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24226"/>
  <mc:AlternateContent xmlns:mc="http://schemas.openxmlformats.org/markup-compatibility/2006">
    <mc:Choice Requires="x15">
      <x15ac:absPath xmlns:x15ac="http://schemas.microsoft.com/office/spreadsheetml/2010/11/ac" url="C:\Users\Jia.C.Chen\Documents\"/>
    </mc:Choice>
  </mc:AlternateContent>
  <xr:revisionPtr revIDLastSave="0" documentId="13_ncr:1_{1C076BE6-8A13-43B7-9CD0-1DB90D30BC37}" xr6:coauthVersionLast="36" xr6:coauthVersionMax="36" xr10:uidLastSave="{00000000-0000-0000-0000-000000000000}"/>
  <bookViews>
    <workbookView xWindow="0" yWindow="0" windowWidth="20490" windowHeight="6945" tabRatio="914" firstSheet="3" activeTab="3" xr2:uid="{00000000-000D-0000-FFFF-FFFF00000000}"/>
  </bookViews>
  <sheets>
    <sheet name="Consolidated Data" sheetId="50" state="hidden" r:id="rId1"/>
    <sheet name="Revised Phasing" sheetId="49" state="hidden" r:id="rId2"/>
    <sheet name="Decision Tree" sheetId="39" state="hidden" r:id="rId3"/>
    <sheet name="Hub Inventory" sheetId="38" r:id="rId4"/>
    <sheet name="Detailed Assessment Schedule" sheetId="52" r:id="rId5"/>
    <sheet name="ACN Activity" sheetId="53" r:id="rId6"/>
    <sheet name="Sheet4" sheetId="57" r:id="rId7"/>
    <sheet name="Assessment" sheetId="46" state="hidden" r:id="rId8"/>
    <sheet name="Roadmap" sheetId="41" state="hidden" r:id="rId9"/>
    <sheet name="Stats" sheetId="40" state="hidden" r:id="rId10"/>
    <sheet name="Master List" sheetId="15" state="hidden" r:id="rId11"/>
    <sheet name="Rein" sheetId="43" state="hidden" r:id="rId12"/>
    <sheet name="DESC2" sheetId="44" state="hidden" r:id="rId13"/>
    <sheet name="BU-TDR" sheetId="35" state="hidden" r:id="rId14"/>
    <sheet name="3Day" sheetId="18" state="hidden" r:id="rId15"/>
    <sheet name="US Feeders" sheetId="42" state="hidden" r:id="rId16"/>
    <sheet name="ref SIRIS" sheetId="9" state="hidden" r:id="rId17"/>
    <sheet name="ref Feed Formats" sheetId="8" state="hidden" r:id="rId18"/>
    <sheet name="ref Forward Migrate" sheetId="1" state="hidden" r:id="rId19"/>
    <sheet name="ref Direct Feed" sheetId="7" state="hidden" r:id="rId20"/>
    <sheet name="ref HL timeline 1" sheetId="12" state="hidden" r:id="rId21"/>
    <sheet name="ref HL timeline 2" sheetId="13" state="hidden" r:id="rId22"/>
    <sheet name="ref Approach" sheetId="19" state="hidden" r:id="rId23"/>
    <sheet name="16 reserve bal" sheetId="32" state="hidden" r:id="rId24"/>
    <sheet name="16 reserve entries" sheetId="30" state="hidden" r:id="rId25"/>
    <sheet name="16 feed data" sheetId="37" state="hidden" r:id="rId26"/>
    <sheet name="Policy Trxn Analysis" sheetId="45" state="hidden" r:id="rId27"/>
    <sheet name="Current States" sheetId="47" state="hidden" r:id="rId28"/>
    <sheet name="Future State" sheetId="48" state="hidden" r:id="rId29"/>
    <sheet name="16 AJE data" sheetId="28" state="hidden" r:id="rId30"/>
    <sheet name="16 MJE data" sheetId="34" state="hidden" r:id="rId31"/>
  </sheets>
  <externalReferences>
    <externalReference r:id="rId32"/>
  </externalReferences>
  <definedNames>
    <definedName name="_xlnm._FilterDatabase" localSheetId="29" hidden="1">'16 AJE data'!$A$3:$Y$3448</definedName>
    <definedName name="_xlnm._FilterDatabase" localSheetId="23" hidden="1">'16 reserve bal'!$A$3:$P$540</definedName>
    <definedName name="_xlnm._FilterDatabase" localSheetId="24" hidden="1">'16 reserve entries'!$A$3:$AF$965</definedName>
    <definedName name="_xlnm._FilterDatabase" localSheetId="14" hidden="1">'3Day'!$A$3:$C$3</definedName>
    <definedName name="_xlnm._FilterDatabase" localSheetId="7" hidden="1">Assessment!$A$6:$Y$154</definedName>
    <definedName name="_xlnm._FilterDatabase" localSheetId="0" hidden="1">'Consolidated Data'!$A$1:$R$97</definedName>
    <definedName name="_xlnm._FilterDatabase" localSheetId="12" hidden="1">DESC2!$A$2:$N$162</definedName>
    <definedName name="_xlnm._FilterDatabase" localSheetId="3" hidden="1">'Hub Inventory'!$B$7:$FY$470</definedName>
    <definedName name="_xlnm._FilterDatabase" localSheetId="10" hidden="1">'Master List'!$A$5:$AR$527</definedName>
    <definedName name="_xlnm._FilterDatabase" localSheetId="1" hidden="1">'Revised Phasing'!$B$3:$X$98</definedName>
  </definedNames>
  <calcPr calcId="191029"/>
  <pivotCaches>
    <pivotCache cacheId="2" r:id="rId33"/>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 i="52" l="1"/>
  <c r="H3" i="52"/>
  <c r="H4" i="52"/>
  <c r="H5" i="52"/>
  <c r="H6" i="52"/>
  <c r="H7" i="52"/>
  <c r="H8" i="52"/>
  <c r="H9" i="52"/>
  <c r="H10" i="52"/>
  <c r="H11" i="52"/>
  <c r="H12" i="52"/>
  <c r="H13" i="52"/>
  <c r="H14" i="52"/>
  <c r="H15" i="52"/>
  <c r="H16" i="52"/>
  <c r="H17" i="52"/>
  <c r="H18" i="52"/>
  <c r="H19" i="52"/>
  <c r="H20" i="52"/>
  <c r="H21" i="52"/>
  <c r="H22" i="52"/>
  <c r="H23" i="52"/>
  <c r="H24" i="52"/>
  <c r="H25" i="52"/>
  <c r="H26" i="52"/>
  <c r="H27" i="52"/>
  <c r="H28" i="52"/>
  <c r="H29" i="52"/>
  <c r="H30" i="52"/>
  <c r="H31" i="52"/>
  <c r="H32" i="52"/>
  <c r="H33" i="52"/>
  <c r="H34" i="52"/>
  <c r="H35" i="52"/>
  <c r="H36" i="52"/>
  <c r="H37" i="52"/>
  <c r="H38" i="52"/>
  <c r="H39" i="52"/>
  <c r="H40" i="52"/>
  <c r="H41" i="52"/>
  <c r="H42" i="52"/>
  <c r="H43" i="52"/>
  <c r="H44" i="52"/>
  <c r="H45" i="52"/>
  <c r="H46" i="52"/>
  <c r="H47" i="52"/>
  <c r="H48" i="52"/>
  <c r="H66" i="52"/>
  <c r="H67" i="52"/>
  <c r="H68" i="52"/>
  <c r="H69" i="52"/>
  <c r="H70" i="52"/>
  <c r="H71" i="52"/>
  <c r="H72" i="52"/>
  <c r="H73" i="52"/>
  <c r="H74" i="52"/>
  <c r="H75" i="52"/>
  <c r="H76" i="52"/>
  <c r="H77" i="52"/>
  <c r="H78" i="52"/>
  <c r="H79" i="52"/>
  <c r="H80" i="52"/>
  <c r="H87" i="52"/>
  <c r="H88" i="52"/>
  <c r="H89" i="52"/>
  <c r="H90" i="52"/>
  <c r="F2" i="57"/>
  <c r="G2" i="57" s="1"/>
  <c r="H2" i="57" s="1"/>
  <c r="I2" i="57" s="1"/>
  <c r="J2" i="57" s="1"/>
  <c r="K2" i="57" s="1"/>
  <c r="L2" i="57" s="1"/>
  <c r="M2" i="57" s="1"/>
  <c r="N2" i="57" s="1"/>
  <c r="O2" i="57" s="1"/>
  <c r="P2" i="57" s="1"/>
  <c r="Q2" i="57" s="1"/>
  <c r="R2" i="57" s="1"/>
  <c r="S2" i="57" s="1"/>
  <c r="T2" i="57" s="1"/>
  <c r="U2" i="57" s="1"/>
  <c r="V2" i="57" s="1"/>
  <c r="W2" i="57" s="1"/>
  <c r="X2" i="57" s="1"/>
  <c r="Y2" i="57" s="1"/>
  <c r="Z2" i="57" s="1"/>
  <c r="AA2" i="57" s="1"/>
  <c r="AB2" i="57" s="1"/>
  <c r="AC2" i="57" s="1"/>
  <c r="AD2" i="57" s="1"/>
  <c r="AE2" i="57" s="1"/>
  <c r="AF2" i="57" s="1"/>
  <c r="AG2" i="57" s="1"/>
  <c r="AH2" i="57" s="1"/>
  <c r="AI2" i="57" s="1"/>
  <c r="AJ2" i="57" s="1"/>
  <c r="N27" i="52" l="1"/>
  <c r="M82" i="52"/>
  <c r="N82" i="52" s="1"/>
  <c r="K82" i="52"/>
  <c r="G82" i="52"/>
  <c r="M81" i="52"/>
  <c r="N81" i="52" s="1"/>
  <c r="K81" i="52"/>
  <c r="G81" i="52"/>
  <c r="N76" i="52"/>
  <c r="L76" i="52"/>
  <c r="G76" i="52"/>
  <c r="J76" i="52" s="1"/>
  <c r="N75" i="52"/>
  <c r="L75" i="52"/>
  <c r="G75" i="52"/>
  <c r="J75" i="52" s="1"/>
  <c r="N47" i="52"/>
  <c r="N48" i="52"/>
  <c r="L74" i="52"/>
  <c r="L73" i="52"/>
  <c r="L72" i="52"/>
  <c r="L71" i="52"/>
  <c r="N71" i="52" s="1"/>
  <c r="L70" i="52"/>
  <c r="L69" i="52"/>
  <c r="L68" i="52"/>
  <c r="L67" i="52"/>
  <c r="N67" i="52" s="1"/>
  <c r="L66" i="52"/>
  <c r="J74" i="52"/>
  <c r="J73" i="52"/>
  <c r="J72" i="52"/>
  <c r="J71" i="52"/>
  <c r="J70" i="52"/>
  <c r="J69" i="52"/>
  <c r="J68" i="52"/>
  <c r="J67" i="52"/>
  <c r="J66" i="52"/>
  <c r="I74" i="52"/>
  <c r="I73" i="52"/>
  <c r="I72" i="52"/>
  <c r="I71" i="52"/>
  <c r="I70" i="52"/>
  <c r="I69" i="52"/>
  <c r="I68" i="52"/>
  <c r="I67" i="52"/>
  <c r="I66" i="52"/>
  <c r="N79" i="52"/>
  <c r="M83" i="52"/>
  <c r="N83" i="52" s="1"/>
  <c r="M84" i="52"/>
  <c r="N84" i="52" s="1"/>
  <c r="M85" i="52"/>
  <c r="N85" i="52" s="1"/>
  <c r="M86" i="52"/>
  <c r="N86" i="52" s="1"/>
  <c r="L88" i="52"/>
  <c r="M88" i="52" s="1"/>
  <c r="N88" i="52" s="1"/>
  <c r="L89" i="52"/>
  <c r="M89" i="52" s="1"/>
  <c r="N89" i="52" s="1"/>
  <c r="L90" i="52"/>
  <c r="M90" i="52" s="1"/>
  <c r="N90" i="52" s="1"/>
  <c r="L77" i="52"/>
  <c r="L78" i="52"/>
  <c r="L79" i="52"/>
  <c r="L80" i="52"/>
  <c r="L87" i="52"/>
  <c r="M87" i="52" s="1"/>
  <c r="N87" i="52" s="1"/>
  <c r="K84" i="52"/>
  <c r="K85" i="52"/>
  <c r="K86" i="52"/>
  <c r="K83" i="52"/>
  <c r="G88" i="52"/>
  <c r="G89" i="52"/>
  <c r="G90" i="52"/>
  <c r="G77" i="52"/>
  <c r="I77" i="52" s="1"/>
  <c r="G78" i="52"/>
  <c r="J78" i="52" s="1"/>
  <c r="G79" i="52"/>
  <c r="I79" i="52" s="1"/>
  <c r="G80" i="52"/>
  <c r="I80" i="52" s="1"/>
  <c r="G83" i="52"/>
  <c r="G84" i="52"/>
  <c r="G85" i="52"/>
  <c r="G86" i="52"/>
  <c r="G87" i="52"/>
  <c r="M50" i="52"/>
  <c r="N50" i="52" s="1"/>
  <c r="M51" i="52"/>
  <c r="N51" i="52" s="1"/>
  <c r="M52" i="52"/>
  <c r="N52" i="52" s="1"/>
  <c r="M53" i="52"/>
  <c r="N53" i="52" s="1"/>
  <c r="M54" i="52"/>
  <c r="N54" i="52" s="1"/>
  <c r="M55" i="52"/>
  <c r="N55" i="52" s="1"/>
  <c r="M56" i="52"/>
  <c r="N56" i="52" s="1"/>
  <c r="M49" i="52"/>
  <c r="N49" i="52" s="1"/>
  <c r="L17" i="52"/>
  <c r="M17" i="52" s="1"/>
  <c r="L18" i="52"/>
  <c r="M18" i="52" s="1"/>
  <c r="L16" i="52"/>
  <c r="M16" i="52" s="1"/>
  <c r="N68" i="52"/>
  <c r="N69" i="52"/>
  <c r="N70" i="52"/>
  <c r="N72" i="52"/>
  <c r="N73" i="52"/>
  <c r="N74" i="52"/>
  <c r="L34" i="52"/>
  <c r="L35" i="52"/>
  <c r="L36" i="52"/>
  <c r="L37" i="52"/>
  <c r="L38" i="52"/>
  <c r="L39" i="52"/>
  <c r="L40" i="52"/>
  <c r="L41" i="52"/>
  <c r="L33" i="52"/>
  <c r="K50" i="52"/>
  <c r="K51" i="52"/>
  <c r="K52" i="52"/>
  <c r="K53" i="52"/>
  <c r="K54" i="52"/>
  <c r="K55" i="52"/>
  <c r="K56" i="52"/>
  <c r="K49" i="52"/>
  <c r="J16" i="52"/>
  <c r="J17" i="52"/>
  <c r="J18" i="52"/>
  <c r="I16" i="52"/>
  <c r="I17" i="52"/>
  <c r="I18" i="52"/>
  <c r="G49" i="52"/>
  <c r="G50" i="52"/>
  <c r="G51" i="52"/>
  <c r="G52" i="52"/>
  <c r="G53" i="52"/>
  <c r="G54" i="52"/>
  <c r="G55" i="52"/>
  <c r="G56" i="52"/>
  <c r="G34" i="52"/>
  <c r="I34" i="52" s="1"/>
  <c r="G35" i="52"/>
  <c r="J35" i="52" s="1"/>
  <c r="G36" i="52"/>
  <c r="I36" i="52" s="1"/>
  <c r="G37" i="52"/>
  <c r="I37" i="52" s="1"/>
  <c r="G38" i="52"/>
  <c r="I38" i="52" s="1"/>
  <c r="G39" i="52"/>
  <c r="J39" i="52" s="1"/>
  <c r="G40" i="52"/>
  <c r="I40" i="52" s="1"/>
  <c r="G41" i="52"/>
  <c r="I41" i="52" s="1"/>
  <c r="G33" i="52"/>
  <c r="I33" i="52" s="1"/>
  <c r="N77" i="52"/>
  <c r="N80" i="52"/>
  <c r="N78" i="52"/>
  <c r="N66" i="52"/>
  <c r="N33" i="52"/>
  <c r="N34" i="52"/>
  <c r="N35" i="52"/>
  <c r="N36" i="52"/>
  <c r="N37" i="52"/>
  <c r="N38" i="52"/>
  <c r="N39" i="52"/>
  <c r="N40" i="52"/>
  <c r="N41" i="52"/>
  <c r="N2" i="52"/>
  <c r="N3" i="52"/>
  <c r="N4" i="52"/>
  <c r="N5" i="52"/>
  <c r="N6" i="52"/>
  <c r="N7" i="52"/>
  <c r="N8" i="52"/>
  <c r="N19" i="52"/>
  <c r="N20" i="52"/>
  <c r="N21" i="52"/>
  <c r="N22" i="52"/>
  <c r="N23" i="52"/>
  <c r="N24" i="52"/>
  <c r="N25" i="52"/>
  <c r="N26" i="52"/>
  <c r="N28" i="52"/>
  <c r="N31" i="52"/>
  <c r="N29" i="52"/>
  <c r="N30" i="52"/>
  <c r="N32" i="52"/>
  <c r="N42" i="52"/>
  <c r="N43" i="52"/>
  <c r="N44" i="52"/>
  <c r="N45" i="52"/>
  <c r="N46" i="52"/>
  <c r="N57" i="52"/>
  <c r="N58" i="52"/>
  <c r="N59" i="52"/>
  <c r="N60" i="52"/>
  <c r="N61" i="52"/>
  <c r="N62" i="52"/>
  <c r="N63" i="52"/>
  <c r="N64" i="52"/>
  <c r="N65" i="52"/>
  <c r="I75" i="52" l="1"/>
  <c r="J80" i="52"/>
  <c r="I76" i="52"/>
  <c r="J79" i="52"/>
  <c r="J77" i="52"/>
  <c r="I78" i="52"/>
  <c r="J36" i="52"/>
  <c r="J40" i="52"/>
  <c r="J41" i="52"/>
  <c r="J34" i="52"/>
  <c r="J38" i="52"/>
  <c r="J37" i="52"/>
  <c r="I39" i="52"/>
  <c r="I35" i="52"/>
  <c r="J33" i="52"/>
  <c r="E165" i="38"/>
  <c r="E159" i="38"/>
  <c r="E302" i="38" l="1"/>
  <c r="E247" i="38"/>
  <c r="E139" i="38"/>
  <c r="E106" i="38"/>
  <c r="E89" i="38"/>
  <c r="E73" i="38"/>
  <c r="F42" i="38"/>
  <c r="F40" i="38"/>
  <c r="E40" i="38" s="1"/>
  <c r="F469" i="38"/>
  <c r="F467" i="38"/>
  <c r="E467" i="38" s="1"/>
  <c r="F429" i="38"/>
  <c r="E429" i="38" s="1"/>
  <c r="F427" i="38"/>
  <c r="E427" i="38" s="1"/>
  <c r="F425" i="38"/>
  <c r="E425" i="38" s="1"/>
  <c r="F423" i="38"/>
  <c r="E423" i="38" s="1"/>
  <c r="F422" i="38"/>
  <c r="E422" i="38" s="1"/>
  <c r="F420" i="38"/>
  <c r="E420" i="38" s="1"/>
  <c r="F418" i="38"/>
  <c r="E418" i="38" s="1"/>
  <c r="F416" i="38"/>
  <c r="E416" i="38" s="1"/>
  <c r="F414" i="38"/>
  <c r="E414" i="38" s="1"/>
  <c r="F410" i="38"/>
  <c r="E410" i="38" s="1"/>
  <c r="F408" i="38"/>
  <c r="E408" i="38" s="1"/>
  <c r="F406" i="38"/>
  <c r="E406" i="38" s="1"/>
  <c r="F404" i="38"/>
  <c r="E404" i="38" s="1"/>
  <c r="F400" i="38"/>
  <c r="E400" i="38" s="1"/>
  <c r="F398" i="38"/>
  <c r="E398" i="38" s="1"/>
  <c r="F396" i="38"/>
  <c r="E396" i="38" s="1"/>
  <c r="F394" i="38"/>
  <c r="E394" i="38" s="1"/>
  <c r="F392" i="38"/>
  <c r="E392" i="38" s="1"/>
  <c r="F390" i="38"/>
  <c r="E390" i="38" s="1"/>
  <c r="F388" i="38"/>
  <c r="E388" i="38" s="1"/>
  <c r="F386" i="38"/>
  <c r="E386" i="38" s="1"/>
  <c r="F384" i="38"/>
  <c r="E384" i="38" s="1"/>
  <c r="F382" i="38"/>
  <c r="E382" i="38" s="1"/>
  <c r="F380" i="38"/>
  <c r="E380" i="38" s="1"/>
  <c r="F378" i="38"/>
  <c r="E378" i="38" s="1"/>
  <c r="F376" i="38"/>
  <c r="E376" i="38" s="1"/>
  <c r="F374" i="38"/>
  <c r="F372" i="38"/>
  <c r="E372" i="38" s="1"/>
  <c r="F370" i="38"/>
  <c r="F362" i="38"/>
  <c r="E362" i="38" s="1"/>
  <c r="F360" i="38"/>
  <c r="E360" i="38" s="1"/>
  <c r="F350" i="38"/>
  <c r="E350" i="38" s="1"/>
  <c r="E348" i="38"/>
  <c r="F342" i="38"/>
  <c r="E342" i="38" s="1"/>
  <c r="E338" i="38"/>
  <c r="E336" i="38"/>
  <c r="F310" i="38"/>
  <c r="E310" i="38" s="1"/>
  <c r="E308" i="38"/>
  <c r="E306" i="38"/>
  <c r="E294" i="38"/>
  <c r="F292" i="38"/>
  <c r="E292" i="38" s="1"/>
  <c r="F288" i="38"/>
  <c r="E288" i="38" s="1"/>
  <c r="F286" i="38"/>
  <c r="E286" i="38" s="1"/>
  <c r="F284" i="38"/>
  <c r="E284" i="38" s="1"/>
  <c r="F280" i="38"/>
  <c r="E280" i="38" s="1"/>
  <c r="F278" i="38"/>
  <c r="E278" i="38" s="1"/>
  <c r="F274" i="38"/>
  <c r="E274" i="38" s="1"/>
  <c r="F269" i="38"/>
  <c r="E269" i="38" s="1"/>
  <c r="F267" i="38"/>
  <c r="E267" i="38" s="1"/>
  <c r="F263" i="38"/>
  <c r="F261" i="38"/>
  <c r="E261" i="38" s="1"/>
  <c r="F255" i="38"/>
  <c r="E255" i="38" s="1"/>
  <c r="E252" i="38"/>
  <c r="E249" i="38"/>
  <c r="F243" i="38"/>
  <c r="E243" i="38" s="1"/>
  <c r="E238" i="38"/>
  <c r="E236" i="38"/>
  <c r="F227" i="38"/>
  <c r="E227" i="38" s="1"/>
  <c r="F225" i="38"/>
  <c r="E225" i="38" s="1"/>
  <c r="F223" i="38"/>
  <c r="E223" i="38" s="1"/>
  <c r="F215" i="38"/>
  <c r="E215" i="38" s="1"/>
  <c r="F209" i="38"/>
  <c r="E209" i="38" s="1"/>
  <c r="F174" i="38"/>
  <c r="E174" i="38" s="1"/>
  <c r="F172" i="38"/>
  <c r="F170" i="38"/>
  <c r="E170" i="38" s="1"/>
  <c r="F168" i="38"/>
  <c r="E168" i="38" s="1"/>
  <c r="F166" i="38"/>
  <c r="E166" i="38" s="1"/>
  <c r="F160" i="38"/>
  <c r="E160" i="38" s="1"/>
  <c r="E156" i="38"/>
  <c r="F154" i="38"/>
  <c r="E154" i="38" s="1"/>
  <c r="F152" i="38"/>
  <c r="E152" i="38" s="1"/>
  <c r="F148" i="38"/>
  <c r="E148" i="38" s="1"/>
  <c r="F146" i="38"/>
  <c r="E146" i="38" s="1"/>
  <c r="F144" i="38"/>
  <c r="E144" i="38" s="1"/>
  <c r="E143" i="38"/>
  <c r="E141" i="38"/>
  <c r="F136" i="38"/>
  <c r="E136" i="38" s="1"/>
  <c r="F135" i="38"/>
  <c r="E135" i="38" s="1"/>
  <c r="F134" i="38"/>
  <c r="E134" i="38" s="1"/>
  <c r="F133" i="38"/>
  <c r="E133" i="38" s="1"/>
  <c r="F132" i="38"/>
  <c r="E132" i="38" s="1"/>
  <c r="F131" i="38"/>
  <c r="E131" i="38" s="1"/>
  <c r="F130" i="38"/>
  <c r="E130" i="38" s="1"/>
  <c r="F129" i="38"/>
  <c r="E129" i="38" s="1"/>
  <c r="F119" i="38"/>
  <c r="E119" i="38" s="1"/>
  <c r="E116" i="38"/>
  <c r="E115" i="38"/>
  <c r="E114" i="38"/>
  <c r="E113" i="38"/>
  <c r="E112" i="38"/>
  <c r="E111" i="38"/>
  <c r="E110" i="38"/>
  <c r="E109" i="38"/>
  <c r="E108" i="38"/>
  <c r="E107" i="38"/>
  <c r="E105" i="38"/>
  <c r="E104" i="38"/>
  <c r="E103" i="38"/>
  <c r="E102" i="38"/>
  <c r="E101" i="38"/>
  <c r="E100" i="38"/>
  <c r="E99" i="38"/>
  <c r="E98" i="38"/>
  <c r="E97" i="38"/>
  <c r="E96" i="38"/>
  <c r="E95" i="38"/>
  <c r="E94" i="38"/>
  <c r="E92" i="38"/>
  <c r="E91" i="38"/>
  <c r="E90" i="38"/>
  <c r="E88" i="38"/>
  <c r="E87" i="38"/>
  <c r="E86" i="38"/>
  <c r="E85" i="38"/>
  <c r="E84" i="38"/>
  <c r="E83" i="38"/>
  <c r="E82" i="38"/>
  <c r="E81" i="38"/>
  <c r="E80" i="38"/>
  <c r="E79" i="38"/>
  <c r="E78" i="38"/>
  <c r="E77" i="38"/>
  <c r="E76" i="38"/>
  <c r="E75" i="38"/>
  <c r="E74" i="38"/>
  <c r="E72" i="38"/>
  <c r="E71" i="38"/>
  <c r="E70" i="38"/>
  <c r="E69" i="38"/>
  <c r="E68" i="38"/>
  <c r="E67" i="38"/>
  <c r="F58" i="38"/>
  <c r="E58" i="38" s="1"/>
  <c r="F55" i="38"/>
  <c r="E55" i="38" s="1"/>
  <c r="F53" i="38"/>
  <c r="E53" i="38" s="1"/>
  <c r="F51" i="38"/>
  <c r="E51" i="38" s="1"/>
  <c r="F44" i="38"/>
  <c r="E44" i="38" s="1"/>
  <c r="N5" i="50"/>
  <c r="O5" i="50" s="1"/>
  <c r="M5" i="50"/>
  <c r="P5" i="50" s="1"/>
  <c r="L5" i="50"/>
  <c r="K5" i="50"/>
  <c r="J5" i="50"/>
  <c r="M17" i="50"/>
  <c r="P17" i="50" s="1"/>
  <c r="N17" i="50"/>
  <c r="O17" i="50" s="1"/>
  <c r="L17" i="50"/>
  <c r="K17" i="50"/>
  <c r="J17" i="50"/>
  <c r="N11" i="50"/>
  <c r="O11" i="50" s="1"/>
  <c r="M11" i="50"/>
  <c r="P11" i="50" s="1"/>
  <c r="L11" i="50"/>
  <c r="K11" i="50"/>
  <c r="J11" i="50"/>
  <c r="N15" i="50"/>
  <c r="O15" i="50"/>
  <c r="M15" i="50"/>
  <c r="P15" i="50" s="1"/>
  <c r="L15" i="50"/>
  <c r="K15" i="50"/>
  <c r="J15" i="50"/>
  <c r="M14" i="50"/>
  <c r="P14" i="50" s="1"/>
  <c r="N14" i="50"/>
  <c r="O14" i="50"/>
  <c r="L14" i="50"/>
  <c r="K14" i="50"/>
  <c r="J14" i="50"/>
  <c r="N13" i="50"/>
  <c r="O13" i="50" s="1"/>
  <c r="M13" i="50"/>
  <c r="P13" i="50" s="1"/>
  <c r="L13" i="50"/>
  <c r="K13" i="50"/>
  <c r="J13" i="50"/>
  <c r="N64" i="50"/>
  <c r="O64" i="50"/>
  <c r="M64" i="50"/>
  <c r="P64" i="50" s="1"/>
  <c r="L64" i="50"/>
  <c r="K64" i="50"/>
  <c r="J64" i="50"/>
  <c r="N20" i="50"/>
  <c r="O20" i="50" s="1"/>
  <c r="M20" i="50"/>
  <c r="P20" i="50" s="1"/>
  <c r="L20" i="50"/>
  <c r="K20" i="50"/>
  <c r="J20" i="50"/>
  <c r="N93" i="50"/>
  <c r="O93" i="50" s="1"/>
  <c r="M93" i="50"/>
  <c r="P93" i="50" s="1"/>
  <c r="L93" i="50"/>
  <c r="K93" i="50"/>
  <c r="J93" i="50"/>
  <c r="N92" i="50"/>
  <c r="O92" i="50"/>
  <c r="M92" i="50"/>
  <c r="P92" i="50" s="1"/>
  <c r="L92" i="50"/>
  <c r="K92" i="50"/>
  <c r="J92" i="50"/>
  <c r="N94" i="50"/>
  <c r="O94" i="50" s="1"/>
  <c r="M94" i="50"/>
  <c r="P94" i="50" s="1"/>
  <c r="L94" i="50"/>
  <c r="K94" i="50"/>
  <c r="J94" i="50"/>
  <c r="N8" i="50"/>
  <c r="O8" i="50"/>
  <c r="M8" i="50"/>
  <c r="P8" i="50" s="1"/>
  <c r="L8" i="50"/>
  <c r="K8" i="50"/>
  <c r="J8" i="50"/>
  <c r="N87" i="50"/>
  <c r="O87" i="50" s="1"/>
  <c r="M87" i="50"/>
  <c r="P87" i="50"/>
  <c r="L87" i="50"/>
  <c r="K87" i="50"/>
  <c r="J87" i="50"/>
  <c r="N67" i="50"/>
  <c r="O67" i="50" s="1"/>
  <c r="M67" i="50"/>
  <c r="P67" i="50" s="1"/>
  <c r="L67" i="50"/>
  <c r="K67" i="50"/>
  <c r="J67" i="50"/>
  <c r="N68" i="50"/>
  <c r="O68" i="50" s="1"/>
  <c r="M68" i="50"/>
  <c r="P68" i="50" s="1"/>
  <c r="L68" i="50"/>
  <c r="K68" i="50"/>
  <c r="J68" i="50"/>
  <c r="N69" i="50"/>
  <c r="O69" i="50"/>
  <c r="M69" i="50"/>
  <c r="P69" i="50" s="1"/>
  <c r="L69" i="50"/>
  <c r="K69" i="50"/>
  <c r="J69" i="50"/>
  <c r="N62" i="50"/>
  <c r="O62" i="50" s="1"/>
  <c r="M62" i="50"/>
  <c r="P62" i="50"/>
  <c r="L62" i="50"/>
  <c r="K62" i="50"/>
  <c r="J62" i="50"/>
  <c r="N31" i="50"/>
  <c r="O31" i="50"/>
  <c r="M31" i="50"/>
  <c r="P31" i="50" s="1"/>
  <c r="L31" i="50"/>
  <c r="K31" i="50"/>
  <c r="J31" i="50"/>
  <c r="N66" i="50"/>
  <c r="O66" i="50" s="1"/>
  <c r="M66" i="50"/>
  <c r="P66" i="50" s="1"/>
  <c r="L66" i="50"/>
  <c r="K66" i="50"/>
  <c r="J66" i="50"/>
  <c r="N30" i="50"/>
  <c r="O30" i="50"/>
  <c r="M30" i="50"/>
  <c r="P30" i="50" s="1"/>
  <c r="L30" i="50"/>
  <c r="K30" i="50"/>
  <c r="J30" i="50"/>
  <c r="N29" i="50"/>
  <c r="O29" i="50" s="1"/>
  <c r="M29" i="50"/>
  <c r="P29" i="50"/>
  <c r="L29" i="50"/>
  <c r="K29" i="50"/>
  <c r="J29" i="50"/>
  <c r="N12" i="50"/>
  <c r="O12" i="50" s="1"/>
  <c r="M12" i="50"/>
  <c r="P12" i="50" s="1"/>
  <c r="L12" i="50"/>
  <c r="K12" i="50"/>
  <c r="J12" i="50"/>
  <c r="N61" i="50"/>
  <c r="O61" i="50"/>
  <c r="M61" i="50"/>
  <c r="P61" i="50" s="1"/>
  <c r="L61" i="50"/>
  <c r="K61" i="50"/>
  <c r="J61" i="50"/>
  <c r="N63" i="50"/>
  <c r="O63" i="50" s="1"/>
  <c r="M63" i="50"/>
  <c r="P63" i="50" s="1"/>
  <c r="L63" i="50"/>
  <c r="K63" i="50"/>
  <c r="J63" i="50"/>
  <c r="N57" i="50"/>
  <c r="O57" i="50" s="1"/>
  <c r="M57" i="50"/>
  <c r="P57" i="50" s="1"/>
  <c r="L57" i="50"/>
  <c r="K57" i="50"/>
  <c r="J57" i="50"/>
  <c r="N54" i="50"/>
  <c r="O54" i="50"/>
  <c r="M54" i="50"/>
  <c r="P54" i="50" s="1"/>
  <c r="L54" i="50"/>
  <c r="K54" i="50"/>
  <c r="J54" i="50"/>
  <c r="N53" i="50"/>
  <c r="O53" i="50" s="1"/>
  <c r="M53" i="50"/>
  <c r="P53" i="50" s="1"/>
  <c r="L53" i="50"/>
  <c r="K53" i="50"/>
  <c r="J53" i="50"/>
  <c r="N24" i="50"/>
  <c r="O24" i="50"/>
  <c r="M24" i="50"/>
  <c r="P24" i="50" s="1"/>
  <c r="L24" i="50"/>
  <c r="K24" i="50"/>
  <c r="J24" i="50"/>
  <c r="N79" i="50"/>
  <c r="O79" i="50" s="1"/>
  <c r="M79" i="50"/>
  <c r="P79" i="50"/>
  <c r="L79" i="50"/>
  <c r="K79" i="50"/>
  <c r="J79" i="50"/>
  <c r="N51" i="50"/>
  <c r="O51" i="50" s="1"/>
  <c r="M51" i="50"/>
  <c r="P51" i="50" s="1"/>
  <c r="L51" i="50"/>
  <c r="K51" i="50"/>
  <c r="J51" i="50"/>
  <c r="N73" i="50"/>
  <c r="O73" i="50" s="1"/>
  <c r="M73" i="50"/>
  <c r="P73" i="50" s="1"/>
  <c r="L73" i="50"/>
  <c r="K73" i="50"/>
  <c r="J73" i="50"/>
  <c r="N52" i="50"/>
  <c r="O52" i="50"/>
  <c r="M52" i="50"/>
  <c r="P52" i="50" s="1"/>
  <c r="L52" i="50"/>
  <c r="K52" i="50"/>
  <c r="J52" i="50"/>
  <c r="N76" i="50"/>
  <c r="O76" i="50" s="1"/>
  <c r="M76" i="50"/>
  <c r="P76" i="50"/>
  <c r="L76" i="50"/>
  <c r="K76" i="50"/>
  <c r="J76" i="50"/>
  <c r="M78" i="50"/>
  <c r="P78" i="50"/>
  <c r="N78" i="50"/>
  <c r="O78" i="50" s="1"/>
  <c r="L78" i="50"/>
  <c r="K78" i="50"/>
  <c r="J78" i="50"/>
  <c r="N91" i="50"/>
  <c r="O91" i="50" s="1"/>
  <c r="M91" i="50"/>
  <c r="P91" i="50" s="1"/>
  <c r="L91" i="50"/>
  <c r="K91" i="50"/>
  <c r="J91" i="50"/>
  <c r="N60" i="50"/>
  <c r="O60" i="50"/>
  <c r="M60" i="50"/>
  <c r="P60" i="50" s="1"/>
  <c r="L60" i="50"/>
  <c r="K60" i="50"/>
  <c r="J60" i="50"/>
  <c r="M74" i="50"/>
  <c r="P74" i="50" s="1"/>
  <c r="N74" i="50"/>
  <c r="O74" i="50"/>
  <c r="L74" i="50"/>
  <c r="K74" i="50"/>
  <c r="J74" i="50"/>
  <c r="N75" i="50"/>
  <c r="O75" i="50" s="1"/>
  <c r="M75" i="50"/>
  <c r="P75" i="50" s="1"/>
  <c r="L75" i="50"/>
  <c r="K75" i="50"/>
  <c r="J75" i="50"/>
  <c r="N56" i="50"/>
  <c r="O56" i="50"/>
  <c r="M56" i="50"/>
  <c r="P56" i="50" s="1"/>
  <c r="L56" i="50"/>
  <c r="K56" i="50"/>
  <c r="J56" i="50"/>
  <c r="N55" i="50"/>
  <c r="O55" i="50" s="1"/>
  <c r="M55" i="50"/>
  <c r="P55" i="50" s="1"/>
  <c r="L55" i="50"/>
  <c r="K55" i="50"/>
  <c r="J55" i="50"/>
  <c r="N50" i="50"/>
  <c r="O50" i="50" s="1"/>
  <c r="M50" i="50"/>
  <c r="P50" i="50" s="1"/>
  <c r="L50" i="50"/>
  <c r="K50" i="50"/>
  <c r="J50" i="50"/>
  <c r="N49" i="50"/>
  <c r="O49" i="50"/>
  <c r="M49" i="50"/>
  <c r="P49" i="50" s="1"/>
  <c r="L49" i="50"/>
  <c r="K49" i="50"/>
  <c r="J49" i="50"/>
  <c r="N48" i="50"/>
  <c r="O48" i="50" s="1"/>
  <c r="M48" i="50"/>
  <c r="P48" i="50" s="1"/>
  <c r="L48" i="50"/>
  <c r="K48" i="50"/>
  <c r="J48" i="50"/>
  <c r="N47" i="50"/>
  <c r="O47" i="50"/>
  <c r="M47" i="50"/>
  <c r="P47" i="50" s="1"/>
  <c r="L47" i="50"/>
  <c r="K47" i="50"/>
  <c r="J47" i="50"/>
  <c r="N27" i="50"/>
  <c r="O27" i="50" s="1"/>
  <c r="M27" i="50"/>
  <c r="P27" i="50"/>
  <c r="L27" i="50"/>
  <c r="K27" i="50"/>
  <c r="J27" i="50"/>
  <c r="N22" i="50"/>
  <c r="O22" i="50" s="1"/>
  <c r="M22" i="50"/>
  <c r="P22" i="50" s="1"/>
  <c r="L22" i="50"/>
  <c r="K22" i="50"/>
  <c r="J22" i="50"/>
  <c r="N77" i="50"/>
  <c r="O77" i="50" s="1"/>
  <c r="M77" i="50"/>
  <c r="P77" i="50" s="1"/>
  <c r="L77" i="50"/>
  <c r="K77" i="50"/>
  <c r="J77" i="50"/>
  <c r="N81" i="50"/>
  <c r="O81" i="50"/>
  <c r="M81" i="50"/>
  <c r="P81" i="50" s="1"/>
  <c r="L81" i="50"/>
  <c r="K81" i="50"/>
  <c r="J81" i="50"/>
  <c r="N80" i="50"/>
  <c r="O80" i="50" s="1"/>
  <c r="M80" i="50"/>
  <c r="P80" i="50"/>
  <c r="L80" i="50"/>
  <c r="K80" i="50"/>
  <c r="J80" i="50"/>
  <c r="N82" i="50"/>
  <c r="O82" i="50"/>
  <c r="M82" i="50"/>
  <c r="P82" i="50" s="1"/>
  <c r="L82" i="50"/>
  <c r="K82" i="50"/>
  <c r="J82" i="50"/>
  <c r="N90" i="50"/>
  <c r="O90" i="50" s="1"/>
  <c r="M90" i="50"/>
  <c r="P90" i="50" s="1"/>
  <c r="L90" i="50"/>
  <c r="K90" i="50"/>
  <c r="J90" i="50"/>
  <c r="N83" i="50"/>
  <c r="O83" i="50"/>
  <c r="M83" i="50"/>
  <c r="P83" i="50" s="1"/>
  <c r="L83" i="50"/>
  <c r="K83" i="50"/>
  <c r="J83" i="50"/>
  <c r="N35" i="50"/>
  <c r="O35" i="50" s="1"/>
  <c r="M35" i="50"/>
  <c r="P35" i="50"/>
  <c r="L35" i="50"/>
  <c r="K35" i="50"/>
  <c r="J35" i="50"/>
  <c r="N72" i="50"/>
  <c r="O72" i="50" s="1"/>
  <c r="M72" i="50"/>
  <c r="P72" i="50" s="1"/>
  <c r="L72" i="50"/>
  <c r="K72" i="50"/>
  <c r="J72" i="50"/>
  <c r="N71" i="50"/>
  <c r="O71" i="50"/>
  <c r="M71" i="50"/>
  <c r="P71" i="50" s="1"/>
  <c r="L71" i="50"/>
  <c r="K71" i="50"/>
  <c r="J71" i="50"/>
  <c r="N70" i="50"/>
  <c r="O70" i="50" s="1"/>
  <c r="M70" i="50"/>
  <c r="P70" i="50" s="1"/>
  <c r="L70" i="50"/>
  <c r="K70" i="50"/>
  <c r="J70" i="50"/>
  <c r="N97" i="50"/>
  <c r="O97" i="50" s="1"/>
  <c r="M97" i="50"/>
  <c r="P97" i="50" s="1"/>
  <c r="L97" i="50"/>
  <c r="K97" i="50"/>
  <c r="J97" i="50"/>
  <c r="N96" i="50"/>
  <c r="O96" i="50"/>
  <c r="M96" i="50"/>
  <c r="P96" i="50" s="1"/>
  <c r="L96" i="50"/>
  <c r="K96" i="50"/>
  <c r="J96" i="50"/>
  <c r="N95" i="50"/>
  <c r="O95" i="50" s="1"/>
  <c r="M95" i="50"/>
  <c r="P95" i="50" s="1"/>
  <c r="L95" i="50"/>
  <c r="K95" i="50"/>
  <c r="J95" i="50"/>
  <c r="N89" i="50"/>
  <c r="O89" i="50"/>
  <c r="M89" i="50"/>
  <c r="P89" i="50" s="1"/>
  <c r="L89" i="50"/>
  <c r="K89" i="50"/>
  <c r="J89" i="50"/>
  <c r="N88" i="50"/>
  <c r="O88" i="50" s="1"/>
  <c r="M88" i="50"/>
  <c r="P88" i="50"/>
  <c r="L88" i="50"/>
  <c r="K88" i="50"/>
  <c r="J88" i="50"/>
  <c r="N86" i="50"/>
  <c r="O86" i="50" s="1"/>
  <c r="M86" i="50"/>
  <c r="P86" i="50" s="1"/>
  <c r="L86" i="50"/>
  <c r="K86" i="50"/>
  <c r="J86" i="50"/>
  <c r="N85" i="50"/>
  <c r="O85" i="50" s="1"/>
  <c r="M85" i="50"/>
  <c r="P85" i="50" s="1"/>
  <c r="L85" i="50"/>
  <c r="K85" i="50"/>
  <c r="J85" i="50"/>
  <c r="N84" i="50"/>
  <c r="O84" i="50"/>
  <c r="M84" i="50"/>
  <c r="P84" i="50" s="1"/>
  <c r="L84" i="50"/>
  <c r="K84" i="50"/>
  <c r="J84" i="50"/>
  <c r="N65" i="50"/>
  <c r="O65" i="50" s="1"/>
  <c r="M65" i="50"/>
  <c r="P65" i="50"/>
  <c r="L65" i="50"/>
  <c r="K65" i="50"/>
  <c r="J65" i="50"/>
  <c r="M26" i="50"/>
  <c r="P26" i="50"/>
  <c r="N26" i="50"/>
  <c r="O26" i="50" s="1"/>
  <c r="L26" i="50"/>
  <c r="K26" i="50"/>
  <c r="J26" i="50"/>
  <c r="N59" i="50"/>
  <c r="O59" i="50" s="1"/>
  <c r="M59" i="50"/>
  <c r="P59" i="50" s="1"/>
  <c r="L59" i="50"/>
  <c r="K59" i="50"/>
  <c r="J59" i="50"/>
  <c r="N58" i="50"/>
  <c r="O58" i="50"/>
  <c r="M58" i="50"/>
  <c r="P58" i="50" s="1"/>
  <c r="L58" i="50"/>
  <c r="K58" i="50"/>
  <c r="J58" i="50"/>
  <c r="M46" i="50"/>
  <c r="P46" i="50" s="1"/>
  <c r="N46" i="50"/>
  <c r="O46" i="50"/>
  <c r="L46" i="50"/>
  <c r="K46" i="50"/>
  <c r="J46" i="50"/>
  <c r="N45" i="50"/>
  <c r="O45" i="50" s="1"/>
  <c r="M45" i="50"/>
  <c r="P45" i="50" s="1"/>
  <c r="L45" i="50"/>
  <c r="K45" i="50"/>
  <c r="J45" i="50"/>
  <c r="N44" i="50"/>
  <c r="O44" i="50"/>
  <c r="M44" i="50"/>
  <c r="P44" i="50" s="1"/>
  <c r="L44" i="50"/>
  <c r="K44" i="50"/>
  <c r="J44" i="50"/>
  <c r="N43" i="50"/>
  <c r="O43" i="50" s="1"/>
  <c r="M43" i="50"/>
  <c r="P43" i="50" s="1"/>
  <c r="L43" i="50"/>
  <c r="K43" i="50"/>
  <c r="J43" i="50"/>
  <c r="N42" i="50"/>
  <c r="O42" i="50" s="1"/>
  <c r="M42" i="50"/>
  <c r="P42" i="50" s="1"/>
  <c r="L42" i="50"/>
  <c r="K42" i="50"/>
  <c r="J42" i="50"/>
  <c r="N39" i="50"/>
  <c r="O39" i="50"/>
  <c r="M39" i="50"/>
  <c r="P39" i="50" s="1"/>
  <c r="L39" i="50"/>
  <c r="K39" i="50"/>
  <c r="J39" i="50"/>
  <c r="N38" i="50"/>
  <c r="O38" i="50" s="1"/>
  <c r="M38" i="50"/>
  <c r="P38" i="50" s="1"/>
  <c r="L38" i="50"/>
  <c r="K38" i="50"/>
  <c r="J38" i="50"/>
  <c r="N41" i="50"/>
  <c r="O41" i="50"/>
  <c r="M41" i="50"/>
  <c r="P41" i="50" s="1"/>
  <c r="L41" i="50"/>
  <c r="K41" i="50"/>
  <c r="J41" i="50"/>
  <c r="M37" i="50"/>
  <c r="P37" i="50" s="1"/>
  <c r="N37" i="50"/>
  <c r="O37" i="50"/>
  <c r="L37" i="50"/>
  <c r="K37" i="50"/>
  <c r="J37" i="50"/>
  <c r="N36" i="50"/>
  <c r="O36" i="50" s="1"/>
  <c r="M36" i="50"/>
  <c r="P36" i="50" s="1"/>
  <c r="L36" i="50"/>
  <c r="K36" i="50"/>
  <c r="J36" i="50"/>
  <c r="N34" i="50"/>
  <c r="O34" i="50" s="1"/>
  <c r="M34" i="50"/>
  <c r="P34" i="50" s="1"/>
  <c r="L34" i="50"/>
  <c r="K34" i="50"/>
  <c r="J34" i="50"/>
  <c r="N33" i="50"/>
  <c r="O33" i="50"/>
  <c r="M33" i="50"/>
  <c r="P33" i="50" s="1"/>
  <c r="L33" i="50"/>
  <c r="K33" i="50"/>
  <c r="J33" i="50"/>
  <c r="N32" i="50"/>
  <c r="O32" i="50" s="1"/>
  <c r="M32" i="50"/>
  <c r="P32" i="50"/>
  <c r="L32" i="50"/>
  <c r="K32" i="50"/>
  <c r="J32" i="50"/>
  <c r="N28" i="50"/>
  <c r="O28" i="50"/>
  <c r="M28" i="50"/>
  <c r="P28" i="50" s="1"/>
  <c r="L28" i="50"/>
  <c r="K28" i="50"/>
  <c r="J28" i="50"/>
  <c r="N25" i="50"/>
  <c r="O25" i="50" s="1"/>
  <c r="M25" i="50"/>
  <c r="P25" i="50" s="1"/>
  <c r="L25" i="50"/>
  <c r="K25" i="50"/>
  <c r="J25" i="50"/>
  <c r="N23" i="50"/>
  <c r="O23" i="50"/>
  <c r="M23" i="50"/>
  <c r="P23" i="50" s="1"/>
  <c r="L23" i="50"/>
  <c r="K23" i="50"/>
  <c r="J23" i="50"/>
  <c r="N21" i="50"/>
  <c r="O21" i="50" s="1"/>
  <c r="M21" i="50"/>
  <c r="P21" i="50"/>
  <c r="L21" i="50"/>
  <c r="K21" i="50"/>
  <c r="J21" i="50"/>
  <c r="N40" i="50"/>
  <c r="O40" i="50" s="1"/>
  <c r="M40" i="50"/>
  <c r="P40" i="50" s="1"/>
  <c r="L40" i="50"/>
  <c r="K40" i="50"/>
  <c r="J40" i="50"/>
  <c r="N19" i="50"/>
  <c r="O19" i="50"/>
  <c r="M19" i="50"/>
  <c r="P19" i="50" s="1"/>
  <c r="L19" i="50"/>
  <c r="K19" i="50"/>
  <c r="J19" i="50"/>
  <c r="N18" i="50"/>
  <c r="O18" i="50" s="1"/>
  <c r="M18" i="50"/>
  <c r="P18" i="50" s="1"/>
  <c r="L18" i="50"/>
  <c r="K18" i="50"/>
  <c r="J18" i="50"/>
  <c r="N16" i="50"/>
  <c r="O16" i="50" s="1"/>
  <c r="M16" i="50"/>
  <c r="P16" i="50" s="1"/>
  <c r="L16" i="50"/>
  <c r="K16" i="50"/>
  <c r="J16" i="50"/>
  <c r="N10" i="50"/>
  <c r="O10" i="50"/>
  <c r="M10" i="50"/>
  <c r="P10" i="50" s="1"/>
  <c r="L10" i="50"/>
  <c r="K10" i="50"/>
  <c r="J10" i="50"/>
  <c r="N9" i="50"/>
  <c r="O9" i="50" s="1"/>
  <c r="M9" i="50"/>
  <c r="P9" i="50" s="1"/>
  <c r="L9" i="50"/>
  <c r="K9" i="50"/>
  <c r="J9" i="50"/>
  <c r="N7" i="50"/>
  <c r="O7" i="50"/>
  <c r="M7" i="50"/>
  <c r="P7" i="50" s="1"/>
  <c r="L7" i="50"/>
  <c r="K7" i="50"/>
  <c r="J7" i="50"/>
  <c r="N6" i="50"/>
  <c r="O6" i="50" s="1"/>
  <c r="M6" i="50"/>
  <c r="P6" i="50"/>
  <c r="L6" i="50"/>
  <c r="K6" i="50"/>
  <c r="J6" i="50"/>
  <c r="N4" i="50"/>
  <c r="O4" i="50" s="1"/>
  <c r="M4" i="50"/>
  <c r="P4" i="50" s="1"/>
  <c r="L4" i="50"/>
  <c r="K4" i="50"/>
  <c r="J4" i="50"/>
  <c r="N3" i="50"/>
  <c r="O3" i="50" s="1"/>
  <c r="M3" i="50"/>
  <c r="P3" i="50" s="1"/>
  <c r="L3" i="50"/>
  <c r="K3" i="50"/>
  <c r="J3" i="50"/>
  <c r="N2" i="50"/>
  <c r="O2" i="50"/>
  <c r="M2" i="50"/>
  <c r="P2" i="50" s="1"/>
  <c r="L2" i="50"/>
  <c r="K2" i="50"/>
  <c r="J2" i="50"/>
  <c r="P98" i="49"/>
  <c r="P97" i="49"/>
  <c r="P96" i="49"/>
  <c r="P95" i="49"/>
  <c r="P94" i="49"/>
  <c r="P93" i="49"/>
  <c r="P92" i="49"/>
  <c r="P91" i="49"/>
  <c r="P90" i="49"/>
  <c r="P89" i="49"/>
  <c r="P88" i="49"/>
  <c r="P87" i="49"/>
  <c r="P86" i="49"/>
  <c r="P85" i="49"/>
  <c r="P84" i="49"/>
  <c r="P83" i="49"/>
  <c r="P82" i="49"/>
  <c r="P81" i="49"/>
  <c r="P80" i="49"/>
  <c r="P79" i="49"/>
  <c r="U78" i="49"/>
  <c r="P78" i="49"/>
  <c r="U77" i="49"/>
  <c r="P77" i="49"/>
  <c r="U76" i="49"/>
  <c r="P76" i="49"/>
  <c r="U75" i="49"/>
  <c r="P75" i="49"/>
  <c r="U74" i="49"/>
  <c r="P74" i="49"/>
  <c r="U73" i="49"/>
  <c r="P73" i="49"/>
  <c r="U72" i="49"/>
  <c r="P72" i="49"/>
  <c r="U71" i="49"/>
  <c r="P71" i="49"/>
  <c r="P70" i="49"/>
  <c r="P69" i="49"/>
  <c r="P68" i="49"/>
  <c r="P67" i="49"/>
  <c r="P66" i="49"/>
  <c r="P65" i="49"/>
  <c r="P64" i="49"/>
  <c r="P63" i="49"/>
  <c r="P62" i="49"/>
  <c r="P61" i="49"/>
  <c r="P60" i="49"/>
  <c r="U59" i="49"/>
  <c r="P59" i="49"/>
  <c r="U58" i="49"/>
  <c r="P58" i="49"/>
  <c r="U57" i="49"/>
  <c r="P57" i="49"/>
  <c r="U56" i="49"/>
  <c r="P56" i="49"/>
  <c r="P55" i="49"/>
  <c r="P54" i="49"/>
  <c r="P53" i="49"/>
  <c r="P52" i="49"/>
  <c r="P51" i="49"/>
  <c r="U50" i="49"/>
  <c r="P50" i="49"/>
  <c r="U49" i="49"/>
  <c r="P49" i="49"/>
  <c r="U48" i="49"/>
  <c r="P48" i="49"/>
  <c r="U47" i="49"/>
  <c r="P47" i="49"/>
  <c r="U46" i="49"/>
  <c r="P46" i="49"/>
  <c r="U45" i="49"/>
  <c r="P45" i="49"/>
  <c r="U44" i="49"/>
  <c r="P44" i="49"/>
  <c r="U43" i="49"/>
  <c r="P43" i="49"/>
  <c r="P42" i="49"/>
  <c r="P41" i="49"/>
  <c r="P40" i="49"/>
  <c r="P39" i="49"/>
  <c r="P38" i="49"/>
  <c r="P37" i="49"/>
  <c r="P36" i="49"/>
  <c r="P35" i="49"/>
  <c r="P34" i="49"/>
  <c r="P33" i="49"/>
  <c r="P32" i="49"/>
  <c r="P31" i="49"/>
  <c r="P30" i="49"/>
  <c r="P29" i="49"/>
  <c r="P28" i="49"/>
  <c r="P27" i="49"/>
  <c r="P26" i="49"/>
  <c r="P25" i="49"/>
  <c r="P24" i="49"/>
  <c r="P23" i="49"/>
  <c r="P22" i="49"/>
  <c r="P21" i="49"/>
  <c r="P20" i="49"/>
  <c r="P19" i="49"/>
  <c r="P18" i="49"/>
  <c r="P17" i="49"/>
  <c r="P16" i="49"/>
  <c r="P15" i="49"/>
  <c r="P14" i="49"/>
  <c r="P13" i="49"/>
  <c r="P12" i="49"/>
  <c r="P11" i="49"/>
  <c r="P10" i="49"/>
  <c r="P9" i="49"/>
  <c r="AA8" i="49"/>
  <c r="U8" i="49"/>
  <c r="P8" i="49"/>
  <c r="AA7" i="49"/>
  <c r="U7" i="49"/>
  <c r="P7" i="49"/>
  <c r="AA6" i="49"/>
  <c r="U6" i="49"/>
  <c r="P6" i="49"/>
  <c r="U5" i="49"/>
  <c r="P5" i="49"/>
  <c r="U4" i="49"/>
  <c r="P4" i="49"/>
  <c r="S1" i="38"/>
  <c r="AS140" i="38"/>
  <c r="C22" i="41"/>
  <c r="C27" i="41"/>
  <c r="C28" i="41" s="1"/>
  <c r="X8" i="46"/>
  <c r="X9" i="46"/>
  <c r="X10" i="46"/>
  <c r="X11" i="46"/>
  <c r="X12" i="46"/>
  <c r="X13" i="46"/>
  <c r="X14" i="46"/>
  <c r="X15" i="46"/>
  <c r="X16" i="46"/>
  <c r="X17" i="46"/>
  <c r="X18" i="46"/>
  <c r="X19" i="46"/>
  <c r="X20" i="46"/>
  <c r="X21" i="46"/>
  <c r="X25" i="46"/>
  <c r="X26" i="46"/>
  <c r="X27" i="46"/>
  <c r="X28" i="46"/>
  <c r="X29" i="46"/>
  <c r="X30" i="46"/>
  <c r="X31" i="46"/>
  <c r="X32" i="46"/>
  <c r="X22" i="46"/>
  <c r="X23" i="46"/>
  <c r="X24" i="46"/>
  <c r="X33" i="46"/>
  <c r="X34" i="46"/>
  <c r="X35" i="46"/>
  <c r="X36" i="46"/>
  <c r="X37" i="46"/>
  <c r="X38" i="46"/>
  <c r="X39" i="46"/>
  <c r="X40" i="46"/>
  <c r="X41" i="46"/>
  <c r="X42" i="46"/>
  <c r="X43" i="46"/>
  <c r="X44" i="46"/>
  <c r="X45" i="46"/>
  <c r="X46" i="46"/>
  <c r="X47" i="46"/>
  <c r="X48" i="46"/>
  <c r="X49" i="46"/>
  <c r="X50" i="46"/>
  <c r="X51" i="46"/>
  <c r="X52" i="46"/>
  <c r="X53" i="46"/>
  <c r="X54" i="46"/>
  <c r="X55" i="46"/>
  <c r="X56" i="46"/>
  <c r="X57" i="46"/>
  <c r="X58" i="46"/>
  <c r="X59" i="46"/>
  <c r="X60" i="46"/>
  <c r="X61" i="46"/>
  <c r="X62" i="46"/>
  <c r="X63" i="46"/>
  <c r="X64" i="46"/>
  <c r="X65" i="46"/>
  <c r="X66" i="46"/>
  <c r="X67" i="46"/>
  <c r="X68" i="46"/>
  <c r="X69" i="46"/>
  <c r="X70" i="46"/>
  <c r="X71" i="46"/>
  <c r="X72" i="46"/>
  <c r="X73" i="46"/>
  <c r="X74" i="46"/>
  <c r="X75" i="46"/>
  <c r="X76" i="46"/>
  <c r="X77" i="46"/>
  <c r="X78" i="46"/>
  <c r="X79" i="46"/>
  <c r="X80" i="46"/>
  <c r="X81" i="46"/>
  <c r="X82" i="46"/>
  <c r="X83" i="46"/>
  <c r="X84" i="46"/>
  <c r="X85" i="46"/>
  <c r="X86" i="46"/>
  <c r="X87" i="46"/>
  <c r="X88" i="46"/>
  <c r="X89" i="46"/>
  <c r="X90" i="46"/>
  <c r="X91" i="46"/>
  <c r="X92" i="46"/>
  <c r="X93" i="46"/>
  <c r="X99" i="46"/>
  <c r="X100" i="46"/>
  <c r="X101" i="46"/>
  <c r="X94" i="46"/>
  <c r="X95" i="46"/>
  <c r="X96" i="46"/>
  <c r="X97" i="46"/>
  <c r="X98" i="46"/>
  <c r="X102" i="46"/>
  <c r="X103" i="46"/>
  <c r="X104" i="46"/>
  <c r="X105" i="46"/>
  <c r="X106" i="46"/>
  <c r="X107" i="46"/>
  <c r="X108" i="46"/>
  <c r="X109" i="46"/>
  <c r="X110" i="46"/>
  <c r="X111" i="46"/>
  <c r="X112" i="46"/>
  <c r="X113" i="46"/>
  <c r="X114" i="46"/>
  <c r="X115" i="46"/>
  <c r="X116" i="46"/>
  <c r="X117" i="46"/>
  <c r="X118" i="46"/>
  <c r="X119" i="46"/>
  <c r="X120" i="46"/>
  <c r="X121" i="46"/>
  <c r="X122" i="46"/>
  <c r="X123" i="46"/>
  <c r="X124" i="46"/>
  <c r="X128" i="46"/>
  <c r="X129" i="46"/>
  <c r="X125" i="46"/>
  <c r="X126" i="46"/>
  <c r="X127" i="46"/>
  <c r="X130" i="46"/>
  <c r="X131" i="46"/>
  <c r="X132" i="46"/>
  <c r="X133" i="46"/>
  <c r="X134" i="46"/>
  <c r="X135" i="46"/>
  <c r="X136" i="46"/>
  <c r="X138" i="46"/>
  <c r="X137" i="46"/>
  <c r="X139" i="46"/>
  <c r="X140" i="46"/>
  <c r="X141" i="46"/>
  <c r="X142" i="46"/>
  <c r="X144" i="46"/>
  <c r="X145" i="46"/>
  <c r="X146" i="46"/>
  <c r="X147" i="46"/>
  <c r="X148" i="46"/>
  <c r="X143" i="46"/>
  <c r="X149" i="46"/>
  <c r="X150" i="46"/>
  <c r="X151" i="46"/>
  <c r="X152" i="46"/>
  <c r="X153" i="46"/>
  <c r="X154" i="46"/>
  <c r="X7" i="46"/>
  <c r="C11" i="41"/>
  <c r="F39" i="40"/>
  <c r="E39" i="40"/>
  <c r="F38" i="40"/>
  <c r="E38" i="40"/>
  <c r="F37" i="40"/>
  <c r="E37" i="40"/>
  <c r="F36" i="40"/>
  <c r="E36" i="40"/>
  <c r="F35" i="40"/>
  <c r="E35" i="40"/>
  <c r="F33" i="40"/>
  <c r="E33" i="40"/>
  <c r="F32" i="40"/>
  <c r="E32" i="40"/>
  <c r="H28" i="40"/>
  <c r="E23" i="40"/>
  <c r="F23" i="40"/>
  <c r="G23" i="40" s="1"/>
  <c r="E24" i="40"/>
  <c r="F24" i="40"/>
  <c r="E25" i="40"/>
  <c r="F25" i="40"/>
  <c r="G25" i="40" s="1"/>
  <c r="E26" i="40"/>
  <c r="F26" i="40"/>
  <c r="E27" i="40"/>
  <c r="F27" i="40"/>
  <c r="G27" i="40" s="1"/>
  <c r="F22" i="40"/>
  <c r="E22" i="40"/>
  <c r="G18" i="40"/>
  <c r="G36" i="40"/>
  <c r="G38" i="40"/>
  <c r="G33" i="40"/>
  <c r="G35" i="40"/>
  <c r="G39" i="40"/>
  <c r="G26" i="40"/>
  <c r="G24" i="40"/>
  <c r="G37" i="40"/>
  <c r="E28" i="40"/>
  <c r="G22" i="40"/>
  <c r="G32" i="40"/>
  <c r="R131" i="46"/>
  <c r="E34" i="40" s="1"/>
  <c r="G34" i="40" s="1"/>
  <c r="F34" i="40"/>
  <c r="F40" i="40" s="1"/>
  <c r="AS425" i="38"/>
  <c r="AS307" i="38"/>
  <c r="AS282" i="38"/>
  <c r="AS265" i="38"/>
  <c r="AS240" i="38"/>
  <c r="E40" i="40"/>
  <c r="B5" i="15"/>
  <c r="C5" i="15" s="1"/>
  <c r="D5" i="15" s="1"/>
  <c r="E5" i="15" s="1"/>
  <c r="F5" i="15" s="1"/>
  <c r="G5" i="15" s="1"/>
  <c r="H5" i="15" s="1"/>
  <c r="I5" i="15" s="1"/>
  <c r="J5" i="15" s="1"/>
  <c r="K5" i="15" s="1"/>
  <c r="L5" i="15" s="1"/>
  <c r="M5" i="15" s="1"/>
  <c r="N5" i="15" s="1"/>
  <c r="O5" i="15" s="1"/>
  <c r="P5" i="15" s="1"/>
  <c r="Q5" i="15" s="1"/>
  <c r="R5" i="15" s="1"/>
  <c r="S5" i="15" s="1"/>
  <c r="T5" i="15" s="1"/>
  <c r="U5" i="15" s="1"/>
  <c r="V5" i="15" s="1"/>
  <c r="W5" i="15" s="1"/>
  <c r="X5" i="15" s="1"/>
  <c r="Y5" i="15" s="1"/>
  <c r="Z5" i="15" s="1"/>
  <c r="AA5" i="15" s="1"/>
  <c r="AB5" i="15" s="1"/>
  <c r="AC5" i="15" s="1"/>
  <c r="AD5" i="15" s="1"/>
  <c r="AE5" i="15" s="1"/>
  <c r="AF5" i="15" s="1"/>
  <c r="AG5" i="15" s="1"/>
  <c r="AH5" i="15" s="1"/>
  <c r="AI5" i="15" s="1"/>
  <c r="AJ5" i="15" s="1"/>
  <c r="AK5" i="15" s="1"/>
  <c r="AL5" i="15" s="1"/>
  <c r="AM5" i="15" s="1"/>
  <c r="AN5" i="15" s="1"/>
  <c r="AO5" i="15" s="1"/>
  <c r="AP5" i="15" s="1"/>
  <c r="AQ5" i="15" s="1"/>
  <c r="AG5" i="40"/>
  <c r="AL5" i="40" s="1"/>
  <c r="AH5" i="40"/>
  <c r="AI5" i="40"/>
  <c r="AJ5" i="40"/>
  <c r="AK5" i="40"/>
  <c r="AG6" i="40"/>
  <c r="AL6" i="40" s="1"/>
  <c r="AH6" i="40"/>
  <c r="AI6" i="40"/>
  <c r="AJ6" i="40"/>
  <c r="AK6" i="40"/>
  <c r="AG7" i="40"/>
  <c r="AL7" i="40" s="1"/>
  <c r="AH7" i="40"/>
  <c r="AI7" i="40"/>
  <c r="AJ7" i="40"/>
  <c r="AK7" i="40"/>
  <c r="AG8" i="40"/>
  <c r="AL8" i="40" s="1"/>
  <c r="AH8" i="40"/>
  <c r="AI8" i="40"/>
  <c r="AJ8" i="40"/>
  <c r="AK8" i="40"/>
  <c r="AG9" i="40"/>
  <c r="AL9" i="40" s="1"/>
  <c r="AH9" i="40"/>
  <c r="AI9" i="40"/>
  <c r="AJ9" i="40"/>
  <c r="AK9" i="40"/>
  <c r="AK4" i="40"/>
  <c r="AK10" i="40" s="1"/>
  <c r="AJ4" i="40"/>
  <c r="AJ10" i="40" s="1"/>
  <c r="AI4" i="40"/>
  <c r="AI10" i="40" s="1"/>
  <c r="AH4" i="40"/>
  <c r="AH10" i="40" s="1"/>
  <c r="AG4" i="40"/>
  <c r="AL4" i="40" s="1"/>
  <c r="AL10" i="40" s="1"/>
  <c r="AS127" i="38"/>
  <c r="AB4" i="40"/>
  <c r="AB10" i="40" s="1"/>
  <c r="AS8" i="38"/>
  <c r="AS9" i="38"/>
  <c r="AS10" i="38"/>
  <c r="AS11" i="38"/>
  <c r="AS12" i="38"/>
  <c r="AS13" i="38"/>
  <c r="AS14" i="38"/>
  <c r="AS15" i="38"/>
  <c r="AS16" i="38"/>
  <c r="AS17" i="38"/>
  <c r="AS18" i="38"/>
  <c r="AS19" i="38"/>
  <c r="AS20" i="38"/>
  <c r="AS21" i="38"/>
  <c r="AS22" i="38"/>
  <c r="AS23" i="38"/>
  <c r="AS24" i="38"/>
  <c r="AS25" i="38"/>
  <c r="AS26" i="38"/>
  <c r="AS27" i="38"/>
  <c r="AS28" i="38"/>
  <c r="AS29" i="38"/>
  <c r="AS30" i="38"/>
  <c r="AS31" i="38"/>
  <c r="AS32" i="38"/>
  <c r="AS33" i="38"/>
  <c r="AS34" i="38"/>
  <c r="AS35" i="38"/>
  <c r="AS36" i="38"/>
  <c r="AS37" i="38"/>
  <c r="AS38" i="38"/>
  <c r="AS39" i="38"/>
  <c r="AS41" i="38"/>
  <c r="AS43" i="38"/>
  <c r="AS45" i="38"/>
  <c r="AS46" i="38"/>
  <c r="AS47" i="38"/>
  <c r="AS48" i="38"/>
  <c r="AS49" i="38"/>
  <c r="AS50" i="38"/>
  <c r="AC9" i="40"/>
  <c r="AS52" i="38"/>
  <c r="AS54" i="38"/>
  <c r="AS56" i="38"/>
  <c r="AS57" i="38"/>
  <c r="AS59" i="38"/>
  <c r="AS60" i="38"/>
  <c r="AS61" i="38"/>
  <c r="AS62" i="38"/>
  <c r="AS63" i="38"/>
  <c r="AS64" i="38"/>
  <c r="AS65" i="38"/>
  <c r="AS66" i="38"/>
  <c r="AS117" i="38"/>
  <c r="AS118" i="38"/>
  <c r="AS120" i="38"/>
  <c r="AS121" i="38"/>
  <c r="AS122" i="38"/>
  <c r="AS123" i="38"/>
  <c r="AS124" i="38"/>
  <c r="AS125" i="38"/>
  <c r="AS126" i="38"/>
  <c r="AS128" i="38"/>
  <c r="AS137" i="38"/>
  <c r="AS138" i="38"/>
  <c r="AS142" i="38"/>
  <c r="AS145" i="38"/>
  <c r="AS147" i="38"/>
  <c r="AS149" i="38"/>
  <c r="AS150" i="38"/>
  <c r="AS151" i="38"/>
  <c r="AS153" i="38"/>
  <c r="AS155" i="38"/>
  <c r="AS157" i="38"/>
  <c r="AS158" i="38"/>
  <c r="AS161" i="38"/>
  <c r="AS162" i="38"/>
  <c r="AS163" i="38"/>
  <c r="AS164" i="38"/>
  <c r="AS167" i="38"/>
  <c r="AS169" i="38"/>
  <c r="AS171" i="38"/>
  <c r="AS173" i="38"/>
  <c r="AS175" i="38"/>
  <c r="AS176" i="38"/>
  <c r="AS177" i="38"/>
  <c r="AS178" i="38"/>
  <c r="AS179" i="38"/>
  <c r="AS180" i="38"/>
  <c r="AS181" i="38"/>
  <c r="AS182" i="38"/>
  <c r="AS183" i="38"/>
  <c r="AS184" i="38"/>
  <c r="AS185" i="38"/>
  <c r="AS186" i="38"/>
  <c r="AS187" i="38"/>
  <c r="AS188" i="38"/>
  <c r="AS189" i="38"/>
  <c r="AS190" i="38"/>
  <c r="AS191" i="38"/>
  <c r="AS192" i="38"/>
  <c r="AS193" i="38"/>
  <c r="AS194" i="38"/>
  <c r="AS195" i="38"/>
  <c r="AS196" i="38"/>
  <c r="AS197" i="38"/>
  <c r="AS198" i="38"/>
  <c r="AS199" i="38"/>
  <c r="AS200" i="38"/>
  <c r="AS201" i="38"/>
  <c r="AS202" i="38"/>
  <c r="AS203" i="38"/>
  <c r="AS204" i="38"/>
  <c r="AS205" i="38"/>
  <c r="AS206" i="38"/>
  <c r="AS207" i="38"/>
  <c r="AS208" i="38"/>
  <c r="AS210" i="38"/>
  <c r="AS211" i="38"/>
  <c r="AS212" i="38"/>
  <c r="AS213" i="38"/>
  <c r="AS214" i="38"/>
  <c r="AS216" i="38"/>
  <c r="AS217" i="38"/>
  <c r="AS218" i="38"/>
  <c r="AS219" i="38"/>
  <c r="AS220" i="38"/>
  <c r="AS221" i="38"/>
  <c r="AS222" i="38"/>
  <c r="AS224" i="38"/>
  <c r="AS226" i="38"/>
  <c r="AS228" i="38"/>
  <c r="AS229" i="38"/>
  <c r="AS230" i="38"/>
  <c r="AS231" i="38"/>
  <c r="AS232" i="38"/>
  <c r="AS233" i="38"/>
  <c r="AS234" i="38"/>
  <c r="AS235" i="38"/>
  <c r="AS237" i="38"/>
  <c r="AS239" i="38"/>
  <c r="AS241" i="38"/>
  <c r="AS242" i="38"/>
  <c r="AS244" i="38"/>
  <c r="AS246" i="38"/>
  <c r="AS248" i="38"/>
  <c r="AS250" i="38"/>
  <c r="AS251" i="38"/>
  <c r="AS253" i="38"/>
  <c r="AS254" i="38"/>
  <c r="AS256" i="38"/>
  <c r="AS257" i="38"/>
  <c r="AS258" i="38"/>
  <c r="AS259" i="38"/>
  <c r="AS260" i="38"/>
  <c r="AS262" i="38"/>
  <c r="AS264" i="38"/>
  <c r="AS266" i="38"/>
  <c r="AS268" i="38"/>
  <c r="AS270" i="38"/>
  <c r="AS271" i="38"/>
  <c r="AS272" i="38"/>
  <c r="AS273" i="38"/>
  <c r="AS275" i="38"/>
  <c r="AS276" i="38"/>
  <c r="AS277" i="38"/>
  <c r="AS279" i="38"/>
  <c r="AS281" i="38"/>
  <c r="AS283" i="38"/>
  <c r="AS285" i="38"/>
  <c r="AS287" i="38"/>
  <c r="AS289" i="38"/>
  <c r="AS290" i="38"/>
  <c r="AS291" i="38"/>
  <c r="AS293" i="38"/>
  <c r="AS295" i="38"/>
  <c r="AS296" i="38"/>
  <c r="AS297" i="38"/>
  <c r="AS298" i="38"/>
  <c r="AS299" i="38"/>
  <c r="AS300" i="38"/>
  <c r="AS301" i="38"/>
  <c r="AS303" i="38"/>
  <c r="AS304" i="38"/>
  <c r="AS305" i="38"/>
  <c r="AS309" i="38"/>
  <c r="AS311" i="38"/>
  <c r="AS312" i="38"/>
  <c r="AS313" i="38"/>
  <c r="AS314" i="38"/>
  <c r="AS315" i="38"/>
  <c r="AS316" i="38"/>
  <c r="AS317" i="38"/>
  <c r="AS318" i="38"/>
  <c r="AS319" i="38"/>
  <c r="AS320" i="38"/>
  <c r="AS321" i="38"/>
  <c r="AS322" i="38"/>
  <c r="AS323" i="38"/>
  <c r="AS324" i="38"/>
  <c r="AS325" i="38"/>
  <c r="AS326" i="38"/>
  <c r="AS327" i="38"/>
  <c r="AS328" i="38"/>
  <c r="AS329" i="38"/>
  <c r="AS331" i="38"/>
  <c r="AS332" i="38"/>
  <c r="AS333" i="38"/>
  <c r="AS334" i="38"/>
  <c r="AS335" i="38"/>
  <c r="AS337" i="38"/>
  <c r="AS339" i="38"/>
  <c r="AS341" i="38"/>
  <c r="AS343" i="38"/>
  <c r="AS344" i="38"/>
  <c r="AS345" i="38"/>
  <c r="AS346" i="38"/>
  <c r="AS347" i="38"/>
  <c r="AS349" i="38"/>
  <c r="AS351" i="38"/>
  <c r="AS352" i="38"/>
  <c r="AS353" i="38"/>
  <c r="AS354" i="38"/>
  <c r="AS355" i="38"/>
  <c r="AS356" i="38"/>
  <c r="AS357" i="38"/>
  <c r="AS358" i="38"/>
  <c r="AS359" i="38"/>
  <c r="AS361" i="38"/>
  <c r="AS363" i="38"/>
  <c r="AS364" i="38"/>
  <c r="AS365" i="38"/>
  <c r="AS366" i="38"/>
  <c r="AS367" i="38"/>
  <c r="AS368" i="38"/>
  <c r="AS369" i="38"/>
  <c r="AS371" i="38"/>
  <c r="AS373" i="38"/>
  <c r="AS375" i="38"/>
  <c r="AS377" i="38"/>
  <c r="AS379" i="38"/>
  <c r="AS381" i="38"/>
  <c r="AS383" i="38"/>
  <c r="AS385" i="38"/>
  <c r="AS387" i="38"/>
  <c r="AS389" i="38"/>
  <c r="AS391" i="38"/>
  <c r="AS393" i="38"/>
  <c r="AS395" i="38"/>
  <c r="AS397" i="38"/>
  <c r="AS399" i="38"/>
  <c r="AS401" i="38"/>
  <c r="AS402" i="38"/>
  <c r="AS403" i="38"/>
  <c r="AS405" i="38"/>
  <c r="AS407" i="38"/>
  <c r="AS409" i="38"/>
  <c r="AS411" i="38"/>
  <c r="AS412" i="38"/>
  <c r="AS413" i="38"/>
  <c r="AS415" i="38"/>
  <c r="AS417" i="38"/>
  <c r="AS419" i="38"/>
  <c r="AS421" i="38"/>
  <c r="AS424" i="38"/>
  <c r="AS426" i="38"/>
  <c r="AS428" i="38"/>
  <c r="AS430" i="38"/>
  <c r="AS431" i="38"/>
  <c r="AS432" i="38"/>
  <c r="AS433" i="38"/>
  <c r="AS434" i="38"/>
  <c r="AS435" i="38"/>
  <c r="AS436" i="38"/>
  <c r="AS437" i="38"/>
  <c r="AS438" i="38"/>
  <c r="AS439" i="38"/>
  <c r="AS440" i="38"/>
  <c r="AS441" i="38"/>
  <c r="AS442" i="38"/>
  <c r="AS443" i="38"/>
  <c r="AS444" i="38"/>
  <c r="AS445" i="38"/>
  <c r="AS446" i="38"/>
  <c r="AS447" i="38"/>
  <c r="AS448" i="38"/>
  <c r="AS449" i="38"/>
  <c r="AS450" i="38"/>
  <c r="AS451" i="38"/>
  <c r="AS452" i="38"/>
  <c r="AS453" i="38"/>
  <c r="AS454" i="38"/>
  <c r="AS455" i="38"/>
  <c r="AS456" i="38"/>
  <c r="AS457" i="38"/>
  <c r="AS458" i="38"/>
  <c r="AS459" i="38"/>
  <c r="AS460" i="38"/>
  <c r="AS461" i="38"/>
  <c r="AS462" i="38"/>
  <c r="AS463" i="38"/>
  <c r="AS464" i="38"/>
  <c r="AS465" i="38"/>
  <c r="AS466" i="38"/>
  <c r="AS468" i="38"/>
  <c r="AS470" i="38"/>
  <c r="U9" i="40"/>
  <c r="X9" i="40" s="1"/>
  <c r="V9" i="40"/>
  <c r="W9" i="40"/>
  <c r="U8" i="40"/>
  <c r="X8" i="40" s="1"/>
  <c r="V8" i="40"/>
  <c r="W8" i="40"/>
  <c r="U7" i="40"/>
  <c r="X7" i="40" s="1"/>
  <c r="V7" i="40"/>
  <c r="W7" i="40"/>
  <c r="U6" i="40"/>
  <c r="X6" i="40" s="1"/>
  <c r="V6" i="40"/>
  <c r="W6" i="40"/>
  <c r="U5" i="40"/>
  <c r="X5" i="40" s="1"/>
  <c r="V5" i="40"/>
  <c r="W5" i="40"/>
  <c r="U4" i="40"/>
  <c r="X4" i="40" s="1"/>
  <c r="X10" i="40" s="1"/>
  <c r="V4" i="40"/>
  <c r="V10" i="40" s="1"/>
  <c r="W4" i="40"/>
  <c r="W10" i="40" s="1"/>
  <c r="P4" i="40"/>
  <c r="P10" i="40" s="1"/>
  <c r="P5" i="40"/>
  <c r="P6" i="40"/>
  <c r="P7" i="40"/>
  <c r="P8" i="40"/>
  <c r="P9" i="40"/>
  <c r="O4" i="40"/>
  <c r="R4" i="40" s="1"/>
  <c r="R10" i="40" s="1"/>
  <c r="Q4" i="40"/>
  <c r="Q10" i="40" s="1"/>
  <c r="O5" i="40"/>
  <c r="R5" i="40" s="1"/>
  <c r="Q5" i="40"/>
  <c r="O6" i="40"/>
  <c r="R6" i="40" s="1"/>
  <c r="Q6" i="40"/>
  <c r="O7" i="40"/>
  <c r="R7" i="40" s="1"/>
  <c r="Q7" i="40"/>
  <c r="O8" i="40"/>
  <c r="R8" i="40" s="1"/>
  <c r="Q8" i="40"/>
  <c r="O9" i="40"/>
  <c r="R9" i="40" s="1"/>
  <c r="Q9" i="40"/>
  <c r="I5" i="40"/>
  <c r="L5" i="40" s="1"/>
  <c r="J5" i="40"/>
  <c r="K5" i="40"/>
  <c r="I6" i="40"/>
  <c r="L6" i="40" s="1"/>
  <c r="J6" i="40"/>
  <c r="K6" i="40"/>
  <c r="I7" i="40"/>
  <c r="L7" i="40" s="1"/>
  <c r="J7" i="40"/>
  <c r="K7" i="40"/>
  <c r="I8" i="40"/>
  <c r="L8" i="40" s="1"/>
  <c r="J8" i="40"/>
  <c r="K8" i="40"/>
  <c r="I9" i="40"/>
  <c r="L9" i="40" s="1"/>
  <c r="J9" i="40"/>
  <c r="K9" i="40"/>
  <c r="J4" i="40"/>
  <c r="J10" i="40" s="1"/>
  <c r="K4" i="40"/>
  <c r="K10" i="40" s="1"/>
  <c r="I4" i="40"/>
  <c r="I10" i="40" s="1"/>
  <c r="A4" i="38"/>
  <c r="E4" i="40"/>
  <c r="E10" i="40" s="1"/>
  <c r="E5" i="40"/>
  <c r="E6" i="40"/>
  <c r="E7" i="40"/>
  <c r="E8" i="40"/>
  <c r="E9" i="40"/>
  <c r="D4" i="40"/>
  <c r="F4" i="40" s="1"/>
  <c r="F10" i="40" s="1"/>
  <c r="D5" i="40"/>
  <c r="F5" i="40" s="1"/>
  <c r="D6" i="40"/>
  <c r="F6" i="40" s="1"/>
  <c r="D7" i="40"/>
  <c r="F7" i="40" s="1"/>
  <c r="D8" i="40"/>
  <c r="F8" i="40" s="1"/>
  <c r="D9" i="40"/>
  <c r="F9" i="40" s="1"/>
  <c r="AL1" i="30"/>
  <c r="AJ1" i="30"/>
  <c r="N1" i="37"/>
  <c r="L1" i="37"/>
  <c r="I1" i="37"/>
  <c r="A12" i="35"/>
  <c r="A13" i="35"/>
  <c r="A14" i="35"/>
  <c r="A15" i="35"/>
  <c r="A16" i="35"/>
  <c r="A17" i="35"/>
  <c r="A18" i="35"/>
  <c r="A19" i="35"/>
  <c r="A20" i="35"/>
  <c r="A21" i="35"/>
  <c r="A22" i="35"/>
  <c r="A23" i="35"/>
  <c r="A24" i="35"/>
  <c r="A25" i="35"/>
  <c r="A26" i="35"/>
  <c r="A27" i="35"/>
  <c r="A28" i="35"/>
  <c r="A29" i="35"/>
  <c r="A30" i="35"/>
  <c r="A31" i="35"/>
  <c r="A32" i="35"/>
  <c r="A33" i="35"/>
  <c r="A34" i="35"/>
  <c r="A35" i="35"/>
  <c r="A36" i="35"/>
  <c r="A37" i="35"/>
  <c r="A38" i="35"/>
  <c r="A39" i="35"/>
  <c r="A40" i="35"/>
  <c r="A41" i="35"/>
  <c r="A42" i="35"/>
  <c r="A43" i="35"/>
  <c r="A44" i="35"/>
  <c r="A45" i="35"/>
  <c r="A46" i="35"/>
  <c r="A47" i="35"/>
  <c r="A48" i="35"/>
  <c r="A49" i="35"/>
  <c r="A50" i="35"/>
  <c r="A51" i="35"/>
  <c r="A52" i="35"/>
  <c r="A53" i="35"/>
  <c r="A54" i="35"/>
  <c r="A55" i="35"/>
  <c r="A56" i="35"/>
  <c r="A57" i="35"/>
  <c r="A58" i="35"/>
  <c r="A59" i="35"/>
  <c r="A60" i="35"/>
  <c r="A61" i="35"/>
  <c r="A62" i="35"/>
  <c r="A63" i="35"/>
  <c r="A64" i="35"/>
  <c r="A65" i="35"/>
  <c r="A66" i="35"/>
  <c r="A67" i="35"/>
  <c r="A68" i="35"/>
  <c r="A69" i="35"/>
  <c r="A70" i="35"/>
  <c r="A71" i="35"/>
  <c r="A72" i="35"/>
  <c r="A73" i="35"/>
  <c r="A74" i="35"/>
  <c r="A75" i="35"/>
  <c r="A76" i="35"/>
  <c r="A77" i="35"/>
  <c r="A78" i="35"/>
  <c r="A79" i="35"/>
  <c r="A80" i="35"/>
  <c r="A81" i="35"/>
  <c r="A82" i="35"/>
  <c r="A83" i="35"/>
  <c r="A11" i="35"/>
  <c r="A10" i="35"/>
  <c r="A9" i="35"/>
  <c r="A8" i="35"/>
  <c r="A7" i="35"/>
  <c r="A6" i="35"/>
  <c r="AH1" i="30"/>
  <c r="P1" i="34"/>
  <c r="Y4" i="30"/>
  <c r="Y5" i="30"/>
  <c r="Y6" i="30"/>
  <c r="Y7" i="30"/>
  <c r="Y8" i="30"/>
  <c r="Y9" i="30"/>
  <c r="Y10" i="30"/>
  <c r="Y11" i="30"/>
  <c r="Y12" i="30"/>
  <c r="Y13" i="30"/>
  <c r="Y14" i="30"/>
  <c r="Y15" i="30"/>
  <c r="Y16" i="30"/>
  <c r="Y17" i="30"/>
  <c r="Y18" i="30"/>
  <c r="Y19" i="30"/>
  <c r="Y20" i="30"/>
  <c r="Y21" i="30"/>
  <c r="Y22" i="30"/>
  <c r="Y23" i="30"/>
  <c r="Y24" i="30"/>
  <c r="Y25" i="30"/>
  <c r="Y26" i="30"/>
  <c r="Y27" i="30"/>
  <c r="Y28" i="30"/>
  <c r="Y29" i="30"/>
  <c r="Y30" i="30"/>
  <c r="Y31" i="30"/>
  <c r="Y32" i="30"/>
  <c r="Y33" i="30"/>
  <c r="Y34" i="30"/>
  <c r="Y35" i="30"/>
  <c r="Y36" i="30"/>
  <c r="Y37" i="30"/>
  <c r="Y38" i="30"/>
  <c r="Y39" i="30"/>
  <c r="Y40" i="30"/>
  <c r="Y41" i="30"/>
  <c r="Y42" i="30"/>
  <c r="Y43" i="30"/>
  <c r="Y44" i="30"/>
  <c r="Y45" i="30"/>
  <c r="Y46" i="30"/>
  <c r="Y47" i="30"/>
  <c r="Y48" i="30"/>
  <c r="Y49" i="30"/>
  <c r="Y50" i="30"/>
  <c r="Y51" i="30"/>
  <c r="Y52" i="30"/>
  <c r="Y53" i="30"/>
  <c r="Y54" i="30"/>
  <c r="Y55" i="30"/>
  <c r="Y56" i="30"/>
  <c r="Y57" i="30"/>
  <c r="Y58" i="30"/>
  <c r="Y59" i="30"/>
  <c r="Y60" i="30"/>
  <c r="Y61" i="30"/>
  <c r="Y62" i="30"/>
  <c r="Y63" i="30"/>
  <c r="Y64" i="30"/>
  <c r="Y65" i="30"/>
  <c r="Y66" i="30"/>
  <c r="Y67" i="30"/>
  <c r="Y68" i="30"/>
  <c r="Y69" i="30"/>
  <c r="Y70" i="30"/>
  <c r="Y71" i="30"/>
  <c r="Y72" i="30"/>
  <c r="Y73" i="30"/>
  <c r="Y74" i="30"/>
  <c r="Y75" i="30"/>
  <c r="Y76" i="30"/>
  <c r="Y77" i="30"/>
  <c r="Y78" i="30"/>
  <c r="Y79" i="30"/>
  <c r="Y80" i="30"/>
  <c r="Y81" i="30"/>
  <c r="Y82" i="30"/>
  <c r="Y83" i="30"/>
  <c r="Y84" i="30"/>
  <c r="Y85" i="30"/>
  <c r="Y86" i="30"/>
  <c r="Y87" i="30"/>
  <c r="Y88" i="30"/>
  <c r="Y89" i="30"/>
  <c r="Y90" i="30"/>
  <c r="Y91" i="30"/>
  <c r="Y92" i="30"/>
  <c r="Y93" i="30"/>
  <c r="Y94" i="30"/>
  <c r="Y95" i="30"/>
  <c r="Y96" i="30"/>
  <c r="Y97" i="30"/>
  <c r="Y98" i="30"/>
  <c r="Y99" i="30"/>
  <c r="Y100" i="30"/>
  <c r="Y101" i="30"/>
  <c r="Y102" i="30"/>
  <c r="Y103" i="30"/>
  <c r="Y104" i="30"/>
  <c r="Y105" i="30"/>
  <c r="Y106" i="30"/>
  <c r="Y107" i="30"/>
  <c r="Y108" i="30"/>
  <c r="Y109" i="30"/>
  <c r="Y110" i="30"/>
  <c r="Y111" i="30"/>
  <c r="Y112" i="30"/>
  <c r="Y113" i="30"/>
  <c r="Y114" i="30"/>
  <c r="Y115" i="30"/>
  <c r="Y116" i="30"/>
  <c r="Y117" i="30"/>
  <c r="Y118" i="30"/>
  <c r="Y119" i="30"/>
  <c r="Y120" i="30"/>
  <c r="Y121" i="30"/>
  <c r="Y122" i="30"/>
  <c r="Y123" i="30"/>
  <c r="Y124" i="30"/>
  <c r="Y125" i="30"/>
  <c r="Y126" i="30"/>
  <c r="Y127" i="30"/>
  <c r="Y128" i="30"/>
  <c r="Y129" i="30"/>
  <c r="Y130" i="30"/>
  <c r="Y131" i="30"/>
  <c r="Y132" i="30"/>
  <c r="Y133" i="30"/>
  <c r="Y134" i="30"/>
  <c r="Y135" i="30"/>
  <c r="Y136" i="30"/>
  <c r="Y137" i="30"/>
  <c r="Y138" i="30"/>
  <c r="Y139" i="30"/>
  <c r="Y140" i="30"/>
  <c r="Y141" i="30"/>
  <c r="Y142" i="30"/>
  <c r="Y143" i="30"/>
  <c r="Y144" i="30"/>
  <c r="Y145" i="30"/>
  <c r="Y146" i="30"/>
  <c r="Y147" i="30"/>
  <c r="Y148" i="30"/>
  <c r="Y149" i="30"/>
  <c r="Y150" i="30"/>
  <c r="Y151" i="30"/>
  <c r="Y152" i="30"/>
  <c r="Y153" i="30"/>
  <c r="Y154" i="30"/>
  <c r="Y155" i="30"/>
  <c r="Y156" i="30"/>
  <c r="Y157" i="30"/>
  <c r="Y158" i="30"/>
  <c r="Y159" i="30"/>
  <c r="Y160" i="30"/>
  <c r="Y161" i="30"/>
  <c r="Y162" i="30"/>
  <c r="Y163" i="30"/>
  <c r="Y164" i="30"/>
  <c r="Y165" i="30"/>
  <c r="Y166" i="30"/>
  <c r="Y167" i="30"/>
  <c r="Y168" i="30"/>
  <c r="Y169" i="30"/>
  <c r="Y170" i="30"/>
  <c r="Y171" i="30"/>
  <c r="Y172" i="30"/>
  <c r="Y173" i="30"/>
  <c r="Y174" i="30"/>
  <c r="Y175" i="30"/>
  <c r="Y176" i="30"/>
  <c r="Y177" i="30"/>
  <c r="Y178" i="30"/>
  <c r="Y179" i="30"/>
  <c r="Y180" i="30"/>
  <c r="Y181" i="30"/>
  <c r="Y182" i="30"/>
  <c r="Y183" i="30"/>
  <c r="Y184" i="30"/>
  <c r="Y185" i="30"/>
  <c r="Y186" i="30"/>
  <c r="Y187" i="30"/>
  <c r="Y188" i="30"/>
  <c r="Y189" i="30"/>
  <c r="Y190" i="30"/>
  <c r="Y191" i="30"/>
  <c r="Y192" i="30"/>
  <c r="Y193" i="30"/>
  <c r="Y194" i="30"/>
  <c r="Y195" i="30"/>
  <c r="Y196" i="30"/>
  <c r="Y197" i="30"/>
  <c r="Y198" i="30"/>
  <c r="Y199" i="30"/>
  <c r="Y200" i="30"/>
  <c r="Y201" i="30"/>
  <c r="Y202" i="30"/>
  <c r="Y203" i="30"/>
  <c r="Y204" i="30"/>
  <c r="Y205" i="30"/>
  <c r="Y206" i="30"/>
  <c r="Y207" i="30"/>
  <c r="Y208" i="30"/>
  <c r="Y209" i="30"/>
  <c r="Y210" i="30"/>
  <c r="Y211" i="30"/>
  <c r="Y212" i="30"/>
  <c r="Y213" i="30"/>
  <c r="Y214" i="30"/>
  <c r="Y215" i="30"/>
  <c r="Y216" i="30"/>
  <c r="Y217" i="30"/>
  <c r="Y218" i="30"/>
  <c r="Y219" i="30"/>
  <c r="Y220" i="30"/>
  <c r="Y221" i="30"/>
  <c r="Y222" i="30"/>
  <c r="Y223" i="30"/>
  <c r="Y224" i="30"/>
  <c r="Y225" i="30"/>
  <c r="Y226" i="30"/>
  <c r="Y227" i="30"/>
  <c r="Y228" i="30"/>
  <c r="Y229" i="30"/>
  <c r="Y230" i="30"/>
  <c r="Y231" i="30"/>
  <c r="Y232" i="30"/>
  <c r="Y233" i="30"/>
  <c r="Y234" i="30"/>
  <c r="Y235" i="30"/>
  <c r="Y236" i="30"/>
  <c r="Y237" i="30"/>
  <c r="Y238" i="30"/>
  <c r="Y239" i="30"/>
  <c r="Y240" i="30"/>
  <c r="Y241" i="30"/>
  <c r="Y242" i="30"/>
  <c r="Y243" i="30"/>
  <c r="Y244" i="30"/>
  <c r="Y245" i="30"/>
  <c r="Y246" i="30"/>
  <c r="Y247" i="30"/>
  <c r="Y248" i="30"/>
  <c r="Y249" i="30"/>
  <c r="Y250" i="30"/>
  <c r="Y251" i="30"/>
  <c r="Y252" i="30"/>
  <c r="Y253" i="30"/>
  <c r="Y254" i="30"/>
  <c r="Y255" i="30"/>
  <c r="Y256" i="30"/>
  <c r="Y257" i="30"/>
  <c r="Y258" i="30"/>
  <c r="Y259" i="30"/>
  <c r="Y260" i="30"/>
  <c r="Y261" i="30"/>
  <c r="Y262" i="30"/>
  <c r="Y263" i="30"/>
  <c r="Y264" i="30"/>
  <c r="Y265" i="30"/>
  <c r="Y266" i="30"/>
  <c r="Y267" i="30"/>
  <c r="Y268" i="30"/>
  <c r="Y269" i="30"/>
  <c r="Y270" i="30"/>
  <c r="Y271" i="30"/>
  <c r="Y272" i="30"/>
  <c r="Y273" i="30"/>
  <c r="Y274" i="30"/>
  <c r="Y275" i="30"/>
  <c r="Y276" i="30"/>
  <c r="Y277" i="30"/>
  <c r="Y278" i="30"/>
  <c r="Y279" i="30"/>
  <c r="Y280" i="30"/>
  <c r="Y281" i="30"/>
  <c r="Y282" i="30"/>
  <c r="Y283" i="30"/>
  <c r="Y284" i="30"/>
  <c r="Y285" i="30"/>
  <c r="Y286" i="30"/>
  <c r="Y287" i="30"/>
  <c r="Y288" i="30"/>
  <c r="Y289" i="30"/>
  <c r="Y290" i="30"/>
  <c r="Y291" i="30"/>
  <c r="Y292" i="30"/>
  <c r="Y293" i="30"/>
  <c r="Y294" i="30"/>
  <c r="Y295" i="30"/>
  <c r="Y296" i="30"/>
  <c r="Y297" i="30"/>
  <c r="Y298" i="30"/>
  <c r="Y299" i="30"/>
  <c r="Y300" i="30"/>
  <c r="Y301" i="30"/>
  <c r="Y302" i="30"/>
  <c r="Y303" i="30"/>
  <c r="Y304" i="30"/>
  <c r="Y305" i="30"/>
  <c r="Y306" i="30"/>
  <c r="Y307" i="30"/>
  <c r="Y308" i="30"/>
  <c r="Y309" i="30"/>
  <c r="Y310" i="30"/>
  <c r="Y311" i="30"/>
  <c r="Y312" i="30"/>
  <c r="Y313" i="30"/>
  <c r="Y314" i="30"/>
  <c r="Y315" i="30"/>
  <c r="Y316" i="30"/>
  <c r="Y317" i="30"/>
  <c r="Y318" i="30"/>
  <c r="Y319" i="30"/>
  <c r="Y320" i="30"/>
  <c r="Y321" i="30"/>
  <c r="Y322" i="30"/>
  <c r="Y323" i="30"/>
  <c r="Y324" i="30"/>
  <c r="Y325" i="30"/>
  <c r="Y326" i="30"/>
  <c r="Y327" i="30"/>
  <c r="Y328" i="30"/>
  <c r="Y329" i="30"/>
  <c r="Y330" i="30"/>
  <c r="Y331" i="30"/>
  <c r="Y332" i="30"/>
  <c r="Y333" i="30"/>
  <c r="Y334" i="30"/>
  <c r="Y335" i="30"/>
  <c r="Y336" i="30"/>
  <c r="Y337" i="30"/>
  <c r="Y338" i="30"/>
  <c r="Y339" i="30"/>
  <c r="Y340" i="30"/>
  <c r="Y341" i="30"/>
  <c r="Y342" i="30"/>
  <c r="Y343" i="30"/>
  <c r="Y344" i="30"/>
  <c r="Y345" i="30"/>
  <c r="Y346" i="30"/>
  <c r="Y347" i="30"/>
  <c r="Y348" i="30"/>
  <c r="Y349" i="30"/>
  <c r="Y350" i="30"/>
  <c r="Y351" i="30"/>
  <c r="Y352" i="30"/>
  <c r="Y353" i="30"/>
  <c r="Y354" i="30"/>
  <c r="Y355" i="30"/>
  <c r="Y356" i="30"/>
  <c r="Y357" i="30"/>
  <c r="Y358" i="30"/>
  <c r="Y359" i="30"/>
  <c r="Y360" i="30"/>
  <c r="Y361" i="30"/>
  <c r="Y362" i="30"/>
  <c r="Y363" i="30"/>
  <c r="Y364" i="30"/>
  <c r="Y365" i="30"/>
  <c r="Y366" i="30"/>
  <c r="Y367" i="30"/>
  <c r="Y368" i="30"/>
  <c r="Y369" i="30"/>
  <c r="Y370" i="30"/>
  <c r="Y371" i="30"/>
  <c r="Y372" i="30"/>
  <c r="Y373" i="30"/>
  <c r="Y374" i="30"/>
  <c r="Y375" i="30"/>
  <c r="Y376" i="30"/>
  <c r="Y377" i="30"/>
  <c r="Y378" i="30"/>
  <c r="Y379" i="30"/>
  <c r="Y380" i="30"/>
  <c r="Y381" i="30"/>
  <c r="Y382" i="30"/>
  <c r="Y383" i="30"/>
  <c r="Y384" i="30"/>
  <c r="Y385" i="30"/>
  <c r="Y386" i="30"/>
  <c r="Y387" i="30"/>
  <c r="Y388" i="30"/>
  <c r="Y389" i="30"/>
  <c r="Y390" i="30"/>
  <c r="Y391" i="30"/>
  <c r="Y392" i="30"/>
  <c r="Y393" i="30"/>
  <c r="Y394" i="30"/>
  <c r="Y395" i="30"/>
  <c r="Y396" i="30"/>
  <c r="Y397" i="30"/>
  <c r="Y398" i="30"/>
  <c r="Y399" i="30"/>
  <c r="Y400" i="30"/>
  <c r="Y401" i="30"/>
  <c r="Y402" i="30"/>
  <c r="Y403" i="30"/>
  <c r="Y404" i="30"/>
  <c r="Y405" i="30"/>
  <c r="Y406" i="30"/>
  <c r="Y407" i="30"/>
  <c r="Y408" i="30"/>
  <c r="Y409" i="30"/>
  <c r="Y410" i="30"/>
  <c r="Y411" i="30"/>
  <c r="Y412" i="30"/>
  <c r="Y413" i="30"/>
  <c r="Y414" i="30"/>
  <c r="Y415" i="30"/>
  <c r="Y416" i="30"/>
  <c r="Y417" i="30"/>
  <c r="Y418" i="30"/>
  <c r="Y419" i="30"/>
  <c r="Y420" i="30"/>
  <c r="Y421" i="30"/>
  <c r="Y422" i="30"/>
  <c r="Y423" i="30"/>
  <c r="Y424" i="30"/>
  <c r="Y425" i="30"/>
  <c r="Y426" i="30"/>
  <c r="Y427" i="30"/>
  <c r="Y428" i="30"/>
  <c r="Y429" i="30"/>
  <c r="Y430" i="30"/>
  <c r="Y431" i="30"/>
  <c r="Y432" i="30"/>
  <c r="Y433" i="30"/>
  <c r="Y434" i="30"/>
  <c r="Y435" i="30"/>
  <c r="Y436" i="30"/>
  <c r="Y437" i="30"/>
  <c r="Y438" i="30"/>
  <c r="Y439" i="30"/>
  <c r="Y440" i="30"/>
  <c r="Y441" i="30"/>
  <c r="Y442" i="30"/>
  <c r="Y443" i="30"/>
  <c r="Y444" i="30"/>
  <c r="Y445" i="30"/>
  <c r="Y446" i="30"/>
  <c r="Y447" i="30"/>
  <c r="Y448" i="30"/>
  <c r="Y449" i="30"/>
  <c r="Y450" i="30"/>
  <c r="Y451" i="30"/>
  <c r="Y452" i="30"/>
  <c r="Y453" i="30"/>
  <c r="Y454" i="30"/>
  <c r="Y455" i="30"/>
  <c r="Y456" i="30"/>
  <c r="Y457" i="30"/>
  <c r="Y458" i="30"/>
  <c r="Y459" i="30"/>
  <c r="Y460" i="30"/>
  <c r="Y461" i="30"/>
  <c r="Y462" i="30"/>
  <c r="Y463" i="30"/>
  <c r="Y464" i="30"/>
  <c r="Y465" i="30"/>
  <c r="Y466" i="30"/>
  <c r="Y467" i="30"/>
  <c r="Y468" i="30"/>
  <c r="Y469" i="30"/>
  <c r="Y470" i="30"/>
  <c r="Y471" i="30"/>
  <c r="Y472" i="30"/>
  <c r="Y473" i="30"/>
  <c r="Y474" i="30"/>
  <c r="Y475" i="30"/>
  <c r="Y476" i="30"/>
  <c r="Y477" i="30"/>
  <c r="Y478" i="30"/>
  <c r="Y479" i="30"/>
  <c r="Y480" i="30"/>
  <c r="Y481" i="30"/>
  <c r="Y482" i="30"/>
  <c r="Y483" i="30"/>
  <c r="Y484" i="30"/>
  <c r="Y485" i="30"/>
  <c r="Y486" i="30"/>
  <c r="Y487" i="30"/>
  <c r="Y488" i="30"/>
  <c r="Y489" i="30"/>
  <c r="Y490" i="30"/>
  <c r="Y491" i="30"/>
  <c r="Y492" i="30"/>
  <c r="Y493" i="30"/>
  <c r="Y494" i="30"/>
  <c r="Y495" i="30"/>
  <c r="Y496" i="30"/>
  <c r="Y497" i="30"/>
  <c r="Y498" i="30"/>
  <c r="Y499" i="30"/>
  <c r="Y500" i="30"/>
  <c r="Y501" i="30"/>
  <c r="Y502" i="30"/>
  <c r="Y503" i="30"/>
  <c r="Y504" i="30"/>
  <c r="Y505" i="30"/>
  <c r="Y506" i="30"/>
  <c r="Y507" i="30"/>
  <c r="Y508" i="30"/>
  <c r="Y509" i="30"/>
  <c r="Y510" i="30"/>
  <c r="Y511" i="30"/>
  <c r="Y512" i="30"/>
  <c r="Y513" i="30"/>
  <c r="Y514" i="30"/>
  <c r="Y515" i="30"/>
  <c r="Y516" i="30"/>
  <c r="Y517" i="30"/>
  <c r="Y518" i="30"/>
  <c r="Y519" i="30"/>
  <c r="Y520" i="30"/>
  <c r="Y521" i="30"/>
  <c r="Y522" i="30"/>
  <c r="Y523" i="30"/>
  <c r="Y524" i="30"/>
  <c r="Y525" i="30"/>
  <c r="Y526" i="30"/>
  <c r="Y527" i="30"/>
  <c r="Y528" i="30"/>
  <c r="Y529" i="30"/>
  <c r="Y530" i="30"/>
  <c r="Y531" i="30"/>
  <c r="Y532" i="30"/>
  <c r="Y533" i="30"/>
  <c r="Y534" i="30"/>
  <c r="Y535" i="30"/>
  <c r="Y536" i="30"/>
  <c r="Y537" i="30"/>
  <c r="Y538" i="30"/>
  <c r="Y539" i="30"/>
  <c r="Y540" i="30"/>
  <c r="Y541" i="30"/>
  <c r="Y542" i="30"/>
  <c r="Y543" i="30"/>
  <c r="Y544" i="30"/>
  <c r="Y545" i="30"/>
  <c r="Y546" i="30"/>
  <c r="Y547" i="30"/>
  <c r="Y548" i="30"/>
  <c r="Y549" i="30"/>
  <c r="Y550" i="30"/>
  <c r="Y551" i="30"/>
  <c r="Y552" i="30"/>
  <c r="Y553" i="30"/>
  <c r="Y554" i="30"/>
  <c r="Y555" i="30"/>
  <c r="Y556" i="30"/>
  <c r="Y557" i="30"/>
  <c r="Y558" i="30"/>
  <c r="Y559" i="30"/>
  <c r="Y560" i="30"/>
  <c r="Y561" i="30"/>
  <c r="Y562" i="30"/>
  <c r="Y563" i="30"/>
  <c r="Y564" i="30"/>
  <c r="Y565" i="30"/>
  <c r="Y566" i="30"/>
  <c r="Y567" i="30"/>
  <c r="Y568" i="30"/>
  <c r="Y569" i="30"/>
  <c r="Y570" i="30"/>
  <c r="Y571" i="30"/>
  <c r="Y572" i="30"/>
  <c r="Y573" i="30"/>
  <c r="Y574" i="30"/>
  <c r="Y575" i="30"/>
  <c r="Y576" i="30"/>
  <c r="Y577" i="30"/>
  <c r="Y578" i="30"/>
  <c r="Y579" i="30"/>
  <c r="Y580" i="30"/>
  <c r="Y581" i="30"/>
  <c r="Y582" i="30"/>
  <c r="Y583" i="30"/>
  <c r="Y584" i="30"/>
  <c r="Y585" i="30"/>
  <c r="Y586" i="30"/>
  <c r="Y587" i="30"/>
  <c r="Y588" i="30"/>
  <c r="Y589" i="30"/>
  <c r="Y590" i="30"/>
  <c r="Y591" i="30"/>
  <c r="Y592" i="30"/>
  <c r="Y593" i="30"/>
  <c r="Y594" i="30"/>
  <c r="Y595" i="30"/>
  <c r="Y596" i="30"/>
  <c r="Y597" i="30"/>
  <c r="Y598" i="30"/>
  <c r="Y599" i="30"/>
  <c r="Y600" i="30"/>
  <c r="Y601" i="30"/>
  <c r="Y602" i="30"/>
  <c r="Y603" i="30"/>
  <c r="Y604" i="30"/>
  <c r="Y605" i="30"/>
  <c r="Y606" i="30"/>
  <c r="Y607" i="30"/>
  <c r="Y608" i="30"/>
  <c r="Y609" i="30"/>
  <c r="Y610" i="30"/>
  <c r="Y611" i="30"/>
  <c r="Y612" i="30"/>
  <c r="Y613" i="30"/>
  <c r="Y614" i="30"/>
  <c r="Y615" i="30"/>
  <c r="Y616" i="30"/>
  <c r="Y617" i="30"/>
  <c r="Y618" i="30"/>
  <c r="Y619" i="30"/>
  <c r="Y620" i="30"/>
  <c r="Y621" i="30"/>
  <c r="Y622" i="30"/>
  <c r="Y623" i="30"/>
  <c r="Y624" i="30"/>
  <c r="Y625" i="30"/>
  <c r="Y626" i="30"/>
  <c r="Y627" i="30"/>
  <c r="Y628" i="30"/>
  <c r="Y629" i="30"/>
  <c r="Y630" i="30"/>
  <c r="Y631" i="30"/>
  <c r="Y632" i="30"/>
  <c r="Y633" i="30"/>
  <c r="Y634" i="30"/>
  <c r="Y635" i="30"/>
  <c r="Y636" i="30"/>
  <c r="Y637" i="30"/>
  <c r="Y638" i="30"/>
  <c r="Y639" i="30"/>
  <c r="Y640" i="30"/>
  <c r="Y641" i="30"/>
  <c r="Y642" i="30"/>
  <c r="Y643" i="30"/>
  <c r="Y644" i="30"/>
  <c r="Y645" i="30"/>
  <c r="Y646" i="30"/>
  <c r="Y647" i="30"/>
  <c r="Y648" i="30"/>
  <c r="Y649" i="30"/>
  <c r="Y650" i="30"/>
  <c r="Y651" i="30"/>
  <c r="Y652" i="30"/>
  <c r="Y653" i="30"/>
  <c r="Y654" i="30"/>
  <c r="Y655" i="30"/>
  <c r="Y656" i="30"/>
  <c r="Y657" i="30"/>
  <c r="Y658" i="30"/>
  <c r="Y659" i="30"/>
  <c r="Y660" i="30"/>
  <c r="Y661" i="30"/>
  <c r="Y662" i="30"/>
  <c r="Y663" i="30"/>
  <c r="Y664" i="30"/>
  <c r="Y665" i="30"/>
  <c r="Y666" i="30"/>
  <c r="Y667" i="30"/>
  <c r="Y668" i="30"/>
  <c r="Y669" i="30"/>
  <c r="Y670" i="30"/>
  <c r="Y671" i="30"/>
  <c r="Y672" i="30"/>
  <c r="Y673" i="30"/>
  <c r="Y674" i="30"/>
  <c r="Y675" i="30"/>
  <c r="Y676" i="30"/>
  <c r="Y677" i="30"/>
  <c r="Y678" i="30"/>
  <c r="Y679" i="30"/>
  <c r="Y680" i="30"/>
  <c r="Y681" i="30"/>
  <c r="Y682" i="30"/>
  <c r="Y683" i="30"/>
  <c r="Y684" i="30"/>
  <c r="Y685" i="30"/>
  <c r="Y686" i="30"/>
  <c r="Y687" i="30"/>
  <c r="Y688" i="30"/>
  <c r="Y689" i="30"/>
  <c r="Y690" i="30"/>
  <c r="Y691" i="30"/>
  <c r="Y692" i="30"/>
  <c r="Y693" i="30"/>
  <c r="Y694" i="30"/>
  <c r="Y695" i="30"/>
  <c r="Y696" i="30"/>
  <c r="Y697" i="30"/>
  <c r="Y698" i="30"/>
  <c r="Y699" i="30"/>
  <c r="Y700" i="30"/>
  <c r="Y701" i="30"/>
  <c r="Y702" i="30"/>
  <c r="Y703" i="30"/>
  <c r="Y704" i="30"/>
  <c r="Y705" i="30"/>
  <c r="Y706" i="30"/>
  <c r="Y707" i="30"/>
  <c r="Y708" i="30"/>
  <c r="Y709" i="30"/>
  <c r="Y710" i="30"/>
  <c r="Y711" i="30"/>
  <c r="Y712" i="30"/>
  <c r="Y713" i="30"/>
  <c r="Y714" i="30"/>
  <c r="Y715" i="30"/>
  <c r="Y716" i="30"/>
  <c r="Y717" i="30"/>
  <c r="Y718" i="30"/>
  <c r="Y719" i="30"/>
  <c r="Y720" i="30"/>
  <c r="Y721" i="30"/>
  <c r="Y722" i="30"/>
  <c r="Y723" i="30"/>
  <c r="Y724" i="30"/>
  <c r="Y725" i="30"/>
  <c r="Y726" i="30"/>
  <c r="Y727" i="30"/>
  <c r="Y728" i="30"/>
  <c r="Y729" i="30"/>
  <c r="Y730" i="30"/>
  <c r="Y731" i="30"/>
  <c r="Y732" i="30"/>
  <c r="Y733" i="30"/>
  <c r="Y734" i="30"/>
  <c r="Y735" i="30"/>
  <c r="Y736" i="30"/>
  <c r="Y737" i="30"/>
  <c r="Y738" i="30"/>
  <c r="Y739" i="30"/>
  <c r="Y740" i="30"/>
  <c r="Y741" i="30"/>
  <c r="Y742" i="30"/>
  <c r="Y743" i="30"/>
  <c r="Y744" i="30"/>
  <c r="Y745" i="30"/>
  <c r="Y746" i="30"/>
  <c r="Y747" i="30"/>
  <c r="Y748" i="30"/>
  <c r="Y749" i="30"/>
  <c r="Y750" i="30"/>
  <c r="Y751" i="30"/>
  <c r="Y752" i="30"/>
  <c r="Y753" i="30"/>
  <c r="Y754" i="30"/>
  <c r="Y755" i="30"/>
  <c r="Y756" i="30"/>
  <c r="Y757" i="30"/>
  <c r="Y758" i="30"/>
  <c r="Y759" i="30"/>
  <c r="Y760" i="30"/>
  <c r="Y761" i="30"/>
  <c r="Y762" i="30"/>
  <c r="Y763" i="30"/>
  <c r="Y764" i="30"/>
  <c r="Y765" i="30"/>
  <c r="Y766" i="30"/>
  <c r="Y767" i="30"/>
  <c r="Y768" i="30"/>
  <c r="Y769" i="30"/>
  <c r="Y770" i="30"/>
  <c r="Y771" i="30"/>
  <c r="Y772" i="30"/>
  <c r="Y773" i="30"/>
  <c r="Y774" i="30"/>
  <c r="Y775" i="30"/>
  <c r="Y776" i="30"/>
  <c r="Y777" i="30"/>
  <c r="Y778" i="30"/>
  <c r="Y779" i="30"/>
  <c r="Y780" i="30"/>
  <c r="Y781" i="30"/>
  <c r="Y782" i="30"/>
  <c r="Z782" i="30" s="1"/>
  <c r="Y783" i="30"/>
  <c r="Y784" i="30"/>
  <c r="Y785" i="30"/>
  <c r="Y786" i="30"/>
  <c r="Y787" i="30"/>
  <c r="Y788" i="30"/>
  <c r="Y789" i="30"/>
  <c r="Y790" i="30"/>
  <c r="Y791" i="30"/>
  <c r="Y792" i="30"/>
  <c r="Y793" i="30"/>
  <c r="Y794" i="30"/>
  <c r="Y795" i="30"/>
  <c r="Y796" i="30"/>
  <c r="Y797" i="30"/>
  <c r="Y798" i="30"/>
  <c r="Y799" i="30"/>
  <c r="Y800" i="30"/>
  <c r="Y801" i="30"/>
  <c r="Y802" i="30"/>
  <c r="Y803" i="30"/>
  <c r="Y804" i="30"/>
  <c r="Y805" i="30"/>
  <c r="Y806" i="30"/>
  <c r="Y807" i="30"/>
  <c r="Y808" i="30"/>
  <c r="Y809" i="30"/>
  <c r="Y810" i="30"/>
  <c r="Y811" i="30"/>
  <c r="Y812" i="30"/>
  <c r="Y813" i="30"/>
  <c r="Y814" i="30"/>
  <c r="Y815" i="30"/>
  <c r="Y816" i="30"/>
  <c r="Y817" i="30"/>
  <c r="Y818" i="30"/>
  <c r="Y819" i="30"/>
  <c r="Y820" i="30"/>
  <c r="Y821" i="30"/>
  <c r="Y822" i="30"/>
  <c r="Y823" i="30"/>
  <c r="Y824" i="30"/>
  <c r="Y825" i="30"/>
  <c r="Y826" i="30"/>
  <c r="Y827" i="30"/>
  <c r="Y828" i="30"/>
  <c r="Y829" i="30"/>
  <c r="Y830" i="30"/>
  <c r="Y831" i="30"/>
  <c r="Y832" i="30"/>
  <c r="Y833" i="30"/>
  <c r="Y834" i="30"/>
  <c r="Y835" i="30"/>
  <c r="Y836" i="30"/>
  <c r="Y837" i="30"/>
  <c r="Y838" i="30"/>
  <c r="Y839" i="30"/>
  <c r="Y840" i="30"/>
  <c r="Y841" i="30"/>
  <c r="Y842" i="30"/>
  <c r="Y843" i="30"/>
  <c r="Y844" i="30"/>
  <c r="Y845" i="30"/>
  <c r="Y846" i="30"/>
  <c r="Y847" i="30"/>
  <c r="Y848" i="30"/>
  <c r="Y849" i="30"/>
  <c r="Y850" i="30"/>
  <c r="Y851" i="30"/>
  <c r="Y852" i="30"/>
  <c r="Y853" i="30"/>
  <c r="Y854" i="30"/>
  <c r="Y855" i="30"/>
  <c r="Y856" i="30"/>
  <c r="Y857" i="30"/>
  <c r="Y858" i="30"/>
  <c r="Y859" i="30"/>
  <c r="Y860" i="30"/>
  <c r="Y861" i="30"/>
  <c r="Y862" i="30"/>
  <c r="Y863" i="30"/>
  <c r="Y864" i="30"/>
  <c r="Y865" i="30"/>
  <c r="Y866" i="30"/>
  <c r="Y867" i="30"/>
  <c r="Y868" i="30"/>
  <c r="Y869" i="30"/>
  <c r="Y870" i="30"/>
  <c r="Y871" i="30"/>
  <c r="Y872" i="30"/>
  <c r="Y873" i="30"/>
  <c r="Y874" i="30"/>
  <c r="Y875" i="30"/>
  <c r="Y876" i="30"/>
  <c r="Y877" i="30"/>
  <c r="Y878" i="30"/>
  <c r="Y879" i="30"/>
  <c r="Y880" i="30"/>
  <c r="Y881" i="30"/>
  <c r="Y882" i="30"/>
  <c r="Y883" i="30"/>
  <c r="Y884" i="30"/>
  <c r="Y885" i="30"/>
  <c r="Y886" i="30"/>
  <c r="Y887" i="30"/>
  <c r="Y888" i="30"/>
  <c r="Y889" i="30"/>
  <c r="Y890" i="30"/>
  <c r="Y891" i="30"/>
  <c r="Y892" i="30"/>
  <c r="Y893" i="30"/>
  <c r="Y894" i="30"/>
  <c r="Y895" i="30"/>
  <c r="Y896" i="30"/>
  <c r="Y897" i="30"/>
  <c r="Y898" i="30"/>
  <c r="Y899" i="30"/>
  <c r="Y900" i="30"/>
  <c r="Y901" i="30"/>
  <c r="Y902" i="30"/>
  <c r="Y903" i="30"/>
  <c r="Y904" i="30"/>
  <c r="Y905" i="30"/>
  <c r="Y906" i="30"/>
  <c r="Y907" i="30"/>
  <c r="Y908" i="30"/>
  <c r="Y909" i="30"/>
  <c r="Y910" i="30"/>
  <c r="Y911" i="30"/>
  <c r="Y912" i="30"/>
  <c r="Y913" i="30"/>
  <c r="Y914" i="30"/>
  <c r="Y915" i="30"/>
  <c r="Y916" i="30"/>
  <c r="Y917" i="30"/>
  <c r="Y918" i="30"/>
  <c r="Y919" i="30"/>
  <c r="Y920" i="30"/>
  <c r="Y921" i="30"/>
  <c r="Y922" i="30"/>
  <c r="Y923" i="30"/>
  <c r="Y924" i="30"/>
  <c r="Y925" i="30"/>
  <c r="Y926" i="30"/>
  <c r="Y927" i="30"/>
  <c r="Y928" i="30"/>
  <c r="Y929" i="30"/>
  <c r="Y930" i="30"/>
  <c r="Y931" i="30"/>
  <c r="Y932" i="30"/>
  <c r="Y933" i="30"/>
  <c r="Y934" i="30"/>
  <c r="Y935" i="30"/>
  <c r="Y936" i="30"/>
  <c r="Y937" i="30"/>
  <c r="Y938" i="30"/>
  <c r="Y939" i="30"/>
  <c r="Y940" i="30"/>
  <c r="Y941" i="30"/>
  <c r="Y942" i="30"/>
  <c r="Y943" i="30"/>
  <c r="Y944" i="30"/>
  <c r="Y945" i="30"/>
  <c r="Y946" i="30"/>
  <c r="Y947" i="30"/>
  <c r="Y948" i="30"/>
  <c r="Y949" i="30"/>
  <c r="Y950" i="30"/>
  <c r="Y951" i="30"/>
  <c r="Y952" i="30"/>
  <c r="Y953" i="30"/>
  <c r="Y954" i="30"/>
  <c r="Y955" i="30"/>
  <c r="Y956" i="30"/>
  <c r="Y957" i="30"/>
  <c r="Y958" i="30"/>
  <c r="Y959" i="30"/>
  <c r="Y960" i="30"/>
  <c r="Y961" i="30"/>
  <c r="Y962" i="30"/>
  <c r="Y963" i="30"/>
  <c r="Y964" i="30"/>
  <c r="Y965" i="30"/>
  <c r="Y966" i="30"/>
  <c r="Y967" i="30"/>
  <c r="Y968" i="30"/>
  <c r="Y969" i="30"/>
  <c r="Y970" i="30"/>
  <c r="Y971" i="30"/>
  <c r="Y972" i="30"/>
  <c r="Y973" i="30"/>
  <c r="Y974" i="30"/>
  <c r="Y975" i="30"/>
  <c r="Y976" i="30"/>
  <c r="Y977" i="30"/>
  <c r="Y978" i="30"/>
  <c r="Y979" i="30"/>
  <c r="Y980" i="30"/>
  <c r="Y981" i="30"/>
  <c r="Y982" i="30"/>
  <c r="Y983" i="30"/>
  <c r="Y984" i="30"/>
  <c r="Y985" i="30"/>
  <c r="Y986" i="30"/>
  <c r="Y987" i="30"/>
  <c r="Y988" i="30"/>
  <c r="Y989" i="30"/>
  <c r="Y990" i="30"/>
  <c r="Y991" i="30"/>
  <c r="Y992" i="30"/>
  <c r="Y993" i="30"/>
  <c r="Y994" i="30"/>
  <c r="Y995" i="30"/>
  <c r="Y996" i="30"/>
  <c r="Y997" i="30"/>
  <c r="Y998" i="30"/>
  <c r="Y999" i="30"/>
  <c r="Y1000" i="30"/>
  <c r="Y1001" i="30"/>
  <c r="Y1002" i="30"/>
  <c r="Y1003" i="30"/>
  <c r="Y1004" i="30"/>
  <c r="Y1005" i="30"/>
  <c r="Y1006" i="30"/>
  <c r="Y1007" i="30"/>
  <c r="Y1008" i="30"/>
  <c r="Y1009" i="30"/>
  <c r="Y1010" i="30"/>
  <c r="Y1011" i="30"/>
  <c r="Y1012" i="30"/>
  <c r="Y1013" i="30"/>
  <c r="Y1014" i="30"/>
  <c r="Y1015" i="30"/>
  <c r="Y1016" i="30"/>
  <c r="Y1017" i="30"/>
  <c r="Y1018" i="30"/>
  <c r="Y1019" i="30"/>
  <c r="Y1020" i="30"/>
  <c r="Y1021" i="30"/>
  <c r="Y1022" i="30"/>
  <c r="Y1023" i="30"/>
  <c r="Y1024" i="30"/>
  <c r="Y1025" i="30"/>
  <c r="Y1026" i="30"/>
  <c r="Y1027" i="30"/>
  <c r="Y1028" i="30"/>
  <c r="Y1029" i="30"/>
  <c r="Y1030" i="30"/>
  <c r="Y1031" i="30"/>
  <c r="Y1032" i="30"/>
  <c r="Y1033" i="30"/>
  <c r="Y1034" i="30"/>
  <c r="Y1035" i="30"/>
  <c r="Y1036" i="30"/>
  <c r="Y1037" i="30"/>
  <c r="Y1038" i="30"/>
  <c r="Y1039" i="30"/>
  <c r="Y1040" i="30"/>
  <c r="Y1041" i="30"/>
  <c r="Y1042" i="30"/>
  <c r="Y1043" i="30"/>
  <c r="Y1044" i="30"/>
  <c r="Y1045" i="30"/>
  <c r="Y1046" i="30"/>
  <c r="Y1047" i="30"/>
  <c r="Y1048" i="30"/>
  <c r="Y1049" i="30"/>
  <c r="Y1050" i="30"/>
  <c r="Y1051" i="30"/>
  <c r="Y1052" i="30"/>
  <c r="Y1053" i="30"/>
  <c r="Y1054" i="30"/>
  <c r="Y1055" i="30"/>
  <c r="Y1056" i="30"/>
  <c r="Y1057" i="30"/>
  <c r="Y1058" i="30"/>
  <c r="Y1059" i="30"/>
  <c r="Y1060" i="30"/>
  <c r="Y1061" i="30"/>
  <c r="Y1062" i="30"/>
  <c r="Y1063" i="30"/>
  <c r="Y1064" i="30"/>
  <c r="Y1065" i="30"/>
  <c r="Y1066" i="30"/>
  <c r="Y1067" i="30"/>
  <c r="Y1068" i="30"/>
  <c r="Y1069" i="30"/>
  <c r="Y1070" i="30"/>
  <c r="Y1071" i="30"/>
  <c r="Y1072" i="30"/>
  <c r="Y1073" i="30"/>
  <c r="Y1074" i="30"/>
  <c r="Y1075" i="30"/>
  <c r="Y1076" i="30"/>
  <c r="Y1077" i="30"/>
  <c r="Y1078" i="30"/>
  <c r="Y1079" i="30"/>
  <c r="Y1080" i="30"/>
  <c r="Y1081" i="30"/>
  <c r="Y1082" i="30"/>
  <c r="Y1083" i="30"/>
  <c r="Y1084" i="30"/>
  <c r="Y1085" i="30"/>
  <c r="Y1086" i="30"/>
  <c r="Y1087" i="30"/>
  <c r="Y1088" i="30"/>
  <c r="Y1089" i="30"/>
  <c r="Y1090" i="30"/>
  <c r="Y1091" i="30"/>
  <c r="Y1092" i="30"/>
  <c r="Y1093" i="30"/>
  <c r="Y1094" i="30"/>
  <c r="Y1095" i="30"/>
  <c r="Y1096" i="30"/>
  <c r="Y1097" i="30"/>
  <c r="Y1098" i="30"/>
  <c r="Y1099" i="30"/>
  <c r="Y1100" i="30"/>
  <c r="Y1101" i="30"/>
  <c r="Y1102" i="30"/>
  <c r="Y1103" i="30"/>
  <c r="Y1104" i="30"/>
  <c r="Y1105" i="30"/>
  <c r="Y1106" i="30"/>
  <c r="Y1107" i="30"/>
  <c r="Y1108" i="30"/>
  <c r="Y1109" i="30"/>
  <c r="Y1110" i="30"/>
  <c r="Y1111" i="30"/>
  <c r="Y1112" i="30"/>
  <c r="Y1113" i="30"/>
  <c r="Y1114" i="30"/>
  <c r="Y1115" i="30"/>
  <c r="Y1116" i="30"/>
  <c r="Y1117" i="30"/>
  <c r="Y1118" i="30"/>
  <c r="Y1119" i="30"/>
  <c r="Y1120" i="30"/>
  <c r="Y1121" i="30"/>
  <c r="Y1122" i="30"/>
  <c r="Y1123" i="30"/>
  <c r="Y1124" i="30"/>
  <c r="Y1125" i="30"/>
  <c r="Y1126" i="30"/>
  <c r="Y1127" i="30"/>
  <c r="Y1128" i="30"/>
  <c r="Y1129" i="30"/>
  <c r="Y1130" i="30"/>
  <c r="Y1131" i="30"/>
  <c r="Y1132" i="30"/>
  <c r="Y1133" i="30"/>
  <c r="Y1134" i="30"/>
  <c r="Y1135" i="30"/>
  <c r="Y1136" i="30"/>
  <c r="Y1137" i="30"/>
  <c r="Y1138" i="30"/>
  <c r="Y1139" i="30"/>
  <c r="Y1140" i="30"/>
  <c r="Y1141" i="30"/>
  <c r="Y1142" i="30"/>
  <c r="Y1143" i="30"/>
  <c r="Y1144" i="30"/>
  <c r="Y1145" i="30"/>
  <c r="Y1146" i="30"/>
  <c r="Y1147" i="30"/>
  <c r="Y1148" i="30"/>
  <c r="Y1149" i="30"/>
  <c r="Y1150" i="30"/>
  <c r="Y1151" i="30"/>
  <c r="Y1152" i="30"/>
  <c r="Y1153" i="30"/>
  <c r="Y1154" i="30"/>
  <c r="Y1155" i="30"/>
  <c r="Y1156" i="30"/>
  <c r="Y1157" i="30"/>
  <c r="Y1158" i="30"/>
  <c r="Y1159" i="30"/>
  <c r="Y1160" i="30"/>
  <c r="Y1161" i="30"/>
  <c r="Y1162" i="30"/>
  <c r="Y1163" i="30"/>
  <c r="Y1164" i="30"/>
  <c r="Y1165" i="30"/>
  <c r="Y1166" i="30"/>
  <c r="Y1167" i="30"/>
  <c r="Y1168" i="30"/>
  <c r="Y1169" i="30"/>
  <c r="Y1170" i="30"/>
  <c r="Y1171" i="30"/>
  <c r="Y1172" i="30"/>
  <c r="Y1173" i="30"/>
  <c r="Y1174" i="30"/>
  <c r="Y1175" i="30"/>
  <c r="Y1176" i="30"/>
  <c r="Y1177" i="30"/>
  <c r="Y1178" i="30"/>
  <c r="Y1179" i="30"/>
  <c r="Y1180" i="30"/>
  <c r="Y1181" i="30"/>
  <c r="Y1182" i="30"/>
  <c r="Y1183" i="30"/>
  <c r="Y1184" i="30"/>
  <c r="Y1185" i="30"/>
  <c r="Y1186" i="30"/>
  <c r="Y1187" i="30"/>
  <c r="Y1188" i="30"/>
  <c r="Y1189" i="30"/>
  <c r="Y1190" i="30"/>
  <c r="Y1191" i="30"/>
  <c r="Y1192" i="30"/>
  <c r="Y1193" i="30"/>
  <c r="Y1194" i="30"/>
  <c r="Y1195" i="30"/>
  <c r="Y1196" i="30"/>
  <c r="Y1197" i="30"/>
  <c r="Y1198" i="30"/>
  <c r="Y1199" i="30"/>
  <c r="Y1200" i="30"/>
  <c r="Y1201" i="30"/>
  <c r="Y1202" i="30"/>
  <c r="Y1203" i="30"/>
  <c r="Y1204" i="30"/>
  <c r="Y1205" i="30"/>
  <c r="Y1206" i="30"/>
  <c r="Y1207" i="30"/>
  <c r="Y1208" i="30"/>
  <c r="Y1209" i="30"/>
  <c r="Y1210" i="30"/>
  <c r="Y1211" i="30"/>
  <c r="Y1212" i="30"/>
  <c r="Y1213" i="30"/>
  <c r="Y1214" i="30"/>
  <c r="Y1215" i="30"/>
  <c r="Y1216" i="30"/>
  <c r="Y1217" i="30"/>
  <c r="Y1218" i="30"/>
  <c r="Y1219" i="30"/>
  <c r="Y1220" i="30"/>
  <c r="Y1221" i="30"/>
  <c r="Y1222" i="30"/>
  <c r="Y1223" i="30"/>
  <c r="Y1224" i="30"/>
  <c r="Y1225" i="30"/>
  <c r="Y1226" i="30"/>
  <c r="Y1227" i="30"/>
  <c r="Y1228" i="30"/>
  <c r="Y1229" i="30"/>
  <c r="Y1230" i="30"/>
  <c r="Y1231" i="30"/>
  <c r="Y1232" i="30"/>
  <c r="Y1233" i="30"/>
  <c r="Y1234" i="30"/>
  <c r="Y1235" i="30"/>
  <c r="Y1236" i="30"/>
  <c r="Y1237" i="30"/>
  <c r="Y1238" i="30"/>
  <c r="Y1239" i="30"/>
  <c r="Y1240" i="30"/>
  <c r="Y1241" i="30"/>
  <c r="Y1242" i="30"/>
  <c r="Y1243" i="30"/>
  <c r="Y1244" i="30"/>
  <c r="Y1245" i="30"/>
  <c r="Y1246" i="30"/>
  <c r="Y1247" i="30"/>
  <c r="Y1248" i="30"/>
  <c r="Y1249" i="30"/>
  <c r="Y1250" i="30"/>
  <c r="Y1251" i="30"/>
  <c r="Y1252" i="30"/>
  <c r="Y1253" i="30"/>
  <c r="Y1254" i="30"/>
  <c r="Y1255" i="30"/>
  <c r="Y1256" i="30"/>
  <c r="Y1257" i="30"/>
  <c r="Y1258" i="30"/>
  <c r="Y1259" i="30"/>
  <c r="Y1260" i="30"/>
  <c r="Y1261" i="30"/>
  <c r="Y1262" i="30"/>
  <c r="Y1263" i="30"/>
  <c r="Y1264" i="30"/>
  <c r="Y1265" i="30"/>
  <c r="Y1266" i="30"/>
  <c r="Y1267" i="30"/>
  <c r="Y1268" i="30"/>
  <c r="Y1269" i="30"/>
  <c r="Y1270" i="30"/>
  <c r="Y1271" i="30"/>
  <c r="Y1272" i="30"/>
  <c r="Y1273" i="30"/>
  <c r="Y1274" i="30"/>
  <c r="Y1275" i="30"/>
  <c r="Y1276" i="30"/>
  <c r="Y1277" i="30"/>
  <c r="Y1278" i="30"/>
  <c r="Y1279" i="30"/>
  <c r="Y1280" i="30"/>
  <c r="Y1281" i="30"/>
  <c r="Y1282" i="30"/>
  <c r="Y1283" i="30"/>
  <c r="Y1284" i="30"/>
  <c r="Y1285" i="30"/>
  <c r="Y1286" i="30"/>
  <c r="Y1287" i="30"/>
  <c r="Y1288" i="30"/>
  <c r="Y1289" i="30"/>
  <c r="Y1290" i="30"/>
  <c r="Y1291" i="30"/>
  <c r="Y1292" i="30"/>
  <c r="Y1293" i="30"/>
  <c r="Y1294" i="30"/>
  <c r="Y1295" i="30"/>
  <c r="Y1296" i="30"/>
  <c r="Y1297" i="30"/>
  <c r="Y1298" i="30"/>
  <c r="Y1299" i="30"/>
  <c r="Y1300" i="30"/>
  <c r="Y1301" i="30"/>
  <c r="Y1302" i="30"/>
  <c r="Y1303" i="30"/>
  <c r="Y1304" i="30"/>
  <c r="Y1305" i="30"/>
  <c r="Y1306" i="30"/>
  <c r="Y1307" i="30"/>
  <c r="Y1308" i="30"/>
  <c r="Y1309" i="30"/>
  <c r="Y1310" i="30"/>
  <c r="Y1311" i="30"/>
  <c r="Y1312" i="30"/>
  <c r="Y1313" i="30"/>
  <c r="Y1314" i="30"/>
  <c r="Y1315" i="30"/>
  <c r="Y1316" i="30"/>
  <c r="Y1317" i="30"/>
  <c r="Y1318" i="30"/>
  <c r="Y1319" i="30"/>
  <c r="Y1320" i="30"/>
  <c r="Y1321" i="30"/>
  <c r="Y1322" i="30"/>
  <c r="Y1323" i="30"/>
  <c r="Y1324" i="30"/>
  <c r="Y1325" i="30"/>
  <c r="Y1326" i="30"/>
  <c r="Y1327" i="30"/>
  <c r="Y1328" i="30"/>
  <c r="Y1329" i="30"/>
  <c r="Y1330" i="30"/>
  <c r="Y1331" i="30"/>
  <c r="Y1332" i="30"/>
  <c r="Y1333" i="30"/>
  <c r="Y1334" i="30"/>
  <c r="Y1335" i="30"/>
  <c r="Y1336" i="30"/>
  <c r="Y1337" i="30"/>
  <c r="Y1338" i="30"/>
  <c r="Y1339" i="30"/>
  <c r="Y1340" i="30"/>
  <c r="Y1341" i="30"/>
  <c r="Y1342" i="30"/>
  <c r="Y1343" i="30"/>
  <c r="Y1344" i="30"/>
  <c r="Y1345" i="30"/>
  <c r="Y1346" i="30"/>
  <c r="Y1347" i="30"/>
  <c r="Y1348" i="30"/>
  <c r="Y1349" i="30"/>
  <c r="Y1350" i="30"/>
  <c r="Y1351" i="30"/>
  <c r="Y1352" i="30"/>
  <c r="Y1353" i="30"/>
  <c r="Y1354" i="30"/>
  <c r="Y1355" i="30"/>
  <c r="Y1356" i="30"/>
  <c r="Y1357" i="30"/>
  <c r="Y1358" i="30"/>
  <c r="Y1359" i="30"/>
  <c r="Y1360" i="30"/>
  <c r="Y1361" i="30"/>
  <c r="Y1362" i="30"/>
  <c r="Y1363" i="30"/>
  <c r="Y1364" i="30"/>
  <c r="Y1365" i="30"/>
  <c r="Y1366" i="30"/>
  <c r="Y1367" i="30"/>
  <c r="Y1368" i="30"/>
  <c r="Y1369" i="30"/>
  <c r="Y1370" i="30"/>
  <c r="Y1371" i="30"/>
  <c r="Y1372" i="30"/>
  <c r="Y1373" i="30"/>
  <c r="Y1374" i="30"/>
  <c r="Y1375" i="30"/>
  <c r="Y1376" i="30"/>
  <c r="Y1377" i="30"/>
  <c r="Y1378" i="30"/>
  <c r="Y1379" i="30"/>
  <c r="Y1380" i="30"/>
  <c r="Y1381" i="30"/>
  <c r="Y1382" i="30"/>
  <c r="Y1383" i="30"/>
  <c r="Y1384" i="30"/>
  <c r="Y1385" i="30"/>
  <c r="Y1386" i="30"/>
  <c r="Y1387" i="30"/>
  <c r="Y1388" i="30"/>
  <c r="Y1389" i="30"/>
  <c r="Y1390" i="30"/>
  <c r="Y1391" i="30"/>
  <c r="Y1392" i="30"/>
  <c r="Y1393" i="30"/>
  <c r="Y1394" i="30"/>
  <c r="Y1395" i="30"/>
  <c r="Y1396" i="30"/>
  <c r="Y1397" i="30"/>
  <c r="Y1398" i="30"/>
  <c r="Y1399" i="30"/>
  <c r="Y1400" i="30"/>
  <c r="Y1401" i="30"/>
  <c r="Y1402" i="30"/>
  <c r="Y1403" i="30"/>
  <c r="Y1404" i="30"/>
  <c r="Y1405" i="30"/>
  <c r="Y1406" i="30"/>
  <c r="Y1407" i="30"/>
  <c r="T1" i="28"/>
  <c r="F405" i="32"/>
  <c r="F475" i="32"/>
  <c r="F599" i="32"/>
  <c r="F644" i="32"/>
  <c r="F657" i="32"/>
  <c r="F701" i="32"/>
  <c r="F733" i="32"/>
  <c r="F743" i="32"/>
  <c r="F785" i="32"/>
  <c r="F810" i="32"/>
  <c r="F818" i="32"/>
  <c r="F846" i="32"/>
  <c r="F867" i="32"/>
  <c r="F874" i="32"/>
  <c r="F903" i="32"/>
  <c r="F925" i="32"/>
  <c r="F931" i="32"/>
  <c r="F959" i="32"/>
  <c r="F976" i="32"/>
  <c r="J5" i="28"/>
  <c r="J6" i="28"/>
  <c r="J7" i="28"/>
  <c r="J8" i="28"/>
  <c r="J9" i="28"/>
  <c r="J10" i="28"/>
  <c r="J11" i="28"/>
  <c r="J12" i="28"/>
  <c r="J13" i="28"/>
  <c r="J14"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73" i="28"/>
  <c r="J74" i="28"/>
  <c r="J75" i="28"/>
  <c r="J76" i="28"/>
  <c r="J77" i="28"/>
  <c r="J78" i="28"/>
  <c r="J79" i="28"/>
  <c r="J80" i="28"/>
  <c r="J81" i="28"/>
  <c r="J82" i="28"/>
  <c r="J83" i="28"/>
  <c r="J84" i="28"/>
  <c r="J85" i="28"/>
  <c r="J86" i="28"/>
  <c r="J87" i="28"/>
  <c r="J88" i="28"/>
  <c r="J89" i="28"/>
  <c r="J90" i="28"/>
  <c r="J91" i="28"/>
  <c r="J4" i="28"/>
  <c r="U1" i="30"/>
  <c r="F572" i="32"/>
  <c r="F551" i="32"/>
  <c r="F523" i="32"/>
  <c r="F459" i="32"/>
  <c r="F384" i="32"/>
  <c r="F345" i="32"/>
  <c r="F545" i="32"/>
  <c r="F531" i="32"/>
  <c r="F491" i="32"/>
  <c r="F400" i="32"/>
  <c r="F362" i="32"/>
  <c r="F51" i="32"/>
  <c r="F499" i="32"/>
  <c r="F451" i="32"/>
  <c r="F435" i="32"/>
  <c r="F331" i="32"/>
  <c r="F229" i="32"/>
  <c r="F95" i="32"/>
  <c r="F948" i="32"/>
  <c r="F944" i="32"/>
  <c r="F936" i="32"/>
  <c r="F928" i="32"/>
  <c r="F920" i="32"/>
  <c r="F916" i="32"/>
  <c r="F904" i="32"/>
  <c r="F900" i="32"/>
  <c r="F896" i="32"/>
  <c r="F884" i="32"/>
  <c r="F880" i="32"/>
  <c r="F872" i="32"/>
  <c r="F864" i="32"/>
  <c r="F856" i="32"/>
  <c r="F852" i="32"/>
  <c r="F840" i="32"/>
  <c r="F836" i="32"/>
  <c r="F832" i="32"/>
  <c r="F820" i="32"/>
  <c r="F816" i="32"/>
  <c r="F808" i="32"/>
  <c r="F800" i="32"/>
  <c r="F792" i="32"/>
  <c r="F788" i="32"/>
  <c r="F776" i="32"/>
  <c r="F772" i="32"/>
  <c r="F768" i="32"/>
  <c r="F756" i="32"/>
  <c r="F752" i="32"/>
  <c r="F744" i="32"/>
  <c r="F736" i="32"/>
  <c r="F728" i="32"/>
  <c r="F724" i="32"/>
  <c r="F712" i="32"/>
  <c r="F708" i="32"/>
  <c r="F704" i="32"/>
  <c r="F692" i="32"/>
  <c r="F688" i="32"/>
  <c r="F680" i="32"/>
  <c r="F672" i="32"/>
  <c r="F664" i="32"/>
  <c r="F660" i="32"/>
  <c r="F645" i="32"/>
  <c r="F640" i="32"/>
  <c r="F635" i="32"/>
  <c r="F619" i="32"/>
  <c r="F613" i="32"/>
  <c r="F603" i="32"/>
  <c r="F592" i="32"/>
  <c r="F581" i="32"/>
  <c r="F576" i="32"/>
  <c r="F560" i="32"/>
  <c r="F555" i="32"/>
  <c r="F549" i="32"/>
  <c r="F528" i="32"/>
  <c r="F520" i="32"/>
  <c r="F504" i="32"/>
  <c r="F488" i="32"/>
  <c r="F472" i="32"/>
  <c r="F464" i="32"/>
  <c r="F440" i="32"/>
  <c r="F432" i="32"/>
  <c r="F422" i="32"/>
  <c r="F390" i="32"/>
  <c r="F380" i="32"/>
  <c r="F346" i="32"/>
  <c r="F298" i="32"/>
  <c r="F246" i="32"/>
  <c r="F214" i="32"/>
  <c r="F794" i="32"/>
  <c r="F790" i="32"/>
  <c r="F786" i="32"/>
  <c r="F774" i="32"/>
  <c r="F770" i="32"/>
  <c r="F762" i="32"/>
  <c r="F754" i="32"/>
  <c r="F746" i="32"/>
  <c r="F742" i="32"/>
  <c r="F730" i="32"/>
  <c r="F726" i="32"/>
  <c r="F722" i="32"/>
  <c r="F710" i="32"/>
  <c r="F706" i="32"/>
  <c r="F698" i="32"/>
  <c r="F690" i="32"/>
  <c r="F682" i="32"/>
  <c r="F678" i="32"/>
  <c r="F666" i="32"/>
  <c r="F662" i="32"/>
  <c r="F658" i="32"/>
  <c r="F643" i="32"/>
  <c r="F637" i="32"/>
  <c r="F627" i="32"/>
  <c r="F616" i="32"/>
  <c r="F605" i="32"/>
  <c r="F600" i="32"/>
  <c r="F584" i="32"/>
  <c r="F579" i="32"/>
  <c r="F573" i="32"/>
  <c r="F557" i="32"/>
  <c r="F552" i="32"/>
  <c r="F540" i="32"/>
  <c r="F524" i="32"/>
  <c r="F508" i="32"/>
  <c r="F500" i="32"/>
  <c r="F476" i="32"/>
  <c r="F468" i="32"/>
  <c r="F460" i="32"/>
  <c r="F436" i="32"/>
  <c r="F428" i="32"/>
  <c r="F406" i="32"/>
  <c r="F385" i="32"/>
  <c r="F374" i="32"/>
  <c r="F356" i="32"/>
  <c r="F310" i="32"/>
  <c r="F283" i="32"/>
  <c r="F261" i="32"/>
  <c r="F195" i="32"/>
  <c r="F117" i="32"/>
  <c r="F5" i="32"/>
  <c r="F79" i="32"/>
  <c r="F123" i="32"/>
  <c r="F174" i="32"/>
  <c r="F219" i="32"/>
  <c r="F234" i="32"/>
  <c r="F250" i="32"/>
  <c r="F275" i="32"/>
  <c r="F289" i="32"/>
  <c r="F299" i="32"/>
  <c r="F326" i="32"/>
  <c r="F339" i="32"/>
  <c r="F348" i="32"/>
  <c r="F368" i="32"/>
  <c r="F376" i="32"/>
  <c r="F381" i="32"/>
  <c r="F392" i="32"/>
  <c r="F397" i="32"/>
  <c r="F402" i="32"/>
  <c r="F413" i="32"/>
  <c r="F418" i="32"/>
  <c r="F424" i="32"/>
  <c r="F433" i="32"/>
  <c r="F437" i="32"/>
  <c r="F441" i="32"/>
  <c r="F449" i="32"/>
  <c r="F453" i="32"/>
  <c r="F457" i="32"/>
  <c r="F465" i="32"/>
  <c r="F469" i="32"/>
  <c r="F473" i="32"/>
  <c r="F481" i="32"/>
  <c r="F485" i="32"/>
  <c r="F489" i="32"/>
  <c r="F497" i="32"/>
  <c r="F501" i="32"/>
  <c r="F505" i="32"/>
  <c r="F513" i="32"/>
  <c r="F517" i="32"/>
  <c r="F521" i="32"/>
  <c r="F529" i="32"/>
  <c r="F533" i="32"/>
  <c r="F537" i="32"/>
  <c r="F38" i="32"/>
  <c r="F89" i="32"/>
  <c r="F137" i="32"/>
  <c r="F206" i="32"/>
  <c r="F222" i="32"/>
  <c r="F241" i="32"/>
  <c r="F265" i="32"/>
  <c r="F278" i="32"/>
  <c r="F291" i="32"/>
  <c r="F318" i="32"/>
  <c r="F329" i="32"/>
  <c r="F341" i="32"/>
  <c r="F361" i="32"/>
  <c r="F369" i="32"/>
  <c r="F377" i="32"/>
  <c r="F388" i="32"/>
  <c r="F393" i="32"/>
  <c r="F398" i="32"/>
  <c r="F409" i="32"/>
  <c r="F414" i="32"/>
  <c r="F420" i="32"/>
  <c r="F430" i="32"/>
  <c r="F434" i="32"/>
  <c r="F438" i="32"/>
  <c r="F446" i="32"/>
  <c r="F450" i="32"/>
  <c r="F454" i="32"/>
  <c r="F462" i="32"/>
  <c r="F466" i="32"/>
  <c r="F470" i="32"/>
  <c r="F478" i="32"/>
  <c r="F482" i="32"/>
  <c r="F486" i="32"/>
  <c r="F494" i="32"/>
  <c r="F498" i="32"/>
  <c r="F502" i="32"/>
  <c r="F510" i="32"/>
  <c r="F514" i="32"/>
  <c r="F518" i="32"/>
  <c r="F526" i="32"/>
  <c r="F530" i="32"/>
  <c r="F534" i="32"/>
  <c r="F542" i="32"/>
  <c r="F546" i="32"/>
  <c r="F550" i="32"/>
  <c r="F558" i="32"/>
  <c r="F562" i="32"/>
  <c r="F566" i="32"/>
  <c r="F574" i="32"/>
  <c r="F578" i="32"/>
  <c r="F582" i="32"/>
  <c r="F590" i="32"/>
  <c r="F594" i="32"/>
  <c r="F598" i="32"/>
  <c r="F606" i="32"/>
  <c r="F610" i="32"/>
  <c r="F614" i="32"/>
  <c r="F622" i="32"/>
  <c r="F626" i="32"/>
  <c r="F630" i="32"/>
  <c r="F638" i="32"/>
  <c r="F642" i="32"/>
  <c r="F646" i="32"/>
  <c r="F654" i="32"/>
  <c r="F372" i="32"/>
  <c r="F364" i="32"/>
  <c r="F350" i="32"/>
  <c r="F342" i="32"/>
  <c r="F334" i="32"/>
  <c r="F314" i="32"/>
  <c r="F305" i="32"/>
  <c r="F297" i="32"/>
  <c r="F277" i="32"/>
  <c r="F267" i="32"/>
  <c r="F257" i="32"/>
  <c r="F239" i="32"/>
  <c r="F225" i="32"/>
  <c r="F213" i="32"/>
  <c r="F181" i="32"/>
  <c r="F145" i="32"/>
  <c r="F107" i="32"/>
  <c r="F31" i="32"/>
  <c r="F235" i="32"/>
  <c r="F227" i="32"/>
  <c r="F207" i="32"/>
  <c r="F197" i="32"/>
  <c r="F186" i="32"/>
  <c r="F150" i="32"/>
  <c r="F131" i="32"/>
  <c r="F110" i="32"/>
  <c r="F74" i="32"/>
  <c r="F53" i="32"/>
  <c r="F37" i="32"/>
  <c r="F179" i="32"/>
  <c r="F159" i="32"/>
  <c r="F138" i="32"/>
  <c r="F102" i="32"/>
  <c r="F81" i="32"/>
  <c r="F65" i="32"/>
  <c r="F25" i="32"/>
  <c r="F9" i="32"/>
  <c r="F370" i="32"/>
  <c r="F360" i="32"/>
  <c r="F354" i="32"/>
  <c r="F349" i="32"/>
  <c r="F337" i="32"/>
  <c r="F330" i="32"/>
  <c r="F323" i="32"/>
  <c r="F309" i="32"/>
  <c r="F302" i="32"/>
  <c r="F294" i="32"/>
  <c r="F281" i="32"/>
  <c r="F273" i="32"/>
  <c r="F266" i="32"/>
  <c r="F251" i="32"/>
  <c r="F245" i="32"/>
  <c r="F238" i="32"/>
  <c r="F223" i="32"/>
  <c r="F217" i="32"/>
  <c r="F209" i="32"/>
  <c r="F193" i="32"/>
  <c r="F182" i="32"/>
  <c r="F171" i="32"/>
  <c r="F143" i="32"/>
  <c r="F129" i="32"/>
  <c r="F115" i="32"/>
  <c r="F86" i="32"/>
  <c r="F73" i="32"/>
  <c r="F58" i="32"/>
  <c r="F30" i="32"/>
  <c r="F15" i="32"/>
  <c r="F198" i="32"/>
  <c r="F185" i="32"/>
  <c r="F177" i="32"/>
  <c r="F170" i="32"/>
  <c r="F155" i="32"/>
  <c r="F149" i="32"/>
  <c r="F142" i="32"/>
  <c r="F127" i="32"/>
  <c r="F121" i="32"/>
  <c r="F113" i="32"/>
  <c r="F99" i="32"/>
  <c r="F91" i="32"/>
  <c r="F85" i="32"/>
  <c r="F70" i="32"/>
  <c r="F63" i="32"/>
  <c r="F57" i="32"/>
  <c r="F42" i="32"/>
  <c r="F35" i="32"/>
  <c r="F27" i="32"/>
  <c r="F14" i="32"/>
  <c r="F6" i="32"/>
  <c r="F175" i="32"/>
  <c r="F161" i="32"/>
  <c r="F154" i="32"/>
  <c r="F147" i="32"/>
  <c r="F133" i="32"/>
  <c r="F126" i="32"/>
  <c r="F118" i="32"/>
  <c r="F105" i="32"/>
  <c r="F97" i="32"/>
  <c r="F90" i="32"/>
  <c r="F75" i="32"/>
  <c r="F69" i="32"/>
  <c r="F62" i="32"/>
  <c r="F47" i="32"/>
  <c r="F41" i="32"/>
  <c r="F33" i="32"/>
  <c r="F19" i="32"/>
  <c r="F11" i="32"/>
  <c r="F8" i="32"/>
  <c r="F16" i="32"/>
  <c r="F20" i="32"/>
  <c r="F24" i="32"/>
  <c r="F32" i="32"/>
  <c r="F36" i="32"/>
  <c r="F40" i="32"/>
  <c r="F48" i="32"/>
  <c r="F52" i="32"/>
  <c r="F56" i="32"/>
  <c r="F64" i="32"/>
  <c r="F68" i="32"/>
  <c r="F72" i="32"/>
  <c r="F80" i="32"/>
  <c r="F84" i="32"/>
  <c r="F88" i="32"/>
  <c r="F96" i="32"/>
  <c r="F100" i="32"/>
  <c r="F104" i="32"/>
  <c r="F112" i="32"/>
  <c r="F116" i="32"/>
  <c r="F120" i="32"/>
  <c r="F128" i="32"/>
  <c r="F132" i="32"/>
  <c r="F136" i="32"/>
  <c r="F144" i="32"/>
  <c r="F148" i="32"/>
  <c r="F152" i="32"/>
  <c r="F160" i="32"/>
  <c r="F164" i="32"/>
  <c r="F168" i="32"/>
  <c r="F176" i="32"/>
  <c r="F180" i="32"/>
  <c r="F184" i="32"/>
  <c r="F192" i="32"/>
  <c r="F196" i="32"/>
  <c r="F200" i="32"/>
  <c r="F208" i="32"/>
  <c r="F212" i="32"/>
  <c r="F216" i="32"/>
  <c r="F224" i="32"/>
  <c r="F228" i="32"/>
  <c r="F232" i="32"/>
  <c r="F240" i="32"/>
  <c r="F244" i="32"/>
  <c r="F248" i="32"/>
  <c r="F256" i="32"/>
  <c r="F260" i="32"/>
  <c r="F264" i="32"/>
  <c r="F272" i="32"/>
  <c r="F276" i="32"/>
  <c r="F280" i="32"/>
  <c r="F288" i="32"/>
  <c r="F292" i="32"/>
  <c r="F296" i="32"/>
  <c r="F304" i="32"/>
  <c r="F308" i="32"/>
  <c r="F312" i="32"/>
  <c r="F320" i="32"/>
  <c r="F324" i="32"/>
  <c r="F328" i="32"/>
  <c r="F336" i="32"/>
  <c r="F340" i="32"/>
  <c r="F7" i="32"/>
  <c r="F18" i="32"/>
  <c r="F23" i="32"/>
  <c r="F29" i="32"/>
  <c r="F39" i="32"/>
  <c r="F45" i="32"/>
  <c r="F50" i="32"/>
  <c r="F61" i="32"/>
  <c r="F66" i="32"/>
  <c r="F71" i="32"/>
  <c r="F82" i="32"/>
  <c r="F87" i="32"/>
  <c r="F93" i="32"/>
  <c r="F103" i="32"/>
  <c r="F109" i="32"/>
  <c r="F114" i="32"/>
  <c r="F125" i="32"/>
  <c r="F130" i="32"/>
  <c r="F135" i="32"/>
  <c r="F146" i="32"/>
  <c r="F151" i="32"/>
  <c r="F157" i="32"/>
  <c r="F167" i="32"/>
  <c r="F173" i="32"/>
  <c r="F178" i="32"/>
  <c r="F189" i="32"/>
  <c r="F194" i="32"/>
  <c r="F199" i="32"/>
  <c r="F210" i="32"/>
  <c r="F215" i="32"/>
  <c r="F221" i="32"/>
  <c r="F231" i="32"/>
  <c r="F237" i="32"/>
  <c r="F242" i="32"/>
  <c r="F253" i="32"/>
  <c r="F258" i="32"/>
  <c r="F263" i="32"/>
  <c r="F274" i="32"/>
  <c r="F279" i="32"/>
  <c r="F285" i="32"/>
  <c r="F295" i="32"/>
  <c r="F301" i="32"/>
  <c r="F306" i="32"/>
  <c r="F317" i="32"/>
  <c r="F322" i="32"/>
  <c r="F327" i="32"/>
  <c r="F338" i="32"/>
  <c r="F343" i="32"/>
  <c r="F347" i="32"/>
  <c r="F351" i="32"/>
  <c r="F355" i="32"/>
  <c r="F359" i="32"/>
  <c r="F363" i="32"/>
  <c r="F367" i="32"/>
  <c r="F371" i="32"/>
  <c r="F375" i="32"/>
  <c r="F379" i="32"/>
  <c r="F383" i="32"/>
  <c r="F387" i="32"/>
  <c r="F391" i="32"/>
  <c r="F395" i="32"/>
  <c r="F399" i="32"/>
  <c r="F403" i="32"/>
  <c r="F407" i="32"/>
  <c r="F411" i="32"/>
  <c r="F415" i="32"/>
  <c r="F419" i="32"/>
  <c r="F423" i="32"/>
  <c r="F427" i="32"/>
  <c r="D1" i="32"/>
  <c r="A1" i="32"/>
  <c r="Z191" i="30"/>
  <c r="Z1202" i="30"/>
  <c r="Z1103" i="30"/>
  <c r="Z1371" i="30"/>
  <c r="Z1285" i="30"/>
  <c r="Z1107" i="30"/>
  <c r="Z1048" i="30"/>
  <c r="Z1032" i="30"/>
  <c r="Z1112" i="30"/>
  <c r="Z578" i="30"/>
  <c r="Z525" i="30"/>
  <c r="Z346" i="30"/>
  <c r="Z806" i="30"/>
  <c r="Z38" i="30"/>
  <c r="Z595" i="30"/>
  <c r="Z281" i="30"/>
  <c r="Z13" i="30"/>
  <c r="Z755" i="30"/>
  <c r="Z753" i="30"/>
  <c r="Z844" i="30"/>
  <c r="Z396" i="30"/>
  <c r="Z843" i="30"/>
  <c r="Z423" i="30"/>
  <c r="Z697" i="30"/>
  <c r="Z888" i="30"/>
  <c r="Z440" i="30"/>
  <c r="Z64" i="30"/>
  <c r="Z453" i="30"/>
  <c r="Z243" i="30"/>
  <c r="Z363" i="30"/>
  <c r="Z563" i="30"/>
  <c r="Z308" i="30"/>
  <c r="U97" i="28"/>
  <c r="U225" i="28"/>
  <c r="U16" i="28"/>
  <c r="U116" i="28"/>
  <c r="U244" i="28"/>
  <c r="U174" i="28"/>
  <c r="U356" i="28"/>
  <c r="U500" i="28"/>
  <c r="U592" i="28"/>
  <c r="U187" i="28"/>
  <c r="U391" i="28"/>
  <c r="U23" i="28"/>
  <c r="U226" i="28"/>
  <c r="U518" i="28"/>
  <c r="U655" i="28"/>
  <c r="U767" i="28"/>
  <c r="U911" i="28"/>
  <c r="U1019" i="28"/>
  <c r="U434" i="28"/>
  <c r="U678" i="28"/>
  <c r="U828" i="28"/>
  <c r="U950" i="28"/>
  <c r="U1081" i="28"/>
  <c r="U1165" i="28"/>
  <c r="U292" i="28"/>
  <c r="U533" i="28"/>
  <c r="U661" i="28"/>
  <c r="U778" i="28"/>
  <c r="U917" i="28"/>
  <c r="U1034" i="28"/>
  <c r="U1116" i="28"/>
  <c r="U1208" i="28"/>
  <c r="U1300" i="28"/>
  <c r="U1384" i="28"/>
  <c r="U1492" i="28"/>
  <c r="U1572" i="28"/>
  <c r="U1656" i="28"/>
  <c r="U601" i="28"/>
  <c r="U840" i="28"/>
  <c r="U1032" i="28"/>
  <c r="U1241" i="28"/>
  <c r="U1353" i="28"/>
  <c r="U1470" i="28"/>
  <c r="U1603" i="28"/>
  <c r="U1700" i="28"/>
  <c r="U1764" i="28"/>
  <c r="U1840" i="28"/>
  <c r="U1904" i="28"/>
  <c r="U1960" i="28"/>
  <c r="U2040" i="28"/>
  <c r="U2104" i="28"/>
  <c r="U2176" i="28"/>
  <c r="U2244" i="28"/>
  <c r="U2304" i="28"/>
  <c r="U247" i="28"/>
  <c r="U553" i="28"/>
  <c r="U708" i="28"/>
  <c r="U825" i="28"/>
  <c r="U964" i="28"/>
  <c r="U1087" i="28"/>
  <c r="U1183" i="28"/>
  <c r="U1277" i="28"/>
  <c r="U1335" i="28"/>
  <c r="U1399" i="28"/>
  <c r="U1474" i="28"/>
  <c r="U1538" i="28"/>
  <c r="U1597" i="28"/>
  <c r="U1675" i="28"/>
  <c r="U1723" i="28"/>
  <c r="U1771" i="28"/>
  <c r="U1827" i="28"/>
  <c r="U266" i="28"/>
  <c r="U681" i="28"/>
  <c r="U1001" i="28"/>
  <c r="U1203" i="28"/>
  <c r="U1317" i="28"/>
  <c r="U1477" i="28"/>
  <c r="U1605" i="28"/>
  <c r="U1725" i="28"/>
  <c r="U1837" i="28"/>
  <c r="U1898" i="28"/>
  <c r="U1973" i="28"/>
  <c r="U2042" i="28"/>
  <c r="U2111" i="28"/>
  <c r="U2170" i="28"/>
  <c r="U2239" i="28"/>
  <c r="U2314" i="28"/>
  <c r="U2373" i="28"/>
  <c r="U2429" i="28"/>
  <c r="U2473" i="28"/>
  <c r="U2521" i="28"/>
  <c r="U2581" i="28"/>
  <c r="U2629" i="28"/>
  <c r="U2669" i="28"/>
  <c r="U2729" i="28"/>
  <c r="U2777" i="28"/>
  <c r="U2825" i="28"/>
  <c r="U2885" i="28"/>
  <c r="U2925" i="28"/>
  <c r="U2973" i="28"/>
  <c r="U3033" i="28"/>
  <c r="U3081" i="28"/>
  <c r="U3125" i="28"/>
  <c r="U3181" i="28"/>
  <c r="U3229" i="28"/>
  <c r="U3285" i="28"/>
  <c r="U3337" i="28"/>
  <c r="U3381" i="28"/>
  <c r="U3433" i="28"/>
  <c r="U537" i="28"/>
  <c r="U898" i="28"/>
  <c r="U1158" i="28"/>
  <c r="U1371" i="28"/>
  <c r="U1510" i="28"/>
  <c r="U920" i="28"/>
  <c r="U1361" i="28"/>
  <c r="U1606" i="28"/>
  <c r="U551" i="28"/>
  <c r="U802" i="28"/>
  <c r="U994" i="28"/>
  <c r="U1134" i="28"/>
  <c r="U1281" i="28"/>
  <c r="U1377" i="28"/>
  <c r="U1483" i="28"/>
  <c r="U1590" i="28"/>
  <c r="U1674" i="28"/>
  <c r="U1754" i="28"/>
  <c r="U1834" i="28"/>
  <c r="U1897" i="28"/>
  <c r="U1939" i="28"/>
  <c r="U1993" i="28"/>
  <c r="U2046" i="28"/>
  <c r="U2094" i="28"/>
  <c r="U2153" i="28"/>
  <c r="U2195" i="28"/>
  <c r="U2243" i="28"/>
  <c r="U2302" i="28"/>
  <c r="U2350" i="28"/>
  <c r="U2380" i="28"/>
  <c r="U2404" i="28"/>
  <c r="U2428" i="28"/>
  <c r="U2460" i="28"/>
  <c r="U2484" i="28"/>
  <c r="U2500" i="28"/>
  <c r="U2528" i="28"/>
  <c r="U2556" i="28"/>
  <c r="U2576" i="28"/>
  <c r="U2608" i="28"/>
  <c r="U2636" i="28"/>
  <c r="U2656" i="28"/>
  <c r="U2684" i="28"/>
  <c r="U2716" i="28"/>
  <c r="U2724" i="28"/>
  <c r="U2756" i="28"/>
  <c r="U2784" i="28"/>
  <c r="U2804" i="28"/>
  <c r="U2832" i="28"/>
  <c r="U2864" i="28"/>
  <c r="U2884" i="28"/>
  <c r="U2912" i="28"/>
  <c r="U820" i="28"/>
  <c r="U1131" i="28"/>
  <c r="U1418" i="28"/>
  <c r="U1686" i="28"/>
  <c r="U1782" i="28"/>
  <c r="U1873" i="28"/>
  <c r="U1947" i="28"/>
  <c r="U2001" i="28"/>
  <c r="U2086" i="28"/>
  <c r="U2161" i="28"/>
  <c r="U2203" i="28"/>
  <c r="U2278" i="28"/>
  <c r="U2342" i="28"/>
  <c r="U2394" i="28"/>
  <c r="U2458" i="28"/>
  <c r="U2506" i="28"/>
  <c r="U2554" i="28"/>
  <c r="U2602" i="28"/>
  <c r="U926" i="28"/>
  <c r="U1147" i="28"/>
  <c r="U1514" i="28"/>
  <c r="U1705" i="28"/>
  <c r="U1785" i="28"/>
  <c r="U1885" i="28"/>
  <c r="U1970" i="28"/>
  <c r="U2023" i="28"/>
  <c r="U2098" i="28"/>
  <c r="U2162" i="28"/>
  <c r="U2205" i="28"/>
  <c r="U2279" i="28"/>
  <c r="U2363" i="28"/>
  <c r="U482" i="28"/>
  <c r="U1099" i="28"/>
  <c r="U1439" i="28"/>
  <c r="U1638" i="28"/>
  <c r="U1774" i="28"/>
  <c r="U1878" i="28"/>
  <c r="U1921" i="28"/>
  <c r="U1985" i="28"/>
  <c r="U2059" i="28"/>
  <c r="U2113" i="28"/>
  <c r="U2198" i="28"/>
  <c r="U2273" i="28"/>
  <c r="U2326" i="28"/>
  <c r="U2390" i="28"/>
  <c r="U1777" i="28"/>
  <c r="U1933" i="28"/>
  <c r="U2274" i="28"/>
  <c r="U2423" i="28"/>
  <c r="U2487" i="28"/>
  <c r="U2551" i="28"/>
  <c r="U2631" i="28"/>
  <c r="U2679" i="28"/>
  <c r="U2727" i="28"/>
  <c r="U2783" i="28"/>
  <c r="U2815" i="28"/>
  <c r="U2871" i="28"/>
  <c r="U2930" i="28"/>
  <c r="U884" i="28"/>
  <c r="U1857" i="28"/>
  <c r="U2114" i="28"/>
  <c r="U2367" i="28"/>
  <c r="U2470" i="28"/>
  <c r="U2534" i="28"/>
  <c r="U2575" i="28"/>
  <c r="U2642" i="28"/>
  <c r="U2698" i="28"/>
  <c r="U2738" i="28"/>
  <c r="U2802" i="28"/>
  <c r="U2858" i="28"/>
  <c r="U2898" i="28"/>
  <c r="U2942" i="28"/>
  <c r="U1825" i="28"/>
  <c r="U1922" i="28"/>
  <c r="U2263" i="28"/>
  <c r="U2431" i="28"/>
  <c r="U2486" i="28"/>
  <c r="U2559" i="28"/>
  <c r="U2638" i="28"/>
  <c r="U2678" i="28"/>
  <c r="U2734" i="28"/>
  <c r="U2790" i="28"/>
  <c r="U2822" i="28"/>
  <c r="U2870" i="28"/>
  <c r="U2928" i="28"/>
  <c r="U2960" i="28"/>
  <c r="U2992" i="28"/>
  <c r="U3030" i="28"/>
  <c r="U3056" i="28"/>
  <c r="U3099" i="28"/>
  <c r="U3136" i="28"/>
  <c r="U3158" i="28"/>
  <c r="U3195" i="28"/>
  <c r="U3227" i="28"/>
  <c r="U3259" i="28"/>
  <c r="U3302" i="28"/>
  <c r="U3334" i="28"/>
  <c r="U3366" i="28"/>
  <c r="U3398" i="28"/>
  <c r="U3440" i="28"/>
  <c r="U1578" i="28"/>
  <c r="U2558" i="28"/>
  <c r="U2795" i="28"/>
  <c r="U2943" i="28"/>
  <c r="U2995" i="28"/>
  <c r="U3052" i="28"/>
  <c r="U3087" i="28"/>
  <c r="U3138" i="28"/>
  <c r="U3180" i="28"/>
  <c r="U3208" i="28"/>
  <c r="U3258" i="28"/>
  <c r="U3315" i="28"/>
  <c r="U3351" i="28"/>
  <c r="U3400" i="28"/>
  <c r="U3352" i="28"/>
  <c r="U3416" i="28"/>
  <c r="U2627" i="28"/>
  <c r="U2979" i="28"/>
  <c r="U3036" i="28"/>
  <c r="U3128" i="28"/>
  <c r="U3235" i="28"/>
  <c r="U3314" i="28"/>
  <c r="U3442" i="28"/>
  <c r="U2398" i="28"/>
  <c r="U2611" i="28"/>
  <c r="U2835" i="28"/>
  <c r="U2975" i="28"/>
  <c r="U2996" i="28"/>
  <c r="U3054" i="28"/>
  <c r="U3096" i="28"/>
  <c r="U3139" i="28"/>
  <c r="U3182" i="28"/>
  <c r="U3239" i="28"/>
  <c r="U3282" i="28"/>
  <c r="U3324" i="28"/>
  <c r="U3402" i="28"/>
  <c r="U1809" i="28"/>
  <c r="U3000" i="28"/>
  <c r="U3214" i="28"/>
  <c r="U3348" i="28"/>
  <c r="U2125" i="28"/>
  <c r="U2579" i="28"/>
  <c r="U2779" i="28"/>
  <c r="U2963" i="28"/>
  <c r="U3006" i="28"/>
  <c r="U3034" i="28"/>
  <c r="U3084" i="28"/>
  <c r="U3134" i="28"/>
  <c r="U3170" i="28"/>
  <c r="U3226" i="28"/>
  <c r="U3276" i="28"/>
  <c r="U3311" i="28"/>
  <c r="U3362" i="28"/>
  <c r="U3418" i="28"/>
  <c r="U3447" i="28"/>
  <c r="U2986" i="28"/>
  <c r="U3171" i="28"/>
  <c r="U3299" i="28"/>
  <c r="I1" i="28"/>
  <c r="O1" i="28"/>
  <c r="L1" i="28"/>
  <c r="Q1" i="30"/>
  <c r="R279" i="28" s="1"/>
  <c r="R5" i="30"/>
  <c r="S5" i="30"/>
  <c r="R6" i="30"/>
  <c r="S6" i="30"/>
  <c r="O7" i="30" s="1"/>
  <c r="R7" i="30"/>
  <c r="S7" i="30"/>
  <c r="R8" i="30"/>
  <c r="S8" i="30"/>
  <c r="R9" i="30"/>
  <c r="S9" i="30"/>
  <c r="R10" i="30"/>
  <c r="S10" i="30"/>
  <c r="R11" i="30"/>
  <c r="S11" i="30"/>
  <c r="R12" i="30"/>
  <c r="S12" i="30"/>
  <c r="R13" i="30"/>
  <c r="S13" i="30"/>
  <c r="R14" i="30"/>
  <c r="S14" i="30"/>
  <c r="R15" i="30"/>
  <c r="S15" i="30"/>
  <c r="R16" i="30"/>
  <c r="S16" i="30"/>
  <c r="R17" i="30"/>
  <c r="S17" i="30"/>
  <c r="R18" i="30"/>
  <c r="S18" i="30"/>
  <c r="R19" i="30"/>
  <c r="S19" i="30"/>
  <c r="R20" i="30"/>
  <c r="S20" i="30"/>
  <c r="R21" i="30"/>
  <c r="S21" i="30"/>
  <c r="R22" i="30"/>
  <c r="S22" i="30"/>
  <c r="R23" i="30"/>
  <c r="S23" i="30"/>
  <c r="R24" i="30"/>
  <c r="S24" i="30"/>
  <c r="R25" i="30"/>
  <c r="S25" i="30"/>
  <c r="R26" i="30"/>
  <c r="S26" i="30"/>
  <c r="R27" i="30"/>
  <c r="S27" i="30"/>
  <c r="R28" i="30"/>
  <c r="S28" i="30"/>
  <c r="R29" i="30"/>
  <c r="S29" i="30"/>
  <c r="R30" i="30"/>
  <c r="S30" i="30"/>
  <c r="R31" i="30"/>
  <c r="S31" i="30"/>
  <c r="R32" i="30"/>
  <c r="S32" i="30"/>
  <c r="R33" i="30"/>
  <c r="S33" i="30"/>
  <c r="R34" i="30"/>
  <c r="S34" i="30"/>
  <c r="R35" i="30"/>
  <c r="S35" i="30"/>
  <c r="R36" i="30"/>
  <c r="S36" i="30"/>
  <c r="R37" i="30"/>
  <c r="S37" i="30"/>
  <c r="R38" i="30"/>
  <c r="S38" i="30"/>
  <c r="R39" i="30"/>
  <c r="S39" i="30"/>
  <c r="R40" i="30"/>
  <c r="S40" i="30"/>
  <c r="R41" i="30"/>
  <c r="S41" i="30"/>
  <c r="R42" i="30"/>
  <c r="S42" i="30"/>
  <c r="R43" i="30"/>
  <c r="S43" i="30"/>
  <c r="R44" i="30"/>
  <c r="S44" i="30"/>
  <c r="R45" i="30"/>
  <c r="S45" i="30"/>
  <c r="R46" i="30"/>
  <c r="S46" i="30"/>
  <c r="R47" i="30"/>
  <c r="S47" i="30"/>
  <c r="R48" i="30"/>
  <c r="S48" i="30"/>
  <c r="R49" i="30"/>
  <c r="S49" i="30"/>
  <c r="R50" i="30"/>
  <c r="S50" i="30"/>
  <c r="R51" i="30"/>
  <c r="S51" i="30"/>
  <c r="R52" i="30"/>
  <c r="S52" i="30"/>
  <c r="R53" i="30"/>
  <c r="S53" i="30"/>
  <c r="R54" i="30"/>
  <c r="S54" i="30"/>
  <c r="R55" i="30"/>
  <c r="S55" i="30"/>
  <c r="R56" i="30"/>
  <c r="S56" i="30"/>
  <c r="R57" i="30"/>
  <c r="S57" i="30"/>
  <c r="R58" i="30"/>
  <c r="S58" i="30"/>
  <c r="R59" i="30"/>
  <c r="S59" i="30"/>
  <c r="R60" i="30"/>
  <c r="S60" i="30"/>
  <c r="R61" i="30"/>
  <c r="S61" i="30"/>
  <c r="R62" i="30"/>
  <c r="S62" i="30"/>
  <c r="R63" i="30"/>
  <c r="S63" i="30"/>
  <c r="R64" i="30"/>
  <c r="S64" i="30"/>
  <c r="R65" i="30"/>
  <c r="S65" i="30"/>
  <c r="R66" i="30"/>
  <c r="S66" i="30"/>
  <c r="R67" i="30"/>
  <c r="S67" i="30"/>
  <c r="R68" i="30"/>
  <c r="S68" i="30"/>
  <c r="R69" i="30"/>
  <c r="S69" i="30"/>
  <c r="R70" i="30"/>
  <c r="S70" i="30"/>
  <c r="R71" i="30"/>
  <c r="S71" i="30"/>
  <c r="R72" i="30"/>
  <c r="S72" i="30"/>
  <c r="R73" i="30"/>
  <c r="S73" i="30"/>
  <c r="R74" i="30"/>
  <c r="S74" i="30"/>
  <c r="R75" i="30"/>
  <c r="S75" i="30"/>
  <c r="R76" i="30"/>
  <c r="S76" i="30"/>
  <c r="R77" i="30"/>
  <c r="S77" i="30"/>
  <c r="R78" i="30"/>
  <c r="S78" i="30"/>
  <c r="R79" i="30"/>
  <c r="S79" i="30"/>
  <c r="R80" i="30"/>
  <c r="S80" i="30"/>
  <c r="R81" i="30"/>
  <c r="S81" i="30"/>
  <c r="R82" i="30"/>
  <c r="S82" i="30"/>
  <c r="R83" i="30"/>
  <c r="S83" i="30"/>
  <c r="R84" i="30"/>
  <c r="S84" i="30"/>
  <c r="R85" i="30"/>
  <c r="S85" i="30"/>
  <c r="R86" i="30"/>
  <c r="S86" i="30"/>
  <c r="R87" i="30"/>
  <c r="S87" i="30"/>
  <c r="R88" i="30"/>
  <c r="S88" i="30"/>
  <c r="R89" i="30"/>
  <c r="S89" i="30"/>
  <c r="R90" i="30"/>
  <c r="S90" i="30"/>
  <c r="R91" i="30"/>
  <c r="S91" i="30"/>
  <c r="R92" i="30"/>
  <c r="S92" i="30"/>
  <c r="R93" i="30"/>
  <c r="S93" i="30"/>
  <c r="R94" i="30"/>
  <c r="S94" i="30"/>
  <c r="R95" i="30"/>
  <c r="S95" i="30"/>
  <c r="R96" i="30"/>
  <c r="S96" i="30"/>
  <c r="R97" i="30"/>
  <c r="S97" i="30"/>
  <c r="R98" i="30"/>
  <c r="S98" i="30"/>
  <c r="R99" i="30"/>
  <c r="S99" i="30"/>
  <c r="R100" i="30"/>
  <c r="S100" i="30"/>
  <c r="R101" i="30"/>
  <c r="S101" i="30"/>
  <c r="R102" i="30"/>
  <c r="S102" i="30"/>
  <c r="R103" i="30"/>
  <c r="S103" i="30"/>
  <c r="R104" i="30"/>
  <c r="S104" i="30"/>
  <c r="R105" i="30"/>
  <c r="S105" i="30"/>
  <c r="R106" i="30"/>
  <c r="S106" i="30"/>
  <c r="R107" i="30"/>
  <c r="S107" i="30"/>
  <c r="R108" i="30"/>
  <c r="S108" i="30"/>
  <c r="R109" i="30"/>
  <c r="S109" i="30"/>
  <c r="R110" i="30"/>
  <c r="S110" i="30"/>
  <c r="R111" i="30"/>
  <c r="S111" i="30"/>
  <c r="R112" i="30"/>
  <c r="S112" i="30"/>
  <c r="R113" i="30"/>
  <c r="S113" i="30"/>
  <c r="R114" i="30"/>
  <c r="S114" i="30"/>
  <c r="R115" i="30"/>
  <c r="S115" i="30"/>
  <c r="R116" i="30"/>
  <c r="S116" i="30"/>
  <c r="R117" i="30"/>
  <c r="S117" i="30"/>
  <c r="R118" i="30"/>
  <c r="S118" i="30"/>
  <c r="R119" i="30"/>
  <c r="S119" i="30"/>
  <c r="R120" i="30"/>
  <c r="S120" i="30"/>
  <c r="R121" i="30"/>
  <c r="S121" i="30"/>
  <c r="R122" i="30"/>
  <c r="S122" i="30"/>
  <c r="R123" i="30"/>
  <c r="S123" i="30"/>
  <c r="R124" i="30"/>
  <c r="S124" i="30"/>
  <c r="R125" i="30"/>
  <c r="S125" i="30"/>
  <c r="R126" i="30"/>
  <c r="S126" i="30"/>
  <c r="R127" i="30"/>
  <c r="S127" i="30"/>
  <c r="R128" i="30"/>
  <c r="S128" i="30"/>
  <c r="R129" i="30"/>
  <c r="S129" i="30"/>
  <c r="R130" i="30"/>
  <c r="S130" i="30"/>
  <c r="R131" i="30"/>
  <c r="S131" i="30"/>
  <c r="R132" i="30"/>
  <c r="S132" i="30"/>
  <c r="R133" i="30"/>
  <c r="S133" i="30"/>
  <c r="R134" i="30"/>
  <c r="S134" i="30"/>
  <c r="R135" i="30"/>
  <c r="S135" i="30"/>
  <c r="R136" i="30"/>
  <c r="S136" i="30"/>
  <c r="R137" i="30"/>
  <c r="S137" i="30"/>
  <c r="R138" i="30"/>
  <c r="S138" i="30"/>
  <c r="R139" i="30"/>
  <c r="S139" i="30"/>
  <c r="R140" i="30"/>
  <c r="S140" i="30"/>
  <c r="R141" i="30"/>
  <c r="S141" i="30"/>
  <c r="R142" i="30"/>
  <c r="S142" i="30"/>
  <c r="R143" i="30"/>
  <c r="S143" i="30"/>
  <c r="R144" i="30"/>
  <c r="S144" i="30"/>
  <c r="R145" i="30"/>
  <c r="S145" i="30"/>
  <c r="R146" i="30"/>
  <c r="S146" i="30"/>
  <c r="R147" i="30"/>
  <c r="S147" i="30"/>
  <c r="R148" i="30"/>
  <c r="S148" i="30"/>
  <c r="R149" i="30"/>
  <c r="S149" i="30"/>
  <c r="R150" i="30"/>
  <c r="S150" i="30"/>
  <c r="R151" i="30"/>
  <c r="S151" i="30"/>
  <c r="R152" i="30"/>
  <c r="S152" i="30"/>
  <c r="R153" i="30"/>
  <c r="S153" i="30"/>
  <c r="R154" i="30"/>
  <c r="S154" i="30"/>
  <c r="R155" i="30"/>
  <c r="S155" i="30"/>
  <c r="R156" i="30"/>
  <c r="S156" i="30"/>
  <c r="R157" i="30"/>
  <c r="S157" i="30"/>
  <c r="R158" i="30"/>
  <c r="S158" i="30"/>
  <c r="R159" i="30"/>
  <c r="S159" i="30"/>
  <c r="R160" i="30"/>
  <c r="S160" i="30"/>
  <c r="R161" i="30"/>
  <c r="S161" i="30"/>
  <c r="R162" i="30"/>
  <c r="S162" i="30"/>
  <c r="R163" i="30"/>
  <c r="S163" i="30"/>
  <c r="R164" i="30"/>
  <c r="S164" i="30"/>
  <c r="R165" i="30"/>
  <c r="S165" i="30"/>
  <c r="R166" i="30"/>
  <c r="S166" i="30"/>
  <c r="R167" i="30"/>
  <c r="S167" i="30"/>
  <c r="R168" i="30"/>
  <c r="S168" i="30"/>
  <c r="R169" i="30"/>
  <c r="S169" i="30"/>
  <c r="R170" i="30"/>
  <c r="S170" i="30"/>
  <c r="R171" i="30"/>
  <c r="S171" i="30"/>
  <c r="R172" i="30"/>
  <c r="S172" i="30"/>
  <c r="R173" i="30"/>
  <c r="S173" i="30"/>
  <c r="R174" i="30"/>
  <c r="S174" i="30"/>
  <c r="R175" i="30"/>
  <c r="S175" i="30"/>
  <c r="R176" i="30"/>
  <c r="S176" i="30"/>
  <c r="R177" i="30"/>
  <c r="S177" i="30"/>
  <c r="R178" i="30"/>
  <c r="S178" i="30"/>
  <c r="R179" i="30"/>
  <c r="S179" i="30"/>
  <c r="R180" i="30"/>
  <c r="S180" i="30"/>
  <c r="R181" i="30"/>
  <c r="S181" i="30"/>
  <c r="R182" i="30"/>
  <c r="S182" i="30"/>
  <c r="R183" i="30"/>
  <c r="S183" i="30"/>
  <c r="R184" i="30"/>
  <c r="S184" i="30"/>
  <c r="R185" i="30"/>
  <c r="S185" i="30"/>
  <c r="R186" i="30"/>
  <c r="S186" i="30"/>
  <c r="R187" i="30"/>
  <c r="S187" i="30"/>
  <c r="R188" i="30"/>
  <c r="S188" i="30"/>
  <c r="R189" i="30"/>
  <c r="S189" i="30"/>
  <c r="R190" i="30"/>
  <c r="S190" i="30"/>
  <c r="R191" i="30"/>
  <c r="S191" i="30"/>
  <c r="R192" i="30"/>
  <c r="S192" i="30"/>
  <c r="R193" i="30"/>
  <c r="S193" i="30"/>
  <c r="R194" i="30"/>
  <c r="S194" i="30"/>
  <c r="R195" i="30"/>
  <c r="S195" i="30"/>
  <c r="R196" i="30"/>
  <c r="S196" i="30"/>
  <c r="R197" i="30"/>
  <c r="S197" i="30"/>
  <c r="R198" i="30"/>
  <c r="S198" i="30"/>
  <c r="R199" i="30"/>
  <c r="S199" i="30"/>
  <c r="R200" i="30"/>
  <c r="S200" i="30"/>
  <c r="R201" i="30"/>
  <c r="S201" i="30"/>
  <c r="R202" i="30"/>
  <c r="S202" i="30"/>
  <c r="R203" i="30"/>
  <c r="S203" i="30"/>
  <c r="R204" i="30"/>
  <c r="S204" i="30"/>
  <c r="R205" i="30"/>
  <c r="S205" i="30"/>
  <c r="R206" i="30"/>
  <c r="S206" i="30"/>
  <c r="R207" i="30"/>
  <c r="S207" i="30"/>
  <c r="R208" i="30"/>
  <c r="S208" i="30"/>
  <c r="R209" i="30"/>
  <c r="S209" i="30"/>
  <c r="R210" i="30"/>
  <c r="S210" i="30"/>
  <c r="R211" i="30"/>
  <c r="S211" i="30"/>
  <c r="R212" i="30"/>
  <c r="S212" i="30"/>
  <c r="R213" i="30"/>
  <c r="S213" i="30"/>
  <c r="R214" i="30"/>
  <c r="S214" i="30"/>
  <c r="R215" i="30"/>
  <c r="S215" i="30"/>
  <c r="R216" i="30"/>
  <c r="S216" i="30"/>
  <c r="R217" i="30"/>
  <c r="S217" i="30"/>
  <c r="R218" i="30"/>
  <c r="S218" i="30"/>
  <c r="R219" i="30"/>
  <c r="S219" i="30"/>
  <c r="R220" i="30"/>
  <c r="S220" i="30"/>
  <c r="R221" i="30"/>
  <c r="S221" i="30"/>
  <c r="R222" i="30"/>
  <c r="S222" i="30"/>
  <c r="R223" i="30"/>
  <c r="S223" i="30"/>
  <c r="R224" i="30"/>
  <c r="S224" i="30"/>
  <c r="R225" i="30"/>
  <c r="S225" i="30"/>
  <c r="R226" i="30"/>
  <c r="S226" i="30"/>
  <c r="R227" i="30"/>
  <c r="S227" i="30"/>
  <c r="R228" i="30"/>
  <c r="S228" i="30"/>
  <c r="R229" i="30"/>
  <c r="S229" i="30"/>
  <c r="R230" i="30"/>
  <c r="S230" i="30"/>
  <c r="R231" i="30"/>
  <c r="S231" i="30"/>
  <c r="R232" i="30"/>
  <c r="S232" i="30"/>
  <c r="R233" i="30"/>
  <c r="S233" i="30"/>
  <c r="R234" i="30"/>
  <c r="S234" i="30"/>
  <c r="R235" i="30"/>
  <c r="S235" i="30"/>
  <c r="R236" i="30"/>
  <c r="S236" i="30"/>
  <c r="R237" i="30"/>
  <c r="S237" i="30"/>
  <c r="R238" i="30"/>
  <c r="S238" i="30"/>
  <c r="R239" i="30"/>
  <c r="S239" i="30"/>
  <c r="R240" i="30"/>
  <c r="S240" i="30"/>
  <c r="R241" i="30"/>
  <c r="S241" i="30"/>
  <c r="R242" i="30"/>
  <c r="S242" i="30"/>
  <c r="R243" i="30"/>
  <c r="S243" i="30"/>
  <c r="R244" i="30"/>
  <c r="S244" i="30"/>
  <c r="R245" i="30"/>
  <c r="S245" i="30"/>
  <c r="R246" i="30"/>
  <c r="S246" i="30"/>
  <c r="R247" i="30"/>
  <c r="S247" i="30"/>
  <c r="R248" i="30"/>
  <c r="S248" i="30"/>
  <c r="R249" i="30"/>
  <c r="S249" i="30"/>
  <c r="R250" i="30"/>
  <c r="S250" i="30"/>
  <c r="R251" i="30"/>
  <c r="S251" i="30"/>
  <c r="R252" i="30"/>
  <c r="S252" i="30"/>
  <c r="R253" i="30"/>
  <c r="S253" i="30"/>
  <c r="R254" i="30"/>
  <c r="S254" i="30"/>
  <c r="R255" i="30"/>
  <c r="S255" i="30"/>
  <c r="R256" i="30"/>
  <c r="S256" i="30"/>
  <c r="R257" i="30"/>
  <c r="S257" i="30"/>
  <c r="R258" i="30"/>
  <c r="S258" i="30"/>
  <c r="R259" i="30"/>
  <c r="S259" i="30"/>
  <c r="R260" i="30"/>
  <c r="S260" i="30"/>
  <c r="R261" i="30"/>
  <c r="S261" i="30"/>
  <c r="R262" i="30"/>
  <c r="S262" i="30"/>
  <c r="R263" i="30"/>
  <c r="S263" i="30"/>
  <c r="R264" i="30"/>
  <c r="S264" i="30"/>
  <c r="R265" i="30"/>
  <c r="S265" i="30"/>
  <c r="R266" i="30"/>
  <c r="S266" i="30"/>
  <c r="R267" i="30"/>
  <c r="S267" i="30"/>
  <c r="R268" i="30"/>
  <c r="S268" i="30"/>
  <c r="R269" i="30"/>
  <c r="S269" i="30"/>
  <c r="R270" i="30"/>
  <c r="S270" i="30"/>
  <c r="R271" i="30"/>
  <c r="S271" i="30"/>
  <c r="R272" i="30"/>
  <c r="S272" i="30"/>
  <c r="R273" i="30"/>
  <c r="S273" i="30"/>
  <c r="R274" i="30"/>
  <c r="S274" i="30"/>
  <c r="R275" i="30"/>
  <c r="S275" i="30"/>
  <c r="R276" i="30"/>
  <c r="S276" i="30"/>
  <c r="R277" i="30"/>
  <c r="S277" i="30"/>
  <c r="R278" i="30"/>
  <c r="S278" i="30"/>
  <c r="R279" i="30"/>
  <c r="S279" i="30"/>
  <c r="R280" i="30"/>
  <c r="S280" i="30"/>
  <c r="R281" i="30"/>
  <c r="S281" i="30"/>
  <c r="R282" i="30"/>
  <c r="S282" i="30"/>
  <c r="R283" i="30"/>
  <c r="S283" i="30"/>
  <c r="R284" i="30"/>
  <c r="S284" i="30"/>
  <c r="R285" i="30"/>
  <c r="S285" i="30"/>
  <c r="R286" i="30"/>
  <c r="S286" i="30"/>
  <c r="R287" i="30"/>
  <c r="S287" i="30"/>
  <c r="R288" i="30"/>
  <c r="S288" i="30"/>
  <c r="R289" i="30"/>
  <c r="S289" i="30"/>
  <c r="R290" i="30"/>
  <c r="S290" i="30"/>
  <c r="R291" i="30"/>
  <c r="S291" i="30"/>
  <c r="R292" i="30"/>
  <c r="S292" i="30"/>
  <c r="R293" i="30"/>
  <c r="S293" i="30"/>
  <c r="R294" i="30"/>
  <c r="S294" i="30"/>
  <c r="R295" i="30"/>
  <c r="S295" i="30"/>
  <c r="R296" i="30"/>
  <c r="S296" i="30"/>
  <c r="R297" i="30"/>
  <c r="S297" i="30"/>
  <c r="R298" i="30"/>
  <c r="S298" i="30"/>
  <c r="R299" i="30"/>
  <c r="S299" i="30"/>
  <c r="R300" i="30"/>
  <c r="S300" i="30"/>
  <c r="R301" i="30"/>
  <c r="S301" i="30"/>
  <c r="R302" i="30"/>
  <c r="S302" i="30"/>
  <c r="R303" i="30"/>
  <c r="S303" i="30"/>
  <c r="R304" i="30"/>
  <c r="S304" i="30"/>
  <c r="R305" i="30"/>
  <c r="S305" i="30"/>
  <c r="R306" i="30"/>
  <c r="S306" i="30"/>
  <c r="R307" i="30"/>
  <c r="S307" i="30"/>
  <c r="R308" i="30"/>
  <c r="S308" i="30"/>
  <c r="R309" i="30"/>
  <c r="S309" i="30"/>
  <c r="R310" i="30"/>
  <c r="S310" i="30"/>
  <c r="R311" i="30"/>
  <c r="S311" i="30"/>
  <c r="R312" i="30"/>
  <c r="S312" i="30"/>
  <c r="R313" i="30"/>
  <c r="S313" i="30"/>
  <c r="R314" i="30"/>
  <c r="S314" i="30"/>
  <c r="R315" i="30"/>
  <c r="S315" i="30"/>
  <c r="R316" i="30"/>
  <c r="S316" i="30"/>
  <c r="R317" i="30"/>
  <c r="S317" i="30"/>
  <c r="R318" i="30"/>
  <c r="S318" i="30"/>
  <c r="R319" i="30"/>
  <c r="S319" i="30"/>
  <c r="R320" i="30"/>
  <c r="S320" i="30"/>
  <c r="R321" i="30"/>
  <c r="S321" i="30"/>
  <c r="R322" i="30"/>
  <c r="S322" i="30"/>
  <c r="R323" i="30"/>
  <c r="S323" i="30"/>
  <c r="R324" i="30"/>
  <c r="S324" i="30"/>
  <c r="R325" i="30"/>
  <c r="S325" i="30"/>
  <c r="R326" i="30"/>
  <c r="S326" i="30"/>
  <c r="R327" i="30"/>
  <c r="S327" i="30"/>
  <c r="R328" i="30"/>
  <c r="S328" i="30"/>
  <c r="R329" i="30"/>
  <c r="S329" i="30"/>
  <c r="R330" i="30"/>
  <c r="S330" i="30"/>
  <c r="R331" i="30"/>
  <c r="S331" i="30"/>
  <c r="R332" i="30"/>
  <c r="S332" i="30"/>
  <c r="R333" i="30"/>
  <c r="S333" i="30"/>
  <c r="R334" i="30"/>
  <c r="S334" i="30"/>
  <c r="R335" i="30"/>
  <c r="S335" i="30"/>
  <c r="R336" i="30"/>
  <c r="S336" i="30"/>
  <c r="R337" i="30"/>
  <c r="S337" i="30"/>
  <c r="R338" i="30"/>
  <c r="S338" i="30"/>
  <c r="R339" i="30"/>
  <c r="S339" i="30"/>
  <c r="R340" i="30"/>
  <c r="S340" i="30"/>
  <c r="R341" i="30"/>
  <c r="S341" i="30"/>
  <c r="R342" i="30"/>
  <c r="S342" i="30"/>
  <c r="R343" i="30"/>
  <c r="S343" i="30"/>
  <c r="R344" i="30"/>
  <c r="S344" i="30"/>
  <c r="R345" i="30"/>
  <c r="S345" i="30"/>
  <c r="R346" i="30"/>
  <c r="S346" i="30"/>
  <c r="R347" i="30"/>
  <c r="S347" i="30"/>
  <c r="R348" i="30"/>
  <c r="S348" i="30"/>
  <c r="R349" i="30"/>
  <c r="S349" i="30"/>
  <c r="R350" i="30"/>
  <c r="S350" i="30"/>
  <c r="R351" i="30"/>
  <c r="S351" i="30"/>
  <c r="R352" i="30"/>
  <c r="S352" i="30"/>
  <c r="R353" i="30"/>
  <c r="S353" i="30"/>
  <c r="R354" i="30"/>
  <c r="S354" i="30"/>
  <c r="R355" i="30"/>
  <c r="S355" i="30"/>
  <c r="R356" i="30"/>
  <c r="S356" i="30"/>
  <c r="R357" i="30"/>
  <c r="S357" i="30"/>
  <c r="R358" i="30"/>
  <c r="S358" i="30"/>
  <c r="R359" i="30"/>
  <c r="S359" i="30"/>
  <c r="R360" i="30"/>
  <c r="S360" i="30"/>
  <c r="R361" i="30"/>
  <c r="S361" i="30"/>
  <c r="R362" i="30"/>
  <c r="S362" i="30"/>
  <c r="R363" i="30"/>
  <c r="S363" i="30"/>
  <c r="R364" i="30"/>
  <c r="S364" i="30"/>
  <c r="R365" i="30"/>
  <c r="S365" i="30"/>
  <c r="R366" i="30"/>
  <c r="S366" i="30"/>
  <c r="R367" i="30"/>
  <c r="S367" i="30"/>
  <c r="R368" i="30"/>
  <c r="S368" i="30"/>
  <c r="R369" i="30"/>
  <c r="S369" i="30"/>
  <c r="R370" i="30"/>
  <c r="S370" i="30"/>
  <c r="R371" i="30"/>
  <c r="S371" i="30"/>
  <c r="R372" i="30"/>
  <c r="S372" i="30"/>
  <c r="R373" i="30"/>
  <c r="S373" i="30"/>
  <c r="R374" i="30"/>
  <c r="S374" i="30"/>
  <c r="R375" i="30"/>
  <c r="S375" i="30"/>
  <c r="R376" i="30"/>
  <c r="S376" i="30"/>
  <c r="R377" i="30"/>
  <c r="S377" i="30"/>
  <c r="R378" i="30"/>
  <c r="S378" i="30"/>
  <c r="R379" i="30"/>
  <c r="S379" i="30"/>
  <c r="R380" i="30"/>
  <c r="S380" i="30"/>
  <c r="R381" i="30"/>
  <c r="S381" i="30"/>
  <c r="R382" i="30"/>
  <c r="S382" i="30"/>
  <c r="R383" i="30"/>
  <c r="S383" i="30"/>
  <c r="R384" i="30"/>
  <c r="S384" i="30"/>
  <c r="R385" i="30"/>
  <c r="S385" i="30"/>
  <c r="R386" i="30"/>
  <c r="S386" i="30"/>
  <c r="R387" i="30"/>
  <c r="S387" i="30"/>
  <c r="R388" i="30"/>
  <c r="S388" i="30"/>
  <c r="R389" i="30"/>
  <c r="S389" i="30"/>
  <c r="R390" i="30"/>
  <c r="S390" i="30"/>
  <c r="R391" i="30"/>
  <c r="S391" i="30"/>
  <c r="R392" i="30"/>
  <c r="S392" i="30"/>
  <c r="R393" i="30"/>
  <c r="S393" i="30"/>
  <c r="R394" i="30"/>
  <c r="S394" i="30"/>
  <c r="R395" i="30"/>
  <c r="S395" i="30"/>
  <c r="R396" i="30"/>
  <c r="S396" i="30"/>
  <c r="R397" i="30"/>
  <c r="S397" i="30"/>
  <c r="R398" i="30"/>
  <c r="S398" i="30"/>
  <c r="R399" i="30"/>
  <c r="S399" i="30"/>
  <c r="R400" i="30"/>
  <c r="S400" i="30"/>
  <c r="R401" i="30"/>
  <c r="S401" i="30"/>
  <c r="R402" i="30"/>
  <c r="S402" i="30"/>
  <c r="R403" i="30"/>
  <c r="S403" i="30"/>
  <c r="R404" i="30"/>
  <c r="S404" i="30"/>
  <c r="R405" i="30"/>
  <c r="S405" i="30"/>
  <c r="R406" i="30"/>
  <c r="S406" i="30"/>
  <c r="R407" i="30"/>
  <c r="S407" i="30"/>
  <c r="R408" i="30"/>
  <c r="S408" i="30"/>
  <c r="R409" i="30"/>
  <c r="S409" i="30"/>
  <c r="R410" i="30"/>
  <c r="S410" i="30"/>
  <c r="R411" i="30"/>
  <c r="S411" i="30"/>
  <c r="R412" i="30"/>
  <c r="S412" i="30"/>
  <c r="R413" i="30"/>
  <c r="S413" i="30"/>
  <c r="R414" i="30"/>
  <c r="S414" i="30"/>
  <c r="R415" i="30"/>
  <c r="S415" i="30"/>
  <c r="R416" i="30"/>
  <c r="S416" i="30"/>
  <c r="R417" i="30"/>
  <c r="S417" i="30"/>
  <c r="R418" i="30"/>
  <c r="S418" i="30"/>
  <c r="R419" i="30"/>
  <c r="S419" i="30"/>
  <c r="R420" i="30"/>
  <c r="S420" i="30"/>
  <c r="R421" i="30"/>
  <c r="S421" i="30"/>
  <c r="R422" i="30"/>
  <c r="S422" i="30"/>
  <c r="R423" i="30"/>
  <c r="S423" i="30"/>
  <c r="R424" i="30"/>
  <c r="S424" i="30"/>
  <c r="R425" i="30"/>
  <c r="S425" i="30"/>
  <c r="R426" i="30"/>
  <c r="S426" i="30"/>
  <c r="R427" i="30"/>
  <c r="S427" i="30"/>
  <c r="R428" i="30"/>
  <c r="S428" i="30"/>
  <c r="R429" i="30"/>
  <c r="S429" i="30"/>
  <c r="R430" i="30"/>
  <c r="S430" i="30"/>
  <c r="R431" i="30"/>
  <c r="S431" i="30"/>
  <c r="R432" i="30"/>
  <c r="S432" i="30"/>
  <c r="R433" i="30"/>
  <c r="S433" i="30"/>
  <c r="R434" i="30"/>
  <c r="S434" i="30"/>
  <c r="R435" i="30"/>
  <c r="S435" i="30"/>
  <c r="R436" i="30"/>
  <c r="S436" i="30"/>
  <c r="R437" i="30"/>
  <c r="S437" i="30"/>
  <c r="R438" i="30"/>
  <c r="S438" i="30"/>
  <c r="R439" i="30"/>
  <c r="S439" i="30"/>
  <c r="R440" i="30"/>
  <c r="S440" i="30"/>
  <c r="R441" i="30"/>
  <c r="S441" i="30"/>
  <c r="R442" i="30"/>
  <c r="S442" i="30"/>
  <c r="R443" i="30"/>
  <c r="S443" i="30"/>
  <c r="R444" i="30"/>
  <c r="S444" i="30"/>
  <c r="R445" i="30"/>
  <c r="S445" i="30"/>
  <c r="R446" i="30"/>
  <c r="S446" i="30"/>
  <c r="R447" i="30"/>
  <c r="S447" i="30"/>
  <c r="R448" i="30"/>
  <c r="S448" i="30"/>
  <c r="R449" i="30"/>
  <c r="S449" i="30"/>
  <c r="R450" i="30"/>
  <c r="S450" i="30"/>
  <c r="R451" i="30"/>
  <c r="S451" i="30"/>
  <c r="R452" i="30"/>
  <c r="S452" i="30"/>
  <c r="R453" i="30"/>
  <c r="S453" i="30"/>
  <c r="R454" i="30"/>
  <c r="S454" i="30"/>
  <c r="R455" i="30"/>
  <c r="S455" i="30"/>
  <c r="R456" i="30"/>
  <c r="S456" i="30"/>
  <c r="R457" i="30"/>
  <c r="S457" i="30"/>
  <c r="R458" i="30"/>
  <c r="S458" i="30"/>
  <c r="R459" i="30"/>
  <c r="S459" i="30"/>
  <c r="R460" i="30"/>
  <c r="S460" i="30"/>
  <c r="R461" i="30"/>
  <c r="S461" i="30"/>
  <c r="R462" i="30"/>
  <c r="S462" i="30"/>
  <c r="R463" i="30"/>
  <c r="S463" i="30"/>
  <c r="R464" i="30"/>
  <c r="S464" i="30"/>
  <c r="R465" i="30"/>
  <c r="S465" i="30"/>
  <c r="R466" i="30"/>
  <c r="S466" i="30"/>
  <c r="R467" i="30"/>
  <c r="S467" i="30"/>
  <c r="R468" i="30"/>
  <c r="S468" i="30"/>
  <c r="R469" i="30"/>
  <c r="S469" i="30"/>
  <c r="R470" i="30"/>
  <c r="S470" i="30"/>
  <c r="R471" i="30"/>
  <c r="S471" i="30"/>
  <c r="R472" i="30"/>
  <c r="S472" i="30"/>
  <c r="R473" i="30"/>
  <c r="S473" i="30"/>
  <c r="R474" i="30"/>
  <c r="S474" i="30"/>
  <c r="R475" i="30"/>
  <c r="S475" i="30"/>
  <c r="R476" i="30"/>
  <c r="S476" i="30"/>
  <c r="R477" i="30"/>
  <c r="S477" i="30"/>
  <c r="R478" i="30"/>
  <c r="S478" i="30"/>
  <c r="R479" i="30"/>
  <c r="S479" i="30"/>
  <c r="R480" i="30"/>
  <c r="S480" i="30"/>
  <c r="R481" i="30"/>
  <c r="S481" i="30"/>
  <c r="R482" i="30"/>
  <c r="S482" i="30"/>
  <c r="R483" i="30"/>
  <c r="S483" i="30"/>
  <c r="R484" i="30"/>
  <c r="S484" i="30"/>
  <c r="R485" i="30"/>
  <c r="S485" i="30"/>
  <c r="R486" i="30"/>
  <c r="S486" i="30"/>
  <c r="R487" i="30"/>
  <c r="S487" i="30"/>
  <c r="R488" i="30"/>
  <c r="S488" i="30"/>
  <c r="R489" i="30"/>
  <c r="S489" i="30"/>
  <c r="R490" i="30"/>
  <c r="S490" i="30"/>
  <c r="R491" i="30"/>
  <c r="S491" i="30"/>
  <c r="R492" i="30"/>
  <c r="S492" i="30"/>
  <c r="R493" i="30"/>
  <c r="S493" i="30"/>
  <c r="R494" i="30"/>
  <c r="S494" i="30"/>
  <c r="R495" i="30"/>
  <c r="S495" i="30"/>
  <c r="R496" i="30"/>
  <c r="S496" i="30"/>
  <c r="R497" i="30"/>
  <c r="S497" i="30"/>
  <c r="R498" i="30"/>
  <c r="S498" i="30"/>
  <c r="R499" i="30"/>
  <c r="S499" i="30"/>
  <c r="R500" i="30"/>
  <c r="S500" i="30"/>
  <c r="R501" i="30"/>
  <c r="S501" i="30"/>
  <c r="R502" i="30"/>
  <c r="S502" i="30"/>
  <c r="R503" i="30"/>
  <c r="S503" i="30"/>
  <c r="R504" i="30"/>
  <c r="S504" i="30"/>
  <c r="R505" i="30"/>
  <c r="S505" i="30"/>
  <c r="R506" i="30"/>
  <c r="S506" i="30"/>
  <c r="R507" i="30"/>
  <c r="S507" i="30"/>
  <c r="R508" i="30"/>
  <c r="S508" i="30"/>
  <c r="R509" i="30"/>
  <c r="S509" i="30"/>
  <c r="R510" i="30"/>
  <c r="S510" i="30"/>
  <c r="R511" i="30"/>
  <c r="S511" i="30"/>
  <c r="R512" i="30"/>
  <c r="S512" i="30"/>
  <c r="R513" i="30"/>
  <c r="S513" i="30"/>
  <c r="R514" i="30"/>
  <c r="S514" i="30"/>
  <c r="R515" i="30"/>
  <c r="S515" i="30"/>
  <c r="R516" i="30"/>
  <c r="S516" i="30"/>
  <c r="R517" i="30"/>
  <c r="S517" i="30"/>
  <c r="R518" i="30"/>
  <c r="S518" i="30"/>
  <c r="R519" i="30"/>
  <c r="S519" i="30"/>
  <c r="R520" i="30"/>
  <c r="S520" i="30"/>
  <c r="R521" i="30"/>
  <c r="S521" i="30"/>
  <c r="R522" i="30"/>
  <c r="S522" i="30"/>
  <c r="R523" i="30"/>
  <c r="S523" i="30"/>
  <c r="R524" i="30"/>
  <c r="S524" i="30"/>
  <c r="R525" i="30"/>
  <c r="S525" i="30"/>
  <c r="R526" i="30"/>
  <c r="S526" i="30"/>
  <c r="R527" i="30"/>
  <c r="S527" i="30"/>
  <c r="R528" i="30"/>
  <c r="S528" i="30"/>
  <c r="R529" i="30"/>
  <c r="S529" i="30"/>
  <c r="R530" i="30"/>
  <c r="S530" i="30"/>
  <c r="R531" i="30"/>
  <c r="S531" i="30"/>
  <c r="R532" i="30"/>
  <c r="S532" i="30"/>
  <c r="R533" i="30"/>
  <c r="S533" i="30"/>
  <c r="R534" i="30"/>
  <c r="S534" i="30"/>
  <c r="R535" i="30"/>
  <c r="S535" i="30"/>
  <c r="R536" i="30"/>
  <c r="S536" i="30"/>
  <c r="R537" i="30"/>
  <c r="S537" i="30"/>
  <c r="R538" i="30"/>
  <c r="S538" i="30"/>
  <c r="R539" i="30"/>
  <c r="S539" i="30"/>
  <c r="R540" i="30"/>
  <c r="S540" i="30"/>
  <c r="R541" i="30"/>
  <c r="S541" i="30"/>
  <c r="R542" i="30"/>
  <c r="S542" i="30"/>
  <c r="R543" i="30"/>
  <c r="S543" i="30"/>
  <c r="R544" i="30"/>
  <c r="S544" i="30"/>
  <c r="R545" i="30"/>
  <c r="S545" i="30"/>
  <c r="R546" i="30"/>
  <c r="S546" i="30"/>
  <c r="R547" i="30"/>
  <c r="S547" i="30"/>
  <c r="R548" i="30"/>
  <c r="S548" i="30"/>
  <c r="R549" i="30"/>
  <c r="S549" i="30"/>
  <c r="R550" i="30"/>
  <c r="S550" i="30"/>
  <c r="R551" i="30"/>
  <c r="S551" i="30"/>
  <c r="R552" i="30"/>
  <c r="S552" i="30"/>
  <c r="R553" i="30"/>
  <c r="S553" i="30"/>
  <c r="R554" i="30"/>
  <c r="S554" i="30"/>
  <c r="R555" i="30"/>
  <c r="S555" i="30"/>
  <c r="R556" i="30"/>
  <c r="S556" i="30"/>
  <c r="R557" i="30"/>
  <c r="S557" i="30"/>
  <c r="R558" i="30"/>
  <c r="S558" i="30"/>
  <c r="R559" i="30"/>
  <c r="S559" i="30"/>
  <c r="R560" i="30"/>
  <c r="S560" i="30"/>
  <c r="R561" i="30"/>
  <c r="S561" i="30"/>
  <c r="R562" i="30"/>
  <c r="S562" i="30"/>
  <c r="R563" i="30"/>
  <c r="S563" i="30"/>
  <c r="R564" i="30"/>
  <c r="S564" i="30"/>
  <c r="R565" i="30"/>
  <c r="S565" i="30"/>
  <c r="R566" i="30"/>
  <c r="S566" i="30"/>
  <c r="R567" i="30"/>
  <c r="S567" i="30"/>
  <c r="R568" i="30"/>
  <c r="S568" i="30"/>
  <c r="R569" i="30"/>
  <c r="S569" i="30"/>
  <c r="R570" i="30"/>
  <c r="S570" i="30"/>
  <c r="R571" i="30"/>
  <c r="S571" i="30"/>
  <c r="R572" i="30"/>
  <c r="S572" i="30"/>
  <c r="R573" i="30"/>
  <c r="S573" i="30"/>
  <c r="R574" i="30"/>
  <c r="S574" i="30"/>
  <c r="R575" i="30"/>
  <c r="S575" i="30"/>
  <c r="R576" i="30"/>
  <c r="S576" i="30"/>
  <c r="R577" i="30"/>
  <c r="S577" i="30"/>
  <c r="R578" i="30"/>
  <c r="S578" i="30"/>
  <c r="R579" i="30"/>
  <c r="S579" i="30"/>
  <c r="R580" i="30"/>
  <c r="S580" i="30"/>
  <c r="R581" i="30"/>
  <c r="S581" i="30"/>
  <c r="R582" i="30"/>
  <c r="S582" i="30"/>
  <c r="R583" i="30"/>
  <c r="S583" i="30"/>
  <c r="R584" i="30"/>
  <c r="S584" i="30"/>
  <c r="R585" i="30"/>
  <c r="S585" i="30"/>
  <c r="R586" i="30"/>
  <c r="S586" i="30"/>
  <c r="R587" i="30"/>
  <c r="S587" i="30"/>
  <c r="R588" i="30"/>
  <c r="S588" i="30"/>
  <c r="R589" i="30"/>
  <c r="S589" i="30"/>
  <c r="R590" i="30"/>
  <c r="S590" i="30"/>
  <c r="R591" i="30"/>
  <c r="S591" i="30"/>
  <c r="R592" i="30"/>
  <c r="S592" i="30"/>
  <c r="R593" i="30"/>
  <c r="S593" i="30"/>
  <c r="R594" i="30"/>
  <c r="S594" i="30"/>
  <c r="R595" i="30"/>
  <c r="S595" i="30"/>
  <c r="R596" i="30"/>
  <c r="S596" i="30"/>
  <c r="R597" i="30"/>
  <c r="S597" i="30"/>
  <c r="R598" i="30"/>
  <c r="S598" i="30"/>
  <c r="R599" i="30"/>
  <c r="S599" i="30"/>
  <c r="R600" i="30"/>
  <c r="S600" i="30"/>
  <c r="R601" i="30"/>
  <c r="S601" i="30"/>
  <c r="R602" i="30"/>
  <c r="S602" i="30"/>
  <c r="R603" i="30"/>
  <c r="S603" i="30"/>
  <c r="R604" i="30"/>
  <c r="S604" i="30"/>
  <c r="R605" i="30"/>
  <c r="S605" i="30"/>
  <c r="R606" i="30"/>
  <c r="S606" i="30"/>
  <c r="R607" i="30"/>
  <c r="S607" i="30"/>
  <c r="R608" i="30"/>
  <c r="S608" i="30"/>
  <c r="R609" i="30"/>
  <c r="S609" i="30"/>
  <c r="R610" i="30"/>
  <c r="S610" i="30"/>
  <c r="R611" i="30"/>
  <c r="S611" i="30"/>
  <c r="R612" i="30"/>
  <c r="S612" i="30"/>
  <c r="R613" i="30"/>
  <c r="S613" i="30"/>
  <c r="R614" i="30"/>
  <c r="S614" i="30"/>
  <c r="R615" i="30"/>
  <c r="S615" i="30"/>
  <c r="R616" i="30"/>
  <c r="S616" i="30"/>
  <c r="R617" i="30"/>
  <c r="S617" i="30"/>
  <c r="R618" i="30"/>
  <c r="S618" i="30"/>
  <c r="R619" i="30"/>
  <c r="S619" i="30"/>
  <c r="R620" i="30"/>
  <c r="S620" i="30"/>
  <c r="R621" i="30"/>
  <c r="S621" i="30"/>
  <c r="R622" i="30"/>
  <c r="S622" i="30"/>
  <c r="R623" i="30"/>
  <c r="S623" i="30"/>
  <c r="R624" i="30"/>
  <c r="S624" i="30"/>
  <c r="R625" i="30"/>
  <c r="S625" i="30"/>
  <c r="R626" i="30"/>
  <c r="S626" i="30"/>
  <c r="R627" i="30"/>
  <c r="S627" i="30"/>
  <c r="R628" i="30"/>
  <c r="S628" i="30"/>
  <c r="R629" i="30"/>
  <c r="S629" i="30"/>
  <c r="R630" i="30"/>
  <c r="S630" i="30"/>
  <c r="R631" i="30"/>
  <c r="S631" i="30"/>
  <c r="R632" i="30"/>
  <c r="S632" i="30"/>
  <c r="R633" i="30"/>
  <c r="S633" i="30"/>
  <c r="R634" i="30"/>
  <c r="S634" i="30"/>
  <c r="R635" i="30"/>
  <c r="S635" i="30"/>
  <c r="R636" i="30"/>
  <c r="S636" i="30"/>
  <c r="R637" i="30"/>
  <c r="S637" i="30"/>
  <c r="R638" i="30"/>
  <c r="S638" i="30"/>
  <c r="R639" i="30"/>
  <c r="S639" i="30"/>
  <c r="R640" i="30"/>
  <c r="S640" i="30"/>
  <c r="R641" i="30"/>
  <c r="S641" i="30"/>
  <c r="R642" i="30"/>
  <c r="S642" i="30"/>
  <c r="R643" i="30"/>
  <c r="S643" i="30"/>
  <c r="R644" i="30"/>
  <c r="S644" i="30"/>
  <c r="R645" i="30"/>
  <c r="S645" i="30"/>
  <c r="R646" i="30"/>
  <c r="S646" i="30"/>
  <c r="R647" i="30"/>
  <c r="S647" i="30"/>
  <c r="R648" i="30"/>
  <c r="S648" i="30"/>
  <c r="R649" i="30"/>
  <c r="S649" i="30"/>
  <c r="R650" i="30"/>
  <c r="S650" i="30"/>
  <c r="R651" i="30"/>
  <c r="S651" i="30"/>
  <c r="R652" i="30"/>
  <c r="S652" i="30"/>
  <c r="R653" i="30"/>
  <c r="S653" i="30"/>
  <c r="R654" i="30"/>
  <c r="S654" i="30"/>
  <c r="R655" i="30"/>
  <c r="S655" i="30"/>
  <c r="R656" i="30"/>
  <c r="S656" i="30"/>
  <c r="R657" i="30"/>
  <c r="S657" i="30"/>
  <c r="R658" i="30"/>
  <c r="S658" i="30"/>
  <c r="R659" i="30"/>
  <c r="S659" i="30"/>
  <c r="R660" i="30"/>
  <c r="S660" i="30"/>
  <c r="R661" i="30"/>
  <c r="S661" i="30"/>
  <c r="R662" i="30"/>
  <c r="S662" i="30"/>
  <c r="R663" i="30"/>
  <c r="S663" i="30"/>
  <c r="R664" i="30"/>
  <c r="S664" i="30"/>
  <c r="R665" i="30"/>
  <c r="S665" i="30"/>
  <c r="R666" i="30"/>
  <c r="S666" i="30"/>
  <c r="R667" i="30"/>
  <c r="S667" i="30"/>
  <c r="R668" i="30"/>
  <c r="S668" i="30"/>
  <c r="R669" i="30"/>
  <c r="S669" i="30"/>
  <c r="R670" i="30"/>
  <c r="S670" i="30"/>
  <c r="R671" i="30"/>
  <c r="S671" i="30"/>
  <c r="R672" i="30"/>
  <c r="S672" i="30"/>
  <c r="R673" i="30"/>
  <c r="S673" i="30"/>
  <c r="R674" i="30"/>
  <c r="S674" i="30"/>
  <c r="R675" i="30"/>
  <c r="S675" i="30"/>
  <c r="R676" i="30"/>
  <c r="S676" i="30"/>
  <c r="R677" i="30"/>
  <c r="S677" i="30"/>
  <c r="R678" i="30"/>
  <c r="S678" i="30"/>
  <c r="R679" i="30"/>
  <c r="S679" i="30"/>
  <c r="R680" i="30"/>
  <c r="S680" i="30"/>
  <c r="R681" i="30"/>
  <c r="S681" i="30"/>
  <c r="R682" i="30"/>
  <c r="S682" i="30"/>
  <c r="R683" i="30"/>
  <c r="S683" i="30"/>
  <c r="R684" i="30"/>
  <c r="S684" i="30"/>
  <c r="R685" i="30"/>
  <c r="S685" i="30"/>
  <c r="R686" i="30"/>
  <c r="S686" i="30"/>
  <c r="R687" i="30"/>
  <c r="S687" i="30"/>
  <c r="R688" i="30"/>
  <c r="S688" i="30"/>
  <c r="R689" i="30"/>
  <c r="S689" i="30"/>
  <c r="R690" i="30"/>
  <c r="S690" i="30"/>
  <c r="R691" i="30"/>
  <c r="S691" i="30"/>
  <c r="R692" i="30"/>
  <c r="S692" i="30"/>
  <c r="R693" i="30"/>
  <c r="S693" i="30"/>
  <c r="R694" i="30"/>
  <c r="S694" i="30"/>
  <c r="R695" i="30"/>
  <c r="S695" i="30"/>
  <c r="R696" i="30"/>
  <c r="S696" i="30"/>
  <c r="R697" i="30"/>
  <c r="S697" i="30"/>
  <c r="R698" i="30"/>
  <c r="S698" i="30"/>
  <c r="R699" i="30"/>
  <c r="S699" i="30"/>
  <c r="R700" i="30"/>
  <c r="S700" i="30"/>
  <c r="R701" i="30"/>
  <c r="S701" i="30"/>
  <c r="R702" i="30"/>
  <c r="S702" i="30"/>
  <c r="R703" i="30"/>
  <c r="S703" i="30"/>
  <c r="R704" i="30"/>
  <c r="S704" i="30"/>
  <c r="R705" i="30"/>
  <c r="S705" i="30"/>
  <c r="R706" i="30"/>
  <c r="S706" i="30"/>
  <c r="R707" i="30"/>
  <c r="S707" i="30"/>
  <c r="R708" i="30"/>
  <c r="S708" i="30"/>
  <c r="R709" i="30"/>
  <c r="S709" i="30"/>
  <c r="R710" i="30"/>
  <c r="S710" i="30"/>
  <c r="R711" i="30"/>
  <c r="S711" i="30"/>
  <c r="R712" i="30"/>
  <c r="S712" i="30"/>
  <c r="R713" i="30"/>
  <c r="S713" i="30"/>
  <c r="R714" i="30"/>
  <c r="S714" i="30"/>
  <c r="R715" i="30"/>
  <c r="S715" i="30"/>
  <c r="R716" i="30"/>
  <c r="S716" i="30"/>
  <c r="R717" i="30"/>
  <c r="S717" i="30"/>
  <c r="R718" i="30"/>
  <c r="S718" i="30"/>
  <c r="R719" i="30"/>
  <c r="S719" i="30"/>
  <c r="R720" i="30"/>
  <c r="S720" i="30"/>
  <c r="R721" i="30"/>
  <c r="S721" i="30"/>
  <c r="R722" i="30"/>
  <c r="S722" i="30"/>
  <c r="R723" i="30"/>
  <c r="S723" i="30"/>
  <c r="R724" i="30"/>
  <c r="S724" i="30"/>
  <c r="R725" i="30"/>
  <c r="S725" i="30"/>
  <c r="R726" i="30"/>
  <c r="S726" i="30"/>
  <c r="R727" i="30"/>
  <c r="S727" i="30"/>
  <c r="R728" i="30"/>
  <c r="S728" i="30"/>
  <c r="R729" i="30"/>
  <c r="S729" i="30"/>
  <c r="R730" i="30"/>
  <c r="S730" i="30"/>
  <c r="R731" i="30"/>
  <c r="S731" i="30"/>
  <c r="R732" i="30"/>
  <c r="S732" i="30"/>
  <c r="R733" i="30"/>
  <c r="S733" i="30"/>
  <c r="R734" i="30"/>
  <c r="S734" i="30"/>
  <c r="R735" i="30"/>
  <c r="S735" i="30"/>
  <c r="R736" i="30"/>
  <c r="S736" i="30"/>
  <c r="R737" i="30"/>
  <c r="S737" i="30"/>
  <c r="R738" i="30"/>
  <c r="S738" i="30"/>
  <c r="R739" i="30"/>
  <c r="S739" i="30"/>
  <c r="R740" i="30"/>
  <c r="S740" i="30"/>
  <c r="R741" i="30"/>
  <c r="S741" i="30"/>
  <c r="R742" i="30"/>
  <c r="S742" i="30"/>
  <c r="R743" i="30"/>
  <c r="S743" i="30"/>
  <c r="R744" i="30"/>
  <c r="S744" i="30"/>
  <c r="R745" i="30"/>
  <c r="S745" i="30"/>
  <c r="R746" i="30"/>
  <c r="S746" i="30"/>
  <c r="R747" i="30"/>
  <c r="S747" i="30"/>
  <c r="R748" i="30"/>
  <c r="S748" i="30"/>
  <c r="R749" i="30"/>
  <c r="S749" i="30"/>
  <c r="R750" i="30"/>
  <c r="S750" i="30"/>
  <c r="R751" i="30"/>
  <c r="S751" i="30"/>
  <c r="R752" i="30"/>
  <c r="S752" i="30"/>
  <c r="R753" i="30"/>
  <c r="S753" i="30"/>
  <c r="R754" i="30"/>
  <c r="S754" i="30"/>
  <c r="R755" i="30"/>
  <c r="S755" i="30"/>
  <c r="R756" i="30"/>
  <c r="S756" i="30"/>
  <c r="R757" i="30"/>
  <c r="S757" i="30"/>
  <c r="R758" i="30"/>
  <c r="S758" i="30"/>
  <c r="R759" i="30"/>
  <c r="S759" i="30"/>
  <c r="R760" i="30"/>
  <c r="S760" i="30"/>
  <c r="R761" i="30"/>
  <c r="S761" i="30"/>
  <c r="R762" i="30"/>
  <c r="S762" i="30"/>
  <c r="R763" i="30"/>
  <c r="S763" i="30"/>
  <c r="R764" i="30"/>
  <c r="S764" i="30"/>
  <c r="R765" i="30"/>
  <c r="S765" i="30"/>
  <c r="R766" i="30"/>
  <c r="S766" i="30"/>
  <c r="R767" i="30"/>
  <c r="S767" i="30"/>
  <c r="R768" i="30"/>
  <c r="S768" i="30"/>
  <c r="R769" i="30"/>
  <c r="S769" i="30"/>
  <c r="R770" i="30"/>
  <c r="S770" i="30"/>
  <c r="R771" i="30"/>
  <c r="S771" i="30"/>
  <c r="R772" i="30"/>
  <c r="S772" i="30"/>
  <c r="R773" i="30"/>
  <c r="S773" i="30"/>
  <c r="R774" i="30"/>
  <c r="S774" i="30"/>
  <c r="R775" i="30"/>
  <c r="S775" i="30"/>
  <c r="R776" i="30"/>
  <c r="S776" i="30"/>
  <c r="R777" i="30"/>
  <c r="S777" i="30"/>
  <c r="R778" i="30"/>
  <c r="S778" i="30"/>
  <c r="R779" i="30"/>
  <c r="S779" i="30"/>
  <c r="R780" i="30"/>
  <c r="S780" i="30"/>
  <c r="R781" i="30"/>
  <c r="S781" i="30"/>
  <c r="R782" i="30"/>
  <c r="S782" i="30"/>
  <c r="R783" i="30"/>
  <c r="S783" i="30"/>
  <c r="R784" i="30"/>
  <c r="S784" i="30"/>
  <c r="R785" i="30"/>
  <c r="S785" i="30"/>
  <c r="R786" i="30"/>
  <c r="S786" i="30"/>
  <c r="R787" i="30"/>
  <c r="S787" i="30"/>
  <c r="R788" i="30"/>
  <c r="S788" i="30"/>
  <c r="R789" i="30"/>
  <c r="S789" i="30"/>
  <c r="R790" i="30"/>
  <c r="S790" i="30"/>
  <c r="R791" i="30"/>
  <c r="S791" i="30"/>
  <c r="R792" i="30"/>
  <c r="S792" i="30"/>
  <c r="R793" i="30"/>
  <c r="S793" i="30"/>
  <c r="R794" i="30"/>
  <c r="S794" i="30"/>
  <c r="R795" i="30"/>
  <c r="S795" i="30"/>
  <c r="R796" i="30"/>
  <c r="S796" i="30"/>
  <c r="R797" i="30"/>
  <c r="S797" i="30"/>
  <c r="R798" i="30"/>
  <c r="S798" i="30"/>
  <c r="R799" i="30"/>
  <c r="S799" i="30"/>
  <c r="R800" i="30"/>
  <c r="S800" i="30"/>
  <c r="R801" i="30"/>
  <c r="S801" i="30"/>
  <c r="R802" i="30"/>
  <c r="S802" i="30"/>
  <c r="R803" i="30"/>
  <c r="S803" i="30"/>
  <c r="R804" i="30"/>
  <c r="S804" i="30"/>
  <c r="R805" i="30"/>
  <c r="S805" i="30"/>
  <c r="R806" i="30"/>
  <c r="S806" i="30"/>
  <c r="R807" i="30"/>
  <c r="S807" i="30"/>
  <c r="R808" i="30"/>
  <c r="S808" i="30"/>
  <c r="R809" i="30"/>
  <c r="S809" i="30"/>
  <c r="R810" i="30"/>
  <c r="S810" i="30"/>
  <c r="R811" i="30"/>
  <c r="S811" i="30"/>
  <c r="R812" i="30"/>
  <c r="S812" i="30"/>
  <c r="R813" i="30"/>
  <c r="S813" i="30"/>
  <c r="R814" i="30"/>
  <c r="S814" i="30"/>
  <c r="R815" i="30"/>
  <c r="S815" i="30"/>
  <c r="R816" i="30"/>
  <c r="S816" i="30"/>
  <c r="R817" i="30"/>
  <c r="S817" i="30"/>
  <c r="R818" i="30"/>
  <c r="S818" i="30"/>
  <c r="R819" i="30"/>
  <c r="S819" i="30"/>
  <c r="R820" i="30"/>
  <c r="S820" i="30"/>
  <c r="R821" i="30"/>
  <c r="S821" i="30"/>
  <c r="R822" i="30"/>
  <c r="S822" i="30"/>
  <c r="R823" i="30"/>
  <c r="S823" i="30"/>
  <c r="R824" i="30"/>
  <c r="S824" i="30"/>
  <c r="R825" i="30"/>
  <c r="S825" i="30"/>
  <c r="R826" i="30"/>
  <c r="S826" i="30"/>
  <c r="R827" i="30"/>
  <c r="S827" i="30"/>
  <c r="R828" i="30"/>
  <c r="S828" i="30"/>
  <c r="R829" i="30"/>
  <c r="S829" i="30"/>
  <c r="R830" i="30"/>
  <c r="S830" i="30"/>
  <c r="R831" i="30"/>
  <c r="S831" i="30"/>
  <c r="R832" i="30"/>
  <c r="S832" i="30"/>
  <c r="R833" i="30"/>
  <c r="S833" i="30"/>
  <c r="R834" i="30"/>
  <c r="S834" i="30"/>
  <c r="R835" i="30"/>
  <c r="S835" i="30"/>
  <c r="R836" i="30"/>
  <c r="S836" i="30"/>
  <c r="R837" i="30"/>
  <c r="S837" i="30"/>
  <c r="R838" i="30"/>
  <c r="S838" i="30"/>
  <c r="R839" i="30"/>
  <c r="S839" i="30"/>
  <c r="R840" i="30"/>
  <c r="S840" i="30"/>
  <c r="R841" i="30"/>
  <c r="S841" i="30"/>
  <c r="R842" i="30"/>
  <c r="S842" i="30"/>
  <c r="R843" i="30"/>
  <c r="S843" i="30"/>
  <c r="R844" i="30"/>
  <c r="S844" i="30"/>
  <c r="R845" i="30"/>
  <c r="S845" i="30"/>
  <c r="R846" i="30"/>
  <c r="S846" i="30"/>
  <c r="R847" i="30"/>
  <c r="S847" i="30"/>
  <c r="R848" i="30"/>
  <c r="S848" i="30"/>
  <c r="R849" i="30"/>
  <c r="S849" i="30"/>
  <c r="R850" i="30"/>
  <c r="S850" i="30"/>
  <c r="R851" i="30"/>
  <c r="S851" i="30"/>
  <c r="R852" i="30"/>
  <c r="S852" i="30"/>
  <c r="R853" i="30"/>
  <c r="S853" i="30"/>
  <c r="R854" i="30"/>
  <c r="S854" i="30"/>
  <c r="R855" i="30"/>
  <c r="S855" i="30"/>
  <c r="R856" i="30"/>
  <c r="S856" i="30"/>
  <c r="R857" i="30"/>
  <c r="S857" i="30"/>
  <c r="R858" i="30"/>
  <c r="S858" i="30"/>
  <c r="R859" i="30"/>
  <c r="S859" i="30"/>
  <c r="R860" i="30"/>
  <c r="S860" i="30"/>
  <c r="R861" i="30"/>
  <c r="S861" i="30"/>
  <c r="R862" i="30"/>
  <c r="S862" i="30"/>
  <c r="R863" i="30"/>
  <c r="S863" i="30"/>
  <c r="R864" i="30"/>
  <c r="S864" i="30"/>
  <c r="R865" i="30"/>
  <c r="S865" i="30"/>
  <c r="R866" i="30"/>
  <c r="S866" i="30"/>
  <c r="R867" i="30"/>
  <c r="S867" i="30"/>
  <c r="R868" i="30"/>
  <c r="S868" i="30"/>
  <c r="R869" i="30"/>
  <c r="S869" i="30"/>
  <c r="R870" i="30"/>
  <c r="S870" i="30"/>
  <c r="R871" i="30"/>
  <c r="S871" i="30"/>
  <c r="R872" i="30"/>
  <c r="S872" i="30"/>
  <c r="R873" i="30"/>
  <c r="S873" i="30"/>
  <c r="R874" i="30"/>
  <c r="S874" i="30"/>
  <c r="R875" i="30"/>
  <c r="S875" i="30"/>
  <c r="R876" i="30"/>
  <c r="S876" i="30"/>
  <c r="R877" i="30"/>
  <c r="S877" i="30"/>
  <c r="R878" i="30"/>
  <c r="S878" i="30"/>
  <c r="R879" i="30"/>
  <c r="S879" i="30"/>
  <c r="R880" i="30"/>
  <c r="S880" i="30"/>
  <c r="R881" i="30"/>
  <c r="S881" i="30"/>
  <c r="R882" i="30"/>
  <c r="S882" i="30"/>
  <c r="R883" i="30"/>
  <c r="S883" i="30"/>
  <c r="R884" i="30"/>
  <c r="S884" i="30"/>
  <c r="R885" i="30"/>
  <c r="S885" i="30"/>
  <c r="R886" i="30"/>
  <c r="S886" i="30"/>
  <c r="R887" i="30"/>
  <c r="S887" i="30"/>
  <c r="R888" i="30"/>
  <c r="S888" i="30"/>
  <c r="R889" i="30"/>
  <c r="S889" i="30"/>
  <c r="R890" i="30"/>
  <c r="S890" i="30"/>
  <c r="R891" i="30"/>
  <c r="S891" i="30"/>
  <c r="R892" i="30"/>
  <c r="S892" i="30"/>
  <c r="R893" i="30"/>
  <c r="S893" i="30"/>
  <c r="R894" i="30"/>
  <c r="S894" i="30"/>
  <c r="R895" i="30"/>
  <c r="S895" i="30"/>
  <c r="R896" i="30"/>
  <c r="S896" i="30"/>
  <c r="R897" i="30"/>
  <c r="S897" i="30"/>
  <c r="R898" i="30"/>
  <c r="S898" i="30"/>
  <c r="R899" i="30"/>
  <c r="S899" i="30"/>
  <c r="R900" i="30"/>
  <c r="S900" i="30"/>
  <c r="R901" i="30"/>
  <c r="S901" i="30"/>
  <c r="R902" i="30"/>
  <c r="S902" i="30"/>
  <c r="R903" i="30"/>
  <c r="S903" i="30"/>
  <c r="S4" i="30"/>
  <c r="R4" i="30"/>
  <c r="K18" i="30" s="1"/>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0" i="30"/>
  <c r="G41" i="30"/>
  <c r="G42" i="30"/>
  <c r="G43" i="30"/>
  <c r="G44" i="30"/>
  <c r="G45" i="30"/>
  <c r="G46" i="30"/>
  <c r="G47" i="30"/>
  <c r="G48" i="30"/>
  <c r="G49" i="30"/>
  <c r="G50" i="30"/>
  <c r="G51" i="30"/>
  <c r="G52" i="30"/>
  <c r="G53" i="30"/>
  <c r="G54" i="30"/>
  <c r="G55" i="30"/>
  <c r="G56" i="30"/>
  <c r="G57" i="30"/>
  <c r="G4" i="30"/>
  <c r="D5" i="30"/>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D92" i="30"/>
  <c r="D93" i="30"/>
  <c r="D94" i="30"/>
  <c r="D95" i="30"/>
  <c r="D96" i="30"/>
  <c r="D97" i="30"/>
  <c r="D98" i="30"/>
  <c r="D99" i="30"/>
  <c r="D10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D129" i="30"/>
  <c r="D130" i="30"/>
  <c r="D131" i="30"/>
  <c r="D132" i="30"/>
  <c r="D133" i="30"/>
  <c r="D134" i="30"/>
  <c r="D135" i="30"/>
  <c r="D136" i="30"/>
  <c r="D137" i="30"/>
  <c r="D138" i="30"/>
  <c r="D139" i="30"/>
  <c r="D140" i="30"/>
  <c r="D141" i="30"/>
  <c r="D142" i="30"/>
  <c r="D143" i="30"/>
  <c r="D144" i="30"/>
  <c r="D145" i="30"/>
  <c r="D146" i="30"/>
  <c r="D147" i="30"/>
  <c r="D148" i="30"/>
  <c r="D149" i="30"/>
  <c r="D150" i="30"/>
  <c r="D151" i="30"/>
  <c r="D152" i="30"/>
  <c r="D153"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7" i="30"/>
  <c r="D198" i="30"/>
  <c r="D199" i="30"/>
  <c r="D200" i="30"/>
  <c r="D201" i="30"/>
  <c r="D202" i="30"/>
  <c r="D203" i="30"/>
  <c r="D204" i="30"/>
  <c r="D205" i="30"/>
  <c r="D206" i="30"/>
  <c r="D207" i="30"/>
  <c r="D208" i="30"/>
  <c r="D209" i="30"/>
  <c r="D210" i="30"/>
  <c r="D211" i="30"/>
  <c r="D212" i="30"/>
  <c r="D213" i="30"/>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5"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606" i="30"/>
  <c r="D607" i="30"/>
  <c r="D608" i="30"/>
  <c r="D609" i="30"/>
  <c r="D610" i="30"/>
  <c r="D611" i="30"/>
  <c r="D612" i="30"/>
  <c r="D613" i="30"/>
  <c r="D614" i="30"/>
  <c r="D615" i="30"/>
  <c r="D616" i="30"/>
  <c r="D617" i="30"/>
  <c r="D618" i="30"/>
  <c r="D619" i="30"/>
  <c r="D620" i="30"/>
  <c r="D621" i="30"/>
  <c r="D622" i="30"/>
  <c r="D623" i="30"/>
  <c r="D624" i="30"/>
  <c r="D625" i="30"/>
  <c r="D626" i="30"/>
  <c r="D627" i="30"/>
  <c r="D628" i="30"/>
  <c r="D629" i="30"/>
  <c r="D630" i="30"/>
  <c r="D631" i="30"/>
  <c r="D632" i="30"/>
  <c r="D633" i="30"/>
  <c r="D634" i="30"/>
  <c r="D635" i="30"/>
  <c r="D636" i="30"/>
  <c r="D637" i="30"/>
  <c r="D638" i="30"/>
  <c r="D639" i="30"/>
  <c r="D640" i="30"/>
  <c r="D641" i="30"/>
  <c r="D642" i="30"/>
  <c r="D643" i="30"/>
  <c r="D644" i="30"/>
  <c r="D645" i="30"/>
  <c r="D646" i="30"/>
  <c r="D647" i="30"/>
  <c r="D648" i="30"/>
  <c r="D649" i="30"/>
  <c r="D650" i="30"/>
  <c r="D651" i="30"/>
  <c r="D652" i="30"/>
  <c r="D653" i="30"/>
  <c r="D654" i="30"/>
  <c r="D655" i="30"/>
  <c r="D656" i="30"/>
  <c r="D657" i="30"/>
  <c r="D658" i="30"/>
  <c r="D659" i="30"/>
  <c r="D660" i="30"/>
  <c r="D661" i="30"/>
  <c r="D662" i="30"/>
  <c r="D663" i="30"/>
  <c r="D664" i="30"/>
  <c r="D665" i="30"/>
  <c r="D666" i="30"/>
  <c r="D667" i="30"/>
  <c r="D668" i="30"/>
  <c r="D669" i="30"/>
  <c r="D670" i="30"/>
  <c r="D671" i="30"/>
  <c r="D672" i="30"/>
  <c r="D673" i="30"/>
  <c r="D674" i="30"/>
  <c r="D675" i="30"/>
  <c r="D676" i="30"/>
  <c r="D677" i="30"/>
  <c r="D678" i="30"/>
  <c r="D679" i="30"/>
  <c r="D680" i="30"/>
  <c r="D681" i="30"/>
  <c r="D682" i="30"/>
  <c r="D683" i="30"/>
  <c r="D684" i="30"/>
  <c r="D685" i="30"/>
  <c r="D686" i="30"/>
  <c r="D687" i="30"/>
  <c r="D688" i="30"/>
  <c r="D689" i="30"/>
  <c r="D690" i="30"/>
  <c r="D691" i="30"/>
  <c r="D692" i="30"/>
  <c r="D693" i="30"/>
  <c r="D694" i="30"/>
  <c r="D695" i="30"/>
  <c r="D696" i="30"/>
  <c r="D697" i="30"/>
  <c r="D698" i="30"/>
  <c r="D699" i="30"/>
  <c r="D700" i="30"/>
  <c r="D701" i="30"/>
  <c r="D702" i="30"/>
  <c r="D703" i="30"/>
  <c r="D704" i="30"/>
  <c r="D705" i="30"/>
  <c r="D706" i="30"/>
  <c r="D707" i="30"/>
  <c r="D708" i="30"/>
  <c r="D709" i="30"/>
  <c r="D710" i="30"/>
  <c r="D711" i="30"/>
  <c r="D712" i="30"/>
  <c r="D713" i="30"/>
  <c r="D714" i="30"/>
  <c r="D715" i="30"/>
  <c r="D716" i="30"/>
  <c r="D717" i="30"/>
  <c r="D718" i="30"/>
  <c r="D719" i="30"/>
  <c r="D720" i="30"/>
  <c r="D721" i="30"/>
  <c r="D722" i="30"/>
  <c r="D723" i="30"/>
  <c r="D724" i="30"/>
  <c r="D725" i="30"/>
  <c r="D726" i="30"/>
  <c r="D727" i="30"/>
  <c r="D728" i="30"/>
  <c r="D729" i="30"/>
  <c r="D730" i="30"/>
  <c r="D731" i="30"/>
  <c r="D732" i="30"/>
  <c r="D733" i="30"/>
  <c r="D734" i="30"/>
  <c r="D735" i="30"/>
  <c r="D736" i="30"/>
  <c r="D737" i="30"/>
  <c r="D738" i="30"/>
  <c r="D739" i="30"/>
  <c r="D740" i="30"/>
  <c r="D741" i="30"/>
  <c r="D742" i="30"/>
  <c r="D743" i="30"/>
  <c r="D744" i="30"/>
  <c r="D745" i="30"/>
  <c r="D746" i="30"/>
  <c r="D747" i="30"/>
  <c r="D748" i="30"/>
  <c r="D749" i="30"/>
  <c r="D750" i="30"/>
  <c r="D751" i="30"/>
  <c r="D752" i="30"/>
  <c r="D753" i="30"/>
  <c r="D754" i="30"/>
  <c r="D755" i="30"/>
  <c r="D756" i="30"/>
  <c r="D757" i="30"/>
  <c r="D758" i="30"/>
  <c r="D759" i="30"/>
  <c r="D760" i="30"/>
  <c r="D761" i="30"/>
  <c r="D762" i="30"/>
  <c r="D763" i="30"/>
  <c r="D764" i="30"/>
  <c r="D765" i="30"/>
  <c r="D766" i="30"/>
  <c r="D767" i="30"/>
  <c r="D768" i="30"/>
  <c r="D769" i="30"/>
  <c r="D770" i="30"/>
  <c r="D771" i="30"/>
  <c r="D772" i="30"/>
  <c r="D773" i="30"/>
  <c r="D774" i="30"/>
  <c r="D775" i="30"/>
  <c r="D776" i="30"/>
  <c r="D777" i="30"/>
  <c r="D778" i="30"/>
  <c r="D779" i="30"/>
  <c r="D780" i="30"/>
  <c r="D781" i="30"/>
  <c r="D782" i="30"/>
  <c r="D783" i="30"/>
  <c r="D784" i="30"/>
  <c r="D785" i="30"/>
  <c r="D786" i="30"/>
  <c r="D787" i="30"/>
  <c r="D788" i="30"/>
  <c r="D789" i="30"/>
  <c r="D790" i="30"/>
  <c r="D791" i="30"/>
  <c r="D792" i="30"/>
  <c r="D793" i="30"/>
  <c r="D794" i="30"/>
  <c r="D795" i="30"/>
  <c r="D796" i="30"/>
  <c r="D797" i="30"/>
  <c r="D798" i="30"/>
  <c r="D799" i="30"/>
  <c r="D800" i="30"/>
  <c r="D801" i="30"/>
  <c r="D802" i="30"/>
  <c r="D803" i="30"/>
  <c r="D804" i="30"/>
  <c r="D805" i="30"/>
  <c r="D806" i="30"/>
  <c r="D807" i="30"/>
  <c r="D808" i="30"/>
  <c r="D809" i="30"/>
  <c r="D810" i="30"/>
  <c r="D811" i="30"/>
  <c r="D812" i="30"/>
  <c r="D813" i="30"/>
  <c r="D814" i="30"/>
  <c r="D815" i="30"/>
  <c r="D816" i="30"/>
  <c r="D817" i="30"/>
  <c r="D818" i="30"/>
  <c r="D819" i="30"/>
  <c r="D820" i="30"/>
  <c r="D821" i="30"/>
  <c r="D822" i="30"/>
  <c r="D823" i="30"/>
  <c r="D824" i="30"/>
  <c r="D825" i="30"/>
  <c r="D826" i="30"/>
  <c r="D827" i="30"/>
  <c r="D828" i="30"/>
  <c r="D829" i="30"/>
  <c r="D830" i="30"/>
  <c r="D831" i="30"/>
  <c r="D832" i="30"/>
  <c r="D833" i="30"/>
  <c r="D834" i="30"/>
  <c r="D835" i="30"/>
  <c r="D836" i="30"/>
  <c r="D837" i="30"/>
  <c r="D838" i="30"/>
  <c r="D839" i="30"/>
  <c r="D840" i="30"/>
  <c r="D841" i="30"/>
  <c r="D842" i="30"/>
  <c r="D843" i="30"/>
  <c r="D844" i="30"/>
  <c r="D845" i="30"/>
  <c r="D846" i="30"/>
  <c r="D847" i="30"/>
  <c r="D848" i="30"/>
  <c r="D849" i="30"/>
  <c r="D850" i="30"/>
  <c r="D851" i="30"/>
  <c r="D852" i="30"/>
  <c r="D853" i="30"/>
  <c r="D854" i="30"/>
  <c r="D855" i="30"/>
  <c r="D856" i="30"/>
  <c r="D857" i="30"/>
  <c r="D858" i="30"/>
  <c r="D859" i="30"/>
  <c r="D860" i="30"/>
  <c r="D861" i="30"/>
  <c r="D862" i="30"/>
  <c r="D863" i="30"/>
  <c r="D864" i="30"/>
  <c r="D865" i="30"/>
  <c r="D866" i="30"/>
  <c r="D867" i="30"/>
  <c r="D868" i="30"/>
  <c r="D869" i="30"/>
  <c r="D870" i="30"/>
  <c r="D871" i="30"/>
  <c r="D872" i="30"/>
  <c r="D873" i="30"/>
  <c r="D874" i="30"/>
  <c r="D875" i="30"/>
  <c r="D876" i="30"/>
  <c r="D877" i="30"/>
  <c r="D878" i="30"/>
  <c r="D879" i="30"/>
  <c r="D880" i="30"/>
  <c r="D881" i="30"/>
  <c r="D882" i="30"/>
  <c r="D883" i="30"/>
  <c r="D884" i="30"/>
  <c r="D885" i="30"/>
  <c r="D886" i="30"/>
  <c r="D887" i="30"/>
  <c r="D888" i="30"/>
  <c r="D889" i="30"/>
  <c r="D890" i="30"/>
  <c r="D891" i="30"/>
  <c r="D892" i="30"/>
  <c r="D893" i="30"/>
  <c r="D894" i="30"/>
  <c r="D895" i="30"/>
  <c r="D896" i="30"/>
  <c r="D897" i="30"/>
  <c r="D898" i="30"/>
  <c r="D899" i="30"/>
  <c r="D900" i="30"/>
  <c r="D901" i="30"/>
  <c r="D902" i="30"/>
  <c r="D903" i="30"/>
  <c r="D904" i="30"/>
  <c r="D905" i="30"/>
  <c r="D906" i="30"/>
  <c r="D907" i="30"/>
  <c r="D908" i="30"/>
  <c r="D909" i="30"/>
  <c r="D910" i="30"/>
  <c r="D911" i="30"/>
  <c r="D912" i="30"/>
  <c r="D913" i="30"/>
  <c r="D914" i="30"/>
  <c r="D915" i="30"/>
  <c r="D916" i="30"/>
  <c r="D917" i="30"/>
  <c r="D918" i="30"/>
  <c r="D919" i="30"/>
  <c r="D920" i="30"/>
  <c r="D921" i="30"/>
  <c r="D922" i="30"/>
  <c r="D923" i="30"/>
  <c r="D924" i="30"/>
  <c r="D925" i="30"/>
  <c r="D926" i="30"/>
  <c r="D927" i="30"/>
  <c r="D928" i="30"/>
  <c r="D929" i="30"/>
  <c r="D930" i="30"/>
  <c r="D931" i="30"/>
  <c r="D932" i="30"/>
  <c r="D933" i="30"/>
  <c r="D934" i="30"/>
  <c r="D935" i="30"/>
  <c r="D936" i="30"/>
  <c r="D937" i="30"/>
  <c r="D938" i="30"/>
  <c r="D939" i="30"/>
  <c r="D940" i="30"/>
  <c r="D941" i="30"/>
  <c r="D942" i="30"/>
  <c r="D943" i="30"/>
  <c r="D944" i="30"/>
  <c r="D945" i="30"/>
  <c r="D946" i="30"/>
  <c r="D947" i="30"/>
  <c r="D948" i="30"/>
  <c r="D949" i="30"/>
  <c r="D950" i="30"/>
  <c r="D951" i="30"/>
  <c r="D952" i="30"/>
  <c r="D953" i="30"/>
  <c r="D954" i="30"/>
  <c r="D955" i="30"/>
  <c r="D956" i="30"/>
  <c r="D957" i="30"/>
  <c r="D958" i="30"/>
  <c r="D959" i="30"/>
  <c r="D960" i="30"/>
  <c r="D961" i="30"/>
  <c r="D962" i="30"/>
  <c r="D963" i="30"/>
  <c r="D964" i="30"/>
  <c r="D965" i="30"/>
  <c r="D4" i="30"/>
  <c r="M1" i="30"/>
  <c r="M171" i="28" s="1"/>
  <c r="C3" i="30"/>
  <c r="N506" i="30" s="1"/>
  <c r="N4" i="30"/>
  <c r="I1" i="30"/>
  <c r="F1" i="30"/>
  <c r="R474" i="28"/>
  <c r="R526" i="28"/>
  <c r="R1092" i="28"/>
  <c r="R1928" i="28"/>
  <c r="R1702" i="28"/>
  <c r="R2303" i="28"/>
  <c r="R1541" i="28"/>
  <c r="R2186" i="28"/>
  <c r="R2742" i="28"/>
  <c r="R1635" i="28"/>
  <c r="R770" i="28"/>
  <c r="R2024" i="28"/>
  <c r="R1191" i="28"/>
  <c r="R2469" i="28"/>
  <c r="R2827" i="28"/>
  <c r="R1645" i="28"/>
  <c r="R2567" i="28"/>
  <c r="R2913" i="28"/>
  <c r="R2584" i="28"/>
  <c r="R2164" i="28"/>
  <c r="R1175" i="28"/>
  <c r="R2113" i="28"/>
  <c r="R2889" i="28"/>
  <c r="R1438" i="28"/>
  <c r="M115" i="28"/>
  <c r="M323" i="28"/>
  <c r="M519" i="28"/>
  <c r="M723" i="28"/>
  <c r="M57" i="28"/>
  <c r="M318" i="28"/>
  <c r="M585" i="28"/>
  <c r="M21" i="28"/>
  <c r="M282" i="28"/>
  <c r="M554" i="28"/>
  <c r="M821" i="28"/>
  <c r="M514" i="28"/>
  <c r="M929" i="28"/>
  <c r="M1145" i="28"/>
  <c r="M1341" i="28"/>
  <c r="M38" i="28"/>
  <c r="M572" i="28"/>
  <c r="M958" i="28"/>
  <c r="M1106" i="28"/>
  <c r="M1182" i="28"/>
  <c r="M1258" i="28"/>
  <c r="M1330" i="28"/>
  <c r="M1410" i="28"/>
  <c r="M1482" i="28"/>
  <c r="M172" i="28"/>
  <c r="M598" i="28"/>
  <c r="M289" i="28"/>
  <c r="M716" i="28"/>
  <c r="M530" i="28"/>
  <c r="M927" i="28"/>
  <c r="M1079" i="28"/>
  <c r="M1239" i="28"/>
  <c r="M1375" i="28"/>
  <c r="M40" i="28"/>
  <c r="M1011" i="28"/>
  <c r="M1307" i="28"/>
  <c r="M562" i="28"/>
  <c r="M1068" i="28"/>
  <c r="M1380" i="28"/>
  <c r="M413" i="28"/>
  <c r="M920" i="28"/>
  <c r="M1040" i="28"/>
  <c r="M1160" i="28"/>
  <c r="M1280" i="28"/>
  <c r="M1384" i="28"/>
  <c r="M1504" i="28"/>
  <c r="M846" i="28"/>
  <c r="M1083" i="28"/>
  <c r="M1299" i="28"/>
  <c r="M50" i="28"/>
  <c r="M890" i="28"/>
  <c r="M1140" i="28"/>
  <c r="M1372" i="28"/>
  <c r="N421" i="30"/>
  <c r="N162" i="30"/>
  <c r="N219" i="30"/>
  <c r="N106" i="30"/>
  <c r="N463" i="30"/>
  <c r="N276" i="30"/>
  <c r="N319" i="30"/>
  <c r="O31" i="30"/>
  <c r="O55" i="30"/>
  <c r="O83" i="30"/>
  <c r="O115" i="30"/>
  <c r="O143" i="30"/>
  <c r="O167" i="30"/>
  <c r="O199" i="30"/>
  <c r="O227" i="30"/>
  <c r="O255" i="30"/>
  <c r="O287" i="30"/>
  <c r="O311" i="30"/>
  <c r="O339" i="30"/>
  <c r="O36" i="30"/>
  <c r="O64" i="30"/>
  <c r="O88" i="30"/>
  <c r="O120" i="30"/>
  <c r="O148" i="30"/>
  <c r="O176" i="30"/>
  <c r="O208" i="30"/>
  <c r="O232" i="30"/>
  <c r="O260" i="30"/>
  <c r="O292" i="30"/>
  <c r="O320" i="30"/>
  <c r="O5" i="30"/>
  <c r="O69" i="30"/>
  <c r="O125" i="30"/>
  <c r="O181" i="30"/>
  <c r="O245" i="30"/>
  <c r="O293" i="30"/>
  <c r="O345" i="30"/>
  <c r="O377" i="30"/>
  <c r="O405" i="30"/>
  <c r="O429" i="30"/>
  <c r="O461" i="30"/>
  <c r="O489" i="30"/>
  <c r="O14" i="30"/>
  <c r="O78" i="30"/>
  <c r="O126" i="30"/>
  <c r="O182" i="30"/>
  <c r="O246" i="30"/>
  <c r="O302" i="30"/>
  <c r="O346" i="30"/>
  <c r="O378" i="30"/>
  <c r="O406" i="30"/>
  <c r="O434" i="30"/>
  <c r="O466" i="30"/>
  <c r="O490" i="30"/>
  <c r="K30" i="30"/>
  <c r="O520" i="30"/>
  <c r="O475" i="30"/>
  <c r="O427" i="30"/>
  <c r="O363" i="30"/>
  <c r="O273" i="30"/>
  <c r="O161" i="30"/>
  <c r="O33" i="30"/>
  <c r="K11" i="30"/>
  <c r="N495" i="30"/>
  <c r="N485" i="30"/>
  <c r="N442" i="30"/>
  <c r="N399" i="30"/>
  <c r="N247" i="30"/>
  <c r="N191" i="30"/>
  <c r="N76" i="30"/>
  <c r="K25" i="30"/>
  <c r="O523" i="30"/>
  <c r="O472" i="30"/>
  <c r="O416" i="30"/>
  <c r="O360" i="30"/>
  <c r="O250" i="30"/>
  <c r="O154" i="30"/>
  <c r="O42" i="30"/>
  <c r="O500" i="30"/>
  <c r="O436" i="30"/>
  <c r="O380" i="30"/>
  <c r="O290" i="30"/>
  <c r="O178" i="30"/>
  <c r="O66" i="30"/>
  <c r="N262" i="30"/>
  <c r="N517" i="30"/>
  <c r="N474" i="30"/>
  <c r="N346" i="30"/>
  <c r="N290" i="30"/>
  <c r="N234" i="30"/>
  <c r="N63" i="30"/>
  <c r="K36" i="30"/>
  <c r="O4" i="30"/>
  <c r="O479" i="30"/>
  <c r="O423" i="30"/>
  <c r="O375" i="30"/>
  <c r="O281" i="30"/>
  <c r="O169" i="30"/>
  <c r="O57" i="30"/>
  <c r="N522" i="30"/>
  <c r="N501" i="30"/>
  <c r="N437" i="30"/>
  <c r="N415" i="30"/>
  <c r="N394" i="30"/>
  <c r="N326" i="30"/>
  <c r="N298" i="30"/>
  <c r="N240" i="30"/>
  <c r="N183" i="30"/>
  <c r="N127" i="30"/>
  <c r="N98" i="30"/>
  <c r="N22" i="30"/>
  <c r="N28" i="30"/>
  <c r="N36" i="30"/>
  <c r="N58" i="30"/>
  <c r="N64" i="30"/>
  <c r="N79" i="30"/>
  <c r="N92" i="30"/>
  <c r="N107" i="30"/>
  <c r="N114" i="30"/>
  <c r="N135" i="30"/>
  <c r="N143" i="30"/>
  <c r="N150" i="30"/>
  <c r="N171" i="30"/>
  <c r="N178" i="30"/>
  <c r="N192" i="30"/>
  <c r="N207" i="30"/>
  <c r="N220" i="30"/>
  <c r="N228" i="30"/>
  <c r="N250" i="30"/>
  <c r="N256" i="30"/>
  <c r="N263" i="30"/>
  <c r="N284" i="30"/>
  <c r="N292" i="30"/>
  <c r="N306" i="30"/>
  <c r="N320" i="30"/>
  <c r="N335" i="30"/>
  <c r="N342" i="30"/>
  <c r="N358" i="30"/>
  <c r="N363" i="30"/>
  <c r="N369" i="30"/>
  <c r="N385" i="30"/>
  <c r="N390" i="30"/>
  <c r="N401" i="30"/>
  <c r="N411" i="30"/>
  <c r="N422" i="30"/>
  <c r="N427" i="30"/>
  <c r="N443" i="30"/>
  <c r="N449" i="30"/>
  <c r="N454" i="30"/>
  <c r="N470" i="30"/>
  <c r="N475" i="30"/>
  <c r="N486" i="30"/>
  <c r="N497" i="30"/>
  <c r="N507" i="30"/>
  <c r="N513" i="30"/>
  <c r="N10" i="30"/>
  <c r="N16" i="30"/>
  <c r="N23" i="30"/>
  <c r="N44" i="30"/>
  <c r="N52" i="30"/>
  <c r="N66" i="30"/>
  <c r="N80" i="30"/>
  <c r="N95" i="30"/>
  <c r="N102" i="30"/>
  <c r="N123" i="30"/>
  <c r="N130" i="30"/>
  <c r="N138" i="30"/>
  <c r="N159" i="30"/>
  <c r="N166" i="30"/>
  <c r="N180" i="30"/>
  <c r="N194" i="30"/>
  <c r="N208" i="30"/>
  <c r="N215" i="30"/>
  <c r="N236" i="30"/>
  <c r="N244" i="30"/>
  <c r="N251" i="30"/>
  <c r="N272" i="30"/>
  <c r="N279" i="30"/>
  <c r="N294" i="30"/>
  <c r="N308" i="30"/>
  <c r="N322" i="30"/>
  <c r="N330" i="30"/>
  <c r="N349" i="30"/>
  <c r="N354" i="30"/>
  <c r="N359" i="30"/>
  <c r="N375" i="30"/>
  <c r="N381" i="30"/>
  <c r="N391" i="30"/>
  <c r="N402" i="30"/>
  <c r="N413" i="30"/>
  <c r="N418" i="30"/>
  <c r="N434" i="30"/>
  <c r="N439" i="30"/>
  <c r="N445" i="30"/>
  <c r="N461" i="30"/>
  <c r="N466" i="30"/>
  <c r="N477" i="30"/>
  <c r="N487" i="30"/>
  <c r="N498" i="30"/>
  <c r="N503" i="30"/>
  <c r="N519" i="30"/>
  <c r="N525" i="30"/>
  <c r="N11" i="30"/>
  <c r="N32" i="30"/>
  <c r="N39" i="30"/>
  <c r="N54" i="30"/>
  <c r="N68" i="30"/>
  <c r="N82" i="30"/>
  <c r="N90" i="30"/>
  <c r="N111" i="30"/>
  <c r="N118" i="30"/>
  <c r="N124" i="30"/>
  <c r="N146" i="30"/>
  <c r="N154" i="30"/>
  <c r="N167" i="30"/>
  <c r="N182" i="30"/>
  <c r="N196" i="30"/>
  <c r="N203" i="30"/>
  <c r="N224" i="30"/>
  <c r="N231" i="30"/>
  <c r="N239" i="30"/>
  <c r="N260" i="30"/>
  <c r="N267" i="30"/>
  <c r="N282" i="30"/>
  <c r="N295" i="30"/>
  <c r="N310" i="30"/>
  <c r="N316" i="30"/>
  <c r="N338" i="30"/>
  <c r="N345" i="30"/>
  <c r="N350" i="30"/>
  <c r="N366" i="30"/>
  <c r="N371" i="30"/>
  <c r="N382" i="30"/>
  <c r="N393" i="30"/>
  <c r="N403" i="30"/>
  <c r="N409" i="30"/>
  <c r="N425" i="30"/>
  <c r="N430" i="30"/>
  <c r="N435" i="30"/>
  <c r="N451" i="30"/>
  <c r="N457" i="30"/>
  <c r="N467" i="30"/>
  <c r="N478" i="30"/>
  <c r="N489" i="30"/>
  <c r="N494" i="30"/>
  <c r="N510" i="30"/>
  <c r="N515" i="30"/>
  <c r="N521" i="30"/>
  <c r="N34" i="30"/>
  <c r="N6" i="30"/>
  <c r="N42" i="30"/>
  <c r="N490" i="30"/>
  <c r="N447" i="30"/>
  <c r="N426" i="30"/>
  <c r="N362" i="30"/>
  <c r="N340" i="30"/>
  <c r="N311" i="30"/>
  <c r="N226" i="30"/>
  <c r="N198" i="30"/>
  <c r="N140" i="30"/>
  <c r="N84" i="30"/>
  <c r="J1" i="30"/>
  <c r="N5" i="30"/>
  <c r="N17" i="30"/>
  <c r="N21" i="30"/>
  <c r="N25" i="30"/>
  <c r="N37" i="30"/>
  <c r="N41" i="30"/>
  <c r="N49" i="30"/>
  <c r="N57" i="30"/>
  <c r="N65" i="30"/>
  <c r="N69" i="30"/>
  <c r="N81" i="30"/>
  <c r="N85" i="30"/>
  <c r="N89" i="30"/>
  <c r="N101" i="30"/>
  <c r="N105" i="30"/>
  <c r="N113" i="30"/>
  <c r="N121" i="30"/>
  <c r="N129" i="30"/>
  <c r="N133" i="30"/>
  <c r="N145" i="30"/>
  <c r="N149" i="30"/>
  <c r="N153" i="30"/>
  <c r="N165" i="30"/>
  <c r="N169" i="30"/>
  <c r="N177" i="30"/>
  <c r="N185" i="30"/>
  <c r="N193" i="30"/>
  <c r="N197" i="30"/>
  <c r="N209" i="30"/>
  <c r="N213" i="30"/>
  <c r="N217" i="30"/>
  <c r="N229" i="30"/>
  <c r="N233" i="30"/>
  <c r="N241" i="30"/>
  <c r="N249" i="30"/>
  <c r="N257" i="30"/>
  <c r="N261" i="30"/>
  <c r="N273" i="30"/>
  <c r="N277" i="30"/>
  <c r="N281" i="30"/>
  <c r="N293" i="30"/>
  <c r="N297" i="30"/>
  <c r="N305" i="30"/>
  <c r="N313" i="30"/>
  <c r="N321" i="30"/>
  <c r="N325" i="30"/>
  <c r="N337" i="30"/>
  <c r="N341" i="30"/>
  <c r="N524" i="30"/>
  <c r="N512" i="30"/>
  <c r="N508" i="30"/>
  <c r="N500" i="30"/>
  <c r="N492" i="30"/>
  <c r="N484" i="30"/>
  <c r="N480" i="30"/>
  <c r="N468" i="30"/>
  <c r="N464" i="30"/>
  <c r="N460" i="30"/>
  <c r="N448" i="30"/>
  <c r="N444" i="30"/>
  <c r="N436" i="30"/>
  <c r="N428" i="30"/>
  <c r="N420" i="30"/>
  <c r="N416" i="30"/>
  <c r="N404" i="30"/>
  <c r="N400" i="30"/>
  <c r="N396" i="30"/>
  <c r="N384" i="30"/>
  <c r="N380" i="30"/>
  <c r="N372" i="30"/>
  <c r="N364" i="30"/>
  <c r="N356" i="30"/>
  <c r="N352" i="30"/>
  <c r="N339" i="30"/>
  <c r="N334" i="30"/>
  <c r="N328" i="30"/>
  <c r="N312" i="30"/>
  <c r="N307" i="30"/>
  <c r="N296" i="30"/>
  <c r="N286" i="30"/>
  <c r="N275" i="30"/>
  <c r="N270" i="30"/>
  <c r="N254" i="30"/>
  <c r="N248" i="30"/>
  <c r="N243" i="30"/>
  <c r="N227" i="30"/>
  <c r="N222" i="30"/>
  <c r="N211" i="30"/>
  <c r="N200" i="30"/>
  <c r="N190" i="30"/>
  <c r="N184" i="30"/>
  <c r="N168" i="30"/>
  <c r="N163" i="30"/>
  <c r="N158" i="30"/>
  <c r="N142" i="30"/>
  <c r="N136" i="30"/>
  <c r="N126" i="30"/>
  <c r="N115" i="30"/>
  <c r="N104" i="30"/>
  <c r="N99" i="30"/>
  <c r="N83" i="30"/>
  <c r="N78" i="30"/>
  <c r="N72" i="30"/>
  <c r="N56" i="30"/>
  <c r="N51" i="30"/>
  <c r="N40" i="30"/>
  <c r="N30" i="30"/>
  <c r="N19" i="30"/>
  <c r="N14" i="30"/>
  <c r="P1" i="15"/>
  <c r="F3448" i="28"/>
  <c r="F3447" i="28"/>
  <c r="F3446" i="28"/>
  <c r="F3445" i="28"/>
  <c r="F3444" i="28"/>
  <c r="F3443" i="28"/>
  <c r="F3442" i="28"/>
  <c r="F3441" i="28"/>
  <c r="F3440" i="28"/>
  <c r="F3439" i="28"/>
  <c r="F3438" i="28"/>
  <c r="F3437" i="28"/>
  <c r="F3436" i="28"/>
  <c r="F3435" i="28"/>
  <c r="F3434" i="28"/>
  <c r="F3433" i="28"/>
  <c r="F3432" i="28"/>
  <c r="F3431" i="28"/>
  <c r="F3430" i="28"/>
  <c r="F3429" i="28"/>
  <c r="F3428" i="28"/>
  <c r="F3427" i="28"/>
  <c r="F3426" i="28"/>
  <c r="F3425" i="28"/>
  <c r="F3424" i="28"/>
  <c r="F3423" i="28"/>
  <c r="F3422" i="28"/>
  <c r="F3421" i="28"/>
  <c r="F3420" i="28"/>
  <c r="F3419" i="28"/>
  <c r="F3418" i="28"/>
  <c r="F3417" i="28"/>
  <c r="F3416" i="28"/>
  <c r="F3415" i="28"/>
  <c r="F3414" i="28"/>
  <c r="F3413" i="28"/>
  <c r="F3412" i="28"/>
  <c r="F3411" i="28"/>
  <c r="F3410" i="28"/>
  <c r="F3409" i="28"/>
  <c r="F3408" i="28"/>
  <c r="F3407" i="28"/>
  <c r="F3406" i="28"/>
  <c r="F3405" i="28"/>
  <c r="F3404" i="28"/>
  <c r="F3403" i="28"/>
  <c r="F3402" i="28"/>
  <c r="F3401" i="28"/>
  <c r="F3400" i="28"/>
  <c r="F3399" i="28"/>
  <c r="F3398" i="28"/>
  <c r="F3397" i="28"/>
  <c r="F3396" i="28"/>
  <c r="F3395" i="28"/>
  <c r="F3394" i="28"/>
  <c r="F3393" i="28"/>
  <c r="F3392" i="28"/>
  <c r="F3391" i="28"/>
  <c r="F3390" i="28"/>
  <c r="F3389" i="28"/>
  <c r="F3388" i="28"/>
  <c r="F3387" i="28"/>
  <c r="F3386" i="28"/>
  <c r="F3385" i="28"/>
  <c r="F3384" i="28"/>
  <c r="F3383" i="28"/>
  <c r="F3382" i="28"/>
  <c r="F3381" i="28"/>
  <c r="F3380" i="28"/>
  <c r="F3379" i="28"/>
  <c r="F3378" i="28"/>
  <c r="F3377" i="28"/>
  <c r="F3376" i="28"/>
  <c r="F3375" i="28"/>
  <c r="F3374" i="28"/>
  <c r="F3373" i="28"/>
  <c r="F3372" i="28"/>
  <c r="F3371" i="28"/>
  <c r="F3370" i="28"/>
  <c r="F3369" i="28"/>
  <c r="F3368" i="28"/>
  <c r="F3367" i="28"/>
  <c r="F3366" i="28"/>
  <c r="F3365" i="28"/>
  <c r="F3364" i="28"/>
  <c r="F3363" i="28"/>
  <c r="F3362" i="28"/>
  <c r="F3361" i="28"/>
  <c r="F3360" i="28"/>
  <c r="F3359" i="28"/>
  <c r="F3358" i="28"/>
  <c r="F3357" i="28"/>
  <c r="F3356" i="28"/>
  <c r="F3355" i="28"/>
  <c r="F3354" i="28"/>
  <c r="F3353" i="28"/>
  <c r="F3352" i="28"/>
  <c r="F3351" i="28"/>
  <c r="F3350" i="28"/>
  <c r="F3349" i="28"/>
  <c r="F3348" i="28"/>
  <c r="F3347" i="28"/>
  <c r="F3346" i="28"/>
  <c r="F3345" i="28"/>
  <c r="F3344" i="28"/>
  <c r="F3343" i="28"/>
  <c r="F3342" i="28"/>
  <c r="F3341" i="28"/>
  <c r="F3340" i="28"/>
  <c r="F3339" i="28"/>
  <c r="F3338" i="28"/>
  <c r="F3337" i="28"/>
  <c r="F3336" i="28"/>
  <c r="F3335" i="28"/>
  <c r="F3334" i="28"/>
  <c r="F3333" i="28"/>
  <c r="F3332" i="28"/>
  <c r="F3331" i="28"/>
  <c r="F3330" i="28"/>
  <c r="F3329" i="28"/>
  <c r="F3328" i="28"/>
  <c r="F3327" i="28"/>
  <c r="F3326" i="28"/>
  <c r="F3325" i="28"/>
  <c r="F3324" i="28"/>
  <c r="F3323" i="28"/>
  <c r="F3322" i="28"/>
  <c r="F3321" i="28"/>
  <c r="F3320" i="28"/>
  <c r="F3319" i="28"/>
  <c r="F3318" i="28"/>
  <c r="F3317" i="28"/>
  <c r="F3316" i="28"/>
  <c r="F3315" i="28"/>
  <c r="F3314" i="28"/>
  <c r="F3313" i="28"/>
  <c r="F3312" i="28"/>
  <c r="F3311" i="28"/>
  <c r="F3310" i="28"/>
  <c r="F3309" i="28"/>
  <c r="F3308" i="28"/>
  <c r="F3307" i="28"/>
  <c r="F3306" i="28"/>
  <c r="F3305" i="28"/>
  <c r="F3304" i="28"/>
  <c r="F3303" i="28"/>
  <c r="F3302" i="28"/>
  <c r="F3301" i="28"/>
  <c r="F3300" i="28"/>
  <c r="F3299" i="28"/>
  <c r="F3298" i="28"/>
  <c r="F3297" i="28"/>
  <c r="F3296" i="28"/>
  <c r="F3295" i="28"/>
  <c r="F3294" i="28"/>
  <c r="F3293" i="28"/>
  <c r="F3292" i="28"/>
  <c r="F3291" i="28"/>
  <c r="F3290" i="28"/>
  <c r="F3289" i="28"/>
  <c r="F3288" i="28"/>
  <c r="F3287" i="28"/>
  <c r="F3286" i="28"/>
  <c r="F3285" i="28"/>
  <c r="F3284" i="28"/>
  <c r="F3283" i="28"/>
  <c r="F3282" i="28"/>
  <c r="F3281" i="28"/>
  <c r="F3280" i="28"/>
  <c r="F3279" i="28"/>
  <c r="F3278" i="28"/>
  <c r="F3277" i="28"/>
  <c r="F3276" i="28"/>
  <c r="F3275" i="28"/>
  <c r="F3274" i="28"/>
  <c r="F3273" i="28"/>
  <c r="F3272" i="28"/>
  <c r="F3271" i="28"/>
  <c r="F3270" i="28"/>
  <c r="F3269" i="28"/>
  <c r="F3268" i="28"/>
  <c r="F3267" i="28"/>
  <c r="F3266" i="28"/>
  <c r="F3265" i="28"/>
  <c r="F3264" i="28"/>
  <c r="F3263" i="28"/>
  <c r="F3262" i="28"/>
  <c r="F3261" i="28"/>
  <c r="F3260" i="28"/>
  <c r="F3259" i="28"/>
  <c r="F3258" i="28"/>
  <c r="F3257" i="28"/>
  <c r="F3256" i="28"/>
  <c r="F3255" i="28"/>
  <c r="F3254" i="28"/>
  <c r="F3253" i="28"/>
  <c r="F3252" i="28"/>
  <c r="F3251" i="28"/>
  <c r="F3250" i="28"/>
  <c r="F3249" i="28"/>
  <c r="F3248" i="28"/>
  <c r="F3247" i="28"/>
  <c r="F3246" i="28"/>
  <c r="F3245" i="28"/>
  <c r="F3244" i="28"/>
  <c r="F3243" i="28"/>
  <c r="F3242" i="28"/>
  <c r="F3241" i="28"/>
  <c r="F3240" i="28"/>
  <c r="F3239" i="28"/>
  <c r="F3238" i="28"/>
  <c r="F3237" i="28"/>
  <c r="F3236" i="28"/>
  <c r="F3235" i="28"/>
  <c r="F3234" i="28"/>
  <c r="F3233" i="28"/>
  <c r="F3232" i="28"/>
  <c r="F3231" i="28"/>
  <c r="F3230" i="28"/>
  <c r="F3229" i="28"/>
  <c r="F3228" i="28"/>
  <c r="F3227" i="28"/>
  <c r="F3226" i="28"/>
  <c r="F3225" i="28"/>
  <c r="F3224" i="28"/>
  <c r="F3223" i="28"/>
  <c r="F3222" i="28"/>
  <c r="F3221" i="28"/>
  <c r="F3220" i="28"/>
  <c r="F3219" i="28"/>
  <c r="F3218" i="28"/>
  <c r="F3217" i="28"/>
  <c r="F3216" i="28"/>
  <c r="F3215" i="28"/>
  <c r="F3214" i="28"/>
  <c r="F3213" i="28"/>
  <c r="F3212" i="28"/>
  <c r="F3211" i="28"/>
  <c r="F3210" i="28"/>
  <c r="F3209" i="28"/>
  <c r="F3208" i="28"/>
  <c r="F3207" i="28"/>
  <c r="F3206" i="28"/>
  <c r="F3205" i="28"/>
  <c r="F3204" i="28"/>
  <c r="F3203" i="28"/>
  <c r="F3202" i="28"/>
  <c r="F3201" i="28"/>
  <c r="F3200" i="28"/>
  <c r="F3199" i="28"/>
  <c r="F3198" i="28"/>
  <c r="F3197" i="28"/>
  <c r="F3196" i="28"/>
  <c r="F3195" i="28"/>
  <c r="F3194" i="28"/>
  <c r="F3193" i="28"/>
  <c r="F3192" i="28"/>
  <c r="F3191" i="28"/>
  <c r="F3190" i="28"/>
  <c r="F3189" i="28"/>
  <c r="F3188" i="28"/>
  <c r="F3187" i="28"/>
  <c r="F3186" i="28"/>
  <c r="F3185" i="28"/>
  <c r="F3184" i="28"/>
  <c r="F3183" i="28"/>
  <c r="F3182" i="28"/>
  <c r="F3181" i="28"/>
  <c r="F3180" i="28"/>
  <c r="F3179" i="28"/>
  <c r="F3178" i="28"/>
  <c r="F3177" i="28"/>
  <c r="F3176" i="28"/>
  <c r="F3175" i="28"/>
  <c r="F3174" i="28"/>
  <c r="F3173" i="28"/>
  <c r="F3172" i="28"/>
  <c r="F3171" i="28"/>
  <c r="F3170" i="28"/>
  <c r="F3169" i="28"/>
  <c r="F3168" i="28"/>
  <c r="F3167" i="28"/>
  <c r="F3166" i="28"/>
  <c r="F3165" i="28"/>
  <c r="F3164" i="28"/>
  <c r="F3163" i="28"/>
  <c r="F3162" i="28"/>
  <c r="F3161" i="28"/>
  <c r="F3160" i="28"/>
  <c r="F3159" i="28"/>
  <c r="F3158" i="28"/>
  <c r="F3157" i="28"/>
  <c r="F3156" i="28"/>
  <c r="F3155" i="28"/>
  <c r="F3154" i="28"/>
  <c r="F3153" i="28"/>
  <c r="F3152" i="28"/>
  <c r="F3151" i="28"/>
  <c r="F3150" i="28"/>
  <c r="F3149" i="28"/>
  <c r="F3148" i="28"/>
  <c r="F3147" i="28"/>
  <c r="F3146" i="28"/>
  <c r="F3145" i="28"/>
  <c r="F3144" i="28"/>
  <c r="F3143" i="28"/>
  <c r="F3142" i="28"/>
  <c r="F3141" i="28"/>
  <c r="F3140" i="28"/>
  <c r="F3139" i="28"/>
  <c r="F3138" i="28"/>
  <c r="F3137" i="28"/>
  <c r="F3136" i="28"/>
  <c r="F3135" i="28"/>
  <c r="F3134" i="28"/>
  <c r="F3133" i="28"/>
  <c r="F3132" i="28"/>
  <c r="F3131" i="28"/>
  <c r="F3130" i="28"/>
  <c r="F3129" i="28"/>
  <c r="F3128" i="28"/>
  <c r="F3127" i="28"/>
  <c r="F3126" i="28"/>
  <c r="F3125" i="28"/>
  <c r="F3124" i="28"/>
  <c r="F3123" i="28"/>
  <c r="F3122" i="28"/>
  <c r="F3121" i="28"/>
  <c r="F3120" i="28"/>
  <c r="F3119" i="28"/>
  <c r="F3118" i="28"/>
  <c r="F3117" i="28"/>
  <c r="F3116" i="28"/>
  <c r="F3115" i="28"/>
  <c r="F3114" i="28"/>
  <c r="F3113" i="28"/>
  <c r="F3112" i="28"/>
  <c r="F3111" i="28"/>
  <c r="F3110" i="28"/>
  <c r="F3109" i="28"/>
  <c r="F3108" i="28"/>
  <c r="F3107" i="28"/>
  <c r="F3106" i="28"/>
  <c r="F3105" i="28"/>
  <c r="F3104" i="28"/>
  <c r="F3103" i="28"/>
  <c r="F3102" i="28"/>
  <c r="F3101" i="28"/>
  <c r="F3100" i="28"/>
  <c r="F3099" i="28"/>
  <c r="F3098" i="28"/>
  <c r="F3097" i="28"/>
  <c r="F3096" i="28"/>
  <c r="F3095" i="28"/>
  <c r="F3094" i="28"/>
  <c r="F3093" i="28"/>
  <c r="F3092" i="28"/>
  <c r="F3091" i="28"/>
  <c r="F3090" i="28"/>
  <c r="F3089" i="28"/>
  <c r="F3088" i="28"/>
  <c r="F3087" i="28"/>
  <c r="F3086" i="28"/>
  <c r="F3085" i="28"/>
  <c r="F3084" i="28"/>
  <c r="F3083" i="28"/>
  <c r="F3082" i="28"/>
  <c r="F3081" i="28"/>
  <c r="F3080" i="28"/>
  <c r="F3079" i="28"/>
  <c r="F3078" i="28"/>
  <c r="F3077" i="28"/>
  <c r="F3076" i="28"/>
  <c r="F3075" i="28"/>
  <c r="F3074" i="28"/>
  <c r="F3073" i="28"/>
  <c r="F3072" i="28"/>
  <c r="F3071" i="28"/>
  <c r="F3070" i="28"/>
  <c r="F3069" i="28"/>
  <c r="F3068" i="28"/>
  <c r="F3067" i="28"/>
  <c r="F3066" i="28"/>
  <c r="F3065" i="28"/>
  <c r="F3064" i="28"/>
  <c r="F3063" i="28"/>
  <c r="F3062" i="28"/>
  <c r="F3061" i="28"/>
  <c r="F3060" i="28"/>
  <c r="F3059" i="28"/>
  <c r="F3058" i="28"/>
  <c r="F3057" i="28"/>
  <c r="F3056" i="28"/>
  <c r="F3055" i="28"/>
  <c r="F3054" i="28"/>
  <c r="F3053" i="28"/>
  <c r="F3052" i="28"/>
  <c r="F3051" i="28"/>
  <c r="F3050" i="28"/>
  <c r="F3049" i="28"/>
  <c r="F3048" i="28"/>
  <c r="F3047" i="28"/>
  <c r="F3046" i="28"/>
  <c r="F3045" i="28"/>
  <c r="F3044" i="28"/>
  <c r="F3043" i="28"/>
  <c r="F3042" i="28"/>
  <c r="F3041" i="28"/>
  <c r="F3040" i="28"/>
  <c r="F3039" i="28"/>
  <c r="F3038" i="28"/>
  <c r="F3037" i="28"/>
  <c r="F3036" i="28"/>
  <c r="F3035" i="28"/>
  <c r="F3034" i="28"/>
  <c r="F3033" i="28"/>
  <c r="F3032" i="28"/>
  <c r="F3031" i="28"/>
  <c r="F3030" i="28"/>
  <c r="F3029" i="28"/>
  <c r="F3028" i="28"/>
  <c r="F3027" i="28"/>
  <c r="F3026" i="28"/>
  <c r="F3025" i="28"/>
  <c r="F3024" i="28"/>
  <c r="F3023" i="28"/>
  <c r="F3022" i="28"/>
  <c r="F3021" i="28"/>
  <c r="F3020" i="28"/>
  <c r="F3019" i="28"/>
  <c r="F3018" i="28"/>
  <c r="F3017" i="28"/>
  <c r="F3016" i="28"/>
  <c r="F3015" i="28"/>
  <c r="F3014" i="28"/>
  <c r="F3013" i="28"/>
  <c r="F3012" i="28"/>
  <c r="F3011" i="28"/>
  <c r="F3010" i="28"/>
  <c r="F3009" i="28"/>
  <c r="F3008" i="28"/>
  <c r="F3007" i="28"/>
  <c r="F3006" i="28"/>
  <c r="F3005" i="28"/>
  <c r="F3004" i="28"/>
  <c r="F3003" i="28"/>
  <c r="F3002" i="28"/>
  <c r="F3001" i="28"/>
  <c r="F3000" i="28"/>
  <c r="F2999" i="28"/>
  <c r="F2998" i="28"/>
  <c r="F2997" i="28"/>
  <c r="F2996" i="28"/>
  <c r="F2995" i="28"/>
  <c r="F2994" i="28"/>
  <c r="F2993" i="28"/>
  <c r="F2992" i="28"/>
  <c r="F2991" i="28"/>
  <c r="F2990" i="28"/>
  <c r="F2989" i="28"/>
  <c r="F2988" i="28"/>
  <c r="F2987" i="28"/>
  <c r="F2986" i="28"/>
  <c r="F2985" i="28"/>
  <c r="F2984" i="28"/>
  <c r="F2983" i="28"/>
  <c r="F2982" i="28"/>
  <c r="F2981" i="28"/>
  <c r="F2980" i="28"/>
  <c r="F2979" i="28"/>
  <c r="F2978" i="28"/>
  <c r="F2977" i="28"/>
  <c r="F2976" i="28"/>
  <c r="F2975" i="28"/>
  <c r="F2974" i="28"/>
  <c r="F2973" i="28"/>
  <c r="F2972" i="28"/>
  <c r="F2971" i="28"/>
  <c r="F2970" i="28"/>
  <c r="F2969" i="28"/>
  <c r="F2968" i="28"/>
  <c r="F2967" i="28"/>
  <c r="F2966" i="28"/>
  <c r="F2965" i="28"/>
  <c r="F2964" i="28"/>
  <c r="F2963" i="28"/>
  <c r="F2962" i="28"/>
  <c r="F2961" i="28"/>
  <c r="F2960" i="28"/>
  <c r="F2959" i="28"/>
  <c r="F2958" i="28"/>
  <c r="F2957" i="28"/>
  <c r="F2956" i="28"/>
  <c r="F2955" i="28"/>
  <c r="F2954" i="28"/>
  <c r="F2953" i="28"/>
  <c r="F2952" i="28"/>
  <c r="F2951" i="28"/>
  <c r="F2950" i="28"/>
  <c r="F2949" i="28"/>
  <c r="F2948" i="28"/>
  <c r="F2947" i="28"/>
  <c r="F2946" i="28"/>
  <c r="F2945" i="28"/>
  <c r="F2944" i="28"/>
  <c r="F2943" i="28"/>
  <c r="F2942" i="28"/>
  <c r="F2941" i="28"/>
  <c r="F2940" i="28"/>
  <c r="F2939" i="28"/>
  <c r="F2938" i="28"/>
  <c r="F2937" i="28"/>
  <c r="F2936" i="28"/>
  <c r="F2935" i="28"/>
  <c r="F2934" i="28"/>
  <c r="F2933" i="28"/>
  <c r="F2932" i="28"/>
  <c r="F2931" i="28"/>
  <c r="F2930" i="28"/>
  <c r="F2929" i="28"/>
  <c r="F2928" i="28"/>
  <c r="F2927" i="28"/>
  <c r="F2926" i="28"/>
  <c r="F2925" i="28"/>
  <c r="F2924" i="28"/>
  <c r="F2923" i="28"/>
  <c r="F2922" i="28"/>
  <c r="F2921" i="28"/>
  <c r="F2920" i="28"/>
  <c r="F2919" i="28"/>
  <c r="F2918" i="28"/>
  <c r="F2917" i="28"/>
  <c r="F2916" i="28"/>
  <c r="F2915" i="28"/>
  <c r="F2914" i="28"/>
  <c r="F2913" i="28"/>
  <c r="F2912" i="28"/>
  <c r="F2911" i="28"/>
  <c r="F2910" i="28"/>
  <c r="F2909" i="28"/>
  <c r="F2908" i="28"/>
  <c r="F2907" i="28"/>
  <c r="F2906" i="28"/>
  <c r="F2905" i="28"/>
  <c r="F2904" i="28"/>
  <c r="F2903" i="28"/>
  <c r="F2902" i="28"/>
  <c r="F2901" i="28"/>
  <c r="F2900" i="28"/>
  <c r="F2899" i="28"/>
  <c r="F2898" i="28"/>
  <c r="F2897" i="28"/>
  <c r="F2896" i="28"/>
  <c r="F2895" i="28"/>
  <c r="F2894" i="28"/>
  <c r="F2893" i="28"/>
  <c r="F2892" i="28"/>
  <c r="F2891" i="28"/>
  <c r="F2890" i="28"/>
  <c r="F2889" i="28"/>
  <c r="F2888" i="28"/>
  <c r="F2887" i="28"/>
  <c r="F2886" i="28"/>
  <c r="F2885" i="28"/>
  <c r="F2884" i="28"/>
  <c r="F2883" i="28"/>
  <c r="F2882" i="28"/>
  <c r="F2881" i="28"/>
  <c r="F2880" i="28"/>
  <c r="F2879" i="28"/>
  <c r="F2878" i="28"/>
  <c r="F2877" i="28"/>
  <c r="F2876" i="28"/>
  <c r="F2875" i="28"/>
  <c r="F2874" i="28"/>
  <c r="F2873" i="28"/>
  <c r="F2872" i="28"/>
  <c r="F2871" i="28"/>
  <c r="F2870" i="28"/>
  <c r="F2869" i="28"/>
  <c r="F2868" i="28"/>
  <c r="F2867" i="28"/>
  <c r="F2866" i="28"/>
  <c r="F2865" i="28"/>
  <c r="F2864" i="28"/>
  <c r="F2863" i="28"/>
  <c r="F2862" i="28"/>
  <c r="F2861" i="28"/>
  <c r="F2860" i="28"/>
  <c r="F2859" i="28"/>
  <c r="F2858" i="28"/>
  <c r="F2857" i="28"/>
  <c r="F2856" i="28"/>
  <c r="F2855" i="28"/>
  <c r="F2854" i="28"/>
  <c r="F2853" i="28"/>
  <c r="F2852" i="28"/>
  <c r="F2851" i="28"/>
  <c r="F2850" i="28"/>
  <c r="F2849" i="28"/>
  <c r="F2848" i="28"/>
  <c r="F2847" i="28"/>
  <c r="F2846" i="28"/>
  <c r="F2845" i="28"/>
  <c r="F2844" i="28"/>
  <c r="F2843" i="28"/>
  <c r="F2842" i="28"/>
  <c r="F2841" i="28"/>
  <c r="F2840" i="28"/>
  <c r="F2839" i="28"/>
  <c r="F2838" i="28"/>
  <c r="F2837" i="28"/>
  <c r="F2836" i="28"/>
  <c r="F2835" i="28"/>
  <c r="F2834" i="28"/>
  <c r="F2833" i="28"/>
  <c r="F2832" i="28"/>
  <c r="F2831" i="28"/>
  <c r="F2830" i="28"/>
  <c r="F2829" i="28"/>
  <c r="F2828" i="28"/>
  <c r="F2827" i="28"/>
  <c r="F2826" i="28"/>
  <c r="F2825" i="28"/>
  <c r="F2824" i="28"/>
  <c r="F2823" i="28"/>
  <c r="F2822" i="28"/>
  <c r="F2821" i="28"/>
  <c r="F2820" i="28"/>
  <c r="F2819" i="28"/>
  <c r="F2818" i="28"/>
  <c r="F2817" i="28"/>
  <c r="F2816" i="28"/>
  <c r="F2815" i="28"/>
  <c r="F2814" i="28"/>
  <c r="F2813" i="28"/>
  <c r="F2812" i="28"/>
  <c r="F2811" i="28"/>
  <c r="F2810" i="28"/>
  <c r="F2809" i="28"/>
  <c r="F2808" i="28"/>
  <c r="F2807" i="28"/>
  <c r="F2806" i="28"/>
  <c r="F2805" i="28"/>
  <c r="F2804" i="28"/>
  <c r="F2803" i="28"/>
  <c r="F2802" i="28"/>
  <c r="F2801" i="28"/>
  <c r="F2800" i="28"/>
  <c r="F2799" i="28"/>
  <c r="F2798" i="28"/>
  <c r="F2797" i="28"/>
  <c r="F2796" i="28"/>
  <c r="F2795" i="28"/>
  <c r="F2794" i="28"/>
  <c r="F2793" i="28"/>
  <c r="F2792" i="28"/>
  <c r="F2791" i="28"/>
  <c r="F2790" i="28"/>
  <c r="F2789" i="28"/>
  <c r="F2788" i="28"/>
  <c r="F2787" i="28"/>
  <c r="F2786" i="28"/>
  <c r="F2785" i="28"/>
  <c r="F2784" i="28"/>
  <c r="F2783" i="28"/>
  <c r="F2782" i="28"/>
  <c r="F2781" i="28"/>
  <c r="F2780" i="28"/>
  <c r="F2779" i="28"/>
  <c r="F2778" i="28"/>
  <c r="F2777" i="28"/>
  <c r="F2776" i="28"/>
  <c r="F2775" i="28"/>
  <c r="F2774" i="28"/>
  <c r="F2773" i="28"/>
  <c r="F2772" i="28"/>
  <c r="F2771" i="28"/>
  <c r="F2770" i="28"/>
  <c r="F2769" i="28"/>
  <c r="F2768" i="28"/>
  <c r="F2767" i="28"/>
  <c r="F2766" i="28"/>
  <c r="F2765" i="28"/>
  <c r="F2764" i="28"/>
  <c r="F2763" i="28"/>
  <c r="F2762" i="28"/>
  <c r="F2761" i="28"/>
  <c r="F2760" i="28"/>
  <c r="F2759" i="28"/>
  <c r="F2758" i="28"/>
  <c r="F2757" i="28"/>
  <c r="F2756" i="28"/>
  <c r="F2755" i="28"/>
  <c r="F2754" i="28"/>
  <c r="F2753" i="28"/>
  <c r="F2752" i="28"/>
  <c r="F2751" i="28"/>
  <c r="F2750" i="28"/>
  <c r="F2749" i="28"/>
  <c r="F2748" i="28"/>
  <c r="F2747" i="28"/>
  <c r="F2746" i="28"/>
  <c r="F2745" i="28"/>
  <c r="F2744" i="28"/>
  <c r="F2743" i="28"/>
  <c r="F2742" i="28"/>
  <c r="F2741" i="28"/>
  <c r="F2740" i="28"/>
  <c r="F2739" i="28"/>
  <c r="F2738" i="28"/>
  <c r="F2737" i="28"/>
  <c r="F2736" i="28"/>
  <c r="F2735" i="28"/>
  <c r="F2734" i="28"/>
  <c r="F2733" i="28"/>
  <c r="F2732" i="28"/>
  <c r="F2731" i="28"/>
  <c r="F2730" i="28"/>
  <c r="F2729" i="28"/>
  <c r="F2728" i="28"/>
  <c r="F2727" i="28"/>
  <c r="F2726" i="28"/>
  <c r="F2725" i="28"/>
  <c r="F2724" i="28"/>
  <c r="F2723" i="28"/>
  <c r="F2722" i="28"/>
  <c r="F2721" i="28"/>
  <c r="F2720" i="28"/>
  <c r="F2719" i="28"/>
  <c r="F2718" i="28"/>
  <c r="F2717" i="28"/>
  <c r="F2716" i="28"/>
  <c r="F2715" i="28"/>
  <c r="F2714" i="28"/>
  <c r="F2713" i="28"/>
  <c r="F2712" i="28"/>
  <c r="F2711" i="28"/>
  <c r="F2710" i="28"/>
  <c r="F2709" i="28"/>
  <c r="F2708" i="28"/>
  <c r="F2707" i="28"/>
  <c r="F2706" i="28"/>
  <c r="F2705" i="28"/>
  <c r="F2704" i="28"/>
  <c r="F2703" i="28"/>
  <c r="F2702" i="28"/>
  <c r="F2701" i="28"/>
  <c r="F2700" i="28"/>
  <c r="F2699" i="28"/>
  <c r="F2698" i="28"/>
  <c r="F2697" i="28"/>
  <c r="F2696" i="28"/>
  <c r="F2695" i="28"/>
  <c r="F2694" i="28"/>
  <c r="F2693" i="28"/>
  <c r="F2692" i="28"/>
  <c r="F2691" i="28"/>
  <c r="F2690" i="28"/>
  <c r="F2689" i="28"/>
  <c r="F2688" i="28"/>
  <c r="F2687" i="28"/>
  <c r="F2686" i="28"/>
  <c r="F2685" i="28"/>
  <c r="F2684" i="28"/>
  <c r="F2683" i="28"/>
  <c r="F2682" i="28"/>
  <c r="F2681" i="28"/>
  <c r="F2680" i="28"/>
  <c r="F2679" i="28"/>
  <c r="F2678" i="28"/>
  <c r="F2677" i="28"/>
  <c r="F2676" i="28"/>
  <c r="F2675" i="28"/>
  <c r="F2674" i="28"/>
  <c r="F2673" i="28"/>
  <c r="F2672" i="28"/>
  <c r="F2671" i="28"/>
  <c r="F2670" i="28"/>
  <c r="F2669" i="28"/>
  <c r="F2668" i="28"/>
  <c r="F2667" i="28"/>
  <c r="F2666" i="28"/>
  <c r="F2665" i="28"/>
  <c r="F2664" i="28"/>
  <c r="F2663" i="28"/>
  <c r="F2662" i="28"/>
  <c r="F2661" i="28"/>
  <c r="F2660" i="28"/>
  <c r="F2659" i="28"/>
  <c r="F2658" i="28"/>
  <c r="F2657" i="28"/>
  <c r="F2656" i="28"/>
  <c r="F2655" i="28"/>
  <c r="F2654" i="28"/>
  <c r="F2653" i="28"/>
  <c r="F2652" i="28"/>
  <c r="F2651" i="28"/>
  <c r="F2650" i="28"/>
  <c r="F2649" i="28"/>
  <c r="F2648" i="28"/>
  <c r="F2647" i="28"/>
  <c r="F2646" i="28"/>
  <c r="F2645" i="28"/>
  <c r="F2644" i="28"/>
  <c r="F2643" i="28"/>
  <c r="F2642" i="28"/>
  <c r="F2641" i="28"/>
  <c r="F2640" i="28"/>
  <c r="F2639" i="28"/>
  <c r="F2638" i="28"/>
  <c r="F2637" i="28"/>
  <c r="F2636" i="28"/>
  <c r="F2635" i="28"/>
  <c r="F2634" i="28"/>
  <c r="F2633" i="28"/>
  <c r="F2632" i="28"/>
  <c r="F2631" i="28"/>
  <c r="F2630" i="28"/>
  <c r="F2629" i="28"/>
  <c r="F2628" i="28"/>
  <c r="F2627" i="28"/>
  <c r="F2626" i="28"/>
  <c r="F2625" i="28"/>
  <c r="F2624" i="28"/>
  <c r="F2623" i="28"/>
  <c r="F2622" i="28"/>
  <c r="F2621" i="28"/>
  <c r="F2620" i="28"/>
  <c r="F2619" i="28"/>
  <c r="F2618" i="28"/>
  <c r="F2617" i="28"/>
  <c r="F2616" i="28"/>
  <c r="F2615" i="28"/>
  <c r="F2614" i="28"/>
  <c r="F2613" i="28"/>
  <c r="F2612" i="28"/>
  <c r="F2611" i="28"/>
  <c r="F2610" i="28"/>
  <c r="F2609" i="28"/>
  <c r="F2608" i="28"/>
  <c r="F2607" i="28"/>
  <c r="F2606" i="28"/>
  <c r="F2605" i="28"/>
  <c r="F2604" i="28"/>
  <c r="F2603" i="28"/>
  <c r="F2602" i="28"/>
  <c r="F2601" i="28"/>
  <c r="F2600" i="28"/>
  <c r="F2599" i="28"/>
  <c r="F2598" i="28"/>
  <c r="F2597" i="28"/>
  <c r="F2596" i="28"/>
  <c r="F2595" i="28"/>
  <c r="F2594" i="28"/>
  <c r="F2593" i="28"/>
  <c r="F2592" i="28"/>
  <c r="F2591" i="28"/>
  <c r="F2590" i="28"/>
  <c r="F2589" i="28"/>
  <c r="F2588" i="28"/>
  <c r="F2587" i="28"/>
  <c r="F2586" i="28"/>
  <c r="F2585" i="28"/>
  <c r="F2584" i="28"/>
  <c r="F2583" i="28"/>
  <c r="F2582" i="28"/>
  <c r="F2581" i="28"/>
  <c r="F2580" i="28"/>
  <c r="F2579" i="28"/>
  <c r="F2578" i="28"/>
  <c r="F2577" i="28"/>
  <c r="F2576" i="28"/>
  <c r="F2575" i="28"/>
  <c r="F2574" i="28"/>
  <c r="F2573" i="28"/>
  <c r="F2572" i="28"/>
  <c r="F2571" i="28"/>
  <c r="F2570" i="28"/>
  <c r="F2569" i="28"/>
  <c r="F2568" i="28"/>
  <c r="F2567" i="28"/>
  <c r="F2566" i="28"/>
  <c r="F2565" i="28"/>
  <c r="F2564" i="28"/>
  <c r="F2563" i="28"/>
  <c r="F2562" i="28"/>
  <c r="F2561" i="28"/>
  <c r="F2560" i="28"/>
  <c r="F2559" i="28"/>
  <c r="F2558" i="28"/>
  <c r="F2557" i="28"/>
  <c r="F2556" i="28"/>
  <c r="F2555" i="28"/>
  <c r="F2554" i="28"/>
  <c r="F2553" i="28"/>
  <c r="F2552" i="28"/>
  <c r="F2551" i="28"/>
  <c r="F2550" i="28"/>
  <c r="F2549" i="28"/>
  <c r="F2548" i="28"/>
  <c r="F2547" i="28"/>
  <c r="F2546" i="28"/>
  <c r="F2545" i="28"/>
  <c r="F2544" i="28"/>
  <c r="F2543" i="28"/>
  <c r="F2542" i="28"/>
  <c r="F2541" i="28"/>
  <c r="F2540" i="28"/>
  <c r="F2539" i="28"/>
  <c r="F2538" i="28"/>
  <c r="F2537" i="28"/>
  <c r="F2536" i="28"/>
  <c r="F2535" i="28"/>
  <c r="F2534" i="28"/>
  <c r="F2533" i="28"/>
  <c r="F2532" i="28"/>
  <c r="F2531" i="28"/>
  <c r="F2530" i="28"/>
  <c r="F2529" i="28"/>
  <c r="F2528" i="28"/>
  <c r="F2527" i="28"/>
  <c r="F2526" i="28"/>
  <c r="F2525" i="28"/>
  <c r="F2524" i="28"/>
  <c r="F2523" i="28"/>
  <c r="F2522" i="28"/>
  <c r="F2521" i="28"/>
  <c r="F2520" i="28"/>
  <c r="F2519" i="28"/>
  <c r="F2518" i="28"/>
  <c r="F2517" i="28"/>
  <c r="F2516" i="28"/>
  <c r="F2515" i="28"/>
  <c r="F2514" i="28"/>
  <c r="F2513" i="28"/>
  <c r="F2512" i="28"/>
  <c r="F2511" i="28"/>
  <c r="F2510" i="28"/>
  <c r="F2509" i="28"/>
  <c r="F2508" i="28"/>
  <c r="F2507" i="28"/>
  <c r="F2506" i="28"/>
  <c r="F2505" i="28"/>
  <c r="F2504" i="28"/>
  <c r="F2503" i="28"/>
  <c r="F2502" i="28"/>
  <c r="F2501" i="28"/>
  <c r="F2500" i="28"/>
  <c r="F2499" i="28"/>
  <c r="F2498" i="28"/>
  <c r="F2497" i="28"/>
  <c r="F2496" i="28"/>
  <c r="F2495" i="28"/>
  <c r="F2494" i="28"/>
  <c r="F2493" i="28"/>
  <c r="F2492" i="28"/>
  <c r="F2491" i="28"/>
  <c r="F2490" i="28"/>
  <c r="F2489" i="28"/>
  <c r="F2488" i="28"/>
  <c r="F2487" i="28"/>
  <c r="F2486" i="28"/>
  <c r="F2485" i="28"/>
  <c r="F2484" i="28"/>
  <c r="F2483" i="28"/>
  <c r="F2482" i="28"/>
  <c r="F2481" i="28"/>
  <c r="F2480" i="28"/>
  <c r="F2479" i="28"/>
  <c r="F2478" i="28"/>
  <c r="F2477" i="28"/>
  <c r="F2476" i="28"/>
  <c r="F2475" i="28"/>
  <c r="F2474" i="28"/>
  <c r="F2473" i="28"/>
  <c r="F2472" i="28"/>
  <c r="F2471" i="28"/>
  <c r="F2470" i="28"/>
  <c r="F2469" i="28"/>
  <c r="F2468" i="28"/>
  <c r="F2467" i="28"/>
  <c r="F2466" i="28"/>
  <c r="F2465" i="28"/>
  <c r="F2464" i="28"/>
  <c r="F2463" i="28"/>
  <c r="F2462" i="28"/>
  <c r="F2461" i="28"/>
  <c r="F2460" i="28"/>
  <c r="F2459" i="28"/>
  <c r="F2458" i="28"/>
  <c r="F2457" i="28"/>
  <c r="F2456" i="28"/>
  <c r="F2455" i="28"/>
  <c r="F2454" i="28"/>
  <c r="F2453" i="28"/>
  <c r="F2452" i="28"/>
  <c r="F2451" i="28"/>
  <c r="F2450" i="28"/>
  <c r="F2449" i="28"/>
  <c r="F2448" i="28"/>
  <c r="F2447" i="28"/>
  <c r="F2446" i="28"/>
  <c r="F2445" i="28"/>
  <c r="F2444" i="28"/>
  <c r="F2443" i="28"/>
  <c r="F2442" i="28"/>
  <c r="F2441" i="28"/>
  <c r="F2440" i="28"/>
  <c r="F2439" i="28"/>
  <c r="F2438" i="28"/>
  <c r="F2437" i="28"/>
  <c r="F2436" i="28"/>
  <c r="F2435" i="28"/>
  <c r="F2434" i="28"/>
  <c r="F2433" i="28"/>
  <c r="F2432" i="28"/>
  <c r="F2431" i="28"/>
  <c r="F2430" i="28"/>
  <c r="F2429" i="28"/>
  <c r="F2428" i="28"/>
  <c r="F2427" i="28"/>
  <c r="F2426" i="28"/>
  <c r="F2425" i="28"/>
  <c r="F2424" i="28"/>
  <c r="F2423" i="28"/>
  <c r="F2422" i="28"/>
  <c r="F2421" i="28"/>
  <c r="F2420" i="28"/>
  <c r="F2419" i="28"/>
  <c r="F2418" i="28"/>
  <c r="F2417" i="28"/>
  <c r="F2416" i="28"/>
  <c r="F2415" i="28"/>
  <c r="F2414" i="28"/>
  <c r="F2413" i="28"/>
  <c r="F2412" i="28"/>
  <c r="F2411" i="28"/>
  <c r="F2410" i="28"/>
  <c r="F2409" i="28"/>
  <c r="F2408" i="28"/>
  <c r="F2407" i="28"/>
  <c r="F2406" i="28"/>
  <c r="F2405" i="28"/>
  <c r="F2404" i="28"/>
  <c r="F2403" i="28"/>
  <c r="F2402" i="28"/>
  <c r="F2401" i="28"/>
  <c r="F2400" i="28"/>
  <c r="F2399" i="28"/>
  <c r="F2398" i="28"/>
  <c r="F2397" i="28"/>
  <c r="F2396" i="28"/>
  <c r="F2395" i="28"/>
  <c r="F2394" i="28"/>
  <c r="F2393" i="28"/>
  <c r="F2392" i="28"/>
  <c r="F2391" i="28"/>
  <c r="F2390" i="28"/>
  <c r="F2389" i="28"/>
  <c r="F2388" i="28"/>
  <c r="F2387" i="28"/>
  <c r="F2386" i="28"/>
  <c r="F2385" i="28"/>
  <c r="F2384" i="28"/>
  <c r="F2383" i="28"/>
  <c r="F2382" i="28"/>
  <c r="F2381" i="28"/>
  <c r="F2380" i="28"/>
  <c r="F2379" i="28"/>
  <c r="F2378" i="28"/>
  <c r="F2377" i="28"/>
  <c r="F2376" i="28"/>
  <c r="F2375" i="28"/>
  <c r="F2374" i="28"/>
  <c r="F2373" i="28"/>
  <c r="F2372" i="28"/>
  <c r="F2371" i="28"/>
  <c r="F2370" i="28"/>
  <c r="F2369" i="28"/>
  <c r="F2368" i="28"/>
  <c r="F2367" i="28"/>
  <c r="F2366" i="28"/>
  <c r="F2365" i="28"/>
  <c r="F2364" i="28"/>
  <c r="F2363" i="28"/>
  <c r="F2362" i="28"/>
  <c r="F2361" i="28"/>
  <c r="F2360" i="28"/>
  <c r="F2359" i="28"/>
  <c r="F2358" i="28"/>
  <c r="F2357" i="28"/>
  <c r="F2356" i="28"/>
  <c r="F2355" i="28"/>
  <c r="F2354" i="28"/>
  <c r="F2353" i="28"/>
  <c r="F2352" i="28"/>
  <c r="F2351" i="28"/>
  <c r="F2350" i="28"/>
  <c r="F2349" i="28"/>
  <c r="F2348" i="28"/>
  <c r="F2347" i="28"/>
  <c r="F2346" i="28"/>
  <c r="F2345" i="28"/>
  <c r="F2344" i="28"/>
  <c r="F2343" i="28"/>
  <c r="F2342" i="28"/>
  <c r="F2341" i="28"/>
  <c r="F2340" i="28"/>
  <c r="F2339" i="28"/>
  <c r="F2338" i="28"/>
  <c r="F2337" i="28"/>
  <c r="F2336" i="28"/>
  <c r="F2335" i="28"/>
  <c r="F2334" i="28"/>
  <c r="F2333" i="28"/>
  <c r="F2332" i="28"/>
  <c r="F2331" i="28"/>
  <c r="F2330" i="28"/>
  <c r="F2329" i="28"/>
  <c r="F2328" i="28"/>
  <c r="F2327" i="28"/>
  <c r="F2326" i="28"/>
  <c r="F2325" i="28"/>
  <c r="F2324" i="28"/>
  <c r="F2323" i="28"/>
  <c r="F2322" i="28"/>
  <c r="F2321" i="28"/>
  <c r="F2320" i="28"/>
  <c r="F2319" i="28"/>
  <c r="F2318" i="28"/>
  <c r="F2317" i="28"/>
  <c r="F2316" i="28"/>
  <c r="F2315" i="28"/>
  <c r="F2314" i="28"/>
  <c r="F2313" i="28"/>
  <c r="F2312" i="28"/>
  <c r="F2311" i="28"/>
  <c r="F2310" i="28"/>
  <c r="F2309" i="28"/>
  <c r="F2308" i="28"/>
  <c r="F2307" i="28"/>
  <c r="F2306" i="28"/>
  <c r="F2305" i="28"/>
  <c r="F2304" i="28"/>
  <c r="F2303" i="28"/>
  <c r="F2302" i="28"/>
  <c r="F2301" i="28"/>
  <c r="F2300" i="28"/>
  <c r="F2299" i="28"/>
  <c r="F2298" i="28"/>
  <c r="F2297" i="28"/>
  <c r="F2296" i="28"/>
  <c r="F2295" i="28"/>
  <c r="F2294" i="28"/>
  <c r="F2293" i="28"/>
  <c r="F2292" i="28"/>
  <c r="F2291" i="28"/>
  <c r="F2290" i="28"/>
  <c r="F2289" i="28"/>
  <c r="F2288" i="28"/>
  <c r="F2287" i="28"/>
  <c r="F2286" i="28"/>
  <c r="F2285" i="28"/>
  <c r="F2284" i="28"/>
  <c r="F2283" i="28"/>
  <c r="F2282" i="28"/>
  <c r="F2281" i="28"/>
  <c r="F2280" i="28"/>
  <c r="F2279" i="28"/>
  <c r="F2278" i="28"/>
  <c r="F2277" i="28"/>
  <c r="F2276" i="28"/>
  <c r="F2275" i="28"/>
  <c r="F2274" i="28"/>
  <c r="F2273" i="28"/>
  <c r="F2272" i="28"/>
  <c r="F2271" i="28"/>
  <c r="F2270" i="28"/>
  <c r="F2269" i="28"/>
  <c r="F2268" i="28"/>
  <c r="F2267" i="28"/>
  <c r="F2266" i="28"/>
  <c r="F2265" i="28"/>
  <c r="F2264" i="28"/>
  <c r="F2263" i="28"/>
  <c r="F2262" i="28"/>
  <c r="F2261" i="28"/>
  <c r="F2260" i="28"/>
  <c r="F2259" i="28"/>
  <c r="F2258" i="28"/>
  <c r="F2257" i="28"/>
  <c r="F2256" i="28"/>
  <c r="F2255" i="28"/>
  <c r="F2254" i="28"/>
  <c r="F2253" i="28"/>
  <c r="F2252" i="28"/>
  <c r="F2251" i="28"/>
  <c r="F2250" i="28"/>
  <c r="F2249" i="28"/>
  <c r="F2248" i="28"/>
  <c r="F2247" i="28"/>
  <c r="F2246" i="28"/>
  <c r="F2245" i="28"/>
  <c r="F2244" i="28"/>
  <c r="F2243" i="28"/>
  <c r="F2242" i="28"/>
  <c r="F2241" i="28"/>
  <c r="F2240" i="28"/>
  <c r="F2239" i="28"/>
  <c r="F2238" i="28"/>
  <c r="F2237" i="28"/>
  <c r="F2236" i="28"/>
  <c r="F2235" i="28"/>
  <c r="F2234" i="28"/>
  <c r="F2233" i="28"/>
  <c r="F2232" i="28"/>
  <c r="F2231" i="28"/>
  <c r="F2230" i="28"/>
  <c r="F2229" i="28"/>
  <c r="F2228" i="28"/>
  <c r="F2227" i="28"/>
  <c r="F2226" i="28"/>
  <c r="F2225" i="28"/>
  <c r="F2224" i="28"/>
  <c r="F2223" i="28"/>
  <c r="F2222" i="28"/>
  <c r="F2221" i="28"/>
  <c r="F2220" i="28"/>
  <c r="F2219" i="28"/>
  <c r="F2218" i="28"/>
  <c r="F2217" i="28"/>
  <c r="F2216" i="28"/>
  <c r="F2215" i="28"/>
  <c r="F2214" i="28"/>
  <c r="F2213" i="28"/>
  <c r="F2212" i="28"/>
  <c r="F2211" i="28"/>
  <c r="F2210" i="28"/>
  <c r="F2209" i="28"/>
  <c r="F2208" i="28"/>
  <c r="F2207" i="28"/>
  <c r="F2206" i="28"/>
  <c r="F2205" i="28"/>
  <c r="F2204" i="28"/>
  <c r="F2203" i="28"/>
  <c r="F2202" i="28"/>
  <c r="F2201" i="28"/>
  <c r="F2200" i="28"/>
  <c r="F2199" i="28"/>
  <c r="F2198" i="28"/>
  <c r="F2197" i="28"/>
  <c r="F2196" i="28"/>
  <c r="F2195" i="28"/>
  <c r="F2194" i="28"/>
  <c r="F2193" i="28"/>
  <c r="F2192" i="28"/>
  <c r="F2191" i="28"/>
  <c r="F2190" i="28"/>
  <c r="F2189" i="28"/>
  <c r="F2188" i="28"/>
  <c r="F2187" i="28"/>
  <c r="F2186" i="28"/>
  <c r="F2185" i="28"/>
  <c r="F2184" i="28"/>
  <c r="F2183" i="28"/>
  <c r="F2182" i="28"/>
  <c r="F2181" i="28"/>
  <c r="F2180" i="28"/>
  <c r="F2179" i="28"/>
  <c r="F2178" i="28"/>
  <c r="F2177" i="28"/>
  <c r="F2176" i="28"/>
  <c r="F2175" i="28"/>
  <c r="F2174" i="28"/>
  <c r="F2173" i="28"/>
  <c r="F2172" i="28"/>
  <c r="F2171" i="28"/>
  <c r="F2170" i="28"/>
  <c r="F2169" i="28"/>
  <c r="F2168" i="28"/>
  <c r="F2167" i="28"/>
  <c r="F2166" i="28"/>
  <c r="F2165" i="28"/>
  <c r="F2164" i="28"/>
  <c r="F2163" i="28"/>
  <c r="F2162" i="28"/>
  <c r="F2161" i="28"/>
  <c r="F2160" i="28"/>
  <c r="F2159" i="28"/>
  <c r="F2158" i="28"/>
  <c r="F2157" i="28"/>
  <c r="F2156" i="28"/>
  <c r="F2155" i="28"/>
  <c r="F2154" i="28"/>
  <c r="F2153" i="28"/>
  <c r="F2152" i="28"/>
  <c r="F2151" i="28"/>
  <c r="F2150" i="28"/>
  <c r="F2149" i="28"/>
  <c r="F2148" i="28"/>
  <c r="F2147" i="28"/>
  <c r="F2146" i="28"/>
  <c r="F2145" i="28"/>
  <c r="F2144" i="28"/>
  <c r="F2143" i="28"/>
  <c r="F2142" i="28"/>
  <c r="F2141" i="28"/>
  <c r="F2140" i="28"/>
  <c r="F2139" i="28"/>
  <c r="F2138" i="28"/>
  <c r="F2137" i="28"/>
  <c r="F2136" i="28"/>
  <c r="F2135" i="28"/>
  <c r="F2134" i="28"/>
  <c r="F2133" i="28"/>
  <c r="F2132" i="28"/>
  <c r="F2131" i="28"/>
  <c r="F2130" i="28"/>
  <c r="F2129" i="28"/>
  <c r="F2128" i="28"/>
  <c r="F2127" i="28"/>
  <c r="F2126" i="28"/>
  <c r="F2125" i="28"/>
  <c r="F2124" i="28"/>
  <c r="F2123" i="28"/>
  <c r="F2122" i="28"/>
  <c r="F2121" i="28"/>
  <c r="F2120" i="28"/>
  <c r="F2119" i="28"/>
  <c r="F2118" i="28"/>
  <c r="F2117" i="28"/>
  <c r="F2116" i="28"/>
  <c r="F2115" i="28"/>
  <c r="F2114" i="28"/>
  <c r="F2113" i="28"/>
  <c r="F2112" i="28"/>
  <c r="F2111" i="28"/>
  <c r="F2110" i="28"/>
  <c r="F2109" i="28"/>
  <c r="F2108" i="28"/>
  <c r="F2107" i="28"/>
  <c r="F2106" i="28"/>
  <c r="F2105" i="28"/>
  <c r="F2104" i="28"/>
  <c r="F2103" i="28"/>
  <c r="F2102" i="28"/>
  <c r="F2101" i="28"/>
  <c r="F2100" i="28"/>
  <c r="F2099" i="28"/>
  <c r="F2098" i="28"/>
  <c r="F2097" i="28"/>
  <c r="F2096" i="28"/>
  <c r="F2095" i="28"/>
  <c r="F2094" i="28"/>
  <c r="F2093" i="28"/>
  <c r="F2092" i="28"/>
  <c r="F2091" i="28"/>
  <c r="F2090" i="28"/>
  <c r="F2089" i="28"/>
  <c r="F2088" i="28"/>
  <c r="F2087" i="28"/>
  <c r="F2086" i="28"/>
  <c r="F2085" i="28"/>
  <c r="F2084" i="28"/>
  <c r="F2083" i="28"/>
  <c r="F2082" i="28"/>
  <c r="F2081" i="28"/>
  <c r="F2080" i="28"/>
  <c r="F2079" i="28"/>
  <c r="F2078" i="28"/>
  <c r="F2077" i="28"/>
  <c r="F2076" i="28"/>
  <c r="F2075" i="28"/>
  <c r="F2074" i="28"/>
  <c r="F2073" i="28"/>
  <c r="F2072" i="28"/>
  <c r="F2071" i="28"/>
  <c r="F2070" i="28"/>
  <c r="F2069" i="28"/>
  <c r="F2068" i="28"/>
  <c r="F2067" i="28"/>
  <c r="F2066" i="28"/>
  <c r="F2065" i="28"/>
  <c r="F2064" i="28"/>
  <c r="F2063" i="28"/>
  <c r="F2062" i="28"/>
  <c r="F2061" i="28"/>
  <c r="F2060" i="28"/>
  <c r="F2059" i="28"/>
  <c r="F2058" i="28"/>
  <c r="F2057" i="28"/>
  <c r="F2056" i="28"/>
  <c r="F2055" i="28"/>
  <c r="F2054" i="28"/>
  <c r="F2053" i="28"/>
  <c r="F2052" i="28"/>
  <c r="F2051" i="28"/>
  <c r="F2050" i="28"/>
  <c r="F2049" i="28"/>
  <c r="F2048" i="28"/>
  <c r="F2047" i="28"/>
  <c r="F2046" i="28"/>
  <c r="F2045" i="28"/>
  <c r="F2044" i="28"/>
  <c r="F2043" i="28"/>
  <c r="F2042" i="28"/>
  <c r="F2041" i="28"/>
  <c r="F2040" i="28"/>
  <c r="F2039" i="28"/>
  <c r="F2038" i="28"/>
  <c r="F2037" i="28"/>
  <c r="F2036" i="28"/>
  <c r="F2035" i="28"/>
  <c r="F2034" i="28"/>
  <c r="F2033" i="28"/>
  <c r="F2032" i="28"/>
  <c r="F2031" i="28"/>
  <c r="F2030" i="28"/>
  <c r="F2029" i="28"/>
  <c r="F2028" i="28"/>
  <c r="F2027" i="28"/>
  <c r="F2026" i="28"/>
  <c r="F2025" i="28"/>
  <c r="F2024" i="28"/>
  <c r="F2023" i="28"/>
  <c r="F2022" i="28"/>
  <c r="F2021" i="28"/>
  <c r="F2020" i="28"/>
  <c r="F2019" i="28"/>
  <c r="F2018" i="28"/>
  <c r="F2017" i="28"/>
  <c r="F2016" i="28"/>
  <c r="F2015" i="28"/>
  <c r="F2014" i="28"/>
  <c r="F2013" i="28"/>
  <c r="F2012" i="28"/>
  <c r="F2011" i="28"/>
  <c r="F2010" i="28"/>
  <c r="F2009" i="28"/>
  <c r="F2008" i="28"/>
  <c r="F2007" i="28"/>
  <c r="F2006" i="28"/>
  <c r="F2005" i="28"/>
  <c r="F2004" i="28"/>
  <c r="F2003" i="28"/>
  <c r="F2002" i="28"/>
  <c r="F2001" i="28"/>
  <c r="F2000" i="28"/>
  <c r="F1999" i="28"/>
  <c r="F1998" i="28"/>
  <c r="F1997" i="28"/>
  <c r="F1996" i="28"/>
  <c r="F1995" i="28"/>
  <c r="F1994" i="28"/>
  <c r="F1993" i="28"/>
  <c r="F1992" i="28"/>
  <c r="F1991" i="28"/>
  <c r="F1990" i="28"/>
  <c r="F1989" i="28"/>
  <c r="F1988" i="28"/>
  <c r="F1987" i="28"/>
  <c r="F1986" i="28"/>
  <c r="F1985" i="28"/>
  <c r="F1984" i="28"/>
  <c r="F1983" i="28"/>
  <c r="F1982" i="28"/>
  <c r="F1981" i="28"/>
  <c r="F1980" i="28"/>
  <c r="F1979" i="28"/>
  <c r="F1978" i="28"/>
  <c r="F1977" i="28"/>
  <c r="F1976" i="28"/>
  <c r="F1975" i="28"/>
  <c r="F1974" i="28"/>
  <c r="F1973" i="28"/>
  <c r="F1972" i="28"/>
  <c r="F1971" i="28"/>
  <c r="F1970" i="28"/>
  <c r="F1969" i="28"/>
  <c r="F1968" i="28"/>
  <c r="F1967" i="28"/>
  <c r="F1966" i="28"/>
  <c r="F1965" i="28"/>
  <c r="F1964" i="28"/>
  <c r="F1963" i="28"/>
  <c r="F1962" i="28"/>
  <c r="F1961" i="28"/>
  <c r="F1960" i="28"/>
  <c r="F1959" i="28"/>
  <c r="F1958" i="28"/>
  <c r="F1957" i="28"/>
  <c r="F1956" i="28"/>
  <c r="F1955" i="28"/>
  <c r="F1954" i="28"/>
  <c r="F1953" i="28"/>
  <c r="F1952" i="28"/>
  <c r="F1951" i="28"/>
  <c r="F1950" i="28"/>
  <c r="F1949" i="28"/>
  <c r="F1948" i="28"/>
  <c r="F1947" i="28"/>
  <c r="F1946" i="28"/>
  <c r="F1945" i="28"/>
  <c r="F1944" i="28"/>
  <c r="F1943" i="28"/>
  <c r="F1942" i="28"/>
  <c r="F1941" i="28"/>
  <c r="F1940" i="28"/>
  <c r="F1939" i="28"/>
  <c r="F1938" i="28"/>
  <c r="F1937" i="28"/>
  <c r="F1936" i="28"/>
  <c r="F1935" i="28"/>
  <c r="F1934" i="28"/>
  <c r="F1933" i="28"/>
  <c r="F1932" i="28"/>
  <c r="F1931" i="28"/>
  <c r="F1930" i="28"/>
  <c r="F1929" i="28"/>
  <c r="F1928" i="28"/>
  <c r="F1927" i="28"/>
  <c r="F1926" i="28"/>
  <c r="F1925" i="28"/>
  <c r="F1924" i="28"/>
  <c r="F1923" i="28"/>
  <c r="F1922" i="28"/>
  <c r="F1921" i="28"/>
  <c r="F1920" i="28"/>
  <c r="F1919" i="28"/>
  <c r="F1918" i="28"/>
  <c r="F1917" i="28"/>
  <c r="F1916" i="28"/>
  <c r="F1915" i="28"/>
  <c r="F1914" i="28"/>
  <c r="F1913" i="28"/>
  <c r="F1912" i="28"/>
  <c r="F1911" i="28"/>
  <c r="F1910" i="28"/>
  <c r="F1909" i="28"/>
  <c r="F1908" i="28"/>
  <c r="F1907" i="28"/>
  <c r="F1906" i="28"/>
  <c r="F1905" i="28"/>
  <c r="F1904" i="28"/>
  <c r="F1903" i="28"/>
  <c r="F1902" i="28"/>
  <c r="F1901" i="28"/>
  <c r="F1900" i="28"/>
  <c r="F1899" i="28"/>
  <c r="F1898" i="28"/>
  <c r="F1897" i="28"/>
  <c r="F1896" i="28"/>
  <c r="F1895" i="28"/>
  <c r="F1894" i="28"/>
  <c r="F1893" i="28"/>
  <c r="F1892" i="28"/>
  <c r="F1891" i="28"/>
  <c r="F1890" i="28"/>
  <c r="F1889" i="28"/>
  <c r="F1888" i="28"/>
  <c r="F1887" i="28"/>
  <c r="F1886" i="28"/>
  <c r="F1885" i="28"/>
  <c r="F1884" i="28"/>
  <c r="F1883" i="28"/>
  <c r="F1882" i="28"/>
  <c r="F1881" i="28"/>
  <c r="F1880" i="28"/>
  <c r="F1879" i="28"/>
  <c r="F1878" i="28"/>
  <c r="F1877" i="28"/>
  <c r="F1876" i="28"/>
  <c r="F1875" i="28"/>
  <c r="F1874" i="28"/>
  <c r="F1873" i="28"/>
  <c r="F1872" i="28"/>
  <c r="F1871" i="28"/>
  <c r="F1870" i="28"/>
  <c r="F1869" i="28"/>
  <c r="F1868" i="28"/>
  <c r="F1867" i="28"/>
  <c r="F1866" i="28"/>
  <c r="F1865" i="28"/>
  <c r="F1864" i="28"/>
  <c r="F1863" i="28"/>
  <c r="F1862" i="28"/>
  <c r="F1861" i="28"/>
  <c r="F1860" i="28"/>
  <c r="F1859" i="28"/>
  <c r="F1858" i="28"/>
  <c r="F1857" i="28"/>
  <c r="F1856" i="28"/>
  <c r="F1855" i="28"/>
  <c r="F1854" i="28"/>
  <c r="F1853" i="28"/>
  <c r="F1852" i="28"/>
  <c r="F1851" i="28"/>
  <c r="F1850" i="28"/>
  <c r="F1849" i="28"/>
  <c r="F1848" i="28"/>
  <c r="F1847" i="28"/>
  <c r="F1846" i="28"/>
  <c r="F1845" i="28"/>
  <c r="F1844" i="28"/>
  <c r="F1843" i="28"/>
  <c r="F1842" i="28"/>
  <c r="F1841" i="28"/>
  <c r="F1840" i="28"/>
  <c r="F1839" i="28"/>
  <c r="F1838" i="28"/>
  <c r="F1837" i="28"/>
  <c r="F1836" i="28"/>
  <c r="F1835" i="28"/>
  <c r="F1834" i="28"/>
  <c r="F1833" i="28"/>
  <c r="F1832" i="28"/>
  <c r="F1831" i="28"/>
  <c r="F1830" i="28"/>
  <c r="F1829" i="28"/>
  <c r="F1828" i="28"/>
  <c r="F1827" i="28"/>
  <c r="F1826" i="28"/>
  <c r="F1825" i="28"/>
  <c r="F1824" i="28"/>
  <c r="F1823" i="28"/>
  <c r="F1822" i="28"/>
  <c r="F1821" i="28"/>
  <c r="F1820" i="28"/>
  <c r="F1819" i="28"/>
  <c r="F1818" i="28"/>
  <c r="F1817" i="28"/>
  <c r="F1816" i="28"/>
  <c r="F1815" i="28"/>
  <c r="F1814" i="28"/>
  <c r="F1813" i="28"/>
  <c r="F1812" i="28"/>
  <c r="F1811" i="28"/>
  <c r="F1810" i="28"/>
  <c r="F1809" i="28"/>
  <c r="F1808" i="28"/>
  <c r="F1807" i="28"/>
  <c r="F1806" i="28"/>
  <c r="F1805" i="28"/>
  <c r="F1804" i="28"/>
  <c r="F1803" i="28"/>
  <c r="F1802" i="28"/>
  <c r="F1801" i="28"/>
  <c r="F1800" i="28"/>
  <c r="F1799" i="28"/>
  <c r="F1798" i="28"/>
  <c r="F1797" i="28"/>
  <c r="F1796" i="28"/>
  <c r="F1795" i="28"/>
  <c r="F1794" i="28"/>
  <c r="F1793" i="28"/>
  <c r="F1792" i="28"/>
  <c r="F1791" i="28"/>
  <c r="F1790" i="28"/>
  <c r="F1789" i="28"/>
  <c r="F1788" i="28"/>
  <c r="F1787" i="28"/>
  <c r="F1786" i="28"/>
  <c r="F1785" i="28"/>
  <c r="F1784" i="28"/>
  <c r="F1783" i="28"/>
  <c r="F1782" i="28"/>
  <c r="F1781" i="28"/>
  <c r="F1780" i="28"/>
  <c r="F1779" i="28"/>
  <c r="F1778" i="28"/>
  <c r="F1777" i="28"/>
  <c r="F1776" i="28"/>
  <c r="F1775" i="28"/>
  <c r="F1774" i="28"/>
  <c r="F1773" i="28"/>
  <c r="F1772" i="28"/>
  <c r="F1771" i="28"/>
  <c r="F1770" i="28"/>
  <c r="F1769" i="28"/>
  <c r="F1768" i="28"/>
  <c r="F1767" i="28"/>
  <c r="F1766" i="28"/>
  <c r="F1765" i="28"/>
  <c r="F1764" i="28"/>
  <c r="F1763" i="28"/>
  <c r="F1762" i="28"/>
  <c r="F1761" i="28"/>
  <c r="F1760" i="28"/>
  <c r="F1759" i="28"/>
  <c r="F1758" i="28"/>
  <c r="F1757" i="28"/>
  <c r="F1756" i="28"/>
  <c r="F1755" i="28"/>
  <c r="F1754" i="28"/>
  <c r="F1753" i="28"/>
  <c r="F1752" i="28"/>
  <c r="F1751" i="28"/>
  <c r="F1750" i="28"/>
  <c r="F1749" i="28"/>
  <c r="F1748" i="28"/>
  <c r="F1747" i="28"/>
  <c r="F1746" i="28"/>
  <c r="F1745" i="28"/>
  <c r="F1744" i="28"/>
  <c r="F1743" i="28"/>
  <c r="F1742" i="28"/>
  <c r="F1741" i="28"/>
  <c r="F1740" i="28"/>
  <c r="F1739" i="28"/>
  <c r="F1738" i="28"/>
  <c r="F1737" i="28"/>
  <c r="F1736" i="28"/>
  <c r="F1735" i="28"/>
  <c r="F1734" i="28"/>
  <c r="F1733" i="28"/>
  <c r="F1732" i="28"/>
  <c r="F1731" i="28"/>
  <c r="F1730" i="28"/>
  <c r="F1729" i="28"/>
  <c r="F1728" i="28"/>
  <c r="F1727" i="28"/>
  <c r="F1726" i="28"/>
  <c r="F1725" i="28"/>
  <c r="F1724" i="28"/>
  <c r="F1723" i="28"/>
  <c r="F1722" i="28"/>
  <c r="F1721" i="28"/>
  <c r="F1720" i="28"/>
  <c r="F1719" i="28"/>
  <c r="F1718" i="28"/>
  <c r="F1717" i="28"/>
  <c r="F1716" i="28"/>
  <c r="F1715" i="28"/>
  <c r="F1714" i="28"/>
  <c r="F1713" i="28"/>
  <c r="F1712" i="28"/>
  <c r="F1711" i="28"/>
  <c r="F1710" i="28"/>
  <c r="F1709" i="28"/>
  <c r="F1708" i="28"/>
  <c r="F1707" i="28"/>
  <c r="F1706" i="28"/>
  <c r="F1705" i="28"/>
  <c r="F1704" i="28"/>
  <c r="F1703" i="28"/>
  <c r="F1702" i="28"/>
  <c r="F1701" i="28"/>
  <c r="F1700" i="28"/>
  <c r="F1699" i="28"/>
  <c r="F1698" i="28"/>
  <c r="F1697" i="28"/>
  <c r="F1696" i="28"/>
  <c r="F1695" i="28"/>
  <c r="F1694" i="28"/>
  <c r="F1693" i="28"/>
  <c r="F1692" i="28"/>
  <c r="F1691" i="28"/>
  <c r="F1690" i="28"/>
  <c r="F1689" i="28"/>
  <c r="F1688" i="28"/>
  <c r="F1687" i="28"/>
  <c r="F1686" i="28"/>
  <c r="F1685" i="28"/>
  <c r="F1684" i="28"/>
  <c r="F1683" i="28"/>
  <c r="F1682" i="28"/>
  <c r="F1681" i="28"/>
  <c r="F1680" i="28"/>
  <c r="F1679" i="28"/>
  <c r="F1678" i="28"/>
  <c r="F1677" i="28"/>
  <c r="F1676" i="28"/>
  <c r="F1675" i="28"/>
  <c r="F1674" i="28"/>
  <c r="F1673" i="28"/>
  <c r="F1672" i="28"/>
  <c r="F1671" i="28"/>
  <c r="F1670" i="28"/>
  <c r="F1669" i="28"/>
  <c r="F1668" i="28"/>
  <c r="F1667" i="28"/>
  <c r="F1666" i="28"/>
  <c r="F1665" i="28"/>
  <c r="F1664" i="28"/>
  <c r="F1663" i="28"/>
  <c r="F1662" i="28"/>
  <c r="F1661" i="28"/>
  <c r="F1660" i="28"/>
  <c r="F1659" i="28"/>
  <c r="F1658" i="28"/>
  <c r="F1657" i="28"/>
  <c r="F1656" i="28"/>
  <c r="F1655" i="28"/>
  <c r="F1654" i="28"/>
  <c r="F1653" i="28"/>
  <c r="F1652" i="28"/>
  <c r="F1651" i="28"/>
  <c r="F1650" i="28"/>
  <c r="F1649" i="28"/>
  <c r="F1648" i="28"/>
  <c r="F1647" i="28"/>
  <c r="F1646" i="28"/>
  <c r="F1645" i="28"/>
  <c r="F1644" i="28"/>
  <c r="F1643" i="28"/>
  <c r="F1642" i="28"/>
  <c r="F1641" i="28"/>
  <c r="F1640" i="28"/>
  <c r="F1639" i="28"/>
  <c r="F1638" i="28"/>
  <c r="F1637" i="28"/>
  <c r="F1636" i="28"/>
  <c r="F1635" i="28"/>
  <c r="F1634" i="28"/>
  <c r="F1633" i="28"/>
  <c r="F1632" i="28"/>
  <c r="F1631" i="28"/>
  <c r="F1630" i="28"/>
  <c r="F1629" i="28"/>
  <c r="F1628" i="28"/>
  <c r="F1627" i="28"/>
  <c r="F1626" i="28"/>
  <c r="F1625" i="28"/>
  <c r="F1624" i="28"/>
  <c r="F1623" i="28"/>
  <c r="F1622" i="28"/>
  <c r="F1621" i="28"/>
  <c r="F1620" i="28"/>
  <c r="F1619" i="28"/>
  <c r="F1618" i="28"/>
  <c r="F1617" i="28"/>
  <c r="F1616" i="28"/>
  <c r="F1615" i="28"/>
  <c r="F1614" i="28"/>
  <c r="F1613" i="28"/>
  <c r="F1612" i="28"/>
  <c r="F1611" i="28"/>
  <c r="F1610" i="28"/>
  <c r="F1609" i="28"/>
  <c r="F1608" i="28"/>
  <c r="F1607" i="28"/>
  <c r="F1606" i="28"/>
  <c r="F1605" i="28"/>
  <c r="F1604" i="28"/>
  <c r="F1603" i="28"/>
  <c r="F1602" i="28"/>
  <c r="F1601" i="28"/>
  <c r="F1600" i="28"/>
  <c r="F1599" i="28"/>
  <c r="F1598" i="28"/>
  <c r="F1597" i="28"/>
  <c r="F1596" i="28"/>
  <c r="F1595" i="28"/>
  <c r="F1594" i="28"/>
  <c r="F1593" i="28"/>
  <c r="F1592" i="28"/>
  <c r="F1591" i="28"/>
  <c r="F1590" i="28"/>
  <c r="F1589" i="28"/>
  <c r="F1588" i="28"/>
  <c r="F1587" i="28"/>
  <c r="F1586" i="28"/>
  <c r="F1585" i="28"/>
  <c r="F1584" i="28"/>
  <c r="F1583" i="28"/>
  <c r="F1582" i="28"/>
  <c r="F1581" i="28"/>
  <c r="F1580" i="28"/>
  <c r="F1579" i="28"/>
  <c r="F1578" i="28"/>
  <c r="F1577" i="28"/>
  <c r="F1576" i="28"/>
  <c r="F1575" i="28"/>
  <c r="F1574" i="28"/>
  <c r="F1573" i="28"/>
  <c r="F1572" i="28"/>
  <c r="F1571" i="28"/>
  <c r="F1570" i="28"/>
  <c r="F1569" i="28"/>
  <c r="F1568" i="28"/>
  <c r="F1567" i="28"/>
  <c r="F1566" i="28"/>
  <c r="F1565" i="28"/>
  <c r="F1564" i="28"/>
  <c r="F1563" i="28"/>
  <c r="F1562" i="28"/>
  <c r="F1561" i="28"/>
  <c r="F1560" i="28"/>
  <c r="F1559" i="28"/>
  <c r="F1558" i="28"/>
  <c r="F1557" i="28"/>
  <c r="F1556" i="28"/>
  <c r="F1555" i="28"/>
  <c r="F1554" i="28"/>
  <c r="F1553" i="28"/>
  <c r="F1552" i="28"/>
  <c r="F1551" i="28"/>
  <c r="F1550" i="28"/>
  <c r="F1549" i="28"/>
  <c r="F1548" i="28"/>
  <c r="F1547" i="28"/>
  <c r="F1546" i="28"/>
  <c r="F1545" i="28"/>
  <c r="F1544" i="28"/>
  <c r="F1543" i="28"/>
  <c r="F1542" i="28"/>
  <c r="F1541" i="28"/>
  <c r="F1540" i="28"/>
  <c r="F1539" i="28"/>
  <c r="F1538" i="28"/>
  <c r="F1537" i="28"/>
  <c r="F1536" i="28"/>
  <c r="F1535" i="28"/>
  <c r="F1534" i="28"/>
  <c r="F1533" i="28"/>
  <c r="F1532" i="28"/>
  <c r="F1531" i="28"/>
  <c r="F1530" i="28"/>
  <c r="F1529" i="28"/>
  <c r="F1528" i="28"/>
  <c r="F1527" i="28"/>
  <c r="F1526" i="28"/>
  <c r="F1525" i="28"/>
  <c r="F1524" i="28"/>
  <c r="F1523" i="28"/>
  <c r="F1522" i="28"/>
  <c r="F1521" i="28"/>
  <c r="F1520" i="28"/>
  <c r="F1519" i="28"/>
  <c r="F1518" i="28"/>
  <c r="F1517" i="28"/>
  <c r="F1516" i="28"/>
  <c r="F1515" i="28"/>
  <c r="F1514" i="28"/>
  <c r="F1513" i="28"/>
  <c r="F1512" i="28"/>
  <c r="F1511" i="28"/>
  <c r="F1510" i="28"/>
  <c r="F1509" i="28"/>
  <c r="F1508" i="28"/>
  <c r="F1507" i="28"/>
  <c r="F1506" i="28"/>
  <c r="F1505" i="28"/>
  <c r="F1504" i="28"/>
  <c r="F1503" i="28"/>
  <c r="F1502" i="28"/>
  <c r="F1501" i="28"/>
  <c r="F1500" i="28"/>
  <c r="F1499" i="28"/>
  <c r="F1498" i="28"/>
  <c r="F1497" i="28"/>
  <c r="F1496" i="28"/>
  <c r="F1495" i="28"/>
  <c r="F1494" i="28"/>
  <c r="F1493" i="28"/>
  <c r="F1492" i="28"/>
  <c r="F1491" i="28"/>
  <c r="F1490" i="28"/>
  <c r="F1489" i="28"/>
  <c r="F1488" i="28"/>
  <c r="F1487" i="28"/>
  <c r="F1486" i="28"/>
  <c r="F1485" i="28"/>
  <c r="F1484" i="28"/>
  <c r="F1483" i="28"/>
  <c r="F1482" i="28"/>
  <c r="F1481" i="28"/>
  <c r="F1480" i="28"/>
  <c r="F1479" i="28"/>
  <c r="F1478" i="28"/>
  <c r="F1477" i="28"/>
  <c r="F1476" i="28"/>
  <c r="F1475" i="28"/>
  <c r="F1474" i="28"/>
  <c r="F1473" i="28"/>
  <c r="F1472" i="28"/>
  <c r="F1471" i="28"/>
  <c r="F1470" i="28"/>
  <c r="F1469" i="28"/>
  <c r="F1468" i="28"/>
  <c r="F1467" i="28"/>
  <c r="F1466" i="28"/>
  <c r="F1465" i="28"/>
  <c r="F1464" i="28"/>
  <c r="F1463" i="28"/>
  <c r="F1462" i="28"/>
  <c r="F1461" i="28"/>
  <c r="F1460" i="28"/>
  <c r="F1459" i="28"/>
  <c r="F1458" i="28"/>
  <c r="F1457" i="28"/>
  <c r="F1456" i="28"/>
  <c r="F1455" i="28"/>
  <c r="F1454" i="28"/>
  <c r="F1453" i="28"/>
  <c r="F1452" i="28"/>
  <c r="F1451" i="28"/>
  <c r="F1450" i="28"/>
  <c r="F1449" i="28"/>
  <c r="F1448" i="28"/>
  <c r="F1447" i="28"/>
  <c r="F1446" i="28"/>
  <c r="F1445" i="28"/>
  <c r="F1444" i="28"/>
  <c r="F1443" i="28"/>
  <c r="F1442" i="28"/>
  <c r="F1441" i="28"/>
  <c r="F1440" i="28"/>
  <c r="F1439" i="28"/>
  <c r="F1438" i="28"/>
  <c r="F1437" i="28"/>
  <c r="F1436" i="28"/>
  <c r="F1435" i="28"/>
  <c r="F1434" i="28"/>
  <c r="F1433" i="28"/>
  <c r="F1432" i="28"/>
  <c r="F1431" i="28"/>
  <c r="F1430" i="28"/>
  <c r="F1429" i="28"/>
  <c r="F1428" i="28"/>
  <c r="F1427" i="28"/>
  <c r="F1426" i="28"/>
  <c r="F1425" i="28"/>
  <c r="F1424" i="28"/>
  <c r="F1423" i="28"/>
  <c r="F1422" i="28"/>
  <c r="F1421" i="28"/>
  <c r="F1420" i="28"/>
  <c r="F1419" i="28"/>
  <c r="F1418" i="28"/>
  <c r="F1417" i="28"/>
  <c r="F1416" i="28"/>
  <c r="F1415" i="28"/>
  <c r="F1414" i="28"/>
  <c r="F1413" i="28"/>
  <c r="F1412" i="28"/>
  <c r="F1411" i="28"/>
  <c r="F1410" i="28"/>
  <c r="F1409" i="28"/>
  <c r="F1408" i="28"/>
  <c r="F1407" i="28"/>
  <c r="F1406" i="28"/>
  <c r="F1405" i="28"/>
  <c r="F1404" i="28"/>
  <c r="F1403" i="28"/>
  <c r="F1402" i="28"/>
  <c r="F1401" i="28"/>
  <c r="F1400" i="28"/>
  <c r="F1399" i="28"/>
  <c r="F1398" i="28"/>
  <c r="F1397" i="28"/>
  <c r="F1396" i="28"/>
  <c r="F1395" i="28"/>
  <c r="F1394" i="28"/>
  <c r="F1393" i="28"/>
  <c r="F1392" i="28"/>
  <c r="F1391" i="28"/>
  <c r="F1390" i="28"/>
  <c r="F1389" i="28"/>
  <c r="F1388" i="28"/>
  <c r="F1387" i="28"/>
  <c r="F1386" i="28"/>
  <c r="F1385" i="28"/>
  <c r="F1384" i="28"/>
  <c r="F1383" i="28"/>
  <c r="F1382" i="28"/>
  <c r="F1381" i="28"/>
  <c r="F1380" i="28"/>
  <c r="F1379" i="28"/>
  <c r="F1378" i="28"/>
  <c r="F1377" i="28"/>
  <c r="F1376" i="28"/>
  <c r="F1375" i="28"/>
  <c r="F1374" i="28"/>
  <c r="F1373" i="28"/>
  <c r="F1372" i="28"/>
  <c r="F1371" i="28"/>
  <c r="F1370" i="28"/>
  <c r="F1369" i="28"/>
  <c r="F1368" i="28"/>
  <c r="F1367" i="28"/>
  <c r="F1366" i="28"/>
  <c r="F1365" i="28"/>
  <c r="F1364" i="28"/>
  <c r="F1363" i="28"/>
  <c r="F1362" i="28"/>
  <c r="F1361" i="28"/>
  <c r="F1360" i="28"/>
  <c r="F1359" i="28"/>
  <c r="F1358" i="28"/>
  <c r="F1357" i="28"/>
  <c r="F1356" i="28"/>
  <c r="F1355" i="28"/>
  <c r="F1354" i="28"/>
  <c r="F1353" i="28"/>
  <c r="F1352" i="28"/>
  <c r="F1351" i="28"/>
  <c r="F1350" i="28"/>
  <c r="F1349" i="28"/>
  <c r="F1348" i="28"/>
  <c r="F1347" i="28"/>
  <c r="F1346" i="28"/>
  <c r="F1345" i="28"/>
  <c r="F1344" i="28"/>
  <c r="F1343" i="28"/>
  <c r="F1342" i="28"/>
  <c r="F1341" i="28"/>
  <c r="F1340" i="28"/>
  <c r="F1339" i="28"/>
  <c r="F1338" i="28"/>
  <c r="F1337" i="28"/>
  <c r="F1336" i="28"/>
  <c r="F1335" i="28"/>
  <c r="F1334" i="28"/>
  <c r="F1333" i="28"/>
  <c r="F1332" i="28"/>
  <c r="F1331" i="28"/>
  <c r="F1330" i="28"/>
  <c r="F1329" i="28"/>
  <c r="F1328" i="28"/>
  <c r="F1327" i="28"/>
  <c r="F1326" i="28"/>
  <c r="F1325" i="28"/>
  <c r="F1324" i="28"/>
  <c r="F1323" i="28"/>
  <c r="F1322" i="28"/>
  <c r="F1321" i="28"/>
  <c r="F1320" i="28"/>
  <c r="F1319" i="28"/>
  <c r="F1318" i="28"/>
  <c r="F1317" i="28"/>
  <c r="F1316" i="28"/>
  <c r="F1315" i="28"/>
  <c r="F1314" i="28"/>
  <c r="F1313" i="28"/>
  <c r="F1312" i="28"/>
  <c r="F1311" i="28"/>
  <c r="F1310" i="28"/>
  <c r="F1309" i="28"/>
  <c r="F1308" i="28"/>
  <c r="F1307" i="28"/>
  <c r="F1306" i="28"/>
  <c r="F1305" i="28"/>
  <c r="F1304" i="28"/>
  <c r="F1303" i="28"/>
  <c r="F1302" i="28"/>
  <c r="F1301" i="28"/>
  <c r="F1300" i="28"/>
  <c r="F1299" i="28"/>
  <c r="F1298" i="28"/>
  <c r="F1297" i="28"/>
  <c r="F1296" i="28"/>
  <c r="F1295" i="28"/>
  <c r="F1294" i="28"/>
  <c r="F1293" i="28"/>
  <c r="F1292" i="28"/>
  <c r="F1291" i="28"/>
  <c r="F1290" i="28"/>
  <c r="F1289" i="28"/>
  <c r="F1288" i="28"/>
  <c r="F1287" i="28"/>
  <c r="F1286" i="28"/>
  <c r="F1285" i="28"/>
  <c r="F1284" i="28"/>
  <c r="F1283" i="28"/>
  <c r="F1282" i="28"/>
  <c r="F1281" i="28"/>
  <c r="F1280" i="28"/>
  <c r="F1279" i="28"/>
  <c r="F1278" i="28"/>
  <c r="F1277" i="28"/>
  <c r="F1276" i="28"/>
  <c r="F1275" i="28"/>
  <c r="F1274" i="28"/>
  <c r="F1273" i="28"/>
  <c r="F1272" i="28"/>
  <c r="F1271" i="28"/>
  <c r="F1270" i="28"/>
  <c r="F1269" i="28"/>
  <c r="F1268" i="28"/>
  <c r="F1267" i="28"/>
  <c r="F1266" i="28"/>
  <c r="F1265" i="28"/>
  <c r="F1264" i="28"/>
  <c r="F1263" i="28"/>
  <c r="F1262" i="28"/>
  <c r="F1261" i="28"/>
  <c r="F1260" i="28"/>
  <c r="F1259" i="28"/>
  <c r="F1258" i="28"/>
  <c r="F1257" i="28"/>
  <c r="F1256" i="28"/>
  <c r="F1255" i="28"/>
  <c r="F1254" i="28"/>
  <c r="F1253" i="28"/>
  <c r="F1252" i="28"/>
  <c r="F1251" i="28"/>
  <c r="F1250" i="28"/>
  <c r="F1249" i="28"/>
  <c r="F1248" i="28"/>
  <c r="F1247" i="28"/>
  <c r="F1246" i="28"/>
  <c r="F1245" i="28"/>
  <c r="F1244" i="28"/>
  <c r="F1243" i="28"/>
  <c r="F1242" i="28"/>
  <c r="F1241" i="28"/>
  <c r="F1240" i="28"/>
  <c r="F1239" i="28"/>
  <c r="F1238" i="28"/>
  <c r="F1237" i="28"/>
  <c r="F1236" i="28"/>
  <c r="F1235" i="28"/>
  <c r="F1234" i="28"/>
  <c r="F1233" i="28"/>
  <c r="F1232" i="28"/>
  <c r="F1231" i="28"/>
  <c r="F1230" i="28"/>
  <c r="F1229" i="28"/>
  <c r="F1228" i="28"/>
  <c r="F1227" i="28"/>
  <c r="F1226" i="28"/>
  <c r="F1225" i="28"/>
  <c r="F1224" i="28"/>
  <c r="F1223" i="28"/>
  <c r="F1222" i="28"/>
  <c r="F1221" i="28"/>
  <c r="F1220" i="28"/>
  <c r="F1219" i="28"/>
  <c r="F1218" i="28"/>
  <c r="F1217" i="28"/>
  <c r="F1216" i="28"/>
  <c r="F1215" i="28"/>
  <c r="F1214" i="28"/>
  <c r="F1213" i="28"/>
  <c r="F1212" i="28"/>
  <c r="F1211" i="28"/>
  <c r="F1210" i="28"/>
  <c r="F1209" i="28"/>
  <c r="F1208" i="28"/>
  <c r="F1207" i="28"/>
  <c r="F1206" i="28"/>
  <c r="F1205" i="28"/>
  <c r="F1204" i="28"/>
  <c r="F1203" i="28"/>
  <c r="F1202" i="28"/>
  <c r="F1201" i="28"/>
  <c r="F1200" i="28"/>
  <c r="F1199" i="28"/>
  <c r="F1198" i="28"/>
  <c r="F1197" i="28"/>
  <c r="F1196" i="28"/>
  <c r="F1195" i="28"/>
  <c r="F1194" i="28"/>
  <c r="F1193" i="28"/>
  <c r="F1192" i="28"/>
  <c r="F1191" i="28"/>
  <c r="F1190" i="28"/>
  <c r="F1189" i="28"/>
  <c r="F1188" i="28"/>
  <c r="F1187" i="28"/>
  <c r="F1186" i="28"/>
  <c r="F1185" i="28"/>
  <c r="F1184" i="28"/>
  <c r="F1183" i="28"/>
  <c r="F1182" i="28"/>
  <c r="F1181" i="28"/>
  <c r="F1180" i="28"/>
  <c r="F1179" i="28"/>
  <c r="F1178" i="28"/>
  <c r="F1177" i="28"/>
  <c r="F1176" i="28"/>
  <c r="F1175" i="28"/>
  <c r="F1174" i="28"/>
  <c r="F1173" i="28"/>
  <c r="F1172" i="28"/>
  <c r="F1171" i="28"/>
  <c r="F1170" i="28"/>
  <c r="F1169" i="28"/>
  <c r="F1168" i="28"/>
  <c r="F1167" i="28"/>
  <c r="F1166" i="28"/>
  <c r="F1165" i="28"/>
  <c r="F1164" i="28"/>
  <c r="F1163" i="28"/>
  <c r="F1162" i="28"/>
  <c r="F1161" i="28"/>
  <c r="F1160" i="28"/>
  <c r="F1159" i="28"/>
  <c r="F1158" i="28"/>
  <c r="F1157" i="28"/>
  <c r="F1156" i="28"/>
  <c r="F1155" i="28"/>
  <c r="F1154" i="28"/>
  <c r="F1153" i="28"/>
  <c r="F1152" i="28"/>
  <c r="F1151" i="28"/>
  <c r="F1150" i="28"/>
  <c r="F1149" i="28"/>
  <c r="F1148" i="28"/>
  <c r="F1147" i="28"/>
  <c r="F1146" i="28"/>
  <c r="F1145" i="28"/>
  <c r="F1144" i="28"/>
  <c r="F1143" i="28"/>
  <c r="F1142" i="28"/>
  <c r="F1141" i="28"/>
  <c r="F1140" i="28"/>
  <c r="F1139" i="28"/>
  <c r="F1138" i="28"/>
  <c r="F1137" i="28"/>
  <c r="F1136" i="28"/>
  <c r="F1135" i="28"/>
  <c r="F1134" i="28"/>
  <c r="F1133" i="28"/>
  <c r="F1132" i="28"/>
  <c r="F1131" i="28"/>
  <c r="F1130" i="28"/>
  <c r="F1129" i="28"/>
  <c r="F1128" i="28"/>
  <c r="F1127" i="28"/>
  <c r="F1126" i="28"/>
  <c r="F1125" i="28"/>
  <c r="F1124" i="28"/>
  <c r="F1123" i="28"/>
  <c r="F1122" i="28"/>
  <c r="F1121" i="28"/>
  <c r="F1120" i="28"/>
  <c r="F1119" i="28"/>
  <c r="F1118" i="28"/>
  <c r="F1117" i="28"/>
  <c r="F1116" i="28"/>
  <c r="F1115" i="28"/>
  <c r="F1114" i="28"/>
  <c r="F1113" i="28"/>
  <c r="F1112" i="28"/>
  <c r="F1111" i="28"/>
  <c r="F1110" i="28"/>
  <c r="F1109" i="28"/>
  <c r="F1108" i="28"/>
  <c r="F1107" i="28"/>
  <c r="F1106" i="28"/>
  <c r="F1105" i="28"/>
  <c r="F1104" i="28"/>
  <c r="F1103" i="28"/>
  <c r="F1102" i="28"/>
  <c r="F1101" i="28"/>
  <c r="F1100" i="28"/>
  <c r="F1099" i="28"/>
  <c r="F1098" i="28"/>
  <c r="F1097" i="28"/>
  <c r="F1096" i="28"/>
  <c r="F1095" i="28"/>
  <c r="F1094" i="28"/>
  <c r="F1093" i="28"/>
  <c r="F1092" i="28"/>
  <c r="F1091" i="28"/>
  <c r="F1090" i="28"/>
  <c r="F1089" i="28"/>
  <c r="F1088" i="28"/>
  <c r="F1087" i="28"/>
  <c r="F1086" i="28"/>
  <c r="F1085" i="28"/>
  <c r="F1084" i="28"/>
  <c r="F1083" i="28"/>
  <c r="F1082" i="28"/>
  <c r="F1081" i="28"/>
  <c r="F1080" i="28"/>
  <c r="F1079" i="28"/>
  <c r="F1078" i="28"/>
  <c r="F1077" i="28"/>
  <c r="F1076" i="28"/>
  <c r="F1075" i="28"/>
  <c r="F1074" i="28"/>
  <c r="F1073" i="28"/>
  <c r="F1072" i="28"/>
  <c r="F1071" i="28"/>
  <c r="F1070" i="28"/>
  <c r="F1069" i="28"/>
  <c r="F1068" i="28"/>
  <c r="F1067" i="28"/>
  <c r="F1066" i="28"/>
  <c r="F1065" i="28"/>
  <c r="F1064" i="28"/>
  <c r="F1063" i="28"/>
  <c r="F1062" i="28"/>
  <c r="F1061" i="28"/>
  <c r="F1060" i="28"/>
  <c r="F1059" i="28"/>
  <c r="F1058" i="28"/>
  <c r="F1057" i="28"/>
  <c r="F1056" i="28"/>
  <c r="F1055" i="28"/>
  <c r="F1054" i="28"/>
  <c r="F1053" i="28"/>
  <c r="F1052" i="28"/>
  <c r="F1051" i="28"/>
  <c r="F1050" i="28"/>
  <c r="F1049" i="28"/>
  <c r="F1048" i="28"/>
  <c r="F1047" i="28"/>
  <c r="F1046" i="28"/>
  <c r="F1045" i="28"/>
  <c r="F1044" i="28"/>
  <c r="F1043" i="28"/>
  <c r="F1042" i="28"/>
  <c r="F1041" i="28"/>
  <c r="F1040" i="28"/>
  <c r="F1039" i="28"/>
  <c r="F1038" i="28"/>
  <c r="F1037" i="28"/>
  <c r="F1036" i="28"/>
  <c r="F1035" i="28"/>
  <c r="F1034" i="28"/>
  <c r="F1033" i="28"/>
  <c r="F1032" i="28"/>
  <c r="F1031" i="28"/>
  <c r="F1030" i="28"/>
  <c r="F1029" i="28"/>
  <c r="F1028" i="28"/>
  <c r="F1027" i="28"/>
  <c r="F1026" i="28"/>
  <c r="F1025" i="28"/>
  <c r="F1024" i="28"/>
  <c r="F1023" i="28"/>
  <c r="F1022" i="28"/>
  <c r="F1021" i="28"/>
  <c r="F1020" i="28"/>
  <c r="F1019" i="28"/>
  <c r="F1018" i="28"/>
  <c r="F1017" i="28"/>
  <c r="F1016" i="28"/>
  <c r="F1015" i="28"/>
  <c r="F1014" i="28"/>
  <c r="F1013" i="28"/>
  <c r="F1012" i="28"/>
  <c r="F1011" i="28"/>
  <c r="F1010" i="28"/>
  <c r="F1009" i="28"/>
  <c r="F1008" i="28"/>
  <c r="F1007" i="28"/>
  <c r="F1006" i="28"/>
  <c r="F1005" i="28"/>
  <c r="F1004" i="28"/>
  <c r="F1003" i="28"/>
  <c r="F1002" i="28"/>
  <c r="F1001" i="28"/>
  <c r="F1000" i="28"/>
  <c r="F999" i="28"/>
  <c r="F998" i="28"/>
  <c r="F997" i="28"/>
  <c r="F996" i="28"/>
  <c r="F995" i="28"/>
  <c r="F994" i="28"/>
  <c r="F993" i="28"/>
  <c r="F992" i="28"/>
  <c r="F991" i="28"/>
  <c r="F990" i="28"/>
  <c r="F989" i="28"/>
  <c r="F988" i="28"/>
  <c r="F987" i="28"/>
  <c r="F986" i="28"/>
  <c r="F985" i="28"/>
  <c r="F984" i="28"/>
  <c r="F983" i="28"/>
  <c r="F982" i="28"/>
  <c r="F981" i="28"/>
  <c r="F980" i="28"/>
  <c r="F979" i="28"/>
  <c r="F978" i="28"/>
  <c r="F977" i="28"/>
  <c r="F976" i="28"/>
  <c r="F975" i="28"/>
  <c r="F974" i="28"/>
  <c r="F973" i="28"/>
  <c r="F972" i="28"/>
  <c r="F971" i="28"/>
  <c r="F970" i="28"/>
  <c r="F969" i="28"/>
  <c r="F968" i="28"/>
  <c r="F967" i="28"/>
  <c r="F966" i="28"/>
  <c r="F965" i="28"/>
  <c r="F964" i="28"/>
  <c r="F963" i="28"/>
  <c r="F962" i="28"/>
  <c r="F961" i="28"/>
  <c r="F960" i="28"/>
  <c r="F959" i="28"/>
  <c r="F958" i="28"/>
  <c r="F957" i="28"/>
  <c r="F956" i="28"/>
  <c r="F955" i="28"/>
  <c r="F954" i="28"/>
  <c r="F953" i="28"/>
  <c r="F952" i="28"/>
  <c r="F951" i="28"/>
  <c r="F950" i="28"/>
  <c r="F949" i="28"/>
  <c r="F948" i="28"/>
  <c r="F947" i="28"/>
  <c r="F946" i="28"/>
  <c r="F945" i="28"/>
  <c r="F944" i="28"/>
  <c r="F943" i="28"/>
  <c r="F942" i="28"/>
  <c r="F941" i="28"/>
  <c r="F940" i="28"/>
  <c r="F939" i="28"/>
  <c r="F938" i="28"/>
  <c r="F937" i="28"/>
  <c r="F936" i="28"/>
  <c r="F935" i="28"/>
  <c r="F934" i="28"/>
  <c r="F933" i="28"/>
  <c r="F932" i="28"/>
  <c r="F931" i="28"/>
  <c r="F930" i="28"/>
  <c r="F929" i="28"/>
  <c r="F928" i="28"/>
  <c r="F927" i="28"/>
  <c r="F926" i="28"/>
  <c r="F925" i="28"/>
  <c r="F924" i="28"/>
  <c r="F923" i="28"/>
  <c r="F922" i="28"/>
  <c r="F921" i="28"/>
  <c r="F920" i="28"/>
  <c r="F919" i="28"/>
  <c r="F918" i="28"/>
  <c r="F917" i="28"/>
  <c r="F916" i="28"/>
  <c r="F915" i="28"/>
  <c r="F914" i="28"/>
  <c r="F913" i="28"/>
  <c r="F912" i="28"/>
  <c r="F911" i="28"/>
  <c r="F910" i="28"/>
  <c r="F909" i="28"/>
  <c r="F908" i="28"/>
  <c r="F907" i="28"/>
  <c r="F906" i="28"/>
  <c r="F905" i="28"/>
  <c r="F904" i="28"/>
  <c r="F903" i="28"/>
  <c r="F902" i="28"/>
  <c r="F901" i="28"/>
  <c r="F900" i="28"/>
  <c r="F899" i="28"/>
  <c r="F898" i="28"/>
  <c r="F897" i="28"/>
  <c r="F896" i="28"/>
  <c r="F895" i="28"/>
  <c r="F894" i="28"/>
  <c r="F893" i="28"/>
  <c r="F892" i="28"/>
  <c r="F891" i="28"/>
  <c r="F890" i="28"/>
  <c r="F889" i="28"/>
  <c r="F888" i="28"/>
  <c r="F887" i="28"/>
  <c r="F886" i="28"/>
  <c r="F885" i="28"/>
  <c r="F884" i="28"/>
  <c r="F883" i="28"/>
  <c r="F882" i="28"/>
  <c r="F881" i="28"/>
  <c r="F880" i="28"/>
  <c r="F879" i="28"/>
  <c r="F878" i="28"/>
  <c r="F877" i="28"/>
  <c r="F876" i="28"/>
  <c r="F875" i="28"/>
  <c r="F874" i="28"/>
  <c r="F873" i="28"/>
  <c r="F872" i="28"/>
  <c r="F871" i="28"/>
  <c r="F870" i="28"/>
  <c r="F869" i="28"/>
  <c r="F868" i="28"/>
  <c r="F867" i="28"/>
  <c r="F866" i="28"/>
  <c r="F865" i="28"/>
  <c r="F864" i="28"/>
  <c r="F863" i="28"/>
  <c r="F862" i="28"/>
  <c r="F861" i="28"/>
  <c r="F860" i="28"/>
  <c r="F859" i="28"/>
  <c r="F858" i="28"/>
  <c r="F857" i="28"/>
  <c r="F856" i="28"/>
  <c r="F855" i="28"/>
  <c r="F854" i="28"/>
  <c r="F853" i="28"/>
  <c r="F852" i="28"/>
  <c r="F851" i="28"/>
  <c r="F850" i="28"/>
  <c r="F849" i="28"/>
  <c r="F848" i="28"/>
  <c r="F847" i="28"/>
  <c r="F846" i="28"/>
  <c r="F845" i="28"/>
  <c r="F844" i="28"/>
  <c r="F843" i="28"/>
  <c r="F842" i="28"/>
  <c r="F841" i="28"/>
  <c r="F840" i="28"/>
  <c r="F839" i="28"/>
  <c r="F838" i="28"/>
  <c r="F837" i="28"/>
  <c r="F836" i="28"/>
  <c r="F835" i="28"/>
  <c r="F834" i="28"/>
  <c r="F833" i="28"/>
  <c r="F832" i="28"/>
  <c r="F831" i="28"/>
  <c r="F830" i="28"/>
  <c r="F829" i="28"/>
  <c r="F828" i="28"/>
  <c r="F827" i="28"/>
  <c r="F826" i="28"/>
  <c r="F825" i="28"/>
  <c r="F824" i="28"/>
  <c r="F823" i="28"/>
  <c r="F822" i="28"/>
  <c r="F821" i="28"/>
  <c r="F820" i="28"/>
  <c r="F819" i="28"/>
  <c r="F818" i="28"/>
  <c r="F817" i="28"/>
  <c r="F816" i="28"/>
  <c r="F815" i="28"/>
  <c r="F814" i="28"/>
  <c r="F813" i="28"/>
  <c r="F812" i="28"/>
  <c r="F811" i="28"/>
  <c r="F810" i="28"/>
  <c r="F809" i="28"/>
  <c r="F808" i="28"/>
  <c r="F807" i="28"/>
  <c r="F806" i="28"/>
  <c r="F805" i="28"/>
  <c r="F804" i="28"/>
  <c r="F803" i="28"/>
  <c r="F802" i="28"/>
  <c r="F801" i="28"/>
  <c r="F800" i="28"/>
  <c r="F799" i="28"/>
  <c r="F798" i="28"/>
  <c r="F797" i="28"/>
  <c r="F796" i="28"/>
  <c r="F795" i="28"/>
  <c r="F794" i="28"/>
  <c r="F793" i="28"/>
  <c r="F792" i="28"/>
  <c r="F791" i="28"/>
  <c r="F790" i="28"/>
  <c r="F789" i="28"/>
  <c r="F788" i="28"/>
  <c r="F787" i="28"/>
  <c r="F786" i="28"/>
  <c r="F785" i="28"/>
  <c r="F784" i="28"/>
  <c r="F783" i="28"/>
  <c r="F782" i="28"/>
  <c r="F781" i="28"/>
  <c r="F780" i="28"/>
  <c r="F779" i="28"/>
  <c r="F778" i="28"/>
  <c r="F777" i="28"/>
  <c r="F776" i="28"/>
  <c r="F775" i="28"/>
  <c r="F774" i="28"/>
  <c r="F773" i="28"/>
  <c r="F772" i="28"/>
  <c r="F771" i="28"/>
  <c r="F770" i="28"/>
  <c r="F769" i="28"/>
  <c r="F768" i="28"/>
  <c r="F767" i="28"/>
  <c r="F766" i="28"/>
  <c r="F765" i="28"/>
  <c r="F764" i="28"/>
  <c r="F763" i="28"/>
  <c r="F762" i="28"/>
  <c r="F761" i="28"/>
  <c r="F760" i="28"/>
  <c r="F759" i="28"/>
  <c r="F758" i="28"/>
  <c r="F757" i="28"/>
  <c r="F756" i="28"/>
  <c r="F755" i="28"/>
  <c r="F754" i="28"/>
  <c r="F753" i="28"/>
  <c r="F752" i="28"/>
  <c r="F751" i="28"/>
  <c r="F750" i="28"/>
  <c r="F749" i="28"/>
  <c r="F748" i="28"/>
  <c r="F747" i="28"/>
  <c r="F746" i="28"/>
  <c r="F745" i="28"/>
  <c r="F744" i="28"/>
  <c r="F743" i="28"/>
  <c r="F742" i="28"/>
  <c r="F741" i="28"/>
  <c r="F740" i="28"/>
  <c r="F739" i="28"/>
  <c r="F738" i="28"/>
  <c r="F737" i="28"/>
  <c r="F736" i="28"/>
  <c r="F735" i="28"/>
  <c r="F734" i="28"/>
  <c r="F733" i="28"/>
  <c r="F732" i="28"/>
  <c r="F731" i="28"/>
  <c r="F730" i="28"/>
  <c r="F729" i="28"/>
  <c r="F728" i="28"/>
  <c r="F727" i="28"/>
  <c r="F726" i="28"/>
  <c r="F725" i="28"/>
  <c r="F724" i="28"/>
  <c r="F723" i="28"/>
  <c r="F722" i="28"/>
  <c r="F721" i="28"/>
  <c r="F720" i="28"/>
  <c r="F719" i="28"/>
  <c r="F718" i="28"/>
  <c r="F717" i="28"/>
  <c r="F716" i="28"/>
  <c r="F715" i="28"/>
  <c r="F714" i="28"/>
  <c r="F713" i="28"/>
  <c r="F712" i="28"/>
  <c r="F711" i="28"/>
  <c r="F710" i="28"/>
  <c r="F709" i="28"/>
  <c r="F708" i="28"/>
  <c r="F707" i="28"/>
  <c r="F706" i="28"/>
  <c r="F705" i="28"/>
  <c r="F704" i="28"/>
  <c r="F703" i="28"/>
  <c r="F702" i="28"/>
  <c r="F701" i="28"/>
  <c r="F700" i="28"/>
  <c r="F699" i="28"/>
  <c r="F698" i="28"/>
  <c r="F697" i="28"/>
  <c r="F696" i="28"/>
  <c r="F695" i="28"/>
  <c r="F694" i="28"/>
  <c r="F693" i="28"/>
  <c r="F692" i="28"/>
  <c r="F691" i="28"/>
  <c r="F690" i="28"/>
  <c r="F689" i="28"/>
  <c r="F688" i="28"/>
  <c r="F687" i="28"/>
  <c r="F686" i="28"/>
  <c r="F685" i="28"/>
  <c r="F684" i="28"/>
  <c r="F683" i="28"/>
  <c r="F682" i="28"/>
  <c r="F681" i="28"/>
  <c r="F680" i="28"/>
  <c r="F679" i="28"/>
  <c r="F678" i="28"/>
  <c r="F677" i="28"/>
  <c r="F676" i="28"/>
  <c r="F675" i="28"/>
  <c r="F674" i="28"/>
  <c r="F673" i="28"/>
  <c r="F672" i="28"/>
  <c r="F671" i="28"/>
  <c r="F670" i="28"/>
  <c r="F669" i="28"/>
  <c r="F668" i="28"/>
  <c r="F667" i="28"/>
  <c r="F666" i="28"/>
  <c r="F665" i="28"/>
  <c r="F664" i="28"/>
  <c r="F663" i="28"/>
  <c r="F662" i="28"/>
  <c r="F661" i="28"/>
  <c r="F660" i="28"/>
  <c r="F659" i="28"/>
  <c r="F658" i="28"/>
  <c r="F657" i="28"/>
  <c r="F656" i="28"/>
  <c r="F655" i="28"/>
  <c r="F654" i="28"/>
  <c r="F653" i="28"/>
  <c r="F652" i="28"/>
  <c r="F651" i="28"/>
  <c r="F650" i="28"/>
  <c r="F649" i="28"/>
  <c r="F648" i="28"/>
  <c r="F647" i="28"/>
  <c r="F646" i="28"/>
  <c r="F645" i="28"/>
  <c r="F644" i="28"/>
  <c r="F643" i="28"/>
  <c r="F642" i="28"/>
  <c r="F641" i="28"/>
  <c r="F640" i="28"/>
  <c r="F639" i="28"/>
  <c r="F638" i="28"/>
  <c r="F637" i="28"/>
  <c r="F636" i="28"/>
  <c r="F635" i="28"/>
  <c r="F634" i="28"/>
  <c r="F633" i="28"/>
  <c r="F632" i="28"/>
  <c r="F631" i="28"/>
  <c r="F630" i="28"/>
  <c r="F629" i="28"/>
  <c r="F628" i="28"/>
  <c r="F627" i="28"/>
  <c r="F626" i="28"/>
  <c r="F625" i="28"/>
  <c r="F624" i="28"/>
  <c r="F623" i="28"/>
  <c r="F622" i="28"/>
  <c r="F621" i="28"/>
  <c r="F620" i="28"/>
  <c r="F619" i="28"/>
  <c r="F618" i="28"/>
  <c r="F617" i="28"/>
  <c r="F616" i="28"/>
  <c r="F615" i="28"/>
  <c r="F614" i="28"/>
  <c r="F613" i="28"/>
  <c r="F612" i="28"/>
  <c r="F611" i="28"/>
  <c r="F610" i="28"/>
  <c r="F609" i="28"/>
  <c r="F608" i="28"/>
  <c r="F607" i="28"/>
  <c r="F606" i="28"/>
  <c r="F605" i="28"/>
  <c r="F604" i="28"/>
  <c r="F603" i="28"/>
  <c r="F602" i="28"/>
  <c r="F601" i="28"/>
  <c r="F600" i="28"/>
  <c r="F599" i="28"/>
  <c r="F598" i="28"/>
  <c r="F597" i="28"/>
  <c r="F596" i="28"/>
  <c r="F595" i="28"/>
  <c r="F594" i="28"/>
  <c r="F593" i="28"/>
  <c r="F592" i="28"/>
  <c r="F591" i="28"/>
  <c r="F590" i="28"/>
  <c r="F589" i="28"/>
  <c r="F588" i="28"/>
  <c r="F587" i="28"/>
  <c r="F586" i="28"/>
  <c r="F585" i="28"/>
  <c r="F584" i="28"/>
  <c r="F583" i="28"/>
  <c r="F582" i="28"/>
  <c r="F581" i="28"/>
  <c r="F580" i="28"/>
  <c r="F579" i="28"/>
  <c r="F578" i="28"/>
  <c r="F577" i="28"/>
  <c r="F576" i="28"/>
  <c r="F575" i="28"/>
  <c r="F574" i="28"/>
  <c r="F573" i="28"/>
  <c r="F572" i="28"/>
  <c r="F571" i="28"/>
  <c r="F570" i="28"/>
  <c r="F569" i="28"/>
  <c r="F568" i="28"/>
  <c r="F567" i="28"/>
  <c r="F566" i="28"/>
  <c r="F565" i="28"/>
  <c r="F564" i="28"/>
  <c r="F563" i="28"/>
  <c r="F562" i="28"/>
  <c r="F561" i="28"/>
  <c r="F560" i="28"/>
  <c r="F559" i="28"/>
  <c r="F558" i="28"/>
  <c r="F557" i="28"/>
  <c r="F556" i="28"/>
  <c r="F555" i="28"/>
  <c r="F554" i="28"/>
  <c r="F553" i="28"/>
  <c r="F552" i="28"/>
  <c r="F551" i="28"/>
  <c r="F550" i="28"/>
  <c r="F549" i="28"/>
  <c r="F548" i="28"/>
  <c r="F547" i="28"/>
  <c r="F546" i="28"/>
  <c r="F545" i="28"/>
  <c r="F544" i="28"/>
  <c r="F543" i="28"/>
  <c r="F542" i="28"/>
  <c r="F541" i="28"/>
  <c r="F540" i="28"/>
  <c r="F539" i="28"/>
  <c r="F538" i="28"/>
  <c r="F537" i="28"/>
  <c r="F536" i="28"/>
  <c r="F535" i="28"/>
  <c r="F534" i="28"/>
  <c r="F533" i="28"/>
  <c r="F532" i="28"/>
  <c r="F531" i="28"/>
  <c r="F530" i="28"/>
  <c r="F529" i="28"/>
  <c r="F528" i="28"/>
  <c r="F527" i="28"/>
  <c r="F526" i="28"/>
  <c r="F525" i="28"/>
  <c r="F524" i="28"/>
  <c r="F523" i="28"/>
  <c r="F522" i="28"/>
  <c r="F521" i="28"/>
  <c r="F520" i="28"/>
  <c r="F519" i="28"/>
  <c r="F518" i="28"/>
  <c r="F517" i="28"/>
  <c r="F516" i="28"/>
  <c r="F515" i="28"/>
  <c r="F514" i="28"/>
  <c r="F513" i="28"/>
  <c r="F512" i="28"/>
  <c r="F511" i="28"/>
  <c r="F510" i="28"/>
  <c r="F509" i="28"/>
  <c r="F508" i="28"/>
  <c r="F507" i="28"/>
  <c r="F506" i="28"/>
  <c r="F505" i="28"/>
  <c r="F504" i="28"/>
  <c r="F503" i="28"/>
  <c r="F502" i="28"/>
  <c r="F501" i="28"/>
  <c r="F500" i="28"/>
  <c r="F499" i="28"/>
  <c r="F498" i="28"/>
  <c r="F497" i="28"/>
  <c r="F496" i="28"/>
  <c r="F495" i="28"/>
  <c r="F494" i="28"/>
  <c r="F493" i="28"/>
  <c r="F492" i="28"/>
  <c r="F491" i="28"/>
  <c r="F490" i="28"/>
  <c r="F489" i="28"/>
  <c r="F488" i="28"/>
  <c r="F487" i="28"/>
  <c r="F486" i="28"/>
  <c r="F485" i="28"/>
  <c r="F484" i="28"/>
  <c r="F483" i="28"/>
  <c r="F482" i="28"/>
  <c r="F481" i="28"/>
  <c r="F480" i="28"/>
  <c r="F479" i="28"/>
  <c r="F478" i="28"/>
  <c r="F477" i="28"/>
  <c r="F476" i="28"/>
  <c r="F475" i="28"/>
  <c r="F474" i="28"/>
  <c r="F473" i="28"/>
  <c r="F472" i="28"/>
  <c r="F471" i="28"/>
  <c r="F470" i="28"/>
  <c r="F469" i="28"/>
  <c r="F468" i="28"/>
  <c r="F467" i="28"/>
  <c r="F466" i="28"/>
  <c r="F465" i="28"/>
  <c r="F464" i="28"/>
  <c r="F463" i="28"/>
  <c r="F462" i="28"/>
  <c r="F461" i="28"/>
  <c r="F460" i="28"/>
  <c r="F459" i="28"/>
  <c r="F458" i="28"/>
  <c r="F457" i="28"/>
  <c r="F456" i="28"/>
  <c r="F455" i="28"/>
  <c r="F454" i="28"/>
  <c r="F453" i="28"/>
  <c r="F452" i="28"/>
  <c r="F451" i="28"/>
  <c r="F450" i="28"/>
  <c r="F449" i="28"/>
  <c r="F448" i="28"/>
  <c r="F447" i="28"/>
  <c r="F446" i="28"/>
  <c r="F445" i="28"/>
  <c r="F444" i="28"/>
  <c r="F443" i="28"/>
  <c r="F442" i="28"/>
  <c r="F441" i="28"/>
  <c r="F440" i="28"/>
  <c r="F439" i="28"/>
  <c r="F438" i="28"/>
  <c r="F437" i="28"/>
  <c r="F436" i="28"/>
  <c r="F435" i="28"/>
  <c r="F434" i="28"/>
  <c r="F433" i="28"/>
  <c r="F432" i="28"/>
  <c r="F431" i="28"/>
  <c r="F430" i="28"/>
  <c r="F429" i="28"/>
  <c r="F428" i="28"/>
  <c r="F427" i="28"/>
  <c r="F426" i="28"/>
  <c r="F425" i="28"/>
  <c r="F424" i="28"/>
  <c r="F423" i="28"/>
  <c r="F422" i="28"/>
  <c r="F421" i="28"/>
  <c r="F420" i="28"/>
  <c r="F419" i="28"/>
  <c r="F418" i="28"/>
  <c r="F417" i="28"/>
  <c r="F416" i="28"/>
  <c r="F415" i="28"/>
  <c r="F414" i="28"/>
  <c r="F413" i="28"/>
  <c r="F412" i="28"/>
  <c r="F411" i="28"/>
  <c r="F410" i="28"/>
  <c r="F409" i="28"/>
  <c r="F408" i="28"/>
  <c r="F407" i="28"/>
  <c r="F406" i="28"/>
  <c r="F405" i="28"/>
  <c r="F404" i="28"/>
  <c r="F403" i="28"/>
  <c r="F402" i="28"/>
  <c r="F401" i="28"/>
  <c r="F400" i="28"/>
  <c r="F399" i="28"/>
  <c r="F398" i="28"/>
  <c r="F397" i="28"/>
  <c r="F396" i="28"/>
  <c r="F395" i="28"/>
  <c r="F394" i="28"/>
  <c r="F393" i="28"/>
  <c r="F392" i="28"/>
  <c r="F391" i="28"/>
  <c r="F390" i="28"/>
  <c r="F389" i="28"/>
  <c r="F388" i="28"/>
  <c r="F387" i="28"/>
  <c r="F386" i="28"/>
  <c r="F385" i="28"/>
  <c r="F384" i="28"/>
  <c r="F383" i="28"/>
  <c r="F382" i="28"/>
  <c r="F381" i="28"/>
  <c r="F380" i="28"/>
  <c r="F379" i="28"/>
  <c r="F378" i="28"/>
  <c r="F377" i="28"/>
  <c r="F376" i="28"/>
  <c r="F375" i="28"/>
  <c r="F374" i="28"/>
  <c r="F373" i="28"/>
  <c r="F372" i="28"/>
  <c r="F371" i="28"/>
  <c r="F370" i="28"/>
  <c r="F369" i="28"/>
  <c r="F368" i="28"/>
  <c r="F367" i="28"/>
  <c r="F366" i="28"/>
  <c r="F365" i="28"/>
  <c r="F364" i="28"/>
  <c r="F363" i="28"/>
  <c r="F362" i="28"/>
  <c r="F361" i="28"/>
  <c r="F360" i="28"/>
  <c r="F359" i="28"/>
  <c r="F358" i="28"/>
  <c r="F357" i="28"/>
  <c r="F356" i="28"/>
  <c r="F355" i="28"/>
  <c r="F354" i="28"/>
  <c r="F353" i="28"/>
  <c r="F352" i="28"/>
  <c r="F351" i="28"/>
  <c r="F350" i="28"/>
  <c r="F349" i="28"/>
  <c r="F348" i="28"/>
  <c r="F347" i="28"/>
  <c r="F346" i="28"/>
  <c r="F345" i="28"/>
  <c r="F344" i="28"/>
  <c r="F343" i="28"/>
  <c r="F342" i="28"/>
  <c r="F341" i="28"/>
  <c r="F340" i="28"/>
  <c r="F339" i="28"/>
  <c r="F338" i="28"/>
  <c r="F337" i="28"/>
  <c r="F336" i="28"/>
  <c r="F335" i="28"/>
  <c r="F334" i="28"/>
  <c r="F333" i="28"/>
  <c r="F332" i="28"/>
  <c r="F331" i="28"/>
  <c r="F330" i="28"/>
  <c r="F329" i="28"/>
  <c r="F328" i="28"/>
  <c r="F327" i="28"/>
  <c r="F326" i="28"/>
  <c r="F325" i="28"/>
  <c r="F324" i="28"/>
  <c r="F323" i="28"/>
  <c r="F322" i="28"/>
  <c r="F321" i="28"/>
  <c r="F320" i="28"/>
  <c r="F319" i="28"/>
  <c r="F318" i="28"/>
  <c r="F317" i="28"/>
  <c r="F316" i="28"/>
  <c r="F315" i="28"/>
  <c r="F314" i="28"/>
  <c r="F313" i="28"/>
  <c r="F312" i="28"/>
  <c r="F311" i="28"/>
  <c r="F310" i="28"/>
  <c r="F309" i="28"/>
  <c r="F308" i="28"/>
  <c r="F307" i="28"/>
  <c r="F306" i="28"/>
  <c r="F305" i="28"/>
  <c r="F304" i="28"/>
  <c r="F303" i="28"/>
  <c r="F302" i="28"/>
  <c r="F301" i="28"/>
  <c r="F300" i="28"/>
  <c r="F299" i="28"/>
  <c r="F298" i="28"/>
  <c r="F297" i="28"/>
  <c r="F296" i="28"/>
  <c r="F295" i="28"/>
  <c r="F294" i="28"/>
  <c r="F293" i="28"/>
  <c r="F292" i="28"/>
  <c r="F291" i="28"/>
  <c r="F290" i="28"/>
  <c r="F289" i="28"/>
  <c r="F288" i="28"/>
  <c r="F287" i="28"/>
  <c r="F286" i="28"/>
  <c r="F285" i="28"/>
  <c r="F284" i="28"/>
  <c r="F283" i="28"/>
  <c r="F282" i="28"/>
  <c r="F281" i="28"/>
  <c r="F280" i="28"/>
  <c r="F279" i="28"/>
  <c r="F278" i="28"/>
  <c r="F277" i="28"/>
  <c r="F276" i="28"/>
  <c r="F275" i="28"/>
  <c r="F274" i="28"/>
  <c r="F273" i="28"/>
  <c r="F272" i="28"/>
  <c r="F271" i="28"/>
  <c r="F270" i="28"/>
  <c r="F269" i="28"/>
  <c r="F268" i="28"/>
  <c r="F267" i="28"/>
  <c r="F266" i="28"/>
  <c r="F265" i="28"/>
  <c r="F264" i="28"/>
  <c r="F263" i="28"/>
  <c r="F262" i="28"/>
  <c r="F261" i="28"/>
  <c r="F260" i="28"/>
  <c r="F259" i="28"/>
  <c r="F258" i="28"/>
  <c r="F257" i="28"/>
  <c r="F256" i="28"/>
  <c r="F255" i="28"/>
  <c r="F254" i="28"/>
  <c r="F253" i="28"/>
  <c r="F252" i="28"/>
  <c r="F251" i="28"/>
  <c r="F250" i="28"/>
  <c r="F249" i="28"/>
  <c r="F248" i="28"/>
  <c r="F247" i="28"/>
  <c r="F246" i="28"/>
  <c r="F245" i="28"/>
  <c r="F244" i="28"/>
  <c r="F243" i="28"/>
  <c r="F242" i="28"/>
  <c r="F241" i="28"/>
  <c r="F240" i="28"/>
  <c r="F239" i="28"/>
  <c r="F238" i="28"/>
  <c r="F237" i="28"/>
  <c r="F236" i="28"/>
  <c r="F235" i="28"/>
  <c r="F234" i="28"/>
  <c r="F233" i="28"/>
  <c r="F232" i="28"/>
  <c r="F231" i="28"/>
  <c r="F230" i="28"/>
  <c r="F229" i="28"/>
  <c r="F228" i="28"/>
  <c r="F227" i="28"/>
  <c r="F226" i="28"/>
  <c r="F225" i="28"/>
  <c r="F224" i="28"/>
  <c r="F223" i="28"/>
  <c r="F222" i="28"/>
  <c r="F221" i="28"/>
  <c r="F220" i="28"/>
  <c r="F219" i="28"/>
  <c r="F218" i="28"/>
  <c r="F217" i="28"/>
  <c r="F216" i="28"/>
  <c r="F215" i="28"/>
  <c r="F214" i="28"/>
  <c r="F213" i="28"/>
  <c r="F212" i="28"/>
  <c r="F211" i="28"/>
  <c r="F210" i="28"/>
  <c r="F209" i="28"/>
  <c r="F208" i="28"/>
  <c r="F207" i="28"/>
  <c r="F206" i="28"/>
  <c r="F205" i="28"/>
  <c r="F204" i="28"/>
  <c r="F203" i="28"/>
  <c r="F202" i="28"/>
  <c r="F201" i="28"/>
  <c r="F200" i="28"/>
  <c r="F199" i="28"/>
  <c r="F198" i="28"/>
  <c r="F197" i="28"/>
  <c r="F196" i="28"/>
  <c r="F195" i="28"/>
  <c r="F194" i="28"/>
  <c r="F193" i="28"/>
  <c r="F192" i="28"/>
  <c r="F191" i="28"/>
  <c r="F190" i="28"/>
  <c r="F189" i="28"/>
  <c r="F188" i="28"/>
  <c r="F187" i="28"/>
  <c r="F186" i="28"/>
  <c r="F185" i="28"/>
  <c r="F184" i="28"/>
  <c r="F183" i="28"/>
  <c r="F182" i="28"/>
  <c r="F181" i="28"/>
  <c r="F180" i="28"/>
  <c r="F179" i="28"/>
  <c r="F178" i="28"/>
  <c r="F177" i="28"/>
  <c r="F176" i="28"/>
  <c r="F175" i="28"/>
  <c r="F174" i="28"/>
  <c r="F173" i="28"/>
  <c r="F172" i="28"/>
  <c r="F171" i="28"/>
  <c r="F170" i="28"/>
  <c r="F169" i="28"/>
  <c r="F168" i="28"/>
  <c r="F167" i="28"/>
  <c r="F166" i="28"/>
  <c r="F165" i="28"/>
  <c r="F164" i="28"/>
  <c r="F163" i="28"/>
  <c r="F162" i="28"/>
  <c r="F161" i="28"/>
  <c r="F160" i="28"/>
  <c r="F159" i="28"/>
  <c r="F158" i="28"/>
  <c r="F157" i="28"/>
  <c r="F156" i="28"/>
  <c r="F155" i="28"/>
  <c r="F154" i="28"/>
  <c r="F153" i="28"/>
  <c r="F152" i="28"/>
  <c r="F151" i="28"/>
  <c r="F150" i="28"/>
  <c r="F149" i="28"/>
  <c r="F148" i="28"/>
  <c r="F147" i="28"/>
  <c r="F146" i="28"/>
  <c r="F145" i="28"/>
  <c r="F144" i="28"/>
  <c r="F143" i="28"/>
  <c r="F142" i="28"/>
  <c r="F141" i="28"/>
  <c r="F140" i="28"/>
  <c r="F139" i="28"/>
  <c r="F138" i="28"/>
  <c r="F137" i="28"/>
  <c r="F136" i="28"/>
  <c r="F135" i="28"/>
  <c r="F134" i="28"/>
  <c r="F133" i="28"/>
  <c r="F132" i="28"/>
  <c r="F131" i="28"/>
  <c r="F130" i="28"/>
  <c r="F129" i="28"/>
  <c r="F128" i="28"/>
  <c r="F127" i="28"/>
  <c r="F126" i="28"/>
  <c r="F125" i="28"/>
  <c r="F124" i="28"/>
  <c r="F123" i="28"/>
  <c r="F122" i="28"/>
  <c r="F121" i="28"/>
  <c r="F120" i="28"/>
  <c r="F119" i="28"/>
  <c r="F118" i="28"/>
  <c r="F117" i="28"/>
  <c r="F116" i="28"/>
  <c r="F115" i="28"/>
  <c r="F114" i="28"/>
  <c r="F113" i="28"/>
  <c r="F112" i="28"/>
  <c r="F111" i="28"/>
  <c r="F110" i="28"/>
  <c r="F109" i="28"/>
  <c r="F108" i="28"/>
  <c r="F107" i="28"/>
  <c r="F106" i="28"/>
  <c r="F105" i="28"/>
  <c r="F104" i="28"/>
  <c r="F103" i="28"/>
  <c r="F102" i="28"/>
  <c r="F101" i="28"/>
  <c r="F100" i="28"/>
  <c r="F99" i="28"/>
  <c r="F98" i="28"/>
  <c r="F97" i="28"/>
  <c r="F96" i="28"/>
  <c r="F95" i="28"/>
  <c r="F94" i="28"/>
  <c r="F93" i="28"/>
  <c r="F92" i="28"/>
  <c r="F91" i="28"/>
  <c r="F90" i="28"/>
  <c r="F89" i="28"/>
  <c r="F88" i="28"/>
  <c r="F87" i="28"/>
  <c r="F86" i="28"/>
  <c r="F85" i="28"/>
  <c r="F84" i="28"/>
  <c r="F83" i="28"/>
  <c r="F82" i="28"/>
  <c r="F81" i="28"/>
  <c r="F80" i="28"/>
  <c r="F79" i="28"/>
  <c r="F78" i="28"/>
  <c r="F77" i="28"/>
  <c r="F76" i="28"/>
  <c r="F75" i="28"/>
  <c r="F74" i="28"/>
  <c r="F73" i="28"/>
  <c r="F72" i="28"/>
  <c r="F71" i="28"/>
  <c r="F70" i="28"/>
  <c r="F69" i="28"/>
  <c r="F68" i="28"/>
  <c r="F67" i="28"/>
  <c r="F66" i="28"/>
  <c r="F65" i="28"/>
  <c r="F64" i="28"/>
  <c r="F63" i="28"/>
  <c r="F62" i="28"/>
  <c r="F61" i="28"/>
  <c r="F60" i="28"/>
  <c r="F59" i="28"/>
  <c r="F58" i="28"/>
  <c r="F57" i="28"/>
  <c r="F56" i="28"/>
  <c r="F55" i="28"/>
  <c r="F54" i="28"/>
  <c r="F53" i="28"/>
  <c r="F52" i="28"/>
  <c r="F51" i="28"/>
  <c r="F50" i="28"/>
  <c r="F49" i="28"/>
  <c r="F48" i="28"/>
  <c r="F47" i="28"/>
  <c r="F46" i="28"/>
  <c r="F45" i="28"/>
  <c r="F44" i="28"/>
  <c r="F43" i="28"/>
  <c r="F42" i="28"/>
  <c r="F41" i="28"/>
  <c r="F40" i="28"/>
  <c r="F39" i="28"/>
  <c r="F38" i="28"/>
  <c r="F37" i="28"/>
  <c r="F36" i="28"/>
  <c r="F35" i="28"/>
  <c r="F34" i="28"/>
  <c r="F33" i="28"/>
  <c r="F32" i="28"/>
  <c r="F31" i="28"/>
  <c r="F30" i="28"/>
  <c r="F29" i="28"/>
  <c r="F28" i="28"/>
  <c r="F27" i="28"/>
  <c r="F26" i="28"/>
  <c r="F25" i="28"/>
  <c r="F24" i="28"/>
  <c r="F23" i="28"/>
  <c r="F22" i="28"/>
  <c r="F21" i="28"/>
  <c r="F20" i="28"/>
  <c r="F19" i="28"/>
  <c r="F18" i="28"/>
  <c r="F17" i="28"/>
  <c r="F16" i="28"/>
  <c r="F15" i="28"/>
  <c r="F14" i="28"/>
  <c r="F13" i="28"/>
  <c r="F12" i="28"/>
  <c r="F11" i="28"/>
  <c r="F10" i="28"/>
  <c r="F9" i="28"/>
  <c r="F8" i="28"/>
  <c r="F7" i="28"/>
  <c r="F6" i="28"/>
  <c r="F5" i="28"/>
  <c r="F4" i="28"/>
  <c r="AO520" i="15"/>
  <c r="AO521" i="15"/>
  <c r="AO488" i="15"/>
  <c r="AO489" i="15"/>
  <c r="AO490" i="15"/>
  <c r="AO491" i="15"/>
  <c r="AO492" i="15"/>
  <c r="AO493" i="15"/>
  <c r="AO494" i="15"/>
  <c r="AO495" i="15"/>
  <c r="AO496" i="15"/>
  <c r="AO497" i="15"/>
  <c r="AO498" i="15"/>
  <c r="AO499" i="15"/>
  <c r="AO500" i="15"/>
  <c r="AO501" i="15"/>
  <c r="AO502" i="15"/>
  <c r="AO503" i="15"/>
  <c r="AO504" i="15"/>
  <c r="AO505" i="15"/>
  <c r="AO506" i="15"/>
  <c r="AO507" i="15"/>
  <c r="AO508" i="15"/>
  <c r="AO509" i="15"/>
  <c r="AO510" i="15"/>
  <c r="AO511" i="15"/>
  <c r="AO512" i="15"/>
  <c r="AO513" i="15"/>
  <c r="AO514" i="15"/>
  <c r="AO515" i="15"/>
  <c r="AO516" i="15"/>
  <c r="AO517" i="15"/>
  <c r="AO518" i="15"/>
  <c r="AO519" i="15"/>
  <c r="AO487" i="15"/>
  <c r="M45" i="8"/>
  <c r="L45" i="8"/>
  <c r="K45" i="8"/>
  <c r="J45" i="8"/>
  <c r="I45" i="8"/>
  <c r="H45" i="8"/>
  <c r="G45" i="8"/>
  <c r="F45" i="8"/>
  <c r="E45" i="8"/>
  <c r="D45" i="8"/>
  <c r="C45" i="8"/>
  <c r="N44" i="8"/>
  <c r="N43" i="8"/>
  <c r="N42" i="8"/>
  <c r="N45" i="8" s="1"/>
  <c r="N41" i="8"/>
  <c r="N40" i="8"/>
  <c r="N39" i="8"/>
  <c r="I372" i="15"/>
  <c r="I370" i="15"/>
  <c r="I368" i="15"/>
  <c r="I366" i="15"/>
  <c r="I364" i="15"/>
  <c r="I362" i="15"/>
  <c r="I360" i="15"/>
  <c r="I358" i="15"/>
  <c r="I247" i="15"/>
  <c r="I245" i="15"/>
  <c r="I243" i="15"/>
  <c r="I241" i="15"/>
  <c r="I239" i="15"/>
  <c r="I237" i="15"/>
  <c r="I235" i="15"/>
  <c r="I233" i="15"/>
  <c r="I231" i="15"/>
  <c r="I229" i="15"/>
  <c r="I227" i="15"/>
  <c r="I225" i="15"/>
  <c r="I223" i="15"/>
  <c r="I221" i="15"/>
  <c r="I219" i="15"/>
  <c r="F4" i="32"/>
  <c r="F974" i="32"/>
  <c r="F968" i="32"/>
  <c r="F963" i="32"/>
  <c r="F957" i="32"/>
  <c r="F949" i="32"/>
  <c r="F942" i="32"/>
  <c r="F935" i="32"/>
  <c r="F927" i="32"/>
  <c r="F921" i="32"/>
  <c r="F914" i="32"/>
  <c r="F906" i="32"/>
  <c r="F899" i="32"/>
  <c r="F893" i="32"/>
  <c r="F885" i="32"/>
  <c r="F878" i="32"/>
  <c r="F871" i="32"/>
  <c r="F863" i="32"/>
  <c r="F857" i="32"/>
  <c r="F850" i="32"/>
  <c r="F842" i="32"/>
  <c r="F835" i="32"/>
  <c r="F829" i="32"/>
  <c r="F821" i="32"/>
  <c r="F814" i="32"/>
  <c r="F807" i="32"/>
  <c r="F799" i="32"/>
  <c r="F791" i="32"/>
  <c r="F781" i="32"/>
  <c r="F769" i="32"/>
  <c r="F759" i="32"/>
  <c r="F749" i="32"/>
  <c r="F737" i="32"/>
  <c r="F727" i="32"/>
  <c r="F717" i="32"/>
  <c r="F705" i="32"/>
  <c r="F695" i="32"/>
  <c r="F685" i="32"/>
  <c r="F673" i="32"/>
  <c r="F663" i="32"/>
  <c r="F652" i="32"/>
  <c r="F636" i="32"/>
  <c r="F623" i="32"/>
  <c r="F609" i="32"/>
  <c r="F588" i="32"/>
  <c r="F569" i="32"/>
  <c r="F548" i="32"/>
  <c r="F495" i="32"/>
  <c r="F443" i="32"/>
  <c r="F378" i="32"/>
  <c r="F153" i="32"/>
  <c r="E692" i="32"/>
  <c r="E246" i="32"/>
  <c r="AM421" i="15"/>
  <c r="F978" i="32"/>
  <c r="F972" i="32"/>
  <c r="F967" i="32"/>
  <c r="F962" i="32"/>
  <c r="F954" i="32"/>
  <c r="F947" i="32"/>
  <c r="F941" i="32"/>
  <c r="F933" i="32"/>
  <c r="F926" i="32"/>
  <c r="F919" i="32"/>
  <c r="F911" i="32"/>
  <c r="F905" i="32"/>
  <c r="F898" i="32"/>
  <c r="F890" i="32"/>
  <c r="F883" i="32"/>
  <c r="F877" i="32"/>
  <c r="F869" i="32"/>
  <c r="F862" i="32"/>
  <c r="F855" i="32"/>
  <c r="F847" i="32"/>
  <c r="F841" i="32"/>
  <c r="F834" i="32"/>
  <c r="F826" i="32"/>
  <c r="F819" i="32"/>
  <c r="F813" i="32"/>
  <c r="F805" i="32"/>
  <c r="F798" i="32"/>
  <c r="F789" i="32"/>
  <c r="F777" i="32"/>
  <c r="F767" i="32"/>
  <c r="F757" i="32"/>
  <c r="F745" i="32"/>
  <c r="F735" i="32"/>
  <c r="F725" i="32"/>
  <c r="F713" i="32"/>
  <c r="F703" i="32"/>
  <c r="F693" i="32"/>
  <c r="F681" i="32"/>
  <c r="F671" i="32"/>
  <c r="F661" i="32"/>
  <c r="F647" i="32"/>
  <c r="F633" i="32"/>
  <c r="F620" i="32"/>
  <c r="F601" i="32"/>
  <c r="F585" i="32"/>
  <c r="F567" i="32"/>
  <c r="F535" i="32"/>
  <c r="F487" i="32"/>
  <c r="F431" i="32"/>
  <c r="F319" i="32"/>
  <c r="E957" i="32"/>
  <c r="AM234" i="15"/>
  <c r="AM464" i="15"/>
  <c r="AM366" i="15"/>
  <c r="F211" i="32"/>
  <c r="F353" i="32"/>
  <c r="F421" i="32"/>
  <c r="F463" i="32"/>
  <c r="F507" i="32"/>
  <c r="F543" i="32"/>
  <c r="F564" i="32"/>
  <c r="F577" i="32"/>
  <c r="F591" i="32"/>
  <c r="F607" i="32"/>
  <c r="F617" i="32"/>
  <c r="F628" i="32"/>
  <c r="F639" i="32"/>
  <c r="F649" i="32"/>
  <c r="F659" i="32"/>
  <c r="F667" i="32"/>
  <c r="F675" i="32"/>
  <c r="F683" i="32"/>
  <c r="F691" i="32"/>
  <c r="F699" i="32"/>
  <c r="F707" i="32"/>
  <c r="F715" i="32"/>
  <c r="F723" i="32"/>
  <c r="F731" i="32"/>
  <c r="F739" i="32"/>
  <c r="F747" i="32"/>
  <c r="F755" i="32"/>
  <c r="F763" i="32"/>
  <c r="F771" i="32"/>
  <c r="F779" i="32"/>
  <c r="F787" i="32"/>
  <c r="F795" i="32"/>
  <c r="F801" i="32"/>
  <c r="F806" i="32"/>
  <c r="F811" i="32"/>
  <c r="F817" i="32"/>
  <c r="F822" i="32"/>
  <c r="F827" i="32"/>
  <c r="F833" i="32"/>
  <c r="F838" i="32"/>
  <c r="F843" i="32"/>
  <c r="F849" i="32"/>
  <c r="F854" i="32"/>
  <c r="F859" i="32"/>
  <c r="F865" i="32"/>
  <c r="F870" i="32"/>
  <c r="F875" i="32"/>
  <c r="F881" i="32"/>
  <c r="F886" i="32"/>
  <c r="F891" i="32"/>
  <c r="F897" i="32"/>
  <c r="F902" i="32"/>
  <c r="F907" i="32"/>
  <c r="F913" i="32"/>
  <c r="F918" i="32"/>
  <c r="F923" i="32"/>
  <c r="F929" i="32"/>
  <c r="F934" i="32"/>
  <c r="F939" i="32"/>
  <c r="F945" i="32"/>
  <c r="F950" i="32"/>
  <c r="F955" i="32"/>
  <c r="F961" i="32"/>
  <c r="F965" i="32"/>
  <c r="F969" i="32"/>
  <c r="F973" i="32"/>
  <c r="F977" i="32"/>
  <c r="F604" i="32"/>
  <c r="F561" i="32"/>
  <c r="F503" i="32"/>
  <c r="F410" i="32"/>
  <c r="F190" i="32"/>
  <c r="F243" i="32"/>
  <c r="F255" i="32"/>
  <c r="F282" i="32"/>
  <c r="F389" i="32"/>
  <c r="F416" i="32"/>
  <c r="F426" i="32"/>
  <c r="F455" i="32"/>
  <c r="F483" i="32"/>
  <c r="F511" i="32"/>
  <c r="F519" i="32"/>
  <c r="F553" i="32"/>
  <c r="F575" i="32"/>
  <c r="F596" i="32"/>
  <c r="F612" i="32"/>
  <c r="F625" i="32"/>
  <c r="F641" i="32"/>
  <c r="F655" i="32"/>
  <c r="F665" i="32"/>
  <c r="F677" i="32"/>
  <c r="F687" i="32"/>
  <c r="F697" i="32"/>
  <c r="F709" i="32"/>
  <c r="F719" i="32"/>
  <c r="F729" i="32"/>
  <c r="F741" i="32"/>
  <c r="F751" i="32"/>
  <c r="F761" i="32"/>
  <c r="F773" i="32"/>
  <c r="F783" i="32"/>
  <c r="F793" i="32"/>
  <c r="F802" i="32"/>
  <c r="F809" i="32"/>
  <c r="F815" i="32"/>
  <c r="F823" i="32"/>
  <c r="F830" i="32"/>
  <c r="F837" i="32"/>
  <c r="F845" i="32"/>
  <c r="F851" i="32"/>
  <c r="F858" i="32"/>
  <c r="F866" i="32"/>
  <c r="F873" i="32"/>
  <c r="F879" i="32"/>
  <c r="F887" i="32"/>
  <c r="F894" i="32"/>
  <c r="F901" i="32"/>
  <c r="F909" i="32"/>
  <c r="F915" i="32"/>
  <c r="F922" i="32"/>
  <c r="F930" i="32"/>
  <c r="F937" i="32"/>
  <c r="F943" i="32"/>
  <c r="F951" i="32"/>
  <c r="F956" i="32"/>
  <c r="F958" i="32"/>
  <c r="F964" i="32"/>
  <c r="F970" i="32"/>
  <c r="F975" i="32"/>
  <c r="E907" i="32"/>
  <c r="E133" i="32"/>
  <c r="E521" i="32"/>
  <c r="E849" i="32"/>
  <c r="G1" i="30"/>
  <c r="E777" i="32"/>
  <c r="E351" i="32"/>
  <c r="E532" i="32"/>
  <c r="E489" i="32"/>
  <c r="E447" i="32"/>
  <c r="E361" i="32"/>
  <c r="AM507" i="15"/>
  <c r="AM160" i="15"/>
  <c r="E190" i="32"/>
  <c r="N378" i="30"/>
  <c r="N332" i="30"/>
  <c r="N48" i="30"/>
  <c r="N453" i="30"/>
  <c r="N204" i="30"/>
  <c r="N357" i="30"/>
  <c r="N134" i="30"/>
  <c r="N91" i="30"/>
  <c r="N389" i="30"/>
  <c r="N176" i="30"/>
  <c r="N458" i="30"/>
  <c r="N373" i="30"/>
  <c r="N268" i="30"/>
  <c r="N155" i="30"/>
  <c r="N15" i="30"/>
  <c r="N43" i="30"/>
  <c r="N71" i="30"/>
  <c r="N100" i="30"/>
  <c r="N128" i="30"/>
  <c r="N156" i="30"/>
  <c r="N186" i="30"/>
  <c r="N214" i="30"/>
  <c r="N242" i="30"/>
  <c r="N271" i="30"/>
  <c r="N299" i="30"/>
  <c r="N327" i="30"/>
  <c r="N353" i="30"/>
  <c r="N374" i="30"/>
  <c r="N395" i="30"/>
  <c r="N417" i="30"/>
  <c r="N438" i="30"/>
  <c r="N459" i="30"/>
  <c r="N481" i="30"/>
  <c r="N502" i="30"/>
  <c r="N523" i="30"/>
  <c r="N31" i="30"/>
  <c r="N59" i="30"/>
  <c r="N87" i="30"/>
  <c r="N116" i="30"/>
  <c r="N144" i="30"/>
  <c r="N172" i="30"/>
  <c r="N202" i="30"/>
  <c r="N230" i="30"/>
  <c r="N258" i="30"/>
  <c r="N287" i="30"/>
  <c r="N315" i="30"/>
  <c r="N343" i="30"/>
  <c r="N365" i="30"/>
  <c r="N386" i="30"/>
  <c r="N407" i="30"/>
  <c r="N429" i="30"/>
  <c r="N450" i="30"/>
  <c r="N471" i="30"/>
  <c r="N493" i="30"/>
  <c r="N514" i="30"/>
  <c r="N18" i="30"/>
  <c r="N47" i="30"/>
  <c r="N75" i="30"/>
  <c r="N103" i="30"/>
  <c r="N132" i="30"/>
  <c r="N160" i="30"/>
  <c r="N188" i="30"/>
  <c r="N218" i="30"/>
  <c r="N246" i="30"/>
  <c r="N274" i="30"/>
  <c r="N303" i="30"/>
  <c r="N331" i="30"/>
  <c r="N355" i="30"/>
  <c r="N377" i="30"/>
  <c r="N398" i="30"/>
  <c r="N419" i="30"/>
  <c r="N441" i="30"/>
  <c r="N462" i="30"/>
  <c r="N483" i="30"/>
  <c r="N505" i="30"/>
  <c r="N12" i="30"/>
  <c r="N27" i="30"/>
  <c r="N469" i="30"/>
  <c r="N383" i="30"/>
  <c r="N283" i="30"/>
  <c r="N170" i="30"/>
  <c r="N55" i="30"/>
  <c r="N13" i="30"/>
  <c r="N29" i="30"/>
  <c r="N45" i="30"/>
  <c r="N61" i="30"/>
  <c r="N77" i="30"/>
  <c r="N93" i="30"/>
  <c r="N109" i="30"/>
  <c r="N125" i="30"/>
  <c r="N141" i="30"/>
  <c r="N157" i="30"/>
  <c r="N173" i="30"/>
  <c r="N189" i="30"/>
  <c r="N205" i="30"/>
  <c r="N221" i="30"/>
  <c r="N237" i="30"/>
  <c r="N253" i="30"/>
  <c r="N269" i="30"/>
  <c r="N285" i="30"/>
  <c r="N301" i="30"/>
  <c r="N317" i="30"/>
  <c r="N333" i="30"/>
  <c r="N520" i="30"/>
  <c r="N504" i="30"/>
  <c r="N488" i="30"/>
  <c r="N472" i="30"/>
  <c r="N456" i="30"/>
  <c r="N440" i="30"/>
  <c r="N424" i="30"/>
  <c r="N408" i="30"/>
  <c r="N392" i="30"/>
  <c r="N376" i="30"/>
  <c r="N360" i="30"/>
  <c r="N344" i="30"/>
  <c r="N323" i="30"/>
  <c r="N302" i="30"/>
  <c r="N280" i="30"/>
  <c r="N259" i="30"/>
  <c r="N238" i="30"/>
  <c r="N216" i="30"/>
  <c r="N195" i="30"/>
  <c r="N174" i="30"/>
  <c r="N152" i="30"/>
  <c r="N131" i="30"/>
  <c r="N110" i="30"/>
  <c r="N88" i="30"/>
  <c r="N67" i="30"/>
  <c r="N46" i="30"/>
  <c r="N24" i="30"/>
  <c r="Z974" i="30"/>
  <c r="Z990" i="30"/>
  <c r="Z1006" i="30"/>
  <c r="Z1022" i="30"/>
  <c r="Z1038" i="30"/>
  <c r="Z1054" i="30"/>
  <c r="Z1070" i="30"/>
  <c r="Z1086" i="30"/>
  <c r="Z1102" i="30"/>
  <c r="Z1118" i="30"/>
  <c r="Z1134" i="30"/>
  <c r="Z1150" i="30"/>
  <c r="Z1166" i="30"/>
  <c r="Z1182" i="30"/>
  <c r="Z1198" i="30"/>
  <c r="Z1214" i="30"/>
  <c r="Z1230" i="30"/>
  <c r="Z1246" i="30"/>
  <c r="Z1262" i="30"/>
  <c r="Z1278" i="30"/>
  <c r="Z980" i="30"/>
  <c r="Z1044" i="30"/>
  <c r="Z1108" i="30"/>
  <c r="Z1172" i="30"/>
  <c r="Z1236" i="30"/>
  <c r="Z1024" i="30"/>
  <c r="Z1052" i="30"/>
  <c r="Z1080" i="30"/>
  <c r="Z1280" i="30"/>
  <c r="Z1322" i="30"/>
  <c r="Z1344" i="30"/>
  <c r="Z1386" i="30"/>
  <c r="Z972" i="30"/>
  <c r="Z1000" i="30"/>
  <c r="Z1200" i="30"/>
  <c r="Z1228" i="30"/>
  <c r="Z1256" i="30"/>
  <c r="Z1284" i="30"/>
  <c r="Z1326" i="30"/>
  <c r="Z1348" i="30"/>
  <c r="Z1390" i="30"/>
  <c r="Z1120" i="30"/>
  <c r="Z1176" i="30"/>
  <c r="Z1288" i="30"/>
  <c r="Z1330" i="30"/>
  <c r="Z968" i="30"/>
  <c r="Z1168" i="30"/>
  <c r="Z1324" i="30"/>
  <c r="Z1132" i="30"/>
  <c r="Z1340" i="30"/>
  <c r="Z1382" i="30"/>
  <c r="Z1334" i="30"/>
  <c r="Z1184" i="30"/>
  <c r="Z1378" i="30"/>
  <c r="Z1346" i="30"/>
  <c r="Z930" i="30"/>
  <c r="Z866" i="30"/>
  <c r="Z802" i="30"/>
  <c r="Z738" i="30"/>
  <c r="Z674" i="30"/>
  <c r="Z610" i="30"/>
  <c r="Z546" i="30"/>
  <c r="Z482" i="30"/>
  <c r="Z418" i="30"/>
  <c r="Z354" i="30"/>
  <c r="Z290" i="30"/>
  <c r="Z226" i="30"/>
  <c r="Z162" i="30"/>
  <c r="Z98" i="30"/>
  <c r="Z34" i="30"/>
  <c r="Z933" i="30"/>
  <c r="Z942" i="30"/>
  <c r="Z878" i="30"/>
  <c r="Z814" i="30"/>
  <c r="Z750" i="30"/>
  <c r="Z686" i="30"/>
  <c r="Z622" i="30"/>
  <c r="Z558" i="30"/>
  <c r="Z494" i="30"/>
  <c r="Z430" i="30"/>
  <c r="Z366" i="30"/>
  <c r="Z302" i="30"/>
  <c r="Z238" i="30"/>
  <c r="Z174" i="30"/>
  <c r="Z110" i="30"/>
  <c r="Z46" i="30"/>
  <c r="Z945" i="30"/>
  <c r="Z865" i="30"/>
  <c r="Z669" i="30"/>
  <c r="Z473" i="30"/>
  <c r="Z277" i="30"/>
  <c r="Z81" i="30"/>
  <c r="Z954" i="30"/>
  <c r="Z890" i="30"/>
  <c r="Z826" i="30"/>
  <c r="Z762" i="30"/>
  <c r="Z698" i="30"/>
  <c r="Z634" i="30"/>
  <c r="Z570" i="30"/>
  <c r="Z506" i="30"/>
  <c r="Z442" i="30"/>
  <c r="Z378" i="30"/>
  <c r="Z314" i="30"/>
  <c r="Z250" i="30"/>
  <c r="Z186" i="30"/>
  <c r="Z122" i="30"/>
  <c r="Z58" i="30"/>
  <c r="Z957" i="30"/>
  <c r="Z893" i="30"/>
  <c r="Z705" i="30"/>
  <c r="Z513" i="30"/>
  <c r="Z313" i="30"/>
  <c r="Z117" i="30"/>
  <c r="Z902" i="30"/>
  <c r="Z838" i="30"/>
  <c r="Z774" i="30"/>
  <c r="Z710" i="30"/>
  <c r="Z646" i="30"/>
  <c r="Z582" i="30"/>
  <c r="Z518" i="30"/>
  <c r="Z454" i="30"/>
  <c r="Z390" i="30"/>
  <c r="Z326" i="30"/>
  <c r="Z262" i="30"/>
  <c r="Z198" i="30"/>
  <c r="Z134" i="30"/>
  <c r="Z70" i="30"/>
  <c r="Z6" i="30"/>
  <c r="Z905" i="30"/>
  <c r="Z745" i="30"/>
  <c r="Z549" i="30"/>
  <c r="Z349" i="30"/>
  <c r="Z153" i="30"/>
  <c r="Z681" i="30"/>
  <c r="Z813" i="30"/>
  <c r="Z629" i="30"/>
  <c r="Z441" i="30"/>
  <c r="Z265" i="30"/>
  <c r="Z85" i="30"/>
  <c r="Z725" i="30"/>
  <c r="Z529" i="30"/>
  <c r="Z329" i="30"/>
  <c r="Z125" i="30"/>
  <c r="Z928" i="30"/>
  <c r="Z864" i="30"/>
  <c r="Z800" i="30"/>
  <c r="Z736" i="30"/>
  <c r="Z672" i="30"/>
  <c r="Z608" i="30"/>
  <c r="Z544" i="30"/>
  <c r="Z480" i="30"/>
  <c r="Z416" i="30"/>
  <c r="Z352" i="30"/>
  <c r="Z45" i="30"/>
  <c r="Z280" i="30"/>
  <c r="Z970" i="30"/>
  <c r="Z994" i="30"/>
  <c r="Z1014" i="30"/>
  <c r="Z1034" i="30"/>
  <c r="Z1058" i="30"/>
  <c r="Z1078" i="30"/>
  <c r="Z1098" i="30"/>
  <c r="Z1122" i="30"/>
  <c r="Z1142" i="30"/>
  <c r="Z1162" i="30"/>
  <c r="Z1186" i="30"/>
  <c r="Z1206" i="30"/>
  <c r="Z1226" i="30"/>
  <c r="Z1250" i="30"/>
  <c r="Z1270" i="30"/>
  <c r="Z1012" i="30"/>
  <c r="Z1124" i="30"/>
  <c r="Z1156" i="30"/>
  <c r="Z1268" i="30"/>
  <c r="Z1116" i="30"/>
  <c r="Z1152" i="30"/>
  <c r="Z1296" i="30"/>
  <c r="Z1328" i="30"/>
  <c r="Z1354" i="30"/>
  <c r="Z1064" i="30"/>
  <c r="Z1100" i="30"/>
  <c r="Z1136" i="30"/>
  <c r="Z1316" i="30"/>
  <c r="Z1342" i="30"/>
  <c r="Z1374" i="30"/>
  <c r="Z992" i="30"/>
  <c r="Z1148" i="30"/>
  <c r="Z1298" i="30"/>
  <c r="Z1352" i="30"/>
  <c r="Z1196" i="30"/>
  <c r="Z1356" i="30"/>
  <c r="Z1286" i="30"/>
  <c r="Z1350" i="30"/>
  <c r="Z1404" i="30"/>
  <c r="Z1366" i="30"/>
  <c r="Z1400" i="30"/>
  <c r="Z1282" i="30"/>
  <c r="Z1336" i="30"/>
  <c r="Z962" i="30"/>
  <c r="Z882" i="30"/>
  <c r="Z786" i="30"/>
  <c r="Z706" i="30"/>
  <c r="Z626" i="30"/>
  <c r="Z530" i="30"/>
  <c r="Z450" i="30"/>
  <c r="Z370" i="30"/>
  <c r="Z274" i="30"/>
  <c r="Z194" i="30"/>
  <c r="Z114" i="30"/>
  <c r="Z18" i="30"/>
  <c r="Z901" i="30"/>
  <c r="Z894" i="30"/>
  <c r="Z798" i="30"/>
  <c r="Z718" i="30"/>
  <c r="Z638" i="30"/>
  <c r="Z542" i="30"/>
  <c r="Z462" i="30"/>
  <c r="Z382" i="30"/>
  <c r="Z286" i="30"/>
  <c r="Z206" i="30"/>
  <c r="Z126" i="30"/>
  <c r="Z30" i="30"/>
  <c r="Z913" i="30"/>
  <c r="Z721" i="30"/>
  <c r="Z425" i="30"/>
  <c r="Z181" i="30"/>
  <c r="Z874" i="30"/>
  <c r="Z794" i="30"/>
  <c r="Z714" i="30"/>
  <c r="Z618" i="30"/>
  <c r="Z538" i="30"/>
  <c r="Z458" i="30"/>
  <c r="Z362" i="30"/>
  <c r="Z282" i="30"/>
  <c r="Z202" i="30"/>
  <c r="Z106" i="30"/>
  <c r="Z26" i="30"/>
  <c r="Z909" i="30"/>
  <c r="Z657" i="30"/>
  <c r="Z413" i="30"/>
  <c r="Z165" i="30"/>
  <c r="Z950" i="30"/>
  <c r="Z870" i="30"/>
  <c r="Z790" i="30"/>
  <c r="Z694" i="30"/>
  <c r="Z614" i="30"/>
  <c r="Z534" i="30"/>
  <c r="Z438" i="30"/>
  <c r="Z358" i="30"/>
  <c r="Z278" i="30"/>
  <c r="Z182" i="30"/>
  <c r="Z102" i="30"/>
  <c r="Z22" i="30"/>
  <c r="Z889" i="30"/>
  <c r="Z645" i="30"/>
  <c r="Z401" i="30"/>
  <c r="Z105" i="30"/>
  <c r="Z93" i="30"/>
  <c r="Z765" i="30"/>
  <c r="Z533" i="30"/>
  <c r="Z309" i="30"/>
  <c r="Z873" i="30"/>
  <c r="Z625" i="30"/>
  <c r="Z381" i="30"/>
  <c r="Z77" i="30"/>
  <c r="Z896" i="30"/>
  <c r="Z816" i="30"/>
  <c r="Z720" i="30"/>
  <c r="Z640" i="30"/>
  <c r="Z560" i="30"/>
  <c r="Z464" i="30"/>
  <c r="Z384" i="30"/>
  <c r="Z304" i="30"/>
  <c r="Z264" i="30"/>
  <c r="Z200" i="30"/>
  <c r="Z136" i="30"/>
  <c r="Z72" i="30"/>
  <c r="Z8" i="30"/>
  <c r="Z237" i="30"/>
  <c r="Z709" i="30"/>
  <c r="Z521" i="30"/>
  <c r="Z345" i="30"/>
  <c r="Z169" i="30"/>
  <c r="Z809" i="30"/>
  <c r="Z613" i="30"/>
  <c r="Z417" i="30"/>
  <c r="Z213" i="30"/>
  <c r="Z956" i="30"/>
  <c r="Z892" i="30"/>
  <c r="Z828" i="30"/>
  <c r="Z764" i="30"/>
  <c r="Z700" i="30"/>
  <c r="Z636" i="30"/>
  <c r="Z572" i="30"/>
  <c r="Z508" i="30"/>
  <c r="Z444" i="30"/>
  <c r="Z380" i="30"/>
  <c r="Z316" i="30"/>
  <c r="Z9" i="30"/>
  <c r="Z244" i="30"/>
  <c r="Z180" i="30"/>
  <c r="Z116" i="30"/>
  <c r="Z52" i="30"/>
  <c r="Z585" i="30"/>
  <c r="Z789" i="30"/>
  <c r="Z605" i="30"/>
  <c r="Z421" i="30"/>
  <c r="Z245" i="30"/>
  <c r="Z65" i="30"/>
  <c r="Z701" i="30"/>
  <c r="Z505" i="30"/>
  <c r="Z305" i="30"/>
  <c r="Z101" i="30"/>
  <c r="Z920" i="30"/>
  <c r="Z856" i="30"/>
  <c r="Z792" i="30"/>
  <c r="Z728" i="30"/>
  <c r="Z664" i="30"/>
  <c r="Z600" i="30"/>
  <c r="Z536" i="30"/>
  <c r="Z472" i="30"/>
  <c r="Z408" i="30"/>
  <c r="Z344" i="30"/>
  <c r="Z37" i="30"/>
  <c r="Z272" i="30"/>
  <c r="Z208" i="30"/>
  <c r="Z144" i="30"/>
  <c r="Z80" i="30"/>
  <c r="Z16" i="30"/>
  <c r="Z141" i="30"/>
  <c r="Z641" i="30"/>
  <c r="Z737" i="30"/>
  <c r="Z932" i="30"/>
  <c r="Z676" i="30"/>
  <c r="Z420" i="30"/>
  <c r="Z220" i="30"/>
  <c r="Z409" i="30"/>
  <c r="Z493" i="30"/>
  <c r="Z852" i="30"/>
  <c r="Z596" i="30"/>
  <c r="Z340" i="30"/>
  <c r="Z140" i="30"/>
  <c r="Z185" i="30"/>
  <c r="Z241" i="30"/>
  <c r="Z772" i="30"/>
  <c r="Z516" i="30"/>
  <c r="Z17" i="30"/>
  <c r="Z60" i="30"/>
  <c r="Z497" i="30"/>
  <c r="Z589" i="30"/>
  <c r="Z884" i="30"/>
  <c r="Z628" i="30"/>
  <c r="Z372" i="30"/>
  <c r="Z172" i="30"/>
  <c r="U9" i="28"/>
  <c r="U25" i="28"/>
  <c r="U41" i="28"/>
  <c r="U57" i="28"/>
  <c r="U73" i="28"/>
  <c r="U89" i="28"/>
  <c r="U105" i="28"/>
  <c r="U121" i="28"/>
  <c r="U137" i="28"/>
  <c r="U153" i="28"/>
  <c r="U169" i="28"/>
  <c r="U185" i="28"/>
  <c r="U201" i="28"/>
  <c r="U217" i="28"/>
  <c r="U233" i="28"/>
  <c r="U249" i="28"/>
  <c r="U265" i="28"/>
  <c r="U281" i="28"/>
  <c r="U297" i="28"/>
  <c r="U313" i="28"/>
  <c r="U329" i="28"/>
  <c r="U8" i="28"/>
  <c r="U24" i="28"/>
  <c r="U40" i="28"/>
  <c r="U56" i="28"/>
  <c r="U72" i="28"/>
  <c r="U88" i="28"/>
  <c r="U104" i="28"/>
  <c r="U120" i="28"/>
  <c r="U136" i="28"/>
  <c r="U152" i="28"/>
  <c r="U168" i="28"/>
  <c r="U184" i="28"/>
  <c r="U200" i="28"/>
  <c r="U216" i="28"/>
  <c r="U232" i="28"/>
  <c r="U248" i="28"/>
  <c r="U264" i="28"/>
  <c r="U280" i="28"/>
  <c r="U22" i="28"/>
  <c r="U54" i="28"/>
  <c r="U86" i="28"/>
  <c r="U118" i="28"/>
  <c r="U150" i="28"/>
  <c r="U182" i="28"/>
  <c r="U214" i="28"/>
  <c r="U246" i="28"/>
  <c r="U278" i="28"/>
  <c r="U302" i="28"/>
  <c r="U323" i="28"/>
  <c r="U344" i="28"/>
  <c r="U360" i="28"/>
  <c r="U376" i="28"/>
  <c r="U392" i="28"/>
  <c r="U408" i="28"/>
  <c r="U424" i="28"/>
  <c r="U440" i="28"/>
  <c r="U456" i="28"/>
  <c r="U472" i="28"/>
  <c r="U488" i="28"/>
  <c r="U504" i="28"/>
  <c r="U520" i="28"/>
  <c r="U536" i="28"/>
  <c r="U552" i="28"/>
  <c r="U568" i="28"/>
  <c r="U584" i="28"/>
  <c r="U600" i="28"/>
  <c r="U616" i="28"/>
  <c r="U35" i="28"/>
  <c r="U67" i="28"/>
  <c r="U99" i="28"/>
  <c r="U131" i="28"/>
  <c r="U163" i="28"/>
  <c r="U195" i="28"/>
  <c r="U227" i="28"/>
  <c r="U259" i="28"/>
  <c r="U290" i="28"/>
  <c r="U311" i="28"/>
  <c r="U332" i="28"/>
  <c r="U351" i="28"/>
  <c r="U367" i="28"/>
  <c r="U383" i="28"/>
  <c r="U399" i="28"/>
  <c r="U415" i="28"/>
  <c r="U431" i="28"/>
  <c r="U447" i="28"/>
  <c r="U463" i="28"/>
  <c r="U479" i="28"/>
  <c r="U495" i="28"/>
  <c r="U39" i="28"/>
  <c r="U103" i="28"/>
  <c r="U167" i="28"/>
  <c r="U231" i="28"/>
  <c r="U66" i="28"/>
  <c r="U130" i="28"/>
  <c r="U194" i="28"/>
  <c r="U258" i="28"/>
  <c r="U310" i="28"/>
  <c r="U350" i="28"/>
  <c r="U382" i="28"/>
  <c r="U414" i="28"/>
  <c r="U446" i="28"/>
  <c r="U478" i="28"/>
  <c r="U507" i="28"/>
  <c r="U529" i="28"/>
  <c r="U550" i="28"/>
  <c r="U571" i="28"/>
  <c r="U593" i="28"/>
  <c r="U614" i="28"/>
  <c r="U631" i="28"/>
  <c r="U647" i="28"/>
  <c r="U663" i="28"/>
  <c r="U679" i="28"/>
  <c r="U695" i="28"/>
  <c r="U711" i="28"/>
  <c r="U727" i="28"/>
  <c r="U743" i="28"/>
  <c r="U759" i="28"/>
  <c r="U775" i="28"/>
  <c r="U791" i="28"/>
  <c r="U807" i="28"/>
  <c r="U823" i="28"/>
  <c r="U839" i="28"/>
  <c r="U855" i="28"/>
  <c r="U871" i="28"/>
  <c r="U887" i="28"/>
  <c r="U903" i="28"/>
  <c r="U919" i="28"/>
  <c r="U935" i="28"/>
  <c r="U951" i="28"/>
  <c r="U967" i="28"/>
  <c r="U983" i="28"/>
  <c r="U999" i="28"/>
  <c r="U1015" i="28"/>
  <c r="U1031" i="28"/>
  <c r="U42" i="28"/>
  <c r="U170" i="28"/>
  <c r="U279" i="28"/>
  <c r="U336" i="28"/>
  <c r="U381" i="28"/>
  <c r="U425" i="28"/>
  <c r="U466" i="28"/>
  <c r="U506" i="28"/>
  <c r="U535" i="28"/>
  <c r="U563" i="28"/>
  <c r="U591" i="28"/>
  <c r="U620" i="28"/>
  <c r="U641" i="28"/>
  <c r="U662" i="28"/>
  <c r="U684" i="28"/>
  <c r="U705" i="28"/>
  <c r="U726" i="28"/>
  <c r="U748" i="28"/>
  <c r="U769" i="28"/>
  <c r="U790" i="28"/>
  <c r="U812" i="28"/>
  <c r="U833" i="28"/>
  <c r="U854" i="28"/>
  <c r="U876" i="28"/>
  <c r="U897" i="28"/>
  <c r="U918" i="28"/>
  <c r="U940" i="28"/>
  <c r="U961" i="28"/>
  <c r="U982" i="28"/>
  <c r="U1004" i="28"/>
  <c r="U1025" i="28"/>
  <c r="U1045" i="28"/>
  <c r="U1061" i="28"/>
  <c r="U1077" i="28"/>
  <c r="U1093" i="28"/>
  <c r="U1109" i="28"/>
  <c r="U1125" i="28"/>
  <c r="U1141" i="28"/>
  <c r="U1157" i="28"/>
  <c r="U1173" i="28"/>
  <c r="U1189" i="28"/>
  <c r="U1205" i="28"/>
  <c r="U1221" i="28"/>
  <c r="U127" i="28"/>
  <c r="U250" i="28"/>
  <c r="U319" i="28"/>
  <c r="U369" i="28"/>
  <c r="U410" i="28"/>
  <c r="U453" i="28"/>
  <c r="U497" i="28"/>
  <c r="U526" i="28"/>
  <c r="U554" i="28"/>
  <c r="U583" i="28"/>
  <c r="U611" i="28"/>
  <c r="U634" i="28"/>
  <c r="U656" i="28"/>
  <c r="U677" i="28"/>
  <c r="U698" i="28"/>
  <c r="U720" i="28"/>
  <c r="U741" i="28"/>
  <c r="U762" i="28"/>
  <c r="U784" i="28"/>
  <c r="U805" i="28"/>
  <c r="U826" i="28"/>
  <c r="U848" i="28"/>
  <c r="U869" i="28"/>
  <c r="U890" i="28"/>
  <c r="U912" i="28"/>
  <c r="U933" i="28"/>
  <c r="U954" i="28"/>
  <c r="U976" i="28"/>
  <c r="U997" i="28"/>
  <c r="U1018" i="28"/>
  <c r="U1040" i="28"/>
  <c r="U1056" i="28"/>
  <c r="U1072" i="28"/>
  <c r="U1088" i="28"/>
  <c r="U1104" i="28"/>
  <c r="U1120" i="28"/>
  <c r="U1136" i="28"/>
  <c r="U1152" i="28"/>
  <c r="U1168" i="28"/>
  <c r="U1184" i="28"/>
  <c r="U1200" i="28"/>
  <c r="U1216" i="28"/>
  <c r="U1232" i="28"/>
  <c r="U1248" i="28"/>
  <c r="U1264" i="28"/>
  <c r="U1280" i="28"/>
  <c r="U1296" i="28"/>
  <c r="U1312" i="28"/>
  <c r="U1328" i="28"/>
  <c r="U1344" i="28"/>
  <c r="U1360" i="28"/>
  <c r="U1376" i="28"/>
  <c r="U1392" i="28"/>
  <c r="U1408" i="28"/>
  <c r="U1424" i="28"/>
  <c r="U1440" i="28"/>
  <c r="U1456" i="28"/>
  <c r="U1472" i="28"/>
  <c r="U1488" i="28"/>
  <c r="U1504" i="28"/>
  <c r="U1520" i="28"/>
  <c r="U1536" i="28"/>
  <c r="U1552" i="28"/>
  <c r="U1568" i="28"/>
  <c r="U1584" i="28"/>
  <c r="U1600" i="28"/>
  <c r="U1616" i="28"/>
  <c r="U1632" i="28"/>
  <c r="U1648" i="28"/>
  <c r="U1664" i="28"/>
  <c r="U143" i="28"/>
  <c r="U326" i="28"/>
  <c r="U417" i="28"/>
  <c r="U501" i="28"/>
  <c r="U558" i="28"/>
  <c r="U615" i="28"/>
  <c r="U658" i="28"/>
  <c r="U701" i="28"/>
  <c r="U744" i="28"/>
  <c r="U786" i="28"/>
  <c r="U829" i="28"/>
  <c r="U872" i="28"/>
  <c r="U914" i="28"/>
  <c r="U957" i="28"/>
  <c r="U1000" i="28"/>
  <c r="U1042" i="28"/>
  <c r="U1074" i="28"/>
  <c r="U1106" i="28"/>
  <c r="U1138" i="28"/>
  <c r="U1170" i="28"/>
  <c r="U1202" i="28"/>
  <c r="U1230" i="28"/>
  <c r="U1251" i="28"/>
  <c r="U1273" i="28"/>
  <c r="U1294" i="28"/>
  <c r="U1315" i="28"/>
  <c r="U1337" i="28"/>
  <c r="U1358" i="28"/>
  <c r="U1379" i="28"/>
  <c r="U1401" i="28"/>
  <c r="U1422" i="28"/>
  <c r="U1443" i="28"/>
  <c r="U1465" i="28"/>
  <c r="U1486" i="28"/>
  <c r="U1507" i="28"/>
  <c r="U1529" i="28"/>
  <c r="U1550" i="28"/>
  <c r="U1571" i="28"/>
  <c r="U1593" i="28"/>
  <c r="U1614" i="28"/>
  <c r="U1635" i="28"/>
  <c r="U1657" i="28"/>
  <c r="U1676" i="28"/>
  <c r="U1692" i="28"/>
  <c r="U1708" i="28"/>
  <c r="U1724" i="28"/>
  <c r="U1740" i="28"/>
  <c r="U1756" i="28"/>
  <c r="U1772" i="28"/>
  <c r="U1788" i="28"/>
  <c r="U1804" i="28"/>
  <c r="U1820" i="28"/>
  <c r="U1836" i="28"/>
  <c r="U1852" i="28"/>
  <c r="U1868" i="28"/>
  <c r="U1884" i="28"/>
  <c r="U1900" i="28"/>
  <c r="U1916" i="28"/>
  <c r="U1932" i="28"/>
  <c r="U1948" i="28"/>
  <c r="U1964" i="28"/>
  <c r="U1980" i="28"/>
  <c r="U1996" i="28"/>
  <c r="U2012" i="28"/>
  <c r="U2028" i="28"/>
  <c r="U2044" i="28"/>
  <c r="U2060" i="28"/>
  <c r="U2076" i="28"/>
  <c r="U2092" i="28"/>
  <c r="U2108" i="28"/>
  <c r="U2124" i="28"/>
  <c r="U2140" i="28"/>
  <c r="U2156" i="28"/>
  <c r="U2172" i="28"/>
  <c r="U2188" i="28"/>
  <c r="U2204" i="28"/>
  <c r="U2220" i="28"/>
  <c r="U2236" i="28"/>
  <c r="U2252" i="28"/>
  <c r="U2268" i="28"/>
  <c r="U2284" i="28"/>
  <c r="U2300" i="28"/>
  <c r="U2316" i="28"/>
  <c r="U2332" i="28"/>
  <c r="U2348" i="28"/>
  <c r="U122" i="28"/>
  <c r="Z551" i="30"/>
  <c r="Z982" i="30"/>
  <c r="Z1010" i="30"/>
  <c r="Z1042" i="30"/>
  <c r="Z1066" i="30"/>
  <c r="Z1094" i="30"/>
  <c r="Z1126" i="30"/>
  <c r="Z1154" i="30"/>
  <c r="Z1178" i="30"/>
  <c r="Z1210" i="30"/>
  <c r="Z1238" i="30"/>
  <c r="Z1266" i="30"/>
  <c r="Z871" i="30"/>
  <c r="Z996" i="30"/>
  <c r="Z1076" i="30"/>
  <c r="Z1188" i="30"/>
  <c r="Z179" i="30"/>
  <c r="Z988" i="30"/>
  <c r="Z1144" i="30"/>
  <c r="Z1244" i="30"/>
  <c r="Z1290" i="30"/>
  <c r="Z1370" i="30"/>
  <c r="Z1402" i="30"/>
  <c r="Z1192" i="30"/>
  <c r="Z1294" i="30"/>
  <c r="Z1332" i="30"/>
  <c r="Z1364" i="30"/>
  <c r="Z1406" i="30"/>
  <c r="Z1248" i="30"/>
  <c r="Z1320" i="30"/>
  <c r="Z1394" i="30"/>
  <c r="Z1068" i="30"/>
  <c r="Z1292" i="30"/>
  <c r="Z1004" i="30"/>
  <c r="Z1104" i="30"/>
  <c r="Z1308" i="30"/>
  <c r="Z1372" i="30"/>
  <c r="Z1398" i="30"/>
  <c r="Z1314" i="30"/>
  <c r="Z850" i="30"/>
  <c r="Z754" i="30"/>
  <c r="Z642" i="30"/>
  <c r="Z514" i="30"/>
  <c r="Z402" i="30"/>
  <c r="Z306" i="30"/>
  <c r="Z178" i="30"/>
  <c r="Z66" i="30"/>
  <c r="Z917" i="30"/>
  <c r="Z862" i="30"/>
  <c r="Z766" i="30"/>
  <c r="Z654" i="30"/>
  <c r="Z526" i="30"/>
  <c r="Z414" i="30"/>
  <c r="Z318" i="30"/>
  <c r="Z190" i="30"/>
  <c r="Z78" i="30"/>
  <c r="Z929" i="30"/>
  <c r="Z621" i="30"/>
  <c r="Z325" i="30"/>
  <c r="Z939" i="30"/>
  <c r="Z858" i="30"/>
  <c r="Z746" i="30"/>
  <c r="Z650" i="30"/>
  <c r="Z522" i="30"/>
  <c r="Z410" i="30"/>
  <c r="Z298" i="30"/>
  <c r="Z170" i="30"/>
  <c r="Z74" i="30"/>
  <c r="Z925" i="30"/>
  <c r="Z609" i="30"/>
  <c r="Z261" i="30"/>
  <c r="Z935" i="30"/>
  <c r="Z854" i="30"/>
  <c r="Z742" i="30"/>
  <c r="Z630" i="30"/>
  <c r="Z502" i="30"/>
  <c r="Z406" i="30"/>
  <c r="Z294" i="30"/>
  <c r="Z166" i="30"/>
  <c r="Z54" i="30"/>
  <c r="Z921" i="30"/>
  <c r="Z597" i="30"/>
  <c r="Z249" i="30"/>
  <c r="Z915" i="30"/>
  <c r="Z891" i="30"/>
  <c r="Z779" i="30"/>
  <c r="Z651" i="30"/>
  <c r="Z503" i="30"/>
  <c r="Z375" i="30"/>
  <c r="Z275" i="30"/>
  <c r="Z135" i="30"/>
  <c r="Z11" i="30"/>
  <c r="Z581" i="30"/>
  <c r="Z221" i="30"/>
  <c r="Z773" i="30"/>
  <c r="Z429" i="30"/>
  <c r="Z960" i="30"/>
  <c r="Z848" i="30"/>
  <c r="Z752" i="30"/>
  <c r="Z624" i="30"/>
  <c r="Z512" i="30"/>
  <c r="Z400" i="30"/>
  <c r="Z29" i="30"/>
  <c r="Z232" i="30"/>
  <c r="Z152" i="30"/>
  <c r="Z56" i="30"/>
  <c r="Z633" i="30"/>
  <c r="Z883" i="30"/>
  <c r="Z775" i="30"/>
  <c r="Z683" i="30"/>
  <c r="Z591" i="30"/>
  <c r="Z479" i="30"/>
  <c r="Z387" i="30"/>
  <c r="Z303" i="30"/>
  <c r="Z203" i="30"/>
  <c r="Z111" i="30"/>
  <c r="Z23" i="30"/>
  <c r="Z665" i="30"/>
  <c r="Z433" i="30"/>
  <c r="Z209" i="30"/>
  <c r="Z761" i="30"/>
  <c r="Z517" i="30"/>
  <c r="Z269" i="30"/>
  <c r="Z940" i="30"/>
  <c r="Z860" i="30"/>
  <c r="Z780" i="30"/>
  <c r="Z684" i="30"/>
  <c r="Z604" i="30"/>
  <c r="Z524" i="30"/>
  <c r="Z428" i="30"/>
  <c r="Z348" i="30"/>
  <c r="Z25" i="30"/>
  <c r="Z228" i="30"/>
  <c r="Z148" i="30"/>
  <c r="Z68" i="30"/>
  <c r="Z389" i="30"/>
  <c r="Z859" i="30"/>
  <c r="Z771" i="30"/>
  <c r="Z659" i="30"/>
  <c r="Z571" i="30"/>
  <c r="Z475" i="30"/>
  <c r="Z367" i="30"/>
  <c r="Z283" i="30"/>
  <c r="Z199" i="30"/>
  <c r="Z87" i="30"/>
  <c r="Z881" i="30"/>
  <c r="Z653" i="30"/>
  <c r="Z373" i="30"/>
  <c r="Z157" i="30"/>
  <c r="Z749" i="30"/>
  <c r="Z457" i="30"/>
  <c r="Z201" i="30"/>
  <c r="Z936" i="30"/>
  <c r="Z840" i="30"/>
  <c r="Z760" i="30"/>
  <c r="Z680" i="30"/>
  <c r="Z584" i="30"/>
  <c r="Z504" i="30"/>
  <c r="Z424" i="30"/>
  <c r="Z328" i="30"/>
  <c r="Z5" i="30"/>
  <c r="Z224" i="30"/>
  <c r="Z128" i="30"/>
  <c r="Z48" i="30"/>
  <c r="Z337" i="30"/>
  <c r="Z839" i="30"/>
  <c r="Z747" i="30"/>
  <c r="Z543" i="30"/>
  <c r="Z123" i="30"/>
  <c r="Z273" i="30"/>
  <c r="Z137" i="30"/>
  <c r="Z612" i="30"/>
  <c r="Z49" i="30"/>
  <c r="Z28" i="30"/>
  <c r="Z311" i="30"/>
  <c r="Z777" i="30"/>
  <c r="Z689" i="30"/>
  <c r="Z788" i="30"/>
  <c r="Z468" i="30"/>
  <c r="Z204" i="30"/>
  <c r="Z511" i="30"/>
  <c r="Z155" i="30"/>
  <c r="Z361" i="30"/>
  <c r="Z964" i="30"/>
  <c r="Z644" i="30"/>
  <c r="Z324" i="30"/>
  <c r="Z639" i="30"/>
  <c r="Z279" i="30"/>
  <c r="Z685" i="30"/>
  <c r="Z393" i="30"/>
  <c r="Z756" i="30"/>
  <c r="Z436" i="30"/>
  <c r="Z108" i="30"/>
  <c r="U17" i="28"/>
  <c r="U37" i="28"/>
  <c r="U61" i="28"/>
  <c r="U81" i="28"/>
  <c r="U101" i="28"/>
  <c r="U125" i="28"/>
  <c r="U145" i="28"/>
  <c r="U165" i="28"/>
  <c r="U189" i="28"/>
  <c r="U209" i="28"/>
  <c r="U229" i="28"/>
  <c r="U253" i="28"/>
  <c r="U273" i="28"/>
  <c r="U293" i="28"/>
  <c r="U317" i="28"/>
  <c r="U337" i="28"/>
  <c r="U20" i="28"/>
  <c r="U44" i="28"/>
  <c r="U64" i="28"/>
  <c r="U84" i="28"/>
  <c r="U108" i="28"/>
  <c r="U128" i="28"/>
  <c r="U148" i="28"/>
  <c r="U172" i="28"/>
  <c r="U192" i="28"/>
  <c r="U212" i="28"/>
  <c r="U236" i="28"/>
  <c r="U256" i="28"/>
  <c r="U276" i="28"/>
  <c r="U30" i="28"/>
  <c r="U70" i="28"/>
  <c r="U110" i="28"/>
  <c r="U158" i="28"/>
  <c r="U198" i="28"/>
  <c r="U238" i="28"/>
  <c r="U286" i="28"/>
  <c r="U312" i="28"/>
  <c r="U339" i="28"/>
  <c r="U364" i="28"/>
  <c r="U384" i="28"/>
  <c r="U404" i="28"/>
  <c r="U428" i="28"/>
  <c r="U448" i="28"/>
  <c r="U468" i="28"/>
  <c r="U492" i="28"/>
  <c r="U512" i="28"/>
  <c r="U532" i="28"/>
  <c r="U556" i="28"/>
  <c r="U576" i="28"/>
  <c r="U596" i="28"/>
  <c r="U11" i="28"/>
  <c r="U51" i="28"/>
  <c r="U91" i="28"/>
  <c r="U139" i="28"/>
  <c r="U179" i="28"/>
  <c r="U219" i="28"/>
  <c r="U267" i="28"/>
  <c r="U300" i="28"/>
  <c r="U327" i="28"/>
  <c r="U355" i="28"/>
  <c r="U375" i="28"/>
  <c r="U395" i="28"/>
  <c r="U419" i="28"/>
  <c r="U439" i="28"/>
  <c r="U459" i="28"/>
  <c r="U483" i="28"/>
  <c r="U7" i="28"/>
  <c r="U87" i="28"/>
  <c r="U183" i="28"/>
  <c r="U34" i="28"/>
  <c r="U114" i="28"/>
  <c r="U210" i="28"/>
  <c r="U288" i="28"/>
  <c r="U342" i="28"/>
  <c r="U390" i="28"/>
  <c r="U430" i="28"/>
  <c r="U470" i="28"/>
  <c r="U513" i="28"/>
  <c r="U539" i="28"/>
  <c r="U566" i="28"/>
  <c r="U598" i="28"/>
  <c r="U623" i="28"/>
  <c r="U643" i="28"/>
  <c r="U667" i="28"/>
  <c r="U687" i="28"/>
  <c r="U707" i="28"/>
  <c r="U731" i="28"/>
  <c r="U751" i="28"/>
  <c r="U771" i="28"/>
  <c r="U795" i="28"/>
  <c r="U815" i="28"/>
  <c r="U835" i="28"/>
  <c r="U859" i="28"/>
  <c r="U879" i="28"/>
  <c r="U899" i="28"/>
  <c r="U923" i="28"/>
  <c r="U943" i="28"/>
  <c r="U963" i="28"/>
  <c r="U987" i="28"/>
  <c r="U1007" i="28"/>
  <c r="U1027" i="28"/>
  <c r="U74" i="28"/>
  <c r="U234" i="28"/>
  <c r="U324" i="28"/>
  <c r="U393" i="28"/>
  <c r="U445" i="28"/>
  <c r="U498" i="28"/>
  <c r="U542" i="28"/>
  <c r="U578" i="28"/>
  <c r="U613" i="28"/>
  <c r="U646" i="28"/>
  <c r="U673" i="28"/>
  <c r="U700" i="28"/>
  <c r="U732" i="28"/>
  <c r="U758" i="28"/>
  <c r="U785" i="28"/>
  <c r="U817" i="28"/>
  <c r="U844" i="28"/>
  <c r="U870" i="28"/>
  <c r="U902" i="28"/>
  <c r="U929" i="28"/>
  <c r="U956" i="28"/>
  <c r="U988" i="28"/>
  <c r="U1014" i="28"/>
  <c r="U1041" i="28"/>
  <c r="U1065" i="28"/>
  <c r="U1085" i="28"/>
  <c r="U1105" i="28"/>
  <c r="U1129" i="28"/>
  <c r="U1149" i="28"/>
  <c r="U1169" i="28"/>
  <c r="U1193" i="28"/>
  <c r="U1213" i="28"/>
  <c r="U95" i="28"/>
  <c r="U271" i="28"/>
  <c r="U346" i="28"/>
  <c r="U401" i="28"/>
  <c r="U465" i="28"/>
  <c r="U511" i="28"/>
  <c r="U547" i="28"/>
  <c r="U590" i="28"/>
  <c r="U624" i="28"/>
  <c r="U650" i="28"/>
  <c r="U682" i="28"/>
  <c r="U709" i="28"/>
  <c r="U736" i="28"/>
  <c r="U768" i="28"/>
  <c r="U794" i="28"/>
  <c r="U821" i="28"/>
  <c r="U853" i="28"/>
  <c r="U880" i="28"/>
  <c r="U906" i="28"/>
  <c r="U938" i="28"/>
  <c r="U965" i="28"/>
  <c r="U992" i="28"/>
  <c r="U1024" i="28"/>
  <c r="U1048" i="28"/>
  <c r="U1068" i="28"/>
  <c r="U1092" i="28"/>
  <c r="U1112" i="28"/>
  <c r="U1132" i="28"/>
  <c r="U1156" i="28"/>
  <c r="U1176" i="28"/>
  <c r="U1196" i="28"/>
  <c r="U1220" i="28"/>
  <c r="U1240" i="28"/>
  <c r="U1260" i="28"/>
  <c r="U1284" i="28"/>
  <c r="U1304" i="28"/>
  <c r="U1324" i="28"/>
  <c r="U1348" i="28"/>
  <c r="U1368" i="28"/>
  <c r="U1388" i="28"/>
  <c r="U1412" i="28"/>
  <c r="U1432" i="28"/>
  <c r="U1452" i="28"/>
  <c r="U1476" i="28"/>
  <c r="U1496" i="28"/>
  <c r="U1516" i="28"/>
  <c r="U1540" i="28"/>
  <c r="U1560" i="28"/>
  <c r="U1580" i="28"/>
  <c r="U1604" i="28"/>
  <c r="U1624" i="28"/>
  <c r="U1644" i="28"/>
  <c r="U1668" i="28"/>
  <c r="U263" i="28"/>
  <c r="U394" i="28"/>
  <c r="U515" i="28"/>
  <c r="U586" i="28"/>
  <c r="U648" i="28"/>
  <c r="U712" i="28"/>
  <c r="U765" i="28"/>
  <c r="U818" i="28"/>
  <c r="U882" i="28"/>
  <c r="U936" i="28"/>
  <c r="U989" i="28"/>
  <c r="U1050" i="28"/>
  <c r="U1090" i="28"/>
  <c r="U1130" i="28"/>
  <c r="U1178" i="28"/>
  <c r="U1218" i="28"/>
  <c r="U1246" i="28"/>
  <c r="U1278" i="28"/>
  <c r="U1305" i="28"/>
  <c r="U1331" i="28"/>
  <c r="U1363" i="28"/>
  <c r="U1390" i="28"/>
  <c r="U1417" i="28"/>
  <c r="U1449" i="28"/>
  <c r="U1475" i="28"/>
  <c r="U1502" i="28"/>
  <c r="U1534" i="28"/>
  <c r="U1561" i="28"/>
  <c r="U1587" i="28"/>
  <c r="U1619" i="28"/>
  <c r="U1646" i="28"/>
  <c r="U1672" i="28"/>
  <c r="U1696" i="28"/>
  <c r="U1716" i="28"/>
  <c r="U1736" i="28"/>
  <c r="U1760" i="28"/>
  <c r="U1780" i="28"/>
  <c r="U1800" i="28"/>
  <c r="U1824" i="28"/>
  <c r="U1844" i="28"/>
  <c r="U1864" i="28"/>
  <c r="U1888" i="28"/>
  <c r="U1908" i="28"/>
  <c r="U1928" i="28"/>
  <c r="U1952" i="28"/>
  <c r="U1972" i="28"/>
  <c r="U1992" i="28"/>
  <c r="U2016" i="28"/>
  <c r="U2036" i="28"/>
  <c r="U2056" i="28"/>
  <c r="U2080" i="28"/>
  <c r="U2100" i="28"/>
  <c r="U2120" i="28"/>
  <c r="U2144" i="28"/>
  <c r="U2164" i="28"/>
  <c r="U2184" i="28"/>
  <c r="U2208" i="28"/>
  <c r="U2228" i="28"/>
  <c r="U2248" i="28"/>
  <c r="U2272" i="28"/>
  <c r="U2292" i="28"/>
  <c r="U2312" i="28"/>
  <c r="U2336" i="28"/>
  <c r="U2356" i="28"/>
  <c r="U287" i="28"/>
  <c r="U386" i="28"/>
  <c r="U473" i="28"/>
  <c r="U538" i="28"/>
  <c r="U595" i="28"/>
  <c r="U644" i="28"/>
  <c r="U686" i="28"/>
  <c r="U729" i="28"/>
  <c r="U772" i="28"/>
  <c r="U814" i="28"/>
  <c r="U857" i="28"/>
  <c r="U900" i="28"/>
  <c r="U942" i="28"/>
  <c r="U985" i="28"/>
  <c r="U1028" i="28"/>
  <c r="U1063" i="28"/>
  <c r="U1095" i="28"/>
  <c r="U1127" i="28"/>
  <c r="U1159" i="28"/>
  <c r="U1191" i="28"/>
  <c r="U1223" i="28"/>
  <c r="U1245" i="28"/>
  <c r="U1266" i="28"/>
  <c r="U1287" i="28"/>
  <c r="U1309" i="28"/>
  <c r="U1330" i="28"/>
  <c r="U1351" i="28"/>
  <c r="U1373" i="28"/>
  <c r="U1394" i="28"/>
  <c r="U1415" i="28"/>
  <c r="U1437" i="28"/>
  <c r="U1458" i="28"/>
  <c r="U1479" i="28"/>
  <c r="U1501" i="28"/>
  <c r="U1522" i="28"/>
  <c r="U1543" i="28"/>
  <c r="U1565" i="28"/>
  <c r="U1586" i="28"/>
  <c r="U1607" i="28"/>
  <c r="U1629" i="28"/>
  <c r="U1650" i="28"/>
  <c r="U1671" i="28"/>
  <c r="U1687" i="28"/>
  <c r="U1703" i="28"/>
  <c r="U1719" i="28"/>
  <c r="U1735" i="28"/>
  <c r="U1751" i="28"/>
  <c r="U1767" i="28"/>
  <c r="U1783" i="28"/>
  <c r="U1799" i="28"/>
  <c r="U1815" i="28"/>
  <c r="U1831" i="28"/>
  <c r="U1847" i="28"/>
  <c r="U26" i="28"/>
  <c r="U377" i="28"/>
  <c r="U531" i="28"/>
  <c r="U638" i="28"/>
  <c r="U724" i="28"/>
  <c r="U809" i="28"/>
  <c r="U894" i="28"/>
  <c r="U980" i="28"/>
  <c r="U1059" i="28"/>
  <c r="U1123" i="28"/>
  <c r="U1187" i="28"/>
  <c r="U1242" i="28"/>
  <c r="U1285" i="28"/>
  <c r="U1327" i="28"/>
  <c r="U1370" i="28"/>
  <c r="U1413" i="28"/>
  <c r="U1455" i="28"/>
  <c r="U1498" i="28"/>
  <c r="U1541" i="28"/>
  <c r="U1583" i="28"/>
  <c r="U1626" i="28"/>
  <c r="U1669" i="28"/>
  <c r="U1701" i="28"/>
  <c r="U1733" i="28"/>
  <c r="U1765" i="28"/>
  <c r="U1797" i="28"/>
  <c r="U1829" i="28"/>
  <c r="U1861" i="28"/>
  <c r="U1882" i="28"/>
  <c r="U1903" i="28"/>
  <c r="U1925" i="28"/>
  <c r="U1946" i="28"/>
  <c r="U1967" i="28"/>
  <c r="U1989" i="28"/>
  <c r="U2010" i="28"/>
  <c r="U2031" i="28"/>
  <c r="U2053" i="28"/>
  <c r="U2074" i="28"/>
  <c r="U2095" i="28"/>
  <c r="U2117" i="28"/>
  <c r="U2138" i="28"/>
  <c r="U2159" i="28"/>
  <c r="U2181" i="28"/>
  <c r="U2202" i="28"/>
  <c r="U2223" i="28"/>
  <c r="U2245" i="28"/>
  <c r="U2266" i="28"/>
  <c r="U2287" i="28"/>
  <c r="U2309" i="28"/>
  <c r="U2330" i="28"/>
  <c r="U2351" i="28"/>
  <c r="U2369" i="28"/>
  <c r="U2385" i="28"/>
  <c r="U2401" i="28"/>
  <c r="U2417" i="28"/>
  <c r="U2433" i="28"/>
  <c r="U2449" i="28"/>
  <c r="U2465" i="28"/>
  <c r="U2481" i="28"/>
  <c r="U2497" i="28"/>
  <c r="U2513" i="28"/>
  <c r="U2529" i="28"/>
  <c r="U2545" i="28"/>
  <c r="U2561" i="28"/>
  <c r="U2577" i="28"/>
  <c r="U2593" i="28"/>
  <c r="U2609" i="28"/>
  <c r="U2625" i="28"/>
  <c r="U2641" i="28"/>
  <c r="U2657" i="28"/>
  <c r="U2673" i="28"/>
  <c r="U2689" i="28"/>
  <c r="U2705" i="28"/>
  <c r="U2721" i="28"/>
  <c r="U2737" i="28"/>
  <c r="U2753" i="28"/>
  <c r="U2769" i="28"/>
  <c r="U2785" i="28"/>
  <c r="U2801" i="28"/>
  <c r="U2817" i="28"/>
  <c r="U2833" i="28"/>
  <c r="U2849" i="28"/>
  <c r="U2865" i="28"/>
  <c r="U2881" i="28"/>
  <c r="U2897" i="28"/>
  <c r="U2913" i="28"/>
  <c r="U2929" i="28"/>
  <c r="U2945" i="28"/>
  <c r="U2961" i="28"/>
  <c r="U2977" i="28"/>
  <c r="U2993" i="28"/>
  <c r="U3009" i="28"/>
  <c r="U3025" i="28"/>
  <c r="U3041" i="28"/>
  <c r="U3057" i="28"/>
  <c r="U3073" i="28"/>
  <c r="U3089" i="28"/>
  <c r="U3105" i="28"/>
  <c r="U3121" i="28"/>
  <c r="U3137" i="28"/>
  <c r="U3153" i="28"/>
  <c r="U3169" i="28"/>
  <c r="U3185" i="28"/>
  <c r="U3201" i="28"/>
  <c r="U3217" i="28"/>
  <c r="U3233" i="28"/>
  <c r="U3249" i="28"/>
  <c r="U3265" i="28"/>
  <c r="U3281" i="28"/>
  <c r="U3297" i="28"/>
  <c r="U3313" i="28"/>
  <c r="U3329" i="28"/>
  <c r="U3345" i="28"/>
  <c r="U3361" i="28"/>
  <c r="U3377" i="28"/>
  <c r="U3393" i="28"/>
  <c r="U3409" i="28"/>
  <c r="U3425" i="28"/>
  <c r="U3441" i="28"/>
  <c r="U175" i="28"/>
  <c r="U426" i="28"/>
  <c r="U565" i="28"/>
  <c r="U685" i="28"/>
  <c r="U770" i="28"/>
  <c r="U877" i="28"/>
  <c r="U1005" i="28"/>
  <c r="U1110" i="28"/>
  <c r="U1222" i="28"/>
  <c r="U1286" i="28"/>
  <c r="U1350" i="28"/>
  <c r="U1414" i="28"/>
  <c r="U1478" i="28"/>
  <c r="U1553" i="28"/>
  <c r="U1617" i="28"/>
  <c r="U962" i="28"/>
  <c r="U1174" i="28"/>
  <c r="U1307" i="28"/>
  <c r="U1425" i="28"/>
  <c r="U1542" i="28"/>
  <c r="U239" i="28"/>
  <c r="U449" i="28"/>
  <c r="U579" i="28"/>
  <c r="U674" i="28"/>
  <c r="U760" i="28"/>
  <c r="U845" i="28"/>
  <c r="U930" i="28"/>
  <c r="U1016" i="28"/>
  <c r="U1086" i="28"/>
  <c r="U1150" i="28"/>
  <c r="U1214" i="28"/>
  <c r="U1259" i="28"/>
  <c r="U1302" i="28"/>
  <c r="U1345" i="28"/>
  <c r="U1387" i="28"/>
  <c r="U1430" i="28"/>
  <c r="U1473" i="28"/>
  <c r="U1515" i="28"/>
  <c r="U1558" i="28"/>
  <c r="U1601" i="28"/>
  <c r="U1643" i="28"/>
  <c r="U1682" i="28"/>
  <c r="U1714" i="28"/>
  <c r="U1746" i="28"/>
  <c r="U1778" i="28"/>
  <c r="U1810" i="28"/>
  <c r="U1842" i="28"/>
  <c r="U1870" i="28"/>
  <c r="U1891" i="28"/>
  <c r="U1913" i="28"/>
  <c r="U1934" i="28"/>
  <c r="U1955" i="28"/>
  <c r="U1977" i="28"/>
  <c r="U1998" i="28"/>
  <c r="U2019" i="28"/>
  <c r="U2041" i="28"/>
  <c r="U2062" i="28"/>
  <c r="U2083" i="28"/>
  <c r="U2105" i="28"/>
  <c r="U2126" i="28"/>
  <c r="U2147" i="28"/>
  <c r="U2169" i="28"/>
  <c r="U2190" i="28"/>
  <c r="U2211" i="28"/>
  <c r="U2233" i="28"/>
  <c r="U2254" i="28"/>
  <c r="U2275" i="28"/>
  <c r="U2297" i="28"/>
  <c r="U2318" i="28"/>
  <c r="U2339" i="28"/>
  <c r="U2360" i="28"/>
  <c r="U2376" i="28"/>
  <c r="U2392" i="28"/>
  <c r="U2408" i="28"/>
  <c r="U2424" i="28"/>
  <c r="U2440" i="28"/>
  <c r="U2456" i="28"/>
  <c r="U2472" i="28"/>
  <c r="U2488" i="28"/>
  <c r="U2504" i="28"/>
  <c r="U2520" i="28"/>
  <c r="U2536" i="28"/>
  <c r="U2552" i="28"/>
  <c r="U2568" i="28"/>
  <c r="U2584" i="28"/>
  <c r="U2600" i="28"/>
  <c r="U2616" i="28"/>
  <c r="U2632" i="28"/>
  <c r="U2648" i="28"/>
  <c r="U2664" i="28"/>
  <c r="U2680" i="28"/>
  <c r="U2696" i="28"/>
  <c r="U2712" i="28"/>
  <c r="U2728" i="28"/>
  <c r="U2744" i="28"/>
  <c r="U2760" i="28"/>
  <c r="U2776" i="28"/>
  <c r="U2792" i="28"/>
  <c r="U2808" i="28"/>
  <c r="U2824" i="28"/>
  <c r="U2840" i="28"/>
  <c r="U2856" i="28"/>
  <c r="U2872" i="28"/>
  <c r="U2888" i="28"/>
  <c r="U2904" i="28"/>
  <c r="U90" i="28"/>
  <c r="U734" i="28"/>
  <c r="U1067" i="28"/>
  <c r="U1290" i="28"/>
  <c r="U1461" i="28"/>
  <c r="U1627" i="28"/>
  <c r="U1702" i="28"/>
  <c r="U1766" i="28"/>
  <c r="U1830" i="28"/>
  <c r="U1883" i="28"/>
  <c r="U1926" i="28"/>
  <c r="U1969" i="28"/>
  <c r="U2011" i="28"/>
  <c r="U2054" i="28"/>
  <c r="U2097" i="28"/>
  <c r="U2139" i="28"/>
  <c r="U2182" i="28"/>
  <c r="U2225" i="28"/>
  <c r="U2267" i="28"/>
  <c r="U2310" i="28"/>
  <c r="U2353" i="28"/>
  <c r="U2386" i="28"/>
  <c r="U2418" i="28"/>
  <c r="U2450" i="28"/>
  <c r="U2482" i="28"/>
  <c r="U2514" i="28"/>
  <c r="U2546" i="28"/>
  <c r="U2578" i="28"/>
  <c r="U2610" i="28"/>
  <c r="U670" i="28"/>
  <c r="U1012" i="28"/>
  <c r="U1258" i="28"/>
  <c r="U1429" i="28"/>
  <c r="U1599" i="28"/>
  <c r="U1689" i="28"/>
  <c r="U1753" i="28"/>
  <c r="U1817" i="28"/>
  <c r="U1874" i="28"/>
  <c r="U1917" i="28"/>
  <c r="U1959" i="28"/>
  <c r="U2002" i="28"/>
  <c r="U2045" i="28"/>
  <c r="U2087" i="28"/>
  <c r="U2130" i="28"/>
  <c r="U2173" i="28"/>
  <c r="U2215" i="28"/>
  <c r="U2258" i="28"/>
  <c r="U2301" i="28"/>
  <c r="U2343" i="28"/>
  <c r="U2379" i="28"/>
  <c r="U602" i="28"/>
  <c r="U948" i="28"/>
  <c r="U1226" i="28"/>
  <c r="U1397" i="28"/>
  <c r="U1567" i="28"/>
  <c r="U1678" i="28"/>
  <c r="U1742" i="28"/>
  <c r="U1806" i="28"/>
  <c r="U1867" i="28"/>
  <c r="U1910" i="28"/>
  <c r="U1953" i="28"/>
  <c r="U1995" i="28"/>
  <c r="U2038" i="28"/>
  <c r="U2081" i="28"/>
  <c r="U2123" i="28"/>
  <c r="U2166" i="28"/>
  <c r="U2209" i="28"/>
  <c r="U2251" i="28"/>
  <c r="U2294" i="28"/>
  <c r="U2337" i="28"/>
  <c r="U2374" i="28"/>
  <c r="U798" i="28"/>
  <c r="U1642" i="28"/>
  <c r="U1890" i="28"/>
  <c r="U2061" i="28"/>
  <c r="U2231" i="28"/>
  <c r="U2391" i="28"/>
  <c r="U2435" i="28"/>
  <c r="U2478" i="28"/>
  <c r="U2519" i="28"/>
  <c r="U2563" i="28"/>
  <c r="U2606" i="28"/>
  <c r="U2639" i="28"/>
  <c r="U2671" i="28"/>
  <c r="U2703" i="28"/>
  <c r="U2735" i="28"/>
  <c r="U2767" i="28"/>
  <c r="U2799" i="28"/>
  <c r="U2831" i="28"/>
  <c r="U2863" i="28"/>
  <c r="U2895" i="28"/>
  <c r="U2924" i="28"/>
  <c r="U2946" i="28"/>
  <c r="U1365" i="28"/>
  <c r="U1793" i="28"/>
  <c r="U1986" i="28"/>
  <c r="U2157" i="28"/>
  <c r="U2327" i="28"/>
  <c r="U2415" i="28"/>
  <c r="U2459" i="28"/>
  <c r="U2502" i="28"/>
  <c r="U2543" i="28"/>
  <c r="U2587" i="28"/>
  <c r="U2626" i="28"/>
  <c r="U2658" i="28"/>
  <c r="U2690" i="28"/>
  <c r="U2722" i="28"/>
  <c r="U2754" i="28"/>
  <c r="U2786" i="28"/>
  <c r="U2818" i="28"/>
  <c r="U2850" i="28"/>
  <c r="U2882" i="28"/>
  <c r="U2914" i="28"/>
  <c r="U2936" i="28"/>
  <c r="U1279" i="28"/>
  <c r="U1761" i="28"/>
  <c r="U1965" i="28"/>
  <c r="U2135" i="28"/>
  <c r="U2306" i="28"/>
  <c r="U2411" i="28"/>
  <c r="U2454" i="28"/>
  <c r="U2495" i="28"/>
  <c r="U2539" i="28"/>
  <c r="U2582" i="28"/>
  <c r="U2622" i="28"/>
  <c r="U2654" i="28"/>
  <c r="U2686" i="28"/>
  <c r="U2718" i="28"/>
  <c r="U2750" i="28"/>
  <c r="U2782" i="28"/>
  <c r="U2814" i="28"/>
  <c r="U2846" i="28"/>
  <c r="U2878" i="28"/>
  <c r="U2910" i="28"/>
  <c r="U2934" i="28"/>
  <c r="U2955" i="28"/>
  <c r="U2976" i="28"/>
  <c r="U2998" i="28"/>
  <c r="U3019" i="28"/>
  <c r="U3040" i="28"/>
  <c r="U3062" i="28"/>
  <c r="U3083" i="28"/>
  <c r="U3104" i="28"/>
  <c r="U3126" i="28"/>
  <c r="U3147" i="28"/>
  <c r="U3168" i="28"/>
  <c r="U3190" i="28"/>
  <c r="U3211" i="28"/>
  <c r="U3232" i="28"/>
  <c r="U3254" i="28"/>
  <c r="U3275" i="28"/>
  <c r="U3296" i="28"/>
  <c r="U3318" i="28"/>
  <c r="U3339" i="28"/>
  <c r="U3360" i="28"/>
  <c r="U3382" i="28"/>
  <c r="U3403" i="28"/>
  <c r="U3424" i="28"/>
  <c r="U3446" i="28"/>
  <c r="U2039" i="28"/>
  <c r="U2471" i="28"/>
  <c r="U2635" i="28"/>
  <c r="U2763" i="28"/>
  <c r="U2891" i="28"/>
  <c r="U2959" i="28"/>
  <c r="U2988" i="28"/>
  <c r="U3016" i="28"/>
  <c r="U3044" i="28"/>
  <c r="U3074" i="28"/>
  <c r="U3102" i="28"/>
  <c r="U3130" i="28"/>
  <c r="U3159" i="28"/>
  <c r="U3187" i="28"/>
  <c r="U3215" i="28"/>
  <c r="U3244" i="28"/>
  <c r="U3272" i="28"/>
  <c r="U3300" i="28"/>
  <c r="U3330" i="28"/>
  <c r="U3358" i="28"/>
  <c r="U3386" i="28"/>
  <c r="U3415" i="28"/>
  <c r="U3443" i="28"/>
  <c r="U3395" i="28"/>
  <c r="U3438" i="28"/>
  <c r="U2462" i="28"/>
  <c r="U2755" i="28"/>
  <c r="U2958" i="28"/>
  <c r="U3022" i="28"/>
  <c r="U3086" i="28"/>
  <c r="U3150" i="28"/>
  <c r="U3207" i="28"/>
  <c r="U3271" i="28"/>
  <c r="U3335" i="28"/>
  <c r="U3391" i="28"/>
  <c r="U3448" i="28"/>
  <c r="U2082" i="28"/>
  <c r="U2483" i="28"/>
  <c r="U2643" i="28"/>
  <c r="U2771" i="28"/>
  <c r="U2899" i="28"/>
  <c r="U2962" i="28"/>
  <c r="U2990" i="28"/>
  <c r="U3018" i="28"/>
  <c r="U3047" i="28"/>
  <c r="U3075" i="28"/>
  <c r="U3103" i="28"/>
  <c r="U3132" i="28"/>
  <c r="U3160" i="28"/>
  <c r="U3188" i="28"/>
  <c r="U3218" i="28"/>
  <c r="U3246" i="28"/>
  <c r="U3274" i="28"/>
  <c r="U3303" i="28"/>
  <c r="U3331" i="28"/>
  <c r="U3367" i="28"/>
  <c r="U3444" i="28"/>
  <c r="U2590" i="28"/>
  <c r="U2972" i="28"/>
  <c r="U3079" i="28"/>
  <c r="U3186" i="28"/>
  <c r="U3292" i="28"/>
  <c r="U3399" i="28"/>
  <c r="U1954" i="28"/>
  <c r="U2451" i="28"/>
  <c r="U2619" i="28"/>
  <c r="U2747" i="28"/>
  <c r="U2875" i="28"/>
  <c r="U2956" i="28"/>
  <c r="U2984" i="28"/>
  <c r="U3012" i="28"/>
  <c r="U3042" i="28"/>
  <c r="U3070" i="28"/>
  <c r="U3098" i="28"/>
  <c r="U3127" i="28"/>
  <c r="U3155" i="28"/>
  <c r="U3183" i="28"/>
  <c r="U3212" i="28"/>
  <c r="U3240" i="28"/>
  <c r="U3268" i="28"/>
  <c r="U3298" i="28"/>
  <c r="U3326" i="28"/>
  <c r="U3354" i="28"/>
  <c r="U3383" i="28"/>
  <c r="U3411" i="28"/>
  <c r="U1407" i="28"/>
  <c r="U2787" i="28"/>
  <c r="U3015" i="28"/>
  <c r="U3122" i="28"/>
  <c r="U3220" i="28"/>
  <c r="U3327" i="28"/>
  <c r="U3427" i="28"/>
  <c r="Z807" i="30"/>
  <c r="Z998" i="30"/>
  <c r="Z1030" i="30"/>
  <c r="Z1074" i="30"/>
  <c r="Z1110" i="30"/>
  <c r="Z1146" i="30"/>
  <c r="Z1190" i="30"/>
  <c r="Z1222" i="30"/>
  <c r="Z1258" i="30"/>
  <c r="Z1060" i="30"/>
  <c r="Z1220" i="30"/>
  <c r="Z1306" i="30"/>
  <c r="Z1008" i="30"/>
  <c r="Z1072" i="30"/>
  <c r="Z1128" i="30"/>
  <c r="Z1380" i="30"/>
  <c r="Z1362" i="30"/>
  <c r="Z1096" i="30"/>
  <c r="Z255" i="30"/>
  <c r="Z1232" i="30"/>
  <c r="Z1040" i="30"/>
  <c r="Z984" i="30"/>
  <c r="Z1056" i="30"/>
  <c r="Z1084" i="30"/>
  <c r="Z914" i="30"/>
  <c r="Z770" i="30"/>
  <c r="Z594" i="30"/>
  <c r="Z466" i="30"/>
  <c r="Z322" i="30"/>
  <c r="Z146" i="30"/>
  <c r="Z965" i="30"/>
  <c r="Z910" i="30"/>
  <c r="Z734" i="30"/>
  <c r="Z590" i="30"/>
  <c r="Z446" i="30"/>
  <c r="Z270" i="30"/>
  <c r="Z142" i="30"/>
  <c r="Z961" i="30"/>
  <c r="Z573" i="30"/>
  <c r="Z129" i="30"/>
  <c r="Z906" i="30"/>
  <c r="Z730" i="30"/>
  <c r="Z586" i="30"/>
  <c r="Z426" i="30"/>
  <c r="Z266" i="30"/>
  <c r="Z138" i="30"/>
  <c r="Z941" i="30"/>
  <c r="Z561" i="30"/>
  <c r="Z69" i="30"/>
  <c r="Z886" i="30"/>
  <c r="Z726" i="30"/>
  <c r="Z566" i="30"/>
  <c r="Z422" i="30"/>
  <c r="Z246" i="30"/>
  <c r="Z118" i="30"/>
  <c r="Z937" i="30"/>
  <c r="Z501" i="30"/>
  <c r="Z963" i="30"/>
  <c r="Z289" i="30"/>
  <c r="Z739" i="30"/>
  <c r="Z579" i="30"/>
  <c r="Z411" i="30"/>
  <c r="Z223" i="30"/>
  <c r="Z79" i="30"/>
  <c r="Z673" i="30"/>
  <c r="Z177" i="30"/>
  <c r="Z577" i="30"/>
  <c r="Z173" i="30"/>
  <c r="Z832" i="30"/>
  <c r="Z688" i="30"/>
  <c r="Z528" i="30"/>
  <c r="Z368" i="30"/>
  <c r="Z296" i="30"/>
  <c r="Z168" i="30"/>
  <c r="Z40" i="30"/>
  <c r="Z959" i="30"/>
  <c r="Z811" i="30"/>
  <c r="Z663" i="30"/>
  <c r="Z535" i="30"/>
  <c r="Z407" i="30"/>
  <c r="Z271" i="30"/>
  <c r="Z163" i="30"/>
  <c r="Z39" i="30"/>
  <c r="Z617" i="30"/>
  <c r="Z297" i="30"/>
  <c r="Z861" i="30"/>
  <c r="Z469" i="30"/>
  <c r="Z113" i="30"/>
  <c r="Z876" i="30"/>
  <c r="Z748" i="30"/>
  <c r="Z652" i="30"/>
  <c r="Z540" i="30"/>
  <c r="Z412" i="30"/>
  <c r="Z57" i="30"/>
  <c r="Z260" i="30"/>
  <c r="Z132" i="30"/>
  <c r="Z20" i="30"/>
  <c r="Z879" i="30"/>
  <c r="Z731" i="30"/>
  <c r="Z623" i="30"/>
  <c r="Z491" i="30"/>
  <c r="Z351" i="30"/>
  <c r="Z231" i="30"/>
  <c r="Z127" i="30"/>
  <c r="Z833" i="30"/>
  <c r="Z509" i="30"/>
  <c r="Z197" i="30"/>
  <c r="Z649" i="30"/>
  <c r="Z353" i="30"/>
  <c r="Z952" i="30"/>
  <c r="Z824" i="30"/>
  <c r="Z712" i="30"/>
  <c r="Z616" i="30"/>
  <c r="Z488" i="30"/>
  <c r="Z376" i="30"/>
  <c r="Z21" i="30"/>
  <c r="Z192" i="30"/>
  <c r="Z96" i="30"/>
  <c r="Z537" i="30"/>
  <c r="Z819" i="30"/>
  <c r="Z691" i="30"/>
  <c r="Z263" i="30"/>
  <c r="Z97" i="30"/>
  <c r="Z804" i="30"/>
  <c r="Z356" i="30"/>
  <c r="Z599" i="30"/>
  <c r="Z171" i="30"/>
  <c r="Z885" i="30"/>
  <c r="Z724" i="30"/>
  <c r="Z33" i="30"/>
  <c r="Z655" i="30"/>
  <c r="Z83" i="30"/>
  <c r="Z637" i="30"/>
  <c r="Z708" i="30"/>
  <c r="Z252" i="30"/>
  <c r="Z487" i="30"/>
  <c r="Z869" i="30"/>
  <c r="Z189" i="30"/>
  <c r="Z564" i="30"/>
  <c r="Z236" i="30"/>
  <c r="U21" i="28"/>
  <c r="U49" i="28"/>
  <c r="U77" i="28"/>
  <c r="U109" i="28"/>
  <c r="U133" i="28"/>
  <c r="U161" i="28"/>
  <c r="U193" i="28"/>
  <c r="U221" i="28"/>
  <c r="U245" i="28"/>
  <c r="U277" i="28"/>
  <c r="U305" i="28"/>
  <c r="U333" i="28"/>
  <c r="U28" i="28"/>
  <c r="U52" i="28"/>
  <c r="U80" i="28"/>
  <c r="U112" i="28"/>
  <c r="U140" i="28"/>
  <c r="U164" i="28"/>
  <c r="U196" i="28"/>
  <c r="U224" i="28"/>
  <c r="U252" i="28"/>
  <c r="U284" i="28"/>
  <c r="U46" i="28"/>
  <c r="U102" i="28"/>
  <c r="U166" i="28"/>
  <c r="U222" i="28"/>
  <c r="U270" i="28"/>
  <c r="U318" i="28"/>
  <c r="U352" i="28"/>
  <c r="U380" i="28"/>
  <c r="U412" i="28"/>
  <c r="U436" i="28"/>
  <c r="U464" i="28"/>
  <c r="U496" i="28"/>
  <c r="U524" i="28"/>
  <c r="U548" i="28"/>
  <c r="U580" i="28"/>
  <c r="U608" i="28"/>
  <c r="U43" i="28"/>
  <c r="U107" i="28"/>
  <c r="U155" i="28"/>
  <c r="U211" i="28"/>
  <c r="U275" i="28"/>
  <c r="U316" i="28"/>
  <c r="U347" i="28"/>
  <c r="U379" i="28"/>
  <c r="U407" i="28"/>
  <c r="U435" i="28"/>
  <c r="U467" i="28"/>
  <c r="U491" i="28"/>
  <c r="U71" i="28"/>
  <c r="U199" i="28"/>
  <c r="U82" i="28"/>
  <c r="U178" i="28"/>
  <c r="U299" i="28"/>
  <c r="U366" i="28"/>
  <c r="U422" i="28"/>
  <c r="U486" i="28"/>
  <c r="U523" i="28"/>
  <c r="U561" i="28"/>
  <c r="U603" i="28"/>
  <c r="U635" i="28"/>
  <c r="U659" i="28"/>
  <c r="U691" i="28"/>
  <c r="U719" i="28"/>
  <c r="U747" i="28"/>
  <c r="U779" i="28"/>
  <c r="U803" i="28"/>
  <c r="U831" i="28"/>
  <c r="U863" i="28"/>
  <c r="U891" i="28"/>
  <c r="U915" i="28"/>
  <c r="U947" i="28"/>
  <c r="U975" i="28"/>
  <c r="U1003" i="28"/>
  <c r="U1035" i="28"/>
  <c r="U138" i="28"/>
  <c r="U308" i="28"/>
  <c r="U402" i="28"/>
  <c r="U477" i="28"/>
  <c r="U527" i="28"/>
  <c r="U585" i="28"/>
  <c r="U630" i="28"/>
  <c r="U668" i="28"/>
  <c r="U710" i="28"/>
  <c r="U742" i="28"/>
  <c r="U780" i="28"/>
  <c r="U822" i="28"/>
  <c r="U860" i="28"/>
  <c r="U892" i="28"/>
  <c r="U934" i="28"/>
  <c r="U972" i="28"/>
  <c r="U1009" i="28"/>
  <c r="U1049" i="28"/>
  <c r="U1073" i="28"/>
  <c r="U1101" i="28"/>
  <c r="U1133" i="28"/>
  <c r="U1161" i="28"/>
  <c r="U1185" i="28"/>
  <c r="U1217" i="28"/>
  <c r="U191" i="28"/>
  <c r="U335" i="28"/>
  <c r="U421" i="28"/>
  <c r="U485" i="28"/>
  <c r="U541" i="28"/>
  <c r="U597" i="28"/>
  <c r="U640" i="28"/>
  <c r="U672" i="28"/>
  <c r="U714" i="28"/>
  <c r="U752" i="28"/>
  <c r="U789" i="28"/>
  <c r="U832" i="28"/>
  <c r="U864" i="28"/>
  <c r="U901" i="28"/>
  <c r="U944" i="28"/>
  <c r="U981" i="28"/>
  <c r="U1013" i="28"/>
  <c r="U1052" i="28"/>
  <c r="U1080" i="28"/>
  <c r="U1108" i="28"/>
  <c r="U1140" i="28"/>
  <c r="U1164" i="28"/>
  <c r="U1192" i="28"/>
  <c r="U1224" i="28"/>
  <c r="U1252" i="28"/>
  <c r="U1276" i="28"/>
  <c r="U1308" i="28"/>
  <c r="U1336" i="28"/>
  <c r="U1364" i="28"/>
  <c r="U1396" i="28"/>
  <c r="U1420" i="28"/>
  <c r="U1448" i="28"/>
  <c r="U1480" i="28"/>
  <c r="U1508" i="28"/>
  <c r="U1532" i="28"/>
  <c r="U1564" i="28"/>
  <c r="U1592" i="28"/>
  <c r="U1620" i="28"/>
  <c r="U1652" i="28"/>
  <c r="U79" i="28"/>
  <c r="U373" i="28"/>
  <c r="U530" i="28"/>
  <c r="U626" i="28"/>
  <c r="U690" i="28"/>
  <c r="U776" i="28"/>
  <c r="U850" i="28"/>
  <c r="U925" i="28"/>
  <c r="U1010" i="28"/>
  <c r="U1066" i="28"/>
  <c r="U1122" i="28"/>
  <c r="U1186" i="28"/>
  <c r="U1235" i="28"/>
  <c r="U1267" i="28"/>
  <c r="U1310" i="28"/>
  <c r="U1347" i="28"/>
  <c r="U1385" i="28"/>
  <c r="U1427" i="28"/>
  <c r="U1459" i="28"/>
  <c r="U1497" i="28"/>
  <c r="U1539" i="28"/>
  <c r="U1577" i="28"/>
  <c r="U1609" i="28"/>
  <c r="U1651" i="28"/>
  <c r="U1684" i="28"/>
  <c r="Z966" i="30"/>
  <c r="Z1018" i="30"/>
  <c r="Z1062" i="30"/>
  <c r="Z1114" i="30"/>
  <c r="Z1170" i="30"/>
  <c r="Z1218" i="30"/>
  <c r="Z1274" i="30"/>
  <c r="Z991" i="30"/>
  <c r="Z1055" i="30"/>
  <c r="Z1135" i="30"/>
  <c r="Z1199" i="30"/>
  <c r="Z1252" i="30"/>
  <c r="Z1319" i="30"/>
  <c r="Z1367" i="30"/>
  <c r="Z499" i="30"/>
  <c r="Z1059" i="30"/>
  <c r="Z1131" i="30"/>
  <c r="Z1216" i="30"/>
  <c r="Z1312" i="30"/>
  <c r="Z1376" i="30"/>
  <c r="Z979" i="30"/>
  <c r="Z1079" i="30"/>
  <c r="Z1164" i="30"/>
  <c r="Z1264" i="30"/>
  <c r="Z1337" i="30"/>
  <c r="Z1396" i="30"/>
  <c r="Z1091" i="30"/>
  <c r="Z1276" i="30"/>
  <c r="Z1011" i="30"/>
  <c r="Z983" i="30"/>
  <c r="Z976" i="30"/>
  <c r="Z1160" i="30"/>
  <c r="Z1318" i="30"/>
  <c r="Z1224" i="30"/>
  <c r="Z1212" i="30"/>
  <c r="Z1368" i="30"/>
  <c r="Z1255" i="30"/>
  <c r="Z834" i="30"/>
  <c r="Z658" i="30"/>
  <c r="Z434" i="30"/>
  <c r="Z242" i="30"/>
  <c r="Z50" i="30"/>
  <c r="Z846" i="30"/>
  <c r="Z670" i="30"/>
  <c r="Z478" i="30"/>
  <c r="Z254" i="30"/>
  <c r="Z62" i="30"/>
  <c r="Z769" i="30"/>
  <c r="Z955" i="30"/>
  <c r="Z810" i="30"/>
  <c r="Z602" i="30"/>
  <c r="Z394" i="30"/>
  <c r="Z218" i="30"/>
  <c r="Z10" i="30"/>
  <c r="Z461" i="30"/>
  <c r="Z934" i="30"/>
  <c r="Z758" i="30"/>
  <c r="Z550" i="30"/>
  <c r="Z342" i="30"/>
  <c r="Z150" i="30"/>
  <c r="Z841" i="30"/>
  <c r="Z301" i="30"/>
  <c r="Z489" i="30"/>
  <c r="Z707" i="30"/>
  <c r="Z483" i="30"/>
  <c r="Z291" i="30"/>
  <c r="Z27" i="30"/>
  <c r="Z397" i="30"/>
  <c r="Z677" i="30"/>
  <c r="Z944" i="30"/>
  <c r="Z768" i="30"/>
  <c r="Z576" i="30"/>
  <c r="Z336" i="30"/>
  <c r="Z216" i="30"/>
  <c r="Z88" i="30"/>
  <c r="Z907" i="30"/>
  <c r="Z735" i="30"/>
  <c r="Z555" i="30"/>
  <c r="Z371" i="30"/>
  <c r="Z235" i="30"/>
  <c r="Z59" i="30"/>
  <c r="Z569" i="30"/>
  <c r="Z121" i="30"/>
  <c r="Z565" i="30"/>
  <c r="Z61" i="30"/>
  <c r="Z978" i="30"/>
  <c r="Z1046" i="30"/>
  <c r="Z1106" i="30"/>
  <c r="Z1174" i="30"/>
  <c r="Z1242" i="30"/>
  <c r="Z975" i="30"/>
  <c r="Z1081" i="30"/>
  <c r="Z1161" i="30"/>
  <c r="Z1247" i="30"/>
  <c r="Z1331" i="30"/>
  <c r="Z1395" i="30"/>
  <c r="Z1016" i="30"/>
  <c r="Z1159" i="30"/>
  <c r="Z1272" i="30"/>
  <c r="Z1360" i="30"/>
  <c r="Z1015" i="30"/>
  <c r="Z1121" i="30"/>
  <c r="Z1235" i="30"/>
  <c r="Z1353" i="30"/>
  <c r="Z1020" i="30"/>
  <c r="Z1205" i="30"/>
  <c r="Z1053" i="30"/>
  <c r="Z1253" i="30"/>
  <c r="Z1117" i="30"/>
  <c r="Z1361" i="30"/>
  <c r="Z1302" i="30"/>
  <c r="Z1325" i="30"/>
  <c r="Z1304" i="30"/>
  <c r="Z722" i="30"/>
  <c r="Z498" i="30"/>
  <c r="Z210" i="30"/>
  <c r="Z958" i="30"/>
  <c r="Z702" i="30"/>
  <c r="Z398" i="30"/>
  <c r="Z158" i="30"/>
  <c r="Z817" i="30"/>
  <c r="Z938" i="30"/>
  <c r="Z682" i="30"/>
  <c r="Z474" i="30"/>
  <c r="Z154" i="30"/>
  <c r="Z805" i="30"/>
  <c r="Z951" i="30"/>
  <c r="Z678" i="30"/>
  <c r="Z470" i="30"/>
  <c r="Z214" i="30"/>
  <c r="Z793" i="30"/>
  <c r="Z947" i="30"/>
  <c r="Z795" i="30"/>
  <c r="Z447" i="30"/>
  <c r="Z167" i="30"/>
  <c r="Z485" i="30"/>
  <c r="Z481" i="30"/>
  <c r="Z880" i="30"/>
  <c r="Z592" i="30"/>
  <c r="Z320" i="30"/>
  <c r="Z120" i="30"/>
  <c r="Z437" i="30"/>
  <c r="Z703" i="30"/>
  <c r="Z459" i="30"/>
  <c r="Z251" i="30"/>
  <c r="Z845" i="30"/>
  <c r="Z385" i="30"/>
  <c r="Z661" i="30"/>
  <c r="Z924" i="30"/>
  <c r="Z796" i="30"/>
  <c r="Z620" i="30"/>
  <c r="Z476" i="30"/>
  <c r="Z332" i="30"/>
  <c r="Z212" i="30"/>
  <c r="Z84" i="30"/>
  <c r="Z943" i="30"/>
  <c r="Z715" i="30"/>
  <c r="Z547" i="30"/>
  <c r="Z403" i="30"/>
  <c r="Z215" i="30"/>
  <c r="Z55" i="30"/>
  <c r="Z557" i="30"/>
  <c r="Z109" i="30"/>
  <c r="Z553" i="30"/>
  <c r="Z4" i="30"/>
  <c r="Z808" i="30"/>
  <c r="Z648" i="30"/>
  <c r="Z520" i="30"/>
  <c r="Z360" i="30"/>
  <c r="Z256" i="30"/>
  <c r="Z112" i="30"/>
  <c r="Z927" i="30"/>
  <c r="Z767" i="30"/>
  <c r="Z327" i="30"/>
  <c r="Z541" i="30"/>
  <c r="Z548" i="30"/>
  <c r="Z92" i="30"/>
  <c r="Z31" i="30"/>
  <c r="Z89" i="30"/>
  <c r="Z404" i="30"/>
  <c r="Z435" i="30"/>
  <c r="Z545" i="30"/>
  <c r="Z836" i="30"/>
  <c r="Z188" i="30"/>
  <c r="Z211" i="30"/>
  <c r="Z785" i="30"/>
  <c r="Z500" i="30"/>
  <c r="U5" i="28"/>
  <c r="U45" i="28"/>
  <c r="U85" i="28"/>
  <c r="U117" i="28"/>
  <c r="U157" i="28"/>
  <c r="U197" i="28"/>
  <c r="U237" i="28"/>
  <c r="U269" i="28"/>
  <c r="U309" i="28"/>
  <c r="U12" i="28"/>
  <c r="U48" i="28"/>
  <c r="U92" i="28"/>
  <c r="U124" i="28"/>
  <c r="U160" i="28"/>
  <c r="U204" i="28"/>
  <c r="U240" i="28"/>
  <c r="U272" i="28"/>
  <c r="U62" i="28"/>
  <c r="U134" i="28"/>
  <c r="U206" i="28"/>
  <c r="U291" i="28"/>
  <c r="U334" i="28"/>
  <c r="U372" i="28"/>
  <c r="U416" i="28"/>
  <c r="U452" i="28"/>
  <c r="U484" i="28"/>
  <c r="U528" i="28"/>
  <c r="U564" i="28"/>
  <c r="U604" i="28"/>
  <c r="U59" i="28"/>
  <c r="U123" i="28"/>
  <c r="U203" i="28"/>
  <c r="U283" i="28"/>
  <c r="U338" i="28"/>
  <c r="U371" i="28"/>
  <c r="U411" i="28"/>
  <c r="U451" i="28"/>
  <c r="U487" i="28"/>
  <c r="U119" i="28"/>
  <c r="U18" i="28"/>
  <c r="U162" i="28"/>
  <c r="U320" i="28"/>
  <c r="U398" i="28"/>
  <c r="U462" i="28"/>
  <c r="U534" i="28"/>
  <c r="U582" i="28"/>
  <c r="U627" i="28"/>
  <c r="U671" i="28"/>
  <c r="U703" i="28"/>
  <c r="U739" i="28"/>
  <c r="U783" i="28"/>
  <c r="U819" i="28"/>
  <c r="U851" i="28"/>
  <c r="U895" i="28"/>
  <c r="U931" i="28"/>
  <c r="U971" i="28"/>
  <c r="U1011" i="28"/>
  <c r="U10" i="28"/>
  <c r="U294" i="28"/>
  <c r="U413" i="28"/>
  <c r="U514" i="28"/>
  <c r="U570" i="28"/>
  <c r="U636" i="28"/>
  <c r="U689" i="28"/>
  <c r="U737" i="28"/>
  <c r="U796" i="28"/>
  <c r="U838" i="28"/>
  <c r="U886" i="28"/>
  <c r="Z986" i="30"/>
  <c r="Z1082" i="30"/>
  <c r="Z1158" i="30"/>
  <c r="Z1254" i="30"/>
  <c r="Z1028" i="30"/>
  <c r="Z1140" i="30"/>
  <c r="Z1283" i="30"/>
  <c r="Z1363" i="30"/>
  <c r="Z1009" i="30"/>
  <c r="Z1180" i="30"/>
  <c r="Z1317" i="30"/>
  <c r="Z887" i="30"/>
  <c r="Z1157" i="30"/>
  <c r="Z1300" i="30"/>
  <c r="Z823" i="30"/>
  <c r="Z1309" i="30"/>
  <c r="Z1345" i="30"/>
  <c r="Z1047" i="30"/>
  <c r="Z1393" i="30"/>
  <c r="Z1357" i="30"/>
  <c r="Z971" i="30"/>
  <c r="Z690" i="30"/>
  <c r="Z338" i="30"/>
  <c r="Z949" i="30"/>
  <c r="Z606" i="30"/>
  <c r="Z334" i="30"/>
  <c r="Z897" i="30"/>
  <c r="Z922" i="30"/>
  <c r="Z554" i="30"/>
  <c r="Z234" i="30"/>
  <c r="Z757" i="30"/>
  <c r="Z822" i="30"/>
  <c r="Z486" i="30"/>
  <c r="Z86" i="30"/>
  <c r="Z449" i="30"/>
  <c r="Z851" i="30"/>
  <c r="Z359" i="30"/>
  <c r="Z857" i="30"/>
  <c r="Z821" i="30"/>
  <c r="Z784" i="30"/>
  <c r="Z448" i="30"/>
  <c r="Z184" i="30"/>
  <c r="Z847" i="30"/>
  <c r="Z607" i="30"/>
  <c r="Z319" i="30"/>
  <c r="Z801" i="30"/>
  <c r="Z73" i="30"/>
  <c r="Z161" i="30"/>
  <c r="Z732" i="30"/>
  <c r="Z556" i="30"/>
  <c r="Z364" i="30"/>
  <c r="Z196" i="30"/>
  <c r="Z781" i="30"/>
  <c r="Z787" i="30"/>
  <c r="Z515" i="30"/>
  <c r="Z299" i="30"/>
  <c r="Z71" i="30"/>
  <c r="Z465" i="30"/>
  <c r="Z797" i="30"/>
  <c r="Z149" i="30"/>
  <c r="Z776" i="30"/>
  <c r="Z568" i="30"/>
  <c r="Z392" i="30"/>
  <c r="Z240" i="30"/>
  <c r="Z32" i="30"/>
  <c r="Z799" i="30"/>
  <c r="Z47" i="30"/>
  <c r="Z868" i="30"/>
  <c r="Z156" i="30"/>
  <c r="Z593" i="30"/>
  <c r="Z660" i="30"/>
  <c r="Z12" i="30"/>
  <c r="Z837" i="30"/>
  <c r="Z452" i="30"/>
  <c r="Z347" i="30"/>
  <c r="Z948" i="30"/>
  <c r="Z300" i="30"/>
  <c r="U33" i="28"/>
  <c r="U93" i="28"/>
  <c r="U141" i="28"/>
  <c r="U181" i="28"/>
  <c r="U241" i="28"/>
  <c r="U289" i="28"/>
  <c r="U341" i="28"/>
  <c r="U60" i="28"/>
  <c r="U100" i="28"/>
  <c r="U156" i="28"/>
  <c r="U208" i="28"/>
  <c r="U260" i="28"/>
  <c r="U38" i="28"/>
  <c r="U142" i="28"/>
  <c r="U254" i="28"/>
  <c r="U328" i="28"/>
  <c r="U388" i="28"/>
  <c r="U432" i="28"/>
  <c r="U480" i="28"/>
  <c r="U540" i="28"/>
  <c r="U588" i="28"/>
  <c r="U27" i="28"/>
  <c r="U147" i="28"/>
  <c r="U243" i="28"/>
  <c r="U322" i="28"/>
  <c r="U387" i="28"/>
  <c r="U427" i="28"/>
  <c r="U475" i="28"/>
  <c r="U135" i="28"/>
  <c r="U98" i="28"/>
  <c r="U274" i="28"/>
  <c r="U406" i="28"/>
  <c r="U502" i="28"/>
  <c r="U577" i="28"/>
  <c r="U639" i="28"/>
  <c r="U683" i="28"/>
  <c r="U735" i="28"/>
  <c r="U787" i="28"/>
  <c r="U843" i="28"/>
  <c r="U883" i="28"/>
  <c r="U939" i="28"/>
  <c r="U991" i="28"/>
  <c r="U1039" i="28"/>
  <c r="U349" i="28"/>
  <c r="U457" i="28"/>
  <c r="U557" i="28"/>
  <c r="U652" i="28"/>
  <c r="U716" i="28"/>
  <c r="U774" i="28"/>
  <c r="U849" i="28"/>
  <c r="U913" i="28"/>
  <c r="U966" i="28"/>
  <c r="U1020" i="28"/>
  <c r="U1057" i="28"/>
  <c r="U1097" i="28"/>
  <c r="U1137" i="28"/>
  <c r="U1177" i="28"/>
  <c r="U1209" i="28"/>
  <c r="U223" i="28"/>
  <c r="U378" i="28"/>
  <c r="U474" i="28"/>
  <c r="U562" i="28"/>
  <c r="U618" i="28"/>
  <c r="U666" i="28"/>
  <c r="U725" i="28"/>
  <c r="U773" i="28"/>
  <c r="U816" i="28"/>
  <c r="U874" i="28"/>
  <c r="U922" i="28"/>
  <c r="U970" i="28"/>
  <c r="U1029" i="28"/>
  <c r="U1064" i="28"/>
  <c r="U1100" i="28"/>
  <c r="U1144" i="28"/>
  <c r="U1180" i="28"/>
  <c r="U1212" i="28"/>
  <c r="U1256" i="28"/>
  <c r="U1292" i="28"/>
  <c r="U1332" i="28"/>
  <c r="U1372" i="28"/>
  <c r="U1404" i="28"/>
  <c r="U1444" i="28"/>
  <c r="U1484" i="28"/>
  <c r="U1524" i="28"/>
  <c r="U1556" i="28"/>
  <c r="U1596" i="28"/>
  <c r="U1636" i="28"/>
  <c r="U15" i="28"/>
  <c r="U437" i="28"/>
  <c r="U573" i="28"/>
  <c r="U680" i="28"/>
  <c r="U797" i="28"/>
  <c r="U893" i="28"/>
  <c r="U978" i="28"/>
  <c r="U1082" i="28"/>
  <c r="U1154" i="28"/>
  <c r="U1225" i="28"/>
  <c r="U1283" i="28"/>
  <c r="U1326" i="28"/>
  <c r="U1374" i="28"/>
  <c r="U1433" i="28"/>
  <c r="U1481" i="28"/>
  <c r="U1523" i="28"/>
  <c r="U1582" i="28"/>
  <c r="U1630" i="28"/>
  <c r="U1680" i="28"/>
  <c r="U1712" i="28"/>
  <c r="U1744" i="28"/>
  <c r="U1768" i="28"/>
  <c r="U1796" i="28"/>
  <c r="U1828" i="28"/>
  <c r="U1856" i="28"/>
  <c r="U1880" i="28"/>
  <c r="U1912" i="28"/>
  <c r="U1940" i="28"/>
  <c r="U1968" i="28"/>
  <c r="U2000" i="28"/>
  <c r="U2024" i="28"/>
  <c r="U2052" i="28"/>
  <c r="U2084" i="28"/>
  <c r="U2112" i="28"/>
  <c r="U2136" i="28"/>
  <c r="U2168" i="28"/>
  <c r="U2196" i="28"/>
  <c r="U2224" i="28"/>
  <c r="U2256" i="28"/>
  <c r="U2280" i="28"/>
  <c r="U2308" i="28"/>
  <c r="U2340" i="28"/>
  <c r="U186" i="28"/>
  <c r="U365" i="28"/>
  <c r="U493" i="28"/>
  <c r="U567" i="28"/>
  <c r="U633" i="28"/>
  <c r="U697" i="28"/>
  <c r="U750" i="28"/>
  <c r="U804" i="28"/>
  <c r="U868" i="28"/>
  <c r="U921" i="28"/>
  <c r="U974" i="28"/>
  <c r="U1038" i="28"/>
  <c r="U1079" i="28"/>
  <c r="U1119" i="28"/>
  <c r="U1167" i="28"/>
  <c r="U1207" i="28"/>
  <c r="U1239" i="28"/>
  <c r="U1271" i="28"/>
  <c r="U1298" i="28"/>
  <c r="U1325" i="28"/>
  <c r="U1357" i="28"/>
  <c r="U1383" i="28"/>
  <c r="U1410" i="28"/>
  <c r="U1442" i="28"/>
  <c r="U1469" i="28"/>
  <c r="U1495" i="28"/>
  <c r="U1527" i="28"/>
  <c r="U1554" i="28"/>
  <c r="U1581" i="28"/>
  <c r="U1613" i="28"/>
  <c r="U1639" i="28"/>
  <c r="U1666" i="28"/>
  <c r="U1691" i="28"/>
  <c r="U1711" i="28"/>
  <c r="U1731" i="28"/>
  <c r="U1755" i="28"/>
  <c r="U1775" i="28"/>
  <c r="U1795" i="28"/>
  <c r="U1819" i="28"/>
  <c r="U1839" i="28"/>
  <c r="U1859" i="28"/>
  <c r="U418" i="28"/>
  <c r="U589" i="28"/>
  <c r="U702" i="28"/>
  <c r="U830" i="28"/>
  <c r="U937" i="28"/>
  <c r="U1043" i="28"/>
  <c r="U1139" i="28"/>
  <c r="U1219" i="28"/>
  <c r="U1274" i="28"/>
  <c r="U1338" i="28"/>
  <c r="U1391" i="28"/>
  <c r="U1445" i="28"/>
  <c r="U1509" i="28"/>
  <c r="U1562" i="28"/>
  <c r="U1615" i="28"/>
  <c r="U1677" i="28"/>
  <c r="U1717" i="28"/>
  <c r="U1757" i="28"/>
  <c r="U1805" i="28"/>
  <c r="U1845" i="28"/>
  <c r="U1877" i="28"/>
  <c r="U1909" i="28"/>
  <c r="U1935" i="28"/>
  <c r="U1962" i="28"/>
  <c r="U1994" i="28"/>
  <c r="U2021" i="28"/>
  <c r="U2047" i="28"/>
  <c r="U2079" i="28"/>
  <c r="U2106" i="28"/>
  <c r="U2133" i="28"/>
  <c r="U2165" i="28"/>
  <c r="U2191" i="28"/>
  <c r="U2218" i="28"/>
  <c r="U2250" i="28"/>
  <c r="U2277" i="28"/>
  <c r="U2303" i="28"/>
  <c r="U2335" i="28"/>
  <c r="U2361" i="28"/>
  <c r="U2381" i="28"/>
  <c r="U2405" i="28"/>
  <c r="U2425" i="28"/>
  <c r="U2445" i="28"/>
  <c r="U2469" i="28"/>
  <c r="U2489" i="28"/>
  <c r="U2509" i="28"/>
  <c r="U2533" i="28"/>
  <c r="U2553" i="28"/>
  <c r="U2573" i="28"/>
  <c r="U2597" i="28"/>
  <c r="U2617" i="28"/>
  <c r="U2637" i="28"/>
  <c r="U2661" i="28"/>
  <c r="U2681" i="28"/>
  <c r="U2701" i="28"/>
  <c r="U2725" i="28"/>
  <c r="U2745" i="28"/>
  <c r="U2765" i="28"/>
  <c r="U2789" i="28"/>
  <c r="U2809" i="28"/>
  <c r="U2829" i="28"/>
  <c r="U2853" i="28"/>
  <c r="U2873" i="28"/>
  <c r="U2893" i="28"/>
  <c r="U2917" i="28"/>
  <c r="U2937" i="28"/>
  <c r="U2957" i="28"/>
  <c r="U2981" i="28"/>
  <c r="U3001" i="28"/>
  <c r="U3021" i="28"/>
  <c r="U3045" i="28"/>
  <c r="U3065" i="28"/>
  <c r="U3085" i="28"/>
  <c r="U3109" i="28"/>
  <c r="U3129" i="28"/>
  <c r="U3149" i="28"/>
  <c r="U3173" i="28"/>
  <c r="U3193" i="28"/>
  <c r="U3213" i="28"/>
  <c r="U3237" i="28"/>
  <c r="U3257" i="28"/>
  <c r="U3277" i="28"/>
  <c r="U3301" i="28"/>
  <c r="U3321" i="28"/>
  <c r="U3341" i="28"/>
  <c r="U3365" i="28"/>
  <c r="U3385" i="28"/>
  <c r="U3405" i="28"/>
  <c r="U3429" i="28"/>
  <c r="U4" i="28"/>
  <c r="U385" i="28"/>
  <c r="U594" i="28"/>
  <c r="U728" i="28"/>
  <c r="U834" i="28"/>
  <c r="U1046" i="28"/>
  <c r="Z1002" i="30"/>
  <c r="Z1130" i="30"/>
  <c r="Z1234" i="30"/>
  <c r="Z1049" i="30"/>
  <c r="Z1204" i="30"/>
  <c r="Z1339" i="30"/>
  <c r="Z1067" i="30"/>
  <c r="Z1259" i="30"/>
  <c r="Z631" i="30"/>
  <c r="Z1185" i="30"/>
  <c r="Z1358" i="30"/>
  <c r="Z1191" i="30"/>
  <c r="Z1211" i="30"/>
  <c r="Z1260" i="30"/>
  <c r="Z1099" i="30"/>
  <c r="Z946" i="30"/>
  <c r="Z562" i="30"/>
  <c r="Z82" i="30"/>
  <c r="Z574" i="30"/>
  <c r="Z94" i="30"/>
  <c r="Z225" i="30"/>
  <c r="Z490" i="30"/>
  <c r="Z42" i="30"/>
  <c r="Z918" i="30"/>
  <c r="Z374" i="30"/>
  <c r="Z953" i="30"/>
  <c r="Z867" i="30"/>
  <c r="Z307" i="30"/>
  <c r="Z357" i="30"/>
  <c r="Z912" i="30"/>
  <c r="Z432" i="30"/>
  <c r="Z24" i="30"/>
  <c r="Z627" i="30"/>
  <c r="Z183" i="30"/>
  <c r="Z477" i="30"/>
  <c r="Z317" i="30"/>
  <c r="Z716" i="30"/>
  <c r="Z460" i="30"/>
  <c r="Z276" i="30"/>
  <c r="Z193" i="30"/>
  <c r="Z643" i="30"/>
  <c r="Z331" i="30"/>
  <c r="Z19" i="30"/>
  <c r="Z285" i="30"/>
  <c r="Z253" i="30"/>
  <c r="Z744" i="30"/>
  <c r="Z456" i="30"/>
  <c r="Z288" i="30"/>
  <c r="Z733" i="30"/>
  <c r="Z619" i="30"/>
  <c r="Z341" i="30"/>
  <c r="Z527" i="30"/>
  <c r="Z293" i="30"/>
  <c r="Z76" i="30"/>
  <c r="Z445" i="30"/>
  <c r="Z124" i="30"/>
  <c r="Z145" i="30"/>
  <c r="Z44" i="30"/>
  <c r="U65" i="28"/>
  <c r="U129" i="28"/>
  <c r="U205" i="28"/>
  <c r="U261" i="28"/>
  <c r="U325" i="28"/>
  <c r="U68" i="28"/>
  <c r="U132" i="28"/>
  <c r="U188" i="28"/>
  <c r="U268" i="28"/>
  <c r="U94" i="28"/>
  <c r="U230" i="28"/>
  <c r="U348" i="28"/>
  <c r="U400" i="28"/>
  <c r="U476" i="28"/>
  <c r="U544" i="28"/>
  <c r="U612" i="28"/>
  <c r="U115" i="28"/>
  <c r="U251" i="28"/>
  <c r="U359" i="28"/>
  <c r="U423" i="28"/>
  <c r="U499" i="28"/>
  <c r="U215" i="28"/>
  <c r="U242" i="28"/>
  <c r="U438" i="28"/>
  <c r="U545" i="28"/>
  <c r="U619" i="28"/>
  <c r="U699" i="28"/>
  <c r="U763" i="28"/>
  <c r="U827" i="28"/>
  <c r="U907" i="28"/>
  <c r="U959" i="28"/>
  <c r="U1023" i="28"/>
  <c r="U361" i="28"/>
  <c r="U521" i="28"/>
  <c r="U625" i="28"/>
  <c r="U721" i="28"/>
  <c r="U806" i="28"/>
  <c r="U908" i="28"/>
  <c r="U977" i="28"/>
  <c r="U1036" i="28"/>
  <c r="U1089" i="28"/>
  <c r="U1145" i="28"/>
  <c r="U1197" i="28"/>
  <c r="U159" i="28"/>
  <c r="U389" i="28"/>
  <c r="U519" i="28"/>
  <c r="U605" i="28"/>
  <c r="U688" i="28"/>
  <c r="U746" i="28"/>
  <c r="U810" i="28"/>
  <c r="U885" i="28"/>
  <c r="U949" i="28"/>
  <c r="U1008" i="28"/>
  <c r="U1076" i="28"/>
  <c r="U1124" i="28"/>
  <c r="U1172" i="28"/>
  <c r="U1228" i="28"/>
  <c r="U1272" i="28"/>
  <c r="U1320" i="28"/>
  <c r="U1380" i="28"/>
  <c r="U1428" i="28"/>
  <c r="U1468" i="28"/>
  <c r="U1528" i="28"/>
  <c r="U1576" i="28"/>
  <c r="U1628" i="28"/>
  <c r="U207" i="28"/>
  <c r="U481" i="28"/>
  <c r="U669" i="28"/>
  <c r="U808" i="28"/>
  <c r="U946" i="28"/>
  <c r="U1058" i="28"/>
  <c r="U1162" i="28"/>
  <c r="U1257" i="28"/>
  <c r="U1321" i="28"/>
  <c r="U1395" i="28"/>
  <c r="U1454" i="28"/>
  <c r="U1518" i="28"/>
  <c r="U1598" i="28"/>
  <c r="U1662" i="28"/>
  <c r="U1704" i="28"/>
  <c r="U1748" i="28"/>
  <c r="U1784" i="28"/>
  <c r="U1816" i="28"/>
  <c r="U1860" i="28"/>
  <c r="U1896" i="28"/>
  <c r="U1936" i="28"/>
  <c r="U1976" i="28"/>
  <c r="U2008" i="28"/>
  <c r="U2048" i="28"/>
  <c r="U2088" i="28"/>
  <c r="U2128" i="28"/>
  <c r="U2160" i="28"/>
  <c r="U2200" i="28"/>
  <c r="U2240" i="28"/>
  <c r="U2276" i="28"/>
  <c r="U2320" i="28"/>
  <c r="U2352" i="28"/>
  <c r="U345" i="28"/>
  <c r="U510" i="28"/>
  <c r="U610" i="28"/>
  <c r="U676" i="28"/>
  <c r="U761" i="28"/>
  <c r="U836" i="28"/>
  <c r="U910" i="28"/>
  <c r="U996" i="28"/>
  <c r="U1055" i="28"/>
  <c r="U1111" i="28"/>
  <c r="U1175" i="28"/>
  <c r="U1229" i="28"/>
  <c r="U1261" i="28"/>
  <c r="U1303" i="28"/>
  <c r="U1341" i="28"/>
  <c r="U1378" i="28"/>
  <c r="U1421" i="28"/>
  <c r="U1453" i="28"/>
  <c r="U1490" i="28"/>
  <c r="U1533" i="28"/>
  <c r="U1570" i="28"/>
  <c r="U1602" i="28"/>
  <c r="U1645" i="28"/>
  <c r="U1679" i="28"/>
  <c r="U1707" i="28"/>
  <c r="U1739" i="28"/>
  <c r="U1763" i="28"/>
  <c r="U1791" i="28"/>
  <c r="U1823" i="28"/>
  <c r="U1851" i="28"/>
  <c r="U330" i="28"/>
  <c r="U617" i="28"/>
  <c r="U766" i="28"/>
  <c r="U916" i="28"/>
  <c r="U1075" i="28"/>
  <c r="U1171" i="28"/>
  <c r="U1263" i="28"/>
  <c r="U1349" i="28"/>
  <c r="U1423" i="28"/>
  <c r="U1487" i="28"/>
  <c r="U1573" i="28"/>
  <c r="U1647" i="28"/>
  <c r="U1709" i="28"/>
  <c r="U1773" i="28"/>
  <c r="U1821" i="28"/>
  <c r="U1871" i="28"/>
  <c r="U1914" i="28"/>
  <c r="U1951" i="28"/>
  <c r="U1983" i="28"/>
  <c r="U2026" i="28"/>
  <c r="U2063" i="28"/>
  <c r="U2101" i="28"/>
  <c r="U2143" i="28"/>
  <c r="U2175" i="28"/>
  <c r="U2213" i="28"/>
  <c r="U2255" i="28"/>
  <c r="U2293" i="28"/>
  <c r="U2325" i="28"/>
  <c r="U2365" i="28"/>
  <c r="U2393" i="28"/>
  <c r="U2421" i="28"/>
  <c r="U2453" i="28"/>
  <c r="U2477" i="28"/>
  <c r="U2505" i="28"/>
  <c r="U2537" i="28"/>
  <c r="U2565" i="28"/>
  <c r="U2589" i="28"/>
  <c r="U2621" i="28"/>
  <c r="U2649" i="28"/>
  <c r="U2677" i="28"/>
  <c r="U2709" i="28"/>
  <c r="U2733" i="28"/>
  <c r="U2761" i="28"/>
  <c r="U2793" i="28"/>
  <c r="U2821" i="28"/>
  <c r="U2845" i="28"/>
  <c r="U2877" i="28"/>
  <c r="U2905" i="28"/>
  <c r="U2933" i="28"/>
  <c r="U2965" i="28"/>
  <c r="U2989" i="28"/>
  <c r="U3017" i="28"/>
  <c r="U3049" i="28"/>
  <c r="U3077" i="28"/>
  <c r="U3101" i="28"/>
  <c r="U3133" i="28"/>
  <c r="U3161" i="28"/>
  <c r="U3189" i="28"/>
  <c r="U3221" i="28"/>
  <c r="U3245" i="28"/>
  <c r="U3273" i="28"/>
  <c r="U3305" i="28"/>
  <c r="U3333" i="28"/>
  <c r="U3357" i="28"/>
  <c r="U3389" i="28"/>
  <c r="U3417" i="28"/>
  <c r="U3445" i="28"/>
  <c r="U469" i="28"/>
  <c r="U642" i="28"/>
  <c r="U813" i="28"/>
  <c r="U1062" i="28"/>
  <c r="U1190" i="28"/>
  <c r="U1297" i="28"/>
  <c r="U1382" i="28"/>
  <c r="U1467" i="28"/>
  <c r="U1563" i="28"/>
  <c r="U856" i="28"/>
  <c r="U1126" i="28"/>
  <c r="U1339" i="28"/>
  <c r="U1489" i="28"/>
  <c r="U111" i="28"/>
  <c r="U490" i="28"/>
  <c r="U632" i="28"/>
  <c r="U738" i="28"/>
  <c r="U866" i="28"/>
  <c r="U973" i="28"/>
  <c r="U1070" i="28"/>
  <c r="U1166" i="28"/>
  <c r="U1238" i="28"/>
  <c r="U1291" i="28"/>
  <c r="U1355" i="28"/>
  <c r="U1409" i="28"/>
  <c r="U1462" i="28"/>
  <c r="U1526" i="28"/>
  <c r="U1579" i="28"/>
  <c r="U1633" i="28"/>
  <c r="U1690" i="28"/>
  <c r="U1730" i="28"/>
  <c r="U1770" i="28"/>
  <c r="U1818" i="28"/>
  <c r="U1858" i="28"/>
  <c r="U1886" i="28"/>
  <c r="U1918" i="28"/>
  <c r="U1945" i="28"/>
  <c r="U1971" i="28"/>
  <c r="U2003" i="28"/>
  <c r="U2030" i="28"/>
  <c r="U2057" i="28"/>
  <c r="U2089" i="28"/>
  <c r="U2115" i="28"/>
  <c r="U2142" i="28"/>
  <c r="U2174" i="28"/>
  <c r="U2201" i="28"/>
  <c r="U2227" i="28"/>
  <c r="U2259" i="28"/>
  <c r="U2286" i="28"/>
  <c r="U2313" i="28"/>
  <c r="U2345" i="28"/>
  <c r="U2368" i="28"/>
  <c r="U2388" i="28"/>
  <c r="U2412" i="28"/>
  <c r="U2432" i="28"/>
  <c r="U2452" i="28"/>
  <c r="U2476" i="28"/>
  <c r="U2496" i="28"/>
  <c r="U2516" i="28"/>
  <c r="U2540" i="28"/>
  <c r="U2560" i="28"/>
  <c r="U2580" i="28"/>
  <c r="U2604" i="28"/>
  <c r="U2624" i="28"/>
  <c r="U2644" i="28"/>
  <c r="U2668" i="28"/>
  <c r="U2688" i="28"/>
  <c r="U2708" i="28"/>
  <c r="U2732" i="28"/>
  <c r="U2752" i="28"/>
  <c r="U2772" i="28"/>
  <c r="U2796" i="28"/>
  <c r="U2816" i="28"/>
  <c r="U2836" i="28"/>
  <c r="U2860" i="28"/>
  <c r="U2880" i="28"/>
  <c r="U2900" i="28"/>
  <c r="U397" i="28"/>
  <c r="U905" i="28"/>
  <c r="U1247" i="28"/>
  <c r="U1503" i="28"/>
  <c r="U1670" i="28"/>
  <c r="U1750" i="28"/>
  <c r="U1846" i="28"/>
  <c r="U1905" i="28"/>
  <c r="U1958" i="28"/>
  <c r="U2022" i="28"/>
  <c r="U2075" i="28"/>
  <c r="U2129" i="28"/>
  <c r="U2193" i="28"/>
  <c r="U2246" i="28"/>
  <c r="U2299" i="28"/>
  <c r="U2362" i="28"/>
  <c r="U2402" i="28"/>
  <c r="U2442" i="28"/>
  <c r="U2490" i="28"/>
  <c r="U2530" i="28"/>
  <c r="U2570" i="28"/>
  <c r="U218" i="28"/>
  <c r="U841" i="28"/>
  <c r="U1211" i="28"/>
  <c r="U1471" i="28"/>
  <c r="U1653" i="28"/>
  <c r="U1737" i="28"/>
  <c r="U1833" i="28"/>
  <c r="U1895" i="28"/>
  <c r="U1949" i="28"/>
  <c r="U2013" i="28"/>
  <c r="U2066" i="28"/>
  <c r="U2119" i="28"/>
  <c r="U2183" i="28"/>
  <c r="U2237" i="28"/>
  <c r="U2290" i="28"/>
  <c r="U2354" i="28"/>
  <c r="U303" i="28"/>
  <c r="U862" i="28"/>
  <c r="U1269" i="28"/>
  <c r="U1482" i="28"/>
  <c r="U1659" i="28"/>
  <c r="U1758" i="28"/>
  <c r="U1838" i="28"/>
  <c r="U1899" i="28"/>
  <c r="U1963" i="28"/>
  <c r="U2017" i="28"/>
  <c r="U2070" i="28"/>
  <c r="U2134" i="28"/>
  <c r="U2187" i="28"/>
  <c r="U2241" i="28"/>
  <c r="U2305" i="28"/>
  <c r="U2358" i="28"/>
  <c r="U354" i="28"/>
  <c r="U1713" i="28"/>
  <c r="U1975" i="28"/>
  <c r="U2189" i="28"/>
  <c r="U2403" i="28"/>
  <c r="U2455" i="28"/>
  <c r="U2510" i="28"/>
  <c r="U2574" i="28"/>
  <c r="U2623" i="28"/>
  <c r="U2663" i="28"/>
  <c r="U2711" i="28"/>
  <c r="U2751" i="28"/>
  <c r="U2791" i="28"/>
  <c r="U2839" i="28"/>
  <c r="U2879" i="28"/>
  <c r="U2919" i="28"/>
  <c r="U517" i="28"/>
  <c r="U1663" i="28"/>
  <c r="U1943" i="28"/>
  <c r="U2199" i="28"/>
  <c r="U2395" i="28"/>
  <c r="U2447" i="28"/>
  <c r="U2511" i="28"/>
  <c r="U2566" i="28"/>
  <c r="U2618" i="28"/>
  <c r="U2666" i="28"/>
  <c r="U2706" i="28"/>
  <c r="U2746" i="28"/>
  <c r="U2794" i="28"/>
  <c r="U2834" i="28"/>
  <c r="U2874" i="28"/>
  <c r="U2920" i="28"/>
  <c r="U713" i="28"/>
  <c r="U1697" i="28"/>
  <c r="U2007" i="28"/>
  <c r="U2221" i="28"/>
  <c r="U2399" i="28"/>
  <c r="U2463" i="28"/>
  <c r="U2518" i="28"/>
  <c r="U2571" i="28"/>
  <c r="U2630" i="28"/>
  <c r="U2670" i="28"/>
  <c r="U2710" i="28"/>
  <c r="U2758" i="28"/>
  <c r="U2798" i="28"/>
  <c r="U2838" i="28"/>
  <c r="U2886" i="28"/>
  <c r="U2923" i="28"/>
  <c r="U2950" i="28"/>
  <c r="U2982" i="28"/>
  <c r="U3008" i="28"/>
  <c r="U3035" i="28"/>
  <c r="U3067" i="28"/>
  <c r="U3094" i="28"/>
  <c r="U3120" i="28"/>
  <c r="U3152" i="28"/>
  <c r="U3179" i="28"/>
  <c r="U3206" i="28"/>
  <c r="U3238" i="28"/>
  <c r="U3264" i="28"/>
  <c r="U3291" i="28"/>
  <c r="U3323" i="28"/>
  <c r="U3350" i="28"/>
  <c r="U3376" i="28"/>
  <c r="U3408" i="28"/>
  <c r="U3435" i="28"/>
  <c r="U1869" i="28"/>
  <c r="U2515" i="28"/>
  <c r="U2699" i="28"/>
  <c r="U2859" i="28"/>
  <c r="U2967" i="28"/>
  <c r="U3002" i="28"/>
  <c r="U3038" i="28"/>
  <c r="U3080" i="28"/>
  <c r="U3116" i="28"/>
  <c r="U3151" i="28"/>
  <c r="U3194" i="28"/>
  <c r="U3230" i="28"/>
  <c r="U3266" i="28"/>
  <c r="U3308" i="28"/>
  <c r="U3343" i="28"/>
  <c r="U3379" i="28"/>
  <c r="U3422" i="28"/>
  <c r="U3374" i="28"/>
  <c r="U3431" i="28"/>
  <c r="U2503" i="28"/>
  <c r="U2883" i="28"/>
  <c r="U3007" i="28"/>
  <c r="U3100" i="28"/>
  <c r="U3178" i="28"/>
  <c r="U3256" i="28"/>
  <c r="U3342" i="28"/>
  <c r="U3420" i="28"/>
  <c r="U1911" i="28"/>
  <c r="U2526" i="28"/>
  <c r="U2707" i="28"/>
  <c r="U2867" i="28"/>
  <c r="U2968" i="28"/>
  <c r="U3004" i="28"/>
  <c r="U3039" i="28"/>
  <c r="U3082" i="28"/>
  <c r="U3118" i="28"/>
  <c r="U3154" i="28"/>
  <c r="U3196" i="28"/>
  <c r="U3231" i="28"/>
  <c r="U3267" i="28"/>
  <c r="U3310" i="28"/>
  <c r="U3346" i="28"/>
  <c r="U3423" i="28"/>
  <c r="U2723" i="28"/>
  <c r="U3028" i="28"/>
  <c r="U3156" i="28"/>
  <c r="U3320" i="28"/>
  <c r="U1237" i="28"/>
  <c r="U2407" i="28"/>
  <c r="U2651" i="28"/>
  <c r="U2811" i="28"/>
  <c r="U2948" i="28"/>
  <c r="U2991" i="28"/>
  <c r="U3027" i="28"/>
  <c r="U3063" i="28"/>
  <c r="U3106" i="28"/>
  <c r="U3140" i="28"/>
  <c r="U3176" i="28"/>
  <c r="U3219" i="28"/>
  <c r="U3255" i="28"/>
  <c r="U3290" i="28"/>
  <c r="U3332" i="28"/>
  <c r="U3368" i="28"/>
  <c r="U3404" i="28"/>
  <c r="U2338" i="28"/>
  <c r="U2964" i="28"/>
  <c r="U3092" i="28"/>
  <c r="U3250" i="28"/>
  <c r="U3378" i="28"/>
  <c r="Z1026" i="30"/>
  <c r="Z1194" i="30"/>
  <c r="Z1007" i="30"/>
  <c r="Z1231" i="30"/>
  <c r="Z1403" i="30"/>
  <c r="Z1208" i="30"/>
  <c r="Z1036" i="30"/>
  <c r="Z1277" i="30"/>
  <c r="Z1163" i="30"/>
  <c r="Z1388" i="30"/>
  <c r="Z567" i="30"/>
  <c r="Z1293" i="30"/>
  <c r="Z386" i="30"/>
  <c r="Z830" i="30"/>
  <c r="Z222" i="30"/>
  <c r="Z842" i="30"/>
  <c r="Z330" i="30"/>
  <c r="Z217" i="30"/>
  <c r="Z310" i="30"/>
  <c r="Z205" i="30"/>
  <c r="Z559" i="30"/>
  <c r="Z133" i="30"/>
  <c r="Z656" i="30"/>
  <c r="Z104" i="30"/>
  <c r="Z519" i="30"/>
  <c r="Z91" i="30"/>
  <c r="Z369" i="30"/>
  <c r="Z668" i="30"/>
  <c r="Z41" i="30"/>
  <c r="Z36" i="30"/>
  <c r="Z587" i="30"/>
  <c r="Z159" i="30"/>
  <c r="Z333" i="30"/>
  <c r="Z904" i="30"/>
  <c r="Z632" i="30"/>
  <c r="Z53" i="30"/>
  <c r="Z895" i="30"/>
  <c r="Z825" i="30"/>
  <c r="Z284" i="30"/>
  <c r="Z916" i="30"/>
  <c r="Z227" i="30"/>
  <c r="Z388" i="30"/>
  <c r="Z820" i="30"/>
  <c r="U29" i="28"/>
  <c r="U113" i="28"/>
  <c r="U213" i="28"/>
  <c r="U301" i="28"/>
  <c r="U36" i="28"/>
  <c r="U144" i="28"/>
  <c r="U228" i="28"/>
  <c r="U78" i="28"/>
  <c r="U262" i="28"/>
  <c r="U368" i="28"/>
  <c r="U460" i="28"/>
  <c r="U560" i="28"/>
  <c r="U75" i="28"/>
  <c r="U235" i="28"/>
  <c r="U363" i="28"/>
  <c r="U455" i="28"/>
  <c r="U151" i="28"/>
  <c r="U331" i="28"/>
  <c r="U494" i="28"/>
  <c r="U609" i="28"/>
  <c r="U715" i="28"/>
  <c r="U799" i="28"/>
  <c r="U875" i="28"/>
  <c r="U979" i="28"/>
  <c r="U202" i="28"/>
  <c r="U489" i="28"/>
  <c r="U657" i="28"/>
  <c r="U764" i="28"/>
  <c r="U881" i="28"/>
  <c r="U993" i="28"/>
  <c r="U1069" i="28"/>
  <c r="U1121" i="28"/>
  <c r="U1201" i="28"/>
  <c r="U304" i="28"/>
  <c r="U505" i="28"/>
  <c r="U629" i="28"/>
  <c r="U704" i="28"/>
  <c r="U800" i="28"/>
  <c r="U896" i="28"/>
  <c r="U986" i="28"/>
  <c r="U1060" i="28"/>
  <c r="U1128" i="28"/>
  <c r="U1204" i="28"/>
  <c r="U1268" i="28"/>
  <c r="U1340" i="28"/>
  <c r="U1400" i="28"/>
  <c r="U1464" i="28"/>
  <c r="U1544" i="28"/>
  <c r="U1608" i="28"/>
  <c r="U1660" i="28"/>
  <c r="U543" i="28"/>
  <c r="U733" i="28"/>
  <c r="U904" i="28"/>
  <c r="U1098" i="28"/>
  <c r="U1210" i="28"/>
  <c r="U1299" i="28"/>
  <c r="U1406" i="28"/>
  <c r="U1491" i="28"/>
  <c r="U1566" i="28"/>
  <c r="U1667" i="28"/>
  <c r="U1728" i="28"/>
  <c r="U1776" i="28"/>
  <c r="U1832" i="28"/>
  <c r="U1876" i="28"/>
  <c r="U1924" i="28"/>
  <c r="U1984" i="28"/>
  <c r="U2032" i="28"/>
  <c r="U2072" i="28"/>
  <c r="U2132" i="28"/>
  <c r="U2180" i="28"/>
  <c r="U2232" i="28"/>
  <c r="U2288" i="28"/>
  <c r="U2328" i="28"/>
  <c r="U315" i="28"/>
  <c r="U525" i="28"/>
  <c r="U654" i="28"/>
  <c r="U740" i="28"/>
  <c r="U846" i="28"/>
  <c r="U953" i="28"/>
  <c r="U1047" i="28"/>
  <c r="U1135" i="28"/>
  <c r="U1199" i="28"/>
  <c r="U1255" i="28"/>
  <c r="U1314" i="28"/>
  <c r="U1362" i="28"/>
  <c r="U1405" i="28"/>
  <c r="U1463" i="28"/>
  <c r="U1511" i="28"/>
  <c r="U1559" i="28"/>
  <c r="U1618" i="28"/>
  <c r="U1661" i="28"/>
  <c r="U1699" i="28"/>
  <c r="U1743" i="28"/>
  <c r="U1779" i="28"/>
  <c r="U1811" i="28"/>
  <c r="U1855" i="28"/>
  <c r="U503" i="28"/>
  <c r="U745" i="28"/>
  <c r="U958" i="28"/>
  <c r="U1107" i="28"/>
  <c r="U1253" i="28"/>
  <c r="U1359" i="28"/>
  <c r="U1466" i="28"/>
  <c r="U1551" i="28"/>
  <c r="U1658" i="28"/>
  <c r="U1741" i="28"/>
  <c r="U1813" i="28"/>
  <c r="U1887" i="28"/>
  <c r="U1930" i="28"/>
  <c r="U1978" i="28"/>
  <c r="U2037" i="28"/>
  <c r="U2085" i="28"/>
  <c r="U2127" i="28"/>
  <c r="U2186" i="28"/>
  <c r="U2234" i="28"/>
  <c r="U2282" i="28"/>
  <c r="U2341" i="28"/>
  <c r="U2377" i="28"/>
  <c r="U2413" i="28"/>
  <c r="U2457" i="28"/>
  <c r="U2493" i="28"/>
  <c r="U2525" i="28"/>
  <c r="U2569" i="28"/>
  <c r="U2605" i="28"/>
  <c r="U2645" i="28"/>
  <c r="U2685" i="28"/>
  <c r="U2717" i="28"/>
  <c r="U2757" i="28"/>
  <c r="U2797" i="28"/>
  <c r="U2837" i="28"/>
  <c r="U2869" i="28"/>
  <c r="U2909" i="28"/>
  <c r="U2949" i="28"/>
  <c r="U2985" i="28"/>
  <c r="U3029" i="28"/>
  <c r="U3061" i="28"/>
  <c r="U3097" i="28"/>
  <c r="U3141" i="28"/>
  <c r="U3177" i="28"/>
  <c r="U3209" i="28"/>
  <c r="U3253" i="28"/>
  <c r="U3289" i="28"/>
  <c r="U3325" i="28"/>
  <c r="U3369" i="28"/>
  <c r="U3401" i="28"/>
  <c r="U3437" i="28"/>
  <c r="U509" i="28"/>
  <c r="U749" i="28"/>
  <c r="U984" i="28"/>
  <c r="U1233" i="28"/>
  <c r="U1329" i="28"/>
  <c r="U1446" i="28"/>
  <c r="U1585" i="28"/>
  <c r="U1026" i="28"/>
  <c r="U1275" i="28"/>
  <c r="U1521" i="28"/>
  <c r="U362" i="28"/>
  <c r="U607" i="28"/>
  <c r="U781" i="28"/>
  <c r="U909" i="28"/>
  <c r="U1054" i="28"/>
  <c r="U1182" i="28"/>
  <c r="U1270" i="28"/>
  <c r="U1334" i="28"/>
  <c r="U1419" i="28"/>
  <c r="U1494" i="28"/>
  <c r="U1569" i="28"/>
  <c r="U1654" i="28"/>
  <c r="U1706" i="28"/>
  <c r="U1762" i="28"/>
  <c r="U1826" i="28"/>
  <c r="U1875" i="28"/>
  <c r="U1907" i="28"/>
  <c r="U1950" i="28"/>
  <c r="U1987" i="28"/>
  <c r="U2025" i="28"/>
  <c r="U2067" i="28"/>
  <c r="U2099" i="28"/>
  <c r="U2137" i="28"/>
  <c r="U2179" i="28"/>
  <c r="U2217" i="28"/>
  <c r="U2249" i="28"/>
  <c r="U2291" i="28"/>
  <c r="U2329" i="28"/>
  <c r="U2364" i="28"/>
  <c r="U2396" i="28"/>
  <c r="U2420" i="28"/>
  <c r="U2448" i="28"/>
  <c r="U2480" i="28"/>
  <c r="U2508" i="28"/>
  <c r="U2532" i="28"/>
  <c r="U2564" i="28"/>
  <c r="U2592" i="28"/>
  <c r="U2620" i="28"/>
  <c r="U2652" i="28"/>
  <c r="U2676" i="28"/>
  <c r="U2704" i="28"/>
  <c r="U2736" i="28"/>
  <c r="U2764" i="28"/>
  <c r="U2788" i="28"/>
  <c r="U2820" i="28"/>
  <c r="U2848" i="28"/>
  <c r="U2876" i="28"/>
  <c r="U2908" i="28"/>
  <c r="U649" i="28"/>
  <c r="U1195" i="28"/>
  <c r="U1546" i="28"/>
  <c r="U1718" i="28"/>
  <c r="U1814" i="28"/>
  <c r="U1915" i="28"/>
  <c r="U1990" i="28"/>
  <c r="U2065" i="28"/>
  <c r="U2150" i="28"/>
  <c r="U2214" i="28"/>
  <c r="U2289" i="28"/>
  <c r="U2370" i="28"/>
  <c r="U2426" i="28"/>
  <c r="U2474" i="28"/>
  <c r="U2538" i="28"/>
  <c r="U2594" i="28"/>
  <c r="U756" i="28"/>
  <c r="U1301" i="28"/>
  <c r="U1557" i="28"/>
  <c r="U1721" i="28"/>
  <c r="U1849" i="28"/>
  <c r="U1927" i="28"/>
  <c r="U1991" i="28"/>
  <c r="U2077" i="28"/>
  <c r="U2151" i="28"/>
  <c r="U2226" i="28"/>
  <c r="U2311" i="28"/>
  <c r="U2371" i="28"/>
  <c r="U777" i="28"/>
  <c r="U1311" i="28"/>
  <c r="U1610" i="28"/>
  <c r="U1726" i="28"/>
  <c r="U1854" i="28"/>
  <c r="U1931" i="28"/>
  <c r="U2006" i="28"/>
  <c r="U2091" i="28"/>
  <c r="U2155" i="28"/>
  <c r="U2230" i="28"/>
  <c r="U2315" i="28"/>
  <c r="U2382" i="28"/>
  <c r="U1493" i="28"/>
  <c r="U2018" i="28"/>
  <c r="U2317" i="28"/>
  <c r="U2446" i="28"/>
  <c r="U2531" i="28"/>
  <c r="U2595" i="28"/>
  <c r="U2655" i="28"/>
  <c r="U2719" i="28"/>
  <c r="U2775" i="28"/>
  <c r="U2823" i="28"/>
  <c r="U2887" i="28"/>
  <c r="U2935" i="28"/>
  <c r="U1535" i="28"/>
  <c r="U2029" i="28"/>
  <c r="U2285" i="28"/>
  <c r="U2438" i="28"/>
  <c r="U2523" i="28"/>
  <c r="U2598" i="28"/>
  <c r="U2650" i="28"/>
  <c r="U2714" i="28"/>
  <c r="U2770" i="28"/>
  <c r="U2826" i="28"/>
  <c r="U2890" i="28"/>
  <c r="U2931" i="28"/>
  <c r="U1621" i="28"/>
  <c r="U2050" i="28"/>
  <c r="U2349" i="28"/>
  <c r="U2443" i="28"/>
  <c r="U2527" i="28"/>
  <c r="U2603" i="28"/>
  <c r="U2662" i="28"/>
  <c r="U2726" i="28"/>
  <c r="U2774" i="28"/>
  <c r="U2830" i="28"/>
  <c r="U2894" i="28"/>
  <c r="U2939" i="28"/>
  <c r="U2971" i="28"/>
  <c r="U3014" i="28"/>
  <c r="U3051" i="28"/>
  <c r="U3088" i="28"/>
  <c r="U3131" i="28"/>
  <c r="U3163" i="28"/>
  <c r="U3200" i="28"/>
  <c r="U3243" i="28"/>
  <c r="U3280" i="28"/>
  <c r="U3312" i="28"/>
  <c r="U3355" i="28"/>
  <c r="U3392" i="28"/>
  <c r="U3430" i="28"/>
  <c r="U2210" i="28"/>
  <c r="U2599" i="28"/>
  <c r="U2827" i="28"/>
  <c r="U2974" i="28"/>
  <c r="U3023" i="28"/>
  <c r="U3066" i="28"/>
  <c r="U3123" i="28"/>
  <c r="U3172" i="28"/>
  <c r="U3223" i="28"/>
  <c r="U3279" i="28"/>
  <c r="U3322" i="28"/>
  <c r="U3372" i="28"/>
  <c r="U3428" i="28"/>
  <c r="U3410" i="28"/>
  <c r="U2167" i="28"/>
  <c r="U2951" i="28"/>
  <c r="U3058" i="28"/>
  <c r="U3164" i="28"/>
  <c r="U3284" i="28"/>
  <c r="U3384" i="28"/>
  <c r="U1681" i="28"/>
  <c r="U2567" i="28"/>
  <c r="U2803" i="28"/>
  <c r="U2954" i="28"/>
  <c r="U3011" i="28"/>
  <c r="U3060" i="28"/>
  <c r="U3111" i="28"/>
  <c r="U3167" i="28"/>
  <c r="U3210" i="28"/>
  <c r="U3260" i="28"/>
  <c r="U3316" i="28"/>
  <c r="U3380" i="28"/>
  <c r="U2419" i="28"/>
  <c r="U3050" i="28"/>
  <c r="U3242" i="28"/>
  <c r="U3434" i="28"/>
  <c r="U2494" i="28"/>
  <c r="U2715" i="28"/>
  <c r="U2932" i="28"/>
  <c r="U2999" i="28"/>
  <c r="U3048" i="28"/>
  <c r="U3091" i="28"/>
  <c r="U3148" i="28"/>
  <c r="U3198" i="28"/>
  <c r="U3247" i="28"/>
  <c r="U3304" i="28"/>
  <c r="U3347" i="28"/>
  <c r="U3396" i="28"/>
  <c r="U2547" i="28"/>
  <c r="U3043" i="28"/>
  <c r="U3199" i="28"/>
  <c r="U3406" i="28"/>
  <c r="Z1138" i="30"/>
  <c r="Z1092" i="30"/>
  <c r="Z1303" i="30"/>
  <c r="Z1123" i="30"/>
  <c r="Z1051" i="30"/>
  <c r="Z1385" i="30"/>
  <c r="Z1281" i="30"/>
  <c r="Z1267" i="30"/>
  <c r="Z818" i="30"/>
  <c r="Z926" i="30"/>
  <c r="Z14" i="30"/>
  <c r="Z666" i="30"/>
  <c r="Z365" i="30"/>
  <c r="Z230" i="30"/>
  <c r="Z667" i="30"/>
  <c r="Z717" i="30"/>
  <c r="Z496" i="30"/>
  <c r="Z831" i="30"/>
  <c r="Z131" i="30"/>
  <c r="Z908" i="30"/>
  <c r="Z492" i="30"/>
  <c r="Z100" i="30"/>
  <c r="Z439" i="30"/>
  <c r="Z741" i="30"/>
  <c r="Z405" i="30"/>
  <c r="Z552" i="30"/>
  <c r="Z160" i="30"/>
  <c r="Z399" i="30"/>
  <c r="Z451" i="30"/>
  <c r="Z268" i="30"/>
  <c r="Z580" i="30"/>
  <c r="Z692" i="30"/>
  <c r="U69" i="28"/>
  <c r="U177" i="28"/>
  <c r="U321" i="28"/>
  <c r="U96" i="28"/>
  <c r="U220" i="28"/>
  <c r="U126" i="28"/>
  <c r="U307" i="28"/>
  <c r="U444" i="28"/>
  <c r="U572" i="28"/>
  <c r="U171" i="28"/>
  <c r="U343" i="28"/>
  <c r="U471" i="28"/>
  <c r="U146" i="28"/>
  <c r="U454" i="28"/>
  <c r="U651" i="28"/>
  <c r="U755" i="28"/>
  <c r="U867" i="28"/>
  <c r="U995" i="28"/>
  <c r="U370" i="28"/>
  <c r="U606" i="28"/>
  <c r="U801" i="28"/>
  <c r="U945" i="28"/>
  <c r="U1053" i="28"/>
  <c r="U1153" i="28"/>
  <c r="U63" i="28"/>
  <c r="U442" i="28"/>
  <c r="U645" i="28"/>
  <c r="U757" i="28"/>
  <c r="U858" i="28"/>
  <c r="U1002" i="28"/>
  <c r="U1096" i="28"/>
  <c r="U1188" i="28"/>
  <c r="U1288" i="28"/>
  <c r="U1356" i="28"/>
  <c r="U1460" i="28"/>
  <c r="U1548" i="28"/>
  <c r="U1640" i="28"/>
  <c r="U458" i="28"/>
  <c r="U754" i="28"/>
  <c r="U1021" i="28"/>
  <c r="U1194" i="28"/>
  <c r="U1342" i="28"/>
  <c r="U1438" i="28"/>
  <c r="U1555" i="28"/>
  <c r="U1688" i="28"/>
  <c r="U1752" i="28"/>
  <c r="U1812" i="28"/>
  <c r="U1892" i="28"/>
  <c r="U1956" i="28"/>
  <c r="U2020" i="28"/>
  <c r="U2096" i="28"/>
  <c r="U2152" i="28"/>
  <c r="U2216" i="28"/>
  <c r="U2296" i="28"/>
  <c r="U58" i="28"/>
  <c r="U450" i="28"/>
  <c r="U665" i="28"/>
  <c r="U793" i="28"/>
  <c r="U932" i="28"/>
  <c r="U1071" i="28"/>
  <c r="U1151" i="28"/>
  <c r="U1250" i="28"/>
  <c r="U1319" i="28"/>
  <c r="U1389" i="28"/>
  <c r="U1447" i="28"/>
  <c r="U1517" i="28"/>
  <c r="U1591" i="28"/>
  <c r="U1655" i="28"/>
  <c r="U1715" i="28"/>
  <c r="U1759" i="28"/>
  <c r="U1807" i="28"/>
  <c r="U154" i="28"/>
  <c r="U660" i="28"/>
  <c r="U873" i="28"/>
  <c r="U1155" i="28"/>
  <c r="U1306" i="28"/>
  <c r="U1434" i="28"/>
  <c r="U1594" i="28"/>
  <c r="U1693" i="28"/>
  <c r="U1789" i="28"/>
  <c r="U1893" i="28"/>
  <c r="U1957" i="28"/>
  <c r="U2015" i="28"/>
  <c r="U2090" i="28"/>
  <c r="U2154" i="28"/>
  <c r="U2229" i="28"/>
  <c r="U2298" i="28"/>
  <c r="U2357" i="28"/>
  <c r="U2409" i="28"/>
  <c r="U2461" i="28"/>
  <c r="U2517" i="28"/>
  <c r="U2557" i="28"/>
  <c r="U2613" i="28"/>
  <c r="U2665" i="28"/>
  <c r="U2713" i="28"/>
  <c r="U2773" i="28"/>
  <c r="U2813" i="28"/>
  <c r="U2861" i="28"/>
  <c r="U2921" i="28"/>
  <c r="U2969" i="28"/>
  <c r="U3013" i="28"/>
  <c r="U3069" i="28"/>
  <c r="U3117" i="28"/>
  <c r="U3165" i="28"/>
  <c r="U3225" i="28"/>
  <c r="U3269" i="28"/>
  <c r="U3317" i="28"/>
  <c r="U3373" i="28"/>
  <c r="U3421" i="28"/>
  <c r="U340" i="28"/>
  <c r="U792" i="28"/>
  <c r="U1142" i="28"/>
  <c r="U1318" i="28"/>
  <c r="U1499" i="28"/>
  <c r="U664" i="28"/>
  <c r="U1243" i="28"/>
  <c r="U1574" i="28"/>
  <c r="U522" i="28"/>
  <c r="U717" i="28"/>
  <c r="U952" i="28"/>
  <c r="U1118" i="28"/>
  <c r="U1249" i="28"/>
  <c r="U1366" i="28"/>
  <c r="U1451" i="28"/>
  <c r="U1547" i="28"/>
  <c r="U1665" i="28"/>
  <c r="U1738" i="28"/>
  <c r="U1802" i="28"/>
  <c r="U1881" i="28"/>
  <c r="U1929" i="28"/>
  <c r="U1982" i="28"/>
  <c r="U2035" i="28"/>
  <c r="U2078" i="28"/>
  <c r="U2131" i="28"/>
  <c r="U2185" i="28"/>
  <c r="U2238" i="28"/>
  <c r="U2281" i="28"/>
  <c r="U2334" i="28"/>
  <c r="Z1050" i="30"/>
  <c r="Z103" i="30"/>
  <c r="Z1177" i="30"/>
  <c r="Z981" i="30"/>
  <c r="Z1338" i="30"/>
  <c r="Z1221" i="30"/>
  <c r="Z1341" i="30"/>
  <c r="Z1175" i="30"/>
  <c r="Z1240" i="30"/>
  <c r="Z258" i="30"/>
  <c r="Z510" i="30"/>
  <c r="Z377" i="30"/>
  <c r="Z90" i="30"/>
  <c r="Z662" i="30"/>
  <c r="Z693" i="30"/>
  <c r="Z207" i="30"/>
  <c r="Z229" i="30"/>
  <c r="Z248" i="30"/>
  <c r="Z443" i="30"/>
  <c r="Z257" i="30"/>
  <c r="Z812" i="30"/>
  <c r="Z292" i="30"/>
  <c r="Z803" i="30"/>
  <c r="Z267" i="30"/>
  <c r="Z849" i="30"/>
  <c r="Z872" i="30"/>
  <c r="Z312" i="30"/>
  <c r="Z875" i="30"/>
  <c r="Z740" i="30"/>
  <c r="Z233" i="30"/>
  <c r="Z729" i="30"/>
  <c r="Z67" i="30"/>
  <c r="U13" i="28"/>
  <c r="U149" i="28"/>
  <c r="U257" i="28"/>
  <c r="U32" i="28"/>
  <c r="U176" i="28"/>
  <c r="U6" i="28"/>
  <c r="U190" i="28"/>
  <c r="U396" i="28"/>
  <c r="U508" i="28"/>
  <c r="U19" i="28"/>
  <c r="U295" i="28"/>
  <c r="U403" i="28"/>
  <c r="U55" i="28"/>
  <c r="U358" i="28"/>
  <c r="U555" i="28"/>
  <c r="U675" i="28"/>
  <c r="U811" i="28"/>
  <c r="U927" i="28"/>
  <c r="U106" i="28"/>
  <c r="U549" i="28"/>
  <c r="U694" i="28"/>
  <c r="U865" i="28"/>
  <c r="U998" i="28"/>
  <c r="U1113" i="28"/>
  <c r="U1181" i="28"/>
  <c r="U357" i="28"/>
  <c r="U569" i="28"/>
  <c r="U693" i="28"/>
  <c r="U837" i="28"/>
  <c r="U928" i="28"/>
  <c r="U1044" i="28"/>
  <c r="U1148" i="28"/>
  <c r="U1236" i="28"/>
  <c r="U1316" i="28"/>
  <c r="U1416" i="28"/>
  <c r="U1500" i="28"/>
  <c r="U1588" i="28"/>
  <c r="U298" i="28"/>
  <c r="U637" i="28"/>
  <c r="U861" i="28"/>
  <c r="U1114" i="28"/>
  <c r="U1262" i="28"/>
  <c r="U1369" i="28"/>
  <c r="U1513" i="28"/>
  <c r="U1625" i="28"/>
  <c r="U1720" i="28"/>
  <c r="U1792" i="28"/>
  <c r="U1848" i="28"/>
  <c r="U1920" i="28"/>
  <c r="U1988" i="28"/>
  <c r="U2064" i="28"/>
  <c r="U2116" i="28"/>
  <c r="U2192" i="28"/>
  <c r="U2260" i="28"/>
  <c r="U2324" i="28"/>
  <c r="U409" i="28"/>
  <c r="U581" i="28"/>
  <c r="U718" i="28"/>
  <c r="U878" i="28"/>
  <c r="U1006" i="28"/>
  <c r="U1103" i="28"/>
  <c r="U1215" i="28"/>
  <c r="U1282" i="28"/>
  <c r="U1346" i="28"/>
  <c r="U1426" i="28"/>
  <c r="U1485" i="28"/>
  <c r="U1549" i="28"/>
  <c r="U1623" i="28"/>
  <c r="U1683" i="28"/>
  <c r="U1727" i="28"/>
  <c r="U1787" i="28"/>
  <c r="U1835" i="28"/>
  <c r="U461" i="28"/>
  <c r="U788" i="28"/>
  <c r="U1022" i="28"/>
  <c r="U1231" i="28"/>
  <c r="U1381" i="28"/>
  <c r="U1519" i="28"/>
  <c r="U1637" i="28"/>
  <c r="U1749" i="28"/>
  <c r="U1853" i="28"/>
  <c r="U1919" i="28"/>
  <c r="U1999" i="28"/>
  <c r="U2058" i="28"/>
  <c r="U2122" i="28"/>
  <c r="U2197" i="28"/>
  <c r="U2261" i="28"/>
  <c r="U2319" i="28"/>
  <c r="U2389" i="28"/>
  <c r="U2437" i="28"/>
  <c r="U2485" i="28"/>
  <c r="U2541" i="28"/>
  <c r="U2585" i="28"/>
  <c r="U2633" i="28"/>
  <c r="U2693" i="28"/>
  <c r="U2741" i="28"/>
  <c r="U2781" i="28"/>
  <c r="U2841" i="28"/>
  <c r="U2889" i="28"/>
  <c r="U2941" i="28"/>
  <c r="U2997" i="28"/>
  <c r="U3037" i="28"/>
  <c r="U3093" i="28"/>
  <c r="U3145" i="28"/>
  <c r="U3197" i="28"/>
  <c r="U3241" i="28"/>
  <c r="U3293" i="28"/>
  <c r="U3349" i="28"/>
  <c r="U3397" i="28"/>
  <c r="U47" i="28"/>
  <c r="U621" i="28"/>
  <c r="U941" i="28"/>
  <c r="U1254" i="28"/>
  <c r="U1403" i="28"/>
  <c r="U1531" i="28"/>
  <c r="U1078" i="28"/>
  <c r="U1393" i="28"/>
  <c r="U314" i="28"/>
  <c r="U653" i="28"/>
  <c r="U824" i="28"/>
  <c r="U1037" i="28"/>
  <c r="U1198" i="28"/>
  <c r="U1313" i="28"/>
  <c r="U1398" i="28"/>
  <c r="U1505" i="28"/>
  <c r="U1611" i="28"/>
  <c r="U1698" i="28"/>
  <c r="U1786" i="28"/>
  <c r="U1850" i="28"/>
  <c r="U1902" i="28"/>
  <c r="U1961" i="28"/>
  <c r="U2009" i="28"/>
  <c r="U2051" i="28"/>
  <c r="U2110" i="28"/>
  <c r="U2158" i="28"/>
  <c r="U2206" i="28"/>
  <c r="U2265" i="28"/>
  <c r="U2307" i="28"/>
  <c r="U2355" i="28"/>
  <c r="U2400" i="28"/>
  <c r="U2436" i="28"/>
  <c r="U2468" i="28"/>
  <c r="U2512" i="28"/>
  <c r="U2548" i="28"/>
  <c r="U2588" i="28"/>
  <c r="U2628" i="28"/>
  <c r="U2660" i="28"/>
  <c r="U2700" i="28"/>
  <c r="U2740" i="28"/>
  <c r="U2780" i="28"/>
  <c r="U2812" i="28"/>
  <c r="U2852" i="28"/>
  <c r="U2892" i="28"/>
  <c r="U546" i="28"/>
  <c r="U1333" i="28"/>
  <c r="U1649" i="28"/>
  <c r="U1798" i="28"/>
  <c r="U1937" i="28"/>
  <c r="U2033" i="28"/>
  <c r="U2118" i="28"/>
  <c r="U2235" i="28"/>
  <c r="U2331" i="28"/>
  <c r="U2410" i="28"/>
  <c r="U2498" i="28"/>
  <c r="U2562" i="28"/>
  <c r="U574" i="28"/>
  <c r="U1343" i="28"/>
  <c r="U1673" i="28"/>
  <c r="U1801" i="28"/>
  <c r="U1938" i="28"/>
  <c r="U2034" i="28"/>
  <c r="U2141" i="28"/>
  <c r="U2247" i="28"/>
  <c r="U2333" i="28"/>
  <c r="U692" i="28"/>
  <c r="U1354" i="28"/>
  <c r="U1694" i="28"/>
  <c r="U1822" i="28"/>
  <c r="U1942" i="28"/>
  <c r="U2049" i="28"/>
  <c r="U2145" i="28"/>
  <c r="U2262" i="28"/>
  <c r="U2347" i="28"/>
  <c r="U1322" i="28"/>
  <c r="U2103" i="28"/>
  <c r="U2414" i="28"/>
  <c r="U2499" i="28"/>
  <c r="U2615" i="28"/>
  <c r="U2687" i="28"/>
  <c r="U2759" i="28"/>
  <c r="U2847" i="28"/>
  <c r="U2911" i="28"/>
  <c r="U1179" i="28"/>
  <c r="U2071" i="28"/>
  <c r="U2406" i="28"/>
  <c r="U2491" i="28"/>
  <c r="U2607" i="28"/>
  <c r="U2682" i="28"/>
  <c r="U2762" i="28"/>
  <c r="U2842" i="28"/>
  <c r="U2906" i="28"/>
  <c r="U1450" i="28"/>
  <c r="U2093" i="28"/>
  <c r="U2422" i="28"/>
  <c r="U2507" i="28"/>
  <c r="U2614" i="28"/>
  <c r="U2694" i="28"/>
  <c r="U2766" i="28"/>
  <c r="U2854" i="28"/>
  <c r="U2918" i="28"/>
  <c r="U2966" i="28"/>
  <c r="U3024" i="28"/>
  <c r="U3072" i="28"/>
  <c r="U3115" i="28"/>
  <c r="U3174" i="28"/>
  <c r="U3222" i="28"/>
  <c r="U3270" i="28"/>
  <c r="U3328" i="28"/>
  <c r="U3371" i="28"/>
  <c r="U3419" i="28"/>
  <c r="U2375" i="28"/>
  <c r="U2731" i="28"/>
  <c r="U2952" i="28"/>
  <c r="U3031" i="28"/>
  <c r="U3095" i="28"/>
  <c r="U3166" i="28"/>
  <c r="U3236" i="28"/>
  <c r="U3294" i="28"/>
  <c r="U3364" i="28"/>
  <c r="U3436" i="28"/>
  <c r="U3432" i="28"/>
  <c r="U2851" i="28"/>
  <c r="U3071" i="28"/>
  <c r="U3228" i="28"/>
  <c r="U3363" i="28"/>
  <c r="U2253" i="28"/>
  <c r="U2675" i="28"/>
  <c r="U2947" i="28"/>
  <c r="U3026" i="28"/>
  <c r="U3090" i="28"/>
  <c r="U3146" i="28"/>
  <c r="U3224" i="28"/>
  <c r="U3288" i="28"/>
  <c r="U3359" i="28"/>
  <c r="U2819" i="28"/>
  <c r="U3135" i="28"/>
  <c r="U3370" i="28"/>
  <c r="U2535" i="28"/>
  <c r="U2843" i="28"/>
  <c r="U2978" i="28"/>
  <c r="U3055" i="28"/>
  <c r="U3119" i="28"/>
  <c r="U3191" i="28"/>
  <c r="U3262" i="28"/>
  <c r="U3319" i="28"/>
  <c r="U3390" i="28"/>
  <c r="U2691" i="28"/>
  <c r="U3143" i="28"/>
  <c r="U3356" i="28"/>
  <c r="N70" i="30"/>
  <c r="M15" i="28"/>
  <c r="M31" i="28"/>
  <c r="M47" i="28"/>
  <c r="M63" i="28"/>
  <c r="M79" i="28"/>
  <c r="M95" i="28"/>
  <c r="M111" i="28"/>
  <c r="M127" i="28"/>
  <c r="M143" i="28"/>
  <c r="M159" i="28"/>
  <c r="M175" i="28"/>
  <c r="M191" i="28"/>
  <c r="M207" i="28"/>
  <c r="M223" i="28"/>
  <c r="M239" i="28"/>
  <c r="M255" i="28"/>
  <c r="M271" i="28"/>
  <c r="M287" i="28"/>
  <c r="M303" i="28"/>
  <c r="M319" i="28"/>
  <c r="M335" i="28"/>
  <c r="M351" i="28"/>
  <c r="M367" i="28"/>
  <c r="M383" i="28"/>
  <c r="M399" i="28"/>
  <c r="M415" i="28"/>
  <c r="M431" i="28"/>
  <c r="M447" i="28"/>
  <c r="M463" i="28"/>
  <c r="M479" i="28"/>
  <c r="M495" i="28"/>
  <c r="M511" i="28"/>
  <c r="M527" i="28"/>
  <c r="M543" i="28"/>
  <c r="M559" i="28"/>
  <c r="M575" i="28"/>
  <c r="M591" i="28"/>
  <c r="M607" i="28"/>
  <c r="M623" i="28"/>
  <c r="M639" i="28"/>
  <c r="M655" i="28"/>
  <c r="M671" i="28"/>
  <c r="M687" i="28"/>
  <c r="M703" i="28"/>
  <c r="M719" i="28"/>
  <c r="M735" i="28"/>
  <c r="M751" i="28"/>
  <c r="M767" i="28"/>
  <c r="M783" i="28"/>
  <c r="M799" i="28"/>
  <c r="M815" i="28"/>
  <c r="M831" i="28"/>
  <c r="M847" i="28"/>
  <c r="M863" i="28"/>
  <c r="M879" i="28"/>
  <c r="M895" i="28"/>
  <c r="M25" i="28"/>
  <c r="M46" i="28"/>
  <c r="M68" i="28"/>
  <c r="M89" i="28"/>
  <c r="M110" i="28"/>
  <c r="M132" i="28"/>
  <c r="M153" i="28"/>
  <c r="M174" i="28"/>
  <c r="M196" i="28"/>
  <c r="M217" i="28"/>
  <c r="M238" i="28"/>
  <c r="M260" i="28"/>
  <c r="M281" i="28"/>
  <c r="M302" i="28"/>
  <c r="M324" i="28"/>
  <c r="M345" i="28"/>
  <c r="M366" i="28"/>
  <c r="M388" i="28"/>
  <c r="M409" i="28"/>
  <c r="M430" i="28"/>
  <c r="M452" i="28"/>
  <c r="M473" i="28"/>
  <c r="M494" i="28"/>
  <c r="M516" i="28"/>
  <c r="M537" i="28"/>
  <c r="M558" i="28"/>
  <c r="M580" i="28"/>
  <c r="M601" i="28"/>
  <c r="M622" i="28"/>
  <c r="M644" i="28"/>
  <c r="M665" i="28"/>
  <c r="M686" i="28"/>
  <c r="M708" i="28"/>
  <c r="M729" i="28"/>
  <c r="M750" i="28"/>
  <c r="M772" i="28"/>
  <c r="M793" i="28"/>
  <c r="M814" i="28"/>
  <c r="M836" i="28"/>
  <c r="M16" i="28"/>
  <c r="M37" i="28"/>
  <c r="M58" i="28"/>
  <c r="M80" i="28"/>
  <c r="M101" i="28"/>
  <c r="M122" i="28"/>
  <c r="M144" i="28"/>
  <c r="M165" i="28"/>
  <c r="M186" i="28"/>
  <c r="M208" i="28"/>
  <c r="M229" i="28"/>
  <c r="M250" i="28"/>
  <c r="M272" i="28"/>
  <c r="M293" i="28"/>
  <c r="M314" i="28"/>
  <c r="M336" i="28"/>
  <c r="M357" i="28"/>
  <c r="M378" i="28"/>
  <c r="M400" i="28"/>
  <c r="M421" i="28"/>
  <c r="M442" i="28"/>
  <c r="M464" i="28"/>
  <c r="M485" i="28"/>
  <c r="M506" i="28"/>
  <c r="M528" i="28"/>
  <c r="M549" i="28"/>
  <c r="M570" i="28"/>
  <c r="M592" i="28"/>
  <c r="M613" i="28"/>
  <c r="M634" i="28"/>
  <c r="M656" i="28"/>
  <c r="M677" i="28"/>
  <c r="M698" i="28"/>
  <c r="M720" i="28"/>
  <c r="M741" i="28"/>
  <c r="M762" i="28"/>
  <c r="M784" i="28"/>
  <c r="M805" i="28"/>
  <c r="M826" i="28"/>
  <c r="M24" i="28"/>
  <c r="M66" i="28"/>
  <c r="M109" i="28"/>
  <c r="M152" i="28"/>
  <c r="M194" i="28"/>
  <c r="M237" i="28"/>
  <c r="M280" i="28"/>
  <c r="M322" i="28"/>
  <c r="M365" i="28"/>
  <c r="M408" i="28"/>
  <c r="M450" i="28"/>
  <c r="M493" i="28"/>
  <c r="M536" i="28"/>
  <c r="M578" i="28"/>
  <c r="M621" i="28"/>
  <c r="M664" i="28"/>
  <c r="M706" i="28"/>
  <c r="M749" i="28"/>
  <c r="M792" i="28"/>
  <c r="M834" i="28"/>
  <c r="M860" i="28"/>
  <c r="M881" i="28"/>
  <c r="M901" i="28"/>
  <c r="M917" i="28"/>
  <c r="M933" i="28"/>
  <c r="M949" i="28"/>
  <c r="M965" i="28"/>
  <c r="M981" i="28"/>
  <c r="M997" i="28"/>
  <c r="M1013" i="28"/>
  <c r="M1029" i="28"/>
  <c r="M1045" i="28"/>
  <c r="M1061" i="28"/>
  <c r="M1077" i="28"/>
  <c r="M1093" i="28"/>
  <c r="M1109" i="28"/>
  <c r="M1125" i="28"/>
  <c r="M1141" i="28"/>
  <c r="M1157" i="28"/>
  <c r="M1173" i="28"/>
  <c r="M1189" i="28"/>
  <c r="M1205" i="28"/>
  <c r="M1221" i="28"/>
  <c r="M1237" i="28"/>
  <c r="M1253" i="28"/>
  <c r="M1269" i="28"/>
  <c r="M1285" i="28"/>
  <c r="M1301" i="28"/>
  <c r="M1317" i="28"/>
  <c r="M1333" i="28"/>
  <c r="M1349" i="28"/>
  <c r="M1365" i="28"/>
  <c r="M1381" i="28"/>
  <c r="M1397" i="28"/>
  <c r="M1413" i="28"/>
  <c r="M1429" i="28"/>
  <c r="M1445" i="28"/>
  <c r="M1461" i="28"/>
  <c r="M1477" i="28"/>
  <c r="M1493" i="28"/>
  <c r="M1509" i="28"/>
  <c r="M1525" i="28"/>
  <c r="M28" i="28"/>
  <c r="M70" i="28"/>
  <c r="M113" i="28"/>
  <c r="M156" i="28"/>
  <c r="M198" i="28"/>
  <c r="M241" i="28"/>
  <c r="M284" i="28"/>
  <c r="M326" i="28"/>
  <c r="M369" i="28"/>
  <c r="M412" i="28"/>
  <c r="M454" i="28"/>
  <c r="M497" i="28"/>
  <c r="M540" i="28"/>
  <c r="M582" i="28"/>
  <c r="M625" i="28"/>
  <c r="M668" i="28"/>
  <c r="M710" i="28"/>
  <c r="M753" i="28"/>
  <c r="M796" i="28"/>
  <c r="M838" i="28"/>
  <c r="M861" i="28"/>
  <c r="M882" i="28"/>
  <c r="M902" i="28"/>
  <c r="M918" i="28"/>
  <c r="M934" i="28"/>
  <c r="M950" i="28"/>
  <c r="M966" i="28"/>
  <c r="M982" i="28"/>
  <c r="M998" i="28"/>
  <c r="M1014" i="28"/>
  <c r="M1030" i="28"/>
  <c r="M1046" i="28"/>
  <c r="M1062" i="28"/>
  <c r="M1078" i="28"/>
  <c r="M1094" i="28"/>
  <c r="M1110" i="28"/>
  <c r="M1126" i="28"/>
  <c r="M1142" i="28"/>
  <c r="M1158" i="28"/>
  <c r="M1174" i="28"/>
  <c r="M1190" i="28"/>
  <c r="M1206" i="28"/>
  <c r="M1222" i="28"/>
  <c r="M1238" i="28"/>
  <c r="M1254" i="28"/>
  <c r="M1270" i="28"/>
  <c r="M1286" i="28"/>
  <c r="M1302" i="28"/>
  <c r="M1318" i="28"/>
  <c r="M1334" i="28"/>
  <c r="M1350" i="28"/>
  <c r="M1366" i="28"/>
  <c r="M1382" i="28"/>
  <c r="M1398" i="28"/>
  <c r="M1414" i="28"/>
  <c r="M1430" i="28"/>
  <c r="M1446" i="28"/>
  <c r="M1462" i="28"/>
  <c r="M1478" i="28"/>
  <c r="M1494" i="28"/>
  <c r="M1510" i="28"/>
  <c r="M1526" i="28"/>
  <c r="M65" i="28"/>
  <c r="M150" i="28"/>
  <c r="M236" i="28"/>
  <c r="M321" i="28"/>
  <c r="M406" i="28"/>
  <c r="M492" i="28"/>
  <c r="M577" i="28"/>
  <c r="M662" i="28"/>
  <c r="M76" i="28"/>
  <c r="M161" i="28"/>
  <c r="M246" i="28"/>
  <c r="M332" i="28"/>
  <c r="M417" i="28"/>
  <c r="M502" i="28"/>
  <c r="M588" i="28"/>
  <c r="M673" i="28"/>
  <c r="M758" i="28"/>
  <c r="M842" i="28"/>
  <c r="M146" i="28"/>
  <c r="M317" i="28"/>
  <c r="M488" i="28"/>
  <c r="M658" i="28"/>
  <c r="M776" i="28"/>
  <c r="M862" i="28"/>
  <c r="M903" i="28"/>
  <c r="M935" i="28"/>
  <c r="M967" i="28"/>
  <c r="M999" i="28"/>
  <c r="M1031" i="28"/>
  <c r="M1063" i="28"/>
  <c r="M1095" i="28"/>
  <c r="M1127" i="28"/>
  <c r="M1159" i="28"/>
  <c r="M1191" i="28"/>
  <c r="M1223" i="28"/>
  <c r="M1255" i="28"/>
  <c r="M1287" i="28"/>
  <c r="M1319" i="28"/>
  <c r="M1351" i="28"/>
  <c r="M1383" i="28"/>
  <c r="M1415" i="28"/>
  <c r="M1447" i="28"/>
  <c r="M1479" i="28"/>
  <c r="M1511" i="28"/>
  <c r="M125" i="28"/>
  <c r="M466" i="28"/>
  <c r="M765" i="28"/>
  <c r="M899" i="28"/>
  <c r="M963" i="28"/>
  <c r="M1027" i="28"/>
  <c r="M1091" i="28"/>
  <c r="M1155" i="28"/>
  <c r="M1227" i="28"/>
  <c r="M1291" i="28"/>
  <c r="M1355" i="28"/>
  <c r="M1411" i="28"/>
  <c r="M1475" i="28"/>
  <c r="M93" i="28"/>
  <c r="M477" i="28"/>
  <c r="M769" i="28"/>
  <c r="M900" i="28"/>
  <c r="M964" i="28"/>
  <c r="M1020" i="28"/>
  <c r="M1084" i="28"/>
  <c r="M1148" i="28"/>
  <c r="M1220" i="28"/>
  <c r="M1284" i="28"/>
  <c r="M1348" i="28"/>
  <c r="M1412" i="28"/>
  <c r="M1476" i="28"/>
  <c r="M29" i="28"/>
  <c r="M200" i="28"/>
  <c r="M370" i="28"/>
  <c r="M541" i="28"/>
  <c r="M701" i="28"/>
  <c r="M812" i="28"/>
  <c r="M874" i="28"/>
  <c r="M912" i="28"/>
  <c r="M944" i="28"/>
  <c r="M976" i="28"/>
  <c r="M11" i="28"/>
  <c r="M35" i="28"/>
  <c r="M55" i="28"/>
  <c r="M75" i="28"/>
  <c r="M99" i="28"/>
  <c r="M119" i="28"/>
  <c r="M139" i="28"/>
  <c r="M163" i="28"/>
  <c r="M183" i="28"/>
  <c r="M203" i="28"/>
  <c r="M227" i="28"/>
  <c r="M247" i="28"/>
  <c r="M267" i="28"/>
  <c r="M291" i="28"/>
  <c r="M311" i="28"/>
  <c r="M331" i="28"/>
  <c r="M355" i="28"/>
  <c r="M375" i="28"/>
  <c r="M395" i="28"/>
  <c r="M419" i="28"/>
  <c r="M439" i="28"/>
  <c r="M459" i="28"/>
  <c r="M483" i="28"/>
  <c r="M503" i="28"/>
  <c r="M523" i="28"/>
  <c r="M547" i="28"/>
  <c r="M567" i="28"/>
  <c r="M587" i="28"/>
  <c r="M611" i="28"/>
  <c r="M631" i="28"/>
  <c r="M651" i="28"/>
  <c r="M675" i="28"/>
  <c r="M695" i="28"/>
  <c r="M715" i="28"/>
  <c r="M739" i="28"/>
  <c r="M759" i="28"/>
  <c r="M779" i="28"/>
  <c r="M803" i="28"/>
  <c r="M823" i="28"/>
  <c r="M843" i="28"/>
  <c r="M867" i="28"/>
  <c r="M887" i="28"/>
  <c r="M20" i="28"/>
  <c r="M52" i="28"/>
  <c r="M78" i="28"/>
  <c r="M105" i="28"/>
  <c r="M137" i="28"/>
  <c r="M164" i="28"/>
  <c r="M190" i="28"/>
  <c r="M222" i="28"/>
  <c r="M249" i="28"/>
  <c r="M276" i="28"/>
  <c r="M308" i="28"/>
  <c r="M334" i="28"/>
  <c r="M361" i="28"/>
  <c r="M393" i="28"/>
  <c r="M420" i="28"/>
  <c r="M446" i="28"/>
  <c r="M478" i="28"/>
  <c r="M505" i="28"/>
  <c r="M532" i="28"/>
  <c r="M564" i="28"/>
  <c r="M590" i="28"/>
  <c r="M617" i="28"/>
  <c r="M649" i="28"/>
  <c r="M676" i="28"/>
  <c r="M702" i="28"/>
  <c r="M734" i="28"/>
  <c r="M761" i="28"/>
  <c r="M788" i="28"/>
  <c r="M820" i="28"/>
  <c r="M5" i="28"/>
  <c r="M32" i="28"/>
  <c r="M64" i="28"/>
  <c r="M90" i="28"/>
  <c r="M117" i="28"/>
  <c r="M149" i="28"/>
  <c r="M176" i="28"/>
  <c r="M202" i="28"/>
  <c r="M234" i="28"/>
  <c r="M261" i="28"/>
  <c r="M288" i="28"/>
  <c r="M320" i="28"/>
  <c r="M346" i="28"/>
  <c r="M373" i="28"/>
  <c r="M405" i="28"/>
  <c r="M432" i="28"/>
  <c r="M458" i="28"/>
  <c r="M490" i="28"/>
  <c r="M517" i="28"/>
  <c r="M544" i="28"/>
  <c r="M576" i="28"/>
  <c r="M602" i="28"/>
  <c r="M629" i="28"/>
  <c r="M661" i="28"/>
  <c r="M688" i="28"/>
  <c r="M714" i="28"/>
  <c r="M746" i="28"/>
  <c r="M773" i="28"/>
  <c r="M800" i="28"/>
  <c r="M832" i="28"/>
  <c r="M45" i="28"/>
  <c r="M98" i="28"/>
  <c r="M162" i="28"/>
  <c r="M216" i="28"/>
  <c r="M269" i="28"/>
  <c r="M333" i="28"/>
  <c r="M386" i="28"/>
  <c r="M440" i="28"/>
  <c r="M504" i="28"/>
  <c r="M557" i="28"/>
  <c r="M610" i="28"/>
  <c r="M674" i="28"/>
  <c r="M728" i="28"/>
  <c r="M781" i="28"/>
  <c r="M844" i="28"/>
  <c r="M870" i="28"/>
  <c r="M897" i="28"/>
  <c r="M921" i="28"/>
  <c r="M941" i="28"/>
  <c r="M961" i="28"/>
  <c r="M985" i="28"/>
  <c r="M1005" i="28"/>
  <c r="M1025" i="28"/>
  <c r="M1049" i="28"/>
  <c r="M1069" i="28"/>
  <c r="M1089" i="28"/>
  <c r="M1113" i="28"/>
  <c r="M1133" i="28"/>
  <c r="M1153" i="28"/>
  <c r="M1177" i="28"/>
  <c r="M1197" i="28"/>
  <c r="M1217" i="28"/>
  <c r="M1241" i="28"/>
  <c r="M1261" i="28"/>
  <c r="M1281" i="28"/>
  <c r="M1305" i="28"/>
  <c r="M1325" i="28"/>
  <c r="M1345" i="28"/>
  <c r="M1369" i="28"/>
  <c r="M1389" i="28"/>
  <c r="M1409" i="28"/>
  <c r="M1433" i="28"/>
  <c r="M1453" i="28"/>
  <c r="M1473" i="28"/>
  <c r="M1497" i="28"/>
  <c r="M1517" i="28"/>
  <c r="M17" i="28"/>
  <c r="M81" i="28"/>
  <c r="M134" i="28"/>
  <c r="M188" i="28"/>
  <c r="M252" i="28"/>
  <c r="M305" i="28"/>
  <c r="M358" i="28"/>
  <c r="M422" i="28"/>
  <c r="M476" i="28"/>
  <c r="M529" i="28"/>
  <c r="M593" i="28"/>
  <c r="M646" i="28"/>
  <c r="M700" i="28"/>
  <c r="M764" i="28"/>
  <c r="M817" i="28"/>
  <c r="M856" i="28"/>
  <c r="M888" i="28"/>
  <c r="M910" i="28"/>
  <c r="M930" i="28"/>
  <c r="M954" i="28"/>
  <c r="M974" i="28"/>
  <c r="M994" i="28"/>
  <c r="M1018" i="28"/>
  <c r="M1038" i="28"/>
  <c r="M1058" i="28"/>
  <c r="M1082" i="28"/>
  <c r="M1102" i="28"/>
  <c r="M1122" i="28"/>
  <c r="M1146" i="28"/>
  <c r="M1166" i="28"/>
  <c r="M1186" i="28"/>
  <c r="M1210" i="28"/>
  <c r="M1230" i="28"/>
  <c r="M1250" i="28"/>
  <c r="M1274" i="28"/>
  <c r="M1294" i="28"/>
  <c r="M1314" i="28"/>
  <c r="M1338" i="28"/>
  <c r="M1358" i="28"/>
  <c r="M1378" i="28"/>
  <c r="M1402" i="28"/>
  <c r="M1422" i="28"/>
  <c r="M1442" i="28"/>
  <c r="M1466" i="28"/>
  <c r="M1486" i="28"/>
  <c r="M1506" i="28"/>
  <c r="M4" i="28"/>
  <c r="M108" i="28"/>
  <c r="M214" i="28"/>
  <c r="M342" i="28"/>
  <c r="M449" i="28"/>
  <c r="M556" i="28"/>
  <c r="M12" i="28"/>
  <c r="M118" i="28"/>
  <c r="M225" i="28"/>
  <c r="M353" i="28"/>
  <c r="M460" i="28"/>
  <c r="M566" i="28"/>
  <c r="M694" i="28"/>
  <c r="M801" i="28"/>
  <c r="M104" i="28"/>
  <c r="M360" i="28"/>
  <c r="M573" i="28"/>
  <c r="M748" i="28"/>
  <c r="M873" i="28"/>
  <c r="M919" i="28"/>
  <c r="M959" i="28"/>
  <c r="M1007" i="28"/>
  <c r="M1047" i="28"/>
  <c r="M1087" i="28"/>
  <c r="M1135" i="28"/>
  <c r="M1175" i="28"/>
  <c r="M1215" i="28"/>
  <c r="M1263" i="28"/>
  <c r="M1303" i="28"/>
  <c r="M1343" i="28"/>
  <c r="M1391" i="28"/>
  <c r="M1431" i="28"/>
  <c r="M1471" i="28"/>
  <c r="M1519" i="28"/>
  <c r="M296" i="28"/>
  <c r="M705" i="28"/>
  <c r="M915" i="28"/>
  <c r="M995" i="28"/>
  <c r="M1075" i="28"/>
  <c r="M1179" i="28"/>
  <c r="M1259" i="28"/>
  <c r="M1339" i="28"/>
  <c r="M1427" i="28"/>
  <c r="M1515" i="28"/>
  <c r="M349" i="28"/>
  <c r="M829" i="28"/>
  <c r="M932" i="28"/>
  <c r="M1004" i="28"/>
  <c r="M1100" i="28"/>
  <c r="M1180" i="28"/>
  <c r="M1268" i="28"/>
  <c r="M1364" i="28"/>
  <c r="M1444" i="28"/>
  <c r="M1524" i="28"/>
  <c r="M242" i="28"/>
  <c r="M456" i="28"/>
  <c r="M669" i="28"/>
  <c r="M840" i="28"/>
  <c r="M896" i="28"/>
  <c r="M936" i="28"/>
  <c r="M984" i="28"/>
  <c r="M1016" i="28"/>
  <c r="M1048" i="28"/>
  <c r="M1080" i="28"/>
  <c r="M1112" i="28"/>
  <c r="M1144" i="28"/>
  <c r="M1176" i="28"/>
  <c r="M1208" i="28"/>
  <c r="M1240" i="28"/>
  <c r="M1272" i="28"/>
  <c r="M1304" i="28"/>
  <c r="M1336" i="28"/>
  <c r="M1368" i="28"/>
  <c r="M1400" i="28"/>
  <c r="M1432" i="28"/>
  <c r="M1464" i="28"/>
  <c r="M1496" i="28"/>
  <c r="M1528" i="28"/>
  <c r="M338" i="28"/>
  <c r="M680" i="28"/>
  <c r="M868" i="28"/>
  <c r="M939" i="28"/>
  <c r="M1003" i="28"/>
  <c r="M1067" i="28"/>
  <c r="M1131" i="28"/>
  <c r="M1187" i="28"/>
  <c r="M1251" i="28"/>
  <c r="M1315" i="28"/>
  <c r="M1387" i="28"/>
  <c r="M1451" i="28"/>
  <c r="M1507" i="28"/>
  <c r="M221" i="28"/>
  <c r="M520" i="28"/>
  <c r="M797" i="28"/>
  <c r="M908" i="28"/>
  <c r="M972" i="28"/>
  <c r="M1044" i="28"/>
  <c r="M1108" i="28"/>
  <c r="M1172" i="28"/>
  <c r="M1228" i="28"/>
  <c r="M1292" i="28"/>
  <c r="M1356" i="28"/>
  <c r="M1420" i="28"/>
  <c r="M1484" i="28"/>
  <c r="K38" i="30"/>
  <c r="K22" i="30"/>
  <c r="K6" i="30"/>
  <c r="K31" i="30"/>
  <c r="K29" i="30"/>
  <c r="K13" i="30"/>
  <c r="K7" i="30"/>
  <c r="K32" i="30"/>
  <c r="K16" i="30"/>
  <c r="O11" i="30"/>
  <c r="O27" i="30"/>
  <c r="O43" i="30"/>
  <c r="O59" i="30"/>
  <c r="O75" i="30"/>
  <c r="O91" i="30"/>
  <c r="O107" i="30"/>
  <c r="O123" i="30"/>
  <c r="O139" i="30"/>
  <c r="O155" i="30"/>
  <c r="O171" i="30"/>
  <c r="O187" i="30"/>
  <c r="O203" i="30"/>
  <c r="O219" i="30"/>
  <c r="O235" i="30"/>
  <c r="O251" i="30"/>
  <c r="O267" i="30"/>
  <c r="O283" i="30"/>
  <c r="O299" i="30"/>
  <c r="O315" i="30"/>
  <c r="O331" i="30"/>
  <c r="O12" i="30"/>
  <c r="O28" i="30"/>
  <c r="O44" i="30"/>
  <c r="O60" i="30"/>
  <c r="O76" i="30"/>
  <c r="O92" i="30"/>
  <c r="O108" i="30"/>
  <c r="O124" i="30"/>
  <c r="O140" i="30"/>
  <c r="O156" i="30"/>
  <c r="O172" i="30"/>
  <c r="O188" i="30"/>
  <c r="O204" i="30"/>
  <c r="O220" i="30"/>
  <c r="O236" i="30"/>
  <c r="O252" i="30"/>
  <c r="O268" i="30"/>
  <c r="O284" i="30"/>
  <c r="O300" i="30"/>
  <c r="O316" i="30"/>
  <c r="O332" i="30"/>
  <c r="O13" i="30"/>
  <c r="O45" i="30"/>
  <c r="O77" i="30"/>
  <c r="O109" i="30"/>
  <c r="O141" i="30"/>
  <c r="O173" i="30"/>
  <c r="O205" i="30"/>
  <c r="O237" i="30"/>
  <c r="O269" i="30"/>
  <c r="O301" i="30"/>
  <c r="O333" i="30"/>
  <c r="O353" i="30"/>
  <c r="O369" i="30"/>
  <c r="O385" i="30"/>
  <c r="O401" i="30"/>
  <c r="O417" i="30"/>
  <c r="O433" i="30"/>
  <c r="O449" i="30"/>
  <c r="O465" i="30"/>
  <c r="O481" i="30"/>
  <c r="O497" i="30"/>
  <c r="O6" i="30"/>
  <c r="O38" i="30"/>
  <c r="O70" i="30"/>
  <c r="O102" i="30"/>
  <c r="O134" i="30"/>
  <c r="O166" i="30"/>
  <c r="O198" i="30"/>
  <c r="O230" i="30"/>
  <c r="O262" i="30"/>
  <c r="O294" i="30"/>
  <c r="O326" i="30"/>
  <c r="O350" i="30"/>
  <c r="O366" i="30"/>
  <c r="O382" i="30"/>
  <c r="O398" i="30"/>
  <c r="O414" i="30"/>
  <c r="O430" i="30"/>
  <c r="O446" i="30"/>
  <c r="O462" i="30"/>
  <c r="O478" i="30"/>
  <c r="O494" i="30"/>
  <c r="O512" i="30"/>
  <c r="O483" i="30"/>
  <c r="O451" i="30"/>
  <c r="O419" i="30"/>
  <c r="O387" i="30"/>
  <c r="O355" i="30"/>
  <c r="O305" i="30"/>
  <c r="O241" i="30"/>
  <c r="O177" i="30"/>
  <c r="O113" i="30"/>
  <c r="O49" i="30"/>
  <c r="O525" i="30"/>
  <c r="O492" i="30"/>
  <c r="O519" i="30"/>
  <c r="O496" i="30"/>
  <c r="O464" i="30"/>
  <c r="O432" i="30"/>
  <c r="O400" i="30"/>
  <c r="O368" i="30"/>
  <c r="O330" i="30"/>
  <c r="O266" i="30"/>
  <c r="O202" i="30"/>
  <c r="O138" i="30"/>
  <c r="O74" i="30"/>
  <c r="O10" i="30"/>
  <c r="O476" i="30"/>
  <c r="O444" i="30"/>
  <c r="O412" i="30"/>
  <c r="O372" i="30"/>
  <c r="O338" i="30"/>
  <c r="O274" i="30"/>
  <c r="O210" i="30"/>
  <c r="O146" i="30"/>
  <c r="O82" i="30"/>
  <c r="O518" i="30"/>
  <c r="O495" i="30"/>
  <c r="O463" i="30"/>
  <c r="O431" i="30"/>
  <c r="O399" i="30"/>
  <c r="O367" i="30"/>
  <c r="O329" i="30"/>
  <c r="O265" i="30"/>
  <c r="O201" i="30"/>
  <c r="O137" i="30"/>
  <c r="O73" i="30"/>
  <c r="O9" i="30"/>
  <c r="R11" i="28"/>
  <c r="R27" i="28"/>
  <c r="R43" i="28"/>
  <c r="R59" i="28"/>
  <c r="R75" i="28"/>
  <c r="R91" i="28"/>
  <c r="R107" i="28"/>
  <c r="R123" i="28"/>
  <c r="R139" i="28"/>
  <c r="R155" i="28"/>
  <c r="R171" i="28"/>
  <c r="R187" i="28"/>
  <c r="R203" i="28"/>
  <c r="R219" i="28"/>
  <c r="R235" i="28"/>
  <c r="R251" i="28"/>
  <c r="R267" i="28"/>
  <c r="R283" i="28"/>
  <c r="R299" i="28"/>
  <c r="R315" i="28"/>
  <c r="R331" i="28"/>
  <c r="R5" i="28"/>
  <c r="R26" i="28"/>
  <c r="R48" i="28"/>
  <c r="R69" i="28"/>
  <c r="R90" i="28"/>
  <c r="R112" i="28"/>
  <c r="R133" i="28"/>
  <c r="R154" i="28"/>
  <c r="R176" i="28"/>
  <c r="R197" i="28"/>
  <c r="R218" i="28"/>
  <c r="R240" i="28"/>
  <c r="R261" i="28"/>
  <c r="R282" i="28"/>
  <c r="R304" i="28"/>
  <c r="R325" i="28"/>
  <c r="R346" i="28"/>
  <c r="R362" i="28"/>
  <c r="R378" i="28"/>
  <c r="R394" i="28"/>
  <c r="R410" i="28"/>
  <c r="R426" i="28"/>
  <c r="R29" i="28"/>
  <c r="R57" i="28"/>
  <c r="R86" i="28"/>
  <c r="R114" i="28"/>
  <c r="R142" i="28"/>
  <c r="R172" i="28"/>
  <c r="R200" i="28"/>
  <c r="R228" i="28"/>
  <c r="R257" i="28"/>
  <c r="R285" i="28"/>
  <c r="R313" i="28"/>
  <c r="R342" i="28"/>
  <c r="R364" i="28"/>
  <c r="R385" i="28"/>
  <c r="R407" i="28"/>
  <c r="R428" i="28"/>
  <c r="R444" i="28"/>
  <c r="R460" i="28"/>
  <c r="R476" i="28"/>
  <c r="R492" i="28"/>
  <c r="R508" i="28"/>
  <c r="R25" i="28"/>
  <c r="R62" i="28"/>
  <c r="R102" i="28"/>
  <c r="R140" i="28"/>
  <c r="R177" i="28"/>
  <c r="R216" i="28"/>
  <c r="R253" i="28"/>
  <c r="R290" i="28"/>
  <c r="R329" i="28"/>
  <c r="R361" i="28"/>
  <c r="R389" i="28"/>
  <c r="R419" i="28"/>
  <c r="R442" i="28"/>
  <c r="R463" i="28"/>
  <c r="R485" i="28"/>
  <c r="R506" i="28"/>
  <c r="R524" i="28"/>
  <c r="R540" i="28"/>
  <c r="R556" i="28"/>
  <c r="R572" i="28"/>
  <c r="R588" i="28"/>
  <c r="R604" i="28"/>
  <c r="R620" i="28"/>
  <c r="R636" i="28"/>
  <c r="R652" i="28"/>
  <c r="R668" i="28"/>
  <c r="R684" i="28"/>
  <c r="R700" i="28"/>
  <c r="R716" i="28"/>
  <c r="R732" i="28"/>
  <c r="R748" i="28"/>
  <c r="R764" i="28"/>
  <c r="R780" i="28"/>
  <c r="R796" i="28"/>
  <c r="R812" i="28"/>
  <c r="R828" i="28"/>
  <c r="R844" i="28"/>
  <c r="R860" i="28"/>
  <c r="R876" i="28"/>
  <c r="R892" i="28"/>
  <c r="R908" i="28"/>
  <c r="R924" i="28"/>
  <c r="R12" i="28"/>
  <c r="R61" i="28"/>
  <c r="R113" i="28"/>
  <c r="R162" i="28"/>
  <c r="R212" i="28"/>
  <c r="R265" i="28"/>
  <c r="R316" i="28"/>
  <c r="R360" i="28"/>
  <c r="R399" i="28"/>
  <c r="R434" i="28"/>
  <c r="R462" i="28"/>
  <c r="R491" i="28"/>
  <c r="R518" i="28"/>
  <c r="R539" i="28"/>
  <c r="R561" i="28"/>
  <c r="R582" i="28"/>
  <c r="R603" i="28"/>
  <c r="R625" i="28"/>
  <c r="R646" i="28"/>
  <c r="R667" i="28"/>
  <c r="R689" i="28"/>
  <c r="R710" i="28"/>
  <c r="R731" i="28"/>
  <c r="R753" i="28"/>
  <c r="R774" i="28"/>
  <c r="R795" i="28"/>
  <c r="R817" i="28"/>
  <c r="R838" i="28"/>
  <c r="R859" i="28"/>
  <c r="R881" i="28"/>
  <c r="R902" i="28"/>
  <c r="R923" i="28"/>
  <c r="R943" i="28"/>
  <c r="R959" i="28"/>
  <c r="R975" i="28"/>
  <c r="R991" i="28"/>
  <c r="R1007" i="28"/>
  <c r="R1023" i="28"/>
  <c r="R1039" i="28"/>
  <c r="R1055" i="28"/>
  <c r="R1071" i="28"/>
  <c r="R1087" i="28"/>
  <c r="R1103" i="28"/>
  <c r="R46" i="28"/>
  <c r="R116" i="28"/>
  <c r="R182" i="28"/>
  <c r="R248" i="28"/>
  <c r="R317" i="28"/>
  <c r="R373" i="28"/>
  <c r="R424" i="28"/>
  <c r="R465" i="28"/>
  <c r="R502" i="28"/>
  <c r="R533" i="28"/>
  <c r="R562" i="28"/>
  <c r="R590" i="28"/>
  <c r="R618" i="28"/>
  <c r="R647" i="28"/>
  <c r="R675" i="28"/>
  <c r="R703" i="28"/>
  <c r="R733" i="28"/>
  <c r="R761" i="28"/>
  <c r="R789" i="28"/>
  <c r="R818" i="28"/>
  <c r="R846" i="28"/>
  <c r="R874" i="28"/>
  <c r="R903" i="28"/>
  <c r="R931" i="28"/>
  <c r="R954" i="28"/>
  <c r="R976" i="28"/>
  <c r="R997" i="28"/>
  <c r="R1018" i="28"/>
  <c r="R1040" i="28"/>
  <c r="R1061" i="28"/>
  <c r="R1082" i="28"/>
  <c r="R1104" i="28"/>
  <c r="R1121" i="28"/>
  <c r="R1137" i="28"/>
  <c r="R1153" i="28"/>
  <c r="R1169" i="28"/>
  <c r="R1185" i="28"/>
  <c r="R1201" i="28"/>
  <c r="R1217" i="28"/>
  <c r="R1233" i="28"/>
  <c r="R1249" i="28"/>
  <c r="R1265" i="28"/>
  <c r="R1281" i="28"/>
  <c r="R1297" i="28"/>
  <c r="R1313" i="28"/>
  <c r="R1329" i="28"/>
  <c r="R1345" i="28"/>
  <c r="R1361" i="28"/>
  <c r="R1377" i="28"/>
  <c r="R1393" i="28"/>
  <c r="R1409" i="28"/>
  <c r="R1425" i="28"/>
  <c r="R1441" i="28"/>
  <c r="R28" i="28"/>
  <c r="R94" i="28"/>
  <c r="R161" i="28"/>
  <c r="R230" i="28"/>
  <c r="R296" i="28"/>
  <c r="R357" i="28"/>
  <c r="R409" i="28"/>
  <c r="R451" i="28"/>
  <c r="R489" i="28"/>
  <c r="R525" i="28"/>
  <c r="R553" i="28"/>
  <c r="R581" i="28"/>
  <c r="R610" i="28"/>
  <c r="R638" i="28"/>
  <c r="R666" i="28"/>
  <c r="R695" i="28"/>
  <c r="R723" i="28"/>
  <c r="R751" i="28"/>
  <c r="R781" i="28"/>
  <c r="R809" i="28"/>
  <c r="R837" i="28"/>
  <c r="R866" i="28"/>
  <c r="R894" i="28"/>
  <c r="R922" i="28"/>
  <c r="R948" i="28"/>
  <c r="R969" i="28"/>
  <c r="R990" i="28"/>
  <c r="R1012" i="28"/>
  <c r="R1033" i="28"/>
  <c r="R1054" i="28"/>
  <c r="R1076" i="28"/>
  <c r="R1097" i="28"/>
  <c r="R1116" i="28"/>
  <c r="R1132" i="28"/>
  <c r="R1148" i="28"/>
  <c r="R1164" i="28"/>
  <c r="R1180" i="28"/>
  <c r="R1196" i="28"/>
  <c r="R1212" i="28"/>
  <c r="R1228" i="28"/>
  <c r="R1244" i="28"/>
  <c r="R1260" i="28"/>
  <c r="R1276" i="28"/>
  <c r="R1292" i="28"/>
  <c r="R1308" i="28"/>
  <c r="R1324" i="28"/>
  <c r="R1340" i="28"/>
  <c r="R1356" i="28"/>
  <c r="R1372" i="28"/>
  <c r="R1388" i="28"/>
  <c r="R1404" i="28"/>
  <c r="R1420" i="28"/>
  <c r="R1436" i="28"/>
  <c r="R1452" i="28"/>
  <c r="R1468" i="28"/>
  <c r="R1484" i="28"/>
  <c r="R1500" i="28"/>
  <c r="R1516" i="28"/>
  <c r="R1532" i="28"/>
  <c r="R1548" i="28"/>
  <c r="R1564" i="28"/>
  <c r="R7" i="28"/>
  <c r="R31" i="28"/>
  <c r="R51" i="28"/>
  <c r="R71" i="28"/>
  <c r="R95" i="28"/>
  <c r="R115" i="28"/>
  <c r="R135" i="28"/>
  <c r="R159" i="28"/>
  <c r="R179" i="28"/>
  <c r="R199" i="28"/>
  <c r="R223" i="28"/>
  <c r="R243" i="28"/>
  <c r="R263" i="28"/>
  <c r="R287" i="28"/>
  <c r="R307" i="28"/>
  <c r="R327" i="28"/>
  <c r="R10" i="28"/>
  <c r="R37" i="28"/>
  <c r="R64" i="28"/>
  <c r="R96" i="28"/>
  <c r="R122" i="28"/>
  <c r="R149" i="28"/>
  <c r="R181" i="28"/>
  <c r="R208" i="28"/>
  <c r="R234" i="28"/>
  <c r="R266" i="28"/>
  <c r="R293" i="28"/>
  <c r="R320" i="28"/>
  <c r="R350" i="28"/>
  <c r="R370" i="28"/>
  <c r="R390" i="28"/>
  <c r="R414" i="28"/>
  <c r="R14" i="28"/>
  <c r="R50" i="28"/>
  <c r="R93" i="28"/>
  <c r="R129" i="28"/>
  <c r="R164" i="28"/>
  <c r="R206" i="28"/>
  <c r="R242" i="28"/>
  <c r="R278" i="28"/>
  <c r="R321" i="28"/>
  <c r="R353" i="28"/>
  <c r="R380" i="28"/>
  <c r="R412" i="28"/>
  <c r="R436" i="28"/>
  <c r="R456" i="28"/>
  <c r="R480" i="28"/>
  <c r="R500" i="28"/>
  <c r="R17" i="28"/>
  <c r="R73" i="28"/>
  <c r="R120" i="28"/>
  <c r="R168" i="28"/>
  <c r="R225" i="28"/>
  <c r="R273" i="28"/>
  <c r="R318" i="28"/>
  <c r="R368" i="28"/>
  <c r="R404" i="28"/>
  <c r="R437" i="28"/>
  <c r="R469" i="28"/>
  <c r="R495" i="28"/>
  <c r="R520" i="28"/>
  <c r="R544" i="28"/>
  <c r="R564" i="28"/>
  <c r="R584" i="28"/>
  <c r="R608" i="28"/>
  <c r="R628" i="28"/>
  <c r="R648" i="28"/>
  <c r="R672" i="28"/>
  <c r="R692" i="28"/>
  <c r="R712" i="28"/>
  <c r="R736" i="28"/>
  <c r="R756" i="28"/>
  <c r="R776" i="28"/>
  <c r="R800" i="28"/>
  <c r="R820" i="28"/>
  <c r="R840" i="28"/>
  <c r="R864" i="28"/>
  <c r="R884" i="28"/>
  <c r="R904" i="28"/>
  <c r="R928" i="28"/>
  <c r="R38" i="28"/>
  <c r="R98" i="28"/>
  <c r="R174" i="28"/>
  <c r="R238" i="28"/>
  <c r="R302" i="28"/>
  <c r="R371" i="28"/>
  <c r="R416" i="28"/>
  <c r="R455" i="28"/>
  <c r="R498" i="28"/>
  <c r="R529" i="28"/>
  <c r="R555" i="28"/>
  <c r="R587" i="28"/>
  <c r="R614" i="28"/>
  <c r="R641" i="28"/>
  <c r="R673" i="28"/>
  <c r="R699" i="28"/>
  <c r="R726" i="28"/>
  <c r="R758" i="28"/>
  <c r="R785" i="28"/>
  <c r="R811" i="28"/>
  <c r="R843" i="28"/>
  <c r="R870" i="28"/>
  <c r="R897" i="28"/>
  <c r="R929" i="28"/>
  <c r="R951" i="28"/>
  <c r="R971" i="28"/>
  <c r="R995" i="28"/>
  <c r="R1015" i="28"/>
  <c r="R1035" i="28"/>
  <c r="R1059" i="28"/>
  <c r="R1079" i="28"/>
  <c r="R1099" i="28"/>
  <c r="R66" i="28"/>
  <c r="R146" i="28"/>
  <c r="R232" i="28"/>
  <c r="R333" i="28"/>
  <c r="R400" i="28"/>
  <c r="R454" i="28"/>
  <c r="R510" i="28"/>
  <c r="R547" i="28"/>
  <c r="R583" i="28"/>
  <c r="R626" i="28"/>
  <c r="R661" i="28"/>
  <c r="R697" i="28"/>
  <c r="R739" i="28"/>
  <c r="R775" i="28"/>
  <c r="R810" i="28"/>
  <c r="R853" i="28"/>
  <c r="R889" i="28"/>
  <c r="R925" i="28"/>
  <c r="R960" i="28"/>
  <c r="R986" i="28"/>
  <c r="R1013" i="28"/>
  <c r="R1045" i="28"/>
  <c r="R1072" i="28"/>
  <c r="R1098" i="28"/>
  <c r="R1125" i="28"/>
  <c r="R1145" i="28"/>
  <c r="R1165" i="28"/>
  <c r="R1189" i="28"/>
  <c r="R1209" i="28"/>
  <c r="R1229" i="28"/>
  <c r="R1253" i="28"/>
  <c r="R1273" i="28"/>
  <c r="R1293" i="28"/>
  <c r="R1317" i="28"/>
  <c r="R1337" i="28"/>
  <c r="R1357" i="28"/>
  <c r="R1381" i="28"/>
  <c r="R1401" i="28"/>
  <c r="R1421" i="28"/>
  <c r="R1445" i="28"/>
  <c r="R60" i="28"/>
  <c r="R145" i="28"/>
  <c r="R246" i="28"/>
  <c r="R332" i="28"/>
  <c r="R395" i="28"/>
  <c r="R461" i="28"/>
  <c r="R509" i="28"/>
  <c r="R546" i="28"/>
  <c r="R589" i="28"/>
  <c r="R623" i="28"/>
  <c r="R659" i="28"/>
  <c r="R702" i="28"/>
  <c r="R738" i="28"/>
  <c r="R19" i="28"/>
  <c r="R47" i="28"/>
  <c r="R79" i="28"/>
  <c r="R103" i="28"/>
  <c r="R131" i="28"/>
  <c r="R163" i="28"/>
  <c r="R191" i="28"/>
  <c r="R215" i="28"/>
  <c r="R247" i="28"/>
  <c r="R275" i="28"/>
  <c r="R303" i="28"/>
  <c r="R335" i="28"/>
  <c r="R21" i="28"/>
  <c r="R58" i="28"/>
  <c r="R101" i="28"/>
  <c r="R138" i="28"/>
  <c r="R170" i="28"/>
  <c r="R213" i="28"/>
  <c r="R250" i="28"/>
  <c r="R288" i="28"/>
  <c r="R330" i="28"/>
  <c r="R358" i="28"/>
  <c r="R386" i="28"/>
  <c r="R418" i="28"/>
  <c r="R36" i="28"/>
  <c r="R78" i="28"/>
  <c r="R136" i="28"/>
  <c r="R185" i="28"/>
  <c r="R236" i="28"/>
  <c r="R292" i="28"/>
  <c r="R334" i="28"/>
  <c r="R375" i="28"/>
  <c r="R417" i="28"/>
  <c r="R448" i="28"/>
  <c r="R472" i="28"/>
  <c r="R504" i="28"/>
  <c r="R45" i="28"/>
  <c r="R110" i="28"/>
  <c r="R188" i="28"/>
  <c r="R244" i="28"/>
  <c r="R310" i="28"/>
  <c r="R376" i="28"/>
  <c r="R425" i="28"/>
  <c r="R458" i="28"/>
  <c r="R501" i="28"/>
  <c r="R532" i="28"/>
  <c r="R560" i="28"/>
  <c r="R592" i="28"/>
  <c r="R616" i="28"/>
  <c r="R644" i="28"/>
  <c r="R676" i="28"/>
  <c r="R704" i="28"/>
  <c r="R728" i="28"/>
  <c r="R760" i="28"/>
  <c r="R788" i="28"/>
  <c r="R816" i="28"/>
  <c r="R848" i="28"/>
  <c r="R872" i="28"/>
  <c r="R900" i="28"/>
  <c r="R932" i="28"/>
  <c r="R76" i="28"/>
  <c r="R152" i="28"/>
  <c r="R252" i="28"/>
  <c r="R340" i="28"/>
  <c r="R408" i="28"/>
  <c r="R470" i="28"/>
  <c r="R513" i="28"/>
  <c r="R550" i="28"/>
  <c r="R593" i="28"/>
  <c r="R630" i="28"/>
  <c r="R662" i="28"/>
  <c r="R705" i="28"/>
  <c r="R742" i="28"/>
  <c r="R779" i="28"/>
  <c r="R822" i="28"/>
  <c r="R854" i="28"/>
  <c r="R891" i="28"/>
  <c r="R934" i="28"/>
  <c r="R963" i="28"/>
  <c r="R987" i="28"/>
  <c r="R1019" i="28"/>
  <c r="R1047" i="28"/>
  <c r="R1075" i="28"/>
  <c r="R1107" i="28"/>
  <c r="R97" i="28"/>
  <c r="R217" i="28"/>
  <c r="R349" i="28"/>
  <c r="R435" i="28"/>
  <c r="R493" i="28"/>
  <c r="R554" i="28"/>
  <c r="R605" i="28"/>
  <c r="R654" i="28"/>
  <c r="R711" i="28"/>
  <c r="R754" i="28"/>
  <c r="R803" i="28"/>
  <c r="R861" i="28"/>
  <c r="R910" i="28"/>
  <c r="R949" i="28"/>
  <c r="R992" i="28"/>
  <c r="R1029" i="28"/>
  <c r="R1066" i="28"/>
  <c r="R1109" i="28"/>
  <c r="R1133" i="28"/>
  <c r="R1161" i="28"/>
  <c r="R1193" i="28"/>
  <c r="R1221" i="28"/>
  <c r="R1245" i="28"/>
  <c r="R1277" i="28"/>
  <c r="R1305" i="28"/>
  <c r="R1333" i="28"/>
  <c r="R1365" i="28"/>
  <c r="R1389" i="28"/>
  <c r="R1417" i="28"/>
  <c r="R1449" i="28"/>
  <c r="R109" i="28"/>
  <c r="R210" i="28"/>
  <c r="R345" i="28"/>
  <c r="R433" i="28"/>
  <c r="R499" i="28"/>
  <c r="R559" i="28"/>
  <c r="R602" i="28"/>
  <c r="R653" i="28"/>
  <c r="R709" i="28"/>
  <c r="R759" i="28"/>
  <c r="R794" i="28"/>
  <c r="R830" i="28"/>
  <c r="R873" i="28"/>
  <c r="R909" i="28"/>
  <c r="R942" i="28"/>
  <c r="R974" i="28"/>
  <c r="R1001" i="28"/>
  <c r="R1028" i="28"/>
  <c r="R1060" i="28"/>
  <c r="R1086" i="28"/>
  <c r="R1112" i="28"/>
  <c r="R1136" i="28"/>
  <c r="R1156" i="28"/>
  <c r="R1176" i="28"/>
  <c r="R1200" i="28"/>
  <c r="R1220" i="28"/>
  <c r="R1240" i="28"/>
  <c r="R1264" i="28"/>
  <c r="R1284" i="28"/>
  <c r="R1304" i="28"/>
  <c r="R1328" i="28"/>
  <c r="R1348" i="28"/>
  <c r="R1368" i="28"/>
  <c r="R1392" i="28"/>
  <c r="R1412" i="28"/>
  <c r="R1432" i="28"/>
  <c r="R1456" i="28"/>
  <c r="R1476" i="28"/>
  <c r="R1496" i="28"/>
  <c r="R1520" i="28"/>
  <c r="R1540" i="28"/>
  <c r="R1560" i="28"/>
  <c r="R1580" i="28"/>
  <c r="R1596" i="28"/>
  <c r="R1612" i="28"/>
  <c r="R1628" i="28"/>
  <c r="R1644" i="28"/>
  <c r="R1660" i="28"/>
  <c r="R1676" i="28"/>
  <c r="R1692" i="28"/>
  <c r="R1708" i="28"/>
  <c r="R1724" i="28"/>
  <c r="R1740" i="28"/>
  <c r="R1756" i="28"/>
  <c r="R1772" i="28"/>
  <c r="R1788" i="28"/>
  <c r="R1804" i="28"/>
  <c r="R1820" i="28"/>
  <c r="R1836" i="28"/>
  <c r="R1852" i="28"/>
  <c r="R1868" i="28"/>
  <c r="R1884" i="28"/>
  <c r="R1900" i="28"/>
  <c r="R1916" i="28"/>
  <c r="R1932" i="28"/>
  <c r="R1948" i="28"/>
  <c r="R20" i="28"/>
  <c r="R156" i="28"/>
  <c r="R294" i="28"/>
  <c r="R405" i="28"/>
  <c r="R487" i="28"/>
  <c r="R551" i="28"/>
  <c r="R607" i="28"/>
  <c r="R665" i="28"/>
  <c r="R722" i="28"/>
  <c r="R778" i="28"/>
  <c r="R835" i="28"/>
  <c r="R893" i="28"/>
  <c r="R946" i="28"/>
  <c r="R989" i="28"/>
  <c r="R1032" i="28"/>
  <c r="R1074" i="28"/>
  <c r="R1115" i="28"/>
  <c r="R1147" i="28"/>
  <c r="R1179" i="28"/>
  <c r="R1211" i="28"/>
  <c r="R1243" i="28"/>
  <c r="R1275" i="28"/>
  <c r="R1307" i="28"/>
  <c r="R1339" i="28"/>
  <c r="R1371" i="28"/>
  <c r="R1403" i="28"/>
  <c r="R1435" i="28"/>
  <c r="R1462" i="28"/>
  <c r="R1483" i="28"/>
  <c r="R1505" i="28"/>
  <c r="R1526" i="28"/>
  <c r="R1547" i="28"/>
  <c r="R1569" i="28"/>
  <c r="R1590" i="28"/>
  <c r="R1611" i="28"/>
  <c r="R1633" i="28"/>
  <c r="R1654" i="28"/>
  <c r="R1675" i="28"/>
  <c r="R1697" i="28"/>
  <c r="R1718" i="28"/>
  <c r="R1739" i="28"/>
  <c r="R1761" i="28"/>
  <c r="R1782" i="28"/>
  <c r="R1803" i="28"/>
  <c r="R1825" i="28"/>
  <c r="R1846" i="28"/>
  <c r="R1867" i="28"/>
  <c r="R1889" i="28"/>
  <c r="R1910" i="28"/>
  <c r="R1931" i="28"/>
  <c r="R1953" i="28"/>
  <c r="R1971" i="28"/>
  <c r="R1987" i="28"/>
  <c r="R2003" i="28"/>
  <c r="R2019" i="28"/>
  <c r="R2035" i="28"/>
  <c r="R2051" i="28"/>
  <c r="R2067" i="28"/>
  <c r="R2083" i="28"/>
  <c r="R2099" i="28"/>
  <c r="R2115" i="28"/>
  <c r="R2131" i="28"/>
  <c r="R2147" i="28"/>
  <c r="R2163" i="28"/>
  <c r="R2179" i="28"/>
  <c r="R2195" i="28"/>
  <c r="R2211" i="28"/>
  <c r="R2227" i="28"/>
  <c r="R2243" i="28"/>
  <c r="R2259" i="28"/>
  <c r="R2275" i="28"/>
  <c r="R2291" i="28"/>
  <c r="R2307" i="28"/>
  <c r="R2323" i="28"/>
  <c r="R18" i="28"/>
  <c r="R153" i="28"/>
  <c r="R286" i="28"/>
  <c r="R403" i="28"/>
  <c r="R486" i="28"/>
  <c r="R549" i="28"/>
  <c r="R606" i="28"/>
  <c r="R663" i="28"/>
  <c r="R719" i="28"/>
  <c r="R777" i="28"/>
  <c r="R834" i="28"/>
  <c r="R890" i="28"/>
  <c r="R945" i="28"/>
  <c r="R988" i="28"/>
  <c r="R1030" i="28"/>
  <c r="R1073" i="28"/>
  <c r="R1114" i="28"/>
  <c r="R1146" i="28"/>
  <c r="R1178" i="28"/>
  <c r="R1210" i="28"/>
  <c r="R1242" i="28"/>
  <c r="R1274" i="28"/>
  <c r="R1306" i="28"/>
  <c r="R1338" i="28"/>
  <c r="R1370" i="28"/>
  <c r="R1402" i="28"/>
  <c r="R1434" i="28"/>
  <c r="R1461" i="28"/>
  <c r="R1482" i="28"/>
  <c r="R1503" i="28"/>
  <c r="R1525" i="28"/>
  <c r="R1546" i="28"/>
  <c r="R1567" i="28"/>
  <c r="R1589" i="28"/>
  <c r="R1610" i="28"/>
  <c r="R1631" i="28"/>
  <c r="R1653" i="28"/>
  <c r="R1674" i="28"/>
  <c r="R1695" i="28"/>
  <c r="R1717" i="28"/>
  <c r="R1738" i="28"/>
  <c r="R1759" i="28"/>
  <c r="R1781" i="28"/>
  <c r="R1802" i="28"/>
  <c r="R1823" i="28"/>
  <c r="R1845" i="28"/>
  <c r="R1866" i="28"/>
  <c r="R1887" i="28"/>
  <c r="R1909" i="28"/>
  <c r="R1930" i="28"/>
  <c r="R1951" i="28"/>
  <c r="R1970" i="28"/>
  <c r="R1986" i="28"/>
  <c r="R2002" i="28"/>
  <c r="R2018" i="28"/>
  <c r="R2034" i="28"/>
  <c r="R2050" i="28"/>
  <c r="R2066" i="28"/>
  <c r="R2082" i="28"/>
  <c r="R2098" i="28"/>
  <c r="R2114" i="28"/>
  <c r="R2130" i="28"/>
  <c r="R2146" i="28"/>
  <c r="R2162" i="28"/>
  <c r="R2178" i="28"/>
  <c r="R2194" i="28"/>
  <c r="R2210" i="28"/>
  <c r="R2226" i="28"/>
  <c r="R2242" i="28"/>
  <c r="R2258" i="28"/>
  <c r="R2274" i="28"/>
  <c r="R2290" i="28"/>
  <c r="R2306" i="28"/>
  <c r="R2322" i="28"/>
  <c r="R2338" i="28"/>
  <c r="R2354" i="28"/>
  <c r="R2370" i="28"/>
  <c r="R2386" i="28"/>
  <c r="R2402" i="28"/>
  <c r="R2418" i="28"/>
  <c r="R2434" i="28"/>
  <c r="R2450" i="28"/>
  <c r="R2466" i="28"/>
  <c r="R2482" i="28"/>
  <c r="R2498" i="28"/>
  <c r="R2514" i="28"/>
  <c r="R2530" i="28"/>
  <c r="R2546" i="28"/>
  <c r="R2562" i="28"/>
  <c r="R2578" i="28"/>
  <c r="R2594" i="28"/>
  <c r="R2610" i="28"/>
  <c r="R2626" i="28"/>
  <c r="R2642" i="28"/>
  <c r="R2658" i="28"/>
  <c r="R2674" i="28"/>
  <c r="R2690" i="28"/>
  <c r="R2706" i="28"/>
  <c r="R2722" i="28"/>
  <c r="R2738" i="28"/>
  <c r="R2754" i="28"/>
  <c r="R2770" i="28"/>
  <c r="R2786" i="28"/>
  <c r="R2802" i="28"/>
  <c r="R2818" i="28"/>
  <c r="R2834" i="28"/>
  <c r="R2850" i="28"/>
  <c r="R2866" i="28"/>
  <c r="R2882" i="28"/>
  <c r="R2898" i="28"/>
  <c r="R2914" i="28"/>
  <c r="R2930" i="28"/>
  <c r="R2946" i="28"/>
  <c r="R2962" i="28"/>
  <c r="R2978" i="28"/>
  <c r="R105" i="28"/>
  <c r="R367" i="28"/>
  <c r="R530" i="28"/>
  <c r="R643" i="28"/>
  <c r="R757" i="28"/>
  <c r="R871" i="28"/>
  <c r="R973" i="28"/>
  <c r="R1058" i="28"/>
  <c r="R1135" i="28"/>
  <c r="R1199" i="28"/>
  <c r="R1263" i="28"/>
  <c r="R1327" i="28"/>
  <c r="R1391" i="28"/>
  <c r="R1454" i="28"/>
  <c r="R1497" i="28"/>
  <c r="R1539" i="28"/>
  <c r="R1582" i="28"/>
  <c r="R1625" i="28"/>
  <c r="R1667" i="28"/>
  <c r="R1710" i="28"/>
  <c r="R1753" i="28"/>
  <c r="R1795" i="28"/>
  <c r="R1838" i="28"/>
  <c r="R1881" i="28"/>
  <c r="R1923" i="28"/>
  <c r="R1965" i="28"/>
  <c r="R1997" i="28"/>
  <c r="R2029" i="28"/>
  <c r="R2061" i="28"/>
  <c r="R2093" i="28"/>
  <c r="R2125" i="28"/>
  <c r="R2157" i="28"/>
  <c r="R2189" i="28"/>
  <c r="R2221" i="28"/>
  <c r="R2253" i="28"/>
  <c r="R2285" i="28"/>
  <c r="R2317" i="28"/>
  <c r="R2345" i="28"/>
  <c r="R2367" i="28"/>
  <c r="R2388" i="28"/>
  <c r="R2409" i="28"/>
  <c r="R2431" i="28"/>
  <c r="R2452" i="28"/>
  <c r="R204" i="28"/>
  <c r="R438" i="28"/>
  <c r="R570" i="28"/>
  <c r="R685" i="28"/>
  <c r="R798" i="28"/>
  <c r="R911" i="28"/>
  <c r="R1004" i="28"/>
  <c r="R1089" i="28"/>
  <c r="R1158" i="28"/>
  <c r="R1222" i="28"/>
  <c r="R1286" i="28"/>
  <c r="R1350" i="28"/>
  <c r="R1414" i="28"/>
  <c r="R1469" i="28"/>
  <c r="R1511" i="28"/>
  <c r="R1554" i="28"/>
  <c r="R1597" i="28"/>
  <c r="R1639" i="28"/>
  <c r="R1682" i="28"/>
  <c r="R1725" i="28"/>
  <c r="R1767" i="28"/>
  <c r="R1810" i="28"/>
  <c r="R1853" i="28"/>
  <c r="R1895" i="28"/>
  <c r="R1938" i="28"/>
  <c r="R1976" i="28"/>
  <c r="R2008" i="28"/>
  <c r="R2040" i="28"/>
  <c r="R2072" i="28"/>
  <c r="R2104" i="28"/>
  <c r="R2136" i="28"/>
  <c r="R2168" i="28"/>
  <c r="R2200" i="28"/>
  <c r="R2232" i="28"/>
  <c r="R2264" i="28"/>
  <c r="R2296" i="28"/>
  <c r="R2328" i="28"/>
  <c r="R2352" i="28"/>
  <c r="R2373" i="28"/>
  <c r="R2395" i="28"/>
  <c r="R2416" i="28"/>
  <c r="R2437" i="28"/>
  <c r="R70" i="28"/>
  <c r="R515" i="28"/>
  <c r="R743" i="28"/>
  <c r="R962" i="28"/>
  <c r="R1127" i="28"/>
  <c r="R1255" i="28"/>
  <c r="R1383" i="28"/>
  <c r="R1491" i="28"/>
  <c r="R1577" i="28"/>
  <c r="R1662" i="28"/>
  <c r="R1747" i="28"/>
  <c r="R1833" i="28"/>
  <c r="R1918" i="28"/>
  <c r="R1993" i="28"/>
  <c r="R2057" i="28"/>
  <c r="R2121" i="28"/>
  <c r="R2185" i="28"/>
  <c r="R2249" i="28"/>
  <c r="R2313" i="28"/>
  <c r="R2364" i="28"/>
  <c r="R2407" i="28"/>
  <c r="R2449" i="28"/>
  <c r="R2475" i="28"/>
  <c r="R2496" i="28"/>
  <c r="R2517" i="28"/>
  <c r="R2539" i="28"/>
  <c r="R2560" i="28"/>
  <c r="R2581" i="28"/>
  <c r="R2603" i="28"/>
  <c r="R2624" i="28"/>
  <c r="R2645" i="28"/>
  <c r="R2667" i="28"/>
  <c r="R2688" i="28"/>
  <c r="R2709" i="28"/>
  <c r="R2731" i="28"/>
  <c r="R2752" i="28"/>
  <c r="R2773" i="28"/>
  <c r="R2795" i="28"/>
  <c r="R2816" i="28"/>
  <c r="R2837" i="28"/>
  <c r="R2859" i="28"/>
  <c r="R2880" i="28"/>
  <c r="R2901" i="28"/>
  <c r="R2923" i="28"/>
  <c r="R2944" i="28"/>
  <c r="R2965" i="28"/>
  <c r="R104" i="28"/>
  <c r="R527" i="28"/>
  <c r="R755" i="28"/>
  <c r="R972" i="28"/>
  <c r="R1134" i="28"/>
  <c r="R1262" i="28"/>
  <c r="R1390" i="28"/>
  <c r="R1495" i="28"/>
  <c r="R1581" i="28"/>
  <c r="R1666" i="28"/>
  <c r="R1751" i="28"/>
  <c r="R1837" i="28"/>
  <c r="R1922" i="28"/>
  <c r="R1996" i="28"/>
  <c r="R2060" i="28"/>
  <c r="R2124" i="28"/>
  <c r="R2188" i="28"/>
  <c r="R2252" i="28"/>
  <c r="R2316" i="28"/>
  <c r="R2365" i="28"/>
  <c r="R2408" i="28"/>
  <c r="R2451" i="28"/>
  <c r="R2476" i="28"/>
  <c r="R2497" i="28"/>
  <c r="R2519" i="28"/>
  <c r="R2540" i="28"/>
  <c r="R2561" i="28"/>
  <c r="R2583" i="28"/>
  <c r="R2604" i="28"/>
  <c r="R2625" i="28"/>
  <c r="R2647" i="28"/>
  <c r="R2668" i="28"/>
  <c r="R2689" i="28"/>
  <c r="R2711" i="28"/>
  <c r="R2732" i="28"/>
  <c r="R2753" i="28"/>
  <c r="R2775" i="28"/>
  <c r="R2796" i="28"/>
  <c r="R2817" i="28"/>
  <c r="R2839" i="28"/>
  <c r="R2860" i="28"/>
  <c r="R2881" i="28"/>
  <c r="R2903" i="28"/>
  <c r="R2924" i="28"/>
  <c r="R2945" i="28"/>
  <c r="R2967" i="28"/>
  <c r="R141" i="28"/>
  <c r="R771" i="28"/>
  <c r="R1143" i="28"/>
  <c r="R1399" i="28"/>
  <c r="R1587" i="28"/>
  <c r="R1758" i="28"/>
  <c r="R1929" i="28"/>
  <c r="R2065" i="28"/>
  <c r="R2193" i="28"/>
  <c r="R2321" i="28"/>
  <c r="R2412" i="28"/>
  <c r="R2477" i="28"/>
  <c r="R2520" i="28"/>
  <c r="R2563" i="28"/>
  <c r="R2605" i="28"/>
  <c r="R2648" i="28"/>
  <c r="R2691" i="28"/>
  <c r="R2733" i="28"/>
  <c r="R2776" i="28"/>
  <c r="R2819" i="28"/>
  <c r="R2861" i="28"/>
  <c r="R2904" i="28"/>
  <c r="R2947" i="28"/>
  <c r="R478" i="28"/>
  <c r="R557" i="28"/>
  <c r="R993" i="28"/>
  <c r="R1278" i="28"/>
  <c r="R1506" i="28"/>
  <c r="R1677" i="28"/>
  <c r="R1847" i="28"/>
  <c r="R2004" i="28"/>
  <c r="R2132" i="28"/>
  <c r="R2260" i="28"/>
  <c r="R2371" i="28"/>
  <c r="R2456" i="28"/>
  <c r="R2500" i="28"/>
  <c r="R2543" i="28"/>
  <c r="R2585" i="28"/>
  <c r="R2628" i="28"/>
  <c r="R2671" i="28"/>
  <c r="R2713" i="28"/>
  <c r="R2756" i="28"/>
  <c r="R2799" i="28"/>
  <c r="R2841" i="28"/>
  <c r="R2884" i="28"/>
  <c r="R2927" i="28"/>
  <c r="R2969" i="28"/>
  <c r="R305" i="28"/>
  <c r="R1303" i="28"/>
  <c r="R1694" i="28"/>
  <c r="R2017" i="28"/>
  <c r="R2273" i="28"/>
  <c r="R2461" i="28"/>
  <c r="R2547" i="28"/>
  <c r="R2632" i="28"/>
  <c r="R2717" i="28"/>
  <c r="R2803" i="28"/>
  <c r="R2888" i="28"/>
  <c r="R2973" i="28"/>
  <c r="R1239" i="28"/>
  <c r="R1651" i="28"/>
  <c r="R1985" i="28"/>
  <c r="R2241" i="28"/>
  <c r="R2444" i="28"/>
  <c r="R2536" i="28"/>
  <c r="R2621" i="28"/>
  <c r="R2707" i="28"/>
  <c r="R2792" i="28"/>
  <c r="R2877" i="28"/>
  <c r="R2963" i="28"/>
  <c r="R1310" i="28"/>
  <c r="R2020" i="28"/>
  <c r="R2463" i="28"/>
  <c r="R2633" i="28"/>
  <c r="R2804" i="28"/>
  <c r="R2975" i="28"/>
  <c r="R2339" i="28"/>
  <c r="R2740" i="28"/>
  <c r="R1485" i="28"/>
  <c r="R2445" i="28"/>
  <c r="R2793" i="28"/>
  <c r="R1118" i="28"/>
  <c r="R1911" i="28"/>
  <c r="R2403" i="28"/>
  <c r="R2601" i="28"/>
  <c r="R2772" i="28"/>
  <c r="R2943" i="28"/>
  <c r="R1613" i="28"/>
  <c r="R2527" i="28"/>
  <c r="R2868" i="28"/>
  <c r="R1655" i="28"/>
  <c r="R2580" i="28"/>
  <c r="R2921" i="28"/>
  <c r="R23" i="28"/>
  <c r="R63" i="28"/>
  <c r="R99" i="28"/>
  <c r="R143" i="28"/>
  <c r="R175" i="28"/>
  <c r="R211" i="28"/>
  <c r="R255" i="28"/>
  <c r="R291" i="28"/>
  <c r="R323" i="28"/>
  <c r="R32" i="28"/>
  <c r="R80" i="28"/>
  <c r="R128" i="28"/>
  <c r="R186" i="28"/>
  <c r="R229" i="28"/>
  <c r="R277" i="28"/>
  <c r="R336" i="28"/>
  <c r="R374" i="28"/>
  <c r="R406" i="28"/>
  <c r="R44" i="28"/>
  <c r="R108" i="28"/>
  <c r="R178" i="28"/>
  <c r="R249" i="28"/>
  <c r="R306" i="28"/>
  <c r="R369" i="28"/>
  <c r="R423" i="28"/>
  <c r="R464" i="28"/>
  <c r="R496" i="28"/>
  <c r="R54" i="28"/>
  <c r="R148" i="28"/>
  <c r="R233" i="28"/>
  <c r="R338" i="28"/>
  <c r="R397" i="28"/>
  <c r="R453" i="28"/>
  <c r="R511" i="28"/>
  <c r="R548" i="28"/>
  <c r="R580" i="28"/>
  <c r="R624" i="28"/>
  <c r="R660" i="28"/>
  <c r="R696" i="28"/>
  <c r="R740" i="28"/>
  <c r="R772" i="28"/>
  <c r="R808" i="28"/>
  <c r="R852" i="28"/>
  <c r="R888" i="28"/>
  <c r="R920" i="28"/>
  <c r="R88" i="28"/>
  <c r="R201" i="28"/>
  <c r="R326" i="28"/>
  <c r="R427" i="28"/>
  <c r="R483" i="28"/>
  <c r="R545" i="28"/>
  <c r="R598" i="28"/>
  <c r="R651" i="28"/>
  <c r="R694" i="28"/>
  <c r="R747" i="28"/>
  <c r="R801" i="28"/>
  <c r="R849" i="28"/>
  <c r="R907" i="28"/>
  <c r="R947" i="28"/>
  <c r="R983" i="28"/>
  <c r="R1027" i="28"/>
  <c r="R1063" i="28"/>
  <c r="R1095" i="28"/>
  <c r="R132" i="28"/>
  <c r="R284" i="28"/>
  <c r="R413" i="28"/>
  <c r="R519" i="28"/>
  <c r="R575" i="28"/>
  <c r="R639" i="28"/>
  <c r="R718" i="28"/>
  <c r="R782" i="28"/>
  <c r="R839" i="28"/>
  <c r="R917" i="28"/>
  <c r="R970" i="28"/>
  <c r="R1024" i="28"/>
  <c r="R1077" i="28"/>
  <c r="R1117" i="28"/>
  <c r="R1157" i="28"/>
  <c r="R1197" i="28"/>
  <c r="R1237" i="28"/>
  <c r="R1269" i="28"/>
  <c r="R1309" i="28"/>
  <c r="R1349" i="28"/>
  <c r="R1385" i="28"/>
  <c r="R1429" i="28"/>
  <c r="R41" i="28"/>
  <c r="R194" i="28"/>
  <c r="R372" i="28"/>
  <c r="R471" i="28"/>
  <c r="R538" i="28"/>
  <c r="R617" i="28"/>
  <c r="R681" i="28"/>
  <c r="R745" i="28"/>
  <c r="R802" i="28"/>
  <c r="R851" i="28"/>
  <c r="R901" i="28"/>
  <c r="R953" i="28"/>
  <c r="R985" i="28"/>
  <c r="R1022" i="28"/>
  <c r="R1065" i="28"/>
  <c r="R1102" i="28"/>
  <c r="R1128" i="28"/>
  <c r="R1160" i="28"/>
  <c r="R1188" i="28"/>
  <c r="R1216" i="28"/>
  <c r="R1248" i="28"/>
  <c r="R1272" i="28"/>
  <c r="R1300" i="28"/>
  <c r="R1332" i="28"/>
  <c r="R1360" i="28"/>
  <c r="R1384" i="28"/>
  <c r="R1416" i="28"/>
  <c r="R1444" i="28"/>
  <c r="R1472" i="28"/>
  <c r="R1504" i="28"/>
  <c r="R1528" i="28"/>
  <c r="R1556" i="28"/>
  <c r="R1584" i="28"/>
  <c r="R1604" i="28"/>
  <c r="R1624" i="28"/>
  <c r="R1648" i="28"/>
  <c r="R1668" i="28"/>
  <c r="R1688" i="28"/>
  <c r="R1712" i="28"/>
  <c r="R1732" i="28"/>
  <c r="R1752" i="28"/>
  <c r="R1776" i="28"/>
  <c r="R1796" i="28"/>
  <c r="R1816" i="28"/>
  <c r="R1840" i="28"/>
  <c r="R1860" i="28"/>
  <c r="R1880" i="28"/>
  <c r="R1904" i="28"/>
  <c r="R1924" i="28"/>
  <c r="R1944" i="28"/>
  <c r="R56" i="28"/>
  <c r="R222" i="28"/>
  <c r="R381" i="28"/>
  <c r="R507" i="28"/>
  <c r="R579" i="28"/>
  <c r="R650" i="28"/>
  <c r="R735" i="28"/>
  <c r="R807" i="28"/>
  <c r="R878" i="28"/>
  <c r="R957" i="28"/>
  <c r="R1010" i="28"/>
  <c r="R1064" i="28"/>
  <c r="R1123" i="28"/>
  <c r="R1163" i="28"/>
  <c r="R1203" i="28"/>
  <c r="R1251" i="28"/>
  <c r="R1291" i="28"/>
  <c r="R1331" i="28"/>
  <c r="R1379" i="28"/>
  <c r="R1419" i="28"/>
  <c r="R1457" i="28"/>
  <c r="R1489" i="28"/>
  <c r="R1515" i="28"/>
  <c r="R1542" i="28"/>
  <c r="R1574" i="28"/>
  <c r="R1601" i="28"/>
  <c r="R1627" i="28"/>
  <c r="R1659" i="28"/>
  <c r="R1686" i="28"/>
  <c r="R1713" i="28"/>
  <c r="R1745" i="28"/>
  <c r="R1771" i="28"/>
  <c r="R1798" i="28"/>
  <c r="R1830" i="28"/>
  <c r="R1857" i="28"/>
  <c r="R1883" i="28"/>
  <c r="R1915" i="28"/>
  <c r="R1942" i="28"/>
  <c r="R1967" i="28"/>
  <c r="R1991" i="28"/>
  <c r="R2011" i="28"/>
  <c r="R2031" i="28"/>
  <c r="R2055" i="28"/>
  <c r="R2075" i="28"/>
  <c r="R2095" i="28"/>
  <c r="R2119" i="28"/>
  <c r="R2139" i="28"/>
  <c r="R2159" i="28"/>
  <c r="R2183" i="28"/>
  <c r="R2203" i="28"/>
  <c r="R2223" i="28"/>
  <c r="R2247" i="28"/>
  <c r="R2267" i="28"/>
  <c r="R2287" i="28"/>
  <c r="R2311" i="28"/>
  <c r="R2331" i="28"/>
  <c r="R118" i="28"/>
  <c r="R322" i="28"/>
  <c r="R446" i="28"/>
  <c r="R535" i="28"/>
  <c r="R621" i="28"/>
  <c r="R691" i="28"/>
  <c r="R762" i="28"/>
  <c r="R847" i="28"/>
  <c r="R919" i="28"/>
  <c r="R977" i="28"/>
  <c r="R1041" i="28"/>
  <c r="R1094" i="28"/>
  <c r="R1138" i="28"/>
  <c r="R1186" i="28"/>
  <c r="R1226" i="28"/>
  <c r="R1266" i="28"/>
  <c r="R1314" i="28"/>
  <c r="R1354" i="28"/>
  <c r="R1394" i="28"/>
  <c r="R1442" i="28"/>
  <c r="R1471" i="28"/>
  <c r="R1498" i="28"/>
  <c r="R1530" i="28"/>
  <c r="R1557" i="28"/>
  <c r="R1583" i="28"/>
  <c r="R1615" i="28"/>
  <c r="R1642" i="28"/>
  <c r="R1669" i="28"/>
  <c r="R1701" i="28"/>
  <c r="R1727" i="28"/>
  <c r="R1754" i="28"/>
  <c r="R1786" i="28"/>
  <c r="R1813" i="28"/>
  <c r="R1839" i="28"/>
  <c r="R1871" i="28"/>
  <c r="R1898" i="28"/>
  <c r="R1925" i="28"/>
  <c r="R1957" i="28"/>
  <c r="R1978" i="28"/>
  <c r="R1998" i="28"/>
  <c r="R2022" i="28"/>
  <c r="R2042" i="28"/>
  <c r="R2062" i="28"/>
  <c r="R2086" i="28"/>
  <c r="R2106" i="28"/>
  <c r="R2126" i="28"/>
  <c r="R2150" i="28"/>
  <c r="R2170" i="28"/>
  <c r="R2190" i="28"/>
  <c r="R2214" i="28"/>
  <c r="R2234" i="28"/>
  <c r="R2254" i="28"/>
  <c r="R2278" i="28"/>
  <c r="R2298" i="28"/>
  <c r="R2318" i="28"/>
  <c r="R2342" i="28"/>
  <c r="R2362" i="28"/>
  <c r="R2382" i="28"/>
  <c r="R2406" i="28"/>
  <c r="R2426" i="28"/>
  <c r="R2446" i="28"/>
  <c r="R2470" i="28"/>
  <c r="R2490" i="28"/>
  <c r="R2510" i="28"/>
  <c r="R2534" i="28"/>
  <c r="R2554" i="28"/>
  <c r="R2574" i="28"/>
  <c r="R2598" i="28"/>
  <c r="R2618" i="28"/>
  <c r="R2638" i="28"/>
  <c r="R2662" i="28"/>
  <c r="R2682" i="28"/>
  <c r="R2702" i="28"/>
  <c r="R2726" i="28"/>
  <c r="R2746" i="28"/>
  <c r="R2766" i="28"/>
  <c r="R2790" i="28"/>
  <c r="R2810" i="28"/>
  <c r="R2830" i="28"/>
  <c r="R2854" i="28"/>
  <c r="R2874" i="28"/>
  <c r="R2894" i="28"/>
  <c r="R2918" i="28"/>
  <c r="R2938" i="28"/>
  <c r="R2958" i="28"/>
  <c r="R2982" i="28"/>
  <c r="R241" i="28"/>
  <c r="R497" i="28"/>
  <c r="R671" i="28"/>
  <c r="R814" i="28"/>
  <c r="R952" i="28"/>
  <c r="R1080" i="28"/>
  <c r="R1167" i="28"/>
  <c r="R1247" i="28"/>
  <c r="R1343" i="28"/>
  <c r="R1423" i="28"/>
  <c r="R1486" i="28"/>
  <c r="R1550" i="28"/>
  <c r="R1603" i="28"/>
  <c r="R1657" i="28"/>
  <c r="R1721" i="28"/>
  <c r="R1774" i="28"/>
  <c r="R1827" i="28"/>
  <c r="R1891" i="28"/>
  <c r="R1945" i="28"/>
  <c r="R1989" i="28"/>
  <c r="R2037" i="28"/>
  <c r="R2077" i="28"/>
  <c r="R2117" i="28"/>
  <c r="R2165" i="28"/>
  <c r="R2205" i="28"/>
  <c r="R2245" i="28"/>
  <c r="R2293" i="28"/>
  <c r="R2333" i="28"/>
  <c r="R2361" i="28"/>
  <c r="R2393" i="28"/>
  <c r="R2420" i="28"/>
  <c r="R2447" i="28"/>
  <c r="R269" i="28"/>
  <c r="R514" i="28"/>
  <c r="R655" i="28"/>
  <c r="R826" i="28"/>
  <c r="R961" i="28"/>
  <c r="R1068" i="28"/>
  <c r="R1174" i="28"/>
  <c r="R1254" i="28"/>
  <c r="R1334" i="28"/>
  <c r="R1430" i="28"/>
  <c r="R1490" i="28"/>
  <c r="R1543" i="28"/>
  <c r="R1607" i="28"/>
  <c r="R1661" i="28"/>
  <c r="R1714" i="28"/>
  <c r="R1778" i="28"/>
  <c r="R1831" i="28"/>
  <c r="R1885" i="28"/>
  <c r="R1949" i="28"/>
  <c r="R1992" i="28"/>
  <c r="R2032" i="28"/>
  <c r="R2080" i="28"/>
  <c r="R2120" i="28"/>
  <c r="R2160" i="28"/>
  <c r="R2208" i="28"/>
  <c r="R2248" i="28"/>
  <c r="R2288" i="28"/>
  <c r="R2336" i="28"/>
  <c r="R2363" i="28"/>
  <c r="R2389" i="28"/>
  <c r="R2421" i="28"/>
  <c r="R2448" i="28"/>
  <c r="R439" i="28"/>
  <c r="R799" i="28"/>
  <c r="R1048" i="28"/>
  <c r="R1223" i="28"/>
  <c r="R1415" i="28"/>
  <c r="R1534" i="28"/>
  <c r="R1641" i="28"/>
  <c r="R1769" i="28"/>
  <c r="R1875" i="28"/>
  <c r="R1977" i="28"/>
  <c r="R2073" i="28"/>
  <c r="R2153" i="28"/>
  <c r="R2233" i="28"/>
  <c r="R2329" i="28"/>
  <c r="R2385" i="28"/>
  <c r="R2439" i="28"/>
  <c r="R2480" i="28"/>
  <c r="R2507" i="28"/>
  <c r="R2533" i="28"/>
  <c r="R2565" i="28"/>
  <c r="R2592" i="28"/>
  <c r="R2619" i="28"/>
  <c r="R2651" i="28"/>
  <c r="R2677" i="28"/>
  <c r="R2704" i="28"/>
  <c r="R2736" i="28"/>
  <c r="R2763" i="28"/>
  <c r="R2789" i="28"/>
  <c r="R2821" i="28"/>
  <c r="R2848" i="28"/>
  <c r="R2875" i="28"/>
  <c r="R2907" i="28"/>
  <c r="R2933" i="28"/>
  <c r="R2960" i="28"/>
  <c r="R237" i="28"/>
  <c r="R642" i="28"/>
  <c r="R926" i="28"/>
  <c r="R1166" i="28"/>
  <c r="R1326" i="28"/>
  <c r="R1474" i="28"/>
  <c r="R1602" i="28"/>
  <c r="R1709" i="28"/>
  <c r="R1815" i="28"/>
  <c r="R1943" i="28"/>
  <c r="R2028" i="28"/>
  <c r="R2108" i="28"/>
  <c r="R2204" i="28"/>
  <c r="R2284" i="28"/>
  <c r="R2355" i="28"/>
  <c r="R2419" i="28"/>
  <c r="R2465" i="28"/>
  <c r="R2492" i="28"/>
  <c r="R2524" i="28"/>
  <c r="R2551" i="28"/>
  <c r="R2577" i="28"/>
  <c r="R2609" i="28"/>
  <c r="R2636" i="28"/>
  <c r="R2663" i="28"/>
  <c r="R2695" i="28"/>
  <c r="R2721" i="28"/>
  <c r="R2748" i="28"/>
  <c r="R2780" i="28"/>
  <c r="R2807" i="28"/>
  <c r="R2833" i="28"/>
  <c r="R2865" i="28"/>
  <c r="R2892" i="28"/>
  <c r="R2919" i="28"/>
  <c r="R2951" i="28"/>
  <c r="R2977" i="28"/>
  <c r="R658" i="28"/>
  <c r="R1207" i="28"/>
  <c r="R1502" i="28"/>
  <c r="R1715" i="28"/>
  <c r="R1969" i="28"/>
  <c r="R2129" i="28"/>
  <c r="R2289" i="28"/>
  <c r="R2433" i="28"/>
  <c r="R2499" i="28"/>
  <c r="R2552" i="28"/>
  <c r="R2616" i="28"/>
  <c r="R2669" i="28"/>
  <c r="R2723" i="28"/>
  <c r="R2787" i="28"/>
  <c r="R2840" i="28"/>
  <c r="R2893" i="28"/>
  <c r="R2957" i="28"/>
  <c r="R169" i="28"/>
  <c r="R898" i="28"/>
  <c r="R1342" i="28"/>
  <c r="R1591" i="28"/>
  <c r="R1805" i="28"/>
  <c r="R2036" i="28"/>
  <c r="R2196" i="28"/>
  <c r="R2349" i="28"/>
  <c r="R2468" i="28"/>
  <c r="R2521" i="28"/>
  <c r="R2575" i="28"/>
  <c r="R2639" i="28"/>
  <c r="R2692" i="28"/>
  <c r="R2745" i="28"/>
  <c r="R2809" i="28"/>
  <c r="R2863" i="28"/>
  <c r="R2916" i="28"/>
  <c r="R2980" i="28"/>
  <c r="R1026" i="28"/>
  <c r="R1609" i="28"/>
  <c r="R2081" i="28"/>
  <c r="R2380" i="28"/>
  <c r="R2525" i="28"/>
  <c r="R2653" i="28"/>
  <c r="R2760" i="28"/>
  <c r="R2867" i="28"/>
  <c r="R613" i="28"/>
  <c r="R1481" i="28"/>
  <c r="R1907" i="28"/>
  <c r="R2305" i="28"/>
  <c r="R2493" i="28"/>
  <c r="R2600" i="28"/>
  <c r="R2728" i="28"/>
  <c r="R2835" i="28"/>
  <c r="R2941" i="28"/>
  <c r="R1527" i="28"/>
  <c r="R2276" i="28"/>
  <c r="R2591" i="28"/>
  <c r="R2847" i="28"/>
  <c r="R1783" i="28"/>
  <c r="R2655" i="28"/>
  <c r="R1826" i="28"/>
  <c r="R2623" i="28"/>
  <c r="R727" i="28"/>
  <c r="R2052" i="28"/>
  <c r="R2516" i="28"/>
  <c r="R2729" i="28"/>
  <c r="R2985" i="28"/>
  <c r="R2212" i="28"/>
  <c r="R2783" i="28"/>
  <c r="R2116" i="28"/>
  <c r="R2751" i="28"/>
  <c r="U3064" i="28"/>
  <c r="U3426" i="28"/>
  <c r="U3340" i="28"/>
  <c r="U3234" i="28"/>
  <c r="U3162" i="28"/>
  <c r="U3076" i="28"/>
  <c r="U2970" i="28"/>
  <c r="U2683" i="28"/>
  <c r="U1745" i="28"/>
  <c r="U3107" i="28"/>
  <c r="U3439" i="28"/>
  <c r="U3295" i="28"/>
  <c r="U3203" i="28"/>
  <c r="U3124" i="28"/>
  <c r="U3032" i="28"/>
  <c r="U2927" i="28"/>
  <c r="U2439" i="28"/>
  <c r="U3412" i="28"/>
  <c r="U3192" i="28"/>
  <c r="U2994" i="28"/>
  <c r="U1997" i="28"/>
  <c r="U3407" i="28"/>
  <c r="U3336" i="28"/>
  <c r="U3251" i="28"/>
  <c r="U3144" i="28"/>
  <c r="U3059" i="28"/>
  <c r="U2980" i="28"/>
  <c r="U2667" i="28"/>
  <c r="U628" i="28"/>
  <c r="U3387" i="28"/>
  <c r="U3307" i="28"/>
  <c r="U3248" i="28"/>
  <c r="U3184" i="28"/>
  <c r="U3110" i="28"/>
  <c r="U3046" i="28"/>
  <c r="U2987" i="28"/>
  <c r="U2902" i="28"/>
  <c r="U2806" i="28"/>
  <c r="U2702" i="28"/>
  <c r="U2591" i="28"/>
  <c r="U2475" i="28"/>
  <c r="U2178" i="28"/>
  <c r="U1051" i="28"/>
  <c r="U2866" i="28"/>
  <c r="U2778" i="28"/>
  <c r="U2674" i="28"/>
  <c r="U2555" i="28"/>
  <c r="U2427" i="28"/>
  <c r="U1901" i="28"/>
  <c r="U2940" i="28"/>
  <c r="U2855" i="28"/>
  <c r="U2743" i="28"/>
  <c r="U2647" i="28"/>
  <c r="U2542" i="28"/>
  <c r="U2359" i="28"/>
  <c r="U1841" i="28"/>
  <c r="U2366" i="28"/>
  <c r="U2219" i="28"/>
  <c r="U2102" i="28"/>
  <c r="U1974" i="28"/>
  <c r="U1790" i="28"/>
  <c r="U1525" i="28"/>
  <c r="U1033" i="28"/>
  <c r="U2322" i="28"/>
  <c r="U2194" i="28"/>
  <c r="U2055" i="28"/>
  <c r="U1906" i="28"/>
  <c r="U1769" i="28"/>
  <c r="U1386" i="28"/>
  <c r="U441" i="28"/>
  <c r="U2522" i="28"/>
  <c r="U2434" i="28"/>
  <c r="U2321" i="28"/>
  <c r="U2171" i="28"/>
  <c r="U2043" i="28"/>
  <c r="U1894" i="28"/>
  <c r="U1734" i="28"/>
  <c r="U1375" i="28"/>
  <c r="U2916" i="28"/>
  <c r="U2868" i="28"/>
  <c r="U2828" i="28"/>
  <c r="U2768" i="28"/>
  <c r="U2720" i="28"/>
  <c r="U2672" i="28"/>
  <c r="U2612" i="28"/>
  <c r="U2572" i="28"/>
  <c r="U2524" i="28"/>
  <c r="U2464" i="28"/>
  <c r="U2416" i="28"/>
  <c r="U2372" i="28"/>
  <c r="U2270" i="28"/>
  <c r="U2163" i="28"/>
  <c r="U2073" i="28"/>
  <c r="U1966" i="28"/>
  <c r="U1865" i="28"/>
  <c r="U1722" i="28"/>
  <c r="U1537" i="28"/>
  <c r="U1323" i="28"/>
  <c r="U1102" i="28"/>
  <c r="U696" i="28"/>
  <c r="U1457" i="28"/>
  <c r="U1595" i="28"/>
  <c r="U1265" i="28"/>
  <c r="U706" i="28"/>
  <c r="U3413" i="28"/>
  <c r="U3309" i="28"/>
  <c r="U3205" i="28"/>
  <c r="U3113" i="28"/>
  <c r="U3005" i="28"/>
  <c r="U2901" i="28"/>
  <c r="U2805" i="28"/>
  <c r="U2697" i="28"/>
  <c r="U2601" i="28"/>
  <c r="U2501" i="28"/>
  <c r="U2397" i="28"/>
  <c r="U2271" i="28"/>
  <c r="U2149" i="28"/>
  <c r="U2005" i="28"/>
  <c r="U1866" i="28"/>
  <c r="U1685" i="28"/>
  <c r="U1402" i="28"/>
  <c r="U1091" i="28"/>
  <c r="U559" i="28"/>
  <c r="U1803" i="28"/>
  <c r="U1695" i="28"/>
  <c r="U1575" i="28"/>
  <c r="U1431" i="28"/>
  <c r="U1293" i="28"/>
  <c r="U1143" i="28"/>
  <c r="U889" i="28"/>
  <c r="U622" i="28"/>
  <c r="U2344" i="28"/>
  <c r="U2212" i="28"/>
  <c r="U2068" i="28"/>
  <c r="U1944" i="28"/>
  <c r="U1808" i="28"/>
  <c r="U1641" i="28"/>
  <c r="U1411" i="28"/>
  <c r="U1146" i="28"/>
  <c r="U722" i="28"/>
  <c r="U1612" i="28"/>
  <c r="U1436" i="28"/>
  <c r="U1244" i="28"/>
  <c r="U1084" i="28"/>
  <c r="U842" i="28"/>
  <c r="U575" i="28"/>
  <c r="U31" i="28"/>
  <c r="U1030" i="28"/>
  <c r="U753" i="28"/>
  <c r="U255" i="28"/>
  <c r="U847" i="28"/>
  <c r="U587" i="28"/>
  <c r="U50" i="28"/>
  <c r="U306" i="28"/>
  <c r="U516" i="28"/>
  <c r="U296" i="28"/>
  <c r="U180" i="28"/>
  <c r="U285" i="28"/>
  <c r="U53" i="28"/>
  <c r="Z900" i="30"/>
  <c r="Z484" i="30"/>
  <c r="Z176" i="30"/>
  <c r="Z601" i="30"/>
  <c r="Z699" i="30"/>
  <c r="Z588" i="30"/>
  <c r="Z335" i="30"/>
  <c r="Z704" i="30"/>
  <c r="Z877" i="30"/>
  <c r="Z853" i="30"/>
  <c r="Z350" i="30"/>
  <c r="Z898" i="30"/>
  <c r="Z1384" i="30"/>
  <c r="Z1392" i="30"/>
  <c r="Z1287" i="30"/>
  <c r="Z1090" i="30"/>
  <c r="U3278" i="28"/>
  <c r="U2915" i="28"/>
  <c r="U3375" i="28"/>
  <c r="U3283" i="28"/>
  <c r="U3204" i="28"/>
  <c r="U3112" i="28"/>
  <c r="U3020" i="28"/>
  <c r="U2907" i="28"/>
  <c r="U2295" i="28"/>
  <c r="U3263" i="28"/>
  <c r="U2938" i="28"/>
  <c r="U3338" i="28"/>
  <c r="U3252" i="28"/>
  <c r="U3175" i="28"/>
  <c r="U3068" i="28"/>
  <c r="U2983" i="28"/>
  <c r="U2739" i="28"/>
  <c r="U969" i="28"/>
  <c r="U3306" i="28"/>
  <c r="U3114" i="28"/>
  <c r="U2659" i="28"/>
  <c r="U3388" i="28"/>
  <c r="U3394" i="28"/>
  <c r="U3287" i="28"/>
  <c r="U3202" i="28"/>
  <c r="U3108" i="28"/>
  <c r="U3010" i="28"/>
  <c r="U2922" i="28"/>
  <c r="U2430" i="28"/>
  <c r="U3414" i="28"/>
  <c r="U3344" i="28"/>
  <c r="U3286" i="28"/>
  <c r="U3216" i="28"/>
  <c r="U3142" i="28"/>
  <c r="U3078" i="28"/>
  <c r="U3003" i="28"/>
  <c r="U2944" i="28"/>
  <c r="U2862" i="28"/>
  <c r="U2742" i="28"/>
  <c r="U2646" i="28"/>
  <c r="U2550" i="28"/>
  <c r="U2383" i="28"/>
  <c r="U1879" i="28"/>
  <c r="U2926" i="28"/>
  <c r="U2810" i="28"/>
  <c r="U2730" i="28"/>
  <c r="U2634" i="28"/>
  <c r="U2479" i="28"/>
  <c r="U2242" i="28"/>
  <c r="U1729" i="28"/>
  <c r="U2903" i="28"/>
  <c r="U2807" i="28"/>
  <c r="U2695" i="28"/>
  <c r="U2583" i="28"/>
  <c r="U2467" i="28"/>
  <c r="U2146" i="28"/>
  <c r="U1115" i="28"/>
  <c r="U2283" i="28"/>
  <c r="U2177" i="28"/>
  <c r="U2027" i="28"/>
  <c r="U1889" i="28"/>
  <c r="U1710" i="28"/>
  <c r="U1163" i="28"/>
  <c r="U2387" i="28"/>
  <c r="U2269" i="28"/>
  <c r="U2109" i="28"/>
  <c r="U1981" i="28"/>
  <c r="U1863" i="28"/>
  <c r="U1631" i="28"/>
  <c r="U1083" i="28"/>
  <c r="U2586" i="28"/>
  <c r="U2466" i="28"/>
  <c r="U2378" i="28"/>
  <c r="U2257" i="28"/>
  <c r="U2107" i="28"/>
  <c r="U1979" i="28"/>
  <c r="U1862" i="28"/>
  <c r="U1589" i="28"/>
  <c r="U990" i="28"/>
  <c r="U2896" i="28"/>
  <c r="U2844" i="28"/>
  <c r="U2800" i="28"/>
  <c r="U2748" i="28"/>
  <c r="U2692" i="28"/>
  <c r="U2640" i="28"/>
  <c r="U2596" i="28"/>
  <c r="U2544" i="28"/>
  <c r="U2492" i="28"/>
  <c r="U2444" i="28"/>
  <c r="U2384" i="28"/>
  <c r="U2323" i="28"/>
  <c r="U2222" i="28"/>
  <c r="U2121" i="28"/>
  <c r="U2014" i="28"/>
  <c r="U1923" i="28"/>
  <c r="U1794" i="28"/>
  <c r="U1622" i="28"/>
  <c r="U1441" i="28"/>
  <c r="U1227" i="28"/>
  <c r="U888" i="28"/>
  <c r="U405" i="28"/>
  <c r="U1206" i="28"/>
  <c r="U1435" i="28"/>
  <c r="U1094" i="28"/>
  <c r="U282" i="28"/>
  <c r="U3353" i="28"/>
  <c r="U3261" i="28"/>
  <c r="U3157" i="28"/>
  <c r="U3053" i="28"/>
  <c r="U2953" i="28"/>
  <c r="U2857" i="28"/>
  <c r="U2749" i="28"/>
  <c r="U2653" i="28"/>
  <c r="U2549" i="28"/>
  <c r="U2441" i="28"/>
  <c r="U2346" i="28"/>
  <c r="U2207" i="28"/>
  <c r="U2069" i="28"/>
  <c r="U1941" i="28"/>
  <c r="U1781" i="28"/>
  <c r="U1530" i="28"/>
  <c r="U1295" i="28"/>
  <c r="U852" i="28"/>
  <c r="U1843" i="28"/>
  <c r="U1747" i="28"/>
  <c r="U1634" i="28"/>
  <c r="U1506" i="28"/>
  <c r="U1367" i="28"/>
  <c r="U1234" i="28"/>
  <c r="U1017" i="28"/>
  <c r="U782" i="28"/>
  <c r="U429" i="28"/>
  <c r="U2264" i="28"/>
  <c r="U2148" i="28"/>
  <c r="U2004" i="28"/>
  <c r="U1872" i="28"/>
  <c r="U1732" i="28"/>
  <c r="U1545" i="28"/>
  <c r="U1289" i="28"/>
  <c r="U968" i="28"/>
  <c r="U353" i="28"/>
  <c r="U1512" i="28"/>
  <c r="U1352" i="28"/>
  <c r="U1160" i="28"/>
  <c r="U960" i="28"/>
  <c r="U730" i="28"/>
  <c r="U433" i="28"/>
  <c r="U1117" i="28"/>
  <c r="U924" i="28"/>
  <c r="U599" i="28"/>
  <c r="U955" i="28"/>
  <c r="U723" i="28"/>
  <c r="U374" i="28"/>
  <c r="U443" i="28"/>
  <c r="U83" i="28"/>
  <c r="U420" i="28"/>
  <c r="U14" i="28"/>
  <c r="U76" i="28"/>
  <c r="U173" i="28"/>
  <c r="Z321" i="30"/>
  <c r="Z532" i="30"/>
  <c r="Z727" i="30"/>
  <c r="Z696" i="30"/>
  <c r="Z143" i="30"/>
  <c r="Z164" i="30"/>
  <c r="Z713" i="30"/>
  <c r="Z829" i="30"/>
  <c r="Z95" i="30"/>
  <c r="Z598" i="30"/>
  <c r="Z778" i="30"/>
  <c r="Z130" i="30"/>
  <c r="Z1275" i="30"/>
  <c r="Z1310" i="30"/>
  <c r="Z1088" i="30"/>
  <c r="Z343" i="30"/>
  <c r="J1" i="28"/>
  <c r="Z1405" i="30"/>
  <c r="Z1401" i="30"/>
  <c r="Z1397" i="30"/>
  <c r="Z1389" i="30"/>
  <c r="Z1381" i="30"/>
  <c r="Z1377" i="30"/>
  <c r="Z1373" i="30"/>
  <c r="Z1369" i="30"/>
  <c r="Z1365" i="30"/>
  <c r="Z1349" i="30"/>
  <c r="Z1333" i="30"/>
  <c r="Z1329" i="30"/>
  <c r="Z1321" i="30"/>
  <c r="Z1313" i="30"/>
  <c r="Z1305" i="30"/>
  <c r="Z1301" i="30"/>
  <c r="Z1297" i="30"/>
  <c r="Z1289" i="30"/>
  <c r="Z1273" i="30"/>
  <c r="Z1269" i="30"/>
  <c r="Z1265" i="30"/>
  <c r="Z1261" i="30"/>
  <c r="Z1257" i="30"/>
  <c r="Z1249" i="30"/>
  <c r="Z1245" i="30"/>
  <c r="Z1241" i="30"/>
  <c r="Z1237" i="30"/>
  <c r="Z1233" i="30"/>
  <c r="Z1229" i="30"/>
  <c r="Z1225" i="30"/>
  <c r="Z1217" i="30"/>
  <c r="Z1213" i="30"/>
  <c r="Z1209" i="30"/>
  <c r="Z1201" i="30"/>
  <c r="Z1197" i="30"/>
  <c r="Z1193" i="30"/>
  <c r="Z1189" i="30"/>
  <c r="Z1181" i="30"/>
  <c r="Z1173" i="30"/>
  <c r="Z1169" i="30"/>
  <c r="Z1165" i="30"/>
  <c r="Z1153" i="30"/>
  <c r="Z1149" i="30"/>
  <c r="Z1145" i="30"/>
  <c r="Z1141" i="30"/>
  <c r="Z1137" i="30"/>
  <c r="Z1133" i="30"/>
  <c r="Z1129" i="30"/>
  <c r="Z1125" i="30"/>
  <c r="Z1113" i="30"/>
  <c r="Z1109" i="30"/>
  <c r="Z1105" i="30"/>
  <c r="Z1101" i="30"/>
  <c r="Z1097" i="30"/>
  <c r="Z1093" i="30"/>
  <c r="Z1089" i="30"/>
  <c r="Z1085" i="30"/>
  <c r="Z1077" i="30"/>
  <c r="Z1073" i="30"/>
  <c r="Z1069" i="30"/>
  <c r="Z1065" i="30"/>
  <c r="Z1061" i="30"/>
  <c r="Z1057" i="30"/>
  <c r="Z1045" i="30"/>
  <c r="Z1041" i="30"/>
  <c r="Z1037" i="30"/>
  <c r="Z1033" i="30"/>
  <c r="Z1029" i="30"/>
  <c r="Z1025" i="30"/>
  <c r="Z1021" i="30"/>
  <c r="Z1017" i="30"/>
  <c r="Z1013" i="30"/>
  <c r="Z1005" i="30"/>
  <c r="Z1001" i="30"/>
  <c r="Z997" i="30"/>
  <c r="Z993" i="30"/>
  <c r="Z989" i="30"/>
  <c r="Z985" i="30"/>
  <c r="Z977" i="30"/>
  <c r="Z973" i="30"/>
  <c r="Z969" i="30"/>
  <c r="E4" i="32"/>
  <c r="E879" i="32"/>
  <c r="E735" i="32"/>
  <c r="E564" i="32"/>
  <c r="E393" i="32"/>
  <c r="Z1407" i="30"/>
  <c r="Z1399" i="30"/>
  <c r="Z1391" i="30"/>
  <c r="Z1387" i="30"/>
  <c r="Z1383" i="30"/>
  <c r="Z1379" i="30"/>
  <c r="Z1375" i="30"/>
  <c r="Z1359" i="30"/>
  <c r="Z1355" i="30"/>
  <c r="Z1351" i="30"/>
  <c r="Z1347" i="30"/>
  <c r="Z1343" i="30"/>
  <c r="Z1335" i="30"/>
  <c r="Z1327" i="30"/>
  <c r="Z1323" i="30"/>
  <c r="Z1315" i="30"/>
  <c r="Z1311" i="30"/>
  <c r="Z1307" i="30"/>
  <c r="Z1299" i="30"/>
  <c r="Z1295" i="30"/>
  <c r="Z1291" i="30"/>
  <c r="Z1279" i="30"/>
  <c r="Z1271" i="30"/>
  <c r="Z1263" i="30"/>
  <c r="Z1251" i="30"/>
  <c r="Z1243" i="30"/>
  <c r="Z1239" i="30"/>
  <c r="Z1227" i="30"/>
  <c r="Z1223" i="30"/>
  <c r="Z1219" i="30"/>
  <c r="Z1215" i="30"/>
  <c r="Z1207" i="30"/>
  <c r="Z1203" i="30"/>
  <c r="Z1195" i="30"/>
  <c r="Z1187" i="30"/>
  <c r="Z1183" i="30"/>
  <c r="Z1179" i="30"/>
  <c r="Z1171" i="30"/>
  <c r="Z1167" i="30"/>
  <c r="Z1155" i="30"/>
  <c r="Z1151" i="30"/>
  <c r="Z1147" i="30"/>
  <c r="Z1143" i="30"/>
  <c r="Z1139" i="30"/>
  <c r="Z1127" i="30"/>
  <c r="Z1119" i="30"/>
  <c r="Z1115" i="30"/>
  <c r="Z1111" i="30"/>
  <c r="Z1095" i="30"/>
  <c r="Z1087" i="30"/>
  <c r="Z1083" i="30"/>
  <c r="Z1075" i="30"/>
  <c r="Z1071" i="30"/>
  <c r="Z1063" i="30"/>
  <c r="Z1043" i="30"/>
  <c r="Z1039" i="30"/>
  <c r="Z1035" i="30"/>
  <c r="Z1031" i="30"/>
  <c r="Z1027" i="30"/>
  <c r="Z1023" i="30"/>
  <c r="Z1019" i="30"/>
  <c r="Z1003" i="30"/>
  <c r="Z999" i="30"/>
  <c r="Z995" i="30"/>
  <c r="Z987" i="30"/>
  <c r="Z967" i="30"/>
  <c r="E575" i="32"/>
  <c r="E617" i="32"/>
  <c r="E660" i="32"/>
  <c r="E703" i="32"/>
  <c r="E745" i="32"/>
  <c r="E788" i="32"/>
  <c r="E828" i="32"/>
  <c r="E857" i="32"/>
  <c r="E885" i="32"/>
  <c r="E913" i="32"/>
  <c r="E941" i="32"/>
  <c r="E963" i="32"/>
  <c r="E46" i="32"/>
  <c r="E118" i="32"/>
  <c r="E175" i="32"/>
  <c r="E233" i="32"/>
  <c r="E289" i="32"/>
  <c r="E340" i="32"/>
  <c r="E383" i="32"/>
  <c r="E425" i="32"/>
  <c r="E468" i="32"/>
  <c r="E511" i="32"/>
  <c r="E553" i="32"/>
  <c r="E596" i="32"/>
  <c r="E639" i="32"/>
  <c r="E681" i="32"/>
  <c r="E724" i="32"/>
  <c r="E767" i="32"/>
  <c r="E809" i="32"/>
  <c r="E843" i="32"/>
  <c r="E871" i="32"/>
  <c r="E900" i="32"/>
  <c r="E928" i="32"/>
  <c r="E952" i="32"/>
  <c r="E973" i="32"/>
  <c r="E25" i="32"/>
  <c r="E161" i="32"/>
  <c r="E275" i="32"/>
  <c r="E372" i="32"/>
  <c r="E457" i="32"/>
  <c r="E543" i="32"/>
  <c r="E628" i="32"/>
  <c r="E713" i="32"/>
  <c r="E799" i="32"/>
  <c r="E864" i="32"/>
  <c r="E921" i="32"/>
  <c r="E968" i="32"/>
  <c r="E105" i="32"/>
  <c r="E218" i="32"/>
  <c r="E329" i="32"/>
  <c r="E415" i="32"/>
  <c r="E500" i="32"/>
  <c r="E585" i="32"/>
  <c r="E671" i="32"/>
  <c r="E756" i="32"/>
  <c r="E836" i="32"/>
  <c r="E892" i="32"/>
  <c r="E947" i="32"/>
  <c r="E935" i="32"/>
  <c r="E820" i="32"/>
  <c r="E649" i="32"/>
  <c r="E479" i="32"/>
  <c r="E303" i="32"/>
  <c r="E67" i="32"/>
  <c r="Z931" i="30"/>
  <c r="Z923" i="30"/>
  <c r="Z919" i="30"/>
  <c r="Z911" i="30"/>
  <c r="Z903" i="30"/>
  <c r="Z899" i="30"/>
  <c r="Z863" i="30"/>
  <c r="Z855" i="30"/>
  <c r="Z835" i="30"/>
  <c r="Z827" i="30"/>
  <c r="Z815" i="30"/>
  <c r="Z791" i="30"/>
  <c r="Z783" i="30"/>
  <c r="Z763" i="30"/>
  <c r="Z759" i="30"/>
  <c r="Z751" i="30"/>
  <c r="Z743" i="30"/>
  <c r="Z723" i="30"/>
  <c r="Z719" i="30"/>
  <c r="Z711" i="30"/>
  <c r="Z695" i="30"/>
  <c r="Z687" i="30"/>
  <c r="Z679" i="30"/>
  <c r="Z675" i="30"/>
  <c r="Z671" i="30"/>
  <c r="Z647" i="30"/>
  <c r="Z635" i="30"/>
  <c r="Z615" i="30"/>
  <c r="Z611" i="30"/>
  <c r="Z603" i="30"/>
  <c r="Z583" i="30"/>
  <c r="Z575" i="30"/>
  <c r="Z539" i="30"/>
  <c r="Z531" i="30"/>
  <c r="Z523" i="30"/>
  <c r="Z507" i="30"/>
  <c r="Z495" i="30"/>
  <c r="Z471" i="30"/>
  <c r="Z467" i="30"/>
  <c r="Z463" i="30"/>
  <c r="Z455" i="30"/>
  <c r="Z431" i="30"/>
  <c r="Z427" i="30"/>
  <c r="Z419" i="30"/>
  <c r="Z415" i="30"/>
  <c r="Z395" i="30"/>
  <c r="Z391" i="30"/>
  <c r="Z383" i="30"/>
  <c r="Z379" i="30"/>
  <c r="Z355" i="30"/>
  <c r="Z339" i="30"/>
  <c r="Z323" i="30"/>
  <c r="Z315" i="30"/>
  <c r="Z295" i="30"/>
  <c r="Z287" i="30"/>
  <c r="Z259" i="30"/>
  <c r="Z247" i="30"/>
  <c r="Z239" i="30"/>
  <c r="Z219" i="30"/>
  <c r="Z195" i="30"/>
  <c r="Z187" i="30"/>
  <c r="Z175" i="30"/>
  <c r="Z151" i="30"/>
  <c r="Z147" i="30"/>
  <c r="Z139" i="30"/>
  <c r="Z119" i="30"/>
  <c r="Z115" i="30"/>
  <c r="Z107" i="30"/>
  <c r="Z99" i="30"/>
  <c r="Z75" i="30"/>
  <c r="Z63" i="30"/>
  <c r="Z51" i="30"/>
  <c r="Z43" i="30"/>
  <c r="Z35" i="30"/>
  <c r="Z15" i="30"/>
  <c r="E5" i="32"/>
  <c r="E10" i="32"/>
  <c r="E15" i="32"/>
  <c r="E21" i="32"/>
  <c r="E26" i="32"/>
  <c r="E31" i="32"/>
  <c r="E37" i="32"/>
  <c r="E42" i="32"/>
  <c r="E47" i="32"/>
  <c r="E53" i="32"/>
  <c r="E58" i="32"/>
  <c r="E63" i="32"/>
  <c r="E69" i="32"/>
  <c r="E74" i="32"/>
  <c r="E79" i="32"/>
  <c r="E85" i="32"/>
  <c r="E90" i="32"/>
  <c r="E6" i="32"/>
  <c r="E17" i="32"/>
  <c r="E27" i="32"/>
  <c r="E38" i="32"/>
  <c r="E49" i="32"/>
  <c r="E59" i="32"/>
  <c r="E70" i="32"/>
  <c r="E81" i="32"/>
  <c r="E91" i="32"/>
  <c r="E99" i="32"/>
  <c r="E106" i="32"/>
  <c r="E113" i="32"/>
  <c r="E121" i="32"/>
  <c r="E127" i="32"/>
  <c r="E134" i="32"/>
  <c r="E142" i="32"/>
  <c r="E149" i="32"/>
  <c r="E155" i="32"/>
  <c r="E163" i="32"/>
  <c r="E170" i="32"/>
  <c r="E177" i="32"/>
  <c r="E185" i="32"/>
  <c r="E191" i="32"/>
  <c r="E198" i="32"/>
  <c r="E206" i="32"/>
  <c r="E213" i="32"/>
  <c r="E219" i="32"/>
  <c r="E227" i="32"/>
  <c r="E234" i="32"/>
  <c r="E241" i="32"/>
  <c r="E249" i="32"/>
  <c r="E255" i="32"/>
  <c r="E262" i="32"/>
  <c r="E270" i="32"/>
  <c r="E277" i="32"/>
  <c r="E283" i="32"/>
  <c r="E291" i="32"/>
  <c r="E298" i="32"/>
  <c r="E305" i="32"/>
  <c r="E313" i="32"/>
  <c r="E319" i="32"/>
  <c r="E325" i="32"/>
  <c r="E331" i="32"/>
  <c r="E336" i="32"/>
  <c r="E341" i="32"/>
  <c r="E347" i="32"/>
  <c r="E352" i="32"/>
  <c r="E357" i="32"/>
  <c r="E363" i="32"/>
  <c r="E368" i="32"/>
  <c r="E373" i="32"/>
  <c r="E379" i="32"/>
  <c r="E384" i="32"/>
  <c r="E389" i="32"/>
  <c r="E395" i="32"/>
  <c r="E400" i="32"/>
  <c r="E405" i="32"/>
  <c r="E411" i="32"/>
  <c r="E416" i="32"/>
  <c r="E421" i="32"/>
  <c r="E427" i="32"/>
  <c r="E432" i="32"/>
  <c r="E437" i="32"/>
  <c r="E443" i="32"/>
  <c r="E448" i="32"/>
  <c r="E453" i="32"/>
  <c r="E459" i="32"/>
  <c r="E464" i="32"/>
  <c r="E469" i="32"/>
  <c r="E475" i="32"/>
  <c r="E480" i="32"/>
  <c r="E485" i="32"/>
  <c r="E491" i="32"/>
  <c r="E496" i="32"/>
  <c r="E501" i="32"/>
  <c r="E507" i="32"/>
  <c r="E512" i="32"/>
  <c r="E517" i="32"/>
  <c r="E523" i="32"/>
  <c r="E528" i="32"/>
  <c r="E533" i="32"/>
  <c r="E539" i="32"/>
  <c r="E544" i="32"/>
  <c r="E549" i="32"/>
  <c r="E555" i="32"/>
  <c r="E560" i="32"/>
  <c r="E565" i="32"/>
  <c r="E571" i="32"/>
  <c r="E576" i="32"/>
  <c r="E581" i="32"/>
  <c r="E587" i="32"/>
  <c r="E592" i="32"/>
  <c r="E597" i="32"/>
  <c r="E603" i="32"/>
  <c r="E608" i="32"/>
  <c r="E613" i="32"/>
  <c r="E619" i="32"/>
  <c r="E624" i="32"/>
  <c r="E629" i="32"/>
  <c r="E635" i="32"/>
  <c r="E640" i="32"/>
  <c r="E645" i="32"/>
  <c r="E651" i="32"/>
  <c r="E656" i="32"/>
  <c r="E661" i="32"/>
  <c r="E667" i="32"/>
  <c r="E672" i="32"/>
  <c r="E677" i="32"/>
  <c r="E683" i="32"/>
  <c r="E688" i="32"/>
  <c r="E693" i="32"/>
  <c r="E699" i="32"/>
  <c r="E704" i="32"/>
  <c r="E709" i="32"/>
  <c r="E715" i="32"/>
  <c r="E720" i="32"/>
  <c r="E725" i="32"/>
  <c r="E731" i="32"/>
  <c r="E736" i="32"/>
  <c r="E741" i="32"/>
  <c r="E747" i="32"/>
  <c r="E752" i="32"/>
  <c r="E757" i="32"/>
  <c r="E763" i="32"/>
  <c r="E768" i="32"/>
  <c r="E773" i="32"/>
  <c r="E779" i="32"/>
  <c r="E784" i="32"/>
  <c r="E789" i="32"/>
  <c r="E795" i="32"/>
  <c r="E800" i="32"/>
  <c r="E805" i="32"/>
  <c r="E811" i="32"/>
  <c r="E816" i="32"/>
  <c r="E821" i="32"/>
  <c r="E11" i="32"/>
  <c r="E22" i="32"/>
  <c r="E33" i="32"/>
  <c r="E43" i="32"/>
  <c r="E54" i="32"/>
  <c r="E65" i="32"/>
  <c r="E75" i="32"/>
  <c r="E86" i="32"/>
  <c r="E95" i="32"/>
  <c r="E102" i="32"/>
  <c r="E110" i="32"/>
  <c r="E117" i="32"/>
  <c r="E123" i="32"/>
  <c r="E131" i="32"/>
  <c r="E138" i="32"/>
  <c r="E145" i="32"/>
  <c r="E153" i="32"/>
  <c r="E159" i="32"/>
  <c r="E166" i="32"/>
  <c r="E174" i="32"/>
  <c r="E181" i="32"/>
  <c r="E187" i="32"/>
  <c r="E195" i="32"/>
  <c r="E202" i="32"/>
  <c r="E209" i="32"/>
  <c r="E217" i="32"/>
  <c r="E223" i="32"/>
  <c r="E230" i="32"/>
  <c r="E238" i="32"/>
  <c r="E245" i="32"/>
  <c r="E251" i="32"/>
  <c r="E259" i="32"/>
  <c r="E266" i="32"/>
  <c r="E273" i="32"/>
  <c r="E281" i="32"/>
  <c r="E287" i="32"/>
  <c r="E294" i="32"/>
  <c r="E302" i="32"/>
  <c r="E309" i="32"/>
  <c r="E315" i="32"/>
  <c r="E323" i="32"/>
  <c r="E328" i="32"/>
  <c r="E333" i="32"/>
  <c r="E339" i="32"/>
  <c r="E344" i="32"/>
  <c r="E349" i="32"/>
  <c r="E355" i="32"/>
  <c r="E360" i="32"/>
  <c r="E365" i="32"/>
  <c r="E371" i="32"/>
  <c r="E376" i="32"/>
  <c r="E381" i="32"/>
  <c r="E387" i="32"/>
  <c r="E392" i="32"/>
  <c r="E397" i="32"/>
  <c r="E403" i="32"/>
  <c r="E408" i="32"/>
  <c r="E413" i="32"/>
  <c r="E419" i="32"/>
  <c r="E424" i="32"/>
  <c r="E429" i="32"/>
  <c r="E435" i="32"/>
  <c r="E440" i="32"/>
  <c r="E445" i="32"/>
  <c r="E451" i="32"/>
  <c r="E456" i="32"/>
  <c r="E461" i="32"/>
  <c r="E467" i="32"/>
  <c r="E472" i="32"/>
  <c r="E477" i="32"/>
  <c r="E483" i="32"/>
  <c r="E488" i="32"/>
  <c r="E493" i="32"/>
  <c r="E499" i="32"/>
  <c r="E504" i="32"/>
  <c r="E509" i="32"/>
  <c r="E515" i="32"/>
  <c r="E520" i="32"/>
  <c r="E525" i="32"/>
  <c r="E531" i="32"/>
  <c r="E536" i="32"/>
  <c r="E541" i="32"/>
  <c r="E547" i="32"/>
  <c r="E552" i="32"/>
  <c r="E557" i="32"/>
  <c r="E563" i="32"/>
  <c r="E568" i="32"/>
  <c r="E573" i="32"/>
  <c r="E579" i="32"/>
  <c r="E584" i="32"/>
  <c r="E589" i="32"/>
  <c r="E595" i="32"/>
  <c r="E600" i="32"/>
  <c r="E605" i="32"/>
  <c r="E611" i="32"/>
  <c r="E616" i="32"/>
  <c r="E621" i="32"/>
  <c r="E627" i="32"/>
  <c r="E632" i="32"/>
  <c r="E637" i="32"/>
  <c r="E643" i="32"/>
  <c r="E648" i="32"/>
  <c r="E653" i="32"/>
  <c r="E659" i="32"/>
  <c r="E664" i="32"/>
  <c r="E669" i="32"/>
  <c r="E675" i="32"/>
  <c r="E680" i="32"/>
  <c r="E685" i="32"/>
  <c r="E691" i="32"/>
  <c r="E696" i="32"/>
  <c r="E701" i="32"/>
  <c r="E707" i="32"/>
  <c r="E712" i="32"/>
  <c r="E717" i="32"/>
  <c r="E723" i="32"/>
  <c r="E728" i="32"/>
  <c r="E733" i="32"/>
  <c r="E739" i="32"/>
  <c r="E744" i="32"/>
  <c r="E749" i="32"/>
  <c r="E755" i="32"/>
  <c r="E760" i="32"/>
  <c r="E765" i="32"/>
  <c r="E771" i="32"/>
  <c r="E776" i="32"/>
  <c r="E781" i="32"/>
  <c r="E787" i="32"/>
  <c r="E792" i="32"/>
  <c r="E797" i="32"/>
  <c r="E803" i="32"/>
  <c r="E808" i="32"/>
  <c r="E813" i="32"/>
  <c r="E819" i="32"/>
  <c r="E824" i="32"/>
  <c r="E829" i="32"/>
  <c r="E835" i="32"/>
  <c r="E840" i="32"/>
  <c r="E845" i="32"/>
  <c r="E851" i="32"/>
  <c r="E856" i="32"/>
  <c r="E861" i="32"/>
  <c r="E867" i="32"/>
  <c r="E872" i="32"/>
  <c r="E877" i="32"/>
  <c r="E883" i="32"/>
  <c r="E888" i="32"/>
  <c r="E893" i="32"/>
  <c r="E899" i="32"/>
  <c r="E904" i="32"/>
  <c r="E909" i="32"/>
  <c r="E915" i="32"/>
  <c r="E920" i="32"/>
  <c r="E925" i="32"/>
  <c r="E931" i="32"/>
  <c r="E936" i="32"/>
  <c r="E9" i="32"/>
  <c r="E30" i="32"/>
  <c r="E51" i="32"/>
  <c r="E73" i="32"/>
  <c r="E94" i="32"/>
  <c r="E107" i="32"/>
  <c r="E122" i="32"/>
  <c r="E137" i="32"/>
  <c r="E150" i="32"/>
  <c r="E165" i="32"/>
  <c r="E179" i="32"/>
  <c r="E193" i="32"/>
  <c r="E207" i="32"/>
  <c r="E222" i="32"/>
  <c r="E235" i="32"/>
  <c r="E250" i="32"/>
  <c r="E265" i="32"/>
  <c r="E278" i="32"/>
  <c r="E293" i="32"/>
  <c r="E307" i="32"/>
  <c r="E321" i="32"/>
  <c r="E332" i="32"/>
  <c r="E343" i="32"/>
  <c r="E353" i="32"/>
  <c r="E364" i="32"/>
  <c r="E375" i="32"/>
  <c r="E385" i="32"/>
  <c r="E396" i="32"/>
  <c r="E407" i="32"/>
  <c r="E417" i="32"/>
  <c r="E428" i="32"/>
  <c r="E439" i="32"/>
  <c r="E449" i="32"/>
  <c r="E460" i="32"/>
  <c r="E471" i="32"/>
  <c r="E481" i="32"/>
  <c r="E492" i="32"/>
  <c r="E503" i="32"/>
  <c r="E513" i="32"/>
  <c r="E524" i="32"/>
  <c r="E535" i="32"/>
  <c r="E545" i="32"/>
  <c r="E556" i="32"/>
  <c r="E567" i="32"/>
  <c r="E577" i="32"/>
  <c r="E588" i="32"/>
  <c r="E599" i="32"/>
  <c r="E609" i="32"/>
  <c r="E620" i="32"/>
  <c r="E631" i="32"/>
  <c r="E641" i="32"/>
  <c r="E652" i="32"/>
  <c r="E663" i="32"/>
  <c r="E673" i="32"/>
  <c r="E684" i="32"/>
  <c r="E695" i="32"/>
  <c r="E705" i="32"/>
  <c r="E716" i="32"/>
  <c r="E727" i="32"/>
  <c r="E737" i="32"/>
  <c r="E748" i="32"/>
  <c r="E759" i="32"/>
  <c r="E769" i="32"/>
  <c r="E780" i="32"/>
  <c r="E791" i="32"/>
  <c r="E801" i="32"/>
  <c r="E812" i="32"/>
  <c r="E823" i="32"/>
  <c r="E831" i="32"/>
  <c r="E837" i="32"/>
  <c r="E844" i="32"/>
  <c r="E852" i="32"/>
  <c r="E859" i="32"/>
  <c r="E865" i="32"/>
  <c r="E873" i="32"/>
  <c r="E880" i="32"/>
  <c r="E887" i="32"/>
  <c r="E895" i="32"/>
  <c r="E901" i="32"/>
  <c r="E908" i="32"/>
  <c r="E916" i="32"/>
  <c r="E923" i="32"/>
  <c r="E929" i="32"/>
  <c r="E937" i="32"/>
  <c r="E943" i="32"/>
  <c r="E948" i="32"/>
  <c r="E953" i="32"/>
  <c r="E959" i="32"/>
  <c r="E964" i="32"/>
  <c r="E969" i="32"/>
  <c r="E975" i="32"/>
  <c r="E19" i="32"/>
  <c r="E41" i="32"/>
  <c r="E62" i="32"/>
  <c r="E83" i="32"/>
  <c r="E101" i="32"/>
  <c r="E115" i="32"/>
  <c r="E129" i="32"/>
  <c r="E143" i="32"/>
  <c r="E158" i="32"/>
  <c r="E171" i="32"/>
  <c r="E186" i="32"/>
  <c r="E201" i="32"/>
  <c r="E214" i="32"/>
  <c r="E229" i="32"/>
  <c r="E243" i="32"/>
  <c r="E257" i="32"/>
  <c r="E271" i="32"/>
  <c r="E286" i="32"/>
  <c r="E299" i="32"/>
  <c r="E314" i="32"/>
  <c r="E327" i="32"/>
  <c r="E337" i="32"/>
  <c r="E348" i="32"/>
  <c r="E359" i="32"/>
  <c r="E369" i="32"/>
  <c r="E380" i="32"/>
  <c r="E391" i="32"/>
  <c r="E401" i="32"/>
  <c r="E412" i="32"/>
  <c r="E423" i="32"/>
  <c r="E433" i="32"/>
  <c r="E444" i="32"/>
  <c r="E455" i="32"/>
  <c r="E465" i="32"/>
  <c r="E476" i="32"/>
  <c r="E487" i="32"/>
  <c r="E497" i="32"/>
  <c r="E508" i="32"/>
  <c r="E519" i="32"/>
  <c r="E529" i="32"/>
  <c r="E540" i="32"/>
  <c r="E551" i="32"/>
  <c r="E561" i="32"/>
  <c r="E572" i="32"/>
  <c r="E583" i="32"/>
  <c r="E593" i="32"/>
  <c r="E604" i="32"/>
  <c r="E615" i="32"/>
  <c r="E625" i="32"/>
  <c r="E636" i="32"/>
  <c r="E647" i="32"/>
  <c r="E657" i="32"/>
  <c r="E668" i="32"/>
  <c r="E679" i="32"/>
  <c r="E689" i="32"/>
  <c r="E700" i="32"/>
  <c r="E711" i="32"/>
  <c r="E721" i="32"/>
  <c r="E732" i="32"/>
  <c r="E743" i="32"/>
  <c r="E753" i="32"/>
  <c r="E764" i="32"/>
  <c r="E775" i="32"/>
  <c r="E785" i="32"/>
  <c r="E796" i="32"/>
  <c r="E807" i="32"/>
  <c r="E817" i="32"/>
  <c r="E827" i="32"/>
  <c r="E833" i="32"/>
  <c r="E841" i="32"/>
  <c r="E848" i="32"/>
  <c r="E855" i="32"/>
  <c r="E863" i="32"/>
  <c r="E869" i="32"/>
  <c r="E876" i="32"/>
  <c r="E884" i="32"/>
  <c r="E891" i="32"/>
  <c r="E897" i="32"/>
  <c r="E905" i="32"/>
  <c r="E912" i="32"/>
  <c r="E919" i="32"/>
  <c r="E927" i="32"/>
  <c r="E933" i="32"/>
  <c r="E940" i="32"/>
  <c r="E945" i="32"/>
  <c r="E951" i="32"/>
  <c r="E956" i="32"/>
  <c r="E961" i="32"/>
  <c r="E967" i="32"/>
  <c r="E972" i="32"/>
  <c r="E977" i="32"/>
  <c r="E35" i="32"/>
  <c r="E78" i="32"/>
  <c r="E111" i="32"/>
  <c r="E139" i="32"/>
  <c r="E169" i="32"/>
  <c r="E197" i="32"/>
  <c r="E225" i="32"/>
  <c r="E254" i="32"/>
  <c r="E282" i="32"/>
  <c r="E310" i="32"/>
  <c r="E335" i="32"/>
  <c r="E356" i="32"/>
  <c r="E377" i="32"/>
  <c r="E399" i="32"/>
  <c r="E420" i="32"/>
  <c r="E441" i="32"/>
  <c r="E463" i="32"/>
  <c r="E484" i="32"/>
  <c r="E505" i="32"/>
  <c r="E527" i="32"/>
  <c r="E548" i="32"/>
  <c r="E569" i="32"/>
  <c r="E591" i="32"/>
  <c r="E612" i="32"/>
  <c r="E633" i="32"/>
  <c r="E655" i="32"/>
  <c r="E676" i="32"/>
  <c r="E697" i="32"/>
  <c r="E719" i="32"/>
  <c r="E740" i="32"/>
  <c r="E761" i="32"/>
  <c r="E783" i="32"/>
  <c r="E804" i="32"/>
  <c r="E825" i="32"/>
  <c r="E839" i="32"/>
  <c r="E853" i="32"/>
  <c r="E868" i="32"/>
  <c r="E881" i="32"/>
  <c r="E896" i="32"/>
  <c r="E911" i="32"/>
  <c r="E924" i="32"/>
  <c r="E939" i="32"/>
  <c r="E949" i="32"/>
  <c r="E960" i="32"/>
  <c r="E971" i="32"/>
  <c r="E14" i="32"/>
  <c r="E57" i="32"/>
  <c r="E97" i="32"/>
  <c r="E126" i="32"/>
  <c r="E154" i="32"/>
  <c r="E182" i="32"/>
  <c r="E211" i="32"/>
  <c r="E239" i="32"/>
  <c r="E267" i="32"/>
  <c r="E297" i="32"/>
  <c r="E324" i="32"/>
  <c r="E345" i="32"/>
  <c r="E367" i="32"/>
  <c r="E388" i="32"/>
  <c r="E409" i="32"/>
  <c r="E431" i="32"/>
  <c r="E452" i="32"/>
  <c r="E473" i="32"/>
  <c r="E495" i="32"/>
  <c r="E516" i="32"/>
  <c r="E537" i="32"/>
  <c r="E559" i="32"/>
  <c r="E580" i="32"/>
  <c r="E601" i="32"/>
  <c r="E623" i="32"/>
  <c r="E644" i="32"/>
  <c r="E665" i="32"/>
  <c r="E687" i="32"/>
  <c r="E708" i="32"/>
  <c r="E729" i="32"/>
  <c r="E751" i="32"/>
  <c r="E772" i="32"/>
  <c r="E793" i="32"/>
  <c r="E815" i="32"/>
  <c r="E832" i="32"/>
  <c r="E847" i="32"/>
  <c r="E860" i="32"/>
  <c r="E875" i="32"/>
  <c r="E889" i="32"/>
  <c r="E903" i="32"/>
  <c r="E917" i="32"/>
  <c r="E932" i="32"/>
  <c r="E944" i="32"/>
  <c r="E955" i="32"/>
  <c r="E965" i="32"/>
  <c r="E976" i="32"/>
  <c r="Z7" i="30"/>
  <c r="AM14" i="15"/>
  <c r="AM25" i="15"/>
  <c r="AM33" i="15"/>
  <c r="AM42" i="15"/>
  <c r="AM53" i="15"/>
  <c r="AM62" i="15"/>
  <c r="AM70" i="15"/>
  <c r="AM81" i="15"/>
  <c r="AM90" i="15"/>
  <c r="AM100" i="15"/>
  <c r="AM110" i="15"/>
  <c r="AM118" i="15"/>
  <c r="AM128" i="15"/>
  <c r="AM138" i="15"/>
  <c r="AM148" i="15"/>
  <c r="AM156" i="15"/>
  <c r="AM166" i="15"/>
  <c r="AM176" i="15"/>
  <c r="AM185" i="15"/>
  <c r="AM196" i="15"/>
  <c r="AM204" i="15"/>
  <c r="AM213" i="15"/>
  <c r="AM224" i="15"/>
  <c r="AM233" i="15"/>
  <c r="AM241" i="15"/>
  <c r="AM252" i="15"/>
  <c r="AM261" i="15"/>
  <c r="AM270" i="15"/>
  <c r="AM281" i="15"/>
  <c r="AM289" i="15"/>
  <c r="AM298" i="15"/>
  <c r="AM307" i="15"/>
  <c r="AM314" i="15"/>
  <c r="AM320" i="15"/>
  <c r="AM328" i="15"/>
  <c r="AM335" i="15"/>
  <c r="AM342" i="15"/>
  <c r="AM350" i="15"/>
  <c r="AM356" i="15"/>
  <c r="AM363" i="15"/>
  <c r="AM371" i="15"/>
  <c r="AM378" i="15"/>
  <c r="AM384" i="15"/>
  <c r="AM392" i="15"/>
  <c r="AM399" i="15"/>
  <c r="AM406" i="15"/>
  <c r="AM414" i="15"/>
  <c r="AM420" i="15"/>
  <c r="AM425" i="15"/>
  <c r="AM431" i="15"/>
  <c r="AM436" i="15"/>
  <c r="AM441" i="15"/>
  <c r="AM447" i="15"/>
  <c r="AM452" i="15"/>
  <c r="AM457" i="15"/>
  <c r="AM463" i="15"/>
  <c r="AM468" i="15"/>
  <c r="AM473" i="15"/>
  <c r="AM479" i="15"/>
  <c r="AM484" i="15"/>
  <c r="AM489" i="15"/>
  <c r="AM495" i="15"/>
  <c r="AM500" i="15"/>
  <c r="AM505" i="15"/>
  <c r="AM511" i="15"/>
  <c r="AM516" i="15"/>
  <c r="AM521" i="15"/>
  <c r="AM527" i="15"/>
  <c r="AM21" i="15"/>
  <c r="AM41" i="15"/>
  <c r="AM60" i="15"/>
  <c r="AM78" i="15"/>
  <c r="AM97" i="15"/>
  <c r="AM117" i="15"/>
  <c r="AM134" i="15"/>
  <c r="AM154" i="15"/>
  <c r="AM174" i="15"/>
  <c r="AM192" i="15"/>
  <c r="AM212" i="15"/>
  <c r="AM230" i="15"/>
  <c r="AM249" i="15"/>
  <c r="AM268" i="15"/>
  <c r="AM288" i="15"/>
  <c r="AM304" i="15"/>
  <c r="AM319" i="15"/>
  <c r="AM334" i="15"/>
  <c r="AM347" i="15"/>
  <c r="AM362" i="15"/>
  <c r="AM376" i="15"/>
  <c r="AM390" i="15"/>
  <c r="AM404" i="15"/>
  <c r="AM419" i="15"/>
  <c r="AM429" i="15"/>
  <c r="AM440" i="15"/>
  <c r="AM451" i="15"/>
  <c r="AM461" i="15"/>
  <c r="AM472" i="15"/>
  <c r="AM483" i="15"/>
  <c r="AM493" i="15"/>
  <c r="AM504" i="15"/>
  <c r="AM515" i="15"/>
  <c r="AM525" i="15"/>
  <c r="AM12" i="15"/>
  <c r="AM32" i="15"/>
  <c r="AM49" i="15"/>
  <c r="AM69" i="15"/>
  <c r="AM89" i="15"/>
  <c r="AM106" i="15"/>
  <c r="AM126" i="15"/>
  <c r="AM145" i="15"/>
  <c r="AM164" i="15"/>
  <c r="AM182" i="15"/>
  <c r="AM202" i="15"/>
  <c r="AM220" i="15"/>
  <c r="AM240" i="15"/>
  <c r="AM260" i="15"/>
  <c r="AM277" i="15"/>
  <c r="AM297" i="15"/>
  <c r="AM312" i="15"/>
  <c r="AM326" i="15"/>
  <c r="AM340" i="15"/>
  <c r="AM355" i="15"/>
  <c r="AM368" i="15"/>
  <c r="AM383" i="15"/>
  <c r="AM398" i="15"/>
  <c r="AM411" i="15"/>
  <c r="AM424" i="15"/>
  <c r="AM435" i="15"/>
  <c r="AM445" i="15"/>
  <c r="AM456" i="15"/>
  <c r="AM467" i="15"/>
  <c r="AM477" i="15"/>
  <c r="AM488" i="15"/>
  <c r="AM499" i="15"/>
  <c r="AM509" i="15"/>
  <c r="AM520" i="15"/>
  <c r="AM36" i="15"/>
  <c r="AM74" i="15"/>
  <c r="AM112" i="15"/>
  <c r="AM149" i="15"/>
  <c r="AM188" i="15"/>
  <c r="AM225" i="15"/>
  <c r="AM262" i="15"/>
  <c r="AM302" i="15"/>
  <c r="AM330" i="15"/>
  <c r="AM358" i="15"/>
  <c r="AM387" i="15"/>
  <c r="AM415" i="15"/>
  <c r="AM437" i="15"/>
  <c r="AM459" i="15"/>
  <c r="AM480" i="15"/>
  <c r="AM501" i="15"/>
  <c r="AM523" i="15"/>
  <c r="AM17" i="15"/>
  <c r="AM54" i="15"/>
  <c r="AM92" i="15"/>
  <c r="AM132" i="15"/>
  <c r="AM169" i="15"/>
  <c r="AM206" i="15"/>
  <c r="AM245" i="15"/>
  <c r="AM282" i="15"/>
  <c r="AM315" i="15"/>
  <c r="AM344" i="15"/>
  <c r="AM372" i="15"/>
  <c r="AM400" i="15"/>
  <c r="AM427" i="15"/>
  <c r="AM448" i="15"/>
  <c r="AM469" i="15"/>
  <c r="AM491" i="15"/>
  <c r="AM512" i="15"/>
  <c r="AM64" i="15"/>
  <c r="AM140" i="15"/>
  <c r="AM217" i="15"/>
  <c r="AM292" i="15"/>
  <c r="AM351" i="15"/>
  <c r="AM408" i="15"/>
  <c r="AM453" i="15"/>
  <c r="AM496" i="15"/>
  <c r="AM26" i="15"/>
  <c r="AM102" i="15"/>
  <c r="AM177" i="15"/>
  <c r="AM254" i="15"/>
  <c r="AM323" i="15"/>
  <c r="AM379" i="15"/>
  <c r="AM432" i="15"/>
  <c r="AM475" i="15"/>
  <c r="AM517" i="15"/>
  <c r="AM6" i="15"/>
  <c r="AM443" i="15"/>
  <c r="AM336" i="15"/>
  <c r="AM197" i="15"/>
  <c r="AM46" i="15"/>
  <c r="E404" i="32"/>
  <c r="E318" i="32"/>
  <c r="E261" i="32"/>
  <c r="E203" i="32"/>
  <c r="E147" i="32"/>
  <c r="E89" i="32"/>
  <c r="AM485" i="15"/>
  <c r="AM394" i="15"/>
  <c r="AM273" i="15"/>
  <c r="AM121" i="15"/>
  <c r="AM10" i="15"/>
  <c r="E7" i="32"/>
  <c r="E978" i="32"/>
  <c r="E974" i="32"/>
  <c r="E970" i="32"/>
  <c r="E966" i="32"/>
  <c r="E962" i="32"/>
  <c r="E958" i="32"/>
  <c r="E954" i="32"/>
  <c r="E950" i="32"/>
  <c r="E946" i="32"/>
  <c r="E942" i="32"/>
  <c r="E938" i="32"/>
  <c r="E934" i="32"/>
  <c r="E930" i="32"/>
  <c r="E926" i="32"/>
  <c r="E922" i="32"/>
  <c r="E918" i="32"/>
  <c r="E914" i="32"/>
  <c r="E910" i="32"/>
  <c r="E906" i="32"/>
  <c r="E902" i="32"/>
  <c r="E898" i="32"/>
  <c r="E894" i="32"/>
  <c r="E890" i="32"/>
  <c r="E886" i="32"/>
  <c r="E882" i="32"/>
  <c r="E878" i="32"/>
  <c r="E874" i="32"/>
  <c r="E870" i="32"/>
  <c r="E866" i="32"/>
  <c r="E862" i="32"/>
  <c r="E858" i="32"/>
  <c r="E854" i="32"/>
  <c r="E850" i="32"/>
  <c r="E846" i="32"/>
  <c r="E842" i="32"/>
  <c r="E838" i="32"/>
  <c r="E834" i="32"/>
  <c r="E830" i="32"/>
  <c r="E826" i="32"/>
  <c r="E822" i="32"/>
  <c r="E818" i="32"/>
  <c r="E814" i="32"/>
  <c r="E810" i="32"/>
  <c r="E806" i="32"/>
  <c r="E802" i="32"/>
  <c r="E798" i="32"/>
  <c r="E794" i="32"/>
  <c r="E790" i="32"/>
  <c r="E786" i="32"/>
  <c r="E782" i="32"/>
  <c r="E778" i="32"/>
  <c r="E774" i="32"/>
  <c r="E770" i="32"/>
  <c r="E766" i="32"/>
  <c r="E762" i="32"/>
  <c r="E758" i="32"/>
  <c r="E754" i="32"/>
  <c r="E750" i="32"/>
  <c r="E746" i="32"/>
  <c r="E742" i="32"/>
  <c r="E738" i="32"/>
  <c r="E734" i="32"/>
  <c r="E730" i="32"/>
  <c r="E726" i="32"/>
  <c r="E722" i="32"/>
  <c r="E718" i="32"/>
  <c r="E714" i="32"/>
  <c r="E710" i="32"/>
  <c r="E706" i="32"/>
  <c r="E702" i="32"/>
  <c r="E698" i="32"/>
  <c r="E694" i="32"/>
  <c r="E690" i="32"/>
  <c r="E686" i="32"/>
  <c r="E682" i="32"/>
  <c r="E678" i="32"/>
  <c r="E674" i="32"/>
  <c r="E670" i="32"/>
  <c r="E666" i="32"/>
  <c r="E662" i="32"/>
  <c r="E658" i="32"/>
  <c r="E654" i="32"/>
  <c r="E650" i="32"/>
  <c r="E646" i="32"/>
  <c r="E642" i="32"/>
  <c r="E638" i="32"/>
  <c r="E634" i="32"/>
  <c r="E630" i="32"/>
  <c r="E626" i="32"/>
  <c r="E622" i="32"/>
  <c r="E618" i="32"/>
  <c r="E614" i="32"/>
  <c r="E610" i="32"/>
  <c r="E606" i="32"/>
  <c r="E602" i="32"/>
  <c r="E598" i="32"/>
  <c r="E594" i="32"/>
  <c r="E590" i="32"/>
  <c r="E586" i="32"/>
  <c r="E582" i="32"/>
  <c r="E578" i="32"/>
  <c r="E574" i="32"/>
  <c r="E570" i="32"/>
  <c r="E566" i="32"/>
  <c r="E562" i="32"/>
  <c r="E558" i="32"/>
  <c r="E554" i="32"/>
  <c r="E550" i="32"/>
  <c r="E546" i="32"/>
  <c r="E542" i="32"/>
  <c r="E538" i="32"/>
  <c r="E534" i="32"/>
  <c r="E530" i="32"/>
  <c r="E526" i="32"/>
  <c r="E522" i="32"/>
  <c r="E518" i="32"/>
  <c r="E514" i="32"/>
  <c r="E510" i="32"/>
  <c r="E506" i="32"/>
  <c r="E502" i="32"/>
  <c r="E498" i="32"/>
  <c r="E494" i="32"/>
  <c r="E490" i="32"/>
  <c r="E486" i="32"/>
  <c r="E482" i="32"/>
  <c r="E478" i="32"/>
  <c r="E474" i="32"/>
  <c r="E470" i="32"/>
  <c r="E466" i="32"/>
  <c r="E462" i="32"/>
  <c r="E458" i="32"/>
  <c r="E454" i="32"/>
  <c r="E450" i="32"/>
  <c r="E446" i="32"/>
  <c r="E442" i="32"/>
  <c r="E438" i="32"/>
  <c r="E434" i="32"/>
  <c r="E430" i="32"/>
  <c r="E426" i="32"/>
  <c r="E422" i="32"/>
  <c r="E418" i="32"/>
  <c r="E414" i="32"/>
  <c r="E410" i="32"/>
  <c r="E406" i="32"/>
  <c r="E402" i="32"/>
  <c r="E398" i="32"/>
  <c r="E394" i="32"/>
  <c r="E390" i="32"/>
  <c r="E386" i="32"/>
  <c r="E382" i="32"/>
  <c r="E378" i="32"/>
  <c r="E374" i="32"/>
  <c r="E370" i="32"/>
  <c r="E366" i="32"/>
  <c r="E362" i="32"/>
  <c r="E358" i="32"/>
  <c r="E354" i="32"/>
  <c r="E350" i="32"/>
  <c r="E346" i="32"/>
  <c r="E342" i="32"/>
  <c r="E338" i="32"/>
  <c r="E334" i="32"/>
  <c r="E330" i="32"/>
  <c r="E326" i="32"/>
  <c r="E322" i="32"/>
  <c r="E317" i="32"/>
  <c r="E311" i="32"/>
  <c r="E306" i="32"/>
  <c r="E301" i="32"/>
  <c r="E295" i="32"/>
  <c r="E290" i="32"/>
  <c r="E285" i="32"/>
  <c r="E279" i="32"/>
  <c r="E274" i="32"/>
  <c r="E269" i="32"/>
  <c r="E263" i="32"/>
  <c r="E258" i="32"/>
  <c r="E253" i="32"/>
  <c r="E247" i="32"/>
  <c r="E242" i="32"/>
  <c r="E237" i="32"/>
  <c r="E231" i="32"/>
  <c r="E226" i="32"/>
  <c r="E221" i="32"/>
  <c r="E215" i="32"/>
  <c r="E210" i="32"/>
  <c r="E205" i="32"/>
  <c r="E199" i="32"/>
  <c r="E194" i="32"/>
  <c r="E189" i="32"/>
  <c r="E183" i="32"/>
  <c r="E178" i="32"/>
  <c r="E173" i="32"/>
  <c r="E167" i="32"/>
  <c r="E162" i="32"/>
  <c r="E157" i="32"/>
  <c r="E151" i="32"/>
  <c r="E146" i="32"/>
  <c r="E141" i="32"/>
  <c r="E135" i="32"/>
  <c r="E130" i="32"/>
  <c r="E125" i="32"/>
  <c r="E119" i="32"/>
  <c r="E114" i="32"/>
  <c r="E109" i="32"/>
  <c r="E103" i="32"/>
  <c r="E98" i="32"/>
  <c r="E93" i="32"/>
  <c r="E87" i="32"/>
  <c r="E82" i="32"/>
  <c r="E77" i="32"/>
  <c r="E71" i="32"/>
  <c r="E66" i="32"/>
  <c r="E61" i="32"/>
  <c r="E55" i="32"/>
  <c r="E50" i="32"/>
  <c r="E45" i="32"/>
  <c r="E39" i="32"/>
  <c r="E34" i="32"/>
  <c r="E29" i="32"/>
  <c r="E23" i="32"/>
  <c r="E18" i="32"/>
  <c r="E13" i="32"/>
  <c r="E8" i="32"/>
  <c r="E12" i="32"/>
  <c r="E16" i="32"/>
  <c r="E20" i="32"/>
  <c r="E24" i="32"/>
  <c r="E28" i="32"/>
  <c r="E32" i="32"/>
  <c r="E36" i="32"/>
  <c r="E40" i="32"/>
  <c r="E44" i="32"/>
  <c r="E48" i="32"/>
  <c r="E52" i="32"/>
  <c r="E56" i="32"/>
  <c r="E60" i="32"/>
  <c r="E64" i="32"/>
  <c r="E68" i="32"/>
  <c r="E72" i="32"/>
  <c r="E76" i="32"/>
  <c r="E80" i="32"/>
  <c r="E84" i="32"/>
  <c r="E88" i="32"/>
  <c r="E92" i="32"/>
  <c r="E96" i="32"/>
  <c r="E100" i="32"/>
  <c r="E104" i="32"/>
  <c r="E108" i="32"/>
  <c r="E112" i="32"/>
  <c r="E116" i="32"/>
  <c r="E120" i="32"/>
  <c r="E124" i="32"/>
  <c r="E128" i="32"/>
  <c r="E132" i="32"/>
  <c r="E136" i="32"/>
  <c r="E140" i="32"/>
  <c r="E144" i="32"/>
  <c r="E148" i="32"/>
  <c r="E152" i="32"/>
  <c r="E156" i="32"/>
  <c r="E160" i="32"/>
  <c r="E164" i="32"/>
  <c r="E168" i="32"/>
  <c r="E172" i="32"/>
  <c r="E176" i="32"/>
  <c r="E180" i="32"/>
  <c r="E184" i="32"/>
  <c r="E188" i="32"/>
  <c r="E192" i="32"/>
  <c r="E196" i="32"/>
  <c r="E200" i="32"/>
  <c r="E204" i="32"/>
  <c r="E208" i="32"/>
  <c r="E212" i="32"/>
  <c r="E216" i="32"/>
  <c r="E220" i="32"/>
  <c r="E224" i="32"/>
  <c r="E228" i="32"/>
  <c r="E232" i="32"/>
  <c r="E236" i="32"/>
  <c r="E240" i="32"/>
  <c r="E244" i="32"/>
  <c r="E248" i="32"/>
  <c r="E252" i="32"/>
  <c r="E256" i="32"/>
  <c r="E260" i="32"/>
  <c r="E264" i="32"/>
  <c r="E268" i="32"/>
  <c r="E272" i="32"/>
  <c r="E276" i="32"/>
  <c r="E280" i="32"/>
  <c r="E284" i="32"/>
  <c r="E288" i="32"/>
  <c r="E292" i="32"/>
  <c r="E296" i="32"/>
  <c r="E300" i="32"/>
  <c r="E304" i="32"/>
  <c r="E308" i="32"/>
  <c r="E312" i="32"/>
  <c r="E316" i="32"/>
  <c r="E320" i="32"/>
  <c r="AM524" i="15"/>
  <c r="AM519" i="15"/>
  <c r="AM513" i="15"/>
  <c r="AM508" i="15"/>
  <c r="AM503" i="15"/>
  <c r="AM497" i="15"/>
  <c r="AM492" i="15"/>
  <c r="AM487" i="15"/>
  <c r="AM481" i="15"/>
  <c r="AM476" i="15"/>
  <c r="AM471" i="15"/>
  <c r="AM465" i="15"/>
  <c r="AM460" i="15"/>
  <c r="AM455" i="15"/>
  <c r="AM449" i="15"/>
  <c r="AM444" i="15"/>
  <c r="AM439" i="15"/>
  <c r="AM433" i="15"/>
  <c r="AM428" i="15"/>
  <c r="AM423" i="15"/>
  <c r="AM416" i="15"/>
  <c r="AM410" i="15"/>
  <c r="AM403" i="15"/>
  <c r="AM395" i="15"/>
  <c r="AM388" i="15"/>
  <c r="AM382" i="15"/>
  <c r="AM374" i="15"/>
  <c r="AM367" i="15"/>
  <c r="AM360" i="15"/>
  <c r="AM352" i="15"/>
  <c r="AM346" i="15"/>
  <c r="AM339" i="15"/>
  <c r="AM331" i="15"/>
  <c r="AM324" i="15"/>
  <c r="AM318" i="15"/>
  <c r="AM310" i="15"/>
  <c r="AM303" i="15"/>
  <c r="AM294" i="15"/>
  <c r="AM284" i="15"/>
  <c r="AM276" i="15"/>
  <c r="AM266" i="15"/>
  <c r="AM256" i="15"/>
  <c r="AM246" i="15"/>
  <c r="AM238" i="15"/>
  <c r="AM228" i="15"/>
  <c r="AM218" i="15"/>
  <c r="AM209" i="15"/>
  <c r="AM198" i="15"/>
  <c r="AM190" i="15"/>
  <c r="AM181" i="15"/>
  <c r="AM170" i="15"/>
  <c r="AM161" i="15"/>
  <c r="AM153" i="15"/>
  <c r="AM142" i="15"/>
  <c r="AM133" i="15"/>
  <c r="AM124" i="15"/>
  <c r="AM113" i="15"/>
  <c r="AM105" i="15"/>
  <c r="AM96" i="15"/>
  <c r="AM85" i="15"/>
  <c r="AM76" i="15"/>
  <c r="AM68" i="15"/>
  <c r="AM57" i="15"/>
  <c r="AM48" i="15"/>
  <c r="AM38" i="15"/>
  <c r="AM28" i="15"/>
  <c r="AM20" i="15"/>
  <c r="AM7" i="15"/>
  <c r="AM11" i="15"/>
  <c r="AM15" i="15"/>
  <c r="AM19" i="15"/>
  <c r="AM23" i="15"/>
  <c r="AM27" i="15"/>
  <c r="AM31" i="15"/>
  <c r="AM35" i="15"/>
  <c r="AM39" i="15"/>
  <c r="AM43" i="15"/>
  <c r="AM47" i="15"/>
  <c r="AM51" i="15"/>
  <c r="AM55" i="15"/>
  <c r="AM59" i="15"/>
  <c r="AM63" i="15"/>
  <c r="AM67" i="15"/>
  <c r="AM71" i="15"/>
  <c r="AM75" i="15"/>
  <c r="AM79" i="15"/>
  <c r="AM83" i="15"/>
  <c r="AM87" i="15"/>
  <c r="AM91" i="15"/>
  <c r="AM95" i="15"/>
  <c r="AM99" i="15"/>
  <c r="AM103" i="15"/>
  <c r="AM107" i="15"/>
  <c r="AM111" i="15"/>
  <c r="AM115" i="15"/>
  <c r="AM119" i="15"/>
  <c r="AM123" i="15"/>
  <c r="AM127" i="15"/>
  <c r="AM131" i="15"/>
  <c r="AM135" i="15"/>
  <c r="AM139" i="15"/>
  <c r="AM143" i="15"/>
  <c r="AM147" i="15"/>
  <c r="AM151" i="15"/>
  <c r="AM155" i="15"/>
  <c r="AM159" i="15"/>
  <c r="AM163" i="15"/>
  <c r="AM167" i="15"/>
  <c r="AM171" i="15"/>
  <c r="AM175" i="15"/>
  <c r="AM179" i="15"/>
  <c r="AM183" i="15"/>
  <c r="AM187" i="15"/>
  <c r="AM191" i="15"/>
  <c r="AM195" i="15"/>
  <c r="AM199" i="15"/>
  <c r="AM203" i="15"/>
  <c r="AM207" i="15"/>
  <c r="AM211" i="15"/>
  <c r="AM215" i="15"/>
  <c r="AM219" i="15"/>
  <c r="AM223" i="15"/>
  <c r="AM227" i="15"/>
  <c r="AM231" i="15"/>
  <c r="AM235" i="15"/>
  <c r="AM239" i="15"/>
  <c r="AM243" i="15"/>
  <c r="AM247" i="15"/>
  <c r="AM251" i="15"/>
  <c r="AM255" i="15"/>
  <c r="AM259" i="15"/>
  <c r="AM263" i="15"/>
  <c r="AM267" i="15"/>
  <c r="AM271" i="15"/>
  <c r="AM275" i="15"/>
  <c r="AM279" i="15"/>
  <c r="AM283" i="15"/>
  <c r="AM287" i="15"/>
  <c r="AM291" i="15"/>
  <c r="AM295" i="15"/>
  <c r="AM299" i="15"/>
  <c r="AM8" i="15"/>
  <c r="AM13" i="15"/>
  <c r="AM18" i="15"/>
  <c r="AM24" i="15"/>
  <c r="AM29" i="15"/>
  <c r="AM34" i="15"/>
  <c r="AM40" i="15"/>
  <c r="AM45" i="15"/>
  <c r="AM50" i="15"/>
  <c r="AM56" i="15"/>
  <c r="AM61" i="15"/>
  <c r="AM66" i="15"/>
  <c r="AM72" i="15"/>
  <c r="AM77" i="15"/>
  <c r="AM82" i="15"/>
  <c r="AM88" i="15"/>
  <c r="AM93" i="15"/>
  <c r="AM98" i="15"/>
  <c r="AM104" i="15"/>
  <c r="AM109" i="15"/>
  <c r="AM114" i="15"/>
  <c r="AM120" i="15"/>
  <c r="AM125" i="15"/>
  <c r="AM130" i="15"/>
  <c r="AM136" i="15"/>
  <c r="AM141" i="15"/>
  <c r="AM146" i="15"/>
  <c r="AM152" i="15"/>
  <c r="AM157" i="15"/>
  <c r="AM162" i="15"/>
  <c r="AM168" i="15"/>
  <c r="AM173" i="15"/>
  <c r="AM178" i="15"/>
  <c r="AM184" i="15"/>
  <c r="AM189" i="15"/>
  <c r="AM194" i="15"/>
  <c r="AM200" i="15"/>
  <c r="AM205" i="15"/>
  <c r="AM210" i="15"/>
  <c r="AM216" i="15"/>
  <c r="AM221" i="15"/>
  <c r="AM226" i="15"/>
  <c r="AM232" i="15"/>
  <c r="AM237" i="15"/>
  <c r="AM242" i="15"/>
  <c r="AM248" i="15"/>
  <c r="AM253" i="15"/>
  <c r="AM258" i="15"/>
  <c r="AM264" i="15"/>
  <c r="AM269" i="15"/>
  <c r="AM274" i="15"/>
  <c r="AM280" i="15"/>
  <c r="AM285" i="15"/>
  <c r="AM290" i="15"/>
  <c r="AM296" i="15"/>
  <c r="AM301" i="15"/>
  <c r="AM305" i="15"/>
  <c r="AM309" i="15"/>
  <c r="AM313" i="15"/>
  <c r="AM317" i="15"/>
  <c r="AM321" i="15"/>
  <c r="AM325" i="15"/>
  <c r="AM329" i="15"/>
  <c r="AM333" i="15"/>
  <c r="AM337" i="15"/>
  <c r="AM341" i="15"/>
  <c r="AM345" i="15"/>
  <c r="AM349" i="15"/>
  <c r="AM353" i="15"/>
  <c r="AM357" i="15"/>
  <c r="AM361" i="15"/>
  <c r="AM365" i="15"/>
  <c r="AM369" i="15"/>
  <c r="AM373" i="15"/>
  <c r="AM377" i="15"/>
  <c r="AM381" i="15"/>
  <c r="AM385" i="15"/>
  <c r="AM389" i="15"/>
  <c r="AM393" i="15"/>
  <c r="AM397" i="15"/>
  <c r="AM401" i="15"/>
  <c r="AM405" i="15"/>
  <c r="AM409" i="15"/>
  <c r="AM413" i="15"/>
  <c r="AM417" i="15"/>
  <c r="AM526" i="15"/>
  <c r="AM522" i="15"/>
  <c r="AM518" i="15"/>
  <c r="AM514" i="15"/>
  <c r="AM510" i="15"/>
  <c r="AM506" i="15"/>
  <c r="AM502" i="15"/>
  <c r="AM498" i="15"/>
  <c r="AM494" i="15"/>
  <c r="AM490" i="15"/>
  <c r="AM486" i="15"/>
  <c r="AM482" i="15"/>
  <c r="AM478" i="15"/>
  <c r="AM474" i="15"/>
  <c r="AM470" i="15"/>
  <c r="AM466" i="15"/>
  <c r="AM462" i="15"/>
  <c r="AM458" i="15"/>
  <c r="AM454" i="15"/>
  <c r="AM450" i="15"/>
  <c r="AM446" i="15"/>
  <c r="AM442" i="15"/>
  <c r="AM438" i="15"/>
  <c r="AM434" i="15"/>
  <c r="AM430" i="15"/>
  <c r="AM426" i="15"/>
  <c r="AM422" i="15"/>
  <c r="AM418" i="15"/>
  <c r="AM412" i="15"/>
  <c r="AM407" i="15"/>
  <c r="AM402" i="15"/>
  <c r="AM396" i="15"/>
  <c r="AM391" i="15"/>
  <c r="AM386" i="15"/>
  <c r="AM380" i="15"/>
  <c r="AM375" i="15"/>
  <c r="AM370" i="15"/>
  <c r="AM364" i="15"/>
  <c r="AM359" i="15"/>
  <c r="AM354" i="15"/>
  <c r="AM348" i="15"/>
  <c r="AM343" i="15"/>
  <c r="AM338" i="15"/>
  <c r="AM332" i="15"/>
  <c r="AM327" i="15"/>
  <c r="AM322" i="15"/>
  <c r="AM316" i="15"/>
  <c r="AM311" i="15"/>
  <c r="AM306" i="15"/>
  <c r="AM300" i="15"/>
  <c r="AM293" i="15"/>
  <c r="AM286" i="15"/>
  <c r="AM278" i="15"/>
  <c r="AM272" i="15"/>
  <c r="AM265" i="15"/>
  <c r="AM257" i="15"/>
  <c r="AM250" i="15"/>
  <c r="AM244" i="15"/>
  <c r="AM236" i="15"/>
  <c r="AM229" i="15"/>
  <c r="AM222" i="15"/>
  <c r="AM214" i="15"/>
  <c r="AM208" i="15"/>
  <c r="AM201" i="15"/>
  <c r="AM193" i="15"/>
  <c r="AM186" i="15"/>
  <c r="AM180" i="15"/>
  <c r="AM172" i="15"/>
  <c r="AM165" i="15"/>
  <c r="AM158" i="15"/>
  <c r="AM150" i="15"/>
  <c r="AM144" i="15"/>
  <c r="AM137" i="15"/>
  <c r="AM129" i="15"/>
  <c r="AM122" i="15"/>
  <c r="AM116" i="15"/>
  <c r="AM108" i="15"/>
  <c r="AM101" i="15"/>
  <c r="AM94" i="15"/>
  <c r="AM86" i="15"/>
  <c r="AM80" i="15"/>
  <c r="AM73" i="15"/>
  <c r="AM65" i="15"/>
  <c r="AM58" i="15"/>
  <c r="AM52" i="15"/>
  <c r="AM44" i="15"/>
  <c r="AM37" i="15"/>
  <c r="AM30" i="15"/>
  <c r="AM22" i="15"/>
  <c r="AM16" i="15"/>
  <c r="AM9" i="15"/>
  <c r="AB9" i="40"/>
  <c r="AC6" i="40"/>
  <c r="AA6" i="40"/>
  <c r="AD6" i="40" s="1"/>
  <c r="AB6" i="40"/>
  <c r="AA9" i="40"/>
  <c r="AD9" i="40" s="1"/>
  <c r="AC4" i="40"/>
  <c r="AC10" i="40" s="1"/>
  <c r="AA4" i="40"/>
  <c r="AA10" i="40" s="1"/>
  <c r="AA7" i="40"/>
  <c r="AD7" i="40" s="1"/>
  <c r="AC5" i="40"/>
  <c r="AB7" i="40"/>
  <c r="AC8" i="40"/>
  <c r="AB8" i="40"/>
  <c r="AA8" i="40"/>
  <c r="AD8" i="40" s="1"/>
  <c r="AC7" i="40"/>
  <c r="AB5" i="40"/>
  <c r="AA5" i="40"/>
  <c r="AD5" i="40" s="1"/>
  <c r="O25" i="30" l="1"/>
  <c r="O153" i="30"/>
  <c r="O249" i="30"/>
  <c r="O351" i="30"/>
  <c r="O415" i="30"/>
  <c r="O471" i="30"/>
  <c r="O514" i="30"/>
  <c r="K28" i="30"/>
  <c r="O162" i="30"/>
  <c r="O258" i="30"/>
  <c r="O356" i="30"/>
  <c r="O428" i="30"/>
  <c r="O484" i="30"/>
  <c r="K4" i="30"/>
  <c r="O122" i="30"/>
  <c r="O234" i="30"/>
  <c r="O344" i="30"/>
  <c r="O408" i="30"/>
  <c r="O456" i="30"/>
  <c r="O511" i="30"/>
  <c r="K21" i="30"/>
  <c r="O521" i="30"/>
  <c r="O17" i="30"/>
  <c r="O129" i="30"/>
  <c r="O257" i="30"/>
  <c r="O347" i="30"/>
  <c r="O403" i="30"/>
  <c r="O467" i="30"/>
  <c r="O516" i="30"/>
  <c r="O498" i="30"/>
  <c r="O470" i="30"/>
  <c r="O442" i="30"/>
  <c r="O410" i="30"/>
  <c r="O386" i="30"/>
  <c r="O358" i="30"/>
  <c r="O310" i="30"/>
  <c r="O254" i="30"/>
  <c r="O206" i="30"/>
  <c r="O142" i="30"/>
  <c r="O86" i="30"/>
  <c r="O30" i="30"/>
  <c r="O493" i="30"/>
  <c r="O469" i="30"/>
  <c r="O441" i="30"/>
  <c r="O409" i="30"/>
  <c r="O381" i="30"/>
  <c r="O357" i="30"/>
  <c r="O309" i="30"/>
  <c r="O253" i="30"/>
  <c r="O197" i="30"/>
  <c r="O133" i="30"/>
  <c r="O85" i="30"/>
  <c r="O29" i="30"/>
  <c r="O324" i="30"/>
  <c r="O296" i="30"/>
  <c r="O272" i="30"/>
  <c r="O240" i="30"/>
  <c r="O212" i="30"/>
  <c r="O184" i="30"/>
  <c r="O152" i="30"/>
  <c r="O128" i="30"/>
  <c r="O100" i="30"/>
  <c r="O68" i="30"/>
  <c r="O40" i="30"/>
  <c r="O16" i="30"/>
  <c r="O319" i="30"/>
  <c r="O291" i="30"/>
  <c r="O263" i="30"/>
  <c r="O231" i="30"/>
  <c r="O207" i="30"/>
  <c r="O179" i="30"/>
  <c r="O147" i="30"/>
  <c r="O119" i="30"/>
  <c r="O95" i="30"/>
  <c r="O63" i="30"/>
  <c r="O35" i="30"/>
  <c r="M1388" i="28"/>
  <c r="M1156" i="28"/>
  <c r="M940" i="28"/>
  <c r="M136" i="28"/>
  <c r="M1331" i="28"/>
  <c r="M1115" i="28"/>
  <c r="M889" i="28"/>
  <c r="M1512" i="28"/>
  <c r="M1408" i="28"/>
  <c r="M1288" i="28"/>
  <c r="M1168" i="28"/>
  <c r="M1064" i="28"/>
  <c r="M928" i="28"/>
  <c r="M498" i="28"/>
  <c r="M1428" i="28"/>
  <c r="M1116" i="28"/>
  <c r="M648" i="28"/>
  <c r="M1363" i="28"/>
  <c r="M1043" i="28"/>
  <c r="M210" i="28"/>
  <c r="M1407" i="28"/>
  <c r="M1247" i="28"/>
  <c r="M1103" i="28"/>
  <c r="M951" i="28"/>
  <c r="M616" i="28"/>
  <c r="M737" i="28"/>
  <c r="M374" i="28"/>
  <c r="M620" i="28"/>
  <c r="M193" i="28"/>
  <c r="M1498" i="28"/>
  <c r="M1418" i="28"/>
  <c r="M1342" i="28"/>
  <c r="M1266" i="28"/>
  <c r="M1194" i="28"/>
  <c r="M1114" i="28"/>
  <c r="M1006" i="28"/>
  <c r="M721" i="28"/>
  <c r="M177" i="28"/>
  <c r="M1385" i="28"/>
  <c r="M1185" i="28"/>
  <c r="M989" i="28"/>
  <c r="M642" i="28"/>
  <c r="M120" i="28"/>
  <c r="M624" i="28"/>
  <c r="M352" i="28"/>
  <c r="M85" i="28"/>
  <c r="M660" i="28"/>
  <c r="M377" i="28"/>
  <c r="M116" i="28"/>
  <c r="M775" i="28"/>
  <c r="M571" i="28"/>
  <c r="M371" i="28"/>
  <c r="R1246" i="28"/>
  <c r="R2911" i="28"/>
  <c r="R2643" i="28"/>
  <c r="R2337" i="28"/>
  <c r="R2489" i="28"/>
  <c r="R2765" i="28"/>
  <c r="R885" i="28"/>
  <c r="R2652" i="28"/>
  <c r="R2044" i="28"/>
  <c r="R2912" i="28"/>
  <c r="R2555" i="28"/>
  <c r="R1705" i="28"/>
  <c r="R2176" i="28"/>
  <c r="R1206" i="28"/>
  <c r="R1981" i="28"/>
  <c r="R2862" i="28"/>
  <c r="R2330" i="28"/>
  <c r="R1733" i="28"/>
  <c r="R578" i="28"/>
  <c r="R1873" i="28"/>
  <c r="R821" i="28"/>
  <c r="R1336" i="28"/>
  <c r="R1056" i="28"/>
  <c r="R804" i="28"/>
  <c r="M19" i="28"/>
  <c r="M43" i="28"/>
  <c r="M71" i="28"/>
  <c r="M103" i="28"/>
  <c r="M131" i="28"/>
  <c r="M155" i="28"/>
  <c r="M187" i="28"/>
  <c r="M215" i="28"/>
  <c r="M243" i="28"/>
  <c r="M275" i="28"/>
  <c r="M299" i="28"/>
  <c r="M327" i="28"/>
  <c r="M359" i="28"/>
  <c r="M387" i="28"/>
  <c r="M411" i="28"/>
  <c r="M443" i="28"/>
  <c r="M471" i="28"/>
  <c r="M499" i="28"/>
  <c r="M531" i="28"/>
  <c r="M555" i="28"/>
  <c r="M583" i="28"/>
  <c r="M615" i="28"/>
  <c r="M643" i="28"/>
  <c r="M667" i="28"/>
  <c r="M699" i="28"/>
  <c r="M727" i="28"/>
  <c r="M755" i="28"/>
  <c r="M787" i="28"/>
  <c r="M811" i="28"/>
  <c r="M839" i="28"/>
  <c r="M871" i="28"/>
  <c r="M9" i="28"/>
  <c r="M41" i="28"/>
  <c r="M84" i="28"/>
  <c r="M121" i="28"/>
  <c r="M158" i="28"/>
  <c r="M201" i="28"/>
  <c r="M233" i="28"/>
  <c r="M270" i="28"/>
  <c r="M313" i="28"/>
  <c r="M350" i="28"/>
  <c r="M382" i="28"/>
  <c r="M425" i="28"/>
  <c r="M462" i="28"/>
  <c r="M500" i="28"/>
  <c r="M542" i="28"/>
  <c r="M574" i="28"/>
  <c r="M612" i="28"/>
  <c r="M654" i="28"/>
  <c r="M692" i="28"/>
  <c r="M724" i="28"/>
  <c r="M766" i="28"/>
  <c r="M804" i="28"/>
  <c r="M841" i="28"/>
  <c r="M42" i="28"/>
  <c r="M74" i="28"/>
  <c r="M112" i="28"/>
  <c r="M154" i="28"/>
  <c r="M192" i="28"/>
  <c r="M224" i="28"/>
  <c r="M266" i="28"/>
  <c r="M304" i="28"/>
  <c r="M341" i="28"/>
  <c r="M384" i="28"/>
  <c r="M416" i="28"/>
  <c r="M453" i="28"/>
  <c r="M496" i="28"/>
  <c r="M533" i="28"/>
  <c r="M565" i="28"/>
  <c r="M608" i="28"/>
  <c r="M645" i="28"/>
  <c r="M682" i="28"/>
  <c r="M725" i="28"/>
  <c r="M757" i="28"/>
  <c r="M794" i="28"/>
  <c r="M837" i="28"/>
  <c r="M77" i="28"/>
  <c r="M141" i="28"/>
  <c r="M226" i="28"/>
  <c r="M301" i="28"/>
  <c r="M376" i="28"/>
  <c r="M461" i="28"/>
  <c r="M525" i="28"/>
  <c r="M600" i="28"/>
  <c r="M685" i="28"/>
  <c r="M760" i="28"/>
  <c r="M824" i="28"/>
  <c r="M876" i="28"/>
  <c r="M909" i="28"/>
  <c r="M937" i="28"/>
  <c r="M969" i="28"/>
  <c r="M993" i="28"/>
  <c r="M1021" i="28"/>
  <c r="M1053" i="28"/>
  <c r="M1081" i="28"/>
  <c r="M1105" i="28"/>
  <c r="M1137" i="28"/>
  <c r="M1165" i="28"/>
  <c r="M1193" i="28"/>
  <c r="M1225" i="28"/>
  <c r="M1249" i="28"/>
  <c r="M1277" i="28"/>
  <c r="M1309" i="28"/>
  <c r="M1337" i="28"/>
  <c r="M1361" i="28"/>
  <c r="M1393" i="28"/>
  <c r="M1421" i="28"/>
  <c r="M1449" i="28"/>
  <c r="M1481" i="28"/>
  <c r="M1505" i="28"/>
  <c r="M6" i="28"/>
  <c r="M92" i="28"/>
  <c r="M166" i="28"/>
  <c r="M230" i="28"/>
  <c r="M316" i="28"/>
  <c r="M390" i="28"/>
  <c r="M465" i="28"/>
  <c r="M550" i="28"/>
  <c r="M614" i="28"/>
  <c r="M689" i="28"/>
  <c r="M774" i="28"/>
  <c r="M845" i="28"/>
  <c r="M877" i="28"/>
  <c r="M914" i="28"/>
  <c r="M942" i="28"/>
  <c r="M970" i="28"/>
  <c r="M1002" i="28"/>
  <c r="M1026" i="28"/>
  <c r="M1054" i="28"/>
  <c r="M1086" i="28"/>
  <c r="M7" i="28"/>
  <c r="M51" i="28"/>
  <c r="M87" i="28"/>
  <c r="M123" i="28"/>
  <c r="M167" i="28"/>
  <c r="M199" i="28"/>
  <c r="M235" i="28"/>
  <c r="M279" i="28"/>
  <c r="M315" i="28"/>
  <c r="M347" i="28"/>
  <c r="M391" i="28"/>
  <c r="M427" i="28"/>
  <c r="M467" i="28"/>
  <c r="M507" i="28"/>
  <c r="M539" i="28"/>
  <c r="M579" i="28"/>
  <c r="M619" i="28"/>
  <c r="M659" i="28"/>
  <c r="M691" i="28"/>
  <c r="M731" i="28"/>
  <c r="M771" i="28"/>
  <c r="M807" i="28"/>
  <c r="M851" i="28"/>
  <c r="M883" i="28"/>
  <c r="M36" i="28"/>
  <c r="M94" i="28"/>
  <c r="M142" i="28"/>
  <c r="M185" i="28"/>
  <c r="M244" i="28"/>
  <c r="M292" i="28"/>
  <c r="M340" i="28"/>
  <c r="M398" i="28"/>
  <c r="M441" i="28"/>
  <c r="M489" i="28"/>
  <c r="M548" i="28"/>
  <c r="M596" i="28"/>
  <c r="M638" i="28"/>
  <c r="M697" i="28"/>
  <c r="M745" i="28"/>
  <c r="M798" i="28"/>
  <c r="M10" i="28"/>
  <c r="M53" i="28"/>
  <c r="M106" i="28"/>
  <c r="M160" i="28"/>
  <c r="M213" i="28"/>
  <c r="M256" i="28"/>
  <c r="M309" i="28"/>
  <c r="M362" i="28"/>
  <c r="M410" i="28"/>
  <c r="M469" i="28"/>
  <c r="M512" i="28"/>
  <c r="M560" i="28"/>
  <c r="M618" i="28"/>
  <c r="M666" i="28"/>
  <c r="M709" i="28"/>
  <c r="M768" i="28"/>
  <c r="M816" i="28"/>
  <c r="M56" i="28"/>
  <c r="M173" i="28"/>
  <c r="M258" i="28"/>
  <c r="M354" i="28"/>
  <c r="M472" i="28"/>
  <c r="M568" i="28"/>
  <c r="M653" i="28"/>
  <c r="M770" i="28"/>
  <c r="M854" i="28"/>
  <c r="M905" i="28"/>
  <c r="M945" i="28"/>
  <c r="M977" i="28"/>
  <c r="M1017" i="28"/>
  <c r="M1057" i="28"/>
  <c r="M1097" i="28"/>
  <c r="M1129" i="28"/>
  <c r="M1169" i="28"/>
  <c r="M1209" i="28"/>
  <c r="M1245" i="28"/>
  <c r="M1289" i="28"/>
  <c r="M1321" i="28"/>
  <c r="M1357" i="28"/>
  <c r="M1401" i="28"/>
  <c r="M1437" i="28"/>
  <c r="M1469" i="28"/>
  <c r="M1513" i="28"/>
  <c r="M49" i="28"/>
  <c r="M145" i="28"/>
  <c r="M262" i="28"/>
  <c r="M348" i="28"/>
  <c r="M444" i="28"/>
  <c r="M561" i="28"/>
  <c r="M657" i="28"/>
  <c r="M742" i="28"/>
  <c r="M850" i="28"/>
  <c r="M898" i="28"/>
  <c r="M938" i="28"/>
  <c r="M978" i="28"/>
  <c r="M1010" i="28"/>
  <c r="M1050" i="28"/>
  <c r="M1090" i="28"/>
  <c r="M1118" i="28"/>
  <c r="M1150" i="28"/>
  <c r="M1178" i="28"/>
  <c r="M1202" i="28"/>
  <c r="M1234" i="28"/>
  <c r="M1262" i="28"/>
  <c r="M1290" i="28"/>
  <c r="M1322" i="28"/>
  <c r="M1346" i="28"/>
  <c r="M1374" i="28"/>
  <c r="M1406" i="28"/>
  <c r="M1434" i="28"/>
  <c r="M1458" i="28"/>
  <c r="M1490" i="28"/>
  <c r="M1518" i="28"/>
  <c r="M86" i="28"/>
  <c r="M257" i="28"/>
  <c r="M385" i="28"/>
  <c r="M534" i="28"/>
  <c r="M33" i="28"/>
  <c r="M182" i="28"/>
  <c r="M310" i="28"/>
  <c r="M481" i="28"/>
  <c r="M630" i="28"/>
  <c r="M780" i="28"/>
  <c r="M189" i="28"/>
  <c r="M445" i="28"/>
  <c r="M722" i="28"/>
  <c r="M884" i="28"/>
  <c r="M943" i="28"/>
  <c r="M991" i="28"/>
  <c r="M1055" i="28"/>
  <c r="M1111" i="28"/>
  <c r="M1167" i="28"/>
  <c r="M1231" i="28"/>
  <c r="M1279" i="28"/>
  <c r="M1335" i="28"/>
  <c r="M1399" i="28"/>
  <c r="M1455" i="28"/>
  <c r="M1503" i="28"/>
  <c r="M381" i="28"/>
  <c r="M857" i="28"/>
  <c r="M979" i="28"/>
  <c r="M1107" i="28"/>
  <c r="M1211" i="28"/>
  <c r="M1323" i="28"/>
  <c r="M1443" i="28"/>
  <c r="M178" i="28"/>
  <c r="M712" i="28"/>
  <c r="M948" i="28"/>
  <c r="M1052" i="28"/>
  <c r="M1164" i="28"/>
  <c r="M1300" i="28"/>
  <c r="M1396" i="28"/>
  <c r="M1508" i="28"/>
  <c r="M285" i="28"/>
  <c r="M584" i="28"/>
  <c r="M786" i="28"/>
  <c r="M904" i="28"/>
  <c r="M960" i="28"/>
  <c r="M1008" i="28"/>
  <c r="M1056" i="28"/>
  <c r="M1096" i="28"/>
  <c r="M1136" i="28"/>
  <c r="M1184" i="28"/>
  <c r="M1224" i="28"/>
  <c r="M1264" i="28"/>
  <c r="M1312" i="28"/>
  <c r="M1352" i="28"/>
  <c r="M1392" i="28"/>
  <c r="M1440" i="28"/>
  <c r="M1480" i="28"/>
  <c r="M1520" i="28"/>
  <c r="M424" i="28"/>
  <c r="M790" i="28"/>
  <c r="M923" i="28"/>
  <c r="M1019" i="28"/>
  <c r="M1099" i="28"/>
  <c r="M1171" i="28"/>
  <c r="M1267" i="28"/>
  <c r="M1347" i="28"/>
  <c r="M1435" i="28"/>
  <c r="M8" i="28"/>
  <c r="M392" i="28"/>
  <c r="M744" i="28"/>
  <c r="M924" i="28"/>
  <c r="M1012" i="28"/>
  <c r="M1092" i="28"/>
  <c r="M1188" i="28"/>
  <c r="M1260" i="28"/>
  <c r="M1340" i="28"/>
  <c r="M1436" i="28"/>
  <c r="M1516" i="28"/>
  <c r="M39" i="28"/>
  <c r="M91" i="28"/>
  <c r="M147" i="28"/>
  <c r="M195" i="28"/>
  <c r="M251" i="28"/>
  <c r="M295" i="28"/>
  <c r="M343" i="28"/>
  <c r="M403" i="28"/>
  <c r="M451" i="28"/>
  <c r="M491" i="28"/>
  <c r="M551" i="28"/>
  <c r="M599" i="28"/>
  <c r="M647" i="28"/>
  <c r="M707" i="28"/>
  <c r="M747" i="28"/>
  <c r="M795" i="28"/>
  <c r="M855" i="28"/>
  <c r="M14" i="28"/>
  <c r="M73" i="28"/>
  <c r="M148" i="28"/>
  <c r="M212" i="28"/>
  <c r="M286" i="28"/>
  <c r="M356" i="28"/>
  <c r="M414" i="28"/>
  <c r="M484" i="28"/>
  <c r="M553" i="28"/>
  <c r="M628" i="28"/>
  <c r="M681" i="28"/>
  <c r="M756" i="28"/>
  <c r="M825" i="28"/>
  <c r="M48" i="28"/>
  <c r="M128" i="28"/>
  <c r="M181" i="28"/>
  <c r="M245" i="28"/>
  <c r="M325" i="28"/>
  <c r="M389" i="28"/>
  <c r="M448" i="28"/>
  <c r="M522" i="28"/>
  <c r="M586" i="28"/>
  <c r="M650" i="28"/>
  <c r="M730" i="28"/>
  <c r="M789" i="28"/>
  <c r="M34" i="28"/>
  <c r="M184" i="28"/>
  <c r="M312" i="28"/>
  <c r="M429" i="28"/>
  <c r="M589" i="28"/>
  <c r="M717" i="28"/>
  <c r="M849" i="28"/>
  <c r="M913" i="28"/>
  <c r="M957" i="28"/>
  <c r="M1009" i="28"/>
  <c r="M1065" i="28"/>
  <c r="M1117" i="28"/>
  <c r="M1161" i="28"/>
  <c r="M1213" i="28"/>
  <c r="M1265" i="28"/>
  <c r="M1313" i="28"/>
  <c r="M1373" i="28"/>
  <c r="M1417" i="28"/>
  <c r="M1465" i="28"/>
  <c r="M1521" i="28"/>
  <c r="M102" i="28"/>
  <c r="M220" i="28"/>
  <c r="M380" i="28"/>
  <c r="M508" i="28"/>
  <c r="M636" i="28"/>
  <c r="M785" i="28"/>
  <c r="M872" i="28"/>
  <c r="M926" i="28"/>
  <c r="M986" i="28"/>
  <c r="M1034" i="28"/>
  <c r="M1074" i="28"/>
  <c r="M1130" i="28"/>
  <c r="M1162" i="28"/>
  <c r="M1198" i="28"/>
  <c r="M1242" i="28"/>
  <c r="M1278" i="28"/>
  <c r="M1310" i="28"/>
  <c r="M1354" i="28"/>
  <c r="M1390" i="28"/>
  <c r="M1426" i="28"/>
  <c r="M1470" i="28"/>
  <c r="M1502" i="28"/>
  <c r="M44" i="28"/>
  <c r="M278" i="28"/>
  <c r="M470" i="28"/>
  <c r="M641" i="28"/>
  <c r="M204" i="28"/>
  <c r="M396" i="28"/>
  <c r="M609" i="28"/>
  <c r="M822" i="28"/>
  <c r="M274" i="28"/>
  <c r="M690" i="28"/>
  <c r="M894" i="28"/>
  <c r="M975" i="28"/>
  <c r="M1039" i="28"/>
  <c r="M1119" i="28"/>
  <c r="M1199" i="28"/>
  <c r="M1271" i="28"/>
  <c r="M1359" i="28"/>
  <c r="M1423" i="28"/>
  <c r="M1495" i="28"/>
  <c r="M552" i="28"/>
  <c r="M931" i="28"/>
  <c r="M1059" i="28"/>
  <c r="M1243" i="28"/>
  <c r="M1379" i="28"/>
  <c r="M1523" i="28"/>
  <c r="M858" i="28"/>
  <c r="M996" i="28"/>
  <c r="M1132" i="28"/>
  <c r="M1316" i="28"/>
  <c r="M1460" i="28"/>
  <c r="M157" i="28"/>
  <c r="M626" i="28"/>
  <c r="M864" i="28"/>
  <c r="M952" i="28"/>
  <c r="M1024" i="28"/>
  <c r="M1072" i="28"/>
  <c r="M1128" i="28"/>
  <c r="M1192" i="28"/>
  <c r="M1248" i="28"/>
  <c r="M1296" i="28"/>
  <c r="M1360" i="28"/>
  <c r="M1416" i="28"/>
  <c r="M1472" i="28"/>
  <c r="M82" i="28"/>
  <c r="M594" i="28"/>
  <c r="M907" i="28"/>
  <c r="M1035" i="28"/>
  <c r="M1147" i="28"/>
  <c r="M1235" i="28"/>
  <c r="M1371" i="28"/>
  <c r="M1483" i="28"/>
  <c r="M306" i="28"/>
  <c r="M848" i="28"/>
  <c r="M956" i="28"/>
  <c r="M1076" i="28"/>
  <c r="M1196" i="28"/>
  <c r="M1308" i="28"/>
  <c r="M1404" i="28"/>
  <c r="M59" i="28"/>
  <c r="M107" i="28"/>
  <c r="M151" i="28"/>
  <c r="M211" i="28"/>
  <c r="M259" i="28"/>
  <c r="M307" i="28"/>
  <c r="M363" i="28"/>
  <c r="M407" i="28"/>
  <c r="M455" i="28"/>
  <c r="M515" i="28"/>
  <c r="M563" i="28"/>
  <c r="M603" i="28"/>
  <c r="M663" i="28"/>
  <c r="M711" i="28"/>
  <c r="M763" i="28"/>
  <c r="M819" i="28"/>
  <c r="M859" i="28"/>
  <c r="M30" i="28"/>
  <c r="M100" i="28"/>
  <c r="M169" i="28"/>
  <c r="M228" i="28"/>
  <c r="M297" i="28"/>
  <c r="M372" i="28"/>
  <c r="M436" i="28"/>
  <c r="M510" i="28"/>
  <c r="M569" i="28"/>
  <c r="M633" i="28"/>
  <c r="M713" i="28"/>
  <c r="M777" i="28"/>
  <c r="M830" i="28"/>
  <c r="M69" i="28"/>
  <c r="M133" i="28"/>
  <c r="M197" i="28"/>
  <c r="M277" i="28"/>
  <c r="M330" i="28"/>
  <c r="M394" i="28"/>
  <c r="M474" i="28"/>
  <c r="M538" i="28"/>
  <c r="M597" i="28"/>
  <c r="M672" i="28"/>
  <c r="M736" i="28"/>
  <c r="M810" i="28"/>
  <c r="M88" i="28"/>
  <c r="M205" i="28"/>
  <c r="M344" i="28"/>
  <c r="M482" i="28"/>
  <c r="M632" i="28"/>
  <c r="M738" i="28"/>
  <c r="M865" i="28"/>
  <c r="M925" i="28"/>
  <c r="M973" i="28"/>
  <c r="M1033" i="28"/>
  <c r="M1073" i="28"/>
  <c r="M1121" i="28"/>
  <c r="M1181" i="28"/>
  <c r="M1229" i="28"/>
  <c r="M1273" i="28"/>
  <c r="M1329" i="28"/>
  <c r="M1377" i="28"/>
  <c r="M1425" i="28"/>
  <c r="M1485" i="28"/>
  <c r="M1529" i="28"/>
  <c r="M124" i="28"/>
  <c r="M273" i="28"/>
  <c r="M401" i="28"/>
  <c r="M518" i="28"/>
  <c r="M678" i="28"/>
  <c r="M806" i="28"/>
  <c r="M893" i="28"/>
  <c r="M946" i="28"/>
  <c r="M990" i="28"/>
  <c r="M1042" i="28"/>
  <c r="M1098" i="28"/>
  <c r="M1134" i="28"/>
  <c r="M1170" i="28"/>
  <c r="M1214" i="28"/>
  <c r="M1246" i="28"/>
  <c r="M1282" i="28"/>
  <c r="M1326" i="28"/>
  <c r="M1362" i="28"/>
  <c r="M1394" i="28"/>
  <c r="M1438" i="28"/>
  <c r="M1474" i="28"/>
  <c r="M1514" i="28"/>
  <c r="M129" i="28"/>
  <c r="M300" i="28"/>
  <c r="M513" i="28"/>
  <c r="M54" i="28"/>
  <c r="M268" i="28"/>
  <c r="M438" i="28"/>
  <c r="M652" i="28"/>
  <c r="M18" i="28"/>
  <c r="M402" i="28"/>
  <c r="M808" i="28"/>
  <c r="M911" i="28"/>
  <c r="M983" i="28"/>
  <c r="M1071" i="28"/>
  <c r="M1143" i="28"/>
  <c r="M1207" i="28"/>
  <c r="M1295" i="28"/>
  <c r="M1367" i="28"/>
  <c r="M1439" i="28"/>
  <c r="M1527" i="28"/>
  <c r="M637" i="28"/>
  <c r="M947" i="28"/>
  <c r="M1123" i="28"/>
  <c r="M1275" i="28"/>
  <c r="M1395" i="28"/>
  <c r="M264" i="28"/>
  <c r="M880" i="28"/>
  <c r="M1036" i="28"/>
  <c r="M1204" i="28"/>
  <c r="M1332" i="28"/>
  <c r="M1492" i="28"/>
  <c r="M328" i="28"/>
  <c r="M726" i="28"/>
  <c r="M885" i="28"/>
  <c r="M968" i="28"/>
  <c r="M1032" i="28"/>
  <c r="M1088" i="28"/>
  <c r="M1152" i="28"/>
  <c r="M1200" i="28"/>
  <c r="M1256" i="28"/>
  <c r="M1320" i="28"/>
  <c r="M1376" i="28"/>
  <c r="M1424" i="28"/>
  <c r="M1488" i="28"/>
  <c r="M168" i="28"/>
  <c r="M733" i="28"/>
  <c r="M955" i="28"/>
  <c r="M1051" i="28"/>
  <c r="M1163" i="28"/>
  <c r="M1283" i="28"/>
  <c r="M1403" i="28"/>
  <c r="M1499" i="28"/>
  <c r="M434" i="28"/>
  <c r="M869" i="28"/>
  <c r="M988" i="28"/>
  <c r="M1124" i="28"/>
  <c r="M1212" i="28"/>
  <c r="M1324" i="28"/>
  <c r="M1452" i="28"/>
  <c r="M27" i="28"/>
  <c r="M83" i="28"/>
  <c r="M135" i="28"/>
  <c r="M179" i="28"/>
  <c r="M231" i="28"/>
  <c r="M283" i="28"/>
  <c r="M339" i="28"/>
  <c r="M379" i="28"/>
  <c r="M435" i="28"/>
  <c r="M487" i="28"/>
  <c r="M535" i="28"/>
  <c r="M595" i="28"/>
  <c r="M635" i="28"/>
  <c r="M683" i="28"/>
  <c r="M743" i="28"/>
  <c r="M791" i="28"/>
  <c r="M835" i="28"/>
  <c r="M891" i="28"/>
  <c r="M62" i="28"/>
  <c r="M126" i="28"/>
  <c r="M206" i="28"/>
  <c r="M265" i="28"/>
  <c r="M329" i="28"/>
  <c r="M404" i="28"/>
  <c r="M468" i="28"/>
  <c r="M526" i="28"/>
  <c r="M606" i="28"/>
  <c r="M670" i="28"/>
  <c r="M740" i="28"/>
  <c r="M809" i="28"/>
  <c r="M26" i="28"/>
  <c r="M96" i="28"/>
  <c r="M170" i="28"/>
  <c r="M240" i="28"/>
  <c r="M298" i="28"/>
  <c r="M368" i="28"/>
  <c r="M437" i="28"/>
  <c r="M501" i="28"/>
  <c r="M581" i="28"/>
  <c r="M640" i="28"/>
  <c r="M704" i="28"/>
  <c r="M778" i="28"/>
  <c r="M13" i="28"/>
  <c r="M130" i="28"/>
  <c r="M290" i="28"/>
  <c r="M418" i="28"/>
  <c r="M546" i="28"/>
  <c r="M696" i="28"/>
  <c r="M813" i="28"/>
  <c r="M892" i="28"/>
  <c r="M953" i="28"/>
  <c r="M1001" i="28"/>
  <c r="M1041" i="28"/>
  <c r="M1101" i="28"/>
  <c r="M1149" i="28"/>
  <c r="M1201" i="28"/>
  <c r="M1257" i="28"/>
  <c r="M1297" i="28"/>
  <c r="M1353" i="28"/>
  <c r="M1405" i="28"/>
  <c r="M1457" i="28"/>
  <c r="M1501" i="28"/>
  <c r="M60" i="28"/>
  <c r="M209" i="28"/>
  <c r="M337" i="28"/>
  <c r="M486" i="28"/>
  <c r="M604" i="28"/>
  <c r="M732" i="28"/>
  <c r="M866" i="28"/>
  <c r="M922" i="28"/>
  <c r="M962" i="28"/>
  <c r="M1022" i="28"/>
  <c r="K8" i="30"/>
  <c r="K26" i="30"/>
  <c r="K23" i="30"/>
  <c r="K37" i="30"/>
  <c r="K17" i="30"/>
  <c r="K24" i="30"/>
  <c r="O34" i="30"/>
  <c r="R39" i="28"/>
  <c r="R87" i="28"/>
  <c r="R147" i="28"/>
  <c r="R195" i="28"/>
  <c r="R239" i="28"/>
  <c r="R295" i="28"/>
  <c r="R343" i="28"/>
  <c r="R74" i="28"/>
  <c r="R144" i="28"/>
  <c r="R202" i="28"/>
  <c r="R272" i="28"/>
  <c r="R341" i="28"/>
  <c r="R398" i="28"/>
  <c r="R22" i="28"/>
  <c r="R121" i="28"/>
  <c r="R214" i="28"/>
  <c r="R300" i="28"/>
  <c r="R391" i="28"/>
  <c r="R440" i="28"/>
  <c r="R488" i="28"/>
  <c r="R82" i="28"/>
  <c r="R196" i="28"/>
  <c r="R301" i="28"/>
  <c r="R411" i="28"/>
  <c r="R479" i="28"/>
  <c r="R536" i="28"/>
  <c r="R596" i="28"/>
  <c r="R640" i="28"/>
  <c r="R688" i="28"/>
  <c r="R744" i="28"/>
  <c r="R792" i="28"/>
  <c r="R836" i="28"/>
  <c r="R896" i="28"/>
  <c r="R24" i="28"/>
  <c r="R189" i="28"/>
  <c r="R351" i="28"/>
  <c r="R449" i="28"/>
  <c r="R534" i="28"/>
  <c r="R609" i="28"/>
  <c r="R678" i="28"/>
  <c r="R737" i="28"/>
  <c r="R806" i="28"/>
  <c r="R875" i="28"/>
  <c r="R939" i="28"/>
  <c r="R999" i="28"/>
  <c r="R1043" i="28"/>
  <c r="R1091" i="28"/>
  <c r="R166" i="28"/>
  <c r="R363" i="28"/>
  <c r="R482" i="28"/>
  <c r="R597" i="28"/>
  <c r="R682" i="28"/>
  <c r="R767" i="28"/>
  <c r="R867" i="28"/>
  <c r="R944" i="28"/>
  <c r="R1008" i="28"/>
  <c r="R1088" i="28"/>
  <c r="R1141" i="28"/>
  <c r="R1181" i="28"/>
  <c r="R1241" i="28"/>
  <c r="R1289" i="28"/>
  <c r="R1341" i="28"/>
  <c r="R1397" i="28"/>
  <c r="R1437" i="28"/>
  <c r="R180" i="28"/>
  <c r="R384" i="28"/>
  <c r="R517" i="28"/>
  <c r="R595" i="28"/>
  <c r="R687" i="28"/>
  <c r="R773" i="28"/>
  <c r="R845" i="28"/>
  <c r="R915" i="28"/>
  <c r="R964" i="28"/>
  <c r="R1017" i="28"/>
  <c r="R1070" i="28"/>
  <c r="R1120" i="28"/>
  <c r="R1152" i="28"/>
  <c r="R1192" i="28"/>
  <c r="R1232" i="28"/>
  <c r="R1268" i="28"/>
  <c r="R1312" i="28"/>
  <c r="R1344" i="28"/>
  <c r="R1380" i="28"/>
  <c r="R1424" i="28"/>
  <c r="R1460" i="28"/>
  <c r="R1492" i="28"/>
  <c r="R1536" i="28"/>
  <c r="R1572" i="28"/>
  <c r="R1600" i="28"/>
  <c r="R1632" i="28"/>
  <c r="R1656" i="28"/>
  <c r="R1684" i="28"/>
  <c r="R1716" i="28"/>
  <c r="R1744" i="28"/>
  <c r="R1768" i="28"/>
  <c r="R1800" i="28"/>
  <c r="R1828" i="28"/>
  <c r="R1856" i="28"/>
  <c r="R1888" i="28"/>
  <c r="R1912" i="28"/>
  <c r="R1940" i="28"/>
  <c r="R89" i="28"/>
  <c r="R324" i="28"/>
  <c r="R467" i="28"/>
  <c r="R594" i="28"/>
  <c r="R693" i="28"/>
  <c r="R793" i="28"/>
  <c r="R906" i="28"/>
  <c r="R978" i="28"/>
  <c r="R1053" i="28"/>
  <c r="R1131" i="28"/>
  <c r="R1187" i="28"/>
  <c r="R1235" i="28"/>
  <c r="R1299" i="28"/>
  <c r="R1355" i="28"/>
  <c r="R1411" i="28"/>
  <c r="R1467" i="28"/>
  <c r="R1499" i="28"/>
  <c r="R1537" i="28"/>
  <c r="R1579" i="28"/>
  <c r="R1617" i="28"/>
  <c r="R1649" i="28"/>
  <c r="R1691" i="28"/>
  <c r="R1729" i="28"/>
  <c r="R1766" i="28"/>
  <c r="R1809" i="28"/>
  <c r="R1841" i="28"/>
  <c r="R1878" i="28"/>
  <c r="R1921" i="28"/>
  <c r="R1958" i="28"/>
  <c r="R1983" i="28"/>
  <c r="R2015" i="28"/>
  <c r="R2043" i="28"/>
  <c r="R2071" i="28"/>
  <c r="R2103" i="28"/>
  <c r="R2127" i="28"/>
  <c r="R2155" i="28"/>
  <c r="R2187" i="28"/>
  <c r="R2215" i="28"/>
  <c r="R2239" i="28"/>
  <c r="R2271" i="28"/>
  <c r="R2299" i="28"/>
  <c r="R2327" i="28"/>
  <c r="R184" i="28"/>
  <c r="R377" i="28"/>
  <c r="R521" i="28"/>
  <c r="R634" i="28"/>
  <c r="R734" i="28"/>
  <c r="R819" i="28"/>
  <c r="R933" i="28"/>
  <c r="R1009" i="28"/>
  <c r="R1084" i="28"/>
  <c r="R1154" i="28"/>
  <c r="R1202" i="28"/>
  <c r="R1258" i="28"/>
  <c r="R1322" i="28"/>
  <c r="R1378" i="28"/>
  <c r="R1426" i="28"/>
  <c r="R1477" i="28"/>
  <c r="R1514" i="28"/>
  <c r="R1551" i="28"/>
  <c r="R1594" i="28"/>
  <c r="R1626" i="28"/>
  <c r="R1663" i="28"/>
  <c r="R1706" i="28"/>
  <c r="R1743" i="28"/>
  <c r="R1775" i="28"/>
  <c r="R1818" i="28"/>
  <c r="R1855" i="28"/>
  <c r="R1893" i="28"/>
  <c r="R1935" i="28"/>
  <c r="R1966" i="28"/>
  <c r="R1994" i="28"/>
  <c r="R2026" i="28"/>
  <c r="R2054" i="28"/>
  <c r="R2078" i="28"/>
  <c r="R2110" i="28"/>
  <c r="R2138" i="28"/>
  <c r="R2166" i="28"/>
  <c r="R2198" i="28"/>
  <c r="R2222" i="28"/>
  <c r="R2250" i="28"/>
  <c r="R2282" i="28"/>
  <c r="R2310" i="28"/>
  <c r="R2334" i="28"/>
  <c r="R2366" i="28"/>
  <c r="R2394" i="28"/>
  <c r="R2422" i="28"/>
  <c r="R2454" i="28"/>
  <c r="R2478" i="28"/>
  <c r="R2506" i="28"/>
  <c r="R2538" i="28"/>
  <c r="R2566" i="28"/>
  <c r="R2590" i="28"/>
  <c r="R2622" i="28"/>
  <c r="R2650" i="28"/>
  <c r="R2678" i="28"/>
  <c r="R2710" i="28"/>
  <c r="R2734" i="28"/>
  <c r="R2762" i="28"/>
  <c r="R2794" i="28"/>
  <c r="R2822" i="28"/>
  <c r="R2846" i="28"/>
  <c r="R2878" i="28"/>
  <c r="R2906" i="28"/>
  <c r="R2934" i="28"/>
  <c r="R2966" i="28"/>
  <c r="R40" i="28"/>
  <c r="R459" i="28"/>
  <c r="R701" i="28"/>
  <c r="R899" i="28"/>
  <c r="R1037" i="28"/>
  <c r="R1183" i="28"/>
  <c r="R1295" i="28"/>
  <c r="R1407" i="28"/>
  <c r="R1507" i="28"/>
  <c r="R1571" i="28"/>
  <c r="R1646" i="28"/>
  <c r="R1731" i="28"/>
  <c r="R1806" i="28"/>
  <c r="R1870" i="28"/>
  <c r="R1955" i="28"/>
  <c r="R2013" i="28"/>
  <c r="R2069" i="28"/>
  <c r="R2133" i="28"/>
  <c r="R2181" i="28"/>
  <c r="R2237" i="28"/>
  <c r="R2301" i="28"/>
  <c r="R2351" i="28"/>
  <c r="R2383" i="28"/>
  <c r="R2425" i="28"/>
  <c r="R68" i="28"/>
  <c r="R475" i="28"/>
  <c r="R713" i="28"/>
  <c r="R883" i="28"/>
  <c r="R1046" i="28"/>
  <c r="R1190" i="28"/>
  <c r="R1302" i="28"/>
  <c r="R1398" i="28"/>
  <c r="R1501" i="28"/>
  <c r="R1575" i="28"/>
  <c r="R1650" i="28"/>
  <c r="R1735" i="28"/>
  <c r="R1799" i="28"/>
  <c r="R1874" i="28"/>
  <c r="R1959" i="28"/>
  <c r="R2016" i="28"/>
  <c r="R2064" i="28"/>
  <c r="R2128" i="28"/>
  <c r="R2184" i="28"/>
  <c r="R2240" i="28"/>
  <c r="R2304" i="28"/>
  <c r="R2347" i="28"/>
  <c r="R2384" i="28"/>
  <c r="R2427" i="28"/>
  <c r="R209" i="28"/>
  <c r="R686" i="28"/>
  <c r="R1090" i="28"/>
  <c r="R1319" i="28"/>
  <c r="R1513" i="28"/>
  <c r="R1683" i="28"/>
  <c r="R1811" i="28"/>
  <c r="R1961" i="28"/>
  <c r="R2089" i="28"/>
  <c r="R2201" i="28"/>
  <c r="R2297" i="28"/>
  <c r="R2396" i="28"/>
  <c r="R2464" i="28"/>
  <c r="R2501" i="28"/>
  <c r="R2544" i="28"/>
  <c r="R2576" i="28"/>
  <c r="R2613" i="28"/>
  <c r="R2656" i="28"/>
  <c r="R2693" i="28"/>
  <c r="R2725" i="28"/>
  <c r="R2768" i="28"/>
  <c r="R2805" i="28"/>
  <c r="R2843" i="28"/>
  <c r="R2885" i="28"/>
  <c r="R2917" i="28"/>
  <c r="R2955" i="28"/>
  <c r="R365" i="28"/>
  <c r="R813" i="28"/>
  <c r="R1100" i="28"/>
  <c r="R1358" i="28"/>
  <c r="R1538" i="28"/>
  <c r="R1687" i="28"/>
  <c r="R1858" i="28"/>
  <c r="R1980" i="28"/>
  <c r="R2092" i="28"/>
  <c r="R2220" i="28"/>
  <c r="R2332" i="28"/>
  <c r="R2397" i="28"/>
  <c r="R2471" i="28"/>
  <c r="R2508" i="28"/>
  <c r="R2545" i="28"/>
  <c r="R2588" i="28"/>
  <c r="R2620" i="28"/>
  <c r="R2657" i="28"/>
  <c r="R2700" i="28"/>
  <c r="R2737" i="28"/>
  <c r="R2769" i="28"/>
  <c r="R2812" i="28"/>
  <c r="R2849" i="28"/>
  <c r="R2887" i="28"/>
  <c r="R2929" i="28"/>
  <c r="R2961" i="28"/>
  <c r="R543" i="28"/>
  <c r="R1271" i="28"/>
  <c r="R1630" i="28"/>
  <c r="R1886" i="28"/>
  <c r="R2161" i="28"/>
  <c r="R2369" i="28"/>
  <c r="R2488" i="28"/>
  <c r="R2573" i="28"/>
  <c r="R2637" i="28"/>
  <c r="R2712" i="28"/>
  <c r="R2797" i="28"/>
  <c r="R2872" i="28"/>
  <c r="R2936" i="28"/>
  <c r="R415" i="28"/>
  <c r="R1150" i="28"/>
  <c r="R1549" i="28"/>
  <c r="R1890" i="28"/>
  <c r="R2100" i="28"/>
  <c r="R2324" i="28"/>
  <c r="R2479" i="28"/>
  <c r="R2553" i="28"/>
  <c r="R2617" i="28"/>
  <c r="R2703" i="28"/>
  <c r="R2777" i="28"/>
  <c r="R2852" i="28"/>
  <c r="R2937" i="28"/>
  <c r="R601" i="28"/>
  <c r="R1523" i="28"/>
  <c r="R2145" i="28"/>
  <c r="R2483" i="28"/>
  <c r="R55" i="28"/>
  <c r="R119" i="28"/>
  <c r="R183" i="28"/>
  <c r="R259" i="28"/>
  <c r="R319" i="28"/>
  <c r="R53" i="28"/>
  <c r="R160" i="28"/>
  <c r="R245" i="28"/>
  <c r="R314" i="28"/>
  <c r="R402" i="28"/>
  <c r="R72" i="28"/>
  <c r="R193" i="28"/>
  <c r="R328" i="28"/>
  <c r="R401" i="28"/>
  <c r="R484" i="28"/>
  <c r="R92" i="28"/>
  <c r="R262" i="28"/>
  <c r="R383" i="28"/>
  <c r="R490" i="28"/>
  <c r="R568" i="28"/>
  <c r="R632" i="28"/>
  <c r="R708" i="28"/>
  <c r="R768" i="28"/>
  <c r="R832" i="28"/>
  <c r="R912" i="28"/>
  <c r="R125" i="28"/>
  <c r="R289" i="28"/>
  <c r="R477" i="28"/>
  <c r="R571" i="28"/>
  <c r="R657" i="28"/>
  <c r="R763" i="28"/>
  <c r="R833" i="28"/>
  <c r="R918" i="28"/>
  <c r="R1003" i="28"/>
  <c r="R1067" i="28"/>
  <c r="R81" i="28"/>
  <c r="R387" i="28"/>
  <c r="R541" i="28"/>
  <c r="R669" i="28"/>
  <c r="R797" i="28"/>
  <c r="R895" i="28"/>
  <c r="R1002" i="28"/>
  <c r="R1093" i="28"/>
  <c r="R1173" i="28"/>
  <c r="R1225" i="28"/>
  <c r="R1301" i="28"/>
  <c r="R1369" i="28"/>
  <c r="R1433" i="28"/>
  <c r="R260" i="28"/>
  <c r="R443" i="28"/>
  <c r="R574" i="28"/>
  <c r="R717" i="28"/>
  <c r="R815" i="28"/>
  <c r="R887" i="28"/>
  <c r="R980" i="28"/>
  <c r="R1044" i="28"/>
  <c r="R1108" i="28"/>
  <c r="R1168" i="28"/>
  <c r="R1208" i="28"/>
  <c r="R1256" i="28"/>
  <c r="R1316" i="28"/>
  <c r="R1364" i="28"/>
  <c r="R1408" i="28"/>
  <c r="R1464" i="28"/>
  <c r="R1512" i="28"/>
  <c r="R1568" i="28"/>
  <c r="R1608" i="28"/>
  <c r="R1640" i="28"/>
  <c r="R1680" i="28"/>
  <c r="R1720" i="28"/>
  <c r="R1760" i="28"/>
  <c r="R1792" i="28"/>
  <c r="R1832" i="28"/>
  <c r="R1872" i="28"/>
  <c r="R1908" i="28"/>
  <c r="R1952" i="28"/>
  <c r="R190" i="28"/>
  <c r="R450" i="28"/>
  <c r="R622" i="28"/>
  <c r="R750" i="28"/>
  <c r="R863" i="28"/>
  <c r="R1000" i="28"/>
  <c r="R1096" i="28"/>
  <c r="R1171" i="28"/>
  <c r="R1259" i="28"/>
  <c r="R67" i="28"/>
  <c r="R151" i="28"/>
  <c r="R231" i="28"/>
  <c r="R339" i="28"/>
  <c r="R106" i="28"/>
  <c r="R224" i="28"/>
  <c r="R354" i="28"/>
  <c r="R8" i="28"/>
  <c r="R157" i="28"/>
  <c r="R348" i="28"/>
  <c r="R452" i="28"/>
  <c r="R34" i="28"/>
  <c r="R281" i="28"/>
  <c r="R447" i="28"/>
  <c r="R552" i="28"/>
  <c r="R656" i="28"/>
  <c r="R724" i="28"/>
  <c r="R824" i="28"/>
  <c r="R916" i="28"/>
  <c r="R226" i="28"/>
  <c r="R441" i="28"/>
  <c r="R577" i="28"/>
  <c r="R715" i="28"/>
  <c r="R827" i="28"/>
  <c r="R955" i="28"/>
  <c r="R1031" i="28"/>
  <c r="R30" i="28"/>
  <c r="R445" i="28"/>
  <c r="R611" i="28"/>
  <c r="R746" i="28"/>
  <c r="R938" i="28"/>
  <c r="R1050" i="28"/>
  <c r="R1149" i="28"/>
  <c r="R1257" i="28"/>
  <c r="R1325" i="28"/>
  <c r="R1413" i="28"/>
  <c r="R280" i="28"/>
  <c r="R531" i="28"/>
  <c r="R674" i="28"/>
  <c r="R823" i="28"/>
  <c r="R937" i="28"/>
  <c r="R1038" i="28"/>
  <c r="R1124" i="28"/>
  <c r="R1184" i="28"/>
  <c r="R1252" i="28"/>
  <c r="R1320" i="28"/>
  <c r="R1396" i="28"/>
  <c r="R1448" i="28"/>
  <c r="R1524" i="28"/>
  <c r="R1588" i="28"/>
  <c r="R1636" i="28"/>
  <c r="R1696" i="28"/>
  <c r="R1736" i="28"/>
  <c r="R1784" i="28"/>
  <c r="R1844" i="28"/>
  <c r="R1892" i="28"/>
  <c r="R1936" i="28"/>
  <c r="R258" i="28"/>
  <c r="R537" i="28"/>
  <c r="R707" i="28"/>
  <c r="R921" i="28"/>
  <c r="R1042" i="28"/>
  <c r="R1155" i="28"/>
  <c r="R1267" i="28"/>
  <c r="R1347" i="28"/>
  <c r="R1427" i="28"/>
  <c r="R1478" i="28"/>
  <c r="R1531" i="28"/>
  <c r="R1585" i="28"/>
  <c r="R1638" i="28"/>
  <c r="R1681" i="28"/>
  <c r="R1734" i="28"/>
  <c r="R1787" i="28"/>
  <c r="R1835" i="28"/>
  <c r="R1894" i="28"/>
  <c r="R1937" i="28"/>
  <c r="R1979" i="28"/>
  <c r="R2023" i="28"/>
  <c r="R2059" i="28"/>
  <c r="R2091" i="28"/>
  <c r="R2135" i="28"/>
  <c r="R2171" i="28"/>
  <c r="R2207" i="28"/>
  <c r="R2251" i="28"/>
  <c r="R2283" i="28"/>
  <c r="R2319" i="28"/>
  <c r="R220" i="28"/>
  <c r="R466" i="28"/>
  <c r="R591" i="28"/>
  <c r="R749" i="28"/>
  <c r="R877" i="28"/>
  <c r="R998" i="28"/>
  <c r="R1105" i="28"/>
  <c r="R1170" i="28"/>
  <c r="R1250" i="28"/>
  <c r="R1330" i="28"/>
  <c r="R1410" i="28"/>
  <c r="R1466" i="28"/>
  <c r="R1519" i="28"/>
  <c r="R1573" i="28"/>
  <c r="R1621" i="28"/>
  <c r="R1679" i="28"/>
  <c r="R1722" i="28"/>
  <c r="R1770" i="28"/>
  <c r="R1829" i="28"/>
  <c r="R1877" i="28"/>
  <c r="R1919" i="28"/>
  <c r="R1974" i="28"/>
  <c r="R2010" i="28"/>
  <c r="R2046" i="28"/>
  <c r="R2090" i="28"/>
  <c r="R2122" i="28"/>
  <c r="R2158" i="28"/>
  <c r="R2202" i="28"/>
  <c r="R2238" i="28"/>
  <c r="R2270" i="28"/>
  <c r="R2314" i="28"/>
  <c r="R2350" i="28"/>
  <c r="R2390" i="28"/>
  <c r="R2430" i="28"/>
  <c r="R2462" i="28"/>
  <c r="R2502" i="28"/>
  <c r="R2542" i="28"/>
  <c r="R2582" i="28"/>
  <c r="R2614" i="28"/>
  <c r="R2654" i="28"/>
  <c r="R2694" i="28"/>
  <c r="R2730" i="28"/>
  <c r="R2774" i="28"/>
  <c r="R2806" i="28"/>
  <c r="R2842" i="28"/>
  <c r="R2886" i="28"/>
  <c r="R2922" i="28"/>
  <c r="R2954" i="28"/>
  <c r="R173" i="28"/>
  <c r="R586" i="28"/>
  <c r="R842" i="28"/>
  <c r="R1101" i="28"/>
  <c r="R1231" i="28"/>
  <c r="R1375" i="28"/>
  <c r="R1518" i="28"/>
  <c r="R1614" i="28"/>
  <c r="R1699" i="28"/>
  <c r="R1817" i="28"/>
  <c r="R1913" i="28"/>
  <c r="R2005" i="28"/>
  <c r="R2085" i="28"/>
  <c r="R2149" i="28"/>
  <c r="R2229" i="28"/>
  <c r="R2309" i="28"/>
  <c r="R2372" i="28"/>
  <c r="R2415" i="28"/>
  <c r="R134" i="28"/>
  <c r="R599" i="28"/>
  <c r="R855" i="28"/>
  <c r="R1110" i="28"/>
  <c r="R1238" i="28"/>
  <c r="R1382" i="28"/>
  <c r="R1522" i="28"/>
  <c r="R1618" i="28"/>
  <c r="R1703" i="28"/>
  <c r="R1821" i="28"/>
  <c r="R1917" i="28"/>
  <c r="R2000" i="28"/>
  <c r="R2088" i="28"/>
  <c r="R2152" i="28"/>
  <c r="R2224" i="28"/>
  <c r="R2312" i="28"/>
  <c r="R2368" i="28"/>
  <c r="R2411" i="28"/>
  <c r="R83" i="28"/>
  <c r="R207" i="28"/>
  <c r="R311" i="28"/>
  <c r="R117" i="28"/>
  <c r="R298" i="28"/>
  <c r="R422" i="28"/>
  <c r="R221" i="28"/>
  <c r="R396" i="28"/>
  <c r="R6" i="28"/>
  <c r="R347" i="28"/>
  <c r="R516" i="28"/>
  <c r="R612" i="28"/>
  <c r="R752" i="28"/>
  <c r="R868" i="28"/>
  <c r="R137" i="28"/>
  <c r="R505" i="28"/>
  <c r="R635" i="28"/>
  <c r="R790" i="28"/>
  <c r="R967" i="28"/>
  <c r="R1083" i="28"/>
  <c r="R297" i="28"/>
  <c r="R633" i="28"/>
  <c r="R831" i="28"/>
  <c r="R1034" i="28"/>
  <c r="R1177" i="28"/>
  <c r="R1285" i="28"/>
  <c r="R1405" i="28"/>
  <c r="R312" i="28"/>
  <c r="R631" i="28"/>
  <c r="R787" i="28"/>
  <c r="R958" i="28"/>
  <c r="R1081" i="28"/>
  <c r="R1172" i="28"/>
  <c r="R1280" i="28"/>
  <c r="R1352" i="28"/>
  <c r="R1440" i="28"/>
  <c r="R1544" i="28"/>
  <c r="R1616" i="28"/>
  <c r="R1672" i="28"/>
  <c r="R1748" i="28"/>
  <c r="R1812" i="28"/>
  <c r="R1876" i="28"/>
  <c r="R1956" i="28"/>
  <c r="R430" i="28"/>
  <c r="R679" i="28"/>
  <c r="R935" i="28"/>
  <c r="R1106" i="28"/>
  <c r="R1227" i="28"/>
  <c r="R1363" i="28"/>
  <c r="R1451" i="28"/>
  <c r="R1521" i="28"/>
  <c r="R1595" i="28"/>
  <c r="R1665" i="28"/>
  <c r="R1723" i="28"/>
  <c r="R1793" i="28"/>
  <c r="R1862" i="28"/>
  <c r="R1926" i="28"/>
  <c r="R1995" i="28"/>
  <c r="R2039" i="28"/>
  <c r="R2087" i="28"/>
  <c r="R2143" i="28"/>
  <c r="R2191" i="28"/>
  <c r="R2235" i="28"/>
  <c r="R2295" i="28"/>
  <c r="R52" i="28"/>
  <c r="R429" i="28"/>
  <c r="R649" i="28"/>
  <c r="R805" i="28"/>
  <c r="R966" i="28"/>
  <c r="R1122" i="28"/>
  <c r="R1218" i="28"/>
  <c r="R1298" i="28"/>
  <c r="R1418" i="28"/>
  <c r="R1493" i="28"/>
  <c r="R1562" i="28"/>
  <c r="R1637" i="28"/>
  <c r="R1690" i="28"/>
  <c r="R1765" i="28"/>
  <c r="R1834" i="28"/>
  <c r="R1903" i="28"/>
  <c r="R1962" i="28"/>
  <c r="R2014" i="28"/>
  <c r="R2070" i="28"/>
  <c r="R2118" i="28"/>
  <c r="R2174" i="28"/>
  <c r="R2218" i="28"/>
  <c r="R2266" i="28"/>
  <c r="R2326" i="28"/>
  <c r="R2374" i="28"/>
  <c r="R2414" i="28"/>
  <c r="R2474" i="28"/>
  <c r="R2522" i="28"/>
  <c r="R2570" i="28"/>
  <c r="R2630" i="28"/>
  <c r="R2670" i="28"/>
  <c r="R2718" i="28"/>
  <c r="R2778" i="28"/>
  <c r="R2826" i="28"/>
  <c r="R2870" i="28"/>
  <c r="R2926" i="28"/>
  <c r="R2974" i="28"/>
  <c r="R558" i="28"/>
  <c r="R927" i="28"/>
  <c r="R1151" i="28"/>
  <c r="R1359" i="28"/>
  <c r="R1529" i="28"/>
  <c r="R1678" i="28"/>
  <c r="R1785" i="28"/>
  <c r="R1934" i="28"/>
  <c r="R2045" i="28"/>
  <c r="R2141" i="28"/>
  <c r="R2261" i="28"/>
  <c r="R2340" i="28"/>
  <c r="R2404" i="28"/>
  <c r="R337" i="28"/>
  <c r="R741" i="28"/>
  <c r="R1025" i="28"/>
  <c r="R1270" i="28"/>
  <c r="R1458" i="28"/>
  <c r="R1586" i="28"/>
  <c r="R1746" i="28"/>
  <c r="R1863" i="28"/>
  <c r="R1984" i="28"/>
  <c r="R2096" i="28"/>
  <c r="R2192" i="28"/>
  <c r="R2280" i="28"/>
  <c r="R2379" i="28"/>
  <c r="R2443" i="28"/>
  <c r="R629" i="28"/>
  <c r="R1159" i="28"/>
  <c r="R1447" i="28"/>
  <c r="R1619" i="28"/>
  <c r="R1854" i="28"/>
  <c r="R2025" i="28"/>
  <c r="R2169" i="28"/>
  <c r="R2343" i="28"/>
  <c r="R2428" i="28"/>
  <c r="R2491" i="28"/>
  <c r="R2549" i="28"/>
  <c r="R2597" i="28"/>
  <c r="R2640" i="28"/>
  <c r="R2699" i="28"/>
  <c r="R2747" i="28"/>
  <c r="R2800" i="28"/>
  <c r="R2853" i="28"/>
  <c r="R2896" i="28"/>
  <c r="R2949" i="28"/>
  <c r="R457" i="28"/>
  <c r="R1014" i="28"/>
  <c r="R1294" i="28"/>
  <c r="R1559" i="28"/>
  <c r="R1773" i="28"/>
  <c r="R1964" i="28"/>
  <c r="R2140" i="28"/>
  <c r="R2268" i="28"/>
  <c r="R2387" i="28"/>
  <c r="R2481" i="28"/>
  <c r="R2529" i="28"/>
  <c r="R2572" i="28"/>
  <c r="R2631" i="28"/>
  <c r="R2679" i="28"/>
  <c r="R2727" i="28"/>
  <c r="R2785" i="28"/>
  <c r="R2828" i="28"/>
  <c r="R2876" i="28"/>
  <c r="R2935" i="28"/>
  <c r="R2983" i="28"/>
  <c r="R1069" i="28"/>
  <c r="R1673" i="28"/>
  <c r="R2033" i="28"/>
  <c r="R2348" i="28"/>
  <c r="R2509" i="28"/>
  <c r="R2595" i="28"/>
  <c r="R2701" i="28"/>
  <c r="R2808" i="28"/>
  <c r="R2915" i="28"/>
  <c r="R714" i="28"/>
  <c r="R1214" i="28"/>
  <c r="R1719" i="28"/>
  <c r="R2068" i="28"/>
  <c r="R2392" i="28"/>
  <c r="R2511" i="28"/>
  <c r="R2607" i="28"/>
  <c r="R2724" i="28"/>
  <c r="R2820" i="28"/>
  <c r="R2905" i="28"/>
  <c r="R829" i="28"/>
  <c r="R1865" i="28"/>
  <c r="R2423" i="28"/>
  <c r="R2611" i="28"/>
  <c r="R2781" i="28"/>
  <c r="R2931" i="28"/>
  <c r="R1367" i="28"/>
  <c r="R2049" i="28"/>
  <c r="R2401" i="28"/>
  <c r="R2579" i="28"/>
  <c r="R2749" i="28"/>
  <c r="R2899" i="28"/>
  <c r="R1036" i="28"/>
  <c r="R2381" i="28"/>
  <c r="R2719" i="28"/>
  <c r="R1182" i="28"/>
  <c r="R2825" i="28"/>
  <c r="R2244" i="28"/>
  <c r="R2964" i="28"/>
  <c r="R2180" i="28"/>
  <c r="R2644" i="28"/>
  <c r="R2900" i="28"/>
  <c r="R2424" i="28"/>
  <c r="R33" i="28"/>
  <c r="R2665" i="28"/>
  <c r="R111" i="28"/>
  <c r="R271" i="28"/>
  <c r="R85" i="28"/>
  <c r="R309" i="28"/>
  <c r="R100" i="28"/>
  <c r="R359" i="28"/>
  <c r="R130" i="28"/>
  <c r="R431" i="28"/>
  <c r="R600" i="28"/>
  <c r="R784" i="28"/>
  <c r="R936" i="28"/>
  <c r="R388" i="28"/>
  <c r="R683" i="28"/>
  <c r="R886" i="28"/>
  <c r="R1051" i="28"/>
  <c r="R473" i="28"/>
  <c r="R725" i="28"/>
  <c r="R981" i="28"/>
  <c r="R1205" i="28"/>
  <c r="R1353" i="28"/>
  <c r="R126" i="28"/>
  <c r="R645" i="28"/>
  <c r="R879" i="28"/>
  <c r="R1049" i="28"/>
  <c r="R1204" i="28"/>
  <c r="R1296" i="28"/>
  <c r="R1428" i="28"/>
  <c r="R1552" i="28"/>
  <c r="R1652" i="28"/>
  <c r="R1728" i="28"/>
  <c r="R1824" i="28"/>
  <c r="R1920" i="28"/>
  <c r="R356" i="28"/>
  <c r="R765" i="28"/>
  <c r="R1021" i="28"/>
  <c r="R1219" i="28"/>
  <c r="R1387" i="28"/>
  <c r="R1494" i="28"/>
  <c r="R1563" i="28"/>
  <c r="R1670" i="28"/>
  <c r="R1755" i="28"/>
  <c r="R1851" i="28"/>
  <c r="R1947" i="28"/>
  <c r="R2007" i="28"/>
  <c r="R2079" i="28"/>
  <c r="R2151" i="28"/>
  <c r="R2219" i="28"/>
  <c r="R2279" i="28"/>
  <c r="R84" i="28"/>
  <c r="R563" i="28"/>
  <c r="R791" i="28"/>
  <c r="R1020" i="28"/>
  <c r="R1162" i="28"/>
  <c r="R1290" i="28"/>
  <c r="R1450" i="28"/>
  <c r="R1535" i="28"/>
  <c r="R1605" i="28"/>
  <c r="R1711" i="28"/>
  <c r="R1797" i="28"/>
  <c r="R1882" i="28"/>
  <c r="R1982" i="28"/>
  <c r="R2038" i="28"/>
  <c r="R2102" i="28"/>
  <c r="R2182" i="28"/>
  <c r="R2246" i="28"/>
  <c r="R2302" i="28"/>
  <c r="R2378" i="28"/>
  <c r="R2442" i="28"/>
  <c r="R2518" i="28"/>
  <c r="R2586" i="28"/>
  <c r="R2646" i="28"/>
  <c r="R2714" i="28"/>
  <c r="R2782" i="28"/>
  <c r="R2858" i="28"/>
  <c r="R2910" i="28"/>
  <c r="R4" i="28"/>
  <c r="R729" i="28"/>
  <c r="R1119" i="28"/>
  <c r="R1439" i="28"/>
  <c r="R1593" i="28"/>
  <c r="R1763" i="28"/>
  <c r="R1973" i="28"/>
  <c r="R2101" i="28"/>
  <c r="R2213" i="28"/>
  <c r="R2356" i="28"/>
  <c r="R2441" i="28"/>
  <c r="R627" i="28"/>
  <c r="R1126" i="28"/>
  <c r="R1366" i="28"/>
  <c r="R1565" i="28"/>
  <c r="R1757" i="28"/>
  <c r="R1927" i="28"/>
  <c r="R2056" i="28"/>
  <c r="R2216" i="28"/>
  <c r="R2341" i="28"/>
  <c r="R2432" i="28"/>
  <c r="R857" i="28"/>
  <c r="R1287" i="28"/>
  <c r="R1598" i="28"/>
  <c r="R1897" i="28"/>
  <c r="R2105" i="28"/>
  <c r="R2281" i="28"/>
  <c r="R2459" i="28"/>
  <c r="R2523" i="28"/>
  <c r="R2587" i="28"/>
  <c r="R2661" i="28"/>
  <c r="R2720" i="28"/>
  <c r="R2784" i="28"/>
  <c r="R2864" i="28"/>
  <c r="R2928" i="28"/>
  <c r="R2981" i="28"/>
  <c r="R1057" i="28"/>
  <c r="R1453" i="28"/>
  <c r="R1730" i="28"/>
  <c r="R2012" i="28"/>
  <c r="R2172" i="28"/>
  <c r="R2376" i="28"/>
  <c r="R2487" i="28"/>
  <c r="R2556" i="28"/>
  <c r="R2615" i="28"/>
  <c r="R2684" i="28"/>
  <c r="R2759" i="28"/>
  <c r="R2823" i="28"/>
  <c r="R2897" i="28"/>
  <c r="R2956" i="28"/>
  <c r="R984" i="28"/>
  <c r="R1801" i="28"/>
  <c r="R2225" i="28"/>
  <c r="R2467" i="28"/>
  <c r="R2627" i="28"/>
  <c r="R2755" i="28"/>
  <c r="R2883" i="28"/>
  <c r="R670" i="28"/>
  <c r="R1463" i="28"/>
  <c r="R1972" i="28"/>
  <c r="R2413" i="28"/>
  <c r="R2564" i="28"/>
  <c r="R2681" i="28"/>
  <c r="R2831" i="28"/>
  <c r="R2959" i="28"/>
  <c r="R1779" i="28"/>
  <c r="R2504" i="28"/>
  <c r="R2696" i="28"/>
  <c r="R2909" i="28"/>
  <c r="R1566" i="28"/>
  <c r="R2177" i="28"/>
  <c r="R2557" i="28"/>
  <c r="R2771" i="28"/>
  <c r="R2984" i="28"/>
  <c r="R2148" i="28"/>
  <c r="R2761" i="28"/>
  <c r="R2484" i="28"/>
  <c r="R1988" i="28"/>
  <c r="R1374" i="28"/>
  <c r="R2473" i="28"/>
  <c r="R2857" i="28"/>
  <c r="R2612" i="28"/>
  <c r="R2360" i="28"/>
  <c r="R15" i="28"/>
  <c r="R167" i="28"/>
  <c r="R16" i="28"/>
  <c r="R192" i="28"/>
  <c r="R382" i="28"/>
  <c r="R264" i="28"/>
  <c r="R468" i="28"/>
  <c r="R205" i="28"/>
  <c r="R528" i="28"/>
  <c r="R680" i="28"/>
  <c r="R856" i="28"/>
  <c r="R276" i="28"/>
  <c r="R566" i="28"/>
  <c r="R769" i="28"/>
  <c r="R979" i="28"/>
  <c r="R198" i="28"/>
  <c r="R569" i="28"/>
  <c r="R882" i="28"/>
  <c r="R1113" i="28"/>
  <c r="R1261" i="28"/>
  <c r="R9" i="28"/>
  <c r="R481" i="28"/>
  <c r="R766" i="28"/>
  <c r="R996" i="28"/>
  <c r="R1140" i="28"/>
  <c r="R1236" i="28"/>
  <c r="R1376" i="28"/>
  <c r="R1488" i="28"/>
  <c r="R1592" i="28"/>
  <c r="R1700" i="28"/>
  <c r="R1780" i="28"/>
  <c r="R1864" i="28"/>
  <c r="R1960" i="28"/>
  <c r="R565" i="28"/>
  <c r="R850" i="28"/>
  <c r="R1139" i="28"/>
  <c r="R1315" i="28"/>
  <c r="R1443" i="28"/>
  <c r="R1553" i="28"/>
  <c r="R1622" i="28"/>
  <c r="R1707" i="28"/>
  <c r="R1814" i="28"/>
  <c r="R1899" i="28"/>
  <c r="R1975" i="28"/>
  <c r="R2047" i="28"/>
  <c r="R2111" i="28"/>
  <c r="R2175" i="28"/>
  <c r="R2255" i="28"/>
  <c r="R2315" i="28"/>
  <c r="R352" i="28"/>
  <c r="R677" i="28"/>
  <c r="R905" i="28"/>
  <c r="R1062" i="28"/>
  <c r="R1234" i="28"/>
  <c r="R1362" i="28"/>
  <c r="R1487" i="28"/>
  <c r="R1578" i="28"/>
  <c r="R1658" i="28"/>
  <c r="R1749" i="28"/>
  <c r="R1850" i="28"/>
  <c r="R1941" i="28"/>
  <c r="R2006" i="28"/>
  <c r="R2074" i="28"/>
  <c r="R2142" i="28"/>
  <c r="R2206" i="28"/>
  <c r="R2286" i="28"/>
  <c r="R2346" i="28"/>
  <c r="R2410" i="28"/>
  <c r="R2486" i="28"/>
  <c r="R2550" i="28"/>
  <c r="R2606" i="28"/>
  <c r="R2686" i="28"/>
  <c r="R2750" i="28"/>
  <c r="R2814" i="28"/>
  <c r="R2890" i="28"/>
  <c r="R2950" i="28"/>
  <c r="R420" i="28"/>
  <c r="R994" i="28"/>
  <c r="R1279" i="28"/>
  <c r="R1475" i="28"/>
  <c r="R1689" i="28"/>
  <c r="R1859" i="28"/>
  <c r="R2021" i="28"/>
  <c r="R2173" i="28"/>
  <c r="R2277" i="28"/>
  <c r="R127" i="28"/>
  <c r="R165" i="28"/>
  <c r="R150" i="28"/>
  <c r="R158" i="28"/>
  <c r="R664" i="28"/>
  <c r="R49" i="28"/>
  <c r="R721" i="28"/>
  <c r="R13" i="28"/>
  <c r="R825" i="28"/>
  <c r="R1213" i="28"/>
  <c r="R421" i="28"/>
  <c r="R930" i="28"/>
  <c r="R1224" i="28"/>
  <c r="R1480" i="28"/>
  <c r="R1664" i="28"/>
  <c r="R1848" i="28"/>
  <c r="R522" i="28"/>
  <c r="R1085" i="28"/>
  <c r="R1395" i="28"/>
  <c r="R1606" i="28"/>
  <c r="R1777" i="28"/>
  <c r="R1963" i="28"/>
  <c r="R2107" i="28"/>
  <c r="R2231" i="28"/>
  <c r="R254" i="28"/>
  <c r="R862" i="28"/>
  <c r="R1194" i="28"/>
  <c r="R1455" i="28"/>
  <c r="R1647" i="28"/>
  <c r="R1807" i="28"/>
  <c r="R1990" i="28"/>
  <c r="R2134" i="28"/>
  <c r="R2262" i="28"/>
  <c r="R2398" i="28"/>
  <c r="R2526" i="28"/>
  <c r="R2666" i="28"/>
  <c r="R2798" i="28"/>
  <c r="R2942" i="28"/>
  <c r="R786" i="28"/>
  <c r="R1465" i="28"/>
  <c r="R1849" i="28"/>
  <c r="R2109" i="28"/>
  <c r="R2377" i="28"/>
  <c r="R392" i="28"/>
  <c r="R982" i="28"/>
  <c r="R1446" i="28"/>
  <c r="R1671" i="28"/>
  <c r="R1906" i="28"/>
  <c r="R2112" i="28"/>
  <c r="R2272" i="28"/>
  <c r="R2405" i="28"/>
  <c r="R914" i="28"/>
  <c r="R1470" i="28"/>
  <c r="R1790" i="28"/>
  <c r="R2137" i="28"/>
  <c r="R2375" i="28"/>
  <c r="R2512" i="28"/>
  <c r="R2608" i="28"/>
  <c r="R2683" i="28"/>
  <c r="R2779" i="28"/>
  <c r="R2869" i="28"/>
  <c r="R2971" i="28"/>
  <c r="R869" i="28"/>
  <c r="R1517" i="28"/>
  <c r="R1879" i="28"/>
  <c r="R2156" i="28"/>
  <c r="R2429" i="28"/>
  <c r="R2513" i="28"/>
  <c r="R2599" i="28"/>
  <c r="R2705" i="28"/>
  <c r="R2791" i="28"/>
  <c r="R2871" i="28"/>
  <c r="R2972" i="28"/>
  <c r="R1459" i="28"/>
  <c r="R2097" i="28"/>
  <c r="R2531" i="28"/>
  <c r="R2680" i="28"/>
  <c r="R2851" i="28"/>
  <c r="R783" i="28"/>
  <c r="R1762" i="28"/>
  <c r="R2292" i="28"/>
  <c r="R2596" i="28"/>
  <c r="R2767" i="28"/>
  <c r="R2948" i="28"/>
  <c r="R1950" i="28"/>
  <c r="R2589" i="28"/>
  <c r="R2845" i="28"/>
  <c r="R1737" i="28"/>
  <c r="R2472" i="28"/>
  <c r="R2685" i="28"/>
  <c r="R494" i="28"/>
  <c r="R2548" i="28"/>
  <c r="R2084" i="28"/>
  <c r="R2537" i="28"/>
  <c r="R1741" i="28"/>
  <c r="R2815" i="28"/>
  <c r="R2697" i="28"/>
  <c r="R2836" i="28"/>
  <c r="R227" i="28"/>
  <c r="R256" i="28"/>
  <c r="R270" i="28"/>
  <c r="R355" i="28"/>
  <c r="R720" i="28"/>
  <c r="R379" i="28"/>
  <c r="R865" i="28"/>
  <c r="R268" i="28"/>
  <c r="R965" i="28"/>
  <c r="R1321" i="28"/>
  <c r="R567" i="28"/>
  <c r="R1006" i="28"/>
  <c r="R1288" i="28"/>
  <c r="R1508" i="28"/>
  <c r="R1704" i="28"/>
  <c r="R1896" i="28"/>
  <c r="R637" i="28"/>
  <c r="R1195" i="28"/>
  <c r="R1473" i="28"/>
  <c r="R1643" i="28"/>
  <c r="R1819" i="28"/>
  <c r="R1999" i="28"/>
  <c r="R2123" i="28"/>
  <c r="R2263" i="28"/>
  <c r="R503" i="28"/>
  <c r="R956" i="28"/>
  <c r="R1282" i="28"/>
  <c r="R1509" i="28"/>
  <c r="R1685" i="28"/>
  <c r="R1861" i="28"/>
  <c r="R2030" i="28"/>
  <c r="R2154" i="28"/>
  <c r="R2294" i="28"/>
  <c r="R2438" i="28"/>
  <c r="R2558" i="28"/>
  <c r="R2698" i="28"/>
  <c r="R2838" i="28"/>
  <c r="R2970" i="28"/>
  <c r="R1016" i="28"/>
  <c r="R1561" i="28"/>
  <c r="R1902" i="28"/>
  <c r="R2197" i="28"/>
  <c r="R2399" i="28"/>
  <c r="R542" i="28"/>
  <c r="R1142" i="28"/>
  <c r="R1479" i="28"/>
  <c r="R1693" i="28"/>
  <c r="R1968" i="28"/>
  <c r="R2144" i="28"/>
  <c r="R2320" i="28"/>
  <c r="R2453" i="28"/>
  <c r="R1005" i="28"/>
  <c r="R1555" i="28"/>
  <c r="R1939" i="28"/>
  <c r="R2217" i="28"/>
  <c r="R2417" i="28"/>
  <c r="R2528" i="28"/>
  <c r="R2629" i="28"/>
  <c r="R2715" i="28"/>
  <c r="R2811" i="28"/>
  <c r="R2891" i="28"/>
  <c r="R2976" i="28"/>
  <c r="R1198" i="28"/>
  <c r="R1623" i="28"/>
  <c r="R1901" i="28"/>
  <c r="R2236" i="28"/>
  <c r="R2440" i="28"/>
  <c r="R2535" i="28"/>
  <c r="R2641" i="28"/>
  <c r="R2716" i="28"/>
  <c r="R2801" i="28"/>
  <c r="R2908" i="28"/>
  <c r="R393" i="28"/>
  <c r="R1545" i="28"/>
  <c r="R2257" i="28"/>
  <c r="R2541" i="28"/>
  <c r="R2744" i="28"/>
  <c r="R2925" i="28"/>
  <c r="R1078" i="28"/>
  <c r="R1933" i="28"/>
  <c r="R2435" i="28"/>
  <c r="R2649" i="28"/>
  <c r="R2788" i="28"/>
  <c r="R274" i="28"/>
  <c r="R2209" i="28"/>
  <c r="R2675" i="28"/>
  <c r="R2952" i="28"/>
  <c r="R1822" i="28"/>
  <c r="R2515" i="28"/>
  <c r="R2813" i="28"/>
  <c r="R1698" i="28"/>
  <c r="R2676" i="28"/>
  <c r="R2569" i="28"/>
  <c r="R2708" i="28"/>
  <c r="R2308" i="28"/>
  <c r="R841" i="28"/>
  <c r="R2953" i="28"/>
  <c r="R35" i="28"/>
  <c r="R42" i="28"/>
  <c r="R65" i="28"/>
  <c r="R512" i="28"/>
  <c r="R576" i="28"/>
  <c r="R880" i="28"/>
  <c r="R619" i="28"/>
  <c r="R1011" i="28"/>
  <c r="R690" i="28"/>
  <c r="R1129" i="28"/>
  <c r="R77" i="28"/>
  <c r="R858" i="28"/>
  <c r="R1144" i="28"/>
  <c r="R1400" i="28"/>
  <c r="R1620" i="28"/>
  <c r="R1808" i="28"/>
  <c r="R124" i="28"/>
  <c r="R968" i="28"/>
  <c r="R1323" i="28"/>
  <c r="R1558" i="28"/>
  <c r="R1750" i="28"/>
  <c r="R1905" i="28"/>
  <c r="R2063" i="28"/>
  <c r="R2199" i="28"/>
  <c r="R2335" i="28"/>
  <c r="R706" i="28"/>
  <c r="R1130" i="28"/>
  <c r="R1386" i="28"/>
  <c r="R1599" i="28"/>
  <c r="R1791" i="28"/>
  <c r="R1946" i="28"/>
  <c r="R2094" i="28"/>
  <c r="R2230" i="28"/>
  <c r="R2358" i="28"/>
  <c r="R2494" i="28"/>
  <c r="R2634" i="28"/>
  <c r="R2758" i="28"/>
  <c r="R2902" i="28"/>
  <c r="R615" i="28"/>
  <c r="R1311" i="28"/>
  <c r="R1742" i="28"/>
  <c r="R2053" i="28"/>
  <c r="R2325" i="28"/>
  <c r="R2457" i="28"/>
  <c r="R940" i="28"/>
  <c r="R1318" i="28"/>
  <c r="R1629" i="28"/>
  <c r="R1842" i="28"/>
  <c r="R2048" i="28"/>
  <c r="R2256" i="28"/>
  <c r="R2400" i="28"/>
  <c r="R573" i="28"/>
  <c r="R1351" i="28"/>
  <c r="R1726" i="28"/>
  <c r="R2041" i="28"/>
  <c r="R2353" i="28"/>
  <c r="R2485" i="28"/>
  <c r="R2571" i="28"/>
  <c r="R2672" i="28"/>
  <c r="R2757" i="28"/>
  <c r="R2832" i="28"/>
  <c r="R2939" i="28"/>
  <c r="R698" i="28"/>
  <c r="R1422" i="28"/>
  <c r="R1794" i="28"/>
  <c r="R2076" i="28"/>
  <c r="R2344" i="28"/>
  <c r="R2503" i="28"/>
  <c r="R2593" i="28"/>
  <c r="R2673" i="28"/>
  <c r="R2764" i="28"/>
  <c r="R2855" i="28"/>
  <c r="R2940" i="28"/>
  <c r="R1335" i="28"/>
  <c r="R2001" i="28"/>
  <c r="R2455" i="28"/>
  <c r="R2659" i="28"/>
  <c r="R2829" i="28"/>
  <c r="R2979" i="28"/>
  <c r="R1634" i="28"/>
  <c r="R2228" i="28"/>
  <c r="R2532" i="28"/>
  <c r="R2735" i="28"/>
  <c r="R2895" i="28"/>
  <c r="R1431" i="28"/>
  <c r="R2568" i="28"/>
  <c r="R2824" i="28"/>
  <c r="R1111" i="28"/>
  <c r="R2359" i="28"/>
  <c r="R2664" i="28"/>
  <c r="R2920" i="28"/>
  <c r="R2505" i="28"/>
  <c r="R2932" i="28"/>
  <c r="R950" i="28"/>
  <c r="R1570" i="28"/>
  <c r="R2687" i="28"/>
  <c r="R1954" i="28"/>
  <c r="R2495" i="28"/>
  <c r="O89" i="30"/>
  <c r="O185" i="30"/>
  <c r="O313" i="30"/>
  <c r="O383" i="30"/>
  <c r="O439" i="30"/>
  <c r="O503" i="30"/>
  <c r="K12" i="30"/>
  <c r="O98" i="30"/>
  <c r="O194" i="30"/>
  <c r="O322" i="30"/>
  <c r="O388" i="30"/>
  <c r="O452" i="30"/>
  <c r="K19" i="30"/>
  <c r="O58" i="30"/>
  <c r="O170" i="30"/>
  <c r="O298" i="30"/>
  <c r="O376" i="30"/>
  <c r="O424" i="30"/>
  <c r="O488" i="30"/>
  <c r="K5" i="30"/>
  <c r="K33" i="30"/>
  <c r="O396" i="30"/>
  <c r="K15" i="30"/>
  <c r="O81" i="30"/>
  <c r="O193" i="30"/>
  <c r="O289" i="30"/>
  <c r="O379" i="30"/>
  <c r="O435" i="30"/>
  <c r="O491" i="30"/>
  <c r="K10" i="30"/>
  <c r="K34" i="30"/>
  <c r="O486" i="30"/>
  <c r="O454" i="30"/>
  <c r="O426" i="30"/>
  <c r="O402" i="30"/>
  <c r="O370" i="30"/>
  <c r="O342" i="30"/>
  <c r="O286" i="30"/>
  <c r="O222" i="30"/>
  <c r="O174" i="30"/>
  <c r="O118" i="30"/>
  <c r="O54" i="30"/>
  <c r="O509" i="30"/>
  <c r="O485" i="30"/>
  <c r="O453" i="30"/>
  <c r="O425" i="30"/>
  <c r="O397" i="30"/>
  <c r="O365" i="30"/>
  <c r="O341" i="30"/>
  <c r="O285" i="30"/>
  <c r="O221" i="30"/>
  <c r="O165" i="30"/>
  <c r="O117" i="30"/>
  <c r="O53" i="30"/>
  <c r="O340" i="30"/>
  <c r="O312" i="30"/>
  <c r="O280" i="30"/>
  <c r="O256" i="30"/>
  <c r="O228" i="30"/>
  <c r="O196" i="30"/>
  <c r="O168" i="30"/>
  <c r="O144" i="30"/>
  <c r="O112" i="30"/>
  <c r="O84" i="30"/>
  <c r="O56" i="30"/>
  <c r="O24" i="30"/>
  <c r="O335" i="30"/>
  <c r="O307" i="30"/>
  <c r="O275" i="30"/>
  <c r="O247" i="30"/>
  <c r="O223" i="30"/>
  <c r="O191" i="30"/>
  <c r="O163" i="30"/>
  <c r="O135" i="30"/>
  <c r="O103" i="30"/>
  <c r="O79" i="30"/>
  <c r="O51" i="30"/>
  <c r="O19" i="30"/>
  <c r="O18" i="30"/>
  <c r="M1500" i="28"/>
  <c r="M1276" i="28"/>
  <c r="M1060" i="28"/>
  <c r="M684" i="28"/>
  <c r="M1467" i="28"/>
  <c r="M1219" i="28"/>
  <c r="M987" i="28"/>
  <c r="M509" i="28"/>
  <c r="M1456" i="28"/>
  <c r="M1344" i="28"/>
  <c r="M1232" i="28"/>
  <c r="M1120" i="28"/>
  <c r="M1000" i="28"/>
  <c r="M853" i="28"/>
  <c r="M114" i="28"/>
  <c r="M1252" i="28"/>
  <c r="M980" i="28"/>
  <c r="M1491" i="28"/>
  <c r="M1195" i="28"/>
  <c r="M878" i="28"/>
  <c r="M1487" i="28"/>
  <c r="M1327" i="28"/>
  <c r="M1183" i="28"/>
  <c r="M1023" i="28"/>
  <c r="M852" i="28"/>
  <c r="M232" i="28"/>
  <c r="M545" i="28"/>
  <c r="M140" i="28"/>
  <c r="M428" i="28"/>
  <c r="M22" i="28"/>
  <c r="M1454" i="28"/>
  <c r="M1386" i="28"/>
  <c r="M1306" i="28"/>
  <c r="M1226" i="28"/>
  <c r="M1154" i="28"/>
  <c r="M1070" i="28"/>
  <c r="M906" i="28"/>
  <c r="M433" i="28"/>
  <c r="M1489" i="28"/>
  <c r="M1293" i="28"/>
  <c r="M1085" i="28"/>
  <c r="M886" i="28"/>
  <c r="M397" i="28"/>
  <c r="M752" i="28"/>
  <c r="M480" i="28"/>
  <c r="M218" i="28"/>
  <c r="M782" i="28"/>
  <c r="M521" i="28"/>
  <c r="M254" i="28"/>
  <c r="M875" i="28"/>
  <c r="M679" i="28"/>
  <c r="M475" i="28"/>
  <c r="M263" i="28"/>
  <c r="M67" i="28"/>
  <c r="R2559" i="28"/>
  <c r="R1869" i="28"/>
  <c r="R941" i="28"/>
  <c r="R2873" i="28"/>
  <c r="R1406" i="28"/>
  <c r="R2391" i="28"/>
  <c r="R2844" i="28"/>
  <c r="R2460" i="28"/>
  <c r="R1230" i="28"/>
  <c r="R2741" i="28"/>
  <c r="R2265" i="28"/>
  <c r="R344" i="28"/>
  <c r="R1789" i="28"/>
  <c r="R2436" i="28"/>
  <c r="R1215" i="28"/>
  <c r="R2602" i="28"/>
  <c r="R2058" i="28"/>
  <c r="R1346" i="28"/>
  <c r="R2167" i="28"/>
  <c r="R1510" i="28"/>
  <c r="R1764" i="28"/>
  <c r="R730" i="28"/>
  <c r="R913" i="28"/>
  <c r="R432" i="28"/>
  <c r="O105" i="30"/>
  <c r="O233" i="30"/>
  <c r="O343" i="30"/>
  <c r="O391" i="30"/>
  <c r="O455" i="30"/>
  <c r="O510" i="30"/>
  <c r="K20" i="30"/>
  <c r="O114" i="30"/>
  <c r="O242" i="30"/>
  <c r="O348" i="30"/>
  <c r="O404" i="30"/>
  <c r="O468" i="30"/>
  <c r="K27" i="30"/>
  <c r="O90" i="30"/>
  <c r="O218" i="30"/>
  <c r="O314" i="30"/>
  <c r="O384" i="30"/>
  <c r="O448" i="30"/>
  <c r="O504" i="30"/>
  <c r="K9" i="30"/>
  <c r="O508" i="30"/>
  <c r="K35" i="30"/>
  <c r="O97" i="30"/>
  <c r="O209" i="30"/>
  <c r="O337" i="30"/>
  <c r="O395" i="30"/>
  <c r="O443" i="30"/>
  <c r="O507" i="30"/>
  <c r="K14" i="30"/>
  <c r="O506" i="30"/>
  <c r="O474" i="30"/>
  <c r="O450" i="30"/>
  <c r="O422" i="30"/>
  <c r="O390" i="30"/>
  <c r="O362" i="30"/>
  <c r="O334" i="30"/>
  <c r="O270" i="30"/>
  <c r="O214" i="30"/>
  <c r="O158" i="30"/>
  <c r="O94" i="30"/>
  <c r="O46" i="30"/>
  <c r="O505" i="30"/>
  <c r="O473" i="30"/>
  <c r="O445" i="30"/>
  <c r="O421" i="30"/>
  <c r="O389" i="30"/>
  <c r="O361" i="30"/>
  <c r="O325" i="30"/>
  <c r="O261" i="30"/>
  <c r="O213" i="30"/>
  <c r="O157" i="30"/>
  <c r="O93" i="30"/>
  <c r="O37" i="30"/>
  <c r="O336" i="30"/>
  <c r="O304" i="30"/>
  <c r="O276" i="30"/>
  <c r="O248" i="30"/>
  <c r="O216" i="30"/>
  <c r="O192" i="30"/>
  <c r="O164" i="30"/>
  <c r="O132" i="30"/>
  <c r="O104" i="30"/>
  <c r="O80" i="30"/>
  <c r="O48" i="30"/>
  <c r="O20" i="30"/>
  <c r="O327" i="30"/>
  <c r="O295" i="30"/>
  <c r="O271" i="30"/>
  <c r="O243" i="30"/>
  <c r="O211" i="30"/>
  <c r="O183" i="30"/>
  <c r="O159" i="30"/>
  <c r="O127" i="30"/>
  <c r="O99" i="30"/>
  <c r="O71" i="30"/>
  <c r="O39" i="30"/>
  <c r="O15" i="30"/>
  <c r="O50" i="30"/>
  <c r="M1468" i="28"/>
  <c r="M1244" i="28"/>
  <c r="M1028" i="28"/>
  <c r="M605" i="28"/>
  <c r="M1419" i="28"/>
  <c r="M1203" i="28"/>
  <c r="M971" i="28"/>
  <c r="M253" i="28"/>
  <c r="M1448" i="28"/>
  <c r="M1328" i="28"/>
  <c r="M1216" i="28"/>
  <c r="M1104" i="28"/>
  <c r="M992" i="28"/>
  <c r="M754" i="28"/>
  <c r="M72" i="28"/>
  <c r="M1236" i="28"/>
  <c r="M916" i="28"/>
  <c r="M1459" i="28"/>
  <c r="M1139" i="28"/>
  <c r="M818" i="28"/>
  <c r="M1463" i="28"/>
  <c r="M1311" i="28"/>
  <c r="M1151" i="28"/>
  <c r="M1015" i="28"/>
  <c r="M833" i="28"/>
  <c r="M61" i="28"/>
  <c r="M524" i="28"/>
  <c r="M97" i="28"/>
  <c r="M364" i="28"/>
  <c r="M1522" i="28"/>
  <c r="M1450" i="28"/>
  <c r="M1370" i="28"/>
  <c r="M1298" i="28"/>
  <c r="M1218" i="28"/>
  <c r="M1138" i="28"/>
  <c r="M1066" i="28"/>
  <c r="M828" i="28"/>
  <c r="M294" i="28"/>
  <c r="M1441" i="28"/>
  <c r="M1233" i="28"/>
  <c r="M1037" i="28"/>
  <c r="M802" i="28"/>
  <c r="M248" i="28"/>
  <c r="M693" i="28"/>
  <c r="M426" i="28"/>
  <c r="M138" i="28"/>
  <c r="M718" i="28"/>
  <c r="M457" i="28"/>
  <c r="M180" i="28"/>
  <c r="M827" i="28"/>
  <c r="M627" i="28"/>
  <c r="M423" i="28"/>
  <c r="M219" i="28"/>
  <c r="M23" i="28"/>
  <c r="R2879" i="28"/>
  <c r="R2856" i="28"/>
  <c r="R2739" i="28"/>
  <c r="R2660" i="28"/>
  <c r="R2968" i="28"/>
  <c r="R1843" i="28"/>
  <c r="R2743" i="28"/>
  <c r="R2300" i="28"/>
  <c r="R585" i="28"/>
  <c r="R2635" i="28"/>
  <c r="R2009" i="28"/>
  <c r="R2357" i="28"/>
  <c r="R1533" i="28"/>
  <c r="R2269" i="28"/>
  <c r="R308" i="28"/>
  <c r="R2458" i="28"/>
  <c r="R1914" i="28"/>
  <c r="R1052" i="28"/>
  <c r="R2027" i="28"/>
  <c r="R1283" i="28"/>
  <c r="R1576" i="28"/>
  <c r="R1373" i="28"/>
  <c r="R523" i="28"/>
  <c r="R366" i="28"/>
  <c r="O23" i="30"/>
  <c r="N8" i="30"/>
  <c r="N35" i="30"/>
  <c r="N62" i="30"/>
  <c r="N94" i="30"/>
  <c r="N120" i="30"/>
  <c r="N147" i="30"/>
  <c r="N179" i="30"/>
  <c r="N206" i="30"/>
  <c r="N232" i="30"/>
  <c r="N264" i="30"/>
  <c r="N291" i="30"/>
  <c r="N318" i="30"/>
  <c r="N348" i="30"/>
  <c r="N368" i="30"/>
  <c r="N388" i="30"/>
  <c r="N412" i="30"/>
  <c r="N432" i="30"/>
  <c r="N452" i="30"/>
  <c r="N476" i="30"/>
  <c r="N496" i="30"/>
  <c r="N516" i="30"/>
  <c r="N329" i="30"/>
  <c r="N309" i="30"/>
  <c r="N289" i="30"/>
  <c r="N265" i="30"/>
  <c r="N245" i="30"/>
  <c r="N225" i="30"/>
  <c r="N201" i="30"/>
  <c r="N181" i="30"/>
  <c r="N161" i="30"/>
  <c r="N137" i="30"/>
  <c r="N117" i="30"/>
  <c r="N97" i="30"/>
  <c r="N73" i="30"/>
  <c r="N53" i="30"/>
  <c r="N33" i="30"/>
  <c r="N9" i="30"/>
  <c r="N112" i="30"/>
  <c r="N255" i="30"/>
  <c r="N405" i="30"/>
  <c r="N511" i="30"/>
  <c r="N20" i="30"/>
  <c r="N499" i="30"/>
  <c r="N473" i="30"/>
  <c r="N446" i="30"/>
  <c r="N414" i="30"/>
  <c r="N387" i="30"/>
  <c r="N361" i="30"/>
  <c r="N324" i="30"/>
  <c r="N288" i="30"/>
  <c r="N252" i="30"/>
  <c r="N210" i="30"/>
  <c r="N175" i="30"/>
  <c r="N139" i="30"/>
  <c r="N96" i="30"/>
  <c r="N60" i="30"/>
  <c r="N26" i="30"/>
  <c r="N509" i="30"/>
  <c r="N482" i="30"/>
  <c r="N455" i="30"/>
  <c r="N423" i="30"/>
  <c r="N397" i="30"/>
  <c r="N370" i="30"/>
  <c r="N336" i="30"/>
  <c r="N300" i="30"/>
  <c r="N266" i="30"/>
  <c r="N223" i="30"/>
  <c r="N187" i="30"/>
  <c r="N151" i="30"/>
  <c r="N108" i="30"/>
  <c r="N74" i="30"/>
  <c r="N38" i="30"/>
  <c r="N518" i="30"/>
  <c r="N491" i="30"/>
  <c r="N465" i="30"/>
  <c r="N433" i="30"/>
  <c r="N406" i="30"/>
  <c r="N379" i="30"/>
  <c r="N347" i="30"/>
  <c r="N314" i="30"/>
  <c r="N278" i="30"/>
  <c r="N235" i="30"/>
  <c r="N199" i="30"/>
  <c r="N164" i="30"/>
  <c r="N122" i="30"/>
  <c r="N86" i="30"/>
  <c r="N50" i="30"/>
  <c r="N7" i="30"/>
  <c r="N212" i="30"/>
  <c r="N351" i="30"/>
  <c r="N479" i="30"/>
  <c r="O41" i="30"/>
  <c r="O121" i="30"/>
  <c r="O217" i="30"/>
  <c r="O297" i="30"/>
  <c r="O359" i="30"/>
  <c r="O407" i="30"/>
  <c r="O447" i="30"/>
  <c r="O487" i="30"/>
  <c r="O522" i="30"/>
  <c r="N119" i="30"/>
  <c r="N431" i="30"/>
  <c r="N410" i="30"/>
  <c r="O130" i="30"/>
  <c r="O226" i="30"/>
  <c r="O306" i="30"/>
  <c r="O364" i="30"/>
  <c r="O420" i="30"/>
  <c r="O460" i="30"/>
  <c r="O517" i="30"/>
  <c r="O26" i="30"/>
  <c r="O106" i="30"/>
  <c r="O186" i="30"/>
  <c r="O282" i="30"/>
  <c r="O352" i="30"/>
  <c r="O392" i="30"/>
  <c r="O440" i="30"/>
  <c r="O480" i="30"/>
  <c r="O515" i="30"/>
  <c r="N304" i="30"/>
  <c r="N367" i="30"/>
  <c r="O513" i="30"/>
  <c r="O65" i="30"/>
  <c r="O145" i="30"/>
  <c r="O225" i="30"/>
  <c r="O321" i="30"/>
  <c r="O371" i="30"/>
  <c r="O411" i="30"/>
  <c r="O459" i="30"/>
  <c r="O499" i="30"/>
  <c r="O524" i="30"/>
  <c r="O502" i="30"/>
  <c r="O482" i="30"/>
  <c r="O458" i="30"/>
  <c r="O438" i="30"/>
  <c r="O418" i="30"/>
  <c r="O394" i="30"/>
  <c r="O374" i="30"/>
  <c r="O354" i="30"/>
  <c r="O318" i="30"/>
  <c r="O278" i="30"/>
  <c r="O238" i="30"/>
  <c r="O190" i="30"/>
  <c r="O150" i="30"/>
  <c r="O110" i="30"/>
  <c r="O62" i="30"/>
  <c r="O22" i="30"/>
  <c r="O501" i="30"/>
  <c r="O477" i="30"/>
  <c r="O457" i="30"/>
  <c r="O437" i="30"/>
  <c r="O413" i="30"/>
  <c r="O393" i="30"/>
  <c r="O373" i="30"/>
  <c r="O349" i="30"/>
  <c r="O317" i="30"/>
  <c r="O277" i="30"/>
  <c r="O229" i="30"/>
  <c r="O189" i="30"/>
  <c r="O149" i="30"/>
  <c r="O101" i="30"/>
  <c r="O61" i="30"/>
  <c r="O21" i="30"/>
  <c r="O328" i="30"/>
  <c r="O308" i="30"/>
  <c r="O288" i="30"/>
  <c r="O264" i="30"/>
  <c r="O244" i="30"/>
  <c r="O224" i="30"/>
  <c r="O200" i="30"/>
  <c r="O180" i="30"/>
  <c r="O160" i="30"/>
  <c r="O136" i="30"/>
  <c r="O116" i="30"/>
  <c r="O96" i="30"/>
  <c r="O72" i="30"/>
  <c r="O52" i="30"/>
  <c r="O32" i="30"/>
  <c r="O8" i="30"/>
  <c r="O323" i="30"/>
  <c r="O303" i="30"/>
  <c r="O279" i="30"/>
  <c r="O259" i="30"/>
  <c r="O239" i="30"/>
  <c r="O215" i="30"/>
  <c r="O195" i="30"/>
  <c r="O175" i="30"/>
  <c r="O151" i="30"/>
  <c r="O131" i="30"/>
  <c r="O111" i="30"/>
  <c r="O87" i="30"/>
  <c r="O67" i="30"/>
  <c r="O47" i="30"/>
  <c r="N148" i="30"/>
  <c r="AM308" i="15"/>
  <c r="AM84" i="15"/>
  <c r="E436" i="32"/>
  <c r="E1" i="32" s="1"/>
  <c r="F28" i="40"/>
  <c r="F10" i="32"/>
  <c r="F1" i="32" s="1"/>
  <c r="F527" i="32"/>
  <c r="F615" i="32"/>
  <c r="F669" i="32"/>
  <c r="F711" i="32"/>
  <c r="F753" i="32"/>
  <c r="F797" i="32"/>
  <c r="F825" i="32"/>
  <c r="F853" i="32"/>
  <c r="F882" i="32"/>
  <c r="F910" i="32"/>
  <c r="F938" i="32"/>
  <c r="F966" i="32"/>
  <c r="F593" i="32"/>
  <c r="F539" i="32"/>
  <c r="F439" i="32"/>
  <c r="F556" i="32"/>
  <c r="F471" i="32"/>
  <c r="F307" i="32"/>
  <c r="F467" i="32"/>
  <c r="F373" i="32"/>
  <c r="F960" i="32"/>
  <c r="F940" i="32"/>
  <c r="F924" i="32"/>
  <c r="F908" i="32"/>
  <c r="F892" i="32"/>
  <c r="F876" i="32"/>
  <c r="F860" i="32"/>
  <c r="F844" i="32"/>
  <c r="F828" i="32"/>
  <c r="F812" i="32"/>
  <c r="F796" i="32"/>
  <c r="F780" i="32"/>
  <c r="F764" i="32"/>
  <c r="F748" i="32"/>
  <c r="F732" i="32"/>
  <c r="F716" i="32"/>
  <c r="F700" i="32"/>
  <c r="F684" i="32"/>
  <c r="F668" i="32"/>
  <c r="F651" i="32"/>
  <c r="F629" i="32"/>
  <c r="F608" i="32"/>
  <c r="F587" i="32"/>
  <c r="F565" i="32"/>
  <c r="F544" i="32"/>
  <c r="F512" i="32"/>
  <c r="F480" i="32"/>
  <c r="F448" i="32"/>
  <c r="F412" i="32"/>
  <c r="F366" i="32"/>
  <c r="F271" i="32"/>
  <c r="F59" i="32"/>
  <c r="F782" i="32"/>
  <c r="F766" i="32"/>
  <c r="F750" i="32"/>
  <c r="F734" i="32"/>
  <c r="F718" i="32"/>
  <c r="F702" i="32"/>
  <c r="F686" i="32"/>
  <c r="F670" i="32"/>
  <c r="F653" i="32"/>
  <c r="F632" i="32"/>
  <c r="F611" i="32"/>
  <c r="F589" i="32"/>
  <c r="F568" i="32"/>
  <c r="F547" i="32"/>
  <c r="F516" i="32"/>
  <c r="F484" i="32"/>
  <c r="F452" i="32"/>
  <c r="F417" i="32"/>
  <c r="F293" i="32"/>
  <c r="F559" i="32"/>
  <c r="F631" i="32"/>
  <c r="F679" i="32"/>
  <c r="F721" i="32"/>
  <c r="F765" i="32"/>
  <c r="F803" i="32"/>
  <c r="F831" i="32"/>
  <c r="F861" i="32"/>
  <c r="F889" i="32"/>
  <c r="F917" i="32"/>
  <c r="F946" i="32"/>
  <c r="F971" i="32"/>
  <c r="E607" i="32"/>
  <c r="F333" i="32"/>
  <c r="F311" i="32"/>
  <c r="F290" i="32"/>
  <c r="F269" i="32"/>
  <c r="F247" i="32"/>
  <c r="F226" i="32"/>
  <c r="F205" i="32"/>
  <c r="F183" i="32"/>
  <c r="F162" i="32"/>
  <c r="F141" i="32"/>
  <c r="F119" i="32"/>
  <c r="F98" i="32"/>
  <c r="F77" i="32"/>
  <c r="F55" i="32"/>
  <c r="F34" i="32"/>
  <c r="F13" i="32"/>
  <c r="F332" i="32"/>
  <c r="F316" i="32"/>
  <c r="F300" i="32"/>
  <c r="F284" i="32"/>
  <c r="F268" i="32"/>
  <c r="F252" i="32"/>
  <c r="F236" i="32"/>
  <c r="F220" i="32"/>
  <c r="F204" i="32"/>
  <c r="F188" i="32"/>
  <c r="F172" i="32"/>
  <c r="F156" i="32"/>
  <c r="F140" i="32"/>
  <c r="F124" i="32"/>
  <c r="F108" i="32"/>
  <c r="F92" i="32"/>
  <c r="F76" i="32"/>
  <c r="F60" i="32"/>
  <c r="F44" i="32"/>
  <c r="F28" i="32"/>
  <c r="F12" i="32"/>
  <c r="F26" i="32"/>
  <c r="F54" i="32"/>
  <c r="F83" i="32"/>
  <c r="F111" i="32"/>
  <c r="F139" i="32"/>
  <c r="F169" i="32"/>
  <c r="F21" i="32"/>
  <c r="F49" i="32"/>
  <c r="F78" i="32"/>
  <c r="F106" i="32"/>
  <c r="F134" i="32"/>
  <c r="F163" i="32"/>
  <c r="F191" i="32"/>
  <c r="F43" i="32"/>
  <c r="F101" i="32"/>
  <c r="F158" i="32"/>
  <c r="F202" i="32"/>
  <c r="F230" i="32"/>
  <c r="F259" i="32"/>
  <c r="F287" i="32"/>
  <c r="F315" i="32"/>
  <c r="F344" i="32"/>
  <c r="F365" i="32"/>
  <c r="F46" i="32"/>
  <c r="F122" i="32"/>
  <c r="F17" i="32"/>
  <c r="F94" i="32"/>
  <c r="F166" i="32"/>
  <c r="F218" i="32"/>
  <c r="F67" i="32"/>
  <c r="F201" i="32"/>
  <c r="F249" i="32"/>
  <c r="F286" i="32"/>
  <c r="F325" i="32"/>
  <c r="F357" i="32"/>
  <c r="F650" i="32"/>
  <c r="F634" i="32"/>
  <c r="F618" i="32"/>
  <c r="F602" i="32"/>
  <c r="F586" i="32"/>
  <c r="F570" i="32"/>
  <c r="F554" i="32"/>
  <c r="F538" i="32"/>
  <c r="F522" i="32"/>
  <c r="F506" i="32"/>
  <c r="F490" i="32"/>
  <c r="F474" i="32"/>
  <c r="F458" i="32"/>
  <c r="F442" i="32"/>
  <c r="F425" i="32"/>
  <c r="F404" i="32"/>
  <c r="F382" i="32"/>
  <c r="F352" i="32"/>
  <c r="F303" i="32"/>
  <c r="F254" i="32"/>
  <c r="F187" i="32"/>
  <c r="F541" i="32"/>
  <c r="F525" i="32"/>
  <c r="F509" i="32"/>
  <c r="F493" i="32"/>
  <c r="F477" i="32"/>
  <c r="F461" i="32"/>
  <c r="F445" i="32"/>
  <c r="F429" i="32"/>
  <c r="F408" i="32"/>
  <c r="F386" i="32"/>
  <c r="F358" i="32"/>
  <c r="F313" i="32"/>
  <c r="F262" i="32"/>
  <c r="F203" i="32"/>
  <c r="F22" i="32"/>
  <c r="F233" i="32"/>
  <c r="F335" i="32"/>
  <c r="F396" i="32"/>
  <c r="F444" i="32"/>
  <c r="F492" i="32"/>
  <c r="F532" i="32"/>
  <c r="F563" i="32"/>
  <c r="F595" i="32"/>
  <c r="F621" i="32"/>
  <c r="F648" i="32"/>
  <c r="F674" i="32"/>
  <c r="F694" i="32"/>
  <c r="F714" i="32"/>
  <c r="F738" i="32"/>
  <c r="F758" i="32"/>
  <c r="F778" i="32"/>
  <c r="F165" i="32"/>
  <c r="F321" i="32"/>
  <c r="F401" i="32"/>
  <c r="F456" i="32"/>
  <c r="F496" i="32"/>
  <c r="F536" i="32"/>
  <c r="F571" i="32"/>
  <c r="F597" i="32"/>
  <c r="F624" i="32"/>
  <c r="F656" i="32"/>
  <c r="F676" i="32"/>
  <c r="F696" i="32"/>
  <c r="F720" i="32"/>
  <c r="F740" i="32"/>
  <c r="F760" i="32"/>
  <c r="F784" i="32"/>
  <c r="F804" i="32"/>
  <c r="F824" i="32"/>
  <c r="F848" i="32"/>
  <c r="F868" i="32"/>
  <c r="F888" i="32"/>
  <c r="F912" i="32"/>
  <c r="F932" i="32"/>
  <c r="F952" i="32"/>
  <c r="F394" i="32"/>
  <c r="F515" i="32"/>
  <c r="F447" i="32"/>
  <c r="F270" i="32"/>
  <c r="F479" i="32"/>
  <c r="F583" i="32"/>
  <c r="F953" i="32"/>
  <c r="F895" i="32"/>
  <c r="F839" i="32"/>
  <c r="F775" i="32"/>
  <c r="F689" i="32"/>
  <c r="F580" i="32"/>
  <c r="G28" i="40"/>
  <c r="G40" i="40"/>
  <c r="G42" i="40" s="1"/>
  <c r="L4" i="40"/>
  <c r="L10" i="40" s="1"/>
  <c r="O10" i="40"/>
  <c r="AD4" i="40"/>
  <c r="AD10" i="40" s="1"/>
  <c r="AC11" i="40" s="1"/>
  <c r="AH11" i="40"/>
  <c r="V11" i="40"/>
  <c r="AI11" i="40"/>
  <c r="AJ11" i="40"/>
  <c r="W11" i="40"/>
  <c r="AK11" i="40"/>
  <c r="D10" i="40"/>
  <c r="U10" i="40"/>
  <c r="U11" i="40" s="1"/>
  <c r="AG10" i="40"/>
  <c r="AG11" i="40" s="1"/>
  <c r="K1" i="30" l="1"/>
  <c r="N1" i="30"/>
  <c r="R1" i="28"/>
  <c r="M1" i="28"/>
  <c r="AB11" i="40"/>
  <c r="AA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Craig S Calzone</author>
  </authors>
  <commentList>
    <comment ref="C57" authorId="0" shapeId="0" xr:uid="{00000000-0006-0000-0000-000001000000}">
      <text>
        <r>
          <rPr>
            <b/>
            <sz val="9"/>
            <color indexed="81"/>
            <rFont val="Tahoma"/>
            <family val="2"/>
          </rPr>
          <t>Craig S Calzone:</t>
        </r>
        <r>
          <rPr>
            <sz val="9"/>
            <color indexed="81"/>
            <rFont val="Tahoma"/>
            <family val="2"/>
          </rPr>
          <t xml:space="preserve">
Truecomp</t>
        </r>
      </text>
    </comment>
    <comment ref="F57" authorId="0" shapeId="0" xr:uid="{00000000-0006-0000-0000-000002000000}">
      <text>
        <r>
          <rPr>
            <b/>
            <sz val="9"/>
            <color indexed="81"/>
            <rFont val="Tahoma"/>
            <family val="2"/>
          </rPr>
          <t>Craig S Calzone:</t>
        </r>
        <r>
          <rPr>
            <sz val="9"/>
            <color indexed="81"/>
            <rFont val="Tahoma"/>
            <family val="2"/>
          </rPr>
          <t xml:space="preserve">
Truecomp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Matthew Momentoff</author>
  </authors>
  <commentList>
    <comment ref="AA7" authorId="0" shapeId="0" xr:uid="{00000000-0006-0000-0100-000001000000}">
      <text>
        <r>
          <rPr>
            <b/>
            <sz val="9"/>
            <color indexed="81"/>
            <rFont val="Tahoma"/>
            <family val="2"/>
          </rPr>
          <t xml:space="preserve">Matthew Momentoff:
</t>
        </r>
        <r>
          <rPr>
            <sz val="9"/>
            <color indexed="81"/>
            <rFont val="Tahoma"/>
            <family val="2"/>
          </rPr>
          <t>Canada Treasury has 51 feeds. Only one feed is displayed, therefore, must add 50 for remaining feeds.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Popoff</author>
  </authors>
  <commentList>
    <comment ref="G5" authorId="0" shapeId="0" xr:uid="{00000000-0006-0000-0300-000001000000}">
      <text>
        <r>
          <rPr>
            <b/>
            <sz val="9"/>
            <color indexed="81"/>
            <rFont val="Tahoma"/>
            <family val="2"/>
          </rPr>
          <t>Criteria:</t>
        </r>
        <r>
          <rPr>
            <sz val="9"/>
            <color indexed="81"/>
            <rFont val="Tahoma"/>
            <family val="2"/>
          </rPr>
          <t xml:space="preserve">
 &lt;if&gt; Insurance based Product
&lt;or&gt; Reinsurance business
&lt;or&gt; Product with Investment component
&lt;or&gt; Investment related to Asset Class</t>
        </r>
      </text>
    </comment>
    <comment ref="AO5" authorId="0" shapeId="0" xr:uid="{00000000-0006-0000-0300-000002000000}">
      <text>
        <r>
          <rPr>
            <b/>
            <sz val="9"/>
            <color indexed="81"/>
            <rFont val="Tahoma"/>
            <family val="2"/>
          </rPr>
          <t>Criteria:</t>
        </r>
        <r>
          <rPr>
            <sz val="9"/>
            <color indexed="81"/>
            <rFont val="Tahoma"/>
            <family val="2"/>
          </rPr>
          <t xml:space="preserve">
 &lt;if&gt; Insurance based Product
&lt;or&gt; Reinsurance business
&lt;or&gt; Product with Investment component
&lt;or&gt; Investment related to Asset Class</t>
        </r>
      </text>
    </comment>
    <comment ref="AR5" authorId="0" shapeId="0" xr:uid="{00000000-0006-0000-0300-000003000000}">
      <text>
        <r>
          <rPr>
            <sz val="9"/>
            <color indexed="81"/>
            <rFont val="Tahoma"/>
            <family val="2"/>
          </rPr>
          <t xml:space="preserve">RIP = Retirement In Progress
RNF = Retirement Not Funded
ROFF = retirement after long Run OFF period
GROW = GROW this business
</t>
        </r>
        <r>
          <rPr>
            <sz val="9"/>
            <color indexed="81"/>
            <rFont val="Tahoma"/>
            <family val="2"/>
          </rPr>
          <t xml:space="preserve">
</t>
        </r>
      </text>
    </comment>
    <comment ref="AS5" authorId="0" shapeId="0" xr:uid="{00000000-0006-0000-0300-000004000000}">
      <text>
        <r>
          <rPr>
            <b/>
            <sz val="9"/>
            <color indexed="81"/>
            <rFont val="Tahoma"/>
            <family val="2"/>
          </rPr>
          <t>Criteria for PTF:</t>
        </r>
        <r>
          <rPr>
            <sz val="9"/>
            <color indexed="81"/>
            <rFont val="Tahoma"/>
            <family val="2"/>
          </rPr>
          <t xml:space="preserve">
&gt; feed contains transactions related to … Premiums / Commissions / Claims / Policy Loans / etc.
&gt; feed contains non-Accounting data points related to … Policy / Treaty / Cession / Minor Product
</t>
        </r>
      </text>
    </comment>
    <comment ref="AT5" authorId="0" shapeId="0" xr:uid="{00000000-0006-0000-0300-000005000000}">
      <text>
        <r>
          <rPr>
            <b/>
            <sz val="9"/>
            <color indexed="81"/>
            <rFont val="Tahoma"/>
            <family val="2"/>
          </rPr>
          <t>Transactions of interest ...</t>
        </r>
        <r>
          <rPr>
            <sz val="9"/>
            <color indexed="81"/>
            <rFont val="Tahoma"/>
            <family val="2"/>
          </rPr>
          <t xml:space="preserve">
&gt; Premiums
&gt; Commissions
&gt; Claims
&gt; Policy Loans</t>
        </r>
      </text>
    </comment>
    <comment ref="AU5" authorId="0" shapeId="0" xr:uid="{00000000-0006-0000-0300-000006000000}">
      <text>
        <r>
          <rPr>
            <b/>
            <sz val="9"/>
            <color indexed="81"/>
            <rFont val="Tahoma"/>
            <family val="2"/>
          </rPr>
          <t>Michael Popoff:</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Popoff</author>
  </authors>
  <commentList>
    <comment ref="N5" authorId="0" shapeId="0" xr:uid="{00000000-0006-0000-0600-000001000000}">
      <text>
        <r>
          <rPr>
            <b/>
            <sz val="9"/>
            <color indexed="81"/>
            <rFont val="Tahoma"/>
            <family val="2"/>
          </rPr>
          <t>Criteria:</t>
        </r>
        <r>
          <rPr>
            <sz val="9"/>
            <color indexed="81"/>
            <rFont val="Tahoma"/>
            <family val="2"/>
          </rPr>
          <t xml:space="preserve">
 &lt;if&gt; Insurance based Product
&lt;or&gt; Reinsurance business
&lt;or&gt; Product with Investment component
&lt;or&gt; Investment related to Asset Class</t>
        </r>
      </text>
    </comment>
    <comment ref="Q5" authorId="0" shapeId="0" xr:uid="{00000000-0006-0000-0600-000002000000}">
      <text>
        <r>
          <rPr>
            <sz val="9"/>
            <color indexed="81"/>
            <rFont val="Tahoma"/>
            <family val="2"/>
          </rPr>
          <t xml:space="preserve">RIP = Retirement In Progress
RNF = Retirement Not Funded
ROFF = retirement after long Run OFF period
GROW = GROW this business
</t>
        </r>
        <r>
          <rPr>
            <sz val="9"/>
            <color indexed="81"/>
            <rFont val="Tahoma"/>
            <family val="2"/>
          </rPr>
          <t xml:space="preserve">
</t>
        </r>
      </text>
    </comment>
    <comment ref="R5" authorId="0" shapeId="0" xr:uid="{00000000-0006-0000-0600-000003000000}">
      <text>
        <r>
          <rPr>
            <b/>
            <sz val="9"/>
            <color indexed="81"/>
            <rFont val="Tahoma"/>
            <family val="2"/>
          </rPr>
          <t>Criteria for PTF:</t>
        </r>
        <r>
          <rPr>
            <sz val="9"/>
            <color indexed="81"/>
            <rFont val="Tahoma"/>
            <family val="2"/>
          </rPr>
          <t xml:space="preserve">
&gt; feed contains transactions related to … 
 [Premiums / Commissions / Claims /
    Policy Loans / etc.]
&gt; feed contains non-Accounting data points related to ...
 [Policy / Treaty / Cession / Minor Product]
</t>
        </r>
      </text>
    </comment>
    <comment ref="S5" authorId="0" shapeId="0" xr:uid="{00000000-0006-0000-0600-000004000000}">
      <text>
        <r>
          <rPr>
            <b/>
            <sz val="9"/>
            <color indexed="81"/>
            <rFont val="Tahoma"/>
            <family val="2"/>
          </rPr>
          <t>Transactions of interest ...</t>
        </r>
        <r>
          <rPr>
            <sz val="9"/>
            <color indexed="81"/>
            <rFont val="Tahoma"/>
            <family val="2"/>
          </rPr>
          <t xml:space="preserve">
&gt; Premiums
&gt; Commissions
&gt; Claims
&gt; Policy Loans</t>
        </r>
      </text>
    </comment>
    <comment ref="T5" authorId="0" shapeId="0" xr:uid="{00000000-0006-0000-0600-000005000000}">
      <text>
        <r>
          <rPr>
            <sz val="9"/>
            <color indexed="81"/>
            <rFont val="Tahoma"/>
            <family val="2"/>
          </rPr>
          <t xml:space="preserve">see </t>
        </r>
        <r>
          <rPr>
            <b/>
            <sz val="9"/>
            <color indexed="81"/>
            <rFont val="Tahoma"/>
            <family val="2"/>
          </rPr>
          <t>DESC2</t>
        </r>
        <r>
          <rPr>
            <sz val="9"/>
            <color indexed="81"/>
            <rFont val="Tahoma"/>
            <family val="2"/>
          </rPr>
          <t xml:space="preserve"> tab
and file "</t>
        </r>
        <r>
          <rPr>
            <b/>
            <sz val="9"/>
            <color indexed="81"/>
            <rFont val="Tahoma"/>
            <family val="2"/>
          </rPr>
          <t>IFRS 17 - Prkey BU DESC2 Data Matrix.xlsx</t>
        </r>
        <r>
          <rPr>
            <sz val="9"/>
            <color indexed="81"/>
            <rFont val="Tahoma"/>
            <family val="2"/>
          </rPr>
          <t>"</t>
        </r>
        <r>
          <rPr>
            <sz val="9"/>
            <color indexed="81"/>
            <rFont val="Tahoma"/>
            <family val="2"/>
          </rPr>
          <t xml:space="preserve">
</t>
        </r>
      </text>
    </comment>
    <comment ref="V5" authorId="0" shapeId="0" xr:uid="{00000000-0006-0000-0600-000006000000}">
      <text>
        <r>
          <rPr>
            <b/>
            <sz val="9"/>
            <color indexed="81"/>
            <rFont val="Tahoma"/>
            <family val="2"/>
          </rPr>
          <t xml:space="preserve">Score:
</t>
        </r>
        <r>
          <rPr>
            <sz val="9"/>
            <color indexed="81"/>
            <rFont val="Tahoma"/>
            <family val="2"/>
          </rPr>
          <t>9</t>
        </r>
        <r>
          <rPr>
            <b/>
            <sz val="9"/>
            <color indexed="81"/>
            <rFont val="Tahoma"/>
            <family val="2"/>
          </rPr>
          <t xml:space="preserve"> = </t>
        </r>
        <r>
          <rPr>
            <sz val="9"/>
            <color indexed="81"/>
            <rFont val="Tahoma"/>
            <family val="2"/>
          </rPr>
          <t>Pass1(Y)/Pass2(EBF)</t>
        </r>
        <r>
          <rPr>
            <sz val="9"/>
            <color indexed="81"/>
            <rFont val="Tahoma"/>
            <family val="2"/>
          </rPr>
          <t xml:space="preserve">
5 = Pass1(Y)/Pass2(PTF)
1 = Pass1(N)/Pass2(PTF)</t>
        </r>
      </text>
    </comment>
    <comment ref="W5" authorId="0" shapeId="0" xr:uid="{00000000-0006-0000-0600-000007000000}">
      <text>
        <r>
          <rPr>
            <b/>
            <sz val="9"/>
            <color indexed="81"/>
            <rFont val="Tahoma"/>
            <family val="2"/>
          </rPr>
          <t>Score:</t>
        </r>
        <r>
          <rPr>
            <sz val="9"/>
            <color indexed="81"/>
            <rFont val="Tahoma"/>
            <family val="2"/>
          </rPr>
          <t xml:space="preserve">
9 = CDB
5 = AIS/EBG/Lawson/Poorman
3 = AEB
2 = FRVLJ
1 = Direct</t>
        </r>
      </text>
    </comment>
    <comment ref="C20" authorId="0" shapeId="0" xr:uid="{00000000-0006-0000-0600-000008000000}">
      <text>
        <r>
          <rPr>
            <b/>
            <sz val="9"/>
            <color indexed="81"/>
            <rFont val="Tahoma"/>
            <family val="2"/>
          </rPr>
          <t>Mar 27/18:</t>
        </r>
        <r>
          <rPr>
            <sz val="9"/>
            <color indexed="81"/>
            <rFont val="Tahoma"/>
            <family val="2"/>
          </rPr>
          <t xml:space="preserve">
changed from Finance to Human Resources</t>
        </r>
      </text>
    </comment>
    <comment ref="C142" authorId="0" shapeId="0" xr:uid="{00000000-0006-0000-0600-000009000000}">
      <text>
        <r>
          <rPr>
            <b/>
            <sz val="9"/>
            <color indexed="81"/>
            <rFont val="Tahoma"/>
            <family val="2"/>
          </rPr>
          <t>Mar 27/18:</t>
        </r>
        <r>
          <rPr>
            <sz val="9"/>
            <color indexed="81"/>
            <rFont val="Tahoma"/>
            <family val="2"/>
          </rPr>
          <t xml:space="preserve">
changed from Finance to Human Resources</t>
        </r>
      </text>
    </comment>
    <comment ref="C147" authorId="0" shapeId="0" xr:uid="{00000000-0006-0000-0600-00000A000000}">
      <text>
        <r>
          <rPr>
            <b/>
            <sz val="9"/>
            <color indexed="81"/>
            <rFont val="Tahoma"/>
            <family val="2"/>
          </rPr>
          <t>Mar 27/18</t>
        </r>
        <r>
          <rPr>
            <sz val="9"/>
            <color indexed="81"/>
            <rFont val="Tahoma"/>
            <family val="2"/>
          </rPr>
          <t xml:space="preserve">
changed from Finance to Individual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Sasha Gruetzmacher-Einwechter</author>
  </authors>
  <commentList>
    <comment ref="F16" authorId="0" shapeId="0" xr:uid="{00000000-0006-0000-0700-000001000000}">
      <text>
        <r>
          <rPr>
            <b/>
            <sz val="9"/>
            <color indexed="81"/>
            <rFont val="Tahoma"/>
            <family val="2"/>
          </rPr>
          <t>Start week of July 16 - resource constraints due to 3rd week of QE</t>
        </r>
      </text>
    </comment>
    <comment ref="H16" authorId="0" shapeId="0" xr:uid="{00000000-0006-0000-0700-000002000000}">
      <text>
        <r>
          <rPr>
            <b/>
            <sz val="9"/>
            <color indexed="81"/>
            <rFont val="Tahoma"/>
            <family val="2"/>
          </rPr>
          <t>Commissions component of GU before NY</t>
        </r>
      </text>
    </comment>
    <comment ref="J16" authorId="0" shapeId="0" xr:uid="{00000000-0006-0000-0700-000003000000}">
      <text>
        <r>
          <rPr>
            <b/>
            <sz val="9"/>
            <color indexed="81"/>
            <rFont val="Tahoma"/>
            <family val="2"/>
          </rPr>
          <t>plan to account for US Thanksgiving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Popoff</author>
  </authors>
  <commentList>
    <comment ref="AF4" authorId="0" shapeId="0" xr:uid="{00000000-0006-0000-0900-000001000000}">
      <text>
        <r>
          <rPr>
            <b/>
            <sz val="9"/>
            <color indexed="81"/>
            <rFont val="Tahoma"/>
            <family val="2"/>
          </rPr>
          <t xml:space="preserve">Banking Feeder:
</t>
        </r>
        <r>
          <rPr>
            <sz val="9"/>
            <color indexed="81"/>
            <rFont val="Tahoma"/>
            <family val="2"/>
          </rPr>
          <t>Does the associated Source Code produce cash account transactions</t>
        </r>
        <r>
          <rPr>
            <sz val="9"/>
            <color indexed="81"/>
            <rFont val="Tahoma"/>
            <family val="2"/>
          </rPr>
          <t xml:space="preserve">
</t>
        </r>
      </text>
    </comment>
    <comment ref="AG4" authorId="0" shapeId="0" xr:uid="{00000000-0006-0000-0900-000002000000}">
      <text>
        <r>
          <rPr>
            <b/>
            <sz val="9"/>
            <color indexed="81"/>
            <rFont val="Tahoma"/>
            <family val="2"/>
          </rPr>
          <t xml:space="preserve">CATT:
</t>
        </r>
        <r>
          <rPr>
            <sz val="9"/>
            <color indexed="81"/>
            <rFont val="Tahoma"/>
            <family val="2"/>
          </rPr>
          <t>Is the associated Source Code set-up for cash account trxns via CATT</t>
        </r>
        <r>
          <rPr>
            <sz val="9"/>
            <color indexed="81"/>
            <rFont val="Tahoma"/>
            <family val="2"/>
          </rPr>
          <t xml:space="preserve">
</t>
        </r>
      </text>
    </comment>
    <comment ref="AH4" authorId="0" shapeId="0" xr:uid="{00000000-0006-0000-0900-000003000000}">
      <text>
        <r>
          <rPr>
            <b/>
            <sz val="9"/>
            <color indexed="81"/>
            <rFont val="Tahoma"/>
            <family val="2"/>
          </rPr>
          <t xml:space="preserve">Webseries:
</t>
        </r>
        <r>
          <rPr>
            <sz val="9"/>
            <color indexed="81"/>
            <rFont val="Tahoma"/>
            <family val="2"/>
          </rPr>
          <t>Is the associated Source Code set-up to make payments via Webseries</t>
        </r>
        <r>
          <rPr>
            <sz val="9"/>
            <color indexed="81"/>
            <rFont val="Tahoma"/>
            <family val="2"/>
          </rPr>
          <t xml:space="preserve">
</t>
        </r>
      </text>
    </comment>
    <comment ref="AJ4" authorId="0" shapeId="0" xr:uid="{00000000-0006-0000-0900-000004000000}">
      <text>
        <r>
          <rPr>
            <b/>
            <sz val="9"/>
            <color indexed="81"/>
            <rFont val="Tahoma"/>
            <family val="2"/>
          </rPr>
          <t xml:space="preserve">Webseries:
</t>
        </r>
        <r>
          <rPr>
            <sz val="9"/>
            <color indexed="81"/>
            <rFont val="Tahoma"/>
            <family val="2"/>
          </rPr>
          <t>Does Treasury reconcile bank accounts used by this Scource Code</t>
        </r>
        <r>
          <rPr>
            <sz val="9"/>
            <color indexed="81"/>
            <rFont val="Tahoma"/>
            <family val="2"/>
          </rPr>
          <t xml:space="preserve">
</t>
        </r>
      </text>
    </comment>
    <comment ref="AL4" authorId="0" shapeId="0" xr:uid="{00000000-0006-0000-0900-000005000000}">
      <text>
        <r>
          <rPr>
            <b/>
            <sz val="9"/>
            <color indexed="81"/>
            <rFont val="Tahoma"/>
            <family val="2"/>
          </rPr>
          <t xml:space="preserve">Webseries:
</t>
        </r>
        <r>
          <rPr>
            <sz val="9"/>
            <color indexed="81"/>
            <rFont val="Tahoma"/>
            <family val="2"/>
          </rPr>
          <t>Does Source Code have business accounts reconciled in Frontier</t>
        </r>
        <r>
          <rPr>
            <sz val="9"/>
            <color indexed="81"/>
            <rFont val="Tahoma"/>
            <family val="2"/>
          </rPr>
          <t xml:space="preserve">
</t>
        </r>
      </text>
    </comment>
  </commentList>
</comments>
</file>

<file path=xl/sharedStrings.xml><?xml version="1.0" encoding="utf-8"?>
<sst xmlns="http://schemas.openxmlformats.org/spreadsheetml/2006/main" count="204974" uniqueCount="16691">
  <si>
    <t>Business Group (BG)</t>
  </si>
  <si>
    <t>Business Unit (BU)</t>
  </si>
  <si>
    <t>Source Code</t>
  </si>
  <si>
    <t>Feeder/
Acct PR Key</t>
  </si>
  <si>
    <t>Feeder/ System PR Key</t>
  </si>
  <si>
    <t>Policy System Adim (PAS)</t>
  </si>
  <si>
    <t>Description</t>
  </si>
  <si>
    <t>Feeder Type</t>
  </si>
  <si>
    <t># Feeds</t>
  </si>
  <si>
    <t>Current State Start</t>
  </si>
  <si>
    <t>Current State End</t>
  </si>
  <si>
    <t>Feeder Assessment Start</t>
  </si>
  <si>
    <t>Feeder Assessment End</t>
  </si>
  <si>
    <t>Feeder Assessment Status</t>
  </si>
  <si>
    <t>Feeder Assessment Status Converted</t>
  </si>
  <si>
    <t>Feeder Assessment End Date</t>
  </si>
  <si>
    <t>Target End Date Oct</t>
  </si>
  <si>
    <t>Target End Date Current</t>
  </si>
  <si>
    <t>Canada</t>
  </si>
  <si>
    <t xml:space="preserve">Individual </t>
  </si>
  <si>
    <t>AD</t>
  </si>
  <si>
    <t>Addvac</t>
  </si>
  <si>
    <t>DIRECT</t>
  </si>
  <si>
    <t>Corporate</t>
  </si>
  <si>
    <t>MFS</t>
  </si>
  <si>
    <t>AK</t>
  </si>
  <si>
    <t>Reinsurance</t>
  </si>
  <si>
    <t>AT</t>
  </si>
  <si>
    <t>SLRG</t>
  </si>
  <si>
    <t>Reinsurance - SLRG</t>
  </si>
  <si>
    <t>FRVLJ</t>
  </si>
  <si>
    <t>UK</t>
  </si>
  <si>
    <t>BA</t>
  </si>
  <si>
    <t>United Kingdom (used for corporate reporting)</t>
  </si>
  <si>
    <t>Bentall Kennedy/SLIM</t>
  </si>
  <si>
    <t>BF</t>
  </si>
  <si>
    <t>Bentall Kennedy - SLIM</t>
  </si>
  <si>
    <t>CF</t>
  </si>
  <si>
    <t>Distribution System (EIM)</t>
  </si>
  <si>
    <t>Treasury</t>
  </si>
  <si>
    <t>DC</t>
  </si>
  <si>
    <t>DC (x50)</t>
  </si>
  <si>
    <t>Canadian Banking</t>
  </si>
  <si>
    <t>Investments</t>
  </si>
  <si>
    <t>DV</t>
  </si>
  <si>
    <t>SUMMIT</t>
  </si>
  <si>
    <t>US Derivatives Accounting</t>
  </si>
  <si>
    <t>Human Resources</t>
  </si>
  <si>
    <t>ER</t>
  </si>
  <si>
    <t>HR GL</t>
  </si>
  <si>
    <t>Canadian HR GL</t>
  </si>
  <si>
    <t xml:space="preserve">Shared Services </t>
  </si>
  <si>
    <t>EY</t>
  </si>
  <si>
    <t>Concur</t>
  </si>
  <si>
    <t>Employee Expense Canada</t>
  </si>
  <si>
    <t>(ML)F3</t>
  </si>
  <si>
    <t>F3</t>
  </si>
  <si>
    <t>ML</t>
  </si>
  <si>
    <t xml:space="preserve">SLF Trust Cheques (Radar) </t>
  </si>
  <si>
    <t>FP</t>
  </si>
  <si>
    <t>Chargeback</t>
  </si>
  <si>
    <t>Corporate Chargeback</t>
  </si>
  <si>
    <t>Group Benefits (GB)</t>
  </si>
  <si>
    <t>G3</t>
  </si>
  <si>
    <t>Chess</t>
  </si>
  <si>
    <t>Health Insurance Claims</t>
  </si>
  <si>
    <t>FRVLJ (CDB)</t>
  </si>
  <si>
    <t>GF</t>
  </si>
  <si>
    <t>Oasis</t>
  </si>
  <si>
    <t>Group Admin CDB</t>
  </si>
  <si>
    <t>IF</t>
  </si>
  <si>
    <t>Mutual Funds</t>
  </si>
  <si>
    <t>AIS</t>
  </si>
  <si>
    <t>JU</t>
  </si>
  <si>
    <t>Ingenium</t>
  </si>
  <si>
    <t>(LA)L2</t>
  </si>
  <si>
    <t>L2</t>
  </si>
  <si>
    <t>LA</t>
  </si>
  <si>
    <t>Annuitities</t>
  </si>
  <si>
    <t>(LA)L3</t>
  </si>
  <si>
    <t>L3</t>
  </si>
  <si>
    <t>Annuities - Trust</t>
  </si>
  <si>
    <t>LAWSON</t>
  </si>
  <si>
    <t>LF</t>
  </si>
  <si>
    <t>TRAD Life</t>
  </si>
  <si>
    <t>LU</t>
  </si>
  <si>
    <t>Universal Life</t>
  </si>
  <si>
    <t>(ML)M1</t>
  </si>
  <si>
    <t xml:space="preserve">M1 </t>
  </si>
  <si>
    <t>MLIF</t>
  </si>
  <si>
    <t>(M2)M3</t>
  </si>
  <si>
    <t>M3</t>
  </si>
  <si>
    <t>M2</t>
  </si>
  <si>
    <t>Agent Commission</t>
  </si>
  <si>
    <t>MD</t>
  </si>
  <si>
    <t>TAI</t>
  </si>
  <si>
    <t>(ML)ML</t>
  </si>
  <si>
    <t>MLIF - Cheque Request</t>
  </si>
  <si>
    <t>MM</t>
  </si>
  <si>
    <t xml:space="preserve">Precision LM system </t>
  </si>
  <si>
    <t>Mortgages - All</t>
  </si>
  <si>
    <t>N1</t>
  </si>
  <si>
    <t>MRI system</t>
  </si>
  <si>
    <t>Canada Real Estate</t>
  </si>
  <si>
    <t>N2</t>
  </si>
  <si>
    <t>US Real Estate</t>
  </si>
  <si>
    <t>N8</t>
  </si>
  <si>
    <t>RADAR</t>
  </si>
  <si>
    <t>Group Oasis Cheques</t>
  </si>
  <si>
    <t>OL</t>
  </si>
  <si>
    <t>RSOB</t>
  </si>
  <si>
    <t>RSOB (Oracle Internal PR Key)</t>
  </si>
  <si>
    <t>PY</t>
  </si>
  <si>
    <t>PY (Skyhawk)</t>
  </si>
  <si>
    <t>Individual Payments</t>
  </si>
  <si>
    <t>(GS)PZ</t>
  </si>
  <si>
    <t>PZ</t>
  </si>
  <si>
    <t>GS</t>
  </si>
  <si>
    <t>(SY)SJ</t>
  </si>
  <si>
    <t>SJ</t>
  </si>
  <si>
    <t xml:space="preserve">SY </t>
  </si>
  <si>
    <t>Individual Wealth</t>
  </si>
  <si>
    <t>VE</t>
  </si>
  <si>
    <t>Enterprise! (E! system)</t>
  </si>
  <si>
    <t>Private Fixed Income -US</t>
  </si>
  <si>
    <t>VF</t>
  </si>
  <si>
    <t>VF-CashComm&amp;PAM</t>
  </si>
  <si>
    <t>GRS Segfund - Canada</t>
  </si>
  <si>
    <t>VH</t>
  </si>
  <si>
    <t>Private Fixed Income - Canada</t>
  </si>
  <si>
    <t>VM</t>
  </si>
  <si>
    <t>Canada Derivatives</t>
  </si>
  <si>
    <t>VU</t>
  </si>
  <si>
    <t>Marketable Securities  - US and Canada</t>
  </si>
  <si>
    <t>WX</t>
  </si>
  <si>
    <t>Canadian Webseries</t>
  </si>
  <si>
    <t>Group Retirement Services (GRS)</t>
  </si>
  <si>
    <t>YL</t>
  </si>
  <si>
    <t>Global</t>
  </si>
  <si>
    <t>YX</t>
  </si>
  <si>
    <t>Elite</t>
  </si>
  <si>
    <t>US</t>
  </si>
  <si>
    <t>Group</t>
  </si>
  <si>
    <t>Compass</t>
  </si>
  <si>
    <t>UE</t>
  </si>
  <si>
    <t>GB</t>
  </si>
  <si>
    <t>UF</t>
  </si>
  <si>
    <t>UH</t>
  </si>
  <si>
    <t>Group Life Claims aka (GCS)</t>
  </si>
  <si>
    <t>LC</t>
  </si>
  <si>
    <t>Capfacts (GC)</t>
  </si>
  <si>
    <t>UY</t>
  </si>
  <si>
    <t>Capfacts (DHMO)</t>
  </si>
  <si>
    <t>WJ</t>
  </si>
  <si>
    <t>Claimfacts (CF)</t>
  </si>
  <si>
    <t>UW</t>
  </si>
  <si>
    <t>Groupfacts (GF)</t>
  </si>
  <si>
    <t>UU</t>
  </si>
  <si>
    <t>Groupfacts Comm (CO)</t>
  </si>
  <si>
    <t>UV</t>
  </si>
  <si>
    <t>LCS</t>
  </si>
  <si>
    <t>UP</t>
  </si>
  <si>
    <t>G2</t>
  </si>
  <si>
    <t>Oasis  -  Group Admin (US)</t>
  </si>
  <si>
    <t>GU</t>
  </si>
  <si>
    <t>GRID</t>
  </si>
  <si>
    <t>NB</t>
  </si>
  <si>
    <t>NC</t>
  </si>
  <si>
    <t>NE</t>
  </si>
  <si>
    <t>GLAD</t>
  </si>
  <si>
    <t>NF</t>
  </si>
  <si>
    <t>NMNB</t>
  </si>
  <si>
    <t>NMNF</t>
  </si>
  <si>
    <t>AEB - GH (Tailored Admin)</t>
  </si>
  <si>
    <t>UN</t>
  </si>
  <si>
    <t>AEB - GI (Packaged Admin)</t>
  </si>
  <si>
    <t>UL</t>
  </si>
  <si>
    <t>Broker Compensation</t>
  </si>
  <si>
    <t>Q2</t>
  </si>
  <si>
    <t>CDS</t>
  </si>
  <si>
    <t>WQ</t>
  </si>
  <si>
    <t>CoStar</t>
  </si>
  <si>
    <t>UQ</t>
  </si>
  <si>
    <t>CPS</t>
  </si>
  <si>
    <t>UO</t>
  </si>
  <si>
    <t>ESC</t>
  </si>
  <si>
    <t>NI</t>
  </si>
  <si>
    <t>GR</t>
  </si>
  <si>
    <t>MECA</t>
  </si>
  <si>
    <t>NG</t>
  </si>
  <si>
    <t>SET TPA</t>
  </si>
  <si>
    <t>UT</t>
  </si>
  <si>
    <t>SLICK</t>
  </si>
  <si>
    <t>G9</t>
  </si>
  <si>
    <t xml:space="preserve">TAG </t>
  </si>
  <si>
    <t>NJ</t>
  </si>
  <si>
    <t>TAG (now DLL)</t>
  </si>
  <si>
    <t>NLNJ</t>
  </si>
  <si>
    <t>Disbursement</t>
  </si>
  <si>
    <t>NY</t>
  </si>
  <si>
    <t>Skyhawk</t>
  </si>
  <si>
    <t>QPS</t>
  </si>
  <si>
    <t>DMS</t>
  </si>
  <si>
    <t xml:space="preserve">In Force </t>
  </si>
  <si>
    <t>Solar</t>
  </si>
  <si>
    <t>JI</t>
  </si>
  <si>
    <t>IFM</t>
  </si>
  <si>
    <t>Andessa</t>
  </si>
  <si>
    <t>JO</t>
  </si>
  <si>
    <t>Leverage</t>
  </si>
  <si>
    <t>T5</t>
  </si>
  <si>
    <t>TPA</t>
  </si>
  <si>
    <t>JT</t>
  </si>
  <si>
    <t>Vision</t>
  </si>
  <si>
    <t>R2</t>
  </si>
  <si>
    <t>RPS</t>
  </si>
  <si>
    <t>TI</t>
  </si>
  <si>
    <t>TA</t>
  </si>
  <si>
    <t>VPA</t>
  </si>
  <si>
    <t>T6</t>
  </si>
  <si>
    <t>McCamish</t>
  </si>
  <si>
    <t>VJ</t>
  </si>
  <si>
    <t>BX</t>
  </si>
  <si>
    <t>DRMS Croc</t>
  </si>
  <si>
    <t>WV</t>
  </si>
  <si>
    <t>DRMSAdmin</t>
  </si>
  <si>
    <t>WR</t>
  </si>
  <si>
    <t>DRMS Viper</t>
  </si>
  <si>
    <t>WT</t>
  </si>
  <si>
    <t>Shared Services</t>
  </si>
  <si>
    <t>EZ</t>
  </si>
  <si>
    <t>Expense Mgmt</t>
  </si>
  <si>
    <t>SAS ABM</t>
  </si>
  <si>
    <t>SS</t>
  </si>
  <si>
    <t>Finance</t>
  </si>
  <si>
    <t>TBS</t>
  </si>
  <si>
    <t>DU1T</t>
  </si>
  <si>
    <t>Banking</t>
  </si>
  <si>
    <t>DUDU</t>
  </si>
  <si>
    <t>DUT1</t>
  </si>
  <si>
    <t>Webseries</t>
  </si>
  <si>
    <t>DK</t>
  </si>
  <si>
    <t>HR Finance</t>
  </si>
  <si>
    <t>Workday</t>
  </si>
  <si>
    <t>EG</t>
  </si>
  <si>
    <t>HR</t>
  </si>
  <si>
    <t>Enstar</t>
  </si>
  <si>
    <t>Revised Timeline</t>
  </si>
  <si>
    <t>Previous Timeline</t>
  </si>
  <si>
    <t>Start</t>
  </si>
  <si>
    <t>End</t>
  </si>
  <si>
    <t>Current State Kick-off Meeting</t>
  </si>
  <si>
    <t>Current State Status</t>
  </si>
  <si>
    <t>Current State Completion %</t>
  </si>
  <si>
    <t xml:space="preserve">Feeder Assessment Status </t>
  </si>
  <si>
    <t>P&amp;A Begins</t>
  </si>
  <si>
    <t>Feed Delivered / P&amp;A Ends</t>
  </si>
  <si>
    <t>Begins D/B/T</t>
  </si>
  <si>
    <t>Completes D/B/T</t>
  </si>
  <si>
    <t>Phase</t>
  </si>
  <si>
    <t>In progress</t>
  </si>
  <si>
    <t>Completed</t>
  </si>
  <si>
    <t>Phase 1</t>
  </si>
  <si>
    <t>Complete</t>
  </si>
  <si>
    <t xml:space="preserve">Constraints </t>
  </si>
  <si>
    <t>Not started</t>
  </si>
  <si>
    <t>Not Started</t>
  </si>
  <si>
    <t>phase 1</t>
  </si>
  <si>
    <t>phase 2</t>
  </si>
  <si>
    <t>phase 3</t>
  </si>
  <si>
    <t>Not Required</t>
  </si>
  <si>
    <t>In Progress</t>
  </si>
  <si>
    <t>Guaranteed Wealth - Annuities</t>
  </si>
  <si>
    <t>Gauranteed Wealth - Annuities - Trust</t>
  </si>
  <si>
    <t>Mutual Life (ML)</t>
  </si>
  <si>
    <t>CSF Commissions M2</t>
  </si>
  <si>
    <t>TBD</t>
  </si>
  <si>
    <t>TAG</t>
  </si>
  <si>
    <t>Phase 2</t>
  </si>
  <si>
    <t>Skyhawk (Payout)</t>
  </si>
  <si>
    <t>Prism</t>
  </si>
  <si>
    <t>Not Scheduled</t>
  </si>
  <si>
    <t>Phase 3</t>
  </si>
  <si>
    <t>n/a</t>
  </si>
  <si>
    <t>SunRise: Financial Reporting and Disclosure Workstream</t>
  </si>
  <si>
    <t>Project 1: Hub          Workpackage 1: Plan</t>
  </si>
  <si>
    <t>Assessment to determine basis of Hub Feeder Files</t>
  </si>
  <si>
    <t>PASS 1</t>
  </si>
  <si>
    <t>PASS 2</t>
  </si>
  <si>
    <t>PASS 3</t>
  </si>
  <si>
    <t>Where:</t>
  </si>
  <si>
    <t>[PTF]</t>
  </si>
  <si>
    <t>Pass Through Feeder</t>
  </si>
  <si>
    <t>&gt; feeder file to the Hub will be on an Accounting Transactions basis (re: DR/CR account transactions derived by the underlying admin system) and will be mapped to the General Ledger by the Hub</t>
  </si>
  <si>
    <t>[TruPTF]</t>
  </si>
  <si>
    <t>"True" Pass-Through Feeder</t>
  </si>
  <si>
    <t>&gt; pre and post IFRS 17 feeder file are the same (re: no changes required) … Accounting Transaction basis</t>
  </si>
  <si>
    <t>[ModPTF]</t>
  </si>
  <si>
    <t>"Modified" Pass-Through Feeder</t>
  </si>
  <si>
    <t>&gt; feeder is on accounting basis derived by the underlying admin / feeder system and additional data is also sent</t>
  </si>
  <si>
    <t>[EBF]</t>
  </si>
  <si>
    <t>Event Based Feeder</t>
  </si>
  <si>
    <t>&gt; feeder file to the Hub will be on an Event Transaction basis (re: captures event which have occurred within the admin system) and the Hub will generate the appropriate Accounting Transactions to be fed to the General Ledger</t>
  </si>
  <si>
    <t>[TruEBF]</t>
  </si>
  <si>
    <t>"True" Event Based Feeder</t>
  </si>
  <si>
    <t>&gt; post IFRS 17 feeder file will need to change to an Event Transaction basis</t>
  </si>
  <si>
    <t>[ModEBF]</t>
  </si>
  <si>
    <t>"Modified" Event Basis Feeder</t>
  </si>
  <si>
    <t>&gt; feeder file is on an accounting transaction basis and will be reverse-engineered into event transactions</t>
  </si>
  <si>
    <t>Feeder Assessment Fact Base</t>
  </si>
  <si>
    <t>: last updated</t>
  </si>
  <si>
    <t>[ n/a means information is not available ]</t>
  </si>
  <si>
    <t>BUSINESS</t>
  </si>
  <si>
    <t>IFRS 4 SOURCE</t>
  </si>
  <si>
    <t>IFRS 17 SOURCE</t>
  </si>
  <si>
    <t>FEEDER</t>
  </si>
  <si>
    <t>FEEDER FILE INFORMATION</t>
  </si>
  <si>
    <t>Up Stream Info</t>
  </si>
  <si>
    <t>Down Stream Info</t>
  </si>
  <si>
    <t xml:space="preserve">PASS 1 </t>
  </si>
  <si>
    <t>HIGH LEVEL FEEDER ASSESSMENT STATUS</t>
  </si>
  <si>
    <t>INVENTORY OF CORPORATE DEFINED ATTRIBUTES REQUIRED FOR IFRS 17 REPORTING</t>
  </si>
  <si>
    <t>ADDITIONAL NON-IFRS17 DATA ATTRIBUTES ADDED TO FEEDERS</t>
  </si>
  <si>
    <t>DATA REGULATIONS</t>
  </si>
  <si>
    <t>ADDITIONAL INFORMATION</t>
  </si>
  <si>
    <t>Master Ref #</t>
  </si>
  <si>
    <t>In-Scope</t>
  </si>
  <si>
    <t>BG</t>
  </si>
  <si>
    <t>BU/BT</t>
  </si>
  <si>
    <t>Assessment Phase</t>
  </si>
  <si>
    <t>Policy Admin System (PAS)
or
Underlying BU System</t>
  </si>
  <si>
    <t>Impacted by IFRS</t>
  </si>
  <si>
    <t>Able to send more than 1 feed</t>
  </si>
  <si>
    <t>Third Party</t>
  </si>
  <si>
    <t xml:space="preserve">Primary (PR) Key </t>
  </si>
  <si>
    <t>Feed Source</t>
  </si>
  <si>
    <t>PAS (under discussion)</t>
  </si>
  <si>
    <t>File name (under discussion)</t>
  </si>
  <si>
    <t>Category</t>
  </si>
  <si>
    <t>Type</t>
  </si>
  <si>
    <t>Input
Source
 (File)</t>
  </si>
  <si>
    <t>Frequency</t>
  </si>
  <si>
    <t>PRKey
Status
(Open
Closed
Reserved)</t>
  </si>
  <si>
    <t># of feeds being sent</t>
  </si>
  <si>
    <t>Feed Source
Status
(Use)</t>
  </si>
  <si>
    <t>Event based or Transaction Based</t>
  </si>
  <si>
    <t>Type of event(s) being sent</t>
  </si>
  <si>
    <t>Events per feed</t>
  </si>
  <si>
    <t>Date
Closed</t>
  </si>
  <si>
    <t xml:space="preserve">Banking Feeder </t>
  </si>
  <si>
    <t>CATT</t>
  </si>
  <si>
    <t>Web-
series</t>
  </si>
  <si>
    <t>Sample file</t>
  </si>
  <si>
    <t>Masking</t>
  </si>
  <si>
    <t>Layout</t>
  </si>
  <si>
    <t>Fronotier Bank
Recon</t>
  </si>
  <si>
    <t>Frontier Acct Recon</t>
  </si>
  <si>
    <t>BU TDR</t>
  </si>
  <si>
    <t>Feeder Contact
(BU / Finance)</t>
  </si>
  <si>
    <t>Feeder Contact
(Business IT)</t>
  </si>
  <si>
    <t>Feeder Contact IT
Group Email ID if necessary</t>
  </si>
  <si>
    <t>IFRS Project BU Contacts</t>
  </si>
  <si>
    <t>Product
(GL Major Product)</t>
  </si>
  <si>
    <t>Future Plans for Product</t>
  </si>
  <si>
    <t>PTF vs EBF</t>
  </si>
  <si>
    <t>Transaction types contained in Feeder
(GL Statement Lines)</t>
  </si>
  <si>
    <t>"Non-Financial"
 Data Points
contained in Feeder</t>
  </si>
  <si>
    <t>Assessment notes …</t>
  </si>
  <si>
    <t>Timeline</t>
  </si>
  <si>
    <t>Ownership and Risks</t>
  </si>
  <si>
    <t>BU Internal Status</t>
  </si>
  <si>
    <t>1. Premiums</t>
  </si>
  <si>
    <t>2: Death &amp; Disability Claims - Investment Component</t>
  </si>
  <si>
    <t>3: Death &amp; Disability Claims - (other than Investment Component)</t>
  </si>
  <si>
    <t>4: Maturities &amp; Surrenders (Investment component)</t>
  </si>
  <si>
    <t>5: Maturities &amp; Surrenders (other than Investment component)</t>
  </si>
  <si>
    <t>6: Annuity Payments - Investment Component</t>
  </si>
  <si>
    <t>7: Annuity Payments (other than Investment component)</t>
  </si>
  <si>
    <t>8: Group Life Claims</t>
  </si>
  <si>
    <t>9: Group Health Claims</t>
  </si>
  <si>
    <t>10: Fee Income</t>
  </si>
  <si>
    <t>11: Interest on Policy Loans</t>
  </si>
  <si>
    <t>12: Interest on claims and deposits</t>
  </si>
  <si>
    <t>13: Policyholder dividends</t>
  </si>
  <si>
    <t>14: Balance Sheet items - Policy Loans</t>
  </si>
  <si>
    <t>15: Balance Sheet items - Premiums Receivable</t>
  </si>
  <si>
    <t>16: Balance Sheet items - Policy Benefits Payable</t>
  </si>
  <si>
    <t>17: Balance Sheet items - Policy Benefits in Process</t>
  </si>
  <si>
    <t>18: Balance Sheet items - Outstanding Claims</t>
  </si>
  <si>
    <t>19: Balance Sheet items - Provision for Unreported Claims</t>
  </si>
  <si>
    <t>20: Balance Sheet items - Provision for policyholder dividends</t>
  </si>
  <si>
    <t>21: General Funds - Fees received from segregated funds / VUL policyholders</t>
  </si>
  <si>
    <t>22: General Funds - gauranteed payments to segregated funds / VUL policyholders</t>
  </si>
  <si>
    <t>Additional Data Attribute Information</t>
  </si>
  <si>
    <t>Regulatory impact to feeds</t>
  </si>
  <si>
    <t>Information to enable Design phase</t>
  </si>
  <si>
    <t>Questions &amp; Notes</t>
  </si>
  <si>
    <t>Original Feeder Assessment Start Date</t>
  </si>
  <si>
    <t>Start Date Changed</t>
  </si>
  <si>
    <t>New Start Date</t>
  </si>
  <si>
    <t>Original Feeder Assessment Completion Date</t>
  </si>
  <si>
    <t>Completion Date Changed</t>
  </si>
  <si>
    <t>New Completion Date</t>
  </si>
  <si>
    <t>BU Feeder Assessment Owner</t>
  </si>
  <si>
    <t>Functional Risks</t>
  </si>
  <si>
    <t>Technical Risks</t>
  </si>
  <si>
    <t>Data Risks</t>
  </si>
  <si>
    <t>Risk Mitigation Strategies</t>
  </si>
  <si>
    <t>BU Internal Status of Feeder Assessment</t>
  </si>
  <si>
    <t>Status of Feeder Assessment</t>
  </si>
  <si>
    <t>Feeder Assessment Results</t>
  </si>
  <si>
    <t>Feeder Data Attribute Remediation Strategy</t>
  </si>
  <si>
    <t>Development stage (only applicable for feeders in design)</t>
  </si>
  <si>
    <t>1: Allocation approach</t>
  </si>
  <si>
    <t>1: If attribute is present</t>
  </si>
  <si>
    <t>1: Description</t>
  </si>
  <si>
    <t>1: Data Format</t>
  </si>
  <si>
    <t>1: Data Length</t>
  </si>
  <si>
    <t>2: If attribute is present</t>
  </si>
  <si>
    <t>2: Description</t>
  </si>
  <si>
    <t>2: Data Format</t>
  </si>
  <si>
    <t>2: Data Length</t>
  </si>
  <si>
    <t>3: If attribute is present</t>
  </si>
  <si>
    <t>3: Description</t>
  </si>
  <si>
    <t>3: Data Format</t>
  </si>
  <si>
    <t>3: Data Length</t>
  </si>
  <si>
    <t>4: If attribute is present</t>
  </si>
  <si>
    <t>4: Description</t>
  </si>
  <si>
    <t>4: Data Format</t>
  </si>
  <si>
    <t>4: Data Length</t>
  </si>
  <si>
    <t>5: If attribute is present</t>
  </si>
  <si>
    <t>5: Description</t>
  </si>
  <si>
    <t>5: Data Format</t>
  </si>
  <si>
    <t>5: Data Length</t>
  </si>
  <si>
    <t>6: If attribute is present</t>
  </si>
  <si>
    <t>6: Description</t>
  </si>
  <si>
    <t>6: Data Format</t>
  </si>
  <si>
    <t>6: Data Length</t>
  </si>
  <si>
    <t>7: If attribute is present</t>
  </si>
  <si>
    <t>7: Description</t>
  </si>
  <si>
    <t>7: Data Format</t>
  </si>
  <si>
    <t>7: Data Length</t>
  </si>
  <si>
    <t>8: Allocation Approach</t>
  </si>
  <si>
    <t>8: If attribute is present</t>
  </si>
  <si>
    <t>8: Description</t>
  </si>
  <si>
    <t>8: Data Format</t>
  </si>
  <si>
    <t>8: Data Length</t>
  </si>
  <si>
    <t>9: Allocation Approach</t>
  </si>
  <si>
    <t>9: If attribute is present</t>
  </si>
  <si>
    <t>9: Description</t>
  </si>
  <si>
    <t>9: Data Format</t>
  </si>
  <si>
    <t>9: Data Length</t>
  </si>
  <si>
    <t>10: If attribute is present</t>
  </si>
  <si>
    <t>10: Description</t>
  </si>
  <si>
    <t>10: Data Format</t>
  </si>
  <si>
    <t>10: Data Length</t>
  </si>
  <si>
    <t>11: If attribute is present</t>
  </si>
  <si>
    <t>11: Description</t>
  </si>
  <si>
    <t>11: Data Format</t>
  </si>
  <si>
    <t>11: Data Length</t>
  </si>
  <si>
    <t>12: If attribute is present</t>
  </si>
  <si>
    <t>12: Description</t>
  </si>
  <si>
    <t>12: Data Format</t>
  </si>
  <si>
    <t>12: Data Length</t>
  </si>
  <si>
    <t>13: If attribute is present</t>
  </si>
  <si>
    <t>13: Description</t>
  </si>
  <si>
    <t>13: Data Format</t>
  </si>
  <si>
    <t>13: Data Length</t>
  </si>
  <si>
    <t>14: If attribute is present</t>
  </si>
  <si>
    <t>14: Description</t>
  </si>
  <si>
    <t>14: Data Format</t>
  </si>
  <si>
    <t>14: Data Length</t>
  </si>
  <si>
    <t>15: If attribute is present</t>
  </si>
  <si>
    <t>15: Description</t>
  </si>
  <si>
    <t>15: Data Format</t>
  </si>
  <si>
    <t>15: Data Length</t>
  </si>
  <si>
    <t>16: If attribute is present</t>
  </si>
  <si>
    <t>16: Description</t>
  </si>
  <si>
    <t>16: Data Format</t>
  </si>
  <si>
    <t>16: Data Length</t>
  </si>
  <si>
    <t>17: If attribute is present</t>
  </si>
  <si>
    <t>17: Description</t>
  </si>
  <si>
    <t>17: Data Format</t>
  </si>
  <si>
    <t>17: Data Length</t>
  </si>
  <si>
    <t>18: If attribute is present</t>
  </si>
  <si>
    <t>18: Description</t>
  </si>
  <si>
    <t>18: Data Format</t>
  </si>
  <si>
    <t>18: Data Length</t>
  </si>
  <si>
    <t>19: If attribute is present</t>
  </si>
  <si>
    <t>19: Description</t>
  </si>
  <si>
    <t>19: Data Format</t>
  </si>
  <si>
    <t>19: Data Length</t>
  </si>
  <si>
    <t>20: If attribute is present</t>
  </si>
  <si>
    <t>20: Description</t>
  </si>
  <si>
    <t>20: Data Format</t>
  </si>
  <si>
    <t>20: Data Length</t>
  </si>
  <si>
    <t>21: Allocation Approach</t>
  </si>
  <si>
    <t>21: If attribute is present</t>
  </si>
  <si>
    <t>21: Description</t>
  </si>
  <si>
    <t>21: Data Format</t>
  </si>
  <si>
    <t>21: Data Length</t>
  </si>
  <si>
    <t>22: Allocation Approach</t>
  </si>
  <si>
    <t>22: If attribute is present</t>
  </si>
  <si>
    <t>22: Description</t>
  </si>
  <si>
    <t>22: Data Format</t>
  </si>
  <si>
    <t>22: Data Length</t>
  </si>
  <si>
    <t>Number of attributes</t>
  </si>
  <si>
    <t>Descriptions</t>
  </si>
  <si>
    <t>Data Format</t>
  </si>
  <si>
    <t>Data Length</t>
  </si>
  <si>
    <t>Reference table or included in feed</t>
  </si>
  <si>
    <t>Number of concatenated fields (if any)</t>
  </si>
  <si>
    <t>Attributes that are concatenated (if any)</t>
  </si>
  <si>
    <t>Number of reference data feeds being sent to FAH</t>
  </si>
  <si>
    <t>Reference data feeds descriptions</t>
  </si>
  <si>
    <t>Regulatory requirements or concerns</t>
  </si>
  <si>
    <t>PII attributes</t>
  </si>
  <si>
    <t>Modifications to internal BU ETLs / FTPs required</t>
  </si>
  <si>
    <t>Location of file format unpacking</t>
  </si>
  <si>
    <t>Limitations of frequency of sending feed to FAH</t>
  </si>
  <si>
    <t>Estimated volume of feed</t>
  </si>
  <si>
    <t>PAS accounting logic documented and available to send</t>
  </si>
  <si>
    <t>BU Outstanding Questions / Comments</t>
  </si>
  <si>
    <t>Accenture Outstanding Questions / Comments</t>
  </si>
  <si>
    <t>N</t>
  </si>
  <si>
    <t>CA</t>
  </si>
  <si>
    <t>no</t>
  </si>
  <si>
    <t>Reinsurance (Canadian SOB) - MJEs</t>
  </si>
  <si>
    <t>1A-M</t>
  </si>
  <si>
    <t>1A</t>
  </si>
  <si>
    <t>MJE</t>
  </si>
  <si>
    <t>ORACLE</t>
  </si>
  <si>
    <t>ADI</t>
  </si>
  <si>
    <t>as required</t>
  </si>
  <si>
    <t>Open</t>
  </si>
  <si>
    <t>In Use</t>
  </si>
  <si>
    <t>CO</t>
  </si>
  <si>
    <t>Corporate (formerly FC) - MJEs</t>
  </si>
  <si>
    <t>1F-M</t>
  </si>
  <si>
    <t>1F</t>
  </si>
  <si>
    <t>yes</t>
  </si>
  <si>
    <t>Operations Management</t>
  </si>
  <si>
    <t>Cdn Operations Management - MJEs</t>
  </si>
  <si>
    <t>1G-M</t>
  </si>
  <si>
    <t>1G</t>
  </si>
  <si>
    <t>Corporate Human Resources - MJEs</t>
  </si>
  <si>
    <t>1H-M</t>
  </si>
  <si>
    <t>1H</t>
  </si>
  <si>
    <t>Partner Services - MJEs</t>
  </si>
  <si>
    <t>1P-M</t>
  </si>
  <si>
    <t>1P</t>
  </si>
  <si>
    <t>Individual</t>
  </si>
  <si>
    <t>Retail CFSI/Synera - MJEs</t>
  </si>
  <si>
    <t>1R-M</t>
  </si>
  <si>
    <t>1R</t>
  </si>
  <si>
    <t>ES Finance - MJEs</t>
  </si>
  <si>
    <t>1S-M</t>
  </si>
  <si>
    <t>1S</t>
  </si>
  <si>
    <t>Annuities</t>
  </si>
  <si>
    <t>Keyport - MJEs</t>
  </si>
  <si>
    <t>1T-M</t>
  </si>
  <si>
    <t>1T</t>
  </si>
  <si>
    <t>n</t>
  </si>
  <si>
    <t>AEB Entries - MJEs</t>
  </si>
  <si>
    <t>1U-M</t>
  </si>
  <si>
    <t>1U</t>
  </si>
  <si>
    <t>y</t>
  </si>
  <si>
    <t>IN</t>
  </si>
  <si>
    <t>Derivatives - MJEs</t>
  </si>
  <si>
    <t>1V-M</t>
  </si>
  <si>
    <t>1V</t>
  </si>
  <si>
    <t>Closed</t>
  </si>
  <si>
    <t>No Longer Used</t>
  </si>
  <si>
    <t>Finance (formerly AC/AX) - MJEs</t>
  </si>
  <si>
    <t>2F-M</t>
  </si>
  <si>
    <t>2F</t>
  </si>
  <si>
    <t>Intercompany Settlements - US Finance - MJEs</t>
  </si>
  <si>
    <t>2G-M</t>
  </si>
  <si>
    <t>2G</t>
  </si>
  <si>
    <t>Ind Dist Radar (Manual Cheques) - MJEs</t>
  </si>
  <si>
    <t>2R-M</t>
  </si>
  <si>
    <t>2R</t>
  </si>
  <si>
    <t>Corporate Tax - MJEs</t>
  </si>
  <si>
    <t>2T-M</t>
  </si>
  <si>
    <t>2T</t>
  </si>
  <si>
    <t>AEB - APNet - MJEs</t>
  </si>
  <si>
    <t>2U-M</t>
  </si>
  <si>
    <t>2U</t>
  </si>
  <si>
    <t>Cash Management - MJEs</t>
  </si>
  <si>
    <t>2V-M</t>
  </si>
  <si>
    <t>2V</t>
  </si>
  <si>
    <t>RSOB - MJEs</t>
  </si>
  <si>
    <t>2Z-M</t>
  </si>
  <si>
    <t>2Z</t>
  </si>
  <si>
    <t>Corporate FP&amp;A - MJEs</t>
  </si>
  <si>
    <t>3F-M</t>
  </si>
  <si>
    <t>3F</t>
  </si>
  <si>
    <t>Group ASO - MJEs</t>
  </si>
  <si>
    <t>3G-M</t>
  </si>
  <si>
    <t>3G</t>
  </si>
  <si>
    <t>Retai (Individual Finance) - MJEs</t>
  </si>
  <si>
    <t>3R-M</t>
  </si>
  <si>
    <t>3R</t>
  </si>
  <si>
    <t>IFM - MJEs</t>
  </si>
  <si>
    <t>3V-M</t>
  </si>
  <si>
    <t>3V</t>
  </si>
  <si>
    <t>India Service Centre - MJEs</t>
  </si>
  <si>
    <t>4F-M</t>
  </si>
  <si>
    <t>4F</t>
  </si>
  <si>
    <t>SLIM</t>
  </si>
  <si>
    <t>Sun Life Investment Management Inc - MJEs</t>
  </si>
  <si>
    <t>4G-M</t>
  </si>
  <si>
    <t>4G</t>
  </si>
  <si>
    <t>SunLife Investment Management Inc - MJEs</t>
  </si>
  <si>
    <t>Individual Finance Life - MJEs</t>
  </si>
  <si>
    <t>4R-M</t>
  </si>
  <si>
    <t>4R</t>
  </si>
  <si>
    <t>Retail (Ind Fin Health) - MJEs</t>
  </si>
  <si>
    <t>5R-M</t>
  </si>
  <si>
    <t>5R</t>
  </si>
  <si>
    <t>Retail (Ind Fin Wealth) - MJEs</t>
  </si>
  <si>
    <t>6R-M</t>
  </si>
  <si>
    <t>6R</t>
  </si>
  <si>
    <t>Retail (Individual Finance Distribution) - MJEs</t>
  </si>
  <si>
    <t>7R-M</t>
  </si>
  <si>
    <t>7R</t>
  </si>
  <si>
    <t>Individual Life ACF EF - MJEs</t>
  </si>
  <si>
    <t>8R-M</t>
  </si>
  <si>
    <t>8R</t>
  </si>
  <si>
    <t>Individual Wealth PLEXUS - MJEs</t>
  </si>
  <si>
    <t>9R-M</t>
  </si>
  <si>
    <t>9R</t>
  </si>
  <si>
    <t>Unidentified Record Source - MJEs</t>
  </si>
  <si>
    <t>9Z-M</t>
  </si>
  <si>
    <t>9Z</t>
  </si>
  <si>
    <t>SLFC Segmentation</t>
  </si>
  <si>
    <t>AB</t>
  </si>
  <si>
    <t>AJE</t>
  </si>
  <si>
    <t>Not Used</t>
  </si>
  <si>
    <t>can AB be closed ?</t>
  </si>
  <si>
    <t>SLFC Segmentation - MJEs</t>
  </si>
  <si>
    <t>AB-M</t>
  </si>
  <si>
    <t>Y</t>
  </si>
  <si>
    <t>AD.TXT</t>
  </si>
  <si>
    <t>Daily</t>
  </si>
  <si>
    <t>see DCAD</t>
  </si>
  <si>
    <t>Mask Name and Bank info</t>
  </si>
  <si>
    <t>CA IND_DIR.xls</t>
  </si>
  <si>
    <t>IDOLS</t>
  </si>
  <si>
    <t>Karim Khimji (Java)</t>
  </si>
  <si>
    <t>IACNTRL, MKTGCS</t>
  </si>
  <si>
    <t xml:space="preserve">Surplus Unallocated, Ind Life Par Ancillary Block, Ind Life Non Par Traditional Life, Universal Life Par Closed Block. </t>
  </si>
  <si>
    <t>PTF</t>
  </si>
  <si>
    <t>130 Cash and cash equivalents
270 Other liabilities
501 Death and disability benefits</t>
  </si>
  <si>
    <t>CA|CA_INDIVIDUAL_T</t>
  </si>
  <si>
    <t>Appears there is enough info in desc 2 to sastisfy PTF however pass 3 to verify</t>
  </si>
  <si>
    <t>Addvac - MJEs</t>
  </si>
  <si>
    <t>AD-M</t>
  </si>
  <si>
    <t>AK.TXT</t>
  </si>
  <si>
    <t>Monthly</t>
  </si>
  <si>
    <t>MFS.xlsx</t>
  </si>
  <si>
    <t>Terri DeSantis, "Tammaro, John" &lt;JTammaro@MFS.com&gt;, "Train, Adam" &lt;ATrain@MFS.com&gt;,</t>
  </si>
  <si>
    <t>Jordan, Kyle D. &lt;KDJordan@MFS.com&gt;,Walsh, Richard &lt;RWalsh@MFS.com&gt;, "Tammaro, John" &lt;JTammaro@MFS.com&gt;</t>
  </si>
  <si>
    <t>DLCFFS@MFS.com (for Rich and Jordan)</t>
  </si>
  <si>
    <t xml:space="preserve">MFS </t>
  </si>
  <si>
    <t>110 Debt securities - AFS
130 Cash and cash equivalents
132 Short term securities
135 Derivatives assets
142 Other invested assets - FVTPL
160 Deferred tax assets
168 Deferred acquisition costs
172 Property and Equipment
175 Goodwill
177 Intangible Assets
180 Other Assets
231 Internal loans payable
235 Derivatives liabilities
240 Accrued expenses and taxes
241 Intercompany accrued exp
260 Deferred tax liabilities
270 Other liabilities
427 Other income - FVTPL assets
428 Fair value change - FVTPL assets/liabilities
429 Foreign exchange gain or loss
430 Other investment income
433 Net investment income - Derivatives
434 Fair value change - non-hedging derivatives
440 Fee Income
441 Interco fee and comm income
540 Commissions
541 Interco commission expense
549 Change in deferred acquisition cost
550 Operating Expenses
570 Interest on borrowed funds
571 Interest on internal loans
595 Income taxes - current
598 Income taxes - deferred
710 Surplus transfer
720 Dividends
737M Gross remeasurement of actuarial gains(losses) on DB plan
737T Taxes - remeasurement of actuarial gains(losses) on DB plan
73AM Gains (losses) on AFS assets
750 Foreign currency translation excluding hedges
750S Currency Adj Excl Hedging Effect Shareholders
760 Transfers in (out)</t>
  </si>
  <si>
    <t xml:space="preserve">NO 24M TDR </t>
  </si>
  <si>
    <t>Assumed that MFS will modify their own feeds to provide appropriate IFRS reporting (re: they are an input sub feeder)</t>
  </si>
  <si>
    <t>MFS - MJEs</t>
  </si>
  <si>
    <t>AK-M</t>
  </si>
  <si>
    <t>Elizabeth Pennyfeather-Broome, Rosil Burnett-Gibbs</t>
  </si>
  <si>
    <t>Joanne Castro, Alan Wong (backup)</t>
  </si>
  <si>
    <t>none</t>
  </si>
  <si>
    <t>AT.TXT</t>
  </si>
  <si>
    <t>Quarterly</t>
  </si>
  <si>
    <t>see WXAT</t>
  </si>
  <si>
    <t>AT_CorpReins.xls</t>
  </si>
  <si>
    <t>Unallocated, Group Non Par Other, Group Non Par US, Pooled.
Cross territorial - SubLegal generated</t>
  </si>
  <si>
    <t>(All accounts are assumed and ceded.)
130 Cash and cash equivalents
155 Premiums receivable
157 Reinsurance assets
180 Other Assets
220 Policy benefits payable
225 Provision for policyholder dividends
270 Other liabilities
402 Premiums - Health insurance
405 Ceded Premiums - Health insurance
429 Foreign exchange gain or loss
430 Other investment income
504 Interest on claims and deposits
505 Experience rating refunds
506 Health benefits
524  Recovered claims &amp; benefits
526 Ceded Commissions
528  Investment income ceded
540 Commissions</t>
  </si>
  <si>
    <t>US|CORP_REINSURANCE_T</t>
  </si>
  <si>
    <t>Assumed current level of detail within feed is granular enough for IFRS</t>
  </si>
  <si>
    <t>SLRG - MJE</t>
  </si>
  <si>
    <t>AT-M</t>
  </si>
  <si>
    <t>MFS-IFRS (not used)</t>
  </si>
  <si>
    <t>AV</t>
  </si>
  <si>
    <t>MFS (IFRS) - MJEs</t>
  </si>
  <si>
    <t>AV-M</t>
  </si>
  <si>
    <t>AW</t>
  </si>
  <si>
    <t>see WXAW</t>
  </si>
  <si>
    <t>Reinsurance - MJEs</t>
  </si>
  <si>
    <t>AW-M</t>
  </si>
  <si>
    <t>Clarica</t>
  </si>
  <si>
    <t>AX</t>
  </si>
  <si>
    <t>U.K.</t>
  </si>
  <si>
    <t>BA.TXT</t>
  </si>
  <si>
    <t>Twice Daily</t>
  </si>
  <si>
    <t>FRVLJ.xlsx</t>
  </si>
  <si>
    <t>Carol Pendsay, Simon Williams, Dawn Jacobs, OFIN.Support@diligenta.co.uk, Christopher Eeckelaers, Dave Foxley</t>
  </si>
  <si>
    <t>Alan Wong (backup)</t>
  </si>
  <si>
    <t>OFIN.Support@diligenta.co.uk, Simon Williams</t>
  </si>
  <si>
    <t>Cross Territorial, Seg Fund, Reinsurance, Investment In Sub, Malta, Par, Non-Par, Life Par and Life Non-Par, Annuities, Bermuda Surplus, Non-Par Pensions, SLF GAO, Life Annuities, 
Only UK MPs (no cross territorial MPs as this is handled via the Intermill Transfer process)</t>
  </si>
  <si>
    <t>110 Debt securities - AFS
112 Debt securities - FVTPL
117 Corporate Loans
120 Equity securities - AFS
121 Equities securities - FVTPL
126 Investment Property
128 Policy loans
130 Cash and cash equivalents
132 Short term securities
135 Derivatives assets
142 Other invested assets - FVTPL
145 Investment in subs
150 Investment income Due and Accrued
155 Premiums receivable
157 Reinsurance assets
160 Deferred tax assets
168 Deferred acquisition costs
172 Property and Equipment
180 Other Assets
200 Insurance contract liabilities
203 Investment contract liabilities
210 Amounts on deposit
220 Policy benefits payable
225 Provision for policyholder dividends
231 Internal loans payable
235 Derivatives liabilities
240 Accrued expenses and taxes
260 Deferred tax liabilities
270 Other liabilities
292 Investment contracts for account of seg fund holders
401 Premiums - Life insurance
402 Premiums - Health insurance
403 Premiums - Annuities
404 Ceded Premiums - Life Insurance
405 Ceded Premiums - Health insurance
406 Ceded Premiums - Annuities
425 Investment expenses
426 Net gains/losses on AFS assets
427 Other income - FVTPL assets
428 Fair value change - FVTPL assets/liabilities
429 Foreign exchange gain or loss
430 Other investment income
431 Interest on internal loans
433 Net investment income - Derivatives
434 Fair value change - non-hedging derivatives
440 Fee Income
501 Death and disability benefits
502 Maturities and surrenders
503 Annuity payments
504 Interest on claims and deposits
506 Health benefits
510 Policyholder dividends
524  Recovered claims &amp; benefits
525 Change in reinsurance assets
526 Ceded Commissions
527 Fee income ceded and Modco Reserve adjustments
528  Investment income ceded
530 Increase in actuarial liabilities
535 Increase in inv contract liabilities
540 Commissions
549 Change in deferred acquisition cost
550 Operating Expenses
595 Income taxes - current
598 Income taxes - deferred
640 Change subs equity
737M Gross remeasurement of actuarial gains(losses) on DB plan
737T Taxes - remeasurement of actuarial gains(losses) on DB plan
73AM Gains (losses) on AFS assets
73AMT Taxes - gains (losses) on AFS assets
73O Opening accumulated OCI (net of taxes)
73RM Reclasses to net income - AFS assets
749 Opening equity excluding accumulated OCI
750 Foreign currency translation excluding hedges
760 Transfers in (out)
762 Transfers to/from policyholders
Interco OCI
Natural_Account_Parent_Desc
Segregated/Managed fund reporting only</t>
  </si>
  <si>
    <t xml:space="preserve">Assumed UK will provide feed with enough detail to meet IFRS </t>
  </si>
  <si>
    <t>United Kingdom (Corp reporting) - MJEs</t>
  </si>
  <si>
    <t>BA-M</t>
  </si>
  <si>
    <t>Sheila Sin-Fu-Wing, Amy Li</t>
  </si>
  <si>
    <t xml:space="preserve">John McCrory, Miranda Fong, KWong-Lee@Bentallkennedy.com, </t>
  </si>
  <si>
    <t>BKGLDirectFeed@bentallkennedy.com</t>
  </si>
  <si>
    <t>BF.TXT</t>
  </si>
  <si>
    <t>Direct.xls</t>
  </si>
  <si>
    <t>Bentall Kennedy</t>
  </si>
  <si>
    <t>120 Equity securities - AFS
130 Cash and cash equivalents
132 Short term securities
140 Other invested assets
143 Other invested assets - AFS
160 Deferred tax assets
172 Property and Equipment
177 Intangible Assets
180 Other Assets
231 Internal loans payable
240 Accrued expenses and taxes
241 Intercompany accrued exp
260 Deferred tax liabilities
270 Other liabilities
427 Other income - FVTPL assets
428 Fair value change - FVTPL assets/liabilities
429 Foreign exchange gain or loss
430 Other investment income
440 Fee Income
441 Interco fee and comm income
550 Operating Expenses
570 Interest on borrowed funds
571 Interest on internal loans
595 Income taxes - current
598 Income taxes - deferred
710 Surplus transfer
720 Dividends
73AM Gains (losses) on AFS assets
73AMT Taxes - gains (losses) on AFS assets
73RM Reclasses to net income - AFS assets
750 Foreign currency translation excluding hedges
750S Currency Adj Excl Hedging Effect Shareholders
760 Transfers in (out)</t>
  </si>
  <si>
    <t>NO 24M TDR</t>
  </si>
  <si>
    <t xml:space="preserve">Assumed Bentall Kennedy will provide feed with enough detail to meet IFRS </t>
  </si>
  <si>
    <t>Bentall Kennedy (SLIM) - MJEs</t>
  </si>
  <si>
    <t>BF-M</t>
  </si>
  <si>
    <t>Jennifer Hay, Sheran Harrington, Wayne Kudlate</t>
  </si>
  <si>
    <t>Calvin Lee (Support), Trang Reinhardt (Support), Glen Golding(Account Manager)</t>
  </si>
  <si>
    <t xml:space="preserve"> IACNTRL, MKTGCS</t>
  </si>
  <si>
    <t>Bermuda Offshore</t>
  </si>
  <si>
    <t>BX.TXT</t>
  </si>
  <si>
    <t>US Ind.xlsx</t>
  </si>
  <si>
    <t>Laurel Weber  (Feed Manager)</t>
  </si>
  <si>
    <t>USHO_Individual_Solar_OnCall</t>
  </si>
  <si>
    <t>Life (Non-Par)</t>
  </si>
  <si>
    <t>GROW</t>
  </si>
  <si>
    <t>EBF</t>
  </si>
  <si>
    <t>128 Policy loans
130 Cash and cash equivalents
150 Investment income Due and Accrued
180 Other Assets
220 Policy benefits payable
270 Other liabilities
401 Premiums - Life insurance
430 Other investment income
501 Death and disability benefits
502 Maturities and surrenders
540 Commissions</t>
  </si>
  <si>
    <t>US|US_INDIV_SOLAR_T</t>
  </si>
  <si>
    <t>Appears there is enough info in desc 2 to sastisfy PTF, however assumed multiple basis of accounting needed for this feeder so EBF is preferred approach</t>
  </si>
  <si>
    <t>Bermuda Offshore - MJEs</t>
  </si>
  <si>
    <t>BX-M</t>
  </si>
  <si>
    <t>Life</t>
  </si>
  <si>
    <t>Check Control In</t>
  </si>
  <si>
    <t>C3</t>
  </si>
  <si>
    <t>CF.TXT</t>
  </si>
  <si>
    <t>EIM - Third party agent payment
Distribution System (Radar)&lt;&lt;&lt; Radar has been decommissioned and Prkey has been re-used</t>
  </si>
  <si>
    <t>see DCCF</t>
  </si>
  <si>
    <t>CF.xlsx</t>
  </si>
  <si>
    <t>Susan Gray / Trang Reinhardt</t>
  </si>
  <si>
    <t>Life Par, Life Non-Par, Life Non-Par UL, Individual Savings Non-Par, Life Health, Group Health, Surplus, Annuity Payout, Non-Par Traditional Life, Individual Annuity</t>
  </si>
  <si>
    <t>130 Cash and cash equivalents
180 Other Assets
270 Other liabilities
429 Foreign exchange gain or loss
540 Commissions
550 Operating Expenses</t>
  </si>
  <si>
    <t>Assumed current level of policy level information is not consistent within feeder file</t>
  </si>
  <si>
    <t>Distribution System (Radar) - MJEs</t>
  </si>
  <si>
    <t>CF-M</t>
  </si>
  <si>
    <t>Agency</t>
  </si>
  <si>
    <t>CK</t>
  </si>
  <si>
    <t>Agency - MJEs</t>
  </si>
  <si>
    <t>CK-M</t>
  </si>
  <si>
    <t>Manual Checks</t>
  </si>
  <si>
    <t>DA</t>
  </si>
  <si>
    <t>Manual Checks - MJEs</t>
  </si>
  <si>
    <t>DA-M</t>
  </si>
  <si>
    <t>see DCDC.TXT</t>
  </si>
  <si>
    <t>see DCDC</t>
  </si>
  <si>
    <t>Canadian Banking - MJEs</t>
  </si>
  <si>
    <t>DC-M</t>
  </si>
  <si>
    <t>Corporate Entries - Banking Trxns</t>
  </si>
  <si>
    <t>DC1F</t>
  </si>
  <si>
    <t>(DC)</t>
  </si>
  <si>
    <t>DC1F.TXT</t>
  </si>
  <si>
    <t>Empty since Dec 2017</t>
  </si>
  <si>
    <t>see 1F-M</t>
  </si>
  <si>
    <t>Corp Human Resources - Banking Trxns</t>
  </si>
  <si>
    <t>DC1H</t>
  </si>
  <si>
    <t>DC1H.TXT</t>
  </si>
  <si>
    <t>Empty more than a year</t>
  </si>
  <si>
    <t>DC_DU.xls</t>
  </si>
  <si>
    <t>Not a banking feeder</t>
  </si>
  <si>
    <t>not product specific - Banking Feed</t>
  </si>
  <si>
    <t>not impacted by IFRS 17 therefore assumed can remain as PTF</t>
  </si>
  <si>
    <t>Partner Services - Banking Trxns</t>
  </si>
  <si>
    <t>DC1P</t>
  </si>
  <si>
    <t>DC1P.TXT</t>
  </si>
  <si>
    <t>can DC1P be closed ?</t>
  </si>
  <si>
    <t>Retail GFSI/Synera - Banking Trxns</t>
  </si>
  <si>
    <t>DC1R</t>
  </si>
  <si>
    <t>DC1R.TXT</t>
  </si>
  <si>
    <t>can DC1R be closed ?</t>
  </si>
  <si>
    <t>ES Finance Entries - Banking Trxns</t>
  </si>
  <si>
    <t>DC1S</t>
  </si>
  <si>
    <t>DC1S.TXT</t>
  </si>
  <si>
    <t>see 1S-M</t>
  </si>
  <si>
    <t>Malcolm Eckart, Ahmed Seif El Din Hussein</t>
  </si>
  <si>
    <t>None</t>
  </si>
  <si>
    <t>NO BU Table</t>
  </si>
  <si>
    <t>Finance (formerly AC/AX) - Banking Trxns</t>
  </si>
  <si>
    <t>DC2F</t>
  </si>
  <si>
    <t>DC2F.TXT</t>
  </si>
  <si>
    <t>see 2F-M</t>
  </si>
  <si>
    <t>Individual Dist Radar (cheques) - Banking Trxns</t>
  </si>
  <si>
    <t>DC2R</t>
  </si>
  <si>
    <t>DC2R.TXT</t>
  </si>
  <si>
    <t>can DC2R be closed ?</t>
  </si>
  <si>
    <t>Corp Tax  - Banking Trxns</t>
  </si>
  <si>
    <t>DC2T</t>
  </si>
  <si>
    <t>DC2T.TXT</t>
  </si>
  <si>
    <t>see 2T-M</t>
  </si>
  <si>
    <t>Cash Management - Banking Trxns</t>
  </si>
  <si>
    <t>DC2V</t>
  </si>
  <si>
    <t>DC2V.TXT</t>
  </si>
  <si>
    <t>Group ASO - Banking Trxns</t>
  </si>
  <si>
    <t>DC3G</t>
  </si>
  <si>
    <t>DC3G.TXT</t>
  </si>
  <si>
    <t>Group.xlsx</t>
  </si>
  <si>
    <t>Retail (Individual Finance) - Banking Trxns</t>
  </si>
  <si>
    <t>DC3R</t>
  </si>
  <si>
    <t>DC3R.TXT</t>
  </si>
  <si>
    <t>can DC3R be closed ?</t>
  </si>
  <si>
    <t>Sun Life Inv Mgt Inc (SLIM) - Banking Trxns</t>
  </si>
  <si>
    <t>DC4G</t>
  </si>
  <si>
    <t>DC4G.TXT</t>
  </si>
  <si>
    <t>see 4G-M</t>
  </si>
  <si>
    <t>Retail - Banking Trxns</t>
  </si>
  <si>
    <t>DC4R</t>
  </si>
  <si>
    <t>DC4R.TXT</t>
  </si>
  <si>
    <t>can DC4R be closed ?</t>
  </si>
  <si>
    <t>Retail (Ind Fin Health)  - Banking Trxns</t>
  </si>
  <si>
    <t>DC5R</t>
  </si>
  <si>
    <t>DC5R.TXT</t>
  </si>
  <si>
    <t>can DC5R be closed ?</t>
  </si>
  <si>
    <t>Retail (Ind Fin Wealth) - Banking Trxns</t>
  </si>
  <si>
    <t>DC6R</t>
  </si>
  <si>
    <t>DC6R.TXT</t>
  </si>
  <si>
    <t>can DC6R be closed ?</t>
  </si>
  <si>
    <t>Retail (Individual Finance Distribution) - Banking Trxns</t>
  </si>
  <si>
    <t>DC7R</t>
  </si>
  <si>
    <t>DC7R.TXT</t>
  </si>
  <si>
    <t>can DC7R be closed ?</t>
  </si>
  <si>
    <t>Individual Life ACP EF  - Banking Trnxs</t>
  </si>
  <si>
    <t>DC8R</t>
  </si>
  <si>
    <t>DC8R.TXT</t>
  </si>
  <si>
    <t>Individual EF  - Banking Trxns</t>
  </si>
  <si>
    <t>DC9R</t>
  </si>
  <si>
    <t>DC9R.TXT</t>
  </si>
  <si>
    <t>Cdn Ind (Addvac) - Banking Trxns</t>
  </si>
  <si>
    <t>DCAD</t>
  </si>
  <si>
    <t>DCAD.TXT</t>
  </si>
  <si>
    <t>see AD</t>
  </si>
  <si>
    <t>Distribution System (Radar) - Banking Trxns</t>
  </si>
  <si>
    <t>DCCF</t>
  </si>
  <si>
    <t>DCCF.TXT</t>
  </si>
  <si>
    <t>see CF</t>
  </si>
  <si>
    <t>Canadian Banking - Banking Trxns</t>
  </si>
  <si>
    <t>DCDC</t>
  </si>
  <si>
    <t>DCDC.TXT</t>
  </si>
  <si>
    <t>Canadian HR G/L (Share) - Banking Trxns</t>
  </si>
  <si>
    <t>DCER</t>
  </si>
  <si>
    <t>DCER.TXT</t>
  </si>
  <si>
    <t>see ER-M</t>
  </si>
  <si>
    <t>SLF Trust Cheques (Radar) Banking Trxns</t>
  </si>
  <si>
    <t>DCF3</t>
  </si>
  <si>
    <t>DCF3.TXT</t>
  </si>
  <si>
    <t>see F3</t>
  </si>
  <si>
    <t>Health Insurance Claims - Banking Trxns</t>
  </si>
  <si>
    <t>DCG3</t>
  </si>
  <si>
    <t>DCG3.TXT</t>
  </si>
  <si>
    <t>see G3</t>
  </si>
  <si>
    <t>Group Admin CDB - Banking Trxns</t>
  </si>
  <si>
    <t>DCGF</t>
  </si>
  <si>
    <t>DCGF.TXT</t>
  </si>
  <si>
    <t>see GF</t>
  </si>
  <si>
    <t>Mutual Funds - Banking Trxns</t>
  </si>
  <si>
    <t>DCIF</t>
  </si>
  <si>
    <t>DCIF.TXT</t>
  </si>
  <si>
    <t>see IF</t>
  </si>
  <si>
    <t>IN - Ingenium - Banking Trxns</t>
  </si>
  <si>
    <t>DCJU</t>
  </si>
  <si>
    <t>DCJU.TXT</t>
  </si>
  <si>
    <t>see JU</t>
  </si>
  <si>
    <t>Canadian Individual - Vision - Banking Trxns</t>
  </si>
  <si>
    <t>DCJV</t>
  </si>
  <si>
    <t>JV</t>
  </si>
  <si>
    <t>DCJV.TXT</t>
  </si>
  <si>
    <t>Closing JV in CATT</t>
  </si>
  <si>
    <t>NOT ACTIVE</t>
  </si>
  <si>
    <t>tbd</t>
  </si>
  <si>
    <t>Annuities - Banking Trxns</t>
  </si>
  <si>
    <t>DCL2</t>
  </si>
  <si>
    <t>DCL2.TXT</t>
  </si>
  <si>
    <t>Cdn Ind Annuities (Trust) - Banking Trxns</t>
  </si>
  <si>
    <t>DCL3</t>
  </si>
  <si>
    <t>DCL3.TXT</t>
  </si>
  <si>
    <t>Ind Life Health &amp; Wealth (Radar) - Banking Trxns</t>
  </si>
  <si>
    <t>DCL4</t>
  </si>
  <si>
    <t>L4</t>
  </si>
  <si>
    <t>DCL4.TXT</t>
  </si>
  <si>
    <t>Cdn Ind Life - Banking Trxns</t>
  </si>
  <si>
    <t>DCLF</t>
  </si>
  <si>
    <t>DCLF.TXT</t>
  </si>
  <si>
    <t>see LF</t>
  </si>
  <si>
    <t>Cdn Ind Universal Life - Banking Trxns</t>
  </si>
  <si>
    <t>DCLU</t>
  </si>
  <si>
    <t>DCLU.TXT</t>
  </si>
  <si>
    <t>Cdn Ind MLIF - Banking Trxns</t>
  </si>
  <si>
    <t>DCM1</t>
  </si>
  <si>
    <t>M1</t>
  </si>
  <si>
    <t>DCM1.TXT</t>
  </si>
  <si>
    <t>Cdn Ind Agent Commission - Banking Trxns</t>
  </si>
  <si>
    <t>DCM3</t>
  </si>
  <si>
    <t>DCM3.TXT</t>
  </si>
  <si>
    <t>Cdn Ind TAI - Banking Trxns</t>
  </si>
  <si>
    <t>DCMD</t>
  </si>
  <si>
    <t>DCMD.TXT</t>
  </si>
  <si>
    <t>Cdn Inv MCAP - Banking Trxns</t>
  </si>
  <si>
    <t>DCMI</t>
  </si>
  <si>
    <t>MI</t>
  </si>
  <si>
    <t>DCMI.TXT</t>
  </si>
  <si>
    <t>can DCMI be closed ?</t>
  </si>
  <si>
    <t>DCMJ</t>
  </si>
  <si>
    <t>MJ</t>
  </si>
  <si>
    <t>DCMJ.TXT</t>
  </si>
  <si>
    <t>can DCMJ be closed ?</t>
  </si>
  <si>
    <t>Cdn Ind MLIF (Cheque Request) - Banking Trxns</t>
  </si>
  <si>
    <t>DCML</t>
  </si>
  <si>
    <t>DCML.TXT</t>
  </si>
  <si>
    <t>see ML</t>
  </si>
  <si>
    <t>Cdn Inv Mortgage - Banking Trxns</t>
  </si>
  <si>
    <t>DCMM</t>
  </si>
  <si>
    <t>DCMM.TXT</t>
  </si>
  <si>
    <t>Cdn Inv Real Estate - Banking Trxns</t>
  </si>
  <si>
    <t>DCN1</t>
  </si>
  <si>
    <t>DCN1.TXT</t>
  </si>
  <si>
    <t>Cdn Group Oasis Cheques (Radar) - Banking Trxns</t>
  </si>
  <si>
    <t>DCN8</t>
  </si>
  <si>
    <t>DCN8.TXT</t>
  </si>
  <si>
    <t>see N8</t>
  </si>
  <si>
    <t xml:space="preserve">Oracle AP - U.S. and Canada - Banking Trxns                     </t>
  </si>
  <si>
    <t>DCOC</t>
  </si>
  <si>
    <t>OC</t>
  </si>
  <si>
    <t>DCOC.TXT</t>
  </si>
  <si>
    <t>see OC</t>
  </si>
  <si>
    <t>Cdn Ind Payments - Banking Trxns</t>
  </si>
  <si>
    <t>DCPY</t>
  </si>
  <si>
    <t>DCPY.TXT</t>
  </si>
  <si>
    <t>Cdn Ind Prism - Banking Trxns</t>
  </si>
  <si>
    <t>DCPZ</t>
  </si>
  <si>
    <t>DCPZ.TXT</t>
  </si>
  <si>
    <t>Cdn Ind Ingenium (Individual Wealth) - Banking Trxns</t>
  </si>
  <si>
    <t>DCSJ</t>
  </si>
  <si>
    <t>DCSJ.TXT</t>
  </si>
  <si>
    <t>Securities Investments (PAM) - Banking Trxns</t>
  </si>
  <si>
    <t>DCVF</t>
  </si>
  <si>
    <t>DCVF.TXT</t>
  </si>
  <si>
    <t>see VF</t>
  </si>
  <si>
    <t>Cdn Inv Enterprise - Banking Trxns</t>
  </si>
  <si>
    <t>DCVH</t>
  </si>
  <si>
    <t>DCVH.TXT</t>
  </si>
  <si>
    <t>see VH</t>
  </si>
  <si>
    <t>Cdn Inv Derivatives (CIBU) - Banking Trxns</t>
  </si>
  <si>
    <t>DCVM</t>
  </si>
  <si>
    <t>DCVM.TXT</t>
  </si>
  <si>
    <t>see VM</t>
  </si>
  <si>
    <t>Cdn GRS - Banking Trxns</t>
  </si>
  <si>
    <t>DCYL</t>
  </si>
  <si>
    <t>DCYL.TXT</t>
  </si>
  <si>
    <t>see YL</t>
  </si>
  <si>
    <t>Cdn GRS Elite - Banking Trxns</t>
  </si>
  <si>
    <t>DCYX</t>
  </si>
  <si>
    <t>DCYX.TXT</t>
  </si>
  <si>
    <t>see YX</t>
  </si>
  <si>
    <t>US Banking</t>
  </si>
  <si>
    <t>DH</t>
  </si>
  <si>
    <t>Previously reserved</t>
  </si>
  <si>
    <t>US Banking - MJEs</t>
  </si>
  <si>
    <t>DH-M</t>
  </si>
  <si>
    <t>US Webseries</t>
  </si>
  <si>
    <t>DK.TXT</t>
  </si>
  <si>
    <t>see DKDK</t>
  </si>
  <si>
    <t>DK_WX.xls</t>
  </si>
  <si>
    <t>Wanda Ramos, Sucheta Gandbhir</t>
  </si>
  <si>
    <t>Gary Forth, Harry Zhang</t>
  </si>
  <si>
    <t>not product specific - payment disbursement feeder (cheques / efts)
NOTE contains Canadian LLC MP 102024 Consolidates to Cad at Level 1</t>
  </si>
  <si>
    <t>130 Cash and cash equivalents
180 Other Assets
240 Accrued expenses and taxes
270 Other liabilities</t>
  </si>
  <si>
    <t>US Webseries - MJEs</t>
  </si>
  <si>
    <t>DK-M</t>
  </si>
  <si>
    <t>US Adhoc Payments - Webseries</t>
  </si>
  <si>
    <t>DKDK</t>
  </si>
  <si>
    <t>(DK)</t>
  </si>
  <si>
    <t xml:space="preserve">AEB Compass Admin - US Webseries </t>
  </si>
  <si>
    <t>DKUE</t>
  </si>
  <si>
    <t>Reserved</t>
  </si>
  <si>
    <t xml:space="preserve">AEB Groupfacts - US Webseries </t>
  </si>
  <si>
    <t>DKUU</t>
  </si>
  <si>
    <t>DRMS Admin - US Webseries</t>
  </si>
  <si>
    <t>DKWR</t>
  </si>
  <si>
    <t>DRMS Viper - US Webseries</t>
  </si>
  <si>
    <t>DKWT</t>
  </si>
  <si>
    <t>DRMS Croc - US Webseries</t>
  </si>
  <si>
    <t>DKWV</t>
  </si>
  <si>
    <t>AS</t>
  </si>
  <si>
    <t>Asia</t>
  </si>
  <si>
    <t>Asia (used for corporate reporting)</t>
  </si>
  <si>
    <t>DN</t>
  </si>
  <si>
    <t>see DN$$.TXT</t>
  </si>
  <si>
    <t>see DN$$</t>
  </si>
  <si>
    <t>Asia (Corporate reporting) - MJEs</t>
  </si>
  <si>
    <t>DN-M</t>
  </si>
  <si>
    <t>Asia (BDM)</t>
  </si>
  <si>
    <t>Asia (Split of the DN file by Asia Territory)</t>
  </si>
  <si>
    <t>DNIB</t>
  </si>
  <si>
    <t>(DN)</t>
  </si>
  <si>
    <t>IB</t>
  </si>
  <si>
    <t>DNIB.TXT</t>
  </si>
  <si>
    <t>See DN</t>
  </si>
  <si>
    <t>Potentiall all Asia products - interco trxns</t>
  </si>
  <si>
    <t>NO BU table</t>
  </si>
  <si>
    <t>Asia (HK)</t>
  </si>
  <si>
    <t>DNIH</t>
  </si>
  <si>
    <t>IH</t>
  </si>
  <si>
    <t>DNIH.TXT</t>
  </si>
  <si>
    <t>expense inter-mill transfer</t>
  </si>
  <si>
    <t>Asia (RHQ HK)</t>
  </si>
  <si>
    <t>DNIK</t>
  </si>
  <si>
    <t>IK</t>
  </si>
  <si>
    <t>DNIK.TXT</t>
  </si>
  <si>
    <t>Asia (SLFI)</t>
  </si>
  <si>
    <t>DNIO</t>
  </si>
  <si>
    <t>IO</t>
  </si>
  <si>
    <t>DNIO.TXT</t>
  </si>
  <si>
    <t>Asia (Philippines)</t>
  </si>
  <si>
    <t>DNIP</t>
  </si>
  <si>
    <t>IP</t>
  </si>
  <si>
    <t>DNIP.TXT</t>
  </si>
  <si>
    <t>Asia (ROHQ)</t>
  </si>
  <si>
    <t>DNIQ</t>
  </si>
  <si>
    <t>IQ</t>
  </si>
  <si>
    <t>DNIQ.TXT</t>
  </si>
  <si>
    <t>Asia (SIS)</t>
  </si>
  <si>
    <t>DNIS</t>
  </si>
  <si>
    <t>IS</t>
  </si>
  <si>
    <t>DNIS.TXT</t>
  </si>
  <si>
    <t>Asia (Mvt)</t>
  </si>
  <si>
    <t>DNMT</t>
  </si>
  <si>
    <t>MT</t>
  </si>
  <si>
    <t>DNMT.TXT</t>
  </si>
  <si>
    <t>would contain Asia's entire block of business</t>
  </si>
  <si>
    <t>Assumed Asia will provide feed with enough detail to meet IFRS  (note: outstanding decision on Asia infrastructure still outstanding --- Mar 8/18)</t>
  </si>
  <si>
    <t>DU</t>
  </si>
  <si>
    <t>see DUDU.TXT</t>
  </si>
  <si>
    <t>see DUDU</t>
  </si>
  <si>
    <t>DU-M</t>
  </si>
  <si>
    <t>Keyport - Banking Trxns</t>
  </si>
  <si>
    <t>(DU)</t>
  </si>
  <si>
    <t>DU1T.TXT</t>
  </si>
  <si>
    <t>Can DU1T be closed?</t>
  </si>
  <si>
    <t>see 1T</t>
  </si>
  <si>
    <t>CA Treasury - Banking Manual Entries</t>
  </si>
  <si>
    <t>DUDC</t>
  </si>
  <si>
    <t>DUDU.TXT</t>
  </si>
  <si>
    <t>US Banking - Banking Trxns</t>
  </si>
  <si>
    <t>see DU-M</t>
  </si>
  <si>
    <t>see DU</t>
  </si>
  <si>
    <t>US|US_FIN_BANKING_T</t>
  </si>
  <si>
    <t>ALIS - Banking Trxns</t>
  </si>
  <si>
    <t>DUKS</t>
  </si>
  <si>
    <t>KS</t>
  </si>
  <si>
    <t>Closing KS in CATT</t>
  </si>
  <si>
    <t>US Annuity (Transcend) - Banking Trxns</t>
  </si>
  <si>
    <t>T1</t>
  </si>
  <si>
    <t>DUT1.TXT</t>
  </si>
  <si>
    <t>see T1</t>
  </si>
  <si>
    <t>Derivative Accounting</t>
  </si>
  <si>
    <t>DV.TXT</t>
  </si>
  <si>
    <t>DERV.xls</t>
  </si>
  <si>
    <t>Geoff Hancock,  Roslyn Skanes, Peter Shaker</t>
  </si>
  <si>
    <t>Donald Veinot (Support), Alex Gretchnekov (Account Manager)</t>
  </si>
  <si>
    <t>INVLEND</t>
  </si>
  <si>
    <t>Derivatives - Life Non-Par, Life Par, Universal Life, Individual Health, Bermuda Life Non-Par, Bermuda Group Annuity Non-Par, Unallocated, Vermonth Captive, Asia MP for Investments, Run-Off Reinsurance
Cross territorial - SubLegal generated - Asia
Canadian LLC MPs consolidates to Cdn Level 1</t>
  </si>
  <si>
    <t>?</t>
  </si>
  <si>
    <t>130 Cash and cash equivalents
135 Derivatives assets
150 Investment income Due and Accrued
180 Other Assets
235 Derivatives liabilities
270 Other liabilities
429 Foreign exchange gain or loss
430 Other investment income
433 Net investment income - Derivatives
434 Fair value change - non-hedging derivatives</t>
  </si>
  <si>
    <t>US|US_FIN_DERIVATIVE_T</t>
  </si>
  <si>
    <t>Assumed no Policy specific information / data required wrt Investments and assumed feeder will send appropriate IFRS 9 data/transactions</t>
  </si>
  <si>
    <t>Derivative Accounting - MJEs</t>
  </si>
  <si>
    <t>DV-M</t>
  </si>
  <si>
    <t>EG.TXT</t>
  </si>
  <si>
    <t>see WXEG</t>
  </si>
  <si>
    <t>EG.xlsx</t>
  </si>
  <si>
    <t>Tim Elton, Gabriela Pirvu</t>
  </si>
  <si>
    <t>Keith Wadehul (Support), Maura Griffin (Account Manager)</t>
  </si>
  <si>
    <t>Unallocated, Subsidiaries
Both Cdn and US sobs.
Cdn sobs Expense Intermill Transfer
US sobs Expense Intermill Transfer and Canadian LLC MPs consolidates to Cdn Level 1</t>
  </si>
  <si>
    <t>US Payroll
180 Other Assets
240 Accrued expenses and taxes
270 Other liabilities
550 Operating Expenses</t>
  </si>
  <si>
    <t>Human Resources - MJEs</t>
  </si>
  <si>
    <t>EG-M</t>
  </si>
  <si>
    <t>Canadian HR G/L (Share)</t>
  </si>
  <si>
    <t>ER.TXT</t>
  </si>
  <si>
    <t>Bi-weekly</t>
  </si>
  <si>
    <t>see DCER</t>
  </si>
  <si>
    <t>see WXER</t>
  </si>
  <si>
    <t>Patricia Dennerley, Gabriela Pirvu</t>
  </si>
  <si>
    <t>Unallocated, Subsidiaries
Both Cdn and US sobs.
Cdn sobs Expense Intermill Transfer
US sobs Expense Intermill Transfer</t>
  </si>
  <si>
    <t xml:space="preserve">Cdn Payroll
180 Other Assets
240 Accrued expenses and taxes
270 Other liabilities
429 Foreign exchange gain or loss
550 Operating Expenses
</t>
  </si>
  <si>
    <t>Canadian HR G/L (Share) - MJEs</t>
  </si>
  <si>
    <t>ER-M</t>
  </si>
  <si>
    <t>Immediate Sales Agency (ISA)</t>
  </si>
  <si>
    <t>EW</t>
  </si>
  <si>
    <t>Immediate Sales Agency (ISA) - MJEs</t>
  </si>
  <si>
    <t>EW-M</t>
  </si>
  <si>
    <t>Concur Employee Expense Canada</t>
  </si>
  <si>
    <t>EY.TXT</t>
  </si>
  <si>
    <t>SAE.xls</t>
  </si>
  <si>
    <t>Corwin Young,</t>
  </si>
  <si>
    <t>FSS</t>
  </si>
  <si>
    <t>Unallocated
Cdn sobs Expense Intermill Transfer and US LLC MPs consolidates to US Level 1
US sobs Expense Intermill Transfer</t>
  </si>
  <si>
    <t>180 Other Assets
270 Other liabilities
550 Operating Expenses</t>
  </si>
  <si>
    <t>Concur Employee Expense Canada - MJEs</t>
  </si>
  <si>
    <t>EY-M</t>
  </si>
  <si>
    <t xml:space="preserve">Concur Employee Expense US </t>
  </si>
  <si>
    <t>EZ.TXT</t>
  </si>
  <si>
    <t>Unallocated
Cdn sobs Expense Intermill Transfer and US LLC MPs consolidates to US Level 1
US sobs Expense Intermill Transfer and Canadian LLC MPs consolidates to Cdn Level 1</t>
  </si>
  <si>
    <t>Concur Employee Expense US - MJEs</t>
  </si>
  <si>
    <t>EZ-M</t>
  </si>
  <si>
    <t>Radar</t>
  </si>
  <si>
    <t>F3.TXT</t>
  </si>
  <si>
    <t>see DCF3</t>
  </si>
  <si>
    <t>see WXF3</t>
  </si>
  <si>
    <t>Arnold Hintermayer (mainframe).  Use email group in next column</t>
  </si>
  <si>
    <t>Susan Gray</t>
  </si>
  <si>
    <t>Individual Annuity (SLF Trust)</t>
  </si>
  <si>
    <t>130 Cash and cash equivalents
270 Other liabilities</t>
  </si>
  <si>
    <t>SLF Trust - MJEs</t>
  </si>
  <si>
    <t>F3-M</t>
  </si>
  <si>
    <t>Canada - Galaxi - MJEs</t>
  </si>
  <si>
    <t>FN-M</t>
  </si>
  <si>
    <t>FN</t>
  </si>
  <si>
    <t>FP.TXT</t>
  </si>
  <si>
    <t>FP.xlsx</t>
  </si>
  <si>
    <t>Kimberley Mallett</t>
  </si>
  <si>
    <t>Nora Wong</t>
  </si>
  <si>
    <t>180 Other Assets
550 Operating Expenses</t>
  </si>
  <si>
    <t>Corporate Chargeback - MJEs</t>
  </si>
  <si>
    <t>FP-M</t>
  </si>
  <si>
    <t>US - Galaxi - MJEs</t>
  </si>
  <si>
    <t>FQ-M</t>
  </si>
  <si>
    <t>FQ</t>
  </si>
  <si>
    <t>Conversion - MJEs</t>
  </si>
  <si>
    <t>FR-M</t>
  </si>
  <si>
    <t>FR</t>
  </si>
  <si>
    <t>US Finance (Sun U.S.) - MJEs</t>
  </si>
  <si>
    <t>FS-M</t>
  </si>
  <si>
    <t>FS</t>
  </si>
  <si>
    <t xml:space="preserve">Genesis </t>
  </si>
  <si>
    <t>G2.TXT</t>
  </si>
  <si>
    <t>G2_MASK.TXT</t>
  </si>
  <si>
    <t>Mask SIN</t>
  </si>
  <si>
    <t>Steven Marvill, Vladimir Pilipenko</t>
  </si>
  <si>
    <t>Lyndon Pinaroc, Mirlande St-Louis</t>
  </si>
  <si>
    <t>US Group Health Non-Par, LTD, (SLOC, SLIC)</t>
  </si>
  <si>
    <t>130 Cash and cash equivalents
180 Other Assets
270 Other liabilities
506 Health benefits</t>
  </si>
  <si>
    <t>US|US_GB_CHESS_GLIB_GENESIS_OAS_T</t>
  </si>
  <si>
    <t>Assumed level of detail within feed is not graular enough</t>
  </si>
  <si>
    <t>Genesis - MJEs</t>
  </si>
  <si>
    <t>G2-M</t>
  </si>
  <si>
    <t>G3.TXT</t>
  </si>
  <si>
    <t>see DCG3</t>
  </si>
  <si>
    <t>see WXG3</t>
  </si>
  <si>
    <t>Jason Lantaff, Julia Vacherman, Veronica Petruccelli</t>
  </si>
  <si>
    <t>GB_Finance_Project_Support (prod &amp; uat) (Business Email), Group Finance - Mtl@SunLife (prod only) (Business Email)</t>
  </si>
  <si>
    <t>Cdn Individual Healthy, Cdn Group Health Non-Interest Sensitive, Surplus, Managed Funds</t>
  </si>
  <si>
    <t>130 Cash and cash equivalents
270 Other liabilities
429 Foreign exchange gain or loss
506 Health benefits</t>
  </si>
  <si>
    <t>Health Insurance Claims - MJEs</t>
  </si>
  <si>
    <t>G3-M</t>
  </si>
  <si>
    <t>Excess Risk Claims</t>
  </si>
  <si>
    <t>G9.TXT</t>
  </si>
  <si>
    <t>DaveTurcotte</t>
  </si>
  <si>
    <t xml:space="preserve">USHO Group Application Help Desk@SunLife </t>
  </si>
  <si>
    <t>RIP</t>
  </si>
  <si>
    <t>130 Cash and cash equivalents
506 Health benefits</t>
  </si>
  <si>
    <t>US|US_GROUP_SLICK_EXCESS_RISK_T</t>
  </si>
  <si>
    <t>Low volume and feed is being retired</t>
  </si>
  <si>
    <t>Excess Risk Claims - MJEs</t>
  </si>
  <si>
    <t>G9-M</t>
  </si>
  <si>
    <t>GF.TXT</t>
  </si>
  <si>
    <t>see DCGF</t>
  </si>
  <si>
    <t>Kevin Gagnon</t>
  </si>
  <si>
    <t>Group Life Non-Par, Group Health, Individual Health</t>
  </si>
  <si>
    <t>130 Cash and cash equivalents
155 Premiums receivable
157 Reinsurance assets
180 Other Assets
200 Insurance contract liabilities
210 Amounts on deposit
220 Policy benefits payable
240 Accrued expenses and taxes
270 Other liabilities
401 Premiums - Life insurance
402 Premiums - Health insurance
404 Ceded Premiums - Life Insurance
405 Ceded Premiums - Health insurance
406 Ceded Premiums - Annuities
429 Foreign exchange gain or loss
430 Other investment income
440 Fee Income
501 Death and disability benefits
504 Interest on claims and deposits
505 Experience rating refunds
506 Health benefits
524  Recovered claims &amp; benefits
525 Change in reinsurance assets
526 Ceded Commissions
527 Fee income ceded and Modco Reserve adjustments
528  Investment income ceded
529 Ceded operating expenses and others
530 Increase in actuarial liabilities
540 Commissions
550 Operating Expenses
565 Premium and investment income tax</t>
  </si>
  <si>
    <t>Group Admin CDB - MJEs</t>
  </si>
  <si>
    <t>GF-M</t>
  </si>
  <si>
    <t>U.S. Group Admin</t>
  </si>
  <si>
    <t>GU.TXT</t>
  </si>
  <si>
    <t>Kevin Gagnon, William Medeiros</t>
  </si>
  <si>
    <t>BDREQS
Escalation: Clare Chung    no ?
Rob Hamilton 416-274-6611</t>
  </si>
  <si>
    <t>Group Life Par, Group Life Non-Par, Group Health Non-Par, Pensions</t>
  </si>
  <si>
    <t>RNF</t>
  </si>
  <si>
    <t>130 Cash and cash equivalents
155 Premiums receivable
180 Other Assets
200 Insurance contract liabilities
220 Policy benefits payable
270 Other liabilities
401 Premiums - Life insurance
402 Premiums - Health insurance
429 Foreign exchange gain or loss
440 Fee Income
501 Death and disability benefits
504 Interest on claims and deposits
505 Experience rating refunds
530 Increase in actuarial liabilities</t>
  </si>
  <si>
    <t>U.S. Group Admin - MJEs</t>
  </si>
  <si>
    <t>GU-M</t>
  </si>
  <si>
    <t>DLH</t>
  </si>
  <si>
    <t>DLH - Alis VLI commissions</t>
  </si>
  <si>
    <t>HA</t>
  </si>
  <si>
    <t>HA.TXT</t>
  </si>
  <si>
    <t>DLH - Alis VLI commissions - MJEs</t>
  </si>
  <si>
    <t>HA-M</t>
  </si>
  <si>
    <t>To Be Closed</t>
  </si>
  <si>
    <t>DLH - Banking</t>
  </si>
  <si>
    <t>HB</t>
  </si>
  <si>
    <t>HB.TXT</t>
  </si>
  <si>
    <t>DLH - Banking - MJEs</t>
  </si>
  <si>
    <t>HB-M</t>
  </si>
  <si>
    <t>DLH - COLI (Andessa)</t>
  </si>
  <si>
    <t>HC</t>
  </si>
  <si>
    <t>HC.TXT</t>
  </si>
  <si>
    <t>DLH - COLI (Andessa) - MJEs</t>
  </si>
  <si>
    <t>HC-M</t>
  </si>
  <si>
    <t>DLH - Solar</t>
  </si>
  <si>
    <t>HD</t>
  </si>
  <si>
    <t>HD.TXT</t>
  </si>
  <si>
    <t>DLH - Solar - MJEs</t>
  </si>
  <si>
    <t>HD-M</t>
  </si>
  <si>
    <t>DLH - ALIS</t>
  </si>
  <si>
    <t>HE</t>
  </si>
  <si>
    <t>HE.TXT</t>
  </si>
  <si>
    <t>DLH - ALIS - MJEs</t>
  </si>
  <si>
    <t>HE-M</t>
  </si>
  <si>
    <t>DLH - Transcend</t>
  </si>
  <si>
    <t>HF</t>
  </si>
  <si>
    <t>HF.TXT</t>
  </si>
  <si>
    <t>DLH - Transcend - MJEs</t>
  </si>
  <si>
    <t>HF-M</t>
  </si>
  <si>
    <t>DLH - LifeCad</t>
  </si>
  <si>
    <t>HG</t>
  </si>
  <si>
    <t>HG.TXT</t>
  </si>
  <si>
    <t>DLH - LifeCad - MJEs</t>
  </si>
  <si>
    <t>HG-M</t>
  </si>
  <si>
    <t>DLH - PolicyLink</t>
  </si>
  <si>
    <t>HI</t>
  </si>
  <si>
    <t>HI.TXT</t>
  </si>
  <si>
    <t>DLH - PolicyLink - MJEs</t>
  </si>
  <si>
    <t>HI-M</t>
  </si>
  <si>
    <t>DLH - Andessa High Net Worth</t>
  </si>
  <si>
    <t>HJ</t>
  </si>
  <si>
    <t>HJ.TXT</t>
  </si>
  <si>
    <t>DLH - Andessa High Net Worth - MJEs</t>
  </si>
  <si>
    <t>HJ-M</t>
  </si>
  <si>
    <t>DLH - VPA (Keyport)</t>
  </si>
  <si>
    <t>HK</t>
  </si>
  <si>
    <t>HK.TXT</t>
  </si>
  <si>
    <t>DLH - VPA (Keyport) - MJEs</t>
  </si>
  <si>
    <t>HK-M</t>
  </si>
  <si>
    <t>DLH - Check Control Out</t>
  </si>
  <si>
    <t>HT</t>
  </si>
  <si>
    <t>HT.TXT</t>
  </si>
  <si>
    <t>DLH - Check Control Out - MJEs</t>
  </si>
  <si>
    <t>HT-M</t>
  </si>
  <si>
    <t>DLH - RPS Annuities</t>
  </si>
  <si>
    <t>HU</t>
  </si>
  <si>
    <t>HU.TXT</t>
  </si>
  <si>
    <t>DLH - RPS Annuities - MJEs</t>
  </si>
  <si>
    <t>HU-M</t>
  </si>
  <si>
    <t>DLH - VUL (Cyberlife)</t>
  </si>
  <si>
    <t>HV</t>
  </si>
  <si>
    <t>HV.TXT</t>
  </si>
  <si>
    <t>DLH - VUL (Cyberlife) - MJEs</t>
  </si>
  <si>
    <t>HV-M</t>
  </si>
  <si>
    <t>DLH - McCamish</t>
  </si>
  <si>
    <t>HW</t>
  </si>
  <si>
    <t>HW.TXT</t>
  </si>
  <si>
    <t>DLH - McCamish - MJEs</t>
  </si>
  <si>
    <t>HW-M</t>
  </si>
  <si>
    <t>DLH - U.S. Ceded Reinsurance</t>
  </si>
  <si>
    <t>HY</t>
  </si>
  <si>
    <t>HY.TXT</t>
  </si>
  <si>
    <t>DLH - U.S. Ceded Reinsurance - MJEs</t>
  </si>
  <si>
    <t>HY-M</t>
  </si>
  <si>
    <t>DLH - Corporate Finance</t>
  </si>
  <si>
    <t>HZ</t>
  </si>
  <si>
    <t>NON</t>
  </si>
  <si>
    <t>DLH - Corporate Finance - MJEs</t>
  </si>
  <si>
    <t>HZ-M</t>
  </si>
  <si>
    <t>Indiv</t>
  </si>
  <si>
    <t>IA</t>
  </si>
  <si>
    <t>IF.TXT</t>
  </si>
  <si>
    <t>see DCIF</t>
  </si>
  <si>
    <t>see WXIF</t>
  </si>
  <si>
    <t>CA IND.xls</t>
  </si>
  <si>
    <t>Individual Annuity, SLF Inv Services Trust, Unallocated</t>
  </si>
  <si>
    <t>130 Cash and cash equivalents
180 Other Assets
270 Other liabilities</t>
  </si>
  <si>
    <t>Transactions do not appear to be impacted by IFRS 9/17</t>
  </si>
  <si>
    <t>Mutual Funds - MJEs</t>
  </si>
  <si>
    <t>IF-M</t>
  </si>
  <si>
    <t>USHO Central Systems</t>
  </si>
  <si>
    <t>IU</t>
  </si>
  <si>
    <t>can IU be closed ?</t>
  </si>
  <si>
    <t>Systems Manual - MJEs</t>
  </si>
  <si>
    <t>IU-M</t>
  </si>
  <si>
    <t>US Individual - VPA system for Bermuda.</t>
  </si>
  <si>
    <t>JD</t>
  </si>
  <si>
    <t>JD.TXT</t>
  </si>
  <si>
    <t>US Individual (VPA system for Bermuda) - MJEs</t>
  </si>
  <si>
    <t>JD-M</t>
  </si>
  <si>
    <t>JI.TXT</t>
  </si>
  <si>
    <t>Life Annuity Par, Individual Life Par,  Universal Life, Life - Non-Par, Group Health, Universal Life Group Conversions</t>
  </si>
  <si>
    <t>128 Policy loans
130 Cash and cash equivalents
150 Investment income Due and Accrued
155 Premiums receivable
180 Other Assets
210 Amounts on deposit
220 Policy benefits payable
270 Other liabilities
401 Premiums - Life insurance
402 Premiums - Health insurance
403 Premiums - Annuities
430 Other investment income
440 Fee Income
501 Death and disability benefits
502 Maturities and surrenders
504 Interest on claims and deposits
510 Policyholder dividends
540 Commissions
550 Operating Expenses</t>
  </si>
  <si>
    <t>Assumed multiple basis of accounting needed for this feeder so event basis is preferred approach</t>
  </si>
  <si>
    <t>Solar - MJEs</t>
  </si>
  <si>
    <t>JI-M</t>
  </si>
  <si>
    <t>TransAM/USA Admin</t>
  </si>
  <si>
    <t>JK</t>
  </si>
  <si>
    <t>JK.TXT</t>
  </si>
  <si>
    <t>TransAM/USA Admin - MJEs</t>
  </si>
  <si>
    <t>JK-M</t>
  </si>
  <si>
    <t>Security Western TPA</t>
  </si>
  <si>
    <t>JM</t>
  </si>
  <si>
    <t>JM.TXT</t>
  </si>
  <si>
    <t>Security Western TPA - MJEs
(Do NOT delete as per Chris Lavergne)</t>
  </si>
  <si>
    <t>JM-M</t>
  </si>
  <si>
    <t>Andesa admin sys-Bermuda Branch</t>
  </si>
  <si>
    <t>JN</t>
  </si>
  <si>
    <t>JN.TXT</t>
  </si>
  <si>
    <t>Andesa admin sys-Bermuda Branch - MJEs</t>
  </si>
  <si>
    <t>JN-M</t>
  </si>
  <si>
    <t>Coli</t>
  </si>
  <si>
    <t>JO.TXT</t>
  </si>
  <si>
    <t>Sheran Harrington, Wayne Kudlate</t>
  </si>
  <si>
    <t>US Life Assurance Non-Par roles up to Coli UL.</t>
  </si>
  <si>
    <t>128 Policy loans
150 Investment income Due and Accrued
220 Policy benefits payable
270 Other liabilities
401 Premiums - Life insurance
430 Other investment income
501 Death and disability benefits
502 Maturities and surrenders
540 Commissions
550 Operating Expenses</t>
  </si>
  <si>
    <t>US|US_INDIV_COLI_T</t>
  </si>
  <si>
    <t>Coli - MJEs</t>
  </si>
  <si>
    <t>JO-M</t>
  </si>
  <si>
    <t>JT.TXT</t>
  </si>
  <si>
    <t>Wayne Kudlate, Laura Bracco</t>
  </si>
  <si>
    <t>Life Ordinary Non-Par</t>
  </si>
  <si>
    <t>130 Cash and cash equivalents
270 Other liabilities
401 Premiums - Life insurance
440 Fee Income
501 Death and disability benefits
504 Interest on claims and deposits
550 Operating Expenses</t>
  </si>
  <si>
    <t>US|US_INDIV_TERM_LIFE_TPA_T</t>
  </si>
  <si>
    <t>TPA - MJEs</t>
  </si>
  <si>
    <t>JT-M</t>
  </si>
  <si>
    <t>IN - Ingenium</t>
  </si>
  <si>
    <t>JU.TXT</t>
  </si>
  <si>
    <t>see DCJU</t>
  </si>
  <si>
    <t>see WXJU</t>
  </si>
  <si>
    <t>JU.MASK.TXT</t>
  </si>
  <si>
    <t>Mask Name and address</t>
  </si>
  <si>
    <t>Karim Khimji (Java),  use email groups in next column</t>
  </si>
  <si>
    <t>David Cozier (JU jobs)</t>
  </si>
  <si>
    <t>Life Par, Life Non-Par Trad, Life non par UL</t>
  </si>
  <si>
    <t>128 Policy loans
130 Cash and cash equivalents
210 Amounts on deposit
220 Policy benefits payable
270 Other liabilities
401 Premiums - Life insurance
402 Premiums - Health insurance
429 Foreign exchange gain or loss
430 Other investment income
440 Fee Income
501 Death and disability benefits
502 Maturities and surrenders
504 Interest on claims and deposits</t>
  </si>
  <si>
    <t>IN - Ingenium - MJEs</t>
  </si>
  <si>
    <t>JU-M</t>
  </si>
  <si>
    <t>Life par and non par</t>
  </si>
  <si>
    <t>Canadian Individual - Vision</t>
  </si>
  <si>
    <t>JV.TXT</t>
  </si>
  <si>
    <t>see DCJV</t>
  </si>
  <si>
    <t>Canadian Individual - Vision - MJEs</t>
  </si>
  <si>
    <t>JV-M</t>
  </si>
  <si>
    <t>Kane (Bermuda)</t>
  </si>
  <si>
    <t>KA</t>
  </si>
  <si>
    <t>KA.TXT</t>
  </si>
  <si>
    <t>Kane (Bermuda) - MJEs</t>
  </si>
  <si>
    <t>KA-M</t>
  </si>
  <si>
    <t>KR</t>
  </si>
  <si>
    <t>ALIS</t>
  </si>
  <si>
    <t>KS.TXT</t>
  </si>
  <si>
    <t>see DUKS</t>
  </si>
  <si>
    <t>ALIS - MJEs</t>
  </si>
  <si>
    <t>KS-M</t>
  </si>
  <si>
    <t>IDB LA Annuities</t>
  </si>
  <si>
    <t>L2.TXT</t>
  </si>
  <si>
    <t>Yes</t>
  </si>
  <si>
    <t>see DCL2</t>
  </si>
  <si>
    <t>see WXL2</t>
  </si>
  <si>
    <t>GICACCT</t>
  </si>
  <si>
    <t>Life Non-Par Trad, Unallocated, Individual Annuity</t>
  </si>
  <si>
    <t>130 Cash and cash equivalents 
200 Insurance contract liabilities 
220 Policy benefits payable 
270 Other liabilities 
403 Premiums - Annuities 
501 Death and disability benefits 
502 Maturities and surrenders 
504 Interest on claims and deposits</t>
  </si>
  <si>
    <t>Annuities - MJEs</t>
  </si>
  <si>
    <t>L2-M</t>
  </si>
  <si>
    <t>IDB LA Annuities - Trust</t>
  </si>
  <si>
    <t>L3.TXT</t>
  </si>
  <si>
    <t>see DCL3</t>
  </si>
  <si>
    <t>see WXL3</t>
  </si>
  <si>
    <t>Sun Life Financial Trust Individual Annuities</t>
  </si>
  <si>
    <t>203 Investment contract liabilities
220 Policy benefits payable
270 Other liabilities
440 Fee Income
504 Interest on claims and deposits</t>
  </si>
  <si>
    <t>Annuities - Trust - MJEs</t>
  </si>
  <si>
    <t>L3-M</t>
  </si>
  <si>
    <t>Individual Life Health and Wealth (Radar)</t>
  </si>
  <si>
    <t>L4.TXT</t>
  </si>
  <si>
    <t>can L4 be closed ?</t>
  </si>
  <si>
    <t>see DCL4</t>
  </si>
  <si>
    <t>see WXL4</t>
  </si>
  <si>
    <t>No longer used.</t>
  </si>
  <si>
    <t>has not been used since November 2014.</t>
  </si>
  <si>
    <t>Ind Life Health &amp; Wealth (Radar) - MJEs</t>
  </si>
  <si>
    <t>L4-M</t>
  </si>
  <si>
    <t>Clarica - LAWSON : LIFE ANNUITIES (LA)</t>
  </si>
  <si>
    <t>Group Life Claims</t>
  </si>
  <si>
    <t>LC.TXT</t>
  </si>
  <si>
    <t>LC.xlsx</t>
  </si>
  <si>
    <t>GCS app, Michelle Tobin, Fergal Tobin, Dean Hickey, Laura Vauls (Prod Support), Carrie Baker (Life Claims)
FODS &amp; G/L feeds
Warranty 
Nicola Foley (DS Dev), Tony Bacchiocchi (DQA)
Post Warranty (August 2016+)
Michael Cowman (DS Prod Support Dev Mgr)</t>
  </si>
  <si>
    <t xml:space="preserve">Prod Support email: 
SLISI_Production_Support_CS_Clients@sunlife.com
See GAL for all team members
</t>
  </si>
  <si>
    <t xml:space="preserve">Group Life, Unallocated, 
</t>
  </si>
  <si>
    <t>130 Cash and cash equivalents
180 Other Assets
210 Amounts on deposit
220 Policy benefits payable
270 Other liabilities
501 Death and disability benefits
504 Interest on claims and deposits
550 Operating Expenses</t>
  </si>
  <si>
    <t>US|US_GROUP_GCS_T</t>
  </si>
  <si>
    <t>Group Life Claims - MJEs</t>
  </si>
  <si>
    <t>LC-M</t>
  </si>
  <si>
    <t>Group Life</t>
  </si>
  <si>
    <t>LF.TXT</t>
  </si>
  <si>
    <t>see DCLF</t>
  </si>
  <si>
    <t>see WXLF</t>
  </si>
  <si>
    <t>LF.xlsx</t>
  </si>
  <si>
    <t>IACNTRL, RIBS</t>
  </si>
  <si>
    <t>Traditional Par, Traditional Non Par,  Individual Health, Unallocated, There are some foreign MPs.
Cross territorial - SubLegal generated both US and UK MPs</t>
  </si>
  <si>
    <t>128 Policy loans
130 Cash and cash equivalents
148 Clarica asset allocation
155 Premiums receivable
210 Amounts on deposit
220 Policy benefits payable
270 Other liabilities
401 Premiums - Life insurance
402 Premiums - Health insurance
429 Foreign exchange gain or loss
430 Other investment income
440 Fee Income
501 Death and disability benefits
502 Maturities and surrenders
504 Interest on claims and deposits
510 Policyholder dividends
515 Clarica Interline Transfers</t>
  </si>
  <si>
    <t>Life - MJEs</t>
  </si>
  <si>
    <t>LF-M</t>
  </si>
  <si>
    <t>Traditional Par and Non Par</t>
  </si>
  <si>
    <t>LU.TXT</t>
  </si>
  <si>
    <t>see DCLU</t>
  </si>
  <si>
    <t>see WXLU</t>
  </si>
  <si>
    <t>UL Par, UL Non Par, Traditional Non-Par</t>
  </si>
  <si>
    <t>130 Cash and cash equivalents
200 Insurance contract liabilities
210 Amounts on deposit
220 Policy benefits payable
270 Other liabilities
401 Premiums - Life insurance
440 Fee Income
501 Death and disability benefits
502 Maturities and surrenders
504 Interest on claims and deposits</t>
  </si>
  <si>
    <t>Universal Life - MJEs</t>
  </si>
  <si>
    <t>LU-M</t>
  </si>
  <si>
    <t>UL Par and Non Par</t>
  </si>
  <si>
    <t>M1.TXT</t>
  </si>
  <si>
    <t>Indiv Annuities,  UL Trad Non-Par</t>
  </si>
  <si>
    <t>130 Cash and cash equivalents
180 Other Assets
270 Other liabilities
429 Foreign exchange gain or loss</t>
  </si>
  <si>
    <t>Assumed transactions within feed are not impacted by IFRS 9/17</t>
  </si>
  <si>
    <t>MLIF - MJEs</t>
  </si>
  <si>
    <t>M1-M</t>
  </si>
  <si>
    <t>M3.TXT</t>
  </si>
  <si>
    <t>see DCM3</t>
  </si>
  <si>
    <t>see WXM3</t>
  </si>
  <si>
    <t>M3.xlsx</t>
  </si>
  <si>
    <t>Par, Unallocated, Annuities, TRAD Non-Par, Health, UL Non-Par</t>
  </si>
  <si>
    <t>130 Cash and cash equivalents
180 Other Assets
270 Other liabilities
440 Fee Income
540 Commissions
550 Operating Expenses</t>
  </si>
  <si>
    <t>Agent Commission - MLEs</t>
  </si>
  <si>
    <t>M3-M</t>
  </si>
  <si>
    <t>M2 - Agent Commission (Retail Distribution (Life))</t>
  </si>
  <si>
    <t>M4</t>
  </si>
  <si>
    <t>MD.TXT</t>
  </si>
  <si>
    <t>Weekly and Monthly</t>
  </si>
  <si>
    <t>see DCMD</t>
  </si>
  <si>
    <t>see WXMD</t>
  </si>
  <si>
    <t>MD.xlsx</t>
  </si>
  <si>
    <t>Par, Unallocated, TRAD Non-Par, Health, UL Non-Par, There are some foreign MPs
Cross territorial - SubLegal generated</t>
  </si>
  <si>
    <t>130 Cash and cash equivalents
180 Other Assets
270 Other liabilities
404 Ceded Premiums - Life Insurance
405 Ceded Premiums - Health insurance
429 Foreign exchange gain or loss
504 Interest on claims and deposits
524  Recovered claims &amp; benefits
526 Ceded Commissions
529 Ceded operating expenses and others</t>
  </si>
  <si>
    <t>TAI - MJEs</t>
  </si>
  <si>
    <t>MD-M</t>
  </si>
  <si>
    <t>US|US_FIN_MORTGAGE_T</t>
  </si>
  <si>
    <t>MCAP</t>
  </si>
  <si>
    <t>can MI be closed ?</t>
  </si>
  <si>
    <t>MCAP - MJEs</t>
  </si>
  <si>
    <t>MI-M</t>
  </si>
  <si>
    <t>NO BU TABLE</t>
  </si>
  <si>
    <t>can MJ be closed ?</t>
  </si>
  <si>
    <t>MJ-M</t>
  </si>
  <si>
    <t>US|US_GROUP_GRID_T</t>
  </si>
  <si>
    <t>ML.TXT</t>
  </si>
  <si>
    <t>see DCML</t>
  </si>
  <si>
    <t>Annuities, TRAD Non-Par, UL Non-Par</t>
  </si>
  <si>
    <t>MLIF (Cheque Request) - MJEs</t>
  </si>
  <si>
    <t>ML-M</t>
  </si>
  <si>
    <t>Last feed 2012-Oct</t>
  </si>
  <si>
    <t>Mortgage</t>
  </si>
  <si>
    <t>MM.TXT</t>
  </si>
  <si>
    <t>see DCMM</t>
  </si>
  <si>
    <t>see WXMM</t>
  </si>
  <si>
    <t>MM.xlxs</t>
  </si>
  <si>
    <t>Nelson Capa,Brian Joynt, Maria Bishop</t>
  </si>
  <si>
    <t>Kathy Simpson (Account Manager)</t>
  </si>
  <si>
    <t>Life, Individual Savings, Group Health, Individual Annuity, GRS, Life Par, Group Annuity, Group Life, Pools, SLIM, Consol Adj.,  Universal Life, Dental Companies, Asia
Cross territorial - SubLegal generated</t>
  </si>
  <si>
    <t>116 Mortgages
130 Cash and cash equivalents
150 Investment income Due and Accrued
180 Other Assets
270 Other liabilities
425 Investment expenses
428 Fair value change - FVTPL assets/liabilities
430 Other investment income
440 Fee Income
550 Operating Expenses</t>
  </si>
  <si>
    <t>Mortgage - MJEs</t>
  </si>
  <si>
    <t>MM-M</t>
  </si>
  <si>
    <t>MU</t>
  </si>
  <si>
    <t>MU.TXT</t>
  </si>
  <si>
    <t>can MU be closed ?</t>
  </si>
  <si>
    <t>Shawn Motard\Brian Preston(Support), Irene Neves(Account Manager)</t>
  </si>
  <si>
    <t xml:space="preserve">INVLEND
</t>
  </si>
  <si>
    <t>last time used in July 2017. Replace with MM.</t>
  </si>
  <si>
    <t>MU-M</t>
  </si>
  <si>
    <t>Real Estate</t>
  </si>
  <si>
    <t>N1.TXT</t>
  </si>
  <si>
    <t>see DCN1</t>
  </si>
  <si>
    <t>see WXN1</t>
  </si>
  <si>
    <t>Gary Cunningham, Linda D Ireland</t>
  </si>
  <si>
    <t>Life Pooled, Life Par, Life Non-Par TRAD, Surplus, Health, Non-Par UL, Real Estate Mgd Funds</t>
  </si>
  <si>
    <t>126 Investment Property
130 Cash and cash equivalents
150 Investment income Due and Accrued
172 Property and Equipment
180 Other Assets
230 Borrowed Funds
240 Accrued expenses and taxes
270 Other liabilities
428 Fair value change - FVTPL assets/liabilities
430 Other investment income
440 Fee Income
570 Interest on borrowed funds
700 S/H Opening surplus (non-FMM)
73BM Revaluation of Property, Plant and Equipment
749 Opening equity excluding accumulated OCI</t>
  </si>
  <si>
    <t>Real Estate - MJEs</t>
  </si>
  <si>
    <t>N1-M</t>
  </si>
  <si>
    <t>N2.TXT</t>
  </si>
  <si>
    <t>Gerald Brazeau/Kimberly Tieu(Support), Irene Neves(Account Manager)</t>
  </si>
  <si>
    <t>Life Pooled, Life Non-Par, Group Non-Par, Health, Unallocated, Non-Par Surplus</t>
  </si>
  <si>
    <t>126 Investment Property
130 Cash and cash equivalents
150 Investment income Due and Accrued
172 Property and Equipment
180 Other Assets
230 Borrowed Funds
240 Accrued expenses and taxes
270 Other liabilities
428 Fair value change - FVTPL assets/liabilities
430 Other investment income
570 Interest on borrowed funds
700 S/H Opening surplus (non-FMM)
749 Opening equity excluding accumulated OCI</t>
  </si>
  <si>
    <t>N2-M</t>
  </si>
  <si>
    <t>CAPP - AS400</t>
  </si>
  <si>
    <t>N3</t>
  </si>
  <si>
    <t>Group Expense Management (GEMS)</t>
  </si>
  <si>
    <t>N5</t>
  </si>
  <si>
    <t>can N5 be closed ?</t>
  </si>
  <si>
    <t>see WXN5</t>
  </si>
  <si>
    <t>US|US_GROUP_BROKER_COMP_T</t>
  </si>
  <si>
    <t>Group Expense Management (GEMS) - MJEs</t>
  </si>
  <si>
    <t>N5-M</t>
  </si>
  <si>
    <t>Group Oasis Cheques (Radar)</t>
  </si>
  <si>
    <t>N8.TXT</t>
  </si>
  <si>
    <t>see DCN8</t>
  </si>
  <si>
    <t>Calvin Lee (Support),Trang Reinhardt (Support), Barb Davenport (Account Manager)</t>
  </si>
  <si>
    <t>Group Life Non-Par, Group Health Not Interest Sensitive, Life Non-Par Traditional, Surplus</t>
  </si>
  <si>
    <t>130 Cash and cash equivalents
180 Other Assets
270 Other liabilities
540 Commissions
550 Operating Expenses</t>
  </si>
  <si>
    <t>Group Oasis Cheques (Radar) - MJEs</t>
  </si>
  <si>
    <t>N8-M</t>
  </si>
  <si>
    <t>can N8 be closed ?</t>
  </si>
  <si>
    <t>Group - EBG</t>
  </si>
  <si>
    <t>AGS - AGIS System - UFLIC Prem, Comm, Claims</t>
  </si>
  <si>
    <t>NA</t>
  </si>
  <si>
    <t>EBG</t>
  </si>
  <si>
    <t>can NA be closed ?</t>
  </si>
  <si>
    <t>US|US_FIN_VISION_T</t>
  </si>
  <si>
    <t>AGS - AGIS System - UFLIC Prem, Comm, Claims - MJEs</t>
  </si>
  <si>
    <t>NA-M</t>
  </si>
  <si>
    <t xml:space="preserve">ECC - GRID System Commission Cash offset to Suspense </t>
  </si>
  <si>
    <t>NB.TXT</t>
  </si>
  <si>
    <t>EBG.xlsx</t>
  </si>
  <si>
    <t xml:space="preserve">Joseph Sardinha </t>
  </si>
  <si>
    <t>These names are being kept for reference purposes only; do not include them on initial emails about feed failures;BU/BU IT will contact them as/if necessary
External Contacts:
PSC-InsuranceSolutions-PCU@ps.net
Craig_Berlowitz@dell.com
Mark_Kistler@dell.com
Dain_Neater@dell.com
&lt;Pamela_Saul@dell.com</t>
  </si>
  <si>
    <r>
      <t xml:space="preserve">Group Life, LTD, STD, Worksite, Dental </t>
    </r>
    <r>
      <rPr>
        <b/>
        <sz val="9"/>
        <color rgb="FFFF0000"/>
        <rFont val="Calibri"/>
        <family val="2"/>
        <scheme val="minor"/>
      </rPr>
      <t>(hit only one MP 203064 in all of 2017).</t>
    </r>
  </si>
  <si>
    <t>ECC - GRID System Commission Cash offset to Suspense - MJEs</t>
  </si>
  <si>
    <t>NB-M</t>
  </si>
  <si>
    <t>Group Life, LTD, STD, Worksite, Dental</t>
  </si>
  <si>
    <t>US|US_ANNUITY_KEYPORT_T</t>
  </si>
  <si>
    <t>ECM - GRID System Commission Expense</t>
  </si>
  <si>
    <t>NC.TXT</t>
  </si>
  <si>
    <t>See NB</t>
  </si>
  <si>
    <r>
      <t xml:space="preserve">Group Life, LTD, STD, Worksite, Dental, </t>
    </r>
    <r>
      <rPr>
        <b/>
        <sz val="9"/>
        <color rgb="FFFF0000"/>
        <rFont val="Calibri"/>
        <family val="2"/>
        <scheme val="minor"/>
      </rPr>
      <t>AD&amp;D, Unallocated</t>
    </r>
  </si>
  <si>
    <t>130 Cash and cash equivalents
180 Other Assets
270 Other liabilities
540 Commissions</t>
  </si>
  <si>
    <t>ECM - GRID System Commission Expense - MJEs</t>
  </si>
  <si>
    <t>NC-M</t>
  </si>
  <si>
    <t>US|US_INDIV_REINSURANCE_T</t>
  </si>
  <si>
    <t>ECP - GRID System Special Producer Commissions</t>
  </si>
  <si>
    <t>ND</t>
  </si>
  <si>
    <t>ND.TXT</t>
  </si>
  <si>
    <t>can ND be closed 
Last feed was 2012</t>
  </si>
  <si>
    <r>
      <t>Group Life, LTD, STD, Worksite, Dental</t>
    </r>
    <r>
      <rPr>
        <sz val="9"/>
        <color rgb="FFFF0000"/>
        <rFont val="Calibri"/>
        <family val="2"/>
        <scheme val="minor"/>
      </rPr>
      <t xml:space="preserve"> </t>
    </r>
    <r>
      <rPr>
        <b/>
        <sz val="9"/>
        <color rgb="FFFF0000"/>
        <rFont val="Calibri"/>
        <family val="2"/>
        <scheme val="minor"/>
      </rPr>
      <t xml:space="preserve">(MPs hit are 203050 and 203064) </t>
    </r>
  </si>
  <si>
    <t>130 Cash and cash equivalents
270 Other liabilities
540 Commissions</t>
  </si>
  <si>
    <t>ECP - GRID System Special Producer Commissions - MJEs</t>
  </si>
  <si>
    <t>ND-M</t>
  </si>
  <si>
    <t>US|US_GROUP_AEB_CDS_DAD_T</t>
  </si>
  <si>
    <t xml:space="preserve">GRID- GRID System Premiums </t>
  </si>
  <si>
    <t>NE.TXT</t>
  </si>
  <si>
    <r>
      <t xml:space="preserve">Group Life, LTD, STD, Worksite, Dental, </t>
    </r>
    <r>
      <rPr>
        <b/>
        <sz val="9"/>
        <color rgb="FFFF0000"/>
        <rFont val="Calibri"/>
        <family val="2"/>
        <scheme val="minor"/>
      </rPr>
      <t>AD&amp;D, Stop Loss, FIM</t>
    </r>
  </si>
  <si>
    <t>130 Cash and cash equivalents
270 Other liabilities
401 Premiums - Life insurance
440 Fee Income</t>
  </si>
  <si>
    <t>GRID- GRID System Premiums - Manual Journals</t>
  </si>
  <si>
    <t>NE-M</t>
  </si>
  <si>
    <t xml:space="preserve">MCS - GLAD System GRID Claims </t>
  </si>
  <si>
    <t>NF.TXT</t>
  </si>
  <si>
    <r>
      <t xml:space="preserve">Group Life, LTD, STD, Worksite, Dental, </t>
    </r>
    <r>
      <rPr>
        <b/>
        <sz val="9"/>
        <color rgb="FFFF0000"/>
        <rFont val="Calibri"/>
        <family val="2"/>
        <scheme val="minor"/>
      </rPr>
      <t>AD&amp;D, FIM, Unallocated, Non CAO</t>
    </r>
  </si>
  <si>
    <t>130 Cash and cash equivalents
180 Other Assets
210 Amounts on deposit
270 Other liabilities
501 Death and disability benefits
504 Interest on claims and deposits
506 Health benefits
524  Recovered claims &amp; benefits</t>
  </si>
  <si>
    <t>MCS - GLAD System GRID Claims - MJEs</t>
  </si>
  <si>
    <t>NF-M</t>
  </si>
  <si>
    <t>MEC - MECA System  Stop Loss Claims</t>
  </si>
  <si>
    <t>NG.TXT</t>
  </si>
  <si>
    <t>NG.xlsx</t>
  </si>
  <si>
    <t>David Turcotte</t>
  </si>
  <si>
    <r>
      <t xml:space="preserve">Meca Stop Loss, </t>
    </r>
    <r>
      <rPr>
        <b/>
        <sz val="9"/>
        <color rgb="FFFF0000"/>
        <rFont val="Calibri"/>
        <family val="2"/>
        <scheme val="minor"/>
      </rPr>
      <t>New York Stop Loss, Group Health Non-Par, Unallocated</t>
    </r>
  </si>
  <si>
    <t xml:space="preserve">130 Cash and cash equivalents
270 Other liabilities
506 Health benefits
 </t>
  </si>
  <si>
    <t>US|US_GROUP_MECA_T</t>
  </si>
  <si>
    <t>MEC - MECA System  Stop Loss Claims - MJEs</t>
  </si>
  <si>
    <t>NG-M</t>
  </si>
  <si>
    <t>Meca Stop Loss</t>
  </si>
  <si>
    <t>PRX - Paid RX Vendor - Prescription Claims</t>
  </si>
  <si>
    <t>NH</t>
  </si>
  <si>
    <t>can NH be closed ?</t>
  </si>
  <si>
    <t>PRX - Paid RX Vendor - Prescription Claims - MJEs</t>
  </si>
  <si>
    <t>NH-M</t>
  </si>
  <si>
    <t>SCE - ESC - Earned Suspended Commissions System</t>
  </si>
  <si>
    <t>NI.TXT</t>
  </si>
  <si>
    <t>NI_NJ.xlsx</t>
  </si>
  <si>
    <t>Group Life, AD&amp;D, LTD, STD, Dental</t>
  </si>
  <si>
    <t>270 Other liabilities
540 Commissions</t>
  </si>
  <si>
    <t>Not known what is in Desc2 (re: what non-policy information is available)</t>
  </si>
  <si>
    <t>SCE - ESC - Earned Suspended Commissions System - MJEs</t>
  </si>
  <si>
    <t>NI-M</t>
  </si>
  <si>
    <t>540 Commissions</t>
  </si>
  <si>
    <t>TAG - TAG System - Premiium, Commission and Claims</t>
  </si>
  <si>
    <t>NJ.TXT</t>
  </si>
  <si>
    <t>Group Life Term, Group Life Ordinary, Group Life Interest Sensitive. Group Life Universal, GRP Annuities, Group Health, Hospital Andemnity, Cancers, Disability, Surplus</t>
  </si>
  <si>
    <t xml:space="preserve">128 Policy loans
130 Cash and cash equivalents
180 Other Assets
270 Other liabilities
401 Premiums - Life insurance
403 Premiums - Annuities
430 Other investment income
440 Fee Income
501 Death and disability benefits
502 Maturities and surrenders
504 Interest on claims and deposits
506 Health benefits
540 Commissions
 </t>
  </si>
  <si>
    <t>TAG - TAG System - Premiium, Commission and Claims - MJEs</t>
  </si>
  <si>
    <t>NJ-M</t>
  </si>
  <si>
    <t>WKS - AGIS/CRIS System UFLIC Premiums, Commissions , Claims</t>
  </si>
  <si>
    <t>NK</t>
  </si>
  <si>
    <t>can NK be closed ?</t>
  </si>
  <si>
    <t>WKS - AGIS/CRIS System UFLIC Premiums, Commissions , Claims - MJEs</t>
  </si>
  <si>
    <t>NK-M</t>
  </si>
  <si>
    <t>US|US_FIN_PRIVATE_FIXED_INCM_T</t>
  </si>
  <si>
    <t>WKS - AGIS/CRIS System UFLIC Premiums, Commissions , Claims - Cheque details</t>
  </si>
  <si>
    <t>NKNA</t>
  </si>
  <si>
    <t>(NK)</t>
  </si>
  <si>
    <t>can NKNA be closed ?</t>
  </si>
  <si>
    <t>NKNK</t>
  </si>
  <si>
    <t>can NKNK be closed ?</t>
  </si>
  <si>
    <t>TAG - TAG Third Party Administrator - Outsourced PIC Life 70 business</t>
  </si>
  <si>
    <t>NL</t>
  </si>
  <si>
    <t>US|US_INDIV_MCCAMISH_T</t>
  </si>
  <si>
    <t>TAG - TAG Third Party Administrator - Outsourced PIC Life 70 business - MJEs</t>
  </si>
  <si>
    <t>NL-M</t>
  </si>
  <si>
    <t>TAG - TAG Third Party Administrator - Outsourced PIC Life 70 business Cheque Details</t>
  </si>
  <si>
    <t>(NL)</t>
  </si>
  <si>
    <t>POORMAN</t>
  </si>
  <si>
    <t>NLNJ.TXT</t>
  </si>
  <si>
    <t>POORMAN.XLS</t>
  </si>
  <si>
    <t>See NJ</t>
  </si>
  <si>
    <t>PIC Surplus</t>
  </si>
  <si>
    <t>Process Control, Banking</t>
  </si>
  <si>
    <t>NLNL</t>
  </si>
  <si>
    <t>can NLNL be closed ?</t>
  </si>
  <si>
    <t>EBG - Poorman Douglas -  Cash Details</t>
  </si>
  <si>
    <t>NM</t>
  </si>
  <si>
    <t>can NM be closed ?</t>
  </si>
  <si>
    <t>EBG - Poorman Douglas -  Cash Details - MJEs</t>
  </si>
  <si>
    <t>NM-M</t>
  </si>
  <si>
    <t>EBG - Poorman Douglas -  Cash Details - Cheque Details</t>
  </si>
  <si>
    <t>(NM)</t>
  </si>
  <si>
    <t>NMNB.TXT</t>
  </si>
  <si>
    <t>SLHIC Unallocated</t>
  </si>
  <si>
    <t>NMND</t>
  </si>
  <si>
    <t>NMND.TXT</t>
  </si>
  <si>
    <t>can NMND be closed ?</t>
  </si>
  <si>
    <t>??</t>
  </si>
  <si>
    <t>30 day of RDT no data.  Nothing feeding to this prkey from January 2011 to current.</t>
  </si>
  <si>
    <t>30 day of RDT no data.  Nothing feeding to this prkey from January 11th to current.</t>
  </si>
  <si>
    <t>NMNF.TXT</t>
  </si>
  <si>
    <t>See NF</t>
  </si>
  <si>
    <t>NMNG</t>
  </si>
  <si>
    <t>can NMNG be closed ?</t>
  </si>
  <si>
    <t>TruComp System</t>
  </si>
  <si>
    <t>NY.TXT</t>
  </si>
  <si>
    <t>NY.xlsx</t>
  </si>
  <si>
    <t>Brian McGill, Derek Ryan</t>
  </si>
  <si>
    <t>Group_BrokerCommissions_PROD_Notifications</t>
  </si>
  <si>
    <r>
      <t xml:space="preserve">Group life, LTD, STD, worksite, </t>
    </r>
    <r>
      <rPr>
        <b/>
        <sz val="9"/>
        <color rgb="FFFF0000"/>
        <rFont val="Calibri"/>
        <family val="2"/>
        <scheme val="minor"/>
      </rPr>
      <t>Dental, Unallocated, Stop Loss, Personal Accident, Cancer, Disability</t>
    </r>
  </si>
  <si>
    <t>TruComp System - MJEs</t>
  </si>
  <si>
    <t>NY-M</t>
  </si>
  <si>
    <t>Group life, LTD, STD, worksite</t>
  </si>
  <si>
    <t>DLH - Derivative Accounting</t>
  </si>
  <si>
    <t>O1</t>
  </si>
  <si>
    <t>O1.TXT</t>
  </si>
  <si>
    <t>DLH - Derivative Accounting - MJEs</t>
  </si>
  <si>
    <t>O1-M</t>
  </si>
  <si>
    <t>DLH - Mortgage</t>
  </si>
  <si>
    <t>O2</t>
  </si>
  <si>
    <t>O2.TXT</t>
  </si>
  <si>
    <t>DLH - Mortgage - MJEs</t>
  </si>
  <si>
    <t>O2-M</t>
  </si>
  <si>
    <t>DLH - Real Estate</t>
  </si>
  <si>
    <t>O3</t>
  </si>
  <si>
    <t>O3.TXT</t>
  </si>
  <si>
    <t>DLH - Real Estate - MJEs</t>
  </si>
  <si>
    <t>O3-M</t>
  </si>
  <si>
    <t>DLH - Securities</t>
  </si>
  <si>
    <t>O4</t>
  </si>
  <si>
    <t>O4.TXT</t>
  </si>
  <si>
    <t>DLH - Securities - MJEs</t>
  </si>
  <si>
    <t>O4-M</t>
  </si>
  <si>
    <t>DLH - Finance</t>
  </si>
  <si>
    <t>O5</t>
  </si>
  <si>
    <t>O5.TXT</t>
  </si>
  <si>
    <t>DLH - Finance - MJEs</t>
  </si>
  <si>
    <t>O5-M</t>
  </si>
  <si>
    <t>DLH - Human Resources</t>
  </si>
  <si>
    <t>O6</t>
  </si>
  <si>
    <t>O6.TXT</t>
  </si>
  <si>
    <t>DLH - Human Resources - MJEs</t>
  </si>
  <si>
    <t>O6-M</t>
  </si>
  <si>
    <t>DLH - Adhoc Payments (US)</t>
  </si>
  <si>
    <t>O7</t>
  </si>
  <si>
    <t>O7.TXT</t>
  </si>
  <si>
    <t>DLH - Adhoc Payments (US) - MJEs</t>
  </si>
  <si>
    <t>O7-M</t>
  </si>
  <si>
    <t>DLH-SAS ABM Tool</t>
  </si>
  <si>
    <t>O8</t>
  </si>
  <si>
    <t>O8.TXT</t>
  </si>
  <si>
    <t>DLH-SAS ABM Tool -  MJEs</t>
  </si>
  <si>
    <t>O8-M</t>
  </si>
  <si>
    <t>Oracle Fixed Assets - MJEs</t>
  </si>
  <si>
    <t>OA-M</t>
  </si>
  <si>
    <t>OA</t>
  </si>
  <si>
    <t>Oracle AP - U.S. and Canada - MJEs</t>
  </si>
  <si>
    <t>OC-M</t>
  </si>
  <si>
    <t>OL.TXT</t>
  </si>
  <si>
    <t>In house build with internal posted journal</t>
  </si>
  <si>
    <t>STR (no Layout)</t>
  </si>
  <si>
    <t>RSOB (Oracle Internal PR Key) - MJEs</t>
  </si>
  <si>
    <t>OL-M</t>
  </si>
  <si>
    <t>Oros</t>
  </si>
  <si>
    <t>ON</t>
  </si>
  <si>
    <t>can ON be closed ?</t>
  </si>
  <si>
    <t>Oros - MJEs</t>
  </si>
  <si>
    <t>ON-M</t>
  </si>
  <si>
    <t>OP</t>
  </si>
  <si>
    <t>Chargeback - MJEs</t>
  </si>
  <si>
    <t>OP-M</t>
  </si>
  <si>
    <t>PY.TXT</t>
  </si>
  <si>
    <t>see DCPY</t>
  </si>
  <si>
    <t>see WXPY</t>
  </si>
  <si>
    <t>Individual Annuity Payout, Accumulated, Term Certain, Individual Wealth</t>
  </si>
  <si>
    <t>130 Cash and cash equivalents
203 Investment contract liabilities
270 Other liabilities
502 Maturities and surrenders
503 Annuity payments
504 Interest on claims and deposits</t>
  </si>
  <si>
    <t>Individual Payments - MJEs</t>
  </si>
  <si>
    <t>PY-M</t>
  </si>
  <si>
    <t>PZ.TXT</t>
  </si>
  <si>
    <t>130 Cash and cash equivalents
180 Other Assets
200 Insurance contract liabilities
203 Investment contract liabilities
270 Other liabilities
403 Premiums - Annuities
530 Increase in actuarial liabilities</t>
  </si>
  <si>
    <t>Prism - MJEs</t>
  </si>
  <si>
    <t>PZ-M</t>
  </si>
  <si>
    <t>Q2.TXT</t>
  </si>
  <si>
    <r>
      <t xml:space="preserve">Group Life Non-Par, Short Term, Long Term, Unallocated, </t>
    </r>
    <r>
      <rPr>
        <b/>
        <sz val="9"/>
        <color rgb="FFFF0000"/>
        <rFont val="Calibri"/>
        <family val="2"/>
        <scheme val="minor"/>
      </rPr>
      <t>(Non SLF MPs)</t>
    </r>
  </si>
  <si>
    <t>Broker Compensation - MJEs</t>
  </si>
  <si>
    <t>Q2-M</t>
  </si>
  <si>
    <t>Vision Financial</t>
  </si>
  <si>
    <t>R2.TXT</t>
  </si>
  <si>
    <r>
      <t xml:space="preserve">Worksite </t>
    </r>
    <r>
      <rPr>
        <b/>
        <sz val="9"/>
        <color rgb="FFFF0000"/>
        <rFont val="Calibri"/>
        <family val="2"/>
        <scheme val="minor"/>
      </rPr>
      <t>(US Life Worksite Marketing UL Non-Par), Unallocated</t>
    </r>
  </si>
  <si>
    <t>128 Policy loans
130 Cash and cash equivalents
180 Other Assets
220 Policy benefits payable
270 Other liabilities
401 Premiums - Life insurance
430 Other investment income
501 Death and disability benefits
502 Maturities and surrenders
540 Commissions</t>
  </si>
  <si>
    <t>Vision Financial - MJEs</t>
  </si>
  <si>
    <t>R2-M</t>
  </si>
  <si>
    <t>Worksite</t>
  </si>
  <si>
    <t>ERS, Accounts Payable - Purchasing</t>
  </si>
  <si>
    <t>R4</t>
  </si>
  <si>
    <t>ERS, Accounts Payable - Purchasing - MJEs</t>
  </si>
  <si>
    <t>R4-M</t>
  </si>
  <si>
    <t>Reserved for RSI.
Never used in Oracle</t>
  </si>
  <si>
    <t>RZ</t>
  </si>
  <si>
    <t>RZ-M</t>
  </si>
  <si>
    <t>Igenium - Individual Wealth</t>
  </si>
  <si>
    <t>SJ.TXT</t>
  </si>
  <si>
    <t>see DCSJ</t>
  </si>
  <si>
    <t>see WXSJ</t>
  </si>
  <si>
    <t>Individual  Wealth, Annuity Accumulation, Unallocated</t>
  </si>
  <si>
    <t xml:space="preserve"> 130 Cash and cash equivalents
180 Other Assets
270 Other liabilities
403 Premiums - Annuities
501 Death and disability benefits
502 Maturities and surrenders
504 Interest on claims and deposits</t>
  </si>
  <si>
    <t>Igenium (Individual Wealth) - MJEs</t>
  </si>
  <si>
    <t>SJ-M</t>
  </si>
  <si>
    <t>SS.TXT</t>
  </si>
  <si>
    <t>Yvonne Stephan</t>
  </si>
  <si>
    <t>Not applicble</t>
  </si>
  <si>
    <t>Not applicable</t>
  </si>
  <si>
    <t>Not product specific (hitting approx. 165 MPs in US)  - allocation of US expenses
Cross territorial - SubLegal generated</t>
  </si>
  <si>
    <t>130 Cash and cash equivalents
180 Other Assets
425 Investment expenses
550 Operating Expenses</t>
  </si>
  <si>
    <t xml:space="preserve">Expense feed / allocation </t>
  </si>
  <si>
    <t>SAS ABM - MJEs</t>
  </si>
  <si>
    <t>SS-M</t>
  </si>
  <si>
    <t>RPS Annuities</t>
  </si>
  <si>
    <t>T0</t>
  </si>
  <si>
    <t>can T0 be closed ?</t>
  </si>
  <si>
    <t>Annuity</t>
  </si>
  <si>
    <t>RPS Annuities - MJEs</t>
  </si>
  <si>
    <t>T0-M</t>
  </si>
  <si>
    <t>Transcend</t>
  </si>
  <si>
    <t>Transcend - MJEs</t>
  </si>
  <si>
    <t>T1-M</t>
  </si>
  <si>
    <t>LifeCad</t>
  </si>
  <si>
    <t>T2</t>
  </si>
  <si>
    <t>LifeCad - MJEs</t>
  </si>
  <si>
    <t>T2-M</t>
  </si>
  <si>
    <t>Policy Link</t>
  </si>
  <si>
    <t>T4</t>
  </si>
  <si>
    <t>Policy Link - MJEs</t>
  </si>
  <si>
    <t>T4-M</t>
  </si>
  <si>
    <t>T5.TXT</t>
  </si>
  <si>
    <t>Keyport_map.xls</t>
  </si>
  <si>
    <t>Brian Webb, Jennifer Hay, Sheran Harrington, Wayne Kudlate</t>
  </si>
  <si>
    <t>Joseph Sardinha</t>
  </si>
  <si>
    <t xml:space="preserve"> tlc_technical_team@sunlife.com, This has been requested by Allen Rowell (Production Technical Support),</t>
  </si>
  <si>
    <r>
      <t>Annuity,</t>
    </r>
    <r>
      <rPr>
        <b/>
        <sz val="9"/>
        <color rgb="FFFF0000"/>
        <rFont val="Calibri"/>
        <family val="2"/>
        <scheme val="minor"/>
      </rPr>
      <t xml:space="preserve"> Independent Life, Seg Fund</t>
    </r>
  </si>
  <si>
    <t>121 Equities securities - FVTPL
128 Policy loans
130 Cash and cash equivalents
200 Insurance contract liabilities
270 Other liabilities
403 Premiums - Annuities
430 Other investment income
440 Fee Income
445 UL and invest type fee income
502 Maturities and surrenders
520 Net transfers to/(from) segregated funds
530 Increase in actuarial liabilities
550 Operating Expenses</t>
  </si>
  <si>
    <t>Leverage - MJEs</t>
  </si>
  <si>
    <t>T5-M</t>
  </si>
  <si>
    <t>T6.TXT</t>
  </si>
  <si>
    <t>none - manual</t>
  </si>
  <si>
    <r>
      <t xml:space="preserve">Annuity, </t>
    </r>
    <r>
      <rPr>
        <b/>
        <sz val="9"/>
        <color rgb="FFFF0000"/>
        <rFont val="Calibri"/>
        <family val="2"/>
        <scheme val="minor"/>
      </rPr>
      <t>Independent Life, Seg Fund, Bermuda Life Unallocated</t>
    </r>
  </si>
  <si>
    <t>121 Equities securities - FVTPL
130 Cash and cash equivalents
200 Insurance contract liabilities
270 Other liabilities
426 Net gains/losses on AFS assets
430 Other investment income
520 Net transfers to/(from) segregated funds
530 Increase in actuarial liabilities
550 Operating Expenses</t>
  </si>
  <si>
    <t>VPA - MJEs</t>
  </si>
  <si>
    <t>T6-M</t>
  </si>
  <si>
    <t>Andessa High New Worth</t>
  </si>
  <si>
    <t>T7</t>
  </si>
  <si>
    <t>Andessa High New Worth - MJEs</t>
  </si>
  <si>
    <t>T7-M</t>
  </si>
  <si>
    <t>Annuity Net</t>
  </si>
  <si>
    <t>T8</t>
  </si>
  <si>
    <t>Annuity Net - MJEs</t>
  </si>
  <si>
    <t>T8-M</t>
  </si>
  <si>
    <t>Check Control Out</t>
  </si>
  <si>
    <t>T9</t>
  </si>
  <si>
    <t>Check Control - MJEs</t>
  </si>
  <si>
    <t>T9-M</t>
  </si>
  <si>
    <t>U.S. Ceded Reinsurance</t>
  </si>
  <si>
    <t>TA.TXT</t>
  </si>
  <si>
    <r>
      <t xml:space="preserve">Individual Rensurance, </t>
    </r>
    <r>
      <rPr>
        <b/>
        <sz val="9"/>
        <color rgb="FFFF0000"/>
        <rFont val="Calibri"/>
        <family val="2"/>
        <scheme val="minor"/>
      </rPr>
      <t>Life Par, Life Non-Par, Life Pfad, UL, Bermuda Life Non-Par, Unallocated, Bermuda Life UL, 3 non SLF MPs</t>
    </r>
  </si>
  <si>
    <t>130 Cash and cash equivalents
157 Reinsurance assets
180 Other Assets
270 Other liabilities
401 Premiums - Life insurance
404 Ceded Premiums - Life Insurance
501 Death and disability benefits
524  Recovered claims &amp; benefits
526 Ceded Commissions
529 Ceded operating expenses and others</t>
  </si>
  <si>
    <t>U.S. Ceded Reinsurance - MJEs</t>
  </si>
  <si>
    <t>TA-M</t>
  </si>
  <si>
    <t>Individual Rensurance</t>
  </si>
  <si>
    <t>RPS Annuities (SLASC Bermuda Offshore)</t>
  </si>
  <si>
    <t>TI.TXT</t>
  </si>
  <si>
    <t>TI.xls</t>
  </si>
  <si>
    <t>Elena Mihailova, Tom Hughes, Laurel Weber</t>
  </si>
  <si>
    <t xml:space="preserve"> sc_prodsupport_webapps@sunlife.com for kane</t>
  </si>
  <si>
    <t>Annuity, Life Non-Par, Life Par, Group Life Par, Group Life Non-Par, Bermuda Life Non-Par, Bermuda Group Annuity Non-Par, Bermuda Life,  Pension Non-Par, Pension Par, Unallocated, Fixed Annutity, SLF Investmnets Bermuda, MFS Seg Fund</t>
  </si>
  <si>
    <t xml:space="preserve">121 Equities securities - FVTPL
130 Cash and cash equivalents
180 Other Assets
203 Investment contract liabilities
210 Amounts on deposit
220 Policy benefits payable
270 Other liabilities
403 Premiums - Annuities
426 Net gains/losses on AFS assets
430 Other investment income
440 Fee Income
501 Death and disability benefits
502 Maturities and surrenders
503 Annuity payments
504 Interest on claims and deposits
520 Net transfers to/(from) segregated funds
550 Operating Expenses
 </t>
  </si>
  <si>
    <t>US|US_ANNUITY_T</t>
  </si>
  <si>
    <t>Assumed level of detail within feed is not graular enough (not clear what "ANUTY_FUND_GROUP_NUM" represents)</t>
  </si>
  <si>
    <t>RPS Annuities (SLASC Bermuda Offshore) - MJEs</t>
  </si>
  <si>
    <t>TI-M</t>
  </si>
  <si>
    <t>AEB - Compass (SC) Admin</t>
  </si>
  <si>
    <t>AEB</t>
  </si>
  <si>
    <t>UE.TXT</t>
  </si>
  <si>
    <t>see DKUE</t>
  </si>
  <si>
    <t>AEB.XLSX</t>
  </si>
  <si>
    <t>Terri Horan, Chris Bruenger, Linda Rozell</t>
  </si>
  <si>
    <t>cap_kcsupport@sunlife.com</t>
  </si>
  <si>
    <r>
      <t xml:space="preserve">Dental, Vision, Worksite, Group Life, LTD, STD, </t>
    </r>
    <r>
      <rPr>
        <b/>
        <sz val="9"/>
        <color rgb="FFFF0000"/>
        <rFont val="Calibri"/>
        <family val="2"/>
        <scheme val="minor"/>
      </rPr>
      <t>Group Health Non-Par, Unallocated</t>
    </r>
  </si>
  <si>
    <t>130 Cash and cash equivalents
180 Other Assets
240 Accrued expenses and taxes
270 Other liabilities
401 Premiums - Life insurance
402 Premiums - Health insurance
440 Fee Income
540 Commissions
550 Operating Expenses</t>
  </si>
  <si>
    <t>AEB - Compass - MJEs</t>
  </si>
  <si>
    <t>UE-M</t>
  </si>
  <si>
    <t xml:space="preserve">Dental, Vision, Worksite, Group Life, LTD, STD </t>
  </si>
  <si>
    <t>AEB - Compass (daily)</t>
  </si>
  <si>
    <t>UF.TXT</t>
  </si>
  <si>
    <r>
      <t xml:space="preserve">Dental, Vision, Worksite, Group Life, LTD, STD, </t>
    </r>
    <r>
      <rPr>
        <b/>
        <sz val="9"/>
        <color rgb="FFFF0000"/>
        <rFont val="Calibri"/>
        <family val="2"/>
        <scheme val="minor"/>
      </rPr>
      <t>Unallocated</t>
    </r>
  </si>
  <si>
    <t>270 Other liabilities (hits the following accounts:
Misc Agents Acct Credit Balances Compass 3864 Suspense, Misc Agents Acct Credit Balances Compass 3863 Suspense, Compass Commission Disbursement Withheld, Misc Agents Acct Credit Balances Compass 3866 Suspense)</t>
  </si>
  <si>
    <t>AEB - Compass (daily) - MJEs</t>
  </si>
  <si>
    <t>UF-M</t>
  </si>
  <si>
    <t>AEB - Compass (biweekly)</t>
  </si>
  <si>
    <t>UH.TXT</t>
  </si>
  <si>
    <t>270 Other liabilities (hits the following accounts: Misc Agents Acct Credit Balances Compass 3864 Suspense, Compass Commission Disbursement Check Clearing)</t>
  </si>
  <si>
    <t>AEB - Compass (biweekly) - MJEs</t>
  </si>
  <si>
    <t>UH-M</t>
  </si>
  <si>
    <t>AEB - Group Receipts</t>
  </si>
  <si>
    <t>UK.TXT</t>
  </si>
  <si>
    <r>
      <t>Group Dental, LTD, STD, Group Life,</t>
    </r>
    <r>
      <rPr>
        <b/>
        <sz val="9"/>
        <color rgb="FFFF0000"/>
        <rFont val="Calibri"/>
        <family val="2"/>
        <scheme val="minor"/>
      </rPr>
      <t xml:space="preserve"> Surplus</t>
    </r>
  </si>
  <si>
    <t>270 Other liabilities ( hits the following accounts: Group Receipts Clearing, Group Receipts System Suspense, General suspense - GH, General suspense - GI)</t>
  </si>
  <si>
    <t>AEB - Group Receipts - MJEs</t>
  </si>
  <si>
    <t>UK-M</t>
  </si>
  <si>
    <t>Group Dental, LTD, STD, Group Life</t>
  </si>
  <si>
    <t>UL.TXT</t>
  </si>
  <si>
    <r>
      <t>Group Dental, LTD, STD, Group Life,</t>
    </r>
    <r>
      <rPr>
        <b/>
        <sz val="9"/>
        <color rgb="FFFF0000"/>
        <rFont val="Calibri"/>
        <family val="2"/>
        <scheme val="minor"/>
      </rPr>
      <t xml:space="preserve"> Unallocated, Voluntary Life</t>
    </r>
  </si>
  <si>
    <t>130 Cash and cash equivalents
270 Other liabilities
550 Operating Expenses
401 Premiums - Life insurance
402 Premiums - Health insurance</t>
  </si>
  <si>
    <t>AEB - GI - MJEs</t>
  </si>
  <si>
    <t>UL-M</t>
  </si>
  <si>
    <t>UN.TXT</t>
  </si>
  <si>
    <r>
      <t xml:space="preserve">Group Dental, LTD, STD, Group Life, </t>
    </r>
    <r>
      <rPr>
        <b/>
        <sz val="9"/>
        <color rgb="FFFF0000"/>
        <rFont val="Calibri"/>
        <family val="2"/>
        <scheme val="minor"/>
      </rPr>
      <t>Unallocated, Voluntary Life</t>
    </r>
  </si>
  <si>
    <t>130 Cash and cash equivalents
180 Other Assets
270 Other liabilities
401 Premiums - Life insurance
402 Premiums - Health insurance
550 Operating Expenses</t>
  </si>
  <si>
    <t>AEB - GH - MJEs</t>
  </si>
  <si>
    <t>UN-M</t>
  </si>
  <si>
    <t>AEB - Claims Processing System (CPS)</t>
  </si>
  <si>
    <t>UO.TXT</t>
  </si>
  <si>
    <t xml:space="preserve">130 Cash and cash equivalents
180 Other Assets
270 Other liabilities
506 Health benefits
550 Operating Expenses
 </t>
  </si>
  <si>
    <t>AEB - CPS - MJEs</t>
  </si>
  <si>
    <t>UO-M</t>
  </si>
  <si>
    <t>AEB - Life Claims System (LCS)</t>
  </si>
  <si>
    <t>UP.TXT</t>
  </si>
  <si>
    <r>
      <t>Group Dental, LTD, STD, Group Life,</t>
    </r>
    <r>
      <rPr>
        <b/>
        <sz val="9"/>
        <color rgb="FFFF0000"/>
        <rFont val="Calibri"/>
        <family val="2"/>
        <scheme val="minor"/>
      </rPr>
      <t xml:space="preserve"> Unallocated, Voluntary Life (note, we do not see any transactions in Group Dental when running queries).</t>
    </r>
  </si>
  <si>
    <t>130 Cash and cash equivalents
270 Other liabilities
501 Death and disability benefits
504 Interest on claims and deposits
506 Health benefits</t>
  </si>
  <si>
    <t>AEB - LCS - MJEs</t>
  </si>
  <si>
    <t>UP-M</t>
  </si>
  <si>
    <t>AEB - CoStar</t>
  </si>
  <si>
    <t>UQ.TXT</t>
  </si>
  <si>
    <r>
      <t xml:space="preserve">Group Dental, LTD, STD, Group Life, </t>
    </r>
    <r>
      <rPr>
        <b/>
        <sz val="9"/>
        <color rgb="FFFF0000"/>
        <rFont val="Calibri"/>
        <family val="2"/>
        <scheme val="minor"/>
      </rPr>
      <t>Voluntary Life, Unallocated</t>
    </r>
  </si>
  <si>
    <t>AEB - CoStar - MJEs</t>
  </si>
  <si>
    <t>UQ-M</t>
  </si>
  <si>
    <t>AEB - SET TPA</t>
  </si>
  <si>
    <t>UT.TXT</t>
  </si>
  <si>
    <r>
      <t xml:space="preserve">Group Dental, LTD, STD, Group Life, </t>
    </r>
    <r>
      <rPr>
        <b/>
        <sz val="9"/>
        <color rgb="FFFF0000"/>
        <rFont val="Calibri"/>
        <family val="2"/>
        <scheme val="minor"/>
      </rPr>
      <t>Vision, Unallocated</t>
    </r>
  </si>
  <si>
    <t>130 Cash and cash equivalents
270 Other liabilities
506 Health benefits</t>
  </si>
  <si>
    <t>AEB - SET TPA - MJEs</t>
  </si>
  <si>
    <t>UT-M</t>
  </si>
  <si>
    <t>AEB - Groupfacts</t>
  </si>
  <si>
    <t>UU.TXT</t>
  </si>
  <si>
    <t>see DKUU</t>
  </si>
  <si>
    <r>
      <t>Group Dental, LTD, STD, Group Life,</t>
    </r>
    <r>
      <rPr>
        <b/>
        <sz val="9"/>
        <color rgb="FFFF0000"/>
        <rFont val="Calibri"/>
        <family val="2"/>
        <scheme val="minor"/>
      </rPr>
      <t xml:space="preserve"> Unallocated</t>
    </r>
  </si>
  <si>
    <t>130 Cash and cash equivalents
180 Other Assets
270 Other liabilities
402 Premiums - Health insurance
440 Fee Income</t>
  </si>
  <si>
    <t>AEB - Groupfacts - MJEs</t>
  </si>
  <si>
    <t>UU-M</t>
  </si>
  <si>
    <t>AEB - Groupfacts (monthly)</t>
  </si>
  <si>
    <t>UV.TXT</t>
  </si>
  <si>
    <r>
      <t xml:space="preserve">Group Dental, LTD, STD, Group Life, </t>
    </r>
    <r>
      <rPr>
        <b/>
        <sz val="9"/>
        <color rgb="FFFF0000"/>
        <rFont val="Calibri"/>
        <family val="2"/>
        <scheme val="minor"/>
      </rPr>
      <t>Unallocated</t>
    </r>
  </si>
  <si>
    <t>UV-M</t>
  </si>
  <si>
    <t>AEB - Claimfacts</t>
  </si>
  <si>
    <t>UW.TXT</t>
  </si>
  <si>
    <t>30 Cash and cash equivalents
180 Other Assets
270 Other liabilities
506 Health benefits</t>
  </si>
  <si>
    <t>AEB - Claimfacts - MJEs</t>
  </si>
  <si>
    <t>UW-M</t>
  </si>
  <si>
    <t>AEB - Capfacts</t>
  </si>
  <si>
    <t>UY.TXT</t>
  </si>
  <si>
    <t>AEB - Capfacts - MJEs</t>
  </si>
  <si>
    <t>UY-M</t>
  </si>
  <si>
    <t>VUL - Cyberlife</t>
  </si>
  <si>
    <t>VA</t>
  </si>
  <si>
    <t>VUL - Cyberlife - MJEs</t>
  </si>
  <si>
    <t>VA-M</t>
  </si>
  <si>
    <t>VE.TXT</t>
  </si>
  <si>
    <t>VE.xls</t>
  </si>
  <si>
    <t>David O'Leary,Karen Winkler-Olley, Jeff Spann, Tracey Schulz</t>
  </si>
  <si>
    <t>Donald Veinot (Support), Kathy Simpson (Account Manager)</t>
  </si>
  <si>
    <t>Surplus, Asia
Cross territorial - SubLegal generated</t>
  </si>
  <si>
    <t>117 Corporate Loans
130 Cash and cash equivalents
143 Other invested assets - AFS
150 Investment income Due and Accrued
270 Other liabilities
426 Net gains/losses on AFS assets
430 Other investment income
550 Operating Expenses
73AM Gains (losses) on AFS assets</t>
  </si>
  <si>
    <t>Investments - MJEs</t>
  </si>
  <si>
    <t>VE-M</t>
  </si>
  <si>
    <t>Securities Investments (PAM)</t>
  </si>
  <si>
    <t>VF.TXT</t>
  </si>
  <si>
    <t>see DCVF</t>
  </si>
  <si>
    <t>see WXVF</t>
  </si>
  <si>
    <t>VH.TXT</t>
  </si>
  <si>
    <t>Meredith Roberts, Jeff Spann, Maria Springer, Brett Faulkner, INVSFM, Lilian Chan</t>
  </si>
  <si>
    <t>INVEDP</t>
  </si>
  <si>
    <t>Pension Non-Par Seg Fund Admin (General Fund), Unallocated, Seg Funds (approx. 517 seg funds). See notes column.</t>
  </si>
  <si>
    <t>110 Debt securities - AFS
120 Equity securities - AFS
121 Equities securities - FVTPL
130 Cash and cash equivalents
132 Short term securities
150 Investment income Due and Accrued
180 Other Assets
270 Other liabilities
426 Net gains/losses on AFS assets
427 Other income - FVTPL assets
429 Foreign exchange gain or loss
430 Other investment income
440 Fee Income
550 Operating Expenses
595 Income taxes - current
700 S/H Opening surplus (non-FMM)
749 Opening equity excluding accumulated OCI</t>
  </si>
  <si>
    <t>Securities Investments (PAM) - MJEs</t>
  </si>
  <si>
    <t>VF-M</t>
  </si>
  <si>
    <t>Enterprise</t>
  </si>
  <si>
    <t>see DCVH</t>
  </si>
  <si>
    <t>see WXVH</t>
  </si>
  <si>
    <t>Life Pool, Individual Annuity, Group Health, Surplus, GRS, Term Certain, Life Par, Group Annuity, Group Life , Territorial Capital, Managed Funds</t>
  </si>
  <si>
    <t>110 Debt securities - AFS
112 Debt securities - FVTPL
117 Corporate Loans
120 Equity securities - AFS
121 Equities securities - FVTPL
130 Cash and cash equivalents
142 Other invested assets - FVTPL
143 Other invested assets - AFS
150 Investment income Due and Accrued
180 Other Assets
270 Other liabilities
426 Net gains/losses on AFS assets
427 Other income - FVTPL assets
428 Fair value change - FVTPL assets/liabilities
429 Foreign exchange gain or loss
430 Other investment income
550 Operating Expenses
73AM Gains (losses) on AFS assets</t>
  </si>
  <si>
    <t>Enterprise - MJEs</t>
  </si>
  <si>
    <t>VH-M</t>
  </si>
  <si>
    <t>VJ.TXT</t>
  </si>
  <si>
    <t>Bermuda Life Non Par, Cash Control, Bermuda Unallocated</t>
  </si>
  <si>
    <t>128 Policy loans
130 Cash and cash equivalents
150 Investment income Due and Accrued
220 Policy benefits payable
270 Other liabilities
401 Premiums - Life insurance
430 Other investment income
440 Fee Income
501 Death and disability benefits
502 Maturities and surrenders
540 Commissions</t>
  </si>
  <si>
    <t>Appears there is enough data in Desc 2 (including Event Code) which could mean this could be a modified EBF (re: reverse engineered pass through)</t>
  </si>
  <si>
    <t>McCamish - MJEs</t>
  </si>
  <si>
    <t>VJ-M</t>
  </si>
  <si>
    <t>Pools</t>
  </si>
  <si>
    <t>VK</t>
  </si>
  <si>
    <t>can VK be closed ?</t>
  </si>
  <si>
    <t>Pools - MJEs</t>
  </si>
  <si>
    <t>VK-M</t>
  </si>
  <si>
    <t>Derivatives (CIBU)</t>
  </si>
  <si>
    <t>VM.TXT</t>
  </si>
  <si>
    <t>see DCVM</t>
  </si>
  <si>
    <t>see WXVM</t>
  </si>
  <si>
    <t xml:space="preserve">Colleen Peters/Gerald Brazeau  (Support), Alex Gretchnekov (Account Manager)
</t>
  </si>
  <si>
    <t>Life Pooled, Individual Savings, Group Health, GRS, Unallocated, Indiv. Annuity, GRS Payout, Individual Life Par, Group Annuity, Group Life, SLF Financial Trust, SLI Individual Annuity, Life Non Par UL, Investment Pools (ROAD, ROGR), Cdn Surplus, Managed Funds, Corporate Major Products. 
Cross territorial - SubLegal generated</t>
  </si>
  <si>
    <t>Derivatives (CIBU) - MJEs</t>
  </si>
  <si>
    <t>VM-M</t>
  </si>
  <si>
    <t>Securities</t>
  </si>
  <si>
    <t>VU.TXT</t>
  </si>
  <si>
    <t>PAM_VU.xls</t>
  </si>
  <si>
    <t>Jeff Spann, Maria Springer, David O'Leary, Brett Faulkner</t>
  </si>
  <si>
    <t xml:space="preserve">Tarun Singh/Cindy Swart  (Support), Glen Golding  (Account Manager)
</t>
  </si>
  <si>
    <r>
      <t xml:space="preserve">Canadian, US, Asia, Corporate Managed Funds, MFS, US Seg Fund, Individual Savings, Term Certain
Life Pooled, Individual Savings, Group Health, , Indiv. Annuity, GRS Payout, </t>
    </r>
    <r>
      <rPr>
        <sz val="9"/>
        <rFont val="Calibri"/>
        <family val="2"/>
        <scheme val="minor"/>
      </rPr>
      <t>Individual Life Par,</t>
    </r>
    <r>
      <rPr>
        <sz val="9"/>
        <color theme="1"/>
        <rFont val="Calibri"/>
        <family val="2"/>
        <scheme val="minor"/>
      </rPr>
      <t xml:space="preserve"> Group Annuity, Group Life, SLF Financial Trust, SLI Individual Annuity, Life Non Par UL, Investment Pools (ROAD, ROGR), Cdn Surplus,  Individual Life Non Par Investments, Ordinary Non-Par, Universal 
Life, Group Non-Par, Health Pooled, Bermuda Par / Non Par / Unallocated, Pension, Dental Companies, Bermuda Reinsurance, Vermont Captive, Sun Cap Advisors, INDY Annuities, PIC Life Term, SLHIC, Asia, Corporate Reinsurance, US Holding Companies, 
Cross territorial - SubLegal generated, 
Expense Intermill Transfers
Cdn or US MPs consolidation to diff level 1 SOB</t>
    </r>
  </si>
  <si>
    <t xml:space="preserve">110 Debt securities - AFS
112 Debt securities - FVTPL
117 Corporate Loans
120 Equity securities - AFS
121 Equities securities - FVTPL
130 Cash and cash equivalents
132 Short term securities
140 Other invested assets
142 Other invested assets - FVTPL
143 Other invested assets - AFS
150 Investment income Due and Accrued
180 Other Assets
270 Other liabilities
426 Net gains/losses on AFS assets
427 Other income - FVTPL assets
428 Fair value change - FVTPL assets/liabilities
429 Foreign exchange gain or loss
430 Other investment income
550 Operating Expenses
570 Interest on borrowed funds
595 Income taxes - current
710 Surplus transfer
73AM Gains (losses) on AFS assets
760 Transfers in (out)
 </t>
  </si>
  <si>
    <t>US|US_FIN_PAM_T</t>
  </si>
  <si>
    <t>Securities - MJEs</t>
  </si>
  <si>
    <t>VU-M</t>
  </si>
  <si>
    <t>AEB - DHMO</t>
  </si>
  <si>
    <t>WJ.TXT</t>
  </si>
  <si>
    <r>
      <t xml:space="preserve">Group Dental, LTD, STD, Group Life, </t>
    </r>
    <r>
      <rPr>
        <b/>
        <sz val="9"/>
        <color rgb="FFFF0000"/>
        <rFont val="Calibri"/>
        <family val="2"/>
        <scheme val="minor"/>
      </rPr>
      <t xml:space="preserve">Unallocated, </t>
    </r>
  </si>
  <si>
    <t>n
 see notes</t>
  </si>
  <si>
    <t xml:space="preserve">130 Cash and cash equivalents
180 Other Assets
270 Other liabilities
506 Health benefits
 </t>
  </si>
  <si>
    <t>AEB - DHMO - MJEs</t>
  </si>
  <si>
    <t>WJ-M</t>
  </si>
  <si>
    <t>AEB - Cash Dispersment System (CDS)</t>
  </si>
  <si>
    <t>WQ.TXT</t>
  </si>
  <si>
    <r>
      <t xml:space="preserve">Group Dental, LTD, STD, Group Life, </t>
    </r>
    <r>
      <rPr>
        <b/>
        <sz val="9"/>
        <color rgb="FFFF0000"/>
        <rFont val="Calibri"/>
        <family val="2"/>
        <scheme val="minor"/>
      </rPr>
      <t>Unallocated, SLHIC Unallocated, UDC Unallocated</t>
    </r>
  </si>
  <si>
    <t>130 Cash and cash equivalents
270 Other liabilities (disbursements)</t>
  </si>
  <si>
    <t>Appears that this feeder only feeds non IFRS 17 specific accounting (re: control / suspense accounting) for disbursements</t>
  </si>
  <si>
    <t>AEB - CDS - MJEs</t>
  </si>
  <si>
    <t>WQ-M</t>
  </si>
  <si>
    <t>AEB - DRMS - Admin (not just reinsurance intermediary - also has direct worksite claims)</t>
  </si>
  <si>
    <t>WR1U.TXT</t>
  </si>
  <si>
    <t>AEB - DRMS - Admin</t>
  </si>
  <si>
    <t>see DKWR</t>
  </si>
  <si>
    <t xml:space="preserve">SLOC/ SLIC Unallocated, Group Dental, LTD, STD, Group Life, </t>
  </si>
  <si>
    <t>130 Cash and cash equivalents
180 Other Assets
240 Accrued expenses and taxes
270 Other liabilities
550 Operating Expenses</t>
  </si>
  <si>
    <t>Appears that this feeder only feeds non IFRS 17 specific accounting (re: control / suspense accounting)</t>
  </si>
  <si>
    <t>WR2U.TXT</t>
  </si>
  <si>
    <t>131 Cash and cash equivalents
180 Other Assets
240 Accrued expenses and taxes
270 Other liabilities
550 Operating Expenses</t>
  </si>
  <si>
    <t>AEB - DRMS Admin - MJEs</t>
  </si>
  <si>
    <t>WR-M</t>
  </si>
  <si>
    <t xml:space="preserve">AEB - DRMS - Viper (premium system)  USIC/USLIC policies will be converted off onto Compass, FSL GAP policies will remain on them until a system conversion is approved.  </t>
  </si>
  <si>
    <t>AEB - DRMS - Viper</t>
  </si>
  <si>
    <t>Pending</t>
  </si>
  <si>
    <t>see DKWT</t>
  </si>
  <si>
    <t>Not in use yet.</t>
  </si>
  <si>
    <t>AEB - DRMS Viper - MJEs</t>
  </si>
  <si>
    <t>WT-M</t>
  </si>
  <si>
    <t>AEB - DRMS - Croc (Commission system that goes with Viper)</t>
  </si>
  <si>
    <t>WV.TXT</t>
  </si>
  <si>
    <t>AEB - DRMS - Croc</t>
  </si>
  <si>
    <t>see DKWV</t>
  </si>
  <si>
    <t xml:space="preserve">Voluntary worksite, SLOC / SLIC Unallocated
</t>
  </si>
  <si>
    <t>130 Cash and cash equivalents
270 Other liabilities
540 Commissions
180 Other Assets</t>
  </si>
  <si>
    <t>Assumed current level of policy information does not exist within feeder file</t>
  </si>
  <si>
    <t>AEB - DRMS Croc - MJEs</t>
  </si>
  <si>
    <t>WV-M</t>
  </si>
  <si>
    <t>WX.TXT</t>
  </si>
  <si>
    <t>Kim Emslie, Alena Gahwiler, Monica Dickau.</t>
  </si>
  <si>
    <t>Gary Forth, Harry Zhang, Ahmed Seif El Din Hussein</t>
  </si>
  <si>
    <t>not product specific - payment disbursement feeder (cheques / efts)</t>
  </si>
  <si>
    <t>CA Reinsurance - Webseries</t>
  </si>
  <si>
    <t>WX1A</t>
  </si>
  <si>
    <t>(WX)</t>
  </si>
  <si>
    <t>refer to WX</t>
  </si>
  <si>
    <t>Corportate - Webseries</t>
  </si>
  <si>
    <t>WX1F</t>
  </si>
  <si>
    <t>Corp Human Resources - Webseries</t>
  </si>
  <si>
    <t>WX1H</t>
  </si>
  <si>
    <t>ES Finance Entries - Webseries</t>
  </si>
  <si>
    <t>WX1S</t>
  </si>
  <si>
    <t>Derivatives - Webseries</t>
  </si>
  <si>
    <t>WX1V</t>
  </si>
  <si>
    <t>can 1V be closed in Webseries ?</t>
  </si>
  <si>
    <t>WX2F</t>
  </si>
  <si>
    <t>Cash Management - Webseries</t>
  </si>
  <si>
    <t>WX2V</t>
  </si>
  <si>
    <t>Group ASO - Webseries</t>
  </si>
  <si>
    <t>WX3G</t>
  </si>
  <si>
    <t>Sun Life Inv Mgt Inc (SLIM) - Webseries</t>
  </si>
  <si>
    <t>WX4G</t>
  </si>
  <si>
    <t>SLRG - Webseries</t>
  </si>
  <si>
    <t>WXAT</t>
  </si>
  <si>
    <t>Reinsurance - Webseries</t>
  </si>
  <si>
    <t>WXAW</t>
  </si>
  <si>
    <t>can AW be closed in Webseries ?</t>
  </si>
  <si>
    <t>Human Resources (US)  - Webseries</t>
  </si>
  <si>
    <t>WXEG</t>
  </si>
  <si>
    <t>can EG be closed in Webseries ?</t>
  </si>
  <si>
    <t>WXER</t>
  </si>
  <si>
    <t>Cdn Individual SLF Trust - Webseries</t>
  </si>
  <si>
    <t>WXF3</t>
  </si>
  <si>
    <t>Health Insurance Claims - Webseries</t>
  </si>
  <si>
    <t>WXG3</t>
  </si>
  <si>
    <t>Group Admin CDB - Webseries</t>
  </si>
  <si>
    <t>WXGF</t>
  </si>
  <si>
    <t>Cdn Ind Mutual Funds - Webseries</t>
  </si>
  <si>
    <t>WXIF</t>
  </si>
  <si>
    <t>Cdn Ind Ingenium - Webseries</t>
  </si>
  <si>
    <t>WXJU</t>
  </si>
  <si>
    <t>Cdn Ind Annuities - Webseries</t>
  </si>
  <si>
    <t>WXL2</t>
  </si>
  <si>
    <t>Cdn Ind Annuities (Trust) - Webseries</t>
  </si>
  <si>
    <t>WXL3</t>
  </si>
  <si>
    <t>Cdn Ind Life Health and Wealth (Radar) - Webseries</t>
  </si>
  <si>
    <t>WXL4</t>
  </si>
  <si>
    <t>Cdn Ind Life - Webseries</t>
  </si>
  <si>
    <t>WXLF</t>
  </si>
  <si>
    <t>Cdn Ind Universal Life - Webseries</t>
  </si>
  <si>
    <t>WXLU</t>
  </si>
  <si>
    <t>Cdn Ind Agent Commission - Webseries</t>
  </si>
  <si>
    <t>WXM3</t>
  </si>
  <si>
    <t>Cdn Ind TAI - Webseries</t>
  </si>
  <si>
    <t>WXMD</t>
  </si>
  <si>
    <t>Cdn Inv Mortgage - Webseries</t>
  </si>
  <si>
    <t>WXMM</t>
  </si>
  <si>
    <t>Cdn Inv Real Estate - Webseries</t>
  </si>
  <si>
    <t>WXN1</t>
  </si>
  <si>
    <t>Cdn Group Expense Mgt (GEMS) - Webseries</t>
  </si>
  <si>
    <t>WXN5</t>
  </si>
  <si>
    <t>can N5 be closed in Webseries?</t>
  </si>
  <si>
    <t xml:space="preserve">Oracle AP - Canada - Webseries                </t>
  </si>
  <si>
    <t>WXOC</t>
  </si>
  <si>
    <t>Cdn Ind Payments - Webseries</t>
  </si>
  <si>
    <t>WXPY</t>
  </si>
  <si>
    <t>Cdn Ind Igenium (Individual Wealth) - Webseries</t>
  </si>
  <si>
    <t>WXSJ</t>
  </si>
  <si>
    <t>Securities Investments (PAM) - Webseries</t>
  </si>
  <si>
    <t>WXVF</t>
  </si>
  <si>
    <t>Cdn Inv Enterprise - Webseries</t>
  </si>
  <si>
    <t>WXVH</t>
  </si>
  <si>
    <t>Cdn Inv Derivatives (CIBU) - Webseries</t>
  </si>
  <si>
    <t>WXVM</t>
  </si>
  <si>
    <t>Cdn GRS - Webseries</t>
  </si>
  <si>
    <t>WXYL</t>
  </si>
  <si>
    <t>Cdn GRS Elite - Webseries</t>
  </si>
  <si>
    <t>WXYX</t>
  </si>
  <si>
    <t>Year End Roll and Close - MJEs</t>
  </si>
  <si>
    <t>YE-M</t>
  </si>
  <si>
    <t>YE</t>
  </si>
  <si>
    <t>GRS</t>
  </si>
  <si>
    <t>YL.TXT</t>
  </si>
  <si>
    <t>see DCYL</t>
  </si>
  <si>
    <t>see WXYL</t>
  </si>
  <si>
    <t>YL.xls</t>
  </si>
  <si>
    <t>Pradip Paul, Lilian Chan, Danijela Blazevic</t>
  </si>
  <si>
    <t>Richard Lam
Chirag Shah</t>
  </si>
  <si>
    <t>GRS, General fund GRS MPs, Surplus MP and Segregated Funds MP</t>
  </si>
  <si>
    <t xml:space="preserve">130 Cash and cash equivalents
180 Other Assets
220 Policy benefits payable
270 Other liabilities
403 Premiums - Annuities
429 Foreign exchange gain or loss
440 Fee Income
501 Death and disability benefits
502 Maturities and surrenders
503 Annuity payments
504 Interest on claims and deposits
540 Commissions
550 Operating Expenses
</t>
  </si>
  <si>
    <t>Global - MJEs</t>
  </si>
  <si>
    <t>YL-M</t>
  </si>
  <si>
    <t>YX.TXT</t>
  </si>
  <si>
    <t>see DCYX</t>
  </si>
  <si>
    <t>YX.xls</t>
  </si>
  <si>
    <t>Lori Tasse, Nathalie Masse</t>
  </si>
  <si>
    <t>Payout Annuities</t>
  </si>
  <si>
    <t>130 Cash and cash equivalents
180 Other Assets
210 Amounts on deposit
220 Policy benefits payable
270 Other liabilities
403 Premiums - Annuities
429 Foreign exchange gain or loss
501 Death and disability benefits
502 Maturities and surrenders
503 Annuity payments
504 Interest on claims and deposits</t>
  </si>
  <si>
    <t>No</t>
  </si>
  <si>
    <t>N/A</t>
  </si>
  <si>
    <t>On track</t>
  </si>
  <si>
    <t>Elite - MJEs</t>
  </si>
  <si>
    <t>YX-M</t>
  </si>
  <si>
    <t>Oracle General Ledger AJE Feeder Assessment</t>
  </si>
  <si>
    <t>last updated</t>
  </si>
  <si>
    <t xml:space="preserve">Pass 1 </t>
  </si>
  <si>
    <t>Pass 2</t>
  </si>
  <si>
    <t>Pass 1 &amp; 2</t>
  </si>
  <si>
    <t>Rating / Score</t>
  </si>
  <si>
    <t>Feeder Format</t>
  </si>
  <si>
    <t>Assessment Notes …</t>
  </si>
  <si>
    <t>Sequence Score</t>
  </si>
  <si>
    <t>Proposed PASS 3 Timing</t>
  </si>
  <si>
    <t>RHO Sun System</t>
  </si>
  <si>
    <t>Assumed Asia will provide feed with enough detail to meet IFRS  (note: outstanding decision on Asia infrastructure still outstanding as at Mar 8/18)</t>
  </si>
  <si>
    <t>based on outcome of Asia Hub and GL decision</t>
  </si>
  <si>
    <t>Potential for all Asia products - interco trxns</t>
  </si>
  <si>
    <t>Asia (Phil)</t>
  </si>
  <si>
    <t>Genesis (tbc)</t>
  </si>
  <si>
    <t>Group Admin (CAN)</t>
  </si>
  <si>
    <t>RADAR (via OASIS)</t>
  </si>
  <si>
    <t>Workday ?</t>
  </si>
  <si>
    <t>Unallocated, Subsidiaries</t>
  </si>
  <si>
    <t>Distribution System (Radar)&lt;&lt;&lt; Radar has been decommissioned and Prkey has been re-used</t>
  </si>
  <si>
    <t>RADAR  &lt;&lt;&lt; Radar has been decommissioned and Prkey has been re-used</t>
  </si>
  <si>
    <t>IDB LF</t>
  </si>
  <si>
    <t>Traditional Par, Traditional Non Par,  Individual Health, Unallocated, There are some foreign MPs.</t>
  </si>
  <si>
    <t>Par, Unallocated, TRAD Non-Par, Health, UL Non-Par, There are some foreign MPs</t>
  </si>
  <si>
    <t>IDB LA</t>
  </si>
  <si>
    <t xml:space="preserve">Life Non-Par Trad, Unallocated, Individual Annuity, </t>
  </si>
  <si>
    <t>IDB LU … (Ingenium ?)</t>
  </si>
  <si>
    <t>GS (Prism)</t>
  </si>
  <si>
    <t>Ingenium (SJ)</t>
  </si>
  <si>
    <t>ADDVAC</t>
  </si>
  <si>
    <t xml:space="preserve">Surplus Unallocated, Ind Life Par Ancillary Block, Ind Life Non Par Traditional Life, Universal Life Par Closed Block  </t>
  </si>
  <si>
    <t>Unallocated</t>
  </si>
  <si>
    <t>TBS (via 1H)</t>
  </si>
  <si>
    <t>cash and cash control</t>
  </si>
  <si>
    <t>TBS (via 1P)</t>
  </si>
  <si>
    <t>TBS (via 1R)</t>
  </si>
  <si>
    <t>TBS (via 1S)</t>
  </si>
  <si>
    <t>TBS (via 2F)</t>
  </si>
  <si>
    <t>TBS (via 2R)</t>
  </si>
  <si>
    <t>TBS (via 2T)</t>
  </si>
  <si>
    <t>TBS (via 2V)</t>
  </si>
  <si>
    <t>TBS (via 3G)</t>
  </si>
  <si>
    <t>TBS (via 3R)</t>
  </si>
  <si>
    <t>TBS (via 4G)</t>
  </si>
  <si>
    <t>TBS (via 4R)</t>
  </si>
  <si>
    <t>TBS (via 5R)</t>
  </si>
  <si>
    <t>TBS (via 6R)</t>
  </si>
  <si>
    <t>TBS (via 7R)</t>
  </si>
  <si>
    <t>TBS (via 8R)</t>
  </si>
  <si>
    <t>TBS (via 9R)</t>
  </si>
  <si>
    <t>TBS (via AD)</t>
  </si>
  <si>
    <t>TBS (via CF)</t>
  </si>
  <si>
    <t>TBS (via DC)</t>
  </si>
  <si>
    <t>TBS (via ER)</t>
  </si>
  <si>
    <t>TBS (via F3)</t>
  </si>
  <si>
    <t>TBS (via G3)</t>
  </si>
  <si>
    <t>TBS (via GF)</t>
  </si>
  <si>
    <t>TBS (via IF)</t>
  </si>
  <si>
    <t>TBS (via JU)</t>
  </si>
  <si>
    <t>TBS (via JV)</t>
  </si>
  <si>
    <t>TBS (via L2)</t>
  </si>
  <si>
    <t>TBS (via L3)</t>
  </si>
  <si>
    <t>TBS (via L4)</t>
  </si>
  <si>
    <t>TBS (via LF)</t>
  </si>
  <si>
    <t>TBS (via LU)</t>
  </si>
  <si>
    <t>TBS (via M1)</t>
  </si>
  <si>
    <t>TBS (via M3)</t>
  </si>
  <si>
    <t>TBS (via MD)</t>
  </si>
  <si>
    <t>TBS (via MI)</t>
  </si>
  <si>
    <t>TBS (via MJ)</t>
  </si>
  <si>
    <t>TBS (via ML)</t>
  </si>
  <si>
    <t>TBS (via MM)</t>
  </si>
  <si>
    <t>TBS (via N1)</t>
  </si>
  <si>
    <t>TBS (via N8)</t>
  </si>
  <si>
    <t>TBS (via OC)</t>
  </si>
  <si>
    <t>TBS (via PY)</t>
  </si>
  <si>
    <t>TBS (via PZ)</t>
  </si>
  <si>
    <t>TBS (via SJ)</t>
  </si>
  <si>
    <t>TBS (via VF)</t>
  </si>
  <si>
    <t>TBS (via VH)</t>
  </si>
  <si>
    <t>TBS (via VM)</t>
  </si>
  <si>
    <t>TBS (via YL)</t>
  </si>
  <si>
    <t>TBS (via YX)</t>
  </si>
  <si>
    <t>MFS GL</t>
  </si>
  <si>
    <t>Unallocated, Group Non Par Other, Group Non Par US, Pooled</t>
  </si>
  <si>
    <t>Bentall Kennedy GL</t>
  </si>
  <si>
    <t>PAM ?</t>
  </si>
  <si>
    <t>Derivatives - Life Non-Par, Life Par, Universal Life, Individual Health, Bermuda Life Non-Par, Bermuda Group Annuity Non-Par, Unallocated, Vermonth Captive, Asia MP for Investments, Run-Off Reinsurance</t>
  </si>
  <si>
    <t>Surplus, Asia</t>
  </si>
  <si>
    <t>PAM</t>
  </si>
  <si>
    <t>CIBU</t>
  </si>
  <si>
    <t xml:space="preserve">Life Pooled, Individual Savings, Group Health, GRS, Unallocated, Indiv. Annuity, GRS Payout, Individual Life Par, Group Annuity, Group Life, SLF Financial Trust, SLI Individual Annuity, Life Non Par UL, Investment Pools (ROAD, ROGR), Cdn Surplus, Managed Funds, Corporate Major Products. </t>
  </si>
  <si>
    <t xml:space="preserve">Canadian, US, Asia, Corporate Managed Funds, MFS, US Seg Fund, Individual Savings, Term Certain
Life Pooled, Individual Savings, Group Health, , Indiv. Annuity, GRS Payout, Individual Life Par, Group Annuity, Group Life, SLF Financial Trust, SLI Individual Annuity, Life Non Par UL, Investment Pools (ROAD, ROGR), Cdn Surplus,  Individual Life Non Par Investments, Ordinary Non-Par, Universal Life, Group Non-Par, Health Pooled, Bermuda Par / Non Par / Unallocated, Pension, Dental Companies, Bermuda Reinsurance, Vermont Captive, Sun Cap Advisors, INDY Annuities, PIC Life Term, SLHIC, Asia, Corporate Reinsurance, US Holding Companies, </t>
  </si>
  <si>
    <t>Life, Individual Savings, Group Health, Individual Annuity, GRS, Life Par, Group Annuity, Group Life, Pools, SLIM, Consol Adj.,  Universal Life, Dental Companies, Asia</t>
  </si>
  <si>
    <t>MRI CND</t>
  </si>
  <si>
    <t>MRI US</t>
  </si>
  <si>
    <t>UK Oracle GL</t>
  </si>
  <si>
    <t>Cross Territorial, Seg Fund, Reinsurance, Investment In Sub, Malta, Par, Non-Par, Life Par and Life Non-Par, Annuities, Bermuda Surplus, Non-Par Pensions, SLF GAO, Life Annuities, 302840, 302877, 302881, 500204, 500823</t>
  </si>
  <si>
    <t>Bermuda - not clear what go forward looks like</t>
  </si>
  <si>
    <t>Annuity Keyport … (Leverage?)</t>
  </si>
  <si>
    <t>Annuity, Independent Life, Seg Fund</t>
  </si>
  <si>
    <t>Annuity Keyport</t>
  </si>
  <si>
    <t>Annuity, Independent Life, Seg Fund, Bermuda Life Unallocated</t>
  </si>
  <si>
    <t>A3/SAS ABM</t>
  </si>
  <si>
    <t>Not product specific (hitting approx. 165 MPs in US)  - allocation of US expenses</t>
  </si>
  <si>
    <t>need to understand if Expense Study impacts this feed</t>
  </si>
  <si>
    <t>Compass (SC)</t>
  </si>
  <si>
    <t>Dental, Vision, Worksite, Group Life, LTD, STD, Group Health Non-Par, Unallocated</t>
  </si>
  <si>
    <t>Compass (CZ1)</t>
  </si>
  <si>
    <t>Dental, Vision, Worksite, Group Life, LTD, STD, Unallocated</t>
  </si>
  <si>
    <t>Compass (CZ2)</t>
  </si>
  <si>
    <t>Group Receipts (GR)</t>
  </si>
  <si>
    <t>Group Dental, LTD, STD, Group Life, Surplus</t>
  </si>
  <si>
    <t>Packaged Group Admin (GI)</t>
  </si>
  <si>
    <t>Group Dental, LTD, STD, Group Life, Unallocated, Voluntary Life</t>
  </si>
  <si>
    <t>Tailored Group Admin (GH)</t>
  </si>
  <si>
    <t>Claims Processing System (CPS)</t>
  </si>
  <si>
    <t xml:space="preserve"> Life Claims System (LCS)</t>
  </si>
  <si>
    <t>Group Dental, LTD, STD, Group Life, Unallocated, Voluntary Life (note, we do not see any transactions in Group Dental when running queries).</t>
  </si>
  <si>
    <t>CoStar (CG)</t>
  </si>
  <si>
    <t>Group Dental, LTD, STD, Group Life, Voluntary Life, Unallocated</t>
  </si>
  <si>
    <t>When is system expected to be retired</t>
  </si>
  <si>
    <t>SET TPA Claims (SET)</t>
  </si>
  <si>
    <t>Group Dental, LTD, STD, Group Life, Vision, Unallocated</t>
  </si>
  <si>
    <t>In process of being retired - see MR06611</t>
  </si>
  <si>
    <t>Group Dental, LTD, STD, Group Life, Unallocated</t>
  </si>
  <si>
    <t xml:space="preserve">Group Dental, LTD, STD, Group Life, Unallocated, </t>
  </si>
  <si>
    <t xml:space="preserve">n
 </t>
  </si>
  <si>
    <t>DRMS (Croc)</t>
  </si>
  <si>
    <t xml:space="preserve">Group Life, Unallocated, </t>
  </si>
  <si>
    <t>TruComp</t>
  </si>
  <si>
    <t>Group life, LTD, STD, worksite, Dental, Unallocated, Stop Loss, Personal Accident, Cancer, Disability</t>
  </si>
  <si>
    <t>Group Life Non-Par, Short Term, Long Term, Unallocated, (Non SLF MPs)</t>
  </si>
  <si>
    <t>Cash Dispersment System (CDS)</t>
  </si>
  <si>
    <t>Group Dental, LTD, STD, Group Life, Unallocated, SLHIC Unallocated, UDC Unallocated</t>
  </si>
  <si>
    <t>DRMS (Admin)</t>
  </si>
  <si>
    <t>Slick</t>
  </si>
  <si>
    <t>DRMS (Viper)</t>
  </si>
  <si>
    <t>Possible implementation is Jun-18</t>
  </si>
  <si>
    <t>Group Life, LTD, STD, Worksite, Dental, AD&amp;D, Unallocated</t>
  </si>
  <si>
    <t>Group Life, LTD, STD, Worksite, Dental, AD&amp;D, Stop Loss, FIM</t>
  </si>
  <si>
    <t>Group Life, LTD, STD, Worksite, Dental, AD&amp;D, FIM, Unallocated, Non CAO</t>
  </si>
  <si>
    <t>Meca Stop Loss, New York Stop Loss, Group Health Non-Par, Unallocated</t>
  </si>
  <si>
    <t>Group Life, LTD, STD, Worksite, Dental (hit only one MP 203064 in all of 2017).</t>
  </si>
  <si>
    <t>Coli - Andessa</t>
  </si>
  <si>
    <t>Term Life TPA</t>
  </si>
  <si>
    <t>Worksite (US Life Worksite Marketing UL Non-Par), Unallocated</t>
  </si>
  <si>
    <t>Individual Rensurance, Life Par, Life Non-Par, Life Pfad, UL, Bermuda Life Non-Par, Unallocated, Bermuda Life UL, 3 non SLF MPs</t>
  </si>
  <si>
    <t>TBS (via 1T)</t>
  </si>
  <si>
    <t>TBS (via DU - TBS US)</t>
  </si>
  <si>
    <t>TBS (via T1 - Transcend)</t>
  </si>
  <si>
    <t>Proposed Feeder Assessment Roadmap</t>
  </si>
  <si>
    <t>Feeder may need to be Event Based</t>
  </si>
  <si>
    <t>Feeder will probably remain as Accounting Based</t>
  </si>
  <si>
    <t>Possible Model Office</t>
  </si>
  <si>
    <t>CANADA</t>
  </si>
  <si>
    <t>UNITED STATES</t>
  </si>
  <si>
    <t>Individual &amp; Reinsurance</t>
  </si>
  <si>
    <t>CORPORATE / ASIA / UK</t>
  </si>
  <si>
    <t>United Kingdom</t>
  </si>
  <si>
    <t>All Journal Feeder Sources</t>
  </si>
  <si>
    <t>AJE Feeds</t>
  </si>
  <si>
    <t>AJEs In-Scope for Pass 1 &amp; 2</t>
  </si>
  <si>
    <t>PASS 1 - Impacted by IFRS 9 / 17</t>
  </si>
  <si>
    <t>PASS 2 - Proposed Feeder Type</t>
  </si>
  <si>
    <t>PASS 3 - Proposed Feeder Type</t>
  </si>
  <si>
    <t>Business Groups</t>
  </si>
  <si>
    <t>Total</t>
  </si>
  <si>
    <t>TPTF</t>
  </si>
  <si>
    <t>MPTF</t>
  </si>
  <si>
    <t>TEBF</t>
  </si>
  <si>
    <t>MEBF</t>
  </si>
  <si>
    <t>&gt;&gt;&gt;&gt;</t>
  </si>
  <si>
    <t>United States</t>
  </si>
  <si>
    <t>AJE Not In-Scope</t>
  </si>
  <si>
    <t>Source/Feeder Closed or Reserved</t>
  </si>
  <si>
    <t>Source/Feeder to be Closed</t>
  </si>
  <si>
    <t>Source using Webseries (ie: not unique feeder)</t>
  </si>
  <si>
    <t>RSOB (not a true Feeder)</t>
  </si>
  <si>
    <t>Proposed Feeder Type</t>
  </si>
  <si>
    <t>Oracle General Ledger Feeder Source Listing</t>
  </si>
  <si>
    <t>last updated:</t>
  </si>
  <si>
    <r>
      <rPr>
        <sz val="8"/>
        <rFont val="Arial"/>
        <family val="2"/>
      </rPr>
      <t xml:space="preserve">[ Inventory where </t>
    </r>
    <r>
      <rPr>
        <b/>
        <sz val="8"/>
        <rFont val="Arial"/>
        <family val="2"/>
      </rPr>
      <t>n/a</t>
    </r>
    <r>
      <rPr>
        <sz val="8"/>
        <rFont val="Arial"/>
        <family val="2"/>
      </rPr>
      <t xml:space="preserve"> means information is </t>
    </r>
    <r>
      <rPr>
        <b/>
        <sz val="8"/>
        <rFont val="Arial"/>
        <family val="2"/>
      </rPr>
      <t>not available</t>
    </r>
    <r>
      <rPr>
        <sz val="8"/>
        <rFont val="Arial"/>
        <family val="2"/>
      </rPr>
      <t xml:space="preserve"> ]</t>
    </r>
  </si>
  <si>
    <t>SOURCE</t>
  </si>
  <si>
    <t>usage’ H = no other source available; M = used for downstream reporting processes; L = used for research only</t>
  </si>
  <si>
    <t>Feeder System</t>
  </si>
  <si>
    <t>Categorie</t>
  </si>
  <si>
    <r>
      <t xml:space="preserve">PRKey
Status
</t>
    </r>
    <r>
      <rPr>
        <sz val="10"/>
        <rFont val="Arial"/>
        <family val="2"/>
      </rPr>
      <t>(Open
Closed
Reserved)</t>
    </r>
  </si>
  <si>
    <r>
      <t xml:space="preserve">Feed Source
Status
</t>
    </r>
    <r>
      <rPr>
        <sz val="10"/>
        <rFont val="Arial"/>
        <family val="2"/>
      </rPr>
      <t>(Use)</t>
    </r>
  </si>
  <si>
    <t>BU</t>
  </si>
  <si>
    <t>Product</t>
  </si>
  <si>
    <t xml:space="preserve">Future Plans For Product RIP = Retirement In Progress
RNF = Retirement Not Funded
ROFF = retirement after long Run OFF period
GROW = GROW this business
</t>
  </si>
  <si>
    <t>2016 AJE Feed</t>
  </si>
  <si>
    <t># of SOBs fed</t>
  </si>
  <si>
    <t># of MPs fed</t>
  </si>
  <si>
    <t>2016 MJE Fed</t>
  </si>
  <si>
    <t>Reserve Entries</t>
  </si>
  <si>
    <t># of SOBs</t>
  </si>
  <si>
    <t># of MP Resv Entry</t>
  </si>
  <si>
    <t>Potential Resv Bal</t>
  </si>
  <si>
    <t>Rein Entries</t>
  </si>
  <si>
    <t>Potentially
Impacted by
IFRS 17</t>
  </si>
  <si>
    <t>Lookup
Bank
Recon</t>
  </si>
  <si>
    <t>Lookup
Acct
Recon</t>
  </si>
  <si>
    <t>Susp
 Acct</t>
  </si>
  <si>
    <t>Acct'g TDR Usage</t>
  </si>
  <si>
    <t>row
last
updated</t>
  </si>
  <si>
    <t>Notee</t>
  </si>
  <si>
    <t>Product &amp; Reins Acctng teams</t>
  </si>
  <si>
    <t>Accounting &amp; Controls team</t>
  </si>
  <si>
    <t>Reinsurance (Canadian SOB) - Manual</t>
  </si>
  <si>
    <r>
      <t>see WX</t>
    </r>
    <r>
      <rPr>
        <sz val="9"/>
        <color theme="4"/>
        <rFont val="Arial"/>
        <family val="2"/>
      </rPr>
      <t>1A</t>
    </r>
  </si>
  <si>
    <t>Corporate Entries - Manual</t>
  </si>
  <si>
    <t>see DC1F</t>
  </si>
  <si>
    <r>
      <t>see WX</t>
    </r>
    <r>
      <rPr>
        <sz val="9"/>
        <color theme="4"/>
        <rFont val="Arial"/>
        <family val="2"/>
      </rPr>
      <t>1F</t>
    </r>
  </si>
  <si>
    <t>YES</t>
  </si>
  <si>
    <t>y-b</t>
  </si>
  <si>
    <t>Cdn Operations Management - Manual</t>
  </si>
  <si>
    <t>Corporate Human Resources - Manual</t>
  </si>
  <si>
    <t>see DC1H</t>
  </si>
  <si>
    <r>
      <t>see WX</t>
    </r>
    <r>
      <rPr>
        <sz val="9"/>
        <color theme="4"/>
        <rFont val="Arial"/>
        <family val="2"/>
      </rPr>
      <t>1H</t>
    </r>
  </si>
  <si>
    <t>1O</t>
  </si>
  <si>
    <t>EBS</t>
  </si>
  <si>
    <t>GEN</t>
  </si>
  <si>
    <t>Oracle Generated</t>
  </si>
  <si>
    <t>Oracle Generated Record Source = Mass Allocation</t>
  </si>
  <si>
    <t>none - GL generated</t>
  </si>
  <si>
    <t>Partner Services Entries - Manual</t>
  </si>
  <si>
    <t>Retail CFSI/Synera - Manual</t>
  </si>
  <si>
    <t>ES Finance Entries - Manaul</t>
  </si>
  <si>
    <t>see DC1S</t>
  </si>
  <si>
    <r>
      <t>see WX</t>
    </r>
    <r>
      <rPr>
        <sz val="9"/>
        <color theme="4"/>
        <rFont val="Arial"/>
        <family val="2"/>
      </rPr>
      <t>1S</t>
    </r>
  </si>
  <si>
    <t>Keyport - Manual</t>
  </si>
  <si>
    <t>see DU1T</t>
  </si>
  <si>
    <t>AEB Entries - Manual</t>
  </si>
  <si>
    <t>Derivatives - Manual</t>
  </si>
  <si>
    <r>
      <t>see WX</t>
    </r>
    <r>
      <rPr>
        <sz val="9"/>
        <color theme="4"/>
        <rFont val="Arial"/>
        <family val="2"/>
      </rPr>
      <t>1V</t>
    </r>
  </si>
  <si>
    <t>Webseries does not receive transactions from 1VW. The PRKeys is only setup in Webseries code table list so that if the business area is issuing a wire or ACH/EFT payment for those specific areas, they would be able to select them manually from the PRKey field list so that it would be referenced on the accounting extract.</t>
  </si>
  <si>
    <t>Finance (formerly AC/AX) - Manual</t>
  </si>
  <si>
    <t>see DC2F</t>
  </si>
  <si>
    <t>Intercompany Settlements - US Finance - Manual</t>
  </si>
  <si>
    <t>2O</t>
  </si>
  <si>
    <t>Oracle Generated Record Source = Manual</t>
  </si>
  <si>
    <t>Individual Distribution Radar for Manual Cheques</t>
  </si>
  <si>
    <t>Corp Tax  - Manual</t>
  </si>
  <si>
    <t>see DC2T</t>
  </si>
  <si>
    <t>AEB - APNet - Manual</t>
  </si>
  <si>
    <t>DN subPrkey MT was not needed since DN bypass closing date logic</t>
  </si>
  <si>
    <t>Cash Management - Manual</t>
  </si>
  <si>
    <t>see DC2V</t>
  </si>
  <si>
    <r>
      <t>see WX</t>
    </r>
    <r>
      <rPr>
        <sz val="9"/>
        <color theme="4"/>
        <rFont val="Arial"/>
        <family val="2"/>
      </rPr>
      <t>2V</t>
    </r>
  </si>
  <si>
    <t>RSOB - Manual</t>
  </si>
  <si>
    <t>Never used in Oracle</t>
  </si>
  <si>
    <t>Group ASO - Manual</t>
  </si>
  <si>
    <t>see DC3G</t>
  </si>
  <si>
    <t>3O</t>
  </si>
  <si>
    <t>Oracle Generated Record Source = Spreadsheet</t>
  </si>
  <si>
    <t>Retail (Individual Finance) - Manual</t>
  </si>
  <si>
    <t>IFM (Never used in Oracle)</t>
  </si>
  <si>
    <t>India Service Centre - Manual</t>
  </si>
  <si>
    <t>updated BG</t>
  </si>
  <si>
    <t>SunLife Investment Management Inc (SLIM) - Manual</t>
  </si>
  <si>
    <t>see DC4G</t>
  </si>
  <si>
    <r>
      <t>see WX</t>
    </r>
    <r>
      <rPr>
        <sz val="9"/>
        <color theme="4"/>
        <rFont val="Arial"/>
        <family val="2"/>
      </rPr>
      <t>4G</t>
    </r>
  </si>
  <si>
    <t>4O</t>
  </si>
  <si>
    <t>Oracle Generated Record Source = Revaluation</t>
  </si>
  <si>
    <t>Retail Manual Journal Entries</t>
  </si>
  <si>
    <t>5O</t>
  </si>
  <si>
    <t>Oracle Generated Record Source = Recurring</t>
  </si>
  <si>
    <t>Retail (Ind Fin Health) - Manual</t>
  </si>
  <si>
    <t>6O</t>
  </si>
  <si>
    <t>Oracle Generated Record Source = Banking (for BWM)</t>
  </si>
  <si>
    <t>Retail (Ind Fin Wealth) - Manual</t>
  </si>
  <si>
    <t>Record source is Banking, then populate 6O as system prkey in TDR and BWM</t>
  </si>
  <si>
    <t>7O</t>
  </si>
  <si>
    <t>Oracle Generated Record Source = Consolidation</t>
  </si>
  <si>
    <t>Retail (Ind Fin Distribution) - Manual</t>
  </si>
  <si>
    <t>8O</t>
  </si>
  <si>
    <t>Oracle Generate Record Source = Elimination</t>
  </si>
  <si>
    <t>Individual Life ACF EF - Manual</t>
  </si>
  <si>
    <t>see DC8R</t>
  </si>
  <si>
    <t>9A</t>
  </si>
  <si>
    <t>9B</t>
  </si>
  <si>
    <t>9O</t>
  </si>
  <si>
    <t>Oracle Generated Record Source = Payable Adjustments</t>
  </si>
  <si>
    <t>Individual EF Banking Entries - Manual</t>
  </si>
  <si>
    <t>see DC9R</t>
  </si>
  <si>
    <t>Unidentified Record Source</t>
  </si>
  <si>
    <t>GUARDIUM</t>
  </si>
  <si>
    <t>manual (via GUARDIUM)</t>
  </si>
  <si>
    <t xml:space="preserve">No GL history at all </t>
  </si>
  <si>
    <t>manual (via ADDVAC)</t>
  </si>
  <si>
    <t>manual (MFS GL)</t>
  </si>
  <si>
    <r>
      <t>see WX</t>
    </r>
    <r>
      <rPr>
        <sz val="9"/>
        <color theme="4"/>
        <rFont val="Arial"/>
        <family val="2"/>
      </rPr>
      <t>AT</t>
    </r>
  </si>
  <si>
    <t>RDT reports are under the US Finance tab, therefore US BG</t>
  </si>
  <si>
    <t>RDT reports are under the Corp Finance tab, therefore CO BG</t>
  </si>
  <si>
    <r>
      <t>see WX</t>
    </r>
    <r>
      <rPr>
        <sz val="9"/>
        <color theme="4"/>
        <rFont val="Arial"/>
        <family val="2"/>
      </rPr>
      <t>AW</t>
    </r>
  </si>
  <si>
    <t>Webseries does not receive transactions from AW. The PRKeys is only setup in Webseries code table list so that if the business area is issuing a wire or ACH/EFT payment for those specific areas, they would be able to select them manually from the PRKey field list so that it would be referenced on the accounting extract.</t>
  </si>
  <si>
    <t>Clarica GL</t>
  </si>
  <si>
    <t>manual (via UK Oracle GL)</t>
  </si>
  <si>
    <t>manual (via Benatall Kennedy)</t>
  </si>
  <si>
    <t>manual (via Solar)</t>
  </si>
  <si>
    <t>M</t>
  </si>
  <si>
    <t>Distribution System (Radar)</t>
  </si>
  <si>
    <t>manual (via RADAR)</t>
  </si>
  <si>
    <t>Still in use.  Remove the to be closed note</t>
  </si>
  <si>
    <t>BROKER-DEALER PAYROLL SYSTEM</t>
  </si>
  <si>
    <t>deleting CATT PRKey KS from production</t>
  </si>
  <si>
    <t>manual (via BROKER-DEALER PAYROLL SYSTEM)</t>
  </si>
  <si>
    <t>TBS (CAN)</t>
  </si>
  <si>
    <t>manual (via TBS)</t>
  </si>
  <si>
    <t>y-c</t>
  </si>
  <si>
    <t>TBS (via 1F)</t>
  </si>
  <si>
    <t>Treasury looking into whether or not they can decommission this feed</t>
  </si>
  <si>
    <t>deleting CATT prkey JV from production</t>
  </si>
  <si>
    <t>DLH TBS (US)</t>
  </si>
  <si>
    <t>Webseries does not receive transactions from EG. The PRKeys is only setup in Webseries code table list so that if the business area is issuing a wire or ACH/EFT payment for those specific areas, they would be able to select them manually from the PRKey field list so that it would be referenced on the accounting extract.</t>
  </si>
  <si>
    <t>manual (via DLH TBS)</t>
  </si>
  <si>
    <r>
      <t>see DK</t>
    </r>
    <r>
      <rPr>
        <sz val="9"/>
        <color theme="4"/>
        <rFont val="Arial"/>
        <family val="2"/>
      </rPr>
      <t>DK</t>
    </r>
  </si>
  <si>
    <t>manual (via Webseries)</t>
  </si>
  <si>
    <r>
      <t>DK</t>
    </r>
    <r>
      <rPr>
        <sz val="9"/>
        <color theme="4"/>
        <rFont val="Arial"/>
        <family val="2"/>
      </rPr>
      <t>DK</t>
    </r>
  </si>
  <si>
    <t>y-w</t>
  </si>
  <si>
    <t>Webseries (US)</t>
  </si>
  <si>
    <r>
      <t>DK</t>
    </r>
    <r>
      <rPr>
        <sz val="9"/>
        <color theme="4"/>
        <rFont val="Arial"/>
        <family val="2"/>
      </rPr>
      <t>UE</t>
    </r>
  </si>
  <si>
    <t>Webseries (via UE - Compass)</t>
  </si>
  <si>
    <r>
      <t>DK</t>
    </r>
    <r>
      <rPr>
        <sz val="9"/>
        <color theme="4"/>
        <rFont val="Arial"/>
        <family val="2"/>
      </rPr>
      <t>UU</t>
    </r>
  </si>
  <si>
    <t>Webseries (via UU - Groupfacts)</t>
  </si>
  <si>
    <r>
      <t>DK</t>
    </r>
    <r>
      <rPr>
        <sz val="9"/>
        <color theme="4"/>
        <rFont val="Arial"/>
        <family val="2"/>
      </rPr>
      <t>WR</t>
    </r>
  </si>
  <si>
    <t>Webseries (via WR - DRMS Admin)</t>
  </si>
  <si>
    <r>
      <t>DK</t>
    </r>
    <r>
      <rPr>
        <sz val="9"/>
        <color theme="4"/>
        <rFont val="Arial"/>
        <family val="2"/>
      </rPr>
      <t>WT</t>
    </r>
  </si>
  <si>
    <t>Webseries (via WT - DRMS Viper)</t>
  </si>
  <si>
    <r>
      <t>DK</t>
    </r>
    <r>
      <rPr>
        <sz val="9"/>
        <color theme="4"/>
        <rFont val="Arial"/>
        <family val="2"/>
      </rPr>
      <t>WV</t>
    </r>
  </si>
  <si>
    <t>Webseries (via WV - DRMS Croc)</t>
  </si>
  <si>
    <t>manual (via RHO Sun Systems)</t>
  </si>
  <si>
    <t>DN subPrkey IB was not needed since DN bypass closing date logic</t>
  </si>
  <si>
    <t>DN subPrkey IH was not needed since DN bypass closing date logic</t>
  </si>
  <si>
    <t>DN subPrkey IK was not needed since DN bypass closing date logic</t>
  </si>
  <si>
    <t>DN subPrkey IO was not needed since DN bypass closing date logic</t>
  </si>
  <si>
    <t>DN subPrkey IP was not needed since DN bypass closing date logic</t>
  </si>
  <si>
    <t>DN subPrkey IQ was not needed since DN bypass closing date logic</t>
  </si>
  <si>
    <t>DN subPrkey IS was not needed since DN bypass closing date logic</t>
  </si>
  <si>
    <t>TBS (US)</t>
  </si>
  <si>
    <t>Low volume, 2-3 records/year</t>
  </si>
  <si>
    <t>L</t>
  </si>
  <si>
    <t>TBS (via DC - TBS CAN)</t>
  </si>
  <si>
    <t>TBS (via KS - ALIS)</t>
  </si>
  <si>
    <t xml:space="preserve">DLH Prkey can be cleaned up after history clean up </t>
  </si>
  <si>
    <t>manual (via PAM ?)</t>
  </si>
  <si>
    <r>
      <t>see WX</t>
    </r>
    <r>
      <rPr>
        <sz val="9"/>
        <color theme="4"/>
        <rFont val="Arial"/>
        <family val="2"/>
      </rPr>
      <t>EG</t>
    </r>
  </si>
  <si>
    <t>manual (via Workday ?)</t>
  </si>
  <si>
    <r>
      <t>see WX</t>
    </r>
    <r>
      <rPr>
        <sz val="9"/>
        <color theme="4"/>
        <rFont val="Arial"/>
        <family val="2"/>
      </rPr>
      <t>ER</t>
    </r>
  </si>
  <si>
    <t>manual (via Concur)</t>
  </si>
  <si>
    <r>
      <t>see WX</t>
    </r>
    <r>
      <rPr>
        <sz val="9"/>
        <color theme="4"/>
        <rFont val="Arial"/>
        <family val="2"/>
      </rPr>
      <t>F3</t>
    </r>
  </si>
  <si>
    <t>FI</t>
  </si>
  <si>
    <t>UK - Galaxi</t>
  </si>
  <si>
    <t>Canada - Galaxi</t>
  </si>
  <si>
    <t>FO</t>
  </si>
  <si>
    <t>AP - Galaxi</t>
  </si>
  <si>
    <t>manual (via Chargeback)</t>
  </si>
  <si>
    <t>US - Galaxi</t>
  </si>
  <si>
    <t>Conversion</t>
  </si>
  <si>
    <t>US Finance (Sun U.S.)</t>
  </si>
  <si>
    <t>Genesis</t>
  </si>
  <si>
    <t>manual (via Genesis)</t>
  </si>
  <si>
    <r>
      <t>see WX</t>
    </r>
    <r>
      <rPr>
        <sz val="9"/>
        <color theme="4"/>
        <rFont val="Arial"/>
        <family val="2"/>
      </rPr>
      <t>G3</t>
    </r>
  </si>
  <si>
    <t>manual (via Group Admin CAN)</t>
  </si>
  <si>
    <r>
      <t>Group Admin (</t>
    </r>
    <r>
      <rPr>
        <sz val="9"/>
        <color rgb="FFFF0000"/>
        <rFont val="Arial"/>
        <family val="2"/>
      </rPr>
      <t>Oasis</t>
    </r>
    <r>
      <rPr>
        <sz val="9"/>
        <rFont val="Arial"/>
        <family val="2"/>
      </rPr>
      <t>)</t>
    </r>
  </si>
  <si>
    <t>manual (via Group Admin US)</t>
  </si>
  <si>
    <t>based on CK</t>
  </si>
  <si>
    <t>based on CK-M</t>
  </si>
  <si>
    <t>based on DU</t>
  </si>
  <si>
    <t>based on DU-M</t>
  </si>
  <si>
    <t>based on JO</t>
  </si>
  <si>
    <t>based on JO-M</t>
  </si>
  <si>
    <t>based on JI</t>
  </si>
  <si>
    <t>based on JI-M</t>
  </si>
  <si>
    <t>based on KS</t>
  </si>
  <si>
    <t>based on KS-M</t>
  </si>
  <si>
    <t>based on T1</t>
  </si>
  <si>
    <t>based on T1-M</t>
  </si>
  <si>
    <t>based on T2</t>
  </si>
  <si>
    <t>based on T2-M</t>
  </si>
  <si>
    <t>based on T4</t>
  </si>
  <si>
    <t>based on T4-M</t>
  </si>
  <si>
    <t>IU has not been used since 2008.  Prkey was set up in 2005 so could have been activity between 2005 and 2008</t>
  </si>
  <si>
    <t>based on T7</t>
  </si>
  <si>
    <t>based on T7-M</t>
  </si>
  <si>
    <t>based on T6</t>
  </si>
  <si>
    <t>based on T6-M</t>
  </si>
  <si>
    <t>based on T9</t>
  </si>
  <si>
    <t>based on T9-M</t>
  </si>
  <si>
    <t>based on TI</t>
  </si>
  <si>
    <t>based on TI-M</t>
  </si>
  <si>
    <t>based on VA</t>
  </si>
  <si>
    <t>based on VA-M</t>
  </si>
  <si>
    <t>based on VJ</t>
  </si>
  <si>
    <t>based on VJ-M</t>
  </si>
  <si>
    <t>Need Policy number, State code.  Case number is provided but can contain multiple policies</t>
  </si>
  <si>
    <t>based on TA</t>
  </si>
  <si>
    <t>based on TA-M</t>
  </si>
  <si>
    <t>based on FQ</t>
  </si>
  <si>
    <t>based on FQ-M</t>
  </si>
  <si>
    <t>ETL1-3 cleanup already done .. So can be closed</t>
  </si>
  <si>
    <r>
      <t>see WX</t>
    </r>
    <r>
      <rPr>
        <sz val="9"/>
        <color theme="4"/>
        <rFont val="Arial"/>
        <family val="2"/>
      </rPr>
      <t>IF</t>
    </r>
  </si>
  <si>
    <t>on the SLF_RECORD_SOURCE it shows as "open" but on SLF_JOURNAL_SOURCE it shows as a "ZZ … Not in Use" ?... Therefore should be closed</t>
  </si>
  <si>
    <t xml:space="preserve">Cheque number, Health fields for LTD </t>
  </si>
  <si>
    <t>no GL history, only see it as part of NKNA which stopped in 2013</t>
  </si>
  <si>
    <t>manual (via Andessa)</t>
  </si>
  <si>
    <t>Need State, Municipal and Zip code.  High data volume does not allow end user reporting tool to work; thus, FSS runs any queries we need</t>
  </si>
  <si>
    <r>
      <t>see WX</t>
    </r>
    <r>
      <rPr>
        <sz val="9"/>
        <color theme="4"/>
        <rFont val="Arial"/>
        <family val="2"/>
      </rPr>
      <t>JU</t>
    </r>
  </si>
  <si>
    <t>manual (via Ingenium)</t>
  </si>
  <si>
    <t>see comment above.</t>
  </si>
  <si>
    <r>
      <t>see WX</t>
    </r>
    <r>
      <rPr>
        <sz val="9"/>
        <color theme="4"/>
        <rFont val="Arial"/>
        <family val="2"/>
      </rPr>
      <t>L2</t>
    </r>
  </si>
  <si>
    <r>
      <t>see WX</t>
    </r>
    <r>
      <rPr>
        <sz val="9"/>
        <color theme="4"/>
        <rFont val="Arial"/>
        <family val="2"/>
      </rPr>
      <t>L3</t>
    </r>
  </si>
  <si>
    <r>
      <t>see WX</t>
    </r>
    <r>
      <rPr>
        <sz val="9"/>
        <color theme="4"/>
        <rFont val="Arial"/>
        <family val="2"/>
      </rPr>
      <t>L4</t>
    </r>
  </si>
  <si>
    <t>last feed in 2014 ?</t>
  </si>
  <si>
    <r>
      <t>see WX</t>
    </r>
    <r>
      <rPr>
        <sz val="9"/>
        <color theme="4"/>
        <rFont val="Arial"/>
        <family val="2"/>
      </rPr>
      <t>LF</t>
    </r>
  </si>
  <si>
    <t>LF and LU are similar platforms however GL feed formats are not the same</t>
  </si>
  <si>
    <t>IDB LU</t>
  </si>
  <si>
    <r>
      <t>see WX</t>
    </r>
    <r>
      <rPr>
        <sz val="9"/>
        <color theme="4"/>
        <rFont val="Arial"/>
        <family val="2"/>
      </rPr>
      <t>LU</t>
    </r>
  </si>
  <si>
    <r>
      <t>see WX</t>
    </r>
    <r>
      <rPr>
        <sz val="9"/>
        <color theme="4"/>
        <rFont val="Arial"/>
        <family val="2"/>
      </rPr>
      <t>M3</t>
    </r>
  </si>
  <si>
    <r>
      <t>see WX</t>
    </r>
    <r>
      <rPr>
        <sz val="9"/>
        <color theme="4"/>
        <rFont val="Arial"/>
        <family val="2"/>
      </rPr>
      <t>MD</t>
    </r>
  </si>
  <si>
    <t>manual (via MCAP)</t>
  </si>
  <si>
    <t>stopped being used in 2014</t>
  </si>
  <si>
    <r>
      <t>see WX</t>
    </r>
    <r>
      <rPr>
        <sz val="9"/>
        <color theme="4"/>
        <rFont val="Arial"/>
        <family val="2"/>
      </rPr>
      <t>MM</t>
    </r>
  </si>
  <si>
    <r>
      <t>see WX</t>
    </r>
    <r>
      <rPr>
        <sz val="9"/>
        <color theme="4"/>
        <rFont val="Arial"/>
        <family val="2"/>
      </rPr>
      <t>N1</t>
    </r>
  </si>
  <si>
    <t>manual (via MRI CDN)</t>
  </si>
  <si>
    <t>manual (via MRI US)</t>
  </si>
  <si>
    <t>CAPP AS400</t>
  </si>
  <si>
    <r>
      <t>see WX</t>
    </r>
    <r>
      <rPr>
        <sz val="9"/>
        <color theme="4"/>
        <rFont val="Arial"/>
        <family val="2"/>
      </rPr>
      <t>N5</t>
    </r>
  </si>
  <si>
    <t>GEMS</t>
  </si>
  <si>
    <t>manual (via GEMS)</t>
  </si>
  <si>
    <t>stopped in 2005</t>
  </si>
  <si>
    <t>manual (via OASIS)</t>
  </si>
  <si>
    <t>stopped in 2007</t>
  </si>
  <si>
    <t>CALBEN</t>
  </si>
  <si>
    <t>manual (via CALBEN)</t>
  </si>
  <si>
    <t xml:space="preserve">last feed on 2008 Jan </t>
  </si>
  <si>
    <t>Grid</t>
  </si>
  <si>
    <t>manual (via GRID)</t>
  </si>
  <si>
    <t>manual (via GLAD)</t>
  </si>
  <si>
    <t>Meca</t>
  </si>
  <si>
    <t>manual (via MECA)</t>
  </si>
  <si>
    <t>no GL history</t>
  </si>
  <si>
    <t>stopped being used in 2013</t>
  </si>
  <si>
    <t>manual (via ESC)</t>
  </si>
  <si>
    <t>no GL history (however used in NLNJ)</t>
  </si>
  <si>
    <t>manual (via TAG)</t>
  </si>
  <si>
    <t>no GL history (however NMNB, NMND and NMNF are still active)</t>
  </si>
  <si>
    <t>can NL be closed ?</t>
  </si>
  <si>
    <r>
      <t>TAG (</t>
    </r>
    <r>
      <rPr>
        <sz val="9"/>
        <color rgb="FFFF0000"/>
        <rFont val="Arial"/>
        <family val="2"/>
      </rPr>
      <t>now DLL</t>
    </r>
    <r>
      <rPr>
        <sz val="9"/>
        <rFont val="Arial"/>
        <family val="2"/>
      </rPr>
      <t>)</t>
    </r>
  </si>
  <si>
    <t>daily $0 (empty) files since 2012</t>
  </si>
  <si>
    <t>stopped being used in 2009</t>
  </si>
  <si>
    <t>was reserved for Genworth however never used so the "reserve" can be lifted</t>
  </si>
  <si>
    <t xml:space="preserve">Targeted for Skyhawk.  Need source system indicator (e.g. Compass vs Oasis), Specific reinsurance treaty indicator (e.g. Pareto) </t>
  </si>
  <si>
    <t>NN</t>
  </si>
  <si>
    <t>Reserved for Genworth</t>
  </si>
  <si>
    <t>NO</t>
  </si>
  <si>
    <t>NP</t>
  </si>
  <si>
    <t>Previously reserved for US Treasury (EP00955) but no feed was ever done.</t>
  </si>
  <si>
    <t>manual (via TruComp)</t>
  </si>
  <si>
    <t>based on DV</t>
  </si>
  <si>
    <t>based on DV-M</t>
  </si>
  <si>
    <t>based on MU</t>
  </si>
  <si>
    <t>based on MU-M</t>
  </si>
  <si>
    <t>based on N2</t>
  </si>
  <si>
    <t>based on N2-M</t>
  </si>
  <si>
    <t>based on VU</t>
  </si>
  <si>
    <t>based on VU-M</t>
  </si>
  <si>
    <t>based on FS</t>
  </si>
  <si>
    <t>based on FS-M</t>
  </si>
  <si>
    <t>Yes, this is Frontier system and Frontier One time conversion Prkey, not expect in Finance</t>
  </si>
  <si>
    <t>based on EG</t>
  </si>
  <si>
    <t>US Oros set up but never used, seem last MJE was 2012</t>
  </si>
  <si>
    <t>based on EG-M</t>
  </si>
  <si>
    <t>US Oros set up but never used, seem last MJE was 2013</t>
  </si>
  <si>
    <t>based on DK</t>
  </si>
  <si>
    <t>based on DK-M</t>
  </si>
  <si>
    <t>based on SS</t>
  </si>
  <si>
    <t>based on SS-M</t>
  </si>
  <si>
    <t>Oracle Fixed Assets
Oracle Generated Record Source = Assets</t>
  </si>
  <si>
    <t>manual (via Oracle FA)</t>
  </si>
  <si>
    <t>Oracle AP - U.S. and Canada
Oracle Generated Record Source = Payables OR Purchasing</t>
  </si>
  <si>
    <t>see DCOC</t>
  </si>
  <si>
    <r>
      <t>see WX</t>
    </r>
    <r>
      <rPr>
        <sz val="9"/>
        <color theme="4"/>
        <rFont val="Arial"/>
        <family val="2"/>
      </rPr>
      <t>OC</t>
    </r>
  </si>
  <si>
    <t>manual (via Oracle AP generated)</t>
  </si>
  <si>
    <t>OD</t>
  </si>
  <si>
    <t>CDN Oracle AP Cheq/EFTs only - Internal Oracle only</t>
  </si>
  <si>
    <t>OE</t>
  </si>
  <si>
    <t>Oracle CDN Banking - Delete - will no longer be required</t>
  </si>
  <si>
    <t>OF</t>
  </si>
  <si>
    <t>Canadian AP - Cheque Requests - Internal Oracle only</t>
  </si>
  <si>
    <t>OG</t>
  </si>
  <si>
    <t>Intermill transfer for UKO</t>
  </si>
  <si>
    <t>OJ</t>
  </si>
  <si>
    <t>Frontier Stale Dated Checks</t>
  </si>
  <si>
    <t>manual (via RSOB)</t>
  </si>
  <si>
    <t>OM</t>
  </si>
  <si>
    <t>Frontier system Prkey (Previously Stale Dated Cheque Extract from Frontier closed July 2005)</t>
  </si>
  <si>
    <t>Frontier Banking entries only (OTC)</t>
  </si>
  <si>
    <t>OROS</t>
  </si>
  <si>
    <t>Need State code for policy</t>
  </si>
  <si>
    <t>H</t>
  </si>
  <si>
    <t>manual (via OROS)</t>
  </si>
  <si>
    <r>
      <t>see WX</t>
    </r>
    <r>
      <rPr>
        <sz val="9"/>
        <color theme="4"/>
        <rFont val="Arial"/>
        <family val="2"/>
      </rPr>
      <t>PY</t>
    </r>
  </si>
  <si>
    <t>manual (via Prisim)</t>
  </si>
  <si>
    <t>previously reserved for RSI however not required so "reserve" can be lifted</t>
  </si>
  <si>
    <t>Vision Financial (3rd party feed)</t>
  </si>
  <si>
    <t>manual (via Vision)</t>
  </si>
  <si>
    <t>T0 set up in 2005 with no feed</t>
  </si>
  <si>
    <t>T0-M was last used in 2013 (set-up for Keyport adjustments)</t>
  </si>
  <si>
    <t>SF</t>
  </si>
  <si>
    <t>n/a (do not use)</t>
  </si>
  <si>
    <r>
      <t>see WX</t>
    </r>
    <r>
      <rPr>
        <sz val="9"/>
        <color theme="4"/>
        <rFont val="Arial"/>
        <family val="2"/>
      </rPr>
      <t>SJ</t>
    </r>
  </si>
  <si>
    <t xml:space="preserve">although a 3 Day TDR exists it only includes IF info </t>
  </si>
  <si>
    <t>SN</t>
  </si>
  <si>
    <t>SUNETCO</t>
  </si>
  <si>
    <t>SP</t>
  </si>
  <si>
    <t>DO NOT USE</t>
  </si>
  <si>
    <t>manual (via A3/SAS ABM)</t>
  </si>
  <si>
    <t>manual (via Transcend)</t>
  </si>
  <si>
    <t>manual (via LifeCad)</t>
  </si>
  <si>
    <t>manual (via Policy Link)</t>
  </si>
  <si>
    <t>manual (via Leverage)</t>
  </si>
  <si>
    <t>manual (via Annuity Net)</t>
  </si>
  <si>
    <t>Need Feeds to one MP, VPA details which feed to TI are needed.  Feeds to one MP, VPA details which feed to TI are needed</t>
  </si>
  <si>
    <t>Need Sub event (e.g. repaying loans vs dividend pymt), Policy status, Policy owner, Insured</t>
  </si>
  <si>
    <t>manual (via RPS)</t>
  </si>
  <si>
    <r>
      <t>see DK</t>
    </r>
    <r>
      <rPr>
        <sz val="9"/>
        <color theme="4"/>
        <rFont val="Arial"/>
        <family val="2"/>
      </rPr>
      <t>UE</t>
    </r>
  </si>
  <si>
    <t>manual (via Compass)</t>
  </si>
  <si>
    <t>manual (via Group Receipts)</t>
  </si>
  <si>
    <t>manual (via Pkg Grp Admin)</t>
  </si>
  <si>
    <t>manual (via Tailored Grp Admin)</t>
  </si>
  <si>
    <t>manual (via CPS)</t>
  </si>
  <si>
    <t>manual (via LCS)</t>
  </si>
  <si>
    <t>manual (via CoStar)</t>
  </si>
  <si>
    <t>manual (via SET)</t>
  </si>
  <si>
    <r>
      <t>see DK</t>
    </r>
    <r>
      <rPr>
        <sz val="9"/>
        <color theme="4"/>
        <rFont val="Arial"/>
        <family val="2"/>
      </rPr>
      <t>UU</t>
    </r>
  </si>
  <si>
    <t>manual (via Groupfacts)</t>
  </si>
  <si>
    <t>manual (via Claimfacts)</t>
  </si>
  <si>
    <t>manual (via Capfacts)</t>
  </si>
  <si>
    <t>Cyberlife</t>
  </si>
  <si>
    <t>manual (via Cyberlife)</t>
  </si>
  <si>
    <r>
      <t>see WX</t>
    </r>
    <r>
      <rPr>
        <sz val="9"/>
        <color theme="4"/>
        <rFont val="Arial"/>
        <family val="2"/>
      </rPr>
      <t>VF</t>
    </r>
  </si>
  <si>
    <t>manual (via PAM)</t>
  </si>
  <si>
    <r>
      <t>see WX</t>
    </r>
    <r>
      <rPr>
        <sz val="9"/>
        <color theme="4"/>
        <rFont val="Arial"/>
        <family val="2"/>
      </rPr>
      <t>VH</t>
    </r>
  </si>
  <si>
    <t>manual (via Enterprise)</t>
  </si>
  <si>
    <t>manual (via McCamish)</t>
  </si>
  <si>
    <t>Third party</t>
  </si>
  <si>
    <r>
      <t>see WX</t>
    </r>
    <r>
      <rPr>
        <sz val="9"/>
        <color theme="4"/>
        <rFont val="Arial"/>
        <family val="2"/>
      </rPr>
      <t>VM</t>
    </r>
  </si>
  <si>
    <t>manual (via CIBU)</t>
  </si>
  <si>
    <t>manual (via DHMO)</t>
  </si>
  <si>
    <t>manual (via CDS)</t>
  </si>
  <si>
    <r>
      <t>see DK</t>
    </r>
    <r>
      <rPr>
        <sz val="9"/>
        <color theme="4"/>
        <rFont val="Arial"/>
        <family val="2"/>
      </rPr>
      <t>WR</t>
    </r>
  </si>
  <si>
    <t>manual (via DRMS Admin)</t>
  </si>
  <si>
    <r>
      <t>see DK</t>
    </r>
    <r>
      <rPr>
        <sz val="9"/>
        <color theme="4"/>
        <rFont val="Arial"/>
        <family val="2"/>
      </rPr>
      <t>WT</t>
    </r>
  </si>
  <si>
    <t>manual (via DRMS Viper)</t>
  </si>
  <si>
    <t>will be used as APNet and Lawson replacement</t>
  </si>
  <si>
    <r>
      <t>see DK</t>
    </r>
    <r>
      <rPr>
        <sz val="9"/>
        <color theme="4"/>
        <rFont val="Arial"/>
        <family val="2"/>
      </rPr>
      <t>WV</t>
    </r>
  </si>
  <si>
    <t>manual (via DRMS Croc)</t>
  </si>
  <si>
    <r>
      <t>WX</t>
    </r>
    <r>
      <rPr>
        <sz val="9"/>
        <color theme="4"/>
        <rFont val="Arial"/>
        <family val="2"/>
      </rPr>
      <t>1A</t>
    </r>
  </si>
  <si>
    <r>
      <t>WX</t>
    </r>
    <r>
      <rPr>
        <sz val="9"/>
        <color theme="4"/>
        <rFont val="Arial"/>
        <family val="2"/>
      </rPr>
      <t>1F</t>
    </r>
  </si>
  <si>
    <r>
      <t>WX</t>
    </r>
    <r>
      <rPr>
        <sz val="9"/>
        <color theme="4"/>
        <rFont val="Arial"/>
        <family val="2"/>
      </rPr>
      <t>1H</t>
    </r>
  </si>
  <si>
    <r>
      <t>WX</t>
    </r>
    <r>
      <rPr>
        <sz val="9"/>
        <color theme="4"/>
        <rFont val="Arial"/>
        <family val="2"/>
      </rPr>
      <t>1S</t>
    </r>
  </si>
  <si>
    <r>
      <t>WX</t>
    </r>
    <r>
      <rPr>
        <sz val="9"/>
        <color theme="4"/>
        <rFont val="Arial"/>
        <family val="2"/>
      </rPr>
      <t>1V</t>
    </r>
  </si>
  <si>
    <r>
      <t>WX</t>
    </r>
    <r>
      <rPr>
        <sz val="9"/>
        <color theme="4"/>
        <rFont val="Arial"/>
        <family val="2"/>
      </rPr>
      <t>2F</t>
    </r>
  </si>
  <si>
    <r>
      <t>WX</t>
    </r>
    <r>
      <rPr>
        <sz val="9"/>
        <color theme="4"/>
        <rFont val="Arial"/>
        <family val="2"/>
      </rPr>
      <t>2V</t>
    </r>
  </si>
  <si>
    <r>
      <t>WX</t>
    </r>
    <r>
      <rPr>
        <sz val="9"/>
        <color theme="4"/>
        <rFont val="Arial"/>
        <family val="2"/>
      </rPr>
      <t>3G</t>
    </r>
  </si>
  <si>
    <r>
      <t>WX</t>
    </r>
    <r>
      <rPr>
        <sz val="9"/>
        <color theme="4"/>
        <rFont val="Arial"/>
        <family val="2"/>
      </rPr>
      <t>4G</t>
    </r>
  </si>
  <si>
    <r>
      <t>WX</t>
    </r>
    <r>
      <rPr>
        <sz val="9"/>
        <color theme="4"/>
        <rFont val="Arial"/>
        <family val="2"/>
      </rPr>
      <t>AT</t>
    </r>
  </si>
  <si>
    <r>
      <t>WX</t>
    </r>
    <r>
      <rPr>
        <sz val="9"/>
        <color theme="4"/>
        <rFont val="Arial"/>
        <family val="2"/>
      </rPr>
      <t>AW</t>
    </r>
  </si>
  <si>
    <r>
      <t>WX</t>
    </r>
    <r>
      <rPr>
        <sz val="9"/>
        <color theme="4"/>
        <rFont val="Arial"/>
        <family val="2"/>
      </rPr>
      <t>EG</t>
    </r>
  </si>
  <si>
    <r>
      <t>WX</t>
    </r>
    <r>
      <rPr>
        <sz val="9"/>
        <color theme="4"/>
        <rFont val="Arial"/>
        <family val="2"/>
      </rPr>
      <t>ER</t>
    </r>
  </si>
  <si>
    <r>
      <t>WX</t>
    </r>
    <r>
      <rPr>
        <sz val="9"/>
        <color theme="4"/>
        <rFont val="Arial"/>
        <family val="2"/>
      </rPr>
      <t>F3</t>
    </r>
  </si>
  <si>
    <r>
      <t>WX</t>
    </r>
    <r>
      <rPr>
        <sz val="9"/>
        <color theme="4"/>
        <rFont val="Arial"/>
        <family val="2"/>
      </rPr>
      <t>G3</t>
    </r>
  </si>
  <si>
    <r>
      <t>WX</t>
    </r>
    <r>
      <rPr>
        <sz val="9"/>
        <color theme="4"/>
        <rFont val="Arial"/>
        <family val="2"/>
      </rPr>
      <t>GF</t>
    </r>
  </si>
  <si>
    <r>
      <t>WX</t>
    </r>
    <r>
      <rPr>
        <sz val="9"/>
        <color theme="4"/>
        <rFont val="Arial"/>
        <family val="2"/>
      </rPr>
      <t>IF</t>
    </r>
  </si>
  <si>
    <r>
      <t>WX</t>
    </r>
    <r>
      <rPr>
        <sz val="9"/>
        <color theme="4"/>
        <rFont val="Arial"/>
        <family val="2"/>
      </rPr>
      <t>JU</t>
    </r>
  </si>
  <si>
    <r>
      <t>WX</t>
    </r>
    <r>
      <rPr>
        <sz val="9"/>
        <color theme="4"/>
        <rFont val="Arial"/>
        <family val="2"/>
      </rPr>
      <t>L2</t>
    </r>
  </si>
  <si>
    <r>
      <t>WX</t>
    </r>
    <r>
      <rPr>
        <sz val="9"/>
        <color theme="4"/>
        <rFont val="Arial"/>
        <family val="2"/>
      </rPr>
      <t>L3</t>
    </r>
  </si>
  <si>
    <r>
      <t>WX</t>
    </r>
    <r>
      <rPr>
        <sz val="9"/>
        <color theme="4"/>
        <rFont val="Arial"/>
        <family val="2"/>
      </rPr>
      <t>L4</t>
    </r>
  </si>
  <si>
    <r>
      <t>WX</t>
    </r>
    <r>
      <rPr>
        <sz val="9"/>
        <color theme="4"/>
        <rFont val="Arial"/>
        <family val="2"/>
      </rPr>
      <t>LF</t>
    </r>
  </si>
  <si>
    <r>
      <t>WX</t>
    </r>
    <r>
      <rPr>
        <sz val="9"/>
        <color theme="4"/>
        <rFont val="Arial"/>
        <family val="2"/>
      </rPr>
      <t>LU</t>
    </r>
  </si>
  <si>
    <r>
      <t>WX</t>
    </r>
    <r>
      <rPr>
        <sz val="9"/>
        <color theme="4"/>
        <rFont val="Arial"/>
        <family val="2"/>
      </rPr>
      <t>M3</t>
    </r>
  </si>
  <si>
    <r>
      <t>WX</t>
    </r>
    <r>
      <rPr>
        <sz val="9"/>
        <color theme="4"/>
        <rFont val="Arial"/>
        <family val="2"/>
      </rPr>
      <t>MD</t>
    </r>
  </si>
  <si>
    <r>
      <t>WX</t>
    </r>
    <r>
      <rPr>
        <sz val="9"/>
        <color theme="4"/>
        <rFont val="Arial"/>
        <family val="2"/>
      </rPr>
      <t>MM</t>
    </r>
  </si>
  <si>
    <r>
      <t>WX</t>
    </r>
    <r>
      <rPr>
        <sz val="9"/>
        <color theme="4"/>
        <rFont val="Arial"/>
        <family val="2"/>
      </rPr>
      <t>N1</t>
    </r>
  </si>
  <si>
    <r>
      <t>WX</t>
    </r>
    <r>
      <rPr>
        <sz val="9"/>
        <color theme="4"/>
        <rFont val="Arial"/>
        <family val="2"/>
      </rPr>
      <t>N5</t>
    </r>
  </si>
  <si>
    <r>
      <t>WX</t>
    </r>
    <r>
      <rPr>
        <sz val="9"/>
        <color theme="4"/>
        <rFont val="Arial"/>
        <family val="2"/>
      </rPr>
      <t>OC</t>
    </r>
  </si>
  <si>
    <r>
      <t>WX</t>
    </r>
    <r>
      <rPr>
        <sz val="9"/>
        <color theme="4"/>
        <rFont val="Arial"/>
        <family val="2"/>
      </rPr>
      <t>PY</t>
    </r>
  </si>
  <si>
    <r>
      <t>WX</t>
    </r>
    <r>
      <rPr>
        <sz val="9"/>
        <color theme="4"/>
        <rFont val="Arial"/>
        <family val="2"/>
      </rPr>
      <t>SJ</t>
    </r>
  </si>
  <si>
    <r>
      <t>WX</t>
    </r>
    <r>
      <rPr>
        <sz val="9"/>
        <color theme="4"/>
        <rFont val="Arial"/>
        <family val="2"/>
      </rPr>
      <t>VF</t>
    </r>
  </si>
  <si>
    <r>
      <t>WX</t>
    </r>
    <r>
      <rPr>
        <sz val="9"/>
        <color theme="4"/>
        <rFont val="Arial"/>
        <family val="2"/>
      </rPr>
      <t>VH</t>
    </r>
  </si>
  <si>
    <r>
      <t>WX</t>
    </r>
    <r>
      <rPr>
        <sz val="9"/>
        <color theme="4"/>
        <rFont val="Arial"/>
        <family val="2"/>
      </rPr>
      <t>VM</t>
    </r>
  </si>
  <si>
    <r>
      <t>WX</t>
    </r>
    <r>
      <rPr>
        <sz val="9"/>
        <color theme="4"/>
        <rFont val="Arial"/>
        <family val="2"/>
      </rPr>
      <t>YL</t>
    </r>
  </si>
  <si>
    <r>
      <t>WX</t>
    </r>
    <r>
      <rPr>
        <sz val="9"/>
        <color theme="4"/>
        <rFont val="Arial"/>
        <family val="2"/>
      </rPr>
      <t>YX</t>
    </r>
  </si>
  <si>
    <t>Yearly</t>
  </si>
  <si>
    <t>Year End Roll and Close</t>
  </si>
  <si>
    <t>manual (via Close)</t>
  </si>
  <si>
    <r>
      <t>see WX</t>
    </r>
    <r>
      <rPr>
        <sz val="9"/>
        <color theme="4"/>
        <rFont val="Arial"/>
        <family val="2"/>
      </rPr>
      <t>YL</t>
    </r>
  </si>
  <si>
    <t>manual (via Global)</t>
  </si>
  <si>
    <t>manual (via Elite)</t>
  </si>
  <si>
    <t>Trxns</t>
  </si>
  <si>
    <t>(Y/N)</t>
  </si>
  <si>
    <t>Country</t>
  </si>
  <si>
    <t>24M BU Table</t>
  </si>
  <si>
    <t>Prkey</t>
  </si>
  <si>
    <t>Record 
Source</t>
  </si>
  <si>
    <t>Policy 
Info</t>
  </si>
  <si>
    <t>Minor Product</t>
  </si>
  <si>
    <t>Claim 
Info</t>
  </si>
  <si>
    <t>SSN</t>
  </si>
  <si>
    <t>Client 
Info</t>
  </si>
  <si>
    <t>Treaty 
Info</t>
  </si>
  <si>
    <t>Cheques 
Info</t>
  </si>
  <si>
    <t>Banking 
Info</t>
  </si>
  <si>
    <t>Payee
Info</t>
  </si>
  <si>
    <t>Certificate Info</t>
  </si>
  <si>
    <t>CA_INDIVIDUAL_T</t>
  </si>
  <si>
    <t>US_INDIV_TERM_LIFE_TPA_T</t>
  </si>
  <si>
    <t>US_INDIV_SOLAR_T</t>
  </si>
  <si>
    <t>US_INDIV_REINSURANCE_T</t>
  </si>
  <si>
    <t>US_INDIV_MCCAMISH_T</t>
  </si>
  <si>
    <t>US_INDIV_COLI_T</t>
  </si>
  <si>
    <t>US_GROUP_SLICK_EXCESS_RISK_T</t>
  </si>
  <si>
    <t>US_GROUP_MECA_T</t>
  </si>
  <si>
    <t>US_GROUP_GRID_T</t>
  </si>
  <si>
    <t>US_GROUP_GCS_T</t>
  </si>
  <si>
    <t>US_GROUP_BROKER_COMP_T</t>
  </si>
  <si>
    <t>US_GROUP_AEB_DRMS_T</t>
  </si>
  <si>
    <t>US_GROUP_AEB_CDS_DAD_T</t>
  </si>
  <si>
    <t>US_GB_CHESS_GLIB_GENESIS_OAS_T</t>
  </si>
  <si>
    <t>US_FIN_VISION_T</t>
  </si>
  <si>
    <t>US_FIN_PAM_T</t>
  </si>
  <si>
    <t>US_FIN_PRIVATE_FIXED_INCM_T</t>
  </si>
  <si>
    <t>US_FIN_MORTGAGE_T</t>
  </si>
  <si>
    <t>US_FIN_DERIVATIVE_T</t>
  </si>
  <si>
    <t>US_FIN_ADHOC_PAYMENTS_T</t>
  </si>
  <si>
    <t>US_FIN_BANKING_T</t>
  </si>
  <si>
    <t>CORP_REINSURANCE_T</t>
  </si>
  <si>
    <t>US_ANNUITY_KEYPORT_T</t>
  </si>
  <si>
    <t>US_ANNUITY_T</t>
  </si>
  <si>
    <t>Green rows shows  --&gt; There is ideally NO difference between Row 1 vs 2   i.e;   ADI vs TDR BU</t>
  </si>
  <si>
    <t>Blue rows shows --&gt; Source System PR Key is an added field per your finding only because that field populates on Frontier extract , from ADI but it doesnt flow to Group Benefits BU (TDR) , thus omitted in our line #2. That is actually NO mismatch.</t>
  </si>
  <si>
    <t xml:space="preserve">Red rows shows --&gt; Those PRkeys flows through Frontier and populates in NO_BU_Extract  , but doesnt go through any TDR BU. Thus blank in line </t>
  </si>
  <si>
    <t>#</t>
  </si>
  <si>
    <t>PRKEY</t>
  </si>
  <si>
    <t>DFF1</t>
  </si>
  <si>
    <t>DFF2</t>
  </si>
  <si>
    <t>DFF3</t>
  </si>
  <si>
    <t>DFF4</t>
  </si>
  <si>
    <t>DFF5</t>
  </si>
  <si>
    <t>DFF6</t>
  </si>
  <si>
    <t>DFF7</t>
  </si>
  <si>
    <t>DFF8</t>
  </si>
  <si>
    <t>DFF9</t>
  </si>
  <si>
    <t>DFF10</t>
  </si>
  <si>
    <t>DFF11</t>
  </si>
  <si>
    <t>DFF12</t>
  </si>
  <si>
    <t>DFF13</t>
  </si>
  <si>
    <t>DFF14</t>
  </si>
  <si>
    <t>DFF15</t>
  </si>
  <si>
    <t>DFF16</t>
  </si>
  <si>
    <t>DFF17</t>
  </si>
  <si>
    <t>DFF18</t>
  </si>
  <si>
    <t>DFF19</t>
  </si>
  <si>
    <t>DFF20</t>
  </si>
  <si>
    <t>DFF21</t>
  </si>
  <si>
    <t>DFF22</t>
  </si>
  <si>
    <t>DFF23</t>
  </si>
  <si>
    <t>DFF24</t>
  </si>
  <si>
    <t>DFF25</t>
  </si>
  <si>
    <t>DFF26</t>
  </si>
  <si>
    <t>DFF27</t>
  </si>
  <si>
    <t>DFF28</t>
  </si>
  <si>
    <t>DFF29</t>
  </si>
  <si>
    <t>DFF30</t>
  </si>
  <si>
    <t>DFF31</t>
  </si>
  <si>
    <t>DFF32</t>
  </si>
  <si>
    <t>DFF33</t>
  </si>
  <si>
    <t>DFF34</t>
  </si>
  <si>
    <t>DFF35</t>
  </si>
  <si>
    <t>DFF36</t>
  </si>
  <si>
    <t>DFF37</t>
  </si>
  <si>
    <t>DFF38</t>
  </si>
  <si>
    <t>DFF39</t>
  </si>
  <si>
    <t>DFF40</t>
  </si>
  <si>
    <t>DFF41</t>
  </si>
  <si>
    <t>DFF42</t>
  </si>
  <si>
    <t>DFF43</t>
  </si>
  <si>
    <t>DFF44</t>
  </si>
  <si>
    <t>DFF45</t>
  </si>
  <si>
    <t>DFF46</t>
  </si>
  <si>
    <t>DFF47</t>
  </si>
  <si>
    <t>DFF48</t>
  </si>
  <si>
    <t>DFF49</t>
  </si>
  <si>
    <t>DFF50</t>
  </si>
  <si>
    <t>DFF51</t>
  </si>
  <si>
    <t>DFF52</t>
  </si>
  <si>
    <t>DFF53</t>
  </si>
  <si>
    <t>DFF54</t>
  </si>
  <si>
    <t>DFF55</t>
  </si>
  <si>
    <t>DFF56</t>
  </si>
  <si>
    <t>DFF57</t>
  </si>
  <si>
    <t>DFF58</t>
  </si>
  <si>
    <t>DFF59</t>
  </si>
  <si>
    <t>DFF60</t>
  </si>
  <si>
    <t>DFF61</t>
  </si>
  <si>
    <t>DFF62</t>
  </si>
  <si>
    <t>DFF63</t>
  </si>
  <si>
    <t>DFF64</t>
  </si>
  <si>
    <t>DFF65</t>
  </si>
  <si>
    <t>DFF66</t>
  </si>
  <si>
    <t>DFF67</t>
  </si>
  <si>
    <t>DFF68</t>
  </si>
  <si>
    <t>DFF69</t>
  </si>
  <si>
    <t>DFF70</t>
  </si>
  <si>
    <t>DFF71</t>
  </si>
  <si>
    <t>DFF72</t>
  </si>
  <si>
    <t>DFF73</t>
  </si>
  <si>
    <t>DFF74</t>
  </si>
  <si>
    <t>DFF75</t>
  </si>
  <si>
    <t>DFF76</t>
  </si>
  <si>
    <t>DFF77</t>
  </si>
  <si>
    <t>DFF78</t>
  </si>
  <si>
    <t>DFF79</t>
  </si>
  <si>
    <t>DFF80</t>
  </si>
  <si>
    <t>DFF81</t>
  </si>
  <si>
    <t>DFF82</t>
  </si>
  <si>
    <t>DFF83</t>
  </si>
  <si>
    <t>DFF84</t>
  </si>
  <si>
    <t>DFF85</t>
  </si>
  <si>
    <t>DFF86</t>
  </si>
  <si>
    <t>DFF87</t>
  </si>
  <si>
    <t>DFF88</t>
  </si>
  <si>
    <t>DFF89</t>
  </si>
  <si>
    <t>DFF90</t>
  </si>
  <si>
    <t>DFF91</t>
  </si>
  <si>
    <t>DFF92</t>
  </si>
  <si>
    <t>DFF93</t>
  </si>
  <si>
    <t>DFF94</t>
  </si>
  <si>
    <t>DFF95</t>
  </si>
  <si>
    <t>DFF96</t>
  </si>
  <si>
    <t>DFF97</t>
  </si>
  <si>
    <t>DFF98</t>
  </si>
  <si>
    <t>DFF99</t>
  </si>
  <si>
    <t>DFF100</t>
  </si>
  <si>
    <t>DFF101</t>
  </si>
  <si>
    <t>DFF102</t>
  </si>
  <si>
    <t>DFF103</t>
  </si>
  <si>
    <t>DFF104</t>
  </si>
  <si>
    <t>DFF105</t>
  </si>
  <si>
    <t>DFF106</t>
  </si>
  <si>
    <t>DFF107</t>
  </si>
  <si>
    <t>DFF108</t>
  </si>
  <si>
    <t>DFF109</t>
  </si>
  <si>
    <t>DFF110</t>
  </si>
  <si>
    <t>DFF111</t>
  </si>
  <si>
    <t>DFF112</t>
  </si>
  <si>
    <t>DFF113</t>
  </si>
  <si>
    <t>DFF114</t>
  </si>
  <si>
    <t>DFF115</t>
  </si>
  <si>
    <t>DFF116</t>
  </si>
  <si>
    <t>DFF117</t>
  </si>
  <si>
    <t>DFF118</t>
  </si>
  <si>
    <t>DFF119</t>
  </si>
  <si>
    <t>DFF120</t>
  </si>
  <si>
    <t>DFF121</t>
  </si>
  <si>
    <t>DFF122</t>
  </si>
  <si>
    <t>DFF123</t>
  </si>
  <si>
    <t>DFF124</t>
  </si>
  <si>
    <t>DFF125</t>
  </si>
  <si>
    <t>DFF126</t>
  </si>
  <si>
    <t>DFF127</t>
  </si>
  <si>
    <t>DFF128</t>
  </si>
  <si>
    <t>DFF129</t>
  </si>
  <si>
    <t>DFF130</t>
  </si>
  <si>
    <t>DFF131</t>
  </si>
  <si>
    <t>DFF132</t>
  </si>
  <si>
    <t>DFF133</t>
  </si>
  <si>
    <t>DFF134</t>
  </si>
  <si>
    <t>DFF135</t>
  </si>
  <si>
    <t>DFF136</t>
  </si>
  <si>
    <t>DFF137</t>
  </si>
  <si>
    <t>DFF138</t>
  </si>
  <si>
    <t>DFF139</t>
  </si>
  <si>
    <t>DFF140</t>
  </si>
  <si>
    <t>DFF141</t>
  </si>
  <si>
    <t>DFF142</t>
  </si>
  <si>
    <t>DFF143</t>
  </si>
  <si>
    <t>DFF144</t>
  </si>
  <si>
    <t>DFF145</t>
  </si>
  <si>
    <t>DFF146</t>
  </si>
  <si>
    <t>DFF147</t>
  </si>
  <si>
    <t>DFF148</t>
  </si>
  <si>
    <t>DFF149</t>
  </si>
  <si>
    <t>DFF150</t>
  </si>
  <si>
    <t>DFF151</t>
  </si>
  <si>
    <t>DFF152</t>
  </si>
  <si>
    <t>DFF153</t>
  </si>
  <si>
    <t>DFF154</t>
  </si>
  <si>
    <t>DFF155</t>
  </si>
  <si>
    <t>DFF156</t>
  </si>
  <si>
    <t>DFF157</t>
  </si>
  <si>
    <t>DFF158</t>
  </si>
  <si>
    <t>DFF159</t>
  </si>
  <si>
    <t>DFF160</t>
  </si>
  <si>
    <t>DFF161</t>
  </si>
  <si>
    <t>DFF162</t>
  </si>
  <si>
    <t>DFF163</t>
  </si>
  <si>
    <t>DFF164</t>
  </si>
  <si>
    <t>DFF165</t>
  </si>
  <si>
    <t>DFF166</t>
  </si>
  <si>
    <t>DFF167</t>
  </si>
  <si>
    <t>DFF168</t>
  </si>
  <si>
    <t>DFF169</t>
  </si>
  <si>
    <t>DFF170</t>
  </si>
  <si>
    <t>DFF171</t>
  </si>
  <si>
    <t>DFF172</t>
  </si>
  <si>
    <t>DFF173</t>
  </si>
  <si>
    <t>DFF174</t>
  </si>
  <si>
    <t>DFF175</t>
  </si>
  <si>
    <t>DFF176</t>
  </si>
  <si>
    <t>DFF177</t>
  </si>
  <si>
    <t>DFF178</t>
  </si>
  <si>
    <t>DFF179</t>
  </si>
  <si>
    <t>DFF180</t>
  </si>
  <si>
    <t>DFF181</t>
  </si>
  <si>
    <t>DFF182</t>
  </si>
  <si>
    <t>DFF183</t>
  </si>
  <si>
    <t>DFF184</t>
  </si>
  <si>
    <t>DFF185</t>
  </si>
  <si>
    <t>DFF186</t>
  </si>
  <si>
    <t>DFF187</t>
  </si>
  <si>
    <t>DFF188</t>
  </si>
  <si>
    <t>DFF189</t>
  </si>
  <si>
    <t>DFF190</t>
  </si>
  <si>
    <t>DFF191</t>
  </si>
  <si>
    <t>DFF192</t>
  </si>
  <si>
    <t>DFF193</t>
  </si>
  <si>
    <t>DFF194</t>
  </si>
  <si>
    <t>DFF195</t>
  </si>
  <si>
    <t>DFF196</t>
  </si>
  <si>
    <t>DFF197</t>
  </si>
  <si>
    <t>DFF198</t>
  </si>
  <si>
    <t>DFF199</t>
  </si>
  <si>
    <t>DFF200</t>
  </si>
  <si>
    <t>DFF201</t>
  </si>
  <si>
    <t>DFF202</t>
  </si>
  <si>
    <t>DFF203</t>
  </si>
  <si>
    <t>DFF204</t>
  </si>
  <si>
    <t>DFF205</t>
  </si>
  <si>
    <t>DFF206</t>
  </si>
  <si>
    <t>DFF207</t>
  </si>
  <si>
    <t>DFF208</t>
  </si>
  <si>
    <t>DFF209</t>
  </si>
  <si>
    <t>DFF210</t>
  </si>
  <si>
    <t>DFF211</t>
  </si>
  <si>
    <t>DFF212</t>
  </si>
  <si>
    <t>DFF213</t>
  </si>
  <si>
    <t>DFF214</t>
  </si>
  <si>
    <t>DFF215</t>
  </si>
  <si>
    <t>DFF216</t>
  </si>
  <si>
    <t>DFF217</t>
  </si>
  <si>
    <t>DFF218</t>
  </si>
  <si>
    <t>DFF219</t>
  </si>
  <si>
    <t>DFF220</t>
  </si>
  <si>
    <t>DFF221</t>
  </si>
  <si>
    <t>DFF222</t>
  </si>
  <si>
    <t>DFF223</t>
  </si>
  <si>
    <t>DFF224</t>
  </si>
  <si>
    <t>DFF225</t>
  </si>
  <si>
    <t>DFF226</t>
  </si>
  <si>
    <t>DFF227</t>
  </si>
  <si>
    <t>DFF228</t>
  </si>
  <si>
    <t>DFF229</t>
  </si>
  <si>
    <t>DFF230</t>
  </si>
  <si>
    <t>DFF231</t>
  </si>
  <si>
    <t>DFF232</t>
  </si>
  <si>
    <t>DFF233</t>
  </si>
  <si>
    <t>DFF234</t>
  </si>
  <si>
    <t>DFF235</t>
  </si>
  <si>
    <t>DFF236</t>
  </si>
  <si>
    <t>DFF237</t>
  </si>
  <si>
    <t>DFF238</t>
  </si>
  <si>
    <t>DFF239</t>
  </si>
  <si>
    <t>DFF240</t>
  </si>
  <si>
    <t>DFF241</t>
  </si>
  <si>
    <t>DFF242</t>
  </si>
  <si>
    <t>DFF243</t>
  </si>
  <si>
    <t>DFF244</t>
  </si>
  <si>
    <t>DFF245</t>
  </si>
  <si>
    <t>DFF246</t>
  </si>
  <si>
    <t>DFF247</t>
  </si>
  <si>
    <t>DFF248</t>
  </si>
  <si>
    <t>DFF249</t>
  </si>
  <si>
    <t>DFF250</t>
  </si>
  <si>
    <t>DFF251</t>
  </si>
  <si>
    <t>DFF252</t>
  </si>
  <si>
    <t>DFF253</t>
  </si>
  <si>
    <t>DFF254</t>
  </si>
  <si>
    <t>MINOR PRODUCT</t>
  </si>
  <si>
    <t>O_MINOR_PRODUCT</t>
  </si>
  <si>
    <t>POLICY NUMBER</t>
  </si>
  <si>
    <t>REINSURER ID</t>
  </si>
  <si>
    <t>CHEQUE NUM</t>
  </si>
  <si>
    <t>REMITTANCE CODE</t>
  </si>
  <si>
    <t>O_MINOR_PRODUCT_ID</t>
  </si>
  <si>
    <t>O_POLICY_NUM</t>
  </si>
  <si>
    <t>O_RTL_REINSURER_ID</t>
  </si>
  <si>
    <t>O_RTL_CHEQUE_NUM</t>
  </si>
  <si>
    <t>O_RTL_REMITTANCE_CD</t>
  </si>
  <si>
    <t>Source System PR Key</t>
  </si>
  <si>
    <t>Policy Number</t>
  </si>
  <si>
    <t>Billing Group</t>
  </si>
  <si>
    <t>Billing User</t>
  </si>
  <si>
    <t>Certificate Number</t>
  </si>
  <si>
    <t>GB_POLICY_NUM</t>
  </si>
  <si>
    <t>GB_BILLING_GROUP_CD</t>
  </si>
  <si>
    <t>GB_BILLING_USR_ID</t>
  </si>
  <si>
    <t>GB_CERTIFICATE_NUM</t>
  </si>
  <si>
    <t>O_BASE_ACCOUNT_NUM</t>
  </si>
  <si>
    <t>O_CHEQUE_NUM</t>
  </si>
  <si>
    <t>O_ADVISOR_ID</t>
  </si>
  <si>
    <t>O_AGENCY_ID</t>
  </si>
  <si>
    <t>O_SOURCE_SUB_ACCOUNT_ID</t>
  </si>
  <si>
    <t>O_FEEDER_BATCH</t>
  </si>
  <si>
    <t>O_REMITTANCE_CD</t>
  </si>
  <si>
    <t>O_AGENCY_NUM</t>
  </si>
  <si>
    <t>O_SOURCE_SUB_AC</t>
  </si>
  <si>
    <t>O_BATCH_NUMBER</t>
  </si>
  <si>
    <t>AGENT NUMBER</t>
  </si>
  <si>
    <t>AGENCY NUMBER</t>
  </si>
  <si>
    <t>SOURCE SUB ACC</t>
  </si>
  <si>
    <t>BATCH NUMBER</t>
  </si>
  <si>
    <t>BASE ACCOUNT</t>
  </si>
  <si>
    <t>CHARGE TYPE (1)</t>
  </si>
  <si>
    <t>INSURANCE TYPE (2)</t>
  </si>
  <si>
    <t>BUSINESS UNIT (5)</t>
  </si>
  <si>
    <t>MORTGAGE NUMBER (9)</t>
  </si>
  <si>
    <t>CUSIP (9)</t>
  </si>
  <si>
    <t>INVESTMENT NUM (5)</t>
  </si>
  <si>
    <t>ADVANCE NUMBER (3)</t>
  </si>
  <si>
    <t>CDB EFFECTIVE DATE</t>
  </si>
  <si>
    <t>CLERK CODE</t>
  </si>
  <si>
    <t>CLIENT ID</t>
  </si>
  <si>
    <t>CHEQUE</t>
  </si>
  <si>
    <t>POLICY</t>
  </si>
  <si>
    <t>CERTIFICATE</t>
  </si>
  <si>
    <t>CLIENT ID-AA</t>
  </si>
  <si>
    <t>ANNUITANT ID-AA</t>
  </si>
  <si>
    <t>CASE ID (POLICY NUM)</t>
  </si>
  <si>
    <t>LOB</t>
  </si>
  <si>
    <t>PAYMENT ACCOUNTING DATE</t>
  </si>
  <si>
    <t>CHEQUE NUMBER</t>
  </si>
  <si>
    <t/>
  </si>
  <si>
    <t>Cheque Number</t>
  </si>
  <si>
    <t>GCS_POLICY_NUM</t>
  </si>
  <si>
    <t>GCS_CERT_NUM</t>
  </si>
  <si>
    <t>GCS_CHEQUE_NUM</t>
  </si>
  <si>
    <t>TARGET_LIST</t>
  </si>
  <si>
    <r>
      <t>MAP_NAME
(</t>
    </r>
    <r>
      <rPr>
        <b/>
        <sz val="10"/>
        <color indexed="10"/>
        <rFont val="Arial"/>
        <family val="2"/>
      </rPr>
      <t>MJE only show up if there was activities)</t>
    </r>
  </si>
  <si>
    <t>CA_GROUP_BENEFITS_EXTRACT_T</t>
  </si>
  <si>
    <t>XXFSDW_BU_CA_GR_BNFT_N8_E_STIM</t>
  </si>
  <si>
    <t>XXFSDW_BU_CA_DC_3G_E_STIM</t>
  </si>
  <si>
    <t>XXFSDW_BU_CA_DC_GF_E_STIM</t>
  </si>
  <si>
    <t>XXFSDW_BU_CA_DC_G3_E_STIM</t>
  </si>
  <si>
    <t>CA_INDIVIDUAL_EXTRACT_T</t>
  </si>
  <si>
    <t>XXFSDW_MJE_RET_1R_E_STIM</t>
  </si>
  <si>
    <t>XXFSDW_BU_CA_ADDVAC_AD_E_STIM</t>
  </si>
  <si>
    <t>XXFSDW_MJE_RET_6R_E_STIM</t>
  </si>
  <si>
    <t>XXFSDW_BU_CA_TAI_MD_E_STIM</t>
  </si>
  <si>
    <t>XXFSDW_MJE_RET_7R_E_STIM</t>
  </si>
  <si>
    <t>XXFSDW_BU_CA_PRISM_PZ_E_STIM</t>
  </si>
  <si>
    <t>XXFSDW_BU_CA_WX_L4_E_STIM</t>
  </si>
  <si>
    <t>WXCF</t>
  </si>
  <si>
    <t>XXFSDW_MJE_RET_2R_E_STIM</t>
  </si>
  <si>
    <t>XXFSDW_BU_CA_RTL_ML_E_STIM</t>
  </si>
  <si>
    <t>XXFSDW_BU_CA_MLIF_M1_E_STIM</t>
  </si>
  <si>
    <t>XXFSDW_BU_CA_ANN_TR_L3_E_STIM</t>
  </si>
  <si>
    <t>XXFSDW_BU_CA_RET_ING_SJ_E_STIM</t>
  </si>
  <si>
    <t>XXFSDW_BU_CA_DC_RETAIL_E_STIM</t>
  </si>
  <si>
    <t>MF</t>
  </si>
  <si>
    <t>XXFSDW_BU_CA_MF_SF_IF_E_STIM</t>
  </si>
  <si>
    <t>XXFSDW_BU_CA_ANN_L2_E_STIM</t>
  </si>
  <si>
    <t>XXFSDW_BU_CA_LIFE_LF_E_STIM</t>
  </si>
  <si>
    <t>XXFSDW_BU_CA_UNV_LIF_LU_E_STIM</t>
  </si>
  <si>
    <t>XXFSDW_BU_CA_PAYMT_PY_E_STIM</t>
  </si>
  <si>
    <t>XXFSDW_BU_CA_AGT_COM_M3_E_STIM</t>
  </si>
  <si>
    <t>XXFSDW_BU_CA_INGEN_JU_E_STIM</t>
  </si>
  <si>
    <t>CA_INDIVIDUAL_EXTRACT_T_CF</t>
  </si>
  <si>
    <t>XXFSDW_BU_CA_COMM_CF_E_STIM</t>
  </si>
  <si>
    <t>CORP_SHARED_BUSINESS_SERVICE_T</t>
  </si>
  <si>
    <t>XXFSDW_BU_CA_DC_OC_E_STIM</t>
  </si>
  <si>
    <t>XXFSDW_BU_CO_SH_B_SR_OC_E_STIM</t>
  </si>
  <si>
    <t>TGT_COMM_US_GROUP_GRID_EXT,TGT_CLM_US_GROUP_GRID_EXT,TGT_PREM_US_GROUP_GRID_EXT</t>
  </si>
  <si>
    <t>XXFSDW_BU_US_GR_GRID_E_STIM</t>
  </si>
  <si>
    <t>TGT_US_GB_CHESS_GLIB_GENESIS_,US_GB_CHESS_GLIB_GNSS_OAS_EX_T</t>
  </si>
  <si>
    <t>XXFSDW_BU_US_GENESIS_GU_E_STIM</t>
  </si>
  <si>
    <t>TRGT_US_INDIV_SOLAR_EXTRACT_T</t>
  </si>
  <si>
    <t>XXFSDW_BU_US_SOLAR_JI_E_STIM</t>
  </si>
  <si>
    <t>US_ANNUITY_KEYPORT_EXTRACT_T</t>
  </si>
  <si>
    <t>XXFSDW_BU_US_DU_1T_E_STIM</t>
  </si>
  <si>
    <t>XXFSDW_BU_US_KEYPORT_1_E_STIM</t>
  </si>
  <si>
    <t>US_GB_CHESS_GLIB_GENESIS_OAS_T,US_GB_CHESS_GLIB_GNSS_OAS_EX_T</t>
  </si>
  <si>
    <t>XXFSDW_MJE_SLFUS_GU_E_STIM</t>
  </si>
  <si>
    <t>US_GROUP_AEB_CDS_DAD_EXT_T</t>
  </si>
  <si>
    <t>XXFSDW_BU_US_CDSDAD_E_STIM</t>
  </si>
  <si>
    <t>US_GROUP_AEB_DRMS_EXT_T,US_GROUP_AEB_DRMS_EXT_T_1U,US_GROUP_AEB_DRMS_EXT_T_2U</t>
  </si>
  <si>
    <t>XXFSDW_MJE_DRMS_E_STIM</t>
  </si>
  <si>
    <t>US_GROUP_BROKER_COMP_EXTRAC_1</t>
  </si>
  <si>
    <t>XXFSDW_MJE_SLFUS_Q2_E_STIM</t>
  </si>
  <si>
    <t>US_GROUP_BROKER_COMP_EXTRAC_3,US_GROUP_BROKER_COMP_EXTRAC_2</t>
  </si>
  <si>
    <t>XXFSDW_BU_US_GR_BRK_Q2_E_STIM</t>
  </si>
  <si>
    <t>US_GROUP_GCS_EXTRACT_T</t>
  </si>
  <si>
    <t>XXFSDW_MJE_SLFUS_GCS_E_STIM</t>
  </si>
  <si>
    <t>XXFSDW_BU_US_GCS_E_STIM</t>
  </si>
  <si>
    <t>US_GROUP_MECA_EXTRACT_T_1</t>
  </si>
  <si>
    <t>XXFSDW_BU_US_GR_MECA_NG_E_STIM</t>
  </si>
  <si>
    <t>US_INDIV_MCCAMISH_EXTRACT_T</t>
  </si>
  <si>
    <t>XXFSDW_MJE_SLFUS_VJ_E_STIM</t>
  </si>
  <si>
    <t>XXFSDW_BU_US_MCCMSH_VJ_E_STIM</t>
  </si>
  <si>
    <t>US_SLICK_EXCESS_RISK_EXT_T</t>
  </si>
  <si>
    <t>once in blue moon, nothing in last 3 months</t>
  </si>
  <si>
    <t xml:space="preserve">SIRIS (Overall End to End Flow) </t>
  </si>
  <si>
    <t>Feed</t>
  </si>
  <si>
    <t>0.0 Admin Systems and Feeders</t>
  </si>
  <si>
    <t>Web Series</t>
  </si>
  <si>
    <t>Canada  (WX)</t>
  </si>
  <si>
    <t>US  (DK)</t>
  </si>
  <si>
    <t xml:space="preserve">#  </t>
  </si>
  <si>
    <t>1.0F ERS</t>
  </si>
  <si>
    <t>(Concur)</t>
  </si>
  <si>
    <t>2.0 Mainframe Transformation</t>
  </si>
  <si>
    <t>3.0 Extract Load Transform (ETL1)</t>
  </si>
  <si>
    <t>Accumulate</t>
  </si>
  <si>
    <t>4.0 General Ledger and Set of Books</t>
  </si>
  <si>
    <t>5.0 FA/AP/PO</t>
  </si>
  <si>
    <t>Fixed Assets (FA)</t>
  </si>
  <si>
    <t>Accounts Payable (AP)</t>
  </si>
  <si>
    <t>Purchase Orders (PO)</t>
  </si>
  <si>
    <t>6.0 ETL 2</t>
  </si>
  <si>
    <t>Cheque / Wires / EFTs</t>
  </si>
  <si>
    <t>Report</t>
  </si>
  <si>
    <t>7.0 Financial Data Repository (FDR)</t>
  </si>
  <si>
    <t>78.0 Budget &amp; Expense (Essbase)</t>
  </si>
  <si>
    <t>Balance Tables / STR / TDRs / Extracts</t>
  </si>
  <si>
    <r>
      <t xml:space="preserve">8.0 CFR (Essbase)  </t>
    </r>
    <r>
      <rPr>
        <sz val="11"/>
        <color rgb="FFFF0000"/>
        <rFont val="Calibri"/>
        <family val="2"/>
        <scheme val="minor"/>
      </rPr>
      <t xml:space="preserve"> </t>
    </r>
    <r>
      <rPr>
        <b/>
        <sz val="11"/>
        <color rgb="FFFF0000"/>
        <rFont val="Calibri"/>
        <family val="2"/>
        <scheme val="minor"/>
      </rPr>
      <t>#</t>
    </r>
  </si>
  <si>
    <t>9.0 ETL 3</t>
  </si>
  <si>
    <t>10.0 Reconciliation</t>
  </si>
  <si>
    <t>CAN Frontier</t>
  </si>
  <si>
    <t>US Frontier</t>
  </si>
  <si>
    <r>
      <t xml:space="preserve">Frontier Treasury </t>
    </r>
    <r>
      <rPr>
        <b/>
        <sz val="11"/>
        <color rgb="FFFF0000"/>
        <rFont val="Calibri"/>
        <family val="2"/>
        <scheme val="minor"/>
      </rPr>
      <t>#</t>
    </r>
  </si>
  <si>
    <t># Security rules at this level</t>
  </si>
  <si>
    <t>Oracle R12 Feeder Formats</t>
  </si>
  <si>
    <t>as at:</t>
  </si>
  <si>
    <t>FEEDERS</t>
  </si>
  <si>
    <t>MAINFRAME</t>
  </si>
  <si>
    <t>ETL1</t>
  </si>
  <si>
    <t>GENERAL LEDGER</t>
  </si>
  <si>
    <r>
      <rPr>
        <sz val="10"/>
        <color rgb="FFFF0000"/>
        <rFont val="Arial"/>
        <family val="2"/>
      </rPr>
      <t>*</t>
    </r>
    <r>
      <rPr>
        <sz val="10"/>
        <rFont val="Arial"/>
        <family val="2"/>
      </rPr>
      <t xml:space="preserve"> considered a Corp Feed however based on transactions going to the Canadian and US SOBs</t>
    </r>
  </si>
  <si>
    <t>CDB</t>
  </si>
  <si>
    <t>Galaxi</t>
  </si>
  <si>
    <t>Bank</t>
  </si>
  <si>
    <t>Active Feeders</t>
  </si>
  <si>
    <t>Lawson</t>
  </si>
  <si>
    <t>Oracle</t>
  </si>
  <si>
    <t>Poorman</t>
  </si>
  <si>
    <t xml:space="preserve">Forward Migrate (FM) Feeder </t>
  </si>
  <si>
    <t>Administration</t>
  </si>
  <si>
    <t>Feeder File</t>
  </si>
  <si>
    <t>Financial Data</t>
  </si>
  <si>
    <t>System</t>
  </si>
  <si>
    <t>(Forward Migrate)</t>
  </si>
  <si>
    <t>Oracle Feed Layout</t>
  </si>
  <si>
    <t>Repository (FDR)</t>
  </si>
  <si>
    <t>Policy level transaction / event</t>
  </si>
  <si>
    <t>Accounting Generator</t>
  </si>
  <si>
    <r>
      <t>Accounting Details
(</t>
    </r>
    <r>
      <rPr>
        <b/>
        <sz val="12"/>
        <color theme="5"/>
        <rFont val="Calibri"/>
        <family val="2"/>
        <scheme val="minor"/>
      </rPr>
      <t>FRVLJ</t>
    </r>
    <r>
      <rPr>
        <b/>
        <sz val="11"/>
        <color theme="1"/>
        <rFont val="Calibri"/>
        <family val="2"/>
        <scheme val="minor"/>
      </rPr>
      <t xml:space="preserve"> format)</t>
    </r>
  </si>
  <si>
    <t>FRVLJ to Oracle Mapping &amp; Validation</t>
  </si>
  <si>
    <t>General Ledger</t>
  </si>
  <si>
    <t>ETL 2</t>
  </si>
  <si>
    <t>COV</t>
  </si>
  <si>
    <t>Transaction</t>
  </si>
  <si>
    <t>Details</t>
  </si>
  <si>
    <r>
      <t xml:space="preserve">ETL 3     </t>
    </r>
    <r>
      <rPr>
        <sz val="8"/>
        <color theme="1"/>
        <rFont val="Calibri"/>
        <family val="2"/>
        <scheme val="minor"/>
      </rPr>
      <t xml:space="preserve">(1010 logic)  </t>
    </r>
    <r>
      <rPr>
        <sz val="11"/>
        <color theme="1"/>
        <rFont val="Calibri"/>
        <family val="2"/>
        <scheme val="minor"/>
      </rPr>
      <t xml:space="preserve">                           </t>
    </r>
  </si>
  <si>
    <t xml:space="preserve">Desc 1 </t>
  </si>
  <si>
    <t>Bank Data</t>
  </si>
  <si>
    <t>Frontier</t>
  </si>
  <si>
    <t>Policy &amp; Banking Data</t>
  </si>
  <si>
    <t>TDR Mapping 
&amp; Banking Validation</t>
  </si>
  <si>
    <t>Recs</t>
  </si>
  <si>
    <t>Desc 2</t>
  </si>
  <si>
    <t>Feeder Info</t>
  </si>
  <si>
    <t>(if TDR required)</t>
  </si>
  <si>
    <t>ETL 3</t>
  </si>
  <si>
    <t>Business</t>
  </si>
  <si>
    <t>Feeder Bank info</t>
  </si>
  <si>
    <t>Account</t>
  </si>
  <si>
    <t>(optional TDR info)</t>
  </si>
  <si>
    <t>Direct Feed (DF) Feeder</t>
  </si>
  <si>
    <t>(Direct Feed)</t>
  </si>
  <si>
    <r>
      <t>Accounting Details
(</t>
    </r>
    <r>
      <rPr>
        <b/>
        <sz val="12"/>
        <color theme="5"/>
        <rFont val="Calibri"/>
        <family val="2"/>
        <scheme val="minor"/>
      </rPr>
      <t>Oracle</t>
    </r>
    <r>
      <rPr>
        <b/>
        <sz val="11"/>
        <color theme="1"/>
        <rFont val="Calibri"/>
        <family val="2"/>
        <scheme val="minor"/>
      </rPr>
      <t xml:space="preserve"> format)</t>
    </r>
  </si>
  <si>
    <t>Validation</t>
  </si>
  <si>
    <t>Payment</t>
  </si>
  <si>
    <t>Inquiry</t>
  </si>
  <si>
    <t>Database</t>
  </si>
  <si>
    <t>(PID)</t>
  </si>
  <si>
    <t>TDR = Tranasction</t>
  </si>
  <si>
    <t>Data Repository</t>
  </si>
  <si>
    <t>Current State</t>
  </si>
  <si>
    <t>START - AHA Project</t>
  </si>
  <si>
    <t>Feeders moving off of ETL1</t>
  </si>
  <si>
    <t>Interim State ("implement Aptitude")</t>
  </si>
  <si>
    <t>Q4</t>
  </si>
  <si>
    <t>Milestone - off OWB for ETL1</t>
  </si>
  <si>
    <t>Feeders move away from Accounting basis</t>
  </si>
  <si>
    <t>Interim State ("pre-Optimal solution")</t>
  </si>
  <si>
    <t>20??</t>
  </si>
  <si>
    <t>Q?</t>
  </si>
  <si>
    <t>END - AHA Project</t>
  </si>
  <si>
    <t>Future State ("Optimal")</t>
  </si>
  <si>
    <t>Interim State</t>
  </si>
  <si>
    <t>Future State</t>
  </si>
  <si>
    <t>START</t>
  </si>
  <si>
    <t>END</t>
  </si>
  <si>
    <t>Accounting</t>
  </si>
  <si>
    <t>MILESTONE</t>
  </si>
  <si>
    <t>"Optimal"</t>
  </si>
  <si>
    <t>based feeds</t>
  </si>
  <si>
    <t>Q2-17</t>
  </si>
  <si>
    <t>&gt;&gt;&gt;feeders move off ETL1&gt;&gt;&gt;</t>
  </si>
  <si>
    <t>Q4-19</t>
  </si>
  <si>
    <t>&gt;&gt;&gt; feeders move to event&gt;&gt;&gt;</t>
  </si>
  <si>
    <t>Q?-??</t>
  </si>
  <si>
    <t>Event based feeds</t>
  </si>
  <si>
    <t>Approach 1</t>
  </si>
  <si>
    <t>Transition to HUB</t>
  </si>
  <si>
    <t>Q1</t>
  </si>
  <si>
    <t>Q3</t>
  </si>
  <si>
    <t>J</t>
  </si>
  <si>
    <t>A</t>
  </si>
  <si>
    <t>O</t>
  </si>
  <si>
    <t>Production</t>
  </si>
  <si>
    <t>Project</t>
  </si>
  <si>
    <t>AF = Accounting Feed</t>
  </si>
  <si>
    <t>EF = Event Feed</t>
  </si>
  <si>
    <t>MJ = Manual Journals</t>
  </si>
  <si>
    <t>Approach 2</t>
  </si>
  <si>
    <t>Switch to HUB</t>
  </si>
  <si>
    <t>Unique</t>
  </si>
  <si>
    <t># of Entries</t>
  </si>
  <si>
    <t># of Feeds</t>
  </si>
  <si>
    <t>MAJOR_PRODUCT_CD</t>
  </si>
  <si>
    <t>SOB-MP Reserve Balances</t>
  </si>
  <si>
    <t>PR/SOB-MP</t>
  </si>
  <si>
    <t>002188</t>
  </si>
  <si>
    <t>SLF-US CURR CGAAP-002188</t>
  </si>
  <si>
    <t>SLF-CAN CURR CGAAP-100299</t>
  </si>
  <si>
    <t>002189</t>
  </si>
  <si>
    <t>SLF-US UNIQ IFRS-002188</t>
  </si>
  <si>
    <t>SLF-CAN CURR CGAAP-103101</t>
  </si>
  <si>
    <t>100201</t>
  </si>
  <si>
    <t>SLF-US CURR CGAAP-002189</t>
  </si>
  <si>
    <t>SLF-CAN CURR CGAAP-103103</t>
  </si>
  <si>
    <t>100202</t>
  </si>
  <si>
    <t>SLF-US UNIQ IFRS-002189</t>
  </si>
  <si>
    <t>SLF-CAN CURR CGAAP-103105</t>
  </si>
  <si>
    <t>100203</t>
  </si>
  <si>
    <t>SLF-CAN CURR CGAAP-100201</t>
  </si>
  <si>
    <t>SLF-CAN CURR CGAAP-103191</t>
  </si>
  <si>
    <t>100210</t>
  </si>
  <si>
    <t>SLF-CAN UNIQ IFRS-100201</t>
  </si>
  <si>
    <t>SLF-US CURR CGAAP-200499</t>
  </si>
  <si>
    <t>100212</t>
  </si>
  <si>
    <t>SLF-CAN UNIQ UGAAP-100201</t>
  </si>
  <si>
    <t>SLF-US CURR CGAAP-500106</t>
  </si>
  <si>
    <t>100215</t>
  </si>
  <si>
    <t>SLF-US CURR CGAAP-100201</t>
  </si>
  <si>
    <t>SLF-US CURR CGAAP-500116</t>
  </si>
  <si>
    <t>100216</t>
  </si>
  <si>
    <t>SLF-CAN CURR CGAAP-100202</t>
  </si>
  <si>
    <t>100217</t>
  </si>
  <si>
    <t>SLF-CAN UNIQ IFRS-100202</t>
  </si>
  <si>
    <t>SLF-CAN CURR CGAAP-100210</t>
  </si>
  <si>
    <t>100218</t>
  </si>
  <si>
    <t>SLF-CAN UNIQ UGAAP-100202</t>
  </si>
  <si>
    <t>100223</t>
  </si>
  <si>
    <t>SLF-US CURR CGAAP-100202</t>
  </si>
  <si>
    <t>SLF-UK CGAAP GBP-300045</t>
  </si>
  <si>
    <t>100225</t>
  </si>
  <si>
    <t>SLF-CAN CURR CGAAP-100203</t>
  </si>
  <si>
    <t>SLF-UK CGAAP GBP-300070</t>
  </si>
  <si>
    <t>100227</t>
  </si>
  <si>
    <t>SLF-CAN UNIQ UGAAP-100203</t>
  </si>
  <si>
    <t>SLF-UK CGAAP GBP-300133</t>
  </si>
  <si>
    <t>100229</t>
  </si>
  <si>
    <t>SLF-US CURR CGAAP-100203</t>
  </si>
  <si>
    <t>SLF-UK CGAAP GBP-300151</t>
  </si>
  <si>
    <t>100231</t>
  </si>
  <si>
    <t>SLF-UK CGAAP GBP-300320</t>
  </si>
  <si>
    <t>100232</t>
  </si>
  <si>
    <t>SLF-CAN UNIQ IFRS-100210</t>
  </si>
  <si>
    <t>SLF-UK CGAAP GBP-300330</t>
  </si>
  <si>
    <t>100233</t>
  </si>
  <si>
    <t>SLF-CAN UNIQ UGAAP-100210</t>
  </si>
  <si>
    <t>SLF-UK CGAAP GBP-300340</t>
  </si>
  <si>
    <t>100234</t>
  </si>
  <si>
    <t>SLF-CAN CURR CGAAP-100212</t>
  </si>
  <si>
    <t>SLF-UK CGAAP GBP-300350</t>
  </si>
  <si>
    <t>100236</t>
  </si>
  <si>
    <t>SLF-CAN UNIQ UGAAP-100212</t>
  </si>
  <si>
    <t>SLF-UK CGAAP GBP-300371</t>
  </si>
  <si>
    <t>100237</t>
  </si>
  <si>
    <t>SLF-CAN CURR CGAAP-100215</t>
  </si>
  <si>
    <t>SLF-UK CGAAP GBP-300382</t>
  </si>
  <si>
    <t>100243</t>
  </si>
  <si>
    <t>SLF-CAN UNIQ IFRS-100215</t>
  </si>
  <si>
    <t>SLF-UK CGAAP GBP-300533</t>
  </si>
  <si>
    <t>100245</t>
  </si>
  <si>
    <t>SLF-CAN UNIQ UGAAP-100215</t>
  </si>
  <si>
    <t>SLF-UK CGAAP GBP-300570</t>
  </si>
  <si>
    <t>100252</t>
  </si>
  <si>
    <t>SLF-CAN CURR CGAAP-100216</t>
  </si>
  <si>
    <t>SLF-UK CGAAP GBP-300571</t>
  </si>
  <si>
    <t>100253</t>
  </si>
  <si>
    <t>SLF-US CURR CGAAP-100216</t>
  </si>
  <si>
    <t>SLF-UK CGAAP GBP-300572</t>
  </si>
  <si>
    <t>100254</t>
  </si>
  <si>
    <t>SLF-CAN CURR CGAAP-100217</t>
  </si>
  <si>
    <t>SLF-UK CGAAP GBP-300573</t>
  </si>
  <si>
    <t>100255</t>
  </si>
  <si>
    <t>SLF-CAN UNIQ IFRS-100217</t>
  </si>
  <si>
    <t>SLF-UK CGAAP GBP-300602</t>
  </si>
  <si>
    <t>100271</t>
  </si>
  <si>
    <t>SLF-CAN UNIQ UGAAP-100217</t>
  </si>
  <si>
    <t>SLF-UK CGAAP GBP-300604</t>
  </si>
  <si>
    <t>100272</t>
  </si>
  <si>
    <t>SLF-CAN CURR CGAAP-100218</t>
  </si>
  <si>
    <t>SLF-UK CGAAP GBP-300607</t>
  </si>
  <si>
    <t>100273</t>
  </si>
  <si>
    <t>SLF-CAN UNIQ IFRS-100218</t>
  </si>
  <si>
    <t>SLF-UK CGAAP GBP-300621</t>
  </si>
  <si>
    <t>100274</t>
  </si>
  <si>
    <t>SLF-CAN UNIQ UGAAP-100218</t>
  </si>
  <si>
    <t>SLF-UK CGAAP GBP-300622</t>
  </si>
  <si>
    <t>100278</t>
  </si>
  <si>
    <t>SLF-CAN CURR CGAAP-100223</t>
  </si>
  <si>
    <t>SLF-UK CGAAP GBP-300661</t>
  </si>
  <si>
    <t>100279</t>
  </si>
  <si>
    <t>SLF-US CURR CGAAP-100223</t>
  </si>
  <si>
    <t>SLF-UK CGAAP GBP-300668</t>
  </si>
  <si>
    <t>100299</t>
  </si>
  <si>
    <t>SLF-CAN CURR CGAAP-100225</t>
  </si>
  <si>
    <t>SLF-UK CGAAP GBP-300670</t>
  </si>
  <si>
    <t>100303</t>
  </si>
  <si>
    <t>SLF-CAN UNIQ UGAAP-100225</t>
  </si>
  <si>
    <t>SLF-UK CGAAP GBP-300675</t>
  </si>
  <si>
    <t>100310</t>
  </si>
  <si>
    <t>SLF-CAN CURR CGAAP-100227</t>
  </si>
  <si>
    <t>SLF-UK CGAAP GBP-300711</t>
  </si>
  <si>
    <t>100343</t>
  </si>
  <si>
    <t>SLF-CAN UNIQ UGAAP-100227</t>
  </si>
  <si>
    <t>SLF-UK CGAAP GBP-302601</t>
  </si>
  <si>
    <t>102004</t>
  </si>
  <si>
    <t>SLF-CAN CURR CGAAP-100229</t>
  </si>
  <si>
    <t>SLF-UK CGAAP GBP-302604</t>
  </si>
  <si>
    <t>102007</t>
  </si>
  <si>
    <t>SLF-CAN UNIQ IFRS-100229</t>
  </si>
  <si>
    <t>SLF-UK CGAAP GBP-302816</t>
  </si>
  <si>
    <t>102008</t>
  </si>
  <si>
    <t>SLF-CAN UNIQ UGAAP-100229</t>
  </si>
  <si>
    <t>SLF-UK CGAAP GBP-302821</t>
  </si>
  <si>
    <t>102013</t>
  </si>
  <si>
    <t>SLF-CAN UNIQ IFRS-100231</t>
  </si>
  <si>
    <t>SLF-UK CGAAP GBP-366001</t>
  </si>
  <si>
    <t>103028</t>
  </si>
  <si>
    <t>SLF-CAN UNIQ UGAAP-100231</t>
  </si>
  <si>
    <t>SLF-UK CGAAP GBP-366004</t>
  </si>
  <si>
    <t>103101</t>
  </si>
  <si>
    <t>SLF-CAN CURR CGAAP-100232</t>
  </si>
  <si>
    <t>SLF-UK CGAAP GBP-366007</t>
  </si>
  <si>
    <t>103102</t>
  </si>
  <si>
    <t>SLF-CAN UNIQ IFRS-100232</t>
  </si>
  <si>
    <t>SLF-UK CGAAP GBP-366008</t>
  </si>
  <si>
    <t>103103</t>
  </si>
  <si>
    <t>SLF-CAN UNIQ UGAAP-100232</t>
  </si>
  <si>
    <t>SLF-UK CGAAP GBP-366010</t>
  </si>
  <si>
    <t>103105</t>
  </si>
  <si>
    <t>SLF-CAN CURR CGAAP-100233</t>
  </si>
  <si>
    <t>SLF-UK CGAAP GBP-500204</t>
  </si>
  <si>
    <t>103106</t>
  </si>
  <si>
    <t>SLF-CAN UNIQ IFRS-100233</t>
  </si>
  <si>
    <t>SLF-US CURR CGAAP-200402</t>
  </si>
  <si>
    <t>103107</t>
  </si>
  <si>
    <t>SLF-CAN UNIQ UGAAP-100233</t>
  </si>
  <si>
    <t>SLF-US CURR CGAAP-200407</t>
  </si>
  <si>
    <t>103113</t>
  </si>
  <si>
    <t>SLF-CAN CURR CGAAP-100234</t>
  </si>
  <si>
    <t>103126</t>
  </si>
  <si>
    <t>SLF-CAN UNIQ IFRS-100234</t>
  </si>
  <si>
    <t>SLF-US CURR CGAAP-200461</t>
  </si>
  <si>
    <t>103128</t>
  </si>
  <si>
    <t>SLF-CAN UNIQ UGAAP-100234</t>
  </si>
  <si>
    <t>SLF-US CURR CGAAP-200562</t>
  </si>
  <si>
    <t>103130</t>
  </si>
  <si>
    <t>SLF-CAN CURR CGAAP-100236</t>
  </si>
  <si>
    <t>SLF-US CURR CGAAP-200563</t>
  </si>
  <si>
    <t>103132</t>
  </si>
  <si>
    <t>SLF-CAN UNIQ IFRS-100236</t>
  </si>
  <si>
    <t>103141</t>
  </si>
  <si>
    <t>SLF-CAN UNIQ IFRS-100237</t>
  </si>
  <si>
    <t>103142</t>
  </si>
  <si>
    <t>SLF-CAN CURR CGAAP-100243</t>
  </si>
  <si>
    <t>103143</t>
  </si>
  <si>
    <t>SLF-CAN UNIQ IFRS-100243</t>
  </si>
  <si>
    <t>103144</t>
  </si>
  <si>
    <t>SLF-CAN UNIQ UGAAP-100243</t>
  </si>
  <si>
    <t>103165</t>
  </si>
  <si>
    <t>SLF-CAN CURR CGAAP-100245</t>
  </si>
  <si>
    <t>103166</t>
  </si>
  <si>
    <t>SLF-CAN UNIQ IFRS-100245</t>
  </si>
  <si>
    <t>103191</t>
  </si>
  <si>
    <t>SLF-CAN UNIQ UGAAP-100245</t>
  </si>
  <si>
    <t>103228</t>
  </si>
  <si>
    <t>SLF-CAN CURR CGAAP-100252</t>
  </si>
  <si>
    <t>103322</t>
  </si>
  <si>
    <t>SLF-CAN UNIQ IFRS-100252</t>
  </si>
  <si>
    <t>SLF-CAN CURR CGAAP-100253</t>
  </si>
  <si>
    <t>103323</t>
  </si>
  <si>
    <t>SLF-CAN UNIQ UGAAP-100252</t>
  </si>
  <si>
    <t>103324</t>
  </si>
  <si>
    <t>SLF-CAN CURR CGAAP-103028</t>
  </si>
  <si>
    <t>103326</t>
  </si>
  <si>
    <t>SLF-CAN UNIQ IFRS-100253</t>
  </si>
  <si>
    <t>103327</t>
  </si>
  <si>
    <t>SLF-CAN UNIQ UGAAP-100253</t>
  </si>
  <si>
    <t>SLF-CAN CURR CGAAP-103107</t>
  </si>
  <si>
    <t>123201</t>
  </si>
  <si>
    <t>SLF-CAN CURR CGAAP-100254</t>
  </si>
  <si>
    <t>SLF-CAN CURR CGAAP-103141</t>
  </si>
  <si>
    <t>123202</t>
  </si>
  <si>
    <t>SLF-CAN UNIQ IFRS-100254</t>
  </si>
  <si>
    <t>SLF-CAN CURR CGAAP-103142</t>
  </si>
  <si>
    <t>123203</t>
  </si>
  <si>
    <t>SLF-CAN UNIQ UGAAP-100254</t>
  </si>
  <si>
    <t>123205</t>
  </si>
  <si>
    <t>SLF-CAN CURR CGAAP-100255</t>
  </si>
  <si>
    <t>123206</t>
  </si>
  <si>
    <t>SLF-CAN UNIQ IFRS-100255</t>
  </si>
  <si>
    <t>123207</t>
  </si>
  <si>
    <t>SLF-CAN UNIQ UGAAP-100255</t>
  </si>
  <si>
    <t>123208</t>
  </si>
  <si>
    <t>SLF-CAN CURR CGAAP-100271</t>
  </si>
  <si>
    <t>SLF-CAN CURR CGAAP-103113</t>
  </si>
  <si>
    <t>123209</t>
  </si>
  <si>
    <t>SLF-CAN UNIQ IFRS-100271</t>
  </si>
  <si>
    <t>SLF-CAN MAN FUNDS-199451</t>
  </si>
  <si>
    <t>123217</t>
  </si>
  <si>
    <t>SLF-CAN UNIQ UGAAP-100271</t>
  </si>
  <si>
    <t>123219</t>
  </si>
  <si>
    <t>SLF-CAN UNIQ IFRS-100272</t>
  </si>
  <si>
    <t>123224</t>
  </si>
  <si>
    <t>SLF-CAN UNIQ UGAAP-100272</t>
  </si>
  <si>
    <t>SLF-US CURR CGAAP-202286</t>
  </si>
  <si>
    <t>123227</t>
  </si>
  <si>
    <t>SLF-CAN CURR CGAAP-100273</t>
  </si>
  <si>
    <t>SLF-US CURR CGAAP-202298</t>
  </si>
  <si>
    <t>123228</t>
  </si>
  <si>
    <t>SLF-CAN UNIQ IFRS-100273</t>
  </si>
  <si>
    <t>SLF-US CURR CGAAP-203064</t>
  </si>
  <si>
    <t>123229</t>
  </si>
  <si>
    <t>SLF-CAN UNIQ UGAAP-100273</t>
  </si>
  <si>
    <t>SLF-AS/OTH CGAAP CAD-400801</t>
  </si>
  <si>
    <t>123230</t>
  </si>
  <si>
    <t>SLF-CAN UNIQ IFRS-100274</t>
  </si>
  <si>
    <t>SLF-AS/OTH CGAAP CAD-400802</t>
  </si>
  <si>
    <t>123232</t>
  </si>
  <si>
    <t>SLF-CAN UNIQ UGAAP-100274</t>
  </si>
  <si>
    <t>SLF-AS/OTH CGAAP CAD-400806</t>
  </si>
  <si>
    <t>123240</t>
  </si>
  <si>
    <t>SLF-CAN UNIQ IFRS-100278</t>
  </si>
  <si>
    <t>SLF-AS/OTH CGAAP CAD-400807</t>
  </si>
  <si>
    <t>123266</t>
  </si>
  <si>
    <t>SLF-CAN CURR CGAAP-100279</t>
  </si>
  <si>
    <t>SLF-AS/OTH CGAAP CAD-400809</t>
  </si>
  <si>
    <t>123280</t>
  </si>
  <si>
    <t>SLF-CAN UNIQ IFRS-100279</t>
  </si>
  <si>
    <t>SLF-AS/OTH CGAAP CAD-400810</t>
  </si>
  <si>
    <t>199451</t>
  </si>
  <si>
    <t>SLF-AS/OTH CGAAP CAD-400811</t>
  </si>
  <si>
    <t>200400</t>
  </si>
  <si>
    <t>SLF-CAN CURR CGAAP-100303</t>
  </si>
  <si>
    <t>SLF-AS/OTH CGAAP CAD-400812</t>
  </si>
  <si>
    <t>200402</t>
  </si>
  <si>
    <t>SLF-CAN UNIQ UGAAP-100303</t>
  </si>
  <si>
    <t>SLF-AS/OTH CGAAP CAD-400840</t>
  </si>
  <si>
    <t>200403</t>
  </si>
  <si>
    <t>SLF-CAN CURR CGAAP-100310</t>
  </si>
  <si>
    <t>SLF-AS/OTH CGAAP CAD-400841</t>
  </si>
  <si>
    <t>200404</t>
  </si>
  <si>
    <t>SLF-CAN UNIQ UGAAP-100310</t>
  </si>
  <si>
    <t>SLF-AS/OTH CGAAP CAD-400843</t>
  </si>
  <si>
    <t>200405</t>
  </si>
  <si>
    <t>SLF-CAN UNIQ UGAAP-100343</t>
  </si>
  <si>
    <t>SLF-AS/OTH CGAAP CAD-400844</t>
  </si>
  <si>
    <t>200406</t>
  </si>
  <si>
    <t>SLF-CAN CURR CGAAP-102004</t>
  </si>
  <si>
    <t>SLF-AS/OTH CGAAP CAD-400848</t>
  </si>
  <si>
    <t>200407</t>
  </si>
  <si>
    <t>SLF-CAN UNIQ IFRS-102004</t>
  </si>
  <si>
    <t>SLF-AS/OTH CGAAP CAD-400850</t>
  </si>
  <si>
    <t>200411</t>
  </si>
  <si>
    <t>SLF-CAN UNIQ UGAAP-102004</t>
  </si>
  <si>
    <t>SLF-AS/OTH CGAAP CAD-400851</t>
  </si>
  <si>
    <t>200415</t>
  </si>
  <si>
    <t>SLF-CAN UNIQ UGAAP-102007</t>
  </si>
  <si>
    <t>SLF-AS/OTH CGAAP CAD-400852</t>
  </si>
  <si>
    <t>200416</t>
  </si>
  <si>
    <t>SLF-CAN UNIQ IFRS-102008</t>
  </si>
  <si>
    <t>SLF-AS/OTH CGAAP CAD-400853</t>
  </si>
  <si>
    <t>200417</t>
  </si>
  <si>
    <t>SLF-CAN CURR CGAAP-102013</t>
  </si>
  <si>
    <t>SLF-AS/OTH CGAAP CAD-400854</t>
  </si>
  <si>
    <t>200418</t>
  </si>
  <si>
    <t>SLF-CAN UNIQ IFRS-102013</t>
  </si>
  <si>
    <t>SLF-AS/OTH CGAAP CAD-400855</t>
  </si>
  <si>
    <t>200419</t>
  </si>
  <si>
    <t>SLF-CAN UNIQ UGAAP-102013</t>
  </si>
  <si>
    <t>SLF-AS/OTH CGAAP CAD-400856</t>
  </si>
  <si>
    <t>200420</t>
  </si>
  <si>
    <t>SLF-AS/OTH CGAAP CAD-400857</t>
  </si>
  <si>
    <t>200422</t>
  </si>
  <si>
    <t>SLF-CAN UNIQ IFRS-103028</t>
  </si>
  <si>
    <t>SLF-AS/OTH CGAAP CAD-400860</t>
  </si>
  <si>
    <t>200423</t>
  </si>
  <si>
    <t>SLF-AS/OTH CGAAP CAD-400861</t>
  </si>
  <si>
    <t>200425</t>
  </si>
  <si>
    <t>SLF-CAN UNIQ IFRS-103101</t>
  </si>
  <si>
    <t>SLF-AS/OTH CGAAP CAD-400866</t>
  </si>
  <si>
    <t>200426</t>
  </si>
  <si>
    <t>SLF-CAN UNIQ UGAAP-103101</t>
  </si>
  <si>
    <t>SLF-AS/OTH CGAAP CAD-400867</t>
  </si>
  <si>
    <t>200427</t>
  </si>
  <si>
    <t>SLF-CAN CURR CGAAP-103102</t>
  </si>
  <si>
    <t>SLF-AS/OTH CGAAP CAD-400868</t>
  </si>
  <si>
    <t>200428</t>
  </si>
  <si>
    <t>SLF-CAN UNIQ IFRS-103102</t>
  </si>
  <si>
    <t>SLF-AS/OTH CGAAP CAD-400869</t>
  </si>
  <si>
    <t>200429</t>
  </si>
  <si>
    <t>SLF-CAN UNIQ UGAAP-103102</t>
  </si>
  <si>
    <t>SLF-AS/OTH CGAAP CAD-400870</t>
  </si>
  <si>
    <t>200442</t>
  </si>
  <si>
    <t>SLF-AS/OTH CGAAP CAD-400871</t>
  </si>
  <si>
    <t>200443</t>
  </si>
  <si>
    <t>SLF-CAN UNIQ IFRS-103103</t>
  </si>
  <si>
    <t>SLF-AS/OTH CGAAP CAD-400872</t>
  </si>
  <si>
    <t>200444</t>
  </si>
  <si>
    <t>SLF-CAN UNIQ UGAAP-103103</t>
  </si>
  <si>
    <t>SLF-AS/OTH CGAAP CAD-400874</t>
  </si>
  <si>
    <t>200445</t>
  </si>
  <si>
    <t>SLF-AS/OTH CGAAP CAD-400881</t>
  </si>
  <si>
    <t>200446</t>
  </si>
  <si>
    <t>SLF-CAN UNIQ IFRS-103105</t>
  </si>
  <si>
    <t>SLF-AS/OTH CGAAP CAD-400882</t>
  </si>
  <si>
    <t>200447</t>
  </si>
  <si>
    <t>SLF-CAN UNIQ UGAAP-103105</t>
  </si>
  <si>
    <t>SLF-AS/OTH CGAAP CAD-400883</t>
  </si>
  <si>
    <t>200448</t>
  </si>
  <si>
    <t>SLF-CAN UNIQ UGAAP-103106</t>
  </si>
  <si>
    <t>SLF-AS/OTH CGAAP CAD-400884</t>
  </si>
  <si>
    <t>200450</t>
  </si>
  <si>
    <t>SLF-AS/OTH CGAAP CAD-400885</t>
  </si>
  <si>
    <t>200451</t>
  </si>
  <si>
    <t>SLF-CAN UNIQ IFRS-103107</t>
  </si>
  <si>
    <t>SLF-AS/OTH CGAAP CAD-400886</t>
  </si>
  <si>
    <t>200452</t>
  </si>
  <si>
    <t>SLF-CAN UNIQ UGAAP-103107</t>
  </si>
  <si>
    <t>SLF-AS/OTH CGAAP CAD-400911</t>
  </si>
  <si>
    <t>200453</t>
  </si>
  <si>
    <t>SLF-AS/OTH CGAAP CAD-400916</t>
  </si>
  <si>
    <t>200454</t>
  </si>
  <si>
    <t>SLF-CAN UNIQ UGAAP-103126</t>
  </si>
  <si>
    <t>SLF-AS/OTH CGAAP CAD-400935</t>
  </si>
  <si>
    <t>200455</t>
  </si>
  <si>
    <t>SLF-CAN CURR CGAAP-103128</t>
  </si>
  <si>
    <t>SLF-AS/OTH CGAAP CAD-400936</t>
  </si>
  <si>
    <t>200456</t>
  </si>
  <si>
    <t>SLF-CAN UNIQ IFRS-103128</t>
  </si>
  <si>
    <t>SLF-AS/OTH CGAAP CAD-400937</t>
  </si>
  <si>
    <t>200457</t>
  </si>
  <si>
    <t>SLF-CAN UNIQ UGAAP-103128</t>
  </si>
  <si>
    <t>SLF-AS/OTH CGAAP CAD-400938</t>
  </si>
  <si>
    <t>200458</t>
  </si>
  <si>
    <t>SLF-CAN CURR CGAAP-103130</t>
  </si>
  <si>
    <t>SLF-AS/OTH CGAAP CAD-400939</t>
  </si>
  <si>
    <t>200459</t>
  </si>
  <si>
    <t>SLF-CAN UNIQ IFRS-103130</t>
  </si>
  <si>
    <t>SLF-AS/OTH CGAAP CAD-400941</t>
  </si>
  <si>
    <t>200461</t>
  </si>
  <si>
    <t>SLF-CAN UNIQ UGAAP-103130</t>
  </si>
  <si>
    <t>SLF-AS/OTH CGAAP CAD-400942</t>
  </si>
  <si>
    <t>200462</t>
  </si>
  <si>
    <t>SLF-CAN CURR CGAAP-103132</t>
  </si>
  <si>
    <t>SLF-AS/OTH CGAAP CAD-400948</t>
  </si>
  <si>
    <t>200463</t>
  </si>
  <si>
    <t>SLF-CAN UNIQ IFRS-103132</t>
  </si>
  <si>
    <t>SLF-AS/OTH CGAAP CAD-400949</t>
  </si>
  <si>
    <t>200465</t>
  </si>
  <si>
    <t>SLF-CAN UNIQ UGAAP-103132</t>
  </si>
  <si>
    <t>SLF-AS/OTH CGAAP CAD-400950</t>
  </si>
  <si>
    <t>200468</t>
  </si>
  <si>
    <t>SLF-AS/OTH CGAAP CAD-400951</t>
  </si>
  <si>
    <t>200469</t>
  </si>
  <si>
    <t>SLF-CAN UNIQ IFRS-103141</t>
  </si>
  <si>
    <t>SLF-AS/OTH CGAAP CAD-400952</t>
  </si>
  <si>
    <t>200471</t>
  </si>
  <si>
    <t>SLF-AS/OTH CGAAP CAD-400953</t>
  </si>
  <si>
    <t>200472</t>
  </si>
  <si>
    <t>SLF-CAN UNIQ IFRS-103142</t>
  </si>
  <si>
    <t>SLF-AS/OTH CGAAP CAD-400954</t>
  </si>
  <si>
    <t>200473</t>
  </si>
  <si>
    <t>SLF-CAN CURR CGAAP-103143</t>
  </si>
  <si>
    <t>SLF-AS/OTH CGAAP CAD-400955</t>
  </si>
  <si>
    <t>200474</t>
  </si>
  <si>
    <t>SLF-CAN UNIQ IFRS-103143</t>
  </si>
  <si>
    <t>SLF-AS/OTH CGAAP CAD-400956</t>
  </si>
  <si>
    <t>200481</t>
  </si>
  <si>
    <t>SLF-CAN CURR CGAAP-103144</t>
  </si>
  <si>
    <t>SLF-AS/OTH CGAAP CAD-400957</t>
  </si>
  <si>
    <t>200485</t>
  </si>
  <si>
    <t>SLF-CAN UNIQ IFRS-103144</t>
  </si>
  <si>
    <t>SLF-AS/OTH CGAAP CAD-400958</t>
  </si>
  <si>
    <t>200487</t>
  </si>
  <si>
    <t>SLF-CAN UNIQ IFRS-103165</t>
  </si>
  <si>
    <t>SLF-AS/OTH CGAAP CAD-400964</t>
  </si>
  <si>
    <t>200495</t>
  </si>
  <si>
    <t>SLF-CAN UNIQ UGAAP-103165</t>
  </si>
  <si>
    <t>SLF-AS/OTH CGAAP CAD-400965</t>
  </si>
  <si>
    <t>200499</t>
  </si>
  <si>
    <t>SLF-CAN CURR CGAAP-103166</t>
  </si>
  <si>
    <t>SLF-AS/OTH CGAAP CAD-400966</t>
  </si>
  <si>
    <t>200504</t>
  </si>
  <si>
    <t>SLF-CAN UNIQ IFRS-103166</t>
  </si>
  <si>
    <t>SLF-AS/OTH CGAAP CAD-400967</t>
  </si>
  <si>
    <t>200509</t>
  </si>
  <si>
    <t>SLF-CAN UNIQ UGAAP-103166</t>
  </si>
  <si>
    <t>SLF-AS/OTH CGAAP CAD-400968</t>
  </si>
  <si>
    <t>200538</t>
  </si>
  <si>
    <t>SLF-AS/OTH CGAAP CAD-400969</t>
  </si>
  <si>
    <t>200554</t>
  </si>
  <si>
    <t>SLF-CAN UNIQ IFRS-103191</t>
  </si>
  <si>
    <t>SLF-AS/OTH CGAAP CAD-400970</t>
  </si>
  <si>
    <t>200562</t>
  </si>
  <si>
    <t>SLF-CAN UNIQ UGAAP-103191</t>
  </si>
  <si>
    <t>SLF-AS/OTH CGAAP CAD-400972</t>
  </si>
  <si>
    <t>200563</t>
  </si>
  <si>
    <t>SLF-CAN CURR CGAAP-103228</t>
  </si>
  <si>
    <t>SLF-AS/OTH CGAAP CAD-400973</t>
  </si>
  <si>
    <t>200570</t>
  </si>
  <si>
    <t>SLF-CAN UNIQ IFRS-103228</t>
  </si>
  <si>
    <t>SLF-AS/OTH CGAAP CAD-400974</t>
  </si>
  <si>
    <t>200575</t>
  </si>
  <si>
    <t>SLF-CAN UNIQ UGAAP-103228</t>
  </si>
  <si>
    <t>SLF-AS/OTH CGAAP CAD-400975</t>
  </si>
  <si>
    <t>200580</t>
  </si>
  <si>
    <t>SLF-CAN CURR CGAAP-103322</t>
  </si>
  <si>
    <t>SLF-AS/OTH CGAAP CAD-400983</t>
  </si>
  <si>
    <t>200581</t>
  </si>
  <si>
    <t>SLF-CAN UNIQ IFRS-103322</t>
  </si>
  <si>
    <t>SLF-AS/OTH CGAAP CAD-400984</t>
  </si>
  <si>
    <t>200582</t>
  </si>
  <si>
    <t>SLF-CAN CURR CGAAP-103323</t>
  </si>
  <si>
    <t>SLF-AS/OTH CGAAP CAD-400985</t>
  </si>
  <si>
    <t>200589</t>
  </si>
  <si>
    <t>SLF-CAN UNIQ IFRS-103323</t>
  </si>
  <si>
    <t>SLF-AS/OTH CGAAP CAD-400986</t>
  </si>
  <si>
    <t>201601</t>
  </si>
  <si>
    <t>SLF-CAN UNIQ UGAAP-103323</t>
  </si>
  <si>
    <t>SLF-AS/OTH CGAAP CAD-400987</t>
  </si>
  <si>
    <t>201602</t>
  </si>
  <si>
    <t>SLF-CAN CURR CGAAP-103324</t>
  </si>
  <si>
    <t>SLF-AS/OTH CGAAP CAD-400988</t>
  </si>
  <si>
    <t>201603</t>
  </si>
  <si>
    <t>SLF-CAN UNIQ IFRS-103324</t>
  </si>
  <si>
    <t>SLF-AS/OTH CGAAP CAD-400989</t>
  </si>
  <si>
    <t>201604</t>
  </si>
  <si>
    <t>SLF-CAN UNIQ UGAAP-103324</t>
  </si>
  <si>
    <t>SLF-AS/OTH CGAAP CAD-400996</t>
  </si>
  <si>
    <t>201605</t>
  </si>
  <si>
    <t>SLF-CAN CURR CGAAP-103326</t>
  </si>
  <si>
    <t>SLF-AS/OTH CGAAP CAD-400998</t>
  </si>
  <si>
    <t>201606</t>
  </si>
  <si>
    <t>SLF-CAN UNIQ IFRS-103326</t>
  </si>
  <si>
    <t>SLF-AS/OTH CGAAP CAD-400999</t>
  </si>
  <si>
    <t>201607</t>
  </si>
  <si>
    <t>SLF-CAN CURR CGAAP-103327</t>
  </si>
  <si>
    <t>SLF-AS/OTH CGAAP CAD-401807</t>
  </si>
  <si>
    <t>201608</t>
  </si>
  <si>
    <t>SLF-CAN UNIQ IFRS-103327</t>
  </si>
  <si>
    <t>SLF-AS/OTH CGAAP CAD-401808</t>
  </si>
  <si>
    <t>201609</t>
  </si>
  <si>
    <t>SLF-CAN UNIQ UGAAP-123201</t>
  </si>
  <si>
    <t>SLF-AS/OTH CGAAP CAD-401809</t>
  </si>
  <si>
    <t>201610</t>
  </si>
  <si>
    <t>SLF-CAN UNIQ UGAAP-123202</t>
  </si>
  <si>
    <t>SLF-AS/OTH CGAAP CAD-401810</t>
  </si>
  <si>
    <t>201611</t>
  </si>
  <si>
    <t>SLF-CAN UNIQ UGAAP-123203</t>
  </si>
  <si>
    <t>SLF-AS/OTH CGAAP CAD-401851</t>
  </si>
  <si>
    <t>201613</t>
  </si>
  <si>
    <t>SLF-CAN UNIQ UGAAP-123205</t>
  </si>
  <si>
    <t>SLF-AS/OTH CGAAP CAD-402101</t>
  </si>
  <si>
    <t>201614</t>
  </si>
  <si>
    <t>SLF-CAN UNIQ IFRS-123206</t>
  </si>
  <si>
    <t>SLF-AS/OTH CGAAP CAD-402102</t>
  </si>
  <si>
    <t>201616</t>
  </si>
  <si>
    <t>SLF-CAN UNIQ UGAAP-123206</t>
  </si>
  <si>
    <t>SLF-AS/OTH CGAAP CAD-402103</t>
  </si>
  <si>
    <t>201617</t>
  </si>
  <si>
    <t>SLF-CAN CURR CGAAP-123207</t>
  </si>
  <si>
    <t>SLF-AS/OTH CGAAP CAD-402108</t>
  </si>
  <si>
    <t>201618</t>
  </si>
  <si>
    <t>SLF-CAN UNIQ IFRS-123207</t>
  </si>
  <si>
    <t>SLF-AS/OTH CGAAP CAD-402118</t>
  </si>
  <si>
    <t>201621</t>
  </si>
  <si>
    <t>SLF-CAN UNIQ UGAAP-123207</t>
  </si>
  <si>
    <t>SLF-AS/OTH CGAAP CAD-402119</t>
  </si>
  <si>
    <t>201622</t>
  </si>
  <si>
    <t>SLF-CAN CURR CGAAP-123208</t>
  </si>
  <si>
    <t>SLF-AS/OTH CGAAP CAD-402124</t>
  </si>
  <si>
    <t>201623</t>
  </si>
  <si>
    <t>SLF-CAN CURR CGAAP-123209</t>
  </si>
  <si>
    <t>SLF-AS/OTH CGAAP CAD-402125</t>
  </si>
  <si>
    <t>201624</t>
  </si>
  <si>
    <t>SLF-CAN UNIQ UGAAP-123217</t>
  </si>
  <si>
    <t>SLF-AS/OTH CGAAP CAD-402128</t>
  </si>
  <si>
    <t>201625</t>
  </si>
  <si>
    <t>SLF-CAN UNIQ UGAAP-123219</t>
  </si>
  <si>
    <t>SLF-AS/OTH CGAAP CAD-402129</t>
  </si>
  <si>
    <t>201626</t>
  </si>
  <si>
    <t>SLF-CAN UNIQ IFRS-123224</t>
  </si>
  <si>
    <t>SLF-AS/OTH CGAAP CAD-402134</t>
  </si>
  <si>
    <t>201627</t>
  </si>
  <si>
    <t>SLF-CAN UNIQ UGAAP-123224</t>
  </si>
  <si>
    <t>SLF-AS/OTH CGAAP CAD-402135</t>
  </si>
  <si>
    <t>201628</t>
  </si>
  <si>
    <t>SLF-CAN CURR CGAAP-123227</t>
  </si>
  <si>
    <t>SLF-AS/OTH CGAAP CAD-402138</t>
  </si>
  <si>
    <t>201629</t>
  </si>
  <si>
    <t>SLF-CAN UNIQ IFRS-123227</t>
  </si>
  <si>
    <t>SLF-AS/OTH CGAAP CAD-402148</t>
  </si>
  <si>
    <t>201631</t>
  </si>
  <si>
    <t>SLF-CAN CURR CGAAP-123228</t>
  </si>
  <si>
    <t>SLF-AS/OTH CGAAP CAD-402161</t>
  </si>
  <si>
    <t>201632</t>
  </si>
  <si>
    <t>SLF-CAN UNIQ IFRS-123228</t>
  </si>
  <si>
    <t>SLF-AS/OTH CGAAP CAD-402162</t>
  </si>
  <si>
    <t>201633</t>
  </si>
  <si>
    <t>SLF-CAN UNIQ UGAAP-123228</t>
  </si>
  <si>
    <t>SLF-AS/OTH CGAAP CAD-402167</t>
  </si>
  <si>
    <t>201634</t>
  </si>
  <si>
    <t>SLF-CAN CURR CGAAP-123229</t>
  </si>
  <si>
    <t>SLF-AS/OTH CGAAP CAD-402170</t>
  </si>
  <si>
    <t>201635</t>
  </si>
  <si>
    <t>SLF-CAN UNIQ IFRS-123229</t>
  </si>
  <si>
    <t>SLF-AS/OTH CGAAP CAD-402178</t>
  </si>
  <si>
    <t>201636</t>
  </si>
  <si>
    <t>SLF-CAN UNIQ IFRS-123230</t>
  </si>
  <si>
    <t>SLF-AS/OTH CGAAP CAD-402179</t>
  </si>
  <si>
    <t>201637</t>
  </si>
  <si>
    <t>SLF-CAN UNIQ UGAAP-123232</t>
  </si>
  <si>
    <t>SLF-AS/OTH CGAAP CAD-402180</t>
  </si>
  <si>
    <t>201638</t>
  </si>
  <si>
    <t>SLF-CAN CURR CGAAP-123240</t>
  </si>
  <si>
    <t>SLF-AS/OTH CGAAP CAD-402181</t>
  </si>
  <si>
    <t>201647</t>
  </si>
  <si>
    <t>SLF-CAN UNIQ UGAAP-123240</t>
  </si>
  <si>
    <t>SLF-AS/OTH CGAAP CAD-402182</t>
  </si>
  <si>
    <t>201648</t>
  </si>
  <si>
    <t>SLF-CAN CURR CGAAP-123266</t>
  </si>
  <si>
    <t>SLF-AS/OTH CGAAP CAD-402184</t>
  </si>
  <si>
    <t>201649</t>
  </si>
  <si>
    <t>SLF-CAN UNIQ IFRS-123280</t>
  </si>
  <si>
    <t>SLF-AS/OTH CGAAP CAD-402186</t>
  </si>
  <si>
    <t>201658</t>
  </si>
  <si>
    <t>SLF-AS/OTH CGAAP CAD-402188</t>
  </si>
  <si>
    <t>201659</t>
  </si>
  <si>
    <t>SLF-US CURR CGAAP-200400</t>
  </si>
  <si>
    <t>SLF-AS/OTH CGAAP CAD-402189</t>
  </si>
  <si>
    <t>201664</t>
  </si>
  <si>
    <t>SLF-US UNIQ IFRS-200400</t>
  </si>
  <si>
    <t>SLF-AS/OTH CGAAP CAD-402190</t>
  </si>
  <si>
    <t>201665</t>
  </si>
  <si>
    <t>SLF-CAN CURR CGAAP-200402</t>
  </si>
  <si>
    <t>SLF-AS/OTH CGAAP CAD-402198</t>
  </si>
  <si>
    <t>201667</t>
  </si>
  <si>
    <t>SLF-AS/OTH CGAAP CAD-403402</t>
  </si>
  <si>
    <t>201668</t>
  </si>
  <si>
    <t>SLF-US UNIQ IFRS-200402</t>
  </si>
  <si>
    <t>SLF-AS/OTH CGAAP CAD-403404</t>
  </si>
  <si>
    <t>201670</t>
  </si>
  <si>
    <t>SLF-US UNIQ UGAAP-200402</t>
  </si>
  <si>
    <t>SLF-AS/OTH CGAAP CAD-403411</t>
  </si>
  <si>
    <t>201671</t>
  </si>
  <si>
    <t>SLF-CAN CURR CGAAP-200403</t>
  </si>
  <si>
    <t>SLF-AS/OTH CGAAP CAD-403431</t>
  </si>
  <si>
    <t>201673</t>
  </si>
  <si>
    <t>SLF-US CURR CGAAP-200403</t>
  </si>
  <si>
    <t>SLF-AS/OTH CGAAP CAD-403432</t>
  </si>
  <si>
    <t>201674</t>
  </si>
  <si>
    <t>SLF-US UNIQ IFRS-200403</t>
  </si>
  <si>
    <t>SLF-AS/OTH CGAAP CAD-403433</t>
  </si>
  <si>
    <t>201676</t>
  </si>
  <si>
    <t>SLF-US UNIQ UGAAP-200403</t>
  </si>
  <si>
    <t>SLF-AS/OTH CGAAP CAD-403435</t>
  </si>
  <si>
    <t>201677</t>
  </si>
  <si>
    <t>SLF-US CURR CGAAP-200404</t>
  </si>
  <si>
    <t>SLF-AS/OTH CGAAP CAD-403436</t>
  </si>
  <si>
    <t>201679</t>
  </si>
  <si>
    <t>SLF-US CURR CGAAP-200405</t>
  </si>
  <si>
    <t>SLF-AS/OTH CGAAP CAD-403440</t>
  </si>
  <si>
    <t>201680</t>
  </si>
  <si>
    <t>SLF-US UNIQ IFRS-200405</t>
  </si>
  <si>
    <t>SLF-AS/OTH CGAAP CAD-403441</t>
  </si>
  <si>
    <t>201682</t>
  </si>
  <si>
    <t>SLF-US UNIQ UGAAP-200405</t>
  </si>
  <si>
    <t>SLF-AS/OTH CGAAP CAD-403442</t>
  </si>
  <si>
    <t>201683</t>
  </si>
  <si>
    <t>SLF-US CURR CGAAP-200406</t>
  </si>
  <si>
    <t>SLF-AS/OTH CGAAP CAD-403443</t>
  </si>
  <si>
    <t>201685</t>
  </si>
  <si>
    <t>SLF-US UNIQ IFRS-200406</t>
  </si>
  <si>
    <t>SLF-AS/OTH CGAAP CAD-403444</t>
  </si>
  <si>
    <t>201686</t>
  </si>
  <si>
    <t>SLF-US UNIQ UGAAP-200406</t>
  </si>
  <si>
    <t>SLF-AS/OTH CGAAP CAD-403445</t>
  </si>
  <si>
    <t>201688</t>
  </si>
  <si>
    <t>SLF-CAN CURR CGAAP-200407</t>
  </si>
  <si>
    <t>SLF-AS/OTH CGAAP CAD-403446</t>
  </si>
  <si>
    <t>201689</t>
  </si>
  <si>
    <t>SLF-AS/OTH CGAAP CAD-403447</t>
  </si>
  <si>
    <t>201691</t>
  </si>
  <si>
    <t>SLF-US UNIQ IFRS-200407</t>
  </si>
  <si>
    <t>SLF-AS/OTH CGAAP CAD-403448</t>
  </si>
  <si>
    <t>201693</t>
  </si>
  <si>
    <t>SLF-US UNIQ UGAAP-200407</t>
  </si>
  <si>
    <t>SLF-AS/OTH CGAAP CAD-403449</t>
  </si>
  <si>
    <t>201695</t>
  </si>
  <si>
    <t>SLF-US CURR CGAAP-200411</t>
  </si>
  <si>
    <t>SLF-AS/OTH CGAAP CAD-403457</t>
  </si>
  <si>
    <t>201700</t>
  </si>
  <si>
    <t>SLF-US UNIQ IFRS-200411</t>
  </si>
  <si>
    <t>SLF-AS/OTH CGAAP CAD-403466</t>
  </si>
  <si>
    <t>201701</t>
  </si>
  <si>
    <t>SLF-US UNIQ UGAAP-200411</t>
  </si>
  <si>
    <t>SLF-AS/OTH CGAAP CAD-403467</t>
  </si>
  <si>
    <t>201702</t>
  </si>
  <si>
    <t>SLF-US CURR CGAAP-200415</t>
  </si>
  <si>
    <t>SLF-AS/OTH CGAAP CAD-403468</t>
  </si>
  <si>
    <t>201703</t>
  </si>
  <si>
    <t>SLF-US UNIQ IFRS-200415</t>
  </si>
  <si>
    <t>SLF-AS/OTH CGAAP CAD-403469</t>
  </si>
  <si>
    <t>201704</t>
  </si>
  <si>
    <t>SLF-US UNIQ UGAAP-200415</t>
  </si>
  <si>
    <t>SLF-AS/OTH CGAAP CAD-403481</t>
  </si>
  <si>
    <t>201705</t>
  </si>
  <si>
    <t>SLF-CAN CURR CGAAP-200416</t>
  </si>
  <si>
    <t>SLF-AS/OTH CGAAP CAD-403482</t>
  </si>
  <si>
    <t>201707</t>
  </si>
  <si>
    <t>SLF-US CURR CGAAP-200416</t>
  </si>
  <si>
    <t>SLF-AS/OTH CGAAP CAD-403483</t>
  </si>
  <si>
    <t>201708</t>
  </si>
  <si>
    <t>SLF-US CURR CGAAP-200417</t>
  </si>
  <si>
    <t>SLF-AS/OTH CGAAP CAD-403484</t>
  </si>
  <si>
    <t>201709</t>
  </si>
  <si>
    <t>SLF-US UNIQ IFRS-200417</t>
  </si>
  <si>
    <t>SLF-AS/OTH CGAAP CAD-403563</t>
  </si>
  <si>
    <t>201710</t>
  </si>
  <si>
    <t>SLF-US UNIQ UGAAP-200417</t>
  </si>
  <si>
    <t>SLF-AS/OTH CGAAP CAD-403579</t>
  </si>
  <si>
    <t>201711</t>
  </si>
  <si>
    <t>SLF-US CURR CGAAP-200418</t>
  </si>
  <si>
    <t>SLF-AS/OTH CGAAP CAD-488990</t>
  </si>
  <si>
    <t>201712</t>
  </si>
  <si>
    <t>SLF-US UNIQ IFRS-200418</t>
  </si>
  <si>
    <t>201713</t>
  </si>
  <si>
    <t>SLF-US UNIQ UGAAP-200418</t>
  </si>
  <si>
    <t>201714</t>
  </si>
  <si>
    <t>SLF-US UNIQ IFRS-200419</t>
  </si>
  <si>
    <t>SLF-CAN CURR CGAAP-500206</t>
  </si>
  <si>
    <t>201715</t>
  </si>
  <si>
    <t>SLF-US UNIQ UGAAP-200419</t>
  </si>
  <si>
    <t>201719</t>
  </si>
  <si>
    <t>SLF-US UNIQ IFRS-200420</t>
  </si>
  <si>
    <t>201720</t>
  </si>
  <si>
    <t>SLF-US UNIQ UGAAP-200420</t>
  </si>
  <si>
    <t>SLF-US CURR CGAAP-202330</t>
  </si>
  <si>
    <t>201721</t>
  </si>
  <si>
    <t>SLF-US CURR CGAAP-200422</t>
  </si>
  <si>
    <t>SLF-US CURR CGAAP-202586</t>
  </si>
  <si>
    <t>201725</t>
  </si>
  <si>
    <t>SLF-US UNIQ IFRS-200422</t>
  </si>
  <si>
    <t>201727</t>
  </si>
  <si>
    <t>SLF-US UNIQ UGAAP-200422</t>
  </si>
  <si>
    <t>SLF-US CURR CGAAP-203065</t>
  </si>
  <si>
    <t>201729</t>
  </si>
  <si>
    <t>SLF-US CURR CGAAP-200423</t>
  </si>
  <si>
    <t>SLF-US CURR CGAAP-207970</t>
  </si>
  <si>
    <t>201770</t>
  </si>
  <si>
    <t>SLF-US UNIQ IFRS-200423</t>
  </si>
  <si>
    <t>201771</t>
  </si>
  <si>
    <t>SLF-US UNIQ UGAAP-200423</t>
  </si>
  <si>
    <t>201772</t>
  </si>
  <si>
    <t>SLF-US CURR CGAAP-200425</t>
  </si>
  <si>
    <t>SLF-US CURR CGAAP-200427</t>
  </si>
  <si>
    <t>201773</t>
  </si>
  <si>
    <t>SLF-US UNIQ IFRS-200425</t>
  </si>
  <si>
    <t>SLF-US CURR CGAAP-200428</t>
  </si>
  <si>
    <t>201774</t>
  </si>
  <si>
    <t>SLF-US UNIQ UGAAP-200425</t>
  </si>
  <si>
    <t>SLF-US CURR CGAAP-200443</t>
  </si>
  <si>
    <t>201775</t>
  </si>
  <si>
    <t>SLF-US CURR CGAAP-200426</t>
  </si>
  <si>
    <t>SLF-US CURR CGAAP-200454</t>
  </si>
  <si>
    <t>201776</t>
  </si>
  <si>
    <t>SLF-US UNIQ IFRS-200426</t>
  </si>
  <si>
    <t>201777</t>
  </si>
  <si>
    <t>SLF-US UNIQ UGAAP-200426</t>
  </si>
  <si>
    <t>SLF-US CURR CGAAP-200463</t>
  </si>
  <si>
    <t>201781</t>
  </si>
  <si>
    <t>SLF-US CURR CGAAP-200469</t>
  </si>
  <si>
    <t>201782</t>
  </si>
  <si>
    <t>SLF-US UNIQ IFRS-200427</t>
  </si>
  <si>
    <t>201783</t>
  </si>
  <si>
    <t>SLF-US UNIQ UGAAP-200427</t>
  </si>
  <si>
    <t>201785</t>
  </si>
  <si>
    <t>202059</t>
  </si>
  <si>
    <t>SLF-US UNIQ IFRS-200428</t>
  </si>
  <si>
    <t>202060</t>
  </si>
  <si>
    <t>SLF-US UNIQ UGAAP-200428</t>
  </si>
  <si>
    <t>202286</t>
  </si>
  <si>
    <t>SLF-US CURR CGAAP-200429</t>
  </si>
  <si>
    <t>202298</t>
  </si>
  <si>
    <t>SLF-US UNIQ IFRS-200429</t>
  </si>
  <si>
    <t>SLF-US UNIQ UGAAP-200454</t>
  </si>
  <si>
    <t>202330</t>
  </si>
  <si>
    <t>SLF-US CURR CGAAP-200442</t>
  </si>
  <si>
    <t>SLF-US UNIQ UGAAP-200461</t>
  </si>
  <si>
    <t>202334</t>
  </si>
  <si>
    <t>SLF-US UNIQ IFRS-200442</t>
  </si>
  <si>
    <t>SLF-US UNIQ UGAAP-200463</t>
  </si>
  <si>
    <t>202336</t>
  </si>
  <si>
    <t>SLF-US UNIQ UGAAP-200442</t>
  </si>
  <si>
    <t>SLF-US UNIQ UGAAP-200589</t>
  </si>
  <si>
    <t>202586</t>
  </si>
  <si>
    <t>SLF-US UNIQ UGAAP-500151</t>
  </si>
  <si>
    <t>202587</t>
  </si>
  <si>
    <t>SLF-US UNIQ IFRS-200443</t>
  </si>
  <si>
    <t>202588</t>
  </si>
  <si>
    <t>SLF-US UNIQ IFRS-200444</t>
  </si>
  <si>
    <t>203039</t>
  </si>
  <si>
    <t>SLF-US CURR CGAAP-200445</t>
  </si>
  <si>
    <t>203040</t>
  </si>
  <si>
    <t>SLF-US UNIQ IFRS-200445</t>
  </si>
  <si>
    <t>203042</t>
  </si>
  <si>
    <t>SLF-US UNIQ UGAAP-200445</t>
  </si>
  <si>
    <t>203043</t>
  </si>
  <si>
    <t>SLF-US CURR CGAAP-200446</t>
  </si>
  <si>
    <t>203044</t>
  </si>
  <si>
    <t>SLF-US UNIQ IFRS-200446</t>
  </si>
  <si>
    <t>203045</t>
  </si>
  <si>
    <t>SLF-US UNIQ UGAAP-200446</t>
  </si>
  <si>
    <t>203046</t>
  </si>
  <si>
    <t>SLF-US UNIQ IFRS-200447</t>
  </si>
  <si>
    <t>203049</t>
  </si>
  <si>
    <t>SLF-US UNIQ UGAAP-200447</t>
  </si>
  <si>
    <t>203050</t>
  </si>
  <si>
    <t>SLF-US UNIQ UGAAP-200448</t>
  </si>
  <si>
    <t>203051</t>
  </si>
  <si>
    <t>SLF-US UNIQ IFRS-200450</t>
  </si>
  <si>
    <t>203052</t>
  </si>
  <si>
    <t>SLF-US UNIQ IFRS-200451</t>
  </si>
  <si>
    <t>203053</t>
  </si>
  <si>
    <t>SLF-CAN CURR CGAAP-200452</t>
  </si>
  <si>
    <t>203054</t>
  </si>
  <si>
    <t>SLF-US CURR CGAAP-200452</t>
  </si>
  <si>
    <t>SLF-US CURR CGAAP-200453</t>
  </si>
  <si>
    <t>203055</t>
  </si>
  <si>
    <t>SLF-US UNIQ IFRS-200452</t>
  </si>
  <si>
    <t>203056</t>
  </si>
  <si>
    <t>SLF-US UNIQ UGAAP-200452</t>
  </si>
  <si>
    <t>203057</t>
  </si>
  <si>
    <t>SLF-US CURR CGAAP-203378</t>
  </si>
  <si>
    <t>203058</t>
  </si>
  <si>
    <t>SLF-US UNIQ IFRS-200453</t>
  </si>
  <si>
    <t>SLF-US CURR CGAAP-207972</t>
  </si>
  <si>
    <t>203059</t>
  </si>
  <si>
    <t>SLF-US UNIQ UGAAP-200453</t>
  </si>
  <si>
    <t>203060</t>
  </si>
  <si>
    <t>203061</t>
  </si>
  <si>
    <t>SLF-US UNIQ IFRS-200454</t>
  </si>
  <si>
    <t>203062</t>
  </si>
  <si>
    <t>203063</t>
  </si>
  <si>
    <t>SLF-US CURR CGAAP-200455</t>
  </si>
  <si>
    <t>SLF-US CURR CGAAP-200459</t>
  </si>
  <si>
    <t>203064</t>
  </si>
  <si>
    <t>SLF-US UNIQ IFRS-200456</t>
  </si>
  <si>
    <t>203065</t>
  </si>
  <si>
    <t>SLF-US UNIQ UGAAP-200456</t>
  </si>
  <si>
    <t>203066</t>
  </si>
  <si>
    <t>SLF-US CURR CGAAP-200457</t>
  </si>
  <si>
    <t>203067</t>
  </si>
  <si>
    <t>SLF-US UNIQ IFRS-200457</t>
  </si>
  <si>
    <t>203068</t>
  </si>
  <si>
    <t>SLF-US UNIQ UGAAP-200457</t>
  </si>
  <si>
    <t>203069</t>
  </si>
  <si>
    <t>SLF-US UNIQ IFRS-200458</t>
  </si>
  <si>
    <t>203070</t>
  </si>
  <si>
    <t>SLF-US UNIQ UGAAP-200458</t>
  </si>
  <si>
    <t>203071</t>
  </si>
  <si>
    <t>203072</t>
  </si>
  <si>
    <t>SLF-US UNIQ IFRS-200459</t>
  </si>
  <si>
    <t>203073</t>
  </si>
  <si>
    <t>SLF-US UNIQ UGAAP-200459</t>
  </si>
  <si>
    <t>203074</t>
  </si>
  <si>
    <t>203075</t>
  </si>
  <si>
    <t>SLF-US UNIQ IFRS-200461</t>
  </si>
  <si>
    <t>SLF-US CURR CGAAP-200472</t>
  </si>
  <si>
    <t>203076</t>
  </si>
  <si>
    <t>SLF-US CURR CGAAP-200474</t>
  </si>
  <si>
    <t>203077</t>
  </si>
  <si>
    <t>SLF-US UNIQ IFRS-200462</t>
  </si>
  <si>
    <t>203085</t>
  </si>
  <si>
    <t>SLF-US UNIQ UGAAP-200462</t>
  </si>
  <si>
    <t>203090</t>
  </si>
  <si>
    <t>SLF-US CURR CGAAP-203376</t>
  </si>
  <si>
    <t>203091</t>
  </si>
  <si>
    <t>SLF-US UNIQ IFRS-200463</t>
  </si>
  <si>
    <t>203092</t>
  </si>
  <si>
    <t>203093</t>
  </si>
  <si>
    <t>SLF-US UNIQ IFRS-200465</t>
  </si>
  <si>
    <t>203094</t>
  </si>
  <si>
    <t>SLF-US UNIQ UGAAP-200465</t>
  </si>
  <si>
    <t>203095</t>
  </si>
  <si>
    <t>SLF-US UNIQ IFRS-200468</t>
  </si>
  <si>
    <t>203096</t>
  </si>
  <si>
    <t>SLF-US UNIQ UGAAP-200468</t>
  </si>
  <si>
    <t>203376</t>
  </si>
  <si>
    <t>203377</t>
  </si>
  <si>
    <t>SLF-US UNIQ IFRS-200469</t>
  </si>
  <si>
    <t>203378</t>
  </si>
  <si>
    <t>SLF-US CURR CGAAP-200471</t>
  </si>
  <si>
    <t>203379</t>
  </si>
  <si>
    <t>SLF-US UNIQ IFRS-200471</t>
  </si>
  <si>
    <t>203380</t>
  </si>
  <si>
    <t>SLF-US UNIQ UGAAP-200471</t>
  </si>
  <si>
    <t>203381</t>
  </si>
  <si>
    <t>203382</t>
  </si>
  <si>
    <t>SLF-US UNIQ IFRS-200472</t>
  </si>
  <si>
    <t>203383</t>
  </si>
  <si>
    <t>SLF-US UNIQ UGAAP-200472</t>
  </si>
  <si>
    <t>203385</t>
  </si>
  <si>
    <t>SLF-US CURR CGAAP-200473</t>
  </si>
  <si>
    <t>203386</t>
  </si>
  <si>
    <t>203387</t>
  </si>
  <si>
    <t>SLF-US UNIQ IFRS-200474</t>
  </si>
  <si>
    <t>203390</t>
  </si>
  <si>
    <t>SLF-US UNIQ UGAAP-200474</t>
  </si>
  <si>
    <t>203391</t>
  </si>
  <si>
    <t>SLF-US UNIQ IFRS-200481</t>
  </si>
  <si>
    <t>203392</t>
  </si>
  <si>
    <t>SLF-US UNIQ IFRS-200485</t>
  </si>
  <si>
    <t>SLF-US CURR CGAAP-207994</t>
  </si>
  <si>
    <t>203393</t>
  </si>
  <si>
    <t>SLF-US UNIQ IFRS-200487</t>
  </si>
  <si>
    <t>203394</t>
  </si>
  <si>
    <t>SLF-US UNIQ UGAAP-200495</t>
  </si>
  <si>
    <t>203395</t>
  </si>
  <si>
    <t>203399</t>
  </si>
  <si>
    <t>SLF-US CURR CGAAP-200504</t>
  </si>
  <si>
    <t>207970</t>
  </si>
  <si>
    <t>SLF-US UNIQ IFRS-200509</t>
  </si>
  <si>
    <t>207971</t>
  </si>
  <si>
    <t>SLF-US UNIQ UGAAP-200509</t>
  </si>
  <si>
    <t>207972</t>
  </si>
  <si>
    <t>SLF-US CURR CGAAP-200538</t>
  </si>
  <si>
    <t>207973</t>
  </si>
  <si>
    <t>SLF-US CURR CGAAP-200554</t>
  </si>
  <si>
    <t>207974</t>
  </si>
  <si>
    <t>207975</t>
  </si>
  <si>
    <t>SLF-US UNIQ IFRS-200562</t>
  </si>
  <si>
    <t>207979</t>
  </si>
  <si>
    <t>SLF-US CURR CGAAP-202587</t>
  </si>
  <si>
    <t>207980</t>
  </si>
  <si>
    <t>SLF-US UNIQ IFRS-200563</t>
  </si>
  <si>
    <t>207981</t>
  </si>
  <si>
    <t>SLF-US UNIQ IFRS-200570</t>
  </si>
  <si>
    <t>207983</t>
  </si>
  <si>
    <t>SLF-US UNIQ UGAAP-200570</t>
  </si>
  <si>
    <t>207984</t>
  </si>
  <si>
    <t>SLF-US UNIQ IFRS-200575</t>
  </si>
  <si>
    <t>207985</t>
  </si>
  <si>
    <t>SLF-US UNIQ UGAAP-200575</t>
  </si>
  <si>
    <t>207986</t>
  </si>
  <si>
    <t>SLF-US UNIQ IFRS-200580</t>
  </si>
  <si>
    <t>207988</t>
  </si>
  <si>
    <t>SLF-US UNIQ IFRS-200581</t>
  </si>
  <si>
    <t>207989</t>
  </si>
  <si>
    <t>SLF-US UNIQ IFRS-200582</t>
  </si>
  <si>
    <t>SLF-US CURR CGAAP-203051</t>
  </si>
  <si>
    <t>207994</t>
  </si>
  <si>
    <t>207995</t>
  </si>
  <si>
    <t>SLF-US CURR CGAAP-201601</t>
  </si>
  <si>
    <t>207997</t>
  </si>
  <si>
    <t>SLF-US UNIQ IFRS-201601</t>
  </si>
  <si>
    <t>SLF-US CURR CGAAP-203390</t>
  </si>
  <si>
    <t>259883</t>
  </si>
  <si>
    <t>SLF-US CURR CGAAP-201602</t>
  </si>
  <si>
    <t>259929</t>
  </si>
  <si>
    <t>SLF-US UNIQ IFRS-201602</t>
  </si>
  <si>
    <t>285558</t>
  </si>
  <si>
    <t>SLF-US CURR CGAAP-201603</t>
  </si>
  <si>
    <t>300045</t>
  </si>
  <si>
    <t>SLF-US UNIQ IFRS-201603</t>
  </si>
  <si>
    <t>300070</t>
  </si>
  <si>
    <t>SLF-US CURR CGAAP-201604</t>
  </si>
  <si>
    <t>300090</t>
  </si>
  <si>
    <t>SLF-US UNIQ IFRS-201604</t>
  </si>
  <si>
    <t>300133</t>
  </si>
  <si>
    <t>SLF-US CURR CGAAP-201605</t>
  </si>
  <si>
    <t>300151</t>
  </si>
  <si>
    <t>SLF-US UNIQ IFRS-201605</t>
  </si>
  <si>
    <t>300320</t>
  </si>
  <si>
    <t>SLF-US CURR CGAAP-201606</t>
  </si>
  <si>
    <t>300330</t>
  </si>
  <si>
    <t>SLF-US UNIQ IFRS-201606</t>
  </si>
  <si>
    <t>300340</t>
  </si>
  <si>
    <t>SLF-US CURR CGAAP-201607</t>
  </si>
  <si>
    <t>300350</t>
  </si>
  <si>
    <t>SLF-US UNIQ IFRS-201607</t>
  </si>
  <si>
    <t>300371</t>
  </si>
  <si>
    <t>SLF-US UNIQ IFRS-201608</t>
  </si>
  <si>
    <t>300382</t>
  </si>
  <si>
    <t>SLF-US CURR CGAAP-201609</t>
  </si>
  <si>
    <t>300390</t>
  </si>
  <si>
    <t>SLF-US UNIQ IFRS-201609</t>
  </si>
  <si>
    <t>300533</t>
  </si>
  <si>
    <t>SLF-US UNIQ IFRS-201610</t>
  </si>
  <si>
    <t>SLF-CAN CURR CGAAP-300602</t>
  </si>
  <si>
    <t>300570</t>
  </si>
  <si>
    <t>SLF-US UNIQ IFRS-201611</t>
  </si>
  <si>
    <t>300571</t>
  </si>
  <si>
    <t>SLF-US UNIQ IFRS-201613</t>
  </si>
  <si>
    <t>SLF-CAN CURR CGAAP-503333</t>
  </si>
  <si>
    <t>300572</t>
  </si>
  <si>
    <t>SLF-US CURR CGAAP-201614</t>
  </si>
  <si>
    <t>SLF-CAN CURR CGAAP-503342</t>
  </si>
  <si>
    <t>300573</t>
  </si>
  <si>
    <t>SLF-US UNIQ IFRS-201614</t>
  </si>
  <si>
    <t>SLF-CAN CURR CGAAP-503352</t>
  </si>
  <si>
    <t>300602</t>
  </si>
  <si>
    <t>SLF-US CURR CGAAP-201616</t>
  </si>
  <si>
    <t>SLF-CAN CURR CGAAP-503353</t>
  </si>
  <si>
    <t>300604</t>
  </si>
  <si>
    <t>SLF-US UNIQ IFRS-201616</t>
  </si>
  <si>
    <t>SLF-CAN CURR CGAAP-503362</t>
  </si>
  <si>
    <t>300607</t>
  </si>
  <si>
    <t>SLF-US CURR CGAAP-201617</t>
  </si>
  <si>
    <t>SLF-CAN CURR CGAAP-503363</t>
  </si>
  <si>
    <t>300621</t>
  </si>
  <si>
    <t>SLF-US UNIQ IFRS-201617</t>
  </si>
  <si>
    <t>SLF-CAN CURR CGAAP-503372</t>
  </si>
  <si>
    <t>300622</t>
  </si>
  <si>
    <t>SLF-US CURR CGAAP-201618</t>
  </si>
  <si>
    <t>SLF-CAN CURR CGAAP-503373</t>
  </si>
  <si>
    <t>300661</t>
  </si>
  <si>
    <t>SLF-US UNIQ IFRS-201618</t>
  </si>
  <si>
    <t>300668</t>
  </si>
  <si>
    <t>SLF-US CURR CGAAP-201621</t>
  </si>
  <si>
    <t>300670</t>
  </si>
  <si>
    <t>SLF-US UNIQ IFRS-201621</t>
  </si>
  <si>
    <t>300673</t>
  </si>
  <si>
    <t>SLF-US CURR CGAAP-201622</t>
  </si>
  <si>
    <t>300675</t>
  </si>
  <si>
    <t>SLF-US UNIQ IFRS-201622</t>
  </si>
  <si>
    <t>300711</t>
  </si>
  <si>
    <t>SLF-US CURR CGAAP-201623</t>
  </si>
  <si>
    <t>302601</t>
  </si>
  <si>
    <t>SLF-US UNIQ IFRS-201623</t>
  </si>
  <si>
    <t>302604</t>
  </si>
  <si>
    <t>SLF-US CURR CGAAP-201624</t>
  </si>
  <si>
    <t>302816</t>
  </si>
  <si>
    <t>SLF-US UNIQ IFRS-201624</t>
  </si>
  <si>
    <t>302821</t>
  </si>
  <si>
    <t>SLF-US UNIQ IFRS-201625</t>
  </si>
  <si>
    <t>366001</t>
  </si>
  <si>
    <t>SLF-US CURR CGAAP-201626</t>
  </si>
  <si>
    <t>366004</t>
  </si>
  <si>
    <t>SLF-US UNIQ IFRS-201626</t>
  </si>
  <si>
    <t>366007</t>
  </si>
  <si>
    <t>SLF-US CURR CGAAP-201627</t>
  </si>
  <si>
    <t>366008</t>
  </si>
  <si>
    <t>SLF-US CURR CGAAP-201628</t>
  </si>
  <si>
    <t>366010</t>
  </si>
  <si>
    <t>SLF-US UNIQ IFRS-201628</t>
  </si>
  <si>
    <t>400801</t>
  </si>
  <si>
    <t>SLF-US CURR CGAAP-201629</t>
  </si>
  <si>
    <t>400802</t>
  </si>
  <si>
    <t>SLF-US UNIQ IFRS-201629</t>
  </si>
  <si>
    <t>400804</t>
  </si>
  <si>
    <t>SLF-US UNIQ IFRS-201631</t>
  </si>
  <si>
    <t>400806</t>
  </si>
  <si>
    <t>SLF-US CURR CGAAP-201632</t>
  </si>
  <si>
    <t>400807</t>
  </si>
  <si>
    <t>SLF-US UNIQ IFRS-201632</t>
  </si>
  <si>
    <t>400809</t>
  </si>
  <si>
    <t>SLF-US CURR CGAAP-201633</t>
  </si>
  <si>
    <t>400810</t>
  </si>
  <si>
    <t>SLF-US UNIQ IFRS-201633</t>
  </si>
  <si>
    <t>400811</t>
  </si>
  <si>
    <t>SLF-US UNIQ IFRS-201634</t>
  </si>
  <si>
    <t>400812</t>
  </si>
  <si>
    <t>SLF-US UNIQ IFRS-201635</t>
  </si>
  <si>
    <t>400840</t>
  </si>
  <si>
    <t>SLF-US UNIQ IFRS-201636</t>
  </si>
  <si>
    <t>400841</t>
  </si>
  <si>
    <t>SLF-US UNIQ IFRS-201637</t>
  </si>
  <si>
    <t>400843</t>
  </si>
  <si>
    <t>SLF-US UNIQ IFRS-201638</t>
  </si>
  <si>
    <t>400844</t>
  </si>
  <si>
    <t>SLF-US UNIQ IFRS-201647</t>
  </si>
  <si>
    <t>400848</t>
  </si>
  <si>
    <t>SLF-US UNIQ IFRS-201648</t>
  </si>
  <si>
    <t>400850</t>
  </si>
  <si>
    <t>SLF-US UNIQ IFRS-201649</t>
  </si>
  <si>
    <t>400851</t>
  </si>
  <si>
    <t>SLF-US UNIQ IFRS-201658</t>
  </si>
  <si>
    <t>400852</t>
  </si>
  <si>
    <t>SLF-US UNIQ IFRS-201659</t>
  </si>
  <si>
    <t>400853</t>
  </si>
  <si>
    <t>SLF-US CURR CGAAP-201664</t>
  </si>
  <si>
    <t>400854</t>
  </si>
  <si>
    <t>SLF-US UNIQ IFRS-201664</t>
  </si>
  <si>
    <t>400855</t>
  </si>
  <si>
    <t>SLF-US CURR CGAAP-201665</t>
  </si>
  <si>
    <t>400856</t>
  </si>
  <si>
    <t>SLF-US UNIQ IFRS-201665</t>
  </si>
  <si>
    <t>400857</t>
  </si>
  <si>
    <t>SLF-US UNIQ IFRS-201667</t>
  </si>
  <si>
    <t>400860</t>
  </si>
  <si>
    <t>SLF-US UNIQ IFRS-201668</t>
  </si>
  <si>
    <t>400861</t>
  </si>
  <si>
    <t>SLF-US CURR CGAAP-201670</t>
  </si>
  <si>
    <t>400866</t>
  </si>
  <si>
    <t>SLF-US UNIQ IFRS-201670</t>
  </si>
  <si>
    <t>400867</t>
  </si>
  <si>
    <t>SLF-US CURR CGAAP-201671</t>
  </si>
  <si>
    <t>400868</t>
  </si>
  <si>
    <t>SLF-US UNIQ IFRS-201671</t>
  </si>
  <si>
    <t>400869</t>
  </si>
  <si>
    <t>SLF-US CURR CGAAP-201673</t>
  </si>
  <si>
    <t>400870</t>
  </si>
  <si>
    <t>SLF-US UNIQ IFRS-201673</t>
  </si>
  <si>
    <t>400871</t>
  </si>
  <si>
    <t>SLF-US CURR CGAAP-201674</t>
  </si>
  <si>
    <t>400872</t>
  </si>
  <si>
    <t>SLF-US UNIQ IFRS-201674</t>
  </si>
  <si>
    <t>400874</t>
  </si>
  <si>
    <t>SLF-US CURR CGAAP-201676</t>
  </si>
  <si>
    <t>400881</t>
  </si>
  <si>
    <t>SLF-US UNIQ IFRS-201676</t>
  </si>
  <si>
    <t>400882</t>
  </si>
  <si>
    <t>SLF-US UNIQ IFRS-201677</t>
  </si>
  <si>
    <t>400883</t>
  </si>
  <si>
    <t>SLF-US CURR CGAAP-201679</t>
  </si>
  <si>
    <t>400884</t>
  </si>
  <si>
    <t>SLF-US UNIQ IFRS-201679</t>
  </si>
  <si>
    <t>400885</t>
  </si>
  <si>
    <t>SLF-US CURR CGAAP-201680</t>
  </si>
  <si>
    <t>400886</t>
  </si>
  <si>
    <t>SLF-US UNIQ IFRS-201680</t>
  </si>
  <si>
    <t>400911</t>
  </si>
  <si>
    <t>SLF-US CURR CGAAP-201682</t>
  </si>
  <si>
    <t>400916</t>
  </si>
  <si>
    <t>SLF-US UNIQ IFRS-201682</t>
  </si>
  <si>
    <t>400935</t>
  </si>
  <si>
    <t>SLF-US CURR CGAAP-201683</t>
  </si>
  <si>
    <t>400936</t>
  </si>
  <si>
    <t>SLF-US UNIQ IFRS-201683</t>
  </si>
  <si>
    <t>400937</t>
  </si>
  <si>
    <t>SLF-US CURR CGAAP-201685</t>
  </si>
  <si>
    <t>400938</t>
  </si>
  <si>
    <t>SLF-US UNIQ IFRS-201685</t>
  </si>
  <si>
    <t>400939</t>
  </si>
  <si>
    <t>SLF-US CURR CGAAP-201686</t>
  </si>
  <si>
    <t>400941</t>
  </si>
  <si>
    <t>SLF-US UNIQ IFRS-201686</t>
  </si>
  <si>
    <t>400942</t>
  </si>
  <si>
    <t>SLF-US CURR CGAAP-201688</t>
  </si>
  <si>
    <t>400948</t>
  </si>
  <si>
    <t>SLF-US UNIQ IFRS-201688</t>
  </si>
  <si>
    <t>400949</t>
  </si>
  <si>
    <t>SLF-US CURR CGAAP-201689</t>
  </si>
  <si>
    <t>400950</t>
  </si>
  <si>
    <t>SLF-US UNIQ IFRS-201689</t>
  </si>
  <si>
    <t>400951</t>
  </si>
  <si>
    <t>SLF-US CURR CGAAP-201691</t>
  </si>
  <si>
    <t>400952</t>
  </si>
  <si>
    <t>SLF-US UNIQ IFRS-201691</t>
  </si>
  <si>
    <t>400953</t>
  </si>
  <si>
    <t>SLF-US CURR CGAAP-201693</t>
  </si>
  <si>
    <t>400954</t>
  </si>
  <si>
    <t>SLF-US UNIQ IFRS-201693</t>
  </si>
  <si>
    <t>400955</t>
  </si>
  <si>
    <t>SLF-US CURR CGAAP-201695</t>
  </si>
  <si>
    <t>400956</t>
  </si>
  <si>
    <t>SLF-US UNIQ IFRS-201695</t>
  </si>
  <si>
    <t>400957</t>
  </si>
  <si>
    <t>SLF-US CURR CGAAP-201700</t>
  </si>
  <si>
    <t>400958</t>
  </si>
  <si>
    <t>SLF-US UNIQ IFRS-201700</t>
  </si>
  <si>
    <t>SLF-US CURR CGAAP-201705</t>
  </si>
  <si>
    <t>400964</t>
  </si>
  <si>
    <t>SLF-US CURR CGAAP-201701</t>
  </si>
  <si>
    <t>SLF-US CURR CGAAP-201707</t>
  </si>
  <si>
    <t>400965</t>
  </si>
  <si>
    <t>SLF-US UNIQ IFRS-201701</t>
  </si>
  <si>
    <t>SLF-US CURR CGAAP-201714</t>
  </si>
  <si>
    <t>400966</t>
  </si>
  <si>
    <t>SLF-US CURR CGAAP-201702</t>
  </si>
  <si>
    <t>SLF-US CURR CGAAP-201715</t>
  </si>
  <si>
    <t>400967</t>
  </si>
  <si>
    <t>SLF-US UNIQ IFRS-201702</t>
  </si>
  <si>
    <t>SLF-US CURR CGAAP-203058</t>
  </si>
  <si>
    <t>400968</t>
  </si>
  <si>
    <t>SLF-US CURR CGAAP-201703</t>
  </si>
  <si>
    <t>400969</t>
  </si>
  <si>
    <t>SLF-US UNIQ IFRS-201703</t>
  </si>
  <si>
    <t>400970</t>
  </si>
  <si>
    <t>SLF-US CURR CGAAP-201704</t>
  </si>
  <si>
    <t>400972</t>
  </si>
  <si>
    <t>SLF-US UNIQ IFRS-201704</t>
  </si>
  <si>
    <t>400973</t>
  </si>
  <si>
    <t>400974</t>
  </si>
  <si>
    <t>SLF-US UNIQ IFRS-201705</t>
  </si>
  <si>
    <t>400975</t>
  </si>
  <si>
    <t>400983</t>
  </si>
  <si>
    <t>SLF-US UNIQ IFRS-201707</t>
  </si>
  <si>
    <t>400984</t>
  </si>
  <si>
    <t>SLF-US UNIQ IFRS-201708</t>
  </si>
  <si>
    <t>400985</t>
  </si>
  <si>
    <t>SLF-US CURR CGAAP-201709</t>
  </si>
  <si>
    <t>400986</t>
  </si>
  <si>
    <t>SLF-US UNIQ IFRS-201709</t>
  </si>
  <si>
    <t>SLF-US UNIQ UGAAP-203058</t>
  </si>
  <si>
    <t>400987</t>
  </si>
  <si>
    <t>SLF-US CURR CGAAP-201710</t>
  </si>
  <si>
    <t>400988</t>
  </si>
  <si>
    <t>SLF-US UNIQ IFRS-201710</t>
  </si>
  <si>
    <t>400989</t>
  </si>
  <si>
    <t>SLF-US CURR CGAAP-201711</t>
  </si>
  <si>
    <t>400996</t>
  </si>
  <si>
    <t>SLF-US UNIQ IFRS-201711</t>
  </si>
  <si>
    <t>400998</t>
  </si>
  <si>
    <t>SLF-US CURR CGAAP-201712</t>
  </si>
  <si>
    <t>400999</t>
  </si>
  <si>
    <t>SLF-US UNIQ IFRS-201712</t>
  </si>
  <si>
    <t>401807</t>
  </si>
  <si>
    <t>SLF-US CURR CGAAP-201713</t>
  </si>
  <si>
    <t>401808</t>
  </si>
  <si>
    <t>SLF-US UNIQ IFRS-201713</t>
  </si>
  <si>
    <t>401809</t>
  </si>
  <si>
    <t>401810</t>
  </si>
  <si>
    <t>SLF-US UNIQ IFRS-201714</t>
  </si>
  <si>
    <t>401851</t>
  </si>
  <si>
    <t>402101</t>
  </si>
  <si>
    <t>SLF-US UNIQ IFRS-201715</t>
  </si>
  <si>
    <t>402102</t>
  </si>
  <si>
    <t>SLF-US UNIQ IFRS-201719</t>
  </si>
  <si>
    <t>402103</t>
  </si>
  <si>
    <t>SLF-US UNIQ IFRS-201720</t>
  </si>
  <si>
    <t>402108</t>
  </si>
  <si>
    <t>SLF-US CURR CGAAP-201721</t>
  </si>
  <si>
    <t>402118</t>
  </si>
  <si>
    <t>SLF-US UNIQ IFRS-201721</t>
  </si>
  <si>
    <t>402119</t>
  </si>
  <si>
    <t>SLF-US UNIQ IFRS-201725</t>
  </si>
  <si>
    <t>402124</t>
  </si>
  <si>
    <t>SLF-US UNIQ IFRS-201727</t>
  </si>
  <si>
    <t>402125</t>
  </si>
  <si>
    <t>SLF-US UNIQ IFRS-201729</t>
  </si>
  <si>
    <t>402128</t>
  </si>
  <si>
    <t>SLF-US UNIQ IFRS-201770</t>
  </si>
  <si>
    <t>402129</t>
  </si>
  <si>
    <t>SLF-US UNIQ IFRS-201771</t>
  </si>
  <si>
    <t>402134</t>
  </si>
  <si>
    <t>SLF-US UNIQ IFRS-201772</t>
  </si>
  <si>
    <t>402135</t>
  </si>
  <si>
    <t>SLF-US UNIQ IFRS-201773</t>
  </si>
  <si>
    <t>SLF-US CURR CGAAP-203050</t>
  </si>
  <si>
    <t>402138</t>
  </si>
  <si>
    <t>SLF-US UNIQ IFRS-201774</t>
  </si>
  <si>
    <t>SLF-US CURR CGAAP-203052</t>
  </si>
  <si>
    <t>402147</t>
  </si>
  <si>
    <t>SLF-US UNIQ IFRS-201775</t>
  </si>
  <si>
    <t>SLF-US CURR CGAAP-203054</t>
  </si>
  <si>
    <t>402148</t>
  </si>
  <si>
    <t>SLF-US UNIQ IFRS-201776</t>
  </si>
  <si>
    <t>SLF-US CURR CGAAP-203056</t>
  </si>
  <si>
    <t>402161</t>
  </si>
  <si>
    <t>SLF-US UNIQ IFRS-201777</t>
  </si>
  <si>
    <t>SLF-US CURR CGAAP-203062</t>
  </si>
  <si>
    <t>402162</t>
  </si>
  <si>
    <t>SLF-US UNIQ IFRS-201781</t>
  </si>
  <si>
    <t>402167</t>
  </si>
  <si>
    <t>SLF-US UNIQ IFRS-201782</t>
  </si>
  <si>
    <t>402170</t>
  </si>
  <si>
    <t>SLF-US UNIQ IFRS-201783</t>
  </si>
  <si>
    <t>402178</t>
  </si>
  <si>
    <t>SLF-US UNIQ IFRS-201785</t>
  </si>
  <si>
    <t>402179</t>
  </si>
  <si>
    <t>SLF-US UNIQ IFRS-202059</t>
  </si>
  <si>
    <t>402180</t>
  </si>
  <si>
    <t>SLF-US UNIQ IFRS-202060</t>
  </si>
  <si>
    <t>402181</t>
  </si>
  <si>
    <t>402182</t>
  </si>
  <si>
    <t>SLF-US UNIQ IFRS-202286</t>
  </si>
  <si>
    <t>402184</t>
  </si>
  <si>
    <t>402185</t>
  </si>
  <si>
    <t>SLF-US UNIQ IFRS-202298</t>
  </si>
  <si>
    <t>402186</t>
  </si>
  <si>
    <t>SLF-US UNIQ UGAAP-202298</t>
  </si>
  <si>
    <t>402188</t>
  </si>
  <si>
    <t>402189</t>
  </si>
  <si>
    <t>SLF-US UNIQ IFRS-202330</t>
  </si>
  <si>
    <t>402190</t>
  </si>
  <si>
    <t>SLF-US UNIQ UGAAP-202330</t>
  </si>
  <si>
    <t>SLF-US CURR CGAAP-203090</t>
  </si>
  <si>
    <t>402198</t>
  </si>
  <si>
    <t>SLF-US CURR CGAAP-202334</t>
  </si>
  <si>
    <t>SLF-US CURR CGAAP-203092</t>
  </si>
  <si>
    <t>403402</t>
  </si>
  <si>
    <t>SLF-US UNIQ IFRS-202334</t>
  </si>
  <si>
    <t>403404</t>
  </si>
  <si>
    <t>SLF-US CURR CGAAP-202336</t>
  </si>
  <si>
    <t>403411</t>
  </si>
  <si>
    <t>SLF-US UNIQ IFRS-202336</t>
  </si>
  <si>
    <t>403431</t>
  </si>
  <si>
    <t>SLF-US UNIQ UGAAP-202336</t>
  </si>
  <si>
    <t>403432</t>
  </si>
  <si>
    <t>SLF-US CURR CGAAP-203377</t>
  </si>
  <si>
    <t>403433</t>
  </si>
  <si>
    <t>SLF-US UNIQ IFRS-202586</t>
  </si>
  <si>
    <t>403435</t>
  </si>
  <si>
    <t>SLF-US UNIQ UGAAP-202586</t>
  </si>
  <si>
    <t>403436</t>
  </si>
  <si>
    <t>403440</t>
  </si>
  <si>
    <t>SLF-US UNIQ IFRS-202587</t>
  </si>
  <si>
    <t>403441</t>
  </si>
  <si>
    <t>SLF-US UNIQ UGAAP-202587</t>
  </si>
  <si>
    <t>403442</t>
  </si>
  <si>
    <t>SLF-US CURR CGAAP-202588</t>
  </si>
  <si>
    <t>403443</t>
  </si>
  <si>
    <t>SLF-US UNIQ IFRS-202588</t>
  </si>
  <si>
    <t>SLF-US CURR CGAAP-203066</t>
  </si>
  <si>
    <t>403444</t>
  </si>
  <si>
    <t>SLF-US UNIQ UGAAP-202588</t>
  </si>
  <si>
    <t>SLF-US CURR CGAAP-203067</t>
  </si>
  <si>
    <t>403445</t>
  </si>
  <si>
    <t>SLF-US UNIQ IFRS-203039</t>
  </si>
  <si>
    <t>SLF-US CURR CGAAP-203068</t>
  </si>
  <si>
    <t>403446</t>
  </si>
  <si>
    <t>SLF-US CURR CGAAP-203040</t>
  </si>
  <si>
    <t>SLF-US CURR CGAAP-203069</t>
  </si>
  <si>
    <t>403447</t>
  </si>
  <si>
    <t>SLF-US UNIQ IFRS-203040</t>
  </si>
  <si>
    <t>SLF-US CURR CGAAP-203070</t>
  </si>
  <si>
    <t>403448</t>
  </si>
  <si>
    <t>SLF-US CURR CGAAP-203042</t>
  </si>
  <si>
    <t>SLF-US CURR CGAAP-203072</t>
  </si>
  <si>
    <t>403449</t>
  </si>
  <si>
    <t>SLF-US UNIQ IFRS-203042</t>
  </si>
  <si>
    <t>SLF-US CURR CGAAP-203073</t>
  </si>
  <si>
    <t>403457</t>
  </si>
  <si>
    <t>SLF-US UNIQ IFRS-203043</t>
  </si>
  <si>
    <t>SLF-US CURR CGAAP-203075</t>
  </si>
  <si>
    <t>403466</t>
  </si>
  <si>
    <t>SLF-US CURR CGAAP-203044</t>
  </si>
  <si>
    <t>SLF-US CURR CGAAP-203076</t>
  </si>
  <si>
    <t>403467</t>
  </si>
  <si>
    <t>SLF-US UNIQ IFRS-203044</t>
  </si>
  <si>
    <t>403468</t>
  </si>
  <si>
    <t>SLF-US CURR CGAAP-203045</t>
  </si>
  <si>
    <t>403469</t>
  </si>
  <si>
    <t>SLF-US UNIQ IFRS-203045</t>
  </si>
  <si>
    <t>403481</t>
  </si>
  <si>
    <t>SLF-US CURR CGAAP-203046</t>
  </si>
  <si>
    <t>403482</t>
  </si>
  <si>
    <t>SLF-US UNIQ IFRS-203046</t>
  </si>
  <si>
    <t>403483</t>
  </si>
  <si>
    <t>SLF-US CURR CGAAP-203049</t>
  </si>
  <si>
    <t>403484</t>
  </si>
  <si>
    <t>SLF-US UNIQ IFRS-203049</t>
  </si>
  <si>
    <t>403563</t>
  </si>
  <si>
    <t>SLF-US UNIQ UGAAP-203049</t>
  </si>
  <si>
    <t>403579</t>
  </si>
  <si>
    <t>488990</t>
  </si>
  <si>
    <t>SLF-US UNIQ IFRS-203050</t>
  </si>
  <si>
    <t>SLF-US CURR CGAAP-203379</t>
  </si>
  <si>
    <t>500106</t>
  </si>
  <si>
    <t>SLF-US UNIQ UGAAP-203050</t>
  </si>
  <si>
    <t>500115</t>
  </si>
  <si>
    <t>SLF-US CURR CGAAP-207971</t>
  </si>
  <si>
    <t>500116</t>
  </si>
  <si>
    <t>SLF-US UNIQ IFRS-203051</t>
  </si>
  <si>
    <t>500117</t>
  </si>
  <si>
    <t>SLF-US UNIQ UGAAP-203051</t>
  </si>
  <si>
    <t>SLF-US CURR CGAAP-207973</t>
  </si>
  <si>
    <t>500151</t>
  </si>
  <si>
    <t>500204</t>
  </si>
  <si>
    <t>SLF-US UNIQ IFRS-203052</t>
  </si>
  <si>
    <t>500205</t>
  </si>
  <si>
    <t>SLF-US UNIQ UGAAP-203052</t>
  </si>
  <si>
    <t>500206</t>
  </si>
  <si>
    <t>SLF-US CURR CGAAP-203053</t>
  </si>
  <si>
    <t>500208</t>
  </si>
  <si>
    <t>SLF-US UNIQ IFRS-203053</t>
  </si>
  <si>
    <t>500330</t>
  </si>
  <si>
    <t>SLF-US UNIQ UGAAP-203053</t>
  </si>
  <si>
    <t>503333</t>
  </si>
  <si>
    <t>503342</t>
  </si>
  <si>
    <t>SLF-US UNIQ IFRS-203054</t>
  </si>
  <si>
    <t>503343</t>
  </si>
  <si>
    <t>SLF-US UNIQ UGAAP-203054</t>
  </si>
  <si>
    <t>503352</t>
  </si>
  <si>
    <t>SLF-US CURR CGAAP-203055</t>
  </si>
  <si>
    <t>503353</t>
  </si>
  <si>
    <t>SLF-US UNIQ IFRS-203055</t>
  </si>
  <si>
    <t>503362</t>
  </si>
  <si>
    <t>SLF-US UNIQ UGAAP-203055</t>
  </si>
  <si>
    <t>503363</t>
  </si>
  <si>
    <t>503372</t>
  </si>
  <si>
    <t>SLF-US UNIQ IFRS-203056</t>
  </si>
  <si>
    <t>503373</t>
  </si>
  <si>
    <t>SLF-US UNIQ UGAAP-203056</t>
  </si>
  <si>
    <t>SLF-US CURR CGAAP-203057</t>
  </si>
  <si>
    <t>SLF-US UNIQ IFRS-203057</t>
  </si>
  <si>
    <t>SLF-US UNIQ UGAAP-203057</t>
  </si>
  <si>
    <t>SLF-US UNIQ IFRS-203058</t>
  </si>
  <si>
    <t>SLF-US UNIQ IFRS-203059</t>
  </si>
  <si>
    <t>SLF-US UNIQ UGAAP-203059</t>
  </si>
  <si>
    <t>SLF-US UNIQ UGAAP-203060</t>
  </si>
  <si>
    <t>SLF-US CURR CGAAP-203061</t>
  </si>
  <si>
    <t>SLF-US UNIQ IFRS-203061</t>
  </si>
  <si>
    <t>SLF-US UNIQ UGAAP-203061</t>
  </si>
  <si>
    <t>SLF-US UNIQ IFRS-203062</t>
  </si>
  <si>
    <t>SLF-US UNIQ UGAAP-203062</t>
  </si>
  <si>
    <t>SLF-US CURR CGAAP-203063</t>
  </si>
  <si>
    <t>SLF-US UNIQ IFRS-203063</t>
  </si>
  <si>
    <t>SLF-US UNIQ UGAAP-203063</t>
  </si>
  <si>
    <t>SLF-US UNIQ IFRS-203064</t>
  </si>
  <si>
    <t>SLF-US UNIQ IFRS-203065</t>
  </si>
  <si>
    <t>SLF-US UNIQ UGAAP-203065</t>
  </si>
  <si>
    <t>SLF-US UNIQ IFRS-203066</t>
  </si>
  <si>
    <t>SLF-US UNIQ UGAAP-203066</t>
  </si>
  <si>
    <t>SLF-US UNIQ IFRS-203067</t>
  </si>
  <si>
    <t>SLF-US UNIQ UGAAP-203067</t>
  </si>
  <si>
    <t>SLF-US UNIQ IFRS-203068</t>
  </si>
  <si>
    <t>SLF-US UNIQ UGAAP-203068</t>
  </si>
  <si>
    <t>SLF-US UNIQ IFRS-203069</t>
  </si>
  <si>
    <t>SLF-US UNIQ UGAAP-203069</t>
  </si>
  <si>
    <t>SLF-US UNIQ IFRS-203070</t>
  </si>
  <si>
    <t>SLF-US UNIQ UGAAP-203070</t>
  </si>
  <si>
    <t>SLF-US UNIQ IFRS-203071</t>
  </si>
  <si>
    <t>SLF-US UNIQ UGAAP-203071</t>
  </si>
  <si>
    <t>SLF-US UNIQ IFRS-203072</t>
  </si>
  <si>
    <t>SLF-US UNIQ UGAAP-203072</t>
  </si>
  <si>
    <t>SLF-US UNIQ IFRS-203073</t>
  </si>
  <si>
    <t>SLF-US UNIQ UGAAP-203073</t>
  </si>
  <si>
    <t>SLF-US UNIQ IFRS-203074</t>
  </si>
  <si>
    <t>SLF-US UNIQ UGAAP-203074</t>
  </si>
  <si>
    <t>SLF-US UNIQ IFRS-203075</t>
  </si>
  <si>
    <t>SLF-US UNIQ UGAAP-203075</t>
  </si>
  <si>
    <t>SLF-US UNIQ IFRS-203076</t>
  </si>
  <si>
    <t>SLF-US UNIQ UGAAP-203076</t>
  </si>
  <si>
    <t>SLF-US UNIQ IFRS-203077</t>
  </si>
  <si>
    <t>SLF-US UNIQ UGAAP-203077</t>
  </si>
  <si>
    <t>SLF-US UNIQ IFRS-203085</t>
  </si>
  <si>
    <t>SLF-US UNIQ UGAAP-203085</t>
  </si>
  <si>
    <t>SLF-US CURR CGAAP-203091</t>
  </si>
  <si>
    <t>SLF-US CURR CGAAP-203093</t>
  </si>
  <si>
    <t>SLF-US UNIQ UGAAP-203093</t>
  </si>
  <si>
    <t>SLF-US CURR CGAAP-203094</t>
  </si>
  <si>
    <t>SLF-US CURR CGAAP-203095</t>
  </si>
  <si>
    <t>SLF-US CURR CGAAP-203096</t>
  </si>
  <si>
    <t>SLF-US UNIQ IFRS-203376</t>
  </si>
  <si>
    <t>SLF-US UNIQ IFRS-203377</t>
  </si>
  <si>
    <t>SLF-US UNIQ IFRS-203378</t>
  </si>
  <si>
    <t>SLF-US UNIQ IFRS-203379</t>
  </si>
  <si>
    <t>SLF-US UNIQ IFRS-203380</t>
  </si>
  <si>
    <t>SLF-US UNIQ IFRS-203381</t>
  </si>
  <si>
    <t>SLF-US UNIQ IFRS-203382</t>
  </si>
  <si>
    <t>SLF-US UNIQ IFRS-203383</t>
  </si>
  <si>
    <t>SLF-US UNIQ IFRS-203385</t>
  </si>
  <si>
    <t>SLF-US UNIQ IFRS-203386</t>
  </si>
  <si>
    <t>SLF-US UNIQ IFRS-203387</t>
  </si>
  <si>
    <t>SLF-US UNIQ IFRS-203390</t>
  </si>
  <si>
    <t>SLF-US UNIQ IFRS-203391</t>
  </si>
  <si>
    <t>SLF-US UNIQ IFRS-203392</t>
  </si>
  <si>
    <t>SLF-US UNIQ IFRS-203393</t>
  </si>
  <si>
    <t>SLF-US UNIQ IFRS-203394</t>
  </si>
  <si>
    <t>SLF-US UNIQ IFRS-203395</t>
  </si>
  <si>
    <t>SLF-US UNIQ IFRS-203399</t>
  </si>
  <si>
    <t>SLF-US UNIQ IFRS-207970</t>
  </si>
  <si>
    <t>SLF-US UNIQ UGAAP-207970</t>
  </si>
  <si>
    <t>SLF-US UNIQ UGAAP-207971</t>
  </si>
  <si>
    <t>SLF-US UNIQ IFRS-207972</t>
  </si>
  <si>
    <t>SLF-US UNIQ UGAAP-207972</t>
  </si>
  <si>
    <t>SLF-US UNIQ IFRS-207973</t>
  </si>
  <si>
    <t>SLF-US CURR CGAAP-285558</t>
  </si>
  <si>
    <t>SLF-US UNIQ UGAAP-207973</t>
  </si>
  <si>
    <t>SLF-US UNIQ UGAAP-207974</t>
  </si>
  <si>
    <t>SLF-US UNIQ UGAAP-207975</t>
  </si>
  <si>
    <t>SLF-US UNIQ IFRS-207979</t>
  </si>
  <si>
    <t>SLF-US UNIQ IFRS-207980</t>
  </si>
  <si>
    <t>SLF-US UNIQ IFRS-207981</t>
  </si>
  <si>
    <t>SLF-US UNIQ IFRS-207983</t>
  </si>
  <si>
    <t>SLF-US UNIQ IFRS-207984</t>
  </si>
  <si>
    <t>SLF-US UNIQ UGAAP-207984</t>
  </si>
  <si>
    <t>SLF-US UNIQ IFRS-207985</t>
  </si>
  <si>
    <t>SLF-US UNIQ UGAAP-207985</t>
  </si>
  <si>
    <t>SLF-US UNIQ UGAAP-207986</t>
  </si>
  <si>
    <t>SLF-US UNIQ IFRS-207988</t>
  </si>
  <si>
    <t>SLF-US UNIQ IFRS-207989</t>
  </si>
  <si>
    <t>SLF-US UNIQ IFRS-207994</t>
  </si>
  <si>
    <t>SLF-US UNIQ UGAAP-207994</t>
  </si>
  <si>
    <t>SLF-US UNIQ IFRS-207995</t>
  </si>
  <si>
    <t>SLF-US UNIQ UGAAP-207995</t>
  </si>
  <si>
    <t>SLF-US UNIQ UGAAP-207997</t>
  </si>
  <si>
    <t>SLF-US UNIQ IFRS-259883</t>
  </si>
  <si>
    <t>SLF-US UNIQ UGAAP-259929</t>
  </si>
  <si>
    <t>SLF-UK CGAAP GBP-300090</t>
  </si>
  <si>
    <t>SLF-UK CGAAP GBP-300390</t>
  </si>
  <si>
    <t>SLF-US CURR CGAAP-300602</t>
  </si>
  <si>
    <t>SLF-UK CGAAP GBP-300673</t>
  </si>
  <si>
    <t>SLF-AS/OT UGAAP ADJ-400801</t>
  </si>
  <si>
    <t>SLF-US CURR CGAAP-400801</t>
  </si>
  <si>
    <t>SLF-AS/OT UGAAP ADJ-400802</t>
  </si>
  <si>
    <t>SLF-AS/OTH CGAAP CAD-400804</t>
  </si>
  <si>
    <t>SLF-AS/OT UGAAP ADJ-400806</t>
  </si>
  <si>
    <t>SLF-AS/OTH IFRS CAD-400806</t>
  </si>
  <si>
    <t>SLF-AS/OT UGAAP ADJ-400807</t>
  </si>
  <si>
    <t>SLF-AS/OTH IFRS CAD-400807</t>
  </si>
  <si>
    <t>SLF-AS/OT UGAAP ADJ-400809</t>
  </si>
  <si>
    <t>SLF-AS/OT UGAAP ADJ-400811</t>
  </si>
  <si>
    <t>SLF-AS/OTH IFRS CAD-400811</t>
  </si>
  <si>
    <t>SLF-AS/OT UGAAP ADJ-400812</t>
  </si>
  <si>
    <t>SLF-AS/OTH IFRS CAD-400812</t>
  </si>
  <si>
    <t>SLF-AS/OT UGAAP ADJ-400840</t>
  </si>
  <si>
    <t>SLF-AS/OT UGAAP ADJ-400843</t>
  </si>
  <si>
    <t>SLF-AS/OT UGAAP ADJ-400844</t>
  </si>
  <si>
    <t>SLF-AS/OT UGAAP ADJ-400850</t>
  </si>
  <si>
    <t>SLF-AS/OTH IFRS CAD-400850</t>
  </si>
  <si>
    <t>SLF-AS/OT UGAAP ADJ-400851</t>
  </si>
  <si>
    <t>SLF-AS/OTH IFRS CAD-400851</t>
  </si>
  <si>
    <t>SLF-AS/OT UGAAP ADJ-400852</t>
  </si>
  <si>
    <t>SLF-AS/OTH IFRS CAD-400852</t>
  </si>
  <si>
    <t>SLF-AS/OT UGAAP ADJ-400853</t>
  </si>
  <si>
    <t>SLF-AS/OT UGAAP ADJ-400854</t>
  </si>
  <si>
    <t>SLF-AS/OTH IFRS CAD-400854</t>
  </si>
  <si>
    <t>SLF-AS/OT UGAAP ADJ-400855</t>
  </si>
  <si>
    <t>SLF-AS/OTH IFRS CAD-400855</t>
  </si>
  <si>
    <t>SLF-AS/OT UGAAP ADJ-400856</t>
  </si>
  <si>
    <t>SLF-AS/OTH IFRS CAD-400856</t>
  </si>
  <si>
    <t>SLF-AS/OT UGAAP ADJ-400857</t>
  </si>
  <si>
    <t>SLF-AS/OTH IFRS CAD-400857</t>
  </si>
  <si>
    <t>SLF-AS/OT UGAAP ADJ-400860</t>
  </si>
  <si>
    <t>SLF-AS/OTH IFRS CAD-400860</t>
  </si>
  <si>
    <t>SLF-AS/OT UGAAP ADJ-400861</t>
  </si>
  <si>
    <t>SLF-AS/OTH IFRS CAD-400861</t>
  </si>
  <si>
    <t>SLF-AS/OT UGAAP ADJ-400866</t>
  </si>
  <si>
    <t>SLF-AS/OTH IFRS CAD-400866</t>
  </si>
  <si>
    <t>SLF-AS/OT UGAAP ADJ-400867</t>
  </si>
  <si>
    <t>SLF-AS/OTH IFRS CAD-400867</t>
  </si>
  <si>
    <t>SLF-AS/OT UGAAP ADJ-400868</t>
  </si>
  <si>
    <t>SLF-AS/OT UGAAP ADJ-400869</t>
  </si>
  <si>
    <t>SLF-AS/OTH IFRS CAD-400869</t>
  </si>
  <si>
    <t>SLF-AS/OT UGAAP ADJ-400870</t>
  </si>
  <si>
    <t>SLF-AS/OTH IFRS CAD-400870</t>
  </si>
  <si>
    <t>SLF-AS/OT UGAAP ADJ-400871</t>
  </si>
  <si>
    <t>SLF-AS/OT UGAAP ADJ-400872</t>
  </si>
  <si>
    <t>SLF-AS/OT UGAAP ADJ-400874</t>
  </si>
  <si>
    <t>SLF-AS/OTH IFRS CAD-400874</t>
  </si>
  <si>
    <t>SLF-AS/OT UGAAP ADJ-400881</t>
  </si>
  <si>
    <t>SLF-AS/OT UGAAP ADJ-400883</t>
  </si>
  <si>
    <t>SLF-AS/OT UGAAP ADJ-400884</t>
  </si>
  <si>
    <t>SLF-AS/OT UGAAP ADJ-400885</t>
  </si>
  <si>
    <t>SLF-AS/OTH IFRS CAD-400885</t>
  </si>
  <si>
    <t>SLF-AS/OT UGAAP ADJ-400886</t>
  </si>
  <si>
    <t>SLF-AS/OTH IFRS CAD-400886</t>
  </si>
  <si>
    <t>SLF-AS/OT UGAAP ADJ-400950</t>
  </si>
  <si>
    <t>SLF-AS/OTH IFRS CAD-400950</t>
  </si>
  <si>
    <t>SLF-AS/OT UGAAP ADJ-400951</t>
  </si>
  <si>
    <t>SLF-AS/OT UGAAP ADJ-400952</t>
  </si>
  <si>
    <t>SLF-AS/OTH IFRS CAD-400952</t>
  </si>
  <si>
    <t>SLF-AS/OT UGAAP ADJ-400953</t>
  </si>
  <si>
    <t>SLF-AS/OTH IFRS CAD-400953</t>
  </si>
  <si>
    <t>SLF-AS/OT UGAAP ADJ-400954</t>
  </si>
  <si>
    <t>SLF-AS/OT UGAAP ADJ-400955</t>
  </si>
  <si>
    <t>SLF-AS/OT UGAAP ADJ-400956</t>
  </si>
  <si>
    <t>SLF-AS/OT UGAAP ADJ-400957</t>
  </si>
  <si>
    <t>SLF-AS/OT UGAAP ADJ-400958</t>
  </si>
  <si>
    <t>SLF-AS/OT UGAAP ADJ-400964</t>
  </si>
  <si>
    <t>SLF-AS/OT UGAAP ADJ-400965</t>
  </si>
  <si>
    <t>SLF-AS/OT UGAAP ADJ-400966</t>
  </si>
  <si>
    <t>SLF-AS/OT UGAAP ADJ-400967</t>
  </si>
  <si>
    <t>SLF-AS/OT UGAAP ADJ-400968</t>
  </si>
  <si>
    <t>SLF-AS/OT UGAAP ADJ-400972</t>
  </si>
  <si>
    <t>SLF-AS/OTH IFRS CAD-400972</t>
  </si>
  <si>
    <t>SLF-AS/OT UGAAP ADJ-400973</t>
  </si>
  <si>
    <t>SLF-AS/OTH IFRS CAD-400973</t>
  </si>
  <si>
    <t>SLF-AS/OT UGAAP ADJ-400974</t>
  </si>
  <si>
    <t>SLF-AS/OT UGAAP ADJ-400975</t>
  </si>
  <si>
    <t>SLF-AS/OT UGAAP ADJ-400985</t>
  </si>
  <si>
    <t>SLF-AS/OT UGAAP ADJ-400986</t>
  </si>
  <si>
    <t>SLF-AS/OT UGAAP ADJ-400988</t>
  </si>
  <si>
    <t>SLF-AS/OT UGAAP ADJ-400989</t>
  </si>
  <si>
    <t>SLF-AS/OTH IFRS CAD-400989</t>
  </si>
  <si>
    <t>SLF-AS/OT UGAAP ADJ-400996</t>
  </si>
  <si>
    <t>SLF-AS/OTH IFRS CAD-400996</t>
  </si>
  <si>
    <t>SLF-AS/OT UGAAP ADJ-400998</t>
  </si>
  <si>
    <t>SLF-AS/OT UGAAP ADJ-400999</t>
  </si>
  <si>
    <t>SLF-AS/OT UGAAP ADJ-402147</t>
  </si>
  <si>
    <t>SLF-AS/OTH CGAAP CAD-402147</t>
  </si>
  <si>
    <t>SLF-AS/OTH IFRS CAD-402147</t>
  </si>
  <si>
    <t>SLF-CAN CURR CGAAP-500330</t>
  </si>
  <si>
    <t>SLF-AS/OTH CGAAP CAD-402185</t>
  </si>
  <si>
    <t>SLF-AS/OT UGAAP ADJ-403402</t>
  </si>
  <si>
    <t>SLF-AS/OT UGAAP ADJ-403411</t>
  </si>
  <si>
    <t>SLF-AS/OTH IFRS CAD-403411</t>
  </si>
  <si>
    <t>SLF-AS/OT UGAAP ADJ-403440</t>
  </si>
  <si>
    <t>SLF-AS/OTH IFRS CAD-403440</t>
  </si>
  <si>
    <t>SLF-AS/OT UGAAP ADJ-403441</t>
  </si>
  <si>
    <t>SLF-AS/OT UGAAP ADJ-403442</t>
  </si>
  <si>
    <t>SLF-AS/OTH IFRS CAD-403442</t>
  </si>
  <si>
    <t>SLF-AS/OT UGAAP ADJ-403443</t>
  </si>
  <si>
    <t>SLF-AS/OTH IFRS CAD-403443</t>
  </si>
  <si>
    <t>SLF-AS/OT UGAAP ADJ-403444</t>
  </si>
  <si>
    <t>SLF-AS/OTH IFRS CAD-403444</t>
  </si>
  <si>
    <t>SLF-AS/OT UGAAP ADJ-403446</t>
  </si>
  <si>
    <t>SLF-AS/OT UGAAP ADJ-403447</t>
  </si>
  <si>
    <t>SLF-AS/OTH IFRS CAD-403447</t>
  </si>
  <si>
    <t>SLF-AS/OT UGAAP ADJ-403448</t>
  </si>
  <si>
    <t>SLF-AS/OTH IFRS CAD-403448</t>
  </si>
  <si>
    <t>SLF-AS/OT UGAAP ADJ-403449</t>
  </si>
  <si>
    <t>SLF-AS/OTH IFRS CAD-403449</t>
  </si>
  <si>
    <t>SLF-US CURR CGAAP-500115</t>
  </si>
  <si>
    <t>SLF-US UNIQ IFRS-500115</t>
  </si>
  <si>
    <t>SLF-US UNIQ UGAAP-500116</t>
  </si>
  <si>
    <t>SLF-US UNIQ IFRS-500117</t>
  </si>
  <si>
    <t>SLF-US UNIQ IFRS-500151</t>
  </si>
  <si>
    <t>SLF-CAN CURR CGAAP-500204</t>
  </si>
  <si>
    <t>SLF-CAN UNIQ UGAAP-500204</t>
  </si>
  <si>
    <t>SLF-CAN CURR CGAAP-500205</t>
  </si>
  <si>
    <t>SLF-US CURR CGAAP-500205</t>
  </si>
  <si>
    <t>SLF-CAN CURR CGAAP-500208</t>
  </si>
  <si>
    <t>SLF-CAN CURR CGAAP-503343</t>
  </si>
  <si>
    <t>Entry</t>
  </si>
  <si>
    <t>SLF-US CURR CGAAP-203080</t>
  </si>
  <si>
    <t>SLF-US TOTL IFRS-569672</t>
  </si>
  <si>
    <t>TOTL CONSL IFRS CAD-200400</t>
  </si>
  <si>
    <t>TOTL CONSL IFRS CAD-200402</t>
  </si>
  <si>
    <t>TOTL CONSL IFRS CAD-200403</t>
  </si>
  <si>
    <t>TOTL CONSL IFRS CAD-200405</t>
  </si>
  <si>
    <t>TOTL CONSL IFRS CAD-200406</t>
  </si>
  <si>
    <t>TOTL CONSL IFRS CAD-200407</t>
  </si>
  <si>
    <t>TOTL CONSL IFRS CAD-200411</t>
  </si>
  <si>
    <t>TOTL CONSL IFRS CAD-200415</t>
  </si>
  <si>
    <t>TOTL CONSL IFRS CAD-200417</t>
  </si>
  <si>
    <t>TOTL CONSL IFRS CAD-200418</t>
  </si>
  <si>
    <t>TOTL CONSL IFRS CAD-200419</t>
  </si>
  <si>
    <t>TOTL CONSL IFRS CAD-200420</t>
  </si>
  <si>
    <t>TOTL CONSL IFRS CAD-200422</t>
  </si>
  <si>
    <t>TOTL CONSL IFRS CAD-200423</t>
  </si>
  <si>
    <t>TOTL CONSL IFRS CAD-200425</t>
  </si>
  <si>
    <t>TOTL CONSL IFRS CAD-200426</t>
  </si>
  <si>
    <t>TOTL CONSL IFRS CAD-200427</t>
  </si>
  <si>
    <t>TOTL CONSL IFRS CAD-200428</t>
  </si>
  <si>
    <t>TOTL CONSL IFRS CAD-200429</t>
  </si>
  <si>
    <t>TOTL CONSL IFRS CAD-200442</t>
  </si>
  <si>
    <t>TOTL CONSL IFRS CAD-200443</t>
  </si>
  <si>
    <t>TOTL CONSL IFRS CAD-200444</t>
  </si>
  <si>
    <t>TOTL CONSL IFRS CAD-200445</t>
  </si>
  <si>
    <t>TOTL CONSL IFRS CAD-200446</t>
  </si>
  <si>
    <t>TOTL CONSL IFRS CAD-200447</t>
  </si>
  <si>
    <t>TOTL CONSL IFRS CAD-200450</t>
  </si>
  <si>
    <t>TOTL CONSL IFRS CAD-200451</t>
  </si>
  <si>
    <t>TOTL CONSL IFRS CAD-200452</t>
  </si>
  <si>
    <t>TOTL CONSL IFRS CAD-200453</t>
  </si>
  <si>
    <t>TOTL CONSL IFRS CAD-200454</t>
  </si>
  <si>
    <t>TOTL CONSL IFRS CAD-200456</t>
  </si>
  <si>
    <t>TOTL CONSL IFRS CAD-200457</t>
  </si>
  <si>
    <t>TOTL CONSL IFRS CAD-200458</t>
  </si>
  <si>
    <t>TOTL CONSL IFRS CAD-200459</t>
  </si>
  <si>
    <t>TOTL CONSL IFRS CAD-200461</t>
  </si>
  <si>
    <t>TOTL CONSL IFRS CAD-200462</t>
  </si>
  <si>
    <t>TOTL CONSL IFRS CAD-200463</t>
  </si>
  <si>
    <t>TOTL CONSL IFRS CAD-200465</t>
  </si>
  <si>
    <t>TOTL CONSL IFRS CAD-200468</t>
  </si>
  <si>
    <t>TOTL CONSL IFRS CAD-200469</t>
  </si>
  <si>
    <t>TOTL CONSL IFRS CAD-200471</t>
  </si>
  <si>
    <t>TOTL CONSL IFRS CAD-200472</t>
  </si>
  <si>
    <t>TOTL CONSL IFRS CAD-200474</t>
  </si>
  <si>
    <t>TOTL CONSL IFRS CAD-200481</t>
  </si>
  <si>
    <t>TOTL CONSL IFRS CAD-200485</t>
  </si>
  <si>
    <t>TOTL CONSL IFRS CAD-200487</t>
  </si>
  <si>
    <t>TOTL CONSL IFRS CAD-200562</t>
  </si>
  <si>
    <t>TOTL CONSL IFRS CAD-200563</t>
  </si>
  <si>
    <t>TOTL CONSL IFRS CAD-200580</t>
  </si>
  <si>
    <t>TOTL CONSL IFRS CAD-200581</t>
  </si>
  <si>
    <t>TOTL CONSL IFRS CAD-200582</t>
  </si>
  <si>
    <t>TOTL CONSL IFRS CAD-201601</t>
  </si>
  <si>
    <t>TOTL CONSL IFRS CAD-201602</t>
  </si>
  <si>
    <t>TOTL CONSL IFRS CAD-201603</t>
  </si>
  <si>
    <t>TOTL CONSL IFRS CAD-201604</t>
  </si>
  <si>
    <t>TOTL CONSL IFRS CAD-201605</t>
  </si>
  <si>
    <t>TOTL CONSL IFRS CAD-201606</t>
  </si>
  <si>
    <t>TOTL CONSL IFRS CAD-201607</t>
  </si>
  <si>
    <t>TOTL CONSL IFRS CAD-201608</t>
  </si>
  <si>
    <t>TOTL CONSL IFRS CAD-201609</t>
  </si>
  <si>
    <t>TOTL CONSL IFRS CAD-201610</t>
  </si>
  <si>
    <t>TOTL CONSL IFRS CAD-201611</t>
  </si>
  <si>
    <t>TOTL CONSL IFRS CAD-201613</t>
  </si>
  <si>
    <t>TOTL CONSL IFRS CAD-201614</t>
  </si>
  <si>
    <t>TOTL CONSL IFRS CAD-201616</t>
  </si>
  <si>
    <t>TOTL CONSL IFRS CAD-201617</t>
  </si>
  <si>
    <t>TOTL CONSL IFRS CAD-201618</t>
  </si>
  <si>
    <t>TOTL CONSL IFRS CAD-201621</t>
  </si>
  <si>
    <t>TOTL CONSL IFRS CAD-201622</t>
  </si>
  <si>
    <t>TOTL CONSL IFRS CAD-201623</t>
  </si>
  <si>
    <t>TOTL CONSL IFRS CAD-201624</t>
  </si>
  <si>
    <t>TOTL CONSL IFRS CAD-201625</t>
  </si>
  <si>
    <t>TOTL CONSL IFRS CAD-201626</t>
  </si>
  <si>
    <t>TOTL CONSL IFRS CAD-201628</t>
  </si>
  <si>
    <t>TOTL CONSL IFRS CAD-201629</t>
  </si>
  <si>
    <t>TOTL CONSL IFRS CAD-201631</t>
  </si>
  <si>
    <t>TOTL CONSL IFRS CAD-201632</t>
  </si>
  <si>
    <t>TOTL CONSL IFRS CAD-201633</t>
  </si>
  <si>
    <t>TOTL CONSL IFRS CAD-201634</t>
  </si>
  <si>
    <t>TOTL CONSL IFRS CAD-201635</t>
  </si>
  <si>
    <t>TOTL CONSL IFRS CAD-201636</t>
  </si>
  <si>
    <t>TOTL CONSL IFRS CAD-201637</t>
  </si>
  <si>
    <t>TOTL CONSL IFRS CAD-201638</t>
  </si>
  <si>
    <t>TOTL CONSL IFRS CAD-201664</t>
  </si>
  <si>
    <t>TOTL CONSL IFRS CAD-201665</t>
  </si>
  <si>
    <t>TOTL CONSL IFRS CAD-201667</t>
  </si>
  <si>
    <t>TOTL CONSL IFRS CAD-201668</t>
  </si>
  <si>
    <t>TOTL CONSL IFRS CAD-201670</t>
  </si>
  <si>
    <t>TOTL CONSL IFRS CAD-201671</t>
  </si>
  <si>
    <t>TOTL CONSL IFRS CAD-201673</t>
  </si>
  <si>
    <t>TOTL CONSL IFRS CAD-201674</t>
  </si>
  <si>
    <t>TOTL CONSL IFRS CAD-201676</t>
  </si>
  <si>
    <t>TOTL CONSL IFRS CAD-201677</t>
  </si>
  <si>
    <t>TOTL CONSL IFRS CAD-201679</t>
  </si>
  <si>
    <t>TOTL CONSL IFRS CAD-201680</t>
  </si>
  <si>
    <t>TOTL CONSL IFRS CAD-201682</t>
  </si>
  <si>
    <t>TOTL CONSL IFRS CAD-201683</t>
  </si>
  <si>
    <t>TOTL CONSL IFRS CAD-201685</t>
  </si>
  <si>
    <t>TOTL CONSL IFRS CAD-201686</t>
  </si>
  <si>
    <t>TOTL CONSL IFRS CAD-201688</t>
  </si>
  <si>
    <t>TOTL CONSL IFRS CAD-201689</t>
  </si>
  <si>
    <t>TOTL CONSL IFRS CAD-201691</t>
  </si>
  <si>
    <t>TOTL CONSL IFRS CAD-201693</t>
  </si>
  <si>
    <t>TOTL CONSL IFRS CAD-201695</t>
  </si>
  <si>
    <t>TOTL CONSL IFRS CAD-201700</t>
  </si>
  <si>
    <t>TOTL CONSL IFRS CAD-201701</t>
  </si>
  <si>
    <t>TOTL CONSL IFRS CAD-201702</t>
  </si>
  <si>
    <t>TOTL CONSL IFRS CAD-201703</t>
  </si>
  <si>
    <t>TOTL CONSL IFRS CAD-201704</t>
  </si>
  <si>
    <t>TOTL CONSL IFRS CAD-201705</t>
  </si>
  <si>
    <t>TOTL CONSL IFRS CAD-201707</t>
  </si>
  <si>
    <t>TOTL CONSL IFRS CAD-201708</t>
  </si>
  <si>
    <t>TOTL CONSL IFRS CAD-201709</t>
  </si>
  <si>
    <t>TOTL CONSL IFRS CAD-201710</t>
  </si>
  <si>
    <t>TOTL CONSL IFRS CAD-201711</t>
  </si>
  <si>
    <t>TOTL CONSL IFRS CAD-201712</t>
  </si>
  <si>
    <t>TOTL CONSL IFRS CAD-201713</t>
  </si>
  <si>
    <t>TOTL CONSL IFRS CAD-201715</t>
  </si>
  <si>
    <t>TOTL CONSL IFRS CAD-201719</t>
  </si>
  <si>
    <t>TOTL CONSL IFRS CAD-202059</t>
  </si>
  <si>
    <t>TOTL CONSL IFRS CAD-202286</t>
  </si>
  <si>
    <t>TOTL CONSL IFRS CAD-202298</t>
  </si>
  <si>
    <t>TOTL CONSL IFRS CAD-202330</t>
  </si>
  <si>
    <t>TOTL CONSL IFRS CAD-202334</t>
  </si>
  <si>
    <t>TOTL CONSL IFRS CAD-202336</t>
  </si>
  <si>
    <t>TOTL CONSL IFRS CAD-202586</t>
  </si>
  <si>
    <t>TOTL CONSL IFRS CAD-202587</t>
  </si>
  <si>
    <t>TOTL CONSL IFRS CAD-203039</t>
  </si>
  <si>
    <t>TOTL CONSL IFRS CAD-203040</t>
  </si>
  <si>
    <t>TOTL CONSL IFRS CAD-203043</t>
  </si>
  <si>
    <t>TOTL CONSL IFRS CAD-203044</t>
  </si>
  <si>
    <t>TOTL CONSL IFRS CAD-203045</t>
  </si>
  <si>
    <t>TOTL CONSL IFRS CAD-203046</t>
  </si>
  <si>
    <t>TOTL CONSL IFRS CAD-203049</t>
  </si>
  <si>
    <t>TOTL CONSL IFRS CAD-203050</t>
  </si>
  <si>
    <t>TOTL CONSL IFRS CAD-203051</t>
  </si>
  <si>
    <t>TOTL CONSL IFRS CAD-203054</t>
  </si>
  <si>
    <t>TOTL CONSL IFRS CAD-203055</t>
  </si>
  <si>
    <t>TOTL CONSL IFRS CAD-203056</t>
  </si>
  <si>
    <t>TOTL CONSL IFRS CAD-203057</t>
  </si>
  <si>
    <t>TOTL CONSL IFRS CAD-203058</t>
  </si>
  <si>
    <t>TOTL CONSL IFRS CAD-203059</t>
  </si>
  <si>
    <t>TOTL CONSL IFRS CAD-203061</t>
  </si>
  <si>
    <t>TOTL CONSL IFRS CAD-203062</t>
  </si>
  <si>
    <t>TOTL CONSL IFRS CAD-203063</t>
  </si>
  <si>
    <t>TOTL CONSL IFRS CAD-203065</t>
  </si>
  <si>
    <t>TOTL CONSL IFRS CAD-203066</t>
  </si>
  <si>
    <t>TOTL CONSL IFRS CAD-203067</t>
  </si>
  <si>
    <t>TOTL CONSL IFRS CAD-203068</t>
  </si>
  <si>
    <t>TOTL CONSL IFRS CAD-203069</t>
  </si>
  <si>
    <t>TOTL CONSL IFRS CAD-203070</t>
  </si>
  <si>
    <t>TOTL CONSL IFRS CAD-203071</t>
  </si>
  <si>
    <t>TOTL CONSL IFRS CAD-203072</t>
  </si>
  <si>
    <t>TOTL CONSL IFRS CAD-203073</t>
  </si>
  <si>
    <t>TOTL CONSL IFRS CAD-203074</t>
  </si>
  <si>
    <t>TOTL CONSL IFRS CAD-203075</t>
  </si>
  <si>
    <t>TOTL CONSL IFRS CAD-203076</t>
  </si>
  <si>
    <t>TOTL CONSL IFRS CAD-203085</t>
  </si>
  <si>
    <t>TOTL CONSL IFRS CAD-203376</t>
  </si>
  <si>
    <t>TOTL CONSL IFRS CAD-203377</t>
  </si>
  <si>
    <t>TOTL CONSL IFRS CAD-203378</t>
  </si>
  <si>
    <t>TOTL CONSL IFRS CAD-203379</t>
  </si>
  <si>
    <t>TOTL CONSL IFRS CAD-203381</t>
  </si>
  <si>
    <t>TOTL CONSL IFRS CAD-203382</t>
  </si>
  <si>
    <t>TOTL CONSL IFRS CAD-203383</t>
  </si>
  <si>
    <t>TOTL CONSL IFRS CAD-203385</t>
  </si>
  <si>
    <t>TOTL CONSL IFRS CAD-203386</t>
  </si>
  <si>
    <t>TOTL CONSL IFRS CAD-203387</t>
  </si>
  <si>
    <t>TOTL CONSL IFRS CAD-203390</t>
  </si>
  <si>
    <t>TOTL CONSL IFRS CAD-203391</t>
  </si>
  <si>
    <t>TOTL CONSL IFRS CAD-203392</t>
  </si>
  <si>
    <t>TOTL CONSL IFRS CAD-203393</t>
  </si>
  <si>
    <t>TOTL CONSL IFRS CAD-203394</t>
  </si>
  <si>
    <t>TOTL CONSL IFRS CAD-203395</t>
  </si>
  <si>
    <t>TOTL CONSL IFRS CAD-203399</t>
  </si>
  <si>
    <t>TOTL CONSL IFRS CAD-266012</t>
  </si>
  <si>
    <t>TOTL CONSL IFRS CAD-266017</t>
  </si>
  <si>
    <t>TOTL CONSL IFRS CAD-266020</t>
  </si>
  <si>
    <t>TOTL CONSL IFRS CAD-266021</t>
  </si>
  <si>
    <t>TOTL CONSL IFRS CAD-266023</t>
  </si>
  <si>
    <t>TOTL CONSL IFRS CAD-266047</t>
  </si>
  <si>
    <t>TOTL CONSL IFRS CAD-266049</t>
  </si>
  <si>
    <t>TOTL CONSL IFRS CAD-266051</t>
  </si>
  <si>
    <t>TOTL CONSL IFRS CAD-266059</t>
  </si>
  <si>
    <t>TOTL CONSL IFRS CAD-266060</t>
  </si>
  <si>
    <t>TOTL CONSL IFRS CAD-266062</t>
  </si>
  <si>
    <t>TOTL CONSL IFRS CAD-300045</t>
  </si>
  <si>
    <t>TOTL CONSL IFRS CAD-300070</t>
  </si>
  <si>
    <t>TOTL CONSL IFRS CAD-300133</t>
  </si>
  <si>
    <t>TOTL CONSL IFRS CAD-300320</t>
  </si>
  <si>
    <t>TOTL CONSL IFRS CAD-300330</t>
  </si>
  <si>
    <t>TOTL CONSL IFRS CAD-300340</t>
  </si>
  <si>
    <t>TOTL CONSL IFRS CAD-300350</t>
  </si>
  <si>
    <t>TOTL CONSL IFRS CAD-300371</t>
  </si>
  <si>
    <t>TOTL CONSL IFRS CAD-300382</t>
  </si>
  <si>
    <t>TOTL CONSL IFRS CAD-300533</t>
  </si>
  <si>
    <t>TOTL CONSL IFRS CAD-300570</t>
  </si>
  <si>
    <t>TOTL CONSL IFRS CAD-300571</t>
  </si>
  <si>
    <t>TOTL CONSL IFRS CAD-300602</t>
  </si>
  <si>
    <t>TOTL CONSL IFRS CAD-300604</t>
  </si>
  <si>
    <t>TOTL CONSL IFRS CAD-300607</t>
  </si>
  <si>
    <t>TOTL CONSL IFRS CAD-300621</t>
  </si>
  <si>
    <t>TOTL CONSL IFRS CAD-300622</t>
  </si>
  <si>
    <t>TOTL CONSL IFRS CAD-300661</t>
  </si>
  <si>
    <t>TOTL CONSL IFRS CAD-300668</t>
  </si>
  <si>
    <t>TOTL CONSL IFRS CAD-300670</t>
  </si>
  <si>
    <t>TOTL CONSL IFRS CAD-300675</t>
  </si>
  <si>
    <t>TOTL CONSL IFRS CAD-302816</t>
  </si>
  <si>
    <t>TOTL CONSL IFRS CAD-302821</t>
  </si>
  <si>
    <t>TOTL CONSL IFRS CAD-366001</t>
  </si>
  <si>
    <t>TOTL CONSL IFRS CAD-366004</t>
  </si>
  <si>
    <t>TOTL CONSL IFRS CAD-366007</t>
  </si>
  <si>
    <t>TOTL CONSL IFRS CAD-366008</t>
  </si>
  <si>
    <t>TOTL CONSL IFRS CAD-366010</t>
  </si>
  <si>
    <t>TOTL CONSL IFRS CAD-500117</t>
  </si>
  <si>
    <t>TOTL CONSL IFRS CAD-500151</t>
  </si>
  <si>
    <t>TOTL CONSL IFRS CAD-002158</t>
  </si>
  <si>
    <t>TOTL CONSL IFRS CAD-203080</t>
  </si>
  <si>
    <t>TOTL CONSL UGAAP CAD-002158</t>
  </si>
  <si>
    <t>TOTL CONSL UGAAP CAD-002159</t>
  </si>
  <si>
    <t>TOTL CONSL UGAAP CAD-203080</t>
  </si>
  <si>
    <t>SLF-US CURR CGAAP-201608</t>
  </si>
  <si>
    <t>SLF-US CURR CGAAP-201631</t>
  </si>
  <si>
    <t>SLF-US CURR CGAAP-201634</t>
  </si>
  <si>
    <t>SLF-US CURR CGAAP-201677</t>
  </si>
  <si>
    <t>SLF-US CURR CGAAP-201708</t>
  </si>
  <si>
    <t>SLF-US UNIQ IFRS-201612</t>
  </si>
  <si>
    <t>SLF-US UNIQ IFRS-201620</t>
  </si>
  <si>
    <t>SLF-US UNIQ IFRS-201706</t>
  </si>
  <si>
    <t>TOTL NAIC REPT USD-201601</t>
  </si>
  <si>
    <t>TOTL NAIC REPT USD-201602</t>
  </si>
  <si>
    <t>TOTL NAIC REPT USD-201603</t>
  </si>
  <si>
    <t>TOTL NAIC REPT USD-201604</t>
  </si>
  <si>
    <t>TOTL NAIC REPT USD-201605</t>
  </si>
  <si>
    <t>TOTL NAIC REPT USD-201606</t>
  </si>
  <si>
    <t>TOTL NAIC REPT USD-201607</t>
  </si>
  <si>
    <t>TOTL NAIC REPT USD-201608</t>
  </si>
  <si>
    <t>TOTL NAIC REPT USD-201609</t>
  </si>
  <si>
    <t>TOTL NAIC REPT USD-201610</t>
  </si>
  <si>
    <t>TOTL NAIC REPT USD-201611</t>
  </si>
  <si>
    <t>TOTL NAIC REPT USD-201613</t>
  </si>
  <si>
    <t>TOTL NAIC REPT USD-201614</t>
  </si>
  <si>
    <t>TOTL NAIC REPT USD-201616</t>
  </si>
  <si>
    <t>TOTL NAIC REPT USD-201617</t>
  </si>
  <si>
    <t>TOTL NAIC REPT USD-201618</t>
  </si>
  <si>
    <t>TOTL NAIC REPT USD-201620</t>
  </si>
  <si>
    <t>TOTL NAIC REPT USD-201621</t>
  </si>
  <si>
    <t>TOTL NAIC REPT USD-201622</t>
  </si>
  <si>
    <t>TOTL NAIC REPT USD-201623</t>
  </si>
  <si>
    <t>TOTL NAIC REPT USD-201624</t>
  </si>
  <si>
    <t>TOTL NAIC REPT USD-201625</t>
  </si>
  <si>
    <t>TOTL NAIC REPT USD-201626</t>
  </si>
  <si>
    <t>TOTL NAIC REPT USD-201628</t>
  </si>
  <si>
    <t>TOTL NAIC REPT USD-201629</t>
  </si>
  <si>
    <t>TOTL NAIC REPT USD-201631</t>
  </si>
  <si>
    <t>TOTL NAIC REPT USD-201632</t>
  </si>
  <si>
    <t>TOTL NAIC REPT USD-201633</t>
  </si>
  <si>
    <t>TOTL NAIC REPT USD-201634</t>
  </si>
  <si>
    <t>TOTL NAIC REPT USD-201664</t>
  </si>
  <si>
    <t>TOTL NAIC REPT USD-201665</t>
  </si>
  <si>
    <t>TOTL NAIC REPT USD-201667</t>
  </si>
  <si>
    <t>TOTL NAIC REPT USD-201668</t>
  </si>
  <si>
    <t>TOTL NAIC REPT USD-201670</t>
  </si>
  <si>
    <t>TOTL NAIC REPT USD-201671</t>
  </si>
  <si>
    <t>TOTL NAIC REPT USD-201673</t>
  </si>
  <si>
    <t>TOTL NAIC REPT USD-201674</t>
  </si>
  <si>
    <t>TOTL NAIC REPT USD-201676</t>
  </si>
  <si>
    <t>TOTL NAIC REPT USD-201677</t>
  </si>
  <si>
    <t>TOTL NAIC REPT USD-201679</t>
  </si>
  <si>
    <t>TOTL NAIC REPT USD-201680</t>
  </si>
  <si>
    <t>TOTL NAIC REPT USD-201682</t>
  </si>
  <si>
    <t>TOTL NAIC REPT USD-201683</t>
  </si>
  <si>
    <t>TOTL NAIC REPT USD-201685</t>
  </si>
  <si>
    <t>TOTL NAIC REPT USD-201686</t>
  </si>
  <si>
    <t>TOTL NAIC REPT USD-201688</t>
  </si>
  <si>
    <t>TOTL NAIC REPT USD-201689</t>
  </si>
  <si>
    <t>TOTL NAIC REPT USD-201691</t>
  </si>
  <si>
    <t>TOTL NAIC REPT USD-201693</t>
  </si>
  <si>
    <t>TOTL NAIC REPT USD-201695</t>
  </si>
  <si>
    <t>TOTL NAIC REPT USD-201700</t>
  </si>
  <si>
    <t>TOTL NAIC REPT USD-201701</t>
  </si>
  <si>
    <t>TOTL NAIC REPT USD-201702</t>
  </si>
  <si>
    <t>TOTL NAIC REPT USD-201703</t>
  </si>
  <si>
    <t>TOTL NAIC REPT USD-201704</t>
  </si>
  <si>
    <t>TOTL NAIC REPT USD-201705</t>
  </si>
  <si>
    <t>TOTL NAIC REPT USD-201706</t>
  </si>
  <si>
    <t>TOTL NAIC REPT USD-201707</t>
  </si>
  <si>
    <t>TOTL NAIC REPT USD-201708</t>
  </si>
  <si>
    <t>TOTL NAIC REPT USD-201709</t>
  </si>
  <si>
    <t>TOTL NAIC REPT USD-201710</t>
  </si>
  <si>
    <t>TOTL NAIC REPT USD-201711</t>
  </si>
  <si>
    <t>TOTL NAIC REPT USD-201712</t>
  </si>
  <si>
    <t>TOTL NAIC REPT USD-201713</t>
  </si>
  <si>
    <t>TOTL NAIC REPT USD-201714</t>
  </si>
  <si>
    <t>TOTL NAIC REPT USD-201715</t>
  </si>
  <si>
    <t>TOTL NAIC REPT USD-201719</t>
  </si>
  <si>
    <t>TOTL NAIC REPT USD-201720</t>
  </si>
  <si>
    <t>TOTL NAIC REPT USD-201666</t>
  </si>
  <si>
    <t>TOTL NAIC REPT USD-201672</t>
  </si>
  <si>
    <t>TOTL NAIC REPT USD-201675</t>
  </si>
  <si>
    <t>TOTL NAIC REPT USD-201678</t>
  </si>
  <si>
    <t>TOTL NAIC REPT USD-201681</t>
  </si>
  <si>
    <t>TOTL NAIC REPT USD-201684</t>
  </si>
  <si>
    <t>TOTL NAIC REPT USD-201687</t>
  </si>
  <si>
    <t>TOTL NAIC REPT USD-201690</t>
  </si>
  <si>
    <t>TOTL NAIC REPT USD-201692</t>
  </si>
  <si>
    <t>TOTL NAIC REPT USD-201694</t>
  </si>
  <si>
    <t>TOTL NAIC REPT USD-201696</t>
  </si>
  <si>
    <t>SLF-CAN TOTL IFRS-169913</t>
  </si>
  <si>
    <t>SLF-CAN TOTL IFRS-169915</t>
  </si>
  <si>
    <t>SLF-CAN UNIQ IFRS-123240</t>
  </si>
  <si>
    <t>SLF-US UNIQ UGAAP-002158</t>
  </si>
  <si>
    <t>SLF-US UNIQ UGAAP-002159</t>
  </si>
  <si>
    <t>SLF-US UNIQ UGAAP-500106</t>
  </si>
  <si>
    <t>SLF-UK CGAAP GBP-300575</t>
  </si>
  <si>
    <t>SLF-AS/OTH CGAAP CAD-400932</t>
  </si>
  <si>
    <t>SLF-AS/OTH CGAAP CAD-400933</t>
  </si>
  <si>
    <t>SLF-AS/OTH CGAAP CAD-403405</t>
  </si>
  <si>
    <t>SLF-AS/OTH CGAAP CAD-400931</t>
  </si>
  <si>
    <t>SLF-US TOTL IFRS-266062</t>
  </si>
  <si>
    <t>TOTL NAIC REPT USD-200400</t>
  </si>
  <si>
    <t>TOTL NAIC REPT USD-200425</t>
  </si>
  <si>
    <t>TOTL NAIC REPT USD-200471</t>
  </si>
  <si>
    <t>TOTL NAIC REPT USD-200472</t>
  </si>
  <si>
    <t>TOTL NAIC REPT USD-200474</t>
  </si>
  <si>
    <t>TOTL NAIC REPT USD-202286</t>
  </si>
  <si>
    <t>TOTL NAIC REPT USD-202298</t>
  </si>
  <si>
    <t>TOTL NAIC REPT USD-202334</t>
  </si>
  <si>
    <t>TOTL NAIC REPT USD-500151</t>
  </si>
  <si>
    <t>TOTL NAIC REPT USD-200402</t>
  </si>
  <si>
    <t>TOTL NAIC REPT USD-200407</t>
  </si>
  <si>
    <t>TOTL NAIC REPT USD-500115</t>
  </si>
  <si>
    <t>TOTL NAIC REPT USD-200415</t>
  </si>
  <si>
    <t>SLF-US CURR CGAAP-200456</t>
  </si>
  <si>
    <t>SLF-US CURR CGAAP-203039</t>
  </si>
  <si>
    <t>SLF-US CURR CGAAP-203041</t>
  </si>
  <si>
    <t>SLF-US CURR CGAAP-203043</t>
  </si>
  <si>
    <t>SLF-US CURR CGAAP-203059</t>
  </si>
  <si>
    <t>SLF-US CURR CGAAP-203060</t>
  </si>
  <si>
    <t>SLF-US CURR CGAAP-203071</t>
  </si>
  <si>
    <t>SLF-US CURR CGAAP-203074</t>
  </si>
  <si>
    <t>SLF-US CURR CGAAP-203077</t>
  </si>
  <si>
    <t>SLF-US CURR CGAAP-203374</t>
  </si>
  <si>
    <t>SLF-US UNIQ IFRS-200448</t>
  </si>
  <si>
    <t>SLF-US UNIQ IFRS-200449</t>
  </si>
  <si>
    <t>SLF-US UNIQ IFRS-200524</t>
  </si>
  <si>
    <t>SLF-US UNIQ IFRS-200526</t>
  </si>
  <si>
    <t>SLF-US UNIQ IFRS-203041</t>
  </si>
  <si>
    <t>SLF-US UNIQ IFRS-203060</t>
  </si>
  <si>
    <t>SLF-US UNIQ IFRS-203384</t>
  </si>
  <si>
    <t>SLF-US UNIQ IFRS-203388</t>
  </si>
  <si>
    <t>SLF-US UNIQ IFRS-203389</t>
  </si>
  <si>
    <t>SLF-US UNIQ IFRS-207971</t>
  </si>
  <si>
    <t>SLF-US UNIQ IFRS-207974</t>
  </si>
  <si>
    <t>SLF-US UNIQ IFRS-207975</t>
  </si>
  <si>
    <t>SLF-US UNIQ IFRS-207976</t>
  </si>
  <si>
    <t>SLF-US UNIQ IFRS-207977</t>
  </si>
  <si>
    <t>SLF-US UNIQ IFRS-207978</t>
  </si>
  <si>
    <t>SLF-US UNIQ IFRS-207982</t>
  </si>
  <si>
    <t>SLF-US UNIQ IFRS-207986</t>
  </si>
  <si>
    <t>SLF-US UNIQ IFRS-207987</t>
  </si>
  <si>
    <t>TOTL NAIC REPT USD-200442</t>
  </si>
  <si>
    <t>TOTL NAIC REPT USD-200444</t>
  </si>
  <si>
    <t>TOTL NAIC REPT USD-200445</t>
  </si>
  <si>
    <t>TOTL NAIC REPT USD-200446</t>
  </si>
  <si>
    <t>TOTL NAIC REPT USD-200447</t>
  </si>
  <si>
    <t>TOTL NAIC REPT USD-200448</t>
  </si>
  <si>
    <t>TOTL NAIC REPT USD-200449</t>
  </si>
  <si>
    <t>TOTL NAIC REPT USD-200450</t>
  </si>
  <si>
    <t>TOTL NAIC REPT USD-200451</t>
  </si>
  <si>
    <t>TOTL NAIC REPT USD-200452</t>
  </si>
  <si>
    <t>TOTL NAIC REPT USD-200453</t>
  </si>
  <si>
    <t>TOTL NAIC REPT USD-200456</t>
  </si>
  <si>
    <t>TOTL NAIC REPT USD-200457</t>
  </si>
  <si>
    <t>TOTL NAIC REPT USD-200458</t>
  </si>
  <si>
    <t>TOTL NAIC REPT USD-200459</t>
  </si>
  <si>
    <t>TOTL NAIC REPT USD-200468</t>
  </si>
  <si>
    <t>TOTL NAIC REPT USD-200481</t>
  </si>
  <si>
    <t>TOTL NAIC REPT USD-200485</t>
  </si>
  <si>
    <t>TOTL NAIC REPT USD-200487</t>
  </si>
  <si>
    <t>TOTL NAIC REPT USD-200524</t>
  </si>
  <si>
    <t>TOTL NAIC REPT USD-200526</t>
  </si>
  <si>
    <t>TOTL NAIC REPT USD-200570</t>
  </si>
  <si>
    <t>TOTL NAIC REPT USD-200575</t>
  </si>
  <si>
    <t>TOTL NAIC REPT USD-200580</t>
  </si>
  <si>
    <t>TOTL NAIC REPT USD-200581</t>
  </si>
  <si>
    <t>TOTL NAIC REPT USD-200582</t>
  </si>
  <si>
    <t>TOTL NAIC REPT USD-203039</t>
  </si>
  <si>
    <t>TOTL NAIC REPT USD-203040</t>
  </si>
  <si>
    <t>TOTL NAIC REPT USD-203041</t>
  </si>
  <si>
    <t>TOTL NAIC REPT USD-203042</t>
  </si>
  <si>
    <t>TOTL NAIC REPT USD-203043</t>
  </si>
  <si>
    <t>TOTL NAIC REPT USD-203044</t>
  </si>
  <si>
    <t>TOTL NAIC REPT USD-203045</t>
  </si>
  <si>
    <t>TOTL NAIC REPT USD-203046</t>
  </si>
  <si>
    <t>TOTL NAIC REPT USD-203049</t>
  </si>
  <si>
    <t>TOTL NAIC REPT USD-203050</t>
  </si>
  <si>
    <t>TOTL NAIC REPT USD-203051</t>
  </si>
  <si>
    <t>TOTL NAIC REPT USD-203052</t>
  </si>
  <si>
    <t>TOTL NAIC REPT USD-203053</t>
  </si>
  <si>
    <t>TOTL NAIC REPT USD-203054</t>
  </si>
  <si>
    <t>TOTL NAIC REPT USD-203055</t>
  </si>
  <si>
    <t>TOTL NAIC REPT USD-203056</t>
  </si>
  <si>
    <t>TOTL NAIC REPT USD-203057</t>
  </si>
  <si>
    <t>TOTL NAIC REPT USD-203058</t>
  </si>
  <si>
    <t>TOTL NAIC REPT USD-203059</t>
  </si>
  <si>
    <t>TOTL NAIC REPT USD-203060</t>
  </si>
  <si>
    <t>TOTL NAIC REPT USD-203061</t>
  </si>
  <si>
    <t>TOTL NAIC REPT USD-203062</t>
  </si>
  <si>
    <t>TOTL NAIC REPT USD-203063</t>
  </si>
  <si>
    <t>TOTL NAIC REPT USD-203065</t>
  </si>
  <si>
    <t>TOTL NAIC REPT USD-203066</t>
  </si>
  <si>
    <t>TOTL NAIC REPT USD-203067</t>
  </si>
  <si>
    <t>TOTL NAIC REPT USD-203068</t>
  </si>
  <si>
    <t>TOTL NAIC REPT USD-203069</t>
  </si>
  <si>
    <t>TOTL NAIC REPT USD-203070</t>
  </si>
  <si>
    <t>TOTL NAIC REPT USD-203071</t>
  </si>
  <si>
    <t>TOTL NAIC REPT USD-203072</t>
  </si>
  <si>
    <t>TOTL NAIC REPT USD-203073</t>
  </si>
  <si>
    <t>TOTL NAIC REPT USD-203074</t>
  </si>
  <si>
    <t>TOTL NAIC REPT USD-203075</t>
  </si>
  <si>
    <t>TOTL NAIC REPT USD-203076</t>
  </si>
  <si>
    <t>TOTL NAIC REPT USD-203077</t>
  </si>
  <si>
    <t>TOTL NAIC REPT USD-203085</t>
  </si>
  <si>
    <t>TOTL NAIC REPT USD-203376</t>
  </si>
  <si>
    <t>TOTL NAIC REPT USD-203377</t>
  </si>
  <si>
    <t>TOTL NAIC REPT USD-203378</t>
  </si>
  <si>
    <t>TOTL NAIC REPT USD-203379</t>
  </si>
  <si>
    <t>TOTL NAIC REPT USD-203380</t>
  </si>
  <si>
    <t>TOTL NAIC REPT USD-203381</t>
  </si>
  <si>
    <t>TOTL NAIC REPT USD-203382</t>
  </si>
  <si>
    <t>TOTL NAIC REPT USD-203383</t>
  </si>
  <si>
    <t>TOTL NAIC REPT USD-203384</t>
  </si>
  <si>
    <t>TOTL NAIC REPT USD-203385</t>
  </si>
  <si>
    <t>TOTL NAIC REPT USD-203386</t>
  </si>
  <si>
    <t>TOTL NAIC REPT USD-203387</t>
  </si>
  <si>
    <t>TOTL NAIC REPT USD-203388</t>
  </si>
  <si>
    <t>TOTL NAIC REPT USD-203389</t>
  </si>
  <si>
    <t>TOTL NAIC REPT USD-203390</t>
  </si>
  <si>
    <t>TOTL NAIC REPT USD-203391</t>
  </si>
  <si>
    <t>TOTL NAIC REPT USD-203392</t>
  </si>
  <si>
    <t>TOTL NAIC REPT USD-203393</t>
  </si>
  <si>
    <t>TOTL NAIC REPT USD-203394</t>
  </si>
  <si>
    <t>TOTL NAIC REPT USD-203395</t>
  </si>
  <si>
    <t>TOTL NAIC REPT USD-207970</t>
  </si>
  <si>
    <t>TOTL NAIC REPT USD-207971</t>
  </si>
  <si>
    <t>TOTL NAIC REPT USD-207972</t>
  </si>
  <si>
    <t>TOTL NAIC REPT USD-207973</t>
  </si>
  <si>
    <t>TOTL NAIC REPT USD-207974</t>
  </si>
  <si>
    <t>TOTL NAIC REPT USD-207975</t>
  </si>
  <si>
    <t>TOTL NAIC REPT USD-207976</t>
  </si>
  <si>
    <t>TOTL NAIC REPT USD-207977</t>
  </si>
  <si>
    <t>TOTL NAIC REPT USD-207978</t>
  </si>
  <si>
    <t>TOTL NAIC REPT USD-207979</t>
  </si>
  <si>
    <t>TOTL NAIC REPT USD-207980</t>
  </si>
  <si>
    <t>TOTL NAIC REPT USD-207981</t>
  </si>
  <si>
    <t>TOTL NAIC REPT USD-207982</t>
  </si>
  <si>
    <t>TOTL NAIC REPT USD-207983</t>
  </si>
  <si>
    <t>TOTL NAIC REPT USD-207984</t>
  </si>
  <si>
    <t>TOTL NAIC REPT USD-207985</t>
  </si>
  <si>
    <t>TOTL NAIC REPT USD-207986</t>
  </si>
  <si>
    <t>TOTL NAIC REPT USD-207987</t>
  </si>
  <si>
    <t>TOTL NAIC REPT USD-207988</t>
  </si>
  <si>
    <t>TOTL NAIC REPT USD-207989</t>
  </si>
  <si>
    <t>TOTL NAIC REPT USD-201612</t>
  </si>
  <si>
    <t>TOTL NAIC REPT USD-201647</t>
  </si>
  <si>
    <t>TOTL NAIC REPT USD-201648</t>
  </si>
  <si>
    <t>TOTL NAIC REPT USD-201649</t>
  </si>
  <si>
    <t>TOTL NAIC REPT USD-201658</t>
  </si>
  <si>
    <t>TOTL NAIC REPT USD-201659</t>
  </si>
  <si>
    <t>TOTL NAIC REPT USD-201727</t>
  </si>
  <si>
    <t>TOTL NAIC REPT USD-201729</t>
  </si>
  <si>
    <t>TOTL NAIC REPT USD-201770</t>
  </si>
  <si>
    <t>TOTL NAIC REPT USD-201771</t>
  </si>
  <si>
    <t>TOTL NAIC REPT USD-201772</t>
  </si>
  <si>
    <t>TOTL NAIC REPT USD-201773</t>
  </si>
  <si>
    <t>TOTL NAIC REPT USD-201774</t>
  </si>
  <si>
    <t>TOTL NAIC REPT USD-201775</t>
  </si>
  <si>
    <t>TOTL NAIC REPT USD-201776</t>
  </si>
  <si>
    <t>TOTL NAIC REPT USD-201777</t>
  </si>
  <si>
    <t>TOTL NAIC REPT USD-201781</t>
  </si>
  <si>
    <t>TOTL NAIC REPT USD-201782</t>
  </si>
  <si>
    <t>TOTL NAIC REPT USD-201783</t>
  </si>
  <si>
    <t>TOTL NAIC REPT USD-201785</t>
  </si>
  <si>
    <t>TOTL NAIC REPT USD-201721</t>
  </si>
  <si>
    <t>SLF-US CURR CGAAP-203399</t>
  </si>
  <si>
    <t>SLF-US UNIQ IFRS-200416</t>
  </si>
  <si>
    <t>TOTL NAIC REPT USD-200405</t>
  </si>
  <si>
    <t>TOTL NAIC REPT USD-200406</t>
  </si>
  <si>
    <t>TOTL NAIC REPT USD-200418</t>
  </si>
  <si>
    <t>TOTL NAIC REPT USD-200423</t>
  </si>
  <si>
    <t>TOTL NAIC REPT USD-200426</t>
  </si>
  <si>
    <t>TOTL NAIC REPT USD-200427</t>
  </si>
  <si>
    <t>TOTL NAIC REPT USD-200428</t>
  </si>
  <si>
    <t>TOTL NAIC REPT USD-200429</t>
  </si>
  <si>
    <t>TOTL NAIC REPT USD-200443</t>
  </si>
  <si>
    <t>TOTL NAIC REPT USD-203399</t>
  </si>
  <si>
    <t>TOTL NAIC REPT USD-207994</t>
  </si>
  <si>
    <t>TOTL NAIC REPT USD-207995</t>
  </si>
  <si>
    <t>TOTL NAIC REPT USD-200411</t>
  </si>
  <si>
    <t>TOTL NAIC REPT USD-200419</t>
  </si>
  <si>
    <t>TOTL NAIC REPT USD-200420</t>
  </si>
  <si>
    <t>TOTL NAIC REPT USD-200403</t>
  </si>
  <si>
    <t>TOTL NAIC REPT USD-200509</t>
  </si>
  <si>
    <t>TOTL NAIC REPT USD-202330</t>
  </si>
  <si>
    <t>TOTL NAIC REPT USD-202336</t>
  </si>
  <si>
    <t>TOTL NAIC REPT USD-285558</t>
  </si>
  <si>
    <t>TOTL NAIC REPT USD-200499</t>
  </si>
  <si>
    <t>2016 entries to "Reserves"</t>
  </si>
  <si>
    <t>MP</t>
  </si>
  <si>
    <t># of</t>
  </si>
  <si>
    <t>uniq</t>
  </si>
  <si>
    <t xml:space="preserve">uniq </t>
  </si>
  <si>
    <t>Sources</t>
  </si>
  <si>
    <t>occurs</t>
  </si>
  <si>
    <t>PRKeys</t>
  </si>
  <si>
    <t>MPs</t>
  </si>
  <si>
    <t>PR-MP</t>
  </si>
  <si>
    <t>mps</t>
  </si>
  <si>
    <t>-M (MPs)</t>
  </si>
  <si>
    <t>non-M</t>
  </si>
  <si>
    <t>002158</t>
  </si>
  <si>
    <t>1F-002158</t>
  </si>
  <si>
    <t>1F/SLF-CAN CURR CGAAP-500205</t>
  </si>
  <si>
    <t>SLF-CAN CURR CGAAP</t>
  </si>
  <si>
    <t>002159</t>
  </si>
  <si>
    <t>1F-002159</t>
  </si>
  <si>
    <t>1F/SLF-CAN CURR CGAAP-500206</t>
  </si>
  <si>
    <t>SLF-US CURR CGAAP</t>
  </si>
  <si>
    <t>1F-200400</t>
  </si>
  <si>
    <t>1F/SLF-US CURR CGAAP-203080</t>
  </si>
  <si>
    <t>203080</t>
  </si>
  <si>
    <t>SLF-US TOTL IFRS</t>
  </si>
  <si>
    <t>1F-200402</t>
  </si>
  <si>
    <t>1F/SLF-US TOTL IFRS-569672</t>
  </si>
  <si>
    <t>569672</t>
  </si>
  <si>
    <t>TOTL CONSL IFRS CAD</t>
  </si>
  <si>
    <t>1F-200403</t>
  </si>
  <si>
    <t>1F/TOTL CONSL IFRS CAD-200400</t>
  </si>
  <si>
    <t>TOTL CONSL UGAAP CAD</t>
  </si>
  <si>
    <t>1F-200405</t>
  </si>
  <si>
    <t>1F/TOTL CONSL IFRS CAD-200402</t>
  </si>
  <si>
    <t>1F-200406</t>
  </si>
  <si>
    <t>1F/TOTL CONSL IFRS CAD-200403</t>
  </si>
  <si>
    <t>SLF-US UNIQ IFRS</t>
  </si>
  <si>
    <t>1F-200407</t>
  </si>
  <si>
    <t>1F/TOTL CONSL IFRS CAD-200405</t>
  </si>
  <si>
    <t>TOTL NAIC REPT USD</t>
  </si>
  <si>
    <t>1F-200411</t>
  </si>
  <si>
    <t>1F/TOTL CONSL IFRS CAD-200406</t>
  </si>
  <si>
    <t>SLF-CAN TOTL IFRS</t>
  </si>
  <si>
    <t>1F-200415</t>
  </si>
  <si>
    <t>1F/TOTL CONSL IFRS CAD-200407</t>
  </si>
  <si>
    <t>1F-200417</t>
  </si>
  <si>
    <t>1F/TOTL CONSL IFRS CAD-200411</t>
  </si>
  <si>
    <t>SLF-CAN UNIQ IFRS</t>
  </si>
  <si>
    <t>1F-200418</t>
  </si>
  <si>
    <t>1F/TOTL CONSL IFRS CAD-200415</t>
  </si>
  <si>
    <t>1F-200419</t>
  </si>
  <si>
    <t>1F/TOTL CONSL IFRS CAD-200417</t>
  </si>
  <si>
    <t>1F-200420</t>
  </si>
  <si>
    <t>1F/TOTL CONSL IFRS CAD-200418</t>
  </si>
  <si>
    <t>1F-200422</t>
  </si>
  <si>
    <t>1F/TOTL CONSL IFRS CAD-200419</t>
  </si>
  <si>
    <t>1F-200423</t>
  </si>
  <si>
    <t>1F/TOTL CONSL IFRS CAD-200420</t>
  </si>
  <si>
    <t>1F-200425</t>
  </si>
  <si>
    <t>1F/TOTL CONSL IFRS CAD-200422</t>
  </si>
  <si>
    <t>1F-200426</t>
  </si>
  <si>
    <t>1F/TOTL CONSL IFRS CAD-200423</t>
  </si>
  <si>
    <t>1F-200427</t>
  </si>
  <si>
    <t>1F/TOTL CONSL IFRS CAD-200425</t>
  </si>
  <si>
    <t>SLF-US UNIQ UGAAP</t>
  </si>
  <si>
    <t>1F-200428</t>
  </si>
  <si>
    <t>1F/TOTL CONSL IFRS CAD-200426</t>
  </si>
  <si>
    <t>1F-200429</t>
  </si>
  <si>
    <t>1F/TOTL CONSL IFRS CAD-200427</t>
  </si>
  <si>
    <t>SLF-UK CGAAP GBP</t>
  </si>
  <si>
    <t>300575</t>
  </si>
  <si>
    <t>1F-200442</t>
  </si>
  <si>
    <t>1F/TOTL CONSL IFRS CAD-200428</t>
  </si>
  <si>
    <t>1F-200443</t>
  </si>
  <si>
    <t>1F/TOTL CONSL IFRS CAD-200429</t>
  </si>
  <si>
    <t>1F-200444</t>
  </si>
  <si>
    <t>1F/TOTL CONSL IFRS CAD-200442</t>
  </si>
  <si>
    <t>1F-200445</t>
  </si>
  <si>
    <t>1F/TOTL CONSL IFRS CAD-200443</t>
  </si>
  <si>
    <t>1F-200446</t>
  </si>
  <si>
    <t>1F/TOTL CONSL IFRS CAD-200444</t>
  </si>
  <si>
    <t>1F-200447</t>
  </si>
  <si>
    <t>1F/TOTL CONSL IFRS CAD-200445</t>
  </si>
  <si>
    <t>1F-200450</t>
  </si>
  <si>
    <t>1F/TOTL CONSL IFRS CAD-200446</t>
  </si>
  <si>
    <t>SLF-AS/OTH CGAAP CAD</t>
  </si>
  <si>
    <t>1F-200451</t>
  </si>
  <si>
    <t>1F/TOTL CONSL IFRS CAD-200447</t>
  </si>
  <si>
    <t>1F-200452</t>
  </si>
  <si>
    <t>1F/TOTL CONSL IFRS CAD-200450</t>
  </si>
  <si>
    <t>1F-200453</t>
  </si>
  <si>
    <t>1F/TOTL CONSL IFRS CAD-200451</t>
  </si>
  <si>
    <t>1F-200454</t>
  </si>
  <si>
    <t>1F/TOTL CONSL IFRS CAD-200452</t>
  </si>
  <si>
    <t>1F-200456</t>
  </si>
  <si>
    <t>1F/TOTL CONSL IFRS CAD-200453</t>
  </si>
  <si>
    <t>1F-200457</t>
  </si>
  <si>
    <t>1F/TOTL CONSL IFRS CAD-200454</t>
  </si>
  <si>
    <t>1F-200458</t>
  </si>
  <si>
    <t>1F/TOTL CONSL IFRS CAD-200456</t>
  </si>
  <si>
    <t>1F-200459</t>
  </si>
  <si>
    <t>1F/TOTL CONSL IFRS CAD-200457</t>
  </si>
  <si>
    <t>1F-200461</t>
  </si>
  <si>
    <t>1F/TOTL CONSL IFRS CAD-200458</t>
  </si>
  <si>
    <t>1F-200462</t>
  </si>
  <si>
    <t>1F/TOTL CONSL IFRS CAD-200459</t>
  </si>
  <si>
    <t>1F-200463</t>
  </si>
  <si>
    <t>1F/TOTL CONSL IFRS CAD-200461</t>
  </si>
  <si>
    <t>1F-200465</t>
  </si>
  <si>
    <t>1F/TOTL CONSL IFRS CAD-200462</t>
  </si>
  <si>
    <t>1F-200468</t>
  </si>
  <si>
    <t>1F/TOTL CONSL IFRS CAD-200463</t>
  </si>
  <si>
    <t>1F-200469</t>
  </si>
  <si>
    <t>1F/TOTL CONSL IFRS CAD-200465</t>
  </si>
  <si>
    <t>1F-200471</t>
  </si>
  <si>
    <t>1F/TOTL CONSL IFRS CAD-200468</t>
  </si>
  <si>
    <t>1F-200472</t>
  </si>
  <si>
    <t>1F/TOTL CONSL IFRS CAD-200469</t>
  </si>
  <si>
    <t>1F-200474</t>
  </si>
  <si>
    <t>1F/TOTL CONSL IFRS CAD-200471</t>
  </si>
  <si>
    <t>1F-200481</t>
  </si>
  <si>
    <t>1F/TOTL CONSL IFRS CAD-200472</t>
  </si>
  <si>
    <t>1F-200485</t>
  </si>
  <si>
    <t>1F/TOTL CONSL IFRS CAD-200474</t>
  </si>
  <si>
    <t>1F-200487</t>
  </si>
  <si>
    <t>1F/TOTL CONSL IFRS CAD-200481</t>
  </si>
  <si>
    <t>1F-200562</t>
  </si>
  <si>
    <t>1F/TOTL CONSL IFRS CAD-200485</t>
  </si>
  <si>
    <t>1F-200563</t>
  </si>
  <si>
    <t>1F/TOTL CONSL IFRS CAD-200487</t>
  </si>
  <si>
    <t>1F-200580</t>
  </si>
  <si>
    <t>1F/TOTL CONSL IFRS CAD-200562</t>
  </si>
  <si>
    <t>1F-200581</t>
  </si>
  <si>
    <t>1F/TOTL CONSL IFRS CAD-200563</t>
  </si>
  <si>
    <t>1F-200582</t>
  </si>
  <si>
    <t>1F/TOTL CONSL IFRS CAD-200580</t>
  </si>
  <si>
    <t>1F-201601</t>
  </si>
  <si>
    <t>1F/TOTL CONSL IFRS CAD-200581</t>
  </si>
  <si>
    <t>1F-201602</t>
  </si>
  <si>
    <t>1F/TOTL CONSL IFRS CAD-200582</t>
  </si>
  <si>
    <t>169913</t>
  </si>
  <si>
    <t>1F-201603</t>
  </si>
  <si>
    <t>1F/TOTL CONSL IFRS CAD-201601</t>
  </si>
  <si>
    <t>169915</t>
  </si>
  <si>
    <t>1F-201604</t>
  </si>
  <si>
    <t>1F/TOTL CONSL IFRS CAD-201602</t>
  </si>
  <si>
    <t>1F-201605</t>
  </si>
  <si>
    <t>1F/TOTL CONSL IFRS CAD-201603</t>
  </si>
  <si>
    <t>1F-201606</t>
  </si>
  <si>
    <t>1F/TOTL CONSL IFRS CAD-201604</t>
  </si>
  <si>
    <t>1F-201607</t>
  </si>
  <si>
    <t>1F/TOTL CONSL IFRS CAD-201605</t>
  </si>
  <si>
    <t>1F-201608</t>
  </si>
  <si>
    <t>1F/TOTL CONSL IFRS CAD-201606</t>
  </si>
  <si>
    <t>1F-201609</t>
  </si>
  <si>
    <t>1F/TOTL CONSL IFRS CAD-201607</t>
  </si>
  <si>
    <t>1F-201610</t>
  </si>
  <si>
    <t>1F/TOTL CONSL IFRS CAD-201608</t>
  </si>
  <si>
    <t>1F-201611</t>
  </si>
  <si>
    <t>1F/TOTL CONSL IFRS CAD-201609</t>
  </si>
  <si>
    <t>1F-201613</t>
  </si>
  <si>
    <t>1F/TOTL CONSL IFRS CAD-201610</t>
  </si>
  <si>
    <t>1F-201614</t>
  </si>
  <si>
    <t>1F/TOTL CONSL IFRS CAD-201611</t>
  </si>
  <si>
    <t>1F-201616</t>
  </si>
  <si>
    <t>1F/TOTL CONSL IFRS CAD-201613</t>
  </si>
  <si>
    <t>1F-201617</t>
  </si>
  <si>
    <t>1F/TOTL CONSL IFRS CAD-201614</t>
  </si>
  <si>
    <t>1F-201618</t>
  </si>
  <si>
    <t>1F/TOTL CONSL IFRS CAD-201616</t>
  </si>
  <si>
    <t>1F-201621</t>
  </si>
  <si>
    <t>1F/TOTL CONSL IFRS CAD-201617</t>
  </si>
  <si>
    <t>1F-201622</t>
  </si>
  <si>
    <t>1F/TOTL CONSL IFRS CAD-201618</t>
  </si>
  <si>
    <t>1F-201623</t>
  </si>
  <si>
    <t>1F/TOTL CONSL IFRS CAD-201621</t>
  </si>
  <si>
    <t>1F-201624</t>
  </si>
  <si>
    <t>1F/TOTL CONSL IFRS CAD-201622</t>
  </si>
  <si>
    <t>1F-201625</t>
  </si>
  <si>
    <t>1F/TOTL CONSL IFRS CAD-201623</t>
  </si>
  <si>
    <t>1F-201626</t>
  </si>
  <si>
    <t>1F/TOTL CONSL IFRS CAD-201624</t>
  </si>
  <si>
    <t>1F-201628</t>
  </si>
  <si>
    <t>1F/TOTL CONSL IFRS CAD-201625</t>
  </si>
  <si>
    <t>1F-201629</t>
  </si>
  <si>
    <t>1F/TOTL CONSL IFRS CAD-201626</t>
  </si>
  <si>
    <t>1F-201631</t>
  </si>
  <si>
    <t>1F/TOTL CONSL IFRS CAD-201628</t>
  </si>
  <si>
    <t>1F-201632</t>
  </si>
  <si>
    <t>1F/TOTL CONSL IFRS CAD-201629</t>
  </si>
  <si>
    <t>1F-201633</t>
  </si>
  <si>
    <t>1F/TOTL CONSL IFRS CAD-201631</t>
  </si>
  <si>
    <t>1F-201634</t>
  </si>
  <si>
    <t>1F/TOTL CONSL IFRS CAD-201632</t>
  </si>
  <si>
    <t>1F-201635</t>
  </si>
  <si>
    <t>1F/TOTL CONSL IFRS CAD-201633</t>
  </si>
  <si>
    <t>1F-201636</t>
  </si>
  <si>
    <t>1F/TOTL CONSL IFRS CAD-201634</t>
  </si>
  <si>
    <t>400931</t>
  </si>
  <si>
    <t>1F-201637</t>
  </si>
  <si>
    <t>1F/TOTL CONSL IFRS CAD-201635</t>
  </si>
  <si>
    <t>400932</t>
  </si>
  <si>
    <t>200449</t>
  </si>
  <si>
    <t>1F-201638</t>
  </si>
  <si>
    <t>1F/TOTL CONSL IFRS CAD-201636</t>
  </si>
  <si>
    <t>400933</t>
  </si>
  <si>
    <t>1F-201664</t>
  </si>
  <si>
    <t>1F/TOTL CONSL IFRS CAD-201637</t>
  </si>
  <si>
    <t>1F-201665</t>
  </si>
  <si>
    <t>1F/TOTL CONSL IFRS CAD-201638</t>
  </si>
  <si>
    <t>1F-201667</t>
  </si>
  <si>
    <t>1F/TOTL CONSL IFRS CAD-201664</t>
  </si>
  <si>
    <t>1F-201668</t>
  </si>
  <si>
    <t>1F/TOTL CONSL IFRS CAD-201665</t>
  </si>
  <si>
    <t>1F-201670</t>
  </si>
  <si>
    <t>1F/TOTL CONSL IFRS CAD-201667</t>
  </si>
  <si>
    <t>1F-201671</t>
  </si>
  <si>
    <t>1F/TOTL CONSL IFRS CAD-201668</t>
  </si>
  <si>
    <t>1F-201673</t>
  </si>
  <si>
    <t>1F/TOTL CONSL IFRS CAD-201670</t>
  </si>
  <si>
    <t>1F-201674</t>
  </si>
  <si>
    <t>1F/TOTL CONSL IFRS CAD-201671</t>
  </si>
  <si>
    <t>1F-201676</t>
  </si>
  <si>
    <t>1F/TOTL CONSL IFRS CAD-201673</t>
  </si>
  <si>
    <t>1F-201677</t>
  </si>
  <si>
    <t>1F/TOTL CONSL IFRS CAD-201674</t>
  </si>
  <si>
    <t>1F-201679</t>
  </si>
  <si>
    <t>1F/TOTL CONSL IFRS CAD-201676</t>
  </si>
  <si>
    <t>1F-201680</t>
  </si>
  <si>
    <t>1F/TOTL CONSL IFRS CAD-201677</t>
  </si>
  <si>
    <t>1F-201682</t>
  </si>
  <si>
    <t>1F/TOTL CONSL IFRS CAD-201679</t>
  </si>
  <si>
    <t>1F-201683</t>
  </si>
  <si>
    <t>1F/TOTL CONSL IFRS CAD-201680</t>
  </si>
  <si>
    <t>1F-201685</t>
  </si>
  <si>
    <t>1F/TOTL CONSL IFRS CAD-201682</t>
  </si>
  <si>
    <t>1F-201686</t>
  </si>
  <si>
    <t>1F/TOTL CONSL IFRS CAD-201683</t>
  </si>
  <si>
    <t>1F-201688</t>
  </si>
  <si>
    <t>1F/TOTL CONSL IFRS CAD-201685</t>
  </si>
  <si>
    <t>1F-201689</t>
  </si>
  <si>
    <t>1F/TOTL CONSL IFRS CAD-201686</t>
  </si>
  <si>
    <t>1F-201691</t>
  </si>
  <si>
    <t>1F/TOTL CONSL IFRS CAD-201688</t>
  </si>
  <si>
    <t>1F-201693</t>
  </si>
  <si>
    <t>1F/TOTL CONSL IFRS CAD-201689</t>
  </si>
  <si>
    <t>1F-201695</t>
  </si>
  <si>
    <t>1F/TOTL CONSL IFRS CAD-201691</t>
  </si>
  <si>
    <t>1F-201700</t>
  </si>
  <si>
    <t>1F/TOTL CONSL IFRS CAD-201693</t>
  </si>
  <si>
    <t>1F-201701</t>
  </si>
  <si>
    <t>1F/TOTL CONSL IFRS CAD-201695</t>
  </si>
  <si>
    <t>200524</t>
  </si>
  <si>
    <t>1F-201702</t>
  </si>
  <si>
    <t>1F/TOTL CONSL IFRS CAD-201700</t>
  </si>
  <si>
    <t>200526</t>
  </si>
  <si>
    <t>1F-201703</t>
  </si>
  <si>
    <t>1F/TOTL CONSL IFRS CAD-201701</t>
  </si>
  <si>
    <t>1F-201704</t>
  </si>
  <si>
    <t>1F/TOTL CONSL IFRS CAD-201702</t>
  </si>
  <si>
    <t>1F-201705</t>
  </si>
  <si>
    <t>1F/TOTL CONSL IFRS CAD-201703</t>
  </si>
  <si>
    <t>1F-201707</t>
  </si>
  <si>
    <t>1F/TOTL CONSL IFRS CAD-201704</t>
  </si>
  <si>
    <t>1F-201708</t>
  </si>
  <si>
    <t>1F/TOTL CONSL IFRS CAD-201705</t>
  </si>
  <si>
    <t>1F-201709</t>
  </si>
  <si>
    <t>1F/TOTL CONSL IFRS CAD-201707</t>
  </si>
  <si>
    <t>1F-201710</t>
  </si>
  <si>
    <t>1F/TOTL CONSL IFRS CAD-201708</t>
  </si>
  <si>
    <t>1F-201711</t>
  </si>
  <si>
    <t>1F/TOTL CONSL IFRS CAD-201709</t>
  </si>
  <si>
    <t>1F-201712</t>
  </si>
  <si>
    <t>1F/TOTL CONSL IFRS CAD-201710</t>
  </si>
  <si>
    <t>1F-201713</t>
  </si>
  <si>
    <t>1F/TOTL CONSL IFRS CAD-201711</t>
  </si>
  <si>
    <t>1F-201715</t>
  </si>
  <si>
    <t>1F/TOTL CONSL IFRS CAD-201712</t>
  </si>
  <si>
    <t>1F-201719</t>
  </si>
  <si>
    <t>1F/TOTL CONSL IFRS CAD-201713</t>
  </si>
  <si>
    <t>1F-202059</t>
  </si>
  <si>
    <t>1F/TOTL CONSL IFRS CAD-201715</t>
  </si>
  <si>
    <t>1F-202286</t>
  </si>
  <si>
    <t>1F/TOTL CONSL IFRS CAD-201719</t>
  </si>
  <si>
    <t>1F-202298</t>
  </si>
  <si>
    <t>1F/TOTL CONSL IFRS CAD-202059</t>
  </si>
  <si>
    <t>1F-202330</t>
  </si>
  <si>
    <t>1F/TOTL CONSL IFRS CAD-202286</t>
  </si>
  <si>
    <t>1F-202334</t>
  </si>
  <si>
    <t>1F/TOTL CONSL IFRS CAD-202298</t>
  </si>
  <si>
    <t>1F-202336</t>
  </si>
  <si>
    <t>1F/TOTL CONSL IFRS CAD-202330</t>
  </si>
  <si>
    <t>1F-202586</t>
  </si>
  <si>
    <t>1F/TOTL CONSL IFRS CAD-202334</t>
  </si>
  <si>
    <t>1F-202587</t>
  </si>
  <si>
    <t>1F/TOTL CONSL IFRS CAD-202336</t>
  </si>
  <si>
    <t>201612</t>
  </si>
  <si>
    <t>1F-203039</t>
  </si>
  <si>
    <t>1F/TOTL CONSL IFRS CAD-202586</t>
  </si>
  <si>
    <t>1F-203040</t>
  </si>
  <si>
    <t>1F/TOTL CONSL IFRS CAD-202587</t>
  </si>
  <si>
    <t>1F-203043</t>
  </si>
  <si>
    <t>1F/TOTL CONSL IFRS CAD-203039</t>
  </si>
  <si>
    <t>1F-203044</t>
  </si>
  <si>
    <t>1F/TOTL CONSL IFRS CAD-203040</t>
  </si>
  <si>
    <t>1F-203045</t>
  </si>
  <si>
    <t>1F/TOTL CONSL IFRS CAD-203043</t>
  </si>
  <si>
    <t>1F-203046</t>
  </si>
  <si>
    <t>1F/TOTL CONSL IFRS CAD-203044</t>
  </si>
  <si>
    <t>201620</t>
  </si>
  <si>
    <t>1F-203049</t>
  </si>
  <si>
    <t>1F/TOTL CONSL IFRS CAD-203045</t>
  </si>
  <si>
    <t>1F-203050</t>
  </si>
  <si>
    <t>1F/TOTL CONSL IFRS CAD-203046</t>
  </si>
  <si>
    <t>1F-203051</t>
  </si>
  <si>
    <t>1F/TOTL CONSL IFRS CAD-203049</t>
  </si>
  <si>
    <t>1F-203054</t>
  </si>
  <si>
    <t>1F/TOTL CONSL IFRS CAD-203050</t>
  </si>
  <si>
    <t>1F-203055</t>
  </si>
  <si>
    <t>1F/TOTL CONSL IFRS CAD-203051</t>
  </si>
  <si>
    <t>1F-203056</t>
  </si>
  <si>
    <t>1F/TOTL CONSL IFRS CAD-203054</t>
  </si>
  <si>
    <t>1F-203057</t>
  </si>
  <si>
    <t>1F/TOTL CONSL IFRS CAD-203055</t>
  </si>
  <si>
    <t>1F-203058</t>
  </si>
  <si>
    <t>1F/TOTL CONSL IFRS CAD-203056</t>
  </si>
  <si>
    <t>1F-203059</t>
  </si>
  <si>
    <t>1F/TOTL CONSL IFRS CAD-203057</t>
  </si>
  <si>
    <t>1F-203061</t>
  </si>
  <si>
    <t>1F/TOTL CONSL IFRS CAD-203058</t>
  </si>
  <si>
    <t>1F-203062</t>
  </si>
  <si>
    <t>1F/TOTL CONSL IFRS CAD-203059</t>
  </si>
  <si>
    <t>1F-203063</t>
  </si>
  <si>
    <t>1F/TOTL CONSL IFRS CAD-203061</t>
  </si>
  <si>
    <t>1F-203065</t>
  </si>
  <si>
    <t>1F/TOTL CONSL IFRS CAD-203062</t>
  </si>
  <si>
    <t>1F-203066</t>
  </si>
  <si>
    <t>1F/TOTL CONSL IFRS CAD-203063</t>
  </si>
  <si>
    <t>1F-203067</t>
  </si>
  <si>
    <t>1F/TOTL CONSL IFRS CAD-203065</t>
  </si>
  <si>
    <t>1F-203068</t>
  </si>
  <si>
    <t>1F/TOTL CONSL IFRS CAD-203066</t>
  </si>
  <si>
    <t>1F-203069</t>
  </si>
  <si>
    <t>1F/TOTL CONSL IFRS CAD-203067</t>
  </si>
  <si>
    <t>1F-203070</t>
  </si>
  <si>
    <t>1F/TOTL CONSL IFRS CAD-203068</t>
  </si>
  <si>
    <t>1F-203071</t>
  </si>
  <si>
    <t>1F/TOTL CONSL IFRS CAD-203069</t>
  </si>
  <si>
    <t>1F-203072</t>
  </si>
  <si>
    <t>1F/TOTL CONSL IFRS CAD-203070</t>
  </si>
  <si>
    <t>1F-203073</t>
  </si>
  <si>
    <t>1F/TOTL CONSL IFRS CAD-203071</t>
  </si>
  <si>
    <t>1F-203074</t>
  </si>
  <si>
    <t>1F/TOTL CONSL IFRS CAD-203072</t>
  </si>
  <si>
    <t>1F-203075</t>
  </si>
  <si>
    <t>1F/TOTL CONSL IFRS CAD-203073</t>
  </si>
  <si>
    <t>1F-203076</t>
  </si>
  <si>
    <t>1F/TOTL CONSL IFRS CAD-203074</t>
  </si>
  <si>
    <t>1F-203080</t>
  </si>
  <si>
    <t>1F/TOTL CONSL IFRS CAD-203075</t>
  </si>
  <si>
    <t>403405</t>
  </si>
  <si>
    <t>201666</t>
  </si>
  <si>
    <t>1F-203085</t>
  </si>
  <si>
    <t>1F/TOTL CONSL IFRS CAD-203076</t>
  </si>
  <si>
    <t>1F-203376</t>
  </si>
  <si>
    <t>1F/TOTL CONSL IFRS CAD-203085</t>
  </si>
  <si>
    <t>1F-203377</t>
  </si>
  <si>
    <t>1F/TOTL CONSL IFRS CAD-203376</t>
  </si>
  <si>
    <t>1F-203378</t>
  </si>
  <si>
    <t>1F/TOTL CONSL IFRS CAD-203377</t>
  </si>
  <si>
    <t>1F-203379</t>
  </si>
  <si>
    <t>1F/TOTL CONSL IFRS CAD-203378</t>
  </si>
  <si>
    <t>201672</t>
  </si>
  <si>
    <t>1F-203381</t>
  </si>
  <si>
    <t>1F/TOTL CONSL IFRS CAD-203379</t>
  </si>
  <si>
    <t>1F-203382</t>
  </si>
  <si>
    <t>1F/TOTL CONSL IFRS CAD-203381</t>
  </si>
  <si>
    <t>1F-203383</t>
  </si>
  <si>
    <t>1F/TOTL CONSL IFRS CAD-203382</t>
  </si>
  <si>
    <t>201675</t>
  </si>
  <si>
    <t>1F-203385</t>
  </si>
  <si>
    <t>1F/TOTL CONSL IFRS CAD-203383</t>
  </si>
  <si>
    <t>1F-203386</t>
  </si>
  <si>
    <t>1F/TOTL CONSL IFRS CAD-203385</t>
  </si>
  <si>
    <t>1F-203387</t>
  </si>
  <si>
    <t>1F/TOTL CONSL IFRS CAD-203386</t>
  </si>
  <si>
    <t>201678</t>
  </si>
  <si>
    <t>1F-203390</t>
  </si>
  <si>
    <t>1F/TOTL CONSL IFRS CAD-203387</t>
  </si>
  <si>
    <t>1F-203391</t>
  </si>
  <si>
    <t>1F/TOTL CONSL IFRS CAD-203390</t>
  </si>
  <si>
    <t>1F-203392</t>
  </si>
  <si>
    <t>1F/TOTL CONSL IFRS CAD-203391</t>
  </si>
  <si>
    <t>201681</t>
  </si>
  <si>
    <t>1F-203393</t>
  </si>
  <si>
    <t>1F/TOTL CONSL IFRS CAD-203392</t>
  </si>
  <si>
    <t>1F-203394</t>
  </si>
  <si>
    <t>1F/TOTL CONSL IFRS CAD-203393</t>
  </si>
  <si>
    <t>1F-203395</t>
  </si>
  <si>
    <t>1F/TOTL CONSL IFRS CAD-203394</t>
  </si>
  <si>
    <t>201684</t>
  </si>
  <si>
    <t>1F-203399</t>
  </si>
  <si>
    <t>1F/TOTL CONSL IFRS CAD-203395</t>
  </si>
  <si>
    <t>266012</t>
  </si>
  <si>
    <t>1F-266012</t>
  </si>
  <si>
    <t>1F/TOTL CONSL IFRS CAD-203399</t>
  </si>
  <si>
    <t>266017</t>
  </si>
  <si>
    <t>1F-266017</t>
  </si>
  <si>
    <t>1F/TOTL CONSL IFRS CAD-266012</t>
  </si>
  <si>
    <t>266020</t>
  </si>
  <si>
    <t>201687</t>
  </si>
  <si>
    <t>1F-266020</t>
  </si>
  <si>
    <t>1F/TOTL CONSL IFRS CAD-266017</t>
  </si>
  <si>
    <t>266021</t>
  </si>
  <si>
    <t>1F-266021</t>
  </si>
  <si>
    <t>1F/TOTL CONSL IFRS CAD-266020</t>
  </si>
  <si>
    <t>266023</t>
  </si>
  <si>
    <t>1F-266023</t>
  </si>
  <si>
    <t>1F/TOTL CONSL IFRS CAD-266021</t>
  </si>
  <si>
    <t>266047</t>
  </si>
  <si>
    <t>201690</t>
  </si>
  <si>
    <t>1F-266047</t>
  </si>
  <si>
    <t>1F/TOTL CONSL IFRS CAD-266023</t>
  </si>
  <si>
    <t>266049</t>
  </si>
  <si>
    <t>1F-266049</t>
  </si>
  <si>
    <t>1F/TOTL CONSL IFRS CAD-266047</t>
  </si>
  <si>
    <t>266051</t>
  </si>
  <si>
    <t>201692</t>
  </si>
  <si>
    <t>1F-266051</t>
  </si>
  <si>
    <t>1F/TOTL CONSL IFRS CAD-266049</t>
  </si>
  <si>
    <t>266059</t>
  </si>
  <si>
    <t>1F-266059</t>
  </si>
  <si>
    <t>1F/TOTL CONSL IFRS CAD-266051</t>
  </si>
  <si>
    <t>266060</t>
  </si>
  <si>
    <t>201694</t>
  </si>
  <si>
    <t>1F-266060</t>
  </si>
  <si>
    <t>1F/TOTL CONSL IFRS CAD-266059</t>
  </si>
  <si>
    <t>266062</t>
  </si>
  <si>
    <t>1F-266062</t>
  </si>
  <si>
    <t>1F/TOTL CONSL IFRS CAD-266060</t>
  </si>
  <si>
    <t>201696</t>
  </si>
  <si>
    <t>1F-300045</t>
  </si>
  <si>
    <t>1F/TOTL CONSL IFRS CAD-266062</t>
  </si>
  <si>
    <t>1F-300070</t>
  </si>
  <si>
    <t>1F/TOTL CONSL IFRS CAD-300045</t>
  </si>
  <si>
    <t>1F-300133</t>
  </si>
  <si>
    <t>1F/TOTL CONSL IFRS CAD-300070</t>
  </si>
  <si>
    <t>1F-300320</t>
  </si>
  <si>
    <t>1F/TOTL CONSL IFRS CAD-300133</t>
  </si>
  <si>
    <t>1F-300330</t>
  </si>
  <si>
    <t>1F/TOTL CONSL IFRS CAD-300320</t>
  </si>
  <si>
    <t>1F-300340</t>
  </si>
  <si>
    <t>1F/TOTL CONSL IFRS CAD-300330</t>
  </si>
  <si>
    <t>1F-300350</t>
  </si>
  <si>
    <t>1F/TOTL CONSL IFRS CAD-300340</t>
  </si>
  <si>
    <t>201706</t>
  </si>
  <si>
    <t>1F-300371</t>
  </si>
  <si>
    <t>1F/TOTL CONSL IFRS CAD-300350</t>
  </si>
  <si>
    <t>1F-300382</t>
  </si>
  <si>
    <t>1F/TOTL CONSL IFRS CAD-300371</t>
  </si>
  <si>
    <t>1F-300533</t>
  </si>
  <si>
    <t>1F/TOTL CONSL IFRS CAD-300382</t>
  </si>
  <si>
    <t>1F-300570</t>
  </si>
  <si>
    <t>1F/TOTL CONSL IFRS CAD-300533</t>
  </si>
  <si>
    <t>1F-300571</t>
  </si>
  <si>
    <t>1F/TOTL CONSL IFRS CAD-300570</t>
  </si>
  <si>
    <t>1F-300602</t>
  </si>
  <si>
    <t>1F/TOTL CONSL IFRS CAD-300571</t>
  </si>
  <si>
    <t>1F-300604</t>
  </si>
  <si>
    <t>1F/TOTL CONSL IFRS CAD-300602</t>
  </si>
  <si>
    <t>1F-300607</t>
  </si>
  <si>
    <t>1F/TOTL CONSL IFRS CAD-300604</t>
  </si>
  <si>
    <t>1F-300621</t>
  </si>
  <si>
    <t>1F/TOTL CONSL IFRS CAD-300607</t>
  </si>
  <si>
    <t>1F-300622</t>
  </si>
  <si>
    <t>1F/TOTL CONSL IFRS CAD-300621</t>
  </si>
  <si>
    <t>1F-300661</t>
  </si>
  <si>
    <t>1F/TOTL CONSL IFRS CAD-300622</t>
  </si>
  <si>
    <t>1F-300668</t>
  </si>
  <si>
    <t>1F/TOTL CONSL IFRS CAD-300661</t>
  </si>
  <si>
    <t>1F-300670</t>
  </si>
  <si>
    <t>1F/TOTL CONSL IFRS CAD-300668</t>
  </si>
  <si>
    <t>1F-300675</t>
  </si>
  <si>
    <t>1F/TOTL CONSL IFRS CAD-300670</t>
  </si>
  <si>
    <t>1F-302816</t>
  </si>
  <si>
    <t>1F/TOTL CONSL IFRS CAD-300675</t>
  </si>
  <si>
    <t>1F-302821</t>
  </si>
  <si>
    <t>1F/TOTL CONSL IFRS CAD-302816</t>
  </si>
  <si>
    <t>1F-366001</t>
  </si>
  <si>
    <t>1F/TOTL CONSL IFRS CAD-302821</t>
  </si>
  <si>
    <t>1F-366004</t>
  </si>
  <si>
    <t>1F/TOTL CONSL IFRS CAD-366001</t>
  </si>
  <si>
    <t>1F-366007</t>
  </si>
  <si>
    <t>1F/TOTL CONSL IFRS CAD-366004</t>
  </si>
  <si>
    <t>1F-366008</t>
  </si>
  <si>
    <t>1F/TOTL CONSL IFRS CAD-366007</t>
  </si>
  <si>
    <t>1F-366010</t>
  </si>
  <si>
    <t>1F/TOTL CONSL IFRS CAD-366008</t>
  </si>
  <si>
    <t>1F-500117</t>
  </si>
  <si>
    <t>1F/TOTL CONSL IFRS CAD-366010</t>
  </si>
  <si>
    <t>1F-500151</t>
  </si>
  <si>
    <t>1F/TOTL CONSL IFRS CAD-500117</t>
  </si>
  <si>
    <t>1F-500205</t>
  </si>
  <si>
    <t>1F/TOTL CONSL IFRS CAD-500151</t>
  </si>
  <si>
    <t>1F-500206</t>
  </si>
  <si>
    <t>1F/TOTL CONSL IFRS CAD-002158</t>
  </si>
  <si>
    <t>1F-569672</t>
  </si>
  <si>
    <t>1F/TOTL CONSL IFRS CAD-203080</t>
  </si>
  <si>
    <t>1U-200499</t>
  </si>
  <si>
    <t>1F/TOTL CONSL UGAAP CAD-002158</t>
  </si>
  <si>
    <t>1U-201601</t>
  </si>
  <si>
    <t>1F/TOTL CONSL UGAAP CAD-002159</t>
  </si>
  <si>
    <t>1U-201602</t>
  </si>
  <si>
    <t>1F/TOTL CONSL UGAAP CAD-203080</t>
  </si>
  <si>
    <t>1U-201603</t>
  </si>
  <si>
    <t>1U/SLF-US CURR CGAAP-200499</t>
  </si>
  <si>
    <t>1U-201604</t>
  </si>
  <si>
    <t>1U/SLF-US CURR CGAAP-201601</t>
  </si>
  <si>
    <t>1U-201605</t>
  </si>
  <si>
    <t>1U/SLF-US CURR CGAAP-201602</t>
  </si>
  <si>
    <t>1U-201606</t>
  </si>
  <si>
    <t>1U/SLF-US CURR CGAAP-201603</t>
  </si>
  <si>
    <t>1U-201607</t>
  </si>
  <si>
    <t>1U/SLF-US CURR CGAAP-201604</t>
  </si>
  <si>
    <t>1U-201608</t>
  </si>
  <si>
    <t>1U/SLF-US CURR CGAAP-201605</t>
  </si>
  <si>
    <t>1U-201609</t>
  </si>
  <si>
    <t>1U/SLF-US CURR CGAAP-201606</t>
  </si>
  <si>
    <t>1U-201610</t>
  </si>
  <si>
    <t>1U/SLF-US CURR CGAAP-201607</t>
  </si>
  <si>
    <t>1U-201611</t>
  </si>
  <si>
    <t>1U/SLF-US CURR CGAAP-201608</t>
  </si>
  <si>
    <t>1U-201612</t>
  </si>
  <si>
    <t>1U/SLF-US CURR CGAAP-201609</t>
  </si>
  <si>
    <t>203041</t>
  </si>
  <si>
    <t>1U-201613</t>
  </si>
  <si>
    <t>1U/SLF-US CURR CGAAP-201614</t>
  </si>
  <si>
    <t>1U-201614</t>
  </si>
  <si>
    <t>1U/SLF-US CURR CGAAP-201616</t>
  </si>
  <si>
    <t>1U-201616</t>
  </si>
  <si>
    <t>1U/SLF-US CURR CGAAP-201617</t>
  </si>
  <si>
    <t>1U-201617</t>
  </si>
  <si>
    <t>1U/SLF-US CURR CGAAP-201618</t>
  </si>
  <si>
    <t>1U-201618</t>
  </si>
  <si>
    <t>1U/SLF-US CURR CGAAP-201621</t>
  </si>
  <si>
    <t>1U-201620</t>
  </si>
  <si>
    <t>1U/SLF-US CURR CGAAP-201622</t>
  </si>
  <si>
    <t>1U-201621</t>
  </si>
  <si>
    <t>1U/SLF-US CURR CGAAP-201623</t>
  </si>
  <si>
    <t>1U-201622</t>
  </si>
  <si>
    <t>1U/SLF-US CURR CGAAP-201624</t>
  </si>
  <si>
    <t>1U-201623</t>
  </si>
  <si>
    <t>1U/SLF-US CURR CGAAP-201626</t>
  </si>
  <si>
    <t>1U-201624</t>
  </si>
  <si>
    <t>1U/SLF-US CURR CGAAP-201627</t>
  </si>
  <si>
    <t>1U-201625</t>
  </si>
  <si>
    <t>1U/SLF-US CURR CGAAP-201628</t>
  </si>
  <si>
    <t>1U-201626</t>
  </si>
  <si>
    <t>1U/SLF-US CURR CGAAP-201629</t>
  </si>
  <si>
    <t>1U-201627</t>
  </si>
  <si>
    <t>1U/SLF-US CURR CGAAP-201631</t>
  </si>
  <si>
    <t>1U-201628</t>
  </si>
  <si>
    <t>1U/SLF-US CURR CGAAP-201632</t>
  </si>
  <si>
    <t>1U-201629</t>
  </si>
  <si>
    <t>1U/SLF-US CURR CGAAP-201633</t>
  </si>
  <si>
    <t>1U-201631</t>
  </si>
  <si>
    <t>1U/SLF-US CURR CGAAP-201634</t>
  </si>
  <si>
    <t>1U-201632</t>
  </si>
  <si>
    <t>1U/SLF-US CURR CGAAP-201664</t>
  </si>
  <si>
    <t>1U-201633</t>
  </si>
  <si>
    <t>1U/SLF-US CURR CGAAP-201665</t>
  </si>
  <si>
    <t>1U-201634</t>
  </si>
  <si>
    <t>1U/SLF-US CURR CGAAP-201670</t>
  </si>
  <si>
    <t>1U-201635</t>
  </si>
  <si>
    <t>1U/SLF-US CURR CGAAP-201671</t>
  </si>
  <si>
    <t>1U-201647</t>
  </si>
  <si>
    <t>1U/SLF-US CURR CGAAP-201673</t>
  </si>
  <si>
    <t>1U-201648</t>
  </si>
  <si>
    <t>1U/SLF-US CURR CGAAP-201674</t>
  </si>
  <si>
    <t>1U-201649</t>
  </si>
  <si>
    <t>1U/SLF-US CURR CGAAP-201676</t>
  </si>
  <si>
    <t>1U-201658</t>
  </si>
  <si>
    <t>1U/SLF-US CURR CGAAP-201677</t>
  </si>
  <si>
    <t>1U-201659</t>
  </si>
  <si>
    <t>1U/SLF-US CURR CGAAP-201679</t>
  </si>
  <si>
    <t>1U-201664</t>
  </si>
  <si>
    <t>1U/SLF-US CURR CGAAP-201680</t>
  </si>
  <si>
    <t>1U-201665</t>
  </si>
  <si>
    <t>1U/SLF-US CURR CGAAP-201682</t>
  </si>
  <si>
    <t>1U-201666</t>
  </si>
  <si>
    <t>1U/SLF-US CURR CGAAP-201683</t>
  </si>
  <si>
    <t>1U-201667</t>
  </si>
  <si>
    <t>1U/SLF-US CURR CGAAP-201685</t>
  </si>
  <si>
    <t>1U-201668</t>
  </si>
  <si>
    <t>1U/SLF-US CURR CGAAP-201686</t>
  </si>
  <si>
    <t>1U-201670</t>
  </si>
  <si>
    <t>1U/SLF-US CURR CGAAP-201688</t>
  </si>
  <si>
    <t>1U-201671</t>
  </si>
  <si>
    <t>1U/SLF-US CURR CGAAP-201689</t>
  </si>
  <si>
    <t>1U-201672</t>
  </si>
  <si>
    <t>1U/SLF-US CURR CGAAP-201691</t>
  </si>
  <si>
    <t>1U-201673</t>
  </si>
  <si>
    <t>1U/SLF-US CURR CGAAP-201693</t>
  </si>
  <si>
    <t>1U-201674</t>
  </si>
  <si>
    <t>1U/SLF-US CURR CGAAP-201695</t>
  </si>
  <si>
    <t>1U-201675</t>
  </si>
  <si>
    <t>1U/SLF-US CURR CGAAP-201700</t>
  </si>
  <si>
    <t>1U-201676</t>
  </si>
  <si>
    <t>1U/SLF-US CURR CGAAP-201701</t>
  </si>
  <si>
    <t>203374</t>
  </si>
  <si>
    <t>1U-201677</t>
  </si>
  <si>
    <t>1U/SLF-US CURR CGAAP-201702</t>
  </si>
  <si>
    <t>1U-201678</t>
  </si>
  <si>
    <t>1U/SLF-US CURR CGAAP-201703</t>
  </si>
  <si>
    <t>1U-201679</t>
  </si>
  <si>
    <t>1U/SLF-US CURR CGAAP-201704</t>
  </si>
  <si>
    <t>1U-201680</t>
  </si>
  <si>
    <t>1U/SLF-US CURR CGAAP-201705</t>
  </si>
  <si>
    <t>1U-201681</t>
  </si>
  <si>
    <t>1U/SLF-US CURR CGAAP-201707</t>
  </si>
  <si>
    <t>1U-201682</t>
  </si>
  <si>
    <t>1U/SLF-US CURR CGAAP-201708</t>
  </si>
  <si>
    <t>1U-201683</t>
  </si>
  <si>
    <t>1U/SLF-US CURR CGAAP-201709</t>
  </si>
  <si>
    <t>1U-201684</t>
  </si>
  <si>
    <t>1U/SLF-US CURR CGAAP-201710</t>
  </si>
  <si>
    <t>1U-201685</t>
  </si>
  <si>
    <t>1U/SLF-US CURR CGAAP-201711</t>
  </si>
  <si>
    <t>203384</t>
  </si>
  <si>
    <t>1U-201686</t>
  </si>
  <si>
    <t>1U/SLF-US CURR CGAAP-201712</t>
  </si>
  <si>
    <t>1U-201687</t>
  </si>
  <si>
    <t>1U/SLF-US CURR CGAAP-201713</t>
  </si>
  <si>
    <t>1U-201688</t>
  </si>
  <si>
    <t>1U/SLF-US CURR CGAAP-201715</t>
  </si>
  <si>
    <t>1U-201689</t>
  </si>
  <si>
    <t>1U/SLF-US CURR CGAAP-201714</t>
  </si>
  <si>
    <t>203388</t>
  </si>
  <si>
    <t>1U-201690</t>
  </si>
  <si>
    <t>1U/SLF-US CURR CGAAP-201721</t>
  </si>
  <si>
    <t>203389</t>
  </si>
  <si>
    <t>1U-201691</t>
  </si>
  <si>
    <t>1U/SLF-US UNIQ IFRS-201601</t>
  </si>
  <si>
    <t>1U-201692</t>
  </si>
  <si>
    <t>1U/SLF-US UNIQ IFRS-201602</t>
  </si>
  <si>
    <t>1U-201693</t>
  </si>
  <si>
    <t>1U/SLF-US UNIQ IFRS-201603</t>
  </si>
  <si>
    <t>1U-201694</t>
  </si>
  <si>
    <t>1U/SLF-US UNIQ IFRS-201604</t>
  </si>
  <si>
    <t>1U-201695</t>
  </si>
  <si>
    <t>1U/SLF-US UNIQ IFRS-201605</t>
  </si>
  <si>
    <t>1U-201696</t>
  </si>
  <si>
    <t>1U/SLF-US UNIQ IFRS-201606</t>
  </si>
  <si>
    <t>1U-201700</t>
  </si>
  <si>
    <t>1U/SLF-US UNIQ IFRS-201607</t>
  </si>
  <si>
    <t>1U-201701</t>
  </si>
  <si>
    <t>1U/SLF-US UNIQ IFRS-201608</t>
  </si>
  <si>
    <t>1U-201702</t>
  </si>
  <si>
    <t>1U/SLF-US UNIQ IFRS-201609</t>
  </si>
  <si>
    <t>1U-201703</t>
  </si>
  <si>
    <t>1U/SLF-US UNIQ IFRS-201610</t>
  </si>
  <si>
    <t>1U-201704</t>
  </si>
  <si>
    <t>1U/SLF-US UNIQ IFRS-201611</t>
  </si>
  <si>
    <t>1U-201705</t>
  </si>
  <si>
    <t>1U/SLF-US UNIQ IFRS-201612</t>
  </si>
  <si>
    <t>1U-201706</t>
  </si>
  <si>
    <t>1U/SLF-US UNIQ IFRS-201613</t>
  </si>
  <si>
    <t>1U-201707</t>
  </si>
  <si>
    <t>1U/SLF-US UNIQ IFRS-201614</t>
  </si>
  <si>
    <t>207976</t>
  </si>
  <si>
    <t>1U-201708</t>
  </si>
  <si>
    <t>1U/SLF-US UNIQ IFRS-201616</t>
  </si>
  <si>
    <t>207977</t>
  </si>
  <si>
    <t>1U-201709</t>
  </si>
  <si>
    <t>1U/SLF-US UNIQ IFRS-201617</t>
  </si>
  <si>
    <t>207978</t>
  </si>
  <si>
    <t>1U-201710</t>
  </si>
  <si>
    <t>1U/SLF-US UNIQ IFRS-201618</t>
  </si>
  <si>
    <t>1U-201711</t>
  </si>
  <si>
    <t>1U/SLF-US UNIQ IFRS-201620</t>
  </si>
  <si>
    <t>1U-201712</t>
  </si>
  <si>
    <t>1U/SLF-US UNIQ IFRS-201621</t>
  </si>
  <si>
    <t>1U-201713</t>
  </si>
  <si>
    <t>1U/SLF-US UNIQ IFRS-201622</t>
  </si>
  <si>
    <t>207982</t>
  </si>
  <si>
    <t>1U-201714</t>
  </si>
  <si>
    <t>1U/SLF-US UNIQ IFRS-201623</t>
  </si>
  <si>
    <t>1U-201715</t>
  </si>
  <si>
    <t>1U/SLF-US UNIQ IFRS-201624</t>
  </si>
  <si>
    <t>1U-201719</t>
  </si>
  <si>
    <t>1U/SLF-US UNIQ IFRS-201625</t>
  </si>
  <si>
    <t>1U-201720</t>
  </si>
  <si>
    <t>1U/SLF-US UNIQ IFRS-201626</t>
  </si>
  <si>
    <t>1U-201721</t>
  </si>
  <si>
    <t>1U/SLF-US UNIQ IFRS-201628</t>
  </si>
  <si>
    <t>207987</t>
  </si>
  <si>
    <t>1U-201725</t>
  </si>
  <si>
    <t>1U/SLF-US UNIQ IFRS-201629</t>
  </si>
  <si>
    <t>1U-201727</t>
  </si>
  <si>
    <t>1U/SLF-US UNIQ IFRS-201631</t>
  </si>
  <si>
    <t>1U-201729</t>
  </si>
  <si>
    <t>1U/SLF-US UNIQ IFRS-201632</t>
  </si>
  <si>
    <t>1U-201770</t>
  </si>
  <si>
    <t>1U/SLF-US UNIQ IFRS-201633</t>
  </si>
  <si>
    <t>1U-201771</t>
  </si>
  <si>
    <t>1U/SLF-US UNIQ IFRS-201634</t>
  </si>
  <si>
    <t>1U-201772</t>
  </si>
  <si>
    <t>1U/SLF-US UNIQ IFRS-201635</t>
  </si>
  <si>
    <t>1U-201773</t>
  </si>
  <si>
    <t>1U/SLF-US UNIQ IFRS-201664</t>
  </si>
  <si>
    <t>1U-201774</t>
  </si>
  <si>
    <t>1U/SLF-US UNIQ IFRS-201665</t>
  </si>
  <si>
    <t>1U-201775</t>
  </si>
  <si>
    <t>1U/SLF-US UNIQ IFRS-201667</t>
  </si>
  <si>
    <t>1U-201776</t>
  </si>
  <si>
    <t>1U/SLF-US UNIQ IFRS-201668</t>
  </si>
  <si>
    <t>1U-201777</t>
  </si>
  <si>
    <t>1U/SLF-US UNIQ IFRS-201670</t>
  </si>
  <si>
    <t>1U-201781</t>
  </si>
  <si>
    <t>1U/SLF-US UNIQ IFRS-201671</t>
  </si>
  <si>
    <t>1U-201782</t>
  </si>
  <si>
    <t>1U/SLF-US UNIQ IFRS-201673</t>
  </si>
  <si>
    <t>1U-201783</t>
  </si>
  <si>
    <t>1U/SLF-US UNIQ IFRS-201674</t>
  </si>
  <si>
    <t>1U-201785</t>
  </si>
  <si>
    <t>1U/SLF-US UNIQ IFRS-201676</t>
  </si>
  <si>
    <t>2F-169913</t>
  </si>
  <si>
    <t>1U/SLF-US UNIQ IFRS-201677</t>
  </si>
  <si>
    <t>2F-169915</t>
  </si>
  <si>
    <t>1U/SLF-US UNIQ IFRS-201679</t>
  </si>
  <si>
    <t>4R-100201</t>
  </si>
  <si>
    <t>1U/SLF-US UNIQ IFRS-201680</t>
  </si>
  <si>
    <t>4R-100202</t>
  </si>
  <si>
    <t>1U/SLF-US UNIQ IFRS-201682</t>
  </si>
  <si>
    <t>4R-100215</t>
  </si>
  <si>
    <t>1U/SLF-US UNIQ IFRS-201683</t>
  </si>
  <si>
    <t>4R-100216</t>
  </si>
  <si>
    <t>1U/SLF-US UNIQ IFRS-201685</t>
  </si>
  <si>
    <t>4R-100217</t>
  </si>
  <si>
    <t>1U/SLF-US UNIQ IFRS-201686</t>
  </si>
  <si>
    <t>4R-100232</t>
  </si>
  <si>
    <t>1U/SLF-US UNIQ IFRS-201688</t>
  </si>
  <si>
    <t>4R-100236</t>
  </si>
  <si>
    <t>1U/SLF-US UNIQ IFRS-201689</t>
  </si>
  <si>
    <t>4R-100252</t>
  </si>
  <si>
    <t>1U/SLF-US UNIQ IFRS-201691</t>
  </si>
  <si>
    <t>4R-100299</t>
  </si>
  <si>
    <t>1U/SLF-US UNIQ IFRS-201693</t>
  </si>
  <si>
    <t>4R-103101</t>
  </si>
  <si>
    <t>1U/SLF-US UNIQ IFRS-201695</t>
  </si>
  <si>
    <t>4R-103102</t>
  </si>
  <si>
    <t>1U/SLF-US UNIQ IFRS-201700</t>
  </si>
  <si>
    <t>4R-103103</t>
  </si>
  <si>
    <t>1U/SLF-US UNIQ IFRS-201701</t>
  </si>
  <si>
    <t>4R-103105</t>
  </si>
  <si>
    <t>1U/SLF-US UNIQ IFRS-201702</t>
  </si>
  <si>
    <t>4R-103107</t>
  </si>
  <si>
    <t>1U/SLF-US UNIQ IFRS-201703</t>
  </si>
  <si>
    <t>4R-103130</t>
  </si>
  <si>
    <t>1U/SLF-US UNIQ IFRS-201704</t>
  </si>
  <si>
    <t>4R-103132</t>
  </si>
  <si>
    <t>1U/SLF-US UNIQ IFRS-201705</t>
  </si>
  <si>
    <t>4R-103141</t>
  </si>
  <si>
    <t>1U/SLF-US UNIQ IFRS-201706</t>
  </si>
  <si>
    <t>4R-103142</t>
  </si>
  <si>
    <t>1U/SLF-US UNIQ IFRS-201707</t>
  </si>
  <si>
    <t>4R-103143</t>
  </si>
  <si>
    <t>1U/SLF-US UNIQ IFRS-201708</t>
  </si>
  <si>
    <t>4R-103144</t>
  </si>
  <si>
    <t>1U/SLF-US UNIQ IFRS-201709</t>
  </si>
  <si>
    <t>4R-103166</t>
  </si>
  <si>
    <t>1U/SLF-US UNIQ IFRS-201710</t>
  </si>
  <si>
    <t>4R-103191</t>
  </si>
  <si>
    <t>1U/SLF-US UNIQ IFRS-201711</t>
  </si>
  <si>
    <t>4R-103322</t>
  </si>
  <si>
    <t>1U/SLF-US UNIQ IFRS-201712</t>
  </si>
  <si>
    <t>4R-103323</t>
  </si>
  <si>
    <t>1U/SLF-US UNIQ IFRS-201713</t>
  </si>
  <si>
    <t>4R-103324</t>
  </si>
  <si>
    <t>1U/SLF-US UNIQ IFRS-201714</t>
  </si>
  <si>
    <t>4R-103326</t>
  </si>
  <si>
    <t>1U/SLF-US UNIQ IFRS-201715</t>
  </si>
  <si>
    <t>4R-103327</t>
  </si>
  <si>
    <t>1U/SLF-US UNIQ IFRS-201719</t>
  </si>
  <si>
    <t>4R-503333</t>
  </si>
  <si>
    <t>1U/SLF-US UNIQ IFRS-201720</t>
  </si>
  <si>
    <t>4R-503342</t>
  </si>
  <si>
    <t>1U/SLF-US UNIQ IFRS-201647</t>
  </si>
  <si>
    <t>4R-503352</t>
  </si>
  <si>
    <t>1U/SLF-US UNIQ IFRS-201648</t>
  </si>
  <si>
    <t>4R-503362</t>
  </si>
  <si>
    <t>1U/SLF-US UNIQ IFRS-201649</t>
  </si>
  <si>
    <t>4R-503372</t>
  </si>
  <si>
    <t>1U/SLF-US UNIQ IFRS-201658</t>
  </si>
  <si>
    <t>5R-103130</t>
  </si>
  <si>
    <t>1U/SLF-US UNIQ IFRS-201659</t>
  </si>
  <si>
    <t>5R-103142</t>
  </si>
  <si>
    <t>1U/SLF-US UNIQ IFRS-201725</t>
  </si>
  <si>
    <t>6R-100229</t>
  </si>
  <si>
    <t>1U/SLF-US UNIQ IFRS-201727</t>
  </si>
  <si>
    <t>6R-100234</t>
  </si>
  <si>
    <t>1U/SLF-US UNIQ IFRS-201729</t>
  </si>
  <si>
    <t>6R-100237</t>
  </si>
  <si>
    <t>1U/SLF-US UNIQ IFRS-201770</t>
  </si>
  <si>
    <t>6R-102004</t>
  </si>
  <si>
    <t>1U/SLF-US UNIQ IFRS-201771</t>
  </si>
  <si>
    <t>6R-102013</t>
  </si>
  <si>
    <t>1U/SLF-US UNIQ IFRS-201772</t>
  </si>
  <si>
    <t>6R-103028</t>
  </si>
  <si>
    <t>1U/SLF-US UNIQ IFRS-201773</t>
  </si>
  <si>
    <t>6R-103107</t>
  </si>
  <si>
    <t>1U/SLF-US UNIQ IFRS-201774</t>
  </si>
  <si>
    <t>6R-103128</t>
  </si>
  <si>
    <t>1U/SLF-US UNIQ IFRS-201775</t>
  </si>
  <si>
    <t>6R-103228</t>
  </si>
  <si>
    <t>1U/SLF-US UNIQ IFRS-201776</t>
  </si>
  <si>
    <t>6R-123207</t>
  </si>
  <si>
    <t>1U/SLF-US UNIQ IFRS-201777</t>
  </si>
  <si>
    <t>6R-123240</t>
  </si>
  <si>
    <t>1U/SLF-US UNIQ IFRS-201781</t>
  </si>
  <si>
    <t>AT-500106</t>
  </si>
  <si>
    <t>1U/SLF-US UNIQ IFRS-201782</t>
  </si>
  <si>
    <t>AT-500116</t>
  </si>
  <si>
    <t>1U/SLF-US UNIQ IFRS-201783</t>
  </si>
  <si>
    <t>AT-002158</t>
  </si>
  <si>
    <t>1U/SLF-US UNIQ IFRS-201785</t>
  </si>
  <si>
    <t>AT-002159</t>
  </si>
  <si>
    <t>1U/SLF-US UNIQ IFRS-201721</t>
  </si>
  <si>
    <t>AT-002188</t>
  </si>
  <si>
    <t>1U/TOTL NAIC REPT USD-201601</t>
  </si>
  <si>
    <t>AT-002189</t>
  </si>
  <si>
    <t>1U/TOTL NAIC REPT USD-201602</t>
  </si>
  <si>
    <t>AT-500115</t>
  </si>
  <si>
    <t>1U/TOTL NAIC REPT USD-201603</t>
  </si>
  <si>
    <t>AT-500117</t>
  </si>
  <si>
    <t>1U/TOTL NAIC REPT USD-201604</t>
  </si>
  <si>
    <t>BA-100201</t>
  </si>
  <si>
    <t>1U/TOTL NAIC REPT USD-201605</t>
  </si>
  <si>
    <t>BA-100210</t>
  </si>
  <si>
    <t>1U/TOTL NAIC REPT USD-201606</t>
  </si>
  <si>
    <t>BA-200402</t>
  </si>
  <si>
    <t>1U/TOTL NAIC REPT USD-201607</t>
  </si>
  <si>
    <t>BA-200407</t>
  </si>
  <si>
    <t>1U/TOTL NAIC REPT USD-201608</t>
  </si>
  <si>
    <t>BA-300045</t>
  </si>
  <si>
    <t>1U/TOTL NAIC REPT USD-201609</t>
  </si>
  <si>
    <t>BA-300070</t>
  </si>
  <si>
    <t>1U/TOTL NAIC REPT USD-201610</t>
  </si>
  <si>
    <t>BA-300133</t>
  </si>
  <si>
    <t>1U/TOTL NAIC REPT USD-201611</t>
  </si>
  <si>
    <t>BA-300151</t>
  </si>
  <si>
    <t>1U/TOTL NAIC REPT USD-201613</t>
  </si>
  <si>
    <t>BA-300320</t>
  </si>
  <si>
    <t>1U/TOTL NAIC REPT USD-201614</t>
  </si>
  <si>
    <t>BA-300330</t>
  </si>
  <si>
    <t>1U/TOTL NAIC REPT USD-201616</t>
  </si>
  <si>
    <t>BA-300340</t>
  </si>
  <si>
    <t>1U/TOTL NAIC REPT USD-201617</t>
  </si>
  <si>
    <t>BA-300350</t>
  </si>
  <si>
    <t>1U/TOTL NAIC REPT USD-201618</t>
  </si>
  <si>
    <t>BA-300371</t>
  </si>
  <si>
    <t>1U/TOTL NAIC REPT USD-201620</t>
  </si>
  <si>
    <t>BA-300382</t>
  </si>
  <si>
    <t>1U/TOTL NAIC REPT USD-201621</t>
  </si>
  <si>
    <t>BA-300533</t>
  </si>
  <si>
    <t>1U/TOTL NAIC REPT USD-201622</t>
  </si>
  <si>
    <t>BA-300570</t>
  </si>
  <si>
    <t>1U/TOTL NAIC REPT USD-201623</t>
  </si>
  <si>
    <t>BA-300571</t>
  </si>
  <si>
    <t>1U/TOTL NAIC REPT USD-201624</t>
  </si>
  <si>
    <t>BA-300572</t>
  </si>
  <si>
    <t>1U/TOTL NAIC REPT USD-201625</t>
  </si>
  <si>
    <t>BA-300575</t>
  </si>
  <si>
    <t>1U/TOTL NAIC REPT USD-201626</t>
  </si>
  <si>
    <t>BA-300602</t>
  </si>
  <si>
    <t>1U/TOTL NAIC REPT USD-201628</t>
  </si>
  <si>
    <t>BA-300604</t>
  </si>
  <si>
    <t>1U/TOTL NAIC REPT USD-201629</t>
  </si>
  <si>
    <t>BA-300607</t>
  </si>
  <si>
    <t>1U/TOTL NAIC REPT USD-201631</t>
  </si>
  <si>
    <t>BA-300621</t>
  </si>
  <si>
    <t>1U/TOTL NAIC REPT USD-201632</t>
  </si>
  <si>
    <t>BA-300622</t>
  </si>
  <si>
    <t>1U/TOTL NAIC REPT USD-201633</t>
  </si>
  <si>
    <t>BA-300661</t>
  </si>
  <si>
    <t>1U/TOTL NAIC REPT USD-201634</t>
  </si>
  <si>
    <t>BA-300668</t>
  </si>
  <si>
    <t>1U/TOTL NAIC REPT USD-201664</t>
  </si>
  <si>
    <t>BA-300670</t>
  </si>
  <si>
    <t>1U/TOTL NAIC REPT USD-201665</t>
  </si>
  <si>
    <t>BA-300675</t>
  </si>
  <si>
    <t>1U/TOTL NAIC REPT USD-201667</t>
  </si>
  <si>
    <t>BA-300711</t>
  </si>
  <si>
    <t>1U/TOTL NAIC REPT USD-201668</t>
  </si>
  <si>
    <t>BA-302601</t>
  </si>
  <si>
    <t>1U/TOTL NAIC REPT USD-201670</t>
  </si>
  <si>
    <t>BA-302604</t>
  </si>
  <si>
    <t>1U/TOTL NAIC REPT USD-201671</t>
  </si>
  <si>
    <t>BA-302816</t>
  </si>
  <si>
    <t>1U/TOTL NAIC REPT USD-201673</t>
  </si>
  <si>
    <t>BA-302821</t>
  </si>
  <si>
    <t>1U/TOTL NAIC REPT USD-201674</t>
  </si>
  <si>
    <t>BA-366001</t>
  </si>
  <si>
    <t>1U/TOTL NAIC REPT USD-201676</t>
  </si>
  <si>
    <t>BA-366004</t>
  </si>
  <si>
    <t>1U/TOTL NAIC REPT USD-201677</t>
  </si>
  <si>
    <t>BA-366007</t>
  </si>
  <si>
    <t>1U/TOTL NAIC REPT USD-201679</t>
  </si>
  <si>
    <t>BA-366008</t>
  </si>
  <si>
    <t>1U/TOTL NAIC REPT USD-201680</t>
  </si>
  <si>
    <t>BA-366010</t>
  </si>
  <si>
    <t>1U/TOTL NAIC REPT USD-201682</t>
  </si>
  <si>
    <t>BA-500204</t>
  </si>
  <si>
    <t>1U/TOTL NAIC REPT USD-201683</t>
  </si>
  <si>
    <t>BX-200461</t>
  </si>
  <si>
    <t>1U/TOTL NAIC REPT USD-201685</t>
  </si>
  <si>
    <t>BX-200562</t>
  </si>
  <si>
    <t>1U/TOTL NAIC REPT USD-201686</t>
  </si>
  <si>
    <t>BX-200563</t>
  </si>
  <si>
    <t>1U/TOTL NAIC REPT USD-201688</t>
  </si>
  <si>
    <t>DC-100299</t>
  </si>
  <si>
    <t>1U/TOTL NAIC REPT USD-201689</t>
  </si>
  <si>
    <t>DC-103113</t>
  </si>
  <si>
    <t>1U/TOTL NAIC REPT USD-201691</t>
  </si>
  <si>
    <t>DN-400801</t>
  </si>
  <si>
    <t>1U/TOTL NAIC REPT USD-201693</t>
  </si>
  <si>
    <t>DN-400802</t>
  </si>
  <si>
    <t>1U/TOTL NAIC REPT USD-201695</t>
  </si>
  <si>
    <t>DN-400806</t>
  </si>
  <si>
    <t>1U/TOTL NAIC REPT USD-201700</t>
  </si>
  <si>
    <t>DN-400807</t>
  </si>
  <si>
    <t>1U/TOTL NAIC REPT USD-201701</t>
  </si>
  <si>
    <t>DN-400809</t>
  </si>
  <si>
    <t>1U/TOTL NAIC REPT USD-201702</t>
  </si>
  <si>
    <t>DN-400810</t>
  </si>
  <si>
    <t>1U/TOTL NAIC REPT USD-201703</t>
  </si>
  <si>
    <t>DN-400811</t>
  </si>
  <si>
    <t>1U/TOTL NAIC REPT USD-201704</t>
  </si>
  <si>
    <t>DN-400812</t>
  </si>
  <si>
    <t>1U/TOTL NAIC REPT USD-201705</t>
  </si>
  <si>
    <t>DN-400840</t>
  </si>
  <si>
    <t>1U/TOTL NAIC REPT USD-201706</t>
  </si>
  <si>
    <t>DN-400843</t>
  </si>
  <si>
    <t>1U/TOTL NAIC REPT USD-201707</t>
  </si>
  <si>
    <t>DN-400850</t>
  </si>
  <si>
    <t>1U/TOTL NAIC REPT USD-201708</t>
  </si>
  <si>
    <t>DN-400851</t>
  </si>
  <si>
    <t>1U/TOTL NAIC REPT USD-201709</t>
  </si>
  <si>
    <t>DN-400852</t>
  </si>
  <si>
    <t>1U/TOTL NAIC REPT USD-201710</t>
  </si>
  <si>
    <t>DN-400853</t>
  </si>
  <si>
    <t>1U/TOTL NAIC REPT USD-201711</t>
  </si>
  <si>
    <t>DN-400854</t>
  </si>
  <si>
    <t>1U/TOTL NAIC REPT USD-201712</t>
  </si>
  <si>
    <t>DN-400855</t>
  </si>
  <si>
    <t>1U/TOTL NAIC REPT USD-201713</t>
  </si>
  <si>
    <t>DN-400856</t>
  </si>
  <si>
    <t>1U/TOTL NAIC REPT USD-201714</t>
  </si>
  <si>
    <t>DN-400857</t>
  </si>
  <si>
    <t>1U/TOTL NAIC REPT USD-201715</t>
  </si>
  <si>
    <t>DN-400860</t>
  </si>
  <si>
    <t>1U/TOTL NAIC REPT USD-201719</t>
  </si>
  <si>
    <t>DN-400861</t>
  </si>
  <si>
    <t>1U/TOTL NAIC REPT USD-201720</t>
  </si>
  <si>
    <t>DN-400866</t>
  </si>
  <si>
    <t>1U/TOTL NAIC REPT USD-201666</t>
  </si>
  <si>
    <t>DN-400867</t>
  </si>
  <si>
    <t>1U/TOTL NAIC REPT USD-201672</t>
  </si>
  <si>
    <t>DN-400868</t>
  </si>
  <si>
    <t>1U/TOTL NAIC REPT USD-201675</t>
  </si>
  <si>
    <t>DN-400869</t>
  </si>
  <si>
    <t>1U/TOTL NAIC REPT USD-201678</t>
  </si>
  <si>
    <t>DN-400870</t>
  </si>
  <si>
    <t>1U/TOTL NAIC REPT USD-201681</t>
  </si>
  <si>
    <t>DN-400871</t>
  </si>
  <si>
    <t>1U/TOTL NAIC REPT USD-201684</t>
  </si>
  <si>
    <t>DN-400872</t>
  </si>
  <si>
    <t>1U/TOTL NAIC REPT USD-201687</t>
  </si>
  <si>
    <t>DN-400874</t>
  </si>
  <si>
    <t>1U/TOTL NAIC REPT USD-201690</t>
  </si>
  <si>
    <t>DN-400881</t>
  </si>
  <si>
    <t>1U/TOTL NAIC REPT USD-201692</t>
  </si>
  <si>
    <t>DN-400882</t>
  </si>
  <si>
    <t>1U/TOTL NAIC REPT USD-201694</t>
  </si>
  <si>
    <t>DN-400883</t>
  </si>
  <si>
    <t>1U/TOTL NAIC REPT USD-201696</t>
  </si>
  <si>
    <t>DN-400884</t>
  </si>
  <si>
    <t>2F/SLF-CAN TOTL IFRS-169913</t>
  </si>
  <si>
    <t>DN-400885</t>
  </si>
  <si>
    <t>2F/SLF-CAN TOTL IFRS-169915</t>
  </si>
  <si>
    <t>DN-400886</t>
  </si>
  <si>
    <t>4R/SLF-CAN CURR CGAAP-100201</t>
  </si>
  <si>
    <t>DN-400911</t>
  </si>
  <si>
    <t>4R/SLF-CAN CURR CGAAP-100215</t>
  </si>
  <si>
    <t>DN-400916</t>
  </si>
  <si>
    <t>4R/SLF-CAN CURR CGAAP-100216</t>
  </si>
  <si>
    <t>DN-400931</t>
  </si>
  <si>
    <t>4R/SLF-CAN CURR CGAAP-100299</t>
  </si>
  <si>
    <t>DN-400932</t>
  </si>
  <si>
    <t>4R/SLF-CAN CURR CGAAP-103101</t>
  </si>
  <si>
    <t>DN-400933</t>
  </si>
  <si>
    <t>4R/SLF-CAN CURR CGAAP-103102</t>
  </si>
  <si>
    <t>DN-400935</t>
  </si>
  <si>
    <t>4R/SLF-CAN CURR CGAAP-103103</t>
  </si>
  <si>
    <t>DN-400936</t>
  </si>
  <si>
    <t>4R/SLF-CAN CURR CGAAP-103105</t>
  </si>
  <si>
    <t>DN-400937</t>
  </si>
  <si>
    <t>4R/SLF-CAN CURR CGAAP-103130</t>
  </si>
  <si>
    <t>DN-400938</t>
  </si>
  <si>
    <t>4R/SLF-CAN CURR CGAAP-103132</t>
  </si>
  <si>
    <t>DN-400939</t>
  </si>
  <si>
    <t>4R/SLF-CAN CURR CGAAP-103141</t>
  </si>
  <si>
    <t>DN-400941</t>
  </si>
  <si>
    <t>4R/SLF-CAN CURR CGAAP-103142</t>
  </si>
  <si>
    <t>DN-400942</t>
  </si>
  <si>
    <t>4R/SLF-CAN CURR CGAAP-103143</t>
  </si>
  <si>
    <t>DN-400948</t>
  </si>
  <si>
    <t>4R/SLF-CAN CURR CGAAP-103191</t>
  </si>
  <si>
    <t>DN-400949</t>
  </si>
  <si>
    <t>4R/SLF-CAN CURR CGAAP-103322</t>
  </si>
  <si>
    <t>DN-400950</t>
  </si>
  <si>
    <t>4R/SLF-CAN CURR CGAAP-103323</t>
  </si>
  <si>
    <t>DN-400951</t>
  </si>
  <si>
    <t>4R/SLF-CAN CURR CGAAP-103324</t>
  </si>
  <si>
    <t>DN-400952</t>
  </si>
  <si>
    <t>4R/SLF-CAN CURR CGAAP-100202</t>
  </si>
  <si>
    <t>DN-400953</t>
  </si>
  <si>
    <t>4R/SLF-CAN CURR CGAAP-100217</t>
  </si>
  <si>
    <t>DN-400954</t>
  </si>
  <si>
    <t>4R/SLF-CAN CURR CGAAP-100232</t>
  </si>
  <si>
    <t>DN-400955</t>
  </si>
  <si>
    <t>4R/SLF-CAN CURR CGAAP-100236</t>
  </si>
  <si>
    <t>DN-400956</t>
  </si>
  <si>
    <t>4R/SLF-CAN CURR CGAAP-100252</t>
  </si>
  <si>
    <t>DN-400957</t>
  </si>
  <si>
    <t>4R/SLF-CAN CURR CGAAP-103107</t>
  </si>
  <si>
    <t>DN-400958</t>
  </si>
  <si>
    <t>4R/SLF-CAN CURR CGAAP-103144</t>
  </si>
  <si>
    <t>DN-400964</t>
  </si>
  <si>
    <t>4R/SLF-CAN CURR CGAAP-103166</t>
  </si>
  <si>
    <t>DN-400965</t>
  </si>
  <si>
    <t>4R/SLF-CAN CURR CGAAP-103326</t>
  </si>
  <si>
    <t>DN-400966</t>
  </si>
  <si>
    <t>4R/SLF-CAN CURR CGAAP-103327</t>
  </si>
  <si>
    <t>DN-400967</t>
  </si>
  <si>
    <t>4R/SLF-CAN CURR CGAAP-503333</t>
  </si>
  <si>
    <t>DN-400968</t>
  </si>
  <si>
    <t>4R/SLF-CAN CURR CGAAP-503342</t>
  </si>
  <si>
    <t>DN-400969</t>
  </si>
  <si>
    <t>4R/SLF-CAN CURR CGAAP-503352</t>
  </si>
  <si>
    <t>DN-400970</t>
  </si>
  <si>
    <t>4R/SLF-CAN CURR CGAAP-503362</t>
  </si>
  <si>
    <t>DN-400972</t>
  </si>
  <si>
    <t>4R/SLF-CAN CURR CGAAP-503372</t>
  </si>
  <si>
    <t>DN-400973</t>
  </si>
  <si>
    <t>4R/SLF-CAN UNIQ IFRS-103105</t>
  </si>
  <si>
    <t>DN-400974</t>
  </si>
  <si>
    <t>4R/SLF-CAN UNIQ IFRS-103141</t>
  </si>
  <si>
    <t>DN-400975</t>
  </si>
  <si>
    <t>4R/SLF-CAN UNIQ IFRS-103143</t>
  </si>
  <si>
    <t>DN-400983</t>
  </si>
  <si>
    <t>4R/SLF-CAN UNIQ IFRS-103144</t>
  </si>
  <si>
    <t>DN-400984</t>
  </si>
  <si>
    <t>5R/SLF-CAN CURR CGAAP-103130</t>
  </si>
  <si>
    <t>DN-400985</t>
  </si>
  <si>
    <t>5R/SLF-CAN CURR CGAAP-103142</t>
  </si>
  <si>
    <t>DN-400986</t>
  </si>
  <si>
    <t>5R/SLF-CAN UNIQ IFRS-103130</t>
  </si>
  <si>
    <t>DN-400987</t>
  </si>
  <si>
    <t>5R/SLF-CAN UNIQ IFRS-103142</t>
  </si>
  <si>
    <t>DN-400988</t>
  </si>
  <si>
    <t>6R/SLF-CAN CURR CGAAP-102013</t>
  </si>
  <si>
    <t>DN-400989</t>
  </si>
  <si>
    <t>6R/SLF-CAN CURR CGAAP-102004</t>
  </si>
  <si>
    <t>DN-400996</t>
  </si>
  <si>
    <t>6R/SLF-CAN CURR CGAAP-103228</t>
  </si>
  <si>
    <t>DN-400998</t>
  </si>
  <si>
    <t>6R/SLF-CAN UNIQ IFRS-100229</t>
  </si>
  <si>
    <t>DN-400999</t>
  </si>
  <si>
    <t>6R/SLF-CAN UNIQ IFRS-100234</t>
  </si>
  <si>
    <t>DN-401807</t>
  </si>
  <si>
    <t>6R/SLF-CAN UNIQ IFRS-100237</t>
  </si>
  <si>
    <t>DN-401808</t>
  </si>
  <si>
    <t>6R/SLF-CAN UNIQ IFRS-102004</t>
  </si>
  <si>
    <t>DN-401809</t>
  </si>
  <si>
    <t>6R/SLF-CAN UNIQ IFRS-102013</t>
  </si>
  <si>
    <t>DN-401810</t>
  </si>
  <si>
    <t>6R/SLF-CAN UNIQ IFRS-103028</t>
  </si>
  <si>
    <t>DN-401851</t>
  </si>
  <si>
    <t>6R/SLF-CAN UNIQ IFRS-103107</t>
  </si>
  <si>
    <t>DN-402101</t>
  </si>
  <si>
    <t>6R/SLF-CAN UNIQ IFRS-103128</t>
  </si>
  <si>
    <t>DN-402102</t>
  </si>
  <si>
    <t>6R/SLF-CAN UNIQ IFRS-103228</t>
  </si>
  <si>
    <t>DN-402103</t>
  </si>
  <si>
    <t>6R/SLF-CAN UNIQ IFRS-123207</t>
  </si>
  <si>
    <t>DN-402108</t>
  </si>
  <si>
    <t>6R/SLF-CAN UNIQ IFRS-123240</t>
  </si>
  <si>
    <t>DN-402118</t>
  </si>
  <si>
    <t>AT/SLF-US CURR CGAAP-500106</t>
  </si>
  <si>
    <t>DN-402119</t>
  </si>
  <si>
    <t>AT/SLF-US CURR CGAAP-500116</t>
  </si>
  <si>
    <t>DN-402124</t>
  </si>
  <si>
    <t>AT/SLF-US CURR CGAAP-002188</t>
  </si>
  <si>
    <t>DN-402125</t>
  </si>
  <si>
    <t>AT/SLF-US CURR CGAAP-002189</t>
  </si>
  <si>
    <t>DN-402128</t>
  </si>
  <si>
    <t>AT/SLF-US CURR CGAAP-500115</t>
  </si>
  <si>
    <t>DN-402129</t>
  </si>
  <si>
    <t>AT/SLF-US UNIQ IFRS-002188</t>
  </si>
  <si>
    <t>DN-402134</t>
  </si>
  <si>
    <t>AT/SLF-US UNIQ IFRS-002189</t>
  </si>
  <si>
    <t>DN-402135</t>
  </si>
  <si>
    <t>AT/SLF-US UNIQ IFRS-500115</t>
  </si>
  <si>
    <t>DN-402138</t>
  </si>
  <si>
    <t>AT/SLF-US UNIQ IFRS-500117</t>
  </si>
  <si>
    <t>DN-402148</t>
  </si>
  <si>
    <t>AT/SLF-US UNIQ UGAAP-002158</t>
  </si>
  <si>
    <t>DN-402161</t>
  </si>
  <si>
    <t>AT/SLF-US UNIQ UGAAP-002159</t>
  </si>
  <si>
    <t>DN-402162</t>
  </si>
  <si>
    <t>AT/SLF-US UNIQ UGAAP-500106</t>
  </si>
  <si>
    <t>DN-402167</t>
  </si>
  <si>
    <t>BA/SLF-CAN CURR CGAAP-100201</t>
  </si>
  <si>
    <t>DN-402170</t>
  </si>
  <si>
    <t>BA/SLF-CAN CURR CGAAP-100210</t>
  </si>
  <si>
    <t>DN-402178</t>
  </si>
  <si>
    <t>BA/SLF-UK CGAAP GBP-300045</t>
  </si>
  <si>
    <t>DN-402179</t>
  </si>
  <si>
    <t>BA/SLF-UK CGAAP GBP-300070</t>
  </si>
  <si>
    <t>DN-402180</t>
  </si>
  <si>
    <t>BA/SLF-UK CGAAP GBP-300133</t>
  </si>
  <si>
    <t>DN-402181</t>
  </si>
  <si>
    <t>BA/SLF-UK CGAAP GBP-300151</t>
  </si>
  <si>
    <t>DN-402182</t>
  </si>
  <si>
    <t>BA/SLF-UK CGAAP GBP-300320</t>
  </si>
  <si>
    <t>DN-402184</t>
  </si>
  <si>
    <t>BA/SLF-UK CGAAP GBP-300330</t>
  </si>
  <si>
    <t>DN-402188</t>
  </si>
  <si>
    <t>BA/SLF-UK CGAAP GBP-300340</t>
  </si>
  <si>
    <t>DN-402189</t>
  </si>
  <si>
    <t>BA/SLF-UK CGAAP GBP-300350</t>
  </si>
  <si>
    <t>DN-402190</t>
  </si>
  <si>
    <t>BA/SLF-UK CGAAP GBP-300371</t>
  </si>
  <si>
    <t>DN-402198</t>
  </si>
  <si>
    <t>BA/SLF-UK CGAAP GBP-300382</t>
  </si>
  <si>
    <t>DN-403402</t>
  </si>
  <si>
    <t>BA/SLF-UK CGAAP GBP-300533</t>
  </si>
  <si>
    <t>DN-403404</t>
  </si>
  <si>
    <t>BA/SLF-UK CGAAP GBP-300572</t>
  </si>
  <si>
    <t>DN-403405</t>
  </si>
  <si>
    <t>BA/SLF-UK CGAAP GBP-300575</t>
  </si>
  <si>
    <t>DN-403411</t>
  </si>
  <si>
    <t>BA/SLF-UK CGAAP GBP-300602</t>
  </si>
  <si>
    <t>DN-403431</t>
  </si>
  <si>
    <t>BA/SLF-UK CGAAP GBP-300604</t>
  </si>
  <si>
    <t>DN-403432</t>
  </si>
  <si>
    <t>BA/SLF-UK CGAAP GBP-300607</t>
  </si>
  <si>
    <t>DN-403433</t>
  </si>
  <si>
    <t>BA/SLF-UK CGAAP GBP-300621</t>
  </si>
  <si>
    <t>DN-403435</t>
  </si>
  <si>
    <t>BA/SLF-UK CGAAP GBP-300622</t>
  </si>
  <si>
    <t>DN-403436</t>
  </si>
  <si>
    <t>BA/SLF-UK CGAAP GBP-300661</t>
  </si>
  <si>
    <t>DN-403440</t>
  </si>
  <si>
    <t>BA/SLF-UK CGAAP GBP-300668</t>
  </si>
  <si>
    <t>DN-403441</t>
  </si>
  <si>
    <t>BA/SLF-UK CGAAP GBP-300670</t>
  </si>
  <si>
    <t>DN-403442</t>
  </si>
  <si>
    <t>BA/SLF-UK CGAAP GBP-300675</t>
  </si>
  <si>
    <t>DN-403443</t>
  </si>
  <si>
    <t>BA/SLF-UK CGAAP GBP-300711</t>
  </si>
  <si>
    <t>DN-403444</t>
  </si>
  <si>
    <t>BA/SLF-UK CGAAP GBP-302601</t>
  </si>
  <si>
    <t>DN-403445</t>
  </si>
  <si>
    <t>BA/SLF-UK CGAAP GBP-302604</t>
  </si>
  <si>
    <t>DN-403446</t>
  </si>
  <si>
    <t>BA/SLF-UK CGAAP GBP-302816</t>
  </si>
  <si>
    <t>DN-403447</t>
  </si>
  <si>
    <t>BA/SLF-UK CGAAP GBP-302821</t>
  </si>
  <si>
    <t>DN-403448</t>
  </si>
  <si>
    <t>BA/SLF-UK CGAAP GBP-366001</t>
  </si>
  <si>
    <t>DN-403449</t>
  </si>
  <si>
    <t>BA/SLF-UK CGAAP GBP-366004</t>
  </si>
  <si>
    <t>DN-403457</t>
  </si>
  <si>
    <t>BA/SLF-UK CGAAP GBP-366007</t>
  </si>
  <si>
    <t>DN-403466</t>
  </si>
  <si>
    <t>BA/SLF-UK CGAAP GBP-366008</t>
  </si>
  <si>
    <t>DN-403467</t>
  </si>
  <si>
    <t>BA/SLF-UK CGAAP GBP-366010</t>
  </si>
  <si>
    <t>DN-403468</t>
  </si>
  <si>
    <t>BA/SLF-UK CGAAP GBP-500204</t>
  </si>
  <si>
    <t>DN-403469</t>
  </si>
  <si>
    <t>BA/SLF-UK CGAAP GBP-300570</t>
  </si>
  <si>
    <t>DN-403481</t>
  </si>
  <si>
    <t>BA/SLF-UK CGAAP GBP-300571</t>
  </si>
  <si>
    <t>DN-403482</t>
  </si>
  <si>
    <t>BA/SLF-US CURR CGAAP-200402</t>
  </si>
  <si>
    <t>DN-403483</t>
  </si>
  <si>
    <t>BA/SLF-US CURR CGAAP-200407</t>
  </si>
  <si>
    <t>DN-403484</t>
  </si>
  <si>
    <t>BX/SLF-US CURR CGAAP-200461</t>
  </si>
  <si>
    <t>DN-403563</t>
  </si>
  <si>
    <t>BX/SLF-US CURR CGAAP-200563</t>
  </si>
  <si>
    <t>DN-403579</t>
  </si>
  <si>
    <t>BX/SLF-US CURR CGAAP-200562</t>
  </si>
  <si>
    <t>DN-488990</t>
  </si>
  <si>
    <t>DC/SLF-CAN CURR CGAAP-100299</t>
  </si>
  <si>
    <t>F3-103113</t>
  </si>
  <si>
    <t>DC/SLF-CAN CURR CGAAP-103113</t>
  </si>
  <si>
    <t>FS-200400</t>
  </si>
  <si>
    <t>DN/SLF-AS/OTH CGAAP CAD-400801</t>
  </si>
  <si>
    <t>FS-200402</t>
  </si>
  <si>
    <t>DN/SLF-AS/OTH CGAAP CAD-400802</t>
  </si>
  <si>
    <t>FS-200407</t>
  </si>
  <si>
    <t>DN/SLF-AS/OTH CGAAP CAD-400806</t>
  </si>
  <si>
    <t>FS-200415</t>
  </si>
  <si>
    <t>DN/SLF-AS/OTH CGAAP CAD-400807</t>
  </si>
  <si>
    <t>FS-200417</t>
  </si>
  <si>
    <t>DN/SLF-AS/OTH CGAAP CAD-400809</t>
  </si>
  <si>
    <t>FS-200418</t>
  </si>
  <si>
    <t>DN/SLF-AS/OTH CGAAP CAD-400810</t>
  </si>
  <si>
    <t>FS-200422</t>
  </si>
  <si>
    <t>DN/SLF-AS/OTH CGAAP CAD-400811</t>
  </si>
  <si>
    <t>FS-200425</t>
  </si>
  <si>
    <t>DN/SLF-AS/OTH CGAAP CAD-400812</t>
  </si>
  <si>
    <t>FS-200471</t>
  </si>
  <si>
    <t>DN/SLF-AS/OTH CGAAP CAD-400840</t>
  </si>
  <si>
    <t>FS-200472</t>
  </si>
  <si>
    <t>DN/SLF-AS/OTH CGAAP CAD-400843</t>
  </si>
  <si>
    <t>FS-200474</t>
  </si>
  <si>
    <t>DN/SLF-AS/OTH CGAAP CAD-400850</t>
  </si>
  <si>
    <t>FS-200563</t>
  </si>
  <si>
    <t>DN/SLF-AS/OTH CGAAP CAD-400851</t>
  </si>
  <si>
    <t>FS-201685</t>
  </si>
  <si>
    <t>DN/SLF-AS/OTH CGAAP CAD-400852</t>
  </si>
  <si>
    <t>FS-202286</t>
  </si>
  <si>
    <t>DN/SLF-AS/OTH CGAAP CAD-400853</t>
  </si>
  <si>
    <t>FS-202298</t>
  </si>
  <si>
    <t>DN/SLF-AS/OTH CGAAP CAD-400854</t>
  </si>
  <si>
    <t>FS-202334</t>
  </si>
  <si>
    <t>DN/SLF-AS/OTH CGAAP CAD-400855</t>
  </si>
  <si>
    <t>FS-266062</t>
  </si>
  <si>
    <t>DN/SLF-AS/OTH CGAAP CAD-400856</t>
  </si>
  <si>
    <t>FS-500115</t>
  </si>
  <si>
    <t>DN/SLF-AS/OTH CGAAP CAD-400857</t>
  </si>
  <si>
    <t>FS-500151</t>
  </si>
  <si>
    <t>DN/SLF-AS/OTH CGAAP CAD-400860</t>
  </si>
  <si>
    <t>GF-100245</t>
  </si>
  <si>
    <t>DN/SLF-AS/OTH CGAAP CAD-400861</t>
  </si>
  <si>
    <t>GF-100253</t>
  </si>
  <si>
    <t>DN/SLF-AS/OTH CGAAP CAD-400866</t>
  </si>
  <si>
    <t>GF-100255</t>
  </si>
  <si>
    <t>DN/SLF-AS/OTH CGAAP CAD-400867</t>
  </si>
  <si>
    <t>GF-100243</t>
  </si>
  <si>
    <t>DN/SLF-AS/OTH CGAAP CAD-400868</t>
  </si>
  <si>
    <t>GF-100254</t>
  </si>
  <si>
    <t>DN/SLF-AS/OTH CGAAP CAD-400869</t>
  </si>
  <si>
    <t>GU-200442</t>
  </si>
  <si>
    <t>DN/SLF-AS/OTH CGAAP CAD-400870</t>
  </si>
  <si>
    <t>GU-200445</t>
  </si>
  <si>
    <t>DN/SLF-AS/OTH CGAAP CAD-400871</t>
  </si>
  <si>
    <t>GU-200453</t>
  </si>
  <si>
    <t>DN/SLF-AS/OTH CGAAP CAD-400872</t>
  </si>
  <si>
    <t>GU-203376</t>
  </si>
  <si>
    <t>DN/SLF-AS/OTH CGAAP CAD-400874</t>
  </si>
  <si>
    <t>GU-203378</t>
  </si>
  <si>
    <t>DN/SLF-AS/OTH CGAAP CAD-400881</t>
  </si>
  <si>
    <t>GU-207970</t>
  </si>
  <si>
    <t>DN/SLF-AS/OTH CGAAP CAD-400882</t>
  </si>
  <si>
    <t>GU-200444</t>
  </si>
  <si>
    <t>DN/SLF-AS/OTH CGAAP CAD-400883</t>
  </si>
  <si>
    <t>GU-200446</t>
  </si>
  <si>
    <t>DN/SLF-AS/OTH CGAAP CAD-400884</t>
  </si>
  <si>
    <t>GU-200447</t>
  </si>
  <si>
    <t>DN/SLF-AS/OTH CGAAP CAD-400885</t>
  </si>
  <si>
    <t>GU-200448</t>
  </si>
  <si>
    <t>DN/SLF-AS/OTH CGAAP CAD-400886</t>
  </si>
  <si>
    <t>GU-200449</t>
  </si>
  <si>
    <t>DN/SLF-AS/OTH CGAAP CAD-400911</t>
  </si>
  <si>
    <t>GU-200450</t>
  </si>
  <si>
    <t>DN/SLF-AS/OTH CGAAP CAD-400916</t>
  </si>
  <si>
    <t>GU-200451</t>
  </si>
  <si>
    <t>DN/SLF-AS/OTH CGAAP CAD-400932</t>
  </si>
  <si>
    <t>GU-200452</t>
  </si>
  <si>
    <t>DN/SLF-AS/OTH CGAAP CAD-400933</t>
  </si>
  <si>
    <t>GU-200454</t>
  </si>
  <si>
    <t>DN/SLF-AS/OTH CGAAP CAD-400935</t>
  </si>
  <si>
    <t>GU-200456</t>
  </si>
  <si>
    <t>DN/SLF-AS/OTH CGAAP CAD-400936</t>
  </si>
  <si>
    <t>GU-200457</t>
  </si>
  <si>
    <t>DN/SLF-AS/OTH CGAAP CAD-400937</t>
  </si>
  <si>
    <t>GU-200458</t>
  </si>
  <si>
    <t>DN/SLF-AS/OTH CGAAP CAD-400938</t>
  </si>
  <si>
    <t>GU-200459</t>
  </si>
  <si>
    <t>DN/SLF-AS/OTH CGAAP CAD-400939</t>
  </si>
  <si>
    <t>GU-200468</t>
  </si>
  <si>
    <t>DN/SLF-AS/OTH CGAAP CAD-400950</t>
  </si>
  <si>
    <t>GU-200481</t>
  </si>
  <si>
    <t>DN/SLF-AS/OTH CGAAP CAD-400951</t>
  </si>
  <si>
    <t>GU-200485</t>
  </si>
  <si>
    <t>DN/SLF-AS/OTH CGAAP CAD-400952</t>
  </si>
  <si>
    <t>GU-200487</t>
  </si>
  <si>
    <t>DN/SLF-AS/OTH CGAAP CAD-400953</t>
  </si>
  <si>
    <t>GU-200524</t>
  </si>
  <si>
    <t>DN/SLF-AS/OTH CGAAP CAD-400954</t>
  </si>
  <si>
    <t>GU-200526</t>
  </si>
  <si>
    <t>DN/SLF-AS/OTH CGAAP CAD-400955</t>
  </si>
  <si>
    <t>GU-200538</t>
  </si>
  <si>
    <t>DN/SLF-AS/OTH CGAAP CAD-400956</t>
  </si>
  <si>
    <t>GU-200570</t>
  </si>
  <si>
    <t>DN/SLF-AS/OTH CGAAP CAD-400957</t>
  </si>
  <si>
    <t>GU-200575</t>
  </si>
  <si>
    <t>DN/SLF-AS/OTH CGAAP CAD-400958</t>
  </si>
  <si>
    <t>GU-200580</t>
  </si>
  <si>
    <t>DN/SLF-AS/OTH CGAAP CAD-400964</t>
  </si>
  <si>
    <t>GU-200581</t>
  </si>
  <si>
    <t>DN/SLF-AS/OTH CGAAP CAD-400965</t>
  </si>
  <si>
    <t>GU-200582</t>
  </si>
  <si>
    <t>DN/SLF-AS/OTH CGAAP CAD-400966</t>
  </si>
  <si>
    <t>GU-201601</t>
  </si>
  <si>
    <t>DN/SLF-AS/OTH CGAAP CAD-400967</t>
  </si>
  <si>
    <t>GU-201602</t>
  </si>
  <si>
    <t>DN/SLF-AS/OTH CGAAP CAD-400968</t>
  </si>
  <si>
    <t>GU-201603</t>
  </si>
  <si>
    <t>DN/SLF-AS/OTH CGAAP CAD-400969</t>
  </si>
  <si>
    <t>GU-201604</t>
  </si>
  <si>
    <t>DN/SLF-AS/OTH CGAAP CAD-400970</t>
  </si>
  <si>
    <t>GU-201605</t>
  </si>
  <si>
    <t>DN/SLF-AS/OTH CGAAP CAD-400972</t>
  </si>
  <si>
    <t>GU-201606</t>
  </si>
  <si>
    <t>DN/SLF-AS/OTH CGAAP CAD-400973</t>
  </si>
  <si>
    <t>GU-201607</t>
  </si>
  <si>
    <t>DN/SLF-AS/OTH CGAAP CAD-400974</t>
  </si>
  <si>
    <t>GU-201608</t>
  </si>
  <si>
    <t>DN/SLF-AS/OTH CGAAP CAD-400975</t>
  </si>
  <si>
    <t>GU-201609</t>
  </si>
  <si>
    <t>DN/SLF-AS/OTH CGAAP CAD-400983</t>
  </si>
  <si>
    <t>GU-201610</t>
  </si>
  <si>
    <t>DN/SLF-AS/OTH CGAAP CAD-400984</t>
  </si>
  <si>
    <t>GU-201611</t>
  </si>
  <si>
    <t>DN/SLF-AS/OTH CGAAP CAD-400985</t>
  </si>
  <si>
    <t>GU-201612</t>
  </si>
  <si>
    <t>DN/SLF-AS/OTH CGAAP CAD-400986</t>
  </si>
  <si>
    <t>GU-201613</t>
  </si>
  <si>
    <t>DN/SLF-AS/OTH CGAAP CAD-400987</t>
  </si>
  <si>
    <t>GU-201614</t>
  </si>
  <si>
    <t>DN/SLF-AS/OTH CGAAP CAD-400988</t>
  </si>
  <si>
    <t>GU-201616</t>
  </si>
  <si>
    <t>DN/SLF-AS/OTH CGAAP CAD-400989</t>
  </si>
  <si>
    <t>GU-201617</t>
  </si>
  <si>
    <t>DN/SLF-AS/OTH CGAAP CAD-400996</t>
  </si>
  <si>
    <t>GU-201618</t>
  </si>
  <si>
    <t>DN/SLF-AS/OTH CGAAP CAD-400998</t>
  </si>
  <si>
    <t>GU-201621</t>
  </si>
  <si>
    <t>DN/SLF-AS/OTH CGAAP CAD-400999</t>
  </si>
  <si>
    <t>GU-201622</t>
  </si>
  <si>
    <t>DN/SLF-AS/OTH CGAAP CAD-402101</t>
  </si>
  <si>
    <t>GU-201623</t>
  </si>
  <si>
    <t>DN/SLF-AS/OTH CGAAP CAD-402102</t>
  </si>
  <si>
    <t>GU-201624</t>
  </si>
  <si>
    <t>DN/SLF-AS/OTH CGAAP CAD-402103</t>
  </si>
  <si>
    <t>GU-201625</t>
  </si>
  <si>
    <t>DN/SLF-AS/OTH CGAAP CAD-402108</t>
  </si>
  <si>
    <t>GU-201626</t>
  </si>
  <si>
    <t>DN/SLF-AS/OTH CGAAP CAD-402161</t>
  </si>
  <si>
    <t>GU-201628</t>
  </si>
  <si>
    <t>DN/SLF-AS/OTH CGAAP CAD-402162</t>
  </si>
  <si>
    <t>GU-201629</t>
  </si>
  <si>
    <t>DN/SLF-AS/OTH CGAAP CAD-402167</t>
  </si>
  <si>
    <t>GU-201631</t>
  </si>
  <si>
    <t>DN/SLF-AS/OTH CGAAP CAD-402170</t>
  </si>
  <si>
    <t>GU-201632</t>
  </si>
  <si>
    <t>DN/SLF-AS/OTH CGAAP CAD-402180</t>
  </si>
  <si>
    <t>GU-201633</t>
  </si>
  <si>
    <t>DN/SLF-AS/OTH CGAAP CAD-402181</t>
  </si>
  <si>
    <t>GU-201634</t>
  </si>
  <si>
    <t>DN/SLF-AS/OTH CGAAP CAD-402182</t>
  </si>
  <si>
    <t>GU-201635</t>
  </si>
  <si>
    <t>DN/SLF-AS/OTH CGAAP CAD-402184</t>
  </si>
  <si>
    <t>GU-201636</t>
  </si>
  <si>
    <t>DN/SLF-AS/OTH CGAAP CAD-402188</t>
  </si>
  <si>
    <t>GU-201637</t>
  </si>
  <si>
    <t>DN/SLF-AS/OTH CGAAP CAD-402189</t>
  </si>
  <si>
    <t>GU-201638</t>
  </si>
  <si>
    <t>DN/SLF-AS/OTH CGAAP CAD-402198</t>
  </si>
  <si>
    <t>GU-201647</t>
  </si>
  <si>
    <t>DN/SLF-AS/OTH CGAAP CAD-403402</t>
  </si>
  <si>
    <t>GU-201648</t>
  </si>
  <si>
    <t>DN/SLF-AS/OTH CGAAP CAD-403404</t>
  </si>
  <si>
    <t>GU-201649</t>
  </si>
  <si>
    <t>DN/SLF-AS/OTH CGAAP CAD-403405</t>
  </si>
  <si>
    <t>GU-201658</t>
  </si>
  <si>
    <t>DN/SLF-AS/OTH CGAAP CAD-403411</t>
  </si>
  <si>
    <t>GU-201659</t>
  </si>
  <si>
    <t>DN/SLF-AS/OTH CGAAP CAD-403431</t>
  </si>
  <si>
    <t>GU-201664</t>
  </si>
  <si>
    <t>DN/SLF-AS/OTH CGAAP CAD-403432</t>
  </si>
  <si>
    <t>GU-201665</t>
  </si>
  <si>
    <t>DN/SLF-AS/OTH CGAAP CAD-403433</t>
  </si>
  <si>
    <t>GU-201667</t>
  </si>
  <si>
    <t>DN/SLF-AS/OTH CGAAP CAD-403435</t>
  </si>
  <si>
    <t>GU-201668</t>
  </si>
  <si>
    <t>DN/SLF-AS/OTH CGAAP CAD-403436</t>
  </si>
  <si>
    <t>GU-201670</t>
  </si>
  <si>
    <t>DN/SLF-AS/OTH CGAAP CAD-403440</t>
  </si>
  <si>
    <t>GU-201671</t>
  </si>
  <si>
    <t>DN/SLF-AS/OTH CGAAP CAD-403441</t>
  </si>
  <si>
    <t>GU-201673</t>
  </si>
  <si>
    <t>DN/SLF-AS/OTH CGAAP CAD-403442</t>
  </si>
  <si>
    <t>GU-201674</t>
  </si>
  <si>
    <t>DN/SLF-AS/OTH CGAAP CAD-403443</t>
  </si>
  <si>
    <t>GU-201676</t>
  </si>
  <si>
    <t>DN/SLF-AS/OTH CGAAP CAD-403444</t>
  </si>
  <si>
    <t>GU-201677</t>
  </si>
  <si>
    <t>DN/SLF-AS/OTH CGAAP CAD-403445</t>
  </si>
  <si>
    <t>GU-201679</t>
  </si>
  <si>
    <t>DN/SLF-AS/OTH CGAAP CAD-403446</t>
  </si>
  <si>
    <t>GU-201680</t>
  </si>
  <si>
    <t>DN/SLF-AS/OTH CGAAP CAD-403447</t>
  </si>
  <si>
    <t>GU-201682</t>
  </si>
  <si>
    <t>DN/SLF-AS/OTH CGAAP CAD-403448</t>
  </si>
  <si>
    <t>GU-201683</t>
  </si>
  <si>
    <t>DN/SLF-AS/OTH CGAAP CAD-403449</t>
  </si>
  <si>
    <t>GU-201685</t>
  </si>
  <si>
    <t>DN/SLF-AS/OTH CGAAP CAD-403457</t>
  </si>
  <si>
    <t>GU-201686</t>
  </si>
  <si>
    <t>DN/SLF-AS/OTH CGAAP CAD-403466</t>
  </si>
  <si>
    <t>GU-201688</t>
  </si>
  <si>
    <t>DN/SLF-AS/OTH CGAAP CAD-403467</t>
  </si>
  <si>
    <t>GU-201689</t>
  </si>
  <si>
    <t>DN/SLF-AS/OTH CGAAP CAD-403468</t>
  </si>
  <si>
    <t>GU-201691</t>
  </si>
  <si>
    <t>DN/SLF-AS/OTH CGAAP CAD-403469</t>
  </si>
  <si>
    <t>GU-201693</t>
  </si>
  <si>
    <t>DN/SLF-AS/OTH CGAAP CAD-403481</t>
  </si>
  <si>
    <t>GU-201695</t>
  </si>
  <si>
    <t>DN/SLF-AS/OTH CGAAP CAD-403482</t>
  </si>
  <si>
    <t>GU-201700</t>
  </si>
  <si>
    <t>DN/SLF-AS/OTH CGAAP CAD-403483</t>
  </si>
  <si>
    <t>GU-201701</t>
  </si>
  <si>
    <t>DN/SLF-AS/OTH CGAAP CAD-403484</t>
  </si>
  <si>
    <t>GU-201702</t>
  </si>
  <si>
    <t>DN/SLF-AS/OTH CGAAP CAD-488990</t>
  </si>
  <si>
    <t>GU-201703</t>
  </si>
  <si>
    <t>DN/SLF-AS/OTH CGAAP CAD-401807</t>
  </si>
  <si>
    <t>GU-201704</t>
  </si>
  <si>
    <t>DN/SLF-AS/OTH CGAAP CAD-401808</t>
  </si>
  <si>
    <t>GU-201705</t>
  </si>
  <si>
    <t>DN/SLF-AS/OTH CGAAP CAD-401809</t>
  </si>
  <si>
    <t>GU-201707</t>
  </si>
  <si>
    <t>DN/SLF-AS/OTH CGAAP CAD-401810</t>
  </si>
  <si>
    <t>GU-201708</t>
  </si>
  <si>
    <t>DN/SLF-AS/OTH CGAAP CAD-402124</t>
  </si>
  <si>
    <t>GU-201709</t>
  </si>
  <si>
    <t>DN/SLF-AS/OTH CGAAP CAD-403563</t>
  </si>
  <si>
    <t>GU-201710</t>
  </si>
  <si>
    <t>DN/SLF-AS/OTH CGAAP CAD-400931</t>
  </si>
  <si>
    <t>GU-201711</t>
  </si>
  <si>
    <t>DN/SLF-AS/OTH CGAAP CAD-400941</t>
  </si>
  <si>
    <t>GU-201712</t>
  </si>
  <si>
    <t>DN/SLF-AS/OTH CGAAP CAD-400942</t>
  </si>
  <si>
    <t>GU-201713</t>
  </si>
  <si>
    <t>DN/SLF-AS/OTH CGAAP CAD-400948</t>
  </si>
  <si>
    <t>GU-201714</t>
  </si>
  <si>
    <t>DN/SLF-AS/OTH CGAAP CAD-400949</t>
  </si>
  <si>
    <t>GU-201715</t>
  </si>
  <si>
    <t>DN/SLF-AS/OTH CGAAP CAD-402125</t>
  </si>
  <si>
    <t>GU-201719</t>
  </si>
  <si>
    <t>DN/SLF-AS/OTH CGAAP CAD-402128</t>
  </si>
  <si>
    <t>GU-201720</t>
  </si>
  <si>
    <t>DN/SLF-AS/OTH CGAAP CAD-402129</t>
  </si>
  <si>
    <t>GU-201721</t>
  </si>
  <si>
    <t>DN/SLF-AS/OTH CGAAP CAD-402134</t>
  </si>
  <si>
    <t>GU-201725</t>
  </si>
  <si>
    <t>DN/SLF-AS/OTH CGAAP CAD-402135</t>
  </si>
  <si>
    <t>GU-201727</t>
  </si>
  <si>
    <t>DN/SLF-AS/OTH CGAAP CAD-402118</t>
  </si>
  <si>
    <t>GU-201729</t>
  </si>
  <si>
    <t>DN/SLF-AS/OTH CGAAP CAD-403579</t>
  </si>
  <si>
    <t>GU-201770</t>
  </si>
  <si>
    <t>DN/SLF-AS/OTH CGAAP CAD-402119</t>
  </si>
  <si>
    <t>GU-201771</t>
  </si>
  <si>
    <t>DN/SLF-AS/OTH CGAAP CAD-402138</t>
  </si>
  <si>
    <t>GU-201772</t>
  </si>
  <si>
    <t>DN/SLF-AS/OTH CGAAP CAD-402148</t>
  </si>
  <si>
    <t>GU-201773</t>
  </si>
  <si>
    <t>DN/SLF-AS/OTH CGAAP CAD-402178</t>
  </si>
  <si>
    <t>GU-201774</t>
  </si>
  <si>
    <t>DN/SLF-AS/OTH CGAAP CAD-402179</t>
  </si>
  <si>
    <t>GU-201775</t>
  </si>
  <si>
    <t>DN/SLF-AS/OTH CGAAP CAD-402190</t>
  </si>
  <si>
    <t>GU-201776</t>
  </si>
  <si>
    <t>DN/SLF-AS/OTH CGAAP CAD-401851</t>
  </si>
  <si>
    <t>GU-201777</t>
  </si>
  <si>
    <t>F3/SLF-CAN CURR CGAAP-103113</t>
  </si>
  <si>
    <t>GU-201781</t>
  </si>
  <si>
    <t>FS/SLF-US CURR CGAAP-200418</t>
  </si>
  <si>
    <t>GU-201782</t>
  </si>
  <si>
    <t>FS/SLF-US CURR CGAAP-200402</t>
  </si>
  <si>
    <t>GU-201783</t>
  </si>
  <si>
    <t>FS/SLF-US TOTL IFRS-266062</t>
  </si>
  <si>
    <t>GU-201785</t>
  </si>
  <si>
    <t>FS/SLF-US UNIQ IFRS-200402</t>
  </si>
  <si>
    <t>GU-202059</t>
  </si>
  <si>
    <t>FS/SLF-US UNIQ IFRS-200417</t>
  </si>
  <si>
    <t>GU-202060</t>
  </si>
  <si>
    <t>FS/SLF-US UNIQ IFRS-200422</t>
  </si>
  <si>
    <t>GU-203039</t>
  </si>
  <si>
    <t>FS/SLF-US UNIQ IFRS-500151</t>
  </si>
  <si>
    <t>GU-203040</t>
  </si>
  <si>
    <t>FS/SLF-US UNIQ IFRS-200563</t>
  </si>
  <si>
    <t>GU-203041</t>
  </si>
  <si>
    <t>FS/TOTL NAIC REPT USD-200400</t>
  </si>
  <si>
    <t>GU-203042</t>
  </si>
  <si>
    <t>FS/TOTL NAIC REPT USD-200425</t>
  </si>
  <si>
    <t>GU-203043</t>
  </si>
  <si>
    <t>FS/TOTL NAIC REPT USD-200471</t>
  </si>
  <si>
    <t>GU-203044</t>
  </si>
  <si>
    <t>FS/TOTL NAIC REPT USD-200472</t>
  </si>
  <si>
    <t>GU-203045</t>
  </si>
  <si>
    <t>FS/TOTL NAIC REPT USD-200474</t>
  </si>
  <si>
    <t>GU-203046</t>
  </si>
  <si>
    <t>FS/TOTL NAIC REPT USD-202286</t>
  </si>
  <si>
    <t>GU-203049</t>
  </si>
  <si>
    <t>FS/TOTL NAIC REPT USD-202298</t>
  </si>
  <si>
    <t>GU-203050</t>
  </si>
  <si>
    <t>FS/TOTL NAIC REPT USD-202334</t>
  </si>
  <si>
    <t>GU-203051</t>
  </si>
  <si>
    <t>FS/TOTL NAIC REPT USD-500151</t>
  </si>
  <si>
    <t>GU-203052</t>
  </si>
  <si>
    <t>FS/TOTL NAIC REPT USD-200402</t>
  </si>
  <si>
    <t>GU-203053</t>
  </si>
  <si>
    <t>FS/TOTL NAIC REPT USD-200407</t>
  </si>
  <si>
    <t>GU-203054</t>
  </si>
  <si>
    <t>FS/TOTL NAIC REPT USD-201685</t>
  </si>
  <si>
    <t>GU-203055</t>
  </si>
  <si>
    <t>FS/TOTL NAIC REPT USD-500115</t>
  </si>
  <si>
    <t>GU-203056</t>
  </si>
  <si>
    <t>FS/TOTL NAIC REPT USD-200415</t>
  </si>
  <si>
    <t>GU-203057</t>
  </si>
  <si>
    <t>GF/SLF-CAN CURR CGAAP-100245</t>
  </si>
  <si>
    <t>GU-203058</t>
  </si>
  <si>
    <t>GF/SLF-CAN CURR CGAAP-100253</t>
  </si>
  <si>
    <t>GU-203059</t>
  </si>
  <si>
    <t>GF/SLF-CAN CURR CGAAP-100255</t>
  </si>
  <si>
    <t>GU-203060</t>
  </si>
  <si>
    <t>GF/SLF-CAN CURR CGAAP-100254</t>
  </si>
  <si>
    <t>GU-203061</t>
  </si>
  <si>
    <t>GF/SLF-CAN UNIQ IFRS-100243</t>
  </si>
  <si>
    <t>GU-203062</t>
  </si>
  <si>
    <t>GF/SLF-CAN UNIQ IFRS-100245</t>
  </si>
  <si>
    <t>GU-203063</t>
  </si>
  <si>
    <t>GF/SLF-CAN UNIQ IFRS-100253</t>
  </si>
  <si>
    <t>GU-203064</t>
  </si>
  <si>
    <t>GF/SLF-CAN UNIQ IFRS-100254</t>
  </si>
  <si>
    <t>GU-203065</t>
  </si>
  <si>
    <t>GF/SLF-CAN UNIQ IFRS-100255</t>
  </si>
  <si>
    <t>GU-203066</t>
  </si>
  <si>
    <t>GU/SLF-US CURR CGAAP-200442</t>
  </si>
  <si>
    <t>GU-203067</t>
  </si>
  <si>
    <t>GU/SLF-US CURR CGAAP-200445</t>
  </si>
  <si>
    <t>GU-203068</t>
  </si>
  <si>
    <t>GU/SLF-US CURR CGAAP-200453</t>
  </si>
  <si>
    <t>GU-203069</t>
  </si>
  <si>
    <t>GU/SLF-US CURR CGAAP-203376</t>
  </si>
  <si>
    <t>GU-203070</t>
  </si>
  <si>
    <t>GU/SLF-US CURR CGAAP-203378</t>
  </si>
  <si>
    <t>GU-203071</t>
  </si>
  <si>
    <t>GU/SLF-US CURR CGAAP-207970</t>
  </si>
  <si>
    <t>GU-203072</t>
  </si>
  <si>
    <t>GU/SLF-US CURR CGAAP-200456</t>
  </si>
  <si>
    <t>GU-203073</t>
  </si>
  <si>
    <t>GU/SLF-US CURR CGAAP-200457</t>
  </si>
  <si>
    <t>GU-203074</t>
  </si>
  <si>
    <t>GU/SLF-US CURR CGAAP-200459</t>
  </si>
  <si>
    <t>GU-203075</t>
  </si>
  <si>
    <t>GU/SLF-US CURR CGAAP-203039</t>
  </si>
  <si>
    <t>GU-203076</t>
  </si>
  <si>
    <t>GU/SLF-US CURR CGAAP-203040</t>
  </si>
  <si>
    <t>GU-203077</t>
  </si>
  <si>
    <t>GU/SLF-US CURR CGAAP-203041</t>
  </si>
  <si>
    <t>GU-203085</t>
  </si>
  <si>
    <t>GU/SLF-US CURR CGAAP-203042</t>
  </si>
  <si>
    <t>GU-203374</t>
  </si>
  <si>
    <t>GU/SLF-US CURR CGAAP-203043</t>
  </si>
  <si>
    <t>GU-203377</t>
  </si>
  <si>
    <t>GU/SLF-US CURR CGAAP-203044</t>
  </si>
  <si>
    <t>GU-203379</t>
  </si>
  <si>
    <t>GU/SLF-US CURR CGAAP-203045</t>
  </si>
  <si>
    <t>GU-203380</t>
  </si>
  <si>
    <t>GU/SLF-US CURR CGAAP-203046</t>
  </si>
  <si>
    <t>GU-203381</t>
  </si>
  <si>
    <t>GU/SLF-US CURR CGAAP-203049</t>
  </si>
  <si>
    <t>GU-203382</t>
  </si>
  <si>
    <t>GU/SLF-US CURR CGAAP-203050</t>
  </si>
  <si>
    <t>GU-203383</t>
  </si>
  <si>
    <t>GU/SLF-US CURR CGAAP-203051</t>
  </si>
  <si>
    <t>GU-203384</t>
  </si>
  <si>
    <t>GU/SLF-US CURR CGAAP-203052</t>
  </si>
  <si>
    <t>GU-203385</t>
  </si>
  <si>
    <t>GU/SLF-US CURR CGAAP-203053</t>
  </si>
  <si>
    <t>GU-203386</t>
  </si>
  <si>
    <t>GU/SLF-US CURR CGAAP-203054</t>
  </si>
  <si>
    <t>GU-203387</t>
  </si>
  <si>
    <t>GU/SLF-US CURR CGAAP-203055</t>
  </si>
  <si>
    <t>GU-203388</t>
  </si>
  <si>
    <t>GU/SLF-US CURR CGAAP-203056</t>
  </si>
  <si>
    <t>GU-203389</t>
  </si>
  <si>
    <t>GU/SLF-US CURR CGAAP-203057</t>
  </si>
  <si>
    <t>GU-203390</t>
  </si>
  <si>
    <t>GU/SLF-US CURR CGAAP-203058</t>
  </si>
  <si>
    <t>GU-203391</t>
  </si>
  <si>
    <t>GU/SLF-US CURR CGAAP-203059</t>
  </si>
  <si>
    <t>GU-203392</t>
  </si>
  <si>
    <t>GU/SLF-US CURR CGAAP-203060</t>
  </si>
  <si>
    <t>GU-203393</t>
  </si>
  <si>
    <t>GU/SLF-US CURR CGAAP-203061</t>
  </si>
  <si>
    <t>GU-203394</t>
  </si>
  <si>
    <t>GU/SLF-US CURR CGAAP-203062</t>
  </si>
  <si>
    <t>GU-203395</t>
  </si>
  <si>
    <t>GU/SLF-US CURR CGAAP-203063</t>
  </si>
  <si>
    <t>GU-207971</t>
  </si>
  <si>
    <t>GU/SLF-US CURR CGAAP-203064</t>
  </si>
  <si>
    <t>GU-207972</t>
  </si>
  <si>
    <t>GU/SLF-US CURR CGAAP-203065</t>
  </si>
  <si>
    <t>GU-207973</t>
  </si>
  <si>
    <t>GU/SLF-US CURR CGAAP-203066</t>
  </si>
  <si>
    <t>GU-207974</t>
  </si>
  <si>
    <t>GU/SLF-US CURR CGAAP-203067</t>
  </si>
  <si>
    <t>GU-207975</t>
  </si>
  <si>
    <t>GU/SLF-US CURR CGAAP-203068</t>
  </si>
  <si>
    <t>GU-207976</t>
  </si>
  <si>
    <t>GU/SLF-US CURR CGAAP-203069</t>
  </si>
  <si>
    <t>GU-207977</t>
  </si>
  <si>
    <t>GU/SLF-US CURR CGAAP-203070</t>
  </si>
  <si>
    <t>GU-207978</t>
  </si>
  <si>
    <t>GU/SLF-US CURR CGAAP-203071</t>
  </si>
  <si>
    <t>GU-207979</t>
  </si>
  <si>
    <t>GU/SLF-US CURR CGAAP-203072</t>
  </si>
  <si>
    <t>GU-207980</t>
  </si>
  <si>
    <t>GU/SLF-US CURR CGAAP-203073</t>
  </si>
  <si>
    <t>GU-207981</t>
  </si>
  <si>
    <t>GU/SLF-US CURR CGAAP-203074</t>
  </si>
  <si>
    <t>GU-207982</t>
  </si>
  <si>
    <t>GU/SLF-US CURR CGAAP-203075</t>
  </si>
  <si>
    <t>GU-207983</t>
  </si>
  <si>
    <t>GU/SLF-US CURR CGAAP-203076</t>
  </si>
  <si>
    <t>GU-207984</t>
  </si>
  <si>
    <t>GU/SLF-US CURR CGAAP-203077</t>
  </si>
  <si>
    <t>GU-207985</t>
  </si>
  <si>
    <t>GU/SLF-US CURR CGAAP-203377</t>
  </si>
  <si>
    <t>GU-207986</t>
  </si>
  <si>
    <t>GU/SLF-US CURR CGAAP-203379</t>
  </si>
  <si>
    <t>GU-207987</t>
  </si>
  <si>
    <t>GU/SLF-US CURR CGAAP-207971</t>
  </si>
  <si>
    <t>GU-207988</t>
  </si>
  <si>
    <t>GU/SLF-US CURR CGAAP-200538</t>
  </si>
  <si>
    <t>GU-207989</t>
  </si>
  <si>
    <t>GU/SLF-US CURR CGAAP-203374</t>
  </si>
  <si>
    <t>GU-259883</t>
  </si>
  <si>
    <t>GU/SLF-US CURR CGAAP-207972</t>
  </si>
  <si>
    <t>JI-200402</t>
  </si>
  <si>
    <t>GU/SLF-US UNIQ IFRS-200442</t>
  </si>
  <si>
    <t>JI-200403</t>
  </si>
  <si>
    <t>GU/SLF-US UNIQ IFRS-200444</t>
  </si>
  <si>
    <t>JI-200405</t>
  </si>
  <si>
    <t>GU/SLF-US UNIQ IFRS-200445</t>
  </si>
  <si>
    <t>JI-200407</t>
  </si>
  <si>
    <t>GU/SLF-US UNIQ IFRS-200446</t>
  </si>
  <si>
    <t>JI-200415</t>
  </si>
  <si>
    <t>GU/SLF-US UNIQ IFRS-200447</t>
  </si>
  <si>
    <t>JI-200416</t>
  </si>
  <si>
    <t>GU/SLF-US UNIQ IFRS-200448</t>
  </si>
  <si>
    <t>JI-200423</t>
  </si>
  <si>
    <t>GU/SLF-US UNIQ IFRS-200449</t>
  </si>
  <si>
    <t>JI-200427</t>
  </si>
  <si>
    <t>GU/SLF-US UNIQ IFRS-200450</t>
  </si>
  <si>
    <t>JI-200428</t>
  </si>
  <si>
    <t>GU/SLF-US UNIQ IFRS-200451</t>
  </si>
  <si>
    <t>JI-200429</t>
  </si>
  <si>
    <t>GU/SLF-US UNIQ IFRS-200452</t>
  </si>
  <si>
    <t>JI-200443</t>
  </si>
  <si>
    <t>GU/SLF-US UNIQ IFRS-200453</t>
  </si>
  <si>
    <t>JI-203399</t>
  </si>
  <si>
    <t>GU/SLF-US UNIQ IFRS-200454</t>
  </si>
  <si>
    <t>JI-207994</t>
  </si>
  <si>
    <t>GU/SLF-US UNIQ IFRS-200456</t>
  </si>
  <si>
    <t>JI-200400</t>
  </si>
  <si>
    <t>GU/SLF-US UNIQ IFRS-200457</t>
  </si>
  <si>
    <t>JI-200406</t>
  </si>
  <si>
    <t>GU/SLF-US UNIQ IFRS-200458</t>
  </si>
  <si>
    <t>JI-200411</t>
  </si>
  <si>
    <t>GU/SLF-US UNIQ IFRS-200459</t>
  </si>
  <si>
    <t>JI-200417</t>
  </si>
  <si>
    <t>GU/SLF-US UNIQ IFRS-200468</t>
  </si>
  <si>
    <t>JI-200418</t>
  </si>
  <si>
    <t>GU/SLF-US UNIQ IFRS-200481</t>
  </si>
  <si>
    <t>JI-200419</t>
  </si>
  <si>
    <t>GU/SLF-US UNIQ IFRS-200485</t>
  </si>
  <si>
    <t>JI-200420</t>
  </si>
  <si>
    <t>GU/SLF-US UNIQ IFRS-200487</t>
  </si>
  <si>
    <t>JI-200426</t>
  </si>
  <si>
    <t>GU/SLF-US UNIQ IFRS-200524</t>
  </si>
  <si>
    <t>JI-200445</t>
  </si>
  <si>
    <t>GU/SLF-US UNIQ IFRS-200526</t>
  </si>
  <si>
    <t>JI-200461</t>
  </si>
  <si>
    <t>GU/SLF-US UNIQ IFRS-200570</t>
  </si>
  <si>
    <t>JI-200469</t>
  </si>
  <si>
    <t>GU/SLF-US UNIQ IFRS-200575</t>
  </si>
  <si>
    <t>JI-200509</t>
  </si>
  <si>
    <t>GU/SLF-US UNIQ IFRS-200580</t>
  </si>
  <si>
    <t>JI-200562</t>
  </si>
  <si>
    <t>GU/SLF-US UNIQ IFRS-200581</t>
  </si>
  <si>
    <t>JI-200563</t>
  </si>
  <si>
    <t>GU/SLF-US UNIQ IFRS-200582</t>
  </si>
  <si>
    <t>JI-202286</t>
  </si>
  <si>
    <t>GU/SLF-US UNIQ IFRS-203039</t>
  </si>
  <si>
    <t>JI-202298</t>
  </si>
  <si>
    <t>GU/SLF-US UNIQ IFRS-203040</t>
  </si>
  <si>
    <t>JI-202334</t>
  </si>
  <si>
    <t>GU/SLF-US UNIQ IFRS-203041</t>
  </si>
  <si>
    <t>JI-202336</t>
  </si>
  <si>
    <t>GU/SLF-US UNIQ IFRS-203042</t>
  </si>
  <si>
    <t>JI-207995</t>
  </si>
  <si>
    <t>GU/SLF-US UNIQ IFRS-203043</t>
  </si>
  <si>
    <t>JO-200406</t>
  </si>
  <si>
    <t>GU/SLF-US UNIQ IFRS-203044</t>
  </si>
  <si>
    <t>JO-207994</t>
  </si>
  <si>
    <t>GU/SLF-US UNIQ IFRS-203045</t>
  </si>
  <si>
    <t>JT-200407</t>
  </si>
  <si>
    <t>GU/SLF-US UNIQ IFRS-203046</t>
  </si>
  <si>
    <t>JU-103105</t>
  </si>
  <si>
    <t>GU/SLF-US UNIQ IFRS-203049</t>
  </si>
  <si>
    <t>JU-103132</t>
  </si>
  <si>
    <t>GU/SLF-US UNIQ IFRS-203050</t>
  </si>
  <si>
    <t>JU-103143</t>
  </si>
  <si>
    <t>GU/SLF-US UNIQ IFRS-203051</t>
  </si>
  <si>
    <t>KA-202586</t>
  </si>
  <si>
    <t>GU/SLF-US UNIQ IFRS-203052</t>
  </si>
  <si>
    <t>L2-103107</t>
  </si>
  <si>
    <t>GU/SLF-US UNIQ IFRS-203053</t>
  </si>
  <si>
    <t>L3-103113</t>
  </si>
  <si>
    <t>GU/SLF-US UNIQ IFRS-203054</t>
  </si>
  <si>
    <t>LC-200445</t>
  </si>
  <si>
    <t>GU/SLF-US UNIQ IFRS-203055</t>
  </si>
  <si>
    <t>LC-200446</t>
  </si>
  <si>
    <t>GU/SLF-US UNIQ IFRS-203056</t>
  </si>
  <si>
    <t>LC-203051</t>
  </si>
  <si>
    <t>GU/SLF-US UNIQ IFRS-203057</t>
  </si>
  <si>
    <t>LC-203376</t>
  </si>
  <si>
    <t>GU/SLF-US UNIQ IFRS-203058</t>
  </si>
  <si>
    <t>LC-203390</t>
  </si>
  <si>
    <t>GU/SLF-US UNIQ IFRS-203059</t>
  </si>
  <si>
    <t>LF-100201</t>
  </si>
  <si>
    <t>GU/SLF-US UNIQ IFRS-203060</t>
  </si>
  <si>
    <t>LF-100215</t>
  </si>
  <si>
    <t>GU/SLF-US UNIQ IFRS-203061</t>
  </si>
  <si>
    <t>LF-100216</t>
  </si>
  <si>
    <t>GU/SLF-US UNIQ IFRS-203062</t>
  </si>
  <si>
    <t>LF-103101</t>
  </si>
  <si>
    <t>GU/SLF-US UNIQ IFRS-203063</t>
  </si>
  <si>
    <t>LF-103102</t>
  </si>
  <si>
    <t>GU/SLF-US UNIQ IFRS-203065</t>
  </si>
  <si>
    <t>LF-103103</t>
  </si>
  <si>
    <t>GU/SLF-US UNIQ IFRS-203066</t>
  </si>
  <si>
    <t>LF-103105</t>
  </si>
  <si>
    <t>GU/SLF-US UNIQ IFRS-203067</t>
  </si>
  <si>
    <t>LF-103130</t>
  </si>
  <si>
    <t>GU/SLF-US UNIQ IFRS-203068</t>
  </si>
  <si>
    <t>LF-103141</t>
  </si>
  <si>
    <t>GU/SLF-US UNIQ IFRS-203069</t>
  </si>
  <si>
    <t>LF-103142</t>
  </si>
  <si>
    <t>GU/SLF-US UNIQ IFRS-203070</t>
  </si>
  <si>
    <t>LF-103322</t>
  </si>
  <si>
    <t>GU/SLF-US UNIQ IFRS-203071</t>
  </si>
  <si>
    <t>LF-103323</t>
  </si>
  <si>
    <t>GU/SLF-US UNIQ IFRS-203072</t>
  </si>
  <si>
    <t>LF-103324</t>
  </si>
  <si>
    <t>GU/SLF-US UNIQ IFRS-203073</t>
  </si>
  <si>
    <t>LF-200402</t>
  </si>
  <si>
    <t>GU/SLF-US UNIQ IFRS-203074</t>
  </si>
  <si>
    <t>LF-300602</t>
  </si>
  <si>
    <t>GU/SLF-US UNIQ IFRS-203075</t>
  </si>
  <si>
    <t>LF-503333</t>
  </si>
  <si>
    <t>GU/SLF-US UNIQ IFRS-203076</t>
  </si>
  <si>
    <t>LF-503352</t>
  </si>
  <si>
    <t>GU/SLF-US UNIQ IFRS-203077</t>
  </si>
  <si>
    <t>LF-503353</t>
  </si>
  <si>
    <t>GU/SLF-US UNIQ IFRS-203085</t>
  </si>
  <si>
    <t>LF-503362</t>
  </si>
  <si>
    <t>GU/SLF-US UNIQ IFRS-203376</t>
  </si>
  <si>
    <t>LF-503363</t>
  </si>
  <si>
    <t>GU/SLF-US UNIQ IFRS-203377</t>
  </si>
  <si>
    <t>LF-503372</t>
  </si>
  <si>
    <t>GU/SLF-US UNIQ IFRS-203378</t>
  </si>
  <si>
    <t>LF-503373</t>
  </si>
  <si>
    <t>GU/SLF-US UNIQ IFRS-203379</t>
  </si>
  <si>
    <t>LU-103132</t>
  </si>
  <si>
    <t>GU/SLF-US UNIQ IFRS-203380</t>
  </si>
  <si>
    <t>LU-103191</t>
  </si>
  <si>
    <t>GU/SLF-US UNIQ IFRS-203381</t>
  </si>
  <si>
    <t>NF-203064</t>
  </si>
  <si>
    <t>GU/SLF-US UNIQ IFRS-203382</t>
  </si>
  <si>
    <t>PY-103228</t>
  </si>
  <si>
    <t>GU/SLF-US UNIQ IFRS-203383</t>
  </si>
  <si>
    <t>PZ-103028</t>
  </si>
  <si>
    <t>GU/SLF-US UNIQ IFRS-203384</t>
  </si>
  <si>
    <t>PZ-103128</t>
  </si>
  <si>
    <t>GU/SLF-US UNIQ IFRS-203385</t>
  </si>
  <si>
    <t>PZ-103228</t>
  </si>
  <si>
    <t>GU/SLF-US UNIQ IFRS-203386</t>
  </si>
  <si>
    <t>T5-202336</t>
  </si>
  <si>
    <t>GU/SLF-US UNIQ IFRS-203387</t>
  </si>
  <si>
    <t>T5-202330</t>
  </si>
  <si>
    <t>GU/SLF-US UNIQ IFRS-203388</t>
  </si>
  <si>
    <t>T5-285558</t>
  </si>
  <si>
    <t>GU/SLF-US UNIQ IFRS-203389</t>
  </si>
  <si>
    <t>T6-285558</t>
  </si>
  <si>
    <t>GU/SLF-US UNIQ IFRS-203390</t>
  </si>
  <si>
    <t>TA-200411</t>
  </si>
  <si>
    <t>GU/SLF-US UNIQ IFRS-203391</t>
  </si>
  <si>
    <t>TI-200407</t>
  </si>
  <si>
    <t>GU/SLF-US UNIQ IFRS-203392</t>
  </si>
  <si>
    <t>TI-200416</t>
  </si>
  <si>
    <t>GU/SLF-US UNIQ IFRS-203393</t>
  </si>
  <si>
    <t>TI-200425</t>
  </si>
  <si>
    <t>GU/SLF-US UNIQ IFRS-203394</t>
  </si>
  <si>
    <t>TI-200442</t>
  </si>
  <si>
    <t>GU/SLF-US UNIQ IFRS-203395</t>
  </si>
  <si>
    <t>TI-200471</t>
  </si>
  <si>
    <t>GU/SLF-US UNIQ IFRS-207970</t>
  </si>
  <si>
    <t>TI-200474</t>
  </si>
  <si>
    <t>GU/SLF-US UNIQ IFRS-207971</t>
  </si>
  <si>
    <t>TI-200499</t>
  </si>
  <si>
    <t>GU/SLF-US UNIQ IFRS-207972</t>
  </si>
  <si>
    <t>TI-202586</t>
  </si>
  <si>
    <t>GU/SLF-US UNIQ IFRS-207973</t>
  </si>
  <si>
    <t>TI-200445</t>
  </si>
  <si>
    <t>GU/SLF-US UNIQ IFRS-207974</t>
  </si>
  <si>
    <t>TI-200462</t>
  </si>
  <si>
    <t>GU/SLF-US UNIQ IFRS-207975</t>
  </si>
  <si>
    <t>TI-200463</t>
  </si>
  <si>
    <t>GU/SLF-US UNIQ IFRS-207976</t>
  </si>
  <si>
    <t>TI-200465</t>
  </si>
  <si>
    <t>GU/SLF-US UNIQ IFRS-207977</t>
  </si>
  <si>
    <t>TI-200472</t>
  </si>
  <si>
    <t>GU/SLF-US UNIQ IFRS-207978</t>
  </si>
  <si>
    <t>TI-202587</t>
  </si>
  <si>
    <t>GU/SLF-US UNIQ IFRS-207979</t>
  </si>
  <si>
    <t>VJ-200469</t>
  </si>
  <si>
    <t>GU/SLF-US UNIQ IFRS-207980</t>
  </si>
  <si>
    <t>YL-100279</t>
  </si>
  <si>
    <t>GU/SLF-US UNIQ IFRS-207981</t>
  </si>
  <si>
    <t>YL-100271</t>
  </si>
  <si>
    <t>GU/SLF-US UNIQ IFRS-207982</t>
  </si>
  <si>
    <t>YL-100272</t>
  </si>
  <si>
    <t>GU/SLF-US UNIQ IFRS-207983</t>
  </si>
  <si>
    <t>YL-100273</t>
  </si>
  <si>
    <t>GU/SLF-US UNIQ IFRS-207984</t>
  </si>
  <si>
    <t>YL-100274</t>
  </si>
  <si>
    <t>GU/SLF-US UNIQ IFRS-207985</t>
  </si>
  <si>
    <t>YL-100278</t>
  </si>
  <si>
    <t>GU/SLF-US UNIQ IFRS-207986</t>
  </si>
  <si>
    <t>YL-102008</t>
  </si>
  <si>
    <t>GU/SLF-US UNIQ IFRS-207987</t>
  </si>
  <si>
    <t>YX-100243</t>
  </si>
  <si>
    <t>GU/SLF-US UNIQ IFRS-207988</t>
  </si>
  <si>
    <t>YX-100271</t>
  </si>
  <si>
    <t>GU/SLF-US UNIQ IFRS-207989</t>
  </si>
  <si>
    <t>YX-100279</t>
  </si>
  <si>
    <t>GU/SLF-US UNIQ IFRS-202059</t>
  </si>
  <si>
    <t>YX-100299</t>
  </si>
  <si>
    <t>GU/SLF-US UNIQ IFRS-201601</t>
  </si>
  <si>
    <t>GU/SLF-US UNIQ IFRS-201602</t>
  </si>
  <si>
    <t>GU/SLF-US UNIQ IFRS-201603</t>
  </si>
  <si>
    <t>GU/SLF-US UNIQ IFRS-201604</t>
  </si>
  <si>
    <t>GU/SLF-US UNIQ IFRS-201605</t>
  </si>
  <si>
    <t>GU/SLF-US UNIQ IFRS-201606</t>
  </si>
  <si>
    <t>GU/SLF-US UNIQ IFRS-201607</t>
  </si>
  <si>
    <t>GU/SLF-US UNIQ IFRS-201608</t>
  </si>
  <si>
    <t>GU/SLF-US UNIQ IFRS-201609</t>
  </si>
  <si>
    <t>GU/SLF-US UNIQ IFRS-201610</t>
  </si>
  <si>
    <t>GU/SLF-US UNIQ IFRS-201611</t>
  </si>
  <si>
    <t>GU/SLF-US UNIQ IFRS-201612</t>
  </si>
  <si>
    <t>GU/SLF-US UNIQ IFRS-201613</t>
  </si>
  <si>
    <t>GU/SLF-US UNIQ IFRS-201614</t>
  </si>
  <si>
    <t>GU/SLF-US UNIQ IFRS-201616</t>
  </si>
  <si>
    <t>GU/SLF-US UNIQ IFRS-201617</t>
  </si>
  <si>
    <t>GU/SLF-US UNIQ IFRS-201618</t>
  </si>
  <si>
    <t>GU/SLF-US UNIQ IFRS-201621</t>
  </si>
  <si>
    <t>GU/SLF-US UNIQ IFRS-201622</t>
  </si>
  <si>
    <t>GU/SLF-US UNIQ IFRS-201623</t>
  </si>
  <si>
    <t>GU/SLF-US UNIQ IFRS-201624</t>
  </si>
  <si>
    <t>GU/SLF-US UNIQ IFRS-201625</t>
  </si>
  <si>
    <t>GU/SLF-US UNIQ IFRS-201626</t>
  </si>
  <si>
    <t>GU/SLF-US UNIQ IFRS-201628</t>
  </si>
  <si>
    <t>GU/SLF-US UNIQ IFRS-201629</t>
  </si>
  <si>
    <t>GU/SLF-US UNIQ IFRS-201631</t>
  </si>
  <si>
    <t>GU/SLF-US UNIQ IFRS-201632</t>
  </si>
  <si>
    <t>GU/SLF-US UNIQ IFRS-201633</t>
  </si>
  <si>
    <t>GU/SLF-US UNIQ IFRS-201634</t>
  </si>
  <si>
    <t>GU/SLF-US UNIQ IFRS-201635</t>
  </si>
  <si>
    <t>GU/SLF-US UNIQ IFRS-201636</t>
  </si>
  <si>
    <t>GU/SLF-US UNIQ IFRS-201637</t>
  </si>
  <si>
    <t>GU/SLF-US UNIQ IFRS-201638</t>
  </si>
  <si>
    <t>GU/SLF-US UNIQ IFRS-201664</t>
  </si>
  <si>
    <t>GU/SLF-US UNIQ IFRS-201665</t>
  </si>
  <si>
    <t>GU/SLF-US UNIQ IFRS-201667</t>
  </si>
  <si>
    <t>GU/SLF-US UNIQ IFRS-201668</t>
  </si>
  <si>
    <t>GU/SLF-US UNIQ IFRS-201670</t>
  </si>
  <si>
    <t>GU/SLF-US UNIQ IFRS-201671</t>
  </si>
  <si>
    <t>GU/SLF-US UNIQ IFRS-201673</t>
  </si>
  <si>
    <t>GU/SLF-US UNIQ IFRS-201674</t>
  </si>
  <si>
    <t>GU/SLF-US UNIQ IFRS-201676</t>
  </si>
  <si>
    <t>GU/SLF-US UNIQ IFRS-201677</t>
  </si>
  <si>
    <t>GU/SLF-US UNIQ IFRS-201679</t>
  </si>
  <si>
    <t>GU/SLF-US UNIQ IFRS-201680</t>
  </si>
  <si>
    <t>GU/SLF-US UNIQ IFRS-201682</t>
  </si>
  <si>
    <t>GU/SLF-US UNIQ IFRS-201683</t>
  </si>
  <si>
    <t>GU/SLF-US UNIQ IFRS-201685</t>
  </si>
  <si>
    <t>GU/SLF-US UNIQ IFRS-201686</t>
  </si>
  <si>
    <t>GU/SLF-US UNIQ IFRS-201688</t>
  </si>
  <si>
    <t>GU/SLF-US UNIQ IFRS-201689</t>
  </si>
  <si>
    <t>GU/SLF-US UNIQ IFRS-201691</t>
  </si>
  <si>
    <t>GU/SLF-US UNIQ IFRS-201693</t>
  </si>
  <si>
    <t>GU/SLF-US UNIQ IFRS-201695</t>
  </si>
  <si>
    <t>GU/SLF-US UNIQ IFRS-201700</t>
  </si>
  <si>
    <t>GU/SLF-US UNIQ IFRS-201701</t>
  </si>
  <si>
    <t>GU/SLF-US UNIQ IFRS-201702</t>
  </si>
  <si>
    <t>GU/SLF-US UNIQ IFRS-201703</t>
  </si>
  <si>
    <t>GU/SLF-US UNIQ IFRS-201704</t>
  </si>
  <si>
    <t>GU/SLF-US UNIQ IFRS-201705</t>
  </si>
  <si>
    <t>GU/SLF-US UNIQ IFRS-201707</t>
  </si>
  <si>
    <t>GU/SLF-US UNIQ IFRS-201708</t>
  </si>
  <si>
    <t>GU/SLF-US UNIQ IFRS-201709</t>
  </si>
  <si>
    <t>GU/SLF-US UNIQ IFRS-201710</t>
  </si>
  <si>
    <t>GU/SLF-US UNIQ IFRS-201711</t>
  </si>
  <si>
    <t>GU/SLF-US UNIQ IFRS-201712</t>
  </si>
  <si>
    <t>GU/SLF-US UNIQ IFRS-201713</t>
  </si>
  <si>
    <t>GU/SLF-US UNIQ IFRS-201715</t>
  </si>
  <si>
    <t>GU/SLF-US UNIQ IFRS-201719</t>
  </si>
  <si>
    <t>GU/SLF-US UNIQ IFRS-201720</t>
  </si>
  <si>
    <t>GU/SLF-US UNIQ IFRS-201714</t>
  </si>
  <si>
    <t>GU/SLF-US UNIQ IFRS-201647</t>
  </si>
  <si>
    <t>GU/SLF-US UNIQ IFRS-201648</t>
  </si>
  <si>
    <t>GU/SLF-US UNIQ IFRS-201649</t>
  </si>
  <si>
    <t>GU/SLF-US UNIQ IFRS-201658</t>
  </si>
  <si>
    <t>GU/SLF-US UNIQ IFRS-201659</t>
  </si>
  <si>
    <t>GU/SLF-US UNIQ IFRS-201725</t>
  </si>
  <si>
    <t>GU/SLF-US UNIQ IFRS-201727</t>
  </si>
  <si>
    <t>GU/SLF-US UNIQ IFRS-201729</t>
  </si>
  <si>
    <t>GU/SLF-US UNIQ IFRS-201770</t>
  </si>
  <si>
    <t>GU/SLF-US UNIQ IFRS-201771</t>
  </si>
  <si>
    <t>GU/SLF-US UNIQ IFRS-201772</t>
  </si>
  <si>
    <t>GU/SLF-US UNIQ IFRS-201773</t>
  </si>
  <si>
    <t>GU/SLF-US UNIQ IFRS-201774</t>
  </si>
  <si>
    <t>GU/SLF-US UNIQ IFRS-201775</t>
  </si>
  <si>
    <t>GU/SLF-US UNIQ IFRS-201776</t>
  </si>
  <si>
    <t>GU/SLF-US UNIQ IFRS-201777</t>
  </si>
  <si>
    <t>GU/SLF-US UNIQ IFRS-201781</t>
  </si>
  <si>
    <t>GU/SLF-US UNIQ IFRS-201782</t>
  </si>
  <si>
    <t>GU/SLF-US UNIQ IFRS-201783</t>
  </si>
  <si>
    <t>GU/SLF-US UNIQ IFRS-201785</t>
  </si>
  <si>
    <t>GU/SLF-US UNIQ IFRS-259883</t>
  </si>
  <si>
    <t>GU/SLF-US UNIQ IFRS-201721</t>
  </si>
  <si>
    <t>GU/SLF-US UNIQ IFRS-202060</t>
  </si>
  <si>
    <t>GU/TOTL NAIC REPT USD-200442</t>
  </si>
  <si>
    <t>GU/TOTL NAIC REPT USD-200444</t>
  </si>
  <si>
    <t>GU/TOTL NAIC REPT USD-200445</t>
  </si>
  <si>
    <t>GU/TOTL NAIC REPT USD-200446</t>
  </si>
  <si>
    <t>GU/TOTL NAIC REPT USD-200447</t>
  </si>
  <si>
    <t>GU/TOTL NAIC REPT USD-200448</t>
  </si>
  <si>
    <t>GU/TOTL NAIC REPT USD-200449</t>
  </si>
  <si>
    <t>GU/TOTL NAIC REPT USD-200450</t>
  </si>
  <si>
    <t>GU/TOTL NAIC REPT USD-200451</t>
  </si>
  <si>
    <t>GU/TOTL NAIC REPT USD-200452</t>
  </si>
  <si>
    <t>GU/TOTL NAIC REPT USD-200453</t>
  </si>
  <si>
    <t>GU/TOTL NAIC REPT USD-200456</t>
  </si>
  <si>
    <t>GU/TOTL NAIC REPT USD-200457</t>
  </si>
  <si>
    <t>GU/TOTL NAIC REPT USD-200458</t>
  </si>
  <si>
    <t>GU/TOTL NAIC REPT USD-200459</t>
  </si>
  <si>
    <t>GU/TOTL NAIC REPT USD-200468</t>
  </si>
  <si>
    <t>GU/TOTL NAIC REPT USD-200481</t>
  </si>
  <si>
    <t>GU/TOTL NAIC REPT USD-200485</t>
  </si>
  <si>
    <t>GU/TOTL NAIC REPT USD-200487</t>
  </si>
  <si>
    <t>GU/TOTL NAIC REPT USD-200524</t>
  </si>
  <si>
    <t>GU/TOTL NAIC REPT USD-200526</t>
  </si>
  <si>
    <t>GU/TOTL NAIC REPT USD-200570</t>
  </si>
  <si>
    <t>GU/TOTL NAIC REPT USD-200575</t>
  </si>
  <si>
    <t>GU/TOTL NAIC REPT USD-200580</t>
  </si>
  <si>
    <t>GU/TOTL NAIC REPT USD-200581</t>
  </si>
  <si>
    <t>GU/TOTL NAIC REPT USD-200582</t>
  </si>
  <si>
    <t>GU/TOTL NAIC REPT USD-203039</t>
  </si>
  <si>
    <t>GU/TOTL NAIC REPT USD-203040</t>
  </si>
  <si>
    <t>GU/TOTL NAIC REPT USD-203041</t>
  </si>
  <si>
    <t>GU/TOTL NAIC REPT USD-203042</t>
  </si>
  <si>
    <t>GU/TOTL NAIC REPT USD-203043</t>
  </si>
  <si>
    <t>GU/TOTL NAIC REPT USD-203044</t>
  </si>
  <si>
    <t>GU/TOTL NAIC REPT USD-203045</t>
  </si>
  <si>
    <t>GU/TOTL NAIC REPT USD-203046</t>
  </si>
  <si>
    <t>GU/TOTL NAIC REPT USD-203049</t>
  </si>
  <si>
    <t>GU/TOTL NAIC REPT USD-203050</t>
  </si>
  <si>
    <t>GU/TOTL NAIC REPT USD-203051</t>
  </si>
  <si>
    <t>GU/TOTL NAIC REPT USD-203052</t>
  </si>
  <si>
    <t>GU/TOTL NAIC REPT USD-203053</t>
  </si>
  <si>
    <t>GU/TOTL NAIC REPT USD-203054</t>
  </si>
  <si>
    <t>GU/TOTL NAIC REPT USD-203055</t>
  </si>
  <si>
    <t>GU/TOTL NAIC REPT USD-203056</t>
  </si>
  <si>
    <t>GU/TOTL NAIC REPT USD-203057</t>
  </si>
  <si>
    <t>GU/TOTL NAIC REPT USD-203058</t>
  </si>
  <si>
    <t>GU/TOTL NAIC REPT USD-203059</t>
  </si>
  <si>
    <t>GU/TOTL NAIC REPT USD-203060</t>
  </si>
  <si>
    <t>GU/TOTL NAIC REPT USD-203061</t>
  </si>
  <si>
    <t>GU/TOTL NAIC REPT USD-203062</t>
  </si>
  <si>
    <t>GU/TOTL NAIC REPT USD-203063</t>
  </si>
  <si>
    <t>GU/TOTL NAIC REPT USD-203065</t>
  </si>
  <si>
    <t>GU/TOTL NAIC REPT USD-203066</t>
  </si>
  <si>
    <t>GU/TOTL NAIC REPT USD-203067</t>
  </si>
  <si>
    <t>GU/TOTL NAIC REPT USD-203068</t>
  </si>
  <si>
    <t>GU/TOTL NAIC REPT USD-203069</t>
  </si>
  <si>
    <t>GU/TOTL NAIC REPT USD-203070</t>
  </si>
  <si>
    <t>GU/TOTL NAIC REPT USD-203071</t>
  </si>
  <si>
    <t>GU/TOTL NAIC REPT USD-203072</t>
  </si>
  <si>
    <t>GU/TOTL NAIC REPT USD-203073</t>
  </si>
  <si>
    <t>GU/TOTL NAIC REPT USD-203074</t>
  </si>
  <si>
    <t>GU/TOTL NAIC REPT USD-203075</t>
  </si>
  <si>
    <t>GU/TOTL NAIC REPT USD-203076</t>
  </si>
  <si>
    <t>GU/TOTL NAIC REPT USD-203077</t>
  </si>
  <si>
    <t>GU/TOTL NAIC REPT USD-203085</t>
  </si>
  <si>
    <t>GU/TOTL NAIC REPT USD-203376</t>
  </si>
  <si>
    <t>GU/TOTL NAIC REPT USD-203377</t>
  </si>
  <si>
    <t>GU/TOTL NAIC REPT USD-203378</t>
  </si>
  <si>
    <t>GU/TOTL NAIC REPT USD-203379</t>
  </si>
  <si>
    <t>GU/TOTL NAIC REPT USD-203380</t>
  </si>
  <si>
    <t>GU/TOTL NAIC REPT USD-203381</t>
  </si>
  <si>
    <t>GU/TOTL NAIC REPT USD-203382</t>
  </si>
  <si>
    <t>GU/TOTL NAIC REPT USD-203383</t>
  </si>
  <si>
    <t>GU/TOTL NAIC REPT USD-203384</t>
  </si>
  <si>
    <t>GU/TOTL NAIC REPT USD-203385</t>
  </si>
  <si>
    <t>GU/TOTL NAIC REPT USD-203386</t>
  </si>
  <si>
    <t>GU/TOTL NAIC REPT USD-203387</t>
  </si>
  <si>
    <t>GU/TOTL NAIC REPT USD-203388</t>
  </si>
  <si>
    <t>GU/TOTL NAIC REPT USD-203389</t>
  </si>
  <si>
    <t>GU/TOTL NAIC REPT USD-203390</t>
  </si>
  <si>
    <t>GU/TOTL NAIC REPT USD-203391</t>
  </si>
  <si>
    <t>GU/TOTL NAIC REPT USD-203392</t>
  </si>
  <si>
    <t>GU/TOTL NAIC REPT USD-203393</t>
  </si>
  <si>
    <t>GU/TOTL NAIC REPT USD-203394</t>
  </si>
  <si>
    <t>GU/TOTL NAIC REPT USD-203395</t>
  </si>
  <si>
    <t>GU/TOTL NAIC REPT USD-207970</t>
  </si>
  <si>
    <t>GU/TOTL NAIC REPT USD-207971</t>
  </si>
  <si>
    <t>GU/TOTL NAIC REPT USD-207972</t>
  </si>
  <si>
    <t>GU/TOTL NAIC REPT USD-207973</t>
  </si>
  <si>
    <t>GU/TOTL NAIC REPT USD-207974</t>
  </si>
  <si>
    <t>GU/TOTL NAIC REPT USD-207975</t>
  </si>
  <si>
    <t>GU/TOTL NAIC REPT USD-207976</t>
  </si>
  <si>
    <t>GU/TOTL NAIC REPT USD-207977</t>
  </si>
  <si>
    <t>GU/TOTL NAIC REPT USD-207978</t>
  </si>
  <si>
    <t>GU/TOTL NAIC REPT USD-207979</t>
  </si>
  <si>
    <t>GU/TOTL NAIC REPT USD-207980</t>
  </si>
  <si>
    <t>GU/TOTL NAIC REPT USD-207981</t>
  </si>
  <si>
    <t>GU/TOTL NAIC REPT USD-207982</t>
  </si>
  <si>
    <t>GU/TOTL NAIC REPT USD-207983</t>
  </si>
  <si>
    <t>GU/TOTL NAIC REPT USD-207984</t>
  </si>
  <si>
    <t>GU/TOTL NAIC REPT USD-207985</t>
  </si>
  <si>
    <t>GU/TOTL NAIC REPT USD-207986</t>
  </si>
  <si>
    <t>GU/TOTL NAIC REPT USD-207987</t>
  </si>
  <si>
    <t>GU/TOTL NAIC REPT USD-207988</t>
  </si>
  <si>
    <t>GU/TOTL NAIC REPT USD-207989</t>
  </si>
  <si>
    <t>GU/TOTL NAIC REPT USD-201601</t>
  </si>
  <si>
    <t>GU/TOTL NAIC REPT USD-201602</t>
  </si>
  <si>
    <t>GU/TOTL NAIC REPT USD-201603</t>
  </si>
  <si>
    <t>GU/TOTL NAIC REPT USD-201604</t>
  </si>
  <si>
    <t>GU/TOTL NAIC REPT USD-201605</t>
  </si>
  <si>
    <t>GU/TOTL NAIC REPT USD-201606</t>
  </si>
  <si>
    <t>GU/TOTL NAIC REPT USD-201607</t>
  </si>
  <si>
    <t>GU/TOTL NAIC REPT USD-201608</t>
  </si>
  <si>
    <t>GU/TOTL NAIC REPT USD-201609</t>
  </si>
  <si>
    <t>GU/TOTL NAIC REPT USD-201610</t>
  </si>
  <si>
    <t>GU/TOTL NAIC REPT USD-201611</t>
  </si>
  <si>
    <t>GU/TOTL NAIC REPT USD-201612</t>
  </si>
  <si>
    <t>GU/TOTL NAIC REPT USD-201613</t>
  </si>
  <si>
    <t>GU/TOTL NAIC REPT USD-201614</t>
  </si>
  <si>
    <t>GU/TOTL NAIC REPT USD-201616</t>
  </si>
  <si>
    <t>GU/TOTL NAIC REPT USD-201617</t>
  </si>
  <si>
    <t>GU/TOTL NAIC REPT USD-201618</t>
  </si>
  <si>
    <t>GU/TOTL NAIC REPT USD-201621</t>
  </si>
  <si>
    <t>GU/TOTL NAIC REPT USD-201622</t>
  </si>
  <si>
    <t>GU/TOTL NAIC REPT USD-201623</t>
  </si>
  <si>
    <t>GU/TOTL NAIC REPT USD-201624</t>
  </si>
  <si>
    <t>GU/TOTL NAIC REPT USD-201625</t>
  </si>
  <si>
    <t>GU/TOTL NAIC REPT USD-201626</t>
  </si>
  <si>
    <t>GU/TOTL NAIC REPT USD-201628</t>
  </si>
  <si>
    <t>GU/TOTL NAIC REPT USD-201629</t>
  </si>
  <si>
    <t>GU/TOTL NAIC REPT USD-201631</t>
  </si>
  <si>
    <t>GU/TOTL NAIC REPT USD-201632</t>
  </si>
  <si>
    <t>GU/TOTL NAIC REPT USD-201633</t>
  </si>
  <si>
    <t>GU/TOTL NAIC REPT USD-201634</t>
  </si>
  <si>
    <t>GU/TOTL NAIC REPT USD-201664</t>
  </si>
  <si>
    <t>GU/TOTL NAIC REPT USD-201665</t>
  </si>
  <si>
    <t>GU/TOTL NAIC REPT USD-201667</t>
  </si>
  <si>
    <t>GU/TOTL NAIC REPT USD-201668</t>
  </si>
  <si>
    <t>GU/TOTL NAIC REPT USD-201670</t>
  </si>
  <si>
    <t>GU/TOTL NAIC REPT USD-201671</t>
  </si>
  <si>
    <t>GU/TOTL NAIC REPT USD-201673</t>
  </si>
  <si>
    <t>GU/TOTL NAIC REPT USD-201674</t>
  </si>
  <si>
    <t>GU/TOTL NAIC REPT USD-201676</t>
  </si>
  <si>
    <t>GU/TOTL NAIC REPT USD-201677</t>
  </si>
  <si>
    <t>GU/TOTL NAIC REPT USD-201679</t>
  </si>
  <si>
    <t>GU/TOTL NAIC REPT USD-201680</t>
  </si>
  <si>
    <t>GU/TOTL NAIC REPT USD-201682</t>
  </si>
  <si>
    <t>GU/TOTL NAIC REPT USD-201683</t>
  </si>
  <si>
    <t>GU/TOTL NAIC REPT USD-201685</t>
  </si>
  <si>
    <t>GU/TOTL NAIC REPT USD-201686</t>
  </si>
  <si>
    <t>GU/TOTL NAIC REPT USD-201688</t>
  </si>
  <si>
    <t>GU/TOTL NAIC REPT USD-201689</t>
  </si>
  <si>
    <t>GU/TOTL NAIC REPT USD-201691</t>
  </si>
  <si>
    <t>GU/TOTL NAIC REPT USD-201693</t>
  </si>
  <si>
    <t>GU/TOTL NAIC REPT USD-201695</t>
  </si>
  <si>
    <t>GU/TOTL NAIC REPT USD-201700</t>
  </si>
  <si>
    <t>GU/TOTL NAIC REPT USD-201701</t>
  </si>
  <si>
    <t>GU/TOTL NAIC REPT USD-201702</t>
  </si>
  <si>
    <t>GU/TOTL NAIC REPT USD-201703</t>
  </si>
  <si>
    <t>GU/TOTL NAIC REPT USD-201704</t>
  </si>
  <si>
    <t>GU/TOTL NAIC REPT USD-201705</t>
  </si>
  <si>
    <t>GU/TOTL NAIC REPT USD-201707</t>
  </si>
  <si>
    <t>GU/TOTL NAIC REPT USD-201708</t>
  </si>
  <si>
    <t>GU/TOTL NAIC REPT USD-201709</t>
  </si>
  <si>
    <t>GU/TOTL NAIC REPT USD-201710</t>
  </si>
  <si>
    <t>GU/TOTL NAIC REPT USD-201711</t>
  </si>
  <si>
    <t>GU/TOTL NAIC REPT USD-201712</t>
  </si>
  <si>
    <t>GU/TOTL NAIC REPT USD-201713</t>
  </si>
  <si>
    <t>GU/TOTL NAIC REPT USD-201714</t>
  </si>
  <si>
    <t>GU/TOTL NAIC REPT USD-201715</t>
  </si>
  <si>
    <t>GU/TOTL NAIC REPT USD-201719</t>
  </si>
  <si>
    <t>GU/TOTL NAIC REPT USD-201720</t>
  </si>
  <si>
    <t>GU/TOTL NAIC REPT USD-201647</t>
  </si>
  <si>
    <t>GU/TOTL NAIC REPT USD-201648</t>
  </si>
  <si>
    <t>GU/TOTL NAIC REPT USD-201649</t>
  </si>
  <si>
    <t>GU/TOTL NAIC REPT USD-201658</t>
  </si>
  <si>
    <t>GU/TOTL NAIC REPT USD-201659</t>
  </si>
  <si>
    <t>GU/TOTL NAIC REPT USD-201727</t>
  </si>
  <si>
    <t>GU/TOTL NAIC REPT USD-201729</t>
  </si>
  <si>
    <t>GU/TOTL NAIC REPT USD-201770</t>
  </si>
  <si>
    <t>GU/TOTL NAIC REPT USD-201771</t>
  </si>
  <si>
    <t>GU/TOTL NAIC REPT USD-201772</t>
  </si>
  <si>
    <t>GU/TOTL NAIC REPT USD-201773</t>
  </si>
  <si>
    <t>GU/TOTL NAIC REPT USD-201774</t>
  </si>
  <si>
    <t>GU/TOTL NAIC REPT USD-201775</t>
  </si>
  <si>
    <t>GU/TOTL NAIC REPT USD-201776</t>
  </si>
  <si>
    <t>GU/TOTL NAIC REPT USD-201777</t>
  </si>
  <si>
    <t>GU/TOTL NAIC REPT USD-201781</t>
  </si>
  <si>
    <t>GU/TOTL NAIC REPT USD-201782</t>
  </si>
  <si>
    <t>GU/TOTL NAIC REPT USD-201783</t>
  </si>
  <si>
    <t>GU/TOTL NAIC REPT USD-201785</t>
  </si>
  <si>
    <t>GU/TOTL NAIC REPT USD-201721</t>
  </si>
  <si>
    <t>JI/SLF-US CURR CGAAP-200402</t>
  </si>
  <si>
    <t>JI/SLF-US CURR CGAAP-200405</t>
  </si>
  <si>
    <t>JI/SLF-US CURR CGAAP-200407</t>
  </si>
  <si>
    <t>JI/SLF-US CURR CGAAP-200415</t>
  </si>
  <si>
    <t>JI/SLF-US CURR CGAAP-200416</t>
  </si>
  <si>
    <t>JI/SLF-US CURR CGAAP-200423</t>
  </si>
  <si>
    <t>JI/SLF-US CURR CGAAP-200427</t>
  </si>
  <si>
    <t>JI/SLF-US CURR CGAAP-200428</t>
  </si>
  <si>
    <t>JI/SLF-US CURR CGAAP-200443</t>
  </si>
  <si>
    <t>JI/SLF-US CURR CGAAP-207994</t>
  </si>
  <si>
    <t>JI/SLF-US CURR CGAAP-200403</t>
  </si>
  <si>
    <t>JI/SLF-US CURR CGAAP-200429</t>
  </si>
  <si>
    <t>JI/SLF-US CURR CGAAP-203399</t>
  </si>
  <si>
    <t>JI/SLF-US CURR CGAAP-200445</t>
  </si>
  <si>
    <t>JI/SLF-US CURR CGAAP-200400</t>
  </si>
  <si>
    <t>JI/SLF-US CURR CGAAP-200406</t>
  </si>
  <si>
    <t>JI/SLF-US CURR CGAAP-200461</t>
  </si>
  <si>
    <t>JI/SLF-US CURR CGAAP-200562</t>
  </si>
  <si>
    <t>JI/SLF-US CURR CGAAP-202286</t>
  </si>
  <si>
    <t>JI/SLF-US CURR CGAAP-202334</t>
  </si>
  <si>
    <t>JI/SLF-US CURR CGAAP-202336</t>
  </si>
  <si>
    <t>JI/SLF-US CURR CGAAP-200563</t>
  </si>
  <si>
    <t>JI/SLF-US CURR CGAAP-202298</t>
  </si>
  <si>
    <t>JI/SLF-US CURR CGAAP-200469</t>
  </si>
  <si>
    <t>JI/SLF-US UNIQ IFRS-200400</t>
  </si>
  <si>
    <t>JI/SLF-US UNIQ IFRS-200402</t>
  </si>
  <si>
    <t>JI/SLF-US UNIQ IFRS-200405</t>
  </si>
  <si>
    <t>JI/SLF-US UNIQ IFRS-200406</t>
  </si>
  <si>
    <t>JI/SLF-US UNIQ IFRS-200407</t>
  </si>
  <si>
    <t>JI/SLF-US UNIQ IFRS-200415</t>
  </si>
  <si>
    <t>JI/SLF-US UNIQ IFRS-200417</t>
  </si>
  <si>
    <t>JI/SLF-US UNIQ IFRS-200418</t>
  </si>
  <si>
    <t>JI/SLF-US UNIQ IFRS-200423</t>
  </si>
  <si>
    <t>JI/SLF-US UNIQ IFRS-200426</t>
  </si>
  <si>
    <t>JI/SLF-US UNIQ IFRS-200427</t>
  </si>
  <si>
    <t>JI/SLF-US UNIQ IFRS-200428</t>
  </si>
  <si>
    <t>JI/SLF-US UNIQ IFRS-200443</t>
  </si>
  <si>
    <t>JI/SLF-US UNIQ IFRS-200461</t>
  </si>
  <si>
    <t>JI/SLF-US UNIQ IFRS-200469</t>
  </si>
  <si>
    <t>JI/SLF-US UNIQ IFRS-200562</t>
  </si>
  <si>
    <t>JI/SLF-US UNIQ IFRS-200563</t>
  </si>
  <si>
    <t>JI/SLF-US UNIQ IFRS-202286</t>
  </si>
  <si>
    <t>JI/SLF-US UNIQ IFRS-202298</t>
  </si>
  <si>
    <t>JI/SLF-US UNIQ IFRS-202334</t>
  </si>
  <si>
    <t>JI/SLF-US UNIQ IFRS-203399</t>
  </si>
  <si>
    <t>JI/SLF-US UNIQ IFRS-207994</t>
  </si>
  <si>
    <t>JI/SLF-US UNIQ IFRS-207995</t>
  </si>
  <si>
    <t>JI/SLF-US UNIQ IFRS-200411</t>
  </si>
  <si>
    <t>JI/SLF-US UNIQ IFRS-200419</t>
  </si>
  <si>
    <t>JI/SLF-US UNIQ IFRS-200420</t>
  </si>
  <si>
    <t>JI/SLF-US UNIQ IFRS-200403</t>
  </si>
  <si>
    <t>JI/SLF-US UNIQ IFRS-200429</t>
  </si>
  <si>
    <t>JI/SLF-US UNIQ IFRS-200509</t>
  </si>
  <si>
    <t>JI/SLF-US UNIQ IFRS-200416</t>
  </si>
  <si>
    <t>JI/TOTL NAIC REPT USD-200400</t>
  </si>
  <si>
    <t>JI/TOTL NAIC REPT USD-200402</t>
  </si>
  <si>
    <t>JI/TOTL NAIC REPT USD-200405</t>
  </si>
  <si>
    <t>JI/TOTL NAIC REPT USD-200406</t>
  </si>
  <si>
    <t>JI/TOTL NAIC REPT USD-200407</t>
  </si>
  <si>
    <t>JI/TOTL NAIC REPT USD-200415</t>
  </si>
  <si>
    <t>JI/TOTL NAIC REPT USD-200418</t>
  </si>
  <si>
    <t>JI/TOTL NAIC REPT USD-200423</t>
  </si>
  <si>
    <t>JI/TOTL NAIC REPT USD-200426</t>
  </si>
  <si>
    <t>JI/TOTL NAIC REPT USD-200427</t>
  </si>
  <si>
    <t>JI/TOTL NAIC REPT USD-200428</t>
  </si>
  <si>
    <t>JI/TOTL NAIC REPT USD-200429</t>
  </si>
  <si>
    <t>JI/TOTL NAIC REPT USD-200443</t>
  </si>
  <si>
    <t>JI/TOTL NAIC REPT USD-202286</t>
  </si>
  <si>
    <t>JI/TOTL NAIC REPT USD-202298</t>
  </si>
  <si>
    <t>JI/TOTL NAIC REPT USD-202334</t>
  </si>
  <si>
    <t>JI/TOTL NAIC REPT USD-203399</t>
  </si>
  <si>
    <t>JI/TOTL NAIC REPT USD-207994</t>
  </si>
  <si>
    <t>JI/TOTL NAIC REPT USD-207995</t>
  </si>
  <si>
    <t>JI/TOTL NAIC REPT USD-200411</t>
  </si>
  <si>
    <t>JI/TOTL NAIC REPT USD-200419</t>
  </si>
  <si>
    <t>JI/TOTL NAIC REPT USD-200420</t>
  </si>
  <si>
    <t>JI/TOTL NAIC REPT USD-200403</t>
  </si>
  <si>
    <t>JI/TOTL NAIC REPT USD-200509</t>
  </si>
  <si>
    <t>JO/SLF-US CURR CGAAP-200406</t>
  </si>
  <si>
    <t>JO/SLF-US CURR CGAAP-207994</t>
  </si>
  <si>
    <t>JT/SLF-US CURR CGAAP-200407</t>
  </si>
  <si>
    <t>JU/SLF-CAN CURR CGAAP-103105</t>
  </si>
  <si>
    <t>JU/SLF-CAN CURR CGAAP-103132</t>
  </si>
  <si>
    <t>JU/SLF-CAN CURR CGAAP-103143</t>
  </si>
  <si>
    <t>KA/SLF-US CURR CGAAP-202586</t>
  </si>
  <si>
    <t>L2/SLF-CAN CURR CGAAP-103107</t>
  </si>
  <si>
    <t>L3/SLF-CAN CURR CGAAP-103113</t>
  </si>
  <si>
    <t>LC/SLF-US CURR CGAAP-200445</t>
  </si>
  <si>
    <t>LC/SLF-US CURR CGAAP-203376</t>
  </si>
  <si>
    <t>LC/SLF-US CURR CGAAP-200446</t>
  </si>
  <si>
    <t>LC/SLF-US CURR CGAAP-203051</t>
  </si>
  <si>
    <t>LC/SLF-US CURR CGAAP-203390</t>
  </si>
  <si>
    <t>LF/SLF-CAN CURR CGAAP-100201</t>
  </si>
  <si>
    <t>LF/SLF-CAN CURR CGAAP-100215</t>
  </si>
  <si>
    <t>LF/SLF-CAN CURR CGAAP-100216</t>
  </si>
  <si>
    <t>LF/SLF-CAN CURR CGAAP-103101</t>
  </si>
  <si>
    <t>LF/SLF-CAN CURR CGAAP-103102</t>
  </si>
  <si>
    <t>LF/SLF-CAN CURR CGAAP-103103</t>
  </si>
  <si>
    <t>LF/SLF-CAN CURR CGAAP-103105</t>
  </si>
  <si>
    <t>LF/SLF-CAN CURR CGAAP-103130</t>
  </si>
  <si>
    <t>LF/SLF-CAN CURR CGAAP-103141</t>
  </si>
  <si>
    <t>LF/SLF-CAN CURR CGAAP-103142</t>
  </si>
  <si>
    <t>LF/SLF-CAN CURR CGAAP-103322</t>
  </si>
  <si>
    <t>LF/SLF-CAN CURR CGAAP-103323</t>
  </si>
  <si>
    <t>LF/SLF-CAN CURR CGAAP-103324</t>
  </si>
  <si>
    <t>LF/SLF-CAN CURR CGAAP-200402</t>
  </si>
  <si>
    <t>LF/SLF-CAN CURR CGAAP-300602</t>
  </si>
  <si>
    <t>LF/SLF-CAN CURR CGAAP-503333</t>
  </si>
  <si>
    <t>LF/SLF-CAN CURR CGAAP-503352</t>
  </si>
  <si>
    <t>LF/SLF-CAN CURR CGAAP-503362</t>
  </si>
  <si>
    <t>LF/SLF-CAN CURR CGAAP-503363</t>
  </si>
  <si>
    <t>LF/SLF-CAN CURR CGAAP-503372</t>
  </si>
  <si>
    <t>LF/SLF-CAN CURR CGAAP-503373</t>
  </si>
  <si>
    <t>LF/SLF-CAN CURR CGAAP-503353</t>
  </si>
  <si>
    <t>LU/SLF-CAN CURR CGAAP-103132</t>
  </si>
  <si>
    <t>LU/SLF-CAN CURR CGAAP-103191</t>
  </si>
  <si>
    <t>NF/SLF-US CURR CGAAP-203064</t>
  </si>
  <si>
    <t>PY/SLF-CAN CURR CGAAP-103228</t>
  </si>
  <si>
    <t>PZ/SLF-CAN CURR CGAAP-103028</t>
  </si>
  <si>
    <t>PZ/SLF-CAN CURR CGAAP-103128</t>
  </si>
  <si>
    <t>PZ/SLF-CAN CURR CGAAP-103228</t>
  </si>
  <si>
    <t>T5/SLF-US CURR CGAAP-202336</t>
  </si>
  <si>
    <t>T5/SLF-US CURR CGAAP-285558</t>
  </si>
  <si>
    <t>T5/SLF-US UNIQ IFRS-202330</t>
  </si>
  <si>
    <t>T5/SLF-US UNIQ IFRS-202336</t>
  </si>
  <si>
    <t>T5/TOTL NAIC REPT USD-202330</t>
  </si>
  <si>
    <t>T5/TOTL NAIC REPT USD-202336</t>
  </si>
  <si>
    <t>T5/TOTL NAIC REPT USD-285558</t>
  </si>
  <si>
    <t>T6/SLF-US CURR CGAAP-285558</t>
  </si>
  <si>
    <t>TA/SLF-US CURR CGAAP-200411</t>
  </si>
  <si>
    <t>TI/SLF-US CURR CGAAP-200407</t>
  </si>
  <si>
    <t>TI/SLF-US CURR CGAAP-200416</t>
  </si>
  <si>
    <t>TI/SLF-US CURR CGAAP-200425</t>
  </si>
  <si>
    <t>TI/SLF-US CURR CGAAP-200442</t>
  </si>
  <si>
    <t>TI/SLF-US CURR CGAAP-200471</t>
  </si>
  <si>
    <t>TI/SLF-US CURR CGAAP-200474</t>
  </si>
  <si>
    <t>TI/SLF-US CURR CGAAP-202586</t>
  </si>
  <si>
    <t>TI/SLF-US CURR CGAAP-200499</t>
  </si>
  <si>
    <t>TI/SLF-US CURR CGAAP-200445</t>
  </si>
  <si>
    <t>TI/SLF-US UNIQ IFRS-200425</t>
  </si>
  <si>
    <t>TI/SLF-US UNIQ IFRS-200462</t>
  </si>
  <si>
    <t>TI/SLF-US UNIQ IFRS-200463</t>
  </si>
  <si>
    <t>TI/SLF-US UNIQ IFRS-200465</t>
  </si>
  <si>
    <t>TI/SLF-US UNIQ IFRS-200471</t>
  </si>
  <si>
    <t>TI/SLF-US UNIQ IFRS-200472</t>
  </si>
  <si>
    <t>TI/SLF-US UNIQ IFRS-200474</t>
  </si>
  <si>
    <t>TI/SLF-US UNIQ IFRS-202586</t>
  </si>
  <si>
    <t>TI/SLF-US UNIQ IFRS-202587</t>
  </si>
  <si>
    <t>TI/TOTL NAIC REPT USD-200445</t>
  </si>
  <si>
    <t>TI/TOTL NAIC REPT USD-200499</t>
  </si>
  <si>
    <t>VJ/SLF-US CURR CGAAP-200469</t>
  </si>
  <si>
    <t>YL/SLF-CAN CURR CGAAP-100279</t>
  </si>
  <si>
    <t>YL/SLF-CAN UNIQ IFRS-100271</t>
  </si>
  <si>
    <t>YL/SLF-CAN UNIQ IFRS-100272</t>
  </si>
  <si>
    <t>YL/SLF-CAN UNIQ IFRS-100273</t>
  </si>
  <si>
    <t>YL/SLF-CAN UNIQ IFRS-100274</t>
  </si>
  <si>
    <t>YL/SLF-CAN UNIQ IFRS-100278</t>
  </si>
  <si>
    <t>YL/SLF-CAN UNIQ IFRS-100279</t>
  </si>
  <si>
    <t>YL/SLF-CAN UNIQ IFRS-102008</t>
  </si>
  <si>
    <t>YX/SLF-CAN CURR CGAAP-100243</t>
  </si>
  <si>
    <t>YX/SLF-CAN CURR CGAAP-100271</t>
  </si>
  <si>
    <t>YX/SLF-CAN CURR CGAAP-100279</t>
  </si>
  <si>
    <t>YX/SLF-CAN CURR CGAAP-100299</t>
  </si>
  <si>
    <t xml:space="preserve">2016 Feeds </t>
  </si>
  <si>
    <t>SOB</t>
  </si>
  <si>
    <t>SC-MP</t>
  </si>
  <si>
    <t>502193</t>
  </si>
  <si>
    <t>542192</t>
  </si>
  <si>
    <t>102003</t>
  </si>
  <si>
    <t>066003</t>
  </si>
  <si>
    <t>102005</t>
  </si>
  <si>
    <t>102021</t>
  </si>
  <si>
    <t>103114</t>
  </si>
  <si>
    <t>140174</t>
  </si>
  <si>
    <t>169910</t>
  </si>
  <si>
    <t>201663</t>
  </si>
  <si>
    <t>400946</t>
  </si>
  <si>
    <t>199692</t>
  </si>
  <si>
    <t>200401</t>
  </si>
  <si>
    <t>500209</t>
  </si>
  <si>
    <t>500305</t>
  </si>
  <si>
    <t>500306</t>
  </si>
  <si>
    <t>500308</t>
  </si>
  <si>
    <t>500309</t>
  </si>
  <si>
    <t>500331</t>
  </si>
  <si>
    <t>200410</t>
  </si>
  <si>
    <t>500333</t>
  </si>
  <si>
    <t>500340</t>
  </si>
  <si>
    <t>200413</t>
  </si>
  <si>
    <t>502017</t>
  </si>
  <si>
    <t>200414</t>
  </si>
  <si>
    <t>502018</t>
  </si>
  <si>
    <t>502019</t>
  </si>
  <si>
    <t>502020</t>
  </si>
  <si>
    <t>502026</t>
  </si>
  <si>
    <t>502027</t>
  </si>
  <si>
    <t>502051</t>
  </si>
  <si>
    <t>502064</t>
  </si>
  <si>
    <t>503000</t>
  </si>
  <si>
    <t>503002</t>
  </si>
  <si>
    <t>503014</t>
  </si>
  <si>
    <t>503024</t>
  </si>
  <si>
    <t>503134</t>
  </si>
  <si>
    <t>503135</t>
  </si>
  <si>
    <t>503340</t>
  </si>
  <si>
    <t>200436</t>
  </si>
  <si>
    <t>503341</t>
  </si>
  <si>
    <t>200437</t>
  </si>
  <si>
    <t>200438</t>
  </si>
  <si>
    <t>200439</t>
  </si>
  <si>
    <t>503351</t>
  </si>
  <si>
    <t>200440</t>
  </si>
  <si>
    <t>503360</t>
  </si>
  <si>
    <t>503361</t>
  </si>
  <si>
    <t>503370</t>
  </si>
  <si>
    <t>503371</t>
  </si>
  <si>
    <t>522052</t>
  </si>
  <si>
    <t>531005</t>
  </si>
  <si>
    <t>531015</t>
  </si>
  <si>
    <t>531022</t>
  </si>
  <si>
    <t>531030</t>
  </si>
  <si>
    <t>531080</t>
  </si>
  <si>
    <t>531081</t>
  </si>
  <si>
    <t>531083</t>
  </si>
  <si>
    <t>200460</t>
  </si>
  <si>
    <t>531084</t>
  </si>
  <si>
    <t>531090</t>
  </si>
  <si>
    <t>531091</t>
  </si>
  <si>
    <t>531094</t>
  </si>
  <si>
    <t>200464</t>
  </si>
  <si>
    <t>531099</t>
  </si>
  <si>
    <t>540172</t>
  </si>
  <si>
    <t>200466</t>
  </si>
  <si>
    <t>540177</t>
  </si>
  <si>
    <t>540181</t>
  </si>
  <si>
    <t>542045</t>
  </si>
  <si>
    <t>543002</t>
  </si>
  <si>
    <t>559328</t>
  </si>
  <si>
    <t>559888</t>
  </si>
  <si>
    <t>559890</t>
  </si>
  <si>
    <t>200477</t>
  </si>
  <si>
    <t>559982</t>
  </si>
  <si>
    <t>SLF-CAN MAN FUNDS</t>
  </si>
  <si>
    <t>200482</t>
  </si>
  <si>
    <t>559863</t>
  </si>
  <si>
    <t>569954</t>
  </si>
  <si>
    <t>340171</t>
  </si>
  <si>
    <t>200494</t>
  </si>
  <si>
    <t>200503</t>
  </si>
  <si>
    <t>200515</t>
  </si>
  <si>
    <t>200516</t>
  </si>
  <si>
    <t>SLF-CAN TOTL UGAAP</t>
  </si>
  <si>
    <t>200530</t>
  </si>
  <si>
    <t>200561</t>
  </si>
  <si>
    <t>200587</t>
  </si>
  <si>
    <t>202214</t>
  </si>
  <si>
    <t>202218</t>
  </si>
  <si>
    <t>202515</t>
  </si>
  <si>
    <t>202556</t>
  </si>
  <si>
    <t>200577</t>
  </si>
  <si>
    <t>200578</t>
  </si>
  <si>
    <t>203082</t>
  </si>
  <si>
    <t>223088</t>
  </si>
  <si>
    <t>223098</t>
  </si>
  <si>
    <t>229663</t>
  </si>
  <si>
    <t>200584</t>
  </si>
  <si>
    <t>229665</t>
  </si>
  <si>
    <t>240173</t>
  </si>
  <si>
    <t>240180</t>
  </si>
  <si>
    <t>200591</t>
  </si>
  <si>
    <t>243079</t>
  </si>
  <si>
    <t>201600</t>
  </si>
  <si>
    <t>500500</t>
  </si>
  <si>
    <t>502048</t>
  </si>
  <si>
    <t>502054</t>
  </si>
  <si>
    <t>502572</t>
  </si>
  <si>
    <t>502573</t>
  </si>
  <si>
    <t>SLF-CAN UNIQ UGAAP</t>
  </si>
  <si>
    <t>502574</t>
  </si>
  <si>
    <t>502575</t>
  </si>
  <si>
    <t>531012</t>
  </si>
  <si>
    <t>531082</t>
  </si>
  <si>
    <t>531092</t>
  </si>
  <si>
    <t>542522</t>
  </si>
  <si>
    <t>542539</t>
  </si>
  <si>
    <t>559864</t>
  </si>
  <si>
    <t>559949</t>
  </si>
  <si>
    <t>602395</t>
  </si>
  <si>
    <t>602595</t>
  </si>
  <si>
    <t>631600</t>
  </si>
  <si>
    <t>242315</t>
  </si>
  <si>
    <t>500107</t>
  </si>
  <si>
    <t>542533</t>
  </si>
  <si>
    <t>542534</t>
  </si>
  <si>
    <t>201630</t>
  </si>
  <si>
    <t>542536</t>
  </si>
  <si>
    <t>542538</t>
  </si>
  <si>
    <t>569854</t>
  </si>
  <si>
    <t>569895</t>
  </si>
  <si>
    <t>201660</t>
  </si>
  <si>
    <t>201661</t>
  </si>
  <si>
    <t>201662</t>
  </si>
  <si>
    <t>201669</t>
  </si>
  <si>
    <t>201697</t>
  </si>
  <si>
    <t>201698</t>
  </si>
  <si>
    <t>201699</t>
  </si>
  <si>
    <t>SLF-US TOTL UGAAP</t>
  </si>
  <si>
    <t>202248</t>
  </si>
  <si>
    <t>202257</t>
  </si>
  <si>
    <t>202297</t>
  </si>
  <si>
    <t>202333</t>
  </si>
  <si>
    <t>202338</t>
  </si>
  <si>
    <t>202339</t>
  </si>
  <si>
    <t>202386</t>
  </si>
  <si>
    <t>202509</t>
  </si>
  <si>
    <t>202535</t>
  </si>
  <si>
    <t>202550</t>
  </si>
  <si>
    <t>202568</t>
  </si>
  <si>
    <t>202575</t>
  </si>
  <si>
    <t>202581</t>
  </si>
  <si>
    <t>202585</t>
  </si>
  <si>
    <t>202597</t>
  </si>
  <si>
    <t>203078</t>
  </si>
  <si>
    <t>203081</t>
  </si>
  <si>
    <t>203083</t>
  </si>
  <si>
    <t>203084</t>
  </si>
  <si>
    <t>203340</t>
  </si>
  <si>
    <t>203398</t>
  </si>
  <si>
    <t>203501</t>
  </si>
  <si>
    <t>203502</t>
  </si>
  <si>
    <t>203503</t>
  </si>
  <si>
    <t>203504</t>
  </si>
  <si>
    <t>203505</t>
  </si>
  <si>
    <t>203506</t>
  </si>
  <si>
    <t>203507</t>
  </si>
  <si>
    <t>203508</t>
  </si>
  <si>
    <t>207281</t>
  </si>
  <si>
    <t>207420</t>
  </si>
  <si>
    <t>231200</t>
  </si>
  <si>
    <t>231201</t>
  </si>
  <si>
    <t>231202</t>
  </si>
  <si>
    <t>231203</t>
  </si>
  <si>
    <t>231207</t>
  </si>
  <si>
    <t>231208</t>
  </si>
  <si>
    <t>231210</t>
  </si>
  <si>
    <t>231211</t>
  </si>
  <si>
    <t>231214</t>
  </si>
  <si>
    <t>231220</t>
  </si>
  <si>
    <t>231222</t>
  </si>
  <si>
    <t>231224</t>
  </si>
  <si>
    <t>231251</t>
  </si>
  <si>
    <t>231252</t>
  </si>
  <si>
    <t>231282</t>
  </si>
  <si>
    <t>231285</t>
  </si>
  <si>
    <t>231289</t>
  </si>
  <si>
    <t>231295</t>
  </si>
  <si>
    <t>231300</t>
  </si>
  <si>
    <t>231301</t>
  </si>
  <si>
    <t>231302</t>
  </si>
  <si>
    <t>231303</t>
  </si>
  <si>
    <t>231304</t>
  </si>
  <si>
    <t>231305</t>
  </si>
  <si>
    <t>231306</t>
  </si>
  <si>
    <t>231307</t>
  </si>
  <si>
    <t>231308</t>
  </si>
  <si>
    <t>231309</t>
  </si>
  <si>
    <t>231310</t>
  </si>
  <si>
    <t>231311</t>
  </si>
  <si>
    <t>231312</t>
  </si>
  <si>
    <t>231313</t>
  </si>
  <si>
    <t>231314</t>
  </si>
  <si>
    <t>231315</t>
  </si>
  <si>
    <t>231316</t>
  </si>
  <si>
    <t>231317</t>
  </si>
  <si>
    <t>231318</t>
  </si>
  <si>
    <t>231319</t>
  </si>
  <si>
    <t>231323</t>
  </si>
  <si>
    <t>231324</t>
  </si>
  <si>
    <t>231326</t>
  </si>
  <si>
    <t>231328</t>
  </si>
  <si>
    <t>231329</t>
  </si>
  <si>
    <t>231330</t>
  </si>
  <si>
    <t>231331</t>
  </si>
  <si>
    <t>231333</t>
  </si>
  <si>
    <t>231334</t>
  </si>
  <si>
    <t>231335</t>
  </si>
  <si>
    <t>231336</t>
  </si>
  <si>
    <t>231337</t>
  </si>
  <si>
    <t>231341</t>
  </si>
  <si>
    <t>231342</t>
  </si>
  <si>
    <t>231344</t>
  </si>
  <si>
    <t>231345</t>
  </si>
  <si>
    <t>259320</t>
  </si>
  <si>
    <t>259321</t>
  </si>
  <si>
    <t>259330</t>
  </si>
  <si>
    <t>259331</t>
  </si>
  <si>
    <t>259882</t>
  </si>
  <si>
    <t>259893</t>
  </si>
  <si>
    <t>259941</t>
  </si>
  <si>
    <t>266018</t>
  </si>
  <si>
    <t>266022</t>
  </si>
  <si>
    <t>266042</t>
  </si>
  <si>
    <t>266053</t>
  </si>
  <si>
    <t>269842</t>
  </si>
  <si>
    <t>269920</t>
  </si>
  <si>
    <t>269922</t>
  </si>
  <si>
    <t>269925</t>
  </si>
  <si>
    <t>300150</t>
  </si>
  <si>
    <t>300155</t>
  </si>
  <si>
    <t>300370</t>
  </si>
  <si>
    <t>300605</t>
  </si>
  <si>
    <t>300618</t>
  </si>
  <si>
    <t>300620</t>
  </si>
  <si>
    <t>300669</t>
  </si>
  <si>
    <t>300677</t>
  </si>
  <si>
    <t>300739</t>
  </si>
  <si>
    <t>300788</t>
  </si>
  <si>
    <t>300797</t>
  </si>
  <si>
    <t>300811</t>
  </si>
  <si>
    <t>300857</t>
  </si>
  <si>
    <t>300858</t>
  </si>
  <si>
    <t>300870</t>
  </si>
  <si>
    <t>300871</t>
  </si>
  <si>
    <t>300873</t>
  </si>
  <si>
    <t>300874</t>
  </si>
  <si>
    <t>300990</t>
  </si>
  <si>
    <t>302621</t>
  </si>
  <si>
    <t>302805</t>
  </si>
  <si>
    <t>302836</t>
  </si>
  <si>
    <t>302840</t>
  </si>
  <si>
    <t>302870</t>
  </si>
  <si>
    <t>302881</t>
  </si>
  <si>
    <t>342800</t>
  </si>
  <si>
    <t>342841</t>
  </si>
  <si>
    <t>342871</t>
  </si>
  <si>
    <t>342891</t>
  </si>
  <si>
    <t>366002</t>
  </si>
  <si>
    <t>366006</t>
  </si>
  <si>
    <t>366011</t>
  </si>
  <si>
    <t>400822</t>
  </si>
  <si>
    <t>400862</t>
  </si>
  <si>
    <t>400982</t>
  </si>
  <si>
    <t>401820</t>
  </si>
  <si>
    <t>402105</t>
  </si>
  <si>
    <t>402107</t>
  </si>
  <si>
    <t>402199</t>
  </si>
  <si>
    <t>459885</t>
  </si>
  <si>
    <t>500152</t>
  </si>
  <si>
    <t>502071</t>
  </si>
  <si>
    <t>502137</t>
  </si>
  <si>
    <t>502177</t>
  </si>
  <si>
    <t>502525</t>
  </si>
  <si>
    <t>502540</t>
  </si>
  <si>
    <t>502546</t>
  </si>
  <si>
    <t>502559</t>
  </si>
  <si>
    <t>531002</t>
  </si>
  <si>
    <t>531016</t>
  </si>
  <si>
    <t>531095</t>
  </si>
  <si>
    <t>540189</t>
  </si>
  <si>
    <t>540199</t>
  </si>
  <si>
    <t>540824</t>
  </si>
  <si>
    <t>542065</t>
  </si>
  <si>
    <t>543009</t>
  </si>
  <si>
    <t>559687</t>
  </si>
  <si>
    <t>559688</t>
  </si>
  <si>
    <t>559689</t>
  </si>
  <si>
    <t>569644</t>
  </si>
  <si>
    <t>569670</t>
  </si>
  <si>
    <t>569671</t>
  </si>
  <si>
    <t>569853</t>
  </si>
  <si>
    <t>569943</t>
  </si>
  <si>
    <t>569953</t>
  </si>
  <si>
    <t>102011</t>
  </si>
  <si>
    <t>100213</t>
  </si>
  <si>
    <t>100220</t>
  </si>
  <si>
    <t>100221</t>
  </si>
  <si>
    <t>103172</t>
  </si>
  <si>
    <t>103174</t>
  </si>
  <si>
    <t>103175</t>
  </si>
  <si>
    <t>103176</t>
  </si>
  <si>
    <t>102024</t>
  </si>
  <si>
    <t>201639</t>
  </si>
  <si>
    <t>201640</t>
  </si>
  <si>
    <t>201641</t>
  </si>
  <si>
    <t>201642</t>
  </si>
  <si>
    <t>201643</t>
  </si>
  <si>
    <t>201644</t>
  </si>
  <si>
    <t>201646</t>
  </si>
  <si>
    <t>201716</t>
  </si>
  <si>
    <t>201718</t>
  </si>
  <si>
    <t>201722</t>
  </si>
  <si>
    <t>201723</t>
  </si>
  <si>
    <t>201724</t>
  </si>
  <si>
    <t>201726</t>
  </si>
  <si>
    <t>201779</t>
  </si>
  <si>
    <t>201780</t>
  </si>
  <si>
    <t>201784</t>
  </si>
  <si>
    <t>201787</t>
  </si>
  <si>
    <t>207080</t>
  </si>
  <si>
    <t>207081</t>
  </si>
  <si>
    <t>207082</t>
  </si>
  <si>
    <t>207083</t>
  </si>
  <si>
    <t>207084</t>
  </si>
  <si>
    <t>207085</t>
  </si>
  <si>
    <t>207089</t>
  </si>
  <si>
    <t>500714</t>
  </si>
  <si>
    <t>500715</t>
  </si>
  <si>
    <t>201717</t>
  </si>
  <si>
    <t>207270</t>
  </si>
  <si>
    <t>207271</t>
  </si>
  <si>
    <t>207272</t>
  </si>
  <si>
    <t>100230</t>
  </si>
  <si>
    <t>100247</t>
  </si>
  <si>
    <t>100256</t>
  </si>
  <si>
    <t>102002</t>
  </si>
  <si>
    <t>102019</t>
  </si>
  <si>
    <t>102023</t>
  </si>
  <si>
    <t>102034</t>
  </si>
  <si>
    <t>102121</t>
  </si>
  <si>
    <t>102126</t>
  </si>
  <si>
    <t>103104</t>
  </si>
  <si>
    <t>103108</t>
  </si>
  <si>
    <t>103109</t>
  </si>
  <si>
    <t>103111</t>
  </si>
  <si>
    <t>103124</t>
  </si>
  <si>
    <t>103145</t>
  </si>
  <si>
    <t>103146</t>
  </si>
  <si>
    <t>103150</t>
  </si>
  <si>
    <t>103167</t>
  </si>
  <si>
    <t>103168</t>
  </si>
  <si>
    <t>103180</t>
  </si>
  <si>
    <t>103190</t>
  </si>
  <si>
    <t>103195</t>
  </si>
  <si>
    <t>123226</t>
  </si>
  <si>
    <t>131500</t>
  </si>
  <si>
    <t>131505</t>
  </si>
  <si>
    <t>131510</t>
  </si>
  <si>
    <t>131511</t>
  </si>
  <si>
    <t>131516</t>
  </si>
  <si>
    <t>131517</t>
  </si>
  <si>
    <t>131520</t>
  </si>
  <si>
    <t>131521</t>
  </si>
  <si>
    <t>131525</t>
  </si>
  <si>
    <t>131535</t>
  </si>
  <si>
    <t>131536</t>
  </si>
  <si>
    <t>131540</t>
  </si>
  <si>
    <t>131545</t>
  </si>
  <si>
    <t>131546</t>
  </si>
  <si>
    <t>131547</t>
  </si>
  <si>
    <t>131560</t>
  </si>
  <si>
    <t>142006</t>
  </si>
  <si>
    <t>143015</t>
  </si>
  <si>
    <t>143016</t>
  </si>
  <si>
    <t>500336</t>
  </si>
  <si>
    <t>500508</t>
  </si>
  <si>
    <t>502067</t>
  </si>
  <si>
    <t>531001</t>
  </si>
  <si>
    <t>102031</t>
  </si>
  <si>
    <t>102113</t>
  </si>
  <si>
    <t>102114</t>
  </si>
  <si>
    <t>143012</t>
  </si>
  <si>
    <t>143115</t>
  </si>
  <si>
    <t>166003</t>
  </si>
  <si>
    <t>169911</t>
  </si>
  <si>
    <t>169912</t>
  </si>
  <si>
    <t>169914</t>
  </si>
  <si>
    <t>169917</t>
  </si>
  <si>
    <t>203509</t>
  </si>
  <si>
    <t>100226</t>
  </si>
  <si>
    <t>100315</t>
  </si>
  <si>
    <t>100316</t>
  </si>
  <si>
    <t>100389</t>
  </si>
  <si>
    <t>103112</t>
  </si>
  <si>
    <t>103196</t>
  </si>
  <si>
    <t>103231</t>
  </si>
  <si>
    <t>103237</t>
  </si>
  <si>
    <t>103239</t>
  </si>
  <si>
    <t>103241</t>
  </si>
  <si>
    <t>103242</t>
  </si>
  <si>
    <t>103243</t>
  </si>
  <si>
    <t>159332</t>
  </si>
  <si>
    <t>159870</t>
  </si>
  <si>
    <t>159871</t>
  </si>
  <si>
    <t>159881</t>
  </si>
  <si>
    <t>169855</t>
  </si>
  <si>
    <t>203005</t>
  </si>
  <si>
    <t>500104</t>
  </si>
  <si>
    <t>500108</t>
  </si>
  <si>
    <t>500109</t>
  </si>
  <si>
    <t>500201</t>
  </si>
  <si>
    <t>500244</t>
  </si>
  <si>
    <t>500245</t>
  </si>
  <si>
    <t>500253</t>
  </si>
  <si>
    <t>502021</t>
  </si>
  <si>
    <t>502022</t>
  </si>
  <si>
    <t>502023</t>
  </si>
  <si>
    <t>502024</t>
  </si>
  <si>
    <t>502025</t>
  </si>
  <si>
    <t>502393</t>
  </si>
  <si>
    <t>503001</t>
  </si>
  <si>
    <t>503006</t>
  </si>
  <si>
    <t>503198</t>
  </si>
  <si>
    <t>531021</t>
  </si>
  <si>
    <t>559875</t>
  </si>
  <si>
    <t>569945</t>
  </si>
  <si>
    <t>502523</t>
  </si>
  <si>
    <t>502528</t>
  </si>
  <si>
    <t>159327</t>
  </si>
  <si>
    <t>159331</t>
  </si>
  <si>
    <t>502042</t>
  </si>
  <si>
    <t>559329</t>
  </si>
  <si>
    <t>599754</t>
  </si>
  <si>
    <t>599758</t>
  </si>
  <si>
    <t>599761</t>
  </si>
  <si>
    <t>599763</t>
  </si>
  <si>
    <t>599755</t>
  </si>
  <si>
    <t>599765</t>
  </si>
  <si>
    <t>502041</t>
  </si>
  <si>
    <t>502043</t>
  </si>
  <si>
    <t>502044</t>
  </si>
  <si>
    <t>502045</t>
  </si>
  <si>
    <t>522045</t>
  </si>
  <si>
    <t>522051</t>
  </si>
  <si>
    <t>522053</t>
  </si>
  <si>
    <t>103321</t>
  </si>
  <si>
    <t>300699</t>
  </si>
  <si>
    <t>503332</t>
  </si>
  <si>
    <t>174986</t>
  </si>
  <si>
    <t>178300</t>
  </si>
  <si>
    <t>178326</t>
  </si>
  <si>
    <t>502547</t>
  </si>
  <si>
    <t>300075</t>
  </si>
  <si>
    <t>302877</t>
  </si>
  <si>
    <t>342640</t>
  </si>
  <si>
    <t>369930</t>
  </si>
  <si>
    <t>384901</t>
  </si>
  <si>
    <t>384902</t>
  </si>
  <si>
    <t>384904</t>
  </si>
  <si>
    <t>388001</t>
  </si>
  <si>
    <t>388002</t>
  </si>
  <si>
    <t>388043</t>
  </si>
  <si>
    <t>388082</t>
  </si>
  <si>
    <t>388083</t>
  </si>
  <si>
    <t>388084</t>
  </si>
  <si>
    <t>388085</t>
  </si>
  <si>
    <t>388086</t>
  </si>
  <si>
    <t>388087</t>
  </si>
  <si>
    <t>388088</t>
  </si>
  <si>
    <t>388091</t>
  </si>
  <si>
    <t>388092</t>
  </si>
  <si>
    <t>388093</t>
  </si>
  <si>
    <t>388094</t>
  </si>
  <si>
    <t>388095</t>
  </si>
  <si>
    <t>388154</t>
  </si>
  <si>
    <t>388182</t>
  </si>
  <si>
    <t>388183</t>
  </si>
  <si>
    <t>388184</t>
  </si>
  <si>
    <t>388185</t>
  </si>
  <si>
    <t>388186</t>
  </si>
  <si>
    <t>388187</t>
  </si>
  <si>
    <t>388188</t>
  </si>
  <si>
    <t>388191</t>
  </si>
  <si>
    <t>388192</t>
  </si>
  <si>
    <t>388193</t>
  </si>
  <si>
    <t>388194</t>
  </si>
  <si>
    <t>388195</t>
  </si>
  <si>
    <t>388200</t>
  </si>
  <si>
    <t>388201</t>
  </si>
  <si>
    <t>388202</t>
  </si>
  <si>
    <t>388203</t>
  </si>
  <si>
    <t>388204</t>
  </si>
  <si>
    <t>388205</t>
  </si>
  <si>
    <t>388206</t>
  </si>
  <si>
    <t>388208</t>
  </si>
  <si>
    <t>388209</t>
  </si>
  <si>
    <t>388210</t>
  </si>
  <si>
    <t>388211</t>
  </si>
  <si>
    <t>388212</t>
  </si>
  <si>
    <t>388213</t>
  </si>
  <si>
    <t>388214</t>
  </si>
  <si>
    <t>388216</t>
  </si>
  <si>
    <t>388217</t>
  </si>
  <si>
    <t>388218</t>
  </si>
  <si>
    <t>388219</t>
  </si>
  <si>
    <t>388220</t>
  </si>
  <si>
    <t>388221</t>
  </si>
  <si>
    <t>388223</t>
  </si>
  <si>
    <t>388299</t>
  </si>
  <si>
    <t>388312</t>
  </si>
  <si>
    <t>388316</t>
  </si>
  <si>
    <t>388317</t>
  </si>
  <si>
    <t>388321</t>
  </si>
  <si>
    <t>388351</t>
  </si>
  <si>
    <t>388353</t>
  </si>
  <si>
    <t>388355</t>
  </si>
  <si>
    <t>388356</t>
  </si>
  <si>
    <t>388357</t>
  </si>
  <si>
    <t>388358</t>
  </si>
  <si>
    <t>388359</t>
  </si>
  <si>
    <t>388360</t>
  </si>
  <si>
    <t>388361</t>
  </si>
  <si>
    <t>388362</t>
  </si>
  <si>
    <t>388363</t>
  </si>
  <si>
    <t>388364</t>
  </si>
  <si>
    <t>388365</t>
  </si>
  <si>
    <t>388366</t>
  </si>
  <si>
    <t>388368</t>
  </si>
  <si>
    <t>388369</t>
  </si>
  <si>
    <t>388370</t>
  </si>
  <si>
    <t>388371</t>
  </si>
  <si>
    <t>388376</t>
  </si>
  <si>
    <t>388377</t>
  </si>
  <si>
    <t>388379</t>
  </si>
  <si>
    <t>388380</t>
  </si>
  <si>
    <t>388382</t>
  </si>
  <si>
    <t>388387</t>
  </si>
  <si>
    <t>388388</t>
  </si>
  <si>
    <t>388399</t>
  </si>
  <si>
    <t>388405</t>
  </si>
  <si>
    <t>388442</t>
  </si>
  <si>
    <t>388443</t>
  </si>
  <si>
    <t>388446</t>
  </si>
  <si>
    <t>388447</t>
  </si>
  <si>
    <t>388451</t>
  </si>
  <si>
    <t>388461</t>
  </si>
  <si>
    <t>388462</t>
  </si>
  <si>
    <t>388464</t>
  </si>
  <si>
    <t>388465</t>
  </si>
  <si>
    <t>388467</t>
  </si>
  <si>
    <t>388480</t>
  </si>
  <si>
    <t>388482</t>
  </si>
  <si>
    <t>388486</t>
  </si>
  <si>
    <t>388488</t>
  </si>
  <si>
    <t>388491</t>
  </si>
  <si>
    <t>388498</t>
  </si>
  <si>
    <t>388500</t>
  </si>
  <si>
    <t>388504</t>
  </si>
  <si>
    <t>388505</t>
  </si>
  <si>
    <t>388512</t>
  </si>
  <si>
    <t>388517</t>
  </si>
  <si>
    <t>388521</t>
  </si>
  <si>
    <t>388525</t>
  </si>
  <si>
    <t>388526</t>
  </si>
  <si>
    <t>388527</t>
  </si>
  <si>
    <t>388534</t>
  </si>
  <si>
    <t>388536</t>
  </si>
  <si>
    <t>388720</t>
  </si>
  <si>
    <t>388722</t>
  </si>
  <si>
    <t>500629</t>
  </si>
  <si>
    <t>500823</t>
  </si>
  <si>
    <t>388227</t>
  </si>
  <si>
    <t>502049</t>
  </si>
  <si>
    <t>103149</t>
  </si>
  <si>
    <t>103238</t>
  </si>
  <si>
    <t>402197</t>
  </si>
  <si>
    <t>203097</t>
  </si>
  <si>
    <t>207993</t>
  </si>
  <si>
    <t>502524</t>
  </si>
  <si>
    <t>502596</t>
  </si>
  <si>
    <t>602597</t>
  </si>
  <si>
    <t>400800</t>
  </si>
  <si>
    <t>400805</t>
  </si>
  <si>
    <t>400808</t>
  </si>
  <si>
    <t>400815</t>
  </si>
  <si>
    <t>400816</t>
  </si>
  <si>
    <t>400818</t>
  </si>
  <si>
    <t>400819</t>
  </si>
  <si>
    <t>400820</t>
  </si>
  <si>
    <t>400824</t>
  </si>
  <si>
    <t>400825</t>
  </si>
  <si>
    <t>400826</t>
  </si>
  <si>
    <t>400827</t>
  </si>
  <si>
    <t>400829</t>
  </si>
  <si>
    <t>400830</t>
  </si>
  <si>
    <t>400831</t>
  </si>
  <si>
    <t>400833</t>
  </si>
  <si>
    <t>400835</t>
  </si>
  <si>
    <t>400837</t>
  </si>
  <si>
    <t>400842</t>
  </si>
  <si>
    <t>400845</t>
  </si>
  <si>
    <t>400849</t>
  </si>
  <si>
    <t>400858</t>
  </si>
  <si>
    <t>400859</t>
  </si>
  <si>
    <t>400864</t>
  </si>
  <si>
    <t>400865</t>
  </si>
  <si>
    <t>400873</t>
  </si>
  <si>
    <t>400875</t>
  </si>
  <si>
    <t>400876</t>
  </si>
  <si>
    <t>400877</t>
  </si>
  <si>
    <t>400887</t>
  </si>
  <si>
    <t>400888</t>
  </si>
  <si>
    <t>400899</t>
  </si>
  <si>
    <t>400900</t>
  </si>
  <si>
    <t>400904</t>
  </si>
  <si>
    <t>400906</t>
  </si>
  <si>
    <t>400910</t>
  </si>
  <si>
    <t>400914</t>
  </si>
  <si>
    <t>400915</t>
  </si>
  <si>
    <t>400921</t>
  </si>
  <si>
    <t>400922</t>
  </si>
  <si>
    <t>400923</t>
  </si>
  <si>
    <t>400924</t>
  </si>
  <si>
    <t>400926</t>
  </si>
  <si>
    <t>400927</t>
  </si>
  <si>
    <t>400928</t>
  </si>
  <si>
    <t>400929</t>
  </si>
  <si>
    <t>400934</t>
  </si>
  <si>
    <t>400944</t>
  </si>
  <si>
    <t>400945</t>
  </si>
  <si>
    <t>400959</t>
  </si>
  <si>
    <t>400960</t>
  </si>
  <si>
    <t>400961</t>
  </si>
  <si>
    <t>400962</t>
  </si>
  <si>
    <t>400963</t>
  </si>
  <si>
    <t>400971</t>
  </si>
  <si>
    <t>400981</t>
  </si>
  <si>
    <t>400990</t>
  </si>
  <si>
    <t>400993</t>
  </si>
  <si>
    <t>400994</t>
  </si>
  <si>
    <t>400995</t>
  </si>
  <si>
    <t>400997</t>
  </si>
  <si>
    <t>401821</t>
  </si>
  <si>
    <t>401852</t>
  </si>
  <si>
    <t>402090</t>
  </si>
  <si>
    <t>402091</t>
  </si>
  <si>
    <t>402092</t>
  </si>
  <si>
    <t>402093</t>
  </si>
  <si>
    <t>402094</t>
  </si>
  <si>
    <t>402095</t>
  </si>
  <si>
    <t>402096</t>
  </si>
  <si>
    <t>402097</t>
  </si>
  <si>
    <t>402098</t>
  </si>
  <si>
    <t>402099</t>
  </si>
  <si>
    <t>402104</t>
  </si>
  <si>
    <t>402110</t>
  </si>
  <si>
    <t>402111</t>
  </si>
  <si>
    <t>402112</t>
  </si>
  <si>
    <t>402116</t>
  </si>
  <si>
    <t>402117</t>
  </si>
  <si>
    <t>402120</t>
  </si>
  <si>
    <t>402121</t>
  </si>
  <si>
    <t>402123</t>
  </si>
  <si>
    <t>402132</t>
  </si>
  <si>
    <t>402133</t>
  </si>
  <si>
    <t>402136</t>
  </si>
  <si>
    <t>402141</t>
  </si>
  <si>
    <t>402160</t>
  </si>
  <si>
    <t>402163</t>
  </si>
  <si>
    <t>402164</t>
  </si>
  <si>
    <t>402165</t>
  </si>
  <si>
    <t>402166</t>
  </si>
  <si>
    <t>402168</t>
  </si>
  <si>
    <t>402174</t>
  </si>
  <si>
    <t>402175</t>
  </si>
  <si>
    <t>402176</t>
  </si>
  <si>
    <t>402183</t>
  </si>
  <si>
    <t>402191</t>
  </si>
  <si>
    <t>402195</t>
  </si>
  <si>
    <t>403403</t>
  </si>
  <si>
    <t>403406</t>
  </si>
  <si>
    <t>403410</t>
  </si>
  <si>
    <t>403413</t>
  </si>
  <si>
    <t>403414</t>
  </si>
  <si>
    <t>403415</t>
  </si>
  <si>
    <t>403416</t>
  </si>
  <si>
    <t>403417</t>
  </si>
  <si>
    <t>403420</t>
  </si>
  <si>
    <t>403421</t>
  </si>
  <si>
    <t>403423</t>
  </si>
  <si>
    <t>403424</t>
  </si>
  <si>
    <t>403425</t>
  </si>
  <si>
    <t>403426</t>
  </si>
  <si>
    <t>403428</t>
  </si>
  <si>
    <t>403429</t>
  </si>
  <si>
    <t>403430</t>
  </si>
  <si>
    <t>403434</t>
  </si>
  <si>
    <t>403450</t>
  </si>
  <si>
    <t>403455</t>
  </si>
  <si>
    <t>403456</t>
  </si>
  <si>
    <t>403458</t>
  </si>
  <si>
    <t>403478</t>
  </si>
  <si>
    <t>403479</t>
  </si>
  <si>
    <t>403480</t>
  </si>
  <si>
    <t>403485</t>
  </si>
  <si>
    <t>403486</t>
  </si>
  <si>
    <t>403487</t>
  </si>
  <si>
    <t>403488</t>
  </si>
  <si>
    <t>403489</t>
  </si>
  <si>
    <t>403491</t>
  </si>
  <si>
    <t>403492</t>
  </si>
  <si>
    <t>403494</t>
  </si>
  <si>
    <t>403495</t>
  </si>
  <si>
    <t>403496</t>
  </si>
  <si>
    <t>403497</t>
  </si>
  <si>
    <t>403550</t>
  </si>
  <si>
    <t>403551</t>
  </si>
  <si>
    <t>403552</t>
  </si>
  <si>
    <t>403553</t>
  </si>
  <si>
    <t>403554</t>
  </si>
  <si>
    <t>403555</t>
  </si>
  <si>
    <t>403562</t>
  </si>
  <si>
    <t>403564</t>
  </si>
  <si>
    <t>403565</t>
  </si>
  <si>
    <t>403566</t>
  </si>
  <si>
    <t>403567</t>
  </si>
  <si>
    <t>403569</t>
  </si>
  <si>
    <t>403570</t>
  </si>
  <si>
    <t>403572</t>
  </si>
  <si>
    <t>403573</t>
  </si>
  <si>
    <t>403574</t>
  </si>
  <si>
    <t>403575</t>
  </si>
  <si>
    <t>403577</t>
  </si>
  <si>
    <t>420890</t>
  </si>
  <si>
    <t>420895</t>
  </si>
  <si>
    <t>420897</t>
  </si>
  <si>
    <t>420941</t>
  </si>
  <si>
    <t>420942</t>
  </si>
  <si>
    <t>420943</t>
  </si>
  <si>
    <t>420945</t>
  </si>
  <si>
    <t>431411</t>
  </si>
  <si>
    <t>431420</t>
  </si>
  <si>
    <t>431440</t>
  </si>
  <si>
    <t>431450</t>
  </si>
  <si>
    <t>431460</t>
  </si>
  <si>
    <t>431480</t>
  </si>
  <si>
    <t>431491</t>
  </si>
  <si>
    <t>440828</t>
  </si>
  <si>
    <t>440836</t>
  </si>
  <si>
    <t>440838</t>
  </si>
  <si>
    <t>440839</t>
  </si>
  <si>
    <t>442106</t>
  </si>
  <si>
    <t>459966</t>
  </si>
  <si>
    <t>469835</t>
  </si>
  <si>
    <t>469836</t>
  </si>
  <si>
    <t>469837</t>
  </si>
  <si>
    <t>469960</t>
  </si>
  <si>
    <t>488880</t>
  </si>
  <si>
    <t>488882</t>
  </si>
  <si>
    <t>488883</t>
  </si>
  <si>
    <t>488884</t>
  </si>
  <si>
    <t>488886</t>
  </si>
  <si>
    <t>488901</t>
  </si>
  <si>
    <t>488902</t>
  </si>
  <si>
    <t>488910</t>
  </si>
  <si>
    <t>488914</t>
  </si>
  <si>
    <t>488915</t>
  </si>
  <si>
    <t>488916</t>
  </si>
  <si>
    <t>488917</t>
  </si>
  <si>
    <t>488920</t>
  </si>
  <si>
    <t>488922</t>
  </si>
  <si>
    <t>488923</t>
  </si>
  <si>
    <t>488924</t>
  </si>
  <si>
    <t>488925</t>
  </si>
  <si>
    <t>488940</t>
  </si>
  <si>
    <t>488941</t>
  </si>
  <si>
    <t>488950</t>
  </si>
  <si>
    <t>488951</t>
  </si>
  <si>
    <t>488952</t>
  </si>
  <si>
    <t>488953</t>
  </si>
  <si>
    <t>488954</t>
  </si>
  <si>
    <t>488955</t>
  </si>
  <si>
    <t>488956</t>
  </si>
  <si>
    <t>488957</t>
  </si>
  <si>
    <t>488958</t>
  </si>
  <si>
    <t>488959</t>
  </si>
  <si>
    <t>488960</t>
  </si>
  <si>
    <t>488966</t>
  </si>
  <si>
    <t>488967</t>
  </si>
  <si>
    <t>488968</t>
  </si>
  <si>
    <t>488969</t>
  </si>
  <si>
    <t>488970</t>
  </si>
  <si>
    <t>488973</t>
  </si>
  <si>
    <t>488974</t>
  </si>
  <si>
    <t>488976</t>
  </si>
  <si>
    <t>488977</t>
  </si>
  <si>
    <t>488978</t>
  </si>
  <si>
    <t>488980</t>
  </si>
  <si>
    <t>488981</t>
  </si>
  <si>
    <t>488982</t>
  </si>
  <si>
    <t>488983</t>
  </si>
  <si>
    <t>488984</t>
  </si>
  <si>
    <t>488985</t>
  </si>
  <si>
    <t>488987</t>
  </si>
  <si>
    <t>488989</t>
  </si>
  <si>
    <t>488991</t>
  </si>
  <si>
    <t>488992</t>
  </si>
  <si>
    <t>488993</t>
  </si>
  <si>
    <t>488994</t>
  </si>
  <si>
    <t>488995</t>
  </si>
  <si>
    <t>488996</t>
  </si>
  <si>
    <t>488998</t>
  </si>
  <si>
    <t>488999</t>
  </si>
  <si>
    <t>500909</t>
  </si>
  <si>
    <t>500913</t>
  </si>
  <si>
    <t>200433</t>
  </si>
  <si>
    <t>274871</t>
  </si>
  <si>
    <t>400817</t>
  </si>
  <si>
    <t>400879</t>
  </si>
  <si>
    <t>400889</t>
  </si>
  <si>
    <t>103170</t>
  </si>
  <si>
    <t>200430</t>
  </si>
  <si>
    <t>200434</t>
  </si>
  <si>
    <t>200467</t>
  </si>
  <si>
    <t>200476</t>
  </si>
  <si>
    <t>200480</t>
  </si>
  <si>
    <t>200483</t>
  </si>
  <si>
    <t>200484</t>
  </si>
  <si>
    <t>200486</t>
  </si>
  <si>
    <t>200488</t>
  </si>
  <si>
    <t>200489</t>
  </si>
  <si>
    <t>200501</t>
  </si>
  <si>
    <t>200506</t>
  </si>
  <si>
    <t>200517</t>
  </si>
  <si>
    <t>200518</t>
  </si>
  <si>
    <t>200519</t>
  </si>
  <si>
    <t>200520</t>
  </si>
  <si>
    <t>200521</t>
  </si>
  <si>
    <t>200522</t>
  </si>
  <si>
    <t>200523</t>
  </si>
  <si>
    <t>200527</t>
  </si>
  <si>
    <t>200528</t>
  </si>
  <si>
    <t>200585</t>
  </si>
  <si>
    <t>200588</t>
  </si>
  <si>
    <t>200593</t>
  </si>
  <si>
    <t>200598</t>
  </si>
  <si>
    <t>202237</t>
  </si>
  <si>
    <t>203375</t>
  </si>
  <si>
    <t>203396</t>
  </si>
  <si>
    <t>203397</t>
  </si>
  <si>
    <t>203500</t>
  </si>
  <si>
    <t>207996</t>
  </si>
  <si>
    <t>223086</t>
  </si>
  <si>
    <t>229650</t>
  </si>
  <si>
    <t>231327</t>
  </si>
  <si>
    <t>231332</t>
  </si>
  <si>
    <t>231338</t>
  </si>
  <si>
    <t>231340</t>
  </si>
  <si>
    <t>231346</t>
  </si>
  <si>
    <t>231347</t>
  </si>
  <si>
    <t>231348</t>
  </si>
  <si>
    <t>259935</t>
  </si>
  <si>
    <t>500459</t>
  </si>
  <si>
    <t>502544</t>
  </si>
  <si>
    <t>503377</t>
  </si>
  <si>
    <t>531010</t>
  </si>
  <si>
    <t>500103</t>
  </si>
  <si>
    <t>500511</t>
  </si>
  <si>
    <t>000039</t>
  </si>
  <si>
    <t>200409</t>
  </si>
  <si>
    <t>200491</t>
  </si>
  <si>
    <t>200502</t>
  </si>
  <si>
    <t>200525</t>
  </si>
  <si>
    <t>200542</t>
  </si>
  <si>
    <t>200545</t>
  </si>
  <si>
    <t>200571</t>
  </si>
  <si>
    <t>200572</t>
  </si>
  <si>
    <t>200574</t>
  </si>
  <si>
    <t>200592</t>
  </si>
  <si>
    <t>100257</t>
  </si>
  <si>
    <t>207933</t>
  </si>
  <si>
    <t>207990</t>
  </si>
  <si>
    <t>207991</t>
  </si>
  <si>
    <t>207992</t>
  </si>
  <si>
    <t>502059</t>
  </si>
  <si>
    <t>502060</t>
  </si>
  <si>
    <t>103135</t>
  </si>
  <si>
    <t>599772</t>
  </si>
  <si>
    <t>103197</t>
  </si>
  <si>
    <t>159335</t>
  </si>
  <si>
    <t>559330</t>
  </si>
  <si>
    <t>159330</t>
  </si>
  <si>
    <t>559326</t>
  </si>
  <si>
    <t>599762</t>
  </si>
  <si>
    <t>103121</t>
  </si>
  <si>
    <t>103122</t>
  </si>
  <si>
    <t>103148</t>
  </si>
  <si>
    <t>207925</t>
  </si>
  <si>
    <t>207939</t>
  </si>
  <si>
    <t>207946</t>
  </si>
  <si>
    <t>000022</t>
  </si>
  <si>
    <t>202299</t>
  </si>
  <si>
    <t>203510</t>
  </si>
  <si>
    <t>274851</t>
  </si>
  <si>
    <t>174001</t>
  </si>
  <si>
    <t>174002</t>
  </si>
  <si>
    <t>174003</t>
  </si>
  <si>
    <t>174004</t>
  </si>
  <si>
    <t>174005</t>
  </si>
  <si>
    <t>174006</t>
  </si>
  <si>
    <t>174010</t>
  </si>
  <si>
    <t>174011</t>
  </si>
  <si>
    <t>174027</t>
  </si>
  <si>
    <t>174028</t>
  </si>
  <si>
    <t>174029</t>
  </si>
  <si>
    <t>174031</t>
  </si>
  <si>
    <t>174032</t>
  </si>
  <si>
    <t>174033</t>
  </si>
  <si>
    <t>174034</t>
  </si>
  <si>
    <t>174035</t>
  </si>
  <si>
    <t>174036</t>
  </si>
  <si>
    <t>174041</t>
  </si>
  <si>
    <t>174042</t>
  </si>
  <si>
    <t>174043</t>
  </si>
  <si>
    <t>174044</t>
  </si>
  <si>
    <t>174046</t>
  </si>
  <si>
    <t>174047</t>
  </si>
  <si>
    <t>174048</t>
  </si>
  <si>
    <t>174049</t>
  </si>
  <si>
    <t>174050</t>
  </si>
  <si>
    <t>174051</t>
  </si>
  <si>
    <t>174052</t>
  </si>
  <si>
    <t>174053</t>
  </si>
  <si>
    <t>174054</t>
  </si>
  <si>
    <t>174055</t>
  </si>
  <si>
    <t>174056</t>
  </si>
  <si>
    <t>174057</t>
  </si>
  <si>
    <t>174058</t>
  </si>
  <si>
    <t>174059</t>
  </si>
  <si>
    <t>174060</t>
  </si>
  <si>
    <t>174061</t>
  </si>
  <si>
    <t>174062</t>
  </si>
  <si>
    <t>174063</t>
  </si>
  <si>
    <t>174065</t>
  </si>
  <si>
    <t>174066</t>
  </si>
  <si>
    <t>174067</t>
  </si>
  <si>
    <t>174068</t>
  </si>
  <si>
    <t>174069</t>
  </si>
  <si>
    <t>174070</t>
  </si>
  <si>
    <t>174071</t>
  </si>
  <si>
    <t>174072</t>
  </si>
  <si>
    <t>174073</t>
  </si>
  <si>
    <t>174074</t>
  </si>
  <si>
    <t>174076</t>
  </si>
  <si>
    <t>174077</t>
  </si>
  <si>
    <t>174078</t>
  </si>
  <si>
    <t>174079</t>
  </si>
  <si>
    <t>174080</t>
  </si>
  <si>
    <t>174083</t>
  </si>
  <si>
    <t>174091</t>
  </si>
  <si>
    <t>174092</t>
  </si>
  <si>
    <t>174093</t>
  </si>
  <si>
    <t>174094</t>
  </si>
  <si>
    <t>174095</t>
  </si>
  <si>
    <t>174098</t>
  </si>
  <si>
    <t>174100</t>
  </si>
  <si>
    <t>174101</t>
  </si>
  <si>
    <t>174107</t>
  </si>
  <si>
    <t>174118</t>
  </si>
  <si>
    <t>174126</t>
  </si>
  <si>
    <t>174132</t>
  </si>
  <si>
    <t>174133</t>
  </si>
  <si>
    <t>174134</t>
  </si>
  <si>
    <t>174135</t>
  </si>
  <si>
    <t>174136</t>
  </si>
  <si>
    <t>174137</t>
  </si>
  <si>
    <t>174138</t>
  </si>
  <si>
    <t>174139</t>
  </si>
  <si>
    <t>174140</t>
  </si>
  <si>
    <t>174141</t>
  </si>
  <si>
    <t>174142</t>
  </si>
  <si>
    <t>174144</t>
  </si>
  <si>
    <t>174146</t>
  </si>
  <si>
    <t>174148</t>
  </si>
  <si>
    <t>174149</t>
  </si>
  <si>
    <t>174152</t>
  </si>
  <si>
    <t>174153</t>
  </si>
  <si>
    <t>174155</t>
  </si>
  <si>
    <t>174162</t>
  </si>
  <si>
    <t>174163</t>
  </si>
  <si>
    <t>174164</t>
  </si>
  <si>
    <t>174165</t>
  </si>
  <si>
    <t>174166</t>
  </si>
  <si>
    <t>174167</t>
  </si>
  <si>
    <t>174168</t>
  </si>
  <si>
    <t>174169</t>
  </si>
  <si>
    <t>174171</t>
  </si>
  <si>
    <t>174172</t>
  </si>
  <si>
    <t>174173</t>
  </si>
  <si>
    <t>174174</t>
  </si>
  <si>
    <t>174175</t>
  </si>
  <si>
    <t>174181</t>
  </si>
  <si>
    <t>174182</t>
  </si>
  <si>
    <t>174184</t>
  </si>
  <si>
    <t>174186</t>
  </si>
  <si>
    <t>174187</t>
  </si>
  <si>
    <t>174188</t>
  </si>
  <si>
    <t>174189</t>
  </si>
  <si>
    <t>174190</t>
  </si>
  <si>
    <t>174191</t>
  </si>
  <si>
    <t>174192</t>
  </si>
  <si>
    <t>174193</t>
  </si>
  <si>
    <t>174194</t>
  </si>
  <si>
    <t>174195</t>
  </si>
  <si>
    <t>174196</t>
  </si>
  <si>
    <t>174202</t>
  </si>
  <si>
    <t>174204</t>
  </si>
  <si>
    <t>174205</t>
  </si>
  <si>
    <t>174225</t>
  </si>
  <si>
    <t>174226</t>
  </si>
  <si>
    <t>174227</t>
  </si>
  <si>
    <t>174228</t>
  </si>
  <si>
    <t>174229</t>
  </si>
  <si>
    <t>174230</t>
  </si>
  <si>
    <t>174231</t>
  </si>
  <si>
    <t>174232</t>
  </si>
  <si>
    <t>174233</t>
  </si>
  <si>
    <t>174235</t>
  </si>
  <si>
    <t>174236</t>
  </si>
  <si>
    <t>174239</t>
  </si>
  <si>
    <t>174240</t>
  </si>
  <si>
    <t>174241</t>
  </si>
  <si>
    <t>174242</t>
  </si>
  <si>
    <t>174243</t>
  </si>
  <si>
    <t>174244</t>
  </si>
  <si>
    <t>174245</t>
  </si>
  <si>
    <t>174246</t>
  </si>
  <si>
    <t>174248</t>
  </si>
  <si>
    <t>174249</t>
  </si>
  <si>
    <t>174250</t>
  </si>
  <si>
    <t>174251</t>
  </si>
  <si>
    <t>174252</t>
  </si>
  <si>
    <t>174253</t>
  </si>
  <si>
    <t>174256</t>
  </si>
  <si>
    <t>174262</t>
  </si>
  <si>
    <t>174263</t>
  </si>
  <si>
    <t>174264</t>
  </si>
  <si>
    <t>174265</t>
  </si>
  <si>
    <t>174266</t>
  </si>
  <si>
    <t>174267</t>
  </si>
  <si>
    <t>174268</t>
  </si>
  <si>
    <t>174269</t>
  </si>
  <si>
    <t>174270</t>
  </si>
  <si>
    <t>174271</t>
  </si>
  <si>
    <t>174272</t>
  </si>
  <si>
    <t>174273</t>
  </si>
  <si>
    <t>174274</t>
  </si>
  <si>
    <t>174275</t>
  </si>
  <si>
    <t>174276</t>
  </si>
  <si>
    <t>174277</t>
  </si>
  <si>
    <t>174278</t>
  </si>
  <si>
    <t>174279</t>
  </si>
  <si>
    <t>174280</t>
  </si>
  <si>
    <t>174281</t>
  </si>
  <si>
    <t>174282</t>
  </si>
  <si>
    <t>174283</t>
  </si>
  <si>
    <t>174284</t>
  </si>
  <si>
    <t>174285</t>
  </si>
  <si>
    <t>174286</t>
  </si>
  <si>
    <t>174287</t>
  </si>
  <si>
    <t>174288</t>
  </si>
  <si>
    <t>174289</t>
  </si>
  <si>
    <t>174290</t>
  </si>
  <si>
    <t>174291</t>
  </si>
  <si>
    <t>174292</t>
  </si>
  <si>
    <t>174293</t>
  </si>
  <si>
    <t>174294</t>
  </si>
  <si>
    <t>174295</t>
  </si>
  <si>
    <t>174296</t>
  </si>
  <si>
    <t>174305</t>
  </si>
  <si>
    <t>174312</t>
  </si>
  <si>
    <t>174314</t>
  </si>
  <si>
    <t>174315</t>
  </si>
  <si>
    <t>174316</t>
  </si>
  <si>
    <t>174317</t>
  </si>
  <si>
    <t>174318</t>
  </si>
  <si>
    <t>174319</t>
  </si>
  <si>
    <t>174320</t>
  </si>
  <si>
    <t>174322</t>
  </si>
  <si>
    <t>174323</t>
  </si>
  <si>
    <t>174324</t>
  </si>
  <si>
    <t>174325</t>
  </si>
  <si>
    <t>174326</t>
  </si>
  <si>
    <t>174332</t>
  </si>
  <si>
    <t>174333</t>
  </si>
  <si>
    <t>174334</t>
  </si>
  <si>
    <t>174336</t>
  </si>
  <si>
    <t>174337</t>
  </si>
  <si>
    <t>174338</t>
  </si>
  <si>
    <t>174339</t>
  </si>
  <si>
    <t>174340</t>
  </si>
  <si>
    <t>174341</t>
  </si>
  <si>
    <t>174342</t>
  </si>
  <si>
    <t>174343</t>
  </si>
  <si>
    <t>174344</t>
  </si>
  <si>
    <t>174349</t>
  </si>
  <si>
    <t>174354</t>
  </si>
  <si>
    <t>174355</t>
  </si>
  <si>
    <t>174356</t>
  </si>
  <si>
    <t>174359</t>
  </si>
  <si>
    <t>174391</t>
  </si>
  <si>
    <t>174392</t>
  </si>
  <si>
    <t>174393</t>
  </si>
  <si>
    <t>174395</t>
  </si>
  <si>
    <t>174397</t>
  </si>
  <si>
    <t>174398</t>
  </si>
  <si>
    <t>174399</t>
  </si>
  <si>
    <t>174400</t>
  </si>
  <si>
    <t>174401</t>
  </si>
  <si>
    <t>174402</t>
  </si>
  <si>
    <t>174403</t>
  </si>
  <si>
    <t>174404</t>
  </si>
  <si>
    <t>174405</t>
  </si>
  <si>
    <t>174406</t>
  </si>
  <si>
    <t>174407</t>
  </si>
  <si>
    <t>174408</t>
  </si>
  <si>
    <t>174410</t>
  </si>
  <si>
    <t>174415</t>
  </si>
  <si>
    <t>174416</t>
  </si>
  <si>
    <t>174417</t>
  </si>
  <si>
    <t>174418</t>
  </si>
  <si>
    <t>174419</t>
  </si>
  <si>
    <t>174424</t>
  </si>
  <si>
    <t>174425</t>
  </si>
  <si>
    <t>174432</t>
  </si>
  <si>
    <t>174433</t>
  </si>
  <si>
    <t>174436</t>
  </si>
  <si>
    <t>174437</t>
  </si>
  <si>
    <t>174438</t>
  </si>
  <si>
    <t>174439</t>
  </si>
  <si>
    <t>174443</t>
  </si>
  <si>
    <t>174444</t>
  </si>
  <si>
    <t>174445</t>
  </si>
  <si>
    <t>174446</t>
  </si>
  <si>
    <t>174447</t>
  </si>
  <si>
    <t>174449</t>
  </si>
  <si>
    <t>174450</t>
  </si>
  <si>
    <t>174451</t>
  </si>
  <si>
    <t>174452</t>
  </si>
  <si>
    <t>174453</t>
  </si>
  <si>
    <t>174454</t>
  </si>
  <si>
    <t>174455</t>
  </si>
  <si>
    <t>174457</t>
  </si>
  <si>
    <t>174458</t>
  </si>
  <si>
    <t>174467</t>
  </si>
  <si>
    <t>174469</t>
  </si>
  <si>
    <t>174471</t>
  </si>
  <si>
    <t>174476</t>
  </si>
  <si>
    <t>174480</t>
  </si>
  <si>
    <t>174481</t>
  </si>
  <si>
    <t>174483</t>
  </si>
  <si>
    <t>174485</t>
  </si>
  <si>
    <t>174486</t>
  </si>
  <si>
    <t>174488</t>
  </si>
  <si>
    <t>174489</t>
  </si>
  <si>
    <t>174490</t>
  </si>
  <si>
    <t>174491</t>
  </si>
  <si>
    <t>174492</t>
  </si>
  <si>
    <t>174493</t>
  </si>
  <si>
    <t>174494</t>
  </si>
  <si>
    <t>174495</t>
  </si>
  <si>
    <t>174496</t>
  </si>
  <si>
    <t>174498</t>
  </si>
  <si>
    <t>174499</t>
  </si>
  <si>
    <t>174500</t>
  </si>
  <si>
    <t>174504</t>
  </si>
  <si>
    <t>174505</t>
  </si>
  <si>
    <t>174506</t>
  </si>
  <si>
    <t>174507</t>
  </si>
  <si>
    <t>174508</t>
  </si>
  <si>
    <t>174509</t>
  </si>
  <si>
    <t>174510</t>
  </si>
  <si>
    <t>174511</t>
  </si>
  <si>
    <t>174512</t>
  </si>
  <si>
    <t>174513</t>
  </si>
  <si>
    <t>174514</t>
  </si>
  <si>
    <t>174517</t>
  </si>
  <si>
    <t>174519</t>
  </si>
  <si>
    <t>174521</t>
  </si>
  <si>
    <t>174522</t>
  </si>
  <si>
    <t>174523</t>
  </si>
  <si>
    <t>174524</t>
  </si>
  <si>
    <t>174525</t>
  </si>
  <si>
    <t>174526</t>
  </si>
  <si>
    <t>174527</t>
  </si>
  <si>
    <t>174528</t>
  </si>
  <si>
    <t>174529</t>
  </si>
  <si>
    <t>174530</t>
  </si>
  <si>
    <t>174536</t>
  </si>
  <si>
    <t>174537</t>
  </si>
  <si>
    <t>174538</t>
  </si>
  <si>
    <t>174539</t>
  </si>
  <si>
    <t>174542</t>
  </si>
  <si>
    <t>174543</t>
  </si>
  <si>
    <t>174544</t>
  </si>
  <si>
    <t>174546</t>
  </si>
  <si>
    <t>174547</t>
  </si>
  <si>
    <t>174548</t>
  </si>
  <si>
    <t>174549</t>
  </si>
  <si>
    <t>174550</t>
  </si>
  <si>
    <t>174551</t>
  </si>
  <si>
    <t>174552</t>
  </si>
  <si>
    <t>174553</t>
  </si>
  <si>
    <t>174554</t>
  </si>
  <si>
    <t>174560</t>
  </si>
  <si>
    <t>174569</t>
  </si>
  <si>
    <t>174571</t>
  </si>
  <si>
    <t>174572</t>
  </si>
  <si>
    <t>174575</t>
  </si>
  <si>
    <t>174576</t>
  </si>
  <si>
    <t>174577</t>
  </si>
  <si>
    <t>174578</t>
  </si>
  <si>
    <t>174579</t>
  </si>
  <si>
    <t>174580</t>
  </si>
  <si>
    <t>174581</t>
  </si>
  <si>
    <t>174586</t>
  </si>
  <si>
    <t>174587</t>
  </si>
  <si>
    <t>174592</t>
  </si>
  <si>
    <t>174593</t>
  </si>
  <si>
    <t>174596</t>
  </si>
  <si>
    <t>174597</t>
  </si>
  <si>
    <t>174598</t>
  </si>
  <si>
    <t>174600</t>
  </si>
  <si>
    <t>174605</t>
  </si>
  <si>
    <t>174607</t>
  </si>
  <si>
    <t>174611</t>
  </si>
  <si>
    <t>174612</t>
  </si>
  <si>
    <t>174617</t>
  </si>
  <si>
    <t>174618</t>
  </si>
  <si>
    <t>174619</t>
  </si>
  <si>
    <t>174620</t>
  </si>
  <si>
    <t>174623</t>
  </si>
  <si>
    <t>174624</t>
  </si>
  <si>
    <t>174625</t>
  </si>
  <si>
    <t>174626</t>
  </si>
  <si>
    <t>174627</t>
  </si>
  <si>
    <t>174628</t>
  </si>
  <si>
    <t>174629</t>
  </si>
  <si>
    <t>174630</t>
  </si>
  <si>
    <t>174631</t>
  </si>
  <si>
    <t>174633</t>
  </si>
  <si>
    <t>174634</t>
  </si>
  <si>
    <t>174635</t>
  </si>
  <si>
    <t>174636</t>
  </si>
  <si>
    <t>174637</t>
  </si>
  <si>
    <t>174638</t>
  </si>
  <si>
    <t>174641</t>
  </si>
  <si>
    <t>174642</t>
  </si>
  <si>
    <t>174643</t>
  </si>
  <si>
    <t>174644</t>
  </si>
  <si>
    <t>174645</t>
  </si>
  <si>
    <t>174646</t>
  </si>
  <si>
    <t>174647</t>
  </si>
  <si>
    <t>174648</t>
  </si>
  <si>
    <t>174649</t>
  </si>
  <si>
    <t>174650</t>
  </si>
  <si>
    <t>174651</t>
  </si>
  <si>
    <t>174652</t>
  </si>
  <si>
    <t>174654</t>
  </si>
  <si>
    <t>174655</t>
  </si>
  <si>
    <t>174656</t>
  </si>
  <si>
    <t>174658</t>
  </si>
  <si>
    <t>174659</t>
  </si>
  <si>
    <t>174661</t>
  </si>
  <si>
    <t>174662</t>
  </si>
  <si>
    <t>174666</t>
  </si>
  <si>
    <t>174667</t>
  </si>
  <si>
    <t>174668</t>
  </si>
  <si>
    <t>174669</t>
  </si>
  <si>
    <t>174673</t>
  </si>
  <si>
    <t>174674</t>
  </si>
  <si>
    <t>174676</t>
  </si>
  <si>
    <t>174677</t>
  </si>
  <si>
    <t>174678</t>
  </si>
  <si>
    <t>174679</t>
  </si>
  <si>
    <t>174680</t>
  </si>
  <si>
    <t>174682</t>
  </si>
  <si>
    <t>174683</t>
  </si>
  <si>
    <t>174684</t>
  </si>
  <si>
    <t>174685</t>
  </si>
  <si>
    <t>174686</t>
  </si>
  <si>
    <t>174687</t>
  </si>
  <si>
    <t>174690</t>
  </si>
  <si>
    <t>174691</t>
  </si>
  <si>
    <t>174692</t>
  </si>
  <si>
    <t>174693</t>
  </si>
  <si>
    <t>174694</t>
  </si>
  <si>
    <t>174695</t>
  </si>
  <si>
    <t>174696</t>
  </si>
  <si>
    <t>174697</t>
  </si>
  <si>
    <t>174699</t>
  </si>
  <si>
    <t>174700</t>
  </si>
  <si>
    <t>174703</t>
  </si>
  <si>
    <t>174705</t>
  </si>
  <si>
    <t>174706</t>
  </si>
  <si>
    <t>174707</t>
  </si>
  <si>
    <t>174708</t>
  </si>
  <si>
    <t>174709</t>
  </si>
  <si>
    <t>174710</t>
  </si>
  <si>
    <t>174711</t>
  </si>
  <si>
    <t>174712</t>
  </si>
  <si>
    <t>174713</t>
  </si>
  <si>
    <t>174714</t>
  </si>
  <si>
    <t>174717</t>
  </si>
  <si>
    <t>174718</t>
  </si>
  <si>
    <t>174719</t>
  </si>
  <si>
    <t>174720</t>
  </si>
  <si>
    <t>174721</t>
  </si>
  <si>
    <t>174722</t>
  </si>
  <si>
    <t>174723</t>
  </si>
  <si>
    <t>174724</t>
  </si>
  <si>
    <t>174725</t>
  </si>
  <si>
    <t>174726</t>
  </si>
  <si>
    <t>174727</t>
  </si>
  <si>
    <t>174728</t>
  </si>
  <si>
    <t>174730</t>
  </si>
  <si>
    <t>174731</t>
  </si>
  <si>
    <t>174732</t>
  </si>
  <si>
    <t>174733</t>
  </si>
  <si>
    <t>174734</t>
  </si>
  <si>
    <t>174735</t>
  </si>
  <si>
    <t>174737</t>
  </si>
  <si>
    <t>174738</t>
  </si>
  <si>
    <t>174739</t>
  </si>
  <si>
    <t>174740</t>
  </si>
  <si>
    <t>174741</t>
  </si>
  <si>
    <t>174743</t>
  </si>
  <si>
    <t>174744</t>
  </si>
  <si>
    <t>174745</t>
  </si>
  <si>
    <t>174750</t>
  </si>
  <si>
    <t>174753</t>
  </si>
  <si>
    <t>174754</t>
  </si>
  <si>
    <t>174755</t>
  </si>
  <si>
    <t>174757</t>
  </si>
  <si>
    <t>174758</t>
  </si>
  <si>
    <t>174761</t>
  </si>
  <si>
    <t>174766</t>
  </si>
  <si>
    <t>174767</t>
  </si>
  <si>
    <t>174769</t>
  </si>
  <si>
    <t>174770</t>
  </si>
  <si>
    <t>174771</t>
  </si>
  <si>
    <t>174772</t>
  </si>
  <si>
    <t>174773</t>
  </si>
  <si>
    <t>174774</t>
  </si>
  <si>
    <t>174775</t>
  </si>
  <si>
    <t>174776</t>
  </si>
  <si>
    <t>174777</t>
  </si>
  <si>
    <t>174778</t>
  </si>
  <si>
    <t>174779</t>
  </si>
  <si>
    <t>174780</t>
  </si>
  <si>
    <t>174781</t>
  </si>
  <si>
    <t>174782</t>
  </si>
  <si>
    <t>174783</t>
  </si>
  <si>
    <t>174784</t>
  </si>
  <si>
    <t>174785</t>
  </si>
  <si>
    <t>174786</t>
  </si>
  <si>
    <t>174787</t>
  </si>
  <si>
    <t>174799</t>
  </si>
  <si>
    <t>174800</t>
  </si>
  <si>
    <t>174805</t>
  </si>
  <si>
    <t>174807</t>
  </si>
  <si>
    <t>174808</t>
  </si>
  <si>
    <t>174810</t>
  </si>
  <si>
    <t>174813</t>
  </si>
  <si>
    <t>174814</t>
  </si>
  <si>
    <t>174815</t>
  </si>
  <si>
    <t>174816</t>
  </si>
  <si>
    <t>174818</t>
  </si>
  <si>
    <t>174832</t>
  </si>
  <si>
    <t>174833</t>
  </si>
  <si>
    <t>174839</t>
  </si>
  <si>
    <t>174840</t>
  </si>
  <si>
    <t>174841</t>
  </si>
  <si>
    <t>174842</t>
  </si>
  <si>
    <t>174847</t>
  </si>
  <si>
    <t>174848</t>
  </si>
  <si>
    <t>174849</t>
  </si>
  <si>
    <t>174850</t>
  </si>
  <si>
    <t>174852</t>
  </si>
  <si>
    <t>174853</t>
  </si>
  <si>
    <t>174856</t>
  </si>
  <si>
    <t>174857</t>
  </si>
  <si>
    <t>174858</t>
  </si>
  <si>
    <t>174859</t>
  </si>
  <si>
    <t>174860</t>
  </si>
  <si>
    <t>174862</t>
  </si>
  <si>
    <t>174863</t>
  </si>
  <si>
    <t>174865</t>
  </si>
  <si>
    <t>174866</t>
  </si>
  <si>
    <t>174867</t>
  </si>
  <si>
    <t>174869</t>
  </si>
  <si>
    <t>174870</t>
  </si>
  <si>
    <t>174873</t>
  </si>
  <si>
    <t>174875</t>
  </si>
  <si>
    <t>174877</t>
  </si>
  <si>
    <t>174878</t>
  </si>
  <si>
    <t>174879</t>
  </si>
  <si>
    <t>174882</t>
  </si>
  <si>
    <t>174883</t>
  </si>
  <si>
    <t>174884</t>
  </si>
  <si>
    <t>174885</t>
  </si>
  <si>
    <t>174886</t>
  </si>
  <si>
    <t>174888</t>
  </si>
  <si>
    <t>174889</t>
  </si>
  <si>
    <t>174890</t>
  </si>
  <si>
    <t>174891</t>
  </si>
  <si>
    <t>174892</t>
  </si>
  <si>
    <t>SLF-UK UGAAP ADJ</t>
  </si>
  <si>
    <t>174894</t>
  </si>
  <si>
    <t>174896</t>
  </si>
  <si>
    <t>174897</t>
  </si>
  <si>
    <t>174906</t>
  </si>
  <si>
    <t>174907</t>
  </si>
  <si>
    <t>174909</t>
  </si>
  <si>
    <t>174987</t>
  </si>
  <si>
    <t>174988</t>
  </si>
  <si>
    <t>174991</t>
  </si>
  <si>
    <t>174994</t>
  </si>
  <si>
    <t>174995</t>
  </si>
  <si>
    <t>174997</t>
  </si>
  <si>
    <t>174998</t>
  </si>
  <si>
    <t>174999</t>
  </si>
  <si>
    <t>100295</t>
  </si>
  <si>
    <t>102043</t>
  </si>
  <si>
    <t>102044</t>
  </si>
  <si>
    <t>143116</t>
  </si>
  <si>
    <t>159324</t>
  </si>
  <si>
    <t>559325</t>
  </si>
  <si>
    <t>100281</t>
  </si>
  <si>
    <t>400813</t>
  </si>
  <si>
    <t>100214</t>
  </si>
  <si>
    <t>100228</t>
  </si>
  <si>
    <t>100275</t>
  </si>
  <si>
    <t>100276</t>
  </si>
  <si>
    <t>100298</t>
  </si>
  <si>
    <t>100300</t>
  </si>
  <si>
    <t>100301</t>
  </si>
  <si>
    <t>100323</t>
  </si>
  <si>
    <t>100325</t>
  </si>
  <si>
    <t>100327</t>
  </si>
  <si>
    <t>100342</t>
  </si>
  <si>
    <t>100344</t>
  </si>
  <si>
    <t>100345</t>
  </si>
  <si>
    <t>100347</t>
  </si>
  <si>
    <t>100353</t>
  </si>
  <si>
    <t>100354</t>
  </si>
  <si>
    <t>100355</t>
  </si>
  <si>
    <t>100371</t>
  </si>
  <si>
    <t>100373</t>
  </si>
  <si>
    <t>100375</t>
  </si>
  <si>
    <t>100386</t>
  </si>
  <si>
    <t>100390</t>
  </si>
  <si>
    <t>100391</t>
  </si>
  <si>
    <t>100392</t>
  </si>
  <si>
    <t>100395</t>
  </si>
  <si>
    <t>103004</t>
  </si>
  <si>
    <t>103125</t>
  </si>
  <si>
    <t>103127</t>
  </si>
  <si>
    <t>103129</t>
  </si>
  <si>
    <t>103161</t>
  </si>
  <si>
    <t>103169</t>
  </si>
  <si>
    <t>123214</t>
  </si>
  <si>
    <t>202238</t>
  </si>
  <si>
    <t>500207</t>
  </si>
  <si>
    <t>500337</t>
  </si>
  <si>
    <t>500700</t>
  </si>
  <si>
    <t>503197</t>
  </si>
  <si>
    <t>400814</t>
  </si>
  <si>
    <t>400880</t>
  </si>
  <si>
    <t>000033</t>
  </si>
  <si>
    <t>274822</t>
  </si>
  <si>
    <t>274823</t>
  </si>
  <si>
    <t>274824</t>
  </si>
  <si>
    <t>174007</t>
  </si>
  <si>
    <t>174008</t>
  </si>
  <si>
    <t>174012</t>
  </si>
  <si>
    <t>174015</t>
  </si>
  <si>
    <t>174016</t>
  </si>
  <si>
    <t>174018</t>
  </si>
  <si>
    <t>174019</t>
  </si>
  <si>
    <t>174021</t>
  </si>
  <si>
    <t>174045</t>
  </si>
  <si>
    <t>174119</t>
  </si>
  <si>
    <t>174127</t>
  </si>
  <si>
    <t>174237</t>
  </si>
  <si>
    <t>174299</t>
  </si>
  <si>
    <t>174502</t>
  </si>
  <si>
    <t>174589</t>
  </si>
  <si>
    <t>174798</t>
  </si>
  <si>
    <t>400905</t>
  </si>
  <si>
    <t>174000</t>
  </si>
  <si>
    <t>SLF-AS/OT UGAAP ADJ</t>
  </si>
  <si>
    <t>TRANSACTIONS -IFRS 17</t>
  </si>
  <si>
    <t>NATURAL_ACCOUNT_PARENT_CD</t>
  </si>
  <si>
    <t>NATURAL_ACCOUNT_PARENT_DESC_TX</t>
  </si>
  <si>
    <t>NATURAL_ACCOUNT_CD</t>
  </si>
  <si>
    <t>NATURAL_ACCOUNT_DESC_TXT</t>
  </si>
  <si>
    <t>Accr Commiss</t>
  </si>
  <si>
    <t>MALN180</t>
  </si>
  <si>
    <t>180 Other Assets</t>
  </si>
  <si>
    <t>249010001</t>
  </si>
  <si>
    <t>Accr Comm On Insur Prem And Ann Considerations Ceded</t>
  </si>
  <si>
    <t>Adv Prem</t>
  </si>
  <si>
    <t>MALN210</t>
  </si>
  <si>
    <t>210 Amounts on deposit</t>
  </si>
  <si>
    <t>214010000</t>
  </si>
  <si>
    <t>Prem And Annuity Considerations Recd In Adv 1st Yr Direct</t>
  </si>
  <si>
    <t>214010002</t>
  </si>
  <si>
    <t>Prem And Annuity Considerations Recd In Adv 1st Yr Assumed</t>
  </si>
  <si>
    <t>214010082</t>
  </si>
  <si>
    <t>Prem And Annuity Considerations Recd In Adv 1st Yr Assumed Contra</t>
  </si>
  <si>
    <t>214020000</t>
  </si>
  <si>
    <t>Prem And Annuity Considerations Recd In Adv Renewal Direct</t>
  </si>
  <si>
    <t>214020002</t>
  </si>
  <si>
    <t>Prem And Annuity Considerations Recd In Adv Renewal Assumed</t>
  </si>
  <si>
    <t>214020082</t>
  </si>
  <si>
    <t>Prem And Annuity Considerations Recd In Adv Renewal Assumed Contra</t>
  </si>
  <si>
    <t>214020800</t>
  </si>
  <si>
    <t>Prem And Annuity Considerations Recd In Adv Renewal Direct - Compass</t>
  </si>
  <si>
    <t>214030000</t>
  </si>
  <si>
    <t>Prem And Annuity Considerations Recd In Adv Single</t>
  </si>
  <si>
    <t>218150000</t>
  </si>
  <si>
    <t>Amts On Deposit To Pay Future Premium Direct</t>
  </si>
  <si>
    <t>218150002</t>
  </si>
  <si>
    <t>Amts On Deposit To Pay Future Premium Assumed</t>
  </si>
  <si>
    <t>218150200</t>
  </si>
  <si>
    <t>Amts On Deposit Future Premium - Accrued Interest</t>
  </si>
  <si>
    <t>218150300</t>
  </si>
  <si>
    <t>Amts On Deposit Future Premium - Principal</t>
  </si>
  <si>
    <t>218150400</t>
  </si>
  <si>
    <t>Amts On Deposit Withdrawal Prem Fund - Accrued Interest</t>
  </si>
  <si>
    <t>218150500</t>
  </si>
  <si>
    <t>Amts On Deposit Non Withdrawal Prem Fund - Accrued Interest</t>
  </si>
  <si>
    <t>218153000</t>
  </si>
  <si>
    <t>Amts On Deposit Accr Int To Pay Future Premium #1</t>
  </si>
  <si>
    <t>218160000</t>
  </si>
  <si>
    <t>Amts On Deposit To Pay Future Premium #1</t>
  </si>
  <si>
    <t>218170000</t>
  </si>
  <si>
    <t>Amts On Deposit To Pay Future Premium #2</t>
  </si>
  <si>
    <t>218180000</t>
  </si>
  <si>
    <t>Amts On Deposit To Pay Future Premium #3</t>
  </si>
  <si>
    <t>218193000</t>
  </si>
  <si>
    <t>Amts On Deposit Accr Int To Pay Future Premium #2</t>
  </si>
  <si>
    <t>Annuity payments</t>
  </si>
  <si>
    <t>218450000</t>
  </si>
  <si>
    <t>Amts On Deposit Pension Annuity Products Open Bal</t>
  </si>
  <si>
    <t>218460000</t>
  </si>
  <si>
    <t>Amts On Deposit Pens Ann Products Curr Yr</t>
  </si>
  <si>
    <t>218470000</t>
  </si>
  <si>
    <t>Amts On Deposit Pens Ann Products Withdrawl</t>
  </si>
  <si>
    <t>MALN205</t>
  </si>
  <si>
    <t>205 Contractholder deposits</t>
  </si>
  <si>
    <t>208850500</t>
  </si>
  <si>
    <t>US Gaap Account Value Liability Ann Payments</t>
  </si>
  <si>
    <t>MALN503</t>
  </si>
  <si>
    <t>503 Annuity payments</t>
  </si>
  <si>
    <t>507700000</t>
  </si>
  <si>
    <t>Ann Installment Payments Direct</t>
  </si>
  <si>
    <t>507700002</t>
  </si>
  <si>
    <t>Ann Installment Payments Assumed</t>
  </si>
  <si>
    <t>507700201</t>
  </si>
  <si>
    <t>Annuity Payments GMIB Applied</t>
  </si>
  <si>
    <t>507702130</t>
  </si>
  <si>
    <t>Ann Installment Payments Flexible Prem</t>
  </si>
  <si>
    <t>507702131</t>
  </si>
  <si>
    <t>Ann Installment Payments Regatta</t>
  </si>
  <si>
    <t>507702132</t>
  </si>
  <si>
    <t>Ann Installment Payments Regatta Gold</t>
  </si>
  <si>
    <t>507702133</t>
  </si>
  <si>
    <t>Ann Installment Payments Single Prem</t>
  </si>
  <si>
    <t>507702134</t>
  </si>
  <si>
    <t>Ann Installment Payments Bonus Horizon 1</t>
  </si>
  <si>
    <t>507702135</t>
  </si>
  <si>
    <t>Ann Installment Payments Horizon Plus</t>
  </si>
  <si>
    <t>507702136</t>
  </si>
  <si>
    <t>Ann Installment Payments Compass 1</t>
  </si>
  <si>
    <t>507702137</t>
  </si>
  <si>
    <t>Ann Installment Payments Compass 2</t>
  </si>
  <si>
    <t>507702138</t>
  </si>
  <si>
    <t>Ann Installment Payments Compass 3</t>
  </si>
  <si>
    <t>507702140</t>
  </si>
  <si>
    <t>Ann Installment Payments Horizon 5</t>
  </si>
  <si>
    <t>507702141</t>
  </si>
  <si>
    <t>Ann Installment Payments Compass Group</t>
  </si>
  <si>
    <t>507702143</t>
  </si>
  <si>
    <t>Ann Installment Payments Architect Group</t>
  </si>
  <si>
    <t>507702144</t>
  </si>
  <si>
    <t>Ann Installment Payments Regatta Classic</t>
  </si>
  <si>
    <t>507702146</t>
  </si>
  <si>
    <t>Ann Installment Payments Futurity Product</t>
  </si>
  <si>
    <t>507702147</t>
  </si>
  <si>
    <t>Ann Installment Payments Regatta Platinum</t>
  </si>
  <si>
    <t>507702148</t>
  </si>
  <si>
    <t>Ann Installment Payments Futurity II</t>
  </si>
  <si>
    <t>507702149</t>
  </si>
  <si>
    <t>Ann Installment Payments Futurity Fixed</t>
  </si>
  <si>
    <t>507702153</t>
  </si>
  <si>
    <t>Ann Installment Payments Futurity Focus</t>
  </si>
  <si>
    <t>507702154</t>
  </si>
  <si>
    <t>Ann Installment Payments Architect Advantage</t>
  </si>
  <si>
    <t>507702155</t>
  </si>
  <si>
    <t>Ann Installment Payments Futurity Accolade</t>
  </si>
  <si>
    <t>507702156</t>
  </si>
  <si>
    <t>Ann Installment Payments Regatta Extra</t>
  </si>
  <si>
    <t>507702157</t>
  </si>
  <si>
    <t>Ann Installment Payments Futurity Select Four</t>
  </si>
  <si>
    <t>507702158</t>
  </si>
  <si>
    <t>Ann Installment Payments Regatta Flex Four</t>
  </si>
  <si>
    <t>507702170</t>
  </si>
  <si>
    <t>Ann Installment Payments Regatta Master Choice #1</t>
  </si>
  <si>
    <t>507702171</t>
  </si>
  <si>
    <t>Ann Installment Payments Regatta Master Access #1</t>
  </si>
  <si>
    <t>507702172</t>
  </si>
  <si>
    <t>Ann Installment Payments Regatta Master Flex</t>
  </si>
  <si>
    <t>507702173</t>
  </si>
  <si>
    <t>Ann Installment Payments #1</t>
  </si>
  <si>
    <t>507702174</t>
  </si>
  <si>
    <t>Ann Buy-In Installment Payments</t>
  </si>
  <si>
    <t>507702175</t>
  </si>
  <si>
    <t>Longevity Insurance (FGDNPL) Installment Payments</t>
  </si>
  <si>
    <t>507702176</t>
  </si>
  <si>
    <t>Longevity Insurance (FGDNPR) Installment Payments</t>
  </si>
  <si>
    <t>507702400</t>
  </si>
  <si>
    <t>Ann Installment Payments All Star</t>
  </si>
  <si>
    <t>507702401</t>
  </si>
  <si>
    <t>Ann Installment Payments All Star Traditions #1</t>
  </si>
  <si>
    <t>507702403</t>
  </si>
  <si>
    <t>Ann Installment Payments All Star Extra</t>
  </si>
  <si>
    <t>507705500</t>
  </si>
  <si>
    <t>SA Ann Installment Payments Gross Up NAIC Only</t>
  </si>
  <si>
    <t>507707628</t>
  </si>
  <si>
    <t>Annuity Payments Assumed #1</t>
  </si>
  <si>
    <t>507707630</t>
  </si>
  <si>
    <t>Annuity Payments Assumed #2</t>
  </si>
  <si>
    <t>507709999</t>
  </si>
  <si>
    <t>Ann Installment Payments #2</t>
  </si>
  <si>
    <t>507711201</t>
  </si>
  <si>
    <t>Ann Installment Payments Assumed From SLA #1</t>
  </si>
  <si>
    <t>507711202</t>
  </si>
  <si>
    <t>Ann Installment Payments Assumed From SLA #2</t>
  </si>
  <si>
    <t>507720000</t>
  </si>
  <si>
    <t>Annuity Pymt - ex int inst Acct</t>
  </si>
  <si>
    <t>507722146</t>
  </si>
  <si>
    <t>Ann Installment Payments Bonus Futurity</t>
  </si>
  <si>
    <t>507722147</t>
  </si>
  <si>
    <t>Ann Installm Paymt Bonus CR To PH Acct Value Regatta Platinum Choice</t>
  </si>
  <si>
    <t>507722148</t>
  </si>
  <si>
    <t>Ann Installment Payments Bonus Futurity II, III, Select VII</t>
  </si>
  <si>
    <t>507722155</t>
  </si>
  <si>
    <t>Ann Installment Payments Bonus Credited To PH Acct Value #1</t>
  </si>
  <si>
    <t>507722156</t>
  </si>
  <si>
    <t>Ann Installment Paymt Bonus Credited To PH Acct Value Regatta Extra</t>
  </si>
  <si>
    <t>507722157</t>
  </si>
  <si>
    <t>Ann Installment Payments Bonus Credited To PH Acct Value #2</t>
  </si>
  <si>
    <t>507722158</t>
  </si>
  <si>
    <t>Ann Installment Paymt Bonus Credit to PH Value Regatta Flex II</t>
  </si>
  <si>
    <t>507722159</t>
  </si>
  <si>
    <t>Ann Installm Paymt Bonus CR To PH Act Value Architect Advantage Plus</t>
  </si>
  <si>
    <t>507722161</t>
  </si>
  <si>
    <t>Ann Installment Payments Bonus Credited To Policyholder</t>
  </si>
  <si>
    <t>507722170</t>
  </si>
  <si>
    <t>Ann Installment Payments Regatta Master Choice #2</t>
  </si>
  <si>
    <t>507722171</t>
  </si>
  <si>
    <t>Ann Installment Payments Regatta Master Access #2</t>
  </si>
  <si>
    <t>507722172</t>
  </si>
  <si>
    <t>Ann Installment Payments Bonus Credited To Policyholder Acct Value</t>
  </si>
  <si>
    <t>507722173</t>
  </si>
  <si>
    <t>Ann Installment Payments Retirement Pensions</t>
  </si>
  <si>
    <t>507722400</t>
  </si>
  <si>
    <t>Ann Installment Payments Bonus Credited All Star</t>
  </si>
  <si>
    <t>507722401</t>
  </si>
  <si>
    <t>Ann Installment Payments All Star Traditions #2</t>
  </si>
  <si>
    <t>507722402</t>
  </si>
  <si>
    <t>Ann Installment Payments All Star Freedom</t>
  </si>
  <si>
    <t>507741201</t>
  </si>
  <si>
    <t>Ann Installment Paymt For Structured Settlements SLI / SLA interco</t>
  </si>
  <si>
    <t>507750000</t>
  </si>
  <si>
    <t>Amts On Dep Group Deposit Admin Contracts Taxable</t>
  </si>
  <si>
    <t>507770000</t>
  </si>
  <si>
    <t>RRIF Incomemaster 1987 Amounts Withdrawn</t>
  </si>
  <si>
    <t>507801100</t>
  </si>
  <si>
    <t>Pymts Under Settle Ann Lump Sums Not Involving Life Conting</t>
  </si>
  <si>
    <t>507810000</t>
  </si>
  <si>
    <t>Pymts Under Settle Ann Install not Involving Life Contingency Direct</t>
  </si>
  <si>
    <t>507810002</t>
  </si>
  <si>
    <t>Pymts Under Settle Ann Install not Involvng Life Contingency Assumed</t>
  </si>
  <si>
    <t>507812133</t>
  </si>
  <si>
    <t>Pymts Under Settle Ann Install not Involving Life Contingencies SPDA</t>
  </si>
  <si>
    <t>507820000</t>
  </si>
  <si>
    <t>Pymts Under Settle Ann Excess Int On Install not Involve Conting</t>
  </si>
  <si>
    <t>507822133</t>
  </si>
  <si>
    <t>Pymt Under Settle Ann Exces Int-Install not Involve Life Single Prem</t>
  </si>
  <si>
    <t>507842100</t>
  </si>
  <si>
    <t>Ann Installment Payments Life Contingencies</t>
  </si>
  <si>
    <t>507852100</t>
  </si>
  <si>
    <t>Ann Installment Payments Excess Int #1</t>
  </si>
  <si>
    <t>507852129</t>
  </si>
  <si>
    <t>Ann Installment Payments Excess Int Eia</t>
  </si>
  <si>
    <t>507852147</t>
  </si>
  <si>
    <t>Ann Installment Payments Excess Int Bonus Regatta Platinum Choice</t>
  </si>
  <si>
    <t>507852155</t>
  </si>
  <si>
    <t>Ann Installment Payments Excess Int Fixed Contra</t>
  </si>
  <si>
    <t>507852156</t>
  </si>
  <si>
    <t>Ann Installment Payments Excess Int #2</t>
  </si>
  <si>
    <t>507852157</t>
  </si>
  <si>
    <t>Ann Installment Payments Excess Int Regatta Flex Four</t>
  </si>
  <si>
    <t>507852159</t>
  </si>
  <si>
    <t>Ann Installment Payments Excess Int Architect Adv Plus</t>
  </si>
  <si>
    <t>507852161</t>
  </si>
  <si>
    <t>Ann Installment Payments Bonus Received By Policyholder</t>
  </si>
  <si>
    <t>507852170</t>
  </si>
  <si>
    <t>Ann Installment Payments Regatta Master Choice #3</t>
  </si>
  <si>
    <t>507852171</t>
  </si>
  <si>
    <t>Ann Installment Payments Regatta Master Access #3</t>
  </si>
  <si>
    <t>507852172</t>
  </si>
  <si>
    <t>Ann Installment Payments Excess Interest Bonus</t>
  </si>
  <si>
    <t>507852400</t>
  </si>
  <si>
    <t>Ann Installment Payments Excess Interest Bonus Excess Interest</t>
  </si>
  <si>
    <t>507852401</t>
  </si>
  <si>
    <t>Ann Installm Paymt Excess Int Bonus Excess Int All Star Traditions</t>
  </si>
  <si>
    <t>507852403</t>
  </si>
  <si>
    <t>Ann Installment Payments Excess Int Bonus Excess Int</t>
  </si>
  <si>
    <t>507860000</t>
  </si>
  <si>
    <t>Pymts Under Settle Ann Install Involving Life Contingencies Direct</t>
  </si>
  <si>
    <t>507860002</t>
  </si>
  <si>
    <t>Pymts Under Settle Ann Install Involving Life Contingencies Assumed</t>
  </si>
  <si>
    <t>507870000</t>
  </si>
  <si>
    <t>Pymts Under Settle Ann Excess Int On Install Involve Conting</t>
  </si>
  <si>
    <t>507892173</t>
  </si>
  <si>
    <t>Annuities Surrender Values Life Contingencies Annuity Direct</t>
  </si>
  <si>
    <t>507900000</t>
  </si>
  <si>
    <t>Excess Of Account Value For Non Forfeiture Surrender</t>
  </si>
  <si>
    <t>507910000</t>
  </si>
  <si>
    <t>Excess Annuitizations Bonus Eia</t>
  </si>
  <si>
    <t>507940000</t>
  </si>
  <si>
    <t>Excess Maturity Bonus - Annuities</t>
  </si>
  <si>
    <t>588352100</t>
  </si>
  <si>
    <t>Return Of Explicit Charges - Annuities</t>
  </si>
  <si>
    <t>Claims</t>
  </si>
  <si>
    <t>180506000</t>
  </si>
  <si>
    <t>Prepaid ASO claims</t>
  </si>
  <si>
    <t>MALN220</t>
  </si>
  <si>
    <t>220 Policy benefits payable</t>
  </si>
  <si>
    <t>209360000</t>
  </si>
  <si>
    <t>Prov For Unreported Claims Regular Direct</t>
  </si>
  <si>
    <t>209360002</t>
  </si>
  <si>
    <t>Prov For Unreported Claims Regular Assumed</t>
  </si>
  <si>
    <t>220011130</t>
  </si>
  <si>
    <t>OS Claims Ins and Ann Contracts DC VLI</t>
  </si>
  <si>
    <t>220011142</t>
  </si>
  <si>
    <t>OS Claims Ins and Ann Contracts DC Horizon Plus</t>
  </si>
  <si>
    <t>220017243</t>
  </si>
  <si>
    <t>Claims Payable  AXXX  VT Captive</t>
  </si>
  <si>
    <t>220080000</t>
  </si>
  <si>
    <t>OS Claims Disability Installments Direct</t>
  </si>
  <si>
    <t>220080002</t>
  </si>
  <si>
    <t>OS Claims Disability Installments Assumed</t>
  </si>
  <si>
    <t>220090000</t>
  </si>
  <si>
    <t>OS Claims Under Ins &amp; Ann Contracts</t>
  </si>
  <si>
    <t>220100000</t>
  </si>
  <si>
    <t>OS Claims Matured Endowments</t>
  </si>
  <si>
    <t>220100001</t>
  </si>
  <si>
    <t>OS Claims Matured Endowments - UK</t>
  </si>
  <si>
    <t>220103000</t>
  </si>
  <si>
    <t>OS Claims Matured Endowments wo FPO</t>
  </si>
  <si>
    <t>220110000</t>
  </si>
  <si>
    <t>OS Claims Matured Endowments No Master Record</t>
  </si>
  <si>
    <t>220140000</t>
  </si>
  <si>
    <t>OS Claims Surrender Values And Withdrawal Allow</t>
  </si>
  <si>
    <t>220141130</t>
  </si>
  <si>
    <t>OS Claims Ins and Ann Contracts VLI Non Qualify</t>
  </si>
  <si>
    <t>220141142</t>
  </si>
  <si>
    <t>OS Claims Ins and Ann Contracts Horizon Plus Non Qualify</t>
  </si>
  <si>
    <t>220141168</t>
  </si>
  <si>
    <t>OS Claims Ins and Ann Contracts VUL</t>
  </si>
  <si>
    <t>220141300</t>
  </si>
  <si>
    <t>OS Claims Regular VLI</t>
  </si>
  <si>
    <t>220141400</t>
  </si>
  <si>
    <t>OS Claims Regular Horizon</t>
  </si>
  <si>
    <t>220143000</t>
  </si>
  <si>
    <t>OS Claims Surr Values And Withdrawal Allow wo FPO</t>
  </si>
  <si>
    <t>220147243</t>
  </si>
  <si>
    <t>OS Claims Surrender AXXX VT Captive</t>
  </si>
  <si>
    <t>220150000</t>
  </si>
  <si>
    <t>OS Claims Auto Generated CSV And Withdrawal Allow</t>
  </si>
  <si>
    <t>220160000</t>
  </si>
  <si>
    <t>OS Claims Critical Illness</t>
  </si>
  <si>
    <t>220162100</t>
  </si>
  <si>
    <t>FB Claims Recoverable</t>
  </si>
  <si>
    <t>220170000</t>
  </si>
  <si>
    <t>OS Claims Annuity Installments</t>
  </si>
  <si>
    <t>220172130</t>
  </si>
  <si>
    <t>OS Claims Held Balance 97 92 FPRA Direct</t>
  </si>
  <si>
    <t>220172132</t>
  </si>
  <si>
    <t>OS Claims Held Balance 97 92 FPRA Assumed</t>
  </si>
  <si>
    <t>220172133</t>
  </si>
  <si>
    <t>OS Claims Annuity Installments SPDA</t>
  </si>
  <si>
    <t>220200000</t>
  </si>
  <si>
    <t>Prov For Reptd Claims Pay In Other Than Install Accr Direct</t>
  </si>
  <si>
    <t>220200002</t>
  </si>
  <si>
    <t>Prov For Reptd Claims Pay In Other Than Install Accr Assumed</t>
  </si>
  <si>
    <t>220200082</t>
  </si>
  <si>
    <t>Prov For Reptd Claims Pay In Other Than Install Accr Assumed Contra</t>
  </si>
  <si>
    <t>220201000</t>
  </si>
  <si>
    <t>Title Restricted Liability Accounts Direct</t>
  </si>
  <si>
    <t>220201002</t>
  </si>
  <si>
    <t>Title Restricted Liability Accounts Assumed</t>
  </si>
  <si>
    <t>220203000</t>
  </si>
  <si>
    <t>Prov For Reported Claims Due Payable Other Than Install wo FPO</t>
  </si>
  <si>
    <t>220203100</t>
  </si>
  <si>
    <t>Prov For Reptd Claims Pay In Other Than Install Accr w FPO</t>
  </si>
  <si>
    <t>220205500</t>
  </si>
  <si>
    <t>Prov For Reptd Claims Pay In Other Than Install Accr Dental Care</t>
  </si>
  <si>
    <t>220208000</t>
  </si>
  <si>
    <t>US Gaap Prov For Reptd Claims Due Pay Actl Reserves</t>
  </si>
  <si>
    <t>222010000</t>
  </si>
  <si>
    <t>OS Payments Settlement Annuities Install Payments</t>
  </si>
  <si>
    <t>222012133</t>
  </si>
  <si>
    <t>OS Payments Settlement Annuities Regular SPDA</t>
  </si>
  <si>
    <t>229360022</t>
  </si>
  <si>
    <t>Prov For Unreported Cont Disability Benefit Regular Assumed</t>
  </si>
  <si>
    <t>229360040</t>
  </si>
  <si>
    <t>Prov For Reported ICOS AH Claims - Direct</t>
  </si>
  <si>
    <t>229360042</t>
  </si>
  <si>
    <t>Prov For Reported ICOS AH Claims Assumed</t>
  </si>
  <si>
    <t>229360072</t>
  </si>
  <si>
    <t>Prov For Reported ICOS AH Claims Assumed Contra</t>
  </si>
  <si>
    <t>MALN270</t>
  </si>
  <si>
    <t>270 Other liabilities</t>
  </si>
  <si>
    <t>272390000</t>
  </si>
  <si>
    <t>Health Claims Suspense Direct</t>
  </si>
  <si>
    <t>272390001</t>
  </si>
  <si>
    <t>Health Claims Suspense Ceded</t>
  </si>
  <si>
    <t>272390002</t>
  </si>
  <si>
    <t>Health Claims Suspense Assumed</t>
  </si>
  <si>
    <t>MALN504</t>
  </si>
  <si>
    <t>504 Interest on claims and deposits</t>
  </si>
  <si>
    <t>508000000</t>
  </si>
  <si>
    <t>Int Credited To Polhld Proceeds Of Contracts On Dep #1</t>
  </si>
  <si>
    <t>508010000</t>
  </si>
  <si>
    <t>Int Credited To Polhld Proceeds Of Contracts On Dep Direct</t>
  </si>
  <si>
    <t>508010002</t>
  </si>
  <si>
    <t>Int Credited To Polhld Proceeds Of Contracts On Dep Assumed</t>
  </si>
  <si>
    <t>508010200</t>
  </si>
  <si>
    <t>Int Credited To Polhld Proceeds Of Contracts On Dep VA SA</t>
  </si>
  <si>
    <t>508012130</t>
  </si>
  <si>
    <t>Int Credited To Polhld Proceeds Of Contracts On Dep FPRA</t>
  </si>
  <si>
    <t>508012133</t>
  </si>
  <si>
    <t>Int Credited To Polhld Proceeds Of Contracts On Dep SPDA</t>
  </si>
  <si>
    <t>508012173</t>
  </si>
  <si>
    <t>Int Credited To Polhld Proceeds Of Contracts On Dep #2</t>
  </si>
  <si>
    <t>508020000</t>
  </si>
  <si>
    <t>Int Credited To Polhld Divd On Dep</t>
  </si>
  <si>
    <t>MALN550</t>
  </si>
  <si>
    <t>550 Operating Expenses</t>
  </si>
  <si>
    <t>541030013</t>
  </si>
  <si>
    <t>Health Insurance claimes recovery from US Branch</t>
  </si>
  <si>
    <t>Claims on prem?</t>
  </si>
  <si>
    <t>220011168</t>
  </si>
  <si>
    <t>OS Claims Ins and Ann Contracts DC Single Prem VUL</t>
  </si>
  <si>
    <t>220012130</t>
  </si>
  <si>
    <t>OS Death Claims Regular FPRA Flex Prem Retire Ann</t>
  </si>
  <si>
    <t>Commissions</t>
  </si>
  <si>
    <t>180600000</t>
  </si>
  <si>
    <t>Prepaid Commissions</t>
  </si>
  <si>
    <t>188400000</t>
  </si>
  <si>
    <t>Misc Assets Advances To Agents #1</t>
  </si>
  <si>
    <t>188400001</t>
  </si>
  <si>
    <t>Misc Assets Advances To Agents Balances</t>
  </si>
  <si>
    <t>188400003</t>
  </si>
  <si>
    <t>Misc Advances to Agents Non Admitted</t>
  </si>
  <si>
    <t>188400007</t>
  </si>
  <si>
    <t>Misc Advances to Agents Non Admitted - AEB</t>
  </si>
  <si>
    <t>188400010</t>
  </si>
  <si>
    <t>Misc Assets Advances To Agents Balances - AEB</t>
  </si>
  <si>
    <t>188400012</t>
  </si>
  <si>
    <t>Misc Assets Advances To Agents Balances Assumed</t>
  </si>
  <si>
    <t>188410000</t>
  </si>
  <si>
    <t>Loans To Field Force</t>
  </si>
  <si>
    <t>188410100</t>
  </si>
  <si>
    <t>Loans To Field Force Secured Loans</t>
  </si>
  <si>
    <t>188410200</t>
  </si>
  <si>
    <t>Loans To Field Force Unsecured Loans Non Reportable</t>
  </si>
  <si>
    <t>188410235</t>
  </si>
  <si>
    <t>Loans To Field Force Unsecured Loans</t>
  </si>
  <si>
    <t>188410300</t>
  </si>
  <si>
    <t>Loans To Field Force Misc Debts Non Reportable</t>
  </si>
  <si>
    <t>188410400</t>
  </si>
  <si>
    <t>Loans To Field Force Special Field Force Loans</t>
  </si>
  <si>
    <t>188410500</t>
  </si>
  <si>
    <t>Misc Assets From Agency Field Force Special Comm Releases</t>
  </si>
  <si>
    <t>188410600</t>
  </si>
  <si>
    <t>Loans To Field Force Disability Insurance</t>
  </si>
  <si>
    <t>188410700</t>
  </si>
  <si>
    <t>Loans To Field Force Small Group</t>
  </si>
  <si>
    <t>188410701</t>
  </si>
  <si>
    <t>Loans To Field Force Provision for Loan Losses</t>
  </si>
  <si>
    <t>188410800</t>
  </si>
  <si>
    <t>Loans To Field Force CAN</t>
  </si>
  <si>
    <t>188410801</t>
  </si>
  <si>
    <t>Loans To Field Force AR Laurentian Bank</t>
  </si>
  <si>
    <t>188410802</t>
  </si>
  <si>
    <t>Loans To Field Force AR Sun Life Securities</t>
  </si>
  <si>
    <t>188410900</t>
  </si>
  <si>
    <t>Loans To Field Force Sickness and Accident</t>
  </si>
  <si>
    <t>188411000</t>
  </si>
  <si>
    <t>Loans A Id Ind Bwo Oth</t>
  </si>
  <si>
    <t>188411100</t>
  </si>
  <si>
    <t>Loans A Od Sdy Dbtr Oth</t>
  </si>
  <si>
    <t>188411800</t>
  </si>
  <si>
    <t>Loans To Field Force Canadian Savings Bonds</t>
  </si>
  <si>
    <t>188412000</t>
  </si>
  <si>
    <t>Loans To Field Force LT Loans To Intermediaries</t>
  </si>
  <si>
    <t>188412100</t>
  </si>
  <si>
    <t>Loans To Field Force Housing Loan Benefit</t>
  </si>
  <si>
    <t>188413000</t>
  </si>
  <si>
    <t>Loans To Field Force Relocation Loans</t>
  </si>
  <si>
    <t>188414000</t>
  </si>
  <si>
    <t>Amounts Due From Agents Non Admitted</t>
  </si>
  <si>
    <t>188650011</t>
  </si>
  <si>
    <t>Misc Assets Advances To Agents #2</t>
  </si>
  <si>
    <t>188650016</t>
  </si>
  <si>
    <t>Misc Assets Advances To Agents Prov for Uncollectible Amts</t>
  </si>
  <si>
    <t>272340302</t>
  </si>
  <si>
    <t>LUTM-Commission Settlement #1</t>
  </si>
  <si>
    <t>272340303</t>
  </si>
  <si>
    <t>LUTM-Commission Creditors #1</t>
  </si>
  <si>
    <t>272340304</t>
  </si>
  <si>
    <t>LUTM-Commission Settlement #2</t>
  </si>
  <si>
    <t>272340305</t>
  </si>
  <si>
    <t>LUTM-Commission Creditors #2</t>
  </si>
  <si>
    <t>273141100</t>
  </si>
  <si>
    <t>Commission Loading #1</t>
  </si>
  <si>
    <t>273141200</t>
  </si>
  <si>
    <t>Commission Loading #2</t>
  </si>
  <si>
    <t>273151100</t>
  </si>
  <si>
    <t>Commission Loading #3</t>
  </si>
  <si>
    <t>273151200</t>
  </si>
  <si>
    <t>Commission Loading #4</t>
  </si>
  <si>
    <t>273161100</t>
  </si>
  <si>
    <t>Commission Loading #5</t>
  </si>
  <si>
    <t>273161200</t>
  </si>
  <si>
    <t>Commission Loading #6</t>
  </si>
  <si>
    <t>273162100</t>
  </si>
  <si>
    <t>Commission Loading #7</t>
  </si>
  <si>
    <t>273171100</t>
  </si>
  <si>
    <t>Commission Loading #8</t>
  </si>
  <si>
    <t>273171200</t>
  </si>
  <si>
    <t>Commission Loading #9</t>
  </si>
  <si>
    <t>273172100</t>
  </si>
  <si>
    <t>Commission Loading #10</t>
  </si>
  <si>
    <t>MALN526</t>
  </si>
  <si>
    <t>526 Ceded Commissions</t>
  </si>
  <si>
    <t>518600001</t>
  </si>
  <si>
    <t>1st Yr Comm Reportable Ceded #1</t>
  </si>
  <si>
    <t>518601111</t>
  </si>
  <si>
    <t>1st Yr. Comm Internet business Ceded</t>
  </si>
  <si>
    <t>518603101</t>
  </si>
  <si>
    <t>1st Yr Comm Reportable Ceded #2</t>
  </si>
  <si>
    <t>518607243</t>
  </si>
  <si>
    <t>1st Yr Comm Funds Withheld Ceded #1</t>
  </si>
  <si>
    <t>518607245</t>
  </si>
  <si>
    <t>1st Yr Comm Modified Coins Ceded</t>
  </si>
  <si>
    <t>518610001</t>
  </si>
  <si>
    <t>1st Yr Comm Non Reportable Ceded</t>
  </si>
  <si>
    <t>518617243</t>
  </si>
  <si>
    <t>1st Yr Comm Funds Withheld Ceded #2</t>
  </si>
  <si>
    <t>518700001</t>
  </si>
  <si>
    <t>Renewal Comm Reportable - Comm Expense Ceded</t>
  </si>
  <si>
    <t>518701111</t>
  </si>
  <si>
    <t>Renewal Comm Reportable Internet business Ceded</t>
  </si>
  <si>
    <t>518703101</t>
  </si>
  <si>
    <t>Renewal Comm Reportable Ceded #1</t>
  </si>
  <si>
    <t>518706001</t>
  </si>
  <si>
    <t>Renewal Comm Reportable Ceded #2</t>
  </si>
  <si>
    <t>518707243</t>
  </si>
  <si>
    <t>Renewal Comm Funds Withheld Ceded #1</t>
  </si>
  <si>
    <t>518707245</t>
  </si>
  <si>
    <t>Renewal Comm Modified Coins Ceded</t>
  </si>
  <si>
    <t>518707627</t>
  </si>
  <si>
    <t>Renewal Commission Ceded</t>
  </si>
  <si>
    <t>518707629</t>
  </si>
  <si>
    <t>Comm SL UK from SLA Bermuda Brh</t>
  </si>
  <si>
    <t>518709991</t>
  </si>
  <si>
    <t>Renewal Comm Reportable Ceded #3</t>
  </si>
  <si>
    <t>518710001</t>
  </si>
  <si>
    <t>Renewal Comm Non Reportable Ceded</t>
  </si>
  <si>
    <t>518717243</t>
  </si>
  <si>
    <t>Renewal Comm Funds Withheld Ceded #2</t>
  </si>
  <si>
    <t>518737001</t>
  </si>
  <si>
    <t>Expense Allowance Ceded</t>
  </si>
  <si>
    <t>518737243</t>
  </si>
  <si>
    <t>Exp. Allow Funds Withheld Ceded #1</t>
  </si>
  <si>
    <t>518737245</t>
  </si>
  <si>
    <t>Exp. Allow Modified Coins Ceded</t>
  </si>
  <si>
    <t>518747243</t>
  </si>
  <si>
    <t>Exp. Allow Funds Withheld Ceded #2</t>
  </si>
  <si>
    <t>518750001</t>
  </si>
  <si>
    <t>Profit Comm On Reinsurance Agreements Ceded #1</t>
  </si>
  <si>
    <t>518756001</t>
  </si>
  <si>
    <t>Profit Comm On Reinsurance Agreements Ceded #2</t>
  </si>
  <si>
    <t>518760001</t>
  </si>
  <si>
    <t>Comm Retroceded Fronting Fees paid by Retrecessionaires Ceded</t>
  </si>
  <si>
    <t>518900001</t>
  </si>
  <si>
    <t>Single Comm Reportable Non Policy Ceded</t>
  </si>
  <si>
    <t>518907243</t>
  </si>
  <si>
    <t>Single Comm Funds Withheld Ceded</t>
  </si>
  <si>
    <t>518907245</t>
  </si>
  <si>
    <t>Single Comm Modco Ceded</t>
  </si>
  <si>
    <t>518917243</t>
  </si>
  <si>
    <t>Single Com Funds Withheld Ceded</t>
  </si>
  <si>
    <t>519601201</t>
  </si>
  <si>
    <t>Third Parties Commissions Ceded To SLI</t>
  </si>
  <si>
    <t>519601202</t>
  </si>
  <si>
    <t>Third Party Commissions Ceded to SLI</t>
  </si>
  <si>
    <t>MALN540</t>
  </si>
  <si>
    <t>480700000</t>
  </si>
  <si>
    <t>Fee Income Reserve Adj From Separate Account #1</t>
  </si>
  <si>
    <t>480702145</t>
  </si>
  <si>
    <t>Fee Income Reserve Adj From Separate Account #2</t>
  </si>
  <si>
    <t>502690000</t>
  </si>
  <si>
    <t>Transfer Of Net Income To Sponsor</t>
  </si>
  <si>
    <t>502691000</t>
  </si>
  <si>
    <t>CRVM Exp allowance for NAIC Use Only</t>
  </si>
  <si>
    <t>502691200</t>
  </si>
  <si>
    <t>MVA surplus transfer for NAIC Use Only</t>
  </si>
  <si>
    <t>502692200</t>
  </si>
  <si>
    <t>Transfer Of Net Income To Sponsor - Agg Write Ins For Oth Trnsfs</t>
  </si>
  <si>
    <t>508972160</t>
  </si>
  <si>
    <t>VAF Finders Fee Annuity Direct Sun Fund</t>
  </si>
  <si>
    <t>518201018</t>
  </si>
  <si>
    <t>Interco Comm Exp - Set 9 - SL Fin'l Advisory Svs Inc / SLOC (Canada)</t>
  </si>
  <si>
    <t>518201098</t>
  </si>
  <si>
    <t>Individual Wealth/SLFDI (Canada) - Trail Commission Expense</t>
  </si>
  <si>
    <t>518201808</t>
  </si>
  <si>
    <t>Interco Comm Exp - SLA to SLI</t>
  </si>
  <si>
    <t>518201812</t>
  </si>
  <si>
    <t>Individual Wealth / SLGI (Canada) - Trails Commission Expense</t>
  </si>
  <si>
    <t>518202007</t>
  </si>
  <si>
    <t>Interco Comm Exp - Set 9 - SLOC (US) / MFS/SL Fin'l Distributors Inc</t>
  </si>
  <si>
    <t>518202057</t>
  </si>
  <si>
    <t>Sun Life (US) Fees To IFMG #1</t>
  </si>
  <si>
    <t>518202079</t>
  </si>
  <si>
    <t>SLNY Fees To MFSLF</t>
  </si>
  <si>
    <t>518202081</t>
  </si>
  <si>
    <t>Sun Life (US) Fees To MFSLF</t>
  </si>
  <si>
    <t>518202084</t>
  </si>
  <si>
    <t>Sun Life (US) Fees To IFMG #2</t>
  </si>
  <si>
    <t>518202085</t>
  </si>
  <si>
    <t>Serv Fee Exp MFS/Sun US (Keyport)</t>
  </si>
  <si>
    <t>518202087</t>
  </si>
  <si>
    <t>SLOC (US Bermuda) Fees To IFMG</t>
  </si>
  <si>
    <t>518202088</t>
  </si>
  <si>
    <t>Sun Life New York Fees To IFMG</t>
  </si>
  <si>
    <t>518202091</t>
  </si>
  <si>
    <t>SLOC (US Bermuda) Fees To MFSLF</t>
  </si>
  <si>
    <t>518202132</t>
  </si>
  <si>
    <t>SLFD (Bermuda) and SLF Inv. Bermuda Ltd. -Commission Expenses</t>
  </si>
  <si>
    <t>518202188</t>
  </si>
  <si>
    <t>Intercompany commission expense SLHIC (203064)/DRMS (201663)</t>
  </si>
  <si>
    <t>518202189</t>
  </si>
  <si>
    <t>Intercompany commission expense SLOC US (200499)/DRMS (201663)</t>
  </si>
  <si>
    <t>518202195</t>
  </si>
  <si>
    <t>SLOC US intraco-distribution expenses</t>
  </si>
  <si>
    <t>518202196</t>
  </si>
  <si>
    <t>SL NY intraco-distribution expenses</t>
  </si>
  <si>
    <t>518203915</t>
  </si>
  <si>
    <t>Interco Comm Exp-Set 9-3060097 Nova Scotia Co/SLUS Ops Hldgs Repo</t>
  </si>
  <si>
    <t>518204045</t>
  </si>
  <si>
    <t>Interco Comm Exp - Set 9 - Keyport Life / MFS</t>
  </si>
  <si>
    <t>518204049</t>
  </si>
  <si>
    <t>MFSLF Fees To Sun Life (US) #1</t>
  </si>
  <si>
    <t>518204050</t>
  </si>
  <si>
    <t>MFS Fees To SLF Distributor's Inc</t>
  </si>
  <si>
    <t>518204056</t>
  </si>
  <si>
    <t>SLF US Holdings Inc Commission From MFSLF</t>
  </si>
  <si>
    <t>518204057</t>
  </si>
  <si>
    <t>SLF US Holdings Inc Fees To Sun Life (US)</t>
  </si>
  <si>
    <t>518204065</t>
  </si>
  <si>
    <t>MFS Commission To SLFI (Bermuda) Ltd</t>
  </si>
  <si>
    <t>518204071</t>
  </si>
  <si>
    <t>SLUK Commissions fee to SLGI (Canada)</t>
  </si>
  <si>
    <t>518204080</t>
  </si>
  <si>
    <t>Interco Comm Exp - SL (US) Ops Hldgs - SLOC (US Bermuda)</t>
  </si>
  <si>
    <t>518204081</t>
  </si>
  <si>
    <t>Interco Comm Exp - SL (US) Ops Hldgs - SLNY</t>
  </si>
  <si>
    <t>518204082</t>
  </si>
  <si>
    <t>Interco Comm Exp - SL (US) Ops Hldgs SLFIA (Bermuda) Ltd</t>
  </si>
  <si>
    <t>518204185</t>
  </si>
  <si>
    <t>MFS Commission To IFMG</t>
  </si>
  <si>
    <t>518207771</t>
  </si>
  <si>
    <t>Interco Fee Exp - Sunetco - Spectrum</t>
  </si>
  <si>
    <t>518207772</t>
  </si>
  <si>
    <t>Interco Fee Exp - Sundisco IFMG</t>
  </si>
  <si>
    <t>518208106</t>
  </si>
  <si>
    <t>Interco Comm Exp SLHK / FinSoln</t>
  </si>
  <si>
    <t>518208888</t>
  </si>
  <si>
    <t>Interco Comm Exp - Set 9 - Unidentified</t>
  </si>
  <si>
    <t>518209999</t>
  </si>
  <si>
    <t>Commissions - Set 9 Balancing Account</t>
  </si>
  <si>
    <t>518211098</t>
  </si>
  <si>
    <t>Individual Wealth/SLFDI (Canada) - Sales Commission Expense</t>
  </si>
  <si>
    <t>518211812</t>
  </si>
  <si>
    <t>Individual Wealth/SLGI(Canada)-Sales Commission Expense #1</t>
  </si>
  <si>
    <t>518301055</t>
  </si>
  <si>
    <t>Interco Comm - SE - SLOC (Canada) - SLF LTC Solutions Inc</t>
  </si>
  <si>
    <t>518301060</t>
  </si>
  <si>
    <t>Interco Comm - SE - SLA (Canada) - SLF Inv Services</t>
  </si>
  <si>
    <t>518301201</t>
  </si>
  <si>
    <t>Interco Comm SE Ceded To SLI</t>
  </si>
  <si>
    <t>518301701</t>
  </si>
  <si>
    <t>Interco Comm - SE - SLOC (Canada) - SLFDI - Supplementary</t>
  </si>
  <si>
    <t>518301702</t>
  </si>
  <si>
    <t>Interco Comm - SE - SLOC (Canada) - SLFDI - Allstate</t>
  </si>
  <si>
    <t>518301703</t>
  </si>
  <si>
    <t>Interco Comm - SE - SLOC (Canada) - SLFDI - Level</t>
  </si>
  <si>
    <t>518301704</t>
  </si>
  <si>
    <t>Interco Comm - SE - SLOC (Canada) - Synera</t>
  </si>
  <si>
    <t>518301812</t>
  </si>
  <si>
    <t>Commission Exp - SLGI Funds</t>
  </si>
  <si>
    <t>518304050</t>
  </si>
  <si>
    <t>Interco Comm - SE - MFSLF - MFS</t>
  </si>
  <si>
    <t>518304065</t>
  </si>
  <si>
    <t>Interco Comm - SE - SLFI (Bermuda) Ltd - MFS</t>
  </si>
  <si>
    <t>518304116</t>
  </si>
  <si>
    <t>Interco Comm - SE - MFS - Sun Life (US)</t>
  </si>
  <si>
    <t>518304126</t>
  </si>
  <si>
    <t>Interco Comm - SE - SLNY - MFS</t>
  </si>
  <si>
    <t>518308888</t>
  </si>
  <si>
    <t>Interco Comm - Set 13 Self Elim - Unidentified</t>
  </si>
  <si>
    <t>518501201</t>
  </si>
  <si>
    <t>Interco Comm Ceded To SLI</t>
  </si>
  <si>
    <t>518502049</t>
  </si>
  <si>
    <t>Interco Comm SLOC (US Bermuda) SLF Serv (US) Ltd</t>
  </si>
  <si>
    <t>518504142</t>
  </si>
  <si>
    <t>Interco Comm Exp - SLOC (US Bermuda) - MFS</t>
  </si>
  <si>
    <t>518508888</t>
  </si>
  <si>
    <t>Interco Comm Exp - Unidentified</t>
  </si>
  <si>
    <t>518600000</t>
  </si>
  <si>
    <t>1st Yr Comm Reportable Direct #1</t>
  </si>
  <si>
    <t>518600002</t>
  </si>
  <si>
    <t>1st Yr Comm Reportable Assumed #1</t>
  </si>
  <si>
    <t>518600082</t>
  </si>
  <si>
    <t>1st Yr Comm Reportable Assumed Contra</t>
  </si>
  <si>
    <t>518600802</t>
  </si>
  <si>
    <t>Accrued 1st Yr Comm Reportable Assumed #1</t>
  </si>
  <si>
    <t>518600882</t>
  </si>
  <si>
    <t>Accrued 1st Yr Comm Reportable Assumed Contra</t>
  </si>
  <si>
    <t>518601100</t>
  </si>
  <si>
    <t>1st Yr Comm Reportable #2</t>
  </si>
  <si>
    <t>518602000</t>
  </si>
  <si>
    <t>1st Yr Comp Reportable EAP</t>
  </si>
  <si>
    <t>518603100</t>
  </si>
  <si>
    <t>1st Yr Comm Reportable Direct #2</t>
  </si>
  <si>
    <t>518603102</t>
  </si>
  <si>
    <t>1st Yr Comm Reportable Assumed #2</t>
  </si>
  <si>
    <t>518605000</t>
  </si>
  <si>
    <t>1st Yr Comm Reportable #1</t>
  </si>
  <si>
    <t>518606000</t>
  </si>
  <si>
    <t>1st Yr Comm Reportable #3</t>
  </si>
  <si>
    <t>518606100</t>
  </si>
  <si>
    <t>Level Comp 1st YR Comm Report</t>
  </si>
  <si>
    <t>518607244</t>
  </si>
  <si>
    <t>1st Yr Comm Funds Withheld Assumed</t>
  </si>
  <si>
    <t>518607246</t>
  </si>
  <si>
    <t>1st Yr Comm Modified Coins Assumed</t>
  </si>
  <si>
    <t>518609999</t>
  </si>
  <si>
    <t>1st Yr Comm Reportable #4</t>
  </si>
  <si>
    <t>518610000</t>
  </si>
  <si>
    <t>1st Yr Comm Non Reportable Direct</t>
  </si>
  <si>
    <t>518610002</t>
  </si>
  <si>
    <t>1st Yr Comm Non Reportable Assumed</t>
  </si>
  <si>
    <t>518612146</t>
  </si>
  <si>
    <t>1st Yr Comm Non Reportable Strategic Alliance Futurity</t>
  </si>
  <si>
    <t>518616000</t>
  </si>
  <si>
    <t>1st Yr Comm Non Reportable</t>
  </si>
  <si>
    <t>518620000</t>
  </si>
  <si>
    <t>Comm Load On OS Prem #1</t>
  </si>
  <si>
    <t>518625000</t>
  </si>
  <si>
    <t>Comm Load On OS Prem #2</t>
  </si>
  <si>
    <t>518630000</t>
  </si>
  <si>
    <t>Commission Capitalization</t>
  </si>
  <si>
    <t>518640000</t>
  </si>
  <si>
    <t>1st Yr Comm Charged Back On Cancelled #1</t>
  </si>
  <si>
    <t>518650000</t>
  </si>
  <si>
    <t>1st Yr Comm Charged Back On Cancelled #2</t>
  </si>
  <si>
    <t>518670000</t>
  </si>
  <si>
    <t>1st Yr Comm Reportable Override</t>
  </si>
  <si>
    <t>518690000</t>
  </si>
  <si>
    <t>Renewal Comm Reportable #1</t>
  </si>
  <si>
    <t>518700000</t>
  </si>
  <si>
    <t>Renewal Comm Reportable - Comm Expense Direct</t>
  </si>
  <si>
    <t>518700002</t>
  </si>
  <si>
    <t>Renewal Comm Reportable - Comm Expense Assumed</t>
  </si>
  <si>
    <t>518700005</t>
  </si>
  <si>
    <t>Mutual Fund Fees for Service Commission Expense</t>
  </si>
  <si>
    <t>518700008</t>
  </si>
  <si>
    <t>Mutual Fund Fees for Planning Commission Expense</t>
  </si>
  <si>
    <t>518700010</t>
  </si>
  <si>
    <t>Renewal Comm Reportable GIC Cannex</t>
  </si>
  <si>
    <t>518700011</t>
  </si>
  <si>
    <t>AEB High/Low Commissions</t>
  </si>
  <si>
    <t>518700012</t>
  </si>
  <si>
    <t>AEB Commission</t>
  </si>
  <si>
    <t>518700015</t>
  </si>
  <si>
    <t>Referral Commissions Expense</t>
  </si>
  <si>
    <t>518700020</t>
  </si>
  <si>
    <t>Renewal Comm Reportable - Comm Expense 550UMGMED</t>
  </si>
  <si>
    <t>518700030</t>
  </si>
  <si>
    <t>Renewal Comm Reportable - Comm Expense 551UMGIMP</t>
  </si>
  <si>
    <t>518700040</t>
  </si>
  <si>
    <t>Renewal Comm Reportable - Comm Expense 561UMGSTD</t>
  </si>
  <si>
    <t>518700050</t>
  </si>
  <si>
    <t>Renewal Comm Reportable - Comm Expense 566UMGDEN</t>
  </si>
  <si>
    <t>518700060</t>
  </si>
  <si>
    <t>Renewal Comm Reportable - Comm Expense 570UMGLIF</t>
  </si>
  <si>
    <t>518700070</t>
  </si>
  <si>
    <t>Renewal Comm Reportable - Comm Expense 571IMPLIF</t>
  </si>
  <si>
    <t>518700080</t>
  </si>
  <si>
    <t>Renewal Comm Reportable - Comm Expense UMEG reversal</t>
  </si>
  <si>
    <t>518700082</t>
  </si>
  <si>
    <t>Renewal Comm Reportable - Comm Expense Assumed Contra</t>
  </si>
  <si>
    <t>518700800</t>
  </si>
  <si>
    <t>Accrued Renewal Comm Reportable - Comm Expense Direct</t>
  </si>
  <si>
    <t>518700802</t>
  </si>
  <si>
    <t>Accrued Renewal Comm Reportable - Comm Expense Assumed</t>
  </si>
  <si>
    <t>518700882</t>
  </si>
  <si>
    <t>Accrued Renewal Comm Reportable - Comm Expense Assumed Contra</t>
  </si>
  <si>
    <t>518701000</t>
  </si>
  <si>
    <t>Renewal Comm Reportable - Comm Expense Direct - Compass</t>
  </si>
  <si>
    <t>518701100</t>
  </si>
  <si>
    <t>Renewal Comm Reportable #2</t>
  </si>
  <si>
    <t>518701200</t>
  </si>
  <si>
    <t>Renewal Comm Reportable - Comm Expense Direct - Compass Sun Advisor</t>
  </si>
  <si>
    <t>518701300</t>
  </si>
  <si>
    <t>Renewal Comm Reportable - Comm Expense Direct - Compass FMLA</t>
  </si>
  <si>
    <t>518701400</t>
  </si>
  <si>
    <t>Renewal Comm Reportable - Comm Expense Direct - Compass EAP</t>
  </si>
  <si>
    <t>518701787</t>
  </si>
  <si>
    <t>RCH Renewal Commission Payable LTD</t>
  </si>
  <si>
    <t>518701789</t>
  </si>
  <si>
    <t>RCH Renewal Commission Payable CI</t>
  </si>
  <si>
    <t>518702000</t>
  </si>
  <si>
    <t>Renewal Comp Reportable EAP</t>
  </si>
  <si>
    <t>518703000</t>
  </si>
  <si>
    <t>Renewal Comm Reportable #3</t>
  </si>
  <si>
    <t>518703100</t>
  </si>
  <si>
    <t>Renewal Comm Reportable Direct #1</t>
  </si>
  <si>
    <t>518703102</t>
  </si>
  <si>
    <t>Renewal Comm Reportable Assumed #1</t>
  </si>
  <si>
    <t>518705000</t>
  </si>
  <si>
    <t>Renewal Comm Reportable #4</t>
  </si>
  <si>
    <t>518705002</t>
  </si>
  <si>
    <t>Renewal Comm Reportable Bonus Assumed</t>
  </si>
  <si>
    <t>518706000</t>
  </si>
  <si>
    <t>Renewal Comm Reportable Direct #2</t>
  </si>
  <si>
    <t>518706002</t>
  </si>
  <si>
    <t>Renewal Comm Reportable Assumed #2</t>
  </si>
  <si>
    <t>518706100</t>
  </si>
  <si>
    <t>Level Comp Renewal Commissions</t>
  </si>
  <si>
    <t>518707111</t>
  </si>
  <si>
    <t>Renewal Comm Reportable #5</t>
  </si>
  <si>
    <t>518707112</t>
  </si>
  <si>
    <t>Renewal Comm Reportable #6</t>
  </si>
  <si>
    <t>518707152</t>
  </si>
  <si>
    <t>Renewal Comm Reportable #7</t>
  </si>
  <si>
    <t>518707244</t>
  </si>
  <si>
    <t>Renewal Comm Funds Withheld Assumed</t>
  </si>
  <si>
    <t>518707246</t>
  </si>
  <si>
    <t>Renewal Comm Modified Coins Assumed</t>
  </si>
  <si>
    <t>518707628</t>
  </si>
  <si>
    <t>Renewal Commission Assumed</t>
  </si>
  <si>
    <t>518707630</t>
  </si>
  <si>
    <t>Comm SLA Bermuda Brh to SL UK</t>
  </si>
  <si>
    <t>518709992</t>
  </si>
  <si>
    <t>Renewal Comm Reportable Assumed #3</t>
  </si>
  <si>
    <t>518709999</t>
  </si>
  <si>
    <t>Renewal Comm Reportable Direct #3</t>
  </si>
  <si>
    <t>518710000</t>
  </si>
  <si>
    <t>Renewal Comm Non Reportable Direct</t>
  </si>
  <si>
    <t>518710002</t>
  </si>
  <si>
    <t>Renewal Comm Non Reportable Assumed</t>
  </si>
  <si>
    <t>518710800</t>
  </si>
  <si>
    <t>Accrued Renewal Comm Reportable - Producer Bonus Direct</t>
  </si>
  <si>
    <t>518710802</t>
  </si>
  <si>
    <t>Accrued Renewal Comm Reportable -Producer Bonus Assumed</t>
  </si>
  <si>
    <t>518710882</t>
  </si>
  <si>
    <t>Accrued Renewal Comm Reportable - Producer Bonus Assumed Contra</t>
  </si>
  <si>
    <t>518710900</t>
  </si>
  <si>
    <t>Paid Renewal Comm Reportable - Producer Bonus Direct</t>
  </si>
  <si>
    <t>518710902</t>
  </si>
  <si>
    <t>Paid Renewal Comm Reportable -Producer Bonus Assumed</t>
  </si>
  <si>
    <t>518710982</t>
  </si>
  <si>
    <t>Paid Renewal Comm Reportable - Producer Bonus Assumed Contra</t>
  </si>
  <si>
    <t>518713000</t>
  </si>
  <si>
    <t>Renewal Comm Non Reportable #1</t>
  </si>
  <si>
    <t>518716000</t>
  </si>
  <si>
    <t>Renewal Comm Non Reportable #2</t>
  </si>
  <si>
    <t>518717627</t>
  </si>
  <si>
    <t>Commissions Paid Assumed SL UK vs SLA Bermuda Brh</t>
  </si>
  <si>
    <t>518720000</t>
  </si>
  <si>
    <t>Comm Load On OS Prem Renewal BNO #1</t>
  </si>
  <si>
    <t>518723000</t>
  </si>
  <si>
    <t>Comm Load On OS Prem Renewal BNO #2</t>
  </si>
  <si>
    <t>518723100</t>
  </si>
  <si>
    <t>Comm Load On OS Prem Renewal BNO #3</t>
  </si>
  <si>
    <t>518725000</t>
  </si>
  <si>
    <t>Comm Load On OS Prem Renewal BNO #4</t>
  </si>
  <si>
    <t>518730000</t>
  </si>
  <si>
    <t>Incr In Prov For Comm On APA Repayments</t>
  </si>
  <si>
    <t>518737002</t>
  </si>
  <si>
    <t>Expense Allowance Assumed</t>
  </si>
  <si>
    <t>518737244</t>
  </si>
  <si>
    <t>Exp. Allow Funds Withheld Assumed</t>
  </si>
  <si>
    <t>518737246</t>
  </si>
  <si>
    <t>Exp. Allow Modified Coins Assumed</t>
  </si>
  <si>
    <t>518737627</t>
  </si>
  <si>
    <t>Expense Allowances Ceded SL UK vs SLA Bermuda Brh</t>
  </si>
  <si>
    <t>518740000</t>
  </si>
  <si>
    <t>Renewal Comm Charged Back On Cancelled Policies Second Year</t>
  </si>
  <si>
    <t>518743100</t>
  </si>
  <si>
    <t>Health Service Fee</t>
  </si>
  <si>
    <t>518747627</t>
  </si>
  <si>
    <t>Expense Allowances Assumed SL UK vs SLA Bermuda Brh</t>
  </si>
  <si>
    <t>518750002</t>
  </si>
  <si>
    <t>Profit Comm On Reinsurance Agreements Assumed #1</t>
  </si>
  <si>
    <t>518756000</t>
  </si>
  <si>
    <t>Profit Comm On Reinsurance Agreements Direct #2</t>
  </si>
  <si>
    <t>518756002</t>
  </si>
  <si>
    <t>Profit Comm On Reinsurance Agreements Assumed #2</t>
  </si>
  <si>
    <t>518760000</t>
  </si>
  <si>
    <t>Comm Retroceded Fronting Fees paid by Retrecessionaires Direct</t>
  </si>
  <si>
    <t>518760002</t>
  </si>
  <si>
    <t>Comm Retroceded Fronting Fees paid by Retrecessionaires Assumed</t>
  </si>
  <si>
    <t>518770000</t>
  </si>
  <si>
    <t>Commissions Unclassified - Reportable Insurance Direct</t>
  </si>
  <si>
    <t>518780000</t>
  </si>
  <si>
    <t>Commissions - Cal Ben</t>
  </si>
  <si>
    <t>518790000</t>
  </si>
  <si>
    <t>Renewal Comm Reportable Unearned #1</t>
  </si>
  <si>
    <t>518795000</t>
  </si>
  <si>
    <t>Renewal Comm Reportable Unearned #2</t>
  </si>
  <si>
    <t>518800000</t>
  </si>
  <si>
    <t>Trail Comm Lamda SIB</t>
  </si>
  <si>
    <t>518830000</t>
  </si>
  <si>
    <t>Trail Comm To MFS Compass Life</t>
  </si>
  <si>
    <t>518832129</t>
  </si>
  <si>
    <t>Trail Comm To MFS Co Compass Life</t>
  </si>
  <si>
    <t>518832131</t>
  </si>
  <si>
    <t>Trail Comm To MFS Regatta</t>
  </si>
  <si>
    <t>518832132</t>
  </si>
  <si>
    <t>Trail Comm To MFS Regatta Gold</t>
  </si>
  <si>
    <t>518832136</t>
  </si>
  <si>
    <t>Trail Comm To MFS Compass 1</t>
  </si>
  <si>
    <t>518832137</t>
  </si>
  <si>
    <t>Trail Comm To MFS Compass 2</t>
  </si>
  <si>
    <t>518832138</t>
  </si>
  <si>
    <t>Trail Comm To MFS Compass 3</t>
  </si>
  <si>
    <t>518832143</t>
  </si>
  <si>
    <t>Trail Comm To MFS Regatta Q</t>
  </si>
  <si>
    <t>518832144</t>
  </si>
  <si>
    <t>Trail Comm To MFS Regatta Classic</t>
  </si>
  <si>
    <t>518832146</t>
  </si>
  <si>
    <t>Trail Comm To MFS Futurity Product</t>
  </si>
  <si>
    <t>518832147</t>
  </si>
  <si>
    <t>Trail Comm To MFS Regatta Platinum</t>
  </si>
  <si>
    <t>518832154</t>
  </si>
  <si>
    <t>Trail Comm To MFS Architect Advantage</t>
  </si>
  <si>
    <t>518832156</t>
  </si>
  <si>
    <t>Trail Comm To Regatta Extra</t>
  </si>
  <si>
    <t>518832158</t>
  </si>
  <si>
    <t>Trail Comm To Regatta Extra Regatta Flex Four</t>
  </si>
  <si>
    <t>518832159</t>
  </si>
  <si>
    <t>Trail Comm To Regatta Extra Architect Advantage Plus</t>
  </si>
  <si>
    <t>518832160</t>
  </si>
  <si>
    <t>Trail Comm Architect Flagship</t>
  </si>
  <si>
    <t>518832170</t>
  </si>
  <si>
    <t>Trail Commissions Regatta Master Choice</t>
  </si>
  <si>
    <t>518832171</t>
  </si>
  <si>
    <t>Trail Commissions Regatta Master Access</t>
  </si>
  <si>
    <t>518832172</t>
  </si>
  <si>
    <t>Trail Commissions Regatta Master Flex</t>
  </si>
  <si>
    <t>518832400</t>
  </si>
  <si>
    <t>Trail Comm All Star</t>
  </si>
  <si>
    <t>518840000</t>
  </si>
  <si>
    <t>Trail Comm Broker</t>
  </si>
  <si>
    <t>518900000</t>
  </si>
  <si>
    <t>Single Comm Reportable Non Policy Direct</t>
  </si>
  <si>
    <t>518900002</t>
  </si>
  <si>
    <t>Single Comm Reportable Non Policy Assumed</t>
  </si>
  <si>
    <t>518902130</t>
  </si>
  <si>
    <t>Single Comm Non Reportable Flexible Prem</t>
  </si>
  <si>
    <t>518902131</t>
  </si>
  <si>
    <t>Single Comm Non Reportable Regatta</t>
  </si>
  <si>
    <t>518902132</t>
  </si>
  <si>
    <t>Single Comm Non Reportable Regatta Gold</t>
  </si>
  <si>
    <t>518902134</t>
  </si>
  <si>
    <t>Single Comm Non Reportable Horizon 1</t>
  </si>
  <si>
    <t>518902135</t>
  </si>
  <si>
    <t>Single Comm Non Reportable Horizon Plus</t>
  </si>
  <si>
    <t>518902136</t>
  </si>
  <si>
    <t>Single Comm Non Reportable Compass 1</t>
  </si>
  <si>
    <t>518902137</t>
  </si>
  <si>
    <t>Single Comm Non Reportable Compass 2</t>
  </si>
  <si>
    <t>518902138</t>
  </si>
  <si>
    <t>Single Comm Non Reportable Compass 3</t>
  </si>
  <si>
    <t>518902141</t>
  </si>
  <si>
    <t>Single Comm Non Reportable Compass Group</t>
  </si>
  <si>
    <t>518902142</t>
  </si>
  <si>
    <t>Single Comm Non Reportable Horizon 5</t>
  </si>
  <si>
    <t>518902143</t>
  </si>
  <si>
    <t>Single Comm Non Reportable Architect Group</t>
  </si>
  <si>
    <t>518902144</t>
  </si>
  <si>
    <t>Single Comm Non Reportable Regatta Classic</t>
  </si>
  <si>
    <t>518902146</t>
  </si>
  <si>
    <t>Single Comm Non Reportable Futurity Product</t>
  </si>
  <si>
    <t>518902147</t>
  </si>
  <si>
    <t>Single Comm Non Reportable Regatta Platinum</t>
  </si>
  <si>
    <t>518902154</t>
  </si>
  <si>
    <t>Single Comm Non Reportable Architect Advantage</t>
  </si>
  <si>
    <t>518902156</t>
  </si>
  <si>
    <t>Single Comm Non Reportable Regatta Extra</t>
  </si>
  <si>
    <t>518902157</t>
  </si>
  <si>
    <t>Single Comm Non Reportable Furturity Select Four</t>
  </si>
  <si>
    <t>518902158</t>
  </si>
  <si>
    <t>Single Comm Non Reportable Regatta Flex Four</t>
  </si>
  <si>
    <t>518902159</t>
  </si>
  <si>
    <t>Single Comm Non Reportable Architect Advantage Plus</t>
  </si>
  <si>
    <t>518902160</t>
  </si>
  <si>
    <t>Single Comm Non Reportable Architect Flagship</t>
  </si>
  <si>
    <t>518902170</t>
  </si>
  <si>
    <t>Single Comm Non Reportable Regatta Master Choice</t>
  </si>
  <si>
    <t>518902171</t>
  </si>
  <si>
    <t>Single Comm Non Reportable Regatta Master Access</t>
  </si>
  <si>
    <t>518902172</t>
  </si>
  <si>
    <t>Single Comm Non Reportable Regatta Master Flex</t>
  </si>
  <si>
    <t>518902400</t>
  </si>
  <si>
    <t>Single Comm Non Reportable All Star</t>
  </si>
  <si>
    <t>518903100</t>
  </si>
  <si>
    <t>Single Comm Reportable Non Policy #1</t>
  </si>
  <si>
    <t>518904100</t>
  </si>
  <si>
    <t>Single Comm Accrual - Asset Development Bonus - Sales Based</t>
  </si>
  <si>
    <t>518904101</t>
  </si>
  <si>
    <t>Single Comm Accrual - Asset Management Bonus - Asset Based</t>
  </si>
  <si>
    <t>518904102</t>
  </si>
  <si>
    <t>Single Comm Accrual - Business Development Bonus</t>
  </si>
  <si>
    <t>518904103</t>
  </si>
  <si>
    <t>Single Comm Accrual - Insured Wealth Development Bonus</t>
  </si>
  <si>
    <t>518905000</t>
  </si>
  <si>
    <t>Single Comm Reportable #1</t>
  </si>
  <si>
    <t>518906000</t>
  </si>
  <si>
    <t>Single Comm Reportable Non Policy #2</t>
  </si>
  <si>
    <t>518907100</t>
  </si>
  <si>
    <t>Single Comm Reportable Non Policy IF Charges</t>
  </si>
  <si>
    <t>518907200</t>
  </si>
  <si>
    <t>Single Comm Reportable Non Policy IF Received</t>
  </si>
  <si>
    <t>518907244</t>
  </si>
  <si>
    <t>Single Comm Funds Withheld Assumed</t>
  </si>
  <si>
    <t>518907246</t>
  </si>
  <si>
    <t>Single Comm Modco Assumed</t>
  </si>
  <si>
    <t>518909999</t>
  </si>
  <si>
    <t>Single Comm Reportable #2</t>
  </si>
  <si>
    <t>518910000</t>
  </si>
  <si>
    <t>Contra Single Premium Comm</t>
  </si>
  <si>
    <t>518912100</t>
  </si>
  <si>
    <t>Advanced Commissions</t>
  </si>
  <si>
    <t>518912129</t>
  </si>
  <si>
    <t>Single Commissions Advanced Sundex</t>
  </si>
  <si>
    <t>518912132</t>
  </si>
  <si>
    <t>Single Commissions Advanced Regatta Gold</t>
  </si>
  <si>
    <t>518912135</t>
  </si>
  <si>
    <t>Single Commissions Advanced Horizon Plus</t>
  </si>
  <si>
    <t>518912136</t>
  </si>
  <si>
    <t>Single Commissions Advanced Compass I</t>
  </si>
  <si>
    <t>518912137</t>
  </si>
  <si>
    <t>Single Commissions Advanced Compass II</t>
  </si>
  <si>
    <t>518912138</t>
  </si>
  <si>
    <t>Single Commissions Advanced Compass III</t>
  </si>
  <si>
    <t>518912141</t>
  </si>
  <si>
    <t>Single Commissions Advanced Compass G</t>
  </si>
  <si>
    <t>518912143</t>
  </si>
  <si>
    <t>Single Commissions Advanced Architect</t>
  </si>
  <si>
    <t>518912144</t>
  </si>
  <si>
    <t>Single Commissions Advanced Regatta Classic</t>
  </si>
  <si>
    <t>518912146</t>
  </si>
  <si>
    <t>Single Commissions Advanced Futurity I</t>
  </si>
  <si>
    <t>518912147</t>
  </si>
  <si>
    <t>Single Commissions Advanced Regatta Platinum</t>
  </si>
  <si>
    <t>518912148</t>
  </si>
  <si>
    <t>Single Commissions Advanced Futurity II</t>
  </si>
  <si>
    <t>518912149</t>
  </si>
  <si>
    <t>Single Commissions Advanced Futurity Fixed</t>
  </si>
  <si>
    <t>518912153</t>
  </si>
  <si>
    <t>Single Commissions Advanced Futurity Focus</t>
  </si>
  <si>
    <t>518912154</t>
  </si>
  <si>
    <t>Single Commissions Advanced Architect Advantage</t>
  </si>
  <si>
    <t>518912155</t>
  </si>
  <si>
    <t>Single Commissions Advanced Futurity Accolade</t>
  </si>
  <si>
    <t>518912156</t>
  </si>
  <si>
    <t>Single Commissions Advanced Regatta Extra</t>
  </si>
  <si>
    <t>518912157</t>
  </si>
  <si>
    <t>Single Commissions Advanced Futurity Select Four</t>
  </si>
  <si>
    <t>518912158</t>
  </si>
  <si>
    <t>Single Commissions Advanced Regatta Flex Four</t>
  </si>
  <si>
    <t>518912159</t>
  </si>
  <si>
    <t>Single Commissions Advanced Architect Advantage Plus</t>
  </si>
  <si>
    <t>518912160</t>
  </si>
  <si>
    <t>Single Commissions Advanced Architect Flagship</t>
  </si>
  <si>
    <t>518912170</t>
  </si>
  <si>
    <t>Advanced Comm Regatta Master Choice</t>
  </si>
  <si>
    <t>518912171</t>
  </si>
  <si>
    <t>Advanced Comm Regatta Master Access</t>
  </si>
  <si>
    <t>518912172</t>
  </si>
  <si>
    <t>Advanced Comm Regatta Master Flex</t>
  </si>
  <si>
    <t>518912400</t>
  </si>
  <si>
    <t>Single Commissions Advanced All Star</t>
  </si>
  <si>
    <t>518912402</t>
  </si>
  <si>
    <t>Single Commissions Advanced All Star Freedom</t>
  </si>
  <si>
    <t>518920000</t>
  </si>
  <si>
    <t>Comm Load On OS Prem BNO</t>
  </si>
  <si>
    <t>518940000</t>
  </si>
  <si>
    <t>Single Comm Charged Back On Canc Policies</t>
  </si>
  <si>
    <t>518970000</t>
  </si>
  <si>
    <t>VAF Broker Comm</t>
  </si>
  <si>
    <t>518979999</t>
  </si>
  <si>
    <t>VAF Finders Fees</t>
  </si>
  <si>
    <t>519101000</t>
  </si>
  <si>
    <t>Commission exp - inv contracts</t>
  </si>
  <si>
    <t>519102000</t>
  </si>
  <si>
    <t>Commission exp - inv contracts contra</t>
  </si>
  <si>
    <t>519400000</t>
  </si>
  <si>
    <t>Single Comm Reportable #3</t>
  </si>
  <si>
    <t>519501110</t>
  </si>
  <si>
    <t>Additional Comm Reportable Segfund Sales Comm First Yr</t>
  </si>
  <si>
    <t>519501111</t>
  </si>
  <si>
    <t>Additional Comm Reportable Segfund Trail Comm</t>
  </si>
  <si>
    <t>519501112</t>
  </si>
  <si>
    <t>Additional Comm Reportable Segfund Supplementary Comm</t>
  </si>
  <si>
    <t>519501113</t>
  </si>
  <si>
    <t>Additional Comm Reportable Notes Sales Comm</t>
  </si>
  <si>
    <t>519611201</t>
  </si>
  <si>
    <t>Third Parties Commissions Assumed From SLA #1</t>
  </si>
  <si>
    <t>519611202</t>
  </si>
  <si>
    <t>Third Parties Commissions Assumed From SLA #2</t>
  </si>
  <si>
    <t>519800100</t>
  </si>
  <si>
    <t>Commission on sale of unit trusts</t>
  </si>
  <si>
    <t>520000000</t>
  </si>
  <si>
    <t>Letter of Credit Costs</t>
  </si>
  <si>
    <t>Death claim</t>
  </si>
  <si>
    <t>208850400</t>
  </si>
  <si>
    <t>US Gaap Account Value Liability Death Claims</t>
  </si>
  <si>
    <t>208859000</t>
  </si>
  <si>
    <t>US Gaap Account Value Liability Death Claims EMTN GIC</t>
  </si>
  <si>
    <t>MALN501</t>
  </si>
  <si>
    <t>501 Death and disability benefits</t>
  </si>
  <si>
    <t>501010020</t>
  </si>
  <si>
    <t>Assurance And Annuity Death Claims Reg Death in Service Prem Direct</t>
  </si>
  <si>
    <t>501010022</t>
  </si>
  <si>
    <t>Assurance And Annuity Death Claims Reg Death in Service Prem Assumed</t>
  </si>
  <si>
    <t>501072130</t>
  </si>
  <si>
    <t>Amts On Dep Flexible Prem Retirement</t>
  </si>
  <si>
    <t>501072131</t>
  </si>
  <si>
    <t>Amts On Dep DC Regatta Gold #1</t>
  </si>
  <si>
    <t>501072132</t>
  </si>
  <si>
    <t>Amts On Dep DC Regatta Gold #2</t>
  </si>
  <si>
    <t>501072133</t>
  </si>
  <si>
    <t>Amts On Dep DC Single Prem Deferred</t>
  </si>
  <si>
    <t>501072134</t>
  </si>
  <si>
    <t>Amts On Dep DC Horizon 1</t>
  </si>
  <si>
    <t>501072135</t>
  </si>
  <si>
    <t>Amts On Dep DC Horizon 2</t>
  </si>
  <si>
    <t>501072136</t>
  </si>
  <si>
    <t>Amts On Dep DC Compass 1</t>
  </si>
  <si>
    <t>501072137</t>
  </si>
  <si>
    <t>Amts On Dep DC Compass 2 #1</t>
  </si>
  <si>
    <t>501072138</t>
  </si>
  <si>
    <t>Amts On Dep DC Compass 2 #2</t>
  </si>
  <si>
    <t>501072140</t>
  </si>
  <si>
    <t>Amts On Dep DC Horizon 5</t>
  </si>
  <si>
    <t>501072141</t>
  </si>
  <si>
    <t>Amts On Dep DC Compass Group</t>
  </si>
  <si>
    <t>501072143</t>
  </si>
  <si>
    <t>Amts On Dep DC Architect Group</t>
  </si>
  <si>
    <t>501072144</t>
  </si>
  <si>
    <t>Amts On Dep DC Regatta Classic</t>
  </si>
  <si>
    <t>501072146</t>
  </si>
  <si>
    <t>Amts On Dep DC Futurity Product</t>
  </si>
  <si>
    <t>501072147</t>
  </si>
  <si>
    <t>Amts On Dep DC Regatta Platinum</t>
  </si>
  <si>
    <t>501072148</t>
  </si>
  <si>
    <t>Amts On Dep DC Futurity II</t>
  </si>
  <si>
    <t>501072149</t>
  </si>
  <si>
    <t>Amts On Dep DC Futurity Fixed</t>
  </si>
  <si>
    <t>501072153</t>
  </si>
  <si>
    <t>Amts On Dep DC Futurity Focus</t>
  </si>
  <si>
    <t>501072154</t>
  </si>
  <si>
    <t>Amts On Dep DC Architect Advantage</t>
  </si>
  <si>
    <t>501072155</t>
  </si>
  <si>
    <t>Amts On Dep Deferred DC Futurity Accolade</t>
  </si>
  <si>
    <t>501072156</t>
  </si>
  <si>
    <t>Amts On Dep Deferred DC Regatta Extra</t>
  </si>
  <si>
    <t>501072157</t>
  </si>
  <si>
    <t>Amts On Dep Deferred DC Futurity Select Four</t>
  </si>
  <si>
    <t>501072158</t>
  </si>
  <si>
    <t>Amts On Dep Deferred DC Regatta Flex Four</t>
  </si>
  <si>
    <t>501072159</t>
  </si>
  <si>
    <t>Amts On Dep Deferred DC Architect Advantage Plus</t>
  </si>
  <si>
    <t>501072160</t>
  </si>
  <si>
    <t>Amts On Dep DC Architect Flagship</t>
  </si>
  <si>
    <t>501072161</t>
  </si>
  <si>
    <t>Amts On Dep Deferred DC Architect Flagship</t>
  </si>
  <si>
    <t>501072170</t>
  </si>
  <si>
    <t>Amts On Dep DC Regatta Master Choice</t>
  </si>
  <si>
    <t>501072171</t>
  </si>
  <si>
    <t>Amts On Dep Deferred DC Regatta Master Access</t>
  </si>
  <si>
    <t>501072172</t>
  </si>
  <si>
    <t>Amts On Dep DC Regatta Master Flex</t>
  </si>
  <si>
    <t>501072400</t>
  </si>
  <si>
    <t>Amts On Dep DC All Star</t>
  </si>
  <si>
    <t>501072402</t>
  </si>
  <si>
    <t>Amts On Dep DC All Star Freedom</t>
  </si>
  <si>
    <t>501072403</t>
  </si>
  <si>
    <t>Amts On Dep DC All Star Extra</t>
  </si>
  <si>
    <t>501079999</t>
  </si>
  <si>
    <t>Amts On Dep Deferred DC Accrual</t>
  </si>
  <si>
    <t>501090000</t>
  </si>
  <si>
    <t>Hospital Income Cash And Convalescence Benefits</t>
  </si>
  <si>
    <t>Death Claim - Ceded</t>
  </si>
  <si>
    <t>MALN524</t>
  </si>
  <si>
    <t>524  Recovered claims &amp; benefits</t>
  </si>
  <si>
    <t>501010001</t>
  </si>
  <si>
    <t>Assurance And Annuity Death Claims Reg Ceded</t>
  </si>
  <si>
    <t>501010021</t>
  </si>
  <si>
    <t>Assurance And Annuity Death Claims Reg Death in Service Prem Ceded</t>
  </si>
  <si>
    <t>501011001</t>
  </si>
  <si>
    <t>Death Claims Accidental Death Benefits Ceded #2</t>
  </si>
  <si>
    <t>501011101</t>
  </si>
  <si>
    <t>Assur And Ann Death Claims Reg Term Traditional Ceded</t>
  </si>
  <si>
    <t>501011111</t>
  </si>
  <si>
    <t>Death Claims Ceded Internet business Ceded</t>
  </si>
  <si>
    <t>501017101</t>
  </si>
  <si>
    <t>Death Benefits-Ceded-Internal Reinsurance</t>
  </si>
  <si>
    <t>501017111</t>
  </si>
  <si>
    <t>Death Benefits Ceded #1</t>
  </si>
  <si>
    <t>501017211</t>
  </si>
  <si>
    <t>Death Benefits Ceded - Keyport / SLOC US Branch</t>
  </si>
  <si>
    <t>501017243</t>
  </si>
  <si>
    <t>Death Claims Funds Withheld Ceded</t>
  </si>
  <si>
    <t>501017245</t>
  </si>
  <si>
    <t>Life Death Claims Modified Coins Ceded</t>
  </si>
  <si>
    <t>501017627</t>
  </si>
  <si>
    <t>Death Benefits Ceded #2</t>
  </si>
  <si>
    <t>501030001</t>
  </si>
  <si>
    <t>Death Claims Accidental Death Benefits Ceded</t>
  </si>
  <si>
    <t>501031001</t>
  </si>
  <si>
    <t>Assurance And Annuity Death Claims Reg Ceded #2</t>
  </si>
  <si>
    <t>501040001</t>
  </si>
  <si>
    <t>Incr In Prov For Unreported Death Claims Ceded</t>
  </si>
  <si>
    <t>501052101</t>
  </si>
  <si>
    <t>Excess Death Benefits Keyport Ceded</t>
  </si>
  <si>
    <t>501201201</t>
  </si>
  <si>
    <t>Death &amp; Disability Ceded To SLI #1</t>
  </si>
  <si>
    <t>501201202</t>
  </si>
  <si>
    <t>Death &amp; Disability Ceded To SLI #2</t>
  </si>
  <si>
    <t>Death Claims</t>
  </si>
  <si>
    <t>MALN157</t>
  </si>
  <si>
    <t>157 Reinsurance assets</t>
  </si>
  <si>
    <t>220010011</t>
  </si>
  <si>
    <t>OS Death Claims Regular Ceded</t>
  </si>
  <si>
    <t>220050001</t>
  </si>
  <si>
    <t>OS Death Claims Accidental Ceded</t>
  </si>
  <si>
    <t>229360001</t>
  </si>
  <si>
    <t>Prov For Unreported Death Claims Regular Ceded</t>
  </si>
  <si>
    <t>229361391</t>
  </si>
  <si>
    <t>Prov For Unreported Death Claims Regular From Sub Ceded</t>
  </si>
  <si>
    <t>144021000</t>
  </si>
  <si>
    <t>AR External Suspense - Reass Cont Death Claims</t>
  </si>
  <si>
    <t>Death claims</t>
  </si>
  <si>
    <t>220010000</t>
  </si>
  <si>
    <t>OS Death Claims Regular Direct</t>
  </si>
  <si>
    <t>220010001</t>
  </si>
  <si>
    <t>OS Death Claims Regular - UK</t>
  </si>
  <si>
    <t>220010012</t>
  </si>
  <si>
    <t>OS Death Claims Regular Assumed</t>
  </si>
  <si>
    <t>220010020</t>
  </si>
  <si>
    <t>GIC OS Death Claims Regular Direct</t>
  </si>
  <si>
    <t>220011100</t>
  </si>
  <si>
    <t>OS Death Claims Regular Term Traditional</t>
  </si>
  <si>
    <t>220011300</t>
  </si>
  <si>
    <t>OS Death Claims Regular VLI</t>
  </si>
  <si>
    <t>220011390</t>
  </si>
  <si>
    <t>OS Death Claims Regular From Sub Co</t>
  </si>
  <si>
    <t>220011400</t>
  </si>
  <si>
    <t>OS Death Claims Regular Horizon</t>
  </si>
  <si>
    <t>220011789</t>
  </si>
  <si>
    <t>RCH OS Death Claims Regular</t>
  </si>
  <si>
    <t>220013000</t>
  </si>
  <si>
    <t>OS Death Claims Regular wo FPO</t>
  </si>
  <si>
    <t>220017111</t>
  </si>
  <si>
    <t>OS Death Claims Regular #1</t>
  </si>
  <si>
    <t>220017112</t>
  </si>
  <si>
    <t>OS Death Claims Regular #2</t>
  </si>
  <si>
    <t>220020000</t>
  </si>
  <si>
    <t>OS Death Claims Special Liabilities</t>
  </si>
  <si>
    <t>220050000</t>
  </si>
  <si>
    <t>OS Death Claims Accidental Direct</t>
  </si>
  <si>
    <t>220050002</t>
  </si>
  <si>
    <t>OS Death Claims Accidental Assumed</t>
  </si>
  <si>
    <t>220053000</t>
  </si>
  <si>
    <t>OS Death Claims Accidental wo FPO</t>
  </si>
  <si>
    <t>220060000</t>
  </si>
  <si>
    <t>OS Death Claims No Master Record</t>
  </si>
  <si>
    <t>222020000</t>
  </si>
  <si>
    <t>OS Payments Settlement Annuities Death Claims</t>
  </si>
  <si>
    <t>229360000</t>
  </si>
  <si>
    <t>Prov For Unreported Death Claims Regular Direct</t>
  </si>
  <si>
    <t>229360002</t>
  </si>
  <si>
    <t>Prov For Unreported Death Claims Regular Assumed</t>
  </si>
  <si>
    <t>229360052</t>
  </si>
  <si>
    <t>Prov For ICOS Death Claims Regular Assumed</t>
  </si>
  <si>
    <t>229360082</t>
  </si>
  <si>
    <t>Prov For ICOS Death Claims Regular Assumed Contra</t>
  </si>
  <si>
    <t>272344369</t>
  </si>
  <si>
    <t>External Suspense Amt Due Reass Cont-Death Claims</t>
  </si>
  <si>
    <t>501010000</t>
  </si>
  <si>
    <t>Assurance And Annuity Death Claims Reg Direct</t>
  </si>
  <si>
    <t>501010002</t>
  </si>
  <si>
    <t>Assurance And Annuity Death Claims Reg Assumed</t>
  </si>
  <si>
    <t>501010082</t>
  </si>
  <si>
    <t>Assurance And Annuity Death Claims Reg Assumed Contra</t>
  </si>
  <si>
    <t>501010800</t>
  </si>
  <si>
    <t>Accrued Assurance and Annuity Death Claims Direct</t>
  </si>
  <si>
    <t>501010882</t>
  </si>
  <si>
    <t>Accrued Assurance And Annuity Death Claims Reg Assumed Contra</t>
  </si>
  <si>
    <t>501011100</t>
  </si>
  <si>
    <t>Assur And Ann Death Claims Reg Term Traditional Direct</t>
  </si>
  <si>
    <t>501011102</t>
  </si>
  <si>
    <t>Assur And Ann Death Claims Reg Term Traditional Assumed</t>
  </si>
  <si>
    <t>501011143</t>
  </si>
  <si>
    <t>US Gaap Assur And Ann Death Claims Reg #1</t>
  </si>
  <si>
    <t>501011300</t>
  </si>
  <si>
    <t>Assur And Ann Death Claims Reg Variable Life Non Qualify</t>
  </si>
  <si>
    <t>501011390</t>
  </si>
  <si>
    <t>Assur And Ann Death Claims Reg</t>
  </si>
  <si>
    <t>501011400</t>
  </si>
  <si>
    <t>Assur And Ann Death Claims Reg Horizon Plus Life Non Qualify</t>
  </si>
  <si>
    <t>501011789</t>
  </si>
  <si>
    <t>RCH Assurance And Annuity Death Claims Reg</t>
  </si>
  <si>
    <t>501012100</t>
  </si>
  <si>
    <t>US Gaap Assur And Ann Death Claims Reg #3</t>
  </si>
  <si>
    <t>501012130</t>
  </si>
  <si>
    <t>Assur And Ann Death Claims FPRA</t>
  </si>
  <si>
    <t>501012131</t>
  </si>
  <si>
    <t>Assur And Ann Death Claims Reg Regatta</t>
  </si>
  <si>
    <t>501012132</t>
  </si>
  <si>
    <t>Assur And Ann Death Claims Reg Regatta Gold</t>
  </si>
  <si>
    <t>501012133</t>
  </si>
  <si>
    <t>US Gaap Assur And Ann Death Claims Reg #4</t>
  </si>
  <si>
    <t>501012135</t>
  </si>
  <si>
    <t>Assur And Ann Death Claims Reg Horizon Plus</t>
  </si>
  <si>
    <t>501012136</t>
  </si>
  <si>
    <t>US Gaap Assur And Ann Death Claims Reg #5</t>
  </si>
  <si>
    <t>501012137</t>
  </si>
  <si>
    <t>Assur And Ann Death Claims Reg Compass 2</t>
  </si>
  <si>
    <t>501012138</t>
  </si>
  <si>
    <t>Assur And Ann Death Claims Reg Compass 3</t>
  </si>
  <si>
    <t>501012140</t>
  </si>
  <si>
    <t>Assurance and Annuity Death Claims - Regular Reassurance</t>
  </si>
  <si>
    <t>501012141</t>
  </si>
  <si>
    <t>US Gaap Assur And Ann Death Claims Reg #6</t>
  </si>
  <si>
    <t>501012143</t>
  </si>
  <si>
    <t>Assur And Ann Death Claims Reg Architect Group</t>
  </si>
  <si>
    <t>501012144</t>
  </si>
  <si>
    <t>Assur And Ann Death Claims Reg Regatta Classic</t>
  </si>
  <si>
    <t>501012147</t>
  </si>
  <si>
    <t>Assur And Ann Death Claims Reg Regatta Platinum</t>
  </si>
  <si>
    <t>501012148</t>
  </si>
  <si>
    <t>US Gaap Assur And Ann Death Claims Reg #7</t>
  </si>
  <si>
    <t>501012153</t>
  </si>
  <si>
    <t>Assur And Ann Death Claims Futurity Focus 2</t>
  </si>
  <si>
    <t>501012154</t>
  </si>
  <si>
    <t>Assur And Ann Death Claims Reg Architect Advantage</t>
  </si>
  <si>
    <t>501012156</t>
  </si>
  <si>
    <t>Assur And Ann Death Claims Reg Regatta Extra</t>
  </si>
  <si>
    <t>501012157</t>
  </si>
  <si>
    <t>Assur And Ann Death Claims Futurity Select 4 Plus</t>
  </si>
  <si>
    <t>501012159</t>
  </si>
  <si>
    <t>Assur And Ann Death Claims Reg Architect Advantage Plus</t>
  </si>
  <si>
    <t>501012161</t>
  </si>
  <si>
    <t>Assur And Ann Death Claims Reg Arch Flagship</t>
  </si>
  <si>
    <t>501012170</t>
  </si>
  <si>
    <t>Assur And Ann Death Claims Reg Regatta Master Choice</t>
  </si>
  <si>
    <t>501012171</t>
  </si>
  <si>
    <t>Assur And Ann Death Claims Regatta Masters Access</t>
  </si>
  <si>
    <t>501012172</t>
  </si>
  <si>
    <t>Assur And Ann Death Claims Regatta Masters Flex</t>
  </si>
  <si>
    <t>501012174</t>
  </si>
  <si>
    <t>Assurance And Annuity Buy-In Death Claims Reg</t>
  </si>
  <si>
    <t>501012175</t>
  </si>
  <si>
    <t>Assurance And Longevity Insurance (FGDNPL) Death Claims Reg</t>
  </si>
  <si>
    <t>501012176</t>
  </si>
  <si>
    <t>Assurance And Longevity Insurance (FGDNPR) Death Claims Reg</t>
  </si>
  <si>
    <t>501017102</t>
  </si>
  <si>
    <t>Death Benefits-Assumed-Internal Reinsurance</t>
  </si>
  <si>
    <t>501017112</t>
  </si>
  <si>
    <t>Death Benefits Assumed #1</t>
  </si>
  <si>
    <t>501017114</t>
  </si>
  <si>
    <t>Termination &amp; Death Benefits</t>
  </si>
  <si>
    <t>501017152</t>
  </si>
  <si>
    <t>Assurance/Annuity DC Reg Intern Reins Assmd SL US/SLR(US Brh)</t>
  </si>
  <si>
    <t>501017212</t>
  </si>
  <si>
    <t>Death Benefits Assumed - Keyport / SLOC US Branch</t>
  </si>
  <si>
    <t>501017231</t>
  </si>
  <si>
    <t>Assurance And Annuity Death Claims Reg #1</t>
  </si>
  <si>
    <t>501017232</t>
  </si>
  <si>
    <t>Assurance And Annuity Death Claims Reg #2</t>
  </si>
  <si>
    <t>501017244</t>
  </si>
  <si>
    <t>Death Claims Funds Withheld Assumed</t>
  </si>
  <si>
    <t>501017246</t>
  </si>
  <si>
    <t>Life Death Claims Modified Coins Assumed</t>
  </si>
  <si>
    <t>501017628</t>
  </si>
  <si>
    <t>Death Benefits Assumed #2</t>
  </si>
  <si>
    <t>501019000</t>
  </si>
  <si>
    <t>US Gaap Death Claims Exc Of Acct Value FAS 97</t>
  </si>
  <si>
    <t>501020000</t>
  </si>
  <si>
    <t>Death Claims Paid Up Additions</t>
  </si>
  <si>
    <t>501025500</t>
  </si>
  <si>
    <t>Sep Acct Death Benefits ANN Gross Up NAIC only</t>
  </si>
  <si>
    <t>501030000</t>
  </si>
  <si>
    <t>Death Claims Accidental Death Benefits Direct</t>
  </si>
  <si>
    <t>501030002</t>
  </si>
  <si>
    <t>Death Claims Accidental Death Benefits Assumed</t>
  </si>
  <si>
    <t>501037231</t>
  </si>
  <si>
    <t>Death Claims Accidental Death Benefits #1</t>
  </si>
  <si>
    <t>501037232</t>
  </si>
  <si>
    <t>Death Claims Accidental Death Benefits #2</t>
  </si>
  <si>
    <t>501040000</t>
  </si>
  <si>
    <t>Incr In Prov For Unreported Death Claims Direct</t>
  </si>
  <si>
    <t>501040002</t>
  </si>
  <si>
    <t>Incr In Prov For Unreported Death Claims Assumed</t>
  </si>
  <si>
    <t>501040052</t>
  </si>
  <si>
    <t>Incr In Prov For ICOS Death Claims Assumed</t>
  </si>
  <si>
    <t>501040082</t>
  </si>
  <si>
    <t>Incr In Prov For ICOS Death Claims Contra Assumed</t>
  </si>
  <si>
    <t>501047111</t>
  </si>
  <si>
    <t>Unreported Death Claims Retroceded</t>
  </si>
  <si>
    <t>501047112</t>
  </si>
  <si>
    <t>Unreported Death Claims Assumed</t>
  </si>
  <si>
    <t>501048000</t>
  </si>
  <si>
    <t>US Gaap Incr In Prov For Unreported Death Claims</t>
  </si>
  <si>
    <t>501052100</t>
  </si>
  <si>
    <t>Excess Death Benefits Keyport Direct</t>
  </si>
  <si>
    <t>501052102</t>
  </si>
  <si>
    <t>Excess Death Benefits Keyport Assumed</t>
  </si>
  <si>
    <t>501052129</t>
  </si>
  <si>
    <t>Excess Death Benefits Above Max Value Eia</t>
  </si>
  <si>
    <t>501052131</t>
  </si>
  <si>
    <t>Excess Death Benefits Regatta</t>
  </si>
  <si>
    <t>501052132</t>
  </si>
  <si>
    <t>Excess Death Benefits Regatta Gold</t>
  </si>
  <si>
    <t>501052136</t>
  </si>
  <si>
    <t>Excess Death Benefits Above Max Account Value Compass I</t>
  </si>
  <si>
    <t>501052137</t>
  </si>
  <si>
    <t>Excess Death Benefits Compass II</t>
  </si>
  <si>
    <t>501052138</t>
  </si>
  <si>
    <t>Excess Death Benefits Compass III</t>
  </si>
  <si>
    <t>501052141</t>
  </si>
  <si>
    <t>Excess Death Benefits Above Max Value Compass G</t>
  </si>
  <si>
    <t>501052143</t>
  </si>
  <si>
    <t>Excess Death Benefits Above Max Acct Value Architect</t>
  </si>
  <si>
    <t>501052144</t>
  </si>
  <si>
    <t>Excess Death Benefits Regatta ClassicAccess</t>
  </si>
  <si>
    <t>501052146</t>
  </si>
  <si>
    <t>Excess Death Benefits Futurity</t>
  </si>
  <si>
    <t>501052147</t>
  </si>
  <si>
    <t>Excess Death Benefits Regatta Platinum Choice</t>
  </si>
  <si>
    <t>501052148</t>
  </si>
  <si>
    <t>Excess Death Benefits Futurity IIIII</t>
  </si>
  <si>
    <t>501052153</t>
  </si>
  <si>
    <t>Excess Death Benefits Futurity Focus II</t>
  </si>
  <si>
    <t>501052154</t>
  </si>
  <si>
    <t>Excess Death Benefits Above Max Acct Value Architect Advantage</t>
  </si>
  <si>
    <t>501052155</t>
  </si>
  <si>
    <t>Excess Death Benefits Futurity Accolade</t>
  </si>
  <si>
    <t>501052156</t>
  </si>
  <si>
    <t>Excess Death Benefits Regatta Extra</t>
  </si>
  <si>
    <t>501052157</t>
  </si>
  <si>
    <t>Excess Death Benefits Futurity Select Four</t>
  </si>
  <si>
    <t>501052158</t>
  </si>
  <si>
    <t>Excess Death Benefits Regatta Flex Four</t>
  </si>
  <si>
    <t>501052159</t>
  </si>
  <si>
    <t>Excess Death Benefits Above Max Acct Value #1</t>
  </si>
  <si>
    <t>501052160</t>
  </si>
  <si>
    <t>Excess Death Benefits Above Max Acct Value Architect Flagship</t>
  </si>
  <si>
    <t>501052161</t>
  </si>
  <si>
    <t>Excess Death Benefits Above Max Value Slfib</t>
  </si>
  <si>
    <t>501052170</t>
  </si>
  <si>
    <t>Excess Death Benefits Above Max Acct Value #2</t>
  </si>
  <si>
    <t>501052171</t>
  </si>
  <si>
    <t>Excess Death Benefits Above Max Acct Value #3</t>
  </si>
  <si>
    <t>501052172</t>
  </si>
  <si>
    <t>Excess Death Benefits Above Max Acct Value Regatta Master Flex</t>
  </si>
  <si>
    <t>501052400</t>
  </si>
  <si>
    <t>Excess Death Benefits All Star</t>
  </si>
  <si>
    <t>501052401</t>
  </si>
  <si>
    <t>Excess Death Benefits All Star Traditions</t>
  </si>
  <si>
    <t>501052402</t>
  </si>
  <si>
    <t>Excess Death Benefits All Star Freedom</t>
  </si>
  <si>
    <t>501052403</t>
  </si>
  <si>
    <t>Excess Death Benefits Above Max Acct Value All Star Extra NY</t>
  </si>
  <si>
    <t>501055500</t>
  </si>
  <si>
    <t>Sep Acct Death Benefits Life Gross Up NAIC only</t>
  </si>
  <si>
    <t>501060000</t>
  </si>
  <si>
    <t>Amts On Dep Withdrawals Cash Death Benefit Taxable</t>
  </si>
  <si>
    <t>501069999</t>
  </si>
  <si>
    <t>Amts On Dep Guaranteed</t>
  </si>
  <si>
    <t>501070000</t>
  </si>
  <si>
    <t>Amts On Dep Direct</t>
  </si>
  <si>
    <t>501070002</t>
  </si>
  <si>
    <t>Amts On Dep Assumed</t>
  </si>
  <si>
    <t>501070092</t>
  </si>
  <si>
    <t>Amts On Dep Provider Funds Assumed</t>
  </si>
  <si>
    <t>501070200</t>
  </si>
  <si>
    <t>Amts On Dep Death Benefits With Life</t>
  </si>
  <si>
    <t>501070250</t>
  </si>
  <si>
    <t>Amts On Dep Death Benefits W/O Life</t>
  </si>
  <si>
    <t>501070892</t>
  </si>
  <si>
    <t>Accrued Amts On Dep Provider Funds Assumed</t>
  </si>
  <si>
    <t>501072129</t>
  </si>
  <si>
    <t>Amts On Dep DC Eia</t>
  </si>
  <si>
    <t>501110000</t>
  </si>
  <si>
    <t>Amounts Withdrawn Death Claims RRIF 1987</t>
  </si>
  <si>
    <t>501120000</t>
  </si>
  <si>
    <t>Amounts Withdrawn Death Claims Superflex</t>
  </si>
  <si>
    <t>501180000</t>
  </si>
  <si>
    <t>Assur Disability Claims Dismemberment Direct</t>
  </si>
  <si>
    <t>501180002</t>
  </si>
  <si>
    <t>Assur Disability Claims Dismemberment Assumed</t>
  </si>
  <si>
    <t>501190000</t>
  </si>
  <si>
    <t>Assur And Ann Disability Claims Direct</t>
  </si>
  <si>
    <t>501190002</t>
  </si>
  <si>
    <t>Assur And Ann Disability Claims Assumed</t>
  </si>
  <si>
    <t>501193000</t>
  </si>
  <si>
    <t>Assur And Ann Disability Claims wo FPO</t>
  </si>
  <si>
    <t>501199999</t>
  </si>
  <si>
    <t>Assur And Ann Disability Claims Accruals</t>
  </si>
  <si>
    <t>501211201</t>
  </si>
  <si>
    <t>Death &amp; Disability Assumed From SLA #1</t>
  </si>
  <si>
    <t>501211202</t>
  </si>
  <si>
    <t>Death &amp; Disability Assumed From SLA #2</t>
  </si>
  <si>
    <t>507920000</t>
  </si>
  <si>
    <t>Wb Ab Excess Of Account Value Surrender</t>
  </si>
  <si>
    <t>507950000</t>
  </si>
  <si>
    <t>Special Policy Payments DC Adj To 501010000 at Reporting Periods</t>
  </si>
  <si>
    <t>507980000</t>
  </si>
  <si>
    <t>Special Policy Payments Other</t>
  </si>
  <si>
    <t>507990000</t>
  </si>
  <si>
    <t>Claims Administration Expenses - Other Policy Related Direct</t>
  </si>
  <si>
    <t>507990002</t>
  </si>
  <si>
    <t>Claims Administration Expenses - Other Policy Related Assumed</t>
  </si>
  <si>
    <t>515400004</t>
  </si>
  <si>
    <t>Proceeds retention on retained asset assumed</t>
  </si>
  <si>
    <t>515530022</t>
  </si>
  <si>
    <t>Incr In Prov For Unreptd Cont Disability Benefit Assumed</t>
  </si>
  <si>
    <t>507930000</t>
  </si>
  <si>
    <t>Wb Ab Excess Death Benefit</t>
  </si>
  <si>
    <t>MALN506</t>
  </si>
  <si>
    <t>506 Health benefits</t>
  </si>
  <si>
    <t>501033000</t>
  </si>
  <si>
    <t>Death Claims Accidental Death Benefits wo FPO - Ind Hlth</t>
  </si>
  <si>
    <t>501034000</t>
  </si>
  <si>
    <t>Death Claims Accidental Death Benefits - Grp Hlth</t>
  </si>
  <si>
    <t>div appl to prem</t>
  </si>
  <si>
    <t>226020000</t>
  </si>
  <si>
    <t>Divd And ERR Due And Unpaid Divd Applied To Prem</t>
  </si>
  <si>
    <t>226023000</t>
  </si>
  <si>
    <t>Divd And ERR Due And Unpaid Divd Appld To Prem wo FPO</t>
  </si>
  <si>
    <t>Maturities and surrenders</t>
  </si>
  <si>
    <t>218550000</t>
  </si>
  <si>
    <t>Amts On Deposit Defer Maturity Settlements</t>
  </si>
  <si>
    <t>MALN502</t>
  </si>
  <si>
    <t>502 Maturities and surrenders</t>
  </si>
  <si>
    <t>502200000</t>
  </si>
  <si>
    <t>Matured Endowments Reg Direct</t>
  </si>
  <si>
    <t>502200002</t>
  </si>
  <si>
    <t>Matured Endowments Reg Assumed #1</t>
  </si>
  <si>
    <t>502207617</t>
  </si>
  <si>
    <t>Matured Endowments Regular GAO Fund #1</t>
  </si>
  <si>
    <t>502207618</t>
  </si>
  <si>
    <t>Matured Endowments Regular GAO Fund #2</t>
  </si>
  <si>
    <t>502207628</t>
  </si>
  <si>
    <t>Matured Endowments Reg Assumed #2</t>
  </si>
  <si>
    <t>502210000</t>
  </si>
  <si>
    <t>Matured Endowments Paid up Additions</t>
  </si>
  <si>
    <t>502221100</t>
  </si>
  <si>
    <t>Matured Endowments Child Def Assur Settlements Ins Direct</t>
  </si>
  <si>
    <t>502230000</t>
  </si>
  <si>
    <t>Surrender Values Combined Employee And Employer #1</t>
  </si>
  <si>
    <t>502260000</t>
  </si>
  <si>
    <t>Variable Accumulation Funds #1</t>
  </si>
  <si>
    <t>502300000</t>
  </si>
  <si>
    <t>Assur And Ann Surrenders Reg CSV Direct</t>
  </si>
  <si>
    <t>502300002</t>
  </si>
  <si>
    <t>Assur And Ann Surrenders Reg CSV Assumed</t>
  </si>
  <si>
    <t>502301300</t>
  </si>
  <si>
    <t>Assur And Ann Surrenders Reg CSV #1</t>
  </si>
  <si>
    <t>502301400</t>
  </si>
  <si>
    <t>Assur And Ann Surrenders Reg CSV #2</t>
  </si>
  <si>
    <t>502302100</t>
  </si>
  <si>
    <t>Assur And Ann Surrenders Reg CSV #3</t>
  </si>
  <si>
    <t>502302131</t>
  </si>
  <si>
    <t>Assur And Ann Surrenders Reg CSV Regatta</t>
  </si>
  <si>
    <t>502302132</t>
  </si>
  <si>
    <t>Assur And Ann Surrenders Reg CSV Regatta Gold</t>
  </si>
  <si>
    <t>502302141</t>
  </si>
  <si>
    <t>Assur And Ann Surrenders Reg CSV Compass Group</t>
  </si>
  <si>
    <t>502302143</t>
  </si>
  <si>
    <t>Assur And Ann Surrenders Reg CSV Architect Group</t>
  </si>
  <si>
    <t>502302144</t>
  </si>
  <si>
    <t>Assur And Ann Surrenders Reg CSV Regatta Classic</t>
  </si>
  <si>
    <t>502302146</t>
  </si>
  <si>
    <t>Assur And Ann Surrenders Reg CSV Futurity Product</t>
  </si>
  <si>
    <t>502302147</t>
  </si>
  <si>
    <t>Assur And Ann Surrenders Reg CSV Regatta Platinum</t>
  </si>
  <si>
    <t>502302148</t>
  </si>
  <si>
    <t>Assur And Ann Surrenders Reg CSV Futurity II</t>
  </si>
  <si>
    <t>502302149</t>
  </si>
  <si>
    <t>Assur And Ann Surrenders Reg CSV Futurity Fixed</t>
  </si>
  <si>
    <t>502302153</t>
  </si>
  <si>
    <t>Assur And Ann Surrenders Reg CSV Futurity Focus</t>
  </si>
  <si>
    <t>502302154</t>
  </si>
  <si>
    <t>Assur And Ann Surrenders Reg CSV Architect Advantage</t>
  </si>
  <si>
    <t>502302155</t>
  </si>
  <si>
    <t>Assur And Ann Surrenders Reg CSV Futurity Accolade</t>
  </si>
  <si>
    <t>502302156</t>
  </si>
  <si>
    <t>Assur And Ann Surrenders Reg CSV Regatta Extra</t>
  </si>
  <si>
    <t>502302157</t>
  </si>
  <si>
    <t>Assur And Ann Surrenders Reg CSV Futurity Select Four</t>
  </si>
  <si>
    <t>502302158</t>
  </si>
  <si>
    <t>Assur And Ann Surrenders Reg CSV Regatta Flex Four</t>
  </si>
  <si>
    <t>502302159</t>
  </si>
  <si>
    <t>Assur And Ann Surrenders Reg CSV Architect Advantage Plus</t>
  </si>
  <si>
    <t>502302160</t>
  </si>
  <si>
    <t>Assur And Ann Surrenders Reg CSV Architect Flagship</t>
  </si>
  <si>
    <t>502302161</t>
  </si>
  <si>
    <t>Assur And Ann Surrenders Reg CSV #4</t>
  </si>
  <si>
    <t>502302170</t>
  </si>
  <si>
    <t>Assur And Ann Surrenders Reg CSV Regatta Master Choice</t>
  </si>
  <si>
    <t>502302171</t>
  </si>
  <si>
    <t>Assur And Ann Surrenders Reg CSV #5</t>
  </si>
  <si>
    <t>502302172</t>
  </si>
  <si>
    <t>Assur And Ann Surrenders Reg CSV Regatta Master Flex</t>
  </si>
  <si>
    <t>502302173</t>
  </si>
  <si>
    <t>Assur And Ann Surrenders Reg CSV Annuity Direct</t>
  </si>
  <si>
    <t>502302174</t>
  </si>
  <si>
    <t>Assur And Ann Surrenders CSV Annuity Buy-In</t>
  </si>
  <si>
    <t>502302175</t>
  </si>
  <si>
    <t>Assur And Ann Surrenders CSV Longevity Insurance (FGDNPL)</t>
  </si>
  <si>
    <t>502302176</t>
  </si>
  <si>
    <t>Assur And Ann Surrenders CSV Longevity Insurance (FGDNPR)</t>
  </si>
  <si>
    <t>502302400</t>
  </si>
  <si>
    <t>Assur And Ann Surrenders Reg CSV All Star</t>
  </si>
  <si>
    <t>502302401</t>
  </si>
  <si>
    <t>Assur And Ann Surrenders Reg All Star Traditions</t>
  </si>
  <si>
    <t>502302402</t>
  </si>
  <si>
    <t>Assur And Ann Surrenders Reg All Star Freedom</t>
  </si>
  <si>
    <t>502302403</t>
  </si>
  <si>
    <t>Assur And Ann Surrenders Reg All Star Extra</t>
  </si>
  <si>
    <t>502305500</t>
  </si>
  <si>
    <t>SA Life And Ann Surrenders Gross Up NAIC Only</t>
  </si>
  <si>
    <t>502307141</t>
  </si>
  <si>
    <t>Assur And Ann Surrenders Reg CSV #6</t>
  </si>
  <si>
    <t>502307142</t>
  </si>
  <si>
    <t>Assur And Ann Surrenders Reg CSV #7</t>
  </si>
  <si>
    <t>502307143</t>
  </si>
  <si>
    <t>Assur And Ann Surrenders Reg Group Gratuity</t>
  </si>
  <si>
    <t>502307244</t>
  </si>
  <si>
    <t>Life Surrenders Funds Withheld Assumed</t>
  </si>
  <si>
    <t>502307246</t>
  </si>
  <si>
    <t>Life Surrenders Modified Coins Assumed</t>
  </si>
  <si>
    <t>502307628</t>
  </si>
  <si>
    <t>Surrenders Assumed</t>
  </si>
  <si>
    <t>502309999</t>
  </si>
  <si>
    <t>Assur And Ann Surrenders Reg CSV Accrual</t>
  </si>
  <si>
    <t>502310000</t>
  </si>
  <si>
    <t>Assur And Ann Surrender Values Direct</t>
  </si>
  <si>
    <t>502310002</t>
  </si>
  <si>
    <t>Assur And Ann Surrender Values Assumed</t>
  </si>
  <si>
    <t>502310012</t>
  </si>
  <si>
    <t>Life Accumulation Fund - AEB Assumed</t>
  </si>
  <si>
    <t>502310802</t>
  </si>
  <si>
    <t>Accrued Assur And Ann Surrender Values Assumed</t>
  </si>
  <si>
    <t>502320000</t>
  </si>
  <si>
    <t>Assur And Ann Surrender Values Change Allowances #1</t>
  </si>
  <si>
    <t>502321200</t>
  </si>
  <si>
    <t>GCV trf to Acceler CI rider</t>
  </si>
  <si>
    <t>502330000</t>
  </si>
  <si>
    <t>Surrender Values Combined Employee And Employer #2</t>
  </si>
  <si>
    <t>502340000</t>
  </si>
  <si>
    <t>Surrender Values Employee Portion only</t>
  </si>
  <si>
    <t>502360000</t>
  </si>
  <si>
    <t>Surrender Values Ann Cash Option at Vesting</t>
  </si>
  <si>
    <t>502370000</t>
  </si>
  <si>
    <t>Variable Accumulation Funds Withdrawal Allowances</t>
  </si>
  <si>
    <t>502379999</t>
  </si>
  <si>
    <t>Variable Accumulation Funds Withdrawal Allowances Accrual</t>
  </si>
  <si>
    <t>502380000</t>
  </si>
  <si>
    <t>Liquidation And Market Value Charges DA And GDF Policies #1</t>
  </si>
  <si>
    <t>502389999</t>
  </si>
  <si>
    <t>Liquidation And Market Value Charges DA And GDF Policies #2</t>
  </si>
  <si>
    <t>502390000</t>
  </si>
  <si>
    <t>Surrender Values Non Cash Withdrawals Transfers</t>
  </si>
  <si>
    <t>502397243</t>
  </si>
  <si>
    <t>Benefits Loan AXXX and VT Captive</t>
  </si>
  <si>
    <t>502400000</t>
  </si>
  <si>
    <t>Amts On Dep Group Deposit Admin Contracts Non Taxable</t>
  </si>
  <si>
    <t>502440000</t>
  </si>
  <si>
    <t>Amts On Dep Group Ann Guaranteed Direct</t>
  </si>
  <si>
    <t>502441000</t>
  </si>
  <si>
    <t>Amts On Dep Group Contracts Withdrawals Cash Non Taxable</t>
  </si>
  <si>
    <t>502450000</t>
  </si>
  <si>
    <t>Amts On Dep Group Contracts Withdrawals Cash Taxable</t>
  </si>
  <si>
    <t>502459999</t>
  </si>
  <si>
    <t>Amts On Dep Group Withdwl Non Cash Admin Fees And Early Term Charges</t>
  </si>
  <si>
    <t>502460000</t>
  </si>
  <si>
    <t>Cash Surrender Value Universal Policy Fee Charge</t>
  </si>
  <si>
    <t>502461000</t>
  </si>
  <si>
    <t>Cash Surrender Value Centennial Linked Fund Policy Fees</t>
  </si>
  <si>
    <t>502470000</t>
  </si>
  <si>
    <t>Cash Surrender Value Lapse Units</t>
  </si>
  <si>
    <t>502480000</t>
  </si>
  <si>
    <t>Cash Surrender Value Switched Units</t>
  </si>
  <si>
    <t>502490000</t>
  </si>
  <si>
    <t>Cash Surrender Value Reg Income</t>
  </si>
  <si>
    <t>502500000</t>
  </si>
  <si>
    <t>Adjustment To Ann Reserve Seg Fund</t>
  </si>
  <si>
    <t>502510000</t>
  </si>
  <si>
    <t>Net Transfer Between Ann Reserves</t>
  </si>
  <si>
    <t>502524987</t>
  </si>
  <si>
    <t>Seg Fund Guarantee Maturity Topup Exp CP Funds</t>
  </si>
  <si>
    <t>502524988</t>
  </si>
  <si>
    <t>Seg Fund Guarantee Maturity Topup Exp MVP Funds</t>
  </si>
  <si>
    <t>502524989</t>
  </si>
  <si>
    <t>Seg Fund Guarantee Maturity Topup Exp Old 4 &amp; Sunfd</t>
  </si>
  <si>
    <t>502524990</t>
  </si>
  <si>
    <t>Seg Fund Guarantee Maturity Topup Exp SWI Funds</t>
  </si>
  <si>
    <t>502524991</t>
  </si>
  <si>
    <t>Seg Fund Guarantee Maturity Topup Exp SWII Funds</t>
  </si>
  <si>
    <t>502524992</t>
  </si>
  <si>
    <t>Seg Fund Guarantee Maturity Topup Exp SW Elite Funds</t>
  </si>
  <si>
    <t>502524993</t>
  </si>
  <si>
    <t>Seg Fund Guarantee Maturity Topup Exp SW Essentials Funds</t>
  </si>
  <si>
    <t>502524994</t>
  </si>
  <si>
    <t xml:space="preserve"> Seg Fund Guarantee Maturity Topup Exp SLF Funds - Sun GIF Sols</t>
  </si>
  <si>
    <t>502524995</t>
  </si>
  <si>
    <t xml:space="preserve"> Seg Fund Guarantee Maturity Topup Exp SLF Funds - Sun Life Adv GIF</t>
  </si>
  <si>
    <t>502524996</t>
  </si>
  <si>
    <t>Seg Fund Guarantee Maturity Topup Exp SLF Funds - Sun Protect GIF</t>
  </si>
  <si>
    <t>502524997</t>
  </si>
  <si>
    <t>Seg Fund Guarantee Death Topup Exp SLF Funds - Sun GIF Sols</t>
  </si>
  <si>
    <t>502524998</t>
  </si>
  <si>
    <t>Seg Fund Guarantee Death Topup Exp SLF Funds - Sun Life Adv GIF</t>
  </si>
  <si>
    <t>502524999</t>
  </si>
  <si>
    <t>Seg Fund Guarantee Death Topup Exp SLF Funds - Sun Protect GIF</t>
  </si>
  <si>
    <t>502531100</t>
  </si>
  <si>
    <t>Claims Living Benefit Rider</t>
  </si>
  <si>
    <t>502540000</t>
  </si>
  <si>
    <t>Cash Surrender Value Superflex Annuities Amounts Withdrawn</t>
  </si>
  <si>
    <t>502541100</t>
  </si>
  <si>
    <t>Supplementary Contracts Superflex Annuities Rollovers</t>
  </si>
  <si>
    <t>502550000</t>
  </si>
  <si>
    <t>Claims Critical Illness 1st Yr</t>
  </si>
  <si>
    <t>502560000</t>
  </si>
  <si>
    <t>Claims Critical Illness Reins Inc To offset expense Direct</t>
  </si>
  <si>
    <t>502560002</t>
  </si>
  <si>
    <t>Claims Critical Illness Reins Inc To offset expense Assumed</t>
  </si>
  <si>
    <t>502561000</t>
  </si>
  <si>
    <t>Claims Critical Illness Subsequent</t>
  </si>
  <si>
    <t>502611100</t>
  </si>
  <si>
    <t>Trnsf To Fixed Surrenders</t>
  </si>
  <si>
    <t>502620000</t>
  </si>
  <si>
    <t>Amts On Dep Withdrawals</t>
  </si>
  <si>
    <t>502620171</t>
  </si>
  <si>
    <t>Amts On Dep Withdrawals Regatta Master Access</t>
  </si>
  <si>
    <t>502621000</t>
  </si>
  <si>
    <t>Amts On Dep Withdrawals PPVUL</t>
  </si>
  <si>
    <t>502621100</t>
  </si>
  <si>
    <t>Amts On Dep Withdrawals Insurance Direct</t>
  </si>
  <si>
    <t>502621168</t>
  </si>
  <si>
    <t>Amts On Dep Surrenders Slr And Ecsv</t>
  </si>
  <si>
    <t>502622129</t>
  </si>
  <si>
    <t>Amts On Dep Withdrawals Eia</t>
  </si>
  <si>
    <t>502622130</t>
  </si>
  <si>
    <t>Amts On Dep Withdrawals Flexible Prem</t>
  </si>
  <si>
    <t>502622131</t>
  </si>
  <si>
    <t>Amts On Dep Withdrawals Regatta</t>
  </si>
  <si>
    <t>502622132</t>
  </si>
  <si>
    <t>Amts On Dep Withdrawals Regatta Gold</t>
  </si>
  <si>
    <t>502622133</t>
  </si>
  <si>
    <t>Amts On Dep Withdrawals Single Prem Deferred</t>
  </si>
  <si>
    <t>502622134</t>
  </si>
  <si>
    <t>Amts On Dep Withdrawals Horizon 1</t>
  </si>
  <si>
    <t>502622135</t>
  </si>
  <si>
    <t>Amts On Dep Withdrawals Horizon Plus</t>
  </si>
  <si>
    <t>502622136</t>
  </si>
  <si>
    <t>Amts On Dep Withdrawals Compass 1</t>
  </si>
  <si>
    <t>502622137</t>
  </si>
  <si>
    <t>Amts On Dep Withdrawals Compass 2</t>
  </si>
  <si>
    <t>502622138</t>
  </si>
  <si>
    <t>Amts On Dep Withdrawals Compass 3</t>
  </si>
  <si>
    <t>502622139</t>
  </si>
  <si>
    <t>Amts On Dep Withdrawals All Savers</t>
  </si>
  <si>
    <t>502622140</t>
  </si>
  <si>
    <t>Amts On Dep Withdrawals Horizon 5</t>
  </si>
  <si>
    <t>502622141</t>
  </si>
  <si>
    <t>Amts On Dep Withdrawals Compass Group</t>
  </si>
  <si>
    <t>502622143</t>
  </si>
  <si>
    <t>Amts On Dep Withdrawals Architect Group</t>
  </si>
  <si>
    <t>502622144</t>
  </si>
  <si>
    <t>Amts On Dep Withdrawals Regatta Classic</t>
  </si>
  <si>
    <t>502622146</t>
  </si>
  <si>
    <t>Amts On Dep Withdrawals Futurity Product</t>
  </si>
  <si>
    <t>502622147</t>
  </si>
  <si>
    <t>Amts On Dep Withdrawals Regatta Platinum</t>
  </si>
  <si>
    <t>502622148</t>
  </si>
  <si>
    <t>Amts On Dep Surrenders Futurity II</t>
  </si>
  <si>
    <t>502622149</t>
  </si>
  <si>
    <t>Amts On Dep Surrenders Futurity Fixed</t>
  </si>
  <si>
    <t>502622153</t>
  </si>
  <si>
    <t>Amts On Dep Surrenders Futurity Focus</t>
  </si>
  <si>
    <t>502622154</t>
  </si>
  <si>
    <t>Amts On Dep Surrenders Architect Advantage</t>
  </si>
  <si>
    <t>502622155</t>
  </si>
  <si>
    <t>Amts On Dep Surrenders Futurity Accolade</t>
  </si>
  <si>
    <t>502622156</t>
  </si>
  <si>
    <t>Amts On Dep Surrenders Regatta Extra</t>
  </si>
  <si>
    <t>502622157</t>
  </si>
  <si>
    <t>Amts On Dep Surrenders Futurity Select Four</t>
  </si>
  <si>
    <t>502622158</t>
  </si>
  <si>
    <t>Amts On Dep Withdrawals Regatta Flex Four</t>
  </si>
  <si>
    <t>502622159</t>
  </si>
  <si>
    <t>Amts On Dep Withdrawals Architect Advantage Plus</t>
  </si>
  <si>
    <t>502622160</t>
  </si>
  <si>
    <t>Amts On Dep Withdrawals Architect Flagship Direct</t>
  </si>
  <si>
    <t>502622161</t>
  </si>
  <si>
    <t>Amts On Dep Withdrawals Secured Legacy</t>
  </si>
  <si>
    <t>502622167</t>
  </si>
  <si>
    <t>Amts On Dep Withdrawals Architect Flagship Assumed</t>
  </si>
  <si>
    <t>502622170</t>
  </si>
  <si>
    <t>Amts On Dep Withdrawals Regatta Master Choice</t>
  </si>
  <si>
    <t>502622172</t>
  </si>
  <si>
    <t>Amts On Dep Withdrawals Regatta Master Flex</t>
  </si>
  <si>
    <t>502622400</t>
  </si>
  <si>
    <t>Amts On Dep Withdrawals All Star</t>
  </si>
  <si>
    <t>502622401</t>
  </si>
  <si>
    <t>Amts On Dep Withdrawals All Star Traditions</t>
  </si>
  <si>
    <t>502622402</t>
  </si>
  <si>
    <t>Amts On Dep Withdrawals All Star Freedom</t>
  </si>
  <si>
    <t>502622403</t>
  </si>
  <si>
    <t>Amts On Dep Withdrawals All Star Extra</t>
  </si>
  <si>
    <t>502630000</t>
  </si>
  <si>
    <t>Amts On Dep CSV Charges</t>
  </si>
  <si>
    <t>502632131</t>
  </si>
  <si>
    <t>Amts On Dep CSV Charges Regatta</t>
  </si>
  <si>
    <t>502632132</t>
  </si>
  <si>
    <t>Amts On Dep CSV Charges Regatta Gold</t>
  </si>
  <si>
    <t>502632135</t>
  </si>
  <si>
    <t>Amts On Dep CSV Charges Horizon Plus</t>
  </si>
  <si>
    <t>502632136</t>
  </si>
  <si>
    <t>Amts On Dep CSV Charges Compass 1</t>
  </si>
  <si>
    <t>502632137</t>
  </si>
  <si>
    <t>Amts On Dep CSV Charges Compass 2</t>
  </si>
  <si>
    <t>502632138</t>
  </si>
  <si>
    <t>Amts On Dep CSV Charges Compass 3</t>
  </si>
  <si>
    <t>502632156</t>
  </si>
  <si>
    <t>Amts On Dep Cash Surrender Value Chrg Regatta Extra</t>
  </si>
  <si>
    <t>502632170</t>
  </si>
  <si>
    <t>Amts On Dep Cash Surrender Value Chrg Regatta Masters Choice</t>
  </si>
  <si>
    <t>502632401</t>
  </si>
  <si>
    <t>Amts On Dep Cash Surrender Value Chrg All Star Traditions</t>
  </si>
  <si>
    <t>502642131</t>
  </si>
  <si>
    <t>Amts On Dep Partial Withdrawals Regatta</t>
  </si>
  <si>
    <t>502642132</t>
  </si>
  <si>
    <t>Amts On Dep Partial Withdrawals Regatta Gold</t>
  </si>
  <si>
    <t>502642135</t>
  </si>
  <si>
    <t>Amts On Dep Partial Withdrawals Horizon Plus</t>
  </si>
  <si>
    <t>502642136</t>
  </si>
  <si>
    <t>Amts On Dep Partial Withdrawals Compass 1</t>
  </si>
  <si>
    <t>502642137</t>
  </si>
  <si>
    <t>Amts On Dep Partial Withdrawals Compass 2</t>
  </si>
  <si>
    <t>502642138</t>
  </si>
  <si>
    <t>Amts On Dep Partial Withdrawals Compass 3</t>
  </si>
  <si>
    <t>502642149</t>
  </si>
  <si>
    <t>Amts On Dep Annuitization Futurity Fixed #1</t>
  </si>
  <si>
    <t>502642156</t>
  </si>
  <si>
    <t>Amts On Dep Partial Withdrawals Regatta Extra</t>
  </si>
  <si>
    <t>502642160</t>
  </si>
  <si>
    <t>Partial Surrender Benefits Annuites</t>
  </si>
  <si>
    <t>502642161</t>
  </si>
  <si>
    <t>Chge in Val of Deriv Liab-Fin Reins #2</t>
  </si>
  <si>
    <t>502642170</t>
  </si>
  <si>
    <t>Amts On Dep Partial Withdrawals Regatta Masters Choice</t>
  </si>
  <si>
    <t>502642172</t>
  </si>
  <si>
    <t>Amts On Dep Annuitization Regatta Master Flex #2</t>
  </si>
  <si>
    <t>502642401</t>
  </si>
  <si>
    <t>Amts On Dep Partial Withdrawals All Star Traditions</t>
  </si>
  <si>
    <t>502650000</t>
  </si>
  <si>
    <t>Amts On Dep Annuitization Rollover</t>
  </si>
  <si>
    <t>502652129</t>
  </si>
  <si>
    <t>Amts On Dep Annuitization Eia</t>
  </si>
  <si>
    <t>502652130</t>
  </si>
  <si>
    <t>Amts On Dep Annuitization Flexible Prem</t>
  </si>
  <si>
    <t>502652131</t>
  </si>
  <si>
    <t>Amts On Dep Annuitization Regatta</t>
  </si>
  <si>
    <t>502652132</t>
  </si>
  <si>
    <t>Amts On Dep Annuitization Regatta Gold</t>
  </si>
  <si>
    <t>502652133</t>
  </si>
  <si>
    <t>Amts On Dep Annuitization Single Prems Deferred</t>
  </si>
  <si>
    <t>502652134</t>
  </si>
  <si>
    <t>Amts on Dep Annuitization Horizon 1</t>
  </si>
  <si>
    <t>502652135</t>
  </si>
  <si>
    <t>Amts On Dep Annuitization Horizon Plus</t>
  </si>
  <si>
    <t>502652136</t>
  </si>
  <si>
    <t>Amts On Dep Annuitization Compass 1</t>
  </si>
  <si>
    <t>502652137</t>
  </si>
  <si>
    <t>Amts On Dep Annuitization Compass 2</t>
  </si>
  <si>
    <t>502652138</t>
  </si>
  <si>
    <t>Amts On Dep Annuitization Compass 3</t>
  </si>
  <si>
    <t>502652143</t>
  </si>
  <si>
    <t>Amts On Dep Annuitization Architect Group</t>
  </si>
  <si>
    <t>502652144</t>
  </si>
  <si>
    <t>Amts On Dep Annuitization Regatta Classic</t>
  </si>
  <si>
    <t>502652146</t>
  </si>
  <si>
    <t>Amts On Dep Annuitization Futurity Product</t>
  </si>
  <si>
    <t>502652147</t>
  </si>
  <si>
    <t>Amts On Dep Annuitization Regatta Platinum</t>
  </si>
  <si>
    <t>502652148</t>
  </si>
  <si>
    <t>Amts On Dep Annuitization Futurity II</t>
  </si>
  <si>
    <t>502652153</t>
  </si>
  <si>
    <t>Amts On Dep Annuitization Futurity Focus</t>
  </si>
  <si>
    <t>502652154</t>
  </si>
  <si>
    <t>Amts On Dep Annuitization Architect Advantage</t>
  </si>
  <si>
    <t>502652155</t>
  </si>
  <si>
    <t>Amts On Dep Annuitization Withdrawl Futurity Accolade</t>
  </si>
  <si>
    <t>502652156</t>
  </si>
  <si>
    <t>Amts On Dep Ann Annuitization Regatta Extra</t>
  </si>
  <si>
    <t>502652157</t>
  </si>
  <si>
    <t>Amts On Dep Annuitization Futurity Select Four</t>
  </si>
  <si>
    <t>502652158</t>
  </si>
  <si>
    <t>Amts On Dep Ann Annuitization Regatta Flex Four</t>
  </si>
  <si>
    <t>502652170</t>
  </si>
  <si>
    <t>Amts On Dep Ann Annuitization Regatta Master Choice</t>
  </si>
  <si>
    <t>502652171</t>
  </si>
  <si>
    <t>Amts On Dep Ann Annuitization Regatta Master Access</t>
  </si>
  <si>
    <t>502652172</t>
  </si>
  <si>
    <t>Amts On Dep Annuitization Regatta Master Flex #1</t>
  </si>
  <si>
    <t>502652275</t>
  </si>
  <si>
    <t>Amts On Dep Annuitization Futurity Fixed #2</t>
  </si>
  <si>
    <t>502652400</t>
  </si>
  <si>
    <t>Amts On Dep Annuitization All Star</t>
  </si>
  <si>
    <t>502662130</t>
  </si>
  <si>
    <t>Amts On Dep Withdrawals Retirement Annuity</t>
  </si>
  <si>
    <t>502664276</t>
  </si>
  <si>
    <t>Seg Fund Guarantee Account Expense</t>
  </si>
  <si>
    <t>502664987</t>
  </si>
  <si>
    <t>Seg Fund Guarantee Death Topup Exp CP Funds</t>
  </si>
  <si>
    <t>502664988</t>
  </si>
  <si>
    <t>Seg Fund Guarantee Death Topup Exp MVP Funds</t>
  </si>
  <si>
    <t>502664989</t>
  </si>
  <si>
    <t>Seg Fund Guarantee Death Topup Exp Old 4 &amp; Sunfd</t>
  </si>
  <si>
    <t>502664990</t>
  </si>
  <si>
    <t>Seg Fund Guarantee Death Topup Exp SWI Funds</t>
  </si>
  <si>
    <t>502664991</t>
  </si>
  <si>
    <t>Seg Fund Guarantee Death Topup Exp SWII Funds</t>
  </si>
  <si>
    <t>502664992</t>
  </si>
  <si>
    <t>Seg Fund Guarantee Death Topup Exp SW Elite Funds</t>
  </si>
  <si>
    <t>502664993</t>
  </si>
  <si>
    <t>Seg Fund Guarantee Death Topup Exp EEB</t>
  </si>
  <si>
    <t>502664994</t>
  </si>
  <si>
    <t>Seg Fund Guarantee Death Topup Exp SW Essentials Funds</t>
  </si>
  <si>
    <t>502672133</t>
  </si>
  <si>
    <t>Amts On Dep Net Cash Transf Single Prem Retirement Annuity</t>
  </si>
  <si>
    <t>502680000</t>
  </si>
  <si>
    <t>Variable Accumulation Funds Profit Loss On Retroactive</t>
  </si>
  <si>
    <t>502711201</t>
  </si>
  <si>
    <t>Maturities &amp; Surrenders Assumed from SLA #1</t>
  </si>
  <si>
    <t>502711202</t>
  </si>
  <si>
    <t>Maturities &amp; Surrenders Assumed from SLA #2</t>
  </si>
  <si>
    <t>507730000</t>
  </si>
  <si>
    <t>Variable Accumulation Funds Ann Purch Non Par</t>
  </si>
  <si>
    <t>507739999</t>
  </si>
  <si>
    <t>Variable Accumulation Funds Ann Purch Non Par Accrual</t>
  </si>
  <si>
    <t>516640000</t>
  </si>
  <si>
    <t>Bonus GF vUL / UL</t>
  </si>
  <si>
    <t>516641000</t>
  </si>
  <si>
    <t>Refund of Premium</t>
  </si>
  <si>
    <t>516642000</t>
  </si>
  <si>
    <t>Bonus Int-WB Special Offer</t>
  </si>
  <si>
    <t>516660000</t>
  </si>
  <si>
    <t>Retirement Bonus</t>
  </si>
  <si>
    <t>Maturities and surrenders - Ceded</t>
  </si>
  <si>
    <t>502200001</t>
  </si>
  <si>
    <t>Matured Endowments Reg Ceded #1</t>
  </si>
  <si>
    <t>502207627</t>
  </si>
  <si>
    <t>Matured Endowments Reg Ceded #2</t>
  </si>
  <si>
    <t>502300001</t>
  </si>
  <si>
    <t>Assur And Ann Surrenders Reg CSV Ceded</t>
  </si>
  <si>
    <t>502307243</t>
  </si>
  <si>
    <t>Life Surrenders Funds Withheld Ceded</t>
  </si>
  <si>
    <t>502307245</t>
  </si>
  <si>
    <t>Life Surrenders Modified Coins Ceded</t>
  </si>
  <si>
    <t>502307627</t>
  </si>
  <si>
    <t>Surrenders Ceded Acct</t>
  </si>
  <si>
    <t>502310001</t>
  </si>
  <si>
    <t>Assur And Ann Surrender Values Ceded</t>
  </si>
  <si>
    <t>502701201</t>
  </si>
  <si>
    <t>Maturities &amp; Surrenders Ceded To SLI #1</t>
  </si>
  <si>
    <t>502701202</t>
  </si>
  <si>
    <t>Maturities &amp; Surrenders Ceded To SLI #2</t>
  </si>
  <si>
    <t>Policy Claims</t>
  </si>
  <si>
    <t>508220000</t>
  </si>
  <si>
    <t>Interest Paid On Policyholders Credit Balances</t>
  </si>
  <si>
    <t>508230000</t>
  </si>
  <si>
    <t>Interest Paid On Policy Claims Direct</t>
  </si>
  <si>
    <t>508230002</t>
  </si>
  <si>
    <t>Interest Paid On Policy Claims Assumed</t>
  </si>
  <si>
    <t>508230070</t>
  </si>
  <si>
    <t>Interest Paid On Policy Claims 570UMGLIF</t>
  </si>
  <si>
    <t>508230080</t>
  </si>
  <si>
    <t>Interest Paid On Policy Claims UMEG reversal</t>
  </si>
  <si>
    <t>508230100</t>
  </si>
  <si>
    <t>Interest Paid On Policy Claims Non Withdrawal Premium Fund</t>
  </si>
  <si>
    <t>508230200</t>
  </si>
  <si>
    <t>Inrerest Paid On Policy Claims</t>
  </si>
  <si>
    <t>508231100</t>
  </si>
  <si>
    <t>Interest Paid On Policy Claims Term Traditional</t>
  </si>
  <si>
    <t>508231173</t>
  </si>
  <si>
    <t>Interest Paid On Policy Claims #1</t>
  </si>
  <si>
    <t>508231300</t>
  </si>
  <si>
    <t>Interest Paid On Policy Claims Term Traditional Variable</t>
  </si>
  <si>
    <t>508231400</t>
  </si>
  <si>
    <t>Interest Paid On Policy Claims Horizon Plus Life</t>
  </si>
  <si>
    <t>508232174</t>
  </si>
  <si>
    <t>Interest Paid On Policy Claims - Annuity Buy-In</t>
  </si>
  <si>
    <t>508232175</t>
  </si>
  <si>
    <t>Interest Paid On Policy Claims - Longevity Insurance (FGDNPL)</t>
  </si>
  <si>
    <t>508232176</t>
  </si>
  <si>
    <t>Interest Paid On Policy Claims - Longevity Insurance (FGDNPR)</t>
  </si>
  <si>
    <t>508233000</t>
  </si>
  <si>
    <t>Interest Paid On Policy Claims #2</t>
  </si>
  <si>
    <t>508235000</t>
  </si>
  <si>
    <t>Interest Paid On Policy Claims #3</t>
  </si>
  <si>
    <t>508237112</t>
  </si>
  <si>
    <t>Interest Paid On Policy Claims, Assumed</t>
  </si>
  <si>
    <t>508237152</t>
  </si>
  <si>
    <t>Interest Paid On Policy Claims #4</t>
  </si>
  <si>
    <t>508239999</t>
  </si>
  <si>
    <t>Interest Paid On Policy Claims #5</t>
  </si>
  <si>
    <t>508240000</t>
  </si>
  <si>
    <t>Interest Paid Other Policy Items Direct</t>
  </si>
  <si>
    <t>508240002</t>
  </si>
  <si>
    <t>Interest Paid Other Policy Items Assumed</t>
  </si>
  <si>
    <t>508241300</t>
  </si>
  <si>
    <t>Interest Paid Other Policy Items</t>
  </si>
  <si>
    <t>515102000</t>
  </si>
  <si>
    <t>Wellness benefit - CI_Cancer claims paid</t>
  </si>
  <si>
    <t>515180000</t>
  </si>
  <si>
    <t>Assur Disability Claims Dismemberment</t>
  </si>
  <si>
    <t>515400000</t>
  </si>
  <si>
    <t>Health Insurance Claims Incurred Direct #1</t>
  </si>
  <si>
    <t>515400002</t>
  </si>
  <si>
    <t>Health Insurance Claims Incurred Assumed #1</t>
  </si>
  <si>
    <t>515400007</t>
  </si>
  <si>
    <t>Health Insurance Claims Incurred #1</t>
  </si>
  <si>
    <t>515400009</t>
  </si>
  <si>
    <t>Health Insurance Claims Incurred #2</t>
  </si>
  <si>
    <t>515400020</t>
  </si>
  <si>
    <t>Health Insurance Claims Misc Services 550UMGMED</t>
  </si>
  <si>
    <t>515400030</t>
  </si>
  <si>
    <t>Health Insurance Claims Misc Services 551UMGIMP</t>
  </si>
  <si>
    <t>515400040</t>
  </si>
  <si>
    <t>Health Insurance Claims Incurred 561UMGSTD</t>
  </si>
  <si>
    <t>515400050</t>
  </si>
  <si>
    <t>Health Insurance Claims Incurred 566UMGDEN</t>
  </si>
  <si>
    <t>515400060</t>
  </si>
  <si>
    <t>Health Insurance Claims Misc Services 570UMGLIF</t>
  </si>
  <si>
    <t>515400070</t>
  </si>
  <si>
    <t>Health Insurance Claims Incurred 570UMGLIF</t>
  </si>
  <si>
    <t>515400080</t>
  </si>
  <si>
    <t>Health Insurance Claims Incurred UMEG reversal</t>
  </si>
  <si>
    <t>515400082</t>
  </si>
  <si>
    <t>Health Insurance Claims Incurred Assumed Contra</t>
  </si>
  <si>
    <t>515400090</t>
  </si>
  <si>
    <t>Health Insurance Claims Misc Services UMEG reversal</t>
  </si>
  <si>
    <t>515400140</t>
  </si>
  <si>
    <t>Health Insurance Claims Misc Services 561UMGSTD</t>
  </si>
  <si>
    <t>515400150</t>
  </si>
  <si>
    <t>Health Insurance Claims Misc Services 566UMGDEN</t>
  </si>
  <si>
    <t>515400170</t>
  </si>
  <si>
    <t>Health Insurance Claims Misc Services 571IMPLIF</t>
  </si>
  <si>
    <t>515401000</t>
  </si>
  <si>
    <t>Health Insurance Claims Incurred Direct</t>
  </si>
  <si>
    <t>515401787</t>
  </si>
  <si>
    <t>RCH Health Insurance Claims Incurred LTD</t>
  </si>
  <si>
    <t>515401789</t>
  </si>
  <si>
    <t>RCH Health Insurance Claims Incurred CI</t>
  </si>
  <si>
    <t>515403000</t>
  </si>
  <si>
    <t>Health Insurance Claims Incurred Direct #2</t>
  </si>
  <si>
    <t>515403002</t>
  </si>
  <si>
    <t>Health Insurance Claims Incurred Assumed #2</t>
  </si>
  <si>
    <t>515403301</t>
  </si>
  <si>
    <t>Health Insurance Claims Incurred #3</t>
  </si>
  <si>
    <t>515405000</t>
  </si>
  <si>
    <t>Health Insurance Claims Incurred Direct #3</t>
  </si>
  <si>
    <t>515405002</t>
  </si>
  <si>
    <t>Health Insurance Claims Incurred Assumed #3</t>
  </si>
  <si>
    <t>515405007</t>
  </si>
  <si>
    <t>Health Insurance Claims Incurred #6</t>
  </si>
  <si>
    <t>515405009</t>
  </si>
  <si>
    <t>Health Insurance Claims Incurred #7</t>
  </si>
  <si>
    <t>515405100</t>
  </si>
  <si>
    <t>Health Insurance Claims Incurred #8</t>
  </si>
  <si>
    <t>515405500</t>
  </si>
  <si>
    <t>Health Insurance Claims Incurred Direct #4</t>
  </si>
  <si>
    <t>515405502</t>
  </si>
  <si>
    <t>Health Insurance Claims Incurred Assumed #4</t>
  </si>
  <si>
    <t>515405507</t>
  </si>
  <si>
    <t>Health Insurance Claims Incurred #11</t>
  </si>
  <si>
    <t>515405509</t>
  </si>
  <si>
    <t>Health Insurance Claims Incurred #12</t>
  </si>
  <si>
    <t>515406000</t>
  </si>
  <si>
    <t>Health Insurance Claims Incurred Direct #5</t>
  </si>
  <si>
    <t>515406002</t>
  </si>
  <si>
    <t>Health Insurance Claims Incurred Assumed #5</t>
  </si>
  <si>
    <t>515406009</t>
  </si>
  <si>
    <t>Health Insurance Claims Incurred #13</t>
  </si>
  <si>
    <t>515407000</t>
  </si>
  <si>
    <t>Health Insurance Claims Incurred STD Surplus Direct</t>
  </si>
  <si>
    <t>515407002</t>
  </si>
  <si>
    <t>Health Insurance Claims Incurred STD Surplus Assumed</t>
  </si>
  <si>
    <t>515407007</t>
  </si>
  <si>
    <t>Health Insurance Claims Incurred #15</t>
  </si>
  <si>
    <t>515407009</t>
  </si>
  <si>
    <t>Health Insurance Claims Incurred #16</t>
  </si>
  <si>
    <t>515407100</t>
  </si>
  <si>
    <t>Health Insurance Claims Incurred #17</t>
  </si>
  <si>
    <t>515407244</t>
  </si>
  <si>
    <t>Health Insurance Claims Incurred Funds Withheld Assumed</t>
  </si>
  <si>
    <t>515410000</t>
  </si>
  <si>
    <t>Health Insurance Claims Seagram Reimbursements</t>
  </si>
  <si>
    <t>515420000</t>
  </si>
  <si>
    <t>Health Insurance Claims Incurred Paid by PCS #1</t>
  </si>
  <si>
    <t>515425500</t>
  </si>
  <si>
    <t>Health Insurance Claims Incurred Paid by PCS #2</t>
  </si>
  <si>
    <t>Policy Loans</t>
  </si>
  <si>
    <t>MALN128</t>
  </si>
  <si>
    <t>128 Policy loans</t>
  </si>
  <si>
    <t>070010000</t>
  </si>
  <si>
    <t>Policy Advances Open Bal</t>
  </si>
  <si>
    <t>070010001</t>
  </si>
  <si>
    <t>Policy Advances Open Bal - UK</t>
  </si>
  <si>
    <t>070010002</t>
  </si>
  <si>
    <t>Policy Advances Assumed</t>
  </si>
  <si>
    <t>070011000</t>
  </si>
  <si>
    <t>Policy Advances Amounts Automatic</t>
  </si>
  <si>
    <t>070011001</t>
  </si>
  <si>
    <t>Policy Advances Amounts Automatic - UK</t>
  </si>
  <si>
    <t>070011005</t>
  </si>
  <si>
    <t>Policy Advances Policy Loans</t>
  </si>
  <si>
    <t>070012000</t>
  </si>
  <si>
    <t>Policy Advances Amounts Repaid</t>
  </si>
  <si>
    <t>070012100</t>
  </si>
  <si>
    <t>Policy Advances Amounts Repaid Proceeds Of Death Claims</t>
  </si>
  <si>
    <t>070012200</t>
  </si>
  <si>
    <t>Policy Advances Amounts Repaid Proceeds Of Maturities</t>
  </si>
  <si>
    <t>070012300</t>
  </si>
  <si>
    <t>Policy Advances Amounts Repaid Proceeds Of Surrenders</t>
  </si>
  <si>
    <t>070013000</t>
  </si>
  <si>
    <t>Policy Advances Living Benefit Loans</t>
  </si>
  <si>
    <t>070014000</t>
  </si>
  <si>
    <t>Policy Advances Non - Admitted</t>
  </si>
  <si>
    <t>070015000</t>
  </si>
  <si>
    <t>Policy Advances Int Added To Loans</t>
  </si>
  <si>
    <t>070015001</t>
  </si>
  <si>
    <t>Policy Advances Int Added To Loans - UK</t>
  </si>
  <si>
    <t>070017243</t>
  </si>
  <si>
    <t>Policy Advances AXXX  VT Captive</t>
  </si>
  <si>
    <t>MALN147</t>
  </si>
  <si>
    <t>147 Par asset allocation</t>
  </si>
  <si>
    <t>080005550</t>
  </si>
  <si>
    <t>Pool Participation Policy Loan Int Adj</t>
  </si>
  <si>
    <t>MALN150</t>
  </si>
  <si>
    <t>150 Investment income Due and Accrued</t>
  </si>
  <si>
    <t>120700000</t>
  </si>
  <si>
    <t>Invest Inc Due Policy Advances</t>
  </si>
  <si>
    <t>124100001</t>
  </si>
  <si>
    <t>Invest Inc Accrued Int Policy Loans</t>
  </si>
  <si>
    <t>124700000</t>
  </si>
  <si>
    <t>Invest Inc Accrued Policy Advances</t>
  </si>
  <si>
    <t>124707243</t>
  </si>
  <si>
    <t>Inv. Inc Accrued Pol Adv AXXX VT Captive</t>
  </si>
  <si>
    <t>Policy Loans?</t>
  </si>
  <si>
    <t>MALN430</t>
  </si>
  <si>
    <t>430 Other investment income</t>
  </si>
  <si>
    <t>448551136</t>
  </si>
  <si>
    <t>Int On Policy Advances Compass</t>
  </si>
  <si>
    <t>448551137</t>
  </si>
  <si>
    <t>Int On Policy Advances Compass 2</t>
  </si>
  <si>
    <t>448551138</t>
  </si>
  <si>
    <t>Int On Policy Advances Compass 3</t>
  </si>
  <si>
    <t>448551141</t>
  </si>
  <si>
    <t>Int On Policy Advances Compass Group</t>
  </si>
  <si>
    <t>448551165</t>
  </si>
  <si>
    <t>Int On Policy Advances Individual Life Fpvul</t>
  </si>
  <si>
    <t>448551168</t>
  </si>
  <si>
    <t>Int On Policy Advances Corp Vul</t>
  </si>
  <si>
    <t>448551171</t>
  </si>
  <si>
    <t>Int on Policy Advances PPVUL</t>
  </si>
  <si>
    <t>448551300</t>
  </si>
  <si>
    <t>Int On Policy Advances Variable Life Ins Non Qualifying</t>
  </si>
  <si>
    <t>448551400</t>
  </si>
  <si>
    <t>Int On Policy Advances Horizon Plus Life Ins Non Qualifying</t>
  </si>
  <si>
    <t>448554000</t>
  </si>
  <si>
    <t>Int On Policy Advances Writedown of RRSP Loans</t>
  </si>
  <si>
    <t>448557111</t>
  </si>
  <si>
    <t>Int On Pol Advance Ceded Internal Reins SLR(US Brh) SL Reins Ireland</t>
  </si>
  <si>
    <t>448557112</t>
  </si>
  <si>
    <t>Int On Pol Advce Assumed Internal Reins SLR(US Brh) SL Reins Ireland</t>
  </si>
  <si>
    <t>policy related?</t>
  </si>
  <si>
    <t>188650022</t>
  </si>
  <si>
    <t>Misc Assets Due From Clients</t>
  </si>
  <si>
    <t>272320000</t>
  </si>
  <si>
    <t>Policy Transfer Suspense</t>
  </si>
  <si>
    <t>272324310</t>
  </si>
  <si>
    <t>Policy Transfer Suspense AIS Misc Suspense</t>
  </si>
  <si>
    <t>272324330</t>
  </si>
  <si>
    <t>Policy Transfer Suspense Payout Conversion</t>
  </si>
  <si>
    <t>272324335</t>
  </si>
  <si>
    <t>Policy Transfer Suspense AIS Ingenium Conversion</t>
  </si>
  <si>
    <t>272324370</t>
  </si>
  <si>
    <t>Policy Transfer Suspense Policy Number</t>
  </si>
  <si>
    <t>272324371</t>
  </si>
  <si>
    <t>Policy Transfer Suspense Incidental Misc Suspense</t>
  </si>
  <si>
    <t>272324372</t>
  </si>
  <si>
    <t>Policy Transfer Suspense Investment Funds</t>
  </si>
  <si>
    <t>Premiums</t>
  </si>
  <si>
    <t>MALN155</t>
  </si>
  <si>
    <t>155 Premiums receivable</t>
  </si>
  <si>
    <t>133010000</t>
  </si>
  <si>
    <t>OS Premiums First Year Direct</t>
  </si>
  <si>
    <t>133010002</t>
  </si>
  <si>
    <t>OS Premiums First Year Assumed</t>
  </si>
  <si>
    <t>133010082</t>
  </si>
  <si>
    <t>OS Premiums First Year Assumed Contra</t>
  </si>
  <si>
    <t>133011787</t>
  </si>
  <si>
    <t>RCH OS Premiums First Year LTD</t>
  </si>
  <si>
    <t>133011789</t>
  </si>
  <si>
    <t>RCH OS Premiums First Year CI</t>
  </si>
  <si>
    <t>133013000</t>
  </si>
  <si>
    <t>OS Premiums First Year wo FPO</t>
  </si>
  <si>
    <t>133015000</t>
  </si>
  <si>
    <t>OS Premiums First Year LTD</t>
  </si>
  <si>
    <t>133019000</t>
  </si>
  <si>
    <t>OS Premiums First Year Registered</t>
  </si>
  <si>
    <t>133020000</t>
  </si>
  <si>
    <t>OS Premiums Renewal Direct</t>
  </si>
  <si>
    <t>133020002</t>
  </si>
  <si>
    <t>OS Premiums Renewal Assumed</t>
  </si>
  <si>
    <t>133020082</t>
  </si>
  <si>
    <t>OS Premiums Renewal Assumed Contra</t>
  </si>
  <si>
    <t>133020800</t>
  </si>
  <si>
    <t>OS Premiums Renewal Direct - Compass</t>
  </si>
  <si>
    <t>133021300</t>
  </si>
  <si>
    <t>OS Premiums Renewal VLI</t>
  </si>
  <si>
    <t>133021306</t>
  </si>
  <si>
    <t>OS Premiums Renewal</t>
  </si>
  <si>
    <t>133021390</t>
  </si>
  <si>
    <t>OS Premiums Renewal From Sub Co</t>
  </si>
  <si>
    <t>133021400</t>
  </si>
  <si>
    <t>OS Premiums Renewal Horizon</t>
  </si>
  <si>
    <t>133021787</t>
  </si>
  <si>
    <t>RCH OS Premiums Renewal LTD</t>
  </si>
  <si>
    <t>133021789</t>
  </si>
  <si>
    <t>RCH OS Premiums Renewal CI</t>
  </si>
  <si>
    <t>133022000</t>
  </si>
  <si>
    <t>OS Premiums Renewal Group Conversions</t>
  </si>
  <si>
    <t>133023000</t>
  </si>
  <si>
    <t>OS Premiums Renewal wo FPO Direct</t>
  </si>
  <si>
    <t>133023002</t>
  </si>
  <si>
    <t>OS Premiums Renewal wo FPO Assumed</t>
  </si>
  <si>
    <t>133023100</t>
  </si>
  <si>
    <t>OS Premiums Renewal w FPO</t>
  </si>
  <si>
    <t>133023900</t>
  </si>
  <si>
    <t>OS Premiums Renewal WO FPO Registered</t>
  </si>
  <si>
    <t>133025000</t>
  </si>
  <si>
    <t>OS Premiums Renewal LTD</t>
  </si>
  <si>
    <t>133025100</t>
  </si>
  <si>
    <t>OS Premiums Renewal LTD Insurope</t>
  </si>
  <si>
    <t>133029000</t>
  </si>
  <si>
    <t>OS Premiums Renewal Registered Direct</t>
  </si>
  <si>
    <t>133029002</t>
  </si>
  <si>
    <t>OS Premiums Renewal Registered Assumed</t>
  </si>
  <si>
    <t>133029020</t>
  </si>
  <si>
    <t>OS Premiums Renewal Registered Non Admitted</t>
  </si>
  <si>
    <t>133029032</t>
  </si>
  <si>
    <t>OS Retropremium Renewal Assumed</t>
  </si>
  <si>
    <t>133029800</t>
  </si>
  <si>
    <t>OS Premium Renewal Under 90 Days Direct</t>
  </si>
  <si>
    <t>133029802</t>
  </si>
  <si>
    <t>OS Premium Renewal Over 90 Days Assumed</t>
  </si>
  <si>
    <t>133029820</t>
  </si>
  <si>
    <t>OS Premium Renewal Over 90 Days Direct</t>
  </si>
  <si>
    <t>133030000</t>
  </si>
  <si>
    <t>OS Premiums Single Direct</t>
  </si>
  <si>
    <t>133030002</t>
  </si>
  <si>
    <t>OS Premiums Single Assumed</t>
  </si>
  <si>
    <t>133033000</t>
  </si>
  <si>
    <t>OS Premiums Single wo FPO</t>
  </si>
  <si>
    <t>133040000</t>
  </si>
  <si>
    <t>OS Premiums Group Temp Direct</t>
  </si>
  <si>
    <t>133040002</t>
  </si>
  <si>
    <t>OS Premiums Group Temp Assumed</t>
  </si>
  <si>
    <t>133041390</t>
  </si>
  <si>
    <t>OS Premiums Group Temp From Sub Co</t>
  </si>
  <si>
    <t>133042000</t>
  </si>
  <si>
    <t>OS Premiums Group Temp Group Conversions</t>
  </si>
  <si>
    <t>133045000</t>
  </si>
  <si>
    <t>OS Premiums Group Temp LTD</t>
  </si>
  <si>
    <t>133110000</t>
  </si>
  <si>
    <t>OS Premiums Commission Loading First Year Direct</t>
  </si>
  <si>
    <t>133110002</t>
  </si>
  <si>
    <t>OS Premiums Commission Loading First Year Assumed</t>
  </si>
  <si>
    <t>133113000</t>
  </si>
  <si>
    <t>OS Premiums Commission Loading First Year wo FPO</t>
  </si>
  <si>
    <t>133113100</t>
  </si>
  <si>
    <t>OS Premiums Commission Loading First Year</t>
  </si>
  <si>
    <t>133119000</t>
  </si>
  <si>
    <t>OS Premiums Commission Load First Year Registered</t>
  </si>
  <si>
    <t>133120000</t>
  </si>
  <si>
    <t>OS Premiums Commission Loading Renewal Direct #1</t>
  </si>
  <si>
    <t>133120002</t>
  </si>
  <si>
    <t>OS Premiums Commission Loading Renewal Assumed #1</t>
  </si>
  <si>
    <t>133123000</t>
  </si>
  <si>
    <t>OS Premiums Commission Loading Renewal wo FPO</t>
  </si>
  <si>
    <t>133123100</t>
  </si>
  <si>
    <t>OS Premiums Commission Loading Renewal w FPO Direct</t>
  </si>
  <si>
    <t>133123102</t>
  </si>
  <si>
    <t>OS Premiums Commission Loading Renewal w FPO Assumed</t>
  </si>
  <si>
    <t>133123190</t>
  </si>
  <si>
    <t>OS Premiums Commission Load Renewal WFPO Registered</t>
  </si>
  <si>
    <t>133125000</t>
  </si>
  <si>
    <t>OS Premiums Commission Loading Renewal LTD</t>
  </si>
  <si>
    <t>133126000</t>
  </si>
  <si>
    <t>OS Premiums Commission Loading Renewal Direct #2</t>
  </si>
  <si>
    <t>133126002</t>
  </si>
  <si>
    <t>OS Premiums Commission Loading Renewal Assumed #2</t>
  </si>
  <si>
    <t>133126900</t>
  </si>
  <si>
    <t>OS Premiums Commission Load Renewal II  Registered</t>
  </si>
  <si>
    <t>133129000</t>
  </si>
  <si>
    <t>OS Premiums Commission Load Renewal Registered Direct</t>
  </si>
  <si>
    <t>133129002</t>
  </si>
  <si>
    <t>OS Premiums Commission Load Renewal Registered Assumed</t>
  </si>
  <si>
    <t>133130000</t>
  </si>
  <si>
    <t>OS Premiums Commission Loading Single</t>
  </si>
  <si>
    <t>209220001</t>
  </si>
  <si>
    <t>Prov For Unearned Premiums Ceded</t>
  </si>
  <si>
    <t>209223001</t>
  </si>
  <si>
    <t>Prov For Unearned Premiums wo FPO Ceded</t>
  </si>
  <si>
    <t>209227243</t>
  </si>
  <si>
    <t>Prov For Unearned Premiums Funds Withheld Ceded</t>
  </si>
  <si>
    <t>214010001</t>
  </si>
  <si>
    <t>Prem And Annuity Considerations Recd In Adv 1st Yr Ceded</t>
  </si>
  <si>
    <t>214020001</t>
  </si>
  <si>
    <t>Prem And Annuity Considerations Recd In Adv Renewal Ceded</t>
  </si>
  <si>
    <t>218150001</t>
  </si>
  <si>
    <t>Amts On Deposit To Pay Future Premium Ceded</t>
  </si>
  <si>
    <t>218153001</t>
  </si>
  <si>
    <t>Prepaid Reinsurance Premium Ceded</t>
  </si>
  <si>
    <t>218180001</t>
  </si>
  <si>
    <t>Interest Amts On Deposit To Pay Future Premium - Ceded</t>
  </si>
  <si>
    <t>MALN168</t>
  </si>
  <si>
    <t>168 Deferred acquisition costs</t>
  </si>
  <si>
    <t>136805100</t>
  </si>
  <si>
    <t>First Year Gross Deferred Premium</t>
  </si>
  <si>
    <t>136805200</t>
  </si>
  <si>
    <t>First Year Net Deferred Premium</t>
  </si>
  <si>
    <t>136806100</t>
  </si>
  <si>
    <t>Renewal Gross Deferred Premium</t>
  </si>
  <si>
    <t>136806200</t>
  </si>
  <si>
    <t>Renewal Net Deferred Premium</t>
  </si>
  <si>
    <t>144910100</t>
  </si>
  <si>
    <t>Split premium charge receivable</t>
  </si>
  <si>
    <t>144913010</t>
  </si>
  <si>
    <t>AR Misc OCB Premiums</t>
  </si>
  <si>
    <t>144930000</t>
  </si>
  <si>
    <t>AR Prem Under Reins Agreement Abeille Paix</t>
  </si>
  <si>
    <t>188411500</t>
  </si>
  <si>
    <t>Loans To Field Force Errors Insur Premiums Recoverable</t>
  </si>
  <si>
    <t>188650013</t>
  </si>
  <si>
    <t>Premium Suspense AIS Accelerated Transfer Deposit #1</t>
  </si>
  <si>
    <t>188650014</t>
  </si>
  <si>
    <t>Premium Suspense Lawson Accelerated Transfer Deposit GIC #1</t>
  </si>
  <si>
    <t>133010001</t>
  </si>
  <si>
    <t>OS Premiums First Year Ceded</t>
  </si>
  <si>
    <t>133020001</t>
  </si>
  <si>
    <t>OS Premiums Renewal Ceded</t>
  </si>
  <si>
    <t>133023001</t>
  </si>
  <si>
    <t>OS Premiums Renewal wo FPO Ceded</t>
  </si>
  <si>
    <t>133029001</t>
  </si>
  <si>
    <t>OS Premiums Renewal Registered Ceded</t>
  </si>
  <si>
    <t>133030001</t>
  </si>
  <si>
    <t>OS Premiums Single Ceded</t>
  </si>
  <si>
    <t>133040001</t>
  </si>
  <si>
    <t>OS Premiums Group Temp Ceded</t>
  </si>
  <si>
    <t>133110001</t>
  </si>
  <si>
    <t>OS Premiums Commission Loading First Year Ceded</t>
  </si>
  <si>
    <t>133120001</t>
  </si>
  <si>
    <t>OS Premiums Commission Loading Renewal Ceded #1</t>
  </si>
  <si>
    <t>133123101</t>
  </si>
  <si>
    <t>OS Premiums Commission Loading Renewal w FPO Ceded</t>
  </si>
  <si>
    <t>133126001</t>
  </si>
  <si>
    <t>OS Premiums Commission Loading Renewal Ceded #2</t>
  </si>
  <si>
    <t>133129001</t>
  </si>
  <si>
    <t>OS Premiums Commission Load Renewal Registered Ceded</t>
  </si>
  <si>
    <t>219286600</t>
  </si>
  <si>
    <t>Prov For Unearned Premiums Direct Dental</t>
  </si>
  <si>
    <t>272310000</t>
  </si>
  <si>
    <t>Premium Suspense #1</t>
  </si>
  <si>
    <t>272311000</t>
  </si>
  <si>
    <t>Premium Suspense #2</t>
  </si>
  <si>
    <t>272311100</t>
  </si>
  <si>
    <t>Premium Suspense Traditional Term</t>
  </si>
  <si>
    <t>272314222</t>
  </si>
  <si>
    <t>Premium Suspense Vision Acct 0030220</t>
  </si>
  <si>
    <t>272314320</t>
  </si>
  <si>
    <t>Premium Suspense LA Reports</t>
  </si>
  <si>
    <t>272314325</t>
  </si>
  <si>
    <t>Premium Suspense Lawson Accelerated Transfer Deposit GIC #2</t>
  </si>
  <si>
    <t>272314335</t>
  </si>
  <si>
    <t>Premium Suspense AIS Ingenium Miscellaneous Suspense</t>
  </si>
  <si>
    <t>272314336</t>
  </si>
  <si>
    <t>Premium Suspense AIS Ingenium PAC Suspense</t>
  </si>
  <si>
    <t>272314337</t>
  </si>
  <si>
    <t>Premium Suspense AIS Ingenium Reports Suspense</t>
  </si>
  <si>
    <t>272314345</t>
  </si>
  <si>
    <t>Premium Suspense AIS Accelerated Transfer Deposit #2</t>
  </si>
  <si>
    <t>272314346</t>
  </si>
  <si>
    <t>Premium Suspense AIS Accelerated Transfer Deposit MF USD</t>
  </si>
  <si>
    <t>272314350</t>
  </si>
  <si>
    <t>Premium Suspense Retail Life Payments Receipts Comp</t>
  </si>
  <si>
    <t>272314357</t>
  </si>
  <si>
    <t>Premium Suspense AIS ACP Suspense #1</t>
  </si>
  <si>
    <t>272314358</t>
  </si>
  <si>
    <t>Premium Suspense AIS ACP Returned Cheques #1</t>
  </si>
  <si>
    <t>272314359</t>
  </si>
  <si>
    <t>Premium Suspense Premium Suspense</t>
  </si>
  <si>
    <t>272314361</t>
  </si>
  <si>
    <t>Premium Suspense AIS Accelerated Transfer Deposit Suspense</t>
  </si>
  <si>
    <t>272314366</t>
  </si>
  <si>
    <t>Premium Suspense Equity Contribution</t>
  </si>
  <si>
    <t>272314460</t>
  </si>
  <si>
    <t>Internal Suspense - Prems With Application Suspense</t>
  </si>
  <si>
    <t>272333004</t>
  </si>
  <si>
    <t>LAL-PrePaid Premiums</t>
  </si>
  <si>
    <t>272333006</t>
  </si>
  <si>
    <t>LAL-Premium Receipts Clearing A/C</t>
  </si>
  <si>
    <t>272333007</t>
  </si>
  <si>
    <t>LAL-Premium Suspense Can Policies</t>
  </si>
  <si>
    <t>272333014</t>
  </si>
  <si>
    <t>LAL-Suspense Reassurance Grp Life</t>
  </si>
  <si>
    <t>272334258</t>
  </si>
  <si>
    <t>Lamda Premium Suspense</t>
  </si>
  <si>
    <t>272334360</t>
  </si>
  <si>
    <t>Internal Suspense Retail Life</t>
  </si>
  <si>
    <t>272334391</t>
  </si>
  <si>
    <t>External Suspense AIS Grp Pol Prem Ded</t>
  </si>
  <si>
    <t>272359081</t>
  </si>
  <si>
    <t>DBD Suspense Grp Prem Ref</t>
  </si>
  <si>
    <t>272359082</t>
  </si>
  <si>
    <t>DBD Unapp Sus Prem Prot Re</t>
  </si>
  <si>
    <t>272359085</t>
  </si>
  <si>
    <t>DBD Susp Prot Re Prem</t>
  </si>
  <si>
    <t>272359094</t>
  </si>
  <si>
    <t>DBD Sus Grp Prem</t>
  </si>
  <si>
    <t>273530079</t>
  </si>
  <si>
    <t>Misc Liab Waiver of Prem Claim Susp Direct</t>
  </si>
  <si>
    <t>273940200</t>
  </si>
  <si>
    <t>For Premiums Under Reinsurance</t>
  </si>
  <si>
    <t>273951280</t>
  </si>
  <si>
    <t>For Premiums Under Reins Surplus Retroceded</t>
  </si>
  <si>
    <t>273954280</t>
  </si>
  <si>
    <t>For Prem Reins Grp Health Surplus Direct</t>
  </si>
  <si>
    <t>273954281</t>
  </si>
  <si>
    <t>For Prem Reins Grp Health Surplus Retrocede Reg</t>
  </si>
  <si>
    <t>273954282</t>
  </si>
  <si>
    <t>For Prem Reins Grp Health Surplus Retrocede Reg Assumed</t>
  </si>
  <si>
    <t>273955280</t>
  </si>
  <si>
    <t>For Prem Reins Grp Health Surplus Retroceded Ltd</t>
  </si>
  <si>
    <t>MALN401</t>
  </si>
  <si>
    <t>401 Premiums - Life insurance</t>
  </si>
  <si>
    <t>400000000</t>
  </si>
  <si>
    <t>Life Group Conversions Direct</t>
  </si>
  <si>
    <t>400000002</t>
  </si>
  <si>
    <t>Life Group Conversions Assumed</t>
  </si>
  <si>
    <t>400000802</t>
  </si>
  <si>
    <t>Accrued Life Group Conversions Assumed</t>
  </si>
  <si>
    <t>400002000</t>
  </si>
  <si>
    <t>Life Individual Conversions</t>
  </si>
  <si>
    <t>400100000</t>
  </si>
  <si>
    <t>Life First Year Premium Direct</t>
  </si>
  <si>
    <t>400100002</t>
  </si>
  <si>
    <t>Life First Year Premium Assumed</t>
  </si>
  <si>
    <t>400100082</t>
  </si>
  <si>
    <t>Life First Year Premium Assumed Contra</t>
  </si>
  <si>
    <t>400100800</t>
  </si>
  <si>
    <t>Life First Year Premium Direct - Compass</t>
  </si>
  <si>
    <t>400100802</t>
  </si>
  <si>
    <t>Accrued Life First Year Premium Assumed</t>
  </si>
  <si>
    <t>400101100</t>
  </si>
  <si>
    <t>Life First Year Prem Term Traditional Direct</t>
  </si>
  <si>
    <t>400101102</t>
  </si>
  <si>
    <t>Life First Year Prem Term Traditional Assumed</t>
  </si>
  <si>
    <t>400101167</t>
  </si>
  <si>
    <t>Life First Year Prem #1</t>
  </si>
  <si>
    <t>400101169</t>
  </si>
  <si>
    <t>Life First Year Prem Sun Life Corp VUL</t>
  </si>
  <si>
    <t>400101789</t>
  </si>
  <si>
    <t>RCH Life First Year Prem</t>
  </si>
  <si>
    <t>400107102</t>
  </si>
  <si>
    <t>Life First Year Prem Assumed-Internal Reinsurance</t>
  </si>
  <si>
    <t>400107111</t>
  </si>
  <si>
    <t>Life First Year Prem #2</t>
  </si>
  <si>
    <t>400107112</t>
  </si>
  <si>
    <t>Life First Year Prem #3</t>
  </si>
  <si>
    <t>400107212</t>
  </si>
  <si>
    <t>Life First Year Prem Assumed</t>
  </si>
  <si>
    <t>400107244</t>
  </si>
  <si>
    <t>1st Year Prem  Funds Withheld Assumed</t>
  </si>
  <si>
    <t>400107246</t>
  </si>
  <si>
    <t>1st Year Prem Modified Coins Assumed</t>
  </si>
  <si>
    <t>400110000</t>
  </si>
  <si>
    <t>Life First Year Prem Sales And Admin Charges And Reins Prem</t>
  </si>
  <si>
    <t>400120000</t>
  </si>
  <si>
    <t>Life First Year Prem Guaranteed Benefits</t>
  </si>
  <si>
    <t>400140000</t>
  </si>
  <si>
    <t>Life First Year Prem Premium Waived Conversions</t>
  </si>
  <si>
    <t>400150000</t>
  </si>
  <si>
    <t>Life First Year Prem Disability Claims Waived Direct</t>
  </si>
  <si>
    <t>400150002</t>
  </si>
  <si>
    <t>Life First Year Prem Disability Claims Waived Assumed</t>
  </si>
  <si>
    <t>400151103</t>
  </si>
  <si>
    <t>Life First Year Prem Disability Claims Prem Waived In Pcam</t>
  </si>
  <si>
    <t>400151104</t>
  </si>
  <si>
    <t>Life First Year Prem Disability Claims Prem Waived In Puam</t>
  </si>
  <si>
    <t>400151105</t>
  </si>
  <si>
    <t>Life First Year Prem Disability Claims Prem Waived In Pgam</t>
  </si>
  <si>
    <t>400151106</t>
  </si>
  <si>
    <t>Life First Year Prem Disability Claims Prem Waived In Pbam</t>
  </si>
  <si>
    <t>400151107</t>
  </si>
  <si>
    <t>Life First Year Prem Disability Claims Prem Waived In Ppam</t>
  </si>
  <si>
    <t>400151108</t>
  </si>
  <si>
    <t>Life First Year Prem Disability Claims Prem Waived In Pjam</t>
  </si>
  <si>
    <t>400151109</t>
  </si>
  <si>
    <t>Life First Year Prem Disability Claims Prem Waived In Pzam</t>
  </si>
  <si>
    <t>400151110</t>
  </si>
  <si>
    <t>Life First Year Prem Disability Claims Prem Waived In Ptam</t>
  </si>
  <si>
    <t>400151111</t>
  </si>
  <si>
    <t>Life First Year Prem Disability Claims Prem Waived In Pmam</t>
  </si>
  <si>
    <t>400151112</t>
  </si>
  <si>
    <t>Life First Year Prem Disability Claims Prem Waived In Dcam</t>
  </si>
  <si>
    <t>400151113</t>
  </si>
  <si>
    <t>Life First Year Prem Disability Claims Prem Waived In Duam</t>
  </si>
  <si>
    <t>400151114</t>
  </si>
  <si>
    <t>Life First Year Prem Disability Claims Prem Waived In Dgam</t>
  </si>
  <si>
    <t>400151115</t>
  </si>
  <si>
    <t>Life First Year Prem Disability Claims Prem Waived In Dbam</t>
  </si>
  <si>
    <t>400151116</t>
  </si>
  <si>
    <t>Life First Year Prem Disability Claims Prem Waived In Dpam</t>
  </si>
  <si>
    <t>400151117</t>
  </si>
  <si>
    <t>Life First Year Prem Disability Claims Prem Waived In Djam</t>
  </si>
  <si>
    <t>400151118</t>
  </si>
  <si>
    <t>Life First Year Prem Disability Claims Prem Waived In Dzam</t>
  </si>
  <si>
    <t>400151119</t>
  </si>
  <si>
    <t>Life First Year Prem Disability Claims Prem Waived In Dtam</t>
  </si>
  <si>
    <t>400151120</t>
  </si>
  <si>
    <t>Life First Year Prem Disability Claims Prem Waived In Dmam</t>
  </si>
  <si>
    <t>400160000</t>
  </si>
  <si>
    <t>Life First Year Prem Co Insurance Direct</t>
  </si>
  <si>
    <t>400160002</t>
  </si>
  <si>
    <t>Life First Year Prem Co Insurance Assumed</t>
  </si>
  <si>
    <t>400170000</t>
  </si>
  <si>
    <t>Life First Year Prem Death Claims Waived On Death Of Contractor</t>
  </si>
  <si>
    <t>400180000</t>
  </si>
  <si>
    <t>US Gaap Life First Year Prem Preliminary Term Direct</t>
  </si>
  <si>
    <t>400180002</t>
  </si>
  <si>
    <t>US Gaap Life First Year Prem Preliminary Term Assumed</t>
  </si>
  <si>
    <t>400200000</t>
  </si>
  <si>
    <t>Life Renewal Premium Direct</t>
  </si>
  <si>
    <t>400200002</t>
  </si>
  <si>
    <t>Life Renewal Premium Assumed</t>
  </si>
  <si>
    <t>400200082</t>
  </si>
  <si>
    <t>Life Renewal Premium Assumed Contra</t>
  </si>
  <si>
    <t>400200800</t>
  </si>
  <si>
    <t>Accrued Life Renewal Premium Direct - Compass</t>
  </si>
  <si>
    <t>400200802</t>
  </si>
  <si>
    <t>Accrued Life Renewal Premium Assumed</t>
  </si>
  <si>
    <t>400200810</t>
  </si>
  <si>
    <t>Accrued Life Renewal Premium Direct</t>
  </si>
  <si>
    <t>400200882</t>
  </si>
  <si>
    <t>Accrued Life Renewal Premium Assumed Contra</t>
  </si>
  <si>
    <t>400201000</t>
  </si>
  <si>
    <t>Life Renewal Premium Direct - Compass</t>
  </si>
  <si>
    <t>400201100</t>
  </si>
  <si>
    <t>Life Renewal Prem Term Traditional Direct</t>
  </si>
  <si>
    <t>400201102</t>
  </si>
  <si>
    <t>Life Renewal Prem Term Traditional Assumed</t>
  </si>
  <si>
    <t>400201167</t>
  </si>
  <si>
    <t>Life Renewal Prem #1</t>
  </si>
  <si>
    <t>400201169</t>
  </si>
  <si>
    <t>Life Renewal Prem Sun Life Corp VUL</t>
  </si>
  <si>
    <t>400201300</t>
  </si>
  <si>
    <t>Life Renewal Prem Reg Variable Life Insurance Non Qualify</t>
  </si>
  <si>
    <t>400201789</t>
  </si>
  <si>
    <t>RCH Life Renewal Premium</t>
  </si>
  <si>
    <t>400206000</t>
  </si>
  <si>
    <t>Premium Allowance Adjustment Life</t>
  </si>
  <si>
    <t>400207102</t>
  </si>
  <si>
    <t>Life Renewal Prem Assumed #1</t>
  </si>
  <si>
    <t>400207112</t>
  </si>
  <si>
    <t>Life Renewal Prem Assumed #2</t>
  </si>
  <si>
    <t>400207152</t>
  </si>
  <si>
    <t>Life Renewal Prem #2</t>
  </si>
  <si>
    <t>400207231</t>
  </si>
  <si>
    <t>Life Renewal Prem #3</t>
  </si>
  <si>
    <t>400207232</t>
  </si>
  <si>
    <t>Life Renewal Prem #4</t>
  </si>
  <si>
    <t>400207233</t>
  </si>
  <si>
    <t>Life Renewal Prem I Cbe Gl(N) R/I (Cy)</t>
  </si>
  <si>
    <t>400207244</t>
  </si>
  <si>
    <t>Renewal Prem  Funds Withheld Assumed</t>
  </si>
  <si>
    <t>400207246</t>
  </si>
  <si>
    <t>Renewal Prem Modified Coins Assumed</t>
  </si>
  <si>
    <t>400207618</t>
  </si>
  <si>
    <t>Life Renewal Prem Regular GAO SLOC / GAO Fund Annuity Assumed</t>
  </si>
  <si>
    <t>400210000</t>
  </si>
  <si>
    <t>Life Renewal Prem Sales And Admin Charge and Reins Prem Direct</t>
  </si>
  <si>
    <t>400210002</t>
  </si>
  <si>
    <t>Life Renewal Prem Sales And Admin Charge and Reins Prem Assumed</t>
  </si>
  <si>
    <t>400220000</t>
  </si>
  <si>
    <t>Life Renewal Prem Guaranteed Benefits</t>
  </si>
  <si>
    <t>400230000</t>
  </si>
  <si>
    <t>Life Renewal Prem Special Arrangement Prem Waived Direct</t>
  </si>
  <si>
    <t>400230002</t>
  </si>
  <si>
    <t>Life Renewal Prem Special Arrangement Prem Waived Assumed</t>
  </si>
  <si>
    <t>400240000</t>
  </si>
  <si>
    <t>Life Renewal Prem Self Admin Exp Term Group Conversions</t>
  </si>
  <si>
    <t>400250000</t>
  </si>
  <si>
    <t>Life Renewal Prem Disability Claims Prem Waived Direct</t>
  </si>
  <si>
    <t>400250002</t>
  </si>
  <si>
    <t>Life Renewal Prem Disability Claims Prem Waived Assumed</t>
  </si>
  <si>
    <t>400251102</t>
  </si>
  <si>
    <t>Life Renewal Prem Disability Claims Prem Waived</t>
  </si>
  <si>
    <t>400260000</t>
  </si>
  <si>
    <t>Life Renewal Prem Co Insurance Direct</t>
  </si>
  <si>
    <t>400260002</t>
  </si>
  <si>
    <t>Life Renewal Prem Co Insurance Assumed</t>
  </si>
  <si>
    <t>400270000</t>
  </si>
  <si>
    <t>Life Renewal Prem Death Claims Waived On Death Of Contractor</t>
  </si>
  <si>
    <t>400280000</t>
  </si>
  <si>
    <t>Life Renewal Prem Group Conversion Adjustments Direct</t>
  </si>
  <si>
    <t>400280002</t>
  </si>
  <si>
    <t>Life Renewal Prem Group Conversion Adjustments Assumed</t>
  </si>
  <si>
    <t>400297244</t>
  </si>
  <si>
    <t>Life Prem Loan Funds Withheld Assumed</t>
  </si>
  <si>
    <t>400300000</t>
  </si>
  <si>
    <t>Life Single Prem #1</t>
  </si>
  <si>
    <t>400305500</t>
  </si>
  <si>
    <t>SA Life Single Prem Gross Up NAIC only</t>
  </si>
  <si>
    <t>400310000</t>
  </si>
  <si>
    <t>Life Single Prem Lump Sum Load Sales and Admin Charges</t>
  </si>
  <si>
    <t>400320000</t>
  </si>
  <si>
    <t>Life Single Prem Codification Direct</t>
  </si>
  <si>
    <t>400320002</t>
  </si>
  <si>
    <t>Life Single Prem Codification Assumed</t>
  </si>
  <si>
    <t>400330000</t>
  </si>
  <si>
    <t>Life Single Prem PUA's Purch By Curr Divd ERRS Or ERCS</t>
  </si>
  <si>
    <t>400340000</t>
  </si>
  <si>
    <t>Life Single Prem PUA's Purch By Dividends On Deposit #1</t>
  </si>
  <si>
    <t>400350000</t>
  </si>
  <si>
    <t>Life Single Prem Other Purch By Current Dividends</t>
  </si>
  <si>
    <t>400360000</t>
  </si>
  <si>
    <t>Life Single Prem Other Purch By Dividends On Deposit</t>
  </si>
  <si>
    <t>400370000</t>
  </si>
  <si>
    <t>Life Single Prem From Amts On Dep To Pay Future Prem</t>
  </si>
  <si>
    <t>400470000</t>
  </si>
  <si>
    <t>Reversionary Bonuses</t>
  </si>
  <si>
    <t>400480000</t>
  </si>
  <si>
    <t>Life Single Prem #2</t>
  </si>
  <si>
    <t>400481167</t>
  </si>
  <si>
    <t>Life Single Prem #3</t>
  </si>
  <si>
    <t>400481169</t>
  </si>
  <si>
    <t>Life Single Prem Sun Life Corp VUL</t>
  </si>
  <si>
    <t>400487244</t>
  </si>
  <si>
    <t>Single Prem Funds Withheld Assumed</t>
  </si>
  <si>
    <t>400487246</t>
  </si>
  <si>
    <t>Single Prem Modified Coins Assumed</t>
  </si>
  <si>
    <t>400490000</t>
  </si>
  <si>
    <t>Loyalty Bonus SF vUL</t>
  </si>
  <si>
    <t>400500000</t>
  </si>
  <si>
    <t>Life Renewal Prem Paid By Amounts From Div</t>
  </si>
  <si>
    <t>400510000</t>
  </si>
  <si>
    <t>Life Renewal Prem Paid By CSV of PUA</t>
  </si>
  <si>
    <t>400600000</t>
  </si>
  <si>
    <t>Life 1st Yr Prem Transfer To From Segment</t>
  </si>
  <si>
    <t>400611201</t>
  </si>
  <si>
    <t>Life Renewal Prem Assumed From SLA</t>
  </si>
  <si>
    <t>400710000</t>
  </si>
  <si>
    <t>Life Single Prem Term Charges Variable Life Insur Non Qualify #1</t>
  </si>
  <si>
    <t>400711300</t>
  </si>
  <si>
    <t>Life Single Prem Term Charges Variable Life Insur Non Qualify #2</t>
  </si>
  <si>
    <t>401600000</t>
  </si>
  <si>
    <t>Life Renewal Prem Lamda</t>
  </si>
  <si>
    <t>401610000</t>
  </si>
  <si>
    <t>Life Premium Transfer to Payout</t>
  </si>
  <si>
    <t>422375500</t>
  </si>
  <si>
    <t>SA Ann Single Prem Gross Up NAIC only</t>
  </si>
  <si>
    <t>423450000</t>
  </si>
  <si>
    <t>US Gaap Premium Unearned Revenue Liability Benefit Reserves</t>
  </si>
  <si>
    <t>MALN402</t>
  </si>
  <si>
    <t>402 Premiums - Health insurance</t>
  </si>
  <si>
    <t>410100000</t>
  </si>
  <si>
    <t>Health 1st Yr Prem</t>
  </si>
  <si>
    <t>410100002</t>
  </si>
  <si>
    <t>Health 1st Yr Prem Assumed</t>
  </si>
  <si>
    <t>410100082</t>
  </si>
  <si>
    <t>Health 1st Yr Prem Assumed Contra</t>
  </si>
  <si>
    <t>410100800</t>
  </si>
  <si>
    <t>Health 1st Yr Prem - Compass</t>
  </si>
  <si>
    <t>410100802</t>
  </si>
  <si>
    <t>Accrued Health 1st Yr Prem Assumed</t>
  </si>
  <si>
    <t>410100882</t>
  </si>
  <si>
    <t>Accrued Health 1st Yr Prem Assumed Contra</t>
  </si>
  <si>
    <t>410101787</t>
  </si>
  <si>
    <t>RCH Health 1st Yr Premium LTD</t>
  </si>
  <si>
    <t>410101789</t>
  </si>
  <si>
    <t>RCH Health 1st Yr Premium CI</t>
  </si>
  <si>
    <t>410103000</t>
  </si>
  <si>
    <t>Health 1st Yr Prem wo FPO</t>
  </si>
  <si>
    <t>410103100</t>
  </si>
  <si>
    <t>Health 1st Yr Prem w FPO With LTD</t>
  </si>
  <si>
    <t>410105000</t>
  </si>
  <si>
    <t>Health 1st Yr Prem LTD</t>
  </si>
  <si>
    <t>410105100</t>
  </si>
  <si>
    <t>Health 1st Yr Prem LTD Insurope</t>
  </si>
  <si>
    <t>410107244</t>
  </si>
  <si>
    <t>Health 1st Year Prem  Funds Withheld Assumed</t>
  </si>
  <si>
    <t>410200000</t>
  </si>
  <si>
    <t>Health Renewal Prem</t>
  </si>
  <si>
    <t>410200002</t>
  </si>
  <si>
    <t>Health Renewal Prem Assumed</t>
  </si>
  <si>
    <t>410200010</t>
  </si>
  <si>
    <t>Health Renewal Prem 475FINMED</t>
  </si>
  <si>
    <t>410200020</t>
  </si>
  <si>
    <t>Health Renewal Prem 550UMGMED</t>
  </si>
  <si>
    <t>410200030</t>
  </si>
  <si>
    <t>Health Renewal Prem 551UMGIMP</t>
  </si>
  <si>
    <t>410200040</t>
  </si>
  <si>
    <t>Health Renewal Prem 561UMGSTD</t>
  </si>
  <si>
    <t>410200050</t>
  </si>
  <si>
    <t>Health Renewal Prem 566UMGDEN</t>
  </si>
  <si>
    <t>410200060</t>
  </si>
  <si>
    <t>Health Renewal Prem 570UMGLIF</t>
  </si>
  <si>
    <t>410200070</t>
  </si>
  <si>
    <t>Health Renewal Prem 571IMPLIF</t>
  </si>
  <si>
    <t>410200080</t>
  </si>
  <si>
    <t>Health Renewal Prem UMEG reversal</t>
  </si>
  <si>
    <t>410200082</t>
  </si>
  <si>
    <t>Health Renewal Prem Assumed Contra</t>
  </si>
  <si>
    <t>410200800</t>
  </si>
  <si>
    <t>Accrued Health Renewal Prem</t>
  </si>
  <si>
    <t>410200802</t>
  </si>
  <si>
    <t>Accrued Health Renewal Prem Assumed</t>
  </si>
  <si>
    <t>410200882</t>
  </si>
  <si>
    <t>Accrued Health Renewal Prem Assumed Contra</t>
  </si>
  <si>
    <t>410201000</t>
  </si>
  <si>
    <t>Health Renewal Premium Direct - Compass</t>
  </si>
  <si>
    <t>410201787</t>
  </si>
  <si>
    <t>RCH Health Renewal Premium LTD</t>
  </si>
  <si>
    <t>410201789</t>
  </si>
  <si>
    <t>RCH Health Renewal Premium CI</t>
  </si>
  <si>
    <t>410202000</t>
  </si>
  <si>
    <t>Health Renewal Prem Group Conversions</t>
  </si>
  <si>
    <t>410203000</t>
  </si>
  <si>
    <t>Health Renewal Prem wo FPO</t>
  </si>
  <si>
    <t>410203002</t>
  </si>
  <si>
    <t>Health Renewal Prem wo FPO Assumed</t>
  </si>
  <si>
    <t>410203100</t>
  </si>
  <si>
    <t>Health Renewal Prem w FPO - Individual</t>
  </si>
  <si>
    <t>410203102</t>
  </si>
  <si>
    <t>Health Renewal Prem w FPO - Individual Assumed</t>
  </si>
  <si>
    <t>410205000</t>
  </si>
  <si>
    <t>Health Renewal Prem LTD</t>
  </si>
  <si>
    <t>410205100</t>
  </si>
  <si>
    <t>Health Renewal Prem LTD Insurope</t>
  </si>
  <si>
    <t>410205200</t>
  </si>
  <si>
    <t>Health Renewal Prem Prem Ceded Unum</t>
  </si>
  <si>
    <t>410205300</t>
  </si>
  <si>
    <t>Health Renewal Prem Non Approved LTD</t>
  </si>
  <si>
    <t>410206000</t>
  </si>
  <si>
    <t>Premium Allowance Adjustment Health</t>
  </si>
  <si>
    <t>410207244</t>
  </si>
  <si>
    <t>Health Renewal Prem  Funds Withheld Assumed</t>
  </si>
  <si>
    <t>410210800</t>
  </si>
  <si>
    <t>Accrued Health Renewal Premium Direct - Compass</t>
  </si>
  <si>
    <t>410253000</t>
  </si>
  <si>
    <t>Health Renewal Prem Disability Claims Prem Waived wo FPO</t>
  </si>
  <si>
    <t>410253100</t>
  </si>
  <si>
    <t>Health Renewal Prem Disability Claims Prem Waived w FPO</t>
  </si>
  <si>
    <t>410300000</t>
  </si>
  <si>
    <t>Health Single Prem</t>
  </si>
  <si>
    <t>410305000</t>
  </si>
  <si>
    <t>Health Single Prem LTD</t>
  </si>
  <si>
    <t>410353000</t>
  </si>
  <si>
    <t>Health Single Prem Other Purch By Current Divd wo FPO</t>
  </si>
  <si>
    <t>MALN403</t>
  </si>
  <si>
    <t>403 Premiums - Annuities</t>
  </si>
  <si>
    <t>400349999</t>
  </si>
  <si>
    <t>Life Single Prem PUA's Purch By Dividends On Deposit #2</t>
  </si>
  <si>
    <t>400520000</t>
  </si>
  <si>
    <t>Life Renewal Prem Paid By CSV of PUA Annuity Direct</t>
  </si>
  <si>
    <t>420100000</t>
  </si>
  <si>
    <t>Ann 1st Yr Prem</t>
  </si>
  <si>
    <t>420101202</t>
  </si>
  <si>
    <t>Ann 1st Yr Prem SLA / SLI</t>
  </si>
  <si>
    <t>420109999</t>
  </si>
  <si>
    <t>Ann 1st Yr Prem Accrual</t>
  </si>
  <si>
    <t>420160000</t>
  </si>
  <si>
    <t>Ann 1st Yr Prem Co Insurance Direct</t>
  </si>
  <si>
    <t>420160002</t>
  </si>
  <si>
    <t>Ann 1st Yr Prem Co Insurance Assumed</t>
  </si>
  <si>
    <t>420200000</t>
  </si>
  <si>
    <t>Ann Renewal Prem</t>
  </si>
  <si>
    <t>420201202</t>
  </si>
  <si>
    <t>Ann Renewal Prem SLA / SLI</t>
  </si>
  <si>
    <t>420202000</t>
  </si>
  <si>
    <t>Ann Renewal Prem Retirement</t>
  </si>
  <si>
    <t>420202150</t>
  </si>
  <si>
    <t>Ann Renewal Prem Reversal Of Div Inc Allocated</t>
  </si>
  <si>
    <t>420207628</t>
  </si>
  <si>
    <t>Ann Renewal Prem Assumed</t>
  </si>
  <si>
    <t>420209999</t>
  </si>
  <si>
    <t>Ann Renewal Prem Accrual</t>
  </si>
  <si>
    <t>420210000</t>
  </si>
  <si>
    <t>Ann Superflex Rollover Bonus</t>
  </si>
  <si>
    <t>420220000</t>
  </si>
  <si>
    <t>Ann Renewal Prem Guaranteed Benefits</t>
  </si>
  <si>
    <t>420240000</t>
  </si>
  <si>
    <t>Ann Renewal Prem Self Admin Expense Allowance</t>
  </si>
  <si>
    <t>420252150</t>
  </si>
  <si>
    <t>Ann Amts On Dep Group Admin (Non-Taxable) Withdrawals Grp Ann</t>
  </si>
  <si>
    <t>420280000</t>
  </si>
  <si>
    <t>Ann Amts On Dep Guaranteed #1</t>
  </si>
  <si>
    <t>420281260</t>
  </si>
  <si>
    <t>Ann Amts On Dep Guaranteed #2</t>
  </si>
  <si>
    <t>420281280</t>
  </si>
  <si>
    <t>Ann Amts On Dep Guaranteed #3</t>
  </si>
  <si>
    <t>420289999</t>
  </si>
  <si>
    <t>Ann Amts On Dep Guaranteed #4</t>
  </si>
  <si>
    <t>420330000</t>
  </si>
  <si>
    <t>Ann Amts On Dep Group Dep Admin Contract</t>
  </si>
  <si>
    <t>420350000</t>
  </si>
  <si>
    <t>Ann RRIF 1987 1st Yr Prem Cash</t>
  </si>
  <si>
    <t>420351100</t>
  </si>
  <si>
    <t>Ann RRIF 1987 1st Yr Prem Rollovers</t>
  </si>
  <si>
    <t>420370000</t>
  </si>
  <si>
    <t>Ann Amts On Dep Guaranteed Contracts Deposits #1</t>
  </si>
  <si>
    <t>420371260</t>
  </si>
  <si>
    <t>Ann Amts On Dep Withdrawals Non Cash Renewal Trans To VAF</t>
  </si>
  <si>
    <t>420371270</t>
  </si>
  <si>
    <t>Ann Amts On Dep Withdrawals Non Cash Renewal Taxable</t>
  </si>
  <si>
    <t>420371280</t>
  </si>
  <si>
    <t>Ann Amts On Dep Withdrawals Non Cash Renewal Exp Tax</t>
  </si>
  <si>
    <t>420379999</t>
  </si>
  <si>
    <t>Ann Amts On Dep Group Guaranteed #1</t>
  </si>
  <si>
    <t>420450000</t>
  </si>
  <si>
    <t>RRIF 1987 Renewal Prem Rollovers</t>
  </si>
  <si>
    <t>420452000</t>
  </si>
  <si>
    <t>RRIF 1987 Early Term And Non Exempt Early Withdrawl Charges</t>
  </si>
  <si>
    <t>420480000</t>
  </si>
  <si>
    <t>Superflex Annuities 1st Yr Prem</t>
  </si>
  <si>
    <t>420550000</t>
  </si>
  <si>
    <t>Premium Offset Segregated Fund Transfer</t>
  </si>
  <si>
    <t>420600000</t>
  </si>
  <si>
    <t>Ann 1st Yr Prem Transfer To From Segment</t>
  </si>
  <si>
    <t>421250000</t>
  </si>
  <si>
    <t>Ann Renewal Prem Disability Claims Prem Waived</t>
  </si>
  <si>
    <t>421480000</t>
  </si>
  <si>
    <t>Superflex Annuities Renewal Prem Direct</t>
  </si>
  <si>
    <t>421480002</t>
  </si>
  <si>
    <t>Superflex Annuities Renewal Prem Assumed</t>
  </si>
  <si>
    <t>421600000</t>
  </si>
  <si>
    <t>Ann Renewal Prem Lamda</t>
  </si>
  <si>
    <t>422300000</t>
  </si>
  <si>
    <t>Ann Single Prem Direct</t>
  </si>
  <si>
    <t>422300002</t>
  </si>
  <si>
    <t>Ann Single Prem Assumed #1</t>
  </si>
  <si>
    <t>422300010</t>
  </si>
  <si>
    <t>Ann Single Prem Transfer</t>
  </si>
  <si>
    <t>422300100</t>
  </si>
  <si>
    <t>Keyport Freelook Premiums</t>
  </si>
  <si>
    <t>422302174</t>
  </si>
  <si>
    <t>Annuity Buy-In Premium</t>
  </si>
  <si>
    <t>422302175</t>
  </si>
  <si>
    <t>Longevity Insurance (FGDNPL) - Premiums</t>
  </si>
  <si>
    <t>422302176</t>
  </si>
  <si>
    <t>Longevity Insurance (FGDNPR) - Premiums</t>
  </si>
  <si>
    <t>422307628</t>
  </si>
  <si>
    <t>Ann Single Prem Assumed #2</t>
  </si>
  <si>
    <t>422307630</t>
  </si>
  <si>
    <t>Ann Single Prem Assumed</t>
  </si>
  <si>
    <t>422310000</t>
  </si>
  <si>
    <t>Ann Single Prem Dep Non Taxable And Purch From VAF</t>
  </si>
  <si>
    <t>422311201</t>
  </si>
  <si>
    <t>Ann Single Prem Assumed From SLA #1</t>
  </si>
  <si>
    <t>422311202</t>
  </si>
  <si>
    <t>Ann Single Prem Assumed From SLA #2</t>
  </si>
  <si>
    <t>422312130</t>
  </si>
  <si>
    <t>Single Prem Dep Admin Flexible Prem Retirement Annuity</t>
  </si>
  <si>
    <t>422317628</t>
  </si>
  <si>
    <t>Reinsurance Premium Received Assumed</t>
  </si>
  <si>
    <t>422320100</t>
  </si>
  <si>
    <t>Keyport Sep Acct Freelooks</t>
  </si>
  <si>
    <t>422330000</t>
  </si>
  <si>
    <t>Ann Single Prem Purch By Curr Divd ERRS Or ERCS</t>
  </si>
  <si>
    <t>422332000</t>
  </si>
  <si>
    <t>Ann Single Prem Purch By Curr Divd ERRS Or ERCS Retire</t>
  </si>
  <si>
    <t>422340000</t>
  </si>
  <si>
    <t>Ann Single Prem Purch By Divd on Deposit</t>
  </si>
  <si>
    <t>422341202</t>
  </si>
  <si>
    <t>Ann Single Prem Purch By Divd on Deposit SLA / SLI</t>
  </si>
  <si>
    <t>422370000</t>
  </si>
  <si>
    <t>Ann Single Prem From Amts On Dep To Pay Future Prem</t>
  </si>
  <si>
    <t>422372129</t>
  </si>
  <si>
    <t>Ann Single Prem Other Eia</t>
  </si>
  <si>
    <t>422372130</t>
  </si>
  <si>
    <t>Ann Single Prem Other Flexible Prem Retirement</t>
  </si>
  <si>
    <t>422372131</t>
  </si>
  <si>
    <t>Ann Single Prem Other Regatta Gold #1</t>
  </si>
  <si>
    <t>422372132</t>
  </si>
  <si>
    <t>Ann Single Prem Other Regatta Gold #2</t>
  </si>
  <si>
    <t>422372133</t>
  </si>
  <si>
    <t>Ann Single Prem Other Def Annuity</t>
  </si>
  <si>
    <t>422372134</t>
  </si>
  <si>
    <t>Ann Single Prem Other Horizon 1</t>
  </si>
  <si>
    <t>422372135</t>
  </si>
  <si>
    <t>Ann Single Prem Other Horizon Plus</t>
  </si>
  <si>
    <t>422372136</t>
  </si>
  <si>
    <t>Ann Single Prem Other Compass 1</t>
  </si>
  <si>
    <t>422372137</t>
  </si>
  <si>
    <t>Ann Single Prem Other Compass 2</t>
  </si>
  <si>
    <t>422372138</t>
  </si>
  <si>
    <t>Ann Single Prem Other Compass 3</t>
  </si>
  <si>
    <t>422372144</t>
  </si>
  <si>
    <t>Ann Single Prem Other Regatta Classic</t>
  </si>
  <si>
    <t>422372146</t>
  </si>
  <si>
    <t>Ann Single Prem Other Futurity Product</t>
  </si>
  <si>
    <t>422372147</t>
  </si>
  <si>
    <t>Ann Single Prem Other Regatta Platinum</t>
  </si>
  <si>
    <t>422372148</t>
  </si>
  <si>
    <t>Ann Single Prem Other Futurity II</t>
  </si>
  <si>
    <t>422372149</t>
  </si>
  <si>
    <t>Ann Single Prem Other Futurity Fixed</t>
  </si>
  <si>
    <t>422372153</t>
  </si>
  <si>
    <t>Ann Single Prem Other Futurity Focus</t>
  </si>
  <si>
    <t>422372154</t>
  </si>
  <si>
    <t>Ann Single Prem Other Architect (Advantage)</t>
  </si>
  <si>
    <t>422372155</t>
  </si>
  <si>
    <t>Ann Single Prem Other Annuitizations Futurity Accolade</t>
  </si>
  <si>
    <t>422372156</t>
  </si>
  <si>
    <t>Ann Single Prem Other Regatta Extra</t>
  </si>
  <si>
    <t>422372157</t>
  </si>
  <si>
    <t>Ann Single Prem Other Futurity Select Four</t>
  </si>
  <si>
    <t>422372158</t>
  </si>
  <si>
    <t>Ann Single Prem Other Regatta Flex Four</t>
  </si>
  <si>
    <t>422372170</t>
  </si>
  <si>
    <t>Ann Single Prem Other Regatta Master Choice</t>
  </si>
  <si>
    <t>422372171</t>
  </si>
  <si>
    <t>Ann Single Prem Other Regatta Master Access</t>
  </si>
  <si>
    <t>422372172</t>
  </si>
  <si>
    <t>Ann Single Prem Other Regatta Master Flex</t>
  </si>
  <si>
    <t>422372400</t>
  </si>
  <si>
    <t>Ann Single Prem Other All Star</t>
  </si>
  <si>
    <t>422380000</t>
  </si>
  <si>
    <t>Additional Periodic Prem Guar Benefits Compass Group</t>
  </si>
  <si>
    <t>422390000</t>
  </si>
  <si>
    <t>Additional Single Prem Guar Benefits Annuity Direct</t>
  </si>
  <si>
    <t>422430000</t>
  </si>
  <si>
    <t>Ann Sun Fund Deposit Prem Guaranteed Benefits Add Amt</t>
  </si>
  <si>
    <t>422520000</t>
  </si>
  <si>
    <t>Ann Amts On Dep Guar Contracts Dep Non Cash Single Non Tax</t>
  </si>
  <si>
    <t>422521280</t>
  </si>
  <si>
    <t>Ann Amts On Dep Withdrawals Non Cash Single Taxable Exp</t>
  </si>
  <si>
    <t>422522000</t>
  </si>
  <si>
    <t>Ann Amts On Dep Guaranteed Contracts Deposits #2</t>
  </si>
  <si>
    <t>422522100</t>
  </si>
  <si>
    <t>Ann Amts On Dep Withdrawals Non Cash Single Taxable</t>
  </si>
  <si>
    <t>422522300</t>
  </si>
  <si>
    <t>Ann Amts On Dep Group Guaranteed Regatta Q</t>
  </si>
  <si>
    <t>422529999</t>
  </si>
  <si>
    <t>Ann Amts On Dep Group Guaranteed #2</t>
  </si>
  <si>
    <t>422540000</t>
  </si>
  <si>
    <t>Ann Single Premium Expense Credits</t>
  </si>
  <si>
    <t>422690000</t>
  </si>
  <si>
    <t>Ann Amts On Dep Single Bonus Deposit</t>
  </si>
  <si>
    <t>422700000</t>
  </si>
  <si>
    <t>Ann Amts On Dep Single</t>
  </si>
  <si>
    <t>422702129</t>
  </si>
  <si>
    <t>Ann Amts On Dep Single Eia</t>
  </si>
  <si>
    <t>422702130</t>
  </si>
  <si>
    <t>Ann Amts On Dep Single Flexible Prem Retirement</t>
  </si>
  <si>
    <t>422702131</t>
  </si>
  <si>
    <t>Ann Amts On Dep Single Regatta Gold #1</t>
  </si>
  <si>
    <t>422702132</t>
  </si>
  <si>
    <t>Ann Amts On Dep Single Regatta Gold #2</t>
  </si>
  <si>
    <t>422702133</t>
  </si>
  <si>
    <t>Ann Amts On Dep Single SPDA</t>
  </si>
  <si>
    <t>422702135</t>
  </si>
  <si>
    <t>Ann Amts On Dep Single Horizon Plus</t>
  </si>
  <si>
    <t>422702136</t>
  </si>
  <si>
    <t>Ann Amts On Dep Single Compass 1</t>
  </si>
  <si>
    <t>422702137</t>
  </si>
  <si>
    <t>Ann Amts On Dep Single Compass 2</t>
  </si>
  <si>
    <t>422702138</t>
  </si>
  <si>
    <t>Ann Amts On Dep Single Compass 3</t>
  </si>
  <si>
    <t>422702139</t>
  </si>
  <si>
    <t>Ann Amts On Dep Single Compass 3 NII and Cap G/L</t>
  </si>
  <si>
    <t>422702140</t>
  </si>
  <si>
    <t>Ann Amts On Dep Single Horizon 5</t>
  </si>
  <si>
    <t>422702141</t>
  </si>
  <si>
    <t>Ann Amts On Dep Single Horizon Group</t>
  </si>
  <si>
    <t>422702143</t>
  </si>
  <si>
    <t>Ann Amts On Dep Single Architect Group Purchases</t>
  </si>
  <si>
    <t>422702144</t>
  </si>
  <si>
    <t>Ann Amts On Dep Single Regatta Classic</t>
  </si>
  <si>
    <t>422702145</t>
  </si>
  <si>
    <t>Ann Amts On Dep Single Regatta DCA</t>
  </si>
  <si>
    <t>422702146</t>
  </si>
  <si>
    <t>Ann Amts On Dep Single Futurity Product</t>
  </si>
  <si>
    <t>422702147</t>
  </si>
  <si>
    <t>Ann Amts On Dep Single Regatta Platinum</t>
  </si>
  <si>
    <t>422702148</t>
  </si>
  <si>
    <t>Ann Amts On Dep Single Futurity II</t>
  </si>
  <si>
    <t>422702149</t>
  </si>
  <si>
    <t>Ann Amts On Dep Single Futurity Fixed</t>
  </si>
  <si>
    <t>422702153</t>
  </si>
  <si>
    <t>Ann Amts On Dep Single Futurity Focus</t>
  </si>
  <si>
    <t>422702154</t>
  </si>
  <si>
    <t>Ann Amts On Dep Single Architect (Advantage)</t>
  </si>
  <si>
    <t>422702155</t>
  </si>
  <si>
    <t>Ann Amts On Dep Single Purchases Futurity Accolade</t>
  </si>
  <si>
    <t>422702156</t>
  </si>
  <si>
    <t>Ann Amts On Dep Single Regatta Extra</t>
  </si>
  <si>
    <t>422702157</t>
  </si>
  <si>
    <t>Ann Amts On Dep Single Futurity Select Four</t>
  </si>
  <si>
    <t>422702158</t>
  </si>
  <si>
    <t>Ann Amts On Dep Single Regatta Flex Four</t>
  </si>
  <si>
    <t>422702159</t>
  </si>
  <si>
    <t>Ann Amts On Dep Single Architect Advantage Plus</t>
  </si>
  <si>
    <t>422702160</t>
  </si>
  <si>
    <t>Ann Amts On Dep Single Purchases Architect Flagship</t>
  </si>
  <si>
    <t>422702161</t>
  </si>
  <si>
    <t>Ann Amts On Dep Single Secured Legacy</t>
  </si>
  <si>
    <t>422702170</t>
  </si>
  <si>
    <t>Ann Amts On Dep Single Purchases Regatta Master Choice</t>
  </si>
  <si>
    <t>422702171</t>
  </si>
  <si>
    <t>Ann Amts On Dep Single Purchases Regatta Master Access</t>
  </si>
  <si>
    <t>422702172</t>
  </si>
  <si>
    <t>Ann Amts On Dep Single Purchases Regatta Master Flex</t>
  </si>
  <si>
    <t>422702400</t>
  </si>
  <si>
    <t>Ann Amts On Dep Single Purchases All Star</t>
  </si>
  <si>
    <t>422702401</t>
  </si>
  <si>
    <t>Ann Amts On Dep Single Purch All Star Traditions</t>
  </si>
  <si>
    <t>422702402</t>
  </si>
  <si>
    <t>Ann Amts On Dep Single Purchases All Star Freedom</t>
  </si>
  <si>
    <t>422702403</t>
  </si>
  <si>
    <t>Ann Amts On Dep Single All Star Extra</t>
  </si>
  <si>
    <t>422801201</t>
  </si>
  <si>
    <t>Premium Income For Stuctured Settlements SLI / SLA Interco</t>
  </si>
  <si>
    <t>423202132</t>
  </si>
  <si>
    <t>Ann Transfer To From Fixed Account Regatta Gold</t>
  </si>
  <si>
    <t>423202146</t>
  </si>
  <si>
    <t>Ann Transfer To From Fixed Account Regatta Futurity</t>
  </si>
  <si>
    <t>423202160</t>
  </si>
  <si>
    <t>Ann Transfer To From Fixed Intra Acct Keyport</t>
  </si>
  <si>
    <t>423202400</t>
  </si>
  <si>
    <t>Ann Transfer To From Fixed Account All Star</t>
  </si>
  <si>
    <t>423400000</t>
  </si>
  <si>
    <t>Consideration For Settlement Ann Involving Life Contingencies Direct</t>
  </si>
  <si>
    <t>423400002</t>
  </si>
  <si>
    <t>Consideration For Settlemnt Ann Involving Life Contingencies Assumed</t>
  </si>
  <si>
    <t>423410000</t>
  </si>
  <si>
    <t>Consideration For Settlemnt Ann Not Involve Life Contingency Direct</t>
  </si>
  <si>
    <t>423410002</t>
  </si>
  <si>
    <t>Consideration For Settlemnt Ann Not Involve Life Contingency Assumed</t>
  </si>
  <si>
    <t>423452000</t>
  </si>
  <si>
    <t>US Gaap Ann Unearned Revenue Liability Benefit Reserves</t>
  </si>
  <si>
    <t>MALN404</t>
  </si>
  <si>
    <t>404 Ceded Premiums - Life Insurance</t>
  </si>
  <si>
    <t>400000001</t>
  </si>
  <si>
    <t>Life Group Conversions Ceded</t>
  </si>
  <si>
    <t>400100001</t>
  </si>
  <si>
    <t>Life First Year Premium Ceded</t>
  </si>
  <si>
    <t>400101101</t>
  </si>
  <si>
    <t>Life First Year Prem Term Traditional Ceded</t>
  </si>
  <si>
    <t>400101111</t>
  </si>
  <si>
    <t>Life First Year Prem Ceded Internet business Ceded</t>
  </si>
  <si>
    <t>400107101</t>
  </si>
  <si>
    <t>Life First Year Prem Ceded-Internal Reinsurance</t>
  </si>
  <si>
    <t>400107211</t>
  </si>
  <si>
    <t>Life First Year Prem Ceded</t>
  </si>
  <si>
    <t>400107243</t>
  </si>
  <si>
    <t>1st Year Prem  Funds Withheld Ceded</t>
  </si>
  <si>
    <t>400107245</t>
  </si>
  <si>
    <t>1st Year Prem Modified Coins Ceded</t>
  </si>
  <si>
    <t>400150001</t>
  </si>
  <si>
    <t>Life First Year Prem Disability Claims Waived Ceded</t>
  </si>
  <si>
    <t>400160001</t>
  </si>
  <si>
    <t>Life First Year Prem Co Insurance Ceded</t>
  </si>
  <si>
    <t>400180001</t>
  </si>
  <si>
    <t>US Gaap Life First Year Prem Preliminary Term Ceded</t>
  </si>
  <si>
    <t>400200001</t>
  </si>
  <si>
    <t>Life Renewal Premium Ceded</t>
  </si>
  <si>
    <t>400201101</t>
  </si>
  <si>
    <t>Life Renewal Prem Term Traditional Ceded</t>
  </si>
  <si>
    <t>400201111</t>
  </si>
  <si>
    <t>Life Renewal Prem Ceded Internet business Ceded</t>
  </si>
  <si>
    <t>400207101</t>
  </si>
  <si>
    <t>Life Renewal Prem Ceded #1</t>
  </si>
  <si>
    <t>400207111</t>
  </si>
  <si>
    <t>Life Renewal Prem Ceded #2</t>
  </si>
  <si>
    <t>400207243</t>
  </si>
  <si>
    <t>Renewal Prem  Funds Withheld Ceded</t>
  </si>
  <si>
    <t>400207245</t>
  </si>
  <si>
    <t>Renewal Prem Modified Coins Ceded</t>
  </si>
  <si>
    <t>400207617</t>
  </si>
  <si>
    <t>Life Renewal Prem Regular GAO SLOC / GAO Fund Annuity Ceded</t>
  </si>
  <si>
    <t>400210001</t>
  </si>
  <si>
    <t>Life Renewal Prem Sales And Admin Charge and Reins Prem Ceded</t>
  </si>
  <si>
    <t>400230001</t>
  </si>
  <si>
    <t>Life Renewal Prem Special Arrangement Prem Waived Ceded</t>
  </si>
  <si>
    <t>400250001</t>
  </si>
  <si>
    <t>Life Renewal Prem Disability Claims Prem Waived Ceded</t>
  </si>
  <si>
    <t>400260001</t>
  </si>
  <si>
    <t>Life Renewal Prem Co Insurance Ceded</t>
  </si>
  <si>
    <t>400280001</t>
  </si>
  <si>
    <t>Life Renewal Prem Group Conversion Adjustments Ceded</t>
  </si>
  <si>
    <t>400297243</t>
  </si>
  <si>
    <t>Life Prem Loan Funds Withheld Ceded</t>
  </si>
  <si>
    <t>400320001</t>
  </si>
  <si>
    <t>Life Single Prem Codification Ceded</t>
  </si>
  <si>
    <t>400487243</t>
  </si>
  <si>
    <t>Single Prem Funds Withheld Ceded</t>
  </si>
  <si>
    <t>400487245</t>
  </si>
  <si>
    <t>Single Prem Modified Coins Ceded</t>
  </si>
  <si>
    <t>400601201</t>
  </si>
  <si>
    <t>Life Renewal Prem Ceded To SLI</t>
  </si>
  <si>
    <t>MALN405</t>
  </si>
  <si>
    <t>405 Ceded Premiums - Health insurance</t>
  </si>
  <si>
    <t>410100001</t>
  </si>
  <si>
    <t>Health 1st Yr Prem Ceded</t>
  </si>
  <si>
    <t>410107243</t>
  </si>
  <si>
    <t>Health 1st Year Prem  Funds Withheld Ceded</t>
  </si>
  <si>
    <t>410200001</t>
  </si>
  <si>
    <t>Health Renewal Prem Ceded</t>
  </si>
  <si>
    <t>410203001</t>
  </si>
  <si>
    <t>Health Renewal Prem wo FPO Ceded</t>
  </si>
  <si>
    <t>410203101</t>
  </si>
  <si>
    <t>Health Renewal Prem w FPO - Individual Ceded</t>
  </si>
  <si>
    <t>410207243</t>
  </si>
  <si>
    <t>Health Renewal Prem  Funds Withheld Ceded</t>
  </si>
  <si>
    <t>MALN406</t>
  </si>
  <si>
    <t>406 Ceded Premiums - Annuities</t>
  </si>
  <si>
    <t>420160001</t>
  </si>
  <si>
    <t>Ann 1st Yr Prem Co Insurance Ceded</t>
  </si>
  <si>
    <t>420207627</t>
  </si>
  <si>
    <t>Ann Renewal Prem Ceded</t>
  </si>
  <si>
    <t>421480001</t>
  </si>
  <si>
    <t>Superflex Annuities Renewal Prem Ceded</t>
  </si>
  <si>
    <t>422300001</t>
  </si>
  <si>
    <t>Ann Single Prem Ceded #1</t>
  </si>
  <si>
    <t>422301201</t>
  </si>
  <si>
    <t>Ann Single Prem Ceded To SLI #1</t>
  </si>
  <si>
    <t>422301202</t>
  </si>
  <si>
    <t>Ann Single Prem Ceded To SLI #2</t>
  </si>
  <si>
    <t>422307627</t>
  </si>
  <si>
    <t>Ann Single Prem Ceded UK</t>
  </si>
  <si>
    <t>422307629</t>
  </si>
  <si>
    <t>Ann Single Prem Ceded #2</t>
  </si>
  <si>
    <t>422317627</t>
  </si>
  <si>
    <t>Reinsurance Premium Received Ceded</t>
  </si>
  <si>
    <t>423400001</t>
  </si>
  <si>
    <t>Consideration For Settlement Ann Involving Life Contingencies Ceded</t>
  </si>
  <si>
    <t>423410001</t>
  </si>
  <si>
    <t>Consideration For Settlemnt Ann Not Involve Life Contingency Ceded</t>
  </si>
  <si>
    <t>508030000</t>
  </si>
  <si>
    <t>Int Credited To Polhld Amts On Dep To Pay Future Prem Direct</t>
  </si>
  <si>
    <t>508030002</t>
  </si>
  <si>
    <t>Int Credited To Polhld Amts On Dep To Pay Future Prem Assumed</t>
  </si>
  <si>
    <t>508039999</t>
  </si>
  <si>
    <t>Int Credited To Polhld Amts On Dep To Pay Future Prem</t>
  </si>
  <si>
    <t>508056000</t>
  </si>
  <si>
    <t>Int Credited Withdrawal Premium Fund</t>
  </si>
  <si>
    <t>508056100</t>
  </si>
  <si>
    <t>Int Credited Non Withdrawal Premium Fund</t>
  </si>
  <si>
    <t>508090000</t>
  </si>
  <si>
    <t>Int Credited To Polhld Accr Int On Prem Paid In Advance</t>
  </si>
  <si>
    <t>MALN510</t>
  </si>
  <si>
    <t>510 Policyholder dividends</t>
  </si>
  <si>
    <t>516580000</t>
  </si>
  <si>
    <t>Assur And Ann Dividends Applied To Pay Renewal Prem Direct</t>
  </si>
  <si>
    <t>516580002</t>
  </si>
  <si>
    <t>Assur And Ann Dividends Applied To Pay Renewal Prem Assumed</t>
  </si>
  <si>
    <t>516583000</t>
  </si>
  <si>
    <t>Assur And Ann Dividends Applied To Pay Renewal Prem</t>
  </si>
  <si>
    <t>MALN515</t>
  </si>
  <si>
    <t>515 Clarica Interline Transfers</t>
  </si>
  <si>
    <t>501082000</t>
  </si>
  <si>
    <t>Move cost of waived premiums direct</t>
  </si>
  <si>
    <t>MALN520</t>
  </si>
  <si>
    <t>520 Net transfers to/(from) segregated funds</t>
  </si>
  <si>
    <t>422320000</t>
  </si>
  <si>
    <t>Keyport Sep Accts Premiums</t>
  </si>
  <si>
    <t>541030011</t>
  </si>
  <si>
    <t>Group Benefits premium to US Branch</t>
  </si>
  <si>
    <t>543200060</t>
  </si>
  <si>
    <t>Settlement Expenses Premiums</t>
  </si>
  <si>
    <t>res-death claim</t>
  </si>
  <si>
    <t>229361390</t>
  </si>
  <si>
    <t>Prov For Unreported Death Claims Regular From Sub Direct</t>
  </si>
  <si>
    <t>229361392</t>
  </si>
  <si>
    <t>Prov For Unreported Death Claims Regular From Sub Assumed</t>
  </si>
  <si>
    <t>229363000</t>
  </si>
  <si>
    <t>Prov For Unreported Death Claims Regular wo FPO</t>
  </si>
  <si>
    <t>229368000</t>
  </si>
  <si>
    <t>US Gaap Prov For Unrpted Death Claims Regular</t>
  </si>
  <si>
    <t>229370000</t>
  </si>
  <si>
    <t>Prov For Unreported Death Claims Regular Accidental</t>
  </si>
  <si>
    <t>229392000</t>
  </si>
  <si>
    <t>Provision For Group Conversions Direct</t>
  </si>
  <si>
    <t>229392002</t>
  </si>
  <si>
    <t>Provision For Group Conversions Assumed</t>
  </si>
  <si>
    <t>229400000</t>
  </si>
  <si>
    <t>Prov Of Unreported Claims Other Than Installments Direct</t>
  </si>
  <si>
    <t>229400002</t>
  </si>
  <si>
    <t>Prov Of Unreported Claims Other Than Installments Assumed</t>
  </si>
  <si>
    <t>229400082</t>
  </si>
  <si>
    <t>Prov Of Unreported Claims Other Than Installments Assumed Contra</t>
  </si>
  <si>
    <t>229403000</t>
  </si>
  <si>
    <t>Prov Of Unreported Claims Other Than Install wo FPO Direct</t>
  </si>
  <si>
    <t>229403002</t>
  </si>
  <si>
    <t>Prov Of Unreported Claims Other Than Install wo FPO Assumed</t>
  </si>
  <si>
    <t>229404102</t>
  </si>
  <si>
    <t>Prov Of Unreported Claims Other Than Install Litigated Cases Assumed</t>
  </si>
  <si>
    <t>229404103</t>
  </si>
  <si>
    <t>Prov Of Unreported Claims Other Than Install Litigated Cases Direct</t>
  </si>
  <si>
    <t>229404109</t>
  </si>
  <si>
    <t>Prov Of Unreported Claims Other Than Installments ADB Direct</t>
  </si>
  <si>
    <t>229404112</t>
  </si>
  <si>
    <t>Prov Of Unreported Claims Other Than Installments ADB Assumed</t>
  </si>
  <si>
    <t>229404202</t>
  </si>
  <si>
    <t>Prov Of Unreptd Life Clms Other Than Install Litigated Cases Assumed</t>
  </si>
  <si>
    <t>229405000</t>
  </si>
  <si>
    <t>Prov Of Unreported Claims Other Than Install Grp LTD</t>
  </si>
  <si>
    <t>229405500</t>
  </si>
  <si>
    <t>Prov Of Unreported Claims Other Than Install Dental Care</t>
  </si>
  <si>
    <t>229405502</t>
  </si>
  <si>
    <t>Prov Of ICOS Claims Other Than Install Dental Care Assumed</t>
  </si>
  <si>
    <t>229407244</t>
  </si>
  <si>
    <t>Prov Of Unreported Claims Other Than Installments FWH Assumed</t>
  </si>
  <si>
    <t>229408000</t>
  </si>
  <si>
    <t>US Gaap Prov Of Unrpted Claims Other Than Install</t>
  </si>
  <si>
    <t>229481000</t>
  </si>
  <si>
    <t>Group Ins Policy Reserves Funds Open And Unreported 5 Yr Guar</t>
  </si>
  <si>
    <t>229482000</t>
  </si>
  <si>
    <t>Group Ins Policy Reserves Funds Extended Death Benefits 5 Yr Guar</t>
  </si>
  <si>
    <t>withd Prem</t>
  </si>
  <si>
    <t>228000000</t>
  </si>
  <si>
    <t>Amts On Deposit Retail Withdrawal Prem Fund Principal</t>
  </si>
  <si>
    <t>228200000</t>
  </si>
  <si>
    <t>Amts On Deposit Retail Non Withdrawal Prem Fund Principal</t>
  </si>
  <si>
    <t>228500000</t>
  </si>
  <si>
    <t>Amts On Deposit Retail Withdrawal Prem Fund Accrued Interest</t>
  </si>
  <si>
    <t>228700000</t>
  </si>
  <si>
    <t>Amts On Deposit Retail Non Withdrawal Prem Fund Accrued Interest</t>
  </si>
  <si>
    <t>Current State (CS) Feeder Scenarios:</t>
  </si>
  <si>
    <t>Forward Migrate Feeder</t>
  </si>
  <si>
    <t>CS1a - CDB Format</t>
  </si>
  <si>
    <t>CS1b - CDB Format</t>
  </si>
  <si>
    <t>CS2a - FRVLJ Format Generated Within PAS</t>
  </si>
  <si>
    <t>CS2b - FRVLJ Format Generated Outside PAS</t>
  </si>
  <si>
    <t>CS3 - AEB Fromat</t>
  </si>
  <si>
    <r>
      <t>CS4a - Other</t>
    </r>
    <r>
      <rPr>
        <b/>
        <vertAlign val="superscript"/>
        <sz val="11"/>
        <color theme="1"/>
        <rFont val="Calibri"/>
        <family val="2"/>
        <scheme val="minor"/>
      </rPr>
      <t xml:space="preserve"> ***</t>
    </r>
    <r>
      <rPr>
        <b/>
        <sz val="11"/>
        <color theme="1"/>
        <rFont val="Calibri"/>
        <family val="2"/>
        <scheme val="minor"/>
      </rPr>
      <t xml:space="preserve"> Format Generated Within PAS</t>
    </r>
  </si>
  <si>
    <t>*** Canada (AIS / Lawson) &amp; US (EBG / Poorman)</t>
  </si>
  <si>
    <r>
      <t>CS4b - Other</t>
    </r>
    <r>
      <rPr>
        <b/>
        <vertAlign val="superscript"/>
        <sz val="11"/>
        <color theme="1"/>
        <rFont val="Calibri"/>
        <family val="2"/>
        <scheme val="minor"/>
      </rPr>
      <t xml:space="preserve"> ***</t>
    </r>
    <r>
      <rPr>
        <b/>
        <sz val="11"/>
        <color theme="1"/>
        <rFont val="Calibri"/>
        <family val="2"/>
        <scheme val="minor"/>
      </rPr>
      <t xml:space="preserve"> Format Generated Outside PAS</t>
    </r>
  </si>
  <si>
    <t>Direct Feeder</t>
  </si>
  <si>
    <t>CS5a - Oracle Format Generated Within PAS</t>
  </si>
  <si>
    <t>CS5b - Oracle Format Generated Outside PAS</t>
  </si>
  <si>
    <t>Forward Migration Feeder</t>
  </si>
  <si>
    <t>CURRENT STATE</t>
  </si>
  <si>
    <r>
      <t>CS4a - "Other"</t>
    </r>
    <r>
      <rPr>
        <b/>
        <vertAlign val="superscript"/>
        <sz val="11"/>
        <color theme="1"/>
        <rFont val="Calibri"/>
        <family val="2"/>
        <scheme val="minor"/>
      </rPr>
      <t xml:space="preserve"> </t>
    </r>
    <r>
      <rPr>
        <b/>
        <sz val="11"/>
        <color theme="1"/>
        <rFont val="Calibri"/>
        <family val="2"/>
        <scheme val="minor"/>
      </rPr>
      <t>Format Generated Within PAS</t>
    </r>
  </si>
  <si>
    <t>*** "Other" = Canada (AIS / Lawson) &amp; US (EBG / Poorman)</t>
  </si>
  <si>
    <t>Possible Future State Solutions for CDB Format Forward Migrate Feeders</t>
  </si>
  <si>
    <t>Possible Future State Solutions for Galaxi Format Forward Migrate Feeders</t>
  </si>
  <si>
    <t>Possible Future State Solutions for AEB Format Forward Migrate Feeders</t>
  </si>
  <si>
    <t>Possible Future State Solutions for "Other" Format Forward Migrate Feeders</t>
  </si>
  <si>
    <t>TPTF.1 - True Pass Through Feeder (Scenario 1)</t>
  </si>
  <si>
    <t>TPTF1 - True Pass Through Feeder (Scenario 1)</t>
  </si>
  <si>
    <t>Assumptions:</t>
  </si>
  <si>
    <t>1) Current feed in CDB format meets all of the IFRS 17 reporting requirements and thus no changes required</t>
  </si>
  <si>
    <t>1) Current feed in FRVLJ format meets all of the IFRS 17 reporting requirements and thus no changes required</t>
  </si>
  <si>
    <t>1) Current feed in AEB format meets all of the IFRS 17 reporting requirements and thus no changes required</t>
  </si>
  <si>
    <t>1) Current feeder format meets all of the IFRS 17 reporting requirements and thus no changes required</t>
  </si>
  <si>
    <t>2) Business may or may not still need to use the CDB as a sub-ledger but has option of using AH sub-ledger</t>
  </si>
  <si>
    <t>2) Business still requires the CDB to be updated and will not utilize a BU Sub-Ledger within the Accounting Hub</t>
  </si>
  <si>
    <t>2) Business may or may not still need to use the Warehouse but has option of using AH sub-ledger</t>
  </si>
  <si>
    <t>MPTF.1 - Modified Pass Through Feeder (Scenario 1)</t>
  </si>
  <si>
    <t>1) Current BU CDB.TXT does not contain appropriate IFRS 17 transactions and non-financial level of detail</t>
  </si>
  <si>
    <t>1) Current BU FRVLJ.TXT does not contain appropriate IFRS 17 transactions and non-financial level of detail</t>
  </si>
  <si>
    <t>1) Current BU AEB.TXT does not contain appropriate IFRS 17 transactions and non-financial level of detail</t>
  </si>
  <si>
    <t>1) Current BU ***.TXT does not contain appropriate IFRS 17 transactions and non-financial level of detail</t>
  </si>
  <si>
    <t>2) BU able to change their PAS to generate CDB accounting on IFRS 17 basis and feeder file will contain the appropriate level of detail</t>
  </si>
  <si>
    <t>2) BU able to change their PAS to generate FRVLJ accounting on IFRS 17 basis and feeder file will contain the appropriate level of detail</t>
  </si>
  <si>
    <t>2) BU able to change Accg Gen to generate FRVLJ accounting on IFRS 17 basis and feeder file will contain the appropriate level of detail</t>
  </si>
  <si>
    <t>2) BU able to change PAS to generate GL Extract on IFRS 17 basis and feeder file will contain the appropriate level of detail</t>
  </si>
  <si>
    <t>2) BU able to change their PAS to generate accounting on IFRS 17 basis and feeder file will contain the appropriate level of detail</t>
  </si>
  <si>
    <t>3) Business may or may not still need to use the CDB as a sub-ledger but has option of using AH sub-ledger</t>
  </si>
  <si>
    <t>3) Business still requires the CDB to be updated and will not utilize a BU Sub-Ledger within the Accounting Hub</t>
  </si>
  <si>
    <t>3) Business may or may not still need to use the Warehouse but has option of using AH sub-ledger</t>
  </si>
  <si>
    <t>MPTF.2 - Modified Pass Through Feeder (Scenario 2)</t>
  </si>
  <si>
    <t>1) Current feed in AEB format meets IFRS 17 reporting however level of detail for non-financial data is missing</t>
  </si>
  <si>
    <t>1) Current feed in CDB format meets IFRS 17 reporting however level of detail for non-financial data is missing</t>
  </si>
  <si>
    <t>1) Current feed in FRVLJ format meets IFRS 17 reporting however level of detail for non-financial data is missing</t>
  </si>
  <si>
    <t>2) BU obtains additional data from PAS and merges with current AEB.TXT resulting in a "Modified" feeder file being fed to AH</t>
  </si>
  <si>
    <t>1) Current feed format meets IFRS 17 reporting however level of detail for non-financial data is missing</t>
  </si>
  <si>
    <t>2) BU obtains additional data from PAS and merges with current CDB.TXT resulting in a "Modified" feeder file being fed to AH</t>
  </si>
  <si>
    <t>2) BU obtains additional data from PAS and merges with current FRVLJ.TXT resulting in a "Modified" feeder file being fed to AH</t>
  </si>
  <si>
    <t>2) BU obtains additional data from PAS and merges with current ***.TXT resulting in a "Modified" feeder file being fed to AH</t>
  </si>
  <si>
    <t>3) Business can utilize a BU Sub-Ledger within the Accounting Hub</t>
  </si>
  <si>
    <t>MPTF.2 - Modified Pass Through Feeder (Scenario 3)</t>
  </si>
  <si>
    <t>MPTF.3 - Modified Pass Through Feeder (Scenario 3)</t>
  </si>
  <si>
    <t>Scenario not applicable to CDB Format</t>
  </si>
  <si>
    <t>Scenario not applicable to Galaxi Format</t>
  </si>
  <si>
    <t>2) BU "GL Extract" file containes meets IFRS 17 reporting and contains detailed non-financial data</t>
  </si>
  <si>
    <t>3) BU uses GL Extract as data source for Modified Pass-Thru file</t>
  </si>
  <si>
    <t>4) This approach may mean a "new" Forward Migration mapping be set-up in the Accountng Hub</t>
  </si>
  <si>
    <t>5) Business may or may not still need to use the Warehouse but has option of using AH sub-ledger</t>
  </si>
  <si>
    <t>TEBF.1 - True Event Based Feeder (Scenario 1)</t>
  </si>
  <si>
    <t>2) Event data is available within PAS and thus a "new" BU Feeder file can be developed to feed the Accountng Hub</t>
  </si>
  <si>
    <t>3) Event Based file will be based on a "Standard" layout to be provided by AH Project Team</t>
  </si>
  <si>
    <t>4) Business eliminates reliance on CDB and is able to utilize a BU Sub-Ledger within the Accounting Hub in its place</t>
  </si>
  <si>
    <t>4) Business can utilize a BU Sub-Ledger within the Accounting Hub</t>
  </si>
  <si>
    <t>TEBF.2 - True Event Based Feeder (Scenario 2)</t>
  </si>
  <si>
    <t>4) Business still relies on use of Warehouse and may or may not utilize a BU Sub-Ledger within the Accounting Hub</t>
  </si>
  <si>
    <t>4) Business still requires the CDB to be updated and will not utilize a BU Sub-Ledger within the Accounting Hub</t>
  </si>
  <si>
    <t>MEBF.1 - Modified Event Based Feeder (Scenario 1)</t>
  </si>
  <si>
    <t>*** THIS IS NOT A RECOMMENDED APPROACH ***</t>
  </si>
  <si>
    <t>1) Current BU CDB.TXT does not contain appropriate IFRS 17 transactions but does contain non-financial level of detail</t>
  </si>
  <si>
    <t>1) Current BU FRVLJ.TXT does not contain appropriate IFRS 17 transactions but does contain non-financial level of detail</t>
  </si>
  <si>
    <t>1) Current BU AEB.TXT does not contain appropriate IFRS 17 transactions but does contain non-financial level of detail</t>
  </si>
  <si>
    <t>1) Current BU ***.TXT does not contain appropriate IFRS 17 transactions but does contain non-financial level of detail</t>
  </si>
  <si>
    <t>2) BU unable to issolate event data within PAS and PAS cannot be changed to generate CDB accounting on IFRS 17 basis.</t>
  </si>
  <si>
    <t>2) BU unable to issolate event data within PAS and PAS cannot be changed to generate FRVLJ accounting on IFRS 17 basis.</t>
  </si>
  <si>
    <t>3) Business to develop: (i) process to derive event from pre-accounted CDB feed; (ii) create "new" Event Based feed</t>
  </si>
  <si>
    <t>3) Business to develop: (i) process to derive event from pre-accounted FRVLJ feed; (ii) create "new" Event Based feed</t>
  </si>
  <si>
    <t>4) Event Based file will be based on a "Standard" layout to be provided by AH Project Team</t>
  </si>
  <si>
    <t>5) Business may or may not still need to use the CDB as a sub-ledger but has option of using AH sub-ledger</t>
  </si>
  <si>
    <t>5) Business still requires the CDB to be updated and will not utilize a BU Sub-Ledger within the Accounting Hub</t>
  </si>
  <si>
    <t>5) Business has option of using AH sub-ledger</t>
  </si>
  <si>
    <t>5) Business still relies on use of Warehouse and may or may not utilize a BU Sub-Ledger within the Accounting Hub</t>
  </si>
  <si>
    <t>MEBF.2 - Modified Event Based Feeder (Scenario 2)</t>
  </si>
  <si>
    <t>1) Current BU CDB.TXT does not contain appropriate IFRS 17 transactions nor does it contain non-financial level of detail</t>
  </si>
  <si>
    <t>1) Current BU FRVLJ.TXT does not contain appropriate IFRS 17 transactions nor does it contain non-financial level of detail</t>
  </si>
  <si>
    <t>1) Current BU ***.TXT does not contain appropriate IFRS 17 transactions nor does it contain non-financial level of detail</t>
  </si>
  <si>
    <t>2) BU is able to issolate event and non-financial data details within PAS</t>
  </si>
  <si>
    <t>3) BU obtains event and additional data from PAS and merges with current CDB.TXT resulting in a "Modified" feeder file</t>
  </si>
  <si>
    <t>3) BU obtains event and additional data from PAS and merges with current FRVLJ.TXT resulting in a "Modified" feeder file</t>
  </si>
  <si>
    <t>3) BU obtains event and additional data from PAS and merges with current ***.TXT resulting in a "Modified" feeder file</t>
  </si>
  <si>
    <t>4) Business may or may not still need to use the CDB as a sub-ledger but has option of using AH sub-ledger</t>
  </si>
  <si>
    <t>4) Business has option of using AH sub-ledger</t>
  </si>
  <si>
    <t>2016 Feeder Files and Major Products</t>
  </si>
  <si>
    <t>same as</t>
  </si>
  <si>
    <t>TER</t>
  </si>
  <si>
    <t>BASIS</t>
  </si>
  <si>
    <t>SOBs</t>
  </si>
  <si>
    <t>count of</t>
  </si>
  <si>
    <t>Reserve</t>
  </si>
  <si>
    <t>Resrv Entry</t>
  </si>
  <si>
    <t xml:space="preserve">Listing of Unique </t>
  </si>
  <si>
    <t>reserve</t>
  </si>
  <si>
    <t>Listing of unique</t>
  </si>
  <si>
    <t>PR</t>
  </si>
  <si>
    <t>SOB-MP</t>
  </si>
  <si>
    <t>MP ?</t>
  </si>
  <si>
    <t>PR-MP ?</t>
  </si>
  <si>
    <t>balance ?</t>
  </si>
  <si>
    <t>IFRS</t>
  </si>
  <si>
    <t>AD-100299</t>
  </si>
  <si>
    <t>ADSLF-CAN CURR CGAAP</t>
  </si>
  <si>
    <t>AD-103101</t>
  </si>
  <si>
    <t>AKSLF-US CURR CGAAP</t>
  </si>
  <si>
    <t>AD-103103</t>
  </si>
  <si>
    <t>ATSLF-US CURR CGAAP</t>
  </si>
  <si>
    <t>AD-103105</t>
  </si>
  <si>
    <t>BASLF-CAN CURR CGAAP</t>
  </si>
  <si>
    <t>AD-103191</t>
  </si>
  <si>
    <t>BASLF-UK CGAAP GBP</t>
  </si>
  <si>
    <t>AK-602595</t>
  </si>
  <si>
    <t>SLF-US CURR CGAAP-602595</t>
  </si>
  <si>
    <t>BASLF-UK UGAAP ADJ</t>
  </si>
  <si>
    <t>AT-200499</t>
  </si>
  <si>
    <t>BASLF-US CURR CGAAP</t>
  </si>
  <si>
    <t>BFSLF-CAN CURR CGAAP</t>
  </si>
  <si>
    <t>AT-500107</t>
  </si>
  <si>
    <t>SLF-US CURR CGAAP-500107</t>
  </si>
  <si>
    <t>BFSLF-US CURR CGAAP</t>
  </si>
  <si>
    <t>BXSLF-US CURR CGAAP</t>
  </si>
  <si>
    <t>SLF-US CURR CGAAP-500117</t>
  </si>
  <si>
    <t>CFSLF-CAN CURR CGAAP</t>
  </si>
  <si>
    <t>DCSLF-CAN CURR CGAAP</t>
  </si>
  <si>
    <t>DCSLF-CAN MAN FUNDS</t>
  </si>
  <si>
    <t>BA-100299</t>
  </si>
  <si>
    <t>DCSLF-US CURR CGAAP</t>
  </si>
  <si>
    <t>DKSLF-US CURR CGAAP</t>
  </si>
  <si>
    <t>DNSLF-AS/OT UGAAP ADJ</t>
  </si>
  <si>
    <t>BA-200499</t>
  </si>
  <si>
    <t>SLF-UK CGAAP GBP-300075</t>
  </si>
  <si>
    <t>DNSLF-AS/OTH CGAAP CAD</t>
  </si>
  <si>
    <t>DNSLF-CAN CURR CGAAP</t>
  </si>
  <si>
    <t>SLF-UK CGAAP GBP-300150</t>
  </si>
  <si>
    <t>DNSLF-US CURR CGAAP</t>
  </si>
  <si>
    <t>BA-300075</t>
  </si>
  <si>
    <t>DUSLF-CAN CURR CGAAP</t>
  </si>
  <si>
    <t>SLF-UK CGAAP GBP-300155</t>
  </si>
  <si>
    <t>DUSLF-US CURR CGAAP</t>
  </si>
  <si>
    <t>BA-300150</t>
  </si>
  <si>
    <t>DVSLF-US CURR CGAAP</t>
  </si>
  <si>
    <t>DVSLF-US UNIQ UGAAP</t>
  </si>
  <si>
    <t>BA-300155</t>
  </si>
  <si>
    <t>DVTOTL NAIC REPT USD</t>
  </si>
  <si>
    <t>EGSLF-CAN CURR CGAAP</t>
  </si>
  <si>
    <t>SLF-UK CGAAP GBP-300370</t>
  </si>
  <si>
    <t>EGSLF-US CURR CGAAP</t>
  </si>
  <si>
    <t>ERSLF-CAN CURR CGAAP</t>
  </si>
  <si>
    <t>ERSLF-US CURR CGAAP</t>
  </si>
  <si>
    <t>BA-300370</t>
  </si>
  <si>
    <t>EYSLF-CAN CURR CGAAP</t>
  </si>
  <si>
    <t>EYSLF-US CURR CGAAP</t>
  </si>
  <si>
    <t>EZSLF-CAN CURR CGAAP</t>
  </si>
  <si>
    <t>EZSLF-US CURR CGAAP</t>
  </si>
  <si>
    <t>F3SLF-CAN CURR CGAAP</t>
  </si>
  <si>
    <t>FPSLF-CAN CURR CGAAP</t>
  </si>
  <si>
    <t>FPSLF-US CURR CGAAP</t>
  </si>
  <si>
    <t>BA-300573</t>
  </si>
  <si>
    <t>G2SLF-US CURR CGAAP</t>
  </si>
  <si>
    <t>G3SLF-CAN CURR CGAAP</t>
  </si>
  <si>
    <t>SLF-UK CGAAP GBP-300618</t>
  </si>
  <si>
    <t>G3SLF-CAN MAN FUNDS</t>
  </si>
  <si>
    <t>SLF-UK CGAAP GBP-300620</t>
  </si>
  <si>
    <t>G9SLF-US CURR CGAAP</t>
  </si>
  <si>
    <t>GFSLF-CAN CURR CGAAP</t>
  </si>
  <si>
    <t>BA-300618</t>
  </si>
  <si>
    <t>GFSLF-CAN MAN FUNDS</t>
  </si>
  <si>
    <t>BA-300620</t>
  </si>
  <si>
    <t>GUSLF-US CURR CGAAP</t>
  </si>
  <si>
    <t>IFSLF-CAN CURR CGAAP</t>
  </si>
  <si>
    <t>SLF-UK CGAAP GBP-300669</t>
  </si>
  <si>
    <t>JISLF-US CURR CGAAP</t>
  </si>
  <si>
    <t>JOSLF-US CURR CGAAP</t>
  </si>
  <si>
    <t>JTSLF-US CURR CGAAP</t>
  </si>
  <si>
    <t>BA-300669</t>
  </si>
  <si>
    <t>SLF-UK CGAAP GBP-300677</t>
  </si>
  <si>
    <t>JUSLF-CAN CURR CGAAP</t>
  </si>
  <si>
    <t>KASLF-US CURR CGAAP</t>
  </si>
  <si>
    <t>SLF-UK CGAAP GBP-300739</t>
  </si>
  <si>
    <t>L2SLF-CAN CURR CGAAP</t>
  </si>
  <si>
    <t>BA-300677</t>
  </si>
  <si>
    <t>SLF-UK CGAAP GBP-300788</t>
  </si>
  <si>
    <t>L3SLF-CAN CURR CGAAP</t>
  </si>
  <si>
    <t>SLF-UK CGAAP GBP-300797</t>
  </si>
  <si>
    <t>LCSLF-US CURR CGAAP</t>
  </si>
  <si>
    <t>BA-300739</t>
  </si>
  <si>
    <t>SLF-UK CGAAP GBP-300811</t>
  </si>
  <si>
    <t>LFSLF-CAN CURR CGAAP</t>
  </si>
  <si>
    <t>BA-300788</t>
  </si>
  <si>
    <t>SLF-UK CGAAP GBP-300857</t>
  </si>
  <si>
    <t>LFSLF-US CURR CGAAP</t>
  </si>
  <si>
    <t>BA-300797</t>
  </si>
  <si>
    <t>SLF-UK CGAAP GBP-300858</t>
  </si>
  <si>
    <t>LUSLF-CAN CURR CGAAP</t>
  </si>
  <si>
    <t>BA-300811</t>
  </si>
  <si>
    <t>SLF-UK CGAAP GBP-300870</t>
  </si>
  <si>
    <t>M1SLF-CAN CURR CGAAP</t>
  </si>
  <si>
    <t>BA-300857</t>
  </si>
  <si>
    <t>SLF-UK CGAAP GBP-300871</t>
  </si>
  <si>
    <t>M3SLF-CAN CURR CGAAP</t>
  </si>
  <si>
    <t>BA-300858</t>
  </si>
  <si>
    <t>SLF-UK CGAAP GBP-300873</t>
  </si>
  <si>
    <t>MDSLF-CAN CURR CGAAP</t>
  </si>
  <si>
    <t>BA-300870</t>
  </si>
  <si>
    <t>SLF-UK CGAAP GBP-300874</t>
  </si>
  <si>
    <t>MLSLF-CAN CURR CGAAP</t>
  </si>
  <si>
    <t>BA-300871</t>
  </si>
  <si>
    <t>SLF-UK CGAAP GBP-300990</t>
  </si>
  <si>
    <t>MMSLF-CAN CURR CGAAP</t>
  </si>
  <si>
    <t>BA-300873</t>
  </si>
  <si>
    <t>MMSLF-CAN MAN FUNDS</t>
  </si>
  <si>
    <t>BA-300874</t>
  </si>
  <si>
    <t>MMSLF-CAN UNIQ IFRS</t>
  </si>
  <si>
    <t>BA-300990</t>
  </si>
  <si>
    <t>SLF-UK CGAAP GBP-302621</t>
  </si>
  <si>
    <t>MUSLF-US CURR CGAAP</t>
  </si>
  <si>
    <t>SLF-UK CGAAP GBP-302805</t>
  </si>
  <si>
    <t>MUSLF-US UNIQ UGAAP</t>
  </si>
  <si>
    <t>MUTOTL NAIC REPT USD</t>
  </si>
  <si>
    <t>BA-302621</t>
  </si>
  <si>
    <t>N1SLF-CAN CURR CGAAP</t>
  </si>
  <si>
    <t>BA-302805</t>
  </si>
  <si>
    <t>SLF-UK CGAAP GBP-302836</t>
  </si>
  <si>
    <t>N1SLF-CAN MAN FUNDS</t>
  </si>
  <si>
    <t>SLF-UK CGAAP GBP-302840</t>
  </si>
  <si>
    <t>N1SLF-CAN UNIQ IFRS</t>
  </si>
  <si>
    <t>SLF-UK CGAAP GBP-302870</t>
  </si>
  <si>
    <t>N2SLF-US CURR CGAAP</t>
  </si>
  <si>
    <t>BA-302836</t>
  </si>
  <si>
    <t>SLF-UK CGAAP GBP-302877</t>
  </si>
  <si>
    <t>N2SLF-US UNIQ IFRS</t>
  </si>
  <si>
    <t>BA-302840</t>
  </si>
  <si>
    <t>SLF-UK CGAAP GBP-302881</t>
  </si>
  <si>
    <t>N2SLF-US UNIQ UGAAP</t>
  </si>
  <si>
    <t>BA-302870</t>
  </si>
  <si>
    <t>SLF-UK CGAAP GBP-342640</t>
  </si>
  <si>
    <t>N2TOTL NAIC REPT USD</t>
  </si>
  <si>
    <t>BA-302877</t>
  </si>
  <si>
    <t>SLF-UK CGAAP GBP-342800</t>
  </si>
  <si>
    <t>N8SLF-CAN CURR CGAAP</t>
  </si>
  <si>
    <t>BA-302881</t>
  </si>
  <si>
    <t>SLF-UK CGAAP GBP-342841</t>
  </si>
  <si>
    <t>NBSLF-US CURR CGAAP</t>
  </si>
  <si>
    <t>BA-342640</t>
  </si>
  <si>
    <t>SLF-UK CGAAP GBP-342871</t>
  </si>
  <si>
    <t>NCSLF-US CURR CGAAP</t>
  </si>
  <si>
    <t>BA-342800</t>
  </si>
  <si>
    <t>SLF-UK CGAAP GBP-342891</t>
  </si>
  <si>
    <t>NESLF-US CURR CGAAP</t>
  </si>
  <si>
    <t>BA-342841</t>
  </si>
  <si>
    <t>NFSLF-US CURR CGAAP</t>
  </si>
  <si>
    <t>BA-342871</t>
  </si>
  <si>
    <t>SLF-UK CGAAP GBP-366002</t>
  </si>
  <si>
    <t>NGSLF-US CURR CGAAP</t>
  </si>
  <si>
    <t>BA-342891</t>
  </si>
  <si>
    <t>NISLF-US CURR CGAAP</t>
  </si>
  <si>
    <t>SLF-UK CGAAP GBP-366006</t>
  </si>
  <si>
    <t>NJSLF-US CURR CGAAP</t>
  </si>
  <si>
    <t>BA-366002</t>
  </si>
  <si>
    <t>NLSLF-US CURR CGAAP</t>
  </si>
  <si>
    <t>NMSLF-US CURR CGAAP</t>
  </si>
  <si>
    <t>BA-366006</t>
  </si>
  <si>
    <t>NYSLF-US CURR CGAAP</t>
  </si>
  <si>
    <t>SLF-UK CGAAP GBP-366011</t>
  </si>
  <si>
    <t>PYSLF-CAN CURR CGAAP</t>
  </si>
  <si>
    <t>SLF-UK CGAAP GBP-369930</t>
  </si>
  <si>
    <t>PZSLF-CAN CURR CGAAP</t>
  </si>
  <si>
    <t>SLF-UK CGAAP GBP-384901</t>
  </si>
  <si>
    <t>Q2SLF-US CURR CGAAP</t>
  </si>
  <si>
    <t>BA-366011</t>
  </si>
  <si>
    <t>SLF-UK CGAAP GBP-384902</t>
  </si>
  <si>
    <t>R2SLF-US CURR CGAAP</t>
  </si>
  <si>
    <t>BA-369930</t>
  </si>
  <si>
    <t>SLF-UK CGAAP GBP-384904</t>
  </si>
  <si>
    <t>SJSLF-CAN CURR CGAAP</t>
  </si>
  <si>
    <t>BA-384901</t>
  </si>
  <si>
    <t>SLF-UK CGAAP GBP-388001</t>
  </si>
  <si>
    <t>SSSLF-US CURR CGAAP</t>
  </si>
  <si>
    <t>BA-384902</t>
  </si>
  <si>
    <t>SLF-UK CGAAP GBP-388002</t>
  </si>
  <si>
    <t>T5SLF-US CURR CGAAP</t>
  </si>
  <si>
    <t>BA-384904</t>
  </si>
  <si>
    <t>SLF-UK CGAAP GBP-388043</t>
  </si>
  <si>
    <t>T6SLF-US CURR CGAAP</t>
  </si>
  <si>
    <t>BA-388001</t>
  </si>
  <si>
    <t>SLF-UK CGAAP GBP-388082</t>
  </si>
  <si>
    <t>TASLF-US CURR CGAAP</t>
  </si>
  <si>
    <t>BA-388002</t>
  </si>
  <si>
    <t>SLF-UK CGAAP GBP-388083</t>
  </si>
  <si>
    <t>TISLF-US CURR CGAAP</t>
  </si>
  <si>
    <t>BA-388043</t>
  </si>
  <si>
    <t>SLF-UK CGAAP GBP-388084</t>
  </si>
  <si>
    <t>UESLF-US CURR CGAAP</t>
  </si>
  <si>
    <t>BA-388082</t>
  </si>
  <si>
    <t>SLF-UK CGAAP GBP-388085</t>
  </si>
  <si>
    <t>UFSLF-US CURR CGAAP</t>
  </si>
  <si>
    <t>BA-388083</t>
  </si>
  <si>
    <t>SLF-UK CGAAP GBP-388086</t>
  </si>
  <si>
    <t>UHSLF-US CURR CGAAP</t>
  </si>
  <si>
    <t>BA-388084</t>
  </si>
  <si>
    <t>SLF-UK CGAAP GBP-388087</t>
  </si>
  <si>
    <t>UKSLF-US CURR CGAAP</t>
  </si>
  <si>
    <t>BA-388085</t>
  </si>
  <si>
    <t>SLF-UK CGAAP GBP-388088</t>
  </si>
  <si>
    <t>ULSLF-US CURR CGAAP</t>
  </si>
  <si>
    <t>BA-388086</t>
  </si>
  <si>
    <t>SLF-UK CGAAP GBP-388091</t>
  </si>
  <si>
    <t>UNSLF-US CURR CGAAP</t>
  </si>
  <si>
    <t>BA-388087</t>
  </si>
  <si>
    <t>SLF-UK CGAAP GBP-388092</t>
  </si>
  <si>
    <t>UOSLF-US CURR CGAAP</t>
  </si>
  <si>
    <t>BA-388088</t>
  </si>
  <si>
    <t>SLF-UK CGAAP GBP-388093</t>
  </si>
  <si>
    <t>UPSLF-US CURR CGAAP</t>
  </si>
  <si>
    <t>BA-388091</t>
  </si>
  <si>
    <t>SLF-UK CGAAP GBP-388094</t>
  </si>
  <si>
    <t>UQSLF-US CURR CGAAP</t>
  </si>
  <si>
    <t>BA-388092</t>
  </si>
  <si>
    <t>SLF-UK CGAAP GBP-388095</t>
  </si>
  <si>
    <t>UTSLF-US CURR CGAAP</t>
  </si>
  <si>
    <t>BA-388093</t>
  </si>
  <si>
    <t>SLF-UK CGAAP GBP-388154</t>
  </si>
  <si>
    <t>UUSLF-US CURR CGAAP</t>
  </si>
  <si>
    <t>BA-388094</t>
  </si>
  <si>
    <t>SLF-UK CGAAP GBP-388182</t>
  </si>
  <si>
    <t>UVSLF-US CURR CGAAP</t>
  </si>
  <si>
    <t>BA-388095</t>
  </si>
  <si>
    <t>SLF-UK CGAAP GBP-388183</t>
  </si>
  <si>
    <t>UWSLF-US CURR CGAAP</t>
  </si>
  <si>
    <t>BA-388154</t>
  </si>
  <si>
    <t>SLF-UK CGAAP GBP-388184</t>
  </si>
  <si>
    <t>UYSLF-US CURR CGAAP</t>
  </si>
  <si>
    <t>BA-388182</t>
  </si>
  <si>
    <t>SLF-UK CGAAP GBP-388185</t>
  </si>
  <si>
    <t>VESLF-US CURR CGAAP</t>
  </si>
  <si>
    <t>BA-388183</t>
  </si>
  <si>
    <t>SLF-UK CGAAP GBP-388186</t>
  </si>
  <si>
    <t>VESLF-US UNIQ UGAAP</t>
  </si>
  <si>
    <t>BA-388184</t>
  </si>
  <si>
    <t>SLF-UK CGAAP GBP-388187</t>
  </si>
  <si>
    <t>VFSLF-CAN CURR CGAAP</t>
  </si>
  <si>
    <t>BA-388185</t>
  </si>
  <si>
    <t>SLF-UK CGAAP GBP-388188</t>
  </si>
  <si>
    <t>VHSLF-CAN CURR CGAAP</t>
  </si>
  <si>
    <t>BA-388186</t>
  </si>
  <si>
    <t>SLF-UK CGAAP GBP-388191</t>
  </si>
  <si>
    <t>VHSLF-CAN MAN FUNDS</t>
  </si>
  <si>
    <t>BA-388187</t>
  </si>
  <si>
    <t>SLF-UK CGAAP GBP-388192</t>
  </si>
  <si>
    <t>VHSLF-CAN UNIQ UGAAP</t>
  </si>
  <si>
    <t>BA-388188</t>
  </si>
  <si>
    <t>SLF-UK CGAAP GBP-388193</t>
  </si>
  <si>
    <t>VJSLF-US CURR CGAAP</t>
  </si>
  <si>
    <t>BA-388191</t>
  </si>
  <si>
    <t>SLF-UK CGAAP GBP-388194</t>
  </si>
  <si>
    <t>VMSLF-CAN CURR CGAAP</t>
  </si>
  <si>
    <t>BA-388192</t>
  </si>
  <si>
    <t>SLF-UK CGAAP GBP-388195</t>
  </si>
  <si>
    <t>VMSLF-CAN MAN FUNDS</t>
  </si>
  <si>
    <t>BA-388193</t>
  </si>
  <si>
    <t>SLF-UK CGAAP GBP-388200</t>
  </si>
  <si>
    <t>VMSLF-CAN UNIQ UGAAP</t>
  </si>
  <si>
    <t>BA-388194</t>
  </si>
  <si>
    <t>SLF-UK CGAAP GBP-388201</t>
  </si>
  <si>
    <t>VUSLF-CAN CURR CGAAP</t>
  </si>
  <si>
    <t>BA-388195</t>
  </si>
  <si>
    <t>SLF-UK CGAAP GBP-388202</t>
  </si>
  <si>
    <t>VUSLF-CAN MAN FUNDS</t>
  </si>
  <si>
    <t>BA-388200</t>
  </si>
  <si>
    <t>SLF-UK CGAAP GBP-388203</t>
  </si>
  <si>
    <t>VUSLF-CAN UNIQ UGAAP</t>
  </si>
  <si>
    <t>BA-388201</t>
  </si>
  <si>
    <t>SLF-UK CGAAP GBP-388204</t>
  </si>
  <si>
    <t>VUSLF-US CURR CGAAP</t>
  </si>
  <si>
    <t>BA-388202</t>
  </si>
  <si>
    <t>SLF-UK CGAAP GBP-388205</t>
  </si>
  <si>
    <t>VUSLF-US UNIQ UGAAP</t>
  </si>
  <si>
    <t>BA-388203</t>
  </si>
  <si>
    <t>SLF-UK CGAAP GBP-388206</t>
  </si>
  <si>
    <t>VUTOTL NAIC REPT USD</t>
  </si>
  <si>
    <t>BA-388204</t>
  </si>
  <si>
    <t>SLF-UK CGAAP GBP-388208</t>
  </si>
  <si>
    <t>WJSLF-US CURR CGAAP</t>
  </si>
  <si>
    <t>BA-388205</t>
  </si>
  <si>
    <t>SLF-UK CGAAP GBP-388209</t>
  </si>
  <si>
    <t>WQSLF-US CURR CGAAP</t>
  </si>
  <si>
    <t>BA-388206</t>
  </si>
  <si>
    <t>SLF-UK CGAAP GBP-388210</t>
  </si>
  <si>
    <t>WXSLF-CAN CURR CGAAP</t>
  </si>
  <si>
    <t>BA-388208</t>
  </si>
  <si>
    <t>SLF-UK CGAAP GBP-388211</t>
  </si>
  <si>
    <t>WXSLF-CAN MAN FUNDS</t>
  </si>
  <si>
    <t>BA-388209</t>
  </si>
  <si>
    <t>SLF-UK CGAAP GBP-388212</t>
  </si>
  <si>
    <t>YLSLF-CAN CURR CGAAP</t>
  </si>
  <si>
    <t>BA-388210</t>
  </si>
  <si>
    <t>SLF-UK CGAAP GBP-388213</t>
  </si>
  <si>
    <t>YXSLF-CAN CURR CGAAP</t>
  </si>
  <si>
    <t>BA-388211</t>
  </si>
  <si>
    <t>SLF-UK CGAAP GBP-388214</t>
  </si>
  <si>
    <t>BA-388212</t>
  </si>
  <si>
    <t>SLF-UK CGAAP GBP-388216</t>
  </si>
  <si>
    <t>BA-388213</t>
  </si>
  <si>
    <t>SLF-UK CGAAP GBP-388217</t>
  </si>
  <si>
    <t>BA-388214</t>
  </si>
  <si>
    <t>SLF-UK CGAAP GBP-388218</t>
  </si>
  <si>
    <t>BA-388216</t>
  </si>
  <si>
    <t>SLF-UK CGAAP GBP-388219</t>
  </si>
  <si>
    <t>BA-388217</t>
  </si>
  <si>
    <t>SLF-UK CGAAP GBP-388220</t>
  </si>
  <si>
    <t>BA-388218</t>
  </si>
  <si>
    <t>SLF-UK CGAAP GBP-388221</t>
  </si>
  <si>
    <t>BA-388219</t>
  </si>
  <si>
    <t>SLF-UK CGAAP GBP-388223</t>
  </si>
  <si>
    <t>BA-388220</t>
  </si>
  <si>
    <t>SLF-UK CGAAP GBP-388299</t>
  </si>
  <si>
    <t>BA-388221</t>
  </si>
  <si>
    <t>SLF-UK CGAAP GBP-388312</t>
  </si>
  <si>
    <t>BA-388223</t>
  </si>
  <si>
    <t>SLF-UK CGAAP GBP-388316</t>
  </si>
  <si>
    <t>BA-388299</t>
  </si>
  <si>
    <t>SLF-UK CGAAP GBP-388317</t>
  </si>
  <si>
    <t>BA-388312</t>
  </si>
  <si>
    <t>SLF-UK CGAAP GBP-388321</t>
  </si>
  <si>
    <t>BA-388316</t>
  </si>
  <si>
    <t>SLF-UK CGAAP GBP-388351</t>
  </si>
  <si>
    <t>BA-388317</t>
  </si>
  <si>
    <t>SLF-UK CGAAP GBP-388353</t>
  </si>
  <si>
    <t>BA-388321</t>
  </si>
  <si>
    <t>SLF-UK CGAAP GBP-388355</t>
  </si>
  <si>
    <t>BA-388351</t>
  </si>
  <si>
    <t>SLF-UK CGAAP GBP-388356</t>
  </si>
  <si>
    <t>BA-388353</t>
  </si>
  <si>
    <t>SLF-UK CGAAP GBP-388357</t>
  </si>
  <si>
    <t>BA-388355</t>
  </si>
  <si>
    <t>SLF-UK CGAAP GBP-388358</t>
  </si>
  <si>
    <t>BA-388356</t>
  </si>
  <si>
    <t>SLF-UK CGAAP GBP-388359</t>
  </si>
  <si>
    <t>BA-388357</t>
  </si>
  <si>
    <t>SLF-UK CGAAP GBP-388360</t>
  </si>
  <si>
    <t>BA-388358</t>
  </si>
  <si>
    <t>SLF-UK CGAAP GBP-388361</t>
  </si>
  <si>
    <t>BA-388359</t>
  </si>
  <si>
    <t>SLF-UK CGAAP GBP-388362</t>
  </si>
  <si>
    <t>BA-388360</t>
  </si>
  <si>
    <t>SLF-UK CGAAP GBP-388363</t>
  </si>
  <si>
    <t>BA-388361</t>
  </si>
  <si>
    <t>SLF-UK CGAAP GBP-388364</t>
  </si>
  <si>
    <t>BA-388362</t>
  </si>
  <si>
    <t>SLF-UK CGAAP GBP-388365</t>
  </si>
  <si>
    <t>BA-388363</t>
  </si>
  <si>
    <t>SLF-UK CGAAP GBP-388366</t>
  </si>
  <si>
    <t>BA-388364</t>
  </si>
  <si>
    <t>SLF-UK CGAAP GBP-388368</t>
  </si>
  <si>
    <t>BA-388365</t>
  </si>
  <si>
    <t>SLF-UK CGAAP GBP-388369</t>
  </si>
  <si>
    <t>BA-388366</t>
  </si>
  <si>
    <t>SLF-UK CGAAP GBP-388370</t>
  </si>
  <si>
    <t>BA-388368</t>
  </si>
  <si>
    <t>SLF-UK CGAAP GBP-388371</t>
  </si>
  <si>
    <t>BA-388369</t>
  </si>
  <si>
    <t>SLF-UK CGAAP GBP-388376</t>
  </si>
  <si>
    <t>BA-388370</t>
  </si>
  <si>
    <t>SLF-UK CGAAP GBP-388377</t>
  </si>
  <si>
    <t>BA-388371</t>
  </si>
  <si>
    <t>SLF-UK CGAAP GBP-388379</t>
  </si>
  <si>
    <t>BA-388376</t>
  </si>
  <si>
    <t>SLF-UK CGAAP GBP-388380</t>
  </si>
  <si>
    <t>BA-388377</t>
  </si>
  <si>
    <t>SLF-UK CGAAP GBP-388382</t>
  </si>
  <si>
    <t>BA-388379</t>
  </si>
  <si>
    <t>SLF-UK CGAAP GBP-388387</t>
  </si>
  <si>
    <t>BA-388380</t>
  </si>
  <si>
    <t>SLF-UK CGAAP GBP-388388</t>
  </si>
  <si>
    <t>BA-388382</t>
  </si>
  <si>
    <t>SLF-UK CGAAP GBP-388399</t>
  </si>
  <si>
    <t>BA-388387</t>
  </si>
  <si>
    <t>SLF-UK CGAAP GBP-388405</t>
  </si>
  <si>
    <t>BA-388388</t>
  </si>
  <si>
    <t>SLF-UK CGAAP GBP-388442</t>
  </si>
  <si>
    <t>BA-388399</t>
  </si>
  <si>
    <t>SLF-UK CGAAP GBP-388443</t>
  </si>
  <si>
    <t>BA-388405</t>
  </si>
  <si>
    <t>SLF-UK CGAAP GBP-388446</t>
  </si>
  <si>
    <t>BA-388442</t>
  </si>
  <si>
    <t>SLF-UK CGAAP GBP-388447</t>
  </si>
  <si>
    <t>BA-388443</t>
  </si>
  <si>
    <t>SLF-UK CGAAP GBP-388451</t>
  </si>
  <si>
    <t>BA-388446</t>
  </si>
  <si>
    <t>SLF-UK CGAAP GBP-388461</t>
  </si>
  <si>
    <t>BA-388447</t>
  </si>
  <si>
    <t>SLF-UK CGAAP GBP-388462</t>
  </si>
  <si>
    <t>BA-388451</t>
  </si>
  <si>
    <t>SLF-UK CGAAP GBP-388464</t>
  </si>
  <si>
    <t>BA-388461</t>
  </si>
  <si>
    <t>SLF-UK CGAAP GBP-388465</t>
  </si>
  <si>
    <t>BA-388462</t>
  </si>
  <si>
    <t>SLF-UK CGAAP GBP-388467</t>
  </si>
  <si>
    <t>BA-388464</t>
  </si>
  <si>
    <t>SLF-UK CGAAP GBP-388480</t>
  </si>
  <si>
    <t>BA-388465</t>
  </si>
  <si>
    <t>SLF-UK CGAAP GBP-388482</t>
  </si>
  <si>
    <t>BA-388467</t>
  </si>
  <si>
    <t>SLF-UK CGAAP GBP-388486</t>
  </si>
  <si>
    <t>BA-388480</t>
  </si>
  <si>
    <t>SLF-UK CGAAP GBP-388488</t>
  </si>
  <si>
    <t>BA-388482</t>
  </si>
  <si>
    <t>SLF-UK CGAAP GBP-388491</t>
  </si>
  <si>
    <t>BA-388486</t>
  </si>
  <si>
    <t>SLF-UK CGAAP GBP-388498</t>
  </si>
  <si>
    <t>BA-388488</t>
  </si>
  <si>
    <t>SLF-UK CGAAP GBP-388500</t>
  </si>
  <si>
    <t>BA-388491</t>
  </si>
  <si>
    <t>SLF-UK CGAAP GBP-388504</t>
  </si>
  <si>
    <t>BA-388498</t>
  </si>
  <si>
    <t>SLF-UK CGAAP GBP-388505</t>
  </si>
  <si>
    <t>BA-388500</t>
  </si>
  <si>
    <t>SLF-UK CGAAP GBP-388512</t>
  </si>
  <si>
    <t>BA-388504</t>
  </si>
  <si>
    <t>SLF-UK CGAAP GBP-388517</t>
  </si>
  <si>
    <t>BA-388505</t>
  </si>
  <si>
    <t>SLF-UK CGAAP GBP-388521</t>
  </si>
  <si>
    <t>BA-388512</t>
  </si>
  <si>
    <t>SLF-UK CGAAP GBP-388525</t>
  </si>
  <si>
    <t>BA-388517</t>
  </si>
  <si>
    <t>SLF-UK CGAAP GBP-388526</t>
  </si>
  <si>
    <t>BA-388521</t>
  </si>
  <si>
    <t>SLF-UK CGAAP GBP-388527</t>
  </si>
  <si>
    <t>BA-388525</t>
  </si>
  <si>
    <t>SLF-UK CGAAP GBP-388534</t>
  </si>
  <si>
    <t>BA-388526</t>
  </si>
  <si>
    <t>SLF-UK CGAAP GBP-388536</t>
  </si>
  <si>
    <t>BA-388527</t>
  </si>
  <si>
    <t>SLF-UK CGAAP GBP-388720</t>
  </si>
  <si>
    <t>BA-388534</t>
  </si>
  <si>
    <t>SLF-UK CGAAP GBP-388722</t>
  </si>
  <si>
    <t>BA-388536</t>
  </si>
  <si>
    <t>BA-388720</t>
  </si>
  <si>
    <t>SLF-UK CGAAP GBP-500629</t>
  </si>
  <si>
    <t>BA-388722</t>
  </si>
  <si>
    <t>SLF-UK CGAAP GBP-500823</t>
  </si>
  <si>
    <t>SLF-UK CGAAP GBP-540824</t>
  </si>
  <si>
    <t>BA-500629</t>
  </si>
  <si>
    <t>SLF-UK UGAAP ADJ-300602</t>
  </si>
  <si>
    <t>BA-500823</t>
  </si>
  <si>
    <t>SLF-UK UGAAP ADJ-300604</t>
  </si>
  <si>
    <t>BA-540824</t>
  </si>
  <si>
    <t>SLF-UK UGAAP ADJ-300607</t>
  </si>
  <si>
    <t>BF-502042</t>
  </si>
  <si>
    <t>SLF-UK UGAAP ADJ-300711</t>
  </si>
  <si>
    <t>BF-502043</t>
  </si>
  <si>
    <t>BF-502044</t>
  </si>
  <si>
    <t>BF-502049</t>
  </si>
  <si>
    <t>BF-502051</t>
  </si>
  <si>
    <t>SLF-CAN CURR CGAAP-502042</t>
  </si>
  <si>
    <t>BF-502054</t>
  </si>
  <si>
    <t>SLF-CAN CURR CGAAP-502049</t>
  </si>
  <si>
    <t>BF-522052</t>
  </si>
  <si>
    <t>SLF-CAN CURR CGAAP-502051</t>
  </si>
  <si>
    <t>BF-522053</t>
  </si>
  <si>
    <t>SLF-CAN CURR CGAAP-522052</t>
  </si>
  <si>
    <t>BF-531080</t>
  </si>
  <si>
    <t>SLF-CAN CURR CGAAP-531080</t>
  </si>
  <si>
    <t>BF-531084</t>
  </si>
  <si>
    <t>SLF-CAN CURR CGAAP-531084</t>
  </si>
  <si>
    <t>SLF-US CURR CGAAP-502043</t>
  </si>
  <si>
    <t>BX-200464</t>
  </si>
  <si>
    <t>SLF-US CURR CGAAP-502044</t>
  </si>
  <si>
    <t>SLF-US CURR CGAAP-502054</t>
  </si>
  <si>
    <t>SLF-US CURR CGAAP-522053</t>
  </si>
  <si>
    <t>CF-100201</t>
  </si>
  <si>
    <t>CF-100210</t>
  </si>
  <si>
    <t>SLF-US CURR CGAAP-200464</t>
  </si>
  <si>
    <t>CF-100212</t>
  </si>
  <si>
    <t>CF-100215</t>
  </si>
  <si>
    <t>CF-100217</t>
  </si>
  <si>
    <t>CF-100223</t>
  </si>
  <si>
    <t>CF-100225</t>
  </si>
  <si>
    <t>CF-100227</t>
  </si>
  <si>
    <t>CF-100230</t>
  </si>
  <si>
    <t>CF-100252</t>
  </si>
  <si>
    <t>CF-100253</t>
  </si>
  <si>
    <t>CF-100299</t>
  </si>
  <si>
    <t>CF-103028</t>
  </si>
  <si>
    <t>SLF-CAN CURR CGAAP-100230</t>
  </si>
  <si>
    <t>CF-103105</t>
  </si>
  <si>
    <t>CF-103107</t>
  </si>
  <si>
    <t>CF-103141</t>
  </si>
  <si>
    <t>CF-103142</t>
  </si>
  <si>
    <t>DC-100237</t>
  </si>
  <si>
    <t>DC-100245</t>
  </si>
  <si>
    <t>DC-100252</t>
  </si>
  <si>
    <t>DC-100253</t>
  </si>
  <si>
    <t>SLF-CAN CURR CGAAP-100237</t>
  </si>
  <si>
    <t>DC-102003</t>
  </si>
  <si>
    <t>DC-102011</t>
  </si>
  <si>
    <t>DC-102019</t>
  </si>
  <si>
    <t>DC-102021</t>
  </si>
  <si>
    <t>DC-102023</t>
  </si>
  <si>
    <t>SLF-CAN CURR CGAAP-102003</t>
  </si>
  <si>
    <t>DC-103111</t>
  </si>
  <si>
    <t>SLF-CAN CURR CGAAP-102011</t>
  </si>
  <si>
    <t>SLF-CAN CURR CGAAP-102019</t>
  </si>
  <si>
    <t>DC-103114</t>
  </si>
  <si>
    <t>SLF-CAN CURR CGAAP-102021</t>
  </si>
  <si>
    <t>DC-103149</t>
  </si>
  <si>
    <t>SLF-CAN CURR CGAAP-102023</t>
  </si>
  <si>
    <t>DC-103172</t>
  </si>
  <si>
    <t>SLF-CAN CURR CGAAP-103111</t>
  </si>
  <si>
    <t>DC-103195</t>
  </si>
  <si>
    <t>DC-103237</t>
  </si>
  <si>
    <t>SLF-CAN CURR CGAAP-103114</t>
  </si>
  <si>
    <t>DC-103238</t>
  </si>
  <si>
    <t>SLF-CAN CURR CGAAP-103149</t>
  </si>
  <si>
    <t>DC-159331</t>
  </si>
  <si>
    <t>SLF-CAN CURR CGAAP-103172</t>
  </si>
  <si>
    <t>DC-199451</t>
  </si>
  <si>
    <t>SLF-CAN CURR CGAAP-103195</t>
  </si>
  <si>
    <t>DC-200464</t>
  </si>
  <si>
    <t>SLF-CAN CURR CGAAP-103237</t>
  </si>
  <si>
    <t>DC-200499</t>
  </si>
  <si>
    <t>SLF-CAN CURR CGAAP-103238</t>
  </si>
  <si>
    <t>DC-202575</t>
  </si>
  <si>
    <t>SLF-CAN CURR CGAAP-159331</t>
  </si>
  <si>
    <t>DC-402197</t>
  </si>
  <si>
    <t>SLF-CAN CURR CGAAP-402197</t>
  </si>
  <si>
    <t>DC-500117</t>
  </si>
  <si>
    <t>SLF-CAN CURR CGAAP-500117</t>
  </si>
  <si>
    <t>DC-500333</t>
  </si>
  <si>
    <t>SLF-CAN CURR CGAAP-500333</t>
  </si>
  <si>
    <t>DC-502017</t>
  </si>
  <si>
    <t>SLF-CAN CURR CGAAP-502017</t>
  </si>
  <si>
    <t>DC-502018</t>
  </si>
  <si>
    <t>SLF-CAN CURR CGAAP-502018</t>
  </si>
  <si>
    <t>DC-502019</t>
  </si>
  <si>
    <t>SLF-CAN CURR CGAAP-502019</t>
  </si>
  <si>
    <t>DC-502020</t>
  </si>
  <si>
    <t>SLF-CAN CURR CGAAP-502020</t>
  </si>
  <si>
    <t>DC-502021</t>
  </si>
  <si>
    <t>SLF-CAN CURR CGAAP-502021</t>
  </si>
  <si>
    <t>DC-502022</t>
  </si>
  <si>
    <t>SLF-CAN CURR CGAAP-502022</t>
  </si>
  <si>
    <t>DC-502023</t>
  </si>
  <si>
    <t>SLF-CAN CURR CGAAP-502023</t>
  </si>
  <si>
    <t>DC-502024</t>
  </si>
  <si>
    <t>SLF-CAN CURR CGAAP-502024</t>
  </si>
  <si>
    <t>DC-502025</t>
  </si>
  <si>
    <t>SLF-CAN CURR CGAAP-502025</t>
  </si>
  <si>
    <t>DC-502042</t>
  </si>
  <si>
    <t>DC-502067</t>
  </si>
  <si>
    <t>SLF-CAN CURR CGAAP-502067</t>
  </si>
  <si>
    <t>DC-502177</t>
  </si>
  <si>
    <t>SLF-CAN CURR CGAAP-502177</t>
  </si>
  <si>
    <t>DC-503000</t>
  </si>
  <si>
    <t>SLF-CAN CURR CGAAP-503000</t>
  </si>
  <si>
    <t>DC-503014</t>
  </si>
  <si>
    <t>SLF-CAN CURR CGAAP-503014</t>
  </si>
  <si>
    <t>DC-503024</t>
  </si>
  <si>
    <t>SLF-CAN CURR CGAAP-503024</t>
  </si>
  <si>
    <t>MANF</t>
  </si>
  <si>
    <t>DC-599754</t>
  </si>
  <si>
    <t>DC-599758</t>
  </si>
  <si>
    <t>SLF-CAN MAN FUNDS-599754</t>
  </si>
  <si>
    <t>DC-599761</t>
  </si>
  <si>
    <t>SLF-CAN MAN FUNDS-599758</t>
  </si>
  <si>
    <t>DC-599763</t>
  </si>
  <si>
    <t>SLF-CAN MAN FUNDS-599761</t>
  </si>
  <si>
    <t>DK-200499</t>
  </si>
  <si>
    <t>SLF-CAN MAN FUNDS-599763</t>
  </si>
  <si>
    <t>DK-200577</t>
  </si>
  <si>
    <t>DK-201661</t>
  </si>
  <si>
    <t>DK-201663</t>
  </si>
  <si>
    <t>SLF-US CURR CGAAP-202575</t>
  </si>
  <si>
    <t>DK-201666</t>
  </si>
  <si>
    <t>DK-201669</t>
  </si>
  <si>
    <t>DK-201672</t>
  </si>
  <si>
    <t>SLF-US CURR CGAAP-200577</t>
  </si>
  <si>
    <t>DK-201675</t>
  </si>
  <si>
    <t>SLF-US CURR CGAAP-201661</t>
  </si>
  <si>
    <t>DK-201678</t>
  </si>
  <si>
    <t>SLF-US CURR CGAAP-201663</t>
  </si>
  <si>
    <t>DK-201681</t>
  </si>
  <si>
    <t>SLF-US CURR CGAAP-201666</t>
  </si>
  <si>
    <t>DK-201684</t>
  </si>
  <si>
    <t>SLF-US CURR CGAAP-201669</t>
  </si>
  <si>
    <t>DK-201687</t>
  </si>
  <si>
    <t>SLF-US CURR CGAAP-201672</t>
  </si>
  <si>
    <t>DK-201690</t>
  </si>
  <si>
    <t>SLF-US CURR CGAAP-201675</t>
  </si>
  <si>
    <t>DK-201692</t>
  </si>
  <si>
    <t>SLF-US CURR CGAAP-201678</t>
  </si>
  <si>
    <t>DK-201694</t>
  </si>
  <si>
    <t>SLF-US CURR CGAAP-201681</t>
  </si>
  <si>
    <t>DK-201696</t>
  </si>
  <si>
    <t>SLF-US CURR CGAAP-201684</t>
  </si>
  <si>
    <t>DK-201699</t>
  </si>
  <si>
    <t>SLF-US CURR CGAAP-201687</t>
  </si>
  <si>
    <t>DK-202286</t>
  </si>
  <si>
    <t>SLF-US CURR CGAAP-201690</t>
  </si>
  <si>
    <t>DK-202298</t>
  </si>
  <si>
    <t>SLF-US CURR CGAAP-201692</t>
  </si>
  <si>
    <t>DK-202333</t>
  </si>
  <si>
    <t>SLF-US CURR CGAAP-201694</t>
  </si>
  <si>
    <t>DK-202575</t>
  </si>
  <si>
    <t>SLF-US CURR CGAAP-201696</t>
  </si>
  <si>
    <t>DK-202585</t>
  </si>
  <si>
    <t>SLF-US CURR CGAAP-201699</t>
  </si>
  <si>
    <t>DK-202597</t>
  </si>
  <si>
    <t>DK-203064</t>
  </si>
  <si>
    <t>DK-203083</t>
  </si>
  <si>
    <t>SLF-US CURR CGAAP-202333</t>
  </si>
  <si>
    <t>DK-203084</t>
  </si>
  <si>
    <t>DK-203097</t>
  </si>
  <si>
    <t>SLF-US CURR CGAAP-202585</t>
  </si>
  <si>
    <t>DK-207993</t>
  </si>
  <si>
    <t>SLF-US CURR CGAAP-202597</t>
  </si>
  <si>
    <t>DK-502523</t>
  </si>
  <si>
    <t>DK-502524</t>
  </si>
  <si>
    <t>SLF-US CURR CGAAP-203083</t>
  </si>
  <si>
    <t>DK-502525</t>
  </si>
  <si>
    <t>SLF-US CURR CGAAP-203084</t>
  </si>
  <si>
    <t>DK-502540</t>
  </si>
  <si>
    <t>SLF-US CURR CGAAP-203097</t>
  </si>
  <si>
    <t>DK-502546</t>
  </si>
  <si>
    <t>SLF-US CURR CGAAP-207993</t>
  </si>
  <si>
    <t>DK-502596</t>
  </si>
  <si>
    <t>SLF-US CURR CGAAP-502523</t>
  </si>
  <si>
    <t>DK-602597</t>
  </si>
  <si>
    <t>SLF-US CURR CGAAP-502524</t>
  </si>
  <si>
    <t>DN-100299</t>
  </si>
  <si>
    <t>SLF-US CURR CGAAP-502525</t>
  </si>
  <si>
    <t>DN-200499</t>
  </si>
  <si>
    <t>SLF-US CURR CGAAP-502540</t>
  </si>
  <si>
    <t>DN-400800</t>
  </si>
  <si>
    <t>SLF-US CURR CGAAP-502546</t>
  </si>
  <si>
    <t>SLF-US CURR CGAAP-502596</t>
  </si>
  <si>
    <t>SLF-US CURR CGAAP-602597</t>
  </si>
  <si>
    <t>UGAAP</t>
  </si>
  <si>
    <t>DN-400805</t>
  </si>
  <si>
    <t>SLF-AS/OT UGAAP ADJ-459885</t>
  </si>
  <si>
    <t>SLF-AS/OTH CGAAP CAD-400800</t>
  </si>
  <si>
    <t>DN-400808</t>
  </si>
  <si>
    <t>SLF-AS/OTH CGAAP CAD-400805</t>
  </si>
  <si>
    <t>SLF-AS/OTH CGAAP CAD-400808</t>
  </si>
  <si>
    <t>DN-400815</t>
  </si>
  <si>
    <t>DN-400816</t>
  </si>
  <si>
    <t>DN-400818</t>
  </si>
  <si>
    <t>DN-400819</t>
  </si>
  <si>
    <t>DN-400820</t>
  </si>
  <si>
    <t>SLF-AS/OTH CGAAP CAD-400815</t>
  </si>
  <si>
    <t>DN-400822</t>
  </si>
  <si>
    <t>SLF-AS/OTH CGAAP CAD-400816</t>
  </si>
  <si>
    <t>DN-400824</t>
  </si>
  <si>
    <t>SLF-AS/OTH CGAAP CAD-400818</t>
  </si>
  <si>
    <t>DN-400825</t>
  </si>
  <si>
    <t>SLF-AS/OTH CGAAP CAD-400819</t>
  </si>
  <si>
    <t>DN-400826</t>
  </si>
  <si>
    <t>SLF-AS/OTH CGAAP CAD-400820</t>
  </si>
  <si>
    <t>DN-400827</t>
  </si>
  <si>
    <t>SLF-AS/OTH CGAAP CAD-400822</t>
  </si>
  <si>
    <t>DN-400829</t>
  </si>
  <si>
    <t>SLF-AS/OTH CGAAP CAD-400824</t>
  </si>
  <si>
    <t>DN-400830</t>
  </si>
  <si>
    <t>SLF-AS/OTH CGAAP CAD-400825</t>
  </si>
  <si>
    <t>DN-400831</t>
  </si>
  <si>
    <t>SLF-AS/OTH CGAAP CAD-400826</t>
  </si>
  <si>
    <t>DN-400833</t>
  </si>
  <si>
    <t>SLF-AS/OTH CGAAP CAD-400827</t>
  </si>
  <si>
    <t>DN-400835</t>
  </si>
  <si>
    <t>SLF-AS/OTH CGAAP CAD-400829</t>
  </si>
  <si>
    <t>DN-400837</t>
  </si>
  <si>
    <t>SLF-AS/OTH CGAAP CAD-400830</t>
  </si>
  <si>
    <t>SLF-AS/OTH CGAAP CAD-400831</t>
  </si>
  <si>
    <t>DN-400841</t>
  </si>
  <si>
    <t>SLF-AS/OTH CGAAP CAD-400833</t>
  </si>
  <si>
    <t>DN-400842</t>
  </si>
  <si>
    <t>SLF-AS/OTH CGAAP CAD-400835</t>
  </si>
  <si>
    <t>SLF-AS/OTH CGAAP CAD-400837</t>
  </si>
  <si>
    <t>DN-400844</t>
  </si>
  <si>
    <t>DN-400845</t>
  </si>
  <si>
    <t>DN-400848</t>
  </si>
  <si>
    <t>SLF-AS/OTH CGAAP CAD-400842</t>
  </si>
  <si>
    <t>DN-400849</t>
  </si>
  <si>
    <t>SLF-AS/OTH CGAAP CAD-400845</t>
  </si>
  <si>
    <t>SLF-AS/OTH CGAAP CAD-400849</t>
  </si>
  <si>
    <t>DN-400858</t>
  </si>
  <si>
    <t>DN-400859</t>
  </si>
  <si>
    <t>DN-400862</t>
  </si>
  <si>
    <t>SLF-AS/OTH CGAAP CAD-400858</t>
  </si>
  <si>
    <t>DN-400864</t>
  </si>
  <si>
    <t>SLF-AS/OTH CGAAP CAD-400859</t>
  </si>
  <si>
    <t>DN-400865</t>
  </si>
  <si>
    <t>SLF-AS/OTH CGAAP CAD-400862</t>
  </si>
  <si>
    <t>SLF-AS/OTH CGAAP CAD-400864</t>
  </si>
  <si>
    <t>SLF-AS/OTH CGAAP CAD-400865</t>
  </si>
  <si>
    <t>DN-400873</t>
  </si>
  <si>
    <t>DN-400875</t>
  </si>
  <si>
    <t>DN-400876</t>
  </si>
  <si>
    <t>DN-400877</t>
  </si>
  <si>
    <t>SLF-AS/OTH CGAAP CAD-400873</t>
  </si>
  <si>
    <t>SLF-AS/OTH CGAAP CAD-400875</t>
  </si>
  <si>
    <t>SLF-AS/OTH CGAAP CAD-400876</t>
  </si>
  <si>
    <t>SLF-AS/OTH CGAAP CAD-400877</t>
  </si>
  <si>
    <t>DN-400887</t>
  </si>
  <si>
    <t>DN-400888</t>
  </si>
  <si>
    <t>DN-400899</t>
  </si>
  <si>
    <t>DN-400900</t>
  </si>
  <si>
    <t>DN-400904</t>
  </si>
  <si>
    <t>SLF-AS/OTH CGAAP CAD-400887</t>
  </si>
  <si>
    <t>DN-400906</t>
  </si>
  <si>
    <t>SLF-AS/OTH CGAAP CAD-400888</t>
  </si>
  <si>
    <t>DN-400910</t>
  </si>
  <si>
    <t>SLF-AS/OTH CGAAP CAD-400899</t>
  </si>
  <si>
    <t>SLF-AS/OTH CGAAP CAD-400900</t>
  </si>
  <si>
    <t>DN-400914</t>
  </si>
  <si>
    <t>SLF-AS/OTH CGAAP CAD-400904</t>
  </si>
  <si>
    <t>DN-400915</t>
  </si>
  <si>
    <t>SLF-AS/OTH CGAAP CAD-400906</t>
  </si>
  <si>
    <t>SLF-AS/OTH CGAAP CAD-400910</t>
  </si>
  <si>
    <t>DN-400921</t>
  </si>
  <si>
    <t>DN-400922</t>
  </si>
  <si>
    <t>SLF-AS/OTH CGAAP CAD-400914</t>
  </si>
  <si>
    <t>DN-400923</t>
  </si>
  <si>
    <t>SLF-AS/OTH CGAAP CAD-400915</t>
  </si>
  <si>
    <t>DN-400924</t>
  </si>
  <si>
    <t>DN-400926</t>
  </si>
  <si>
    <t>SLF-AS/OTH CGAAP CAD-400921</t>
  </si>
  <si>
    <t>DN-400927</t>
  </si>
  <si>
    <t>SLF-AS/OTH CGAAP CAD-400922</t>
  </si>
  <si>
    <t>DN-400928</t>
  </si>
  <si>
    <t>SLF-AS/OTH CGAAP CAD-400923</t>
  </si>
  <si>
    <t>DN-400929</t>
  </si>
  <si>
    <t>SLF-AS/OTH CGAAP CAD-400924</t>
  </si>
  <si>
    <t>SLF-AS/OTH CGAAP CAD-400926</t>
  </si>
  <si>
    <t>SLF-AS/OTH CGAAP CAD-400927</t>
  </si>
  <si>
    <t>SLF-AS/OTH CGAAP CAD-400928</t>
  </si>
  <si>
    <t>DN-400934</t>
  </si>
  <si>
    <t>SLF-AS/OTH CGAAP CAD-400929</t>
  </si>
  <si>
    <t>SLF-AS/OTH CGAAP CAD-400934</t>
  </si>
  <si>
    <t>DN-400944</t>
  </si>
  <si>
    <t>DN-400945</t>
  </si>
  <si>
    <t>DN-400946</t>
  </si>
  <si>
    <t>SLF-AS/OTH CGAAP CAD-400944</t>
  </si>
  <si>
    <t>SLF-AS/OTH CGAAP CAD-400945</t>
  </si>
  <si>
    <t>SLF-AS/OTH CGAAP CAD-400946</t>
  </si>
  <si>
    <t>DN-400959</t>
  </si>
  <si>
    <t>DN-400960</t>
  </si>
  <si>
    <t>DN-400961</t>
  </si>
  <si>
    <t>DN-400962</t>
  </si>
  <si>
    <t>DN-400963</t>
  </si>
  <si>
    <t>SLF-AS/OTH CGAAP CAD-400959</t>
  </si>
  <si>
    <t>SLF-AS/OTH CGAAP CAD-400960</t>
  </si>
  <si>
    <t>SLF-AS/OTH CGAAP CAD-400961</t>
  </si>
  <si>
    <t>SLF-AS/OTH CGAAP CAD-400962</t>
  </si>
  <si>
    <t>SLF-AS/OTH CGAAP CAD-400963</t>
  </si>
  <si>
    <t>DN-400971</t>
  </si>
  <si>
    <t>SLF-AS/OTH CGAAP CAD-400971</t>
  </si>
  <si>
    <t>DN-400981</t>
  </si>
  <si>
    <t>DN-400982</t>
  </si>
  <si>
    <t>SLF-AS/OTH CGAAP CAD-400981</t>
  </si>
  <si>
    <t>SLF-AS/OTH CGAAP CAD-400982</t>
  </si>
  <si>
    <t>DN-400990</t>
  </si>
  <si>
    <t>DN-400993</t>
  </si>
  <si>
    <t>DN-400994</t>
  </si>
  <si>
    <t>DN-400995</t>
  </si>
  <si>
    <t>SLF-AS/OTH CGAAP CAD-400990</t>
  </si>
  <si>
    <t>DN-400997</t>
  </si>
  <si>
    <t>SLF-AS/OTH CGAAP CAD-400993</t>
  </si>
  <si>
    <t>SLF-AS/OTH CGAAP CAD-400994</t>
  </si>
  <si>
    <t>SLF-AS/OTH CGAAP CAD-400995</t>
  </si>
  <si>
    <t>SLF-AS/OTH CGAAP CAD-400997</t>
  </si>
  <si>
    <t>DN-401820</t>
  </si>
  <si>
    <t>DN-401821</t>
  </si>
  <si>
    <t>DN-401852</t>
  </si>
  <si>
    <t>DN-402090</t>
  </si>
  <si>
    <t>SLF-AS/OTH CGAAP CAD-401820</t>
  </si>
  <si>
    <t>DN-402091</t>
  </si>
  <si>
    <t>SLF-AS/OTH CGAAP CAD-401821</t>
  </si>
  <si>
    <t>DN-402092</t>
  </si>
  <si>
    <t>DN-402093</t>
  </si>
  <si>
    <t>SLF-AS/OTH CGAAP CAD-401852</t>
  </si>
  <si>
    <t>DN-402094</t>
  </si>
  <si>
    <t>SLF-AS/OTH CGAAP CAD-402090</t>
  </si>
  <si>
    <t>DN-402095</t>
  </si>
  <si>
    <t>SLF-AS/OTH CGAAP CAD-402091</t>
  </si>
  <si>
    <t>DN-402096</t>
  </si>
  <si>
    <t>SLF-AS/OTH CGAAP CAD-402092</t>
  </si>
  <si>
    <t>DN-402097</t>
  </si>
  <si>
    <t>SLF-AS/OTH CGAAP CAD-402093</t>
  </si>
  <si>
    <t>DN-402098</t>
  </si>
  <si>
    <t>SLF-AS/OTH CGAAP CAD-402094</t>
  </si>
  <si>
    <t>DN-402099</t>
  </si>
  <si>
    <t>SLF-AS/OTH CGAAP CAD-402095</t>
  </si>
  <si>
    <t>SLF-AS/OTH CGAAP CAD-402096</t>
  </si>
  <si>
    <t>SLF-AS/OTH CGAAP CAD-402097</t>
  </si>
  <si>
    <t>SLF-AS/OTH CGAAP CAD-402098</t>
  </si>
  <si>
    <t>DN-402104</t>
  </si>
  <si>
    <t>SLF-AS/OTH CGAAP CAD-402099</t>
  </si>
  <si>
    <t>DN-402105</t>
  </si>
  <si>
    <t>DN-402107</t>
  </si>
  <si>
    <t>DN-402110</t>
  </si>
  <si>
    <t>SLF-AS/OTH CGAAP CAD-402104</t>
  </si>
  <si>
    <t>DN-402111</t>
  </si>
  <si>
    <t>SLF-AS/OTH CGAAP CAD-402105</t>
  </si>
  <si>
    <t>DN-402112</t>
  </si>
  <si>
    <t>SLF-AS/OTH CGAAP CAD-402107</t>
  </si>
  <si>
    <t>DN-402116</t>
  </si>
  <si>
    <t>DN-402117</t>
  </si>
  <si>
    <t>SLF-AS/OTH CGAAP CAD-402110</t>
  </si>
  <si>
    <t>SLF-AS/OTH CGAAP CAD-402111</t>
  </si>
  <si>
    <t>SLF-AS/OTH CGAAP CAD-402112</t>
  </si>
  <si>
    <t>DN-402120</t>
  </si>
  <si>
    <t>SLF-AS/OTH CGAAP CAD-402116</t>
  </si>
  <si>
    <t>DN-402121</t>
  </si>
  <si>
    <t>SLF-AS/OTH CGAAP CAD-402117</t>
  </si>
  <si>
    <t>DN-402123</t>
  </si>
  <si>
    <t>SLF-AS/OTH CGAAP CAD-402120</t>
  </si>
  <si>
    <t>SLF-AS/OTH CGAAP CAD-402121</t>
  </si>
  <si>
    <t>SLF-AS/OTH CGAAP CAD-402123</t>
  </si>
  <si>
    <t>DN-402132</t>
  </si>
  <si>
    <t>DN-402133</t>
  </si>
  <si>
    <t>DN-402136</t>
  </si>
  <si>
    <t>SLF-AS/OTH CGAAP CAD-402132</t>
  </si>
  <si>
    <t>SLF-AS/OTH CGAAP CAD-402133</t>
  </si>
  <si>
    <t>DN-402141</t>
  </si>
  <si>
    <t>DN-402160</t>
  </si>
  <si>
    <t>SLF-AS/OTH CGAAP CAD-402136</t>
  </si>
  <si>
    <t>SLF-AS/OTH CGAAP CAD-402141</t>
  </si>
  <si>
    <t>DN-402163</t>
  </si>
  <si>
    <t>DN-402164</t>
  </si>
  <si>
    <t>SLF-AS/OTH CGAAP CAD-402160</t>
  </si>
  <si>
    <t>DN-402165</t>
  </si>
  <si>
    <t>DN-402166</t>
  </si>
  <si>
    <t>SLF-AS/OTH CGAAP CAD-402163</t>
  </si>
  <si>
    <t>DN-402168</t>
  </si>
  <si>
    <t>SLF-AS/OTH CGAAP CAD-402164</t>
  </si>
  <si>
    <t>SLF-AS/OTH CGAAP CAD-402165</t>
  </si>
  <si>
    <t>DN-402174</t>
  </si>
  <si>
    <t>SLF-AS/OTH CGAAP CAD-402166</t>
  </si>
  <si>
    <t>DN-402175</t>
  </si>
  <si>
    <t>DN-402176</t>
  </si>
  <si>
    <t>SLF-AS/OTH CGAAP CAD-402168</t>
  </si>
  <si>
    <t>SLF-AS/OTH CGAAP CAD-402174</t>
  </si>
  <si>
    <t>SLF-AS/OTH CGAAP CAD-402175</t>
  </si>
  <si>
    <t>SLF-AS/OTH CGAAP CAD-402176</t>
  </si>
  <si>
    <t>DN-402183</t>
  </si>
  <si>
    <t>DN-402186</t>
  </si>
  <si>
    <t>SLF-AS/OTH CGAAP CAD-402183</t>
  </si>
  <si>
    <t>DN-402191</t>
  </si>
  <si>
    <t>DN-402195</t>
  </si>
  <si>
    <t>DN-402199</t>
  </si>
  <si>
    <t>SLF-AS/OTH CGAAP CAD-402191</t>
  </si>
  <si>
    <t>DN-403403</t>
  </si>
  <si>
    <t>SLF-AS/OTH CGAAP CAD-402195</t>
  </si>
  <si>
    <t>SLF-AS/OTH CGAAP CAD-402199</t>
  </si>
  <si>
    <t>DN-403406</t>
  </si>
  <si>
    <t>DN-403410</t>
  </si>
  <si>
    <t>SLF-AS/OTH CGAAP CAD-403403</t>
  </si>
  <si>
    <t>DN-403413</t>
  </si>
  <si>
    <t>DN-403414</t>
  </si>
  <si>
    <t>SLF-AS/OTH CGAAP CAD-403406</t>
  </si>
  <si>
    <t>DN-403415</t>
  </si>
  <si>
    <t>SLF-AS/OTH CGAAP CAD-403410</t>
  </si>
  <si>
    <t>DN-403416</t>
  </si>
  <si>
    <t>DN-403417</t>
  </si>
  <si>
    <t>SLF-AS/OTH CGAAP CAD-403413</t>
  </si>
  <si>
    <t>DN-403420</t>
  </si>
  <si>
    <t>SLF-AS/OTH CGAAP CAD-403414</t>
  </si>
  <si>
    <t>DN-403421</t>
  </si>
  <si>
    <t>SLF-AS/OTH CGAAP CAD-403415</t>
  </si>
  <si>
    <t>DN-403423</t>
  </si>
  <si>
    <t>SLF-AS/OTH CGAAP CAD-403416</t>
  </si>
  <si>
    <t>DN-403424</t>
  </si>
  <si>
    <t>SLF-AS/OTH CGAAP CAD-403417</t>
  </si>
  <si>
    <t>DN-403425</t>
  </si>
  <si>
    <t>SLF-AS/OTH CGAAP CAD-403420</t>
  </si>
  <si>
    <t>DN-403426</t>
  </si>
  <si>
    <t>SLF-AS/OTH CGAAP CAD-403421</t>
  </si>
  <si>
    <t>DN-403428</t>
  </si>
  <si>
    <t>SLF-AS/OTH CGAAP CAD-403423</t>
  </si>
  <si>
    <t>DN-403429</t>
  </si>
  <si>
    <t>SLF-AS/OTH CGAAP CAD-403424</t>
  </si>
  <si>
    <t>DN-403430</t>
  </si>
  <si>
    <t>SLF-AS/OTH CGAAP CAD-403425</t>
  </si>
  <si>
    <t>SLF-AS/OTH CGAAP CAD-403426</t>
  </si>
  <si>
    <t>SLF-AS/OTH CGAAP CAD-403428</t>
  </si>
  <si>
    <t>SLF-AS/OTH CGAAP CAD-403429</t>
  </si>
  <si>
    <t>DN-403434</t>
  </si>
  <si>
    <t>SLF-AS/OTH CGAAP CAD-403430</t>
  </si>
  <si>
    <t>SLF-AS/OTH CGAAP CAD-403434</t>
  </si>
  <si>
    <t>DN-403450</t>
  </si>
  <si>
    <t>DN-403455</t>
  </si>
  <si>
    <t>DN-403456</t>
  </si>
  <si>
    <t>DN-403458</t>
  </si>
  <si>
    <t>SLF-AS/OTH CGAAP CAD-403450</t>
  </si>
  <si>
    <t>SLF-AS/OTH CGAAP CAD-403455</t>
  </si>
  <si>
    <t>SLF-AS/OTH CGAAP CAD-403456</t>
  </si>
  <si>
    <t>SLF-AS/OTH CGAAP CAD-403458</t>
  </si>
  <si>
    <t>DN-403478</t>
  </si>
  <si>
    <t>DN-403479</t>
  </si>
  <si>
    <t>DN-403480</t>
  </si>
  <si>
    <t>SLF-AS/OTH CGAAP CAD-403478</t>
  </si>
  <si>
    <t>SLF-AS/OTH CGAAP CAD-403479</t>
  </si>
  <si>
    <t>SLF-AS/OTH CGAAP CAD-403480</t>
  </si>
  <si>
    <t>DN-403485</t>
  </si>
  <si>
    <t>DN-403486</t>
  </si>
  <si>
    <t>DN-403487</t>
  </si>
  <si>
    <t>DN-403488</t>
  </si>
  <si>
    <t>DN-403489</t>
  </si>
  <si>
    <t>SLF-AS/OTH CGAAP CAD-403485</t>
  </si>
  <si>
    <t>DN-403491</t>
  </si>
  <si>
    <t>SLF-AS/OTH CGAAP CAD-403486</t>
  </si>
  <si>
    <t>DN-403492</t>
  </si>
  <si>
    <t>SLF-AS/OTH CGAAP CAD-403487</t>
  </si>
  <si>
    <t>DN-403494</t>
  </si>
  <si>
    <t>SLF-AS/OTH CGAAP CAD-403488</t>
  </si>
  <si>
    <t>DN-403495</t>
  </si>
  <si>
    <t>SLF-AS/OTH CGAAP CAD-403489</t>
  </si>
  <si>
    <t>DN-403496</t>
  </si>
  <si>
    <t>SLF-AS/OTH CGAAP CAD-403491</t>
  </si>
  <si>
    <t>DN-403497</t>
  </si>
  <si>
    <t>SLF-AS/OTH CGAAP CAD-403492</t>
  </si>
  <si>
    <t>DN-403550</t>
  </si>
  <si>
    <t>SLF-AS/OTH CGAAP CAD-403494</t>
  </si>
  <si>
    <t>DN-403551</t>
  </si>
  <si>
    <t>SLF-AS/OTH CGAAP CAD-403495</t>
  </si>
  <si>
    <t>DN-403552</t>
  </si>
  <si>
    <t>SLF-AS/OTH CGAAP CAD-403496</t>
  </si>
  <si>
    <t>DN-403553</t>
  </si>
  <si>
    <t>SLF-AS/OTH CGAAP CAD-403497</t>
  </si>
  <si>
    <t>DN-403554</t>
  </si>
  <si>
    <t>SLF-AS/OTH CGAAP CAD-403550</t>
  </si>
  <si>
    <t>DN-403555</t>
  </si>
  <si>
    <t>SLF-AS/OTH CGAAP CAD-403551</t>
  </si>
  <si>
    <t>DN-403562</t>
  </si>
  <si>
    <t>SLF-AS/OTH CGAAP CAD-403552</t>
  </si>
  <si>
    <t>SLF-AS/OTH CGAAP CAD-403553</t>
  </si>
  <si>
    <t>DN-403564</t>
  </si>
  <si>
    <t>SLF-AS/OTH CGAAP CAD-403554</t>
  </si>
  <si>
    <t>DN-403565</t>
  </si>
  <si>
    <t>SLF-AS/OTH CGAAP CAD-403555</t>
  </si>
  <si>
    <t>DN-403566</t>
  </si>
  <si>
    <t>SLF-AS/OTH CGAAP CAD-403562</t>
  </si>
  <si>
    <t>DN-403567</t>
  </si>
  <si>
    <t>DN-403569</t>
  </si>
  <si>
    <t>SLF-AS/OTH CGAAP CAD-403564</t>
  </si>
  <si>
    <t>DN-403570</t>
  </si>
  <si>
    <t>SLF-AS/OTH CGAAP CAD-403565</t>
  </si>
  <si>
    <t>DN-403572</t>
  </si>
  <si>
    <t>SLF-AS/OTH CGAAP CAD-403566</t>
  </si>
  <si>
    <t>DN-403573</t>
  </si>
  <si>
    <t>SLF-AS/OTH CGAAP CAD-403567</t>
  </si>
  <si>
    <t>DN-403574</t>
  </si>
  <si>
    <t>SLF-AS/OTH CGAAP CAD-403569</t>
  </si>
  <si>
    <t>DN-403575</t>
  </si>
  <si>
    <t>SLF-AS/OTH CGAAP CAD-403570</t>
  </si>
  <si>
    <t>DN-403577</t>
  </si>
  <si>
    <t>SLF-AS/OTH CGAAP CAD-403572</t>
  </si>
  <si>
    <t>SLF-AS/OTH CGAAP CAD-403573</t>
  </si>
  <si>
    <t>DN-420890</t>
  </si>
  <si>
    <t>SLF-AS/OTH CGAAP CAD-403574</t>
  </si>
  <si>
    <t>DN-420895</t>
  </si>
  <si>
    <t>SLF-AS/OTH CGAAP CAD-403575</t>
  </si>
  <si>
    <t>DN-420897</t>
  </si>
  <si>
    <t>SLF-AS/OTH CGAAP CAD-403577</t>
  </si>
  <si>
    <t>DN-420941</t>
  </si>
  <si>
    <t>DN-420942</t>
  </si>
  <si>
    <t>SLF-AS/OTH CGAAP CAD-420890</t>
  </si>
  <si>
    <t>DN-420943</t>
  </si>
  <si>
    <t>SLF-AS/OTH CGAAP CAD-420895</t>
  </si>
  <si>
    <t>DN-420945</t>
  </si>
  <si>
    <t>SLF-AS/OTH CGAAP CAD-420897</t>
  </si>
  <si>
    <t>DN-431411</t>
  </si>
  <si>
    <t>SLF-AS/OTH CGAAP CAD-420941</t>
  </si>
  <si>
    <t>DN-431420</t>
  </si>
  <si>
    <t>SLF-AS/OTH CGAAP CAD-420942</t>
  </si>
  <si>
    <t>DN-431440</t>
  </si>
  <si>
    <t>SLF-AS/OTH CGAAP CAD-420943</t>
  </si>
  <si>
    <t>DN-431450</t>
  </si>
  <si>
    <t>SLF-AS/OTH CGAAP CAD-420945</t>
  </si>
  <si>
    <t>DN-431460</t>
  </si>
  <si>
    <t>SLF-AS/OTH CGAAP CAD-431411</t>
  </si>
  <si>
    <t>DN-431480</t>
  </si>
  <si>
    <t>SLF-AS/OTH CGAAP CAD-431420</t>
  </si>
  <si>
    <t>DN-431491</t>
  </si>
  <si>
    <t>SLF-AS/OTH CGAAP CAD-431440</t>
  </si>
  <si>
    <t>DN-440828</t>
  </si>
  <si>
    <t>SLF-AS/OTH CGAAP CAD-431450</t>
  </si>
  <si>
    <t>DN-440836</t>
  </si>
  <si>
    <t>SLF-AS/OTH CGAAP CAD-431460</t>
  </si>
  <si>
    <t>DN-440838</t>
  </si>
  <si>
    <t>SLF-AS/OTH CGAAP CAD-431480</t>
  </si>
  <si>
    <t>DN-440839</t>
  </si>
  <si>
    <t>SLF-AS/OTH CGAAP CAD-431491</t>
  </si>
  <si>
    <t>DN-442106</t>
  </si>
  <si>
    <t>SLF-AS/OTH CGAAP CAD-440828</t>
  </si>
  <si>
    <t>DN-459885</t>
  </si>
  <si>
    <t>SLF-AS/OTH CGAAP CAD-440836</t>
  </si>
  <si>
    <t>DN-459966</t>
  </si>
  <si>
    <t>SLF-AS/OTH CGAAP CAD-440838</t>
  </si>
  <si>
    <t>DN-469835</t>
  </si>
  <si>
    <t>SLF-AS/OTH CGAAP CAD-440839</t>
  </si>
  <si>
    <t>DN-469836</t>
  </si>
  <si>
    <t>SLF-AS/OTH CGAAP CAD-442106</t>
  </si>
  <si>
    <t>DN-469837</t>
  </si>
  <si>
    <t>SLF-AS/OTH CGAAP CAD-459885</t>
  </si>
  <si>
    <t>DN-469960</t>
  </si>
  <si>
    <t>SLF-AS/OTH CGAAP CAD-459966</t>
  </si>
  <si>
    <t>DN-488880</t>
  </si>
  <si>
    <t>SLF-AS/OTH CGAAP CAD-469835</t>
  </si>
  <si>
    <t>DN-488882</t>
  </si>
  <si>
    <t>SLF-AS/OTH CGAAP CAD-469836</t>
  </si>
  <si>
    <t>DN-488883</t>
  </si>
  <si>
    <t>SLF-AS/OTH CGAAP CAD-469837</t>
  </si>
  <si>
    <t>DN-488884</t>
  </si>
  <si>
    <t>SLF-AS/OTH CGAAP CAD-469960</t>
  </si>
  <si>
    <t>DN-488886</t>
  </si>
  <si>
    <t>SLF-AS/OTH CGAAP CAD-488880</t>
  </si>
  <si>
    <t>DN-488901</t>
  </si>
  <si>
    <t>SLF-AS/OTH CGAAP CAD-488882</t>
  </si>
  <si>
    <t>DN-488902</t>
  </si>
  <si>
    <t>SLF-AS/OTH CGAAP CAD-488883</t>
  </si>
  <si>
    <t>DN-488910</t>
  </si>
  <si>
    <t>SLF-AS/OTH CGAAP CAD-488884</t>
  </si>
  <si>
    <t>DN-488914</t>
  </si>
  <si>
    <t>SLF-AS/OTH CGAAP CAD-488886</t>
  </si>
  <si>
    <t>DN-488915</t>
  </si>
  <si>
    <t>SLF-AS/OTH CGAAP CAD-488901</t>
  </si>
  <si>
    <t>DN-488916</t>
  </si>
  <si>
    <t>SLF-AS/OTH CGAAP CAD-488902</t>
  </si>
  <si>
    <t>DN-488917</t>
  </si>
  <si>
    <t>SLF-AS/OTH CGAAP CAD-488910</t>
  </si>
  <si>
    <t>DN-488920</t>
  </si>
  <si>
    <t>SLF-AS/OTH CGAAP CAD-488914</t>
  </si>
  <si>
    <t>DN-488922</t>
  </si>
  <si>
    <t>SLF-AS/OTH CGAAP CAD-488915</t>
  </si>
  <si>
    <t>DN-488923</t>
  </si>
  <si>
    <t>SLF-AS/OTH CGAAP CAD-488916</t>
  </si>
  <si>
    <t>DN-488924</t>
  </si>
  <si>
    <t>SLF-AS/OTH CGAAP CAD-488917</t>
  </si>
  <si>
    <t>DN-488925</t>
  </si>
  <si>
    <t>SLF-AS/OTH CGAAP CAD-488920</t>
  </si>
  <si>
    <t>DN-488940</t>
  </si>
  <si>
    <t>SLF-AS/OTH CGAAP CAD-488922</t>
  </si>
  <si>
    <t>DN-488941</t>
  </si>
  <si>
    <t>SLF-AS/OTH CGAAP CAD-488923</t>
  </si>
  <si>
    <t>DN-488950</t>
  </si>
  <si>
    <t>SLF-AS/OTH CGAAP CAD-488924</t>
  </si>
  <si>
    <t>DN-488951</t>
  </si>
  <si>
    <t>SLF-AS/OTH CGAAP CAD-488925</t>
  </si>
  <si>
    <t>DN-488952</t>
  </si>
  <si>
    <t>SLF-AS/OTH CGAAP CAD-488940</t>
  </si>
  <si>
    <t>DN-488953</t>
  </si>
  <si>
    <t>SLF-AS/OTH CGAAP CAD-488941</t>
  </si>
  <si>
    <t>DN-488954</t>
  </si>
  <si>
    <t>SLF-AS/OTH CGAAP CAD-488950</t>
  </si>
  <si>
    <t>DN-488955</t>
  </si>
  <si>
    <t>SLF-AS/OTH CGAAP CAD-488951</t>
  </si>
  <si>
    <t>DN-488956</t>
  </si>
  <si>
    <t>SLF-AS/OTH CGAAP CAD-488952</t>
  </si>
  <si>
    <t>DN-488957</t>
  </si>
  <si>
    <t>SLF-AS/OTH CGAAP CAD-488953</t>
  </si>
  <si>
    <t>DN-488958</t>
  </si>
  <si>
    <t>SLF-AS/OTH CGAAP CAD-488954</t>
  </si>
  <si>
    <t>DN-488959</t>
  </si>
  <si>
    <t>SLF-AS/OTH CGAAP CAD-488955</t>
  </si>
  <si>
    <t>DN-488960</t>
  </si>
  <si>
    <t>SLF-AS/OTH CGAAP CAD-488956</t>
  </si>
  <si>
    <t>DN-488966</t>
  </si>
  <si>
    <t>SLF-AS/OTH CGAAP CAD-488957</t>
  </si>
  <si>
    <t>DN-488967</t>
  </si>
  <si>
    <t>SLF-AS/OTH CGAAP CAD-488958</t>
  </si>
  <si>
    <t>DN-488968</t>
  </si>
  <si>
    <t>SLF-AS/OTH CGAAP CAD-488959</t>
  </si>
  <si>
    <t>DN-488969</t>
  </si>
  <si>
    <t>SLF-AS/OTH CGAAP CAD-488960</t>
  </si>
  <si>
    <t>DN-488970</t>
  </si>
  <si>
    <t>SLF-AS/OTH CGAAP CAD-488966</t>
  </si>
  <si>
    <t>DN-488973</t>
  </si>
  <si>
    <t>SLF-AS/OTH CGAAP CAD-488967</t>
  </si>
  <si>
    <t>DN-488974</t>
  </si>
  <si>
    <t>SLF-AS/OTH CGAAP CAD-488968</t>
  </si>
  <si>
    <t>DN-488976</t>
  </si>
  <si>
    <t>SLF-AS/OTH CGAAP CAD-488969</t>
  </si>
  <si>
    <t>DN-488977</t>
  </si>
  <si>
    <t>SLF-AS/OTH CGAAP CAD-488970</t>
  </si>
  <si>
    <t>DN-488978</t>
  </si>
  <si>
    <t>SLF-AS/OTH CGAAP CAD-488973</t>
  </si>
  <si>
    <t>DN-488980</t>
  </si>
  <si>
    <t>SLF-AS/OTH CGAAP CAD-488974</t>
  </si>
  <si>
    <t>DN-488981</t>
  </si>
  <si>
    <t>SLF-AS/OTH CGAAP CAD-488976</t>
  </si>
  <si>
    <t>DN-488982</t>
  </si>
  <si>
    <t>SLF-AS/OTH CGAAP CAD-488977</t>
  </si>
  <si>
    <t>DN-488983</t>
  </si>
  <si>
    <t>SLF-AS/OTH CGAAP CAD-488978</t>
  </si>
  <si>
    <t>DN-488984</t>
  </si>
  <si>
    <t>SLF-AS/OTH CGAAP CAD-488980</t>
  </si>
  <si>
    <t>DN-488985</t>
  </si>
  <si>
    <t>SLF-AS/OTH CGAAP CAD-488981</t>
  </si>
  <si>
    <t>DN-488987</t>
  </si>
  <si>
    <t>SLF-AS/OTH CGAAP CAD-488982</t>
  </si>
  <si>
    <t>DN-488989</t>
  </si>
  <si>
    <t>SLF-AS/OTH CGAAP CAD-488983</t>
  </si>
  <si>
    <t>SLF-AS/OTH CGAAP CAD-488984</t>
  </si>
  <si>
    <t>DN-488991</t>
  </si>
  <si>
    <t>SLF-AS/OTH CGAAP CAD-488985</t>
  </si>
  <si>
    <t>DN-488992</t>
  </si>
  <si>
    <t>SLF-AS/OTH CGAAP CAD-488987</t>
  </si>
  <si>
    <t>DN-488993</t>
  </si>
  <si>
    <t>SLF-AS/OTH CGAAP CAD-488989</t>
  </si>
  <si>
    <t>DN-488994</t>
  </si>
  <si>
    <t>DN-488995</t>
  </si>
  <si>
    <t>SLF-AS/OTH CGAAP CAD-488991</t>
  </si>
  <si>
    <t>DN-488996</t>
  </si>
  <si>
    <t>SLF-AS/OTH CGAAP CAD-488992</t>
  </si>
  <si>
    <t>DN-488998</t>
  </si>
  <si>
    <t>SLF-AS/OTH CGAAP CAD-488993</t>
  </si>
  <si>
    <t>DN-488999</t>
  </si>
  <si>
    <t>SLF-AS/OTH CGAAP CAD-488994</t>
  </si>
  <si>
    <t>DN-500909</t>
  </si>
  <si>
    <t>SLF-AS/OTH CGAAP CAD-488995</t>
  </si>
  <si>
    <t>DN-500913</t>
  </si>
  <si>
    <t>SLF-AS/OTH CGAAP CAD-488996</t>
  </si>
  <si>
    <t>DU-102024</t>
  </si>
  <si>
    <t>SLF-AS/OTH CGAAP CAD-488998</t>
  </si>
  <si>
    <t>DU-102113</t>
  </si>
  <si>
    <t>SLF-AS/OTH CGAAP CAD-488999</t>
  </si>
  <si>
    <t>DU-102114</t>
  </si>
  <si>
    <t>SLF-AS/OTH CGAAP CAD-500909</t>
  </si>
  <si>
    <t>DU-200407</t>
  </si>
  <si>
    <t>SLF-AS/OTH CGAAP CAD-500913</t>
  </si>
  <si>
    <t>DU-200477</t>
  </si>
  <si>
    <t>DU-200499</t>
  </si>
  <si>
    <t>DU-200577</t>
  </si>
  <si>
    <t>DU-200584</t>
  </si>
  <si>
    <t>SLF-CAN CURR CGAAP-503340</t>
  </si>
  <si>
    <t>DU-201640</t>
  </si>
  <si>
    <t>SLF-US CURR CGAAP-102024</t>
  </si>
  <si>
    <t>DU-201641</t>
  </si>
  <si>
    <t>SLF-US CURR CGAAP-102113</t>
  </si>
  <si>
    <t>DU-201642</t>
  </si>
  <si>
    <t>SLF-US CURR CGAAP-102114</t>
  </si>
  <si>
    <t>DU-201643</t>
  </si>
  <si>
    <t>DU-201644</t>
  </si>
  <si>
    <t>SLF-US CURR CGAAP-200477</t>
  </si>
  <si>
    <t>DU-201661</t>
  </si>
  <si>
    <t>DU-201663</t>
  </si>
  <si>
    <t>DU-201666</t>
  </si>
  <si>
    <t>SLF-US CURR CGAAP-200584</t>
  </si>
  <si>
    <t>DU-201669</t>
  </si>
  <si>
    <t>SLF-US CURR CGAAP-201640</t>
  </si>
  <si>
    <t>DU-201672</t>
  </si>
  <si>
    <t>SLF-US CURR CGAAP-201641</t>
  </si>
  <si>
    <t>DU-201675</t>
  </si>
  <si>
    <t>SLF-US CURR CGAAP-201642</t>
  </si>
  <si>
    <t>DU-201678</t>
  </si>
  <si>
    <t>SLF-US CURR CGAAP-201643</t>
  </si>
  <si>
    <t>DU-201681</t>
  </si>
  <si>
    <t>SLF-US CURR CGAAP-201644</t>
  </si>
  <si>
    <t>DU-201684</t>
  </si>
  <si>
    <t>DU-201687</t>
  </si>
  <si>
    <t>DU-201690</t>
  </si>
  <si>
    <t>DU-201692</t>
  </si>
  <si>
    <t>DU-201694</t>
  </si>
  <si>
    <t>DU-201696</t>
  </si>
  <si>
    <t>DU-201699</t>
  </si>
  <si>
    <t>DU-201718</t>
  </si>
  <si>
    <t>DU-201723</t>
  </si>
  <si>
    <t>DU-201724</t>
  </si>
  <si>
    <t>DU-202059</t>
  </si>
  <si>
    <t>DU-202330</t>
  </si>
  <si>
    <t>DU-202333</t>
  </si>
  <si>
    <t>DU-202386</t>
  </si>
  <si>
    <t>DU-202515</t>
  </si>
  <si>
    <t>DU-202575</t>
  </si>
  <si>
    <t>SLF-US CURR CGAAP-201718</t>
  </si>
  <si>
    <t>DU-202585</t>
  </si>
  <si>
    <t>SLF-US CURR CGAAP-201723</t>
  </si>
  <si>
    <t>DU-202586</t>
  </si>
  <si>
    <t>SLF-US CURR CGAAP-201724</t>
  </si>
  <si>
    <t>DU-202597</t>
  </si>
  <si>
    <t>SLF-US CURR CGAAP-202059</t>
  </si>
  <si>
    <t>DU-203064</t>
  </si>
  <si>
    <t>DU-203065</t>
  </si>
  <si>
    <t>DU-203083</t>
  </si>
  <si>
    <t>SLF-US CURR CGAAP-202386</t>
  </si>
  <si>
    <t>DU-203084</t>
  </si>
  <si>
    <t>SLF-US CURR CGAAP-202515</t>
  </si>
  <si>
    <t>DU-203097</t>
  </si>
  <si>
    <t>DU-203340</t>
  </si>
  <si>
    <t>DU-207970</t>
  </si>
  <si>
    <t>DU-207993</t>
  </si>
  <si>
    <t>DU-500117</t>
  </si>
  <si>
    <t>DU-500206</t>
  </si>
  <si>
    <t>DU-502393</t>
  </si>
  <si>
    <t>DU-502523</t>
  </si>
  <si>
    <t>DU-502524</t>
  </si>
  <si>
    <t>DU-502525</t>
  </si>
  <si>
    <t>SLF-US CURR CGAAP-203340</t>
  </si>
  <si>
    <t>DU-502540</t>
  </si>
  <si>
    <t>DU-502546</t>
  </si>
  <si>
    <t>DU-502596</t>
  </si>
  <si>
    <t>DU-503340</t>
  </si>
  <si>
    <t>SLF-US CURR CGAAP-502393</t>
  </si>
  <si>
    <t>DU-602597</t>
  </si>
  <si>
    <t>DV-102024</t>
  </si>
  <si>
    <t>DV-102113</t>
  </si>
  <si>
    <t>DV-102114</t>
  </si>
  <si>
    <t>DV-200405</t>
  </si>
  <si>
    <t>DV-200406</t>
  </si>
  <si>
    <t>DV-200414</t>
  </si>
  <si>
    <t>SLF-US CURR CGAAP-503340</t>
  </si>
  <si>
    <t>DV-200427</t>
  </si>
  <si>
    <t>DV-200428</t>
  </si>
  <si>
    <t>DV-200443</t>
  </si>
  <si>
    <t>DV-200454</t>
  </si>
  <si>
    <t>DV-200461</t>
  </si>
  <si>
    <t>DV-200463</t>
  </si>
  <si>
    <t>DV-200469</t>
  </si>
  <si>
    <t>SLF-US CURR CGAAP-200414</t>
  </si>
  <si>
    <t>DV-200562</t>
  </si>
  <si>
    <t>DV-200563</t>
  </si>
  <si>
    <t>DV-200584</t>
  </si>
  <si>
    <t>DV-200589</t>
  </si>
  <si>
    <t>DV-202297</t>
  </si>
  <si>
    <t>DV-400800</t>
  </si>
  <si>
    <t>DV-400805</t>
  </si>
  <si>
    <t>DV-400817</t>
  </si>
  <si>
    <t>DV-400818</t>
  </si>
  <si>
    <t>DV-400835</t>
  </si>
  <si>
    <t>DV-400837</t>
  </si>
  <si>
    <t>SLF-US CURR CGAAP-200589</t>
  </si>
  <si>
    <t>DV-400879</t>
  </si>
  <si>
    <t>SLF-US CURR CGAAP-202297</t>
  </si>
  <si>
    <t>DV-400889</t>
  </si>
  <si>
    <t>SLF-US CURR CGAAP-400800</t>
  </si>
  <si>
    <t>DV-400900</t>
  </si>
  <si>
    <t>SLF-US CURR CGAAP-400805</t>
  </si>
  <si>
    <t>DV-403406</t>
  </si>
  <si>
    <t>SLF-US CURR CGAAP-400817</t>
  </si>
  <si>
    <t>DV-403420</t>
  </si>
  <si>
    <t>SLF-US CURR CGAAP-400818</t>
  </si>
  <si>
    <t>DV-403428</t>
  </si>
  <si>
    <t>SLF-US CURR CGAAP-400835</t>
  </si>
  <si>
    <t>DV-500151</t>
  </si>
  <si>
    <t>SLF-US CURR CGAAP-400837</t>
  </si>
  <si>
    <t>DV-502575</t>
  </si>
  <si>
    <t>SLF-US CURR CGAAP-400879</t>
  </si>
  <si>
    <t>EG-100299</t>
  </si>
  <si>
    <t>SLF-US CURR CGAAP-400889</t>
  </si>
  <si>
    <t>EG-102024</t>
  </si>
  <si>
    <t>SLF-US CURR CGAAP-400900</t>
  </si>
  <si>
    <t>EG-200464</t>
  </si>
  <si>
    <t>SLF-US CURR CGAAP-403406</t>
  </si>
  <si>
    <t>EG-200499</t>
  </si>
  <si>
    <t>SLF-US CURR CGAAP-403420</t>
  </si>
  <si>
    <t>EG-201663</t>
  </si>
  <si>
    <t>SLF-US CURR CGAAP-403428</t>
  </si>
  <si>
    <t>EG-202575</t>
  </si>
  <si>
    <t>SLF-US CURR CGAAP-500151</t>
  </si>
  <si>
    <t>EG-202585</t>
  </si>
  <si>
    <t>SLF-US CURR CGAAP-502575</t>
  </si>
  <si>
    <t>ER-100299</t>
  </si>
  <si>
    <t>SLF-US UNIQ UGAAP-102024</t>
  </si>
  <si>
    <t>ER-102011</t>
  </si>
  <si>
    <t>SLF-US UNIQ UGAAP-102113</t>
  </si>
  <si>
    <t>ER-102021</t>
  </si>
  <si>
    <t>SLF-US UNIQ UGAAP-102114</t>
  </si>
  <si>
    <t>ER-200464</t>
  </si>
  <si>
    <t>ER-200499</t>
  </si>
  <si>
    <t>ER-503000</t>
  </si>
  <si>
    <t>SLF-US UNIQ UGAAP-200414</t>
  </si>
  <si>
    <t>EY-100299</t>
  </si>
  <si>
    <t>EY-102011</t>
  </si>
  <si>
    <t>EY-102021</t>
  </si>
  <si>
    <t>SLF-US UNIQ UGAAP-200443</t>
  </si>
  <si>
    <t>EY-103113</t>
  </si>
  <si>
    <t>EY-200464</t>
  </si>
  <si>
    <t>EY-200499</t>
  </si>
  <si>
    <t>EY-202575</t>
  </si>
  <si>
    <t>SLF-US UNIQ UGAAP-200469</t>
  </si>
  <si>
    <t>EY-503000</t>
  </si>
  <si>
    <t>SLF-US UNIQ UGAAP-200562</t>
  </si>
  <si>
    <t>EZ-100299</t>
  </si>
  <si>
    <t>SLF-US UNIQ UGAAP-200563</t>
  </si>
  <si>
    <t>EZ-102021</t>
  </si>
  <si>
    <t>SLF-US UNIQ UGAAP-200584</t>
  </si>
  <si>
    <t>EZ-102024</t>
  </si>
  <si>
    <t>EZ-200464</t>
  </si>
  <si>
    <t>SLF-US UNIQ UGAAP-202297</t>
  </si>
  <si>
    <t>EZ-200499</t>
  </si>
  <si>
    <t>SLF-US UNIQ UGAAP-400800</t>
  </si>
  <si>
    <t>EZ-201663</t>
  </si>
  <si>
    <t>SLF-US UNIQ UGAAP-400805</t>
  </si>
  <si>
    <t>EZ-202575</t>
  </si>
  <si>
    <t>SLF-US UNIQ UGAAP-400817</t>
  </si>
  <si>
    <t>EZ-202585</t>
  </si>
  <si>
    <t>SLF-US UNIQ UGAAP-400818</t>
  </si>
  <si>
    <t>SLF-US UNIQ UGAAP-400835</t>
  </si>
  <si>
    <t>FP-100299</t>
  </si>
  <si>
    <t>SLF-US UNIQ UGAAP-400837</t>
  </si>
  <si>
    <t>FP-102003</t>
  </si>
  <si>
    <t>SLF-US UNIQ UGAAP-400879</t>
  </si>
  <si>
    <t>FP-102011</t>
  </si>
  <si>
    <t>SLF-US UNIQ UGAAP-400889</t>
  </si>
  <si>
    <t>FP-102021</t>
  </si>
  <si>
    <t>SLF-US UNIQ UGAAP-400900</t>
  </si>
  <si>
    <t>FP-102024</t>
  </si>
  <si>
    <t>SLF-US UNIQ UGAAP-403406</t>
  </si>
  <si>
    <t>FP-103113</t>
  </si>
  <si>
    <t>SLF-US UNIQ UGAAP-403420</t>
  </si>
  <si>
    <t>FP-200464</t>
  </si>
  <si>
    <t>SLF-US UNIQ UGAAP-403428</t>
  </si>
  <si>
    <t>FP-200499</t>
  </si>
  <si>
    <t>FP-201663</t>
  </si>
  <si>
    <t>SLF-US UNIQ UGAAP-502575</t>
  </si>
  <si>
    <t>NAIC</t>
  </si>
  <si>
    <t>FP-202575</t>
  </si>
  <si>
    <t>TOTL NAIC REPT USD-102024</t>
  </si>
  <si>
    <t>FP-202585</t>
  </si>
  <si>
    <t>TOTL NAIC REPT USD-102113</t>
  </si>
  <si>
    <t>FP-202597</t>
  </si>
  <si>
    <t>TOTL NAIC REPT USD-102114</t>
  </si>
  <si>
    <t>FP-203064</t>
  </si>
  <si>
    <t>FP-502137</t>
  </si>
  <si>
    <t>FP-503000</t>
  </si>
  <si>
    <t>TOTL NAIC REPT USD-200414</t>
  </si>
  <si>
    <t>G2-200453</t>
  </si>
  <si>
    <t>G2-200499</t>
  </si>
  <si>
    <t>G2-203064</t>
  </si>
  <si>
    <t>G2-203378</t>
  </si>
  <si>
    <t>TOTL NAIC REPT USD-200454</t>
  </si>
  <si>
    <t>G2-207972</t>
  </si>
  <si>
    <t>TOTL NAIC REPT USD-200461</t>
  </si>
  <si>
    <t>G2-207993</t>
  </si>
  <si>
    <t>TOTL NAIC REPT USD-200463</t>
  </si>
  <si>
    <t>G3-100252</t>
  </si>
  <si>
    <t>TOTL NAIC REPT USD-200469</t>
  </si>
  <si>
    <t>G3-100253</t>
  </si>
  <si>
    <t>TOTL NAIC REPT USD-200562</t>
  </si>
  <si>
    <t>G3-100299</t>
  </si>
  <si>
    <t>TOTL NAIC REPT USD-200563</t>
  </si>
  <si>
    <t>G3-199451</t>
  </si>
  <si>
    <t>TOTL NAIC REPT USD-200584</t>
  </si>
  <si>
    <t>G9-200459</t>
  </si>
  <si>
    <t>TOTL NAIC REPT USD-200589</t>
  </si>
  <si>
    <t>G9-200499</t>
  </si>
  <si>
    <t>TOTL NAIC REPT USD-202297</t>
  </si>
  <si>
    <t>TOTL NAIC REPT USD-400800</t>
  </si>
  <si>
    <t>TOTL NAIC REPT USD-400817</t>
  </si>
  <si>
    <t>GF-100252</t>
  </si>
  <si>
    <t>TOTL NAIC REPT USD-400818</t>
  </si>
  <si>
    <t>TOTL NAIC REPT USD-400835</t>
  </si>
  <si>
    <t>TOTL NAIC REPT USD-400837</t>
  </si>
  <si>
    <t>GF-100299</t>
  </si>
  <si>
    <t>TOTL NAIC REPT USD-400879</t>
  </si>
  <si>
    <t>GF-199451</t>
  </si>
  <si>
    <t>TOTL NAIC REPT USD-400889</t>
  </si>
  <si>
    <t>TOTL NAIC REPT USD-400900</t>
  </si>
  <si>
    <t>TOTL NAIC REPT USD-403406</t>
  </si>
  <si>
    <t>TOTL NAIC REPT USD-403420</t>
  </si>
  <si>
    <t>GU-200472</t>
  </si>
  <si>
    <t>TOTL NAIC REPT USD-403428</t>
  </si>
  <si>
    <t>GU-200474</t>
  </si>
  <si>
    <t>GU-200499</t>
  </si>
  <si>
    <t>TOTL NAIC REPT USD-502575</t>
  </si>
  <si>
    <t>GU-207993</t>
  </si>
  <si>
    <t>IF-100299</t>
  </si>
  <si>
    <t>IF-103107</t>
  </si>
  <si>
    <t>IF-103111</t>
  </si>
  <si>
    <t>SLF-US CURR CGAAP-102021</t>
  </si>
  <si>
    <t>JI-200452</t>
  </si>
  <si>
    <t>JI-200499</t>
  </si>
  <si>
    <t>JI-203064</t>
  </si>
  <si>
    <t>JI-207993</t>
  </si>
  <si>
    <t>JT-200499</t>
  </si>
  <si>
    <t>JU-100299</t>
  </si>
  <si>
    <t>JU-103130</t>
  </si>
  <si>
    <t>SLF-CAN CURR CGAAP-502137</t>
  </si>
  <si>
    <t>KA-202587</t>
  </si>
  <si>
    <t>L2-100299</t>
  </si>
  <si>
    <t>L2-103105</t>
  </si>
  <si>
    <t>LC-200499</t>
  </si>
  <si>
    <t>LC-203064</t>
  </si>
  <si>
    <t>LF-100299</t>
  </si>
  <si>
    <t>LF-103114</t>
  </si>
  <si>
    <t>LF-200499</t>
  </si>
  <si>
    <t>LF-300605</t>
  </si>
  <si>
    <t>LF-300699</t>
  </si>
  <si>
    <t>LF-500206</t>
  </si>
  <si>
    <t>LF-503342</t>
  </si>
  <si>
    <t>LU-100299</t>
  </si>
  <si>
    <t>LU-103105</t>
  </si>
  <si>
    <t>M1-103105</t>
  </si>
  <si>
    <t>M1-103107</t>
  </si>
  <si>
    <t>M1-103132</t>
  </si>
  <si>
    <t>M3-100201</t>
  </si>
  <si>
    <t>M3-100215</t>
  </si>
  <si>
    <t>M3-100299</t>
  </si>
  <si>
    <t>M3-103028</t>
  </si>
  <si>
    <t>M3-103101</t>
  </si>
  <si>
    <t>M3-103102</t>
  </si>
  <si>
    <t>M3-103103</t>
  </si>
  <si>
    <t>M3-103105</t>
  </si>
  <si>
    <t>M3-103107</t>
  </si>
  <si>
    <t>M3-103128</t>
  </si>
  <si>
    <t>M3-103130</t>
  </si>
  <si>
    <t>M3-103132</t>
  </si>
  <si>
    <t>M3-103141</t>
  </si>
  <si>
    <t>SLF-US CURR CGAAP-207995</t>
  </si>
  <si>
    <t>M3-103142</t>
  </si>
  <si>
    <t>M3-103143</t>
  </si>
  <si>
    <t>M3-103190</t>
  </si>
  <si>
    <t>M3-103191</t>
  </si>
  <si>
    <t>MD-100201</t>
  </si>
  <si>
    <t>MD-100215</t>
  </si>
  <si>
    <t>MD-100299</t>
  </si>
  <si>
    <t>MD-103101</t>
  </si>
  <si>
    <t>MD-103102</t>
  </si>
  <si>
    <t>MD-103103</t>
  </si>
  <si>
    <t>MD-103105</t>
  </si>
  <si>
    <t>MD-103114</t>
  </si>
  <si>
    <t>MD-103130</t>
  </si>
  <si>
    <t>MD-103132</t>
  </si>
  <si>
    <t>MD-103141</t>
  </si>
  <si>
    <t>MD-103142</t>
  </si>
  <si>
    <t>MD-103143</t>
  </si>
  <si>
    <t>MD-103191</t>
  </si>
  <si>
    <t>MD-103323</t>
  </si>
  <si>
    <t>MD-103324</t>
  </si>
  <si>
    <t>MD-103327</t>
  </si>
  <si>
    <t>MD-500206</t>
  </si>
  <si>
    <t>MD-503373</t>
  </si>
  <si>
    <t>ML-100299</t>
  </si>
  <si>
    <t>ML-103105</t>
  </si>
  <si>
    <t>ML-103107</t>
  </si>
  <si>
    <t>ML-103132</t>
  </si>
  <si>
    <t>MM-100203</t>
  </si>
  <si>
    <t>MM-100254</t>
  </si>
  <si>
    <t>MM-100299</t>
  </si>
  <si>
    <t>MM-102002</t>
  </si>
  <si>
    <t>MM-102003</t>
  </si>
  <si>
    <t>MM-102004</t>
  </si>
  <si>
    <t>MM-102008</t>
  </si>
  <si>
    <t>MM-102013</t>
  </si>
  <si>
    <t>MM-103104</t>
  </si>
  <si>
    <t>MM-103106</t>
  </si>
  <si>
    <t>MM-103107</t>
  </si>
  <si>
    <t>MM-103108</t>
  </si>
  <si>
    <t>MM-103109</t>
  </si>
  <si>
    <t>SLF-CAN CURR CGAAP-300605</t>
  </si>
  <si>
    <t>MM-103113</t>
  </si>
  <si>
    <t>SLF-CAN CURR CGAAP-300699</t>
  </si>
  <si>
    <t>MM-103114</t>
  </si>
  <si>
    <t>MM-103132</t>
  </si>
  <si>
    <t>MM-103145</t>
  </si>
  <si>
    <t>MM-103146</t>
  </si>
  <si>
    <t>MM-103150</t>
  </si>
  <si>
    <t>MM-103167</t>
  </si>
  <si>
    <t>MM-103197</t>
  </si>
  <si>
    <t>MM-159331</t>
  </si>
  <si>
    <t>MM-159332</t>
  </si>
  <si>
    <t>MM-159335</t>
  </si>
  <si>
    <t>MM-159871</t>
  </si>
  <si>
    <t>MM-503000</t>
  </si>
  <si>
    <t>MM-559329</t>
  </si>
  <si>
    <t>MM-559330</t>
  </si>
  <si>
    <t>MM-599772</t>
  </si>
  <si>
    <t>MU-200404</t>
  </si>
  <si>
    <t>MU-200405</t>
  </si>
  <si>
    <t>MU-200406</t>
  </si>
  <si>
    <t>MU-200427</t>
  </si>
  <si>
    <t>MU-200428</t>
  </si>
  <si>
    <t>MU-200443</t>
  </si>
  <si>
    <t>MU-200445</t>
  </si>
  <si>
    <t>MU-200454</t>
  </si>
  <si>
    <t>MU-200460</t>
  </si>
  <si>
    <t>MU-200461</t>
  </si>
  <si>
    <t>MU-200469</t>
  </si>
  <si>
    <t>MU-200471</t>
  </si>
  <si>
    <t>MU-200477</t>
  </si>
  <si>
    <t>MU-200499</t>
  </si>
  <si>
    <t>MU-200561</t>
  </si>
  <si>
    <t>MU-200562</t>
  </si>
  <si>
    <t>MU-200563</t>
  </si>
  <si>
    <t>MU-200577</t>
  </si>
  <si>
    <t>MU-200589</t>
  </si>
  <si>
    <t>SLF-CAN CURR CGAAP-103190</t>
  </si>
  <si>
    <t>MU-201607</t>
  </si>
  <si>
    <t>MU-201617</t>
  </si>
  <si>
    <t>MU-201621</t>
  </si>
  <si>
    <t>MU-201705</t>
  </si>
  <si>
    <t>MU-201707</t>
  </si>
  <si>
    <t>MU-201714</t>
  </si>
  <si>
    <t>MU-201715</t>
  </si>
  <si>
    <t>MU-203058</t>
  </si>
  <si>
    <t>MU-203064</t>
  </si>
  <si>
    <t>MU-274871</t>
  </si>
  <si>
    <t>MU-400818</t>
  </si>
  <si>
    <t>MU-400926</t>
  </si>
  <si>
    <t>MU-403410</t>
  </si>
  <si>
    <t>MU-403417</t>
  </si>
  <si>
    <t>MU-403428</t>
  </si>
  <si>
    <t>MU-403479</t>
  </si>
  <si>
    <t>MU-403489</t>
  </si>
  <si>
    <t>N1-100203</t>
  </si>
  <si>
    <t>N1-100299</t>
  </si>
  <si>
    <t>N1-102003</t>
  </si>
  <si>
    <t>N1-102008</t>
  </si>
  <si>
    <t>N1-103104</t>
  </si>
  <si>
    <t>N1-103105</t>
  </si>
  <si>
    <t>N1-103114</t>
  </si>
  <si>
    <t>N1-103130</t>
  </si>
  <si>
    <t>N1-103132</t>
  </si>
  <si>
    <t>N1-103145</t>
  </si>
  <si>
    <t>N1-103146</t>
  </si>
  <si>
    <t>SLF-CAN CURR CGAAP-102002</t>
  </si>
  <si>
    <t>N1-569672</t>
  </si>
  <si>
    <t>N1-599761</t>
  </si>
  <si>
    <t>N2-200404</t>
  </si>
  <si>
    <t>SLF-CAN CURR CGAAP-102008</t>
  </si>
  <si>
    <t>N2-200405</t>
  </si>
  <si>
    <t>N2-200428</t>
  </si>
  <si>
    <t>SLF-CAN CURR CGAAP-103104</t>
  </si>
  <si>
    <t>N2-200443</t>
  </si>
  <si>
    <t>SLF-CAN CURR CGAAP-103106</t>
  </si>
  <si>
    <t>N2-200445</t>
  </si>
  <si>
    <t>N2-200454</t>
  </si>
  <si>
    <t>SLF-CAN CURR CGAAP-103108</t>
  </si>
  <si>
    <t>N2-200477</t>
  </si>
  <si>
    <t>SLF-CAN CURR CGAAP-103109</t>
  </si>
  <si>
    <t>N2-200499</t>
  </si>
  <si>
    <t>N2-200503</t>
  </si>
  <si>
    <t>N2-200589</t>
  </si>
  <si>
    <t>N2-202214</t>
  </si>
  <si>
    <t>SLF-CAN CURR CGAAP-103145</t>
  </si>
  <si>
    <t>N2-202218</t>
  </si>
  <si>
    <t>SLF-CAN CURR CGAAP-103146</t>
  </si>
  <si>
    <t>N2-202550</t>
  </si>
  <si>
    <t>SLF-CAN CURR CGAAP-103150</t>
  </si>
  <si>
    <t>N2-202568</t>
  </si>
  <si>
    <t>SLF-CAN CURR CGAAP-103167</t>
  </si>
  <si>
    <t>N2-207925</t>
  </si>
  <si>
    <t>N2-207939</t>
  </si>
  <si>
    <t>N2-259893</t>
  </si>
  <si>
    <t>SLF-CAN CURR CGAAP-559329</t>
  </si>
  <si>
    <t>N8-100245</t>
  </si>
  <si>
    <t>SLF-CAN MAN FUNDS-599772</t>
  </si>
  <si>
    <t>N8-100253</t>
  </si>
  <si>
    <t>SLF-CAN UNIQ IFRS-103197</t>
  </si>
  <si>
    <t>N8-100299</t>
  </si>
  <si>
    <t>SLF-CAN UNIQ IFRS-159332</t>
  </si>
  <si>
    <t>NB-203064</t>
  </si>
  <si>
    <t>SLF-CAN UNIQ IFRS-159335</t>
  </si>
  <si>
    <t>NC-203050</t>
  </si>
  <si>
    <t>SLF-CAN UNIQ IFRS-159871</t>
  </si>
  <si>
    <t>NC-203052</t>
  </si>
  <si>
    <t>SLF-CAN UNIQ IFRS-559330</t>
  </si>
  <si>
    <t>NC-203054</t>
  </si>
  <si>
    <t>NC-203056</t>
  </si>
  <si>
    <t>NC-203062</t>
  </si>
  <si>
    <t>NC-203064</t>
  </si>
  <si>
    <t>NE-203050</t>
  </si>
  <si>
    <t>NE-203052</t>
  </si>
  <si>
    <t>NE-203054</t>
  </si>
  <si>
    <t>NE-203056</t>
  </si>
  <si>
    <t>NE-203058</t>
  </si>
  <si>
    <t>SLF-US CURR CGAAP-200460</t>
  </si>
  <si>
    <t>NE-203060</t>
  </si>
  <si>
    <t>NE-203062</t>
  </si>
  <si>
    <t>NF-203050</t>
  </si>
  <si>
    <t>NF-203052</t>
  </si>
  <si>
    <t>NF-203054</t>
  </si>
  <si>
    <t>NF-203056</t>
  </si>
  <si>
    <t>SLF-US CURR CGAAP-200561</t>
  </si>
  <si>
    <t>NF-203060</t>
  </si>
  <si>
    <t>NF-203062</t>
  </si>
  <si>
    <t>NF-203090</t>
  </si>
  <si>
    <t>NF-203092</t>
  </si>
  <si>
    <t>NF-203097</t>
  </si>
  <si>
    <t>NG-200459</t>
  </si>
  <si>
    <t>NG-200499</t>
  </si>
  <si>
    <t>NG-203058</t>
  </si>
  <si>
    <t>NG-203064</t>
  </si>
  <si>
    <t>NG-203377</t>
  </si>
  <si>
    <t>NI-203050</t>
  </si>
  <si>
    <t>NI-203052</t>
  </si>
  <si>
    <t>NI-203054</t>
  </si>
  <si>
    <t>SLF-US CURR CGAAP-274871</t>
  </si>
  <si>
    <t>NI-203056</t>
  </si>
  <si>
    <t>NI-203062</t>
  </si>
  <si>
    <t>SLF-US CURR CGAAP-400926</t>
  </si>
  <si>
    <t>NJ-203065</t>
  </si>
  <si>
    <t>SLF-US CURR CGAAP-403410</t>
  </si>
  <si>
    <t>NJ-203066</t>
  </si>
  <si>
    <t>SLF-US CURR CGAAP-403417</t>
  </si>
  <si>
    <t>NJ-203067</t>
  </si>
  <si>
    <t>NJ-203068</t>
  </si>
  <si>
    <t>SLF-US CURR CGAAP-403479</t>
  </si>
  <si>
    <t>NJ-203069</t>
  </si>
  <si>
    <t>SLF-US CURR CGAAP-403489</t>
  </si>
  <si>
    <t>NJ-203070</t>
  </si>
  <si>
    <t>SLF-US UNIQ UGAAP-200404</t>
  </si>
  <si>
    <t>NJ-203071</t>
  </si>
  <si>
    <t>NJ-203072</t>
  </si>
  <si>
    <t>NJ-203073</t>
  </si>
  <si>
    <t>NJ-203074</t>
  </si>
  <si>
    <t>NJ-203075</t>
  </si>
  <si>
    <t>NJ-203076</t>
  </si>
  <si>
    <t>NJ-203083</t>
  </si>
  <si>
    <t>NJ-203085</t>
  </si>
  <si>
    <t>SLF-US UNIQ UGAAP-200460</t>
  </si>
  <si>
    <t>NL-203083</t>
  </si>
  <si>
    <t>NM-203064</t>
  </si>
  <si>
    <t>NM-203097</t>
  </si>
  <si>
    <t>NY-200444</t>
  </si>
  <si>
    <t>SLF-US UNIQ UGAAP-200477</t>
  </si>
  <si>
    <t>NY-200445</t>
  </si>
  <si>
    <t>SLF-US UNIQ UGAAP-200499</t>
  </si>
  <si>
    <t>NY-200450</t>
  </si>
  <si>
    <t>SLF-US UNIQ UGAAP-200561</t>
  </si>
  <si>
    <t>NY-200451</t>
  </si>
  <si>
    <t>NY-200456</t>
  </si>
  <si>
    <t>NY-200457</t>
  </si>
  <si>
    <t>SLF-US UNIQ UGAAP-200577</t>
  </si>
  <si>
    <t>NY-200458</t>
  </si>
  <si>
    <t>NY-200459</t>
  </si>
  <si>
    <t>SLF-US UNIQ UGAAP-201607</t>
  </si>
  <si>
    <t>NY-200481</t>
  </si>
  <si>
    <t>SLF-US UNIQ UGAAP-201617</t>
  </si>
  <si>
    <t>NY-200485</t>
  </si>
  <si>
    <t>SLF-US UNIQ UGAAP-201621</t>
  </si>
  <si>
    <t>NY-200487</t>
  </si>
  <si>
    <t>SLF-US UNIQ UGAAP-201705</t>
  </si>
  <si>
    <t>NY-200499</t>
  </si>
  <si>
    <t>SLF-US UNIQ UGAAP-201707</t>
  </si>
  <si>
    <t>NY-203064</t>
  </si>
  <si>
    <t>SLF-US UNIQ UGAAP-201714</t>
  </si>
  <si>
    <t>NY-203376</t>
  </si>
  <si>
    <t>SLF-US UNIQ UGAAP-201715</t>
  </si>
  <si>
    <t>NY-203377</t>
  </si>
  <si>
    <t>NY-203378</t>
  </si>
  <si>
    <t>SLF-US UNIQ UGAAP-203064</t>
  </si>
  <si>
    <t>NY-203379</t>
  </si>
  <si>
    <t>SLF-US UNIQ UGAAP-274871</t>
  </si>
  <si>
    <t>NY-203381</t>
  </si>
  <si>
    <t>NY-203382</t>
  </si>
  <si>
    <t>SLF-US UNIQ UGAAP-400926</t>
  </si>
  <si>
    <t>NY-203383</t>
  </si>
  <si>
    <t>SLF-US UNIQ UGAAP-403410</t>
  </si>
  <si>
    <t>NY-203385</t>
  </si>
  <si>
    <t>SLF-US UNIQ UGAAP-403417</t>
  </si>
  <si>
    <t>NY-203386</t>
  </si>
  <si>
    <t>NY-203387</t>
  </si>
  <si>
    <t>SLF-US UNIQ UGAAP-403479</t>
  </si>
  <si>
    <t>NY-207970</t>
  </si>
  <si>
    <t>SLF-US UNIQ UGAAP-403489</t>
  </si>
  <si>
    <t>NY-207971</t>
  </si>
  <si>
    <t>TOTL NAIC REPT USD-200404</t>
  </si>
  <si>
    <t>NY-207972</t>
  </si>
  <si>
    <t>NY-207973</t>
  </si>
  <si>
    <t>NY-207974</t>
  </si>
  <si>
    <t>NY-207993</t>
  </si>
  <si>
    <t>PY-100299</t>
  </si>
  <si>
    <t>PY-103028</t>
  </si>
  <si>
    <t>PY-103107</t>
  </si>
  <si>
    <t>PY-103128</t>
  </si>
  <si>
    <t>TOTL NAIC REPT USD-200460</t>
  </si>
  <si>
    <t>PZ-103107</t>
  </si>
  <si>
    <t>TOTL NAIC REPT USD-200477</t>
  </si>
  <si>
    <t>Q2-200442</t>
  </si>
  <si>
    <t>TOTL NAIC REPT USD-200561</t>
  </si>
  <si>
    <t>Q2-200456</t>
  </si>
  <si>
    <t>Q2-200457</t>
  </si>
  <si>
    <t>Q2-200459</t>
  </si>
  <si>
    <t>TOTL NAIC REPT USD-200577</t>
  </si>
  <si>
    <t>Q2-200499</t>
  </si>
  <si>
    <t>Q2-207970</t>
  </si>
  <si>
    <t>Q2-207972</t>
  </si>
  <si>
    <t>Q2-207973</t>
  </si>
  <si>
    <t>Q2-207993</t>
  </si>
  <si>
    <t>R2-200426</t>
  </si>
  <si>
    <t>SJ-100299</t>
  </si>
  <si>
    <t>SJ-103107</t>
  </si>
  <si>
    <t>SS-200400</t>
  </si>
  <si>
    <t>SS-200402</t>
  </si>
  <si>
    <t>TOTL NAIC REPT USD-203064</t>
  </si>
  <si>
    <t>SS-200404</t>
  </si>
  <si>
    <t>TOTL NAIC REPT USD-274871</t>
  </si>
  <si>
    <t>SS-200405</t>
  </si>
  <si>
    <t>TOTL NAIC REPT USD-400926</t>
  </si>
  <si>
    <t>SS-200406</t>
  </si>
  <si>
    <t>TOTL NAIC REPT USD-403410</t>
  </si>
  <si>
    <t>SS-200407</t>
  </si>
  <si>
    <t>TOTL NAIC REPT USD-403417</t>
  </si>
  <si>
    <t>SS-200414</t>
  </si>
  <si>
    <t>SS-200415</t>
  </si>
  <si>
    <t>TOTL NAIC REPT USD-403479</t>
  </si>
  <si>
    <t>SS-200417</t>
  </si>
  <si>
    <t>TOTL NAIC REPT USD-403489</t>
  </si>
  <si>
    <t>SS-200418</t>
  </si>
  <si>
    <t>SS-200422</t>
  </si>
  <si>
    <t>SS-200423</t>
  </si>
  <si>
    <t>SS-200425</t>
  </si>
  <si>
    <t>SS-200427</t>
  </si>
  <si>
    <t>SS-200428</t>
  </si>
  <si>
    <t>SS-200429</t>
  </si>
  <si>
    <t>SS-200443</t>
  </si>
  <si>
    <t>SS-200445</t>
  </si>
  <si>
    <t>SS-200446</t>
  </si>
  <si>
    <t>SS-200447</t>
  </si>
  <si>
    <t>SS-200454</t>
  </si>
  <si>
    <t>SLF-CAN CURR CGAAP-569672</t>
  </si>
  <si>
    <t>SS-200456</t>
  </si>
  <si>
    <t>SLF-CAN MAN FUNDS-569672</t>
  </si>
  <si>
    <t>SS-200457</t>
  </si>
  <si>
    <t>SS-200458</t>
  </si>
  <si>
    <t>SLF-CAN UNIQ IFRS-100203</t>
  </si>
  <si>
    <t>SS-200459</t>
  </si>
  <si>
    <t>SLF-CAN UNIQ IFRS-103104</t>
  </si>
  <si>
    <t>SS-200461</t>
  </si>
  <si>
    <t>SLF-CAN UNIQ IFRS-103114</t>
  </si>
  <si>
    <t>SS-200463</t>
  </si>
  <si>
    <t>SS-200464</t>
  </si>
  <si>
    <t>SLF-CAN UNIQ IFRS-103145</t>
  </si>
  <si>
    <t>SS-200468</t>
  </si>
  <si>
    <t>SLF-CAN UNIQ IFRS-103146</t>
  </si>
  <si>
    <t>SS-200469</t>
  </si>
  <si>
    <t>SLF-CAN UNIQ IFRS-569672</t>
  </si>
  <si>
    <t>SS-200471</t>
  </si>
  <si>
    <t>SS-200472</t>
  </si>
  <si>
    <t>SS-200474</t>
  </si>
  <si>
    <t>SS-200477</t>
  </si>
  <si>
    <t>SS-200481</t>
  </si>
  <si>
    <t>SS-200485</t>
  </si>
  <si>
    <t>SS-200499</t>
  </si>
  <si>
    <t>SS-200515</t>
  </si>
  <si>
    <t>SS-200530</t>
  </si>
  <si>
    <t>SLF-US CURR CGAAP-200503</t>
  </si>
  <si>
    <t>SS-200562</t>
  </si>
  <si>
    <t>SS-200584</t>
  </si>
  <si>
    <t>SLF-US CURR CGAAP-202214</t>
  </si>
  <si>
    <t>SS-200589</t>
  </si>
  <si>
    <t>SLF-US CURR CGAAP-202218</t>
  </si>
  <si>
    <t>SS-201601</t>
  </si>
  <si>
    <t>SLF-US CURR CGAAP-202550</t>
  </si>
  <si>
    <t>SS-201602</t>
  </si>
  <si>
    <t>SLF-US CURR CGAAP-202568</t>
  </si>
  <si>
    <t>SS-201603</t>
  </si>
  <si>
    <t>SLF-US CURR CGAAP-207925</t>
  </si>
  <si>
    <t>SS-201604</t>
  </si>
  <si>
    <t>SLF-US CURR CGAAP-207939</t>
  </si>
  <si>
    <t>SS-201605</t>
  </si>
  <si>
    <t>SLF-US UNIQ IFRS-200404</t>
  </si>
  <si>
    <t>SS-201607</t>
  </si>
  <si>
    <t>SS-201609</t>
  </si>
  <si>
    <t>SS-201614</t>
  </si>
  <si>
    <t>SLF-US UNIQ IFRS-200477</t>
  </si>
  <si>
    <t>SS-201616</t>
  </si>
  <si>
    <t>SLF-US UNIQ IFRS-200503</t>
  </si>
  <si>
    <t>SS-201617</t>
  </si>
  <si>
    <t>SLF-US UNIQ IFRS-200589</t>
  </si>
  <si>
    <t>SS-201618</t>
  </si>
  <si>
    <t>SLF-US UNIQ IFRS-202550</t>
  </si>
  <si>
    <t>SS-201621</t>
  </si>
  <si>
    <t>SLF-US UNIQ IFRS-202568</t>
  </si>
  <si>
    <t>SS-201622</t>
  </si>
  <si>
    <t>SLF-US UNIQ IFRS-259893</t>
  </si>
  <si>
    <t>SS-201623</t>
  </si>
  <si>
    <t>SS-201624</t>
  </si>
  <si>
    <t>SS-201626</t>
  </si>
  <si>
    <t>SS-201627</t>
  </si>
  <si>
    <t>SS-201628</t>
  </si>
  <si>
    <t>SLF-US UNIQ UGAAP-200503</t>
  </si>
  <si>
    <t>SS-201629</t>
  </si>
  <si>
    <t>SS-201632</t>
  </si>
  <si>
    <t>SLF-US UNIQ UGAAP-202550</t>
  </si>
  <si>
    <t>SS-201633</t>
  </si>
  <si>
    <t>SLF-US UNIQ UGAAP-202568</t>
  </si>
  <si>
    <t>SS-201636</t>
  </si>
  <si>
    <t>SS-201637</t>
  </si>
  <si>
    <t>SS-201638</t>
  </si>
  <si>
    <t>SS-201660</t>
  </si>
  <si>
    <t>SS-201661</t>
  </si>
  <si>
    <t>TOTL NAIC REPT USD-200503</t>
  </si>
  <si>
    <t>SS-201662</t>
  </si>
  <si>
    <t>SS-201663</t>
  </si>
  <si>
    <t>TOTL NAIC REPT USD-202550</t>
  </si>
  <si>
    <t>SS-201664</t>
  </si>
  <si>
    <t>TOTL NAIC REPT USD-202568</t>
  </si>
  <si>
    <t>SS-201665</t>
  </si>
  <si>
    <t>TOTL NAIC REPT USD-207925</t>
  </si>
  <si>
    <t>SS-201666</t>
  </si>
  <si>
    <t>SS-201667</t>
  </si>
  <si>
    <t>SS-201668</t>
  </si>
  <si>
    <t>SS-201669</t>
  </si>
  <si>
    <t>SS-201670</t>
  </si>
  <si>
    <t>SS-201671</t>
  </si>
  <si>
    <t>SS-201672</t>
  </si>
  <si>
    <t>SS-201673</t>
  </si>
  <si>
    <t>SS-201674</t>
  </si>
  <si>
    <t>SS-201675</t>
  </si>
  <si>
    <t>SS-201676</t>
  </si>
  <si>
    <t>SS-201678</t>
  </si>
  <si>
    <t>SS-201679</t>
  </si>
  <si>
    <t>SS-201680</t>
  </si>
  <si>
    <t>SS-201681</t>
  </si>
  <si>
    <t>SS-201682</t>
  </si>
  <si>
    <t>SS-201683</t>
  </si>
  <si>
    <t>SS-201684</t>
  </si>
  <si>
    <t>SS-201685</t>
  </si>
  <si>
    <t>SS-201686</t>
  </si>
  <si>
    <t>SS-201687</t>
  </si>
  <si>
    <t>SS-201688</t>
  </si>
  <si>
    <t>SS-201689</t>
  </si>
  <si>
    <t>SS-201690</t>
  </si>
  <si>
    <t>SS-201691</t>
  </si>
  <si>
    <t>SS-201692</t>
  </si>
  <si>
    <t>SS-201693</t>
  </si>
  <si>
    <t>SS-201694</t>
  </si>
  <si>
    <t>SS-201695</t>
  </si>
  <si>
    <t>SS-201696</t>
  </si>
  <si>
    <t>SS-201697</t>
  </si>
  <si>
    <t>SS-201699</t>
  </si>
  <si>
    <t>SS-201700</t>
  </si>
  <si>
    <t>SS-201701</t>
  </si>
  <si>
    <t>SS-201702</t>
  </si>
  <si>
    <t>SS-201703</t>
  </si>
  <si>
    <t>SS-201704</t>
  </si>
  <si>
    <t>SS-201705</t>
  </si>
  <si>
    <t>SS-201707</t>
  </si>
  <si>
    <t>SS-201708</t>
  </si>
  <si>
    <t>SS-201709</t>
  </si>
  <si>
    <t>SS-201710</t>
  </si>
  <si>
    <t>SS-201711</t>
  </si>
  <si>
    <t>SS-201712</t>
  </si>
  <si>
    <t>SS-201714</t>
  </si>
  <si>
    <t>SS-201715</t>
  </si>
  <si>
    <t>SS-201716</t>
  </si>
  <si>
    <t>SS-201717</t>
  </si>
  <si>
    <t>SS-202330</t>
  </si>
  <si>
    <t>SS-202333</t>
  </si>
  <si>
    <t>SS-202336</t>
  </si>
  <si>
    <t>SLF-US CURR CGAAP-203085</t>
  </si>
  <si>
    <t>SS-202535</t>
  </si>
  <si>
    <t>SS-202575</t>
  </si>
  <si>
    <t>SS-202586</t>
  </si>
  <si>
    <t>SS-203058</t>
  </si>
  <si>
    <t>SLF-US CURR CGAAP-200444</t>
  </si>
  <si>
    <t>SS-203064</t>
  </si>
  <si>
    <t>SS-203065</t>
  </si>
  <si>
    <t>SLF-US CURR CGAAP-200450</t>
  </si>
  <si>
    <t>SS-203075</t>
  </si>
  <si>
    <t>SLF-US CURR CGAAP-200451</t>
  </si>
  <si>
    <t>SS-203083</t>
  </si>
  <si>
    <t>SS-203084</t>
  </si>
  <si>
    <t>SS-203340</t>
  </si>
  <si>
    <t>SLF-US CURR CGAAP-200458</t>
  </si>
  <si>
    <t>SS-203376</t>
  </si>
  <si>
    <t>SS-203377</t>
  </si>
  <si>
    <t>SLF-US CURR CGAAP-200481</t>
  </si>
  <si>
    <t>SS-203378</t>
  </si>
  <si>
    <t>SLF-US CURR CGAAP-200485</t>
  </si>
  <si>
    <t>SS-203379</t>
  </si>
  <si>
    <t>SLF-US CURR CGAAP-200487</t>
  </si>
  <si>
    <t>SS-203380</t>
  </si>
  <si>
    <t>SS-203381</t>
  </si>
  <si>
    <t>SS-203390</t>
  </si>
  <si>
    <t>SS-203391</t>
  </si>
  <si>
    <t>SS-203399</t>
  </si>
  <si>
    <t>SS-203501</t>
  </si>
  <si>
    <t>SS-203502</t>
  </si>
  <si>
    <t>SLF-US CURR CGAAP-203381</t>
  </si>
  <si>
    <t>SS-203503</t>
  </si>
  <si>
    <t>SLF-US CURR CGAAP-203382</t>
  </si>
  <si>
    <t>SS-203504</t>
  </si>
  <si>
    <t>SLF-US CURR CGAAP-203383</t>
  </si>
  <si>
    <t>SS-203505</t>
  </si>
  <si>
    <t>SLF-US CURR CGAAP-203385</t>
  </si>
  <si>
    <t>SS-203508</t>
  </si>
  <si>
    <t>SLF-US CURR CGAAP-203386</t>
  </si>
  <si>
    <t>SS-203509</t>
  </si>
  <si>
    <t>SLF-US CURR CGAAP-203387</t>
  </si>
  <si>
    <t>SS-203510</t>
  </si>
  <si>
    <t>SS-269920</t>
  </si>
  <si>
    <t>SS-500117</t>
  </si>
  <si>
    <t>SS-500151</t>
  </si>
  <si>
    <t>SS-500152</t>
  </si>
  <si>
    <t>SLF-US CURR CGAAP-207974</t>
  </si>
  <si>
    <t>SS-503000</t>
  </si>
  <si>
    <t>T5-202333</t>
  </si>
  <si>
    <t>T6-202333</t>
  </si>
  <si>
    <t>T6-202336</t>
  </si>
  <si>
    <t>TA-200402</t>
  </si>
  <si>
    <t>TA-200405</t>
  </si>
  <si>
    <t>TA-200406</t>
  </si>
  <si>
    <t>TA-200407</t>
  </si>
  <si>
    <t>TA-200415</t>
  </si>
  <si>
    <t>TA-200417</t>
  </si>
  <si>
    <t>TA-200423</t>
  </si>
  <si>
    <t>TA-200427</t>
  </si>
  <si>
    <t>TA-200428</t>
  </si>
  <si>
    <t>TA-200443</t>
  </si>
  <si>
    <t>TA-200461</t>
  </si>
  <si>
    <t>TA-200464</t>
  </si>
  <si>
    <t>TA-200469</t>
  </si>
  <si>
    <t>TA-200499</t>
  </si>
  <si>
    <t>TA-200562</t>
  </si>
  <si>
    <t>TA-200563</t>
  </si>
  <si>
    <t>TA-207993</t>
  </si>
  <si>
    <t>TA-207994</t>
  </si>
  <si>
    <t>TA-207995</t>
  </si>
  <si>
    <t>TI-200464</t>
  </si>
  <si>
    <t>TI-202330</t>
  </si>
  <si>
    <t>TI-202333</t>
  </si>
  <si>
    <t>SLF-US CURR CGAAP-200447</t>
  </si>
  <si>
    <t>TI-274851</t>
  </si>
  <si>
    <t>TI-274871</t>
  </si>
  <si>
    <t>UE-200499</t>
  </si>
  <si>
    <t>UE-201601</t>
  </si>
  <si>
    <t>UE-201602</t>
  </si>
  <si>
    <t>UE-201603</t>
  </si>
  <si>
    <t>UE-201604</t>
  </si>
  <si>
    <t>UE-201605</t>
  </si>
  <si>
    <t>SLF-US CURR CGAAP-200468</t>
  </si>
  <si>
    <t>UE-201607</t>
  </si>
  <si>
    <t>UE-201609</t>
  </si>
  <si>
    <t>UE-201614</t>
  </si>
  <si>
    <t>UE-201616</t>
  </si>
  <si>
    <t>UE-201621</t>
  </si>
  <si>
    <t>UE-201622</t>
  </si>
  <si>
    <t>UE-201623</t>
  </si>
  <si>
    <t>UE-201628</t>
  </si>
  <si>
    <t>UE-201629</t>
  </si>
  <si>
    <t>SLF-US CURR CGAAP-200515</t>
  </si>
  <si>
    <t>UE-201632</t>
  </si>
  <si>
    <t>SLF-US CURR CGAAP-200530</t>
  </si>
  <si>
    <t>UE-201639</t>
  </si>
  <si>
    <t>UE-201664</t>
  </si>
  <si>
    <t>UE-201666</t>
  </si>
  <si>
    <t>UE-201667</t>
  </si>
  <si>
    <t>UE-201669</t>
  </si>
  <si>
    <t>UE-201670</t>
  </si>
  <si>
    <t>UE-201672</t>
  </si>
  <si>
    <t>UE-201673</t>
  </si>
  <si>
    <t>UE-201675</t>
  </si>
  <si>
    <t>UE-201676</t>
  </si>
  <si>
    <t>UE-201678</t>
  </si>
  <si>
    <t>UE-201679</t>
  </si>
  <si>
    <t>UE-201681</t>
  </si>
  <si>
    <t>UE-201682</t>
  </si>
  <si>
    <t>UE-201684</t>
  </si>
  <si>
    <t>UE-201685</t>
  </si>
  <si>
    <t>UE-201687</t>
  </si>
  <si>
    <t>UE-201688</t>
  </si>
  <si>
    <t>UE-201690</t>
  </si>
  <si>
    <t>UE-201691</t>
  </si>
  <si>
    <t>UE-201692</t>
  </si>
  <si>
    <t>UE-201693</t>
  </si>
  <si>
    <t>UE-201694</t>
  </si>
  <si>
    <t>UE-201695</t>
  </si>
  <si>
    <t>UE-201696</t>
  </si>
  <si>
    <t>SLF-US CURR CGAAP-201636</t>
  </si>
  <si>
    <t>UE-201700</t>
  </si>
  <si>
    <t>SLF-US CURR CGAAP-201637</t>
  </si>
  <si>
    <t>UE-201701</t>
  </si>
  <si>
    <t>SLF-US CURR CGAAP-201638</t>
  </si>
  <si>
    <t>UE-201702</t>
  </si>
  <si>
    <t>SLF-US CURR CGAAP-201660</t>
  </si>
  <si>
    <t>UE-201703</t>
  </si>
  <si>
    <t>UE-201704</t>
  </si>
  <si>
    <t>SLF-US CURR CGAAP-201662</t>
  </si>
  <si>
    <t>UE-201707</t>
  </si>
  <si>
    <t>UE-201708</t>
  </si>
  <si>
    <t>UE-201709</t>
  </si>
  <si>
    <t>UE-201710</t>
  </si>
  <si>
    <t>UE-201711</t>
  </si>
  <si>
    <t>SLF-US CURR CGAAP-201667</t>
  </si>
  <si>
    <t>UE-201722</t>
  </si>
  <si>
    <t>SLF-US CURR CGAAP-201668</t>
  </si>
  <si>
    <t>UE-203064</t>
  </si>
  <si>
    <t>UF-200499</t>
  </si>
  <si>
    <t>UF-201678</t>
  </si>
  <si>
    <t>UF-203064</t>
  </si>
  <si>
    <t>UH-200499</t>
  </si>
  <si>
    <t>UH-201678</t>
  </si>
  <si>
    <t>UH-203064</t>
  </si>
  <si>
    <t>UK-200499</t>
  </si>
  <si>
    <t>UK-203064</t>
  </si>
  <si>
    <t>UL-200499</t>
  </si>
  <si>
    <t>UL-201607</t>
  </si>
  <si>
    <t>UL-201609</t>
  </si>
  <si>
    <t>UL-201614</t>
  </si>
  <si>
    <t>UL-201621</t>
  </si>
  <si>
    <t>UL-201628</t>
  </si>
  <si>
    <t>UL-201701</t>
  </si>
  <si>
    <t>UL-201702</t>
  </si>
  <si>
    <t>UL-201703</t>
  </si>
  <si>
    <t>UL-201709</t>
  </si>
  <si>
    <t>UL-203064</t>
  </si>
  <si>
    <t>UN-200499</t>
  </si>
  <si>
    <t>UN-201607</t>
  </si>
  <si>
    <t>UN-201609</t>
  </si>
  <si>
    <t>UN-201614</t>
  </si>
  <si>
    <t>UN-201616</t>
  </si>
  <si>
    <t>UN-201621</t>
  </si>
  <si>
    <t>UN-201622</t>
  </si>
  <si>
    <t>UN-201625</t>
  </si>
  <si>
    <t>SLF-US CURR CGAAP-201697</t>
  </si>
  <si>
    <t>UN-201628</t>
  </si>
  <si>
    <t>UN-201629</t>
  </si>
  <si>
    <t>UN-201631</t>
  </si>
  <si>
    <t>UN-201701</t>
  </si>
  <si>
    <t>UN-201702</t>
  </si>
  <si>
    <t>UN-201703</t>
  </si>
  <si>
    <t>UN-201704</t>
  </si>
  <si>
    <t>UN-201707</t>
  </si>
  <si>
    <t>UN-201709</t>
  </si>
  <si>
    <t>UN-201719</t>
  </si>
  <si>
    <t>UN-201720</t>
  </si>
  <si>
    <t>UN-203064</t>
  </si>
  <si>
    <t>UO-200499</t>
  </si>
  <si>
    <t>UO-201614</t>
  </si>
  <si>
    <t>UO-201616</t>
  </si>
  <si>
    <t>UO-201621</t>
  </si>
  <si>
    <t>SLF-US CURR CGAAP-201716</t>
  </si>
  <si>
    <t>UO-201622</t>
  </si>
  <si>
    <t>SLF-US CURR CGAAP-201717</t>
  </si>
  <si>
    <t>UO-201623</t>
  </si>
  <si>
    <t>UO-201625</t>
  </si>
  <si>
    <t>UO-201634</t>
  </si>
  <si>
    <t>UO-201703</t>
  </si>
  <si>
    <t>SLF-US CURR CGAAP-202535</t>
  </si>
  <si>
    <t>UO-201704</t>
  </si>
  <si>
    <t>UO-201707</t>
  </si>
  <si>
    <t>UO-201708</t>
  </si>
  <si>
    <t>UO-201719</t>
  </si>
  <si>
    <t>UO-203064</t>
  </si>
  <si>
    <t>UP-200499</t>
  </si>
  <si>
    <t>UP-201607</t>
  </si>
  <si>
    <t>UP-201609</t>
  </si>
  <si>
    <t>UP-201610</t>
  </si>
  <si>
    <t>UP-201626</t>
  </si>
  <si>
    <t>UP-201701</t>
  </si>
  <si>
    <t>UP-201702</t>
  </si>
  <si>
    <t>UP-203064</t>
  </si>
  <si>
    <t>UQ-200499</t>
  </si>
  <si>
    <t>SLF-US CURR CGAAP-203380</t>
  </si>
  <si>
    <t>UQ-201607</t>
  </si>
  <si>
    <t>UQ-201609</t>
  </si>
  <si>
    <t>UQ-201614</t>
  </si>
  <si>
    <t>SLF-US CURR CGAAP-203391</t>
  </si>
  <si>
    <t>UQ-201616</t>
  </si>
  <si>
    <t>UQ-201621</t>
  </si>
  <si>
    <t>SLF-US CURR CGAAP-203501</t>
  </si>
  <si>
    <t>UQ-201622</t>
  </si>
  <si>
    <t>SLF-US CURR CGAAP-203502</t>
  </si>
  <si>
    <t>UQ-201625</t>
  </si>
  <si>
    <t>SLF-US CURR CGAAP-203503</t>
  </si>
  <si>
    <t>UQ-201628</t>
  </si>
  <si>
    <t>SLF-US CURR CGAAP-203504</t>
  </si>
  <si>
    <t>UQ-201629</t>
  </si>
  <si>
    <t>SLF-US CURR CGAAP-203505</t>
  </si>
  <si>
    <t>UQ-201639</t>
  </si>
  <si>
    <t>SLF-US CURR CGAAP-203508</t>
  </si>
  <si>
    <t>UQ-201701</t>
  </si>
  <si>
    <t>SLF-US CURR CGAAP-203509</t>
  </si>
  <si>
    <t>UQ-201702</t>
  </si>
  <si>
    <t>SLF-US CURR CGAAP-203510</t>
  </si>
  <si>
    <t>UQ-201703</t>
  </si>
  <si>
    <t>SLF-US CURR CGAAP-269920</t>
  </si>
  <si>
    <t>UQ-201704</t>
  </si>
  <si>
    <t>UQ-201707</t>
  </si>
  <si>
    <t>UQ-201709</t>
  </si>
  <si>
    <t>SLF-US CURR CGAAP-500152</t>
  </si>
  <si>
    <t>UQ-201719</t>
  </si>
  <si>
    <t>SLF-US CURR CGAAP-503000</t>
  </si>
  <si>
    <t>UQ-203064</t>
  </si>
  <si>
    <t>UT-200499</t>
  </si>
  <si>
    <t>UT-201628</t>
  </si>
  <si>
    <t>UT-201631</t>
  </si>
  <si>
    <t>UU-200499</t>
  </si>
  <si>
    <t>UU-201628</t>
  </si>
  <si>
    <t>UU-201629</t>
  </si>
  <si>
    <t>UU-201632</t>
  </si>
  <si>
    <t>UU-201633</t>
  </si>
  <si>
    <t>UU-201664</t>
  </si>
  <si>
    <t>UU-201665</t>
  </si>
  <si>
    <t>UU-201666</t>
  </si>
  <si>
    <t>UU-201667</t>
  </si>
  <si>
    <t>UU-201668</t>
  </si>
  <si>
    <t>UU-201669</t>
  </si>
  <si>
    <t>UU-201670</t>
  </si>
  <si>
    <t>UU-201671</t>
  </si>
  <si>
    <t>UU-201672</t>
  </si>
  <si>
    <t>UU-201673</t>
  </si>
  <si>
    <t>UU-201674</t>
  </si>
  <si>
    <t>UU-201675</t>
  </si>
  <si>
    <t>UU-201676</t>
  </si>
  <si>
    <t>UU-201678</t>
  </si>
  <si>
    <t>UU-201679</t>
  </si>
  <si>
    <t>UU-201680</t>
  </si>
  <si>
    <t>UU-201681</t>
  </si>
  <si>
    <t>UU-201682</t>
  </si>
  <si>
    <t>UU-201683</t>
  </si>
  <si>
    <t>UU-201684</t>
  </si>
  <si>
    <t>UU-201685</t>
  </si>
  <si>
    <t>UU-201686</t>
  </si>
  <si>
    <t>SLF-US CURR CGAAP-200462</t>
  </si>
  <si>
    <t>UU-201687</t>
  </si>
  <si>
    <t>UU-201688</t>
  </si>
  <si>
    <t>UU-201689</t>
  </si>
  <si>
    <t>SLF-US CURR CGAAP-200465</t>
  </si>
  <si>
    <t>UU-201690</t>
  </si>
  <si>
    <t>UU-201691</t>
  </si>
  <si>
    <t>UU-201692</t>
  </si>
  <si>
    <t>UU-201693</t>
  </si>
  <si>
    <t>UU-201694</t>
  </si>
  <si>
    <t>UU-201695</t>
  </si>
  <si>
    <t>UU-201696</t>
  </si>
  <si>
    <t>UU-201711</t>
  </si>
  <si>
    <t>UU-201712</t>
  </si>
  <si>
    <t>SLF-US CURR CGAAP-274851</t>
  </si>
  <si>
    <t>UU-203064</t>
  </si>
  <si>
    <t>UV-200499</t>
  </si>
  <si>
    <t>UV-201629</t>
  </si>
  <si>
    <t>UV-201632</t>
  </si>
  <si>
    <t>UV-201633</t>
  </si>
  <si>
    <t>UV-201664</t>
  </si>
  <si>
    <t>UV-201665</t>
  </si>
  <si>
    <t>UV-201666</t>
  </si>
  <si>
    <t>UV-201667</t>
  </si>
  <si>
    <t>UV-201669</t>
  </si>
  <si>
    <t>UV-201670</t>
  </si>
  <si>
    <t>UV-201671</t>
  </si>
  <si>
    <t>UV-201672</t>
  </si>
  <si>
    <t>UV-201674</t>
  </si>
  <si>
    <t>UV-201675</t>
  </si>
  <si>
    <t>UV-201677</t>
  </si>
  <si>
    <t>UV-201678</t>
  </si>
  <si>
    <t>UV-201679</t>
  </si>
  <si>
    <t>SLF-US CURR CGAAP-201639</t>
  </si>
  <si>
    <t>UV-201680</t>
  </si>
  <si>
    <t>UV-201681</t>
  </si>
  <si>
    <t>UV-201682</t>
  </si>
  <si>
    <t>UV-201683</t>
  </si>
  <si>
    <t>UV-201684</t>
  </si>
  <si>
    <t>UV-201685</t>
  </si>
  <si>
    <t>UV-201686</t>
  </si>
  <si>
    <t>UV-201687</t>
  </si>
  <si>
    <t>UV-201688</t>
  </si>
  <si>
    <t>UV-201689</t>
  </si>
  <si>
    <t>UV-201690</t>
  </si>
  <si>
    <t>UV-201691</t>
  </si>
  <si>
    <t>UV-201692</t>
  </si>
  <si>
    <t>UV-201693</t>
  </si>
  <si>
    <t>UV-201694</t>
  </si>
  <si>
    <t>UV-201712</t>
  </si>
  <si>
    <t>UV-203064</t>
  </si>
  <si>
    <t>UW-200499</t>
  </si>
  <si>
    <t>UW-201628</t>
  </si>
  <si>
    <t>UW-201629</t>
  </si>
  <si>
    <t>UW-201632</t>
  </si>
  <si>
    <t>UW-201633</t>
  </si>
  <si>
    <t>UW-201664</t>
  </si>
  <si>
    <t>UW-201666</t>
  </si>
  <si>
    <t>UW-201670</t>
  </si>
  <si>
    <t>UW-201672</t>
  </si>
  <si>
    <t>UW-201673</t>
  </si>
  <si>
    <t>UW-201675</t>
  </si>
  <si>
    <t>UW-201676</t>
  </si>
  <si>
    <t>UW-201678</t>
  </si>
  <si>
    <t>UW-201679</t>
  </si>
  <si>
    <t>UW-201681</t>
  </si>
  <si>
    <t>UW-201682</t>
  </si>
  <si>
    <t>UW-201684</t>
  </si>
  <si>
    <t>UW-201685</t>
  </si>
  <si>
    <t>SLF-US CURR CGAAP-201722</t>
  </si>
  <si>
    <t>UW-201687</t>
  </si>
  <si>
    <t>UW-201688</t>
  </si>
  <si>
    <t>UW-201690</t>
  </si>
  <si>
    <t>UW-201691</t>
  </si>
  <si>
    <t>UW-201692</t>
  </si>
  <si>
    <t>UW-201693</t>
  </si>
  <si>
    <t>UW-201694</t>
  </si>
  <si>
    <t>UW-201709</t>
  </si>
  <si>
    <t>UW-201710</t>
  </si>
  <si>
    <t>UW-201711</t>
  </si>
  <si>
    <t>UW-201787</t>
  </si>
  <si>
    <t>UW-203064</t>
  </si>
  <si>
    <t>UY-200499</t>
  </si>
  <si>
    <t>UY-201632</t>
  </si>
  <si>
    <t>UY-201633</t>
  </si>
  <si>
    <t>UY-201664</t>
  </si>
  <si>
    <t>UY-201665</t>
  </si>
  <si>
    <t>UY-201666</t>
  </si>
  <si>
    <t>UY-201667</t>
  </si>
  <si>
    <t>UY-201668</t>
  </si>
  <si>
    <t>UY-201669</t>
  </si>
  <si>
    <t>UY-201670</t>
  </si>
  <si>
    <t>UY-201671</t>
  </si>
  <si>
    <t>UY-201672</t>
  </si>
  <si>
    <t>UY-201673</t>
  </si>
  <si>
    <t>UY-201674</t>
  </si>
  <si>
    <t>UY-201675</t>
  </si>
  <si>
    <t>UY-201676</t>
  </si>
  <si>
    <t>SLF-US CURR CGAAP-201625</t>
  </si>
  <si>
    <t>UY-201677</t>
  </si>
  <si>
    <t>UY-201678</t>
  </si>
  <si>
    <t>UY-201679</t>
  </si>
  <si>
    <t>UY-201680</t>
  </si>
  <si>
    <t>UY-201681</t>
  </si>
  <si>
    <t>UY-201682</t>
  </si>
  <si>
    <t>UY-201683</t>
  </si>
  <si>
    <t>UY-201684</t>
  </si>
  <si>
    <t>UY-201685</t>
  </si>
  <si>
    <t>UY-201686</t>
  </si>
  <si>
    <t>SLF-US CURR CGAAP-201719</t>
  </si>
  <si>
    <t>UY-201687</t>
  </si>
  <si>
    <t>SLF-US CURR CGAAP-201720</t>
  </si>
  <si>
    <t>UY-201688</t>
  </si>
  <si>
    <t>UY-201689</t>
  </si>
  <si>
    <t>UY-201690</t>
  </si>
  <si>
    <t>UY-201691</t>
  </si>
  <si>
    <t>UY-201692</t>
  </si>
  <si>
    <t>UY-201693</t>
  </si>
  <si>
    <t>UY-201694</t>
  </si>
  <si>
    <t>UY-201695</t>
  </si>
  <si>
    <t>UY-201696</t>
  </si>
  <si>
    <t>UY-201711</t>
  </si>
  <si>
    <t>UY-201712</t>
  </si>
  <si>
    <t>UY-203064</t>
  </si>
  <si>
    <t>VE-200464</t>
  </si>
  <si>
    <t>VE-200499</t>
  </si>
  <si>
    <t>VE-200561</t>
  </si>
  <si>
    <t>VE-200589</t>
  </si>
  <si>
    <t>VE-203340</t>
  </si>
  <si>
    <t>VE-400818</t>
  </si>
  <si>
    <t>VE-403562</t>
  </si>
  <si>
    <t>SLF-US CURR CGAAP-201610</t>
  </si>
  <si>
    <t>VE-403563</t>
  </si>
  <si>
    <t>VE-403564</t>
  </si>
  <si>
    <t>VE-403565</t>
  </si>
  <si>
    <t>VE-403566</t>
  </si>
  <si>
    <t>VE-403567</t>
  </si>
  <si>
    <t>VE-403569</t>
  </si>
  <si>
    <t>VE-403570</t>
  </si>
  <si>
    <t>VE-403572</t>
  </si>
  <si>
    <t>VE-403573</t>
  </si>
  <si>
    <t>VE-403574</t>
  </si>
  <si>
    <t>VE-403575</t>
  </si>
  <si>
    <t>VF-100279</t>
  </si>
  <si>
    <t>VF-100299</t>
  </si>
  <si>
    <t>VF-174001</t>
  </si>
  <si>
    <t>VF-174002</t>
  </si>
  <si>
    <t>VF-174003</t>
  </si>
  <si>
    <t>VF-174004</t>
  </si>
  <si>
    <t>VF-174005</t>
  </si>
  <si>
    <t>VF-174006</t>
  </si>
  <si>
    <t>VF-174010</t>
  </si>
  <si>
    <t>VF-174011</t>
  </si>
  <si>
    <t>VF-174027</t>
  </si>
  <si>
    <t>VF-174028</t>
  </si>
  <si>
    <t>VF-174029</t>
  </si>
  <si>
    <t>VF-174031</t>
  </si>
  <si>
    <t>VF-174032</t>
  </si>
  <si>
    <t>VF-174033</t>
  </si>
  <si>
    <t>VF-174034</t>
  </si>
  <si>
    <t>VF-174035</t>
  </si>
  <si>
    <t>VF-174036</t>
  </si>
  <si>
    <t>VF-174041</t>
  </si>
  <si>
    <t>VF-174042</t>
  </si>
  <si>
    <t>VF-174043</t>
  </si>
  <si>
    <t>VF-174044</t>
  </si>
  <si>
    <t>VF-174046</t>
  </si>
  <si>
    <t>VF-174047</t>
  </si>
  <si>
    <t>VF-174048</t>
  </si>
  <si>
    <t>VF-174049</t>
  </si>
  <si>
    <t>VF-174050</t>
  </si>
  <si>
    <t>VF-174051</t>
  </si>
  <si>
    <t>VF-174052</t>
  </si>
  <si>
    <t>VF-174053</t>
  </si>
  <si>
    <t>VF-174054</t>
  </si>
  <si>
    <t>VF-174055</t>
  </si>
  <si>
    <t>VF-174056</t>
  </si>
  <si>
    <t>VF-174057</t>
  </si>
  <si>
    <t>VF-174058</t>
  </si>
  <si>
    <t>VF-174059</t>
  </si>
  <si>
    <t>VF-174060</t>
  </si>
  <si>
    <t>VF-174061</t>
  </si>
  <si>
    <t>VF-174062</t>
  </si>
  <si>
    <t>VF-174063</t>
  </si>
  <si>
    <t>VF-174065</t>
  </si>
  <si>
    <t>VF-174066</t>
  </si>
  <si>
    <t>VF-174067</t>
  </si>
  <si>
    <t>VF-174068</t>
  </si>
  <si>
    <t>VF-174069</t>
  </si>
  <si>
    <t>VF-174070</t>
  </si>
  <si>
    <t>VF-174071</t>
  </si>
  <si>
    <t>VF-174072</t>
  </si>
  <si>
    <t>VF-174073</t>
  </si>
  <si>
    <t>VF-174074</t>
  </si>
  <si>
    <t>VF-174076</t>
  </si>
  <si>
    <t>VF-174077</t>
  </si>
  <si>
    <t>VF-174078</t>
  </si>
  <si>
    <t>VF-174079</t>
  </si>
  <si>
    <t>VF-174080</t>
  </si>
  <si>
    <t>VF-174083</t>
  </si>
  <si>
    <t>VF-174091</t>
  </si>
  <si>
    <t>VF-174092</t>
  </si>
  <si>
    <t>VF-174093</t>
  </si>
  <si>
    <t>VF-174094</t>
  </si>
  <si>
    <t>VF-174095</t>
  </si>
  <si>
    <t>VF-174098</t>
  </si>
  <si>
    <t>VF-174100</t>
  </si>
  <si>
    <t>VF-174101</t>
  </si>
  <si>
    <t>VF-174107</t>
  </si>
  <si>
    <t>VF-174118</t>
  </si>
  <si>
    <t>VF-174126</t>
  </si>
  <si>
    <t>VF-174132</t>
  </si>
  <si>
    <t>VF-174133</t>
  </si>
  <si>
    <t>VF-174134</t>
  </si>
  <si>
    <t>VF-174135</t>
  </si>
  <si>
    <t>VF-174136</t>
  </si>
  <si>
    <t>VF-174137</t>
  </si>
  <si>
    <t>VF-174138</t>
  </si>
  <si>
    <t>VF-174139</t>
  </si>
  <si>
    <t>VF-174140</t>
  </si>
  <si>
    <t>VF-174141</t>
  </si>
  <si>
    <t>VF-174142</t>
  </si>
  <si>
    <t>VF-174144</t>
  </si>
  <si>
    <t>VF-174146</t>
  </si>
  <si>
    <t>VF-174148</t>
  </si>
  <si>
    <t>VF-174149</t>
  </si>
  <si>
    <t>VF-174152</t>
  </si>
  <si>
    <t>VF-174153</t>
  </si>
  <si>
    <t>VF-174155</t>
  </si>
  <si>
    <t>VF-174162</t>
  </si>
  <si>
    <t>VF-174163</t>
  </si>
  <si>
    <t>VF-174164</t>
  </si>
  <si>
    <t>VF-174165</t>
  </si>
  <si>
    <t>VF-174166</t>
  </si>
  <si>
    <t>VF-174167</t>
  </si>
  <si>
    <t>VF-174168</t>
  </si>
  <si>
    <t>VF-174169</t>
  </si>
  <si>
    <t>VF-174171</t>
  </si>
  <si>
    <t>VF-174172</t>
  </si>
  <si>
    <t>VF-174173</t>
  </si>
  <si>
    <t>VF-174174</t>
  </si>
  <si>
    <t>VF-174175</t>
  </si>
  <si>
    <t>VF-174181</t>
  </si>
  <si>
    <t>VF-174182</t>
  </si>
  <si>
    <t>VF-174184</t>
  </si>
  <si>
    <t>VF-174186</t>
  </si>
  <si>
    <t>VF-174187</t>
  </si>
  <si>
    <t>VF-174188</t>
  </si>
  <si>
    <t>VF-174189</t>
  </si>
  <si>
    <t>VF-174190</t>
  </si>
  <si>
    <t>VF-174191</t>
  </si>
  <si>
    <t>VF-174192</t>
  </si>
  <si>
    <t>VF-174193</t>
  </si>
  <si>
    <t>VF-174194</t>
  </si>
  <si>
    <t>VF-174195</t>
  </si>
  <si>
    <t>VF-174196</t>
  </si>
  <si>
    <t>VF-174202</t>
  </si>
  <si>
    <t>VF-174204</t>
  </si>
  <si>
    <t>VF-174205</t>
  </si>
  <si>
    <t>VF-174225</t>
  </si>
  <si>
    <t>VF-174226</t>
  </si>
  <si>
    <t>SLF-US CURR CGAAP-201787</t>
  </si>
  <si>
    <t>VF-174227</t>
  </si>
  <si>
    <t>VF-174228</t>
  </si>
  <si>
    <t>VF-174229</t>
  </si>
  <si>
    <t>VF-174230</t>
  </si>
  <si>
    <t>VF-174231</t>
  </si>
  <si>
    <t>VF-174232</t>
  </si>
  <si>
    <t>VF-174233</t>
  </si>
  <si>
    <t>VF-174235</t>
  </si>
  <si>
    <t>VF-174236</t>
  </si>
  <si>
    <t>VF-174239</t>
  </si>
  <si>
    <t>VF-174240</t>
  </si>
  <si>
    <t>VF-174241</t>
  </si>
  <si>
    <t>VF-174242</t>
  </si>
  <si>
    <t>VF-174243</t>
  </si>
  <si>
    <t>VF-174244</t>
  </si>
  <si>
    <t>VF-174245</t>
  </si>
  <si>
    <t>VF-174246</t>
  </si>
  <si>
    <t>VF-174248</t>
  </si>
  <si>
    <t>VF-174249</t>
  </si>
  <si>
    <t>VF-174250</t>
  </si>
  <si>
    <t>VF-174251</t>
  </si>
  <si>
    <t>VF-174252</t>
  </si>
  <si>
    <t>VF-174253</t>
  </si>
  <si>
    <t>VF-174256</t>
  </si>
  <si>
    <t>VF-174262</t>
  </si>
  <si>
    <t>VF-174263</t>
  </si>
  <si>
    <t>VF-174264</t>
  </si>
  <si>
    <t>VF-174265</t>
  </si>
  <si>
    <t>VF-174266</t>
  </si>
  <si>
    <t>VF-174267</t>
  </si>
  <si>
    <t>VF-174268</t>
  </si>
  <si>
    <t>VF-174269</t>
  </si>
  <si>
    <t>VF-174270</t>
  </si>
  <si>
    <t>VF-174271</t>
  </si>
  <si>
    <t>VF-174272</t>
  </si>
  <si>
    <t>VF-174273</t>
  </si>
  <si>
    <t>VF-174274</t>
  </si>
  <si>
    <t>VF-174275</t>
  </si>
  <si>
    <t>VF-174276</t>
  </si>
  <si>
    <t>VF-174277</t>
  </si>
  <si>
    <t>VF-174278</t>
  </si>
  <si>
    <t>VF-174279</t>
  </si>
  <si>
    <t>VF-174280</t>
  </si>
  <si>
    <t>VF-174281</t>
  </si>
  <si>
    <t>VF-174282</t>
  </si>
  <si>
    <t>VF-174283</t>
  </si>
  <si>
    <t>VF-174284</t>
  </si>
  <si>
    <t>SLF-US CURR CGAAP-403562</t>
  </si>
  <si>
    <t>VF-174285</t>
  </si>
  <si>
    <t>SLF-US CURR CGAAP-403563</t>
  </si>
  <si>
    <t>VF-174286</t>
  </si>
  <si>
    <t>SLF-US CURR CGAAP-403564</t>
  </si>
  <si>
    <t>VF-174287</t>
  </si>
  <si>
    <t>SLF-US CURR CGAAP-403565</t>
  </si>
  <si>
    <t>VF-174288</t>
  </si>
  <si>
    <t>SLF-US CURR CGAAP-403566</t>
  </si>
  <si>
    <t>VF-174289</t>
  </si>
  <si>
    <t>SLF-US CURR CGAAP-403567</t>
  </si>
  <si>
    <t>VF-174290</t>
  </si>
  <si>
    <t>SLF-US CURR CGAAP-403569</t>
  </si>
  <si>
    <t>VF-174291</t>
  </si>
  <si>
    <t>SLF-US CURR CGAAP-403570</t>
  </si>
  <si>
    <t>VF-174292</t>
  </si>
  <si>
    <t>SLF-US CURR CGAAP-403572</t>
  </si>
  <si>
    <t>VF-174293</t>
  </si>
  <si>
    <t>SLF-US CURR CGAAP-403573</t>
  </si>
  <si>
    <t>VF-174294</t>
  </si>
  <si>
    <t>SLF-US CURR CGAAP-403574</t>
  </si>
  <si>
    <t>VF-174295</t>
  </si>
  <si>
    <t>SLF-US CURR CGAAP-403575</t>
  </si>
  <si>
    <t>VF-174296</t>
  </si>
  <si>
    <t>VF-174305</t>
  </si>
  <si>
    <t>VF-174312</t>
  </si>
  <si>
    <t>SLF-US UNIQ UGAAP-203340</t>
  </si>
  <si>
    <t>VF-174314</t>
  </si>
  <si>
    <t>VF-174315</t>
  </si>
  <si>
    <t>VF-174316</t>
  </si>
  <si>
    <t>SLF-CAN CURR CGAAP-174001</t>
  </si>
  <si>
    <t>VF-174317</t>
  </si>
  <si>
    <t>SLF-CAN CURR CGAAP-174002</t>
  </si>
  <si>
    <t>VF-174318</t>
  </si>
  <si>
    <t>SLF-CAN CURR CGAAP-174003</t>
  </si>
  <si>
    <t>VF-174319</t>
  </si>
  <si>
    <t>SLF-CAN CURR CGAAP-174004</t>
  </si>
  <si>
    <t>VF-174320</t>
  </si>
  <si>
    <t>SLF-CAN CURR CGAAP-174005</t>
  </si>
  <si>
    <t>VF-174322</t>
  </si>
  <si>
    <t>SLF-CAN CURR CGAAP-174006</t>
  </si>
  <si>
    <t>VF-174323</t>
  </si>
  <si>
    <t>SLF-CAN CURR CGAAP-174010</t>
  </si>
  <si>
    <t>VF-174324</t>
  </si>
  <si>
    <t>SLF-CAN CURR CGAAP-174011</t>
  </si>
  <si>
    <t>VF-174325</t>
  </si>
  <si>
    <t>SLF-CAN CURR CGAAP-174027</t>
  </si>
  <si>
    <t>VF-174326</t>
  </si>
  <si>
    <t>SLF-CAN CURR CGAAP-174028</t>
  </si>
  <si>
    <t>VF-174332</t>
  </si>
  <si>
    <t>SLF-CAN CURR CGAAP-174029</t>
  </si>
  <si>
    <t>VF-174333</t>
  </si>
  <si>
    <t>SLF-CAN CURR CGAAP-174031</t>
  </si>
  <si>
    <t>VF-174334</t>
  </si>
  <si>
    <t>SLF-CAN CURR CGAAP-174032</t>
  </si>
  <si>
    <t>VF-174336</t>
  </si>
  <si>
    <t>SLF-CAN CURR CGAAP-174033</t>
  </si>
  <si>
    <t>VF-174337</t>
  </si>
  <si>
    <t>SLF-CAN CURR CGAAP-174034</t>
  </si>
  <si>
    <t>VF-174338</t>
  </si>
  <si>
    <t>SLF-CAN CURR CGAAP-174035</t>
  </si>
  <si>
    <t>VF-174339</t>
  </si>
  <si>
    <t>SLF-CAN CURR CGAAP-174036</t>
  </si>
  <si>
    <t>VF-174340</t>
  </si>
  <si>
    <t>SLF-CAN CURR CGAAP-174041</t>
  </si>
  <si>
    <t>VF-174341</t>
  </si>
  <si>
    <t>SLF-CAN CURR CGAAP-174042</t>
  </si>
  <si>
    <t>VF-174342</t>
  </si>
  <si>
    <t>SLF-CAN CURR CGAAP-174043</t>
  </si>
  <si>
    <t>VF-174343</t>
  </si>
  <si>
    <t>SLF-CAN CURR CGAAP-174044</t>
  </si>
  <si>
    <t>VF-174344</t>
  </si>
  <si>
    <t>SLF-CAN CURR CGAAP-174046</t>
  </si>
  <si>
    <t>VF-174349</t>
  </si>
  <si>
    <t>SLF-CAN CURR CGAAP-174047</t>
  </si>
  <si>
    <t>VF-174354</t>
  </si>
  <si>
    <t>SLF-CAN CURR CGAAP-174048</t>
  </si>
  <si>
    <t>VF-174355</t>
  </si>
  <si>
    <t>SLF-CAN CURR CGAAP-174049</t>
  </si>
  <si>
    <t>VF-174356</t>
  </si>
  <si>
    <t>SLF-CAN CURR CGAAP-174050</t>
  </si>
  <si>
    <t>VF-174359</t>
  </si>
  <si>
    <t>SLF-CAN CURR CGAAP-174051</t>
  </si>
  <si>
    <t>VF-174391</t>
  </si>
  <si>
    <t>SLF-CAN CURR CGAAP-174052</t>
  </si>
  <si>
    <t>VF-174392</t>
  </si>
  <si>
    <t>SLF-CAN CURR CGAAP-174053</t>
  </si>
  <si>
    <t>VF-174393</t>
  </si>
  <si>
    <t>SLF-CAN CURR CGAAP-174054</t>
  </si>
  <si>
    <t>VF-174395</t>
  </si>
  <si>
    <t>SLF-CAN CURR CGAAP-174055</t>
  </si>
  <si>
    <t>VF-174397</t>
  </si>
  <si>
    <t>SLF-CAN CURR CGAAP-174056</t>
  </si>
  <si>
    <t>VF-174398</t>
  </si>
  <si>
    <t>SLF-CAN CURR CGAAP-174057</t>
  </si>
  <si>
    <t>VF-174399</t>
  </si>
  <si>
    <t>SLF-CAN CURR CGAAP-174058</t>
  </si>
  <si>
    <t>VF-174400</t>
  </si>
  <si>
    <t>SLF-CAN CURR CGAAP-174059</t>
  </si>
  <si>
    <t>VF-174401</t>
  </si>
  <si>
    <t>SLF-CAN CURR CGAAP-174060</t>
  </si>
  <si>
    <t>VF-174402</t>
  </si>
  <si>
    <t>SLF-CAN CURR CGAAP-174061</t>
  </si>
  <si>
    <t>VF-174403</t>
  </si>
  <si>
    <t>SLF-CAN CURR CGAAP-174062</t>
  </si>
  <si>
    <t>VF-174404</t>
  </si>
  <si>
    <t>SLF-CAN CURR CGAAP-174063</t>
  </si>
  <si>
    <t>VF-174405</t>
  </si>
  <si>
    <t>SLF-CAN CURR CGAAP-174065</t>
  </si>
  <si>
    <t>VF-174406</t>
  </si>
  <si>
    <t>SLF-CAN CURR CGAAP-174066</t>
  </si>
  <si>
    <t>VF-174407</t>
  </si>
  <si>
    <t>SLF-CAN CURR CGAAP-174067</t>
  </si>
  <si>
    <t>VF-174408</t>
  </si>
  <si>
    <t>SLF-CAN CURR CGAAP-174068</t>
  </si>
  <si>
    <t>VF-174410</t>
  </si>
  <si>
    <t>SLF-CAN CURR CGAAP-174069</t>
  </si>
  <si>
    <t>VF-174415</t>
  </si>
  <si>
    <t>SLF-CAN CURR CGAAP-174070</t>
  </si>
  <si>
    <t>VF-174416</t>
  </si>
  <si>
    <t>SLF-CAN CURR CGAAP-174071</t>
  </si>
  <si>
    <t>VF-174417</t>
  </si>
  <si>
    <t>SLF-CAN CURR CGAAP-174072</t>
  </si>
  <si>
    <t>VF-174418</t>
  </si>
  <si>
    <t>SLF-CAN CURR CGAAP-174073</t>
  </si>
  <si>
    <t>VF-174419</t>
  </si>
  <si>
    <t>SLF-CAN CURR CGAAP-174074</t>
  </si>
  <si>
    <t>VF-174424</t>
  </si>
  <si>
    <t>SLF-CAN CURR CGAAP-174076</t>
  </si>
  <si>
    <t>VF-174425</t>
  </si>
  <si>
    <t>SLF-CAN CURR CGAAP-174077</t>
  </si>
  <si>
    <t>VF-174432</t>
  </si>
  <si>
    <t>SLF-CAN CURR CGAAP-174078</t>
  </si>
  <si>
    <t>VF-174433</t>
  </si>
  <si>
    <t>SLF-CAN CURR CGAAP-174079</t>
  </si>
  <si>
    <t>VF-174436</t>
  </si>
  <si>
    <t>SLF-CAN CURR CGAAP-174080</t>
  </si>
  <si>
    <t>VF-174437</t>
  </si>
  <si>
    <t>SLF-CAN CURR CGAAP-174083</t>
  </si>
  <si>
    <t>VF-174438</t>
  </si>
  <si>
    <t>SLF-CAN CURR CGAAP-174091</t>
  </si>
  <si>
    <t>VF-174439</t>
  </si>
  <si>
    <t>SLF-CAN CURR CGAAP-174092</t>
  </si>
  <si>
    <t>VF-174443</t>
  </si>
  <si>
    <t>SLF-CAN CURR CGAAP-174093</t>
  </si>
  <si>
    <t>VF-174444</t>
  </si>
  <si>
    <t>SLF-CAN CURR CGAAP-174094</t>
  </si>
  <si>
    <t>VF-174445</t>
  </si>
  <si>
    <t>SLF-CAN CURR CGAAP-174095</t>
  </si>
  <si>
    <t>VF-174446</t>
  </si>
  <si>
    <t>SLF-CAN CURR CGAAP-174098</t>
  </si>
  <si>
    <t>VF-174447</t>
  </si>
  <si>
    <t>SLF-CAN CURR CGAAP-174100</t>
  </si>
  <si>
    <t>VF-174449</t>
  </si>
  <si>
    <t>SLF-CAN CURR CGAAP-174101</t>
  </si>
  <si>
    <t>VF-174450</t>
  </si>
  <si>
    <t>SLF-CAN CURR CGAAP-174107</t>
  </si>
  <si>
    <t>VF-174451</t>
  </si>
  <si>
    <t>SLF-CAN CURR CGAAP-174118</t>
  </si>
  <si>
    <t>VF-174452</t>
  </si>
  <si>
    <t>SLF-CAN CURR CGAAP-174126</t>
  </si>
  <si>
    <t>VF-174453</t>
  </si>
  <si>
    <t>SLF-CAN CURR CGAAP-174132</t>
  </si>
  <si>
    <t>VF-174454</t>
  </si>
  <si>
    <t>SLF-CAN CURR CGAAP-174133</t>
  </si>
  <si>
    <t>VF-174455</t>
  </si>
  <si>
    <t>SLF-CAN CURR CGAAP-174134</t>
  </si>
  <si>
    <t>VF-174457</t>
  </si>
  <si>
    <t>SLF-CAN CURR CGAAP-174135</t>
  </si>
  <si>
    <t>VF-174458</t>
  </si>
  <si>
    <t>SLF-CAN CURR CGAAP-174136</t>
  </si>
  <si>
    <t>VF-174467</t>
  </si>
  <si>
    <t>SLF-CAN CURR CGAAP-174137</t>
  </si>
  <si>
    <t>VF-174469</t>
  </si>
  <si>
    <t>SLF-CAN CURR CGAAP-174138</t>
  </si>
  <si>
    <t>VF-174471</t>
  </si>
  <si>
    <t>SLF-CAN CURR CGAAP-174139</t>
  </si>
  <si>
    <t>VF-174476</t>
  </si>
  <si>
    <t>SLF-CAN CURR CGAAP-174140</t>
  </si>
  <si>
    <t>VF-174480</t>
  </si>
  <si>
    <t>SLF-CAN CURR CGAAP-174141</t>
  </si>
  <si>
    <t>VF-174481</t>
  </si>
  <si>
    <t>SLF-CAN CURR CGAAP-174142</t>
  </si>
  <si>
    <t>VF-174483</t>
  </si>
  <si>
    <t>SLF-CAN CURR CGAAP-174144</t>
  </si>
  <si>
    <t>VF-174485</t>
  </si>
  <si>
    <t>SLF-CAN CURR CGAAP-174146</t>
  </si>
  <si>
    <t>VF-174486</t>
  </si>
  <si>
    <t>SLF-CAN CURR CGAAP-174148</t>
  </si>
  <si>
    <t>VF-174488</t>
  </si>
  <si>
    <t>SLF-CAN CURR CGAAP-174149</t>
  </si>
  <si>
    <t>VF-174489</t>
  </si>
  <si>
    <t>SLF-CAN CURR CGAAP-174152</t>
  </si>
  <si>
    <t>VF-174490</t>
  </si>
  <si>
    <t>SLF-CAN CURR CGAAP-174153</t>
  </si>
  <si>
    <t>VF-174491</t>
  </si>
  <si>
    <t>SLF-CAN CURR CGAAP-174155</t>
  </si>
  <si>
    <t>VF-174492</t>
  </si>
  <si>
    <t>SLF-CAN CURR CGAAP-174162</t>
  </si>
  <si>
    <t>VF-174493</t>
  </si>
  <si>
    <t>SLF-CAN CURR CGAAP-174163</t>
  </si>
  <si>
    <t>VF-174494</t>
  </si>
  <si>
    <t>SLF-CAN CURR CGAAP-174164</t>
  </si>
  <si>
    <t>VF-174495</t>
  </si>
  <si>
    <t>SLF-CAN CURR CGAAP-174165</t>
  </si>
  <si>
    <t>VF-174496</t>
  </si>
  <si>
    <t>SLF-CAN CURR CGAAP-174166</t>
  </si>
  <si>
    <t>VF-174498</t>
  </si>
  <si>
    <t>SLF-CAN CURR CGAAP-174167</t>
  </si>
  <si>
    <t>VF-174499</t>
  </si>
  <si>
    <t>SLF-CAN CURR CGAAP-174168</t>
  </si>
  <si>
    <t>VF-174500</t>
  </si>
  <si>
    <t>SLF-CAN CURR CGAAP-174169</t>
  </si>
  <si>
    <t>VF-174504</t>
  </si>
  <si>
    <t>SLF-CAN CURR CGAAP-174171</t>
  </si>
  <si>
    <t>VF-174505</t>
  </si>
  <si>
    <t>SLF-CAN CURR CGAAP-174172</t>
  </si>
  <si>
    <t>VF-174506</t>
  </si>
  <si>
    <t>SLF-CAN CURR CGAAP-174173</t>
  </si>
  <si>
    <t>VF-174507</t>
  </si>
  <si>
    <t>SLF-CAN CURR CGAAP-174174</t>
  </si>
  <si>
    <t>VF-174508</t>
  </si>
  <si>
    <t>SLF-CAN CURR CGAAP-174175</t>
  </si>
  <si>
    <t>VF-174509</t>
  </si>
  <si>
    <t>SLF-CAN CURR CGAAP-174181</t>
  </si>
  <si>
    <t>VF-174510</t>
  </si>
  <si>
    <t>SLF-CAN CURR CGAAP-174182</t>
  </si>
  <si>
    <t>VF-174511</t>
  </si>
  <si>
    <t>SLF-CAN CURR CGAAP-174184</t>
  </si>
  <si>
    <t>VF-174512</t>
  </si>
  <si>
    <t>SLF-CAN CURR CGAAP-174186</t>
  </si>
  <si>
    <t>VF-174513</t>
  </si>
  <si>
    <t>SLF-CAN CURR CGAAP-174187</t>
  </si>
  <si>
    <t>VF-174514</t>
  </si>
  <si>
    <t>SLF-CAN CURR CGAAP-174188</t>
  </si>
  <si>
    <t>VF-174517</t>
  </si>
  <si>
    <t>SLF-CAN CURR CGAAP-174189</t>
  </si>
  <si>
    <t>VF-174519</t>
  </si>
  <si>
    <t>SLF-CAN CURR CGAAP-174190</t>
  </si>
  <si>
    <t>VF-174521</t>
  </si>
  <si>
    <t>SLF-CAN CURR CGAAP-174191</t>
  </si>
  <si>
    <t>VF-174522</t>
  </si>
  <si>
    <t>SLF-CAN CURR CGAAP-174192</t>
  </si>
  <si>
    <t>VF-174523</t>
  </si>
  <si>
    <t>SLF-CAN CURR CGAAP-174193</t>
  </si>
  <si>
    <t>VF-174524</t>
  </si>
  <si>
    <t>SLF-CAN CURR CGAAP-174194</t>
  </si>
  <si>
    <t>VF-174525</t>
  </si>
  <si>
    <t>SLF-CAN CURR CGAAP-174195</t>
  </si>
  <si>
    <t>VF-174526</t>
  </si>
  <si>
    <t>SLF-CAN CURR CGAAP-174196</t>
  </si>
  <si>
    <t>VF-174527</t>
  </si>
  <si>
    <t>SLF-CAN CURR CGAAP-174202</t>
  </si>
  <si>
    <t>VF-174528</t>
  </si>
  <si>
    <t>SLF-CAN CURR CGAAP-174204</t>
  </si>
  <si>
    <t>VF-174529</t>
  </si>
  <si>
    <t>SLF-CAN CURR CGAAP-174205</t>
  </si>
  <si>
    <t>VF-174530</t>
  </si>
  <si>
    <t>SLF-CAN CURR CGAAP-174225</t>
  </si>
  <si>
    <t>VF-174536</t>
  </si>
  <si>
    <t>SLF-CAN CURR CGAAP-174226</t>
  </si>
  <si>
    <t>VF-174537</t>
  </si>
  <si>
    <t>SLF-CAN CURR CGAAP-174227</t>
  </si>
  <si>
    <t>VF-174538</t>
  </si>
  <si>
    <t>SLF-CAN CURR CGAAP-174228</t>
  </si>
  <si>
    <t>VF-174539</t>
  </si>
  <si>
    <t>SLF-CAN CURR CGAAP-174229</t>
  </si>
  <si>
    <t>VF-174542</t>
  </si>
  <si>
    <t>SLF-CAN CURR CGAAP-174230</t>
  </si>
  <si>
    <t>VF-174543</t>
  </si>
  <si>
    <t>SLF-CAN CURR CGAAP-174231</t>
  </si>
  <si>
    <t>VF-174544</t>
  </si>
  <si>
    <t>SLF-CAN CURR CGAAP-174232</t>
  </si>
  <si>
    <t>VF-174546</t>
  </si>
  <si>
    <t>SLF-CAN CURR CGAAP-174233</t>
  </si>
  <si>
    <t>VF-174547</t>
  </si>
  <si>
    <t>SLF-CAN CURR CGAAP-174235</t>
  </si>
  <si>
    <t>VF-174548</t>
  </si>
  <si>
    <t>SLF-CAN CURR CGAAP-174236</t>
  </si>
  <si>
    <t>VF-174549</t>
  </si>
  <si>
    <t>SLF-CAN CURR CGAAP-174239</t>
  </si>
  <si>
    <t>VF-174550</t>
  </si>
  <si>
    <t>SLF-CAN CURR CGAAP-174240</t>
  </si>
  <si>
    <t>VF-174551</t>
  </si>
  <si>
    <t>SLF-CAN CURR CGAAP-174241</t>
  </si>
  <si>
    <t>VF-174552</t>
  </si>
  <si>
    <t>SLF-CAN CURR CGAAP-174242</t>
  </si>
  <si>
    <t>VF-174553</t>
  </si>
  <si>
    <t>SLF-CAN CURR CGAAP-174243</t>
  </si>
  <si>
    <t>VF-174554</t>
  </si>
  <si>
    <t>SLF-CAN CURR CGAAP-174244</t>
  </si>
  <si>
    <t>VF-174560</t>
  </si>
  <si>
    <t>SLF-CAN CURR CGAAP-174245</t>
  </si>
  <si>
    <t>VF-174569</t>
  </si>
  <si>
    <t>SLF-CAN CURR CGAAP-174246</t>
  </si>
  <si>
    <t>VF-174571</t>
  </si>
  <si>
    <t>SLF-CAN CURR CGAAP-174248</t>
  </si>
  <si>
    <t>VF-174572</t>
  </si>
  <si>
    <t>SLF-CAN CURR CGAAP-174249</t>
  </si>
  <si>
    <t>VF-174575</t>
  </si>
  <si>
    <t>SLF-CAN CURR CGAAP-174250</t>
  </si>
  <si>
    <t>VF-174576</t>
  </si>
  <si>
    <t>SLF-CAN CURR CGAAP-174251</t>
  </si>
  <si>
    <t>VF-174577</t>
  </si>
  <si>
    <t>SLF-CAN CURR CGAAP-174252</t>
  </si>
  <si>
    <t>VF-174578</t>
  </si>
  <si>
    <t>SLF-CAN CURR CGAAP-174253</t>
  </si>
  <si>
    <t>VF-174579</t>
  </si>
  <si>
    <t>SLF-CAN CURR CGAAP-174256</t>
  </si>
  <si>
    <t>VF-174580</t>
  </si>
  <si>
    <t>SLF-CAN CURR CGAAP-174262</t>
  </si>
  <si>
    <t>VF-174581</t>
  </si>
  <si>
    <t>SLF-CAN CURR CGAAP-174263</t>
  </si>
  <si>
    <t>VF-174586</t>
  </si>
  <si>
    <t>SLF-CAN CURR CGAAP-174264</t>
  </si>
  <si>
    <t>VF-174587</t>
  </si>
  <si>
    <t>SLF-CAN CURR CGAAP-174265</t>
  </si>
  <si>
    <t>VF-174592</t>
  </si>
  <si>
    <t>SLF-CAN CURR CGAAP-174266</t>
  </si>
  <si>
    <t>VF-174593</t>
  </si>
  <si>
    <t>SLF-CAN CURR CGAAP-174267</t>
  </si>
  <si>
    <t>VF-174596</t>
  </si>
  <si>
    <t>SLF-CAN CURR CGAAP-174268</t>
  </si>
  <si>
    <t>VF-174597</t>
  </si>
  <si>
    <t>SLF-CAN CURR CGAAP-174269</t>
  </si>
  <si>
    <t>VF-174598</t>
  </si>
  <si>
    <t>SLF-CAN CURR CGAAP-174270</t>
  </si>
  <si>
    <t>VF-174600</t>
  </si>
  <si>
    <t>SLF-CAN CURR CGAAP-174271</t>
  </si>
  <si>
    <t>VF-174605</t>
  </si>
  <si>
    <t>SLF-CAN CURR CGAAP-174272</t>
  </si>
  <si>
    <t>VF-174607</t>
  </si>
  <si>
    <t>SLF-CAN CURR CGAAP-174273</t>
  </si>
  <si>
    <t>VF-174611</t>
  </si>
  <si>
    <t>SLF-CAN CURR CGAAP-174274</t>
  </si>
  <si>
    <t>VF-174612</t>
  </si>
  <si>
    <t>SLF-CAN CURR CGAAP-174275</t>
  </si>
  <si>
    <t>VF-174617</t>
  </si>
  <si>
    <t>SLF-CAN CURR CGAAP-174276</t>
  </si>
  <si>
    <t>VF-174618</t>
  </si>
  <si>
    <t>SLF-CAN CURR CGAAP-174277</t>
  </si>
  <si>
    <t>VF-174619</t>
  </si>
  <si>
    <t>SLF-CAN CURR CGAAP-174278</t>
  </si>
  <si>
    <t>VF-174620</t>
  </si>
  <si>
    <t>SLF-CAN CURR CGAAP-174279</t>
  </si>
  <si>
    <t>VF-174623</t>
  </si>
  <si>
    <t>SLF-CAN CURR CGAAP-174280</t>
  </si>
  <si>
    <t>VF-174624</t>
  </si>
  <si>
    <t>SLF-CAN CURR CGAAP-174281</t>
  </si>
  <si>
    <t>VF-174625</t>
  </si>
  <si>
    <t>SLF-CAN CURR CGAAP-174282</t>
  </si>
  <si>
    <t>VF-174626</t>
  </si>
  <si>
    <t>SLF-CAN CURR CGAAP-174283</t>
  </si>
  <si>
    <t>VF-174627</t>
  </si>
  <si>
    <t>SLF-CAN CURR CGAAP-174284</t>
  </si>
  <si>
    <t>VF-174628</t>
  </si>
  <si>
    <t>SLF-CAN CURR CGAAP-174285</t>
  </si>
  <si>
    <t>VF-174629</t>
  </si>
  <si>
    <t>SLF-CAN CURR CGAAP-174286</t>
  </si>
  <si>
    <t>VF-174630</t>
  </si>
  <si>
    <t>SLF-CAN CURR CGAAP-174287</t>
  </si>
  <si>
    <t>VF-174631</t>
  </si>
  <si>
    <t>SLF-CAN CURR CGAAP-174288</t>
  </si>
  <si>
    <t>VF-174633</t>
  </si>
  <si>
    <t>SLF-CAN CURR CGAAP-174289</t>
  </si>
  <si>
    <t>VF-174634</t>
  </si>
  <si>
    <t>SLF-CAN CURR CGAAP-174290</t>
  </si>
  <si>
    <t>VF-174635</t>
  </si>
  <si>
    <t>SLF-CAN CURR CGAAP-174291</t>
  </si>
  <si>
    <t>VF-174636</t>
  </si>
  <si>
    <t>SLF-CAN CURR CGAAP-174292</t>
  </si>
  <si>
    <t>VF-174637</t>
  </si>
  <si>
    <t>SLF-CAN CURR CGAAP-174293</t>
  </si>
  <si>
    <t>VF-174638</t>
  </si>
  <si>
    <t>SLF-CAN CURR CGAAP-174294</t>
  </si>
  <si>
    <t>VF-174641</t>
  </si>
  <si>
    <t>SLF-CAN CURR CGAAP-174295</t>
  </si>
  <si>
    <t>VF-174642</t>
  </si>
  <si>
    <t>SLF-CAN CURR CGAAP-174296</t>
  </si>
  <si>
    <t>VF-174643</t>
  </si>
  <si>
    <t>SLF-CAN CURR CGAAP-174305</t>
  </si>
  <si>
    <t>VF-174644</t>
  </si>
  <si>
    <t>SLF-CAN CURR CGAAP-174312</t>
  </si>
  <si>
    <t>VF-174645</t>
  </si>
  <si>
    <t>SLF-CAN CURR CGAAP-174314</t>
  </si>
  <si>
    <t>VF-174646</t>
  </si>
  <si>
    <t>SLF-CAN CURR CGAAP-174315</t>
  </si>
  <si>
    <t>VF-174647</t>
  </si>
  <si>
    <t>SLF-CAN CURR CGAAP-174316</t>
  </si>
  <si>
    <t>VF-174648</t>
  </si>
  <si>
    <t>SLF-CAN CURR CGAAP-174317</t>
  </si>
  <si>
    <t>VF-174649</t>
  </si>
  <si>
    <t>SLF-CAN CURR CGAAP-174318</t>
  </si>
  <si>
    <t>VF-174650</t>
  </si>
  <si>
    <t>SLF-CAN CURR CGAAP-174319</t>
  </si>
  <si>
    <t>VF-174651</t>
  </si>
  <si>
    <t>SLF-CAN CURR CGAAP-174320</t>
  </si>
  <si>
    <t>VF-174652</t>
  </si>
  <si>
    <t>SLF-CAN CURR CGAAP-174322</t>
  </si>
  <si>
    <t>VF-174654</t>
  </si>
  <si>
    <t>SLF-CAN CURR CGAAP-174323</t>
  </si>
  <si>
    <t>VF-174655</t>
  </si>
  <si>
    <t>SLF-CAN CURR CGAAP-174324</t>
  </si>
  <si>
    <t>VF-174656</t>
  </si>
  <si>
    <t>SLF-CAN CURR CGAAP-174325</t>
  </si>
  <si>
    <t>VF-174658</t>
  </si>
  <si>
    <t>SLF-CAN CURR CGAAP-174326</t>
  </si>
  <si>
    <t>VF-174659</t>
  </si>
  <si>
    <t>SLF-CAN CURR CGAAP-174332</t>
  </si>
  <si>
    <t>VF-174661</t>
  </si>
  <si>
    <t>SLF-CAN CURR CGAAP-174333</t>
  </si>
  <si>
    <t>VF-174662</t>
  </si>
  <si>
    <t>SLF-CAN CURR CGAAP-174334</t>
  </si>
  <si>
    <t>VF-174666</t>
  </si>
  <si>
    <t>SLF-CAN CURR CGAAP-174336</t>
  </si>
  <si>
    <t>VF-174667</t>
  </si>
  <si>
    <t>SLF-CAN CURR CGAAP-174337</t>
  </si>
  <si>
    <t>VF-174668</t>
  </si>
  <si>
    <t>SLF-CAN CURR CGAAP-174338</t>
  </si>
  <si>
    <t>VF-174669</t>
  </si>
  <si>
    <t>SLF-CAN CURR CGAAP-174339</t>
  </si>
  <si>
    <t>VF-174673</t>
  </si>
  <si>
    <t>SLF-CAN CURR CGAAP-174340</t>
  </si>
  <si>
    <t>VF-174674</t>
  </si>
  <si>
    <t>SLF-CAN CURR CGAAP-174341</t>
  </si>
  <si>
    <t>VF-174676</t>
  </si>
  <si>
    <t>SLF-CAN CURR CGAAP-174342</t>
  </si>
  <si>
    <t>VF-174677</t>
  </si>
  <si>
    <t>SLF-CAN CURR CGAAP-174343</t>
  </si>
  <si>
    <t>VF-174678</t>
  </si>
  <si>
    <t>SLF-CAN CURR CGAAP-174344</t>
  </si>
  <si>
    <t>VF-174679</t>
  </si>
  <si>
    <t>SLF-CAN CURR CGAAP-174349</t>
  </si>
  <si>
    <t>VF-174680</t>
  </si>
  <si>
    <t>SLF-CAN CURR CGAAP-174354</t>
  </si>
  <si>
    <t>VF-174682</t>
  </si>
  <si>
    <t>SLF-CAN CURR CGAAP-174355</t>
  </si>
  <si>
    <t>VF-174683</t>
  </si>
  <si>
    <t>SLF-CAN CURR CGAAP-174356</t>
  </si>
  <si>
    <t>VF-174684</t>
  </si>
  <si>
    <t>SLF-CAN CURR CGAAP-174359</t>
  </si>
  <si>
    <t>VF-174685</t>
  </si>
  <si>
    <t>SLF-CAN CURR CGAAP-174391</t>
  </si>
  <si>
    <t>VF-174686</t>
  </si>
  <si>
    <t>SLF-CAN CURR CGAAP-174392</t>
  </si>
  <si>
    <t>VF-174687</t>
  </si>
  <si>
    <t>SLF-CAN CURR CGAAP-174393</t>
  </si>
  <si>
    <t>VF-174690</t>
  </si>
  <si>
    <t>SLF-CAN CURR CGAAP-174395</t>
  </si>
  <si>
    <t>VF-174691</t>
  </si>
  <si>
    <t>SLF-CAN CURR CGAAP-174397</t>
  </si>
  <si>
    <t>VF-174692</t>
  </si>
  <si>
    <t>SLF-CAN CURR CGAAP-174398</t>
  </si>
  <si>
    <t>VF-174693</t>
  </si>
  <si>
    <t>SLF-CAN CURR CGAAP-174399</t>
  </si>
  <si>
    <t>VF-174694</t>
  </si>
  <si>
    <t>SLF-CAN CURR CGAAP-174400</t>
  </si>
  <si>
    <t>VF-174695</t>
  </si>
  <si>
    <t>SLF-CAN CURR CGAAP-174401</t>
  </si>
  <si>
    <t>VF-174696</t>
  </si>
  <si>
    <t>SLF-CAN CURR CGAAP-174402</t>
  </si>
  <si>
    <t>VF-174697</t>
  </si>
  <si>
    <t>SLF-CAN CURR CGAAP-174403</t>
  </si>
  <si>
    <t>VF-174699</t>
  </si>
  <si>
    <t>SLF-CAN CURR CGAAP-174404</t>
  </si>
  <si>
    <t>VF-174700</t>
  </si>
  <si>
    <t>SLF-CAN CURR CGAAP-174405</t>
  </si>
  <si>
    <t>VF-174703</t>
  </si>
  <si>
    <t>SLF-CAN CURR CGAAP-174406</t>
  </si>
  <si>
    <t>VF-174705</t>
  </si>
  <si>
    <t>SLF-CAN CURR CGAAP-174407</t>
  </si>
  <si>
    <t>VF-174706</t>
  </si>
  <si>
    <t>SLF-CAN CURR CGAAP-174408</t>
  </si>
  <si>
    <t>VF-174707</t>
  </si>
  <si>
    <t>SLF-CAN CURR CGAAP-174410</t>
  </si>
  <si>
    <t>VF-174708</t>
  </si>
  <si>
    <t>SLF-CAN CURR CGAAP-174415</t>
  </si>
  <si>
    <t>VF-174709</t>
  </si>
  <si>
    <t>SLF-CAN CURR CGAAP-174416</t>
  </si>
  <si>
    <t>VF-174710</t>
  </si>
  <si>
    <t>SLF-CAN CURR CGAAP-174417</t>
  </si>
  <si>
    <t>VF-174711</t>
  </si>
  <si>
    <t>SLF-CAN CURR CGAAP-174418</t>
  </si>
  <si>
    <t>VF-174712</t>
  </si>
  <si>
    <t>SLF-CAN CURR CGAAP-174419</t>
  </si>
  <si>
    <t>VF-174713</t>
  </si>
  <si>
    <t>SLF-CAN CURR CGAAP-174424</t>
  </si>
  <si>
    <t>VF-174714</t>
  </si>
  <si>
    <t>SLF-CAN CURR CGAAP-174425</t>
  </si>
  <si>
    <t>VF-174717</t>
  </si>
  <si>
    <t>SLF-CAN CURR CGAAP-174432</t>
  </si>
  <si>
    <t>VF-174718</t>
  </si>
  <si>
    <t>SLF-CAN CURR CGAAP-174433</t>
  </si>
  <si>
    <t>VF-174719</t>
  </si>
  <si>
    <t>SLF-CAN CURR CGAAP-174436</t>
  </si>
  <si>
    <t>VF-174720</t>
  </si>
  <si>
    <t>SLF-CAN CURR CGAAP-174437</t>
  </si>
  <si>
    <t>VF-174721</t>
  </si>
  <si>
    <t>SLF-CAN CURR CGAAP-174438</t>
  </si>
  <si>
    <t>VF-174722</t>
  </si>
  <si>
    <t>SLF-CAN CURR CGAAP-174439</t>
  </si>
  <si>
    <t>VF-174723</t>
  </si>
  <si>
    <t>SLF-CAN CURR CGAAP-174443</t>
  </si>
  <si>
    <t>VF-174724</t>
  </si>
  <si>
    <t>SLF-CAN CURR CGAAP-174444</t>
  </si>
  <si>
    <t>VF-174725</t>
  </si>
  <si>
    <t>SLF-CAN CURR CGAAP-174445</t>
  </si>
  <si>
    <t>VF-174726</t>
  </si>
  <si>
    <t>SLF-CAN CURR CGAAP-174446</t>
  </si>
  <si>
    <t>VF-174727</t>
  </si>
  <si>
    <t>SLF-CAN CURR CGAAP-174447</t>
  </si>
  <si>
    <t>VF-174728</t>
  </si>
  <si>
    <t>SLF-CAN CURR CGAAP-174449</t>
  </si>
  <si>
    <t>VF-174730</t>
  </si>
  <si>
    <t>SLF-CAN CURR CGAAP-174450</t>
  </si>
  <si>
    <t>VF-174731</t>
  </si>
  <si>
    <t>SLF-CAN CURR CGAAP-174451</t>
  </si>
  <si>
    <t>VF-174732</t>
  </si>
  <si>
    <t>SLF-CAN CURR CGAAP-174452</t>
  </si>
  <si>
    <t>VF-174733</t>
  </si>
  <si>
    <t>SLF-CAN CURR CGAAP-174453</t>
  </si>
  <si>
    <t>VF-174734</t>
  </si>
  <si>
    <t>SLF-CAN CURR CGAAP-174454</t>
  </si>
  <si>
    <t>VF-174735</t>
  </si>
  <si>
    <t>SLF-CAN CURR CGAAP-174455</t>
  </si>
  <si>
    <t>VF-174737</t>
  </si>
  <si>
    <t>SLF-CAN CURR CGAAP-174457</t>
  </si>
  <si>
    <t>VF-174738</t>
  </si>
  <si>
    <t>SLF-CAN CURR CGAAP-174458</t>
  </si>
  <si>
    <t>VF-174739</t>
  </si>
  <si>
    <t>SLF-CAN CURR CGAAP-174467</t>
  </si>
  <si>
    <t>VF-174740</t>
  </si>
  <si>
    <t>SLF-CAN CURR CGAAP-174469</t>
  </si>
  <si>
    <t>VF-174741</t>
  </si>
  <si>
    <t>SLF-CAN CURR CGAAP-174471</t>
  </si>
  <si>
    <t>VF-174743</t>
  </si>
  <si>
    <t>SLF-CAN CURR CGAAP-174476</t>
  </si>
  <si>
    <t>VF-174744</t>
  </si>
  <si>
    <t>SLF-CAN CURR CGAAP-174480</t>
  </si>
  <si>
    <t>VF-174745</t>
  </si>
  <si>
    <t>SLF-CAN CURR CGAAP-174481</t>
  </si>
  <si>
    <t>VF-174750</t>
  </si>
  <si>
    <t>SLF-CAN CURR CGAAP-174483</t>
  </si>
  <si>
    <t>VF-174753</t>
  </si>
  <si>
    <t>SLF-CAN CURR CGAAP-174485</t>
  </si>
  <si>
    <t>VF-174754</t>
  </si>
  <si>
    <t>SLF-CAN CURR CGAAP-174486</t>
  </si>
  <si>
    <t>VF-174755</t>
  </si>
  <si>
    <t>SLF-CAN CURR CGAAP-174488</t>
  </si>
  <si>
    <t>VF-174757</t>
  </si>
  <si>
    <t>SLF-CAN CURR CGAAP-174489</t>
  </si>
  <si>
    <t>VF-174758</t>
  </si>
  <si>
    <t>SLF-CAN CURR CGAAP-174490</t>
  </si>
  <si>
    <t>VF-174761</t>
  </si>
  <si>
    <t>SLF-CAN CURR CGAAP-174491</t>
  </si>
  <si>
    <t>VF-174766</t>
  </si>
  <si>
    <t>SLF-CAN CURR CGAAP-174492</t>
  </si>
  <si>
    <t>VF-174767</t>
  </si>
  <si>
    <t>SLF-CAN CURR CGAAP-174493</t>
  </si>
  <si>
    <t>VF-174769</t>
  </si>
  <si>
    <t>SLF-CAN CURR CGAAP-174494</t>
  </si>
  <si>
    <t>VF-174770</t>
  </si>
  <si>
    <t>SLF-CAN CURR CGAAP-174495</t>
  </si>
  <si>
    <t>VF-174771</t>
  </si>
  <si>
    <t>SLF-CAN CURR CGAAP-174496</t>
  </si>
  <si>
    <t>VF-174772</t>
  </si>
  <si>
    <t>SLF-CAN CURR CGAAP-174498</t>
  </si>
  <si>
    <t>VF-174773</t>
  </si>
  <si>
    <t>SLF-CAN CURR CGAAP-174499</t>
  </si>
  <si>
    <t>VF-174774</t>
  </si>
  <si>
    <t>SLF-CAN CURR CGAAP-174500</t>
  </si>
  <si>
    <t>VF-174775</t>
  </si>
  <si>
    <t>SLF-CAN CURR CGAAP-174504</t>
  </si>
  <si>
    <t>VF-174776</t>
  </si>
  <si>
    <t>SLF-CAN CURR CGAAP-174505</t>
  </si>
  <si>
    <t>VF-174777</t>
  </si>
  <si>
    <t>SLF-CAN CURR CGAAP-174506</t>
  </si>
  <si>
    <t>VF-174778</t>
  </si>
  <si>
    <t>SLF-CAN CURR CGAAP-174507</t>
  </si>
  <si>
    <t>VF-174779</t>
  </si>
  <si>
    <t>SLF-CAN CURR CGAAP-174508</t>
  </si>
  <si>
    <t>VF-174780</t>
  </si>
  <si>
    <t>SLF-CAN CURR CGAAP-174509</t>
  </si>
  <si>
    <t>VF-174781</t>
  </si>
  <si>
    <t>SLF-CAN CURR CGAAP-174510</t>
  </si>
  <si>
    <t>VF-174782</t>
  </si>
  <si>
    <t>SLF-CAN CURR CGAAP-174511</t>
  </si>
  <si>
    <t>VF-174783</t>
  </si>
  <si>
    <t>SLF-CAN CURR CGAAP-174512</t>
  </si>
  <si>
    <t>VF-174784</t>
  </si>
  <si>
    <t>SLF-CAN CURR CGAAP-174513</t>
  </si>
  <si>
    <t>VF-174785</t>
  </si>
  <si>
    <t>SLF-CAN CURR CGAAP-174514</t>
  </si>
  <si>
    <t>VF-174786</t>
  </si>
  <si>
    <t>SLF-CAN CURR CGAAP-174517</t>
  </si>
  <si>
    <t>VF-174787</t>
  </si>
  <si>
    <t>SLF-CAN CURR CGAAP-174519</t>
  </si>
  <si>
    <t>VF-174799</t>
  </si>
  <si>
    <t>SLF-CAN CURR CGAAP-174521</t>
  </si>
  <si>
    <t>VF-174800</t>
  </si>
  <si>
    <t>SLF-CAN CURR CGAAP-174522</t>
  </si>
  <si>
    <t>VF-174805</t>
  </si>
  <si>
    <t>SLF-CAN CURR CGAAP-174523</t>
  </si>
  <si>
    <t>VF-174807</t>
  </si>
  <si>
    <t>SLF-CAN CURR CGAAP-174524</t>
  </si>
  <si>
    <t>VF-174808</t>
  </si>
  <si>
    <t>SLF-CAN CURR CGAAP-174525</t>
  </si>
  <si>
    <t>VF-174810</t>
  </si>
  <si>
    <t>SLF-CAN CURR CGAAP-174526</t>
  </si>
  <si>
    <t>VF-174813</t>
  </si>
  <si>
    <t>SLF-CAN CURR CGAAP-174527</t>
  </si>
  <si>
    <t>VF-174814</t>
  </si>
  <si>
    <t>SLF-CAN CURR CGAAP-174528</t>
  </si>
  <si>
    <t>VF-174815</t>
  </si>
  <si>
    <t>SLF-CAN CURR CGAAP-174529</t>
  </si>
  <si>
    <t>VF-174816</t>
  </si>
  <si>
    <t>SLF-CAN CURR CGAAP-174530</t>
  </si>
  <si>
    <t>VF-174818</t>
  </si>
  <si>
    <t>SLF-CAN CURR CGAAP-174536</t>
  </si>
  <si>
    <t>VF-174832</t>
  </si>
  <si>
    <t>SLF-CAN CURR CGAAP-174537</t>
  </si>
  <si>
    <t>VF-174833</t>
  </si>
  <si>
    <t>SLF-CAN CURR CGAAP-174538</t>
  </si>
  <si>
    <t>VF-174839</t>
  </si>
  <si>
    <t>SLF-CAN CURR CGAAP-174539</t>
  </si>
  <si>
    <t>VF-174840</t>
  </si>
  <si>
    <t>SLF-CAN CURR CGAAP-174542</t>
  </si>
  <si>
    <t>VF-174841</t>
  </si>
  <si>
    <t>SLF-CAN CURR CGAAP-174543</t>
  </si>
  <si>
    <t>VF-174842</t>
  </si>
  <si>
    <t>SLF-CAN CURR CGAAP-174544</t>
  </si>
  <si>
    <t>VF-174847</t>
  </si>
  <si>
    <t>SLF-CAN CURR CGAAP-174546</t>
  </si>
  <si>
    <t>VF-174848</t>
  </si>
  <si>
    <t>SLF-CAN CURR CGAAP-174547</t>
  </si>
  <si>
    <t>VF-174849</t>
  </si>
  <si>
    <t>SLF-CAN CURR CGAAP-174548</t>
  </si>
  <si>
    <t>VF-174850</t>
  </si>
  <si>
    <t>SLF-CAN CURR CGAAP-174549</t>
  </si>
  <si>
    <t>VF-174852</t>
  </si>
  <si>
    <t>SLF-CAN CURR CGAAP-174550</t>
  </si>
  <si>
    <t>VF-174853</t>
  </si>
  <si>
    <t>SLF-CAN CURR CGAAP-174551</t>
  </si>
  <si>
    <t>VF-174856</t>
  </si>
  <si>
    <t>SLF-CAN CURR CGAAP-174552</t>
  </si>
  <si>
    <t>VF-174857</t>
  </si>
  <si>
    <t>SLF-CAN CURR CGAAP-174553</t>
  </si>
  <si>
    <t>VF-174858</t>
  </si>
  <si>
    <t>SLF-CAN CURR CGAAP-174554</t>
  </si>
  <si>
    <t>VF-174859</t>
  </si>
  <si>
    <t>SLF-CAN CURR CGAAP-174560</t>
  </si>
  <si>
    <t>VF-174860</t>
  </si>
  <si>
    <t>SLF-CAN CURR CGAAP-174569</t>
  </si>
  <si>
    <t>VF-174862</t>
  </si>
  <si>
    <t>SLF-CAN CURR CGAAP-174571</t>
  </si>
  <si>
    <t>VF-174863</t>
  </si>
  <si>
    <t>SLF-CAN CURR CGAAP-174572</t>
  </si>
  <si>
    <t>VF-174865</t>
  </si>
  <si>
    <t>SLF-CAN CURR CGAAP-174575</t>
  </si>
  <si>
    <t>VF-174866</t>
  </si>
  <si>
    <t>SLF-CAN CURR CGAAP-174576</t>
  </si>
  <si>
    <t>VF-174867</t>
  </si>
  <si>
    <t>SLF-CAN CURR CGAAP-174577</t>
  </si>
  <si>
    <t>VF-174869</t>
  </si>
  <si>
    <t>SLF-CAN CURR CGAAP-174578</t>
  </si>
  <si>
    <t>VF-174870</t>
  </si>
  <si>
    <t>SLF-CAN CURR CGAAP-174579</t>
  </si>
  <si>
    <t>VF-174873</t>
  </si>
  <si>
    <t>SLF-CAN CURR CGAAP-174580</t>
  </si>
  <si>
    <t>VF-174875</t>
  </si>
  <si>
    <t>SLF-CAN CURR CGAAP-174581</t>
  </si>
  <si>
    <t>VF-174877</t>
  </si>
  <si>
    <t>SLF-CAN CURR CGAAP-174586</t>
  </si>
  <si>
    <t>VF-174878</t>
  </si>
  <si>
    <t>SLF-CAN CURR CGAAP-174587</t>
  </si>
  <si>
    <t>VF-174879</t>
  </si>
  <si>
    <t>SLF-CAN CURR CGAAP-174592</t>
  </si>
  <si>
    <t>VF-174882</t>
  </si>
  <si>
    <t>SLF-CAN CURR CGAAP-174593</t>
  </si>
  <si>
    <t>VF-174883</t>
  </si>
  <si>
    <t>SLF-CAN CURR CGAAP-174596</t>
  </si>
  <si>
    <t>VF-174884</t>
  </si>
  <si>
    <t>SLF-CAN CURR CGAAP-174597</t>
  </si>
  <si>
    <t>VF-174885</t>
  </si>
  <si>
    <t>SLF-CAN CURR CGAAP-174598</t>
  </si>
  <si>
    <t>VF-174886</t>
  </si>
  <si>
    <t>SLF-CAN CURR CGAAP-174600</t>
  </si>
  <si>
    <t>VF-174888</t>
  </si>
  <si>
    <t>SLF-CAN CURR CGAAP-174605</t>
  </si>
  <si>
    <t>VF-174889</t>
  </si>
  <si>
    <t>SLF-CAN CURR CGAAP-174607</t>
  </si>
  <si>
    <t>VF-174890</t>
  </si>
  <si>
    <t>SLF-CAN CURR CGAAP-174611</t>
  </si>
  <si>
    <t>VF-174891</t>
  </si>
  <si>
    <t>SLF-CAN CURR CGAAP-174612</t>
  </si>
  <si>
    <t>VF-174892</t>
  </si>
  <si>
    <t>SLF-CAN CURR CGAAP-174617</t>
  </si>
  <si>
    <t>VF-174894</t>
  </si>
  <si>
    <t>SLF-CAN CURR CGAAP-174618</t>
  </si>
  <si>
    <t>VF-174896</t>
  </si>
  <si>
    <t>SLF-CAN CURR CGAAP-174619</t>
  </si>
  <si>
    <t>VF-174897</t>
  </si>
  <si>
    <t>SLF-CAN CURR CGAAP-174620</t>
  </si>
  <si>
    <t>VF-174906</t>
  </si>
  <si>
    <t>SLF-CAN CURR CGAAP-174623</t>
  </si>
  <si>
    <t>VF-174907</t>
  </si>
  <si>
    <t>SLF-CAN CURR CGAAP-174624</t>
  </si>
  <si>
    <t>VF-174909</t>
  </si>
  <si>
    <t>SLF-CAN CURR CGAAP-174625</t>
  </si>
  <si>
    <t>VF-174987</t>
  </si>
  <si>
    <t>SLF-CAN CURR CGAAP-174626</t>
  </si>
  <si>
    <t>VF-174988</t>
  </si>
  <si>
    <t>SLF-CAN CURR CGAAP-174627</t>
  </si>
  <si>
    <t>VF-174991</t>
  </si>
  <si>
    <t>SLF-CAN CURR CGAAP-174628</t>
  </si>
  <si>
    <t>VF-174994</t>
  </si>
  <si>
    <t>SLF-CAN CURR CGAAP-174629</t>
  </si>
  <si>
    <t>VF-174995</t>
  </si>
  <si>
    <t>SLF-CAN CURR CGAAP-174630</t>
  </si>
  <si>
    <t>VF-174997</t>
  </si>
  <si>
    <t>SLF-CAN CURR CGAAP-174631</t>
  </si>
  <si>
    <t>VF-174998</t>
  </si>
  <si>
    <t>SLF-CAN CURR CGAAP-174633</t>
  </si>
  <si>
    <t>VF-174999</t>
  </si>
  <si>
    <t>SLF-CAN CURR CGAAP-174634</t>
  </si>
  <si>
    <t>VH-100203</t>
  </si>
  <si>
    <t>SLF-CAN CURR CGAAP-174635</t>
  </si>
  <si>
    <t>VH-100254</t>
  </si>
  <si>
    <t>SLF-CAN CURR CGAAP-174636</t>
  </si>
  <si>
    <t>VH-100299</t>
  </si>
  <si>
    <t>SLF-CAN CURR CGAAP-174637</t>
  </si>
  <si>
    <t>VH-102002</t>
  </si>
  <si>
    <t>SLF-CAN CURR CGAAP-174638</t>
  </si>
  <si>
    <t>VH-102003</t>
  </si>
  <si>
    <t>SLF-CAN CURR CGAAP-174641</t>
  </si>
  <si>
    <t>VH-102004</t>
  </si>
  <si>
    <t>SLF-CAN CURR CGAAP-174642</t>
  </si>
  <si>
    <t>VH-102008</t>
  </si>
  <si>
    <t>SLF-CAN CURR CGAAP-174643</t>
  </si>
  <si>
    <t>VH-102013</t>
  </si>
  <si>
    <t>SLF-CAN CURR CGAAP-174644</t>
  </si>
  <si>
    <t>VH-103104</t>
  </si>
  <si>
    <t>SLF-CAN CURR CGAAP-174645</t>
  </si>
  <si>
    <t>VH-103106</t>
  </si>
  <si>
    <t>SLF-CAN CURR CGAAP-174646</t>
  </si>
  <si>
    <t>VH-103107</t>
  </si>
  <si>
    <t>SLF-CAN CURR CGAAP-174647</t>
  </si>
  <si>
    <t>VH-103108</t>
  </si>
  <si>
    <t>SLF-CAN CURR CGAAP-174648</t>
  </si>
  <si>
    <t>VH-103109</t>
  </si>
  <si>
    <t>SLF-CAN CURR CGAAP-174649</t>
  </si>
  <si>
    <t>VH-103113</t>
  </si>
  <si>
    <t>SLF-CAN CURR CGAAP-174650</t>
  </si>
  <si>
    <t>VH-103114</t>
  </si>
  <si>
    <t>SLF-CAN CURR CGAAP-174651</t>
  </si>
  <si>
    <t>VH-103132</t>
  </si>
  <si>
    <t>SLF-CAN CURR CGAAP-174652</t>
  </si>
  <si>
    <t>VH-103145</t>
  </si>
  <si>
    <t>SLF-CAN CURR CGAAP-174654</t>
  </si>
  <si>
    <t>VH-103146</t>
  </si>
  <si>
    <t>SLF-CAN CURR CGAAP-174655</t>
  </si>
  <si>
    <t>VH-103167</t>
  </si>
  <si>
    <t>SLF-CAN CURR CGAAP-174656</t>
  </si>
  <si>
    <t>VH-103168</t>
  </si>
  <si>
    <t>SLF-CAN CURR CGAAP-174658</t>
  </si>
  <si>
    <t>VH-103321</t>
  </si>
  <si>
    <t>SLF-CAN CURR CGAAP-174659</t>
  </si>
  <si>
    <t>VH-123207</t>
  </si>
  <si>
    <t>SLF-CAN CURR CGAAP-174661</t>
  </si>
  <si>
    <t>VH-503000</t>
  </si>
  <si>
    <t>SLF-CAN CURR CGAAP-174662</t>
  </si>
  <si>
    <t>VH-599754</t>
  </si>
  <si>
    <t>SLF-CAN CURR CGAAP-174666</t>
  </si>
  <si>
    <t>VH-599758</t>
  </si>
  <si>
    <t>SLF-CAN CURR CGAAP-174667</t>
  </si>
  <si>
    <t>VH-599763</t>
  </si>
  <si>
    <t>SLF-CAN CURR CGAAP-174668</t>
  </si>
  <si>
    <t>VJ-200460</t>
  </si>
  <si>
    <t>SLF-CAN CURR CGAAP-174669</t>
  </si>
  <si>
    <t>VJ-200464</t>
  </si>
  <si>
    <t>SLF-CAN CURR CGAAP-174673</t>
  </si>
  <si>
    <t>SLF-CAN CURR CGAAP-174674</t>
  </si>
  <si>
    <t>VJ-200499</t>
  </si>
  <si>
    <t>SLF-CAN CURR CGAAP-174676</t>
  </si>
  <si>
    <t>VM-100203</t>
  </si>
  <si>
    <t>SLF-CAN CURR CGAAP-174677</t>
  </si>
  <si>
    <t>VM-100229</t>
  </si>
  <si>
    <t>SLF-CAN CURR CGAAP-174678</t>
  </si>
  <si>
    <t>VM-100254</t>
  </si>
  <si>
    <t>SLF-CAN CURR CGAAP-174679</t>
  </si>
  <si>
    <t>VM-100278</t>
  </si>
  <si>
    <t>SLF-CAN CURR CGAAP-174680</t>
  </si>
  <si>
    <t>VM-100299</t>
  </si>
  <si>
    <t>SLF-CAN CURR CGAAP-174682</t>
  </si>
  <si>
    <t>VM-102003</t>
  </si>
  <si>
    <t>SLF-CAN CURR CGAAP-174683</t>
  </si>
  <si>
    <t>VM-102004</t>
  </si>
  <si>
    <t>SLF-CAN CURR CGAAP-174684</t>
  </si>
  <si>
    <t>VM-102008</t>
  </si>
  <si>
    <t>SLF-CAN CURR CGAAP-174685</t>
  </si>
  <si>
    <t>VM-103104</t>
  </si>
  <si>
    <t>SLF-CAN CURR CGAAP-174686</t>
  </si>
  <si>
    <t>VM-103105</t>
  </si>
  <si>
    <t>SLF-CAN CURR CGAAP-174687</t>
  </si>
  <si>
    <t>VM-103106</t>
  </si>
  <si>
    <t>SLF-CAN CURR CGAAP-174690</t>
  </si>
  <si>
    <t>VM-103107</t>
  </si>
  <si>
    <t>SLF-CAN CURR CGAAP-174691</t>
  </si>
  <si>
    <t>VM-103108</t>
  </si>
  <si>
    <t>SLF-CAN CURR CGAAP-174692</t>
  </si>
  <si>
    <t>VM-103109</t>
  </si>
  <si>
    <t>SLF-CAN CURR CGAAP-174693</t>
  </si>
  <si>
    <t>VM-103113</t>
  </si>
  <si>
    <t>SLF-CAN CURR CGAAP-174694</t>
  </si>
  <si>
    <t>VM-103114</t>
  </si>
  <si>
    <t>SLF-CAN CURR CGAAP-174695</t>
  </si>
  <si>
    <t>VM-103132</t>
  </si>
  <si>
    <t>SLF-CAN CURR CGAAP-174696</t>
  </si>
  <si>
    <t>VM-103145</t>
  </si>
  <si>
    <t>SLF-CAN CURR CGAAP-174697</t>
  </si>
  <si>
    <t>VM-103146</t>
  </si>
  <si>
    <t>SLF-CAN CURR CGAAP-174699</t>
  </si>
  <si>
    <t>VM-103150</t>
  </si>
  <si>
    <t>SLF-CAN CURR CGAAP-174700</t>
  </si>
  <si>
    <t>VM-103167</t>
  </si>
  <si>
    <t>SLF-CAN CURR CGAAP-174703</t>
  </si>
  <si>
    <t>VM-400946</t>
  </si>
  <si>
    <t>SLF-CAN CURR CGAAP-174705</t>
  </si>
  <si>
    <t>VM-500330</t>
  </si>
  <si>
    <t>SLF-CAN CURR CGAAP-174706</t>
  </si>
  <si>
    <t>VM-500340</t>
  </si>
  <si>
    <t>SLF-CAN CURR CGAAP-174707</t>
  </si>
  <si>
    <t>VM-503000</t>
  </si>
  <si>
    <t>SLF-CAN CURR CGAAP-174708</t>
  </si>
  <si>
    <t>VM-503002</t>
  </si>
  <si>
    <t>SLF-CAN CURR CGAAP-174709</t>
  </si>
  <si>
    <t>VM-503134</t>
  </si>
  <si>
    <t>SLF-CAN CURR CGAAP-174710</t>
  </si>
  <si>
    <t>VM-599754</t>
  </si>
  <si>
    <t>SLF-CAN CURR CGAAP-174711</t>
  </si>
  <si>
    <t>VM-599758</t>
  </si>
  <si>
    <t>SLF-CAN CURR CGAAP-174712</t>
  </si>
  <si>
    <t>VM-599763</t>
  </si>
  <si>
    <t>SLF-CAN CURR CGAAP-174713</t>
  </si>
  <si>
    <t>VU-100203</t>
  </si>
  <si>
    <t>SLF-CAN CURR CGAAP-174714</t>
  </si>
  <si>
    <t>VU-100229</t>
  </si>
  <si>
    <t>SLF-CAN CURR CGAAP-174717</t>
  </si>
  <si>
    <t>VU-100254</t>
  </si>
  <si>
    <t>SLF-CAN CURR CGAAP-174718</t>
  </si>
  <si>
    <t>VU-100281</t>
  </si>
  <si>
    <t>SLF-CAN CURR CGAAP-174719</t>
  </si>
  <si>
    <t>VU-100299</t>
  </si>
  <si>
    <t>SLF-CAN CURR CGAAP-174720</t>
  </si>
  <si>
    <t>VU-102002</t>
  </si>
  <si>
    <t>SLF-CAN CURR CGAAP-174721</t>
  </si>
  <si>
    <t>VU-102003</t>
  </si>
  <si>
    <t>SLF-CAN CURR CGAAP-174722</t>
  </si>
  <si>
    <t>VU-102004</t>
  </si>
  <si>
    <t>SLF-CAN CURR CGAAP-174723</t>
  </si>
  <si>
    <t>VU-102008</t>
  </si>
  <si>
    <t>SLF-CAN CURR CGAAP-174724</t>
  </si>
  <si>
    <t>VU-102013</t>
  </si>
  <si>
    <t>SLF-CAN CURR CGAAP-174725</t>
  </si>
  <si>
    <t>VU-102024</t>
  </si>
  <si>
    <t>SLF-CAN CURR CGAAP-174726</t>
  </si>
  <si>
    <t>VU-102113</t>
  </si>
  <si>
    <t>SLF-CAN CURR CGAAP-174727</t>
  </si>
  <si>
    <t>VU-102114</t>
  </si>
  <si>
    <t>SLF-CAN CURR CGAAP-174728</t>
  </si>
  <si>
    <t>VU-103028</t>
  </si>
  <si>
    <t>SLF-CAN CURR CGAAP-174730</t>
  </si>
  <si>
    <t>VU-103104</t>
  </si>
  <si>
    <t>SLF-CAN CURR CGAAP-174731</t>
  </si>
  <si>
    <t>VU-103106</t>
  </si>
  <si>
    <t>SLF-CAN CURR CGAAP-174732</t>
  </si>
  <si>
    <t>VU-103107</t>
  </si>
  <si>
    <t>SLF-CAN CURR CGAAP-174733</t>
  </si>
  <si>
    <t>VU-103108</t>
  </si>
  <si>
    <t>SLF-CAN CURR CGAAP-174734</t>
  </si>
  <si>
    <t>VU-103109</t>
  </si>
  <si>
    <t>SLF-CAN CURR CGAAP-174735</t>
  </si>
  <si>
    <t>VU-103113</t>
  </si>
  <si>
    <t>SLF-CAN CURR CGAAP-174737</t>
  </si>
  <si>
    <t>VU-103114</t>
  </si>
  <si>
    <t>SLF-CAN CURR CGAAP-174738</t>
  </si>
  <si>
    <t>VU-103132</t>
  </si>
  <si>
    <t>SLF-CAN CURR CGAAP-174739</t>
  </si>
  <si>
    <t>VU-103145</t>
  </si>
  <si>
    <t>SLF-CAN CURR CGAAP-174740</t>
  </si>
  <si>
    <t>VU-103146</t>
  </si>
  <si>
    <t>SLF-CAN CURR CGAAP-174741</t>
  </si>
  <si>
    <t>VU-103150</t>
  </si>
  <si>
    <t>SLF-CAN CURR CGAAP-174743</t>
  </si>
  <si>
    <t>VU-103166</t>
  </si>
  <si>
    <t>SLF-CAN CURR CGAAP-174744</t>
  </si>
  <si>
    <t>VU-103170</t>
  </si>
  <si>
    <t>SLF-CAN CURR CGAAP-174745</t>
  </si>
  <si>
    <t>VU-103195</t>
  </si>
  <si>
    <t>SLF-CAN CURR CGAAP-174750</t>
  </si>
  <si>
    <t>VU-103321</t>
  </si>
  <si>
    <t>SLF-CAN CURR CGAAP-174753</t>
  </si>
  <si>
    <t>VU-159331</t>
  </si>
  <si>
    <t>SLF-CAN CURR CGAAP-174754</t>
  </si>
  <si>
    <t>VU-200400</t>
  </si>
  <si>
    <t>SLF-CAN CURR CGAAP-174755</t>
  </si>
  <si>
    <t>VU-200404</t>
  </si>
  <si>
    <t>SLF-CAN CURR CGAAP-174757</t>
  </si>
  <si>
    <t>VU-200405</t>
  </si>
  <si>
    <t>SLF-CAN CURR CGAAP-174758</t>
  </si>
  <si>
    <t>VU-200406</t>
  </si>
  <si>
    <t>SLF-CAN CURR CGAAP-174761</t>
  </si>
  <si>
    <t>VU-200414</t>
  </si>
  <si>
    <t>SLF-CAN CURR CGAAP-174766</t>
  </si>
  <si>
    <t>VU-200418</t>
  </si>
  <si>
    <t>SLF-CAN CURR CGAAP-174767</t>
  </si>
  <si>
    <t>VU-200422</t>
  </si>
  <si>
    <t>SLF-CAN CURR CGAAP-174769</t>
  </si>
  <si>
    <t>VU-200427</t>
  </si>
  <si>
    <t>SLF-CAN CURR CGAAP-174770</t>
  </si>
  <si>
    <t>VU-200428</t>
  </si>
  <si>
    <t>SLF-CAN CURR CGAAP-174771</t>
  </si>
  <si>
    <t>VU-200443</t>
  </si>
  <si>
    <t>SLF-CAN CURR CGAAP-174772</t>
  </si>
  <si>
    <t>VU-200445</t>
  </si>
  <si>
    <t>SLF-CAN CURR CGAAP-174773</t>
  </si>
  <si>
    <t>VU-200454</t>
  </si>
  <si>
    <t>SLF-CAN CURR CGAAP-174774</t>
  </si>
  <si>
    <t>VU-200459</t>
  </si>
  <si>
    <t>SLF-CAN CURR CGAAP-174775</t>
  </si>
  <si>
    <t>VU-200460</t>
  </si>
  <si>
    <t>SLF-CAN CURR CGAAP-174776</t>
  </si>
  <si>
    <t>VU-200461</t>
  </si>
  <si>
    <t>SLF-CAN CURR CGAAP-174777</t>
  </si>
  <si>
    <t>VU-200462</t>
  </si>
  <si>
    <t>SLF-CAN CURR CGAAP-174778</t>
  </si>
  <si>
    <t>VU-200463</t>
  </si>
  <si>
    <t>SLF-CAN CURR CGAAP-174779</t>
  </si>
  <si>
    <t>VU-200464</t>
  </si>
  <si>
    <t>SLF-CAN CURR CGAAP-174780</t>
  </si>
  <si>
    <t>VU-200469</t>
  </si>
  <si>
    <t>SLF-CAN CURR CGAAP-174781</t>
  </si>
  <si>
    <t>VU-200471</t>
  </si>
  <si>
    <t>SLF-CAN CURR CGAAP-174782</t>
  </si>
  <si>
    <t>VU-200482</t>
  </si>
  <si>
    <t>SLF-CAN CURR CGAAP-174783</t>
  </si>
  <si>
    <t>VU-200491</t>
  </si>
  <si>
    <t>SLF-CAN CURR CGAAP-174784</t>
  </si>
  <si>
    <t>VU-200499</t>
  </si>
  <si>
    <t>SLF-CAN CURR CGAAP-174785</t>
  </si>
  <si>
    <t>VU-200561</t>
  </si>
  <si>
    <t>SLF-CAN CURR CGAAP-174786</t>
  </si>
  <si>
    <t>VU-200562</t>
  </si>
  <si>
    <t>SLF-CAN CURR CGAAP-174787</t>
  </si>
  <si>
    <t>VU-200563</t>
  </si>
  <si>
    <t>SLF-CAN CURR CGAAP-174799</t>
  </si>
  <si>
    <t>VU-200577</t>
  </si>
  <si>
    <t>SLF-CAN CURR CGAAP-174800</t>
  </si>
  <si>
    <t>VU-200584</t>
  </si>
  <si>
    <t>SLF-CAN CURR CGAAP-174805</t>
  </si>
  <si>
    <t>VU-200589</t>
  </si>
  <si>
    <t>SLF-CAN CURR CGAAP-174807</t>
  </si>
  <si>
    <t>VU-200591</t>
  </si>
  <si>
    <t>SLF-CAN CURR CGAAP-174808</t>
  </si>
  <si>
    <t>VU-201607</t>
  </si>
  <si>
    <t>SLF-CAN CURR CGAAP-174810</t>
  </si>
  <si>
    <t>VU-201617</t>
  </si>
  <si>
    <t>SLF-CAN CURR CGAAP-174813</t>
  </si>
  <si>
    <t>VU-201621</t>
  </si>
  <si>
    <t>SLF-CAN CURR CGAAP-174814</t>
  </si>
  <si>
    <t>VU-201636</t>
  </si>
  <si>
    <t>SLF-CAN CURR CGAAP-174815</t>
  </si>
  <si>
    <t>VU-201637</t>
  </si>
  <si>
    <t>SLF-CAN CURR CGAAP-174816</t>
  </si>
  <si>
    <t>VU-201638</t>
  </si>
  <si>
    <t>SLF-CAN CURR CGAAP-174818</t>
  </si>
  <si>
    <t>VU-201664</t>
  </si>
  <si>
    <t>SLF-CAN CURR CGAAP-174832</t>
  </si>
  <si>
    <t>VU-201667</t>
  </si>
  <si>
    <t>SLF-CAN CURR CGAAP-174833</t>
  </si>
  <si>
    <t>VU-201670</t>
  </si>
  <si>
    <t>SLF-CAN CURR CGAAP-174839</t>
  </si>
  <si>
    <t>VU-201673</t>
  </si>
  <si>
    <t>SLF-CAN CURR CGAAP-174840</t>
  </si>
  <si>
    <t>VU-201676</t>
  </si>
  <si>
    <t>SLF-CAN CURR CGAAP-174841</t>
  </si>
  <si>
    <t>VU-201679</t>
  </si>
  <si>
    <t>SLF-CAN CURR CGAAP-174842</t>
  </si>
  <si>
    <t>VU-201682</t>
  </si>
  <si>
    <t>SLF-CAN CURR CGAAP-174847</t>
  </si>
  <si>
    <t>VU-201685</t>
  </si>
  <si>
    <t>SLF-CAN CURR CGAAP-174848</t>
  </si>
  <si>
    <t>VU-201688</t>
  </si>
  <si>
    <t>SLF-CAN CURR CGAAP-174849</t>
  </si>
  <si>
    <t>VU-201691</t>
  </si>
  <si>
    <t>SLF-CAN CURR CGAAP-174850</t>
  </si>
  <si>
    <t>VU-201693</t>
  </si>
  <si>
    <t>SLF-CAN CURR CGAAP-174852</t>
  </si>
  <si>
    <t>VU-201695</t>
  </si>
  <si>
    <t>SLF-CAN CURR CGAAP-174853</t>
  </si>
  <si>
    <t>VU-201705</t>
  </si>
  <si>
    <t>SLF-CAN CURR CGAAP-174856</t>
  </si>
  <si>
    <t>VU-201707</t>
  </si>
  <si>
    <t>SLF-CAN CURR CGAAP-174857</t>
  </si>
  <si>
    <t>VU-201714</t>
  </si>
  <si>
    <t>SLF-CAN CURR CGAAP-174858</t>
  </si>
  <si>
    <t>VU-201715</t>
  </si>
  <si>
    <t>SLF-CAN CURR CGAAP-174859</t>
  </si>
  <si>
    <t>VU-202059</t>
  </si>
  <si>
    <t>SLF-CAN CURR CGAAP-174860</t>
  </si>
  <si>
    <t>VU-202060</t>
  </si>
  <si>
    <t>SLF-CAN CURR CGAAP-174862</t>
  </si>
  <si>
    <t>VU-202286</t>
  </si>
  <si>
    <t>SLF-CAN CURR CGAAP-174863</t>
  </si>
  <si>
    <t>VU-202297</t>
  </si>
  <si>
    <t>SLF-CAN CURR CGAAP-174865</t>
  </si>
  <si>
    <t>VU-202298</t>
  </si>
  <si>
    <t>SLF-CAN CURR CGAAP-174866</t>
  </si>
  <si>
    <t>VU-202330</t>
  </si>
  <si>
    <t>SLF-CAN CURR CGAAP-174867</t>
  </si>
  <si>
    <t>VU-202515</t>
  </si>
  <si>
    <t>SLF-CAN CURR CGAAP-174869</t>
  </si>
  <si>
    <t>VU-202575</t>
  </si>
  <si>
    <t>SLF-CAN CURR CGAAP-174870</t>
  </si>
  <si>
    <t>VU-202585</t>
  </si>
  <si>
    <t>SLF-CAN CURR CGAAP-174873</t>
  </si>
  <si>
    <t>VU-202586</t>
  </si>
  <si>
    <t>SLF-CAN CURR CGAAP-174875</t>
  </si>
  <si>
    <t>VU-202597</t>
  </si>
  <si>
    <t>SLF-CAN CURR CGAAP-174877</t>
  </si>
  <si>
    <t>VU-203058</t>
  </si>
  <si>
    <t>SLF-CAN CURR CGAAP-174878</t>
  </si>
  <si>
    <t>VU-203065</t>
  </si>
  <si>
    <t>SLF-CAN CURR CGAAP-174879</t>
  </si>
  <si>
    <t>VU-203084</t>
  </si>
  <si>
    <t>SLF-CAN CURR CGAAP-174882</t>
  </si>
  <si>
    <t>VU-203340</t>
  </si>
  <si>
    <t>SLF-CAN CURR CGAAP-174883</t>
  </si>
  <si>
    <t>VU-274871</t>
  </si>
  <si>
    <t>SLF-CAN CURR CGAAP-174884</t>
  </si>
  <si>
    <t>VU-400800</t>
  </si>
  <si>
    <t>SLF-CAN CURR CGAAP-174885</t>
  </si>
  <si>
    <t>VU-400805</t>
  </si>
  <si>
    <t>SLF-CAN CURR CGAAP-174886</t>
  </si>
  <si>
    <t>VU-400813</t>
  </si>
  <si>
    <t>SLF-CAN CURR CGAAP-174888</t>
  </si>
  <si>
    <t>VU-400816</t>
  </si>
  <si>
    <t>SLF-CAN CURR CGAAP-174889</t>
  </si>
  <si>
    <t>VU-400817</t>
  </si>
  <si>
    <t>SLF-CAN CURR CGAAP-174890</t>
  </si>
  <si>
    <t>VU-400818</t>
  </si>
  <si>
    <t>SLF-CAN CURR CGAAP-174891</t>
  </si>
  <si>
    <t>VU-400835</t>
  </si>
  <si>
    <t>SLF-CAN CURR CGAAP-174892</t>
  </si>
  <si>
    <t>VU-400879</t>
  </si>
  <si>
    <t>SLF-CAN CURR CGAAP-174894</t>
  </si>
  <si>
    <t>VU-400889</t>
  </si>
  <si>
    <t>SLF-CAN CURR CGAAP-174896</t>
  </si>
  <si>
    <t>VU-400900</t>
  </si>
  <si>
    <t>SLF-CAN CURR CGAAP-174897</t>
  </si>
  <si>
    <t>VU-400926</t>
  </si>
  <si>
    <t>SLF-CAN CURR CGAAP-174906</t>
  </si>
  <si>
    <t>VU-400946</t>
  </si>
  <si>
    <t>SLF-CAN CURR CGAAP-174907</t>
  </si>
  <si>
    <t>VU-403406</t>
  </si>
  <si>
    <t>SLF-CAN CURR CGAAP-174909</t>
  </si>
  <si>
    <t>VU-403410</t>
  </si>
  <si>
    <t>SLF-CAN CURR CGAAP-174987</t>
  </si>
  <si>
    <t>VU-403413</t>
  </si>
  <si>
    <t>SLF-CAN CURR CGAAP-174988</t>
  </si>
  <si>
    <t>VU-403416</t>
  </si>
  <si>
    <t>SLF-CAN CURR CGAAP-174991</t>
  </si>
  <si>
    <t>VU-403417</t>
  </si>
  <si>
    <t>SLF-CAN CURR CGAAP-174994</t>
  </si>
  <si>
    <t>VU-403420</t>
  </si>
  <si>
    <t>SLF-CAN CURR CGAAP-174995</t>
  </si>
  <si>
    <t>VU-403428</t>
  </si>
  <si>
    <t>SLF-CAN CURR CGAAP-174997</t>
  </si>
  <si>
    <t>VU-403435</t>
  </si>
  <si>
    <t>SLF-CAN CURR CGAAP-174998</t>
  </si>
  <si>
    <t>VU-403450</t>
  </si>
  <si>
    <t>SLF-CAN CURR CGAAP-174999</t>
  </si>
  <si>
    <t>VU-403479</t>
  </si>
  <si>
    <t>VU-403486</t>
  </si>
  <si>
    <t>VU-403489</t>
  </si>
  <si>
    <t>VU-403492</t>
  </si>
  <si>
    <t>VU-403565</t>
  </si>
  <si>
    <t>VU-500117</t>
  </si>
  <si>
    <t>VU-500151</t>
  </si>
  <si>
    <t>VU-500206</t>
  </si>
  <si>
    <t>VU-500209</t>
  </si>
  <si>
    <t>VU-500330</t>
  </si>
  <si>
    <t>VU-500333</t>
  </si>
  <si>
    <t>VU-500336</t>
  </si>
  <si>
    <t>VU-500340</t>
  </si>
  <si>
    <t>VU-500508</t>
  </si>
  <si>
    <t>VU-502017</t>
  </si>
  <si>
    <t>VU-502020</t>
  </si>
  <si>
    <t>VU-502137</t>
  </si>
  <si>
    <t>VU-502393</t>
  </si>
  <si>
    <t>VU-502523</t>
  </si>
  <si>
    <t>VU-502524</t>
  </si>
  <si>
    <t>SLF-CAN CURR CGAAP-103168</t>
  </si>
  <si>
    <t>VU-502525</t>
  </si>
  <si>
    <t>SLF-CAN CURR CGAAP-103321</t>
  </si>
  <si>
    <t>VU-502540</t>
  </si>
  <si>
    <t>VU-502544</t>
  </si>
  <si>
    <t>VU-502546</t>
  </si>
  <si>
    <t>VU-502596</t>
  </si>
  <si>
    <t>VU-503000</t>
  </si>
  <si>
    <t>VU-503001</t>
  </si>
  <si>
    <t>VU-503134</t>
  </si>
  <si>
    <t>VU-599754</t>
  </si>
  <si>
    <t>VU-599755</t>
  </si>
  <si>
    <t>SLF-CAN UNIQ UGAAP-102008</t>
  </si>
  <si>
    <t>VU-599758</t>
  </si>
  <si>
    <t>VU-599761</t>
  </si>
  <si>
    <t>SLF-CAN UNIQ UGAAP-103104</t>
  </si>
  <si>
    <t>VU-599763</t>
  </si>
  <si>
    <t>VU-599765</t>
  </si>
  <si>
    <t>VU-602597</t>
  </si>
  <si>
    <t>SLF-CAN UNIQ UGAAP-103108</t>
  </si>
  <si>
    <t>WJ-200499</t>
  </si>
  <si>
    <t>SLF-CAN UNIQ UGAAP-103109</t>
  </si>
  <si>
    <t>WJ-201632</t>
  </si>
  <si>
    <t>SLF-CAN UNIQ UGAAP-103113</t>
  </si>
  <si>
    <t>WJ-201676</t>
  </si>
  <si>
    <t>SLF-CAN UNIQ UGAAP-103114</t>
  </si>
  <si>
    <t>WJ-201678</t>
  </si>
  <si>
    <t>WJ-201679</t>
  </si>
  <si>
    <t>SLF-CAN UNIQ UGAAP-103145</t>
  </si>
  <si>
    <t>WJ-201681</t>
  </si>
  <si>
    <t>SLF-CAN UNIQ UGAAP-103146</t>
  </si>
  <si>
    <t>WJ-201688</t>
  </si>
  <si>
    <t>SLF-CAN UNIQ UGAAP-103168</t>
  </si>
  <si>
    <t>WJ-201690</t>
  </si>
  <si>
    <t>SLF-CAN UNIQ UGAAP-103321</t>
  </si>
  <si>
    <t>WQ-200499</t>
  </si>
  <si>
    <t>SLF-CAN UNIQ UGAAP-503000</t>
  </si>
  <si>
    <t>WQ-201678</t>
  </si>
  <si>
    <t>WQ-203064</t>
  </si>
  <si>
    <t>WX-100299</t>
  </si>
  <si>
    <t>WX-102003</t>
  </si>
  <si>
    <t>WX-103105</t>
  </si>
  <si>
    <t>WX-103107</t>
  </si>
  <si>
    <t>WX-103111</t>
  </si>
  <si>
    <t>WX-103113</t>
  </si>
  <si>
    <t>SLF-CAN CURR CGAAP-100278</t>
  </si>
  <si>
    <t>WX-103128</t>
  </si>
  <si>
    <t>WX-103195</t>
  </si>
  <si>
    <t>WX-199451</t>
  </si>
  <si>
    <t>WX-599761</t>
  </si>
  <si>
    <t>YL-100299</t>
  </si>
  <si>
    <t>YL-174001</t>
  </si>
  <si>
    <t>YL-174003</t>
  </si>
  <si>
    <t>YL-174005</t>
  </si>
  <si>
    <t>YL-174006</t>
  </si>
  <si>
    <t>YL-174007</t>
  </si>
  <si>
    <t>YL-174008</t>
  </si>
  <si>
    <t>YL-174011</t>
  </si>
  <si>
    <t>YL-174012</t>
  </si>
  <si>
    <t>YL-174015</t>
  </si>
  <si>
    <t>YL-174016</t>
  </si>
  <si>
    <t>SLF-CAN CURR CGAAP-400946</t>
  </si>
  <si>
    <t>YL-174018</t>
  </si>
  <si>
    <t>YL-174019</t>
  </si>
  <si>
    <t>SLF-CAN CURR CGAAP-500340</t>
  </si>
  <si>
    <t>YL-174021</t>
  </si>
  <si>
    <t>YL-174027</t>
  </si>
  <si>
    <t>SLF-CAN CURR CGAAP-503002</t>
  </si>
  <si>
    <t>YL-174028</t>
  </si>
  <si>
    <t>SLF-CAN CURR CGAAP-503134</t>
  </si>
  <si>
    <t>YL-174029</t>
  </si>
  <si>
    <t>YL-174031</t>
  </si>
  <si>
    <t>YL-174032</t>
  </si>
  <si>
    <t>YL-174033</t>
  </si>
  <si>
    <t>YL-174034</t>
  </si>
  <si>
    <t>YL-174035</t>
  </si>
  <si>
    <t>YL-174036</t>
  </si>
  <si>
    <t>SLF-CAN UNIQ UGAAP-100278</t>
  </si>
  <si>
    <t>YL-174041</t>
  </si>
  <si>
    <t>SLF-CAN UNIQ UGAAP-100299</t>
  </si>
  <si>
    <t>YL-174042</t>
  </si>
  <si>
    <t>SLF-CAN UNIQ UGAAP-102003</t>
  </si>
  <si>
    <t>YL-174043</t>
  </si>
  <si>
    <t>YL-174044</t>
  </si>
  <si>
    <t>YL-174045</t>
  </si>
  <si>
    <t>YL-174046</t>
  </si>
  <si>
    <t>YL-174047</t>
  </si>
  <si>
    <t>YL-174048</t>
  </si>
  <si>
    <t>YL-174049</t>
  </si>
  <si>
    <t>YL-174050</t>
  </si>
  <si>
    <t>YL-174051</t>
  </si>
  <si>
    <t>YL-174052</t>
  </si>
  <si>
    <t>YL-174053</t>
  </si>
  <si>
    <t>YL-174054</t>
  </si>
  <si>
    <t>YL-174055</t>
  </si>
  <si>
    <t>YL-174056</t>
  </si>
  <si>
    <t>SLF-CAN UNIQ UGAAP-103150</t>
  </si>
  <si>
    <t>YL-174057</t>
  </si>
  <si>
    <t>SLF-CAN UNIQ UGAAP-103167</t>
  </si>
  <si>
    <t>YL-174058</t>
  </si>
  <si>
    <t>SLF-CAN UNIQ UGAAP-400946</t>
  </si>
  <si>
    <t>YL-174059</t>
  </si>
  <si>
    <t>SLF-CAN UNIQ UGAAP-500330</t>
  </si>
  <si>
    <t>YL-174060</t>
  </si>
  <si>
    <t>SLF-CAN UNIQ UGAAP-500340</t>
  </si>
  <si>
    <t>YL-174061</t>
  </si>
  <si>
    <t>YL-174062</t>
  </si>
  <si>
    <t>SLF-CAN UNIQ UGAAP-503002</t>
  </si>
  <si>
    <t>YL-174063</t>
  </si>
  <si>
    <t>SLF-CAN UNIQ UGAAP-503134</t>
  </si>
  <si>
    <t>YL-174065</t>
  </si>
  <si>
    <t>YL-174066</t>
  </si>
  <si>
    <t>YL-174067</t>
  </si>
  <si>
    <t>YL-174068</t>
  </si>
  <si>
    <t>SLF-CAN CURR CGAAP-100281</t>
  </si>
  <si>
    <t>YL-174069</t>
  </si>
  <si>
    <t>YL-174070</t>
  </si>
  <si>
    <t>YL-174071</t>
  </si>
  <si>
    <t>YL-174072</t>
  </si>
  <si>
    <t>YL-174073</t>
  </si>
  <si>
    <t>YL-174074</t>
  </si>
  <si>
    <t>YL-174076</t>
  </si>
  <si>
    <t>YL-174077</t>
  </si>
  <si>
    <t>YL-174078</t>
  </si>
  <si>
    <t>YL-174079</t>
  </si>
  <si>
    <t>YL-174080</t>
  </si>
  <si>
    <t>YL-174083</t>
  </si>
  <si>
    <t>YL-174091</t>
  </si>
  <si>
    <t>YL-174092</t>
  </si>
  <si>
    <t>YL-174093</t>
  </si>
  <si>
    <t>YL-174094</t>
  </si>
  <si>
    <t>YL-174095</t>
  </si>
  <si>
    <t>YL-174098</t>
  </si>
  <si>
    <t>YL-174100</t>
  </si>
  <si>
    <t>YL-174101</t>
  </si>
  <si>
    <t>SLF-CAN CURR CGAAP-103170</t>
  </si>
  <si>
    <t>YL-174107</t>
  </si>
  <si>
    <t>YL-174118</t>
  </si>
  <si>
    <t>YL-174119</t>
  </si>
  <si>
    <t>YL-174127</t>
  </si>
  <si>
    <t>YL-174132</t>
  </si>
  <si>
    <t>YL-174133</t>
  </si>
  <si>
    <t>SLF-CAN CURR CGAAP-500209</t>
  </si>
  <si>
    <t>YL-174134</t>
  </si>
  <si>
    <t>YL-174135</t>
  </si>
  <si>
    <t>YL-174136</t>
  </si>
  <si>
    <t>SLF-CAN CURR CGAAP-500336</t>
  </si>
  <si>
    <t>YL-174137</t>
  </si>
  <si>
    <t>YL-174138</t>
  </si>
  <si>
    <t>YL-174139</t>
  </si>
  <si>
    <t>YL-174140</t>
  </si>
  <si>
    <t>YL-174141</t>
  </si>
  <si>
    <t>YL-174142</t>
  </si>
  <si>
    <t>YL-174144</t>
  </si>
  <si>
    <t>YL-174146</t>
  </si>
  <si>
    <t>SLF-CAN MAN FUNDS-599755</t>
  </si>
  <si>
    <t>YL-174148</t>
  </si>
  <si>
    <t>YL-174149</t>
  </si>
  <si>
    <t>YL-174152</t>
  </si>
  <si>
    <t>YL-174153</t>
  </si>
  <si>
    <t>SLF-CAN MAN FUNDS-599765</t>
  </si>
  <si>
    <t>YL-174155</t>
  </si>
  <si>
    <t>YL-174162</t>
  </si>
  <si>
    <t>YL-174163</t>
  </si>
  <si>
    <t>YL-174164</t>
  </si>
  <si>
    <t>SLF-CAN UNIQ UGAAP-100281</t>
  </si>
  <si>
    <t>YL-174165</t>
  </si>
  <si>
    <t>YL-174166</t>
  </si>
  <si>
    <t>SLF-CAN UNIQ UGAAP-102002</t>
  </si>
  <si>
    <t>YL-174167</t>
  </si>
  <si>
    <t>YL-174168</t>
  </si>
  <si>
    <t>YL-174169</t>
  </si>
  <si>
    <t>YL-174171</t>
  </si>
  <si>
    <t>YL-174172</t>
  </si>
  <si>
    <t>SLF-CAN UNIQ UGAAP-103028</t>
  </si>
  <si>
    <t>YL-174173</t>
  </si>
  <si>
    <t>YL-174174</t>
  </si>
  <si>
    <t>YL-174175</t>
  </si>
  <si>
    <t>YL-174181</t>
  </si>
  <si>
    <t>YL-174182</t>
  </si>
  <si>
    <t>YL-174184</t>
  </si>
  <si>
    <t>YL-174186</t>
  </si>
  <si>
    <t>YL-174187</t>
  </si>
  <si>
    <t>YL-174189</t>
  </si>
  <si>
    <t>YL-174190</t>
  </si>
  <si>
    <t>YL-174191</t>
  </si>
  <si>
    <t>YL-174192</t>
  </si>
  <si>
    <t>YL-174193</t>
  </si>
  <si>
    <t>SLF-CAN UNIQ UGAAP-103170</t>
  </si>
  <si>
    <t>YL-174194</t>
  </si>
  <si>
    <t>SLF-CAN UNIQ UGAAP-103195</t>
  </si>
  <si>
    <t>YL-174195</t>
  </si>
  <si>
    <t>YL-174196</t>
  </si>
  <si>
    <t>SLF-CAN UNIQ UGAAP-159331</t>
  </si>
  <si>
    <t>YL-174202</t>
  </si>
  <si>
    <t>YL-174204</t>
  </si>
  <si>
    <t>SLF-CAN UNIQ UGAAP-500333</t>
  </si>
  <si>
    <t>YL-174225</t>
  </si>
  <si>
    <t>YL-174226</t>
  </si>
  <si>
    <t>SLF-CAN UNIQ UGAAP-502017</t>
  </si>
  <si>
    <t>YL-174227</t>
  </si>
  <si>
    <t>SLF-CAN UNIQ UGAAP-502020</t>
  </si>
  <si>
    <t>YL-174228</t>
  </si>
  <si>
    <t>SLF-CAN UNIQ UGAAP-502137</t>
  </si>
  <si>
    <t>YL-174229</t>
  </si>
  <si>
    <t>YL-174230</t>
  </si>
  <si>
    <t>YL-174231</t>
  </si>
  <si>
    <t>YL-174232</t>
  </si>
  <si>
    <t>YL-174233</t>
  </si>
  <si>
    <t>YL-174235</t>
  </si>
  <si>
    <t>YL-174236</t>
  </si>
  <si>
    <t>YL-174237</t>
  </si>
  <si>
    <t>YL-174239</t>
  </si>
  <si>
    <t>YL-174240</t>
  </si>
  <si>
    <t>YL-174241</t>
  </si>
  <si>
    <t>YL-174242</t>
  </si>
  <si>
    <t>YL-174243</t>
  </si>
  <si>
    <t>YL-174244</t>
  </si>
  <si>
    <t>YL-174245</t>
  </si>
  <si>
    <t>YL-174246</t>
  </si>
  <si>
    <t>YL-174248</t>
  </si>
  <si>
    <t>YL-174251</t>
  </si>
  <si>
    <t>YL-174252</t>
  </si>
  <si>
    <t>YL-174253</t>
  </si>
  <si>
    <t>YL-174256</t>
  </si>
  <si>
    <t>YL-174262</t>
  </si>
  <si>
    <t>YL-174263</t>
  </si>
  <si>
    <t>YL-174264</t>
  </si>
  <si>
    <t>YL-174265</t>
  </si>
  <si>
    <t>YL-174266</t>
  </si>
  <si>
    <t>SLF-US CURR CGAAP-200482</t>
  </si>
  <si>
    <t>YL-174267</t>
  </si>
  <si>
    <t>SLF-US CURR CGAAP-200491</t>
  </si>
  <si>
    <t>YL-174268</t>
  </si>
  <si>
    <t>YL-174269</t>
  </si>
  <si>
    <t>YL-174270</t>
  </si>
  <si>
    <t>YL-174271</t>
  </si>
  <si>
    <t>YL-174272</t>
  </si>
  <si>
    <t>YL-174273</t>
  </si>
  <si>
    <t>YL-174274</t>
  </si>
  <si>
    <t>YL-174275</t>
  </si>
  <si>
    <t>SLF-US CURR CGAAP-200591</t>
  </si>
  <si>
    <t>YL-174276</t>
  </si>
  <si>
    <t>YL-174277</t>
  </si>
  <si>
    <t>YL-174278</t>
  </si>
  <si>
    <t>YL-174279</t>
  </si>
  <si>
    <t>YL-174280</t>
  </si>
  <si>
    <t>YL-174281</t>
  </si>
  <si>
    <t>YL-174282</t>
  </si>
  <si>
    <t>YL-174283</t>
  </si>
  <si>
    <t>YL-174284</t>
  </si>
  <si>
    <t>YL-174285</t>
  </si>
  <si>
    <t>YL-174286</t>
  </si>
  <si>
    <t>YL-174287</t>
  </si>
  <si>
    <t>YL-174288</t>
  </si>
  <si>
    <t>YL-174289</t>
  </si>
  <si>
    <t>YL-174290</t>
  </si>
  <si>
    <t>YL-174291</t>
  </si>
  <si>
    <t>YL-174292</t>
  </si>
  <si>
    <t>YL-174293</t>
  </si>
  <si>
    <t>YL-174294</t>
  </si>
  <si>
    <t>YL-174295</t>
  </si>
  <si>
    <t>YL-174296</t>
  </si>
  <si>
    <t>YL-174299</t>
  </si>
  <si>
    <t>YL-174305</t>
  </si>
  <si>
    <t>YL-174312</t>
  </si>
  <si>
    <t>SLF-US CURR CGAAP-202060</t>
  </si>
  <si>
    <t>YL-174314</t>
  </si>
  <si>
    <t>YL-174315</t>
  </si>
  <si>
    <t>YL-174316</t>
  </si>
  <si>
    <t>YL-174317</t>
  </si>
  <si>
    <t>YL-174318</t>
  </si>
  <si>
    <t>YL-174319</t>
  </si>
  <si>
    <t>YL-174324</t>
  </si>
  <si>
    <t>YL-174325</t>
  </si>
  <si>
    <t>YL-174326</t>
  </si>
  <si>
    <t>YL-174332</t>
  </si>
  <si>
    <t>YL-174333</t>
  </si>
  <si>
    <t>YL-174334</t>
  </si>
  <si>
    <t>YL-174336</t>
  </si>
  <si>
    <t>YL-174337</t>
  </si>
  <si>
    <t>YL-174338</t>
  </si>
  <si>
    <t>YL-174339</t>
  </si>
  <si>
    <t>YL-174340</t>
  </si>
  <si>
    <t>SLF-US CURR CGAAP-400813</t>
  </si>
  <si>
    <t>YL-174341</t>
  </si>
  <si>
    <t>SLF-US CURR CGAAP-400816</t>
  </si>
  <si>
    <t>YL-174342</t>
  </si>
  <si>
    <t>YL-174343</t>
  </si>
  <si>
    <t>YL-174349</t>
  </si>
  <si>
    <t>YL-174354</t>
  </si>
  <si>
    <t>YL-174355</t>
  </si>
  <si>
    <t>YL-174356</t>
  </si>
  <si>
    <t>YL-174359</t>
  </si>
  <si>
    <t>YL-174391</t>
  </si>
  <si>
    <t>YL-174392</t>
  </si>
  <si>
    <t>YL-174393</t>
  </si>
  <si>
    <t>SLF-US CURR CGAAP-403413</t>
  </si>
  <si>
    <t>YL-174395</t>
  </si>
  <si>
    <t>SLF-US CURR CGAAP-403416</t>
  </si>
  <si>
    <t>YL-174397</t>
  </si>
  <si>
    <t>YL-174398</t>
  </si>
  <si>
    <t>YL-174399</t>
  </si>
  <si>
    <t>YL-174400</t>
  </si>
  <si>
    <t>SLF-US CURR CGAAP-403435</t>
  </si>
  <si>
    <t>YL-174401</t>
  </si>
  <si>
    <t>SLF-US CURR CGAAP-403450</t>
  </si>
  <si>
    <t>YL-174402</t>
  </si>
  <si>
    <t>YL-174403</t>
  </si>
  <si>
    <t>SLF-US CURR CGAAP-403486</t>
  </si>
  <si>
    <t>YL-174404</t>
  </si>
  <si>
    <t>YL-174405</t>
  </si>
  <si>
    <t>SLF-US CURR CGAAP-403492</t>
  </si>
  <si>
    <t>YL-174406</t>
  </si>
  <si>
    <t>YL-174407</t>
  </si>
  <si>
    <t>YL-174408</t>
  </si>
  <si>
    <t>YL-174410</t>
  </si>
  <si>
    <t>SLF-US CURR CGAAP-500508</t>
  </si>
  <si>
    <t>YL-174415</t>
  </si>
  <si>
    <t>YL-174416</t>
  </si>
  <si>
    <t>YL-174417</t>
  </si>
  <si>
    <t>YL-174418</t>
  </si>
  <si>
    <t>YL-174419</t>
  </si>
  <si>
    <t>YL-174432</t>
  </si>
  <si>
    <t>SLF-US CURR CGAAP-502544</t>
  </si>
  <si>
    <t>YL-174433</t>
  </si>
  <si>
    <t>YL-174436</t>
  </si>
  <si>
    <t>YL-174437</t>
  </si>
  <si>
    <t>SLF-US CURR CGAAP-503001</t>
  </si>
  <si>
    <t>YL-174438</t>
  </si>
  <si>
    <t>YL-174439</t>
  </si>
  <si>
    <t>YL-174443</t>
  </si>
  <si>
    <t>YL-174444</t>
  </si>
  <si>
    <t>YL-174445</t>
  </si>
  <si>
    <t>SLF-US UNIQ UGAAP-200400</t>
  </si>
  <si>
    <t>YL-174446</t>
  </si>
  <si>
    <t>YL-174447</t>
  </si>
  <si>
    <t>YL-174450</t>
  </si>
  <si>
    <t>YL-174451</t>
  </si>
  <si>
    <t>YL-174452</t>
  </si>
  <si>
    <t>YL-174453</t>
  </si>
  <si>
    <t>YL-174454</t>
  </si>
  <si>
    <t>YL-174455</t>
  </si>
  <si>
    <t>YL-174457</t>
  </si>
  <si>
    <t>YL-174458</t>
  </si>
  <si>
    <t>YL-174467</t>
  </si>
  <si>
    <t>YL-174469</t>
  </si>
  <si>
    <t>YL-174471</t>
  </si>
  <si>
    <t>YL-174476</t>
  </si>
  <si>
    <t>YL-174480</t>
  </si>
  <si>
    <t>YL-174481</t>
  </si>
  <si>
    <t>YL-174483</t>
  </si>
  <si>
    <t>YL-174485</t>
  </si>
  <si>
    <t>SLF-US UNIQ UGAAP-200482</t>
  </si>
  <si>
    <t>YL-174488</t>
  </si>
  <si>
    <t>YL-174489</t>
  </si>
  <si>
    <t>YL-174490</t>
  </si>
  <si>
    <t>YL-174491</t>
  </si>
  <si>
    <t>YL-174492</t>
  </si>
  <si>
    <t>YL-174493</t>
  </si>
  <si>
    <t>YL-174494</t>
  </si>
  <si>
    <t>YL-174495</t>
  </si>
  <si>
    <t>YL-174496</t>
  </si>
  <si>
    <t>YL-174498</t>
  </si>
  <si>
    <t>SLF-US UNIQ UGAAP-201636</t>
  </si>
  <si>
    <t>YL-174499</t>
  </si>
  <si>
    <t>SLF-US UNIQ UGAAP-201637</t>
  </si>
  <si>
    <t>YL-174500</t>
  </si>
  <si>
    <t>SLF-US UNIQ UGAAP-201638</t>
  </si>
  <si>
    <t>YL-174502</t>
  </si>
  <si>
    <t>SLF-US UNIQ UGAAP-201664</t>
  </si>
  <si>
    <t>YL-174504</t>
  </si>
  <si>
    <t>SLF-US UNIQ UGAAP-201667</t>
  </si>
  <si>
    <t>YL-174505</t>
  </si>
  <si>
    <t>SLF-US UNIQ UGAAP-201670</t>
  </si>
  <si>
    <t>YL-174506</t>
  </si>
  <si>
    <t>SLF-US UNIQ UGAAP-201673</t>
  </si>
  <si>
    <t>YL-174507</t>
  </si>
  <si>
    <t>SLF-US UNIQ UGAAP-201676</t>
  </si>
  <si>
    <t>YL-174508</t>
  </si>
  <si>
    <t>SLF-US UNIQ UGAAP-201679</t>
  </si>
  <si>
    <t>YL-174509</t>
  </si>
  <si>
    <t>SLF-US UNIQ UGAAP-201682</t>
  </si>
  <si>
    <t>YL-174510</t>
  </si>
  <si>
    <t>SLF-US UNIQ UGAAP-201685</t>
  </si>
  <si>
    <t>YL-174511</t>
  </si>
  <si>
    <t>SLF-US UNIQ UGAAP-201688</t>
  </si>
  <si>
    <t>YL-174512</t>
  </si>
  <si>
    <t>SLF-US UNIQ UGAAP-201691</t>
  </si>
  <si>
    <t>YL-174513</t>
  </si>
  <si>
    <t>SLF-US UNIQ UGAAP-201693</t>
  </si>
  <si>
    <t>YL-174514</t>
  </si>
  <si>
    <t>SLF-US UNIQ UGAAP-201695</t>
  </si>
  <si>
    <t>YL-174517</t>
  </si>
  <si>
    <t>YL-174519</t>
  </si>
  <si>
    <t>YL-174521</t>
  </si>
  <si>
    <t>YL-174522</t>
  </si>
  <si>
    <t>YL-174523</t>
  </si>
  <si>
    <t>SLF-US UNIQ UGAAP-202059</t>
  </si>
  <si>
    <t>YL-174524</t>
  </si>
  <si>
    <t>SLF-US UNIQ UGAAP-202060</t>
  </si>
  <si>
    <t>YL-174525</t>
  </si>
  <si>
    <t>SLF-US UNIQ UGAAP-202286</t>
  </si>
  <si>
    <t>YL-174526</t>
  </si>
  <si>
    <t>YL-174527</t>
  </si>
  <si>
    <t>YL-174528</t>
  </si>
  <si>
    <t>YL-174530</t>
  </si>
  <si>
    <t>SLF-US UNIQ UGAAP-202515</t>
  </si>
  <si>
    <t>YL-174536</t>
  </si>
  <si>
    <t>SLF-US UNIQ UGAAP-202575</t>
  </si>
  <si>
    <t>YL-174538</t>
  </si>
  <si>
    <t>SLF-US UNIQ UGAAP-202585</t>
  </si>
  <si>
    <t>YL-174539</t>
  </si>
  <si>
    <t>YL-174542</t>
  </si>
  <si>
    <t>SLF-US UNIQ UGAAP-202597</t>
  </si>
  <si>
    <t>YL-174543</t>
  </si>
  <si>
    <t>YL-174544</t>
  </si>
  <si>
    <t>YL-174546</t>
  </si>
  <si>
    <t>SLF-US UNIQ UGAAP-203084</t>
  </si>
  <si>
    <t>YL-174547</t>
  </si>
  <si>
    <t>YL-174548</t>
  </si>
  <si>
    <t>YL-174549</t>
  </si>
  <si>
    <t>YL-174550</t>
  </si>
  <si>
    <t>YL-174551</t>
  </si>
  <si>
    <t>SLF-US UNIQ UGAAP-400813</t>
  </si>
  <si>
    <t>YL-174552</t>
  </si>
  <si>
    <t>SLF-US UNIQ UGAAP-400816</t>
  </si>
  <si>
    <t>YL-174553</t>
  </si>
  <si>
    <t>YL-174554</t>
  </si>
  <si>
    <t>YL-174560</t>
  </si>
  <si>
    <t>YL-174569</t>
  </si>
  <si>
    <t>YL-174571</t>
  </si>
  <si>
    <t>YL-174572</t>
  </si>
  <si>
    <t>YL-174575</t>
  </si>
  <si>
    <t>YL-174576</t>
  </si>
  <si>
    <t>YL-174577</t>
  </si>
  <si>
    <t>YL-174578</t>
  </si>
  <si>
    <t>SLF-US UNIQ UGAAP-403413</t>
  </si>
  <si>
    <t>YL-174579</t>
  </si>
  <si>
    <t>SLF-US UNIQ UGAAP-403416</t>
  </si>
  <si>
    <t>YL-174580</t>
  </si>
  <si>
    <t>YL-174581</t>
  </si>
  <si>
    <t>YL-174586</t>
  </si>
  <si>
    <t>YL-174589</t>
  </si>
  <si>
    <t>SLF-US UNIQ UGAAP-403450</t>
  </si>
  <si>
    <t>YL-174592</t>
  </si>
  <si>
    <t>YL-174593</t>
  </si>
  <si>
    <t>SLF-US UNIQ UGAAP-403486</t>
  </si>
  <si>
    <t>YL-174597</t>
  </si>
  <si>
    <t>YL-174598</t>
  </si>
  <si>
    <t>SLF-US UNIQ UGAAP-403492</t>
  </si>
  <si>
    <t>YL-174600</t>
  </si>
  <si>
    <t>SLF-US UNIQ UGAAP-403565</t>
  </si>
  <si>
    <t>YL-174605</t>
  </si>
  <si>
    <t>SLF-US UNIQ UGAAP-500117</t>
  </si>
  <si>
    <t>YL-174607</t>
  </si>
  <si>
    <t>YL-174611</t>
  </si>
  <si>
    <t>SLF-US UNIQ UGAAP-502393</t>
  </si>
  <si>
    <t>YL-174617</t>
  </si>
  <si>
    <t>SLF-US UNIQ UGAAP-502523</t>
  </si>
  <si>
    <t>YL-174618</t>
  </si>
  <si>
    <t>SLF-US UNIQ UGAAP-502524</t>
  </si>
  <si>
    <t>YL-174619</t>
  </si>
  <si>
    <t>SLF-US UNIQ UGAAP-502525</t>
  </si>
  <si>
    <t>YL-174620</t>
  </si>
  <si>
    <t>SLF-US UNIQ UGAAP-502540</t>
  </si>
  <si>
    <t>YL-174623</t>
  </si>
  <si>
    <t>SLF-US UNIQ UGAAP-502544</t>
  </si>
  <si>
    <t>YL-174624</t>
  </si>
  <si>
    <t>SLF-US UNIQ UGAAP-502546</t>
  </si>
  <si>
    <t>YL-174626</t>
  </si>
  <si>
    <t>SLF-US UNIQ UGAAP-502596</t>
  </si>
  <si>
    <t>YL-174627</t>
  </si>
  <si>
    <t>SLF-US UNIQ UGAAP-503001</t>
  </si>
  <si>
    <t>YL-174628</t>
  </si>
  <si>
    <t>SLF-US UNIQ UGAAP-602597</t>
  </si>
  <si>
    <t>YL-174629</t>
  </si>
  <si>
    <t>YL-174630</t>
  </si>
  <si>
    <t>YL-174631</t>
  </si>
  <si>
    <t>YL-174633</t>
  </si>
  <si>
    <t>YL-174634</t>
  </si>
  <si>
    <t>YL-174636</t>
  </si>
  <si>
    <t>YL-174637</t>
  </si>
  <si>
    <t>YL-174638</t>
  </si>
  <si>
    <t>YL-174641</t>
  </si>
  <si>
    <t>YL-174642</t>
  </si>
  <si>
    <t>TOTL NAIC REPT USD-200422</t>
  </si>
  <si>
    <t>YL-174643</t>
  </si>
  <si>
    <t>YL-174644</t>
  </si>
  <si>
    <t>YL-174645</t>
  </si>
  <si>
    <t>YL-174646</t>
  </si>
  <si>
    <t>YL-174647</t>
  </si>
  <si>
    <t>YL-174648</t>
  </si>
  <si>
    <t>YL-174649</t>
  </si>
  <si>
    <t>YL-174650</t>
  </si>
  <si>
    <t>YL-174651</t>
  </si>
  <si>
    <t>TOTL NAIC REPT USD-200462</t>
  </si>
  <si>
    <t>YL-174652</t>
  </si>
  <si>
    <t>YL-174654</t>
  </si>
  <si>
    <t>YL-174655</t>
  </si>
  <si>
    <t>TOTL NAIC REPT USD-200482</t>
  </si>
  <si>
    <t>YL-174656</t>
  </si>
  <si>
    <t>YL-174658</t>
  </si>
  <si>
    <t>YL-174659</t>
  </si>
  <si>
    <t>YL-174661</t>
  </si>
  <si>
    <t>YL-174662</t>
  </si>
  <si>
    <t>YL-174666</t>
  </si>
  <si>
    <t>YL-174667</t>
  </si>
  <si>
    <t>YL-174668</t>
  </si>
  <si>
    <t>YL-174669</t>
  </si>
  <si>
    <t>YL-174673</t>
  </si>
  <si>
    <t>TOTL NAIC REPT USD-201636</t>
  </si>
  <si>
    <t>YL-174674</t>
  </si>
  <si>
    <t>TOTL NAIC REPT USD-201637</t>
  </si>
  <si>
    <t>YL-174676</t>
  </si>
  <si>
    <t>TOTL NAIC REPT USD-201638</t>
  </si>
  <si>
    <t>YL-174677</t>
  </si>
  <si>
    <t>YL-174678</t>
  </si>
  <si>
    <t>YL-174679</t>
  </si>
  <si>
    <t>YL-174680</t>
  </si>
  <si>
    <t>YL-174682</t>
  </si>
  <si>
    <t>YL-174683</t>
  </si>
  <si>
    <t>YL-174684</t>
  </si>
  <si>
    <t>YL-174685</t>
  </si>
  <si>
    <t>YL-174686</t>
  </si>
  <si>
    <t>YL-174687</t>
  </si>
  <si>
    <t>YL-174690</t>
  </si>
  <si>
    <t>YL-174691</t>
  </si>
  <si>
    <t>YL-174692</t>
  </si>
  <si>
    <t>YL-174693</t>
  </si>
  <si>
    <t>YL-174694</t>
  </si>
  <si>
    <t>YL-174695</t>
  </si>
  <si>
    <t>YL-174696</t>
  </si>
  <si>
    <t>TOTL NAIC REPT USD-202059</t>
  </si>
  <si>
    <t>YL-174697</t>
  </si>
  <si>
    <t>TOTL NAIC REPT USD-202060</t>
  </si>
  <si>
    <t>YL-174699</t>
  </si>
  <si>
    <t>YL-174700</t>
  </si>
  <si>
    <t>YL-174703</t>
  </si>
  <si>
    <t>YL-174705</t>
  </si>
  <si>
    <t>YL-174706</t>
  </si>
  <si>
    <t>TOTL NAIC REPT USD-202515</t>
  </si>
  <si>
    <t>YL-174707</t>
  </si>
  <si>
    <t>TOTL NAIC REPT USD-202575</t>
  </si>
  <si>
    <t>YL-174708</t>
  </si>
  <si>
    <t>TOTL NAIC REPT USD-202585</t>
  </si>
  <si>
    <t>YL-174709</t>
  </si>
  <si>
    <t>TOTL NAIC REPT USD-202586</t>
  </si>
  <si>
    <t>YL-174710</t>
  </si>
  <si>
    <t>TOTL NAIC REPT USD-202597</t>
  </si>
  <si>
    <t>YL-174711</t>
  </si>
  <si>
    <t>YL-174712</t>
  </si>
  <si>
    <t>YL-174713</t>
  </si>
  <si>
    <t>TOTL NAIC REPT USD-203084</t>
  </si>
  <si>
    <t>YL-174714</t>
  </si>
  <si>
    <t>TOTL NAIC REPT USD-203340</t>
  </si>
  <si>
    <t>YL-174717</t>
  </si>
  <si>
    <t>YL-174718</t>
  </si>
  <si>
    <t>YL-174719</t>
  </si>
  <si>
    <t>TOTL NAIC REPT USD-400813</t>
  </si>
  <si>
    <t>YL-174720</t>
  </si>
  <si>
    <t>TOTL NAIC REPT USD-400816</t>
  </si>
  <si>
    <t>YL-174721</t>
  </si>
  <si>
    <t>YL-174722</t>
  </si>
  <si>
    <t>YL-174723</t>
  </si>
  <si>
    <t>YL-174724</t>
  </si>
  <si>
    <t>YL-174725</t>
  </si>
  <si>
    <t>YL-174726</t>
  </si>
  <si>
    <t>YL-174727</t>
  </si>
  <si>
    <t>YL-174728</t>
  </si>
  <si>
    <t>YL-174730</t>
  </si>
  <si>
    <t>YL-174731</t>
  </si>
  <si>
    <t>TOTL NAIC REPT USD-403413</t>
  </si>
  <si>
    <t>YL-174732</t>
  </si>
  <si>
    <t>TOTL NAIC REPT USD-403416</t>
  </si>
  <si>
    <t>YL-174733</t>
  </si>
  <si>
    <t>YL-174734</t>
  </si>
  <si>
    <t>YL-174735</t>
  </si>
  <si>
    <t>YL-174737</t>
  </si>
  <si>
    <t>TOTL NAIC REPT USD-403450</t>
  </si>
  <si>
    <t>YL-174738</t>
  </si>
  <si>
    <t>YL-174739</t>
  </si>
  <si>
    <t>TOTL NAIC REPT USD-403486</t>
  </si>
  <si>
    <t>YL-174740</t>
  </si>
  <si>
    <t>YL-174741</t>
  </si>
  <si>
    <t>TOTL NAIC REPT USD-403492</t>
  </si>
  <si>
    <t>YL-174743</t>
  </si>
  <si>
    <t>TOTL NAIC REPT USD-403565</t>
  </si>
  <si>
    <t>YL-174744</t>
  </si>
  <si>
    <t>TOTL NAIC REPT USD-500117</t>
  </si>
  <si>
    <t>YL-174745</t>
  </si>
  <si>
    <t>YL-174750</t>
  </si>
  <si>
    <t>TOTL NAIC REPT USD-500508</t>
  </si>
  <si>
    <t>YL-174753</t>
  </si>
  <si>
    <t>TOTL NAIC REPT USD-502393</t>
  </si>
  <si>
    <t>YL-174754</t>
  </si>
  <si>
    <t>TOTL NAIC REPT USD-502523</t>
  </si>
  <si>
    <t>YL-174755</t>
  </si>
  <si>
    <t>TOTL NAIC REPT USD-502524</t>
  </si>
  <si>
    <t>YL-174757</t>
  </si>
  <si>
    <t>TOTL NAIC REPT USD-502525</t>
  </si>
  <si>
    <t>YL-174761</t>
  </si>
  <si>
    <t>TOTL NAIC REPT USD-502540</t>
  </si>
  <si>
    <t>YL-174766</t>
  </si>
  <si>
    <t>TOTL NAIC REPT USD-502544</t>
  </si>
  <si>
    <t>YL-174767</t>
  </si>
  <si>
    <t>TOTL NAIC REPT USD-502546</t>
  </si>
  <si>
    <t>YL-174769</t>
  </si>
  <si>
    <t>TOTL NAIC REPT USD-502596</t>
  </si>
  <si>
    <t>YL-174770</t>
  </si>
  <si>
    <t>TOTL NAIC REPT USD-503001</t>
  </si>
  <si>
    <t>YL-174771</t>
  </si>
  <si>
    <t>TOTL NAIC REPT USD-602597</t>
  </si>
  <si>
    <t>YL-174772</t>
  </si>
  <si>
    <t>YL-174773</t>
  </si>
  <si>
    <t>YL-174774</t>
  </si>
  <si>
    <t>YL-174775</t>
  </si>
  <si>
    <t>YL-174776</t>
  </si>
  <si>
    <t>YL-174777</t>
  </si>
  <si>
    <t>YL-174778</t>
  </si>
  <si>
    <t>YL-174779</t>
  </si>
  <si>
    <t>YL-174780</t>
  </si>
  <si>
    <t>YL-174781</t>
  </si>
  <si>
    <t>YL-174782</t>
  </si>
  <si>
    <t>YL-174783</t>
  </si>
  <si>
    <t>YL-174784</t>
  </si>
  <si>
    <t>YL-174785</t>
  </si>
  <si>
    <t>YL-174786</t>
  </si>
  <si>
    <t>YL-174787</t>
  </si>
  <si>
    <t>YL-174798</t>
  </si>
  <si>
    <t>YL-174799</t>
  </si>
  <si>
    <t>YL-174800</t>
  </si>
  <si>
    <t>YL-174805</t>
  </si>
  <si>
    <t>YL-174807</t>
  </si>
  <si>
    <t>YL-174808</t>
  </si>
  <si>
    <t>YL-174810</t>
  </si>
  <si>
    <t>YL-174813</t>
  </si>
  <si>
    <t>YL-174814</t>
  </si>
  <si>
    <t>YL-174815</t>
  </si>
  <si>
    <t>YL-174816</t>
  </si>
  <si>
    <t>YL-174818</t>
  </si>
  <si>
    <t>YL-174832</t>
  </si>
  <si>
    <t>YL-174833</t>
  </si>
  <si>
    <t>SLF-CAN CURR CGAAP-174007</t>
  </si>
  <si>
    <t>YL-174839</t>
  </si>
  <si>
    <t>SLF-CAN CURR CGAAP-174008</t>
  </si>
  <si>
    <t>YL-174840</t>
  </si>
  <si>
    <t>YL-174841</t>
  </si>
  <si>
    <t>SLF-CAN CURR CGAAP-174012</t>
  </si>
  <si>
    <t>YL-174842</t>
  </si>
  <si>
    <t>SLF-CAN CURR CGAAP-174015</t>
  </si>
  <si>
    <t>YL-174848</t>
  </si>
  <si>
    <t>SLF-CAN CURR CGAAP-174016</t>
  </si>
  <si>
    <t>YL-174849</t>
  </si>
  <si>
    <t>SLF-CAN CURR CGAAP-174018</t>
  </si>
  <si>
    <t>YL-174850</t>
  </si>
  <si>
    <t>SLF-CAN CURR CGAAP-174019</t>
  </si>
  <si>
    <t>YL-174852</t>
  </si>
  <si>
    <t>SLF-CAN CURR CGAAP-174021</t>
  </si>
  <si>
    <t>YL-174853</t>
  </si>
  <si>
    <t>YL-174856</t>
  </si>
  <si>
    <t>YL-174857</t>
  </si>
  <si>
    <t>YL-174858</t>
  </si>
  <si>
    <t>YL-174859</t>
  </si>
  <si>
    <t>YL-174860</t>
  </si>
  <si>
    <t>YL-174862</t>
  </si>
  <si>
    <t>YL-174863</t>
  </si>
  <si>
    <t>YL-174865</t>
  </si>
  <si>
    <t>YL-174866</t>
  </si>
  <si>
    <t>YL-174867</t>
  </si>
  <si>
    <t>YL-174869</t>
  </si>
  <si>
    <t>YL-174870</t>
  </si>
  <si>
    <t>YL-174873</t>
  </si>
  <si>
    <t>SLF-CAN CURR CGAAP-174045</t>
  </si>
  <si>
    <t>YL-174875</t>
  </si>
  <si>
    <t>YL-174877</t>
  </si>
  <si>
    <t>YL-174878</t>
  </si>
  <si>
    <t>YL-174879</t>
  </si>
  <si>
    <t>YL-174882</t>
  </si>
  <si>
    <t>YL-174883</t>
  </si>
  <si>
    <t>YL-174884</t>
  </si>
  <si>
    <t>YL-174885</t>
  </si>
  <si>
    <t>YL-174886</t>
  </si>
  <si>
    <t>YL-174888</t>
  </si>
  <si>
    <t>YL-174889</t>
  </si>
  <si>
    <t>YL-174890</t>
  </si>
  <si>
    <t>YL-174891</t>
  </si>
  <si>
    <t>YL-174892</t>
  </si>
  <si>
    <t>YL-174894</t>
  </si>
  <si>
    <t>YL-174896</t>
  </si>
  <si>
    <t>YL-174897</t>
  </si>
  <si>
    <t>YL-174906</t>
  </si>
  <si>
    <t>YL-174907</t>
  </si>
  <si>
    <t>YL-174909</t>
  </si>
  <si>
    <t>YL-174987</t>
  </si>
  <si>
    <t>YL-174988</t>
  </si>
  <si>
    <t>YL-174991</t>
  </si>
  <si>
    <t>YL-174994</t>
  </si>
  <si>
    <t>YL-174995</t>
  </si>
  <si>
    <t>YL-174997</t>
  </si>
  <si>
    <t>YL-174998</t>
  </si>
  <si>
    <t>YL-174999</t>
  </si>
  <si>
    <t>YL-400805</t>
  </si>
  <si>
    <t>YL-400905</t>
  </si>
  <si>
    <t>YX-100272</t>
  </si>
  <si>
    <t>YX-100278</t>
  </si>
  <si>
    <t>YX-100389</t>
  </si>
  <si>
    <t>SLF-CAN CURR CGAAP-174119</t>
  </si>
  <si>
    <t>SLF-CAN CURR CGAAP-174127</t>
  </si>
  <si>
    <t>SLF-CAN CURR CGAAP-174237</t>
  </si>
  <si>
    <t>SLF-CAN CURR CGAAP-174299</t>
  </si>
  <si>
    <t>SLF-CAN CURR CGAAP-174502</t>
  </si>
  <si>
    <t>SLF-CAN CURR CGAAP-174589</t>
  </si>
  <si>
    <t>SLF-CAN CURR CGAAP-174798</t>
  </si>
  <si>
    <t>SLF-CAN CURR CGAAP-400805</t>
  </si>
  <si>
    <t>SLF-CAN CURR CGAAP-400905</t>
  </si>
  <si>
    <t>SLF-CAN CURR CGAAP-100272</t>
  </si>
  <si>
    <t>SLF-CAN CURR CGAAP-100389</t>
  </si>
  <si>
    <t>CNT</t>
  </si>
  <si>
    <t>uniq &gt;&gt;</t>
  </si>
  <si>
    <t>Pilot</t>
  </si>
  <si>
    <t>t</t>
  </si>
  <si>
    <t>PAS</t>
  </si>
  <si>
    <t>PRKey.txt</t>
  </si>
  <si>
    <t>Accenture to Walk BU Feed Owner / System Data Owner Through Tracker</t>
  </si>
  <si>
    <t>Assessment Tracking Complete</t>
  </si>
  <si>
    <t>Accenture to Start Populating Tracker</t>
  </si>
  <si>
    <t>Accenture to Finish Populating Tracker</t>
  </si>
  <si>
    <t>BU Feed Owner / System Data Owner to Start Filling Tracker</t>
  </si>
  <si>
    <t>BU Feed Owner / System Data Owner to Finish Filling Tracker</t>
  </si>
  <si>
    <t>BU Authorizer To Start Validating Tracker</t>
  </si>
  <si>
    <t>BU Authorizer to Finish Validating Tracker and send to Accenture</t>
  </si>
  <si>
    <t>Row Labels</t>
  </si>
  <si>
    <t>Grand Total</t>
  </si>
  <si>
    <t>Count of Accenture to Start Populating Tracker</t>
  </si>
  <si>
    <t>Count of Accenture to Finish Populating Tracker</t>
  </si>
  <si>
    <t>Count of BU Feed Owner / System Data Owner to Start Filling Tracker</t>
  </si>
  <si>
    <t>SOURCE SYSTEM</t>
  </si>
  <si>
    <t>Start Date:</t>
  </si>
  <si>
    <t>Accenture Populate Tracker</t>
  </si>
  <si>
    <t>Walk BU through tracker</t>
  </si>
  <si>
    <t>BU fill tracker</t>
  </si>
  <si>
    <t>Bu validate tracker</t>
  </si>
  <si>
    <t>Meet BU validator</t>
  </si>
  <si>
    <t>BU Kick off</t>
  </si>
  <si>
    <t>Policy Number Identifier</t>
  </si>
  <si>
    <t>Policy Number Length</t>
  </si>
  <si>
    <t>Policy Number Format</t>
  </si>
  <si>
    <t>How uniqueness of policy number is ensured</t>
  </si>
  <si>
    <t>Additional supplementary systems used to maintain or process info about the policy</t>
  </si>
  <si>
    <t>Additional info (i.e. policy number made up of multiple fields)</t>
  </si>
  <si>
    <t>Policy number used by additional supplementary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</si>
</sst>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mmmm\ d\,\ yyyy;@"/>
    <numFmt numFmtId="166" formatCode="[$-409]dd\-mmm\-yy;@"/>
    <numFmt numFmtId="167" formatCode="0.0"/>
    <numFmt numFmtId="168" formatCode="[$-1009]d\-mmm\-yy;@"/>
    <numFmt numFmtId="169" formatCode="[$-409]d\-mmm\-yyyy;@"/>
    <numFmt numFmtId="170" formatCode="[$-409]d\-mmm;@"/>
  </numFmts>
  <fonts count="86" x14ac:knownFonts="1">
    <font>
      <sz val="11"/>
      <color theme="1"/>
      <name val="Calibri"/>
      <family val="2"/>
      <scheme val="minor"/>
    </font>
    <font>
      <b/>
      <sz val="11"/>
      <color theme="1"/>
      <name val="Calibri"/>
      <family val="2"/>
      <scheme val="minor"/>
    </font>
    <font>
      <sz val="8"/>
      <color theme="1"/>
      <name val="Calibri"/>
      <family val="2"/>
      <scheme val="minor"/>
    </font>
    <font>
      <b/>
      <sz val="10"/>
      <name val="Arial"/>
      <family val="2"/>
    </font>
    <font>
      <sz val="10"/>
      <name val="Arial"/>
      <family val="2"/>
    </font>
    <font>
      <sz val="10"/>
      <color indexed="8"/>
      <name val="Arial"/>
      <family val="2"/>
    </font>
    <font>
      <b/>
      <sz val="16"/>
      <color theme="1"/>
      <name val="Calibri"/>
      <family val="2"/>
      <scheme val="minor"/>
    </font>
    <font>
      <b/>
      <sz val="12"/>
      <color theme="5"/>
      <name val="Calibri"/>
      <family val="2"/>
      <scheme val="minor"/>
    </font>
    <font>
      <sz val="11"/>
      <color rgb="FFFF0000"/>
      <name val="Calibri"/>
      <family val="2"/>
      <scheme val="minor"/>
    </font>
    <font>
      <sz val="10"/>
      <color rgb="FFFF0000"/>
      <name val="Arial"/>
      <family val="2"/>
    </font>
    <font>
      <b/>
      <sz val="11"/>
      <color rgb="FFFF0000"/>
      <name val="Calibri"/>
      <family val="2"/>
      <scheme val="minor"/>
    </font>
    <font>
      <b/>
      <sz val="9"/>
      <color rgb="FFFF0000"/>
      <name val="Calibri"/>
      <family val="2"/>
      <scheme val="minor"/>
    </font>
    <font>
      <b/>
      <sz val="20"/>
      <color theme="1"/>
      <name val="Calibri"/>
      <family val="2"/>
      <scheme val="minor"/>
    </font>
    <font>
      <b/>
      <sz val="12"/>
      <color rgb="FFFF0000"/>
      <name val="Calibri"/>
      <family val="2"/>
      <scheme val="minor"/>
    </font>
    <font>
      <b/>
      <sz val="11"/>
      <name val="Calibri"/>
      <family val="2"/>
      <scheme val="minor"/>
    </font>
    <font>
      <b/>
      <sz val="14"/>
      <color rgb="FFFF0000"/>
      <name val="Calibri"/>
      <family val="2"/>
      <scheme val="minor"/>
    </font>
    <font>
      <sz val="14"/>
      <color rgb="FFFF0000"/>
      <name val="Calibri"/>
      <family val="2"/>
      <scheme val="minor"/>
    </font>
    <font>
      <b/>
      <sz val="12"/>
      <name val="Arial"/>
      <family val="2"/>
    </font>
    <font>
      <sz val="9"/>
      <name val="Arial"/>
      <family val="2"/>
    </font>
    <font>
      <sz val="8"/>
      <name val="Arial"/>
      <family val="2"/>
    </font>
    <font>
      <b/>
      <sz val="10"/>
      <color indexed="10"/>
      <name val="Arial"/>
      <family val="2"/>
    </font>
    <font>
      <b/>
      <sz val="12"/>
      <color theme="1"/>
      <name val="Calibri"/>
      <family val="2"/>
      <scheme val="minor"/>
    </font>
    <font>
      <sz val="14"/>
      <color theme="1"/>
      <name val="Calibri"/>
      <family val="2"/>
      <scheme val="minor"/>
    </font>
    <font>
      <b/>
      <sz val="14"/>
      <color theme="1"/>
      <name val="Calibri"/>
      <family val="2"/>
      <scheme val="minor"/>
    </font>
    <font>
      <b/>
      <sz val="14"/>
      <color theme="4"/>
      <name val="Calibri"/>
      <family val="2"/>
      <scheme val="minor"/>
    </font>
    <font>
      <sz val="9"/>
      <color theme="1"/>
      <name val="Calibri"/>
      <family val="2"/>
      <scheme val="minor"/>
    </font>
    <font>
      <b/>
      <sz val="9"/>
      <color theme="1"/>
      <name val="Calibri"/>
      <family val="2"/>
      <scheme val="minor"/>
    </font>
    <font>
      <b/>
      <sz val="9"/>
      <color theme="4"/>
      <name val="Calibri"/>
      <family val="2"/>
      <scheme val="minor"/>
    </font>
    <font>
      <b/>
      <sz val="11"/>
      <color theme="4"/>
      <name val="Calibri"/>
      <family val="2"/>
      <scheme val="minor"/>
    </font>
    <font>
      <b/>
      <sz val="10"/>
      <color theme="4"/>
      <name val="Calibri"/>
      <family val="2"/>
      <scheme val="minor"/>
    </font>
    <font>
      <b/>
      <sz val="10"/>
      <color indexed="8"/>
      <name val="Arial"/>
      <family val="2"/>
    </font>
    <font>
      <sz val="10"/>
      <color rgb="FF0070C0"/>
      <name val="Arial"/>
      <family val="2"/>
    </font>
    <font>
      <sz val="22"/>
      <color theme="1"/>
      <name val="Calibri"/>
      <family val="2"/>
      <scheme val="minor"/>
    </font>
    <font>
      <sz val="22"/>
      <color rgb="FF0070C0"/>
      <name val="Calibri"/>
      <family val="2"/>
      <scheme val="minor"/>
    </font>
    <font>
      <b/>
      <sz val="20"/>
      <name val="Arial"/>
      <family val="2"/>
    </font>
    <font>
      <b/>
      <sz val="8"/>
      <color rgb="FFFF0000"/>
      <name val="Arial"/>
      <family val="2"/>
    </font>
    <font>
      <sz val="8"/>
      <color rgb="FFFF0000"/>
      <name val="Arial"/>
      <family val="2"/>
    </font>
    <font>
      <sz val="8"/>
      <color theme="3"/>
      <name val="Arial"/>
      <family val="2"/>
    </font>
    <font>
      <sz val="9"/>
      <color indexed="81"/>
      <name val="Tahoma"/>
      <family val="2"/>
    </font>
    <font>
      <b/>
      <sz val="9"/>
      <color indexed="81"/>
      <name val="Tahoma"/>
      <family val="2"/>
    </font>
    <font>
      <b/>
      <sz val="8"/>
      <name val="Arial"/>
      <family val="2"/>
    </font>
    <font>
      <sz val="9"/>
      <color rgb="FFFF0000"/>
      <name val="Arial"/>
      <family val="2"/>
    </font>
    <font>
      <b/>
      <sz val="9"/>
      <color indexed="10"/>
      <name val="Arial"/>
      <family val="2"/>
    </font>
    <font>
      <sz val="9"/>
      <color theme="4"/>
      <name val="Arial"/>
      <family val="2"/>
    </font>
    <font>
      <sz val="8"/>
      <color theme="0"/>
      <name val="Arial"/>
      <family val="2"/>
    </font>
    <font>
      <sz val="11"/>
      <color rgb="FF00B050"/>
      <name val="Calibri"/>
      <family val="2"/>
      <scheme val="minor"/>
    </font>
    <font>
      <sz val="8"/>
      <color rgb="FF00B050"/>
      <name val="Calibri"/>
      <family val="2"/>
      <scheme val="minor"/>
    </font>
    <font>
      <sz val="11"/>
      <color rgb="FF002060"/>
      <name val="Calibri"/>
      <family val="2"/>
      <scheme val="minor"/>
    </font>
    <font>
      <sz val="8"/>
      <color rgb="FF002060"/>
      <name val="Calibri"/>
      <family val="2"/>
      <scheme val="minor"/>
    </font>
    <font>
      <sz val="11"/>
      <name val="Calibri"/>
      <family val="2"/>
      <scheme val="minor"/>
    </font>
    <font>
      <sz val="8"/>
      <color rgb="FFFF0000"/>
      <name val="Calibri"/>
      <family val="2"/>
      <scheme val="minor"/>
    </font>
    <font>
      <b/>
      <sz val="11"/>
      <color rgb="FF002060"/>
      <name val="Calibri"/>
      <family val="2"/>
      <scheme val="minor"/>
    </font>
    <font>
      <b/>
      <sz val="8"/>
      <color rgb="FF002060"/>
      <name val="Calibri"/>
      <family val="2"/>
      <scheme val="minor"/>
    </font>
    <font>
      <sz val="10"/>
      <color theme="1"/>
      <name val="Arial"/>
      <family val="2"/>
    </font>
    <font>
      <sz val="10"/>
      <color theme="1"/>
      <name val="Calibri"/>
      <family val="2"/>
      <scheme val="minor"/>
    </font>
    <font>
      <b/>
      <u/>
      <sz val="11"/>
      <color theme="1"/>
      <name val="Calibri"/>
      <family val="2"/>
      <scheme val="minor"/>
    </font>
    <font>
      <sz val="8"/>
      <color theme="3"/>
      <name val="Calibri"/>
      <family val="2"/>
      <scheme val="minor"/>
    </font>
    <font>
      <b/>
      <sz val="12"/>
      <color theme="1"/>
      <name val="Arial"/>
      <family val="2"/>
    </font>
    <font>
      <sz val="8"/>
      <color theme="5"/>
      <name val="Arial"/>
      <family val="2"/>
    </font>
    <font>
      <sz val="8"/>
      <color theme="5"/>
      <name val="Calibri"/>
      <family val="2"/>
      <scheme val="minor"/>
    </font>
    <font>
      <sz val="9"/>
      <color rgb="FFFF0000"/>
      <name val="Calibri"/>
      <family val="2"/>
      <scheme val="minor"/>
    </font>
    <font>
      <u/>
      <sz val="10"/>
      <color indexed="12"/>
      <name val="Arial"/>
      <family val="2"/>
    </font>
    <font>
      <sz val="9"/>
      <name val="Calibri"/>
      <family val="2"/>
      <scheme val="minor"/>
    </font>
    <font>
      <u/>
      <sz val="10"/>
      <color indexed="12"/>
      <name val="Calibri"/>
      <family val="2"/>
      <scheme val="minor"/>
    </font>
    <font>
      <u/>
      <sz val="9"/>
      <color indexed="12"/>
      <name val="Calibri"/>
      <family val="2"/>
      <scheme val="minor"/>
    </font>
    <font>
      <b/>
      <u/>
      <sz val="11"/>
      <color rgb="FFFFFF00"/>
      <name val="Arial"/>
      <family val="2"/>
    </font>
    <font>
      <b/>
      <sz val="11"/>
      <color rgb="FFFFFF00"/>
      <name val="Arial"/>
      <family val="2"/>
    </font>
    <font>
      <b/>
      <sz val="10"/>
      <color indexed="64"/>
      <name val="Arial"/>
      <family val="2"/>
    </font>
    <font>
      <b/>
      <sz val="10"/>
      <color indexed="64"/>
      <name val="Microsoft Sans Serif"/>
      <family val="2"/>
    </font>
    <font>
      <sz val="10"/>
      <color indexed="64"/>
      <name val="Microsoft Sans Serif"/>
      <family val="2"/>
    </font>
    <font>
      <sz val="10"/>
      <color indexed="64"/>
      <name val="Arial"/>
      <family val="2"/>
    </font>
    <font>
      <b/>
      <sz val="14"/>
      <name val="Calibri"/>
      <family val="2"/>
      <scheme val="minor"/>
    </font>
    <font>
      <b/>
      <sz val="9"/>
      <color theme="1"/>
      <name val="Arial"/>
      <family val="2"/>
    </font>
    <font>
      <u/>
      <sz val="11"/>
      <color theme="1"/>
      <name val="Calibri"/>
      <family val="2"/>
      <scheme val="minor"/>
    </font>
    <font>
      <b/>
      <vertAlign val="superscript"/>
      <sz val="11"/>
      <color theme="1"/>
      <name val="Calibri"/>
      <family val="2"/>
      <scheme val="minor"/>
    </font>
    <font>
      <b/>
      <sz val="11"/>
      <color theme="0"/>
      <name val="Calibri"/>
      <family val="2"/>
      <scheme val="minor"/>
    </font>
    <font>
      <sz val="9"/>
      <color theme="3"/>
      <name val="Calibri"/>
      <family val="2"/>
      <scheme val="minor"/>
    </font>
    <font>
      <sz val="9"/>
      <color theme="1"/>
      <name val="Calibri"/>
      <family val="2"/>
    </font>
    <font>
      <sz val="11"/>
      <color theme="0"/>
      <name val="Calibri"/>
      <family val="2"/>
      <scheme val="minor"/>
    </font>
    <font>
      <b/>
      <sz val="11"/>
      <color rgb="FF000000"/>
      <name val="Calibri"/>
      <family val="2"/>
    </font>
    <font>
      <b/>
      <sz val="11"/>
      <color theme="1"/>
      <name val="Calibri"/>
      <family val="2"/>
    </font>
    <font>
      <sz val="11"/>
      <color theme="1"/>
      <name val="Calibri"/>
      <family val="2"/>
    </font>
    <font>
      <sz val="11"/>
      <name val="Calibri"/>
      <family val="2"/>
    </font>
    <font>
      <sz val="11"/>
      <color rgb="FF000000"/>
      <name val="Calibri"/>
      <family val="2"/>
    </font>
    <font>
      <sz val="12"/>
      <color rgb="FF000000"/>
      <name val="Calibri"/>
      <family val="2"/>
    </font>
    <font>
      <b/>
      <sz val="10"/>
      <color rgb="FF000000"/>
      <name val="Calibri"/>
      <family val="2"/>
    </font>
  </fonts>
  <fills count="61">
    <fill>
      <patternFill patternType="none"/>
    </fill>
    <fill>
      <patternFill patternType="gray125"/>
    </fill>
    <fill>
      <patternFill patternType="solid">
        <fgColor rgb="FFFFC000"/>
        <bgColor indexed="64"/>
      </patternFill>
    </fill>
    <fill>
      <patternFill patternType="solid">
        <fgColor theme="9" tint="0.79998168889431442"/>
        <bgColor indexed="64"/>
      </patternFill>
    </fill>
    <fill>
      <patternFill patternType="solid">
        <fgColor theme="2"/>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indexed="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9999"/>
        <bgColor indexed="64"/>
      </patternFill>
    </fill>
    <fill>
      <patternFill patternType="solid">
        <fgColor rgb="FF33CCFF"/>
        <bgColor indexed="64"/>
      </patternFill>
    </fill>
    <fill>
      <patternFill patternType="solid">
        <fgColor rgb="FF66FF33"/>
        <bgColor indexed="64"/>
      </patternFill>
    </fill>
    <fill>
      <patternFill patternType="solid">
        <fgColor rgb="FF00FF00"/>
        <bgColor indexed="64"/>
      </patternFill>
    </fill>
    <fill>
      <patternFill patternType="solid">
        <fgColor rgb="FFFFFF00"/>
        <bgColor indexed="64"/>
      </patternFill>
    </fill>
    <fill>
      <patternFill patternType="solid">
        <fgColor indexed="22"/>
        <bgColor indexed="9"/>
      </patternFill>
    </fill>
    <fill>
      <patternFill patternType="solid">
        <fgColor theme="3" tint="0.79998168889431442"/>
        <bgColor indexed="64"/>
      </patternFill>
    </fill>
    <fill>
      <patternFill patternType="solid">
        <fgColor rgb="FF66FF66"/>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0.14999847407452621"/>
        <bgColor indexed="9"/>
      </patternFill>
    </fill>
    <fill>
      <patternFill patternType="solid">
        <fgColor theme="0" tint="-0.249977111117893"/>
        <bgColor indexed="64"/>
      </patternFill>
    </fill>
    <fill>
      <patternFill patternType="solid">
        <fgColor theme="2" tint="-0.499984740745262"/>
        <bgColor indexed="64"/>
      </patternFill>
    </fill>
    <fill>
      <patternFill patternType="gray0625"/>
    </fill>
    <fill>
      <patternFill patternType="gray0625">
        <bgColor theme="2" tint="-0.249977111117893"/>
      </patternFill>
    </fill>
    <fill>
      <patternFill patternType="gray0625">
        <bgColor theme="0" tint="-0.14999847407452621"/>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00B050"/>
        <bgColor indexed="64"/>
      </patternFill>
    </fill>
    <fill>
      <patternFill patternType="solid">
        <fgColor theme="3" tint="0.59999389629810485"/>
        <bgColor indexed="64"/>
      </patternFill>
    </fill>
    <fill>
      <patternFill patternType="solid">
        <fgColor rgb="FFFFFF99"/>
        <bgColor indexed="64"/>
      </patternFill>
    </fill>
    <fill>
      <patternFill patternType="solid">
        <fgColor theme="9" tint="-0.249977111117893"/>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8"/>
        <bgColor indexed="64"/>
      </patternFill>
    </fill>
    <fill>
      <patternFill patternType="gray0625">
        <bgColor theme="7" tint="0.59999389629810485"/>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bgColor indexed="64"/>
      </patternFill>
    </fill>
    <fill>
      <patternFill patternType="solid">
        <fgColor theme="8" tint="-0.249977111117893"/>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theme="6"/>
      </patternFill>
    </fill>
    <fill>
      <patternFill patternType="solid">
        <fgColor theme="4" tint="0.59999389629810485"/>
        <bgColor indexed="64"/>
      </patternFill>
    </fill>
    <fill>
      <patternFill patternType="solid">
        <fgColor theme="5" tint="-0.249977111117893"/>
        <bgColor indexed="64"/>
      </patternFill>
    </fill>
    <fill>
      <patternFill patternType="solid">
        <fgColor rgb="FF7030A0"/>
        <bgColor indexed="64"/>
      </patternFill>
    </fill>
    <fill>
      <patternFill patternType="solid">
        <fgColor rgb="FF00B0F0"/>
        <bgColor indexed="64"/>
      </patternFill>
    </fill>
    <fill>
      <patternFill patternType="solid">
        <fgColor rgb="FFBFBFBF"/>
        <bgColor rgb="FF000000"/>
      </patternFill>
    </fill>
    <fill>
      <patternFill patternType="solid">
        <fgColor rgb="FFD0CECE"/>
        <bgColor rgb="FF000000"/>
      </patternFill>
    </fill>
    <fill>
      <patternFill patternType="solid">
        <fgColor rgb="FFFFC000"/>
        <bgColor rgb="FF000000"/>
      </patternFill>
    </fill>
    <fill>
      <patternFill patternType="solid">
        <fgColor rgb="FF5B9BD5"/>
        <bgColor rgb="FF000000"/>
      </patternFill>
    </fill>
    <fill>
      <patternFill patternType="solid">
        <fgColor rgb="FFD9D9D9"/>
        <bgColor rgb="FF000000"/>
      </patternFill>
    </fill>
    <fill>
      <patternFill patternType="solid">
        <fgColor rgb="FFFFFF00"/>
        <bgColor rgb="FF000000"/>
      </patternFill>
    </fill>
    <fill>
      <patternFill patternType="solid">
        <fgColor rgb="FFE2EFDA"/>
        <bgColor rgb="FF000000"/>
      </patternFill>
    </fill>
    <fill>
      <patternFill patternType="solid">
        <fgColor rgb="FFFF0000"/>
        <bgColor indexed="64"/>
      </patternFill>
    </fill>
  </fills>
  <borders count="100">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dashed">
        <color auto="1"/>
      </left>
      <right style="dashed">
        <color auto="1"/>
      </right>
      <top/>
      <bottom/>
      <diagonal/>
    </border>
    <border>
      <left style="medium">
        <color indexed="64"/>
      </left>
      <right style="dashed">
        <color auto="1"/>
      </right>
      <top style="medium">
        <color indexed="64"/>
      </top>
      <bottom/>
      <diagonal/>
    </border>
    <border>
      <left style="dashed">
        <color auto="1"/>
      </left>
      <right style="dashed">
        <color auto="1"/>
      </right>
      <top style="medium">
        <color indexed="64"/>
      </top>
      <bottom/>
      <diagonal/>
    </border>
    <border>
      <left style="dashed">
        <color auto="1"/>
      </left>
      <right style="medium">
        <color indexed="64"/>
      </right>
      <top style="medium">
        <color indexed="64"/>
      </top>
      <bottom/>
      <diagonal/>
    </border>
    <border>
      <left style="medium">
        <color indexed="64"/>
      </left>
      <right style="dashed">
        <color auto="1"/>
      </right>
      <top/>
      <bottom/>
      <diagonal/>
    </border>
    <border>
      <left style="dashed">
        <color auto="1"/>
      </left>
      <right style="medium">
        <color indexed="64"/>
      </right>
      <top/>
      <bottom/>
      <diagonal/>
    </border>
    <border>
      <left style="medium">
        <color indexed="64"/>
      </left>
      <right style="dashed">
        <color auto="1"/>
      </right>
      <top/>
      <bottom style="medium">
        <color indexed="64"/>
      </bottom>
      <diagonal/>
    </border>
    <border>
      <left style="dashed">
        <color auto="1"/>
      </left>
      <right style="dashed">
        <color auto="1"/>
      </right>
      <top/>
      <bottom style="medium">
        <color indexed="64"/>
      </bottom>
      <diagonal/>
    </border>
    <border>
      <left style="dashed">
        <color auto="1"/>
      </left>
      <right style="medium">
        <color indexed="64"/>
      </right>
      <top/>
      <bottom style="medium">
        <color indexed="64"/>
      </bottom>
      <diagonal/>
    </border>
    <border>
      <left/>
      <right/>
      <top style="thin">
        <color indexed="64"/>
      </top>
      <bottom/>
      <diagonal/>
    </border>
    <border>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bottom style="thick">
        <color indexed="64"/>
      </bottom>
      <diagonal/>
    </border>
    <border>
      <left style="thin">
        <color indexed="64"/>
      </left>
      <right style="thin">
        <color indexed="64"/>
      </right>
      <top/>
      <bottom style="thick">
        <color indexed="64"/>
      </bottom>
      <diagonal/>
    </border>
    <border>
      <left/>
      <right/>
      <top/>
      <bottom style="thick">
        <color indexed="64"/>
      </bottom>
      <diagonal/>
    </border>
    <border>
      <left/>
      <right style="thin">
        <color indexed="64"/>
      </right>
      <top/>
      <bottom style="thick">
        <color indexed="64"/>
      </bottom>
      <diagonal/>
    </border>
    <border>
      <left style="thin">
        <color indexed="64"/>
      </left>
      <right style="thick">
        <color indexed="64"/>
      </right>
      <top/>
      <bottom style="thick">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thick">
        <color indexed="64"/>
      </right>
      <top style="thick">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double">
        <color indexed="64"/>
      </right>
      <top/>
      <bottom/>
      <diagonal/>
    </border>
    <border>
      <left/>
      <right style="double">
        <color indexed="64"/>
      </right>
      <top style="thin">
        <color indexed="64"/>
      </top>
      <bottom style="thin">
        <color indexed="64"/>
      </bottom>
      <diagonal/>
    </border>
    <border>
      <left style="double">
        <color indexed="64"/>
      </left>
      <right style="thin">
        <color theme="2" tint="-0.499984740745262"/>
      </right>
      <top/>
      <bottom/>
      <diagonal/>
    </border>
    <border>
      <left style="thin">
        <color theme="2" tint="-0.499984740745262"/>
      </left>
      <right style="thin">
        <color theme="2" tint="-0.499984740745262"/>
      </right>
      <top/>
      <bottom/>
      <diagonal/>
    </border>
    <border>
      <left style="double">
        <color indexed="64"/>
      </left>
      <right style="thin">
        <color theme="2" tint="-0.499984740745262"/>
      </right>
      <top style="thin">
        <color indexed="64"/>
      </top>
      <bottom style="thin">
        <color indexed="64"/>
      </bottom>
      <diagonal/>
    </border>
    <border>
      <left style="thin">
        <color theme="2" tint="-0.499984740745262"/>
      </left>
      <right style="thin">
        <color theme="2" tint="-0.499984740745262"/>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s>
  <cellStyleXfs count="4">
    <xf numFmtId="0" fontId="0" fillId="0" borderId="0"/>
    <xf numFmtId="0" fontId="5" fillId="0" borderId="0"/>
    <xf numFmtId="0" fontId="61" fillId="0" borderId="0" applyNumberFormat="0" applyFill="0" applyBorder="0" applyAlignment="0" applyProtection="0">
      <alignment vertical="top"/>
      <protection locked="0"/>
    </xf>
    <xf numFmtId="0" fontId="5" fillId="0" borderId="0"/>
  </cellStyleXfs>
  <cellXfs count="1125">
    <xf numFmtId="0" fontId="0" fillId="0" borderId="0" xfId="0"/>
    <xf numFmtId="0" fontId="1" fillId="0" borderId="0" xfId="0" applyFont="1" applyAlignment="1">
      <alignment horizontal="center"/>
    </xf>
    <xf numFmtId="0" fontId="0" fillId="0" borderId="0" xfId="0" applyAlignment="1">
      <alignment horizontal="center"/>
    </xf>
    <xf numFmtId="0" fontId="0" fillId="3" borderId="1" xfId="0" applyFill="1" applyBorder="1" applyAlignment="1">
      <alignment horizontal="center"/>
    </xf>
    <xf numFmtId="0" fontId="0" fillId="0" borderId="1" xfId="0" applyBorder="1"/>
    <xf numFmtId="0" fontId="0" fillId="3" borderId="2" xfId="0" applyFill="1" applyBorder="1" applyAlignment="1">
      <alignment horizontal="center"/>
    </xf>
    <xf numFmtId="0" fontId="0" fillId="0" borderId="2" xfId="0" applyBorder="1"/>
    <xf numFmtId="0" fontId="0" fillId="5" borderId="0" xfId="0" applyFill="1" applyBorder="1" applyAlignment="1">
      <alignment vertical="center" textRotation="90"/>
    </xf>
    <xf numFmtId="0" fontId="0" fillId="3" borderId="3" xfId="0" applyFill="1" applyBorder="1" applyAlignment="1">
      <alignment horizontal="center"/>
    </xf>
    <xf numFmtId="0" fontId="0" fillId="6" borderId="1" xfId="0" applyFill="1" applyBorder="1" applyAlignment="1">
      <alignment horizontal="center"/>
    </xf>
    <xf numFmtId="0" fontId="0" fillId="6" borderId="2" xfId="0" applyFill="1" applyBorder="1" applyAlignment="1">
      <alignment horizontal="center"/>
    </xf>
    <xf numFmtId="0" fontId="0" fillId="6" borderId="3" xfId="0" applyFill="1" applyBorder="1" applyAlignment="1">
      <alignment horizontal="center"/>
    </xf>
    <xf numFmtId="0" fontId="0" fillId="7" borderId="1" xfId="0" applyFill="1" applyBorder="1" applyAlignment="1">
      <alignment horizontal="center"/>
    </xf>
    <xf numFmtId="0" fontId="0" fillId="7" borderId="2" xfId="0" applyFill="1" applyBorder="1" applyAlignment="1">
      <alignment horizontal="center"/>
    </xf>
    <xf numFmtId="0" fontId="2" fillId="7" borderId="3" xfId="0" applyFont="1" applyFill="1" applyBorder="1" applyAlignment="1">
      <alignment horizontal="center"/>
    </xf>
    <xf numFmtId="0" fontId="0" fillId="0" borderId="3" xfId="0" applyBorder="1"/>
    <xf numFmtId="0" fontId="0" fillId="0" borderId="0" xfId="0" applyFill="1" applyBorder="1" applyAlignment="1">
      <alignment vertical="center" textRotation="90"/>
    </xf>
    <xf numFmtId="0" fontId="0" fillId="7" borderId="3" xfId="0" applyFill="1" applyBorder="1" applyAlignment="1">
      <alignment horizontal="center"/>
    </xf>
    <xf numFmtId="0" fontId="1" fillId="4" borderId="2" xfId="0" applyFont="1" applyFill="1" applyBorder="1" applyAlignment="1">
      <alignment vertical="center" textRotation="90"/>
    </xf>
    <xf numFmtId="0" fontId="6" fillId="0" borderId="0" xfId="0" applyFont="1"/>
    <xf numFmtId="0" fontId="1" fillId="0" borderId="0" xfId="0" applyFont="1"/>
    <xf numFmtId="0" fontId="0" fillId="0" borderId="9" xfId="0" applyBorder="1"/>
    <xf numFmtId="0" fontId="0" fillId="0" borderId="10" xfId="0" applyBorder="1"/>
    <xf numFmtId="0" fontId="0" fillId="0" borderId="11" xfId="0" applyBorder="1"/>
    <xf numFmtId="0" fontId="0" fillId="0" borderId="13" xfId="0" applyBorder="1"/>
    <xf numFmtId="0" fontId="0" fillId="4" borderId="6" xfId="0" applyFill="1" applyBorder="1"/>
    <xf numFmtId="0" fontId="1" fillId="4" borderId="7" xfId="0" applyFont="1" applyFill="1" applyBorder="1" applyAlignment="1">
      <alignment horizontal="center"/>
    </xf>
    <xf numFmtId="0" fontId="0" fillId="4" borderId="7" xfId="0" applyFill="1" applyBorder="1"/>
    <xf numFmtId="0" fontId="0" fillId="4" borderId="8" xfId="0" applyFill="1" applyBorder="1"/>
    <xf numFmtId="0" fontId="0" fillId="4" borderId="9" xfId="0" applyFill="1" applyBorder="1"/>
    <xf numFmtId="0" fontId="1" fillId="4" borderId="0" xfId="0" applyFont="1" applyFill="1" applyBorder="1" applyAlignment="1">
      <alignment horizontal="center"/>
    </xf>
    <xf numFmtId="0" fontId="0" fillId="4" borderId="0" xfId="0" applyFill="1" applyBorder="1"/>
    <xf numFmtId="0" fontId="0" fillId="4" borderId="10" xfId="0" applyFill="1" applyBorder="1"/>
    <xf numFmtId="0" fontId="0" fillId="4" borderId="12" xfId="0" applyFill="1" applyBorder="1"/>
    <xf numFmtId="0" fontId="0" fillId="4" borderId="13" xfId="0" applyFill="1" applyBorder="1"/>
    <xf numFmtId="0" fontId="0" fillId="4" borderId="11" xfId="0" applyFill="1" applyBorder="1"/>
    <xf numFmtId="0" fontId="0" fillId="7" borderId="0" xfId="0" applyFill="1"/>
    <xf numFmtId="0" fontId="0" fillId="12" borderId="0" xfId="0" applyFill="1"/>
    <xf numFmtId="0" fontId="0" fillId="10" borderId="0" xfId="0" applyFill="1"/>
    <xf numFmtId="0" fontId="0" fillId="11" borderId="0" xfId="0" applyFill="1"/>
    <xf numFmtId="0" fontId="4" fillId="7" borderId="0" xfId="0" applyFont="1" applyFill="1"/>
    <xf numFmtId="0" fontId="10" fillId="0" borderId="0" xfId="0" applyFont="1" applyAlignment="1">
      <alignment horizontal="center"/>
    </xf>
    <xf numFmtId="164" fontId="11" fillId="0" borderId="0" xfId="0" applyNumberFormat="1" applyFont="1" applyAlignment="1">
      <alignment horizontal="center"/>
    </xf>
    <xf numFmtId="0" fontId="0" fillId="0" borderId="4" xfId="0" applyBorder="1"/>
    <xf numFmtId="0" fontId="0" fillId="0" borderId="17" xfId="0" applyBorder="1"/>
    <xf numFmtId="0" fontId="1" fillId="0" borderId="6" xfId="0" applyFont="1" applyBorder="1"/>
    <xf numFmtId="0" fontId="1" fillId="0" borderId="11" xfId="0" applyFont="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1" fillId="0" borderId="8" xfId="0" applyFont="1" applyBorder="1"/>
    <xf numFmtId="0" fontId="1" fillId="0" borderId="13" xfId="0" applyFont="1" applyBorder="1"/>
    <xf numFmtId="0" fontId="1" fillId="0" borderId="8" xfId="0" applyFont="1" applyBorder="1" applyAlignment="1">
      <alignment horizontal="right"/>
    </xf>
    <xf numFmtId="0" fontId="1" fillId="0" borderId="1" xfId="0" applyFont="1" applyBorder="1" applyAlignment="1">
      <alignment horizontal="right"/>
    </xf>
    <xf numFmtId="0" fontId="1" fillId="0" borderId="6" xfId="0" applyFont="1" applyBorder="1" applyAlignment="1">
      <alignment horizontal="right"/>
    </xf>
    <xf numFmtId="0" fontId="1" fillId="0" borderId="13" xfId="0" applyFont="1" applyBorder="1" applyAlignment="1">
      <alignment horizontal="right"/>
    </xf>
    <xf numFmtId="0" fontId="1" fillId="0" borderId="3" xfId="0" applyFont="1" applyBorder="1" applyAlignment="1">
      <alignment horizontal="right"/>
    </xf>
    <xf numFmtId="0" fontId="1" fillId="0" borderId="11" xfId="0" applyFont="1" applyBorder="1" applyAlignment="1">
      <alignment horizontal="right"/>
    </xf>
    <xf numFmtId="0" fontId="1" fillId="0" borderId="15" xfId="0" applyFont="1" applyBorder="1"/>
    <xf numFmtId="0" fontId="1" fillId="0" borderId="5" xfId="0" applyFont="1" applyBorder="1"/>
    <xf numFmtId="0" fontId="1" fillId="0" borderId="2" xfId="0" applyFont="1" applyBorder="1"/>
    <xf numFmtId="0" fontId="0" fillId="13" borderId="0" xfId="0" applyFill="1"/>
    <xf numFmtId="0" fontId="6" fillId="0" borderId="0" xfId="0" applyFont="1" applyAlignment="1">
      <alignment horizontal="center"/>
    </xf>
    <xf numFmtId="0" fontId="0" fillId="14" borderId="0" xfId="0" applyFill="1"/>
    <xf numFmtId="0" fontId="1" fillId="4" borderId="6" xfId="0" applyFont="1" applyFill="1" applyBorder="1"/>
    <xf numFmtId="0" fontId="13" fillId="4" borderId="8" xfId="0" applyFont="1" applyFill="1" applyBorder="1" applyAlignment="1">
      <alignment horizontal="right"/>
    </xf>
    <xf numFmtId="0" fontId="0" fillId="4" borderId="14" xfId="0" applyFill="1" applyBorder="1"/>
    <xf numFmtId="0" fontId="1" fillId="4" borderId="16" xfId="0" applyFont="1" applyFill="1" applyBorder="1"/>
    <xf numFmtId="0" fontId="0" fillId="5" borderId="25" xfId="0" applyFill="1" applyBorder="1" applyAlignment="1">
      <alignment horizontal="center"/>
    </xf>
    <xf numFmtId="0" fontId="0" fillId="5" borderId="26" xfId="0" applyFill="1" applyBorder="1" applyAlignment="1">
      <alignment horizontal="left"/>
    </xf>
    <xf numFmtId="0" fontId="0" fillId="5" borderId="11" xfId="0" applyFill="1" applyBorder="1" applyAlignment="1">
      <alignment horizontal="center"/>
    </xf>
    <xf numFmtId="0" fontId="0" fillId="5" borderId="13" xfId="0" applyFill="1" applyBorder="1" applyAlignment="1">
      <alignment horizontal="left"/>
    </xf>
    <xf numFmtId="0" fontId="0" fillId="14" borderId="0" xfId="0" applyFill="1" applyBorder="1"/>
    <xf numFmtId="0" fontId="0" fillId="0" borderId="0" xfId="0" applyAlignment="1">
      <alignment horizontal="center" vertical="center"/>
    </xf>
    <xf numFmtId="0" fontId="10" fillId="4" borderId="1" xfId="0" applyFont="1" applyFill="1" applyBorder="1" applyAlignment="1">
      <alignment horizontal="right"/>
    </xf>
    <xf numFmtId="0" fontId="1" fillId="4" borderId="2" xfId="0" applyFont="1" applyFill="1" applyBorder="1" applyAlignment="1">
      <alignment horizontal="center"/>
    </xf>
    <xf numFmtId="0" fontId="0" fillId="4" borderId="3" xfId="0" applyFill="1" applyBorder="1"/>
    <xf numFmtId="0" fontId="0" fillId="15" borderId="0" xfId="0" applyFill="1"/>
    <xf numFmtId="0" fontId="1" fillId="4" borderId="7" xfId="0" applyFont="1" applyFill="1" applyBorder="1" applyAlignment="1"/>
    <xf numFmtId="0" fontId="10" fillId="4" borderId="8" xfId="0" applyFont="1" applyFill="1" applyBorder="1" applyAlignment="1">
      <alignment horizontal="center"/>
    </xf>
    <xf numFmtId="0" fontId="1" fillId="4" borderId="11" xfId="0" quotePrefix="1" applyFont="1" applyFill="1" applyBorder="1"/>
    <xf numFmtId="0" fontId="1" fillId="4" borderId="12" xfId="0" applyFont="1" applyFill="1" applyBorder="1" applyAlignment="1"/>
    <xf numFmtId="0" fontId="12" fillId="15" borderId="0" xfId="0" applyFont="1" applyFill="1"/>
    <xf numFmtId="0" fontId="12" fillId="16" borderId="0" xfId="0" applyFont="1" applyFill="1"/>
    <xf numFmtId="0" fontId="0" fillId="16" borderId="0" xfId="0" applyFill="1"/>
    <xf numFmtId="0" fontId="10" fillId="4" borderId="8" xfId="0" applyFont="1" applyFill="1" applyBorder="1" applyAlignment="1">
      <alignment horizontal="right"/>
    </xf>
    <xf numFmtId="0" fontId="10" fillId="4" borderId="8" xfId="0" applyFont="1" applyFill="1" applyBorder="1"/>
    <xf numFmtId="0" fontId="0" fillId="16" borderId="0" xfId="0" applyFill="1" applyBorder="1"/>
    <xf numFmtId="0" fontId="1" fillId="5" borderId="9" xfId="0" applyFont="1" applyFill="1" applyBorder="1"/>
    <xf numFmtId="0" fontId="1" fillId="5" borderId="0" xfId="0" applyFont="1" applyFill="1" applyBorder="1"/>
    <xf numFmtId="0" fontId="0" fillId="5" borderId="10" xfId="0" applyFill="1" applyBorder="1"/>
    <xf numFmtId="0" fontId="1" fillId="5" borderId="9" xfId="0" applyFont="1" applyFill="1" applyBorder="1" applyAlignment="1">
      <alignment horizontal="right"/>
    </xf>
    <xf numFmtId="0" fontId="1" fillId="5" borderId="10" xfId="0" applyFont="1" applyFill="1" applyBorder="1"/>
    <xf numFmtId="0" fontId="14" fillId="5" borderId="11" xfId="0" applyFont="1" applyFill="1" applyBorder="1"/>
    <xf numFmtId="0" fontId="14" fillId="5" borderId="12" xfId="0" applyFont="1" applyFill="1" applyBorder="1"/>
    <xf numFmtId="0" fontId="14" fillId="5" borderId="13" xfId="0" applyFont="1" applyFill="1" applyBorder="1"/>
    <xf numFmtId="0" fontId="15" fillId="16" borderId="0" xfId="0" applyFont="1" applyFill="1"/>
    <xf numFmtId="0" fontId="16" fillId="16" borderId="0" xfId="0" applyFont="1" applyFill="1"/>
    <xf numFmtId="0" fontId="10" fillId="0" borderId="0" xfId="0" applyFont="1"/>
    <xf numFmtId="0" fontId="0" fillId="17" borderId="1" xfId="0" applyFill="1" applyBorder="1"/>
    <xf numFmtId="0" fontId="1" fillId="17" borderId="2" xfId="0" applyFont="1" applyFill="1" applyBorder="1" applyAlignment="1">
      <alignment horizontal="center"/>
    </xf>
    <xf numFmtId="0" fontId="1" fillId="17" borderId="2" xfId="0" applyFont="1" applyFill="1" applyBorder="1"/>
    <xf numFmtId="0" fontId="0" fillId="17" borderId="3" xfId="0" applyFill="1" applyBorder="1" applyAlignment="1">
      <alignment horizontal="center"/>
    </xf>
    <xf numFmtId="0" fontId="2" fillId="0" borderId="0" xfId="0" applyFont="1" applyAlignment="1">
      <alignment horizontal="center"/>
    </xf>
    <xf numFmtId="0" fontId="17" fillId="0" borderId="0" xfId="0" applyFont="1"/>
    <xf numFmtId="0" fontId="3" fillId="0" borderId="0" xfId="0" applyFont="1" applyAlignment="1">
      <alignment horizontal="center" vertical="center"/>
    </xf>
    <xf numFmtId="0" fontId="18" fillId="0" borderId="4" xfId="0" applyFont="1" applyBorder="1" applyAlignment="1">
      <alignment horizontal="left" vertical="center" wrapText="1"/>
    </xf>
    <xf numFmtId="0" fontId="18" fillId="0" borderId="4" xfId="0" applyFont="1" applyFill="1" applyBorder="1" applyAlignment="1">
      <alignment horizontal="left" vertical="center" wrapText="1"/>
    </xf>
    <xf numFmtId="0" fontId="4" fillId="0" borderId="0" xfId="0" applyFont="1"/>
    <xf numFmtId="0" fontId="4" fillId="0" borderId="0" xfId="0" applyFont="1" applyFill="1" applyBorder="1" applyAlignment="1">
      <alignment vertical="center" wrapText="1"/>
    </xf>
    <xf numFmtId="0" fontId="18" fillId="0" borderId="0" xfId="0" applyFont="1" applyBorder="1" applyAlignment="1">
      <alignment vertical="center" wrapText="1"/>
    </xf>
    <xf numFmtId="0" fontId="4" fillId="0" borderId="0" xfId="0" applyFont="1" applyAlignment="1">
      <alignment horizontal="center"/>
    </xf>
    <xf numFmtId="0" fontId="1" fillId="4" borderId="0" xfId="0" applyFont="1" applyFill="1"/>
    <xf numFmtId="0" fontId="0" fillId="4" borderId="0" xfId="0" applyFill="1"/>
    <xf numFmtId="0" fontId="0" fillId="0" borderId="0" xfId="0" applyFill="1"/>
    <xf numFmtId="0" fontId="1" fillId="20" borderId="0" xfId="0" applyFont="1" applyFill="1"/>
    <xf numFmtId="0" fontId="0" fillId="20" borderId="0" xfId="0" applyFill="1"/>
    <xf numFmtId="0" fontId="1" fillId="21" borderId="0" xfId="0" applyFont="1" applyFill="1"/>
    <xf numFmtId="0" fontId="0" fillId="21" borderId="0" xfId="0" applyFill="1"/>
    <xf numFmtId="0" fontId="0" fillId="22" borderId="0" xfId="0" applyFill="1"/>
    <xf numFmtId="0" fontId="22" fillId="0" borderId="0" xfId="0" applyFont="1"/>
    <xf numFmtId="0" fontId="22" fillId="0" borderId="0" xfId="0" applyFont="1" applyFill="1"/>
    <xf numFmtId="0" fontId="23" fillId="0" borderId="0" xfId="0" applyFont="1" applyAlignment="1">
      <alignment horizontal="center"/>
    </xf>
    <xf numFmtId="0" fontId="22" fillId="0" borderId="0" xfId="0" applyFont="1" applyAlignment="1">
      <alignment horizontal="center"/>
    </xf>
    <xf numFmtId="0" fontId="22" fillId="0" borderId="0" xfId="0" applyFont="1" applyFill="1" applyAlignment="1">
      <alignment horizontal="center"/>
    </xf>
    <xf numFmtId="0" fontId="1" fillId="7" borderId="0" xfId="0" applyFont="1" applyFill="1" applyBorder="1" applyAlignment="1">
      <alignment horizontal="center"/>
    </xf>
    <xf numFmtId="0" fontId="0" fillId="0" borderId="0" xfId="0" applyFont="1" applyBorder="1"/>
    <xf numFmtId="0" fontId="0" fillId="0" borderId="0" xfId="0" applyFont="1" applyBorder="1" applyAlignment="1">
      <alignment vertical="center"/>
    </xf>
    <xf numFmtId="0" fontId="0" fillId="0" borderId="0" xfId="0" applyFont="1" applyBorder="1" applyAlignment="1"/>
    <xf numFmtId="0" fontId="0" fillId="0" borderId="0" xfId="0" applyFont="1" applyBorder="1" applyAlignment="1">
      <alignment wrapText="1"/>
    </xf>
    <xf numFmtId="0" fontId="25" fillId="4" borderId="0" xfId="0" applyFont="1" applyFill="1" applyAlignment="1">
      <alignment horizontal="center"/>
    </xf>
    <xf numFmtId="0" fontId="25" fillId="21" borderId="0" xfId="0" applyFont="1" applyFill="1" applyAlignment="1">
      <alignment horizontal="center"/>
    </xf>
    <xf numFmtId="0" fontId="27" fillId="4" borderId="0" xfId="0" applyFont="1" applyFill="1" applyAlignment="1">
      <alignment horizontal="center"/>
    </xf>
    <xf numFmtId="0" fontId="28" fillId="4" borderId="0" xfId="0" applyFont="1" applyFill="1" applyAlignment="1">
      <alignment horizontal="center"/>
    </xf>
    <xf numFmtId="0" fontId="1" fillId="21" borderId="0" xfId="0" applyFont="1" applyFill="1" applyBorder="1" applyAlignment="1">
      <alignment horizontal="center" vertical="center"/>
    </xf>
    <xf numFmtId="0" fontId="1" fillId="21" borderId="7" xfId="0" applyFont="1" applyFill="1" applyBorder="1" applyAlignment="1">
      <alignment vertical="center"/>
    </xf>
    <xf numFmtId="0" fontId="1" fillId="21" borderId="0" xfId="0" applyFont="1" applyFill="1" applyBorder="1" applyAlignment="1">
      <alignment vertical="center"/>
    </xf>
    <xf numFmtId="0" fontId="25" fillId="21" borderId="0" xfId="0" applyFont="1" applyFill="1" applyAlignment="1"/>
    <xf numFmtId="0" fontId="25" fillId="7" borderId="0" xfId="0" applyFont="1" applyFill="1" applyAlignment="1">
      <alignment horizontal="center"/>
    </xf>
    <xf numFmtId="0" fontId="28" fillId="22" borderId="0" xfId="0" applyFont="1" applyFill="1" applyAlignment="1">
      <alignment horizontal="center"/>
    </xf>
    <xf numFmtId="0" fontId="27" fillId="22" borderId="0" xfId="0" applyFont="1" applyFill="1" applyAlignment="1">
      <alignment horizontal="center"/>
    </xf>
    <xf numFmtId="0" fontId="25" fillId="22" borderId="0" xfId="0" applyFont="1" applyFill="1" applyAlignment="1">
      <alignment horizontal="center"/>
    </xf>
    <xf numFmtId="0" fontId="29" fillId="4" borderId="0" xfId="0" applyFont="1" applyFill="1" applyAlignment="1">
      <alignment horizontal="center"/>
    </xf>
    <xf numFmtId="0" fontId="29" fillId="22" borderId="0" xfId="0" applyFont="1" applyFill="1" applyAlignment="1">
      <alignment horizontal="center"/>
    </xf>
    <xf numFmtId="0" fontId="17" fillId="0" borderId="27" xfId="0" applyFont="1" applyBorder="1" applyAlignment="1"/>
    <xf numFmtId="0" fontId="0" fillId="0" borderId="0" xfId="0" applyAlignment="1">
      <alignment horizontal="right"/>
    </xf>
    <xf numFmtId="0" fontId="17" fillId="0" borderId="27" xfId="0" applyFont="1" applyBorder="1" applyAlignment="1">
      <alignment horizontal="center"/>
    </xf>
    <xf numFmtId="0" fontId="17" fillId="0" borderId="0" xfId="0" applyFont="1" applyBorder="1" applyAlignment="1"/>
    <xf numFmtId="0" fontId="17" fillId="0" borderId="0" xfId="0" applyFont="1" applyBorder="1" applyAlignment="1">
      <alignment horizontal="center"/>
    </xf>
    <xf numFmtId="0" fontId="18" fillId="0" borderId="4" xfId="0" applyFont="1" applyBorder="1" applyAlignment="1">
      <alignment vertical="center" wrapText="1"/>
    </xf>
    <xf numFmtId="0" fontId="18" fillId="0" borderId="4" xfId="0" applyFont="1" applyBorder="1" applyAlignment="1">
      <alignment horizontal="center" vertical="center" wrapText="1"/>
    </xf>
    <xf numFmtId="0" fontId="18" fillId="0" borderId="4" xfId="0" applyFont="1" applyFill="1" applyBorder="1" applyAlignment="1">
      <alignment vertical="center" wrapText="1"/>
    </xf>
    <xf numFmtId="0" fontId="18" fillId="0" borderId="4" xfId="0" applyFont="1" applyFill="1" applyBorder="1" applyAlignment="1">
      <alignment horizontal="center" vertical="center" wrapText="1"/>
    </xf>
    <xf numFmtId="0" fontId="18" fillId="0" borderId="4" xfId="0" applyFont="1" applyBorder="1" applyAlignment="1">
      <alignment horizontal="left" vertical="center"/>
    </xf>
    <xf numFmtId="0" fontId="18" fillId="0" borderId="4" xfId="0" applyFont="1" applyBorder="1" applyAlignment="1">
      <alignment horizontal="center" vertical="center"/>
    </xf>
    <xf numFmtId="0" fontId="0" fillId="0" borderId="0" xfId="0" applyAlignment="1">
      <alignment horizontal="left"/>
    </xf>
    <xf numFmtId="0" fontId="30" fillId="23" borderId="4" xfId="0" applyFont="1" applyFill="1" applyBorder="1" applyAlignment="1">
      <alignment vertical="top"/>
    </xf>
    <xf numFmtId="0" fontId="0" fillId="0" borderId="4" xfId="0" applyBorder="1" applyAlignment="1">
      <alignment vertical="top"/>
    </xf>
    <xf numFmtId="0" fontId="31" fillId="0" borderId="4" xfId="0" applyFont="1" applyBorder="1" applyAlignment="1">
      <alignment vertical="top"/>
    </xf>
    <xf numFmtId="0" fontId="9" fillId="0" borderId="4" xfId="0" applyFont="1" applyBorder="1" applyAlignment="1">
      <alignment vertical="top"/>
    </xf>
    <xf numFmtId="0" fontId="31" fillId="0" borderId="4" xfId="0" quotePrefix="1" applyFont="1" applyBorder="1" applyAlignment="1">
      <alignment vertical="top"/>
    </xf>
    <xf numFmtId="0" fontId="0" fillId="0" borderId="0" xfId="0" applyAlignment="1">
      <alignment vertical="top"/>
    </xf>
    <xf numFmtId="0" fontId="30" fillId="24" borderId="4" xfId="0" applyFont="1" applyFill="1" applyBorder="1" applyAlignment="1">
      <alignment vertical="top"/>
    </xf>
    <xf numFmtId="0" fontId="5" fillId="0" borderId="4" xfId="0" applyFont="1" applyBorder="1" applyAlignment="1">
      <alignment vertical="top"/>
    </xf>
    <xf numFmtId="0" fontId="4" fillId="0" borderId="4" xfId="0" applyFont="1" applyBorder="1" applyAlignment="1">
      <alignment vertical="top"/>
    </xf>
    <xf numFmtId="0" fontId="30" fillId="24" borderId="4" xfId="0" applyFont="1" applyFill="1" applyBorder="1" applyAlignment="1">
      <alignment vertical="top" wrapText="1"/>
    </xf>
    <xf numFmtId="17" fontId="1" fillId="0" borderId="0" xfId="0" applyNumberFormat="1" applyFont="1" applyAlignment="1">
      <alignment vertical="top"/>
    </xf>
    <xf numFmtId="0" fontId="32" fillId="0" borderId="0" xfId="0" applyFont="1" applyAlignment="1">
      <alignment vertical="center"/>
    </xf>
    <xf numFmtId="0" fontId="1" fillId="8" borderId="28" xfId="0" applyFont="1" applyFill="1" applyBorder="1"/>
    <xf numFmtId="0" fontId="1" fillId="23" borderId="28" xfId="0" applyFont="1" applyFill="1" applyBorder="1"/>
    <xf numFmtId="0" fontId="0" fillId="8" borderId="28" xfId="0" applyFill="1" applyBorder="1"/>
    <xf numFmtId="0" fontId="0" fillId="23" borderId="28" xfId="0" applyFill="1" applyBorder="1"/>
    <xf numFmtId="0" fontId="1" fillId="26" borderId="29" xfId="0" applyFont="1" applyFill="1" applyBorder="1" applyAlignment="1">
      <alignment horizontal="center"/>
    </xf>
    <xf numFmtId="0" fontId="1" fillId="26" borderId="30" xfId="0" applyFont="1" applyFill="1" applyBorder="1" applyAlignment="1">
      <alignment horizontal="center"/>
    </xf>
    <xf numFmtId="0" fontId="1" fillId="26" borderId="31" xfId="0" applyFont="1" applyFill="1" applyBorder="1" applyAlignment="1">
      <alignment horizontal="center"/>
    </xf>
    <xf numFmtId="0" fontId="1" fillId="8" borderId="32" xfId="0" applyFont="1" applyFill="1" applyBorder="1"/>
    <xf numFmtId="0" fontId="1" fillId="8" borderId="33" xfId="0" applyFont="1" applyFill="1" applyBorder="1"/>
    <xf numFmtId="0" fontId="0" fillId="8" borderId="32" xfId="0" applyFill="1" applyBorder="1"/>
    <xf numFmtId="0" fontId="0" fillId="8" borderId="33" xfId="0" applyFill="1" applyBorder="1"/>
    <xf numFmtId="0" fontId="0" fillId="28" borderId="34" xfId="0" applyFill="1" applyBorder="1"/>
    <xf numFmtId="0" fontId="0" fillId="28" borderId="35" xfId="0" applyFill="1" applyBorder="1"/>
    <xf numFmtId="0" fontId="0" fillId="28" borderId="36" xfId="0" applyFill="1" applyBorder="1"/>
    <xf numFmtId="0" fontId="1" fillId="25" borderId="29" xfId="0" applyFont="1" applyFill="1" applyBorder="1" applyAlignment="1">
      <alignment horizontal="center"/>
    </xf>
    <xf numFmtId="0" fontId="1" fillId="25" borderId="30" xfId="0" applyFont="1" applyFill="1" applyBorder="1" applyAlignment="1">
      <alignment horizontal="center"/>
    </xf>
    <xf numFmtId="0" fontId="1" fillId="25" borderId="31" xfId="0" applyFont="1" applyFill="1" applyBorder="1" applyAlignment="1">
      <alignment horizontal="center"/>
    </xf>
    <xf numFmtId="0" fontId="1" fillId="23" borderId="32" xfId="0" applyFont="1" applyFill="1" applyBorder="1"/>
    <xf numFmtId="0" fontId="1" fillId="23" borderId="33" xfId="0" applyFont="1" applyFill="1" applyBorder="1"/>
    <xf numFmtId="0" fontId="0" fillId="23" borderId="32" xfId="0" applyFill="1" applyBorder="1"/>
    <xf numFmtId="0" fontId="0" fillId="23" borderId="33" xfId="0" applyFill="1" applyBorder="1"/>
    <xf numFmtId="0" fontId="0" fillId="29" borderId="34" xfId="0" applyFill="1" applyBorder="1"/>
    <xf numFmtId="0" fontId="0" fillId="29" borderId="35" xfId="0" applyFill="1" applyBorder="1"/>
    <xf numFmtId="0" fontId="0" fillId="29" borderId="36" xfId="0" applyFill="1" applyBorder="1"/>
    <xf numFmtId="0" fontId="33" fillId="27" borderId="0" xfId="0" applyFont="1" applyFill="1" applyAlignment="1">
      <alignment vertical="center"/>
    </xf>
    <xf numFmtId="0" fontId="18" fillId="2" borderId="4" xfId="0" applyFont="1" applyFill="1" applyBorder="1" applyAlignment="1">
      <alignment horizontal="center" vertical="center" wrapText="1"/>
    </xf>
    <xf numFmtId="0" fontId="4" fillId="0" borderId="0" xfId="0" applyFont="1" applyAlignment="1">
      <alignment horizontal="center" wrapText="1"/>
    </xf>
    <xf numFmtId="0" fontId="17" fillId="0" borderId="27" xfId="0" applyFont="1" applyFill="1" applyBorder="1" applyAlignment="1">
      <alignment horizontal="center"/>
    </xf>
    <xf numFmtId="0" fontId="4" fillId="0" borderId="0" xfId="0" applyFont="1" applyFill="1" applyAlignment="1">
      <alignment horizontal="center" wrapText="1"/>
    </xf>
    <xf numFmtId="165" fontId="17" fillId="0" borderId="27" xfId="0" applyNumberFormat="1" applyFont="1" applyBorder="1" applyAlignment="1">
      <alignment horizontal="center"/>
    </xf>
    <xf numFmtId="165" fontId="18" fillId="0" borderId="4" xfId="0" applyNumberFormat="1" applyFont="1" applyBorder="1" applyAlignment="1">
      <alignment horizontal="center" vertical="center"/>
    </xf>
    <xf numFmtId="165" fontId="4" fillId="0" borderId="0" xfId="0" applyNumberFormat="1" applyFont="1" applyAlignment="1">
      <alignment horizontal="center"/>
    </xf>
    <xf numFmtId="0" fontId="18" fillId="0" borderId="4" xfId="0" applyFont="1" applyFill="1" applyBorder="1" applyAlignment="1">
      <alignment horizontal="left" vertical="center"/>
    </xf>
    <xf numFmtId="165" fontId="18" fillId="0" borderId="4" xfId="0" applyNumberFormat="1" applyFont="1" applyFill="1" applyBorder="1" applyAlignment="1">
      <alignment horizontal="center" vertical="center"/>
    </xf>
    <xf numFmtId="0" fontId="0" fillId="18" borderId="0" xfId="0" applyFill="1"/>
    <xf numFmtId="0" fontId="5" fillId="0" borderId="4" xfId="0" applyFont="1" applyBorder="1"/>
    <xf numFmtId="0" fontId="18" fillId="0" borderId="4" xfId="0" applyFont="1" applyFill="1" applyBorder="1" applyAlignment="1">
      <alignment horizontal="center" vertical="center"/>
    </xf>
    <xf numFmtId="0" fontId="18" fillId="5" borderId="4" xfId="0" applyFont="1" applyFill="1" applyBorder="1" applyAlignment="1">
      <alignment horizontal="center" vertical="center" wrapText="1"/>
    </xf>
    <xf numFmtId="0" fontId="3" fillId="20" borderId="20" xfId="0" applyFont="1" applyFill="1" applyBorder="1" applyAlignment="1">
      <alignment horizontal="center" vertical="center" wrapText="1"/>
    </xf>
    <xf numFmtId="0" fontId="3" fillId="20" borderId="24" xfId="0" applyFont="1" applyFill="1" applyBorder="1" applyAlignment="1">
      <alignment horizontal="center" vertical="center" wrapText="1"/>
    </xf>
    <xf numFmtId="0" fontId="35" fillId="0" borderId="27" xfId="0" applyFont="1" applyBorder="1" applyAlignment="1">
      <alignment horizontal="center"/>
    </xf>
    <xf numFmtId="0" fontId="35" fillId="0" borderId="0" xfId="0" applyFont="1" applyBorder="1" applyAlignment="1">
      <alignment horizontal="center"/>
    </xf>
    <xf numFmtId="0" fontId="35" fillId="5" borderId="20" xfId="0" applyFont="1" applyFill="1" applyBorder="1" applyAlignment="1">
      <alignment horizontal="center" vertical="center" wrapText="1"/>
    </xf>
    <xf numFmtId="0" fontId="36" fillId="0" borderId="0" xfId="0" applyFont="1" applyAlignment="1">
      <alignment horizontal="center"/>
    </xf>
    <xf numFmtId="0" fontId="4" fillId="0" borderId="0" xfId="0" applyFont="1" applyAlignment="1">
      <alignment vertical="center"/>
    </xf>
    <xf numFmtId="0" fontId="3" fillId="20" borderId="4" xfId="0" applyFont="1" applyFill="1" applyBorder="1" applyAlignment="1">
      <alignment horizontal="center" vertical="center" wrapText="1"/>
    </xf>
    <xf numFmtId="165" fontId="18" fillId="5" borderId="4" xfId="0" applyNumberFormat="1" applyFont="1" applyFill="1" applyBorder="1" applyAlignment="1">
      <alignment horizontal="center" vertical="center"/>
    </xf>
    <xf numFmtId="0" fontId="18" fillId="5" borderId="4" xfId="0" applyFont="1" applyFill="1" applyBorder="1" applyAlignment="1">
      <alignment vertical="center" wrapText="1"/>
    </xf>
    <xf numFmtId="0" fontId="18" fillId="5" borderId="4" xfId="0" applyFont="1" applyFill="1" applyBorder="1" applyAlignment="1">
      <alignment horizontal="center" vertical="center"/>
    </xf>
    <xf numFmtId="0" fontId="17" fillId="0" borderId="0" xfId="0" applyFont="1" applyAlignment="1">
      <alignment vertical="center"/>
    </xf>
    <xf numFmtId="0" fontId="37" fillId="0" borderId="0" xfId="0" applyFont="1" applyAlignment="1">
      <alignment horizontal="left" vertical="center"/>
    </xf>
    <xf numFmtId="0" fontId="37" fillId="5" borderId="0" xfId="0" applyFont="1" applyFill="1" applyAlignment="1">
      <alignment horizontal="left" vertical="center"/>
    </xf>
    <xf numFmtId="0" fontId="18" fillId="5" borderId="4" xfId="0" applyFont="1" applyFill="1" applyBorder="1" applyAlignment="1">
      <alignment horizontal="left" vertical="center"/>
    </xf>
    <xf numFmtId="0" fontId="34" fillId="0" borderId="0" xfId="0" applyFont="1" applyBorder="1" applyAlignment="1"/>
    <xf numFmtId="0" fontId="18" fillId="0" borderId="17" xfId="0" applyFont="1" applyBorder="1" applyAlignment="1">
      <alignment horizontal="left" vertical="center"/>
    </xf>
    <xf numFmtId="0" fontId="18" fillId="0" borderId="17" xfId="0" applyFont="1" applyBorder="1" applyAlignment="1">
      <alignment horizontal="center" vertical="center"/>
    </xf>
    <xf numFmtId="0" fontId="3" fillId="32" borderId="20" xfId="0" quotePrefix="1" applyFont="1" applyFill="1" applyBorder="1" applyAlignment="1">
      <alignment horizontal="center" vertical="center" wrapText="1"/>
    </xf>
    <xf numFmtId="0" fontId="3" fillId="31" borderId="20" xfId="0" applyFont="1" applyFill="1" applyBorder="1" applyAlignment="1">
      <alignment horizontal="center" vertical="center" textRotation="90" wrapText="1"/>
    </xf>
    <xf numFmtId="0" fontId="18" fillId="0" borderId="17" xfId="0" applyFont="1" applyBorder="1" applyAlignment="1">
      <alignment horizontal="left" vertical="center" wrapText="1"/>
    </xf>
    <xf numFmtId="0" fontId="37" fillId="0" borderId="0" xfId="0" applyFont="1" applyFill="1" applyAlignment="1">
      <alignment horizontal="left" vertical="center"/>
    </xf>
    <xf numFmtId="0" fontId="40" fillId="0" borderId="0" xfId="0" applyFont="1"/>
    <xf numFmtId="0" fontId="40" fillId="0" borderId="0" xfId="0" applyFont="1" applyBorder="1" applyAlignment="1"/>
    <xf numFmtId="0" fontId="40" fillId="0" borderId="0" xfId="0" applyFont="1" applyBorder="1" applyAlignment="1">
      <alignment horizontal="center"/>
    </xf>
    <xf numFmtId="165" fontId="40" fillId="0" borderId="0" xfId="0" applyNumberFormat="1" applyFont="1" applyBorder="1" applyAlignment="1">
      <alignment horizontal="center"/>
    </xf>
    <xf numFmtId="0" fontId="40" fillId="0" borderId="0" xfId="0" applyFont="1" applyFill="1" applyBorder="1" applyAlignment="1">
      <alignment horizontal="center"/>
    </xf>
    <xf numFmtId="0" fontId="40" fillId="0" borderId="0" xfId="0" applyFont="1" applyAlignment="1">
      <alignment vertical="center"/>
    </xf>
    <xf numFmtId="0" fontId="41" fillId="0" borderId="4" xfId="0" applyFont="1" applyBorder="1" applyAlignment="1">
      <alignment horizontal="center" vertical="center" wrapText="1"/>
    </xf>
    <xf numFmtId="0" fontId="18" fillId="0" borderId="4" xfId="0" applyFont="1" applyBorder="1" applyAlignment="1">
      <alignment vertical="center"/>
    </xf>
    <xf numFmtId="0" fontId="18" fillId="0" borderId="0" xfId="0" applyFont="1" applyAlignment="1">
      <alignment vertical="center"/>
    </xf>
    <xf numFmtId="0" fontId="41" fillId="0" borderId="4" xfId="0" applyFont="1" applyFill="1" applyBorder="1" applyAlignment="1">
      <alignment horizontal="center" vertical="center" wrapText="1"/>
    </xf>
    <xf numFmtId="0" fontId="41" fillId="5" borderId="4" xfId="0" applyFont="1" applyFill="1" applyBorder="1" applyAlignment="1">
      <alignment horizontal="center" vertical="center" wrapText="1"/>
    </xf>
    <xf numFmtId="0" fontId="40" fillId="0" borderId="0" xfId="0" applyFont="1" applyAlignment="1">
      <alignment horizontal="center" vertical="center"/>
    </xf>
    <xf numFmtId="0" fontId="19" fillId="0" borderId="0" xfId="0" applyFont="1"/>
    <xf numFmtId="0" fontId="18" fillId="0" borderId="0" xfId="0" applyFont="1" applyFill="1" applyAlignment="1">
      <alignment vertical="center"/>
    </xf>
    <xf numFmtId="0" fontId="18" fillId="0" borderId="4" xfId="0" applyFont="1" applyFill="1" applyBorder="1" applyAlignment="1">
      <alignment vertical="center"/>
    </xf>
    <xf numFmtId="0" fontId="42" fillId="0" borderId="0" xfId="0" applyFont="1" applyAlignment="1">
      <alignment vertical="center"/>
    </xf>
    <xf numFmtId="0" fontId="19" fillId="0" borderId="0" xfId="0" applyFont="1" applyAlignment="1">
      <alignment vertical="center"/>
    </xf>
    <xf numFmtId="0" fontId="4" fillId="0" borderId="0" xfId="0" applyFont="1" applyAlignment="1">
      <alignment horizontal="center" vertical="center"/>
    </xf>
    <xf numFmtId="165" fontId="4" fillId="0" borderId="0" xfId="0" applyNumberFormat="1" applyFont="1" applyAlignment="1">
      <alignment horizontal="center" vertical="center"/>
    </xf>
    <xf numFmtId="0" fontId="36"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Alignment="1">
      <alignment vertical="center"/>
    </xf>
    <xf numFmtId="0" fontId="18" fillId="0" borderId="0" xfId="0" applyFont="1" applyBorder="1" applyAlignment="1">
      <alignment vertical="center"/>
    </xf>
    <xf numFmtId="0" fontId="18" fillId="18" borderId="4" xfId="0" applyFont="1" applyFill="1" applyBorder="1" applyAlignment="1">
      <alignment vertical="center"/>
    </xf>
    <xf numFmtId="0" fontId="3" fillId="32" borderId="20" xfId="0" applyFont="1" applyFill="1" applyBorder="1" applyAlignment="1">
      <alignment horizontal="center" vertical="center" wrapText="1"/>
    </xf>
    <xf numFmtId="0" fontId="18" fillId="0" borderId="17" xfId="0" applyFont="1" applyBorder="1" applyAlignment="1">
      <alignment horizontal="center" vertical="center" wrapText="1"/>
    </xf>
    <xf numFmtId="165" fontId="18" fillId="0" borderId="17" xfId="0" applyNumberFormat="1" applyFont="1" applyBorder="1" applyAlignment="1">
      <alignment horizontal="center" vertical="center"/>
    </xf>
    <xf numFmtId="0" fontId="18" fillId="0" borderId="17" xfId="0" applyFont="1" applyBorder="1" applyAlignment="1">
      <alignment vertical="center" wrapText="1"/>
    </xf>
    <xf numFmtId="0" fontId="41" fillId="0" borderId="17" xfId="0" applyFont="1" applyBorder="1" applyAlignment="1">
      <alignment horizontal="center" vertical="center" wrapText="1"/>
    </xf>
    <xf numFmtId="0" fontId="18" fillId="0" borderId="17" xfId="0" applyFont="1" applyFill="1" applyBorder="1" applyAlignment="1">
      <alignment horizontal="center" vertical="center" wrapText="1"/>
    </xf>
    <xf numFmtId="0" fontId="18" fillId="0" borderId="17" xfId="0" applyFont="1" applyBorder="1" applyAlignment="1">
      <alignment vertical="center"/>
    </xf>
    <xf numFmtId="0" fontId="17" fillId="20" borderId="39" xfId="0" applyFont="1" applyFill="1" applyBorder="1" applyAlignment="1">
      <alignment horizontal="center"/>
    </xf>
    <xf numFmtId="0" fontId="17" fillId="20" borderId="40" xfId="0" applyFont="1" applyFill="1" applyBorder="1" applyAlignment="1"/>
    <xf numFmtId="165" fontId="17" fillId="20" borderId="40" xfId="0" applyNumberFormat="1" applyFont="1" applyFill="1" applyBorder="1" applyAlignment="1">
      <alignment horizontal="center"/>
    </xf>
    <xf numFmtId="0" fontId="17" fillId="20" borderId="40" xfId="0" applyFont="1" applyFill="1" applyBorder="1" applyAlignment="1">
      <alignment horizontal="center"/>
    </xf>
    <xf numFmtId="0" fontId="35" fillId="20" borderId="40" xfId="0" applyFont="1" applyFill="1" applyBorder="1" applyAlignment="1">
      <alignment horizontal="center"/>
    </xf>
    <xf numFmtId="0" fontId="17" fillId="20" borderId="40" xfId="0" applyFont="1" applyFill="1" applyBorder="1" applyAlignment="1">
      <alignment vertical="center"/>
    </xf>
    <xf numFmtId="0" fontId="17" fillId="20" borderId="40" xfId="0" applyFont="1" applyFill="1" applyBorder="1"/>
    <xf numFmtId="0" fontId="17" fillId="20" borderId="41" xfId="0" applyFont="1" applyFill="1" applyBorder="1"/>
    <xf numFmtId="0" fontId="3" fillId="20" borderId="42" xfId="0" applyFont="1" applyFill="1" applyBorder="1" applyAlignment="1">
      <alignment horizontal="center" vertical="center" wrapText="1"/>
    </xf>
    <xf numFmtId="0" fontId="3" fillId="20" borderId="43" xfId="0" applyFont="1" applyFill="1" applyBorder="1" applyAlignment="1">
      <alignment horizontal="center" vertical="center" wrapText="1"/>
    </xf>
    <xf numFmtId="0" fontId="3" fillId="31" borderId="42" xfId="0" applyFont="1" applyFill="1" applyBorder="1" applyAlignment="1">
      <alignment horizontal="center" vertical="center" textRotation="90" wrapText="1"/>
    </xf>
    <xf numFmtId="0" fontId="3" fillId="31" borderId="43" xfId="0" applyFont="1" applyFill="1" applyBorder="1" applyAlignment="1">
      <alignment horizontal="center" vertical="center" textRotation="90" wrapText="1"/>
    </xf>
    <xf numFmtId="0" fontId="17" fillId="32" borderId="54" xfId="0" applyFont="1" applyFill="1" applyBorder="1" applyAlignment="1">
      <alignment horizontal="center"/>
    </xf>
    <xf numFmtId="0" fontId="3" fillId="32" borderId="42" xfId="0" applyFont="1" applyFill="1" applyBorder="1" applyAlignment="1">
      <alignment horizontal="center" vertical="center" textRotation="90" wrapText="1"/>
    </xf>
    <xf numFmtId="0" fontId="3" fillId="32" borderId="43" xfId="0" applyFont="1" applyFill="1" applyBorder="1" applyAlignment="1">
      <alignment horizontal="center" vertical="center" wrapText="1"/>
    </xf>
    <xf numFmtId="164" fontId="44" fillId="33" borderId="0" xfId="0" applyNumberFormat="1" applyFont="1" applyFill="1" applyBorder="1" applyAlignment="1">
      <alignment horizontal="right" vertical="center"/>
    </xf>
    <xf numFmtId="164" fontId="44" fillId="33" borderId="0" xfId="0" applyNumberFormat="1" applyFont="1" applyFill="1" applyBorder="1" applyAlignment="1">
      <alignment horizontal="left" vertical="center"/>
    </xf>
    <xf numFmtId="164" fontId="44" fillId="0" borderId="0" xfId="0" applyNumberFormat="1" applyFont="1" applyFill="1" applyBorder="1" applyAlignment="1">
      <alignment horizontal="left" vertical="center"/>
    </xf>
    <xf numFmtId="164" fontId="44" fillId="0" borderId="0" xfId="0" applyNumberFormat="1" applyFont="1" applyFill="1" applyBorder="1" applyAlignment="1">
      <alignment horizontal="center" vertical="center"/>
    </xf>
    <xf numFmtId="0" fontId="17" fillId="34" borderId="40" xfId="0" applyFont="1" applyFill="1" applyBorder="1" applyAlignment="1">
      <alignment horizontal="center"/>
    </xf>
    <xf numFmtId="165" fontId="18" fillId="0" borderId="4" xfId="0" applyNumberFormat="1" applyFont="1" applyFill="1" applyBorder="1" applyAlignment="1">
      <alignment horizontal="center" vertical="center" wrapText="1"/>
    </xf>
    <xf numFmtId="165" fontId="18" fillId="0" borderId="4" xfId="0" applyNumberFormat="1" applyFont="1" applyBorder="1" applyAlignment="1">
      <alignment horizontal="center" vertical="center" wrapText="1"/>
    </xf>
    <xf numFmtId="0" fontId="30" fillId="19" borderId="4" xfId="0" applyFont="1" applyFill="1" applyBorder="1"/>
    <xf numFmtId="0" fontId="0" fillId="0" borderId="4" xfId="0" applyBorder="1" applyAlignment="1">
      <alignment horizontal="left"/>
    </xf>
    <xf numFmtId="0" fontId="0" fillId="0" borderId="0" xfId="0" applyFill="1" applyBorder="1" applyAlignment="1">
      <alignment horizontal="right"/>
    </xf>
    <xf numFmtId="0" fontId="0" fillId="12" borderId="0" xfId="0" applyFill="1" applyAlignment="1">
      <alignment horizontal="left"/>
    </xf>
    <xf numFmtId="0" fontId="0" fillId="12" borderId="0" xfId="0" applyFill="1" applyAlignment="1">
      <alignment horizontal="right"/>
    </xf>
    <xf numFmtId="0" fontId="0" fillId="30" borderId="0" xfId="0" applyFill="1" applyAlignment="1">
      <alignment horizontal="left"/>
    </xf>
    <xf numFmtId="0" fontId="0" fillId="30" borderId="0" xfId="0" applyFill="1"/>
    <xf numFmtId="0" fontId="0" fillId="30" borderId="0" xfId="0" applyFill="1" applyAlignment="1">
      <alignment horizontal="right"/>
    </xf>
    <xf numFmtId="0" fontId="3" fillId="34" borderId="14" xfId="0" applyFont="1" applyFill="1" applyBorder="1" applyAlignment="1">
      <alignment horizontal="center" vertical="center" textRotation="90" wrapText="1"/>
    </xf>
    <xf numFmtId="0" fontId="3" fillId="34" borderId="16" xfId="0" applyFont="1" applyFill="1" applyBorder="1" applyAlignment="1">
      <alignment horizontal="center" vertical="center" textRotation="90" wrapText="1"/>
    </xf>
    <xf numFmtId="0" fontId="3" fillId="34" borderId="15" xfId="0" applyFont="1" applyFill="1" applyBorder="1" applyAlignment="1">
      <alignment horizontal="center" vertical="center" textRotation="90" wrapText="1"/>
    </xf>
    <xf numFmtId="3" fontId="5" fillId="0" borderId="4" xfId="0" applyNumberFormat="1" applyFont="1" applyBorder="1"/>
    <xf numFmtId="0" fontId="1" fillId="0" borderId="0" xfId="0" applyFont="1" applyAlignment="1">
      <alignment horizontal="right"/>
    </xf>
    <xf numFmtId="0" fontId="45" fillId="0" borderId="4" xfId="0" applyFont="1" applyFill="1" applyBorder="1"/>
    <xf numFmtId="0" fontId="46" fillId="0" borderId="4" xfId="0" applyFont="1" applyFill="1" applyBorder="1" applyAlignment="1">
      <alignment horizontal="center"/>
    </xf>
    <xf numFmtId="0" fontId="47" fillId="0" borderId="4" xfId="0" applyFont="1" applyFill="1" applyBorder="1"/>
    <xf numFmtId="0" fontId="48" fillId="0" borderId="4" xfId="0" applyFont="1" applyFill="1" applyBorder="1" applyAlignment="1">
      <alignment horizontal="center"/>
    </xf>
    <xf numFmtId="0" fontId="49" fillId="0" borderId="4" xfId="0" applyFont="1" applyFill="1" applyBorder="1"/>
    <xf numFmtId="0" fontId="8" fillId="0" borderId="4" xfId="0" applyFont="1" applyFill="1" applyBorder="1"/>
    <xf numFmtId="0" fontId="50" fillId="0" borderId="4" xfId="0" applyFont="1" applyFill="1" applyBorder="1" applyAlignment="1">
      <alignment horizontal="center"/>
    </xf>
    <xf numFmtId="0" fontId="51" fillId="0" borderId="4" xfId="0" applyFont="1" applyFill="1" applyBorder="1"/>
    <xf numFmtId="0" fontId="14" fillId="0" borderId="4" xfId="0" applyFont="1" applyFill="1" applyBorder="1"/>
    <xf numFmtId="0" fontId="52" fillId="0" borderId="4" xfId="0" applyFont="1" applyFill="1" applyBorder="1" applyAlignment="1">
      <alignment horizontal="center"/>
    </xf>
    <xf numFmtId="0" fontId="3" fillId="34" borderId="5" xfId="0" applyFont="1" applyFill="1" applyBorder="1" applyAlignment="1">
      <alignment horizontal="center" vertical="center" textRotation="90" wrapText="1"/>
    </xf>
    <xf numFmtId="0" fontId="3" fillId="36" borderId="5" xfId="0" applyFont="1" applyFill="1" applyBorder="1" applyAlignment="1">
      <alignment horizontal="center" vertical="center" textRotation="90" wrapText="1"/>
    </xf>
    <xf numFmtId="0" fontId="17" fillId="36" borderId="40" xfId="0" applyFont="1" applyFill="1" applyBorder="1" applyAlignment="1"/>
    <xf numFmtId="0" fontId="1" fillId="30" borderId="0" xfId="0" applyFont="1" applyFill="1" applyAlignment="1">
      <alignment horizontal="left"/>
    </xf>
    <xf numFmtId="0" fontId="0" fillId="0" borderId="0" xfId="0" quotePrefix="1" applyAlignment="1">
      <alignment horizontal="right"/>
    </xf>
    <xf numFmtId="0" fontId="17" fillId="31" borderId="40" xfId="0" applyFont="1" applyFill="1" applyBorder="1" applyAlignment="1">
      <alignment horizontal="center"/>
    </xf>
    <xf numFmtId="0" fontId="3" fillId="31" borderId="37" xfId="0" applyFont="1" applyFill="1" applyBorder="1" applyAlignment="1">
      <alignment horizontal="center" vertical="center" textRotation="90" wrapText="1"/>
    </xf>
    <xf numFmtId="0" fontId="18" fillId="0" borderId="17" xfId="0" applyFont="1" applyFill="1" applyBorder="1" applyAlignment="1">
      <alignment vertical="center" wrapText="1"/>
    </xf>
    <xf numFmtId="0" fontId="18" fillId="5" borderId="17" xfId="0" applyFont="1" applyFill="1" applyBorder="1" applyAlignment="1">
      <alignment vertical="center" wrapText="1"/>
    </xf>
    <xf numFmtId="0" fontId="53" fillId="0" borderId="0" xfId="0" applyFont="1"/>
    <xf numFmtId="0" fontId="17" fillId="22" borderId="40" xfId="0" applyFont="1" applyFill="1" applyBorder="1" applyAlignment="1"/>
    <xf numFmtId="0" fontId="3" fillId="22" borderId="4" xfId="0" applyFont="1" applyFill="1" applyBorder="1" applyAlignment="1">
      <alignment horizontal="center" vertical="center" wrapText="1"/>
    </xf>
    <xf numFmtId="0" fontId="18" fillId="5" borderId="4" xfId="0" applyFont="1" applyFill="1" applyBorder="1" applyAlignment="1">
      <alignment vertical="center"/>
    </xf>
    <xf numFmtId="0" fontId="17" fillId="0" borderId="6" xfId="0" applyFont="1" applyBorder="1"/>
    <xf numFmtId="0" fontId="17" fillId="0" borderId="55" xfId="0" applyFont="1" applyBorder="1" applyAlignment="1">
      <alignment wrapText="1"/>
    </xf>
    <xf numFmtId="0" fontId="3" fillId="33" borderId="11" xfId="0" applyFont="1" applyFill="1" applyBorder="1" applyAlignment="1">
      <alignment horizontal="center" vertical="center"/>
    </xf>
    <xf numFmtId="0" fontId="3" fillId="0" borderId="59" xfId="0" applyFont="1" applyBorder="1" applyAlignment="1">
      <alignment horizontal="center" vertical="center" wrapText="1"/>
    </xf>
    <xf numFmtId="0" fontId="3" fillId="0" borderId="59" xfId="0" applyFont="1" applyBorder="1" applyAlignment="1">
      <alignment horizontal="center" vertical="center"/>
    </xf>
    <xf numFmtId="0" fontId="3" fillId="0" borderId="60" xfId="0" applyFont="1" applyBorder="1" applyAlignment="1">
      <alignment horizontal="center" vertical="center"/>
    </xf>
    <xf numFmtId="164" fontId="44" fillId="33" borderId="18" xfId="0" applyNumberFormat="1" applyFont="1" applyFill="1" applyBorder="1" applyAlignment="1">
      <alignment horizontal="center" vertical="center"/>
    </xf>
    <xf numFmtId="0" fontId="18" fillId="0" borderId="4" xfId="0" quotePrefix="1" applyFont="1" applyBorder="1" applyAlignment="1">
      <alignment vertical="center" wrapText="1"/>
    </xf>
    <xf numFmtId="0" fontId="18" fillId="0" borderId="4" xfId="0" applyFont="1" applyBorder="1" applyAlignment="1">
      <alignment horizontal="left" vertical="top" wrapText="1"/>
    </xf>
    <xf numFmtId="0" fontId="42" fillId="0" borderId="4" xfId="0" applyFont="1" applyBorder="1" applyAlignment="1">
      <alignment vertical="center" wrapText="1"/>
    </xf>
    <xf numFmtId="0" fontId="42" fillId="0" borderId="4" xfId="0" applyFont="1" applyBorder="1" applyAlignment="1">
      <alignment vertical="center"/>
    </xf>
    <xf numFmtId="0" fontId="4" fillId="0" borderId="0" xfId="0" applyFont="1" applyAlignment="1">
      <alignment vertical="center" wrapText="1"/>
    </xf>
    <xf numFmtId="0" fontId="4" fillId="0" borderId="0" xfId="0" applyFont="1" applyAlignment="1">
      <alignment wrapText="1"/>
    </xf>
    <xf numFmtId="0" fontId="54" fillId="5" borderId="0" xfId="0" applyFont="1" applyFill="1" applyBorder="1"/>
    <xf numFmtId="0" fontId="53" fillId="5" borderId="0" xfId="0" applyFont="1" applyFill="1" applyBorder="1"/>
    <xf numFmtId="0" fontId="53" fillId="0" borderId="0" xfId="0" applyFont="1" applyBorder="1"/>
    <xf numFmtId="0" fontId="0" fillId="3" borderId="0" xfId="0" applyFill="1"/>
    <xf numFmtId="0" fontId="0" fillId="3" borderId="0" xfId="0" applyFill="1" applyAlignment="1">
      <alignment horizontal="center" vertical="center" wrapText="1"/>
    </xf>
    <xf numFmtId="0" fontId="0" fillId="10" borderId="0" xfId="0" applyFill="1" applyAlignment="1">
      <alignment horizontal="center" vertical="center" wrapText="1"/>
    </xf>
    <xf numFmtId="0" fontId="0" fillId="10" borderId="0" xfId="0" applyFill="1" applyAlignment="1">
      <alignment horizontal="center" vertical="center"/>
    </xf>
    <xf numFmtId="0" fontId="0" fillId="3" borderId="0" xfId="0" applyFill="1" applyAlignment="1">
      <alignment horizontal="center" vertical="center"/>
    </xf>
    <xf numFmtId="0" fontId="0" fillId="22" borderId="0" xfId="0" applyFill="1" applyAlignment="1">
      <alignment horizontal="center" vertical="center"/>
    </xf>
    <xf numFmtId="0" fontId="0" fillId="22" borderId="0" xfId="0" applyFill="1" applyAlignment="1">
      <alignment horizontal="center" vertical="center" wrapText="1"/>
    </xf>
    <xf numFmtId="0" fontId="0" fillId="0" borderId="0" xfId="0" applyAlignment="1">
      <alignment vertical="center"/>
    </xf>
    <xf numFmtId="0" fontId="1" fillId="32" borderId="0" xfId="0" applyFont="1" applyFill="1" applyBorder="1" applyAlignment="1">
      <alignment horizontal="center" vertical="center"/>
    </xf>
    <xf numFmtId="0" fontId="1" fillId="32" borderId="0" xfId="0" applyFont="1" applyFill="1" applyBorder="1" applyAlignment="1">
      <alignment vertical="center"/>
    </xf>
    <xf numFmtId="0" fontId="0" fillId="32" borderId="0" xfId="0" applyFill="1" applyBorder="1" applyAlignment="1">
      <alignment vertical="center"/>
    </xf>
    <xf numFmtId="0" fontId="1" fillId="7" borderId="0" xfId="0" applyFont="1" applyFill="1" applyBorder="1" applyAlignment="1">
      <alignment horizontal="center" vertical="center"/>
    </xf>
    <xf numFmtId="0" fontId="1" fillId="7" borderId="0" xfId="0" applyFont="1" applyFill="1" applyBorder="1" applyAlignment="1">
      <alignment vertical="center"/>
    </xf>
    <xf numFmtId="0" fontId="0" fillId="7" borderId="0" xfId="0" applyFill="1" applyBorder="1" applyAlignment="1">
      <alignment vertical="center"/>
    </xf>
    <xf numFmtId="0" fontId="0" fillId="37" borderId="0" xfId="0" applyFill="1"/>
    <xf numFmtId="0" fontId="23" fillId="37" borderId="0" xfId="0" applyFont="1" applyFill="1"/>
    <xf numFmtId="0" fontId="0" fillId="37" borderId="0" xfId="0" applyFill="1" applyAlignment="1">
      <alignment horizontal="center"/>
    </xf>
    <xf numFmtId="0" fontId="0" fillId="37" borderId="0" xfId="0" applyFill="1" applyAlignment="1">
      <alignment vertical="center"/>
    </xf>
    <xf numFmtId="0" fontId="55" fillId="37" borderId="0" xfId="0" applyFont="1" applyFill="1" applyAlignment="1">
      <alignment horizontal="center" vertical="center"/>
    </xf>
    <xf numFmtId="0" fontId="0" fillId="37" borderId="0" xfId="0" applyFill="1" applyAlignment="1">
      <alignment horizontal="center" vertical="center"/>
    </xf>
    <xf numFmtId="0" fontId="1" fillId="7" borderId="21" xfId="0" applyFont="1" applyFill="1" applyBorder="1" applyAlignment="1">
      <alignment horizontal="center" vertical="center"/>
    </xf>
    <xf numFmtId="0" fontId="1" fillId="7" borderId="37" xfId="0" applyFont="1" applyFill="1" applyBorder="1" applyAlignment="1">
      <alignment vertical="center"/>
    </xf>
    <xf numFmtId="0" fontId="0" fillId="7" borderId="37" xfId="0" applyFill="1" applyBorder="1" applyAlignment="1">
      <alignment vertical="center"/>
    </xf>
    <xf numFmtId="0" fontId="0" fillId="7" borderId="61" xfId="0" applyFill="1" applyBorder="1" applyAlignment="1">
      <alignment vertical="center"/>
    </xf>
    <xf numFmtId="0" fontId="0" fillId="7" borderId="18" xfId="0" applyFill="1" applyBorder="1" applyAlignment="1">
      <alignment vertical="center"/>
    </xf>
    <xf numFmtId="0" fontId="1" fillId="7" borderId="27" xfId="0" applyFont="1" applyFill="1" applyBorder="1" applyAlignment="1">
      <alignment horizontal="center" vertical="center"/>
    </xf>
    <xf numFmtId="0" fontId="1" fillId="7" borderId="27" xfId="0" applyFont="1" applyFill="1" applyBorder="1" applyAlignment="1">
      <alignment vertical="center"/>
    </xf>
    <xf numFmtId="0" fontId="0" fillId="7" borderId="27" xfId="0" applyFill="1" applyBorder="1" applyAlignment="1">
      <alignment vertical="center"/>
    </xf>
    <xf numFmtId="0" fontId="1" fillId="32" borderId="21" xfId="0" applyFont="1" applyFill="1" applyBorder="1" applyAlignment="1">
      <alignment horizontal="center" vertical="center"/>
    </xf>
    <xf numFmtId="0" fontId="1" fillId="32" borderId="37" xfId="0" applyFont="1" applyFill="1" applyBorder="1" applyAlignment="1">
      <alignment vertical="center"/>
    </xf>
    <xf numFmtId="0" fontId="0" fillId="32" borderId="37" xfId="0" applyFill="1" applyBorder="1" applyAlignment="1">
      <alignment vertical="center"/>
    </xf>
    <xf numFmtId="0" fontId="0" fillId="32" borderId="61" xfId="0" applyFill="1" applyBorder="1" applyAlignment="1">
      <alignment vertical="center"/>
    </xf>
    <xf numFmtId="0" fontId="0" fillId="32" borderId="18" xfId="0" applyFill="1" applyBorder="1" applyAlignment="1">
      <alignment vertical="center"/>
    </xf>
    <xf numFmtId="0" fontId="1" fillId="32" borderId="27" xfId="0" applyFont="1" applyFill="1" applyBorder="1" applyAlignment="1">
      <alignment horizontal="center" vertical="center"/>
    </xf>
    <xf numFmtId="0" fontId="1" fillId="32" borderId="27" xfId="0" applyFont="1" applyFill="1" applyBorder="1" applyAlignment="1">
      <alignment vertical="center"/>
    </xf>
    <xf numFmtId="0" fontId="0" fillId="32" borderId="27" xfId="0" applyFill="1" applyBorder="1" applyAlignment="1">
      <alignment vertical="center"/>
    </xf>
    <xf numFmtId="0" fontId="3" fillId="31" borderId="4" xfId="0" applyFont="1" applyFill="1" applyBorder="1" applyAlignment="1">
      <alignment horizontal="center" vertical="center" textRotation="90" wrapText="1"/>
    </xf>
    <xf numFmtId="0" fontId="3" fillId="31" borderId="58" xfId="0" applyFont="1" applyFill="1" applyBorder="1" applyAlignment="1">
      <alignment horizontal="center" vertical="center" textRotation="90" wrapText="1"/>
    </xf>
    <xf numFmtId="0" fontId="3" fillId="32" borderId="64" xfId="0" applyFont="1" applyFill="1" applyBorder="1" applyAlignment="1">
      <alignment horizontal="center" vertical="center" textRotation="90" wrapText="1"/>
    </xf>
    <xf numFmtId="0" fontId="3" fillId="32" borderId="4" xfId="0" quotePrefix="1" applyFont="1" applyFill="1" applyBorder="1" applyAlignment="1">
      <alignment horizontal="center" vertical="center" wrapText="1"/>
    </xf>
    <xf numFmtId="0" fontId="3" fillId="32" borderId="4" xfId="0" applyFont="1" applyFill="1" applyBorder="1" applyAlignment="1">
      <alignment horizontal="center" vertical="center" wrapText="1"/>
    </xf>
    <xf numFmtId="0" fontId="56" fillId="0" borderId="0" xfId="0" applyFont="1"/>
    <xf numFmtId="0" fontId="56" fillId="0" borderId="0" xfId="0" applyFont="1" applyAlignment="1">
      <alignment horizontal="center" vertical="center" textRotation="90"/>
    </xf>
    <xf numFmtId="16" fontId="0" fillId="0" borderId="0" xfId="0" applyNumberFormat="1"/>
    <xf numFmtId="0" fontId="1" fillId="32" borderId="4" xfId="0" applyFont="1" applyFill="1" applyBorder="1" applyAlignment="1">
      <alignment horizontal="center" vertical="center" wrapText="1"/>
    </xf>
    <xf numFmtId="0" fontId="1" fillId="32" borderId="58" xfId="0" applyFont="1" applyFill="1" applyBorder="1" applyAlignment="1">
      <alignment horizontal="center" vertical="center" wrapText="1"/>
    </xf>
    <xf numFmtId="0" fontId="1" fillId="32" borderId="64" xfId="0" applyFont="1" applyFill="1" applyBorder="1" applyAlignment="1">
      <alignment horizontal="center" vertical="center" wrapText="1"/>
    </xf>
    <xf numFmtId="0" fontId="3" fillId="36" borderId="65" xfId="0" applyFont="1" applyFill="1" applyBorder="1" applyAlignment="1">
      <alignment horizontal="center" vertical="center" textRotation="90" wrapText="1"/>
    </xf>
    <xf numFmtId="0" fontId="0" fillId="36" borderId="1" xfId="0" applyFill="1" applyBorder="1"/>
    <xf numFmtId="0" fontId="3" fillId="36" borderId="64" xfId="0" applyFont="1" applyFill="1" applyBorder="1" applyAlignment="1">
      <alignment horizontal="center" vertical="center" textRotation="90" wrapText="1"/>
    </xf>
    <xf numFmtId="0" fontId="1" fillId="3" borderId="58" xfId="0" applyFont="1" applyFill="1" applyBorder="1" applyAlignment="1">
      <alignment horizontal="center" vertical="center" wrapText="1"/>
    </xf>
    <xf numFmtId="0" fontId="1" fillId="9" borderId="64"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4" xfId="0" applyFont="1" applyFill="1" applyBorder="1" applyAlignment="1">
      <alignment horizontal="center" vertical="center" wrapText="1"/>
    </xf>
    <xf numFmtId="0" fontId="3" fillId="9" borderId="58" xfId="0" applyFont="1" applyFill="1" applyBorder="1" applyAlignment="1">
      <alignment horizontal="center" vertical="center" textRotation="90" wrapText="1"/>
    </xf>
    <xf numFmtId="0" fontId="1" fillId="0" borderId="0" xfId="0" applyFont="1" applyAlignment="1">
      <alignment horizontal="center" vertical="center"/>
    </xf>
    <xf numFmtId="16" fontId="1" fillId="31" borderId="0" xfId="0" applyNumberFormat="1" applyFont="1" applyFill="1"/>
    <xf numFmtId="0" fontId="0" fillId="0" borderId="12" xfId="0" applyBorder="1"/>
    <xf numFmtId="0" fontId="0" fillId="0" borderId="13" xfId="0" applyBorder="1" applyAlignment="1">
      <alignment horizontal="center"/>
    </xf>
    <xf numFmtId="0" fontId="3" fillId="31" borderId="64" xfId="0" applyFont="1" applyFill="1" applyBorder="1" applyAlignment="1">
      <alignment horizontal="center" vertical="center" textRotation="90" wrapText="1"/>
    </xf>
    <xf numFmtId="0" fontId="1" fillId="3" borderId="19" xfId="0" applyFont="1" applyFill="1" applyBorder="1" applyAlignment="1">
      <alignment horizontal="center" vertical="center" textRotation="90"/>
    </xf>
    <xf numFmtId="0" fontId="0" fillId="9" borderId="13" xfId="0" applyFill="1" applyBorder="1" applyAlignment="1">
      <alignment horizontal="center"/>
    </xf>
    <xf numFmtId="0" fontId="55" fillId="0" borderId="0" xfId="0" applyFont="1"/>
    <xf numFmtId="0" fontId="55" fillId="36" borderId="9" xfId="0" applyFont="1" applyFill="1" applyBorder="1" applyAlignment="1">
      <alignment horizontal="right"/>
    </xf>
    <xf numFmtId="0" fontId="0" fillId="36" borderId="9" xfId="0" applyFill="1" applyBorder="1"/>
    <xf numFmtId="0" fontId="0" fillId="36" borderId="66" xfId="0" applyFill="1" applyBorder="1"/>
    <xf numFmtId="0" fontId="55" fillId="3" borderId="9" xfId="0" applyFont="1" applyFill="1" applyBorder="1" applyAlignment="1">
      <alignment horizontal="right"/>
    </xf>
    <xf numFmtId="0" fontId="0" fillId="3" borderId="9" xfId="0" applyFill="1" applyBorder="1"/>
    <xf numFmtId="0" fontId="0" fillId="3" borderId="66" xfId="0" applyFill="1" applyBorder="1"/>
    <xf numFmtId="0" fontId="0" fillId="10" borderId="9" xfId="0" applyFill="1" applyBorder="1"/>
    <xf numFmtId="0" fontId="0" fillId="10" borderId="0" xfId="0" applyFill="1" applyBorder="1"/>
    <xf numFmtId="0" fontId="55" fillId="10" borderId="9" xfId="0" applyFont="1" applyFill="1" applyBorder="1" applyAlignment="1">
      <alignment horizontal="right"/>
    </xf>
    <xf numFmtId="0" fontId="55" fillId="10" borderId="0" xfId="0" applyFont="1" applyFill="1" applyBorder="1" applyAlignment="1">
      <alignment horizontal="right"/>
    </xf>
    <xf numFmtId="0" fontId="0" fillId="10" borderId="66" xfId="0" applyFill="1" applyBorder="1"/>
    <xf numFmtId="0" fontId="0" fillId="10" borderId="59" xfId="0" applyFill="1" applyBorder="1"/>
    <xf numFmtId="0" fontId="55" fillId="22" borderId="9" xfId="0" applyFont="1" applyFill="1" applyBorder="1" applyAlignment="1">
      <alignment horizontal="right"/>
    </xf>
    <xf numFmtId="0" fontId="55" fillId="22" borderId="0" xfId="0" applyFont="1" applyFill="1" applyBorder="1" applyAlignment="1">
      <alignment horizontal="right"/>
    </xf>
    <xf numFmtId="0" fontId="0" fillId="22" borderId="9" xfId="0" applyFill="1" applyBorder="1"/>
    <xf numFmtId="0" fontId="0" fillId="22" borderId="0" xfId="0" applyFill="1" applyBorder="1"/>
    <xf numFmtId="0" fontId="0" fillId="22" borderId="66" xfId="0" applyFill="1" applyBorder="1"/>
    <xf numFmtId="0" fontId="0" fillId="22" borderId="59" xfId="0" applyFill="1" applyBorder="1"/>
    <xf numFmtId="0" fontId="58" fillId="0" borderId="0" xfId="0" applyFont="1" applyAlignment="1">
      <alignment horizontal="left" vertical="top"/>
    </xf>
    <xf numFmtId="0" fontId="58" fillId="5" borderId="45" xfId="0" applyFont="1" applyFill="1" applyBorder="1" applyAlignment="1">
      <alignment horizontal="left" vertical="top"/>
    </xf>
    <xf numFmtId="0" fontId="58" fillId="31" borderId="44" xfId="0" applyFont="1" applyFill="1" applyBorder="1" applyAlignment="1">
      <alignment horizontal="left" vertical="top"/>
    </xf>
    <xf numFmtId="0" fontId="58" fillId="31" borderId="45" xfId="0" applyFont="1" applyFill="1" applyBorder="1" applyAlignment="1">
      <alignment horizontal="left" vertical="top"/>
    </xf>
    <xf numFmtId="0" fontId="58" fillId="31" borderId="48" xfId="0" applyFont="1" applyFill="1" applyBorder="1" applyAlignment="1">
      <alignment horizontal="left" vertical="top"/>
    </xf>
    <xf numFmtId="0" fontId="58" fillId="31" borderId="46" xfId="0" applyFont="1" applyFill="1" applyBorder="1" applyAlignment="1">
      <alignment horizontal="left" vertical="top"/>
    </xf>
    <xf numFmtId="0" fontId="58" fillId="32" borderId="44" xfId="0" applyFont="1" applyFill="1" applyBorder="1" applyAlignment="1">
      <alignment horizontal="left" vertical="top" textRotation="90" wrapText="1"/>
    </xf>
    <xf numFmtId="0" fontId="58" fillId="32" borderId="45" xfId="0" applyFont="1" applyFill="1" applyBorder="1" applyAlignment="1">
      <alignment horizontal="left" vertical="top" wrapText="1"/>
    </xf>
    <xf numFmtId="0" fontId="58" fillId="32" borderId="48" xfId="0" applyFont="1" applyFill="1" applyBorder="1" applyAlignment="1">
      <alignment horizontal="left" vertical="top" wrapText="1"/>
    </xf>
    <xf numFmtId="0" fontId="58" fillId="20" borderId="44" xfId="0" applyFont="1" applyFill="1" applyBorder="1" applyAlignment="1">
      <alignment horizontal="left" vertical="top" wrapText="1"/>
    </xf>
    <xf numFmtId="0" fontId="58" fillId="20" borderId="45" xfId="0" applyFont="1" applyFill="1" applyBorder="1" applyAlignment="1">
      <alignment horizontal="left" vertical="top" wrapText="1"/>
    </xf>
    <xf numFmtId="0" fontId="58" fillId="20" borderId="46" xfId="0" applyFont="1" applyFill="1" applyBorder="1" applyAlignment="1">
      <alignment horizontal="left" vertical="top" wrapText="1"/>
    </xf>
    <xf numFmtId="0" fontId="58" fillId="22" borderId="46" xfId="0" applyFont="1" applyFill="1" applyBorder="1" applyAlignment="1">
      <alignment horizontal="left" vertical="top" wrapText="1"/>
    </xf>
    <xf numFmtId="0" fontId="58" fillId="34" borderId="46" xfId="0" applyFont="1" applyFill="1" applyBorder="1" applyAlignment="1">
      <alignment horizontal="left" vertical="top" wrapText="1"/>
    </xf>
    <xf numFmtId="0" fontId="58" fillId="36" borderId="46" xfId="0" applyFont="1" applyFill="1" applyBorder="1" applyAlignment="1">
      <alignment horizontal="left" vertical="top" wrapText="1"/>
    </xf>
    <xf numFmtId="0" fontId="58" fillId="20" borderId="47" xfId="0" applyFont="1" applyFill="1" applyBorder="1" applyAlignment="1">
      <alignment horizontal="left" vertical="top" wrapText="1"/>
    </xf>
    <xf numFmtId="0" fontId="58" fillId="20" borderId="48" xfId="0" applyFont="1" applyFill="1" applyBorder="1" applyAlignment="1">
      <alignment horizontal="left" vertical="top" wrapText="1"/>
    </xf>
    <xf numFmtId="0" fontId="58" fillId="33" borderId="57" xfId="0" applyFont="1" applyFill="1" applyBorder="1" applyAlignment="1">
      <alignment horizontal="left" vertical="top" wrapText="1"/>
    </xf>
    <xf numFmtId="0" fontId="58" fillId="0" borderId="4" xfId="0" applyFont="1" applyBorder="1" applyAlignment="1">
      <alignment horizontal="left" vertical="top" wrapText="1"/>
    </xf>
    <xf numFmtId="0" fontId="59" fillId="6" borderId="4" xfId="0" applyFont="1" applyFill="1" applyBorder="1" applyAlignment="1">
      <alignment horizontal="left" vertical="top" wrapText="1"/>
    </xf>
    <xf numFmtId="0" fontId="59" fillId="6" borderId="58" xfId="0" applyFont="1" applyFill="1" applyBorder="1" applyAlignment="1">
      <alignment horizontal="left" vertical="top" wrapText="1"/>
    </xf>
    <xf numFmtId="0" fontId="0" fillId="0" borderId="4" xfId="0" applyBorder="1" applyAlignment="1">
      <alignment horizontal="center"/>
    </xf>
    <xf numFmtId="0" fontId="0" fillId="5" borderId="4" xfId="0" applyFill="1" applyBorder="1" applyAlignment="1">
      <alignment horizontal="center"/>
    </xf>
    <xf numFmtId="0" fontId="1" fillId="3" borderId="0" xfId="0" applyFont="1" applyFill="1" applyAlignment="1">
      <alignment horizontal="left" vertical="center" textRotation="90"/>
    </xf>
    <xf numFmtId="0" fontId="1" fillId="10" borderId="0" xfId="0" applyFont="1" applyFill="1" applyAlignment="1">
      <alignment horizontal="left" vertical="center" textRotation="90"/>
    </xf>
    <xf numFmtId="0" fontId="1" fillId="22" borderId="0" xfId="0" applyFont="1" applyFill="1" applyAlignment="1">
      <alignment horizontal="left" vertical="center" textRotation="90"/>
    </xf>
    <xf numFmtId="0" fontId="55" fillId="31" borderId="9" xfId="0" applyFont="1" applyFill="1" applyBorder="1" applyAlignment="1">
      <alignment horizontal="right"/>
    </xf>
    <xf numFmtId="0" fontId="55" fillId="31" borderId="10" xfId="0" applyFont="1" applyFill="1" applyBorder="1" applyAlignment="1">
      <alignment horizontal="right"/>
    </xf>
    <xf numFmtId="0" fontId="0" fillId="31" borderId="9" xfId="0" applyFill="1" applyBorder="1"/>
    <xf numFmtId="0" fontId="0" fillId="31" borderId="66" xfId="0" applyFill="1" applyBorder="1"/>
    <xf numFmtId="0" fontId="0" fillId="31" borderId="60" xfId="0" applyFill="1" applyBorder="1"/>
    <xf numFmtId="0" fontId="55" fillId="31" borderId="0" xfId="0" applyFont="1" applyFill="1" applyBorder="1" applyAlignment="1">
      <alignment horizontal="right"/>
    </xf>
    <xf numFmtId="0" fontId="0" fillId="31" borderId="0" xfId="0" applyFill="1" applyBorder="1"/>
    <xf numFmtId="0" fontId="0" fillId="31" borderId="58" xfId="0" applyFill="1" applyBorder="1"/>
    <xf numFmtId="0" fontId="0" fillId="31" borderId="67" xfId="0" applyFill="1" applyBorder="1"/>
    <xf numFmtId="0" fontId="55" fillId="32" borderId="9" xfId="0" applyFont="1" applyFill="1" applyBorder="1" applyAlignment="1">
      <alignment horizontal="right"/>
    </xf>
    <xf numFmtId="0" fontId="55" fillId="32" borderId="0" xfId="0" applyFont="1" applyFill="1" applyBorder="1" applyAlignment="1">
      <alignment horizontal="right"/>
    </xf>
    <xf numFmtId="0" fontId="55" fillId="32" borderId="10" xfId="0" applyFont="1" applyFill="1" applyBorder="1" applyAlignment="1">
      <alignment horizontal="right"/>
    </xf>
    <xf numFmtId="0" fontId="0" fillId="32" borderId="9" xfId="0" applyFill="1" applyBorder="1"/>
    <xf numFmtId="0" fontId="0" fillId="32" borderId="0" xfId="0" applyFill="1" applyBorder="1"/>
    <xf numFmtId="0" fontId="0" fillId="32" borderId="58" xfId="0" applyFill="1" applyBorder="1"/>
    <xf numFmtId="0" fontId="0" fillId="32" borderId="66" xfId="0" applyFill="1" applyBorder="1"/>
    <xf numFmtId="0" fontId="0" fillId="32" borderId="59" xfId="0" applyFill="1" applyBorder="1"/>
    <xf numFmtId="0" fontId="0" fillId="32" borderId="60" xfId="0" applyFill="1" applyBorder="1"/>
    <xf numFmtId="0" fontId="55" fillId="36" borderId="0" xfId="0" applyFont="1" applyFill="1" applyBorder="1" applyAlignment="1">
      <alignment horizontal="right"/>
    </xf>
    <xf numFmtId="0" fontId="55" fillId="36" borderId="10" xfId="0" applyFont="1" applyFill="1" applyBorder="1" applyAlignment="1">
      <alignment horizontal="right"/>
    </xf>
    <xf numFmtId="0" fontId="0" fillId="36" borderId="0" xfId="0" applyFill="1" applyBorder="1"/>
    <xf numFmtId="0" fontId="0" fillId="36" borderId="58" xfId="0" applyFill="1" applyBorder="1"/>
    <xf numFmtId="0" fontId="0" fillId="36" borderId="59" xfId="0" applyFill="1" applyBorder="1"/>
    <xf numFmtId="0" fontId="0" fillId="36" borderId="67" xfId="0" applyFill="1" applyBorder="1"/>
    <xf numFmtId="0" fontId="0" fillId="36" borderId="60" xfId="0" applyFill="1" applyBorder="1"/>
    <xf numFmtId="0" fontId="55" fillId="3" borderId="0" xfId="0" applyFont="1" applyFill="1" applyBorder="1" applyAlignment="1">
      <alignment horizontal="right"/>
    </xf>
    <xf numFmtId="0" fontId="55" fillId="3" borderId="10" xfId="0" applyFont="1" applyFill="1" applyBorder="1" applyAlignment="1">
      <alignment horizontal="right"/>
    </xf>
    <xf numFmtId="0" fontId="0" fillId="3" borderId="0" xfId="0" applyFill="1" applyBorder="1"/>
    <xf numFmtId="0" fontId="0" fillId="3" borderId="58" xfId="0" applyFill="1" applyBorder="1"/>
    <xf numFmtId="0" fontId="0" fillId="3" borderId="59" xfId="0" applyFill="1" applyBorder="1"/>
    <xf numFmtId="0" fontId="0" fillId="3" borderId="67" xfId="0" applyFill="1" applyBorder="1"/>
    <xf numFmtId="0" fontId="0" fillId="3" borderId="60" xfId="0" applyFill="1" applyBorder="1"/>
    <xf numFmtId="0" fontId="55" fillId="10" borderId="10" xfId="0" applyFont="1" applyFill="1" applyBorder="1" applyAlignment="1">
      <alignment horizontal="right"/>
    </xf>
    <xf numFmtId="0" fontId="0" fillId="10" borderId="58" xfId="0" applyFill="1" applyBorder="1"/>
    <xf numFmtId="0" fontId="0" fillId="10" borderId="60" xfId="0" applyFill="1" applyBorder="1"/>
    <xf numFmtId="0" fontId="55" fillId="22" borderId="10" xfId="0" applyFont="1" applyFill="1" applyBorder="1" applyAlignment="1">
      <alignment horizontal="right"/>
    </xf>
    <xf numFmtId="0" fontId="0" fillId="22" borderId="58" xfId="0" applyFill="1" applyBorder="1"/>
    <xf numFmtId="0" fontId="0" fillId="22" borderId="60" xfId="0" applyFill="1" applyBorder="1"/>
    <xf numFmtId="9" fontId="0" fillId="0" borderId="0" xfId="0" applyNumberFormat="1"/>
    <xf numFmtId="0" fontId="0" fillId="0" borderId="0" xfId="0" applyAlignment="1">
      <alignment vertical="top" wrapText="1"/>
    </xf>
    <xf numFmtId="0" fontId="0" fillId="0" borderId="0" xfId="0" applyAlignment="1">
      <alignment wrapText="1"/>
    </xf>
    <xf numFmtId="0" fontId="1" fillId="3" borderId="4" xfId="0" applyFont="1" applyFill="1" applyBorder="1" applyAlignment="1">
      <alignment horizontal="center" vertical="center" wrapText="1"/>
    </xf>
    <xf numFmtId="0" fontId="0" fillId="0" borderId="12" xfId="0" applyBorder="1" applyAlignment="1">
      <alignment wrapText="1"/>
    </xf>
    <xf numFmtId="0" fontId="0" fillId="10" borderId="12" xfId="0" applyFill="1" applyBorder="1" applyAlignment="1">
      <alignment wrapText="1"/>
    </xf>
    <xf numFmtId="0" fontId="25" fillId="0" borderId="0" xfId="0" applyFont="1" applyBorder="1" applyAlignment="1">
      <alignment vertical="top"/>
    </xf>
    <xf numFmtId="0" fontId="25" fillId="0" borderId="9" xfId="0" applyFont="1" applyBorder="1" applyAlignment="1">
      <alignment horizontal="center" vertical="top"/>
    </xf>
    <xf numFmtId="0" fontId="25" fillId="0" borderId="0" xfId="0" applyFont="1" applyBorder="1" applyAlignment="1">
      <alignment horizontal="center" vertical="top"/>
    </xf>
    <xf numFmtId="0" fontId="25" fillId="0" borderId="10" xfId="0" applyFont="1" applyBorder="1" applyAlignment="1">
      <alignment horizontal="center" vertical="top"/>
    </xf>
    <xf numFmtId="0" fontId="25" fillId="0" borderId="0" xfId="0" applyFont="1" applyBorder="1" applyAlignment="1">
      <alignment vertical="top" wrapText="1"/>
    </xf>
    <xf numFmtId="0" fontId="25" fillId="0" borderId="0" xfId="0" applyFont="1" applyAlignment="1">
      <alignment vertical="top"/>
    </xf>
    <xf numFmtId="0" fontId="25" fillId="0" borderId="0" xfId="0" quotePrefix="1" applyFont="1" applyBorder="1" applyAlignment="1">
      <alignment vertical="top" wrapText="1"/>
    </xf>
    <xf numFmtId="0" fontId="62" fillId="0" borderId="0" xfId="0" applyFont="1" applyBorder="1" applyAlignment="1">
      <alignment vertical="top" wrapText="1"/>
    </xf>
    <xf numFmtId="0" fontId="62" fillId="0" borderId="0" xfId="0" applyFont="1" applyBorder="1" applyAlignment="1">
      <alignment vertical="top"/>
    </xf>
    <xf numFmtId="0" fontId="64" fillId="0" borderId="0" xfId="2" applyFont="1" applyBorder="1" applyAlignment="1" applyProtection="1">
      <alignment vertical="top" wrapText="1"/>
    </xf>
    <xf numFmtId="0" fontId="63" fillId="0" borderId="0" xfId="2" applyFont="1" applyBorder="1" applyAlignment="1" applyProtection="1">
      <alignment vertical="top" wrapText="1"/>
    </xf>
    <xf numFmtId="0" fontId="1" fillId="31" borderId="0" xfId="0" applyFont="1" applyFill="1" applyAlignment="1">
      <alignment horizontal="left" vertical="top" wrapText="1"/>
    </xf>
    <xf numFmtId="0" fontId="0" fillId="0" borderId="0" xfId="0" applyAlignment="1">
      <alignment horizontal="right" vertical="top" wrapText="1"/>
    </xf>
    <xf numFmtId="0" fontId="0" fillId="32" borderId="12" xfId="0" applyFill="1" applyBorder="1" applyAlignment="1">
      <alignment vertical="top" wrapText="1"/>
    </xf>
    <xf numFmtId="0" fontId="0" fillId="0" borderId="12" xfId="0" applyBorder="1" applyAlignment="1">
      <alignment vertical="top" wrapText="1"/>
    </xf>
    <xf numFmtId="0" fontId="62" fillId="0" borderId="18" xfId="0" applyFont="1" applyBorder="1" applyAlignment="1">
      <alignment vertical="top"/>
    </xf>
    <xf numFmtId="0" fontId="0" fillId="9" borderId="12" xfId="0" applyFill="1" applyBorder="1" applyAlignment="1">
      <alignment vertical="top" wrapText="1"/>
    </xf>
    <xf numFmtId="0" fontId="56" fillId="0" borderId="0" xfId="0" applyFont="1" applyAlignment="1">
      <alignment vertical="top" wrapText="1"/>
    </xf>
    <xf numFmtId="0" fontId="0" fillId="36" borderId="3" xfId="0" applyFill="1" applyBorder="1" applyAlignment="1">
      <alignment vertical="top" wrapText="1"/>
    </xf>
    <xf numFmtId="0" fontId="0" fillId="32" borderId="11" xfId="0" applyFill="1" applyBorder="1" applyAlignment="1">
      <alignment horizontal="center" vertical="top" wrapText="1"/>
    </xf>
    <xf numFmtId="0" fontId="0" fillId="32" borderId="12" xfId="0" applyFill="1" applyBorder="1" applyAlignment="1">
      <alignment horizontal="center" vertical="top" wrapText="1"/>
    </xf>
    <xf numFmtId="0" fontId="0" fillId="9" borderId="11" xfId="0" applyFill="1" applyBorder="1" applyAlignment="1">
      <alignment horizontal="center" vertical="top" wrapText="1"/>
    </xf>
    <xf numFmtId="0" fontId="25" fillId="0" borderId="2" xfId="0" applyFont="1" applyBorder="1" applyAlignment="1">
      <alignment horizontal="center" vertical="top" wrapText="1"/>
    </xf>
    <xf numFmtId="0" fontId="25" fillId="0" borderId="9" xfId="0" applyFont="1" applyBorder="1" applyAlignment="1">
      <alignment vertical="top" wrapText="1"/>
    </xf>
    <xf numFmtId="0" fontId="25" fillId="0" borderId="10" xfId="0" applyFont="1" applyBorder="1" applyAlignment="1">
      <alignment vertical="top" wrapText="1"/>
    </xf>
    <xf numFmtId="0" fontId="25" fillId="0" borderId="9" xfId="0" applyFont="1" applyBorder="1" applyAlignment="1">
      <alignment horizontal="center" vertical="top" wrapText="1"/>
    </xf>
    <xf numFmtId="0" fontId="25" fillId="0" borderId="0" xfId="0" applyFont="1" applyBorder="1" applyAlignment="1">
      <alignment horizontal="center" vertical="top" wrapText="1"/>
    </xf>
    <xf numFmtId="166" fontId="25" fillId="0" borderId="10" xfId="0" applyNumberFormat="1" applyFont="1" applyBorder="1" applyAlignment="1">
      <alignment horizontal="center" vertical="top" wrapText="1"/>
    </xf>
    <xf numFmtId="0" fontId="0" fillId="0" borderId="3" xfId="0" applyBorder="1" applyAlignment="1">
      <alignment vertical="top" wrapText="1"/>
    </xf>
    <xf numFmtId="0" fontId="0" fillId="0" borderId="11" xfId="0" applyBorder="1" applyAlignment="1">
      <alignment vertical="top" wrapText="1"/>
    </xf>
    <xf numFmtId="0" fontId="0" fillId="0" borderId="13" xfId="0" applyBorder="1" applyAlignment="1">
      <alignment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25" fillId="0" borderId="9" xfId="0" applyFont="1" applyBorder="1" applyAlignment="1">
      <alignment horizontal="center" vertical="top" wrapText="1" shrinkToFit="1"/>
    </xf>
    <xf numFmtId="0" fontId="0" fillId="0" borderId="0" xfId="0" applyAlignment="1">
      <alignment vertical="top" wrapText="1"/>
    </xf>
    <xf numFmtId="0" fontId="0" fillId="9" borderId="12" xfId="0" applyFill="1" applyBorder="1" applyAlignment="1">
      <alignment vertical="top"/>
    </xf>
    <xf numFmtId="0" fontId="0" fillId="0" borderId="12" xfId="0" applyBorder="1" applyAlignment="1">
      <alignment vertical="top"/>
    </xf>
    <xf numFmtId="0" fontId="0" fillId="0" borderId="0" xfId="0" applyAlignment="1">
      <alignment horizontal="center" vertical="top"/>
    </xf>
    <xf numFmtId="0" fontId="0" fillId="3" borderId="11" xfId="0" applyFill="1" applyBorder="1" applyAlignment="1">
      <alignment horizontal="center" vertical="top"/>
    </xf>
    <xf numFmtId="0" fontId="0" fillId="3" borderId="12" xfId="0" applyFill="1" applyBorder="1" applyAlignment="1">
      <alignment horizontal="center" vertical="top"/>
    </xf>
    <xf numFmtId="0" fontId="0" fillId="3" borderId="13" xfId="0" applyFill="1"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0" borderId="13" xfId="0" applyBorder="1" applyAlignment="1">
      <alignment horizontal="center" vertical="top"/>
    </xf>
    <xf numFmtId="0" fontId="0" fillId="10" borderId="11" xfId="0" applyFill="1" applyBorder="1" applyAlignment="1">
      <alignment vertical="top"/>
    </xf>
    <xf numFmtId="0" fontId="25" fillId="0" borderId="11" xfId="0" applyFont="1" applyBorder="1" applyAlignment="1">
      <alignment horizontal="center" vertical="top" wrapText="1" shrinkToFit="1"/>
    </xf>
    <xf numFmtId="0" fontId="60" fillId="0" borderId="0" xfId="0" applyFont="1" applyBorder="1" applyAlignment="1">
      <alignment vertical="top" wrapText="1"/>
    </xf>
    <xf numFmtId="0" fontId="56" fillId="5" borderId="0" xfId="0" applyFont="1" applyFill="1" applyAlignment="1">
      <alignment vertical="top" wrapText="1"/>
    </xf>
    <xf numFmtId="0" fontId="25" fillId="5" borderId="2" xfId="0" applyFont="1" applyFill="1" applyBorder="1" applyAlignment="1">
      <alignment horizontal="center" vertical="top" wrapText="1"/>
    </xf>
    <xf numFmtId="0" fontId="25" fillId="5" borderId="9" xfId="0" applyFont="1" applyFill="1" applyBorder="1" applyAlignment="1">
      <alignment vertical="top" wrapText="1"/>
    </xf>
    <xf numFmtId="0" fontId="25" fillId="5" borderId="0" xfId="0" applyFont="1" applyFill="1" applyBorder="1" applyAlignment="1">
      <alignment vertical="top" wrapText="1"/>
    </xf>
    <xf numFmtId="0" fontId="25" fillId="5" borderId="10" xfId="0" applyFont="1" applyFill="1" applyBorder="1" applyAlignment="1">
      <alignment vertical="top" wrapText="1"/>
    </xf>
    <xf numFmtId="0" fontId="25" fillId="5" borderId="9" xfId="0" applyFont="1" applyFill="1" applyBorder="1" applyAlignment="1">
      <alignment horizontal="center" vertical="top" wrapText="1"/>
    </xf>
    <xf numFmtId="0" fontId="25" fillId="5" borderId="0" xfId="0" applyFont="1" applyFill="1" applyBorder="1" applyAlignment="1">
      <alignment horizontal="center" vertical="top" wrapText="1"/>
    </xf>
    <xf numFmtId="166" fontId="25" fillId="5" borderId="10" xfId="0" applyNumberFormat="1" applyFont="1" applyFill="1" applyBorder="1" applyAlignment="1">
      <alignment horizontal="center" vertical="top" wrapText="1"/>
    </xf>
    <xf numFmtId="0" fontId="62" fillId="5" borderId="0" xfId="0" applyFont="1" applyFill="1" applyBorder="1" applyAlignment="1">
      <alignment vertical="top"/>
    </xf>
    <xf numFmtId="0" fontId="62" fillId="5" borderId="0" xfId="0" applyFont="1" applyFill="1" applyBorder="1" applyAlignment="1">
      <alignment vertical="top" wrapText="1"/>
    </xf>
    <xf numFmtId="0" fontId="25" fillId="5" borderId="0" xfId="0" applyFont="1" applyFill="1" applyBorder="1" applyAlignment="1">
      <alignment vertical="top"/>
    </xf>
    <xf numFmtId="0" fontId="25" fillId="5" borderId="9" xfId="0" applyFont="1" applyFill="1" applyBorder="1" applyAlignment="1">
      <alignment horizontal="center" vertical="top"/>
    </xf>
    <xf numFmtId="0" fontId="25" fillId="5" borderId="10" xfId="0" applyFont="1" applyFill="1" applyBorder="1" applyAlignment="1">
      <alignment horizontal="center" vertical="top"/>
    </xf>
    <xf numFmtId="0" fontId="60" fillId="18" borderId="0" xfId="0" applyFont="1" applyFill="1" applyBorder="1" applyAlignment="1">
      <alignment horizontal="center" vertical="top" wrapText="1"/>
    </xf>
    <xf numFmtId="0" fontId="1" fillId="10" borderId="38" xfId="0" applyFont="1" applyFill="1" applyBorder="1" applyAlignment="1">
      <alignment horizontal="center" vertical="center" wrapText="1"/>
    </xf>
    <xf numFmtId="0" fontId="25" fillId="0" borderId="0" xfId="0" applyFont="1" applyBorder="1" applyAlignment="1">
      <alignment horizontal="center" vertical="top" wrapText="1" shrinkToFit="1"/>
    </xf>
    <xf numFmtId="0" fontId="0" fillId="0" borderId="12" xfId="0" applyFont="1" applyBorder="1" applyAlignment="1">
      <alignment horizontal="center" vertical="center"/>
    </xf>
    <xf numFmtId="0" fontId="3" fillId="36" borderId="71" xfId="0" applyFont="1" applyFill="1" applyBorder="1" applyAlignment="1">
      <alignment horizontal="center" vertical="center" textRotation="90" wrapText="1"/>
    </xf>
    <xf numFmtId="0" fontId="25" fillId="0" borderId="10" xfId="0" applyFont="1" applyBorder="1" applyAlignment="1">
      <alignment horizontal="left" vertical="top" wrapText="1" shrinkToFit="1"/>
    </xf>
    <xf numFmtId="0" fontId="25" fillId="0" borderId="10" xfId="0" applyFont="1" applyBorder="1" applyAlignment="1">
      <alignment horizontal="center" vertical="top" wrapText="1" shrinkToFit="1"/>
    </xf>
    <xf numFmtId="0" fontId="56" fillId="0" borderId="0" xfId="0" applyFont="1" applyAlignment="1">
      <alignment vertical="top"/>
    </xf>
    <xf numFmtId="0" fontId="25" fillId="0" borderId="2" xfId="0" applyFont="1" applyBorder="1" applyAlignment="1">
      <alignment horizontal="center" vertical="top"/>
    </xf>
    <xf numFmtId="0" fontId="25" fillId="0" borderId="9" xfId="0" applyFont="1" applyBorder="1" applyAlignment="1">
      <alignment vertical="top"/>
    </xf>
    <xf numFmtId="0" fontId="25" fillId="0" borderId="10" xfId="0" applyFont="1" applyBorder="1" applyAlignment="1">
      <alignment vertical="top"/>
    </xf>
    <xf numFmtId="166" fontId="25" fillId="0" borderId="10" xfId="0" applyNumberFormat="1" applyFont="1" applyBorder="1" applyAlignment="1">
      <alignment horizontal="center" vertical="top"/>
    </xf>
    <xf numFmtId="166" fontId="25" fillId="0" borderId="9" xfId="0" applyNumberFormat="1" applyFont="1" applyBorder="1" applyAlignment="1">
      <alignment vertical="top"/>
    </xf>
    <xf numFmtId="166" fontId="25" fillId="0" borderId="0" xfId="0" applyNumberFormat="1" applyFont="1" applyBorder="1" applyAlignment="1">
      <alignment vertical="top"/>
    </xf>
    <xf numFmtId="166" fontId="25" fillId="0" borderId="10" xfId="0" applyNumberFormat="1" applyFont="1" applyBorder="1" applyAlignment="1">
      <alignment vertical="top"/>
    </xf>
    <xf numFmtId="0" fontId="18" fillId="0" borderId="68" xfId="0" applyFont="1" applyBorder="1" applyAlignment="1">
      <alignment vertical="top"/>
    </xf>
    <xf numFmtId="0" fontId="18" fillId="0" borderId="68" xfId="0" applyFont="1" applyBorder="1" applyAlignment="1">
      <alignment vertical="top" wrapText="1"/>
    </xf>
    <xf numFmtId="0" fontId="61" fillId="0" borderId="68" xfId="2" applyBorder="1" applyAlignment="1" applyProtection="1">
      <alignment vertical="top"/>
    </xf>
    <xf numFmtId="0" fontId="62" fillId="0" borderId="0" xfId="0" applyFont="1" applyBorder="1" applyAlignment="1">
      <alignment horizontal="center" vertical="top" wrapText="1" shrinkToFit="1"/>
    </xf>
    <xf numFmtId="0" fontId="62" fillId="0" borderId="10" xfId="0" applyFont="1" applyBorder="1" applyAlignment="1">
      <alignment horizontal="left" vertical="top" wrapText="1" shrinkToFit="1"/>
    </xf>
    <xf numFmtId="0" fontId="60" fillId="0" borderId="0" xfId="0" applyFont="1" applyBorder="1" applyAlignment="1">
      <alignment horizontal="center" vertical="top" wrapText="1" shrinkToFit="1"/>
    </xf>
    <xf numFmtId="0" fontId="60" fillId="0" borderId="10" xfId="0" applyFont="1" applyBorder="1" applyAlignment="1">
      <alignment horizontal="left" vertical="top" wrapText="1" shrinkToFit="1"/>
    </xf>
    <xf numFmtId="0" fontId="60" fillId="18" borderId="0" xfId="0" applyFont="1" applyFill="1" applyBorder="1" applyAlignment="1">
      <alignment vertical="top" wrapText="1"/>
    </xf>
    <xf numFmtId="0" fontId="60" fillId="0" borderId="10" xfId="0" applyFont="1" applyBorder="1" applyAlignment="1">
      <alignment horizontal="center" vertical="top" wrapText="1" shrinkToFit="1"/>
    </xf>
    <xf numFmtId="0" fontId="62" fillId="0" borderId="10" xfId="0" applyFont="1" applyBorder="1" applyAlignment="1">
      <alignment horizontal="center" vertical="top" wrapText="1" shrinkToFit="1"/>
    </xf>
    <xf numFmtId="0" fontId="0" fillId="0" borderId="0" xfId="0" applyBorder="1" applyAlignment="1">
      <alignment vertical="top"/>
    </xf>
    <xf numFmtId="0" fontId="25" fillId="5" borderId="0" xfId="0" applyFont="1" applyFill="1" applyBorder="1" applyAlignment="1">
      <alignment horizontal="center" vertical="top" wrapText="1" shrinkToFit="1"/>
    </xf>
    <xf numFmtId="0" fontId="25" fillId="5" borderId="10" xfId="0" applyFont="1" applyFill="1" applyBorder="1" applyAlignment="1">
      <alignment horizontal="left" vertical="top" wrapText="1" shrinkToFit="1"/>
    </xf>
    <xf numFmtId="0" fontId="25" fillId="5" borderId="0" xfId="0" applyFont="1" applyFill="1" applyAlignment="1">
      <alignment vertical="top"/>
    </xf>
    <xf numFmtId="0" fontId="0" fillId="0" borderId="0" xfId="0" applyAlignment="1">
      <alignment horizontal="left" wrapText="1"/>
    </xf>
    <xf numFmtId="0" fontId="57" fillId="10" borderId="8" xfId="0" applyFont="1" applyFill="1" applyBorder="1" applyAlignment="1">
      <alignment horizontal="left" wrapText="1"/>
    </xf>
    <xf numFmtId="0" fontId="0" fillId="0" borderId="13" xfId="0" applyFont="1" applyBorder="1" applyAlignment="1">
      <alignment horizontal="left" vertical="center" wrapText="1"/>
    </xf>
    <xf numFmtId="0" fontId="25" fillId="0" borderId="0" xfId="0" applyFont="1" applyBorder="1" applyAlignment="1">
      <alignment horizontal="left" vertical="top" wrapText="1"/>
    </xf>
    <xf numFmtId="0" fontId="0" fillId="0" borderId="0" xfId="0" applyAlignment="1"/>
    <xf numFmtId="49" fontId="0" fillId="38" borderId="76" xfId="0" applyNumberFormat="1" applyFont="1" applyFill="1" applyBorder="1"/>
    <xf numFmtId="49" fontId="49" fillId="38" borderId="77" xfId="0" applyNumberFormat="1" applyFont="1" applyFill="1" applyBorder="1"/>
    <xf numFmtId="49" fontId="0" fillId="38" borderId="77" xfId="0" applyNumberFormat="1" applyFont="1" applyFill="1" applyBorder="1"/>
    <xf numFmtId="3" fontId="5" fillId="13" borderId="77" xfId="3" applyNumberFormat="1" applyFont="1" applyFill="1" applyBorder="1" applyAlignment="1">
      <alignment horizontal="center" vertical="center"/>
    </xf>
    <xf numFmtId="3" fontId="5" fillId="38" borderId="77" xfId="3" applyNumberFormat="1" applyFont="1" applyFill="1" applyBorder="1" applyAlignment="1">
      <alignment horizontal="center" vertical="center"/>
    </xf>
    <xf numFmtId="3" fontId="5" fillId="38" borderId="78" xfId="3" applyNumberFormat="1" applyFont="1" applyFill="1" applyBorder="1" applyAlignment="1">
      <alignment horizontal="center" vertical="center"/>
    </xf>
    <xf numFmtId="49" fontId="0" fillId="39" borderId="76" xfId="0" applyNumberFormat="1" applyFont="1" applyFill="1" applyBorder="1"/>
    <xf numFmtId="49" fontId="49" fillId="39" borderId="77" xfId="0" applyNumberFormat="1" applyFont="1" applyFill="1" applyBorder="1"/>
    <xf numFmtId="49" fontId="0" fillId="39" borderId="77" xfId="0" applyNumberFormat="1" applyFont="1" applyFill="1" applyBorder="1"/>
    <xf numFmtId="3" fontId="5" fillId="39" borderId="77" xfId="3" applyNumberFormat="1" applyFont="1" applyFill="1" applyBorder="1" applyAlignment="1">
      <alignment horizontal="center" vertical="center"/>
    </xf>
    <xf numFmtId="3" fontId="5" fillId="39" borderId="78" xfId="3" applyNumberFormat="1" applyFont="1" applyFill="1" applyBorder="1" applyAlignment="1">
      <alignment horizontal="center" vertical="center"/>
    </xf>
    <xf numFmtId="49" fontId="5" fillId="38" borderId="76" xfId="3" applyNumberFormat="1" applyFont="1" applyFill="1" applyBorder="1" applyAlignment="1"/>
    <xf numFmtId="49" fontId="4" fillId="38" borderId="77" xfId="3" applyNumberFormat="1" applyFont="1" applyFill="1" applyBorder="1" applyAlignment="1"/>
    <xf numFmtId="49" fontId="5" fillId="38" borderId="77" xfId="3" applyNumberFormat="1" applyFont="1" applyFill="1" applyBorder="1" applyAlignment="1"/>
    <xf numFmtId="49" fontId="5" fillId="39" borderId="76" xfId="3" applyNumberFormat="1" applyFont="1" applyFill="1" applyBorder="1" applyAlignment="1"/>
    <xf numFmtId="49" fontId="4" fillId="39" borderId="77" xfId="3" applyNumberFormat="1" applyFont="1" applyFill="1" applyBorder="1" applyAlignment="1"/>
    <xf numFmtId="49" fontId="5" fillId="39" borderId="77" xfId="3" applyNumberFormat="1" applyFont="1" applyFill="1" applyBorder="1" applyAlignment="1"/>
    <xf numFmtId="49" fontId="5" fillId="39" borderId="79" xfId="3" applyNumberFormat="1" applyFont="1" applyFill="1" applyBorder="1" applyAlignment="1"/>
    <xf numFmtId="49" fontId="4" fillId="39" borderId="80" xfId="3" applyNumberFormat="1" applyFont="1" applyFill="1" applyBorder="1" applyAlignment="1"/>
    <xf numFmtId="49" fontId="5" fillId="39" borderId="80" xfId="3" applyNumberFormat="1" applyFont="1" applyFill="1" applyBorder="1" applyAlignment="1"/>
    <xf numFmtId="3" fontId="5" fillId="39" borderId="80" xfId="3" applyNumberFormat="1" applyFont="1" applyFill="1" applyBorder="1" applyAlignment="1">
      <alignment horizontal="center" vertical="center"/>
    </xf>
    <xf numFmtId="3" fontId="5" fillId="39" borderId="81" xfId="3" applyNumberFormat="1" applyFont="1" applyFill="1" applyBorder="1" applyAlignment="1">
      <alignment horizontal="center" vertical="center"/>
    </xf>
    <xf numFmtId="0" fontId="65" fillId="40" borderId="73" xfId="3" applyFont="1" applyFill="1" applyBorder="1" applyAlignment="1">
      <alignment horizontal="center" vertical="center"/>
    </xf>
    <xf numFmtId="0" fontId="65" fillId="40" borderId="74" xfId="3" applyFont="1" applyFill="1" applyBorder="1" applyAlignment="1">
      <alignment horizontal="center" vertical="center"/>
    </xf>
    <xf numFmtId="0" fontId="65" fillId="40" borderId="74" xfId="3" applyFont="1" applyFill="1" applyBorder="1" applyAlignment="1">
      <alignment horizontal="center" vertical="center" wrapText="1"/>
    </xf>
    <xf numFmtId="0" fontId="66" fillId="40" borderId="74" xfId="3" applyFont="1" applyFill="1" applyBorder="1" applyAlignment="1">
      <alignment horizontal="center" wrapText="1"/>
    </xf>
    <xf numFmtId="0" fontId="66" fillId="40" borderId="74" xfId="3" applyFont="1" applyFill="1" applyBorder="1" applyAlignment="1">
      <alignment horizontal="center" vertical="center"/>
    </xf>
    <xf numFmtId="0" fontId="66" fillId="40" borderId="75" xfId="3" applyFont="1" applyFill="1" applyBorder="1" applyAlignment="1">
      <alignment horizontal="center" wrapText="1"/>
    </xf>
    <xf numFmtId="0" fontId="66" fillId="40" borderId="74" xfId="3" applyFont="1" applyFill="1" applyBorder="1" applyAlignment="1">
      <alignment horizontal="center" vertical="center" wrapText="1"/>
    </xf>
    <xf numFmtId="0" fontId="65" fillId="40" borderId="0" xfId="3" applyFont="1" applyFill="1" applyBorder="1" applyAlignment="1">
      <alignment horizontal="center" vertical="center"/>
    </xf>
    <xf numFmtId="0" fontId="65" fillId="40" borderId="0" xfId="3" applyFont="1" applyFill="1" applyBorder="1" applyAlignment="1">
      <alignment horizontal="center" vertical="center" wrapText="1"/>
    </xf>
    <xf numFmtId="0" fontId="66" fillId="40" borderId="0" xfId="3" applyFont="1" applyFill="1" applyBorder="1" applyAlignment="1">
      <alignment horizontal="center" wrapText="1"/>
    </xf>
    <xf numFmtId="0" fontId="66" fillId="40" borderId="0" xfId="3" applyFont="1" applyFill="1" applyBorder="1" applyAlignment="1">
      <alignment horizontal="center" vertical="center"/>
    </xf>
    <xf numFmtId="0" fontId="66" fillId="40" borderId="0" xfId="3" applyFont="1" applyFill="1" applyBorder="1" applyAlignment="1">
      <alignment horizontal="center" vertical="center" wrapText="1"/>
    </xf>
    <xf numFmtId="0" fontId="60" fillId="18" borderId="0" xfId="0" applyFont="1" applyFill="1" applyBorder="1" applyAlignment="1">
      <alignment horizontal="center" vertical="top"/>
    </xf>
    <xf numFmtId="0" fontId="56" fillId="0" borderId="0" xfId="0" applyFont="1" applyFill="1" applyAlignment="1">
      <alignment vertical="top" wrapText="1"/>
    </xf>
    <xf numFmtId="0" fontId="25" fillId="0" borderId="2" xfId="0" applyFont="1" applyFill="1" applyBorder="1" applyAlignment="1">
      <alignment horizontal="center" vertical="top" wrapText="1"/>
    </xf>
    <xf numFmtId="0" fontId="25" fillId="0" borderId="9" xfId="0" applyFont="1" applyFill="1" applyBorder="1" applyAlignment="1">
      <alignment vertical="top" wrapText="1"/>
    </xf>
    <xf numFmtId="0" fontId="25" fillId="0" borderId="0" xfId="0" applyFont="1" applyFill="1" applyBorder="1" applyAlignment="1">
      <alignment vertical="top" wrapText="1"/>
    </xf>
    <xf numFmtId="0" fontId="25" fillId="0" borderId="10" xfId="0" applyFont="1" applyFill="1" applyBorder="1" applyAlignment="1">
      <alignment vertical="top" wrapText="1"/>
    </xf>
    <xf numFmtId="0" fontId="25" fillId="0" borderId="9" xfId="0" applyFont="1" applyFill="1" applyBorder="1" applyAlignment="1">
      <alignment horizontal="center" vertical="top" wrapText="1"/>
    </xf>
    <xf numFmtId="0" fontId="25" fillId="0" borderId="0" xfId="0" applyFont="1" applyFill="1" applyBorder="1" applyAlignment="1">
      <alignment horizontal="center" vertical="top" wrapText="1"/>
    </xf>
    <xf numFmtId="166" fontId="25" fillId="0" borderId="10" xfId="0" applyNumberFormat="1" applyFont="1" applyFill="1" applyBorder="1" applyAlignment="1">
      <alignment horizontal="center" vertical="top" wrapText="1"/>
    </xf>
    <xf numFmtId="0" fontId="62" fillId="0" borderId="0" xfId="0" applyFont="1" applyFill="1" applyBorder="1" applyAlignment="1">
      <alignment vertical="top"/>
    </xf>
    <xf numFmtId="0" fontId="62" fillId="0" borderId="0" xfId="0" applyFont="1" applyFill="1" applyBorder="1" applyAlignment="1">
      <alignment vertical="top" wrapText="1"/>
    </xf>
    <xf numFmtId="0" fontId="25" fillId="0" borderId="0" xfId="0" applyFont="1" applyFill="1" applyBorder="1" applyAlignment="1">
      <alignment vertical="top"/>
    </xf>
    <xf numFmtId="0" fontId="25" fillId="0" borderId="10" xfId="0" applyFont="1" applyFill="1" applyBorder="1" applyAlignment="1">
      <alignment horizontal="center" vertical="top"/>
    </xf>
    <xf numFmtId="0" fontId="25" fillId="0" borderId="9" xfId="0" applyFont="1" applyFill="1" applyBorder="1" applyAlignment="1">
      <alignment horizontal="center" vertical="top"/>
    </xf>
    <xf numFmtId="0" fontId="25" fillId="0" borderId="0" xfId="0" applyFont="1" applyFill="1" applyBorder="1" applyAlignment="1">
      <alignment horizontal="center" vertical="top"/>
    </xf>
    <xf numFmtId="0" fontId="25" fillId="0" borderId="0" xfId="0" applyFont="1" applyFill="1" applyBorder="1" applyAlignment="1">
      <alignment horizontal="center" vertical="top" wrapText="1" shrinkToFit="1"/>
    </xf>
    <xf numFmtId="0" fontId="25" fillId="0" borderId="10" xfId="0" applyFont="1" applyFill="1" applyBorder="1" applyAlignment="1">
      <alignment horizontal="left" vertical="top" wrapText="1" shrinkToFit="1"/>
    </xf>
    <xf numFmtId="0" fontId="25" fillId="0" borderId="0" xfId="0" applyFont="1" applyFill="1" applyAlignment="1">
      <alignment vertical="top"/>
    </xf>
    <xf numFmtId="0" fontId="60" fillId="0" borderId="0" xfId="0" applyFont="1" applyFill="1" applyAlignment="1">
      <alignment vertical="top" wrapText="1"/>
    </xf>
    <xf numFmtId="0" fontId="60" fillId="0" borderId="0" xfId="0" applyFont="1" applyFill="1" applyBorder="1" applyAlignment="1">
      <alignment vertical="top"/>
    </xf>
    <xf numFmtId="0" fontId="53" fillId="0" borderId="0" xfId="0" applyFont="1" applyBorder="1" applyAlignment="1">
      <alignment vertical="center"/>
    </xf>
    <xf numFmtId="0" fontId="67" fillId="0" borderId="0" xfId="0" applyFont="1"/>
    <xf numFmtId="0" fontId="68" fillId="0" borderId="0" xfId="0" applyNumberFormat="1" applyFont="1"/>
    <xf numFmtId="49" fontId="69" fillId="0" borderId="0" xfId="0" applyNumberFormat="1" applyFont="1"/>
    <xf numFmtId="0" fontId="70" fillId="0" borderId="0" xfId="0" applyFont="1"/>
    <xf numFmtId="0" fontId="0" fillId="0" borderId="0" xfId="0" applyNumberFormat="1"/>
    <xf numFmtId="0" fontId="0" fillId="0" borderId="0" xfId="0" applyAlignment="1">
      <alignment vertical="top" wrapText="1"/>
    </xf>
    <xf numFmtId="0" fontId="49" fillId="0" borderId="0" xfId="0" applyFont="1" applyAlignment="1">
      <alignment vertical="top" wrapText="1"/>
    </xf>
    <xf numFmtId="0" fontId="14" fillId="3" borderId="4" xfId="0" applyFont="1" applyFill="1" applyBorder="1" applyAlignment="1">
      <alignment horizontal="center" vertical="center" wrapText="1"/>
    </xf>
    <xf numFmtId="0" fontId="49" fillId="3" borderId="12" xfId="0" applyFont="1" applyFill="1" applyBorder="1" applyAlignment="1">
      <alignment vertical="top" wrapText="1"/>
    </xf>
    <xf numFmtId="0" fontId="49" fillId="0" borderId="12" xfId="0" applyFont="1" applyBorder="1" applyAlignment="1">
      <alignment vertical="top" wrapText="1"/>
    </xf>
    <xf numFmtId="0" fontId="0" fillId="31" borderId="11" xfId="0" applyFill="1" applyBorder="1" applyAlignment="1">
      <alignment horizontal="center" vertical="top" wrapText="1"/>
    </xf>
    <xf numFmtId="0" fontId="0" fillId="31" borderId="12" xfId="0" applyFill="1" applyBorder="1" applyAlignment="1">
      <alignment horizontal="center" vertical="top" wrapText="1"/>
    </xf>
    <xf numFmtId="0" fontId="0" fillId="31" borderId="13" xfId="0" applyFill="1" applyBorder="1" applyAlignment="1">
      <alignment horizontal="center" vertical="top" wrapText="1"/>
    </xf>
    <xf numFmtId="0" fontId="0" fillId="36" borderId="63" xfId="0" applyFill="1" applyBorder="1"/>
    <xf numFmtId="0" fontId="0" fillId="36" borderId="26" xfId="0" applyFill="1" applyBorder="1"/>
    <xf numFmtId="0" fontId="0" fillId="36" borderId="82" xfId="0" applyFill="1" applyBorder="1"/>
    <xf numFmtId="0" fontId="0" fillId="36" borderId="83" xfId="0" applyFill="1" applyBorder="1"/>
    <xf numFmtId="0" fontId="0" fillId="36" borderId="84" xfId="0" applyFill="1" applyBorder="1"/>
    <xf numFmtId="0" fontId="0" fillId="36" borderId="85" xfId="0" applyFill="1" applyBorder="1"/>
    <xf numFmtId="0" fontId="1" fillId="10" borderId="27" xfId="0" applyFont="1" applyFill="1" applyBorder="1"/>
    <xf numFmtId="0" fontId="1" fillId="10" borderId="27" xfId="0" applyFont="1" applyFill="1" applyBorder="1" applyAlignment="1">
      <alignment horizontal="right"/>
    </xf>
    <xf numFmtId="0" fontId="1" fillId="10" borderId="27" xfId="0" applyFont="1" applyFill="1" applyBorder="1" applyAlignment="1">
      <alignment horizontal="center"/>
    </xf>
    <xf numFmtId="0" fontId="0" fillId="10" borderId="9" xfId="0" applyFont="1" applyFill="1" applyBorder="1"/>
    <xf numFmtId="0" fontId="0" fillId="10" borderId="0" xfId="0" applyFont="1" applyFill="1" applyBorder="1"/>
    <xf numFmtId="0" fontId="0" fillId="10" borderId="0" xfId="0" applyFont="1" applyFill="1" applyBorder="1" applyAlignment="1">
      <alignment horizontal="center"/>
    </xf>
    <xf numFmtId="0" fontId="0" fillId="10" borderId="10" xfId="0" applyFont="1" applyFill="1" applyBorder="1" applyAlignment="1">
      <alignment horizontal="right"/>
    </xf>
    <xf numFmtId="0" fontId="0" fillId="10" borderId="84" xfId="0" applyFont="1" applyFill="1" applyBorder="1"/>
    <xf numFmtId="0" fontId="0" fillId="10" borderId="85" xfId="0" applyFont="1" applyFill="1" applyBorder="1"/>
    <xf numFmtId="0" fontId="0" fillId="10" borderId="59" xfId="0" applyFont="1" applyFill="1" applyBorder="1" applyAlignment="1">
      <alignment horizontal="center"/>
    </xf>
    <xf numFmtId="0" fontId="0" fillId="10" borderId="60" xfId="0" applyFont="1" applyFill="1" applyBorder="1" applyAlignment="1">
      <alignment horizontal="right"/>
    </xf>
    <xf numFmtId="0" fontId="1" fillId="10" borderId="6" xfId="0" applyFont="1" applyFill="1" applyBorder="1"/>
    <xf numFmtId="0" fontId="1" fillId="10" borderId="7" xfId="0" applyFont="1" applyFill="1" applyBorder="1"/>
    <xf numFmtId="0" fontId="1" fillId="10" borderId="8" xfId="0" applyFont="1" applyFill="1" applyBorder="1"/>
    <xf numFmtId="0" fontId="1" fillId="10" borderId="69" xfId="0" applyFont="1" applyFill="1" applyBorder="1"/>
    <xf numFmtId="0" fontId="1" fillId="10" borderId="70" xfId="0" applyFont="1" applyFill="1" applyBorder="1" applyAlignment="1">
      <alignment horizontal="right"/>
    </xf>
    <xf numFmtId="0" fontId="1" fillId="36" borderId="25" xfId="0" applyFont="1" applyFill="1" applyBorder="1"/>
    <xf numFmtId="0" fontId="0" fillId="0" borderId="0" xfId="0" applyAlignment="1">
      <alignment vertical="top" wrapText="1"/>
    </xf>
    <xf numFmtId="0" fontId="0" fillId="0" borderId="0" xfId="0" applyFill="1" applyBorder="1" applyAlignment="1">
      <alignment horizontal="center" wrapText="1"/>
    </xf>
    <xf numFmtId="0" fontId="0" fillId="23" borderId="90" xfId="0" applyFill="1" applyBorder="1"/>
    <xf numFmtId="0" fontId="0" fillId="23" borderId="91" xfId="0" applyFill="1" applyBorder="1"/>
    <xf numFmtId="0" fontId="0" fillId="23" borderId="87" xfId="0" applyFill="1" applyBorder="1"/>
    <xf numFmtId="0" fontId="0" fillId="9" borderId="88" xfId="0" applyFill="1" applyBorder="1"/>
    <xf numFmtId="0" fontId="0" fillId="9" borderId="89" xfId="0" applyFill="1" applyBorder="1"/>
    <xf numFmtId="0" fontId="0" fillId="9" borderId="86" xfId="0" applyFill="1" applyBorder="1"/>
    <xf numFmtId="0" fontId="0" fillId="9" borderId="0" xfId="0" applyFill="1"/>
    <xf numFmtId="0" fontId="0" fillId="9" borderId="87" xfId="0" applyFill="1" applyBorder="1" applyAlignment="1">
      <alignment vertical="center"/>
    </xf>
    <xf numFmtId="0" fontId="1" fillId="9" borderId="19" xfId="0" applyFont="1" applyFill="1" applyBorder="1" applyAlignment="1">
      <alignment vertical="center"/>
    </xf>
    <xf numFmtId="17" fontId="0" fillId="0" borderId="88" xfId="0" applyNumberFormat="1" applyFill="1" applyBorder="1" applyAlignment="1">
      <alignment horizontal="center" vertical="top"/>
    </xf>
    <xf numFmtId="167" fontId="0" fillId="0" borderId="0" xfId="0" applyNumberFormat="1"/>
    <xf numFmtId="167" fontId="0" fillId="0" borderId="0" xfId="0" applyNumberFormat="1" applyAlignment="1">
      <alignment horizontal="center" vertical="top"/>
    </xf>
    <xf numFmtId="17" fontId="1" fillId="9" borderId="88" xfId="0" applyNumberFormat="1" applyFont="1" applyFill="1" applyBorder="1" applyAlignment="1">
      <alignment horizontal="center"/>
    </xf>
    <xf numFmtId="17" fontId="1" fillId="9" borderId="89" xfId="0" applyNumberFormat="1" applyFont="1" applyFill="1" applyBorder="1" applyAlignment="1">
      <alignment horizontal="center"/>
    </xf>
    <xf numFmtId="17" fontId="1" fillId="9" borderId="86" xfId="0" applyNumberFormat="1" applyFont="1" applyFill="1" applyBorder="1" applyAlignment="1">
      <alignment horizontal="center"/>
    </xf>
    <xf numFmtId="0" fontId="71" fillId="9" borderId="0" xfId="0" applyFont="1" applyFill="1"/>
    <xf numFmtId="0" fontId="1" fillId="10" borderId="72" xfId="0" applyFont="1" applyFill="1" applyBorder="1" applyAlignment="1">
      <alignment horizontal="center" vertical="center" wrapText="1"/>
    </xf>
    <xf numFmtId="0" fontId="0" fillId="10" borderId="13" xfId="0" applyFont="1" applyFill="1" applyBorder="1" applyAlignment="1">
      <alignment horizontal="center"/>
    </xf>
    <xf numFmtId="0" fontId="57" fillId="30" borderId="7" xfId="0" applyFont="1" applyFill="1" applyBorder="1" applyAlignment="1">
      <alignment horizontal="center" wrapText="1"/>
    </xf>
    <xf numFmtId="0" fontId="0" fillId="30" borderId="12" xfId="0" applyFont="1" applyFill="1" applyBorder="1" applyAlignment="1">
      <alignment horizontal="left" wrapText="1"/>
    </xf>
    <xf numFmtId="0" fontId="0" fillId="0" borderId="9" xfId="0" applyBorder="1" applyAlignment="1">
      <alignment horizontal="center" textRotation="90"/>
    </xf>
    <xf numFmtId="0" fontId="0" fillId="0" borderId="0" xfId="0" applyBorder="1" applyAlignment="1">
      <alignment horizontal="center" textRotation="90"/>
    </xf>
    <xf numFmtId="0" fontId="0" fillId="0" borderId="10" xfId="0" applyBorder="1" applyAlignment="1">
      <alignment horizontal="center" textRotation="90"/>
    </xf>
    <xf numFmtId="9" fontId="25" fillId="0" borderId="84" xfId="0" applyNumberFormat="1" applyFont="1" applyBorder="1" applyAlignment="1">
      <alignment horizontal="left"/>
    </xf>
    <xf numFmtId="9" fontId="25" fillId="0" borderId="85" xfId="0" applyNumberFormat="1" applyFont="1" applyBorder="1" applyAlignment="1">
      <alignment horizontal="left"/>
    </xf>
    <xf numFmtId="9" fontId="25" fillId="0" borderId="92" xfId="0" applyNumberFormat="1" applyFont="1" applyBorder="1" applyAlignment="1">
      <alignment horizontal="left"/>
    </xf>
    <xf numFmtId="17" fontId="1" fillId="41" borderId="89" xfId="0" applyNumberFormat="1" applyFont="1" applyFill="1" applyBorder="1" applyAlignment="1">
      <alignment horizontal="center"/>
    </xf>
    <xf numFmtId="0" fontId="0" fillId="41" borderId="89" xfId="0" applyFill="1" applyBorder="1"/>
    <xf numFmtId="0" fontId="0" fillId="29" borderId="91" xfId="0" applyFill="1" applyBorder="1"/>
    <xf numFmtId="0" fontId="0" fillId="27" borderId="0" xfId="0" applyFill="1"/>
    <xf numFmtId="0" fontId="1" fillId="30" borderId="38" xfId="0" applyFont="1" applyFill="1" applyBorder="1" applyAlignment="1">
      <alignment horizontal="center" vertical="center" wrapText="1"/>
    </xf>
    <xf numFmtId="0" fontId="1" fillId="31" borderId="0" xfId="0" applyFont="1" applyFill="1" applyAlignment="1">
      <alignment horizontal="center" vertical="top" wrapText="1"/>
    </xf>
    <xf numFmtId="16" fontId="1" fillId="31" borderId="0" xfId="0" applyNumberFormat="1" applyFont="1" applyFill="1" applyAlignment="1">
      <alignment horizontal="center"/>
    </xf>
    <xf numFmtId="0" fontId="1" fillId="9" borderId="0" xfId="0" applyFont="1" applyFill="1"/>
    <xf numFmtId="0" fontId="73" fillId="9" borderId="0" xfId="0" applyFont="1" applyFill="1"/>
    <xf numFmtId="0" fontId="1" fillId="0" borderId="0" xfId="0" applyFont="1" applyFill="1"/>
    <xf numFmtId="0" fontId="10" fillId="9" borderId="0" xfId="0" applyFont="1" applyFill="1"/>
    <xf numFmtId="0" fontId="0" fillId="35" borderId="0" xfId="0" applyFill="1"/>
    <xf numFmtId="0" fontId="0" fillId="42" borderId="0" xfId="0" applyFill="1"/>
    <xf numFmtId="0" fontId="1" fillId="9" borderId="19" xfId="0" applyFont="1" applyFill="1" applyBorder="1" applyAlignment="1">
      <alignment vertical="center" wrapText="1"/>
    </xf>
    <xf numFmtId="0" fontId="0" fillId="9" borderId="0" xfId="0" applyFill="1" applyAlignment="1"/>
    <xf numFmtId="0" fontId="50" fillId="0" borderId="0" xfId="0" applyFont="1" applyAlignment="1">
      <alignment vertical="top" wrapText="1"/>
    </xf>
    <xf numFmtId="0" fontId="60" fillId="0" borderId="2" xfId="0" applyFont="1" applyBorder="1" applyAlignment="1">
      <alignment horizontal="center" vertical="top" wrapText="1"/>
    </xf>
    <xf numFmtId="0" fontId="60" fillId="0" borderId="9" xfId="0" applyFont="1" applyBorder="1" applyAlignment="1">
      <alignment vertical="top" wrapText="1"/>
    </xf>
    <xf numFmtId="0" fontId="60" fillId="0" borderId="10" xfId="0" applyFont="1" applyBorder="1" applyAlignment="1">
      <alignment vertical="top" wrapText="1"/>
    </xf>
    <xf numFmtId="0" fontId="60" fillId="0" borderId="9" xfId="0" applyFont="1" applyBorder="1" applyAlignment="1">
      <alignment horizontal="center" vertical="top" wrapText="1"/>
    </xf>
    <xf numFmtId="0" fontId="60" fillId="0" borderId="0" xfId="0" applyFont="1" applyBorder="1" applyAlignment="1">
      <alignment horizontal="center" vertical="top" wrapText="1"/>
    </xf>
    <xf numFmtId="0" fontId="60" fillId="0" borderId="0" xfId="0" applyFont="1" applyBorder="1" applyAlignment="1">
      <alignment horizontal="center" vertical="top"/>
    </xf>
    <xf numFmtId="166" fontId="60" fillId="0" borderId="10" xfId="0" applyNumberFormat="1" applyFont="1" applyBorder="1" applyAlignment="1">
      <alignment horizontal="center" vertical="top" wrapText="1"/>
    </xf>
    <xf numFmtId="166" fontId="60" fillId="0" borderId="9" xfId="0" applyNumberFormat="1" applyFont="1" applyBorder="1" applyAlignment="1">
      <alignment vertical="top"/>
    </xf>
    <xf numFmtId="166" fontId="60" fillId="0" borderId="0" xfId="0" applyNumberFormat="1" applyFont="1" applyBorder="1" applyAlignment="1">
      <alignment vertical="top"/>
    </xf>
    <xf numFmtId="166" fontId="60" fillId="0" borderId="10" xfId="0" applyNumberFormat="1" applyFont="1" applyBorder="1" applyAlignment="1">
      <alignment vertical="top"/>
    </xf>
    <xf numFmtId="0" fontId="60" fillId="0" borderId="0" xfId="0" applyFont="1" applyBorder="1" applyAlignment="1">
      <alignment vertical="top"/>
    </xf>
    <xf numFmtId="0" fontId="60" fillId="0" borderId="10" xfId="0" applyFont="1" applyBorder="1" applyAlignment="1">
      <alignment horizontal="center" vertical="top"/>
    </xf>
    <xf numFmtId="0" fontId="60" fillId="0" borderId="9" xfId="0" applyFont="1" applyBorder="1" applyAlignment="1">
      <alignment horizontal="center" vertical="top"/>
    </xf>
    <xf numFmtId="0" fontId="1" fillId="32" borderId="38" xfId="0" applyFont="1" applyFill="1" applyBorder="1" applyAlignment="1">
      <alignment horizontal="center" vertical="center" wrapText="1"/>
    </xf>
    <xf numFmtId="166" fontId="61" fillId="0" borderId="0" xfId="2" applyNumberFormat="1" applyBorder="1" applyAlignment="1" applyProtection="1">
      <alignment vertical="top"/>
    </xf>
    <xf numFmtId="0" fontId="17" fillId="32" borderId="63" xfId="0" applyFont="1" applyFill="1" applyBorder="1" applyAlignment="1">
      <alignment horizontal="center" wrapText="1"/>
    </xf>
    <xf numFmtId="166" fontId="25" fillId="0" borderId="0" xfId="0" applyNumberFormat="1" applyFont="1" applyBorder="1" applyAlignment="1">
      <alignment vertical="top" wrapText="1"/>
    </xf>
    <xf numFmtId="166" fontId="61" fillId="0" borderId="0" xfId="2" applyNumberFormat="1" applyBorder="1" applyAlignment="1" applyProtection="1">
      <alignment vertical="top" wrapText="1"/>
    </xf>
    <xf numFmtId="166" fontId="60" fillId="0" borderId="0" xfId="0" applyNumberFormat="1" applyFont="1" applyBorder="1" applyAlignment="1">
      <alignment vertical="top" wrapText="1"/>
    </xf>
    <xf numFmtId="0" fontId="0" fillId="0" borderId="0" xfId="0" applyBorder="1" applyAlignment="1">
      <alignment wrapText="1"/>
    </xf>
    <xf numFmtId="0" fontId="0" fillId="0" borderId="0" xfId="0" applyBorder="1"/>
    <xf numFmtId="0" fontId="1" fillId="10" borderId="38" xfId="0" applyFont="1" applyFill="1" applyBorder="1" applyAlignment="1">
      <alignment horizontal="left" vertical="center" wrapText="1"/>
    </xf>
    <xf numFmtId="0" fontId="25" fillId="0" borderId="10" xfId="0" applyFont="1" applyFill="1" applyBorder="1" applyAlignment="1">
      <alignment vertical="top"/>
    </xf>
    <xf numFmtId="0" fontId="25" fillId="5" borderId="10" xfId="0" applyFont="1" applyFill="1" applyBorder="1" applyAlignment="1">
      <alignment vertical="top"/>
    </xf>
    <xf numFmtId="0" fontId="0" fillId="0" borderId="11" xfId="0" applyBorder="1" applyAlignment="1">
      <alignment horizontal="center"/>
    </xf>
    <xf numFmtId="0" fontId="25" fillId="0" borderId="9" xfId="0" applyFont="1" applyFill="1" applyBorder="1" applyAlignment="1">
      <alignment vertical="top"/>
    </xf>
    <xf numFmtId="0" fontId="25" fillId="5" borderId="9" xfId="0" applyFont="1" applyFill="1" applyBorder="1" applyAlignment="1">
      <alignment vertical="top"/>
    </xf>
    <xf numFmtId="0" fontId="17" fillId="32" borderId="26" xfId="0" applyFont="1" applyFill="1" applyBorder="1" applyAlignment="1"/>
    <xf numFmtId="0" fontId="1" fillId="33" borderId="4" xfId="0" applyFont="1" applyFill="1" applyBorder="1" applyAlignment="1">
      <alignment horizontal="center" vertical="center" wrapText="1"/>
    </xf>
    <xf numFmtId="0" fontId="3" fillId="33" borderId="58" xfId="0" applyFont="1" applyFill="1" applyBorder="1" applyAlignment="1">
      <alignment horizontal="center" vertical="center" textRotation="90" wrapText="1"/>
    </xf>
    <xf numFmtId="0" fontId="1" fillId="32" borderId="72" xfId="0" applyFont="1" applyFill="1" applyBorder="1" applyAlignment="1">
      <alignment horizontal="center" vertical="center" wrapText="1"/>
    </xf>
    <xf numFmtId="0" fontId="1" fillId="9" borderId="69" xfId="0" applyFont="1" applyFill="1" applyBorder="1" applyAlignment="1">
      <alignment horizontal="center" vertical="center" wrapText="1"/>
    </xf>
    <xf numFmtId="0" fontId="23" fillId="0" borderId="0" xfId="0" applyFont="1"/>
    <xf numFmtId="17" fontId="25" fillId="0" borderId="0" xfId="0" applyNumberFormat="1" applyFont="1" applyBorder="1" applyAlignment="1">
      <alignment vertical="top"/>
    </xf>
    <xf numFmtId="0" fontId="76" fillId="0" borderId="0" xfId="0" applyFont="1" applyAlignment="1">
      <alignment vertical="top" wrapText="1"/>
    </xf>
    <xf numFmtId="0" fontId="3" fillId="31" borderId="19" xfId="0" applyFont="1" applyFill="1" applyBorder="1" applyAlignment="1">
      <alignment horizontal="center" vertical="center" textRotation="90" wrapText="1"/>
    </xf>
    <xf numFmtId="15" fontId="77" fillId="0" borderId="0" xfId="0" applyNumberFormat="1" applyFont="1" applyFill="1" applyBorder="1" applyAlignment="1">
      <alignment horizontal="left" vertical="top" wrapText="1"/>
    </xf>
    <xf numFmtId="0" fontId="25" fillId="0" borderId="0" xfId="0" applyFont="1" applyBorder="1" applyAlignment="1">
      <alignment horizontal="left" vertical="top" wrapText="1" shrinkToFit="1"/>
    </xf>
    <xf numFmtId="0" fontId="1" fillId="36" borderId="64" xfId="0" applyFont="1" applyFill="1" applyBorder="1" applyAlignment="1">
      <alignment horizontal="center" vertical="center"/>
    </xf>
    <xf numFmtId="0" fontId="1" fillId="36" borderId="19" xfId="0" applyFont="1" applyFill="1" applyBorder="1" applyAlignment="1">
      <alignment horizontal="center" vertical="center"/>
    </xf>
    <xf numFmtId="0" fontId="1" fillId="33" borderId="64" xfId="0" applyFont="1" applyFill="1" applyBorder="1" applyAlignment="1">
      <alignment horizontal="center" vertical="center" wrapText="1"/>
    </xf>
    <xf numFmtId="0" fontId="60" fillId="0" borderId="9" xfId="0" applyFont="1" applyBorder="1" applyAlignment="1">
      <alignment vertical="top"/>
    </xf>
    <xf numFmtId="0" fontId="0" fillId="0" borderId="11" xfId="0" applyBorder="1" applyAlignment="1">
      <alignment vertical="top"/>
    </xf>
    <xf numFmtId="0" fontId="1" fillId="9" borderId="17" xfId="0" applyFont="1" applyFill="1" applyBorder="1" applyAlignment="1">
      <alignment horizontal="center" vertical="center" wrapText="1"/>
    </xf>
    <xf numFmtId="0" fontId="1" fillId="9" borderId="82" xfId="0" applyFont="1" applyFill="1" applyBorder="1" applyAlignment="1">
      <alignment horizontal="center" vertical="center" wrapText="1"/>
    </xf>
    <xf numFmtId="0" fontId="17" fillId="32" borderId="63" xfId="0" applyFont="1" applyFill="1" applyBorder="1" applyAlignment="1">
      <alignment horizontal="center"/>
    </xf>
    <xf numFmtId="0" fontId="0" fillId="0" borderId="0" xfId="0" applyAlignment="1">
      <alignment vertical="top" wrapText="1"/>
    </xf>
    <xf numFmtId="0" fontId="12" fillId="16" borderId="0" xfId="0" applyFont="1" applyFill="1" applyAlignment="1">
      <alignment horizontal="center" vertical="center" textRotation="90"/>
    </xf>
    <xf numFmtId="0" fontId="12" fillId="14" borderId="0" xfId="0" applyFont="1" applyFill="1" applyAlignment="1">
      <alignment horizontal="center" vertical="center" textRotation="90"/>
    </xf>
    <xf numFmtId="0" fontId="78" fillId="51" borderId="0" xfId="0" applyFont="1" applyFill="1" applyAlignment="1">
      <alignment horizontal="centerContinuous"/>
    </xf>
    <xf numFmtId="0" fontId="78" fillId="52" borderId="0" xfId="0" applyFont="1" applyFill="1" applyAlignment="1">
      <alignment horizontal="centerContinuous"/>
    </xf>
    <xf numFmtId="0" fontId="0" fillId="52" borderId="0" xfId="0" applyFill="1" applyAlignment="1">
      <alignment horizontal="centerContinuous"/>
    </xf>
    <xf numFmtId="0" fontId="79" fillId="53" borderId="20" xfId="0" applyFont="1" applyFill="1" applyBorder="1" applyAlignment="1">
      <alignment horizontal="center" vertical="center" wrapText="1"/>
    </xf>
    <xf numFmtId="0" fontId="79" fillId="54" borderId="20" xfId="0" applyFont="1" applyFill="1" applyBorder="1" applyAlignment="1">
      <alignment horizontal="center" vertical="top" wrapText="1"/>
    </xf>
    <xf numFmtId="0" fontId="79" fillId="54" borderId="20" xfId="0" applyFont="1" applyFill="1" applyBorder="1" applyAlignment="1">
      <alignment horizontal="center" vertical="center" wrapText="1"/>
    </xf>
    <xf numFmtId="0" fontId="79" fillId="55" borderId="20" xfId="0" applyFont="1" applyFill="1" applyBorder="1" applyAlignment="1">
      <alignment horizontal="center" vertical="center" wrapText="1"/>
    </xf>
    <xf numFmtId="168" fontId="79" fillId="56" borderId="20" xfId="0" applyNumberFormat="1" applyFont="1" applyFill="1" applyBorder="1" applyAlignment="1">
      <alignment horizontal="center" vertical="center" wrapText="1"/>
    </xf>
    <xf numFmtId="0" fontId="79" fillId="56" borderId="20" xfId="0" applyFont="1" applyFill="1" applyBorder="1" applyAlignment="1">
      <alignment horizontal="center" vertical="center" wrapText="1"/>
    </xf>
    <xf numFmtId="9" fontId="79" fillId="57" borderId="20" xfId="0" applyNumberFormat="1" applyFont="1" applyFill="1" applyBorder="1" applyAlignment="1">
      <alignment horizontal="center" vertical="center" wrapText="1"/>
    </xf>
    <xf numFmtId="0" fontId="80" fillId="0" borderId="0" xfId="0" applyFont="1" applyFill="1" applyBorder="1" applyAlignment="1">
      <alignment horizontal="center" vertical="center" wrapText="1"/>
    </xf>
    <xf numFmtId="0" fontId="81" fillId="0" borderId="0" xfId="0" applyFont="1" applyFill="1" applyBorder="1" applyAlignment="1">
      <alignment horizontal="left" vertical="center" wrapText="1"/>
    </xf>
    <xf numFmtId="0" fontId="81" fillId="0" borderId="0" xfId="0" applyFont="1" applyFill="1" applyBorder="1" applyAlignment="1">
      <alignment horizontal="center" vertical="center" wrapText="1"/>
    </xf>
    <xf numFmtId="0" fontId="81" fillId="32" borderId="0" xfId="0" applyFont="1" applyFill="1" applyBorder="1" applyAlignment="1">
      <alignment horizontal="left" vertical="top"/>
    </xf>
    <xf numFmtId="0" fontId="81" fillId="32" borderId="0" xfId="0" applyFont="1" applyFill="1" applyBorder="1" applyAlignment="1">
      <alignment horizontal="left" vertical="top" shrinkToFit="1"/>
    </xf>
    <xf numFmtId="0" fontId="81" fillId="32" borderId="0" xfId="0" applyFont="1" applyFill="1" applyBorder="1" applyAlignment="1">
      <alignment horizontal="left" vertical="top" wrapText="1"/>
    </xf>
    <xf numFmtId="15" fontId="81" fillId="32" borderId="0" xfId="0" applyNumberFormat="1" applyFont="1" applyFill="1" applyBorder="1" applyAlignment="1">
      <alignment horizontal="left" vertical="top" wrapText="1"/>
    </xf>
    <xf numFmtId="168" fontId="81" fillId="32" borderId="0" xfId="0" applyNumberFormat="1" applyFont="1" applyFill="1" applyBorder="1" applyAlignment="1">
      <alignment horizontal="left" vertical="top"/>
    </xf>
    <xf numFmtId="15" fontId="82" fillId="32" borderId="0" xfId="0" applyNumberFormat="1" applyFont="1" applyFill="1" applyBorder="1" applyAlignment="1">
      <alignment horizontal="left" vertical="top" wrapText="1"/>
    </xf>
    <xf numFmtId="9" fontId="81" fillId="32" borderId="0" xfId="0" applyNumberFormat="1" applyFont="1" applyFill="1" applyBorder="1" applyAlignment="1">
      <alignment horizontal="left" vertical="top"/>
    </xf>
    <xf numFmtId="15" fontId="81" fillId="32" borderId="0" xfId="0" applyNumberFormat="1" applyFont="1" applyFill="1" applyBorder="1" applyAlignment="1">
      <alignment horizontal="left" vertical="top"/>
    </xf>
    <xf numFmtId="15" fontId="81" fillId="0" borderId="0" xfId="0" applyNumberFormat="1" applyFont="1" applyFill="1" applyBorder="1" applyAlignment="1">
      <alignment horizontal="left" vertical="top"/>
    </xf>
    <xf numFmtId="0" fontId="81" fillId="0" borderId="0" xfId="0" applyFont="1" applyFill="1" applyBorder="1" applyAlignment="1">
      <alignment horizontal="left" vertical="top" wrapText="1"/>
    </xf>
    <xf numFmtId="0" fontId="81" fillId="0" borderId="0" xfId="0" applyFont="1" applyFill="1" applyBorder="1" applyAlignment="1">
      <alignment horizontal="left" vertical="top"/>
    </xf>
    <xf numFmtId="0" fontId="81" fillId="32" borderId="0" xfId="0" applyFont="1" applyFill="1" applyBorder="1" applyAlignment="1">
      <alignment horizontal="left"/>
    </xf>
    <xf numFmtId="0" fontId="81" fillId="32" borderId="0" xfId="0" applyFont="1" applyFill="1" applyBorder="1" applyAlignment="1">
      <alignment horizontal="left" wrapText="1"/>
    </xf>
    <xf numFmtId="15" fontId="81" fillId="32" borderId="0" xfId="0" applyNumberFormat="1" applyFont="1" applyFill="1" applyBorder="1" applyAlignment="1">
      <alignment horizontal="left" wrapText="1"/>
    </xf>
    <xf numFmtId="15" fontId="81" fillId="32" borderId="0" xfId="0" applyNumberFormat="1" applyFont="1" applyFill="1" applyBorder="1" applyAlignment="1">
      <alignment horizontal="left"/>
    </xf>
    <xf numFmtId="15" fontId="82" fillId="32" borderId="0" xfId="0" applyNumberFormat="1" applyFont="1" applyFill="1" applyBorder="1" applyAlignment="1">
      <alignment horizontal="left" wrapText="1"/>
    </xf>
    <xf numFmtId="9" fontId="81" fillId="32" borderId="0" xfId="0" applyNumberFormat="1" applyFont="1" applyFill="1" applyBorder="1" applyAlignment="1">
      <alignment horizontal="left"/>
    </xf>
    <xf numFmtId="168" fontId="81" fillId="32" borderId="0" xfId="0" applyNumberFormat="1" applyFont="1" applyFill="1" applyBorder="1" applyAlignment="1">
      <alignment horizontal="left" vertical="top" wrapText="1"/>
    </xf>
    <xf numFmtId="169" fontId="0" fillId="0" borderId="0" xfId="0" applyNumberFormat="1"/>
    <xf numFmtId="0" fontId="82" fillId="0" borderId="0" xfId="0" applyFont="1" applyFill="1" applyBorder="1" applyAlignment="1">
      <alignment horizontal="left" vertical="top"/>
    </xf>
    <xf numFmtId="0" fontId="81" fillId="58" borderId="0" xfId="0" applyFont="1" applyFill="1" applyBorder="1" applyAlignment="1">
      <alignment horizontal="left" vertical="top"/>
    </xf>
    <xf numFmtId="0" fontId="81" fillId="59" borderId="0" xfId="0" applyFont="1" applyFill="1" applyBorder="1" applyAlignment="1">
      <alignment horizontal="left" vertical="top"/>
    </xf>
    <xf numFmtId="0" fontId="83" fillId="32" borderId="0" xfId="0" applyFont="1" applyFill="1" applyBorder="1" applyAlignment="1">
      <alignment vertical="top"/>
    </xf>
    <xf numFmtId="0" fontId="84" fillId="32" borderId="0" xfId="0" applyFont="1" applyFill="1" applyBorder="1" applyAlignment="1">
      <alignment vertical="top" wrapText="1"/>
    </xf>
    <xf numFmtId="15" fontId="81" fillId="32" borderId="0" xfId="0" quotePrefix="1" applyNumberFormat="1" applyFont="1" applyFill="1" applyBorder="1" applyAlignment="1">
      <alignment horizontal="left" vertical="top" wrapText="1"/>
    </xf>
    <xf numFmtId="0" fontId="82" fillId="32" borderId="0" xfId="0" applyFont="1" applyFill="1" applyBorder="1" applyAlignment="1">
      <alignment horizontal="left" vertical="top"/>
    </xf>
    <xf numFmtId="9" fontId="82" fillId="32" borderId="0" xfId="0" applyNumberFormat="1" applyFont="1" applyFill="1" applyBorder="1" applyAlignment="1">
      <alignment horizontal="left" vertical="top"/>
    </xf>
    <xf numFmtId="0" fontId="81" fillId="9" borderId="0" xfId="0" applyFont="1" applyFill="1" applyBorder="1" applyAlignment="1">
      <alignment horizontal="left" vertical="top"/>
    </xf>
    <xf numFmtId="0" fontId="81" fillId="9" borderId="0" xfId="0" applyFont="1" applyFill="1" applyBorder="1" applyAlignment="1">
      <alignment horizontal="left" vertical="top" wrapText="1"/>
    </xf>
    <xf numFmtId="15" fontId="81" fillId="9" borderId="0" xfId="0" applyNumberFormat="1" applyFont="1" applyFill="1" applyBorder="1" applyAlignment="1">
      <alignment horizontal="left" vertical="top" wrapText="1"/>
    </xf>
    <xf numFmtId="15" fontId="81" fillId="9" borderId="0" xfId="0" applyNumberFormat="1" applyFont="1" applyFill="1" applyBorder="1" applyAlignment="1">
      <alignment horizontal="left" vertical="top"/>
    </xf>
    <xf numFmtId="9" fontId="81" fillId="9" borderId="0" xfId="0" applyNumberFormat="1" applyFont="1" applyFill="1" applyBorder="1" applyAlignment="1">
      <alignment horizontal="left" vertical="top"/>
    </xf>
    <xf numFmtId="0" fontId="83" fillId="9" borderId="0" xfId="0" applyFont="1" applyFill="1" applyBorder="1" applyAlignment="1">
      <alignment vertical="top"/>
    </xf>
    <xf numFmtId="15" fontId="82" fillId="9" borderId="0" xfId="0" applyNumberFormat="1" applyFont="1" applyFill="1" applyBorder="1" applyAlignment="1">
      <alignment horizontal="left" vertical="top" wrapText="1"/>
    </xf>
    <xf numFmtId="168" fontId="81" fillId="9" borderId="0" xfId="0" applyNumberFormat="1" applyFont="1" applyFill="1" applyBorder="1" applyAlignment="1">
      <alignment horizontal="left" vertical="top"/>
    </xf>
    <xf numFmtId="0" fontId="82" fillId="9" borderId="0" xfId="0" applyFont="1" applyFill="1" applyBorder="1" applyAlignment="1">
      <alignment horizontal="left" vertical="top"/>
    </xf>
    <xf numFmtId="15" fontId="81" fillId="9" borderId="0" xfId="0" quotePrefix="1" applyNumberFormat="1" applyFont="1" applyFill="1" applyBorder="1" applyAlignment="1">
      <alignment horizontal="left" vertical="top" wrapText="1"/>
    </xf>
    <xf numFmtId="9" fontId="82" fillId="9" borderId="0" xfId="0" applyNumberFormat="1" applyFont="1" applyFill="1" applyBorder="1" applyAlignment="1">
      <alignment horizontal="left" vertical="top"/>
    </xf>
    <xf numFmtId="0" fontId="82" fillId="0" borderId="0" xfId="0" applyFont="1" applyFill="1" applyBorder="1" applyAlignment="1">
      <alignment horizontal="left" vertical="top" wrapText="1"/>
    </xf>
    <xf numFmtId="0" fontId="81" fillId="33" borderId="0" xfId="0" applyFont="1" applyFill="1" applyBorder="1" applyAlignment="1">
      <alignment horizontal="left" vertical="top"/>
    </xf>
    <xf numFmtId="0" fontId="83" fillId="33" borderId="0" xfId="0" applyFont="1" applyFill="1" applyBorder="1" applyAlignment="1">
      <alignment vertical="top"/>
    </xf>
    <xf numFmtId="15" fontId="81" fillId="33" borderId="0" xfId="0" applyNumberFormat="1" applyFont="1" applyFill="1" applyBorder="1" applyAlignment="1">
      <alignment horizontal="left" vertical="top" wrapText="1"/>
    </xf>
    <xf numFmtId="0" fontId="82" fillId="33" borderId="0" xfId="0" applyFont="1" applyFill="1" applyBorder="1" applyAlignment="1">
      <alignment horizontal="left" vertical="top"/>
    </xf>
    <xf numFmtId="9" fontId="82" fillId="33" borderId="0" xfId="0" applyNumberFormat="1" applyFont="1" applyFill="1" applyBorder="1" applyAlignment="1">
      <alignment horizontal="left" vertical="top"/>
    </xf>
    <xf numFmtId="15" fontId="81" fillId="33" borderId="0" xfId="0" applyNumberFormat="1" applyFont="1" applyFill="1" applyBorder="1" applyAlignment="1">
      <alignment horizontal="left" vertical="top"/>
    </xf>
    <xf numFmtId="0" fontId="0" fillId="23" borderId="0" xfId="0" applyFill="1" applyAlignment="1">
      <alignment wrapText="1"/>
    </xf>
    <xf numFmtId="169" fontId="0" fillId="23" borderId="0" xfId="0" applyNumberFormat="1" applyFill="1" applyAlignment="1">
      <alignment wrapText="1"/>
    </xf>
    <xf numFmtId="0" fontId="77" fillId="0" borderId="0" xfId="0" applyFont="1" applyAlignment="1">
      <alignment vertical="top"/>
    </xf>
    <xf numFmtId="0" fontId="25" fillId="0" borderId="0" xfId="0" applyFont="1" applyAlignment="1">
      <alignment horizontal="center" vertical="top"/>
    </xf>
    <xf numFmtId="0" fontId="77" fillId="0" borderId="0" xfId="0" applyFont="1" applyFill="1" applyAlignment="1">
      <alignment horizontal="center"/>
    </xf>
    <xf numFmtId="0" fontId="62" fillId="0" borderId="0" xfId="0" applyFont="1" applyFill="1" applyAlignment="1">
      <alignment horizontal="center"/>
    </xf>
    <xf numFmtId="0" fontId="62" fillId="60" borderId="0" xfId="0" applyFont="1" applyFill="1" applyAlignment="1">
      <alignment horizontal="center"/>
    </xf>
    <xf numFmtId="169" fontId="0" fillId="32" borderId="0" xfId="0" applyNumberFormat="1" applyFill="1"/>
    <xf numFmtId="0" fontId="79" fillId="0" borderId="22" xfId="0" applyFont="1" applyBorder="1" applyAlignment="1">
      <alignment horizontal="left" vertical="center" wrapText="1" readingOrder="1"/>
    </xf>
    <xf numFmtId="0" fontId="79" fillId="0" borderId="17" xfId="0" applyFont="1" applyBorder="1" applyAlignment="1">
      <alignment horizontal="left" vertical="center" wrapText="1" readingOrder="1"/>
    </xf>
    <xf numFmtId="0" fontId="85" fillId="0" borderId="17" xfId="0" applyFont="1" applyBorder="1" applyAlignment="1">
      <alignment horizontal="left" vertical="center" wrapText="1" readingOrder="1"/>
    </xf>
    <xf numFmtId="0" fontId="85" fillId="0" borderId="18" xfId="0" applyFont="1" applyBorder="1" applyAlignment="1">
      <alignment horizontal="left" vertical="center" wrapText="1" readingOrder="1"/>
    </xf>
    <xf numFmtId="0" fontId="0" fillId="0" borderId="0" xfId="0" applyAlignment="1">
      <alignment wrapText="1" readingOrder="1"/>
    </xf>
    <xf numFmtId="168" fontId="0" fillId="0" borderId="0" xfId="0" applyNumberFormat="1"/>
    <xf numFmtId="0" fontId="0" fillId="0" borderId="0" xfId="0" pivotButton="1"/>
    <xf numFmtId="168" fontId="0" fillId="0" borderId="0" xfId="0" applyNumberFormat="1" applyAlignment="1">
      <alignment horizontal="left"/>
    </xf>
    <xf numFmtId="0" fontId="0" fillId="0" borderId="0" xfId="0" applyNumberFormat="1" applyAlignment="1">
      <alignment wrapText="1"/>
    </xf>
    <xf numFmtId="0" fontId="3" fillId="31" borderId="23" xfId="0" applyFont="1" applyFill="1" applyBorder="1" applyAlignment="1">
      <alignment horizontal="center" vertical="center" textRotation="90" wrapText="1"/>
    </xf>
    <xf numFmtId="170" fontId="0" fillId="0" borderId="0" xfId="0" applyNumberFormat="1"/>
    <xf numFmtId="0" fontId="0" fillId="23" borderId="0" xfId="0" applyFill="1"/>
    <xf numFmtId="0" fontId="0" fillId="47" borderId="0" xfId="0" applyFill="1"/>
    <xf numFmtId="170" fontId="78" fillId="45" borderId="0" xfId="0" applyNumberFormat="1" applyFont="1" applyFill="1"/>
    <xf numFmtId="0" fontId="0" fillId="32" borderId="0" xfId="0" applyFill="1"/>
    <xf numFmtId="0" fontId="0" fillId="32" borderId="27" xfId="0" applyFill="1" applyBorder="1" applyAlignment="1">
      <alignment horizontal="left" vertical="center"/>
    </xf>
    <xf numFmtId="0" fontId="0" fillId="32" borderId="22" xfId="0" applyFill="1" applyBorder="1" applyAlignment="1">
      <alignment horizontal="left" vertical="center"/>
    </xf>
    <xf numFmtId="0" fontId="0" fillId="7" borderId="37" xfId="0" applyFill="1" applyBorder="1" applyAlignment="1">
      <alignment horizontal="left" vertical="center" wrapText="1"/>
    </xf>
    <xf numFmtId="0" fontId="0" fillId="7" borderId="24" xfId="0" applyFill="1" applyBorder="1" applyAlignment="1">
      <alignment horizontal="left" vertical="center" wrapText="1"/>
    </xf>
    <xf numFmtId="0" fontId="0" fillId="32" borderId="37" xfId="0" applyFill="1" applyBorder="1" applyAlignment="1">
      <alignment horizontal="left" vertical="center" wrapText="1"/>
    </xf>
    <xf numFmtId="0" fontId="0" fillId="32" borderId="24" xfId="0" applyFill="1" applyBorder="1" applyAlignment="1">
      <alignment horizontal="left" vertical="center" wrapText="1"/>
    </xf>
    <xf numFmtId="0" fontId="0" fillId="7" borderId="0" xfId="0" applyFill="1" applyBorder="1" applyAlignment="1">
      <alignment horizontal="left" vertical="center"/>
    </xf>
    <xf numFmtId="0" fontId="0" fillId="7" borderId="62" xfId="0" applyFill="1" applyBorder="1" applyAlignment="1">
      <alignment horizontal="left" vertical="center"/>
    </xf>
    <xf numFmtId="0" fontId="0" fillId="7" borderId="27" xfId="0" applyFill="1" applyBorder="1" applyAlignment="1">
      <alignment horizontal="left" vertical="center"/>
    </xf>
    <xf numFmtId="0" fontId="0" fillId="7" borderId="22" xfId="0" applyFill="1" applyBorder="1" applyAlignment="1">
      <alignment horizontal="left" vertical="center"/>
    </xf>
    <xf numFmtId="0" fontId="0" fillId="32" borderId="0" xfId="0" applyFill="1" applyBorder="1" applyAlignment="1">
      <alignment horizontal="left" vertical="center"/>
    </xf>
    <xf numFmtId="0" fontId="0" fillId="32" borderId="62" xfId="0" applyFill="1" applyBorder="1" applyAlignment="1">
      <alignment horizontal="left" vertical="center"/>
    </xf>
    <xf numFmtId="0" fontId="57" fillId="36" borderId="25" xfId="0" applyFont="1" applyFill="1" applyBorder="1" applyAlignment="1">
      <alignment horizontal="center"/>
    </xf>
    <xf numFmtId="0" fontId="57" fillId="36" borderId="63" xfId="0" applyFont="1" applyFill="1" applyBorder="1" applyAlignment="1">
      <alignment horizontal="center"/>
    </xf>
    <xf numFmtId="0" fontId="57" fillId="33" borderId="25" xfId="0" applyFont="1" applyFill="1" applyBorder="1" applyAlignment="1">
      <alignment horizontal="center"/>
    </xf>
    <xf numFmtId="0" fontId="57" fillId="33" borderId="63" xfId="0" applyFont="1" applyFill="1" applyBorder="1" applyAlignment="1">
      <alignment horizontal="center"/>
    </xf>
    <xf numFmtId="0" fontId="57" fillId="33" borderId="26" xfId="0" applyFont="1" applyFill="1" applyBorder="1" applyAlignment="1">
      <alignment horizontal="center"/>
    </xf>
    <xf numFmtId="0" fontId="14" fillId="48" borderId="23" xfId="0" applyFont="1" applyFill="1" applyBorder="1" applyAlignment="1">
      <alignment horizontal="center" vertical="center" wrapText="1"/>
    </xf>
    <xf numFmtId="0" fontId="14" fillId="48" borderId="4" xfId="0" applyFont="1" applyFill="1" applyBorder="1" applyAlignment="1">
      <alignment horizontal="center" vertical="center" wrapText="1"/>
    </xf>
    <xf numFmtId="0" fontId="14" fillId="48" borderId="95" xfId="0" applyFont="1" applyFill="1" applyBorder="1" applyAlignment="1">
      <alignment horizontal="center" vertical="center" wrapText="1"/>
    </xf>
    <xf numFmtId="0" fontId="14" fillId="48" borderId="63" xfId="0" applyFont="1" applyFill="1" applyBorder="1" applyAlignment="1">
      <alignment horizontal="center" vertical="center" wrapText="1"/>
    </xf>
    <xf numFmtId="0" fontId="14" fillId="48" borderId="93" xfId="0" applyFont="1" applyFill="1" applyBorder="1" applyAlignment="1">
      <alignment horizontal="center" vertical="center" wrapText="1"/>
    </xf>
    <xf numFmtId="0" fontId="75" fillId="46" borderId="4" xfId="0" applyFont="1" applyFill="1" applyBorder="1" applyAlignment="1">
      <alignment horizontal="center" vertical="center" wrapText="1"/>
    </xf>
    <xf numFmtId="0" fontId="75" fillId="46" borderId="58" xfId="0" applyFont="1" applyFill="1" applyBorder="1" applyAlignment="1">
      <alignment horizontal="center" vertical="center" wrapText="1"/>
    </xf>
    <xf numFmtId="0" fontId="17" fillId="32" borderId="63" xfId="0" applyFont="1" applyFill="1" applyBorder="1" applyAlignment="1">
      <alignment horizontal="center"/>
    </xf>
    <xf numFmtId="0" fontId="17" fillId="32" borderId="26" xfId="0" applyFont="1" applyFill="1" applyBorder="1" applyAlignment="1">
      <alignment horizontal="center"/>
    </xf>
    <xf numFmtId="0" fontId="17" fillId="9" borderId="14" xfId="0" applyFont="1" applyFill="1" applyBorder="1" applyAlignment="1">
      <alignment horizontal="center"/>
    </xf>
    <xf numFmtId="0" fontId="17" fillId="9" borderId="96" xfId="0" applyFont="1" applyFill="1" applyBorder="1" applyAlignment="1">
      <alignment horizontal="center"/>
    </xf>
    <xf numFmtId="0" fontId="17" fillId="9" borderId="97" xfId="0" applyFont="1" applyFill="1" applyBorder="1" applyAlignment="1">
      <alignment horizontal="center"/>
    </xf>
    <xf numFmtId="0" fontId="14" fillId="49" borderId="58" xfId="0" applyFont="1" applyFill="1" applyBorder="1" applyAlignment="1">
      <alignment horizontal="center" vertical="center" wrapText="1"/>
    </xf>
    <xf numFmtId="0" fontId="14" fillId="6" borderId="64" xfId="0" applyFont="1" applyFill="1" applyBorder="1" applyAlignment="1">
      <alignment horizontal="center" vertical="center" wrapText="1"/>
    </xf>
    <xf numFmtId="0" fontId="14" fillId="6" borderId="4" xfId="0" applyFont="1" applyFill="1" applyBorder="1" applyAlignment="1">
      <alignment horizontal="center" vertical="center" wrapText="1"/>
    </xf>
    <xf numFmtId="0" fontId="75" fillId="45" borderId="94" xfId="0" applyFont="1" applyFill="1" applyBorder="1" applyAlignment="1">
      <alignment horizontal="center" vertical="center"/>
    </xf>
    <xf numFmtId="0" fontId="75" fillId="45" borderId="55" xfId="0" applyFont="1" applyFill="1" applyBorder="1" applyAlignment="1">
      <alignment horizontal="center" vertical="center"/>
    </xf>
    <xf numFmtId="0" fontId="1" fillId="7" borderId="55" xfId="0" applyFont="1" applyFill="1" applyBorder="1" applyAlignment="1">
      <alignment horizontal="center" vertical="center"/>
    </xf>
    <xf numFmtId="0" fontId="1" fillId="47" borderId="55" xfId="0" applyFont="1" applyFill="1" applyBorder="1" applyAlignment="1">
      <alignment horizontal="center" vertical="center"/>
    </xf>
    <xf numFmtId="0" fontId="1" fillId="47" borderId="95" xfId="0" applyFont="1" applyFill="1" applyBorder="1" applyAlignment="1">
      <alignment horizontal="center" vertical="center"/>
    </xf>
    <xf numFmtId="0" fontId="1" fillId="47" borderId="56" xfId="0" applyFont="1" applyFill="1" applyBorder="1" applyAlignment="1">
      <alignment horizontal="center" vertical="center"/>
    </xf>
    <xf numFmtId="0" fontId="1" fillId="43" borderId="6" xfId="0" applyFont="1" applyFill="1" applyBorder="1" applyAlignment="1">
      <alignment horizontal="center"/>
    </xf>
    <xf numFmtId="0" fontId="1" fillId="43" borderId="7" xfId="0" applyFont="1" applyFill="1" applyBorder="1" applyAlignment="1">
      <alignment horizontal="center"/>
    </xf>
    <xf numFmtId="0" fontId="1" fillId="43" borderId="8" xfId="0" applyFont="1" applyFill="1" applyBorder="1" applyAlignment="1">
      <alignment horizontal="center"/>
    </xf>
    <xf numFmtId="0" fontId="75" fillId="44" borderId="7" xfId="0" applyFont="1" applyFill="1" applyBorder="1" applyAlignment="1">
      <alignment horizontal="center"/>
    </xf>
    <xf numFmtId="0" fontId="75" fillId="45" borderId="56" xfId="0" applyFont="1" applyFill="1" applyBorder="1" applyAlignment="1">
      <alignment horizontal="center"/>
    </xf>
    <xf numFmtId="0" fontId="75" fillId="50" borderId="94" xfId="0" applyFont="1" applyFill="1" applyBorder="1" applyAlignment="1">
      <alignment horizontal="center" vertical="center"/>
    </xf>
    <xf numFmtId="0" fontId="75" fillId="50" borderId="55" xfId="0" applyFont="1" applyFill="1" applyBorder="1" applyAlignment="1">
      <alignment horizontal="center" vertical="center"/>
    </xf>
    <xf numFmtId="0" fontId="75" fillId="50" borderId="56" xfId="0" applyFont="1" applyFill="1" applyBorder="1" applyAlignment="1">
      <alignment horizontal="center" vertical="center"/>
    </xf>
    <xf numFmtId="0" fontId="57" fillId="10" borderId="25" xfId="0" applyFont="1" applyFill="1" applyBorder="1" applyAlignment="1">
      <alignment horizontal="center" vertical="top"/>
    </xf>
    <xf numFmtId="0" fontId="57" fillId="10" borderId="63" xfId="0" applyFont="1" applyFill="1" applyBorder="1" applyAlignment="1">
      <alignment horizontal="center" wrapText="1"/>
    </xf>
    <xf numFmtId="0" fontId="57" fillId="10" borderId="63" xfId="0" applyFont="1" applyFill="1" applyBorder="1" applyAlignment="1">
      <alignment horizontal="center"/>
    </xf>
    <xf numFmtId="0" fontId="17" fillId="31" borderId="63" xfId="0" applyFont="1" applyFill="1" applyBorder="1" applyAlignment="1">
      <alignment horizontal="center"/>
    </xf>
    <xf numFmtId="0" fontId="57" fillId="3" borderId="25" xfId="0" applyFont="1" applyFill="1" applyBorder="1" applyAlignment="1">
      <alignment horizontal="center" vertical="top"/>
    </xf>
    <xf numFmtId="0" fontId="57" fillId="3" borderId="63" xfId="0" applyFont="1" applyFill="1" applyBorder="1" applyAlignment="1">
      <alignment horizontal="center" vertical="top" wrapText="1"/>
    </xf>
    <xf numFmtId="0" fontId="57" fillId="3" borderId="63" xfId="0" applyFont="1" applyFill="1" applyBorder="1" applyAlignment="1">
      <alignment horizontal="center" vertical="top"/>
    </xf>
    <xf numFmtId="0" fontId="57" fillId="3" borderId="26" xfId="0" applyFont="1" applyFill="1" applyBorder="1" applyAlignment="1">
      <alignment horizontal="center" vertical="top"/>
    </xf>
    <xf numFmtId="0" fontId="17" fillId="32" borderId="25" xfId="0" applyFont="1" applyFill="1" applyBorder="1" applyAlignment="1">
      <alignment horizontal="center"/>
    </xf>
    <xf numFmtId="0" fontId="57" fillId="9" borderId="63" xfId="0" applyFont="1" applyFill="1" applyBorder="1" applyAlignment="1">
      <alignment horizontal="center"/>
    </xf>
    <xf numFmtId="0" fontId="57" fillId="9" borderId="63" xfId="0" applyFont="1" applyFill="1" applyBorder="1" applyAlignment="1">
      <alignment horizontal="center" wrapText="1"/>
    </xf>
    <xf numFmtId="0" fontId="17" fillId="31" borderId="25" xfId="0" applyFont="1" applyFill="1" applyBorder="1" applyAlignment="1">
      <alignment horizontal="center"/>
    </xf>
    <xf numFmtId="0" fontId="17" fillId="31" borderId="26" xfId="0" applyFont="1" applyFill="1" applyBorder="1" applyAlignment="1">
      <alignment horizontal="center"/>
    </xf>
    <xf numFmtId="0" fontId="72" fillId="3" borderId="25" xfId="0" applyFont="1" applyFill="1" applyBorder="1" applyAlignment="1">
      <alignment horizontal="center" vertical="top"/>
    </xf>
    <xf numFmtId="0" fontId="72" fillId="10" borderId="25" xfId="0" applyFont="1" applyFill="1" applyBorder="1" applyAlignment="1">
      <alignment horizontal="center" vertical="top"/>
    </xf>
    <xf numFmtId="0" fontId="72" fillId="10" borderId="63" xfId="0" applyFont="1" applyFill="1" applyBorder="1" applyAlignment="1">
      <alignment horizontal="center" wrapText="1"/>
    </xf>
    <xf numFmtId="0" fontId="72" fillId="10" borderId="26" xfId="0" applyFont="1" applyFill="1" applyBorder="1" applyAlignment="1">
      <alignment horizontal="center"/>
    </xf>
    <xf numFmtId="0" fontId="1" fillId="0" borderId="25" xfId="0" applyFont="1" applyBorder="1" applyAlignment="1">
      <alignment horizontal="center"/>
    </xf>
    <xf numFmtId="0" fontId="1" fillId="0" borderId="63" xfId="0" applyFont="1" applyBorder="1" applyAlignment="1">
      <alignment horizontal="center"/>
    </xf>
    <xf numFmtId="0" fontId="1" fillId="0" borderId="26" xfId="0" applyFont="1" applyBorder="1" applyAlignment="1">
      <alignment horizontal="center"/>
    </xf>
    <xf numFmtId="0" fontId="1" fillId="9" borderId="20" xfId="0" applyFont="1" applyFill="1" applyBorder="1" applyAlignment="1">
      <alignment horizontal="center" vertical="center" textRotation="90"/>
    </xf>
    <xf numFmtId="0" fontId="1" fillId="9" borderId="68" xfId="0" applyFont="1" applyFill="1" applyBorder="1" applyAlignment="1">
      <alignment horizontal="center" vertical="center" textRotation="90"/>
    </xf>
    <xf numFmtId="0" fontId="1" fillId="9" borderId="17" xfId="0" applyFont="1" applyFill="1" applyBorder="1" applyAlignment="1">
      <alignment horizontal="center" vertical="center" textRotation="90"/>
    </xf>
    <xf numFmtId="0" fontId="1" fillId="41" borderId="0" xfId="0" applyFont="1" applyFill="1" applyAlignment="1">
      <alignment horizontal="center"/>
    </xf>
    <xf numFmtId="0" fontId="1" fillId="31" borderId="25" xfId="0" applyFont="1" applyFill="1" applyBorder="1" applyAlignment="1">
      <alignment horizontal="center"/>
    </xf>
    <xf numFmtId="0" fontId="1" fillId="31" borderId="63" xfId="0" applyFont="1" applyFill="1" applyBorder="1" applyAlignment="1">
      <alignment horizontal="center"/>
    </xf>
    <xf numFmtId="0" fontId="1" fillId="31" borderId="26" xfId="0" applyFont="1" applyFill="1" applyBorder="1" applyAlignment="1">
      <alignment horizontal="center"/>
    </xf>
    <xf numFmtId="0" fontId="1" fillId="22" borderId="25" xfId="0" applyFont="1" applyFill="1" applyBorder="1" applyAlignment="1">
      <alignment horizontal="center"/>
    </xf>
    <xf numFmtId="0" fontId="1" fillId="22" borderId="63" xfId="0" applyFont="1" applyFill="1" applyBorder="1" applyAlignment="1">
      <alignment horizontal="center"/>
    </xf>
    <xf numFmtId="0" fontId="1" fillId="22" borderId="26" xfId="0" applyFont="1" applyFill="1" applyBorder="1" applyAlignment="1">
      <alignment horizontal="center"/>
    </xf>
    <xf numFmtId="0" fontId="1" fillId="32" borderId="25" xfId="0" applyFont="1" applyFill="1" applyBorder="1" applyAlignment="1">
      <alignment horizontal="center"/>
    </xf>
    <xf numFmtId="0" fontId="1" fillId="32" borderId="63" xfId="0" applyFont="1" applyFill="1" applyBorder="1" applyAlignment="1">
      <alignment horizontal="center"/>
    </xf>
    <xf numFmtId="0" fontId="1" fillId="32" borderId="26" xfId="0" applyFont="1" applyFill="1" applyBorder="1" applyAlignment="1">
      <alignment horizontal="center"/>
    </xf>
    <xf numFmtId="0" fontId="1" fillId="36" borderId="25" xfId="0" applyFont="1" applyFill="1" applyBorder="1" applyAlignment="1">
      <alignment horizontal="center"/>
    </xf>
    <xf numFmtId="0" fontId="1" fillId="36" borderId="63" xfId="0" applyFont="1" applyFill="1" applyBorder="1" applyAlignment="1">
      <alignment horizontal="center"/>
    </xf>
    <xf numFmtId="0" fontId="1" fillId="36" borderId="26" xfId="0" applyFont="1" applyFill="1" applyBorder="1" applyAlignment="1">
      <alignment horizontal="center"/>
    </xf>
    <xf numFmtId="0" fontId="1" fillId="3" borderId="25" xfId="0" applyFont="1" applyFill="1" applyBorder="1" applyAlignment="1">
      <alignment horizontal="center"/>
    </xf>
    <xf numFmtId="0" fontId="1" fillId="3" borderId="63" xfId="0" applyFont="1" applyFill="1" applyBorder="1" applyAlignment="1">
      <alignment horizontal="center"/>
    </xf>
    <xf numFmtId="0" fontId="1" fillId="3" borderId="26" xfId="0" applyFont="1" applyFill="1" applyBorder="1" applyAlignment="1">
      <alignment horizontal="center"/>
    </xf>
    <xf numFmtId="0" fontId="1" fillId="10" borderId="25" xfId="0" applyFont="1" applyFill="1" applyBorder="1" applyAlignment="1">
      <alignment horizontal="center"/>
    </xf>
    <xf numFmtId="0" fontId="1" fillId="10" borderId="63" xfId="0" applyFont="1" applyFill="1" applyBorder="1" applyAlignment="1">
      <alignment horizontal="center"/>
    </xf>
    <xf numFmtId="0" fontId="1" fillId="10" borderId="26" xfId="0" applyFont="1" applyFill="1" applyBorder="1" applyAlignment="1">
      <alignment horizontal="center"/>
    </xf>
    <xf numFmtId="0" fontId="17" fillId="32" borderId="52" xfId="0" applyFont="1" applyFill="1" applyBorder="1" applyAlignment="1">
      <alignment horizontal="center"/>
    </xf>
    <xf numFmtId="0" fontId="17" fillId="32" borderId="53" xfId="0" applyFont="1" applyFill="1" applyBorder="1" applyAlignment="1">
      <alignment horizontal="center"/>
    </xf>
    <xf numFmtId="0" fontId="17" fillId="31" borderId="49" xfId="0" applyFont="1" applyFill="1" applyBorder="1" applyAlignment="1">
      <alignment horizontal="center"/>
    </xf>
    <xf numFmtId="0" fontId="17" fillId="31" borderId="50" xfId="0" applyFont="1" applyFill="1" applyBorder="1" applyAlignment="1">
      <alignment horizontal="center"/>
    </xf>
    <xf numFmtId="0" fontId="17" fillId="31" borderId="51" xfId="0" applyFont="1" applyFill="1" applyBorder="1" applyAlignment="1">
      <alignment horizontal="center"/>
    </xf>
    <xf numFmtId="0" fontId="3" fillId="6" borderId="55" xfId="0" applyFont="1" applyFill="1" applyBorder="1" applyAlignment="1">
      <alignment horizontal="center" vertical="center"/>
    </xf>
    <xf numFmtId="0" fontId="0" fillId="6" borderId="56" xfId="0" applyFill="1" applyBorder="1" applyAlignment="1"/>
    <xf numFmtId="0" fontId="40" fillId="0" borderId="0" xfId="0" applyFont="1" applyAlignment="1">
      <alignment vertical="top" wrapText="1"/>
    </xf>
    <xf numFmtId="0" fontId="0" fillId="0" borderId="0" xfId="0" applyAlignment="1">
      <alignment vertical="top" wrapText="1"/>
    </xf>
    <xf numFmtId="0" fontId="49" fillId="34" borderId="19" xfId="0" applyFont="1" applyFill="1" applyBorder="1" applyAlignment="1">
      <alignment horizontal="left"/>
    </xf>
    <xf numFmtId="0" fontId="49" fillId="34" borderId="38" xfId="0" applyFont="1" applyFill="1" applyBorder="1" applyAlignment="1">
      <alignment horizontal="left"/>
    </xf>
    <xf numFmtId="0" fontId="49" fillId="34" borderId="23" xfId="0" applyFont="1" applyFill="1" applyBorder="1" applyAlignment="1">
      <alignment horizontal="left"/>
    </xf>
    <xf numFmtId="0" fontId="49" fillId="35" borderId="19" xfId="0" applyFont="1" applyFill="1" applyBorder="1" applyAlignment="1">
      <alignment horizontal="left"/>
    </xf>
    <xf numFmtId="0" fontId="49" fillId="35" borderId="38" xfId="0" applyFont="1" applyFill="1" applyBorder="1" applyAlignment="1">
      <alignment horizontal="left"/>
    </xf>
    <xf numFmtId="0" fontId="49" fillId="35" borderId="23" xfId="0" applyFont="1" applyFill="1" applyBorder="1" applyAlignment="1">
      <alignment horizontal="left"/>
    </xf>
    <xf numFmtId="0" fontId="49" fillId="6" borderId="19" xfId="0" applyFont="1" applyFill="1" applyBorder="1" applyAlignment="1">
      <alignment horizontal="left"/>
    </xf>
    <xf numFmtId="0" fontId="49" fillId="6" borderId="38" xfId="0" applyFont="1" applyFill="1" applyBorder="1" applyAlignment="1">
      <alignment horizontal="left"/>
    </xf>
    <xf numFmtId="0" fontId="49" fillId="6" borderId="23" xfId="0" applyFont="1" applyFill="1" applyBorder="1" applyAlignment="1">
      <alignment horizontal="left"/>
    </xf>
    <xf numFmtId="0" fontId="12" fillId="16" borderId="0" xfId="0" applyFont="1" applyFill="1" applyAlignment="1">
      <alignment horizontal="center" vertical="center" textRotation="90"/>
    </xf>
    <xf numFmtId="0" fontId="1" fillId="0" borderId="14" xfId="0" applyFont="1" applyFill="1" applyBorder="1" applyAlignment="1">
      <alignment horizontal="center"/>
    </xf>
    <xf numFmtId="0" fontId="1" fillId="0" borderId="15" xfId="0" applyFont="1" applyFill="1" applyBorder="1" applyAlignment="1">
      <alignment horizontal="center"/>
    </xf>
    <xf numFmtId="0" fontId="1" fillId="0" borderId="16" xfId="0" applyFont="1" applyFill="1" applyBorder="1" applyAlignment="1">
      <alignment horizontal="center"/>
    </xf>
    <xf numFmtId="0" fontId="1" fillId="4" borderId="6" xfId="0" applyFont="1" applyFill="1" applyBorder="1" applyAlignment="1">
      <alignment horizontal="left"/>
    </xf>
    <xf numFmtId="0" fontId="1" fillId="4" borderId="7" xfId="0" applyFont="1" applyFill="1" applyBorder="1" applyAlignment="1">
      <alignment horizontal="left"/>
    </xf>
    <xf numFmtId="0" fontId="1" fillId="4" borderId="8" xfId="0" applyFont="1" applyFill="1" applyBorder="1" applyAlignment="1">
      <alignment horizontal="left"/>
    </xf>
    <xf numFmtId="0" fontId="6" fillId="13" borderId="0" xfId="0" applyFont="1" applyFill="1" applyAlignment="1">
      <alignment horizontal="center"/>
    </xf>
    <xf numFmtId="0" fontId="12" fillId="14" borderId="0" xfId="0" applyFont="1" applyFill="1" applyAlignment="1">
      <alignment horizontal="center" vertical="center" textRotation="90"/>
    </xf>
    <xf numFmtId="0" fontId="12" fillId="15" borderId="0" xfId="0" applyFont="1" applyFill="1" applyAlignment="1">
      <alignment horizontal="center" vertical="center" textRotation="90"/>
    </xf>
    <xf numFmtId="0" fontId="1" fillId="5" borderId="14" xfId="0" applyFont="1" applyFill="1" applyBorder="1" applyAlignment="1">
      <alignment horizontal="center"/>
    </xf>
    <xf numFmtId="0" fontId="1" fillId="5" borderId="16" xfId="0" applyFont="1" applyFill="1" applyBorder="1" applyAlignment="1">
      <alignment horizontal="center"/>
    </xf>
    <xf numFmtId="0" fontId="1" fillId="4" borderId="14" xfId="0" applyFont="1" applyFill="1" applyBorder="1" applyAlignment="1">
      <alignment horizontal="center" vertical="center"/>
    </xf>
    <xf numFmtId="0" fontId="1" fillId="4" borderId="16" xfId="0" applyFont="1" applyFill="1" applyBorder="1" applyAlignment="1">
      <alignment horizontal="center" vertical="center"/>
    </xf>
    <xf numFmtId="0" fontId="1" fillId="4" borderId="15" xfId="0" applyFont="1" applyFill="1" applyBorder="1" applyAlignment="1">
      <alignment horizontal="center" vertical="center"/>
    </xf>
    <xf numFmtId="0" fontId="1" fillId="4" borderId="14" xfId="0" applyFont="1" applyFill="1" applyBorder="1" applyAlignment="1">
      <alignment horizontal="center"/>
    </xf>
    <xf numFmtId="0" fontId="1" fillId="4" borderId="15" xfId="0" applyFont="1" applyFill="1" applyBorder="1" applyAlignment="1">
      <alignment horizontal="center"/>
    </xf>
    <xf numFmtId="0" fontId="1" fillId="4" borderId="16" xfId="0" applyFont="1" applyFill="1" applyBorder="1" applyAlignment="1">
      <alignment horizontal="center"/>
    </xf>
    <xf numFmtId="0" fontId="3" fillId="7" borderId="14" xfId="0" applyFont="1" applyFill="1" applyBorder="1" applyAlignment="1">
      <alignment horizontal="center"/>
    </xf>
    <xf numFmtId="0" fontId="3" fillId="7" borderId="15" xfId="0" applyFont="1" applyFill="1" applyBorder="1" applyAlignment="1">
      <alignment horizontal="center"/>
    </xf>
    <xf numFmtId="0" fontId="3" fillId="7" borderId="16" xfId="0" applyFont="1" applyFill="1" applyBorder="1" applyAlignment="1">
      <alignment horizontal="center"/>
    </xf>
    <xf numFmtId="0" fontId="3" fillId="4" borderId="14" xfId="0" applyFont="1" applyFill="1" applyBorder="1" applyAlignment="1">
      <alignment horizontal="center"/>
    </xf>
    <xf numFmtId="0" fontId="3" fillId="4" borderId="16" xfId="0" applyFont="1" applyFill="1" applyBorder="1" applyAlignment="1">
      <alignment horizontal="center"/>
    </xf>
    <xf numFmtId="0" fontId="3" fillId="10" borderId="14" xfId="0" applyFont="1" applyFill="1" applyBorder="1" applyAlignment="1">
      <alignment horizontal="center"/>
    </xf>
    <xf numFmtId="0" fontId="3" fillId="10" borderId="15" xfId="0" applyFont="1" applyFill="1" applyBorder="1" applyAlignment="1">
      <alignment horizontal="center"/>
    </xf>
    <xf numFmtId="0" fontId="3" fillId="10" borderId="16" xfId="0" applyFont="1" applyFill="1" applyBorder="1" applyAlignment="1">
      <alignment horizontal="center"/>
    </xf>
    <xf numFmtId="0" fontId="3" fillId="11" borderId="14" xfId="0" applyFont="1" applyFill="1" applyBorder="1" applyAlignment="1">
      <alignment horizontal="center"/>
    </xf>
    <xf numFmtId="0" fontId="3" fillId="11" borderId="15" xfId="0" applyFont="1" applyFill="1" applyBorder="1" applyAlignment="1">
      <alignment horizontal="center"/>
    </xf>
    <xf numFmtId="0" fontId="3" fillId="11" borderId="16" xfId="0" applyFont="1" applyFill="1" applyBorder="1" applyAlignment="1">
      <alignment horizontal="center"/>
    </xf>
    <xf numFmtId="0" fontId="1" fillId="9" borderId="1" xfId="0" applyFont="1" applyFill="1" applyBorder="1" applyAlignment="1">
      <alignment horizontal="center" vertical="center" textRotation="90"/>
    </xf>
    <xf numFmtId="0" fontId="1" fillId="9" borderId="2" xfId="0" applyFont="1" applyFill="1" applyBorder="1" applyAlignment="1">
      <alignment horizontal="center" vertical="center" textRotation="90"/>
    </xf>
    <xf numFmtId="0" fontId="1" fillId="9" borderId="3" xfId="0" applyFont="1" applyFill="1" applyBorder="1" applyAlignment="1">
      <alignment horizontal="center" vertical="center" textRotation="90"/>
    </xf>
    <xf numFmtId="0" fontId="1" fillId="8" borderId="1" xfId="0" applyFont="1" applyFill="1" applyBorder="1" applyAlignment="1">
      <alignment horizontal="center" vertical="center" textRotation="90" wrapText="1"/>
    </xf>
    <xf numFmtId="0" fontId="1" fillId="8" borderId="2" xfId="0" applyFont="1" applyFill="1" applyBorder="1" applyAlignment="1">
      <alignment horizontal="center" vertical="center" textRotation="90" wrapText="1"/>
    </xf>
    <xf numFmtId="0" fontId="1" fillId="8" borderId="3" xfId="0" applyFont="1" applyFill="1" applyBorder="1" applyAlignment="1">
      <alignment horizontal="center" vertical="center" textRotation="90" wrapText="1"/>
    </xf>
    <xf numFmtId="0" fontId="0" fillId="4" borderId="1" xfId="0" applyFill="1" applyBorder="1" applyAlignment="1">
      <alignment horizontal="center" vertical="center" textRotation="90"/>
    </xf>
    <xf numFmtId="0" fontId="0" fillId="4" borderId="2" xfId="0" applyFill="1" applyBorder="1" applyAlignment="1">
      <alignment horizontal="center" vertical="center" textRotation="90"/>
    </xf>
    <xf numFmtId="0" fontId="0" fillId="4" borderId="3" xfId="0" applyFill="1" applyBorder="1" applyAlignment="1">
      <alignment horizontal="center" vertical="center" textRotation="90"/>
    </xf>
    <xf numFmtId="0" fontId="1" fillId="2" borderId="1" xfId="0" applyFont="1" applyFill="1" applyBorder="1" applyAlignment="1">
      <alignment horizontal="center" vertical="center" textRotation="90" wrapText="1"/>
    </xf>
    <xf numFmtId="0" fontId="1" fillId="2" borderId="2" xfId="0" applyFont="1" applyFill="1" applyBorder="1" applyAlignment="1">
      <alignment horizontal="center" vertical="center" textRotation="90"/>
    </xf>
    <xf numFmtId="0" fontId="1" fillId="2" borderId="3" xfId="0" applyFont="1" applyFill="1" applyBorder="1" applyAlignment="1">
      <alignment horizontal="center" vertical="center" textRotation="90"/>
    </xf>
    <xf numFmtId="0" fontId="1" fillId="4" borderId="2" xfId="0" applyFont="1" applyFill="1" applyBorder="1" applyAlignment="1">
      <alignment horizontal="center" vertical="center" textRotation="90" wrapText="1"/>
    </xf>
    <xf numFmtId="0" fontId="1" fillId="4" borderId="3" xfId="0" applyFont="1" applyFill="1" applyBorder="1" applyAlignment="1">
      <alignment horizontal="center" vertical="center" textRotation="90" wrapText="1"/>
    </xf>
    <xf numFmtId="0" fontId="1" fillId="4" borderId="1" xfId="0" applyFont="1" applyFill="1" applyBorder="1" applyAlignment="1">
      <alignment horizontal="center" vertical="center" textRotation="90" wrapText="1"/>
    </xf>
    <xf numFmtId="0" fontId="23" fillId="22" borderId="0" xfId="0" applyFont="1" applyFill="1" applyAlignment="1">
      <alignment horizontal="left"/>
    </xf>
    <xf numFmtId="0" fontId="24" fillId="22" borderId="0" xfId="0" applyFont="1" applyFill="1" applyAlignment="1">
      <alignment horizontal="left"/>
    </xf>
    <xf numFmtId="0" fontId="21" fillId="22" borderId="0" xfId="0" applyFont="1" applyFill="1" applyAlignment="1">
      <alignment horizontal="center" vertical="center" textRotation="90"/>
    </xf>
    <xf numFmtId="0" fontId="1" fillId="22" borderId="0" xfId="0" applyFont="1" applyFill="1" applyAlignment="1">
      <alignment horizontal="center" vertical="center" textRotation="90" wrapText="1"/>
    </xf>
    <xf numFmtId="0" fontId="26" fillId="4" borderId="0" xfId="0" applyFont="1" applyFill="1" applyAlignment="1">
      <alignment horizontal="center"/>
    </xf>
    <xf numFmtId="0" fontId="1" fillId="7" borderId="14" xfId="0" applyFont="1" applyFill="1" applyBorder="1" applyAlignment="1">
      <alignment horizontal="center"/>
    </xf>
    <xf numFmtId="0" fontId="1" fillId="7" borderId="15" xfId="0" applyFont="1" applyFill="1" applyBorder="1" applyAlignment="1">
      <alignment horizontal="center"/>
    </xf>
    <xf numFmtId="0" fontId="1" fillId="7" borderId="16" xfId="0" applyFont="1" applyFill="1" applyBorder="1" applyAlignment="1">
      <alignment horizontal="center"/>
    </xf>
    <xf numFmtId="0" fontId="1" fillId="21" borderId="14" xfId="0" applyFont="1" applyFill="1" applyBorder="1" applyAlignment="1">
      <alignment horizontal="center"/>
    </xf>
    <xf numFmtId="0" fontId="1" fillId="21" borderId="15" xfId="0" applyFont="1" applyFill="1" applyBorder="1" applyAlignment="1">
      <alignment horizontal="center"/>
    </xf>
    <xf numFmtId="0" fontId="1" fillId="21" borderId="16" xfId="0" applyFont="1" applyFill="1" applyBorder="1" applyAlignment="1">
      <alignment horizontal="center"/>
    </xf>
    <xf numFmtId="0" fontId="1" fillId="26" borderId="14" xfId="0" applyFont="1" applyFill="1" applyBorder="1" applyAlignment="1">
      <alignment horizontal="center"/>
    </xf>
    <xf numFmtId="0" fontId="1" fillId="26" borderId="15" xfId="0" applyFont="1" applyFill="1" applyBorder="1" applyAlignment="1">
      <alignment horizontal="center"/>
    </xf>
    <xf numFmtId="0" fontId="1" fillId="26" borderId="16" xfId="0" applyFont="1" applyFill="1" applyBorder="1" applyAlignment="1">
      <alignment horizontal="center"/>
    </xf>
    <xf numFmtId="0" fontId="1" fillId="25" borderId="14" xfId="0" applyFont="1" applyFill="1" applyBorder="1" applyAlignment="1">
      <alignment horizontal="center"/>
    </xf>
    <xf numFmtId="0" fontId="1" fillId="25" borderId="15" xfId="0" applyFont="1" applyFill="1" applyBorder="1" applyAlignment="1">
      <alignment horizontal="center"/>
    </xf>
    <xf numFmtId="0" fontId="1" fillId="25" borderId="16" xfId="0" applyFont="1" applyFill="1" applyBorder="1" applyAlignment="1">
      <alignment horizontal="center"/>
    </xf>
    <xf numFmtId="0" fontId="1" fillId="35" borderId="0" xfId="0" applyFont="1" applyFill="1" applyAlignment="1">
      <alignment horizontal="center" vertical="center" textRotation="90"/>
    </xf>
    <xf numFmtId="0" fontId="1" fillId="35" borderId="1" xfId="0" applyFont="1" applyFill="1" applyBorder="1" applyAlignment="1">
      <alignment horizontal="center" vertical="center" textRotation="90"/>
    </xf>
    <xf numFmtId="0" fontId="1" fillId="35" borderId="2" xfId="0" applyFont="1" applyFill="1" applyBorder="1" applyAlignment="1">
      <alignment horizontal="center" vertical="center" textRotation="90"/>
    </xf>
    <xf numFmtId="0" fontId="1" fillId="35" borderId="3" xfId="0" applyFont="1" applyFill="1" applyBorder="1" applyAlignment="1">
      <alignment horizontal="center" vertical="center" textRotation="90"/>
    </xf>
    <xf numFmtId="0" fontId="1" fillId="35" borderId="14" xfId="0" applyFont="1" applyFill="1" applyBorder="1" applyAlignment="1">
      <alignment horizontal="center"/>
    </xf>
    <xf numFmtId="0" fontId="1" fillId="35" borderId="15" xfId="0" applyFont="1" applyFill="1" applyBorder="1" applyAlignment="1">
      <alignment horizontal="center"/>
    </xf>
    <xf numFmtId="0" fontId="1" fillId="35" borderId="16" xfId="0" applyFont="1" applyFill="1" applyBorder="1" applyAlignment="1">
      <alignment horizontal="center"/>
    </xf>
    <xf numFmtId="0" fontId="26" fillId="42" borderId="1" xfId="0" applyFont="1" applyFill="1" applyBorder="1" applyAlignment="1">
      <alignment horizontal="center" vertical="center" textRotation="90"/>
    </xf>
    <xf numFmtId="0" fontId="26" fillId="42" borderId="2" xfId="0" applyFont="1" applyFill="1" applyBorder="1" applyAlignment="1">
      <alignment horizontal="center" vertical="center" textRotation="90"/>
    </xf>
    <xf numFmtId="0" fontId="26" fillId="42" borderId="3" xfId="0" applyFont="1" applyFill="1" applyBorder="1" applyAlignment="1">
      <alignment horizontal="center" vertical="center" textRotation="90"/>
    </xf>
    <xf numFmtId="0" fontId="1" fillId="42" borderId="14" xfId="0" applyFont="1" applyFill="1" applyBorder="1" applyAlignment="1">
      <alignment horizontal="center"/>
    </xf>
    <xf numFmtId="0" fontId="1" fillId="42" borderId="15" xfId="0" applyFont="1" applyFill="1" applyBorder="1" applyAlignment="1">
      <alignment horizontal="center"/>
    </xf>
    <xf numFmtId="0" fontId="1" fillId="42" borderId="16" xfId="0" applyFont="1" applyFill="1" applyBorder="1" applyAlignment="1">
      <alignment horizontal="center"/>
    </xf>
    <xf numFmtId="0" fontId="14" fillId="48" borderId="98" xfId="0" applyFont="1" applyFill="1" applyBorder="1" applyAlignment="1">
      <alignment horizontal="center" vertical="center" wrapText="1"/>
    </xf>
    <xf numFmtId="0" fontId="14" fillId="48" borderId="17" xfId="0" applyFont="1" applyFill="1" applyBorder="1" applyAlignment="1">
      <alignment horizontal="center" vertical="center" wrapText="1"/>
    </xf>
    <xf numFmtId="0" fontId="14" fillId="48" borderId="82" xfId="0" applyFont="1" applyFill="1" applyBorder="1" applyAlignment="1">
      <alignment horizontal="center" vertical="center" wrapText="1"/>
    </xf>
    <xf numFmtId="0" fontId="75" fillId="37" borderId="14" xfId="0" applyFont="1" applyFill="1" applyBorder="1" applyAlignment="1">
      <alignment horizontal="center"/>
    </xf>
    <xf numFmtId="0" fontId="75" fillId="37" borderId="15" xfId="0" applyFont="1" applyFill="1" applyBorder="1" applyAlignment="1">
      <alignment horizontal="center"/>
    </xf>
    <xf numFmtId="0" fontId="75" fillId="37" borderId="16" xfId="0" applyFont="1" applyFill="1" applyBorder="1" applyAlignment="1">
      <alignment horizontal="center"/>
    </xf>
    <xf numFmtId="0" fontId="14" fillId="49" borderId="23" xfId="0" applyFont="1" applyFill="1" applyBorder="1" applyAlignment="1">
      <alignment horizontal="center" vertical="center" wrapText="1"/>
    </xf>
    <xf numFmtId="0" fontId="0" fillId="10" borderId="99" xfId="0" applyFill="1" applyBorder="1" applyAlignment="1">
      <alignment wrapText="1"/>
    </xf>
    <xf numFmtId="0" fontId="75" fillId="45" borderId="93" xfId="0" applyFont="1" applyFill="1" applyBorder="1" applyAlignment="1">
      <alignment horizontal="center"/>
    </xf>
    <xf numFmtId="0" fontId="0" fillId="36" borderId="2" xfId="0" applyFill="1" applyBorder="1" applyAlignment="1">
      <alignment vertical="top" wrapText="1"/>
    </xf>
    <xf numFmtId="0" fontId="0" fillId="36" borderId="9" xfId="0" applyFill="1" applyBorder="1" applyAlignment="1">
      <alignment horizontal="center" vertical="top" wrapText="1"/>
    </xf>
    <xf numFmtId="0" fontId="0" fillId="36" borderId="0" xfId="0" applyFill="1" applyBorder="1" applyAlignment="1">
      <alignment vertical="top" wrapText="1"/>
    </xf>
    <xf numFmtId="0" fontId="0" fillId="31" borderId="0" xfId="0" applyFill="1" applyBorder="1" applyAlignment="1">
      <alignment vertical="top" wrapText="1"/>
    </xf>
    <xf numFmtId="0" fontId="0" fillId="31" borderId="9" xfId="0" applyFill="1" applyBorder="1" applyAlignment="1">
      <alignment vertical="top" wrapText="1"/>
    </xf>
    <xf numFmtId="0" fontId="0" fillId="31" borderId="10" xfId="0" applyFill="1" applyBorder="1" applyAlignment="1">
      <alignment vertical="top" wrapText="1"/>
    </xf>
    <xf numFmtId="0" fontId="0" fillId="32" borderId="0" xfId="0" applyFill="1" applyBorder="1" applyAlignment="1">
      <alignment horizontal="center" vertical="top" wrapText="1"/>
    </xf>
    <xf numFmtId="0" fontId="0" fillId="32" borderId="0" xfId="0" applyFill="1" applyBorder="1" applyAlignment="1">
      <alignment vertical="top" wrapText="1"/>
    </xf>
    <xf numFmtId="0" fontId="0" fillId="32" borderId="10" xfId="0" applyFill="1" applyBorder="1" applyAlignment="1">
      <alignment vertical="top" wrapText="1"/>
    </xf>
    <xf numFmtId="0" fontId="0" fillId="9" borderId="9" xfId="0" applyFill="1" applyBorder="1" applyAlignment="1">
      <alignment horizontal="center" vertical="top" wrapText="1"/>
    </xf>
    <xf numFmtId="0" fontId="0" fillId="9" borderId="0" xfId="0" applyFill="1" applyBorder="1" applyAlignment="1">
      <alignment vertical="top" wrapText="1"/>
    </xf>
    <xf numFmtId="0" fontId="0" fillId="9" borderId="10" xfId="0" applyFill="1" applyBorder="1" applyAlignment="1">
      <alignment vertical="top" wrapText="1"/>
    </xf>
    <xf numFmtId="0" fontId="0" fillId="32" borderId="10" xfId="0" applyFill="1" applyBorder="1" applyAlignment="1">
      <alignment horizontal="center" vertical="top" wrapText="1"/>
    </xf>
    <xf numFmtId="0" fontId="0" fillId="32" borderId="10" xfId="0" applyFill="1" applyBorder="1"/>
    <xf numFmtId="0" fontId="0" fillId="32" borderId="0" xfId="0" applyFill="1" applyBorder="1" applyAlignment="1">
      <alignment wrapText="1"/>
    </xf>
    <xf numFmtId="0" fontId="0" fillId="9" borderId="0" xfId="0" applyFill="1" applyBorder="1"/>
    <xf numFmtId="0" fontId="0" fillId="9" borderId="0" xfId="0" applyFill="1" applyBorder="1" applyAlignment="1">
      <alignment wrapText="1"/>
    </xf>
    <xf numFmtId="0" fontId="0" fillId="3" borderId="9" xfId="0" applyFill="1" applyBorder="1" applyAlignment="1">
      <alignment horizontal="center" vertical="top"/>
    </xf>
    <xf numFmtId="0" fontId="0" fillId="3" borderId="0" xfId="0" applyFill="1" applyBorder="1" applyAlignment="1">
      <alignment vertical="top" wrapText="1"/>
    </xf>
    <xf numFmtId="0" fontId="0" fillId="3" borderId="0" xfId="0" applyFill="1" applyBorder="1" applyAlignment="1">
      <alignment horizontal="center" vertical="top"/>
    </xf>
    <xf numFmtId="0" fontId="0" fillId="3" borderId="10" xfId="0" applyFill="1" applyBorder="1" applyAlignment="1">
      <alignment horizontal="center" vertical="top"/>
    </xf>
    <xf numFmtId="0" fontId="0" fillId="10" borderId="9" xfId="0" applyFill="1" applyBorder="1" applyAlignment="1">
      <alignment vertical="top"/>
    </xf>
    <xf numFmtId="0" fontId="0" fillId="10" borderId="0" xfId="0" applyFill="1" applyBorder="1" applyAlignment="1">
      <alignment wrapText="1"/>
    </xf>
    <xf numFmtId="0" fontId="0" fillId="10" borderId="0" xfId="0" applyFont="1" applyFill="1" applyBorder="1" applyAlignment="1">
      <alignment horizontal="left" wrapText="1"/>
    </xf>
    <xf numFmtId="0" fontId="0" fillId="33" borderId="99" xfId="0" applyFill="1" applyBorder="1" applyAlignment="1">
      <alignment vertical="top"/>
    </xf>
    <xf numFmtId="0" fontId="0" fillId="33" borderId="20" xfId="0" applyFill="1" applyBorder="1" applyAlignment="1">
      <alignment vertical="top"/>
    </xf>
    <xf numFmtId="0" fontId="0" fillId="33" borderId="20" xfId="0" applyFill="1" applyBorder="1" applyAlignment="1">
      <alignment vertical="top" wrapText="1"/>
    </xf>
    <xf numFmtId="0" fontId="0" fillId="33" borderId="83" xfId="0" applyFill="1" applyBorder="1" applyAlignment="1">
      <alignment horizontal="center"/>
    </xf>
    <xf numFmtId="0" fontId="0" fillId="45" borderId="99" xfId="0" applyFill="1" applyBorder="1" applyAlignment="1">
      <alignment wrapText="1"/>
    </xf>
    <xf numFmtId="0" fontId="0" fillId="45" borderId="20" xfId="0" applyFill="1" applyBorder="1" applyAlignment="1">
      <alignment wrapText="1"/>
    </xf>
    <xf numFmtId="0" fontId="0" fillId="7" borderId="20" xfId="0" applyFill="1" applyBorder="1" applyAlignment="1">
      <alignment wrapText="1"/>
    </xf>
    <xf numFmtId="0" fontId="0" fillId="47" borderId="20" xfId="0" applyFill="1" applyBorder="1" applyAlignment="1">
      <alignment wrapText="1"/>
    </xf>
    <xf numFmtId="0" fontId="0" fillId="47" borderId="21" xfId="0" applyFill="1" applyBorder="1" applyAlignment="1">
      <alignment wrapText="1"/>
    </xf>
    <xf numFmtId="0" fontId="0" fillId="47" borderId="83" xfId="0" applyFill="1" applyBorder="1" applyAlignment="1">
      <alignment wrapText="1"/>
    </xf>
    <xf numFmtId="0" fontId="0" fillId="10" borderId="20" xfId="0" applyFill="1" applyBorder="1" applyAlignment="1">
      <alignment wrapText="1"/>
    </xf>
    <xf numFmtId="0" fontId="0" fillId="10" borderId="21" xfId="0" applyFill="1" applyBorder="1" applyAlignment="1">
      <alignment wrapText="1"/>
    </xf>
    <xf numFmtId="0" fontId="0" fillId="10" borderId="83" xfId="0" applyFill="1" applyBorder="1" applyAlignment="1">
      <alignment wrapText="1"/>
    </xf>
    <xf numFmtId="0" fontId="0" fillId="49" borderId="24" xfId="0" applyFill="1" applyBorder="1" applyAlignment="1">
      <alignment wrapText="1"/>
    </xf>
    <xf numFmtId="0" fontId="0" fillId="49" borderId="83" xfId="0" applyFill="1" applyBorder="1" applyAlignment="1">
      <alignment wrapText="1"/>
    </xf>
    <xf numFmtId="0" fontId="0" fillId="6" borderId="99" xfId="0" applyFill="1" applyBorder="1" applyAlignment="1">
      <alignment wrapText="1"/>
    </xf>
    <xf numFmtId="0" fontId="0" fillId="6" borderId="20" xfId="0" applyFill="1" applyBorder="1" applyAlignment="1">
      <alignment wrapText="1"/>
    </xf>
    <xf numFmtId="0" fontId="0" fillId="46" borderId="20" xfId="0" applyFill="1" applyBorder="1" applyAlignment="1">
      <alignment wrapText="1"/>
    </xf>
    <xf numFmtId="0" fontId="0" fillId="46" borderId="83" xfId="0" applyFill="1" applyBorder="1" applyAlignment="1">
      <alignment wrapText="1"/>
    </xf>
    <xf numFmtId="0" fontId="0" fillId="36" borderId="5" xfId="0" applyFill="1" applyBorder="1" applyAlignment="1">
      <alignment vertical="top" wrapText="1"/>
    </xf>
    <xf numFmtId="0" fontId="0" fillId="36" borderId="14" xfId="0" applyFill="1" applyBorder="1" applyAlignment="1">
      <alignment horizontal="center" vertical="top" wrapText="1"/>
    </xf>
    <xf numFmtId="0" fontId="0" fillId="36" borderId="15" xfId="0" applyFill="1" applyBorder="1" applyAlignment="1">
      <alignment vertical="top" wrapText="1"/>
    </xf>
    <xf numFmtId="0" fontId="0" fillId="33" borderId="14" xfId="0" applyFill="1" applyBorder="1" applyAlignment="1">
      <alignment vertical="top"/>
    </xf>
    <xf numFmtId="0" fontId="0" fillId="33" borderId="15" xfId="0" applyFill="1" applyBorder="1" applyAlignment="1">
      <alignment vertical="top"/>
    </xf>
    <xf numFmtId="0" fontId="0" fillId="33" borderId="15" xfId="0" applyFill="1" applyBorder="1" applyAlignment="1">
      <alignment vertical="top" wrapText="1"/>
    </xf>
    <xf numFmtId="0" fontId="0" fillId="33" borderId="16" xfId="0" applyFill="1" applyBorder="1" applyAlignment="1">
      <alignment horizontal="center"/>
    </xf>
    <xf numFmtId="0" fontId="0" fillId="31" borderId="15" xfId="0" applyFill="1" applyBorder="1" applyAlignment="1">
      <alignment vertical="top" wrapText="1"/>
    </xf>
    <xf numFmtId="0" fontId="0" fillId="31" borderId="14" xfId="0" applyFill="1" applyBorder="1" applyAlignment="1">
      <alignment vertical="top" wrapText="1"/>
    </xf>
    <xf numFmtId="0" fontId="0" fillId="31" borderId="16" xfId="0" applyFill="1" applyBorder="1" applyAlignment="1">
      <alignment vertical="top" wrapText="1"/>
    </xf>
    <xf numFmtId="0" fontId="0" fillId="32" borderId="15" xfId="0" applyFill="1" applyBorder="1" applyAlignment="1">
      <alignment horizontal="center" vertical="top" wrapText="1"/>
    </xf>
    <xf numFmtId="0" fontId="0" fillId="32" borderId="15" xfId="0" applyFill="1" applyBorder="1" applyAlignment="1">
      <alignment vertical="top" wrapText="1"/>
    </xf>
    <xf numFmtId="0" fontId="0" fillId="32" borderId="16" xfId="0" applyFill="1" applyBorder="1" applyAlignment="1">
      <alignment vertical="top" wrapText="1"/>
    </xf>
    <xf numFmtId="0" fontId="0" fillId="9" borderId="14" xfId="0" applyFill="1" applyBorder="1" applyAlignment="1">
      <alignment horizontal="center" vertical="top" wrapText="1"/>
    </xf>
    <xf numFmtId="0" fontId="0" fillId="9" borderId="15" xfId="0" applyFill="1" applyBorder="1" applyAlignment="1">
      <alignment vertical="top" wrapText="1"/>
    </xf>
    <xf numFmtId="0" fontId="0" fillId="9" borderId="16" xfId="0" applyFill="1" applyBorder="1" applyAlignment="1">
      <alignment vertical="top" wrapText="1"/>
    </xf>
    <xf numFmtId="0" fontId="0" fillId="32" borderId="16" xfId="0" applyFill="1" applyBorder="1" applyAlignment="1">
      <alignment horizontal="center" vertical="top" wrapText="1"/>
    </xf>
    <xf numFmtId="0" fontId="0" fillId="32" borderId="14" xfId="0" applyFill="1" applyBorder="1"/>
    <xf numFmtId="0" fontId="0" fillId="32" borderId="15" xfId="0" applyFill="1" applyBorder="1"/>
    <xf numFmtId="0" fontId="0" fillId="32" borderId="16" xfId="0" applyFill="1" applyBorder="1"/>
    <xf numFmtId="0" fontId="0" fillId="32" borderId="15" xfId="0" applyFill="1" applyBorder="1" applyAlignment="1">
      <alignment wrapText="1"/>
    </xf>
    <xf numFmtId="0" fontId="0" fillId="9" borderId="15" xfId="0" applyFill="1" applyBorder="1"/>
    <xf numFmtId="0" fontId="0" fillId="9" borderId="15" xfId="0" applyFill="1" applyBorder="1" applyAlignment="1">
      <alignment wrapText="1"/>
    </xf>
    <xf numFmtId="0" fontId="0" fillId="3" borderId="14" xfId="0" applyFill="1" applyBorder="1" applyAlignment="1">
      <alignment horizontal="center" vertical="top"/>
    </xf>
    <xf numFmtId="0" fontId="0" fillId="3" borderId="15" xfId="0" applyFill="1" applyBorder="1" applyAlignment="1">
      <alignment vertical="top" wrapText="1"/>
    </xf>
    <xf numFmtId="0" fontId="0" fillId="3" borderId="15" xfId="0" applyFill="1" applyBorder="1" applyAlignment="1">
      <alignment horizontal="center" vertical="top"/>
    </xf>
    <xf numFmtId="0" fontId="0" fillId="3" borderId="16" xfId="0" applyFill="1" applyBorder="1" applyAlignment="1">
      <alignment horizontal="center" vertical="top"/>
    </xf>
    <xf numFmtId="0" fontId="0" fillId="10" borderId="14" xfId="0" applyFill="1" applyBorder="1" applyAlignment="1">
      <alignment vertical="top"/>
    </xf>
    <xf numFmtId="0" fontId="0" fillId="10" borderId="15" xfId="0" applyFill="1" applyBorder="1" applyAlignment="1">
      <alignment wrapText="1"/>
    </xf>
    <xf numFmtId="0" fontId="0" fillId="10" borderId="15" xfId="0" applyFont="1" applyFill="1" applyBorder="1"/>
    <xf numFmtId="0" fontId="0" fillId="10" borderId="15" xfId="0" applyFont="1" applyFill="1" applyBorder="1" applyAlignment="1">
      <alignment horizontal="left" wrapText="1"/>
    </xf>
    <xf numFmtId="0" fontId="0" fillId="45" borderId="14" xfId="0" applyFill="1" applyBorder="1" applyAlignment="1">
      <alignment wrapText="1"/>
    </xf>
    <xf numFmtId="0" fontId="0" fillId="45" borderId="15" xfId="0" applyFill="1" applyBorder="1" applyAlignment="1">
      <alignment wrapText="1"/>
    </xf>
    <xf numFmtId="0" fontId="0" fillId="7" borderId="15" xfId="0" applyFill="1" applyBorder="1" applyAlignment="1">
      <alignment wrapText="1"/>
    </xf>
    <xf numFmtId="0" fontId="0" fillId="47" borderId="15" xfId="0" applyFill="1" applyBorder="1" applyAlignment="1">
      <alignment wrapText="1"/>
    </xf>
    <xf numFmtId="0" fontId="0" fillId="47" borderId="16" xfId="0" applyFill="1" applyBorder="1" applyAlignment="1">
      <alignment wrapText="1"/>
    </xf>
    <xf numFmtId="0" fontId="0" fillId="10" borderId="14" xfId="0" applyFill="1" applyBorder="1" applyAlignment="1">
      <alignment wrapText="1"/>
    </xf>
    <xf numFmtId="0" fontId="0" fillId="10" borderId="16" xfId="0" applyFill="1" applyBorder="1" applyAlignment="1">
      <alignment wrapText="1"/>
    </xf>
    <xf numFmtId="0" fontId="0" fillId="49" borderId="15" xfId="0" applyFill="1" applyBorder="1" applyAlignment="1">
      <alignment wrapText="1"/>
    </xf>
    <xf numFmtId="0" fontId="0" fillId="49" borderId="16" xfId="0" applyFill="1" applyBorder="1" applyAlignment="1">
      <alignment wrapText="1"/>
    </xf>
    <xf numFmtId="0" fontId="0" fillId="6" borderId="14" xfId="0" applyFill="1" applyBorder="1" applyAlignment="1">
      <alignment wrapText="1"/>
    </xf>
    <xf numFmtId="0" fontId="0" fillId="6" borderId="15" xfId="0" applyFill="1" applyBorder="1" applyAlignment="1">
      <alignment wrapText="1"/>
    </xf>
    <xf numFmtId="0" fontId="0" fillId="46" borderId="15" xfId="0" applyFill="1" applyBorder="1" applyAlignment="1">
      <alignment wrapText="1"/>
    </xf>
    <xf numFmtId="0" fontId="0" fillId="46" borderId="16" xfId="0" applyFill="1" applyBorder="1" applyAlignment="1">
      <alignment wrapText="1"/>
    </xf>
  </cellXfs>
  <cellStyles count="4">
    <cellStyle name="Hyperlink" xfId="2" builtinId="8"/>
    <cellStyle name="Normal" xfId="0" builtinId="0"/>
    <cellStyle name="Normal 2" xfId="3" xr:uid="{00000000-0005-0000-0000-000002000000}"/>
    <cellStyle name="Normal 3" xfId="1" xr:uid="{00000000-0005-0000-0000-000003000000}"/>
  </cellStyles>
  <dxfs count="65">
    <dxf>
      <font>
        <color rgb="FF006100"/>
      </font>
      <fill>
        <patternFill>
          <bgColor rgb="FFC6EFCE"/>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ill>
        <patternFill>
          <bgColor theme="7" tint="0.39994506668294322"/>
        </patternFill>
      </fill>
    </dxf>
    <dxf>
      <fill>
        <patternFill>
          <bgColor theme="6" tint="0.39994506668294322"/>
        </patternFill>
      </fil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68" formatCode="[$-1009]d\-mmm\-yy;@"/>
    </dxf>
    <dxf>
      <numFmt numFmtId="168" formatCode="[$-1009]d\-mmm\-yy;@"/>
    </dxf>
    <dxf>
      <numFmt numFmtId="168" formatCode="[$-1009]d\-mmm\-yy;@"/>
    </dxf>
    <dxf>
      <numFmt numFmtId="168" formatCode="[$-1009]d\-mmm\-yy;@"/>
    </dxf>
    <dxf>
      <numFmt numFmtId="168" formatCode="[$-1009]d\-mmm\-yy;@"/>
    </dxf>
    <dxf>
      <numFmt numFmtId="168" formatCode="[$-1009]d\-mmm\-yy;@"/>
    </dxf>
    <dxf>
      <numFmt numFmtId="168" formatCode="[$-1009]d\-mmm\-yy;@"/>
    </dxf>
    <dxf>
      <alignment textRotation="0" wrapText="1" indent="0" justifyLastLine="0" shrinkToFit="0" readingOrder="1"/>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000000"/>
        <name val="Calibri"/>
        <scheme val="none"/>
      </font>
      <alignment horizontal="left" vertical="center" textRotation="0" wrapText="1" indent="0" justifyLastLine="0" shrinkToFit="0" readingOrder="1"/>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FF99"/>
      <color rgb="FFBD0DB5"/>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42"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Base Assessment Detailed Schedule.xlsx]ACN Activity!PivotTable2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Feeds</a:t>
            </a:r>
            <a:r>
              <a:rPr lang="en-US" baseline="0"/>
              <a:t> Started Each Day by Accenture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'ACN Activity'!$B$2</c:f>
              <c:strCache>
                <c:ptCount val="1"/>
                <c:pt idx="0">
                  <c:v>Total</c:v>
                </c:pt>
              </c:strCache>
            </c:strRef>
          </c:tx>
          <c:spPr>
            <a:solidFill>
              <a:schemeClr val="accent1"/>
            </a:solidFill>
            <a:ln>
              <a:noFill/>
            </a:ln>
            <a:effectLst/>
          </c:spPr>
          <c:invertIfNegative val="0"/>
          <c:cat>
            <c:strRef>
              <c:f>'ACN Activity'!$A$3:$A$13</c:f>
              <c:strCache>
                <c:ptCount val="10"/>
                <c:pt idx="0">
                  <c:v>6-Feb-18</c:v>
                </c:pt>
                <c:pt idx="1">
                  <c:v>7-Feb-18</c:v>
                </c:pt>
                <c:pt idx="2">
                  <c:v>8-Feb-18</c:v>
                </c:pt>
                <c:pt idx="3">
                  <c:v>11-Feb-18</c:v>
                </c:pt>
                <c:pt idx="4">
                  <c:v>12-Feb-18</c:v>
                </c:pt>
                <c:pt idx="5">
                  <c:v>13-Feb-18</c:v>
                </c:pt>
                <c:pt idx="6">
                  <c:v>14-Feb-18</c:v>
                </c:pt>
                <c:pt idx="7">
                  <c:v>18-Feb-18</c:v>
                </c:pt>
                <c:pt idx="8">
                  <c:v>19-Feb-18</c:v>
                </c:pt>
                <c:pt idx="9">
                  <c:v>20-Feb-18</c:v>
                </c:pt>
              </c:strCache>
            </c:strRef>
          </c:cat>
          <c:val>
            <c:numRef>
              <c:f>'ACN Activity'!$B$3:$B$13</c:f>
              <c:numCache>
                <c:formatCode>General</c:formatCode>
                <c:ptCount val="10"/>
                <c:pt idx="0">
                  <c:v>7</c:v>
                </c:pt>
                <c:pt idx="1">
                  <c:v>10</c:v>
                </c:pt>
                <c:pt idx="2">
                  <c:v>12</c:v>
                </c:pt>
                <c:pt idx="3">
                  <c:v>11</c:v>
                </c:pt>
                <c:pt idx="4">
                  <c:v>15</c:v>
                </c:pt>
                <c:pt idx="5">
                  <c:v>9</c:v>
                </c:pt>
                <c:pt idx="6">
                  <c:v>9</c:v>
                </c:pt>
                <c:pt idx="7">
                  <c:v>6</c:v>
                </c:pt>
                <c:pt idx="8">
                  <c:v>6</c:v>
                </c:pt>
                <c:pt idx="9">
                  <c:v>4</c:v>
                </c:pt>
              </c:numCache>
            </c:numRef>
          </c:val>
          <c:extLst>
            <c:ext xmlns:c16="http://schemas.microsoft.com/office/drawing/2014/chart" uri="{C3380CC4-5D6E-409C-BE32-E72D297353CC}">
              <c16:uniqueId val="{00000000-5B2F-4111-90BF-E0C1BF27341C}"/>
            </c:ext>
          </c:extLst>
        </c:ser>
        <c:dLbls>
          <c:showLegendKey val="0"/>
          <c:showVal val="0"/>
          <c:showCatName val="0"/>
          <c:showSerName val="0"/>
          <c:showPercent val="0"/>
          <c:showBubbleSize val="0"/>
        </c:dLbls>
        <c:gapWidth val="219"/>
        <c:overlap val="-27"/>
        <c:axId val="466579464"/>
        <c:axId val="457368408"/>
      </c:barChart>
      <c:catAx>
        <c:axId val="46657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368408"/>
        <c:crosses val="autoZero"/>
        <c:auto val="1"/>
        <c:lblAlgn val="ctr"/>
        <c:lblOffset val="100"/>
        <c:noMultiLvlLbl val="0"/>
      </c:catAx>
      <c:valAx>
        <c:axId val="457368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57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Base Assessment Detailed Schedule.xlsx]ACN Activity!PivotTable3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Feeds Completed Each Day by Accenture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'ACN Activity'!$B$14</c:f>
              <c:strCache>
                <c:ptCount val="1"/>
                <c:pt idx="0">
                  <c:v>Total</c:v>
                </c:pt>
              </c:strCache>
            </c:strRef>
          </c:tx>
          <c:spPr>
            <a:solidFill>
              <a:schemeClr val="accent1"/>
            </a:solidFill>
            <a:ln>
              <a:noFill/>
            </a:ln>
            <a:effectLst/>
          </c:spPr>
          <c:invertIfNegative val="0"/>
          <c:cat>
            <c:strRef>
              <c:f>'ACN Activity'!$A$15:$A$25</c:f>
              <c:strCache>
                <c:ptCount val="10"/>
                <c:pt idx="0">
                  <c:v>8-Feb-18</c:v>
                </c:pt>
                <c:pt idx="1">
                  <c:v>11-Feb-18</c:v>
                </c:pt>
                <c:pt idx="2">
                  <c:v>12-Feb-18</c:v>
                </c:pt>
                <c:pt idx="3">
                  <c:v>13-Feb-18</c:v>
                </c:pt>
                <c:pt idx="4">
                  <c:v>14-Feb-18</c:v>
                </c:pt>
                <c:pt idx="5">
                  <c:v>15-Feb-18</c:v>
                </c:pt>
                <c:pt idx="6">
                  <c:v>18-Feb-18</c:v>
                </c:pt>
                <c:pt idx="7">
                  <c:v>20-Feb-18</c:v>
                </c:pt>
                <c:pt idx="8">
                  <c:v>21-Feb-18</c:v>
                </c:pt>
                <c:pt idx="9">
                  <c:v>22-Feb-18</c:v>
                </c:pt>
              </c:strCache>
            </c:strRef>
          </c:cat>
          <c:val>
            <c:numRef>
              <c:f>'ACN Activity'!$B$15:$B$25</c:f>
              <c:numCache>
                <c:formatCode>General</c:formatCode>
                <c:ptCount val="10"/>
                <c:pt idx="0">
                  <c:v>7</c:v>
                </c:pt>
                <c:pt idx="1">
                  <c:v>10</c:v>
                </c:pt>
                <c:pt idx="2">
                  <c:v>12</c:v>
                </c:pt>
                <c:pt idx="3">
                  <c:v>11</c:v>
                </c:pt>
                <c:pt idx="4">
                  <c:v>15</c:v>
                </c:pt>
                <c:pt idx="5">
                  <c:v>9</c:v>
                </c:pt>
                <c:pt idx="6">
                  <c:v>9</c:v>
                </c:pt>
                <c:pt idx="7">
                  <c:v>6</c:v>
                </c:pt>
                <c:pt idx="8">
                  <c:v>6</c:v>
                </c:pt>
                <c:pt idx="9">
                  <c:v>4</c:v>
                </c:pt>
              </c:numCache>
            </c:numRef>
          </c:val>
          <c:extLst>
            <c:ext xmlns:c16="http://schemas.microsoft.com/office/drawing/2014/chart" uri="{C3380CC4-5D6E-409C-BE32-E72D297353CC}">
              <c16:uniqueId val="{00000000-E942-42FD-B540-83FB2180501F}"/>
            </c:ext>
          </c:extLst>
        </c:ser>
        <c:dLbls>
          <c:showLegendKey val="0"/>
          <c:showVal val="0"/>
          <c:showCatName val="0"/>
          <c:showSerName val="0"/>
          <c:showPercent val="0"/>
          <c:showBubbleSize val="0"/>
        </c:dLbls>
        <c:gapWidth val="219"/>
        <c:overlap val="-27"/>
        <c:axId val="561363104"/>
        <c:axId val="561361136"/>
      </c:barChart>
      <c:catAx>
        <c:axId val="56136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61136"/>
        <c:crosses val="autoZero"/>
        <c:auto val="1"/>
        <c:lblAlgn val="ctr"/>
        <c:lblOffset val="100"/>
        <c:noMultiLvlLbl val="0"/>
      </c:catAx>
      <c:valAx>
        <c:axId val="56136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6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Base Assessment Detailed Schedule.xlsx]ACN Activity!PivotTable5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Feeds</a:t>
            </a:r>
            <a:r>
              <a:rPr lang="en-US" baseline="0"/>
              <a:t> Started by BU Each 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'ACN Activity'!$B$26</c:f>
              <c:strCache>
                <c:ptCount val="1"/>
                <c:pt idx="0">
                  <c:v>Total</c:v>
                </c:pt>
              </c:strCache>
            </c:strRef>
          </c:tx>
          <c:spPr>
            <a:solidFill>
              <a:schemeClr val="accent1"/>
            </a:solidFill>
            <a:ln>
              <a:noFill/>
            </a:ln>
            <a:effectLst/>
          </c:spPr>
          <c:invertIfNegative val="0"/>
          <c:cat>
            <c:strRef>
              <c:f>'ACN Activity'!$A$27:$A$36</c:f>
              <c:strCache>
                <c:ptCount val="9"/>
                <c:pt idx="0">
                  <c:v>12-Feb-18</c:v>
                </c:pt>
                <c:pt idx="1">
                  <c:v>13-Feb-18</c:v>
                </c:pt>
                <c:pt idx="2">
                  <c:v>14-Feb-18</c:v>
                </c:pt>
                <c:pt idx="3">
                  <c:v>15-Feb-18</c:v>
                </c:pt>
                <c:pt idx="4">
                  <c:v>18-Feb-18</c:v>
                </c:pt>
                <c:pt idx="5">
                  <c:v>20-Feb-18</c:v>
                </c:pt>
                <c:pt idx="6">
                  <c:v>22-Feb-18</c:v>
                </c:pt>
                <c:pt idx="7">
                  <c:v>25-Feb-18</c:v>
                </c:pt>
                <c:pt idx="8">
                  <c:v>26-Feb-18</c:v>
                </c:pt>
              </c:strCache>
            </c:strRef>
          </c:cat>
          <c:val>
            <c:numRef>
              <c:f>'ACN Activity'!$B$27:$B$36</c:f>
              <c:numCache>
                <c:formatCode>General</c:formatCode>
                <c:ptCount val="9"/>
                <c:pt idx="0">
                  <c:v>7</c:v>
                </c:pt>
                <c:pt idx="1">
                  <c:v>10</c:v>
                </c:pt>
                <c:pt idx="2">
                  <c:v>9</c:v>
                </c:pt>
                <c:pt idx="3">
                  <c:v>21</c:v>
                </c:pt>
                <c:pt idx="4">
                  <c:v>17</c:v>
                </c:pt>
                <c:pt idx="5">
                  <c:v>9</c:v>
                </c:pt>
                <c:pt idx="6">
                  <c:v>6</c:v>
                </c:pt>
                <c:pt idx="7">
                  <c:v>6</c:v>
                </c:pt>
                <c:pt idx="8">
                  <c:v>4</c:v>
                </c:pt>
              </c:numCache>
            </c:numRef>
          </c:val>
          <c:extLst>
            <c:ext xmlns:c16="http://schemas.microsoft.com/office/drawing/2014/chart" uri="{C3380CC4-5D6E-409C-BE32-E72D297353CC}">
              <c16:uniqueId val="{00000000-4DF5-4A15-A40C-AA1EFF9BD3EE}"/>
            </c:ext>
          </c:extLst>
        </c:ser>
        <c:dLbls>
          <c:showLegendKey val="0"/>
          <c:showVal val="0"/>
          <c:showCatName val="0"/>
          <c:showSerName val="0"/>
          <c:showPercent val="0"/>
          <c:showBubbleSize val="0"/>
        </c:dLbls>
        <c:gapWidth val="219"/>
        <c:overlap val="-27"/>
        <c:axId val="465555840"/>
        <c:axId val="465555512"/>
      </c:barChart>
      <c:catAx>
        <c:axId val="46555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55512"/>
        <c:crosses val="autoZero"/>
        <c:auto val="1"/>
        <c:lblAlgn val="ctr"/>
        <c:lblOffset val="100"/>
        <c:noMultiLvlLbl val="0"/>
      </c:catAx>
      <c:valAx>
        <c:axId val="465555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5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http://sp.sunlifecorp.com/sites/ES%20Projects/ES%20Projects/ICAS/Finance/IFRS%2017%20Accounting%20Hub/3.0%20Analyze/Current%20State%20-Carnada/Treasury/Meeting%20Minutes/Meeting%20Minutes%20Acctg%20Hub%20Current%20State%20Treasury.docx"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22860</xdr:colOff>
      <xdr:row>43</xdr:row>
      <xdr:rowOff>2369820</xdr:rowOff>
    </xdr:from>
    <xdr:to>
      <xdr:col>10</xdr:col>
      <xdr:colOff>2247900</xdr:colOff>
      <xdr:row>43</xdr:row>
      <xdr:rowOff>2598420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12424410" y="8770620"/>
          <a:ext cx="1548765"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Link to Meeting minutes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380059</xdr:colOff>
      <xdr:row>3</xdr:row>
      <xdr:rowOff>74413</xdr:rowOff>
    </xdr:from>
    <xdr:to>
      <xdr:col>6</xdr:col>
      <xdr:colOff>554190</xdr:colOff>
      <xdr:row>3</xdr:row>
      <xdr:rowOff>1263133</xdr:rowOff>
    </xdr:to>
    <xdr:sp macro="" textlink="">
      <xdr:nvSpPr>
        <xdr:cNvPr id="2" name="Flowchart: Decision 1">
          <a:extLst>
            <a:ext uri="{FF2B5EF4-FFF2-40B4-BE49-F238E27FC236}">
              <a16:creationId xmlns:a16="http://schemas.microsoft.com/office/drawing/2014/main" id="{00000000-0008-0000-0000-000002000000}"/>
            </a:ext>
          </a:extLst>
        </xdr:cNvPr>
        <xdr:cNvSpPr/>
      </xdr:nvSpPr>
      <xdr:spPr>
        <a:xfrm>
          <a:off x="4528726" y="751746"/>
          <a:ext cx="1331242"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Impacted by</a:t>
          </a:r>
        </a:p>
        <a:p>
          <a:pPr algn="ctr"/>
          <a:r>
            <a:rPr lang="en-US" sz="900" b="1"/>
            <a:t>IFRS</a:t>
          </a:r>
        </a:p>
      </xdr:txBody>
    </xdr:sp>
    <xdr:clientData/>
  </xdr:twoCellAnchor>
  <xdr:twoCellAnchor>
    <xdr:from>
      <xdr:col>6</xdr:col>
      <xdr:colOff>491160</xdr:colOff>
      <xdr:row>4</xdr:row>
      <xdr:rowOff>116087</xdr:rowOff>
    </xdr:from>
    <xdr:to>
      <xdr:col>7</xdr:col>
      <xdr:colOff>665291</xdr:colOff>
      <xdr:row>4</xdr:row>
      <xdr:rowOff>1304807</xdr:rowOff>
    </xdr:to>
    <xdr:sp macro="" textlink="">
      <xdr:nvSpPr>
        <xdr:cNvPr id="3" name="Flowchart: Decision 2">
          <a:extLst>
            <a:ext uri="{FF2B5EF4-FFF2-40B4-BE49-F238E27FC236}">
              <a16:creationId xmlns:a16="http://schemas.microsoft.com/office/drawing/2014/main" id="{00000000-0008-0000-0000-000003000000}"/>
            </a:ext>
          </a:extLst>
        </xdr:cNvPr>
        <xdr:cNvSpPr/>
      </xdr:nvSpPr>
      <xdr:spPr>
        <a:xfrm>
          <a:off x="5589975" y="2138680"/>
          <a:ext cx="1331242"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What type of Feeder ?</a:t>
          </a:r>
        </a:p>
      </xdr:txBody>
    </xdr:sp>
    <xdr:clientData/>
  </xdr:twoCellAnchor>
  <xdr:twoCellAnchor>
    <xdr:from>
      <xdr:col>4</xdr:col>
      <xdr:colOff>342900</xdr:colOff>
      <xdr:row>5</xdr:row>
      <xdr:rowOff>22860</xdr:rowOff>
    </xdr:from>
    <xdr:to>
      <xdr:col>5</xdr:col>
      <xdr:colOff>518160</xdr:colOff>
      <xdr:row>5</xdr:row>
      <xdr:rowOff>1211580</xdr:rowOff>
    </xdr:to>
    <xdr:sp macro="" textlink="">
      <xdr:nvSpPr>
        <xdr:cNvPr id="4" name="Flowchart: Decision 3">
          <a:extLst>
            <a:ext uri="{FF2B5EF4-FFF2-40B4-BE49-F238E27FC236}">
              <a16:creationId xmlns:a16="http://schemas.microsoft.com/office/drawing/2014/main" id="{00000000-0008-0000-0000-000004000000}"/>
            </a:ext>
          </a:extLst>
        </xdr:cNvPr>
        <xdr:cNvSpPr/>
      </xdr:nvSpPr>
      <xdr:spPr>
        <a:xfrm>
          <a:off x="2933700" y="3253740"/>
          <a:ext cx="1333500"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What type of PTF ?</a:t>
          </a:r>
        </a:p>
      </xdr:txBody>
    </xdr:sp>
    <xdr:clientData/>
  </xdr:twoCellAnchor>
  <xdr:twoCellAnchor>
    <xdr:from>
      <xdr:col>8</xdr:col>
      <xdr:colOff>437539</xdr:colOff>
      <xdr:row>5</xdr:row>
      <xdr:rowOff>55127</xdr:rowOff>
    </xdr:from>
    <xdr:to>
      <xdr:col>9</xdr:col>
      <xdr:colOff>612799</xdr:colOff>
      <xdr:row>5</xdr:row>
      <xdr:rowOff>1243847</xdr:rowOff>
    </xdr:to>
    <xdr:sp macro="" textlink="">
      <xdr:nvSpPr>
        <xdr:cNvPr id="5" name="Flowchart: Decision 4">
          <a:extLst>
            <a:ext uri="{FF2B5EF4-FFF2-40B4-BE49-F238E27FC236}">
              <a16:creationId xmlns:a16="http://schemas.microsoft.com/office/drawing/2014/main" id="{00000000-0008-0000-0000-000005000000}"/>
            </a:ext>
          </a:extLst>
        </xdr:cNvPr>
        <xdr:cNvSpPr/>
      </xdr:nvSpPr>
      <xdr:spPr>
        <a:xfrm>
          <a:off x="7850576" y="3422979"/>
          <a:ext cx="1332371"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Type of EBF ?</a:t>
          </a:r>
        </a:p>
      </xdr:txBody>
    </xdr:sp>
    <xdr:clientData/>
  </xdr:twoCellAnchor>
  <xdr:twoCellAnchor>
    <xdr:from>
      <xdr:col>4</xdr:col>
      <xdr:colOff>525780</xdr:colOff>
      <xdr:row>4</xdr:row>
      <xdr:rowOff>434340</xdr:rowOff>
    </xdr:from>
    <xdr:to>
      <xdr:col>5</xdr:col>
      <xdr:colOff>335280</xdr:colOff>
      <xdr:row>4</xdr:row>
      <xdr:rowOff>975360</xdr:rowOff>
    </xdr:to>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3116580" y="2324100"/>
          <a:ext cx="967740" cy="541020"/>
        </a:xfrm>
        <a:prstGeom prst="roundRect">
          <a:avLst/>
        </a:prstGeom>
        <a:solidFill>
          <a:schemeClr val="accent5">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a:t>PTF</a:t>
          </a:r>
        </a:p>
      </xdr:txBody>
    </xdr:sp>
    <xdr:clientData/>
  </xdr:twoCellAnchor>
  <xdr:twoCellAnchor>
    <xdr:from>
      <xdr:col>8</xdr:col>
      <xdr:colOff>616844</xdr:colOff>
      <xdr:row>4</xdr:row>
      <xdr:rowOff>448262</xdr:rowOff>
    </xdr:from>
    <xdr:to>
      <xdr:col>9</xdr:col>
      <xdr:colOff>426344</xdr:colOff>
      <xdr:row>4</xdr:row>
      <xdr:rowOff>989282</xdr:rowOff>
    </xdr:to>
    <xdr:sp macro="" textlink="">
      <xdr:nvSpPr>
        <xdr:cNvPr id="14" name="Rounded Rectangle 13">
          <a:extLst>
            <a:ext uri="{FF2B5EF4-FFF2-40B4-BE49-F238E27FC236}">
              <a16:creationId xmlns:a16="http://schemas.microsoft.com/office/drawing/2014/main" id="{00000000-0008-0000-0000-00000E000000}"/>
            </a:ext>
          </a:extLst>
        </xdr:cNvPr>
        <xdr:cNvSpPr/>
      </xdr:nvSpPr>
      <xdr:spPr>
        <a:xfrm>
          <a:off x="8029881" y="2470855"/>
          <a:ext cx="966611" cy="541020"/>
        </a:xfrm>
        <a:prstGeom prst="roundRect">
          <a:avLst/>
        </a:prstGeom>
        <a:solidFill>
          <a:schemeClr val="accent4">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a:t>EBF</a:t>
          </a:r>
        </a:p>
      </xdr:txBody>
    </xdr:sp>
    <xdr:clientData/>
  </xdr:twoCellAnchor>
  <xdr:twoCellAnchor>
    <xdr:from>
      <xdr:col>2</xdr:col>
      <xdr:colOff>705555</xdr:colOff>
      <xdr:row>5</xdr:row>
      <xdr:rowOff>282222</xdr:rowOff>
    </xdr:from>
    <xdr:to>
      <xdr:col>3</xdr:col>
      <xdr:colOff>1110075</xdr:colOff>
      <xdr:row>5</xdr:row>
      <xdr:rowOff>960873</xdr:rowOff>
    </xdr:to>
    <xdr:sp macro="" textlink="">
      <xdr:nvSpPr>
        <xdr:cNvPr id="17" name="Flowchart: Data 16">
          <a:extLst>
            <a:ext uri="{FF2B5EF4-FFF2-40B4-BE49-F238E27FC236}">
              <a16:creationId xmlns:a16="http://schemas.microsoft.com/office/drawing/2014/main" id="{00000000-0008-0000-0000-000011000000}"/>
            </a:ext>
          </a:extLst>
        </xdr:cNvPr>
        <xdr:cNvSpPr/>
      </xdr:nvSpPr>
      <xdr:spPr>
        <a:xfrm>
          <a:off x="1448740" y="3650074"/>
          <a:ext cx="1288816" cy="678651"/>
        </a:xfrm>
        <a:prstGeom prst="flowChartInputOutput">
          <a:avLst/>
        </a:prstGeom>
        <a:solidFill>
          <a:schemeClr val="accent5">
            <a:lumMod val="20000"/>
            <a:lumOff val="80000"/>
          </a:schemeClr>
        </a:solidFill>
        <a:ln>
          <a:solidFill>
            <a:schemeClr val="accent1"/>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1100" b="1"/>
            <a:t>TruPTF</a:t>
          </a:r>
        </a:p>
      </xdr:txBody>
    </xdr:sp>
    <xdr:clientData/>
  </xdr:twoCellAnchor>
  <xdr:twoCellAnchor>
    <xdr:from>
      <xdr:col>5</xdr:col>
      <xdr:colOff>978370</xdr:colOff>
      <xdr:row>5</xdr:row>
      <xdr:rowOff>272815</xdr:rowOff>
    </xdr:from>
    <xdr:to>
      <xdr:col>6</xdr:col>
      <xdr:colOff>940742</xdr:colOff>
      <xdr:row>5</xdr:row>
      <xdr:rowOff>951466</xdr:rowOff>
    </xdr:to>
    <xdr:sp macro="" textlink="">
      <xdr:nvSpPr>
        <xdr:cNvPr id="18" name="Flowchart: Data 17">
          <a:extLst>
            <a:ext uri="{FF2B5EF4-FFF2-40B4-BE49-F238E27FC236}">
              <a16:creationId xmlns:a16="http://schemas.microsoft.com/office/drawing/2014/main" id="{00000000-0008-0000-0000-000012000000}"/>
            </a:ext>
          </a:extLst>
        </xdr:cNvPr>
        <xdr:cNvSpPr/>
      </xdr:nvSpPr>
      <xdr:spPr>
        <a:xfrm>
          <a:off x="4920074" y="3640667"/>
          <a:ext cx="1119483" cy="678651"/>
        </a:xfrm>
        <a:prstGeom prst="flowChartInputOutput">
          <a:avLst/>
        </a:prstGeom>
        <a:solidFill>
          <a:schemeClr val="accent5">
            <a:lumMod val="20000"/>
            <a:lumOff val="80000"/>
          </a:schemeClr>
        </a:solidFill>
        <a:ln>
          <a:solidFill>
            <a:schemeClr val="accent1"/>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1100" b="1"/>
            <a:t>ModPTF</a:t>
          </a:r>
        </a:p>
      </xdr:txBody>
    </xdr:sp>
    <xdr:clientData/>
  </xdr:twoCellAnchor>
  <xdr:twoCellAnchor>
    <xdr:from>
      <xdr:col>7</xdr:col>
      <xdr:colOff>216371</xdr:colOff>
      <xdr:row>5</xdr:row>
      <xdr:rowOff>301036</xdr:rowOff>
    </xdr:from>
    <xdr:to>
      <xdr:col>8</xdr:col>
      <xdr:colOff>178743</xdr:colOff>
      <xdr:row>5</xdr:row>
      <xdr:rowOff>979687</xdr:rowOff>
    </xdr:to>
    <xdr:sp macro="" textlink="">
      <xdr:nvSpPr>
        <xdr:cNvPr id="20" name="Flowchart: Data 19">
          <a:extLst>
            <a:ext uri="{FF2B5EF4-FFF2-40B4-BE49-F238E27FC236}">
              <a16:creationId xmlns:a16="http://schemas.microsoft.com/office/drawing/2014/main" id="{00000000-0008-0000-0000-000014000000}"/>
            </a:ext>
          </a:extLst>
        </xdr:cNvPr>
        <xdr:cNvSpPr/>
      </xdr:nvSpPr>
      <xdr:spPr>
        <a:xfrm>
          <a:off x="6472297" y="3668888"/>
          <a:ext cx="1119483" cy="678651"/>
        </a:xfrm>
        <a:prstGeom prst="flowChartInputOutput">
          <a:avLst/>
        </a:prstGeom>
        <a:solidFill>
          <a:schemeClr val="accent4">
            <a:lumMod val="20000"/>
            <a:lumOff val="8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100" b="1"/>
            <a:t>ModEBF</a:t>
          </a:r>
        </a:p>
      </xdr:txBody>
    </xdr:sp>
    <xdr:clientData/>
  </xdr:twoCellAnchor>
  <xdr:twoCellAnchor>
    <xdr:from>
      <xdr:col>9</xdr:col>
      <xdr:colOff>968963</xdr:colOff>
      <xdr:row>5</xdr:row>
      <xdr:rowOff>310445</xdr:rowOff>
    </xdr:from>
    <xdr:to>
      <xdr:col>10</xdr:col>
      <xdr:colOff>931335</xdr:colOff>
      <xdr:row>5</xdr:row>
      <xdr:rowOff>989096</xdr:rowOff>
    </xdr:to>
    <xdr:sp macro="" textlink="">
      <xdr:nvSpPr>
        <xdr:cNvPr id="21" name="Flowchart: Data 20">
          <a:extLst>
            <a:ext uri="{FF2B5EF4-FFF2-40B4-BE49-F238E27FC236}">
              <a16:creationId xmlns:a16="http://schemas.microsoft.com/office/drawing/2014/main" id="{00000000-0008-0000-0000-000015000000}"/>
            </a:ext>
          </a:extLst>
        </xdr:cNvPr>
        <xdr:cNvSpPr/>
      </xdr:nvSpPr>
      <xdr:spPr>
        <a:xfrm>
          <a:off x="9539111" y="3678297"/>
          <a:ext cx="1119483" cy="678651"/>
        </a:xfrm>
        <a:prstGeom prst="flowChartInputOutput">
          <a:avLst/>
        </a:prstGeom>
        <a:solidFill>
          <a:schemeClr val="accent4">
            <a:lumMod val="20000"/>
            <a:lumOff val="8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100" b="1"/>
            <a:t>TruEBF</a:t>
          </a:r>
        </a:p>
      </xdr:txBody>
    </xdr:sp>
    <xdr:clientData/>
  </xdr:twoCellAnchor>
  <xdr:twoCellAnchor>
    <xdr:from>
      <xdr:col>4</xdr:col>
      <xdr:colOff>997185</xdr:colOff>
      <xdr:row>3</xdr:row>
      <xdr:rowOff>677334</xdr:rowOff>
    </xdr:from>
    <xdr:to>
      <xdr:col>4</xdr:col>
      <xdr:colOff>1009086</xdr:colOff>
      <xdr:row>4</xdr:row>
      <xdr:rowOff>434340</xdr:rowOff>
    </xdr:to>
    <xdr:cxnSp macro="">
      <xdr:nvCxnSpPr>
        <xdr:cNvPr id="22" name="Straight Arrow Connector 21">
          <a:extLst>
            <a:ext uri="{FF2B5EF4-FFF2-40B4-BE49-F238E27FC236}">
              <a16:creationId xmlns:a16="http://schemas.microsoft.com/office/drawing/2014/main" id="{00000000-0008-0000-0000-000016000000}"/>
            </a:ext>
          </a:extLst>
        </xdr:cNvPr>
        <xdr:cNvCxnSpPr>
          <a:endCxn id="7" idx="0"/>
        </xdr:cNvCxnSpPr>
      </xdr:nvCxnSpPr>
      <xdr:spPr>
        <a:xfrm>
          <a:off x="3988741" y="1354667"/>
          <a:ext cx="11901" cy="110226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335280</xdr:colOff>
      <xdr:row>4</xdr:row>
      <xdr:rowOff>704850</xdr:rowOff>
    </xdr:from>
    <xdr:to>
      <xdr:col>6</xdr:col>
      <xdr:colOff>491160</xdr:colOff>
      <xdr:row>4</xdr:row>
      <xdr:rowOff>710447</xdr:rowOff>
    </xdr:to>
    <xdr:cxnSp macro="">
      <xdr:nvCxnSpPr>
        <xdr:cNvPr id="25" name="Straight Arrow Connector 24">
          <a:extLst>
            <a:ext uri="{FF2B5EF4-FFF2-40B4-BE49-F238E27FC236}">
              <a16:creationId xmlns:a16="http://schemas.microsoft.com/office/drawing/2014/main" id="{00000000-0008-0000-0000-000019000000}"/>
            </a:ext>
          </a:extLst>
        </xdr:cNvPr>
        <xdr:cNvCxnSpPr>
          <a:stCxn id="3" idx="1"/>
          <a:endCxn id="7" idx="3"/>
        </xdr:cNvCxnSpPr>
      </xdr:nvCxnSpPr>
      <xdr:spPr>
        <a:xfrm flipH="1" flipV="1">
          <a:off x="4276984" y="2727443"/>
          <a:ext cx="1312991" cy="5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665291</xdr:colOff>
      <xdr:row>4</xdr:row>
      <xdr:rowOff>710447</xdr:rowOff>
    </xdr:from>
    <xdr:to>
      <xdr:col>8</xdr:col>
      <xdr:colOff>616844</xdr:colOff>
      <xdr:row>4</xdr:row>
      <xdr:rowOff>718772</xdr:rowOff>
    </xdr:to>
    <xdr:cxnSp macro="">
      <xdr:nvCxnSpPr>
        <xdr:cNvPr id="28" name="Straight Arrow Connector 27">
          <a:extLst>
            <a:ext uri="{FF2B5EF4-FFF2-40B4-BE49-F238E27FC236}">
              <a16:creationId xmlns:a16="http://schemas.microsoft.com/office/drawing/2014/main" id="{00000000-0008-0000-0000-00001C000000}"/>
            </a:ext>
          </a:extLst>
        </xdr:cNvPr>
        <xdr:cNvCxnSpPr>
          <a:stCxn id="3" idx="3"/>
          <a:endCxn id="14" idx="1"/>
        </xdr:cNvCxnSpPr>
      </xdr:nvCxnSpPr>
      <xdr:spPr>
        <a:xfrm>
          <a:off x="6921217" y="2733040"/>
          <a:ext cx="1108664" cy="832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66795</xdr:colOff>
      <xdr:row>5</xdr:row>
      <xdr:rowOff>640362</xdr:rowOff>
    </xdr:from>
    <xdr:to>
      <xdr:col>8</xdr:col>
      <xdr:colOff>437539</xdr:colOff>
      <xdr:row>5</xdr:row>
      <xdr:rowOff>649487</xdr:rowOff>
    </xdr:to>
    <xdr:cxnSp macro="">
      <xdr:nvCxnSpPr>
        <xdr:cNvPr id="34" name="Straight Arrow Connector 33">
          <a:extLst>
            <a:ext uri="{FF2B5EF4-FFF2-40B4-BE49-F238E27FC236}">
              <a16:creationId xmlns:a16="http://schemas.microsoft.com/office/drawing/2014/main" id="{00000000-0008-0000-0000-000022000000}"/>
            </a:ext>
          </a:extLst>
        </xdr:cNvPr>
        <xdr:cNvCxnSpPr>
          <a:stCxn id="5" idx="1"/>
          <a:endCxn id="20" idx="5"/>
        </xdr:cNvCxnSpPr>
      </xdr:nvCxnSpPr>
      <xdr:spPr>
        <a:xfrm flipH="1" flipV="1">
          <a:off x="7479832" y="4008214"/>
          <a:ext cx="370744" cy="912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981193</xdr:colOff>
      <xdr:row>5</xdr:row>
      <xdr:rowOff>617220</xdr:rowOff>
    </xdr:from>
    <xdr:to>
      <xdr:col>4</xdr:col>
      <xdr:colOff>342900</xdr:colOff>
      <xdr:row>5</xdr:row>
      <xdr:rowOff>621548</xdr:rowOff>
    </xdr:to>
    <xdr:cxnSp macro="">
      <xdr:nvCxnSpPr>
        <xdr:cNvPr id="38" name="Straight Arrow Connector 37">
          <a:extLst>
            <a:ext uri="{FF2B5EF4-FFF2-40B4-BE49-F238E27FC236}">
              <a16:creationId xmlns:a16="http://schemas.microsoft.com/office/drawing/2014/main" id="{00000000-0008-0000-0000-000026000000}"/>
            </a:ext>
          </a:extLst>
        </xdr:cNvPr>
        <xdr:cNvCxnSpPr>
          <a:stCxn id="4" idx="1"/>
          <a:endCxn id="17" idx="5"/>
        </xdr:cNvCxnSpPr>
      </xdr:nvCxnSpPr>
      <xdr:spPr>
        <a:xfrm flipH="1">
          <a:off x="2608674" y="3985072"/>
          <a:ext cx="518819" cy="432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518160</xdr:colOff>
      <xdr:row>5</xdr:row>
      <xdr:rowOff>612141</xdr:rowOff>
    </xdr:from>
    <xdr:to>
      <xdr:col>5</xdr:col>
      <xdr:colOff>1090318</xdr:colOff>
      <xdr:row>5</xdr:row>
      <xdr:rowOff>617220</xdr:rowOff>
    </xdr:to>
    <xdr:cxnSp macro="">
      <xdr:nvCxnSpPr>
        <xdr:cNvPr id="43" name="Straight Arrow Connector 42">
          <a:extLst>
            <a:ext uri="{FF2B5EF4-FFF2-40B4-BE49-F238E27FC236}">
              <a16:creationId xmlns:a16="http://schemas.microsoft.com/office/drawing/2014/main" id="{00000000-0008-0000-0000-00002B000000}"/>
            </a:ext>
          </a:extLst>
        </xdr:cNvPr>
        <xdr:cNvCxnSpPr>
          <a:stCxn id="4" idx="3"/>
          <a:endCxn id="18" idx="2"/>
        </xdr:cNvCxnSpPr>
      </xdr:nvCxnSpPr>
      <xdr:spPr>
        <a:xfrm flipV="1">
          <a:off x="4459864" y="3979993"/>
          <a:ext cx="572158" cy="50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612799</xdr:colOff>
      <xdr:row>5</xdr:row>
      <xdr:rowOff>649487</xdr:rowOff>
    </xdr:from>
    <xdr:to>
      <xdr:col>9</xdr:col>
      <xdr:colOff>1080911</xdr:colOff>
      <xdr:row>5</xdr:row>
      <xdr:rowOff>649771</xdr:rowOff>
    </xdr:to>
    <xdr:cxnSp macro="">
      <xdr:nvCxnSpPr>
        <xdr:cNvPr id="49" name="Straight Arrow Connector 48">
          <a:extLst>
            <a:ext uri="{FF2B5EF4-FFF2-40B4-BE49-F238E27FC236}">
              <a16:creationId xmlns:a16="http://schemas.microsoft.com/office/drawing/2014/main" id="{00000000-0008-0000-0000-000031000000}"/>
            </a:ext>
          </a:extLst>
        </xdr:cNvPr>
        <xdr:cNvCxnSpPr>
          <a:stCxn id="5" idx="3"/>
          <a:endCxn id="21" idx="2"/>
        </xdr:cNvCxnSpPr>
      </xdr:nvCxnSpPr>
      <xdr:spPr>
        <a:xfrm>
          <a:off x="9182947" y="4017339"/>
          <a:ext cx="468112" cy="2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1100150</xdr:colOff>
      <xdr:row>4</xdr:row>
      <xdr:rowOff>989282</xdr:rowOff>
    </xdr:from>
    <xdr:to>
      <xdr:col>8</xdr:col>
      <xdr:colOff>1103725</xdr:colOff>
      <xdr:row>5</xdr:row>
      <xdr:rowOff>55127</xdr:rowOff>
    </xdr:to>
    <xdr:cxnSp macro="">
      <xdr:nvCxnSpPr>
        <xdr:cNvPr id="56" name="Straight Arrow Connector 55">
          <a:extLst>
            <a:ext uri="{FF2B5EF4-FFF2-40B4-BE49-F238E27FC236}">
              <a16:creationId xmlns:a16="http://schemas.microsoft.com/office/drawing/2014/main" id="{00000000-0008-0000-0000-000038000000}"/>
            </a:ext>
          </a:extLst>
        </xdr:cNvPr>
        <xdr:cNvCxnSpPr>
          <a:stCxn id="14" idx="2"/>
          <a:endCxn id="5" idx="0"/>
        </xdr:cNvCxnSpPr>
      </xdr:nvCxnSpPr>
      <xdr:spPr>
        <a:xfrm>
          <a:off x="8513187" y="3011875"/>
          <a:ext cx="3575" cy="4111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1009086</xdr:colOff>
      <xdr:row>4</xdr:row>
      <xdr:rowOff>975360</xdr:rowOff>
    </xdr:from>
    <xdr:to>
      <xdr:col>4</xdr:col>
      <xdr:colOff>1009086</xdr:colOff>
      <xdr:row>5</xdr:row>
      <xdr:rowOff>22860</xdr:rowOff>
    </xdr:to>
    <xdr:cxnSp macro="">
      <xdr:nvCxnSpPr>
        <xdr:cNvPr id="61" name="Straight Arrow Connector 60">
          <a:extLst>
            <a:ext uri="{FF2B5EF4-FFF2-40B4-BE49-F238E27FC236}">
              <a16:creationId xmlns:a16="http://schemas.microsoft.com/office/drawing/2014/main" id="{00000000-0008-0000-0000-00003D000000}"/>
            </a:ext>
          </a:extLst>
        </xdr:cNvPr>
        <xdr:cNvCxnSpPr>
          <a:stCxn id="7" idx="2"/>
          <a:endCxn id="4" idx="0"/>
        </xdr:cNvCxnSpPr>
      </xdr:nvCxnSpPr>
      <xdr:spPr>
        <a:xfrm>
          <a:off x="3793679" y="2997953"/>
          <a:ext cx="0" cy="3927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1156781</xdr:colOff>
      <xdr:row>3</xdr:row>
      <xdr:rowOff>667926</xdr:rowOff>
    </xdr:from>
    <xdr:to>
      <xdr:col>7</xdr:col>
      <xdr:colOff>0</xdr:colOff>
      <xdr:row>4</xdr:row>
      <xdr:rowOff>116087</xdr:rowOff>
    </xdr:to>
    <xdr:cxnSp macro="">
      <xdr:nvCxnSpPr>
        <xdr:cNvPr id="68" name="Straight Arrow Connector 67">
          <a:extLst>
            <a:ext uri="{FF2B5EF4-FFF2-40B4-BE49-F238E27FC236}">
              <a16:creationId xmlns:a16="http://schemas.microsoft.com/office/drawing/2014/main" id="{00000000-0008-0000-0000-000044000000}"/>
            </a:ext>
          </a:extLst>
        </xdr:cNvPr>
        <xdr:cNvCxnSpPr>
          <a:endCxn id="3" idx="0"/>
        </xdr:cNvCxnSpPr>
      </xdr:nvCxnSpPr>
      <xdr:spPr>
        <a:xfrm flipH="1">
          <a:off x="6255596" y="1345259"/>
          <a:ext cx="330" cy="79342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554190</xdr:colOff>
      <xdr:row>3</xdr:row>
      <xdr:rowOff>667926</xdr:rowOff>
    </xdr:from>
    <xdr:to>
      <xdr:col>7</xdr:col>
      <xdr:colOff>9407</xdr:colOff>
      <xdr:row>3</xdr:row>
      <xdr:rowOff>668773</xdr:rowOff>
    </xdr:to>
    <xdr:cxnSp macro="">
      <xdr:nvCxnSpPr>
        <xdr:cNvPr id="71" name="Straight Connector 70">
          <a:extLst>
            <a:ext uri="{FF2B5EF4-FFF2-40B4-BE49-F238E27FC236}">
              <a16:creationId xmlns:a16="http://schemas.microsoft.com/office/drawing/2014/main" id="{00000000-0008-0000-0000-000047000000}"/>
            </a:ext>
          </a:extLst>
        </xdr:cNvPr>
        <xdr:cNvCxnSpPr>
          <a:stCxn id="2" idx="3"/>
        </xdr:cNvCxnSpPr>
      </xdr:nvCxnSpPr>
      <xdr:spPr>
        <a:xfrm flipV="1">
          <a:off x="5859968" y="1345259"/>
          <a:ext cx="612328" cy="847"/>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818443</xdr:colOff>
      <xdr:row>3</xdr:row>
      <xdr:rowOff>526815</xdr:rowOff>
    </xdr:from>
    <xdr:to>
      <xdr:col>7</xdr:col>
      <xdr:colOff>253999</xdr:colOff>
      <xdr:row>3</xdr:row>
      <xdr:rowOff>856074</xdr:rowOff>
    </xdr:to>
    <xdr:sp macro="" textlink="">
      <xdr:nvSpPr>
        <xdr:cNvPr id="76" name="Oval 75">
          <a:extLst>
            <a:ext uri="{FF2B5EF4-FFF2-40B4-BE49-F238E27FC236}">
              <a16:creationId xmlns:a16="http://schemas.microsoft.com/office/drawing/2014/main" id="{00000000-0008-0000-0000-00004C000000}"/>
            </a:ext>
          </a:extLst>
        </xdr:cNvPr>
        <xdr:cNvSpPr/>
      </xdr:nvSpPr>
      <xdr:spPr>
        <a:xfrm>
          <a:off x="6124221" y="1204148"/>
          <a:ext cx="592667" cy="329259"/>
        </a:xfrm>
        <a:prstGeom prst="ellipse">
          <a:avLst/>
        </a:prstGeom>
        <a:solidFill>
          <a:schemeClr val="accent6"/>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100" b="1"/>
            <a:t>Yes</a:t>
          </a:r>
        </a:p>
      </xdr:txBody>
    </xdr:sp>
    <xdr:clientData/>
  </xdr:twoCellAnchor>
  <xdr:twoCellAnchor>
    <xdr:from>
      <xdr:col>4</xdr:col>
      <xdr:colOff>1025407</xdr:colOff>
      <xdr:row>3</xdr:row>
      <xdr:rowOff>667927</xdr:rowOff>
    </xdr:from>
    <xdr:to>
      <xdr:col>5</xdr:col>
      <xdr:colOff>380059</xdr:colOff>
      <xdr:row>3</xdr:row>
      <xdr:rowOff>668773</xdr:rowOff>
    </xdr:to>
    <xdr:cxnSp macro="">
      <xdr:nvCxnSpPr>
        <xdr:cNvPr id="11" name="Straight Connector 10">
          <a:extLst>
            <a:ext uri="{FF2B5EF4-FFF2-40B4-BE49-F238E27FC236}">
              <a16:creationId xmlns:a16="http://schemas.microsoft.com/office/drawing/2014/main" id="{00000000-0008-0000-0000-00000B000000}"/>
            </a:ext>
          </a:extLst>
        </xdr:cNvPr>
        <xdr:cNvCxnSpPr>
          <a:endCxn id="2" idx="1"/>
        </xdr:cNvCxnSpPr>
      </xdr:nvCxnSpPr>
      <xdr:spPr>
        <a:xfrm>
          <a:off x="4016963" y="1345260"/>
          <a:ext cx="511763" cy="84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696147</xdr:colOff>
      <xdr:row>3</xdr:row>
      <xdr:rowOff>526815</xdr:rowOff>
    </xdr:from>
    <xdr:to>
      <xdr:col>5</xdr:col>
      <xdr:colOff>131703</xdr:colOff>
      <xdr:row>3</xdr:row>
      <xdr:rowOff>856074</xdr:rowOff>
    </xdr:to>
    <xdr:sp macro="" textlink="">
      <xdr:nvSpPr>
        <xdr:cNvPr id="30" name="Oval 29">
          <a:extLst>
            <a:ext uri="{FF2B5EF4-FFF2-40B4-BE49-F238E27FC236}">
              <a16:creationId xmlns:a16="http://schemas.microsoft.com/office/drawing/2014/main" id="{00000000-0008-0000-0000-00001E000000}"/>
            </a:ext>
          </a:extLst>
        </xdr:cNvPr>
        <xdr:cNvSpPr/>
      </xdr:nvSpPr>
      <xdr:spPr>
        <a:xfrm>
          <a:off x="3687703" y="1204148"/>
          <a:ext cx="592667" cy="329259"/>
        </a:xfrm>
        <a:prstGeom prst="ellipse">
          <a:avLst/>
        </a:prstGeom>
        <a:solidFill>
          <a:schemeClr val="accent6"/>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100" b="1">
              <a:solidFill>
                <a:sysClr val="windowText" lastClr="000000"/>
              </a:solidFill>
            </a:rPr>
            <a:t>No</a:t>
          </a:r>
        </a:p>
      </xdr:txBody>
    </xdr:sp>
    <xdr:clientData/>
  </xdr:twoCellAnchor>
  <xdr:twoCellAnchor>
    <xdr:from>
      <xdr:col>1</xdr:col>
      <xdr:colOff>291629</xdr:colOff>
      <xdr:row>3</xdr:row>
      <xdr:rowOff>65853</xdr:rowOff>
    </xdr:from>
    <xdr:to>
      <xdr:col>3</xdr:col>
      <xdr:colOff>837259</xdr:colOff>
      <xdr:row>3</xdr:row>
      <xdr:rowOff>1288816</xdr:rowOff>
    </xdr:to>
    <xdr:sp macro="" textlink="">
      <xdr:nvSpPr>
        <xdr:cNvPr id="6" name="Pentagon 5">
          <a:extLst>
            <a:ext uri="{FF2B5EF4-FFF2-40B4-BE49-F238E27FC236}">
              <a16:creationId xmlns:a16="http://schemas.microsoft.com/office/drawing/2014/main" id="{00000000-0008-0000-0000-000006000000}"/>
            </a:ext>
          </a:extLst>
        </xdr:cNvPr>
        <xdr:cNvSpPr/>
      </xdr:nvSpPr>
      <xdr:spPr>
        <a:xfrm>
          <a:off x="498592" y="743186"/>
          <a:ext cx="2173111" cy="1222963"/>
        </a:xfrm>
        <a:prstGeom prst="homePlate">
          <a:avLst/>
        </a:prstGeom>
        <a:solidFill>
          <a:schemeClr val="accent6"/>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solidFill>
                <a:sysClr val="windowText" lastClr="000000"/>
              </a:solidFill>
            </a:rPr>
            <a:t>if</a:t>
          </a:r>
          <a:r>
            <a:rPr lang="en-US" sz="1100" baseline="0">
              <a:solidFill>
                <a:sysClr val="windowText" lastClr="000000"/>
              </a:solidFill>
            </a:rPr>
            <a:t> </a:t>
          </a:r>
          <a:r>
            <a:rPr lang="en-US" sz="1100" b="1" baseline="0">
              <a:solidFill>
                <a:sysClr val="windowText" lastClr="000000"/>
              </a:solidFill>
            </a:rPr>
            <a:t>Product</a:t>
          </a:r>
          <a:r>
            <a:rPr lang="en-US" sz="1100" baseline="0">
              <a:solidFill>
                <a:sysClr val="windowText" lastClr="000000"/>
              </a:solidFill>
            </a:rPr>
            <a:t> is </a:t>
          </a:r>
          <a:r>
            <a:rPr lang="en-US" sz="1100">
              <a:solidFill>
                <a:sysClr val="windowText" lastClr="000000"/>
              </a:solidFill>
            </a:rPr>
            <a:t>Insurance based or</a:t>
          </a:r>
          <a:r>
            <a:rPr lang="en-US" sz="1100" baseline="0">
              <a:solidFill>
                <a:sysClr val="windowText" lastClr="000000"/>
              </a:solidFill>
            </a:rPr>
            <a:t> </a:t>
          </a:r>
          <a:r>
            <a:rPr lang="en-US" sz="1100">
              <a:solidFill>
                <a:sysClr val="windowText" lastClr="000000"/>
              </a:solidFill>
            </a:rPr>
            <a:t>Reinsurance or</a:t>
          </a:r>
          <a:r>
            <a:rPr lang="en-US" sz="1100" baseline="0">
              <a:solidFill>
                <a:sysClr val="windowText" lastClr="000000"/>
              </a:solidFill>
            </a:rPr>
            <a:t> has </a:t>
          </a:r>
          <a:r>
            <a:rPr lang="en-US" sz="1100">
              <a:solidFill>
                <a:sysClr val="windowText" lastClr="000000"/>
              </a:solidFill>
            </a:rPr>
            <a:t>Investment component, then </a:t>
          </a:r>
          <a:r>
            <a:rPr lang="en-US" sz="1100" b="1">
              <a:solidFill>
                <a:sysClr val="windowText" lastClr="000000"/>
              </a:solidFill>
            </a:rPr>
            <a:t>Yes</a:t>
          </a:r>
        </a:p>
      </xdr:txBody>
    </xdr:sp>
    <xdr:clientData/>
  </xdr:twoCellAnchor>
  <xdr:twoCellAnchor>
    <xdr:from>
      <xdr:col>1</xdr:col>
      <xdr:colOff>263407</xdr:colOff>
      <xdr:row>4</xdr:row>
      <xdr:rowOff>94075</xdr:rowOff>
    </xdr:from>
    <xdr:to>
      <xdr:col>3</xdr:col>
      <xdr:colOff>827852</xdr:colOff>
      <xdr:row>4</xdr:row>
      <xdr:rowOff>1270001</xdr:rowOff>
    </xdr:to>
    <xdr:sp macro="" textlink="">
      <xdr:nvSpPr>
        <xdr:cNvPr id="29" name="Pentagon 28">
          <a:extLst>
            <a:ext uri="{FF2B5EF4-FFF2-40B4-BE49-F238E27FC236}">
              <a16:creationId xmlns:a16="http://schemas.microsoft.com/office/drawing/2014/main" id="{00000000-0008-0000-0000-00001D000000}"/>
            </a:ext>
          </a:extLst>
        </xdr:cNvPr>
        <xdr:cNvSpPr/>
      </xdr:nvSpPr>
      <xdr:spPr>
        <a:xfrm>
          <a:off x="470370" y="2116668"/>
          <a:ext cx="2191926" cy="117592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solidFill>
                <a:sysClr val="windowText" lastClr="000000"/>
              </a:solidFill>
            </a:rPr>
            <a:t>if</a:t>
          </a:r>
          <a:r>
            <a:rPr lang="en-US" sz="1100" baseline="0">
              <a:solidFill>
                <a:sysClr val="windowText" lastClr="000000"/>
              </a:solidFill>
            </a:rPr>
            <a:t> </a:t>
          </a:r>
          <a:r>
            <a:rPr lang="en-US" sz="1100" b="1" baseline="0">
              <a:solidFill>
                <a:sysClr val="windowText" lastClr="000000"/>
              </a:solidFill>
            </a:rPr>
            <a:t>Feeder File </a:t>
          </a:r>
          <a:r>
            <a:rPr lang="en-US" sz="1100" baseline="0">
              <a:solidFill>
                <a:sysClr val="windowText" lastClr="000000"/>
              </a:solidFill>
            </a:rPr>
            <a:t>contains enough IFRS specific transactional data and non-Fin data points then </a:t>
          </a:r>
          <a:r>
            <a:rPr lang="en-US" sz="1100" b="1" baseline="0">
              <a:solidFill>
                <a:sysClr val="windowText" lastClr="000000"/>
              </a:solidFill>
            </a:rPr>
            <a:t>PTF</a:t>
          </a:r>
          <a:endParaRPr lang="en-US" sz="1100" b="1">
            <a:solidFill>
              <a:sysClr val="windowText" lastClr="000000"/>
            </a:solidFill>
          </a:endParaRPr>
        </a:p>
      </xdr:txBody>
    </xdr:sp>
    <xdr:clientData/>
  </xdr:twoCellAnchor>
  <xdr:twoCellAnchor>
    <xdr:from>
      <xdr:col>1</xdr:col>
      <xdr:colOff>244592</xdr:colOff>
      <xdr:row>5</xdr:row>
      <xdr:rowOff>94075</xdr:rowOff>
    </xdr:from>
    <xdr:to>
      <xdr:col>2</xdr:col>
      <xdr:colOff>677333</xdr:colOff>
      <xdr:row>5</xdr:row>
      <xdr:rowOff>1270001</xdr:rowOff>
    </xdr:to>
    <xdr:sp macro="" textlink="">
      <xdr:nvSpPr>
        <xdr:cNvPr id="31" name="Pentagon 30">
          <a:extLst>
            <a:ext uri="{FF2B5EF4-FFF2-40B4-BE49-F238E27FC236}">
              <a16:creationId xmlns:a16="http://schemas.microsoft.com/office/drawing/2014/main" id="{00000000-0008-0000-0000-00001F000000}"/>
            </a:ext>
          </a:extLst>
        </xdr:cNvPr>
        <xdr:cNvSpPr/>
      </xdr:nvSpPr>
      <xdr:spPr>
        <a:xfrm>
          <a:off x="451555" y="3461927"/>
          <a:ext cx="1175926" cy="117592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solidFill>
                <a:sysClr val="windowText" lastClr="000000"/>
              </a:solidFill>
            </a:rPr>
            <a:t>feeeder by feeder </a:t>
          </a:r>
          <a:r>
            <a:rPr lang="en-US" sz="1100" b="1">
              <a:solidFill>
                <a:sysClr val="windowText" lastClr="000000"/>
              </a:solidFill>
            </a:rPr>
            <a:t>Assessment</a:t>
          </a:r>
          <a:r>
            <a:rPr lang="en-US" sz="1100" baseline="0">
              <a:solidFill>
                <a:sysClr val="windowText" lastClr="000000"/>
              </a:solidFill>
            </a:rPr>
            <a:t>required</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6575</xdr:colOff>
      <xdr:row>0</xdr:row>
      <xdr:rowOff>180975</xdr:rowOff>
    </xdr:from>
    <xdr:to>
      <xdr:col>11</xdr:col>
      <xdr:colOff>638450</xdr:colOff>
      <xdr:row>15</xdr:row>
      <xdr:rowOff>66675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461963</xdr:colOff>
      <xdr:row>16</xdr:row>
      <xdr:rowOff>47625</xdr:rowOff>
    </xdr:from>
    <xdr:to>
      <xdr:col>11</xdr:col>
      <xdr:colOff>628928</xdr:colOff>
      <xdr:row>30</xdr:row>
      <xdr:rowOff>123825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6577</xdr:colOff>
      <xdr:row>30</xdr:row>
      <xdr:rowOff>161925</xdr:rowOff>
    </xdr:from>
    <xdr:to>
      <xdr:col>11</xdr:col>
      <xdr:colOff>638452</xdr:colOff>
      <xdr:row>45</xdr:row>
      <xdr:rowOff>47625</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xdr:colOff>
      <xdr:row>7</xdr:row>
      <xdr:rowOff>260049</xdr:rowOff>
    </xdr:from>
    <xdr:to>
      <xdr:col>6</xdr:col>
      <xdr:colOff>586740</xdr:colOff>
      <xdr:row>7</xdr:row>
      <xdr:rowOff>442929</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3429879" y="2553376"/>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LF</a:t>
          </a:r>
        </a:p>
      </xdr:txBody>
    </xdr:sp>
    <xdr:clientData/>
  </xdr:twoCellAnchor>
  <xdr:twoCellAnchor>
    <xdr:from>
      <xdr:col>10</xdr:col>
      <xdr:colOff>22859</xdr:colOff>
      <xdr:row>7</xdr:row>
      <xdr:rowOff>473953</xdr:rowOff>
    </xdr:from>
    <xdr:to>
      <xdr:col>10</xdr:col>
      <xdr:colOff>586739</xdr:colOff>
      <xdr:row>7</xdr:row>
      <xdr:rowOff>656833</xdr:rowOff>
    </xdr:to>
    <xdr:sp macro="" textlink="">
      <xdr:nvSpPr>
        <xdr:cNvPr id="22" name="Rounded Rectangle 21">
          <a:extLst>
            <a:ext uri="{FF2B5EF4-FFF2-40B4-BE49-F238E27FC236}">
              <a16:creationId xmlns:a16="http://schemas.microsoft.com/office/drawing/2014/main" id="{00000000-0008-0000-0300-000016000000}"/>
            </a:ext>
          </a:extLst>
        </xdr:cNvPr>
        <xdr:cNvSpPr/>
      </xdr:nvSpPr>
      <xdr:spPr>
        <a:xfrm>
          <a:off x="5862417" y="276728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IF</a:t>
          </a:r>
        </a:p>
      </xdr:txBody>
    </xdr:sp>
    <xdr:clientData/>
  </xdr:twoCellAnchor>
  <xdr:twoCellAnchor>
    <xdr:from>
      <xdr:col>9</xdr:col>
      <xdr:colOff>22567</xdr:colOff>
      <xdr:row>7</xdr:row>
      <xdr:rowOff>255742</xdr:rowOff>
    </xdr:from>
    <xdr:to>
      <xdr:col>9</xdr:col>
      <xdr:colOff>586447</xdr:colOff>
      <xdr:row>7</xdr:row>
      <xdr:rowOff>438622</xdr:rowOff>
    </xdr:to>
    <xdr:sp macro="" textlink="">
      <xdr:nvSpPr>
        <xdr:cNvPr id="23" name="Rounded Rectangle 22">
          <a:extLst>
            <a:ext uri="{FF2B5EF4-FFF2-40B4-BE49-F238E27FC236}">
              <a16:creationId xmlns:a16="http://schemas.microsoft.com/office/drawing/2014/main" id="{00000000-0008-0000-0300-000017000000}"/>
            </a:ext>
          </a:extLst>
        </xdr:cNvPr>
        <xdr:cNvSpPr/>
      </xdr:nvSpPr>
      <xdr:spPr>
        <a:xfrm>
          <a:off x="5253990" y="2549069"/>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L3 (LA)</a:t>
          </a:r>
        </a:p>
      </xdr:txBody>
    </xdr:sp>
    <xdr:clientData/>
  </xdr:twoCellAnchor>
  <xdr:twoCellAnchor>
    <xdr:from>
      <xdr:col>8</xdr:col>
      <xdr:colOff>30505</xdr:colOff>
      <xdr:row>7</xdr:row>
      <xdr:rowOff>255611</xdr:rowOff>
    </xdr:from>
    <xdr:to>
      <xdr:col>8</xdr:col>
      <xdr:colOff>594385</xdr:colOff>
      <xdr:row>7</xdr:row>
      <xdr:rowOff>438491</xdr:rowOff>
    </xdr:to>
    <xdr:sp macro="" textlink="">
      <xdr:nvSpPr>
        <xdr:cNvPr id="24" name="Rounded Rectangle 23">
          <a:extLst>
            <a:ext uri="{FF2B5EF4-FFF2-40B4-BE49-F238E27FC236}">
              <a16:creationId xmlns:a16="http://schemas.microsoft.com/office/drawing/2014/main" id="{00000000-0008-0000-0300-000018000000}"/>
            </a:ext>
          </a:extLst>
        </xdr:cNvPr>
        <xdr:cNvSpPr/>
      </xdr:nvSpPr>
      <xdr:spPr>
        <a:xfrm>
          <a:off x="4653793" y="254893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L2 (LA)</a:t>
          </a:r>
        </a:p>
      </xdr:txBody>
    </xdr:sp>
    <xdr:clientData/>
  </xdr:twoCellAnchor>
  <xdr:twoCellAnchor>
    <xdr:from>
      <xdr:col>8</xdr:col>
      <xdr:colOff>22860</xdr:colOff>
      <xdr:row>7</xdr:row>
      <xdr:rowOff>1148323</xdr:rowOff>
    </xdr:from>
    <xdr:to>
      <xdr:col>8</xdr:col>
      <xdr:colOff>586740</xdr:colOff>
      <xdr:row>7</xdr:row>
      <xdr:rowOff>1331203</xdr:rowOff>
    </xdr:to>
    <xdr:sp macro="" textlink="">
      <xdr:nvSpPr>
        <xdr:cNvPr id="25" name="Rounded Rectangle 24">
          <a:extLst>
            <a:ext uri="{FF2B5EF4-FFF2-40B4-BE49-F238E27FC236}">
              <a16:creationId xmlns:a16="http://schemas.microsoft.com/office/drawing/2014/main" id="{00000000-0008-0000-0300-000019000000}"/>
            </a:ext>
          </a:extLst>
        </xdr:cNvPr>
        <xdr:cNvSpPr/>
      </xdr:nvSpPr>
      <xdr:spPr>
        <a:xfrm>
          <a:off x="4646148" y="344165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LU</a:t>
          </a:r>
        </a:p>
      </xdr:txBody>
    </xdr:sp>
    <xdr:clientData/>
  </xdr:twoCellAnchor>
  <xdr:twoCellAnchor>
    <xdr:from>
      <xdr:col>10</xdr:col>
      <xdr:colOff>22569</xdr:colOff>
      <xdr:row>7</xdr:row>
      <xdr:rowOff>915033</xdr:rowOff>
    </xdr:from>
    <xdr:to>
      <xdr:col>10</xdr:col>
      <xdr:colOff>586449</xdr:colOff>
      <xdr:row>7</xdr:row>
      <xdr:rowOff>1097913</xdr:rowOff>
    </xdr:to>
    <xdr:sp macro="" textlink="">
      <xdr:nvSpPr>
        <xdr:cNvPr id="26" name="Rounded Rectangle 25">
          <a:extLst>
            <a:ext uri="{FF2B5EF4-FFF2-40B4-BE49-F238E27FC236}">
              <a16:creationId xmlns:a16="http://schemas.microsoft.com/office/drawing/2014/main" id="{00000000-0008-0000-0300-00001A000000}"/>
            </a:ext>
          </a:extLst>
        </xdr:cNvPr>
        <xdr:cNvSpPr/>
      </xdr:nvSpPr>
      <xdr:spPr>
        <a:xfrm>
          <a:off x="5862127" y="320836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M1 (LF)</a:t>
          </a:r>
        </a:p>
      </xdr:txBody>
    </xdr:sp>
    <xdr:clientData/>
  </xdr:twoCellAnchor>
  <xdr:twoCellAnchor>
    <xdr:from>
      <xdr:col>9</xdr:col>
      <xdr:colOff>15240</xdr:colOff>
      <xdr:row>7</xdr:row>
      <xdr:rowOff>1150374</xdr:rowOff>
    </xdr:from>
    <xdr:to>
      <xdr:col>9</xdr:col>
      <xdr:colOff>579120</xdr:colOff>
      <xdr:row>7</xdr:row>
      <xdr:rowOff>1333254</xdr:rowOff>
    </xdr:to>
    <xdr:sp macro="" textlink="">
      <xdr:nvSpPr>
        <xdr:cNvPr id="27" name="Rounded Rectangle 26">
          <a:extLst>
            <a:ext uri="{FF2B5EF4-FFF2-40B4-BE49-F238E27FC236}">
              <a16:creationId xmlns:a16="http://schemas.microsoft.com/office/drawing/2014/main" id="{00000000-0008-0000-0300-00001B000000}"/>
            </a:ext>
          </a:extLst>
        </xdr:cNvPr>
        <xdr:cNvSpPr/>
      </xdr:nvSpPr>
      <xdr:spPr>
        <a:xfrm>
          <a:off x="5246663" y="3443701"/>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PY</a:t>
          </a:r>
        </a:p>
      </xdr:txBody>
    </xdr:sp>
    <xdr:clientData/>
  </xdr:twoCellAnchor>
  <xdr:twoCellAnchor>
    <xdr:from>
      <xdr:col>10</xdr:col>
      <xdr:colOff>22567</xdr:colOff>
      <xdr:row>7</xdr:row>
      <xdr:rowOff>255184</xdr:rowOff>
    </xdr:from>
    <xdr:to>
      <xdr:col>10</xdr:col>
      <xdr:colOff>586447</xdr:colOff>
      <xdr:row>7</xdr:row>
      <xdr:rowOff>438064</xdr:rowOff>
    </xdr:to>
    <xdr:sp macro="" textlink="">
      <xdr:nvSpPr>
        <xdr:cNvPr id="28" name="Rounded Rectangle 27">
          <a:extLst>
            <a:ext uri="{FF2B5EF4-FFF2-40B4-BE49-F238E27FC236}">
              <a16:creationId xmlns:a16="http://schemas.microsoft.com/office/drawing/2014/main" id="{00000000-0008-0000-0300-00001C000000}"/>
            </a:ext>
          </a:extLst>
        </xdr:cNvPr>
        <xdr:cNvSpPr/>
      </xdr:nvSpPr>
      <xdr:spPr>
        <a:xfrm>
          <a:off x="5862125" y="2548511"/>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PZ (GS)</a:t>
          </a:r>
        </a:p>
      </xdr:txBody>
    </xdr:sp>
    <xdr:clientData/>
  </xdr:twoCellAnchor>
  <xdr:twoCellAnchor>
    <xdr:from>
      <xdr:col>9</xdr:col>
      <xdr:colOff>22567</xdr:colOff>
      <xdr:row>7</xdr:row>
      <xdr:rowOff>476431</xdr:rowOff>
    </xdr:from>
    <xdr:to>
      <xdr:col>9</xdr:col>
      <xdr:colOff>586447</xdr:colOff>
      <xdr:row>7</xdr:row>
      <xdr:rowOff>659311</xdr:rowOff>
    </xdr:to>
    <xdr:sp macro="" textlink="">
      <xdr:nvSpPr>
        <xdr:cNvPr id="29" name="Rounded Rectangle 28">
          <a:extLst>
            <a:ext uri="{FF2B5EF4-FFF2-40B4-BE49-F238E27FC236}">
              <a16:creationId xmlns:a16="http://schemas.microsoft.com/office/drawing/2014/main" id="{00000000-0008-0000-0300-00001D000000}"/>
            </a:ext>
          </a:extLst>
        </xdr:cNvPr>
        <xdr:cNvSpPr/>
      </xdr:nvSpPr>
      <xdr:spPr>
        <a:xfrm>
          <a:off x="5253990" y="276975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SJ</a:t>
          </a:r>
        </a:p>
      </xdr:txBody>
    </xdr:sp>
    <xdr:clientData/>
  </xdr:twoCellAnchor>
  <xdr:twoCellAnchor>
    <xdr:from>
      <xdr:col>8</xdr:col>
      <xdr:colOff>22274</xdr:colOff>
      <xdr:row>7</xdr:row>
      <xdr:rowOff>29940</xdr:rowOff>
    </xdr:from>
    <xdr:to>
      <xdr:col>8</xdr:col>
      <xdr:colOff>586154</xdr:colOff>
      <xdr:row>7</xdr:row>
      <xdr:rowOff>212820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4645562" y="2323267"/>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AD</a:t>
          </a:r>
        </a:p>
      </xdr:txBody>
    </xdr:sp>
    <xdr:clientData/>
  </xdr:twoCellAnchor>
  <xdr:twoCellAnchor>
    <xdr:from>
      <xdr:col>7</xdr:col>
      <xdr:colOff>22567</xdr:colOff>
      <xdr:row>7</xdr:row>
      <xdr:rowOff>253851</xdr:rowOff>
    </xdr:from>
    <xdr:to>
      <xdr:col>7</xdr:col>
      <xdr:colOff>586447</xdr:colOff>
      <xdr:row>7</xdr:row>
      <xdr:rowOff>436731</xdr:rowOff>
    </xdr:to>
    <xdr:sp macro="" textlink="">
      <xdr:nvSpPr>
        <xdr:cNvPr id="31" name="Rounded Rectangle 30">
          <a:extLst>
            <a:ext uri="{FF2B5EF4-FFF2-40B4-BE49-F238E27FC236}">
              <a16:creationId xmlns:a16="http://schemas.microsoft.com/office/drawing/2014/main" id="{00000000-0008-0000-0300-00001F000000}"/>
            </a:ext>
          </a:extLst>
        </xdr:cNvPr>
        <xdr:cNvSpPr/>
      </xdr:nvSpPr>
      <xdr:spPr>
        <a:xfrm>
          <a:off x="4037721" y="254717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JU</a:t>
          </a:r>
        </a:p>
      </xdr:txBody>
    </xdr:sp>
    <xdr:clientData/>
  </xdr:twoCellAnchor>
  <xdr:twoCellAnchor>
    <xdr:from>
      <xdr:col>10</xdr:col>
      <xdr:colOff>22858</xdr:colOff>
      <xdr:row>7</xdr:row>
      <xdr:rowOff>694933</xdr:rowOff>
    </xdr:from>
    <xdr:to>
      <xdr:col>10</xdr:col>
      <xdr:colOff>586738</xdr:colOff>
      <xdr:row>7</xdr:row>
      <xdr:rowOff>877813</xdr:rowOff>
    </xdr:to>
    <xdr:sp macro="" textlink="">
      <xdr:nvSpPr>
        <xdr:cNvPr id="32" name="Rounded Rectangle 31">
          <a:extLst>
            <a:ext uri="{FF2B5EF4-FFF2-40B4-BE49-F238E27FC236}">
              <a16:creationId xmlns:a16="http://schemas.microsoft.com/office/drawing/2014/main" id="{00000000-0008-0000-0300-000020000000}"/>
            </a:ext>
          </a:extLst>
        </xdr:cNvPr>
        <xdr:cNvSpPr/>
      </xdr:nvSpPr>
      <xdr:spPr>
        <a:xfrm>
          <a:off x="5862416" y="298826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ML</a:t>
          </a:r>
        </a:p>
      </xdr:txBody>
    </xdr:sp>
    <xdr:clientData/>
  </xdr:twoCellAnchor>
  <xdr:twoCellAnchor>
    <xdr:from>
      <xdr:col>6</xdr:col>
      <xdr:colOff>21981</xdr:colOff>
      <xdr:row>4</xdr:row>
      <xdr:rowOff>42940</xdr:rowOff>
    </xdr:from>
    <xdr:to>
      <xdr:col>8</xdr:col>
      <xdr:colOff>586154</xdr:colOff>
      <xdr:row>4</xdr:row>
      <xdr:rowOff>225820</xdr:rowOff>
    </xdr:to>
    <xdr:sp macro="" textlink="">
      <xdr:nvSpPr>
        <xdr:cNvPr id="35" name="Rounded Rectangle 34">
          <a:extLst>
            <a:ext uri="{FF2B5EF4-FFF2-40B4-BE49-F238E27FC236}">
              <a16:creationId xmlns:a16="http://schemas.microsoft.com/office/drawing/2014/main" id="{00000000-0008-0000-0300-000023000000}"/>
            </a:ext>
          </a:extLst>
        </xdr:cNvPr>
        <xdr:cNvSpPr/>
      </xdr:nvSpPr>
      <xdr:spPr>
        <a:xfrm>
          <a:off x="3425004" y="943485"/>
          <a:ext cx="1776445" cy="18288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G3 (Chess), GF (Oasis/Pheonix)</a:t>
          </a:r>
        </a:p>
      </xdr:txBody>
    </xdr:sp>
    <xdr:clientData/>
  </xdr:twoCellAnchor>
  <xdr:twoCellAnchor>
    <xdr:from>
      <xdr:col>9</xdr:col>
      <xdr:colOff>22102</xdr:colOff>
      <xdr:row>4</xdr:row>
      <xdr:rowOff>47546</xdr:rowOff>
    </xdr:from>
    <xdr:to>
      <xdr:col>9</xdr:col>
      <xdr:colOff>585982</xdr:colOff>
      <xdr:row>4</xdr:row>
      <xdr:rowOff>230426</xdr:rowOff>
    </xdr:to>
    <xdr:sp macro="" textlink="">
      <xdr:nvSpPr>
        <xdr:cNvPr id="37" name="Rounded Rectangle 36">
          <a:extLst>
            <a:ext uri="{FF2B5EF4-FFF2-40B4-BE49-F238E27FC236}">
              <a16:creationId xmlns:a16="http://schemas.microsoft.com/office/drawing/2014/main" id="{00000000-0008-0000-0300-000025000000}"/>
            </a:ext>
          </a:extLst>
        </xdr:cNvPr>
        <xdr:cNvSpPr/>
      </xdr:nvSpPr>
      <xdr:spPr>
        <a:xfrm>
          <a:off x="5243534" y="948091"/>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N8</a:t>
          </a:r>
        </a:p>
      </xdr:txBody>
    </xdr:sp>
    <xdr:clientData/>
  </xdr:twoCellAnchor>
  <xdr:twoCellAnchor>
    <xdr:from>
      <xdr:col>9</xdr:col>
      <xdr:colOff>30479</xdr:colOff>
      <xdr:row>5</xdr:row>
      <xdr:rowOff>29307</xdr:rowOff>
    </xdr:from>
    <xdr:to>
      <xdr:col>10</xdr:col>
      <xdr:colOff>615461</xdr:colOff>
      <xdr:row>5</xdr:row>
      <xdr:rowOff>219808</xdr:rowOff>
    </xdr:to>
    <xdr:sp macro="" textlink="">
      <xdr:nvSpPr>
        <xdr:cNvPr id="43" name="Rounded Rectangle 42">
          <a:extLst>
            <a:ext uri="{FF2B5EF4-FFF2-40B4-BE49-F238E27FC236}">
              <a16:creationId xmlns:a16="http://schemas.microsoft.com/office/drawing/2014/main" id="{00000000-0008-0000-0300-00002B000000}"/>
            </a:ext>
          </a:extLst>
        </xdr:cNvPr>
        <xdr:cNvSpPr/>
      </xdr:nvSpPr>
      <xdr:spPr>
        <a:xfrm>
          <a:off x="5261902" y="1567961"/>
          <a:ext cx="1193117" cy="190501"/>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YX - Elite</a:t>
          </a:r>
        </a:p>
      </xdr:txBody>
    </xdr:sp>
    <xdr:clientData/>
  </xdr:twoCellAnchor>
  <xdr:twoCellAnchor>
    <xdr:from>
      <xdr:col>6</xdr:col>
      <xdr:colOff>23153</xdr:colOff>
      <xdr:row>5</xdr:row>
      <xdr:rowOff>217146</xdr:rowOff>
    </xdr:from>
    <xdr:to>
      <xdr:col>7</xdr:col>
      <xdr:colOff>600807</xdr:colOff>
      <xdr:row>5</xdr:row>
      <xdr:rowOff>424962</xdr:rowOff>
    </xdr:to>
    <xdr:sp macro="" textlink="">
      <xdr:nvSpPr>
        <xdr:cNvPr id="44" name="Rounded Rectangle 43">
          <a:extLst>
            <a:ext uri="{FF2B5EF4-FFF2-40B4-BE49-F238E27FC236}">
              <a16:creationId xmlns:a16="http://schemas.microsoft.com/office/drawing/2014/main" id="{00000000-0008-0000-0300-00002C000000}"/>
            </a:ext>
          </a:extLst>
        </xdr:cNvPr>
        <xdr:cNvSpPr/>
      </xdr:nvSpPr>
      <xdr:spPr>
        <a:xfrm>
          <a:off x="3430172" y="1755800"/>
          <a:ext cx="1185789" cy="20781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YL - Global</a:t>
          </a:r>
        </a:p>
      </xdr:txBody>
    </xdr:sp>
    <xdr:clientData/>
  </xdr:twoCellAnchor>
  <xdr:twoCellAnchor>
    <xdr:from>
      <xdr:col>13</xdr:col>
      <xdr:colOff>22860</xdr:colOff>
      <xdr:row>6</xdr:row>
      <xdr:rowOff>68580</xdr:rowOff>
    </xdr:from>
    <xdr:to>
      <xdr:col>13</xdr:col>
      <xdr:colOff>586740</xdr:colOff>
      <xdr:row>6</xdr:row>
      <xdr:rowOff>251460</xdr:rowOff>
    </xdr:to>
    <xdr:sp macro="" textlink="">
      <xdr:nvSpPr>
        <xdr:cNvPr id="45" name="Rounded Rectangle 44">
          <a:extLst>
            <a:ext uri="{FF2B5EF4-FFF2-40B4-BE49-F238E27FC236}">
              <a16:creationId xmlns:a16="http://schemas.microsoft.com/office/drawing/2014/main" id="{00000000-0008-0000-0300-00002D000000}"/>
            </a:ext>
          </a:extLst>
        </xdr:cNvPr>
        <xdr:cNvSpPr/>
      </xdr:nvSpPr>
      <xdr:spPr>
        <a:xfrm>
          <a:off x="7741920" y="224028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ER</a:t>
          </a:r>
        </a:p>
      </xdr:txBody>
    </xdr:sp>
    <xdr:clientData/>
  </xdr:twoCellAnchor>
  <xdr:twoCellAnchor>
    <xdr:from>
      <xdr:col>13</xdr:col>
      <xdr:colOff>22860</xdr:colOff>
      <xdr:row>8</xdr:row>
      <xdr:rowOff>53340</xdr:rowOff>
    </xdr:from>
    <xdr:to>
      <xdr:col>13</xdr:col>
      <xdr:colOff>586740</xdr:colOff>
      <xdr:row>8</xdr:row>
      <xdr:rowOff>236220</xdr:rowOff>
    </xdr:to>
    <xdr:sp macro="" textlink="">
      <xdr:nvSpPr>
        <xdr:cNvPr id="46" name="Rounded Rectangle 45">
          <a:extLst>
            <a:ext uri="{FF2B5EF4-FFF2-40B4-BE49-F238E27FC236}">
              <a16:creationId xmlns:a16="http://schemas.microsoft.com/office/drawing/2014/main" id="{00000000-0008-0000-0300-00002E000000}"/>
            </a:ext>
          </a:extLst>
        </xdr:cNvPr>
        <xdr:cNvSpPr/>
      </xdr:nvSpPr>
      <xdr:spPr>
        <a:xfrm>
          <a:off x="7741920" y="350520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EY</a:t>
          </a:r>
        </a:p>
      </xdr:txBody>
    </xdr:sp>
    <xdr:clientData/>
  </xdr:twoCellAnchor>
  <xdr:twoCellAnchor>
    <xdr:from>
      <xdr:col>12</xdr:col>
      <xdr:colOff>22860</xdr:colOff>
      <xdr:row>9</xdr:row>
      <xdr:rowOff>45720</xdr:rowOff>
    </xdr:from>
    <xdr:to>
      <xdr:col>13</xdr:col>
      <xdr:colOff>571500</xdr:colOff>
      <xdr:row>9</xdr:row>
      <xdr:rowOff>236220</xdr:rowOff>
    </xdr:to>
    <xdr:sp macro="" textlink="">
      <xdr:nvSpPr>
        <xdr:cNvPr id="48" name="Rounded Rectangle 47">
          <a:extLst>
            <a:ext uri="{FF2B5EF4-FFF2-40B4-BE49-F238E27FC236}">
              <a16:creationId xmlns:a16="http://schemas.microsoft.com/office/drawing/2014/main" id="{00000000-0008-0000-0300-000030000000}"/>
            </a:ext>
          </a:extLst>
        </xdr:cNvPr>
        <xdr:cNvSpPr/>
      </xdr:nvSpPr>
      <xdr:spPr>
        <a:xfrm>
          <a:off x="7132320" y="3810000"/>
          <a:ext cx="1158240"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DC</a:t>
          </a:r>
          <a:r>
            <a:rPr lang="en-US" sz="800"/>
            <a:t> (x50)</a:t>
          </a:r>
        </a:p>
      </xdr:txBody>
    </xdr:sp>
    <xdr:clientData/>
  </xdr:twoCellAnchor>
  <xdr:twoCellAnchor>
    <xdr:from>
      <xdr:col>13</xdr:col>
      <xdr:colOff>22860</xdr:colOff>
      <xdr:row>9</xdr:row>
      <xdr:rowOff>297180</xdr:rowOff>
    </xdr:from>
    <xdr:to>
      <xdr:col>13</xdr:col>
      <xdr:colOff>586740</xdr:colOff>
      <xdr:row>9</xdr:row>
      <xdr:rowOff>480060</xdr:rowOff>
    </xdr:to>
    <xdr:sp macro="" textlink="">
      <xdr:nvSpPr>
        <xdr:cNvPr id="49" name="Rounded Rectangle 48">
          <a:extLst>
            <a:ext uri="{FF2B5EF4-FFF2-40B4-BE49-F238E27FC236}">
              <a16:creationId xmlns:a16="http://schemas.microsoft.com/office/drawing/2014/main" id="{00000000-0008-0000-0300-000031000000}"/>
            </a:ext>
          </a:extLst>
        </xdr:cNvPr>
        <xdr:cNvSpPr/>
      </xdr:nvSpPr>
      <xdr:spPr>
        <a:xfrm>
          <a:off x="7741920" y="406146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WX</a:t>
          </a:r>
        </a:p>
      </xdr:txBody>
    </xdr:sp>
    <xdr:clientData/>
  </xdr:twoCellAnchor>
  <xdr:twoCellAnchor>
    <xdr:from>
      <xdr:col>5</xdr:col>
      <xdr:colOff>603645</xdr:colOff>
      <xdr:row>15</xdr:row>
      <xdr:rowOff>1920502</xdr:rowOff>
    </xdr:from>
    <xdr:to>
      <xdr:col>9</xdr:col>
      <xdr:colOff>83820</xdr:colOff>
      <xdr:row>15</xdr:row>
      <xdr:rowOff>2091236</xdr:rowOff>
    </xdr:to>
    <xdr:sp macro="" textlink="">
      <xdr:nvSpPr>
        <xdr:cNvPr id="52" name="Rounded Rectangle 51">
          <a:extLst>
            <a:ext uri="{FF2B5EF4-FFF2-40B4-BE49-F238E27FC236}">
              <a16:creationId xmlns:a16="http://schemas.microsoft.com/office/drawing/2014/main" id="{00000000-0008-0000-0300-000034000000}"/>
            </a:ext>
          </a:extLst>
        </xdr:cNvPr>
        <xdr:cNvSpPr/>
      </xdr:nvSpPr>
      <xdr:spPr>
        <a:xfrm>
          <a:off x="3400531" y="7661479"/>
          <a:ext cx="1904721" cy="17073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GU (Oasis,</a:t>
          </a:r>
          <a:r>
            <a:rPr lang="en-US" sz="1000" baseline="0"/>
            <a:t> Genesis</a:t>
          </a:r>
          <a:r>
            <a:rPr lang="en-US" sz="1000"/>
            <a:t>), G2 (Chess)</a:t>
          </a:r>
        </a:p>
      </xdr:txBody>
    </xdr:sp>
    <xdr:clientData/>
  </xdr:twoCellAnchor>
  <xdr:twoCellAnchor>
    <xdr:from>
      <xdr:col>4</xdr:col>
      <xdr:colOff>302172</xdr:colOff>
      <xdr:row>15</xdr:row>
      <xdr:rowOff>511209</xdr:rowOff>
    </xdr:from>
    <xdr:to>
      <xdr:col>6</xdr:col>
      <xdr:colOff>403859</xdr:colOff>
      <xdr:row>15</xdr:row>
      <xdr:rowOff>688028</xdr:rowOff>
    </xdr:to>
    <xdr:sp macro="" textlink="">
      <xdr:nvSpPr>
        <xdr:cNvPr id="53" name="Rounded Rectangle 52">
          <a:extLst>
            <a:ext uri="{FF2B5EF4-FFF2-40B4-BE49-F238E27FC236}">
              <a16:creationId xmlns:a16="http://schemas.microsoft.com/office/drawing/2014/main" id="{00000000-0008-0000-0300-000035000000}"/>
            </a:ext>
          </a:extLst>
        </xdr:cNvPr>
        <xdr:cNvSpPr/>
      </xdr:nvSpPr>
      <xdr:spPr>
        <a:xfrm>
          <a:off x="2502775" y="6127675"/>
          <a:ext cx="1323515" cy="17681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50"/>
            <a:t>UF (Compass daily)</a:t>
          </a:r>
        </a:p>
      </xdr:txBody>
    </xdr:sp>
    <xdr:clientData/>
  </xdr:twoCellAnchor>
  <xdr:twoCellAnchor>
    <xdr:from>
      <xdr:col>4</xdr:col>
      <xdr:colOff>302173</xdr:colOff>
      <xdr:row>15</xdr:row>
      <xdr:rowOff>723477</xdr:rowOff>
    </xdr:from>
    <xdr:to>
      <xdr:col>6</xdr:col>
      <xdr:colOff>388620</xdr:colOff>
      <xdr:row>15</xdr:row>
      <xdr:rowOff>941595</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2502776" y="6339943"/>
          <a:ext cx="1308275" cy="21811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50"/>
            <a:t>UH (Compass - bi)</a:t>
          </a:r>
        </a:p>
      </xdr:txBody>
    </xdr:sp>
    <xdr:clientData/>
  </xdr:twoCellAnchor>
  <xdr:twoCellAnchor>
    <xdr:from>
      <xdr:col>4</xdr:col>
      <xdr:colOff>289034</xdr:colOff>
      <xdr:row>15</xdr:row>
      <xdr:rowOff>173266</xdr:rowOff>
    </xdr:from>
    <xdr:to>
      <xdr:col>6</xdr:col>
      <xdr:colOff>405847</xdr:colOff>
      <xdr:row>15</xdr:row>
      <xdr:rowOff>422414</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2489637" y="5789732"/>
          <a:ext cx="1338641" cy="24914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50"/>
            <a:t>UE (Compass)</a:t>
          </a:r>
        </a:p>
      </xdr:txBody>
    </xdr:sp>
    <xdr:clientData/>
  </xdr:twoCellAnchor>
  <xdr:twoCellAnchor>
    <xdr:from>
      <xdr:col>7</xdr:col>
      <xdr:colOff>30474</xdr:colOff>
      <xdr:row>15</xdr:row>
      <xdr:rowOff>859601</xdr:rowOff>
    </xdr:from>
    <xdr:to>
      <xdr:col>7</xdr:col>
      <xdr:colOff>594354</xdr:colOff>
      <xdr:row>15</xdr:row>
      <xdr:rowOff>1042481</xdr:rowOff>
    </xdr:to>
    <xdr:sp macro="" textlink="">
      <xdr:nvSpPr>
        <xdr:cNvPr id="57" name="Rounded Rectangle 56">
          <a:extLst>
            <a:ext uri="{FF2B5EF4-FFF2-40B4-BE49-F238E27FC236}">
              <a16:creationId xmlns:a16="http://schemas.microsoft.com/office/drawing/2014/main" id="{00000000-0008-0000-0300-000039000000}"/>
            </a:ext>
          </a:extLst>
        </xdr:cNvPr>
        <xdr:cNvSpPr/>
      </xdr:nvSpPr>
      <xdr:spPr>
        <a:xfrm>
          <a:off x="4039633" y="6600578"/>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UN (GH)</a:t>
          </a:r>
          <a:endParaRPr lang="en-US" sz="1100"/>
        </a:p>
      </xdr:txBody>
    </xdr:sp>
    <xdr:clientData/>
  </xdr:twoCellAnchor>
  <xdr:twoCellAnchor>
    <xdr:from>
      <xdr:col>8</xdr:col>
      <xdr:colOff>23148</xdr:colOff>
      <xdr:row>15</xdr:row>
      <xdr:rowOff>1002872</xdr:rowOff>
    </xdr:from>
    <xdr:to>
      <xdr:col>8</xdr:col>
      <xdr:colOff>585562</xdr:colOff>
      <xdr:row>15</xdr:row>
      <xdr:rowOff>1185752</xdr:rowOff>
    </xdr:to>
    <xdr:sp macro="" textlink="">
      <xdr:nvSpPr>
        <xdr:cNvPr id="58" name="Rounded Rectangle 57">
          <a:extLst>
            <a:ext uri="{FF2B5EF4-FFF2-40B4-BE49-F238E27FC236}">
              <a16:creationId xmlns:a16="http://schemas.microsoft.com/office/drawing/2014/main" id="{00000000-0008-0000-0300-00003A000000}"/>
            </a:ext>
          </a:extLst>
        </xdr:cNvPr>
        <xdr:cNvSpPr/>
      </xdr:nvSpPr>
      <xdr:spPr>
        <a:xfrm>
          <a:off x="4638443" y="6743849"/>
          <a:ext cx="562414"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UO (CPS)</a:t>
          </a:r>
        </a:p>
      </xdr:txBody>
    </xdr:sp>
    <xdr:clientData/>
  </xdr:twoCellAnchor>
  <xdr:twoCellAnchor>
    <xdr:from>
      <xdr:col>7</xdr:col>
      <xdr:colOff>24521</xdr:colOff>
      <xdr:row>15</xdr:row>
      <xdr:rowOff>1082000</xdr:rowOff>
    </xdr:from>
    <xdr:to>
      <xdr:col>7</xdr:col>
      <xdr:colOff>588401</xdr:colOff>
      <xdr:row>15</xdr:row>
      <xdr:rowOff>1264880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4033680" y="6822977"/>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UP (LCS)</a:t>
          </a:r>
        </a:p>
      </xdr:txBody>
    </xdr:sp>
    <xdr:clientData/>
  </xdr:twoCellAnchor>
  <xdr:twoCellAnchor>
    <xdr:from>
      <xdr:col>7</xdr:col>
      <xdr:colOff>26188</xdr:colOff>
      <xdr:row>15</xdr:row>
      <xdr:rowOff>395637</xdr:rowOff>
    </xdr:from>
    <xdr:to>
      <xdr:col>7</xdr:col>
      <xdr:colOff>590068</xdr:colOff>
      <xdr:row>15</xdr:row>
      <xdr:rowOff>578517</xdr:rowOff>
    </xdr:to>
    <xdr:sp macro="" textlink="">
      <xdr:nvSpPr>
        <xdr:cNvPr id="60" name="Rounded Rectangle 59">
          <a:extLst>
            <a:ext uri="{FF2B5EF4-FFF2-40B4-BE49-F238E27FC236}">
              <a16:creationId xmlns:a16="http://schemas.microsoft.com/office/drawing/2014/main" id="{00000000-0008-0000-0300-00003C000000}"/>
            </a:ext>
          </a:extLst>
        </xdr:cNvPr>
        <xdr:cNvSpPr/>
      </xdr:nvSpPr>
      <xdr:spPr>
        <a:xfrm>
          <a:off x="4035347" y="6136614"/>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UL (GI)</a:t>
          </a:r>
          <a:endParaRPr lang="en-US" sz="1100"/>
        </a:p>
      </xdr:txBody>
    </xdr:sp>
    <xdr:clientData/>
  </xdr:twoCellAnchor>
  <xdr:twoCellAnchor>
    <xdr:from>
      <xdr:col>8</xdr:col>
      <xdr:colOff>302651</xdr:colOff>
      <xdr:row>15</xdr:row>
      <xdr:rowOff>616135</xdr:rowOff>
    </xdr:from>
    <xdr:to>
      <xdr:col>9</xdr:col>
      <xdr:colOff>297180</xdr:colOff>
      <xdr:row>15</xdr:row>
      <xdr:rowOff>964036</xdr:rowOff>
    </xdr:to>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4917946" y="6357112"/>
          <a:ext cx="600666" cy="347901"/>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UU (GroupFacts)</a:t>
          </a:r>
        </a:p>
      </xdr:txBody>
    </xdr:sp>
    <xdr:clientData/>
  </xdr:twoCellAnchor>
  <xdr:twoCellAnchor>
    <xdr:from>
      <xdr:col>8</xdr:col>
      <xdr:colOff>302652</xdr:colOff>
      <xdr:row>15</xdr:row>
      <xdr:rowOff>30004</xdr:rowOff>
    </xdr:from>
    <xdr:to>
      <xdr:col>9</xdr:col>
      <xdr:colOff>304800</xdr:colOff>
      <xdr:row>15</xdr:row>
      <xdr:rowOff>418625</xdr:rowOff>
    </xdr:to>
    <xdr:sp macro="" textlink="">
      <xdr:nvSpPr>
        <xdr:cNvPr id="63" name="Rounded Rectangle 62">
          <a:extLst>
            <a:ext uri="{FF2B5EF4-FFF2-40B4-BE49-F238E27FC236}">
              <a16:creationId xmlns:a16="http://schemas.microsoft.com/office/drawing/2014/main" id="{00000000-0008-0000-0300-00003F000000}"/>
            </a:ext>
          </a:extLst>
        </xdr:cNvPr>
        <xdr:cNvSpPr/>
      </xdr:nvSpPr>
      <xdr:spPr>
        <a:xfrm>
          <a:off x="4917947" y="5770981"/>
          <a:ext cx="608285" cy="388621"/>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UV (GroupFacts CO)</a:t>
          </a:r>
          <a:endParaRPr lang="en-US" sz="1100"/>
        </a:p>
      </xdr:txBody>
    </xdr:sp>
    <xdr:clientData/>
  </xdr:twoCellAnchor>
  <xdr:twoCellAnchor>
    <xdr:from>
      <xdr:col>9</xdr:col>
      <xdr:colOff>21188</xdr:colOff>
      <xdr:row>15</xdr:row>
      <xdr:rowOff>1005887</xdr:rowOff>
    </xdr:from>
    <xdr:to>
      <xdr:col>9</xdr:col>
      <xdr:colOff>585068</xdr:colOff>
      <xdr:row>15</xdr:row>
      <xdr:rowOff>1437130</xdr:rowOff>
    </xdr:to>
    <xdr:sp macro="" textlink="">
      <xdr:nvSpPr>
        <xdr:cNvPr id="64" name="Rounded Rectangle 63">
          <a:extLst>
            <a:ext uri="{FF2B5EF4-FFF2-40B4-BE49-F238E27FC236}">
              <a16:creationId xmlns:a16="http://schemas.microsoft.com/office/drawing/2014/main" id="{00000000-0008-0000-0300-000040000000}"/>
            </a:ext>
          </a:extLst>
        </xdr:cNvPr>
        <xdr:cNvSpPr/>
      </xdr:nvSpPr>
      <xdr:spPr>
        <a:xfrm>
          <a:off x="5242620" y="6746864"/>
          <a:ext cx="563880" cy="431243"/>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UW (Claimfacts)</a:t>
          </a:r>
        </a:p>
      </xdr:txBody>
    </xdr:sp>
    <xdr:clientData/>
  </xdr:twoCellAnchor>
  <xdr:twoCellAnchor>
    <xdr:from>
      <xdr:col>10</xdr:col>
      <xdr:colOff>21186</xdr:colOff>
      <xdr:row>15</xdr:row>
      <xdr:rowOff>1475895</xdr:rowOff>
    </xdr:from>
    <xdr:to>
      <xdr:col>10</xdr:col>
      <xdr:colOff>777240</xdr:colOff>
      <xdr:row>15</xdr:row>
      <xdr:rowOff>1764499</xdr:rowOff>
    </xdr:to>
    <xdr:sp macro="" textlink="">
      <xdr:nvSpPr>
        <xdr:cNvPr id="65" name="Rounded Rectangle 64">
          <a:extLst>
            <a:ext uri="{FF2B5EF4-FFF2-40B4-BE49-F238E27FC236}">
              <a16:creationId xmlns:a16="http://schemas.microsoft.com/office/drawing/2014/main" id="{00000000-0008-0000-0300-000041000000}"/>
            </a:ext>
          </a:extLst>
        </xdr:cNvPr>
        <xdr:cNvSpPr/>
      </xdr:nvSpPr>
      <xdr:spPr>
        <a:xfrm>
          <a:off x="5848754" y="7216872"/>
          <a:ext cx="756054" cy="288604"/>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UY (Capfacts)</a:t>
          </a:r>
        </a:p>
      </xdr:txBody>
    </xdr:sp>
    <xdr:clientData/>
  </xdr:twoCellAnchor>
  <xdr:twoCellAnchor>
    <xdr:from>
      <xdr:col>6</xdr:col>
      <xdr:colOff>24894</xdr:colOff>
      <xdr:row>15</xdr:row>
      <xdr:rowOff>1080841</xdr:rowOff>
    </xdr:from>
    <xdr:to>
      <xdr:col>6</xdr:col>
      <xdr:colOff>588774</xdr:colOff>
      <xdr:row>15</xdr:row>
      <xdr:rowOff>1263721</xdr:rowOff>
    </xdr:to>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3427917" y="6821818"/>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LC (GCS)</a:t>
          </a:r>
          <a:endParaRPr lang="en-US" sz="1100"/>
        </a:p>
      </xdr:txBody>
    </xdr:sp>
    <xdr:clientData/>
  </xdr:twoCellAnchor>
  <xdr:twoCellAnchor>
    <xdr:from>
      <xdr:col>7</xdr:col>
      <xdr:colOff>277411</xdr:colOff>
      <xdr:row>15</xdr:row>
      <xdr:rowOff>1481482</xdr:rowOff>
    </xdr:from>
    <xdr:to>
      <xdr:col>8</xdr:col>
      <xdr:colOff>234072</xdr:colOff>
      <xdr:row>15</xdr:row>
      <xdr:rowOff>1868198</xdr:rowOff>
    </xdr:to>
    <xdr:sp macro="" textlink="">
      <xdr:nvSpPr>
        <xdr:cNvPr id="67" name="Rounded Rectangle 66">
          <a:extLst>
            <a:ext uri="{FF2B5EF4-FFF2-40B4-BE49-F238E27FC236}">
              <a16:creationId xmlns:a16="http://schemas.microsoft.com/office/drawing/2014/main" id="{00000000-0008-0000-0300-000043000000}"/>
            </a:ext>
          </a:extLst>
        </xdr:cNvPr>
        <xdr:cNvSpPr/>
      </xdr:nvSpPr>
      <xdr:spPr>
        <a:xfrm>
          <a:off x="4286570" y="7222459"/>
          <a:ext cx="562797" cy="38671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NY (TruComp)</a:t>
          </a:r>
        </a:p>
      </xdr:txBody>
    </xdr:sp>
    <xdr:clientData/>
  </xdr:twoCellAnchor>
  <xdr:twoCellAnchor>
    <xdr:from>
      <xdr:col>8</xdr:col>
      <xdr:colOff>307891</xdr:colOff>
      <xdr:row>15</xdr:row>
      <xdr:rowOff>1488536</xdr:rowOff>
    </xdr:from>
    <xdr:to>
      <xdr:col>9</xdr:col>
      <xdr:colOff>264552</xdr:colOff>
      <xdr:row>15</xdr:row>
      <xdr:rowOff>1854993</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4923186" y="7229513"/>
          <a:ext cx="562798" cy="366457"/>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Q2 (Broker Comp)</a:t>
          </a:r>
        </a:p>
      </xdr:txBody>
    </xdr:sp>
    <xdr:clientData/>
  </xdr:twoCellAnchor>
  <xdr:twoCellAnchor>
    <xdr:from>
      <xdr:col>12</xdr:col>
      <xdr:colOff>335765</xdr:colOff>
      <xdr:row>15</xdr:row>
      <xdr:rowOff>67152</xdr:rowOff>
    </xdr:from>
    <xdr:to>
      <xdr:col>13</xdr:col>
      <xdr:colOff>292426</xdr:colOff>
      <xdr:row>15</xdr:row>
      <xdr:rowOff>250032</xdr:rowOff>
    </xdr:to>
    <xdr:sp macro="" textlink="">
      <xdr:nvSpPr>
        <xdr:cNvPr id="70" name="Rounded Rectangle 69">
          <a:extLst>
            <a:ext uri="{FF2B5EF4-FFF2-40B4-BE49-F238E27FC236}">
              <a16:creationId xmlns:a16="http://schemas.microsoft.com/office/drawing/2014/main" id="{00000000-0008-0000-0300-000046000000}"/>
            </a:ext>
          </a:extLst>
        </xdr:cNvPr>
        <xdr:cNvSpPr/>
      </xdr:nvSpPr>
      <xdr:spPr>
        <a:xfrm>
          <a:off x="7384265" y="581191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WQ (CDS)</a:t>
          </a:r>
        </a:p>
      </xdr:txBody>
    </xdr:sp>
    <xdr:clientData/>
  </xdr:twoCellAnchor>
  <xdr:twoCellAnchor>
    <xdr:from>
      <xdr:col>7</xdr:col>
      <xdr:colOff>20330</xdr:colOff>
      <xdr:row>18</xdr:row>
      <xdr:rowOff>550342</xdr:rowOff>
    </xdr:from>
    <xdr:to>
      <xdr:col>8</xdr:col>
      <xdr:colOff>28575</xdr:colOff>
      <xdr:row>18</xdr:row>
      <xdr:rowOff>1076325</xdr:rowOff>
    </xdr:to>
    <xdr:sp macro="" textlink="">
      <xdr:nvSpPr>
        <xdr:cNvPr id="71" name="Rounded Rectangle 70">
          <a:extLst>
            <a:ext uri="{FF2B5EF4-FFF2-40B4-BE49-F238E27FC236}">
              <a16:creationId xmlns:a16="http://schemas.microsoft.com/office/drawing/2014/main" id="{00000000-0008-0000-0300-000047000000}"/>
            </a:ext>
          </a:extLst>
        </xdr:cNvPr>
        <xdr:cNvSpPr/>
      </xdr:nvSpPr>
      <xdr:spPr>
        <a:xfrm>
          <a:off x="4077980" y="10361092"/>
          <a:ext cx="617845" cy="525983"/>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chemeClr val="lt1"/>
              </a:solidFill>
              <a:latin typeface="+mn-lt"/>
              <a:ea typeface="+mn-ea"/>
              <a:cs typeface="+mn-cs"/>
            </a:rPr>
            <a:t>WR (DRMS admin) </a:t>
          </a:r>
        </a:p>
      </xdr:txBody>
    </xdr:sp>
    <xdr:clientData/>
  </xdr:twoCellAnchor>
  <xdr:twoCellAnchor>
    <xdr:from>
      <xdr:col>9</xdr:col>
      <xdr:colOff>22146</xdr:colOff>
      <xdr:row>16</xdr:row>
      <xdr:rowOff>1004409</xdr:rowOff>
    </xdr:from>
    <xdr:to>
      <xdr:col>9</xdr:col>
      <xdr:colOff>586026</xdr:colOff>
      <xdr:row>16</xdr:row>
      <xdr:rowOff>1187289</xdr:rowOff>
    </xdr:to>
    <xdr:sp macro="" textlink="">
      <xdr:nvSpPr>
        <xdr:cNvPr id="72" name="Rounded Rectangle 71">
          <a:extLst>
            <a:ext uri="{FF2B5EF4-FFF2-40B4-BE49-F238E27FC236}">
              <a16:creationId xmlns:a16="http://schemas.microsoft.com/office/drawing/2014/main" id="{00000000-0008-0000-0300-000048000000}"/>
            </a:ext>
          </a:extLst>
        </xdr:cNvPr>
        <xdr:cNvSpPr/>
      </xdr:nvSpPr>
      <xdr:spPr>
        <a:xfrm>
          <a:off x="5298996" y="8719659"/>
          <a:ext cx="563880" cy="182880"/>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G9 (Slick)</a:t>
          </a:r>
        </a:p>
      </xdr:txBody>
    </xdr:sp>
    <xdr:clientData/>
  </xdr:twoCellAnchor>
  <xdr:twoCellAnchor>
    <xdr:from>
      <xdr:col>1</xdr:col>
      <xdr:colOff>21481</xdr:colOff>
      <xdr:row>15</xdr:row>
      <xdr:rowOff>1756977</xdr:rowOff>
    </xdr:from>
    <xdr:to>
      <xdr:col>2</xdr:col>
      <xdr:colOff>256443</xdr:colOff>
      <xdr:row>15</xdr:row>
      <xdr:rowOff>2110153</xdr:rowOff>
    </xdr:to>
    <xdr:sp macro="" textlink="">
      <xdr:nvSpPr>
        <xdr:cNvPr id="73" name="Rounded Rectangle 72">
          <a:extLst>
            <a:ext uri="{FF2B5EF4-FFF2-40B4-BE49-F238E27FC236}">
              <a16:creationId xmlns:a16="http://schemas.microsoft.com/office/drawing/2014/main" id="{00000000-0008-0000-0300-000049000000}"/>
            </a:ext>
          </a:extLst>
        </xdr:cNvPr>
        <xdr:cNvSpPr/>
      </xdr:nvSpPr>
      <xdr:spPr>
        <a:xfrm>
          <a:off x="270596" y="8365862"/>
          <a:ext cx="1282712" cy="353176"/>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UT (SET) - confirmed close</a:t>
          </a:r>
          <a:r>
            <a:rPr lang="en-US" sz="700" baseline="0"/>
            <a:t> required</a:t>
          </a:r>
          <a:r>
            <a:rPr lang="en-US" sz="700"/>
            <a:t> MR06611</a:t>
          </a:r>
          <a:endParaRPr lang="en-US" sz="1100"/>
        </a:p>
      </xdr:txBody>
    </xdr:sp>
    <xdr:clientData/>
  </xdr:twoCellAnchor>
  <xdr:twoCellAnchor>
    <xdr:from>
      <xdr:col>10</xdr:col>
      <xdr:colOff>13861</xdr:colOff>
      <xdr:row>15</xdr:row>
      <xdr:rowOff>852086</xdr:rowOff>
    </xdr:from>
    <xdr:to>
      <xdr:col>11</xdr:col>
      <xdr:colOff>293</xdr:colOff>
      <xdr:row>15</xdr:row>
      <xdr:rowOff>1030202</xdr:rowOff>
    </xdr:to>
    <xdr:sp macro="" textlink="">
      <xdr:nvSpPr>
        <xdr:cNvPr id="77" name="Rounded Rectangle 76">
          <a:extLst>
            <a:ext uri="{FF2B5EF4-FFF2-40B4-BE49-F238E27FC236}">
              <a16:creationId xmlns:a16="http://schemas.microsoft.com/office/drawing/2014/main" id="{00000000-0008-0000-0300-00004D000000}"/>
            </a:ext>
          </a:extLst>
        </xdr:cNvPr>
        <xdr:cNvSpPr/>
      </xdr:nvSpPr>
      <xdr:spPr>
        <a:xfrm>
          <a:off x="5841429" y="6593063"/>
          <a:ext cx="783069" cy="17811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WJ (CapFacts DHMO)</a:t>
          </a:r>
        </a:p>
      </xdr:txBody>
    </xdr:sp>
    <xdr:clientData/>
  </xdr:twoCellAnchor>
  <xdr:twoCellAnchor>
    <xdr:from>
      <xdr:col>0</xdr:col>
      <xdr:colOff>167640</xdr:colOff>
      <xdr:row>1</xdr:row>
      <xdr:rowOff>30480</xdr:rowOff>
    </xdr:from>
    <xdr:to>
      <xdr:col>2</xdr:col>
      <xdr:colOff>243840</xdr:colOff>
      <xdr:row>3</xdr:row>
      <xdr:rowOff>83820</xdr:rowOff>
    </xdr:to>
    <xdr:sp macro="" textlink="">
      <xdr:nvSpPr>
        <xdr:cNvPr id="68" name="Rounded Rectangle 67">
          <a:extLst>
            <a:ext uri="{FF2B5EF4-FFF2-40B4-BE49-F238E27FC236}">
              <a16:creationId xmlns:a16="http://schemas.microsoft.com/office/drawing/2014/main" id="{00000000-0008-0000-0300-000044000000}"/>
            </a:ext>
          </a:extLst>
        </xdr:cNvPr>
        <xdr:cNvSpPr/>
      </xdr:nvSpPr>
      <xdr:spPr>
        <a:xfrm>
          <a:off x="167640" y="259080"/>
          <a:ext cx="1402080" cy="5181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Sequence of Pass 3 Feeder Assessment</a:t>
          </a:r>
        </a:p>
      </xdr:txBody>
    </xdr:sp>
    <xdr:clientData/>
  </xdr:twoCellAnchor>
  <xdr:twoCellAnchor>
    <xdr:from>
      <xdr:col>7</xdr:col>
      <xdr:colOff>29308</xdr:colOff>
      <xdr:row>7</xdr:row>
      <xdr:rowOff>474831</xdr:rowOff>
    </xdr:from>
    <xdr:to>
      <xdr:col>8</xdr:col>
      <xdr:colOff>586447</xdr:colOff>
      <xdr:row>7</xdr:row>
      <xdr:rowOff>657711</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4044462" y="2768158"/>
          <a:ext cx="1165273"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M3 (M2)</a:t>
          </a:r>
        </a:p>
      </xdr:txBody>
    </xdr:sp>
    <xdr:clientData/>
  </xdr:twoCellAnchor>
  <xdr:twoCellAnchor>
    <xdr:from>
      <xdr:col>10</xdr:col>
      <xdr:colOff>36785</xdr:colOff>
      <xdr:row>13</xdr:row>
      <xdr:rowOff>253868</xdr:rowOff>
    </xdr:from>
    <xdr:to>
      <xdr:col>11</xdr:col>
      <xdr:colOff>580159</xdr:colOff>
      <xdr:row>13</xdr:row>
      <xdr:rowOff>406978</xdr:rowOff>
    </xdr:to>
    <xdr:sp macro="" textlink="">
      <xdr:nvSpPr>
        <xdr:cNvPr id="83" name="Rounded Rectangle 82">
          <a:extLst>
            <a:ext uri="{FF2B5EF4-FFF2-40B4-BE49-F238E27FC236}">
              <a16:creationId xmlns:a16="http://schemas.microsoft.com/office/drawing/2014/main" id="{00000000-0008-0000-0300-000053000000}"/>
            </a:ext>
          </a:extLst>
        </xdr:cNvPr>
        <xdr:cNvSpPr/>
      </xdr:nvSpPr>
      <xdr:spPr>
        <a:xfrm>
          <a:off x="5901464" y="4907511"/>
          <a:ext cx="1346195" cy="15311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T5 (Leverage)</a:t>
          </a:r>
          <a:endParaRPr lang="en-US" sz="1100"/>
        </a:p>
      </xdr:txBody>
    </xdr:sp>
    <xdr:clientData/>
  </xdr:twoCellAnchor>
  <xdr:twoCellAnchor>
    <xdr:from>
      <xdr:col>10</xdr:col>
      <xdr:colOff>36634</xdr:colOff>
      <xdr:row>13</xdr:row>
      <xdr:rowOff>25977</xdr:rowOff>
    </xdr:from>
    <xdr:to>
      <xdr:col>11</xdr:col>
      <xdr:colOff>580159</xdr:colOff>
      <xdr:row>13</xdr:row>
      <xdr:rowOff>212793</xdr:rowOff>
    </xdr:to>
    <xdr:sp macro="" textlink="">
      <xdr:nvSpPr>
        <xdr:cNvPr id="84" name="Rounded Rectangle 83">
          <a:extLst>
            <a:ext uri="{FF2B5EF4-FFF2-40B4-BE49-F238E27FC236}">
              <a16:creationId xmlns:a16="http://schemas.microsoft.com/office/drawing/2014/main" id="{00000000-0008-0000-0300-000054000000}"/>
            </a:ext>
          </a:extLst>
        </xdr:cNvPr>
        <xdr:cNvSpPr/>
      </xdr:nvSpPr>
      <xdr:spPr>
        <a:xfrm>
          <a:off x="5901313" y="4679620"/>
          <a:ext cx="1346346" cy="18681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T6 (VPA)</a:t>
          </a:r>
          <a:endParaRPr lang="en-US" sz="1100"/>
        </a:p>
      </xdr:txBody>
    </xdr:sp>
    <xdr:clientData/>
  </xdr:twoCellAnchor>
  <xdr:twoCellAnchor>
    <xdr:from>
      <xdr:col>3</xdr:col>
      <xdr:colOff>46892</xdr:colOff>
      <xdr:row>1</xdr:row>
      <xdr:rowOff>38750</xdr:rowOff>
    </xdr:from>
    <xdr:to>
      <xdr:col>3</xdr:col>
      <xdr:colOff>576904</xdr:colOff>
      <xdr:row>2</xdr:row>
      <xdr:rowOff>23446</xdr:rowOff>
    </xdr:to>
    <xdr:sp macro="" textlink="">
      <xdr:nvSpPr>
        <xdr:cNvPr id="85" name="Rounded Rectangle 84">
          <a:extLst>
            <a:ext uri="{FF2B5EF4-FFF2-40B4-BE49-F238E27FC236}">
              <a16:creationId xmlns:a16="http://schemas.microsoft.com/office/drawing/2014/main" id="{00000000-0008-0000-0300-000055000000}"/>
            </a:ext>
          </a:extLst>
        </xdr:cNvPr>
        <xdr:cNvSpPr/>
      </xdr:nvSpPr>
      <xdr:spPr>
        <a:xfrm>
          <a:off x="1670538" y="267350"/>
          <a:ext cx="530012" cy="166404"/>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8</xdr:col>
      <xdr:colOff>111368</xdr:colOff>
      <xdr:row>1</xdr:row>
      <xdr:rowOff>41031</xdr:rowOff>
    </xdr:from>
    <xdr:to>
      <xdr:col>8</xdr:col>
      <xdr:colOff>603249</xdr:colOff>
      <xdr:row>2</xdr:row>
      <xdr:rowOff>17585</xdr:rowOff>
    </xdr:to>
    <xdr:sp macro="" textlink="">
      <xdr:nvSpPr>
        <xdr:cNvPr id="86" name="Rounded Rectangle 85">
          <a:extLst>
            <a:ext uri="{FF2B5EF4-FFF2-40B4-BE49-F238E27FC236}">
              <a16:creationId xmlns:a16="http://schemas.microsoft.com/office/drawing/2014/main" id="{00000000-0008-0000-0300-000056000000}"/>
            </a:ext>
          </a:extLst>
        </xdr:cNvPr>
        <xdr:cNvSpPr/>
      </xdr:nvSpPr>
      <xdr:spPr>
        <a:xfrm>
          <a:off x="4783014" y="269631"/>
          <a:ext cx="491881" cy="15826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12</xdr:col>
      <xdr:colOff>0</xdr:colOff>
      <xdr:row>14</xdr:row>
      <xdr:rowOff>7620</xdr:rowOff>
    </xdr:from>
    <xdr:to>
      <xdr:col>13</xdr:col>
      <xdr:colOff>198120</xdr:colOff>
      <xdr:row>14</xdr:row>
      <xdr:rowOff>312420</xdr:rowOff>
    </xdr:to>
    <xdr:sp macro="" textlink="">
      <xdr:nvSpPr>
        <xdr:cNvPr id="88" name="Rounded Rectangle 87">
          <a:extLst>
            <a:ext uri="{FF2B5EF4-FFF2-40B4-BE49-F238E27FC236}">
              <a16:creationId xmlns:a16="http://schemas.microsoft.com/office/drawing/2014/main" id="{00000000-0008-0000-0300-000058000000}"/>
            </a:ext>
          </a:extLst>
        </xdr:cNvPr>
        <xdr:cNvSpPr/>
      </xdr:nvSpPr>
      <xdr:spPr>
        <a:xfrm>
          <a:off x="7109460" y="6240780"/>
          <a:ext cx="80772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SS (SAS ABM)</a:t>
          </a:r>
        </a:p>
      </xdr:txBody>
    </xdr:sp>
    <xdr:clientData/>
  </xdr:twoCellAnchor>
  <xdr:twoCellAnchor>
    <xdr:from>
      <xdr:col>6</xdr:col>
      <xdr:colOff>14578</xdr:colOff>
      <xdr:row>16</xdr:row>
      <xdr:rowOff>21556</xdr:rowOff>
    </xdr:from>
    <xdr:to>
      <xdr:col>6</xdr:col>
      <xdr:colOff>563218</xdr:colOff>
      <xdr:row>16</xdr:row>
      <xdr:rowOff>358058</xdr:rowOff>
    </xdr:to>
    <xdr:sp macro="" textlink="">
      <xdr:nvSpPr>
        <xdr:cNvPr id="89" name="Rounded Rectangle 88">
          <a:extLst>
            <a:ext uri="{FF2B5EF4-FFF2-40B4-BE49-F238E27FC236}">
              <a16:creationId xmlns:a16="http://schemas.microsoft.com/office/drawing/2014/main" id="{00000000-0008-0000-0300-000059000000}"/>
            </a:ext>
          </a:extLst>
        </xdr:cNvPr>
        <xdr:cNvSpPr/>
      </xdr:nvSpPr>
      <xdr:spPr>
        <a:xfrm>
          <a:off x="3421597" y="10308556"/>
          <a:ext cx="548640" cy="336502"/>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
            <a:t>NC (GRID Com)</a:t>
          </a:r>
        </a:p>
      </xdr:txBody>
    </xdr:sp>
    <xdr:clientData/>
  </xdr:twoCellAnchor>
  <xdr:twoCellAnchor>
    <xdr:from>
      <xdr:col>6</xdr:col>
      <xdr:colOff>23523</xdr:colOff>
      <xdr:row>16</xdr:row>
      <xdr:rowOff>872758</xdr:rowOff>
    </xdr:from>
    <xdr:to>
      <xdr:col>6</xdr:col>
      <xdr:colOff>587403</xdr:colOff>
      <xdr:row>16</xdr:row>
      <xdr:rowOff>1266117</xdr:rowOff>
    </xdr:to>
    <xdr:sp macro="" textlink="">
      <xdr:nvSpPr>
        <xdr:cNvPr id="90" name="Rounded Rectangle 89">
          <a:extLst>
            <a:ext uri="{FF2B5EF4-FFF2-40B4-BE49-F238E27FC236}">
              <a16:creationId xmlns:a16="http://schemas.microsoft.com/office/drawing/2014/main" id="{00000000-0008-0000-0300-00005A000000}"/>
            </a:ext>
          </a:extLst>
        </xdr:cNvPr>
        <xdr:cNvSpPr/>
      </xdr:nvSpPr>
      <xdr:spPr>
        <a:xfrm>
          <a:off x="3436648" y="10318383"/>
          <a:ext cx="563880" cy="39335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
            <a:t>NE (GRID Premiums)</a:t>
          </a:r>
        </a:p>
      </xdr:txBody>
    </xdr:sp>
    <xdr:clientData/>
  </xdr:twoCellAnchor>
  <xdr:twoCellAnchor>
    <xdr:from>
      <xdr:col>7</xdr:col>
      <xdr:colOff>17152</xdr:colOff>
      <xdr:row>16</xdr:row>
      <xdr:rowOff>24205</xdr:rowOff>
    </xdr:from>
    <xdr:to>
      <xdr:col>8</xdr:col>
      <xdr:colOff>17151</xdr:colOff>
      <xdr:row>16</xdr:row>
      <xdr:rowOff>375107</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4032306" y="10311205"/>
          <a:ext cx="608133" cy="350902"/>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NF (GLAD)</a:t>
          </a:r>
        </a:p>
      </xdr:txBody>
    </xdr:sp>
    <xdr:clientData/>
  </xdr:twoCellAnchor>
  <xdr:twoCellAnchor>
    <xdr:from>
      <xdr:col>6</xdr:col>
      <xdr:colOff>23447</xdr:colOff>
      <xdr:row>16</xdr:row>
      <xdr:rowOff>620642</xdr:rowOff>
    </xdr:from>
    <xdr:to>
      <xdr:col>6</xdr:col>
      <xdr:colOff>582548</xdr:colOff>
      <xdr:row>16</xdr:row>
      <xdr:rowOff>831020</xdr:rowOff>
    </xdr:to>
    <xdr:sp macro="" textlink="">
      <xdr:nvSpPr>
        <xdr:cNvPr id="93" name="Rounded Rectangle 92">
          <a:extLst>
            <a:ext uri="{FF2B5EF4-FFF2-40B4-BE49-F238E27FC236}">
              <a16:creationId xmlns:a16="http://schemas.microsoft.com/office/drawing/2014/main" id="{00000000-0008-0000-0300-00005D000000}"/>
            </a:ext>
          </a:extLst>
        </xdr:cNvPr>
        <xdr:cNvSpPr/>
      </xdr:nvSpPr>
      <xdr:spPr>
        <a:xfrm>
          <a:off x="3436572" y="10066267"/>
          <a:ext cx="559101" cy="21037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NI (ESC)</a:t>
          </a:r>
        </a:p>
      </xdr:txBody>
    </xdr:sp>
    <xdr:clientData/>
  </xdr:twoCellAnchor>
  <xdr:twoCellAnchor>
    <xdr:from>
      <xdr:col>9</xdr:col>
      <xdr:colOff>22860</xdr:colOff>
      <xdr:row>16</xdr:row>
      <xdr:rowOff>18791</xdr:rowOff>
    </xdr:from>
    <xdr:to>
      <xdr:col>10</xdr:col>
      <xdr:colOff>91109</xdr:colOff>
      <xdr:row>16</xdr:row>
      <xdr:rowOff>426958</xdr:rowOff>
    </xdr:to>
    <xdr:sp macro="" textlink="">
      <xdr:nvSpPr>
        <xdr:cNvPr id="94" name="Rounded Rectangle 93">
          <a:extLst>
            <a:ext uri="{FF2B5EF4-FFF2-40B4-BE49-F238E27FC236}">
              <a16:creationId xmlns:a16="http://schemas.microsoft.com/office/drawing/2014/main" id="{00000000-0008-0000-0300-00005E000000}"/>
            </a:ext>
          </a:extLst>
        </xdr:cNvPr>
        <xdr:cNvSpPr/>
      </xdr:nvSpPr>
      <xdr:spPr>
        <a:xfrm>
          <a:off x="5254283" y="10305791"/>
          <a:ext cx="676384" cy="408167"/>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NJ (TAG) -</a:t>
          </a:r>
          <a:r>
            <a:rPr lang="en-US" sz="700" baseline="0"/>
            <a:t> Karen/Mel, what is it, products, who owns it (accounting side)</a:t>
          </a:r>
          <a:endParaRPr lang="en-US" sz="1100"/>
        </a:p>
      </xdr:txBody>
    </xdr:sp>
    <xdr:clientData/>
  </xdr:twoCellAnchor>
  <xdr:twoCellAnchor>
    <xdr:from>
      <xdr:col>10</xdr:col>
      <xdr:colOff>79596</xdr:colOff>
      <xdr:row>16</xdr:row>
      <xdr:rowOff>811316</xdr:rowOff>
    </xdr:from>
    <xdr:to>
      <xdr:col>10</xdr:col>
      <xdr:colOff>715369</xdr:colOff>
      <xdr:row>16</xdr:row>
      <xdr:rowOff>1140964</xdr:rowOff>
    </xdr:to>
    <xdr:sp macro="" textlink="">
      <xdr:nvSpPr>
        <xdr:cNvPr id="95" name="Rounded Rectangle 94">
          <a:extLst>
            <a:ext uri="{FF2B5EF4-FFF2-40B4-BE49-F238E27FC236}">
              <a16:creationId xmlns:a16="http://schemas.microsoft.com/office/drawing/2014/main" id="{00000000-0008-0000-0300-00005F000000}"/>
            </a:ext>
          </a:extLst>
        </xdr:cNvPr>
        <xdr:cNvSpPr/>
      </xdr:nvSpPr>
      <xdr:spPr>
        <a:xfrm>
          <a:off x="5966046" y="8526566"/>
          <a:ext cx="635773" cy="32964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NG (MECA)</a:t>
          </a:r>
          <a:endParaRPr lang="en-US" sz="1100"/>
        </a:p>
      </xdr:txBody>
    </xdr:sp>
    <xdr:clientData/>
  </xdr:twoCellAnchor>
  <xdr:twoCellAnchor>
    <xdr:from>
      <xdr:col>6</xdr:col>
      <xdr:colOff>20948</xdr:colOff>
      <xdr:row>16</xdr:row>
      <xdr:rowOff>395080</xdr:rowOff>
    </xdr:from>
    <xdr:to>
      <xdr:col>6</xdr:col>
      <xdr:colOff>584828</xdr:colOff>
      <xdr:row>16</xdr:row>
      <xdr:rowOff>577960</xdr:rowOff>
    </xdr:to>
    <xdr:sp macro="" textlink="">
      <xdr:nvSpPr>
        <xdr:cNvPr id="96" name="Rounded Rectangle 95">
          <a:extLst>
            <a:ext uri="{FF2B5EF4-FFF2-40B4-BE49-F238E27FC236}">
              <a16:creationId xmlns:a16="http://schemas.microsoft.com/office/drawing/2014/main" id="{00000000-0008-0000-0300-000060000000}"/>
            </a:ext>
          </a:extLst>
        </xdr:cNvPr>
        <xdr:cNvSpPr/>
      </xdr:nvSpPr>
      <xdr:spPr>
        <a:xfrm>
          <a:off x="3434073" y="9840705"/>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NB (GRID)</a:t>
          </a:r>
        </a:p>
      </xdr:txBody>
    </xdr:sp>
    <xdr:clientData/>
  </xdr:twoCellAnchor>
  <xdr:twoCellAnchor>
    <xdr:from>
      <xdr:col>9</xdr:col>
      <xdr:colOff>15533</xdr:colOff>
      <xdr:row>16</xdr:row>
      <xdr:rowOff>469779</xdr:rowOff>
    </xdr:from>
    <xdr:to>
      <xdr:col>9</xdr:col>
      <xdr:colOff>587033</xdr:colOff>
      <xdr:row>16</xdr:row>
      <xdr:rowOff>916378</xdr:rowOff>
    </xdr:to>
    <xdr:sp macro="" textlink="">
      <xdr:nvSpPr>
        <xdr:cNvPr id="97" name="Rounded Rectangle 96">
          <a:extLst>
            <a:ext uri="{FF2B5EF4-FFF2-40B4-BE49-F238E27FC236}">
              <a16:creationId xmlns:a16="http://schemas.microsoft.com/office/drawing/2014/main" id="{00000000-0008-0000-0300-000061000000}"/>
            </a:ext>
          </a:extLst>
        </xdr:cNvPr>
        <xdr:cNvSpPr/>
      </xdr:nvSpPr>
      <xdr:spPr>
        <a:xfrm>
          <a:off x="5262221" y="9915404"/>
          <a:ext cx="571500" cy="4465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NLNJ (DLL)</a:t>
          </a:r>
        </a:p>
      </xdr:txBody>
    </xdr:sp>
    <xdr:clientData/>
  </xdr:twoCellAnchor>
  <xdr:twoCellAnchor>
    <xdr:from>
      <xdr:col>6</xdr:col>
      <xdr:colOff>19071</xdr:colOff>
      <xdr:row>16</xdr:row>
      <xdr:rowOff>1312705</xdr:rowOff>
    </xdr:from>
    <xdr:to>
      <xdr:col>6</xdr:col>
      <xdr:colOff>582951</xdr:colOff>
      <xdr:row>16</xdr:row>
      <xdr:rowOff>1745953</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3432196" y="10758330"/>
          <a:ext cx="563880" cy="4332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NMNB (DLL)</a:t>
          </a:r>
        </a:p>
      </xdr:txBody>
    </xdr:sp>
    <xdr:clientData/>
  </xdr:twoCellAnchor>
  <xdr:twoCellAnchor>
    <xdr:from>
      <xdr:col>7</xdr:col>
      <xdr:colOff>22861</xdr:colOff>
      <xdr:row>16</xdr:row>
      <xdr:rowOff>416503</xdr:rowOff>
    </xdr:from>
    <xdr:to>
      <xdr:col>7</xdr:col>
      <xdr:colOff>586741</xdr:colOff>
      <xdr:row>16</xdr:row>
      <xdr:rowOff>781728</xdr:rowOff>
    </xdr:to>
    <xdr:sp macro="" textlink="">
      <xdr:nvSpPr>
        <xdr:cNvPr id="99" name="Rounded Rectangle 98">
          <a:extLst>
            <a:ext uri="{FF2B5EF4-FFF2-40B4-BE49-F238E27FC236}">
              <a16:creationId xmlns:a16="http://schemas.microsoft.com/office/drawing/2014/main" id="{00000000-0008-0000-0300-000063000000}"/>
            </a:ext>
          </a:extLst>
        </xdr:cNvPr>
        <xdr:cNvSpPr/>
      </xdr:nvSpPr>
      <xdr:spPr>
        <a:xfrm>
          <a:off x="4047174" y="9862128"/>
          <a:ext cx="563880" cy="3652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NMNF (DLL)</a:t>
          </a:r>
        </a:p>
      </xdr:txBody>
    </xdr:sp>
    <xdr:clientData/>
  </xdr:twoCellAnchor>
  <xdr:twoCellAnchor>
    <xdr:from>
      <xdr:col>13</xdr:col>
      <xdr:colOff>30480</xdr:colOff>
      <xdr:row>17</xdr:row>
      <xdr:rowOff>25951</xdr:rowOff>
    </xdr:from>
    <xdr:to>
      <xdr:col>14</xdr:col>
      <xdr:colOff>342900</xdr:colOff>
      <xdr:row>17</xdr:row>
      <xdr:rowOff>285751</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7866957" y="9628883"/>
          <a:ext cx="918557" cy="259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EG (HR Finance)</a:t>
          </a:r>
        </a:p>
      </xdr:txBody>
    </xdr:sp>
    <xdr:clientData/>
  </xdr:twoCellAnchor>
  <xdr:twoCellAnchor>
    <xdr:from>
      <xdr:col>8</xdr:col>
      <xdr:colOff>396240</xdr:colOff>
      <xdr:row>18</xdr:row>
      <xdr:rowOff>253729</xdr:rowOff>
    </xdr:from>
    <xdr:to>
      <xdr:col>9</xdr:col>
      <xdr:colOff>347207</xdr:colOff>
      <xdr:row>18</xdr:row>
      <xdr:rowOff>436609</xdr:rowOff>
    </xdr:to>
    <xdr:sp macro="" textlink="">
      <xdr:nvSpPr>
        <xdr:cNvPr id="105" name="Rounded Rectangle 104">
          <a:extLst>
            <a:ext uri="{FF2B5EF4-FFF2-40B4-BE49-F238E27FC236}">
              <a16:creationId xmlns:a16="http://schemas.microsoft.com/office/drawing/2014/main" id="{00000000-0008-0000-0300-000069000000}"/>
            </a:ext>
          </a:extLst>
        </xdr:cNvPr>
        <xdr:cNvSpPr/>
      </xdr:nvSpPr>
      <xdr:spPr>
        <a:xfrm>
          <a:off x="5019528" y="12775441"/>
          <a:ext cx="559102"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JO (Coli)</a:t>
          </a:r>
          <a:endParaRPr lang="en-US" sz="1100"/>
        </a:p>
      </xdr:txBody>
    </xdr:sp>
    <xdr:clientData/>
  </xdr:twoCellAnchor>
  <xdr:twoCellAnchor>
    <xdr:from>
      <xdr:col>10</xdr:col>
      <xdr:colOff>23980</xdr:colOff>
      <xdr:row>18</xdr:row>
      <xdr:rowOff>253209</xdr:rowOff>
    </xdr:from>
    <xdr:to>
      <xdr:col>10</xdr:col>
      <xdr:colOff>581084</xdr:colOff>
      <xdr:row>18</xdr:row>
      <xdr:rowOff>436089</xdr:rowOff>
    </xdr:to>
    <xdr:sp macro="" textlink="">
      <xdr:nvSpPr>
        <xdr:cNvPr id="106" name="Rounded Rectangle 105">
          <a:extLst>
            <a:ext uri="{FF2B5EF4-FFF2-40B4-BE49-F238E27FC236}">
              <a16:creationId xmlns:a16="http://schemas.microsoft.com/office/drawing/2014/main" id="{00000000-0008-0000-0300-00006A000000}"/>
            </a:ext>
          </a:extLst>
        </xdr:cNvPr>
        <xdr:cNvSpPr/>
      </xdr:nvSpPr>
      <xdr:spPr>
        <a:xfrm>
          <a:off x="5851548" y="10150550"/>
          <a:ext cx="557104"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JT (TPA)</a:t>
          </a:r>
          <a:endParaRPr lang="en-US" sz="1100"/>
        </a:p>
      </xdr:txBody>
    </xdr:sp>
    <xdr:clientData/>
  </xdr:twoCellAnchor>
  <xdr:twoCellAnchor>
    <xdr:from>
      <xdr:col>10</xdr:col>
      <xdr:colOff>15240</xdr:colOff>
      <xdr:row>18</xdr:row>
      <xdr:rowOff>38100</xdr:rowOff>
    </xdr:from>
    <xdr:to>
      <xdr:col>10</xdr:col>
      <xdr:colOff>815340</xdr:colOff>
      <xdr:row>18</xdr:row>
      <xdr:rowOff>205740</xdr:rowOff>
    </xdr:to>
    <xdr:sp macro="" textlink="">
      <xdr:nvSpPr>
        <xdr:cNvPr id="107" name="Rounded Rectangle 106">
          <a:extLst>
            <a:ext uri="{FF2B5EF4-FFF2-40B4-BE49-F238E27FC236}">
              <a16:creationId xmlns:a16="http://schemas.microsoft.com/office/drawing/2014/main" id="{00000000-0008-0000-0300-00006B000000}"/>
            </a:ext>
          </a:extLst>
        </xdr:cNvPr>
        <xdr:cNvSpPr/>
      </xdr:nvSpPr>
      <xdr:spPr>
        <a:xfrm>
          <a:off x="5905500" y="10317480"/>
          <a:ext cx="800100" cy="16764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R2 (vision fin)</a:t>
          </a:r>
        </a:p>
      </xdr:txBody>
    </xdr:sp>
    <xdr:clientData/>
  </xdr:twoCellAnchor>
  <xdr:twoCellAnchor>
    <xdr:from>
      <xdr:col>10</xdr:col>
      <xdr:colOff>22860</xdr:colOff>
      <xdr:row>18</xdr:row>
      <xdr:rowOff>472735</xdr:rowOff>
    </xdr:from>
    <xdr:to>
      <xdr:col>10</xdr:col>
      <xdr:colOff>586740</xdr:colOff>
      <xdr:row>18</xdr:row>
      <xdr:rowOff>655615</xdr:rowOff>
    </xdr:to>
    <xdr:sp macro="" textlink="">
      <xdr:nvSpPr>
        <xdr:cNvPr id="108" name="Rounded Rectangle 107">
          <a:extLst>
            <a:ext uri="{FF2B5EF4-FFF2-40B4-BE49-F238E27FC236}">
              <a16:creationId xmlns:a16="http://schemas.microsoft.com/office/drawing/2014/main" id="{00000000-0008-0000-0300-00006C000000}"/>
            </a:ext>
          </a:extLst>
        </xdr:cNvPr>
        <xdr:cNvSpPr/>
      </xdr:nvSpPr>
      <xdr:spPr>
        <a:xfrm>
          <a:off x="5862418" y="12994447"/>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TA (TAI)</a:t>
          </a:r>
        </a:p>
      </xdr:txBody>
    </xdr:sp>
    <xdr:clientData/>
  </xdr:twoCellAnchor>
  <xdr:twoCellAnchor>
    <xdr:from>
      <xdr:col>8</xdr:col>
      <xdr:colOff>397657</xdr:colOff>
      <xdr:row>18</xdr:row>
      <xdr:rowOff>471202</xdr:rowOff>
    </xdr:from>
    <xdr:to>
      <xdr:col>9</xdr:col>
      <xdr:colOff>354358</xdr:colOff>
      <xdr:row>18</xdr:row>
      <xdr:rowOff>654082</xdr:rowOff>
    </xdr:to>
    <xdr:sp macro="" textlink="">
      <xdr:nvSpPr>
        <xdr:cNvPr id="109" name="Rounded Rectangle 108">
          <a:extLst>
            <a:ext uri="{FF2B5EF4-FFF2-40B4-BE49-F238E27FC236}">
              <a16:creationId xmlns:a16="http://schemas.microsoft.com/office/drawing/2014/main" id="{00000000-0008-0000-0300-00006D000000}"/>
            </a:ext>
          </a:extLst>
        </xdr:cNvPr>
        <xdr:cNvSpPr/>
      </xdr:nvSpPr>
      <xdr:spPr>
        <a:xfrm>
          <a:off x="5012952" y="10368543"/>
          <a:ext cx="562838"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VJ (McCamish)</a:t>
          </a:r>
        </a:p>
      </xdr:txBody>
    </xdr:sp>
    <xdr:clientData/>
  </xdr:twoCellAnchor>
  <xdr:twoCellAnchor>
    <xdr:from>
      <xdr:col>7</xdr:col>
      <xdr:colOff>30320</xdr:colOff>
      <xdr:row>18</xdr:row>
      <xdr:rowOff>26901</xdr:rowOff>
    </xdr:from>
    <xdr:to>
      <xdr:col>7</xdr:col>
      <xdr:colOff>594200</xdr:colOff>
      <xdr:row>18</xdr:row>
      <xdr:rowOff>209781</xdr:rowOff>
    </xdr:to>
    <xdr:sp macro="" textlink="">
      <xdr:nvSpPr>
        <xdr:cNvPr id="110" name="Rounded Rectangle 109">
          <a:extLst>
            <a:ext uri="{FF2B5EF4-FFF2-40B4-BE49-F238E27FC236}">
              <a16:creationId xmlns:a16="http://schemas.microsoft.com/office/drawing/2014/main" id="{00000000-0008-0000-0300-00006E000000}"/>
            </a:ext>
          </a:extLst>
        </xdr:cNvPr>
        <xdr:cNvSpPr/>
      </xdr:nvSpPr>
      <xdr:spPr>
        <a:xfrm>
          <a:off x="4087970" y="9837651"/>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BX (Solar)</a:t>
          </a:r>
        </a:p>
      </xdr:txBody>
    </xdr:sp>
    <xdr:clientData/>
  </xdr:twoCellAnchor>
  <xdr:twoCellAnchor>
    <xdr:from>
      <xdr:col>7</xdr:col>
      <xdr:colOff>31136</xdr:colOff>
      <xdr:row>18</xdr:row>
      <xdr:rowOff>264623</xdr:rowOff>
    </xdr:from>
    <xdr:to>
      <xdr:col>7</xdr:col>
      <xdr:colOff>595016</xdr:colOff>
      <xdr:row>18</xdr:row>
      <xdr:rowOff>447503</xdr:rowOff>
    </xdr:to>
    <xdr:sp macro="" textlink="">
      <xdr:nvSpPr>
        <xdr:cNvPr id="111" name="Rounded Rectangle 110">
          <a:extLst>
            <a:ext uri="{FF2B5EF4-FFF2-40B4-BE49-F238E27FC236}">
              <a16:creationId xmlns:a16="http://schemas.microsoft.com/office/drawing/2014/main" id="{00000000-0008-0000-0300-00006F000000}"/>
            </a:ext>
          </a:extLst>
        </xdr:cNvPr>
        <xdr:cNvSpPr/>
      </xdr:nvSpPr>
      <xdr:spPr>
        <a:xfrm>
          <a:off x="4088786" y="10075373"/>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JI (Solar)</a:t>
          </a:r>
        </a:p>
      </xdr:txBody>
    </xdr:sp>
    <xdr:clientData/>
  </xdr:twoCellAnchor>
  <xdr:twoCellAnchor>
    <xdr:from>
      <xdr:col>13</xdr:col>
      <xdr:colOff>23153</xdr:colOff>
      <xdr:row>19</xdr:row>
      <xdr:rowOff>38979</xdr:rowOff>
    </xdr:from>
    <xdr:to>
      <xdr:col>14</xdr:col>
      <xdr:colOff>145073</xdr:colOff>
      <xdr:row>19</xdr:row>
      <xdr:rowOff>275199</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7877615" y="13351998"/>
          <a:ext cx="730054" cy="2362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EZ (Concur)</a:t>
          </a:r>
          <a:endParaRPr lang="en-US" sz="1100"/>
        </a:p>
      </xdr:txBody>
    </xdr:sp>
    <xdr:clientData/>
  </xdr:twoCellAnchor>
  <xdr:twoCellAnchor>
    <xdr:from>
      <xdr:col>13</xdr:col>
      <xdr:colOff>22567</xdr:colOff>
      <xdr:row>20</xdr:row>
      <xdr:rowOff>16119</xdr:rowOff>
    </xdr:from>
    <xdr:to>
      <xdr:col>14</xdr:col>
      <xdr:colOff>548347</xdr:colOff>
      <xdr:row>20</xdr:row>
      <xdr:rowOff>191379</xdr:rowOff>
    </xdr:to>
    <xdr:sp macro="" textlink="">
      <xdr:nvSpPr>
        <xdr:cNvPr id="114" name="Rounded Rectangle 113">
          <a:extLst>
            <a:ext uri="{FF2B5EF4-FFF2-40B4-BE49-F238E27FC236}">
              <a16:creationId xmlns:a16="http://schemas.microsoft.com/office/drawing/2014/main" id="{00000000-0008-0000-0300-000072000000}"/>
            </a:ext>
          </a:extLst>
        </xdr:cNvPr>
        <xdr:cNvSpPr/>
      </xdr:nvSpPr>
      <xdr:spPr>
        <a:xfrm>
          <a:off x="7877029" y="13651523"/>
          <a:ext cx="1133914" cy="1752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DU</a:t>
          </a:r>
          <a:r>
            <a:rPr lang="en-US" sz="800"/>
            <a:t> (x3) Banking</a:t>
          </a:r>
        </a:p>
      </xdr:txBody>
    </xdr:sp>
    <xdr:clientData/>
  </xdr:twoCellAnchor>
  <xdr:twoCellAnchor>
    <xdr:from>
      <xdr:col>13</xdr:col>
      <xdr:colOff>22860</xdr:colOff>
      <xdr:row>20</xdr:row>
      <xdr:rowOff>223031</xdr:rowOff>
    </xdr:from>
    <xdr:to>
      <xdr:col>14</xdr:col>
      <xdr:colOff>365760</xdr:colOff>
      <xdr:row>20</xdr:row>
      <xdr:rowOff>485042</xdr:rowOff>
    </xdr:to>
    <xdr:sp macro="" textlink="">
      <xdr:nvSpPr>
        <xdr:cNvPr id="115" name="Rounded Rectangle 114">
          <a:extLst>
            <a:ext uri="{FF2B5EF4-FFF2-40B4-BE49-F238E27FC236}">
              <a16:creationId xmlns:a16="http://schemas.microsoft.com/office/drawing/2014/main" id="{00000000-0008-0000-0300-000073000000}"/>
            </a:ext>
          </a:extLst>
        </xdr:cNvPr>
        <xdr:cNvSpPr/>
      </xdr:nvSpPr>
      <xdr:spPr>
        <a:xfrm>
          <a:off x="7877322" y="13858435"/>
          <a:ext cx="951034" cy="26201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DK (webseries)</a:t>
          </a:r>
        </a:p>
      </xdr:txBody>
    </xdr:sp>
    <xdr:clientData/>
  </xdr:twoCellAnchor>
  <xdr:twoCellAnchor>
    <xdr:from>
      <xdr:col>8</xdr:col>
      <xdr:colOff>23815</xdr:colOff>
      <xdr:row>24</xdr:row>
      <xdr:rowOff>23167</xdr:rowOff>
    </xdr:from>
    <xdr:to>
      <xdr:col>8</xdr:col>
      <xdr:colOff>587695</xdr:colOff>
      <xdr:row>24</xdr:row>
      <xdr:rowOff>206047</xdr:rowOff>
    </xdr:to>
    <xdr:sp macro="" textlink="">
      <xdr:nvSpPr>
        <xdr:cNvPr id="120" name="Rounded Rectangle 119">
          <a:extLst>
            <a:ext uri="{FF2B5EF4-FFF2-40B4-BE49-F238E27FC236}">
              <a16:creationId xmlns:a16="http://schemas.microsoft.com/office/drawing/2014/main" id="{00000000-0008-0000-0300-000078000000}"/>
            </a:ext>
          </a:extLst>
        </xdr:cNvPr>
        <xdr:cNvSpPr/>
      </xdr:nvSpPr>
      <xdr:spPr>
        <a:xfrm>
          <a:off x="4659315" y="15294917"/>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DV</a:t>
          </a:r>
        </a:p>
      </xdr:txBody>
    </xdr:sp>
    <xdr:clientData/>
  </xdr:twoCellAnchor>
  <xdr:twoCellAnchor>
    <xdr:from>
      <xdr:col>8</xdr:col>
      <xdr:colOff>23522</xdr:colOff>
      <xdr:row>24</xdr:row>
      <xdr:rowOff>464491</xdr:rowOff>
    </xdr:from>
    <xdr:to>
      <xdr:col>8</xdr:col>
      <xdr:colOff>587402</xdr:colOff>
      <xdr:row>24</xdr:row>
      <xdr:rowOff>647371</xdr:rowOff>
    </xdr:to>
    <xdr:sp macro="" textlink="">
      <xdr:nvSpPr>
        <xdr:cNvPr id="121" name="Rounded Rectangle 120">
          <a:extLst>
            <a:ext uri="{FF2B5EF4-FFF2-40B4-BE49-F238E27FC236}">
              <a16:creationId xmlns:a16="http://schemas.microsoft.com/office/drawing/2014/main" id="{00000000-0008-0000-0300-000079000000}"/>
            </a:ext>
          </a:extLst>
        </xdr:cNvPr>
        <xdr:cNvSpPr/>
      </xdr:nvSpPr>
      <xdr:spPr>
        <a:xfrm>
          <a:off x="4659022" y="15736241"/>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VF</a:t>
          </a:r>
        </a:p>
      </xdr:txBody>
    </xdr:sp>
    <xdr:clientData/>
  </xdr:twoCellAnchor>
  <xdr:twoCellAnchor>
    <xdr:from>
      <xdr:col>8</xdr:col>
      <xdr:colOff>23522</xdr:colOff>
      <xdr:row>24</xdr:row>
      <xdr:rowOff>243829</xdr:rowOff>
    </xdr:from>
    <xdr:to>
      <xdr:col>8</xdr:col>
      <xdr:colOff>587402</xdr:colOff>
      <xdr:row>24</xdr:row>
      <xdr:rowOff>426709</xdr:rowOff>
    </xdr:to>
    <xdr:sp macro="" textlink="">
      <xdr:nvSpPr>
        <xdr:cNvPr id="122" name="Rounded Rectangle 121">
          <a:extLst>
            <a:ext uri="{FF2B5EF4-FFF2-40B4-BE49-F238E27FC236}">
              <a16:creationId xmlns:a16="http://schemas.microsoft.com/office/drawing/2014/main" id="{00000000-0008-0000-0300-00007A000000}"/>
            </a:ext>
          </a:extLst>
        </xdr:cNvPr>
        <xdr:cNvSpPr/>
      </xdr:nvSpPr>
      <xdr:spPr>
        <a:xfrm>
          <a:off x="4659022" y="1551557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VE</a:t>
          </a:r>
        </a:p>
      </xdr:txBody>
    </xdr:sp>
    <xdr:clientData/>
  </xdr:twoCellAnchor>
  <xdr:twoCellAnchor>
    <xdr:from>
      <xdr:col>9</xdr:col>
      <xdr:colOff>23815</xdr:colOff>
      <xdr:row>24</xdr:row>
      <xdr:rowOff>22849</xdr:rowOff>
    </xdr:from>
    <xdr:to>
      <xdr:col>9</xdr:col>
      <xdr:colOff>587695</xdr:colOff>
      <xdr:row>24</xdr:row>
      <xdr:rowOff>205729</xdr:rowOff>
    </xdr:to>
    <xdr:sp macro="" textlink="">
      <xdr:nvSpPr>
        <xdr:cNvPr id="123" name="Rounded Rectangle 122">
          <a:extLst>
            <a:ext uri="{FF2B5EF4-FFF2-40B4-BE49-F238E27FC236}">
              <a16:creationId xmlns:a16="http://schemas.microsoft.com/office/drawing/2014/main" id="{00000000-0008-0000-0300-00007B000000}"/>
            </a:ext>
          </a:extLst>
        </xdr:cNvPr>
        <xdr:cNvSpPr/>
      </xdr:nvSpPr>
      <xdr:spPr>
        <a:xfrm>
          <a:off x="5270503" y="1529459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VH</a:t>
          </a:r>
        </a:p>
      </xdr:txBody>
    </xdr:sp>
    <xdr:clientData/>
  </xdr:twoCellAnchor>
  <xdr:twoCellAnchor>
    <xdr:from>
      <xdr:col>9</xdr:col>
      <xdr:colOff>23522</xdr:colOff>
      <xdr:row>24</xdr:row>
      <xdr:rowOff>243829</xdr:rowOff>
    </xdr:from>
    <xdr:to>
      <xdr:col>9</xdr:col>
      <xdr:colOff>587402</xdr:colOff>
      <xdr:row>24</xdr:row>
      <xdr:rowOff>426709</xdr:rowOff>
    </xdr:to>
    <xdr:sp macro="" textlink="">
      <xdr:nvSpPr>
        <xdr:cNvPr id="124" name="Rounded Rectangle 123">
          <a:extLst>
            <a:ext uri="{FF2B5EF4-FFF2-40B4-BE49-F238E27FC236}">
              <a16:creationId xmlns:a16="http://schemas.microsoft.com/office/drawing/2014/main" id="{00000000-0008-0000-0300-00007C000000}"/>
            </a:ext>
          </a:extLst>
        </xdr:cNvPr>
        <xdr:cNvSpPr/>
      </xdr:nvSpPr>
      <xdr:spPr>
        <a:xfrm>
          <a:off x="5270210" y="1551557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VM</a:t>
          </a:r>
        </a:p>
      </xdr:txBody>
    </xdr:sp>
    <xdr:clientData/>
  </xdr:twoCellAnchor>
  <xdr:twoCellAnchor>
    <xdr:from>
      <xdr:col>9</xdr:col>
      <xdr:colOff>23522</xdr:colOff>
      <xdr:row>24</xdr:row>
      <xdr:rowOff>465127</xdr:rowOff>
    </xdr:from>
    <xdr:to>
      <xdr:col>9</xdr:col>
      <xdr:colOff>587402</xdr:colOff>
      <xdr:row>24</xdr:row>
      <xdr:rowOff>648007</xdr:rowOff>
    </xdr:to>
    <xdr:sp macro="" textlink="">
      <xdr:nvSpPr>
        <xdr:cNvPr id="125" name="Rounded Rectangle 124">
          <a:extLst>
            <a:ext uri="{FF2B5EF4-FFF2-40B4-BE49-F238E27FC236}">
              <a16:creationId xmlns:a16="http://schemas.microsoft.com/office/drawing/2014/main" id="{00000000-0008-0000-0300-00007D000000}"/>
            </a:ext>
          </a:extLst>
        </xdr:cNvPr>
        <xdr:cNvSpPr/>
      </xdr:nvSpPr>
      <xdr:spPr>
        <a:xfrm>
          <a:off x="5270210" y="15736877"/>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VU</a:t>
          </a:r>
        </a:p>
      </xdr:txBody>
    </xdr:sp>
    <xdr:clientData/>
  </xdr:twoCellAnchor>
  <xdr:twoCellAnchor>
    <xdr:from>
      <xdr:col>10</xdr:col>
      <xdr:colOff>31460</xdr:colOff>
      <xdr:row>24</xdr:row>
      <xdr:rowOff>243511</xdr:rowOff>
    </xdr:from>
    <xdr:to>
      <xdr:col>10</xdr:col>
      <xdr:colOff>595340</xdr:colOff>
      <xdr:row>24</xdr:row>
      <xdr:rowOff>426391</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889335" y="15515261"/>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N1</a:t>
          </a:r>
        </a:p>
      </xdr:txBody>
    </xdr:sp>
    <xdr:clientData/>
  </xdr:twoCellAnchor>
  <xdr:twoCellAnchor>
    <xdr:from>
      <xdr:col>10</xdr:col>
      <xdr:colOff>31778</xdr:colOff>
      <xdr:row>24</xdr:row>
      <xdr:rowOff>464491</xdr:rowOff>
    </xdr:from>
    <xdr:to>
      <xdr:col>10</xdr:col>
      <xdr:colOff>595658</xdr:colOff>
      <xdr:row>24</xdr:row>
      <xdr:rowOff>647371</xdr:rowOff>
    </xdr:to>
    <xdr:sp macro="" textlink="">
      <xdr:nvSpPr>
        <xdr:cNvPr id="128" name="Rounded Rectangle 127">
          <a:extLst>
            <a:ext uri="{FF2B5EF4-FFF2-40B4-BE49-F238E27FC236}">
              <a16:creationId xmlns:a16="http://schemas.microsoft.com/office/drawing/2014/main" id="{00000000-0008-0000-0300-000080000000}"/>
            </a:ext>
          </a:extLst>
        </xdr:cNvPr>
        <xdr:cNvSpPr/>
      </xdr:nvSpPr>
      <xdr:spPr>
        <a:xfrm>
          <a:off x="5889653" y="15736241"/>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N2</a:t>
          </a:r>
        </a:p>
      </xdr:txBody>
    </xdr:sp>
    <xdr:clientData/>
  </xdr:twoCellAnchor>
  <xdr:twoCellAnchor>
    <xdr:from>
      <xdr:col>10</xdr:col>
      <xdr:colOff>31142</xdr:colOff>
      <xdr:row>24</xdr:row>
      <xdr:rowOff>23167</xdr:rowOff>
    </xdr:from>
    <xdr:to>
      <xdr:col>10</xdr:col>
      <xdr:colOff>595022</xdr:colOff>
      <xdr:row>24</xdr:row>
      <xdr:rowOff>206047</xdr:rowOff>
    </xdr:to>
    <xdr:sp macro="" textlink="">
      <xdr:nvSpPr>
        <xdr:cNvPr id="144" name="Rounded Rectangle 143">
          <a:extLst>
            <a:ext uri="{FF2B5EF4-FFF2-40B4-BE49-F238E27FC236}">
              <a16:creationId xmlns:a16="http://schemas.microsoft.com/office/drawing/2014/main" id="{00000000-0008-0000-0300-000090000000}"/>
            </a:ext>
          </a:extLst>
        </xdr:cNvPr>
        <xdr:cNvSpPr/>
      </xdr:nvSpPr>
      <xdr:spPr>
        <a:xfrm>
          <a:off x="5889017" y="15294917"/>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MM</a:t>
          </a:r>
        </a:p>
      </xdr:txBody>
    </xdr:sp>
    <xdr:clientData/>
  </xdr:twoCellAnchor>
  <xdr:twoCellAnchor>
    <xdr:from>
      <xdr:col>5</xdr:col>
      <xdr:colOff>22860</xdr:colOff>
      <xdr:row>22</xdr:row>
      <xdr:rowOff>207217</xdr:rowOff>
    </xdr:from>
    <xdr:to>
      <xdr:col>10</xdr:col>
      <xdr:colOff>152400</xdr:colOff>
      <xdr:row>22</xdr:row>
      <xdr:rowOff>481537</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27443" y="12367467"/>
          <a:ext cx="3198707"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TBD</a:t>
          </a:r>
          <a:r>
            <a:rPr lang="en-US" sz="1100" b="0" i="0" u="none" strike="noStrike" baseline="0">
              <a:solidFill>
                <a:schemeClr val="dk1"/>
              </a:solidFill>
              <a:effectLst/>
              <a:latin typeface="+mn-lt"/>
              <a:ea typeface="+mn-ea"/>
              <a:cs typeface="+mn-cs"/>
            </a:rPr>
            <a:t> - </a:t>
          </a:r>
          <a:r>
            <a:rPr lang="en-US" sz="1100" b="0" i="0" u="none" strike="noStrike">
              <a:solidFill>
                <a:schemeClr val="dk1"/>
              </a:solidFill>
              <a:effectLst/>
              <a:latin typeface="+mn-lt"/>
              <a:ea typeface="+mn-ea"/>
              <a:cs typeface="+mn-cs"/>
            </a:rPr>
            <a:t>based on outcome of Asia Hub and GL decision</a:t>
          </a:r>
          <a:r>
            <a:rPr lang="en-US"/>
            <a:t> </a:t>
          </a:r>
          <a:endParaRPr lang="en-US" sz="1100"/>
        </a:p>
      </xdr:txBody>
    </xdr:sp>
    <xdr:clientData/>
  </xdr:twoCellAnchor>
  <xdr:twoCellAnchor>
    <xdr:from>
      <xdr:col>9</xdr:col>
      <xdr:colOff>30480</xdr:colOff>
      <xdr:row>23</xdr:row>
      <xdr:rowOff>240646</xdr:rowOff>
    </xdr:from>
    <xdr:to>
      <xdr:col>9</xdr:col>
      <xdr:colOff>594360</xdr:colOff>
      <xdr:row>23</xdr:row>
      <xdr:rowOff>423526</xdr:rowOff>
    </xdr:to>
    <xdr:sp macro="" textlink="">
      <xdr:nvSpPr>
        <xdr:cNvPr id="103" name="Rounded Rectangle 102">
          <a:extLst>
            <a:ext uri="{FF2B5EF4-FFF2-40B4-BE49-F238E27FC236}">
              <a16:creationId xmlns:a16="http://schemas.microsoft.com/office/drawing/2014/main" id="{00000000-0008-0000-0300-000067000000}"/>
            </a:ext>
          </a:extLst>
        </xdr:cNvPr>
        <xdr:cNvSpPr/>
      </xdr:nvSpPr>
      <xdr:spPr>
        <a:xfrm>
          <a:off x="5277168" y="1452020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AK</a:t>
          </a:r>
        </a:p>
      </xdr:txBody>
    </xdr:sp>
    <xdr:clientData/>
  </xdr:twoCellAnchor>
  <xdr:twoCellAnchor>
    <xdr:from>
      <xdr:col>9</xdr:col>
      <xdr:colOff>30480</xdr:colOff>
      <xdr:row>23</xdr:row>
      <xdr:rowOff>468923</xdr:rowOff>
    </xdr:from>
    <xdr:to>
      <xdr:col>9</xdr:col>
      <xdr:colOff>594360</xdr:colOff>
      <xdr:row>23</xdr:row>
      <xdr:rowOff>651803</xdr:rowOff>
    </xdr:to>
    <xdr:sp macro="" textlink="">
      <xdr:nvSpPr>
        <xdr:cNvPr id="104" name="Rounded Rectangle 103">
          <a:extLst>
            <a:ext uri="{FF2B5EF4-FFF2-40B4-BE49-F238E27FC236}">
              <a16:creationId xmlns:a16="http://schemas.microsoft.com/office/drawing/2014/main" id="{00000000-0008-0000-0300-000068000000}"/>
            </a:ext>
          </a:extLst>
        </xdr:cNvPr>
        <xdr:cNvSpPr/>
      </xdr:nvSpPr>
      <xdr:spPr>
        <a:xfrm>
          <a:off x="5277168" y="14748486"/>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AT</a:t>
          </a:r>
        </a:p>
      </xdr:txBody>
    </xdr:sp>
    <xdr:clientData/>
  </xdr:twoCellAnchor>
  <xdr:twoCellAnchor>
    <xdr:from>
      <xdr:col>9</xdr:col>
      <xdr:colOff>38100</xdr:colOff>
      <xdr:row>23</xdr:row>
      <xdr:rowOff>696905</xdr:rowOff>
    </xdr:from>
    <xdr:to>
      <xdr:col>9</xdr:col>
      <xdr:colOff>601980</xdr:colOff>
      <xdr:row>23</xdr:row>
      <xdr:rowOff>879785</xdr:rowOff>
    </xdr:to>
    <xdr:sp macro="" textlink="">
      <xdr:nvSpPr>
        <xdr:cNvPr id="116" name="Rounded Rectangle 115">
          <a:extLst>
            <a:ext uri="{FF2B5EF4-FFF2-40B4-BE49-F238E27FC236}">
              <a16:creationId xmlns:a16="http://schemas.microsoft.com/office/drawing/2014/main" id="{00000000-0008-0000-0300-000074000000}"/>
            </a:ext>
          </a:extLst>
        </xdr:cNvPr>
        <xdr:cNvSpPr/>
      </xdr:nvSpPr>
      <xdr:spPr>
        <a:xfrm>
          <a:off x="5284788" y="14976468"/>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BF</a:t>
          </a:r>
        </a:p>
      </xdr:txBody>
    </xdr:sp>
    <xdr:clientData/>
  </xdr:twoCellAnchor>
  <xdr:twoCellAnchor>
    <xdr:from>
      <xdr:col>12</xdr:col>
      <xdr:colOff>22860</xdr:colOff>
      <xdr:row>23</xdr:row>
      <xdr:rowOff>20304</xdr:rowOff>
    </xdr:from>
    <xdr:to>
      <xdr:col>12</xdr:col>
      <xdr:colOff>586740</xdr:colOff>
      <xdr:row>23</xdr:row>
      <xdr:rowOff>203184</xdr:rowOff>
    </xdr:to>
    <xdr:sp macro="" textlink="">
      <xdr:nvSpPr>
        <xdr:cNvPr id="117" name="Rounded Rectangle 116">
          <a:extLst>
            <a:ext uri="{FF2B5EF4-FFF2-40B4-BE49-F238E27FC236}">
              <a16:creationId xmlns:a16="http://schemas.microsoft.com/office/drawing/2014/main" id="{00000000-0008-0000-0300-000075000000}"/>
            </a:ext>
          </a:extLst>
        </xdr:cNvPr>
        <xdr:cNvSpPr/>
      </xdr:nvSpPr>
      <xdr:spPr>
        <a:xfrm>
          <a:off x="7293610" y="14299867"/>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FP</a:t>
          </a:r>
        </a:p>
      </xdr:txBody>
    </xdr:sp>
    <xdr:clientData/>
  </xdr:twoCellAnchor>
  <xdr:twoCellAnchor>
    <xdr:from>
      <xdr:col>9</xdr:col>
      <xdr:colOff>563880</xdr:colOff>
      <xdr:row>23</xdr:row>
      <xdr:rowOff>191616</xdr:rowOff>
    </xdr:from>
    <xdr:to>
      <xdr:col>10</xdr:col>
      <xdr:colOff>457200</xdr:colOff>
      <xdr:row>23</xdr:row>
      <xdr:rowOff>476869</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810568" y="14471179"/>
          <a:ext cx="504507" cy="285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MFS</a:t>
          </a:r>
        </a:p>
      </xdr:txBody>
    </xdr:sp>
    <xdr:clientData/>
  </xdr:twoCellAnchor>
  <xdr:twoCellAnchor>
    <xdr:from>
      <xdr:col>9</xdr:col>
      <xdr:colOff>571500</xdr:colOff>
      <xdr:row>23</xdr:row>
      <xdr:rowOff>423221</xdr:rowOff>
    </xdr:from>
    <xdr:to>
      <xdr:col>10</xdr:col>
      <xdr:colOff>464820</xdr:colOff>
      <xdr:row>23</xdr:row>
      <xdr:rowOff>705161</xdr:rowOff>
    </xdr:to>
    <xdr:sp macro="" textlink="">
      <xdr:nvSpPr>
        <xdr:cNvPr id="118" name="TextBox 117">
          <a:extLst>
            <a:ext uri="{FF2B5EF4-FFF2-40B4-BE49-F238E27FC236}">
              <a16:creationId xmlns:a16="http://schemas.microsoft.com/office/drawing/2014/main" id="{00000000-0008-0000-0300-000076000000}"/>
            </a:ext>
          </a:extLst>
        </xdr:cNvPr>
        <xdr:cNvSpPr txBox="1"/>
      </xdr:nvSpPr>
      <xdr:spPr>
        <a:xfrm>
          <a:off x="5818188" y="14575784"/>
          <a:ext cx="504507"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SLRG</a:t>
          </a:r>
        </a:p>
      </xdr:txBody>
    </xdr:sp>
    <xdr:clientData/>
  </xdr:twoCellAnchor>
  <xdr:twoCellAnchor>
    <xdr:from>
      <xdr:col>9</xdr:col>
      <xdr:colOff>579120</xdr:colOff>
      <xdr:row>23</xdr:row>
      <xdr:rowOff>650866</xdr:rowOff>
    </xdr:from>
    <xdr:to>
      <xdr:col>10</xdr:col>
      <xdr:colOff>571500</xdr:colOff>
      <xdr:row>23</xdr:row>
      <xdr:rowOff>912811</xdr:rowOff>
    </xdr:to>
    <xdr:sp macro="" textlink="">
      <xdr:nvSpPr>
        <xdr:cNvPr id="119" name="TextBox 118">
          <a:extLst>
            <a:ext uri="{FF2B5EF4-FFF2-40B4-BE49-F238E27FC236}">
              <a16:creationId xmlns:a16="http://schemas.microsoft.com/office/drawing/2014/main" id="{00000000-0008-0000-0300-000077000000}"/>
            </a:ext>
          </a:extLst>
        </xdr:cNvPr>
        <xdr:cNvSpPr txBox="1"/>
      </xdr:nvSpPr>
      <xdr:spPr>
        <a:xfrm>
          <a:off x="5825808" y="14803429"/>
          <a:ext cx="603567" cy="261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Bentall</a:t>
          </a:r>
        </a:p>
      </xdr:txBody>
    </xdr:sp>
    <xdr:clientData/>
  </xdr:twoCellAnchor>
  <xdr:twoCellAnchor>
    <xdr:from>
      <xdr:col>12</xdr:col>
      <xdr:colOff>525780</xdr:colOff>
      <xdr:row>22</xdr:row>
      <xdr:rowOff>653466</xdr:rowOff>
    </xdr:from>
    <xdr:to>
      <xdr:col>14</xdr:col>
      <xdr:colOff>213360</xdr:colOff>
      <xdr:row>23</xdr:row>
      <xdr:rowOff>238493</xdr:rowOff>
    </xdr:to>
    <xdr:sp macro="" textlink="">
      <xdr:nvSpPr>
        <xdr:cNvPr id="126" name="TextBox 125">
          <a:extLst>
            <a:ext uri="{FF2B5EF4-FFF2-40B4-BE49-F238E27FC236}">
              <a16:creationId xmlns:a16="http://schemas.microsoft.com/office/drawing/2014/main" id="{00000000-0008-0000-0300-00007E000000}"/>
            </a:ext>
          </a:extLst>
        </xdr:cNvPr>
        <xdr:cNvSpPr txBox="1"/>
      </xdr:nvSpPr>
      <xdr:spPr>
        <a:xfrm>
          <a:off x="7756121" y="12516421"/>
          <a:ext cx="899853" cy="26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Chargeback</a:t>
          </a:r>
        </a:p>
      </xdr:txBody>
    </xdr:sp>
    <xdr:clientData/>
  </xdr:twoCellAnchor>
  <xdr:twoCellAnchor>
    <xdr:from>
      <xdr:col>9</xdr:col>
      <xdr:colOff>15240</xdr:colOff>
      <xdr:row>25</xdr:row>
      <xdr:rowOff>24126</xdr:rowOff>
    </xdr:from>
    <xdr:to>
      <xdr:col>9</xdr:col>
      <xdr:colOff>579120</xdr:colOff>
      <xdr:row>25</xdr:row>
      <xdr:rowOff>207006</xdr:rowOff>
    </xdr:to>
    <xdr:sp macro="" textlink="">
      <xdr:nvSpPr>
        <xdr:cNvPr id="129" name="Rounded Rectangle 128">
          <a:extLst>
            <a:ext uri="{FF2B5EF4-FFF2-40B4-BE49-F238E27FC236}">
              <a16:creationId xmlns:a16="http://schemas.microsoft.com/office/drawing/2014/main" id="{00000000-0008-0000-0300-000081000000}"/>
            </a:ext>
          </a:extLst>
        </xdr:cNvPr>
        <xdr:cNvSpPr/>
      </xdr:nvSpPr>
      <xdr:spPr>
        <a:xfrm>
          <a:off x="5261928" y="16002314"/>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a:t>
          </a:r>
        </a:p>
      </xdr:txBody>
    </xdr:sp>
    <xdr:clientData/>
  </xdr:twoCellAnchor>
  <xdr:twoCellAnchor>
    <xdr:from>
      <xdr:col>7</xdr:col>
      <xdr:colOff>30713</xdr:colOff>
      <xdr:row>15</xdr:row>
      <xdr:rowOff>619048</xdr:rowOff>
    </xdr:from>
    <xdr:to>
      <xdr:col>8</xdr:col>
      <xdr:colOff>51289</xdr:colOff>
      <xdr:row>15</xdr:row>
      <xdr:rowOff>816784</xdr:rowOff>
    </xdr:to>
    <xdr:sp macro="" textlink="">
      <xdr:nvSpPr>
        <xdr:cNvPr id="130" name="Rounded Rectangle 129">
          <a:extLst>
            <a:ext uri="{FF2B5EF4-FFF2-40B4-BE49-F238E27FC236}">
              <a16:creationId xmlns:a16="http://schemas.microsoft.com/office/drawing/2014/main" id="{00000000-0008-0000-0300-000082000000}"/>
            </a:ext>
          </a:extLst>
        </xdr:cNvPr>
        <xdr:cNvSpPr/>
      </xdr:nvSpPr>
      <xdr:spPr>
        <a:xfrm>
          <a:off x="4039872" y="6360025"/>
          <a:ext cx="626712" cy="197736"/>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600">
              <a:solidFill>
                <a:schemeClr val="lt1"/>
              </a:solidFill>
              <a:latin typeface="+mn-lt"/>
              <a:ea typeface="+mn-ea"/>
              <a:cs typeface="+mn-cs"/>
            </a:rPr>
            <a:t>UQ (CoStar)</a:t>
          </a:r>
        </a:p>
      </xdr:txBody>
    </xdr:sp>
    <xdr:clientData/>
  </xdr:twoCellAnchor>
  <xdr:twoCellAnchor>
    <xdr:from>
      <xdr:col>10</xdr:col>
      <xdr:colOff>21465</xdr:colOff>
      <xdr:row>15</xdr:row>
      <xdr:rowOff>400050</xdr:rowOff>
    </xdr:from>
    <xdr:to>
      <xdr:col>10</xdr:col>
      <xdr:colOff>781050</xdr:colOff>
      <xdr:row>15</xdr:row>
      <xdr:rowOff>771525</xdr:rowOff>
    </xdr:to>
    <xdr:sp macro="" textlink="">
      <xdr:nvSpPr>
        <xdr:cNvPr id="132" name="Rounded Rectangle 131">
          <a:extLst>
            <a:ext uri="{FF2B5EF4-FFF2-40B4-BE49-F238E27FC236}">
              <a16:creationId xmlns:a16="http://schemas.microsoft.com/office/drawing/2014/main" id="{00000000-0008-0000-0300-000084000000}"/>
            </a:ext>
          </a:extLst>
        </xdr:cNvPr>
        <xdr:cNvSpPr/>
      </xdr:nvSpPr>
      <xdr:spPr>
        <a:xfrm>
          <a:off x="5907915" y="5962650"/>
          <a:ext cx="759585" cy="371475"/>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chemeClr val="lt1"/>
              </a:solidFill>
              <a:latin typeface="+mn-lt"/>
              <a:ea typeface="+mn-ea"/>
              <a:cs typeface="+mn-cs"/>
            </a:rPr>
            <a:t>UK</a:t>
          </a:r>
          <a:r>
            <a:rPr lang="en-US" sz="1100">
              <a:solidFill>
                <a:schemeClr val="lt1"/>
              </a:solidFill>
              <a:latin typeface="+mn-lt"/>
              <a:ea typeface="+mn-ea"/>
              <a:cs typeface="+mn-cs"/>
            </a:rPr>
            <a:t> </a:t>
          </a:r>
          <a:r>
            <a:rPr lang="en-US" sz="700">
              <a:solidFill>
                <a:schemeClr val="lt1"/>
              </a:solidFill>
              <a:latin typeface="+mn-lt"/>
              <a:ea typeface="+mn-ea"/>
              <a:cs typeface="+mn-cs"/>
            </a:rPr>
            <a:t>(Grp Receipts)</a:t>
          </a:r>
          <a:endParaRPr lang="en-US" sz="1100">
            <a:solidFill>
              <a:schemeClr val="lt1"/>
            </a:solidFill>
            <a:latin typeface="+mn-lt"/>
            <a:ea typeface="+mn-ea"/>
            <a:cs typeface="+mn-cs"/>
          </a:endParaRPr>
        </a:p>
      </xdr:txBody>
    </xdr:sp>
    <xdr:clientData/>
  </xdr:twoCellAnchor>
  <xdr:twoCellAnchor>
    <xdr:from>
      <xdr:col>10</xdr:col>
      <xdr:colOff>43961</xdr:colOff>
      <xdr:row>13</xdr:row>
      <xdr:rowOff>445685</xdr:rowOff>
    </xdr:from>
    <xdr:to>
      <xdr:col>11</xdr:col>
      <xdr:colOff>571500</xdr:colOff>
      <xdr:row>13</xdr:row>
      <xdr:rowOff>623454</xdr:rowOff>
    </xdr:to>
    <xdr:sp macro="" textlink="">
      <xdr:nvSpPr>
        <xdr:cNvPr id="133" name="Rounded Rectangle 132">
          <a:extLst>
            <a:ext uri="{FF2B5EF4-FFF2-40B4-BE49-F238E27FC236}">
              <a16:creationId xmlns:a16="http://schemas.microsoft.com/office/drawing/2014/main" id="{00000000-0008-0000-0300-000085000000}"/>
            </a:ext>
          </a:extLst>
        </xdr:cNvPr>
        <xdr:cNvSpPr/>
      </xdr:nvSpPr>
      <xdr:spPr>
        <a:xfrm>
          <a:off x="5871529" y="5104276"/>
          <a:ext cx="1324176" cy="17776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TI (RPS )</a:t>
          </a:r>
          <a:endParaRPr lang="en-US" sz="1100"/>
        </a:p>
        <a:p>
          <a:pPr algn="ctr"/>
          <a:endParaRPr lang="en-US" sz="1100"/>
        </a:p>
      </xdr:txBody>
    </xdr:sp>
    <xdr:clientData/>
  </xdr:twoCellAnchor>
  <xdr:twoCellAnchor>
    <xdr:from>
      <xdr:col>9</xdr:col>
      <xdr:colOff>49609</xdr:colOff>
      <xdr:row>4</xdr:row>
      <xdr:rowOff>305733</xdr:rowOff>
    </xdr:from>
    <xdr:to>
      <xdr:col>13</xdr:col>
      <xdr:colOff>483576</xdr:colOff>
      <xdr:row>4</xdr:row>
      <xdr:rowOff>496233</xdr:rowOff>
    </xdr:to>
    <xdr:sp macro="" textlink="">
      <xdr:nvSpPr>
        <xdr:cNvPr id="146" name="Rounded Rectangle 145">
          <a:extLst>
            <a:ext uri="{FF2B5EF4-FFF2-40B4-BE49-F238E27FC236}">
              <a16:creationId xmlns:a16="http://schemas.microsoft.com/office/drawing/2014/main" id="{00000000-0008-0000-0300-000092000000}"/>
            </a:ext>
          </a:extLst>
        </xdr:cNvPr>
        <xdr:cNvSpPr/>
      </xdr:nvSpPr>
      <xdr:spPr>
        <a:xfrm>
          <a:off x="5281032" y="1206945"/>
          <a:ext cx="3057006" cy="19050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a:t>N8 - (Commissions)connected</a:t>
          </a:r>
          <a:r>
            <a:rPr lang="en-US" sz="800" baseline="0"/>
            <a:t> to (CF) EIM and M2; work with IIW</a:t>
          </a:r>
          <a:endParaRPr lang="en-US" sz="800"/>
        </a:p>
      </xdr:txBody>
    </xdr:sp>
    <xdr:clientData/>
  </xdr:twoCellAnchor>
  <xdr:twoCellAnchor>
    <xdr:from>
      <xdr:col>4</xdr:col>
      <xdr:colOff>93621</xdr:colOff>
      <xdr:row>7</xdr:row>
      <xdr:rowOff>1146200</xdr:rowOff>
    </xdr:from>
    <xdr:to>
      <xdr:col>7</xdr:col>
      <xdr:colOff>527538</xdr:colOff>
      <xdr:row>7</xdr:row>
      <xdr:rowOff>1329080</xdr:rowOff>
    </xdr:to>
    <xdr:sp macro="" textlink="">
      <xdr:nvSpPr>
        <xdr:cNvPr id="147" name="Rounded Rectangle 146">
          <a:extLst>
            <a:ext uri="{FF2B5EF4-FFF2-40B4-BE49-F238E27FC236}">
              <a16:creationId xmlns:a16="http://schemas.microsoft.com/office/drawing/2014/main" id="{00000000-0008-0000-0300-000093000000}"/>
            </a:ext>
          </a:extLst>
        </xdr:cNvPr>
        <xdr:cNvSpPr/>
      </xdr:nvSpPr>
      <xdr:spPr>
        <a:xfrm>
          <a:off x="2284371" y="3439527"/>
          <a:ext cx="2258321"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t>N8 - connected</a:t>
          </a:r>
          <a:r>
            <a:rPr lang="en-US" sz="700" baseline="0"/>
            <a:t> to (CF) EIM and M2; work with IIW</a:t>
          </a:r>
          <a:endParaRPr lang="en-US" sz="700"/>
        </a:p>
      </xdr:txBody>
    </xdr:sp>
    <xdr:clientData/>
  </xdr:twoCellAnchor>
  <xdr:twoCellAnchor>
    <xdr:from>
      <xdr:col>1</xdr:col>
      <xdr:colOff>42529</xdr:colOff>
      <xdr:row>23</xdr:row>
      <xdr:rowOff>644591</xdr:rowOff>
    </xdr:from>
    <xdr:to>
      <xdr:col>2</xdr:col>
      <xdr:colOff>204786</xdr:colOff>
      <xdr:row>24</xdr:row>
      <xdr:rowOff>238125</xdr:rowOff>
    </xdr:to>
    <xdr:sp macro="" textlink="">
      <xdr:nvSpPr>
        <xdr:cNvPr id="148" name="Rounded Rectangle 147">
          <a:extLst>
            <a:ext uri="{FF2B5EF4-FFF2-40B4-BE49-F238E27FC236}">
              <a16:creationId xmlns:a16="http://schemas.microsoft.com/office/drawing/2014/main" id="{00000000-0008-0000-0300-000094000000}"/>
            </a:ext>
          </a:extLst>
        </xdr:cNvPr>
        <xdr:cNvSpPr/>
      </xdr:nvSpPr>
      <xdr:spPr>
        <a:xfrm>
          <a:off x="288592" y="14924154"/>
          <a:ext cx="1210007" cy="530159"/>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Impacted</a:t>
          </a:r>
          <a:r>
            <a:rPr lang="en-US" sz="1100" baseline="0">
              <a:solidFill>
                <a:sysClr val="windowText" lastClr="000000"/>
              </a:solidFill>
            </a:rPr>
            <a:t> by IFRS9</a:t>
          </a:r>
          <a:endParaRPr lang="en-US" sz="1100">
            <a:solidFill>
              <a:sysClr val="windowText" lastClr="000000"/>
            </a:solidFill>
          </a:endParaRPr>
        </a:p>
      </xdr:txBody>
    </xdr:sp>
    <xdr:clientData/>
  </xdr:twoCellAnchor>
  <xdr:twoCellAnchor>
    <xdr:from>
      <xdr:col>18</xdr:col>
      <xdr:colOff>386463</xdr:colOff>
      <xdr:row>0</xdr:row>
      <xdr:rowOff>13189</xdr:rowOff>
    </xdr:from>
    <xdr:to>
      <xdr:col>23</xdr:col>
      <xdr:colOff>125150</xdr:colOff>
      <xdr:row>0</xdr:row>
      <xdr:rowOff>205153</xdr:rowOff>
    </xdr:to>
    <xdr:sp macro="" textlink="">
      <xdr:nvSpPr>
        <xdr:cNvPr id="112" name="Rounded Rectangle 111">
          <a:extLst>
            <a:ext uri="{FF2B5EF4-FFF2-40B4-BE49-F238E27FC236}">
              <a16:creationId xmlns:a16="http://schemas.microsoft.com/office/drawing/2014/main" id="{00000000-0008-0000-0300-000070000000}"/>
            </a:ext>
          </a:extLst>
        </xdr:cNvPr>
        <xdr:cNvSpPr/>
      </xdr:nvSpPr>
      <xdr:spPr>
        <a:xfrm>
          <a:off x="11365125" y="13189"/>
          <a:ext cx="2786687" cy="191964"/>
        </a:xfrm>
        <a:prstGeom prst="roundRect">
          <a:avLst/>
        </a:prstGeom>
        <a:solidFill>
          <a:schemeClr val="accent6">
            <a:lumMod val="60000"/>
            <a:lumOff val="40000"/>
          </a:schemeClr>
        </a:solid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ysClr val="windowText" lastClr="000000"/>
              </a:solidFill>
            </a:rPr>
            <a:t>Current</a:t>
          </a:r>
          <a:r>
            <a:rPr lang="en-US" sz="900" b="1" baseline="0">
              <a:solidFill>
                <a:sysClr val="windowText" lastClr="000000"/>
              </a:solidFill>
            </a:rPr>
            <a:t> State must be complete prior to each item</a:t>
          </a:r>
          <a:endParaRPr lang="en-US" sz="900" b="1">
            <a:solidFill>
              <a:sysClr val="windowText" lastClr="000000"/>
            </a:solidFill>
          </a:endParaRPr>
        </a:p>
      </xdr:txBody>
    </xdr:sp>
    <xdr:clientData/>
  </xdr:twoCellAnchor>
  <xdr:twoCellAnchor>
    <xdr:from>
      <xdr:col>10</xdr:col>
      <xdr:colOff>9525</xdr:colOff>
      <xdr:row>18</xdr:row>
      <xdr:rowOff>704850</xdr:rowOff>
    </xdr:from>
    <xdr:to>
      <xdr:col>10</xdr:col>
      <xdr:colOff>811886</xdr:colOff>
      <xdr:row>18</xdr:row>
      <xdr:rowOff>1295400</xdr:rowOff>
    </xdr:to>
    <xdr:sp macro="" textlink="">
      <xdr:nvSpPr>
        <xdr:cNvPr id="134" name="Rounded Rectangle 133">
          <a:extLst>
            <a:ext uri="{FF2B5EF4-FFF2-40B4-BE49-F238E27FC236}">
              <a16:creationId xmlns:a16="http://schemas.microsoft.com/office/drawing/2014/main" id="{00000000-0008-0000-0300-000086000000}"/>
            </a:ext>
          </a:extLst>
        </xdr:cNvPr>
        <xdr:cNvSpPr/>
      </xdr:nvSpPr>
      <xdr:spPr>
        <a:xfrm>
          <a:off x="5895975" y="10515600"/>
          <a:ext cx="802361" cy="590550"/>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WT (Viper)</a:t>
          </a:r>
          <a:r>
            <a:rPr lang="en-US" sz="700"/>
            <a:t>, WV (Croc) - will likely be PT</a:t>
          </a:r>
        </a:p>
      </xdr:txBody>
    </xdr:sp>
    <xdr:clientData/>
  </xdr:twoCellAnchor>
  <xdr:twoCellAnchor>
    <xdr:from>
      <xdr:col>10</xdr:col>
      <xdr:colOff>85725</xdr:colOff>
      <xdr:row>16</xdr:row>
      <xdr:rowOff>200026</xdr:rowOff>
    </xdr:from>
    <xdr:to>
      <xdr:col>10</xdr:col>
      <xdr:colOff>721498</xdr:colOff>
      <xdr:row>16</xdr:row>
      <xdr:rowOff>758274</xdr:rowOff>
    </xdr:to>
    <xdr:sp macro="" textlink="">
      <xdr:nvSpPr>
        <xdr:cNvPr id="131" name="Rounded Rectangle 130">
          <a:extLst>
            <a:ext uri="{FF2B5EF4-FFF2-40B4-BE49-F238E27FC236}">
              <a16:creationId xmlns:a16="http://schemas.microsoft.com/office/drawing/2014/main" id="{00000000-0008-0000-0300-000083000000}"/>
            </a:ext>
          </a:extLst>
        </xdr:cNvPr>
        <xdr:cNvSpPr/>
      </xdr:nvSpPr>
      <xdr:spPr>
        <a:xfrm>
          <a:off x="5972175" y="7915276"/>
          <a:ext cx="635773" cy="55824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SkyHawk (live Oct</a:t>
          </a:r>
          <a:r>
            <a:rPr lang="en-US" sz="700" baseline="0"/>
            <a:t> 2018)</a:t>
          </a:r>
          <a:endParaRPr lang="en-US" sz="1100"/>
        </a:p>
      </xdr:txBody>
    </xdr:sp>
    <xdr:clientData/>
  </xdr:twoCellAnchor>
  <xdr:twoCellAnchor>
    <xdr:from>
      <xdr:col>8</xdr:col>
      <xdr:colOff>21981</xdr:colOff>
      <xdr:row>7</xdr:row>
      <xdr:rowOff>696054</xdr:rowOff>
    </xdr:from>
    <xdr:to>
      <xdr:col>9</xdr:col>
      <xdr:colOff>579119</xdr:colOff>
      <xdr:row>7</xdr:row>
      <xdr:rowOff>878934</xdr:rowOff>
    </xdr:to>
    <xdr:sp macro="" textlink="">
      <xdr:nvSpPr>
        <xdr:cNvPr id="139" name="Rounded Rectangle 138">
          <a:extLst>
            <a:ext uri="{FF2B5EF4-FFF2-40B4-BE49-F238E27FC236}">
              <a16:creationId xmlns:a16="http://schemas.microsoft.com/office/drawing/2014/main" id="{00000000-0008-0000-0300-00008B000000}"/>
            </a:ext>
          </a:extLst>
        </xdr:cNvPr>
        <xdr:cNvSpPr/>
      </xdr:nvSpPr>
      <xdr:spPr>
        <a:xfrm>
          <a:off x="4645269" y="2989381"/>
          <a:ext cx="1165273" cy="182880"/>
        </a:xfrm>
        <a:prstGeom prst="roundRect">
          <a:avLst/>
        </a:prstGeom>
        <a:solidFill>
          <a:srgbClr val="C0504D">
            <a:lumMod val="75000"/>
          </a:srgbClr>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800" b="0" i="0" u="none" strike="noStrike" kern="0" cap="none" spc="0" normalizeH="0" baseline="0" noProof="0">
              <a:ln>
                <a:noFill/>
              </a:ln>
              <a:solidFill>
                <a:sysClr val="window" lastClr="FFFFFF"/>
              </a:solidFill>
              <a:effectLst/>
              <a:uLnTx/>
              <a:uFillTx/>
              <a:latin typeface="Calibri" panose="020F0502020204030204"/>
              <a:ea typeface="+mn-ea"/>
              <a:cs typeface="+mn-cs"/>
            </a:rPr>
            <a:t>CF (EIM)</a:t>
          </a:r>
        </a:p>
      </xdr:txBody>
    </xdr:sp>
    <xdr:clientData/>
  </xdr:twoCellAnchor>
  <xdr:twoCellAnchor>
    <xdr:from>
      <xdr:col>10</xdr:col>
      <xdr:colOff>21981</xdr:colOff>
      <xdr:row>7</xdr:row>
      <xdr:rowOff>1143000</xdr:rowOff>
    </xdr:from>
    <xdr:to>
      <xdr:col>10</xdr:col>
      <xdr:colOff>585861</xdr:colOff>
      <xdr:row>7</xdr:row>
      <xdr:rowOff>1325880</xdr:rowOff>
    </xdr:to>
    <xdr:sp macro="" textlink="">
      <xdr:nvSpPr>
        <xdr:cNvPr id="101" name="Rounded Rectangle 100">
          <a:extLst>
            <a:ext uri="{FF2B5EF4-FFF2-40B4-BE49-F238E27FC236}">
              <a16:creationId xmlns:a16="http://schemas.microsoft.com/office/drawing/2014/main" id="{00000000-0008-0000-0300-000065000000}"/>
            </a:ext>
          </a:extLst>
        </xdr:cNvPr>
        <xdr:cNvSpPr/>
      </xdr:nvSpPr>
      <xdr:spPr>
        <a:xfrm>
          <a:off x="5861539" y="3436327"/>
          <a:ext cx="563880" cy="182880"/>
        </a:xfrm>
        <a:prstGeom prst="roundRect">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 lastClr="FFFFFF"/>
              </a:solidFill>
              <a:effectLst/>
              <a:uLnTx/>
              <a:uFillTx/>
              <a:latin typeface="Calibri" panose="020F0502020204030204"/>
              <a:ea typeface="+mn-ea"/>
              <a:cs typeface="+mn-cs"/>
            </a:rPr>
            <a:t>F3 (ML)</a:t>
          </a:r>
        </a:p>
      </xdr:txBody>
    </xdr:sp>
    <xdr:clientData/>
  </xdr:twoCellAnchor>
  <xdr:twoCellAnchor>
    <xdr:from>
      <xdr:col>8</xdr:col>
      <xdr:colOff>21982</xdr:colOff>
      <xdr:row>7</xdr:row>
      <xdr:rowOff>923192</xdr:rowOff>
    </xdr:from>
    <xdr:to>
      <xdr:col>9</xdr:col>
      <xdr:colOff>579120</xdr:colOff>
      <xdr:row>7</xdr:row>
      <xdr:rowOff>1106072</xdr:rowOff>
    </xdr:to>
    <xdr:sp macro="" textlink="">
      <xdr:nvSpPr>
        <xdr:cNvPr id="135" name="Rounded Rectangle 134">
          <a:extLst>
            <a:ext uri="{FF2B5EF4-FFF2-40B4-BE49-F238E27FC236}">
              <a16:creationId xmlns:a16="http://schemas.microsoft.com/office/drawing/2014/main" id="{00000000-0008-0000-0300-000087000000}"/>
            </a:ext>
          </a:extLst>
        </xdr:cNvPr>
        <xdr:cNvSpPr/>
      </xdr:nvSpPr>
      <xdr:spPr>
        <a:xfrm>
          <a:off x="4645270" y="3216519"/>
          <a:ext cx="1165273" cy="182880"/>
        </a:xfrm>
        <a:prstGeom prst="roundRect">
          <a:avLst/>
        </a:prstGeom>
        <a:solidFill>
          <a:srgbClr val="C0504D">
            <a:lumMod val="75000"/>
          </a:srgbClr>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800" b="0" i="0" u="none" strike="noStrike" kern="0" cap="none" spc="0" normalizeH="0" baseline="0" noProof="0">
              <a:ln>
                <a:noFill/>
              </a:ln>
              <a:solidFill>
                <a:sysClr val="window" lastClr="FFFFFF"/>
              </a:solidFill>
              <a:effectLst/>
              <a:uLnTx/>
              <a:uFillTx/>
              <a:latin typeface="Calibri" panose="020F0502020204030204"/>
              <a:ea typeface="+mn-ea"/>
              <a:cs typeface="+mn-cs"/>
            </a:rPr>
            <a:t>MD (TAI)</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278130</xdr:colOff>
      <xdr:row>10</xdr:row>
      <xdr:rowOff>41909</xdr:rowOff>
    </xdr:from>
    <xdr:to>
      <xdr:col>3</xdr:col>
      <xdr:colOff>535305</xdr:colOff>
      <xdr:row>11</xdr:row>
      <xdr:rowOff>165734</xdr:rowOff>
    </xdr:to>
    <xdr:sp macro="" textlink="">
      <xdr:nvSpPr>
        <xdr:cNvPr id="2" name="Down Arrow 1">
          <a:extLst>
            <a:ext uri="{FF2B5EF4-FFF2-40B4-BE49-F238E27FC236}">
              <a16:creationId xmlns:a16="http://schemas.microsoft.com/office/drawing/2014/main" id="{00000000-0008-0000-0B00-000002000000}"/>
            </a:ext>
          </a:extLst>
        </xdr:cNvPr>
        <xdr:cNvSpPr/>
      </xdr:nvSpPr>
      <xdr:spPr>
        <a:xfrm>
          <a:off x="1451610" y="1824989"/>
          <a:ext cx="257175" cy="30670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182880</xdr:colOff>
      <xdr:row>25</xdr:row>
      <xdr:rowOff>57150</xdr:rowOff>
    </xdr:from>
    <xdr:to>
      <xdr:col>5</xdr:col>
      <xdr:colOff>440055</xdr:colOff>
      <xdr:row>26</xdr:row>
      <xdr:rowOff>266700</xdr:rowOff>
    </xdr:to>
    <xdr:sp macro="" textlink="">
      <xdr:nvSpPr>
        <xdr:cNvPr id="3" name="Down Arrow 2">
          <a:extLst>
            <a:ext uri="{FF2B5EF4-FFF2-40B4-BE49-F238E27FC236}">
              <a16:creationId xmlns:a16="http://schemas.microsoft.com/office/drawing/2014/main" id="{00000000-0008-0000-0B00-000003000000}"/>
            </a:ext>
          </a:extLst>
        </xdr:cNvPr>
        <xdr:cNvSpPr/>
      </xdr:nvSpPr>
      <xdr:spPr>
        <a:xfrm>
          <a:off x="2575560" y="4690110"/>
          <a:ext cx="257175" cy="53721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165735</xdr:colOff>
      <xdr:row>33</xdr:row>
      <xdr:rowOff>26670</xdr:rowOff>
    </xdr:from>
    <xdr:to>
      <xdr:col>3</xdr:col>
      <xdr:colOff>422910</xdr:colOff>
      <xdr:row>34</xdr:row>
      <xdr:rowOff>140970</xdr:rowOff>
    </xdr:to>
    <xdr:sp macro="" textlink="">
      <xdr:nvSpPr>
        <xdr:cNvPr id="4" name="Down Arrow 3">
          <a:extLst>
            <a:ext uri="{FF2B5EF4-FFF2-40B4-BE49-F238E27FC236}">
              <a16:creationId xmlns:a16="http://schemas.microsoft.com/office/drawing/2014/main" id="{00000000-0008-0000-0B00-000004000000}"/>
            </a:ext>
          </a:extLst>
        </xdr:cNvPr>
        <xdr:cNvSpPr/>
      </xdr:nvSpPr>
      <xdr:spPr>
        <a:xfrm>
          <a:off x="1339215" y="6747510"/>
          <a:ext cx="257175" cy="29718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104775</xdr:colOff>
      <xdr:row>5</xdr:row>
      <xdr:rowOff>171450</xdr:rowOff>
    </xdr:from>
    <xdr:to>
      <xdr:col>14</xdr:col>
      <xdr:colOff>106680</xdr:colOff>
      <xdr:row>27</xdr:row>
      <xdr:rowOff>182880</xdr:rowOff>
    </xdr:to>
    <xdr:cxnSp macro="">
      <xdr:nvCxnSpPr>
        <xdr:cNvPr id="5" name="Straight Connector 4">
          <a:extLst>
            <a:ext uri="{FF2B5EF4-FFF2-40B4-BE49-F238E27FC236}">
              <a16:creationId xmlns:a16="http://schemas.microsoft.com/office/drawing/2014/main" id="{00000000-0008-0000-0B00-000005000000}"/>
            </a:ext>
          </a:extLst>
        </xdr:cNvPr>
        <xdr:cNvCxnSpPr/>
      </xdr:nvCxnSpPr>
      <xdr:spPr>
        <a:xfrm>
          <a:off x="7732395" y="1017270"/>
          <a:ext cx="1905" cy="446151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198120</xdr:colOff>
      <xdr:row>33</xdr:row>
      <xdr:rowOff>30480</xdr:rowOff>
    </xdr:from>
    <xdr:to>
      <xdr:col>7</xdr:col>
      <xdr:colOff>455295</xdr:colOff>
      <xdr:row>34</xdr:row>
      <xdr:rowOff>144780</xdr:rowOff>
    </xdr:to>
    <xdr:sp macro="" textlink="">
      <xdr:nvSpPr>
        <xdr:cNvPr id="6" name="Down Arrow 5">
          <a:extLst>
            <a:ext uri="{FF2B5EF4-FFF2-40B4-BE49-F238E27FC236}">
              <a16:creationId xmlns:a16="http://schemas.microsoft.com/office/drawing/2014/main" id="{00000000-0008-0000-0B00-000006000000}"/>
            </a:ext>
          </a:extLst>
        </xdr:cNvPr>
        <xdr:cNvSpPr/>
      </xdr:nvSpPr>
      <xdr:spPr>
        <a:xfrm>
          <a:off x="3810000" y="6751320"/>
          <a:ext cx="257175" cy="29718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914400</xdr:colOff>
      <xdr:row>6</xdr:row>
      <xdr:rowOff>0</xdr:rowOff>
    </xdr:from>
    <xdr:to>
      <xdr:col>14</xdr:col>
      <xdr:colOff>114300</xdr:colOff>
      <xdr:row>6</xdr:row>
      <xdr:rowOff>2</xdr:rowOff>
    </xdr:to>
    <xdr:cxnSp macro="">
      <xdr:nvCxnSpPr>
        <xdr:cNvPr id="8" name="Straight Connector 7">
          <a:extLst>
            <a:ext uri="{FF2B5EF4-FFF2-40B4-BE49-F238E27FC236}">
              <a16:creationId xmlns:a16="http://schemas.microsoft.com/office/drawing/2014/main" id="{00000000-0008-0000-0B00-000008000000}"/>
            </a:ext>
          </a:extLst>
        </xdr:cNvPr>
        <xdr:cNvCxnSpPr/>
      </xdr:nvCxnSpPr>
      <xdr:spPr>
        <a:xfrm>
          <a:off x="6530340" y="1028700"/>
          <a:ext cx="1211580" cy="2"/>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23812</xdr:colOff>
      <xdr:row>20</xdr:row>
      <xdr:rowOff>178120</xdr:rowOff>
    </xdr:from>
    <xdr:to>
      <xdr:col>9</xdr:col>
      <xdr:colOff>571499</xdr:colOff>
      <xdr:row>22</xdr:row>
      <xdr:rowOff>6670</xdr:rowOff>
    </xdr:to>
    <xdr:sp macro="" textlink="">
      <xdr:nvSpPr>
        <xdr:cNvPr id="9" name="Down Arrow 8">
          <a:extLst>
            <a:ext uri="{FF2B5EF4-FFF2-40B4-BE49-F238E27FC236}">
              <a16:creationId xmlns:a16="http://schemas.microsoft.com/office/drawing/2014/main" id="{00000000-0008-0000-0B00-000009000000}"/>
            </a:ext>
          </a:extLst>
        </xdr:cNvPr>
        <xdr:cNvSpPr/>
      </xdr:nvSpPr>
      <xdr:spPr>
        <a:xfrm rot="5400000">
          <a:off x="5023961" y="3689511"/>
          <a:ext cx="209550" cy="547687"/>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13335</xdr:colOff>
      <xdr:row>4</xdr:row>
      <xdr:rowOff>139065</xdr:rowOff>
    </xdr:from>
    <xdr:to>
      <xdr:col>8</xdr:col>
      <xdr:colOff>41910</xdr:colOff>
      <xdr:row>8</xdr:row>
      <xdr:rowOff>72390</xdr:rowOff>
    </xdr:to>
    <xdr:sp macro="" textlink="">
      <xdr:nvSpPr>
        <xdr:cNvPr id="10" name="Flowchart: Magnetic Disk 9">
          <a:extLst>
            <a:ext uri="{FF2B5EF4-FFF2-40B4-BE49-F238E27FC236}">
              <a16:creationId xmlns:a16="http://schemas.microsoft.com/office/drawing/2014/main" id="{00000000-0008-0000-0B00-00000A000000}"/>
            </a:ext>
          </a:extLst>
        </xdr:cNvPr>
        <xdr:cNvSpPr/>
      </xdr:nvSpPr>
      <xdr:spPr>
        <a:xfrm>
          <a:off x="3625215" y="794385"/>
          <a:ext cx="638175" cy="687705"/>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CAN</a:t>
          </a:r>
        </a:p>
      </xdr:txBody>
    </xdr:sp>
    <xdr:clientData/>
  </xdr:twoCellAnchor>
  <xdr:twoCellAnchor>
    <xdr:from>
      <xdr:col>4</xdr:col>
      <xdr:colOff>579120</xdr:colOff>
      <xdr:row>4</xdr:row>
      <xdr:rowOff>167640</xdr:rowOff>
    </xdr:from>
    <xdr:to>
      <xdr:col>5</xdr:col>
      <xdr:colOff>607695</xdr:colOff>
      <xdr:row>8</xdr:row>
      <xdr:rowOff>100965</xdr:rowOff>
    </xdr:to>
    <xdr:sp macro="" textlink="">
      <xdr:nvSpPr>
        <xdr:cNvPr id="11" name="Flowchart: Magnetic Disk 10">
          <a:extLst>
            <a:ext uri="{FF2B5EF4-FFF2-40B4-BE49-F238E27FC236}">
              <a16:creationId xmlns:a16="http://schemas.microsoft.com/office/drawing/2014/main" id="{00000000-0008-0000-0B00-00000B000000}"/>
            </a:ext>
          </a:extLst>
        </xdr:cNvPr>
        <xdr:cNvSpPr/>
      </xdr:nvSpPr>
      <xdr:spPr>
        <a:xfrm>
          <a:off x="2362200" y="822960"/>
          <a:ext cx="638175" cy="687705"/>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US</a:t>
          </a:r>
        </a:p>
      </xdr:txBody>
    </xdr:sp>
    <xdr:clientData/>
  </xdr:twoCellAnchor>
  <xdr:twoCellAnchor>
    <xdr:from>
      <xdr:col>3</xdr:col>
      <xdr:colOff>43815</xdr:colOff>
      <xdr:row>4</xdr:row>
      <xdr:rowOff>129540</xdr:rowOff>
    </xdr:from>
    <xdr:to>
      <xdr:col>4</xdr:col>
      <xdr:colOff>72390</xdr:colOff>
      <xdr:row>8</xdr:row>
      <xdr:rowOff>62865</xdr:rowOff>
    </xdr:to>
    <xdr:sp macro="" textlink="">
      <xdr:nvSpPr>
        <xdr:cNvPr id="12" name="Flowchart: Magnetic Disk 11">
          <a:extLst>
            <a:ext uri="{FF2B5EF4-FFF2-40B4-BE49-F238E27FC236}">
              <a16:creationId xmlns:a16="http://schemas.microsoft.com/office/drawing/2014/main" id="{00000000-0008-0000-0B00-00000C000000}"/>
            </a:ext>
          </a:extLst>
        </xdr:cNvPr>
        <xdr:cNvSpPr/>
      </xdr:nvSpPr>
      <xdr:spPr>
        <a:xfrm>
          <a:off x="1217295" y="784860"/>
          <a:ext cx="638175" cy="687705"/>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CORP</a:t>
          </a:r>
        </a:p>
      </xdr:txBody>
    </xdr:sp>
    <xdr:clientData/>
  </xdr:twoCellAnchor>
  <xdr:twoCellAnchor>
    <xdr:from>
      <xdr:col>6</xdr:col>
      <xdr:colOff>535305</xdr:colOff>
      <xdr:row>19</xdr:row>
      <xdr:rowOff>160020</xdr:rowOff>
    </xdr:from>
    <xdr:to>
      <xdr:col>8</xdr:col>
      <xdr:colOff>49530</xdr:colOff>
      <xdr:row>23</xdr:row>
      <xdr:rowOff>102870</xdr:rowOff>
    </xdr:to>
    <xdr:sp macro="" textlink="">
      <xdr:nvSpPr>
        <xdr:cNvPr id="13" name="Flowchart: Magnetic Disk 12">
          <a:extLst>
            <a:ext uri="{FF2B5EF4-FFF2-40B4-BE49-F238E27FC236}">
              <a16:creationId xmlns:a16="http://schemas.microsoft.com/office/drawing/2014/main" id="{00000000-0008-0000-0B00-00000D000000}"/>
            </a:ext>
          </a:extLst>
        </xdr:cNvPr>
        <xdr:cNvSpPr/>
      </xdr:nvSpPr>
      <xdr:spPr>
        <a:xfrm>
          <a:off x="3537585" y="3649980"/>
          <a:ext cx="733425" cy="704850"/>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CAN</a:t>
          </a:r>
        </a:p>
      </xdr:txBody>
    </xdr:sp>
    <xdr:clientData/>
  </xdr:twoCellAnchor>
  <xdr:twoCellAnchor>
    <xdr:from>
      <xdr:col>4</xdr:col>
      <xdr:colOff>432435</xdr:colOff>
      <xdr:row>19</xdr:row>
      <xdr:rowOff>167640</xdr:rowOff>
    </xdr:from>
    <xdr:to>
      <xdr:col>5</xdr:col>
      <xdr:colOff>556260</xdr:colOff>
      <xdr:row>23</xdr:row>
      <xdr:rowOff>110490</xdr:rowOff>
    </xdr:to>
    <xdr:sp macro="" textlink="">
      <xdr:nvSpPr>
        <xdr:cNvPr id="14" name="Flowchart: Magnetic Disk 13">
          <a:extLst>
            <a:ext uri="{FF2B5EF4-FFF2-40B4-BE49-F238E27FC236}">
              <a16:creationId xmlns:a16="http://schemas.microsoft.com/office/drawing/2014/main" id="{00000000-0008-0000-0B00-00000E000000}"/>
            </a:ext>
          </a:extLst>
        </xdr:cNvPr>
        <xdr:cNvSpPr/>
      </xdr:nvSpPr>
      <xdr:spPr>
        <a:xfrm>
          <a:off x="2215515" y="3657600"/>
          <a:ext cx="733425" cy="704850"/>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US</a:t>
          </a:r>
        </a:p>
      </xdr:txBody>
    </xdr:sp>
    <xdr:clientData/>
  </xdr:twoCellAnchor>
  <xdr:twoCellAnchor>
    <xdr:from>
      <xdr:col>2</xdr:col>
      <xdr:colOff>186690</xdr:colOff>
      <xdr:row>19</xdr:row>
      <xdr:rowOff>150495</xdr:rowOff>
    </xdr:from>
    <xdr:to>
      <xdr:col>3</xdr:col>
      <xdr:colOff>310515</xdr:colOff>
      <xdr:row>23</xdr:row>
      <xdr:rowOff>93345</xdr:rowOff>
    </xdr:to>
    <xdr:sp macro="" textlink="">
      <xdr:nvSpPr>
        <xdr:cNvPr id="15" name="Flowchart: Magnetic Disk 14">
          <a:extLst>
            <a:ext uri="{FF2B5EF4-FFF2-40B4-BE49-F238E27FC236}">
              <a16:creationId xmlns:a16="http://schemas.microsoft.com/office/drawing/2014/main" id="{00000000-0008-0000-0B00-00000F000000}"/>
            </a:ext>
          </a:extLst>
        </xdr:cNvPr>
        <xdr:cNvSpPr/>
      </xdr:nvSpPr>
      <xdr:spPr>
        <a:xfrm>
          <a:off x="750570" y="3640455"/>
          <a:ext cx="733425" cy="704850"/>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CORP</a:t>
          </a:r>
        </a:p>
      </xdr:txBody>
    </xdr:sp>
    <xdr:clientData/>
  </xdr:twoCellAnchor>
  <xdr:twoCellAnchor>
    <xdr:from>
      <xdr:col>3</xdr:col>
      <xdr:colOff>274320</xdr:colOff>
      <xdr:row>13</xdr:row>
      <xdr:rowOff>38100</xdr:rowOff>
    </xdr:from>
    <xdr:to>
      <xdr:col>3</xdr:col>
      <xdr:colOff>531495</xdr:colOff>
      <xdr:row>14</xdr:row>
      <xdr:rowOff>142875</xdr:rowOff>
    </xdr:to>
    <xdr:sp macro="" textlink="">
      <xdr:nvSpPr>
        <xdr:cNvPr id="16" name="Down Arrow 15">
          <a:extLst>
            <a:ext uri="{FF2B5EF4-FFF2-40B4-BE49-F238E27FC236}">
              <a16:creationId xmlns:a16="http://schemas.microsoft.com/office/drawing/2014/main" id="{00000000-0008-0000-0B00-000010000000}"/>
            </a:ext>
          </a:extLst>
        </xdr:cNvPr>
        <xdr:cNvSpPr/>
      </xdr:nvSpPr>
      <xdr:spPr>
        <a:xfrm>
          <a:off x="1447800" y="2385060"/>
          <a:ext cx="257175" cy="28765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127635</xdr:colOff>
      <xdr:row>16</xdr:row>
      <xdr:rowOff>43815</xdr:rowOff>
    </xdr:from>
    <xdr:to>
      <xdr:col>5</xdr:col>
      <xdr:colOff>384810</xdr:colOff>
      <xdr:row>17</xdr:row>
      <xdr:rowOff>148590</xdr:rowOff>
    </xdr:to>
    <xdr:sp macro="" textlink="">
      <xdr:nvSpPr>
        <xdr:cNvPr id="17" name="Down Arrow 16">
          <a:extLst>
            <a:ext uri="{FF2B5EF4-FFF2-40B4-BE49-F238E27FC236}">
              <a16:creationId xmlns:a16="http://schemas.microsoft.com/office/drawing/2014/main" id="{00000000-0008-0000-0B00-000011000000}"/>
            </a:ext>
          </a:extLst>
        </xdr:cNvPr>
        <xdr:cNvSpPr/>
      </xdr:nvSpPr>
      <xdr:spPr>
        <a:xfrm>
          <a:off x="2520315" y="2954655"/>
          <a:ext cx="257175" cy="28765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554355</xdr:colOff>
      <xdr:row>10</xdr:row>
      <xdr:rowOff>53340</xdr:rowOff>
    </xdr:from>
    <xdr:to>
      <xdr:col>7</xdr:col>
      <xdr:colOff>201930</xdr:colOff>
      <xdr:row>14</xdr:row>
      <xdr:rowOff>148590</xdr:rowOff>
    </xdr:to>
    <xdr:sp macro="" textlink="">
      <xdr:nvSpPr>
        <xdr:cNvPr id="18" name="Down Arrow 17">
          <a:extLst>
            <a:ext uri="{FF2B5EF4-FFF2-40B4-BE49-F238E27FC236}">
              <a16:creationId xmlns:a16="http://schemas.microsoft.com/office/drawing/2014/main" id="{00000000-0008-0000-0B00-000012000000}"/>
            </a:ext>
          </a:extLst>
        </xdr:cNvPr>
        <xdr:cNvSpPr/>
      </xdr:nvSpPr>
      <xdr:spPr>
        <a:xfrm>
          <a:off x="3556635" y="1836420"/>
          <a:ext cx="257175" cy="84201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180975</xdr:colOff>
      <xdr:row>36</xdr:row>
      <xdr:rowOff>32385</xdr:rowOff>
    </xdr:from>
    <xdr:to>
      <xdr:col>7</xdr:col>
      <xdr:colOff>438150</xdr:colOff>
      <xdr:row>37</xdr:row>
      <xdr:rowOff>146685</xdr:rowOff>
    </xdr:to>
    <xdr:sp macro="" textlink="">
      <xdr:nvSpPr>
        <xdr:cNvPr id="19" name="Down Arrow 18">
          <a:extLst>
            <a:ext uri="{FF2B5EF4-FFF2-40B4-BE49-F238E27FC236}">
              <a16:creationId xmlns:a16="http://schemas.microsoft.com/office/drawing/2014/main" id="{00000000-0008-0000-0B00-000013000000}"/>
            </a:ext>
          </a:extLst>
        </xdr:cNvPr>
        <xdr:cNvSpPr/>
      </xdr:nvSpPr>
      <xdr:spPr>
        <a:xfrm>
          <a:off x="3792855" y="7317105"/>
          <a:ext cx="257175" cy="29718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899160</xdr:colOff>
      <xdr:row>27</xdr:row>
      <xdr:rowOff>175260</xdr:rowOff>
    </xdr:from>
    <xdr:to>
      <xdr:col>14</xdr:col>
      <xdr:colOff>114300</xdr:colOff>
      <xdr:row>27</xdr:row>
      <xdr:rowOff>182880</xdr:rowOff>
    </xdr:to>
    <xdr:cxnSp macro="">
      <xdr:nvCxnSpPr>
        <xdr:cNvPr id="21" name="Straight Arrow Connector 20">
          <a:extLst>
            <a:ext uri="{FF2B5EF4-FFF2-40B4-BE49-F238E27FC236}">
              <a16:creationId xmlns:a16="http://schemas.microsoft.com/office/drawing/2014/main" id="{00000000-0008-0000-0B00-000015000000}"/>
            </a:ext>
          </a:extLst>
        </xdr:cNvPr>
        <xdr:cNvCxnSpPr/>
      </xdr:nvCxnSpPr>
      <xdr:spPr>
        <a:xfrm flipH="1" flipV="1">
          <a:off x="7437120" y="5471160"/>
          <a:ext cx="30480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182880</xdr:colOff>
      <xdr:row>28</xdr:row>
      <xdr:rowOff>24766</xdr:rowOff>
    </xdr:from>
    <xdr:to>
      <xdr:col>5</xdr:col>
      <xdr:colOff>440055</xdr:colOff>
      <xdr:row>29</xdr:row>
      <xdr:rowOff>120016</xdr:rowOff>
    </xdr:to>
    <xdr:sp macro="" textlink="">
      <xdr:nvSpPr>
        <xdr:cNvPr id="22" name="Down Arrow 21">
          <a:extLst>
            <a:ext uri="{FF2B5EF4-FFF2-40B4-BE49-F238E27FC236}">
              <a16:creationId xmlns:a16="http://schemas.microsoft.com/office/drawing/2014/main" id="{00000000-0008-0000-0B00-000016000000}"/>
            </a:ext>
          </a:extLst>
        </xdr:cNvPr>
        <xdr:cNvSpPr/>
      </xdr:nvSpPr>
      <xdr:spPr>
        <a:xfrm>
          <a:off x="2575560" y="5655946"/>
          <a:ext cx="257175" cy="42291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76200</xdr:colOff>
      <xdr:row>31</xdr:row>
      <xdr:rowOff>57150</xdr:rowOff>
    </xdr:from>
    <xdr:to>
      <xdr:col>11</xdr:col>
      <xdr:colOff>352425</xdr:colOff>
      <xdr:row>33</xdr:row>
      <xdr:rowOff>95250</xdr:rowOff>
    </xdr:to>
    <xdr:sp macro="" textlink="">
      <xdr:nvSpPr>
        <xdr:cNvPr id="23" name="Cube 22">
          <a:extLst>
            <a:ext uri="{FF2B5EF4-FFF2-40B4-BE49-F238E27FC236}">
              <a16:creationId xmlns:a16="http://schemas.microsoft.com/office/drawing/2014/main" id="{00000000-0008-0000-0B00-000017000000}"/>
            </a:ext>
          </a:extLst>
        </xdr:cNvPr>
        <xdr:cNvSpPr/>
      </xdr:nvSpPr>
      <xdr:spPr>
        <a:xfrm>
          <a:off x="5516880" y="6404610"/>
          <a:ext cx="451485"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CA</a:t>
          </a:r>
        </a:p>
      </xdr:txBody>
    </xdr:sp>
    <xdr:clientData/>
  </xdr:twoCellAnchor>
  <xdr:twoCellAnchor>
    <xdr:from>
      <xdr:col>11</xdr:col>
      <xdr:colOff>352425</xdr:colOff>
      <xdr:row>33</xdr:row>
      <xdr:rowOff>104775</xdr:rowOff>
    </xdr:from>
    <xdr:to>
      <xdr:col>11</xdr:col>
      <xdr:colOff>800100</xdr:colOff>
      <xdr:row>35</xdr:row>
      <xdr:rowOff>142875</xdr:rowOff>
    </xdr:to>
    <xdr:sp macro="" textlink="">
      <xdr:nvSpPr>
        <xdr:cNvPr id="24" name="Cube 23">
          <a:extLst>
            <a:ext uri="{FF2B5EF4-FFF2-40B4-BE49-F238E27FC236}">
              <a16:creationId xmlns:a16="http://schemas.microsoft.com/office/drawing/2014/main" id="{00000000-0008-0000-0B00-000018000000}"/>
            </a:ext>
          </a:extLst>
        </xdr:cNvPr>
        <xdr:cNvSpPr/>
      </xdr:nvSpPr>
      <xdr:spPr>
        <a:xfrm>
          <a:off x="5968365" y="6833235"/>
          <a:ext cx="447675" cy="41148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US</a:t>
          </a:r>
        </a:p>
      </xdr:txBody>
    </xdr:sp>
    <xdr:clientData/>
  </xdr:twoCellAnchor>
  <xdr:twoCellAnchor>
    <xdr:from>
      <xdr:col>11</xdr:col>
      <xdr:colOff>866775</xdr:colOff>
      <xdr:row>31</xdr:row>
      <xdr:rowOff>47625</xdr:rowOff>
    </xdr:from>
    <xdr:to>
      <xdr:col>12</xdr:col>
      <xdr:colOff>419100</xdr:colOff>
      <xdr:row>33</xdr:row>
      <xdr:rowOff>85725</xdr:rowOff>
    </xdr:to>
    <xdr:sp macro="" textlink="">
      <xdr:nvSpPr>
        <xdr:cNvPr id="25" name="Cube 24">
          <a:extLst>
            <a:ext uri="{FF2B5EF4-FFF2-40B4-BE49-F238E27FC236}">
              <a16:creationId xmlns:a16="http://schemas.microsoft.com/office/drawing/2014/main" id="{00000000-0008-0000-0B00-000019000000}"/>
            </a:ext>
          </a:extLst>
        </xdr:cNvPr>
        <xdr:cNvSpPr/>
      </xdr:nvSpPr>
      <xdr:spPr>
        <a:xfrm>
          <a:off x="6482715" y="6395085"/>
          <a:ext cx="474345"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CO</a:t>
          </a:r>
        </a:p>
      </xdr:txBody>
    </xdr:sp>
    <xdr:clientData/>
  </xdr:twoCellAnchor>
  <xdr:twoCellAnchor>
    <xdr:from>
      <xdr:col>11</xdr:col>
      <xdr:colOff>876300</xdr:colOff>
      <xdr:row>24</xdr:row>
      <xdr:rowOff>20955</xdr:rowOff>
    </xdr:from>
    <xdr:to>
      <xdr:col>11</xdr:col>
      <xdr:colOff>876302</xdr:colOff>
      <xdr:row>27</xdr:row>
      <xdr:rowOff>0</xdr:rowOff>
    </xdr:to>
    <xdr:cxnSp macro="">
      <xdr:nvCxnSpPr>
        <xdr:cNvPr id="26" name="Straight Arrow Connector 25">
          <a:extLst>
            <a:ext uri="{FF2B5EF4-FFF2-40B4-BE49-F238E27FC236}">
              <a16:creationId xmlns:a16="http://schemas.microsoft.com/office/drawing/2014/main" id="{00000000-0008-0000-0B00-00001A000000}"/>
            </a:ext>
          </a:extLst>
        </xdr:cNvPr>
        <xdr:cNvCxnSpPr/>
      </xdr:nvCxnSpPr>
      <xdr:spPr>
        <a:xfrm flipH="1">
          <a:off x="6492240" y="4463415"/>
          <a:ext cx="2" cy="83248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396240</xdr:colOff>
      <xdr:row>33</xdr:row>
      <xdr:rowOff>38100</xdr:rowOff>
    </xdr:from>
    <xdr:to>
      <xdr:col>12</xdr:col>
      <xdr:colOff>870585</xdr:colOff>
      <xdr:row>35</xdr:row>
      <xdr:rowOff>76200</xdr:rowOff>
    </xdr:to>
    <xdr:sp macro="" textlink="">
      <xdr:nvSpPr>
        <xdr:cNvPr id="28" name="Cube 27">
          <a:extLst>
            <a:ext uri="{FF2B5EF4-FFF2-40B4-BE49-F238E27FC236}">
              <a16:creationId xmlns:a16="http://schemas.microsoft.com/office/drawing/2014/main" id="{00000000-0008-0000-0B00-00001C000000}"/>
            </a:ext>
          </a:extLst>
        </xdr:cNvPr>
        <xdr:cNvSpPr/>
      </xdr:nvSpPr>
      <xdr:spPr>
        <a:xfrm>
          <a:off x="6934200" y="6766560"/>
          <a:ext cx="474345" cy="41148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ES</a:t>
          </a:r>
        </a:p>
      </xdr:txBody>
    </xdr:sp>
    <xdr:clientData/>
  </xdr:twoCellAnchor>
  <xdr:twoCellAnchor>
    <xdr:from>
      <xdr:col>9</xdr:col>
      <xdr:colOff>14602</xdr:colOff>
      <xdr:row>31</xdr:row>
      <xdr:rowOff>28209</xdr:rowOff>
    </xdr:from>
    <xdr:to>
      <xdr:col>9</xdr:col>
      <xdr:colOff>582161</xdr:colOff>
      <xdr:row>32</xdr:row>
      <xdr:rowOff>94884</xdr:rowOff>
    </xdr:to>
    <xdr:sp macro="" textlink="">
      <xdr:nvSpPr>
        <xdr:cNvPr id="29" name="Down Arrow 28">
          <a:extLst>
            <a:ext uri="{FF2B5EF4-FFF2-40B4-BE49-F238E27FC236}">
              <a16:creationId xmlns:a16="http://schemas.microsoft.com/office/drawing/2014/main" id="{00000000-0008-0000-0B00-00001D000000}"/>
            </a:ext>
          </a:extLst>
        </xdr:cNvPr>
        <xdr:cNvSpPr/>
      </xdr:nvSpPr>
      <xdr:spPr>
        <a:xfrm rot="16200000">
          <a:off x="5000874" y="6220477"/>
          <a:ext cx="257175" cy="567559"/>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91440</xdr:colOff>
      <xdr:row>36</xdr:row>
      <xdr:rowOff>7620</xdr:rowOff>
    </xdr:from>
    <xdr:to>
      <xdr:col>3</xdr:col>
      <xdr:colOff>144780</xdr:colOff>
      <xdr:row>38</xdr:row>
      <xdr:rowOff>53340</xdr:rowOff>
    </xdr:to>
    <xdr:sp macro="" textlink="">
      <xdr:nvSpPr>
        <xdr:cNvPr id="30" name="Cube 29">
          <a:extLst>
            <a:ext uri="{FF2B5EF4-FFF2-40B4-BE49-F238E27FC236}">
              <a16:creationId xmlns:a16="http://schemas.microsoft.com/office/drawing/2014/main" id="{00000000-0008-0000-0B00-00001E000000}"/>
            </a:ext>
          </a:extLst>
        </xdr:cNvPr>
        <xdr:cNvSpPr/>
      </xdr:nvSpPr>
      <xdr:spPr>
        <a:xfrm>
          <a:off x="655320" y="7299960"/>
          <a:ext cx="66294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GAAP</a:t>
          </a:r>
        </a:p>
      </xdr:txBody>
    </xdr:sp>
    <xdr:clientData/>
  </xdr:twoCellAnchor>
  <xdr:twoCellAnchor>
    <xdr:from>
      <xdr:col>2</xdr:col>
      <xdr:colOff>106680</xdr:colOff>
      <xdr:row>38</xdr:row>
      <xdr:rowOff>114300</xdr:rowOff>
    </xdr:from>
    <xdr:to>
      <xdr:col>3</xdr:col>
      <xdr:colOff>160020</xdr:colOff>
      <xdr:row>40</xdr:row>
      <xdr:rowOff>152400</xdr:rowOff>
    </xdr:to>
    <xdr:sp macro="" textlink="">
      <xdr:nvSpPr>
        <xdr:cNvPr id="31" name="Cube 30">
          <a:extLst>
            <a:ext uri="{FF2B5EF4-FFF2-40B4-BE49-F238E27FC236}">
              <a16:creationId xmlns:a16="http://schemas.microsoft.com/office/drawing/2014/main" id="{00000000-0008-0000-0B00-00001F000000}"/>
            </a:ext>
          </a:extLst>
        </xdr:cNvPr>
        <xdr:cNvSpPr/>
      </xdr:nvSpPr>
      <xdr:spPr>
        <a:xfrm>
          <a:off x="670560" y="7780020"/>
          <a:ext cx="66294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OSFI</a:t>
          </a:r>
        </a:p>
      </xdr:txBody>
    </xdr:sp>
    <xdr:clientData/>
  </xdr:twoCellAnchor>
  <xdr:twoCellAnchor>
    <xdr:from>
      <xdr:col>3</xdr:col>
      <xdr:colOff>365760</xdr:colOff>
      <xdr:row>36</xdr:row>
      <xdr:rowOff>15240</xdr:rowOff>
    </xdr:from>
    <xdr:to>
      <xdr:col>4</xdr:col>
      <xdr:colOff>449580</xdr:colOff>
      <xdr:row>38</xdr:row>
      <xdr:rowOff>60960</xdr:rowOff>
    </xdr:to>
    <xdr:sp macro="" textlink="">
      <xdr:nvSpPr>
        <xdr:cNvPr id="32" name="Cube 31">
          <a:extLst>
            <a:ext uri="{FF2B5EF4-FFF2-40B4-BE49-F238E27FC236}">
              <a16:creationId xmlns:a16="http://schemas.microsoft.com/office/drawing/2014/main" id="{00000000-0008-0000-0B00-000020000000}"/>
            </a:ext>
          </a:extLst>
        </xdr:cNvPr>
        <xdr:cNvSpPr/>
      </xdr:nvSpPr>
      <xdr:spPr>
        <a:xfrm>
          <a:off x="1539240" y="7307580"/>
          <a:ext cx="69342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GLRnd</a:t>
          </a:r>
        </a:p>
      </xdr:txBody>
    </xdr:sp>
    <xdr:clientData/>
  </xdr:twoCellAnchor>
  <xdr:twoCellAnchor>
    <xdr:from>
      <xdr:col>3</xdr:col>
      <xdr:colOff>358140</xdr:colOff>
      <xdr:row>38</xdr:row>
      <xdr:rowOff>114300</xdr:rowOff>
    </xdr:from>
    <xdr:to>
      <xdr:col>4</xdr:col>
      <xdr:colOff>457200</xdr:colOff>
      <xdr:row>40</xdr:row>
      <xdr:rowOff>152400</xdr:rowOff>
    </xdr:to>
    <xdr:sp macro="" textlink="">
      <xdr:nvSpPr>
        <xdr:cNvPr id="33" name="Cube 32">
          <a:extLst>
            <a:ext uri="{FF2B5EF4-FFF2-40B4-BE49-F238E27FC236}">
              <a16:creationId xmlns:a16="http://schemas.microsoft.com/office/drawing/2014/main" id="{00000000-0008-0000-0B00-000021000000}"/>
            </a:ext>
          </a:extLst>
        </xdr:cNvPr>
        <xdr:cNvSpPr/>
      </xdr:nvSpPr>
      <xdr:spPr>
        <a:xfrm>
          <a:off x="1531620" y="7780020"/>
          <a:ext cx="70866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NAIC</a:t>
          </a:r>
        </a:p>
      </xdr:txBody>
    </xdr:sp>
    <xdr:clientData/>
  </xdr:twoCellAnchor>
  <xdr:twoCellAnchor>
    <xdr:from>
      <xdr:col>3</xdr:col>
      <xdr:colOff>40005</xdr:colOff>
      <xdr:row>37</xdr:row>
      <xdr:rowOff>86678</xdr:rowOff>
    </xdr:from>
    <xdr:to>
      <xdr:col>3</xdr:col>
      <xdr:colOff>365760</xdr:colOff>
      <xdr:row>37</xdr:row>
      <xdr:rowOff>94298</xdr:rowOff>
    </xdr:to>
    <xdr:cxnSp macro="">
      <xdr:nvCxnSpPr>
        <xdr:cNvPr id="34" name="Straight Arrow Connector 33">
          <a:extLst>
            <a:ext uri="{FF2B5EF4-FFF2-40B4-BE49-F238E27FC236}">
              <a16:creationId xmlns:a16="http://schemas.microsoft.com/office/drawing/2014/main" id="{00000000-0008-0000-0B00-000022000000}"/>
            </a:ext>
          </a:extLst>
        </xdr:cNvPr>
        <xdr:cNvCxnSpPr>
          <a:stCxn id="30" idx="4"/>
          <a:endCxn id="32" idx="2"/>
        </xdr:cNvCxnSpPr>
      </xdr:nvCxnSpPr>
      <xdr:spPr>
        <a:xfrm>
          <a:off x="1213485" y="7561898"/>
          <a:ext cx="325755"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296228</xdr:colOff>
      <xdr:row>4</xdr:row>
      <xdr:rowOff>60960</xdr:rowOff>
    </xdr:from>
    <xdr:to>
      <xdr:col>5</xdr:col>
      <xdr:colOff>297180</xdr:colOff>
      <xdr:row>5</xdr:row>
      <xdr:rowOff>30480</xdr:rowOff>
    </xdr:to>
    <xdr:cxnSp macro="">
      <xdr:nvCxnSpPr>
        <xdr:cNvPr id="36" name="Straight Connector 35">
          <a:extLst>
            <a:ext uri="{FF2B5EF4-FFF2-40B4-BE49-F238E27FC236}">
              <a16:creationId xmlns:a16="http://schemas.microsoft.com/office/drawing/2014/main" id="{00000000-0008-0000-0B00-000024000000}"/>
            </a:ext>
          </a:extLst>
        </xdr:cNvPr>
        <xdr:cNvCxnSpPr/>
      </xdr:nvCxnSpPr>
      <xdr:spPr>
        <a:xfrm flipV="1">
          <a:off x="2688908" y="716280"/>
          <a:ext cx="952" cy="16002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340995</xdr:colOff>
      <xdr:row>4</xdr:row>
      <xdr:rowOff>70485</xdr:rowOff>
    </xdr:from>
    <xdr:to>
      <xdr:col>7</xdr:col>
      <xdr:colOff>341947</xdr:colOff>
      <xdr:row>5</xdr:row>
      <xdr:rowOff>40005</xdr:rowOff>
    </xdr:to>
    <xdr:cxnSp macro="">
      <xdr:nvCxnSpPr>
        <xdr:cNvPr id="37" name="Straight Connector 36">
          <a:extLst>
            <a:ext uri="{FF2B5EF4-FFF2-40B4-BE49-F238E27FC236}">
              <a16:creationId xmlns:a16="http://schemas.microsoft.com/office/drawing/2014/main" id="{00000000-0008-0000-0B00-000025000000}"/>
            </a:ext>
          </a:extLst>
        </xdr:cNvPr>
        <xdr:cNvCxnSpPr/>
      </xdr:nvCxnSpPr>
      <xdr:spPr>
        <a:xfrm flipV="1">
          <a:off x="3952875" y="725805"/>
          <a:ext cx="952" cy="16002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289560</xdr:colOff>
      <xdr:row>4</xdr:row>
      <xdr:rowOff>76200</xdr:rowOff>
    </xdr:from>
    <xdr:to>
      <xdr:col>10</xdr:col>
      <xdr:colOff>7620</xdr:colOff>
      <xdr:row>4</xdr:row>
      <xdr:rowOff>83820</xdr:rowOff>
    </xdr:to>
    <xdr:cxnSp macro="">
      <xdr:nvCxnSpPr>
        <xdr:cNvPr id="39" name="Straight Arrow Connector 38">
          <a:extLst>
            <a:ext uri="{FF2B5EF4-FFF2-40B4-BE49-F238E27FC236}">
              <a16:creationId xmlns:a16="http://schemas.microsoft.com/office/drawing/2014/main" id="{00000000-0008-0000-0B00-000027000000}"/>
            </a:ext>
          </a:extLst>
        </xdr:cNvPr>
        <xdr:cNvCxnSpPr/>
      </xdr:nvCxnSpPr>
      <xdr:spPr>
        <a:xfrm>
          <a:off x="2682240" y="731520"/>
          <a:ext cx="276606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5479</xdr:colOff>
      <xdr:row>5</xdr:row>
      <xdr:rowOff>9935</xdr:rowOff>
    </xdr:from>
    <xdr:to>
      <xdr:col>9</xdr:col>
      <xdr:colOff>587498</xdr:colOff>
      <xdr:row>6</xdr:row>
      <xdr:rowOff>84230</xdr:rowOff>
    </xdr:to>
    <xdr:sp macro="" textlink="">
      <xdr:nvSpPr>
        <xdr:cNvPr id="40" name="Down Arrow 39">
          <a:extLst>
            <a:ext uri="{FF2B5EF4-FFF2-40B4-BE49-F238E27FC236}">
              <a16:creationId xmlns:a16="http://schemas.microsoft.com/office/drawing/2014/main" id="{00000000-0008-0000-0B00-000028000000}"/>
            </a:ext>
          </a:extLst>
        </xdr:cNvPr>
        <xdr:cNvSpPr/>
      </xdr:nvSpPr>
      <xdr:spPr>
        <a:xfrm rot="5400000">
          <a:off x="4998981" y="693333"/>
          <a:ext cx="257175" cy="582019"/>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7619</xdr:colOff>
      <xdr:row>8</xdr:row>
      <xdr:rowOff>60960</xdr:rowOff>
    </xdr:from>
    <xdr:to>
      <xdr:col>10</xdr:col>
      <xdr:colOff>175259</xdr:colOff>
      <xdr:row>9</xdr:row>
      <xdr:rowOff>135255</xdr:rowOff>
    </xdr:to>
    <xdr:sp macro="" textlink="">
      <xdr:nvSpPr>
        <xdr:cNvPr id="41" name="Down Arrow 40">
          <a:extLst>
            <a:ext uri="{FF2B5EF4-FFF2-40B4-BE49-F238E27FC236}">
              <a16:creationId xmlns:a16="http://schemas.microsoft.com/office/drawing/2014/main" id="{00000000-0008-0000-0B00-000029000000}"/>
            </a:ext>
          </a:extLst>
        </xdr:cNvPr>
        <xdr:cNvSpPr/>
      </xdr:nvSpPr>
      <xdr:spPr>
        <a:xfrm rot="5400000">
          <a:off x="5098731" y="1210628"/>
          <a:ext cx="257175" cy="77724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22860</xdr:colOff>
      <xdr:row>14</xdr:row>
      <xdr:rowOff>22860</xdr:rowOff>
    </xdr:from>
    <xdr:to>
      <xdr:col>11</xdr:col>
      <xdr:colOff>739140</xdr:colOff>
      <xdr:row>16</xdr:row>
      <xdr:rowOff>114300</xdr:rowOff>
    </xdr:to>
    <xdr:sp macro="" textlink="">
      <xdr:nvSpPr>
        <xdr:cNvPr id="49" name="Flowchart: Manual Input 48">
          <a:extLst>
            <a:ext uri="{FF2B5EF4-FFF2-40B4-BE49-F238E27FC236}">
              <a16:creationId xmlns:a16="http://schemas.microsoft.com/office/drawing/2014/main" id="{00000000-0008-0000-0B00-000031000000}"/>
            </a:ext>
          </a:extLst>
        </xdr:cNvPr>
        <xdr:cNvSpPr/>
      </xdr:nvSpPr>
      <xdr:spPr>
        <a:xfrm>
          <a:off x="5638800" y="2552700"/>
          <a:ext cx="716280" cy="472440"/>
        </a:xfrm>
        <a:prstGeom prst="flowChartManualInput">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MJEs</a:t>
          </a:r>
        </a:p>
      </xdr:txBody>
    </xdr:sp>
    <xdr:clientData/>
  </xdr:twoCellAnchor>
  <xdr:twoCellAnchor>
    <xdr:from>
      <xdr:col>9</xdr:col>
      <xdr:colOff>0</xdr:colOff>
      <xdr:row>15</xdr:row>
      <xdr:rowOff>2</xdr:rowOff>
    </xdr:from>
    <xdr:to>
      <xdr:col>10</xdr:col>
      <xdr:colOff>167640</xdr:colOff>
      <xdr:row>15</xdr:row>
      <xdr:rowOff>152404</xdr:rowOff>
    </xdr:to>
    <xdr:sp macro="" textlink="">
      <xdr:nvSpPr>
        <xdr:cNvPr id="50" name="Down Arrow 49">
          <a:extLst>
            <a:ext uri="{FF2B5EF4-FFF2-40B4-BE49-F238E27FC236}">
              <a16:creationId xmlns:a16="http://schemas.microsoft.com/office/drawing/2014/main" id="{00000000-0008-0000-0B00-000032000000}"/>
            </a:ext>
          </a:extLst>
        </xdr:cNvPr>
        <xdr:cNvSpPr/>
      </xdr:nvSpPr>
      <xdr:spPr>
        <a:xfrm rot="5400000">
          <a:off x="5143499" y="2407923"/>
          <a:ext cx="152402" cy="77724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312420</xdr:colOff>
      <xdr:row>12</xdr:row>
      <xdr:rowOff>22860</xdr:rowOff>
    </xdr:from>
    <xdr:to>
      <xdr:col>3</xdr:col>
      <xdr:colOff>373380</xdr:colOff>
      <xdr:row>16</xdr:row>
      <xdr:rowOff>15240</xdr:rowOff>
    </xdr:to>
    <xdr:sp macro="" textlink="">
      <xdr:nvSpPr>
        <xdr:cNvPr id="2" name="Can 1">
          <a:extLst>
            <a:ext uri="{FF2B5EF4-FFF2-40B4-BE49-F238E27FC236}">
              <a16:creationId xmlns:a16="http://schemas.microsoft.com/office/drawing/2014/main" id="{00000000-0008-0000-0C00-000002000000}"/>
            </a:ext>
          </a:extLst>
        </xdr:cNvPr>
        <xdr:cNvSpPr/>
      </xdr:nvSpPr>
      <xdr:spPr>
        <a:xfrm>
          <a:off x="1531620" y="204978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Bank</a:t>
          </a:r>
        </a:p>
        <a:p>
          <a:pPr algn="ctr"/>
          <a:r>
            <a:rPr lang="en-US" sz="900"/>
            <a:t>(54)</a:t>
          </a:r>
        </a:p>
      </xdr:txBody>
    </xdr:sp>
    <xdr:clientData/>
  </xdr:twoCellAnchor>
  <xdr:twoCellAnchor>
    <xdr:from>
      <xdr:col>7</xdr:col>
      <xdr:colOff>480060</xdr:colOff>
      <xdr:row>2</xdr:row>
      <xdr:rowOff>83820</xdr:rowOff>
    </xdr:from>
    <xdr:to>
      <xdr:col>10</xdr:col>
      <xdr:colOff>68580</xdr:colOff>
      <xdr:row>3</xdr:row>
      <xdr:rowOff>152400</xdr:rowOff>
    </xdr:to>
    <xdr:sp macro="" textlink="">
      <xdr:nvSpPr>
        <xdr:cNvPr id="3" name="Rectangle 2">
          <a:extLst>
            <a:ext uri="{FF2B5EF4-FFF2-40B4-BE49-F238E27FC236}">
              <a16:creationId xmlns:a16="http://schemas.microsoft.com/office/drawing/2014/main" id="{00000000-0008-0000-0C00-000003000000}"/>
            </a:ext>
          </a:extLst>
        </xdr:cNvPr>
        <xdr:cNvSpPr/>
      </xdr:nvSpPr>
      <xdr:spPr>
        <a:xfrm>
          <a:off x="4747260" y="434340"/>
          <a:ext cx="1417320" cy="2362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AIS to Oracle</a:t>
          </a:r>
        </a:p>
      </xdr:txBody>
    </xdr:sp>
    <xdr:clientData/>
  </xdr:twoCellAnchor>
  <xdr:twoCellAnchor>
    <xdr:from>
      <xdr:col>7</xdr:col>
      <xdr:colOff>495300</xdr:colOff>
      <xdr:row>12</xdr:row>
      <xdr:rowOff>7620</xdr:rowOff>
    </xdr:from>
    <xdr:to>
      <xdr:col>10</xdr:col>
      <xdr:colOff>83820</xdr:colOff>
      <xdr:row>13</xdr:row>
      <xdr:rowOff>83820</xdr:rowOff>
    </xdr:to>
    <xdr:sp macro="" textlink="">
      <xdr:nvSpPr>
        <xdr:cNvPr id="4" name="Rectangle 3">
          <a:extLst>
            <a:ext uri="{FF2B5EF4-FFF2-40B4-BE49-F238E27FC236}">
              <a16:creationId xmlns:a16="http://schemas.microsoft.com/office/drawing/2014/main" id="{00000000-0008-0000-0C00-000004000000}"/>
            </a:ext>
          </a:extLst>
        </xdr:cNvPr>
        <xdr:cNvSpPr/>
      </xdr:nvSpPr>
      <xdr:spPr>
        <a:xfrm>
          <a:off x="4762500" y="2034540"/>
          <a:ext cx="1417320" cy="2438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EBG to Oracle</a:t>
          </a:r>
        </a:p>
      </xdr:txBody>
    </xdr:sp>
    <xdr:clientData/>
  </xdr:twoCellAnchor>
  <xdr:twoCellAnchor>
    <xdr:from>
      <xdr:col>7</xdr:col>
      <xdr:colOff>495300</xdr:colOff>
      <xdr:row>25</xdr:row>
      <xdr:rowOff>129540</xdr:rowOff>
    </xdr:from>
    <xdr:to>
      <xdr:col>10</xdr:col>
      <xdr:colOff>83820</xdr:colOff>
      <xdr:row>28</xdr:row>
      <xdr:rowOff>7620</xdr:rowOff>
    </xdr:to>
    <xdr:sp macro="" textlink="">
      <xdr:nvSpPr>
        <xdr:cNvPr id="5" name="Rectangle 4">
          <a:extLst>
            <a:ext uri="{FF2B5EF4-FFF2-40B4-BE49-F238E27FC236}">
              <a16:creationId xmlns:a16="http://schemas.microsoft.com/office/drawing/2014/main" id="{00000000-0008-0000-0C00-000005000000}"/>
            </a:ext>
          </a:extLst>
        </xdr:cNvPr>
        <xdr:cNvSpPr/>
      </xdr:nvSpPr>
      <xdr:spPr>
        <a:xfrm>
          <a:off x="4762500" y="4335780"/>
          <a:ext cx="141732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FRVLJ to Oracle</a:t>
          </a:r>
        </a:p>
      </xdr:txBody>
    </xdr:sp>
    <xdr:clientData/>
  </xdr:twoCellAnchor>
  <xdr:twoCellAnchor>
    <xdr:from>
      <xdr:col>7</xdr:col>
      <xdr:colOff>495300</xdr:colOff>
      <xdr:row>17</xdr:row>
      <xdr:rowOff>45720</xdr:rowOff>
    </xdr:from>
    <xdr:to>
      <xdr:col>10</xdr:col>
      <xdr:colOff>83820</xdr:colOff>
      <xdr:row>18</xdr:row>
      <xdr:rowOff>121920</xdr:rowOff>
    </xdr:to>
    <xdr:sp macro="" textlink="">
      <xdr:nvSpPr>
        <xdr:cNvPr id="6" name="Rectangle 5">
          <a:extLst>
            <a:ext uri="{FF2B5EF4-FFF2-40B4-BE49-F238E27FC236}">
              <a16:creationId xmlns:a16="http://schemas.microsoft.com/office/drawing/2014/main" id="{00000000-0008-0000-0C00-000006000000}"/>
            </a:ext>
          </a:extLst>
        </xdr:cNvPr>
        <xdr:cNvSpPr/>
      </xdr:nvSpPr>
      <xdr:spPr>
        <a:xfrm>
          <a:off x="4762500" y="2910840"/>
          <a:ext cx="1417320" cy="2438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MFS to Oracle</a:t>
          </a:r>
        </a:p>
      </xdr:txBody>
    </xdr:sp>
    <xdr:clientData/>
  </xdr:twoCellAnchor>
  <xdr:twoCellAnchor>
    <xdr:from>
      <xdr:col>7</xdr:col>
      <xdr:colOff>495300</xdr:colOff>
      <xdr:row>19</xdr:row>
      <xdr:rowOff>121920</xdr:rowOff>
    </xdr:from>
    <xdr:to>
      <xdr:col>10</xdr:col>
      <xdr:colOff>83820</xdr:colOff>
      <xdr:row>22</xdr:row>
      <xdr:rowOff>0</xdr:rowOff>
    </xdr:to>
    <xdr:sp macro="" textlink="">
      <xdr:nvSpPr>
        <xdr:cNvPr id="7" name="Rectangle 6">
          <a:extLst>
            <a:ext uri="{FF2B5EF4-FFF2-40B4-BE49-F238E27FC236}">
              <a16:creationId xmlns:a16="http://schemas.microsoft.com/office/drawing/2014/main" id="{00000000-0008-0000-0C00-000007000000}"/>
            </a:ext>
          </a:extLst>
        </xdr:cNvPr>
        <xdr:cNvSpPr/>
      </xdr:nvSpPr>
      <xdr:spPr>
        <a:xfrm>
          <a:off x="4762500" y="3322320"/>
          <a:ext cx="141732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Oracle Direct</a:t>
          </a:r>
        </a:p>
      </xdr:txBody>
    </xdr:sp>
    <xdr:clientData/>
  </xdr:twoCellAnchor>
  <xdr:twoCellAnchor>
    <xdr:from>
      <xdr:col>7</xdr:col>
      <xdr:colOff>495300</xdr:colOff>
      <xdr:row>6</xdr:row>
      <xdr:rowOff>121920</xdr:rowOff>
    </xdr:from>
    <xdr:to>
      <xdr:col>10</xdr:col>
      <xdr:colOff>83820</xdr:colOff>
      <xdr:row>9</xdr:row>
      <xdr:rowOff>0</xdr:rowOff>
    </xdr:to>
    <xdr:sp macro="" textlink="">
      <xdr:nvSpPr>
        <xdr:cNvPr id="8" name="Rectangle 7">
          <a:extLst>
            <a:ext uri="{FF2B5EF4-FFF2-40B4-BE49-F238E27FC236}">
              <a16:creationId xmlns:a16="http://schemas.microsoft.com/office/drawing/2014/main" id="{00000000-0008-0000-0C00-000008000000}"/>
            </a:ext>
          </a:extLst>
        </xdr:cNvPr>
        <xdr:cNvSpPr/>
      </xdr:nvSpPr>
      <xdr:spPr>
        <a:xfrm>
          <a:off x="4762500" y="1143000"/>
          <a:ext cx="141732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Oracle RSOB </a:t>
          </a:r>
          <a:r>
            <a:rPr lang="en-US" sz="1100" b="1">
              <a:solidFill>
                <a:srgbClr val="FF0000"/>
              </a:solidFill>
            </a:rPr>
            <a:t>*</a:t>
          </a:r>
        </a:p>
      </xdr:txBody>
    </xdr:sp>
    <xdr:clientData/>
  </xdr:twoCellAnchor>
  <xdr:twoCellAnchor>
    <xdr:from>
      <xdr:col>7</xdr:col>
      <xdr:colOff>502920</xdr:colOff>
      <xdr:row>13</xdr:row>
      <xdr:rowOff>152400</xdr:rowOff>
    </xdr:from>
    <xdr:to>
      <xdr:col>10</xdr:col>
      <xdr:colOff>91440</xdr:colOff>
      <xdr:row>16</xdr:row>
      <xdr:rowOff>97693</xdr:rowOff>
    </xdr:to>
    <xdr:sp macro="" textlink="">
      <xdr:nvSpPr>
        <xdr:cNvPr id="9" name="Rectangle 8">
          <a:extLst>
            <a:ext uri="{FF2B5EF4-FFF2-40B4-BE49-F238E27FC236}">
              <a16:creationId xmlns:a16="http://schemas.microsoft.com/office/drawing/2014/main" id="{00000000-0008-0000-0C00-000009000000}"/>
            </a:ext>
          </a:extLst>
        </xdr:cNvPr>
        <xdr:cNvSpPr/>
      </xdr:nvSpPr>
      <xdr:spPr>
        <a:xfrm>
          <a:off x="4770120" y="2346960"/>
          <a:ext cx="1417320" cy="44821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AEB to Oracle</a:t>
          </a:r>
        </a:p>
        <a:p>
          <a:pPr algn="ctr"/>
          <a:r>
            <a:rPr lang="en-US" sz="800"/>
            <a:t>(July</a:t>
          </a:r>
          <a:r>
            <a:rPr lang="en-US" sz="800" baseline="0"/>
            <a:t> 1/16)</a:t>
          </a:r>
          <a:endParaRPr lang="en-US" sz="800"/>
        </a:p>
      </xdr:txBody>
    </xdr:sp>
    <xdr:clientData/>
  </xdr:twoCellAnchor>
  <xdr:twoCellAnchor>
    <xdr:from>
      <xdr:col>7</xdr:col>
      <xdr:colOff>495300</xdr:colOff>
      <xdr:row>9</xdr:row>
      <xdr:rowOff>160020</xdr:rowOff>
    </xdr:from>
    <xdr:to>
      <xdr:col>10</xdr:col>
      <xdr:colOff>83820</xdr:colOff>
      <xdr:row>11</xdr:row>
      <xdr:rowOff>68580</xdr:rowOff>
    </xdr:to>
    <xdr:sp macro="" textlink="">
      <xdr:nvSpPr>
        <xdr:cNvPr id="10" name="Rectangle 9">
          <a:extLst>
            <a:ext uri="{FF2B5EF4-FFF2-40B4-BE49-F238E27FC236}">
              <a16:creationId xmlns:a16="http://schemas.microsoft.com/office/drawing/2014/main" id="{00000000-0008-0000-0C00-00000A000000}"/>
            </a:ext>
          </a:extLst>
        </xdr:cNvPr>
        <xdr:cNvSpPr/>
      </xdr:nvSpPr>
      <xdr:spPr>
        <a:xfrm>
          <a:off x="4762500" y="1684020"/>
          <a:ext cx="1417320" cy="2438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Poorman to Oracle</a:t>
          </a:r>
        </a:p>
      </xdr:txBody>
    </xdr:sp>
    <xdr:clientData/>
  </xdr:twoCellAnchor>
  <xdr:twoCellAnchor>
    <xdr:from>
      <xdr:col>7</xdr:col>
      <xdr:colOff>495300</xdr:colOff>
      <xdr:row>4</xdr:row>
      <xdr:rowOff>99060</xdr:rowOff>
    </xdr:from>
    <xdr:to>
      <xdr:col>10</xdr:col>
      <xdr:colOff>83820</xdr:colOff>
      <xdr:row>6</xdr:row>
      <xdr:rowOff>30480</xdr:rowOff>
    </xdr:to>
    <xdr:sp macro="" textlink="">
      <xdr:nvSpPr>
        <xdr:cNvPr id="11" name="Rectangle 10">
          <a:extLst>
            <a:ext uri="{FF2B5EF4-FFF2-40B4-BE49-F238E27FC236}">
              <a16:creationId xmlns:a16="http://schemas.microsoft.com/office/drawing/2014/main" id="{00000000-0008-0000-0C00-00000B000000}"/>
            </a:ext>
          </a:extLst>
        </xdr:cNvPr>
        <xdr:cNvSpPr/>
      </xdr:nvSpPr>
      <xdr:spPr>
        <a:xfrm>
          <a:off x="4762500" y="784860"/>
          <a:ext cx="1417320" cy="2667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Lawson to Oracle</a:t>
          </a:r>
        </a:p>
      </xdr:txBody>
    </xdr:sp>
    <xdr:clientData/>
  </xdr:twoCellAnchor>
  <xdr:twoCellAnchor>
    <xdr:from>
      <xdr:col>5</xdr:col>
      <xdr:colOff>167640</xdr:colOff>
      <xdr:row>23</xdr:row>
      <xdr:rowOff>76200</xdr:rowOff>
    </xdr:from>
    <xdr:to>
      <xdr:col>6</xdr:col>
      <xdr:colOff>182880</xdr:colOff>
      <xdr:row>26</xdr:row>
      <xdr:rowOff>99060</xdr:rowOff>
    </xdr:to>
    <xdr:sp macro="" textlink="">
      <xdr:nvSpPr>
        <xdr:cNvPr id="12" name="Rectangle 11">
          <a:extLst>
            <a:ext uri="{FF2B5EF4-FFF2-40B4-BE49-F238E27FC236}">
              <a16:creationId xmlns:a16="http://schemas.microsoft.com/office/drawing/2014/main" id="{00000000-0008-0000-0C00-00000C000000}"/>
            </a:ext>
          </a:extLst>
        </xdr:cNvPr>
        <xdr:cNvSpPr/>
      </xdr:nvSpPr>
      <xdr:spPr>
        <a:xfrm>
          <a:off x="3215640" y="3947160"/>
          <a:ext cx="624840" cy="52578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100"/>
            <a:t>CDB to FRVLJ</a:t>
          </a:r>
        </a:p>
      </xdr:txBody>
    </xdr:sp>
    <xdr:clientData/>
  </xdr:twoCellAnchor>
  <xdr:twoCellAnchor>
    <xdr:from>
      <xdr:col>2</xdr:col>
      <xdr:colOff>289560</xdr:colOff>
      <xdr:row>2</xdr:row>
      <xdr:rowOff>99060</xdr:rowOff>
    </xdr:from>
    <xdr:to>
      <xdr:col>3</xdr:col>
      <xdr:colOff>350520</xdr:colOff>
      <xdr:row>6</xdr:row>
      <xdr:rowOff>91440</xdr:rowOff>
    </xdr:to>
    <xdr:sp macro="" textlink="">
      <xdr:nvSpPr>
        <xdr:cNvPr id="13" name="Can 12">
          <a:extLst>
            <a:ext uri="{FF2B5EF4-FFF2-40B4-BE49-F238E27FC236}">
              <a16:creationId xmlns:a16="http://schemas.microsoft.com/office/drawing/2014/main" id="{00000000-0008-0000-0C00-00000D000000}"/>
            </a:ext>
          </a:extLst>
        </xdr:cNvPr>
        <xdr:cNvSpPr/>
      </xdr:nvSpPr>
      <xdr:spPr>
        <a:xfrm>
          <a:off x="1508760" y="44958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Canada</a:t>
          </a:r>
        </a:p>
        <a:p>
          <a:pPr algn="ctr"/>
          <a:r>
            <a:rPr lang="en-US" sz="900"/>
            <a:t>(62)</a:t>
          </a:r>
        </a:p>
      </xdr:txBody>
    </xdr:sp>
    <xdr:clientData/>
  </xdr:twoCellAnchor>
  <xdr:twoCellAnchor>
    <xdr:from>
      <xdr:col>2</xdr:col>
      <xdr:colOff>297180</xdr:colOff>
      <xdr:row>7</xdr:row>
      <xdr:rowOff>22860</xdr:rowOff>
    </xdr:from>
    <xdr:to>
      <xdr:col>3</xdr:col>
      <xdr:colOff>358140</xdr:colOff>
      <xdr:row>11</xdr:row>
      <xdr:rowOff>15240</xdr:rowOff>
    </xdr:to>
    <xdr:sp macro="" textlink="">
      <xdr:nvSpPr>
        <xdr:cNvPr id="14" name="Can 13">
          <a:extLst>
            <a:ext uri="{FF2B5EF4-FFF2-40B4-BE49-F238E27FC236}">
              <a16:creationId xmlns:a16="http://schemas.microsoft.com/office/drawing/2014/main" id="{00000000-0008-0000-0C00-00000E000000}"/>
            </a:ext>
          </a:extLst>
        </xdr:cNvPr>
        <xdr:cNvSpPr/>
      </xdr:nvSpPr>
      <xdr:spPr>
        <a:xfrm>
          <a:off x="1516380" y="121158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U.S.</a:t>
          </a:r>
        </a:p>
        <a:p>
          <a:pPr algn="ctr"/>
          <a:r>
            <a:rPr lang="en-US" sz="900"/>
            <a:t>(51)</a:t>
          </a:r>
        </a:p>
      </xdr:txBody>
    </xdr:sp>
    <xdr:clientData/>
  </xdr:twoCellAnchor>
  <xdr:twoCellAnchor>
    <xdr:from>
      <xdr:col>2</xdr:col>
      <xdr:colOff>297180</xdr:colOff>
      <xdr:row>16</xdr:row>
      <xdr:rowOff>106680</xdr:rowOff>
    </xdr:from>
    <xdr:to>
      <xdr:col>3</xdr:col>
      <xdr:colOff>358140</xdr:colOff>
      <xdr:row>20</xdr:row>
      <xdr:rowOff>99060</xdr:rowOff>
    </xdr:to>
    <xdr:sp macro="" textlink="">
      <xdr:nvSpPr>
        <xdr:cNvPr id="15" name="Can 14">
          <a:extLst>
            <a:ext uri="{FF2B5EF4-FFF2-40B4-BE49-F238E27FC236}">
              <a16:creationId xmlns:a16="http://schemas.microsoft.com/office/drawing/2014/main" id="{00000000-0008-0000-0C00-00000F000000}"/>
            </a:ext>
          </a:extLst>
        </xdr:cNvPr>
        <xdr:cNvSpPr/>
      </xdr:nvSpPr>
      <xdr:spPr>
        <a:xfrm>
          <a:off x="1516380" y="280416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Corporate</a:t>
          </a:r>
        </a:p>
        <a:p>
          <a:pPr algn="ctr"/>
          <a:r>
            <a:rPr lang="en-US" sz="900"/>
            <a:t>(8</a:t>
          </a:r>
          <a:r>
            <a:rPr lang="en-US" sz="900" b="1">
              <a:solidFill>
                <a:srgbClr val="FF0000"/>
              </a:solidFill>
            </a:rPr>
            <a:t>*</a:t>
          </a:r>
          <a:r>
            <a:rPr lang="en-US" sz="900"/>
            <a:t>)</a:t>
          </a:r>
        </a:p>
      </xdr:txBody>
    </xdr:sp>
    <xdr:clientData/>
  </xdr:twoCellAnchor>
  <xdr:twoCellAnchor>
    <xdr:from>
      <xdr:col>2</xdr:col>
      <xdr:colOff>289560</xdr:colOff>
      <xdr:row>21</xdr:row>
      <xdr:rowOff>7620</xdr:rowOff>
    </xdr:from>
    <xdr:to>
      <xdr:col>3</xdr:col>
      <xdr:colOff>350520</xdr:colOff>
      <xdr:row>25</xdr:row>
      <xdr:rowOff>0</xdr:rowOff>
    </xdr:to>
    <xdr:sp macro="" textlink="">
      <xdr:nvSpPr>
        <xdr:cNvPr id="16" name="Can 15">
          <a:extLst>
            <a:ext uri="{FF2B5EF4-FFF2-40B4-BE49-F238E27FC236}">
              <a16:creationId xmlns:a16="http://schemas.microsoft.com/office/drawing/2014/main" id="{00000000-0008-0000-0C00-000010000000}"/>
            </a:ext>
          </a:extLst>
        </xdr:cNvPr>
        <xdr:cNvSpPr/>
      </xdr:nvSpPr>
      <xdr:spPr>
        <a:xfrm>
          <a:off x="1508760" y="354330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Invest</a:t>
          </a:r>
        </a:p>
        <a:p>
          <a:pPr algn="ctr"/>
          <a:r>
            <a:rPr lang="en-US" sz="900"/>
            <a:t>(17)</a:t>
          </a:r>
        </a:p>
      </xdr:txBody>
    </xdr:sp>
    <xdr:clientData/>
  </xdr:twoCellAnchor>
  <xdr:twoCellAnchor>
    <xdr:from>
      <xdr:col>2</xdr:col>
      <xdr:colOff>281940</xdr:colOff>
      <xdr:row>25</xdr:row>
      <xdr:rowOff>45720</xdr:rowOff>
    </xdr:from>
    <xdr:to>
      <xdr:col>3</xdr:col>
      <xdr:colOff>342900</xdr:colOff>
      <xdr:row>29</xdr:row>
      <xdr:rowOff>38100</xdr:rowOff>
    </xdr:to>
    <xdr:sp macro="" textlink="">
      <xdr:nvSpPr>
        <xdr:cNvPr id="17" name="Can 16">
          <a:extLst>
            <a:ext uri="{FF2B5EF4-FFF2-40B4-BE49-F238E27FC236}">
              <a16:creationId xmlns:a16="http://schemas.microsoft.com/office/drawing/2014/main" id="{00000000-0008-0000-0C00-000011000000}"/>
            </a:ext>
          </a:extLst>
        </xdr:cNvPr>
        <xdr:cNvSpPr/>
      </xdr:nvSpPr>
      <xdr:spPr>
        <a:xfrm>
          <a:off x="1501140" y="425196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Asia</a:t>
          </a:r>
        </a:p>
        <a:p>
          <a:pPr algn="ctr"/>
          <a:r>
            <a:rPr lang="en-US" sz="900"/>
            <a:t>(8)</a:t>
          </a:r>
        </a:p>
      </xdr:txBody>
    </xdr:sp>
    <xdr:clientData/>
  </xdr:twoCellAnchor>
  <xdr:twoCellAnchor>
    <xdr:from>
      <xdr:col>2</xdr:col>
      <xdr:colOff>266700</xdr:colOff>
      <xdr:row>29</xdr:row>
      <xdr:rowOff>91440</xdr:rowOff>
    </xdr:from>
    <xdr:to>
      <xdr:col>3</xdr:col>
      <xdr:colOff>327660</xdr:colOff>
      <xdr:row>33</xdr:row>
      <xdr:rowOff>83820</xdr:rowOff>
    </xdr:to>
    <xdr:sp macro="" textlink="">
      <xdr:nvSpPr>
        <xdr:cNvPr id="18" name="Can 17">
          <a:extLst>
            <a:ext uri="{FF2B5EF4-FFF2-40B4-BE49-F238E27FC236}">
              <a16:creationId xmlns:a16="http://schemas.microsoft.com/office/drawing/2014/main" id="{00000000-0008-0000-0C00-000012000000}"/>
            </a:ext>
          </a:extLst>
        </xdr:cNvPr>
        <xdr:cNvSpPr/>
      </xdr:nvSpPr>
      <xdr:spPr>
        <a:xfrm>
          <a:off x="1485900" y="496824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U.K.</a:t>
          </a:r>
        </a:p>
        <a:p>
          <a:pPr algn="ctr"/>
          <a:r>
            <a:rPr lang="en-US" sz="900"/>
            <a:t>(1)</a:t>
          </a:r>
        </a:p>
      </xdr:txBody>
    </xdr:sp>
    <xdr:clientData/>
  </xdr:twoCellAnchor>
  <xdr:twoCellAnchor>
    <xdr:from>
      <xdr:col>2</xdr:col>
      <xdr:colOff>45720</xdr:colOff>
      <xdr:row>4</xdr:row>
      <xdr:rowOff>0</xdr:rowOff>
    </xdr:from>
    <xdr:to>
      <xdr:col>2</xdr:col>
      <xdr:colOff>342900</xdr:colOff>
      <xdr:row>5</xdr:row>
      <xdr:rowOff>91440</xdr:rowOff>
    </xdr:to>
    <xdr:sp macro="" textlink="">
      <xdr:nvSpPr>
        <xdr:cNvPr id="19" name="TextBox 18">
          <a:extLst>
            <a:ext uri="{FF2B5EF4-FFF2-40B4-BE49-F238E27FC236}">
              <a16:creationId xmlns:a16="http://schemas.microsoft.com/office/drawing/2014/main" id="{00000000-0008-0000-0C00-000013000000}"/>
            </a:ext>
          </a:extLst>
        </xdr:cNvPr>
        <xdr:cNvSpPr txBox="1"/>
      </xdr:nvSpPr>
      <xdr:spPr>
        <a:xfrm>
          <a:off x="1264920" y="685800"/>
          <a:ext cx="2971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38</a:t>
          </a:r>
        </a:p>
      </xdr:txBody>
    </xdr:sp>
    <xdr:clientData/>
  </xdr:twoCellAnchor>
  <xdr:twoCellAnchor>
    <xdr:from>
      <xdr:col>2</xdr:col>
      <xdr:colOff>99060</xdr:colOff>
      <xdr:row>8</xdr:row>
      <xdr:rowOff>99060</xdr:rowOff>
    </xdr:from>
    <xdr:to>
      <xdr:col>2</xdr:col>
      <xdr:colOff>281940</xdr:colOff>
      <xdr:row>9</xdr:row>
      <xdr:rowOff>106680</xdr:rowOff>
    </xdr:to>
    <xdr:sp macro="" textlink="">
      <xdr:nvSpPr>
        <xdr:cNvPr id="20" name="TextBox 19">
          <a:extLst>
            <a:ext uri="{FF2B5EF4-FFF2-40B4-BE49-F238E27FC236}">
              <a16:creationId xmlns:a16="http://schemas.microsoft.com/office/drawing/2014/main" id="{00000000-0008-0000-0C00-000014000000}"/>
            </a:ext>
          </a:extLst>
        </xdr:cNvPr>
        <xdr:cNvSpPr txBox="1"/>
      </xdr:nvSpPr>
      <xdr:spPr>
        <a:xfrm>
          <a:off x="1318260" y="1455420"/>
          <a:ext cx="1828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3</a:t>
          </a:r>
        </a:p>
      </xdr:txBody>
    </xdr:sp>
    <xdr:clientData/>
  </xdr:twoCellAnchor>
  <xdr:twoCellAnchor>
    <xdr:from>
      <xdr:col>2</xdr:col>
      <xdr:colOff>114300</xdr:colOff>
      <xdr:row>18</xdr:row>
      <xdr:rowOff>30480</xdr:rowOff>
    </xdr:from>
    <xdr:to>
      <xdr:col>2</xdr:col>
      <xdr:colOff>335280</xdr:colOff>
      <xdr:row>19</xdr:row>
      <xdr:rowOff>45720</xdr:rowOff>
    </xdr:to>
    <xdr:sp macro="" textlink="">
      <xdr:nvSpPr>
        <xdr:cNvPr id="21" name="TextBox 20">
          <a:extLst>
            <a:ext uri="{FF2B5EF4-FFF2-40B4-BE49-F238E27FC236}">
              <a16:creationId xmlns:a16="http://schemas.microsoft.com/office/drawing/2014/main" id="{00000000-0008-0000-0C00-000015000000}"/>
            </a:ext>
          </a:extLst>
        </xdr:cNvPr>
        <xdr:cNvSpPr txBox="1"/>
      </xdr:nvSpPr>
      <xdr:spPr>
        <a:xfrm>
          <a:off x="1333500" y="3063240"/>
          <a:ext cx="2209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5</a:t>
          </a:r>
        </a:p>
      </xdr:txBody>
    </xdr:sp>
    <xdr:clientData/>
  </xdr:twoCellAnchor>
  <xdr:twoCellAnchor>
    <xdr:from>
      <xdr:col>2</xdr:col>
      <xdr:colOff>76200</xdr:colOff>
      <xdr:row>22</xdr:row>
      <xdr:rowOff>121920</xdr:rowOff>
    </xdr:from>
    <xdr:to>
      <xdr:col>2</xdr:col>
      <xdr:colOff>320040</xdr:colOff>
      <xdr:row>23</xdr:row>
      <xdr:rowOff>121920</xdr:rowOff>
    </xdr:to>
    <xdr:sp macro="" textlink="">
      <xdr:nvSpPr>
        <xdr:cNvPr id="22" name="TextBox 21">
          <a:extLst>
            <a:ext uri="{FF2B5EF4-FFF2-40B4-BE49-F238E27FC236}">
              <a16:creationId xmlns:a16="http://schemas.microsoft.com/office/drawing/2014/main" id="{00000000-0008-0000-0C00-000016000000}"/>
            </a:ext>
          </a:extLst>
        </xdr:cNvPr>
        <xdr:cNvSpPr txBox="1"/>
      </xdr:nvSpPr>
      <xdr:spPr>
        <a:xfrm>
          <a:off x="1295400" y="3825240"/>
          <a:ext cx="24384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9</a:t>
          </a:r>
        </a:p>
      </xdr:txBody>
    </xdr:sp>
    <xdr:clientData/>
  </xdr:twoCellAnchor>
  <xdr:twoCellAnchor>
    <xdr:from>
      <xdr:col>1</xdr:col>
      <xdr:colOff>259080</xdr:colOff>
      <xdr:row>14</xdr:row>
      <xdr:rowOff>19050</xdr:rowOff>
    </xdr:from>
    <xdr:to>
      <xdr:col>2</xdr:col>
      <xdr:colOff>312420</xdr:colOff>
      <xdr:row>14</xdr:row>
      <xdr:rowOff>22860</xdr:rowOff>
    </xdr:to>
    <xdr:cxnSp macro="">
      <xdr:nvCxnSpPr>
        <xdr:cNvPr id="23" name="Straight Arrow Connector 22">
          <a:extLst>
            <a:ext uri="{FF2B5EF4-FFF2-40B4-BE49-F238E27FC236}">
              <a16:creationId xmlns:a16="http://schemas.microsoft.com/office/drawing/2014/main" id="{00000000-0008-0000-0C00-000017000000}"/>
            </a:ext>
          </a:extLst>
        </xdr:cNvPr>
        <xdr:cNvCxnSpPr>
          <a:endCxn id="2" idx="2"/>
        </xdr:cNvCxnSpPr>
      </xdr:nvCxnSpPr>
      <xdr:spPr>
        <a:xfrm flipV="1">
          <a:off x="868680" y="2381250"/>
          <a:ext cx="662940" cy="381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228600</xdr:colOff>
      <xdr:row>5</xdr:row>
      <xdr:rowOff>114300</xdr:rowOff>
    </xdr:from>
    <xdr:to>
      <xdr:col>1</xdr:col>
      <xdr:colOff>251460</xdr:colOff>
      <xdr:row>21</xdr:row>
      <xdr:rowOff>160020</xdr:rowOff>
    </xdr:to>
    <xdr:cxnSp macro="">
      <xdr:nvCxnSpPr>
        <xdr:cNvPr id="24" name="Straight Connector 23">
          <a:extLst>
            <a:ext uri="{FF2B5EF4-FFF2-40B4-BE49-F238E27FC236}">
              <a16:creationId xmlns:a16="http://schemas.microsoft.com/office/drawing/2014/main" id="{00000000-0008-0000-0C00-000018000000}"/>
            </a:ext>
          </a:extLst>
        </xdr:cNvPr>
        <xdr:cNvCxnSpPr/>
      </xdr:nvCxnSpPr>
      <xdr:spPr>
        <a:xfrm flipH="1">
          <a:off x="838200" y="967740"/>
          <a:ext cx="22860" cy="272796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411480</xdr:colOff>
      <xdr:row>2</xdr:row>
      <xdr:rowOff>91440</xdr:rowOff>
    </xdr:from>
    <xdr:to>
      <xdr:col>3</xdr:col>
      <xdr:colOff>594360</xdr:colOff>
      <xdr:row>3</xdr:row>
      <xdr:rowOff>99060</xdr:rowOff>
    </xdr:to>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2240280" y="441960"/>
          <a:ext cx="1828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a:p>
      </xdr:txBody>
    </xdr:sp>
    <xdr:clientData/>
  </xdr:twoCellAnchor>
  <xdr:twoCellAnchor>
    <xdr:from>
      <xdr:col>3</xdr:col>
      <xdr:colOff>350520</xdr:colOff>
      <xdr:row>1</xdr:row>
      <xdr:rowOff>144780</xdr:rowOff>
    </xdr:from>
    <xdr:to>
      <xdr:col>3</xdr:col>
      <xdr:colOff>533400</xdr:colOff>
      <xdr:row>2</xdr:row>
      <xdr:rowOff>152400</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2179320" y="320040"/>
          <a:ext cx="1828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a:p>
      </xdr:txBody>
    </xdr:sp>
    <xdr:clientData/>
  </xdr:twoCellAnchor>
  <xdr:twoCellAnchor>
    <xdr:from>
      <xdr:col>3</xdr:col>
      <xdr:colOff>419100</xdr:colOff>
      <xdr:row>5</xdr:row>
      <xdr:rowOff>53340</xdr:rowOff>
    </xdr:from>
    <xdr:to>
      <xdr:col>3</xdr:col>
      <xdr:colOff>601980</xdr:colOff>
      <xdr:row>6</xdr:row>
      <xdr:rowOff>60960</xdr:rowOff>
    </xdr:to>
    <xdr:sp macro="" textlink="">
      <xdr:nvSpPr>
        <xdr:cNvPr id="27" name="TextBox 26">
          <a:extLst>
            <a:ext uri="{FF2B5EF4-FFF2-40B4-BE49-F238E27FC236}">
              <a16:creationId xmlns:a16="http://schemas.microsoft.com/office/drawing/2014/main" id="{00000000-0008-0000-0C00-00001B000000}"/>
            </a:ext>
          </a:extLst>
        </xdr:cNvPr>
        <xdr:cNvSpPr txBox="1"/>
      </xdr:nvSpPr>
      <xdr:spPr>
        <a:xfrm>
          <a:off x="2247900" y="906780"/>
          <a:ext cx="1828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a:p>
      </xdr:txBody>
    </xdr:sp>
    <xdr:clientData/>
  </xdr:twoCellAnchor>
  <xdr:twoCellAnchor>
    <xdr:from>
      <xdr:col>3</xdr:col>
      <xdr:colOff>350520</xdr:colOff>
      <xdr:row>3</xdr:row>
      <xdr:rowOff>34290</xdr:rowOff>
    </xdr:from>
    <xdr:to>
      <xdr:col>7</xdr:col>
      <xdr:colOff>480060</xdr:colOff>
      <xdr:row>4</xdr:row>
      <xdr:rowOff>95250</xdr:rowOff>
    </xdr:to>
    <xdr:cxnSp macro="">
      <xdr:nvCxnSpPr>
        <xdr:cNvPr id="28" name="Straight Arrow Connector 27">
          <a:extLst>
            <a:ext uri="{FF2B5EF4-FFF2-40B4-BE49-F238E27FC236}">
              <a16:creationId xmlns:a16="http://schemas.microsoft.com/office/drawing/2014/main" id="{00000000-0008-0000-0C00-00001C000000}"/>
            </a:ext>
          </a:extLst>
        </xdr:cNvPr>
        <xdr:cNvCxnSpPr>
          <a:stCxn id="13" idx="4"/>
          <a:endCxn id="3" idx="1"/>
        </xdr:cNvCxnSpPr>
      </xdr:nvCxnSpPr>
      <xdr:spPr>
        <a:xfrm flipV="1">
          <a:off x="2179320" y="552450"/>
          <a:ext cx="2567940" cy="22860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4</xdr:row>
      <xdr:rowOff>95250</xdr:rowOff>
    </xdr:from>
    <xdr:to>
      <xdr:col>7</xdr:col>
      <xdr:colOff>495300</xdr:colOff>
      <xdr:row>5</xdr:row>
      <xdr:rowOff>64770</xdr:rowOff>
    </xdr:to>
    <xdr:cxnSp macro="">
      <xdr:nvCxnSpPr>
        <xdr:cNvPr id="29" name="Straight Arrow Connector 28">
          <a:extLst>
            <a:ext uri="{FF2B5EF4-FFF2-40B4-BE49-F238E27FC236}">
              <a16:creationId xmlns:a16="http://schemas.microsoft.com/office/drawing/2014/main" id="{00000000-0008-0000-0C00-00001D000000}"/>
            </a:ext>
          </a:extLst>
        </xdr:cNvPr>
        <xdr:cNvCxnSpPr>
          <a:stCxn id="13" idx="4"/>
          <a:endCxn id="11" idx="1"/>
        </xdr:cNvCxnSpPr>
      </xdr:nvCxnSpPr>
      <xdr:spPr>
        <a:xfrm>
          <a:off x="2179320" y="781050"/>
          <a:ext cx="2583180" cy="13716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4</xdr:row>
      <xdr:rowOff>95250</xdr:rowOff>
    </xdr:from>
    <xdr:to>
      <xdr:col>5</xdr:col>
      <xdr:colOff>480060</xdr:colOff>
      <xdr:row>23</xdr:row>
      <xdr:rowOff>76200</xdr:rowOff>
    </xdr:to>
    <xdr:cxnSp macro="">
      <xdr:nvCxnSpPr>
        <xdr:cNvPr id="30" name="Straight Arrow Connector 29">
          <a:extLst>
            <a:ext uri="{FF2B5EF4-FFF2-40B4-BE49-F238E27FC236}">
              <a16:creationId xmlns:a16="http://schemas.microsoft.com/office/drawing/2014/main" id="{00000000-0008-0000-0C00-00001E000000}"/>
            </a:ext>
          </a:extLst>
        </xdr:cNvPr>
        <xdr:cNvCxnSpPr>
          <a:stCxn id="13" idx="4"/>
          <a:endCxn id="12" idx="0"/>
        </xdr:cNvCxnSpPr>
      </xdr:nvCxnSpPr>
      <xdr:spPr>
        <a:xfrm>
          <a:off x="2179320" y="781050"/>
          <a:ext cx="1348740" cy="31661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259080</xdr:colOff>
      <xdr:row>4</xdr:row>
      <xdr:rowOff>129540</xdr:rowOff>
    </xdr:from>
    <xdr:to>
      <xdr:col>2</xdr:col>
      <xdr:colOff>45720</xdr:colOff>
      <xdr:row>5</xdr:row>
      <xdr:rowOff>114300</xdr:rowOff>
    </xdr:to>
    <xdr:cxnSp macro="">
      <xdr:nvCxnSpPr>
        <xdr:cNvPr id="31" name="Straight Arrow Connector 30">
          <a:extLst>
            <a:ext uri="{FF2B5EF4-FFF2-40B4-BE49-F238E27FC236}">
              <a16:creationId xmlns:a16="http://schemas.microsoft.com/office/drawing/2014/main" id="{00000000-0008-0000-0C00-00001F000000}"/>
            </a:ext>
          </a:extLst>
        </xdr:cNvPr>
        <xdr:cNvCxnSpPr>
          <a:stCxn id="19" idx="1"/>
        </xdr:cNvCxnSpPr>
      </xdr:nvCxnSpPr>
      <xdr:spPr>
        <a:xfrm flipH="1">
          <a:off x="868680" y="815340"/>
          <a:ext cx="396240" cy="1524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251460</xdr:colOff>
      <xdr:row>9</xdr:row>
      <xdr:rowOff>38100</xdr:rowOff>
    </xdr:from>
    <xdr:to>
      <xdr:col>2</xdr:col>
      <xdr:colOff>129540</xdr:colOff>
      <xdr:row>10</xdr:row>
      <xdr:rowOff>68580</xdr:rowOff>
    </xdr:to>
    <xdr:cxnSp macro="">
      <xdr:nvCxnSpPr>
        <xdr:cNvPr id="32" name="Straight Arrow Connector 31">
          <a:extLst>
            <a:ext uri="{FF2B5EF4-FFF2-40B4-BE49-F238E27FC236}">
              <a16:creationId xmlns:a16="http://schemas.microsoft.com/office/drawing/2014/main" id="{00000000-0008-0000-0C00-000020000000}"/>
            </a:ext>
          </a:extLst>
        </xdr:cNvPr>
        <xdr:cNvCxnSpPr/>
      </xdr:nvCxnSpPr>
      <xdr:spPr>
        <a:xfrm flipH="1">
          <a:off x="861060" y="1562100"/>
          <a:ext cx="487680" cy="1981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236220</xdr:colOff>
      <xdr:row>17</xdr:row>
      <xdr:rowOff>160020</xdr:rowOff>
    </xdr:from>
    <xdr:to>
      <xdr:col>2</xdr:col>
      <xdr:colOff>114300</xdr:colOff>
      <xdr:row>18</xdr:row>
      <xdr:rowOff>121920</xdr:rowOff>
    </xdr:to>
    <xdr:cxnSp macro="">
      <xdr:nvCxnSpPr>
        <xdr:cNvPr id="33" name="Straight Arrow Connector 32">
          <a:extLst>
            <a:ext uri="{FF2B5EF4-FFF2-40B4-BE49-F238E27FC236}">
              <a16:creationId xmlns:a16="http://schemas.microsoft.com/office/drawing/2014/main" id="{00000000-0008-0000-0C00-000021000000}"/>
            </a:ext>
          </a:extLst>
        </xdr:cNvPr>
        <xdr:cNvCxnSpPr>
          <a:stCxn id="21" idx="1"/>
        </xdr:cNvCxnSpPr>
      </xdr:nvCxnSpPr>
      <xdr:spPr>
        <a:xfrm flipH="1" flipV="1">
          <a:off x="845820" y="3025140"/>
          <a:ext cx="487680" cy="12954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228600</xdr:colOff>
      <xdr:row>22</xdr:row>
      <xdr:rowOff>0</xdr:rowOff>
    </xdr:from>
    <xdr:to>
      <xdr:col>2</xdr:col>
      <xdr:colOff>76200</xdr:colOff>
      <xdr:row>23</xdr:row>
      <xdr:rowOff>38100</xdr:rowOff>
    </xdr:to>
    <xdr:cxnSp macro="">
      <xdr:nvCxnSpPr>
        <xdr:cNvPr id="34" name="Straight Arrow Connector 33">
          <a:extLst>
            <a:ext uri="{FF2B5EF4-FFF2-40B4-BE49-F238E27FC236}">
              <a16:creationId xmlns:a16="http://schemas.microsoft.com/office/drawing/2014/main" id="{00000000-0008-0000-0C00-000022000000}"/>
            </a:ext>
          </a:extLst>
        </xdr:cNvPr>
        <xdr:cNvCxnSpPr>
          <a:stCxn id="22" idx="1"/>
        </xdr:cNvCxnSpPr>
      </xdr:nvCxnSpPr>
      <xdr:spPr>
        <a:xfrm flipH="1" flipV="1">
          <a:off x="838200" y="3703320"/>
          <a:ext cx="457200" cy="20574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358140</xdr:colOff>
      <xdr:row>9</xdr:row>
      <xdr:rowOff>19050</xdr:rowOff>
    </xdr:from>
    <xdr:to>
      <xdr:col>7</xdr:col>
      <xdr:colOff>495300</xdr:colOff>
      <xdr:row>10</xdr:row>
      <xdr:rowOff>114300</xdr:rowOff>
    </xdr:to>
    <xdr:cxnSp macro="">
      <xdr:nvCxnSpPr>
        <xdr:cNvPr id="35" name="Straight Arrow Connector 34">
          <a:extLst>
            <a:ext uri="{FF2B5EF4-FFF2-40B4-BE49-F238E27FC236}">
              <a16:creationId xmlns:a16="http://schemas.microsoft.com/office/drawing/2014/main" id="{00000000-0008-0000-0C00-000023000000}"/>
            </a:ext>
          </a:extLst>
        </xdr:cNvPr>
        <xdr:cNvCxnSpPr>
          <a:stCxn id="14" idx="4"/>
          <a:endCxn id="10" idx="1"/>
        </xdr:cNvCxnSpPr>
      </xdr:nvCxnSpPr>
      <xdr:spPr>
        <a:xfrm>
          <a:off x="2186940" y="1543050"/>
          <a:ext cx="2575560" cy="26289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9</xdr:row>
      <xdr:rowOff>19050</xdr:rowOff>
    </xdr:from>
    <xdr:to>
      <xdr:col>7</xdr:col>
      <xdr:colOff>495300</xdr:colOff>
      <xdr:row>12</xdr:row>
      <xdr:rowOff>129540</xdr:rowOff>
    </xdr:to>
    <xdr:cxnSp macro="">
      <xdr:nvCxnSpPr>
        <xdr:cNvPr id="36" name="Straight Arrow Connector 35">
          <a:extLst>
            <a:ext uri="{FF2B5EF4-FFF2-40B4-BE49-F238E27FC236}">
              <a16:creationId xmlns:a16="http://schemas.microsoft.com/office/drawing/2014/main" id="{00000000-0008-0000-0C00-000024000000}"/>
            </a:ext>
          </a:extLst>
        </xdr:cNvPr>
        <xdr:cNvCxnSpPr>
          <a:stCxn id="14" idx="4"/>
          <a:endCxn id="4" idx="1"/>
        </xdr:cNvCxnSpPr>
      </xdr:nvCxnSpPr>
      <xdr:spPr>
        <a:xfrm>
          <a:off x="2186940" y="1543050"/>
          <a:ext cx="2575560" cy="6134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9</xdr:row>
      <xdr:rowOff>19050</xdr:rowOff>
    </xdr:from>
    <xdr:to>
      <xdr:col>7</xdr:col>
      <xdr:colOff>502920</xdr:colOff>
      <xdr:row>15</xdr:row>
      <xdr:rowOff>42008</xdr:rowOff>
    </xdr:to>
    <xdr:cxnSp macro="">
      <xdr:nvCxnSpPr>
        <xdr:cNvPr id="37" name="Straight Arrow Connector 36">
          <a:extLst>
            <a:ext uri="{FF2B5EF4-FFF2-40B4-BE49-F238E27FC236}">
              <a16:creationId xmlns:a16="http://schemas.microsoft.com/office/drawing/2014/main" id="{00000000-0008-0000-0C00-000025000000}"/>
            </a:ext>
          </a:extLst>
        </xdr:cNvPr>
        <xdr:cNvCxnSpPr>
          <a:stCxn id="14" idx="4"/>
          <a:endCxn id="9" idx="1"/>
        </xdr:cNvCxnSpPr>
      </xdr:nvCxnSpPr>
      <xdr:spPr>
        <a:xfrm>
          <a:off x="2186940" y="1543050"/>
          <a:ext cx="2583180" cy="102879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18</xdr:row>
      <xdr:rowOff>0</xdr:rowOff>
    </xdr:from>
    <xdr:to>
      <xdr:col>7</xdr:col>
      <xdr:colOff>495300</xdr:colOff>
      <xdr:row>18</xdr:row>
      <xdr:rowOff>102870</xdr:rowOff>
    </xdr:to>
    <xdr:cxnSp macro="">
      <xdr:nvCxnSpPr>
        <xdr:cNvPr id="38" name="Straight Arrow Connector 37">
          <a:extLst>
            <a:ext uri="{FF2B5EF4-FFF2-40B4-BE49-F238E27FC236}">
              <a16:creationId xmlns:a16="http://schemas.microsoft.com/office/drawing/2014/main" id="{00000000-0008-0000-0C00-000026000000}"/>
            </a:ext>
          </a:extLst>
        </xdr:cNvPr>
        <xdr:cNvCxnSpPr>
          <a:stCxn id="15" idx="4"/>
          <a:endCxn id="6" idx="1"/>
        </xdr:cNvCxnSpPr>
      </xdr:nvCxnSpPr>
      <xdr:spPr>
        <a:xfrm flipV="1">
          <a:off x="2186940" y="3032760"/>
          <a:ext cx="2575560" cy="10287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9</xdr:row>
      <xdr:rowOff>19050</xdr:rowOff>
    </xdr:from>
    <xdr:to>
      <xdr:col>5</xdr:col>
      <xdr:colOff>480060</xdr:colOff>
      <xdr:row>23</xdr:row>
      <xdr:rowOff>76200</xdr:rowOff>
    </xdr:to>
    <xdr:cxnSp macro="">
      <xdr:nvCxnSpPr>
        <xdr:cNvPr id="39" name="Straight Arrow Connector 38">
          <a:extLst>
            <a:ext uri="{FF2B5EF4-FFF2-40B4-BE49-F238E27FC236}">
              <a16:creationId xmlns:a16="http://schemas.microsoft.com/office/drawing/2014/main" id="{00000000-0008-0000-0C00-000027000000}"/>
            </a:ext>
          </a:extLst>
        </xdr:cNvPr>
        <xdr:cNvCxnSpPr>
          <a:stCxn id="14" idx="4"/>
          <a:endCxn id="12" idx="0"/>
        </xdr:cNvCxnSpPr>
      </xdr:nvCxnSpPr>
      <xdr:spPr>
        <a:xfrm>
          <a:off x="2186940" y="1543050"/>
          <a:ext cx="1341120" cy="24041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18</xdr:row>
      <xdr:rowOff>102870</xdr:rowOff>
    </xdr:from>
    <xdr:to>
      <xdr:col>7</xdr:col>
      <xdr:colOff>495300</xdr:colOff>
      <xdr:row>20</xdr:row>
      <xdr:rowOff>144780</xdr:rowOff>
    </xdr:to>
    <xdr:cxnSp macro="">
      <xdr:nvCxnSpPr>
        <xdr:cNvPr id="40" name="Straight Arrow Connector 39">
          <a:extLst>
            <a:ext uri="{FF2B5EF4-FFF2-40B4-BE49-F238E27FC236}">
              <a16:creationId xmlns:a16="http://schemas.microsoft.com/office/drawing/2014/main" id="{00000000-0008-0000-0C00-000028000000}"/>
            </a:ext>
          </a:extLst>
        </xdr:cNvPr>
        <xdr:cNvCxnSpPr>
          <a:stCxn id="15" idx="4"/>
          <a:endCxn id="7" idx="1"/>
        </xdr:cNvCxnSpPr>
      </xdr:nvCxnSpPr>
      <xdr:spPr>
        <a:xfrm>
          <a:off x="2186940" y="3135630"/>
          <a:ext cx="2575560" cy="37719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342900</xdr:colOff>
      <xdr:row>26</xdr:row>
      <xdr:rowOff>152400</xdr:rowOff>
    </xdr:from>
    <xdr:to>
      <xdr:col>7</xdr:col>
      <xdr:colOff>495300</xdr:colOff>
      <xdr:row>27</xdr:row>
      <xdr:rowOff>41910</xdr:rowOff>
    </xdr:to>
    <xdr:cxnSp macro="">
      <xdr:nvCxnSpPr>
        <xdr:cNvPr id="41" name="Straight Arrow Connector 40">
          <a:extLst>
            <a:ext uri="{FF2B5EF4-FFF2-40B4-BE49-F238E27FC236}">
              <a16:creationId xmlns:a16="http://schemas.microsoft.com/office/drawing/2014/main" id="{00000000-0008-0000-0C00-000029000000}"/>
            </a:ext>
          </a:extLst>
        </xdr:cNvPr>
        <xdr:cNvCxnSpPr>
          <a:stCxn id="17" idx="4"/>
          <a:endCxn id="5" idx="1"/>
        </xdr:cNvCxnSpPr>
      </xdr:nvCxnSpPr>
      <xdr:spPr>
        <a:xfrm flipV="1">
          <a:off x="2171700" y="4526280"/>
          <a:ext cx="2590800" cy="5715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327660</xdr:colOff>
      <xdr:row>26</xdr:row>
      <xdr:rowOff>152400</xdr:rowOff>
    </xdr:from>
    <xdr:to>
      <xdr:col>7</xdr:col>
      <xdr:colOff>495300</xdr:colOff>
      <xdr:row>31</xdr:row>
      <xdr:rowOff>87630</xdr:rowOff>
    </xdr:to>
    <xdr:cxnSp macro="">
      <xdr:nvCxnSpPr>
        <xdr:cNvPr id="42" name="Straight Arrow Connector 41">
          <a:extLst>
            <a:ext uri="{FF2B5EF4-FFF2-40B4-BE49-F238E27FC236}">
              <a16:creationId xmlns:a16="http://schemas.microsoft.com/office/drawing/2014/main" id="{00000000-0008-0000-0C00-00002A000000}"/>
            </a:ext>
          </a:extLst>
        </xdr:cNvPr>
        <xdr:cNvCxnSpPr>
          <a:stCxn id="18" idx="4"/>
          <a:endCxn id="5" idx="1"/>
        </xdr:cNvCxnSpPr>
      </xdr:nvCxnSpPr>
      <xdr:spPr>
        <a:xfrm flipV="1">
          <a:off x="2156460" y="4526280"/>
          <a:ext cx="2606040" cy="7734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4</xdr:row>
      <xdr:rowOff>95250</xdr:rowOff>
    </xdr:from>
    <xdr:to>
      <xdr:col>7</xdr:col>
      <xdr:colOff>495300</xdr:colOff>
      <xdr:row>26</xdr:row>
      <xdr:rowOff>152400</xdr:rowOff>
    </xdr:to>
    <xdr:cxnSp macro="">
      <xdr:nvCxnSpPr>
        <xdr:cNvPr id="43" name="Straight Arrow Connector 42">
          <a:extLst>
            <a:ext uri="{FF2B5EF4-FFF2-40B4-BE49-F238E27FC236}">
              <a16:creationId xmlns:a16="http://schemas.microsoft.com/office/drawing/2014/main" id="{00000000-0008-0000-0C00-00002B000000}"/>
            </a:ext>
          </a:extLst>
        </xdr:cNvPr>
        <xdr:cNvCxnSpPr>
          <a:stCxn id="13" idx="4"/>
          <a:endCxn id="5" idx="1"/>
        </xdr:cNvCxnSpPr>
      </xdr:nvCxnSpPr>
      <xdr:spPr>
        <a:xfrm>
          <a:off x="2179320" y="781050"/>
          <a:ext cx="2583180" cy="37452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20</xdr:row>
      <xdr:rowOff>144780</xdr:rowOff>
    </xdr:from>
    <xdr:to>
      <xdr:col>7</xdr:col>
      <xdr:colOff>495300</xdr:colOff>
      <xdr:row>23</xdr:row>
      <xdr:rowOff>3810</xdr:rowOff>
    </xdr:to>
    <xdr:cxnSp macro="">
      <xdr:nvCxnSpPr>
        <xdr:cNvPr id="44" name="Straight Arrow Connector 43">
          <a:extLst>
            <a:ext uri="{FF2B5EF4-FFF2-40B4-BE49-F238E27FC236}">
              <a16:creationId xmlns:a16="http://schemas.microsoft.com/office/drawing/2014/main" id="{00000000-0008-0000-0C00-00002C000000}"/>
            </a:ext>
          </a:extLst>
        </xdr:cNvPr>
        <xdr:cNvCxnSpPr>
          <a:stCxn id="16" idx="4"/>
          <a:endCxn id="7" idx="1"/>
        </xdr:cNvCxnSpPr>
      </xdr:nvCxnSpPr>
      <xdr:spPr>
        <a:xfrm flipV="1">
          <a:off x="2179320" y="3512820"/>
          <a:ext cx="2583180" cy="36195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373380</xdr:colOff>
      <xdr:row>14</xdr:row>
      <xdr:rowOff>19050</xdr:rowOff>
    </xdr:from>
    <xdr:to>
      <xdr:col>7</xdr:col>
      <xdr:colOff>495300</xdr:colOff>
      <xdr:row>26</xdr:row>
      <xdr:rowOff>152400</xdr:rowOff>
    </xdr:to>
    <xdr:cxnSp macro="">
      <xdr:nvCxnSpPr>
        <xdr:cNvPr id="45" name="Straight Arrow Connector 44">
          <a:extLst>
            <a:ext uri="{FF2B5EF4-FFF2-40B4-BE49-F238E27FC236}">
              <a16:creationId xmlns:a16="http://schemas.microsoft.com/office/drawing/2014/main" id="{00000000-0008-0000-0C00-00002D000000}"/>
            </a:ext>
          </a:extLst>
        </xdr:cNvPr>
        <xdr:cNvCxnSpPr>
          <a:stCxn id="2" idx="4"/>
          <a:endCxn id="5" idx="1"/>
        </xdr:cNvCxnSpPr>
      </xdr:nvCxnSpPr>
      <xdr:spPr>
        <a:xfrm>
          <a:off x="2202180" y="2381250"/>
          <a:ext cx="2560320" cy="21450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403860</xdr:colOff>
      <xdr:row>6</xdr:row>
      <xdr:rowOff>83820</xdr:rowOff>
    </xdr:from>
    <xdr:to>
      <xdr:col>13</xdr:col>
      <xdr:colOff>236220</xdr:colOff>
      <xdr:row>24</xdr:row>
      <xdr:rowOff>38100</xdr:rowOff>
    </xdr:to>
    <xdr:sp macro="" textlink="">
      <xdr:nvSpPr>
        <xdr:cNvPr id="46" name="Can 45">
          <a:extLst>
            <a:ext uri="{FF2B5EF4-FFF2-40B4-BE49-F238E27FC236}">
              <a16:creationId xmlns:a16="http://schemas.microsoft.com/office/drawing/2014/main" id="{00000000-0008-0000-0C00-00002E000000}"/>
            </a:ext>
          </a:extLst>
        </xdr:cNvPr>
        <xdr:cNvSpPr/>
      </xdr:nvSpPr>
      <xdr:spPr>
        <a:xfrm>
          <a:off x="7109460" y="1104900"/>
          <a:ext cx="1051560" cy="2971800"/>
        </a:xfrm>
        <a:prstGeom prst="can">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b="1"/>
            <a:t>Oracle</a:t>
          </a:r>
        </a:p>
        <a:p>
          <a:pPr algn="ctr"/>
          <a:r>
            <a:rPr lang="en-US" sz="1200" b="1"/>
            <a:t>R12</a:t>
          </a:r>
        </a:p>
      </xdr:txBody>
    </xdr:sp>
    <xdr:clientData/>
  </xdr:twoCellAnchor>
  <xdr:twoCellAnchor>
    <xdr:from>
      <xdr:col>3</xdr:col>
      <xdr:colOff>350520</xdr:colOff>
      <xdr:row>4</xdr:row>
      <xdr:rowOff>95250</xdr:rowOff>
    </xdr:from>
    <xdr:to>
      <xdr:col>7</xdr:col>
      <xdr:colOff>495300</xdr:colOff>
      <xdr:row>7</xdr:row>
      <xdr:rowOff>144780</xdr:rowOff>
    </xdr:to>
    <xdr:cxnSp macro="">
      <xdr:nvCxnSpPr>
        <xdr:cNvPr id="47" name="Straight Arrow Connector 46">
          <a:extLst>
            <a:ext uri="{FF2B5EF4-FFF2-40B4-BE49-F238E27FC236}">
              <a16:creationId xmlns:a16="http://schemas.microsoft.com/office/drawing/2014/main" id="{00000000-0008-0000-0C00-00002F000000}"/>
            </a:ext>
          </a:extLst>
        </xdr:cNvPr>
        <xdr:cNvCxnSpPr>
          <a:stCxn id="13" idx="4"/>
          <a:endCxn id="8" idx="1"/>
        </xdr:cNvCxnSpPr>
      </xdr:nvCxnSpPr>
      <xdr:spPr>
        <a:xfrm>
          <a:off x="2179320" y="781050"/>
          <a:ext cx="2583180" cy="55245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358140</xdr:colOff>
      <xdr:row>7</xdr:row>
      <xdr:rowOff>144780</xdr:rowOff>
    </xdr:from>
    <xdr:to>
      <xdr:col>7</xdr:col>
      <xdr:colOff>495300</xdr:colOff>
      <xdr:row>9</xdr:row>
      <xdr:rowOff>19050</xdr:rowOff>
    </xdr:to>
    <xdr:cxnSp macro="">
      <xdr:nvCxnSpPr>
        <xdr:cNvPr id="48" name="Straight Arrow Connector 47">
          <a:extLst>
            <a:ext uri="{FF2B5EF4-FFF2-40B4-BE49-F238E27FC236}">
              <a16:creationId xmlns:a16="http://schemas.microsoft.com/office/drawing/2014/main" id="{00000000-0008-0000-0C00-000030000000}"/>
            </a:ext>
          </a:extLst>
        </xdr:cNvPr>
        <xdr:cNvCxnSpPr>
          <a:stCxn id="14" idx="4"/>
          <a:endCxn id="8" idx="1"/>
        </xdr:cNvCxnSpPr>
      </xdr:nvCxnSpPr>
      <xdr:spPr>
        <a:xfrm flipV="1">
          <a:off x="2186940" y="1333500"/>
          <a:ext cx="2575560" cy="20955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350520</xdr:colOff>
      <xdr:row>7</xdr:row>
      <xdr:rowOff>144780</xdr:rowOff>
    </xdr:from>
    <xdr:to>
      <xdr:col>7</xdr:col>
      <xdr:colOff>495300</xdr:colOff>
      <xdr:row>23</xdr:row>
      <xdr:rowOff>3810</xdr:rowOff>
    </xdr:to>
    <xdr:cxnSp macro="">
      <xdr:nvCxnSpPr>
        <xdr:cNvPr id="49" name="Straight Arrow Connector 48">
          <a:extLst>
            <a:ext uri="{FF2B5EF4-FFF2-40B4-BE49-F238E27FC236}">
              <a16:creationId xmlns:a16="http://schemas.microsoft.com/office/drawing/2014/main" id="{00000000-0008-0000-0C00-000031000000}"/>
            </a:ext>
          </a:extLst>
        </xdr:cNvPr>
        <xdr:cNvCxnSpPr>
          <a:stCxn id="16" idx="4"/>
          <a:endCxn id="8" idx="1"/>
        </xdr:cNvCxnSpPr>
      </xdr:nvCxnSpPr>
      <xdr:spPr>
        <a:xfrm flipV="1">
          <a:off x="2179320" y="1333500"/>
          <a:ext cx="2583180" cy="254127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373380</xdr:colOff>
      <xdr:row>7</xdr:row>
      <xdr:rowOff>144780</xdr:rowOff>
    </xdr:from>
    <xdr:to>
      <xdr:col>7</xdr:col>
      <xdr:colOff>495300</xdr:colOff>
      <xdr:row>14</xdr:row>
      <xdr:rowOff>19050</xdr:rowOff>
    </xdr:to>
    <xdr:cxnSp macro="">
      <xdr:nvCxnSpPr>
        <xdr:cNvPr id="50" name="Straight Arrow Connector 49">
          <a:extLst>
            <a:ext uri="{FF2B5EF4-FFF2-40B4-BE49-F238E27FC236}">
              <a16:creationId xmlns:a16="http://schemas.microsoft.com/office/drawing/2014/main" id="{00000000-0008-0000-0C00-000032000000}"/>
            </a:ext>
          </a:extLst>
        </xdr:cNvPr>
        <xdr:cNvCxnSpPr>
          <a:stCxn id="2" idx="4"/>
          <a:endCxn id="8" idx="1"/>
        </xdr:cNvCxnSpPr>
      </xdr:nvCxnSpPr>
      <xdr:spPr>
        <a:xfrm flipV="1">
          <a:off x="2202180" y="1333500"/>
          <a:ext cx="2560320" cy="104775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182880</xdr:colOff>
      <xdr:row>25</xdr:row>
      <xdr:rowOff>3810</xdr:rowOff>
    </xdr:from>
    <xdr:to>
      <xdr:col>7</xdr:col>
      <xdr:colOff>495300</xdr:colOff>
      <xdr:row>26</xdr:row>
      <xdr:rowOff>152400</xdr:rowOff>
    </xdr:to>
    <xdr:cxnSp macro="">
      <xdr:nvCxnSpPr>
        <xdr:cNvPr id="51" name="Straight Arrow Connector 50">
          <a:extLst>
            <a:ext uri="{FF2B5EF4-FFF2-40B4-BE49-F238E27FC236}">
              <a16:creationId xmlns:a16="http://schemas.microsoft.com/office/drawing/2014/main" id="{00000000-0008-0000-0C00-000033000000}"/>
            </a:ext>
          </a:extLst>
        </xdr:cNvPr>
        <xdr:cNvCxnSpPr>
          <a:stCxn id="12" idx="3"/>
          <a:endCxn id="5" idx="1"/>
        </xdr:cNvCxnSpPr>
      </xdr:nvCxnSpPr>
      <xdr:spPr>
        <a:xfrm>
          <a:off x="3840480" y="4210050"/>
          <a:ext cx="922020" cy="3162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68580</xdr:colOff>
      <xdr:row>3</xdr:row>
      <xdr:rowOff>34290</xdr:rowOff>
    </xdr:from>
    <xdr:to>
      <xdr:col>11</xdr:col>
      <xdr:colOff>403860</xdr:colOff>
      <xdr:row>15</xdr:row>
      <xdr:rowOff>60960</xdr:rowOff>
    </xdr:to>
    <xdr:cxnSp macro="">
      <xdr:nvCxnSpPr>
        <xdr:cNvPr id="52" name="Straight Arrow Connector 51">
          <a:extLst>
            <a:ext uri="{FF2B5EF4-FFF2-40B4-BE49-F238E27FC236}">
              <a16:creationId xmlns:a16="http://schemas.microsoft.com/office/drawing/2014/main" id="{00000000-0008-0000-0C00-000034000000}"/>
            </a:ext>
          </a:extLst>
        </xdr:cNvPr>
        <xdr:cNvCxnSpPr>
          <a:stCxn id="3" idx="3"/>
          <a:endCxn id="46" idx="2"/>
        </xdr:cNvCxnSpPr>
      </xdr:nvCxnSpPr>
      <xdr:spPr>
        <a:xfrm>
          <a:off x="6164580" y="552450"/>
          <a:ext cx="944880" cy="203835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5</xdr:row>
      <xdr:rowOff>64770</xdr:rowOff>
    </xdr:from>
    <xdr:to>
      <xdr:col>11</xdr:col>
      <xdr:colOff>403860</xdr:colOff>
      <xdr:row>15</xdr:row>
      <xdr:rowOff>60960</xdr:rowOff>
    </xdr:to>
    <xdr:cxnSp macro="">
      <xdr:nvCxnSpPr>
        <xdr:cNvPr id="53" name="Straight Arrow Connector 52">
          <a:extLst>
            <a:ext uri="{FF2B5EF4-FFF2-40B4-BE49-F238E27FC236}">
              <a16:creationId xmlns:a16="http://schemas.microsoft.com/office/drawing/2014/main" id="{00000000-0008-0000-0C00-000035000000}"/>
            </a:ext>
          </a:extLst>
        </xdr:cNvPr>
        <xdr:cNvCxnSpPr>
          <a:stCxn id="11" idx="3"/>
          <a:endCxn id="46" idx="2"/>
        </xdr:cNvCxnSpPr>
      </xdr:nvCxnSpPr>
      <xdr:spPr>
        <a:xfrm>
          <a:off x="6179820" y="918210"/>
          <a:ext cx="929640" cy="167259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7</xdr:row>
      <xdr:rowOff>144780</xdr:rowOff>
    </xdr:from>
    <xdr:to>
      <xdr:col>11</xdr:col>
      <xdr:colOff>403860</xdr:colOff>
      <xdr:row>15</xdr:row>
      <xdr:rowOff>60960</xdr:rowOff>
    </xdr:to>
    <xdr:cxnSp macro="">
      <xdr:nvCxnSpPr>
        <xdr:cNvPr id="54" name="Straight Arrow Connector 53">
          <a:extLst>
            <a:ext uri="{FF2B5EF4-FFF2-40B4-BE49-F238E27FC236}">
              <a16:creationId xmlns:a16="http://schemas.microsoft.com/office/drawing/2014/main" id="{00000000-0008-0000-0C00-000036000000}"/>
            </a:ext>
          </a:extLst>
        </xdr:cNvPr>
        <xdr:cNvCxnSpPr>
          <a:stCxn id="8" idx="3"/>
          <a:endCxn id="46" idx="2"/>
        </xdr:cNvCxnSpPr>
      </xdr:nvCxnSpPr>
      <xdr:spPr>
        <a:xfrm>
          <a:off x="6179820" y="1333500"/>
          <a:ext cx="929640" cy="125730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10</xdr:row>
      <xdr:rowOff>114300</xdr:rowOff>
    </xdr:from>
    <xdr:to>
      <xdr:col>11</xdr:col>
      <xdr:colOff>403860</xdr:colOff>
      <xdr:row>15</xdr:row>
      <xdr:rowOff>60960</xdr:rowOff>
    </xdr:to>
    <xdr:cxnSp macro="">
      <xdr:nvCxnSpPr>
        <xdr:cNvPr id="55" name="Straight Arrow Connector 54">
          <a:extLst>
            <a:ext uri="{FF2B5EF4-FFF2-40B4-BE49-F238E27FC236}">
              <a16:creationId xmlns:a16="http://schemas.microsoft.com/office/drawing/2014/main" id="{00000000-0008-0000-0C00-000037000000}"/>
            </a:ext>
          </a:extLst>
        </xdr:cNvPr>
        <xdr:cNvCxnSpPr>
          <a:stCxn id="10" idx="3"/>
          <a:endCxn id="46" idx="2"/>
        </xdr:cNvCxnSpPr>
      </xdr:nvCxnSpPr>
      <xdr:spPr>
        <a:xfrm>
          <a:off x="6179820" y="1805940"/>
          <a:ext cx="929640" cy="78486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12</xdr:row>
      <xdr:rowOff>129540</xdr:rowOff>
    </xdr:from>
    <xdr:to>
      <xdr:col>11</xdr:col>
      <xdr:colOff>403860</xdr:colOff>
      <xdr:row>15</xdr:row>
      <xdr:rowOff>60960</xdr:rowOff>
    </xdr:to>
    <xdr:cxnSp macro="">
      <xdr:nvCxnSpPr>
        <xdr:cNvPr id="56" name="Straight Arrow Connector 55">
          <a:extLst>
            <a:ext uri="{FF2B5EF4-FFF2-40B4-BE49-F238E27FC236}">
              <a16:creationId xmlns:a16="http://schemas.microsoft.com/office/drawing/2014/main" id="{00000000-0008-0000-0C00-000038000000}"/>
            </a:ext>
          </a:extLst>
        </xdr:cNvPr>
        <xdr:cNvCxnSpPr>
          <a:stCxn id="4" idx="3"/>
          <a:endCxn id="46" idx="2"/>
        </xdr:cNvCxnSpPr>
      </xdr:nvCxnSpPr>
      <xdr:spPr>
        <a:xfrm>
          <a:off x="6179820" y="2156460"/>
          <a:ext cx="929640" cy="43434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91440</xdr:colOff>
      <xdr:row>15</xdr:row>
      <xdr:rowOff>42008</xdr:rowOff>
    </xdr:from>
    <xdr:to>
      <xdr:col>11</xdr:col>
      <xdr:colOff>403860</xdr:colOff>
      <xdr:row>15</xdr:row>
      <xdr:rowOff>60961</xdr:rowOff>
    </xdr:to>
    <xdr:cxnSp macro="">
      <xdr:nvCxnSpPr>
        <xdr:cNvPr id="57" name="Straight Arrow Connector 56">
          <a:extLst>
            <a:ext uri="{FF2B5EF4-FFF2-40B4-BE49-F238E27FC236}">
              <a16:creationId xmlns:a16="http://schemas.microsoft.com/office/drawing/2014/main" id="{00000000-0008-0000-0C00-000039000000}"/>
            </a:ext>
          </a:extLst>
        </xdr:cNvPr>
        <xdr:cNvCxnSpPr>
          <a:stCxn id="9" idx="3"/>
          <a:endCxn id="46" idx="2"/>
        </xdr:cNvCxnSpPr>
      </xdr:nvCxnSpPr>
      <xdr:spPr>
        <a:xfrm>
          <a:off x="6187440" y="2571848"/>
          <a:ext cx="922020" cy="18953"/>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15</xdr:row>
      <xdr:rowOff>60960</xdr:rowOff>
    </xdr:from>
    <xdr:to>
      <xdr:col>11</xdr:col>
      <xdr:colOff>403860</xdr:colOff>
      <xdr:row>18</xdr:row>
      <xdr:rowOff>0</xdr:rowOff>
    </xdr:to>
    <xdr:cxnSp macro="">
      <xdr:nvCxnSpPr>
        <xdr:cNvPr id="58" name="Straight Arrow Connector 57">
          <a:extLst>
            <a:ext uri="{FF2B5EF4-FFF2-40B4-BE49-F238E27FC236}">
              <a16:creationId xmlns:a16="http://schemas.microsoft.com/office/drawing/2014/main" id="{00000000-0008-0000-0C00-00003A000000}"/>
            </a:ext>
          </a:extLst>
        </xdr:cNvPr>
        <xdr:cNvCxnSpPr>
          <a:stCxn id="6" idx="3"/>
          <a:endCxn id="46" idx="2"/>
        </xdr:cNvCxnSpPr>
      </xdr:nvCxnSpPr>
      <xdr:spPr>
        <a:xfrm flipV="1">
          <a:off x="6179820" y="2590800"/>
          <a:ext cx="929640" cy="44196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15</xdr:row>
      <xdr:rowOff>60960</xdr:rowOff>
    </xdr:from>
    <xdr:to>
      <xdr:col>11</xdr:col>
      <xdr:colOff>403860</xdr:colOff>
      <xdr:row>20</xdr:row>
      <xdr:rowOff>144780</xdr:rowOff>
    </xdr:to>
    <xdr:cxnSp macro="">
      <xdr:nvCxnSpPr>
        <xdr:cNvPr id="59" name="Straight Arrow Connector 58">
          <a:extLst>
            <a:ext uri="{FF2B5EF4-FFF2-40B4-BE49-F238E27FC236}">
              <a16:creationId xmlns:a16="http://schemas.microsoft.com/office/drawing/2014/main" id="{00000000-0008-0000-0C00-00003B000000}"/>
            </a:ext>
          </a:extLst>
        </xdr:cNvPr>
        <xdr:cNvCxnSpPr>
          <a:stCxn id="7" idx="3"/>
          <a:endCxn id="46" idx="2"/>
        </xdr:cNvCxnSpPr>
      </xdr:nvCxnSpPr>
      <xdr:spPr>
        <a:xfrm flipV="1">
          <a:off x="6179820" y="2590800"/>
          <a:ext cx="929640" cy="92202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15</xdr:row>
      <xdr:rowOff>60960</xdr:rowOff>
    </xdr:from>
    <xdr:to>
      <xdr:col>11</xdr:col>
      <xdr:colOff>403860</xdr:colOff>
      <xdr:row>26</xdr:row>
      <xdr:rowOff>152400</xdr:rowOff>
    </xdr:to>
    <xdr:cxnSp macro="">
      <xdr:nvCxnSpPr>
        <xdr:cNvPr id="60" name="Straight Arrow Connector 59">
          <a:extLst>
            <a:ext uri="{FF2B5EF4-FFF2-40B4-BE49-F238E27FC236}">
              <a16:creationId xmlns:a16="http://schemas.microsoft.com/office/drawing/2014/main" id="{00000000-0008-0000-0C00-00003C000000}"/>
            </a:ext>
          </a:extLst>
        </xdr:cNvPr>
        <xdr:cNvCxnSpPr>
          <a:stCxn id="5" idx="3"/>
          <a:endCxn id="46" idx="2"/>
        </xdr:cNvCxnSpPr>
      </xdr:nvCxnSpPr>
      <xdr:spPr>
        <a:xfrm flipV="1">
          <a:off x="6179820" y="2590800"/>
          <a:ext cx="929640" cy="193548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xdr:colOff>
      <xdr:row>8</xdr:row>
      <xdr:rowOff>7620</xdr:rowOff>
    </xdr:from>
    <xdr:to>
      <xdr:col>11</xdr:col>
      <xdr:colOff>175260</xdr:colOff>
      <xdr:row>8</xdr:row>
      <xdr:rowOff>15240</xdr:rowOff>
    </xdr:to>
    <xdr:cxnSp macro="">
      <xdr:nvCxnSpPr>
        <xdr:cNvPr id="13" name="Straight Arrow Connector 12">
          <a:extLst>
            <a:ext uri="{FF2B5EF4-FFF2-40B4-BE49-F238E27FC236}">
              <a16:creationId xmlns:a16="http://schemas.microsoft.com/office/drawing/2014/main" id="{00000000-0008-0000-0D00-00000D000000}"/>
            </a:ext>
          </a:extLst>
        </xdr:cNvPr>
        <xdr:cNvCxnSpPr/>
      </xdr:nvCxnSpPr>
      <xdr:spPr>
        <a:xfrm>
          <a:off x="3893820" y="1851660"/>
          <a:ext cx="7772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525780</xdr:colOff>
      <xdr:row>11</xdr:row>
      <xdr:rowOff>137160</xdr:rowOff>
    </xdr:from>
    <xdr:to>
      <xdr:col>11</xdr:col>
      <xdr:colOff>129540</xdr:colOff>
      <xdr:row>15</xdr:row>
      <xdr:rowOff>99060</xdr:rowOff>
    </xdr:to>
    <xdr:cxnSp macro="">
      <xdr:nvCxnSpPr>
        <xdr:cNvPr id="14" name="Straight Arrow Connector 13">
          <a:extLst>
            <a:ext uri="{FF2B5EF4-FFF2-40B4-BE49-F238E27FC236}">
              <a16:creationId xmlns:a16="http://schemas.microsoft.com/office/drawing/2014/main" id="{00000000-0008-0000-0D00-00000E000000}"/>
            </a:ext>
          </a:extLst>
        </xdr:cNvPr>
        <xdr:cNvCxnSpPr/>
      </xdr:nvCxnSpPr>
      <xdr:spPr>
        <a:xfrm>
          <a:off x="3726180" y="2270760"/>
          <a:ext cx="822960" cy="70866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510540</xdr:colOff>
      <xdr:row>16</xdr:row>
      <xdr:rowOff>0</xdr:rowOff>
    </xdr:from>
    <xdr:to>
      <xdr:col>11</xdr:col>
      <xdr:colOff>129540</xdr:colOff>
      <xdr:row>16</xdr:row>
      <xdr:rowOff>7620</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flipV="1">
          <a:off x="3710940" y="3070860"/>
          <a:ext cx="838200" cy="762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533400</xdr:colOff>
      <xdr:row>12</xdr:row>
      <xdr:rowOff>68580</xdr:rowOff>
    </xdr:from>
    <xdr:to>
      <xdr:col>11</xdr:col>
      <xdr:colOff>129540</xdr:colOff>
      <xdr:row>14</xdr:row>
      <xdr:rowOff>160020</xdr:rowOff>
    </xdr:to>
    <xdr:cxnSp macro="">
      <xdr:nvCxnSpPr>
        <xdr:cNvPr id="16" name="Straight Arrow Connector 15">
          <a:extLst>
            <a:ext uri="{FF2B5EF4-FFF2-40B4-BE49-F238E27FC236}">
              <a16:creationId xmlns:a16="http://schemas.microsoft.com/office/drawing/2014/main" id="{00000000-0008-0000-0D00-000010000000}"/>
            </a:ext>
          </a:extLst>
        </xdr:cNvPr>
        <xdr:cNvCxnSpPr/>
      </xdr:nvCxnSpPr>
      <xdr:spPr>
        <a:xfrm flipV="1">
          <a:off x="3733800" y="2385060"/>
          <a:ext cx="815340" cy="47244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228600</xdr:colOff>
      <xdr:row>5</xdr:row>
      <xdr:rowOff>22860</xdr:rowOff>
    </xdr:from>
    <xdr:to>
      <xdr:col>14</xdr:col>
      <xdr:colOff>190500</xdr:colOff>
      <xdr:row>10</xdr:row>
      <xdr:rowOff>83820</xdr:rowOff>
    </xdr:to>
    <xdr:sp macro="" textlink="">
      <xdr:nvSpPr>
        <xdr:cNvPr id="17" name="Flowchart: Magnetic Disk 16">
          <a:extLst>
            <a:ext uri="{FF2B5EF4-FFF2-40B4-BE49-F238E27FC236}">
              <a16:creationId xmlns:a16="http://schemas.microsoft.com/office/drawing/2014/main" id="{00000000-0008-0000-0D00-000011000000}"/>
            </a:ext>
          </a:extLst>
        </xdr:cNvPr>
        <xdr:cNvSpPr/>
      </xdr:nvSpPr>
      <xdr:spPr>
        <a:xfrm>
          <a:off x="4297680" y="944880"/>
          <a:ext cx="87630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GL</a:t>
          </a:r>
        </a:p>
      </xdr:txBody>
    </xdr:sp>
    <xdr:clientData/>
  </xdr:twoCellAnchor>
  <xdr:twoCellAnchor>
    <xdr:from>
      <xdr:col>17</xdr:col>
      <xdr:colOff>152400</xdr:colOff>
      <xdr:row>5</xdr:row>
      <xdr:rowOff>76200</xdr:rowOff>
    </xdr:from>
    <xdr:to>
      <xdr:col>17</xdr:col>
      <xdr:colOff>1051560</xdr:colOff>
      <xdr:row>10</xdr:row>
      <xdr:rowOff>137160</xdr:rowOff>
    </xdr:to>
    <xdr:sp macro="" textlink="">
      <xdr:nvSpPr>
        <xdr:cNvPr id="18" name="Flowchart: Magnetic Disk 17">
          <a:extLst>
            <a:ext uri="{FF2B5EF4-FFF2-40B4-BE49-F238E27FC236}">
              <a16:creationId xmlns:a16="http://schemas.microsoft.com/office/drawing/2014/main" id="{00000000-0008-0000-0D00-000012000000}"/>
            </a:ext>
          </a:extLst>
        </xdr:cNvPr>
        <xdr:cNvSpPr/>
      </xdr:nvSpPr>
      <xdr:spPr>
        <a:xfrm>
          <a:off x="5913120" y="99822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Balance</a:t>
          </a:r>
          <a:r>
            <a:rPr lang="en-US" sz="1100" baseline="0"/>
            <a:t> Tables</a:t>
          </a:r>
          <a:endParaRPr lang="en-US" sz="1100"/>
        </a:p>
      </xdr:txBody>
    </xdr:sp>
    <xdr:clientData/>
  </xdr:twoCellAnchor>
  <xdr:twoCellAnchor>
    <xdr:from>
      <xdr:col>17</xdr:col>
      <xdr:colOff>160020</xdr:colOff>
      <xdr:row>10</xdr:row>
      <xdr:rowOff>144780</xdr:rowOff>
    </xdr:from>
    <xdr:to>
      <xdr:col>17</xdr:col>
      <xdr:colOff>1059180</xdr:colOff>
      <xdr:row>16</xdr:row>
      <xdr:rowOff>15240</xdr:rowOff>
    </xdr:to>
    <xdr:sp macro="" textlink="">
      <xdr:nvSpPr>
        <xdr:cNvPr id="19" name="Flowchart: Magnetic Disk 18">
          <a:extLst>
            <a:ext uri="{FF2B5EF4-FFF2-40B4-BE49-F238E27FC236}">
              <a16:creationId xmlns:a16="http://schemas.microsoft.com/office/drawing/2014/main" id="{00000000-0008-0000-0D00-000013000000}"/>
            </a:ext>
          </a:extLst>
        </xdr:cNvPr>
        <xdr:cNvSpPr/>
      </xdr:nvSpPr>
      <xdr:spPr>
        <a:xfrm>
          <a:off x="5920740" y="199644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TDR Banking</a:t>
          </a:r>
        </a:p>
      </xdr:txBody>
    </xdr:sp>
    <xdr:clientData/>
  </xdr:twoCellAnchor>
  <xdr:twoCellAnchor>
    <xdr:from>
      <xdr:col>17</xdr:col>
      <xdr:colOff>160020</xdr:colOff>
      <xdr:row>16</xdr:row>
      <xdr:rowOff>38100</xdr:rowOff>
    </xdr:from>
    <xdr:to>
      <xdr:col>17</xdr:col>
      <xdr:colOff>1059180</xdr:colOff>
      <xdr:row>21</xdr:row>
      <xdr:rowOff>91440</xdr:rowOff>
    </xdr:to>
    <xdr:sp macro="" textlink="">
      <xdr:nvSpPr>
        <xdr:cNvPr id="20" name="Flowchart: Magnetic Disk 19">
          <a:extLst>
            <a:ext uri="{FF2B5EF4-FFF2-40B4-BE49-F238E27FC236}">
              <a16:creationId xmlns:a16="http://schemas.microsoft.com/office/drawing/2014/main" id="{00000000-0008-0000-0D00-000014000000}"/>
            </a:ext>
          </a:extLst>
        </xdr:cNvPr>
        <xdr:cNvSpPr/>
      </xdr:nvSpPr>
      <xdr:spPr>
        <a:xfrm>
          <a:off x="5920740" y="300990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TDR Business</a:t>
          </a:r>
        </a:p>
      </xdr:txBody>
    </xdr:sp>
    <xdr:clientData/>
  </xdr:twoCellAnchor>
  <xdr:twoCellAnchor>
    <xdr:from>
      <xdr:col>11</xdr:col>
      <xdr:colOff>1089660</xdr:colOff>
      <xdr:row>12</xdr:row>
      <xdr:rowOff>83820</xdr:rowOff>
    </xdr:from>
    <xdr:to>
      <xdr:col>17</xdr:col>
      <xdr:colOff>335280</xdr:colOff>
      <xdr:row>12</xdr:row>
      <xdr:rowOff>167640</xdr:rowOff>
    </xdr:to>
    <xdr:cxnSp macro="">
      <xdr:nvCxnSpPr>
        <xdr:cNvPr id="21" name="Straight Arrow Connector 20">
          <a:extLst>
            <a:ext uri="{FF2B5EF4-FFF2-40B4-BE49-F238E27FC236}">
              <a16:creationId xmlns:a16="http://schemas.microsoft.com/office/drawing/2014/main" id="{00000000-0008-0000-0D00-000015000000}"/>
            </a:ext>
          </a:extLst>
        </xdr:cNvPr>
        <xdr:cNvCxnSpPr/>
      </xdr:nvCxnSpPr>
      <xdr:spPr>
        <a:xfrm>
          <a:off x="5295900" y="2674620"/>
          <a:ext cx="2179320" cy="8382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1066800</xdr:colOff>
      <xdr:row>15</xdr:row>
      <xdr:rowOff>175260</xdr:rowOff>
    </xdr:from>
    <xdr:to>
      <xdr:col>17</xdr:col>
      <xdr:colOff>297180</xdr:colOff>
      <xdr:row>18</xdr:row>
      <xdr:rowOff>129540</xdr:rowOff>
    </xdr:to>
    <xdr:cxnSp macro="">
      <xdr:nvCxnSpPr>
        <xdr:cNvPr id="22" name="Straight Arrow Connector 21">
          <a:extLst>
            <a:ext uri="{FF2B5EF4-FFF2-40B4-BE49-F238E27FC236}">
              <a16:creationId xmlns:a16="http://schemas.microsoft.com/office/drawing/2014/main" id="{00000000-0008-0000-0D00-000016000000}"/>
            </a:ext>
          </a:extLst>
        </xdr:cNvPr>
        <xdr:cNvCxnSpPr/>
      </xdr:nvCxnSpPr>
      <xdr:spPr>
        <a:xfrm>
          <a:off x="5273040" y="3329940"/>
          <a:ext cx="2164080" cy="5257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1036320</xdr:colOff>
      <xdr:row>7</xdr:row>
      <xdr:rowOff>144780</xdr:rowOff>
    </xdr:from>
    <xdr:to>
      <xdr:col>13</xdr:col>
      <xdr:colOff>83820</xdr:colOff>
      <xdr:row>7</xdr:row>
      <xdr:rowOff>175260</xdr:rowOff>
    </xdr:to>
    <xdr:cxnSp macro="">
      <xdr:nvCxnSpPr>
        <xdr:cNvPr id="23" name="Straight Arrow Connector 22">
          <a:extLst>
            <a:ext uri="{FF2B5EF4-FFF2-40B4-BE49-F238E27FC236}">
              <a16:creationId xmlns:a16="http://schemas.microsoft.com/office/drawing/2014/main" id="{00000000-0008-0000-0D00-000017000000}"/>
            </a:ext>
          </a:extLst>
        </xdr:cNvPr>
        <xdr:cNvCxnSpPr/>
      </xdr:nvCxnSpPr>
      <xdr:spPr>
        <a:xfrm>
          <a:off x="5242560" y="1805940"/>
          <a:ext cx="594360" cy="304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60960</xdr:colOff>
      <xdr:row>7</xdr:row>
      <xdr:rowOff>175260</xdr:rowOff>
    </xdr:from>
    <xdr:to>
      <xdr:col>17</xdr:col>
      <xdr:colOff>274320</xdr:colOff>
      <xdr:row>8</xdr:row>
      <xdr:rowOff>7620</xdr:rowOff>
    </xdr:to>
    <xdr:cxnSp macro="">
      <xdr:nvCxnSpPr>
        <xdr:cNvPr id="24" name="Straight Arrow Connector 23">
          <a:extLst>
            <a:ext uri="{FF2B5EF4-FFF2-40B4-BE49-F238E27FC236}">
              <a16:creationId xmlns:a16="http://schemas.microsoft.com/office/drawing/2014/main" id="{00000000-0008-0000-0D00-000018000000}"/>
            </a:ext>
          </a:extLst>
        </xdr:cNvPr>
        <xdr:cNvCxnSpPr/>
      </xdr:nvCxnSpPr>
      <xdr:spPr>
        <a:xfrm flipV="1">
          <a:off x="6423660" y="1836420"/>
          <a:ext cx="9906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906780</xdr:colOff>
      <xdr:row>13</xdr:row>
      <xdr:rowOff>76200</xdr:rowOff>
    </xdr:from>
    <xdr:to>
      <xdr:col>21</xdr:col>
      <xdr:colOff>38100</xdr:colOff>
      <xdr:row>13</xdr:row>
      <xdr:rowOff>91440</xdr:rowOff>
    </xdr:to>
    <xdr:cxnSp macro="">
      <xdr:nvCxnSpPr>
        <xdr:cNvPr id="25" name="Straight Arrow Connector 24">
          <a:extLst>
            <a:ext uri="{FF2B5EF4-FFF2-40B4-BE49-F238E27FC236}">
              <a16:creationId xmlns:a16="http://schemas.microsoft.com/office/drawing/2014/main" id="{00000000-0008-0000-0D00-000019000000}"/>
            </a:ext>
          </a:extLst>
        </xdr:cNvPr>
        <xdr:cNvCxnSpPr/>
      </xdr:nvCxnSpPr>
      <xdr:spPr>
        <a:xfrm flipV="1">
          <a:off x="8046720" y="2857500"/>
          <a:ext cx="11430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944880</xdr:colOff>
      <xdr:row>18</xdr:row>
      <xdr:rowOff>137160</xdr:rowOff>
    </xdr:from>
    <xdr:to>
      <xdr:col>21</xdr:col>
      <xdr:colOff>38100</xdr:colOff>
      <xdr:row>18</xdr:row>
      <xdr:rowOff>160020</xdr:rowOff>
    </xdr:to>
    <xdr:cxnSp macro="">
      <xdr:nvCxnSpPr>
        <xdr:cNvPr id="26" name="Straight Arrow Connector 25">
          <a:extLst>
            <a:ext uri="{FF2B5EF4-FFF2-40B4-BE49-F238E27FC236}">
              <a16:creationId xmlns:a16="http://schemas.microsoft.com/office/drawing/2014/main" id="{00000000-0008-0000-0D00-00001A000000}"/>
            </a:ext>
          </a:extLst>
        </xdr:cNvPr>
        <xdr:cNvCxnSpPr/>
      </xdr:nvCxnSpPr>
      <xdr:spPr>
        <a:xfrm flipV="1">
          <a:off x="8084820" y="3863340"/>
          <a:ext cx="1104900" cy="228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1143000</xdr:colOff>
      <xdr:row>19</xdr:row>
      <xdr:rowOff>114300</xdr:rowOff>
    </xdr:from>
    <xdr:to>
      <xdr:col>17</xdr:col>
      <xdr:colOff>281940</xdr:colOff>
      <xdr:row>19</xdr:row>
      <xdr:rowOff>129540</xdr:rowOff>
    </xdr:to>
    <xdr:cxnSp macro="">
      <xdr:nvCxnSpPr>
        <xdr:cNvPr id="27" name="Straight Arrow Connector 26">
          <a:extLst>
            <a:ext uri="{FF2B5EF4-FFF2-40B4-BE49-F238E27FC236}">
              <a16:creationId xmlns:a16="http://schemas.microsoft.com/office/drawing/2014/main" id="{00000000-0008-0000-0D00-00001B000000}"/>
            </a:ext>
          </a:extLst>
        </xdr:cNvPr>
        <xdr:cNvCxnSpPr/>
      </xdr:nvCxnSpPr>
      <xdr:spPr>
        <a:xfrm flipV="1">
          <a:off x="5349240" y="4023360"/>
          <a:ext cx="2072640" cy="1524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1104900</xdr:colOff>
      <xdr:row>14</xdr:row>
      <xdr:rowOff>106680</xdr:rowOff>
    </xdr:from>
    <xdr:to>
      <xdr:col>17</xdr:col>
      <xdr:colOff>304800</xdr:colOff>
      <xdr:row>19</xdr:row>
      <xdr:rowOff>114300</xdr:rowOff>
    </xdr:to>
    <xdr:cxnSp macro="">
      <xdr:nvCxnSpPr>
        <xdr:cNvPr id="28" name="Straight Arrow Connector 27">
          <a:extLst>
            <a:ext uri="{FF2B5EF4-FFF2-40B4-BE49-F238E27FC236}">
              <a16:creationId xmlns:a16="http://schemas.microsoft.com/office/drawing/2014/main" id="{00000000-0008-0000-0D00-00001C000000}"/>
            </a:ext>
          </a:extLst>
        </xdr:cNvPr>
        <xdr:cNvCxnSpPr/>
      </xdr:nvCxnSpPr>
      <xdr:spPr>
        <a:xfrm flipV="1">
          <a:off x="5311140" y="3078480"/>
          <a:ext cx="2133600" cy="9448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518160</xdr:colOff>
      <xdr:row>19</xdr:row>
      <xdr:rowOff>76200</xdr:rowOff>
    </xdr:from>
    <xdr:to>
      <xdr:col>11</xdr:col>
      <xdr:colOff>114300</xdr:colOff>
      <xdr:row>19</xdr:row>
      <xdr:rowOff>83820</xdr:rowOff>
    </xdr:to>
    <xdr:cxnSp macro="">
      <xdr:nvCxnSpPr>
        <xdr:cNvPr id="29" name="Straight Arrow Connector 28">
          <a:extLst>
            <a:ext uri="{FF2B5EF4-FFF2-40B4-BE49-F238E27FC236}">
              <a16:creationId xmlns:a16="http://schemas.microsoft.com/office/drawing/2014/main" id="{00000000-0008-0000-0D00-00001D000000}"/>
            </a:ext>
          </a:extLst>
        </xdr:cNvPr>
        <xdr:cNvCxnSpPr/>
      </xdr:nvCxnSpPr>
      <xdr:spPr>
        <a:xfrm>
          <a:off x="3718560" y="3710940"/>
          <a:ext cx="815340" cy="762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541020</xdr:colOff>
      <xdr:row>14</xdr:row>
      <xdr:rowOff>22860</xdr:rowOff>
    </xdr:from>
    <xdr:to>
      <xdr:col>7</xdr:col>
      <xdr:colOff>251460</xdr:colOff>
      <xdr:row>14</xdr:row>
      <xdr:rowOff>22860</xdr:rowOff>
    </xdr:to>
    <xdr:cxnSp macro="">
      <xdr:nvCxnSpPr>
        <xdr:cNvPr id="35" name="Straight Arrow Connector 34">
          <a:extLst>
            <a:ext uri="{FF2B5EF4-FFF2-40B4-BE49-F238E27FC236}">
              <a16:creationId xmlns:a16="http://schemas.microsoft.com/office/drawing/2014/main" id="{00000000-0008-0000-0D00-000023000000}"/>
            </a:ext>
          </a:extLst>
        </xdr:cNvPr>
        <xdr:cNvCxnSpPr/>
      </xdr:nvCxnSpPr>
      <xdr:spPr>
        <a:xfrm>
          <a:off x="929640" y="272034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11</xdr:row>
      <xdr:rowOff>76200</xdr:rowOff>
    </xdr:from>
    <xdr:to>
      <xdr:col>4</xdr:col>
      <xdr:colOff>167640</xdr:colOff>
      <xdr:row>11</xdr:row>
      <xdr:rowOff>83820</xdr:rowOff>
    </xdr:to>
    <xdr:cxnSp macro="">
      <xdr:nvCxnSpPr>
        <xdr:cNvPr id="45" name="Straight Arrow Connector 44">
          <a:extLst>
            <a:ext uri="{FF2B5EF4-FFF2-40B4-BE49-F238E27FC236}">
              <a16:creationId xmlns:a16="http://schemas.microsoft.com/office/drawing/2014/main" id="{00000000-0008-0000-0D00-00002D000000}"/>
            </a:ext>
          </a:extLst>
        </xdr:cNvPr>
        <xdr:cNvCxnSpPr/>
      </xdr:nvCxnSpPr>
      <xdr:spPr>
        <a:xfrm flipV="1">
          <a:off x="899160" y="2209800"/>
          <a:ext cx="44196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6</xdr:row>
      <xdr:rowOff>68580</xdr:rowOff>
    </xdr:from>
    <xdr:to>
      <xdr:col>7</xdr:col>
      <xdr:colOff>129540</xdr:colOff>
      <xdr:row>6</xdr:row>
      <xdr:rowOff>76200</xdr:rowOff>
    </xdr:to>
    <xdr:cxnSp macro="">
      <xdr:nvCxnSpPr>
        <xdr:cNvPr id="47" name="Straight Arrow Connector 46">
          <a:extLst>
            <a:ext uri="{FF2B5EF4-FFF2-40B4-BE49-F238E27FC236}">
              <a16:creationId xmlns:a16="http://schemas.microsoft.com/office/drawing/2014/main" id="{00000000-0008-0000-0D00-00002F000000}"/>
            </a:ext>
          </a:extLst>
        </xdr:cNvPr>
        <xdr:cNvCxnSpPr/>
      </xdr:nvCxnSpPr>
      <xdr:spPr>
        <a:xfrm>
          <a:off x="1699260" y="12725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7</xdr:col>
      <xdr:colOff>723900</xdr:colOff>
      <xdr:row>7</xdr:row>
      <xdr:rowOff>83820</xdr:rowOff>
    </xdr:from>
    <xdr:to>
      <xdr:col>9</xdr:col>
      <xdr:colOff>38100</xdr:colOff>
      <xdr:row>7</xdr:row>
      <xdr:rowOff>91440</xdr:rowOff>
    </xdr:to>
    <xdr:cxnSp macro="">
      <xdr:nvCxnSpPr>
        <xdr:cNvPr id="103" name="Straight Arrow Connector 102">
          <a:extLst>
            <a:ext uri="{FF2B5EF4-FFF2-40B4-BE49-F238E27FC236}">
              <a16:creationId xmlns:a16="http://schemas.microsoft.com/office/drawing/2014/main" id="{00000000-0008-0000-0D00-000067000000}"/>
            </a:ext>
          </a:extLst>
        </xdr:cNvPr>
        <xdr:cNvCxnSpPr/>
      </xdr:nvCxnSpPr>
      <xdr:spPr>
        <a:xfrm flipV="1">
          <a:off x="2590800" y="1744980"/>
          <a:ext cx="43434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731520</xdr:colOff>
      <xdr:row>9</xdr:row>
      <xdr:rowOff>91440</xdr:rowOff>
    </xdr:from>
    <xdr:to>
      <xdr:col>9</xdr:col>
      <xdr:colOff>45720</xdr:colOff>
      <xdr:row>9</xdr:row>
      <xdr:rowOff>99060</xdr:rowOff>
    </xdr:to>
    <xdr:cxnSp macro="">
      <xdr:nvCxnSpPr>
        <xdr:cNvPr id="104" name="Straight Arrow Connector 103">
          <a:extLst>
            <a:ext uri="{FF2B5EF4-FFF2-40B4-BE49-F238E27FC236}">
              <a16:creationId xmlns:a16="http://schemas.microsoft.com/office/drawing/2014/main" id="{00000000-0008-0000-0D00-000068000000}"/>
            </a:ext>
          </a:extLst>
        </xdr:cNvPr>
        <xdr:cNvCxnSpPr/>
      </xdr:nvCxnSpPr>
      <xdr:spPr>
        <a:xfrm flipV="1">
          <a:off x="2598420" y="2118360"/>
          <a:ext cx="43434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731520</xdr:colOff>
      <xdr:row>11</xdr:row>
      <xdr:rowOff>68580</xdr:rowOff>
    </xdr:from>
    <xdr:to>
      <xdr:col>9</xdr:col>
      <xdr:colOff>45720</xdr:colOff>
      <xdr:row>11</xdr:row>
      <xdr:rowOff>76200</xdr:rowOff>
    </xdr:to>
    <xdr:cxnSp macro="">
      <xdr:nvCxnSpPr>
        <xdr:cNvPr id="105" name="Straight Arrow Connector 104">
          <a:extLst>
            <a:ext uri="{FF2B5EF4-FFF2-40B4-BE49-F238E27FC236}">
              <a16:creationId xmlns:a16="http://schemas.microsoft.com/office/drawing/2014/main" id="{00000000-0008-0000-0D00-000069000000}"/>
            </a:ext>
          </a:extLst>
        </xdr:cNvPr>
        <xdr:cNvCxnSpPr/>
      </xdr:nvCxnSpPr>
      <xdr:spPr>
        <a:xfrm flipV="1">
          <a:off x="2598420" y="2476500"/>
          <a:ext cx="43434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15</xdr:row>
      <xdr:rowOff>76200</xdr:rowOff>
    </xdr:from>
    <xdr:to>
      <xdr:col>9</xdr:col>
      <xdr:colOff>152400</xdr:colOff>
      <xdr:row>15</xdr:row>
      <xdr:rowOff>83820</xdr:rowOff>
    </xdr:to>
    <xdr:cxnSp macro="">
      <xdr:nvCxnSpPr>
        <xdr:cNvPr id="107" name="Straight Arrow Connector 106">
          <a:extLst>
            <a:ext uri="{FF2B5EF4-FFF2-40B4-BE49-F238E27FC236}">
              <a16:creationId xmlns:a16="http://schemas.microsoft.com/office/drawing/2014/main" id="{00000000-0008-0000-0D00-00006B000000}"/>
            </a:ext>
          </a:extLst>
        </xdr:cNvPr>
        <xdr:cNvCxnSpPr/>
      </xdr:nvCxnSpPr>
      <xdr:spPr>
        <a:xfrm>
          <a:off x="2560320" y="3230880"/>
          <a:ext cx="5791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17</xdr:row>
      <xdr:rowOff>0</xdr:rowOff>
    </xdr:from>
    <xdr:to>
      <xdr:col>9</xdr:col>
      <xdr:colOff>114300</xdr:colOff>
      <xdr:row>17</xdr:row>
      <xdr:rowOff>7620</xdr:rowOff>
    </xdr:to>
    <xdr:cxnSp macro="">
      <xdr:nvCxnSpPr>
        <xdr:cNvPr id="108" name="Straight Arrow Connector 107">
          <a:extLst>
            <a:ext uri="{FF2B5EF4-FFF2-40B4-BE49-F238E27FC236}">
              <a16:creationId xmlns:a16="http://schemas.microsoft.com/office/drawing/2014/main" id="{00000000-0008-0000-0D00-00006C000000}"/>
            </a:ext>
          </a:extLst>
        </xdr:cNvPr>
        <xdr:cNvCxnSpPr/>
      </xdr:nvCxnSpPr>
      <xdr:spPr>
        <a:xfrm flipV="1">
          <a:off x="2560320" y="3535680"/>
          <a:ext cx="5410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678180</xdr:colOff>
      <xdr:row>19</xdr:row>
      <xdr:rowOff>22860</xdr:rowOff>
    </xdr:from>
    <xdr:to>
      <xdr:col>9</xdr:col>
      <xdr:colOff>144780</xdr:colOff>
      <xdr:row>19</xdr:row>
      <xdr:rowOff>22860</xdr:rowOff>
    </xdr:to>
    <xdr:cxnSp macro="">
      <xdr:nvCxnSpPr>
        <xdr:cNvPr id="109" name="Straight Arrow Connector 108">
          <a:extLst>
            <a:ext uri="{FF2B5EF4-FFF2-40B4-BE49-F238E27FC236}">
              <a16:creationId xmlns:a16="http://schemas.microsoft.com/office/drawing/2014/main" id="{00000000-0008-0000-0D00-00006D000000}"/>
            </a:ext>
          </a:extLst>
        </xdr:cNvPr>
        <xdr:cNvCxnSpPr/>
      </xdr:nvCxnSpPr>
      <xdr:spPr>
        <a:xfrm>
          <a:off x="2545080" y="3931920"/>
          <a:ext cx="586740" cy="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487680</xdr:colOff>
      <xdr:row>15</xdr:row>
      <xdr:rowOff>129540</xdr:rowOff>
    </xdr:from>
    <xdr:to>
      <xdr:col>7</xdr:col>
      <xdr:colOff>198120</xdr:colOff>
      <xdr:row>15</xdr:row>
      <xdr:rowOff>129540</xdr:rowOff>
    </xdr:to>
    <xdr:cxnSp macro="">
      <xdr:nvCxnSpPr>
        <xdr:cNvPr id="41" name="Straight Arrow Connector 40">
          <a:extLst>
            <a:ext uri="{FF2B5EF4-FFF2-40B4-BE49-F238E27FC236}">
              <a16:creationId xmlns:a16="http://schemas.microsoft.com/office/drawing/2014/main" id="{00000000-0008-0000-0D00-000029000000}"/>
            </a:ext>
          </a:extLst>
        </xdr:cNvPr>
        <xdr:cNvCxnSpPr/>
      </xdr:nvCxnSpPr>
      <xdr:spPr>
        <a:xfrm>
          <a:off x="876300" y="300990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17</xdr:row>
      <xdr:rowOff>83820</xdr:rowOff>
    </xdr:from>
    <xdr:to>
      <xdr:col>7</xdr:col>
      <xdr:colOff>182880</xdr:colOff>
      <xdr:row>17</xdr:row>
      <xdr:rowOff>83820</xdr:rowOff>
    </xdr:to>
    <xdr:cxnSp macro="">
      <xdr:nvCxnSpPr>
        <xdr:cNvPr id="46" name="Straight Arrow Connector 45">
          <a:extLst>
            <a:ext uri="{FF2B5EF4-FFF2-40B4-BE49-F238E27FC236}">
              <a16:creationId xmlns:a16="http://schemas.microsoft.com/office/drawing/2014/main" id="{00000000-0008-0000-0D00-00002E000000}"/>
            </a:ext>
          </a:extLst>
        </xdr:cNvPr>
        <xdr:cNvCxnSpPr/>
      </xdr:nvCxnSpPr>
      <xdr:spPr>
        <a:xfrm>
          <a:off x="861060" y="33451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18</xdr:row>
      <xdr:rowOff>175260</xdr:rowOff>
    </xdr:from>
    <xdr:to>
      <xdr:col>7</xdr:col>
      <xdr:colOff>182880</xdr:colOff>
      <xdr:row>18</xdr:row>
      <xdr:rowOff>175260</xdr:rowOff>
    </xdr:to>
    <xdr:cxnSp macro="">
      <xdr:nvCxnSpPr>
        <xdr:cNvPr id="48" name="Straight Arrow Connector 47">
          <a:extLst>
            <a:ext uri="{FF2B5EF4-FFF2-40B4-BE49-F238E27FC236}">
              <a16:creationId xmlns:a16="http://schemas.microsoft.com/office/drawing/2014/main" id="{00000000-0008-0000-0D00-000030000000}"/>
            </a:ext>
          </a:extLst>
        </xdr:cNvPr>
        <xdr:cNvCxnSpPr/>
      </xdr:nvCxnSpPr>
      <xdr:spPr>
        <a:xfrm>
          <a:off x="861060" y="362712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480060</xdr:colOff>
      <xdr:row>20</xdr:row>
      <xdr:rowOff>137160</xdr:rowOff>
    </xdr:from>
    <xdr:to>
      <xdr:col>7</xdr:col>
      <xdr:colOff>190500</xdr:colOff>
      <xdr:row>20</xdr:row>
      <xdr:rowOff>137160</xdr:rowOff>
    </xdr:to>
    <xdr:cxnSp macro="">
      <xdr:nvCxnSpPr>
        <xdr:cNvPr id="54" name="Straight Arrow Connector 53">
          <a:extLst>
            <a:ext uri="{FF2B5EF4-FFF2-40B4-BE49-F238E27FC236}">
              <a16:creationId xmlns:a16="http://schemas.microsoft.com/office/drawing/2014/main" id="{00000000-0008-0000-0D00-000036000000}"/>
            </a:ext>
          </a:extLst>
        </xdr:cNvPr>
        <xdr:cNvCxnSpPr/>
      </xdr:nvCxnSpPr>
      <xdr:spPr>
        <a:xfrm>
          <a:off x="868680" y="39547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518160</xdr:colOff>
      <xdr:row>6</xdr:row>
      <xdr:rowOff>129540</xdr:rowOff>
    </xdr:from>
    <xdr:to>
      <xdr:col>4</xdr:col>
      <xdr:colOff>160020</xdr:colOff>
      <xdr:row>6</xdr:row>
      <xdr:rowOff>137160</xdr:rowOff>
    </xdr:to>
    <xdr:cxnSp macro="">
      <xdr:nvCxnSpPr>
        <xdr:cNvPr id="55" name="Straight Arrow Connector 54">
          <a:extLst>
            <a:ext uri="{FF2B5EF4-FFF2-40B4-BE49-F238E27FC236}">
              <a16:creationId xmlns:a16="http://schemas.microsoft.com/office/drawing/2014/main" id="{00000000-0008-0000-0D00-000037000000}"/>
            </a:ext>
          </a:extLst>
        </xdr:cNvPr>
        <xdr:cNvCxnSpPr/>
      </xdr:nvCxnSpPr>
      <xdr:spPr>
        <a:xfrm>
          <a:off x="906780" y="133350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8</xdr:row>
      <xdr:rowOff>53340</xdr:rowOff>
    </xdr:from>
    <xdr:to>
      <xdr:col>4</xdr:col>
      <xdr:colOff>152400</xdr:colOff>
      <xdr:row>8</xdr:row>
      <xdr:rowOff>60960</xdr:rowOff>
    </xdr:to>
    <xdr:cxnSp macro="">
      <xdr:nvCxnSpPr>
        <xdr:cNvPr id="56" name="Straight Arrow Connector 55">
          <a:extLst>
            <a:ext uri="{FF2B5EF4-FFF2-40B4-BE49-F238E27FC236}">
              <a16:creationId xmlns:a16="http://schemas.microsoft.com/office/drawing/2014/main" id="{00000000-0008-0000-0D00-000038000000}"/>
            </a:ext>
          </a:extLst>
        </xdr:cNvPr>
        <xdr:cNvCxnSpPr/>
      </xdr:nvCxnSpPr>
      <xdr:spPr>
        <a:xfrm>
          <a:off x="899160" y="162306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525780</xdr:colOff>
      <xdr:row>9</xdr:row>
      <xdr:rowOff>152400</xdr:rowOff>
    </xdr:from>
    <xdr:to>
      <xdr:col>4</xdr:col>
      <xdr:colOff>160020</xdr:colOff>
      <xdr:row>9</xdr:row>
      <xdr:rowOff>160020</xdr:rowOff>
    </xdr:to>
    <xdr:cxnSp macro="">
      <xdr:nvCxnSpPr>
        <xdr:cNvPr id="57" name="Straight Arrow Connector 56">
          <a:extLst>
            <a:ext uri="{FF2B5EF4-FFF2-40B4-BE49-F238E27FC236}">
              <a16:creationId xmlns:a16="http://schemas.microsoft.com/office/drawing/2014/main" id="{00000000-0008-0000-0D00-000039000000}"/>
            </a:ext>
          </a:extLst>
        </xdr:cNvPr>
        <xdr:cNvCxnSpPr/>
      </xdr:nvCxnSpPr>
      <xdr:spPr>
        <a:xfrm>
          <a:off x="914400" y="1905000"/>
          <a:ext cx="41910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7</xdr:row>
      <xdr:rowOff>129540</xdr:rowOff>
    </xdr:from>
    <xdr:to>
      <xdr:col>7</xdr:col>
      <xdr:colOff>129540</xdr:colOff>
      <xdr:row>7</xdr:row>
      <xdr:rowOff>137160</xdr:rowOff>
    </xdr:to>
    <xdr:cxnSp macro="">
      <xdr:nvCxnSpPr>
        <xdr:cNvPr id="58" name="Straight Arrow Connector 57">
          <a:extLst>
            <a:ext uri="{FF2B5EF4-FFF2-40B4-BE49-F238E27FC236}">
              <a16:creationId xmlns:a16="http://schemas.microsoft.com/office/drawing/2014/main" id="{00000000-0008-0000-0D00-00003A000000}"/>
            </a:ext>
          </a:extLst>
        </xdr:cNvPr>
        <xdr:cNvCxnSpPr/>
      </xdr:nvCxnSpPr>
      <xdr:spPr>
        <a:xfrm>
          <a:off x="1699260" y="151638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533400</xdr:colOff>
      <xdr:row>9</xdr:row>
      <xdr:rowOff>38100</xdr:rowOff>
    </xdr:from>
    <xdr:to>
      <xdr:col>7</xdr:col>
      <xdr:colOff>137160</xdr:colOff>
      <xdr:row>9</xdr:row>
      <xdr:rowOff>45720</xdr:rowOff>
    </xdr:to>
    <xdr:cxnSp macro="">
      <xdr:nvCxnSpPr>
        <xdr:cNvPr id="59" name="Straight Arrow Connector 58">
          <a:extLst>
            <a:ext uri="{FF2B5EF4-FFF2-40B4-BE49-F238E27FC236}">
              <a16:creationId xmlns:a16="http://schemas.microsoft.com/office/drawing/2014/main" id="{00000000-0008-0000-0D00-00003B000000}"/>
            </a:ext>
          </a:extLst>
        </xdr:cNvPr>
        <xdr:cNvCxnSpPr/>
      </xdr:nvCxnSpPr>
      <xdr:spPr>
        <a:xfrm>
          <a:off x="1706880" y="179070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510540</xdr:colOff>
      <xdr:row>10</xdr:row>
      <xdr:rowOff>121920</xdr:rowOff>
    </xdr:from>
    <xdr:to>
      <xdr:col>7</xdr:col>
      <xdr:colOff>114300</xdr:colOff>
      <xdr:row>10</xdr:row>
      <xdr:rowOff>129540</xdr:rowOff>
    </xdr:to>
    <xdr:cxnSp macro="">
      <xdr:nvCxnSpPr>
        <xdr:cNvPr id="61" name="Straight Arrow Connector 60">
          <a:extLst>
            <a:ext uri="{FF2B5EF4-FFF2-40B4-BE49-F238E27FC236}">
              <a16:creationId xmlns:a16="http://schemas.microsoft.com/office/drawing/2014/main" id="{00000000-0008-0000-0D00-00003D000000}"/>
            </a:ext>
          </a:extLst>
        </xdr:cNvPr>
        <xdr:cNvCxnSpPr/>
      </xdr:nvCxnSpPr>
      <xdr:spPr>
        <a:xfrm>
          <a:off x="1684020" y="206502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12</xdr:row>
      <xdr:rowOff>22860</xdr:rowOff>
    </xdr:from>
    <xdr:to>
      <xdr:col>7</xdr:col>
      <xdr:colOff>129540</xdr:colOff>
      <xdr:row>12</xdr:row>
      <xdr:rowOff>30480</xdr:rowOff>
    </xdr:to>
    <xdr:cxnSp macro="">
      <xdr:nvCxnSpPr>
        <xdr:cNvPr id="62" name="Straight Arrow Connector 61">
          <a:extLst>
            <a:ext uri="{FF2B5EF4-FFF2-40B4-BE49-F238E27FC236}">
              <a16:creationId xmlns:a16="http://schemas.microsoft.com/office/drawing/2014/main" id="{00000000-0008-0000-0D00-00003E000000}"/>
            </a:ext>
          </a:extLst>
        </xdr:cNvPr>
        <xdr:cNvCxnSpPr/>
      </xdr:nvCxnSpPr>
      <xdr:spPr>
        <a:xfrm>
          <a:off x="1699260" y="23393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533400</xdr:colOff>
      <xdr:row>15</xdr:row>
      <xdr:rowOff>175260</xdr:rowOff>
    </xdr:from>
    <xdr:to>
      <xdr:col>11</xdr:col>
      <xdr:colOff>129540</xdr:colOff>
      <xdr:row>16</xdr:row>
      <xdr:rowOff>0</xdr:rowOff>
    </xdr:to>
    <xdr:cxnSp macro="">
      <xdr:nvCxnSpPr>
        <xdr:cNvPr id="4" name="Straight Arrow Connector 3">
          <a:extLst>
            <a:ext uri="{FF2B5EF4-FFF2-40B4-BE49-F238E27FC236}">
              <a16:creationId xmlns:a16="http://schemas.microsoft.com/office/drawing/2014/main" id="{00000000-0008-0000-0E00-000004000000}"/>
            </a:ext>
          </a:extLst>
        </xdr:cNvPr>
        <xdr:cNvCxnSpPr/>
      </xdr:nvCxnSpPr>
      <xdr:spPr>
        <a:xfrm>
          <a:off x="3733800" y="3055620"/>
          <a:ext cx="815340" cy="1524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525780</xdr:colOff>
      <xdr:row>12</xdr:row>
      <xdr:rowOff>68580</xdr:rowOff>
    </xdr:from>
    <xdr:to>
      <xdr:col>11</xdr:col>
      <xdr:colOff>129540</xdr:colOff>
      <xdr:row>14</xdr:row>
      <xdr:rowOff>167640</xdr:rowOff>
    </xdr:to>
    <xdr:cxnSp macro="">
      <xdr:nvCxnSpPr>
        <xdr:cNvPr id="5" name="Straight Arrow Connector 4">
          <a:extLst>
            <a:ext uri="{FF2B5EF4-FFF2-40B4-BE49-F238E27FC236}">
              <a16:creationId xmlns:a16="http://schemas.microsoft.com/office/drawing/2014/main" id="{00000000-0008-0000-0E00-000005000000}"/>
            </a:ext>
          </a:extLst>
        </xdr:cNvPr>
        <xdr:cNvCxnSpPr/>
      </xdr:nvCxnSpPr>
      <xdr:spPr>
        <a:xfrm flipV="1">
          <a:off x="3726180" y="2385060"/>
          <a:ext cx="822960" cy="48006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228600</xdr:colOff>
      <xdr:row>5</xdr:row>
      <xdr:rowOff>22860</xdr:rowOff>
    </xdr:from>
    <xdr:to>
      <xdr:col>14</xdr:col>
      <xdr:colOff>190500</xdr:colOff>
      <xdr:row>10</xdr:row>
      <xdr:rowOff>83820</xdr:rowOff>
    </xdr:to>
    <xdr:sp macro="" textlink="">
      <xdr:nvSpPr>
        <xdr:cNvPr id="6" name="Flowchart: Magnetic Disk 5">
          <a:extLst>
            <a:ext uri="{FF2B5EF4-FFF2-40B4-BE49-F238E27FC236}">
              <a16:creationId xmlns:a16="http://schemas.microsoft.com/office/drawing/2014/main" id="{00000000-0008-0000-0E00-000006000000}"/>
            </a:ext>
          </a:extLst>
        </xdr:cNvPr>
        <xdr:cNvSpPr/>
      </xdr:nvSpPr>
      <xdr:spPr>
        <a:xfrm>
          <a:off x="5890260" y="1036320"/>
          <a:ext cx="87630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GL</a:t>
          </a:r>
        </a:p>
      </xdr:txBody>
    </xdr:sp>
    <xdr:clientData/>
  </xdr:twoCellAnchor>
  <xdr:twoCellAnchor>
    <xdr:from>
      <xdr:col>17</xdr:col>
      <xdr:colOff>152400</xdr:colOff>
      <xdr:row>5</xdr:row>
      <xdr:rowOff>76200</xdr:rowOff>
    </xdr:from>
    <xdr:to>
      <xdr:col>17</xdr:col>
      <xdr:colOff>1051560</xdr:colOff>
      <xdr:row>10</xdr:row>
      <xdr:rowOff>137160</xdr:rowOff>
    </xdr:to>
    <xdr:sp macro="" textlink="">
      <xdr:nvSpPr>
        <xdr:cNvPr id="7" name="Flowchart: Magnetic Disk 6">
          <a:extLst>
            <a:ext uri="{FF2B5EF4-FFF2-40B4-BE49-F238E27FC236}">
              <a16:creationId xmlns:a16="http://schemas.microsoft.com/office/drawing/2014/main" id="{00000000-0008-0000-0E00-000007000000}"/>
            </a:ext>
          </a:extLst>
        </xdr:cNvPr>
        <xdr:cNvSpPr/>
      </xdr:nvSpPr>
      <xdr:spPr>
        <a:xfrm>
          <a:off x="7505700" y="108966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Balance</a:t>
          </a:r>
          <a:r>
            <a:rPr lang="en-US" sz="1100" baseline="0"/>
            <a:t> Tables</a:t>
          </a:r>
          <a:endParaRPr lang="en-US" sz="1100"/>
        </a:p>
      </xdr:txBody>
    </xdr:sp>
    <xdr:clientData/>
  </xdr:twoCellAnchor>
  <xdr:twoCellAnchor>
    <xdr:from>
      <xdr:col>17</xdr:col>
      <xdr:colOff>160020</xdr:colOff>
      <xdr:row>10</xdr:row>
      <xdr:rowOff>144780</xdr:rowOff>
    </xdr:from>
    <xdr:to>
      <xdr:col>17</xdr:col>
      <xdr:colOff>1059180</xdr:colOff>
      <xdr:row>16</xdr:row>
      <xdr:rowOff>15240</xdr:rowOff>
    </xdr:to>
    <xdr:sp macro="" textlink="">
      <xdr:nvSpPr>
        <xdr:cNvPr id="8" name="Flowchart: Magnetic Disk 7">
          <a:extLst>
            <a:ext uri="{FF2B5EF4-FFF2-40B4-BE49-F238E27FC236}">
              <a16:creationId xmlns:a16="http://schemas.microsoft.com/office/drawing/2014/main" id="{00000000-0008-0000-0E00-000008000000}"/>
            </a:ext>
          </a:extLst>
        </xdr:cNvPr>
        <xdr:cNvSpPr/>
      </xdr:nvSpPr>
      <xdr:spPr>
        <a:xfrm>
          <a:off x="7513320" y="2087880"/>
          <a:ext cx="899160" cy="99822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Banking</a:t>
          </a:r>
        </a:p>
        <a:p>
          <a:pPr algn="ctr"/>
          <a:r>
            <a:rPr lang="en-US" sz="1100"/>
            <a:t>TDR</a:t>
          </a:r>
        </a:p>
      </xdr:txBody>
    </xdr:sp>
    <xdr:clientData/>
  </xdr:twoCellAnchor>
  <xdr:twoCellAnchor>
    <xdr:from>
      <xdr:col>17</xdr:col>
      <xdr:colOff>160020</xdr:colOff>
      <xdr:row>16</xdr:row>
      <xdr:rowOff>38100</xdr:rowOff>
    </xdr:from>
    <xdr:to>
      <xdr:col>17</xdr:col>
      <xdr:colOff>1059180</xdr:colOff>
      <xdr:row>21</xdr:row>
      <xdr:rowOff>91440</xdr:rowOff>
    </xdr:to>
    <xdr:sp macro="" textlink="">
      <xdr:nvSpPr>
        <xdr:cNvPr id="9" name="Flowchart: Magnetic Disk 8">
          <a:extLst>
            <a:ext uri="{FF2B5EF4-FFF2-40B4-BE49-F238E27FC236}">
              <a16:creationId xmlns:a16="http://schemas.microsoft.com/office/drawing/2014/main" id="{00000000-0008-0000-0E00-000009000000}"/>
            </a:ext>
          </a:extLst>
        </xdr:cNvPr>
        <xdr:cNvSpPr/>
      </xdr:nvSpPr>
      <xdr:spPr>
        <a:xfrm>
          <a:off x="7513320" y="310896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Business</a:t>
          </a:r>
        </a:p>
        <a:p>
          <a:pPr algn="ctr"/>
          <a:r>
            <a:rPr lang="en-US" sz="1100"/>
            <a:t>TDR</a:t>
          </a:r>
        </a:p>
      </xdr:txBody>
    </xdr:sp>
    <xdr:clientData/>
  </xdr:twoCellAnchor>
  <xdr:twoCellAnchor>
    <xdr:from>
      <xdr:col>11</xdr:col>
      <xdr:colOff>1089660</xdr:colOff>
      <xdr:row>12</xdr:row>
      <xdr:rowOff>83820</xdr:rowOff>
    </xdr:from>
    <xdr:to>
      <xdr:col>17</xdr:col>
      <xdr:colOff>335280</xdr:colOff>
      <xdr:row>12</xdr:row>
      <xdr:rowOff>167640</xdr:rowOff>
    </xdr:to>
    <xdr:cxnSp macro="">
      <xdr:nvCxnSpPr>
        <xdr:cNvPr id="10" name="Straight Arrow Connector 9">
          <a:extLst>
            <a:ext uri="{FF2B5EF4-FFF2-40B4-BE49-F238E27FC236}">
              <a16:creationId xmlns:a16="http://schemas.microsoft.com/office/drawing/2014/main" id="{00000000-0008-0000-0E00-00000A000000}"/>
            </a:ext>
          </a:extLst>
        </xdr:cNvPr>
        <xdr:cNvCxnSpPr/>
      </xdr:nvCxnSpPr>
      <xdr:spPr>
        <a:xfrm>
          <a:off x="5509260" y="2400300"/>
          <a:ext cx="2179320" cy="8382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1066800</xdr:colOff>
      <xdr:row>15</xdr:row>
      <xdr:rowOff>175260</xdr:rowOff>
    </xdr:from>
    <xdr:to>
      <xdr:col>17</xdr:col>
      <xdr:colOff>297180</xdr:colOff>
      <xdr:row>18</xdr:row>
      <xdr:rowOff>129540</xdr:rowOff>
    </xdr:to>
    <xdr:cxnSp macro="">
      <xdr:nvCxnSpPr>
        <xdr:cNvPr id="11" name="Straight Arrow Connector 10">
          <a:extLst>
            <a:ext uri="{FF2B5EF4-FFF2-40B4-BE49-F238E27FC236}">
              <a16:creationId xmlns:a16="http://schemas.microsoft.com/office/drawing/2014/main" id="{00000000-0008-0000-0E00-00000B000000}"/>
            </a:ext>
          </a:extLst>
        </xdr:cNvPr>
        <xdr:cNvCxnSpPr/>
      </xdr:nvCxnSpPr>
      <xdr:spPr>
        <a:xfrm>
          <a:off x="5486400" y="3055620"/>
          <a:ext cx="2164080" cy="5257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1036320</xdr:colOff>
      <xdr:row>7</xdr:row>
      <xdr:rowOff>144780</xdr:rowOff>
    </xdr:from>
    <xdr:to>
      <xdr:col>13</xdr:col>
      <xdr:colOff>83820</xdr:colOff>
      <xdr:row>7</xdr:row>
      <xdr:rowOff>175260</xdr:rowOff>
    </xdr:to>
    <xdr:cxnSp macro="">
      <xdr:nvCxnSpPr>
        <xdr:cNvPr id="12" name="Straight Arrow Connector 11">
          <a:extLst>
            <a:ext uri="{FF2B5EF4-FFF2-40B4-BE49-F238E27FC236}">
              <a16:creationId xmlns:a16="http://schemas.microsoft.com/office/drawing/2014/main" id="{00000000-0008-0000-0E00-00000C000000}"/>
            </a:ext>
          </a:extLst>
        </xdr:cNvPr>
        <xdr:cNvCxnSpPr/>
      </xdr:nvCxnSpPr>
      <xdr:spPr>
        <a:xfrm>
          <a:off x="5455920" y="1531620"/>
          <a:ext cx="594360" cy="304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60960</xdr:colOff>
      <xdr:row>7</xdr:row>
      <xdr:rowOff>175260</xdr:rowOff>
    </xdr:from>
    <xdr:to>
      <xdr:col>17</xdr:col>
      <xdr:colOff>274320</xdr:colOff>
      <xdr:row>8</xdr:row>
      <xdr:rowOff>7620</xdr:rowOff>
    </xdr:to>
    <xdr:cxnSp macro="">
      <xdr:nvCxnSpPr>
        <xdr:cNvPr id="13" name="Straight Arrow Connector 12">
          <a:extLst>
            <a:ext uri="{FF2B5EF4-FFF2-40B4-BE49-F238E27FC236}">
              <a16:creationId xmlns:a16="http://schemas.microsoft.com/office/drawing/2014/main" id="{00000000-0008-0000-0E00-00000D000000}"/>
            </a:ext>
          </a:extLst>
        </xdr:cNvPr>
        <xdr:cNvCxnSpPr/>
      </xdr:nvCxnSpPr>
      <xdr:spPr>
        <a:xfrm flipV="1">
          <a:off x="6637020" y="1562100"/>
          <a:ext cx="9906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906780</xdr:colOff>
      <xdr:row>13</xdr:row>
      <xdr:rowOff>76200</xdr:rowOff>
    </xdr:from>
    <xdr:to>
      <xdr:col>21</xdr:col>
      <xdr:colOff>38100</xdr:colOff>
      <xdr:row>13</xdr:row>
      <xdr:rowOff>91440</xdr:rowOff>
    </xdr:to>
    <xdr:cxnSp macro="">
      <xdr:nvCxnSpPr>
        <xdr:cNvPr id="14" name="Straight Arrow Connector 13">
          <a:extLst>
            <a:ext uri="{FF2B5EF4-FFF2-40B4-BE49-F238E27FC236}">
              <a16:creationId xmlns:a16="http://schemas.microsoft.com/office/drawing/2014/main" id="{00000000-0008-0000-0E00-00000E000000}"/>
            </a:ext>
          </a:extLst>
        </xdr:cNvPr>
        <xdr:cNvCxnSpPr/>
      </xdr:nvCxnSpPr>
      <xdr:spPr>
        <a:xfrm flipV="1">
          <a:off x="8260080" y="2583180"/>
          <a:ext cx="11430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944880</xdr:colOff>
      <xdr:row>18</xdr:row>
      <xdr:rowOff>137160</xdr:rowOff>
    </xdr:from>
    <xdr:to>
      <xdr:col>21</xdr:col>
      <xdr:colOff>38100</xdr:colOff>
      <xdr:row>18</xdr:row>
      <xdr:rowOff>160020</xdr:rowOff>
    </xdr:to>
    <xdr:cxnSp macro="">
      <xdr:nvCxnSpPr>
        <xdr:cNvPr id="15" name="Straight Arrow Connector 14">
          <a:extLst>
            <a:ext uri="{FF2B5EF4-FFF2-40B4-BE49-F238E27FC236}">
              <a16:creationId xmlns:a16="http://schemas.microsoft.com/office/drawing/2014/main" id="{00000000-0008-0000-0E00-00000F000000}"/>
            </a:ext>
          </a:extLst>
        </xdr:cNvPr>
        <xdr:cNvCxnSpPr/>
      </xdr:nvCxnSpPr>
      <xdr:spPr>
        <a:xfrm flipV="1">
          <a:off x="8298180" y="3589020"/>
          <a:ext cx="1104900" cy="228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1143000</xdr:colOff>
      <xdr:row>19</xdr:row>
      <xdr:rowOff>114300</xdr:rowOff>
    </xdr:from>
    <xdr:to>
      <xdr:col>17</xdr:col>
      <xdr:colOff>281940</xdr:colOff>
      <xdr:row>19</xdr:row>
      <xdr:rowOff>129540</xdr:rowOff>
    </xdr:to>
    <xdr:cxnSp macro="">
      <xdr:nvCxnSpPr>
        <xdr:cNvPr id="16" name="Straight Arrow Connector 15">
          <a:extLst>
            <a:ext uri="{FF2B5EF4-FFF2-40B4-BE49-F238E27FC236}">
              <a16:creationId xmlns:a16="http://schemas.microsoft.com/office/drawing/2014/main" id="{00000000-0008-0000-0E00-000010000000}"/>
            </a:ext>
          </a:extLst>
        </xdr:cNvPr>
        <xdr:cNvCxnSpPr/>
      </xdr:nvCxnSpPr>
      <xdr:spPr>
        <a:xfrm flipV="1">
          <a:off x="5562600" y="3749040"/>
          <a:ext cx="2072640" cy="1524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1104900</xdr:colOff>
      <xdr:row>14</xdr:row>
      <xdr:rowOff>106680</xdr:rowOff>
    </xdr:from>
    <xdr:to>
      <xdr:col>17</xdr:col>
      <xdr:colOff>304800</xdr:colOff>
      <xdr:row>19</xdr:row>
      <xdr:rowOff>114300</xdr:rowOff>
    </xdr:to>
    <xdr:cxnSp macro="">
      <xdr:nvCxnSpPr>
        <xdr:cNvPr id="17" name="Straight Arrow Connector 16">
          <a:extLst>
            <a:ext uri="{FF2B5EF4-FFF2-40B4-BE49-F238E27FC236}">
              <a16:creationId xmlns:a16="http://schemas.microsoft.com/office/drawing/2014/main" id="{00000000-0008-0000-0E00-000011000000}"/>
            </a:ext>
          </a:extLst>
        </xdr:cNvPr>
        <xdr:cNvCxnSpPr/>
      </xdr:nvCxnSpPr>
      <xdr:spPr>
        <a:xfrm flipV="1">
          <a:off x="5524500" y="2804160"/>
          <a:ext cx="2133600" cy="9448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525780</xdr:colOff>
      <xdr:row>19</xdr:row>
      <xdr:rowOff>83820</xdr:rowOff>
    </xdr:from>
    <xdr:to>
      <xdr:col>11</xdr:col>
      <xdr:colOff>114300</xdr:colOff>
      <xdr:row>19</xdr:row>
      <xdr:rowOff>83820</xdr:rowOff>
    </xdr:to>
    <xdr:cxnSp macro="">
      <xdr:nvCxnSpPr>
        <xdr:cNvPr id="18" name="Straight Arrow Connector 17">
          <a:extLst>
            <a:ext uri="{FF2B5EF4-FFF2-40B4-BE49-F238E27FC236}">
              <a16:creationId xmlns:a16="http://schemas.microsoft.com/office/drawing/2014/main" id="{00000000-0008-0000-0E00-000012000000}"/>
            </a:ext>
          </a:extLst>
        </xdr:cNvPr>
        <xdr:cNvCxnSpPr/>
      </xdr:nvCxnSpPr>
      <xdr:spPr>
        <a:xfrm>
          <a:off x="3726180" y="3718560"/>
          <a:ext cx="807720" cy="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541020</xdr:colOff>
      <xdr:row>14</xdr:row>
      <xdr:rowOff>22860</xdr:rowOff>
    </xdr:from>
    <xdr:to>
      <xdr:col>7</xdr:col>
      <xdr:colOff>251460</xdr:colOff>
      <xdr:row>14</xdr:row>
      <xdr:rowOff>22860</xdr:rowOff>
    </xdr:to>
    <xdr:cxnSp macro="">
      <xdr:nvCxnSpPr>
        <xdr:cNvPr id="19" name="Straight Arrow Connector 18">
          <a:extLst>
            <a:ext uri="{FF2B5EF4-FFF2-40B4-BE49-F238E27FC236}">
              <a16:creationId xmlns:a16="http://schemas.microsoft.com/office/drawing/2014/main" id="{00000000-0008-0000-0E00-000013000000}"/>
            </a:ext>
          </a:extLst>
        </xdr:cNvPr>
        <xdr:cNvCxnSpPr/>
      </xdr:nvCxnSpPr>
      <xdr:spPr>
        <a:xfrm>
          <a:off x="929640" y="272034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11</xdr:row>
      <xdr:rowOff>76200</xdr:rowOff>
    </xdr:from>
    <xdr:to>
      <xdr:col>4</xdr:col>
      <xdr:colOff>167640</xdr:colOff>
      <xdr:row>11</xdr:row>
      <xdr:rowOff>83820</xdr:rowOff>
    </xdr:to>
    <xdr:cxnSp macro="">
      <xdr:nvCxnSpPr>
        <xdr:cNvPr id="20" name="Straight Arrow Connector 19">
          <a:extLst>
            <a:ext uri="{FF2B5EF4-FFF2-40B4-BE49-F238E27FC236}">
              <a16:creationId xmlns:a16="http://schemas.microsoft.com/office/drawing/2014/main" id="{00000000-0008-0000-0E00-000014000000}"/>
            </a:ext>
          </a:extLst>
        </xdr:cNvPr>
        <xdr:cNvCxnSpPr/>
      </xdr:nvCxnSpPr>
      <xdr:spPr>
        <a:xfrm flipV="1">
          <a:off x="899160" y="2209800"/>
          <a:ext cx="44196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6</xdr:row>
      <xdr:rowOff>68580</xdr:rowOff>
    </xdr:from>
    <xdr:to>
      <xdr:col>7</xdr:col>
      <xdr:colOff>129540</xdr:colOff>
      <xdr:row>6</xdr:row>
      <xdr:rowOff>76200</xdr:rowOff>
    </xdr:to>
    <xdr:cxnSp macro="">
      <xdr:nvCxnSpPr>
        <xdr:cNvPr id="21" name="Straight Arrow Connector 20">
          <a:extLst>
            <a:ext uri="{FF2B5EF4-FFF2-40B4-BE49-F238E27FC236}">
              <a16:creationId xmlns:a16="http://schemas.microsoft.com/office/drawing/2014/main" id="{00000000-0008-0000-0E00-000015000000}"/>
            </a:ext>
          </a:extLst>
        </xdr:cNvPr>
        <xdr:cNvCxnSpPr/>
      </xdr:nvCxnSpPr>
      <xdr:spPr>
        <a:xfrm>
          <a:off x="1699260" y="12725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7</xdr:col>
      <xdr:colOff>701040</xdr:colOff>
      <xdr:row>7</xdr:row>
      <xdr:rowOff>60960</xdr:rowOff>
    </xdr:from>
    <xdr:to>
      <xdr:col>11</xdr:col>
      <xdr:colOff>152400</xdr:colOff>
      <xdr:row>7</xdr:row>
      <xdr:rowOff>76200</xdr:rowOff>
    </xdr:to>
    <xdr:cxnSp macro="">
      <xdr:nvCxnSpPr>
        <xdr:cNvPr id="22" name="Straight Arrow Connector 21">
          <a:extLst>
            <a:ext uri="{FF2B5EF4-FFF2-40B4-BE49-F238E27FC236}">
              <a16:creationId xmlns:a16="http://schemas.microsoft.com/office/drawing/2014/main" id="{00000000-0008-0000-0E00-000016000000}"/>
            </a:ext>
          </a:extLst>
        </xdr:cNvPr>
        <xdr:cNvCxnSpPr/>
      </xdr:nvCxnSpPr>
      <xdr:spPr>
        <a:xfrm flipV="1">
          <a:off x="2781300" y="1447800"/>
          <a:ext cx="1790700" cy="1524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15</xdr:row>
      <xdr:rowOff>76200</xdr:rowOff>
    </xdr:from>
    <xdr:to>
      <xdr:col>9</xdr:col>
      <xdr:colOff>152400</xdr:colOff>
      <xdr:row>15</xdr:row>
      <xdr:rowOff>83820</xdr:rowOff>
    </xdr:to>
    <xdr:cxnSp macro="">
      <xdr:nvCxnSpPr>
        <xdr:cNvPr id="25" name="Straight Arrow Connector 24">
          <a:extLst>
            <a:ext uri="{FF2B5EF4-FFF2-40B4-BE49-F238E27FC236}">
              <a16:creationId xmlns:a16="http://schemas.microsoft.com/office/drawing/2014/main" id="{00000000-0008-0000-0E00-000019000000}"/>
            </a:ext>
          </a:extLst>
        </xdr:cNvPr>
        <xdr:cNvCxnSpPr/>
      </xdr:nvCxnSpPr>
      <xdr:spPr>
        <a:xfrm>
          <a:off x="2773680" y="2956560"/>
          <a:ext cx="5791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17</xdr:row>
      <xdr:rowOff>0</xdr:rowOff>
    </xdr:from>
    <xdr:to>
      <xdr:col>9</xdr:col>
      <xdr:colOff>114300</xdr:colOff>
      <xdr:row>17</xdr:row>
      <xdr:rowOff>7620</xdr:rowOff>
    </xdr:to>
    <xdr:cxnSp macro="">
      <xdr:nvCxnSpPr>
        <xdr:cNvPr id="26" name="Straight Arrow Connector 25">
          <a:extLst>
            <a:ext uri="{FF2B5EF4-FFF2-40B4-BE49-F238E27FC236}">
              <a16:creationId xmlns:a16="http://schemas.microsoft.com/office/drawing/2014/main" id="{00000000-0008-0000-0E00-00001A000000}"/>
            </a:ext>
          </a:extLst>
        </xdr:cNvPr>
        <xdr:cNvCxnSpPr/>
      </xdr:nvCxnSpPr>
      <xdr:spPr>
        <a:xfrm flipV="1">
          <a:off x="2773680" y="3261360"/>
          <a:ext cx="5410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678180</xdr:colOff>
      <xdr:row>19</xdr:row>
      <xdr:rowOff>22860</xdr:rowOff>
    </xdr:from>
    <xdr:to>
      <xdr:col>9</xdr:col>
      <xdr:colOff>144780</xdr:colOff>
      <xdr:row>19</xdr:row>
      <xdr:rowOff>22860</xdr:rowOff>
    </xdr:to>
    <xdr:cxnSp macro="">
      <xdr:nvCxnSpPr>
        <xdr:cNvPr id="27" name="Straight Arrow Connector 26">
          <a:extLst>
            <a:ext uri="{FF2B5EF4-FFF2-40B4-BE49-F238E27FC236}">
              <a16:creationId xmlns:a16="http://schemas.microsoft.com/office/drawing/2014/main" id="{00000000-0008-0000-0E00-00001B000000}"/>
            </a:ext>
          </a:extLst>
        </xdr:cNvPr>
        <xdr:cNvCxnSpPr/>
      </xdr:nvCxnSpPr>
      <xdr:spPr>
        <a:xfrm>
          <a:off x="2758440" y="3657600"/>
          <a:ext cx="586740" cy="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487680</xdr:colOff>
      <xdr:row>15</xdr:row>
      <xdr:rowOff>129540</xdr:rowOff>
    </xdr:from>
    <xdr:to>
      <xdr:col>7</xdr:col>
      <xdr:colOff>198120</xdr:colOff>
      <xdr:row>15</xdr:row>
      <xdr:rowOff>129540</xdr:rowOff>
    </xdr:to>
    <xdr:cxnSp macro="">
      <xdr:nvCxnSpPr>
        <xdr:cNvPr id="28" name="Straight Arrow Connector 27">
          <a:extLst>
            <a:ext uri="{FF2B5EF4-FFF2-40B4-BE49-F238E27FC236}">
              <a16:creationId xmlns:a16="http://schemas.microsoft.com/office/drawing/2014/main" id="{00000000-0008-0000-0E00-00001C000000}"/>
            </a:ext>
          </a:extLst>
        </xdr:cNvPr>
        <xdr:cNvCxnSpPr/>
      </xdr:nvCxnSpPr>
      <xdr:spPr>
        <a:xfrm>
          <a:off x="876300" y="300990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17</xdr:row>
      <xdr:rowOff>83820</xdr:rowOff>
    </xdr:from>
    <xdr:to>
      <xdr:col>7</xdr:col>
      <xdr:colOff>182880</xdr:colOff>
      <xdr:row>17</xdr:row>
      <xdr:rowOff>83820</xdr:rowOff>
    </xdr:to>
    <xdr:cxnSp macro="">
      <xdr:nvCxnSpPr>
        <xdr:cNvPr id="29" name="Straight Arrow Connector 28">
          <a:extLst>
            <a:ext uri="{FF2B5EF4-FFF2-40B4-BE49-F238E27FC236}">
              <a16:creationId xmlns:a16="http://schemas.microsoft.com/office/drawing/2014/main" id="{00000000-0008-0000-0E00-00001D000000}"/>
            </a:ext>
          </a:extLst>
        </xdr:cNvPr>
        <xdr:cNvCxnSpPr/>
      </xdr:nvCxnSpPr>
      <xdr:spPr>
        <a:xfrm>
          <a:off x="861060" y="33451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18</xdr:row>
      <xdr:rowOff>175260</xdr:rowOff>
    </xdr:from>
    <xdr:to>
      <xdr:col>7</xdr:col>
      <xdr:colOff>182880</xdr:colOff>
      <xdr:row>18</xdr:row>
      <xdr:rowOff>175260</xdr:rowOff>
    </xdr:to>
    <xdr:cxnSp macro="">
      <xdr:nvCxnSpPr>
        <xdr:cNvPr id="30" name="Straight Arrow Connector 29">
          <a:extLst>
            <a:ext uri="{FF2B5EF4-FFF2-40B4-BE49-F238E27FC236}">
              <a16:creationId xmlns:a16="http://schemas.microsoft.com/office/drawing/2014/main" id="{00000000-0008-0000-0E00-00001E000000}"/>
            </a:ext>
          </a:extLst>
        </xdr:cNvPr>
        <xdr:cNvCxnSpPr/>
      </xdr:nvCxnSpPr>
      <xdr:spPr>
        <a:xfrm>
          <a:off x="861060" y="362712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480060</xdr:colOff>
      <xdr:row>20</xdr:row>
      <xdr:rowOff>137160</xdr:rowOff>
    </xdr:from>
    <xdr:to>
      <xdr:col>7</xdr:col>
      <xdr:colOff>190500</xdr:colOff>
      <xdr:row>20</xdr:row>
      <xdr:rowOff>137160</xdr:rowOff>
    </xdr:to>
    <xdr:cxnSp macro="">
      <xdr:nvCxnSpPr>
        <xdr:cNvPr id="31" name="Straight Arrow Connector 30">
          <a:extLst>
            <a:ext uri="{FF2B5EF4-FFF2-40B4-BE49-F238E27FC236}">
              <a16:creationId xmlns:a16="http://schemas.microsoft.com/office/drawing/2014/main" id="{00000000-0008-0000-0E00-00001F000000}"/>
            </a:ext>
          </a:extLst>
        </xdr:cNvPr>
        <xdr:cNvCxnSpPr/>
      </xdr:nvCxnSpPr>
      <xdr:spPr>
        <a:xfrm>
          <a:off x="868680" y="39547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518160</xdr:colOff>
      <xdr:row>6</xdr:row>
      <xdr:rowOff>129540</xdr:rowOff>
    </xdr:from>
    <xdr:to>
      <xdr:col>4</xdr:col>
      <xdr:colOff>160020</xdr:colOff>
      <xdr:row>6</xdr:row>
      <xdr:rowOff>137160</xdr:rowOff>
    </xdr:to>
    <xdr:cxnSp macro="">
      <xdr:nvCxnSpPr>
        <xdr:cNvPr id="32" name="Straight Arrow Connector 31">
          <a:extLst>
            <a:ext uri="{FF2B5EF4-FFF2-40B4-BE49-F238E27FC236}">
              <a16:creationId xmlns:a16="http://schemas.microsoft.com/office/drawing/2014/main" id="{00000000-0008-0000-0E00-000020000000}"/>
            </a:ext>
          </a:extLst>
        </xdr:cNvPr>
        <xdr:cNvCxnSpPr/>
      </xdr:nvCxnSpPr>
      <xdr:spPr>
        <a:xfrm>
          <a:off x="906780" y="133350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8</xdr:row>
      <xdr:rowOff>53340</xdr:rowOff>
    </xdr:from>
    <xdr:to>
      <xdr:col>4</xdr:col>
      <xdr:colOff>152400</xdr:colOff>
      <xdr:row>8</xdr:row>
      <xdr:rowOff>60960</xdr:rowOff>
    </xdr:to>
    <xdr:cxnSp macro="">
      <xdr:nvCxnSpPr>
        <xdr:cNvPr id="33" name="Straight Arrow Connector 32">
          <a:extLst>
            <a:ext uri="{FF2B5EF4-FFF2-40B4-BE49-F238E27FC236}">
              <a16:creationId xmlns:a16="http://schemas.microsoft.com/office/drawing/2014/main" id="{00000000-0008-0000-0E00-000021000000}"/>
            </a:ext>
          </a:extLst>
        </xdr:cNvPr>
        <xdr:cNvCxnSpPr/>
      </xdr:nvCxnSpPr>
      <xdr:spPr>
        <a:xfrm>
          <a:off x="899160" y="162306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525780</xdr:colOff>
      <xdr:row>9</xdr:row>
      <xdr:rowOff>152400</xdr:rowOff>
    </xdr:from>
    <xdr:to>
      <xdr:col>4</xdr:col>
      <xdr:colOff>160020</xdr:colOff>
      <xdr:row>9</xdr:row>
      <xdr:rowOff>160020</xdr:rowOff>
    </xdr:to>
    <xdr:cxnSp macro="">
      <xdr:nvCxnSpPr>
        <xdr:cNvPr id="34" name="Straight Arrow Connector 33">
          <a:extLst>
            <a:ext uri="{FF2B5EF4-FFF2-40B4-BE49-F238E27FC236}">
              <a16:creationId xmlns:a16="http://schemas.microsoft.com/office/drawing/2014/main" id="{00000000-0008-0000-0E00-000022000000}"/>
            </a:ext>
          </a:extLst>
        </xdr:cNvPr>
        <xdr:cNvCxnSpPr/>
      </xdr:nvCxnSpPr>
      <xdr:spPr>
        <a:xfrm>
          <a:off x="914400" y="1905000"/>
          <a:ext cx="41910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7</xdr:row>
      <xdr:rowOff>129540</xdr:rowOff>
    </xdr:from>
    <xdr:to>
      <xdr:col>7</xdr:col>
      <xdr:colOff>129540</xdr:colOff>
      <xdr:row>7</xdr:row>
      <xdr:rowOff>137160</xdr:rowOff>
    </xdr:to>
    <xdr:cxnSp macro="">
      <xdr:nvCxnSpPr>
        <xdr:cNvPr id="35" name="Straight Arrow Connector 34">
          <a:extLst>
            <a:ext uri="{FF2B5EF4-FFF2-40B4-BE49-F238E27FC236}">
              <a16:creationId xmlns:a16="http://schemas.microsoft.com/office/drawing/2014/main" id="{00000000-0008-0000-0E00-000023000000}"/>
            </a:ext>
          </a:extLst>
        </xdr:cNvPr>
        <xdr:cNvCxnSpPr/>
      </xdr:nvCxnSpPr>
      <xdr:spPr>
        <a:xfrm>
          <a:off x="1699260" y="151638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533400</xdr:colOff>
      <xdr:row>9</xdr:row>
      <xdr:rowOff>38100</xdr:rowOff>
    </xdr:from>
    <xdr:to>
      <xdr:col>7</xdr:col>
      <xdr:colOff>137160</xdr:colOff>
      <xdr:row>9</xdr:row>
      <xdr:rowOff>45720</xdr:rowOff>
    </xdr:to>
    <xdr:cxnSp macro="">
      <xdr:nvCxnSpPr>
        <xdr:cNvPr id="36" name="Straight Arrow Connector 35">
          <a:extLst>
            <a:ext uri="{FF2B5EF4-FFF2-40B4-BE49-F238E27FC236}">
              <a16:creationId xmlns:a16="http://schemas.microsoft.com/office/drawing/2014/main" id="{00000000-0008-0000-0E00-000024000000}"/>
            </a:ext>
          </a:extLst>
        </xdr:cNvPr>
        <xdr:cNvCxnSpPr/>
      </xdr:nvCxnSpPr>
      <xdr:spPr>
        <a:xfrm>
          <a:off x="1706880" y="179070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510540</xdr:colOff>
      <xdr:row>10</xdr:row>
      <xdr:rowOff>121920</xdr:rowOff>
    </xdr:from>
    <xdr:to>
      <xdr:col>7</xdr:col>
      <xdr:colOff>114300</xdr:colOff>
      <xdr:row>10</xdr:row>
      <xdr:rowOff>129540</xdr:rowOff>
    </xdr:to>
    <xdr:cxnSp macro="">
      <xdr:nvCxnSpPr>
        <xdr:cNvPr id="37" name="Straight Arrow Connector 36">
          <a:extLst>
            <a:ext uri="{FF2B5EF4-FFF2-40B4-BE49-F238E27FC236}">
              <a16:creationId xmlns:a16="http://schemas.microsoft.com/office/drawing/2014/main" id="{00000000-0008-0000-0E00-000025000000}"/>
            </a:ext>
          </a:extLst>
        </xdr:cNvPr>
        <xdr:cNvCxnSpPr/>
      </xdr:nvCxnSpPr>
      <xdr:spPr>
        <a:xfrm>
          <a:off x="1684020" y="206502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12</xdr:row>
      <xdr:rowOff>22860</xdr:rowOff>
    </xdr:from>
    <xdr:to>
      <xdr:col>7</xdr:col>
      <xdr:colOff>129540</xdr:colOff>
      <xdr:row>12</xdr:row>
      <xdr:rowOff>30480</xdr:rowOff>
    </xdr:to>
    <xdr:cxnSp macro="">
      <xdr:nvCxnSpPr>
        <xdr:cNvPr id="38" name="Straight Arrow Connector 37">
          <a:extLst>
            <a:ext uri="{FF2B5EF4-FFF2-40B4-BE49-F238E27FC236}">
              <a16:creationId xmlns:a16="http://schemas.microsoft.com/office/drawing/2014/main" id="{00000000-0008-0000-0E00-000026000000}"/>
            </a:ext>
          </a:extLst>
        </xdr:cNvPr>
        <xdr:cNvCxnSpPr/>
      </xdr:nvCxnSpPr>
      <xdr:spPr>
        <a:xfrm>
          <a:off x="1699260" y="23393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22</xdr:col>
      <xdr:colOff>7620</xdr:colOff>
      <xdr:row>13</xdr:row>
      <xdr:rowOff>91440</xdr:rowOff>
    </xdr:from>
    <xdr:to>
      <xdr:col>23</xdr:col>
      <xdr:colOff>7620</xdr:colOff>
      <xdr:row>13</xdr:row>
      <xdr:rowOff>99060</xdr:rowOff>
    </xdr:to>
    <xdr:cxnSp macro="">
      <xdr:nvCxnSpPr>
        <xdr:cNvPr id="3" name="Straight Arrow Connector 2">
          <a:extLst>
            <a:ext uri="{FF2B5EF4-FFF2-40B4-BE49-F238E27FC236}">
              <a16:creationId xmlns:a16="http://schemas.microsoft.com/office/drawing/2014/main" id="{00000000-0008-0000-0E00-000003000000}"/>
            </a:ext>
          </a:extLst>
        </xdr:cNvPr>
        <xdr:cNvCxnSpPr/>
      </xdr:nvCxnSpPr>
      <xdr:spPr>
        <a:xfrm flipV="1">
          <a:off x="9982200" y="2606040"/>
          <a:ext cx="2057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22860</xdr:colOff>
      <xdr:row>6</xdr:row>
      <xdr:rowOff>7620</xdr:rowOff>
    </xdr:from>
    <xdr:to>
      <xdr:col>7</xdr:col>
      <xdr:colOff>259080</xdr:colOff>
      <xdr:row>9</xdr:row>
      <xdr:rowOff>137160</xdr:rowOff>
    </xdr:to>
    <xdr:sp macro="" textlink="">
      <xdr:nvSpPr>
        <xdr:cNvPr id="2" name="Rectangle 1">
          <a:extLst>
            <a:ext uri="{FF2B5EF4-FFF2-40B4-BE49-F238E27FC236}">
              <a16:creationId xmlns:a16="http://schemas.microsoft.com/office/drawing/2014/main" id="{00000000-0008-0000-0F00-000002000000}"/>
            </a:ext>
          </a:extLst>
        </xdr:cNvPr>
        <xdr:cNvSpPr/>
      </xdr:nvSpPr>
      <xdr:spPr>
        <a:xfrm>
          <a:off x="502920" y="11049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15240</xdr:colOff>
      <xdr:row>5</xdr:row>
      <xdr:rowOff>60960</xdr:rowOff>
    </xdr:from>
    <xdr:to>
      <xdr:col>9</xdr:col>
      <xdr:colOff>320040</xdr:colOff>
      <xdr:row>10</xdr:row>
      <xdr:rowOff>91440</xdr:rowOff>
    </xdr:to>
    <xdr:sp macro="" textlink="">
      <xdr:nvSpPr>
        <xdr:cNvPr id="3" name="Rounded Rectangle 2">
          <a:extLst>
            <a:ext uri="{FF2B5EF4-FFF2-40B4-BE49-F238E27FC236}">
              <a16:creationId xmlns:a16="http://schemas.microsoft.com/office/drawing/2014/main" id="{00000000-0008-0000-0F00-000003000000}"/>
            </a:ext>
          </a:extLst>
        </xdr:cNvPr>
        <xdr:cNvSpPr/>
      </xdr:nvSpPr>
      <xdr:spPr>
        <a:xfrm>
          <a:off x="1714500" y="975360"/>
          <a:ext cx="914400" cy="9448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a:t>(</a:t>
          </a:r>
          <a:r>
            <a:rPr lang="en-US" sz="900" b="1">
              <a:solidFill>
                <a:schemeClr val="tx2"/>
              </a:solidFill>
            </a:rPr>
            <a:t>Accounting</a:t>
          </a:r>
          <a:r>
            <a:rPr lang="en-US" sz="900"/>
            <a:t>  </a:t>
          </a:r>
          <a:endParaRPr lang="en-US" sz="900" baseline="0"/>
        </a:p>
        <a:p>
          <a:pPr algn="ctr"/>
          <a:r>
            <a:rPr lang="en-US" sz="900" baseline="0"/>
            <a:t> basis)</a:t>
          </a:r>
          <a:endParaRPr lang="en-US" sz="900"/>
        </a:p>
      </xdr:txBody>
    </xdr:sp>
    <xdr:clientData/>
  </xdr:twoCellAnchor>
  <xdr:twoCellAnchor>
    <xdr:from>
      <xdr:col>10</xdr:col>
      <xdr:colOff>0</xdr:colOff>
      <xdr:row>5</xdr:row>
      <xdr:rowOff>30480</xdr:rowOff>
    </xdr:from>
    <xdr:to>
      <xdr:col>13</xdr:col>
      <xdr:colOff>106680</xdr:colOff>
      <xdr:row>10</xdr:row>
      <xdr:rowOff>121920</xdr:rowOff>
    </xdr:to>
    <xdr:sp macro="" textlink="">
      <xdr:nvSpPr>
        <xdr:cNvPr id="4" name="Flowchart: Predefined Process 3">
          <a:extLst>
            <a:ext uri="{FF2B5EF4-FFF2-40B4-BE49-F238E27FC236}">
              <a16:creationId xmlns:a16="http://schemas.microsoft.com/office/drawing/2014/main" id="{00000000-0008-0000-0F00-000004000000}"/>
            </a:ext>
          </a:extLst>
        </xdr:cNvPr>
        <xdr:cNvSpPr/>
      </xdr:nvSpPr>
      <xdr:spPr>
        <a:xfrm>
          <a:off x="2918460" y="944880"/>
          <a:ext cx="1935480" cy="1005840"/>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p>
        <a:p>
          <a:pPr algn="ctr"/>
          <a:endParaRPr lang="en-US" sz="1100" b="1"/>
        </a:p>
        <a:p>
          <a:pPr algn="ctr"/>
          <a:r>
            <a:rPr lang="en-US" sz="900"/>
            <a:t>(Validate / Mapping / Balancing / Expense &amp;</a:t>
          </a:r>
          <a:r>
            <a:rPr lang="en-US" sz="900" baseline="0"/>
            <a:t> Inter-co Transfers / ...)</a:t>
          </a:r>
          <a:endParaRPr lang="en-US" sz="900"/>
        </a:p>
      </xdr:txBody>
    </xdr:sp>
    <xdr:clientData/>
  </xdr:twoCellAnchor>
  <xdr:twoCellAnchor>
    <xdr:from>
      <xdr:col>13</xdr:col>
      <xdr:colOff>579120</xdr:colOff>
      <xdr:row>4</xdr:row>
      <xdr:rowOff>7620</xdr:rowOff>
    </xdr:from>
    <xdr:to>
      <xdr:col>15</xdr:col>
      <xdr:colOff>175260</xdr:colOff>
      <xdr:row>11</xdr:row>
      <xdr:rowOff>152400</xdr:rowOff>
    </xdr:to>
    <xdr:sp macro="" textlink="">
      <xdr:nvSpPr>
        <xdr:cNvPr id="14" name="Flowchart: Magnetic Disk 13">
          <a:extLst>
            <a:ext uri="{FF2B5EF4-FFF2-40B4-BE49-F238E27FC236}">
              <a16:creationId xmlns:a16="http://schemas.microsoft.com/office/drawing/2014/main" id="{00000000-0008-0000-0F00-00000E000000}"/>
            </a:ext>
          </a:extLst>
        </xdr:cNvPr>
        <xdr:cNvSpPr/>
      </xdr:nvSpPr>
      <xdr:spPr>
        <a:xfrm>
          <a:off x="5326380" y="739140"/>
          <a:ext cx="815340" cy="14249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7</xdr:col>
      <xdr:colOff>259080</xdr:colOff>
      <xdr:row>7</xdr:row>
      <xdr:rowOff>163830</xdr:rowOff>
    </xdr:from>
    <xdr:to>
      <xdr:col>8</xdr:col>
      <xdr:colOff>15240</xdr:colOff>
      <xdr:row>7</xdr:row>
      <xdr:rowOff>167640</xdr:rowOff>
    </xdr:to>
    <xdr:cxnSp macro="">
      <xdr:nvCxnSpPr>
        <xdr:cNvPr id="22" name="Straight Arrow Connector 21">
          <a:extLst>
            <a:ext uri="{FF2B5EF4-FFF2-40B4-BE49-F238E27FC236}">
              <a16:creationId xmlns:a16="http://schemas.microsoft.com/office/drawing/2014/main" id="{00000000-0008-0000-0F00-000016000000}"/>
            </a:ext>
          </a:extLst>
        </xdr:cNvPr>
        <xdr:cNvCxnSpPr>
          <a:stCxn id="2" idx="3"/>
          <a:endCxn id="3" idx="1"/>
        </xdr:cNvCxnSpPr>
      </xdr:nvCxnSpPr>
      <xdr:spPr>
        <a:xfrm>
          <a:off x="1348740" y="1443990"/>
          <a:ext cx="365760"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7</xdr:row>
      <xdr:rowOff>167640</xdr:rowOff>
    </xdr:from>
    <xdr:to>
      <xdr:col>10</xdr:col>
      <xdr:colOff>0</xdr:colOff>
      <xdr:row>7</xdr:row>
      <xdr:rowOff>167640</xdr:rowOff>
    </xdr:to>
    <xdr:cxnSp macro="">
      <xdr:nvCxnSpPr>
        <xdr:cNvPr id="23" name="Straight Arrow Connector 22">
          <a:extLst>
            <a:ext uri="{FF2B5EF4-FFF2-40B4-BE49-F238E27FC236}">
              <a16:creationId xmlns:a16="http://schemas.microsoft.com/office/drawing/2014/main" id="{00000000-0008-0000-0F00-000017000000}"/>
            </a:ext>
          </a:extLst>
        </xdr:cNvPr>
        <xdr:cNvCxnSpPr>
          <a:stCxn id="3" idx="3"/>
          <a:endCxn id="4" idx="1"/>
        </xdr:cNvCxnSpPr>
      </xdr:nvCxnSpPr>
      <xdr:spPr>
        <a:xfrm>
          <a:off x="2628900" y="1447800"/>
          <a:ext cx="28956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106680</xdr:colOff>
      <xdr:row>7</xdr:row>
      <xdr:rowOff>167640</xdr:rowOff>
    </xdr:from>
    <xdr:to>
      <xdr:col>13</xdr:col>
      <xdr:colOff>579120</xdr:colOff>
      <xdr:row>7</xdr:row>
      <xdr:rowOff>171450</xdr:rowOff>
    </xdr:to>
    <xdr:cxnSp macro="">
      <xdr:nvCxnSpPr>
        <xdr:cNvPr id="24" name="Straight Arrow Connector 23">
          <a:extLst>
            <a:ext uri="{FF2B5EF4-FFF2-40B4-BE49-F238E27FC236}">
              <a16:creationId xmlns:a16="http://schemas.microsoft.com/office/drawing/2014/main" id="{00000000-0008-0000-0F00-000018000000}"/>
            </a:ext>
          </a:extLst>
        </xdr:cNvPr>
        <xdr:cNvCxnSpPr>
          <a:stCxn id="4" idx="3"/>
          <a:endCxn id="14" idx="2"/>
        </xdr:cNvCxnSpPr>
      </xdr:nvCxnSpPr>
      <xdr:spPr>
        <a:xfrm>
          <a:off x="4853940" y="1447800"/>
          <a:ext cx="472440"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60960</xdr:colOff>
      <xdr:row>22</xdr:row>
      <xdr:rowOff>91440</xdr:rowOff>
    </xdr:from>
    <xdr:to>
      <xdr:col>7</xdr:col>
      <xdr:colOff>297180</xdr:colOff>
      <xdr:row>26</xdr:row>
      <xdr:rowOff>38100</xdr:rowOff>
    </xdr:to>
    <xdr:sp macro="" textlink="">
      <xdr:nvSpPr>
        <xdr:cNvPr id="36" name="Rectangle 35">
          <a:extLst>
            <a:ext uri="{FF2B5EF4-FFF2-40B4-BE49-F238E27FC236}">
              <a16:creationId xmlns:a16="http://schemas.microsoft.com/office/drawing/2014/main" id="{00000000-0008-0000-0F00-000024000000}"/>
            </a:ext>
          </a:extLst>
        </xdr:cNvPr>
        <xdr:cNvSpPr/>
      </xdr:nvSpPr>
      <xdr:spPr>
        <a:xfrm>
          <a:off x="2979420" y="41148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7620</xdr:colOff>
      <xdr:row>22</xdr:row>
      <xdr:rowOff>99060</xdr:rowOff>
    </xdr:from>
    <xdr:to>
      <xdr:col>9</xdr:col>
      <xdr:colOff>312420</xdr:colOff>
      <xdr:row>26</xdr:row>
      <xdr:rowOff>15240</xdr:rowOff>
    </xdr:to>
    <xdr:sp macro="" textlink="">
      <xdr:nvSpPr>
        <xdr:cNvPr id="37" name="Rounded Rectangle 36">
          <a:extLst>
            <a:ext uri="{FF2B5EF4-FFF2-40B4-BE49-F238E27FC236}">
              <a16:creationId xmlns:a16="http://schemas.microsoft.com/office/drawing/2014/main" id="{00000000-0008-0000-0F00-000025000000}"/>
            </a:ext>
          </a:extLst>
        </xdr:cNvPr>
        <xdr:cNvSpPr/>
      </xdr:nvSpPr>
      <xdr:spPr>
        <a:xfrm>
          <a:off x="4145280" y="4122420"/>
          <a:ext cx="914400" cy="64770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Source</a:t>
          </a:r>
        </a:p>
        <a:p>
          <a:pPr algn="ctr"/>
          <a:r>
            <a:rPr lang="en-US" sz="1100" b="1"/>
            <a:t>File</a:t>
          </a:r>
        </a:p>
        <a:p>
          <a:pPr algn="ctr"/>
          <a:r>
            <a:rPr lang="en-US" sz="900" b="0">
              <a:solidFill>
                <a:sysClr val="windowText" lastClr="000000"/>
              </a:solidFill>
            </a:rPr>
            <a:t>(</a:t>
          </a:r>
          <a:r>
            <a:rPr lang="en-US" sz="900" b="1">
              <a:solidFill>
                <a:srgbClr val="C00000"/>
              </a:solidFill>
            </a:rPr>
            <a:t>Event</a:t>
          </a:r>
          <a:r>
            <a:rPr lang="en-US" sz="900" b="1">
              <a:solidFill>
                <a:srgbClr val="FF0000"/>
              </a:solidFill>
            </a:rPr>
            <a:t> </a:t>
          </a:r>
          <a:r>
            <a:rPr lang="en-US" sz="900" b="0">
              <a:solidFill>
                <a:sysClr val="windowText" lastClr="000000"/>
              </a:solidFill>
            </a:rPr>
            <a:t>basis</a:t>
          </a:r>
          <a:r>
            <a:rPr lang="en-US" sz="900" baseline="0"/>
            <a:t>)</a:t>
          </a:r>
          <a:endParaRPr lang="en-US" sz="900"/>
        </a:p>
      </xdr:txBody>
    </xdr:sp>
    <xdr:clientData/>
  </xdr:twoCellAnchor>
  <xdr:twoCellAnchor>
    <xdr:from>
      <xdr:col>10</xdr:col>
      <xdr:colOff>22860</xdr:colOff>
      <xdr:row>24</xdr:row>
      <xdr:rowOff>144780</xdr:rowOff>
    </xdr:from>
    <xdr:to>
      <xdr:col>13</xdr:col>
      <xdr:colOff>129540</xdr:colOff>
      <xdr:row>30</xdr:row>
      <xdr:rowOff>7620</xdr:rowOff>
    </xdr:to>
    <xdr:sp macro="" textlink="">
      <xdr:nvSpPr>
        <xdr:cNvPr id="38" name="Flowchart: Predefined Process 37">
          <a:extLst>
            <a:ext uri="{FF2B5EF4-FFF2-40B4-BE49-F238E27FC236}">
              <a16:creationId xmlns:a16="http://schemas.microsoft.com/office/drawing/2014/main" id="{00000000-0008-0000-0F00-000026000000}"/>
            </a:ext>
          </a:extLst>
        </xdr:cNvPr>
        <xdr:cNvSpPr/>
      </xdr:nvSpPr>
      <xdr:spPr>
        <a:xfrm>
          <a:off x="5379720" y="4533900"/>
          <a:ext cx="1935480" cy="96012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Aptitude</a:t>
          </a:r>
        </a:p>
        <a:p>
          <a:pPr algn="ctr"/>
          <a:endParaRPr lang="en-US" sz="1100" b="0"/>
        </a:p>
        <a:p>
          <a:pPr algn="ctr"/>
          <a:r>
            <a:rPr lang="en-US" sz="900" b="0"/>
            <a:t>(Standardize</a:t>
          </a:r>
          <a:r>
            <a:rPr lang="en-US" sz="900" b="0" baseline="0"/>
            <a:t> / Validate / Account Generation / Sub-Ledgers / Data Repository</a:t>
          </a:r>
          <a:endParaRPr lang="en-US" sz="900" b="0"/>
        </a:p>
        <a:p>
          <a:pPr algn="ctr"/>
          <a:endParaRPr lang="en-US" sz="1100" b="1"/>
        </a:p>
        <a:p>
          <a:pPr algn="ctr"/>
          <a:endParaRPr lang="en-US" sz="900"/>
        </a:p>
      </xdr:txBody>
    </xdr:sp>
    <xdr:clientData/>
  </xdr:twoCellAnchor>
  <xdr:twoCellAnchor>
    <xdr:from>
      <xdr:col>7</xdr:col>
      <xdr:colOff>297180</xdr:colOff>
      <xdr:row>24</xdr:row>
      <xdr:rowOff>57150</xdr:rowOff>
    </xdr:from>
    <xdr:to>
      <xdr:col>8</xdr:col>
      <xdr:colOff>7620</xdr:colOff>
      <xdr:row>24</xdr:row>
      <xdr:rowOff>64770</xdr:rowOff>
    </xdr:to>
    <xdr:cxnSp macro="">
      <xdr:nvCxnSpPr>
        <xdr:cNvPr id="50" name="Straight Arrow Connector 49">
          <a:extLst>
            <a:ext uri="{FF2B5EF4-FFF2-40B4-BE49-F238E27FC236}">
              <a16:creationId xmlns:a16="http://schemas.microsoft.com/office/drawing/2014/main" id="{00000000-0008-0000-0F00-000032000000}"/>
            </a:ext>
          </a:extLst>
        </xdr:cNvPr>
        <xdr:cNvCxnSpPr>
          <a:stCxn id="36" idx="3"/>
          <a:endCxn id="37" idx="1"/>
        </xdr:cNvCxnSpPr>
      </xdr:nvCxnSpPr>
      <xdr:spPr>
        <a:xfrm flipV="1">
          <a:off x="3825240" y="4446270"/>
          <a:ext cx="3200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312420</xdr:colOff>
      <xdr:row>24</xdr:row>
      <xdr:rowOff>57150</xdr:rowOff>
    </xdr:from>
    <xdr:to>
      <xdr:col>10</xdr:col>
      <xdr:colOff>22860</xdr:colOff>
      <xdr:row>27</xdr:row>
      <xdr:rowOff>76200</xdr:rowOff>
    </xdr:to>
    <xdr:cxnSp macro="">
      <xdr:nvCxnSpPr>
        <xdr:cNvPr id="51" name="Straight Arrow Connector 50">
          <a:extLst>
            <a:ext uri="{FF2B5EF4-FFF2-40B4-BE49-F238E27FC236}">
              <a16:creationId xmlns:a16="http://schemas.microsoft.com/office/drawing/2014/main" id="{00000000-0008-0000-0F00-000033000000}"/>
            </a:ext>
          </a:extLst>
        </xdr:cNvPr>
        <xdr:cNvCxnSpPr>
          <a:stCxn id="37" idx="3"/>
          <a:endCxn id="38" idx="1"/>
        </xdr:cNvCxnSpPr>
      </xdr:nvCxnSpPr>
      <xdr:spPr>
        <a:xfrm>
          <a:off x="5059680" y="4446270"/>
          <a:ext cx="320040" cy="56769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53340</xdr:colOff>
      <xdr:row>16</xdr:row>
      <xdr:rowOff>121920</xdr:rowOff>
    </xdr:from>
    <xdr:to>
      <xdr:col>7</xdr:col>
      <xdr:colOff>289560</xdr:colOff>
      <xdr:row>20</xdr:row>
      <xdr:rowOff>68580</xdr:rowOff>
    </xdr:to>
    <xdr:sp macro="" textlink="">
      <xdr:nvSpPr>
        <xdr:cNvPr id="110" name="Rectangle 109">
          <a:extLst>
            <a:ext uri="{FF2B5EF4-FFF2-40B4-BE49-F238E27FC236}">
              <a16:creationId xmlns:a16="http://schemas.microsoft.com/office/drawing/2014/main" id="{00000000-0008-0000-0F00-00006E000000}"/>
            </a:ext>
          </a:extLst>
        </xdr:cNvPr>
        <xdr:cNvSpPr/>
      </xdr:nvSpPr>
      <xdr:spPr>
        <a:xfrm>
          <a:off x="2971800" y="30480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15240</xdr:colOff>
      <xdr:row>16</xdr:row>
      <xdr:rowOff>60960</xdr:rowOff>
    </xdr:from>
    <xdr:to>
      <xdr:col>9</xdr:col>
      <xdr:colOff>320040</xdr:colOff>
      <xdr:row>20</xdr:row>
      <xdr:rowOff>137160</xdr:rowOff>
    </xdr:to>
    <xdr:sp macro="" textlink="">
      <xdr:nvSpPr>
        <xdr:cNvPr id="111" name="Rounded Rectangle 110">
          <a:extLst>
            <a:ext uri="{FF2B5EF4-FFF2-40B4-BE49-F238E27FC236}">
              <a16:creationId xmlns:a16="http://schemas.microsoft.com/office/drawing/2014/main" id="{00000000-0008-0000-0F00-00006F000000}"/>
            </a:ext>
          </a:extLst>
        </xdr:cNvPr>
        <xdr:cNvSpPr/>
      </xdr:nvSpPr>
      <xdr:spPr>
        <a:xfrm>
          <a:off x="4152900" y="2987040"/>
          <a:ext cx="914400" cy="80772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a:t>(</a:t>
          </a:r>
          <a:r>
            <a:rPr lang="en-US" sz="900" b="1">
              <a:solidFill>
                <a:schemeClr val="tx2"/>
              </a:solidFill>
            </a:rPr>
            <a:t>Accounting</a:t>
          </a:r>
          <a:r>
            <a:rPr lang="en-US" sz="900"/>
            <a:t>  </a:t>
          </a:r>
          <a:endParaRPr lang="en-US" sz="900" baseline="0"/>
        </a:p>
        <a:p>
          <a:pPr algn="ctr"/>
          <a:r>
            <a:rPr lang="en-US" sz="900" baseline="0"/>
            <a:t> basis)</a:t>
          </a:r>
          <a:endParaRPr lang="en-US" sz="900"/>
        </a:p>
      </xdr:txBody>
    </xdr:sp>
    <xdr:clientData/>
  </xdr:twoCellAnchor>
  <xdr:twoCellAnchor>
    <xdr:from>
      <xdr:col>10</xdr:col>
      <xdr:colOff>0</xdr:colOff>
      <xdr:row>17</xdr:row>
      <xdr:rowOff>53340</xdr:rowOff>
    </xdr:from>
    <xdr:to>
      <xdr:col>13</xdr:col>
      <xdr:colOff>106680</xdr:colOff>
      <xdr:row>22</xdr:row>
      <xdr:rowOff>144780</xdr:rowOff>
    </xdr:to>
    <xdr:sp macro="" textlink="">
      <xdr:nvSpPr>
        <xdr:cNvPr id="112" name="Flowchart: Predefined Process 111">
          <a:extLst>
            <a:ext uri="{FF2B5EF4-FFF2-40B4-BE49-F238E27FC236}">
              <a16:creationId xmlns:a16="http://schemas.microsoft.com/office/drawing/2014/main" id="{00000000-0008-0000-0F00-000070000000}"/>
            </a:ext>
          </a:extLst>
        </xdr:cNvPr>
        <xdr:cNvSpPr/>
      </xdr:nvSpPr>
      <xdr:spPr>
        <a:xfrm>
          <a:off x="5356860" y="3162300"/>
          <a:ext cx="1935480" cy="1005840"/>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p>
        <a:p>
          <a:pPr algn="ctr"/>
          <a:endParaRPr lang="en-US" sz="1100" b="1"/>
        </a:p>
        <a:p>
          <a:pPr algn="ctr"/>
          <a:r>
            <a:rPr lang="en-US" sz="900"/>
            <a:t>(Validate / Mapping / Balancing / Expense &amp;</a:t>
          </a:r>
          <a:r>
            <a:rPr lang="en-US" sz="900" baseline="0"/>
            <a:t> Inter-co Transfers / ...)</a:t>
          </a:r>
          <a:endParaRPr lang="en-US" sz="900"/>
        </a:p>
      </xdr:txBody>
    </xdr:sp>
    <xdr:clientData/>
  </xdr:twoCellAnchor>
  <xdr:twoCellAnchor>
    <xdr:from>
      <xdr:col>13</xdr:col>
      <xdr:colOff>601980</xdr:colOff>
      <xdr:row>20</xdr:row>
      <xdr:rowOff>7620</xdr:rowOff>
    </xdr:from>
    <xdr:to>
      <xdr:col>15</xdr:col>
      <xdr:colOff>198120</xdr:colOff>
      <xdr:row>27</xdr:row>
      <xdr:rowOff>152400</xdr:rowOff>
    </xdr:to>
    <xdr:sp macro="" textlink="">
      <xdr:nvSpPr>
        <xdr:cNvPr id="113" name="Flowchart: Magnetic Disk 112">
          <a:extLst>
            <a:ext uri="{FF2B5EF4-FFF2-40B4-BE49-F238E27FC236}">
              <a16:creationId xmlns:a16="http://schemas.microsoft.com/office/drawing/2014/main" id="{00000000-0008-0000-0F00-000071000000}"/>
            </a:ext>
          </a:extLst>
        </xdr:cNvPr>
        <xdr:cNvSpPr/>
      </xdr:nvSpPr>
      <xdr:spPr>
        <a:xfrm>
          <a:off x="7787640" y="3665220"/>
          <a:ext cx="815340" cy="14249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7</xdr:col>
      <xdr:colOff>289560</xdr:colOff>
      <xdr:row>18</xdr:row>
      <xdr:rowOff>95250</xdr:rowOff>
    </xdr:from>
    <xdr:to>
      <xdr:col>8</xdr:col>
      <xdr:colOff>15240</xdr:colOff>
      <xdr:row>18</xdr:row>
      <xdr:rowOff>99060</xdr:rowOff>
    </xdr:to>
    <xdr:cxnSp macro="">
      <xdr:nvCxnSpPr>
        <xdr:cNvPr id="114" name="Straight Arrow Connector 113">
          <a:extLst>
            <a:ext uri="{FF2B5EF4-FFF2-40B4-BE49-F238E27FC236}">
              <a16:creationId xmlns:a16="http://schemas.microsoft.com/office/drawing/2014/main" id="{00000000-0008-0000-0F00-000072000000}"/>
            </a:ext>
          </a:extLst>
        </xdr:cNvPr>
        <xdr:cNvCxnSpPr>
          <a:stCxn id="110" idx="3"/>
          <a:endCxn id="111" idx="1"/>
        </xdr:cNvCxnSpPr>
      </xdr:nvCxnSpPr>
      <xdr:spPr>
        <a:xfrm>
          <a:off x="3817620" y="3387090"/>
          <a:ext cx="335280"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18</xdr:row>
      <xdr:rowOff>99060</xdr:rowOff>
    </xdr:from>
    <xdr:to>
      <xdr:col>10</xdr:col>
      <xdr:colOff>0</xdr:colOff>
      <xdr:row>20</xdr:row>
      <xdr:rowOff>7620</xdr:rowOff>
    </xdr:to>
    <xdr:cxnSp macro="">
      <xdr:nvCxnSpPr>
        <xdr:cNvPr id="115" name="Straight Arrow Connector 114">
          <a:extLst>
            <a:ext uri="{FF2B5EF4-FFF2-40B4-BE49-F238E27FC236}">
              <a16:creationId xmlns:a16="http://schemas.microsoft.com/office/drawing/2014/main" id="{00000000-0008-0000-0F00-000073000000}"/>
            </a:ext>
          </a:extLst>
        </xdr:cNvPr>
        <xdr:cNvCxnSpPr>
          <a:stCxn id="111" idx="3"/>
          <a:endCxn id="112" idx="1"/>
        </xdr:cNvCxnSpPr>
      </xdr:nvCxnSpPr>
      <xdr:spPr>
        <a:xfrm>
          <a:off x="5067300" y="3390900"/>
          <a:ext cx="289560" cy="2743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106680</xdr:colOff>
      <xdr:row>20</xdr:row>
      <xdr:rowOff>7620</xdr:rowOff>
    </xdr:from>
    <xdr:to>
      <xdr:col>13</xdr:col>
      <xdr:colOff>601980</xdr:colOff>
      <xdr:row>23</xdr:row>
      <xdr:rowOff>171450</xdr:rowOff>
    </xdr:to>
    <xdr:cxnSp macro="">
      <xdr:nvCxnSpPr>
        <xdr:cNvPr id="116" name="Straight Arrow Connector 115">
          <a:extLst>
            <a:ext uri="{FF2B5EF4-FFF2-40B4-BE49-F238E27FC236}">
              <a16:creationId xmlns:a16="http://schemas.microsoft.com/office/drawing/2014/main" id="{00000000-0008-0000-0F00-000074000000}"/>
            </a:ext>
          </a:extLst>
        </xdr:cNvPr>
        <xdr:cNvCxnSpPr>
          <a:stCxn id="112" idx="3"/>
          <a:endCxn id="113" idx="2"/>
        </xdr:cNvCxnSpPr>
      </xdr:nvCxnSpPr>
      <xdr:spPr>
        <a:xfrm>
          <a:off x="7292340" y="3665220"/>
          <a:ext cx="495300" cy="71247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53340</xdr:colOff>
      <xdr:row>26</xdr:row>
      <xdr:rowOff>160020</xdr:rowOff>
    </xdr:from>
    <xdr:to>
      <xdr:col>7</xdr:col>
      <xdr:colOff>289560</xdr:colOff>
      <xdr:row>30</xdr:row>
      <xdr:rowOff>106680</xdr:rowOff>
    </xdr:to>
    <xdr:sp macro="" textlink="">
      <xdr:nvSpPr>
        <xdr:cNvPr id="123" name="Rectangle 122">
          <a:extLst>
            <a:ext uri="{FF2B5EF4-FFF2-40B4-BE49-F238E27FC236}">
              <a16:creationId xmlns:a16="http://schemas.microsoft.com/office/drawing/2014/main" id="{00000000-0008-0000-0F00-00007B000000}"/>
            </a:ext>
          </a:extLst>
        </xdr:cNvPr>
        <xdr:cNvSpPr/>
      </xdr:nvSpPr>
      <xdr:spPr>
        <a:xfrm>
          <a:off x="2971800" y="49149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7</xdr:col>
      <xdr:colOff>289560</xdr:colOff>
      <xdr:row>28</xdr:row>
      <xdr:rowOff>133350</xdr:rowOff>
    </xdr:from>
    <xdr:to>
      <xdr:col>8</xdr:col>
      <xdr:colOff>15240</xdr:colOff>
      <xdr:row>28</xdr:row>
      <xdr:rowOff>144780</xdr:rowOff>
    </xdr:to>
    <xdr:cxnSp macro="">
      <xdr:nvCxnSpPr>
        <xdr:cNvPr id="124" name="Straight Arrow Connector 123">
          <a:extLst>
            <a:ext uri="{FF2B5EF4-FFF2-40B4-BE49-F238E27FC236}">
              <a16:creationId xmlns:a16="http://schemas.microsoft.com/office/drawing/2014/main" id="{00000000-0008-0000-0F00-00007C000000}"/>
            </a:ext>
          </a:extLst>
        </xdr:cNvPr>
        <xdr:cNvCxnSpPr>
          <a:stCxn id="123" idx="3"/>
          <a:endCxn id="149" idx="1"/>
        </xdr:cNvCxnSpPr>
      </xdr:nvCxnSpPr>
      <xdr:spPr>
        <a:xfrm>
          <a:off x="3817620" y="5253990"/>
          <a:ext cx="335280" cy="1143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27</xdr:row>
      <xdr:rowOff>76200</xdr:rowOff>
    </xdr:from>
    <xdr:to>
      <xdr:col>10</xdr:col>
      <xdr:colOff>22860</xdr:colOff>
      <xdr:row>28</xdr:row>
      <xdr:rowOff>144780</xdr:rowOff>
    </xdr:to>
    <xdr:cxnSp macro="">
      <xdr:nvCxnSpPr>
        <xdr:cNvPr id="127" name="Straight Arrow Connector 126">
          <a:extLst>
            <a:ext uri="{FF2B5EF4-FFF2-40B4-BE49-F238E27FC236}">
              <a16:creationId xmlns:a16="http://schemas.microsoft.com/office/drawing/2014/main" id="{00000000-0008-0000-0F00-00007F000000}"/>
            </a:ext>
          </a:extLst>
        </xdr:cNvPr>
        <xdr:cNvCxnSpPr>
          <a:stCxn id="149" idx="3"/>
          <a:endCxn id="38" idx="1"/>
        </xdr:cNvCxnSpPr>
      </xdr:nvCxnSpPr>
      <xdr:spPr>
        <a:xfrm flipV="1">
          <a:off x="5067300" y="5013960"/>
          <a:ext cx="312420" cy="2514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15240</xdr:colOff>
      <xdr:row>26</xdr:row>
      <xdr:rowOff>106680</xdr:rowOff>
    </xdr:from>
    <xdr:to>
      <xdr:col>9</xdr:col>
      <xdr:colOff>320040</xdr:colOff>
      <xdr:row>31</xdr:row>
      <xdr:rowOff>0</xdr:rowOff>
    </xdr:to>
    <xdr:sp macro="" textlink="">
      <xdr:nvSpPr>
        <xdr:cNvPr id="149" name="Rounded Rectangle 148">
          <a:extLst>
            <a:ext uri="{FF2B5EF4-FFF2-40B4-BE49-F238E27FC236}">
              <a16:creationId xmlns:a16="http://schemas.microsoft.com/office/drawing/2014/main" id="{00000000-0008-0000-0F00-000095000000}"/>
            </a:ext>
          </a:extLst>
        </xdr:cNvPr>
        <xdr:cNvSpPr/>
      </xdr:nvSpPr>
      <xdr:spPr>
        <a:xfrm>
          <a:off x="4152900" y="4861560"/>
          <a:ext cx="914400" cy="80772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Source</a:t>
          </a:r>
        </a:p>
        <a:p>
          <a:pPr algn="ctr"/>
          <a:r>
            <a:rPr lang="en-US" sz="1100" b="1"/>
            <a:t>File</a:t>
          </a:r>
        </a:p>
        <a:p>
          <a:pPr algn="ctr"/>
          <a:r>
            <a:rPr lang="en-US" sz="900"/>
            <a:t>(</a:t>
          </a:r>
          <a:r>
            <a:rPr lang="en-US" sz="900" b="1">
              <a:solidFill>
                <a:schemeClr val="tx2"/>
              </a:solidFill>
            </a:rPr>
            <a:t>Accounting</a:t>
          </a:r>
          <a:r>
            <a:rPr lang="en-US" sz="900"/>
            <a:t>  </a:t>
          </a:r>
          <a:endParaRPr lang="en-US" sz="900" baseline="0"/>
        </a:p>
        <a:p>
          <a:pPr algn="ctr"/>
          <a:r>
            <a:rPr lang="en-US" sz="900" baseline="0"/>
            <a:t> basis)</a:t>
          </a:r>
          <a:endParaRPr lang="en-US" sz="900"/>
        </a:p>
      </xdr:txBody>
    </xdr:sp>
    <xdr:clientData/>
  </xdr:twoCellAnchor>
  <xdr:twoCellAnchor>
    <xdr:from>
      <xdr:col>13</xdr:col>
      <xdr:colOff>129540</xdr:colOff>
      <xdr:row>23</xdr:row>
      <xdr:rowOff>171450</xdr:rowOff>
    </xdr:from>
    <xdr:to>
      <xdr:col>13</xdr:col>
      <xdr:colOff>601980</xdr:colOff>
      <xdr:row>27</xdr:row>
      <xdr:rowOff>76200</xdr:rowOff>
    </xdr:to>
    <xdr:cxnSp macro="">
      <xdr:nvCxnSpPr>
        <xdr:cNvPr id="155" name="Straight Arrow Connector 154">
          <a:extLst>
            <a:ext uri="{FF2B5EF4-FFF2-40B4-BE49-F238E27FC236}">
              <a16:creationId xmlns:a16="http://schemas.microsoft.com/office/drawing/2014/main" id="{00000000-0008-0000-0F00-00009B000000}"/>
            </a:ext>
          </a:extLst>
        </xdr:cNvPr>
        <xdr:cNvCxnSpPr>
          <a:stCxn id="38" idx="3"/>
          <a:endCxn id="113" idx="2"/>
        </xdr:cNvCxnSpPr>
      </xdr:nvCxnSpPr>
      <xdr:spPr>
        <a:xfrm flipV="1">
          <a:off x="7315200" y="4377690"/>
          <a:ext cx="472440" cy="63627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74295</xdr:colOff>
      <xdr:row>38</xdr:row>
      <xdr:rowOff>140970</xdr:rowOff>
    </xdr:from>
    <xdr:to>
      <xdr:col>7</xdr:col>
      <xdr:colOff>310515</xdr:colOff>
      <xdr:row>42</xdr:row>
      <xdr:rowOff>89535</xdr:rowOff>
    </xdr:to>
    <xdr:sp macro="" textlink="">
      <xdr:nvSpPr>
        <xdr:cNvPr id="168" name="Rectangle 167">
          <a:extLst>
            <a:ext uri="{FF2B5EF4-FFF2-40B4-BE49-F238E27FC236}">
              <a16:creationId xmlns:a16="http://schemas.microsoft.com/office/drawing/2014/main" id="{00000000-0008-0000-0F00-0000A8000000}"/>
            </a:ext>
          </a:extLst>
        </xdr:cNvPr>
        <xdr:cNvSpPr/>
      </xdr:nvSpPr>
      <xdr:spPr>
        <a:xfrm>
          <a:off x="3036570" y="7113270"/>
          <a:ext cx="845820" cy="67246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5715</xdr:colOff>
      <xdr:row>38</xdr:row>
      <xdr:rowOff>144780</xdr:rowOff>
    </xdr:from>
    <xdr:to>
      <xdr:col>9</xdr:col>
      <xdr:colOff>310515</xdr:colOff>
      <xdr:row>42</xdr:row>
      <xdr:rowOff>62865</xdr:rowOff>
    </xdr:to>
    <xdr:sp macro="" textlink="">
      <xdr:nvSpPr>
        <xdr:cNvPr id="169" name="Rounded Rectangle 168">
          <a:extLst>
            <a:ext uri="{FF2B5EF4-FFF2-40B4-BE49-F238E27FC236}">
              <a16:creationId xmlns:a16="http://schemas.microsoft.com/office/drawing/2014/main" id="{00000000-0008-0000-0F00-0000A9000000}"/>
            </a:ext>
          </a:extLst>
        </xdr:cNvPr>
        <xdr:cNvSpPr/>
      </xdr:nvSpPr>
      <xdr:spPr>
        <a:xfrm>
          <a:off x="4187190" y="7117080"/>
          <a:ext cx="914400" cy="64198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b="0">
              <a:solidFill>
                <a:sysClr val="windowText" lastClr="000000"/>
              </a:solidFill>
            </a:rPr>
            <a:t>(</a:t>
          </a:r>
          <a:r>
            <a:rPr lang="en-US" sz="900" b="1">
              <a:solidFill>
                <a:srgbClr val="C00000"/>
              </a:solidFill>
            </a:rPr>
            <a:t>Event</a:t>
          </a:r>
          <a:r>
            <a:rPr lang="en-US" sz="900" baseline="0"/>
            <a:t>)</a:t>
          </a:r>
          <a:endParaRPr lang="en-US" sz="900"/>
        </a:p>
      </xdr:txBody>
    </xdr:sp>
    <xdr:clientData/>
  </xdr:twoCellAnchor>
  <xdr:twoCellAnchor>
    <xdr:from>
      <xdr:col>10</xdr:col>
      <xdr:colOff>45720</xdr:colOff>
      <xdr:row>35</xdr:row>
      <xdr:rowOff>99060</xdr:rowOff>
    </xdr:from>
    <xdr:to>
      <xdr:col>13</xdr:col>
      <xdr:colOff>152400</xdr:colOff>
      <xdr:row>40</xdr:row>
      <xdr:rowOff>144780</xdr:rowOff>
    </xdr:to>
    <xdr:sp macro="" textlink="">
      <xdr:nvSpPr>
        <xdr:cNvPr id="170" name="Flowchart: Predefined Process 169">
          <a:extLst>
            <a:ext uri="{FF2B5EF4-FFF2-40B4-BE49-F238E27FC236}">
              <a16:creationId xmlns:a16="http://schemas.microsoft.com/office/drawing/2014/main" id="{00000000-0008-0000-0F00-0000AA000000}"/>
            </a:ext>
          </a:extLst>
        </xdr:cNvPr>
        <xdr:cNvSpPr/>
      </xdr:nvSpPr>
      <xdr:spPr>
        <a:xfrm>
          <a:off x="5402580" y="7597140"/>
          <a:ext cx="1935480" cy="96012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Aptitude</a:t>
          </a:r>
        </a:p>
        <a:p>
          <a:pPr algn="ctr"/>
          <a:endParaRPr lang="en-US" sz="1100" b="0"/>
        </a:p>
        <a:p>
          <a:pPr algn="ctr"/>
          <a:r>
            <a:rPr lang="en-US" sz="900" b="0"/>
            <a:t>(Standardize</a:t>
          </a:r>
          <a:r>
            <a:rPr lang="en-US" sz="900" b="0" baseline="0"/>
            <a:t> / Validate / Account Generation / Sub-Ledgers / Data Repository</a:t>
          </a:r>
          <a:endParaRPr lang="en-US" sz="900" b="0"/>
        </a:p>
        <a:p>
          <a:pPr algn="ctr"/>
          <a:endParaRPr lang="en-US" sz="1100" b="1"/>
        </a:p>
        <a:p>
          <a:pPr algn="ctr"/>
          <a:endParaRPr lang="en-US" sz="900"/>
        </a:p>
      </xdr:txBody>
    </xdr:sp>
    <xdr:clientData/>
  </xdr:twoCellAnchor>
  <xdr:twoCellAnchor>
    <xdr:from>
      <xdr:col>7</xdr:col>
      <xdr:colOff>310515</xdr:colOff>
      <xdr:row>40</xdr:row>
      <xdr:rowOff>103823</xdr:rowOff>
    </xdr:from>
    <xdr:to>
      <xdr:col>8</xdr:col>
      <xdr:colOff>5715</xdr:colOff>
      <xdr:row>40</xdr:row>
      <xdr:rowOff>115253</xdr:rowOff>
    </xdr:to>
    <xdr:cxnSp macro="">
      <xdr:nvCxnSpPr>
        <xdr:cNvPr id="171" name="Straight Arrow Connector 170">
          <a:extLst>
            <a:ext uri="{FF2B5EF4-FFF2-40B4-BE49-F238E27FC236}">
              <a16:creationId xmlns:a16="http://schemas.microsoft.com/office/drawing/2014/main" id="{00000000-0008-0000-0F00-0000AB000000}"/>
            </a:ext>
          </a:extLst>
        </xdr:cNvPr>
        <xdr:cNvCxnSpPr>
          <a:stCxn id="168" idx="3"/>
          <a:endCxn id="169" idx="1"/>
        </xdr:cNvCxnSpPr>
      </xdr:nvCxnSpPr>
      <xdr:spPr>
        <a:xfrm flipV="1">
          <a:off x="3882390" y="7438073"/>
          <a:ext cx="304800" cy="1143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310515</xdr:colOff>
      <xdr:row>38</xdr:row>
      <xdr:rowOff>31433</xdr:rowOff>
    </xdr:from>
    <xdr:to>
      <xdr:col>10</xdr:col>
      <xdr:colOff>45720</xdr:colOff>
      <xdr:row>40</xdr:row>
      <xdr:rowOff>103823</xdr:rowOff>
    </xdr:to>
    <xdr:cxnSp macro="">
      <xdr:nvCxnSpPr>
        <xdr:cNvPr id="172" name="Straight Arrow Connector 171">
          <a:extLst>
            <a:ext uri="{FF2B5EF4-FFF2-40B4-BE49-F238E27FC236}">
              <a16:creationId xmlns:a16="http://schemas.microsoft.com/office/drawing/2014/main" id="{00000000-0008-0000-0F00-0000AC000000}"/>
            </a:ext>
          </a:extLst>
        </xdr:cNvPr>
        <xdr:cNvCxnSpPr>
          <a:stCxn id="169" idx="3"/>
          <a:endCxn id="170" idx="1"/>
        </xdr:cNvCxnSpPr>
      </xdr:nvCxnSpPr>
      <xdr:spPr>
        <a:xfrm flipV="1">
          <a:off x="5101590" y="7003733"/>
          <a:ext cx="344805" cy="4343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586740</xdr:colOff>
      <xdr:row>34</xdr:row>
      <xdr:rowOff>45720</xdr:rowOff>
    </xdr:from>
    <xdr:to>
      <xdr:col>15</xdr:col>
      <xdr:colOff>182880</xdr:colOff>
      <xdr:row>42</xdr:row>
      <xdr:rowOff>0</xdr:rowOff>
    </xdr:to>
    <xdr:sp macro="" textlink="">
      <xdr:nvSpPr>
        <xdr:cNvPr id="176" name="Flowchart: Magnetic Disk 175">
          <a:extLst>
            <a:ext uri="{FF2B5EF4-FFF2-40B4-BE49-F238E27FC236}">
              <a16:creationId xmlns:a16="http://schemas.microsoft.com/office/drawing/2014/main" id="{00000000-0008-0000-0F00-0000B0000000}"/>
            </a:ext>
          </a:extLst>
        </xdr:cNvPr>
        <xdr:cNvSpPr/>
      </xdr:nvSpPr>
      <xdr:spPr>
        <a:xfrm>
          <a:off x="7772400" y="6263640"/>
          <a:ext cx="815340" cy="14173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13</xdr:col>
      <xdr:colOff>152400</xdr:colOff>
      <xdr:row>38</xdr:row>
      <xdr:rowOff>22860</xdr:rowOff>
    </xdr:from>
    <xdr:to>
      <xdr:col>13</xdr:col>
      <xdr:colOff>586740</xdr:colOff>
      <xdr:row>38</xdr:row>
      <xdr:rowOff>30480</xdr:rowOff>
    </xdr:to>
    <xdr:cxnSp macro="">
      <xdr:nvCxnSpPr>
        <xdr:cNvPr id="184" name="Straight Arrow Connector 183">
          <a:extLst>
            <a:ext uri="{FF2B5EF4-FFF2-40B4-BE49-F238E27FC236}">
              <a16:creationId xmlns:a16="http://schemas.microsoft.com/office/drawing/2014/main" id="{00000000-0008-0000-0F00-0000B8000000}"/>
            </a:ext>
          </a:extLst>
        </xdr:cNvPr>
        <xdr:cNvCxnSpPr>
          <a:stCxn id="170" idx="3"/>
          <a:endCxn id="176" idx="2"/>
        </xdr:cNvCxnSpPr>
      </xdr:nvCxnSpPr>
      <xdr:spPr>
        <a:xfrm flipV="1">
          <a:off x="7338060" y="6972300"/>
          <a:ext cx="4343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219807</xdr:colOff>
      <xdr:row>14</xdr:row>
      <xdr:rowOff>0</xdr:rowOff>
    </xdr:from>
    <xdr:to>
      <xdr:col>3</xdr:col>
      <xdr:colOff>73270</xdr:colOff>
      <xdr:row>31</xdr:row>
      <xdr:rowOff>131885</xdr:rowOff>
    </xdr:to>
    <xdr:sp macro="" textlink="">
      <xdr:nvSpPr>
        <xdr:cNvPr id="198" name="Down Arrow 197">
          <a:extLst>
            <a:ext uri="{FF2B5EF4-FFF2-40B4-BE49-F238E27FC236}">
              <a16:creationId xmlns:a16="http://schemas.microsoft.com/office/drawing/2014/main" id="{00000000-0008-0000-0F00-0000C6000000}"/>
            </a:ext>
          </a:extLst>
        </xdr:cNvPr>
        <xdr:cNvSpPr/>
      </xdr:nvSpPr>
      <xdr:spPr>
        <a:xfrm>
          <a:off x="835269" y="2520462"/>
          <a:ext cx="1084386" cy="3121269"/>
        </a:xfrm>
        <a:prstGeom prst="downArrow">
          <a:avLst/>
        </a:prstGeom>
      </xdr:spPr>
      <xdr:style>
        <a:lnRef idx="1">
          <a:schemeClr val="dk1"/>
        </a:lnRef>
        <a:fillRef idx="2">
          <a:schemeClr val="dk1"/>
        </a:fillRef>
        <a:effectRef idx="1">
          <a:schemeClr val="dk1"/>
        </a:effectRef>
        <a:fontRef idx="minor">
          <a:schemeClr val="dk1"/>
        </a:fontRef>
      </xdr:style>
      <xdr:txBody>
        <a:bodyPr vertOverflow="clip" horzOverflow="clip" vert="vert270" rtlCol="0" anchor="ctr"/>
        <a:lstStyle/>
        <a:p>
          <a:pPr algn="ctr"/>
          <a:r>
            <a:rPr lang="en-US" sz="1200" b="1"/>
            <a:t>Implementation of an Accounting</a:t>
          </a:r>
          <a:r>
            <a:rPr lang="en-US" sz="1200" b="1" baseline="0"/>
            <a:t> Hub</a:t>
          </a:r>
          <a:endParaRPr lang="en-US" sz="1200" b="1"/>
        </a:p>
      </xdr:txBody>
    </xdr:sp>
    <xdr:clientData/>
  </xdr:twoCellAnchor>
  <xdr:twoCellAnchor>
    <xdr:from>
      <xdr:col>6</xdr:col>
      <xdr:colOff>45720</xdr:colOff>
      <xdr:row>47</xdr:row>
      <xdr:rowOff>45720</xdr:rowOff>
    </xdr:from>
    <xdr:to>
      <xdr:col>7</xdr:col>
      <xdr:colOff>281940</xdr:colOff>
      <xdr:row>50</xdr:row>
      <xdr:rowOff>175260</xdr:rowOff>
    </xdr:to>
    <xdr:sp macro="" textlink="">
      <xdr:nvSpPr>
        <xdr:cNvPr id="34" name="Rectangle 33">
          <a:extLst>
            <a:ext uri="{FF2B5EF4-FFF2-40B4-BE49-F238E27FC236}">
              <a16:creationId xmlns:a16="http://schemas.microsoft.com/office/drawing/2014/main" id="{00000000-0008-0000-0F00-000022000000}"/>
            </a:ext>
          </a:extLst>
        </xdr:cNvPr>
        <xdr:cNvSpPr/>
      </xdr:nvSpPr>
      <xdr:spPr>
        <a:xfrm>
          <a:off x="3020451" y="6493412"/>
          <a:ext cx="851681" cy="65707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15240</xdr:colOff>
      <xdr:row>47</xdr:row>
      <xdr:rowOff>68580</xdr:rowOff>
    </xdr:from>
    <xdr:to>
      <xdr:col>9</xdr:col>
      <xdr:colOff>320040</xdr:colOff>
      <xdr:row>50</xdr:row>
      <xdr:rowOff>167640</xdr:rowOff>
    </xdr:to>
    <xdr:sp macro="" textlink="">
      <xdr:nvSpPr>
        <xdr:cNvPr id="35" name="Rounded Rectangle 34">
          <a:extLst>
            <a:ext uri="{FF2B5EF4-FFF2-40B4-BE49-F238E27FC236}">
              <a16:creationId xmlns:a16="http://schemas.microsoft.com/office/drawing/2014/main" id="{00000000-0008-0000-0F00-000023000000}"/>
            </a:ext>
          </a:extLst>
        </xdr:cNvPr>
        <xdr:cNvSpPr/>
      </xdr:nvSpPr>
      <xdr:spPr>
        <a:xfrm>
          <a:off x="4220894" y="6516272"/>
          <a:ext cx="920261" cy="626599"/>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b="0">
              <a:solidFill>
                <a:sysClr val="windowText" lastClr="000000"/>
              </a:solidFill>
            </a:rPr>
            <a:t>(</a:t>
          </a:r>
          <a:r>
            <a:rPr lang="en-US" sz="900" b="1">
              <a:solidFill>
                <a:srgbClr val="C00000"/>
              </a:solidFill>
            </a:rPr>
            <a:t>Event</a:t>
          </a:r>
          <a:r>
            <a:rPr lang="en-US" sz="900" baseline="0"/>
            <a:t>)</a:t>
          </a:r>
          <a:endParaRPr lang="en-US" sz="900"/>
        </a:p>
      </xdr:txBody>
    </xdr:sp>
    <xdr:clientData/>
  </xdr:twoCellAnchor>
  <xdr:twoCellAnchor>
    <xdr:from>
      <xdr:col>10</xdr:col>
      <xdr:colOff>45720</xdr:colOff>
      <xdr:row>46</xdr:row>
      <xdr:rowOff>99060</xdr:rowOff>
    </xdr:from>
    <xdr:to>
      <xdr:col>13</xdr:col>
      <xdr:colOff>152400</xdr:colOff>
      <xdr:row>51</xdr:row>
      <xdr:rowOff>144780</xdr:rowOff>
    </xdr:to>
    <xdr:sp macro="" textlink="">
      <xdr:nvSpPr>
        <xdr:cNvPr id="39" name="Flowchart: Predefined Process 38">
          <a:extLst>
            <a:ext uri="{FF2B5EF4-FFF2-40B4-BE49-F238E27FC236}">
              <a16:creationId xmlns:a16="http://schemas.microsoft.com/office/drawing/2014/main" id="{00000000-0008-0000-0F00-000027000000}"/>
            </a:ext>
          </a:extLst>
        </xdr:cNvPr>
        <xdr:cNvSpPr/>
      </xdr:nvSpPr>
      <xdr:spPr>
        <a:xfrm>
          <a:off x="5482297" y="6370906"/>
          <a:ext cx="1953065" cy="924951"/>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Aptitude</a:t>
          </a:r>
        </a:p>
        <a:p>
          <a:pPr algn="ctr"/>
          <a:endParaRPr lang="en-US" sz="1100" b="0"/>
        </a:p>
        <a:p>
          <a:pPr algn="ctr"/>
          <a:r>
            <a:rPr lang="en-US" sz="900" b="0"/>
            <a:t>(Standardize</a:t>
          </a:r>
          <a:r>
            <a:rPr lang="en-US" sz="900" b="0" baseline="0"/>
            <a:t> / Validate / Account Generation / Sub-Ledgers / Data Repository</a:t>
          </a:r>
          <a:endParaRPr lang="en-US" sz="900" b="0"/>
        </a:p>
        <a:p>
          <a:pPr algn="ctr"/>
          <a:endParaRPr lang="en-US" sz="1100" b="1"/>
        </a:p>
        <a:p>
          <a:pPr algn="ctr"/>
          <a:endParaRPr lang="en-US" sz="900"/>
        </a:p>
      </xdr:txBody>
    </xdr:sp>
    <xdr:clientData/>
  </xdr:twoCellAnchor>
  <xdr:twoCellAnchor>
    <xdr:from>
      <xdr:col>7</xdr:col>
      <xdr:colOff>281940</xdr:colOff>
      <xdr:row>49</xdr:row>
      <xdr:rowOff>19050</xdr:rowOff>
    </xdr:from>
    <xdr:to>
      <xdr:col>8</xdr:col>
      <xdr:colOff>15240</xdr:colOff>
      <xdr:row>49</xdr:row>
      <xdr:rowOff>26670</xdr:rowOff>
    </xdr:to>
    <xdr:cxnSp macro="">
      <xdr:nvCxnSpPr>
        <xdr:cNvPr id="40" name="Straight Arrow Connector 39">
          <a:extLst>
            <a:ext uri="{FF2B5EF4-FFF2-40B4-BE49-F238E27FC236}">
              <a16:creationId xmlns:a16="http://schemas.microsoft.com/office/drawing/2014/main" id="{00000000-0008-0000-0F00-000028000000}"/>
            </a:ext>
          </a:extLst>
        </xdr:cNvPr>
        <xdr:cNvCxnSpPr>
          <a:stCxn id="34" idx="3"/>
          <a:endCxn id="35" idx="1"/>
        </xdr:cNvCxnSpPr>
      </xdr:nvCxnSpPr>
      <xdr:spPr>
        <a:xfrm>
          <a:off x="3872132" y="6818435"/>
          <a:ext cx="348762"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49</xdr:row>
      <xdr:rowOff>26670</xdr:rowOff>
    </xdr:from>
    <xdr:to>
      <xdr:col>10</xdr:col>
      <xdr:colOff>45720</xdr:colOff>
      <xdr:row>49</xdr:row>
      <xdr:rowOff>30480</xdr:rowOff>
    </xdr:to>
    <xdr:cxnSp macro="">
      <xdr:nvCxnSpPr>
        <xdr:cNvPr id="41" name="Straight Arrow Connector 40">
          <a:extLst>
            <a:ext uri="{FF2B5EF4-FFF2-40B4-BE49-F238E27FC236}">
              <a16:creationId xmlns:a16="http://schemas.microsoft.com/office/drawing/2014/main" id="{00000000-0008-0000-0F00-000029000000}"/>
            </a:ext>
          </a:extLst>
        </xdr:cNvPr>
        <xdr:cNvCxnSpPr>
          <a:stCxn id="35" idx="3"/>
          <a:endCxn id="39" idx="1"/>
        </xdr:cNvCxnSpPr>
      </xdr:nvCxnSpPr>
      <xdr:spPr>
        <a:xfrm>
          <a:off x="5141155" y="6826055"/>
          <a:ext cx="341142"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586740</xdr:colOff>
      <xdr:row>45</xdr:row>
      <xdr:rowOff>45720</xdr:rowOff>
    </xdr:from>
    <xdr:to>
      <xdr:col>15</xdr:col>
      <xdr:colOff>182880</xdr:colOff>
      <xdr:row>53</xdr:row>
      <xdr:rowOff>0</xdr:rowOff>
    </xdr:to>
    <xdr:sp macro="" textlink="">
      <xdr:nvSpPr>
        <xdr:cNvPr id="42" name="Flowchart: Magnetic Disk 41">
          <a:extLst>
            <a:ext uri="{FF2B5EF4-FFF2-40B4-BE49-F238E27FC236}">
              <a16:creationId xmlns:a16="http://schemas.microsoft.com/office/drawing/2014/main" id="{00000000-0008-0000-0F00-00002A000000}"/>
            </a:ext>
          </a:extLst>
        </xdr:cNvPr>
        <xdr:cNvSpPr/>
      </xdr:nvSpPr>
      <xdr:spPr>
        <a:xfrm>
          <a:off x="7869702" y="6141720"/>
          <a:ext cx="827063" cy="1361049"/>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13</xdr:col>
      <xdr:colOff>152400</xdr:colOff>
      <xdr:row>49</xdr:row>
      <xdr:rowOff>22860</xdr:rowOff>
    </xdr:from>
    <xdr:to>
      <xdr:col>13</xdr:col>
      <xdr:colOff>586740</xdr:colOff>
      <xdr:row>49</xdr:row>
      <xdr:rowOff>30480</xdr:rowOff>
    </xdr:to>
    <xdr:cxnSp macro="">
      <xdr:nvCxnSpPr>
        <xdr:cNvPr id="43" name="Straight Arrow Connector 42">
          <a:extLst>
            <a:ext uri="{FF2B5EF4-FFF2-40B4-BE49-F238E27FC236}">
              <a16:creationId xmlns:a16="http://schemas.microsoft.com/office/drawing/2014/main" id="{00000000-0008-0000-0F00-00002B000000}"/>
            </a:ext>
          </a:extLst>
        </xdr:cNvPr>
        <xdr:cNvCxnSpPr>
          <a:stCxn id="39" idx="3"/>
          <a:endCxn id="42" idx="2"/>
        </xdr:cNvCxnSpPr>
      </xdr:nvCxnSpPr>
      <xdr:spPr>
        <a:xfrm flipV="1">
          <a:off x="7435362" y="6822245"/>
          <a:ext cx="4343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76200</xdr:colOff>
      <xdr:row>34</xdr:row>
      <xdr:rowOff>95250</xdr:rowOff>
    </xdr:from>
    <xdr:to>
      <xdr:col>7</xdr:col>
      <xdr:colOff>312420</xdr:colOff>
      <xdr:row>38</xdr:row>
      <xdr:rowOff>41910</xdr:rowOff>
    </xdr:to>
    <xdr:sp macro="" textlink="">
      <xdr:nvSpPr>
        <xdr:cNvPr id="44" name="Rectangle 43">
          <a:extLst>
            <a:ext uri="{FF2B5EF4-FFF2-40B4-BE49-F238E27FC236}">
              <a16:creationId xmlns:a16="http://schemas.microsoft.com/office/drawing/2014/main" id="{00000000-0008-0000-0F00-00002C000000}"/>
            </a:ext>
          </a:extLst>
        </xdr:cNvPr>
        <xdr:cNvSpPr/>
      </xdr:nvSpPr>
      <xdr:spPr>
        <a:xfrm>
          <a:off x="3038475" y="6343650"/>
          <a:ext cx="845820" cy="67056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7</xdr:col>
      <xdr:colOff>600075</xdr:colOff>
      <xdr:row>34</xdr:row>
      <xdr:rowOff>66675</xdr:rowOff>
    </xdr:from>
    <xdr:to>
      <xdr:col>9</xdr:col>
      <xdr:colOff>295275</xdr:colOff>
      <xdr:row>38</xdr:row>
      <xdr:rowOff>57150</xdr:rowOff>
    </xdr:to>
    <xdr:sp macro="" textlink="">
      <xdr:nvSpPr>
        <xdr:cNvPr id="48" name="Rounded Rectangle 47">
          <a:extLst>
            <a:ext uri="{FF2B5EF4-FFF2-40B4-BE49-F238E27FC236}">
              <a16:creationId xmlns:a16="http://schemas.microsoft.com/office/drawing/2014/main" id="{00000000-0008-0000-0F00-000030000000}"/>
            </a:ext>
          </a:extLst>
        </xdr:cNvPr>
        <xdr:cNvSpPr/>
      </xdr:nvSpPr>
      <xdr:spPr>
        <a:xfrm>
          <a:off x="4171950" y="6315075"/>
          <a:ext cx="914400" cy="71437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a:t>(</a:t>
          </a:r>
          <a:r>
            <a:rPr lang="en-US" sz="900" b="1">
              <a:solidFill>
                <a:schemeClr val="tx2"/>
              </a:solidFill>
            </a:rPr>
            <a:t>Accounting</a:t>
          </a:r>
          <a:r>
            <a:rPr lang="en-US" sz="900" baseline="0"/>
            <a:t>)</a:t>
          </a:r>
          <a:endParaRPr lang="en-US" sz="900"/>
        </a:p>
      </xdr:txBody>
    </xdr:sp>
    <xdr:clientData/>
  </xdr:twoCellAnchor>
  <xdr:twoCellAnchor>
    <xdr:from>
      <xdr:col>7</xdr:col>
      <xdr:colOff>312420</xdr:colOff>
      <xdr:row>36</xdr:row>
      <xdr:rowOff>61913</xdr:rowOff>
    </xdr:from>
    <xdr:to>
      <xdr:col>7</xdr:col>
      <xdr:colOff>600075</xdr:colOff>
      <xdr:row>36</xdr:row>
      <xdr:rowOff>68580</xdr:rowOff>
    </xdr:to>
    <xdr:cxnSp macro="">
      <xdr:nvCxnSpPr>
        <xdr:cNvPr id="49" name="Straight Arrow Connector 48">
          <a:extLst>
            <a:ext uri="{FF2B5EF4-FFF2-40B4-BE49-F238E27FC236}">
              <a16:creationId xmlns:a16="http://schemas.microsoft.com/office/drawing/2014/main" id="{00000000-0008-0000-0F00-000031000000}"/>
            </a:ext>
          </a:extLst>
        </xdr:cNvPr>
        <xdr:cNvCxnSpPr>
          <a:stCxn id="44" idx="3"/>
          <a:endCxn id="48" idx="1"/>
        </xdr:cNvCxnSpPr>
      </xdr:nvCxnSpPr>
      <xdr:spPr>
        <a:xfrm flipV="1">
          <a:off x="3884295" y="6672263"/>
          <a:ext cx="287655" cy="6667"/>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295275</xdr:colOff>
      <xdr:row>36</xdr:row>
      <xdr:rowOff>61913</xdr:rowOff>
    </xdr:from>
    <xdr:to>
      <xdr:col>10</xdr:col>
      <xdr:colOff>45720</xdr:colOff>
      <xdr:row>38</xdr:row>
      <xdr:rowOff>31433</xdr:rowOff>
    </xdr:to>
    <xdr:cxnSp macro="">
      <xdr:nvCxnSpPr>
        <xdr:cNvPr id="52" name="Straight Arrow Connector 51">
          <a:extLst>
            <a:ext uri="{FF2B5EF4-FFF2-40B4-BE49-F238E27FC236}">
              <a16:creationId xmlns:a16="http://schemas.microsoft.com/office/drawing/2014/main" id="{00000000-0008-0000-0F00-000034000000}"/>
            </a:ext>
          </a:extLst>
        </xdr:cNvPr>
        <xdr:cNvCxnSpPr>
          <a:stCxn id="48" idx="3"/>
          <a:endCxn id="170" idx="1"/>
        </xdr:cNvCxnSpPr>
      </xdr:nvCxnSpPr>
      <xdr:spPr>
        <a:xfrm>
          <a:off x="5086350" y="6672263"/>
          <a:ext cx="360045" cy="33147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142875</xdr:colOff>
      <xdr:row>33</xdr:row>
      <xdr:rowOff>19050</xdr:rowOff>
    </xdr:from>
    <xdr:to>
      <xdr:col>3</xdr:col>
      <xdr:colOff>180975</xdr:colOff>
      <xdr:row>42</xdr:row>
      <xdr:rowOff>142875</xdr:rowOff>
    </xdr:to>
    <xdr:sp macro="" textlink="">
      <xdr:nvSpPr>
        <xdr:cNvPr id="16" name="Down Arrow 15">
          <a:extLst>
            <a:ext uri="{FF2B5EF4-FFF2-40B4-BE49-F238E27FC236}">
              <a16:creationId xmlns:a16="http://schemas.microsoft.com/office/drawing/2014/main" id="{00000000-0008-0000-0F00-000010000000}"/>
            </a:ext>
          </a:extLst>
        </xdr:cNvPr>
        <xdr:cNvSpPr/>
      </xdr:nvSpPr>
      <xdr:spPr>
        <a:xfrm>
          <a:off x="752475" y="6086475"/>
          <a:ext cx="1143000" cy="1752600"/>
        </a:xfrm>
        <a:prstGeom prst="downArrow">
          <a:avLst/>
        </a:prstGeom>
      </xdr:spPr>
      <xdr:style>
        <a:lnRef idx="1">
          <a:schemeClr val="dk1"/>
        </a:lnRef>
        <a:fillRef idx="2">
          <a:schemeClr val="dk1"/>
        </a:fillRef>
        <a:effectRef idx="1">
          <a:schemeClr val="dk1"/>
        </a:effectRef>
        <a:fontRef idx="minor">
          <a:schemeClr val="dk1"/>
        </a:fontRef>
      </xdr:style>
      <xdr:txBody>
        <a:bodyPr vertOverflow="clip" horzOverflow="clip" vert="vert270" rtlCol="0" anchor="ctr"/>
        <a:lstStyle/>
        <a:p>
          <a:pPr algn="ctr"/>
          <a:r>
            <a:rPr lang="en-US" sz="1100" b="1"/>
            <a:t>Convert</a:t>
          </a:r>
          <a:r>
            <a:rPr lang="en-US" sz="1100" b="1" baseline="0"/>
            <a:t> all feeds to </a:t>
          </a:r>
          <a:r>
            <a:rPr lang="en-US" sz="1100" b="1" baseline="0">
              <a:solidFill>
                <a:srgbClr val="FF0000"/>
              </a:solidFill>
            </a:rPr>
            <a:t>Event</a:t>
          </a:r>
          <a:r>
            <a:rPr lang="en-US" sz="1100" b="1" baseline="0"/>
            <a:t> basis</a:t>
          </a:r>
          <a:endParaRPr lang="en-US" sz="1100" b="1"/>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160020</xdr:colOff>
      <xdr:row>11</xdr:row>
      <xdr:rowOff>7621</xdr:rowOff>
    </xdr:from>
    <xdr:to>
      <xdr:col>5</xdr:col>
      <xdr:colOff>106680</xdr:colOff>
      <xdr:row>13</xdr:row>
      <xdr:rowOff>76200</xdr:rowOff>
    </xdr:to>
    <xdr:sp macro="" textlink="">
      <xdr:nvSpPr>
        <xdr:cNvPr id="2" name="Rectangle 1">
          <a:extLst>
            <a:ext uri="{FF2B5EF4-FFF2-40B4-BE49-F238E27FC236}">
              <a16:creationId xmlns:a16="http://schemas.microsoft.com/office/drawing/2014/main" id="{00000000-0008-0000-1000-000002000000}"/>
            </a:ext>
          </a:extLst>
        </xdr:cNvPr>
        <xdr:cNvSpPr/>
      </xdr:nvSpPr>
      <xdr:spPr>
        <a:xfrm>
          <a:off x="1988820" y="2598421"/>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3</xdr:col>
      <xdr:colOff>152400</xdr:colOff>
      <xdr:row>15</xdr:row>
      <xdr:rowOff>0</xdr:rowOff>
    </xdr:from>
    <xdr:to>
      <xdr:col>5</xdr:col>
      <xdr:colOff>137160</xdr:colOff>
      <xdr:row>17</xdr:row>
      <xdr:rowOff>121920</xdr:rowOff>
    </xdr:to>
    <xdr:sp macro="" textlink="">
      <xdr:nvSpPr>
        <xdr:cNvPr id="3" name="Rounded Rectangle 2">
          <a:extLst>
            <a:ext uri="{FF2B5EF4-FFF2-40B4-BE49-F238E27FC236}">
              <a16:creationId xmlns:a16="http://schemas.microsoft.com/office/drawing/2014/main" id="{00000000-0008-0000-1000-000003000000}"/>
            </a:ext>
          </a:extLst>
        </xdr:cNvPr>
        <xdr:cNvSpPr/>
      </xdr:nvSpPr>
      <xdr:spPr>
        <a:xfrm>
          <a:off x="71628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3</xdr:col>
      <xdr:colOff>152400</xdr:colOff>
      <xdr:row>19</xdr:row>
      <xdr:rowOff>45721</xdr:rowOff>
    </xdr:from>
    <xdr:to>
      <xdr:col>5</xdr:col>
      <xdr:colOff>137160</xdr:colOff>
      <xdr:row>21</xdr:row>
      <xdr:rowOff>38100</xdr:rowOff>
    </xdr:to>
    <xdr:sp macro="" textlink="">
      <xdr:nvSpPr>
        <xdr:cNvPr id="4" name="Flowchart: Predefined Process 3">
          <a:extLst>
            <a:ext uri="{FF2B5EF4-FFF2-40B4-BE49-F238E27FC236}">
              <a16:creationId xmlns:a16="http://schemas.microsoft.com/office/drawing/2014/main" id="{00000000-0008-0000-1000-000004000000}"/>
            </a:ext>
          </a:extLst>
        </xdr:cNvPr>
        <xdr:cNvSpPr/>
      </xdr:nvSpPr>
      <xdr:spPr>
        <a:xfrm>
          <a:off x="716280" y="3337561"/>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3</xdr:col>
      <xdr:colOff>152400</xdr:colOff>
      <xdr:row>22</xdr:row>
      <xdr:rowOff>175260</xdr:rowOff>
    </xdr:from>
    <xdr:to>
      <xdr:col>5</xdr:col>
      <xdr:colOff>129540</xdr:colOff>
      <xdr:row>27</xdr:row>
      <xdr:rowOff>152400</xdr:rowOff>
    </xdr:to>
    <xdr:sp macro="" textlink="">
      <xdr:nvSpPr>
        <xdr:cNvPr id="5" name="Flowchart: Magnetic Disk 4">
          <a:extLst>
            <a:ext uri="{FF2B5EF4-FFF2-40B4-BE49-F238E27FC236}">
              <a16:creationId xmlns:a16="http://schemas.microsoft.com/office/drawing/2014/main" id="{00000000-0008-0000-1000-000005000000}"/>
            </a:ext>
          </a:extLst>
        </xdr:cNvPr>
        <xdr:cNvSpPr/>
      </xdr:nvSpPr>
      <xdr:spPr>
        <a:xfrm>
          <a:off x="716280" y="40157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11</xdr:col>
      <xdr:colOff>30480</xdr:colOff>
      <xdr:row>19</xdr:row>
      <xdr:rowOff>68580</xdr:rowOff>
    </xdr:from>
    <xdr:to>
      <xdr:col>12</xdr:col>
      <xdr:colOff>297180</xdr:colOff>
      <xdr:row>21</xdr:row>
      <xdr:rowOff>60960</xdr:rowOff>
    </xdr:to>
    <xdr:sp macro="" textlink="">
      <xdr:nvSpPr>
        <xdr:cNvPr id="6" name="Flowchart: Predefined Process 5">
          <a:extLst>
            <a:ext uri="{FF2B5EF4-FFF2-40B4-BE49-F238E27FC236}">
              <a16:creationId xmlns:a16="http://schemas.microsoft.com/office/drawing/2014/main" id="{00000000-0008-0000-1000-000006000000}"/>
            </a:ext>
          </a:extLst>
        </xdr:cNvPr>
        <xdr:cNvSpPr/>
      </xdr:nvSpPr>
      <xdr:spPr>
        <a:xfrm>
          <a:off x="297942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8</xdr:col>
      <xdr:colOff>0</xdr:colOff>
      <xdr:row>11</xdr:row>
      <xdr:rowOff>0</xdr:rowOff>
    </xdr:from>
    <xdr:to>
      <xdr:col>9</xdr:col>
      <xdr:colOff>259080</xdr:colOff>
      <xdr:row>13</xdr:row>
      <xdr:rowOff>68579</xdr:rowOff>
    </xdr:to>
    <xdr:sp macro="" textlink="">
      <xdr:nvSpPr>
        <xdr:cNvPr id="7" name="Rectangle 6">
          <a:extLst>
            <a:ext uri="{FF2B5EF4-FFF2-40B4-BE49-F238E27FC236}">
              <a16:creationId xmlns:a16="http://schemas.microsoft.com/office/drawing/2014/main" id="{00000000-0008-0000-1000-000007000000}"/>
            </a:ext>
          </a:extLst>
        </xdr:cNvPr>
        <xdr:cNvSpPr/>
      </xdr:nvSpPr>
      <xdr:spPr>
        <a:xfrm>
          <a:off x="3390900" y="91440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7</xdr:col>
      <xdr:colOff>152400</xdr:colOff>
      <xdr:row>15</xdr:row>
      <xdr:rowOff>0</xdr:rowOff>
    </xdr:from>
    <xdr:to>
      <xdr:col>9</xdr:col>
      <xdr:colOff>274320</xdr:colOff>
      <xdr:row>17</xdr:row>
      <xdr:rowOff>121920</xdr:rowOff>
    </xdr:to>
    <xdr:sp macro="" textlink="">
      <xdr:nvSpPr>
        <xdr:cNvPr id="8" name="Rounded Rectangle 7">
          <a:extLst>
            <a:ext uri="{FF2B5EF4-FFF2-40B4-BE49-F238E27FC236}">
              <a16:creationId xmlns:a16="http://schemas.microsoft.com/office/drawing/2014/main" id="{00000000-0008-0000-1000-000008000000}"/>
            </a:ext>
          </a:extLst>
        </xdr:cNvPr>
        <xdr:cNvSpPr/>
      </xdr:nvSpPr>
      <xdr:spPr>
        <a:xfrm>
          <a:off x="198882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15240</xdr:colOff>
      <xdr:row>15</xdr:row>
      <xdr:rowOff>22860</xdr:rowOff>
    </xdr:from>
    <xdr:to>
      <xdr:col>12</xdr:col>
      <xdr:colOff>0</xdr:colOff>
      <xdr:row>17</xdr:row>
      <xdr:rowOff>144780</xdr:rowOff>
    </xdr:to>
    <xdr:sp macro="" textlink="">
      <xdr:nvSpPr>
        <xdr:cNvPr id="10" name="Rounded Rectangle 9">
          <a:extLst>
            <a:ext uri="{FF2B5EF4-FFF2-40B4-BE49-F238E27FC236}">
              <a16:creationId xmlns:a16="http://schemas.microsoft.com/office/drawing/2014/main" id="{00000000-0008-0000-1000-00000A000000}"/>
            </a:ext>
          </a:extLst>
        </xdr:cNvPr>
        <xdr:cNvSpPr/>
      </xdr:nvSpPr>
      <xdr:spPr>
        <a:xfrm>
          <a:off x="2651760" y="258318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38100</xdr:colOff>
      <xdr:row>11</xdr:row>
      <xdr:rowOff>22860</xdr:rowOff>
    </xdr:from>
    <xdr:to>
      <xdr:col>11</xdr:col>
      <xdr:colOff>297180</xdr:colOff>
      <xdr:row>13</xdr:row>
      <xdr:rowOff>91439</xdr:rowOff>
    </xdr:to>
    <xdr:sp macro="" textlink="">
      <xdr:nvSpPr>
        <xdr:cNvPr id="12" name="Rectangle 11">
          <a:extLst>
            <a:ext uri="{FF2B5EF4-FFF2-40B4-BE49-F238E27FC236}">
              <a16:creationId xmlns:a16="http://schemas.microsoft.com/office/drawing/2014/main" id="{00000000-0008-0000-1000-00000C000000}"/>
            </a:ext>
          </a:extLst>
        </xdr:cNvPr>
        <xdr:cNvSpPr/>
      </xdr:nvSpPr>
      <xdr:spPr>
        <a:xfrm>
          <a:off x="4053840" y="93726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76200</xdr:colOff>
      <xdr:row>11</xdr:row>
      <xdr:rowOff>30480</xdr:rowOff>
    </xdr:from>
    <xdr:to>
      <xdr:col>14</xdr:col>
      <xdr:colOff>22860</xdr:colOff>
      <xdr:row>13</xdr:row>
      <xdr:rowOff>99059</xdr:rowOff>
    </xdr:to>
    <xdr:sp macro="" textlink="">
      <xdr:nvSpPr>
        <xdr:cNvPr id="14" name="Rectangle 13">
          <a:extLst>
            <a:ext uri="{FF2B5EF4-FFF2-40B4-BE49-F238E27FC236}">
              <a16:creationId xmlns:a16="http://schemas.microsoft.com/office/drawing/2014/main" id="{00000000-0008-0000-1000-00000E000000}"/>
            </a:ext>
          </a:extLst>
        </xdr:cNvPr>
        <xdr:cNvSpPr/>
      </xdr:nvSpPr>
      <xdr:spPr>
        <a:xfrm>
          <a:off x="4716780" y="94488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60960</xdr:colOff>
      <xdr:row>15</xdr:row>
      <xdr:rowOff>15240</xdr:rowOff>
    </xdr:from>
    <xdr:to>
      <xdr:col>14</xdr:col>
      <xdr:colOff>45720</xdr:colOff>
      <xdr:row>17</xdr:row>
      <xdr:rowOff>137160</xdr:rowOff>
    </xdr:to>
    <xdr:sp macro="" textlink="">
      <xdr:nvSpPr>
        <xdr:cNvPr id="15" name="Rounded Rectangle 14">
          <a:extLst>
            <a:ext uri="{FF2B5EF4-FFF2-40B4-BE49-F238E27FC236}">
              <a16:creationId xmlns:a16="http://schemas.microsoft.com/office/drawing/2014/main" id="{00000000-0008-0000-1000-00000F000000}"/>
            </a:ext>
          </a:extLst>
        </xdr:cNvPr>
        <xdr:cNvSpPr/>
      </xdr:nvSpPr>
      <xdr:spPr>
        <a:xfrm>
          <a:off x="332232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7</xdr:col>
      <xdr:colOff>152400</xdr:colOff>
      <xdr:row>19</xdr:row>
      <xdr:rowOff>76200</xdr:rowOff>
    </xdr:from>
    <xdr:to>
      <xdr:col>9</xdr:col>
      <xdr:colOff>274320</xdr:colOff>
      <xdr:row>21</xdr:row>
      <xdr:rowOff>68579</xdr:rowOff>
    </xdr:to>
    <xdr:sp macro="" textlink="">
      <xdr:nvSpPr>
        <xdr:cNvPr id="16" name="Flowchart: Predefined Process 15">
          <a:extLst>
            <a:ext uri="{FF2B5EF4-FFF2-40B4-BE49-F238E27FC236}">
              <a16:creationId xmlns:a16="http://schemas.microsoft.com/office/drawing/2014/main" id="{00000000-0008-0000-1000-000010000000}"/>
            </a:ext>
          </a:extLst>
        </xdr:cNvPr>
        <xdr:cNvSpPr/>
      </xdr:nvSpPr>
      <xdr:spPr>
        <a:xfrm>
          <a:off x="1988820" y="3368040"/>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9</xdr:col>
      <xdr:colOff>205740</xdr:colOff>
      <xdr:row>23</xdr:row>
      <xdr:rowOff>76200</xdr:rowOff>
    </xdr:from>
    <xdr:to>
      <xdr:col>11</xdr:col>
      <xdr:colOff>182880</xdr:colOff>
      <xdr:row>28</xdr:row>
      <xdr:rowOff>53340</xdr:rowOff>
    </xdr:to>
    <xdr:sp macro="" textlink="">
      <xdr:nvSpPr>
        <xdr:cNvPr id="17" name="Flowchart: Magnetic Disk 16">
          <a:extLst>
            <a:ext uri="{FF2B5EF4-FFF2-40B4-BE49-F238E27FC236}">
              <a16:creationId xmlns:a16="http://schemas.microsoft.com/office/drawing/2014/main" id="{00000000-0008-0000-1000-000011000000}"/>
            </a:ext>
          </a:extLst>
        </xdr:cNvPr>
        <xdr:cNvSpPr/>
      </xdr:nvSpPr>
      <xdr:spPr>
        <a:xfrm>
          <a:off x="2529840" y="409956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15</xdr:col>
      <xdr:colOff>0</xdr:colOff>
      <xdr:row>11</xdr:row>
      <xdr:rowOff>15240</xdr:rowOff>
    </xdr:from>
    <xdr:to>
      <xdr:col>17</xdr:col>
      <xdr:colOff>0</xdr:colOff>
      <xdr:row>13</xdr:row>
      <xdr:rowOff>83819</xdr:rowOff>
    </xdr:to>
    <xdr:sp macro="" textlink="">
      <xdr:nvSpPr>
        <xdr:cNvPr id="18" name="Rectangle 17">
          <a:extLst>
            <a:ext uri="{FF2B5EF4-FFF2-40B4-BE49-F238E27FC236}">
              <a16:creationId xmlns:a16="http://schemas.microsoft.com/office/drawing/2014/main" id="{00000000-0008-0000-1000-000012000000}"/>
            </a:ext>
          </a:extLst>
        </xdr:cNvPr>
        <xdr:cNvSpPr/>
      </xdr:nvSpPr>
      <xdr:spPr>
        <a:xfrm>
          <a:off x="5433060" y="2606040"/>
          <a:ext cx="62484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17</xdr:col>
      <xdr:colOff>60960</xdr:colOff>
      <xdr:row>11</xdr:row>
      <xdr:rowOff>7620</xdr:rowOff>
    </xdr:from>
    <xdr:to>
      <xdr:col>19</xdr:col>
      <xdr:colOff>91440</xdr:colOff>
      <xdr:row>13</xdr:row>
      <xdr:rowOff>76199</xdr:rowOff>
    </xdr:to>
    <xdr:sp macro="" textlink="">
      <xdr:nvSpPr>
        <xdr:cNvPr id="19" name="Rectangle 18">
          <a:extLst>
            <a:ext uri="{FF2B5EF4-FFF2-40B4-BE49-F238E27FC236}">
              <a16:creationId xmlns:a16="http://schemas.microsoft.com/office/drawing/2014/main" id="{00000000-0008-0000-1000-000013000000}"/>
            </a:ext>
          </a:extLst>
        </xdr:cNvPr>
        <xdr:cNvSpPr/>
      </xdr:nvSpPr>
      <xdr:spPr>
        <a:xfrm>
          <a:off x="5318760" y="2781300"/>
          <a:ext cx="6553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15</xdr:col>
      <xdr:colOff>7620</xdr:colOff>
      <xdr:row>15</xdr:row>
      <xdr:rowOff>15240</xdr:rowOff>
    </xdr:from>
    <xdr:to>
      <xdr:col>16</xdr:col>
      <xdr:colOff>304800</xdr:colOff>
      <xdr:row>17</xdr:row>
      <xdr:rowOff>137160</xdr:rowOff>
    </xdr:to>
    <xdr:sp macro="" textlink="">
      <xdr:nvSpPr>
        <xdr:cNvPr id="20" name="Rounded Rectangle 19">
          <a:extLst>
            <a:ext uri="{FF2B5EF4-FFF2-40B4-BE49-F238E27FC236}">
              <a16:creationId xmlns:a16="http://schemas.microsoft.com/office/drawing/2014/main" id="{00000000-0008-0000-1000-000014000000}"/>
            </a:ext>
          </a:extLst>
        </xdr:cNvPr>
        <xdr:cNvSpPr/>
      </xdr:nvSpPr>
      <xdr:spPr>
        <a:xfrm>
          <a:off x="432054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17</xdr:col>
      <xdr:colOff>83820</xdr:colOff>
      <xdr:row>15</xdr:row>
      <xdr:rowOff>7620</xdr:rowOff>
    </xdr:from>
    <xdr:to>
      <xdr:col>19</xdr:col>
      <xdr:colOff>68580</xdr:colOff>
      <xdr:row>17</xdr:row>
      <xdr:rowOff>129540</xdr:rowOff>
    </xdr:to>
    <xdr:sp macro="" textlink="">
      <xdr:nvSpPr>
        <xdr:cNvPr id="22" name="Rounded Rectangle 21">
          <a:extLst>
            <a:ext uri="{FF2B5EF4-FFF2-40B4-BE49-F238E27FC236}">
              <a16:creationId xmlns:a16="http://schemas.microsoft.com/office/drawing/2014/main" id="{00000000-0008-0000-1000-000016000000}"/>
            </a:ext>
          </a:extLst>
        </xdr:cNvPr>
        <xdr:cNvSpPr/>
      </xdr:nvSpPr>
      <xdr:spPr>
        <a:xfrm>
          <a:off x="5021580" y="256794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16</xdr:col>
      <xdr:colOff>45720</xdr:colOff>
      <xdr:row>19</xdr:row>
      <xdr:rowOff>60960</xdr:rowOff>
    </xdr:from>
    <xdr:to>
      <xdr:col>18</xdr:col>
      <xdr:colOff>0</xdr:colOff>
      <xdr:row>21</xdr:row>
      <xdr:rowOff>53340</xdr:rowOff>
    </xdr:to>
    <xdr:sp macro="" textlink="">
      <xdr:nvSpPr>
        <xdr:cNvPr id="23" name="Flowchart: Predefined Process 22">
          <a:extLst>
            <a:ext uri="{FF2B5EF4-FFF2-40B4-BE49-F238E27FC236}">
              <a16:creationId xmlns:a16="http://schemas.microsoft.com/office/drawing/2014/main" id="{00000000-0008-0000-1000-000017000000}"/>
            </a:ext>
          </a:extLst>
        </xdr:cNvPr>
        <xdr:cNvSpPr/>
      </xdr:nvSpPr>
      <xdr:spPr>
        <a:xfrm>
          <a:off x="4671060" y="335280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16</xdr:col>
      <xdr:colOff>45720</xdr:colOff>
      <xdr:row>23</xdr:row>
      <xdr:rowOff>68580</xdr:rowOff>
    </xdr:from>
    <xdr:to>
      <xdr:col>18</xdr:col>
      <xdr:colOff>22860</xdr:colOff>
      <xdr:row>28</xdr:row>
      <xdr:rowOff>45720</xdr:rowOff>
    </xdr:to>
    <xdr:sp macro="" textlink="">
      <xdr:nvSpPr>
        <xdr:cNvPr id="24" name="Flowchart: Magnetic Disk 23">
          <a:extLst>
            <a:ext uri="{FF2B5EF4-FFF2-40B4-BE49-F238E27FC236}">
              <a16:creationId xmlns:a16="http://schemas.microsoft.com/office/drawing/2014/main" id="{00000000-0008-0000-1000-000018000000}"/>
            </a:ext>
          </a:extLst>
        </xdr:cNvPr>
        <xdr:cNvSpPr/>
      </xdr:nvSpPr>
      <xdr:spPr>
        <a:xfrm>
          <a:off x="4671060" y="40919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21</xdr:col>
      <xdr:colOff>205740</xdr:colOff>
      <xdr:row>11</xdr:row>
      <xdr:rowOff>22860</xdr:rowOff>
    </xdr:from>
    <xdr:to>
      <xdr:col>23</xdr:col>
      <xdr:colOff>198120</xdr:colOff>
      <xdr:row>13</xdr:row>
      <xdr:rowOff>91439</xdr:rowOff>
    </xdr:to>
    <xdr:sp macro="" textlink="">
      <xdr:nvSpPr>
        <xdr:cNvPr id="25" name="Rectangle 24">
          <a:extLst>
            <a:ext uri="{FF2B5EF4-FFF2-40B4-BE49-F238E27FC236}">
              <a16:creationId xmlns:a16="http://schemas.microsoft.com/office/drawing/2014/main" id="{00000000-0008-0000-1000-000019000000}"/>
            </a:ext>
          </a:extLst>
        </xdr:cNvPr>
        <xdr:cNvSpPr/>
      </xdr:nvSpPr>
      <xdr:spPr>
        <a:xfrm>
          <a:off x="6461760" y="1851660"/>
          <a:ext cx="6172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21</xdr:col>
      <xdr:colOff>220980</xdr:colOff>
      <xdr:row>14</xdr:row>
      <xdr:rowOff>160020</xdr:rowOff>
    </xdr:from>
    <xdr:to>
      <xdr:col>23</xdr:col>
      <xdr:colOff>198120</xdr:colOff>
      <xdr:row>17</xdr:row>
      <xdr:rowOff>99060</xdr:rowOff>
    </xdr:to>
    <xdr:sp macro="" textlink="">
      <xdr:nvSpPr>
        <xdr:cNvPr id="26" name="Rounded Rectangle 25">
          <a:extLst>
            <a:ext uri="{FF2B5EF4-FFF2-40B4-BE49-F238E27FC236}">
              <a16:creationId xmlns:a16="http://schemas.microsoft.com/office/drawing/2014/main" id="{00000000-0008-0000-1000-00001A000000}"/>
            </a:ext>
          </a:extLst>
        </xdr:cNvPr>
        <xdr:cNvSpPr/>
      </xdr:nvSpPr>
      <xdr:spPr>
        <a:xfrm>
          <a:off x="7741920" y="3299460"/>
          <a:ext cx="60198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21</xdr:col>
      <xdr:colOff>236220</xdr:colOff>
      <xdr:row>19</xdr:row>
      <xdr:rowOff>68580</xdr:rowOff>
    </xdr:from>
    <xdr:to>
      <xdr:col>23</xdr:col>
      <xdr:colOff>190500</xdr:colOff>
      <xdr:row>21</xdr:row>
      <xdr:rowOff>60960</xdr:rowOff>
    </xdr:to>
    <xdr:sp macro="" textlink="">
      <xdr:nvSpPr>
        <xdr:cNvPr id="28" name="Flowchart: Predefined Process 27">
          <a:extLst>
            <a:ext uri="{FF2B5EF4-FFF2-40B4-BE49-F238E27FC236}">
              <a16:creationId xmlns:a16="http://schemas.microsoft.com/office/drawing/2014/main" id="{00000000-0008-0000-1000-00001C000000}"/>
            </a:ext>
          </a:extLst>
        </xdr:cNvPr>
        <xdr:cNvSpPr/>
      </xdr:nvSpPr>
      <xdr:spPr>
        <a:xfrm>
          <a:off x="649224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21</xdr:col>
      <xdr:colOff>236220</xdr:colOff>
      <xdr:row>23</xdr:row>
      <xdr:rowOff>53340</xdr:rowOff>
    </xdr:from>
    <xdr:to>
      <xdr:col>23</xdr:col>
      <xdr:colOff>213360</xdr:colOff>
      <xdr:row>28</xdr:row>
      <xdr:rowOff>30480</xdr:rowOff>
    </xdr:to>
    <xdr:sp macro="" textlink="">
      <xdr:nvSpPr>
        <xdr:cNvPr id="29" name="Flowchart: Magnetic Disk 28">
          <a:extLst>
            <a:ext uri="{FF2B5EF4-FFF2-40B4-BE49-F238E27FC236}">
              <a16:creationId xmlns:a16="http://schemas.microsoft.com/office/drawing/2014/main" id="{00000000-0008-0000-1000-00001D000000}"/>
            </a:ext>
          </a:extLst>
        </xdr:cNvPr>
        <xdr:cNvSpPr/>
      </xdr:nvSpPr>
      <xdr:spPr>
        <a:xfrm>
          <a:off x="6492240" y="407670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7</xdr:col>
      <xdr:colOff>83820</xdr:colOff>
      <xdr:row>5</xdr:row>
      <xdr:rowOff>60960</xdr:rowOff>
    </xdr:from>
    <xdr:to>
      <xdr:col>19</xdr:col>
      <xdr:colOff>259080</xdr:colOff>
      <xdr:row>7</xdr:row>
      <xdr:rowOff>114300</xdr:rowOff>
    </xdr:to>
    <xdr:sp macro="" textlink="">
      <xdr:nvSpPr>
        <xdr:cNvPr id="30" name="Right Arrow 29">
          <a:extLst>
            <a:ext uri="{FF2B5EF4-FFF2-40B4-BE49-F238E27FC236}">
              <a16:creationId xmlns:a16="http://schemas.microsoft.com/office/drawing/2014/main" id="{00000000-0008-0000-1000-00001E000000}"/>
            </a:ext>
          </a:extLst>
        </xdr:cNvPr>
        <xdr:cNvSpPr/>
      </xdr:nvSpPr>
      <xdr:spPr>
        <a:xfrm>
          <a:off x="2240280" y="1737360"/>
          <a:ext cx="3901440" cy="41910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b="1"/>
            <a:t>Accounting Hub Architecture</a:t>
          </a:r>
          <a:r>
            <a:rPr lang="en-US" sz="1100" b="1" baseline="0"/>
            <a:t> (AHA) Project</a:t>
          </a:r>
          <a:endParaRPr lang="en-US" sz="1100" b="1"/>
        </a:p>
      </xdr:txBody>
    </xdr:sp>
    <xdr:clientData/>
  </xdr:twoCellAnchor>
  <xdr:twoCellAnchor>
    <xdr:from>
      <xdr:col>7</xdr:col>
      <xdr:colOff>114300</xdr:colOff>
      <xdr:row>9</xdr:row>
      <xdr:rowOff>34290</xdr:rowOff>
    </xdr:from>
    <xdr:to>
      <xdr:col>14</xdr:col>
      <xdr:colOff>76200</xdr:colOff>
      <xdr:row>11</xdr:row>
      <xdr:rowOff>137160</xdr:rowOff>
    </xdr:to>
    <xdr:sp macro="" textlink="">
      <xdr:nvSpPr>
        <xdr:cNvPr id="32" name="Left Brace 31">
          <a:extLst>
            <a:ext uri="{FF2B5EF4-FFF2-40B4-BE49-F238E27FC236}">
              <a16:creationId xmlns:a16="http://schemas.microsoft.com/office/drawing/2014/main" id="{00000000-0008-0000-1000-000020000000}"/>
            </a:ext>
          </a:extLst>
        </xdr:cNvPr>
        <xdr:cNvSpPr/>
      </xdr:nvSpPr>
      <xdr:spPr>
        <a:xfrm rot="5400000">
          <a:off x="3042285" y="1670685"/>
          <a:ext cx="468630" cy="20116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14</xdr:col>
      <xdr:colOff>327660</xdr:colOff>
      <xdr:row>9</xdr:row>
      <xdr:rowOff>53340</xdr:rowOff>
    </xdr:from>
    <xdr:to>
      <xdr:col>19</xdr:col>
      <xdr:colOff>129540</xdr:colOff>
      <xdr:row>11</xdr:row>
      <xdr:rowOff>125730</xdr:rowOff>
    </xdr:to>
    <xdr:sp macro="" textlink="">
      <xdr:nvSpPr>
        <xdr:cNvPr id="33" name="Left Brace 32">
          <a:extLst>
            <a:ext uri="{FF2B5EF4-FFF2-40B4-BE49-F238E27FC236}">
              <a16:creationId xmlns:a16="http://schemas.microsoft.com/office/drawing/2014/main" id="{00000000-0008-0000-1000-000021000000}"/>
            </a:ext>
          </a:extLst>
        </xdr:cNvPr>
        <xdr:cNvSpPr/>
      </xdr:nvSpPr>
      <xdr:spPr>
        <a:xfrm rot="5400000">
          <a:off x="5053965" y="1941195"/>
          <a:ext cx="438150" cy="14782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133350</xdr:colOff>
      <xdr:row>13</xdr:row>
      <xdr:rowOff>76200</xdr:rowOff>
    </xdr:from>
    <xdr:to>
      <xdr:col>4</xdr:col>
      <xdr:colOff>144780</xdr:colOff>
      <xdr:row>15</xdr:row>
      <xdr:rowOff>0</xdr:rowOff>
    </xdr:to>
    <xdr:cxnSp macro="">
      <xdr:nvCxnSpPr>
        <xdr:cNvPr id="35" name="Straight Arrow Connector 34">
          <a:extLst>
            <a:ext uri="{FF2B5EF4-FFF2-40B4-BE49-F238E27FC236}">
              <a16:creationId xmlns:a16="http://schemas.microsoft.com/office/drawing/2014/main" id="{00000000-0008-0000-1000-000023000000}"/>
            </a:ext>
          </a:extLst>
        </xdr:cNvPr>
        <xdr:cNvCxnSpPr>
          <a:stCxn id="2" idx="2"/>
          <a:endCxn id="3" idx="0"/>
        </xdr:cNvCxnSpPr>
      </xdr:nvCxnSpPr>
      <xdr:spPr>
        <a:xfrm>
          <a:off x="1009650" y="2270760"/>
          <a:ext cx="1143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144780</xdr:colOff>
      <xdr:row>17</xdr:row>
      <xdr:rowOff>121920</xdr:rowOff>
    </xdr:from>
    <xdr:to>
      <xdr:col>4</xdr:col>
      <xdr:colOff>144780</xdr:colOff>
      <xdr:row>19</xdr:row>
      <xdr:rowOff>45721</xdr:rowOff>
    </xdr:to>
    <xdr:cxnSp macro="">
      <xdr:nvCxnSpPr>
        <xdr:cNvPr id="36" name="Straight Arrow Connector 35">
          <a:extLst>
            <a:ext uri="{FF2B5EF4-FFF2-40B4-BE49-F238E27FC236}">
              <a16:creationId xmlns:a16="http://schemas.microsoft.com/office/drawing/2014/main" id="{00000000-0008-0000-1000-000024000000}"/>
            </a:ext>
          </a:extLst>
        </xdr:cNvPr>
        <xdr:cNvCxnSpPr>
          <a:stCxn id="3" idx="2"/>
          <a:endCxn id="4" idx="0"/>
        </xdr:cNvCxnSpPr>
      </xdr:nvCxnSpPr>
      <xdr:spPr>
        <a:xfrm>
          <a:off x="1021080" y="3048000"/>
          <a:ext cx="0" cy="2895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140970</xdr:colOff>
      <xdr:row>21</xdr:row>
      <xdr:rowOff>38100</xdr:rowOff>
    </xdr:from>
    <xdr:to>
      <xdr:col>4</xdr:col>
      <xdr:colOff>144780</xdr:colOff>
      <xdr:row>22</xdr:row>
      <xdr:rowOff>175260</xdr:rowOff>
    </xdr:to>
    <xdr:cxnSp macro="">
      <xdr:nvCxnSpPr>
        <xdr:cNvPr id="37" name="Straight Arrow Connector 36">
          <a:extLst>
            <a:ext uri="{FF2B5EF4-FFF2-40B4-BE49-F238E27FC236}">
              <a16:creationId xmlns:a16="http://schemas.microsoft.com/office/drawing/2014/main" id="{00000000-0008-0000-1000-000025000000}"/>
            </a:ext>
          </a:extLst>
        </xdr:cNvPr>
        <xdr:cNvCxnSpPr>
          <a:stCxn id="4" idx="2"/>
          <a:endCxn id="5" idx="1"/>
        </xdr:cNvCxnSpPr>
      </xdr:nvCxnSpPr>
      <xdr:spPr>
        <a:xfrm flipH="1">
          <a:off x="1017270" y="3695700"/>
          <a:ext cx="381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13</xdr:row>
      <xdr:rowOff>68579</xdr:rowOff>
    </xdr:from>
    <xdr:to>
      <xdr:col>8</xdr:col>
      <xdr:colOff>285750</xdr:colOff>
      <xdr:row>15</xdr:row>
      <xdr:rowOff>0</xdr:rowOff>
    </xdr:to>
    <xdr:cxnSp macro="">
      <xdr:nvCxnSpPr>
        <xdr:cNvPr id="38" name="Straight Arrow Connector 37">
          <a:extLst>
            <a:ext uri="{FF2B5EF4-FFF2-40B4-BE49-F238E27FC236}">
              <a16:creationId xmlns:a16="http://schemas.microsoft.com/office/drawing/2014/main" id="{00000000-0008-0000-1000-000026000000}"/>
            </a:ext>
          </a:extLst>
        </xdr:cNvPr>
        <xdr:cNvCxnSpPr>
          <a:stCxn id="7" idx="2"/>
          <a:endCxn id="8" idx="0"/>
        </xdr:cNvCxnSpPr>
      </xdr:nvCxnSpPr>
      <xdr:spPr>
        <a:xfrm flipH="1">
          <a:off x="2293620" y="226313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13</xdr:row>
      <xdr:rowOff>91439</xdr:rowOff>
    </xdr:from>
    <xdr:to>
      <xdr:col>11</xdr:col>
      <xdr:colOff>11430</xdr:colOff>
      <xdr:row>15</xdr:row>
      <xdr:rowOff>22860</xdr:rowOff>
    </xdr:to>
    <xdr:cxnSp macro="">
      <xdr:nvCxnSpPr>
        <xdr:cNvPr id="39" name="Straight Arrow Connector 38">
          <a:extLst>
            <a:ext uri="{FF2B5EF4-FFF2-40B4-BE49-F238E27FC236}">
              <a16:creationId xmlns:a16="http://schemas.microsoft.com/office/drawing/2014/main" id="{00000000-0008-0000-1000-000027000000}"/>
            </a:ext>
          </a:extLst>
        </xdr:cNvPr>
        <xdr:cNvCxnSpPr>
          <a:stCxn id="12" idx="2"/>
          <a:endCxn id="10" idx="0"/>
        </xdr:cNvCxnSpPr>
      </xdr:nvCxnSpPr>
      <xdr:spPr>
        <a:xfrm flipH="1">
          <a:off x="2956560" y="228599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49530</xdr:colOff>
      <xdr:row>13</xdr:row>
      <xdr:rowOff>99059</xdr:rowOff>
    </xdr:from>
    <xdr:to>
      <xdr:col>13</xdr:col>
      <xdr:colOff>53340</xdr:colOff>
      <xdr:row>15</xdr:row>
      <xdr:rowOff>15240</xdr:rowOff>
    </xdr:to>
    <xdr:cxnSp macro="">
      <xdr:nvCxnSpPr>
        <xdr:cNvPr id="40" name="Straight Arrow Connector 39">
          <a:extLst>
            <a:ext uri="{FF2B5EF4-FFF2-40B4-BE49-F238E27FC236}">
              <a16:creationId xmlns:a16="http://schemas.microsoft.com/office/drawing/2014/main" id="{00000000-0008-0000-1000-000028000000}"/>
            </a:ext>
          </a:extLst>
        </xdr:cNvPr>
        <xdr:cNvCxnSpPr>
          <a:stCxn id="14" idx="2"/>
          <a:endCxn id="15" idx="0"/>
        </xdr:cNvCxnSpPr>
      </xdr:nvCxnSpPr>
      <xdr:spPr>
        <a:xfrm>
          <a:off x="3623310" y="2293619"/>
          <a:ext cx="3810" cy="28194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17</xdr:row>
      <xdr:rowOff>121920</xdr:rowOff>
    </xdr:from>
    <xdr:to>
      <xdr:col>8</xdr:col>
      <xdr:colOff>281940</xdr:colOff>
      <xdr:row>19</xdr:row>
      <xdr:rowOff>76200</xdr:rowOff>
    </xdr:to>
    <xdr:cxnSp macro="">
      <xdr:nvCxnSpPr>
        <xdr:cNvPr id="41" name="Straight Arrow Connector 40">
          <a:extLst>
            <a:ext uri="{FF2B5EF4-FFF2-40B4-BE49-F238E27FC236}">
              <a16:creationId xmlns:a16="http://schemas.microsoft.com/office/drawing/2014/main" id="{00000000-0008-0000-1000-000029000000}"/>
            </a:ext>
          </a:extLst>
        </xdr:cNvPr>
        <xdr:cNvCxnSpPr>
          <a:stCxn id="8" idx="2"/>
          <a:endCxn id="16" idx="0"/>
        </xdr:cNvCxnSpPr>
      </xdr:nvCxnSpPr>
      <xdr:spPr>
        <a:xfrm>
          <a:off x="2293620" y="3048000"/>
          <a:ext cx="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17</xdr:row>
      <xdr:rowOff>144780</xdr:rowOff>
    </xdr:from>
    <xdr:to>
      <xdr:col>12</xdr:col>
      <xdr:colOff>7620</xdr:colOff>
      <xdr:row>19</xdr:row>
      <xdr:rowOff>68580</xdr:rowOff>
    </xdr:to>
    <xdr:cxnSp macro="">
      <xdr:nvCxnSpPr>
        <xdr:cNvPr id="44" name="Straight Arrow Connector 43">
          <a:extLst>
            <a:ext uri="{FF2B5EF4-FFF2-40B4-BE49-F238E27FC236}">
              <a16:creationId xmlns:a16="http://schemas.microsoft.com/office/drawing/2014/main" id="{00000000-0008-0000-1000-00002C000000}"/>
            </a:ext>
          </a:extLst>
        </xdr:cNvPr>
        <xdr:cNvCxnSpPr>
          <a:stCxn id="10" idx="2"/>
          <a:endCxn id="6" idx="0"/>
        </xdr:cNvCxnSpPr>
      </xdr:nvCxnSpPr>
      <xdr:spPr>
        <a:xfrm>
          <a:off x="2956560" y="3070860"/>
          <a:ext cx="31242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7620</xdr:colOff>
      <xdr:row>17</xdr:row>
      <xdr:rowOff>137160</xdr:rowOff>
    </xdr:from>
    <xdr:to>
      <xdr:col>13</xdr:col>
      <xdr:colOff>53340</xdr:colOff>
      <xdr:row>19</xdr:row>
      <xdr:rowOff>68580</xdr:rowOff>
    </xdr:to>
    <xdr:cxnSp macro="">
      <xdr:nvCxnSpPr>
        <xdr:cNvPr id="45" name="Straight Arrow Connector 44">
          <a:extLst>
            <a:ext uri="{FF2B5EF4-FFF2-40B4-BE49-F238E27FC236}">
              <a16:creationId xmlns:a16="http://schemas.microsoft.com/office/drawing/2014/main" id="{00000000-0008-0000-1000-00002D000000}"/>
            </a:ext>
          </a:extLst>
        </xdr:cNvPr>
        <xdr:cNvCxnSpPr>
          <a:stCxn id="15" idx="2"/>
          <a:endCxn id="6" idx="0"/>
        </xdr:cNvCxnSpPr>
      </xdr:nvCxnSpPr>
      <xdr:spPr>
        <a:xfrm flipH="1">
          <a:off x="3268980" y="3063240"/>
          <a:ext cx="35814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21</xdr:row>
      <xdr:rowOff>68579</xdr:rowOff>
    </xdr:from>
    <xdr:to>
      <xdr:col>10</xdr:col>
      <xdr:colOff>194310</xdr:colOff>
      <xdr:row>23</xdr:row>
      <xdr:rowOff>76200</xdr:rowOff>
    </xdr:to>
    <xdr:cxnSp macro="">
      <xdr:nvCxnSpPr>
        <xdr:cNvPr id="46" name="Straight Arrow Connector 45">
          <a:extLst>
            <a:ext uri="{FF2B5EF4-FFF2-40B4-BE49-F238E27FC236}">
              <a16:creationId xmlns:a16="http://schemas.microsoft.com/office/drawing/2014/main" id="{00000000-0008-0000-1000-00002E000000}"/>
            </a:ext>
          </a:extLst>
        </xdr:cNvPr>
        <xdr:cNvCxnSpPr>
          <a:stCxn id="16" idx="2"/>
          <a:endCxn id="17" idx="1"/>
        </xdr:cNvCxnSpPr>
      </xdr:nvCxnSpPr>
      <xdr:spPr>
        <a:xfrm>
          <a:off x="2293620" y="3726179"/>
          <a:ext cx="537210" cy="3733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194310</xdr:colOff>
      <xdr:row>21</xdr:row>
      <xdr:rowOff>60960</xdr:rowOff>
    </xdr:from>
    <xdr:to>
      <xdr:col>12</xdr:col>
      <xdr:colOff>7620</xdr:colOff>
      <xdr:row>23</xdr:row>
      <xdr:rowOff>76200</xdr:rowOff>
    </xdr:to>
    <xdr:cxnSp macro="">
      <xdr:nvCxnSpPr>
        <xdr:cNvPr id="47" name="Straight Arrow Connector 46">
          <a:extLst>
            <a:ext uri="{FF2B5EF4-FFF2-40B4-BE49-F238E27FC236}">
              <a16:creationId xmlns:a16="http://schemas.microsoft.com/office/drawing/2014/main" id="{00000000-0008-0000-1000-00002F000000}"/>
            </a:ext>
          </a:extLst>
        </xdr:cNvPr>
        <xdr:cNvCxnSpPr>
          <a:stCxn id="6" idx="2"/>
          <a:endCxn id="17" idx="1"/>
        </xdr:cNvCxnSpPr>
      </xdr:nvCxnSpPr>
      <xdr:spPr>
        <a:xfrm flipH="1">
          <a:off x="2830830" y="3718560"/>
          <a:ext cx="43815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13</xdr:row>
      <xdr:rowOff>83819</xdr:rowOff>
    </xdr:from>
    <xdr:to>
      <xdr:col>16</xdr:col>
      <xdr:colOff>0</xdr:colOff>
      <xdr:row>15</xdr:row>
      <xdr:rowOff>15240</xdr:rowOff>
    </xdr:to>
    <xdr:cxnSp macro="">
      <xdr:nvCxnSpPr>
        <xdr:cNvPr id="48" name="Straight Arrow Connector 47">
          <a:extLst>
            <a:ext uri="{FF2B5EF4-FFF2-40B4-BE49-F238E27FC236}">
              <a16:creationId xmlns:a16="http://schemas.microsoft.com/office/drawing/2014/main" id="{00000000-0008-0000-1000-000030000000}"/>
            </a:ext>
          </a:extLst>
        </xdr:cNvPr>
        <xdr:cNvCxnSpPr>
          <a:stCxn id="18" idx="2"/>
          <a:endCxn id="20" idx="0"/>
        </xdr:cNvCxnSpPr>
      </xdr:nvCxnSpPr>
      <xdr:spPr>
        <a:xfrm>
          <a:off x="4625340" y="227837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76200</xdr:colOff>
      <xdr:row>13</xdr:row>
      <xdr:rowOff>76199</xdr:rowOff>
    </xdr:from>
    <xdr:to>
      <xdr:col>18</xdr:col>
      <xdr:colOff>76200</xdr:colOff>
      <xdr:row>15</xdr:row>
      <xdr:rowOff>7620</xdr:rowOff>
    </xdr:to>
    <xdr:cxnSp macro="">
      <xdr:nvCxnSpPr>
        <xdr:cNvPr id="49" name="Straight Arrow Connector 48">
          <a:extLst>
            <a:ext uri="{FF2B5EF4-FFF2-40B4-BE49-F238E27FC236}">
              <a16:creationId xmlns:a16="http://schemas.microsoft.com/office/drawing/2014/main" id="{00000000-0008-0000-1000-000031000000}"/>
            </a:ext>
          </a:extLst>
        </xdr:cNvPr>
        <xdr:cNvCxnSpPr>
          <a:stCxn id="19" idx="2"/>
          <a:endCxn id="22" idx="0"/>
        </xdr:cNvCxnSpPr>
      </xdr:nvCxnSpPr>
      <xdr:spPr>
        <a:xfrm>
          <a:off x="5326380" y="227075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17</xdr:row>
      <xdr:rowOff>137160</xdr:rowOff>
    </xdr:from>
    <xdr:to>
      <xdr:col>17</xdr:col>
      <xdr:colOff>22860</xdr:colOff>
      <xdr:row>19</xdr:row>
      <xdr:rowOff>60960</xdr:rowOff>
    </xdr:to>
    <xdr:cxnSp macro="">
      <xdr:nvCxnSpPr>
        <xdr:cNvPr id="50" name="Straight Arrow Connector 49">
          <a:extLst>
            <a:ext uri="{FF2B5EF4-FFF2-40B4-BE49-F238E27FC236}">
              <a16:creationId xmlns:a16="http://schemas.microsoft.com/office/drawing/2014/main" id="{00000000-0008-0000-1000-000032000000}"/>
            </a:ext>
          </a:extLst>
        </xdr:cNvPr>
        <xdr:cNvCxnSpPr>
          <a:stCxn id="20" idx="2"/>
          <a:endCxn id="23" idx="0"/>
        </xdr:cNvCxnSpPr>
      </xdr:nvCxnSpPr>
      <xdr:spPr>
        <a:xfrm>
          <a:off x="4625340" y="3063240"/>
          <a:ext cx="33528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17</xdr:row>
      <xdr:rowOff>129540</xdr:rowOff>
    </xdr:from>
    <xdr:to>
      <xdr:col>18</xdr:col>
      <xdr:colOff>76200</xdr:colOff>
      <xdr:row>19</xdr:row>
      <xdr:rowOff>60960</xdr:rowOff>
    </xdr:to>
    <xdr:cxnSp macro="">
      <xdr:nvCxnSpPr>
        <xdr:cNvPr id="51" name="Straight Arrow Connector 50">
          <a:extLst>
            <a:ext uri="{FF2B5EF4-FFF2-40B4-BE49-F238E27FC236}">
              <a16:creationId xmlns:a16="http://schemas.microsoft.com/office/drawing/2014/main" id="{00000000-0008-0000-1000-000033000000}"/>
            </a:ext>
          </a:extLst>
        </xdr:cNvPr>
        <xdr:cNvCxnSpPr>
          <a:stCxn id="22" idx="2"/>
          <a:endCxn id="23" idx="0"/>
        </xdr:cNvCxnSpPr>
      </xdr:nvCxnSpPr>
      <xdr:spPr>
        <a:xfrm flipH="1">
          <a:off x="4960620" y="3055620"/>
          <a:ext cx="36576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21</xdr:row>
      <xdr:rowOff>53340</xdr:rowOff>
    </xdr:from>
    <xdr:to>
      <xdr:col>17</xdr:col>
      <xdr:colOff>34290</xdr:colOff>
      <xdr:row>23</xdr:row>
      <xdr:rowOff>68580</xdr:rowOff>
    </xdr:to>
    <xdr:cxnSp macro="">
      <xdr:nvCxnSpPr>
        <xdr:cNvPr id="53" name="Straight Arrow Connector 52">
          <a:extLst>
            <a:ext uri="{FF2B5EF4-FFF2-40B4-BE49-F238E27FC236}">
              <a16:creationId xmlns:a16="http://schemas.microsoft.com/office/drawing/2014/main" id="{00000000-0008-0000-1000-000035000000}"/>
            </a:ext>
          </a:extLst>
        </xdr:cNvPr>
        <xdr:cNvCxnSpPr>
          <a:stCxn id="23" idx="2"/>
          <a:endCxn id="24" idx="1"/>
        </xdr:cNvCxnSpPr>
      </xdr:nvCxnSpPr>
      <xdr:spPr>
        <a:xfrm>
          <a:off x="4960620" y="3710940"/>
          <a:ext cx="1143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201930</xdr:colOff>
      <xdr:row>13</xdr:row>
      <xdr:rowOff>91439</xdr:rowOff>
    </xdr:from>
    <xdr:to>
      <xdr:col>22</xdr:col>
      <xdr:colOff>209550</xdr:colOff>
      <xdr:row>14</xdr:row>
      <xdr:rowOff>160020</xdr:rowOff>
    </xdr:to>
    <xdr:cxnSp macro="">
      <xdr:nvCxnSpPr>
        <xdr:cNvPr id="54" name="Straight Arrow Connector 53">
          <a:extLst>
            <a:ext uri="{FF2B5EF4-FFF2-40B4-BE49-F238E27FC236}">
              <a16:creationId xmlns:a16="http://schemas.microsoft.com/office/drawing/2014/main" id="{00000000-0008-0000-1000-000036000000}"/>
            </a:ext>
          </a:extLst>
        </xdr:cNvPr>
        <xdr:cNvCxnSpPr>
          <a:stCxn id="25" idx="2"/>
          <a:endCxn id="26" idx="0"/>
        </xdr:cNvCxnSpPr>
      </xdr:nvCxnSpPr>
      <xdr:spPr>
        <a:xfrm>
          <a:off x="6770370" y="2285999"/>
          <a:ext cx="7620" cy="2514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209550</xdr:colOff>
      <xdr:row>17</xdr:row>
      <xdr:rowOff>99060</xdr:rowOff>
    </xdr:from>
    <xdr:to>
      <xdr:col>22</xdr:col>
      <xdr:colOff>213360</xdr:colOff>
      <xdr:row>19</xdr:row>
      <xdr:rowOff>68580</xdr:rowOff>
    </xdr:to>
    <xdr:cxnSp macro="">
      <xdr:nvCxnSpPr>
        <xdr:cNvPr id="55" name="Straight Arrow Connector 54">
          <a:extLst>
            <a:ext uri="{FF2B5EF4-FFF2-40B4-BE49-F238E27FC236}">
              <a16:creationId xmlns:a16="http://schemas.microsoft.com/office/drawing/2014/main" id="{00000000-0008-0000-1000-000037000000}"/>
            </a:ext>
          </a:extLst>
        </xdr:cNvPr>
        <xdr:cNvCxnSpPr>
          <a:stCxn id="26" idx="2"/>
          <a:endCxn id="28" idx="0"/>
        </xdr:cNvCxnSpPr>
      </xdr:nvCxnSpPr>
      <xdr:spPr>
        <a:xfrm>
          <a:off x="6777990" y="3025140"/>
          <a:ext cx="3810" cy="3352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213360</xdr:colOff>
      <xdr:row>21</xdr:row>
      <xdr:rowOff>60960</xdr:rowOff>
    </xdr:from>
    <xdr:to>
      <xdr:col>22</xdr:col>
      <xdr:colOff>224790</xdr:colOff>
      <xdr:row>23</xdr:row>
      <xdr:rowOff>53340</xdr:rowOff>
    </xdr:to>
    <xdr:cxnSp macro="">
      <xdr:nvCxnSpPr>
        <xdr:cNvPr id="56" name="Straight Arrow Connector 55">
          <a:extLst>
            <a:ext uri="{FF2B5EF4-FFF2-40B4-BE49-F238E27FC236}">
              <a16:creationId xmlns:a16="http://schemas.microsoft.com/office/drawing/2014/main" id="{00000000-0008-0000-1000-000038000000}"/>
            </a:ext>
          </a:extLst>
        </xdr:cNvPr>
        <xdr:cNvCxnSpPr>
          <a:stCxn id="28" idx="2"/>
          <a:endCxn id="29" idx="1"/>
        </xdr:cNvCxnSpPr>
      </xdr:nvCxnSpPr>
      <xdr:spPr>
        <a:xfrm>
          <a:off x="6781800" y="3718560"/>
          <a:ext cx="11430" cy="3581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160020</xdr:colOff>
      <xdr:row>42</xdr:row>
      <xdr:rowOff>7621</xdr:rowOff>
    </xdr:from>
    <xdr:to>
      <xdr:col>5</xdr:col>
      <xdr:colOff>106680</xdr:colOff>
      <xdr:row>44</xdr:row>
      <xdr:rowOff>76200</xdr:rowOff>
    </xdr:to>
    <xdr:sp macro="" textlink="">
      <xdr:nvSpPr>
        <xdr:cNvPr id="52" name="Rectangle 51">
          <a:extLst>
            <a:ext uri="{FF2B5EF4-FFF2-40B4-BE49-F238E27FC236}">
              <a16:creationId xmlns:a16="http://schemas.microsoft.com/office/drawing/2014/main" id="{00000000-0008-0000-1000-000034000000}"/>
            </a:ext>
          </a:extLst>
        </xdr:cNvPr>
        <xdr:cNvSpPr/>
      </xdr:nvSpPr>
      <xdr:spPr>
        <a:xfrm>
          <a:off x="723900" y="1836421"/>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3</xdr:col>
      <xdr:colOff>152400</xdr:colOff>
      <xdr:row>46</xdr:row>
      <xdr:rowOff>0</xdr:rowOff>
    </xdr:from>
    <xdr:to>
      <xdr:col>5</xdr:col>
      <xdr:colOff>137160</xdr:colOff>
      <xdr:row>48</xdr:row>
      <xdr:rowOff>121920</xdr:rowOff>
    </xdr:to>
    <xdr:sp macro="" textlink="">
      <xdr:nvSpPr>
        <xdr:cNvPr id="57" name="Rounded Rectangle 56">
          <a:extLst>
            <a:ext uri="{FF2B5EF4-FFF2-40B4-BE49-F238E27FC236}">
              <a16:creationId xmlns:a16="http://schemas.microsoft.com/office/drawing/2014/main" id="{00000000-0008-0000-1000-000039000000}"/>
            </a:ext>
          </a:extLst>
        </xdr:cNvPr>
        <xdr:cNvSpPr/>
      </xdr:nvSpPr>
      <xdr:spPr>
        <a:xfrm>
          <a:off x="71628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3</xdr:col>
      <xdr:colOff>152400</xdr:colOff>
      <xdr:row>50</xdr:row>
      <xdr:rowOff>45721</xdr:rowOff>
    </xdr:from>
    <xdr:to>
      <xdr:col>5</xdr:col>
      <xdr:colOff>137160</xdr:colOff>
      <xdr:row>52</xdr:row>
      <xdr:rowOff>38100</xdr:rowOff>
    </xdr:to>
    <xdr:sp macro="" textlink="">
      <xdr:nvSpPr>
        <xdr:cNvPr id="58" name="Flowchart: Predefined Process 57">
          <a:extLst>
            <a:ext uri="{FF2B5EF4-FFF2-40B4-BE49-F238E27FC236}">
              <a16:creationId xmlns:a16="http://schemas.microsoft.com/office/drawing/2014/main" id="{00000000-0008-0000-1000-00003A000000}"/>
            </a:ext>
          </a:extLst>
        </xdr:cNvPr>
        <xdr:cNvSpPr/>
      </xdr:nvSpPr>
      <xdr:spPr>
        <a:xfrm>
          <a:off x="716280" y="3337561"/>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3</xdr:col>
      <xdr:colOff>152400</xdr:colOff>
      <xdr:row>53</xdr:row>
      <xdr:rowOff>175260</xdr:rowOff>
    </xdr:from>
    <xdr:to>
      <xdr:col>5</xdr:col>
      <xdr:colOff>129540</xdr:colOff>
      <xdr:row>58</xdr:row>
      <xdr:rowOff>152400</xdr:rowOff>
    </xdr:to>
    <xdr:sp macro="" textlink="">
      <xdr:nvSpPr>
        <xdr:cNvPr id="59" name="Flowchart: Magnetic Disk 58">
          <a:extLst>
            <a:ext uri="{FF2B5EF4-FFF2-40B4-BE49-F238E27FC236}">
              <a16:creationId xmlns:a16="http://schemas.microsoft.com/office/drawing/2014/main" id="{00000000-0008-0000-1000-00003B000000}"/>
            </a:ext>
          </a:extLst>
        </xdr:cNvPr>
        <xdr:cNvSpPr/>
      </xdr:nvSpPr>
      <xdr:spPr>
        <a:xfrm>
          <a:off x="716280" y="40157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11</xdr:col>
      <xdr:colOff>30480</xdr:colOff>
      <xdr:row>50</xdr:row>
      <xdr:rowOff>68580</xdr:rowOff>
    </xdr:from>
    <xdr:to>
      <xdr:col>12</xdr:col>
      <xdr:colOff>297180</xdr:colOff>
      <xdr:row>52</xdr:row>
      <xdr:rowOff>60960</xdr:rowOff>
    </xdr:to>
    <xdr:sp macro="" textlink="">
      <xdr:nvSpPr>
        <xdr:cNvPr id="60" name="Flowchart: Predefined Process 59">
          <a:extLst>
            <a:ext uri="{FF2B5EF4-FFF2-40B4-BE49-F238E27FC236}">
              <a16:creationId xmlns:a16="http://schemas.microsoft.com/office/drawing/2014/main" id="{00000000-0008-0000-1000-00003C000000}"/>
            </a:ext>
          </a:extLst>
        </xdr:cNvPr>
        <xdr:cNvSpPr/>
      </xdr:nvSpPr>
      <xdr:spPr>
        <a:xfrm>
          <a:off x="297942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8</xdr:col>
      <xdr:colOff>0</xdr:colOff>
      <xdr:row>42</xdr:row>
      <xdr:rowOff>0</xdr:rowOff>
    </xdr:from>
    <xdr:to>
      <xdr:col>9</xdr:col>
      <xdr:colOff>259080</xdr:colOff>
      <xdr:row>44</xdr:row>
      <xdr:rowOff>68579</xdr:rowOff>
    </xdr:to>
    <xdr:sp macro="" textlink="">
      <xdr:nvSpPr>
        <xdr:cNvPr id="61" name="Rectangle 60">
          <a:extLst>
            <a:ext uri="{FF2B5EF4-FFF2-40B4-BE49-F238E27FC236}">
              <a16:creationId xmlns:a16="http://schemas.microsoft.com/office/drawing/2014/main" id="{00000000-0008-0000-1000-00003D000000}"/>
            </a:ext>
          </a:extLst>
        </xdr:cNvPr>
        <xdr:cNvSpPr/>
      </xdr:nvSpPr>
      <xdr:spPr>
        <a:xfrm>
          <a:off x="2011680" y="182880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7</xdr:col>
      <xdr:colOff>152400</xdr:colOff>
      <xdr:row>46</xdr:row>
      <xdr:rowOff>0</xdr:rowOff>
    </xdr:from>
    <xdr:to>
      <xdr:col>9</xdr:col>
      <xdr:colOff>274320</xdr:colOff>
      <xdr:row>48</xdr:row>
      <xdr:rowOff>121920</xdr:rowOff>
    </xdr:to>
    <xdr:sp macro="" textlink="">
      <xdr:nvSpPr>
        <xdr:cNvPr id="62" name="Rounded Rectangle 61">
          <a:extLst>
            <a:ext uri="{FF2B5EF4-FFF2-40B4-BE49-F238E27FC236}">
              <a16:creationId xmlns:a16="http://schemas.microsoft.com/office/drawing/2014/main" id="{00000000-0008-0000-1000-00003E000000}"/>
            </a:ext>
          </a:extLst>
        </xdr:cNvPr>
        <xdr:cNvSpPr/>
      </xdr:nvSpPr>
      <xdr:spPr>
        <a:xfrm>
          <a:off x="198882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15240</xdr:colOff>
      <xdr:row>46</xdr:row>
      <xdr:rowOff>22860</xdr:rowOff>
    </xdr:from>
    <xdr:to>
      <xdr:col>12</xdr:col>
      <xdr:colOff>0</xdr:colOff>
      <xdr:row>48</xdr:row>
      <xdr:rowOff>144780</xdr:rowOff>
    </xdr:to>
    <xdr:sp macro="" textlink="">
      <xdr:nvSpPr>
        <xdr:cNvPr id="63" name="Rounded Rectangle 62">
          <a:extLst>
            <a:ext uri="{FF2B5EF4-FFF2-40B4-BE49-F238E27FC236}">
              <a16:creationId xmlns:a16="http://schemas.microsoft.com/office/drawing/2014/main" id="{00000000-0008-0000-1000-00003F000000}"/>
            </a:ext>
          </a:extLst>
        </xdr:cNvPr>
        <xdr:cNvSpPr/>
      </xdr:nvSpPr>
      <xdr:spPr>
        <a:xfrm>
          <a:off x="2651760" y="258318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38100</xdr:colOff>
      <xdr:row>42</xdr:row>
      <xdr:rowOff>22860</xdr:rowOff>
    </xdr:from>
    <xdr:to>
      <xdr:col>11</xdr:col>
      <xdr:colOff>297180</xdr:colOff>
      <xdr:row>44</xdr:row>
      <xdr:rowOff>91439</xdr:rowOff>
    </xdr:to>
    <xdr:sp macro="" textlink="">
      <xdr:nvSpPr>
        <xdr:cNvPr id="64" name="Rectangle 63">
          <a:extLst>
            <a:ext uri="{FF2B5EF4-FFF2-40B4-BE49-F238E27FC236}">
              <a16:creationId xmlns:a16="http://schemas.microsoft.com/office/drawing/2014/main" id="{00000000-0008-0000-1000-000040000000}"/>
            </a:ext>
          </a:extLst>
        </xdr:cNvPr>
        <xdr:cNvSpPr/>
      </xdr:nvSpPr>
      <xdr:spPr>
        <a:xfrm>
          <a:off x="2674620" y="185166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76200</xdr:colOff>
      <xdr:row>42</xdr:row>
      <xdr:rowOff>30480</xdr:rowOff>
    </xdr:from>
    <xdr:to>
      <xdr:col>14</xdr:col>
      <xdr:colOff>22860</xdr:colOff>
      <xdr:row>44</xdr:row>
      <xdr:rowOff>99059</xdr:rowOff>
    </xdr:to>
    <xdr:sp macro="" textlink="">
      <xdr:nvSpPr>
        <xdr:cNvPr id="65" name="Rectangle 64">
          <a:extLst>
            <a:ext uri="{FF2B5EF4-FFF2-40B4-BE49-F238E27FC236}">
              <a16:creationId xmlns:a16="http://schemas.microsoft.com/office/drawing/2014/main" id="{00000000-0008-0000-1000-000041000000}"/>
            </a:ext>
          </a:extLst>
        </xdr:cNvPr>
        <xdr:cNvSpPr/>
      </xdr:nvSpPr>
      <xdr:spPr>
        <a:xfrm>
          <a:off x="3337560" y="185928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60960</xdr:colOff>
      <xdr:row>46</xdr:row>
      <xdr:rowOff>15240</xdr:rowOff>
    </xdr:from>
    <xdr:to>
      <xdr:col>14</xdr:col>
      <xdr:colOff>45720</xdr:colOff>
      <xdr:row>48</xdr:row>
      <xdr:rowOff>137160</xdr:rowOff>
    </xdr:to>
    <xdr:sp macro="" textlink="">
      <xdr:nvSpPr>
        <xdr:cNvPr id="66" name="Rounded Rectangle 65">
          <a:extLst>
            <a:ext uri="{FF2B5EF4-FFF2-40B4-BE49-F238E27FC236}">
              <a16:creationId xmlns:a16="http://schemas.microsoft.com/office/drawing/2014/main" id="{00000000-0008-0000-1000-000042000000}"/>
            </a:ext>
          </a:extLst>
        </xdr:cNvPr>
        <xdr:cNvSpPr/>
      </xdr:nvSpPr>
      <xdr:spPr>
        <a:xfrm>
          <a:off x="332232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7</xdr:col>
      <xdr:colOff>152400</xdr:colOff>
      <xdr:row>50</xdr:row>
      <xdr:rowOff>76200</xdr:rowOff>
    </xdr:from>
    <xdr:to>
      <xdr:col>9</xdr:col>
      <xdr:colOff>274320</xdr:colOff>
      <xdr:row>52</xdr:row>
      <xdr:rowOff>68579</xdr:rowOff>
    </xdr:to>
    <xdr:sp macro="" textlink="">
      <xdr:nvSpPr>
        <xdr:cNvPr id="67" name="Flowchart: Predefined Process 66">
          <a:extLst>
            <a:ext uri="{FF2B5EF4-FFF2-40B4-BE49-F238E27FC236}">
              <a16:creationId xmlns:a16="http://schemas.microsoft.com/office/drawing/2014/main" id="{00000000-0008-0000-1000-000043000000}"/>
            </a:ext>
          </a:extLst>
        </xdr:cNvPr>
        <xdr:cNvSpPr/>
      </xdr:nvSpPr>
      <xdr:spPr>
        <a:xfrm>
          <a:off x="1988820" y="3368040"/>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9</xdr:col>
      <xdr:colOff>205740</xdr:colOff>
      <xdr:row>54</xdr:row>
      <xdr:rowOff>76200</xdr:rowOff>
    </xdr:from>
    <xdr:to>
      <xdr:col>11</xdr:col>
      <xdr:colOff>182880</xdr:colOff>
      <xdr:row>59</xdr:row>
      <xdr:rowOff>53340</xdr:rowOff>
    </xdr:to>
    <xdr:sp macro="" textlink="">
      <xdr:nvSpPr>
        <xdr:cNvPr id="68" name="Flowchart: Magnetic Disk 67">
          <a:extLst>
            <a:ext uri="{FF2B5EF4-FFF2-40B4-BE49-F238E27FC236}">
              <a16:creationId xmlns:a16="http://schemas.microsoft.com/office/drawing/2014/main" id="{00000000-0008-0000-1000-000044000000}"/>
            </a:ext>
          </a:extLst>
        </xdr:cNvPr>
        <xdr:cNvSpPr/>
      </xdr:nvSpPr>
      <xdr:spPr>
        <a:xfrm>
          <a:off x="2529840" y="409956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15</xdr:col>
      <xdr:colOff>0</xdr:colOff>
      <xdr:row>42</xdr:row>
      <xdr:rowOff>15240</xdr:rowOff>
    </xdr:from>
    <xdr:to>
      <xdr:col>17</xdr:col>
      <xdr:colOff>0</xdr:colOff>
      <xdr:row>44</xdr:row>
      <xdr:rowOff>83819</xdr:rowOff>
    </xdr:to>
    <xdr:sp macro="" textlink="">
      <xdr:nvSpPr>
        <xdr:cNvPr id="69" name="Rectangle 68">
          <a:extLst>
            <a:ext uri="{FF2B5EF4-FFF2-40B4-BE49-F238E27FC236}">
              <a16:creationId xmlns:a16="http://schemas.microsoft.com/office/drawing/2014/main" id="{00000000-0008-0000-1000-000045000000}"/>
            </a:ext>
          </a:extLst>
        </xdr:cNvPr>
        <xdr:cNvSpPr/>
      </xdr:nvSpPr>
      <xdr:spPr>
        <a:xfrm>
          <a:off x="4312920" y="1844040"/>
          <a:ext cx="62484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17</xdr:col>
      <xdr:colOff>60960</xdr:colOff>
      <xdr:row>42</xdr:row>
      <xdr:rowOff>7620</xdr:rowOff>
    </xdr:from>
    <xdr:to>
      <xdr:col>19</xdr:col>
      <xdr:colOff>91440</xdr:colOff>
      <xdr:row>44</xdr:row>
      <xdr:rowOff>76199</xdr:rowOff>
    </xdr:to>
    <xdr:sp macro="" textlink="">
      <xdr:nvSpPr>
        <xdr:cNvPr id="70" name="Rectangle 69">
          <a:extLst>
            <a:ext uri="{FF2B5EF4-FFF2-40B4-BE49-F238E27FC236}">
              <a16:creationId xmlns:a16="http://schemas.microsoft.com/office/drawing/2014/main" id="{00000000-0008-0000-1000-000046000000}"/>
            </a:ext>
          </a:extLst>
        </xdr:cNvPr>
        <xdr:cNvSpPr/>
      </xdr:nvSpPr>
      <xdr:spPr>
        <a:xfrm>
          <a:off x="4998720" y="1836420"/>
          <a:ext cx="6553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15</xdr:col>
      <xdr:colOff>7620</xdr:colOff>
      <xdr:row>46</xdr:row>
      <xdr:rowOff>15240</xdr:rowOff>
    </xdr:from>
    <xdr:to>
      <xdr:col>16</xdr:col>
      <xdr:colOff>304800</xdr:colOff>
      <xdr:row>48</xdr:row>
      <xdr:rowOff>137160</xdr:rowOff>
    </xdr:to>
    <xdr:sp macro="" textlink="">
      <xdr:nvSpPr>
        <xdr:cNvPr id="71" name="Rounded Rectangle 70">
          <a:extLst>
            <a:ext uri="{FF2B5EF4-FFF2-40B4-BE49-F238E27FC236}">
              <a16:creationId xmlns:a16="http://schemas.microsoft.com/office/drawing/2014/main" id="{00000000-0008-0000-1000-000047000000}"/>
            </a:ext>
          </a:extLst>
        </xdr:cNvPr>
        <xdr:cNvSpPr/>
      </xdr:nvSpPr>
      <xdr:spPr>
        <a:xfrm>
          <a:off x="432054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17</xdr:col>
      <xdr:colOff>83820</xdr:colOff>
      <xdr:row>46</xdr:row>
      <xdr:rowOff>7620</xdr:rowOff>
    </xdr:from>
    <xdr:to>
      <xdr:col>19</xdr:col>
      <xdr:colOff>68580</xdr:colOff>
      <xdr:row>48</xdr:row>
      <xdr:rowOff>129540</xdr:rowOff>
    </xdr:to>
    <xdr:sp macro="" textlink="">
      <xdr:nvSpPr>
        <xdr:cNvPr id="72" name="Rounded Rectangle 71">
          <a:extLst>
            <a:ext uri="{FF2B5EF4-FFF2-40B4-BE49-F238E27FC236}">
              <a16:creationId xmlns:a16="http://schemas.microsoft.com/office/drawing/2014/main" id="{00000000-0008-0000-1000-000048000000}"/>
            </a:ext>
          </a:extLst>
        </xdr:cNvPr>
        <xdr:cNvSpPr/>
      </xdr:nvSpPr>
      <xdr:spPr>
        <a:xfrm>
          <a:off x="5021580" y="256794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16</xdr:col>
      <xdr:colOff>45720</xdr:colOff>
      <xdr:row>50</xdr:row>
      <xdr:rowOff>60960</xdr:rowOff>
    </xdr:from>
    <xdr:to>
      <xdr:col>18</xdr:col>
      <xdr:colOff>0</xdr:colOff>
      <xdr:row>52</xdr:row>
      <xdr:rowOff>53340</xdr:rowOff>
    </xdr:to>
    <xdr:sp macro="" textlink="">
      <xdr:nvSpPr>
        <xdr:cNvPr id="73" name="Flowchart: Predefined Process 72">
          <a:extLst>
            <a:ext uri="{FF2B5EF4-FFF2-40B4-BE49-F238E27FC236}">
              <a16:creationId xmlns:a16="http://schemas.microsoft.com/office/drawing/2014/main" id="{00000000-0008-0000-1000-000049000000}"/>
            </a:ext>
          </a:extLst>
        </xdr:cNvPr>
        <xdr:cNvSpPr/>
      </xdr:nvSpPr>
      <xdr:spPr>
        <a:xfrm>
          <a:off x="4671060" y="335280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16</xdr:col>
      <xdr:colOff>45720</xdr:colOff>
      <xdr:row>54</xdr:row>
      <xdr:rowOff>68580</xdr:rowOff>
    </xdr:from>
    <xdr:to>
      <xdr:col>18</xdr:col>
      <xdr:colOff>22860</xdr:colOff>
      <xdr:row>59</xdr:row>
      <xdr:rowOff>45720</xdr:rowOff>
    </xdr:to>
    <xdr:sp macro="" textlink="">
      <xdr:nvSpPr>
        <xdr:cNvPr id="74" name="Flowchart: Magnetic Disk 73">
          <a:extLst>
            <a:ext uri="{FF2B5EF4-FFF2-40B4-BE49-F238E27FC236}">
              <a16:creationId xmlns:a16="http://schemas.microsoft.com/office/drawing/2014/main" id="{00000000-0008-0000-1000-00004A000000}"/>
            </a:ext>
          </a:extLst>
        </xdr:cNvPr>
        <xdr:cNvSpPr/>
      </xdr:nvSpPr>
      <xdr:spPr>
        <a:xfrm>
          <a:off x="4671060" y="40919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21</xdr:col>
      <xdr:colOff>205740</xdr:colOff>
      <xdr:row>42</xdr:row>
      <xdr:rowOff>22860</xdr:rowOff>
    </xdr:from>
    <xdr:to>
      <xdr:col>23</xdr:col>
      <xdr:colOff>198120</xdr:colOff>
      <xdr:row>44</xdr:row>
      <xdr:rowOff>91439</xdr:rowOff>
    </xdr:to>
    <xdr:sp macro="" textlink="">
      <xdr:nvSpPr>
        <xdr:cNvPr id="75" name="Rectangle 74">
          <a:extLst>
            <a:ext uri="{FF2B5EF4-FFF2-40B4-BE49-F238E27FC236}">
              <a16:creationId xmlns:a16="http://schemas.microsoft.com/office/drawing/2014/main" id="{00000000-0008-0000-1000-00004B000000}"/>
            </a:ext>
          </a:extLst>
        </xdr:cNvPr>
        <xdr:cNvSpPr/>
      </xdr:nvSpPr>
      <xdr:spPr>
        <a:xfrm>
          <a:off x="6461760" y="1851660"/>
          <a:ext cx="6172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21</xdr:col>
      <xdr:colOff>220980</xdr:colOff>
      <xdr:row>45</xdr:row>
      <xdr:rowOff>160020</xdr:rowOff>
    </xdr:from>
    <xdr:to>
      <xdr:col>23</xdr:col>
      <xdr:colOff>198120</xdr:colOff>
      <xdr:row>48</xdr:row>
      <xdr:rowOff>99060</xdr:rowOff>
    </xdr:to>
    <xdr:sp macro="" textlink="">
      <xdr:nvSpPr>
        <xdr:cNvPr id="76" name="Rounded Rectangle 75">
          <a:extLst>
            <a:ext uri="{FF2B5EF4-FFF2-40B4-BE49-F238E27FC236}">
              <a16:creationId xmlns:a16="http://schemas.microsoft.com/office/drawing/2014/main" id="{00000000-0008-0000-1000-00004C000000}"/>
            </a:ext>
          </a:extLst>
        </xdr:cNvPr>
        <xdr:cNvSpPr/>
      </xdr:nvSpPr>
      <xdr:spPr>
        <a:xfrm>
          <a:off x="6477000" y="2537460"/>
          <a:ext cx="60198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21</xdr:col>
      <xdr:colOff>236220</xdr:colOff>
      <xdr:row>50</xdr:row>
      <xdr:rowOff>68580</xdr:rowOff>
    </xdr:from>
    <xdr:to>
      <xdr:col>23</xdr:col>
      <xdr:colOff>190500</xdr:colOff>
      <xdr:row>52</xdr:row>
      <xdr:rowOff>60960</xdr:rowOff>
    </xdr:to>
    <xdr:sp macro="" textlink="">
      <xdr:nvSpPr>
        <xdr:cNvPr id="77" name="Flowchart: Predefined Process 76">
          <a:extLst>
            <a:ext uri="{FF2B5EF4-FFF2-40B4-BE49-F238E27FC236}">
              <a16:creationId xmlns:a16="http://schemas.microsoft.com/office/drawing/2014/main" id="{00000000-0008-0000-1000-00004D000000}"/>
            </a:ext>
          </a:extLst>
        </xdr:cNvPr>
        <xdr:cNvSpPr/>
      </xdr:nvSpPr>
      <xdr:spPr>
        <a:xfrm>
          <a:off x="649224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21</xdr:col>
      <xdr:colOff>236220</xdr:colOff>
      <xdr:row>54</xdr:row>
      <xdr:rowOff>53340</xdr:rowOff>
    </xdr:from>
    <xdr:to>
      <xdr:col>23</xdr:col>
      <xdr:colOff>213360</xdr:colOff>
      <xdr:row>59</xdr:row>
      <xdr:rowOff>30480</xdr:rowOff>
    </xdr:to>
    <xdr:sp macro="" textlink="">
      <xdr:nvSpPr>
        <xdr:cNvPr id="78" name="Flowchart: Magnetic Disk 77">
          <a:extLst>
            <a:ext uri="{FF2B5EF4-FFF2-40B4-BE49-F238E27FC236}">
              <a16:creationId xmlns:a16="http://schemas.microsoft.com/office/drawing/2014/main" id="{00000000-0008-0000-1000-00004E000000}"/>
            </a:ext>
          </a:extLst>
        </xdr:cNvPr>
        <xdr:cNvSpPr/>
      </xdr:nvSpPr>
      <xdr:spPr>
        <a:xfrm>
          <a:off x="6492240" y="407670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7</xdr:col>
      <xdr:colOff>83820</xdr:colOff>
      <xdr:row>36</xdr:row>
      <xdr:rowOff>60960</xdr:rowOff>
    </xdr:from>
    <xdr:to>
      <xdr:col>19</xdr:col>
      <xdr:colOff>259080</xdr:colOff>
      <xdr:row>38</xdr:row>
      <xdr:rowOff>114300</xdr:rowOff>
    </xdr:to>
    <xdr:sp macro="" textlink="">
      <xdr:nvSpPr>
        <xdr:cNvPr id="79" name="Right Arrow 78">
          <a:extLst>
            <a:ext uri="{FF2B5EF4-FFF2-40B4-BE49-F238E27FC236}">
              <a16:creationId xmlns:a16="http://schemas.microsoft.com/office/drawing/2014/main" id="{00000000-0008-0000-1000-00004F000000}"/>
            </a:ext>
          </a:extLst>
        </xdr:cNvPr>
        <xdr:cNvSpPr/>
      </xdr:nvSpPr>
      <xdr:spPr>
        <a:xfrm>
          <a:off x="1920240" y="792480"/>
          <a:ext cx="3901440" cy="41910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b="1"/>
            <a:t>Accounting Hub Architecture</a:t>
          </a:r>
          <a:r>
            <a:rPr lang="en-US" sz="1100" b="1" baseline="0"/>
            <a:t> (AHA) Project</a:t>
          </a:r>
          <a:endParaRPr lang="en-US" sz="1100" b="1"/>
        </a:p>
      </xdr:txBody>
    </xdr:sp>
    <xdr:clientData/>
  </xdr:twoCellAnchor>
  <xdr:twoCellAnchor>
    <xdr:from>
      <xdr:col>7</xdr:col>
      <xdr:colOff>114300</xdr:colOff>
      <xdr:row>40</xdr:row>
      <xdr:rowOff>34290</xdr:rowOff>
    </xdr:from>
    <xdr:to>
      <xdr:col>14</xdr:col>
      <xdr:colOff>76200</xdr:colOff>
      <xdr:row>42</xdr:row>
      <xdr:rowOff>137160</xdr:rowOff>
    </xdr:to>
    <xdr:sp macro="" textlink="">
      <xdr:nvSpPr>
        <xdr:cNvPr id="80" name="Left Brace 79">
          <a:extLst>
            <a:ext uri="{FF2B5EF4-FFF2-40B4-BE49-F238E27FC236}">
              <a16:creationId xmlns:a16="http://schemas.microsoft.com/office/drawing/2014/main" id="{00000000-0008-0000-1000-000050000000}"/>
            </a:ext>
          </a:extLst>
        </xdr:cNvPr>
        <xdr:cNvSpPr/>
      </xdr:nvSpPr>
      <xdr:spPr>
        <a:xfrm rot="5400000">
          <a:off x="2722245" y="725805"/>
          <a:ext cx="468630" cy="20116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14</xdr:col>
      <xdr:colOff>327660</xdr:colOff>
      <xdr:row>40</xdr:row>
      <xdr:rowOff>53340</xdr:rowOff>
    </xdr:from>
    <xdr:to>
      <xdr:col>19</xdr:col>
      <xdr:colOff>129540</xdr:colOff>
      <xdr:row>42</xdr:row>
      <xdr:rowOff>125730</xdr:rowOff>
    </xdr:to>
    <xdr:sp macro="" textlink="">
      <xdr:nvSpPr>
        <xdr:cNvPr id="81" name="Left Brace 80">
          <a:extLst>
            <a:ext uri="{FF2B5EF4-FFF2-40B4-BE49-F238E27FC236}">
              <a16:creationId xmlns:a16="http://schemas.microsoft.com/office/drawing/2014/main" id="{00000000-0008-0000-1000-000051000000}"/>
            </a:ext>
          </a:extLst>
        </xdr:cNvPr>
        <xdr:cNvSpPr/>
      </xdr:nvSpPr>
      <xdr:spPr>
        <a:xfrm rot="5400000">
          <a:off x="4733925" y="996315"/>
          <a:ext cx="438150" cy="14782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133350</xdr:colOff>
      <xdr:row>44</xdr:row>
      <xdr:rowOff>76200</xdr:rowOff>
    </xdr:from>
    <xdr:to>
      <xdr:col>4</xdr:col>
      <xdr:colOff>144780</xdr:colOff>
      <xdr:row>46</xdr:row>
      <xdr:rowOff>0</xdr:rowOff>
    </xdr:to>
    <xdr:cxnSp macro="">
      <xdr:nvCxnSpPr>
        <xdr:cNvPr id="82" name="Straight Arrow Connector 81">
          <a:extLst>
            <a:ext uri="{FF2B5EF4-FFF2-40B4-BE49-F238E27FC236}">
              <a16:creationId xmlns:a16="http://schemas.microsoft.com/office/drawing/2014/main" id="{00000000-0008-0000-1000-000052000000}"/>
            </a:ext>
          </a:extLst>
        </xdr:cNvPr>
        <xdr:cNvCxnSpPr>
          <a:stCxn id="52" idx="2"/>
          <a:endCxn id="57" idx="0"/>
        </xdr:cNvCxnSpPr>
      </xdr:nvCxnSpPr>
      <xdr:spPr>
        <a:xfrm>
          <a:off x="1009650" y="2270760"/>
          <a:ext cx="1143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144780</xdr:colOff>
      <xdr:row>48</xdr:row>
      <xdr:rowOff>121920</xdr:rowOff>
    </xdr:from>
    <xdr:to>
      <xdr:col>4</xdr:col>
      <xdr:colOff>144780</xdr:colOff>
      <xdr:row>50</xdr:row>
      <xdr:rowOff>45721</xdr:rowOff>
    </xdr:to>
    <xdr:cxnSp macro="">
      <xdr:nvCxnSpPr>
        <xdr:cNvPr id="83" name="Straight Arrow Connector 82">
          <a:extLst>
            <a:ext uri="{FF2B5EF4-FFF2-40B4-BE49-F238E27FC236}">
              <a16:creationId xmlns:a16="http://schemas.microsoft.com/office/drawing/2014/main" id="{00000000-0008-0000-1000-000053000000}"/>
            </a:ext>
          </a:extLst>
        </xdr:cNvPr>
        <xdr:cNvCxnSpPr>
          <a:stCxn id="57" idx="2"/>
          <a:endCxn id="58" idx="0"/>
        </xdr:cNvCxnSpPr>
      </xdr:nvCxnSpPr>
      <xdr:spPr>
        <a:xfrm>
          <a:off x="1021080" y="3048000"/>
          <a:ext cx="0" cy="2895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140970</xdr:colOff>
      <xdr:row>52</xdr:row>
      <xdr:rowOff>38100</xdr:rowOff>
    </xdr:from>
    <xdr:to>
      <xdr:col>4</xdr:col>
      <xdr:colOff>144780</xdr:colOff>
      <xdr:row>53</xdr:row>
      <xdr:rowOff>175260</xdr:rowOff>
    </xdr:to>
    <xdr:cxnSp macro="">
      <xdr:nvCxnSpPr>
        <xdr:cNvPr id="84" name="Straight Arrow Connector 83">
          <a:extLst>
            <a:ext uri="{FF2B5EF4-FFF2-40B4-BE49-F238E27FC236}">
              <a16:creationId xmlns:a16="http://schemas.microsoft.com/office/drawing/2014/main" id="{00000000-0008-0000-1000-000054000000}"/>
            </a:ext>
          </a:extLst>
        </xdr:cNvPr>
        <xdr:cNvCxnSpPr>
          <a:stCxn id="58" idx="2"/>
          <a:endCxn id="59" idx="1"/>
        </xdr:cNvCxnSpPr>
      </xdr:nvCxnSpPr>
      <xdr:spPr>
        <a:xfrm flipH="1">
          <a:off x="1017270" y="3695700"/>
          <a:ext cx="381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44</xdr:row>
      <xdr:rowOff>68579</xdr:rowOff>
    </xdr:from>
    <xdr:to>
      <xdr:col>8</xdr:col>
      <xdr:colOff>285750</xdr:colOff>
      <xdr:row>46</xdr:row>
      <xdr:rowOff>0</xdr:rowOff>
    </xdr:to>
    <xdr:cxnSp macro="">
      <xdr:nvCxnSpPr>
        <xdr:cNvPr id="85" name="Straight Arrow Connector 84">
          <a:extLst>
            <a:ext uri="{FF2B5EF4-FFF2-40B4-BE49-F238E27FC236}">
              <a16:creationId xmlns:a16="http://schemas.microsoft.com/office/drawing/2014/main" id="{00000000-0008-0000-1000-000055000000}"/>
            </a:ext>
          </a:extLst>
        </xdr:cNvPr>
        <xdr:cNvCxnSpPr>
          <a:stCxn id="61" idx="2"/>
          <a:endCxn id="62" idx="0"/>
        </xdr:cNvCxnSpPr>
      </xdr:nvCxnSpPr>
      <xdr:spPr>
        <a:xfrm flipH="1">
          <a:off x="2293620" y="226313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44</xdr:row>
      <xdr:rowOff>91439</xdr:rowOff>
    </xdr:from>
    <xdr:to>
      <xdr:col>11</xdr:col>
      <xdr:colOff>11430</xdr:colOff>
      <xdr:row>46</xdr:row>
      <xdr:rowOff>22860</xdr:rowOff>
    </xdr:to>
    <xdr:cxnSp macro="">
      <xdr:nvCxnSpPr>
        <xdr:cNvPr id="86" name="Straight Arrow Connector 85">
          <a:extLst>
            <a:ext uri="{FF2B5EF4-FFF2-40B4-BE49-F238E27FC236}">
              <a16:creationId xmlns:a16="http://schemas.microsoft.com/office/drawing/2014/main" id="{00000000-0008-0000-1000-000056000000}"/>
            </a:ext>
          </a:extLst>
        </xdr:cNvPr>
        <xdr:cNvCxnSpPr>
          <a:stCxn id="64" idx="2"/>
          <a:endCxn id="63" idx="0"/>
        </xdr:cNvCxnSpPr>
      </xdr:nvCxnSpPr>
      <xdr:spPr>
        <a:xfrm flipH="1">
          <a:off x="2956560" y="228599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49530</xdr:colOff>
      <xdr:row>44</xdr:row>
      <xdr:rowOff>99059</xdr:rowOff>
    </xdr:from>
    <xdr:to>
      <xdr:col>13</xdr:col>
      <xdr:colOff>53340</xdr:colOff>
      <xdr:row>46</xdr:row>
      <xdr:rowOff>15240</xdr:rowOff>
    </xdr:to>
    <xdr:cxnSp macro="">
      <xdr:nvCxnSpPr>
        <xdr:cNvPr id="87" name="Straight Arrow Connector 86">
          <a:extLst>
            <a:ext uri="{FF2B5EF4-FFF2-40B4-BE49-F238E27FC236}">
              <a16:creationId xmlns:a16="http://schemas.microsoft.com/office/drawing/2014/main" id="{00000000-0008-0000-1000-000057000000}"/>
            </a:ext>
          </a:extLst>
        </xdr:cNvPr>
        <xdr:cNvCxnSpPr>
          <a:stCxn id="65" idx="2"/>
          <a:endCxn id="66" idx="0"/>
        </xdr:cNvCxnSpPr>
      </xdr:nvCxnSpPr>
      <xdr:spPr>
        <a:xfrm>
          <a:off x="3623310" y="2293619"/>
          <a:ext cx="3810" cy="28194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48</xdr:row>
      <xdr:rowOff>121920</xdr:rowOff>
    </xdr:from>
    <xdr:to>
      <xdr:col>8</xdr:col>
      <xdr:colOff>281940</xdr:colOff>
      <xdr:row>50</xdr:row>
      <xdr:rowOff>76200</xdr:rowOff>
    </xdr:to>
    <xdr:cxnSp macro="">
      <xdr:nvCxnSpPr>
        <xdr:cNvPr id="88" name="Straight Arrow Connector 87">
          <a:extLst>
            <a:ext uri="{FF2B5EF4-FFF2-40B4-BE49-F238E27FC236}">
              <a16:creationId xmlns:a16="http://schemas.microsoft.com/office/drawing/2014/main" id="{00000000-0008-0000-1000-000058000000}"/>
            </a:ext>
          </a:extLst>
        </xdr:cNvPr>
        <xdr:cNvCxnSpPr>
          <a:stCxn id="62" idx="2"/>
          <a:endCxn id="67" idx="0"/>
        </xdr:cNvCxnSpPr>
      </xdr:nvCxnSpPr>
      <xdr:spPr>
        <a:xfrm>
          <a:off x="2293620" y="3048000"/>
          <a:ext cx="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48</xdr:row>
      <xdr:rowOff>144780</xdr:rowOff>
    </xdr:from>
    <xdr:to>
      <xdr:col>12</xdr:col>
      <xdr:colOff>7620</xdr:colOff>
      <xdr:row>50</xdr:row>
      <xdr:rowOff>68580</xdr:rowOff>
    </xdr:to>
    <xdr:cxnSp macro="">
      <xdr:nvCxnSpPr>
        <xdr:cNvPr id="89" name="Straight Arrow Connector 88">
          <a:extLst>
            <a:ext uri="{FF2B5EF4-FFF2-40B4-BE49-F238E27FC236}">
              <a16:creationId xmlns:a16="http://schemas.microsoft.com/office/drawing/2014/main" id="{00000000-0008-0000-1000-000059000000}"/>
            </a:ext>
          </a:extLst>
        </xdr:cNvPr>
        <xdr:cNvCxnSpPr>
          <a:stCxn id="63" idx="2"/>
          <a:endCxn id="60" idx="0"/>
        </xdr:cNvCxnSpPr>
      </xdr:nvCxnSpPr>
      <xdr:spPr>
        <a:xfrm>
          <a:off x="2956560" y="3070860"/>
          <a:ext cx="31242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7620</xdr:colOff>
      <xdr:row>48</xdr:row>
      <xdr:rowOff>137160</xdr:rowOff>
    </xdr:from>
    <xdr:to>
      <xdr:col>13</xdr:col>
      <xdr:colOff>53340</xdr:colOff>
      <xdr:row>50</xdr:row>
      <xdr:rowOff>68580</xdr:rowOff>
    </xdr:to>
    <xdr:cxnSp macro="">
      <xdr:nvCxnSpPr>
        <xdr:cNvPr id="90" name="Straight Arrow Connector 89">
          <a:extLst>
            <a:ext uri="{FF2B5EF4-FFF2-40B4-BE49-F238E27FC236}">
              <a16:creationId xmlns:a16="http://schemas.microsoft.com/office/drawing/2014/main" id="{00000000-0008-0000-1000-00005A000000}"/>
            </a:ext>
          </a:extLst>
        </xdr:cNvPr>
        <xdr:cNvCxnSpPr>
          <a:stCxn id="66" idx="2"/>
          <a:endCxn id="60" idx="0"/>
        </xdr:cNvCxnSpPr>
      </xdr:nvCxnSpPr>
      <xdr:spPr>
        <a:xfrm flipH="1">
          <a:off x="3268980" y="3063240"/>
          <a:ext cx="35814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52</xdr:row>
      <xdr:rowOff>68579</xdr:rowOff>
    </xdr:from>
    <xdr:to>
      <xdr:col>10</xdr:col>
      <xdr:colOff>194310</xdr:colOff>
      <xdr:row>54</xdr:row>
      <xdr:rowOff>76200</xdr:rowOff>
    </xdr:to>
    <xdr:cxnSp macro="">
      <xdr:nvCxnSpPr>
        <xdr:cNvPr id="91" name="Straight Arrow Connector 90">
          <a:extLst>
            <a:ext uri="{FF2B5EF4-FFF2-40B4-BE49-F238E27FC236}">
              <a16:creationId xmlns:a16="http://schemas.microsoft.com/office/drawing/2014/main" id="{00000000-0008-0000-1000-00005B000000}"/>
            </a:ext>
          </a:extLst>
        </xdr:cNvPr>
        <xdr:cNvCxnSpPr>
          <a:stCxn id="67" idx="2"/>
          <a:endCxn id="68" idx="1"/>
        </xdr:cNvCxnSpPr>
      </xdr:nvCxnSpPr>
      <xdr:spPr>
        <a:xfrm>
          <a:off x="2293620" y="3726179"/>
          <a:ext cx="537210" cy="3733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194310</xdr:colOff>
      <xdr:row>52</xdr:row>
      <xdr:rowOff>60960</xdr:rowOff>
    </xdr:from>
    <xdr:to>
      <xdr:col>12</xdr:col>
      <xdr:colOff>7620</xdr:colOff>
      <xdr:row>54</xdr:row>
      <xdr:rowOff>76200</xdr:rowOff>
    </xdr:to>
    <xdr:cxnSp macro="">
      <xdr:nvCxnSpPr>
        <xdr:cNvPr id="92" name="Straight Arrow Connector 91">
          <a:extLst>
            <a:ext uri="{FF2B5EF4-FFF2-40B4-BE49-F238E27FC236}">
              <a16:creationId xmlns:a16="http://schemas.microsoft.com/office/drawing/2014/main" id="{00000000-0008-0000-1000-00005C000000}"/>
            </a:ext>
          </a:extLst>
        </xdr:cNvPr>
        <xdr:cNvCxnSpPr>
          <a:stCxn id="60" idx="2"/>
          <a:endCxn id="68" idx="1"/>
        </xdr:cNvCxnSpPr>
      </xdr:nvCxnSpPr>
      <xdr:spPr>
        <a:xfrm flipH="1">
          <a:off x="2830830" y="3718560"/>
          <a:ext cx="43815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44</xdr:row>
      <xdr:rowOff>83819</xdr:rowOff>
    </xdr:from>
    <xdr:to>
      <xdr:col>16</xdr:col>
      <xdr:colOff>0</xdr:colOff>
      <xdr:row>46</xdr:row>
      <xdr:rowOff>15240</xdr:rowOff>
    </xdr:to>
    <xdr:cxnSp macro="">
      <xdr:nvCxnSpPr>
        <xdr:cNvPr id="93" name="Straight Arrow Connector 92">
          <a:extLst>
            <a:ext uri="{FF2B5EF4-FFF2-40B4-BE49-F238E27FC236}">
              <a16:creationId xmlns:a16="http://schemas.microsoft.com/office/drawing/2014/main" id="{00000000-0008-0000-1000-00005D000000}"/>
            </a:ext>
          </a:extLst>
        </xdr:cNvPr>
        <xdr:cNvCxnSpPr>
          <a:stCxn id="69" idx="2"/>
          <a:endCxn id="71" idx="0"/>
        </xdr:cNvCxnSpPr>
      </xdr:nvCxnSpPr>
      <xdr:spPr>
        <a:xfrm>
          <a:off x="4625340" y="227837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76200</xdr:colOff>
      <xdr:row>44</xdr:row>
      <xdr:rowOff>76199</xdr:rowOff>
    </xdr:from>
    <xdr:to>
      <xdr:col>18</xdr:col>
      <xdr:colOff>76200</xdr:colOff>
      <xdr:row>46</xdr:row>
      <xdr:rowOff>7620</xdr:rowOff>
    </xdr:to>
    <xdr:cxnSp macro="">
      <xdr:nvCxnSpPr>
        <xdr:cNvPr id="94" name="Straight Arrow Connector 93">
          <a:extLst>
            <a:ext uri="{FF2B5EF4-FFF2-40B4-BE49-F238E27FC236}">
              <a16:creationId xmlns:a16="http://schemas.microsoft.com/office/drawing/2014/main" id="{00000000-0008-0000-1000-00005E000000}"/>
            </a:ext>
          </a:extLst>
        </xdr:cNvPr>
        <xdr:cNvCxnSpPr>
          <a:stCxn id="70" idx="2"/>
          <a:endCxn id="72" idx="0"/>
        </xdr:cNvCxnSpPr>
      </xdr:nvCxnSpPr>
      <xdr:spPr>
        <a:xfrm>
          <a:off x="5326380" y="227075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48</xdr:row>
      <xdr:rowOff>137160</xdr:rowOff>
    </xdr:from>
    <xdr:to>
      <xdr:col>17</xdr:col>
      <xdr:colOff>22860</xdr:colOff>
      <xdr:row>50</xdr:row>
      <xdr:rowOff>60960</xdr:rowOff>
    </xdr:to>
    <xdr:cxnSp macro="">
      <xdr:nvCxnSpPr>
        <xdr:cNvPr id="95" name="Straight Arrow Connector 94">
          <a:extLst>
            <a:ext uri="{FF2B5EF4-FFF2-40B4-BE49-F238E27FC236}">
              <a16:creationId xmlns:a16="http://schemas.microsoft.com/office/drawing/2014/main" id="{00000000-0008-0000-1000-00005F000000}"/>
            </a:ext>
          </a:extLst>
        </xdr:cNvPr>
        <xdr:cNvCxnSpPr>
          <a:stCxn id="71" idx="2"/>
          <a:endCxn id="73" idx="0"/>
        </xdr:cNvCxnSpPr>
      </xdr:nvCxnSpPr>
      <xdr:spPr>
        <a:xfrm>
          <a:off x="4625340" y="3063240"/>
          <a:ext cx="33528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48</xdr:row>
      <xdr:rowOff>129540</xdr:rowOff>
    </xdr:from>
    <xdr:to>
      <xdr:col>18</xdr:col>
      <xdr:colOff>76200</xdr:colOff>
      <xdr:row>50</xdr:row>
      <xdr:rowOff>60960</xdr:rowOff>
    </xdr:to>
    <xdr:cxnSp macro="">
      <xdr:nvCxnSpPr>
        <xdr:cNvPr id="96" name="Straight Arrow Connector 95">
          <a:extLst>
            <a:ext uri="{FF2B5EF4-FFF2-40B4-BE49-F238E27FC236}">
              <a16:creationId xmlns:a16="http://schemas.microsoft.com/office/drawing/2014/main" id="{00000000-0008-0000-1000-000060000000}"/>
            </a:ext>
          </a:extLst>
        </xdr:cNvPr>
        <xdr:cNvCxnSpPr>
          <a:stCxn id="72" idx="2"/>
          <a:endCxn id="73" idx="0"/>
        </xdr:cNvCxnSpPr>
      </xdr:nvCxnSpPr>
      <xdr:spPr>
        <a:xfrm flipH="1">
          <a:off x="4960620" y="3055620"/>
          <a:ext cx="36576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52</xdr:row>
      <xdr:rowOff>53340</xdr:rowOff>
    </xdr:from>
    <xdr:to>
      <xdr:col>17</xdr:col>
      <xdr:colOff>34290</xdr:colOff>
      <xdr:row>54</xdr:row>
      <xdr:rowOff>68580</xdr:rowOff>
    </xdr:to>
    <xdr:cxnSp macro="">
      <xdr:nvCxnSpPr>
        <xdr:cNvPr id="97" name="Straight Arrow Connector 96">
          <a:extLst>
            <a:ext uri="{FF2B5EF4-FFF2-40B4-BE49-F238E27FC236}">
              <a16:creationId xmlns:a16="http://schemas.microsoft.com/office/drawing/2014/main" id="{00000000-0008-0000-1000-000061000000}"/>
            </a:ext>
          </a:extLst>
        </xdr:cNvPr>
        <xdr:cNvCxnSpPr>
          <a:stCxn id="73" idx="2"/>
          <a:endCxn id="74" idx="1"/>
        </xdr:cNvCxnSpPr>
      </xdr:nvCxnSpPr>
      <xdr:spPr>
        <a:xfrm>
          <a:off x="4960620" y="3710940"/>
          <a:ext cx="1143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201930</xdr:colOff>
      <xdr:row>44</xdr:row>
      <xdr:rowOff>91439</xdr:rowOff>
    </xdr:from>
    <xdr:to>
      <xdr:col>22</xdr:col>
      <xdr:colOff>209550</xdr:colOff>
      <xdr:row>45</xdr:row>
      <xdr:rowOff>160020</xdr:rowOff>
    </xdr:to>
    <xdr:cxnSp macro="">
      <xdr:nvCxnSpPr>
        <xdr:cNvPr id="98" name="Straight Arrow Connector 97">
          <a:extLst>
            <a:ext uri="{FF2B5EF4-FFF2-40B4-BE49-F238E27FC236}">
              <a16:creationId xmlns:a16="http://schemas.microsoft.com/office/drawing/2014/main" id="{00000000-0008-0000-1000-000062000000}"/>
            </a:ext>
          </a:extLst>
        </xdr:cNvPr>
        <xdr:cNvCxnSpPr>
          <a:stCxn id="75" idx="2"/>
          <a:endCxn id="76" idx="0"/>
        </xdr:cNvCxnSpPr>
      </xdr:nvCxnSpPr>
      <xdr:spPr>
        <a:xfrm>
          <a:off x="6770370" y="2285999"/>
          <a:ext cx="7620" cy="2514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209550</xdr:colOff>
      <xdr:row>48</xdr:row>
      <xdr:rowOff>99060</xdr:rowOff>
    </xdr:from>
    <xdr:to>
      <xdr:col>22</xdr:col>
      <xdr:colOff>213360</xdr:colOff>
      <xdr:row>50</xdr:row>
      <xdr:rowOff>68580</xdr:rowOff>
    </xdr:to>
    <xdr:cxnSp macro="">
      <xdr:nvCxnSpPr>
        <xdr:cNvPr id="99" name="Straight Arrow Connector 98">
          <a:extLst>
            <a:ext uri="{FF2B5EF4-FFF2-40B4-BE49-F238E27FC236}">
              <a16:creationId xmlns:a16="http://schemas.microsoft.com/office/drawing/2014/main" id="{00000000-0008-0000-1000-000063000000}"/>
            </a:ext>
          </a:extLst>
        </xdr:cNvPr>
        <xdr:cNvCxnSpPr>
          <a:stCxn id="76" idx="2"/>
          <a:endCxn id="77" idx="0"/>
        </xdr:cNvCxnSpPr>
      </xdr:nvCxnSpPr>
      <xdr:spPr>
        <a:xfrm>
          <a:off x="6777990" y="3025140"/>
          <a:ext cx="3810" cy="3352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213360</xdr:colOff>
      <xdr:row>52</xdr:row>
      <xdr:rowOff>60960</xdr:rowOff>
    </xdr:from>
    <xdr:to>
      <xdr:col>22</xdr:col>
      <xdr:colOff>224790</xdr:colOff>
      <xdr:row>54</xdr:row>
      <xdr:rowOff>53340</xdr:rowOff>
    </xdr:to>
    <xdr:cxnSp macro="">
      <xdr:nvCxnSpPr>
        <xdr:cNvPr id="100" name="Straight Arrow Connector 99">
          <a:extLst>
            <a:ext uri="{FF2B5EF4-FFF2-40B4-BE49-F238E27FC236}">
              <a16:creationId xmlns:a16="http://schemas.microsoft.com/office/drawing/2014/main" id="{00000000-0008-0000-1000-000064000000}"/>
            </a:ext>
          </a:extLst>
        </xdr:cNvPr>
        <xdr:cNvCxnSpPr>
          <a:stCxn id="77" idx="2"/>
          <a:endCxn id="78" idx="1"/>
        </xdr:cNvCxnSpPr>
      </xdr:nvCxnSpPr>
      <xdr:spPr>
        <a:xfrm>
          <a:off x="6781800" y="3718560"/>
          <a:ext cx="11430" cy="3581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76200</xdr:colOff>
      <xdr:row>4</xdr:row>
      <xdr:rowOff>754380</xdr:rowOff>
    </xdr:from>
    <xdr:to>
      <xdr:col>7</xdr:col>
      <xdr:colOff>601980</xdr:colOff>
      <xdr:row>4</xdr:row>
      <xdr:rowOff>1935480</xdr:rowOff>
    </xdr:to>
    <xdr:sp macro="" textlink="">
      <xdr:nvSpPr>
        <xdr:cNvPr id="2" name="Rectangle 1">
          <a:extLst>
            <a:ext uri="{FF2B5EF4-FFF2-40B4-BE49-F238E27FC236}">
              <a16:creationId xmlns:a16="http://schemas.microsoft.com/office/drawing/2014/main" id="{00000000-0008-0000-1100-000002000000}"/>
            </a:ext>
          </a:extLst>
        </xdr:cNvPr>
        <xdr:cNvSpPr/>
      </xdr:nvSpPr>
      <xdr:spPr>
        <a:xfrm>
          <a:off x="1737360" y="3329940"/>
          <a:ext cx="3764280" cy="11811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Current</a:t>
          </a:r>
        </a:p>
        <a:p>
          <a:pPr algn="ctr"/>
          <a:r>
            <a:rPr lang="en-US" sz="1100" b="1">
              <a:solidFill>
                <a:sysClr val="windowText" lastClr="000000"/>
              </a:solidFill>
            </a:rPr>
            <a:t>+</a:t>
          </a:r>
          <a:r>
            <a:rPr lang="en-US" sz="1100" b="1" baseline="0">
              <a:solidFill>
                <a:sysClr val="windowText" lastClr="000000"/>
              </a:solidFill>
            </a:rPr>
            <a:t> </a:t>
          </a:r>
          <a:r>
            <a:rPr lang="en-US" sz="1100" b="1">
              <a:solidFill>
                <a:sysClr val="windowText" lastClr="000000"/>
              </a:solidFill>
            </a:rPr>
            <a:t>OWB </a:t>
          </a:r>
          <a:r>
            <a:rPr lang="en-US" sz="1100">
              <a:solidFill>
                <a:sysClr val="windowText" lastClr="000000"/>
              </a:solidFill>
            </a:rPr>
            <a:t>(Accounting </a:t>
          </a:r>
          <a:r>
            <a:rPr lang="en-US" sz="1100" baseline="0">
              <a:solidFill>
                <a:sysClr val="windowText" lastClr="000000"/>
              </a:solidFill>
            </a:rPr>
            <a:t>Feeds</a:t>
          </a:r>
          <a:r>
            <a:rPr lang="en-US" sz="1100">
              <a:solidFill>
                <a:sysClr val="windowText" lastClr="000000"/>
              </a:solidFill>
            </a:rPr>
            <a:t>)</a:t>
          </a:r>
        </a:p>
        <a:p>
          <a:pPr algn="ctr"/>
          <a:r>
            <a:rPr lang="en-US" sz="1100" b="1">
              <a:solidFill>
                <a:sysClr val="windowText" lastClr="000000"/>
              </a:solidFill>
            </a:rPr>
            <a:t>+ Web ADI </a:t>
          </a:r>
          <a:r>
            <a:rPr lang="en-US" sz="1100">
              <a:solidFill>
                <a:sysClr val="windowText" lastClr="000000"/>
              </a:solidFill>
            </a:rPr>
            <a:t>(Manual Journals)</a:t>
          </a:r>
        </a:p>
      </xdr:txBody>
    </xdr:sp>
    <xdr:clientData/>
  </xdr:twoCellAnchor>
  <xdr:twoCellAnchor>
    <xdr:from>
      <xdr:col>4</xdr:col>
      <xdr:colOff>45720</xdr:colOff>
      <xdr:row>5</xdr:row>
      <xdr:rowOff>76200</xdr:rowOff>
    </xdr:from>
    <xdr:to>
      <xdr:col>7</xdr:col>
      <xdr:colOff>601980</xdr:colOff>
      <xdr:row>5</xdr:row>
      <xdr:rowOff>716280</xdr:rowOff>
    </xdr:to>
    <xdr:sp macro="" textlink="">
      <xdr:nvSpPr>
        <xdr:cNvPr id="4" name="Rectangle 3">
          <a:extLst>
            <a:ext uri="{FF2B5EF4-FFF2-40B4-BE49-F238E27FC236}">
              <a16:creationId xmlns:a16="http://schemas.microsoft.com/office/drawing/2014/main" id="{00000000-0008-0000-1100-000004000000}"/>
            </a:ext>
          </a:extLst>
        </xdr:cNvPr>
        <xdr:cNvSpPr/>
      </xdr:nvSpPr>
      <xdr:spPr>
        <a:xfrm>
          <a:off x="2842260" y="2857500"/>
          <a:ext cx="2499360"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Build ETL</a:t>
          </a:r>
        </a:p>
        <a:p>
          <a:pPr algn="ctr"/>
          <a:r>
            <a:rPr lang="en-US" sz="1100" b="0">
              <a:solidFill>
                <a:schemeClr val="tx2"/>
              </a:solidFill>
            </a:rPr>
            <a:t>HUB</a:t>
          </a:r>
          <a:r>
            <a:rPr lang="en-US" sz="1100">
              <a:solidFill>
                <a:schemeClr val="tx2"/>
              </a:solidFill>
            </a:rPr>
            <a:t> (Accounting</a:t>
          </a:r>
          <a:r>
            <a:rPr lang="en-US" sz="1100" baseline="0">
              <a:solidFill>
                <a:schemeClr val="tx2"/>
              </a:solidFill>
            </a:rPr>
            <a:t> &amp; Manual Journals)</a:t>
          </a:r>
          <a:endParaRPr lang="en-US" sz="1100">
            <a:solidFill>
              <a:schemeClr val="tx2"/>
            </a:solidFill>
          </a:endParaRPr>
        </a:p>
      </xdr:txBody>
    </xdr:sp>
    <xdr:clientData/>
  </xdr:twoCellAnchor>
  <xdr:twoCellAnchor>
    <xdr:from>
      <xdr:col>8</xdr:col>
      <xdr:colOff>53340</xdr:colOff>
      <xdr:row>4</xdr:row>
      <xdr:rowOff>754380</xdr:rowOff>
    </xdr:from>
    <xdr:to>
      <xdr:col>11</xdr:col>
      <xdr:colOff>617220</xdr:colOff>
      <xdr:row>4</xdr:row>
      <xdr:rowOff>1943100</xdr:rowOff>
    </xdr:to>
    <xdr:sp macro="" textlink="">
      <xdr:nvSpPr>
        <xdr:cNvPr id="7" name="Rectangle 6">
          <a:extLst>
            <a:ext uri="{FF2B5EF4-FFF2-40B4-BE49-F238E27FC236}">
              <a16:creationId xmlns:a16="http://schemas.microsoft.com/office/drawing/2014/main" id="{00000000-0008-0000-1100-000007000000}"/>
            </a:ext>
          </a:extLst>
        </xdr:cNvPr>
        <xdr:cNvSpPr/>
      </xdr:nvSpPr>
      <xdr:spPr>
        <a:xfrm>
          <a:off x="5440680" y="1501140"/>
          <a:ext cx="2506980" cy="118872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Interim</a:t>
          </a:r>
        </a:p>
        <a:p>
          <a:pPr algn="ctr"/>
          <a:r>
            <a:rPr lang="en-US" sz="1100" b="1">
              <a:solidFill>
                <a:sysClr val="windowText" lastClr="000000"/>
              </a:solidFill>
            </a:rPr>
            <a:t>+ OWB </a:t>
          </a:r>
          <a:r>
            <a:rPr lang="en-US" sz="1100">
              <a:solidFill>
                <a:sysClr val="windowText" lastClr="000000"/>
              </a:solidFill>
            </a:rPr>
            <a:t>(Accounting Feeds)</a:t>
          </a:r>
        </a:p>
        <a:p>
          <a:pPr algn="ctr"/>
          <a:r>
            <a:rPr lang="en-US" sz="1100" b="1">
              <a:solidFill>
                <a:sysClr val="windowText" lastClr="000000"/>
              </a:solidFill>
            </a:rPr>
            <a:t>+</a:t>
          </a:r>
          <a:r>
            <a:rPr lang="en-US" sz="1100" b="1" baseline="0">
              <a:solidFill>
                <a:sysClr val="windowText" lastClr="000000"/>
              </a:solidFill>
            </a:rPr>
            <a:t> Web ADI </a:t>
          </a:r>
          <a:r>
            <a:rPr lang="en-US" sz="1100" baseline="0">
              <a:solidFill>
                <a:sysClr val="windowText" lastClr="000000"/>
              </a:solidFill>
            </a:rPr>
            <a:t>(Manual Journals)</a:t>
          </a:r>
          <a:endParaRPr lang="en-US" sz="1100">
            <a:solidFill>
              <a:sysClr val="windowText" lastClr="000000"/>
            </a:solidFill>
          </a:endParaRPr>
        </a:p>
        <a:p>
          <a:pPr algn="ctr"/>
          <a:r>
            <a:rPr lang="en-US" sz="1100" b="1">
              <a:solidFill>
                <a:sysClr val="windowText" lastClr="000000"/>
              </a:solidFill>
            </a:rPr>
            <a:t>+ HUB </a:t>
          </a:r>
          <a:r>
            <a:rPr lang="en-US" sz="1100">
              <a:solidFill>
                <a:sysClr val="windowText" lastClr="000000"/>
              </a:solidFill>
            </a:rPr>
            <a:t>(Accounting Feeds)</a:t>
          </a:r>
        </a:p>
        <a:p>
          <a:pPr algn="ctr"/>
          <a:r>
            <a:rPr lang="en-US" sz="1100" b="1">
              <a:solidFill>
                <a:sysClr val="windowText" lastClr="000000"/>
              </a:solidFill>
            </a:rPr>
            <a:t>+ HUB </a:t>
          </a:r>
          <a:r>
            <a:rPr lang="en-US" sz="1100">
              <a:solidFill>
                <a:sysClr val="windowText" lastClr="000000"/>
              </a:solidFill>
            </a:rPr>
            <a:t>(Event Feeds</a:t>
          </a:r>
          <a:r>
            <a:rPr lang="en-US" sz="1100" baseline="0">
              <a:solidFill>
                <a:sysClr val="windowText" lastClr="000000"/>
              </a:solidFill>
            </a:rPr>
            <a:t>)</a:t>
          </a:r>
        </a:p>
        <a:p>
          <a:pPr algn="ctr"/>
          <a:r>
            <a:rPr lang="en-US" sz="1100" b="1" baseline="0">
              <a:solidFill>
                <a:sysClr val="windowText" lastClr="000000"/>
              </a:solidFill>
            </a:rPr>
            <a:t>+HUB </a:t>
          </a:r>
          <a:r>
            <a:rPr lang="en-US" sz="1100" baseline="0">
              <a:solidFill>
                <a:sysClr val="windowText" lastClr="000000"/>
              </a:solidFill>
            </a:rPr>
            <a:t>(Manual Journals)</a:t>
          </a:r>
          <a:endParaRPr lang="en-US" sz="1100">
            <a:solidFill>
              <a:sysClr val="windowText" lastClr="000000"/>
            </a:solidFill>
          </a:endParaRPr>
        </a:p>
      </xdr:txBody>
    </xdr:sp>
    <xdr:clientData/>
  </xdr:twoCellAnchor>
  <xdr:twoCellAnchor>
    <xdr:from>
      <xdr:col>12</xdr:col>
      <xdr:colOff>53340</xdr:colOff>
      <xdr:row>4</xdr:row>
      <xdr:rowOff>746760</xdr:rowOff>
    </xdr:from>
    <xdr:to>
      <xdr:col>17</xdr:col>
      <xdr:colOff>579120</xdr:colOff>
      <xdr:row>4</xdr:row>
      <xdr:rowOff>1935480</xdr:rowOff>
    </xdr:to>
    <xdr:sp macro="" textlink="">
      <xdr:nvSpPr>
        <xdr:cNvPr id="8" name="Rectangle 7">
          <a:extLst>
            <a:ext uri="{FF2B5EF4-FFF2-40B4-BE49-F238E27FC236}">
              <a16:creationId xmlns:a16="http://schemas.microsoft.com/office/drawing/2014/main" id="{00000000-0008-0000-1100-000008000000}"/>
            </a:ext>
          </a:extLst>
        </xdr:cNvPr>
        <xdr:cNvSpPr/>
      </xdr:nvSpPr>
      <xdr:spPr>
        <a:xfrm>
          <a:off x="8031480" y="1493520"/>
          <a:ext cx="3764280" cy="118872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Future</a:t>
          </a:r>
        </a:p>
        <a:p>
          <a:pPr algn="ctr"/>
          <a:r>
            <a:rPr lang="en-US" sz="1100" b="1">
              <a:solidFill>
                <a:sysClr val="windowText" lastClr="000000"/>
              </a:solidFill>
            </a:rPr>
            <a:t>+ HUB </a:t>
          </a:r>
          <a:r>
            <a:rPr lang="en-US" sz="1100">
              <a:solidFill>
                <a:sysClr val="windowText" lastClr="000000"/>
              </a:solidFill>
            </a:rPr>
            <a:t>(Accounting Feeds)</a:t>
          </a:r>
        </a:p>
        <a:p>
          <a:pPr algn="ctr"/>
          <a:r>
            <a:rPr lang="en-US" sz="1100" b="1">
              <a:solidFill>
                <a:sysClr val="windowText" lastClr="000000"/>
              </a:solidFill>
            </a:rPr>
            <a:t>+ HUB </a:t>
          </a:r>
          <a:r>
            <a:rPr lang="en-US" sz="1100">
              <a:solidFill>
                <a:sysClr val="windowText" lastClr="000000"/>
              </a:solidFill>
            </a:rPr>
            <a:t>(Event Feeds</a:t>
          </a:r>
          <a:r>
            <a:rPr lang="en-US" sz="1100" baseline="0">
              <a:solidFill>
                <a:sysClr val="windowText" lastClr="000000"/>
              </a:solidFill>
            </a:rPr>
            <a:t>)</a:t>
          </a:r>
        </a:p>
        <a:p>
          <a:pPr algn="ctr"/>
          <a:r>
            <a:rPr lang="en-US" sz="1100" b="1" baseline="0">
              <a:solidFill>
                <a:sysClr val="windowText" lastClr="000000"/>
              </a:solidFill>
            </a:rPr>
            <a:t>+ HUB </a:t>
          </a:r>
          <a:r>
            <a:rPr lang="en-US" sz="1100" baseline="0">
              <a:solidFill>
                <a:sysClr val="windowText" lastClr="000000"/>
              </a:solidFill>
            </a:rPr>
            <a:t>(Manual Journals)</a:t>
          </a:r>
          <a:endParaRPr lang="en-US" sz="1100">
            <a:solidFill>
              <a:sysClr val="windowText" lastClr="000000"/>
            </a:solidFill>
          </a:endParaRPr>
        </a:p>
      </xdr:txBody>
    </xdr:sp>
    <xdr:clientData/>
  </xdr:twoCellAnchor>
  <xdr:twoCellAnchor>
    <xdr:from>
      <xdr:col>18</xdr:col>
      <xdr:colOff>60960</xdr:colOff>
      <xdr:row>4</xdr:row>
      <xdr:rowOff>678180</xdr:rowOff>
    </xdr:from>
    <xdr:to>
      <xdr:col>23</xdr:col>
      <xdr:colOff>106680</xdr:colOff>
      <xdr:row>4</xdr:row>
      <xdr:rowOff>1996440</xdr:rowOff>
    </xdr:to>
    <xdr:sp macro="" textlink="">
      <xdr:nvSpPr>
        <xdr:cNvPr id="12" name="Right Arrow 11">
          <a:extLst>
            <a:ext uri="{FF2B5EF4-FFF2-40B4-BE49-F238E27FC236}">
              <a16:creationId xmlns:a16="http://schemas.microsoft.com/office/drawing/2014/main" id="{00000000-0008-0000-1100-00000C000000}"/>
            </a:ext>
          </a:extLst>
        </xdr:cNvPr>
        <xdr:cNvSpPr/>
      </xdr:nvSpPr>
      <xdr:spPr>
        <a:xfrm>
          <a:off x="9494520" y="3253740"/>
          <a:ext cx="2865120" cy="1318260"/>
        </a:xfrm>
        <a:prstGeom prst="rightArrow">
          <a:avLst>
            <a:gd name="adj1" fmla="val 83333"/>
            <a:gd name="adj2" fmla="val 50000"/>
          </a:avLst>
        </a:prstGeom>
        <a:solidFill>
          <a:srgbClr val="66FF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Optimal</a:t>
          </a:r>
        </a:p>
        <a:p>
          <a:pPr algn="ctr"/>
          <a:r>
            <a:rPr lang="en-US" sz="1100" b="1">
              <a:solidFill>
                <a:sysClr val="windowText" lastClr="000000"/>
              </a:solidFill>
            </a:rPr>
            <a:t>+ HUB </a:t>
          </a:r>
          <a:r>
            <a:rPr lang="en-US" sz="1100">
              <a:solidFill>
                <a:sysClr val="windowText" lastClr="000000"/>
              </a:solidFill>
            </a:rPr>
            <a:t>(Event</a:t>
          </a:r>
          <a:r>
            <a:rPr lang="en-US" sz="1100" baseline="0">
              <a:solidFill>
                <a:sysClr val="windowText" lastClr="000000"/>
              </a:solidFill>
            </a:rPr>
            <a:t> Feeds</a:t>
          </a:r>
          <a:r>
            <a:rPr lang="en-US" sz="1100">
              <a:solidFill>
                <a:sysClr val="windowText" lastClr="000000"/>
              </a:solidFill>
            </a:rPr>
            <a:t>)</a:t>
          </a:r>
        </a:p>
        <a:p>
          <a:pPr algn="ctr"/>
          <a:r>
            <a:rPr lang="en-US" sz="1100" b="1">
              <a:solidFill>
                <a:sysClr val="windowText" lastClr="000000"/>
              </a:solidFill>
            </a:rPr>
            <a:t>+ HUB </a:t>
          </a:r>
          <a:r>
            <a:rPr lang="en-US" sz="1100">
              <a:solidFill>
                <a:sysClr val="windowText" lastClr="000000"/>
              </a:solidFill>
            </a:rPr>
            <a:t>(Manual Journals)</a:t>
          </a:r>
        </a:p>
      </xdr:txBody>
    </xdr:sp>
    <xdr:clientData/>
  </xdr:twoCellAnchor>
  <xdr:twoCellAnchor>
    <xdr:from>
      <xdr:col>4</xdr:col>
      <xdr:colOff>45720</xdr:colOff>
      <xdr:row>5</xdr:row>
      <xdr:rowOff>807720</xdr:rowOff>
    </xdr:from>
    <xdr:to>
      <xdr:col>7</xdr:col>
      <xdr:colOff>594360</xdr:colOff>
      <xdr:row>5</xdr:row>
      <xdr:rowOff>1455420</xdr:rowOff>
    </xdr:to>
    <xdr:sp macro="" textlink="">
      <xdr:nvSpPr>
        <xdr:cNvPr id="14" name="Rectangle 13">
          <a:extLst>
            <a:ext uri="{FF2B5EF4-FFF2-40B4-BE49-F238E27FC236}">
              <a16:creationId xmlns:a16="http://schemas.microsoft.com/office/drawing/2014/main" id="{00000000-0008-0000-1100-00000E000000}"/>
            </a:ext>
          </a:extLst>
        </xdr:cNvPr>
        <xdr:cNvSpPr/>
      </xdr:nvSpPr>
      <xdr:spPr>
        <a:xfrm>
          <a:off x="2842260" y="3589020"/>
          <a:ext cx="2491740"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Pilot Feed</a:t>
          </a:r>
        </a:p>
        <a:p>
          <a:pPr algn="ctr"/>
          <a:r>
            <a:rPr lang="en-US" sz="1100" baseline="0">
              <a:solidFill>
                <a:schemeClr val="tx2"/>
              </a:solidFill>
            </a:rPr>
            <a:t>US specific feeder</a:t>
          </a:r>
          <a:r>
            <a:rPr lang="en-US" sz="1100">
              <a:solidFill>
                <a:schemeClr val="tx2"/>
              </a:solidFill>
            </a:rPr>
            <a:t> - HUB (Event Feed)</a:t>
          </a:r>
        </a:p>
      </xdr:txBody>
    </xdr:sp>
    <xdr:clientData/>
  </xdr:twoCellAnchor>
  <xdr:twoCellAnchor>
    <xdr:from>
      <xdr:col>8</xdr:col>
      <xdr:colOff>53340</xdr:colOff>
      <xdr:row>5</xdr:row>
      <xdr:rowOff>99060</xdr:rowOff>
    </xdr:from>
    <xdr:to>
      <xdr:col>11</xdr:col>
      <xdr:colOff>609600</xdr:colOff>
      <xdr:row>5</xdr:row>
      <xdr:rowOff>739140</xdr:rowOff>
    </xdr:to>
    <xdr:sp macro="" textlink="">
      <xdr:nvSpPr>
        <xdr:cNvPr id="16" name="Rectangle 15">
          <a:extLst>
            <a:ext uri="{FF2B5EF4-FFF2-40B4-BE49-F238E27FC236}">
              <a16:creationId xmlns:a16="http://schemas.microsoft.com/office/drawing/2014/main" id="{00000000-0008-0000-1100-000010000000}"/>
            </a:ext>
          </a:extLst>
        </xdr:cNvPr>
        <xdr:cNvSpPr/>
      </xdr:nvSpPr>
      <xdr:spPr>
        <a:xfrm>
          <a:off x="5440680" y="2880360"/>
          <a:ext cx="2499360"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ETL</a:t>
          </a:r>
        </a:p>
        <a:p>
          <a:pPr algn="ctr"/>
          <a:r>
            <a:rPr lang="en-US" sz="1100">
              <a:solidFill>
                <a:schemeClr val="tx2"/>
              </a:solidFill>
            </a:rPr>
            <a:t> OWB to HUB</a:t>
          </a:r>
        </a:p>
        <a:p>
          <a:pPr algn="ctr"/>
          <a:r>
            <a:rPr lang="en-US" sz="1100">
              <a:solidFill>
                <a:schemeClr val="tx2"/>
              </a:solidFill>
            </a:rPr>
            <a:t> (AF / </a:t>
          </a:r>
          <a:r>
            <a:rPr lang="en-US" sz="1100" baseline="0">
              <a:solidFill>
                <a:schemeClr val="tx2"/>
              </a:solidFill>
            </a:rPr>
            <a:t>EF / MJ)</a:t>
          </a:r>
          <a:endParaRPr lang="en-US" sz="1100">
            <a:solidFill>
              <a:schemeClr val="tx2"/>
            </a:solidFill>
          </a:endParaRPr>
        </a:p>
      </xdr:txBody>
    </xdr:sp>
    <xdr:clientData/>
  </xdr:twoCellAnchor>
  <xdr:twoCellAnchor>
    <xdr:from>
      <xdr:col>18</xdr:col>
      <xdr:colOff>15240</xdr:colOff>
      <xdr:row>4</xdr:row>
      <xdr:rowOff>7620</xdr:rowOff>
    </xdr:from>
    <xdr:to>
      <xdr:col>23</xdr:col>
      <xdr:colOff>91440</xdr:colOff>
      <xdr:row>4</xdr:row>
      <xdr:rowOff>335280</xdr:rowOff>
    </xdr:to>
    <xdr:sp macro="" textlink="">
      <xdr:nvSpPr>
        <xdr:cNvPr id="18" name="Right Arrow 17">
          <a:extLst>
            <a:ext uri="{FF2B5EF4-FFF2-40B4-BE49-F238E27FC236}">
              <a16:creationId xmlns:a16="http://schemas.microsoft.com/office/drawing/2014/main" id="{00000000-0008-0000-1100-000012000000}"/>
            </a:ext>
          </a:extLst>
        </xdr:cNvPr>
        <xdr:cNvSpPr/>
      </xdr:nvSpPr>
      <xdr:spPr>
        <a:xfrm>
          <a:off x="9448800" y="2583180"/>
          <a:ext cx="2895600" cy="327660"/>
        </a:xfrm>
        <a:prstGeom prst="rightArrow">
          <a:avLst>
            <a:gd name="adj1" fmla="val 83333"/>
            <a:gd name="adj2" fmla="val 50000"/>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Reporting on IFRS</a:t>
          </a:r>
          <a:r>
            <a:rPr lang="en-US" sz="1100" b="1" baseline="0">
              <a:solidFill>
                <a:srgbClr val="00B050"/>
              </a:solidFill>
            </a:rPr>
            <a:t> 17 basis</a:t>
          </a:r>
          <a:endParaRPr lang="en-US" sz="1100" b="1">
            <a:solidFill>
              <a:srgbClr val="00B050"/>
            </a:solidFill>
          </a:endParaRPr>
        </a:p>
      </xdr:txBody>
    </xdr:sp>
    <xdr:clientData/>
  </xdr:twoCellAnchor>
  <xdr:twoCellAnchor>
    <xdr:from>
      <xdr:col>14</xdr:col>
      <xdr:colOff>22860</xdr:colOff>
      <xdr:row>4</xdr:row>
      <xdr:rowOff>45720</xdr:rowOff>
    </xdr:from>
    <xdr:to>
      <xdr:col>17</xdr:col>
      <xdr:colOff>609600</xdr:colOff>
      <xdr:row>4</xdr:row>
      <xdr:rowOff>312420</xdr:rowOff>
    </xdr:to>
    <xdr:sp macro="" textlink="">
      <xdr:nvSpPr>
        <xdr:cNvPr id="19" name="Rectangle 18">
          <a:extLst>
            <a:ext uri="{FF2B5EF4-FFF2-40B4-BE49-F238E27FC236}">
              <a16:creationId xmlns:a16="http://schemas.microsoft.com/office/drawing/2014/main" id="{00000000-0008-0000-1100-000013000000}"/>
            </a:ext>
          </a:extLst>
        </xdr:cNvPr>
        <xdr:cNvSpPr/>
      </xdr:nvSpPr>
      <xdr:spPr>
        <a:xfrm>
          <a:off x="9296400" y="79248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Tracking</a:t>
          </a:r>
          <a:r>
            <a:rPr lang="en-US" sz="1100" b="1" baseline="0">
              <a:solidFill>
                <a:srgbClr val="00B050"/>
              </a:solidFill>
            </a:rPr>
            <a:t> on IFRS 17 basis</a:t>
          </a:r>
          <a:endParaRPr lang="en-US" sz="1100" b="1">
            <a:solidFill>
              <a:srgbClr val="00B050"/>
            </a:solidFill>
          </a:endParaRPr>
        </a:p>
      </xdr:txBody>
    </xdr:sp>
    <xdr:clientData/>
  </xdr:twoCellAnchor>
  <xdr:twoCellAnchor>
    <xdr:from>
      <xdr:col>13</xdr:col>
      <xdr:colOff>160020</xdr:colOff>
      <xdr:row>4</xdr:row>
      <xdr:rowOff>312420</xdr:rowOff>
    </xdr:from>
    <xdr:to>
      <xdr:col>14</xdr:col>
      <xdr:colOff>114300</xdr:colOff>
      <xdr:row>4</xdr:row>
      <xdr:rowOff>525780</xdr:rowOff>
    </xdr:to>
    <xdr:sp macro="" textlink="">
      <xdr:nvSpPr>
        <xdr:cNvPr id="22" name="TextBox 21">
          <a:extLst>
            <a:ext uri="{FF2B5EF4-FFF2-40B4-BE49-F238E27FC236}">
              <a16:creationId xmlns:a16="http://schemas.microsoft.com/office/drawing/2014/main" id="{00000000-0008-0000-1100-000016000000}"/>
            </a:ext>
          </a:extLst>
        </xdr:cNvPr>
        <xdr:cNvSpPr txBox="1"/>
      </xdr:nvSpPr>
      <xdr:spPr>
        <a:xfrm>
          <a:off x="8785860" y="1059180"/>
          <a:ext cx="6019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OWB</a:t>
          </a:r>
        </a:p>
      </xdr:txBody>
    </xdr:sp>
    <xdr:clientData/>
  </xdr:twoCellAnchor>
  <xdr:twoCellAnchor>
    <xdr:from>
      <xdr:col>14</xdr:col>
      <xdr:colOff>38100</xdr:colOff>
      <xdr:row>5</xdr:row>
      <xdr:rowOff>411480</xdr:rowOff>
    </xdr:from>
    <xdr:to>
      <xdr:col>17</xdr:col>
      <xdr:colOff>579120</xdr:colOff>
      <xdr:row>5</xdr:row>
      <xdr:rowOff>1043940</xdr:rowOff>
    </xdr:to>
    <xdr:sp macro="" textlink="">
      <xdr:nvSpPr>
        <xdr:cNvPr id="24" name="Rectangle 23">
          <a:extLst>
            <a:ext uri="{FF2B5EF4-FFF2-40B4-BE49-F238E27FC236}">
              <a16:creationId xmlns:a16="http://schemas.microsoft.com/office/drawing/2014/main" id="{00000000-0008-0000-1100-000018000000}"/>
            </a:ext>
          </a:extLst>
        </xdr:cNvPr>
        <xdr:cNvSpPr/>
      </xdr:nvSpPr>
      <xdr:spPr>
        <a:xfrm>
          <a:off x="9311640" y="3192780"/>
          <a:ext cx="2484120" cy="632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Feeds</a:t>
          </a:r>
        </a:p>
        <a:p>
          <a:pPr algn="ctr"/>
          <a:r>
            <a:rPr lang="en-US" sz="1100">
              <a:solidFill>
                <a:schemeClr val="tx2"/>
              </a:solidFill>
            </a:rPr>
            <a:t>remainder of feeds from Accounting to Events</a:t>
          </a:r>
        </a:p>
      </xdr:txBody>
    </xdr:sp>
    <xdr:clientData/>
  </xdr:twoCellAnchor>
  <xdr:twoCellAnchor>
    <xdr:from>
      <xdr:col>3</xdr:col>
      <xdr:colOff>617220</xdr:colOff>
      <xdr:row>13</xdr:row>
      <xdr:rowOff>76200</xdr:rowOff>
    </xdr:from>
    <xdr:to>
      <xdr:col>7</xdr:col>
      <xdr:colOff>640080</xdr:colOff>
      <xdr:row>13</xdr:row>
      <xdr:rowOff>670560</xdr:rowOff>
    </xdr:to>
    <xdr:sp macro="" textlink="">
      <xdr:nvSpPr>
        <xdr:cNvPr id="26" name="Rectangle 25">
          <a:extLst>
            <a:ext uri="{FF2B5EF4-FFF2-40B4-BE49-F238E27FC236}">
              <a16:creationId xmlns:a16="http://schemas.microsoft.com/office/drawing/2014/main" id="{00000000-0008-0000-1100-00001A000000}"/>
            </a:ext>
          </a:extLst>
        </xdr:cNvPr>
        <xdr:cNvSpPr/>
      </xdr:nvSpPr>
      <xdr:spPr>
        <a:xfrm>
          <a:off x="2926080" y="4686300"/>
          <a:ext cx="2613660" cy="594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Build ETL</a:t>
          </a:r>
        </a:p>
        <a:p>
          <a:pPr algn="ctr"/>
          <a:r>
            <a:rPr lang="en-US" sz="1100">
              <a:solidFill>
                <a:schemeClr val="tx2"/>
              </a:solidFill>
            </a:rPr>
            <a:t>HUB (Acounting &amp;</a:t>
          </a:r>
          <a:r>
            <a:rPr lang="en-US" sz="1100" baseline="0">
              <a:solidFill>
                <a:schemeClr val="tx2"/>
              </a:solidFill>
            </a:rPr>
            <a:t> Manual</a:t>
          </a:r>
          <a:r>
            <a:rPr lang="en-US" sz="1100">
              <a:solidFill>
                <a:schemeClr val="tx2"/>
              </a:solidFill>
            </a:rPr>
            <a:t>)</a:t>
          </a:r>
        </a:p>
      </xdr:txBody>
    </xdr:sp>
    <xdr:clientData/>
  </xdr:twoCellAnchor>
  <xdr:twoCellAnchor>
    <xdr:from>
      <xdr:col>3</xdr:col>
      <xdr:colOff>640080</xdr:colOff>
      <xdr:row>13</xdr:row>
      <xdr:rowOff>815340</xdr:rowOff>
    </xdr:from>
    <xdr:to>
      <xdr:col>8</xdr:col>
      <xdr:colOff>0</xdr:colOff>
      <xdr:row>13</xdr:row>
      <xdr:rowOff>1402080</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a:off x="2948940" y="5425440"/>
          <a:ext cx="2598420" cy="586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Pilot Feed</a:t>
          </a:r>
        </a:p>
        <a:p>
          <a:pPr algn="ctr"/>
          <a:r>
            <a:rPr lang="en-US" sz="1100" baseline="0">
              <a:solidFill>
                <a:schemeClr val="tx2"/>
              </a:solidFill>
            </a:rPr>
            <a:t>US specific feeder</a:t>
          </a:r>
          <a:r>
            <a:rPr lang="en-US" sz="1100">
              <a:solidFill>
                <a:schemeClr val="tx2"/>
              </a:solidFill>
            </a:rPr>
            <a:t> - HUB (Event)</a:t>
          </a:r>
        </a:p>
      </xdr:txBody>
    </xdr:sp>
    <xdr:clientData/>
  </xdr:twoCellAnchor>
  <xdr:twoCellAnchor>
    <xdr:from>
      <xdr:col>18</xdr:col>
      <xdr:colOff>15240</xdr:colOff>
      <xdr:row>12</xdr:row>
      <xdr:rowOff>7620</xdr:rowOff>
    </xdr:from>
    <xdr:to>
      <xdr:col>23</xdr:col>
      <xdr:colOff>91440</xdr:colOff>
      <xdr:row>12</xdr:row>
      <xdr:rowOff>335280</xdr:rowOff>
    </xdr:to>
    <xdr:sp macro="" textlink="">
      <xdr:nvSpPr>
        <xdr:cNvPr id="32" name="Right Arrow 31">
          <a:extLst>
            <a:ext uri="{FF2B5EF4-FFF2-40B4-BE49-F238E27FC236}">
              <a16:creationId xmlns:a16="http://schemas.microsoft.com/office/drawing/2014/main" id="{00000000-0008-0000-1100-000020000000}"/>
            </a:ext>
          </a:extLst>
        </xdr:cNvPr>
        <xdr:cNvSpPr/>
      </xdr:nvSpPr>
      <xdr:spPr>
        <a:xfrm>
          <a:off x="9448800" y="2583180"/>
          <a:ext cx="2895600" cy="327660"/>
        </a:xfrm>
        <a:prstGeom prst="rightArrow">
          <a:avLst>
            <a:gd name="adj1" fmla="val 83333"/>
            <a:gd name="adj2" fmla="val 50000"/>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Reporting on IFRS</a:t>
          </a:r>
          <a:r>
            <a:rPr lang="en-US" sz="1100" b="1" baseline="0">
              <a:solidFill>
                <a:srgbClr val="00B050"/>
              </a:solidFill>
            </a:rPr>
            <a:t> 17 basis</a:t>
          </a:r>
          <a:endParaRPr lang="en-US" sz="1100" b="1">
            <a:solidFill>
              <a:srgbClr val="00B050"/>
            </a:solidFill>
          </a:endParaRPr>
        </a:p>
      </xdr:txBody>
    </xdr:sp>
    <xdr:clientData/>
  </xdr:twoCellAnchor>
  <xdr:twoCellAnchor>
    <xdr:from>
      <xdr:col>14</xdr:col>
      <xdr:colOff>22860</xdr:colOff>
      <xdr:row>12</xdr:row>
      <xdr:rowOff>38100</xdr:rowOff>
    </xdr:from>
    <xdr:to>
      <xdr:col>17</xdr:col>
      <xdr:colOff>609600</xdr:colOff>
      <xdr:row>12</xdr:row>
      <xdr:rowOff>304800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a:off x="9296400" y="550926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Tracking</a:t>
          </a:r>
          <a:r>
            <a:rPr lang="en-US" sz="1100" b="1" baseline="0">
              <a:solidFill>
                <a:srgbClr val="00B050"/>
              </a:solidFill>
            </a:rPr>
            <a:t> on IFRS 17 basis</a:t>
          </a:r>
          <a:endParaRPr lang="en-US" sz="1100" b="1">
            <a:solidFill>
              <a:srgbClr val="00B050"/>
            </a:solidFill>
          </a:endParaRPr>
        </a:p>
      </xdr:txBody>
    </xdr:sp>
    <xdr:clientData/>
  </xdr:twoCellAnchor>
  <xdr:twoCellAnchor>
    <xdr:from>
      <xdr:col>13</xdr:col>
      <xdr:colOff>182880</xdr:colOff>
      <xdr:row>12</xdr:row>
      <xdr:rowOff>312420</xdr:rowOff>
    </xdr:from>
    <xdr:to>
      <xdr:col>14</xdr:col>
      <xdr:colOff>121920</xdr:colOff>
      <xdr:row>12</xdr:row>
      <xdr:rowOff>525780</xdr:rowOff>
    </xdr:to>
    <xdr:sp macro="" textlink="">
      <xdr:nvSpPr>
        <xdr:cNvPr id="35" name="TextBox 34">
          <a:extLst>
            <a:ext uri="{FF2B5EF4-FFF2-40B4-BE49-F238E27FC236}">
              <a16:creationId xmlns:a16="http://schemas.microsoft.com/office/drawing/2014/main" id="{00000000-0008-0000-1100-000023000000}"/>
            </a:ext>
          </a:extLst>
        </xdr:cNvPr>
        <xdr:cNvSpPr txBox="1"/>
      </xdr:nvSpPr>
      <xdr:spPr>
        <a:xfrm>
          <a:off x="8808720" y="5783580"/>
          <a:ext cx="5867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OWB</a:t>
          </a:r>
        </a:p>
      </xdr:txBody>
    </xdr:sp>
    <xdr:clientData/>
  </xdr:twoCellAnchor>
  <xdr:twoCellAnchor>
    <xdr:from>
      <xdr:col>8</xdr:col>
      <xdr:colOff>30480</xdr:colOff>
      <xdr:row>13</xdr:row>
      <xdr:rowOff>495300</xdr:rowOff>
    </xdr:from>
    <xdr:to>
      <xdr:col>13</xdr:col>
      <xdr:colOff>609600</xdr:colOff>
      <xdr:row>13</xdr:row>
      <xdr:rowOff>1104900</xdr:rowOff>
    </xdr:to>
    <xdr:sp macro="" textlink="">
      <xdr:nvSpPr>
        <xdr:cNvPr id="36" name="Rectangle 35">
          <a:extLst>
            <a:ext uri="{FF2B5EF4-FFF2-40B4-BE49-F238E27FC236}">
              <a16:creationId xmlns:a16="http://schemas.microsoft.com/office/drawing/2014/main" id="{00000000-0008-0000-1100-000024000000}"/>
            </a:ext>
          </a:extLst>
        </xdr:cNvPr>
        <xdr:cNvSpPr/>
      </xdr:nvSpPr>
      <xdr:spPr>
        <a:xfrm>
          <a:off x="5417820" y="8001000"/>
          <a:ext cx="3817620"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IFRS 17 Feeds</a:t>
          </a:r>
        </a:p>
        <a:p>
          <a:pPr algn="ctr"/>
          <a:r>
            <a:rPr lang="en-US" sz="1100">
              <a:solidFill>
                <a:schemeClr val="tx2"/>
              </a:solidFill>
            </a:rPr>
            <a:t>Accounting </a:t>
          </a:r>
          <a:r>
            <a:rPr lang="en-US" sz="1100" baseline="0">
              <a:solidFill>
                <a:schemeClr val="tx2"/>
              </a:solidFill>
            </a:rPr>
            <a:t>to Event</a:t>
          </a:r>
        </a:p>
      </xdr:txBody>
    </xdr:sp>
    <xdr:clientData/>
  </xdr:twoCellAnchor>
  <xdr:twoCellAnchor>
    <xdr:from>
      <xdr:col>2</xdr:col>
      <xdr:colOff>38100</xdr:colOff>
      <xdr:row>12</xdr:row>
      <xdr:rowOff>716280</xdr:rowOff>
    </xdr:from>
    <xdr:to>
      <xdr:col>7</xdr:col>
      <xdr:colOff>601980</xdr:colOff>
      <xdr:row>12</xdr:row>
      <xdr:rowOff>1897380</xdr:rowOff>
    </xdr:to>
    <xdr:sp macro="" textlink="">
      <xdr:nvSpPr>
        <xdr:cNvPr id="37" name="Rectangle 36">
          <a:extLst>
            <a:ext uri="{FF2B5EF4-FFF2-40B4-BE49-F238E27FC236}">
              <a16:creationId xmlns:a16="http://schemas.microsoft.com/office/drawing/2014/main" id="{00000000-0008-0000-1100-000025000000}"/>
            </a:ext>
          </a:extLst>
        </xdr:cNvPr>
        <xdr:cNvSpPr/>
      </xdr:nvSpPr>
      <xdr:spPr>
        <a:xfrm>
          <a:off x="1699260" y="8016240"/>
          <a:ext cx="3802380" cy="11811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Current</a:t>
          </a:r>
        </a:p>
        <a:p>
          <a:pPr algn="ctr"/>
          <a:r>
            <a:rPr lang="en-US" sz="1100" b="1">
              <a:solidFill>
                <a:sysClr val="windowText" lastClr="000000"/>
              </a:solidFill>
            </a:rPr>
            <a:t>+</a:t>
          </a:r>
          <a:r>
            <a:rPr lang="en-US" sz="1100" b="1" baseline="0">
              <a:solidFill>
                <a:sysClr val="windowText" lastClr="000000"/>
              </a:solidFill>
            </a:rPr>
            <a:t> </a:t>
          </a:r>
          <a:r>
            <a:rPr lang="en-US" sz="1100" b="1">
              <a:solidFill>
                <a:sysClr val="windowText" lastClr="000000"/>
              </a:solidFill>
            </a:rPr>
            <a:t>OWB </a:t>
          </a:r>
          <a:r>
            <a:rPr lang="en-US" sz="1100">
              <a:solidFill>
                <a:sysClr val="windowText" lastClr="000000"/>
              </a:solidFill>
            </a:rPr>
            <a:t>(Accounting Feeds)</a:t>
          </a:r>
        </a:p>
        <a:p>
          <a:pPr algn="ctr"/>
          <a:r>
            <a:rPr lang="en-US" sz="1100" b="1">
              <a:solidFill>
                <a:sysClr val="windowText" lastClr="000000"/>
              </a:solidFill>
            </a:rPr>
            <a:t>+ WEB </a:t>
          </a:r>
          <a:r>
            <a:rPr lang="en-US" sz="1100">
              <a:solidFill>
                <a:sysClr val="windowText" lastClr="000000"/>
              </a:solidFill>
            </a:rPr>
            <a:t>(Manual Journals)</a:t>
          </a:r>
        </a:p>
      </xdr:txBody>
    </xdr:sp>
    <xdr:clientData/>
  </xdr:twoCellAnchor>
  <xdr:twoCellAnchor>
    <xdr:from>
      <xdr:col>8</xdr:col>
      <xdr:colOff>60960</xdr:colOff>
      <xdr:row>12</xdr:row>
      <xdr:rowOff>723900</xdr:rowOff>
    </xdr:from>
    <xdr:to>
      <xdr:col>17</xdr:col>
      <xdr:colOff>586740</xdr:colOff>
      <xdr:row>12</xdr:row>
      <xdr:rowOff>1912620</xdr:rowOff>
    </xdr:to>
    <xdr:sp macro="" textlink="">
      <xdr:nvSpPr>
        <xdr:cNvPr id="40" name="Rectangle 39">
          <a:extLst>
            <a:ext uri="{FF2B5EF4-FFF2-40B4-BE49-F238E27FC236}">
              <a16:creationId xmlns:a16="http://schemas.microsoft.com/office/drawing/2014/main" id="{00000000-0008-0000-1100-000028000000}"/>
            </a:ext>
          </a:extLst>
        </xdr:cNvPr>
        <xdr:cNvSpPr/>
      </xdr:nvSpPr>
      <xdr:spPr>
        <a:xfrm>
          <a:off x="5608320" y="6195060"/>
          <a:ext cx="6355080" cy="118872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Future</a:t>
          </a:r>
        </a:p>
        <a:p>
          <a:pPr algn="ctr"/>
          <a:r>
            <a:rPr lang="en-US" sz="1100" b="1">
              <a:solidFill>
                <a:sysClr val="windowText" lastClr="000000"/>
              </a:solidFill>
            </a:rPr>
            <a:t>+ HUB </a:t>
          </a:r>
          <a:r>
            <a:rPr lang="en-US" sz="1100">
              <a:solidFill>
                <a:sysClr val="windowText" lastClr="000000"/>
              </a:solidFill>
            </a:rPr>
            <a:t>(Accounting </a:t>
          </a:r>
          <a:r>
            <a:rPr lang="en-US" sz="1100" baseline="0">
              <a:solidFill>
                <a:sysClr val="windowText" lastClr="000000"/>
              </a:solidFill>
            </a:rPr>
            <a:t>Feeds</a:t>
          </a:r>
          <a:r>
            <a:rPr lang="en-US" sz="1100">
              <a:solidFill>
                <a:sysClr val="windowText" lastClr="000000"/>
              </a:solidFill>
            </a:rPr>
            <a:t>)</a:t>
          </a:r>
        </a:p>
        <a:p>
          <a:pPr algn="ctr"/>
          <a:r>
            <a:rPr lang="en-US" sz="1100" b="1">
              <a:solidFill>
                <a:sysClr val="windowText" lastClr="000000"/>
              </a:solidFill>
            </a:rPr>
            <a:t>+ HUB </a:t>
          </a:r>
          <a:r>
            <a:rPr lang="en-US" sz="1100">
              <a:solidFill>
                <a:sysClr val="windowText" lastClr="000000"/>
              </a:solidFill>
            </a:rPr>
            <a:t>(Event </a:t>
          </a:r>
          <a:r>
            <a:rPr lang="en-US" sz="1100" baseline="0">
              <a:solidFill>
                <a:sysClr val="windowText" lastClr="000000"/>
              </a:solidFill>
            </a:rPr>
            <a:t>Feeds)</a:t>
          </a:r>
        </a:p>
        <a:p>
          <a:pPr algn="ctr"/>
          <a:r>
            <a:rPr lang="en-US" sz="1100" b="1" baseline="0">
              <a:solidFill>
                <a:sysClr val="windowText" lastClr="000000"/>
              </a:solidFill>
            </a:rPr>
            <a:t>+ HUB </a:t>
          </a:r>
          <a:r>
            <a:rPr lang="en-US" sz="1100" baseline="0">
              <a:solidFill>
                <a:sysClr val="windowText" lastClr="000000"/>
              </a:solidFill>
            </a:rPr>
            <a:t>(Manual Journals)</a:t>
          </a:r>
          <a:endParaRPr lang="en-US" sz="1100">
            <a:solidFill>
              <a:sysClr val="windowText" lastClr="000000"/>
            </a:solidFill>
          </a:endParaRPr>
        </a:p>
      </xdr:txBody>
    </xdr:sp>
    <xdr:clientData/>
  </xdr:twoCellAnchor>
  <xdr:twoCellAnchor>
    <xdr:from>
      <xdr:col>18</xdr:col>
      <xdr:colOff>45720</xdr:colOff>
      <xdr:row>12</xdr:row>
      <xdr:rowOff>640080</xdr:rowOff>
    </xdr:from>
    <xdr:to>
      <xdr:col>23</xdr:col>
      <xdr:colOff>91440</xdr:colOff>
      <xdr:row>12</xdr:row>
      <xdr:rowOff>2011680</xdr:rowOff>
    </xdr:to>
    <xdr:sp macro="" textlink="">
      <xdr:nvSpPr>
        <xdr:cNvPr id="41" name="Right Arrow 40">
          <a:extLst>
            <a:ext uri="{FF2B5EF4-FFF2-40B4-BE49-F238E27FC236}">
              <a16:creationId xmlns:a16="http://schemas.microsoft.com/office/drawing/2014/main" id="{00000000-0008-0000-1100-000029000000}"/>
            </a:ext>
          </a:extLst>
        </xdr:cNvPr>
        <xdr:cNvSpPr/>
      </xdr:nvSpPr>
      <xdr:spPr>
        <a:xfrm>
          <a:off x="9479280" y="6111240"/>
          <a:ext cx="2865120" cy="1371600"/>
        </a:xfrm>
        <a:prstGeom prst="rightArrow">
          <a:avLst>
            <a:gd name="adj1" fmla="val 83333"/>
            <a:gd name="adj2" fmla="val 50000"/>
          </a:avLst>
        </a:prstGeom>
        <a:solidFill>
          <a:srgbClr val="66FF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Optimal</a:t>
          </a:r>
        </a:p>
        <a:p>
          <a:pPr algn="ctr"/>
          <a:r>
            <a:rPr lang="en-US" sz="1100" b="1">
              <a:solidFill>
                <a:sysClr val="windowText" lastClr="000000"/>
              </a:solidFill>
            </a:rPr>
            <a:t>+ HUB </a:t>
          </a:r>
          <a:r>
            <a:rPr lang="en-US" sz="1100">
              <a:solidFill>
                <a:sysClr val="windowText" lastClr="000000"/>
              </a:solidFill>
            </a:rPr>
            <a:t>(Event</a:t>
          </a:r>
          <a:r>
            <a:rPr lang="en-US" sz="1100" baseline="0">
              <a:solidFill>
                <a:sysClr val="windowText" lastClr="000000"/>
              </a:solidFill>
            </a:rPr>
            <a:t> Feeds</a:t>
          </a:r>
          <a:r>
            <a:rPr lang="en-US" sz="1100">
              <a:solidFill>
                <a:sysClr val="windowText" lastClr="000000"/>
              </a:solidFill>
            </a:rPr>
            <a:t>)</a:t>
          </a:r>
        </a:p>
        <a:p>
          <a:pPr algn="ctr"/>
          <a:r>
            <a:rPr lang="en-US" sz="1100" b="1">
              <a:solidFill>
                <a:sysClr val="windowText" lastClr="000000"/>
              </a:solidFill>
            </a:rPr>
            <a:t>+ HUB </a:t>
          </a:r>
          <a:r>
            <a:rPr lang="en-US" sz="1100">
              <a:solidFill>
                <a:sysClr val="windowText" lastClr="000000"/>
              </a:solidFill>
            </a:rPr>
            <a:t>(Manual Journals)</a:t>
          </a:r>
        </a:p>
      </xdr:txBody>
    </xdr:sp>
    <xdr:clientData/>
  </xdr:twoCellAnchor>
  <xdr:twoCellAnchor>
    <xdr:from>
      <xdr:col>2</xdr:col>
      <xdr:colOff>198120</xdr:colOff>
      <xdr:row>5</xdr:row>
      <xdr:rowOff>525780</xdr:rowOff>
    </xdr:from>
    <xdr:to>
      <xdr:col>3</xdr:col>
      <xdr:colOff>289560</xdr:colOff>
      <xdr:row>5</xdr:row>
      <xdr:rowOff>1066800</xdr:rowOff>
    </xdr:to>
    <xdr:sp macro="" textlink="">
      <xdr:nvSpPr>
        <xdr:cNvPr id="42" name="Rounded Rectangle 41">
          <a:extLst>
            <a:ext uri="{FF2B5EF4-FFF2-40B4-BE49-F238E27FC236}">
              <a16:creationId xmlns:a16="http://schemas.microsoft.com/office/drawing/2014/main" id="{00000000-0008-0000-1100-00002A000000}"/>
            </a:ext>
          </a:extLst>
        </xdr:cNvPr>
        <xdr:cNvSpPr/>
      </xdr:nvSpPr>
      <xdr:spPr>
        <a:xfrm>
          <a:off x="1859280" y="3307080"/>
          <a:ext cx="739140" cy="5410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2"/>
              </a:solidFill>
            </a:rPr>
            <a:t>Aptitude</a:t>
          </a:r>
        </a:p>
        <a:p>
          <a:pPr algn="ctr"/>
          <a:r>
            <a:rPr lang="en-US" sz="1100">
              <a:solidFill>
                <a:schemeClr val="tx2"/>
              </a:solidFill>
            </a:rPr>
            <a:t>PoC</a:t>
          </a:r>
        </a:p>
      </xdr:txBody>
    </xdr:sp>
    <xdr:clientData/>
  </xdr:twoCellAnchor>
  <xdr:twoCellAnchor>
    <xdr:from>
      <xdr:col>2</xdr:col>
      <xdr:colOff>281940</xdr:colOff>
      <xdr:row>13</xdr:row>
      <xdr:rowOff>487680</xdr:rowOff>
    </xdr:from>
    <xdr:to>
      <xdr:col>3</xdr:col>
      <xdr:colOff>373380</xdr:colOff>
      <xdr:row>13</xdr:row>
      <xdr:rowOff>1028700</xdr:rowOff>
    </xdr:to>
    <xdr:sp macro="" textlink="">
      <xdr:nvSpPr>
        <xdr:cNvPr id="43" name="Rounded Rectangle 42">
          <a:extLst>
            <a:ext uri="{FF2B5EF4-FFF2-40B4-BE49-F238E27FC236}">
              <a16:creationId xmlns:a16="http://schemas.microsoft.com/office/drawing/2014/main" id="{00000000-0008-0000-1100-00002B000000}"/>
            </a:ext>
          </a:extLst>
        </xdr:cNvPr>
        <xdr:cNvSpPr/>
      </xdr:nvSpPr>
      <xdr:spPr>
        <a:xfrm>
          <a:off x="1943100" y="7993380"/>
          <a:ext cx="739140" cy="5410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2"/>
              </a:solidFill>
            </a:rPr>
            <a:t>Aptitude</a:t>
          </a:r>
        </a:p>
        <a:p>
          <a:pPr algn="ctr"/>
          <a:r>
            <a:rPr lang="en-US" sz="1100">
              <a:solidFill>
                <a:schemeClr val="tx2"/>
              </a:solidFill>
            </a:rPr>
            <a:t>PoC</a:t>
          </a:r>
        </a:p>
      </xdr:txBody>
    </xdr:sp>
    <xdr:clientData/>
  </xdr:twoCellAnchor>
  <xdr:twoCellAnchor>
    <xdr:from>
      <xdr:col>6</xdr:col>
      <xdr:colOff>30480</xdr:colOff>
      <xdr:row>4</xdr:row>
      <xdr:rowOff>38100</xdr:rowOff>
    </xdr:from>
    <xdr:to>
      <xdr:col>13</xdr:col>
      <xdr:colOff>601980</xdr:colOff>
      <xdr:row>4</xdr:row>
      <xdr:rowOff>304800</xdr:rowOff>
    </xdr:to>
    <xdr:sp macro="" textlink="">
      <xdr:nvSpPr>
        <xdr:cNvPr id="28" name="Rectangle 27">
          <a:extLst>
            <a:ext uri="{FF2B5EF4-FFF2-40B4-BE49-F238E27FC236}">
              <a16:creationId xmlns:a16="http://schemas.microsoft.com/office/drawing/2014/main" id="{00000000-0008-0000-1100-00001C000000}"/>
            </a:ext>
          </a:extLst>
        </xdr:cNvPr>
        <xdr:cNvSpPr/>
      </xdr:nvSpPr>
      <xdr:spPr>
        <a:xfrm>
          <a:off x="4122420" y="784860"/>
          <a:ext cx="510540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Development and Build</a:t>
          </a:r>
          <a:endParaRPr lang="en-US" sz="1100" b="1">
            <a:solidFill>
              <a:srgbClr val="00B050"/>
            </a:solidFill>
          </a:endParaRPr>
        </a:p>
      </xdr:txBody>
    </xdr:sp>
    <xdr:clientData/>
  </xdr:twoCellAnchor>
  <xdr:twoCellAnchor>
    <xdr:from>
      <xdr:col>2</xdr:col>
      <xdr:colOff>7620</xdr:colOff>
      <xdr:row>4</xdr:row>
      <xdr:rowOff>38100</xdr:rowOff>
    </xdr:from>
    <xdr:to>
      <xdr:col>5</xdr:col>
      <xdr:colOff>594360</xdr:colOff>
      <xdr:row>4</xdr:row>
      <xdr:rowOff>304800</xdr:rowOff>
    </xdr:to>
    <xdr:sp macro="" textlink="">
      <xdr:nvSpPr>
        <xdr:cNvPr id="29" name="Rectangle 28">
          <a:extLst>
            <a:ext uri="{FF2B5EF4-FFF2-40B4-BE49-F238E27FC236}">
              <a16:creationId xmlns:a16="http://schemas.microsoft.com/office/drawing/2014/main" id="{00000000-0008-0000-1100-00001D000000}"/>
            </a:ext>
          </a:extLst>
        </xdr:cNvPr>
        <xdr:cNvSpPr/>
      </xdr:nvSpPr>
      <xdr:spPr>
        <a:xfrm>
          <a:off x="1508760" y="78486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Strategy &amp; Plan</a:t>
          </a:r>
          <a:endParaRPr lang="en-US" sz="1100" b="1">
            <a:solidFill>
              <a:srgbClr val="00B050"/>
            </a:solidFill>
          </a:endParaRPr>
        </a:p>
      </xdr:txBody>
    </xdr:sp>
    <xdr:clientData/>
  </xdr:twoCellAnchor>
  <xdr:twoCellAnchor>
    <xdr:from>
      <xdr:col>2</xdr:col>
      <xdr:colOff>15240</xdr:colOff>
      <xdr:row>12</xdr:row>
      <xdr:rowOff>45720</xdr:rowOff>
    </xdr:from>
    <xdr:to>
      <xdr:col>5</xdr:col>
      <xdr:colOff>601980</xdr:colOff>
      <xdr:row>12</xdr:row>
      <xdr:rowOff>312420</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a:off x="1516380" y="551688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Strategy &amp; Plan</a:t>
          </a:r>
          <a:endParaRPr lang="en-US" sz="1100" b="1">
            <a:solidFill>
              <a:srgbClr val="00B050"/>
            </a:solidFill>
          </a:endParaRPr>
        </a:p>
      </xdr:txBody>
    </xdr:sp>
    <xdr:clientData/>
  </xdr:twoCellAnchor>
  <xdr:twoCellAnchor>
    <xdr:from>
      <xdr:col>6</xdr:col>
      <xdr:colOff>38100</xdr:colOff>
      <xdr:row>12</xdr:row>
      <xdr:rowOff>38100</xdr:rowOff>
    </xdr:from>
    <xdr:to>
      <xdr:col>13</xdr:col>
      <xdr:colOff>609600</xdr:colOff>
      <xdr:row>12</xdr:row>
      <xdr:rowOff>304800</xdr:rowOff>
    </xdr:to>
    <xdr:sp macro="" textlink="">
      <xdr:nvSpPr>
        <xdr:cNvPr id="38" name="Rectangle 37">
          <a:extLst>
            <a:ext uri="{FF2B5EF4-FFF2-40B4-BE49-F238E27FC236}">
              <a16:creationId xmlns:a16="http://schemas.microsoft.com/office/drawing/2014/main" id="{00000000-0008-0000-1100-000026000000}"/>
            </a:ext>
          </a:extLst>
        </xdr:cNvPr>
        <xdr:cNvSpPr/>
      </xdr:nvSpPr>
      <xdr:spPr>
        <a:xfrm>
          <a:off x="4130040" y="5509260"/>
          <a:ext cx="510540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Development and Build</a:t>
          </a:r>
          <a:endParaRPr lang="en-US" sz="1100" b="1">
            <a:solidFill>
              <a:srgbClr val="00B050"/>
            </a:solidFill>
          </a:endParaRPr>
        </a:p>
      </xdr:txBody>
    </xdr:sp>
    <xdr:clientData/>
  </xdr:twoCellAnchor>
  <xdr:twoCellAnchor>
    <xdr:from>
      <xdr:col>13</xdr:col>
      <xdr:colOff>335280</xdr:colOff>
      <xdr:row>12</xdr:row>
      <xdr:rowOff>441960</xdr:rowOff>
    </xdr:from>
    <xdr:to>
      <xdr:col>13</xdr:col>
      <xdr:colOff>624840</xdr:colOff>
      <xdr:row>12</xdr:row>
      <xdr:rowOff>723900</xdr:rowOff>
    </xdr:to>
    <xdr:sp macro="" textlink="">
      <xdr:nvSpPr>
        <xdr:cNvPr id="3" name="Multiply 2">
          <a:extLst>
            <a:ext uri="{FF2B5EF4-FFF2-40B4-BE49-F238E27FC236}">
              <a16:creationId xmlns:a16="http://schemas.microsoft.com/office/drawing/2014/main" id="{00000000-0008-0000-1100-000003000000}"/>
            </a:ext>
          </a:extLst>
        </xdr:cNvPr>
        <xdr:cNvSpPr/>
      </xdr:nvSpPr>
      <xdr:spPr>
        <a:xfrm>
          <a:off x="8961120" y="5913120"/>
          <a:ext cx="289560" cy="28194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320040</xdr:colOff>
      <xdr:row>4</xdr:row>
      <xdr:rowOff>449580</xdr:rowOff>
    </xdr:from>
    <xdr:to>
      <xdr:col>13</xdr:col>
      <xdr:colOff>609600</xdr:colOff>
      <xdr:row>4</xdr:row>
      <xdr:rowOff>731520</xdr:rowOff>
    </xdr:to>
    <xdr:sp macro="" textlink="">
      <xdr:nvSpPr>
        <xdr:cNvPr id="44" name="Multiply 43">
          <a:extLst>
            <a:ext uri="{FF2B5EF4-FFF2-40B4-BE49-F238E27FC236}">
              <a16:creationId xmlns:a16="http://schemas.microsoft.com/office/drawing/2014/main" id="{00000000-0008-0000-1100-00002C000000}"/>
            </a:ext>
          </a:extLst>
        </xdr:cNvPr>
        <xdr:cNvSpPr/>
      </xdr:nvSpPr>
      <xdr:spPr>
        <a:xfrm>
          <a:off x="8945880" y="1196340"/>
          <a:ext cx="289560" cy="28194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13</xdr:row>
      <xdr:rowOff>487680</xdr:rowOff>
    </xdr:from>
    <xdr:to>
      <xdr:col>17</xdr:col>
      <xdr:colOff>617220</xdr:colOff>
      <xdr:row>13</xdr:row>
      <xdr:rowOff>1120140</xdr:rowOff>
    </xdr:to>
    <xdr:sp macro="" textlink="">
      <xdr:nvSpPr>
        <xdr:cNvPr id="46" name="Rectangle 45">
          <a:extLst>
            <a:ext uri="{FF2B5EF4-FFF2-40B4-BE49-F238E27FC236}">
              <a16:creationId xmlns:a16="http://schemas.microsoft.com/office/drawing/2014/main" id="{00000000-0008-0000-1100-00002E000000}"/>
            </a:ext>
          </a:extLst>
        </xdr:cNvPr>
        <xdr:cNvSpPr/>
      </xdr:nvSpPr>
      <xdr:spPr>
        <a:xfrm>
          <a:off x="9273540" y="7993380"/>
          <a:ext cx="2560320" cy="632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Feeds</a:t>
          </a:r>
        </a:p>
        <a:p>
          <a:pPr algn="ctr"/>
          <a:r>
            <a:rPr lang="en-US" sz="1100">
              <a:solidFill>
                <a:schemeClr val="tx2"/>
              </a:solidFill>
            </a:rPr>
            <a:t>remainder of feeds from Accounting to Events</a:t>
          </a:r>
        </a:p>
      </xdr:txBody>
    </xdr:sp>
    <xdr:clientData/>
  </xdr:twoCellAnchor>
  <xdr:twoCellAnchor>
    <xdr:from>
      <xdr:col>8</xdr:col>
      <xdr:colOff>38100</xdr:colOff>
      <xdr:row>5</xdr:row>
      <xdr:rowOff>838200</xdr:rowOff>
    </xdr:from>
    <xdr:to>
      <xdr:col>13</xdr:col>
      <xdr:colOff>617220</xdr:colOff>
      <xdr:row>5</xdr:row>
      <xdr:rowOff>1447800</xdr:rowOff>
    </xdr:to>
    <xdr:sp macro="" textlink="">
      <xdr:nvSpPr>
        <xdr:cNvPr id="47" name="Rectangle 46">
          <a:extLst>
            <a:ext uri="{FF2B5EF4-FFF2-40B4-BE49-F238E27FC236}">
              <a16:creationId xmlns:a16="http://schemas.microsoft.com/office/drawing/2014/main" id="{00000000-0008-0000-1100-00002F000000}"/>
            </a:ext>
          </a:extLst>
        </xdr:cNvPr>
        <xdr:cNvSpPr/>
      </xdr:nvSpPr>
      <xdr:spPr>
        <a:xfrm>
          <a:off x="5425440" y="3619500"/>
          <a:ext cx="3817620"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IFRS 17 Feeds</a:t>
          </a:r>
        </a:p>
        <a:p>
          <a:pPr algn="ctr"/>
          <a:r>
            <a:rPr lang="en-US" sz="1100">
              <a:solidFill>
                <a:schemeClr val="tx2"/>
              </a:solidFill>
            </a:rPr>
            <a:t>Accounting </a:t>
          </a:r>
          <a:r>
            <a:rPr lang="en-US" sz="1100" baseline="0">
              <a:solidFill>
                <a:schemeClr val="tx2"/>
              </a:solidFill>
            </a:rPr>
            <a:t>to Event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15240</xdr:colOff>
      <xdr:row>3</xdr:row>
      <xdr:rowOff>7620</xdr:rowOff>
    </xdr:from>
    <xdr:to>
      <xdr:col>4</xdr:col>
      <xdr:colOff>594360</xdr:colOff>
      <xdr:row>9</xdr:row>
      <xdr:rowOff>160020</xdr:rowOff>
    </xdr:to>
    <xdr:sp macro="" textlink="">
      <xdr:nvSpPr>
        <xdr:cNvPr id="2" name="Rectangle 1">
          <a:extLst>
            <a:ext uri="{FF2B5EF4-FFF2-40B4-BE49-F238E27FC236}">
              <a16:creationId xmlns:a16="http://schemas.microsoft.com/office/drawing/2014/main" id="{00000000-0008-0000-1600-000002000000}"/>
            </a:ext>
          </a:extLst>
        </xdr:cNvPr>
        <xdr:cNvSpPr/>
      </xdr:nvSpPr>
      <xdr:spPr>
        <a:xfrm>
          <a:off x="624840" y="1905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388620</xdr:colOff>
      <xdr:row>4</xdr:row>
      <xdr:rowOff>7620</xdr:rowOff>
    </xdr:from>
    <xdr:to>
      <xdr:col>7</xdr:col>
      <xdr:colOff>7620</xdr:colOff>
      <xdr:row>6</xdr:row>
      <xdr:rowOff>144780</xdr:rowOff>
    </xdr:to>
    <xdr:sp macro="" textlink="">
      <xdr:nvSpPr>
        <xdr:cNvPr id="5" name="Flowchart: Magnetic Disk 4">
          <a:extLst>
            <a:ext uri="{FF2B5EF4-FFF2-40B4-BE49-F238E27FC236}">
              <a16:creationId xmlns:a16="http://schemas.microsoft.com/office/drawing/2014/main" id="{00000000-0008-0000-1600-000005000000}"/>
            </a:ext>
          </a:extLst>
        </xdr:cNvPr>
        <xdr:cNvSpPr/>
      </xdr:nvSpPr>
      <xdr:spPr>
        <a:xfrm>
          <a:off x="2857500" y="55626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9</xdr:col>
      <xdr:colOff>22860</xdr:colOff>
      <xdr:row>3</xdr:row>
      <xdr:rowOff>0</xdr:rowOff>
    </xdr:from>
    <xdr:to>
      <xdr:col>10</xdr:col>
      <xdr:colOff>586740</xdr:colOff>
      <xdr:row>9</xdr:row>
      <xdr:rowOff>144780</xdr:rowOff>
    </xdr:to>
    <xdr:sp macro="" textlink="">
      <xdr:nvSpPr>
        <xdr:cNvPr id="6" name="Rectangle 5">
          <a:extLst>
            <a:ext uri="{FF2B5EF4-FFF2-40B4-BE49-F238E27FC236}">
              <a16:creationId xmlns:a16="http://schemas.microsoft.com/office/drawing/2014/main" id="{00000000-0008-0000-1600-000006000000}"/>
            </a:ext>
          </a:extLst>
        </xdr:cNvPr>
        <xdr:cNvSpPr/>
      </xdr:nvSpPr>
      <xdr:spPr>
        <a:xfrm>
          <a:off x="4290060" y="18288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4</xdr:row>
      <xdr:rowOff>76200</xdr:rowOff>
    </xdr:from>
    <xdr:to>
      <xdr:col>8</xdr:col>
      <xdr:colOff>426720</xdr:colOff>
      <xdr:row>7</xdr:row>
      <xdr:rowOff>7620</xdr:rowOff>
    </xdr:to>
    <xdr:sp macro="" textlink="">
      <xdr:nvSpPr>
        <xdr:cNvPr id="7" name="Flowchart: Document 6">
          <a:extLst>
            <a:ext uri="{FF2B5EF4-FFF2-40B4-BE49-F238E27FC236}">
              <a16:creationId xmlns:a16="http://schemas.microsoft.com/office/drawing/2014/main" id="{00000000-0008-0000-1600-000007000000}"/>
            </a:ext>
          </a:extLst>
        </xdr:cNvPr>
        <xdr:cNvSpPr/>
      </xdr:nvSpPr>
      <xdr:spPr>
        <a:xfrm>
          <a:off x="4000500" y="6248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11</xdr:col>
      <xdr:colOff>525780</xdr:colOff>
      <xdr:row>5</xdr:row>
      <xdr:rowOff>45720</xdr:rowOff>
    </xdr:from>
    <xdr:to>
      <xdr:col>13</xdr:col>
      <xdr:colOff>144780</xdr:colOff>
      <xdr:row>10</xdr:row>
      <xdr:rowOff>45720</xdr:rowOff>
    </xdr:to>
    <xdr:sp macro="" textlink="">
      <xdr:nvSpPr>
        <xdr:cNvPr id="8" name="Flowchart: Magnetic Disk 7">
          <a:extLst>
            <a:ext uri="{FF2B5EF4-FFF2-40B4-BE49-F238E27FC236}">
              <a16:creationId xmlns:a16="http://schemas.microsoft.com/office/drawing/2014/main" id="{00000000-0008-0000-1600-000008000000}"/>
            </a:ext>
          </a:extLst>
        </xdr:cNvPr>
        <xdr:cNvSpPr/>
      </xdr:nvSpPr>
      <xdr:spPr>
        <a:xfrm>
          <a:off x="6652260" y="77724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102870</xdr:colOff>
      <xdr:row>4</xdr:row>
      <xdr:rowOff>80010</xdr:rowOff>
    </xdr:from>
    <xdr:to>
      <xdr:col>3</xdr:col>
      <xdr:colOff>468630</xdr:colOff>
      <xdr:row>9</xdr:row>
      <xdr:rowOff>45720</xdr:rowOff>
    </xdr:to>
    <xdr:sp macro="" textlink="">
      <xdr:nvSpPr>
        <xdr:cNvPr id="9" name="Rectangle 8">
          <a:extLst>
            <a:ext uri="{FF2B5EF4-FFF2-40B4-BE49-F238E27FC236}">
              <a16:creationId xmlns:a16="http://schemas.microsoft.com/office/drawing/2014/main" id="{00000000-0008-0000-1600-000009000000}"/>
            </a:ext>
          </a:extLst>
        </xdr:cNvPr>
        <xdr:cNvSpPr/>
      </xdr:nvSpPr>
      <xdr:spPr>
        <a:xfrm rot="16200000">
          <a:off x="455295" y="7029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15240</xdr:colOff>
      <xdr:row>26</xdr:row>
      <xdr:rowOff>15240</xdr:rowOff>
    </xdr:from>
    <xdr:to>
      <xdr:col>4</xdr:col>
      <xdr:colOff>594360</xdr:colOff>
      <xdr:row>32</xdr:row>
      <xdr:rowOff>167640</xdr:rowOff>
    </xdr:to>
    <xdr:sp macro="" textlink="">
      <xdr:nvSpPr>
        <xdr:cNvPr id="12" name="Rectangle 11">
          <a:extLst>
            <a:ext uri="{FF2B5EF4-FFF2-40B4-BE49-F238E27FC236}">
              <a16:creationId xmlns:a16="http://schemas.microsoft.com/office/drawing/2014/main" id="{00000000-0008-0000-1600-00000C000000}"/>
            </a:ext>
          </a:extLst>
        </xdr:cNvPr>
        <xdr:cNvSpPr/>
      </xdr:nvSpPr>
      <xdr:spPr>
        <a:xfrm>
          <a:off x="944880" y="16611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xdr:col>
      <xdr:colOff>15240</xdr:colOff>
      <xdr:row>4</xdr:row>
      <xdr:rowOff>76200</xdr:rowOff>
    </xdr:from>
    <xdr:to>
      <xdr:col>4</xdr:col>
      <xdr:colOff>502920</xdr:colOff>
      <xdr:row>9</xdr:row>
      <xdr:rowOff>41910</xdr:rowOff>
    </xdr:to>
    <xdr:sp macro="" textlink="">
      <xdr:nvSpPr>
        <xdr:cNvPr id="13" name="Rectangle 12">
          <a:extLst>
            <a:ext uri="{FF2B5EF4-FFF2-40B4-BE49-F238E27FC236}">
              <a16:creationId xmlns:a16="http://schemas.microsoft.com/office/drawing/2014/main" id="{00000000-0008-0000-1600-00000D000000}"/>
            </a:ext>
          </a:extLst>
        </xdr:cNvPr>
        <xdr:cNvSpPr/>
      </xdr:nvSpPr>
      <xdr:spPr>
        <a:xfrm rot="16200000">
          <a:off x="1038225" y="63817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177165</xdr:colOff>
      <xdr:row>4</xdr:row>
      <xdr:rowOff>74295</xdr:rowOff>
    </xdr:from>
    <xdr:to>
      <xdr:col>10</xdr:col>
      <xdr:colOff>447675</xdr:colOff>
      <xdr:row>6</xdr:row>
      <xdr:rowOff>74295</xdr:rowOff>
    </xdr:to>
    <xdr:sp macro="" textlink="">
      <xdr:nvSpPr>
        <xdr:cNvPr id="14" name="Rectangle 13">
          <a:extLst>
            <a:ext uri="{FF2B5EF4-FFF2-40B4-BE49-F238E27FC236}">
              <a16:creationId xmlns:a16="http://schemas.microsoft.com/office/drawing/2014/main" id="{00000000-0008-0000-1600-00000E000000}"/>
            </a:ext>
          </a:extLst>
        </xdr:cNvPr>
        <xdr:cNvSpPr/>
      </xdr:nvSpPr>
      <xdr:spPr>
        <a:xfrm>
          <a:off x="4444365" y="44005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9</xdr:col>
      <xdr:colOff>190500</xdr:colOff>
      <xdr:row>7</xdr:row>
      <xdr:rowOff>45720</xdr:rowOff>
    </xdr:from>
    <xdr:to>
      <xdr:col>10</xdr:col>
      <xdr:colOff>461010</xdr:colOff>
      <xdr:row>9</xdr:row>
      <xdr:rowOff>45720</xdr:rowOff>
    </xdr:to>
    <xdr:sp macro="" textlink="">
      <xdr:nvSpPr>
        <xdr:cNvPr id="15" name="Rectangle 14">
          <a:extLst>
            <a:ext uri="{FF2B5EF4-FFF2-40B4-BE49-F238E27FC236}">
              <a16:creationId xmlns:a16="http://schemas.microsoft.com/office/drawing/2014/main" id="{00000000-0008-0000-1600-00000F000000}"/>
            </a:ext>
          </a:extLst>
        </xdr:cNvPr>
        <xdr:cNvSpPr/>
      </xdr:nvSpPr>
      <xdr:spPr>
        <a:xfrm>
          <a:off x="4457700" y="96012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99060</xdr:colOff>
      <xdr:row>27</xdr:row>
      <xdr:rowOff>68580</xdr:rowOff>
    </xdr:from>
    <xdr:to>
      <xdr:col>3</xdr:col>
      <xdr:colOff>464820</xdr:colOff>
      <xdr:row>32</xdr:row>
      <xdr:rowOff>34290</xdr:rowOff>
    </xdr:to>
    <xdr:sp macro="" textlink="">
      <xdr:nvSpPr>
        <xdr:cNvPr id="16" name="Rectangle 15">
          <a:extLst>
            <a:ext uri="{FF2B5EF4-FFF2-40B4-BE49-F238E27FC236}">
              <a16:creationId xmlns:a16="http://schemas.microsoft.com/office/drawing/2014/main" id="{00000000-0008-0000-1600-000010000000}"/>
            </a:ext>
          </a:extLst>
        </xdr:cNvPr>
        <xdr:cNvSpPr/>
      </xdr:nvSpPr>
      <xdr:spPr>
        <a:xfrm rot="16200000">
          <a:off x="771525" y="215455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38100</xdr:colOff>
      <xdr:row>27</xdr:row>
      <xdr:rowOff>76200</xdr:rowOff>
    </xdr:from>
    <xdr:to>
      <xdr:col>4</xdr:col>
      <xdr:colOff>525780</xdr:colOff>
      <xdr:row>32</xdr:row>
      <xdr:rowOff>41910</xdr:rowOff>
    </xdr:to>
    <xdr:sp macro="" textlink="">
      <xdr:nvSpPr>
        <xdr:cNvPr id="18" name="Rectangle 17">
          <a:extLst>
            <a:ext uri="{FF2B5EF4-FFF2-40B4-BE49-F238E27FC236}">
              <a16:creationId xmlns:a16="http://schemas.microsoft.com/office/drawing/2014/main" id="{00000000-0008-0000-1600-000012000000}"/>
            </a:ext>
          </a:extLst>
        </xdr:cNvPr>
        <xdr:cNvSpPr/>
      </xdr:nvSpPr>
      <xdr:spPr>
        <a:xfrm rot="16200000">
          <a:off x="1381125" y="21012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xdr:col>
      <xdr:colOff>297180</xdr:colOff>
      <xdr:row>28</xdr:row>
      <xdr:rowOff>76200</xdr:rowOff>
    </xdr:from>
    <xdr:to>
      <xdr:col>8</xdr:col>
      <xdr:colOff>411480</xdr:colOff>
      <xdr:row>31</xdr:row>
      <xdr:rowOff>7620</xdr:rowOff>
    </xdr:to>
    <xdr:sp macro="" textlink="">
      <xdr:nvSpPr>
        <xdr:cNvPr id="19" name="Flowchart: Document 18">
          <a:extLst>
            <a:ext uri="{FF2B5EF4-FFF2-40B4-BE49-F238E27FC236}">
              <a16:creationId xmlns:a16="http://schemas.microsoft.com/office/drawing/2014/main" id="{00000000-0008-0000-1600-000013000000}"/>
            </a:ext>
          </a:extLst>
        </xdr:cNvPr>
        <xdr:cNvSpPr/>
      </xdr:nvSpPr>
      <xdr:spPr>
        <a:xfrm>
          <a:off x="3985260" y="26365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9</xdr:col>
      <xdr:colOff>45720</xdr:colOff>
      <xdr:row>26</xdr:row>
      <xdr:rowOff>30480</xdr:rowOff>
    </xdr:from>
    <xdr:to>
      <xdr:col>11</xdr:col>
      <xdr:colOff>0</xdr:colOff>
      <xdr:row>32</xdr:row>
      <xdr:rowOff>175260</xdr:rowOff>
    </xdr:to>
    <xdr:sp macro="" textlink="">
      <xdr:nvSpPr>
        <xdr:cNvPr id="20" name="Rectangle 19">
          <a:extLst>
            <a:ext uri="{FF2B5EF4-FFF2-40B4-BE49-F238E27FC236}">
              <a16:creationId xmlns:a16="http://schemas.microsoft.com/office/drawing/2014/main" id="{00000000-0008-0000-1600-000014000000}"/>
            </a:ext>
          </a:extLst>
        </xdr:cNvPr>
        <xdr:cNvSpPr/>
      </xdr:nvSpPr>
      <xdr:spPr>
        <a:xfrm>
          <a:off x="4632960" y="167640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28</xdr:row>
      <xdr:rowOff>22860</xdr:rowOff>
    </xdr:from>
    <xdr:to>
      <xdr:col>10</xdr:col>
      <xdr:colOff>461010</xdr:colOff>
      <xdr:row>30</xdr:row>
      <xdr:rowOff>22860</xdr:rowOff>
    </xdr:to>
    <xdr:sp macro="" textlink="">
      <xdr:nvSpPr>
        <xdr:cNvPr id="22" name="Rectangle 21">
          <a:extLst>
            <a:ext uri="{FF2B5EF4-FFF2-40B4-BE49-F238E27FC236}">
              <a16:creationId xmlns:a16="http://schemas.microsoft.com/office/drawing/2014/main" id="{00000000-0008-0000-1600-000016000000}"/>
            </a:ext>
          </a:extLst>
        </xdr:cNvPr>
        <xdr:cNvSpPr/>
      </xdr:nvSpPr>
      <xdr:spPr>
        <a:xfrm>
          <a:off x="4777740" y="203454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15240</xdr:colOff>
      <xdr:row>36</xdr:row>
      <xdr:rowOff>15240</xdr:rowOff>
    </xdr:from>
    <xdr:to>
      <xdr:col>3</xdr:col>
      <xdr:colOff>586740</xdr:colOff>
      <xdr:row>42</xdr:row>
      <xdr:rowOff>167640</xdr:rowOff>
    </xdr:to>
    <xdr:sp macro="" textlink="">
      <xdr:nvSpPr>
        <xdr:cNvPr id="23" name="Rectangle 22">
          <a:extLst>
            <a:ext uri="{FF2B5EF4-FFF2-40B4-BE49-F238E27FC236}">
              <a16:creationId xmlns:a16="http://schemas.microsoft.com/office/drawing/2014/main" id="{00000000-0008-0000-1600-000017000000}"/>
            </a:ext>
          </a:extLst>
        </xdr:cNvPr>
        <xdr:cNvSpPr/>
      </xdr:nvSpPr>
      <xdr:spPr>
        <a:xfrm>
          <a:off x="944880" y="312420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37</xdr:row>
      <xdr:rowOff>68580</xdr:rowOff>
    </xdr:from>
    <xdr:to>
      <xdr:col>3</xdr:col>
      <xdr:colOff>464820</xdr:colOff>
      <xdr:row>42</xdr:row>
      <xdr:rowOff>34290</xdr:rowOff>
    </xdr:to>
    <xdr:sp macro="" textlink="">
      <xdr:nvSpPr>
        <xdr:cNvPr id="24" name="Rectangle 23">
          <a:extLst>
            <a:ext uri="{FF2B5EF4-FFF2-40B4-BE49-F238E27FC236}">
              <a16:creationId xmlns:a16="http://schemas.microsoft.com/office/drawing/2014/main" id="{00000000-0008-0000-1600-000018000000}"/>
            </a:ext>
          </a:extLst>
        </xdr:cNvPr>
        <xdr:cNvSpPr/>
      </xdr:nvSpPr>
      <xdr:spPr>
        <a:xfrm rot="16200000">
          <a:off x="771525" y="215455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xdr:col>
      <xdr:colOff>281940</xdr:colOff>
      <xdr:row>38</xdr:row>
      <xdr:rowOff>121920</xdr:rowOff>
    </xdr:from>
    <xdr:to>
      <xdr:col>8</xdr:col>
      <xdr:colOff>396240</xdr:colOff>
      <xdr:row>41</xdr:row>
      <xdr:rowOff>53340</xdr:rowOff>
    </xdr:to>
    <xdr:sp macro="" textlink="">
      <xdr:nvSpPr>
        <xdr:cNvPr id="26" name="Flowchart: Document 25">
          <a:extLst>
            <a:ext uri="{FF2B5EF4-FFF2-40B4-BE49-F238E27FC236}">
              <a16:creationId xmlns:a16="http://schemas.microsoft.com/office/drawing/2014/main" id="{00000000-0008-0000-1600-00001A000000}"/>
            </a:ext>
          </a:extLst>
        </xdr:cNvPr>
        <xdr:cNvSpPr/>
      </xdr:nvSpPr>
      <xdr:spPr>
        <a:xfrm>
          <a:off x="3970020" y="45110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9</xdr:col>
      <xdr:colOff>45720</xdr:colOff>
      <xdr:row>36</xdr:row>
      <xdr:rowOff>30480</xdr:rowOff>
    </xdr:from>
    <xdr:to>
      <xdr:col>11</xdr:col>
      <xdr:colOff>0</xdr:colOff>
      <xdr:row>42</xdr:row>
      <xdr:rowOff>175260</xdr:rowOff>
    </xdr:to>
    <xdr:sp macro="" textlink="">
      <xdr:nvSpPr>
        <xdr:cNvPr id="27" name="Rectangle 26">
          <a:extLst>
            <a:ext uri="{FF2B5EF4-FFF2-40B4-BE49-F238E27FC236}">
              <a16:creationId xmlns:a16="http://schemas.microsoft.com/office/drawing/2014/main" id="{00000000-0008-0000-1600-00001B000000}"/>
            </a:ext>
          </a:extLst>
        </xdr:cNvPr>
        <xdr:cNvSpPr/>
      </xdr:nvSpPr>
      <xdr:spPr>
        <a:xfrm>
          <a:off x="4632960" y="167640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38</xdr:row>
      <xdr:rowOff>106680</xdr:rowOff>
    </xdr:from>
    <xdr:to>
      <xdr:col>10</xdr:col>
      <xdr:colOff>461010</xdr:colOff>
      <xdr:row>40</xdr:row>
      <xdr:rowOff>106680</xdr:rowOff>
    </xdr:to>
    <xdr:sp macro="" textlink="">
      <xdr:nvSpPr>
        <xdr:cNvPr id="28" name="Rectangle 27">
          <a:extLst>
            <a:ext uri="{FF2B5EF4-FFF2-40B4-BE49-F238E27FC236}">
              <a16:creationId xmlns:a16="http://schemas.microsoft.com/office/drawing/2014/main" id="{00000000-0008-0000-1600-00001C000000}"/>
            </a:ext>
          </a:extLst>
        </xdr:cNvPr>
        <xdr:cNvSpPr/>
      </xdr:nvSpPr>
      <xdr:spPr>
        <a:xfrm>
          <a:off x="5097780" y="44958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11</xdr:col>
      <xdr:colOff>502920</xdr:colOff>
      <xdr:row>26</xdr:row>
      <xdr:rowOff>53340</xdr:rowOff>
    </xdr:from>
    <xdr:to>
      <xdr:col>13</xdr:col>
      <xdr:colOff>121920</xdr:colOff>
      <xdr:row>31</xdr:row>
      <xdr:rowOff>53340</xdr:rowOff>
    </xdr:to>
    <xdr:sp macro="" textlink="">
      <xdr:nvSpPr>
        <xdr:cNvPr id="29" name="Flowchart: Magnetic Disk 28">
          <a:extLst>
            <a:ext uri="{FF2B5EF4-FFF2-40B4-BE49-F238E27FC236}">
              <a16:creationId xmlns:a16="http://schemas.microsoft.com/office/drawing/2014/main" id="{00000000-0008-0000-1600-00001D000000}"/>
            </a:ext>
          </a:extLst>
        </xdr:cNvPr>
        <xdr:cNvSpPr/>
      </xdr:nvSpPr>
      <xdr:spPr>
        <a:xfrm>
          <a:off x="6629400" y="22479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11</xdr:col>
      <xdr:colOff>495300</xdr:colOff>
      <xdr:row>36</xdr:row>
      <xdr:rowOff>152400</xdr:rowOff>
    </xdr:from>
    <xdr:to>
      <xdr:col>13</xdr:col>
      <xdr:colOff>114300</xdr:colOff>
      <xdr:row>41</xdr:row>
      <xdr:rowOff>152400</xdr:rowOff>
    </xdr:to>
    <xdr:sp macro="" textlink="">
      <xdr:nvSpPr>
        <xdr:cNvPr id="30" name="Flowchart: Magnetic Disk 29">
          <a:extLst>
            <a:ext uri="{FF2B5EF4-FFF2-40B4-BE49-F238E27FC236}">
              <a16:creationId xmlns:a16="http://schemas.microsoft.com/office/drawing/2014/main" id="{00000000-0008-0000-1600-00001E000000}"/>
            </a:ext>
          </a:extLst>
        </xdr:cNvPr>
        <xdr:cNvSpPr/>
      </xdr:nvSpPr>
      <xdr:spPr>
        <a:xfrm>
          <a:off x="6301740" y="32613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xdr:col>
      <xdr:colOff>0</xdr:colOff>
      <xdr:row>36</xdr:row>
      <xdr:rowOff>0</xdr:rowOff>
    </xdr:from>
    <xdr:to>
      <xdr:col>6</xdr:col>
      <xdr:colOff>579120</xdr:colOff>
      <xdr:row>42</xdr:row>
      <xdr:rowOff>152400</xdr:rowOff>
    </xdr:to>
    <xdr:sp macro="" textlink="">
      <xdr:nvSpPr>
        <xdr:cNvPr id="31" name="Rectangle 30">
          <a:extLst>
            <a:ext uri="{FF2B5EF4-FFF2-40B4-BE49-F238E27FC236}">
              <a16:creationId xmlns:a16="http://schemas.microsoft.com/office/drawing/2014/main" id="{00000000-0008-0000-1600-00001F000000}"/>
            </a:ext>
          </a:extLst>
        </xdr:cNvPr>
        <xdr:cNvSpPr/>
      </xdr:nvSpPr>
      <xdr:spPr>
        <a:xfrm>
          <a:off x="2148840" y="31089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5</xdr:col>
      <xdr:colOff>99060</xdr:colOff>
      <xdr:row>38</xdr:row>
      <xdr:rowOff>68580</xdr:rowOff>
    </xdr:from>
    <xdr:to>
      <xdr:col>6</xdr:col>
      <xdr:colOff>472439</xdr:colOff>
      <xdr:row>41</xdr:row>
      <xdr:rowOff>45720</xdr:rowOff>
    </xdr:to>
    <xdr:sp macro="" textlink="">
      <xdr:nvSpPr>
        <xdr:cNvPr id="33" name="Rectangle 32">
          <a:extLst>
            <a:ext uri="{FF2B5EF4-FFF2-40B4-BE49-F238E27FC236}">
              <a16:creationId xmlns:a16="http://schemas.microsoft.com/office/drawing/2014/main" id="{00000000-0008-0000-1600-000021000000}"/>
            </a:ext>
          </a:extLst>
        </xdr:cNvPr>
        <xdr:cNvSpPr/>
      </xdr:nvSpPr>
      <xdr:spPr>
        <a:xfrm>
          <a:off x="2247900" y="354330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419100</xdr:colOff>
      <xdr:row>6</xdr:row>
      <xdr:rowOff>99060</xdr:rowOff>
    </xdr:from>
    <xdr:to>
      <xdr:col>4</xdr:col>
      <xdr:colOff>114300</xdr:colOff>
      <xdr:row>7</xdr:row>
      <xdr:rowOff>53340</xdr:rowOff>
    </xdr:to>
    <xdr:sp macro="" textlink="">
      <xdr:nvSpPr>
        <xdr:cNvPr id="34" name="Right Arrow 33">
          <a:extLst>
            <a:ext uri="{FF2B5EF4-FFF2-40B4-BE49-F238E27FC236}">
              <a16:creationId xmlns:a16="http://schemas.microsoft.com/office/drawing/2014/main" id="{00000000-0008-0000-1600-000022000000}"/>
            </a:ext>
          </a:extLst>
        </xdr:cNvPr>
        <xdr:cNvSpPr/>
      </xdr:nvSpPr>
      <xdr:spPr>
        <a:xfrm>
          <a:off x="1668780" y="1013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464820</xdr:colOff>
      <xdr:row>5</xdr:row>
      <xdr:rowOff>30480</xdr:rowOff>
    </xdr:from>
    <xdr:to>
      <xdr:col>5</xdr:col>
      <xdr:colOff>449580</xdr:colOff>
      <xdr:row>5</xdr:row>
      <xdr:rowOff>167640</xdr:rowOff>
    </xdr:to>
    <xdr:sp macro="" textlink="">
      <xdr:nvSpPr>
        <xdr:cNvPr id="35" name="Right Arrow 34">
          <a:extLst>
            <a:ext uri="{FF2B5EF4-FFF2-40B4-BE49-F238E27FC236}">
              <a16:creationId xmlns:a16="http://schemas.microsoft.com/office/drawing/2014/main" id="{00000000-0008-0000-1600-000023000000}"/>
            </a:ext>
          </a:extLst>
        </xdr:cNvPr>
        <xdr:cNvSpPr/>
      </xdr:nvSpPr>
      <xdr:spPr>
        <a:xfrm>
          <a:off x="2324100" y="76200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5</xdr:row>
      <xdr:rowOff>38100</xdr:rowOff>
    </xdr:from>
    <xdr:to>
      <xdr:col>7</xdr:col>
      <xdr:colOff>365760</xdr:colOff>
      <xdr:row>5</xdr:row>
      <xdr:rowOff>160020</xdr:rowOff>
    </xdr:to>
    <xdr:sp macro="" textlink="">
      <xdr:nvSpPr>
        <xdr:cNvPr id="36" name="Right Arrow 35">
          <a:extLst>
            <a:ext uri="{FF2B5EF4-FFF2-40B4-BE49-F238E27FC236}">
              <a16:creationId xmlns:a16="http://schemas.microsoft.com/office/drawing/2014/main" id="{00000000-0008-0000-1600-000024000000}"/>
            </a:ext>
          </a:extLst>
        </xdr:cNvPr>
        <xdr:cNvSpPr/>
      </xdr:nvSpPr>
      <xdr:spPr>
        <a:xfrm>
          <a:off x="3627120" y="76962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403860</xdr:colOff>
      <xdr:row>7</xdr:row>
      <xdr:rowOff>160020</xdr:rowOff>
    </xdr:from>
    <xdr:to>
      <xdr:col>12</xdr:col>
      <xdr:colOff>15240</xdr:colOff>
      <xdr:row>8</xdr:row>
      <xdr:rowOff>91440</xdr:rowOff>
    </xdr:to>
    <xdr:sp macro="" textlink="">
      <xdr:nvSpPr>
        <xdr:cNvPr id="37" name="Right Arrow 36">
          <a:extLst>
            <a:ext uri="{FF2B5EF4-FFF2-40B4-BE49-F238E27FC236}">
              <a16:creationId xmlns:a16="http://schemas.microsoft.com/office/drawing/2014/main" id="{00000000-0008-0000-1600-000025000000}"/>
            </a:ext>
          </a:extLst>
        </xdr:cNvPr>
        <xdr:cNvSpPr/>
      </xdr:nvSpPr>
      <xdr:spPr>
        <a:xfrm>
          <a:off x="5920740" y="1257300"/>
          <a:ext cx="83058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541020</xdr:colOff>
      <xdr:row>5</xdr:row>
      <xdr:rowOff>175260</xdr:rowOff>
    </xdr:from>
    <xdr:to>
      <xdr:col>10</xdr:col>
      <xdr:colOff>68580</xdr:colOff>
      <xdr:row>7</xdr:row>
      <xdr:rowOff>114300</xdr:rowOff>
    </xdr:to>
    <xdr:sp macro="" textlink="">
      <xdr:nvSpPr>
        <xdr:cNvPr id="38" name="Right Arrow 37">
          <a:extLst>
            <a:ext uri="{FF2B5EF4-FFF2-40B4-BE49-F238E27FC236}">
              <a16:creationId xmlns:a16="http://schemas.microsoft.com/office/drawing/2014/main" id="{00000000-0008-0000-1600-000026000000}"/>
            </a:ext>
          </a:extLst>
        </xdr:cNvPr>
        <xdr:cNvSpPr/>
      </xdr:nvSpPr>
      <xdr:spPr>
        <a:xfrm rot="5400000">
          <a:off x="5364480" y="9906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5</xdr:row>
      <xdr:rowOff>7620</xdr:rowOff>
    </xdr:from>
    <xdr:to>
      <xdr:col>9</xdr:col>
      <xdr:colOff>243840</xdr:colOff>
      <xdr:row>5</xdr:row>
      <xdr:rowOff>137160</xdr:rowOff>
    </xdr:to>
    <xdr:sp macro="" textlink="">
      <xdr:nvSpPr>
        <xdr:cNvPr id="39" name="Right Arrow 38">
          <a:extLst>
            <a:ext uri="{FF2B5EF4-FFF2-40B4-BE49-F238E27FC236}">
              <a16:creationId xmlns:a16="http://schemas.microsoft.com/office/drawing/2014/main" id="{00000000-0008-0000-1600-000027000000}"/>
            </a:ext>
          </a:extLst>
        </xdr:cNvPr>
        <xdr:cNvSpPr/>
      </xdr:nvSpPr>
      <xdr:spPr>
        <a:xfrm>
          <a:off x="4640580" y="73914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411480</xdr:colOff>
      <xdr:row>29</xdr:row>
      <xdr:rowOff>15240</xdr:rowOff>
    </xdr:from>
    <xdr:to>
      <xdr:col>4</xdr:col>
      <xdr:colOff>106680</xdr:colOff>
      <xdr:row>30</xdr:row>
      <xdr:rowOff>0</xdr:rowOff>
    </xdr:to>
    <xdr:sp macro="" textlink="">
      <xdr:nvSpPr>
        <xdr:cNvPr id="40" name="Right Arrow 39">
          <a:extLst>
            <a:ext uri="{FF2B5EF4-FFF2-40B4-BE49-F238E27FC236}">
              <a16:creationId xmlns:a16="http://schemas.microsoft.com/office/drawing/2014/main" id="{00000000-0008-0000-1600-000028000000}"/>
            </a:ext>
          </a:extLst>
        </xdr:cNvPr>
        <xdr:cNvSpPr/>
      </xdr:nvSpPr>
      <xdr:spPr>
        <a:xfrm>
          <a:off x="1661160" y="275844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480060</xdr:colOff>
      <xdr:row>28</xdr:row>
      <xdr:rowOff>175260</xdr:rowOff>
    </xdr:from>
    <xdr:to>
      <xdr:col>7</xdr:col>
      <xdr:colOff>365760</xdr:colOff>
      <xdr:row>29</xdr:row>
      <xdr:rowOff>175260</xdr:rowOff>
    </xdr:to>
    <xdr:sp macro="" textlink="">
      <xdr:nvSpPr>
        <xdr:cNvPr id="41" name="Right Arrow 40">
          <a:extLst>
            <a:ext uri="{FF2B5EF4-FFF2-40B4-BE49-F238E27FC236}">
              <a16:creationId xmlns:a16="http://schemas.microsoft.com/office/drawing/2014/main" id="{00000000-0008-0000-1600-000029000000}"/>
            </a:ext>
          </a:extLst>
        </xdr:cNvPr>
        <xdr:cNvSpPr/>
      </xdr:nvSpPr>
      <xdr:spPr>
        <a:xfrm>
          <a:off x="2339340" y="273558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350520</xdr:colOff>
      <xdr:row>28</xdr:row>
      <xdr:rowOff>175260</xdr:rowOff>
    </xdr:from>
    <xdr:to>
      <xdr:col>9</xdr:col>
      <xdr:colOff>251460</xdr:colOff>
      <xdr:row>29</xdr:row>
      <xdr:rowOff>144780</xdr:rowOff>
    </xdr:to>
    <xdr:sp macro="" textlink="">
      <xdr:nvSpPr>
        <xdr:cNvPr id="42" name="Right Arrow 41">
          <a:extLst>
            <a:ext uri="{FF2B5EF4-FFF2-40B4-BE49-F238E27FC236}">
              <a16:creationId xmlns:a16="http://schemas.microsoft.com/office/drawing/2014/main" id="{00000000-0008-0000-1600-00002A000000}"/>
            </a:ext>
          </a:extLst>
        </xdr:cNvPr>
        <xdr:cNvSpPr/>
      </xdr:nvSpPr>
      <xdr:spPr>
        <a:xfrm>
          <a:off x="4648200" y="273558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28</xdr:row>
      <xdr:rowOff>144780</xdr:rowOff>
    </xdr:from>
    <xdr:to>
      <xdr:col>11</xdr:col>
      <xdr:colOff>594360</xdr:colOff>
      <xdr:row>29</xdr:row>
      <xdr:rowOff>106680</xdr:rowOff>
    </xdr:to>
    <xdr:sp macro="" textlink="">
      <xdr:nvSpPr>
        <xdr:cNvPr id="43" name="Right Arrow 42">
          <a:extLst>
            <a:ext uri="{FF2B5EF4-FFF2-40B4-BE49-F238E27FC236}">
              <a16:creationId xmlns:a16="http://schemas.microsoft.com/office/drawing/2014/main" id="{00000000-0008-0000-1600-00002B000000}"/>
            </a:ext>
          </a:extLst>
        </xdr:cNvPr>
        <xdr:cNvSpPr/>
      </xdr:nvSpPr>
      <xdr:spPr>
        <a:xfrm>
          <a:off x="5890260" y="2705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396240</xdr:colOff>
      <xdr:row>39</xdr:row>
      <xdr:rowOff>38100</xdr:rowOff>
    </xdr:from>
    <xdr:to>
      <xdr:col>5</xdr:col>
      <xdr:colOff>175260</xdr:colOff>
      <xdr:row>40</xdr:row>
      <xdr:rowOff>22860</xdr:rowOff>
    </xdr:to>
    <xdr:sp macro="" textlink="">
      <xdr:nvSpPr>
        <xdr:cNvPr id="44" name="Right Arrow 43">
          <a:extLst>
            <a:ext uri="{FF2B5EF4-FFF2-40B4-BE49-F238E27FC236}">
              <a16:creationId xmlns:a16="http://schemas.microsoft.com/office/drawing/2014/main" id="{00000000-0008-0000-1600-00002C000000}"/>
            </a:ext>
          </a:extLst>
        </xdr:cNvPr>
        <xdr:cNvSpPr/>
      </xdr:nvSpPr>
      <xdr:spPr>
        <a:xfrm>
          <a:off x="1645920" y="461010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426720</xdr:colOff>
      <xdr:row>39</xdr:row>
      <xdr:rowOff>68580</xdr:rowOff>
    </xdr:from>
    <xdr:to>
      <xdr:col>7</xdr:col>
      <xdr:colOff>358140</xdr:colOff>
      <xdr:row>40</xdr:row>
      <xdr:rowOff>22860</xdr:rowOff>
    </xdr:to>
    <xdr:sp macro="" textlink="">
      <xdr:nvSpPr>
        <xdr:cNvPr id="45" name="Right Arrow 44">
          <a:extLst>
            <a:ext uri="{FF2B5EF4-FFF2-40B4-BE49-F238E27FC236}">
              <a16:creationId xmlns:a16="http://schemas.microsoft.com/office/drawing/2014/main" id="{00000000-0008-0000-1600-00002D000000}"/>
            </a:ext>
          </a:extLst>
        </xdr:cNvPr>
        <xdr:cNvSpPr/>
      </xdr:nvSpPr>
      <xdr:spPr>
        <a:xfrm>
          <a:off x="3505200" y="464058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39</xdr:row>
      <xdr:rowOff>38100</xdr:rowOff>
    </xdr:from>
    <xdr:to>
      <xdr:col>9</xdr:col>
      <xdr:colOff>274320</xdr:colOff>
      <xdr:row>40</xdr:row>
      <xdr:rowOff>15240</xdr:rowOff>
    </xdr:to>
    <xdr:sp macro="" textlink="">
      <xdr:nvSpPr>
        <xdr:cNvPr id="46" name="Right Arrow 45">
          <a:extLst>
            <a:ext uri="{FF2B5EF4-FFF2-40B4-BE49-F238E27FC236}">
              <a16:creationId xmlns:a16="http://schemas.microsoft.com/office/drawing/2014/main" id="{00000000-0008-0000-1600-00002E000000}"/>
            </a:ext>
          </a:extLst>
        </xdr:cNvPr>
        <xdr:cNvSpPr/>
      </xdr:nvSpPr>
      <xdr:spPr>
        <a:xfrm>
          <a:off x="4617720" y="461010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39</xdr:row>
      <xdr:rowOff>38100</xdr:rowOff>
    </xdr:from>
    <xdr:to>
      <xdr:col>11</xdr:col>
      <xdr:colOff>594360</xdr:colOff>
      <xdr:row>40</xdr:row>
      <xdr:rowOff>0</xdr:rowOff>
    </xdr:to>
    <xdr:sp macro="" textlink="">
      <xdr:nvSpPr>
        <xdr:cNvPr id="47" name="Right Arrow 46">
          <a:extLst>
            <a:ext uri="{FF2B5EF4-FFF2-40B4-BE49-F238E27FC236}">
              <a16:creationId xmlns:a16="http://schemas.microsoft.com/office/drawing/2014/main" id="{00000000-0008-0000-1600-00002F000000}"/>
            </a:ext>
          </a:extLst>
        </xdr:cNvPr>
        <xdr:cNvSpPr/>
      </xdr:nvSpPr>
      <xdr:spPr>
        <a:xfrm>
          <a:off x="5890260" y="4610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342900</xdr:colOff>
      <xdr:row>46</xdr:row>
      <xdr:rowOff>0</xdr:rowOff>
    </xdr:from>
    <xdr:to>
      <xdr:col>4</xdr:col>
      <xdr:colOff>312420</xdr:colOff>
      <xdr:row>52</xdr:row>
      <xdr:rowOff>152400</xdr:rowOff>
    </xdr:to>
    <xdr:sp macro="" textlink="">
      <xdr:nvSpPr>
        <xdr:cNvPr id="48" name="Rectangle 47">
          <a:extLst>
            <a:ext uri="{FF2B5EF4-FFF2-40B4-BE49-F238E27FC236}">
              <a16:creationId xmlns:a16="http://schemas.microsoft.com/office/drawing/2014/main" id="{00000000-0008-0000-1600-000030000000}"/>
            </a:ext>
          </a:extLst>
        </xdr:cNvPr>
        <xdr:cNvSpPr/>
      </xdr:nvSpPr>
      <xdr:spPr>
        <a:xfrm>
          <a:off x="982980" y="58521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xdr:col>
      <xdr:colOff>320040</xdr:colOff>
      <xdr:row>50</xdr:row>
      <xdr:rowOff>22860</xdr:rowOff>
    </xdr:from>
    <xdr:to>
      <xdr:col>8</xdr:col>
      <xdr:colOff>548640</xdr:colOff>
      <xdr:row>52</xdr:row>
      <xdr:rowOff>160020</xdr:rowOff>
    </xdr:to>
    <xdr:sp macro="" textlink="">
      <xdr:nvSpPr>
        <xdr:cNvPr id="49" name="Flowchart: Magnetic Disk 48">
          <a:extLst>
            <a:ext uri="{FF2B5EF4-FFF2-40B4-BE49-F238E27FC236}">
              <a16:creationId xmlns:a16="http://schemas.microsoft.com/office/drawing/2014/main" id="{00000000-0008-0000-1600-000031000000}"/>
            </a:ext>
          </a:extLst>
        </xdr:cNvPr>
        <xdr:cNvSpPr/>
      </xdr:nvSpPr>
      <xdr:spPr>
        <a:xfrm>
          <a:off x="4008120" y="660654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9</xdr:col>
      <xdr:colOff>22860</xdr:colOff>
      <xdr:row>46</xdr:row>
      <xdr:rowOff>0</xdr:rowOff>
    </xdr:from>
    <xdr:to>
      <xdr:col>10</xdr:col>
      <xdr:colOff>586740</xdr:colOff>
      <xdr:row>52</xdr:row>
      <xdr:rowOff>144780</xdr:rowOff>
    </xdr:to>
    <xdr:sp macro="" textlink="">
      <xdr:nvSpPr>
        <xdr:cNvPr id="50" name="Rectangle 49">
          <a:extLst>
            <a:ext uri="{FF2B5EF4-FFF2-40B4-BE49-F238E27FC236}">
              <a16:creationId xmlns:a16="http://schemas.microsoft.com/office/drawing/2014/main" id="{00000000-0008-0000-1600-000032000000}"/>
            </a:ext>
          </a:extLst>
        </xdr:cNvPr>
        <xdr:cNvSpPr/>
      </xdr:nvSpPr>
      <xdr:spPr>
        <a:xfrm>
          <a:off x="4930140" y="3657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47</xdr:row>
      <xdr:rowOff>76200</xdr:rowOff>
    </xdr:from>
    <xdr:to>
      <xdr:col>8</xdr:col>
      <xdr:colOff>426720</xdr:colOff>
      <xdr:row>50</xdr:row>
      <xdr:rowOff>7620</xdr:rowOff>
    </xdr:to>
    <xdr:sp macro="" textlink="">
      <xdr:nvSpPr>
        <xdr:cNvPr id="51" name="Flowchart: Document 50">
          <a:extLst>
            <a:ext uri="{FF2B5EF4-FFF2-40B4-BE49-F238E27FC236}">
              <a16:creationId xmlns:a16="http://schemas.microsoft.com/office/drawing/2014/main" id="{00000000-0008-0000-1600-000033000000}"/>
            </a:ext>
          </a:extLst>
        </xdr:cNvPr>
        <xdr:cNvSpPr/>
      </xdr:nvSpPr>
      <xdr:spPr>
        <a:xfrm>
          <a:off x="4000500" y="6248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11</xdr:col>
      <xdr:colOff>457200</xdr:colOff>
      <xdr:row>45</xdr:row>
      <xdr:rowOff>83820</xdr:rowOff>
    </xdr:from>
    <xdr:to>
      <xdr:col>13</xdr:col>
      <xdr:colOff>76200</xdr:colOff>
      <xdr:row>50</xdr:row>
      <xdr:rowOff>83820</xdr:rowOff>
    </xdr:to>
    <xdr:sp macro="" textlink="">
      <xdr:nvSpPr>
        <xdr:cNvPr id="52" name="Flowchart: Magnetic Disk 51">
          <a:extLst>
            <a:ext uri="{FF2B5EF4-FFF2-40B4-BE49-F238E27FC236}">
              <a16:creationId xmlns:a16="http://schemas.microsoft.com/office/drawing/2014/main" id="{00000000-0008-0000-1600-000034000000}"/>
            </a:ext>
          </a:extLst>
        </xdr:cNvPr>
        <xdr:cNvSpPr/>
      </xdr:nvSpPr>
      <xdr:spPr>
        <a:xfrm>
          <a:off x="6583680" y="57531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xdr:col>
      <xdr:colOff>430530</xdr:colOff>
      <xdr:row>47</xdr:row>
      <xdr:rowOff>64770</xdr:rowOff>
    </xdr:from>
    <xdr:to>
      <xdr:col>3</xdr:col>
      <xdr:colOff>186690</xdr:colOff>
      <xdr:row>52</xdr:row>
      <xdr:rowOff>30480</xdr:rowOff>
    </xdr:to>
    <xdr:sp macro="" textlink="">
      <xdr:nvSpPr>
        <xdr:cNvPr id="53" name="Rectangle 52">
          <a:extLst>
            <a:ext uri="{FF2B5EF4-FFF2-40B4-BE49-F238E27FC236}">
              <a16:creationId xmlns:a16="http://schemas.microsoft.com/office/drawing/2014/main" id="{00000000-0008-0000-1600-000035000000}"/>
            </a:ext>
          </a:extLst>
        </xdr:cNvPr>
        <xdr:cNvSpPr/>
      </xdr:nvSpPr>
      <xdr:spPr>
        <a:xfrm rot="16200000">
          <a:off x="813435" y="635698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350520</xdr:colOff>
      <xdr:row>47</xdr:row>
      <xdr:rowOff>68580</xdr:rowOff>
    </xdr:from>
    <xdr:to>
      <xdr:col>4</xdr:col>
      <xdr:colOff>228600</xdr:colOff>
      <xdr:row>52</xdr:row>
      <xdr:rowOff>34290</xdr:rowOff>
    </xdr:to>
    <xdr:sp macro="" textlink="">
      <xdr:nvSpPr>
        <xdr:cNvPr id="54" name="Rectangle 53">
          <a:extLst>
            <a:ext uri="{FF2B5EF4-FFF2-40B4-BE49-F238E27FC236}">
              <a16:creationId xmlns:a16="http://schemas.microsoft.com/office/drawing/2014/main" id="{00000000-0008-0000-1600-000036000000}"/>
            </a:ext>
          </a:extLst>
        </xdr:cNvPr>
        <xdr:cNvSpPr/>
      </xdr:nvSpPr>
      <xdr:spPr>
        <a:xfrm rot="16200000">
          <a:off x="1403985" y="62998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167640</xdr:colOff>
      <xdr:row>47</xdr:row>
      <xdr:rowOff>60960</xdr:rowOff>
    </xdr:from>
    <xdr:to>
      <xdr:col>10</xdr:col>
      <xdr:colOff>438150</xdr:colOff>
      <xdr:row>49</xdr:row>
      <xdr:rowOff>60960</xdr:rowOff>
    </xdr:to>
    <xdr:sp macro="" textlink="">
      <xdr:nvSpPr>
        <xdr:cNvPr id="56" name="Rectangle 55">
          <a:extLst>
            <a:ext uri="{FF2B5EF4-FFF2-40B4-BE49-F238E27FC236}">
              <a16:creationId xmlns:a16="http://schemas.microsoft.com/office/drawing/2014/main" id="{00000000-0008-0000-1600-000038000000}"/>
            </a:ext>
          </a:extLst>
        </xdr:cNvPr>
        <xdr:cNvSpPr/>
      </xdr:nvSpPr>
      <xdr:spPr>
        <a:xfrm>
          <a:off x="5074920" y="60960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AEB to Oracle</a:t>
          </a:r>
        </a:p>
      </xdr:txBody>
    </xdr:sp>
    <xdr:clientData/>
  </xdr:twoCellAnchor>
  <xdr:twoCellAnchor>
    <xdr:from>
      <xdr:col>3</xdr:col>
      <xdr:colOff>99060</xdr:colOff>
      <xdr:row>49</xdr:row>
      <xdr:rowOff>53340</xdr:rowOff>
    </xdr:from>
    <xdr:to>
      <xdr:col>3</xdr:col>
      <xdr:colOff>457200</xdr:colOff>
      <xdr:row>50</xdr:row>
      <xdr:rowOff>38100</xdr:rowOff>
    </xdr:to>
    <xdr:sp macro="" textlink="">
      <xdr:nvSpPr>
        <xdr:cNvPr id="57" name="Right Arrow 56">
          <a:extLst>
            <a:ext uri="{FF2B5EF4-FFF2-40B4-BE49-F238E27FC236}">
              <a16:creationId xmlns:a16="http://schemas.microsoft.com/office/drawing/2014/main" id="{00000000-0008-0000-1600-000039000000}"/>
            </a:ext>
          </a:extLst>
        </xdr:cNvPr>
        <xdr:cNvSpPr/>
      </xdr:nvSpPr>
      <xdr:spPr>
        <a:xfrm>
          <a:off x="1348740" y="6454140"/>
          <a:ext cx="35814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358140</xdr:colOff>
      <xdr:row>47</xdr:row>
      <xdr:rowOff>144780</xdr:rowOff>
    </xdr:from>
    <xdr:to>
      <xdr:col>11</xdr:col>
      <xdr:colOff>571500</xdr:colOff>
      <xdr:row>48</xdr:row>
      <xdr:rowOff>137160</xdr:rowOff>
    </xdr:to>
    <xdr:sp macro="" textlink="">
      <xdr:nvSpPr>
        <xdr:cNvPr id="60" name="Right Arrow 59">
          <a:extLst>
            <a:ext uri="{FF2B5EF4-FFF2-40B4-BE49-F238E27FC236}">
              <a16:creationId xmlns:a16="http://schemas.microsoft.com/office/drawing/2014/main" id="{00000000-0008-0000-1600-00003C000000}"/>
            </a:ext>
          </a:extLst>
        </xdr:cNvPr>
        <xdr:cNvSpPr/>
      </xdr:nvSpPr>
      <xdr:spPr>
        <a:xfrm>
          <a:off x="5875020" y="6179820"/>
          <a:ext cx="822960" cy="1752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47</xdr:row>
      <xdr:rowOff>160020</xdr:rowOff>
    </xdr:from>
    <xdr:to>
      <xdr:col>9</xdr:col>
      <xdr:colOff>289560</xdr:colOff>
      <xdr:row>48</xdr:row>
      <xdr:rowOff>152400</xdr:rowOff>
    </xdr:to>
    <xdr:sp macro="" textlink="">
      <xdr:nvSpPr>
        <xdr:cNvPr id="62" name="Right Arrow 61">
          <a:extLst>
            <a:ext uri="{FF2B5EF4-FFF2-40B4-BE49-F238E27FC236}">
              <a16:creationId xmlns:a16="http://schemas.microsoft.com/office/drawing/2014/main" id="{00000000-0008-0000-1600-00003E000000}"/>
            </a:ext>
          </a:extLst>
        </xdr:cNvPr>
        <xdr:cNvSpPr/>
      </xdr:nvSpPr>
      <xdr:spPr>
        <a:xfrm>
          <a:off x="4640580" y="6195060"/>
          <a:ext cx="556260" cy="1752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99060</xdr:colOff>
      <xdr:row>46</xdr:row>
      <xdr:rowOff>15240</xdr:rowOff>
    </xdr:from>
    <xdr:to>
      <xdr:col>7</xdr:col>
      <xdr:colOff>129540</xdr:colOff>
      <xdr:row>52</xdr:row>
      <xdr:rowOff>160020</xdr:rowOff>
    </xdr:to>
    <xdr:sp macro="" textlink="">
      <xdr:nvSpPr>
        <xdr:cNvPr id="64" name="Rectangle 63">
          <a:extLst>
            <a:ext uri="{FF2B5EF4-FFF2-40B4-BE49-F238E27FC236}">
              <a16:creationId xmlns:a16="http://schemas.microsoft.com/office/drawing/2014/main" id="{00000000-0008-0000-1600-000040000000}"/>
            </a:ext>
          </a:extLst>
        </xdr:cNvPr>
        <xdr:cNvSpPr/>
      </xdr:nvSpPr>
      <xdr:spPr>
        <a:xfrm>
          <a:off x="3177540" y="5867400"/>
          <a:ext cx="6400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4</xdr:col>
      <xdr:colOff>449580</xdr:colOff>
      <xdr:row>48</xdr:row>
      <xdr:rowOff>114300</xdr:rowOff>
    </xdr:from>
    <xdr:to>
      <xdr:col>5</xdr:col>
      <xdr:colOff>563880</xdr:colOff>
      <xdr:row>51</xdr:row>
      <xdr:rowOff>45720</xdr:rowOff>
    </xdr:to>
    <xdr:sp macro="" textlink="">
      <xdr:nvSpPr>
        <xdr:cNvPr id="65" name="Flowchart: Document 64">
          <a:extLst>
            <a:ext uri="{FF2B5EF4-FFF2-40B4-BE49-F238E27FC236}">
              <a16:creationId xmlns:a16="http://schemas.microsoft.com/office/drawing/2014/main" id="{00000000-0008-0000-1600-000041000000}"/>
            </a:ext>
          </a:extLst>
        </xdr:cNvPr>
        <xdr:cNvSpPr/>
      </xdr:nvSpPr>
      <xdr:spPr>
        <a:xfrm>
          <a:off x="2308860" y="63322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GL Extract</a:t>
          </a:r>
        </a:p>
      </xdr:txBody>
    </xdr:sp>
    <xdr:clientData/>
  </xdr:twoCellAnchor>
  <xdr:twoCellAnchor>
    <xdr:from>
      <xdr:col>6</xdr:col>
      <xdr:colOff>137161</xdr:colOff>
      <xdr:row>47</xdr:row>
      <xdr:rowOff>30480</xdr:rowOff>
    </xdr:from>
    <xdr:to>
      <xdr:col>7</xdr:col>
      <xdr:colOff>91441</xdr:colOff>
      <xdr:row>48</xdr:row>
      <xdr:rowOff>137160</xdr:rowOff>
    </xdr:to>
    <xdr:sp macro="" textlink="">
      <xdr:nvSpPr>
        <xdr:cNvPr id="67" name="Rectangle 66">
          <a:extLst>
            <a:ext uri="{FF2B5EF4-FFF2-40B4-BE49-F238E27FC236}">
              <a16:creationId xmlns:a16="http://schemas.microsoft.com/office/drawing/2014/main" id="{00000000-0008-0000-1600-000043000000}"/>
            </a:ext>
          </a:extLst>
        </xdr:cNvPr>
        <xdr:cNvSpPr/>
      </xdr:nvSpPr>
      <xdr:spPr>
        <a:xfrm>
          <a:off x="3215641" y="606552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non-DBD</a:t>
          </a:r>
        </a:p>
      </xdr:txBody>
    </xdr:sp>
    <xdr:clientData/>
  </xdr:twoCellAnchor>
  <xdr:twoCellAnchor>
    <xdr:from>
      <xdr:col>6</xdr:col>
      <xdr:colOff>137160</xdr:colOff>
      <xdr:row>49</xdr:row>
      <xdr:rowOff>7620</xdr:rowOff>
    </xdr:from>
    <xdr:to>
      <xdr:col>7</xdr:col>
      <xdr:colOff>91440</xdr:colOff>
      <xdr:row>50</xdr:row>
      <xdr:rowOff>114300</xdr:rowOff>
    </xdr:to>
    <xdr:sp macro="" textlink="">
      <xdr:nvSpPr>
        <xdr:cNvPr id="71" name="Rectangle 70">
          <a:extLst>
            <a:ext uri="{FF2B5EF4-FFF2-40B4-BE49-F238E27FC236}">
              <a16:creationId xmlns:a16="http://schemas.microsoft.com/office/drawing/2014/main" id="{00000000-0008-0000-1600-000047000000}"/>
            </a:ext>
          </a:extLst>
        </xdr:cNvPr>
        <xdr:cNvSpPr/>
      </xdr:nvSpPr>
      <xdr:spPr>
        <a:xfrm>
          <a:off x="3215640" y="640842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DBD</a:t>
          </a:r>
        </a:p>
      </xdr:txBody>
    </xdr:sp>
    <xdr:clientData/>
  </xdr:twoCellAnchor>
  <xdr:twoCellAnchor>
    <xdr:from>
      <xdr:col>6</xdr:col>
      <xdr:colOff>144780</xdr:colOff>
      <xdr:row>50</xdr:row>
      <xdr:rowOff>167640</xdr:rowOff>
    </xdr:from>
    <xdr:to>
      <xdr:col>7</xdr:col>
      <xdr:colOff>99060</xdr:colOff>
      <xdr:row>52</xdr:row>
      <xdr:rowOff>91440</xdr:rowOff>
    </xdr:to>
    <xdr:sp macro="" textlink="">
      <xdr:nvSpPr>
        <xdr:cNvPr id="72" name="Rectangle 71">
          <a:extLst>
            <a:ext uri="{FF2B5EF4-FFF2-40B4-BE49-F238E27FC236}">
              <a16:creationId xmlns:a16="http://schemas.microsoft.com/office/drawing/2014/main" id="{00000000-0008-0000-1600-000048000000}"/>
            </a:ext>
          </a:extLst>
        </xdr:cNvPr>
        <xdr:cNvSpPr/>
      </xdr:nvSpPr>
      <xdr:spPr>
        <a:xfrm>
          <a:off x="3223260" y="675132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CDS</a:t>
          </a:r>
        </a:p>
      </xdr:txBody>
    </xdr:sp>
    <xdr:clientData/>
  </xdr:twoCellAnchor>
  <xdr:twoCellAnchor>
    <xdr:from>
      <xdr:col>4</xdr:col>
      <xdr:colOff>182880</xdr:colOff>
      <xdr:row>49</xdr:row>
      <xdr:rowOff>83820</xdr:rowOff>
    </xdr:from>
    <xdr:to>
      <xdr:col>4</xdr:col>
      <xdr:colOff>487680</xdr:colOff>
      <xdr:row>50</xdr:row>
      <xdr:rowOff>38100</xdr:rowOff>
    </xdr:to>
    <xdr:sp macro="" textlink="">
      <xdr:nvSpPr>
        <xdr:cNvPr id="73" name="Right Arrow 72">
          <a:extLst>
            <a:ext uri="{FF2B5EF4-FFF2-40B4-BE49-F238E27FC236}">
              <a16:creationId xmlns:a16="http://schemas.microsoft.com/office/drawing/2014/main" id="{00000000-0008-0000-1600-000049000000}"/>
            </a:ext>
          </a:extLst>
        </xdr:cNvPr>
        <xdr:cNvSpPr/>
      </xdr:nvSpPr>
      <xdr:spPr>
        <a:xfrm>
          <a:off x="2042160" y="64846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464820</xdr:colOff>
      <xdr:row>49</xdr:row>
      <xdr:rowOff>45720</xdr:rowOff>
    </xdr:from>
    <xdr:to>
      <xdr:col>6</xdr:col>
      <xdr:colOff>91440</xdr:colOff>
      <xdr:row>50</xdr:row>
      <xdr:rowOff>15240</xdr:rowOff>
    </xdr:to>
    <xdr:sp macro="" textlink="">
      <xdr:nvSpPr>
        <xdr:cNvPr id="74" name="Right Arrow 73">
          <a:extLst>
            <a:ext uri="{FF2B5EF4-FFF2-40B4-BE49-F238E27FC236}">
              <a16:creationId xmlns:a16="http://schemas.microsoft.com/office/drawing/2014/main" id="{00000000-0008-0000-1600-00004A000000}"/>
            </a:ext>
          </a:extLst>
        </xdr:cNvPr>
        <xdr:cNvSpPr/>
      </xdr:nvSpPr>
      <xdr:spPr>
        <a:xfrm>
          <a:off x="2933700" y="644652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160020</xdr:colOff>
      <xdr:row>48</xdr:row>
      <xdr:rowOff>7620</xdr:rowOff>
    </xdr:from>
    <xdr:to>
      <xdr:col>7</xdr:col>
      <xdr:colOff>396240</xdr:colOff>
      <xdr:row>48</xdr:row>
      <xdr:rowOff>160020</xdr:rowOff>
    </xdr:to>
    <xdr:sp macro="" textlink="">
      <xdr:nvSpPr>
        <xdr:cNvPr id="75" name="Right Arrow 74">
          <a:extLst>
            <a:ext uri="{FF2B5EF4-FFF2-40B4-BE49-F238E27FC236}">
              <a16:creationId xmlns:a16="http://schemas.microsoft.com/office/drawing/2014/main" id="{00000000-0008-0000-1600-00004B000000}"/>
            </a:ext>
          </a:extLst>
        </xdr:cNvPr>
        <xdr:cNvSpPr/>
      </xdr:nvSpPr>
      <xdr:spPr>
        <a:xfrm>
          <a:off x="3848100" y="622554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160020</xdr:colOff>
      <xdr:row>51</xdr:row>
      <xdr:rowOff>53340</xdr:rowOff>
    </xdr:from>
    <xdr:to>
      <xdr:col>7</xdr:col>
      <xdr:colOff>396240</xdr:colOff>
      <xdr:row>52</xdr:row>
      <xdr:rowOff>22860</xdr:rowOff>
    </xdr:to>
    <xdr:sp macro="" textlink="">
      <xdr:nvSpPr>
        <xdr:cNvPr id="76" name="Right Arrow 75">
          <a:extLst>
            <a:ext uri="{FF2B5EF4-FFF2-40B4-BE49-F238E27FC236}">
              <a16:creationId xmlns:a16="http://schemas.microsoft.com/office/drawing/2014/main" id="{00000000-0008-0000-1600-00004C000000}"/>
            </a:ext>
          </a:extLst>
        </xdr:cNvPr>
        <xdr:cNvSpPr/>
      </xdr:nvSpPr>
      <xdr:spPr>
        <a:xfrm>
          <a:off x="3848100" y="681990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56</xdr:row>
      <xdr:rowOff>15240</xdr:rowOff>
    </xdr:from>
    <xdr:to>
      <xdr:col>4</xdr:col>
      <xdr:colOff>594360</xdr:colOff>
      <xdr:row>62</xdr:row>
      <xdr:rowOff>167640</xdr:rowOff>
    </xdr:to>
    <xdr:sp macro="" textlink="">
      <xdr:nvSpPr>
        <xdr:cNvPr id="77" name="Rectangle 76">
          <a:extLst>
            <a:ext uri="{FF2B5EF4-FFF2-40B4-BE49-F238E27FC236}">
              <a16:creationId xmlns:a16="http://schemas.microsoft.com/office/drawing/2014/main" id="{00000000-0008-0000-1600-00004D000000}"/>
            </a:ext>
          </a:extLst>
        </xdr:cNvPr>
        <xdr:cNvSpPr/>
      </xdr:nvSpPr>
      <xdr:spPr>
        <a:xfrm>
          <a:off x="1264920" y="22098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57</xdr:row>
      <xdr:rowOff>68580</xdr:rowOff>
    </xdr:from>
    <xdr:to>
      <xdr:col>3</xdr:col>
      <xdr:colOff>464820</xdr:colOff>
      <xdr:row>62</xdr:row>
      <xdr:rowOff>34290</xdr:rowOff>
    </xdr:to>
    <xdr:sp macro="" textlink="">
      <xdr:nvSpPr>
        <xdr:cNvPr id="78" name="Rectangle 77">
          <a:extLst>
            <a:ext uri="{FF2B5EF4-FFF2-40B4-BE49-F238E27FC236}">
              <a16:creationId xmlns:a16="http://schemas.microsoft.com/office/drawing/2014/main" id="{00000000-0008-0000-1600-00004E000000}"/>
            </a:ext>
          </a:extLst>
        </xdr:cNvPr>
        <xdr:cNvSpPr/>
      </xdr:nvSpPr>
      <xdr:spPr>
        <a:xfrm rot="16200000">
          <a:off x="1091565" y="27031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38100</xdr:colOff>
      <xdr:row>57</xdr:row>
      <xdr:rowOff>76200</xdr:rowOff>
    </xdr:from>
    <xdr:to>
      <xdr:col>4</xdr:col>
      <xdr:colOff>525780</xdr:colOff>
      <xdr:row>62</xdr:row>
      <xdr:rowOff>41910</xdr:rowOff>
    </xdr:to>
    <xdr:sp macro="" textlink="">
      <xdr:nvSpPr>
        <xdr:cNvPr id="79" name="Rectangle 78">
          <a:extLst>
            <a:ext uri="{FF2B5EF4-FFF2-40B4-BE49-F238E27FC236}">
              <a16:creationId xmlns:a16="http://schemas.microsoft.com/office/drawing/2014/main" id="{00000000-0008-0000-1600-00004F000000}"/>
            </a:ext>
          </a:extLst>
        </xdr:cNvPr>
        <xdr:cNvSpPr/>
      </xdr:nvSpPr>
      <xdr:spPr>
        <a:xfrm rot="16200000">
          <a:off x="1701165" y="26498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xdr:col>
      <xdr:colOff>297180</xdr:colOff>
      <xdr:row>58</xdr:row>
      <xdr:rowOff>76200</xdr:rowOff>
    </xdr:from>
    <xdr:to>
      <xdr:col>8</xdr:col>
      <xdr:colOff>411480</xdr:colOff>
      <xdr:row>61</xdr:row>
      <xdr:rowOff>7620</xdr:rowOff>
    </xdr:to>
    <xdr:sp macro="" textlink="">
      <xdr:nvSpPr>
        <xdr:cNvPr id="80" name="Flowchart: Document 79">
          <a:extLst>
            <a:ext uri="{FF2B5EF4-FFF2-40B4-BE49-F238E27FC236}">
              <a16:creationId xmlns:a16="http://schemas.microsoft.com/office/drawing/2014/main" id="{00000000-0008-0000-1600-000050000000}"/>
            </a:ext>
          </a:extLst>
        </xdr:cNvPr>
        <xdr:cNvSpPr/>
      </xdr:nvSpPr>
      <xdr:spPr>
        <a:xfrm>
          <a:off x="3985260" y="26365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xdr:col>
      <xdr:colOff>45720</xdr:colOff>
      <xdr:row>56</xdr:row>
      <xdr:rowOff>30480</xdr:rowOff>
    </xdr:from>
    <xdr:to>
      <xdr:col>11</xdr:col>
      <xdr:colOff>0</xdr:colOff>
      <xdr:row>62</xdr:row>
      <xdr:rowOff>175260</xdr:rowOff>
    </xdr:to>
    <xdr:sp macro="" textlink="">
      <xdr:nvSpPr>
        <xdr:cNvPr id="81" name="Rectangle 80">
          <a:extLst>
            <a:ext uri="{FF2B5EF4-FFF2-40B4-BE49-F238E27FC236}">
              <a16:creationId xmlns:a16="http://schemas.microsoft.com/office/drawing/2014/main" id="{00000000-0008-0000-1600-000051000000}"/>
            </a:ext>
          </a:extLst>
        </xdr:cNvPr>
        <xdr:cNvSpPr/>
      </xdr:nvSpPr>
      <xdr:spPr>
        <a:xfrm>
          <a:off x="4953000" y="22250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58</xdr:row>
      <xdr:rowOff>22860</xdr:rowOff>
    </xdr:from>
    <xdr:to>
      <xdr:col>10</xdr:col>
      <xdr:colOff>461010</xdr:colOff>
      <xdr:row>60</xdr:row>
      <xdr:rowOff>22860</xdr:rowOff>
    </xdr:to>
    <xdr:sp macro="" textlink="">
      <xdr:nvSpPr>
        <xdr:cNvPr id="82" name="Rectangle 81">
          <a:extLst>
            <a:ext uri="{FF2B5EF4-FFF2-40B4-BE49-F238E27FC236}">
              <a16:creationId xmlns:a16="http://schemas.microsoft.com/office/drawing/2014/main" id="{00000000-0008-0000-1600-000052000000}"/>
            </a:ext>
          </a:extLst>
        </xdr:cNvPr>
        <xdr:cNvSpPr/>
      </xdr:nvSpPr>
      <xdr:spPr>
        <a:xfrm>
          <a:off x="5097780" y="258318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3</xdr:col>
      <xdr:colOff>15240</xdr:colOff>
      <xdr:row>66</xdr:row>
      <xdr:rowOff>15240</xdr:rowOff>
    </xdr:from>
    <xdr:to>
      <xdr:col>3</xdr:col>
      <xdr:colOff>586740</xdr:colOff>
      <xdr:row>72</xdr:row>
      <xdr:rowOff>167640</xdr:rowOff>
    </xdr:to>
    <xdr:sp macro="" textlink="">
      <xdr:nvSpPr>
        <xdr:cNvPr id="83" name="Rectangle 82">
          <a:extLst>
            <a:ext uri="{FF2B5EF4-FFF2-40B4-BE49-F238E27FC236}">
              <a16:creationId xmlns:a16="http://schemas.microsoft.com/office/drawing/2014/main" id="{00000000-0008-0000-1600-000053000000}"/>
            </a:ext>
          </a:extLst>
        </xdr:cNvPr>
        <xdr:cNvSpPr/>
      </xdr:nvSpPr>
      <xdr:spPr>
        <a:xfrm>
          <a:off x="1264920" y="403860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67</xdr:row>
      <xdr:rowOff>68580</xdr:rowOff>
    </xdr:from>
    <xdr:to>
      <xdr:col>3</xdr:col>
      <xdr:colOff>464820</xdr:colOff>
      <xdr:row>72</xdr:row>
      <xdr:rowOff>34290</xdr:rowOff>
    </xdr:to>
    <xdr:sp macro="" textlink="">
      <xdr:nvSpPr>
        <xdr:cNvPr id="84" name="Rectangle 83">
          <a:extLst>
            <a:ext uri="{FF2B5EF4-FFF2-40B4-BE49-F238E27FC236}">
              <a16:creationId xmlns:a16="http://schemas.microsoft.com/office/drawing/2014/main" id="{00000000-0008-0000-1600-000054000000}"/>
            </a:ext>
          </a:extLst>
        </xdr:cNvPr>
        <xdr:cNvSpPr/>
      </xdr:nvSpPr>
      <xdr:spPr>
        <a:xfrm rot="16200000">
          <a:off x="1091565" y="45319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xdr:col>
      <xdr:colOff>281940</xdr:colOff>
      <xdr:row>68</xdr:row>
      <xdr:rowOff>121920</xdr:rowOff>
    </xdr:from>
    <xdr:to>
      <xdr:col>8</xdr:col>
      <xdr:colOff>396240</xdr:colOff>
      <xdr:row>71</xdr:row>
      <xdr:rowOff>53340</xdr:rowOff>
    </xdr:to>
    <xdr:sp macro="" textlink="">
      <xdr:nvSpPr>
        <xdr:cNvPr id="85" name="Flowchart: Document 84">
          <a:extLst>
            <a:ext uri="{FF2B5EF4-FFF2-40B4-BE49-F238E27FC236}">
              <a16:creationId xmlns:a16="http://schemas.microsoft.com/office/drawing/2014/main" id="{00000000-0008-0000-1600-000055000000}"/>
            </a:ext>
          </a:extLst>
        </xdr:cNvPr>
        <xdr:cNvSpPr/>
      </xdr:nvSpPr>
      <xdr:spPr>
        <a:xfrm>
          <a:off x="3970020" y="45110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xdr:col>
      <xdr:colOff>45720</xdr:colOff>
      <xdr:row>66</xdr:row>
      <xdr:rowOff>30480</xdr:rowOff>
    </xdr:from>
    <xdr:to>
      <xdr:col>11</xdr:col>
      <xdr:colOff>0</xdr:colOff>
      <xdr:row>72</xdr:row>
      <xdr:rowOff>175260</xdr:rowOff>
    </xdr:to>
    <xdr:sp macro="" textlink="">
      <xdr:nvSpPr>
        <xdr:cNvPr id="86" name="Rectangle 85">
          <a:extLst>
            <a:ext uri="{FF2B5EF4-FFF2-40B4-BE49-F238E27FC236}">
              <a16:creationId xmlns:a16="http://schemas.microsoft.com/office/drawing/2014/main" id="{00000000-0008-0000-1600-000056000000}"/>
            </a:ext>
          </a:extLst>
        </xdr:cNvPr>
        <xdr:cNvSpPr/>
      </xdr:nvSpPr>
      <xdr:spPr>
        <a:xfrm>
          <a:off x="4953000" y="40538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68</xdr:row>
      <xdr:rowOff>106680</xdr:rowOff>
    </xdr:from>
    <xdr:to>
      <xdr:col>10</xdr:col>
      <xdr:colOff>461010</xdr:colOff>
      <xdr:row>70</xdr:row>
      <xdr:rowOff>106680</xdr:rowOff>
    </xdr:to>
    <xdr:sp macro="" textlink="">
      <xdr:nvSpPr>
        <xdr:cNvPr id="87" name="Rectangle 86">
          <a:extLst>
            <a:ext uri="{FF2B5EF4-FFF2-40B4-BE49-F238E27FC236}">
              <a16:creationId xmlns:a16="http://schemas.microsoft.com/office/drawing/2014/main" id="{00000000-0008-0000-1600-000057000000}"/>
            </a:ext>
          </a:extLst>
        </xdr:cNvPr>
        <xdr:cNvSpPr/>
      </xdr:nvSpPr>
      <xdr:spPr>
        <a:xfrm>
          <a:off x="5097780" y="44958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11</xdr:col>
      <xdr:colOff>502920</xdr:colOff>
      <xdr:row>56</xdr:row>
      <xdr:rowOff>53340</xdr:rowOff>
    </xdr:from>
    <xdr:to>
      <xdr:col>13</xdr:col>
      <xdr:colOff>121920</xdr:colOff>
      <xdr:row>61</xdr:row>
      <xdr:rowOff>53340</xdr:rowOff>
    </xdr:to>
    <xdr:sp macro="" textlink="">
      <xdr:nvSpPr>
        <xdr:cNvPr id="88" name="Flowchart: Magnetic Disk 87">
          <a:extLst>
            <a:ext uri="{FF2B5EF4-FFF2-40B4-BE49-F238E27FC236}">
              <a16:creationId xmlns:a16="http://schemas.microsoft.com/office/drawing/2014/main" id="{00000000-0008-0000-1600-000058000000}"/>
            </a:ext>
          </a:extLst>
        </xdr:cNvPr>
        <xdr:cNvSpPr/>
      </xdr:nvSpPr>
      <xdr:spPr>
        <a:xfrm>
          <a:off x="6629400" y="22479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11</xdr:col>
      <xdr:colOff>495300</xdr:colOff>
      <xdr:row>66</xdr:row>
      <xdr:rowOff>152400</xdr:rowOff>
    </xdr:from>
    <xdr:to>
      <xdr:col>13</xdr:col>
      <xdr:colOff>114300</xdr:colOff>
      <xdr:row>71</xdr:row>
      <xdr:rowOff>152400</xdr:rowOff>
    </xdr:to>
    <xdr:sp macro="" textlink="">
      <xdr:nvSpPr>
        <xdr:cNvPr id="89" name="Flowchart: Magnetic Disk 88">
          <a:extLst>
            <a:ext uri="{FF2B5EF4-FFF2-40B4-BE49-F238E27FC236}">
              <a16:creationId xmlns:a16="http://schemas.microsoft.com/office/drawing/2014/main" id="{00000000-0008-0000-1600-000059000000}"/>
            </a:ext>
          </a:extLst>
        </xdr:cNvPr>
        <xdr:cNvSpPr/>
      </xdr:nvSpPr>
      <xdr:spPr>
        <a:xfrm>
          <a:off x="6621780" y="41757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xdr:col>
      <xdr:colOff>0</xdr:colOff>
      <xdr:row>66</xdr:row>
      <xdr:rowOff>0</xdr:rowOff>
    </xdr:from>
    <xdr:to>
      <xdr:col>6</xdr:col>
      <xdr:colOff>579120</xdr:colOff>
      <xdr:row>72</xdr:row>
      <xdr:rowOff>152400</xdr:rowOff>
    </xdr:to>
    <xdr:sp macro="" textlink="">
      <xdr:nvSpPr>
        <xdr:cNvPr id="90" name="Rectangle 89">
          <a:extLst>
            <a:ext uri="{FF2B5EF4-FFF2-40B4-BE49-F238E27FC236}">
              <a16:creationId xmlns:a16="http://schemas.microsoft.com/office/drawing/2014/main" id="{00000000-0008-0000-1600-00005A000000}"/>
            </a:ext>
          </a:extLst>
        </xdr:cNvPr>
        <xdr:cNvSpPr/>
      </xdr:nvSpPr>
      <xdr:spPr>
        <a:xfrm>
          <a:off x="2468880" y="40233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5</xdr:col>
      <xdr:colOff>99060</xdr:colOff>
      <xdr:row>68</xdr:row>
      <xdr:rowOff>68580</xdr:rowOff>
    </xdr:from>
    <xdr:to>
      <xdr:col>6</xdr:col>
      <xdr:colOff>472439</xdr:colOff>
      <xdr:row>71</xdr:row>
      <xdr:rowOff>45720</xdr:rowOff>
    </xdr:to>
    <xdr:sp macro="" textlink="">
      <xdr:nvSpPr>
        <xdr:cNvPr id="91" name="Rectangle 90">
          <a:extLst>
            <a:ext uri="{FF2B5EF4-FFF2-40B4-BE49-F238E27FC236}">
              <a16:creationId xmlns:a16="http://schemas.microsoft.com/office/drawing/2014/main" id="{00000000-0008-0000-1600-00005B000000}"/>
            </a:ext>
          </a:extLst>
        </xdr:cNvPr>
        <xdr:cNvSpPr/>
      </xdr:nvSpPr>
      <xdr:spPr>
        <a:xfrm>
          <a:off x="2567940" y="445770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411480</xdr:colOff>
      <xdr:row>59</xdr:row>
      <xdr:rowOff>15240</xdr:rowOff>
    </xdr:from>
    <xdr:to>
      <xdr:col>4</xdr:col>
      <xdr:colOff>106680</xdr:colOff>
      <xdr:row>60</xdr:row>
      <xdr:rowOff>0</xdr:rowOff>
    </xdr:to>
    <xdr:sp macro="" textlink="">
      <xdr:nvSpPr>
        <xdr:cNvPr id="92" name="Right Arrow 91">
          <a:extLst>
            <a:ext uri="{FF2B5EF4-FFF2-40B4-BE49-F238E27FC236}">
              <a16:creationId xmlns:a16="http://schemas.microsoft.com/office/drawing/2014/main" id="{00000000-0008-0000-1600-00005C000000}"/>
            </a:ext>
          </a:extLst>
        </xdr:cNvPr>
        <xdr:cNvSpPr/>
      </xdr:nvSpPr>
      <xdr:spPr>
        <a:xfrm>
          <a:off x="1661160" y="275844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480060</xdr:colOff>
      <xdr:row>58</xdr:row>
      <xdr:rowOff>175260</xdr:rowOff>
    </xdr:from>
    <xdr:to>
      <xdr:col>7</xdr:col>
      <xdr:colOff>365760</xdr:colOff>
      <xdr:row>59</xdr:row>
      <xdr:rowOff>175260</xdr:rowOff>
    </xdr:to>
    <xdr:sp macro="" textlink="">
      <xdr:nvSpPr>
        <xdr:cNvPr id="93" name="Right Arrow 92">
          <a:extLst>
            <a:ext uri="{FF2B5EF4-FFF2-40B4-BE49-F238E27FC236}">
              <a16:creationId xmlns:a16="http://schemas.microsoft.com/office/drawing/2014/main" id="{00000000-0008-0000-1600-00005D000000}"/>
            </a:ext>
          </a:extLst>
        </xdr:cNvPr>
        <xdr:cNvSpPr/>
      </xdr:nvSpPr>
      <xdr:spPr>
        <a:xfrm>
          <a:off x="2339340" y="273558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350520</xdr:colOff>
      <xdr:row>58</xdr:row>
      <xdr:rowOff>175260</xdr:rowOff>
    </xdr:from>
    <xdr:to>
      <xdr:col>9</xdr:col>
      <xdr:colOff>251460</xdr:colOff>
      <xdr:row>59</xdr:row>
      <xdr:rowOff>144780</xdr:rowOff>
    </xdr:to>
    <xdr:sp macro="" textlink="">
      <xdr:nvSpPr>
        <xdr:cNvPr id="94" name="Right Arrow 93">
          <a:extLst>
            <a:ext uri="{FF2B5EF4-FFF2-40B4-BE49-F238E27FC236}">
              <a16:creationId xmlns:a16="http://schemas.microsoft.com/office/drawing/2014/main" id="{00000000-0008-0000-1600-00005E000000}"/>
            </a:ext>
          </a:extLst>
        </xdr:cNvPr>
        <xdr:cNvSpPr/>
      </xdr:nvSpPr>
      <xdr:spPr>
        <a:xfrm>
          <a:off x="4648200" y="273558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58</xdr:row>
      <xdr:rowOff>144780</xdr:rowOff>
    </xdr:from>
    <xdr:to>
      <xdr:col>11</xdr:col>
      <xdr:colOff>594360</xdr:colOff>
      <xdr:row>59</xdr:row>
      <xdr:rowOff>106680</xdr:rowOff>
    </xdr:to>
    <xdr:sp macro="" textlink="">
      <xdr:nvSpPr>
        <xdr:cNvPr id="95" name="Right Arrow 94">
          <a:extLst>
            <a:ext uri="{FF2B5EF4-FFF2-40B4-BE49-F238E27FC236}">
              <a16:creationId xmlns:a16="http://schemas.microsoft.com/office/drawing/2014/main" id="{00000000-0008-0000-1600-00005F000000}"/>
            </a:ext>
          </a:extLst>
        </xdr:cNvPr>
        <xdr:cNvSpPr/>
      </xdr:nvSpPr>
      <xdr:spPr>
        <a:xfrm>
          <a:off x="5890260" y="2705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396240</xdr:colOff>
      <xdr:row>69</xdr:row>
      <xdr:rowOff>38100</xdr:rowOff>
    </xdr:from>
    <xdr:to>
      <xdr:col>5</xdr:col>
      <xdr:colOff>175260</xdr:colOff>
      <xdr:row>70</xdr:row>
      <xdr:rowOff>22860</xdr:rowOff>
    </xdr:to>
    <xdr:sp macro="" textlink="">
      <xdr:nvSpPr>
        <xdr:cNvPr id="96" name="Right Arrow 95">
          <a:extLst>
            <a:ext uri="{FF2B5EF4-FFF2-40B4-BE49-F238E27FC236}">
              <a16:creationId xmlns:a16="http://schemas.microsoft.com/office/drawing/2014/main" id="{00000000-0008-0000-1600-000060000000}"/>
            </a:ext>
          </a:extLst>
        </xdr:cNvPr>
        <xdr:cNvSpPr/>
      </xdr:nvSpPr>
      <xdr:spPr>
        <a:xfrm>
          <a:off x="1645920" y="461010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426720</xdr:colOff>
      <xdr:row>69</xdr:row>
      <xdr:rowOff>68580</xdr:rowOff>
    </xdr:from>
    <xdr:to>
      <xdr:col>7</xdr:col>
      <xdr:colOff>358140</xdr:colOff>
      <xdr:row>70</xdr:row>
      <xdr:rowOff>22860</xdr:rowOff>
    </xdr:to>
    <xdr:sp macro="" textlink="">
      <xdr:nvSpPr>
        <xdr:cNvPr id="97" name="Right Arrow 96">
          <a:extLst>
            <a:ext uri="{FF2B5EF4-FFF2-40B4-BE49-F238E27FC236}">
              <a16:creationId xmlns:a16="http://schemas.microsoft.com/office/drawing/2014/main" id="{00000000-0008-0000-1600-000061000000}"/>
            </a:ext>
          </a:extLst>
        </xdr:cNvPr>
        <xdr:cNvSpPr/>
      </xdr:nvSpPr>
      <xdr:spPr>
        <a:xfrm>
          <a:off x="3505200" y="464058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69</xdr:row>
      <xdr:rowOff>38100</xdr:rowOff>
    </xdr:from>
    <xdr:to>
      <xdr:col>9</xdr:col>
      <xdr:colOff>274320</xdr:colOff>
      <xdr:row>70</xdr:row>
      <xdr:rowOff>15240</xdr:rowOff>
    </xdr:to>
    <xdr:sp macro="" textlink="">
      <xdr:nvSpPr>
        <xdr:cNvPr id="98" name="Right Arrow 97">
          <a:extLst>
            <a:ext uri="{FF2B5EF4-FFF2-40B4-BE49-F238E27FC236}">
              <a16:creationId xmlns:a16="http://schemas.microsoft.com/office/drawing/2014/main" id="{00000000-0008-0000-1600-000062000000}"/>
            </a:ext>
          </a:extLst>
        </xdr:cNvPr>
        <xdr:cNvSpPr/>
      </xdr:nvSpPr>
      <xdr:spPr>
        <a:xfrm>
          <a:off x="4617720" y="461010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69</xdr:row>
      <xdr:rowOff>38100</xdr:rowOff>
    </xdr:from>
    <xdr:to>
      <xdr:col>11</xdr:col>
      <xdr:colOff>594360</xdr:colOff>
      <xdr:row>70</xdr:row>
      <xdr:rowOff>0</xdr:rowOff>
    </xdr:to>
    <xdr:sp macro="" textlink="">
      <xdr:nvSpPr>
        <xdr:cNvPr id="99" name="Right Arrow 98">
          <a:extLst>
            <a:ext uri="{FF2B5EF4-FFF2-40B4-BE49-F238E27FC236}">
              <a16:creationId xmlns:a16="http://schemas.microsoft.com/office/drawing/2014/main" id="{00000000-0008-0000-1600-000063000000}"/>
            </a:ext>
          </a:extLst>
        </xdr:cNvPr>
        <xdr:cNvSpPr/>
      </xdr:nvSpPr>
      <xdr:spPr>
        <a:xfrm>
          <a:off x="5890260" y="4610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76</xdr:row>
      <xdr:rowOff>15240</xdr:rowOff>
    </xdr:from>
    <xdr:to>
      <xdr:col>4</xdr:col>
      <xdr:colOff>594360</xdr:colOff>
      <xdr:row>82</xdr:row>
      <xdr:rowOff>167640</xdr:rowOff>
    </xdr:to>
    <xdr:sp macro="" textlink="">
      <xdr:nvSpPr>
        <xdr:cNvPr id="100" name="Rectangle 99">
          <a:extLst>
            <a:ext uri="{FF2B5EF4-FFF2-40B4-BE49-F238E27FC236}">
              <a16:creationId xmlns:a16="http://schemas.microsoft.com/office/drawing/2014/main" id="{00000000-0008-0000-1600-000064000000}"/>
            </a:ext>
          </a:extLst>
        </xdr:cNvPr>
        <xdr:cNvSpPr/>
      </xdr:nvSpPr>
      <xdr:spPr>
        <a:xfrm>
          <a:off x="1264920" y="76962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77</xdr:row>
      <xdr:rowOff>68580</xdr:rowOff>
    </xdr:from>
    <xdr:to>
      <xdr:col>3</xdr:col>
      <xdr:colOff>464820</xdr:colOff>
      <xdr:row>82</xdr:row>
      <xdr:rowOff>34290</xdr:rowOff>
    </xdr:to>
    <xdr:sp macro="" textlink="">
      <xdr:nvSpPr>
        <xdr:cNvPr id="101" name="Rectangle 100">
          <a:extLst>
            <a:ext uri="{FF2B5EF4-FFF2-40B4-BE49-F238E27FC236}">
              <a16:creationId xmlns:a16="http://schemas.microsoft.com/office/drawing/2014/main" id="{00000000-0008-0000-1600-000065000000}"/>
            </a:ext>
          </a:extLst>
        </xdr:cNvPr>
        <xdr:cNvSpPr/>
      </xdr:nvSpPr>
      <xdr:spPr>
        <a:xfrm rot="16200000">
          <a:off x="1091565" y="81895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38100</xdr:colOff>
      <xdr:row>77</xdr:row>
      <xdr:rowOff>76200</xdr:rowOff>
    </xdr:from>
    <xdr:to>
      <xdr:col>4</xdr:col>
      <xdr:colOff>525780</xdr:colOff>
      <xdr:row>82</xdr:row>
      <xdr:rowOff>41910</xdr:rowOff>
    </xdr:to>
    <xdr:sp macro="" textlink="">
      <xdr:nvSpPr>
        <xdr:cNvPr id="102" name="Rectangle 101">
          <a:extLst>
            <a:ext uri="{FF2B5EF4-FFF2-40B4-BE49-F238E27FC236}">
              <a16:creationId xmlns:a16="http://schemas.microsoft.com/office/drawing/2014/main" id="{00000000-0008-0000-1600-000066000000}"/>
            </a:ext>
          </a:extLst>
        </xdr:cNvPr>
        <xdr:cNvSpPr/>
      </xdr:nvSpPr>
      <xdr:spPr>
        <a:xfrm rot="16200000">
          <a:off x="1701165" y="81362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xdr:col>
      <xdr:colOff>297180</xdr:colOff>
      <xdr:row>78</xdr:row>
      <xdr:rowOff>76200</xdr:rowOff>
    </xdr:from>
    <xdr:to>
      <xdr:col>8</xdr:col>
      <xdr:colOff>411480</xdr:colOff>
      <xdr:row>81</xdr:row>
      <xdr:rowOff>7620</xdr:rowOff>
    </xdr:to>
    <xdr:sp macro="" textlink="">
      <xdr:nvSpPr>
        <xdr:cNvPr id="103" name="Flowchart: Document 102">
          <a:extLst>
            <a:ext uri="{FF2B5EF4-FFF2-40B4-BE49-F238E27FC236}">
              <a16:creationId xmlns:a16="http://schemas.microsoft.com/office/drawing/2014/main" id="{00000000-0008-0000-1600-000067000000}"/>
            </a:ext>
          </a:extLst>
        </xdr:cNvPr>
        <xdr:cNvSpPr/>
      </xdr:nvSpPr>
      <xdr:spPr>
        <a:xfrm>
          <a:off x="3985260" y="81229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Oracle.TXT</a:t>
          </a:r>
        </a:p>
      </xdr:txBody>
    </xdr:sp>
    <xdr:clientData/>
  </xdr:twoCellAnchor>
  <xdr:twoCellAnchor>
    <xdr:from>
      <xdr:col>9</xdr:col>
      <xdr:colOff>45720</xdr:colOff>
      <xdr:row>76</xdr:row>
      <xdr:rowOff>30480</xdr:rowOff>
    </xdr:from>
    <xdr:to>
      <xdr:col>11</xdr:col>
      <xdr:colOff>0</xdr:colOff>
      <xdr:row>82</xdr:row>
      <xdr:rowOff>175260</xdr:rowOff>
    </xdr:to>
    <xdr:sp macro="" textlink="">
      <xdr:nvSpPr>
        <xdr:cNvPr id="104" name="Rectangle 103">
          <a:extLst>
            <a:ext uri="{FF2B5EF4-FFF2-40B4-BE49-F238E27FC236}">
              <a16:creationId xmlns:a16="http://schemas.microsoft.com/office/drawing/2014/main" id="{00000000-0008-0000-1600-000068000000}"/>
            </a:ext>
          </a:extLst>
        </xdr:cNvPr>
        <xdr:cNvSpPr/>
      </xdr:nvSpPr>
      <xdr:spPr>
        <a:xfrm>
          <a:off x="4953000" y="77114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78</xdr:row>
      <xdr:rowOff>22860</xdr:rowOff>
    </xdr:from>
    <xdr:to>
      <xdr:col>10</xdr:col>
      <xdr:colOff>461010</xdr:colOff>
      <xdr:row>80</xdr:row>
      <xdr:rowOff>22860</xdr:rowOff>
    </xdr:to>
    <xdr:sp macro="" textlink="">
      <xdr:nvSpPr>
        <xdr:cNvPr id="105" name="Rectangle 104">
          <a:extLst>
            <a:ext uri="{FF2B5EF4-FFF2-40B4-BE49-F238E27FC236}">
              <a16:creationId xmlns:a16="http://schemas.microsoft.com/office/drawing/2014/main" id="{00000000-0008-0000-1600-000069000000}"/>
            </a:ext>
          </a:extLst>
        </xdr:cNvPr>
        <xdr:cNvSpPr/>
      </xdr:nvSpPr>
      <xdr:spPr>
        <a:xfrm>
          <a:off x="5097780" y="806958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Direct to Oracle</a:t>
          </a:r>
        </a:p>
      </xdr:txBody>
    </xdr:sp>
    <xdr:clientData/>
  </xdr:twoCellAnchor>
  <xdr:twoCellAnchor>
    <xdr:from>
      <xdr:col>3</xdr:col>
      <xdr:colOff>15240</xdr:colOff>
      <xdr:row>86</xdr:row>
      <xdr:rowOff>15240</xdr:rowOff>
    </xdr:from>
    <xdr:to>
      <xdr:col>3</xdr:col>
      <xdr:colOff>586740</xdr:colOff>
      <xdr:row>92</xdr:row>
      <xdr:rowOff>167640</xdr:rowOff>
    </xdr:to>
    <xdr:sp macro="" textlink="">
      <xdr:nvSpPr>
        <xdr:cNvPr id="106" name="Rectangle 105">
          <a:extLst>
            <a:ext uri="{FF2B5EF4-FFF2-40B4-BE49-F238E27FC236}">
              <a16:creationId xmlns:a16="http://schemas.microsoft.com/office/drawing/2014/main" id="{00000000-0008-0000-1600-00006A000000}"/>
            </a:ext>
          </a:extLst>
        </xdr:cNvPr>
        <xdr:cNvSpPr/>
      </xdr:nvSpPr>
      <xdr:spPr>
        <a:xfrm>
          <a:off x="1264920" y="952500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87</xdr:row>
      <xdr:rowOff>68580</xdr:rowOff>
    </xdr:from>
    <xdr:to>
      <xdr:col>3</xdr:col>
      <xdr:colOff>464820</xdr:colOff>
      <xdr:row>92</xdr:row>
      <xdr:rowOff>34290</xdr:rowOff>
    </xdr:to>
    <xdr:sp macro="" textlink="">
      <xdr:nvSpPr>
        <xdr:cNvPr id="107" name="Rectangle 106">
          <a:extLst>
            <a:ext uri="{FF2B5EF4-FFF2-40B4-BE49-F238E27FC236}">
              <a16:creationId xmlns:a16="http://schemas.microsoft.com/office/drawing/2014/main" id="{00000000-0008-0000-1600-00006B000000}"/>
            </a:ext>
          </a:extLst>
        </xdr:cNvPr>
        <xdr:cNvSpPr/>
      </xdr:nvSpPr>
      <xdr:spPr>
        <a:xfrm rot="16200000">
          <a:off x="1091565" y="100183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xdr:col>
      <xdr:colOff>281940</xdr:colOff>
      <xdr:row>88</xdr:row>
      <xdr:rowOff>121920</xdr:rowOff>
    </xdr:from>
    <xdr:to>
      <xdr:col>8</xdr:col>
      <xdr:colOff>396240</xdr:colOff>
      <xdr:row>91</xdr:row>
      <xdr:rowOff>53340</xdr:rowOff>
    </xdr:to>
    <xdr:sp macro="" textlink="">
      <xdr:nvSpPr>
        <xdr:cNvPr id="108" name="Flowchart: Document 107">
          <a:extLst>
            <a:ext uri="{FF2B5EF4-FFF2-40B4-BE49-F238E27FC236}">
              <a16:creationId xmlns:a16="http://schemas.microsoft.com/office/drawing/2014/main" id="{00000000-0008-0000-1600-00006C000000}"/>
            </a:ext>
          </a:extLst>
        </xdr:cNvPr>
        <xdr:cNvSpPr/>
      </xdr:nvSpPr>
      <xdr:spPr>
        <a:xfrm>
          <a:off x="3970020" y="99974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Direct.TXT</a:t>
          </a:r>
        </a:p>
      </xdr:txBody>
    </xdr:sp>
    <xdr:clientData/>
  </xdr:twoCellAnchor>
  <xdr:twoCellAnchor>
    <xdr:from>
      <xdr:col>9</xdr:col>
      <xdr:colOff>45720</xdr:colOff>
      <xdr:row>86</xdr:row>
      <xdr:rowOff>30480</xdr:rowOff>
    </xdr:from>
    <xdr:to>
      <xdr:col>11</xdr:col>
      <xdr:colOff>0</xdr:colOff>
      <xdr:row>92</xdr:row>
      <xdr:rowOff>175260</xdr:rowOff>
    </xdr:to>
    <xdr:sp macro="" textlink="">
      <xdr:nvSpPr>
        <xdr:cNvPr id="109" name="Rectangle 108">
          <a:extLst>
            <a:ext uri="{FF2B5EF4-FFF2-40B4-BE49-F238E27FC236}">
              <a16:creationId xmlns:a16="http://schemas.microsoft.com/office/drawing/2014/main" id="{00000000-0008-0000-1600-00006D000000}"/>
            </a:ext>
          </a:extLst>
        </xdr:cNvPr>
        <xdr:cNvSpPr/>
      </xdr:nvSpPr>
      <xdr:spPr>
        <a:xfrm>
          <a:off x="4953000" y="95402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88</xdr:row>
      <xdr:rowOff>106680</xdr:rowOff>
    </xdr:from>
    <xdr:to>
      <xdr:col>10</xdr:col>
      <xdr:colOff>461010</xdr:colOff>
      <xdr:row>90</xdr:row>
      <xdr:rowOff>106680</xdr:rowOff>
    </xdr:to>
    <xdr:sp macro="" textlink="">
      <xdr:nvSpPr>
        <xdr:cNvPr id="110" name="Rectangle 109">
          <a:extLst>
            <a:ext uri="{FF2B5EF4-FFF2-40B4-BE49-F238E27FC236}">
              <a16:creationId xmlns:a16="http://schemas.microsoft.com/office/drawing/2014/main" id="{00000000-0008-0000-1600-00006E000000}"/>
            </a:ext>
          </a:extLst>
        </xdr:cNvPr>
        <xdr:cNvSpPr/>
      </xdr:nvSpPr>
      <xdr:spPr>
        <a:xfrm>
          <a:off x="5097780" y="99822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Dire</a:t>
          </a:r>
          <a:r>
            <a:rPr lang="en-US" sz="800" baseline="0"/>
            <a:t>ct</a:t>
          </a:r>
          <a:r>
            <a:rPr lang="en-US" sz="800"/>
            <a:t> to Oracle</a:t>
          </a:r>
        </a:p>
      </xdr:txBody>
    </xdr:sp>
    <xdr:clientData/>
  </xdr:twoCellAnchor>
  <xdr:twoCellAnchor>
    <xdr:from>
      <xdr:col>11</xdr:col>
      <xdr:colOff>502920</xdr:colOff>
      <xdr:row>76</xdr:row>
      <xdr:rowOff>53340</xdr:rowOff>
    </xdr:from>
    <xdr:to>
      <xdr:col>13</xdr:col>
      <xdr:colOff>121920</xdr:colOff>
      <xdr:row>81</xdr:row>
      <xdr:rowOff>53340</xdr:rowOff>
    </xdr:to>
    <xdr:sp macro="" textlink="">
      <xdr:nvSpPr>
        <xdr:cNvPr id="111" name="Flowchart: Magnetic Disk 110">
          <a:extLst>
            <a:ext uri="{FF2B5EF4-FFF2-40B4-BE49-F238E27FC236}">
              <a16:creationId xmlns:a16="http://schemas.microsoft.com/office/drawing/2014/main" id="{00000000-0008-0000-1600-00006F000000}"/>
            </a:ext>
          </a:extLst>
        </xdr:cNvPr>
        <xdr:cNvSpPr/>
      </xdr:nvSpPr>
      <xdr:spPr>
        <a:xfrm>
          <a:off x="6629400" y="77343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11</xdr:col>
      <xdr:colOff>495300</xdr:colOff>
      <xdr:row>86</xdr:row>
      <xdr:rowOff>152400</xdr:rowOff>
    </xdr:from>
    <xdr:to>
      <xdr:col>13</xdr:col>
      <xdr:colOff>114300</xdr:colOff>
      <xdr:row>91</xdr:row>
      <xdr:rowOff>152400</xdr:rowOff>
    </xdr:to>
    <xdr:sp macro="" textlink="">
      <xdr:nvSpPr>
        <xdr:cNvPr id="112" name="Flowchart: Magnetic Disk 111">
          <a:extLst>
            <a:ext uri="{FF2B5EF4-FFF2-40B4-BE49-F238E27FC236}">
              <a16:creationId xmlns:a16="http://schemas.microsoft.com/office/drawing/2014/main" id="{00000000-0008-0000-1600-000070000000}"/>
            </a:ext>
          </a:extLst>
        </xdr:cNvPr>
        <xdr:cNvSpPr/>
      </xdr:nvSpPr>
      <xdr:spPr>
        <a:xfrm>
          <a:off x="6621780" y="96621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xdr:col>
      <xdr:colOff>0</xdr:colOff>
      <xdr:row>86</xdr:row>
      <xdr:rowOff>0</xdr:rowOff>
    </xdr:from>
    <xdr:to>
      <xdr:col>6</xdr:col>
      <xdr:colOff>579120</xdr:colOff>
      <xdr:row>92</xdr:row>
      <xdr:rowOff>152400</xdr:rowOff>
    </xdr:to>
    <xdr:sp macro="" textlink="">
      <xdr:nvSpPr>
        <xdr:cNvPr id="113" name="Rectangle 112">
          <a:extLst>
            <a:ext uri="{FF2B5EF4-FFF2-40B4-BE49-F238E27FC236}">
              <a16:creationId xmlns:a16="http://schemas.microsoft.com/office/drawing/2014/main" id="{00000000-0008-0000-1600-000071000000}"/>
            </a:ext>
          </a:extLst>
        </xdr:cNvPr>
        <xdr:cNvSpPr/>
      </xdr:nvSpPr>
      <xdr:spPr>
        <a:xfrm>
          <a:off x="2468880" y="95097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5</xdr:col>
      <xdr:colOff>99060</xdr:colOff>
      <xdr:row>88</xdr:row>
      <xdr:rowOff>68580</xdr:rowOff>
    </xdr:from>
    <xdr:to>
      <xdr:col>6</xdr:col>
      <xdr:colOff>472439</xdr:colOff>
      <xdr:row>91</xdr:row>
      <xdr:rowOff>45720</xdr:rowOff>
    </xdr:to>
    <xdr:sp macro="" textlink="">
      <xdr:nvSpPr>
        <xdr:cNvPr id="114" name="Rectangle 113">
          <a:extLst>
            <a:ext uri="{FF2B5EF4-FFF2-40B4-BE49-F238E27FC236}">
              <a16:creationId xmlns:a16="http://schemas.microsoft.com/office/drawing/2014/main" id="{00000000-0008-0000-1600-000072000000}"/>
            </a:ext>
          </a:extLst>
        </xdr:cNvPr>
        <xdr:cNvSpPr/>
      </xdr:nvSpPr>
      <xdr:spPr>
        <a:xfrm>
          <a:off x="2567940" y="994410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411480</xdr:colOff>
      <xdr:row>79</xdr:row>
      <xdr:rowOff>15240</xdr:rowOff>
    </xdr:from>
    <xdr:to>
      <xdr:col>4</xdr:col>
      <xdr:colOff>106680</xdr:colOff>
      <xdr:row>80</xdr:row>
      <xdr:rowOff>0</xdr:rowOff>
    </xdr:to>
    <xdr:sp macro="" textlink="">
      <xdr:nvSpPr>
        <xdr:cNvPr id="115" name="Right Arrow 114">
          <a:extLst>
            <a:ext uri="{FF2B5EF4-FFF2-40B4-BE49-F238E27FC236}">
              <a16:creationId xmlns:a16="http://schemas.microsoft.com/office/drawing/2014/main" id="{00000000-0008-0000-1600-000073000000}"/>
            </a:ext>
          </a:extLst>
        </xdr:cNvPr>
        <xdr:cNvSpPr/>
      </xdr:nvSpPr>
      <xdr:spPr>
        <a:xfrm>
          <a:off x="1661160" y="824484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480060</xdr:colOff>
      <xdr:row>78</xdr:row>
      <xdr:rowOff>175260</xdr:rowOff>
    </xdr:from>
    <xdr:to>
      <xdr:col>7</xdr:col>
      <xdr:colOff>365760</xdr:colOff>
      <xdr:row>79</xdr:row>
      <xdr:rowOff>175260</xdr:rowOff>
    </xdr:to>
    <xdr:sp macro="" textlink="">
      <xdr:nvSpPr>
        <xdr:cNvPr id="116" name="Right Arrow 115">
          <a:extLst>
            <a:ext uri="{FF2B5EF4-FFF2-40B4-BE49-F238E27FC236}">
              <a16:creationId xmlns:a16="http://schemas.microsoft.com/office/drawing/2014/main" id="{00000000-0008-0000-1600-000074000000}"/>
            </a:ext>
          </a:extLst>
        </xdr:cNvPr>
        <xdr:cNvSpPr/>
      </xdr:nvSpPr>
      <xdr:spPr>
        <a:xfrm>
          <a:off x="2339340" y="822198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350520</xdr:colOff>
      <xdr:row>78</xdr:row>
      <xdr:rowOff>175260</xdr:rowOff>
    </xdr:from>
    <xdr:to>
      <xdr:col>9</xdr:col>
      <xdr:colOff>251460</xdr:colOff>
      <xdr:row>79</xdr:row>
      <xdr:rowOff>144780</xdr:rowOff>
    </xdr:to>
    <xdr:sp macro="" textlink="">
      <xdr:nvSpPr>
        <xdr:cNvPr id="117" name="Right Arrow 116">
          <a:extLst>
            <a:ext uri="{FF2B5EF4-FFF2-40B4-BE49-F238E27FC236}">
              <a16:creationId xmlns:a16="http://schemas.microsoft.com/office/drawing/2014/main" id="{00000000-0008-0000-1600-000075000000}"/>
            </a:ext>
          </a:extLst>
        </xdr:cNvPr>
        <xdr:cNvSpPr/>
      </xdr:nvSpPr>
      <xdr:spPr>
        <a:xfrm>
          <a:off x="4648200" y="822198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78</xdr:row>
      <xdr:rowOff>144780</xdr:rowOff>
    </xdr:from>
    <xdr:to>
      <xdr:col>11</xdr:col>
      <xdr:colOff>594360</xdr:colOff>
      <xdr:row>79</xdr:row>
      <xdr:rowOff>106680</xdr:rowOff>
    </xdr:to>
    <xdr:sp macro="" textlink="">
      <xdr:nvSpPr>
        <xdr:cNvPr id="118" name="Right Arrow 117">
          <a:extLst>
            <a:ext uri="{FF2B5EF4-FFF2-40B4-BE49-F238E27FC236}">
              <a16:creationId xmlns:a16="http://schemas.microsoft.com/office/drawing/2014/main" id="{00000000-0008-0000-1600-000076000000}"/>
            </a:ext>
          </a:extLst>
        </xdr:cNvPr>
        <xdr:cNvSpPr/>
      </xdr:nvSpPr>
      <xdr:spPr>
        <a:xfrm>
          <a:off x="5890260" y="81915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396240</xdr:colOff>
      <xdr:row>89</xdr:row>
      <xdr:rowOff>38100</xdr:rowOff>
    </xdr:from>
    <xdr:to>
      <xdr:col>5</xdr:col>
      <xdr:colOff>175260</xdr:colOff>
      <xdr:row>90</xdr:row>
      <xdr:rowOff>22860</xdr:rowOff>
    </xdr:to>
    <xdr:sp macro="" textlink="">
      <xdr:nvSpPr>
        <xdr:cNvPr id="119" name="Right Arrow 118">
          <a:extLst>
            <a:ext uri="{FF2B5EF4-FFF2-40B4-BE49-F238E27FC236}">
              <a16:creationId xmlns:a16="http://schemas.microsoft.com/office/drawing/2014/main" id="{00000000-0008-0000-1600-000077000000}"/>
            </a:ext>
          </a:extLst>
        </xdr:cNvPr>
        <xdr:cNvSpPr/>
      </xdr:nvSpPr>
      <xdr:spPr>
        <a:xfrm>
          <a:off x="1645920" y="1009650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426720</xdr:colOff>
      <xdr:row>89</xdr:row>
      <xdr:rowOff>68580</xdr:rowOff>
    </xdr:from>
    <xdr:to>
      <xdr:col>7</xdr:col>
      <xdr:colOff>358140</xdr:colOff>
      <xdr:row>90</xdr:row>
      <xdr:rowOff>22860</xdr:rowOff>
    </xdr:to>
    <xdr:sp macro="" textlink="">
      <xdr:nvSpPr>
        <xdr:cNvPr id="120" name="Right Arrow 119">
          <a:extLst>
            <a:ext uri="{FF2B5EF4-FFF2-40B4-BE49-F238E27FC236}">
              <a16:creationId xmlns:a16="http://schemas.microsoft.com/office/drawing/2014/main" id="{00000000-0008-0000-1600-000078000000}"/>
            </a:ext>
          </a:extLst>
        </xdr:cNvPr>
        <xdr:cNvSpPr/>
      </xdr:nvSpPr>
      <xdr:spPr>
        <a:xfrm>
          <a:off x="3505200" y="1012698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89</xdr:row>
      <xdr:rowOff>38100</xdr:rowOff>
    </xdr:from>
    <xdr:to>
      <xdr:col>9</xdr:col>
      <xdr:colOff>274320</xdr:colOff>
      <xdr:row>90</xdr:row>
      <xdr:rowOff>15240</xdr:rowOff>
    </xdr:to>
    <xdr:sp macro="" textlink="">
      <xdr:nvSpPr>
        <xdr:cNvPr id="121" name="Right Arrow 120">
          <a:extLst>
            <a:ext uri="{FF2B5EF4-FFF2-40B4-BE49-F238E27FC236}">
              <a16:creationId xmlns:a16="http://schemas.microsoft.com/office/drawing/2014/main" id="{00000000-0008-0000-1600-000079000000}"/>
            </a:ext>
          </a:extLst>
        </xdr:cNvPr>
        <xdr:cNvSpPr/>
      </xdr:nvSpPr>
      <xdr:spPr>
        <a:xfrm>
          <a:off x="4617720" y="1009650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89</xdr:row>
      <xdr:rowOff>38100</xdr:rowOff>
    </xdr:from>
    <xdr:to>
      <xdr:col>11</xdr:col>
      <xdr:colOff>594360</xdr:colOff>
      <xdr:row>90</xdr:row>
      <xdr:rowOff>0</xdr:rowOff>
    </xdr:to>
    <xdr:sp macro="" textlink="">
      <xdr:nvSpPr>
        <xdr:cNvPr id="122" name="Right Arrow 121">
          <a:extLst>
            <a:ext uri="{FF2B5EF4-FFF2-40B4-BE49-F238E27FC236}">
              <a16:creationId xmlns:a16="http://schemas.microsoft.com/office/drawing/2014/main" id="{00000000-0008-0000-1600-00007A000000}"/>
            </a:ext>
          </a:extLst>
        </xdr:cNvPr>
        <xdr:cNvSpPr/>
      </xdr:nvSpPr>
      <xdr:spPr>
        <a:xfrm>
          <a:off x="5890260" y="100965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13</xdr:row>
      <xdr:rowOff>7620</xdr:rowOff>
    </xdr:from>
    <xdr:to>
      <xdr:col>4</xdr:col>
      <xdr:colOff>594360</xdr:colOff>
      <xdr:row>19</xdr:row>
      <xdr:rowOff>160020</xdr:rowOff>
    </xdr:to>
    <xdr:sp macro="" textlink="">
      <xdr:nvSpPr>
        <xdr:cNvPr id="125" name="Rectangle 124">
          <a:extLst>
            <a:ext uri="{FF2B5EF4-FFF2-40B4-BE49-F238E27FC236}">
              <a16:creationId xmlns:a16="http://schemas.microsoft.com/office/drawing/2014/main" id="{00000000-0008-0000-1600-00007D000000}"/>
            </a:ext>
          </a:extLst>
        </xdr:cNvPr>
        <xdr:cNvSpPr/>
      </xdr:nvSpPr>
      <xdr:spPr>
        <a:xfrm>
          <a:off x="9342120" y="373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388620</xdr:colOff>
      <xdr:row>13</xdr:row>
      <xdr:rowOff>91440</xdr:rowOff>
    </xdr:from>
    <xdr:to>
      <xdr:col>7</xdr:col>
      <xdr:colOff>7620</xdr:colOff>
      <xdr:row>16</xdr:row>
      <xdr:rowOff>45720</xdr:rowOff>
    </xdr:to>
    <xdr:sp macro="" textlink="">
      <xdr:nvSpPr>
        <xdr:cNvPr id="126" name="Flowchart: Magnetic Disk 125">
          <a:extLst>
            <a:ext uri="{FF2B5EF4-FFF2-40B4-BE49-F238E27FC236}">
              <a16:creationId xmlns:a16="http://schemas.microsoft.com/office/drawing/2014/main" id="{00000000-0008-0000-1600-00007E000000}"/>
            </a:ext>
          </a:extLst>
        </xdr:cNvPr>
        <xdr:cNvSpPr/>
      </xdr:nvSpPr>
      <xdr:spPr>
        <a:xfrm>
          <a:off x="10934700" y="45720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9</xdr:col>
      <xdr:colOff>22860</xdr:colOff>
      <xdr:row>13</xdr:row>
      <xdr:rowOff>0</xdr:rowOff>
    </xdr:from>
    <xdr:to>
      <xdr:col>10</xdr:col>
      <xdr:colOff>586740</xdr:colOff>
      <xdr:row>19</xdr:row>
      <xdr:rowOff>144780</xdr:rowOff>
    </xdr:to>
    <xdr:sp macro="" textlink="">
      <xdr:nvSpPr>
        <xdr:cNvPr id="127" name="Rectangle 126">
          <a:extLst>
            <a:ext uri="{FF2B5EF4-FFF2-40B4-BE49-F238E27FC236}">
              <a16:creationId xmlns:a16="http://schemas.microsoft.com/office/drawing/2014/main" id="{00000000-0008-0000-1600-00007F000000}"/>
            </a:ext>
          </a:extLst>
        </xdr:cNvPr>
        <xdr:cNvSpPr/>
      </xdr:nvSpPr>
      <xdr:spPr>
        <a:xfrm>
          <a:off x="13007340" y="3657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13</xdr:row>
      <xdr:rowOff>167640</xdr:rowOff>
    </xdr:from>
    <xdr:to>
      <xdr:col>8</xdr:col>
      <xdr:colOff>426720</xdr:colOff>
      <xdr:row>16</xdr:row>
      <xdr:rowOff>99060</xdr:rowOff>
    </xdr:to>
    <xdr:sp macro="" textlink="">
      <xdr:nvSpPr>
        <xdr:cNvPr id="128" name="Flowchart: Document 127">
          <a:extLst>
            <a:ext uri="{FF2B5EF4-FFF2-40B4-BE49-F238E27FC236}">
              <a16:creationId xmlns:a16="http://schemas.microsoft.com/office/drawing/2014/main" id="{00000000-0008-0000-1600-000080000000}"/>
            </a:ext>
          </a:extLst>
        </xdr:cNvPr>
        <xdr:cNvSpPr/>
      </xdr:nvSpPr>
      <xdr:spPr>
        <a:xfrm>
          <a:off x="12077700" y="533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11</xdr:col>
      <xdr:colOff>160020</xdr:colOff>
      <xdr:row>15</xdr:row>
      <xdr:rowOff>53340</xdr:rowOff>
    </xdr:from>
    <xdr:to>
      <xdr:col>12</xdr:col>
      <xdr:colOff>388620</xdr:colOff>
      <xdr:row>20</xdr:row>
      <xdr:rowOff>53340</xdr:rowOff>
    </xdr:to>
    <xdr:sp macro="" textlink="">
      <xdr:nvSpPr>
        <xdr:cNvPr id="129" name="Flowchart: Magnetic Disk 128">
          <a:extLst>
            <a:ext uri="{FF2B5EF4-FFF2-40B4-BE49-F238E27FC236}">
              <a16:creationId xmlns:a16="http://schemas.microsoft.com/office/drawing/2014/main" id="{00000000-0008-0000-1600-000081000000}"/>
            </a:ext>
          </a:extLst>
        </xdr:cNvPr>
        <xdr:cNvSpPr/>
      </xdr:nvSpPr>
      <xdr:spPr>
        <a:xfrm>
          <a:off x="14363700" y="7848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102870</xdr:colOff>
      <xdr:row>14</xdr:row>
      <xdr:rowOff>80010</xdr:rowOff>
    </xdr:from>
    <xdr:to>
      <xdr:col>3</xdr:col>
      <xdr:colOff>468630</xdr:colOff>
      <xdr:row>19</xdr:row>
      <xdr:rowOff>45720</xdr:rowOff>
    </xdr:to>
    <xdr:sp macro="" textlink="">
      <xdr:nvSpPr>
        <xdr:cNvPr id="130" name="Rectangle 129">
          <a:extLst>
            <a:ext uri="{FF2B5EF4-FFF2-40B4-BE49-F238E27FC236}">
              <a16:creationId xmlns:a16="http://schemas.microsoft.com/office/drawing/2014/main" id="{00000000-0008-0000-1600-000082000000}"/>
            </a:ext>
          </a:extLst>
        </xdr:cNvPr>
        <xdr:cNvSpPr/>
      </xdr:nvSpPr>
      <xdr:spPr>
        <a:xfrm rot="16200000">
          <a:off x="9172575" y="8858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15240</xdr:colOff>
      <xdr:row>14</xdr:row>
      <xdr:rowOff>76200</xdr:rowOff>
    </xdr:from>
    <xdr:to>
      <xdr:col>4</xdr:col>
      <xdr:colOff>502920</xdr:colOff>
      <xdr:row>19</xdr:row>
      <xdr:rowOff>41910</xdr:rowOff>
    </xdr:to>
    <xdr:sp macro="" textlink="">
      <xdr:nvSpPr>
        <xdr:cNvPr id="131" name="Rectangle 130">
          <a:extLst>
            <a:ext uri="{FF2B5EF4-FFF2-40B4-BE49-F238E27FC236}">
              <a16:creationId xmlns:a16="http://schemas.microsoft.com/office/drawing/2014/main" id="{00000000-0008-0000-1600-000083000000}"/>
            </a:ext>
          </a:extLst>
        </xdr:cNvPr>
        <xdr:cNvSpPr/>
      </xdr:nvSpPr>
      <xdr:spPr>
        <a:xfrm rot="16200000">
          <a:off x="9755505" y="8210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177165</xdr:colOff>
      <xdr:row>14</xdr:row>
      <xdr:rowOff>74295</xdr:rowOff>
    </xdr:from>
    <xdr:to>
      <xdr:col>10</xdr:col>
      <xdr:colOff>447675</xdr:colOff>
      <xdr:row>16</xdr:row>
      <xdr:rowOff>74295</xdr:rowOff>
    </xdr:to>
    <xdr:sp macro="" textlink="">
      <xdr:nvSpPr>
        <xdr:cNvPr id="132" name="Rectangle 131">
          <a:extLst>
            <a:ext uri="{FF2B5EF4-FFF2-40B4-BE49-F238E27FC236}">
              <a16:creationId xmlns:a16="http://schemas.microsoft.com/office/drawing/2014/main" id="{00000000-0008-0000-1600-000084000000}"/>
            </a:ext>
          </a:extLst>
        </xdr:cNvPr>
        <xdr:cNvSpPr/>
      </xdr:nvSpPr>
      <xdr:spPr>
        <a:xfrm>
          <a:off x="13161645" y="62293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9</xdr:col>
      <xdr:colOff>190500</xdr:colOff>
      <xdr:row>17</xdr:row>
      <xdr:rowOff>45720</xdr:rowOff>
    </xdr:from>
    <xdr:to>
      <xdr:col>10</xdr:col>
      <xdr:colOff>461010</xdr:colOff>
      <xdr:row>19</xdr:row>
      <xdr:rowOff>45720</xdr:rowOff>
    </xdr:to>
    <xdr:sp macro="" textlink="">
      <xdr:nvSpPr>
        <xdr:cNvPr id="133" name="Rectangle 132">
          <a:extLst>
            <a:ext uri="{FF2B5EF4-FFF2-40B4-BE49-F238E27FC236}">
              <a16:creationId xmlns:a16="http://schemas.microsoft.com/office/drawing/2014/main" id="{00000000-0008-0000-1600-000085000000}"/>
            </a:ext>
          </a:extLst>
        </xdr:cNvPr>
        <xdr:cNvSpPr/>
      </xdr:nvSpPr>
      <xdr:spPr>
        <a:xfrm>
          <a:off x="13174980" y="11430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419100</xdr:colOff>
      <xdr:row>16</xdr:row>
      <xdr:rowOff>99060</xdr:rowOff>
    </xdr:from>
    <xdr:to>
      <xdr:col>4</xdr:col>
      <xdr:colOff>114300</xdr:colOff>
      <xdr:row>17</xdr:row>
      <xdr:rowOff>53340</xdr:rowOff>
    </xdr:to>
    <xdr:sp macro="" textlink="">
      <xdr:nvSpPr>
        <xdr:cNvPr id="134" name="Right Arrow 133">
          <a:extLst>
            <a:ext uri="{FF2B5EF4-FFF2-40B4-BE49-F238E27FC236}">
              <a16:creationId xmlns:a16="http://schemas.microsoft.com/office/drawing/2014/main" id="{00000000-0008-0000-1600-000086000000}"/>
            </a:ext>
          </a:extLst>
        </xdr:cNvPr>
        <xdr:cNvSpPr/>
      </xdr:nvSpPr>
      <xdr:spPr>
        <a:xfrm>
          <a:off x="9745980" y="1013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472440</xdr:colOff>
      <xdr:row>14</xdr:row>
      <xdr:rowOff>99060</xdr:rowOff>
    </xdr:from>
    <xdr:to>
      <xdr:col>5</xdr:col>
      <xdr:colOff>457200</xdr:colOff>
      <xdr:row>15</xdr:row>
      <xdr:rowOff>53340</xdr:rowOff>
    </xdr:to>
    <xdr:sp macro="" textlink="">
      <xdr:nvSpPr>
        <xdr:cNvPr id="135" name="Right Arrow 134">
          <a:extLst>
            <a:ext uri="{FF2B5EF4-FFF2-40B4-BE49-F238E27FC236}">
              <a16:creationId xmlns:a16="http://schemas.microsoft.com/office/drawing/2014/main" id="{00000000-0008-0000-1600-000087000000}"/>
            </a:ext>
          </a:extLst>
        </xdr:cNvPr>
        <xdr:cNvSpPr/>
      </xdr:nvSpPr>
      <xdr:spPr>
        <a:xfrm>
          <a:off x="10408920" y="64770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14</xdr:row>
      <xdr:rowOff>121920</xdr:rowOff>
    </xdr:from>
    <xdr:to>
      <xdr:col>7</xdr:col>
      <xdr:colOff>365760</xdr:colOff>
      <xdr:row>15</xdr:row>
      <xdr:rowOff>60960</xdr:rowOff>
    </xdr:to>
    <xdr:sp macro="" textlink="">
      <xdr:nvSpPr>
        <xdr:cNvPr id="136" name="Right Arrow 135">
          <a:extLst>
            <a:ext uri="{FF2B5EF4-FFF2-40B4-BE49-F238E27FC236}">
              <a16:creationId xmlns:a16="http://schemas.microsoft.com/office/drawing/2014/main" id="{00000000-0008-0000-1600-000088000000}"/>
            </a:ext>
          </a:extLst>
        </xdr:cNvPr>
        <xdr:cNvSpPr/>
      </xdr:nvSpPr>
      <xdr:spPr>
        <a:xfrm>
          <a:off x="11704320" y="67056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403860</xdr:colOff>
      <xdr:row>17</xdr:row>
      <xdr:rowOff>167640</xdr:rowOff>
    </xdr:from>
    <xdr:to>
      <xdr:col>11</xdr:col>
      <xdr:colOff>251460</xdr:colOff>
      <xdr:row>18</xdr:row>
      <xdr:rowOff>91440</xdr:rowOff>
    </xdr:to>
    <xdr:sp macro="" textlink="">
      <xdr:nvSpPr>
        <xdr:cNvPr id="137" name="Right Arrow 136">
          <a:extLst>
            <a:ext uri="{FF2B5EF4-FFF2-40B4-BE49-F238E27FC236}">
              <a16:creationId xmlns:a16="http://schemas.microsoft.com/office/drawing/2014/main" id="{00000000-0008-0000-1600-000089000000}"/>
            </a:ext>
          </a:extLst>
        </xdr:cNvPr>
        <xdr:cNvSpPr/>
      </xdr:nvSpPr>
      <xdr:spPr>
        <a:xfrm>
          <a:off x="13997940" y="1264920"/>
          <a:ext cx="45720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541020</xdr:colOff>
      <xdr:row>15</xdr:row>
      <xdr:rowOff>175260</xdr:rowOff>
    </xdr:from>
    <xdr:to>
      <xdr:col>10</xdr:col>
      <xdr:colOff>68580</xdr:colOff>
      <xdr:row>17</xdr:row>
      <xdr:rowOff>114300</xdr:rowOff>
    </xdr:to>
    <xdr:sp macro="" textlink="">
      <xdr:nvSpPr>
        <xdr:cNvPr id="138" name="Right Arrow 137">
          <a:extLst>
            <a:ext uri="{FF2B5EF4-FFF2-40B4-BE49-F238E27FC236}">
              <a16:creationId xmlns:a16="http://schemas.microsoft.com/office/drawing/2014/main" id="{00000000-0008-0000-1600-00008A000000}"/>
            </a:ext>
          </a:extLst>
        </xdr:cNvPr>
        <xdr:cNvSpPr/>
      </xdr:nvSpPr>
      <xdr:spPr>
        <a:xfrm rot="5400000">
          <a:off x="13441680" y="9906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335280</xdr:colOff>
      <xdr:row>14</xdr:row>
      <xdr:rowOff>114300</xdr:rowOff>
    </xdr:from>
    <xdr:to>
      <xdr:col>9</xdr:col>
      <xdr:colOff>236220</xdr:colOff>
      <xdr:row>15</xdr:row>
      <xdr:rowOff>60960</xdr:rowOff>
    </xdr:to>
    <xdr:sp macro="" textlink="">
      <xdr:nvSpPr>
        <xdr:cNvPr id="139" name="Right Arrow 138">
          <a:extLst>
            <a:ext uri="{FF2B5EF4-FFF2-40B4-BE49-F238E27FC236}">
              <a16:creationId xmlns:a16="http://schemas.microsoft.com/office/drawing/2014/main" id="{00000000-0008-0000-1600-00008B000000}"/>
            </a:ext>
          </a:extLst>
        </xdr:cNvPr>
        <xdr:cNvSpPr/>
      </xdr:nvSpPr>
      <xdr:spPr>
        <a:xfrm>
          <a:off x="12710160" y="66294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76200</xdr:colOff>
      <xdr:row>20</xdr:row>
      <xdr:rowOff>22860</xdr:rowOff>
    </xdr:from>
    <xdr:to>
      <xdr:col>6</xdr:col>
      <xdr:colOff>190500</xdr:colOff>
      <xdr:row>22</xdr:row>
      <xdr:rowOff>137160</xdr:rowOff>
    </xdr:to>
    <xdr:sp macro="" textlink="">
      <xdr:nvSpPr>
        <xdr:cNvPr id="140" name="Flowchart: Document 139">
          <a:extLst>
            <a:ext uri="{FF2B5EF4-FFF2-40B4-BE49-F238E27FC236}">
              <a16:creationId xmlns:a16="http://schemas.microsoft.com/office/drawing/2014/main" id="{00000000-0008-0000-1600-00008C000000}"/>
            </a:ext>
          </a:extLst>
        </xdr:cNvPr>
        <xdr:cNvSpPr/>
      </xdr:nvSpPr>
      <xdr:spPr>
        <a:xfrm>
          <a:off x="10622280" y="166878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9</xdr:col>
      <xdr:colOff>38100</xdr:colOff>
      <xdr:row>20</xdr:row>
      <xdr:rowOff>45720</xdr:rowOff>
    </xdr:from>
    <xdr:to>
      <xdr:col>10</xdr:col>
      <xdr:colOff>601980</xdr:colOff>
      <xdr:row>22</xdr:row>
      <xdr:rowOff>121920</xdr:rowOff>
    </xdr:to>
    <xdr:sp macro="" textlink="">
      <xdr:nvSpPr>
        <xdr:cNvPr id="141" name="Rectangle 140">
          <a:extLst>
            <a:ext uri="{FF2B5EF4-FFF2-40B4-BE49-F238E27FC236}">
              <a16:creationId xmlns:a16="http://schemas.microsoft.com/office/drawing/2014/main" id="{00000000-0008-0000-1600-00008D000000}"/>
            </a:ext>
          </a:extLst>
        </xdr:cNvPr>
        <xdr:cNvSpPr/>
      </xdr:nvSpPr>
      <xdr:spPr>
        <a:xfrm>
          <a:off x="13022580" y="1691640"/>
          <a:ext cx="1173480" cy="441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ETL3</a:t>
          </a:r>
        </a:p>
        <a:p>
          <a:pPr algn="ctr"/>
          <a:r>
            <a:rPr lang="en-US" sz="800"/>
            <a:t>Backwards Migration</a:t>
          </a:r>
        </a:p>
      </xdr:txBody>
    </xdr:sp>
    <xdr:clientData/>
  </xdr:twoCellAnchor>
  <xdr:twoCellAnchor>
    <xdr:from>
      <xdr:col>11</xdr:col>
      <xdr:colOff>0</xdr:colOff>
      <xdr:row>20</xdr:row>
      <xdr:rowOff>45720</xdr:rowOff>
    </xdr:from>
    <xdr:to>
      <xdr:col>13</xdr:col>
      <xdr:colOff>434340</xdr:colOff>
      <xdr:row>21</xdr:row>
      <xdr:rowOff>167640</xdr:rowOff>
    </xdr:to>
    <xdr:sp macro="" textlink="">
      <xdr:nvSpPr>
        <xdr:cNvPr id="142" name="Bent Arrow 141">
          <a:extLst>
            <a:ext uri="{FF2B5EF4-FFF2-40B4-BE49-F238E27FC236}">
              <a16:creationId xmlns:a16="http://schemas.microsoft.com/office/drawing/2014/main" id="{00000000-0008-0000-1600-00008E000000}"/>
            </a:ext>
          </a:extLst>
        </xdr:cNvPr>
        <xdr:cNvSpPr/>
      </xdr:nvSpPr>
      <xdr:spPr>
        <a:xfrm rot="10800000">
          <a:off x="14203680" y="1691640"/>
          <a:ext cx="1653540" cy="30480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205740</xdr:colOff>
      <xdr:row>21</xdr:row>
      <xdr:rowOff>30480</xdr:rowOff>
    </xdr:from>
    <xdr:to>
      <xdr:col>9</xdr:col>
      <xdr:colOff>22860</xdr:colOff>
      <xdr:row>21</xdr:row>
      <xdr:rowOff>152400</xdr:rowOff>
    </xdr:to>
    <xdr:sp macro="" textlink="">
      <xdr:nvSpPr>
        <xdr:cNvPr id="143" name="Right Arrow 142">
          <a:extLst>
            <a:ext uri="{FF2B5EF4-FFF2-40B4-BE49-F238E27FC236}">
              <a16:creationId xmlns:a16="http://schemas.microsoft.com/office/drawing/2014/main" id="{00000000-0008-0000-1600-00008F000000}"/>
            </a:ext>
          </a:extLst>
        </xdr:cNvPr>
        <xdr:cNvSpPr/>
      </xdr:nvSpPr>
      <xdr:spPr>
        <a:xfrm rot="10800000">
          <a:off x="11361420" y="1859280"/>
          <a:ext cx="16459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350520</xdr:colOff>
      <xdr:row>20</xdr:row>
      <xdr:rowOff>45720</xdr:rowOff>
    </xdr:from>
    <xdr:to>
      <xdr:col>8</xdr:col>
      <xdr:colOff>464820</xdr:colOff>
      <xdr:row>22</xdr:row>
      <xdr:rowOff>160020</xdr:rowOff>
    </xdr:to>
    <xdr:sp macro="" textlink="">
      <xdr:nvSpPr>
        <xdr:cNvPr id="144" name="Flowchart: Document 143">
          <a:extLst>
            <a:ext uri="{FF2B5EF4-FFF2-40B4-BE49-F238E27FC236}">
              <a16:creationId xmlns:a16="http://schemas.microsoft.com/office/drawing/2014/main" id="{00000000-0008-0000-1600-000090000000}"/>
            </a:ext>
          </a:extLst>
        </xdr:cNvPr>
        <xdr:cNvSpPr/>
      </xdr:nvSpPr>
      <xdr:spPr>
        <a:xfrm>
          <a:off x="12115800" y="16916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 Trxn</a:t>
          </a:r>
        </a:p>
      </xdr:txBody>
    </xdr:sp>
    <xdr:clientData/>
  </xdr:twoCellAnchor>
  <xdr:twoCellAnchor>
    <xdr:from>
      <xdr:col>6</xdr:col>
      <xdr:colOff>533400</xdr:colOff>
      <xdr:row>19</xdr:row>
      <xdr:rowOff>76200</xdr:rowOff>
    </xdr:from>
    <xdr:to>
      <xdr:col>7</xdr:col>
      <xdr:colOff>144780</xdr:colOff>
      <xdr:row>23</xdr:row>
      <xdr:rowOff>137160</xdr:rowOff>
    </xdr:to>
    <xdr:sp macro="" textlink="">
      <xdr:nvSpPr>
        <xdr:cNvPr id="145" name="Rectangle 144">
          <a:extLst>
            <a:ext uri="{FF2B5EF4-FFF2-40B4-BE49-F238E27FC236}">
              <a16:creationId xmlns:a16="http://schemas.microsoft.com/office/drawing/2014/main" id="{00000000-0008-0000-1600-000091000000}"/>
            </a:ext>
          </a:extLst>
        </xdr:cNvPr>
        <xdr:cNvSpPr/>
      </xdr:nvSpPr>
      <xdr:spPr>
        <a:xfrm rot="16200000">
          <a:off x="11403330" y="1824990"/>
          <a:ext cx="792480" cy="220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CDB</a:t>
          </a:r>
        </a:p>
      </xdr:txBody>
    </xdr:sp>
    <xdr:clientData/>
  </xdr:twoCellAnchor>
  <xdr:twoCellAnchor>
    <xdr:from>
      <xdr:col>4</xdr:col>
      <xdr:colOff>228600</xdr:colOff>
      <xdr:row>20</xdr:row>
      <xdr:rowOff>15240</xdr:rowOff>
    </xdr:from>
    <xdr:to>
      <xdr:col>5</xdr:col>
      <xdr:colOff>60960</xdr:colOff>
      <xdr:row>21</xdr:row>
      <xdr:rowOff>114300</xdr:rowOff>
    </xdr:to>
    <xdr:sp macro="" textlink="">
      <xdr:nvSpPr>
        <xdr:cNvPr id="146" name="Bent Arrow 145">
          <a:extLst>
            <a:ext uri="{FF2B5EF4-FFF2-40B4-BE49-F238E27FC236}">
              <a16:creationId xmlns:a16="http://schemas.microsoft.com/office/drawing/2014/main" id="{00000000-0008-0000-1600-000092000000}"/>
            </a:ext>
          </a:extLst>
        </xdr:cNvPr>
        <xdr:cNvSpPr/>
      </xdr:nvSpPr>
      <xdr:spPr>
        <a:xfrm rot="16200000">
          <a:off x="10245090" y="1581150"/>
          <a:ext cx="281940" cy="44196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xdr:col>
      <xdr:colOff>228600</xdr:colOff>
      <xdr:row>14</xdr:row>
      <xdr:rowOff>175260</xdr:rowOff>
    </xdr:from>
    <xdr:to>
      <xdr:col>13</xdr:col>
      <xdr:colOff>556260</xdr:colOff>
      <xdr:row>20</xdr:row>
      <xdr:rowOff>76200</xdr:rowOff>
    </xdr:to>
    <xdr:sp macro="" textlink="">
      <xdr:nvSpPr>
        <xdr:cNvPr id="147" name="Rectangle 146">
          <a:extLst>
            <a:ext uri="{FF2B5EF4-FFF2-40B4-BE49-F238E27FC236}">
              <a16:creationId xmlns:a16="http://schemas.microsoft.com/office/drawing/2014/main" id="{00000000-0008-0000-1600-000093000000}"/>
            </a:ext>
          </a:extLst>
        </xdr:cNvPr>
        <xdr:cNvSpPr/>
      </xdr:nvSpPr>
      <xdr:spPr>
        <a:xfrm>
          <a:off x="15651480" y="723900"/>
          <a:ext cx="327660" cy="99822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FDR</a:t>
          </a:r>
        </a:p>
      </xdr:txBody>
    </xdr:sp>
    <xdr:clientData/>
  </xdr:twoCellAnchor>
  <xdr:twoCellAnchor>
    <xdr:from>
      <xdr:col>12</xdr:col>
      <xdr:colOff>289560</xdr:colOff>
      <xdr:row>17</xdr:row>
      <xdr:rowOff>167640</xdr:rowOff>
    </xdr:from>
    <xdr:to>
      <xdr:col>13</xdr:col>
      <xdr:colOff>289560</xdr:colOff>
      <xdr:row>18</xdr:row>
      <xdr:rowOff>99060</xdr:rowOff>
    </xdr:to>
    <xdr:sp macro="" textlink="">
      <xdr:nvSpPr>
        <xdr:cNvPr id="148" name="Right Arrow 147">
          <a:extLst>
            <a:ext uri="{FF2B5EF4-FFF2-40B4-BE49-F238E27FC236}">
              <a16:creationId xmlns:a16="http://schemas.microsoft.com/office/drawing/2014/main" id="{00000000-0008-0000-1600-000094000000}"/>
            </a:ext>
          </a:extLst>
        </xdr:cNvPr>
        <xdr:cNvSpPr/>
      </xdr:nvSpPr>
      <xdr:spPr>
        <a:xfrm>
          <a:off x="15102840" y="1264920"/>
          <a:ext cx="60960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480060</xdr:colOff>
      <xdr:row>15</xdr:row>
      <xdr:rowOff>137160</xdr:rowOff>
    </xdr:from>
    <xdr:to>
      <xdr:col>13</xdr:col>
      <xdr:colOff>129540</xdr:colOff>
      <xdr:row>20</xdr:row>
      <xdr:rowOff>45720</xdr:rowOff>
    </xdr:to>
    <xdr:sp macro="" textlink="">
      <xdr:nvSpPr>
        <xdr:cNvPr id="149" name="Rectangle 148">
          <a:extLst>
            <a:ext uri="{FF2B5EF4-FFF2-40B4-BE49-F238E27FC236}">
              <a16:creationId xmlns:a16="http://schemas.microsoft.com/office/drawing/2014/main" id="{00000000-0008-0000-1600-000095000000}"/>
            </a:ext>
          </a:extLst>
        </xdr:cNvPr>
        <xdr:cNvSpPr/>
      </xdr:nvSpPr>
      <xdr:spPr>
        <a:xfrm>
          <a:off x="15293340" y="868680"/>
          <a:ext cx="259080" cy="822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ETL2</a:t>
          </a:r>
        </a:p>
      </xdr:txBody>
    </xdr:sp>
    <xdr:clientData/>
  </xdr:twoCellAnchor>
  <xdr:twoCellAnchor>
    <xdr:from>
      <xdr:col>5</xdr:col>
      <xdr:colOff>350520</xdr:colOff>
      <xdr:row>16</xdr:row>
      <xdr:rowOff>121920</xdr:rowOff>
    </xdr:from>
    <xdr:to>
      <xdr:col>6</xdr:col>
      <xdr:colOff>579120</xdr:colOff>
      <xdr:row>19</xdr:row>
      <xdr:rowOff>76200</xdr:rowOff>
    </xdr:to>
    <xdr:sp macro="" textlink="">
      <xdr:nvSpPr>
        <xdr:cNvPr id="150" name="Flowchart: Magnetic Disk 149">
          <a:extLst>
            <a:ext uri="{FF2B5EF4-FFF2-40B4-BE49-F238E27FC236}">
              <a16:creationId xmlns:a16="http://schemas.microsoft.com/office/drawing/2014/main" id="{00000000-0008-0000-1600-000096000000}"/>
            </a:ext>
          </a:extLst>
        </xdr:cNvPr>
        <xdr:cNvSpPr/>
      </xdr:nvSpPr>
      <xdr:spPr>
        <a:xfrm>
          <a:off x="10896600" y="103632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xdr:col>
      <xdr:colOff>99060</xdr:colOff>
      <xdr:row>15</xdr:row>
      <xdr:rowOff>144780</xdr:rowOff>
    </xdr:from>
    <xdr:to>
      <xdr:col>6</xdr:col>
      <xdr:colOff>236220</xdr:colOff>
      <xdr:row>17</xdr:row>
      <xdr:rowOff>83820</xdr:rowOff>
    </xdr:to>
    <xdr:sp macro="" textlink="">
      <xdr:nvSpPr>
        <xdr:cNvPr id="151" name="Right Arrow 150">
          <a:extLst>
            <a:ext uri="{FF2B5EF4-FFF2-40B4-BE49-F238E27FC236}">
              <a16:creationId xmlns:a16="http://schemas.microsoft.com/office/drawing/2014/main" id="{00000000-0008-0000-1600-000097000000}"/>
            </a:ext>
          </a:extLst>
        </xdr:cNvPr>
        <xdr:cNvSpPr/>
      </xdr:nvSpPr>
      <xdr:spPr>
        <a:xfrm rot="5400000">
          <a:off x="11170920" y="9601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15240</xdr:colOff>
      <xdr:row>80</xdr:row>
      <xdr:rowOff>7620</xdr:rowOff>
    </xdr:from>
    <xdr:to>
      <xdr:col>4</xdr:col>
      <xdr:colOff>594360</xdr:colOff>
      <xdr:row>86</xdr:row>
      <xdr:rowOff>160020</xdr:rowOff>
    </xdr:to>
    <xdr:sp macro="" textlink="">
      <xdr:nvSpPr>
        <xdr:cNvPr id="61" name="Rectangle 60">
          <a:extLst>
            <a:ext uri="{FF2B5EF4-FFF2-40B4-BE49-F238E27FC236}">
              <a16:creationId xmlns:a16="http://schemas.microsoft.com/office/drawing/2014/main" id="{00000000-0008-0000-1700-00003D000000}"/>
            </a:ext>
          </a:extLst>
        </xdr:cNvPr>
        <xdr:cNvSpPr/>
      </xdr:nvSpPr>
      <xdr:spPr>
        <a:xfrm>
          <a:off x="1264920" y="29337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6</xdr:col>
      <xdr:colOff>586740</xdr:colOff>
      <xdr:row>80</xdr:row>
      <xdr:rowOff>0</xdr:rowOff>
    </xdr:from>
    <xdr:to>
      <xdr:col>10</xdr:col>
      <xdr:colOff>586740</xdr:colOff>
      <xdr:row>86</xdr:row>
      <xdr:rowOff>144780</xdr:rowOff>
    </xdr:to>
    <xdr:sp macro="" textlink="">
      <xdr:nvSpPr>
        <xdr:cNvPr id="63" name="Rectangle 62">
          <a:extLst>
            <a:ext uri="{FF2B5EF4-FFF2-40B4-BE49-F238E27FC236}">
              <a16:creationId xmlns:a16="http://schemas.microsoft.com/office/drawing/2014/main" id="{00000000-0008-0000-1700-00003F000000}"/>
            </a:ext>
          </a:extLst>
        </xdr:cNvPr>
        <xdr:cNvSpPr/>
      </xdr:nvSpPr>
      <xdr:spPr>
        <a:xfrm>
          <a:off x="3665220" y="292608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80</xdr:row>
      <xdr:rowOff>114300</xdr:rowOff>
    </xdr:from>
    <xdr:to>
      <xdr:col>12</xdr:col>
      <xdr:colOff>533400</xdr:colOff>
      <xdr:row>86</xdr:row>
      <xdr:rowOff>137160</xdr:rowOff>
    </xdr:to>
    <xdr:sp macro="" textlink="">
      <xdr:nvSpPr>
        <xdr:cNvPr id="64" name="Flowchart: Magnetic Disk 63">
          <a:extLst>
            <a:ext uri="{FF2B5EF4-FFF2-40B4-BE49-F238E27FC236}">
              <a16:creationId xmlns:a16="http://schemas.microsoft.com/office/drawing/2014/main" id="{00000000-0008-0000-1700-000040000000}"/>
            </a:ext>
          </a:extLst>
        </xdr:cNvPr>
        <xdr:cNvSpPr/>
      </xdr:nvSpPr>
      <xdr:spPr>
        <a:xfrm>
          <a:off x="6431280" y="304038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165735</xdr:colOff>
      <xdr:row>82</xdr:row>
      <xdr:rowOff>108585</xdr:rowOff>
    </xdr:from>
    <xdr:to>
      <xdr:col>4</xdr:col>
      <xdr:colOff>436245</xdr:colOff>
      <xdr:row>84</xdr:row>
      <xdr:rowOff>108585</xdr:rowOff>
    </xdr:to>
    <xdr:sp macro="" textlink="">
      <xdr:nvSpPr>
        <xdr:cNvPr id="65" name="Rectangle 64">
          <a:extLst>
            <a:ext uri="{FF2B5EF4-FFF2-40B4-BE49-F238E27FC236}">
              <a16:creationId xmlns:a16="http://schemas.microsoft.com/office/drawing/2014/main" id="{00000000-0008-0000-1700-000041000000}"/>
            </a:ext>
          </a:extLst>
        </xdr:cNvPr>
        <xdr:cNvSpPr/>
      </xdr:nvSpPr>
      <xdr:spPr>
        <a:xfrm>
          <a:off x="1415415" y="63265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388620</xdr:colOff>
      <xdr:row>83</xdr:row>
      <xdr:rowOff>68580</xdr:rowOff>
    </xdr:from>
    <xdr:to>
      <xdr:col>7</xdr:col>
      <xdr:colOff>30480</xdr:colOff>
      <xdr:row>84</xdr:row>
      <xdr:rowOff>7620</xdr:rowOff>
    </xdr:to>
    <xdr:sp macro="" textlink="">
      <xdr:nvSpPr>
        <xdr:cNvPr id="69" name="Right Arrow 68">
          <a:extLst>
            <a:ext uri="{FF2B5EF4-FFF2-40B4-BE49-F238E27FC236}">
              <a16:creationId xmlns:a16="http://schemas.microsoft.com/office/drawing/2014/main" id="{00000000-0008-0000-1700-000045000000}"/>
            </a:ext>
          </a:extLst>
        </xdr:cNvPr>
        <xdr:cNvSpPr/>
      </xdr:nvSpPr>
      <xdr:spPr>
        <a:xfrm>
          <a:off x="2247900" y="646938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81</xdr:row>
      <xdr:rowOff>60960</xdr:rowOff>
    </xdr:from>
    <xdr:to>
      <xdr:col>7</xdr:col>
      <xdr:colOff>457200</xdr:colOff>
      <xdr:row>86</xdr:row>
      <xdr:rowOff>26670</xdr:rowOff>
    </xdr:to>
    <xdr:sp macro="" textlink="">
      <xdr:nvSpPr>
        <xdr:cNvPr id="70" name="Rectangle 69">
          <a:extLst>
            <a:ext uri="{FF2B5EF4-FFF2-40B4-BE49-F238E27FC236}">
              <a16:creationId xmlns:a16="http://schemas.microsoft.com/office/drawing/2014/main" id="{00000000-0008-0000-1700-000046000000}"/>
            </a:ext>
          </a:extLst>
        </xdr:cNvPr>
        <xdr:cNvSpPr/>
      </xdr:nvSpPr>
      <xdr:spPr>
        <a:xfrm rot="16200000">
          <a:off x="3522345" y="34270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81</xdr:row>
      <xdr:rowOff>68580</xdr:rowOff>
    </xdr:from>
    <xdr:to>
      <xdr:col>8</xdr:col>
      <xdr:colOff>327660</xdr:colOff>
      <xdr:row>86</xdr:row>
      <xdr:rowOff>34290</xdr:rowOff>
    </xdr:to>
    <xdr:sp macro="" textlink="">
      <xdr:nvSpPr>
        <xdr:cNvPr id="71" name="Rectangle 70">
          <a:extLst>
            <a:ext uri="{FF2B5EF4-FFF2-40B4-BE49-F238E27FC236}">
              <a16:creationId xmlns:a16="http://schemas.microsoft.com/office/drawing/2014/main" id="{00000000-0008-0000-1700-000047000000}"/>
            </a:ext>
          </a:extLst>
        </xdr:cNvPr>
        <xdr:cNvSpPr/>
      </xdr:nvSpPr>
      <xdr:spPr>
        <a:xfrm rot="16200000">
          <a:off x="4002405" y="34347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81</xdr:row>
      <xdr:rowOff>66674</xdr:rowOff>
    </xdr:from>
    <xdr:to>
      <xdr:col>9</xdr:col>
      <xdr:colOff>586740</xdr:colOff>
      <xdr:row>83</xdr:row>
      <xdr:rowOff>144779</xdr:rowOff>
    </xdr:to>
    <xdr:sp macro="" textlink="">
      <xdr:nvSpPr>
        <xdr:cNvPr id="72" name="Rectangle 71">
          <a:extLst>
            <a:ext uri="{FF2B5EF4-FFF2-40B4-BE49-F238E27FC236}">
              <a16:creationId xmlns:a16="http://schemas.microsoft.com/office/drawing/2014/main" id="{00000000-0008-0000-1700-000048000000}"/>
            </a:ext>
          </a:extLst>
        </xdr:cNvPr>
        <xdr:cNvSpPr/>
      </xdr:nvSpPr>
      <xdr:spPr>
        <a:xfrm>
          <a:off x="4718685" y="317563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84</xdr:row>
      <xdr:rowOff>22860</xdr:rowOff>
    </xdr:from>
    <xdr:to>
      <xdr:col>9</xdr:col>
      <xdr:colOff>601980</xdr:colOff>
      <xdr:row>86</xdr:row>
      <xdr:rowOff>22860</xdr:rowOff>
    </xdr:to>
    <xdr:sp macro="" textlink="">
      <xdr:nvSpPr>
        <xdr:cNvPr id="73" name="Rectangle 72">
          <a:extLst>
            <a:ext uri="{FF2B5EF4-FFF2-40B4-BE49-F238E27FC236}">
              <a16:creationId xmlns:a16="http://schemas.microsoft.com/office/drawing/2014/main" id="{00000000-0008-0000-1700-000049000000}"/>
            </a:ext>
          </a:extLst>
        </xdr:cNvPr>
        <xdr:cNvSpPr/>
      </xdr:nvSpPr>
      <xdr:spPr>
        <a:xfrm>
          <a:off x="4709160" y="368046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81</xdr:row>
      <xdr:rowOff>68580</xdr:rowOff>
    </xdr:from>
    <xdr:to>
      <xdr:col>10</xdr:col>
      <xdr:colOff>533400</xdr:colOff>
      <xdr:row>86</xdr:row>
      <xdr:rowOff>34290</xdr:rowOff>
    </xdr:to>
    <xdr:sp macro="" textlink="">
      <xdr:nvSpPr>
        <xdr:cNvPr id="74" name="Rectangle 73">
          <a:extLst>
            <a:ext uri="{FF2B5EF4-FFF2-40B4-BE49-F238E27FC236}">
              <a16:creationId xmlns:a16="http://schemas.microsoft.com/office/drawing/2014/main" id="{00000000-0008-0000-1700-00004A000000}"/>
            </a:ext>
          </a:extLst>
        </xdr:cNvPr>
        <xdr:cNvSpPr/>
      </xdr:nvSpPr>
      <xdr:spPr>
        <a:xfrm rot="16200000">
          <a:off x="5389245" y="339661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82</xdr:row>
      <xdr:rowOff>112396</xdr:rowOff>
    </xdr:from>
    <xdr:to>
      <xdr:col>10</xdr:col>
      <xdr:colOff>182880</xdr:colOff>
      <xdr:row>82</xdr:row>
      <xdr:rowOff>114300</xdr:rowOff>
    </xdr:to>
    <xdr:cxnSp macro="">
      <xdr:nvCxnSpPr>
        <xdr:cNvPr id="75" name="Straight Arrow Connector 74">
          <a:extLst>
            <a:ext uri="{FF2B5EF4-FFF2-40B4-BE49-F238E27FC236}">
              <a16:creationId xmlns:a16="http://schemas.microsoft.com/office/drawing/2014/main" id="{00000000-0008-0000-1700-00004B000000}"/>
            </a:ext>
          </a:extLst>
        </xdr:cNvPr>
        <xdr:cNvCxnSpPr/>
      </xdr:nvCxnSpPr>
      <xdr:spPr>
        <a:xfrm>
          <a:off x="5394960" y="340423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82</xdr:row>
      <xdr:rowOff>99060</xdr:rowOff>
    </xdr:from>
    <xdr:to>
      <xdr:col>8</xdr:col>
      <xdr:colOff>533400</xdr:colOff>
      <xdr:row>82</xdr:row>
      <xdr:rowOff>100964</xdr:rowOff>
    </xdr:to>
    <xdr:cxnSp macro="">
      <xdr:nvCxnSpPr>
        <xdr:cNvPr id="76" name="Straight Arrow Connector 75">
          <a:extLst>
            <a:ext uri="{FF2B5EF4-FFF2-40B4-BE49-F238E27FC236}">
              <a16:creationId xmlns:a16="http://schemas.microsoft.com/office/drawing/2014/main" id="{00000000-0008-0000-1700-00004C000000}"/>
            </a:ext>
          </a:extLst>
        </xdr:cNvPr>
        <xdr:cNvCxnSpPr/>
      </xdr:nvCxnSpPr>
      <xdr:spPr>
        <a:xfrm>
          <a:off x="4526280" y="33909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83</xdr:row>
      <xdr:rowOff>106680</xdr:rowOff>
    </xdr:from>
    <xdr:to>
      <xdr:col>8</xdr:col>
      <xdr:colOff>68580</xdr:colOff>
      <xdr:row>83</xdr:row>
      <xdr:rowOff>108584</xdr:rowOff>
    </xdr:to>
    <xdr:cxnSp macro="">
      <xdr:nvCxnSpPr>
        <xdr:cNvPr id="77" name="Straight Arrow Connector 76">
          <a:extLst>
            <a:ext uri="{FF2B5EF4-FFF2-40B4-BE49-F238E27FC236}">
              <a16:creationId xmlns:a16="http://schemas.microsoft.com/office/drawing/2014/main" id="{00000000-0008-0000-1700-00004D000000}"/>
            </a:ext>
          </a:extLst>
        </xdr:cNvPr>
        <xdr:cNvCxnSpPr/>
      </xdr:nvCxnSpPr>
      <xdr:spPr>
        <a:xfrm>
          <a:off x="4061460" y="35814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83</xdr:row>
      <xdr:rowOff>53340</xdr:rowOff>
    </xdr:from>
    <xdr:to>
      <xdr:col>9</xdr:col>
      <xdr:colOff>182880</xdr:colOff>
      <xdr:row>84</xdr:row>
      <xdr:rowOff>137160</xdr:rowOff>
    </xdr:to>
    <xdr:cxnSp macro="">
      <xdr:nvCxnSpPr>
        <xdr:cNvPr id="78" name="Straight Arrow Connector 77">
          <a:extLst>
            <a:ext uri="{FF2B5EF4-FFF2-40B4-BE49-F238E27FC236}">
              <a16:creationId xmlns:a16="http://schemas.microsoft.com/office/drawing/2014/main" id="{00000000-0008-0000-1700-00004E000000}"/>
            </a:ext>
          </a:extLst>
        </xdr:cNvPr>
        <xdr:cNvCxnSpPr/>
      </xdr:nvCxnSpPr>
      <xdr:spPr>
        <a:xfrm>
          <a:off x="5082540" y="352806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85</xdr:row>
      <xdr:rowOff>22860</xdr:rowOff>
    </xdr:from>
    <xdr:to>
      <xdr:col>10</xdr:col>
      <xdr:colOff>198120</xdr:colOff>
      <xdr:row>85</xdr:row>
      <xdr:rowOff>24764</xdr:rowOff>
    </xdr:to>
    <xdr:cxnSp macro="">
      <xdr:nvCxnSpPr>
        <xdr:cNvPr id="79" name="Straight Arrow Connector 78">
          <a:extLst>
            <a:ext uri="{FF2B5EF4-FFF2-40B4-BE49-F238E27FC236}">
              <a16:creationId xmlns:a16="http://schemas.microsoft.com/office/drawing/2014/main" id="{00000000-0008-0000-1700-00004F000000}"/>
            </a:ext>
          </a:extLst>
        </xdr:cNvPr>
        <xdr:cNvCxnSpPr/>
      </xdr:nvCxnSpPr>
      <xdr:spPr>
        <a:xfrm>
          <a:off x="5410200" y="38633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83</xdr:row>
      <xdr:rowOff>7620</xdr:rowOff>
    </xdr:from>
    <xdr:to>
      <xdr:col>11</xdr:col>
      <xdr:colOff>381000</xdr:colOff>
      <xdr:row>83</xdr:row>
      <xdr:rowOff>152400</xdr:rowOff>
    </xdr:to>
    <xdr:sp macro="" textlink="">
      <xdr:nvSpPr>
        <xdr:cNvPr id="80" name="Right Arrow 79">
          <a:extLst>
            <a:ext uri="{FF2B5EF4-FFF2-40B4-BE49-F238E27FC236}">
              <a16:creationId xmlns:a16="http://schemas.microsoft.com/office/drawing/2014/main" id="{00000000-0008-0000-1700-000050000000}"/>
            </a:ext>
          </a:extLst>
        </xdr:cNvPr>
        <xdr:cNvSpPr/>
      </xdr:nvSpPr>
      <xdr:spPr>
        <a:xfrm>
          <a:off x="6126480" y="34823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228600</xdr:colOff>
      <xdr:row>82</xdr:row>
      <xdr:rowOff>76200</xdr:rowOff>
    </xdr:from>
    <xdr:to>
      <xdr:col>6</xdr:col>
      <xdr:colOff>342900</xdr:colOff>
      <xdr:row>85</xdr:row>
      <xdr:rowOff>7620</xdr:rowOff>
    </xdr:to>
    <xdr:sp macro="" textlink="">
      <xdr:nvSpPr>
        <xdr:cNvPr id="81" name="Flowchart: Document 80">
          <a:extLst>
            <a:ext uri="{FF2B5EF4-FFF2-40B4-BE49-F238E27FC236}">
              <a16:creationId xmlns:a16="http://schemas.microsoft.com/office/drawing/2014/main" id="{00000000-0008-0000-1700-000051000000}"/>
            </a:ext>
          </a:extLst>
        </xdr:cNvPr>
        <xdr:cNvSpPr/>
      </xdr:nvSpPr>
      <xdr:spPr>
        <a:xfrm>
          <a:off x="2697480" y="62941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31</xdr:col>
      <xdr:colOff>15240</xdr:colOff>
      <xdr:row>2</xdr:row>
      <xdr:rowOff>15240</xdr:rowOff>
    </xdr:from>
    <xdr:to>
      <xdr:col>32</xdr:col>
      <xdr:colOff>594360</xdr:colOff>
      <xdr:row>8</xdr:row>
      <xdr:rowOff>167640</xdr:rowOff>
    </xdr:to>
    <xdr:sp macro="" textlink="">
      <xdr:nvSpPr>
        <xdr:cNvPr id="148" name="Rectangle 147">
          <a:extLst>
            <a:ext uri="{FF2B5EF4-FFF2-40B4-BE49-F238E27FC236}">
              <a16:creationId xmlns:a16="http://schemas.microsoft.com/office/drawing/2014/main" id="{00000000-0008-0000-1700-000094000000}"/>
            </a:ext>
          </a:extLst>
        </xdr:cNvPr>
        <xdr:cNvSpPr/>
      </xdr:nvSpPr>
      <xdr:spPr>
        <a:xfrm>
          <a:off x="1264920" y="23926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31</xdr:col>
      <xdr:colOff>99060</xdr:colOff>
      <xdr:row>3</xdr:row>
      <xdr:rowOff>68580</xdr:rowOff>
    </xdr:from>
    <xdr:to>
      <xdr:col>31</xdr:col>
      <xdr:colOff>464820</xdr:colOff>
      <xdr:row>8</xdr:row>
      <xdr:rowOff>34290</xdr:rowOff>
    </xdr:to>
    <xdr:sp macro="" textlink="">
      <xdr:nvSpPr>
        <xdr:cNvPr id="152" name="Rectangle 151">
          <a:extLst>
            <a:ext uri="{FF2B5EF4-FFF2-40B4-BE49-F238E27FC236}">
              <a16:creationId xmlns:a16="http://schemas.microsoft.com/office/drawing/2014/main" id="{00000000-0008-0000-1700-000098000000}"/>
            </a:ext>
          </a:extLst>
        </xdr:cNvPr>
        <xdr:cNvSpPr/>
      </xdr:nvSpPr>
      <xdr:spPr>
        <a:xfrm rot="16200000">
          <a:off x="1091565" y="288607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32</xdr:col>
      <xdr:colOff>38100</xdr:colOff>
      <xdr:row>3</xdr:row>
      <xdr:rowOff>76200</xdr:rowOff>
    </xdr:from>
    <xdr:to>
      <xdr:col>32</xdr:col>
      <xdr:colOff>525780</xdr:colOff>
      <xdr:row>8</xdr:row>
      <xdr:rowOff>41910</xdr:rowOff>
    </xdr:to>
    <xdr:sp macro="" textlink="">
      <xdr:nvSpPr>
        <xdr:cNvPr id="153" name="Rectangle 152">
          <a:extLst>
            <a:ext uri="{FF2B5EF4-FFF2-40B4-BE49-F238E27FC236}">
              <a16:creationId xmlns:a16="http://schemas.microsoft.com/office/drawing/2014/main" id="{00000000-0008-0000-1700-000099000000}"/>
            </a:ext>
          </a:extLst>
        </xdr:cNvPr>
        <xdr:cNvSpPr/>
      </xdr:nvSpPr>
      <xdr:spPr>
        <a:xfrm rot="16200000">
          <a:off x="1701165" y="28327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35</xdr:col>
      <xdr:colOff>297180</xdr:colOff>
      <xdr:row>4</xdr:row>
      <xdr:rowOff>76200</xdr:rowOff>
    </xdr:from>
    <xdr:to>
      <xdr:col>36</xdr:col>
      <xdr:colOff>411480</xdr:colOff>
      <xdr:row>7</xdr:row>
      <xdr:rowOff>7620</xdr:rowOff>
    </xdr:to>
    <xdr:sp macro="" textlink="">
      <xdr:nvSpPr>
        <xdr:cNvPr id="154" name="Flowchart: Document 153">
          <a:extLst>
            <a:ext uri="{FF2B5EF4-FFF2-40B4-BE49-F238E27FC236}">
              <a16:creationId xmlns:a16="http://schemas.microsoft.com/office/drawing/2014/main" id="{00000000-0008-0000-1700-00009A000000}"/>
            </a:ext>
          </a:extLst>
        </xdr:cNvPr>
        <xdr:cNvSpPr/>
      </xdr:nvSpPr>
      <xdr:spPr>
        <a:xfrm>
          <a:off x="3985260" y="2819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37</xdr:col>
      <xdr:colOff>45720</xdr:colOff>
      <xdr:row>2</xdr:row>
      <xdr:rowOff>30480</xdr:rowOff>
    </xdr:from>
    <xdr:to>
      <xdr:col>39</xdr:col>
      <xdr:colOff>0</xdr:colOff>
      <xdr:row>8</xdr:row>
      <xdr:rowOff>175260</xdr:rowOff>
    </xdr:to>
    <xdr:sp macro="" textlink="">
      <xdr:nvSpPr>
        <xdr:cNvPr id="157" name="Rectangle 156">
          <a:extLst>
            <a:ext uri="{FF2B5EF4-FFF2-40B4-BE49-F238E27FC236}">
              <a16:creationId xmlns:a16="http://schemas.microsoft.com/office/drawing/2014/main" id="{00000000-0008-0000-1700-00009D000000}"/>
            </a:ext>
          </a:extLst>
        </xdr:cNvPr>
        <xdr:cNvSpPr/>
      </xdr:nvSpPr>
      <xdr:spPr>
        <a:xfrm>
          <a:off x="4953000" y="240792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37</xdr:col>
      <xdr:colOff>190500</xdr:colOff>
      <xdr:row>4</xdr:row>
      <xdr:rowOff>22860</xdr:rowOff>
    </xdr:from>
    <xdr:to>
      <xdr:col>38</xdr:col>
      <xdr:colOff>461010</xdr:colOff>
      <xdr:row>6</xdr:row>
      <xdr:rowOff>22860</xdr:rowOff>
    </xdr:to>
    <xdr:sp macro="" textlink="">
      <xdr:nvSpPr>
        <xdr:cNvPr id="159" name="Rectangle 158">
          <a:extLst>
            <a:ext uri="{FF2B5EF4-FFF2-40B4-BE49-F238E27FC236}">
              <a16:creationId xmlns:a16="http://schemas.microsoft.com/office/drawing/2014/main" id="{00000000-0008-0000-1700-00009F000000}"/>
            </a:ext>
          </a:extLst>
        </xdr:cNvPr>
        <xdr:cNvSpPr/>
      </xdr:nvSpPr>
      <xdr:spPr>
        <a:xfrm>
          <a:off x="5097780" y="276606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39</xdr:col>
      <xdr:colOff>502920</xdr:colOff>
      <xdr:row>2</xdr:row>
      <xdr:rowOff>53340</xdr:rowOff>
    </xdr:from>
    <xdr:to>
      <xdr:col>41</xdr:col>
      <xdr:colOff>121920</xdr:colOff>
      <xdr:row>7</xdr:row>
      <xdr:rowOff>53340</xdr:rowOff>
    </xdr:to>
    <xdr:sp macro="" textlink="">
      <xdr:nvSpPr>
        <xdr:cNvPr id="160" name="Flowchart: Magnetic Disk 159">
          <a:extLst>
            <a:ext uri="{FF2B5EF4-FFF2-40B4-BE49-F238E27FC236}">
              <a16:creationId xmlns:a16="http://schemas.microsoft.com/office/drawing/2014/main" id="{00000000-0008-0000-1700-0000A0000000}"/>
            </a:ext>
          </a:extLst>
        </xdr:cNvPr>
        <xdr:cNvSpPr/>
      </xdr:nvSpPr>
      <xdr:spPr>
        <a:xfrm>
          <a:off x="6629400" y="243078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411480</xdr:colOff>
      <xdr:row>5</xdr:row>
      <xdr:rowOff>15240</xdr:rowOff>
    </xdr:from>
    <xdr:to>
      <xdr:col>32</xdr:col>
      <xdr:colOff>106680</xdr:colOff>
      <xdr:row>6</xdr:row>
      <xdr:rowOff>0</xdr:rowOff>
    </xdr:to>
    <xdr:sp macro="" textlink="">
      <xdr:nvSpPr>
        <xdr:cNvPr id="161" name="Right Arrow 160">
          <a:extLst>
            <a:ext uri="{FF2B5EF4-FFF2-40B4-BE49-F238E27FC236}">
              <a16:creationId xmlns:a16="http://schemas.microsoft.com/office/drawing/2014/main" id="{00000000-0008-0000-1700-0000A1000000}"/>
            </a:ext>
          </a:extLst>
        </xdr:cNvPr>
        <xdr:cNvSpPr/>
      </xdr:nvSpPr>
      <xdr:spPr>
        <a:xfrm>
          <a:off x="1661160" y="294132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480060</xdr:colOff>
      <xdr:row>4</xdr:row>
      <xdr:rowOff>175260</xdr:rowOff>
    </xdr:from>
    <xdr:to>
      <xdr:col>35</xdr:col>
      <xdr:colOff>365760</xdr:colOff>
      <xdr:row>5</xdr:row>
      <xdr:rowOff>175260</xdr:rowOff>
    </xdr:to>
    <xdr:sp macro="" textlink="">
      <xdr:nvSpPr>
        <xdr:cNvPr id="162" name="Right Arrow 161">
          <a:extLst>
            <a:ext uri="{FF2B5EF4-FFF2-40B4-BE49-F238E27FC236}">
              <a16:creationId xmlns:a16="http://schemas.microsoft.com/office/drawing/2014/main" id="{00000000-0008-0000-1700-0000A2000000}"/>
            </a:ext>
          </a:extLst>
        </xdr:cNvPr>
        <xdr:cNvSpPr/>
      </xdr:nvSpPr>
      <xdr:spPr>
        <a:xfrm>
          <a:off x="2339340" y="291846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350520</xdr:colOff>
      <xdr:row>4</xdr:row>
      <xdr:rowOff>175260</xdr:rowOff>
    </xdr:from>
    <xdr:to>
      <xdr:col>37</xdr:col>
      <xdr:colOff>251460</xdr:colOff>
      <xdr:row>5</xdr:row>
      <xdr:rowOff>144780</xdr:rowOff>
    </xdr:to>
    <xdr:sp macro="" textlink="">
      <xdr:nvSpPr>
        <xdr:cNvPr id="163" name="Right Arrow 162">
          <a:extLst>
            <a:ext uri="{FF2B5EF4-FFF2-40B4-BE49-F238E27FC236}">
              <a16:creationId xmlns:a16="http://schemas.microsoft.com/office/drawing/2014/main" id="{00000000-0008-0000-1700-0000A3000000}"/>
            </a:ext>
          </a:extLst>
        </xdr:cNvPr>
        <xdr:cNvSpPr/>
      </xdr:nvSpPr>
      <xdr:spPr>
        <a:xfrm>
          <a:off x="4648200" y="291846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373380</xdr:colOff>
      <xdr:row>4</xdr:row>
      <xdr:rowOff>144780</xdr:rowOff>
    </xdr:from>
    <xdr:to>
      <xdr:col>39</xdr:col>
      <xdr:colOff>594360</xdr:colOff>
      <xdr:row>5</xdr:row>
      <xdr:rowOff>106680</xdr:rowOff>
    </xdr:to>
    <xdr:sp macro="" textlink="">
      <xdr:nvSpPr>
        <xdr:cNvPr id="164" name="Right Arrow 163">
          <a:extLst>
            <a:ext uri="{FF2B5EF4-FFF2-40B4-BE49-F238E27FC236}">
              <a16:creationId xmlns:a16="http://schemas.microsoft.com/office/drawing/2014/main" id="{00000000-0008-0000-1700-0000A4000000}"/>
            </a:ext>
          </a:extLst>
        </xdr:cNvPr>
        <xdr:cNvSpPr/>
      </xdr:nvSpPr>
      <xdr:spPr>
        <a:xfrm>
          <a:off x="5890260" y="288798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68580</xdr:colOff>
      <xdr:row>113</xdr:row>
      <xdr:rowOff>22860</xdr:rowOff>
    </xdr:from>
    <xdr:to>
      <xdr:col>3</xdr:col>
      <xdr:colOff>327660</xdr:colOff>
      <xdr:row>119</xdr:row>
      <xdr:rowOff>175260</xdr:rowOff>
    </xdr:to>
    <xdr:sp macro="" textlink="">
      <xdr:nvSpPr>
        <xdr:cNvPr id="165" name="Rectangle 164">
          <a:extLst>
            <a:ext uri="{FF2B5EF4-FFF2-40B4-BE49-F238E27FC236}">
              <a16:creationId xmlns:a16="http://schemas.microsoft.com/office/drawing/2014/main" id="{00000000-0008-0000-1700-0000A5000000}"/>
            </a:ext>
          </a:extLst>
        </xdr:cNvPr>
        <xdr:cNvSpPr/>
      </xdr:nvSpPr>
      <xdr:spPr>
        <a:xfrm>
          <a:off x="388620" y="843534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441960</xdr:colOff>
      <xdr:row>116</xdr:row>
      <xdr:rowOff>175260</xdr:rowOff>
    </xdr:from>
    <xdr:to>
      <xdr:col>5</xdr:col>
      <xdr:colOff>60960</xdr:colOff>
      <xdr:row>119</xdr:row>
      <xdr:rowOff>83820</xdr:rowOff>
    </xdr:to>
    <xdr:sp macro="" textlink="">
      <xdr:nvSpPr>
        <xdr:cNvPr id="166" name="Flowchart: Magnetic Disk 165">
          <a:extLst>
            <a:ext uri="{FF2B5EF4-FFF2-40B4-BE49-F238E27FC236}">
              <a16:creationId xmlns:a16="http://schemas.microsoft.com/office/drawing/2014/main" id="{00000000-0008-0000-1700-0000A6000000}"/>
            </a:ext>
          </a:extLst>
        </xdr:cNvPr>
        <xdr:cNvSpPr/>
      </xdr:nvSpPr>
      <xdr:spPr>
        <a:xfrm>
          <a:off x="1691640" y="913638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113</xdr:row>
      <xdr:rowOff>0</xdr:rowOff>
    </xdr:from>
    <xdr:to>
      <xdr:col>10</xdr:col>
      <xdr:colOff>586740</xdr:colOff>
      <xdr:row>119</xdr:row>
      <xdr:rowOff>144780</xdr:rowOff>
    </xdr:to>
    <xdr:sp macro="" textlink="">
      <xdr:nvSpPr>
        <xdr:cNvPr id="167" name="Rectangle 166">
          <a:extLst>
            <a:ext uri="{FF2B5EF4-FFF2-40B4-BE49-F238E27FC236}">
              <a16:creationId xmlns:a16="http://schemas.microsoft.com/office/drawing/2014/main" id="{00000000-0008-0000-1700-0000A7000000}"/>
            </a:ext>
          </a:extLst>
        </xdr:cNvPr>
        <xdr:cNvSpPr/>
      </xdr:nvSpPr>
      <xdr:spPr>
        <a:xfrm>
          <a:off x="3665220" y="1426464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113</xdr:row>
      <xdr:rowOff>114300</xdr:rowOff>
    </xdr:from>
    <xdr:to>
      <xdr:col>12</xdr:col>
      <xdr:colOff>533400</xdr:colOff>
      <xdr:row>119</xdr:row>
      <xdr:rowOff>137160</xdr:rowOff>
    </xdr:to>
    <xdr:sp macro="" textlink="">
      <xdr:nvSpPr>
        <xdr:cNvPr id="168" name="Flowchart: Magnetic Disk 167">
          <a:extLst>
            <a:ext uri="{FF2B5EF4-FFF2-40B4-BE49-F238E27FC236}">
              <a16:creationId xmlns:a16="http://schemas.microsoft.com/office/drawing/2014/main" id="{00000000-0008-0000-1700-0000A8000000}"/>
            </a:ext>
          </a:extLst>
        </xdr:cNvPr>
        <xdr:cNvSpPr/>
      </xdr:nvSpPr>
      <xdr:spPr>
        <a:xfrm>
          <a:off x="6431280" y="1437894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xdr:col>
      <xdr:colOff>211455</xdr:colOff>
      <xdr:row>114</xdr:row>
      <xdr:rowOff>85725</xdr:rowOff>
    </xdr:from>
    <xdr:to>
      <xdr:col>3</xdr:col>
      <xdr:colOff>161925</xdr:colOff>
      <xdr:row>116</xdr:row>
      <xdr:rowOff>85725</xdr:rowOff>
    </xdr:to>
    <xdr:sp macro="" textlink="">
      <xdr:nvSpPr>
        <xdr:cNvPr id="169" name="Rectangle 168">
          <a:extLst>
            <a:ext uri="{FF2B5EF4-FFF2-40B4-BE49-F238E27FC236}">
              <a16:creationId xmlns:a16="http://schemas.microsoft.com/office/drawing/2014/main" id="{00000000-0008-0000-1700-0000A9000000}"/>
            </a:ext>
          </a:extLst>
        </xdr:cNvPr>
        <xdr:cNvSpPr/>
      </xdr:nvSpPr>
      <xdr:spPr>
        <a:xfrm>
          <a:off x="531495" y="868108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xdr:col>
      <xdr:colOff>222885</xdr:colOff>
      <xdr:row>116</xdr:row>
      <xdr:rowOff>173355</xdr:rowOff>
    </xdr:from>
    <xdr:to>
      <xdr:col>3</xdr:col>
      <xdr:colOff>173355</xdr:colOff>
      <xdr:row>119</xdr:row>
      <xdr:rowOff>112395</xdr:rowOff>
    </xdr:to>
    <xdr:sp macro="" textlink="">
      <xdr:nvSpPr>
        <xdr:cNvPr id="170" name="Rectangle 169">
          <a:extLst>
            <a:ext uri="{FF2B5EF4-FFF2-40B4-BE49-F238E27FC236}">
              <a16:creationId xmlns:a16="http://schemas.microsoft.com/office/drawing/2014/main" id="{00000000-0008-0000-1700-0000AA000000}"/>
            </a:ext>
          </a:extLst>
        </xdr:cNvPr>
        <xdr:cNvSpPr/>
      </xdr:nvSpPr>
      <xdr:spPr>
        <a:xfrm>
          <a:off x="542925" y="913447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xdr:col>
      <xdr:colOff>259080</xdr:colOff>
      <xdr:row>115</xdr:row>
      <xdr:rowOff>152400</xdr:rowOff>
    </xdr:from>
    <xdr:to>
      <xdr:col>2</xdr:col>
      <xdr:colOff>396240</xdr:colOff>
      <xdr:row>117</xdr:row>
      <xdr:rowOff>91440</xdr:rowOff>
    </xdr:to>
    <xdr:sp macro="" textlink="">
      <xdr:nvSpPr>
        <xdr:cNvPr id="171" name="Right Arrow 170">
          <a:extLst>
            <a:ext uri="{FF2B5EF4-FFF2-40B4-BE49-F238E27FC236}">
              <a16:creationId xmlns:a16="http://schemas.microsoft.com/office/drawing/2014/main" id="{00000000-0008-0000-1700-0000AB000000}"/>
            </a:ext>
          </a:extLst>
        </xdr:cNvPr>
        <xdr:cNvSpPr/>
      </xdr:nvSpPr>
      <xdr:spPr>
        <a:xfrm rot="5400000">
          <a:off x="815340" y="9014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91440</xdr:colOff>
      <xdr:row>117</xdr:row>
      <xdr:rowOff>175260</xdr:rowOff>
    </xdr:from>
    <xdr:to>
      <xdr:col>3</xdr:col>
      <xdr:colOff>533400</xdr:colOff>
      <xdr:row>118</xdr:row>
      <xdr:rowOff>129540</xdr:rowOff>
    </xdr:to>
    <xdr:sp macro="" textlink="">
      <xdr:nvSpPr>
        <xdr:cNvPr id="172" name="Right Arrow 171">
          <a:extLst>
            <a:ext uri="{FF2B5EF4-FFF2-40B4-BE49-F238E27FC236}">
              <a16:creationId xmlns:a16="http://schemas.microsoft.com/office/drawing/2014/main" id="{00000000-0008-0000-1700-0000AC000000}"/>
            </a:ext>
          </a:extLst>
        </xdr:cNvPr>
        <xdr:cNvSpPr/>
      </xdr:nvSpPr>
      <xdr:spPr>
        <a:xfrm>
          <a:off x="1341120" y="9319260"/>
          <a:ext cx="4419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114</xdr:row>
      <xdr:rowOff>60960</xdr:rowOff>
    </xdr:from>
    <xdr:to>
      <xdr:col>7</xdr:col>
      <xdr:colOff>457200</xdr:colOff>
      <xdr:row>119</xdr:row>
      <xdr:rowOff>26670</xdr:rowOff>
    </xdr:to>
    <xdr:sp macro="" textlink="">
      <xdr:nvSpPr>
        <xdr:cNvPr id="173" name="Rectangle 172">
          <a:extLst>
            <a:ext uri="{FF2B5EF4-FFF2-40B4-BE49-F238E27FC236}">
              <a16:creationId xmlns:a16="http://schemas.microsoft.com/office/drawing/2014/main" id="{00000000-0008-0000-1700-0000AD000000}"/>
            </a:ext>
          </a:extLst>
        </xdr:cNvPr>
        <xdr:cNvSpPr/>
      </xdr:nvSpPr>
      <xdr:spPr>
        <a:xfrm rot="16200000">
          <a:off x="3522345" y="1476565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114</xdr:row>
      <xdr:rowOff>68580</xdr:rowOff>
    </xdr:from>
    <xdr:to>
      <xdr:col>8</xdr:col>
      <xdr:colOff>327660</xdr:colOff>
      <xdr:row>119</xdr:row>
      <xdr:rowOff>34290</xdr:rowOff>
    </xdr:to>
    <xdr:sp macro="" textlink="">
      <xdr:nvSpPr>
        <xdr:cNvPr id="174" name="Rectangle 173">
          <a:extLst>
            <a:ext uri="{FF2B5EF4-FFF2-40B4-BE49-F238E27FC236}">
              <a16:creationId xmlns:a16="http://schemas.microsoft.com/office/drawing/2014/main" id="{00000000-0008-0000-1700-0000AE000000}"/>
            </a:ext>
          </a:extLst>
        </xdr:cNvPr>
        <xdr:cNvSpPr/>
      </xdr:nvSpPr>
      <xdr:spPr>
        <a:xfrm rot="16200000">
          <a:off x="4002405" y="1477327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114</xdr:row>
      <xdr:rowOff>66674</xdr:rowOff>
    </xdr:from>
    <xdr:to>
      <xdr:col>9</xdr:col>
      <xdr:colOff>586740</xdr:colOff>
      <xdr:row>116</xdr:row>
      <xdr:rowOff>144779</xdr:rowOff>
    </xdr:to>
    <xdr:sp macro="" textlink="">
      <xdr:nvSpPr>
        <xdr:cNvPr id="175" name="Rectangle 174">
          <a:extLst>
            <a:ext uri="{FF2B5EF4-FFF2-40B4-BE49-F238E27FC236}">
              <a16:creationId xmlns:a16="http://schemas.microsoft.com/office/drawing/2014/main" id="{00000000-0008-0000-1700-0000AF000000}"/>
            </a:ext>
          </a:extLst>
        </xdr:cNvPr>
        <xdr:cNvSpPr/>
      </xdr:nvSpPr>
      <xdr:spPr>
        <a:xfrm>
          <a:off x="4718685" y="1451419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117</xdr:row>
      <xdr:rowOff>22860</xdr:rowOff>
    </xdr:from>
    <xdr:to>
      <xdr:col>9</xdr:col>
      <xdr:colOff>601980</xdr:colOff>
      <xdr:row>119</xdr:row>
      <xdr:rowOff>22860</xdr:rowOff>
    </xdr:to>
    <xdr:sp macro="" textlink="">
      <xdr:nvSpPr>
        <xdr:cNvPr id="176" name="Rectangle 175">
          <a:extLst>
            <a:ext uri="{FF2B5EF4-FFF2-40B4-BE49-F238E27FC236}">
              <a16:creationId xmlns:a16="http://schemas.microsoft.com/office/drawing/2014/main" id="{00000000-0008-0000-1700-0000B0000000}"/>
            </a:ext>
          </a:extLst>
        </xdr:cNvPr>
        <xdr:cNvSpPr/>
      </xdr:nvSpPr>
      <xdr:spPr>
        <a:xfrm>
          <a:off x="4709160" y="1501902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114</xdr:row>
      <xdr:rowOff>68580</xdr:rowOff>
    </xdr:from>
    <xdr:to>
      <xdr:col>10</xdr:col>
      <xdr:colOff>533400</xdr:colOff>
      <xdr:row>119</xdr:row>
      <xdr:rowOff>34290</xdr:rowOff>
    </xdr:to>
    <xdr:sp macro="" textlink="">
      <xdr:nvSpPr>
        <xdr:cNvPr id="177" name="Rectangle 176">
          <a:extLst>
            <a:ext uri="{FF2B5EF4-FFF2-40B4-BE49-F238E27FC236}">
              <a16:creationId xmlns:a16="http://schemas.microsoft.com/office/drawing/2014/main" id="{00000000-0008-0000-1700-0000B1000000}"/>
            </a:ext>
          </a:extLst>
        </xdr:cNvPr>
        <xdr:cNvSpPr/>
      </xdr:nvSpPr>
      <xdr:spPr>
        <a:xfrm rot="16200000">
          <a:off x="5389245" y="1473517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115</xdr:row>
      <xdr:rowOff>112396</xdr:rowOff>
    </xdr:from>
    <xdr:to>
      <xdr:col>10</xdr:col>
      <xdr:colOff>182880</xdr:colOff>
      <xdr:row>115</xdr:row>
      <xdr:rowOff>114300</xdr:rowOff>
    </xdr:to>
    <xdr:cxnSp macro="">
      <xdr:nvCxnSpPr>
        <xdr:cNvPr id="178" name="Straight Arrow Connector 177">
          <a:extLst>
            <a:ext uri="{FF2B5EF4-FFF2-40B4-BE49-F238E27FC236}">
              <a16:creationId xmlns:a16="http://schemas.microsoft.com/office/drawing/2014/main" id="{00000000-0008-0000-1700-0000B2000000}"/>
            </a:ext>
          </a:extLst>
        </xdr:cNvPr>
        <xdr:cNvCxnSpPr/>
      </xdr:nvCxnSpPr>
      <xdr:spPr>
        <a:xfrm>
          <a:off x="5394960" y="1474279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115</xdr:row>
      <xdr:rowOff>99060</xdr:rowOff>
    </xdr:from>
    <xdr:to>
      <xdr:col>8</xdr:col>
      <xdr:colOff>533400</xdr:colOff>
      <xdr:row>115</xdr:row>
      <xdr:rowOff>100964</xdr:rowOff>
    </xdr:to>
    <xdr:cxnSp macro="">
      <xdr:nvCxnSpPr>
        <xdr:cNvPr id="179" name="Straight Arrow Connector 178">
          <a:extLst>
            <a:ext uri="{FF2B5EF4-FFF2-40B4-BE49-F238E27FC236}">
              <a16:creationId xmlns:a16="http://schemas.microsoft.com/office/drawing/2014/main" id="{00000000-0008-0000-1700-0000B3000000}"/>
            </a:ext>
          </a:extLst>
        </xdr:cNvPr>
        <xdr:cNvCxnSpPr/>
      </xdr:nvCxnSpPr>
      <xdr:spPr>
        <a:xfrm>
          <a:off x="4526280" y="147294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116</xdr:row>
      <xdr:rowOff>106680</xdr:rowOff>
    </xdr:from>
    <xdr:to>
      <xdr:col>8</xdr:col>
      <xdr:colOff>68580</xdr:colOff>
      <xdr:row>116</xdr:row>
      <xdr:rowOff>108584</xdr:rowOff>
    </xdr:to>
    <xdr:cxnSp macro="">
      <xdr:nvCxnSpPr>
        <xdr:cNvPr id="180" name="Straight Arrow Connector 179">
          <a:extLst>
            <a:ext uri="{FF2B5EF4-FFF2-40B4-BE49-F238E27FC236}">
              <a16:creationId xmlns:a16="http://schemas.microsoft.com/office/drawing/2014/main" id="{00000000-0008-0000-1700-0000B4000000}"/>
            </a:ext>
          </a:extLst>
        </xdr:cNvPr>
        <xdr:cNvCxnSpPr/>
      </xdr:nvCxnSpPr>
      <xdr:spPr>
        <a:xfrm>
          <a:off x="4061460" y="149199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116</xdr:row>
      <xdr:rowOff>53340</xdr:rowOff>
    </xdr:from>
    <xdr:to>
      <xdr:col>9</xdr:col>
      <xdr:colOff>182880</xdr:colOff>
      <xdr:row>117</xdr:row>
      <xdr:rowOff>137160</xdr:rowOff>
    </xdr:to>
    <xdr:cxnSp macro="">
      <xdr:nvCxnSpPr>
        <xdr:cNvPr id="181" name="Straight Arrow Connector 180">
          <a:extLst>
            <a:ext uri="{FF2B5EF4-FFF2-40B4-BE49-F238E27FC236}">
              <a16:creationId xmlns:a16="http://schemas.microsoft.com/office/drawing/2014/main" id="{00000000-0008-0000-1700-0000B5000000}"/>
            </a:ext>
          </a:extLst>
        </xdr:cNvPr>
        <xdr:cNvCxnSpPr/>
      </xdr:nvCxnSpPr>
      <xdr:spPr>
        <a:xfrm>
          <a:off x="5082540" y="1486662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118</xdr:row>
      <xdr:rowOff>22860</xdr:rowOff>
    </xdr:from>
    <xdr:to>
      <xdr:col>10</xdr:col>
      <xdr:colOff>198120</xdr:colOff>
      <xdr:row>118</xdr:row>
      <xdr:rowOff>24764</xdr:rowOff>
    </xdr:to>
    <xdr:cxnSp macro="">
      <xdr:nvCxnSpPr>
        <xdr:cNvPr id="182" name="Straight Arrow Connector 181">
          <a:extLst>
            <a:ext uri="{FF2B5EF4-FFF2-40B4-BE49-F238E27FC236}">
              <a16:creationId xmlns:a16="http://schemas.microsoft.com/office/drawing/2014/main" id="{00000000-0008-0000-1700-0000B6000000}"/>
            </a:ext>
          </a:extLst>
        </xdr:cNvPr>
        <xdr:cNvCxnSpPr/>
      </xdr:nvCxnSpPr>
      <xdr:spPr>
        <a:xfrm>
          <a:off x="5410200" y="152019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116</xdr:row>
      <xdr:rowOff>7620</xdr:rowOff>
    </xdr:from>
    <xdr:to>
      <xdr:col>11</xdr:col>
      <xdr:colOff>381000</xdr:colOff>
      <xdr:row>116</xdr:row>
      <xdr:rowOff>152400</xdr:rowOff>
    </xdr:to>
    <xdr:sp macro="" textlink="">
      <xdr:nvSpPr>
        <xdr:cNvPr id="183" name="Right Arrow 182">
          <a:extLst>
            <a:ext uri="{FF2B5EF4-FFF2-40B4-BE49-F238E27FC236}">
              <a16:creationId xmlns:a16="http://schemas.microsoft.com/office/drawing/2014/main" id="{00000000-0008-0000-1700-0000B7000000}"/>
            </a:ext>
          </a:extLst>
        </xdr:cNvPr>
        <xdr:cNvSpPr/>
      </xdr:nvSpPr>
      <xdr:spPr>
        <a:xfrm>
          <a:off x="6126480" y="148209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381000</xdr:colOff>
      <xdr:row>113</xdr:row>
      <xdr:rowOff>30480</xdr:rowOff>
    </xdr:from>
    <xdr:to>
      <xdr:col>4</xdr:col>
      <xdr:colOff>495300</xdr:colOff>
      <xdr:row>115</xdr:row>
      <xdr:rowOff>144780</xdr:rowOff>
    </xdr:to>
    <xdr:sp macro="" textlink="">
      <xdr:nvSpPr>
        <xdr:cNvPr id="187" name="Flowchart: Document 186">
          <a:extLst>
            <a:ext uri="{FF2B5EF4-FFF2-40B4-BE49-F238E27FC236}">
              <a16:creationId xmlns:a16="http://schemas.microsoft.com/office/drawing/2014/main" id="{00000000-0008-0000-1700-0000BB000000}"/>
            </a:ext>
          </a:extLst>
        </xdr:cNvPr>
        <xdr:cNvSpPr/>
      </xdr:nvSpPr>
      <xdr:spPr>
        <a:xfrm>
          <a:off x="1630680" y="844296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4</xdr:col>
      <xdr:colOff>76200</xdr:colOff>
      <xdr:row>115</xdr:row>
      <xdr:rowOff>45720</xdr:rowOff>
    </xdr:from>
    <xdr:to>
      <xdr:col>4</xdr:col>
      <xdr:colOff>182880</xdr:colOff>
      <xdr:row>117</xdr:row>
      <xdr:rowOff>38100</xdr:rowOff>
    </xdr:to>
    <xdr:sp macro="" textlink="">
      <xdr:nvSpPr>
        <xdr:cNvPr id="188" name="Right Arrow 187">
          <a:extLst>
            <a:ext uri="{FF2B5EF4-FFF2-40B4-BE49-F238E27FC236}">
              <a16:creationId xmlns:a16="http://schemas.microsoft.com/office/drawing/2014/main" id="{00000000-0008-0000-1700-0000BC000000}"/>
            </a:ext>
          </a:extLst>
        </xdr:cNvPr>
        <xdr:cNvSpPr/>
      </xdr:nvSpPr>
      <xdr:spPr>
        <a:xfrm rot="16200000">
          <a:off x="1809750" y="894969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xdr:colOff>
      <xdr:row>112</xdr:row>
      <xdr:rowOff>167640</xdr:rowOff>
    </xdr:from>
    <xdr:to>
      <xdr:col>5</xdr:col>
      <xdr:colOff>419100</xdr:colOff>
      <xdr:row>116</xdr:row>
      <xdr:rowOff>53340</xdr:rowOff>
    </xdr:to>
    <xdr:sp macro="" textlink="">
      <xdr:nvSpPr>
        <xdr:cNvPr id="190" name="Rectangle 189">
          <a:extLst>
            <a:ext uri="{FF2B5EF4-FFF2-40B4-BE49-F238E27FC236}">
              <a16:creationId xmlns:a16="http://schemas.microsoft.com/office/drawing/2014/main" id="{00000000-0008-0000-1700-0000BE000000}"/>
            </a:ext>
          </a:extLst>
        </xdr:cNvPr>
        <xdr:cNvSpPr/>
      </xdr:nvSpPr>
      <xdr:spPr>
        <a:xfrm rot="16200000">
          <a:off x="2388870" y="8515350"/>
          <a:ext cx="617220"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CDB to Event</a:t>
          </a:r>
        </a:p>
      </xdr:txBody>
    </xdr:sp>
    <xdr:clientData/>
  </xdr:twoCellAnchor>
  <xdr:twoCellAnchor>
    <xdr:from>
      <xdr:col>4</xdr:col>
      <xdr:colOff>441960</xdr:colOff>
      <xdr:row>113</xdr:row>
      <xdr:rowOff>152400</xdr:rowOff>
    </xdr:from>
    <xdr:to>
      <xdr:col>5</xdr:col>
      <xdr:colOff>91440</xdr:colOff>
      <xdr:row>114</xdr:row>
      <xdr:rowOff>121920</xdr:rowOff>
    </xdr:to>
    <xdr:sp macro="" textlink="">
      <xdr:nvSpPr>
        <xdr:cNvPr id="191" name="Right Arrow 190">
          <a:extLst>
            <a:ext uri="{FF2B5EF4-FFF2-40B4-BE49-F238E27FC236}">
              <a16:creationId xmlns:a16="http://schemas.microsoft.com/office/drawing/2014/main" id="{00000000-0008-0000-1700-0000BF000000}"/>
            </a:ext>
          </a:extLst>
        </xdr:cNvPr>
        <xdr:cNvSpPr/>
      </xdr:nvSpPr>
      <xdr:spPr>
        <a:xfrm>
          <a:off x="2301240" y="8564880"/>
          <a:ext cx="259080" cy="1524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350520</xdr:colOff>
      <xdr:row>115</xdr:row>
      <xdr:rowOff>106680</xdr:rowOff>
    </xdr:from>
    <xdr:to>
      <xdr:col>7</xdr:col>
      <xdr:colOff>60960</xdr:colOff>
      <xdr:row>116</xdr:row>
      <xdr:rowOff>53340</xdr:rowOff>
    </xdr:to>
    <xdr:sp macro="" textlink="">
      <xdr:nvSpPr>
        <xdr:cNvPr id="232" name="Right Arrow 231">
          <a:extLst>
            <a:ext uri="{FF2B5EF4-FFF2-40B4-BE49-F238E27FC236}">
              <a16:creationId xmlns:a16="http://schemas.microsoft.com/office/drawing/2014/main" id="{00000000-0008-0000-1700-0000E8000000}"/>
            </a:ext>
          </a:extLst>
        </xdr:cNvPr>
        <xdr:cNvSpPr/>
      </xdr:nvSpPr>
      <xdr:spPr>
        <a:xfrm>
          <a:off x="2819400" y="8884920"/>
          <a:ext cx="929640" cy="1295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525780</xdr:colOff>
      <xdr:row>114</xdr:row>
      <xdr:rowOff>152400</xdr:rowOff>
    </xdr:from>
    <xdr:to>
      <xdr:col>6</xdr:col>
      <xdr:colOff>449580</xdr:colOff>
      <xdr:row>117</xdr:row>
      <xdr:rowOff>83820</xdr:rowOff>
    </xdr:to>
    <xdr:sp macro="" textlink="">
      <xdr:nvSpPr>
        <xdr:cNvPr id="234" name="Flowchart: Document 233">
          <a:extLst>
            <a:ext uri="{FF2B5EF4-FFF2-40B4-BE49-F238E27FC236}">
              <a16:creationId xmlns:a16="http://schemas.microsoft.com/office/drawing/2014/main" id="{00000000-0008-0000-1700-0000EA000000}"/>
            </a:ext>
          </a:extLst>
        </xdr:cNvPr>
        <xdr:cNvSpPr/>
      </xdr:nvSpPr>
      <xdr:spPr>
        <a:xfrm>
          <a:off x="2994660" y="8747760"/>
          <a:ext cx="5334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3</xdr:col>
      <xdr:colOff>15240</xdr:colOff>
      <xdr:row>96</xdr:row>
      <xdr:rowOff>7620</xdr:rowOff>
    </xdr:from>
    <xdr:to>
      <xdr:col>4</xdr:col>
      <xdr:colOff>594360</xdr:colOff>
      <xdr:row>102</xdr:row>
      <xdr:rowOff>160020</xdr:rowOff>
    </xdr:to>
    <xdr:sp macro="" textlink="">
      <xdr:nvSpPr>
        <xdr:cNvPr id="208" name="Rectangle 207">
          <a:extLst>
            <a:ext uri="{FF2B5EF4-FFF2-40B4-BE49-F238E27FC236}">
              <a16:creationId xmlns:a16="http://schemas.microsoft.com/office/drawing/2014/main" id="{00000000-0008-0000-1700-0000D0000000}"/>
            </a:ext>
          </a:extLst>
        </xdr:cNvPr>
        <xdr:cNvSpPr/>
      </xdr:nvSpPr>
      <xdr:spPr>
        <a:xfrm>
          <a:off x="1264920" y="275082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198120</xdr:colOff>
      <xdr:row>99</xdr:row>
      <xdr:rowOff>129540</xdr:rowOff>
    </xdr:from>
    <xdr:to>
      <xdr:col>6</xdr:col>
      <xdr:colOff>426720</xdr:colOff>
      <xdr:row>102</xdr:row>
      <xdr:rowOff>83820</xdr:rowOff>
    </xdr:to>
    <xdr:sp macro="" textlink="">
      <xdr:nvSpPr>
        <xdr:cNvPr id="209" name="Flowchart: Magnetic Disk 208">
          <a:extLst>
            <a:ext uri="{FF2B5EF4-FFF2-40B4-BE49-F238E27FC236}">
              <a16:creationId xmlns:a16="http://schemas.microsoft.com/office/drawing/2014/main" id="{00000000-0008-0000-1700-0000D1000000}"/>
            </a:ext>
          </a:extLst>
        </xdr:cNvPr>
        <xdr:cNvSpPr/>
      </xdr:nvSpPr>
      <xdr:spPr>
        <a:xfrm>
          <a:off x="2667000" y="342138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96</xdr:row>
      <xdr:rowOff>0</xdr:rowOff>
    </xdr:from>
    <xdr:to>
      <xdr:col>10</xdr:col>
      <xdr:colOff>586740</xdr:colOff>
      <xdr:row>102</xdr:row>
      <xdr:rowOff>144780</xdr:rowOff>
    </xdr:to>
    <xdr:sp macro="" textlink="">
      <xdr:nvSpPr>
        <xdr:cNvPr id="210" name="Rectangle 209">
          <a:extLst>
            <a:ext uri="{FF2B5EF4-FFF2-40B4-BE49-F238E27FC236}">
              <a16:creationId xmlns:a16="http://schemas.microsoft.com/office/drawing/2014/main" id="{00000000-0008-0000-1700-0000D2000000}"/>
            </a:ext>
          </a:extLst>
        </xdr:cNvPr>
        <xdr:cNvSpPr/>
      </xdr:nvSpPr>
      <xdr:spPr>
        <a:xfrm>
          <a:off x="3665220" y="27432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96</xdr:row>
      <xdr:rowOff>114300</xdr:rowOff>
    </xdr:from>
    <xdr:to>
      <xdr:col>12</xdr:col>
      <xdr:colOff>533400</xdr:colOff>
      <xdr:row>102</xdr:row>
      <xdr:rowOff>137160</xdr:rowOff>
    </xdr:to>
    <xdr:sp macro="" textlink="">
      <xdr:nvSpPr>
        <xdr:cNvPr id="211" name="Flowchart: Magnetic Disk 210">
          <a:extLst>
            <a:ext uri="{FF2B5EF4-FFF2-40B4-BE49-F238E27FC236}">
              <a16:creationId xmlns:a16="http://schemas.microsoft.com/office/drawing/2014/main" id="{00000000-0008-0000-1700-0000D3000000}"/>
            </a:ext>
          </a:extLst>
        </xdr:cNvPr>
        <xdr:cNvSpPr/>
      </xdr:nvSpPr>
      <xdr:spPr>
        <a:xfrm>
          <a:off x="6431280" y="28575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196215</xdr:colOff>
      <xdr:row>97</xdr:row>
      <xdr:rowOff>47625</xdr:rowOff>
    </xdr:from>
    <xdr:to>
      <xdr:col>4</xdr:col>
      <xdr:colOff>466725</xdr:colOff>
      <xdr:row>99</xdr:row>
      <xdr:rowOff>47625</xdr:rowOff>
    </xdr:to>
    <xdr:sp macro="" textlink="">
      <xdr:nvSpPr>
        <xdr:cNvPr id="212" name="Rectangle 211">
          <a:extLst>
            <a:ext uri="{FF2B5EF4-FFF2-40B4-BE49-F238E27FC236}">
              <a16:creationId xmlns:a16="http://schemas.microsoft.com/office/drawing/2014/main" id="{00000000-0008-0000-1700-0000D4000000}"/>
            </a:ext>
          </a:extLst>
        </xdr:cNvPr>
        <xdr:cNvSpPr/>
      </xdr:nvSpPr>
      <xdr:spPr>
        <a:xfrm>
          <a:off x="1445895" y="29737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207645</xdr:colOff>
      <xdr:row>99</xdr:row>
      <xdr:rowOff>165735</xdr:rowOff>
    </xdr:from>
    <xdr:to>
      <xdr:col>4</xdr:col>
      <xdr:colOff>478155</xdr:colOff>
      <xdr:row>102</xdr:row>
      <xdr:rowOff>104775</xdr:rowOff>
    </xdr:to>
    <xdr:sp macro="" textlink="">
      <xdr:nvSpPr>
        <xdr:cNvPr id="213" name="Rectangle 212">
          <a:extLst>
            <a:ext uri="{FF2B5EF4-FFF2-40B4-BE49-F238E27FC236}">
              <a16:creationId xmlns:a16="http://schemas.microsoft.com/office/drawing/2014/main" id="{00000000-0008-0000-1700-0000D5000000}"/>
            </a:ext>
          </a:extLst>
        </xdr:cNvPr>
        <xdr:cNvSpPr/>
      </xdr:nvSpPr>
      <xdr:spPr>
        <a:xfrm>
          <a:off x="1457325" y="345757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571500</xdr:colOff>
      <xdr:row>98</xdr:row>
      <xdr:rowOff>137160</xdr:rowOff>
    </xdr:from>
    <xdr:to>
      <xdr:col>4</xdr:col>
      <xdr:colOff>99060</xdr:colOff>
      <xdr:row>100</xdr:row>
      <xdr:rowOff>76200</xdr:rowOff>
    </xdr:to>
    <xdr:sp macro="" textlink="">
      <xdr:nvSpPr>
        <xdr:cNvPr id="214" name="Right Arrow 213">
          <a:extLst>
            <a:ext uri="{FF2B5EF4-FFF2-40B4-BE49-F238E27FC236}">
              <a16:creationId xmlns:a16="http://schemas.microsoft.com/office/drawing/2014/main" id="{00000000-0008-0000-1700-0000D6000000}"/>
            </a:ext>
          </a:extLst>
        </xdr:cNvPr>
        <xdr:cNvSpPr/>
      </xdr:nvSpPr>
      <xdr:spPr>
        <a:xfrm rot="5400000">
          <a:off x="1737360" y="332994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373380</xdr:colOff>
      <xdr:row>100</xdr:row>
      <xdr:rowOff>175260</xdr:rowOff>
    </xdr:from>
    <xdr:to>
      <xdr:col>5</xdr:col>
      <xdr:colOff>358140</xdr:colOff>
      <xdr:row>101</xdr:row>
      <xdr:rowOff>129540</xdr:rowOff>
    </xdr:to>
    <xdr:sp macro="" textlink="">
      <xdr:nvSpPr>
        <xdr:cNvPr id="233" name="Right Arrow 232">
          <a:extLst>
            <a:ext uri="{FF2B5EF4-FFF2-40B4-BE49-F238E27FC236}">
              <a16:creationId xmlns:a16="http://schemas.microsoft.com/office/drawing/2014/main" id="{00000000-0008-0000-1700-0000E9000000}"/>
            </a:ext>
          </a:extLst>
        </xdr:cNvPr>
        <xdr:cNvSpPr/>
      </xdr:nvSpPr>
      <xdr:spPr>
        <a:xfrm>
          <a:off x="2232660" y="364998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411480</xdr:colOff>
      <xdr:row>97</xdr:row>
      <xdr:rowOff>175260</xdr:rowOff>
    </xdr:from>
    <xdr:to>
      <xdr:col>7</xdr:col>
      <xdr:colOff>53340</xdr:colOff>
      <xdr:row>98</xdr:row>
      <xdr:rowOff>114300</xdr:rowOff>
    </xdr:to>
    <xdr:sp macro="" textlink="">
      <xdr:nvSpPr>
        <xdr:cNvPr id="235" name="Right Arrow 234">
          <a:extLst>
            <a:ext uri="{FF2B5EF4-FFF2-40B4-BE49-F238E27FC236}">
              <a16:creationId xmlns:a16="http://schemas.microsoft.com/office/drawing/2014/main" id="{00000000-0008-0000-1700-0000EB000000}"/>
            </a:ext>
          </a:extLst>
        </xdr:cNvPr>
        <xdr:cNvSpPr/>
      </xdr:nvSpPr>
      <xdr:spPr>
        <a:xfrm>
          <a:off x="2270760" y="310134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97</xdr:row>
      <xdr:rowOff>60960</xdr:rowOff>
    </xdr:from>
    <xdr:to>
      <xdr:col>7</xdr:col>
      <xdr:colOff>457200</xdr:colOff>
      <xdr:row>102</xdr:row>
      <xdr:rowOff>26670</xdr:rowOff>
    </xdr:to>
    <xdr:sp macro="" textlink="">
      <xdr:nvSpPr>
        <xdr:cNvPr id="236" name="Rectangle 235">
          <a:extLst>
            <a:ext uri="{FF2B5EF4-FFF2-40B4-BE49-F238E27FC236}">
              <a16:creationId xmlns:a16="http://schemas.microsoft.com/office/drawing/2014/main" id="{00000000-0008-0000-1700-0000EC000000}"/>
            </a:ext>
          </a:extLst>
        </xdr:cNvPr>
        <xdr:cNvSpPr/>
      </xdr:nvSpPr>
      <xdr:spPr>
        <a:xfrm rot="16200000">
          <a:off x="3522345" y="32442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97</xdr:row>
      <xdr:rowOff>68580</xdr:rowOff>
    </xdr:from>
    <xdr:to>
      <xdr:col>8</xdr:col>
      <xdr:colOff>327660</xdr:colOff>
      <xdr:row>102</xdr:row>
      <xdr:rowOff>34290</xdr:rowOff>
    </xdr:to>
    <xdr:sp macro="" textlink="">
      <xdr:nvSpPr>
        <xdr:cNvPr id="237" name="Rectangle 236">
          <a:extLst>
            <a:ext uri="{FF2B5EF4-FFF2-40B4-BE49-F238E27FC236}">
              <a16:creationId xmlns:a16="http://schemas.microsoft.com/office/drawing/2014/main" id="{00000000-0008-0000-1700-0000ED000000}"/>
            </a:ext>
          </a:extLst>
        </xdr:cNvPr>
        <xdr:cNvSpPr/>
      </xdr:nvSpPr>
      <xdr:spPr>
        <a:xfrm rot="16200000">
          <a:off x="4002405" y="32518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97</xdr:row>
      <xdr:rowOff>66674</xdr:rowOff>
    </xdr:from>
    <xdr:to>
      <xdr:col>9</xdr:col>
      <xdr:colOff>586740</xdr:colOff>
      <xdr:row>99</xdr:row>
      <xdr:rowOff>144779</xdr:rowOff>
    </xdr:to>
    <xdr:sp macro="" textlink="">
      <xdr:nvSpPr>
        <xdr:cNvPr id="238" name="Rectangle 237">
          <a:extLst>
            <a:ext uri="{FF2B5EF4-FFF2-40B4-BE49-F238E27FC236}">
              <a16:creationId xmlns:a16="http://schemas.microsoft.com/office/drawing/2014/main" id="{00000000-0008-0000-1700-0000EE000000}"/>
            </a:ext>
          </a:extLst>
        </xdr:cNvPr>
        <xdr:cNvSpPr/>
      </xdr:nvSpPr>
      <xdr:spPr>
        <a:xfrm>
          <a:off x="4718685" y="29927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100</xdr:row>
      <xdr:rowOff>22860</xdr:rowOff>
    </xdr:from>
    <xdr:to>
      <xdr:col>9</xdr:col>
      <xdr:colOff>601980</xdr:colOff>
      <xdr:row>102</xdr:row>
      <xdr:rowOff>22860</xdr:rowOff>
    </xdr:to>
    <xdr:sp macro="" textlink="">
      <xdr:nvSpPr>
        <xdr:cNvPr id="239" name="Rectangle 238">
          <a:extLst>
            <a:ext uri="{FF2B5EF4-FFF2-40B4-BE49-F238E27FC236}">
              <a16:creationId xmlns:a16="http://schemas.microsoft.com/office/drawing/2014/main" id="{00000000-0008-0000-1700-0000EF000000}"/>
            </a:ext>
          </a:extLst>
        </xdr:cNvPr>
        <xdr:cNvSpPr/>
      </xdr:nvSpPr>
      <xdr:spPr>
        <a:xfrm>
          <a:off x="4709160" y="34975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97</xdr:row>
      <xdr:rowOff>68580</xdr:rowOff>
    </xdr:from>
    <xdr:to>
      <xdr:col>10</xdr:col>
      <xdr:colOff>533400</xdr:colOff>
      <xdr:row>102</xdr:row>
      <xdr:rowOff>34290</xdr:rowOff>
    </xdr:to>
    <xdr:sp macro="" textlink="">
      <xdr:nvSpPr>
        <xdr:cNvPr id="240" name="Rectangle 239">
          <a:extLst>
            <a:ext uri="{FF2B5EF4-FFF2-40B4-BE49-F238E27FC236}">
              <a16:creationId xmlns:a16="http://schemas.microsoft.com/office/drawing/2014/main" id="{00000000-0008-0000-1700-0000F0000000}"/>
            </a:ext>
          </a:extLst>
        </xdr:cNvPr>
        <xdr:cNvSpPr/>
      </xdr:nvSpPr>
      <xdr:spPr>
        <a:xfrm rot="16200000">
          <a:off x="5389245" y="32137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98</xdr:row>
      <xdr:rowOff>112396</xdr:rowOff>
    </xdr:from>
    <xdr:to>
      <xdr:col>10</xdr:col>
      <xdr:colOff>182880</xdr:colOff>
      <xdr:row>98</xdr:row>
      <xdr:rowOff>114300</xdr:rowOff>
    </xdr:to>
    <xdr:cxnSp macro="">
      <xdr:nvCxnSpPr>
        <xdr:cNvPr id="241" name="Straight Arrow Connector 240">
          <a:extLst>
            <a:ext uri="{FF2B5EF4-FFF2-40B4-BE49-F238E27FC236}">
              <a16:creationId xmlns:a16="http://schemas.microsoft.com/office/drawing/2014/main" id="{00000000-0008-0000-1700-0000F1000000}"/>
            </a:ext>
          </a:extLst>
        </xdr:cNvPr>
        <xdr:cNvCxnSpPr/>
      </xdr:nvCxnSpPr>
      <xdr:spPr>
        <a:xfrm>
          <a:off x="5394960" y="32213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98</xdr:row>
      <xdr:rowOff>99060</xdr:rowOff>
    </xdr:from>
    <xdr:to>
      <xdr:col>8</xdr:col>
      <xdr:colOff>533400</xdr:colOff>
      <xdr:row>98</xdr:row>
      <xdr:rowOff>100964</xdr:rowOff>
    </xdr:to>
    <xdr:cxnSp macro="">
      <xdr:nvCxnSpPr>
        <xdr:cNvPr id="242" name="Straight Arrow Connector 241">
          <a:extLst>
            <a:ext uri="{FF2B5EF4-FFF2-40B4-BE49-F238E27FC236}">
              <a16:creationId xmlns:a16="http://schemas.microsoft.com/office/drawing/2014/main" id="{00000000-0008-0000-1700-0000F2000000}"/>
            </a:ext>
          </a:extLst>
        </xdr:cNvPr>
        <xdr:cNvCxnSpPr/>
      </xdr:nvCxnSpPr>
      <xdr:spPr>
        <a:xfrm>
          <a:off x="4526280" y="32080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99</xdr:row>
      <xdr:rowOff>106680</xdr:rowOff>
    </xdr:from>
    <xdr:to>
      <xdr:col>8</xdr:col>
      <xdr:colOff>68580</xdr:colOff>
      <xdr:row>99</xdr:row>
      <xdr:rowOff>108584</xdr:rowOff>
    </xdr:to>
    <xdr:cxnSp macro="">
      <xdr:nvCxnSpPr>
        <xdr:cNvPr id="243" name="Straight Arrow Connector 242">
          <a:extLst>
            <a:ext uri="{FF2B5EF4-FFF2-40B4-BE49-F238E27FC236}">
              <a16:creationId xmlns:a16="http://schemas.microsoft.com/office/drawing/2014/main" id="{00000000-0008-0000-1700-0000F3000000}"/>
            </a:ext>
          </a:extLst>
        </xdr:cNvPr>
        <xdr:cNvCxnSpPr/>
      </xdr:nvCxnSpPr>
      <xdr:spPr>
        <a:xfrm>
          <a:off x="4061460" y="33985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99</xdr:row>
      <xdr:rowOff>53340</xdr:rowOff>
    </xdr:from>
    <xdr:to>
      <xdr:col>9</xdr:col>
      <xdr:colOff>182880</xdr:colOff>
      <xdr:row>100</xdr:row>
      <xdr:rowOff>137160</xdr:rowOff>
    </xdr:to>
    <xdr:cxnSp macro="">
      <xdr:nvCxnSpPr>
        <xdr:cNvPr id="244" name="Straight Arrow Connector 243">
          <a:extLst>
            <a:ext uri="{FF2B5EF4-FFF2-40B4-BE49-F238E27FC236}">
              <a16:creationId xmlns:a16="http://schemas.microsoft.com/office/drawing/2014/main" id="{00000000-0008-0000-1700-0000F4000000}"/>
            </a:ext>
          </a:extLst>
        </xdr:cNvPr>
        <xdr:cNvCxnSpPr/>
      </xdr:nvCxnSpPr>
      <xdr:spPr>
        <a:xfrm>
          <a:off x="5082540" y="33451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101</xdr:row>
      <xdr:rowOff>22860</xdr:rowOff>
    </xdr:from>
    <xdr:to>
      <xdr:col>10</xdr:col>
      <xdr:colOff>198120</xdr:colOff>
      <xdr:row>101</xdr:row>
      <xdr:rowOff>24764</xdr:rowOff>
    </xdr:to>
    <xdr:cxnSp macro="">
      <xdr:nvCxnSpPr>
        <xdr:cNvPr id="245" name="Straight Arrow Connector 244">
          <a:extLst>
            <a:ext uri="{FF2B5EF4-FFF2-40B4-BE49-F238E27FC236}">
              <a16:creationId xmlns:a16="http://schemas.microsoft.com/office/drawing/2014/main" id="{00000000-0008-0000-1700-0000F5000000}"/>
            </a:ext>
          </a:extLst>
        </xdr:cNvPr>
        <xdr:cNvCxnSpPr/>
      </xdr:nvCxnSpPr>
      <xdr:spPr>
        <a:xfrm>
          <a:off x="5410200" y="36804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99</xdr:row>
      <xdr:rowOff>7620</xdr:rowOff>
    </xdr:from>
    <xdr:to>
      <xdr:col>11</xdr:col>
      <xdr:colOff>381000</xdr:colOff>
      <xdr:row>99</xdr:row>
      <xdr:rowOff>152400</xdr:rowOff>
    </xdr:to>
    <xdr:sp macro="" textlink="">
      <xdr:nvSpPr>
        <xdr:cNvPr id="246" name="Right Arrow 245">
          <a:extLst>
            <a:ext uri="{FF2B5EF4-FFF2-40B4-BE49-F238E27FC236}">
              <a16:creationId xmlns:a16="http://schemas.microsoft.com/office/drawing/2014/main" id="{00000000-0008-0000-1700-0000F6000000}"/>
            </a:ext>
          </a:extLst>
        </xdr:cNvPr>
        <xdr:cNvSpPr/>
      </xdr:nvSpPr>
      <xdr:spPr>
        <a:xfrm>
          <a:off x="6126480" y="32994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243840</xdr:colOff>
      <xdr:row>96</xdr:row>
      <xdr:rowOff>121920</xdr:rowOff>
    </xdr:from>
    <xdr:to>
      <xdr:col>6</xdr:col>
      <xdr:colOff>358140</xdr:colOff>
      <xdr:row>99</xdr:row>
      <xdr:rowOff>53340</xdr:rowOff>
    </xdr:to>
    <xdr:sp macro="" textlink="">
      <xdr:nvSpPr>
        <xdr:cNvPr id="247" name="Flowchart: Document 246">
          <a:extLst>
            <a:ext uri="{FF2B5EF4-FFF2-40B4-BE49-F238E27FC236}">
              <a16:creationId xmlns:a16="http://schemas.microsoft.com/office/drawing/2014/main" id="{00000000-0008-0000-1700-0000F7000000}"/>
            </a:ext>
          </a:extLst>
        </xdr:cNvPr>
        <xdr:cNvSpPr/>
      </xdr:nvSpPr>
      <xdr:spPr>
        <a:xfrm>
          <a:off x="2712720" y="28651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3</xdr:col>
      <xdr:colOff>22860</xdr:colOff>
      <xdr:row>16</xdr:row>
      <xdr:rowOff>114300</xdr:rowOff>
    </xdr:from>
    <xdr:to>
      <xdr:col>4</xdr:col>
      <xdr:colOff>601980</xdr:colOff>
      <xdr:row>23</xdr:row>
      <xdr:rowOff>83820</xdr:rowOff>
    </xdr:to>
    <xdr:sp macro="" textlink="">
      <xdr:nvSpPr>
        <xdr:cNvPr id="251" name="Rectangle 250">
          <a:extLst>
            <a:ext uri="{FF2B5EF4-FFF2-40B4-BE49-F238E27FC236}">
              <a16:creationId xmlns:a16="http://schemas.microsoft.com/office/drawing/2014/main" id="{00000000-0008-0000-1700-0000FB000000}"/>
            </a:ext>
          </a:extLst>
        </xdr:cNvPr>
        <xdr:cNvSpPr/>
      </xdr:nvSpPr>
      <xdr:spPr>
        <a:xfrm>
          <a:off x="1272540" y="174879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274320</xdr:colOff>
      <xdr:row>19</xdr:row>
      <xdr:rowOff>144780</xdr:rowOff>
    </xdr:from>
    <xdr:to>
      <xdr:col>6</xdr:col>
      <xdr:colOff>502920</xdr:colOff>
      <xdr:row>22</xdr:row>
      <xdr:rowOff>53340</xdr:rowOff>
    </xdr:to>
    <xdr:sp macro="" textlink="">
      <xdr:nvSpPr>
        <xdr:cNvPr id="252" name="Flowchart: Magnetic Disk 251">
          <a:extLst>
            <a:ext uri="{FF2B5EF4-FFF2-40B4-BE49-F238E27FC236}">
              <a16:creationId xmlns:a16="http://schemas.microsoft.com/office/drawing/2014/main" id="{00000000-0008-0000-1700-0000FC000000}"/>
            </a:ext>
          </a:extLst>
        </xdr:cNvPr>
        <xdr:cNvSpPr/>
      </xdr:nvSpPr>
      <xdr:spPr>
        <a:xfrm>
          <a:off x="2743200" y="180670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16</xdr:row>
      <xdr:rowOff>0</xdr:rowOff>
    </xdr:from>
    <xdr:to>
      <xdr:col>10</xdr:col>
      <xdr:colOff>586740</xdr:colOff>
      <xdr:row>22</xdr:row>
      <xdr:rowOff>144780</xdr:rowOff>
    </xdr:to>
    <xdr:sp macro="" textlink="">
      <xdr:nvSpPr>
        <xdr:cNvPr id="253" name="Rectangle 252">
          <a:extLst>
            <a:ext uri="{FF2B5EF4-FFF2-40B4-BE49-F238E27FC236}">
              <a16:creationId xmlns:a16="http://schemas.microsoft.com/office/drawing/2014/main" id="{00000000-0008-0000-1700-0000FD000000}"/>
            </a:ext>
          </a:extLst>
        </xdr:cNvPr>
        <xdr:cNvSpPr/>
      </xdr:nvSpPr>
      <xdr:spPr>
        <a:xfrm>
          <a:off x="3665220" y="173736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16</xdr:row>
      <xdr:rowOff>114300</xdr:rowOff>
    </xdr:from>
    <xdr:to>
      <xdr:col>12</xdr:col>
      <xdr:colOff>533400</xdr:colOff>
      <xdr:row>22</xdr:row>
      <xdr:rowOff>137160</xdr:rowOff>
    </xdr:to>
    <xdr:sp macro="" textlink="">
      <xdr:nvSpPr>
        <xdr:cNvPr id="254" name="Flowchart: Magnetic Disk 253">
          <a:extLst>
            <a:ext uri="{FF2B5EF4-FFF2-40B4-BE49-F238E27FC236}">
              <a16:creationId xmlns:a16="http://schemas.microsoft.com/office/drawing/2014/main" id="{00000000-0008-0000-1700-0000FE000000}"/>
            </a:ext>
          </a:extLst>
        </xdr:cNvPr>
        <xdr:cNvSpPr/>
      </xdr:nvSpPr>
      <xdr:spPr>
        <a:xfrm>
          <a:off x="6431280" y="174879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196215</xdr:colOff>
      <xdr:row>17</xdr:row>
      <xdr:rowOff>139065</xdr:rowOff>
    </xdr:from>
    <xdr:to>
      <xdr:col>4</xdr:col>
      <xdr:colOff>466725</xdr:colOff>
      <xdr:row>19</xdr:row>
      <xdr:rowOff>139065</xdr:rowOff>
    </xdr:to>
    <xdr:sp macro="" textlink="">
      <xdr:nvSpPr>
        <xdr:cNvPr id="255" name="Rectangle 254">
          <a:extLst>
            <a:ext uri="{FF2B5EF4-FFF2-40B4-BE49-F238E27FC236}">
              <a16:creationId xmlns:a16="http://schemas.microsoft.com/office/drawing/2014/main" id="{00000000-0008-0000-1700-0000FF000000}"/>
            </a:ext>
          </a:extLst>
        </xdr:cNvPr>
        <xdr:cNvSpPr/>
      </xdr:nvSpPr>
      <xdr:spPr>
        <a:xfrm>
          <a:off x="1445895" y="176955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192405</xdr:colOff>
      <xdr:row>20</xdr:row>
      <xdr:rowOff>36195</xdr:rowOff>
    </xdr:from>
    <xdr:to>
      <xdr:col>4</xdr:col>
      <xdr:colOff>462915</xdr:colOff>
      <xdr:row>22</xdr:row>
      <xdr:rowOff>158115</xdr:rowOff>
    </xdr:to>
    <xdr:sp macro="" textlink="">
      <xdr:nvSpPr>
        <xdr:cNvPr id="256" name="Rectangle 255">
          <a:extLst>
            <a:ext uri="{FF2B5EF4-FFF2-40B4-BE49-F238E27FC236}">
              <a16:creationId xmlns:a16="http://schemas.microsoft.com/office/drawing/2014/main" id="{00000000-0008-0000-1700-000000010000}"/>
            </a:ext>
          </a:extLst>
        </xdr:cNvPr>
        <xdr:cNvSpPr/>
      </xdr:nvSpPr>
      <xdr:spPr>
        <a:xfrm>
          <a:off x="1442085" y="181413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556260</xdr:colOff>
      <xdr:row>19</xdr:row>
      <xdr:rowOff>22860</xdr:rowOff>
    </xdr:from>
    <xdr:to>
      <xdr:col>4</xdr:col>
      <xdr:colOff>83820</xdr:colOff>
      <xdr:row>20</xdr:row>
      <xdr:rowOff>144780</xdr:rowOff>
    </xdr:to>
    <xdr:sp macro="" textlink="">
      <xdr:nvSpPr>
        <xdr:cNvPr id="257" name="Right Arrow 256">
          <a:extLst>
            <a:ext uri="{FF2B5EF4-FFF2-40B4-BE49-F238E27FC236}">
              <a16:creationId xmlns:a16="http://schemas.microsoft.com/office/drawing/2014/main" id="{00000000-0008-0000-1700-000001010000}"/>
            </a:ext>
          </a:extLst>
        </xdr:cNvPr>
        <xdr:cNvSpPr/>
      </xdr:nvSpPr>
      <xdr:spPr>
        <a:xfrm rot="5400000">
          <a:off x="1722120" y="180289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403860</xdr:colOff>
      <xdr:row>20</xdr:row>
      <xdr:rowOff>160020</xdr:rowOff>
    </xdr:from>
    <xdr:to>
      <xdr:col>5</xdr:col>
      <xdr:colOff>388620</xdr:colOff>
      <xdr:row>21</xdr:row>
      <xdr:rowOff>114300</xdr:rowOff>
    </xdr:to>
    <xdr:sp macro="" textlink="">
      <xdr:nvSpPr>
        <xdr:cNvPr id="258" name="Right Arrow 257">
          <a:extLst>
            <a:ext uri="{FF2B5EF4-FFF2-40B4-BE49-F238E27FC236}">
              <a16:creationId xmlns:a16="http://schemas.microsoft.com/office/drawing/2014/main" id="{00000000-0008-0000-1700-000002010000}"/>
            </a:ext>
          </a:extLst>
        </xdr:cNvPr>
        <xdr:cNvSpPr/>
      </xdr:nvSpPr>
      <xdr:spPr>
        <a:xfrm>
          <a:off x="2263140" y="1826514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17</xdr:row>
      <xdr:rowOff>60960</xdr:rowOff>
    </xdr:from>
    <xdr:to>
      <xdr:col>7</xdr:col>
      <xdr:colOff>457200</xdr:colOff>
      <xdr:row>22</xdr:row>
      <xdr:rowOff>26670</xdr:rowOff>
    </xdr:to>
    <xdr:sp macro="" textlink="">
      <xdr:nvSpPr>
        <xdr:cNvPr id="259" name="Rectangle 258">
          <a:extLst>
            <a:ext uri="{FF2B5EF4-FFF2-40B4-BE49-F238E27FC236}">
              <a16:creationId xmlns:a16="http://schemas.microsoft.com/office/drawing/2014/main" id="{00000000-0008-0000-1700-000003010000}"/>
            </a:ext>
          </a:extLst>
        </xdr:cNvPr>
        <xdr:cNvSpPr/>
      </xdr:nvSpPr>
      <xdr:spPr>
        <a:xfrm rot="16200000">
          <a:off x="3522345" y="178746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17</xdr:row>
      <xdr:rowOff>68580</xdr:rowOff>
    </xdr:from>
    <xdr:to>
      <xdr:col>8</xdr:col>
      <xdr:colOff>327660</xdr:colOff>
      <xdr:row>22</xdr:row>
      <xdr:rowOff>34290</xdr:rowOff>
    </xdr:to>
    <xdr:sp macro="" textlink="">
      <xdr:nvSpPr>
        <xdr:cNvPr id="260" name="Rectangle 259">
          <a:extLst>
            <a:ext uri="{FF2B5EF4-FFF2-40B4-BE49-F238E27FC236}">
              <a16:creationId xmlns:a16="http://schemas.microsoft.com/office/drawing/2014/main" id="{00000000-0008-0000-1700-000004010000}"/>
            </a:ext>
          </a:extLst>
        </xdr:cNvPr>
        <xdr:cNvSpPr/>
      </xdr:nvSpPr>
      <xdr:spPr>
        <a:xfrm rot="16200000">
          <a:off x="4002405" y="178822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17</xdr:row>
      <xdr:rowOff>66674</xdr:rowOff>
    </xdr:from>
    <xdr:to>
      <xdr:col>9</xdr:col>
      <xdr:colOff>586740</xdr:colOff>
      <xdr:row>19</xdr:row>
      <xdr:rowOff>144779</xdr:rowOff>
    </xdr:to>
    <xdr:sp macro="" textlink="">
      <xdr:nvSpPr>
        <xdr:cNvPr id="261" name="Rectangle 260">
          <a:extLst>
            <a:ext uri="{FF2B5EF4-FFF2-40B4-BE49-F238E27FC236}">
              <a16:creationId xmlns:a16="http://schemas.microsoft.com/office/drawing/2014/main" id="{00000000-0008-0000-1700-000005010000}"/>
            </a:ext>
          </a:extLst>
        </xdr:cNvPr>
        <xdr:cNvSpPr/>
      </xdr:nvSpPr>
      <xdr:spPr>
        <a:xfrm>
          <a:off x="4718685" y="176231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20</xdr:row>
      <xdr:rowOff>22860</xdr:rowOff>
    </xdr:from>
    <xdr:to>
      <xdr:col>9</xdr:col>
      <xdr:colOff>601980</xdr:colOff>
      <xdr:row>22</xdr:row>
      <xdr:rowOff>22860</xdr:rowOff>
    </xdr:to>
    <xdr:sp macro="" textlink="">
      <xdr:nvSpPr>
        <xdr:cNvPr id="262" name="Rectangle 261">
          <a:extLst>
            <a:ext uri="{FF2B5EF4-FFF2-40B4-BE49-F238E27FC236}">
              <a16:creationId xmlns:a16="http://schemas.microsoft.com/office/drawing/2014/main" id="{00000000-0008-0000-1700-000006010000}"/>
            </a:ext>
          </a:extLst>
        </xdr:cNvPr>
        <xdr:cNvSpPr/>
      </xdr:nvSpPr>
      <xdr:spPr>
        <a:xfrm>
          <a:off x="4709160" y="181279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17</xdr:row>
      <xdr:rowOff>68580</xdr:rowOff>
    </xdr:from>
    <xdr:to>
      <xdr:col>10</xdr:col>
      <xdr:colOff>533400</xdr:colOff>
      <xdr:row>22</xdr:row>
      <xdr:rowOff>34290</xdr:rowOff>
    </xdr:to>
    <xdr:sp macro="" textlink="">
      <xdr:nvSpPr>
        <xdr:cNvPr id="263" name="Rectangle 262">
          <a:extLst>
            <a:ext uri="{FF2B5EF4-FFF2-40B4-BE49-F238E27FC236}">
              <a16:creationId xmlns:a16="http://schemas.microsoft.com/office/drawing/2014/main" id="{00000000-0008-0000-1700-000007010000}"/>
            </a:ext>
          </a:extLst>
        </xdr:cNvPr>
        <xdr:cNvSpPr/>
      </xdr:nvSpPr>
      <xdr:spPr>
        <a:xfrm rot="16200000">
          <a:off x="5389245" y="178441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18</xdr:row>
      <xdr:rowOff>112396</xdr:rowOff>
    </xdr:from>
    <xdr:to>
      <xdr:col>10</xdr:col>
      <xdr:colOff>182880</xdr:colOff>
      <xdr:row>18</xdr:row>
      <xdr:rowOff>114300</xdr:rowOff>
    </xdr:to>
    <xdr:cxnSp macro="">
      <xdr:nvCxnSpPr>
        <xdr:cNvPr id="264" name="Straight Arrow Connector 263">
          <a:extLst>
            <a:ext uri="{FF2B5EF4-FFF2-40B4-BE49-F238E27FC236}">
              <a16:creationId xmlns:a16="http://schemas.microsoft.com/office/drawing/2014/main" id="{00000000-0008-0000-1700-000008010000}"/>
            </a:ext>
          </a:extLst>
        </xdr:cNvPr>
        <xdr:cNvCxnSpPr/>
      </xdr:nvCxnSpPr>
      <xdr:spPr>
        <a:xfrm>
          <a:off x="5394960" y="178517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18</xdr:row>
      <xdr:rowOff>99060</xdr:rowOff>
    </xdr:from>
    <xdr:to>
      <xdr:col>8</xdr:col>
      <xdr:colOff>533400</xdr:colOff>
      <xdr:row>18</xdr:row>
      <xdr:rowOff>100964</xdr:rowOff>
    </xdr:to>
    <xdr:cxnSp macro="">
      <xdr:nvCxnSpPr>
        <xdr:cNvPr id="265" name="Straight Arrow Connector 264">
          <a:extLst>
            <a:ext uri="{FF2B5EF4-FFF2-40B4-BE49-F238E27FC236}">
              <a16:creationId xmlns:a16="http://schemas.microsoft.com/office/drawing/2014/main" id="{00000000-0008-0000-1700-000009010000}"/>
            </a:ext>
          </a:extLst>
        </xdr:cNvPr>
        <xdr:cNvCxnSpPr/>
      </xdr:nvCxnSpPr>
      <xdr:spPr>
        <a:xfrm>
          <a:off x="4526280" y="178384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19</xdr:row>
      <xdr:rowOff>106680</xdr:rowOff>
    </xdr:from>
    <xdr:to>
      <xdr:col>8</xdr:col>
      <xdr:colOff>68580</xdr:colOff>
      <xdr:row>19</xdr:row>
      <xdr:rowOff>108584</xdr:rowOff>
    </xdr:to>
    <xdr:cxnSp macro="">
      <xdr:nvCxnSpPr>
        <xdr:cNvPr id="266" name="Straight Arrow Connector 265">
          <a:extLst>
            <a:ext uri="{FF2B5EF4-FFF2-40B4-BE49-F238E27FC236}">
              <a16:creationId xmlns:a16="http://schemas.microsoft.com/office/drawing/2014/main" id="{00000000-0008-0000-1700-00000A010000}"/>
            </a:ext>
          </a:extLst>
        </xdr:cNvPr>
        <xdr:cNvCxnSpPr/>
      </xdr:nvCxnSpPr>
      <xdr:spPr>
        <a:xfrm>
          <a:off x="4061460" y="180289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19</xdr:row>
      <xdr:rowOff>53340</xdr:rowOff>
    </xdr:from>
    <xdr:to>
      <xdr:col>9</xdr:col>
      <xdr:colOff>182880</xdr:colOff>
      <xdr:row>20</xdr:row>
      <xdr:rowOff>137160</xdr:rowOff>
    </xdr:to>
    <xdr:cxnSp macro="">
      <xdr:nvCxnSpPr>
        <xdr:cNvPr id="267" name="Straight Arrow Connector 266">
          <a:extLst>
            <a:ext uri="{FF2B5EF4-FFF2-40B4-BE49-F238E27FC236}">
              <a16:creationId xmlns:a16="http://schemas.microsoft.com/office/drawing/2014/main" id="{00000000-0008-0000-1700-00000B010000}"/>
            </a:ext>
          </a:extLst>
        </xdr:cNvPr>
        <xdr:cNvCxnSpPr/>
      </xdr:nvCxnSpPr>
      <xdr:spPr>
        <a:xfrm>
          <a:off x="5082540" y="179755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21</xdr:row>
      <xdr:rowOff>22860</xdr:rowOff>
    </xdr:from>
    <xdr:to>
      <xdr:col>10</xdr:col>
      <xdr:colOff>198120</xdr:colOff>
      <xdr:row>21</xdr:row>
      <xdr:rowOff>24764</xdr:rowOff>
    </xdr:to>
    <xdr:cxnSp macro="">
      <xdr:nvCxnSpPr>
        <xdr:cNvPr id="268" name="Straight Arrow Connector 267">
          <a:extLst>
            <a:ext uri="{FF2B5EF4-FFF2-40B4-BE49-F238E27FC236}">
              <a16:creationId xmlns:a16="http://schemas.microsoft.com/office/drawing/2014/main" id="{00000000-0008-0000-1700-00000C010000}"/>
            </a:ext>
          </a:extLst>
        </xdr:cNvPr>
        <xdr:cNvCxnSpPr/>
      </xdr:nvCxnSpPr>
      <xdr:spPr>
        <a:xfrm>
          <a:off x="5410200" y="183108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19</xdr:row>
      <xdr:rowOff>7620</xdr:rowOff>
    </xdr:from>
    <xdr:to>
      <xdr:col>11</xdr:col>
      <xdr:colOff>381000</xdr:colOff>
      <xdr:row>19</xdr:row>
      <xdr:rowOff>152400</xdr:rowOff>
    </xdr:to>
    <xdr:sp macro="" textlink="">
      <xdr:nvSpPr>
        <xdr:cNvPr id="269" name="Right Arrow 268">
          <a:extLst>
            <a:ext uri="{FF2B5EF4-FFF2-40B4-BE49-F238E27FC236}">
              <a16:creationId xmlns:a16="http://schemas.microsoft.com/office/drawing/2014/main" id="{00000000-0008-0000-1700-00000D010000}"/>
            </a:ext>
          </a:extLst>
        </xdr:cNvPr>
        <xdr:cNvSpPr/>
      </xdr:nvSpPr>
      <xdr:spPr>
        <a:xfrm>
          <a:off x="6126480" y="179298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320040</xdr:colOff>
      <xdr:row>16</xdr:row>
      <xdr:rowOff>76200</xdr:rowOff>
    </xdr:from>
    <xdr:to>
      <xdr:col>6</xdr:col>
      <xdr:colOff>434340</xdr:colOff>
      <xdr:row>19</xdr:row>
      <xdr:rowOff>7620</xdr:rowOff>
    </xdr:to>
    <xdr:sp macro="" textlink="">
      <xdr:nvSpPr>
        <xdr:cNvPr id="273" name="Flowchart: Document 272">
          <a:extLst>
            <a:ext uri="{FF2B5EF4-FFF2-40B4-BE49-F238E27FC236}">
              <a16:creationId xmlns:a16="http://schemas.microsoft.com/office/drawing/2014/main" id="{00000000-0008-0000-1700-000011010000}"/>
            </a:ext>
          </a:extLst>
        </xdr:cNvPr>
        <xdr:cNvSpPr/>
      </xdr:nvSpPr>
      <xdr:spPr>
        <a:xfrm>
          <a:off x="2788920" y="174498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6</xdr:col>
      <xdr:colOff>22860</xdr:colOff>
      <xdr:row>18</xdr:row>
      <xdr:rowOff>30480</xdr:rowOff>
    </xdr:from>
    <xdr:to>
      <xdr:col>6</xdr:col>
      <xdr:colOff>129540</xdr:colOff>
      <xdr:row>20</xdr:row>
      <xdr:rowOff>22860</xdr:rowOff>
    </xdr:to>
    <xdr:sp macro="" textlink="">
      <xdr:nvSpPr>
        <xdr:cNvPr id="274" name="Right Arrow 273">
          <a:extLst>
            <a:ext uri="{FF2B5EF4-FFF2-40B4-BE49-F238E27FC236}">
              <a16:creationId xmlns:a16="http://schemas.microsoft.com/office/drawing/2014/main" id="{00000000-0008-0000-1700-000012010000}"/>
            </a:ext>
          </a:extLst>
        </xdr:cNvPr>
        <xdr:cNvSpPr/>
      </xdr:nvSpPr>
      <xdr:spPr>
        <a:xfrm rot="16200000">
          <a:off x="2975610" y="1789557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297180</xdr:colOff>
      <xdr:row>17</xdr:row>
      <xdr:rowOff>99060</xdr:rowOff>
    </xdr:from>
    <xdr:to>
      <xdr:col>7</xdr:col>
      <xdr:colOff>68580</xdr:colOff>
      <xdr:row>18</xdr:row>
      <xdr:rowOff>60960</xdr:rowOff>
    </xdr:to>
    <xdr:sp macro="" textlink="">
      <xdr:nvSpPr>
        <xdr:cNvPr id="275" name="Right Arrow 274">
          <a:extLst>
            <a:ext uri="{FF2B5EF4-FFF2-40B4-BE49-F238E27FC236}">
              <a16:creationId xmlns:a16="http://schemas.microsoft.com/office/drawing/2014/main" id="{00000000-0008-0000-1700-000013010000}"/>
            </a:ext>
          </a:extLst>
        </xdr:cNvPr>
        <xdr:cNvSpPr/>
      </xdr:nvSpPr>
      <xdr:spPr>
        <a:xfrm>
          <a:off x="3375660" y="176555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22860</xdr:colOff>
      <xdr:row>32</xdr:row>
      <xdr:rowOff>114300</xdr:rowOff>
    </xdr:from>
    <xdr:to>
      <xdr:col>4</xdr:col>
      <xdr:colOff>601980</xdr:colOff>
      <xdr:row>39</xdr:row>
      <xdr:rowOff>83820</xdr:rowOff>
    </xdr:to>
    <xdr:sp macro="" textlink="">
      <xdr:nvSpPr>
        <xdr:cNvPr id="276" name="Rectangle 275">
          <a:extLst>
            <a:ext uri="{FF2B5EF4-FFF2-40B4-BE49-F238E27FC236}">
              <a16:creationId xmlns:a16="http://schemas.microsoft.com/office/drawing/2014/main" id="{00000000-0008-0000-1700-000014010000}"/>
            </a:ext>
          </a:extLst>
        </xdr:cNvPr>
        <xdr:cNvSpPr/>
      </xdr:nvSpPr>
      <xdr:spPr>
        <a:xfrm>
          <a:off x="1272540" y="174879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274320</xdr:colOff>
      <xdr:row>35</xdr:row>
      <xdr:rowOff>144780</xdr:rowOff>
    </xdr:from>
    <xdr:to>
      <xdr:col>6</xdr:col>
      <xdr:colOff>502920</xdr:colOff>
      <xdr:row>38</xdr:row>
      <xdr:rowOff>53340</xdr:rowOff>
    </xdr:to>
    <xdr:sp macro="" textlink="">
      <xdr:nvSpPr>
        <xdr:cNvPr id="277" name="Flowchart: Magnetic Disk 276">
          <a:extLst>
            <a:ext uri="{FF2B5EF4-FFF2-40B4-BE49-F238E27FC236}">
              <a16:creationId xmlns:a16="http://schemas.microsoft.com/office/drawing/2014/main" id="{00000000-0008-0000-1700-000015010000}"/>
            </a:ext>
          </a:extLst>
        </xdr:cNvPr>
        <xdr:cNvSpPr/>
      </xdr:nvSpPr>
      <xdr:spPr>
        <a:xfrm>
          <a:off x="2743200" y="180670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32</xdr:row>
      <xdr:rowOff>0</xdr:rowOff>
    </xdr:from>
    <xdr:to>
      <xdr:col>10</xdr:col>
      <xdr:colOff>586740</xdr:colOff>
      <xdr:row>38</xdr:row>
      <xdr:rowOff>144780</xdr:rowOff>
    </xdr:to>
    <xdr:sp macro="" textlink="">
      <xdr:nvSpPr>
        <xdr:cNvPr id="278" name="Rectangle 277">
          <a:extLst>
            <a:ext uri="{FF2B5EF4-FFF2-40B4-BE49-F238E27FC236}">
              <a16:creationId xmlns:a16="http://schemas.microsoft.com/office/drawing/2014/main" id="{00000000-0008-0000-1700-000016010000}"/>
            </a:ext>
          </a:extLst>
        </xdr:cNvPr>
        <xdr:cNvSpPr/>
      </xdr:nvSpPr>
      <xdr:spPr>
        <a:xfrm>
          <a:off x="3665220" y="173736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32</xdr:row>
      <xdr:rowOff>114300</xdr:rowOff>
    </xdr:from>
    <xdr:to>
      <xdr:col>12</xdr:col>
      <xdr:colOff>533400</xdr:colOff>
      <xdr:row>38</xdr:row>
      <xdr:rowOff>137160</xdr:rowOff>
    </xdr:to>
    <xdr:sp macro="" textlink="">
      <xdr:nvSpPr>
        <xdr:cNvPr id="279" name="Flowchart: Magnetic Disk 278">
          <a:extLst>
            <a:ext uri="{FF2B5EF4-FFF2-40B4-BE49-F238E27FC236}">
              <a16:creationId xmlns:a16="http://schemas.microsoft.com/office/drawing/2014/main" id="{00000000-0008-0000-1700-000017010000}"/>
            </a:ext>
          </a:extLst>
        </xdr:cNvPr>
        <xdr:cNvSpPr/>
      </xdr:nvSpPr>
      <xdr:spPr>
        <a:xfrm>
          <a:off x="6431280" y="174879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196215</xdr:colOff>
      <xdr:row>33</xdr:row>
      <xdr:rowOff>139065</xdr:rowOff>
    </xdr:from>
    <xdr:to>
      <xdr:col>4</xdr:col>
      <xdr:colOff>466725</xdr:colOff>
      <xdr:row>35</xdr:row>
      <xdr:rowOff>139065</xdr:rowOff>
    </xdr:to>
    <xdr:sp macro="" textlink="">
      <xdr:nvSpPr>
        <xdr:cNvPr id="280" name="Rectangle 279">
          <a:extLst>
            <a:ext uri="{FF2B5EF4-FFF2-40B4-BE49-F238E27FC236}">
              <a16:creationId xmlns:a16="http://schemas.microsoft.com/office/drawing/2014/main" id="{00000000-0008-0000-1700-000018010000}"/>
            </a:ext>
          </a:extLst>
        </xdr:cNvPr>
        <xdr:cNvSpPr/>
      </xdr:nvSpPr>
      <xdr:spPr>
        <a:xfrm>
          <a:off x="1445895" y="176955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192405</xdr:colOff>
      <xdr:row>36</xdr:row>
      <xdr:rowOff>36195</xdr:rowOff>
    </xdr:from>
    <xdr:to>
      <xdr:col>4</xdr:col>
      <xdr:colOff>462915</xdr:colOff>
      <xdr:row>38</xdr:row>
      <xdr:rowOff>158115</xdr:rowOff>
    </xdr:to>
    <xdr:sp macro="" textlink="">
      <xdr:nvSpPr>
        <xdr:cNvPr id="281" name="Rectangle 280">
          <a:extLst>
            <a:ext uri="{FF2B5EF4-FFF2-40B4-BE49-F238E27FC236}">
              <a16:creationId xmlns:a16="http://schemas.microsoft.com/office/drawing/2014/main" id="{00000000-0008-0000-1700-000019010000}"/>
            </a:ext>
          </a:extLst>
        </xdr:cNvPr>
        <xdr:cNvSpPr/>
      </xdr:nvSpPr>
      <xdr:spPr>
        <a:xfrm>
          <a:off x="1442085" y="181413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556260</xdr:colOff>
      <xdr:row>35</xdr:row>
      <xdr:rowOff>22860</xdr:rowOff>
    </xdr:from>
    <xdr:to>
      <xdr:col>4</xdr:col>
      <xdr:colOff>83820</xdr:colOff>
      <xdr:row>36</xdr:row>
      <xdr:rowOff>144780</xdr:rowOff>
    </xdr:to>
    <xdr:sp macro="" textlink="">
      <xdr:nvSpPr>
        <xdr:cNvPr id="282" name="Right Arrow 281">
          <a:extLst>
            <a:ext uri="{FF2B5EF4-FFF2-40B4-BE49-F238E27FC236}">
              <a16:creationId xmlns:a16="http://schemas.microsoft.com/office/drawing/2014/main" id="{00000000-0008-0000-1700-00001A010000}"/>
            </a:ext>
          </a:extLst>
        </xdr:cNvPr>
        <xdr:cNvSpPr/>
      </xdr:nvSpPr>
      <xdr:spPr>
        <a:xfrm rot="5400000">
          <a:off x="1722120" y="180289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403860</xdr:colOff>
      <xdr:row>36</xdr:row>
      <xdr:rowOff>160020</xdr:rowOff>
    </xdr:from>
    <xdr:to>
      <xdr:col>5</xdr:col>
      <xdr:colOff>388620</xdr:colOff>
      <xdr:row>37</xdr:row>
      <xdr:rowOff>114300</xdr:rowOff>
    </xdr:to>
    <xdr:sp macro="" textlink="">
      <xdr:nvSpPr>
        <xdr:cNvPr id="283" name="Right Arrow 282">
          <a:extLst>
            <a:ext uri="{FF2B5EF4-FFF2-40B4-BE49-F238E27FC236}">
              <a16:creationId xmlns:a16="http://schemas.microsoft.com/office/drawing/2014/main" id="{00000000-0008-0000-1700-00001B010000}"/>
            </a:ext>
          </a:extLst>
        </xdr:cNvPr>
        <xdr:cNvSpPr/>
      </xdr:nvSpPr>
      <xdr:spPr>
        <a:xfrm>
          <a:off x="2263140" y="1826514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33</xdr:row>
      <xdr:rowOff>60960</xdr:rowOff>
    </xdr:from>
    <xdr:to>
      <xdr:col>7</xdr:col>
      <xdr:colOff>457200</xdr:colOff>
      <xdr:row>38</xdr:row>
      <xdr:rowOff>26670</xdr:rowOff>
    </xdr:to>
    <xdr:sp macro="" textlink="">
      <xdr:nvSpPr>
        <xdr:cNvPr id="284" name="Rectangle 283">
          <a:extLst>
            <a:ext uri="{FF2B5EF4-FFF2-40B4-BE49-F238E27FC236}">
              <a16:creationId xmlns:a16="http://schemas.microsoft.com/office/drawing/2014/main" id="{00000000-0008-0000-1700-00001C010000}"/>
            </a:ext>
          </a:extLst>
        </xdr:cNvPr>
        <xdr:cNvSpPr/>
      </xdr:nvSpPr>
      <xdr:spPr>
        <a:xfrm rot="16200000">
          <a:off x="3522345" y="178746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33</xdr:row>
      <xdr:rowOff>68580</xdr:rowOff>
    </xdr:from>
    <xdr:to>
      <xdr:col>8</xdr:col>
      <xdr:colOff>327660</xdr:colOff>
      <xdr:row>38</xdr:row>
      <xdr:rowOff>34290</xdr:rowOff>
    </xdr:to>
    <xdr:sp macro="" textlink="">
      <xdr:nvSpPr>
        <xdr:cNvPr id="285" name="Rectangle 284">
          <a:extLst>
            <a:ext uri="{FF2B5EF4-FFF2-40B4-BE49-F238E27FC236}">
              <a16:creationId xmlns:a16="http://schemas.microsoft.com/office/drawing/2014/main" id="{00000000-0008-0000-1700-00001D010000}"/>
            </a:ext>
          </a:extLst>
        </xdr:cNvPr>
        <xdr:cNvSpPr/>
      </xdr:nvSpPr>
      <xdr:spPr>
        <a:xfrm rot="16200000">
          <a:off x="4002405" y="178822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33</xdr:row>
      <xdr:rowOff>66674</xdr:rowOff>
    </xdr:from>
    <xdr:to>
      <xdr:col>9</xdr:col>
      <xdr:colOff>586740</xdr:colOff>
      <xdr:row>35</xdr:row>
      <xdr:rowOff>144779</xdr:rowOff>
    </xdr:to>
    <xdr:sp macro="" textlink="">
      <xdr:nvSpPr>
        <xdr:cNvPr id="286" name="Rectangle 285">
          <a:extLst>
            <a:ext uri="{FF2B5EF4-FFF2-40B4-BE49-F238E27FC236}">
              <a16:creationId xmlns:a16="http://schemas.microsoft.com/office/drawing/2014/main" id="{00000000-0008-0000-1700-00001E010000}"/>
            </a:ext>
          </a:extLst>
        </xdr:cNvPr>
        <xdr:cNvSpPr/>
      </xdr:nvSpPr>
      <xdr:spPr>
        <a:xfrm>
          <a:off x="4718685" y="176231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36</xdr:row>
      <xdr:rowOff>22860</xdr:rowOff>
    </xdr:from>
    <xdr:to>
      <xdr:col>9</xdr:col>
      <xdr:colOff>601980</xdr:colOff>
      <xdr:row>38</xdr:row>
      <xdr:rowOff>22860</xdr:rowOff>
    </xdr:to>
    <xdr:sp macro="" textlink="">
      <xdr:nvSpPr>
        <xdr:cNvPr id="287" name="Rectangle 286">
          <a:extLst>
            <a:ext uri="{FF2B5EF4-FFF2-40B4-BE49-F238E27FC236}">
              <a16:creationId xmlns:a16="http://schemas.microsoft.com/office/drawing/2014/main" id="{00000000-0008-0000-1700-00001F010000}"/>
            </a:ext>
          </a:extLst>
        </xdr:cNvPr>
        <xdr:cNvSpPr/>
      </xdr:nvSpPr>
      <xdr:spPr>
        <a:xfrm>
          <a:off x="4709160" y="181279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33</xdr:row>
      <xdr:rowOff>68580</xdr:rowOff>
    </xdr:from>
    <xdr:to>
      <xdr:col>10</xdr:col>
      <xdr:colOff>533400</xdr:colOff>
      <xdr:row>38</xdr:row>
      <xdr:rowOff>34290</xdr:rowOff>
    </xdr:to>
    <xdr:sp macro="" textlink="">
      <xdr:nvSpPr>
        <xdr:cNvPr id="288" name="Rectangle 287">
          <a:extLst>
            <a:ext uri="{FF2B5EF4-FFF2-40B4-BE49-F238E27FC236}">
              <a16:creationId xmlns:a16="http://schemas.microsoft.com/office/drawing/2014/main" id="{00000000-0008-0000-1700-000020010000}"/>
            </a:ext>
          </a:extLst>
        </xdr:cNvPr>
        <xdr:cNvSpPr/>
      </xdr:nvSpPr>
      <xdr:spPr>
        <a:xfrm rot="16200000">
          <a:off x="5389245" y="178441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34</xdr:row>
      <xdr:rowOff>112396</xdr:rowOff>
    </xdr:from>
    <xdr:to>
      <xdr:col>10</xdr:col>
      <xdr:colOff>182880</xdr:colOff>
      <xdr:row>34</xdr:row>
      <xdr:rowOff>114300</xdr:rowOff>
    </xdr:to>
    <xdr:cxnSp macro="">
      <xdr:nvCxnSpPr>
        <xdr:cNvPr id="289" name="Straight Arrow Connector 288">
          <a:extLst>
            <a:ext uri="{FF2B5EF4-FFF2-40B4-BE49-F238E27FC236}">
              <a16:creationId xmlns:a16="http://schemas.microsoft.com/office/drawing/2014/main" id="{00000000-0008-0000-1700-000021010000}"/>
            </a:ext>
          </a:extLst>
        </xdr:cNvPr>
        <xdr:cNvCxnSpPr/>
      </xdr:nvCxnSpPr>
      <xdr:spPr>
        <a:xfrm>
          <a:off x="5394960" y="178517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34</xdr:row>
      <xdr:rowOff>99060</xdr:rowOff>
    </xdr:from>
    <xdr:to>
      <xdr:col>8</xdr:col>
      <xdr:colOff>533400</xdr:colOff>
      <xdr:row>34</xdr:row>
      <xdr:rowOff>100964</xdr:rowOff>
    </xdr:to>
    <xdr:cxnSp macro="">
      <xdr:nvCxnSpPr>
        <xdr:cNvPr id="290" name="Straight Arrow Connector 289">
          <a:extLst>
            <a:ext uri="{FF2B5EF4-FFF2-40B4-BE49-F238E27FC236}">
              <a16:creationId xmlns:a16="http://schemas.microsoft.com/office/drawing/2014/main" id="{00000000-0008-0000-1700-000022010000}"/>
            </a:ext>
          </a:extLst>
        </xdr:cNvPr>
        <xdr:cNvCxnSpPr/>
      </xdr:nvCxnSpPr>
      <xdr:spPr>
        <a:xfrm>
          <a:off x="4526280" y="178384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35</xdr:row>
      <xdr:rowOff>106680</xdr:rowOff>
    </xdr:from>
    <xdr:to>
      <xdr:col>8</xdr:col>
      <xdr:colOff>68580</xdr:colOff>
      <xdr:row>35</xdr:row>
      <xdr:rowOff>108584</xdr:rowOff>
    </xdr:to>
    <xdr:cxnSp macro="">
      <xdr:nvCxnSpPr>
        <xdr:cNvPr id="291" name="Straight Arrow Connector 290">
          <a:extLst>
            <a:ext uri="{FF2B5EF4-FFF2-40B4-BE49-F238E27FC236}">
              <a16:creationId xmlns:a16="http://schemas.microsoft.com/office/drawing/2014/main" id="{00000000-0008-0000-1700-000023010000}"/>
            </a:ext>
          </a:extLst>
        </xdr:cNvPr>
        <xdr:cNvCxnSpPr/>
      </xdr:nvCxnSpPr>
      <xdr:spPr>
        <a:xfrm>
          <a:off x="4061460" y="180289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35</xdr:row>
      <xdr:rowOff>53340</xdr:rowOff>
    </xdr:from>
    <xdr:to>
      <xdr:col>9</xdr:col>
      <xdr:colOff>182880</xdr:colOff>
      <xdr:row>36</xdr:row>
      <xdr:rowOff>137160</xdr:rowOff>
    </xdr:to>
    <xdr:cxnSp macro="">
      <xdr:nvCxnSpPr>
        <xdr:cNvPr id="292" name="Straight Arrow Connector 291">
          <a:extLst>
            <a:ext uri="{FF2B5EF4-FFF2-40B4-BE49-F238E27FC236}">
              <a16:creationId xmlns:a16="http://schemas.microsoft.com/office/drawing/2014/main" id="{00000000-0008-0000-1700-000024010000}"/>
            </a:ext>
          </a:extLst>
        </xdr:cNvPr>
        <xdr:cNvCxnSpPr/>
      </xdr:nvCxnSpPr>
      <xdr:spPr>
        <a:xfrm>
          <a:off x="5082540" y="179755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37</xdr:row>
      <xdr:rowOff>22860</xdr:rowOff>
    </xdr:from>
    <xdr:to>
      <xdr:col>10</xdr:col>
      <xdr:colOff>198120</xdr:colOff>
      <xdr:row>37</xdr:row>
      <xdr:rowOff>24764</xdr:rowOff>
    </xdr:to>
    <xdr:cxnSp macro="">
      <xdr:nvCxnSpPr>
        <xdr:cNvPr id="293" name="Straight Arrow Connector 292">
          <a:extLst>
            <a:ext uri="{FF2B5EF4-FFF2-40B4-BE49-F238E27FC236}">
              <a16:creationId xmlns:a16="http://schemas.microsoft.com/office/drawing/2014/main" id="{00000000-0008-0000-1700-000025010000}"/>
            </a:ext>
          </a:extLst>
        </xdr:cNvPr>
        <xdr:cNvCxnSpPr/>
      </xdr:nvCxnSpPr>
      <xdr:spPr>
        <a:xfrm>
          <a:off x="5410200" y="183108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35</xdr:row>
      <xdr:rowOff>7620</xdr:rowOff>
    </xdr:from>
    <xdr:to>
      <xdr:col>11</xdr:col>
      <xdr:colOff>381000</xdr:colOff>
      <xdr:row>35</xdr:row>
      <xdr:rowOff>152400</xdr:rowOff>
    </xdr:to>
    <xdr:sp macro="" textlink="">
      <xdr:nvSpPr>
        <xdr:cNvPr id="294" name="Right Arrow 293">
          <a:extLst>
            <a:ext uri="{FF2B5EF4-FFF2-40B4-BE49-F238E27FC236}">
              <a16:creationId xmlns:a16="http://schemas.microsoft.com/office/drawing/2014/main" id="{00000000-0008-0000-1700-000026010000}"/>
            </a:ext>
          </a:extLst>
        </xdr:cNvPr>
        <xdr:cNvSpPr/>
      </xdr:nvSpPr>
      <xdr:spPr>
        <a:xfrm>
          <a:off x="6126480" y="179298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327660</xdr:colOff>
      <xdr:row>32</xdr:row>
      <xdr:rowOff>15240</xdr:rowOff>
    </xdr:from>
    <xdr:to>
      <xdr:col>6</xdr:col>
      <xdr:colOff>441960</xdr:colOff>
      <xdr:row>35</xdr:row>
      <xdr:rowOff>99060</xdr:rowOff>
    </xdr:to>
    <xdr:sp macro="" textlink="">
      <xdr:nvSpPr>
        <xdr:cNvPr id="295" name="Flowchart: Document 294">
          <a:extLst>
            <a:ext uri="{FF2B5EF4-FFF2-40B4-BE49-F238E27FC236}">
              <a16:creationId xmlns:a16="http://schemas.microsoft.com/office/drawing/2014/main" id="{00000000-0008-0000-1700-000027010000}"/>
            </a:ext>
          </a:extLst>
        </xdr:cNvPr>
        <xdr:cNvSpPr/>
      </xdr:nvSpPr>
      <xdr:spPr>
        <a:xfrm>
          <a:off x="2796540" y="17388840"/>
          <a:ext cx="723900" cy="6324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 CDB.TXT</a:t>
          </a:r>
        </a:p>
      </xdr:txBody>
    </xdr:sp>
    <xdr:clientData/>
  </xdr:twoCellAnchor>
  <xdr:twoCellAnchor>
    <xdr:from>
      <xdr:col>4</xdr:col>
      <xdr:colOff>351748</xdr:colOff>
      <xdr:row>35</xdr:row>
      <xdr:rowOff>69276</xdr:rowOff>
    </xdr:from>
    <xdr:to>
      <xdr:col>5</xdr:col>
      <xdr:colOff>473868</xdr:colOff>
      <xdr:row>35</xdr:row>
      <xdr:rowOff>168869</xdr:rowOff>
    </xdr:to>
    <xdr:sp macro="" textlink="">
      <xdr:nvSpPr>
        <xdr:cNvPr id="299" name="Right Arrow 298">
          <a:extLst>
            <a:ext uri="{FF2B5EF4-FFF2-40B4-BE49-F238E27FC236}">
              <a16:creationId xmlns:a16="http://schemas.microsoft.com/office/drawing/2014/main" id="{00000000-0008-0000-1700-00002B010000}"/>
            </a:ext>
          </a:extLst>
        </xdr:cNvPr>
        <xdr:cNvSpPr/>
      </xdr:nvSpPr>
      <xdr:spPr>
        <a:xfrm rot="19525607">
          <a:off x="2211028" y="17991516"/>
          <a:ext cx="731720" cy="9959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274320</xdr:colOff>
      <xdr:row>33</xdr:row>
      <xdr:rowOff>129540</xdr:rowOff>
    </xdr:from>
    <xdr:to>
      <xdr:col>7</xdr:col>
      <xdr:colOff>45720</xdr:colOff>
      <xdr:row>34</xdr:row>
      <xdr:rowOff>91440</xdr:rowOff>
    </xdr:to>
    <xdr:sp macro="" textlink="">
      <xdr:nvSpPr>
        <xdr:cNvPr id="300" name="Right Arrow 299">
          <a:extLst>
            <a:ext uri="{FF2B5EF4-FFF2-40B4-BE49-F238E27FC236}">
              <a16:creationId xmlns:a16="http://schemas.microsoft.com/office/drawing/2014/main" id="{00000000-0008-0000-1700-00002C010000}"/>
            </a:ext>
          </a:extLst>
        </xdr:cNvPr>
        <xdr:cNvSpPr/>
      </xdr:nvSpPr>
      <xdr:spPr>
        <a:xfrm>
          <a:off x="3352800" y="1768602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xdr:colOff>
      <xdr:row>2</xdr:row>
      <xdr:rowOff>7620</xdr:rowOff>
    </xdr:from>
    <xdr:to>
      <xdr:col>18</xdr:col>
      <xdr:colOff>594360</xdr:colOff>
      <xdr:row>8</xdr:row>
      <xdr:rowOff>160020</xdr:rowOff>
    </xdr:to>
    <xdr:sp macro="" textlink="">
      <xdr:nvSpPr>
        <xdr:cNvPr id="314" name="Rectangle 313">
          <a:extLst>
            <a:ext uri="{FF2B5EF4-FFF2-40B4-BE49-F238E27FC236}">
              <a16:creationId xmlns:a16="http://schemas.microsoft.com/office/drawing/2014/main" id="{00000000-0008-0000-1700-00003A010000}"/>
            </a:ext>
          </a:extLst>
        </xdr:cNvPr>
        <xdr:cNvSpPr/>
      </xdr:nvSpPr>
      <xdr:spPr>
        <a:xfrm>
          <a:off x="1097280" y="373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388620</xdr:colOff>
      <xdr:row>2</xdr:row>
      <xdr:rowOff>91440</xdr:rowOff>
    </xdr:from>
    <xdr:to>
      <xdr:col>21</xdr:col>
      <xdr:colOff>7620</xdr:colOff>
      <xdr:row>5</xdr:row>
      <xdr:rowOff>45720</xdr:rowOff>
    </xdr:to>
    <xdr:sp macro="" textlink="">
      <xdr:nvSpPr>
        <xdr:cNvPr id="315" name="Flowchart: Magnetic Disk 314">
          <a:extLst>
            <a:ext uri="{FF2B5EF4-FFF2-40B4-BE49-F238E27FC236}">
              <a16:creationId xmlns:a16="http://schemas.microsoft.com/office/drawing/2014/main" id="{00000000-0008-0000-1700-00003B010000}"/>
            </a:ext>
          </a:extLst>
        </xdr:cNvPr>
        <xdr:cNvSpPr/>
      </xdr:nvSpPr>
      <xdr:spPr>
        <a:xfrm>
          <a:off x="2689860" y="45720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23</xdr:col>
      <xdr:colOff>22860</xdr:colOff>
      <xdr:row>2</xdr:row>
      <xdr:rowOff>0</xdr:rowOff>
    </xdr:from>
    <xdr:to>
      <xdr:col>24</xdr:col>
      <xdr:colOff>586740</xdr:colOff>
      <xdr:row>8</xdr:row>
      <xdr:rowOff>144780</xdr:rowOff>
    </xdr:to>
    <xdr:sp macro="" textlink="">
      <xdr:nvSpPr>
        <xdr:cNvPr id="316" name="Rectangle 315">
          <a:extLst>
            <a:ext uri="{FF2B5EF4-FFF2-40B4-BE49-F238E27FC236}">
              <a16:creationId xmlns:a16="http://schemas.microsoft.com/office/drawing/2014/main" id="{00000000-0008-0000-1700-00003C010000}"/>
            </a:ext>
          </a:extLst>
        </xdr:cNvPr>
        <xdr:cNvSpPr/>
      </xdr:nvSpPr>
      <xdr:spPr>
        <a:xfrm>
          <a:off x="4762500" y="3657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21</xdr:col>
      <xdr:colOff>312420</xdr:colOff>
      <xdr:row>2</xdr:row>
      <xdr:rowOff>167640</xdr:rowOff>
    </xdr:from>
    <xdr:to>
      <xdr:col>22</xdr:col>
      <xdr:colOff>426720</xdr:colOff>
      <xdr:row>5</xdr:row>
      <xdr:rowOff>99060</xdr:rowOff>
    </xdr:to>
    <xdr:sp macro="" textlink="">
      <xdr:nvSpPr>
        <xdr:cNvPr id="317" name="Flowchart: Document 316">
          <a:extLst>
            <a:ext uri="{FF2B5EF4-FFF2-40B4-BE49-F238E27FC236}">
              <a16:creationId xmlns:a16="http://schemas.microsoft.com/office/drawing/2014/main" id="{00000000-0008-0000-1700-00003D010000}"/>
            </a:ext>
          </a:extLst>
        </xdr:cNvPr>
        <xdr:cNvSpPr/>
      </xdr:nvSpPr>
      <xdr:spPr>
        <a:xfrm>
          <a:off x="3832860" y="533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25</xdr:col>
      <xdr:colOff>160020</xdr:colOff>
      <xdr:row>4</xdr:row>
      <xdr:rowOff>53340</xdr:rowOff>
    </xdr:from>
    <xdr:to>
      <xdr:col>26</xdr:col>
      <xdr:colOff>388620</xdr:colOff>
      <xdr:row>9</xdr:row>
      <xdr:rowOff>53340</xdr:rowOff>
    </xdr:to>
    <xdr:sp macro="" textlink="">
      <xdr:nvSpPr>
        <xdr:cNvPr id="318" name="Flowchart: Magnetic Disk 317">
          <a:extLst>
            <a:ext uri="{FF2B5EF4-FFF2-40B4-BE49-F238E27FC236}">
              <a16:creationId xmlns:a16="http://schemas.microsoft.com/office/drawing/2014/main" id="{00000000-0008-0000-1700-00003E010000}"/>
            </a:ext>
          </a:extLst>
        </xdr:cNvPr>
        <xdr:cNvSpPr/>
      </xdr:nvSpPr>
      <xdr:spPr>
        <a:xfrm>
          <a:off x="6118860" y="7848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102870</xdr:colOff>
      <xdr:row>3</xdr:row>
      <xdr:rowOff>80010</xdr:rowOff>
    </xdr:from>
    <xdr:to>
      <xdr:col>17</xdr:col>
      <xdr:colOff>468630</xdr:colOff>
      <xdr:row>8</xdr:row>
      <xdr:rowOff>45720</xdr:rowOff>
    </xdr:to>
    <xdr:sp macro="" textlink="">
      <xdr:nvSpPr>
        <xdr:cNvPr id="319" name="Rectangle 318">
          <a:extLst>
            <a:ext uri="{FF2B5EF4-FFF2-40B4-BE49-F238E27FC236}">
              <a16:creationId xmlns:a16="http://schemas.microsoft.com/office/drawing/2014/main" id="{00000000-0008-0000-1700-00003F010000}"/>
            </a:ext>
          </a:extLst>
        </xdr:cNvPr>
        <xdr:cNvSpPr/>
      </xdr:nvSpPr>
      <xdr:spPr>
        <a:xfrm rot="16200000">
          <a:off x="927735" y="8858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18</xdr:col>
      <xdr:colOff>15240</xdr:colOff>
      <xdr:row>3</xdr:row>
      <xdr:rowOff>76200</xdr:rowOff>
    </xdr:from>
    <xdr:to>
      <xdr:col>18</xdr:col>
      <xdr:colOff>502920</xdr:colOff>
      <xdr:row>8</xdr:row>
      <xdr:rowOff>41910</xdr:rowOff>
    </xdr:to>
    <xdr:sp macro="" textlink="">
      <xdr:nvSpPr>
        <xdr:cNvPr id="320" name="Rectangle 319">
          <a:extLst>
            <a:ext uri="{FF2B5EF4-FFF2-40B4-BE49-F238E27FC236}">
              <a16:creationId xmlns:a16="http://schemas.microsoft.com/office/drawing/2014/main" id="{00000000-0008-0000-1700-000040010000}"/>
            </a:ext>
          </a:extLst>
        </xdr:cNvPr>
        <xdr:cNvSpPr/>
      </xdr:nvSpPr>
      <xdr:spPr>
        <a:xfrm rot="16200000">
          <a:off x="1510665" y="8210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23</xdr:col>
      <xdr:colOff>177165</xdr:colOff>
      <xdr:row>3</xdr:row>
      <xdr:rowOff>74295</xdr:rowOff>
    </xdr:from>
    <xdr:to>
      <xdr:col>24</xdr:col>
      <xdr:colOff>447675</xdr:colOff>
      <xdr:row>5</xdr:row>
      <xdr:rowOff>74295</xdr:rowOff>
    </xdr:to>
    <xdr:sp macro="" textlink="">
      <xdr:nvSpPr>
        <xdr:cNvPr id="321" name="Rectangle 320">
          <a:extLst>
            <a:ext uri="{FF2B5EF4-FFF2-40B4-BE49-F238E27FC236}">
              <a16:creationId xmlns:a16="http://schemas.microsoft.com/office/drawing/2014/main" id="{00000000-0008-0000-1700-000041010000}"/>
            </a:ext>
          </a:extLst>
        </xdr:cNvPr>
        <xdr:cNvSpPr/>
      </xdr:nvSpPr>
      <xdr:spPr>
        <a:xfrm>
          <a:off x="4916805" y="62293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23</xdr:col>
      <xdr:colOff>190500</xdr:colOff>
      <xdr:row>6</xdr:row>
      <xdr:rowOff>45720</xdr:rowOff>
    </xdr:from>
    <xdr:to>
      <xdr:col>24</xdr:col>
      <xdr:colOff>461010</xdr:colOff>
      <xdr:row>8</xdr:row>
      <xdr:rowOff>45720</xdr:rowOff>
    </xdr:to>
    <xdr:sp macro="" textlink="">
      <xdr:nvSpPr>
        <xdr:cNvPr id="322" name="Rectangle 321">
          <a:extLst>
            <a:ext uri="{FF2B5EF4-FFF2-40B4-BE49-F238E27FC236}">
              <a16:creationId xmlns:a16="http://schemas.microsoft.com/office/drawing/2014/main" id="{00000000-0008-0000-1700-000042010000}"/>
            </a:ext>
          </a:extLst>
        </xdr:cNvPr>
        <xdr:cNvSpPr/>
      </xdr:nvSpPr>
      <xdr:spPr>
        <a:xfrm>
          <a:off x="4930140" y="11430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17</xdr:col>
      <xdr:colOff>419100</xdr:colOff>
      <xdr:row>5</xdr:row>
      <xdr:rowOff>99060</xdr:rowOff>
    </xdr:from>
    <xdr:to>
      <xdr:col>18</xdr:col>
      <xdr:colOff>114300</xdr:colOff>
      <xdr:row>6</xdr:row>
      <xdr:rowOff>53340</xdr:rowOff>
    </xdr:to>
    <xdr:sp macro="" textlink="">
      <xdr:nvSpPr>
        <xdr:cNvPr id="323" name="Right Arrow 322">
          <a:extLst>
            <a:ext uri="{FF2B5EF4-FFF2-40B4-BE49-F238E27FC236}">
              <a16:creationId xmlns:a16="http://schemas.microsoft.com/office/drawing/2014/main" id="{00000000-0008-0000-1700-000043010000}"/>
            </a:ext>
          </a:extLst>
        </xdr:cNvPr>
        <xdr:cNvSpPr/>
      </xdr:nvSpPr>
      <xdr:spPr>
        <a:xfrm>
          <a:off x="1501140" y="1013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472440</xdr:colOff>
      <xdr:row>3</xdr:row>
      <xdr:rowOff>99060</xdr:rowOff>
    </xdr:from>
    <xdr:to>
      <xdr:col>19</xdr:col>
      <xdr:colOff>457200</xdr:colOff>
      <xdr:row>4</xdr:row>
      <xdr:rowOff>53340</xdr:rowOff>
    </xdr:to>
    <xdr:sp macro="" textlink="">
      <xdr:nvSpPr>
        <xdr:cNvPr id="324" name="Right Arrow 323">
          <a:extLst>
            <a:ext uri="{FF2B5EF4-FFF2-40B4-BE49-F238E27FC236}">
              <a16:creationId xmlns:a16="http://schemas.microsoft.com/office/drawing/2014/main" id="{00000000-0008-0000-1700-000044010000}"/>
            </a:ext>
          </a:extLst>
        </xdr:cNvPr>
        <xdr:cNvSpPr/>
      </xdr:nvSpPr>
      <xdr:spPr>
        <a:xfrm>
          <a:off x="2164080" y="64770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548640</xdr:colOff>
      <xdr:row>3</xdr:row>
      <xdr:rowOff>121920</xdr:rowOff>
    </xdr:from>
    <xdr:to>
      <xdr:col>21</xdr:col>
      <xdr:colOff>365760</xdr:colOff>
      <xdr:row>4</xdr:row>
      <xdr:rowOff>60960</xdr:rowOff>
    </xdr:to>
    <xdr:sp macro="" textlink="">
      <xdr:nvSpPr>
        <xdr:cNvPr id="325" name="Right Arrow 324">
          <a:extLst>
            <a:ext uri="{FF2B5EF4-FFF2-40B4-BE49-F238E27FC236}">
              <a16:creationId xmlns:a16="http://schemas.microsoft.com/office/drawing/2014/main" id="{00000000-0008-0000-1700-000045010000}"/>
            </a:ext>
          </a:extLst>
        </xdr:cNvPr>
        <xdr:cNvSpPr/>
      </xdr:nvSpPr>
      <xdr:spPr>
        <a:xfrm>
          <a:off x="3459480" y="67056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403860</xdr:colOff>
      <xdr:row>6</xdr:row>
      <xdr:rowOff>167640</xdr:rowOff>
    </xdr:from>
    <xdr:to>
      <xdr:col>25</xdr:col>
      <xdr:colOff>251460</xdr:colOff>
      <xdr:row>7</xdr:row>
      <xdr:rowOff>91440</xdr:rowOff>
    </xdr:to>
    <xdr:sp macro="" textlink="">
      <xdr:nvSpPr>
        <xdr:cNvPr id="326" name="Right Arrow 325">
          <a:extLst>
            <a:ext uri="{FF2B5EF4-FFF2-40B4-BE49-F238E27FC236}">
              <a16:creationId xmlns:a16="http://schemas.microsoft.com/office/drawing/2014/main" id="{00000000-0008-0000-1700-000046010000}"/>
            </a:ext>
          </a:extLst>
        </xdr:cNvPr>
        <xdr:cNvSpPr/>
      </xdr:nvSpPr>
      <xdr:spPr>
        <a:xfrm>
          <a:off x="5753100" y="1264920"/>
          <a:ext cx="45720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541020</xdr:colOff>
      <xdr:row>4</xdr:row>
      <xdr:rowOff>175260</xdr:rowOff>
    </xdr:from>
    <xdr:to>
      <xdr:col>24</xdr:col>
      <xdr:colOff>68580</xdr:colOff>
      <xdr:row>6</xdr:row>
      <xdr:rowOff>114300</xdr:rowOff>
    </xdr:to>
    <xdr:sp macro="" textlink="">
      <xdr:nvSpPr>
        <xdr:cNvPr id="327" name="Right Arrow 326">
          <a:extLst>
            <a:ext uri="{FF2B5EF4-FFF2-40B4-BE49-F238E27FC236}">
              <a16:creationId xmlns:a16="http://schemas.microsoft.com/office/drawing/2014/main" id="{00000000-0008-0000-1700-000047010000}"/>
            </a:ext>
          </a:extLst>
        </xdr:cNvPr>
        <xdr:cNvSpPr/>
      </xdr:nvSpPr>
      <xdr:spPr>
        <a:xfrm rot="5400000">
          <a:off x="5196840" y="9906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335280</xdr:colOff>
      <xdr:row>3</xdr:row>
      <xdr:rowOff>114300</xdr:rowOff>
    </xdr:from>
    <xdr:to>
      <xdr:col>23</xdr:col>
      <xdr:colOff>236220</xdr:colOff>
      <xdr:row>4</xdr:row>
      <xdr:rowOff>60960</xdr:rowOff>
    </xdr:to>
    <xdr:sp macro="" textlink="">
      <xdr:nvSpPr>
        <xdr:cNvPr id="328" name="Right Arrow 327">
          <a:extLst>
            <a:ext uri="{FF2B5EF4-FFF2-40B4-BE49-F238E27FC236}">
              <a16:creationId xmlns:a16="http://schemas.microsoft.com/office/drawing/2014/main" id="{00000000-0008-0000-1700-000048010000}"/>
            </a:ext>
          </a:extLst>
        </xdr:cNvPr>
        <xdr:cNvSpPr/>
      </xdr:nvSpPr>
      <xdr:spPr>
        <a:xfrm>
          <a:off x="4465320" y="66294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76200</xdr:colOff>
      <xdr:row>9</xdr:row>
      <xdr:rowOff>22860</xdr:rowOff>
    </xdr:from>
    <xdr:to>
      <xdr:col>20</xdr:col>
      <xdr:colOff>190500</xdr:colOff>
      <xdr:row>11</xdr:row>
      <xdr:rowOff>137160</xdr:rowOff>
    </xdr:to>
    <xdr:sp macro="" textlink="">
      <xdr:nvSpPr>
        <xdr:cNvPr id="329" name="Flowchart: Document 328">
          <a:extLst>
            <a:ext uri="{FF2B5EF4-FFF2-40B4-BE49-F238E27FC236}">
              <a16:creationId xmlns:a16="http://schemas.microsoft.com/office/drawing/2014/main" id="{00000000-0008-0000-1700-000049010000}"/>
            </a:ext>
          </a:extLst>
        </xdr:cNvPr>
        <xdr:cNvSpPr/>
      </xdr:nvSpPr>
      <xdr:spPr>
        <a:xfrm>
          <a:off x="2377440" y="166878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23</xdr:col>
      <xdr:colOff>38100</xdr:colOff>
      <xdr:row>9</xdr:row>
      <xdr:rowOff>45720</xdr:rowOff>
    </xdr:from>
    <xdr:to>
      <xdr:col>24</xdr:col>
      <xdr:colOff>601980</xdr:colOff>
      <xdr:row>11</xdr:row>
      <xdr:rowOff>121920</xdr:rowOff>
    </xdr:to>
    <xdr:sp macro="" textlink="">
      <xdr:nvSpPr>
        <xdr:cNvPr id="330" name="Rectangle 329">
          <a:extLst>
            <a:ext uri="{FF2B5EF4-FFF2-40B4-BE49-F238E27FC236}">
              <a16:creationId xmlns:a16="http://schemas.microsoft.com/office/drawing/2014/main" id="{00000000-0008-0000-1700-00004A010000}"/>
            </a:ext>
          </a:extLst>
        </xdr:cNvPr>
        <xdr:cNvSpPr/>
      </xdr:nvSpPr>
      <xdr:spPr>
        <a:xfrm>
          <a:off x="4777740" y="1691640"/>
          <a:ext cx="1173480" cy="441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ETL3</a:t>
          </a:r>
        </a:p>
        <a:p>
          <a:pPr algn="ctr"/>
          <a:r>
            <a:rPr lang="en-US" sz="800"/>
            <a:t>Backwards Migration</a:t>
          </a:r>
        </a:p>
      </xdr:txBody>
    </xdr:sp>
    <xdr:clientData/>
  </xdr:twoCellAnchor>
  <xdr:twoCellAnchor>
    <xdr:from>
      <xdr:col>25</xdr:col>
      <xdr:colOff>0</xdr:colOff>
      <xdr:row>9</xdr:row>
      <xdr:rowOff>45720</xdr:rowOff>
    </xdr:from>
    <xdr:to>
      <xdr:col>27</xdr:col>
      <xdr:colOff>434340</xdr:colOff>
      <xdr:row>10</xdr:row>
      <xdr:rowOff>167640</xdr:rowOff>
    </xdr:to>
    <xdr:sp macro="" textlink="">
      <xdr:nvSpPr>
        <xdr:cNvPr id="331" name="Bent Arrow 330">
          <a:extLst>
            <a:ext uri="{FF2B5EF4-FFF2-40B4-BE49-F238E27FC236}">
              <a16:creationId xmlns:a16="http://schemas.microsoft.com/office/drawing/2014/main" id="{00000000-0008-0000-1700-00004B010000}"/>
            </a:ext>
          </a:extLst>
        </xdr:cNvPr>
        <xdr:cNvSpPr/>
      </xdr:nvSpPr>
      <xdr:spPr>
        <a:xfrm rot="10800000">
          <a:off x="5958840" y="1691640"/>
          <a:ext cx="1653540" cy="30480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xdr:col>
      <xdr:colOff>205740</xdr:colOff>
      <xdr:row>10</xdr:row>
      <xdr:rowOff>30480</xdr:rowOff>
    </xdr:from>
    <xdr:to>
      <xdr:col>23</xdr:col>
      <xdr:colOff>22860</xdr:colOff>
      <xdr:row>10</xdr:row>
      <xdr:rowOff>152400</xdr:rowOff>
    </xdr:to>
    <xdr:sp macro="" textlink="">
      <xdr:nvSpPr>
        <xdr:cNvPr id="332" name="Right Arrow 331">
          <a:extLst>
            <a:ext uri="{FF2B5EF4-FFF2-40B4-BE49-F238E27FC236}">
              <a16:creationId xmlns:a16="http://schemas.microsoft.com/office/drawing/2014/main" id="{00000000-0008-0000-1700-00004C010000}"/>
            </a:ext>
          </a:extLst>
        </xdr:cNvPr>
        <xdr:cNvSpPr/>
      </xdr:nvSpPr>
      <xdr:spPr>
        <a:xfrm rot="10800000">
          <a:off x="3116580" y="1859280"/>
          <a:ext cx="16459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350520</xdr:colOff>
      <xdr:row>9</xdr:row>
      <xdr:rowOff>45720</xdr:rowOff>
    </xdr:from>
    <xdr:to>
      <xdr:col>22</xdr:col>
      <xdr:colOff>464820</xdr:colOff>
      <xdr:row>11</xdr:row>
      <xdr:rowOff>160020</xdr:rowOff>
    </xdr:to>
    <xdr:sp macro="" textlink="">
      <xdr:nvSpPr>
        <xdr:cNvPr id="333" name="Flowchart: Document 332">
          <a:extLst>
            <a:ext uri="{FF2B5EF4-FFF2-40B4-BE49-F238E27FC236}">
              <a16:creationId xmlns:a16="http://schemas.microsoft.com/office/drawing/2014/main" id="{00000000-0008-0000-1700-00004D010000}"/>
            </a:ext>
          </a:extLst>
        </xdr:cNvPr>
        <xdr:cNvSpPr/>
      </xdr:nvSpPr>
      <xdr:spPr>
        <a:xfrm>
          <a:off x="3870960" y="16916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 Trxn</a:t>
          </a:r>
        </a:p>
      </xdr:txBody>
    </xdr:sp>
    <xdr:clientData/>
  </xdr:twoCellAnchor>
  <xdr:twoCellAnchor>
    <xdr:from>
      <xdr:col>20</xdr:col>
      <xdr:colOff>533400</xdr:colOff>
      <xdr:row>8</xdr:row>
      <xdr:rowOff>76200</xdr:rowOff>
    </xdr:from>
    <xdr:to>
      <xdr:col>21</xdr:col>
      <xdr:colOff>144780</xdr:colOff>
      <xdr:row>12</xdr:row>
      <xdr:rowOff>137160</xdr:rowOff>
    </xdr:to>
    <xdr:sp macro="" textlink="">
      <xdr:nvSpPr>
        <xdr:cNvPr id="334" name="Rectangle 333">
          <a:extLst>
            <a:ext uri="{FF2B5EF4-FFF2-40B4-BE49-F238E27FC236}">
              <a16:creationId xmlns:a16="http://schemas.microsoft.com/office/drawing/2014/main" id="{00000000-0008-0000-1700-00004E010000}"/>
            </a:ext>
          </a:extLst>
        </xdr:cNvPr>
        <xdr:cNvSpPr/>
      </xdr:nvSpPr>
      <xdr:spPr>
        <a:xfrm rot="16200000">
          <a:off x="3158490" y="1824990"/>
          <a:ext cx="792480" cy="220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CDB</a:t>
          </a:r>
        </a:p>
      </xdr:txBody>
    </xdr:sp>
    <xdr:clientData/>
  </xdr:twoCellAnchor>
  <xdr:twoCellAnchor>
    <xdr:from>
      <xdr:col>18</xdr:col>
      <xdr:colOff>228600</xdr:colOff>
      <xdr:row>9</xdr:row>
      <xdr:rowOff>15240</xdr:rowOff>
    </xdr:from>
    <xdr:to>
      <xdr:col>19</xdr:col>
      <xdr:colOff>60960</xdr:colOff>
      <xdr:row>10</xdr:row>
      <xdr:rowOff>114300</xdr:rowOff>
    </xdr:to>
    <xdr:sp macro="" textlink="">
      <xdr:nvSpPr>
        <xdr:cNvPr id="335" name="Bent Arrow 334">
          <a:extLst>
            <a:ext uri="{FF2B5EF4-FFF2-40B4-BE49-F238E27FC236}">
              <a16:creationId xmlns:a16="http://schemas.microsoft.com/office/drawing/2014/main" id="{00000000-0008-0000-1700-00004F010000}"/>
            </a:ext>
          </a:extLst>
        </xdr:cNvPr>
        <xdr:cNvSpPr/>
      </xdr:nvSpPr>
      <xdr:spPr>
        <a:xfrm rot="16200000">
          <a:off x="2000250" y="1581150"/>
          <a:ext cx="281940" cy="44196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15240</xdr:colOff>
      <xdr:row>80</xdr:row>
      <xdr:rowOff>7620</xdr:rowOff>
    </xdr:from>
    <xdr:to>
      <xdr:col>18</xdr:col>
      <xdr:colOff>594360</xdr:colOff>
      <xdr:row>86</xdr:row>
      <xdr:rowOff>160020</xdr:rowOff>
    </xdr:to>
    <xdr:sp macro="" textlink="">
      <xdr:nvSpPr>
        <xdr:cNvPr id="336" name="Rectangle 335">
          <a:extLst>
            <a:ext uri="{FF2B5EF4-FFF2-40B4-BE49-F238E27FC236}">
              <a16:creationId xmlns:a16="http://schemas.microsoft.com/office/drawing/2014/main" id="{00000000-0008-0000-1700-000050010000}"/>
            </a:ext>
          </a:extLst>
        </xdr:cNvPr>
        <xdr:cNvSpPr/>
      </xdr:nvSpPr>
      <xdr:spPr>
        <a:xfrm>
          <a:off x="1097280" y="86029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20</xdr:col>
      <xdr:colOff>586740</xdr:colOff>
      <xdr:row>80</xdr:row>
      <xdr:rowOff>0</xdr:rowOff>
    </xdr:from>
    <xdr:to>
      <xdr:col>24</xdr:col>
      <xdr:colOff>586740</xdr:colOff>
      <xdr:row>86</xdr:row>
      <xdr:rowOff>144780</xdr:rowOff>
    </xdr:to>
    <xdr:sp macro="" textlink="">
      <xdr:nvSpPr>
        <xdr:cNvPr id="337" name="Rectangle 336">
          <a:extLst>
            <a:ext uri="{FF2B5EF4-FFF2-40B4-BE49-F238E27FC236}">
              <a16:creationId xmlns:a16="http://schemas.microsoft.com/office/drawing/2014/main" id="{00000000-0008-0000-1700-000051010000}"/>
            </a:ext>
          </a:extLst>
        </xdr:cNvPr>
        <xdr:cNvSpPr/>
      </xdr:nvSpPr>
      <xdr:spPr>
        <a:xfrm>
          <a:off x="3497580" y="859536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80</xdr:row>
      <xdr:rowOff>114300</xdr:rowOff>
    </xdr:from>
    <xdr:to>
      <xdr:col>26</xdr:col>
      <xdr:colOff>533400</xdr:colOff>
      <xdr:row>86</xdr:row>
      <xdr:rowOff>137160</xdr:rowOff>
    </xdr:to>
    <xdr:sp macro="" textlink="">
      <xdr:nvSpPr>
        <xdr:cNvPr id="338" name="Flowchart: Magnetic Disk 337">
          <a:extLst>
            <a:ext uri="{FF2B5EF4-FFF2-40B4-BE49-F238E27FC236}">
              <a16:creationId xmlns:a16="http://schemas.microsoft.com/office/drawing/2014/main" id="{00000000-0008-0000-1700-000052010000}"/>
            </a:ext>
          </a:extLst>
        </xdr:cNvPr>
        <xdr:cNvSpPr/>
      </xdr:nvSpPr>
      <xdr:spPr>
        <a:xfrm>
          <a:off x="6263640" y="870966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165735</xdr:colOff>
      <xdr:row>82</xdr:row>
      <xdr:rowOff>108585</xdr:rowOff>
    </xdr:from>
    <xdr:to>
      <xdr:col>18</xdr:col>
      <xdr:colOff>436245</xdr:colOff>
      <xdr:row>84</xdr:row>
      <xdr:rowOff>108585</xdr:rowOff>
    </xdr:to>
    <xdr:sp macro="" textlink="">
      <xdr:nvSpPr>
        <xdr:cNvPr id="339" name="Rectangle 338">
          <a:extLst>
            <a:ext uri="{FF2B5EF4-FFF2-40B4-BE49-F238E27FC236}">
              <a16:creationId xmlns:a16="http://schemas.microsoft.com/office/drawing/2014/main" id="{00000000-0008-0000-1700-000053010000}"/>
            </a:ext>
          </a:extLst>
        </xdr:cNvPr>
        <xdr:cNvSpPr/>
      </xdr:nvSpPr>
      <xdr:spPr>
        <a:xfrm>
          <a:off x="1247775" y="90697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18</xdr:col>
      <xdr:colOff>388620</xdr:colOff>
      <xdr:row>83</xdr:row>
      <xdr:rowOff>68580</xdr:rowOff>
    </xdr:from>
    <xdr:to>
      <xdr:col>21</xdr:col>
      <xdr:colOff>30480</xdr:colOff>
      <xdr:row>84</xdr:row>
      <xdr:rowOff>7620</xdr:rowOff>
    </xdr:to>
    <xdr:sp macro="" textlink="">
      <xdr:nvSpPr>
        <xdr:cNvPr id="340" name="Right Arrow 339">
          <a:extLst>
            <a:ext uri="{FF2B5EF4-FFF2-40B4-BE49-F238E27FC236}">
              <a16:creationId xmlns:a16="http://schemas.microsoft.com/office/drawing/2014/main" id="{00000000-0008-0000-1700-000054010000}"/>
            </a:ext>
          </a:extLst>
        </xdr:cNvPr>
        <xdr:cNvSpPr/>
      </xdr:nvSpPr>
      <xdr:spPr>
        <a:xfrm>
          <a:off x="2080260" y="921258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81</xdr:row>
      <xdr:rowOff>60960</xdr:rowOff>
    </xdr:from>
    <xdr:to>
      <xdr:col>21</xdr:col>
      <xdr:colOff>457200</xdr:colOff>
      <xdr:row>86</xdr:row>
      <xdr:rowOff>26670</xdr:rowOff>
    </xdr:to>
    <xdr:sp macro="" textlink="">
      <xdr:nvSpPr>
        <xdr:cNvPr id="341" name="Rectangle 340">
          <a:extLst>
            <a:ext uri="{FF2B5EF4-FFF2-40B4-BE49-F238E27FC236}">
              <a16:creationId xmlns:a16="http://schemas.microsoft.com/office/drawing/2014/main" id="{00000000-0008-0000-1700-000055010000}"/>
            </a:ext>
          </a:extLst>
        </xdr:cNvPr>
        <xdr:cNvSpPr/>
      </xdr:nvSpPr>
      <xdr:spPr>
        <a:xfrm rot="16200000">
          <a:off x="3354705" y="909637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81</xdr:row>
      <xdr:rowOff>68580</xdr:rowOff>
    </xdr:from>
    <xdr:to>
      <xdr:col>22</xdr:col>
      <xdr:colOff>327660</xdr:colOff>
      <xdr:row>86</xdr:row>
      <xdr:rowOff>34290</xdr:rowOff>
    </xdr:to>
    <xdr:sp macro="" textlink="">
      <xdr:nvSpPr>
        <xdr:cNvPr id="342" name="Rectangle 341">
          <a:extLst>
            <a:ext uri="{FF2B5EF4-FFF2-40B4-BE49-F238E27FC236}">
              <a16:creationId xmlns:a16="http://schemas.microsoft.com/office/drawing/2014/main" id="{00000000-0008-0000-1700-000056010000}"/>
            </a:ext>
          </a:extLst>
        </xdr:cNvPr>
        <xdr:cNvSpPr/>
      </xdr:nvSpPr>
      <xdr:spPr>
        <a:xfrm rot="16200000">
          <a:off x="3834765" y="91039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81</xdr:row>
      <xdr:rowOff>66674</xdr:rowOff>
    </xdr:from>
    <xdr:to>
      <xdr:col>23</xdr:col>
      <xdr:colOff>586740</xdr:colOff>
      <xdr:row>83</xdr:row>
      <xdr:rowOff>144779</xdr:rowOff>
    </xdr:to>
    <xdr:sp macro="" textlink="">
      <xdr:nvSpPr>
        <xdr:cNvPr id="343" name="Rectangle 342">
          <a:extLst>
            <a:ext uri="{FF2B5EF4-FFF2-40B4-BE49-F238E27FC236}">
              <a16:creationId xmlns:a16="http://schemas.microsoft.com/office/drawing/2014/main" id="{00000000-0008-0000-1700-000057010000}"/>
            </a:ext>
          </a:extLst>
        </xdr:cNvPr>
        <xdr:cNvSpPr/>
      </xdr:nvSpPr>
      <xdr:spPr>
        <a:xfrm>
          <a:off x="4551045" y="884491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84</xdr:row>
      <xdr:rowOff>22860</xdr:rowOff>
    </xdr:from>
    <xdr:to>
      <xdr:col>23</xdr:col>
      <xdr:colOff>601980</xdr:colOff>
      <xdr:row>86</xdr:row>
      <xdr:rowOff>22860</xdr:rowOff>
    </xdr:to>
    <xdr:sp macro="" textlink="">
      <xdr:nvSpPr>
        <xdr:cNvPr id="344" name="Rectangle 343">
          <a:extLst>
            <a:ext uri="{FF2B5EF4-FFF2-40B4-BE49-F238E27FC236}">
              <a16:creationId xmlns:a16="http://schemas.microsoft.com/office/drawing/2014/main" id="{00000000-0008-0000-1700-000058010000}"/>
            </a:ext>
          </a:extLst>
        </xdr:cNvPr>
        <xdr:cNvSpPr/>
      </xdr:nvSpPr>
      <xdr:spPr>
        <a:xfrm>
          <a:off x="4541520" y="934974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81</xdr:row>
      <xdr:rowOff>68580</xdr:rowOff>
    </xdr:from>
    <xdr:to>
      <xdr:col>24</xdr:col>
      <xdr:colOff>533400</xdr:colOff>
      <xdr:row>86</xdr:row>
      <xdr:rowOff>34290</xdr:rowOff>
    </xdr:to>
    <xdr:sp macro="" textlink="">
      <xdr:nvSpPr>
        <xdr:cNvPr id="345" name="Rectangle 344">
          <a:extLst>
            <a:ext uri="{FF2B5EF4-FFF2-40B4-BE49-F238E27FC236}">
              <a16:creationId xmlns:a16="http://schemas.microsoft.com/office/drawing/2014/main" id="{00000000-0008-0000-1700-000059010000}"/>
            </a:ext>
          </a:extLst>
        </xdr:cNvPr>
        <xdr:cNvSpPr/>
      </xdr:nvSpPr>
      <xdr:spPr>
        <a:xfrm rot="16200000">
          <a:off x="5221605" y="906589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82</xdr:row>
      <xdr:rowOff>112396</xdr:rowOff>
    </xdr:from>
    <xdr:to>
      <xdr:col>24</xdr:col>
      <xdr:colOff>182880</xdr:colOff>
      <xdr:row>82</xdr:row>
      <xdr:rowOff>114300</xdr:rowOff>
    </xdr:to>
    <xdr:cxnSp macro="">
      <xdr:nvCxnSpPr>
        <xdr:cNvPr id="346" name="Straight Arrow Connector 345">
          <a:extLst>
            <a:ext uri="{FF2B5EF4-FFF2-40B4-BE49-F238E27FC236}">
              <a16:creationId xmlns:a16="http://schemas.microsoft.com/office/drawing/2014/main" id="{00000000-0008-0000-1700-00005A010000}"/>
            </a:ext>
          </a:extLst>
        </xdr:cNvPr>
        <xdr:cNvCxnSpPr/>
      </xdr:nvCxnSpPr>
      <xdr:spPr>
        <a:xfrm>
          <a:off x="5227320" y="907351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82</xdr:row>
      <xdr:rowOff>99060</xdr:rowOff>
    </xdr:from>
    <xdr:to>
      <xdr:col>22</xdr:col>
      <xdr:colOff>533400</xdr:colOff>
      <xdr:row>82</xdr:row>
      <xdr:rowOff>100964</xdr:rowOff>
    </xdr:to>
    <xdr:cxnSp macro="">
      <xdr:nvCxnSpPr>
        <xdr:cNvPr id="347" name="Straight Arrow Connector 346">
          <a:extLst>
            <a:ext uri="{FF2B5EF4-FFF2-40B4-BE49-F238E27FC236}">
              <a16:creationId xmlns:a16="http://schemas.microsoft.com/office/drawing/2014/main" id="{00000000-0008-0000-1700-00005B010000}"/>
            </a:ext>
          </a:extLst>
        </xdr:cNvPr>
        <xdr:cNvCxnSpPr/>
      </xdr:nvCxnSpPr>
      <xdr:spPr>
        <a:xfrm>
          <a:off x="4358640" y="90601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83</xdr:row>
      <xdr:rowOff>106680</xdr:rowOff>
    </xdr:from>
    <xdr:to>
      <xdr:col>22</xdr:col>
      <xdr:colOff>68580</xdr:colOff>
      <xdr:row>83</xdr:row>
      <xdr:rowOff>108584</xdr:rowOff>
    </xdr:to>
    <xdr:cxnSp macro="">
      <xdr:nvCxnSpPr>
        <xdr:cNvPr id="348" name="Straight Arrow Connector 347">
          <a:extLst>
            <a:ext uri="{FF2B5EF4-FFF2-40B4-BE49-F238E27FC236}">
              <a16:creationId xmlns:a16="http://schemas.microsoft.com/office/drawing/2014/main" id="{00000000-0008-0000-1700-00005C010000}"/>
            </a:ext>
          </a:extLst>
        </xdr:cNvPr>
        <xdr:cNvCxnSpPr/>
      </xdr:nvCxnSpPr>
      <xdr:spPr>
        <a:xfrm>
          <a:off x="3893820" y="92506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83</xdr:row>
      <xdr:rowOff>53340</xdr:rowOff>
    </xdr:from>
    <xdr:to>
      <xdr:col>23</xdr:col>
      <xdr:colOff>182880</xdr:colOff>
      <xdr:row>84</xdr:row>
      <xdr:rowOff>137160</xdr:rowOff>
    </xdr:to>
    <xdr:cxnSp macro="">
      <xdr:nvCxnSpPr>
        <xdr:cNvPr id="349" name="Straight Arrow Connector 348">
          <a:extLst>
            <a:ext uri="{FF2B5EF4-FFF2-40B4-BE49-F238E27FC236}">
              <a16:creationId xmlns:a16="http://schemas.microsoft.com/office/drawing/2014/main" id="{00000000-0008-0000-1700-00005D010000}"/>
            </a:ext>
          </a:extLst>
        </xdr:cNvPr>
        <xdr:cNvCxnSpPr/>
      </xdr:nvCxnSpPr>
      <xdr:spPr>
        <a:xfrm>
          <a:off x="4914900" y="919734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85</xdr:row>
      <xdr:rowOff>22860</xdr:rowOff>
    </xdr:from>
    <xdr:to>
      <xdr:col>24</xdr:col>
      <xdr:colOff>198120</xdr:colOff>
      <xdr:row>85</xdr:row>
      <xdr:rowOff>24764</xdr:rowOff>
    </xdr:to>
    <xdr:cxnSp macro="">
      <xdr:nvCxnSpPr>
        <xdr:cNvPr id="350" name="Straight Arrow Connector 349">
          <a:extLst>
            <a:ext uri="{FF2B5EF4-FFF2-40B4-BE49-F238E27FC236}">
              <a16:creationId xmlns:a16="http://schemas.microsoft.com/office/drawing/2014/main" id="{00000000-0008-0000-1700-00005E010000}"/>
            </a:ext>
          </a:extLst>
        </xdr:cNvPr>
        <xdr:cNvCxnSpPr/>
      </xdr:nvCxnSpPr>
      <xdr:spPr>
        <a:xfrm>
          <a:off x="5242560" y="95326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83</xdr:row>
      <xdr:rowOff>7620</xdr:rowOff>
    </xdr:from>
    <xdr:to>
      <xdr:col>25</xdr:col>
      <xdr:colOff>381000</xdr:colOff>
      <xdr:row>83</xdr:row>
      <xdr:rowOff>152400</xdr:rowOff>
    </xdr:to>
    <xdr:sp macro="" textlink="">
      <xdr:nvSpPr>
        <xdr:cNvPr id="351" name="Right Arrow 350">
          <a:extLst>
            <a:ext uri="{FF2B5EF4-FFF2-40B4-BE49-F238E27FC236}">
              <a16:creationId xmlns:a16="http://schemas.microsoft.com/office/drawing/2014/main" id="{00000000-0008-0000-1700-00005F010000}"/>
            </a:ext>
          </a:extLst>
        </xdr:cNvPr>
        <xdr:cNvSpPr/>
      </xdr:nvSpPr>
      <xdr:spPr>
        <a:xfrm>
          <a:off x="5958840" y="915162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82</xdr:row>
      <xdr:rowOff>76200</xdr:rowOff>
    </xdr:from>
    <xdr:to>
      <xdr:col>20</xdr:col>
      <xdr:colOff>342900</xdr:colOff>
      <xdr:row>85</xdr:row>
      <xdr:rowOff>7620</xdr:rowOff>
    </xdr:to>
    <xdr:sp macro="" textlink="">
      <xdr:nvSpPr>
        <xdr:cNvPr id="352" name="Flowchart: Document 351">
          <a:extLst>
            <a:ext uri="{FF2B5EF4-FFF2-40B4-BE49-F238E27FC236}">
              <a16:creationId xmlns:a16="http://schemas.microsoft.com/office/drawing/2014/main" id="{00000000-0008-0000-1700-000060010000}"/>
            </a:ext>
          </a:extLst>
        </xdr:cNvPr>
        <xdr:cNvSpPr/>
      </xdr:nvSpPr>
      <xdr:spPr>
        <a:xfrm>
          <a:off x="2529840" y="90373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27</xdr:col>
      <xdr:colOff>228600</xdr:colOff>
      <xdr:row>3</xdr:row>
      <xdr:rowOff>175260</xdr:rowOff>
    </xdr:from>
    <xdr:to>
      <xdr:col>27</xdr:col>
      <xdr:colOff>556260</xdr:colOff>
      <xdr:row>9</xdr:row>
      <xdr:rowOff>76200</xdr:rowOff>
    </xdr:to>
    <xdr:sp macro="" textlink="">
      <xdr:nvSpPr>
        <xdr:cNvPr id="378" name="Rectangle 377">
          <a:extLst>
            <a:ext uri="{FF2B5EF4-FFF2-40B4-BE49-F238E27FC236}">
              <a16:creationId xmlns:a16="http://schemas.microsoft.com/office/drawing/2014/main" id="{00000000-0008-0000-1700-00007A010000}"/>
            </a:ext>
          </a:extLst>
        </xdr:cNvPr>
        <xdr:cNvSpPr/>
      </xdr:nvSpPr>
      <xdr:spPr>
        <a:xfrm>
          <a:off x="7406640" y="723900"/>
          <a:ext cx="327660" cy="99822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FDR</a:t>
          </a:r>
        </a:p>
      </xdr:txBody>
    </xdr:sp>
    <xdr:clientData/>
  </xdr:twoCellAnchor>
  <xdr:twoCellAnchor>
    <xdr:from>
      <xdr:col>26</xdr:col>
      <xdr:colOff>289560</xdr:colOff>
      <xdr:row>6</xdr:row>
      <xdr:rowOff>167640</xdr:rowOff>
    </xdr:from>
    <xdr:to>
      <xdr:col>27</xdr:col>
      <xdr:colOff>289560</xdr:colOff>
      <xdr:row>7</xdr:row>
      <xdr:rowOff>99060</xdr:rowOff>
    </xdr:to>
    <xdr:sp macro="" textlink="">
      <xdr:nvSpPr>
        <xdr:cNvPr id="379" name="Right Arrow 378">
          <a:extLst>
            <a:ext uri="{FF2B5EF4-FFF2-40B4-BE49-F238E27FC236}">
              <a16:creationId xmlns:a16="http://schemas.microsoft.com/office/drawing/2014/main" id="{00000000-0008-0000-1700-00007B010000}"/>
            </a:ext>
          </a:extLst>
        </xdr:cNvPr>
        <xdr:cNvSpPr/>
      </xdr:nvSpPr>
      <xdr:spPr>
        <a:xfrm>
          <a:off x="6858000" y="1264920"/>
          <a:ext cx="60960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480060</xdr:colOff>
      <xdr:row>4</xdr:row>
      <xdr:rowOff>137160</xdr:rowOff>
    </xdr:from>
    <xdr:to>
      <xdr:col>27</xdr:col>
      <xdr:colOff>129540</xdr:colOff>
      <xdr:row>9</xdr:row>
      <xdr:rowOff>45720</xdr:rowOff>
    </xdr:to>
    <xdr:sp macro="" textlink="">
      <xdr:nvSpPr>
        <xdr:cNvPr id="380" name="Rectangle 379">
          <a:extLst>
            <a:ext uri="{FF2B5EF4-FFF2-40B4-BE49-F238E27FC236}">
              <a16:creationId xmlns:a16="http://schemas.microsoft.com/office/drawing/2014/main" id="{00000000-0008-0000-1700-00007C010000}"/>
            </a:ext>
          </a:extLst>
        </xdr:cNvPr>
        <xdr:cNvSpPr/>
      </xdr:nvSpPr>
      <xdr:spPr>
        <a:xfrm>
          <a:off x="7048500" y="868680"/>
          <a:ext cx="259080" cy="822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ETL2</a:t>
          </a:r>
        </a:p>
      </xdr:txBody>
    </xdr:sp>
    <xdr:clientData/>
  </xdr:twoCellAnchor>
  <xdr:twoCellAnchor>
    <xdr:from>
      <xdr:col>15</xdr:col>
      <xdr:colOff>68580</xdr:colOff>
      <xdr:row>113</xdr:row>
      <xdr:rowOff>22860</xdr:rowOff>
    </xdr:from>
    <xdr:to>
      <xdr:col>17</xdr:col>
      <xdr:colOff>327660</xdr:colOff>
      <xdr:row>119</xdr:row>
      <xdr:rowOff>175260</xdr:rowOff>
    </xdr:to>
    <xdr:sp macro="" textlink="">
      <xdr:nvSpPr>
        <xdr:cNvPr id="381" name="Rectangle 380">
          <a:extLst>
            <a:ext uri="{FF2B5EF4-FFF2-40B4-BE49-F238E27FC236}">
              <a16:creationId xmlns:a16="http://schemas.microsoft.com/office/drawing/2014/main" id="{00000000-0008-0000-1700-00007D010000}"/>
            </a:ext>
          </a:extLst>
        </xdr:cNvPr>
        <xdr:cNvSpPr/>
      </xdr:nvSpPr>
      <xdr:spPr>
        <a:xfrm>
          <a:off x="220980" y="14470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17</xdr:col>
      <xdr:colOff>441960</xdr:colOff>
      <xdr:row>116</xdr:row>
      <xdr:rowOff>175260</xdr:rowOff>
    </xdr:from>
    <xdr:to>
      <xdr:col>19</xdr:col>
      <xdr:colOff>60960</xdr:colOff>
      <xdr:row>119</xdr:row>
      <xdr:rowOff>83820</xdr:rowOff>
    </xdr:to>
    <xdr:sp macro="" textlink="">
      <xdr:nvSpPr>
        <xdr:cNvPr id="382" name="Flowchart: Magnetic Disk 381">
          <a:extLst>
            <a:ext uri="{FF2B5EF4-FFF2-40B4-BE49-F238E27FC236}">
              <a16:creationId xmlns:a16="http://schemas.microsoft.com/office/drawing/2014/main" id="{00000000-0008-0000-1700-00007E010000}"/>
            </a:ext>
          </a:extLst>
        </xdr:cNvPr>
        <xdr:cNvSpPr/>
      </xdr:nvSpPr>
      <xdr:spPr>
        <a:xfrm>
          <a:off x="1524000" y="151714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113</xdr:row>
      <xdr:rowOff>0</xdr:rowOff>
    </xdr:from>
    <xdr:to>
      <xdr:col>24</xdr:col>
      <xdr:colOff>586740</xdr:colOff>
      <xdr:row>119</xdr:row>
      <xdr:rowOff>144780</xdr:rowOff>
    </xdr:to>
    <xdr:sp macro="" textlink="">
      <xdr:nvSpPr>
        <xdr:cNvPr id="383" name="Rectangle 382">
          <a:extLst>
            <a:ext uri="{FF2B5EF4-FFF2-40B4-BE49-F238E27FC236}">
              <a16:creationId xmlns:a16="http://schemas.microsoft.com/office/drawing/2014/main" id="{00000000-0008-0000-1700-00007F010000}"/>
            </a:ext>
          </a:extLst>
        </xdr:cNvPr>
        <xdr:cNvSpPr/>
      </xdr:nvSpPr>
      <xdr:spPr>
        <a:xfrm>
          <a:off x="3497580" y="1444752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113</xdr:row>
      <xdr:rowOff>114300</xdr:rowOff>
    </xdr:from>
    <xdr:to>
      <xdr:col>26</xdr:col>
      <xdr:colOff>533400</xdr:colOff>
      <xdr:row>119</xdr:row>
      <xdr:rowOff>137160</xdr:rowOff>
    </xdr:to>
    <xdr:sp macro="" textlink="">
      <xdr:nvSpPr>
        <xdr:cNvPr id="384" name="Flowchart: Magnetic Disk 383">
          <a:extLst>
            <a:ext uri="{FF2B5EF4-FFF2-40B4-BE49-F238E27FC236}">
              <a16:creationId xmlns:a16="http://schemas.microsoft.com/office/drawing/2014/main" id="{00000000-0008-0000-1700-000080010000}"/>
            </a:ext>
          </a:extLst>
        </xdr:cNvPr>
        <xdr:cNvSpPr/>
      </xdr:nvSpPr>
      <xdr:spPr>
        <a:xfrm>
          <a:off x="6263640" y="1456182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15</xdr:col>
      <xdr:colOff>211455</xdr:colOff>
      <xdr:row>114</xdr:row>
      <xdr:rowOff>85725</xdr:rowOff>
    </xdr:from>
    <xdr:to>
      <xdr:col>17</xdr:col>
      <xdr:colOff>161925</xdr:colOff>
      <xdr:row>116</xdr:row>
      <xdr:rowOff>85725</xdr:rowOff>
    </xdr:to>
    <xdr:sp macro="" textlink="">
      <xdr:nvSpPr>
        <xdr:cNvPr id="385" name="Rectangle 384">
          <a:extLst>
            <a:ext uri="{FF2B5EF4-FFF2-40B4-BE49-F238E27FC236}">
              <a16:creationId xmlns:a16="http://schemas.microsoft.com/office/drawing/2014/main" id="{00000000-0008-0000-1700-000081010000}"/>
            </a:ext>
          </a:extLst>
        </xdr:cNvPr>
        <xdr:cNvSpPr/>
      </xdr:nvSpPr>
      <xdr:spPr>
        <a:xfrm>
          <a:off x="363855" y="147161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15</xdr:col>
      <xdr:colOff>222885</xdr:colOff>
      <xdr:row>116</xdr:row>
      <xdr:rowOff>173355</xdr:rowOff>
    </xdr:from>
    <xdr:to>
      <xdr:col>17</xdr:col>
      <xdr:colOff>173355</xdr:colOff>
      <xdr:row>119</xdr:row>
      <xdr:rowOff>112395</xdr:rowOff>
    </xdr:to>
    <xdr:sp macro="" textlink="">
      <xdr:nvSpPr>
        <xdr:cNvPr id="386" name="Rectangle 385">
          <a:extLst>
            <a:ext uri="{FF2B5EF4-FFF2-40B4-BE49-F238E27FC236}">
              <a16:creationId xmlns:a16="http://schemas.microsoft.com/office/drawing/2014/main" id="{00000000-0008-0000-1700-000082010000}"/>
            </a:ext>
          </a:extLst>
        </xdr:cNvPr>
        <xdr:cNvSpPr/>
      </xdr:nvSpPr>
      <xdr:spPr>
        <a:xfrm>
          <a:off x="375285" y="151695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16</xdr:col>
      <xdr:colOff>259080</xdr:colOff>
      <xdr:row>115</xdr:row>
      <xdr:rowOff>152400</xdr:rowOff>
    </xdr:from>
    <xdr:to>
      <xdr:col>16</xdr:col>
      <xdr:colOff>396240</xdr:colOff>
      <xdr:row>117</xdr:row>
      <xdr:rowOff>91440</xdr:rowOff>
    </xdr:to>
    <xdr:sp macro="" textlink="">
      <xdr:nvSpPr>
        <xdr:cNvPr id="387" name="Right Arrow 386">
          <a:extLst>
            <a:ext uri="{FF2B5EF4-FFF2-40B4-BE49-F238E27FC236}">
              <a16:creationId xmlns:a16="http://schemas.microsoft.com/office/drawing/2014/main" id="{00000000-0008-0000-1700-000083010000}"/>
            </a:ext>
          </a:extLst>
        </xdr:cNvPr>
        <xdr:cNvSpPr/>
      </xdr:nvSpPr>
      <xdr:spPr>
        <a:xfrm rot="5400000">
          <a:off x="647700" y="150495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91440</xdr:colOff>
      <xdr:row>117</xdr:row>
      <xdr:rowOff>175260</xdr:rowOff>
    </xdr:from>
    <xdr:to>
      <xdr:col>17</xdr:col>
      <xdr:colOff>533400</xdr:colOff>
      <xdr:row>118</xdr:row>
      <xdr:rowOff>129540</xdr:rowOff>
    </xdr:to>
    <xdr:sp macro="" textlink="">
      <xdr:nvSpPr>
        <xdr:cNvPr id="388" name="Right Arrow 387">
          <a:extLst>
            <a:ext uri="{FF2B5EF4-FFF2-40B4-BE49-F238E27FC236}">
              <a16:creationId xmlns:a16="http://schemas.microsoft.com/office/drawing/2014/main" id="{00000000-0008-0000-1700-000084010000}"/>
            </a:ext>
          </a:extLst>
        </xdr:cNvPr>
        <xdr:cNvSpPr/>
      </xdr:nvSpPr>
      <xdr:spPr>
        <a:xfrm>
          <a:off x="1173480" y="15354300"/>
          <a:ext cx="4419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114</xdr:row>
      <xdr:rowOff>60960</xdr:rowOff>
    </xdr:from>
    <xdr:to>
      <xdr:col>21</xdr:col>
      <xdr:colOff>457200</xdr:colOff>
      <xdr:row>119</xdr:row>
      <xdr:rowOff>26670</xdr:rowOff>
    </xdr:to>
    <xdr:sp macro="" textlink="">
      <xdr:nvSpPr>
        <xdr:cNvPr id="389" name="Rectangle 388">
          <a:extLst>
            <a:ext uri="{FF2B5EF4-FFF2-40B4-BE49-F238E27FC236}">
              <a16:creationId xmlns:a16="http://schemas.microsoft.com/office/drawing/2014/main" id="{00000000-0008-0000-1700-000085010000}"/>
            </a:ext>
          </a:extLst>
        </xdr:cNvPr>
        <xdr:cNvSpPr/>
      </xdr:nvSpPr>
      <xdr:spPr>
        <a:xfrm rot="16200000">
          <a:off x="3354705" y="149485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114</xdr:row>
      <xdr:rowOff>68580</xdr:rowOff>
    </xdr:from>
    <xdr:to>
      <xdr:col>22</xdr:col>
      <xdr:colOff>327660</xdr:colOff>
      <xdr:row>119</xdr:row>
      <xdr:rowOff>34290</xdr:rowOff>
    </xdr:to>
    <xdr:sp macro="" textlink="">
      <xdr:nvSpPr>
        <xdr:cNvPr id="390" name="Rectangle 389">
          <a:extLst>
            <a:ext uri="{FF2B5EF4-FFF2-40B4-BE49-F238E27FC236}">
              <a16:creationId xmlns:a16="http://schemas.microsoft.com/office/drawing/2014/main" id="{00000000-0008-0000-1700-000086010000}"/>
            </a:ext>
          </a:extLst>
        </xdr:cNvPr>
        <xdr:cNvSpPr/>
      </xdr:nvSpPr>
      <xdr:spPr>
        <a:xfrm rot="16200000">
          <a:off x="3834765" y="1495615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114</xdr:row>
      <xdr:rowOff>66674</xdr:rowOff>
    </xdr:from>
    <xdr:to>
      <xdr:col>23</xdr:col>
      <xdr:colOff>586740</xdr:colOff>
      <xdr:row>116</xdr:row>
      <xdr:rowOff>144779</xdr:rowOff>
    </xdr:to>
    <xdr:sp macro="" textlink="">
      <xdr:nvSpPr>
        <xdr:cNvPr id="391" name="Rectangle 390">
          <a:extLst>
            <a:ext uri="{FF2B5EF4-FFF2-40B4-BE49-F238E27FC236}">
              <a16:creationId xmlns:a16="http://schemas.microsoft.com/office/drawing/2014/main" id="{00000000-0008-0000-1700-000087010000}"/>
            </a:ext>
          </a:extLst>
        </xdr:cNvPr>
        <xdr:cNvSpPr/>
      </xdr:nvSpPr>
      <xdr:spPr>
        <a:xfrm>
          <a:off x="4551045" y="1469707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117</xdr:row>
      <xdr:rowOff>22860</xdr:rowOff>
    </xdr:from>
    <xdr:to>
      <xdr:col>23</xdr:col>
      <xdr:colOff>601980</xdr:colOff>
      <xdr:row>119</xdr:row>
      <xdr:rowOff>22860</xdr:rowOff>
    </xdr:to>
    <xdr:sp macro="" textlink="">
      <xdr:nvSpPr>
        <xdr:cNvPr id="392" name="Rectangle 391">
          <a:extLst>
            <a:ext uri="{FF2B5EF4-FFF2-40B4-BE49-F238E27FC236}">
              <a16:creationId xmlns:a16="http://schemas.microsoft.com/office/drawing/2014/main" id="{00000000-0008-0000-1700-000088010000}"/>
            </a:ext>
          </a:extLst>
        </xdr:cNvPr>
        <xdr:cNvSpPr/>
      </xdr:nvSpPr>
      <xdr:spPr>
        <a:xfrm>
          <a:off x="4541520" y="1520190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114</xdr:row>
      <xdr:rowOff>68580</xdr:rowOff>
    </xdr:from>
    <xdr:to>
      <xdr:col>24</xdr:col>
      <xdr:colOff>533400</xdr:colOff>
      <xdr:row>119</xdr:row>
      <xdr:rowOff>34290</xdr:rowOff>
    </xdr:to>
    <xdr:sp macro="" textlink="">
      <xdr:nvSpPr>
        <xdr:cNvPr id="393" name="Rectangle 392">
          <a:extLst>
            <a:ext uri="{FF2B5EF4-FFF2-40B4-BE49-F238E27FC236}">
              <a16:creationId xmlns:a16="http://schemas.microsoft.com/office/drawing/2014/main" id="{00000000-0008-0000-1700-000089010000}"/>
            </a:ext>
          </a:extLst>
        </xdr:cNvPr>
        <xdr:cNvSpPr/>
      </xdr:nvSpPr>
      <xdr:spPr>
        <a:xfrm rot="16200000">
          <a:off x="5221605" y="1491805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115</xdr:row>
      <xdr:rowOff>112396</xdr:rowOff>
    </xdr:from>
    <xdr:to>
      <xdr:col>24</xdr:col>
      <xdr:colOff>182880</xdr:colOff>
      <xdr:row>115</xdr:row>
      <xdr:rowOff>114300</xdr:rowOff>
    </xdr:to>
    <xdr:cxnSp macro="">
      <xdr:nvCxnSpPr>
        <xdr:cNvPr id="394" name="Straight Arrow Connector 393">
          <a:extLst>
            <a:ext uri="{FF2B5EF4-FFF2-40B4-BE49-F238E27FC236}">
              <a16:creationId xmlns:a16="http://schemas.microsoft.com/office/drawing/2014/main" id="{00000000-0008-0000-1700-00008A010000}"/>
            </a:ext>
          </a:extLst>
        </xdr:cNvPr>
        <xdr:cNvCxnSpPr/>
      </xdr:nvCxnSpPr>
      <xdr:spPr>
        <a:xfrm>
          <a:off x="5227320" y="1492567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115</xdr:row>
      <xdr:rowOff>99060</xdr:rowOff>
    </xdr:from>
    <xdr:to>
      <xdr:col>22</xdr:col>
      <xdr:colOff>533400</xdr:colOff>
      <xdr:row>115</xdr:row>
      <xdr:rowOff>100964</xdr:rowOff>
    </xdr:to>
    <xdr:cxnSp macro="">
      <xdr:nvCxnSpPr>
        <xdr:cNvPr id="395" name="Straight Arrow Connector 394">
          <a:extLst>
            <a:ext uri="{FF2B5EF4-FFF2-40B4-BE49-F238E27FC236}">
              <a16:creationId xmlns:a16="http://schemas.microsoft.com/office/drawing/2014/main" id="{00000000-0008-0000-1700-00008B010000}"/>
            </a:ext>
          </a:extLst>
        </xdr:cNvPr>
        <xdr:cNvCxnSpPr/>
      </xdr:nvCxnSpPr>
      <xdr:spPr>
        <a:xfrm>
          <a:off x="4358640" y="149123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116</xdr:row>
      <xdr:rowOff>106680</xdr:rowOff>
    </xdr:from>
    <xdr:to>
      <xdr:col>22</xdr:col>
      <xdr:colOff>68580</xdr:colOff>
      <xdr:row>116</xdr:row>
      <xdr:rowOff>108584</xdr:rowOff>
    </xdr:to>
    <xdr:cxnSp macro="">
      <xdr:nvCxnSpPr>
        <xdr:cNvPr id="396" name="Straight Arrow Connector 395">
          <a:extLst>
            <a:ext uri="{FF2B5EF4-FFF2-40B4-BE49-F238E27FC236}">
              <a16:creationId xmlns:a16="http://schemas.microsoft.com/office/drawing/2014/main" id="{00000000-0008-0000-1700-00008C010000}"/>
            </a:ext>
          </a:extLst>
        </xdr:cNvPr>
        <xdr:cNvCxnSpPr/>
      </xdr:nvCxnSpPr>
      <xdr:spPr>
        <a:xfrm>
          <a:off x="3893820" y="151028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116</xdr:row>
      <xdr:rowOff>53340</xdr:rowOff>
    </xdr:from>
    <xdr:to>
      <xdr:col>23</xdr:col>
      <xdr:colOff>182880</xdr:colOff>
      <xdr:row>117</xdr:row>
      <xdr:rowOff>137160</xdr:rowOff>
    </xdr:to>
    <xdr:cxnSp macro="">
      <xdr:nvCxnSpPr>
        <xdr:cNvPr id="397" name="Straight Arrow Connector 396">
          <a:extLst>
            <a:ext uri="{FF2B5EF4-FFF2-40B4-BE49-F238E27FC236}">
              <a16:creationId xmlns:a16="http://schemas.microsoft.com/office/drawing/2014/main" id="{00000000-0008-0000-1700-00008D010000}"/>
            </a:ext>
          </a:extLst>
        </xdr:cNvPr>
        <xdr:cNvCxnSpPr/>
      </xdr:nvCxnSpPr>
      <xdr:spPr>
        <a:xfrm>
          <a:off x="4914900" y="1504950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118</xdr:row>
      <xdr:rowOff>22860</xdr:rowOff>
    </xdr:from>
    <xdr:to>
      <xdr:col>24</xdr:col>
      <xdr:colOff>198120</xdr:colOff>
      <xdr:row>118</xdr:row>
      <xdr:rowOff>24764</xdr:rowOff>
    </xdr:to>
    <xdr:cxnSp macro="">
      <xdr:nvCxnSpPr>
        <xdr:cNvPr id="398" name="Straight Arrow Connector 397">
          <a:extLst>
            <a:ext uri="{FF2B5EF4-FFF2-40B4-BE49-F238E27FC236}">
              <a16:creationId xmlns:a16="http://schemas.microsoft.com/office/drawing/2014/main" id="{00000000-0008-0000-1700-00008E010000}"/>
            </a:ext>
          </a:extLst>
        </xdr:cNvPr>
        <xdr:cNvCxnSpPr/>
      </xdr:nvCxnSpPr>
      <xdr:spPr>
        <a:xfrm>
          <a:off x="5242560" y="153847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116</xdr:row>
      <xdr:rowOff>7620</xdr:rowOff>
    </xdr:from>
    <xdr:to>
      <xdr:col>25</xdr:col>
      <xdr:colOff>381000</xdr:colOff>
      <xdr:row>116</xdr:row>
      <xdr:rowOff>152400</xdr:rowOff>
    </xdr:to>
    <xdr:sp macro="" textlink="">
      <xdr:nvSpPr>
        <xdr:cNvPr id="399" name="Right Arrow 398">
          <a:extLst>
            <a:ext uri="{FF2B5EF4-FFF2-40B4-BE49-F238E27FC236}">
              <a16:creationId xmlns:a16="http://schemas.microsoft.com/office/drawing/2014/main" id="{00000000-0008-0000-1700-00008F010000}"/>
            </a:ext>
          </a:extLst>
        </xdr:cNvPr>
        <xdr:cNvSpPr/>
      </xdr:nvSpPr>
      <xdr:spPr>
        <a:xfrm>
          <a:off x="5958840" y="1500378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119</xdr:row>
      <xdr:rowOff>167640</xdr:rowOff>
    </xdr:from>
    <xdr:to>
      <xdr:col>20</xdr:col>
      <xdr:colOff>381000</xdr:colOff>
      <xdr:row>122</xdr:row>
      <xdr:rowOff>99060</xdr:rowOff>
    </xdr:to>
    <xdr:sp macro="" textlink="">
      <xdr:nvSpPr>
        <xdr:cNvPr id="400" name="Flowchart: Document 399">
          <a:extLst>
            <a:ext uri="{FF2B5EF4-FFF2-40B4-BE49-F238E27FC236}">
              <a16:creationId xmlns:a16="http://schemas.microsoft.com/office/drawing/2014/main" id="{00000000-0008-0000-1700-000090010000}"/>
            </a:ext>
          </a:extLst>
        </xdr:cNvPr>
        <xdr:cNvSpPr/>
      </xdr:nvSpPr>
      <xdr:spPr>
        <a:xfrm>
          <a:off x="2567940" y="1571244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119</xdr:row>
      <xdr:rowOff>167640</xdr:rowOff>
    </xdr:from>
    <xdr:to>
      <xdr:col>24</xdr:col>
      <xdr:colOff>365760</xdr:colOff>
      <xdr:row>121</xdr:row>
      <xdr:rowOff>99060</xdr:rowOff>
    </xdr:to>
    <xdr:sp macro="" textlink="">
      <xdr:nvSpPr>
        <xdr:cNvPr id="401" name="Bent Arrow 400">
          <a:extLst>
            <a:ext uri="{FF2B5EF4-FFF2-40B4-BE49-F238E27FC236}">
              <a16:creationId xmlns:a16="http://schemas.microsoft.com/office/drawing/2014/main" id="{00000000-0008-0000-1700-000091010000}"/>
            </a:ext>
          </a:extLst>
        </xdr:cNvPr>
        <xdr:cNvSpPr/>
      </xdr:nvSpPr>
      <xdr:spPr>
        <a:xfrm rot="10800000">
          <a:off x="3322320" y="1571244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312420</xdr:colOff>
      <xdr:row>120</xdr:row>
      <xdr:rowOff>0</xdr:rowOff>
    </xdr:from>
    <xdr:to>
      <xdr:col>19</xdr:col>
      <xdr:colOff>236220</xdr:colOff>
      <xdr:row>121</xdr:row>
      <xdr:rowOff>15240</xdr:rowOff>
    </xdr:to>
    <xdr:sp macro="" textlink="">
      <xdr:nvSpPr>
        <xdr:cNvPr id="402" name="Bent Arrow 401">
          <a:extLst>
            <a:ext uri="{FF2B5EF4-FFF2-40B4-BE49-F238E27FC236}">
              <a16:creationId xmlns:a16="http://schemas.microsoft.com/office/drawing/2014/main" id="{00000000-0008-0000-1700-000092010000}"/>
            </a:ext>
          </a:extLst>
        </xdr:cNvPr>
        <xdr:cNvSpPr/>
      </xdr:nvSpPr>
      <xdr:spPr>
        <a:xfrm rot="16200000">
          <a:off x="1562100" y="14950440"/>
          <a:ext cx="198120" cy="175260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381000</xdr:colOff>
      <xdr:row>113</xdr:row>
      <xdr:rowOff>30480</xdr:rowOff>
    </xdr:from>
    <xdr:to>
      <xdr:col>18</xdr:col>
      <xdr:colOff>495300</xdr:colOff>
      <xdr:row>115</xdr:row>
      <xdr:rowOff>144780</xdr:rowOff>
    </xdr:to>
    <xdr:sp macro="" textlink="">
      <xdr:nvSpPr>
        <xdr:cNvPr id="403" name="Flowchart: Document 402">
          <a:extLst>
            <a:ext uri="{FF2B5EF4-FFF2-40B4-BE49-F238E27FC236}">
              <a16:creationId xmlns:a16="http://schemas.microsoft.com/office/drawing/2014/main" id="{00000000-0008-0000-1700-000093010000}"/>
            </a:ext>
          </a:extLst>
        </xdr:cNvPr>
        <xdr:cNvSpPr/>
      </xdr:nvSpPr>
      <xdr:spPr>
        <a:xfrm>
          <a:off x="1463040" y="144780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18</xdr:col>
      <xdr:colOff>76200</xdr:colOff>
      <xdr:row>115</xdr:row>
      <xdr:rowOff>45720</xdr:rowOff>
    </xdr:from>
    <xdr:to>
      <xdr:col>18</xdr:col>
      <xdr:colOff>182880</xdr:colOff>
      <xdr:row>117</xdr:row>
      <xdr:rowOff>38100</xdr:rowOff>
    </xdr:to>
    <xdr:sp macro="" textlink="">
      <xdr:nvSpPr>
        <xdr:cNvPr id="404" name="Right Arrow 403">
          <a:extLst>
            <a:ext uri="{FF2B5EF4-FFF2-40B4-BE49-F238E27FC236}">
              <a16:creationId xmlns:a16="http://schemas.microsoft.com/office/drawing/2014/main" id="{00000000-0008-0000-1700-000094010000}"/>
            </a:ext>
          </a:extLst>
        </xdr:cNvPr>
        <xdr:cNvSpPr/>
      </xdr:nvSpPr>
      <xdr:spPr>
        <a:xfrm rot="16200000">
          <a:off x="1642110" y="1498473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38100</xdr:colOff>
      <xdr:row>112</xdr:row>
      <xdr:rowOff>167640</xdr:rowOff>
    </xdr:from>
    <xdr:to>
      <xdr:col>19</xdr:col>
      <xdr:colOff>419100</xdr:colOff>
      <xdr:row>116</xdr:row>
      <xdr:rowOff>53340</xdr:rowOff>
    </xdr:to>
    <xdr:sp macro="" textlink="">
      <xdr:nvSpPr>
        <xdr:cNvPr id="405" name="Rectangle 404">
          <a:extLst>
            <a:ext uri="{FF2B5EF4-FFF2-40B4-BE49-F238E27FC236}">
              <a16:creationId xmlns:a16="http://schemas.microsoft.com/office/drawing/2014/main" id="{00000000-0008-0000-1700-000095010000}"/>
            </a:ext>
          </a:extLst>
        </xdr:cNvPr>
        <xdr:cNvSpPr/>
      </xdr:nvSpPr>
      <xdr:spPr>
        <a:xfrm rot="16200000">
          <a:off x="2221230" y="14550390"/>
          <a:ext cx="617220"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CDB to Event</a:t>
          </a:r>
        </a:p>
      </xdr:txBody>
    </xdr:sp>
    <xdr:clientData/>
  </xdr:twoCellAnchor>
  <xdr:twoCellAnchor>
    <xdr:from>
      <xdr:col>18</xdr:col>
      <xdr:colOff>441960</xdr:colOff>
      <xdr:row>113</xdr:row>
      <xdr:rowOff>152400</xdr:rowOff>
    </xdr:from>
    <xdr:to>
      <xdr:col>19</xdr:col>
      <xdr:colOff>91440</xdr:colOff>
      <xdr:row>114</xdr:row>
      <xdr:rowOff>121920</xdr:rowOff>
    </xdr:to>
    <xdr:sp macro="" textlink="">
      <xdr:nvSpPr>
        <xdr:cNvPr id="406" name="Right Arrow 405">
          <a:extLst>
            <a:ext uri="{FF2B5EF4-FFF2-40B4-BE49-F238E27FC236}">
              <a16:creationId xmlns:a16="http://schemas.microsoft.com/office/drawing/2014/main" id="{00000000-0008-0000-1700-000096010000}"/>
            </a:ext>
          </a:extLst>
        </xdr:cNvPr>
        <xdr:cNvSpPr/>
      </xdr:nvSpPr>
      <xdr:spPr>
        <a:xfrm>
          <a:off x="2133600" y="14599920"/>
          <a:ext cx="259080" cy="1524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350520</xdr:colOff>
      <xdr:row>115</xdr:row>
      <xdr:rowOff>106680</xdr:rowOff>
    </xdr:from>
    <xdr:to>
      <xdr:col>21</xdr:col>
      <xdr:colOff>60960</xdr:colOff>
      <xdr:row>116</xdr:row>
      <xdr:rowOff>53340</xdr:rowOff>
    </xdr:to>
    <xdr:sp macro="" textlink="">
      <xdr:nvSpPr>
        <xdr:cNvPr id="407" name="Right Arrow 406">
          <a:extLst>
            <a:ext uri="{FF2B5EF4-FFF2-40B4-BE49-F238E27FC236}">
              <a16:creationId xmlns:a16="http://schemas.microsoft.com/office/drawing/2014/main" id="{00000000-0008-0000-1700-000097010000}"/>
            </a:ext>
          </a:extLst>
        </xdr:cNvPr>
        <xdr:cNvSpPr/>
      </xdr:nvSpPr>
      <xdr:spPr>
        <a:xfrm>
          <a:off x="2651760" y="14919960"/>
          <a:ext cx="929640" cy="1295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525780</xdr:colOff>
      <xdr:row>114</xdr:row>
      <xdr:rowOff>152400</xdr:rowOff>
    </xdr:from>
    <xdr:to>
      <xdr:col>20</xdr:col>
      <xdr:colOff>449580</xdr:colOff>
      <xdr:row>117</xdr:row>
      <xdr:rowOff>83820</xdr:rowOff>
    </xdr:to>
    <xdr:sp macro="" textlink="">
      <xdr:nvSpPr>
        <xdr:cNvPr id="408" name="Flowchart: Document 407">
          <a:extLst>
            <a:ext uri="{FF2B5EF4-FFF2-40B4-BE49-F238E27FC236}">
              <a16:creationId xmlns:a16="http://schemas.microsoft.com/office/drawing/2014/main" id="{00000000-0008-0000-1700-000098010000}"/>
            </a:ext>
          </a:extLst>
        </xdr:cNvPr>
        <xdr:cNvSpPr/>
      </xdr:nvSpPr>
      <xdr:spPr>
        <a:xfrm>
          <a:off x="2827020" y="14782800"/>
          <a:ext cx="5334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17</xdr:col>
      <xdr:colOff>15240</xdr:colOff>
      <xdr:row>96</xdr:row>
      <xdr:rowOff>7620</xdr:rowOff>
    </xdr:from>
    <xdr:to>
      <xdr:col>18</xdr:col>
      <xdr:colOff>594360</xdr:colOff>
      <xdr:row>102</xdr:row>
      <xdr:rowOff>160020</xdr:rowOff>
    </xdr:to>
    <xdr:sp macro="" textlink="">
      <xdr:nvSpPr>
        <xdr:cNvPr id="409" name="Rectangle 408">
          <a:extLst>
            <a:ext uri="{FF2B5EF4-FFF2-40B4-BE49-F238E27FC236}">
              <a16:creationId xmlns:a16="http://schemas.microsoft.com/office/drawing/2014/main" id="{00000000-0008-0000-1700-000099010000}"/>
            </a:ext>
          </a:extLst>
        </xdr:cNvPr>
        <xdr:cNvSpPr/>
      </xdr:nvSpPr>
      <xdr:spPr>
        <a:xfrm>
          <a:off x="1097280" y="111633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198120</xdr:colOff>
      <xdr:row>99</xdr:row>
      <xdr:rowOff>129540</xdr:rowOff>
    </xdr:from>
    <xdr:to>
      <xdr:col>20</xdr:col>
      <xdr:colOff>426720</xdr:colOff>
      <xdr:row>102</xdr:row>
      <xdr:rowOff>83820</xdr:rowOff>
    </xdr:to>
    <xdr:sp macro="" textlink="">
      <xdr:nvSpPr>
        <xdr:cNvPr id="410" name="Flowchart: Magnetic Disk 409">
          <a:extLst>
            <a:ext uri="{FF2B5EF4-FFF2-40B4-BE49-F238E27FC236}">
              <a16:creationId xmlns:a16="http://schemas.microsoft.com/office/drawing/2014/main" id="{00000000-0008-0000-1700-00009A010000}"/>
            </a:ext>
          </a:extLst>
        </xdr:cNvPr>
        <xdr:cNvSpPr/>
      </xdr:nvSpPr>
      <xdr:spPr>
        <a:xfrm>
          <a:off x="2499360" y="1183386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96</xdr:row>
      <xdr:rowOff>0</xdr:rowOff>
    </xdr:from>
    <xdr:to>
      <xdr:col>24</xdr:col>
      <xdr:colOff>586740</xdr:colOff>
      <xdr:row>102</xdr:row>
      <xdr:rowOff>144780</xdr:rowOff>
    </xdr:to>
    <xdr:sp macro="" textlink="">
      <xdr:nvSpPr>
        <xdr:cNvPr id="411" name="Rectangle 410">
          <a:extLst>
            <a:ext uri="{FF2B5EF4-FFF2-40B4-BE49-F238E27FC236}">
              <a16:creationId xmlns:a16="http://schemas.microsoft.com/office/drawing/2014/main" id="{00000000-0008-0000-1700-00009B010000}"/>
            </a:ext>
          </a:extLst>
        </xdr:cNvPr>
        <xdr:cNvSpPr/>
      </xdr:nvSpPr>
      <xdr:spPr>
        <a:xfrm>
          <a:off x="3497580" y="1115568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96</xdr:row>
      <xdr:rowOff>114300</xdr:rowOff>
    </xdr:from>
    <xdr:to>
      <xdr:col>26</xdr:col>
      <xdr:colOff>533400</xdr:colOff>
      <xdr:row>102</xdr:row>
      <xdr:rowOff>137160</xdr:rowOff>
    </xdr:to>
    <xdr:sp macro="" textlink="">
      <xdr:nvSpPr>
        <xdr:cNvPr id="412" name="Flowchart: Magnetic Disk 411">
          <a:extLst>
            <a:ext uri="{FF2B5EF4-FFF2-40B4-BE49-F238E27FC236}">
              <a16:creationId xmlns:a16="http://schemas.microsoft.com/office/drawing/2014/main" id="{00000000-0008-0000-1700-00009C010000}"/>
            </a:ext>
          </a:extLst>
        </xdr:cNvPr>
        <xdr:cNvSpPr/>
      </xdr:nvSpPr>
      <xdr:spPr>
        <a:xfrm>
          <a:off x="6263640" y="1126998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196215</xdr:colOff>
      <xdr:row>97</xdr:row>
      <xdr:rowOff>47625</xdr:rowOff>
    </xdr:from>
    <xdr:to>
      <xdr:col>18</xdr:col>
      <xdr:colOff>466725</xdr:colOff>
      <xdr:row>99</xdr:row>
      <xdr:rowOff>47625</xdr:rowOff>
    </xdr:to>
    <xdr:sp macro="" textlink="">
      <xdr:nvSpPr>
        <xdr:cNvPr id="413" name="Rectangle 412">
          <a:extLst>
            <a:ext uri="{FF2B5EF4-FFF2-40B4-BE49-F238E27FC236}">
              <a16:creationId xmlns:a16="http://schemas.microsoft.com/office/drawing/2014/main" id="{00000000-0008-0000-1700-00009D010000}"/>
            </a:ext>
          </a:extLst>
        </xdr:cNvPr>
        <xdr:cNvSpPr/>
      </xdr:nvSpPr>
      <xdr:spPr>
        <a:xfrm>
          <a:off x="1278255" y="1138618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17</xdr:col>
      <xdr:colOff>207645</xdr:colOff>
      <xdr:row>99</xdr:row>
      <xdr:rowOff>165735</xdr:rowOff>
    </xdr:from>
    <xdr:to>
      <xdr:col>18</xdr:col>
      <xdr:colOff>478155</xdr:colOff>
      <xdr:row>102</xdr:row>
      <xdr:rowOff>104775</xdr:rowOff>
    </xdr:to>
    <xdr:sp macro="" textlink="">
      <xdr:nvSpPr>
        <xdr:cNvPr id="414" name="Rectangle 413">
          <a:extLst>
            <a:ext uri="{FF2B5EF4-FFF2-40B4-BE49-F238E27FC236}">
              <a16:creationId xmlns:a16="http://schemas.microsoft.com/office/drawing/2014/main" id="{00000000-0008-0000-1700-00009E010000}"/>
            </a:ext>
          </a:extLst>
        </xdr:cNvPr>
        <xdr:cNvSpPr/>
      </xdr:nvSpPr>
      <xdr:spPr>
        <a:xfrm>
          <a:off x="1289685" y="118700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17</xdr:col>
      <xdr:colOff>571500</xdr:colOff>
      <xdr:row>98</xdr:row>
      <xdr:rowOff>137160</xdr:rowOff>
    </xdr:from>
    <xdr:to>
      <xdr:col>18</xdr:col>
      <xdr:colOff>99060</xdr:colOff>
      <xdr:row>100</xdr:row>
      <xdr:rowOff>76200</xdr:rowOff>
    </xdr:to>
    <xdr:sp macro="" textlink="">
      <xdr:nvSpPr>
        <xdr:cNvPr id="415" name="Right Arrow 414">
          <a:extLst>
            <a:ext uri="{FF2B5EF4-FFF2-40B4-BE49-F238E27FC236}">
              <a16:creationId xmlns:a16="http://schemas.microsoft.com/office/drawing/2014/main" id="{00000000-0008-0000-1700-00009F010000}"/>
            </a:ext>
          </a:extLst>
        </xdr:cNvPr>
        <xdr:cNvSpPr/>
      </xdr:nvSpPr>
      <xdr:spPr>
        <a:xfrm rot="5400000">
          <a:off x="1569720" y="117424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373380</xdr:colOff>
      <xdr:row>100</xdr:row>
      <xdr:rowOff>175260</xdr:rowOff>
    </xdr:from>
    <xdr:to>
      <xdr:col>19</xdr:col>
      <xdr:colOff>358140</xdr:colOff>
      <xdr:row>101</xdr:row>
      <xdr:rowOff>129540</xdr:rowOff>
    </xdr:to>
    <xdr:sp macro="" textlink="">
      <xdr:nvSpPr>
        <xdr:cNvPr id="416" name="Right Arrow 415">
          <a:extLst>
            <a:ext uri="{FF2B5EF4-FFF2-40B4-BE49-F238E27FC236}">
              <a16:creationId xmlns:a16="http://schemas.microsoft.com/office/drawing/2014/main" id="{00000000-0008-0000-1700-0000A0010000}"/>
            </a:ext>
          </a:extLst>
        </xdr:cNvPr>
        <xdr:cNvSpPr/>
      </xdr:nvSpPr>
      <xdr:spPr>
        <a:xfrm>
          <a:off x="2065020" y="1206246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411480</xdr:colOff>
      <xdr:row>97</xdr:row>
      <xdr:rowOff>175260</xdr:rowOff>
    </xdr:from>
    <xdr:to>
      <xdr:col>21</xdr:col>
      <xdr:colOff>53340</xdr:colOff>
      <xdr:row>98</xdr:row>
      <xdr:rowOff>114300</xdr:rowOff>
    </xdr:to>
    <xdr:sp macro="" textlink="">
      <xdr:nvSpPr>
        <xdr:cNvPr id="417" name="Right Arrow 416">
          <a:extLst>
            <a:ext uri="{FF2B5EF4-FFF2-40B4-BE49-F238E27FC236}">
              <a16:creationId xmlns:a16="http://schemas.microsoft.com/office/drawing/2014/main" id="{00000000-0008-0000-1700-0000A1010000}"/>
            </a:ext>
          </a:extLst>
        </xdr:cNvPr>
        <xdr:cNvSpPr/>
      </xdr:nvSpPr>
      <xdr:spPr>
        <a:xfrm>
          <a:off x="2103120" y="1151382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97</xdr:row>
      <xdr:rowOff>60960</xdr:rowOff>
    </xdr:from>
    <xdr:to>
      <xdr:col>21</xdr:col>
      <xdr:colOff>457200</xdr:colOff>
      <xdr:row>102</xdr:row>
      <xdr:rowOff>26670</xdr:rowOff>
    </xdr:to>
    <xdr:sp macro="" textlink="">
      <xdr:nvSpPr>
        <xdr:cNvPr id="418" name="Rectangle 417">
          <a:extLst>
            <a:ext uri="{FF2B5EF4-FFF2-40B4-BE49-F238E27FC236}">
              <a16:creationId xmlns:a16="http://schemas.microsoft.com/office/drawing/2014/main" id="{00000000-0008-0000-1700-0000A2010000}"/>
            </a:ext>
          </a:extLst>
        </xdr:cNvPr>
        <xdr:cNvSpPr/>
      </xdr:nvSpPr>
      <xdr:spPr>
        <a:xfrm rot="16200000">
          <a:off x="3354705" y="116566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97</xdr:row>
      <xdr:rowOff>68580</xdr:rowOff>
    </xdr:from>
    <xdr:to>
      <xdr:col>22</xdr:col>
      <xdr:colOff>327660</xdr:colOff>
      <xdr:row>102</xdr:row>
      <xdr:rowOff>34290</xdr:rowOff>
    </xdr:to>
    <xdr:sp macro="" textlink="">
      <xdr:nvSpPr>
        <xdr:cNvPr id="419" name="Rectangle 418">
          <a:extLst>
            <a:ext uri="{FF2B5EF4-FFF2-40B4-BE49-F238E27FC236}">
              <a16:creationId xmlns:a16="http://schemas.microsoft.com/office/drawing/2014/main" id="{00000000-0008-0000-1700-0000A3010000}"/>
            </a:ext>
          </a:extLst>
        </xdr:cNvPr>
        <xdr:cNvSpPr/>
      </xdr:nvSpPr>
      <xdr:spPr>
        <a:xfrm rot="16200000">
          <a:off x="3834765" y="116643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97</xdr:row>
      <xdr:rowOff>66674</xdr:rowOff>
    </xdr:from>
    <xdr:to>
      <xdr:col>23</xdr:col>
      <xdr:colOff>586740</xdr:colOff>
      <xdr:row>99</xdr:row>
      <xdr:rowOff>144779</xdr:rowOff>
    </xdr:to>
    <xdr:sp macro="" textlink="">
      <xdr:nvSpPr>
        <xdr:cNvPr id="420" name="Rectangle 419">
          <a:extLst>
            <a:ext uri="{FF2B5EF4-FFF2-40B4-BE49-F238E27FC236}">
              <a16:creationId xmlns:a16="http://schemas.microsoft.com/office/drawing/2014/main" id="{00000000-0008-0000-1700-0000A4010000}"/>
            </a:ext>
          </a:extLst>
        </xdr:cNvPr>
        <xdr:cNvSpPr/>
      </xdr:nvSpPr>
      <xdr:spPr>
        <a:xfrm>
          <a:off x="4551045" y="1140523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100</xdr:row>
      <xdr:rowOff>22860</xdr:rowOff>
    </xdr:from>
    <xdr:to>
      <xdr:col>23</xdr:col>
      <xdr:colOff>601980</xdr:colOff>
      <xdr:row>102</xdr:row>
      <xdr:rowOff>22860</xdr:rowOff>
    </xdr:to>
    <xdr:sp macro="" textlink="">
      <xdr:nvSpPr>
        <xdr:cNvPr id="421" name="Rectangle 420">
          <a:extLst>
            <a:ext uri="{FF2B5EF4-FFF2-40B4-BE49-F238E27FC236}">
              <a16:creationId xmlns:a16="http://schemas.microsoft.com/office/drawing/2014/main" id="{00000000-0008-0000-1700-0000A5010000}"/>
            </a:ext>
          </a:extLst>
        </xdr:cNvPr>
        <xdr:cNvSpPr/>
      </xdr:nvSpPr>
      <xdr:spPr>
        <a:xfrm>
          <a:off x="4541520" y="1191006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97</xdr:row>
      <xdr:rowOff>68580</xdr:rowOff>
    </xdr:from>
    <xdr:to>
      <xdr:col>24</xdr:col>
      <xdr:colOff>533400</xdr:colOff>
      <xdr:row>102</xdr:row>
      <xdr:rowOff>34290</xdr:rowOff>
    </xdr:to>
    <xdr:sp macro="" textlink="">
      <xdr:nvSpPr>
        <xdr:cNvPr id="422" name="Rectangle 421">
          <a:extLst>
            <a:ext uri="{FF2B5EF4-FFF2-40B4-BE49-F238E27FC236}">
              <a16:creationId xmlns:a16="http://schemas.microsoft.com/office/drawing/2014/main" id="{00000000-0008-0000-1700-0000A6010000}"/>
            </a:ext>
          </a:extLst>
        </xdr:cNvPr>
        <xdr:cNvSpPr/>
      </xdr:nvSpPr>
      <xdr:spPr>
        <a:xfrm rot="16200000">
          <a:off x="5221605" y="1162621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98</xdr:row>
      <xdr:rowOff>112396</xdr:rowOff>
    </xdr:from>
    <xdr:to>
      <xdr:col>24</xdr:col>
      <xdr:colOff>182880</xdr:colOff>
      <xdr:row>98</xdr:row>
      <xdr:rowOff>114300</xdr:rowOff>
    </xdr:to>
    <xdr:cxnSp macro="">
      <xdr:nvCxnSpPr>
        <xdr:cNvPr id="423" name="Straight Arrow Connector 422">
          <a:extLst>
            <a:ext uri="{FF2B5EF4-FFF2-40B4-BE49-F238E27FC236}">
              <a16:creationId xmlns:a16="http://schemas.microsoft.com/office/drawing/2014/main" id="{00000000-0008-0000-1700-0000A7010000}"/>
            </a:ext>
          </a:extLst>
        </xdr:cNvPr>
        <xdr:cNvCxnSpPr/>
      </xdr:nvCxnSpPr>
      <xdr:spPr>
        <a:xfrm>
          <a:off x="5227320" y="1163383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98</xdr:row>
      <xdr:rowOff>99060</xdr:rowOff>
    </xdr:from>
    <xdr:to>
      <xdr:col>22</xdr:col>
      <xdr:colOff>533400</xdr:colOff>
      <xdr:row>98</xdr:row>
      <xdr:rowOff>100964</xdr:rowOff>
    </xdr:to>
    <xdr:cxnSp macro="">
      <xdr:nvCxnSpPr>
        <xdr:cNvPr id="424" name="Straight Arrow Connector 423">
          <a:extLst>
            <a:ext uri="{FF2B5EF4-FFF2-40B4-BE49-F238E27FC236}">
              <a16:creationId xmlns:a16="http://schemas.microsoft.com/office/drawing/2014/main" id="{00000000-0008-0000-1700-0000A8010000}"/>
            </a:ext>
          </a:extLst>
        </xdr:cNvPr>
        <xdr:cNvCxnSpPr/>
      </xdr:nvCxnSpPr>
      <xdr:spPr>
        <a:xfrm>
          <a:off x="4358640" y="116205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99</xdr:row>
      <xdr:rowOff>106680</xdr:rowOff>
    </xdr:from>
    <xdr:to>
      <xdr:col>22</xdr:col>
      <xdr:colOff>68580</xdr:colOff>
      <xdr:row>99</xdr:row>
      <xdr:rowOff>108584</xdr:rowOff>
    </xdr:to>
    <xdr:cxnSp macro="">
      <xdr:nvCxnSpPr>
        <xdr:cNvPr id="425" name="Straight Arrow Connector 424">
          <a:extLst>
            <a:ext uri="{FF2B5EF4-FFF2-40B4-BE49-F238E27FC236}">
              <a16:creationId xmlns:a16="http://schemas.microsoft.com/office/drawing/2014/main" id="{00000000-0008-0000-1700-0000A9010000}"/>
            </a:ext>
          </a:extLst>
        </xdr:cNvPr>
        <xdr:cNvCxnSpPr/>
      </xdr:nvCxnSpPr>
      <xdr:spPr>
        <a:xfrm>
          <a:off x="3893820" y="118110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99</xdr:row>
      <xdr:rowOff>53340</xdr:rowOff>
    </xdr:from>
    <xdr:to>
      <xdr:col>23</xdr:col>
      <xdr:colOff>182880</xdr:colOff>
      <xdr:row>100</xdr:row>
      <xdr:rowOff>137160</xdr:rowOff>
    </xdr:to>
    <xdr:cxnSp macro="">
      <xdr:nvCxnSpPr>
        <xdr:cNvPr id="426" name="Straight Arrow Connector 425">
          <a:extLst>
            <a:ext uri="{FF2B5EF4-FFF2-40B4-BE49-F238E27FC236}">
              <a16:creationId xmlns:a16="http://schemas.microsoft.com/office/drawing/2014/main" id="{00000000-0008-0000-1700-0000AA010000}"/>
            </a:ext>
          </a:extLst>
        </xdr:cNvPr>
        <xdr:cNvCxnSpPr/>
      </xdr:nvCxnSpPr>
      <xdr:spPr>
        <a:xfrm>
          <a:off x="4914900" y="1175766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101</xdr:row>
      <xdr:rowOff>22860</xdr:rowOff>
    </xdr:from>
    <xdr:to>
      <xdr:col>24</xdr:col>
      <xdr:colOff>198120</xdr:colOff>
      <xdr:row>101</xdr:row>
      <xdr:rowOff>24764</xdr:rowOff>
    </xdr:to>
    <xdr:cxnSp macro="">
      <xdr:nvCxnSpPr>
        <xdr:cNvPr id="427" name="Straight Arrow Connector 426">
          <a:extLst>
            <a:ext uri="{FF2B5EF4-FFF2-40B4-BE49-F238E27FC236}">
              <a16:creationId xmlns:a16="http://schemas.microsoft.com/office/drawing/2014/main" id="{00000000-0008-0000-1700-0000AB010000}"/>
            </a:ext>
          </a:extLst>
        </xdr:cNvPr>
        <xdr:cNvCxnSpPr/>
      </xdr:nvCxnSpPr>
      <xdr:spPr>
        <a:xfrm>
          <a:off x="5242560" y="120929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99</xdr:row>
      <xdr:rowOff>7620</xdr:rowOff>
    </xdr:from>
    <xdr:to>
      <xdr:col>25</xdr:col>
      <xdr:colOff>381000</xdr:colOff>
      <xdr:row>99</xdr:row>
      <xdr:rowOff>152400</xdr:rowOff>
    </xdr:to>
    <xdr:sp macro="" textlink="">
      <xdr:nvSpPr>
        <xdr:cNvPr id="428" name="Right Arrow 427">
          <a:extLst>
            <a:ext uri="{FF2B5EF4-FFF2-40B4-BE49-F238E27FC236}">
              <a16:creationId xmlns:a16="http://schemas.microsoft.com/office/drawing/2014/main" id="{00000000-0008-0000-1700-0000AC010000}"/>
            </a:ext>
          </a:extLst>
        </xdr:cNvPr>
        <xdr:cNvSpPr/>
      </xdr:nvSpPr>
      <xdr:spPr>
        <a:xfrm>
          <a:off x="5958840" y="117119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243840</xdr:colOff>
      <xdr:row>96</xdr:row>
      <xdr:rowOff>121920</xdr:rowOff>
    </xdr:from>
    <xdr:to>
      <xdr:col>20</xdr:col>
      <xdr:colOff>358140</xdr:colOff>
      <xdr:row>99</xdr:row>
      <xdr:rowOff>53340</xdr:rowOff>
    </xdr:to>
    <xdr:sp macro="" textlink="">
      <xdr:nvSpPr>
        <xdr:cNvPr id="429" name="Flowchart: Document 428">
          <a:extLst>
            <a:ext uri="{FF2B5EF4-FFF2-40B4-BE49-F238E27FC236}">
              <a16:creationId xmlns:a16="http://schemas.microsoft.com/office/drawing/2014/main" id="{00000000-0008-0000-1700-0000AD010000}"/>
            </a:ext>
          </a:extLst>
        </xdr:cNvPr>
        <xdr:cNvSpPr/>
      </xdr:nvSpPr>
      <xdr:spPr>
        <a:xfrm>
          <a:off x="2545080" y="1127760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19</xdr:col>
      <xdr:colOff>266700</xdr:colOff>
      <xdr:row>102</xdr:row>
      <xdr:rowOff>167640</xdr:rowOff>
    </xdr:from>
    <xdr:to>
      <xdr:col>20</xdr:col>
      <xdr:colOff>381000</xdr:colOff>
      <xdr:row>105</xdr:row>
      <xdr:rowOff>99060</xdr:rowOff>
    </xdr:to>
    <xdr:sp macro="" textlink="">
      <xdr:nvSpPr>
        <xdr:cNvPr id="430" name="Flowchart: Document 429">
          <a:extLst>
            <a:ext uri="{FF2B5EF4-FFF2-40B4-BE49-F238E27FC236}">
              <a16:creationId xmlns:a16="http://schemas.microsoft.com/office/drawing/2014/main" id="{00000000-0008-0000-1700-0000AE010000}"/>
            </a:ext>
          </a:extLst>
        </xdr:cNvPr>
        <xdr:cNvSpPr/>
      </xdr:nvSpPr>
      <xdr:spPr>
        <a:xfrm>
          <a:off x="2567940" y="1242060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102</xdr:row>
      <xdr:rowOff>167640</xdr:rowOff>
    </xdr:from>
    <xdr:to>
      <xdr:col>24</xdr:col>
      <xdr:colOff>365760</xdr:colOff>
      <xdr:row>104</xdr:row>
      <xdr:rowOff>99060</xdr:rowOff>
    </xdr:to>
    <xdr:sp macro="" textlink="">
      <xdr:nvSpPr>
        <xdr:cNvPr id="431" name="Bent Arrow 430">
          <a:extLst>
            <a:ext uri="{FF2B5EF4-FFF2-40B4-BE49-F238E27FC236}">
              <a16:creationId xmlns:a16="http://schemas.microsoft.com/office/drawing/2014/main" id="{00000000-0008-0000-1700-0000AF010000}"/>
            </a:ext>
          </a:extLst>
        </xdr:cNvPr>
        <xdr:cNvSpPr/>
      </xdr:nvSpPr>
      <xdr:spPr>
        <a:xfrm rot="10800000">
          <a:off x="3322320" y="1242060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403860</xdr:colOff>
      <xdr:row>103</xdr:row>
      <xdr:rowOff>0</xdr:rowOff>
    </xdr:from>
    <xdr:to>
      <xdr:col>19</xdr:col>
      <xdr:colOff>236220</xdr:colOff>
      <xdr:row>104</xdr:row>
      <xdr:rowOff>99060</xdr:rowOff>
    </xdr:to>
    <xdr:sp macro="" textlink="">
      <xdr:nvSpPr>
        <xdr:cNvPr id="432" name="Bent Arrow 431">
          <a:extLst>
            <a:ext uri="{FF2B5EF4-FFF2-40B4-BE49-F238E27FC236}">
              <a16:creationId xmlns:a16="http://schemas.microsoft.com/office/drawing/2014/main" id="{00000000-0008-0000-1700-0000B0010000}"/>
            </a:ext>
          </a:extLst>
        </xdr:cNvPr>
        <xdr:cNvSpPr/>
      </xdr:nvSpPr>
      <xdr:spPr>
        <a:xfrm rot="16200000">
          <a:off x="2175510" y="12355830"/>
          <a:ext cx="281940" cy="44196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22860</xdr:colOff>
      <xdr:row>16</xdr:row>
      <xdr:rowOff>114300</xdr:rowOff>
    </xdr:from>
    <xdr:to>
      <xdr:col>18</xdr:col>
      <xdr:colOff>601980</xdr:colOff>
      <xdr:row>23</xdr:row>
      <xdr:rowOff>83820</xdr:rowOff>
    </xdr:to>
    <xdr:sp macro="" textlink="">
      <xdr:nvSpPr>
        <xdr:cNvPr id="433" name="Rectangle 432">
          <a:extLst>
            <a:ext uri="{FF2B5EF4-FFF2-40B4-BE49-F238E27FC236}">
              <a16:creationId xmlns:a16="http://schemas.microsoft.com/office/drawing/2014/main" id="{00000000-0008-0000-1700-0000B1010000}"/>
            </a:ext>
          </a:extLst>
        </xdr:cNvPr>
        <xdr:cNvSpPr/>
      </xdr:nvSpPr>
      <xdr:spPr>
        <a:xfrm>
          <a:off x="1104900" y="28575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274320</xdr:colOff>
      <xdr:row>19</xdr:row>
      <xdr:rowOff>144780</xdr:rowOff>
    </xdr:from>
    <xdr:to>
      <xdr:col>20</xdr:col>
      <xdr:colOff>502920</xdr:colOff>
      <xdr:row>22</xdr:row>
      <xdr:rowOff>53340</xdr:rowOff>
    </xdr:to>
    <xdr:sp macro="" textlink="">
      <xdr:nvSpPr>
        <xdr:cNvPr id="434" name="Flowchart: Magnetic Disk 433">
          <a:extLst>
            <a:ext uri="{FF2B5EF4-FFF2-40B4-BE49-F238E27FC236}">
              <a16:creationId xmlns:a16="http://schemas.microsoft.com/office/drawing/2014/main" id="{00000000-0008-0000-1700-0000B2010000}"/>
            </a:ext>
          </a:extLst>
        </xdr:cNvPr>
        <xdr:cNvSpPr/>
      </xdr:nvSpPr>
      <xdr:spPr>
        <a:xfrm>
          <a:off x="2575560" y="34366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16</xdr:row>
      <xdr:rowOff>0</xdr:rowOff>
    </xdr:from>
    <xdr:to>
      <xdr:col>24</xdr:col>
      <xdr:colOff>586740</xdr:colOff>
      <xdr:row>22</xdr:row>
      <xdr:rowOff>144780</xdr:rowOff>
    </xdr:to>
    <xdr:sp macro="" textlink="">
      <xdr:nvSpPr>
        <xdr:cNvPr id="435" name="Rectangle 434">
          <a:extLst>
            <a:ext uri="{FF2B5EF4-FFF2-40B4-BE49-F238E27FC236}">
              <a16:creationId xmlns:a16="http://schemas.microsoft.com/office/drawing/2014/main" id="{00000000-0008-0000-1700-0000B3010000}"/>
            </a:ext>
          </a:extLst>
        </xdr:cNvPr>
        <xdr:cNvSpPr/>
      </xdr:nvSpPr>
      <xdr:spPr>
        <a:xfrm>
          <a:off x="3497580" y="27432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16</xdr:row>
      <xdr:rowOff>114300</xdr:rowOff>
    </xdr:from>
    <xdr:to>
      <xdr:col>26</xdr:col>
      <xdr:colOff>533400</xdr:colOff>
      <xdr:row>22</xdr:row>
      <xdr:rowOff>137160</xdr:rowOff>
    </xdr:to>
    <xdr:sp macro="" textlink="">
      <xdr:nvSpPr>
        <xdr:cNvPr id="436" name="Flowchart: Magnetic Disk 435">
          <a:extLst>
            <a:ext uri="{FF2B5EF4-FFF2-40B4-BE49-F238E27FC236}">
              <a16:creationId xmlns:a16="http://schemas.microsoft.com/office/drawing/2014/main" id="{00000000-0008-0000-1700-0000B4010000}"/>
            </a:ext>
          </a:extLst>
        </xdr:cNvPr>
        <xdr:cNvSpPr/>
      </xdr:nvSpPr>
      <xdr:spPr>
        <a:xfrm>
          <a:off x="6263640" y="28575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196215</xdr:colOff>
      <xdr:row>17</xdr:row>
      <xdr:rowOff>139065</xdr:rowOff>
    </xdr:from>
    <xdr:to>
      <xdr:col>18</xdr:col>
      <xdr:colOff>466725</xdr:colOff>
      <xdr:row>19</xdr:row>
      <xdr:rowOff>139065</xdr:rowOff>
    </xdr:to>
    <xdr:sp macro="" textlink="">
      <xdr:nvSpPr>
        <xdr:cNvPr id="437" name="Rectangle 436">
          <a:extLst>
            <a:ext uri="{FF2B5EF4-FFF2-40B4-BE49-F238E27FC236}">
              <a16:creationId xmlns:a16="http://schemas.microsoft.com/office/drawing/2014/main" id="{00000000-0008-0000-1700-0000B5010000}"/>
            </a:ext>
          </a:extLst>
        </xdr:cNvPr>
        <xdr:cNvSpPr/>
      </xdr:nvSpPr>
      <xdr:spPr>
        <a:xfrm>
          <a:off x="1278255" y="30651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17</xdr:col>
      <xdr:colOff>192405</xdr:colOff>
      <xdr:row>20</xdr:row>
      <xdr:rowOff>36195</xdr:rowOff>
    </xdr:from>
    <xdr:to>
      <xdr:col>18</xdr:col>
      <xdr:colOff>462915</xdr:colOff>
      <xdr:row>22</xdr:row>
      <xdr:rowOff>158115</xdr:rowOff>
    </xdr:to>
    <xdr:sp macro="" textlink="">
      <xdr:nvSpPr>
        <xdr:cNvPr id="438" name="Rectangle 437">
          <a:extLst>
            <a:ext uri="{FF2B5EF4-FFF2-40B4-BE49-F238E27FC236}">
              <a16:creationId xmlns:a16="http://schemas.microsoft.com/office/drawing/2014/main" id="{00000000-0008-0000-1700-0000B6010000}"/>
            </a:ext>
          </a:extLst>
        </xdr:cNvPr>
        <xdr:cNvSpPr/>
      </xdr:nvSpPr>
      <xdr:spPr>
        <a:xfrm>
          <a:off x="1274445" y="35109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17</xdr:col>
      <xdr:colOff>556260</xdr:colOff>
      <xdr:row>19</xdr:row>
      <xdr:rowOff>22860</xdr:rowOff>
    </xdr:from>
    <xdr:to>
      <xdr:col>18</xdr:col>
      <xdr:colOff>83820</xdr:colOff>
      <xdr:row>20</xdr:row>
      <xdr:rowOff>144780</xdr:rowOff>
    </xdr:to>
    <xdr:sp macro="" textlink="">
      <xdr:nvSpPr>
        <xdr:cNvPr id="439" name="Right Arrow 438">
          <a:extLst>
            <a:ext uri="{FF2B5EF4-FFF2-40B4-BE49-F238E27FC236}">
              <a16:creationId xmlns:a16="http://schemas.microsoft.com/office/drawing/2014/main" id="{00000000-0008-0000-1700-0000B7010000}"/>
            </a:ext>
          </a:extLst>
        </xdr:cNvPr>
        <xdr:cNvSpPr/>
      </xdr:nvSpPr>
      <xdr:spPr>
        <a:xfrm rot="5400000">
          <a:off x="1554480" y="33985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403860</xdr:colOff>
      <xdr:row>20</xdr:row>
      <xdr:rowOff>160020</xdr:rowOff>
    </xdr:from>
    <xdr:to>
      <xdr:col>19</xdr:col>
      <xdr:colOff>388620</xdr:colOff>
      <xdr:row>21</xdr:row>
      <xdr:rowOff>114300</xdr:rowOff>
    </xdr:to>
    <xdr:sp macro="" textlink="">
      <xdr:nvSpPr>
        <xdr:cNvPr id="440" name="Right Arrow 439">
          <a:extLst>
            <a:ext uri="{FF2B5EF4-FFF2-40B4-BE49-F238E27FC236}">
              <a16:creationId xmlns:a16="http://schemas.microsoft.com/office/drawing/2014/main" id="{00000000-0008-0000-1700-0000B8010000}"/>
            </a:ext>
          </a:extLst>
        </xdr:cNvPr>
        <xdr:cNvSpPr/>
      </xdr:nvSpPr>
      <xdr:spPr>
        <a:xfrm>
          <a:off x="2095500" y="363474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17</xdr:row>
      <xdr:rowOff>60960</xdr:rowOff>
    </xdr:from>
    <xdr:to>
      <xdr:col>21</xdr:col>
      <xdr:colOff>457200</xdr:colOff>
      <xdr:row>22</xdr:row>
      <xdr:rowOff>26670</xdr:rowOff>
    </xdr:to>
    <xdr:sp macro="" textlink="">
      <xdr:nvSpPr>
        <xdr:cNvPr id="441" name="Rectangle 440">
          <a:extLst>
            <a:ext uri="{FF2B5EF4-FFF2-40B4-BE49-F238E27FC236}">
              <a16:creationId xmlns:a16="http://schemas.microsoft.com/office/drawing/2014/main" id="{00000000-0008-0000-1700-0000B9010000}"/>
            </a:ext>
          </a:extLst>
        </xdr:cNvPr>
        <xdr:cNvSpPr/>
      </xdr:nvSpPr>
      <xdr:spPr>
        <a:xfrm rot="16200000">
          <a:off x="3354705" y="32442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17</xdr:row>
      <xdr:rowOff>68580</xdr:rowOff>
    </xdr:from>
    <xdr:to>
      <xdr:col>22</xdr:col>
      <xdr:colOff>327660</xdr:colOff>
      <xdr:row>22</xdr:row>
      <xdr:rowOff>34290</xdr:rowOff>
    </xdr:to>
    <xdr:sp macro="" textlink="">
      <xdr:nvSpPr>
        <xdr:cNvPr id="442" name="Rectangle 441">
          <a:extLst>
            <a:ext uri="{FF2B5EF4-FFF2-40B4-BE49-F238E27FC236}">
              <a16:creationId xmlns:a16="http://schemas.microsoft.com/office/drawing/2014/main" id="{00000000-0008-0000-1700-0000BA010000}"/>
            </a:ext>
          </a:extLst>
        </xdr:cNvPr>
        <xdr:cNvSpPr/>
      </xdr:nvSpPr>
      <xdr:spPr>
        <a:xfrm rot="16200000">
          <a:off x="3834765" y="32518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17</xdr:row>
      <xdr:rowOff>66674</xdr:rowOff>
    </xdr:from>
    <xdr:to>
      <xdr:col>23</xdr:col>
      <xdr:colOff>586740</xdr:colOff>
      <xdr:row>19</xdr:row>
      <xdr:rowOff>144779</xdr:rowOff>
    </xdr:to>
    <xdr:sp macro="" textlink="">
      <xdr:nvSpPr>
        <xdr:cNvPr id="443" name="Rectangle 442">
          <a:extLst>
            <a:ext uri="{FF2B5EF4-FFF2-40B4-BE49-F238E27FC236}">
              <a16:creationId xmlns:a16="http://schemas.microsoft.com/office/drawing/2014/main" id="{00000000-0008-0000-1700-0000BB010000}"/>
            </a:ext>
          </a:extLst>
        </xdr:cNvPr>
        <xdr:cNvSpPr/>
      </xdr:nvSpPr>
      <xdr:spPr>
        <a:xfrm>
          <a:off x="4551045" y="29927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20</xdr:row>
      <xdr:rowOff>22860</xdr:rowOff>
    </xdr:from>
    <xdr:to>
      <xdr:col>23</xdr:col>
      <xdr:colOff>601980</xdr:colOff>
      <xdr:row>22</xdr:row>
      <xdr:rowOff>22860</xdr:rowOff>
    </xdr:to>
    <xdr:sp macro="" textlink="">
      <xdr:nvSpPr>
        <xdr:cNvPr id="444" name="Rectangle 443">
          <a:extLst>
            <a:ext uri="{FF2B5EF4-FFF2-40B4-BE49-F238E27FC236}">
              <a16:creationId xmlns:a16="http://schemas.microsoft.com/office/drawing/2014/main" id="{00000000-0008-0000-1700-0000BC010000}"/>
            </a:ext>
          </a:extLst>
        </xdr:cNvPr>
        <xdr:cNvSpPr/>
      </xdr:nvSpPr>
      <xdr:spPr>
        <a:xfrm>
          <a:off x="4541520" y="34975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17</xdr:row>
      <xdr:rowOff>68580</xdr:rowOff>
    </xdr:from>
    <xdr:to>
      <xdr:col>24</xdr:col>
      <xdr:colOff>533400</xdr:colOff>
      <xdr:row>22</xdr:row>
      <xdr:rowOff>34290</xdr:rowOff>
    </xdr:to>
    <xdr:sp macro="" textlink="">
      <xdr:nvSpPr>
        <xdr:cNvPr id="445" name="Rectangle 444">
          <a:extLst>
            <a:ext uri="{FF2B5EF4-FFF2-40B4-BE49-F238E27FC236}">
              <a16:creationId xmlns:a16="http://schemas.microsoft.com/office/drawing/2014/main" id="{00000000-0008-0000-1700-0000BD010000}"/>
            </a:ext>
          </a:extLst>
        </xdr:cNvPr>
        <xdr:cNvSpPr/>
      </xdr:nvSpPr>
      <xdr:spPr>
        <a:xfrm rot="16200000">
          <a:off x="5221605" y="32137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18</xdr:row>
      <xdr:rowOff>112396</xdr:rowOff>
    </xdr:from>
    <xdr:to>
      <xdr:col>24</xdr:col>
      <xdr:colOff>182880</xdr:colOff>
      <xdr:row>18</xdr:row>
      <xdr:rowOff>114300</xdr:rowOff>
    </xdr:to>
    <xdr:cxnSp macro="">
      <xdr:nvCxnSpPr>
        <xdr:cNvPr id="446" name="Straight Arrow Connector 445">
          <a:extLst>
            <a:ext uri="{FF2B5EF4-FFF2-40B4-BE49-F238E27FC236}">
              <a16:creationId xmlns:a16="http://schemas.microsoft.com/office/drawing/2014/main" id="{00000000-0008-0000-1700-0000BE010000}"/>
            </a:ext>
          </a:extLst>
        </xdr:cNvPr>
        <xdr:cNvCxnSpPr/>
      </xdr:nvCxnSpPr>
      <xdr:spPr>
        <a:xfrm>
          <a:off x="5227320" y="32213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18</xdr:row>
      <xdr:rowOff>99060</xdr:rowOff>
    </xdr:from>
    <xdr:to>
      <xdr:col>22</xdr:col>
      <xdr:colOff>533400</xdr:colOff>
      <xdr:row>18</xdr:row>
      <xdr:rowOff>100964</xdr:rowOff>
    </xdr:to>
    <xdr:cxnSp macro="">
      <xdr:nvCxnSpPr>
        <xdr:cNvPr id="447" name="Straight Arrow Connector 446">
          <a:extLst>
            <a:ext uri="{FF2B5EF4-FFF2-40B4-BE49-F238E27FC236}">
              <a16:creationId xmlns:a16="http://schemas.microsoft.com/office/drawing/2014/main" id="{00000000-0008-0000-1700-0000BF010000}"/>
            </a:ext>
          </a:extLst>
        </xdr:cNvPr>
        <xdr:cNvCxnSpPr/>
      </xdr:nvCxnSpPr>
      <xdr:spPr>
        <a:xfrm>
          <a:off x="4358640" y="32080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19</xdr:row>
      <xdr:rowOff>106680</xdr:rowOff>
    </xdr:from>
    <xdr:to>
      <xdr:col>22</xdr:col>
      <xdr:colOff>68580</xdr:colOff>
      <xdr:row>19</xdr:row>
      <xdr:rowOff>108584</xdr:rowOff>
    </xdr:to>
    <xdr:cxnSp macro="">
      <xdr:nvCxnSpPr>
        <xdr:cNvPr id="448" name="Straight Arrow Connector 447">
          <a:extLst>
            <a:ext uri="{FF2B5EF4-FFF2-40B4-BE49-F238E27FC236}">
              <a16:creationId xmlns:a16="http://schemas.microsoft.com/office/drawing/2014/main" id="{00000000-0008-0000-1700-0000C0010000}"/>
            </a:ext>
          </a:extLst>
        </xdr:cNvPr>
        <xdr:cNvCxnSpPr/>
      </xdr:nvCxnSpPr>
      <xdr:spPr>
        <a:xfrm>
          <a:off x="3893820" y="33985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19</xdr:row>
      <xdr:rowOff>53340</xdr:rowOff>
    </xdr:from>
    <xdr:to>
      <xdr:col>23</xdr:col>
      <xdr:colOff>182880</xdr:colOff>
      <xdr:row>20</xdr:row>
      <xdr:rowOff>137160</xdr:rowOff>
    </xdr:to>
    <xdr:cxnSp macro="">
      <xdr:nvCxnSpPr>
        <xdr:cNvPr id="449" name="Straight Arrow Connector 448">
          <a:extLst>
            <a:ext uri="{FF2B5EF4-FFF2-40B4-BE49-F238E27FC236}">
              <a16:creationId xmlns:a16="http://schemas.microsoft.com/office/drawing/2014/main" id="{00000000-0008-0000-1700-0000C1010000}"/>
            </a:ext>
          </a:extLst>
        </xdr:cNvPr>
        <xdr:cNvCxnSpPr/>
      </xdr:nvCxnSpPr>
      <xdr:spPr>
        <a:xfrm>
          <a:off x="4914900" y="33451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21</xdr:row>
      <xdr:rowOff>22860</xdr:rowOff>
    </xdr:from>
    <xdr:to>
      <xdr:col>24</xdr:col>
      <xdr:colOff>198120</xdr:colOff>
      <xdr:row>21</xdr:row>
      <xdr:rowOff>24764</xdr:rowOff>
    </xdr:to>
    <xdr:cxnSp macro="">
      <xdr:nvCxnSpPr>
        <xdr:cNvPr id="450" name="Straight Arrow Connector 449">
          <a:extLst>
            <a:ext uri="{FF2B5EF4-FFF2-40B4-BE49-F238E27FC236}">
              <a16:creationId xmlns:a16="http://schemas.microsoft.com/office/drawing/2014/main" id="{00000000-0008-0000-1700-0000C2010000}"/>
            </a:ext>
          </a:extLst>
        </xdr:cNvPr>
        <xdr:cNvCxnSpPr/>
      </xdr:nvCxnSpPr>
      <xdr:spPr>
        <a:xfrm>
          <a:off x="5242560" y="36804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19</xdr:row>
      <xdr:rowOff>7620</xdr:rowOff>
    </xdr:from>
    <xdr:to>
      <xdr:col>25</xdr:col>
      <xdr:colOff>381000</xdr:colOff>
      <xdr:row>19</xdr:row>
      <xdr:rowOff>152400</xdr:rowOff>
    </xdr:to>
    <xdr:sp macro="" textlink="">
      <xdr:nvSpPr>
        <xdr:cNvPr id="451" name="Right Arrow 450">
          <a:extLst>
            <a:ext uri="{FF2B5EF4-FFF2-40B4-BE49-F238E27FC236}">
              <a16:creationId xmlns:a16="http://schemas.microsoft.com/office/drawing/2014/main" id="{00000000-0008-0000-1700-0000C3010000}"/>
            </a:ext>
          </a:extLst>
        </xdr:cNvPr>
        <xdr:cNvSpPr/>
      </xdr:nvSpPr>
      <xdr:spPr>
        <a:xfrm>
          <a:off x="5958840" y="32994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22</xdr:row>
      <xdr:rowOff>167640</xdr:rowOff>
    </xdr:from>
    <xdr:to>
      <xdr:col>20</xdr:col>
      <xdr:colOff>381000</xdr:colOff>
      <xdr:row>25</xdr:row>
      <xdr:rowOff>99060</xdr:rowOff>
    </xdr:to>
    <xdr:sp macro="" textlink="">
      <xdr:nvSpPr>
        <xdr:cNvPr id="452" name="Flowchart: Document 451">
          <a:extLst>
            <a:ext uri="{FF2B5EF4-FFF2-40B4-BE49-F238E27FC236}">
              <a16:creationId xmlns:a16="http://schemas.microsoft.com/office/drawing/2014/main" id="{00000000-0008-0000-1700-0000C4010000}"/>
            </a:ext>
          </a:extLst>
        </xdr:cNvPr>
        <xdr:cNvSpPr/>
      </xdr:nvSpPr>
      <xdr:spPr>
        <a:xfrm>
          <a:off x="2567940" y="40081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22</xdr:row>
      <xdr:rowOff>167640</xdr:rowOff>
    </xdr:from>
    <xdr:to>
      <xdr:col>24</xdr:col>
      <xdr:colOff>365760</xdr:colOff>
      <xdr:row>24</xdr:row>
      <xdr:rowOff>99060</xdr:rowOff>
    </xdr:to>
    <xdr:sp macro="" textlink="">
      <xdr:nvSpPr>
        <xdr:cNvPr id="453" name="Bent Arrow 452">
          <a:extLst>
            <a:ext uri="{FF2B5EF4-FFF2-40B4-BE49-F238E27FC236}">
              <a16:creationId xmlns:a16="http://schemas.microsoft.com/office/drawing/2014/main" id="{00000000-0008-0000-1700-0000C5010000}"/>
            </a:ext>
          </a:extLst>
        </xdr:cNvPr>
        <xdr:cNvSpPr/>
      </xdr:nvSpPr>
      <xdr:spPr>
        <a:xfrm rot="10800000">
          <a:off x="3322320" y="400812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30480</xdr:colOff>
      <xdr:row>23</xdr:row>
      <xdr:rowOff>0</xdr:rowOff>
    </xdr:from>
    <xdr:to>
      <xdr:col>19</xdr:col>
      <xdr:colOff>236220</xdr:colOff>
      <xdr:row>24</xdr:row>
      <xdr:rowOff>38100</xdr:rowOff>
    </xdr:to>
    <xdr:sp macro="" textlink="">
      <xdr:nvSpPr>
        <xdr:cNvPr id="454" name="Bent Arrow 453">
          <a:extLst>
            <a:ext uri="{FF2B5EF4-FFF2-40B4-BE49-F238E27FC236}">
              <a16:creationId xmlns:a16="http://schemas.microsoft.com/office/drawing/2014/main" id="{00000000-0008-0000-1700-0000C6010000}"/>
            </a:ext>
          </a:extLst>
        </xdr:cNvPr>
        <xdr:cNvSpPr/>
      </xdr:nvSpPr>
      <xdr:spPr>
        <a:xfrm rot="16200000">
          <a:off x="2019300" y="3726180"/>
          <a:ext cx="220980" cy="81534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320040</xdr:colOff>
      <xdr:row>16</xdr:row>
      <xdr:rowOff>76200</xdr:rowOff>
    </xdr:from>
    <xdr:to>
      <xdr:col>20</xdr:col>
      <xdr:colOff>434340</xdr:colOff>
      <xdr:row>19</xdr:row>
      <xdr:rowOff>7620</xdr:rowOff>
    </xdr:to>
    <xdr:sp macro="" textlink="">
      <xdr:nvSpPr>
        <xdr:cNvPr id="455" name="Flowchart: Document 454">
          <a:extLst>
            <a:ext uri="{FF2B5EF4-FFF2-40B4-BE49-F238E27FC236}">
              <a16:creationId xmlns:a16="http://schemas.microsoft.com/office/drawing/2014/main" id="{00000000-0008-0000-1700-0000C7010000}"/>
            </a:ext>
          </a:extLst>
        </xdr:cNvPr>
        <xdr:cNvSpPr/>
      </xdr:nvSpPr>
      <xdr:spPr>
        <a:xfrm>
          <a:off x="2621280" y="2819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20</xdr:col>
      <xdr:colOff>22860</xdr:colOff>
      <xdr:row>18</xdr:row>
      <xdr:rowOff>30480</xdr:rowOff>
    </xdr:from>
    <xdr:to>
      <xdr:col>20</xdr:col>
      <xdr:colOff>129540</xdr:colOff>
      <xdr:row>20</xdr:row>
      <xdr:rowOff>22860</xdr:rowOff>
    </xdr:to>
    <xdr:sp macro="" textlink="">
      <xdr:nvSpPr>
        <xdr:cNvPr id="456" name="Right Arrow 455">
          <a:extLst>
            <a:ext uri="{FF2B5EF4-FFF2-40B4-BE49-F238E27FC236}">
              <a16:creationId xmlns:a16="http://schemas.microsoft.com/office/drawing/2014/main" id="{00000000-0008-0000-1700-0000C8010000}"/>
            </a:ext>
          </a:extLst>
        </xdr:cNvPr>
        <xdr:cNvSpPr/>
      </xdr:nvSpPr>
      <xdr:spPr>
        <a:xfrm rot="16200000">
          <a:off x="2807970" y="326517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297180</xdr:colOff>
      <xdr:row>17</xdr:row>
      <xdr:rowOff>99060</xdr:rowOff>
    </xdr:from>
    <xdr:to>
      <xdr:col>21</xdr:col>
      <xdr:colOff>68580</xdr:colOff>
      <xdr:row>18</xdr:row>
      <xdr:rowOff>60960</xdr:rowOff>
    </xdr:to>
    <xdr:sp macro="" textlink="">
      <xdr:nvSpPr>
        <xdr:cNvPr id="457" name="Right Arrow 456">
          <a:extLst>
            <a:ext uri="{FF2B5EF4-FFF2-40B4-BE49-F238E27FC236}">
              <a16:creationId xmlns:a16="http://schemas.microsoft.com/office/drawing/2014/main" id="{00000000-0008-0000-1700-0000C9010000}"/>
            </a:ext>
          </a:extLst>
        </xdr:cNvPr>
        <xdr:cNvSpPr/>
      </xdr:nvSpPr>
      <xdr:spPr>
        <a:xfrm>
          <a:off x="3208020" y="30251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22860</xdr:colOff>
      <xdr:row>32</xdr:row>
      <xdr:rowOff>114300</xdr:rowOff>
    </xdr:from>
    <xdr:to>
      <xdr:col>18</xdr:col>
      <xdr:colOff>601980</xdr:colOff>
      <xdr:row>39</xdr:row>
      <xdr:rowOff>83820</xdr:rowOff>
    </xdr:to>
    <xdr:sp macro="" textlink="">
      <xdr:nvSpPr>
        <xdr:cNvPr id="458" name="Rectangle 457">
          <a:extLst>
            <a:ext uri="{FF2B5EF4-FFF2-40B4-BE49-F238E27FC236}">
              <a16:creationId xmlns:a16="http://schemas.microsoft.com/office/drawing/2014/main" id="{00000000-0008-0000-1700-0000CA010000}"/>
            </a:ext>
          </a:extLst>
        </xdr:cNvPr>
        <xdr:cNvSpPr/>
      </xdr:nvSpPr>
      <xdr:spPr>
        <a:xfrm>
          <a:off x="1104900" y="57835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274320</xdr:colOff>
      <xdr:row>35</xdr:row>
      <xdr:rowOff>144780</xdr:rowOff>
    </xdr:from>
    <xdr:to>
      <xdr:col>20</xdr:col>
      <xdr:colOff>502920</xdr:colOff>
      <xdr:row>38</xdr:row>
      <xdr:rowOff>53340</xdr:rowOff>
    </xdr:to>
    <xdr:sp macro="" textlink="">
      <xdr:nvSpPr>
        <xdr:cNvPr id="459" name="Flowchart: Magnetic Disk 458">
          <a:extLst>
            <a:ext uri="{FF2B5EF4-FFF2-40B4-BE49-F238E27FC236}">
              <a16:creationId xmlns:a16="http://schemas.microsoft.com/office/drawing/2014/main" id="{00000000-0008-0000-1700-0000CB010000}"/>
            </a:ext>
          </a:extLst>
        </xdr:cNvPr>
        <xdr:cNvSpPr/>
      </xdr:nvSpPr>
      <xdr:spPr>
        <a:xfrm>
          <a:off x="2575560" y="636270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32</xdr:row>
      <xdr:rowOff>0</xdr:rowOff>
    </xdr:from>
    <xdr:to>
      <xdr:col>24</xdr:col>
      <xdr:colOff>586740</xdr:colOff>
      <xdr:row>38</xdr:row>
      <xdr:rowOff>144780</xdr:rowOff>
    </xdr:to>
    <xdr:sp macro="" textlink="">
      <xdr:nvSpPr>
        <xdr:cNvPr id="460" name="Rectangle 459">
          <a:extLst>
            <a:ext uri="{FF2B5EF4-FFF2-40B4-BE49-F238E27FC236}">
              <a16:creationId xmlns:a16="http://schemas.microsoft.com/office/drawing/2014/main" id="{00000000-0008-0000-1700-0000CC010000}"/>
            </a:ext>
          </a:extLst>
        </xdr:cNvPr>
        <xdr:cNvSpPr/>
      </xdr:nvSpPr>
      <xdr:spPr>
        <a:xfrm>
          <a:off x="3497580" y="566928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32</xdr:row>
      <xdr:rowOff>114300</xdr:rowOff>
    </xdr:from>
    <xdr:to>
      <xdr:col>26</xdr:col>
      <xdr:colOff>533400</xdr:colOff>
      <xdr:row>38</xdr:row>
      <xdr:rowOff>137160</xdr:rowOff>
    </xdr:to>
    <xdr:sp macro="" textlink="">
      <xdr:nvSpPr>
        <xdr:cNvPr id="461" name="Flowchart: Magnetic Disk 460">
          <a:extLst>
            <a:ext uri="{FF2B5EF4-FFF2-40B4-BE49-F238E27FC236}">
              <a16:creationId xmlns:a16="http://schemas.microsoft.com/office/drawing/2014/main" id="{00000000-0008-0000-1700-0000CD010000}"/>
            </a:ext>
          </a:extLst>
        </xdr:cNvPr>
        <xdr:cNvSpPr/>
      </xdr:nvSpPr>
      <xdr:spPr>
        <a:xfrm>
          <a:off x="6263640" y="578358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196215</xdr:colOff>
      <xdr:row>33</xdr:row>
      <xdr:rowOff>139065</xdr:rowOff>
    </xdr:from>
    <xdr:to>
      <xdr:col>18</xdr:col>
      <xdr:colOff>466725</xdr:colOff>
      <xdr:row>35</xdr:row>
      <xdr:rowOff>139065</xdr:rowOff>
    </xdr:to>
    <xdr:sp macro="" textlink="">
      <xdr:nvSpPr>
        <xdr:cNvPr id="462" name="Rectangle 461">
          <a:extLst>
            <a:ext uri="{FF2B5EF4-FFF2-40B4-BE49-F238E27FC236}">
              <a16:creationId xmlns:a16="http://schemas.microsoft.com/office/drawing/2014/main" id="{00000000-0008-0000-1700-0000CE010000}"/>
            </a:ext>
          </a:extLst>
        </xdr:cNvPr>
        <xdr:cNvSpPr/>
      </xdr:nvSpPr>
      <xdr:spPr>
        <a:xfrm>
          <a:off x="1278255" y="59912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17</xdr:col>
      <xdr:colOff>192405</xdr:colOff>
      <xdr:row>36</xdr:row>
      <xdr:rowOff>36195</xdr:rowOff>
    </xdr:from>
    <xdr:to>
      <xdr:col>18</xdr:col>
      <xdr:colOff>462915</xdr:colOff>
      <xdr:row>38</xdr:row>
      <xdr:rowOff>158115</xdr:rowOff>
    </xdr:to>
    <xdr:sp macro="" textlink="">
      <xdr:nvSpPr>
        <xdr:cNvPr id="463" name="Rectangle 462">
          <a:extLst>
            <a:ext uri="{FF2B5EF4-FFF2-40B4-BE49-F238E27FC236}">
              <a16:creationId xmlns:a16="http://schemas.microsoft.com/office/drawing/2014/main" id="{00000000-0008-0000-1700-0000CF010000}"/>
            </a:ext>
          </a:extLst>
        </xdr:cNvPr>
        <xdr:cNvSpPr/>
      </xdr:nvSpPr>
      <xdr:spPr>
        <a:xfrm>
          <a:off x="1274445" y="6436995"/>
          <a:ext cx="880110" cy="4876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18</xdr:col>
      <xdr:colOff>403860</xdr:colOff>
      <xdr:row>36</xdr:row>
      <xdr:rowOff>160020</xdr:rowOff>
    </xdr:from>
    <xdr:to>
      <xdr:col>19</xdr:col>
      <xdr:colOff>388620</xdr:colOff>
      <xdr:row>37</xdr:row>
      <xdr:rowOff>114300</xdr:rowOff>
    </xdr:to>
    <xdr:sp macro="" textlink="">
      <xdr:nvSpPr>
        <xdr:cNvPr id="465" name="Right Arrow 464">
          <a:extLst>
            <a:ext uri="{FF2B5EF4-FFF2-40B4-BE49-F238E27FC236}">
              <a16:creationId xmlns:a16="http://schemas.microsoft.com/office/drawing/2014/main" id="{00000000-0008-0000-1700-0000D1010000}"/>
            </a:ext>
          </a:extLst>
        </xdr:cNvPr>
        <xdr:cNvSpPr/>
      </xdr:nvSpPr>
      <xdr:spPr>
        <a:xfrm>
          <a:off x="2095500" y="656082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33</xdr:row>
      <xdr:rowOff>60960</xdr:rowOff>
    </xdr:from>
    <xdr:to>
      <xdr:col>21</xdr:col>
      <xdr:colOff>457200</xdr:colOff>
      <xdr:row>38</xdr:row>
      <xdr:rowOff>26670</xdr:rowOff>
    </xdr:to>
    <xdr:sp macro="" textlink="">
      <xdr:nvSpPr>
        <xdr:cNvPr id="466" name="Rectangle 465">
          <a:extLst>
            <a:ext uri="{FF2B5EF4-FFF2-40B4-BE49-F238E27FC236}">
              <a16:creationId xmlns:a16="http://schemas.microsoft.com/office/drawing/2014/main" id="{00000000-0008-0000-1700-0000D2010000}"/>
            </a:ext>
          </a:extLst>
        </xdr:cNvPr>
        <xdr:cNvSpPr/>
      </xdr:nvSpPr>
      <xdr:spPr>
        <a:xfrm rot="16200000">
          <a:off x="3354705" y="61702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33</xdr:row>
      <xdr:rowOff>68580</xdr:rowOff>
    </xdr:from>
    <xdr:to>
      <xdr:col>22</xdr:col>
      <xdr:colOff>327660</xdr:colOff>
      <xdr:row>38</xdr:row>
      <xdr:rowOff>34290</xdr:rowOff>
    </xdr:to>
    <xdr:sp macro="" textlink="">
      <xdr:nvSpPr>
        <xdr:cNvPr id="467" name="Rectangle 466">
          <a:extLst>
            <a:ext uri="{FF2B5EF4-FFF2-40B4-BE49-F238E27FC236}">
              <a16:creationId xmlns:a16="http://schemas.microsoft.com/office/drawing/2014/main" id="{00000000-0008-0000-1700-0000D3010000}"/>
            </a:ext>
          </a:extLst>
        </xdr:cNvPr>
        <xdr:cNvSpPr/>
      </xdr:nvSpPr>
      <xdr:spPr>
        <a:xfrm rot="16200000">
          <a:off x="3834765" y="61779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33</xdr:row>
      <xdr:rowOff>66674</xdr:rowOff>
    </xdr:from>
    <xdr:to>
      <xdr:col>23</xdr:col>
      <xdr:colOff>586740</xdr:colOff>
      <xdr:row>35</xdr:row>
      <xdr:rowOff>144779</xdr:rowOff>
    </xdr:to>
    <xdr:sp macro="" textlink="">
      <xdr:nvSpPr>
        <xdr:cNvPr id="468" name="Rectangle 467">
          <a:extLst>
            <a:ext uri="{FF2B5EF4-FFF2-40B4-BE49-F238E27FC236}">
              <a16:creationId xmlns:a16="http://schemas.microsoft.com/office/drawing/2014/main" id="{00000000-0008-0000-1700-0000D4010000}"/>
            </a:ext>
          </a:extLst>
        </xdr:cNvPr>
        <xdr:cNvSpPr/>
      </xdr:nvSpPr>
      <xdr:spPr>
        <a:xfrm>
          <a:off x="4551045" y="591883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36</xdr:row>
      <xdr:rowOff>22860</xdr:rowOff>
    </xdr:from>
    <xdr:to>
      <xdr:col>23</xdr:col>
      <xdr:colOff>601980</xdr:colOff>
      <xdr:row>38</xdr:row>
      <xdr:rowOff>22860</xdr:rowOff>
    </xdr:to>
    <xdr:sp macro="" textlink="">
      <xdr:nvSpPr>
        <xdr:cNvPr id="469" name="Rectangle 468">
          <a:extLst>
            <a:ext uri="{FF2B5EF4-FFF2-40B4-BE49-F238E27FC236}">
              <a16:creationId xmlns:a16="http://schemas.microsoft.com/office/drawing/2014/main" id="{00000000-0008-0000-1700-0000D5010000}"/>
            </a:ext>
          </a:extLst>
        </xdr:cNvPr>
        <xdr:cNvSpPr/>
      </xdr:nvSpPr>
      <xdr:spPr>
        <a:xfrm>
          <a:off x="4541520" y="642366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33</xdr:row>
      <xdr:rowOff>68580</xdr:rowOff>
    </xdr:from>
    <xdr:to>
      <xdr:col>24</xdr:col>
      <xdr:colOff>533400</xdr:colOff>
      <xdr:row>38</xdr:row>
      <xdr:rowOff>34290</xdr:rowOff>
    </xdr:to>
    <xdr:sp macro="" textlink="">
      <xdr:nvSpPr>
        <xdr:cNvPr id="470" name="Rectangle 469">
          <a:extLst>
            <a:ext uri="{FF2B5EF4-FFF2-40B4-BE49-F238E27FC236}">
              <a16:creationId xmlns:a16="http://schemas.microsoft.com/office/drawing/2014/main" id="{00000000-0008-0000-1700-0000D6010000}"/>
            </a:ext>
          </a:extLst>
        </xdr:cNvPr>
        <xdr:cNvSpPr/>
      </xdr:nvSpPr>
      <xdr:spPr>
        <a:xfrm rot="16200000">
          <a:off x="5221605" y="613981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34</xdr:row>
      <xdr:rowOff>112396</xdr:rowOff>
    </xdr:from>
    <xdr:to>
      <xdr:col>24</xdr:col>
      <xdr:colOff>182880</xdr:colOff>
      <xdr:row>34</xdr:row>
      <xdr:rowOff>114300</xdr:rowOff>
    </xdr:to>
    <xdr:cxnSp macro="">
      <xdr:nvCxnSpPr>
        <xdr:cNvPr id="471" name="Straight Arrow Connector 470">
          <a:extLst>
            <a:ext uri="{FF2B5EF4-FFF2-40B4-BE49-F238E27FC236}">
              <a16:creationId xmlns:a16="http://schemas.microsoft.com/office/drawing/2014/main" id="{00000000-0008-0000-1700-0000D7010000}"/>
            </a:ext>
          </a:extLst>
        </xdr:cNvPr>
        <xdr:cNvCxnSpPr/>
      </xdr:nvCxnSpPr>
      <xdr:spPr>
        <a:xfrm>
          <a:off x="5227320" y="614743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34</xdr:row>
      <xdr:rowOff>99060</xdr:rowOff>
    </xdr:from>
    <xdr:to>
      <xdr:col>22</xdr:col>
      <xdr:colOff>533400</xdr:colOff>
      <xdr:row>34</xdr:row>
      <xdr:rowOff>100964</xdr:rowOff>
    </xdr:to>
    <xdr:cxnSp macro="">
      <xdr:nvCxnSpPr>
        <xdr:cNvPr id="472" name="Straight Arrow Connector 471">
          <a:extLst>
            <a:ext uri="{FF2B5EF4-FFF2-40B4-BE49-F238E27FC236}">
              <a16:creationId xmlns:a16="http://schemas.microsoft.com/office/drawing/2014/main" id="{00000000-0008-0000-1700-0000D8010000}"/>
            </a:ext>
          </a:extLst>
        </xdr:cNvPr>
        <xdr:cNvCxnSpPr/>
      </xdr:nvCxnSpPr>
      <xdr:spPr>
        <a:xfrm>
          <a:off x="4358640" y="61341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35</xdr:row>
      <xdr:rowOff>106680</xdr:rowOff>
    </xdr:from>
    <xdr:to>
      <xdr:col>22</xdr:col>
      <xdr:colOff>68580</xdr:colOff>
      <xdr:row>35</xdr:row>
      <xdr:rowOff>108584</xdr:rowOff>
    </xdr:to>
    <xdr:cxnSp macro="">
      <xdr:nvCxnSpPr>
        <xdr:cNvPr id="473" name="Straight Arrow Connector 472">
          <a:extLst>
            <a:ext uri="{FF2B5EF4-FFF2-40B4-BE49-F238E27FC236}">
              <a16:creationId xmlns:a16="http://schemas.microsoft.com/office/drawing/2014/main" id="{00000000-0008-0000-1700-0000D9010000}"/>
            </a:ext>
          </a:extLst>
        </xdr:cNvPr>
        <xdr:cNvCxnSpPr/>
      </xdr:nvCxnSpPr>
      <xdr:spPr>
        <a:xfrm>
          <a:off x="3893820" y="63246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35</xdr:row>
      <xdr:rowOff>53340</xdr:rowOff>
    </xdr:from>
    <xdr:to>
      <xdr:col>23</xdr:col>
      <xdr:colOff>182880</xdr:colOff>
      <xdr:row>36</xdr:row>
      <xdr:rowOff>137160</xdr:rowOff>
    </xdr:to>
    <xdr:cxnSp macro="">
      <xdr:nvCxnSpPr>
        <xdr:cNvPr id="474" name="Straight Arrow Connector 473">
          <a:extLst>
            <a:ext uri="{FF2B5EF4-FFF2-40B4-BE49-F238E27FC236}">
              <a16:creationId xmlns:a16="http://schemas.microsoft.com/office/drawing/2014/main" id="{00000000-0008-0000-1700-0000DA010000}"/>
            </a:ext>
          </a:extLst>
        </xdr:cNvPr>
        <xdr:cNvCxnSpPr/>
      </xdr:nvCxnSpPr>
      <xdr:spPr>
        <a:xfrm>
          <a:off x="4914900" y="627126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37</xdr:row>
      <xdr:rowOff>22860</xdr:rowOff>
    </xdr:from>
    <xdr:to>
      <xdr:col>24</xdr:col>
      <xdr:colOff>198120</xdr:colOff>
      <xdr:row>37</xdr:row>
      <xdr:rowOff>24764</xdr:rowOff>
    </xdr:to>
    <xdr:cxnSp macro="">
      <xdr:nvCxnSpPr>
        <xdr:cNvPr id="475" name="Straight Arrow Connector 474">
          <a:extLst>
            <a:ext uri="{FF2B5EF4-FFF2-40B4-BE49-F238E27FC236}">
              <a16:creationId xmlns:a16="http://schemas.microsoft.com/office/drawing/2014/main" id="{00000000-0008-0000-1700-0000DB010000}"/>
            </a:ext>
          </a:extLst>
        </xdr:cNvPr>
        <xdr:cNvCxnSpPr/>
      </xdr:nvCxnSpPr>
      <xdr:spPr>
        <a:xfrm>
          <a:off x="5242560" y="66065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35</xdr:row>
      <xdr:rowOff>7620</xdr:rowOff>
    </xdr:from>
    <xdr:to>
      <xdr:col>25</xdr:col>
      <xdr:colOff>381000</xdr:colOff>
      <xdr:row>35</xdr:row>
      <xdr:rowOff>152400</xdr:rowOff>
    </xdr:to>
    <xdr:sp macro="" textlink="">
      <xdr:nvSpPr>
        <xdr:cNvPr id="476" name="Right Arrow 475">
          <a:extLst>
            <a:ext uri="{FF2B5EF4-FFF2-40B4-BE49-F238E27FC236}">
              <a16:creationId xmlns:a16="http://schemas.microsoft.com/office/drawing/2014/main" id="{00000000-0008-0000-1700-0000DC010000}"/>
            </a:ext>
          </a:extLst>
        </xdr:cNvPr>
        <xdr:cNvSpPr/>
      </xdr:nvSpPr>
      <xdr:spPr>
        <a:xfrm>
          <a:off x="5958840" y="62255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327660</xdr:colOff>
      <xdr:row>32</xdr:row>
      <xdr:rowOff>15240</xdr:rowOff>
    </xdr:from>
    <xdr:to>
      <xdr:col>20</xdr:col>
      <xdr:colOff>441960</xdr:colOff>
      <xdr:row>35</xdr:row>
      <xdr:rowOff>99060</xdr:rowOff>
    </xdr:to>
    <xdr:sp macro="" textlink="">
      <xdr:nvSpPr>
        <xdr:cNvPr id="477" name="Flowchart: Document 476">
          <a:extLst>
            <a:ext uri="{FF2B5EF4-FFF2-40B4-BE49-F238E27FC236}">
              <a16:creationId xmlns:a16="http://schemas.microsoft.com/office/drawing/2014/main" id="{00000000-0008-0000-1700-0000DD010000}"/>
            </a:ext>
          </a:extLst>
        </xdr:cNvPr>
        <xdr:cNvSpPr/>
      </xdr:nvSpPr>
      <xdr:spPr>
        <a:xfrm>
          <a:off x="2628900" y="5684520"/>
          <a:ext cx="723900" cy="6324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 CDB.TXT</a:t>
          </a:r>
        </a:p>
      </xdr:txBody>
    </xdr:sp>
    <xdr:clientData/>
  </xdr:twoCellAnchor>
  <xdr:twoCellAnchor>
    <xdr:from>
      <xdr:col>19</xdr:col>
      <xdr:colOff>266700</xdr:colOff>
      <xdr:row>38</xdr:row>
      <xdr:rowOff>167640</xdr:rowOff>
    </xdr:from>
    <xdr:to>
      <xdr:col>20</xdr:col>
      <xdr:colOff>381000</xdr:colOff>
      <xdr:row>41</xdr:row>
      <xdr:rowOff>99060</xdr:rowOff>
    </xdr:to>
    <xdr:sp macro="" textlink="">
      <xdr:nvSpPr>
        <xdr:cNvPr id="478" name="Flowchart: Document 477">
          <a:extLst>
            <a:ext uri="{FF2B5EF4-FFF2-40B4-BE49-F238E27FC236}">
              <a16:creationId xmlns:a16="http://schemas.microsoft.com/office/drawing/2014/main" id="{00000000-0008-0000-1700-0000DE010000}"/>
            </a:ext>
          </a:extLst>
        </xdr:cNvPr>
        <xdr:cNvSpPr/>
      </xdr:nvSpPr>
      <xdr:spPr>
        <a:xfrm>
          <a:off x="2567940" y="693420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38</xdr:row>
      <xdr:rowOff>167640</xdr:rowOff>
    </xdr:from>
    <xdr:to>
      <xdr:col>24</xdr:col>
      <xdr:colOff>365760</xdr:colOff>
      <xdr:row>40</xdr:row>
      <xdr:rowOff>99060</xdr:rowOff>
    </xdr:to>
    <xdr:sp macro="" textlink="">
      <xdr:nvSpPr>
        <xdr:cNvPr id="479" name="Bent Arrow 478">
          <a:extLst>
            <a:ext uri="{FF2B5EF4-FFF2-40B4-BE49-F238E27FC236}">
              <a16:creationId xmlns:a16="http://schemas.microsoft.com/office/drawing/2014/main" id="{00000000-0008-0000-1700-0000DF010000}"/>
            </a:ext>
          </a:extLst>
        </xdr:cNvPr>
        <xdr:cNvSpPr/>
      </xdr:nvSpPr>
      <xdr:spPr>
        <a:xfrm rot="10800000">
          <a:off x="3322320" y="693420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30480</xdr:colOff>
      <xdr:row>39</xdr:row>
      <xdr:rowOff>0</xdr:rowOff>
    </xdr:from>
    <xdr:to>
      <xdr:col>19</xdr:col>
      <xdr:colOff>236220</xdr:colOff>
      <xdr:row>40</xdr:row>
      <xdr:rowOff>38100</xdr:rowOff>
    </xdr:to>
    <xdr:sp macro="" textlink="">
      <xdr:nvSpPr>
        <xdr:cNvPr id="480" name="Bent Arrow 479">
          <a:extLst>
            <a:ext uri="{FF2B5EF4-FFF2-40B4-BE49-F238E27FC236}">
              <a16:creationId xmlns:a16="http://schemas.microsoft.com/office/drawing/2014/main" id="{00000000-0008-0000-1700-0000E0010000}"/>
            </a:ext>
          </a:extLst>
        </xdr:cNvPr>
        <xdr:cNvSpPr/>
      </xdr:nvSpPr>
      <xdr:spPr>
        <a:xfrm rot="16200000">
          <a:off x="2019300" y="6652260"/>
          <a:ext cx="220980" cy="81534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351748</xdr:colOff>
      <xdr:row>35</xdr:row>
      <xdr:rowOff>69276</xdr:rowOff>
    </xdr:from>
    <xdr:to>
      <xdr:col>19</xdr:col>
      <xdr:colOff>473868</xdr:colOff>
      <xdr:row>35</xdr:row>
      <xdr:rowOff>168869</xdr:rowOff>
    </xdr:to>
    <xdr:sp macro="" textlink="">
      <xdr:nvSpPr>
        <xdr:cNvPr id="481" name="Right Arrow 480">
          <a:extLst>
            <a:ext uri="{FF2B5EF4-FFF2-40B4-BE49-F238E27FC236}">
              <a16:creationId xmlns:a16="http://schemas.microsoft.com/office/drawing/2014/main" id="{00000000-0008-0000-1700-0000E1010000}"/>
            </a:ext>
          </a:extLst>
        </xdr:cNvPr>
        <xdr:cNvSpPr/>
      </xdr:nvSpPr>
      <xdr:spPr>
        <a:xfrm rot="19525607">
          <a:off x="2043388" y="6287196"/>
          <a:ext cx="731720" cy="9959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274320</xdr:colOff>
      <xdr:row>33</xdr:row>
      <xdr:rowOff>129540</xdr:rowOff>
    </xdr:from>
    <xdr:to>
      <xdr:col>21</xdr:col>
      <xdr:colOff>45720</xdr:colOff>
      <xdr:row>34</xdr:row>
      <xdr:rowOff>91440</xdr:rowOff>
    </xdr:to>
    <xdr:sp macro="" textlink="">
      <xdr:nvSpPr>
        <xdr:cNvPr id="482" name="Right Arrow 481">
          <a:extLst>
            <a:ext uri="{FF2B5EF4-FFF2-40B4-BE49-F238E27FC236}">
              <a16:creationId xmlns:a16="http://schemas.microsoft.com/office/drawing/2014/main" id="{00000000-0008-0000-1700-0000E2010000}"/>
            </a:ext>
          </a:extLst>
        </xdr:cNvPr>
        <xdr:cNvSpPr/>
      </xdr:nvSpPr>
      <xdr:spPr>
        <a:xfrm>
          <a:off x="3185160" y="59817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350520</xdr:colOff>
      <xdr:row>5</xdr:row>
      <xdr:rowOff>121920</xdr:rowOff>
    </xdr:from>
    <xdr:to>
      <xdr:col>20</xdr:col>
      <xdr:colOff>579120</xdr:colOff>
      <xdr:row>8</xdr:row>
      <xdr:rowOff>76200</xdr:rowOff>
    </xdr:to>
    <xdr:sp macro="" textlink="">
      <xdr:nvSpPr>
        <xdr:cNvPr id="483" name="Flowchart: Magnetic Disk 482">
          <a:extLst>
            <a:ext uri="{FF2B5EF4-FFF2-40B4-BE49-F238E27FC236}">
              <a16:creationId xmlns:a16="http://schemas.microsoft.com/office/drawing/2014/main" id="{00000000-0008-0000-1700-0000E3010000}"/>
            </a:ext>
          </a:extLst>
        </xdr:cNvPr>
        <xdr:cNvSpPr/>
      </xdr:nvSpPr>
      <xdr:spPr>
        <a:xfrm>
          <a:off x="2651760" y="103632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20</xdr:col>
      <xdr:colOff>99060</xdr:colOff>
      <xdr:row>4</xdr:row>
      <xdr:rowOff>144780</xdr:rowOff>
    </xdr:from>
    <xdr:to>
      <xdr:col>20</xdr:col>
      <xdr:colOff>236220</xdr:colOff>
      <xdr:row>6</xdr:row>
      <xdr:rowOff>83820</xdr:rowOff>
    </xdr:to>
    <xdr:sp macro="" textlink="">
      <xdr:nvSpPr>
        <xdr:cNvPr id="484" name="Right Arrow 483">
          <a:extLst>
            <a:ext uri="{FF2B5EF4-FFF2-40B4-BE49-F238E27FC236}">
              <a16:creationId xmlns:a16="http://schemas.microsoft.com/office/drawing/2014/main" id="{00000000-0008-0000-1700-0000E4010000}"/>
            </a:ext>
          </a:extLst>
        </xdr:cNvPr>
        <xdr:cNvSpPr/>
      </xdr:nvSpPr>
      <xdr:spPr>
        <a:xfrm rot="5400000">
          <a:off x="2926080" y="9601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2</xdr:row>
      <xdr:rowOff>7620</xdr:rowOff>
    </xdr:from>
    <xdr:to>
      <xdr:col>4</xdr:col>
      <xdr:colOff>594360</xdr:colOff>
      <xdr:row>8</xdr:row>
      <xdr:rowOff>160020</xdr:rowOff>
    </xdr:to>
    <xdr:sp macro="" textlink="">
      <xdr:nvSpPr>
        <xdr:cNvPr id="485" name="Rectangle 484">
          <a:extLst>
            <a:ext uri="{FF2B5EF4-FFF2-40B4-BE49-F238E27FC236}">
              <a16:creationId xmlns:a16="http://schemas.microsoft.com/office/drawing/2014/main" id="{00000000-0008-0000-1700-0000E5010000}"/>
            </a:ext>
          </a:extLst>
        </xdr:cNvPr>
        <xdr:cNvSpPr/>
      </xdr:nvSpPr>
      <xdr:spPr>
        <a:xfrm>
          <a:off x="1264920" y="5562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388620</xdr:colOff>
      <xdr:row>3</xdr:row>
      <xdr:rowOff>7620</xdr:rowOff>
    </xdr:from>
    <xdr:to>
      <xdr:col>7</xdr:col>
      <xdr:colOff>7620</xdr:colOff>
      <xdr:row>5</xdr:row>
      <xdr:rowOff>144780</xdr:rowOff>
    </xdr:to>
    <xdr:sp macro="" textlink="">
      <xdr:nvSpPr>
        <xdr:cNvPr id="486" name="Flowchart: Magnetic Disk 485">
          <a:extLst>
            <a:ext uri="{FF2B5EF4-FFF2-40B4-BE49-F238E27FC236}">
              <a16:creationId xmlns:a16="http://schemas.microsoft.com/office/drawing/2014/main" id="{00000000-0008-0000-1700-0000E6010000}"/>
            </a:ext>
          </a:extLst>
        </xdr:cNvPr>
        <xdr:cNvSpPr/>
      </xdr:nvSpPr>
      <xdr:spPr>
        <a:xfrm>
          <a:off x="2857500" y="73914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9</xdr:col>
      <xdr:colOff>22860</xdr:colOff>
      <xdr:row>2</xdr:row>
      <xdr:rowOff>0</xdr:rowOff>
    </xdr:from>
    <xdr:to>
      <xdr:col>10</xdr:col>
      <xdr:colOff>586740</xdr:colOff>
      <xdr:row>8</xdr:row>
      <xdr:rowOff>144780</xdr:rowOff>
    </xdr:to>
    <xdr:sp macro="" textlink="">
      <xdr:nvSpPr>
        <xdr:cNvPr id="487" name="Rectangle 486">
          <a:extLst>
            <a:ext uri="{FF2B5EF4-FFF2-40B4-BE49-F238E27FC236}">
              <a16:creationId xmlns:a16="http://schemas.microsoft.com/office/drawing/2014/main" id="{00000000-0008-0000-1700-0000E7010000}"/>
            </a:ext>
          </a:extLst>
        </xdr:cNvPr>
        <xdr:cNvSpPr/>
      </xdr:nvSpPr>
      <xdr:spPr>
        <a:xfrm>
          <a:off x="4930140" y="5486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3</xdr:row>
      <xdr:rowOff>76200</xdr:rowOff>
    </xdr:from>
    <xdr:to>
      <xdr:col>8</xdr:col>
      <xdr:colOff>426720</xdr:colOff>
      <xdr:row>6</xdr:row>
      <xdr:rowOff>7620</xdr:rowOff>
    </xdr:to>
    <xdr:sp macro="" textlink="">
      <xdr:nvSpPr>
        <xdr:cNvPr id="488" name="Flowchart: Document 487">
          <a:extLst>
            <a:ext uri="{FF2B5EF4-FFF2-40B4-BE49-F238E27FC236}">
              <a16:creationId xmlns:a16="http://schemas.microsoft.com/office/drawing/2014/main" id="{00000000-0008-0000-1700-0000E8010000}"/>
            </a:ext>
          </a:extLst>
        </xdr:cNvPr>
        <xdr:cNvSpPr/>
      </xdr:nvSpPr>
      <xdr:spPr>
        <a:xfrm>
          <a:off x="4000500" y="8077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11</xdr:col>
      <xdr:colOff>525780</xdr:colOff>
      <xdr:row>4</xdr:row>
      <xdr:rowOff>45720</xdr:rowOff>
    </xdr:from>
    <xdr:to>
      <xdr:col>13</xdr:col>
      <xdr:colOff>144780</xdr:colOff>
      <xdr:row>9</xdr:row>
      <xdr:rowOff>45720</xdr:rowOff>
    </xdr:to>
    <xdr:sp macro="" textlink="">
      <xdr:nvSpPr>
        <xdr:cNvPr id="489" name="Flowchart: Magnetic Disk 488">
          <a:extLst>
            <a:ext uri="{FF2B5EF4-FFF2-40B4-BE49-F238E27FC236}">
              <a16:creationId xmlns:a16="http://schemas.microsoft.com/office/drawing/2014/main" id="{00000000-0008-0000-1700-0000E9010000}"/>
            </a:ext>
          </a:extLst>
        </xdr:cNvPr>
        <xdr:cNvSpPr/>
      </xdr:nvSpPr>
      <xdr:spPr>
        <a:xfrm>
          <a:off x="6652260" y="96012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102870</xdr:colOff>
      <xdr:row>3</xdr:row>
      <xdr:rowOff>80010</xdr:rowOff>
    </xdr:from>
    <xdr:to>
      <xdr:col>3</xdr:col>
      <xdr:colOff>468630</xdr:colOff>
      <xdr:row>8</xdr:row>
      <xdr:rowOff>45720</xdr:rowOff>
    </xdr:to>
    <xdr:sp macro="" textlink="">
      <xdr:nvSpPr>
        <xdr:cNvPr id="490" name="Rectangle 489">
          <a:extLst>
            <a:ext uri="{FF2B5EF4-FFF2-40B4-BE49-F238E27FC236}">
              <a16:creationId xmlns:a16="http://schemas.microsoft.com/office/drawing/2014/main" id="{00000000-0008-0000-1700-0000EA010000}"/>
            </a:ext>
          </a:extLst>
        </xdr:cNvPr>
        <xdr:cNvSpPr/>
      </xdr:nvSpPr>
      <xdr:spPr>
        <a:xfrm rot="16200000">
          <a:off x="1095375" y="10687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15240</xdr:colOff>
      <xdr:row>3</xdr:row>
      <xdr:rowOff>76200</xdr:rowOff>
    </xdr:from>
    <xdr:to>
      <xdr:col>4</xdr:col>
      <xdr:colOff>502920</xdr:colOff>
      <xdr:row>8</xdr:row>
      <xdr:rowOff>41910</xdr:rowOff>
    </xdr:to>
    <xdr:sp macro="" textlink="">
      <xdr:nvSpPr>
        <xdr:cNvPr id="491" name="Rectangle 490">
          <a:extLst>
            <a:ext uri="{FF2B5EF4-FFF2-40B4-BE49-F238E27FC236}">
              <a16:creationId xmlns:a16="http://schemas.microsoft.com/office/drawing/2014/main" id="{00000000-0008-0000-1700-0000EB010000}"/>
            </a:ext>
          </a:extLst>
        </xdr:cNvPr>
        <xdr:cNvSpPr/>
      </xdr:nvSpPr>
      <xdr:spPr>
        <a:xfrm rot="16200000">
          <a:off x="1678305" y="10039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177165</xdr:colOff>
      <xdr:row>3</xdr:row>
      <xdr:rowOff>74295</xdr:rowOff>
    </xdr:from>
    <xdr:to>
      <xdr:col>10</xdr:col>
      <xdr:colOff>447675</xdr:colOff>
      <xdr:row>5</xdr:row>
      <xdr:rowOff>74295</xdr:rowOff>
    </xdr:to>
    <xdr:sp macro="" textlink="">
      <xdr:nvSpPr>
        <xdr:cNvPr id="492" name="Rectangle 491">
          <a:extLst>
            <a:ext uri="{FF2B5EF4-FFF2-40B4-BE49-F238E27FC236}">
              <a16:creationId xmlns:a16="http://schemas.microsoft.com/office/drawing/2014/main" id="{00000000-0008-0000-1700-0000EC010000}"/>
            </a:ext>
          </a:extLst>
        </xdr:cNvPr>
        <xdr:cNvSpPr/>
      </xdr:nvSpPr>
      <xdr:spPr>
        <a:xfrm>
          <a:off x="5084445" y="80581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9</xdr:col>
      <xdr:colOff>190500</xdr:colOff>
      <xdr:row>6</xdr:row>
      <xdr:rowOff>45720</xdr:rowOff>
    </xdr:from>
    <xdr:to>
      <xdr:col>10</xdr:col>
      <xdr:colOff>461010</xdr:colOff>
      <xdr:row>8</xdr:row>
      <xdr:rowOff>45720</xdr:rowOff>
    </xdr:to>
    <xdr:sp macro="" textlink="">
      <xdr:nvSpPr>
        <xdr:cNvPr id="493" name="Rectangle 492">
          <a:extLst>
            <a:ext uri="{FF2B5EF4-FFF2-40B4-BE49-F238E27FC236}">
              <a16:creationId xmlns:a16="http://schemas.microsoft.com/office/drawing/2014/main" id="{00000000-0008-0000-1700-0000ED010000}"/>
            </a:ext>
          </a:extLst>
        </xdr:cNvPr>
        <xdr:cNvSpPr/>
      </xdr:nvSpPr>
      <xdr:spPr>
        <a:xfrm>
          <a:off x="5097780" y="132588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419100</xdr:colOff>
      <xdr:row>5</xdr:row>
      <xdr:rowOff>99060</xdr:rowOff>
    </xdr:from>
    <xdr:to>
      <xdr:col>4</xdr:col>
      <xdr:colOff>114300</xdr:colOff>
      <xdr:row>6</xdr:row>
      <xdr:rowOff>53340</xdr:rowOff>
    </xdr:to>
    <xdr:sp macro="" textlink="">
      <xdr:nvSpPr>
        <xdr:cNvPr id="494" name="Right Arrow 493">
          <a:extLst>
            <a:ext uri="{FF2B5EF4-FFF2-40B4-BE49-F238E27FC236}">
              <a16:creationId xmlns:a16="http://schemas.microsoft.com/office/drawing/2014/main" id="{00000000-0008-0000-1700-0000EE010000}"/>
            </a:ext>
          </a:extLst>
        </xdr:cNvPr>
        <xdr:cNvSpPr/>
      </xdr:nvSpPr>
      <xdr:spPr>
        <a:xfrm>
          <a:off x="1668780" y="119634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464820</xdr:colOff>
      <xdr:row>4</xdr:row>
      <xdr:rowOff>30480</xdr:rowOff>
    </xdr:from>
    <xdr:to>
      <xdr:col>5</xdr:col>
      <xdr:colOff>449580</xdr:colOff>
      <xdr:row>4</xdr:row>
      <xdr:rowOff>167640</xdr:rowOff>
    </xdr:to>
    <xdr:sp macro="" textlink="">
      <xdr:nvSpPr>
        <xdr:cNvPr id="495" name="Right Arrow 494">
          <a:extLst>
            <a:ext uri="{FF2B5EF4-FFF2-40B4-BE49-F238E27FC236}">
              <a16:creationId xmlns:a16="http://schemas.microsoft.com/office/drawing/2014/main" id="{00000000-0008-0000-1700-0000EF010000}"/>
            </a:ext>
          </a:extLst>
        </xdr:cNvPr>
        <xdr:cNvSpPr/>
      </xdr:nvSpPr>
      <xdr:spPr>
        <a:xfrm>
          <a:off x="2324100" y="94488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4</xdr:row>
      <xdr:rowOff>38100</xdr:rowOff>
    </xdr:from>
    <xdr:to>
      <xdr:col>7</xdr:col>
      <xdr:colOff>365760</xdr:colOff>
      <xdr:row>4</xdr:row>
      <xdr:rowOff>160020</xdr:rowOff>
    </xdr:to>
    <xdr:sp macro="" textlink="">
      <xdr:nvSpPr>
        <xdr:cNvPr id="496" name="Right Arrow 495">
          <a:extLst>
            <a:ext uri="{FF2B5EF4-FFF2-40B4-BE49-F238E27FC236}">
              <a16:creationId xmlns:a16="http://schemas.microsoft.com/office/drawing/2014/main" id="{00000000-0008-0000-1700-0000F0010000}"/>
            </a:ext>
          </a:extLst>
        </xdr:cNvPr>
        <xdr:cNvSpPr/>
      </xdr:nvSpPr>
      <xdr:spPr>
        <a:xfrm>
          <a:off x="3627120" y="95250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403860</xdr:colOff>
      <xdr:row>6</xdr:row>
      <xdr:rowOff>160020</xdr:rowOff>
    </xdr:from>
    <xdr:to>
      <xdr:col>12</xdr:col>
      <xdr:colOff>15240</xdr:colOff>
      <xdr:row>7</xdr:row>
      <xdr:rowOff>91440</xdr:rowOff>
    </xdr:to>
    <xdr:sp macro="" textlink="">
      <xdr:nvSpPr>
        <xdr:cNvPr id="497" name="Right Arrow 496">
          <a:extLst>
            <a:ext uri="{FF2B5EF4-FFF2-40B4-BE49-F238E27FC236}">
              <a16:creationId xmlns:a16="http://schemas.microsoft.com/office/drawing/2014/main" id="{00000000-0008-0000-1700-0000F1010000}"/>
            </a:ext>
          </a:extLst>
        </xdr:cNvPr>
        <xdr:cNvSpPr/>
      </xdr:nvSpPr>
      <xdr:spPr>
        <a:xfrm>
          <a:off x="5920740" y="1440180"/>
          <a:ext cx="83058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541020</xdr:colOff>
      <xdr:row>4</xdr:row>
      <xdr:rowOff>175260</xdr:rowOff>
    </xdr:from>
    <xdr:to>
      <xdr:col>10</xdr:col>
      <xdr:colOff>68580</xdr:colOff>
      <xdr:row>6</xdr:row>
      <xdr:rowOff>114300</xdr:rowOff>
    </xdr:to>
    <xdr:sp macro="" textlink="">
      <xdr:nvSpPr>
        <xdr:cNvPr id="498" name="Right Arrow 497">
          <a:extLst>
            <a:ext uri="{FF2B5EF4-FFF2-40B4-BE49-F238E27FC236}">
              <a16:creationId xmlns:a16="http://schemas.microsoft.com/office/drawing/2014/main" id="{00000000-0008-0000-1700-0000F2010000}"/>
            </a:ext>
          </a:extLst>
        </xdr:cNvPr>
        <xdr:cNvSpPr/>
      </xdr:nvSpPr>
      <xdr:spPr>
        <a:xfrm rot="5400000">
          <a:off x="5364480" y="117348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4</xdr:row>
      <xdr:rowOff>7620</xdr:rowOff>
    </xdr:from>
    <xdr:to>
      <xdr:col>9</xdr:col>
      <xdr:colOff>243840</xdr:colOff>
      <xdr:row>4</xdr:row>
      <xdr:rowOff>137160</xdr:rowOff>
    </xdr:to>
    <xdr:sp macro="" textlink="">
      <xdr:nvSpPr>
        <xdr:cNvPr id="499" name="Right Arrow 498">
          <a:extLst>
            <a:ext uri="{FF2B5EF4-FFF2-40B4-BE49-F238E27FC236}">
              <a16:creationId xmlns:a16="http://schemas.microsoft.com/office/drawing/2014/main" id="{00000000-0008-0000-1700-0000F3010000}"/>
            </a:ext>
          </a:extLst>
        </xdr:cNvPr>
        <xdr:cNvSpPr/>
      </xdr:nvSpPr>
      <xdr:spPr>
        <a:xfrm>
          <a:off x="4640580" y="92202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164261</xdr:colOff>
      <xdr:row>48</xdr:row>
      <xdr:rowOff>114300</xdr:rowOff>
    </xdr:from>
    <xdr:to>
      <xdr:col>3</xdr:col>
      <xdr:colOff>421300</xdr:colOff>
      <xdr:row>55</xdr:row>
      <xdr:rowOff>83820</xdr:rowOff>
    </xdr:to>
    <xdr:sp macro="" textlink="">
      <xdr:nvSpPr>
        <xdr:cNvPr id="547" name="Rectangle 546">
          <a:extLst>
            <a:ext uri="{FF2B5EF4-FFF2-40B4-BE49-F238E27FC236}">
              <a16:creationId xmlns:a16="http://schemas.microsoft.com/office/drawing/2014/main" id="{00000000-0008-0000-1700-000023020000}"/>
            </a:ext>
          </a:extLst>
        </xdr:cNvPr>
        <xdr:cNvSpPr/>
      </xdr:nvSpPr>
      <xdr:spPr>
        <a:xfrm>
          <a:off x="313519" y="8606279"/>
          <a:ext cx="1191863"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xdr:col>
      <xdr:colOff>30794</xdr:colOff>
      <xdr:row>53</xdr:row>
      <xdr:rowOff>19090</xdr:rowOff>
    </xdr:from>
    <xdr:to>
      <xdr:col>5</xdr:col>
      <xdr:colOff>259394</xdr:colOff>
      <xdr:row>55</xdr:row>
      <xdr:rowOff>108330</xdr:rowOff>
    </xdr:to>
    <xdr:sp macro="" textlink="">
      <xdr:nvSpPr>
        <xdr:cNvPr id="548" name="Flowchart: Magnetic Disk 547">
          <a:extLst>
            <a:ext uri="{FF2B5EF4-FFF2-40B4-BE49-F238E27FC236}">
              <a16:creationId xmlns:a16="http://schemas.microsoft.com/office/drawing/2014/main" id="{00000000-0008-0000-1700-000024020000}"/>
            </a:ext>
          </a:extLst>
        </xdr:cNvPr>
        <xdr:cNvSpPr/>
      </xdr:nvSpPr>
      <xdr:spPr>
        <a:xfrm>
          <a:off x="1727619" y="9414471"/>
          <a:ext cx="841342" cy="45060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48</xdr:row>
      <xdr:rowOff>0</xdr:rowOff>
    </xdr:from>
    <xdr:to>
      <xdr:col>10</xdr:col>
      <xdr:colOff>586740</xdr:colOff>
      <xdr:row>54</xdr:row>
      <xdr:rowOff>144780</xdr:rowOff>
    </xdr:to>
    <xdr:sp macro="" textlink="">
      <xdr:nvSpPr>
        <xdr:cNvPr id="549" name="Rectangle 548">
          <a:extLst>
            <a:ext uri="{FF2B5EF4-FFF2-40B4-BE49-F238E27FC236}">
              <a16:creationId xmlns:a16="http://schemas.microsoft.com/office/drawing/2014/main" id="{00000000-0008-0000-1700-000025020000}"/>
            </a:ext>
          </a:extLst>
        </xdr:cNvPr>
        <xdr:cNvSpPr/>
      </xdr:nvSpPr>
      <xdr:spPr>
        <a:xfrm>
          <a:off x="3509049" y="5601093"/>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48</xdr:row>
      <xdr:rowOff>114300</xdr:rowOff>
    </xdr:from>
    <xdr:to>
      <xdr:col>12</xdr:col>
      <xdr:colOff>533400</xdr:colOff>
      <xdr:row>54</xdr:row>
      <xdr:rowOff>137160</xdr:rowOff>
    </xdr:to>
    <xdr:sp macro="" textlink="">
      <xdr:nvSpPr>
        <xdr:cNvPr id="550" name="Flowchart: Magnetic Disk 549">
          <a:extLst>
            <a:ext uri="{FF2B5EF4-FFF2-40B4-BE49-F238E27FC236}">
              <a16:creationId xmlns:a16="http://schemas.microsoft.com/office/drawing/2014/main" id="{00000000-0008-0000-1700-000026020000}"/>
            </a:ext>
          </a:extLst>
        </xdr:cNvPr>
        <xdr:cNvSpPr/>
      </xdr:nvSpPr>
      <xdr:spPr>
        <a:xfrm>
          <a:off x="6290821" y="5715393"/>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xdr:col>
      <xdr:colOff>290483</xdr:colOff>
      <xdr:row>49</xdr:row>
      <xdr:rowOff>178343</xdr:rowOff>
    </xdr:from>
    <xdr:to>
      <xdr:col>3</xdr:col>
      <xdr:colOff>238912</xdr:colOff>
      <xdr:row>51</xdr:row>
      <xdr:rowOff>178343</xdr:rowOff>
    </xdr:to>
    <xdr:sp macro="" textlink="">
      <xdr:nvSpPr>
        <xdr:cNvPr id="551" name="Rectangle 550">
          <a:extLst>
            <a:ext uri="{FF2B5EF4-FFF2-40B4-BE49-F238E27FC236}">
              <a16:creationId xmlns:a16="http://schemas.microsoft.com/office/drawing/2014/main" id="{00000000-0008-0000-1700-000027020000}"/>
            </a:ext>
          </a:extLst>
        </xdr:cNvPr>
        <xdr:cNvSpPr/>
      </xdr:nvSpPr>
      <xdr:spPr>
        <a:xfrm>
          <a:off x="439741" y="8851003"/>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xdr:col>
      <xdr:colOff>302383</xdr:colOff>
      <xdr:row>52</xdr:row>
      <xdr:rowOff>59762</xdr:rowOff>
    </xdr:from>
    <xdr:to>
      <xdr:col>3</xdr:col>
      <xdr:colOff>250812</xdr:colOff>
      <xdr:row>55</xdr:row>
      <xdr:rowOff>1002</xdr:rowOff>
    </xdr:to>
    <xdr:sp macro="" textlink="">
      <xdr:nvSpPr>
        <xdr:cNvPr id="552" name="Rectangle 551">
          <a:extLst>
            <a:ext uri="{FF2B5EF4-FFF2-40B4-BE49-F238E27FC236}">
              <a16:creationId xmlns:a16="http://schemas.microsoft.com/office/drawing/2014/main" id="{00000000-0008-0000-1700-000028020000}"/>
            </a:ext>
          </a:extLst>
        </xdr:cNvPr>
        <xdr:cNvSpPr/>
      </xdr:nvSpPr>
      <xdr:spPr>
        <a:xfrm>
          <a:off x="451641" y="9274463"/>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xdr:col>
      <xdr:colOff>328445</xdr:colOff>
      <xdr:row>51</xdr:row>
      <xdr:rowOff>54283</xdr:rowOff>
    </xdr:from>
    <xdr:to>
      <xdr:col>2</xdr:col>
      <xdr:colOff>468748</xdr:colOff>
      <xdr:row>52</xdr:row>
      <xdr:rowOff>176203</xdr:rowOff>
    </xdr:to>
    <xdr:sp macro="" textlink="">
      <xdr:nvSpPr>
        <xdr:cNvPr id="553" name="Right Arrow 552">
          <a:extLst>
            <a:ext uri="{FF2B5EF4-FFF2-40B4-BE49-F238E27FC236}">
              <a16:creationId xmlns:a16="http://schemas.microsoft.com/office/drawing/2014/main" id="{00000000-0008-0000-1700-000029020000}"/>
            </a:ext>
          </a:extLst>
        </xdr:cNvPr>
        <xdr:cNvSpPr/>
      </xdr:nvSpPr>
      <xdr:spPr>
        <a:xfrm rot="5400000">
          <a:off x="718637" y="9169452"/>
          <a:ext cx="302600" cy="140303"/>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160335</xdr:colOff>
      <xdr:row>54</xdr:row>
      <xdr:rowOff>34330</xdr:rowOff>
    </xdr:from>
    <xdr:to>
      <xdr:col>4</xdr:col>
      <xdr:colOff>145094</xdr:colOff>
      <xdr:row>54</xdr:row>
      <xdr:rowOff>169290</xdr:rowOff>
    </xdr:to>
    <xdr:sp macro="" textlink="">
      <xdr:nvSpPr>
        <xdr:cNvPr id="554" name="Right Arrow 553">
          <a:extLst>
            <a:ext uri="{FF2B5EF4-FFF2-40B4-BE49-F238E27FC236}">
              <a16:creationId xmlns:a16="http://schemas.microsoft.com/office/drawing/2014/main" id="{00000000-0008-0000-1700-00002A020000}"/>
            </a:ext>
          </a:extLst>
        </xdr:cNvPr>
        <xdr:cNvSpPr/>
      </xdr:nvSpPr>
      <xdr:spPr>
        <a:xfrm>
          <a:off x="1244417" y="9610392"/>
          <a:ext cx="597502"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49</xdr:row>
      <xdr:rowOff>60960</xdr:rowOff>
    </xdr:from>
    <xdr:to>
      <xdr:col>7</xdr:col>
      <xdr:colOff>457200</xdr:colOff>
      <xdr:row>54</xdr:row>
      <xdr:rowOff>26670</xdr:rowOff>
    </xdr:to>
    <xdr:sp macro="" textlink="">
      <xdr:nvSpPr>
        <xdr:cNvPr id="555" name="Rectangle 554">
          <a:extLst>
            <a:ext uri="{FF2B5EF4-FFF2-40B4-BE49-F238E27FC236}">
              <a16:creationId xmlns:a16="http://schemas.microsoft.com/office/drawing/2014/main" id="{00000000-0008-0000-1700-00002B020000}"/>
            </a:ext>
          </a:extLst>
        </xdr:cNvPr>
        <xdr:cNvSpPr/>
      </xdr:nvSpPr>
      <xdr:spPr>
        <a:xfrm rot="16200000">
          <a:off x="3374816" y="609440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49</xdr:row>
      <xdr:rowOff>68580</xdr:rowOff>
    </xdr:from>
    <xdr:to>
      <xdr:col>8</xdr:col>
      <xdr:colOff>327660</xdr:colOff>
      <xdr:row>54</xdr:row>
      <xdr:rowOff>34290</xdr:rowOff>
    </xdr:to>
    <xdr:sp macro="" textlink="">
      <xdr:nvSpPr>
        <xdr:cNvPr id="556" name="Rectangle 555">
          <a:extLst>
            <a:ext uri="{FF2B5EF4-FFF2-40B4-BE49-F238E27FC236}">
              <a16:creationId xmlns:a16="http://schemas.microsoft.com/office/drawing/2014/main" id="{00000000-0008-0000-1700-00002C020000}"/>
            </a:ext>
          </a:extLst>
        </xdr:cNvPr>
        <xdr:cNvSpPr/>
      </xdr:nvSpPr>
      <xdr:spPr>
        <a:xfrm rot="16200000">
          <a:off x="3856447" y="6100458"/>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49</xdr:row>
      <xdr:rowOff>66674</xdr:rowOff>
    </xdr:from>
    <xdr:to>
      <xdr:col>9</xdr:col>
      <xdr:colOff>586740</xdr:colOff>
      <xdr:row>51</xdr:row>
      <xdr:rowOff>144779</xdr:rowOff>
    </xdr:to>
    <xdr:sp macro="" textlink="">
      <xdr:nvSpPr>
        <xdr:cNvPr id="557" name="Rectangle 556">
          <a:extLst>
            <a:ext uri="{FF2B5EF4-FFF2-40B4-BE49-F238E27FC236}">
              <a16:creationId xmlns:a16="http://schemas.microsoft.com/office/drawing/2014/main" id="{00000000-0008-0000-1700-00002D020000}"/>
            </a:ext>
          </a:extLst>
        </xdr:cNvPr>
        <xdr:cNvSpPr/>
      </xdr:nvSpPr>
      <xdr:spPr>
        <a:xfrm>
          <a:off x="4568799" y="5848447"/>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52</xdr:row>
      <xdr:rowOff>22860</xdr:rowOff>
    </xdr:from>
    <xdr:to>
      <xdr:col>9</xdr:col>
      <xdr:colOff>601980</xdr:colOff>
      <xdr:row>54</xdr:row>
      <xdr:rowOff>22860</xdr:rowOff>
    </xdr:to>
    <xdr:sp macro="" textlink="">
      <xdr:nvSpPr>
        <xdr:cNvPr id="558" name="Rectangle 557">
          <a:extLst>
            <a:ext uri="{FF2B5EF4-FFF2-40B4-BE49-F238E27FC236}">
              <a16:creationId xmlns:a16="http://schemas.microsoft.com/office/drawing/2014/main" id="{00000000-0008-0000-1700-00002E020000}"/>
            </a:ext>
          </a:extLst>
        </xdr:cNvPr>
        <xdr:cNvSpPr/>
      </xdr:nvSpPr>
      <xdr:spPr>
        <a:xfrm>
          <a:off x="4559274" y="634667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49</xdr:row>
      <xdr:rowOff>68580</xdr:rowOff>
    </xdr:from>
    <xdr:to>
      <xdr:col>10</xdr:col>
      <xdr:colOff>533400</xdr:colOff>
      <xdr:row>54</xdr:row>
      <xdr:rowOff>34290</xdr:rowOff>
    </xdr:to>
    <xdr:sp macro="" textlink="">
      <xdr:nvSpPr>
        <xdr:cNvPr id="559" name="Rectangle 558">
          <a:extLst>
            <a:ext uri="{FF2B5EF4-FFF2-40B4-BE49-F238E27FC236}">
              <a16:creationId xmlns:a16="http://schemas.microsoft.com/office/drawing/2014/main" id="{00000000-0008-0000-1700-00002F020000}"/>
            </a:ext>
          </a:extLst>
        </xdr:cNvPr>
        <xdr:cNvSpPr/>
      </xdr:nvSpPr>
      <xdr:spPr>
        <a:xfrm rot="16200000">
          <a:off x="5251142" y="6063929"/>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50</xdr:row>
      <xdr:rowOff>112396</xdr:rowOff>
    </xdr:from>
    <xdr:to>
      <xdr:col>10</xdr:col>
      <xdr:colOff>182880</xdr:colOff>
      <xdr:row>50</xdr:row>
      <xdr:rowOff>114300</xdr:rowOff>
    </xdr:to>
    <xdr:cxnSp macro="">
      <xdr:nvCxnSpPr>
        <xdr:cNvPr id="560" name="Straight Arrow Connector 559">
          <a:extLst>
            <a:ext uri="{FF2B5EF4-FFF2-40B4-BE49-F238E27FC236}">
              <a16:creationId xmlns:a16="http://schemas.microsoft.com/office/drawing/2014/main" id="{00000000-0008-0000-1700-000030020000}"/>
            </a:ext>
          </a:extLst>
        </xdr:cNvPr>
        <xdr:cNvCxnSpPr/>
      </xdr:nvCxnSpPr>
      <xdr:spPr>
        <a:xfrm>
          <a:off x="5248216" y="60748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50</xdr:row>
      <xdr:rowOff>99060</xdr:rowOff>
    </xdr:from>
    <xdr:to>
      <xdr:col>8</xdr:col>
      <xdr:colOff>533400</xdr:colOff>
      <xdr:row>50</xdr:row>
      <xdr:rowOff>100964</xdr:rowOff>
    </xdr:to>
    <xdr:cxnSp macro="">
      <xdr:nvCxnSpPr>
        <xdr:cNvPr id="561" name="Straight Arrow Connector 560">
          <a:extLst>
            <a:ext uri="{FF2B5EF4-FFF2-40B4-BE49-F238E27FC236}">
              <a16:creationId xmlns:a16="http://schemas.microsoft.com/office/drawing/2014/main" id="{00000000-0008-0000-1700-000031020000}"/>
            </a:ext>
          </a:extLst>
        </xdr:cNvPr>
        <xdr:cNvCxnSpPr/>
      </xdr:nvCxnSpPr>
      <xdr:spPr>
        <a:xfrm>
          <a:off x="4376394" y="606151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51</xdr:row>
      <xdr:rowOff>106680</xdr:rowOff>
    </xdr:from>
    <xdr:to>
      <xdr:col>8</xdr:col>
      <xdr:colOff>68580</xdr:colOff>
      <xdr:row>51</xdr:row>
      <xdr:rowOff>108584</xdr:rowOff>
    </xdr:to>
    <xdr:cxnSp macro="">
      <xdr:nvCxnSpPr>
        <xdr:cNvPr id="562" name="Straight Arrow Connector 561">
          <a:extLst>
            <a:ext uri="{FF2B5EF4-FFF2-40B4-BE49-F238E27FC236}">
              <a16:creationId xmlns:a16="http://schemas.microsoft.com/office/drawing/2014/main" id="{00000000-0008-0000-1700-000032020000}"/>
            </a:ext>
          </a:extLst>
        </xdr:cNvPr>
        <xdr:cNvCxnSpPr/>
      </xdr:nvCxnSpPr>
      <xdr:spPr>
        <a:xfrm>
          <a:off x="3908432" y="6249814"/>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51</xdr:row>
      <xdr:rowOff>53340</xdr:rowOff>
    </xdr:from>
    <xdr:to>
      <xdr:col>9</xdr:col>
      <xdr:colOff>182880</xdr:colOff>
      <xdr:row>52</xdr:row>
      <xdr:rowOff>137160</xdr:rowOff>
    </xdr:to>
    <xdr:cxnSp macro="">
      <xdr:nvCxnSpPr>
        <xdr:cNvPr id="563" name="Straight Arrow Connector 562">
          <a:extLst>
            <a:ext uri="{FF2B5EF4-FFF2-40B4-BE49-F238E27FC236}">
              <a16:creationId xmlns:a16="http://schemas.microsoft.com/office/drawing/2014/main" id="{00000000-0008-0000-1700-000033020000}"/>
            </a:ext>
          </a:extLst>
        </xdr:cNvPr>
        <xdr:cNvCxnSpPr/>
      </xdr:nvCxnSpPr>
      <xdr:spPr>
        <a:xfrm>
          <a:off x="4935796" y="6196474"/>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53</xdr:row>
      <xdr:rowOff>22860</xdr:rowOff>
    </xdr:from>
    <xdr:to>
      <xdr:col>10</xdr:col>
      <xdr:colOff>198120</xdr:colOff>
      <xdr:row>53</xdr:row>
      <xdr:rowOff>24764</xdr:rowOff>
    </xdr:to>
    <xdr:cxnSp macro="">
      <xdr:nvCxnSpPr>
        <xdr:cNvPr id="564" name="Straight Arrow Connector 563">
          <a:extLst>
            <a:ext uri="{FF2B5EF4-FFF2-40B4-BE49-F238E27FC236}">
              <a16:creationId xmlns:a16="http://schemas.microsoft.com/office/drawing/2014/main" id="{00000000-0008-0000-1700-000034020000}"/>
            </a:ext>
          </a:extLst>
        </xdr:cNvPr>
        <xdr:cNvCxnSpPr/>
      </xdr:nvCxnSpPr>
      <xdr:spPr>
        <a:xfrm>
          <a:off x="5263456" y="652735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51</xdr:row>
      <xdr:rowOff>7620</xdr:rowOff>
    </xdr:from>
    <xdr:to>
      <xdr:col>11</xdr:col>
      <xdr:colOff>381000</xdr:colOff>
      <xdr:row>51</xdr:row>
      <xdr:rowOff>152400</xdr:rowOff>
    </xdr:to>
    <xdr:sp macro="" textlink="">
      <xdr:nvSpPr>
        <xdr:cNvPr id="565" name="Right Arrow 564">
          <a:extLst>
            <a:ext uri="{FF2B5EF4-FFF2-40B4-BE49-F238E27FC236}">
              <a16:creationId xmlns:a16="http://schemas.microsoft.com/office/drawing/2014/main" id="{00000000-0008-0000-1700-000035020000}"/>
            </a:ext>
          </a:extLst>
        </xdr:cNvPr>
        <xdr:cNvSpPr/>
      </xdr:nvSpPr>
      <xdr:spPr>
        <a:xfrm>
          <a:off x="5986021" y="6150754"/>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335516</xdr:colOff>
      <xdr:row>48</xdr:row>
      <xdr:rowOff>117364</xdr:rowOff>
    </xdr:from>
    <xdr:to>
      <xdr:col>6</xdr:col>
      <xdr:colOff>449816</xdr:colOff>
      <xdr:row>52</xdr:row>
      <xdr:rowOff>20504</xdr:rowOff>
    </xdr:to>
    <xdr:sp macro="" textlink="">
      <xdr:nvSpPr>
        <xdr:cNvPr id="566" name="Flowchart: Document 565">
          <a:extLst>
            <a:ext uri="{FF2B5EF4-FFF2-40B4-BE49-F238E27FC236}">
              <a16:creationId xmlns:a16="http://schemas.microsoft.com/office/drawing/2014/main" id="{00000000-0008-0000-1700-000036020000}"/>
            </a:ext>
          </a:extLst>
        </xdr:cNvPr>
        <xdr:cNvSpPr/>
      </xdr:nvSpPr>
      <xdr:spPr>
        <a:xfrm>
          <a:off x="2645083" y="8609343"/>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CDB.TXT</a:t>
          </a:r>
        </a:p>
      </xdr:txBody>
    </xdr:sp>
    <xdr:clientData/>
  </xdr:twoCellAnchor>
  <xdr:twoCellAnchor>
    <xdr:from>
      <xdr:col>6</xdr:col>
      <xdr:colOff>297887</xdr:colOff>
      <xdr:row>50</xdr:row>
      <xdr:rowOff>98118</xdr:rowOff>
    </xdr:from>
    <xdr:to>
      <xdr:col>7</xdr:col>
      <xdr:colOff>69287</xdr:colOff>
      <xdr:row>51</xdr:row>
      <xdr:rowOff>60017</xdr:rowOff>
    </xdr:to>
    <xdr:sp macro="" textlink="">
      <xdr:nvSpPr>
        <xdr:cNvPr id="568" name="Right Arrow 567">
          <a:extLst>
            <a:ext uri="{FF2B5EF4-FFF2-40B4-BE49-F238E27FC236}">
              <a16:creationId xmlns:a16="http://schemas.microsoft.com/office/drawing/2014/main" id="{00000000-0008-0000-1700-000038020000}"/>
            </a:ext>
          </a:extLst>
        </xdr:cNvPr>
        <xdr:cNvSpPr/>
      </xdr:nvSpPr>
      <xdr:spPr>
        <a:xfrm>
          <a:off x="3220196" y="8951458"/>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93560</xdr:colOff>
      <xdr:row>48</xdr:row>
      <xdr:rowOff>106444</xdr:rowOff>
    </xdr:from>
    <xdr:to>
      <xdr:col>17</xdr:col>
      <xdr:colOff>350599</xdr:colOff>
      <xdr:row>55</xdr:row>
      <xdr:rowOff>75964</xdr:rowOff>
    </xdr:to>
    <xdr:sp macro="" textlink="">
      <xdr:nvSpPr>
        <xdr:cNvPr id="569" name="Rectangle 568">
          <a:extLst>
            <a:ext uri="{FF2B5EF4-FFF2-40B4-BE49-F238E27FC236}">
              <a16:creationId xmlns:a16="http://schemas.microsoft.com/office/drawing/2014/main" id="{00000000-0008-0000-1700-000039020000}"/>
            </a:ext>
          </a:extLst>
        </xdr:cNvPr>
        <xdr:cNvSpPr/>
      </xdr:nvSpPr>
      <xdr:spPr>
        <a:xfrm>
          <a:off x="8530550" y="8598423"/>
          <a:ext cx="1191863"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17</xdr:col>
      <xdr:colOff>517846</xdr:colOff>
      <xdr:row>52</xdr:row>
      <xdr:rowOff>26945</xdr:rowOff>
    </xdr:from>
    <xdr:to>
      <xdr:col>19</xdr:col>
      <xdr:colOff>133703</xdr:colOff>
      <xdr:row>54</xdr:row>
      <xdr:rowOff>116185</xdr:rowOff>
    </xdr:to>
    <xdr:sp macro="" textlink="">
      <xdr:nvSpPr>
        <xdr:cNvPr id="570" name="Flowchart: Magnetic Disk 569">
          <a:extLst>
            <a:ext uri="{FF2B5EF4-FFF2-40B4-BE49-F238E27FC236}">
              <a16:creationId xmlns:a16="http://schemas.microsoft.com/office/drawing/2014/main" id="{00000000-0008-0000-1700-00003A020000}"/>
            </a:ext>
          </a:extLst>
        </xdr:cNvPr>
        <xdr:cNvSpPr/>
      </xdr:nvSpPr>
      <xdr:spPr>
        <a:xfrm>
          <a:off x="9889660" y="9241646"/>
          <a:ext cx="841342" cy="45060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48</xdr:row>
      <xdr:rowOff>0</xdr:rowOff>
    </xdr:from>
    <xdr:to>
      <xdr:col>24</xdr:col>
      <xdr:colOff>586740</xdr:colOff>
      <xdr:row>54</xdr:row>
      <xdr:rowOff>144780</xdr:rowOff>
    </xdr:to>
    <xdr:sp macro="" textlink="">
      <xdr:nvSpPr>
        <xdr:cNvPr id="571" name="Rectangle 570">
          <a:extLst>
            <a:ext uri="{FF2B5EF4-FFF2-40B4-BE49-F238E27FC236}">
              <a16:creationId xmlns:a16="http://schemas.microsoft.com/office/drawing/2014/main" id="{00000000-0008-0000-1700-00003B020000}"/>
            </a:ext>
          </a:extLst>
        </xdr:cNvPr>
        <xdr:cNvSpPr/>
      </xdr:nvSpPr>
      <xdr:spPr>
        <a:xfrm>
          <a:off x="11796781" y="5601093"/>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48</xdr:row>
      <xdr:rowOff>114300</xdr:rowOff>
    </xdr:from>
    <xdr:to>
      <xdr:col>26</xdr:col>
      <xdr:colOff>533400</xdr:colOff>
      <xdr:row>54</xdr:row>
      <xdr:rowOff>137160</xdr:rowOff>
    </xdr:to>
    <xdr:sp macro="" textlink="">
      <xdr:nvSpPr>
        <xdr:cNvPr id="572" name="Flowchart: Magnetic Disk 571">
          <a:extLst>
            <a:ext uri="{FF2B5EF4-FFF2-40B4-BE49-F238E27FC236}">
              <a16:creationId xmlns:a16="http://schemas.microsoft.com/office/drawing/2014/main" id="{00000000-0008-0000-1700-00003C020000}"/>
            </a:ext>
          </a:extLst>
        </xdr:cNvPr>
        <xdr:cNvSpPr/>
      </xdr:nvSpPr>
      <xdr:spPr>
        <a:xfrm>
          <a:off x="14578553" y="5715393"/>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15</xdr:col>
      <xdr:colOff>243348</xdr:colOff>
      <xdr:row>49</xdr:row>
      <xdr:rowOff>139065</xdr:rowOff>
    </xdr:from>
    <xdr:to>
      <xdr:col>17</xdr:col>
      <xdr:colOff>191777</xdr:colOff>
      <xdr:row>51</xdr:row>
      <xdr:rowOff>139065</xdr:rowOff>
    </xdr:to>
    <xdr:sp macro="" textlink="">
      <xdr:nvSpPr>
        <xdr:cNvPr id="573" name="Rectangle 572">
          <a:extLst>
            <a:ext uri="{FF2B5EF4-FFF2-40B4-BE49-F238E27FC236}">
              <a16:creationId xmlns:a16="http://schemas.microsoft.com/office/drawing/2014/main" id="{00000000-0008-0000-1700-00003D020000}"/>
            </a:ext>
          </a:extLst>
        </xdr:cNvPr>
        <xdr:cNvSpPr/>
      </xdr:nvSpPr>
      <xdr:spPr>
        <a:xfrm>
          <a:off x="8680338" y="8811725"/>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15</xdr:col>
      <xdr:colOff>263105</xdr:colOff>
      <xdr:row>52</xdr:row>
      <xdr:rowOff>59762</xdr:rowOff>
    </xdr:from>
    <xdr:to>
      <xdr:col>17</xdr:col>
      <xdr:colOff>211534</xdr:colOff>
      <xdr:row>55</xdr:row>
      <xdr:rowOff>1002</xdr:rowOff>
    </xdr:to>
    <xdr:sp macro="" textlink="">
      <xdr:nvSpPr>
        <xdr:cNvPr id="574" name="Rectangle 573">
          <a:extLst>
            <a:ext uri="{FF2B5EF4-FFF2-40B4-BE49-F238E27FC236}">
              <a16:creationId xmlns:a16="http://schemas.microsoft.com/office/drawing/2014/main" id="{00000000-0008-0000-1700-00003E020000}"/>
            </a:ext>
          </a:extLst>
        </xdr:cNvPr>
        <xdr:cNvSpPr/>
      </xdr:nvSpPr>
      <xdr:spPr>
        <a:xfrm>
          <a:off x="8700095" y="9274463"/>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16</xdr:col>
      <xdr:colOff>289167</xdr:colOff>
      <xdr:row>51</xdr:row>
      <xdr:rowOff>46428</xdr:rowOff>
    </xdr:from>
    <xdr:to>
      <xdr:col>16</xdr:col>
      <xdr:colOff>429470</xdr:colOff>
      <xdr:row>52</xdr:row>
      <xdr:rowOff>168348</xdr:rowOff>
    </xdr:to>
    <xdr:sp macro="" textlink="">
      <xdr:nvSpPr>
        <xdr:cNvPr id="575" name="Right Arrow 574">
          <a:extLst>
            <a:ext uri="{FF2B5EF4-FFF2-40B4-BE49-F238E27FC236}">
              <a16:creationId xmlns:a16="http://schemas.microsoft.com/office/drawing/2014/main" id="{00000000-0008-0000-1700-00003F020000}"/>
            </a:ext>
          </a:extLst>
        </xdr:cNvPr>
        <xdr:cNvSpPr/>
      </xdr:nvSpPr>
      <xdr:spPr>
        <a:xfrm rot="5400000">
          <a:off x="8967091" y="9161597"/>
          <a:ext cx="302600" cy="140303"/>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105346</xdr:colOff>
      <xdr:row>53</xdr:row>
      <xdr:rowOff>42185</xdr:rowOff>
    </xdr:from>
    <xdr:to>
      <xdr:col>18</xdr:col>
      <xdr:colOff>90105</xdr:colOff>
      <xdr:row>53</xdr:row>
      <xdr:rowOff>177145</xdr:rowOff>
    </xdr:to>
    <xdr:sp macro="" textlink="">
      <xdr:nvSpPr>
        <xdr:cNvPr id="576" name="Right Arrow 575">
          <a:extLst>
            <a:ext uri="{FF2B5EF4-FFF2-40B4-BE49-F238E27FC236}">
              <a16:creationId xmlns:a16="http://schemas.microsoft.com/office/drawing/2014/main" id="{00000000-0008-0000-1700-000040020000}"/>
            </a:ext>
          </a:extLst>
        </xdr:cNvPr>
        <xdr:cNvSpPr/>
      </xdr:nvSpPr>
      <xdr:spPr>
        <a:xfrm>
          <a:off x="9477160" y="9437566"/>
          <a:ext cx="597502"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49</xdr:row>
      <xdr:rowOff>60960</xdr:rowOff>
    </xdr:from>
    <xdr:to>
      <xdr:col>21</xdr:col>
      <xdr:colOff>457200</xdr:colOff>
      <xdr:row>54</xdr:row>
      <xdr:rowOff>26670</xdr:rowOff>
    </xdr:to>
    <xdr:sp macro="" textlink="">
      <xdr:nvSpPr>
        <xdr:cNvPr id="577" name="Rectangle 576">
          <a:extLst>
            <a:ext uri="{FF2B5EF4-FFF2-40B4-BE49-F238E27FC236}">
              <a16:creationId xmlns:a16="http://schemas.microsoft.com/office/drawing/2014/main" id="{00000000-0008-0000-1700-000041020000}"/>
            </a:ext>
          </a:extLst>
        </xdr:cNvPr>
        <xdr:cNvSpPr/>
      </xdr:nvSpPr>
      <xdr:spPr>
        <a:xfrm rot="16200000">
          <a:off x="11662548" y="609440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49</xdr:row>
      <xdr:rowOff>68580</xdr:rowOff>
    </xdr:from>
    <xdr:to>
      <xdr:col>22</xdr:col>
      <xdr:colOff>327660</xdr:colOff>
      <xdr:row>54</xdr:row>
      <xdr:rowOff>34290</xdr:rowOff>
    </xdr:to>
    <xdr:sp macro="" textlink="">
      <xdr:nvSpPr>
        <xdr:cNvPr id="578" name="Rectangle 577">
          <a:extLst>
            <a:ext uri="{FF2B5EF4-FFF2-40B4-BE49-F238E27FC236}">
              <a16:creationId xmlns:a16="http://schemas.microsoft.com/office/drawing/2014/main" id="{00000000-0008-0000-1700-000042020000}"/>
            </a:ext>
          </a:extLst>
        </xdr:cNvPr>
        <xdr:cNvSpPr/>
      </xdr:nvSpPr>
      <xdr:spPr>
        <a:xfrm rot="16200000">
          <a:off x="12144179" y="6100458"/>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49</xdr:row>
      <xdr:rowOff>66674</xdr:rowOff>
    </xdr:from>
    <xdr:to>
      <xdr:col>23</xdr:col>
      <xdr:colOff>586740</xdr:colOff>
      <xdr:row>51</xdr:row>
      <xdr:rowOff>144779</xdr:rowOff>
    </xdr:to>
    <xdr:sp macro="" textlink="">
      <xdr:nvSpPr>
        <xdr:cNvPr id="579" name="Rectangle 578">
          <a:extLst>
            <a:ext uri="{FF2B5EF4-FFF2-40B4-BE49-F238E27FC236}">
              <a16:creationId xmlns:a16="http://schemas.microsoft.com/office/drawing/2014/main" id="{00000000-0008-0000-1700-000043020000}"/>
            </a:ext>
          </a:extLst>
        </xdr:cNvPr>
        <xdr:cNvSpPr/>
      </xdr:nvSpPr>
      <xdr:spPr>
        <a:xfrm>
          <a:off x="12856531" y="5848447"/>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52</xdr:row>
      <xdr:rowOff>22860</xdr:rowOff>
    </xdr:from>
    <xdr:to>
      <xdr:col>23</xdr:col>
      <xdr:colOff>601980</xdr:colOff>
      <xdr:row>54</xdr:row>
      <xdr:rowOff>22860</xdr:rowOff>
    </xdr:to>
    <xdr:sp macro="" textlink="">
      <xdr:nvSpPr>
        <xdr:cNvPr id="580" name="Rectangle 579">
          <a:extLst>
            <a:ext uri="{FF2B5EF4-FFF2-40B4-BE49-F238E27FC236}">
              <a16:creationId xmlns:a16="http://schemas.microsoft.com/office/drawing/2014/main" id="{00000000-0008-0000-1700-000044020000}"/>
            </a:ext>
          </a:extLst>
        </xdr:cNvPr>
        <xdr:cNvSpPr/>
      </xdr:nvSpPr>
      <xdr:spPr>
        <a:xfrm>
          <a:off x="12847006" y="634667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49</xdr:row>
      <xdr:rowOff>68580</xdr:rowOff>
    </xdr:from>
    <xdr:to>
      <xdr:col>24</xdr:col>
      <xdr:colOff>533400</xdr:colOff>
      <xdr:row>54</xdr:row>
      <xdr:rowOff>34290</xdr:rowOff>
    </xdr:to>
    <xdr:sp macro="" textlink="">
      <xdr:nvSpPr>
        <xdr:cNvPr id="581" name="Rectangle 580">
          <a:extLst>
            <a:ext uri="{FF2B5EF4-FFF2-40B4-BE49-F238E27FC236}">
              <a16:creationId xmlns:a16="http://schemas.microsoft.com/office/drawing/2014/main" id="{00000000-0008-0000-1700-000045020000}"/>
            </a:ext>
          </a:extLst>
        </xdr:cNvPr>
        <xdr:cNvSpPr/>
      </xdr:nvSpPr>
      <xdr:spPr>
        <a:xfrm rot="16200000">
          <a:off x="13538874" y="6063929"/>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50</xdr:row>
      <xdr:rowOff>112396</xdr:rowOff>
    </xdr:from>
    <xdr:to>
      <xdr:col>24</xdr:col>
      <xdr:colOff>182880</xdr:colOff>
      <xdr:row>50</xdr:row>
      <xdr:rowOff>114300</xdr:rowOff>
    </xdr:to>
    <xdr:cxnSp macro="">
      <xdr:nvCxnSpPr>
        <xdr:cNvPr id="582" name="Straight Arrow Connector 581">
          <a:extLst>
            <a:ext uri="{FF2B5EF4-FFF2-40B4-BE49-F238E27FC236}">
              <a16:creationId xmlns:a16="http://schemas.microsoft.com/office/drawing/2014/main" id="{00000000-0008-0000-1700-000046020000}"/>
            </a:ext>
          </a:extLst>
        </xdr:cNvPr>
        <xdr:cNvCxnSpPr/>
      </xdr:nvCxnSpPr>
      <xdr:spPr>
        <a:xfrm>
          <a:off x="13535948" y="60748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50</xdr:row>
      <xdr:rowOff>99060</xdr:rowOff>
    </xdr:from>
    <xdr:to>
      <xdr:col>22</xdr:col>
      <xdr:colOff>533400</xdr:colOff>
      <xdr:row>50</xdr:row>
      <xdr:rowOff>100964</xdr:rowOff>
    </xdr:to>
    <xdr:cxnSp macro="">
      <xdr:nvCxnSpPr>
        <xdr:cNvPr id="583" name="Straight Arrow Connector 582">
          <a:extLst>
            <a:ext uri="{FF2B5EF4-FFF2-40B4-BE49-F238E27FC236}">
              <a16:creationId xmlns:a16="http://schemas.microsoft.com/office/drawing/2014/main" id="{00000000-0008-0000-1700-000047020000}"/>
            </a:ext>
          </a:extLst>
        </xdr:cNvPr>
        <xdr:cNvCxnSpPr/>
      </xdr:nvCxnSpPr>
      <xdr:spPr>
        <a:xfrm>
          <a:off x="12664126" y="606151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51</xdr:row>
      <xdr:rowOff>106680</xdr:rowOff>
    </xdr:from>
    <xdr:to>
      <xdr:col>22</xdr:col>
      <xdr:colOff>68580</xdr:colOff>
      <xdr:row>51</xdr:row>
      <xdr:rowOff>108584</xdr:rowOff>
    </xdr:to>
    <xdr:cxnSp macro="">
      <xdr:nvCxnSpPr>
        <xdr:cNvPr id="584" name="Straight Arrow Connector 583">
          <a:extLst>
            <a:ext uri="{FF2B5EF4-FFF2-40B4-BE49-F238E27FC236}">
              <a16:creationId xmlns:a16="http://schemas.microsoft.com/office/drawing/2014/main" id="{00000000-0008-0000-1700-000048020000}"/>
            </a:ext>
          </a:extLst>
        </xdr:cNvPr>
        <xdr:cNvCxnSpPr/>
      </xdr:nvCxnSpPr>
      <xdr:spPr>
        <a:xfrm>
          <a:off x="12196164" y="6249814"/>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51</xdr:row>
      <xdr:rowOff>53340</xdr:rowOff>
    </xdr:from>
    <xdr:to>
      <xdr:col>23</xdr:col>
      <xdr:colOff>182880</xdr:colOff>
      <xdr:row>52</xdr:row>
      <xdr:rowOff>137160</xdr:rowOff>
    </xdr:to>
    <xdr:cxnSp macro="">
      <xdr:nvCxnSpPr>
        <xdr:cNvPr id="585" name="Straight Arrow Connector 584">
          <a:extLst>
            <a:ext uri="{FF2B5EF4-FFF2-40B4-BE49-F238E27FC236}">
              <a16:creationId xmlns:a16="http://schemas.microsoft.com/office/drawing/2014/main" id="{00000000-0008-0000-1700-000049020000}"/>
            </a:ext>
          </a:extLst>
        </xdr:cNvPr>
        <xdr:cNvCxnSpPr/>
      </xdr:nvCxnSpPr>
      <xdr:spPr>
        <a:xfrm>
          <a:off x="13223528" y="6196474"/>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53</xdr:row>
      <xdr:rowOff>22860</xdr:rowOff>
    </xdr:from>
    <xdr:to>
      <xdr:col>24</xdr:col>
      <xdr:colOff>198120</xdr:colOff>
      <xdr:row>53</xdr:row>
      <xdr:rowOff>24764</xdr:rowOff>
    </xdr:to>
    <xdr:cxnSp macro="">
      <xdr:nvCxnSpPr>
        <xdr:cNvPr id="586" name="Straight Arrow Connector 585">
          <a:extLst>
            <a:ext uri="{FF2B5EF4-FFF2-40B4-BE49-F238E27FC236}">
              <a16:creationId xmlns:a16="http://schemas.microsoft.com/office/drawing/2014/main" id="{00000000-0008-0000-1700-00004A020000}"/>
            </a:ext>
          </a:extLst>
        </xdr:cNvPr>
        <xdr:cNvCxnSpPr/>
      </xdr:nvCxnSpPr>
      <xdr:spPr>
        <a:xfrm>
          <a:off x="13551188" y="652735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51</xdr:row>
      <xdr:rowOff>7620</xdr:rowOff>
    </xdr:from>
    <xdr:to>
      <xdr:col>25</xdr:col>
      <xdr:colOff>381000</xdr:colOff>
      <xdr:row>51</xdr:row>
      <xdr:rowOff>152400</xdr:rowOff>
    </xdr:to>
    <xdr:sp macro="" textlink="">
      <xdr:nvSpPr>
        <xdr:cNvPr id="587" name="Right Arrow 586">
          <a:extLst>
            <a:ext uri="{FF2B5EF4-FFF2-40B4-BE49-F238E27FC236}">
              <a16:creationId xmlns:a16="http://schemas.microsoft.com/office/drawing/2014/main" id="{00000000-0008-0000-1700-00004B020000}"/>
            </a:ext>
          </a:extLst>
        </xdr:cNvPr>
        <xdr:cNvSpPr/>
      </xdr:nvSpPr>
      <xdr:spPr>
        <a:xfrm>
          <a:off x="14273753" y="6150754"/>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327660</xdr:colOff>
      <xdr:row>48</xdr:row>
      <xdr:rowOff>15240</xdr:rowOff>
    </xdr:from>
    <xdr:to>
      <xdr:col>20</xdr:col>
      <xdr:colOff>441960</xdr:colOff>
      <xdr:row>51</xdr:row>
      <xdr:rowOff>99060</xdr:rowOff>
    </xdr:to>
    <xdr:sp macro="" textlink="">
      <xdr:nvSpPr>
        <xdr:cNvPr id="588" name="Flowchart: Document 587">
          <a:extLst>
            <a:ext uri="{FF2B5EF4-FFF2-40B4-BE49-F238E27FC236}">
              <a16:creationId xmlns:a16="http://schemas.microsoft.com/office/drawing/2014/main" id="{00000000-0008-0000-1700-00004C020000}"/>
            </a:ext>
          </a:extLst>
        </xdr:cNvPr>
        <xdr:cNvSpPr/>
      </xdr:nvSpPr>
      <xdr:spPr>
        <a:xfrm>
          <a:off x="10924959" y="5616333"/>
          <a:ext cx="727042" cy="6258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 CDB.TXT</a:t>
          </a:r>
        </a:p>
      </xdr:txBody>
    </xdr:sp>
    <xdr:clientData/>
  </xdr:twoCellAnchor>
  <xdr:twoCellAnchor>
    <xdr:from>
      <xdr:col>19</xdr:col>
      <xdr:colOff>266700</xdr:colOff>
      <xdr:row>54</xdr:row>
      <xdr:rowOff>167640</xdr:rowOff>
    </xdr:from>
    <xdr:to>
      <xdr:col>20</xdr:col>
      <xdr:colOff>381000</xdr:colOff>
      <xdr:row>57</xdr:row>
      <xdr:rowOff>99060</xdr:rowOff>
    </xdr:to>
    <xdr:sp macro="" textlink="">
      <xdr:nvSpPr>
        <xdr:cNvPr id="589" name="Flowchart: Document 588">
          <a:extLst>
            <a:ext uri="{FF2B5EF4-FFF2-40B4-BE49-F238E27FC236}">
              <a16:creationId xmlns:a16="http://schemas.microsoft.com/office/drawing/2014/main" id="{00000000-0008-0000-1700-00004D020000}"/>
            </a:ext>
          </a:extLst>
        </xdr:cNvPr>
        <xdr:cNvSpPr/>
      </xdr:nvSpPr>
      <xdr:spPr>
        <a:xfrm>
          <a:off x="10863999" y="6852815"/>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54</xdr:row>
      <xdr:rowOff>167640</xdr:rowOff>
    </xdr:from>
    <xdr:to>
      <xdr:col>24</xdr:col>
      <xdr:colOff>365760</xdr:colOff>
      <xdr:row>56</xdr:row>
      <xdr:rowOff>99060</xdr:rowOff>
    </xdr:to>
    <xdr:sp macro="" textlink="">
      <xdr:nvSpPr>
        <xdr:cNvPr id="590" name="Bent Arrow 589">
          <a:extLst>
            <a:ext uri="{FF2B5EF4-FFF2-40B4-BE49-F238E27FC236}">
              <a16:creationId xmlns:a16="http://schemas.microsoft.com/office/drawing/2014/main" id="{00000000-0008-0000-1700-00004E020000}"/>
            </a:ext>
          </a:extLst>
        </xdr:cNvPr>
        <xdr:cNvSpPr/>
      </xdr:nvSpPr>
      <xdr:spPr>
        <a:xfrm rot="10800000">
          <a:off x="11621521" y="6852815"/>
          <a:ext cx="2405249" cy="292781"/>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487055</xdr:colOff>
      <xdr:row>55</xdr:row>
      <xdr:rowOff>0</xdr:rowOff>
    </xdr:from>
    <xdr:to>
      <xdr:col>19</xdr:col>
      <xdr:colOff>236220</xdr:colOff>
      <xdr:row>56</xdr:row>
      <xdr:rowOff>15710</xdr:rowOff>
    </xdr:to>
    <xdr:sp macro="" textlink="">
      <xdr:nvSpPr>
        <xdr:cNvPr id="591" name="Bent Arrow 590">
          <a:extLst>
            <a:ext uri="{FF2B5EF4-FFF2-40B4-BE49-F238E27FC236}">
              <a16:creationId xmlns:a16="http://schemas.microsoft.com/office/drawing/2014/main" id="{00000000-0008-0000-1700-00004F020000}"/>
            </a:ext>
          </a:extLst>
        </xdr:cNvPr>
        <xdr:cNvSpPr/>
      </xdr:nvSpPr>
      <xdr:spPr>
        <a:xfrm rot="16200000">
          <a:off x="9941627" y="9061242"/>
          <a:ext cx="196391" cy="1587392"/>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xdr:col>
      <xdr:colOff>274320</xdr:colOff>
      <xdr:row>49</xdr:row>
      <xdr:rowOff>129540</xdr:rowOff>
    </xdr:from>
    <xdr:to>
      <xdr:col>21</xdr:col>
      <xdr:colOff>45720</xdr:colOff>
      <xdr:row>50</xdr:row>
      <xdr:rowOff>91440</xdr:rowOff>
    </xdr:to>
    <xdr:sp macro="" textlink="">
      <xdr:nvSpPr>
        <xdr:cNvPr id="593" name="Right Arrow 592">
          <a:extLst>
            <a:ext uri="{FF2B5EF4-FFF2-40B4-BE49-F238E27FC236}">
              <a16:creationId xmlns:a16="http://schemas.microsoft.com/office/drawing/2014/main" id="{00000000-0008-0000-1700-000051020000}"/>
            </a:ext>
          </a:extLst>
        </xdr:cNvPr>
        <xdr:cNvSpPr/>
      </xdr:nvSpPr>
      <xdr:spPr>
        <a:xfrm>
          <a:off x="11484361" y="5911313"/>
          <a:ext cx="384143" cy="14258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345650</xdr:colOff>
      <xdr:row>53</xdr:row>
      <xdr:rowOff>39279</xdr:rowOff>
    </xdr:from>
    <xdr:to>
      <xdr:col>6</xdr:col>
      <xdr:colOff>459950</xdr:colOff>
      <xdr:row>55</xdr:row>
      <xdr:rowOff>151379</xdr:rowOff>
    </xdr:to>
    <xdr:sp macro="" textlink="">
      <xdr:nvSpPr>
        <xdr:cNvPr id="594" name="Flowchart: Document 593">
          <a:extLst>
            <a:ext uri="{FF2B5EF4-FFF2-40B4-BE49-F238E27FC236}">
              <a16:creationId xmlns:a16="http://schemas.microsoft.com/office/drawing/2014/main" id="{00000000-0008-0000-1700-000052020000}"/>
            </a:ext>
          </a:extLst>
        </xdr:cNvPr>
        <xdr:cNvSpPr/>
      </xdr:nvSpPr>
      <xdr:spPr>
        <a:xfrm>
          <a:off x="2655217" y="9434660"/>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3</xdr:col>
      <xdr:colOff>557753</xdr:colOff>
      <xdr:row>49</xdr:row>
      <xdr:rowOff>117835</xdr:rowOff>
    </xdr:from>
    <xdr:to>
      <xdr:col>5</xdr:col>
      <xdr:colOff>59310</xdr:colOff>
      <xdr:row>52</xdr:row>
      <xdr:rowOff>49255</xdr:rowOff>
    </xdr:to>
    <xdr:sp macro="" textlink="">
      <xdr:nvSpPr>
        <xdr:cNvPr id="595" name="Flowchart: Document 594">
          <a:extLst>
            <a:ext uri="{FF2B5EF4-FFF2-40B4-BE49-F238E27FC236}">
              <a16:creationId xmlns:a16="http://schemas.microsoft.com/office/drawing/2014/main" id="{00000000-0008-0000-1700-000053020000}"/>
            </a:ext>
          </a:extLst>
        </xdr:cNvPr>
        <xdr:cNvSpPr/>
      </xdr:nvSpPr>
      <xdr:spPr>
        <a:xfrm>
          <a:off x="1641835" y="8790495"/>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3</xdr:col>
      <xdr:colOff>172825</xdr:colOff>
      <xdr:row>50</xdr:row>
      <xdr:rowOff>133546</xdr:rowOff>
    </xdr:from>
    <xdr:to>
      <xdr:col>4</xdr:col>
      <xdr:colOff>53497</xdr:colOff>
      <xdr:row>51</xdr:row>
      <xdr:rowOff>76198</xdr:rowOff>
    </xdr:to>
    <xdr:sp macro="" textlink="">
      <xdr:nvSpPr>
        <xdr:cNvPr id="596" name="Right Arrow 595">
          <a:extLst>
            <a:ext uri="{FF2B5EF4-FFF2-40B4-BE49-F238E27FC236}">
              <a16:creationId xmlns:a16="http://schemas.microsoft.com/office/drawing/2014/main" id="{00000000-0008-0000-1700-000054020000}"/>
            </a:ext>
          </a:extLst>
        </xdr:cNvPr>
        <xdr:cNvSpPr/>
      </xdr:nvSpPr>
      <xdr:spPr>
        <a:xfrm>
          <a:off x="1256907" y="8986886"/>
          <a:ext cx="493415" cy="12333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7855</xdr:colOff>
      <xdr:row>50</xdr:row>
      <xdr:rowOff>78557</xdr:rowOff>
    </xdr:from>
    <xdr:to>
      <xdr:col>5</xdr:col>
      <xdr:colOff>391998</xdr:colOff>
      <xdr:row>51</xdr:row>
      <xdr:rowOff>40456</xdr:rowOff>
    </xdr:to>
    <xdr:sp macro="" textlink="">
      <xdr:nvSpPr>
        <xdr:cNvPr id="597" name="Right Arrow 596">
          <a:extLst>
            <a:ext uri="{FF2B5EF4-FFF2-40B4-BE49-F238E27FC236}">
              <a16:creationId xmlns:a16="http://schemas.microsoft.com/office/drawing/2014/main" id="{00000000-0008-0000-1700-000055020000}"/>
            </a:ext>
          </a:extLst>
        </xdr:cNvPr>
        <xdr:cNvSpPr/>
      </xdr:nvSpPr>
      <xdr:spPr>
        <a:xfrm>
          <a:off x="2317422" y="8931897"/>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2949</xdr:colOff>
      <xdr:row>51</xdr:row>
      <xdr:rowOff>91321</xdr:rowOff>
    </xdr:from>
    <xdr:to>
      <xdr:col>6</xdr:col>
      <xdr:colOff>145529</xdr:colOff>
      <xdr:row>53</xdr:row>
      <xdr:rowOff>114104</xdr:rowOff>
    </xdr:to>
    <xdr:sp macro="" textlink="">
      <xdr:nvSpPr>
        <xdr:cNvPr id="598" name="Right Arrow 597">
          <a:extLst>
            <a:ext uri="{FF2B5EF4-FFF2-40B4-BE49-F238E27FC236}">
              <a16:creationId xmlns:a16="http://schemas.microsoft.com/office/drawing/2014/main" id="{00000000-0008-0000-1700-000056020000}"/>
            </a:ext>
          </a:extLst>
        </xdr:cNvPr>
        <xdr:cNvSpPr/>
      </xdr:nvSpPr>
      <xdr:spPr>
        <a:xfrm rot="16200000">
          <a:off x="2804476" y="9246124"/>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39278</xdr:colOff>
      <xdr:row>54</xdr:row>
      <xdr:rowOff>39278</xdr:rowOff>
    </xdr:from>
    <xdr:to>
      <xdr:col>5</xdr:col>
      <xdr:colOff>469141</xdr:colOff>
      <xdr:row>54</xdr:row>
      <xdr:rowOff>161198</xdr:rowOff>
    </xdr:to>
    <xdr:sp macro="" textlink="">
      <xdr:nvSpPr>
        <xdr:cNvPr id="599" name="Right Arrow 598">
          <a:extLst>
            <a:ext uri="{FF2B5EF4-FFF2-40B4-BE49-F238E27FC236}">
              <a16:creationId xmlns:a16="http://schemas.microsoft.com/office/drawing/2014/main" id="{00000000-0008-0000-1700-000057020000}"/>
            </a:ext>
          </a:extLst>
        </xdr:cNvPr>
        <xdr:cNvSpPr/>
      </xdr:nvSpPr>
      <xdr:spPr>
        <a:xfrm>
          <a:off x="2348845" y="9615340"/>
          <a:ext cx="429863"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557753</xdr:colOff>
      <xdr:row>48</xdr:row>
      <xdr:rowOff>125692</xdr:rowOff>
    </xdr:from>
    <xdr:to>
      <xdr:col>19</xdr:col>
      <xdr:colOff>59310</xdr:colOff>
      <xdr:row>51</xdr:row>
      <xdr:rowOff>57111</xdr:rowOff>
    </xdr:to>
    <xdr:sp macro="" textlink="">
      <xdr:nvSpPr>
        <xdr:cNvPr id="600" name="Flowchart: Document 599">
          <a:extLst>
            <a:ext uri="{FF2B5EF4-FFF2-40B4-BE49-F238E27FC236}">
              <a16:creationId xmlns:a16="http://schemas.microsoft.com/office/drawing/2014/main" id="{00000000-0008-0000-1700-000058020000}"/>
            </a:ext>
          </a:extLst>
        </xdr:cNvPr>
        <xdr:cNvSpPr/>
      </xdr:nvSpPr>
      <xdr:spPr>
        <a:xfrm>
          <a:off x="9929567" y="8617671"/>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19</xdr:col>
      <xdr:colOff>274949</xdr:colOff>
      <xdr:row>52</xdr:row>
      <xdr:rowOff>7855</xdr:rowOff>
    </xdr:from>
    <xdr:to>
      <xdr:col>20</xdr:col>
      <xdr:colOff>389249</xdr:colOff>
      <xdr:row>54</xdr:row>
      <xdr:rowOff>119955</xdr:rowOff>
    </xdr:to>
    <xdr:sp macro="" textlink="">
      <xdr:nvSpPr>
        <xdr:cNvPr id="601" name="Flowchart: Document 600">
          <a:extLst>
            <a:ext uri="{FF2B5EF4-FFF2-40B4-BE49-F238E27FC236}">
              <a16:creationId xmlns:a16="http://schemas.microsoft.com/office/drawing/2014/main" id="{00000000-0008-0000-1700-000059020000}"/>
            </a:ext>
          </a:extLst>
        </xdr:cNvPr>
        <xdr:cNvSpPr/>
      </xdr:nvSpPr>
      <xdr:spPr>
        <a:xfrm>
          <a:off x="10872248" y="9222556"/>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19</xdr:col>
      <xdr:colOff>589176</xdr:colOff>
      <xdr:row>50</xdr:row>
      <xdr:rowOff>133547</xdr:rowOff>
    </xdr:from>
    <xdr:to>
      <xdr:col>20</xdr:col>
      <xdr:colOff>102127</xdr:colOff>
      <xdr:row>52</xdr:row>
      <xdr:rowOff>94267</xdr:rowOff>
    </xdr:to>
    <xdr:sp macro="" textlink="">
      <xdr:nvSpPr>
        <xdr:cNvPr id="602" name="Right Arrow 601">
          <a:extLst>
            <a:ext uri="{FF2B5EF4-FFF2-40B4-BE49-F238E27FC236}">
              <a16:creationId xmlns:a16="http://schemas.microsoft.com/office/drawing/2014/main" id="{00000000-0008-0000-1700-00005A020000}"/>
            </a:ext>
          </a:extLst>
        </xdr:cNvPr>
        <xdr:cNvSpPr/>
      </xdr:nvSpPr>
      <xdr:spPr>
        <a:xfrm rot="16200000">
          <a:off x="11088281" y="9085081"/>
          <a:ext cx="322081" cy="12569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604886</xdr:colOff>
      <xdr:row>49</xdr:row>
      <xdr:rowOff>102123</xdr:rowOff>
    </xdr:from>
    <xdr:to>
      <xdr:col>19</xdr:col>
      <xdr:colOff>376287</xdr:colOff>
      <xdr:row>50</xdr:row>
      <xdr:rowOff>64023</xdr:rowOff>
    </xdr:to>
    <xdr:sp macro="" textlink="">
      <xdr:nvSpPr>
        <xdr:cNvPr id="603" name="Right Arrow 602">
          <a:extLst>
            <a:ext uri="{FF2B5EF4-FFF2-40B4-BE49-F238E27FC236}">
              <a16:creationId xmlns:a16="http://schemas.microsoft.com/office/drawing/2014/main" id="{00000000-0008-0000-1700-00005B020000}"/>
            </a:ext>
          </a:extLst>
        </xdr:cNvPr>
        <xdr:cNvSpPr/>
      </xdr:nvSpPr>
      <xdr:spPr>
        <a:xfrm>
          <a:off x="10589443" y="8774783"/>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133547</xdr:colOff>
      <xdr:row>50</xdr:row>
      <xdr:rowOff>31423</xdr:rowOff>
    </xdr:from>
    <xdr:to>
      <xdr:col>18</xdr:col>
      <xdr:colOff>23567</xdr:colOff>
      <xdr:row>50</xdr:row>
      <xdr:rowOff>174003</xdr:rowOff>
    </xdr:to>
    <xdr:sp macro="" textlink="">
      <xdr:nvSpPr>
        <xdr:cNvPr id="604" name="Right Arrow 603">
          <a:extLst>
            <a:ext uri="{FF2B5EF4-FFF2-40B4-BE49-F238E27FC236}">
              <a16:creationId xmlns:a16="http://schemas.microsoft.com/office/drawing/2014/main" id="{00000000-0008-0000-1700-00005C020000}"/>
            </a:ext>
          </a:extLst>
        </xdr:cNvPr>
        <xdr:cNvSpPr/>
      </xdr:nvSpPr>
      <xdr:spPr>
        <a:xfrm>
          <a:off x="9505361" y="8884763"/>
          <a:ext cx="50276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7855</xdr:colOff>
      <xdr:row>53</xdr:row>
      <xdr:rowOff>70701</xdr:rowOff>
    </xdr:from>
    <xdr:to>
      <xdr:col>19</xdr:col>
      <xdr:colOff>437718</xdr:colOff>
      <xdr:row>54</xdr:row>
      <xdr:rowOff>11940</xdr:rowOff>
    </xdr:to>
    <xdr:sp macro="" textlink="">
      <xdr:nvSpPr>
        <xdr:cNvPr id="605" name="Right Arrow 604">
          <a:extLst>
            <a:ext uri="{FF2B5EF4-FFF2-40B4-BE49-F238E27FC236}">
              <a16:creationId xmlns:a16="http://schemas.microsoft.com/office/drawing/2014/main" id="{00000000-0008-0000-1700-00005D020000}"/>
            </a:ext>
          </a:extLst>
        </xdr:cNvPr>
        <xdr:cNvSpPr/>
      </xdr:nvSpPr>
      <xdr:spPr>
        <a:xfrm>
          <a:off x="10605154" y="9466082"/>
          <a:ext cx="429863"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22860</xdr:colOff>
      <xdr:row>16</xdr:row>
      <xdr:rowOff>114300</xdr:rowOff>
    </xdr:from>
    <xdr:to>
      <xdr:col>32</xdr:col>
      <xdr:colOff>601980</xdr:colOff>
      <xdr:row>23</xdr:row>
      <xdr:rowOff>83820</xdr:rowOff>
    </xdr:to>
    <xdr:sp macro="" textlink="">
      <xdr:nvSpPr>
        <xdr:cNvPr id="606" name="Rectangle 605">
          <a:extLst>
            <a:ext uri="{FF2B5EF4-FFF2-40B4-BE49-F238E27FC236}">
              <a16:creationId xmlns:a16="http://schemas.microsoft.com/office/drawing/2014/main" id="{00000000-0008-0000-1700-00005E020000}"/>
            </a:ext>
          </a:extLst>
        </xdr:cNvPr>
        <xdr:cNvSpPr/>
      </xdr:nvSpPr>
      <xdr:spPr>
        <a:xfrm>
          <a:off x="1106942" y="2824506"/>
          <a:ext cx="1191863"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16</xdr:row>
      <xdr:rowOff>0</xdr:rowOff>
    </xdr:from>
    <xdr:to>
      <xdr:col>38</xdr:col>
      <xdr:colOff>586740</xdr:colOff>
      <xdr:row>22</xdr:row>
      <xdr:rowOff>144780</xdr:rowOff>
    </xdr:to>
    <xdr:sp macro="" textlink="">
      <xdr:nvSpPr>
        <xdr:cNvPr id="608" name="Rectangle 607">
          <a:extLst>
            <a:ext uri="{FF2B5EF4-FFF2-40B4-BE49-F238E27FC236}">
              <a16:creationId xmlns:a16="http://schemas.microsoft.com/office/drawing/2014/main" id="{00000000-0008-0000-1700-000060020000}"/>
            </a:ext>
          </a:extLst>
        </xdr:cNvPr>
        <xdr:cNvSpPr/>
      </xdr:nvSpPr>
      <xdr:spPr>
        <a:xfrm>
          <a:off x="3509049"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16</xdr:row>
      <xdr:rowOff>114300</xdr:rowOff>
    </xdr:from>
    <xdr:to>
      <xdr:col>40</xdr:col>
      <xdr:colOff>533400</xdr:colOff>
      <xdr:row>22</xdr:row>
      <xdr:rowOff>137160</xdr:rowOff>
    </xdr:to>
    <xdr:sp macro="" textlink="">
      <xdr:nvSpPr>
        <xdr:cNvPr id="609" name="Flowchart: Magnetic Disk 608">
          <a:extLst>
            <a:ext uri="{FF2B5EF4-FFF2-40B4-BE49-F238E27FC236}">
              <a16:creationId xmlns:a16="http://schemas.microsoft.com/office/drawing/2014/main" id="{00000000-0008-0000-1700-000061020000}"/>
            </a:ext>
          </a:extLst>
        </xdr:cNvPr>
        <xdr:cNvSpPr/>
      </xdr:nvSpPr>
      <xdr:spPr>
        <a:xfrm>
          <a:off x="6290821"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196215</xdr:colOff>
      <xdr:row>17</xdr:row>
      <xdr:rowOff>139065</xdr:rowOff>
    </xdr:from>
    <xdr:to>
      <xdr:col>32</xdr:col>
      <xdr:colOff>466725</xdr:colOff>
      <xdr:row>19</xdr:row>
      <xdr:rowOff>139065</xdr:rowOff>
    </xdr:to>
    <xdr:sp macro="" textlink="">
      <xdr:nvSpPr>
        <xdr:cNvPr id="610" name="Rectangle 609">
          <a:extLst>
            <a:ext uri="{FF2B5EF4-FFF2-40B4-BE49-F238E27FC236}">
              <a16:creationId xmlns:a16="http://schemas.microsoft.com/office/drawing/2014/main" id="{00000000-0008-0000-1700-000062020000}"/>
            </a:ext>
          </a:extLst>
        </xdr:cNvPr>
        <xdr:cNvSpPr/>
      </xdr:nvSpPr>
      <xdr:spPr>
        <a:xfrm>
          <a:off x="1280297" y="3029952"/>
          <a:ext cx="883253"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31</xdr:col>
      <xdr:colOff>192405</xdr:colOff>
      <xdr:row>20</xdr:row>
      <xdr:rowOff>36195</xdr:rowOff>
    </xdr:from>
    <xdr:to>
      <xdr:col>32</xdr:col>
      <xdr:colOff>462915</xdr:colOff>
      <xdr:row>22</xdr:row>
      <xdr:rowOff>158115</xdr:rowOff>
    </xdr:to>
    <xdr:sp macro="" textlink="">
      <xdr:nvSpPr>
        <xdr:cNvPr id="611" name="Rectangle 610">
          <a:extLst>
            <a:ext uri="{FF2B5EF4-FFF2-40B4-BE49-F238E27FC236}">
              <a16:creationId xmlns:a16="http://schemas.microsoft.com/office/drawing/2014/main" id="{00000000-0008-0000-1700-000063020000}"/>
            </a:ext>
          </a:extLst>
        </xdr:cNvPr>
        <xdr:cNvSpPr/>
      </xdr:nvSpPr>
      <xdr:spPr>
        <a:xfrm>
          <a:off x="1276487" y="3469123"/>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31</xdr:col>
      <xdr:colOff>556260</xdr:colOff>
      <xdr:row>19</xdr:row>
      <xdr:rowOff>22860</xdr:rowOff>
    </xdr:from>
    <xdr:to>
      <xdr:col>32</xdr:col>
      <xdr:colOff>83820</xdr:colOff>
      <xdr:row>20</xdr:row>
      <xdr:rowOff>144780</xdr:rowOff>
    </xdr:to>
    <xdr:sp macro="" textlink="">
      <xdr:nvSpPr>
        <xdr:cNvPr id="612" name="Right Arrow 611">
          <a:extLst>
            <a:ext uri="{FF2B5EF4-FFF2-40B4-BE49-F238E27FC236}">
              <a16:creationId xmlns:a16="http://schemas.microsoft.com/office/drawing/2014/main" id="{00000000-0008-0000-1700-000064020000}"/>
            </a:ext>
          </a:extLst>
        </xdr:cNvPr>
        <xdr:cNvSpPr/>
      </xdr:nvSpPr>
      <xdr:spPr>
        <a:xfrm rot="5400000">
          <a:off x="1559193" y="3356256"/>
          <a:ext cx="302601" cy="140303"/>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17</xdr:row>
      <xdr:rowOff>60960</xdr:rowOff>
    </xdr:from>
    <xdr:to>
      <xdr:col>35</xdr:col>
      <xdr:colOff>457200</xdr:colOff>
      <xdr:row>22</xdr:row>
      <xdr:rowOff>26670</xdr:rowOff>
    </xdr:to>
    <xdr:sp macro="" textlink="">
      <xdr:nvSpPr>
        <xdr:cNvPr id="614" name="Rectangle 613">
          <a:extLst>
            <a:ext uri="{FF2B5EF4-FFF2-40B4-BE49-F238E27FC236}">
              <a16:creationId xmlns:a16="http://schemas.microsoft.com/office/drawing/2014/main" id="{00000000-0008-0000-1700-000066020000}"/>
            </a:ext>
          </a:extLst>
        </xdr:cNvPr>
        <xdr:cNvSpPr/>
      </xdr:nvSpPr>
      <xdr:spPr>
        <a:xfrm rot="16200000">
          <a:off x="3374816"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17</xdr:row>
      <xdr:rowOff>68580</xdr:rowOff>
    </xdr:from>
    <xdr:to>
      <xdr:col>36</xdr:col>
      <xdr:colOff>327660</xdr:colOff>
      <xdr:row>22</xdr:row>
      <xdr:rowOff>34290</xdr:rowOff>
    </xdr:to>
    <xdr:sp macro="" textlink="">
      <xdr:nvSpPr>
        <xdr:cNvPr id="615" name="Rectangle 614">
          <a:extLst>
            <a:ext uri="{FF2B5EF4-FFF2-40B4-BE49-F238E27FC236}">
              <a16:creationId xmlns:a16="http://schemas.microsoft.com/office/drawing/2014/main" id="{00000000-0008-0000-1700-000067020000}"/>
            </a:ext>
          </a:extLst>
        </xdr:cNvPr>
        <xdr:cNvSpPr/>
      </xdr:nvSpPr>
      <xdr:spPr>
        <a:xfrm rot="16200000">
          <a:off x="3856447"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17</xdr:row>
      <xdr:rowOff>66674</xdr:rowOff>
    </xdr:from>
    <xdr:to>
      <xdr:col>37</xdr:col>
      <xdr:colOff>586740</xdr:colOff>
      <xdr:row>19</xdr:row>
      <xdr:rowOff>144779</xdr:rowOff>
    </xdr:to>
    <xdr:sp macro="" textlink="">
      <xdr:nvSpPr>
        <xdr:cNvPr id="616" name="Rectangle 615">
          <a:extLst>
            <a:ext uri="{FF2B5EF4-FFF2-40B4-BE49-F238E27FC236}">
              <a16:creationId xmlns:a16="http://schemas.microsoft.com/office/drawing/2014/main" id="{00000000-0008-0000-1700-000068020000}"/>
            </a:ext>
          </a:extLst>
        </xdr:cNvPr>
        <xdr:cNvSpPr/>
      </xdr:nvSpPr>
      <xdr:spPr>
        <a:xfrm>
          <a:off x="4568799" y="2957561"/>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20</xdr:row>
      <xdr:rowOff>22860</xdr:rowOff>
    </xdr:from>
    <xdr:to>
      <xdr:col>37</xdr:col>
      <xdr:colOff>601980</xdr:colOff>
      <xdr:row>22</xdr:row>
      <xdr:rowOff>22860</xdr:rowOff>
    </xdr:to>
    <xdr:sp macro="" textlink="">
      <xdr:nvSpPr>
        <xdr:cNvPr id="617" name="Rectangle 616">
          <a:extLst>
            <a:ext uri="{FF2B5EF4-FFF2-40B4-BE49-F238E27FC236}">
              <a16:creationId xmlns:a16="http://schemas.microsoft.com/office/drawing/2014/main" id="{00000000-0008-0000-1700-000069020000}"/>
            </a:ext>
          </a:extLst>
        </xdr:cNvPr>
        <xdr:cNvSpPr/>
      </xdr:nvSpPr>
      <xdr:spPr>
        <a:xfrm>
          <a:off x="4559274" y="345578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17</xdr:row>
      <xdr:rowOff>68580</xdr:rowOff>
    </xdr:from>
    <xdr:to>
      <xdr:col>38</xdr:col>
      <xdr:colOff>533400</xdr:colOff>
      <xdr:row>22</xdr:row>
      <xdr:rowOff>34290</xdr:rowOff>
    </xdr:to>
    <xdr:sp macro="" textlink="">
      <xdr:nvSpPr>
        <xdr:cNvPr id="618" name="Rectangle 617">
          <a:extLst>
            <a:ext uri="{FF2B5EF4-FFF2-40B4-BE49-F238E27FC236}">
              <a16:creationId xmlns:a16="http://schemas.microsoft.com/office/drawing/2014/main" id="{00000000-0008-0000-1700-00006A020000}"/>
            </a:ext>
          </a:extLst>
        </xdr:cNvPr>
        <xdr:cNvSpPr/>
      </xdr:nvSpPr>
      <xdr:spPr>
        <a:xfrm rot="16200000">
          <a:off x="5251142"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18</xdr:row>
      <xdr:rowOff>112396</xdr:rowOff>
    </xdr:from>
    <xdr:to>
      <xdr:col>38</xdr:col>
      <xdr:colOff>182880</xdr:colOff>
      <xdr:row>18</xdr:row>
      <xdr:rowOff>114300</xdr:rowOff>
    </xdr:to>
    <xdr:cxnSp macro="">
      <xdr:nvCxnSpPr>
        <xdr:cNvPr id="619" name="Straight Arrow Connector 618">
          <a:extLst>
            <a:ext uri="{FF2B5EF4-FFF2-40B4-BE49-F238E27FC236}">
              <a16:creationId xmlns:a16="http://schemas.microsoft.com/office/drawing/2014/main" id="{00000000-0008-0000-1700-00006B020000}"/>
            </a:ext>
          </a:extLst>
        </xdr:cNvPr>
        <xdr:cNvCxnSpPr/>
      </xdr:nvCxnSpPr>
      <xdr:spPr>
        <a:xfrm>
          <a:off x="5248216"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18</xdr:row>
      <xdr:rowOff>99060</xdr:rowOff>
    </xdr:from>
    <xdr:to>
      <xdr:col>36</xdr:col>
      <xdr:colOff>533400</xdr:colOff>
      <xdr:row>18</xdr:row>
      <xdr:rowOff>100964</xdr:rowOff>
    </xdr:to>
    <xdr:cxnSp macro="">
      <xdr:nvCxnSpPr>
        <xdr:cNvPr id="620" name="Straight Arrow Connector 619">
          <a:extLst>
            <a:ext uri="{FF2B5EF4-FFF2-40B4-BE49-F238E27FC236}">
              <a16:creationId xmlns:a16="http://schemas.microsoft.com/office/drawing/2014/main" id="{00000000-0008-0000-1700-00006C020000}"/>
            </a:ext>
          </a:extLst>
        </xdr:cNvPr>
        <xdr:cNvCxnSpPr/>
      </xdr:nvCxnSpPr>
      <xdr:spPr>
        <a:xfrm>
          <a:off x="4376394"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19</xdr:row>
      <xdr:rowOff>106680</xdr:rowOff>
    </xdr:from>
    <xdr:to>
      <xdr:col>36</xdr:col>
      <xdr:colOff>68580</xdr:colOff>
      <xdr:row>19</xdr:row>
      <xdr:rowOff>108584</xdr:rowOff>
    </xdr:to>
    <xdr:cxnSp macro="">
      <xdr:nvCxnSpPr>
        <xdr:cNvPr id="621" name="Straight Arrow Connector 620">
          <a:extLst>
            <a:ext uri="{FF2B5EF4-FFF2-40B4-BE49-F238E27FC236}">
              <a16:creationId xmlns:a16="http://schemas.microsoft.com/office/drawing/2014/main" id="{00000000-0008-0000-1700-00006D020000}"/>
            </a:ext>
          </a:extLst>
        </xdr:cNvPr>
        <xdr:cNvCxnSpPr/>
      </xdr:nvCxnSpPr>
      <xdr:spPr>
        <a:xfrm>
          <a:off x="3908432"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19</xdr:row>
      <xdr:rowOff>53340</xdr:rowOff>
    </xdr:from>
    <xdr:to>
      <xdr:col>37</xdr:col>
      <xdr:colOff>182880</xdr:colOff>
      <xdr:row>20</xdr:row>
      <xdr:rowOff>137160</xdr:rowOff>
    </xdr:to>
    <xdr:cxnSp macro="">
      <xdr:nvCxnSpPr>
        <xdr:cNvPr id="622" name="Straight Arrow Connector 621">
          <a:extLst>
            <a:ext uri="{FF2B5EF4-FFF2-40B4-BE49-F238E27FC236}">
              <a16:creationId xmlns:a16="http://schemas.microsoft.com/office/drawing/2014/main" id="{00000000-0008-0000-1700-00006E020000}"/>
            </a:ext>
          </a:extLst>
        </xdr:cNvPr>
        <xdr:cNvCxnSpPr/>
      </xdr:nvCxnSpPr>
      <xdr:spPr>
        <a:xfrm>
          <a:off x="4935796"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21</xdr:row>
      <xdr:rowOff>22860</xdr:rowOff>
    </xdr:from>
    <xdr:to>
      <xdr:col>38</xdr:col>
      <xdr:colOff>198120</xdr:colOff>
      <xdr:row>21</xdr:row>
      <xdr:rowOff>24764</xdr:rowOff>
    </xdr:to>
    <xdr:cxnSp macro="">
      <xdr:nvCxnSpPr>
        <xdr:cNvPr id="623" name="Straight Arrow Connector 622">
          <a:extLst>
            <a:ext uri="{FF2B5EF4-FFF2-40B4-BE49-F238E27FC236}">
              <a16:creationId xmlns:a16="http://schemas.microsoft.com/office/drawing/2014/main" id="{00000000-0008-0000-1700-00006F020000}"/>
            </a:ext>
          </a:extLst>
        </xdr:cNvPr>
        <xdr:cNvCxnSpPr/>
      </xdr:nvCxnSpPr>
      <xdr:spPr>
        <a:xfrm>
          <a:off x="5263456"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19</xdr:row>
      <xdr:rowOff>7620</xdr:rowOff>
    </xdr:from>
    <xdr:to>
      <xdr:col>39</xdr:col>
      <xdr:colOff>381000</xdr:colOff>
      <xdr:row>19</xdr:row>
      <xdr:rowOff>152400</xdr:rowOff>
    </xdr:to>
    <xdr:sp macro="" textlink="">
      <xdr:nvSpPr>
        <xdr:cNvPr id="624" name="Right Arrow 623">
          <a:extLst>
            <a:ext uri="{FF2B5EF4-FFF2-40B4-BE49-F238E27FC236}">
              <a16:creationId xmlns:a16="http://schemas.microsoft.com/office/drawing/2014/main" id="{00000000-0008-0000-1700-000070020000}"/>
            </a:ext>
          </a:extLst>
        </xdr:cNvPr>
        <xdr:cNvSpPr/>
      </xdr:nvSpPr>
      <xdr:spPr>
        <a:xfrm>
          <a:off x="5986021"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259237</xdr:colOff>
      <xdr:row>19</xdr:row>
      <xdr:rowOff>109980</xdr:rowOff>
    </xdr:from>
    <xdr:to>
      <xdr:col>34</xdr:col>
      <xdr:colOff>373537</xdr:colOff>
      <xdr:row>22</xdr:row>
      <xdr:rowOff>41399</xdr:rowOff>
    </xdr:to>
    <xdr:sp macro="" textlink="">
      <xdr:nvSpPr>
        <xdr:cNvPr id="628" name="Flowchart: Document 627">
          <a:extLst>
            <a:ext uri="{FF2B5EF4-FFF2-40B4-BE49-F238E27FC236}">
              <a16:creationId xmlns:a16="http://schemas.microsoft.com/office/drawing/2014/main" id="{00000000-0008-0000-1700-000074020000}"/>
            </a:ext>
          </a:extLst>
        </xdr:cNvPr>
        <xdr:cNvSpPr/>
      </xdr:nvSpPr>
      <xdr:spPr>
        <a:xfrm>
          <a:off x="19199258" y="3362227"/>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34</xdr:col>
      <xdr:colOff>314226</xdr:colOff>
      <xdr:row>20</xdr:row>
      <xdr:rowOff>62845</xdr:rowOff>
    </xdr:from>
    <xdr:to>
      <xdr:col>35</xdr:col>
      <xdr:colOff>85626</xdr:colOff>
      <xdr:row>21</xdr:row>
      <xdr:rowOff>24745</xdr:rowOff>
    </xdr:to>
    <xdr:sp macro="" textlink="">
      <xdr:nvSpPr>
        <xdr:cNvPr id="630" name="Right Arrow 629">
          <a:extLst>
            <a:ext uri="{FF2B5EF4-FFF2-40B4-BE49-F238E27FC236}">
              <a16:creationId xmlns:a16="http://schemas.microsoft.com/office/drawing/2014/main" id="{00000000-0008-0000-1700-000076020000}"/>
            </a:ext>
          </a:extLst>
        </xdr:cNvPr>
        <xdr:cNvSpPr/>
      </xdr:nvSpPr>
      <xdr:spPr>
        <a:xfrm>
          <a:off x="19866989"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400640</xdr:colOff>
      <xdr:row>21</xdr:row>
      <xdr:rowOff>54990</xdr:rowOff>
    </xdr:from>
    <xdr:to>
      <xdr:col>33</xdr:col>
      <xdr:colOff>385400</xdr:colOff>
      <xdr:row>22</xdr:row>
      <xdr:rowOff>9269</xdr:rowOff>
    </xdr:to>
    <xdr:sp macro="" textlink="">
      <xdr:nvSpPr>
        <xdr:cNvPr id="631" name="Right Arrow 630">
          <a:extLst>
            <a:ext uri="{FF2B5EF4-FFF2-40B4-BE49-F238E27FC236}">
              <a16:creationId xmlns:a16="http://schemas.microsoft.com/office/drawing/2014/main" id="{00000000-0008-0000-1700-000077020000}"/>
            </a:ext>
          </a:extLst>
        </xdr:cNvPr>
        <xdr:cNvSpPr/>
      </xdr:nvSpPr>
      <xdr:spPr>
        <a:xfrm>
          <a:off x="18727918" y="3668598"/>
          <a:ext cx="597503"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22860</xdr:colOff>
      <xdr:row>32</xdr:row>
      <xdr:rowOff>114300</xdr:rowOff>
    </xdr:from>
    <xdr:to>
      <xdr:col>32</xdr:col>
      <xdr:colOff>601980</xdr:colOff>
      <xdr:row>39</xdr:row>
      <xdr:rowOff>83820</xdr:rowOff>
    </xdr:to>
    <xdr:sp macro="" textlink="">
      <xdr:nvSpPr>
        <xdr:cNvPr id="632" name="Rectangle 631">
          <a:extLst>
            <a:ext uri="{FF2B5EF4-FFF2-40B4-BE49-F238E27FC236}">
              <a16:creationId xmlns:a16="http://schemas.microsoft.com/office/drawing/2014/main" id="{00000000-0008-0000-1700-000078020000}"/>
            </a:ext>
          </a:extLst>
        </xdr:cNvPr>
        <xdr:cNvSpPr/>
      </xdr:nvSpPr>
      <xdr:spPr>
        <a:xfrm>
          <a:off x="17737396" y="2824506"/>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32</xdr:row>
      <xdr:rowOff>0</xdr:rowOff>
    </xdr:from>
    <xdr:to>
      <xdr:col>38</xdr:col>
      <xdr:colOff>586740</xdr:colOff>
      <xdr:row>38</xdr:row>
      <xdr:rowOff>144780</xdr:rowOff>
    </xdr:to>
    <xdr:sp macro="" textlink="">
      <xdr:nvSpPr>
        <xdr:cNvPr id="633" name="Rectangle 632">
          <a:extLst>
            <a:ext uri="{FF2B5EF4-FFF2-40B4-BE49-F238E27FC236}">
              <a16:creationId xmlns:a16="http://schemas.microsoft.com/office/drawing/2014/main" id="{00000000-0008-0000-1700-000079020000}"/>
            </a:ext>
          </a:extLst>
        </xdr:cNvPr>
        <xdr:cNvSpPr/>
      </xdr:nvSpPr>
      <xdr:spPr>
        <a:xfrm>
          <a:off x="20139503"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32</xdr:row>
      <xdr:rowOff>114300</xdr:rowOff>
    </xdr:from>
    <xdr:to>
      <xdr:col>40</xdr:col>
      <xdr:colOff>533400</xdr:colOff>
      <xdr:row>38</xdr:row>
      <xdr:rowOff>137160</xdr:rowOff>
    </xdr:to>
    <xdr:sp macro="" textlink="">
      <xdr:nvSpPr>
        <xdr:cNvPr id="634" name="Flowchart: Magnetic Disk 633">
          <a:extLst>
            <a:ext uri="{FF2B5EF4-FFF2-40B4-BE49-F238E27FC236}">
              <a16:creationId xmlns:a16="http://schemas.microsoft.com/office/drawing/2014/main" id="{00000000-0008-0000-1700-00007A020000}"/>
            </a:ext>
          </a:extLst>
        </xdr:cNvPr>
        <xdr:cNvSpPr/>
      </xdr:nvSpPr>
      <xdr:spPr>
        <a:xfrm>
          <a:off x="22921274"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196215</xdr:colOff>
      <xdr:row>33</xdr:row>
      <xdr:rowOff>139065</xdr:rowOff>
    </xdr:from>
    <xdr:to>
      <xdr:col>32</xdr:col>
      <xdr:colOff>466725</xdr:colOff>
      <xdr:row>35</xdr:row>
      <xdr:rowOff>139065</xdr:rowOff>
    </xdr:to>
    <xdr:sp macro="" textlink="">
      <xdr:nvSpPr>
        <xdr:cNvPr id="635" name="Rectangle 634">
          <a:extLst>
            <a:ext uri="{FF2B5EF4-FFF2-40B4-BE49-F238E27FC236}">
              <a16:creationId xmlns:a16="http://schemas.microsoft.com/office/drawing/2014/main" id="{00000000-0008-0000-1700-00007B020000}"/>
            </a:ext>
          </a:extLst>
        </xdr:cNvPr>
        <xdr:cNvSpPr/>
      </xdr:nvSpPr>
      <xdr:spPr>
        <a:xfrm>
          <a:off x="17910751" y="3029952"/>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31</xdr:col>
      <xdr:colOff>192405</xdr:colOff>
      <xdr:row>36</xdr:row>
      <xdr:rowOff>36195</xdr:rowOff>
    </xdr:from>
    <xdr:to>
      <xdr:col>32</xdr:col>
      <xdr:colOff>462915</xdr:colOff>
      <xdr:row>38</xdr:row>
      <xdr:rowOff>158115</xdr:rowOff>
    </xdr:to>
    <xdr:sp macro="" textlink="">
      <xdr:nvSpPr>
        <xdr:cNvPr id="636" name="Rectangle 635">
          <a:extLst>
            <a:ext uri="{FF2B5EF4-FFF2-40B4-BE49-F238E27FC236}">
              <a16:creationId xmlns:a16="http://schemas.microsoft.com/office/drawing/2014/main" id="{00000000-0008-0000-1700-00007C020000}"/>
            </a:ext>
          </a:extLst>
        </xdr:cNvPr>
        <xdr:cNvSpPr/>
      </xdr:nvSpPr>
      <xdr:spPr>
        <a:xfrm>
          <a:off x="17906941" y="3469123"/>
          <a:ext cx="883252" cy="48328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35</xdr:col>
      <xdr:colOff>91440</xdr:colOff>
      <xdr:row>33</xdr:row>
      <xdr:rowOff>60960</xdr:rowOff>
    </xdr:from>
    <xdr:to>
      <xdr:col>35</xdr:col>
      <xdr:colOff>457200</xdr:colOff>
      <xdr:row>38</xdr:row>
      <xdr:rowOff>26670</xdr:rowOff>
    </xdr:to>
    <xdr:sp macro="" textlink="">
      <xdr:nvSpPr>
        <xdr:cNvPr id="638" name="Rectangle 637">
          <a:extLst>
            <a:ext uri="{FF2B5EF4-FFF2-40B4-BE49-F238E27FC236}">
              <a16:creationId xmlns:a16="http://schemas.microsoft.com/office/drawing/2014/main" id="{00000000-0008-0000-1700-00007E020000}"/>
            </a:ext>
          </a:extLst>
        </xdr:cNvPr>
        <xdr:cNvSpPr/>
      </xdr:nvSpPr>
      <xdr:spPr>
        <a:xfrm rot="16200000">
          <a:off x="20005269"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33</xdr:row>
      <xdr:rowOff>68580</xdr:rowOff>
    </xdr:from>
    <xdr:to>
      <xdr:col>36</xdr:col>
      <xdr:colOff>327660</xdr:colOff>
      <xdr:row>38</xdr:row>
      <xdr:rowOff>34290</xdr:rowOff>
    </xdr:to>
    <xdr:sp macro="" textlink="">
      <xdr:nvSpPr>
        <xdr:cNvPr id="639" name="Rectangle 638">
          <a:extLst>
            <a:ext uri="{FF2B5EF4-FFF2-40B4-BE49-F238E27FC236}">
              <a16:creationId xmlns:a16="http://schemas.microsoft.com/office/drawing/2014/main" id="{00000000-0008-0000-1700-00007F020000}"/>
            </a:ext>
          </a:extLst>
        </xdr:cNvPr>
        <xdr:cNvSpPr/>
      </xdr:nvSpPr>
      <xdr:spPr>
        <a:xfrm rot="16200000">
          <a:off x="20486900"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33</xdr:row>
      <xdr:rowOff>66674</xdr:rowOff>
    </xdr:from>
    <xdr:to>
      <xdr:col>37</xdr:col>
      <xdr:colOff>586740</xdr:colOff>
      <xdr:row>35</xdr:row>
      <xdr:rowOff>144779</xdr:rowOff>
    </xdr:to>
    <xdr:sp macro="" textlink="">
      <xdr:nvSpPr>
        <xdr:cNvPr id="640" name="Rectangle 639">
          <a:extLst>
            <a:ext uri="{FF2B5EF4-FFF2-40B4-BE49-F238E27FC236}">
              <a16:creationId xmlns:a16="http://schemas.microsoft.com/office/drawing/2014/main" id="{00000000-0008-0000-1700-000080020000}"/>
            </a:ext>
          </a:extLst>
        </xdr:cNvPr>
        <xdr:cNvSpPr/>
      </xdr:nvSpPr>
      <xdr:spPr>
        <a:xfrm>
          <a:off x="21199252" y="2957561"/>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36</xdr:row>
      <xdr:rowOff>22860</xdr:rowOff>
    </xdr:from>
    <xdr:to>
      <xdr:col>37</xdr:col>
      <xdr:colOff>601980</xdr:colOff>
      <xdr:row>38</xdr:row>
      <xdr:rowOff>22860</xdr:rowOff>
    </xdr:to>
    <xdr:sp macro="" textlink="">
      <xdr:nvSpPr>
        <xdr:cNvPr id="641" name="Rectangle 640">
          <a:extLst>
            <a:ext uri="{FF2B5EF4-FFF2-40B4-BE49-F238E27FC236}">
              <a16:creationId xmlns:a16="http://schemas.microsoft.com/office/drawing/2014/main" id="{00000000-0008-0000-1700-000081020000}"/>
            </a:ext>
          </a:extLst>
        </xdr:cNvPr>
        <xdr:cNvSpPr/>
      </xdr:nvSpPr>
      <xdr:spPr>
        <a:xfrm>
          <a:off x="21189727" y="345578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33</xdr:row>
      <xdr:rowOff>68580</xdr:rowOff>
    </xdr:from>
    <xdr:to>
      <xdr:col>38</xdr:col>
      <xdr:colOff>533400</xdr:colOff>
      <xdr:row>38</xdr:row>
      <xdr:rowOff>34290</xdr:rowOff>
    </xdr:to>
    <xdr:sp macro="" textlink="">
      <xdr:nvSpPr>
        <xdr:cNvPr id="642" name="Rectangle 641">
          <a:extLst>
            <a:ext uri="{FF2B5EF4-FFF2-40B4-BE49-F238E27FC236}">
              <a16:creationId xmlns:a16="http://schemas.microsoft.com/office/drawing/2014/main" id="{00000000-0008-0000-1700-000082020000}"/>
            </a:ext>
          </a:extLst>
        </xdr:cNvPr>
        <xdr:cNvSpPr/>
      </xdr:nvSpPr>
      <xdr:spPr>
        <a:xfrm rot="16200000">
          <a:off x="21881596"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34</xdr:row>
      <xdr:rowOff>112396</xdr:rowOff>
    </xdr:from>
    <xdr:to>
      <xdr:col>38</xdr:col>
      <xdr:colOff>182880</xdr:colOff>
      <xdr:row>34</xdr:row>
      <xdr:rowOff>114300</xdr:rowOff>
    </xdr:to>
    <xdr:cxnSp macro="">
      <xdr:nvCxnSpPr>
        <xdr:cNvPr id="643" name="Straight Arrow Connector 642">
          <a:extLst>
            <a:ext uri="{FF2B5EF4-FFF2-40B4-BE49-F238E27FC236}">
              <a16:creationId xmlns:a16="http://schemas.microsoft.com/office/drawing/2014/main" id="{00000000-0008-0000-1700-000083020000}"/>
            </a:ext>
          </a:extLst>
        </xdr:cNvPr>
        <xdr:cNvCxnSpPr/>
      </xdr:nvCxnSpPr>
      <xdr:spPr>
        <a:xfrm>
          <a:off x="21878670"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34</xdr:row>
      <xdr:rowOff>99060</xdr:rowOff>
    </xdr:from>
    <xdr:to>
      <xdr:col>36</xdr:col>
      <xdr:colOff>533400</xdr:colOff>
      <xdr:row>34</xdr:row>
      <xdr:rowOff>100964</xdr:rowOff>
    </xdr:to>
    <xdr:cxnSp macro="">
      <xdr:nvCxnSpPr>
        <xdr:cNvPr id="644" name="Straight Arrow Connector 643">
          <a:extLst>
            <a:ext uri="{FF2B5EF4-FFF2-40B4-BE49-F238E27FC236}">
              <a16:creationId xmlns:a16="http://schemas.microsoft.com/office/drawing/2014/main" id="{00000000-0008-0000-1700-000084020000}"/>
            </a:ext>
          </a:extLst>
        </xdr:cNvPr>
        <xdr:cNvCxnSpPr/>
      </xdr:nvCxnSpPr>
      <xdr:spPr>
        <a:xfrm>
          <a:off x="21006847"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35</xdr:row>
      <xdr:rowOff>106680</xdr:rowOff>
    </xdr:from>
    <xdr:to>
      <xdr:col>36</xdr:col>
      <xdr:colOff>68580</xdr:colOff>
      <xdr:row>35</xdr:row>
      <xdr:rowOff>108584</xdr:rowOff>
    </xdr:to>
    <xdr:cxnSp macro="">
      <xdr:nvCxnSpPr>
        <xdr:cNvPr id="645" name="Straight Arrow Connector 644">
          <a:extLst>
            <a:ext uri="{FF2B5EF4-FFF2-40B4-BE49-F238E27FC236}">
              <a16:creationId xmlns:a16="http://schemas.microsoft.com/office/drawing/2014/main" id="{00000000-0008-0000-1700-000085020000}"/>
            </a:ext>
          </a:extLst>
        </xdr:cNvPr>
        <xdr:cNvCxnSpPr/>
      </xdr:nvCxnSpPr>
      <xdr:spPr>
        <a:xfrm>
          <a:off x="20538885"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35</xdr:row>
      <xdr:rowOff>53340</xdr:rowOff>
    </xdr:from>
    <xdr:to>
      <xdr:col>37</xdr:col>
      <xdr:colOff>182880</xdr:colOff>
      <xdr:row>36</xdr:row>
      <xdr:rowOff>137160</xdr:rowOff>
    </xdr:to>
    <xdr:cxnSp macro="">
      <xdr:nvCxnSpPr>
        <xdr:cNvPr id="646" name="Straight Arrow Connector 645">
          <a:extLst>
            <a:ext uri="{FF2B5EF4-FFF2-40B4-BE49-F238E27FC236}">
              <a16:creationId xmlns:a16="http://schemas.microsoft.com/office/drawing/2014/main" id="{00000000-0008-0000-1700-000086020000}"/>
            </a:ext>
          </a:extLst>
        </xdr:cNvPr>
        <xdr:cNvCxnSpPr/>
      </xdr:nvCxnSpPr>
      <xdr:spPr>
        <a:xfrm>
          <a:off x="21566250"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37</xdr:row>
      <xdr:rowOff>22860</xdr:rowOff>
    </xdr:from>
    <xdr:to>
      <xdr:col>38</xdr:col>
      <xdr:colOff>198120</xdr:colOff>
      <xdr:row>37</xdr:row>
      <xdr:rowOff>24764</xdr:rowOff>
    </xdr:to>
    <xdr:cxnSp macro="">
      <xdr:nvCxnSpPr>
        <xdr:cNvPr id="647" name="Straight Arrow Connector 646">
          <a:extLst>
            <a:ext uri="{FF2B5EF4-FFF2-40B4-BE49-F238E27FC236}">
              <a16:creationId xmlns:a16="http://schemas.microsoft.com/office/drawing/2014/main" id="{00000000-0008-0000-1700-000087020000}"/>
            </a:ext>
          </a:extLst>
        </xdr:cNvPr>
        <xdr:cNvCxnSpPr/>
      </xdr:nvCxnSpPr>
      <xdr:spPr>
        <a:xfrm>
          <a:off x="21893910"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35</xdr:row>
      <xdr:rowOff>7620</xdr:rowOff>
    </xdr:from>
    <xdr:to>
      <xdr:col>39</xdr:col>
      <xdr:colOff>381000</xdr:colOff>
      <xdr:row>35</xdr:row>
      <xdr:rowOff>152400</xdr:rowOff>
    </xdr:to>
    <xdr:sp macro="" textlink="">
      <xdr:nvSpPr>
        <xdr:cNvPr id="648" name="Right Arrow 647">
          <a:extLst>
            <a:ext uri="{FF2B5EF4-FFF2-40B4-BE49-F238E27FC236}">
              <a16:creationId xmlns:a16="http://schemas.microsoft.com/office/drawing/2014/main" id="{00000000-0008-0000-1700-000088020000}"/>
            </a:ext>
          </a:extLst>
        </xdr:cNvPr>
        <xdr:cNvSpPr/>
      </xdr:nvSpPr>
      <xdr:spPr>
        <a:xfrm>
          <a:off x="22616474"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259237</xdr:colOff>
      <xdr:row>35</xdr:row>
      <xdr:rowOff>7856</xdr:rowOff>
    </xdr:from>
    <xdr:to>
      <xdr:col>34</xdr:col>
      <xdr:colOff>373537</xdr:colOff>
      <xdr:row>38</xdr:row>
      <xdr:rowOff>96389</xdr:rowOff>
    </xdr:to>
    <xdr:sp macro="" textlink="">
      <xdr:nvSpPr>
        <xdr:cNvPr id="649" name="Flowchart: Document 648">
          <a:extLst>
            <a:ext uri="{FF2B5EF4-FFF2-40B4-BE49-F238E27FC236}">
              <a16:creationId xmlns:a16="http://schemas.microsoft.com/office/drawing/2014/main" id="{00000000-0008-0000-1700-000089020000}"/>
            </a:ext>
          </a:extLst>
        </xdr:cNvPr>
        <xdr:cNvSpPr/>
      </xdr:nvSpPr>
      <xdr:spPr>
        <a:xfrm>
          <a:off x="19199258" y="6150990"/>
          <a:ext cx="727042" cy="630574"/>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FRVLJ.TXT</a:t>
          </a:r>
        </a:p>
      </xdr:txBody>
    </xdr:sp>
    <xdr:clientData/>
  </xdr:twoCellAnchor>
  <xdr:twoCellAnchor>
    <xdr:from>
      <xdr:col>34</xdr:col>
      <xdr:colOff>314226</xdr:colOff>
      <xdr:row>36</xdr:row>
      <xdr:rowOff>62845</xdr:rowOff>
    </xdr:from>
    <xdr:to>
      <xdr:col>35</xdr:col>
      <xdr:colOff>85626</xdr:colOff>
      <xdr:row>37</xdr:row>
      <xdr:rowOff>24745</xdr:rowOff>
    </xdr:to>
    <xdr:sp macro="" textlink="">
      <xdr:nvSpPr>
        <xdr:cNvPr id="650" name="Right Arrow 649">
          <a:extLst>
            <a:ext uri="{FF2B5EF4-FFF2-40B4-BE49-F238E27FC236}">
              <a16:creationId xmlns:a16="http://schemas.microsoft.com/office/drawing/2014/main" id="{00000000-0008-0000-1700-00008A020000}"/>
            </a:ext>
          </a:extLst>
        </xdr:cNvPr>
        <xdr:cNvSpPr/>
      </xdr:nvSpPr>
      <xdr:spPr>
        <a:xfrm>
          <a:off x="19866989"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400640</xdr:colOff>
      <xdr:row>37</xdr:row>
      <xdr:rowOff>54990</xdr:rowOff>
    </xdr:from>
    <xdr:to>
      <xdr:col>33</xdr:col>
      <xdr:colOff>385400</xdr:colOff>
      <xdr:row>38</xdr:row>
      <xdr:rowOff>9269</xdr:rowOff>
    </xdr:to>
    <xdr:sp macro="" textlink="">
      <xdr:nvSpPr>
        <xdr:cNvPr id="651" name="Right Arrow 650">
          <a:extLst>
            <a:ext uri="{FF2B5EF4-FFF2-40B4-BE49-F238E27FC236}">
              <a16:creationId xmlns:a16="http://schemas.microsoft.com/office/drawing/2014/main" id="{00000000-0008-0000-1700-00008B020000}"/>
            </a:ext>
          </a:extLst>
        </xdr:cNvPr>
        <xdr:cNvSpPr/>
      </xdr:nvSpPr>
      <xdr:spPr>
        <a:xfrm>
          <a:off x="18727918" y="3668598"/>
          <a:ext cx="597503" cy="13496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29</xdr:col>
      <xdr:colOff>164261</xdr:colOff>
      <xdr:row>49</xdr:row>
      <xdr:rowOff>12175</xdr:rowOff>
    </xdr:from>
    <xdr:to>
      <xdr:col>31</xdr:col>
      <xdr:colOff>366309</xdr:colOff>
      <xdr:row>55</xdr:row>
      <xdr:rowOff>162376</xdr:rowOff>
    </xdr:to>
    <xdr:sp macro="" textlink="">
      <xdr:nvSpPr>
        <xdr:cNvPr id="652" name="Rectangle 651">
          <a:extLst>
            <a:ext uri="{FF2B5EF4-FFF2-40B4-BE49-F238E27FC236}">
              <a16:creationId xmlns:a16="http://schemas.microsoft.com/office/drawing/2014/main" id="{00000000-0008-0000-1700-00008C020000}"/>
            </a:ext>
          </a:extLst>
        </xdr:cNvPr>
        <xdr:cNvSpPr/>
      </xdr:nvSpPr>
      <xdr:spPr>
        <a:xfrm>
          <a:off x="16888983" y="8684835"/>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48</xdr:row>
      <xdr:rowOff>0</xdr:rowOff>
    </xdr:from>
    <xdr:to>
      <xdr:col>38</xdr:col>
      <xdr:colOff>586740</xdr:colOff>
      <xdr:row>54</xdr:row>
      <xdr:rowOff>144780</xdr:rowOff>
    </xdr:to>
    <xdr:sp macro="" textlink="">
      <xdr:nvSpPr>
        <xdr:cNvPr id="653" name="Rectangle 652">
          <a:extLst>
            <a:ext uri="{FF2B5EF4-FFF2-40B4-BE49-F238E27FC236}">
              <a16:creationId xmlns:a16="http://schemas.microsoft.com/office/drawing/2014/main" id="{00000000-0008-0000-1700-00008D020000}"/>
            </a:ext>
          </a:extLst>
        </xdr:cNvPr>
        <xdr:cNvSpPr/>
      </xdr:nvSpPr>
      <xdr:spPr>
        <a:xfrm>
          <a:off x="20139503"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48</xdr:row>
      <xdr:rowOff>114300</xdr:rowOff>
    </xdr:from>
    <xdr:to>
      <xdr:col>40</xdr:col>
      <xdr:colOff>533400</xdr:colOff>
      <xdr:row>54</xdr:row>
      <xdr:rowOff>137160</xdr:rowOff>
    </xdr:to>
    <xdr:sp macro="" textlink="">
      <xdr:nvSpPr>
        <xdr:cNvPr id="654" name="Flowchart: Magnetic Disk 653">
          <a:extLst>
            <a:ext uri="{FF2B5EF4-FFF2-40B4-BE49-F238E27FC236}">
              <a16:creationId xmlns:a16="http://schemas.microsoft.com/office/drawing/2014/main" id="{00000000-0008-0000-1700-00008E020000}"/>
            </a:ext>
          </a:extLst>
        </xdr:cNvPr>
        <xdr:cNvSpPr/>
      </xdr:nvSpPr>
      <xdr:spPr>
        <a:xfrm>
          <a:off x="22921274"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29</xdr:col>
      <xdr:colOff>306194</xdr:colOff>
      <xdr:row>50</xdr:row>
      <xdr:rowOff>44798</xdr:rowOff>
    </xdr:from>
    <xdr:to>
      <xdr:col>31</xdr:col>
      <xdr:colOff>199632</xdr:colOff>
      <xdr:row>52</xdr:row>
      <xdr:rowOff>44798</xdr:rowOff>
    </xdr:to>
    <xdr:sp macro="" textlink="">
      <xdr:nvSpPr>
        <xdr:cNvPr id="655" name="Rectangle 654">
          <a:extLst>
            <a:ext uri="{FF2B5EF4-FFF2-40B4-BE49-F238E27FC236}">
              <a16:creationId xmlns:a16="http://schemas.microsoft.com/office/drawing/2014/main" id="{00000000-0008-0000-1700-00008F020000}"/>
            </a:ext>
          </a:extLst>
        </xdr:cNvPr>
        <xdr:cNvSpPr/>
      </xdr:nvSpPr>
      <xdr:spPr>
        <a:xfrm>
          <a:off x="17030916" y="8898138"/>
          <a:ext cx="883252"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29</xdr:col>
      <xdr:colOff>310239</xdr:colOff>
      <xdr:row>52</xdr:row>
      <xdr:rowOff>122607</xdr:rowOff>
    </xdr:from>
    <xdr:to>
      <xdr:col>31</xdr:col>
      <xdr:colOff>203677</xdr:colOff>
      <xdr:row>55</xdr:row>
      <xdr:rowOff>63847</xdr:rowOff>
    </xdr:to>
    <xdr:sp macro="" textlink="">
      <xdr:nvSpPr>
        <xdr:cNvPr id="656" name="Rectangle 655">
          <a:extLst>
            <a:ext uri="{FF2B5EF4-FFF2-40B4-BE49-F238E27FC236}">
              <a16:creationId xmlns:a16="http://schemas.microsoft.com/office/drawing/2014/main" id="{00000000-0008-0000-1700-000090020000}"/>
            </a:ext>
          </a:extLst>
        </xdr:cNvPr>
        <xdr:cNvSpPr/>
      </xdr:nvSpPr>
      <xdr:spPr>
        <a:xfrm>
          <a:off x="17034961" y="9337308"/>
          <a:ext cx="883252"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30</xdr:col>
      <xdr:colOff>297023</xdr:colOff>
      <xdr:row>51</xdr:row>
      <xdr:rowOff>124983</xdr:rowOff>
    </xdr:from>
    <xdr:to>
      <xdr:col>30</xdr:col>
      <xdr:colOff>437325</xdr:colOff>
      <xdr:row>53</xdr:row>
      <xdr:rowOff>66223</xdr:rowOff>
    </xdr:to>
    <xdr:sp macro="" textlink="">
      <xdr:nvSpPr>
        <xdr:cNvPr id="657" name="Right Arrow 656">
          <a:extLst>
            <a:ext uri="{FF2B5EF4-FFF2-40B4-BE49-F238E27FC236}">
              <a16:creationId xmlns:a16="http://schemas.microsoft.com/office/drawing/2014/main" id="{00000000-0008-0000-1700-000091020000}"/>
            </a:ext>
          </a:extLst>
        </xdr:cNvPr>
        <xdr:cNvSpPr/>
      </xdr:nvSpPr>
      <xdr:spPr>
        <a:xfrm rot="5400000">
          <a:off x="17317668" y="9240153"/>
          <a:ext cx="302600" cy="14030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49</xdr:row>
      <xdr:rowOff>60960</xdr:rowOff>
    </xdr:from>
    <xdr:to>
      <xdr:col>35</xdr:col>
      <xdr:colOff>457200</xdr:colOff>
      <xdr:row>54</xdr:row>
      <xdr:rowOff>26670</xdr:rowOff>
    </xdr:to>
    <xdr:sp macro="" textlink="">
      <xdr:nvSpPr>
        <xdr:cNvPr id="658" name="Rectangle 657">
          <a:extLst>
            <a:ext uri="{FF2B5EF4-FFF2-40B4-BE49-F238E27FC236}">
              <a16:creationId xmlns:a16="http://schemas.microsoft.com/office/drawing/2014/main" id="{00000000-0008-0000-1700-000092020000}"/>
            </a:ext>
          </a:extLst>
        </xdr:cNvPr>
        <xdr:cNvSpPr/>
      </xdr:nvSpPr>
      <xdr:spPr>
        <a:xfrm rot="16200000">
          <a:off x="20005269"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49</xdr:row>
      <xdr:rowOff>68580</xdr:rowOff>
    </xdr:from>
    <xdr:to>
      <xdr:col>36</xdr:col>
      <xdr:colOff>327660</xdr:colOff>
      <xdr:row>54</xdr:row>
      <xdr:rowOff>34290</xdr:rowOff>
    </xdr:to>
    <xdr:sp macro="" textlink="">
      <xdr:nvSpPr>
        <xdr:cNvPr id="659" name="Rectangle 658">
          <a:extLst>
            <a:ext uri="{FF2B5EF4-FFF2-40B4-BE49-F238E27FC236}">
              <a16:creationId xmlns:a16="http://schemas.microsoft.com/office/drawing/2014/main" id="{00000000-0008-0000-1700-000093020000}"/>
            </a:ext>
          </a:extLst>
        </xdr:cNvPr>
        <xdr:cNvSpPr/>
      </xdr:nvSpPr>
      <xdr:spPr>
        <a:xfrm rot="16200000">
          <a:off x="20486900"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49</xdr:row>
      <xdr:rowOff>66674</xdr:rowOff>
    </xdr:from>
    <xdr:to>
      <xdr:col>37</xdr:col>
      <xdr:colOff>586740</xdr:colOff>
      <xdr:row>51</xdr:row>
      <xdr:rowOff>144779</xdr:rowOff>
    </xdr:to>
    <xdr:sp macro="" textlink="">
      <xdr:nvSpPr>
        <xdr:cNvPr id="660" name="Rectangle 659">
          <a:extLst>
            <a:ext uri="{FF2B5EF4-FFF2-40B4-BE49-F238E27FC236}">
              <a16:creationId xmlns:a16="http://schemas.microsoft.com/office/drawing/2014/main" id="{00000000-0008-0000-1700-000094020000}"/>
            </a:ext>
          </a:extLst>
        </xdr:cNvPr>
        <xdr:cNvSpPr/>
      </xdr:nvSpPr>
      <xdr:spPr>
        <a:xfrm>
          <a:off x="21199252" y="2957561"/>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52</xdr:row>
      <xdr:rowOff>22860</xdr:rowOff>
    </xdr:from>
    <xdr:to>
      <xdr:col>37</xdr:col>
      <xdr:colOff>601980</xdr:colOff>
      <xdr:row>54</xdr:row>
      <xdr:rowOff>22860</xdr:rowOff>
    </xdr:to>
    <xdr:sp macro="" textlink="">
      <xdr:nvSpPr>
        <xdr:cNvPr id="661" name="Rectangle 660">
          <a:extLst>
            <a:ext uri="{FF2B5EF4-FFF2-40B4-BE49-F238E27FC236}">
              <a16:creationId xmlns:a16="http://schemas.microsoft.com/office/drawing/2014/main" id="{00000000-0008-0000-1700-000095020000}"/>
            </a:ext>
          </a:extLst>
        </xdr:cNvPr>
        <xdr:cNvSpPr/>
      </xdr:nvSpPr>
      <xdr:spPr>
        <a:xfrm>
          <a:off x="21189727" y="345578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49</xdr:row>
      <xdr:rowOff>68580</xdr:rowOff>
    </xdr:from>
    <xdr:to>
      <xdr:col>38</xdr:col>
      <xdr:colOff>533400</xdr:colOff>
      <xdr:row>54</xdr:row>
      <xdr:rowOff>34290</xdr:rowOff>
    </xdr:to>
    <xdr:sp macro="" textlink="">
      <xdr:nvSpPr>
        <xdr:cNvPr id="662" name="Rectangle 661">
          <a:extLst>
            <a:ext uri="{FF2B5EF4-FFF2-40B4-BE49-F238E27FC236}">
              <a16:creationId xmlns:a16="http://schemas.microsoft.com/office/drawing/2014/main" id="{00000000-0008-0000-1700-000096020000}"/>
            </a:ext>
          </a:extLst>
        </xdr:cNvPr>
        <xdr:cNvSpPr/>
      </xdr:nvSpPr>
      <xdr:spPr>
        <a:xfrm rot="16200000">
          <a:off x="21881596"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50</xdr:row>
      <xdr:rowOff>112396</xdr:rowOff>
    </xdr:from>
    <xdr:to>
      <xdr:col>38</xdr:col>
      <xdr:colOff>182880</xdr:colOff>
      <xdr:row>50</xdr:row>
      <xdr:rowOff>114300</xdr:rowOff>
    </xdr:to>
    <xdr:cxnSp macro="">
      <xdr:nvCxnSpPr>
        <xdr:cNvPr id="663" name="Straight Arrow Connector 662">
          <a:extLst>
            <a:ext uri="{FF2B5EF4-FFF2-40B4-BE49-F238E27FC236}">
              <a16:creationId xmlns:a16="http://schemas.microsoft.com/office/drawing/2014/main" id="{00000000-0008-0000-1700-000097020000}"/>
            </a:ext>
          </a:extLst>
        </xdr:cNvPr>
        <xdr:cNvCxnSpPr/>
      </xdr:nvCxnSpPr>
      <xdr:spPr>
        <a:xfrm>
          <a:off x="21878670"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50</xdr:row>
      <xdr:rowOff>99060</xdr:rowOff>
    </xdr:from>
    <xdr:to>
      <xdr:col>36</xdr:col>
      <xdr:colOff>533400</xdr:colOff>
      <xdr:row>50</xdr:row>
      <xdr:rowOff>100964</xdr:rowOff>
    </xdr:to>
    <xdr:cxnSp macro="">
      <xdr:nvCxnSpPr>
        <xdr:cNvPr id="664" name="Straight Arrow Connector 663">
          <a:extLst>
            <a:ext uri="{FF2B5EF4-FFF2-40B4-BE49-F238E27FC236}">
              <a16:creationId xmlns:a16="http://schemas.microsoft.com/office/drawing/2014/main" id="{00000000-0008-0000-1700-000098020000}"/>
            </a:ext>
          </a:extLst>
        </xdr:cNvPr>
        <xdr:cNvCxnSpPr/>
      </xdr:nvCxnSpPr>
      <xdr:spPr>
        <a:xfrm>
          <a:off x="21006847"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51</xdr:row>
      <xdr:rowOff>106680</xdr:rowOff>
    </xdr:from>
    <xdr:to>
      <xdr:col>36</xdr:col>
      <xdr:colOff>68580</xdr:colOff>
      <xdr:row>51</xdr:row>
      <xdr:rowOff>108584</xdr:rowOff>
    </xdr:to>
    <xdr:cxnSp macro="">
      <xdr:nvCxnSpPr>
        <xdr:cNvPr id="665" name="Straight Arrow Connector 664">
          <a:extLst>
            <a:ext uri="{FF2B5EF4-FFF2-40B4-BE49-F238E27FC236}">
              <a16:creationId xmlns:a16="http://schemas.microsoft.com/office/drawing/2014/main" id="{00000000-0008-0000-1700-000099020000}"/>
            </a:ext>
          </a:extLst>
        </xdr:cNvPr>
        <xdr:cNvCxnSpPr/>
      </xdr:nvCxnSpPr>
      <xdr:spPr>
        <a:xfrm>
          <a:off x="20538885"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51</xdr:row>
      <xdr:rowOff>53340</xdr:rowOff>
    </xdr:from>
    <xdr:to>
      <xdr:col>37</xdr:col>
      <xdr:colOff>182880</xdr:colOff>
      <xdr:row>52</xdr:row>
      <xdr:rowOff>137160</xdr:rowOff>
    </xdr:to>
    <xdr:cxnSp macro="">
      <xdr:nvCxnSpPr>
        <xdr:cNvPr id="666" name="Straight Arrow Connector 665">
          <a:extLst>
            <a:ext uri="{FF2B5EF4-FFF2-40B4-BE49-F238E27FC236}">
              <a16:creationId xmlns:a16="http://schemas.microsoft.com/office/drawing/2014/main" id="{00000000-0008-0000-1700-00009A020000}"/>
            </a:ext>
          </a:extLst>
        </xdr:cNvPr>
        <xdr:cNvCxnSpPr/>
      </xdr:nvCxnSpPr>
      <xdr:spPr>
        <a:xfrm>
          <a:off x="21566250"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53</xdr:row>
      <xdr:rowOff>22860</xdr:rowOff>
    </xdr:from>
    <xdr:to>
      <xdr:col>38</xdr:col>
      <xdr:colOff>198120</xdr:colOff>
      <xdr:row>53</xdr:row>
      <xdr:rowOff>24764</xdr:rowOff>
    </xdr:to>
    <xdr:cxnSp macro="">
      <xdr:nvCxnSpPr>
        <xdr:cNvPr id="667" name="Straight Arrow Connector 666">
          <a:extLst>
            <a:ext uri="{FF2B5EF4-FFF2-40B4-BE49-F238E27FC236}">
              <a16:creationId xmlns:a16="http://schemas.microsoft.com/office/drawing/2014/main" id="{00000000-0008-0000-1700-00009B020000}"/>
            </a:ext>
          </a:extLst>
        </xdr:cNvPr>
        <xdr:cNvCxnSpPr/>
      </xdr:nvCxnSpPr>
      <xdr:spPr>
        <a:xfrm>
          <a:off x="21893910"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51</xdr:row>
      <xdr:rowOff>7620</xdr:rowOff>
    </xdr:from>
    <xdr:to>
      <xdr:col>39</xdr:col>
      <xdr:colOff>381000</xdr:colOff>
      <xdr:row>51</xdr:row>
      <xdr:rowOff>152400</xdr:rowOff>
    </xdr:to>
    <xdr:sp macro="" textlink="">
      <xdr:nvSpPr>
        <xdr:cNvPr id="668" name="Right Arrow 667">
          <a:extLst>
            <a:ext uri="{FF2B5EF4-FFF2-40B4-BE49-F238E27FC236}">
              <a16:creationId xmlns:a16="http://schemas.microsoft.com/office/drawing/2014/main" id="{00000000-0008-0000-1700-00009C020000}"/>
            </a:ext>
          </a:extLst>
        </xdr:cNvPr>
        <xdr:cNvSpPr/>
      </xdr:nvSpPr>
      <xdr:spPr>
        <a:xfrm>
          <a:off x="22616474"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243526</xdr:colOff>
      <xdr:row>52</xdr:row>
      <xdr:rowOff>117836</xdr:rowOff>
    </xdr:from>
    <xdr:to>
      <xdr:col>34</xdr:col>
      <xdr:colOff>357826</xdr:colOff>
      <xdr:row>55</xdr:row>
      <xdr:rowOff>49255</xdr:rowOff>
    </xdr:to>
    <xdr:sp macro="" textlink="">
      <xdr:nvSpPr>
        <xdr:cNvPr id="669" name="Flowchart: Document 668">
          <a:extLst>
            <a:ext uri="{FF2B5EF4-FFF2-40B4-BE49-F238E27FC236}">
              <a16:creationId xmlns:a16="http://schemas.microsoft.com/office/drawing/2014/main" id="{00000000-0008-0000-1700-00009D020000}"/>
            </a:ext>
          </a:extLst>
        </xdr:cNvPr>
        <xdr:cNvSpPr/>
      </xdr:nvSpPr>
      <xdr:spPr>
        <a:xfrm>
          <a:off x="19183547" y="9332537"/>
          <a:ext cx="727042" cy="4734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31</xdr:col>
      <xdr:colOff>94268</xdr:colOff>
      <xdr:row>53</xdr:row>
      <xdr:rowOff>117835</xdr:rowOff>
    </xdr:from>
    <xdr:to>
      <xdr:col>33</xdr:col>
      <xdr:colOff>329938</xdr:colOff>
      <xdr:row>54</xdr:row>
      <xdr:rowOff>86412</xdr:rowOff>
    </xdr:to>
    <xdr:sp macro="" textlink="">
      <xdr:nvSpPr>
        <xdr:cNvPr id="671" name="Right Arrow 670">
          <a:extLst>
            <a:ext uri="{FF2B5EF4-FFF2-40B4-BE49-F238E27FC236}">
              <a16:creationId xmlns:a16="http://schemas.microsoft.com/office/drawing/2014/main" id="{00000000-0008-0000-1700-00009F020000}"/>
            </a:ext>
          </a:extLst>
        </xdr:cNvPr>
        <xdr:cNvSpPr/>
      </xdr:nvSpPr>
      <xdr:spPr>
        <a:xfrm>
          <a:off x="17808804" y="9513216"/>
          <a:ext cx="1461155" cy="149258"/>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534185</xdr:colOff>
      <xdr:row>49</xdr:row>
      <xdr:rowOff>109979</xdr:rowOff>
    </xdr:from>
    <xdr:to>
      <xdr:col>33</xdr:col>
      <xdr:colOff>35742</xdr:colOff>
      <xdr:row>52</xdr:row>
      <xdr:rowOff>41399</xdr:rowOff>
    </xdr:to>
    <xdr:sp macro="" textlink="">
      <xdr:nvSpPr>
        <xdr:cNvPr id="672" name="Flowchart: Document 671">
          <a:extLst>
            <a:ext uri="{FF2B5EF4-FFF2-40B4-BE49-F238E27FC236}">
              <a16:creationId xmlns:a16="http://schemas.microsoft.com/office/drawing/2014/main" id="{00000000-0008-0000-1700-0000A0020000}"/>
            </a:ext>
          </a:extLst>
        </xdr:cNvPr>
        <xdr:cNvSpPr/>
      </xdr:nvSpPr>
      <xdr:spPr>
        <a:xfrm>
          <a:off x="18248721" y="8782639"/>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33</xdr:col>
      <xdr:colOff>243526</xdr:colOff>
      <xdr:row>48</xdr:row>
      <xdr:rowOff>109980</xdr:rowOff>
    </xdr:from>
    <xdr:to>
      <xdr:col>34</xdr:col>
      <xdr:colOff>357826</xdr:colOff>
      <xdr:row>51</xdr:row>
      <xdr:rowOff>112099</xdr:rowOff>
    </xdr:to>
    <xdr:sp macro="" textlink="">
      <xdr:nvSpPr>
        <xdr:cNvPr id="674" name="Flowchart: Document 673">
          <a:extLst>
            <a:ext uri="{FF2B5EF4-FFF2-40B4-BE49-F238E27FC236}">
              <a16:creationId xmlns:a16="http://schemas.microsoft.com/office/drawing/2014/main" id="{00000000-0008-0000-1700-0000A2020000}"/>
            </a:ext>
          </a:extLst>
        </xdr:cNvPr>
        <xdr:cNvSpPr/>
      </xdr:nvSpPr>
      <xdr:spPr>
        <a:xfrm>
          <a:off x="19183547" y="8601959"/>
          <a:ext cx="727042" cy="5441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FRVLJ.TXT</a:t>
          </a:r>
        </a:p>
      </xdr:txBody>
    </xdr:sp>
    <xdr:clientData/>
  </xdr:twoCellAnchor>
  <xdr:twoCellAnchor>
    <xdr:from>
      <xdr:col>31</xdr:col>
      <xdr:colOff>219959</xdr:colOff>
      <xdr:row>50</xdr:row>
      <xdr:rowOff>141402</xdr:rowOff>
    </xdr:from>
    <xdr:to>
      <xdr:col>31</xdr:col>
      <xdr:colOff>604101</xdr:colOff>
      <xdr:row>51</xdr:row>
      <xdr:rowOff>103301</xdr:rowOff>
    </xdr:to>
    <xdr:sp macro="" textlink="">
      <xdr:nvSpPr>
        <xdr:cNvPr id="675" name="Right Arrow 674">
          <a:extLst>
            <a:ext uri="{FF2B5EF4-FFF2-40B4-BE49-F238E27FC236}">
              <a16:creationId xmlns:a16="http://schemas.microsoft.com/office/drawing/2014/main" id="{00000000-0008-0000-1700-0000A3020000}"/>
            </a:ext>
          </a:extLst>
        </xdr:cNvPr>
        <xdr:cNvSpPr/>
      </xdr:nvSpPr>
      <xdr:spPr>
        <a:xfrm>
          <a:off x="17934495" y="8994742"/>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565608</xdr:colOff>
      <xdr:row>50</xdr:row>
      <xdr:rowOff>94268</xdr:rowOff>
    </xdr:from>
    <xdr:to>
      <xdr:col>33</xdr:col>
      <xdr:colOff>337007</xdr:colOff>
      <xdr:row>51</xdr:row>
      <xdr:rowOff>56167</xdr:rowOff>
    </xdr:to>
    <xdr:sp macro="" textlink="">
      <xdr:nvSpPr>
        <xdr:cNvPr id="676" name="Right Arrow 675">
          <a:extLst>
            <a:ext uri="{FF2B5EF4-FFF2-40B4-BE49-F238E27FC236}">
              <a16:creationId xmlns:a16="http://schemas.microsoft.com/office/drawing/2014/main" id="{00000000-0008-0000-1700-0000A4020000}"/>
            </a:ext>
          </a:extLst>
        </xdr:cNvPr>
        <xdr:cNvSpPr/>
      </xdr:nvSpPr>
      <xdr:spPr>
        <a:xfrm>
          <a:off x="18892886" y="8947608"/>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290659</xdr:colOff>
      <xdr:row>50</xdr:row>
      <xdr:rowOff>1</xdr:rowOff>
    </xdr:from>
    <xdr:to>
      <xdr:col>35</xdr:col>
      <xdr:colOff>62059</xdr:colOff>
      <xdr:row>50</xdr:row>
      <xdr:rowOff>142581</xdr:rowOff>
    </xdr:to>
    <xdr:sp macro="" textlink="">
      <xdr:nvSpPr>
        <xdr:cNvPr id="677" name="Right Arrow 676">
          <a:extLst>
            <a:ext uri="{FF2B5EF4-FFF2-40B4-BE49-F238E27FC236}">
              <a16:creationId xmlns:a16="http://schemas.microsoft.com/office/drawing/2014/main" id="{00000000-0008-0000-1700-0000A5020000}"/>
            </a:ext>
          </a:extLst>
        </xdr:cNvPr>
        <xdr:cNvSpPr/>
      </xdr:nvSpPr>
      <xdr:spPr>
        <a:xfrm>
          <a:off x="19843422" y="8853341"/>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537131</xdr:colOff>
      <xdr:row>51</xdr:row>
      <xdr:rowOff>4910</xdr:rowOff>
    </xdr:from>
    <xdr:to>
      <xdr:col>34</xdr:col>
      <xdr:colOff>66969</xdr:colOff>
      <xdr:row>53</xdr:row>
      <xdr:rowOff>27692</xdr:rowOff>
    </xdr:to>
    <xdr:sp macro="" textlink="">
      <xdr:nvSpPr>
        <xdr:cNvPr id="678" name="Right Arrow 677">
          <a:extLst>
            <a:ext uri="{FF2B5EF4-FFF2-40B4-BE49-F238E27FC236}">
              <a16:creationId xmlns:a16="http://schemas.microsoft.com/office/drawing/2014/main" id="{00000000-0008-0000-1700-0000A6020000}"/>
            </a:ext>
          </a:extLst>
        </xdr:cNvPr>
        <xdr:cNvSpPr/>
      </xdr:nvSpPr>
      <xdr:spPr>
        <a:xfrm rot="16200000">
          <a:off x="19356371" y="9159712"/>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15240</xdr:colOff>
      <xdr:row>80</xdr:row>
      <xdr:rowOff>7620</xdr:rowOff>
    </xdr:from>
    <xdr:to>
      <xdr:col>32</xdr:col>
      <xdr:colOff>594360</xdr:colOff>
      <xdr:row>86</xdr:row>
      <xdr:rowOff>160020</xdr:rowOff>
    </xdr:to>
    <xdr:sp macro="" textlink="">
      <xdr:nvSpPr>
        <xdr:cNvPr id="679" name="Rectangle 678">
          <a:extLst>
            <a:ext uri="{FF2B5EF4-FFF2-40B4-BE49-F238E27FC236}">
              <a16:creationId xmlns:a16="http://schemas.microsoft.com/office/drawing/2014/main" id="{00000000-0008-0000-1700-0000A7020000}"/>
            </a:ext>
          </a:extLst>
        </xdr:cNvPr>
        <xdr:cNvSpPr/>
      </xdr:nvSpPr>
      <xdr:spPr>
        <a:xfrm>
          <a:off x="9387054" y="11390486"/>
          <a:ext cx="1191863"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80</xdr:row>
      <xdr:rowOff>0</xdr:rowOff>
    </xdr:from>
    <xdr:to>
      <xdr:col>38</xdr:col>
      <xdr:colOff>586740</xdr:colOff>
      <xdr:row>86</xdr:row>
      <xdr:rowOff>144780</xdr:rowOff>
    </xdr:to>
    <xdr:sp macro="" textlink="">
      <xdr:nvSpPr>
        <xdr:cNvPr id="680" name="Rectangle 679">
          <a:extLst>
            <a:ext uri="{FF2B5EF4-FFF2-40B4-BE49-F238E27FC236}">
              <a16:creationId xmlns:a16="http://schemas.microsoft.com/office/drawing/2014/main" id="{00000000-0008-0000-1700-0000A8020000}"/>
            </a:ext>
          </a:extLst>
        </xdr:cNvPr>
        <xdr:cNvSpPr/>
      </xdr:nvSpPr>
      <xdr:spPr>
        <a:xfrm>
          <a:off x="11796781" y="11382866"/>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80</xdr:row>
      <xdr:rowOff>114300</xdr:rowOff>
    </xdr:from>
    <xdr:to>
      <xdr:col>40</xdr:col>
      <xdr:colOff>533400</xdr:colOff>
      <xdr:row>86</xdr:row>
      <xdr:rowOff>137160</xdr:rowOff>
    </xdr:to>
    <xdr:sp macro="" textlink="">
      <xdr:nvSpPr>
        <xdr:cNvPr id="681" name="Flowchart: Magnetic Disk 680">
          <a:extLst>
            <a:ext uri="{FF2B5EF4-FFF2-40B4-BE49-F238E27FC236}">
              <a16:creationId xmlns:a16="http://schemas.microsoft.com/office/drawing/2014/main" id="{00000000-0008-0000-1700-0000A9020000}"/>
            </a:ext>
          </a:extLst>
        </xdr:cNvPr>
        <xdr:cNvSpPr/>
      </xdr:nvSpPr>
      <xdr:spPr>
        <a:xfrm>
          <a:off x="14578553" y="11497166"/>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165735</xdr:colOff>
      <xdr:row>82</xdr:row>
      <xdr:rowOff>108585</xdr:rowOff>
    </xdr:from>
    <xdr:to>
      <xdr:col>32</xdr:col>
      <xdr:colOff>436245</xdr:colOff>
      <xdr:row>84</xdr:row>
      <xdr:rowOff>108585</xdr:rowOff>
    </xdr:to>
    <xdr:sp macro="" textlink="">
      <xdr:nvSpPr>
        <xdr:cNvPr id="682" name="Rectangle 681">
          <a:extLst>
            <a:ext uri="{FF2B5EF4-FFF2-40B4-BE49-F238E27FC236}">
              <a16:creationId xmlns:a16="http://schemas.microsoft.com/office/drawing/2014/main" id="{00000000-0008-0000-1700-0000AA020000}"/>
            </a:ext>
          </a:extLst>
        </xdr:cNvPr>
        <xdr:cNvSpPr/>
      </xdr:nvSpPr>
      <xdr:spPr>
        <a:xfrm>
          <a:off x="9537549" y="11852812"/>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32</xdr:col>
      <xdr:colOff>388620</xdr:colOff>
      <xdr:row>83</xdr:row>
      <xdr:rowOff>68580</xdr:rowOff>
    </xdr:from>
    <xdr:to>
      <xdr:col>35</xdr:col>
      <xdr:colOff>30480</xdr:colOff>
      <xdr:row>84</xdr:row>
      <xdr:rowOff>7620</xdr:rowOff>
    </xdr:to>
    <xdr:sp macro="" textlink="">
      <xdr:nvSpPr>
        <xdr:cNvPr id="683" name="Right Arrow 682">
          <a:extLst>
            <a:ext uri="{FF2B5EF4-FFF2-40B4-BE49-F238E27FC236}">
              <a16:creationId xmlns:a16="http://schemas.microsoft.com/office/drawing/2014/main" id="{00000000-0008-0000-1700-0000AB020000}"/>
            </a:ext>
          </a:extLst>
        </xdr:cNvPr>
        <xdr:cNvSpPr/>
      </xdr:nvSpPr>
      <xdr:spPr>
        <a:xfrm>
          <a:off x="10373177" y="11993487"/>
          <a:ext cx="1480087" cy="11972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81</xdr:row>
      <xdr:rowOff>60960</xdr:rowOff>
    </xdr:from>
    <xdr:to>
      <xdr:col>35</xdr:col>
      <xdr:colOff>457200</xdr:colOff>
      <xdr:row>86</xdr:row>
      <xdr:rowOff>26670</xdr:rowOff>
    </xdr:to>
    <xdr:sp macro="" textlink="">
      <xdr:nvSpPr>
        <xdr:cNvPr id="684" name="Rectangle 683">
          <a:extLst>
            <a:ext uri="{FF2B5EF4-FFF2-40B4-BE49-F238E27FC236}">
              <a16:creationId xmlns:a16="http://schemas.microsoft.com/office/drawing/2014/main" id="{00000000-0008-0000-1700-0000AC020000}"/>
            </a:ext>
          </a:extLst>
        </xdr:cNvPr>
        <xdr:cNvSpPr/>
      </xdr:nvSpPr>
      <xdr:spPr>
        <a:xfrm rot="16200000">
          <a:off x="11662548" y="11876182"/>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81</xdr:row>
      <xdr:rowOff>68580</xdr:rowOff>
    </xdr:from>
    <xdr:to>
      <xdr:col>36</xdr:col>
      <xdr:colOff>327660</xdr:colOff>
      <xdr:row>86</xdr:row>
      <xdr:rowOff>34290</xdr:rowOff>
    </xdr:to>
    <xdr:sp macro="" textlink="">
      <xdr:nvSpPr>
        <xdr:cNvPr id="685" name="Rectangle 684">
          <a:extLst>
            <a:ext uri="{FF2B5EF4-FFF2-40B4-BE49-F238E27FC236}">
              <a16:creationId xmlns:a16="http://schemas.microsoft.com/office/drawing/2014/main" id="{00000000-0008-0000-1700-0000AD020000}"/>
            </a:ext>
          </a:extLst>
        </xdr:cNvPr>
        <xdr:cNvSpPr/>
      </xdr:nvSpPr>
      <xdr:spPr>
        <a:xfrm rot="16200000">
          <a:off x="12144179" y="11882231"/>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81</xdr:row>
      <xdr:rowOff>66674</xdr:rowOff>
    </xdr:from>
    <xdr:to>
      <xdr:col>37</xdr:col>
      <xdr:colOff>586740</xdr:colOff>
      <xdr:row>83</xdr:row>
      <xdr:rowOff>144779</xdr:rowOff>
    </xdr:to>
    <xdr:sp macro="" textlink="">
      <xdr:nvSpPr>
        <xdr:cNvPr id="686" name="Rectangle 685">
          <a:extLst>
            <a:ext uri="{FF2B5EF4-FFF2-40B4-BE49-F238E27FC236}">
              <a16:creationId xmlns:a16="http://schemas.microsoft.com/office/drawing/2014/main" id="{00000000-0008-0000-1700-0000AE020000}"/>
            </a:ext>
          </a:extLst>
        </xdr:cNvPr>
        <xdr:cNvSpPr/>
      </xdr:nvSpPr>
      <xdr:spPr>
        <a:xfrm>
          <a:off x="12856531" y="11630220"/>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84</xdr:row>
      <xdr:rowOff>22860</xdr:rowOff>
    </xdr:from>
    <xdr:to>
      <xdr:col>37</xdr:col>
      <xdr:colOff>601980</xdr:colOff>
      <xdr:row>86</xdr:row>
      <xdr:rowOff>22860</xdr:rowOff>
    </xdr:to>
    <xdr:sp macro="" textlink="">
      <xdr:nvSpPr>
        <xdr:cNvPr id="687" name="Rectangle 686">
          <a:extLst>
            <a:ext uri="{FF2B5EF4-FFF2-40B4-BE49-F238E27FC236}">
              <a16:creationId xmlns:a16="http://schemas.microsoft.com/office/drawing/2014/main" id="{00000000-0008-0000-1700-0000AF020000}"/>
            </a:ext>
          </a:extLst>
        </xdr:cNvPr>
        <xdr:cNvSpPr/>
      </xdr:nvSpPr>
      <xdr:spPr>
        <a:xfrm>
          <a:off x="12847006" y="12128448"/>
          <a:ext cx="803242"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81</xdr:row>
      <xdr:rowOff>68580</xdr:rowOff>
    </xdr:from>
    <xdr:to>
      <xdr:col>38</xdr:col>
      <xdr:colOff>533400</xdr:colOff>
      <xdr:row>86</xdr:row>
      <xdr:rowOff>34290</xdr:rowOff>
    </xdr:to>
    <xdr:sp macro="" textlink="">
      <xdr:nvSpPr>
        <xdr:cNvPr id="688" name="Rectangle 687">
          <a:extLst>
            <a:ext uri="{FF2B5EF4-FFF2-40B4-BE49-F238E27FC236}">
              <a16:creationId xmlns:a16="http://schemas.microsoft.com/office/drawing/2014/main" id="{00000000-0008-0000-1700-0000B0020000}"/>
            </a:ext>
          </a:extLst>
        </xdr:cNvPr>
        <xdr:cNvSpPr/>
      </xdr:nvSpPr>
      <xdr:spPr>
        <a:xfrm rot="16200000">
          <a:off x="13538874" y="11845702"/>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82</xdr:row>
      <xdr:rowOff>112396</xdr:rowOff>
    </xdr:from>
    <xdr:to>
      <xdr:col>38</xdr:col>
      <xdr:colOff>182880</xdr:colOff>
      <xdr:row>82</xdr:row>
      <xdr:rowOff>114300</xdr:rowOff>
    </xdr:to>
    <xdr:cxnSp macro="">
      <xdr:nvCxnSpPr>
        <xdr:cNvPr id="689" name="Straight Arrow Connector 688">
          <a:extLst>
            <a:ext uri="{FF2B5EF4-FFF2-40B4-BE49-F238E27FC236}">
              <a16:creationId xmlns:a16="http://schemas.microsoft.com/office/drawing/2014/main" id="{00000000-0008-0000-1700-0000B1020000}"/>
            </a:ext>
          </a:extLst>
        </xdr:cNvPr>
        <xdr:cNvCxnSpPr/>
      </xdr:nvCxnSpPr>
      <xdr:spPr>
        <a:xfrm>
          <a:off x="13535948" y="1185662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82</xdr:row>
      <xdr:rowOff>99060</xdr:rowOff>
    </xdr:from>
    <xdr:to>
      <xdr:col>36</xdr:col>
      <xdr:colOff>533400</xdr:colOff>
      <xdr:row>82</xdr:row>
      <xdr:rowOff>100964</xdr:rowOff>
    </xdr:to>
    <xdr:cxnSp macro="">
      <xdr:nvCxnSpPr>
        <xdr:cNvPr id="690" name="Straight Arrow Connector 689">
          <a:extLst>
            <a:ext uri="{FF2B5EF4-FFF2-40B4-BE49-F238E27FC236}">
              <a16:creationId xmlns:a16="http://schemas.microsoft.com/office/drawing/2014/main" id="{00000000-0008-0000-1700-0000B2020000}"/>
            </a:ext>
          </a:extLst>
        </xdr:cNvPr>
        <xdr:cNvCxnSpPr/>
      </xdr:nvCxnSpPr>
      <xdr:spPr>
        <a:xfrm>
          <a:off x="12664126" y="1184328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83</xdr:row>
      <xdr:rowOff>106680</xdr:rowOff>
    </xdr:from>
    <xdr:to>
      <xdr:col>36</xdr:col>
      <xdr:colOff>68580</xdr:colOff>
      <xdr:row>83</xdr:row>
      <xdr:rowOff>108584</xdr:rowOff>
    </xdr:to>
    <xdr:cxnSp macro="">
      <xdr:nvCxnSpPr>
        <xdr:cNvPr id="691" name="Straight Arrow Connector 690">
          <a:extLst>
            <a:ext uri="{FF2B5EF4-FFF2-40B4-BE49-F238E27FC236}">
              <a16:creationId xmlns:a16="http://schemas.microsoft.com/office/drawing/2014/main" id="{00000000-0008-0000-1700-0000B3020000}"/>
            </a:ext>
          </a:extLst>
        </xdr:cNvPr>
        <xdr:cNvCxnSpPr/>
      </xdr:nvCxnSpPr>
      <xdr:spPr>
        <a:xfrm>
          <a:off x="12196164" y="1203158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83</xdr:row>
      <xdr:rowOff>53340</xdr:rowOff>
    </xdr:from>
    <xdr:to>
      <xdr:col>37</xdr:col>
      <xdr:colOff>182880</xdr:colOff>
      <xdr:row>84</xdr:row>
      <xdr:rowOff>137160</xdr:rowOff>
    </xdr:to>
    <xdr:cxnSp macro="">
      <xdr:nvCxnSpPr>
        <xdr:cNvPr id="692" name="Straight Arrow Connector 691">
          <a:extLst>
            <a:ext uri="{FF2B5EF4-FFF2-40B4-BE49-F238E27FC236}">
              <a16:creationId xmlns:a16="http://schemas.microsoft.com/office/drawing/2014/main" id="{00000000-0008-0000-1700-0000B4020000}"/>
            </a:ext>
          </a:extLst>
        </xdr:cNvPr>
        <xdr:cNvCxnSpPr/>
      </xdr:nvCxnSpPr>
      <xdr:spPr>
        <a:xfrm>
          <a:off x="13223528" y="1197824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85</xdr:row>
      <xdr:rowOff>22860</xdr:rowOff>
    </xdr:from>
    <xdr:to>
      <xdr:col>38</xdr:col>
      <xdr:colOff>198120</xdr:colOff>
      <xdr:row>85</xdr:row>
      <xdr:rowOff>24764</xdr:rowOff>
    </xdr:to>
    <xdr:cxnSp macro="">
      <xdr:nvCxnSpPr>
        <xdr:cNvPr id="693" name="Straight Arrow Connector 692">
          <a:extLst>
            <a:ext uri="{FF2B5EF4-FFF2-40B4-BE49-F238E27FC236}">
              <a16:creationId xmlns:a16="http://schemas.microsoft.com/office/drawing/2014/main" id="{00000000-0008-0000-1700-0000B5020000}"/>
            </a:ext>
          </a:extLst>
        </xdr:cNvPr>
        <xdr:cNvCxnSpPr/>
      </xdr:nvCxnSpPr>
      <xdr:spPr>
        <a:xfrm>
          <a:off x="13551188" y="1230912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83</xdr:row>
      <xdr:rowOff>7620</xdr:rowOff>
    </xdr:from>
    <xdr:to>
      <xdr:col>39</xdr:col>
      <xdr:colOff>381000</xdr:colOff>
      <xdr:row>83</xdr:row>
      <xdr:rowOff>152400</xdr:rowOff>
    </xdr:to>
    <xdr:sp macro="" textlink="">
      <xdr:nvSpPr>
        <xdr:cNvPr id="694" name="Right Arrow 693">
          <a:extLst>
            <a:ext uri="{FF2B5EF4-FFF2-40B4-BE49-F238E27FC236}">
              <a16:creationId xmlns:a16="http://schemas.microsoft.com/office/drawing/2014/main" id="{00000000-0008-0000-1700-0000B6020000}"/>
            </a:ext>
          </a:extLst>
        </xdr:cNvPr>
        <xdr:cNvSpPr/>
      </xdr:nvSpPr>
      <xdr:spPr>
        <a:xfrm>
          <a:off x="14273753" y="1193252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228600</xdr:colOff>
      <xdr:row>82</xdr:row>
      <xdr:rowOff>76200</xdr:rowOff>
    </xdr:from>
    <xdr:to>
      <xdr:col>34</xdr:col>
      <xdr:colOff>342900</xdr:colOff>
      <xdr:row>85</xdr:row>
      <xdr:rowOff>7620</xdr:rowOff>
    </xdr:to>
    <xdr:sp macro="" textlink="">
      <xdr:nvSpPr>
        <xdr:cNvPr id="695" name="Flowchart: Document 694">
          <a:extLst>
            <a:ext uri="{FF2B5EF4-FFF2-40B4-BE49-F238E27FC236}">
              <a16:creationId xmlns:a16="http://schemas.microsoft.com/office/drawing/2014/main" id="{00000000-0008-0000-1700-0000B7020000}"/>
            </a:ext>
          </a:extLst>
        </xdr:cNvPr>
        <xdr:cNvSpPr/>
      </xdr:nvSpPr>
      <xdr:spPr>
        <a:xfrm>
          <a:off x="10825899" y="11820427"/>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29</xdr:col>
      <xdr:colOff>68580</xdr:colOff>
      <xdr:row>113</xdr:row>
      <xdr:rowOff>22860</xdr:rowOff>
    </xdr:from>
    <xdr:to>
      <xdr:col>31</xdr:col>
      <xdr:colOff>327660</xdr:colOff>
      <xdr:row>119</xdr:row>
      <xdr:rowOff>175260</xdr:rowOff>
    </xdr:to>
    <xdr:sp macro="" textlink="">
      <xdr:nvSpPr>
        <xdr:cNvPr id="696" name="Rectangle 695">
          <a:extLst>
            <a:ext uri="{FF2B5EF4-FFF2-40B4-BE49-F238E27FC236}">
              <a16:creationId xmlns:a16="http://schemas.microsoft.com/office/drawing/2014/main" id="{00000000-0008-0000-1700-0000B8020000}"/>
            </a:ext>
          </a:extLst>
        </xdr:cNvPr>
        <xdr:cNvSpPr/>
      </xdr:nvSpPr>
      <xdr:spPr>
        <a:xfrm>
          <a:off x="8505570" y="17006819"/>
          <a:ext cx="1193904"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113</xdr:row>
      <xdr:rowOff>0</xdr:rowOff>
    </xdr:from>
    <xdr:to>
      <xdr:col>38</xdr:col>
      <xdr:colOff>586740</xdr:colOff>
      <xdr:row>119</xdr:row>
      <xdr:rowOff>144780</xdr:rowOff>
    </xdr:to>
    <xdr:sp macro="" textlink="">
      <xdr:nvSpPr>
        <xdr:cNvPr id="698" name="Rectangle 697">
          <a:extLst>
            <a:ext uri="{FF2B5EF4-FFF2-40B4-BE49-F238E27FC236}">
              <a16:creationId xmlns:a16="http://schemas.microsoft.com/office/drawing/2014/main" id="{00000000-0008-0000-1700-0000BA020000}"/>
            </a:ext>
          </a:extLst>
        </xdr:cNvPr>
        <xdr:cNvSpPr/>
      </xdr:nvSpPr>
      <xdr:spPr>
        <a:xfrm>
          <a:off x="11796781" y="16983959"/>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113</xdr:row>
      <xdr:rowOff>114300</xdr:rowOff>
    </xdr:from>
    <xdr:to>
      <xdr:col>40</xdr:col>
      <xdr:colOff>533400</xdr:colOff>
      <xdr:row>119</xdr:row>
      <xdr:rowOff>137160</xdr:rowOff>
    </xdr:to>
    <xdr:sp macro="" textlink="">
      <xdr:nvSpPr>
        <xdr:cNvPr id="699" name="Flowchart: Magnetic Disk 698">
          <a:extLst>
            <a:ext uri="{FF2B5EF4-FFF2-40B4-BE49-F238E27FC236}">
              <a16:creationId xmlns:a16="http://schemas.microsoft.com/office/drawing/2014/main" id="{00000000-0008-0000-1700-0000BB020000}"/>
            </a:ext>
          </a:extLst>
        </xdr:cNvPr>
        <xdr:cNvSpPr/>
      </xdr:nvSpPr>
      <xdr:spPr>
        <a:xfrm>
          <a:off x="14578553" y="17098259"/>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29</xdr:col>
      <xdr:colOff>211455</xdr:colOff>
      <xdr:row>114</xdr:row>
      <xdr:rowOff>85725</xdr:rowOff>
    </xdr:from>
    <xdr:to>
      <xdr:col>31</xdr:col>
      <xdr:colOff>161925</xdr:colOff>
      <xdr:row>116</xdr:row>
      <xdr:rowOff>85725</xdr:rowOff>
    </xdr:to>
    <xdr:sp macro="" textlink="">
      <xdr:nvSpPr>
        <xdr:cNvPr id="700" name="Rectangle 699">
          <a:extLst>
            <a:ext uri="{FF2B5EF4-FFF2-40B4-BE49-F238E27FC236}">
              <a16:creationId xmlns:a16="http://schemas.microsoft.com/office/drawing/2014/main" id="{00000000-0008-0000-1700-0000BC020000}"/>
            </a:ext>
          </a:extLst>
        </xdr:cNvPr>
        <xdr:cNvSpPr/>
      </xdr:nvSpPr>
      <xdr:spPr>
        <a:xfrm>
          <a:off x="8648445" y="17250364"/>
          <a:ext cx="885294"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29</xdr:col>
      <xdr:colOff>222885</xdr:colOff>
      <xdr:row>116</xdr:row>
      <xdr:rowOff>173355</xdr:rowOff>
    </xdr:from>
    <xdr:to>
      <xdr:col>31</xdr:col>
      <xdr:colOff>173355</xdr:colOff>
      <xdr:row>119</xdr:row>
      <xdr:rowOff>112395</xdr:rowOff>
    </xdr:to>
    <xdr:sp macro="" textlink="">
      <xdr:nvSpPr>
        <xdr:cNvPr id="701" name="Rectangle 700">
          <a:extLst>
            <a:ext uri="{FF2B5EF4-FFF2-40B4-BE49-F238E27FC236}">
              <a16:creationId xmlns:a16="http://schemas.microsoft.com/office/drawing/2014/main" id="{00000000-0008-0000-1700-0000BD020000}"/>
            </a:ext>
          </a:extLst>
        </xdr:cNvPr>
        <xdr:cNvSpPr/>
      </xdr:nvSpPr>
      <xdr:spPr>
        <a:xfrm>
          <a:off x="8659875" y="17699355"/>
          <a:ext cx="885294" cy="4810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30</xdr:col>
      <xdr:colOff>259080</xdr:colOff>
      <xdr:row>115</xdr:row>
      <xdr:rowOff>152400</xdr:rowOff>
    </xdr:from>
    <xdr:to>
      <xdr:col>30</xdr:col>
      <xdr:colOff>396240</xdr:colOff>
      <xdr:row>117</xdr:row>
      <xdr:rowOff>91440</xdr:rowOff>
    </xdr:to>
    <xdr:sp macro="" textlink="">
      <xdr:nvSpPr>
        <xdr:cNvPr id="702" name="Right Arrow 701">
          <a:extLst>
            <a:ext uri="{FF2B5EF4-FFF2-40B4-BE49-F238E27FC236}">
              <a16:creationId xmlns:a16="http://schemas.microsoft.com/office/drawing/2014/main" id="{00000000-0008-0000-1700-0000BE020000}"/>
            </a:ext>
          </a:extLst>
        </xdr:cNvPr>
        <xdr:cNvSpPr/>
      </xdr:nvSpPr>
      <xdr:spPr>
        <a:xfrm rot="5400000">
          <a:off x="8936532" y="17579340"/>
          <a:ext cx="3004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114</xdr:row>
      <xdr:rowOff>60960</xdr:rowOff>
    </xdr:from>
    <xdr:to>
      <xdr:col>35</xdr:col>
      <xdr:colOff>457200</xdr:colOff>
      <xdr:row>119</xdr:row>
      <xdr:rowOff>26670</xdr:rowOff>
    </xdr:to>
    <xdr:sp macro="" textlink="">
      <xdr:nvSpPr>
        <xdr:cNvPr id="704" name="Rectangle 703">
          <a:extLst>
            <a:ext uri="{FF2B5EF4-FFF2-40B4-BE49-F238E27FC236}">
              <a16:creationId xmlns:a16="http://schemas.microsoft.com/office/drawing/2014/main" id="{00000000-0008-0000-1700-0000C0020000}"/>
            </a:ext>
          </a:extLst>
        </xdr:cNvPr>
        <xdr:cNvSpPr/>
      </xdr:nvSpPr>
      <xdr:spPr>
        <a:xfrm rot="16200000">
          <a:off x="11662548" y="1747727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114</xdr:row>
      <xdr:rowOff>68580</xdr:rowOff>
    </xdr:from>
    <xdr:to>
      <xdr:col>36</xdr:col>
      <xdr:colOff>327660</xdr:colOff>
      <xdr:row>119</xdr:row>
      <xdr:rowOff>34290</xdr:rowOff>
    </xdr:to>
    <xdr:sp macro="" textlink="">
      <xdr:nvSpPr>
        <xdr:cNvPr id="705" name="Rectangle 704">
          <a:extLst>
            <a:ext uri="{FF2B5EF4-FFF2-40B4-BE49-F238E27FC236}">
              <a16:creationId xmlns:a16="http://schemas.microsoft.com/office/drawing/2014/main" id="{00000000-0008-0000-1700-0000C1020000}"/>
            </a:ext>
          </a:extLst>
        </xdr:cNvPr>
        <xdr:cNvSpPr/>
      </xdr:nvSpPr>
      <xdr:spPr>
        <a:xfrm rot="16200000">
          <a:off x="12144179" y="17483324"/>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114</xdr:row>
      <xdr:rowOff>66674</xdr:rowOff>
    </xdr:from>
    <xdr:to>
      <xdr:col>37</xdr:col>
      <xdr:colOff>586740</xdr:colOff>
      <xdr:row>116</xdr:row>
      <xdr:rowOff>144779</xdr:rowOff>
    </xdr:to>
    <xdr:sp macro="" textlink="">
      <xdr:nvSpPr>
        <xdr:cNvPr id="706" name="Rectangle 705">
          <a:extLst>
            <a:ext uri="{FF2B5EF4-FFF2-40B4-BE49-F238E27FC236}">
              <a16:creationId xmlns:a16="http://schemas.microsoft.com/office/drawing/2014/main" id="{00000000-0008-0000-1700-0000C2020000}"/>
            </a:ext>
          </a:extLst>
        </xdr:cNvPr>
        <xdr:cNvSpPr/>
      </xdr:nvSpPr>
      <xdr:spPr>
        <a:xfrm>
          <a:off x="12856531" y="17231313"/>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117</xdr:row>
      <xdr:rowOff>22860</xdr:rowOff>
    </xdr:from>
    <xdr:to>
      <xdr:col>37</xdr:col>
      <xdr:colOff>601980</xdr:colOff>
      <xdr:row>119</xdr:row>
      <xdr:rowOff>22860</xdr:rowOff>
    </xdr:to>
    <xdr:sp macro="" textlink="">
      <xdr:nvSpPr>
        <xdr:cNvPr id="707" name="Rectangle 706">
          <a:extLst>
            <a:ext uri="{FF2B5EF4-FFF2-40B4-BE49-F238E27FC236}">
              <a16:creationId xmlns:a16="http://schemas.microsoft.com/office/drawing/2014/main" id="{00000000-0008-0000-1700-0000C3020000}"/>
            </a:ext>
          </a:extLst>
        </xdr:cNvPr>
        <xdr:cNvSpPr/>
      </xdr:nvSpPr>
      <xdr:spPr>
        <a:xfrm>
          <a:off x="12847006" y="17729540"/>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114</xdr:row>
      <xdr:rowOff>68580</xdr:rowOff>
    </xdr:from>
    <xdr:to>
      <xdr:col>38</xdr:col>
      <xdr:colOff>533400</xdr:colOff>
      <xdr:row>119</xdr:row>
      <xdr:rowOff>34290</xdr:rowOff>
    </xdr:to>
    <xdr:sp macro="" textlink="">
      <xdr:nvSpPr>
        <xdr:cNvPr id="708" name="Rectangle 707">
          <a:extLst>
            <a:ext uri="{FF2B5EF4-FFF2-40B4-BE49-F238E27FC236}">
              <a16:creationId xmlns:a16="http://schemas.microsoft.com/office/drawing/2014/main" id="{00000000-0008-0000-1700-0000C4020000}"/>
            </a:ext>
          </a:extLst>
        </xdr:cNvPr>
        <xdr:cNvSpPr/>
      </xdr:nvSpPr>
      <xdr:spPr>
        <a:xfrm rot="16200000">
          <a:off x="13538874" y="17446795"/>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115</xdr:row>
      <xdr:rowOff>112396</xdr:rowOff>
    </xdr:from>
    <xdr:to>
      <xdr:col>38</xdr:col>
      <xdr:colOff>182880</xdr:colOff>
      <xdr:row>115</xdr:row>
      <xdr:rowOff>114300</xdr:rowOff>
    </xdr:to>
    <xdr:cxnSp macro="">
      <xdr:nvCxnSpPr>
        <xdr:cNvPr id="709" name="Straight Arrow Connector 708">
          <a:extLst>
            <a:ext uri="{FF2B5EF4-FFF2-40B4-BE49-F238E27FC236}">
              <a16:creationId xmlns:a16="http://schemas.microsoft.com/office/drawing/2014/main" id="{00000000-0008-0000-1700-0000C5020000}"/>
            </a:ext>
          </a:extLst>
        </xdr:cNvPr>
        <xdr:cNvCxnSpPr/>
      </xdr:nvCxnSpPr>
      <xdr:spPr>
        <a:xfrm>
          <a:off x="13535948" y="1745771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115</xdr:row>
      <xdr:rowOff>99060</xdr:rowOff>
    </xdr:from>
    <xdr:to>
      <xdr:col>36</xdr:col>
      <xdr:colOff>533400</xdr:colOff>
      <xdr:row>115</xdr:row>
      <xdr:rowOff>100964</xdr:rowOff>
    </xdr:to>
    <xdr:cxnSp macro="">
      <xdr:nvCxnSpPr>
        <xdr:cNvPr id="710" name="Straight Arrow Connector 709">
          <a:extLst>
            <a:ext uri="{FF2B5EF4-FFF2-40B4-BE49-F238E27FC236}">
              <a16:creationId xmlns:a16="http://schemas.microsoft.com/office/drawing/2014/main" id="{00000000-0008-0000-1700-0000C6020000}"/>
            </a:ext>
          </a:extLst>
        </xdr:cNvPr>
        <xdr:cNvCxnSpPr/>
      </xdr:nvCxnSpPr>
      <xdr:spPr>
        <a:xfrm>
          <a:off x="12664126" y="174443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116</xdr:row>
      <xdr:rowOff>106680</xdr:rowOff>
    </xdr:from>
    <xdr:to>
      <xdr:col>36</xdr:col>
      <xdr:colOff>68580</xdr:colOff>
      <xdr:row>116</xdr:row>
      <xdr:rowOff>108584</xdr:rowOff>
    </xdr:to>
    <xdr:cxnSp macro="">
      <xdr:nvCxnSpPr>
        <xdr:cNvPr id="711" name="Straight Arrow Connector 710">
          <a:extLst>
            <a:ext uri="{FF2B5EF4-FFF2-40B4-BE49-F238E27FC236}">
              <a16:creationId xmlns:a16="http://schemas.microsoft.com/office/drawing/2014/main" id="{00000000-0008-0000-1700-0000C7020000}"/>
            </a:ext>
          </a:extLst>
        </xdr:cNvPr>
        <xdr:cNvCxnSpPr/>
      </xdr:nvCxnSpPr>
      <xdr:spPr>
        <a:xfrm>
          <a:off x="12196164" y="1763268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116</xdr:row>
      <xdr:rowOff>53340</xdr:rowOff>
    </xdr:from>
    <xdr:to>
      <xdr:col>37</xdr:col>
      <xdr:colOff>182880</xdr:colOff>
      <xdr:row>117</xdr:row>
      <xdr:rowOff>137160</xdr:rowOff>
    </xdr:to>
    <xdr:cxnSp macro="">
      <xdr:nvCxnSpPr>
        <xdr:cNvPr id="712" name="Straight Arrow Connector 711">
          <a:extLst>
            <a:ext uri="{FF2B5EF4-FFF2-40B4-BE49-F238E27FC236}">
              <a16:creationId xmlns:a16="http://schemas.microsoft.com/office/drawing/2014/main" id="{00000000-0008-0000-1700-0000C8020000}"/>
            </a:ext>
          </a:extLst>
        </xdr:cNvPr>
        <xdr:cNvCxnSpPr/>
      </xdr:nvCxnSpPr>
      <xdr:spPr>
        <a:xfrm>
          <a:off x="13223528" y="17579340"/>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118</xdr:row>
      <xdr:rowOff>22860</xdr:rowOff>
    </xdr:from>
    <xdr:to>
      <xdr:col>38</xdr:col>
      <xdr:colOff>198120</xdr:colOff>
      <xdr:row>118</xdr:row>
      <xdr:rowOff>24764</xdr:rowOff>
    </xdr:to>
    <xdr:cxnSp macro="">
      <xdr:nvCxnSpPr>
        <xdr:cNvPr id="713" name="Straight Arrow Connector 712">
          <a:extLst>
            <a:ext uri="{FF2B5EF4-FFF2-40B4-BE49-F238E27FC236}">
              <a16:creationId xmlns:a16="http://schemas.microsoft.com/office/drawing/2014/main" id="{00000000-0008-0000-1700-0000C9020000}"/>
            </a:ext>
          </a:extLst>
        </xdr:cNvPr>
        <xdr:cNvCxnSpPr/>
      </xdr:nvCxnSpPr>
      <xdr:spPr>
        <a:xfrm>
          <a:off x="13551188" y="1791022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116</xdr:row>
      <xdr:rowOff>7620</xdr:rowOff>
    </xdr:from>
    <xdr:to>
      <xdr:col>39</xdr:col>
      <xdr:colOff>381000</xdr:colOff>
      <xdr:row>116</xdr:row>
      <xdr:rowOff>152400</xdr:rowOff>
    </xdr:to>
    <xdr:sp macro="" textlink="">
      <xdr:nvSpPr>
        <xdr:cNvPr id="714" name="Right Arrow 713">
          <a:extLst>
            <a:ext uri="{FF2B5EF4-FFF2-40B4-BE49-F238E27FC236}">
              <a16:creationId xmlns:a16="http://schemas.microsoft.com/office/drawing/2014/main" id="{00000000-0008-0000-1700-0000CA020000}"/>
            </a:ext>
          </a:extLst>
        </xdr:cNvPr>
        <xdr:cNvSpPr/>
      </xdr:nvSpPr>
      <xdr:spPr>
        <a:xfrm>
          <a:off x="14273753" y="1753362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439917</xdr:colOff>
      <xdr:row>117</xdr:row>
      <xdr:rowOff>47134</xdr:rowOff>
    </xdr:from>
    <xdr:to>
      <xdr:col>32</xdr:col>
      <xdr:colOff>554217</xdr:colOff>
      <xdr:row>119</xdr:row>
      <xdr:rowOff>159234</xdr:rowOff>
    </xdr:to>
    <xdr:sp macro="" textlink="">
      <xdr:nvSpPr>
        <xdr:cNvPr id="724" name="Flowchart: Document 723">
          <a:extLst>
            <a:ext uri="{FF2B5EF4-FFF2-40B4-BE49-F238E27FC236}">
              <a16:creationId xmlns:a16="http://schemas.microsoft.com/office/drawing/2014/main" id="{00000000-0008-0000-1700-0000D4020000}"/>
            </a:ext>
          </a:extLst>
        </xdr:cNvPr>
        <xdr:cNvSpPr/>
      </xdr:nvSpPr>
      <xdr:spPr>
        <a:xfrm>
          <a:off x="18154453" y="17753814"/>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31</xdr:col>
      <xdr:colOff>212103</xdr:colOff>
      <xdr:row>118</xdr:row>
      <xdr:rowOff>7855</xdr:rowOff>
    </xdr:from>
    <xdr:to>
      <xdr:col>31</xdr:col>
      <xdr:colOff>534186</xdr:colOff>
      <xdr:row>118</xdr:row>
      <xdr:rowOff>142816</xdr:rowOff>
    </xdr:to>
    <xdr:sp macro="" textlink="">
      <xdr:nvSpPr>
        <xdr:cNvPr id="725" name="Right Arrow 724">
          <a:extLst>
            <a:ext uri="{FF2B5EF4-FFF2-40B4-BE49-F238E27FC236}">
              <a16:creationId xmlns:a16="http://schemas.microsoft.com/office/drawing/2014/main" id="{00000000-0008-0000-1700-0000D5020000}"/>
            </a:ext>
          </a:extLst>
        </xdr:cNvPr>
        <xdr:cNvSpPr/>
      </xdr:nvSpPr>
      <xdr:spPr>
        <a:xfrm>
          <a:off x="17926639" y="17895216"/>
          <a:ext cx="322083"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479197</xdr:colOff>
      <xdr:row>118</xdr:row>
      <xdr:rowOff>0</xdr:rowOff>
    </xdr:from>
    <xdr:to>
      <xdr:col>35</xdr:col>
      <xdr:colOff>47134</xdr:colOff>
      <xdr:row>118</xdr:row>
      <xdr:rowOff>127340</xdr:rowOff>
    </xdr:to>
    <xdr:sp macro="" textlink="">
      <xdr:nvSpPr>
        <xdr:cNvPr id="726" name="Right Arrow 725">
          <a:extLst>
            <a:ext uri="{FF2B5EF4-FFF2-40B4-BE49-F238E27FC236}">
              <a16:creationId xmlns:a16="http://schemas.microsoft.com/office/drawing/2014/main" id="{00000000-0008-0000-1700-0000D6020000}"/>
            </a:ext>
          </a:extLst>
        </xdr:cNvPr>
        <xdr:cNvSpPr/>
      </xdr:nvSpPr>
      <xdr:spPr>
        <a:xfrm>
          <a:off x="18806475" y="17887361"/>
          <a:ext cx="1406164" cy="1273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78557</xdr:colOff>
      <xdr:row>115</xdr:row>
      <xdr:rowOff>164969</xdr:rowOff>
    </xdr:from>
    <xdr:to>
      <xdr:col>33</xdr:col>
      <xdr:colOff>459557</xdr:colOff>
      <xdr:row>120</xdr:row>
      <xdr:rowOff>170154</xdr:rowOff>
    </xdr:to>
    <xdr:sp macro="" textlink="">
      <xdr:nvSpPr>
        <xdr:cNvPr id="727" name="Rectangle 726">
          <a:extLst>
            <a:ext uri="{FF2B5EF4-FFF2-40B4-BE49-F238E27FC236}">
              <a16:creationId xmlns:a16="http://schemas.microsoft.com/office/drawing/2014/main" id="{00000000-0008-0000-1700-0000D7020000}"/>
            </a:ext>
          </a:extLst>
        </xdr:cNvPr>
        <xdr:cNvSpPr/>
      </xdr:nvSpPr>
      <xdr:spPr>
        <a:xfrm rot="16200000">
          <a:off x="18754784" y="17774083"/>
          <a:ext cx="908587"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FRVLJ</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33</xdr:col>
      <xdr:colOff>542041</xdr:colOff>
      <xdr:row>117</xdr:row>
      <xdr:rowOff>47134</xdr:rowOff>
    </xdr:from>
    <xdr:to>
      <xdr:col>34</xdr:col>
      <xdr:colOff>465841</xdr:colOff>
      <xdr:row>119</xdr:row>
      <xdr:rowOff>159234</xdr:rowOff>
    </xdr:to>
    <xdr:sp macro="" textlink="">
      <xdr:nvSpPr>
        <xdr:cNvPr id="728" name="Flowchart: Document 727">
          <a:extLst>
            <a:ext uri="{FF2B5EF4-FFF2-40B4-BE49-F238E27FC236}">
              <a16:creationId xmlns:a16="http://schemas.microsoft.com/office/drawing/2014/main" id="{00000000-0008-0000-1700-0000D8020000}"/>
            </a:ext>
          </a:extLst>
        </xdr:cNvPr>
        <xdr:cNvSpPr/>
      </xdr:nvSpPr>
      <xdr:spPr>
        <a:xfrm>
          <a:off x="19482062" y="17753814"/>
          <a:ext cx="5365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45</xdr:col>
      <xdr:colOff>15240</xdr:colOff>
      <xdr:row>2</xdr:row>
      <xdr:rowOff>15240</xdr:rowOff>
    </xdr:from>
    <xdr:to>
      <xdr:col>45</xdr:col>
      <xdr:colOff>586740</xdr:colOff>
      <xdr:row>8</xdr:row>
      <xdr:rowOff>167640</xdr:rowOff>
    </xdr:to>
    <xdr:sp macro="" textlink="">
      <xdr:nvSpPr>
        <xdr:cNvPr id="500" name="Rectangle 499">
          <a:extLst>
            <a:ext uri="{FF2B5EF4-FFF2-40B4-BE49-F238E27FC236}">
              <a16:creationId xmlns:a16="http://schemas.microsoft.com/office/drawing/2014/main" id="{00000000-0008-0000-1700-0000F4010000}"/>
            </a:ext>
          </a:extLst>
        </xdr:cNvPr>
        <xdr:cNvSpPr/>
      </xdr:nvSpPr>
      <xdr:spPr>
        <a:xfrm>
          <a:off x="1264920" y="659892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45</xdr:col>
      <xdr:colOff>99060</xdr:colOff>
      <xdr:row>3</xdr:row>
      <xdr:rowOff>68580</xdr:rowOff>
    </xdr:from>
    <xdr:to>
      <xdr:col>45</xdr:col>
      <xdr:colOff>464820</xdr:colOff>
      <xdr:row>8</xdr:row>
      <xdr:rowOff>34290</xdr:rowOff>
    </xdr:to>
    <xdr:sp macro="" textlink="">
      <xdr:nvSpPr>
        <xdr:cNvPr id="501" name="Rectangle 500">
          <a:extLst>
            <a:ext uri="{FF2B5EF4-FFF2-40B4-BE49-F238E27FC236}">
              <a16:creationId xmlns:a16="http://schemas.microsoft.com/office/drawing/2014/main" id="{00000000-0008-0000-1700-0000F5010000}"/>
            </a:ext>
          </a:extLst>
        </xdr:cNvPr>
        <xdr:cNvSpPr/>
      </xdr:nvSpPr>
      <xdr:spPr>
        <a:xfrm rot="16200000">
          <a:off x="1091565" y="709231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49</xdr:col>
      <xdr:colOff>281940</xdr:colOff>
      <xdr:row>4</xdr:row>
      <xdr:rowOff>121920</xdr:rowOff>
    </xdr:from>
    <xdr:to>
      <xdr:col>50</xdr:col>
      <xdr:colOff>396240</xdr:colOff>
      <xdr:row>7</xdr:row>
      <xdr:rowOff>53340</xdr:rowOff>
    </xdr:to>
    <xdr:sp macro="" textlink="">
      <xdr:nvSpPr>
        <xdr:cNvPr id="502" name="Flowchart: Document 501">
          <a:extLst>
            <a:ext uri="{FF2B5EF4-FFF2-40B4-BE49-F238E27FC236}">
              <a16:creationId xmlns:a16="http://schemas.microsoft.com/office/drawing/2014/main" id="{00000000-0008-0000-1700-0000F6010000}"/>
            </a:ext>
          </a:extLst>
        </xdr:cNvPr>
        <xdr:cNvSpPr/>
      </xdr:nvSpPr>
      <xdr:spPr>
        <a:xfrm>
          <a:off x="3970020" y="707136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51</xdr:col>
      <xdr:colOff>45720</xdr:colOff>
      <xdr:row>2</xdr:row>
      <xdr:rowOff>30480</xdr:rowOff>
    </xdr:from>
    <xdr:to>
      <xdr:col>53</xdr:col>
      <xdr:colOff>0</xdr:colOff>
      <xdr:row>8</xdr:row>
      <xdr:rowOff>175260</xdr:rowOff>
    </xdr:to>
    <xdr:sp macro="" textlink="">
      <xdr:nvSpPr>
        <xdr:cNvPr id="503" name="Rectangle 502">
          <a:extLst>
            <a:ext uri="{FF2B5EF4-FFF2-40B4-BE49-F238E27FC236}">
              <a16:creationId xmlns:a16="http://schemas.microsoft.com/office/drawing/2014/main" id="{00000000-0008-0000-1700-0000F7010000}"/>
            </a:ext>
          </a:extLst>
        </xdr:cNvPr>
        <xdr:cNvSpPr/>
      </xdr:nvSpPr>
      <xdr:spPr>
        <a:xfrm>
          <a:off x="4953000" y="66141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51</xdr:col>
      <xdr:colOff>190500</xdr:colOff>
      <xdr:row>4</xdr:row>
      <xdr:rowOff>106680</xdr:rowOff>
    </xdr:from>
    <xdr:to>
      <xdr:col>52</xdr:col>
      <xdr:colOff>461010</xdr:colOff>
      <xdr:row>6</xdr:row>
      <xdr:rowOff>106680</xdr:rowOff>
    </xdr:to>
    <xdr:sp macro="" textlink="">
      <xdr:nvSpPr>
        <xdr:cNvPr id="504" name="Rectangle 503">
          <a:extLst>
            <a:ext uri="{FF2B5EF4-FFF2-40B4-BE49-F238E27FC236}">
              <a16:creationId xmlns:a16="http://schemas.microsoft.com/office/drawing/2014/main" id="{00000000-0008-0000-1700-0000F8010000}"/>
            </a:ext>
          </a:extLst>
        </xdr:cNvPr>
        <xdr:cNvSpPr/>
      </xdr:nvSpPr>
      <xdr:spPr>
        <a:xfrm>
          <a:off x="5097780" y="705612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53</xdr:col>
      <xdr:colOff>495300</xdr:colOff>
      <xdr:row>2</xdr:row>
      <xdr:rowOff>152400</xdr:rowOff>
    </xdr:from>
    <xdr:to>
      <xdr:col>55</xdr:col>
      <xdr:colOff>114300</xdr:colOff>
      <xdr:row>7</xdr:row>
      <xdr:rowOff>152400</xdr:rowOff>
    </xdr:to>
    <xdr:sp macro="" textlink="">
      <xdr:nvSpPr>
        <xdr:cNvPr id="505" name="Flowchart: Magnetic Disk 504">
          <a:extLst>
            <a:ext uri="{FF2B5EF4-FFF2-40B4-BE49-F238E27FC236}">
              <a16:creationId xmlns:a16="http://schemas.microsoft.com/office/drawing/2014/main" id="{00000000-0008-0000-1700-0000F9010000}"/>
            </a:ext>
          </a:extLst>
        </xdr:cNvPr>
        <xdr:cNvSpPr/>
      </xdr:nvSpPr>
      <xdr:spPr>
        <a:xfrm>
          <a:off x="6621780" y="673608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47</xdr:col>
      <xdr:colOff>0</xdr:colOff>
      <xdr:row>2</xdr:row>
      <xdr:rowOff>0</xdr:rowOff>
    </xdr:from>
    <xdr:to>
      <xdr:col>48</xdr:col>
      <xdr:colOff>579120</xdr:colOff>
      <xdr:row>8</xdr:row>
      <xdr:rowOff>152400</xdr:rowOff>
    </xdr:to>
    <xdr:sp macro="" textlink="">
      <xdr:nvSpPr>
        <xdr:cNvPr id="506" name="Rectangle 505">
          <a:extLst>
            <a:ext uri="{FF2B5EF4-FFF2-40B4-BE49-F238E27FC236}">
              <a16:creationId xmlns:a16="http://schemas.microsoft.com/office/drawing/2014/main" id="{00000000-0008-0000-1700-0000FA010000}"/>
            </a:ext>
          </a:extLst>
        </xdr:cNvPr>
        <xdr:cNvSpPr/>
      </xdr:nvSpPr>
      <xdr:spPr>
        <a:xfrm>
          <a:off x="2468880" y="65836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47</xdr:col>
      <xdr:colOff>99060</xdr:colOff>
      <xdr:row>4</xdr:row>
      <xdr:rowOff>68580</xdr:rowOff>
    </xdr:from>
    <xdr:to>
      <xdr:col>48</xdr:col>
      <xdr:colOff>472439</xdr:colOff>
      <xdr:row>7</xdr:row>
      <xdr:rowOff>45720</xdr:rowOff>
    </xdr:to>
    <xdr:sp macro="" textlink="">
      <xdr:nvSpPr>
        <xdr:cNvPr id="507" name="Rectangle 506">
          <a:extLst>
            <a:ext uri="{FF2B5EF4-FFF2-40B4-BE49-F238E27FC236}">
              <a16:creationId xmlns:a16="http://schemas.microsoft.com/office/drawing/2014/main" id="{00000000-0008-0000-1700-0000FB010000}"/>
            </a:ext>
          </a:extLst>
        </xdr:cNvPr>
        <xdr:cNvSpPr/>
      </xdr:nvSpPr>
      <xdr:spPr>
        <a:xfrm>
          <a:off x="2567940" y="701802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45</xdr:col>
      <xdr:colOff>396240</xdr:colOff>
      <xdr:row>5</xdr:row>
      <xdr:rowOff>38100</xdr:rowOff>
    </xdr:from>
    <xdr:to>
      <xdr:col>47</xdr:col>
      <xdr:colOff>175260</xdr:colOff>
      <xdr:row>6</xdr:row>
      <xdr:rowOff>22860</xdr:rowOff>
    </xdr:to>
    <xdr:sp macro="" textlink="">
      <xdr:nvSpPr>
        <xdr:cNvPr id="508" name="Right Arrow 507">
          <a:extLst>
            <a:ext uri="{FF2B5EF4-FFF2-40B4-BE49-F238E27FC236}">
              <a16:creationId xmlns:a16="http://schemas.microsoft.com/office/drawing/2014/main" id="{00000000-0008-0000-1700-0000FC010000}"/>
            </a:ext>
          </a:extLst>
        </xdr:cNvPr>
        <xdr:cNvSpPr/>
      </xdr:nvSpPr>
      <xdr:spPr>
        <a:xfrm>
          <a:off x="1645920" y="717042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426720</xdr:colOff>
      <xdr:row>5</xdr:row>
      <xdr:rowOff>68580</xdr:rowOff>
    </xdr:from>
    <xdr:to>
      <xdr:col>49</xdr:col>
      <xdr:colOff>358140</xdr:colOff>
      <xdr:row>6</xdr:row>
      <xdr:rowOff>22860</xdr:rowOff>
    </xdr:to>
    <xdr:sp macro="" textlink="">
      <xdr:nvSpPr>
        <xdr:cNvPr id="509" name="Right Arrow 508">
          <a:extLst>
            <a:ext uri="{FF2B5EF4-FFF2-40B4-BE49-F238E27FC236}">
              <a16:creationId xmlns:a16="http://schemas.microsoft.com/office/drawing/2014/main" id="{00000000-0008-0000-1700-0000FD010000}"/>
            </a:ext>
          </a:extLst>
        </xdr:cNvPr>
        <xdr:cNvSpPr/>
      </xdr:nvSpPr>
      <xdr:spPr>
        <a:xfrm>
          <a:off x="3505200" y="720090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320040</xdr:colOff>
      <xdr:row>5</xdr:row>
      <xdr:rowOff>38100</xdr:rowOff>
    </xdr:from>
    <xdr:to>
      <xdr:col>51</xdr:col>
      <xdr:colOff>274320</xdr:colOff>
      <xdr:row>6</xdr:row>
      <xdr:rowOff>15240</xdr:rowOff>
    </xdr:to>
    <xdr:sp macro="" textlink="">
      <xdr:nvSpPr>
        <xdr:cNvPr id="510" name="Right Arrow 509">
          <a:extLst>
            <a:ext uri="{FF2B5EF4-FFF2-40B4-BE49-F238E27FC236}">
              <a16:creationId xmlns:a16="http://schemas.microsoft.com/office/drawing/2014/main" id="{00000000-0008-0000-1700-0000FE010000}"/>
            </a:ext>
          </a:extLst>
        </xdr:cNvPr>
        <xdr:cNvSpPr/>
      </xdr:nvSpPr>
      <xdr:spPr>
        <a:xfrm>
          <a:off x="4617720" y="717042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373380</xdr:colOff>
      <xdr:row>5</xdr:row>
      <xdr:rowOff>38100</xdr:rowOff>
    </xdr:from>
    <xdr:to>
      <xdr:col>53</xdr:col>
      <xdr:colOff>594360</xdr:colOff>
      <xdr:row>6</xdr:row>
      <xdr:rowOff>0</xdr:rowOff>
    </xdr:to>
    <xdr:sp macro="" textlink="">
      <xdr:nvSpPr>
        <xdr:cNvPr id="511" name="Right Arrow 510">
          <a:extLst>
            <a:ext uri="{FF2B5EF4-FFF2-40B4-BE49-F238E27FC236}">
              <a16:creationId xmlns:a16="http://schemas.microsoft.com/office/drawing/2014/main" id="{00000000-0008-0000-1700-0000FF010000}"/>
            </a:ext>
          </a:extLst>
        </xdr:cNvPr>
        <xdr:cNvSpPr/>
      </xdr:nvSpPr>
      <xdr:spPr>
        <a:xfrm>
          <a:off x="5890260" y="717042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16</xdr:row>
      <xdr:rowOff>0</xdr:rowOff>
    </xdr:from>
    <xdr:to>
      <xdr:col>52</xdr:col>
      <xdr:colOff>586740</xdr:colOff>
      <xdr:row>22</xdr:row>
      <xdr:rowOff>144780</xdr:rowOff>
    </xdr:to>
    <xdr:sp macro="" textlink="">
      <xdr:nvSpPr>
        <xdr:cNvPr id="513" name="Rectangle 512">
          <a:extLst>
            <a:ext uri="{FF2B5EF4-FFF2-40B4-BE49-F238E27FC236}">
              <a16:creationId xmlns:a16="http://schemas.microsoft.com/office/drawing/2014/main" id="{00000000-0008-0000-1700-000001020000}"/>
            </a:ext>
          </a:extLst>
        </xdr:cNvPr>
        <xdr:cNvSpPr/>
      </xdr:nvSpPr>
      <xdr:spPr>
        <a:xfrm>
          <a:off x="20139503"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16</xdr:row>
      <xdr:rowOff>114300</xdr:rowOff>
    </xdr:from>
    <xdr:to>
      <xdr:col>54</xdr:col>
      <xdr:colOff>533400</xdr:colOff>
      <xdr:row>22</xdr:row>
      <xdr:rowOff>137160</xdr:rowOff>
    </xdr:to>
    <xdr:sp macro="" textlink="">
      <xdr:nvSpPr>
        <xdr:cNvPr id="514" name="Flowchart: Magnetic Disk 513">
          <a:extLst>
            <a:ext uri="{FF2B5EF4-FFF2-40B4-BE49-F238E27FC236}">
              <a16:creationId xmlns:a16="http://schemas.microsoft.com/office/drawing/2014/main" id="{00000000-0008-0000-1700-000002020000}"/>
            </a:ext>
          </a:extLst>
        </xdr:cNvPr>
        <xdr:cNvSpPr/>
      </xdr:nvSpPr>
      <xdr:spPr>
        <a:xfrm>
          <a:off x="22921274"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17</xdr:row>
      <xdr:rowOff>60960</xdr:rowOff>
    </xdr:from>
    <xdr:to>
      <xdr:col>49</xdr:col>
      <xdr:colOff>457200</xdr:colOff>
      <xdr:row>22</xdr:row>
      <xdr:rowOff>26670</xdr:rowOff>
    </xdr:to>
    <xdr:sp macro="" textlink="">
      <xdr:nvSpPr>
        <xdr:cNvPr id="518" name="Rectangle 517">
          <a:extLst>
            <a:ext uri="{FF2B5EF4-FFF2-40B4-BE49-F238E27FC236}">
              <a16:creationId xmlns:a16="http://schemas.microsoft.com/office/drawing/2014/main" id="{00000000-0008-0000-1700-000006020000}"/>
            </a:ext>
          </a:extLst>
        </xdr:cNvPr>
        <xdr:cNvSpPr/>
      </xdr:nvSpPr>
      <xdr:spPr>
        <a:xfrm rot="16200000">
          <a:off x="20005269"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17</xdr:row>
      <xdr:rowOff>68580</xdr:rowOff>
    </xdr:from>
    <xdr:to>
      <xdr:col>50</xdr:col>
      <xdr:colOff>327660</xdr:colOff>
      <xdr:row>22</xdr:row>
      <xdr:rowOff>34290</xdr:rowOff>
    </xdr:to>
    <xdr:sp macro="" textlink="">
      <xdr:nvSpPr>
        <xdr:cNvPr id="519" name="Rectangle 518">
          <a:extLst>
            <a:ext uri="{FF2B5EF4-FFF2-40B4-BE49-F238E27FC236}">
              <a16:creationId xmlns:a16="http://schemas.microsoft.com/office/drawing/2014/main" id="{00000000-0008-0000-1700-000007020000}"/>
            </a:ext>
          </a:extLst>
        </xdr:cNvPr>
        <xdr:cNvSpPr/>
      </xdr:nvSpPr>
      <xdr:spPr>
        <a:xfrm rot="16200000">
          <a:off x="20486900"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17</xdr:row>
      <xdr:rowOff>66674</xdr:rowOff>
    </xdr:from>
    <xdr:to>
      <xdr:col>51</xdr:col>
      <xdr:colOff>586740</xdr:colOff>
      <xdr:row>19</xdr:row>
      <xdr:rowOff>144779</xdr:rowOff>
    </xdr:to>
    <xdr:sp macro="" textlink="">
      <xdr:nvSpPr>
        <xdr:cNvPr id="520" name="Rectangle 519">
          <a:extLst>
            <a:ext uri="{FF2B5EF4-FFF2-40B4-BE49-F238E27FC236}">
              <a16:creationId xmlns:a16="http://schemas.microsoft.com/office/drawing/2014/main" id="{00000000-0008-0000-1700-000008020000}"/>
            </a:ext>
          </a:extLst>
        </xdr:cNvPr>
        <xdr:cNvSpPr/>
      </xdr:nvSpPr>
      <xdr:spPr>
        <a:xfrm>
          <a:off x="21199252" y="2957561"/>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20</xdr:row>
      <xdr:rowOff>22860</xdr:rowOff>
    </xdr:from>
    <xdr:to>
      <xdr:col>51</xdr:col>
      <xdr:colOff>601980</xdr:colOff>
      <xdr:row>22</xdr:row>
      <xdr:rowOff>22860</xdr:rowOff>
    </xdr:to>
    <xdr:sp macro="" textlink="">
      <xdr:nvSpPr>
        <xdr:cNvPr id="521" name="Rectangle 520">
          <a:extLst>
            <a:ext uri="{FF2B5EF4-FFF2-40B4-BE49-F238E27FC236}">
              <a16:creationId xmlns:a16="http://schemas.microsoft.com/office/drawing/2014/main" id="{00000000-0008-0000-1700-000009020000}"/>
            </a:ext>
          </a:extLst>
        </xdr:cNvPr>
        <xdr:cNvSpPr/>
      </xdr:nvSpPr>
      <xdr:spPr>
        <a:xfrm>
          <a:off x="21189727" y="345578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17</xdr:row>
      <xdr:rowOff>68580</xdr:rowOff>
    </xdr:from>
    <xdr:to>
      <xdr:col>52</xdr:col>
      <xdr:colOff>533400</xdr:colOff>
      <xdr:row>22</xdr:row>
      <xdr:rowOff>34290</xdr:rowOff>
    </xdr:to>
    <xdr:sp macro="" textlink="">
      <xdr:nvSpPr>
        <xdr:cNvPr id="522" name="Rectangle 521">
          <a:extLst>
            <a:ext uri="{FF2B5EF4-FFF2-40B4-BE49-F238E27FC236}">
              <a16:creationId xmlns:a16="http://schemas.microsoft.com/office/drawing/2014/main" id="{00000000-0008-0000-1700-00000A020000}"/>
            </a:ext>
          </a:extLst>
        </xdr:cNvPr>
        <xdr:cNvSpPr/>
      </xdr:nvSpPr>
      <xdr:spPr>
        <a:xfrm rot="16200000">
          <a:off x="21881596"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18</xdr:row>
      <xdr:rowOff>112396</xdr:rowOff>
    </xdr:from>
    <xdr:to>
      <xdr:col>52</xdr:col>
      <xdr:colOff>182880</xdr:colOff>
      <xdr:row>18</xdr:row>
      <xdr:rowOff>114300</xdr:rowOff>
    </xdr:to>
    <xdr:cxnSp macro="">
      <xdr:nvCxnSpPr>
        <xdr:cNvPr id="523" name="Straight Arrow Connector 522">
          <a:extLst>
            <a:ext uri="{FF2B5EF4-FFF2-40B4-BE49-F238E27FC236}">
              <a16:creationId xmlns:a16="http://schemas.microsoft.com/office/drawing/2014/main" id="{00000000-0008-0000-1700-00000B020000}"/>
            </a:ext>
          </a:extLst>
        </xdr:cNvPr>
        <xdr:cNvCxnSpPr/>
      </xdr:nvCxnSpPr>
      <xdr:spPr>
        <a:xfrm>
          <a:off x="21878670"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18</xdr:row>
      <xdr:rowOff>99060</xdr:rowOff>
    </xdr:from>
    <xdr:to>
      <xdr:col>50</xdr:col>
      <xdr:colOff>533400</xdr:colOff>
      <xdr:row>18</xdr:row>
      <xdr:rowOff>100964</xdr:rowOff>
    </xdr:to>
    <xdr:cxnSp macro="">
      <xdr:nvCxnSpPr>
        <xdr:cNvPr id="524" name="Straight Arrow Connector 523">
          <a:extLst>
            <a:ext uri="{FF2B5EF4-FFF2-40B4-BE49-F238E27FC236}">
              <a16:creationId xmlns:a16="http://schemas.microsoft.com/office/drawing/2014/main" id="{00000000-0008-0000-1700-00000C020000}"/>
            </a:ext>
          </a:extLst>
        </xdr:cNvPr>
        <xdr:cNvCxnSpPr/>
      </xdr:nvCxnSpPr>
      <xdr:spPr>
        <a:xfrm>
          <a:off x="21006847"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19</xdr:row>
      <xdr:rowOff>106680</xdr:rowOff>
    </xdr:from>
    <xdr:to>
      <xdr:col>50</xdr:col>
      <xdr:colOff>68580</xdr:colOff>
      <xdr:row>19</xdr:row>
      <xdr:rowOff>108584</xdr:rowOff>
    </xdr:to>
    <xdr:cxnSp macro="">
      <xdr:nvCxnSpPr>
        <xdr:cNvPr id="525" name="Straight Arrow Connector 524">
          <a:extLst>
            <a:ext uri="{FF2B5EF4-FFF2-40B4-BE49-F238E27FC236}">
              <a16:creationId xmlns:a16="http://schemas.microsoft.com/office/drawing/2014/main" id="{00000000-0008-0000-1700-00000D020000}"/>
            </a:ext>
          </a:extLst>
        </xdr:cNvPr>
        <xdr:cNvCxnSpPr/>
      </xdr:nvCxnSpPr>
      <xdr:spPr>
        <a:xfrm>
          <a:off x="20538885"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19</xdr:row>
      <xdr:rowOff>53340</xdr:rowOff>
    </xdr:from>
    <xdr:to>
      <xdr:col>51</xdr:col>
      <xdr:colOff>182880</xdr:colOff>
      <xdr:row>20</xdr:row>
      <xdr:rowOff>137160</xdr:rowOff>
    </xdr:to>
    <xdr:cxnSp macro="">
      <xdr:nvCxnSpPr>
        <xdr:cNvPr id="526" name="Straight Arrow Connector 525">
          <a:extLst>
            <a:ext uri="{FF2B5EF4-FFF2-40B4-BE49-F238E27FC236}">
              <a16:creationId xmlns:a16="http://schemas.microsoft.com/office/drawing/2014/main" id="{00000000-0008-0000-1700-00000E020000}"/>
            </a:ext>
          </a:extLst>
        </xdr:cNvPr>
        <xdr:cNvCxnSpPr/>
      </xdr:nvCxnSpPr>
      <xdr:spPr>
        <a:xfrm>
          <a:off x="21566250"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21</xdr:row>
      <xdr:rowOff>22860</xdr:rowOff>
    </xdr:from>
    <xdr:to>
      <xdr:col>52</xdr:col>
      <xdr:colOff>198120</xdr:colOff>
      <xdr:row>21</xdr:row>
      <xdr:rowOff>24764</xdr:rowOff>
    </xdr:to>
    <xdr:cxnSp macro="">
      <xdr:nvCxnSpPr>
        <xdr:cNvPr id="527" name="Straight Arrow Connector 526">
          <a:extLst>
            <a:ext uri="{FF2B5EF4-FFF2-40B4-BE49-F238E27FC236}">
              <a16:creationId xmlns:a16="http://schemas.microsoft.com/office/drawing/2014/main" id="{00000000-0008-0000-1700-00000F020000}"/>
            </a:ext>
          </a:extLst>
        </xdr:cNvPr>
        <xdr:cNvCxnSpPr/>
      </xdr:nvCxnSpPr>
      <xdr:spPr>
        <a:xfrm>
          <a:off x="21893910"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19</xdr:row>
      <xdr:rowOff>7620</xdr:rowOff>
    </xdr:from>
    <xdr:to>
      <xdr:col>53</xdr:col>
      <xdr:colOff>381000</xdr:colOff>
      <xdr:row>19</xdr:row>
      <xdr:rowOff>152400</xdr:rowOff>
    </xdr:to>
    <xdr:sp macro="" textlink="">
      <xdr:nvSpPr>
        <xdr:cNvPr id="528" name="Right Arrow 527">
          <a:extLst>
            <a:ext uri="{FF2B5EF4-FFF2-40B4-BE49-F238E27FC236}">
              <a16:creationId xmlns:a16="http://schemas.microsoft.com/office/drawing/2014/main" id="{00000000-0008-0000-1700-000010020000}"/>
            </a:ext>
          </a:extLst>
        </xdr:cNvPr>
        <xdr:cNvSpPr/>
      </xdr:nvSpPr>
      <xdr:spPr>
        <a:xfrm>
          <a:off x="22616474"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259237</xdr:colOff>
      <xdr:row>19</xdr:row>
      <xdr:rowOff>109980</xdr:rowOff>
    </xdr:from>
    <xdr:to>
      <xdr:col>48</xdr:col>
      <xdr:colOff>373537</xdr:colOff>
      <xdr:row>22</xdr:row>
      <xdr:rowOff>41399</xdr:rowOff>
    </xdr:to>
    <xdr:sp macro="" textlink="">
      <xdr:nvSpPr>
        <xdr:cNvPr id="529" name="Flowchart: Document 528">
          <a:extLst>
            <a:ext uri="{FF2B5EF4-FFF2-40B4-BE49-F238E27FC236}">
              <a16:creationId xmlns:a16="http://schemas.microsoft.com/office/drawing/2014/main" id="{00000000-0008-0000-1700-000011020000}"/>
            </a:ext>
          </a:extLst>
        </xdr:cNvPr>
        <xdr:cNvSpPr/>
      </xdr:nvSpPr>
      <xdr:spPr>
        <a:xfrm>
          <a:off x="19199258" y="3362227"/>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48</xdr:col>
      <xdr:colOff>314226</xdr:colOff>
      <xdr:row>20</xdr:row>
      <xdr:rowOff>62845</xdr:rowOff>
    </xdr:from>
    <xdr:to>
      <xdr:col>49</xdr:col>
      <xdr:colOff>85626</xdr:colOff>
      <xdr:row>21</xdr:row>
      <xdr:rowOff>24745</xdr:rowOff>
    </xdr:to>
    <xdr:sp macro="" textlink="">
      <xdr:nvSpPr>
        <xdr:cNvPr id="530" name="Right Arrow 529">
          <a:extLst>
            <a:ext uri="{FF2B5EF4-FFF2-40B4-BE49-F238E27FC236}">
              <a16:creationId xmlns:a16="http://schemas.microsoft.com/office/drawing/2014/main" id="{00000000-0008-0000-1700-000012020000}"/>
            </a:ext>
          </a:extLst>
        </xdr:cNvPr>
        <xdr:cNvSpPr/>
      </xdr:nvSpPr>
      <xdr:spPr>
        <a:xfrm>
          <a:off x="19866989"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204246</xdr:colOff>
      <xdr:row>17</xdr:row>
      <xdr:rowOff>31422</xdr:rowOff>
    </xdr:from>
    <xdr:to>
      <xdr:col>44</xdr:col>
      <xdr:colOff>377070</xdr:colOff>
      <xdr:row>24</xdr:row>
      <xdr:rowOff>3142</xdr:rowOff>
    </xdr:to>
    <xdr:sp macro="" textlink="">
      <xdr:nvSpPr>
        <xdr:cNvPr id="532" name="Rectangle 531">
          <a:extLst>
            <a:ext uri="{FF2B5EF4-FFF2-40B4-BE49-F238E27FC236}">
              <a16:creationId xmlns:a16="http://schemas.microsoft.com/office/drawing/2014/main" id="{00000000-0008-0000-1700-000014020000}"/>
            </a:ext>
          </a:extLst>
        </xdr:cNvPr>
        <xdr:cNvSpPr/>
      </xdr:nvSpPr>
      <xdr:spPr>
        <a:xfrm>
          <a:off x="25271689" y="2922309"/>
          <a:ext cx="54204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43</xdr:col>
      <xdr:colOff>314226</xdr:colOff>
      <xdr:row>18</xdr:row>
      <xdr:rowOff>102124</xdr:rowOff>
    </xdr:from>
    <xdr:to>
      <xdr:col>44</xdr:col>
      <xdr:colOff>251381</xdr:colOff>
      <xdr:row>23</xdr:row>
      <xdr:rowOff>67834</xdr:rowOff>
    </xdr:to>
    <xdr:sp macro="" textlink="">
      <xdr:nvSpPr>
        <xdr:cNvPr id="533" name="Rectangle 532">
          <a:extLst>
            <a:ext uri="{FF2B5EF4-FFF2-40B4-BE49-F238E27FC236}">
              <a16:creationId xmlns:a16="http://schemas.microsoft.com/office/drawing/2014/main" id="{00000000-0008-0000-1700-000015020000}"/>
            </a:ext>
          </a:extLst>
        </xdr:cNvPr>
        <xdr:cNvSpPr/>
      </xdr:nvSpPr>
      <xdr:spPr>
        <a:xfrm rot="16200000">
          <a:off x="25100299" y="3455061"/>
          <a:ext cx="869112" cy="3063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44</xdr:col>
      <xdr:colOff>597031</xdr:colOff>
      <xdr:row>17</xdr:row>
      <xdr:rowOff>31423</xdr:rowOff>
    </xdr:from>
    <xdr:to>
      <xdr:col>46</xdr:col>
      <xdr:colOff>563410</xdr:colOff>
      <xdr:row>24</xdr:row>
      <xdr:rowOff>3143</xdr:rowOff>
    </xdr:to>
    <xdr:sp macro="" textlink="">
      <xdr:nvSpPr>
        <xdr:cNvPr id="535" name="Rectangle 534">
          <a:extLst>
            <a:ext uri="{FF2B5EF4-FFF2-40B4-BE49-F238E27FC236}">
              <a16:creationId xmlns:a16="http://schemas.microsoft.com/office/drawing/2014/main" id="{00000000-0008-0000-1700-000017020000}"/>
            </a:ext>
          </a:extLst>
        </xdr:cNvPr>
        <xdr:cNvSpPr/>
      </xdr:nvSpPr>
      <xdr:spPr>
        <a:xfrm>
          <a:off x="26033691" y="2922310"/>
          <a:ext cx="1191863"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45</xdr:col>
      <xdr:colOff>86414</xdr:colOff>
      <xdr:row>19</xdr:row>
      <xdr:rowOff>86413</xdr:rowOff>
    </xdr:from>
    <xdr:to>
      <xdr:col>46</xdr:col>
      <xdr:colOff>459794</xdr:colOff>
      <xdr:row>22</xdr:row>
      <xdr:rowOff>63552</xdr:rowOff>
    </xdr:to>
    <xdr:sp macro="" textlink="">
      <xdr:nvSpPr>
        <xdr:cNvPr id="537" name="Rectangle 536">
          <a:extLst>
            <a:ext uri="{FF2B5EF4-FFF2-40B4-BE49-F238E27FC236}">
              <a16:creationId xmlns:a16="http://schemas.microsoft.com/office/drawing/2014/main" id="{00000000-0008-0000-1700-000019020000}"/>
            </a:ext>
          </a:extLst>
        </xdr:cNvPr>
        <xdr:cNvSpPr/>
      </xdr:nvSpPr>
      <xdr:spPr>
        <a:xfrm>
          <a:off x="26135816" y="3338660"/>
          <a:ext cx="986122" cy="519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44</xdr:col>
      <xdr:colOff>290660</xdr:colOff>
      <xdr:row>20</xdr:row>
      <xdr:rowOff>86412</xdr:rowOff>
    </xdr:from>
    <xdr:to>
      <xdr:col>45</xdr:col>
      <xdr:colOff>0</xdr:colOff>
      <xdr:row>21</xdr:row>
      <xdr:rowOff>47606</xdr:rowOff>
    </xdr:to>
    <xdr:sp macro="" textlink="">
      <xdr:nvSpPr>
        <xdr:cNvPr id="538" name="Right Arrow 537">
          <a:extLst>
            <a:ext uri="{FF2B5EF4-FFF2-40B4-BE49-F238E27FC236}">
              <a16:creationId xmlns:a16="http://schemas.microsoft.com/office/drawing/2014/main" id="{00000000-0008-0000-1700-00001A020000}"/>
            </a:ext>
          </a:extLst>
        </xdr:cNvPr>
        <xdr:cNvSpPr/>
      </xdr:nvSpPr>
      <xdr:spPr>
        <a:xfrm>
          <a:off x="25727320" y="3519340"/>
          <a:ext cx="322082"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494908</xdr:colOff>
      <xdr:row>20</xdr:row>
      <xdr:rowOff>62845</xdr:rowOff>
    </xdr:from>
    <xdr:to>
      <xdr:col>47</xdr:col>
      <xdr:colOff>353506</xdr:colOff>
      <xdr:row>21</xdr:row>
      <xdr:rowOff>24039</xdr:rowOff>
    </xdr:to>
    <xdr:sp macro="" textlink="">
      <xdr:nvSpPr>
        <xdr:cNvPr id="539" name="Right Arrow 538">
          <a:extLst>
            <a:ext uri="{FF2B5EF4-FFF2-40B4-BE49-F238E27FC236}">
              <a16:creationId xmlns:a16="http://schemas.microsoft.com/office/drawing/2014/main" id="{00000000-0008-0000-1700-00001B020000}"/>
            </a:ext>
          </a:extLst>
        </xdr:cNvPr>
        <xdr:cNvSpPr/>
      </xdr:nvSpPr>
      <xdr:spPr>
        <a:xfrm>
          <a:off x="27157052" y="3495773"/>
          <a:ext cx="471341"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32</xdr:row>
      <xdr:rowOff>0</xdr:rowOff>
    </xdr:from>
    <xdr:to>
      <xdr:col>52</xdr:col>
      <xdr:colOff>586740</xdr:colOff>
      <xdr:row>38</xdr:row>
      <xdr:rowOff>144780</xdr:rowOff>
    </xdr:to>
    <xdr:sp macro="" textlink="">
      <xdr:nvSpPr>
        <xdr:cNvPr id="540" name="Rectangle 539">
          <a:extLst>
            <a:ext uri="{FF2B5EF4-FFF2-40B4-BE49-F238E27FC236}">
              <a16:creationId xmlns:a16="http://schemas.microsoft.com/office/drawing/2014/main" id="{00000000-0008-0000-1700-00001C020000}"/>
            </a:ext>
          </a:extLst>
        </xdr:cNvPr>
        <xdr:cNvSpPr/>
      </xdr:nvSpPr>
      <xdr:spPr>
        <a:xfrm>
          <a:off x="28717895"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32</xdr:row>
      <xdr:rowOff>114300</xdr:rowOff>
    </xdr:from>
    <xdr:to>
      <xdr:col>54</xdr:col>
      <xdr:colOff>533400</xdr:colOff>
      <xdr:row>38</xdr:row>
      <xdr:rowOff>137160</xdr:rowOff>
    </xdr:to>
    <xdr:sp macro="" textlink="">
      <xdr:nvSpPr>
        <xdr:cNvPr id="541" name="Flowchart: Magnetic Disk 540">
          <a:extLst>
            <a:ext uri="{FF2B5EF4-FFF2-40B4-BE49-F238E27FC236}">
              <a16:creationId xmlns:a16="http://schemas.microsoft.com/office/drawing/2014/main" id="{00000000-0008-0000-1700-00001D020000}"/>
            </a:ext>
          </a:extLst>
        </xdr:cNvPr>
        <xdr:cNvSpPr/>
      </xdr:nvSpPr>
      <xdr:spPr>
        <a:xfrm>
          <a:off x="31499666"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33</xdr:row>
      <xdr:rowOff>60960</xdr:rowOff>
    </xdr:from>
    <xdr:to>
      <xdr:col>49</xdr:col>
      <xdr:colOff>457200</xdr:colOff>
      <xdr:row>38</xdr:row>
      <xdr:rowOff>26670</xdr:rowOff>
    </xdr:to>
    <xdr:sp macro="" textlink="">
      <xdr:nvSpPr>
        <xdr:cNvPr id="542" name="Rectangle 541">
          <a:extLst>
            <a:ext uri="{FF2B5EF4-FFF2-40B4-BE49-F238E27FC236}">
              <a16:creationId xmlns:a16="http://schemas.microsoft.com/office/drawing/2014/main" id="{00000000-0008-0000-1700-00001E020000}"/>
            </a:ext>
          </a:extLst>
        </xdr:cNvPr>
        <xdr:cNvSpPr/>
      </xdr:nvSpPr>
      <xdr:spPr>
        <a:xfrm rot="16200000">
          <a:off x="28583661"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33</xdr:row>
      <xdr:rowOff>68580</xdr:rowOff>
    </xdr:from>
    <xdr:to>
      <xdr:col>50</xdr:col>
      <xdr:colOff>327660</xdr:colOff>
      <xdr:row>38</xdr:row>
      <xdr:rowOff>34290</xdr:rowOff>
    </xdr:to>
    <xdr:sp macro="" textlink="">
      <xdr:nvSpPr>
        <xdr:cNvPr id="543" name="Rectangle 542">
          <a:extLst>
            <a:ext uri="{FF2B5EF4-FFF2-40B4-BE49-F238E27FC236}">
              <a16:creationId xmlns:a16="http://schemas.microsoft.com/office/drawing/2014/main" id="{00000000-0008-0000-1700-00001F020000}"/>
            </a:ext>
          </a:extLst>
        </xdr:cNvPr>
        <xdr:cNvSpPr/>
      </xdr:nvSpPr>
      <xdr:spPr>
        <a:xfrm rot="16200000">
          <a:off x="29065292"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33</xdr:row>
      <xdr:rowOff>66674</xdr:rowOff>
    </xdr:from>
    <xdr:to>
      <xdr:col>51</xdr:col>
      <xdr:colOff>586740</xdr:colOff>
      <xdr:row>35</xdr:row>
      <xdr:rowOff>144779</xdr:rowOff>
    </xdr:to>
    <xdr:sp macro="" textlink="">
      <xdr:nvSpPr>
        <xdr:cNvPr id="544" name="Rectangle 543">
          <a:extLst>
            <a:ext uri="{FF2B5EF4-FFF2-40B4-BE49-F238E27FC236}">
              <a16:creationId xmlns:a16="http://schemas.microsoft.com/office/drawing/2014/main" id="{00000000-0008-0000-1700-000020020000}"/>
            </a:ext>
          </a:extLst>
        </xdr:cNvPr>
        <xdr:cNvSpPr/>
      </xdr:nvSpPr>
      <xdr:spPr>
        <a:xfrm>
          <a:off x="29777644" y="2957561"/>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36</xdr:row>
      <xdr:rowOff>22860</xdr:rowOff>
    </xdr:from>
    <xdr:to>
      <xdr:col>51</xdr:col>
      <xdr:colOff>601980</xdr:colOff>
      <xdr:row>38</xdr:row>
      <xdr:rowOff>22860</xdr:rowOff>
    </xdr:to>
    <xdr:sp macro="" textlink="">
      <xdr:nvSpPr>
        <xdr:cNvPr id="545" name="Rectangle 544">
          <a:extLst>
            <a:ext uri="{FF2B5EF4-FFF2-40B4-BE49-F238E27FC236}">
              <a16:creationId xmlns:a16="http://schemas.microsoft.com/office/drawing/2014/main" id="{00000000-0008-0000-1700-000021020000}"/>
            </a:ext>
          </a:extLst>
        </xdr:cNvPr>
        <xdr:cNvSpPr/>
      </xdr:nvSpPr>
      <xdr:spPr>
        <a:xfrm>
          <a:off x="29768119" y="345578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33</xdr:row>
      <xdr:rowOff>68580</xdr:rowOff>
    </xdr:from>
    <xdr:to>
      <xdr:col>52</xdr:col>
      <xdr:colOff>533400</xdr:colOff>
      <xdr:row>38</xdr:row>
      <xdr:rowOff>34290</xdr:rowOff>
    </xdr:to>
    <xdr:sp macro="" textlink="">
      <xdr:nvSpPr>
        <xdr:cNvPr id="546" name="Rectangle 545">
          <a:extLst>
            <a:ext uri="{FF2B5EF4-FFF2-40B4-BE49-F238E27FC236}">
              <a16:creationId xmlns:a16="http://schemas.microsoft.com/office/drawing/2014/main" id="{00000000-0008-0000-1700-000022020000}"/>
            </a:ext>
          </a:extLst>
        </xdr:cNvPr>
        <xdr:cNvSpPr/>
      </xdr:nvSpPr>
      <xdr:spPr>
        <a:xfrm rot="16200000">
          <a:off x="30459988"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34</xdr:row>
      <xdr:rowOff>112396</xdr:rowOff>
    </xdr:from>
    <xdr:to>
      <xdr:col>52</xdr:col>
      <xdr:colOff>182880</xdr:colOff>
      <xdr:row>34</xdr:row>
      <xdr:rowOff>114300</xdr:rowOff>
    </xdr:to>
    <xdr:cxnSp macro="">
      <xdr:nvCxnSpPr>
        <xdr:cNvPr id="567" name="Straight Arrow Connector 566">
          <a:extLst>
            <a:ext uri="{FF2B5EF4-FFF2-40B4-BE49-F238E27FC236}">
              <a16:creationId xmlns:a16="http://schemas.microsoft.com/office/drawing/2014/main" id="{00000000-0008-0000-1700-000037020000}"/>
            </a:ext>
          </a:extLst>
        </xdr:cNvPr>
        <xdr:cNvCxnSpPr/>
      </xdr:nvCxnSpPr>
      <xdr:spPr>
        <a:xfrm>
          <a:off x="30457061" y="318396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34</xdr:row>
      <xdr:rowOff>99060</xdr:rowOff>
    </xdr:from>
    <xdr:to>
      <xdr:col>50</xdr:col>
      <xdr:colOff>533400</xdr:colOff>
      <xdr:row>34</xdr:row>
      <xdr:rowOff>100964</xdr:rowOff>
    </xdr:to>
    <xdr:cxnSp macro="">
      <xdr:nvCxnSpPr>
        <xdr:cNvPr id="592" name="Straight Arrow Connector 591">
          <a:extLst>
            <a:ext uri="{FF2B5EF4-FFF2-40B4-BE49-F238E27FC236}">
              <a16:creationId xmlns:a16="http://schemas.microsoft.com/office/drawing/2014/main" id="{00000000-0008-0000-1700-000050020000}"/>
            </a:ext>
          </a:extLst>
        </xdr:cNvPr>
        <xdr:cNvCxnSpPr/>
      </xdr:nvCxnSpPr>
      <xdr:spPr>
        <a:xfrm>
          <a:off x="29585239"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35</xdr:row>
      <xdr:rowOff>106680</xdr:rowOff>
    </xdr:from>
    <xdr:to>
      <xdr:col>50</xdr:col>
      <xdr:colOff>68580</xdr:colOff>
      <xdr:row>35</xdr:row>
      <xdr:rowOff>108584</xdr:rowOff>
    </xdr:to>
    <xdr:cxnSp macro="">
      <xdr:nvCxnSpPr>
        <xdr:cNvPr id="607" name="Straight Arrow Connector 606">
          <a:extLst>
            <a:ext uri="{FF2B5EF4-FFF2-40B4-BE49-F238E27FC236}">
              <a16:creationId xmlns:a16="http://schemas.microsoft.com/office/drawing/2014/main" id="{00000000-0008-0000-1700-00005F020000}"/>
            </a:ext>
          </a:extLst>
        </xdr:cNvPr>
        <xdr:cNvCxnSpPr/>
      </xdr:nvCxnSpPr>
      <xdr:spPr>
        <a:xfrm>
          <a:off x="29117277"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35</xdr:row>
      <xdr:rowOff>53340</xdr:rowOff>
    </xdr:from>
    <xdr:to>
      <xdr:col>51</xdr:col>
      <xdr:colOff>182880</xdr:colOff>
      <xdr:row>36</xdr:row>
      <xdr:rowOff>137160</xdr:rowOff>
    </xdr:to>
    <xdr:cxnSp macro="">
      <xdr:nvCxnSpPr>
        <xdr:cNvPr id="613" name="Straight Arrow Connector 612">
          <a:extLst>
            <a:ext uri="{FF2B5EF4-FFF2-40B4-BE49-F238E27FC236}">
              <a16:creationId xmlns:a16="http://schemas.microsoft.com/office/drawing/2014/main" id="{00000000-0008-0000-1700-000065020000}"/>
            </a:ext>
          </a:extLst>
        </xdr:cNvPr>
        <xdr:cNvCxnSpPr/>
      </xdr:nvCxnSpPr>
      <xdr:spPr>
        <a:xfrm>
          <a:off x="30144641"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37</xdr:row>
      <xdr:rowOff>22860</xdr:rowOff>
    </xdr:from>
    <xdr:to>
      <xdr:col>52</xdr:col>
      <xdr:colOff>198120</xdr:colOff>
      <xdr:row>37</xdr:row>
      <xdr:rowOff>24764</xdr:rowOff>
    </xdr:to>
    <xdr:cxnSp macro="">
      <xdr:nvCxnSpPr>
        <xdr:cNvPr id="625" name="Straight Arrow Connector 624">
          <a:extLst>
            <a:ext uri="{FF2B5EF4-FFF2-40B4-BE49-F238E27FC236}">
              <a16:creationId xmlns:a16="http://schemas.microsoft.com/office/drawing/2014/main" id="{00000000-0008-0000-1700-000071020000}"/>
            </a:ext>
          </a:extLst>
        </xdr:cNvPr>
        <xdr:cNvCxnSpPr/>
      </xdr:nvCxnSpPr>
      <xdr:spPr>
        <a:xfrm>
          <a:off x="30472301" y="363646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35</xdr:row>
      <xdr:rowOff>7620</xdr:rowOff>
    </xdr:from>
    <xdr:to>
      <xdr:col>53</xdr:col>
      <xdr:colOff>381000</xdr:colOff>
      <xdr:row>35</xdr:row>
      <xdr:rowOff>152400</xdr:rowOff>
    </xdr:to>
    <xdr:sp macro="" textlink="">
      <xdr:nvSpPr>
        <xdr:cNvPr id="626" name="Right Arrow 625">
          <a:extLst>
            <a:ext uri="{FF2B5EF4-FFF2-40B4-BE49-F238E27FC236}">
              <a16:creationId xmlns:a16="http://schemas.microsoft.com/office/drawing/2014/main" id="{00000000-0008-0000-1700-000072020000}"/>
            </a:ext>
          </a:extLst>
        </xdr:cNvPr>
        <xdr:cNvSpPr/>
      </xdr:nvSpPr>
      <xdr:spPr>
        <a:xfrm>
          <a:off x="31194866"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259237</xdr:colOff>
      <xdr:row>34</xdr:row>
      <xdr:rowOff>125689</xdr:rowOff>
    </xdr:from>
    <xdr:to>
      <xdr:col>48</xdr:col>
      <xdr:colOff>373537</xdr:colOff>
      <xdr:row>38</xdr:row>
      <xdr:rowOff>102123</xdr:rowOff>
    </xdr:to>
    <xdr:sp macro="" textlink="">
      <xdr:nvSpPr>
        <xdr:cNvPr id="627" name="Flowchart: Document 626">
          <a:extLst>
            <a:ext uri="{FF2B5EF4-FFF2-40B4-BE49-F238E27FC236}">
              <a16:creationId xmlns:a16="http://schemas.microsoft.com/office/drawing/2014/main" id="{00000000-0008-0000-1700-000073020000}"/>
            </a:ext>
          </a:extLst>
        </xdr:cNvPr>
        <xdr:cNvSpPr/>
      </xdr:nvSpPr>
      <xdr:spPr>
        <a:xfrm>
          <a:off x="27777649" y="6088143"/>
          <a:ext cx="727043" cy="69915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FRVLJ.TXT</a:t>
          </a:r>
        </a:p>
      </xdr:txBody>
    </xdr:sp>
    <xdr:clientData/>
  </xdr:twoCellAnchor>
  <xdr:twoCellAnchor>
    <xdr:from>
      <xdr:col>48</xdr:col>
      <xdr:colOff>314226</xdr:colOff>
      <xdr:row>36</xdr:row>
      <xdr:rowOff>62845</xdr:rowOff>
    </xdr:from>
    <xdr:to>
      <xdr:col>49</xdr:col>
      <xdr:colOff>85626</xdr:colOff>
      <xdr:row>37</xdr:row>
      <xdr:rowOff>24745</xdr:rowOff>
    </xdr:to>
    <xdr:sp macro="" textlink="">
      <xdr:nvSpPr>
        <xdr:cNvPr id="629" name="Right Arrow 628">
          <a:extLst>
            <a:ext uri="{FF2B5EF4-FFF2-40B4-BE49-F238E27FC236}">
              <a16:creationId xmlns:a16="http://schemas.microsoft.com/office/drawing/2014/main" id="{00000000-0008-0000-1700-000075020000}"/>
            </a:ext>
          </a:extLst>
        </xdr:cNvPr>
        <xdr:cNvSpPr/>
      </xdr:nvSpPr>
      <xdr:spPr>
        <a:xfrm>
          <a:off x="28445381"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235670</xdr:colOff>
      <xdr:row>33</xdr:row>
      <xdr:rowOff>7855</xdr:rowOff>
    </xdr:from>
    <xdr:to>
      <xdr:col>44</xdr:col>
      <xdr:colOff>439917</xdr:colOff>
      <xdr:row>39</xdr:row>
      <xdr:rowOff>160255</xdr:rowOff>
    </xdr:to>
    <xdr:sp macro="" textlink="">
      <xdr:nvSpPr>
        <xdr:cNvPr id="670" name="Rectangle 669">
          <a:extLst>
            <a:ext uri="{FF2B5EF4-FFF2-40B4-BE49-F238E27FC236}">
              <a16:creationId xmlns:a16="http://schemas.microsoft.com/office/drawing/2014/main" id="{00000000-0008-0000-1700-00009E020000}"/>
            </a:ext>
          </a:extLst>
        </xdr:cNvPr>
        <xdr:cNvSpPr/>
      </xdr:nvSpPr>
      <xdr:spPr>
        <a:xfrm>
          <a:off x="25303113" y="5789628"/>
          <a:ext cx="573464"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44</xdr:col>
      <xdr:colOff>23566</xdr:colOff>
      <xdr:row>34</xdr:row>
      <xdr:rowOff>109980</xdr:rowOff>
    </xdr:from>
    <xdr:to>
      <xdr:col>44</xdr:col>
      <xdr:colOff>282804</xdr:colOff>
      <xdr:row>39</xdr:row>
      <xdr:rowOff>75690</xdr:rowOff>
    </xdr:to>
    <xdr:sp macro="" textlink="">
      <xdr:nvSpPr>
        <xdr:cNvPr id="673" name="Rectangle 672">
          <a:extLst>
            <a:ext uri="{FF2B5EF4-FFF2-40B4-BE49-F238E27FC236}">
              <a16:creationId xmlns:a16="http://schemas.microsoft.com/office/drawing/2014/main" id="{00000000-0008-0000-1700-0000A1020000}"/>
            </a:ext>
          </a:extLst>
        </xdr:cNvPr>
        <xdr:cNvSpPr/>
      </xdr:nvSpPr>
      <xdr:spPr>
        <a:xfrm rot="16200000">
          <a:off x="25155289" y="6377371"/>
          <a:ext cx="869112" cy="2592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78558</xdr:colOff>
      <xdr:row>33</xdr:row>
      <xdr:rowOff>7856</xdr:rowOff>
    </xdr:from>
    <xdr:to>
      <xdr:col>47</xdr:col>
      <xdr:colOff>44936</xdr:colOff>
      <xdr:row>39</xdr:row>
      <xdr:rowOff>160256</xdr:rowOff>
    </xdr:to>
    <xdr:sp macro="" textlink="">
      <xdr:nvSpPr>
        <xdr:cNvPr id="697" name="Rectangle 696">
          <a:extLst>
            <a:ext uri="{FF2B5EF4-FFF2-40B4-BE49-F238E27FC236}">
              <a16:creationId xmlns:a16="http://schemas.microsoft.com/office/drawing/2014/main" id="{00000000-0008-0000-1700-0000B9020000}"/>
            </a:ext>
          </a:extLst>
        </xdr:cNvPr>
        <xdr:cNvSpPr/>
      </xdr:nvSpPr>
      <xdr:spPr>
        <a:xfrm>
          <a:off x="26127960" y="5789629"/>
          <a:ext cx="1191863"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45</xdr:col>
      <xdr:colOff>180681</xdr:colOff>
      <xdr:row>35</xdr:row>
      <xdr:rowOff>94268</xdr:rowOff>
    </xdr:from>
    <xdr:to>
      <xdr:col>46</xdr:col>
      <xdr:colOff>554061</xdr:colOff>
      <xdr:row>38</xdr:row>
      <xdr:rowOff>71407</xdr:rowOff>
    </xdr:to>
    <xdr:sp macro="" textlink="">
      <xdr:nvSpPr>
        <xdr:cNvPr id="703" name="Rectangle 702">
          <a:extLst>
            <a:ext uri="{FF2B5EF4-FFF2-40B4-BE49-F238E27FC236}">
              <a16:creationId xmlns:a16="http://schemas.microsoft.com/office/drawing/2014/main" id="{00000000-0008-0000-1700-0000BF020000}"/>
            </a:ext>
          </a:extLst>
        </xdr:cNvPr>
        <xdr:cNvSpPr/>
      </xdr:nvSpPr>
      <xdr:spPr>
        <a:xfrm>
          <a:off x="26230083" y="6237402"/>
          <a:ext cx="986122" cy="5191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44</xdr:col>
      <xdr:colOff>329938</xdr:colOff>
      <xdr:row>36</xdr:row>
      <xdr:rowOff>86413</xdr:rowOff>
    </xdr:from>
    <xdr:to>
      <xdr:col>45</xdr:col>
      <xdr:colOff>94267</xdr:colOff>
      <xdr:row>37</xdr:row>
      <xdr:rowOff>39751</xdr:rowOff>
    </xdr:to>
    <xdr:sp macro="" textlink="">
      <xdr:nvSpPr>
        <xdr:cNvPr id="715" name="Right Arrow 714">
          <a:extLst>
            <a:ext uri="{FF2B5EF4-FFF2-40B4-BE49-F238E27FC236}">
              <a16:creationId xmlns:a16="http://schemas.microsoft.com/office/drawing/2014/main" id="{00000000-0008-0000-1700-0000CB020000}"/>
            </a:ext>
          </a:extLst>
        </xdr:cNvPr>
        <xdr:cNvSpPr/>
      </xdr:nvSpPr>
      <xdr:spPr>
        <a:xfrm>
          <a:off x="25766598" y="6410227"/>
          <a:ext cx="377071" cy="13401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46</xdr:col>
      <xdr:colOff>463485</xdr:colOff>
      <xdr:row>36</xdr:row>
      <xdr:rowOff>78557</xdr:rowOff>
    </xdr:from>
    <xdr:to>
      <xdr:col>47</xdr:col>
      <xdr:colOff>353506</xdr:colOff>
      <xdr:row>37</xdr:row>
      <xdr:rowOff>24039</xdr:rowOff>
    </xdr:to>
    <xdr:sp macro="" textlink="">
      <xdr:nvSpPr>
        <xdr:cNvPr id="716" name="Right Arrow 715">
          <a:extLst>
            <a:ext uri="{FF2B5EF4-FFF2-40B4-BE49-F238E27FC236}">
              <a16:creationId xmlns:a16="http://schemas.microsoft.com/office/drawing/2014/main" id="{00000000-0008-0000-1700-0000CC020000}"/>
            </a:ext>
          </a:extLst>
        </xdr:cNvPr>
        <xdr:cNvSpPr/>
      </xdr:nvSpPr>
      <xdr:spPr>
        <a:xfrm>
          <a:off x="27125629" y="6402371"/>
          <a:ext cx="502764" cy="12616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109978</xdr:colOff>
      <xdr:row>35</xdr:row>
      <xdr:rowOff>20621</xdr:rowOff>
    </xdr:from>
    <xdr:to>
      <xdr:col>4</xdr:col>
      <xdr:colOff>247650</xdr:colOff>
      <xdr:row>36</xdr:row>
      <xdr:rowOff>141402</xdr:rowOff>
    </xdr:to>
    <xdr:sp macro="" textlink="">
      <xdr:nvSpPr>
        <xdr:cNvPr id="717" name="Right Arrow 716">
          <a:extLst>
            <a:ext uri="{FF2B5EF4-FFF2-40B4-BE49-F238E27FC236}">
              <a16:creationId xmlns:a16="http://schemas.microsoft.com/office/drawing/2014/main" id="{00000000-0008-0000-1700-0000CD020000}"/>
            </a:ext>
          </a:extLst>
        </xdr:cNvPr>
        <xdr:cNvSpPr/>
      </xdr:nvSpPr>
      <xdr:spPr>
        <a:xfrm rot="5400000">
          <a:off x="1724908" y="6245650"/>
          <a:ext cx="301461"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549897</xdr:colOff>
      <xdr:row>35</xdr:row>
      <xdr:rowOff>47136</xdr:rowOff>
    </xdr:from>
    <xdr:to>
      <xdr:col>18</xdr:col>
      <xdr:colOff>74826</xdr:colOff>
      <xdr:row>36</xdr:row>
      <xdr:rowOff>167917</xdr:rowOff>
    </xdr:to>
    <xdr:sp macro="" textlink="">
      <xdr:nvSpPr>
        <xdr:cNvPr id="718" name="Right Arrow 717">
          <a:extLst>
            <a:ext uri="{FF2B5EF4-FFF2-40B4-BE49-F238E27FC236}">
              <a16:creationId xmlns:a16="http://schemas.microsoft.com/office/drawing/2014/main" id="{00000000-0008-0000-1700-0000CE020000}"/>
            </a:ext>
          </a:extLst>
        </xdr:cNvPr>
        <xdr:cNvSpPr/>
      </xdr:nvSpPr>
      <xdr:spPr>
        <a:xfrm rot="5400000">
          <a:off x="9839816" y="6272165"/>
          <a:ext cx="301461"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565609</xdr:colOff>
      <xdr:row>35</xdr:row>
      <xdr:rowOff>31426</xdr:rowOff>
    </xdr:from>
    <xdr:to>
      <xdr:col>32</xdr:col>
      <xdr:colOff>90539</xdr:colOff>
      <xdr:row>36</xdr:row>
      <xdr:rowOff>152207</xdr:rowOff>
    </xdr:to>
    <xdr:sp macro="" textlink="">
      <xdr:nvSpPr>
        <xdr:cNvPr id="719" name="Right Arrow 718">
          <a:extLst>
            <a:ext uri="{FF2B5EF4-FFF2-40B4-BE49-F238E27FC236}">
              <a16:creationId xmlns:a16="http://schemas.microsoft.com/office/drawing/2014/main" id="{00000000-0008-0000-1700-0000CF020000}"/>
            </a:ext>
          </a:extLst>
        </xdr:cNvPr>
        <xdr:cNvSpPr/>
      </xdr:nvSpPr>
      <xdr:spPr>
        <a:xfrm rot="5400000">
          <a:off x="18198250" y="6256455"/>
          <a:ext cx="301461"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48</xdr:row>
      <xdr:rowOff>0</xdr:rowOff>
    </xdr:from>
    <xdr:to>
      <xdr:col>52</xdr:col>
      <xdr:colOff>586740</xdr:colOff>
      <xdr:row>54</xdr:row>
      <xdr:rowOff>144780</xdr:rowOff>
    </xdr:to>
    <xdr:sp macro="" textlink="">
      <xdr:nvSpPr>
        <xdr:cNvPr id="720" name="Rectangle 719">
          <a:extLst>
            <a:ext uri="{FF2B5EF4-FFF2-40B4-BE49-F238E27FC236}">
              <a16:creationId xmlns:a16="http://schemas.microsoft.com/office/drawing/2014/main" id="{00000000-0008-0000-1700-0000D0020000}"/>
            </a:ext>
          </a:extLst>
        </xdr:cNvPr>
        <xdr:cNvSpPr/>
      </xdr:nvSpPr>
      <xdr:spPr>
        <a:xfrm>
          <a:off x="28717895" y="5601093"/>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48</xdr:row>
      <xdr:rowOff>114300</xdr:rowOff>
    </xdr:from>
    <xdr:to>
      <xdr:col>54</xdr:col>
      <xdr:colOff>533400</xdr:colOff>
      <xdr:row>54</xdr:row>
      <xdr:rowOff>137160</xdr:rowOff>
    </xdr:to>
    <xdr:sp macro="" textlink="">
      <xdr:nvSpPr>
        <xdr:cNvPr id="721" name="Flowchart: Magnetic Disk 720">
          <a:extLst>
            <a:ext uri="{FF2B5EF4-FFF2-40B4-BE49-F238E27FC236}">
              <a16:creationId xmlns:a16="http://schemas.microsoft.com/office/drawing/2014/main" id="{00000000-0008-0000-1700-0000D1020000}"/>
            </a:ext>
          </a:extLst>
        </xdr:cNvPr>
        <xdr:cNvSpPr/>
      </xdr:nvSpPr>
      <xdr:spPr>
        <a:xfrm>
          <a:off x="31499666" y="5715393"/>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49</xdr:row>
      <xdr:rowOff>60960</xdr:rowOff>
    </xdr:from>
    <xdr:to>
      <xdr:col>49</xdr:col>
      <xdr:colOff>457200</xdr:colOff>
      <xdr:row>54</xdr:row>
      <xdr:rowOff>26670</xdr:rowOff>
    </xdr:to>
    <xdr:sp macro="" textlink="">
      <xdr:nvSpPr>
        <xdr:cNvPr id="722" name="Rectangle 721">
          <a:extLst>
            <a:ext uri="{FF2B5EF4-FFF2-40B4-BE49-F238E27FC236}">
              <a16:creationId xmlns:a16="http://schemas.microsoft.com/office/drawing/2014/main" id="{00000000-0008-0000-1700-0000D2020000}"/>
            </a:ext>
          </a:extLst>
        </xdr:cNvPr>
        <xdr:cNvSpPr/>
      </xdr:nvSpPr>
      <xdr:spPr>
        <a:xfrm rot="16200000">
          <a:off x="28583661" y="609440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49</xdr:row>
      <xdr:rowOff>68580</xdr:rowOff>
    </xdr:from>
    <xdr:to>
      <xdr:col>50</xdr:col>
      <xdr:colOff>327660</xdr:colOff>
      <xdr:row>54</xdr:row>
      <xdr:rowOff>34290</xdr:rowOff>
    </xdr:to>
    <xdr:sp macro="" textlink="">
      <xdr:nvSpPr>
        <xdr:cNvPr id="723" name="Rectangle 722">
          <a:extLst>
            <a:ext uri="{FF2B5EF4-FFF2-40B4-BE49-F238E27FC236}">
              <a16:creationId xmlns:a16="http://schemas.microsoft.com/office/drawing/2014/main" id="{00000000-0008-0000-1700-0000D3020000}"/>
            </a:ext>
          </a:extLst>
        </xdr:cNvPr>
        <xdr:cNvSpPr/>
      </xdr:nvSpPr>
      <xdr:spPr>
        <a:xfrm rot="16200000">
          <a:off x="29065292" y="6100458"/>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49</xdr:row>
      <xdr:rowOff>66674</xdr:rowOff>
    </xdr:from>
    <xdr:to>
      <xdr:col>51</xdr:col>
      <xdr:colOff>586740</xdr:colOff>
      <xdr:row>51</xdr:row>
      <xdr:rowOff>144779</xdr:rowOff>
    </xdr:to>
    <xdr:sp macro="" textlink="">
      <xdr:nvSpPr>
        <xdr:cNvPr id="729" name="Rectangle 728">
          <a:extLst>
            <a:ext uri="{FF2B5EF4-FFF2-40B4-BE49-F238E27FC236}">
              <a16:creationId xmlns:a16="http://schemas.microsoft.com/office/drawing/2014/main" id="{00000000-0008-0000-1700-0000D9020000}"/>
            </a:ext>
          </a:extLst>
        </xdr:cNvPr>
        <xdr:cNvSpPr/>
      </xdr:nvSpPr>
      <xdr:spPr>
        <a:xfrm>
          <a:off x="29777644" y="5848447"/>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52</xdr:row>
      <xdr:rowOff>22860</xdr:rowOff>
    </xdr:from>
    <xdr:to>
      <xdr:col>51</xdr:col>
      <xdr:colOff>601980</xdr:colOff>
      <xdr:row>54</xdr:row>
      <xdr:rowOff>22860</xdr:rowOff>
    </xdr:to>
    <xdr:sp macro="" textlink="">
      <xdr:nvSpPr>
        <xdr:cNvPr id="730" name="Rectangle 729">
          <a:extLst>
            <a:ext uri="{FF2B5EF4-FFF2-40B4-BE49-F238E27FC236}">
              <a16:creationId xmlns:a16="http://schemas.microsoft.com/office/drawing/2014/main" id="{00000000-0008-0000-1700-0000DA020000}"/>
            </a:ext>
          </a:extLst>
        </xdr:cNvPr>
        <xdr:cNvSpPr/>
      </xdr:nvSpPr>
      <xdr:spPr>
        <a:xfrm>
          <a:off x="29768119" y="634667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49</xdr:row>
      <xdr:rowOff>68580</xdr:rowOff>
    </xdr:from>
    <xdr:to>
      <xdr:col>52</xdr:col>
      <xdr:colOff>533400</xdr:colOff>
      <xdr:row>54</xdr:row>
      <xdr:rowOff>34290</xdr:rowOff>
    </xdr:to>
    <xdr:sp macro="" textlink="">
      <xdr:nvSpPr>
        <xdr:cNvPr id="731" name="Rectangle 730">
          <a:extLst>
            <a:ext uri="{FF2B5EF4-FFF2-40B4-BE49-F238E27FC236}">
              <a16:creationId xmlns:a16="http://schemas.microsoft.com/office/drawing/2014/main" id="{00000000-0008-0000-1700-0000DB020000}"/>
            </a:ext>
          </a:extLst>
        </xdr:cNvPr>
        <xdr:cNvSpPr/>
      </xdr:nvSpPr>
      <xdr:spPr>
        <a:xfrm rot="16200000">
          <a:off x="30459988" y="6063929"/>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50</xdr:row>
      <xdr:rowOff>112396</xdr:rowOff>
    </xdr:from>
    <xdr:to>
      <xdr:col>52</xdr:col>
      <xdr:colOff>182880</xdr:colOff>
      <xdr:row>50</xdr:row>
      <xdr:rowOff>114300</xdr:rowOff>
    </xdr:to>
    <xdr:cxnSp macro="">
      <xdr:nvCxnSpPr>
        <xdr:cNvPr id="732" name="Straight Arrow Connector 731">
          <a:extLst>
            <a:ext uri="{FF2B5EF4-FFF2-40B4-BE49-F238E27FC236}">
              <a16:creationId xmlns:a16="http://schemas.microsoft.com/office/drawing/2014/main" id="{00000000-0008-0000-1700-0000DC020000}"/>
            </a:ext>
          </a:extLst>
        </xdr:cNvPr>
        <xdr:cNvCxnSpPr/>
      </xdr:nvCxnSpPr>
      <xdr:spPr>
        <a:xfrm>
          <a:off x="30457061" y="6074850"/>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50</xdr:row>
      <xdr:rowOff>99060</xdr:rowOff>
    </xdr:from>
    <xdr:to>
      <xdr:col>50</xdr:col>
      <xdr:colOff>533400</xdr:colOff>
      <xdr:row>50</xdr:row>
      <xdr:rowOff>100964</xdr:rowOff>
    </xdr:to>
    <xdr:cxnSp macro="">
      <xdr:nvCxnSpPr>
        <xdr:cNvPr id="733" name="Straight Arrow Connector 732">
          <a:extLst>
            <a:ext uri="{FF2B5EF4-FFF2-40B4-BE49-F238E27FC236}">
              <a16:creationId xmlns:a16="http://schemas.microsoft.com/office/drawing/2014/main" id="{00000000-0008-0000-1700-0000DD020000}"/>
            </a:ext>
          </a:extLst>
        </xdr:cNvPr>
        <xdr:cNvCxnSpPr/>
      </xdr:nvCxnSpPr>
      <xdr:spPr>
        <a:xfrm>
          <a:off x="29585239" y="606151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51</xdr:row>
      <xdr:rowOff>106680</xdr:rowOff>
    </xdr:from>
    <xdr:to>
      <xdr:col>50</xdr:col>
      <xdr:colOff>68580</xdr:colOff>
      <xdr:row>51</xdr:row>
      <xdr:rowOff>108584</xdr:rowOff>
    </xdr:to>
    <xdr:cxnSp macro="">
      <xdr:nvCxnSpPr>
        <xdr:cNvPr id="734" name="Straight Arrow Connector 733">
          <a:extLst>
            <a:ext uri="{FF2B5EF4-FFF2-40B4-BE49-F238E27FC236}">
              <a16:creationId xmlns:a16="http://schemas.microsoft.com/office/drawing/2014/main" id="{00000000-0008-0000-1700-0000DE020000}"/>
            </a:ext>
          </a:extLst>
        </xdr:cNvPr>
        <xdr:cNvCxnSpPr/>
      </xdr:nvCxnSpPr>
      <xdr:spPr>
        <a:xfrm>
          <a:off x="29117277" y="6249814"/>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51</xdr:row>
      <xdr:rowOff>53340</xdr:rowOff>
    </xdr:from>
    <xdr:to>
      <xdr:col>51</xdr:col>
      <xdr:colOff>182880</xdr:colOff>
      <xdr:row>52</xdr:row>
      <xdr:rowOff>137160</xdr:rowOff>
    </xdr:to>
    <xdr:cxnSp macro="">
      <xdr:nvCxnSpPr>
        <xdr:cNvPr id="735" name="Straight Arrow Connector 734">
          <a:extLst>
            <a:ext uri="{FF2B5EF4-FFF2-40B4-BE49-F238E27FC236}">
              <a16:creationId xmlns:a16="http://schemas.microsoft.com/office/drawing/2014/main" id="{00000000-0008-0000-1700-0000DF020000}"/>
            </a:ext>
          </a:extLst>
        </xdr:cNvPr>
        <xdr:cNvCxnSpPr/>
      </xdr:nvCxnSpPr>
      <xdr:spPr>
        <a:xfrm>
          <a:off x="30144641" y="6196474"/>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53</xdr:row>
      <xdr:rowOff>22860</xdr:rowOff>
    </xdr:from>
    <xdr:to>
      <xdr:col>52</xdr:col>
      <xdr:colOff>198120</xdr:colOff>
      <xdr:row>53</xdr:row>
      <xdr:rowOff>24764</xdr:rowOff>
    </xdr:to>
    <xdr:cxnSp macro="">
      <xdr:nvCxnSpPr>
        <xdr:cNvPr id="736" name="Straight Arrow Connector 735">
          <a:extLst>
            <a:ext uri="{FF2B5EF4-FFF2-40B4-BE49-F238E27FC236}">
              <a16:creationId xmlns:a16="http://schemas.microsoft.com/office/drawing/2014/main" id="{00000000-0008-0000-1700-0000E0020000}"/>
            </a:ext>
          </a:extLst>
        </xdr:cNvPr>
        <xdr:cNvCxnSpPr/>
      </xdr:nvCxnSpPr>
      <xdr:spPr>
        <a:xfrm>
          <a:off x="30472301" y="652735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51</xdr:row>
      <xdr:rowOff>7620</xdr:rowOff>
    </xdr:from>
    <xdr:to>
      <xdr:col>53</xdr:col>
      <xdr:colOff>381000</xdr:colOff>
      <xdr:row>51</xdr:row>
      <xdr:rowOff>152400</xdr:rowOff>
    </xdr:to>
    <xdr:sp macro="" textlink="">
      <xdr:nvSpPr>
        <xdr:cNvPr id="737" name="Right Arrow 736">
          <a:extLst>
            <a:ext uri="{FF2B5EF4-FFF2-40B4-BE49-F238E27FC236}">
              <a16:creationId xmlns:a16="http://schemas.microsoft.com/office/drawing/2014/main" id="{00000000-0008-0000-1700-0000E1020000}"/>
            </a:ext>
          </a:extLst>
        </xdr:cNvPr>
        <xdr:cNvSpPr/>
      </xdr:nvSpPr>
      <xdr:spPr>
        <a:xfrm>
          <a:off x="31194866" y="6150754"/>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180680</xdr:colOff>
      <xdr:row>48</xdr:row>
      <xdr:rowOff>117833</xdr:rowOff>
    </xdr:from>
    <xdr:to>
      <xdr:col>48</xdr:col>
      <xdr:colOff>294980</xdr:colOff>
      <xdr:row>52</xdr:row>
      <xdr:rowOff>94267</xdr:rowOff>
    </xdr:to>
    <xdr:sp macro="" textlink="">
      <xdr:nvSpPr>
        <xdr:cNvPr id="738" name="Flowchart: Document 737">
          <a:extLst>
            <a:ext uri="{FF2B5EF4-FFF2-40B4-BE49-F238E27FC236}">
              <a16:creationId xmlns:a16="http://schemas.microsoft.com/office/drawing/2014/main" id="{00000000-0008-0000-1700-0000E2020000}"/>
            </a:ext>
          </a:extLst>
        </xdr:cNvPr>
        <xdr:cNvSpPr/>
      </xdr:nvSpPr>
      <xdr:spPr>
        <a:xfrm>
          <a:off x="27699092" y="8609812"/>
          <a:ext cx="727043" cy="699156"/>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FRVLJ.TXT</a:t>
          </a:r>
        </a:p>
      </xdr:txBody>
    </xdr:sp>
    <xdr:clientData/>
  </xdr:twoCellAnchor>
  <xdr:twoCellAnchor>
    <xdr:from>
      <xdr:col>43</xdr:col>
      <xdr:colOff>102123</xdr:colOff>
      <xdr:row>49</xdr:row>
      <xdr:rowOff>31422</xdr:rowOff>
    </xdr:from>
    <xdr:to>
      <xdr:col>44</xdr:col>
      <xdr:colOff>322081</xdr:colOff>
      <xdr:row>56</xdr:row>
      <xdr:rowOff>3142</xdr:rowOff>
    </xdr:to>
    <xdr:sp macro="" textlink="">
      <xdr:nvSpPr>
        <xdr:cNvPr id="740" name="Rectangle 739">
          <a:extLst>
            <a:ext uri="{FF2B5EF4-FFF2-40B4-BE49-F238E27FC236}">
              <a16:creationId xmlns:a16="http://schemas.microsoft.com/office/drawing/2014/main" id="{00000000-0008-0000-1700-0000E4020000}"/>
            </a:ext>
          </a:extLst>
        </xdr:cNvPr>
        <xdr:cNvSpPr/>
      </xdr:nvSpPr>
      <xdr:spPr>
        <a:xfrm>
          <a:off x="25169566" y="8704082"/>
          <a:ext cx="58917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43</xdr:col>
      <xdr:colOff>204246</xdr:colOff>
      <xdr:row>50</xdr:row>
      <xdr:rowOff>102124</xdr:rowOff>
    </xdr:from>
    <xdr:to>
      <xdr:col>44</xdr:col>
      <xdr:colOff>212102</xdr:colOff>
      <xdr:row>55</xdr:row>
      <xdr:rowOff>67834</xdr:rowOff>
    </xdr:to>
    <xdr:sp macro="" textlink="">
      <xdr:nvSpPr>
        <xdr:cNvPr id="741" name="Rectangle 740">
          <a:extLst>
            <a:ext uri="{FF2B5EF4-FFF2-40B4-BE49-F238E27FC236}">
              <a16:creationId xmlns:a16="http://schemas.microsoft.com/office/drawing/2014/main" id="{00000000-0008-0000-1700-0000E5020000}"/>
            </a:ext>
          </a:extLst>
        </xdr:cNvPr>
        <xdr:cNvSpPr/>
      </xdr:nvSpPr>
      <xdr:spPr>
        <a:xfrm rot="16200000">
          <a:off x="25025670" y="9201483"/>
          <a:ext cx="869112" cy="3770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7856</xdr:colOff>
      <xdr:row>52</xdr:row>
      <xdr:rowOff>62849</xdr:rowOff>
    </xdr:from>
    <xdr:to>
      <xdr:col>46</xdr:col>
      <xdr:colOff>586977</xdr:colOff>
      <xdr:row>57</xdr:row>
      <xdr:rowOff>141405</xdr:rowOff>
    </xdr:to>
    <xdr:sp macro="" textlink="">
      <xdr:nvSpPr>
        <xdr:cNvPr id="742" name="Rectangle 741">
          <a:extLst>
            <a:ext uri="{FF2B5EF4-FFF2-40B4-BE49-F238E27FC236}">
              <a16:creationId xmlns:a16="http://schemas.microsoft.com/office/drawing/2014/main" id="{00000000-0008-0000-1700-0000E6020000}"/>
            </a:ext>
          </a:extLst>
        </xdr:cNvPr>
        <xdr:cNvSpPr/>
      </xdr:nvSpPr>
      <xdr:spPr>
        <a:xfrm>
          <a:off x="26057258" y="9277550"/>
          <a:ext cx="1191863" cy="981958"/>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a:t>Accounting Generator</a:t>
          </a:r>
        </a:p>
      </xdr:txBody>
    </xdr:sp>
    <xdr:clientData/>
  </xdr:twoCellAnchor>
  <xdr:twoCellAnchor>
    <xdr:from>
      <xdr:col>45</xdr:col>
      <xdr:colOff>102125</xdr:colOff>
      <xdr:row>52</xdr:row>
      <xdr:rowOff>133547</xdr:rowOff>
    </xdr:from>
    <xdr:to>
      <xdr:col>46</xdr:col>
      <xdr:colOff>475505</xdr:colOff>
      <xdr:row>55</xdr:row>
      <xdr:rowOff>110686</xdr:rowOff>
    </xdr:to>
    <xdr:sp macro="" textlink="">
      <xdr:nvSpPr>
        <xdr:cNvPr id="743" name="Rectangle 742">
          <a:extLst>
            <a:ext uri="{FF2B5EF4-FFF2-40B4-BE49-F238E27FC236}">
              <a16:creationId xmlns:a16="http://schemas.microsoft.com/office/drawing/2014/main" id="{00000000-0008-0000-1700-0000E7020000}"/>
            </a:ext>
          </a:extLst>
        </xdr:cNvPr>
        <xdr:cNvSpPr/>
      </xdr:nvSpPr>
      <xdr:spPr>
        <a:xfrm>
          <a:off x="26151527" y="9348248"/>
          <a:ext cx="986122" cy="519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44</xdr:col>
      <xdr:colOff>227816</xdr:colOff>
      <xdr:row>53</xdr:row>
      <xdr:rowOff>164970</xdr:rowOff>
    </xdr:from>
    <xdr:to>
      <xdr:col>45</xdr:col>
      <xdr:colOff>78558</xdr:colOff>
      <xdr:row>54</xdr:row>
      <xdr:rowOff>117835</xdr:rowOff>
    </xdr:to>
    <xdr:sp macro="" textlink="">
      <xdr:nvSpPr>
        <xdr:cNvPr id="746" name="Right Arrow 745">
          <a:extLst>
            <a:ext uri="{FF2B5EF4-FFF2-40B4-BE49-F238E27FC236}">
              <a16:creationId xmlns:a16="http://schemas.microsoft.com/office/drawing/2014/main" id="{00000000-0008-0000-1700-0000EA020000}"/>
            </a:ext>
          </a:extLst>
        </xdr:cNvPr>
        <xdr:cNvSpPr/>
      </xdr:nvSpPr>
      <xdr:spPr>
        <a:xfrm>
          <a:off x="25664476" y="9560351"/>
          <a:ext cx="463484" cy="13354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392783</xdr:colOff>
      <xdr:row>49</xdr:row>
      <xdr:rowOff>0</xdr:rowOff>
    </xdr:from>
    <xdr:to>
      <xdr:col>46</xdr:col>
      <xdr:colOff>507083</xdr:colOff>
      <xdr:row>51</xdr:row>
      <xdr:rowOff>112100</xdr:rowOff>
    </xdr:to>
    <xdr:sp macro="" textlink="">
      <xdr:nvSpPr>
        <xdr:cNvPr id="747" name="Flowchart: Document 746">
          <a:extLst>
            <a:ext uri="{FF2B5EF4-FFF2-40B4-BE49-F238E27FC236}">
              <a16:creationId xmlns:a16="http://schemas.microsoft.com/office/drawing/2014/main" id="{00000000-0008-0000-1700-0000EB020000}"/>
            </a:ext>
          </a:extLst>
        </xdr:cNvPr>
        <xdr:cNvSpPr/>
      </xdr:nvSpPr>
      <xdr:spPr>
        <a:xfrm>
          <a:off x="26442185" y="8672660"/>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46</xdr:col>
      <xdr:colOff>416351</xdr:colOff>
      <xdr:row>49</xdr:row>
      <xdr:rowOff>133546</xdr:rowOff>
    </xdr:from>
    <xdr:to>
      <xdr:col>47</xdr:col>
      <xdr:colOff>267094</xdr:colOff>
      <xdr:row>50</xdr:row>
      <xdr:rowOff>102596</xdr:rowOff>
    </xdr:to>
    <xdr:sp macro="" textlink="">
      <xdr:nvSpPr>
        <xdr:cNvPr id="748" name="Right Arrow 747">
          <a:extLst>
            <a:ext uri="{FF2B5EF4-FFF2-40B4-BE49-F238E27FC236}">
              <a16:creationId xmlns:a16="http://schemas.microsoft.com/office/drawing/2014/main" id="{00000000-0008-0000-1700-0000EC020000}"/>
            </a:ext>
          </a:extLst>
        </xdr:cNvPr>
        <xdr:cNvSpPr/>
      </xdr:nvSpPr>
      <xdr:spPr>
        <a:xfrm>
          <a:off x="27078495" y="8806206"/>
          <a:ext cx="463486" cy="14973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44</xdr:col>
      <xdr:colOff>282254</xdr:colOff>
      <xdr:row>50</xdr:row>
      <xdr:rowOff>102123</xdr:rowOff>
    </xdr:from>
    <xdr:to>
      <xdr:col>45</xdr:col>
      <xdr:colOff>416351</xdr:colOff>
      <xdr:row>51</xdr:row>
      <xdr:rowOff>39749</xdr:rowOff>
    </xdr:to>
    <xdr:sp macro="" textlink="">
      <xdr:nvSpPr>
        <xdr:cNvPr id="749" name="Right Arrow 748">
          <a:extLst>
            <a:ext uri="{FF2B5EF4-FFF2-40B4-BE49-F238E27FC236}">
              <a16:creationId xmlns:a16="http://schemas.microsoft.com/office/drawing/2014/main" id="{00000000-0008-0000-1700-0000ED020000}"/>
            </a:ext>
          </a:extLst>
        </xdr:cNvPr>
        <xdr:cNvSpPr/>
      </xdr:nvSpPr>
      <xdr:spPr>
        <a:xfrm>
          <a:off x="25718914" y="8955463"/>
          <a:ext cx="746839" cy="11830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196392</xdr:colOff>
      <xdr:row>53</xdr:row>
      <xdr:rowOff>149258</xdr:rowOff>
    </xdr:from>
    <xdr:to>
      <xdr:col>48</xdr:col>
      <xdr:colOff>310691</xdr:colOff>
      <xdr:row>56</xdr:row>
      <xdr:rowOff>80677</xdr:rowOff>
    </xdr:to>
    <xdr:sp macro="" textlink="">
      <xdr:nvSpPr>
        <xdr:cNvPr id="750" name="Flowchart: Document 749">
          <a:extLst>
            <a:ext uri="{FF2B5EF4-FFF2-40B4-BE49-F238E27FC236}">
              <a16:creationId xmlns:a16="http://schemas.microsoft.com/office/drawing/2014/main" id="{00000000-0008-0000-1700-0000EE020000}"/>
            </a:ext>
          </a:extLst>
        </xdr:cNvPr>
        <xdr:cNvSpPr/>
      </xdr:nvSpPr>
      <xdr:spPr>
        <a:xfrm>
          <a:off x="27714804" y="9544639"/>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48</xdr:col>
      <xdr:colOff>243526</xdr:colOff>
      <xdr:row>49</xdr:row>
      <xdr:rowOff>149258</xdr:rowOff>
    </xdr:from>
    <xdr:to>
      <xdr:col>49</xdr:col>
      <xdr:colOff>14926</xdr:colOff>
      <xdr:row>50</xdr:row>
      <xdr:rowOff>111158</xdr:rowOff>
    </xdr:to>
    <xdr:sp macro="" textlink="">
      <xdr:nvSpPr>
        <xdr:cNvPr id="751" name="Right Arrow 750">
          <a:extLst>
            <a:ext uri="{FF2B5EF4-FFF2-40B4-BE49-F238E27FC236}">
              <a16:creationId xmlns:a16="http://schemas.microsoft.com/office/drawing/2014/main" id="{00000000-0008-0000-1700-0000EF020000}"/>
            </a:ext>
          </a:extLst>
        </xdr:cNvPr>
        <xdr:cNvSpPr/>
      </xdr:nvSpPr>
      <xdr:spPr>
        <a:xfrm>
          <a:off x="28374681" y="8821918"/>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482142</xdr:colOff>
      <xdr:row>51</xdr:row>
      <xdr:rowOff>122744</xdr:rowOff>
    </xdr:from>
    <xdr:to>
      <xdr:col>48</xdr:col>
      <xdr:colOff>11979</xdr:colOff>
      <xdr:row>53</xdr:row>
      <xdr:rowOff>145526</xdr:rowOff>
    </xdr:to>
    <xdr:sp macro="" textlink="">
      <xdr:nvSpPr>
        <xdr:cNvPr id="752" name="Right Arrow 751">
          <a:extLst>
            <a:ext uri="{FF2B5EF4-FFF2-40B4-BE49-F238E27FC236}">
              <a16:creationId xmlns:a16="http://schemas.microsoft.com/office/drawing/2014/main" id="{00000000-0008-0000-1700-0000F0020000}"/>
            </a:ext>
          </a:extLst>
        </xdr:cNvPr>
        <xdr:cNvSpPr/>
      </xdr:nvSpPr>
      <xdr:spPr>
        <a:xfrm rot="16200000">
          <a:off x="27879773" y="9277546"/>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471341</xdr:colOff>
      <xdr:row>54</xdr:row>
      <xdr:rowOff>94268</xdr:rowOff>
    </xdr:from>
    <xdr:to>
      <xdr:col>47</xdr:col>
      <xdr:colOff>259237</xdr:colOff>
      <xdr:row>55</xdr:row>
      <xdr:rowOff>71407</xdr:rowOff>
    </xdr:to>
    <xdr:sp macro="" textlink="">
      <xdr:nvSpPr>
        <xdr:cNvPr id="753" name="Right Arrow 752">
          <a:extLst>
            <a:ext uri="{FF2B5EF4-FFF2-40B4-BE49-F238E27FC236}">
              <a16:creationId xmlns:a16="http://schemas.microsoft.com/office/drawing/2014/main" id="{00000000-0008-0000-1700-0000F1020000}"/>
            </a:ext>
          </a:extLst>
        </xdr:cNvPr>
        <xdr:cNvSpPr/>
      </xdr:nvSpPr>
      <xdr:spPr>
        <a:xfrm>
          <a:off x="27133485" y="9670330"/>
          <a:ext cx="400639" cy="157819"/>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15240</xdr:colOff>
      <xdr:row>80</xdr:row>
      <xdr:rowOff>7620</xdr:rowOff>
    </xdr:from>
    <xdr:to>
      <xdr:col>46</xdr:col>
      <xdr:colOff>594360</xdr:colOff>
      <xdr:row>86</xdr:row>
      <xdr:rowOff>160020</xdr:rowOff>
    </xdr:to>
    <xdr:sp macro="" textlink="">
      <xdr:nvSpPr>
        <xdr:cNvPr id="754" name="Rectangle 753">
          <a:extLst>
            <a:ext uri="{FF2B5EF4-FFF2-40B4-BE49-F238E27FC236}">
              <a16:creationId xmlns:a16="http://schemas.microsoft.com/office/drawing/2014/main" id="{00000000-0008-0000-1700-0000F2020000}"/>
            </a:ext>
          </a:extLst>
        </xdr:cNvPr>
        <xdr:cNvSpPr/>
      </xdr:nvSpPr>
      <xdr:spPr>
        <a:xfrm>
          <a:off x="17729776" y="11390486"/>
          <a:ext cx="1191862"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48</xdr:col>
      <xdr:colOff>586740</xdr:colOff>
      <xdr:row>80</xdr:row>
      <xdr:rowOff>0</xdr:rowOff>
    </xdr:from>
    <xdr:to>
      <xdr:col>52</xdr:col>
      <xdr:colOff>586740</xdr:colOff>
      <xdr:row>86</xdr:row>
      <xdr:rowOff>144780</xdr:rowOff>
    </xdr:to>
    <xdr:sp macro="" textlink="">
      <xdr:nvSpPr>
        <xdr:cNvPr id="755" name="Rectangle 754">
          <a:extLst>
            <a:ext uri="{FF2B5EF4-FFF2-40B4-BE49-F238E27FC236}">
              <a16:creationId xmlns:a16="http://schemas.microsoft.com/office/drawing/2014/main" id="{00000000-0008-0000-1700-0000F3020000}"/>
            </a:ext>
          </a:extLst>
        </xdr:cNvPr>
        <xdr:cNvSpPr/>
      </xdr:nvSpPr>
      <xdr:spPr>
        <a:xfrm>
          <a:off x="20139503" y="11382866"/>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80</xdr:row>
      <xdr:rowOff>114300</xdr:rowOff>
    </xdr:from>
    <xdr:to>
      <xdr:col>54</xdr:col>
      <xdr:colOff>533400</xdr:colOff>
      <xdr:row>86</xdr:row>
      <xdr:rowOff>137160</xdr:rowOff>
    </xdr:to>
    <xdr:sp macro="" textlink="">
      <xdr:nvSpPr>
        <xdr:cNvPr id="756" name="Flowchart: Magnetic Disk 755">
          <a:extLst>
            <a:ext uri="{FF2B5EF4-FFF2-40B4-BE49-F238E27FC236}">
              <a16:creationId xmlns:a16="http://schemas.microsoft.com/office/drawing/2014/main" id="{00000000-0008-0000-1700-0000F4020000}"/>
            </a:ext>
          </a:extLst>
        </xdr:cNvPr>
        <xdr:cNvSpPr/>
      </xdr:nvSpPr>
      <xdr:spPr>
        <a:xfrm>
          <a:off x="22921274" y="11497166"/>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45</xdr:col>
      <xdr:colOff>165735</xdr:colOff>
      <xdr:row>82</xdr:row>
      <xdr:rowOff>108585</xdr:rowOff>
    </xdr:from>
    <xdr:to>
      <xdr:col>46</xdr:col>
      <xdr:colOff>436245</xdr:colOff>
      <xdr:row>84</xdr:row>
      <xdr:rowOff>108585</xdr:rowOff>
    </xdr:to>
    <xdr:sp macro="" textlink="">
      <xdr:nvSpPr>
        <xdr:cNvPr id="757" name="Rectangle 756">
          <a:extLst>
            <a:ext uri="{FF2B5EF4-FFF2-40B4-BE49-F238E27FC236}">
              <a16:creationId xmlns:a16="http://schemas.microsoft.com/office/drawing/2014/main" id="{00000000-0008-0000-1700-0000F5020000}"/>
            </a:ext>
          </a:extLst>
        </xdr:cNvPr>
        <xdr:cNvSpPr/>
      </xdr:nvSpPr>
      <xdr:spPr>
        <a:xfrm>
          <a:off x="17880271" y="11852812"/>
          <a:ext cx="883252"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46</xdr:col>
      <xdr:colOff>388620</xdr:colOff>
      <xdr:row>83</xdr:row>
      <xdr:rowOff>68580</xdr:rowOff>
    </xdr:from>
    <xdr:to>
      <xdr:col>49</xdr:col>
      <xdr:colOff>30480</xdr:colOff>
      <xdr:row>84</xdr:row>
      <xdr:rowOff>7620</xdr:rowOff>
    </xdr:to>
    <xdr:sp macro="" textlink="">
      <xdr:nvSpPr>
        <xdr:cNvPr id="758" name="Right Arrow 757">
          <a:extLst>
            <a:ext uri="{FF2B5EF4-FFF2-40B4-BE49-F238E27FC236}">
              <a16:creationId xmlns:a16="http://schemas.microsoft.com/office/drawing/2014/main" id="{00000000-0008-0000-1700-0000F6020000}"/>
            </a:ext>
          </a:extLst>
        </xdr:cNvPr>
        <xdr:cNvSpPr/>
      </xdr:nvSpPr>
      <xdr:spPr>
        <a:xfrm>
          <a:off x="18715898" y="11993487"/>
          <a:ext cx="1480087" cy="11972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91440</xdr:colOff>
      <xdr:row>81</xdr:row>
      <xdr:rowOff>60960</xdr:rowOff>
    </xdr:from>
    <xdr:to>
      <xdr:col>49</xdr:col>
      <xdr:colOff>457200</xdr:colOff>
      <xdr:row>86</xdr:row>
      <xdr:rowOff>26670</xdr:rowOff>
    </xdr:to>
    <xdr:sp macro="" textlink="">
      <xdr:nvSpPr>
        <xdr:cNvPr id="759" name="Rectangle 758">
          <a:extLst>
            <a:ext uri="{FF2B5EF4-FFF2-40B4-BE49-F238E27FC236}">
              <a16:creationId xmlns:a16="http://schemas.microsoft.com/office/drawing/2014/main" id="{00000000-0008-0000-1700-0000F7020000}"/>
            </a:ext>
          </a:extLst>
        </xdr:cNvPr>
        <xdr:cNvSpPr/>
      </xdr:nvSpPr>
      <xdr:spPr>
        <a:xfrm rot="16200000">
          <a:off x="20005269" y="11876182"/>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81</xdr:row>
      <xdr:rowOff>68580</xdr:rowOff>
    </xdr:from>
    <xdr:to>
      <xdr:col>50</xdr:col>
      <xdr:colOff>327660</xdr:colOff>
      <xdr:row>86</xdr:row>
      <xdr:rowOff>34290</xdr:rowOff>
    </xdr:to>
    <xdr:sp macro="" textlink="">
      <xdr:nvSpPr>
        <xdr:cNvPr id="760" name="Rectangle 759">
          <a:extLst>
            <a:ext uri="{FF2B5EF4-FFF2-40B4-BE49-F238E27FC236}">
              <a16:creationId xmlns:a16="http://schemas.microsoft.com/office/drawing/2014/main" id="{00000000-0008-0000-1700-0000F8020000}"/>
            </a:ext>
          </a:extLst>
        </xdr:cNvPr>
        <xdr:cNvSpPr/>
      </xdr:nvSpPr>
      <xdr:spPr>
        <a:xfrm rot="16200000">
          <a:off x="20486900" y="11882231"/>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81</xdr:row>
      <xdr:rowOff>66674</xdr:rowOff>
    </xdr:from>
    <xdr:to>
      <xdr:col>51</xdr:col>
      <xdr:colOff>586740</xdr:colOff>
      <xdr:row>83</xdr:row>
      <xdr:rowOff>144779</xdr:rowOff>
    </xdr:to>
    <xdr:sp macro="" textlink="">
      <xdr:nvSpPr>
        <xdr:cNvPr id="761" name="Rectangle 760">
          <a:extLst>
            <a:ext uri="{FF2B5EF4-FFF2-40B4-BE49-F238E27FC236}">
              <a16:creationId xmlns:a16="http://schemas.microsoft.com/office/drawing/2014/main" id="{00000000-0008-0000-1700-0000F9020000}"/>
            </a:ext>
          </a:extLst>
        </xdr:cNvPr>
        <xdr:cNvSpPr/>
      </xdr:nvSpPr>
      <xdr:spPr>
        <a:xfrm>
          <a:off x="21199252" y="11630220"/>
          <a:ext cx="778478"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84</xdr:row>
      <xdr:rowOff>22860</xdr:rowOff>
    </xdr:from>
    <xdr:to>
      <xdr:col>51</xdr:col>
      <xdr:colOff>601980</xdr:colOff>
      <xdr:row>86</xdr:row>
      <xdr:rowOff>22860</xdr:rowOff>
    </xdr:to>
    <xdr:sp macro="" textlink="">
      <xdr:nvSpPr>
        <xdr:cNvPr id="762" name="Rectangle 761">
          <a:extLst>
            <a:ext uri="{FF2B5EF4-FFF2-40B4-BE49-F238E27FC236}">
              <a16:creationId xmlns:a16="http://schemas.microsoft.com/office/drawing/2014/main" id="{00000000-0008-0000-1700-0000FA020000}"/>
            </a:ext>
          </a:extLst>
        </xdr:cNvPr>
        <xdr:cNvSpPr/>
      </xdr:nvSpPr>
      <xdr:spPr>
        <a:xfrm>
          <a:off x="21189727" y="12128448"/>
          <a:ext cx="803243"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81</xdr:row>
      <xdr:rowOff>68580</xdr:rowOff>
    </xdr:from>
    <xdr:to>
      <xdr:col>52</xdr:col>
      <xdr:colOff>533400</xdr:colOff>
      <xdr:row>86</xdr:row>
      <xdr:rowOff>34290</xdr:rowOff>
    </xdr:to>
    <xdr:sp macro="" textlink="">
      <xdr:nvSpPr>
        <xdr:cNvPr id="763" name="Rectangle 762">
          <a:extLst>
            <a:ext uri="{FF2B5EF4-FFF2-40B4-BE49-F238E27FC236}">
              <a16:creationId xmlns:a16="http://schemas.microsoft.com/office/drawing/2014/main" id="{00000000-0008-0000-1700-0000FB020000}"/>
            </a:ext>
          </a:extLst>
        </xdr:cNvPr>
        <xdr:cNvSpPr/>
      </xdr:nvSpPr>
      <xdr:spPr>
        <a:xfrm rot="16200000">
          <a:off x="21881596" y="11845702"/>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82</xdr:row>
      <xdr:rowOff>112396</xdr:rowOff>
    </xdr:from>
    <xdr:to>
      <xdr:col>52</xdr:col>
      <xdr:colOff>182880</xdr:colOff>
      <xdr:row>82</xdr:row>
      <xdr:rowOff>114300</xdr:rowOff>
    </xdr:to>
    <xdr:cxnSp macro="">
      <xdr:nvCxnSpPr>
        <xdr:cNvPr id="764" name="Straight Arrow Connector 763">
          <a:extLst>
            <a:ext uri="{FF2B5EF4-FFF2-40B4-BE49-F238E27FC236}">
              <a16:creationId xmlns:a16="http://schemas.microsoft.com/office/drawing/2014/main" id="{00000000-0008-0000-1700-0000FC020000}"/>
            </a:ext>
          </a:extLst>
        </xdr:cNvPr>
        <xdr:cNvCxnSpPr/>
      </xdr:nvCxnSpPr>
      <xdr:spPr>
        <a:xfrm>
          <a:off x="21878670" y="1185662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82</xdr:row>
      <xdr:rowOff>99060</xdr:rowOff>
    </xdr:from>
    <xdr:to>
      <xdr:col>50</xdr:col>
      <xdr:colOff>533400</xdr:colOff>
      <xdr:row>82</xdr:row>
      <xdr:rowOff>100964</xdr:rowOff>
    </xdr:to>
    <xdr:cxnSp macro="">
      <xdr:nvCxnSpPr>
        <xdr:cNvPr id="765" name="Straight Arrow Connector 764">
          <a:extLst>
            <a:ext uri="{FF2B5EF4-FFF2-40B4-BE49-F238E27FC236}">
              <a16:creationId xmlns:a16="http://schemas.microsoft.com/office/drawing/2014/main" id="{00000000-0008-0000-1700-0000FD020000}"/>
            </a:ext>
          </a:extLst>
        </xdr:cNvPr>
        <xdr:cNvCxnSpPr/>
      </xdr:nvCxnSpPr>
      <xdr:spPr>
        <a:xfrm>
          <a:off x="21006847" y="1184328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83</xdr:row>
      <xdr:rowOff>106680</xdr:rowOff>
    </xdr:from>
    <xdr:to>
      <xdr:col>50</xdr:col>
      <xdr:colOff>68580</xdr:colOff>
      <xdr:row>83</xdr:row>
      <xdr:rowOff>108584</xdr:rowOff>
    </xdr:to>
    <xdr:cxnSp macro="">
      <xdr:nvCxnSpPr>
        <xdr:cNvPr id="766" name="Straight Arrow Connector 765">
          <a:extLst>
            <a:ext uri="{FF2B5EF4-FFF2-40B4-BE49-F238E27FC236}">
              <a16:creationId xmlns:a16="http://schemas.microsoft.com/office/drawing/2014/main" id="{00000000-0008-0000-1700-0000FE020000}"/>
            </a:ext>
          </a:extLst>
        </xdr:cNvPr>
        <xdr:cNvCxnSpPr/>
      </xdr:nvCxnSpPr>
      <xdr:spPr>
        <a:xfrm>
          <a:off x="20538885" y="1203158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83</xdr:row>
      <xdr:rowOff>53340</xdr:rowOff>
    </xdr:from>
    <xdr:to>
      <xdr:col>51</xdr:col>
      <xdr:colOff>182880</xdr:colOff>
      <xdr:row>84</xdr:row>
      <xdr:rowOff>137160</xdr:rowOff>
    </xdr:to>
    <xdr:cxnSp macro="">
      <xdr:nvCxnSpPr>
        <xdr:cNvPr id="767" name="Straight Arrow Connector 766">
          <a:extLst>
            <a:ext uri="{FF2B5EF4-FFF2-40B4-BE49-F238E27FC236}">
              <a16:creationId xmlns:a16="http://schemas.microsoft.com/office/drawing/2014/main" id="{00000000-0008-0000-1700-0000FF020000}"/>
            </a:ext>
          </a:extLst>
        </xdr:cNvPr>
        <xdr:cNvCxnSpPr/>
      </xdr:nvCxnSpPr>
      <xdr:spPr>
        <a:xfrm>
          <a:off x="21566250" y="1197824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85</xdr:row>
      <xdr:rowOff>22860</xdr:rowOff>
    </xdr:from>
    <xdr:to>
      <xdr:col>52</xdr:col>
      <xdr:colOff>198120</xdr:colOff>
      <xdr:row>85</xdr:row>
      <xdr:rowOff>24764</xdr:rowOff>
    </xdr:to>
    <xdr:cxnSp macro="">
      <xdr:nvCxnSpPr>
        <xdr:cNvPr id="768" name="Straight Arrow Connector 767">
          <a:extLst>
            <a:ext uri="{FF2B5EF4-FFF2-40B4-BE49-F238E27FC236}">
              <a16:creationId xmlns:a16="http://schemas.microsoft.com/office/drawing/2014/main" id="{00000000-0008-0000-1700-000000030000}"/>
            </a:ext>
          </a:extLst>
        </xdr:cNvPr>
        <xdr:cNvCxnSpPr/>
      </xdr:nvCxnSpPr>
      <xdr:spPr>
        <a:xfrm>
          <a:off x="21893910" y="1230912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83</xdr:row>
      <xdr:rowOff>7620</xdr:rowOff>
    </xdr:from>
    <xdr:to>
      <xdr:col>53</xdr:col>
      <xdr:colOff>381000</xdr:colOff>
      <xdr:row>83</xdr:row>
      <xdr:rowOff>152400</xdr:rowOff>
    </xdr:to>
    <xdr:sp macro="" textlink="">
      <xdr:nvSpPr>
        <xdr:cNvPr id="769" name="Right Arrow 768">
          <a:extLst>
            <a:ext uri="{FF2B5EF4-FFF2-40B4-BE49-F238E27FC236}">
              <a16:creationId xmlns:a16="http://schemas.microsoft.com/office/drawing/2014/main" id="{00000000-0008-0000-1700-000001030000}"/>
            </a:ext>
          </a:extLst>
        </xdr:cNvPr>
        <xdr:cNvSpPr/>
      </xdr:nvSpPr>
      <xdr:spPr>
        <a:xfrm>
          <a:off x="22616474" y="1193252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228600</xdr:colOff>
      <xdr:row>82</xdr:row>
      <xdr:rowOff>76200</xdr:rowOff>
    </xdr:from>
    <xdr:to>
      <xdr:col>48</xdr:col>
      <xdr:colOff>342900</xdr:colOff>
      <xdr:row>85</xdr:row>
      <xdr:rowOff>7620</xdr:rowOff>
    </xdr:to>
    <xdr:sp macro="" textlink="">
      <xdr:nvSpPr>
        <xdr:cNvPr id="770" name="Flowchart: Document 769">
          <a:extLst>
            <a:ext uri="{FF2B5EF4-FFF2-40B4-BE49-F238E27FC236}">
              <a16:creationId xmlns:a16="http://schemas.microsoft.com/office/drawing/2014/main" id="{00000000-0008-0000-1700-000002030000}"/>
            </a:ext>
          </a:extLst>
        </xdr:cNvPr>
        <xdr:cNvSpPr/>
      </xdr:nvSpPr>
      <xdr:spPr>
        <a:xfrm>
          <a:off x="19168621" y="11820427"/>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48</xdr:col>
      <xdr:colOff>586740</xdr:colOff>
      <xdr:row>113</xdr:row>
      <xdr:rowOff>0</xdr:rowOff>
    </xdr:from>
    <xdr:to>
      <xdr:col>52</xdr:col>
      <xdr:colOff>586740</xdr:colOff>
      <xdr:row>119</xdr:row>
      <xdr:rowOff>144780</xdr:rowOff>
    </xdr:to>
    <xdr:sp macro="" textlink="">
      <xdr:nvSpPr>
        <xdr:cNvPr id="772" name="Rectangle 771">
          <a:extLst>
            <a:ext uri="{FF2B5EF4-FFF2-40B4-BE49-F238E27FC236}">
              <a16:creationId xmlns:a16="http://schemas.microsoft.com/office/drawing/2014/main" id="{00000000-0008-0000-1700-000004030000}"/>
            </a:ext>
          </a:extLst>
        </xdr:cNvPr>
        <xdr:cNvSpPr/>
      </xdr:nvSpPr>
      <xdr:spPr>
        <a:xfrm>
          <a:off x="20139503"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113</xdr:row>
      <xdr:rowOff>114300</xdr:rowOff>
    </xdr:from>
    <xdr:to>
      <xdr:col>54</xdr:col>
      <xdr:colOff>533400</xdr:colOff>
      <xdr:row>119</xdr:row>
      <xdr:rowOff>137160</xdr:rowOff>
    </xdr:to>
    <xdr:sp macro="" textlink="">
      <xdr:nvSpPr>
        <xdr:cNvPr id="773" name="Flowchart: Magnetic Disk 772">
          <a:extLst>
            <a:ext uri="{FF2B5EF4-FFF2-40B4-BE49-F238E27FC236}">
              <a16:creationId xmlns:a16="http://schemas.microsoft.com/office/drawing/2014/main" id="{00000000-0008-0000-1700-000005030000}"/>
            </a:ext>
          </a:extLst>
        </xdr:cNvPr>
        <xdr:cNvSpPr/>
      </xdr:nvSpPr>
      <xdr:spPr>
        <a:xfrm>
          <a:off x="22921274" y="17278939"/>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114</xdr:row>
      <xdr:rowOff>60960</xdr:rowOff>
    </xdr:from>
    <xdr:to>
      <xdr:col>49</xdr:col>
      <xdr:colOff>457200</xdr:colOff>
      <xdr:row>119</xdr:row>
      <xdr:rowOff>26670</xdr:rowOff>
    </xdr:to>
    <xdr:sp macro="" textlink="">
      <xdr:nvSpPr>
        <xdr:cNvPr id="777" name="Rectangle 776">
          <a:extLst>
            <a:ext uri="{FF2B5EF4-FFF2-40B4-BE49-F238E27FC236}">
              <a16:creationId xmlns:a16="http://schemas.microsoft.com/office/drawing/2014/main" id="{00000000-0008-0000-1700-000009030000}"/>
            </a:ext>
          </a:extLst>
        </xdr:cNvPr>
        <xdr:cNvSpPr/>
      </xdr:nvSpPr>
      <xdr:spPr>
        <a:xfrm rot="16200000">
          <a:off x="20005269"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114</xdr:row>
      <xdr:rowOff>68580</xdr:rowOff>
    </xdr:from>
    <xdr:to>
      <xdr:col>50</xdr:col>
      <xdr:colOff>327660</xdr:colOff>
      <xdr:row>119</xdr:row>
      <xdr:rowOff>34290</xdr:rowOff>
    </xdr:to>
    <xdr:sp macro="" textlink="">
      <xdr:nvSpPr>
        <xdr:cNvPr id="778" name="Rectangle 777">
          <a:extLst>
            <a:ext uri="{FF2B5EF4-FFF2-40B4-BE49-F238E27FC236}">
              <a16:creationId xmlns:a16="http://schemas.microsoft.com/office/drawing/2014/main" id="{00000000-0008-0000-1700-00000A030000}"/>
            </a:ext>
          </a:extLst>
        </xdr:cNvPr>
        <xdr:cNvSpPr/>
      </xdr:nvSpPr>
      <xdr:spPr>
        <a:xfrm rot="16200000">
          <a:off x="20486900"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114</xdr:row>
      <xdr:rowOff>66674</xdr:rowOff>
    </xdr:from>
    <xdr:to>
      <xdr:col>51</xdr:col>
      <xdr:colOff>586740</xdr:colOff>
      <xdr:row>116</xdr:row>
      <xdr:rowOff>144779</xdr:rowOff>
    </xdr:to>
    <xdr:sp macro="" textlink="">
      <xdr:nvSpPr>
        <xdr:cNvPr id="779" name="Rectangle 778">
          <a:extLst>
            <a:ext uri="{FF2B5EF4-FFF2-40B4-BE49-F238E27FC236}">
              <a16:creationId xmlns:a16="http://schemas.microsoft.com/office/drawing/2014/main" id="{00000000-0008-0000-1700-00000B030000}"/>
            </a:ext>
          </a:extLst>
        </xdr:cNvPr>
        <xdr:cNvSpPr/>
      </xdr:nvSpPr>
      <xdr:spPr>
        <a:xfrm>
          <a:off x="21199252" y="17411994"/>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117</xdr:row>
      <xdr:rowOff>22860</xdr:rowOff>
    </xdr:from>
    <xdr:to>
      <xdr:col>51</xdr:col>
      <xdr:colOff>601980</xdr:colOff>
      <xdr:row>119</xdr:row>
      <xdr:rowOff>22860</xdr:rowOff>
    </xdr:to>
    <xdr:sp macro="" textlink="">
      <xdr:nvSpPr>
        <xdr:cNvPr id="780" name="Rectangle 779">
          <a:extLst>
            <a:ext uri="{FF2B5EF4-FFF2-40B4-BE49-F238E27FC236}">
              <a16:creationId xmlns:a16="http://schemas.microsoft.com/office/drawing/2014/main" id="{00000000-0008-0000-1700-00000C030000}"/>
            </a:ext>
          </a:extLst>
        </xdr:cNvPr>
        <xdr:cNvSpPr/>
      </xdr:nvSpPr>
      <xdr:spPr>
        <a:xfrm>
          <a:off x="21189727" y="17910221"/>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114</xdr:row>
      <xdr:rowOff>68580</xdr:rowOff>
    </xdr:from>
    <xdr:to>
      <xdr:col>52</xdr:col>
      <xdr:colOff>533400</xdr:colOff>
      <xdr:row>119</xdr:row>
      <xdr:rowOff>34290</xdr:rowOff>
    </xdr:to>
    <xdr:sp macro="" textlink="">
      <xdr:nvSpPr>
        <xdr:cNvPr id="781" name="Rectangle 780">
          <a:extLst>
            <a:ext uri="{FF2B5EF4-FFF2-40B4-BE49-F238E27FC236}">
              <a16:creationId xmlns:a16="http://schemas.microsoft.com/office/drawing/2014/main" id="{00000000-0008-0000-1700-00000D030000}"/>
            </a:ext>
          </a:extLst>
        </xdr:cNvPr>
        <xdr:cNvSpPr/>
      </xdr:nvSpPr>
      <xdr:spPr>
        <a:xfrm rot="16200000">
          <a:off x="21881596"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115</xdr:row>
      <xdr:rowOff>112396</xdr:rowOff>
    </xdr:from>
    <xdr:to>
      <xdr:col>52</xdr:col>
      <xdr:colOff>182880</xdr:colOff>
      <xdr:row>115</xdr:row>
      <xdr:rowOff>114300</xdr:rowOff>
    </xdr:to>
    <xdr:cxnSp macro="">
      <xdr:nvCxnSpPr>
        <xdr:cNvPr id="782" name="Straight Arrow Connector 781">
          <a:extLst>
            <a:ext uri="{FF2B5EF4-FFF2-40B4-BE49-F238E27FC236}">
              <a16:creationId xmlns:a16="http://schemas.microsoft.com/office/drawing/2014/main" id="{00000000-0008-0000-1700-00000E030000}"/>
            </a:ext>
          </a:extLst>
        </xdr:cNvPr>
        <xdr:cNvCxnSpPr/>
      </xdr:nvCxnSpPr>
      <xdr:spPr>
        <a:xfrm>
          <a:off x="21878670" y="1763839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115</xdr:row>
      <xdr:rowOff>99060</xdr:rowOff>
    </xdr:from>
    <xdr:to>
      <xdr:col>50</xdr:col>
      <xdr:colOff>533400</xdr:colOff>
      <xdr:row>115</xdr:row>
      <xdr:rowOff>100964</xdr:rowOff>
    </xdr:to>
    <xdr:cxnSp macro="">
      <xdr:nvCxnSpPr>
        <xdr:cNvPr id="783" name="Straight Arrow Connector 782">
          <a:extLst>
            <a:ext uri="{FF2B5EF4-FFF2-40B4-BE49-F238E27FC236}">
              <a16:creationId xmlns:a16="http://schemas.microsoft.com/office/drawing/2014/main" id="{00000000-0008-0000-1700-00000F030000}"/>
            </a:ext>
          </a:extLst>
        </xdr:cNvPr>
        <xdr:cNvCxnSpPr/>
      </xdr:nvCxnSpPr>
      <xdr:spPr>
        <a:xfrm>
          <a:off x="21006847"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116</xdr:row>
      <xdr:rowOff>106680</xdr:rowOff>
    </xdr:from>
    <xdr:to>
      <xdr:col>50</xdr:col>
      <xdr:colOff>68580</xdr:colOff>
      <xdr:row>116</xdr:row>
      <xdr:rowOff>108584</xdr:rowOff>
    </xdr:to>
    <xdr:cxnSp macro="">
      <xdr:nvCxnSpPr>
        <xdr:cNvPr id="784" name="Straight Arrow Connector 783">
          <a:extLst>
            <a:ext uri="{FF2B5EF4-FFF2-40B4-BE49-F238E27FC236}">
              <a16:creationId xmlns:a16="http://schemas.microsoft.com/office/drawing/2014/main" id="{00000000-0008-0000-1700-000010030000}"/>
            </a:ext>
          </a:extLst>
        </xdr:cNvPr>
        <xdr:cNvCxnSpPr/>
      </xdr:nvCxnSpPr>
      <xdr:spPr>
        <a:xfrm>
          <a:off x="20538885"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116</xdr:row>
      <xdr:rowOff>53340</xdr:rowOff>
    </xdr:from>
    <xdr:to>
      <xdr:col>51</xdr:col>
      <xdr:colOff>182880</xdr:colOff>
      <xdr:row>117</xdr:row>
      <xdr:rowOff>137160</xdr:rowOff>
    </xdr:to>
    <xdr:cxnSp macro="">
      <xdr:nvCxnSpPr>
        <xdr:cNvPr id="785" name="Straight Arrow Connector 784">
          <a:extLst>
            <a:ext uri="{FF2B5EF4-FFF2-40B4-BE49-F238E27FC236}">
              <a16:creationId xmlns:a16="http://schemas.microsoft.com/office/drawing/2014/main" id="{00000000-0008-0000-1700-000011030000}"/>
            </a:ext>
          </a:extLst>
        </xdr:cNvPr>
        <xdr:cNvCxnSpPr/>
      </xdr:nvCxnSpPr>
      <xdr:spPr>
        <a:xfrm>
          <a:off x="21566250"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118</xdr:row>
      <xdr:rowOff>22860</xdr:rowOff>
    </xdr:from>
    <xdr:to>
      <xdr:col>52</xdr:col>
      <xdr:colOff>198120</xdr:colOff>
      <xdr:row>118</xdr:row>
      <xdr:rowOff>24764</xdr:rowOff>
    </xdr:to>
    <xdr:cxnSp macro="">
      <xdr:nvCxnSpPr>
        <xdr:cNvPr id="786" name="Straight Arrow Connector 785">
          <a:extLst>
            <a:ext uri="{FF2B5EF4-FFF2-40B4-BE49-F238E27FC236}">
              <a16:creationId xmlns:a16="http://schemas.microsoft.com/office/drawing/2014/main" id="{00000000-0008-0000-1700-000012030000}"/>
            </a:ext>
          </a:extLst>
        </xdr:cNvPr>
        <xdr:cNvCxnSpPr/>
      </xdr:nvCxnSpPr>
      <xdr:spPr>
        <a:xfrm>
          <a:off x="21893910" y="1809090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116</xdr:row>
      <xdr:rowOff>7620</xdr:rowOff>
    </xdr:from>
    <xdr:to>
      <xdr:col>53</xdr:col>
      <xdr:colOff>381000</xdr:colOff>
      <xdr:row>116</xdr:row>
      <xdr:rowOff>152400</xdr:rowOff>
    </xdr:to>
    <xdr:sp macro="" textlink="">
      <xdr:nvSpPr>
        <xdr:cNvPr id="787" name="Right Arrow 786">
          <a:extLst>
            <a:ext uri="{FF2B5EF4-FFF2-40B4-BE49-F238E27FC236}">
              <a16:creationId xmlns:a16="http://schemas.microsoft.com/office/drawing/2014/main" id="{00000000-0008-0000-1700-000013030000}"/>
            </a:ext>
          </a:extLst>
        </xdr:cNvPr>
        <xdr:cNvSpPr/>
      </xdr:nvSpPr>
      <xdr:spPr>
        <a:xfrm>
          <a:off x="22616474"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377074</xdr:colOff>
      <xdr:row>117</xdr:row>
      <xdr:rowOff>117836</xdr:rowOff>
    </xdr:from>
    <xdr:to>
      <xdr:col>47</xdr:col>
      <xdr:colOff>491374</xdr:colOff>
      <xdr:row>120</xdr:row>
      <xdr:rowOff>49256</xdr:rowOff>
    </xdr:to>
    <xdr:sp macro="" textlink="">
      <xdr:nvSpPr>
        <xdr:cNvPr id="788" name="Flowchart: Document 787">
          <a:extLst>
            <a:ext uri="{FF2B5EF4-FFF2-40B4-BE49-F238E27FC236}">
              <a16:creationId xmlns:a16="http://schemas.microsoft.com/office/drawing/2014/main" id="{00000000-0008-0000-1700-000014030000}"/>
            </a:ext>
          </a:extLst>
        </xdr:cNvPr>
        <xdr:cNvSpPr/>
      </xdr:nvSpPr>
      <xdr:spPr>
        <a:xfrm>
          <a:off x="27039218" y="18005197"/>
          <a:ext cx="727043"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46</xdr:col>
      <xdr:colOff>372517</xdr:colOff>
      <xdr:row>113</xdr:row>
      <xdr:rowOff>133546</xdr:rowOff>
    </xdr:from>
    <xdr:to>
      <xdr:col>47</xdr:col>
      <xdr:colOff>455629</xdr:colOff>
      <xdr:row>116</xdr:row>
      <xdr:rowOff>157742</xdr:rowOff>
    </xdr:to>
    <xdr:sp macro="" textlink="">
      <xdr:nvSpPr>
        <xdr:cNvPr id="791" name="Rectangle 790">
          <a:extLst>
            <a:ext uri="{FF2B5EF4-FFF2-40B4-BE49-F238E27FC236}">
              <a16:creationId xmlns:a16="http://schemas.microsoft.com/office/drawing/2014/main" id="{00000000-0008-0000-1700-000017030000}"/>
            </a:ext>
          </a:extLst>
        </xdr:cNvPr>
        <xdr:cNvSpPr/>
      </xdr:nvSpPr>
      <xdr:spPr>
        <a:xfrm>
          <a:off x="27034661" y="17298185"/>
          <a:ext cx="695855" cy="56623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FRVLJ</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44</xdr:col>
      <xdr:colOff>267092</xdr:colOff>
      <xdr:row>112</xdr:row>
      <xdr:rowOff>109979</xdr:rowOff>
    </xdr:from>
    <xdr:to>
      <xdr:col>46</xdr:col>
      <xdr:colOff>94268</xdr:colOff>
      <xdr:row>115</xdr:row>
      <xdr:rowOff>133547</xdr:rowOff>
    </xdr:to>
    <xdr:sp macro="" textlink="">
      <xdr:nvSpPr>
        <xdr:cNvPr id="793" name="Rectangle 792">
          <a:extLst>
            <a:ext uri="{FF2B5EF4-FFF2-40B4-BE49-F238E27FC236}">
              <a16:creationId xmlns:a16="http://schemas.microsoft.com/office/drawing/2014/main" id="{00000000-0008-0000-1700-000019030000}"/>
            </a:ext>
          </a:extLst>
        </xdr:cNvPr>
        <xdr:cNvSpPr/>
      </xdr:nvSpPr>
      <xdr:spPr>
        <a:xfrm>
          <a:off x="25703752" y="17093938"/>
          <a:ext cx="1052660" cy="56560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44</xdr:col>
      <xdr:colOff>212103</xdr:colOff>
      <xdr:row>116</xdr:row>
      <xdr:rowOff>78556</xdr:rowOff>
    </xdr:from>
    <xdr:to>
      <xdr:col>46</xdr:col>
      <xdr:colOff>178482</xdr:colOff>
      <xdr:row>121</xdr:row>
      <xdr:rowOff>172825</xdr:rowOff>
    </xdr:to>
    <xdr:sp macro="" textlink="">
      <xdr:nvSpPr>
        <xdr:cNvPr id="794" name="Rectangle 793">
          <a:extLst>
            <a:ext uri="{FF2B5EF4-FFF2-40B4-BE49-F238E27FC236}">
              <a16:creationId xmlns:a16="http://schemas.microsoft.com/office/drawing/2014/main" id="{00000000-0008-0000-1700-00001A030000}"/>
            </a:ext>
          </a:extLst>
        </xdr:cNvPr>
        <xdr:cNvSpPr/>
      </xdr:nvSpPr>
      <xdr:spPr>
        <a:xfrm>
          <a:off x="25648763" y="17785236"/>
          <a:ext cx="1191863" cy="997671"/>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a:t>Accounting Generator</a:t>
          </a:r>
        </a:p>
      </xdr:txBody>
    </xdr:sp>
    <xdr:clientData/>
  </xdr:twoCellAnchor>
  <xdr:twoCellAnchor>
    <xdr:from>
      <xdr:col>44</xdr:col>
      <xdr:colOff>306371</xdr:colOff>
      <xdr:row>116</xdr:row>
      <xdr:rowOff>157114</xdr:rowOff>
    </xdr:from>
    <xdr:to>
      <xdr:col>46</xdr:col>
      <xdr:colOff>67009</xdr:colOff>
      <xdr:row>119</xdr:row>
      <xdr:rowOff>134253</xdr:rowOff>
    </xdr:to>
    <xdr:sp macro="" textlink="">
      <xdr:nvSpPr>
        <xdr:cNvPr id="795" name="Rectangle 794">
          <a:extLst>
            <a:ext uri="{FF2B5EF4-FFF2-40B4-BE49-F238E27FC236}">
              <a16:creationId xmlns:a16="http://schemas.microsoft.com/office/drawing/2014/main" id="{00000000-0008-0000-1700-00001B030000}"/>
            </a:ext>
          </a:extLst>
        </xdr:cNvPr>
        <xdr:cNvSpPr/>
      </xdr:nvSpPr>
      <xdr:spPr>
        <a:xfrm>
          <a:off x="25743031" y="17863794"/>
          <a:ext cx="986122" cy="519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44</xdr:col>
      <xdr:colOff>344609</xdr:colOff>
      <xdr:row>114</xdr:row>
      <xdr:rowOff>48174</xdr:rowOff>
    </xdr:from>
    <xdr:to>
      <xdr:col>45</xdr:col>
      <xdr:colOff>600979</xdr:colOff>
      <xdr:row>115</xdr:row>
      <xdr:rowOff>27514</xdr:rowOff>
    </xdr:to>
    <xdr:sp macro="" textlink="">
      <xdr:nvSpPr>
        <xdr:cNvPr id="796" name="Rectangle 795">
          <a:extLst>
            <a:ext uri="{FF2B5EF4-FFF2-40B4-BE49-F238E27FC236}">
              <a16:creationId xmlns:a16="http://schemas.microsoft.com/office/drawing/2014/main" id="{00000000-0008-0000-1700-00001C030000}"/>
            </a:ext>
          </a:extLst>
        </xdr:cNvPr>
        <xdr:cNvSpPr/>
      </xdr:nvSpPr>
      <xdr:spPr>
        <a:xfrm>
          <a:off x="25781269" y="17393494"/>
          <a:ext cx="869112" cy="160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89358</xdr:colOff>
      <xdr:row>115</xdr:row>
      <xdr:rowOff>27927</xdr:rowOff>
    </xdr:from>
    <xdr:to>
      <xdr:col>45</xdr:col>
      <xdr:colOff>224319</xdr:colOff>
      <xdr:row>116</xdr:row>
      <xdr:rowOff>162024</xdr:rowOff>
    </xdr:to>
    <xdr:sp macro="" textlink="">
      <xdr:nvSpPr>
        <xdr:cNvPr id="797" name="Right Arrow 796">
          <a:extLst>
            <a:ext uri="{FF2B5EF4-FFF2-40B4-BE49-F238E27FC236}">
              <a16:creationId xmlns:a16="http://schemas.microsoft.com/office/drawing/2014/main" id="{00000000-0008-0000-1700-00001D030000}"/>
            </a:ext>
          </a:extLst>
        </xdr:cNvPr>
        <xdr:cNvSpPr/>
      </xdr:nvSpPr>
      <xdr:spPr>
        <a:xfrm rot="5400000">
          <a:off x="26048852" y="17643835"/>
          <a:ext cx="314777"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47134</xdr:colOff>
      <xdr:row>118</xdr:row>
      <xdr:rowOff>117837</xdr:rowOff>
    </xdr:from>
    <xdr:to>
      <xdr:col>46</xdr:col>
      <xdr:colOff>439918</xdr:colOff>
      <xdr:row>119</xdr:row>
      <xdr:rowOff>79972</xdr:rowOff>
    </xdr:to>
    <xdr:sp macro="" textlink="">
      <xdr:nvSpPr>
        <xdr:cNvPr id="798" name="Right Arrow 797">
          <a:extLst>
            <a:ext uri="{FF2B5EF4-FFF2-40B4-BE49-F238E27FC236}">
              <a16:creationId xmlns:a16="http://schemas.microsoft.com/office/drawing/2014/main" id="{00000000-0008-0000-1700-00001E030000}"/>
            </a:ext>
          </a:extLst>
        </xdr:cNvPr>
        <xdr:cNvSpPr/>
      </xdr:nvSpPr>
      <xdr:spPr>
        <a:xfrm>
          <a:off x="26709278" y="18185878"/>
          <a:ext cx="392784" cy="14281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46428</xdr:colOff>
      <xdr:row>116</xdr:row>
      <xdr:rowOff>86411</xdr:rowOff>
    </xdr:from>
    <xdr:to>
      <xdr:col>47</xdr:col>
      <xdr:colOff>172825</xdr:colOff>
      <xdr:row>117</xdr:row>
      <xdr:rowOff>180679</xdr:rowOff>
    </xdr:to>
    <xdr:sp macro="" textlink="">
      <xdr:nvSpPr>
        <xdr:cNvPr id="799" name="Right Arrow 798">
          <a:extLst>
            <a:ext uri="{FF2B5EF4-FFF2-40B4-BE49-F238E27FC236}">
              <a16:creationId xmlns:a16="http://schemas.microsoft.com/office/drawing/2014/main" id="{00000000-0008-0000-1700-00001F030000}"/>
            </a:ext>
          </a:extLst>
        </xdr:cNvPr>
        <xdr:cNvSpPr/>
      </xdr:nvSpPr>
      <xdr:spPr>
        <a:xfrm rot="16200000">
          <a:off x="27247039" y="17867367"/>
          <a:ext cx="274949" cy="12639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392784</xdr:colOff>
      <xdr:row>114</xdr:row>
      <xdr:rowOff>172824</xdr:rowOff>
    </xdr:from>
    <xdr:to>
      <xdr:col>49</xdr:col>
      <xdr:colOff>54990</xdr:colOff>
      <xdr:row>115</xdr:row>
      <xdr:rowOff>150671</xdr:rowOff>
    </xdr:to>
    <xdr:sp macro="" textlink="">
      <xdr:nvSpPr>
        <xdr:cNvPr id="800" name="Right Arrow 799">
          <a:extLst>
            <a:ext uri="{FF2B5EF4-FFF2-40B4-BE49-F238E27FC236}">
              <a16:creationId xmlns:a16="http://schemas.microsoft.com/office/drawing/2014/main" id="{00000000-0008-0000-1700-000020030000}"/>
            </a:ext>
          </a:extLst>
        </xdr:cNvPr>
        <xdr:cNvSpPr/>
      </xdr:nvSpPr>
      <xdr:spPr>
        <a:xfrm>
          <a:off x="27667671" y="17518144"/>
          <a:ext cx="887690" cy="15852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565608</xdr:colOff>
      <xdr:row>114</xdr:row>
      <xdr:rowOff>7856</xdr:rowOff>
    </xdr:from>
    <xdr:to>
      <xdr:col>48</xdr:col>
      <xdr:colOff>489408</xdr:colOff>
      <xdr:row>116</xdr:row>
      <xdr:rowOff>119957</xdr:rowOff>
    </xdr:to>
    <xdr:sp macro="" textlink="">
      <xdr:nvSpPr>
        <xdr:cNvPr id="802" name="Flowchart: Document 801">
          <a:extLst>
            <a:ext uri="{FF2B5EF4-FFF2-40B4-BE49-F238E27FC236}">
              <a16:creationId xmlns:a16="http://schemas.microsoft.com/office/drawing/2014/main" id="{00000000-0008-0000-1700-000022030000}"/>
            </a:ext>
          </a:extLst>
        </xdr:cNvPr>
        <xdr:cNvSpPr/>
      </xdr:nvSpPr>
      <xdr:spPr>
        <a:xfrm>
          <a:off x="27840495" y="17353176"/>
          <a:ext cx="5365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58</xdr:col>
      <xdr:colOff>342900</xdr:colOff>
      <xdr:row>2</xdr:row>
      <xdr:rowOff>0</xdr:rowOff>
    </xdr:from>
    <xdr:to>
      <xdr:col>60</xdr:col>
      <xdr:colOff>312420</xdr:colOff>
      <xdr:row>8</xdr:row>
      <xdr:rowOff>152400</xdr:rowOff>
    </xdr:to>
    <xdr:sp macro="" textlink="">
      <xdr:nvSpPr>
        <xdr:cNvPr id="803" name="Rectangle 802">
          <a:extLst>
            <a:ext uri="{FF2B5EF4-FFF2-40B4-BE49-F238E27FC236}">
              <a16:creationId xmlns:a16="http://schemas.microsoft.com/office/drawing/2014/main" id="{00000000-0008-0000-1700-000023030000}"/>
            </a:ext>
          </a:extLst>
        </xdr:cNvPr>
        <xdr:cNvSpPr/>
      </xdr:nvSpPr>
      <xdr:spPr>
        <a:xfrm>
          <a:off x="982980" y="84124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63</xdr:col>
      <xdr:colOff>312185</xdr:colOff>
      <xdr:row>1</xdr:row>
      <xdr:rowOff>30715</xdr:rowOff>
    </xdr:from>
    <xdr:to>
      <xdr:col>64</xdr:col>
      <xdr:colOff>540785</xdr:colOff>
      <xdr:row>3</xdr:row>
      <xdr:rowOff>167875</xdr:rowOff>
    </xdr:to>
    <xdr:sp macro="" textlink="">
      <xdr:nvSpPr>
        <xdr:cNvPr id="804" name="Flowchart: Magnetic Disk 803">
          <a:extLst>
            <a:ext uri="{FF2B5EF4-FFF2-40B4-BE49-F238E27FC236}">
              <a16:creationId xmlns:a16="http://schemas.microsoft.com/office/drawing/2014/main" id="{00000000-0008-0000-1700-000024030000}"/>
            </a:ext>
          </a:extLst>
        </xdr:cNvPr>
        <xdr:cNvSpPr/>
      </xdr:nvSpPr>
      <xdr:spPr>
        <a:xfrm>
          <a:off x="37084577" y="211395"/>
          <a:ext cx="841342"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65</xdr:col>
      <xdr:colOff>22860</xdr:colOff>
      <xdr:row>2</xdr:row>
      <xdr:rowOff>0</xdr:rowOff>
    </xdr:from>
    <xdr:to>
      <xdr:col>66</xdr:col>
      <xdr:colOff>586740</xdr:colOff>
      <xdr:row>8</xdr:row>
      <xdr:rowOff>144780</xdr:rowOff>
    </xdr:to>
    <xdr:sp macro="" textlink="">
      <xdr:nvSpPr>
        <xdr:cNvPr id="805" name="Rectangle 804">
          <a:extLst>
            <a:ext uri="{FF2B5EF4-FFF2-40B4-BE49-F238E27FC236}">
              <a16:creationId xmlns:a16="http://schemas.microsoft.com/office/drawing/2014/main" id="{00000000-0008-0000-1700-000025030000}"/>
            </a:ext>
          </a:extLst>
        </xdr:cNvPr>
        <xdr:cNvSpPr/>
      </xdr:nvSpPr>
      <xdr:spPr>
        <a:xfrm>
          <a:off x="4930140" y="841248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63</xdr:col>
      <xdr:colOff>320276</xdr:colOff>
      <xdr:row>4</xdr:row>
      <xdr:rowOff>99766</xdr:rowOff>
    </xdr:from>
    <xdr:to>
      <xdr:col>64</xdr:col>
      <xdr:colOff>434576</xdr:colOff>
      <xdr:row>7</xdr:row>
      <xdr:rowOff>31186</xdr:rowOff>
    </xdr:to>
    <xdr:sp macro="" textlink="">
      <xdr:nvSpPr>
        <xdr:cNvPr id="806" name="Flowchart: Document 805">
          <a:extLst>
            <a:ext uri="{FF2B5EF4-FFF2-40B4-BE49-F238E27FC236}">
              <a16:creationId xmlns:a16="http://schemas.microsoft.com/office/drawing/2014/main" id="{00000000-0008-0000-1700-000026030000}"/>
            </a:ext>
          </a:extLst>
        </xdr:cNvPr>
        <xdr:cNvSpPr/>
      </xdr:nvSpPr>
      <xdr:spPr>
        <a:xfrm>
          <a:off x="37092668" y="822488"/>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67</xdr:col>
      <xdr:colOff>465056</xdr:colOff>
      <xdr:row>2</xdr:row>
      <xdr:rowOff>154521</xdr:rowOff>
    </xdr:from>
    <xdr:to>
      <xdr:col>69</xdr:col>
      <xdr:colOff>84056</xdr:colOff>
      <xdr:row>7</xdr:row>
      <xdr:rowOff>154521</xdr:rowOff>
    </xdr:to>
    <xdr:sp macro="" textlink="">
      <xdr:nvSpPr>
        <xdr:cNvPr id="807" name="Flowchart: Magnetic Disk 806">
          <a:extLst>
            <a:ext uri="{FF2B5EF4-FFF2-40B4-BE49-F238E27FC236}">
              <a16:creationId xmlns:a16="http://schemas.microsoft.com/office/drawing/2014/main" id="{00000000-0008-0000-1700-000027030000}"/>
            </a:ext>
          </a:extLst>
        </xdr:cNvPr>
        <xdr:cNvSpPr/>
      </xdr:nvSpPr>
      <xdr:spPr>
        <a:xfrm>
          <a:off x="39688417" y="515882"/>
          <a:ext cx="844484" cy="90340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58</xdr:col>
      <xdr:colOff>430530</xdr:colOff>
      <xdr:row>3</xdr:row>
      <xdr:rowOff>64770</xdr:rowOff>
    </xdr:from>
    <xdr:to>
      <xdr:col>59</xdr:col>
      <xdr:colOff>186690</xdr:colOff>
      <xdr:row>8</xdr:row>
      <xdr:rowOff>30480</xdr:rowOff>
    </xdr:to>
    <xdr:sp macro="" textlink="">
      <xdr:nvSpPr>
        <xdr:cNvPr id="808" name="Rectangle 807">
          <a:extLst>
            <a:ext uri="{FF2B5EF4-FFF2-40B4-BE49-F238E27FC236}">
              <a16:creationId xmlns:a16="http://schemas.microsoft.com/office/drawing/2014/main" id="{00000000-0008-0000-1700-000028030000}"/>
            </a:ext>
          </a:extLst>
        </xdr:cNvPr>
        <xdr:cNvSpPr/>
      </xdr:nvSpPr>
      <xdr:spPr>
        <a:xfrm rot="16200000">
          <a:off x="813435" y="89173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59</xdr:col>
      <xdr:colOff>350520</xdr:colOff>
      <xdr:row>3</xdr:row>
      <xdr:rowOff>68580</xdr:rowOff>
    </xdr:from>
    <xdr:to>
      <xdr:col>60</xdr:col>
      <xdr:colOff>228600</xdr:colOff>
      <xdr:row>8</xdr:row>
      <xdr:rowOff>34290</xdr:rowOff>
    </xdr:to>
    <xdr:sp macro="" textlink="">
      <xdr:nvSpPr>
        <xdr:cNvPr id="809" name="Rectangle 808">
          <a:extLst>
            <a:ext uri="{FF2B5EF4-FFF2-40B4-BE49-F238E27FC236}">
              <a16:creationId xmlns:a16="http://schemas.microsoft.com/office/drawing/2014/main" id="{00000000-0008-0000-1700-000029030000}"/>
            </a:ext>
          </a:extLst>
        </xdr:cNvPr>
        <xdr:cNvSpPr/>
      </xdr:nvSpPr>
      <xdr:spPr>
        <a:xfrm rot="16200000">
          <a:off x="1403985" y="88601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65</xdr:col>
      <xdr:colOff>151929</xdr:colOff>
      <xdr:row>4</xdr:row>
      <xdr:rowOff>108093</xdr:rowOff>
    </xdr:from>
    <xdr:to>
      <xdr:col>66</xdr:col>
      <xdr:colOff>422439</xdr:colOff>
      <xdr:row>6</xdr:row>
      <xdr:rowOff>108094</xdr:rowOff>
    </xdr:to>
    <xdr:sp macro="" textlink="">
      <xdr:nvSpPr>
        <xdr:cNvPr id="810" name="Rectangle 809">
          <a:extLst>
            <a:ext uri="{FF2B5EF4-FFF2-40B4-BE49-F238E27FC236}">
              <a16:creationId xmlns:a16="http://schemas.microsoft.com/office/drawing/2014/main" id="{00000000-0008-0000-1700-00002A030000}"/>
            </a:ext>
          </a:extLst>
        </xdr:cNvPr>
        <xdr:cNvSpPr/>
      </xdr:nvSpPr>
      <xdr:spPr>
        <a:xfrm>
          <a:off x="38149805" y="830815"/>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AEB to Oracle</a:t>
          </a:r>
        </a:p>
      </xdr:txBody>
    </xdr:sp>
    <xdr:clientData/>
  </xdr:twoCellAnchor>
  <xdr:twoCellAnchor>
    <xdr:from>
      <xdr:col>59</xdr:col>
      <xdr:colOff>99060</xdr:colOff>
      <xdr:row>5</xdr:row>
      <xdr:rowOff>53340</xdr:rowOff>
    </xdr:from>
    <xdr:to>
      <xdr:col>59</xdr:col>
      <xdr:colOff>457200</xdr:colOff>
      <xdr:row>6</xdr:row>
      <xdr:rowOff>38100</xdr:rowOff>
    </xdr:to>
    <xdr:sp macro="" textlink="">
      <xdr:nvSpPr>
        <xdr:cNvPr id="811" name="Right Arrow 810">
          <a:extLst>
            <a:ext uri="{FF2B5EF4-FFF2-40B4-BE49-F238E27FC236}">
              <a16:creationId xmlns:a16="http://schemas.microsoft.com/office/drawing/2014/main" id="{00000000-0008-0000-1700-00002B030000}"/>
            </a:ext>
          </a:extLst>
        </xdr:cNvPr>
        <xdr:cNvSpPr/>
      </xdr:nvSpPr>
      <xdr:spPr>
        <a:xfrm>
          <a:off x="1348740" y="9014460"/>
          <a:ext cx="35814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295295</xdr:colOff>
      <xdr:row>5</xdr:row>
      <xdr:rowOff>34801</xdr:rowOff>
    </xdr:from>
    <xdr:to>
      <xdr:col>67</xdr:col>
      <xdr:colOff>508655</xdr:colOff>
      <xdr:row>6</xdr:row>
      <xdr:rowOff>27182</xdr:rowOff>
    </xdr:to>
    <xdr:sp macro="" textlink="">
      <xdr:nvSpPr>
        <xdr:cNvPr id="812" name="Right Arrow 811">
          <a:extLst>
            <a:ext uri="{FF2B5EF4-FFF2-40B4-BE49-F238E27FC236}">
              <a16:creationId xmlns:a16="http://schemas.microsoft.com/office/drawing/2014/main" id="{00000000-0008-0000-1700-00002C030000}"/>
            </a:ext>
          </a:extLst>
        </xdr:cNvPr>
        <xdr:cNvSpPr/>
      </xdr:nvSpPr>
      <xdr:spPr>
        <a:xfrm>
          <a:off x="38905914" y="938203"/>
          <a:ext cx="826102" cy="1730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335044</xdr:colOff>
      <xdr:row>5</xdr:row>
      <xdr:rowOff>26473</xdr:rowOff>
    </xdr:from>
    <xdr:to>
      <xdr:col>65</xdr:col>
      <xdr:colOff>281704</xdr:colOff>
      <xdr:row>6</xdr:row>
      <xdr:rowOff>18854</xdr:rowOff>
    </xdr:to>
    <xdr:sp macro="" textlink="">
      <xdr:nvSpPr>
        <xdr:cNvPr id="813" name="Right Arrow 812">
          <a:extLst>
            <a:ext uri="{FF2B5EF4-FFF2-40B4-BE49-F238E27FC236}">
              <a16:creationId xmlns:a16="http://schemas.microsoft.com/office/drawing/2014/main" id="{00000000-0008-0000-1700-00002D030000}"/>
            </a:ext>
          </a:extLst>
        </xdr:cNvPr>
        <xdr:cNvSpPr/>
      </xdr:nvSpPr>
      <xdr:spPr>
        <a:xfrm>
          <a:off x="37720178" y="929875"/>
          <a:ext cx="559402" cy="1730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99060</xdr:colOff>
      <xdr:row>2</xdr:row>
      <xdr:rowOff>15240</xdr:rowOff>
    </xdr:from>
    <xdr:to>
      <xdr:col>63</xdr:col>
      <xdr:colOff>129540</xdr:colOff>
      <xdr:row>8</xdr:row>
      <xdr:rowOff>160020</xdr:rowOff>
    </xdr:to>
    <xdr:sp macro="" textlink="">
      <xdr:nvSpPr>
        <xdr:cNvPr id="814" name="Rectangle 813">
          <a:extLst>
            <a:ext uri="{FF2B5EF4-FFF2-40B4-BE49-F238E27FC236}">
              <a16:creationId xmlns:a16="http://schemas.microsoft.com/office/drawing/2014/main" id="{00000000-0008-0000-1700-00002E030000}"/>
            </a:ext>
          </a:extLst>
        </xdr:cNvPr>
        <xdr:cNvSpPr/>
      </xdr:nvSpPr>
      <xdr:spPr>
        <a:xfrm>
          <a:off x="3177540" y="8427720"/>
          <a:ext cx="6400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60</xdr:col>
      <xdr:colOff>449580</xdr:colOff>
      <xdr:row>4</xdr:row>
      <xdr:rowOff>114300</xdr:rowOff>
    </xdr:from>
    <xdr:to>
      <xdr:col>61</xdr:col>
      <xdr:colOff>563880</xdr:colOff>
      <xdr:row>7</xdr:row>
      <xdr:rowOff>45720</xdr:rowOff>
    </xdr:to>
    <xdr:sp macro="" textlink="">
      <xdr:nvSpPr>
        <xdr:cNvPr id="815" name="Flowchart: Document 814">
          <a:extLst>
            <a:ext uri="{FF2B5EF4-FFF2-40B4-BE49-F238E27FC236}">
              <a16:creationId xmlns:a16="http://schemas.microsoft.com/office/drawing/2014/main" id="{00000000-0008-0000-1700-00002F030000}"/>
            </a:ext>
          </a:extLst>
        </xdr:cNvPr>
        <xdr:cNvSpPr/>
      </xdr:nvSpPr>
      <xdr:spPr>
        <a:xfrm>
          <a:off x="2308860" y="88925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GL Extract</a:t>
          </a:r>
        </a:p>
      </xdr:txBody>
    </xdr:sp>
    <xdr:clientData/>
  </xdr:twoCellAnchor>
  <xdr:twoCellAnchor>
    <xdr:from>
      <xdr:col>62</xdr:col>
      <xdr:colOff>137161</xdr:colOff>
      <xdr:row>3</xdr:row>
      <xdr:rowOff>30480</xdr:rowOff>
    </xdr:from>
    <xdr:to>
      <xdr:col>63</xdr:col>
      <xdr:colOff>91441</xdr:colOff>
      <xdr:row>4</xdr:row>
      <xdr:rowOff>137160</xdr:rowOff>
    </xdr:to>
    <xdr:sp macro="" textlink="">
      <xdr:nvSpPr>
        <xdr:cNvPr id="816" name="Rectangle 815">
          <a:extLst>
            <a:ext uri="{FF2B5EF4-FFF2-40B4-BE49-F238E27FC236}">
              <a16:creationId xmlns:a16="http://schemas.microsoft.com/office/drawing/2014/main" id="{00000000-0008-0000-1700-000030030000}"/>
            </a:ext>
          </a:extLst>
        </xdr:cNvPr>
        <xdr:cNvSpPr/>
      </xdr:nvSpPr>
      <xdr:spPr>
        <a:xfrm>
          <a:off x="3215641" y="862584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non-DBD</a:t>
          </a:r>
        </a:p>
      </xdr:txBody>
    </xdr:sp>
    <xdr:clientData/>
  </xdr:twoCellAnchor>
  <xdr:twoCellAnchor>
    <xdr:from>
      <xdr:col>62</xdr:col>
      <xdr:colOff>137160</xdr:colOff>
      <xdr:row>5</xdr:row>
      <xdr:rowOff>7620</xdr:rowOff>
    </xdr:from>
    <xdr:to>
      <xdr:col>63</xdr:col>
      <xdr:colOff>91440</xdr:colOff>
      <xdr:row>6</xdr:row>
      <xdr:rowOff>114300</xdr:rowOff>
    </xdr:to>
    <xdr:sp macro="" textlink="">
      <xdr:nvSpPr>
        <xdr:cNvPr id="817" name="Rectangle 816">
          <a:extLst>
            <a:ext uri="{FF2B5EF4-FFF2-40B4-BE49-F238E27FC236}">
              <a16:creationId xmlns:a16="http://schemas.microsoft.com/office/drawing/2014/main" id="{00000000-0008-0000-1700-000031030000}"/>
            </a:ext>
          </a:extLst>
        </xdr:cNvPr>
        <xdr:cNvSpPr/>
      </xdr:nvSpPr>
      <xdr:spPr>
        <a:xfrm>
          <a:off x="3215640" y="896874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DBD</a:t>
          </a:r>
        </a:p>
      </xdr:txBody>
    </xdr:sp>
    <xdr:clientData/>
  </xdr:twoCellAnchor>
  <xdr:twoCellAnchor>
    <xdr:from>
      <xdr:col>62</xdr:col>
      <xdr:colOff>144780</xdr:colOff>
      <xdr:row>6</xdr:row>
      <xdr:rowOff>167640</xdr:rowOff>
    </xdr:from>
    <xdr:to>
      <xdr:col>63</xdr:col>
      <xdr:colOff>99060</xdr:colOff>
      <xdr:row>8</xdr:row>
      <xdr:rowOff>91440</xdr:rowOff>
    </xdr:to>
    <xdr:sp macro="" textlink="">
      <xdr:nvSpPr>
        <xdr:cNvPr id="818" name="Rectangle 817">
          <a:extLst>
            <a:ext uri="{FF2B5EF4-FFF2-40B4-BE49-F238E27FC236}">
              <a16:creationId xmlns:a16="http://schemas.microsoft.com/office/drawing/2014/main" id="{00000000-0008-0000-1700-000032030000}"/>
            </a:ext>
          </a:extLst>
        </xdr:cNvPr>
        <xdr:cNvSpPr/>
      </xdr:nvSpPr>
      <xdr:spPr>
        <a:xfrm>
          <a:off x="3223260" y="931164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CDS</a:t>
          </a:r>
        </a:p>
      </xdr:txBody>
    </xdr:sp>
    <xdr:clientData/>
  </xdr:twoCellAnchor>
  <xdr:twoCellAnchor>
    <xdr:from>
      <xdr:col>60</xdr:col>
      <xdr:colOff>182880</xdr:colOff>
      <xdr:row>5</xdr:row>
      <xdr:rowOff>83820</xdr:rowOff>
    </xdr:from>
    <xdr:to>
      <xdr:col>60</xdr:col>
      <xdr:colOff>487680</xdr:colOff>
      <xdr:row>6</xdr:row>
      <xdr:rowOff>38100</xdr:rowOff>
    </xdr:to>
    <xdr:sp macro="" textlink="">
      <xdr:nvSpPr>
        <xdr:cNvPr id="819" name="Right Arrow 818">
          <a:extLst>
            <a:ext uri="{FF2B5EF4-FFF2-40B4-BE49-F238E27FC236}">
              <a16:creationId xmlns:a16="http://schemas.microsoft.com/office/drawing/2014/main" id="{00000000-0008-0000-1700-000033030000}"/>
            </a:ext>
          </a:extLst>
        </xdr:cNvPr>
        <xdr:cNvSpPr/>
      </xdr:nvSpPr>
      <xdr:spPr>
        <a:xfrm>
          <a:off x="2042160" y="904494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464820</xdr:colOff>
      <xdr:row>5</xdr:row>
      <xdr:rowOff>45720</xdr:rowOff>
    </xdr:from>
    <xdr:to>
      <xdr:col>62</xdr:col>
      <xdr:colOff>91440</xdr:colOff>
      <xdr:row>6</xdr:row>
      <xdr:rowOff>15240</xdr:rowOff>
    </xdr:to>
    <xdr:sp macro="" textlink="">
      <xdr:nvSpPr>
        <xdr:cNvPr id="820" name="Right Arrow 819">
          <a:extLst>
            <a:ext uri="{FF2B5EF4-FFF2-40B4-BE49-F238E27FC236}">
              <a16:creationId xmlns:a16="http://schemas.microsoft.com/office/drawing/2014/main" id="{00000000-0008-0000-1700-000034030000}"/>
            </a:ext>
          </a:extLst>
        </xdr:cNvPr>
        <xdr:cNvSpPr/>
      </xdr:nvSpPr>
      <xdr:spPr>
        <a:xfrm>
          <a:off x="2933700" y="900684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152164</xdr:colOff>
      <xdr:row>5</xdr:row>
      <xdr:rowOff>70466</xdr:rowOff>
    </xdr:from>
    <xdr:to>
      <xdr:col>63</xdr:col>
      <xdr:colOff>388384</xdr:colOff>
      <xdr:row>6</xdr:row>
      <xdr:rowOff>42186</xdr:rowOff>
    </xdr:to>
    <xdr:sp macro="" textlink="">
      <xdr:nvSpPr>
        <xdr:cNvPr id="821" name="Right Arrow 820">
          <a:extLst>
            <a:ext uri="{FF2B5EF4-FFF2-40B4-BE49-F238E27FC236}">
              <a16:creationId xmlns:a16="http://schemas.microsoft.com/office/drawing/2014/main" id="{00000000-0008-0000-1700-000035030000}"/>
            </a:ext>
          </a:extLst>
        </xdr:cNvPr>
        <xdr:cNvSpPr/>
      </xdr:nvSpPr>
      <xdr:spPr>
        <a:xfrm>
          <a:off x="36924556" y="973868"/>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128597</xdr:colOff>
      <xdr:row>2</xdr:row>
      <xdr:rowOff>29773</xdr:rowOff>
    </xdr:from>
    <xdr:to>
      <xdr:col>63</xdr:col>
      <xdr:colOff>364817</xdr:colOff>
      <xdr:row>2</xdr:row>
      <xdr:rowOff>179973</xdr:rowOff>
    </xdr:to>
    <xdr:sp macro="" textlink="">
      <xdr:nvSpPr>
        <xdr:cNvPr id="822" name="Right Arrow 821">
          <a:extLst>
            <a:ext uri="{FF2B5EF4-FFF2-40B4-BE49-F238E27FC236}">
              <a16:creationId xmlns:a16="http://schemas.microsoft.com/office/drawing/2014/main" id="{00000000-0008-0000-1700-000036030000}"/>
            </a:ext>
          </a:extLst>
        </xdr:cNvPr>
        <xdr:cNvSpPr/>
      </xdr:nvSpPr>
      <xdr:spPr>
        <a:xfrm>
          <a:off x="36900989" y="391134"/>
          <a:ext cx="236220" cy="1502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15</xdr:row>
      <xdr:rowOff>164969</xdr:rowOff>
    </xdr:from>
    <xdr:to>
      <xdr:col>68</xdr:col>
      <xdr:colOff>60410</xdr:colOff>
      <xdr:row>22</xdr:row>
      <xdr:rowOff>129069</xdr:rowOff>
    </xdr:to>
    <xdr:sp macro="" textlink="">
      <xdr:nvSpPr>
        <xdr:cNvPr id="823" name="Rectangle 822">
          <a:extLst>
            <a:ext uri="{FF2B5EF4-FFF2-40B4-BE49-F238E27FC236}">
              <a16:creationId xmlns:a16="http://schemas.microsoft.com/office/drawing/2014/main" id="{00000000-0008-0000-1700-000037030000}"/>
            </a:ext>
          </a:extLst>
        </xdr:cNvPr>
        <xdr:cNvSpPr/>
      </xdr:nvSpPr>
      <xdr:spPr>
        <a:xfrm>
          <a:off x="37429833" y="2875175"/>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15</xdr:row>
      <xdr:rowOff>114300</xdr:rowOff>
    </xdr:from>
    <xdr:to>
      <xdr:col>69</xdr:col>
      <xdr:colOff>517689</xdr:colOff>
      <xdr:row>21</xdr:row>
      <xdr:rowOff>137160</xdr:rowOff>
    </xdr:to>
    <xdr:sp macro="" textlink="">
      <xdr:nvSpPr>
        <xdr:cNvPr id="824" name="Flowchart: Magnetic Disk 823">
          <a:extLst>
            <a:ext uri="{FF2B5EF4-FFF2-40B4-BE49-F238E27FC236}">
              <a16:creationId xmlns:a16="http://schemas.microsoft.com/office/drawing/2014/main" id="{00000000-0008-0000-1700-000038030000}"/>
            </a:ext>
          </a:extLst>
        </xdr:cNvPr>
        <xdr:cNvSpPr/>
      </xdr:nvSpPr>
      <xdr:spPr>
        <a:xfrm>
          <a:off x="40109480" y="2824506"/>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17</xdr:row>
      <xdr:rowOff>13827</xdr:rowOff>
    </xdr:from>
    <xdr:to>
      <xdr:col>64</xdr:col>
      <xdr:colOff>472911</xdr:colOff>
      <xdr:row>21</xdr:row>
      <xdr:rowOff>160217</xdr:rowOff>
    </xdr:to>
    <xdr:sp macro="" textlink="">
      <xdr:nvSpPr>
        <xdr:cNvPr id="825" name="Rectangle 824">
          <a:extLst>
            <a:ext uri="{FF2B5EF4-FFF2-40B4-BE49-F238E27FC236}">
              <a16:creationId xmlns:a16="http://schemas.microsoft.com/office/drawing/2014/main" id="{00000000-0008-0000-1700-000039030000}"/>
            </a:ext>
          </a:extLst>
        </xdr:cNvPr>
        <xdr:cNvSpPr/>
      </xdr:nvSpPr>
      <xdr:spPr>
        <a:xfrm rot="16200000">
          <a:off x="37224898" y="3337070"/>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17</xdr:row>
      <xdr:rowOff>21446</xdr:rowOff>
    </xdr:from>
    <xdr:to>
      <xdr:col>65</xdr:col>
      <xdr:colOff>351228</xdr:colOff>
      <xdr:row>21</xdr:row>
      <xdr:rowOff>167836</xdr:rowOff>
    </xdr:to>
    <xdr:sp macro="" textlink="">
      <xdr:nvSpPr>
        <xdr:cNvPr id="826" name="Rectangle 825">
          <a:extLst>
            <a:ext uri="{FF2B5EF4-FFF2-40B4-BE49-F238E27FC236}">
              <a16:creationId xmlns:a16="http://schemas.microsoft.com/office/drawing/2014/main" id="{00000000-0008-0000-1700-00003A030000}"/>
            </a:ext>
          </a:extLst>
        </xdr:cNvPr>
        <xdr:cNvSpPr/>
      </xdr:nvSpPr>
      <xdr:spPr>
        <a:xfrm rot="16200000">
          <a:off x="37714386" y="3343117"/>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17</xdr:row>
      <xdr:rowOff>27397</xdr:rowOff>
    </xdr:from>
    <xdr:to>
      <xdr:col>67</xdr:col>
      <xdr:colOff>28988</xdr:colOff>
      <xdr:row>19</xdr:row>
      <xdr:rowOff>105501</xdr:rowOff>
    </xdr:to>
    <xdr:sp macro="" textlink="">
      <xdr:nvSpPr>
        <xdr:cNvPr id="827" name="Rectangle 826">
          <a:extLst>
            <a:ext uri="{FF2B5EF4-FFF2-40B4-BE49-F238E27FC236}">
              <a16:creationId xmlns:a16="http://schemas.microsoft.com/office/drawing/2014/main" id="{00000000-0008-0000-1700-00003B030000}"/>
            </a:ext>
          </a:extLst>
        </xdr:cNvPr>
        <xdr:cNvSpPr/>
      </xdr:nvSpPr>
      <xdr:spPr>
        <a:xfrm>
          <a:off x="38458160" y="3098964"/>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19</xdr:row>
      <xdr:rowOff>156406</xdr:rowOff>
    </xdr:from>
    <xdr:to>
      <xdr:col>67</xdr:col>
      <xdr:colOff>52084</xdr:colOff>
      <xdr:row>21</xdr:row>
      <xdr:rowOff>156406</xdr:rowOff>
    </xdr:to>
    <xdr:sp macro="" textlink="">
      <xdr:nvSpPr>
        <xdr:cNvPr id="828" name="Rectangle 827">
          <a:extLst>
            <a:ext uri="{FF2B5EF4-FFF2-40B4-BE49-F238E27FC236}">
              <a16:creationId xmlns:a16="http://schemas.microsoft.com/office/drawing/2014/main" id="{00000000-0008-0000-1700-00003C030000}"/>
            </a:ext>
          </a:extLst>
        </xdr:cNvPr>
        <xdr:cNvSpPr/>
      </xdr:nvSpPr>
      <xdr:spPr>
        <a:xfrm>
          <a:off x="38456491" y="358933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17</xdr:row>
      <xdr:rowOff>5735</xdr:rowOff>
    </xdr:from>
    <xdr:to>
      <xdr:col>67</xdr:col>
      <xdr:colOff>580535</xdr:colOff>
      <xdr:row>21</xdr:row>
      <xdr:rowOff>152125</xdr:rowOff>
    </xdr:to>
    <xdr:sp macro="" textlink="">
      <xdr:nvSpPr>
        <xdr:cNvPr id="829" name="Rectangle 828">
          <a:extLst>
            <a:ext uri="{FF2B5EF4-FFF2-40B4-BE49-F238E27FC236}">
              <a16:creationId xmlns:a16="http://schemas.microsoft.com/office/drawing/2014/main" id="{00000000-0008-0000-1700-00003D030000}"/>
            </a:ext>
          </a:extLst>
        </xdr:cNvPr>
        <xdr:cNvSpPr/>
      </xdr:nvSpPr>
      <xdr:spPr>
        <a:xfrm rot="16200000">
          <a:off x="39132648" y="3290878"/>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18</xdr:row>
      <xdr:rowOff>18128</xdr:rowOff>
    </xdr:from>
    <xdr:to>
      <xdr:col>67</xdr:col>
      <xdr:colOff>261437</xdr:colOff>
      <xdr:row>18</xdr:row>
      <xdr:rowOff>20032</xdr:rowOff>
    </xdr:to>
    <xdr:cxnSp macro="">
      <xdr:nvCxnSpPr>
        <xdr:cNvPr id="830" name="Straight Arrow Connector 829">
          <a:extLst>
            <a:ext uri="{FF2B5EF4-FFF2-40B4-BE49-F238E27FC236}">
              <a16:creationId xmlns:a16="http://schemas.microsoft.com/office/drawing/2014/main" id="{00000000-0008-0000-1700-00003E030000}"/>
            </a:ext>
          </a:extLst>
        </xdr:cNvPr>
        <xdr:cNvCxnSpPr/>
      </xdr:nvCxnSpPr>
      <xdr:spPr>
        <a:xfrm>
          <a:off x="39161144" y="327037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17</xdr:row>
      <xdr:rowOff>146194</xdr:rowOff>
    </xdr:from>
    <xdr:to>
      <xdr:col>65</xdr:col>
      <xdr:colOff>611957</xdr:colOff>
      <xdr:row>17</xdr:row>
      <xdr:rowOff>148098</xdr:rowOff>
    </xdr:to>
    <xdr:cxnSp macro="">
      <xdr:nvCxnSpPr>
        <xdr:cNvPr id="831" name="Straight Arrow Connector 830">
          <a:extLst>
            <a:ext uri="{FF2B5EF4-FFF2-40B4-BE49-F238E27FC236}">
              <a16:creationId xmlns:a16="http://schemas.microsoft.com/office/drawing/2014/main" id="{00000000-0008-0000-1700-00003F030000}"/>
            </a:ext>
          </a:extLst>
        </xdr:cNvPr>
        <xdr:cNvCxnSpPr/>
      </xdr:nvCxnSpPr>
      <xdr:spPr>
        <a:xfrm>
          <a:off x="38289322" y="3217761"/>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19</xdr:row>
      <xdr:rowOff>67401</xdr:rowOff>
    </xdr:from>
    <xdr:to>
      <xdr:col>65</xdr:col>
      <xdr:colOff>60725</xdr:colOff>
      <xdr:row>19</xdr:row>
      <xdr:rowOff>69305</xdr:rowOff>
    </xdr:to>
    <xdr:cxnSp macro="">
      <xdr:nvCxnSpPr>
        <xdr:cNvPr id="832" name="Straight Arrow Connector 831">
          <a:extLst>
            <a:ext uri="{FF2B5EF4-FFF2-40B4-BE49-F238E27FC236}">
              <a16:creationId xmlns:a16="http://schemas.microsoft.com/office/drawing/2014/main" id="{00000000-0008-0000-1700-000040030000}"/>
            </a:ext>
          </a:extLst>
        </xdr:cNvPr>
        <xdr:cNvCxnSpPr/>
      </xdr:nvCxnSpPr>
      <xdr:spPr>
        <a:xfrm>
          <a:off x="37734947" y="3500329"/>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19</xdr:row>
      <xdr:rowOff>6206</xdr:rowOff>
    </xdr:from>
    <xdr:to>
      <xdr:col>66</xdr:col>
      <xdr:colOff>292860</xdr:colOff>
      <xdr:row>20</xdr:row>
      <xdr:rowOff>90027</xdr:rowOff>
    </xdr:to>
    <xdr:cxnSp macro="">
      <xdr:nvCxnSpPr>
        <xdr:cNvPr id="833" name="Straight Arrow Connector 832">
          <a:extLst>
            <a:ext uri="{FF2B5EF4-FFF2-40B4-BE49-F238E27FC236}">
              <a16:creationId xmlns:a16="http://schemas.microsoft.com/office/drawing/2014/main" id="{00000000-0008-0000-1700-000041030000}"/>
            </a:ext>
          </a:extLst>
        </xdr:cNvPr>
        <xdr:cNvCxnSpPr/>
      </xdr:nvCxnSpPr>
      <xdr:spPr>
        <a:xfrm>
          <a:off x="38880147" y="3439134"/>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21</xdr:row>
      <xdr:rowOff>54282</xdr:rowOff>
    </xdr:from>
    <xdr:to>
      <xdr:col>67</xdr:col>
      <xdr:colOff>245254</xdr:colOff>
      <xdr:row>21</xdr:row>
      <xdr:rowOff>56186</xdr:rowOff>
    </xdr:to>
    <xdr:cxnSp macro="">
      <xdr:nvCxnSpPr>
        <xdr:cNvPr id="834" name="Straight Arrow Connector 833">
          <a:extLst>
            <a:ext uri="{FF2B5EF4-FFF2-40B4-BE49-F238E27FC236}">
              <a16:creationId xmlns:a16="http://schemas.microsoft.com/office/drawing/2014/main" id="{00000000-0008-0000-1700-000042030000}"/>
            </a:ext>
          </a:extLst>
        </xdr:cNvPr>
        <xdr:cNvCxnSpPr/>
      </xdr:nvCxnSpPr>
      <xdr:spPr>
        <a:xfrm>
          <a:off x="39144961" y="384857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18</xdr:row>
      <xdr:rowOff>164733</xdr:rowOff>
    </xdr:from>
    <xdr:to>
      <xdr:col>68</xdr:col>
      <xdr:colOff>357432</xdr:colOff>
      <xdr:row>19</xdr:row>
      <xdr:rowOff>128832</xdr:rowOff>
    </xdr:to>
    <xdr:sp macro="" textlink="">
      <xdr:nvSpPr>
        <xdr:cNvPr id="835" name="Right Arrow 834">
          <a:extLst>
            <a:ext uri="{FF2B5EF4-FFF2-40B4-BE49-F238E27FC236}">
              <a16:creationId xmlns:a16="http://schemas.microsoft.com/office/drawing/2014/main" id="{00000000-0008-0000-1700-000043030000}"/>
            </a:ext>
          </a:extLst>
        </xdr:cNvPr>
        <xdr:cNvSpPr/>
      </xdr:nvSpPr>
      <xdr:spPr>
        <a:xfrm>
          <a:off x="39796824" y="341698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392783</xdr:colOff>
      <xdr:row>18</xdr:row>
      <xdr:rowOff>117835</xdr:rowOff>
    </xdr:from>
    <xdr:to>
      <xdr:col>63</xdr:col>
      <xdr:colOff>420670</xdr:colOff>
      <xdr:row>21</xdr:row>
      <xdr:rowOff>49255</xdr:rowOff>
    </xdr:to>
    <xdr:sp macro="" textlink="">
      <xdr:nvSpPr>
        <xdr:cNvPr id="836" name="Flowchart: Document 835">
          <a:extLst>
            <a:ext uri="{FF2B5EF4-FFF2-40B4-BE49-F238E27FC236}">
              <a16:creationId xmlns:a16="http://schemas.microsoft.com/office/drawing/2014/main" id="{00000000-0008-0000-1700-000044030000}"/>
            </a:ext>
          </a:extLst>
        </xdr:cNvPr>
        <xdr:cNvSpPr/>
      </xdr:nvSpPr>
      <xdr:spPr>
        <a:xfrm>
          <a:off x="36552432" y="3189402"/>
          <a:ext cx="640630"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63</xdr:col>
      <xdr:colOff>306371</xdr:colOff>
      <xdr:row>19</xdr:row>
      <xdr:rowOff>125691</xdr:rowOff>
    </xdr:from>
    <xdr:to>
      <xdr:col>64</xdr:col>
      <xdr:colOff>77770</xdr:colOff>
      <xdr:row>20</xdr:row>
      <xdr:rowOff>87590</xdr:rowOff>
    </xdr:to>
    <xdr:sp macro="" textlink="">
      <xdr:nvSpPr>
        <xdr:cNvPr id="837" name="Right Arrow 836">
          <a:extLst>
            <a:ext uri="{FF2B5EF4-FFF2-40B4-BE49-F238E27FC236}">
              <a16:creationId xmlns:a16="http://schemas.microsoft.com/office/drawing/2014/main" id="{00000000-0008-0000-1700-000045030000}"/>
            </a:ext>
          </a:extLst>
        </xdr:cNvPr>
        <xdr:cNvSpPr/>
      </xdr:nvSpPr>
      <xdr:spPr>
        <a:xfrm>
          <a:off x="37078763" y="3377938"/>
          <a:ext cx="384141"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392784</xdr:colOff>
      <xdr:row>15</xdr:row>
      <xdr:rowOff>70701</xdr:rowOff>
    </xdr:from>
    <xdr:to>
      <xdr:col>64</xdr:col>
      <xdr:colOff>8643</xdr:colOff>
      <xdr:row>18</xdr:row>
      <xdr:rowOff>27181</xdr:rowOff>
    </xdr:to>
    <xdr:sp macro="" textlink="">
      <xdr:nvSpPr>
        <xdr:cNvPr id="844" name="Flowchart: Magnetic Disk 843">
          <a:extLst>
            <a:ext uri="{FF2B5EF4-FFF2-40B4-BE49-F238E27FC236}">
              <a16:creationId xmlns:a16="http://schemas.microsoft.com/office/drawing/2014/main" id="{00000000-0008-0000-1700-00004C030000}"/>
            </a:ext>
          </a:extLst>
        </xdr:cNvPr>
        <xdr:cNvSpPr/>
      </xdr:nvSpPr>
      <xdr:spPr>
        <a:xfrm>
          <a:off x="36552433" y="2600227"/>
          <a:ext cx="841344"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16</xdr:row>
      <xdr:rowOff>54990</xdr:rowOff>
    </xdr:from>
    <xdr:to>
      <xdr:col>62</xdr:col>
      <xdr:colOff>195450</xdr:colOff>
      <xdr:row>23</xdr:row>
      <xdr:rowOff>19090</xdr:rowOff>
    </xdr:to>
    <xdr:sp macro="" textlink="">
      <xdr:nvSpPr>
        <xdr:cNvPr id="845" name="Rectangle 844">
          <a:extLst>
            <a:ext uri="{FF2B5EF4-FFF2-40B4-BE49-F238E27FC236}">
              <a16:creationId xmlns:a16="http://schemas.microsoft.com/office/drawing/2014/main" id="{00000000-0008-0000-1700-00004D030000}"/>
            </a:ext>
          </a:extLst>
        </xdr:cNvPr>
        <xdr:cNvSpPr/>
      </xdr:nvSpPr>
      <xdr:spPr>
        <a:xfrm>
          <a:off x="35696166" y="2945877"/>
          <a:ext cx="643222" cy="122886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17</xdr:row>
      <xdr:rowOff>86412</xdr:rowOff>
    </xdr:from>
    <xdr:to>
      <xdr:col>62</xdr:col>
      <xdr:colOff>158528</xdr:colOff>
      <xdr:row>19</xdr:row>
      <xdr:rowOff>12412</xdr:rowOff>
    </xdr:to>
    <xdr:sp macro="" textlink="">
      <xdr:nvSpPr>
        <xdr:cNvPr id="846" name="Rectangle 845">
          <a:extLst>
            <a:ext uri="{FF2B5EF4-FFF2-40B4-BE49-F238E27FC236}">
              <a16:creationId xmlns:a16="http://schemas.microsoft.com/office/drawing/2014/main" id="{00000000-0008-0000-1700-00004E030000}"/>
            </a:ext>
          </a:extLst>
        </xdr:cNvPr>
        <xdr:cNvSpPr/>
      </xdr:nvSpPr>
      <xdr:spPr>
        <a:xfrm>
          <a:off x="35735444" y="3157979"/>
          <a:ext cx="567022" cy="287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non-DBD</a:t>
          </a:r>
        </a:p>
      </xdr:txBody>
    </xdr:sp>
    <xdr:clientData/>
  </xdr:twoCellAnchor>
  <xdr:twoCellAnchor>
    <xdr:from>
      <xdr:col>61</xdr:col>
      <xdr:colOff>204248</xdr:colOff>
      <xdr:row>19</xdr:row>
      <xdr:rowOff>78557</xdr:rowOff>
    </xdr:from>
    <xdr:to>
      <xdr:col>62</xdr:col>
      <xdr:colOff>158528</xdr:colOff>
      <xdr:row>21</xdr:row>
      <xdr:rowOff>4556</xdr:rowOff>
    </xdr:to>
    <xdr:sp macro="" textlink="">
      <xdr:nvSpPr>
        <xdr:cNvPr id="847" name="Rectangle 846">
          <a:extLst>
            <a:ext uri="{FF2B5EF4-FFF2-40B4-BE49-F238E27FC236}">
              <a16:creationId xmlns:a16="http://schemas.microsoft.com/office/drawing/2014/main" id="{00000000-0008-0000-1700-00004F030000}"/>
            </a:ext>
          </a:extLst>
        </xdr:cNvPr>
        <xdr:cNvSpPr/>
      </xdr:nvSpPr>
      <xdr:spPr>
        <a:xfrm>
          <a:off x="35735444" y="3511485"/>
          <a:ext cx="567022" cy="287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DBD</a:t>
          </a:r>
        </a:p>
      </xdr:txBody>
    </xdr:sp>
    <xdr:clientData/>
  </xdr:twoCellAnchor>
  <xdr:twoCellAnchor>
    <xdr:from>
      <xdr:col>61</xdr:col>
      <xdr:colOff>204248</xdr:colOff>
      <xdr:row>21</xdr:row>
      <xdr:rowOff>47134</xdr:rowOff>
    </xdr:from>
    <xdr:to>
      <xdr:col>62</xdr:col>
      <xdr:colOff>158528</xdr:colOff>
      <xdr:row>22</xdr:row>
      <xdr:rowOff>151615</xdr:rowOff>
    </xdr:to>
    <xdr:sp macro="" textlink="">
      <xdr:nvSpPr>
        <xdr:cNvPr id="848" name="Rectangle 847">
          <a:extLst>
            <a:ext uri="{FF2B5EF4-FFF2-40B4-BE49-F238E27FC236}">
              <a16:creationId xmlns:a16="http://schemas.microsoft.com/office/drawing/2014/main" id="{00000000-0008-0000-1700-000050030000}"/>
            </a:ext>
          </a:extLst>
        </xdr:cNvPr>
        <xdr:cNvSpPr/>
      </xdr:nvSpPr>
      <xdr:spPr>
        <a:xfrm>
          <a:off x="35735444" y="3841423"/>
          <a:ext cx="567022" cy="2851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CDS</a:t>
          </a:r>
        </a:p>
      </xdr:txBody>
    </xdr:sp>
    <xdr:clientData/>
  </xdr:twoCellAnchor>
  <xdr:twoCellAnchor>
    <xdr:from>
      <xdr:col>62</xdr:col>
      <xdr:colOff>204247</xdr:colOff>
      <xdr:row>19</xdr:row>
      <xdr:rowOff>102125</xdr:rowOff>
    </xdr:from>
    <xdr:to>
      <xdr:col>62</xdr:col>
      <xdr:colOff>440467</xdr:colOff>
      <xdr:row>20</xdr:row>
      <xdr:rowOff>73844</xdr:rowOff>
    </xdr:to>
    <xdr:sp macro="" textlink="">
      <xdr:nvSpPr>
        <xdr:cNvPr id="849" name="Right Arrow 848">
          <a:extLst>
            <a:ext uri="{FF2B5EF4-FFF2-40B4-BE49-F238E27FC236}">
              <a16:creationId xmlns:a16="http://schemas.microsoft.com/office/drawing/2014/main" id="{00000000-0008-0000-1700-000051030000}"/>
            </a:ext>
          </a:extLst>
        </xdr:cNvPr>
        <xdr:cNvSpPr/>
      </xdr:nvSpPr>
      <xdr:spPr>
        <a:xfrm>
          <a:off x="36363896" y="3354372"/>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212104</xdr:colOff>
      <xdr:row>16</xdr:row>
      <xdr:rowOff>86414</xdr:rowOff>
    </xdr:from>
    <xdr:to>
      <xdr:col>62</xdr:col>
      <xdr:colOff>448324</xdr:colOff>
      <xdr:row>17</xdr:row>
      <xdr:rowOff>58132</xdr:rowOff>
    </xdr:to>
    <xdr:sp macro="" textlink="">
      <xdr:nvSpPr>
        <xdr:cNvPr id="850" name="Right Arrow 849">
          <a:extLst>
            <a:ext uri="{FF2B5EF4-FFF2-40B4-BE49-F238E27FC236}">
              <a16:creationId xmlns:a16="http://schemas.microsoft.com/office/drawing/2014/main" id="{00000000-0008-0000-1700-000052030000}"/>
            </a:ext>
          </a:extLst>
        </xdr:cNvPr>
        <xdr:cNvSpPr/>
      </xdr:nvSpPr>
      <xdr:spPr>
        <a:xfrm>
          <a:off x="36371753" y="2796620"/>
          <a:ext cx="236220" cy="152399"/>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18</xdr:row>
      <xdr:rowOff>62845</xdr:rowOff>
    </xdr:from>
    <xdr:to>
      <xdr:col>61</xdr:col>
      <xdr:colOff>12177</xdr:colOff>
      <xdr:row>20</xdr:row>
      <xdr:rowOff>174945</xdr:rowOff>
    </xdr:to>
    <xdr:sp macro="" textlink="">
      <xdr:nvSpPr>
        <xdr:cNvPr id="851" name="Flowchart: Document 850">
          <a:extLst>
            <a:ext uri="{FF2B5EF4-FFF2-40B4-BE49-F238E27FC236}">
              <a16:creationId xmlns:a16="http://schemas.microsoft.com/office/drawing/2014/main" id="{00000000-0008-0000-1700-000053030000}"/>
            </a:ext>
          </a:extLst>
        </xdr:cNvPr>
        <xdr:cNvSpPr/>
      </xdr:nvSpPr>
      <xdr:spPr>
        <a:xfrm>
          <a:off x="34816331" y="3315092"/>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GL Extract</a:t>
          </a:r>
        </a:p>
      </xdr:txBody>
    </xdr:sp>
    <xdr:clientData/>
  </xdr:twoCellAnchor>
  <xdr:twoCellAnchor>
    <xdr:from>
      <xdr:col>57</xdr:col>
      <xdr:colOff>54990</xdr:colOff>
      <xdr:row>16</xdr:row>
      <xdr:rowOff>7856</xdr:rowOff>
    </xdr:from>
    <xdr:to>
      <xdr:col>59</xdr:col>
      <xdr:colOff>346593</xdr:colOff>
      <xdr:row>22</xdr:row>
      <xdr:rowOff>160256</xdr:rowOff>
    </xdr:to>
    <xdr:sp macro="" textlink="">
      <xdr:nvSpPr>
        <xdr:cNvPr id="854" name="Rectangle 853">
          <a:extLst>
            <a:ext uri="{FF2B5EF4-FFF2-40B4-BE49-F238E27FC236}">
              <a16:creationId xmlns:a16="http://schemas.microsoft.com/office/drawing/2014/main" id="{00000000-0008-0000-1700-000056030000}"/>
            </a:ext>
          </a:extLst>
        </xdr:cNvPr>
        <xdr:cNvSpPr/>
      </xdr:nvSpPr>
      <xdr:spPr>
        <a:xfrm>
          <a:off x="33465155" y="2718062"/>
          <a:ext cx="1202861"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20</xdr:row>
      <xdr:rowOff>108704</xdr:rowOff>
    </xdr:from>
    <xdr:to>
      <xdr:col>59</xdr:col>
      <xdr:colOff>186945</xdr:colOff>
      <xdr:row>22</xdr:row>
      <xdr:rowOff>116244</xdr:rowOff>
    </xdr:to>
    <xdr:sp macro="" textlink="">
      <xdr:nvSpPr>
        <xdr:cNvPr id="856" name="Rectangle 855">
          <a:extLst>
            <a:ext uri="{FF2B5EF4-FFF2-40B4-BE49-F238E27FC236}">
              <a16:creationId xmlns:a16="http://schemas.microsoft.com/office/drawing/2014/main" id="{00000000-0008-0000-1700-000058030000}"/>
            </a:ext>
          </a:extLst>
        </xdr:cNvPr>
        <xdr:cNvSpPr/>
      </xdr:nvSpPr>
      <xdr:spPr>
        <a:xfrm>
          <a:off x="33631400" y="3541632"/>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17</xdr:row>
      <xdr:rowOff>71308</xdr:rowOff>
    </xdr:from>
    <xdr:to>
      <xdr:col>59</xdr:col>
      <xdr:colOff>177206</xdr:colOff>
      <xdr:row>20</xdr:row>
      <xdr:rowOff>20091</xdr:rowOff>
    </xdr:to>
    <xdr:sp macro="" textlink="">
      <xdr:nvSpPr>
        <xdr:cNvPr id="857" name="Rectangle 856">
          <a:extLst>
            <a:ext uri="{FF2B5EF4-FFF2-40B4-BE49-F238E27FC236}">
              <a16:creationId xmlns:a16="http://schemas.microsoft.com/office/drawing/2014/main" id="{00000000-0008-0000-1700-000059030000}"/>
            </a:ext>
          </a:extLst>
        </xdr:cNvPr>
        <xdr:cNvSpPr/>
      </xdr:nvSpPr>
      <xdr:spPr>
        <a:xfrm>
          <a:off x="33621661" y="2962195"/>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xdr:col>
      <xdr:colOff>68580</xdr:colOff>
      <xdr:row>131</xdr:row>
      <xdr:rowOff>22860</xdr:rowOff>
    </xdr:from>
    <xdr:to>
      <xdr:col>3</xdr:col>
      <xdr:colOff>327660</xdr:colOff>
      <xdr:row>137</xdr:row>
      <xdr:rowOff>175260</xdr:rowOff>
    </xdr:to>
    <xdr:sp macro="" textlink="">
      <xdr:nvSpPr>
        <xdr:cNvPr id="637" name="Rectangle 636">
          <a:extLst>
            <a:ext uri="{FF2B5EF4-FFF2-40B4-BE49-F238E27FC236}">
              <a16:creationId xmlns:a16="http://schemas.microsoft.com/office/drawing/2014/main" id="{00000000-0008-0000-1700-00007D020000}"/>
            </a:ext>
          </a:extLst>
        </xdr:cNvPr>
        <xdr:cNvSpPr/>
      </xdr:nvSpPr>
      <xdr:spPr>
        <a:xfrm>
          <a:off x="225693" y="17187499"/>
          <a:ext cx="119390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441960</xdr:colOff>
      <xdr:row>134</xdr:row>
      <xdr:rowOff>175260</xdr:rowOff>
    </xdr:from>
    <xdr:to>
      <xdr:col>5</xdr:col>
      <xdr:colOff>60960</xdr:colOff>
      <xdr:row>137</xdr:row>
      <xdr:rowOff>83820</xdr:rowOff>
    </xdr:to>
    <xdr:sp macro="" textlink="">
      <xdr:nvSpPr>
        <xdr:cNvPr id="739" name="Flowchart: Magnetic Disk 738">
          <a:extLst>
            <a:ext uri="{FF2B5EF4-FFF2-40B4-BE49-F238E27FC236}">
              <a16:creationId xmlns:a16="http://schemas.microsoft.com/office/drawing/2014/main" id="{00000000-0008-0000-1700-0000E3020000}"/>
            </a:ext>
          </a:extLst>
        </xdr:cNvPr>
        <xdr:cNvSpPr/>
      </xdr:nvSpPr>
      <xdr:spPr>
        <a:xfrm>
          <a:off x="1533898" y="17881940"/>
          <a:ext cx="844485" cy="45060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131</xdr:row>
      <xdr:rowOff>0</xdr:rowOff>
    </xdr:from>
    <xdr:to>
      <xdr:col>10</xdr:col>
      <xdr:colOff>586740</xdr:colOff>
      <xdr:row>137</xdr:row>
      <xdr:rowOff>144780</xdr:rowOff>
    </xdr:to>
    <xdr:sp macro="" textlink="">
      <xdr:nvSpPr>
        <xdr:cNvPr id="744" name="Rectangle 743">
          <a:extLst>
            <a:ext uri="{FF2B5EF4-FFF2-40B4-BE49-F238E27FC236}">
              <a16:creationId xmlns:a16="http://schemas.microsoft.com/office/drawing/2014/main" id="{00000000-0008-0000-1700-0000E8020000}"/>
            </a:ext>
          </a:extLst>
        </xdr:cNvPr>
        <xdr:cNvSpPr/>
      </xdr:nvSpPr>
      <xdr:spPr>
        <a:xfrm>
          <a:off x="3516905"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131</xdr:row>
      <xdr:rowOff>114300</xdr:rowOff>
    </xdr:from>
    <xdr:to>
      <xdr:col>12</xdr:col>
      <xdr:colOff>533400</xdr:colOff>
      <xdr:row>137</xdr:row>
      <xdr:rowOff>137160</xdr:rowOff>
    </xdr:to>
    <xdr:sp macro="" textlink="">
      <xdr:nvSpPr>
        <xdr:cNvPr id="745" name="Flowchart: Magnetic Disk 744">
          <a:extLst>
            <a:ext uri="{FF2B5EF4-FFF2-40B4-BE49-F238E27FC236}">
              <a16:creationId xmlns:a16="http://schemas.microsoft.com/office/drawing/2014/main" id="{00000000-0008-0000-1700-0000E9020000}"/>
            </a:ext>
          </a:extLst>
        </xdr:cNvPr>
        <xdr:cNvSpPr/>
      </xdr:nvSpPr>
      <xdr:spPr>
        <a:xfrm>
          <a:off x="6298676" y="17278939"/>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xdr:col>
      <xdr:colOff>211455</xdr:colOff>
      <xdr:row>132</xdr:row>
      <xdr:rowOff>85725</xdr:rowOff>
    </xdr:from>
    <xdr:to>
      <xdr:col>3</xdr:col>
      <xdr:colOff>161925</xdr:colOff>
      <xdr:row>134</xdr:row>
      <xdr:rowOff>85725</xdr:rowOff>
    </xdr:to>
    <xdr:sp macro="" textlink="">
      <xdr:nvSpPr>
        <xdr:cNvPr id="771" name="Rectangle 770">
          <a:extLst>
            <a:ext uri="{FF2B5EF4-FFF2-40B4-BE49-F238E27FC236}">
              <a16:creationId xmlns:a16="http://schemas.microsoft.com/office/drawing/2014/main" id="{00000000-0008-0000-1700-000003030000}"/>
            </a:ext>
          </a:extLst>
        </xdr:cNvPr>
        <xdr:cNvSpPr/>
      </xdr:nvSpPr>
      <xdr:spPr>
        <a:xfrm>
          <a:off x="368568" y="17431045"/>
          <a:ext cx="88529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xdr:col>
      <xdr:colOff>222885</xdr:colOff>
      <xdr:row>134</xdr:row>
      <xdr:rowOff>173355</xdr:rowOff>
    </xdr:from>
    <xdr:to>
      <xdr:col>3</xdr:col>
      <xdr:colOff>173355</xdr:colOff>
      <xdr:row>137</xdr:row>
      <xdr:rowOff>112395</xdr:rowOff>
    </xdr:to>
    <xdr:sp macro="" textlink="">
      <xdr:nvSpPr>
        <xdr:cNvPr id="774" name="Rectangle 773">
          <a:extLst>
            <a:ext uri="{FF2B5EF4-FFF2-40B4-BE49-F238E27FC236}">
              <a16:creationId xmlns:a16="http://schemas.microsoft.com/office/drawing/2014/main" id="{00000000-0008-0000-1700-000006030000}"/>
            </a:ext>
          </a:extLst>
        </xdr:cNvPr>
        <xdr:cNvSpPr/>
      </xdr:nvSpPr>
      <xdr:spPr>
        <a:xfrm>
          <a:off x="379998" y="17880035"/>
          <a:ext cx="88529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xdr:col>
      <xdr:colOff>259080</xdr:colOff>
      <xdr:row>133</xdr:row>
      <xdr:rowOff>152400</xdr:rowOff>
    </xdr:from>
    <xdr:to>
      <xdr:col>2</xdr:col>
      <xdr:colOff>396240</xdr:colOff>
      <xdr:row>135</xdr:row>
      <xdr:rowOff>91440</xdr:rowOff>
    </xdr:to>
    <xdr:sp macro="" textlink="">
      <xdr:nvSpPr>
        <xdr:cNvPr id="775" name="Right Arrow 774">
          <a:extLst>
            <a:ext uri="{FF2B5EF4-FFF2-40B4-BE49-F238E27FC236}">
              <a16:creationId xmlns:a16="http://schemas.microsoft.com/office/drawing/2014/main" id="{00000000-0008-0000-1700-000007030000}"/>
            </a:ext>
          </a:extLst>
        </xdr:cNvPr>
        <xdr:cNvSpPr/>
      </xdr:nvSpPr>
      <xdr:spPr>
        <a:xfrm rot="5400000">
          <a:off x="656655" y="17760021"/>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91440</xdr:colOff>
      <xdr:row>135</xdr:row>
      <xdr:rowOff>175260</xdr:rowOff>
    </xdr:from>
    <xdr:to>
      <xdr:col>3</xdr:col>
      <xdr:colOff>533400</xdr:colOff>
      <xdr:row>136</xdr:row>
      <xdr:rowOff>129540</xdr:rowOff>
    </xdr:to>
    <xdr:sp macro="" textlink="">
      <xdr:nvSpPr>
        <xdr:cNvPr id="776" name="Right Arrow 775">
          <a:extLst>
            <a:ext uri="{FF2B5EF4-FFF2-40B4-BE49-F238E27FC236}">
              <a16:creationId xmlns:a16="http://schemas.microsoft.com/office/drawing/2014/main" id="{00000000-0008-0000-1700-000008030000}"/>
            </a:ext>
          </a:extLst>
        </xdr:cNvPr>
        <xdr:cNvSpPr/>
      </xdr:nvSpPr>
      <xdr:spPr>
        <a:xfrm>
          <a:off x="1183378" y="18062621"/>
          <a:ext cx="441960"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132</xdr:row>
      <xdr:rowOff>60960</xdr:rowOff>
    </xdr:from>
    <xdr:to>
      <xdr:col>7</xdr:col>
      <xdr:colOff>457200</xdr:colOff>
      <xdr:row>137</xdr:row>
      <xdr:rowOff>26670</xdr:rowOff>
    </xdr:to>
    <xdr:sp macro="" textlink="">
      <xdr:nvSpPr>
        <xdr:cNvPr id="789" name="Rectangle 788">
          <a:extLst>
            <a:ext uri="{FF2B5EF4-FFF2-40B4-BE49-F238E27FC236}">
              <a16:creationId xmlns:a16="http://schemas.microsoft.com/office/drawing/2014/main" id="{00000000-0008-0000-1700-000015030000}"/>
            </a:ext>
          </a:extLst>
        </xdr:cNvPr>
        <xdr:cNvSpPr/>
      </xdr:nvSpPr>
      <xdr:spPr>
        <a:xfrm rot="16200000">
          <a:off x="3382671"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132</xdr:row>
      <xdr:rowOff>68580</xdr:rowOff>
    </xdr:from>
    <xdr:to>
      <xdr:col>8</xdr:col>
      <xdr:colOff>327660</xdr:colOff>
      <xdr:row>137</xdr:row>
      <xdr:rowOff>34290</xdr:rowOff>
    </xdr:to>
    <xdr:sp macro="" textlink="">
      <xdr:nvSpPr>
        <xdr:cNvPr id="790" name="Rectangle 789">
          <a:extLst>
            <a:ext uri="{FF2B5EF4-FFF2-40B4-BE49-F238E27FC236}">
              <a16:creationId xmlns:a16="http://schemas.microsoft.com/office/drawing/2014/main" id="{00000000-0008-0000-1700-000016030000}"/>
            </a:ext>
          </a:extLst>
        </xdr:cNvPr>
        <xdr:cNvSpPr/>
      </xdr:nvSpPr>
      <xdr:spPr>
        <a:xfrm rot="16200000">
          <a:off x="3864302"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132</xdr:row>
      <xdr:rowOff>66674</xdr:rowOff>
    </xdr:from>
    <xdr:to>
      <xdr:col>9</xdr:col>
      <xdr:colOff>586740</xdr:colOff>
      <xdr:row>134</xdr:row>
      <xdr:rowOff>144779</xdr:rowOff>
    </xdr:to>
    <xdr:sp macro="" textlink="">
      <xdr:nvSpPr>
        <xdr:cNvPr id="792" name="Rectangle 791">
          <a:extLst>
            <a:ext uri="{FF2B5EF4-FFF2-40B4-BE49-F238E27FC236}">
              <a16:creationId xmlns:a16="http://schemas.microsoft.com/office/drawing/2014/main" id="{00000000-0008-0000-1700-000018030000}"/>
            </a:ext>
          </a:extLst>
        </xdr:cNvPr>
        <xdr:cNvSpPr/>
      </xdr:nvSpPr>
      <xdr:spPr>
        <a:xfrm>
          <a:off x="4576654" y="17411994"/>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135</xdr:row>
      <xdr:rowOff>22860</xdr:rowOff>
    </xdr:from>
    <xdr:to>
      <xdr:col>9</xdr:col>
      <xdr:colOff>601980</xdr:colOff>
      <xdr:row>137</xdr:row>
      <xdr:rowOff>22860</xdr:rowOff>
    </xdr:to>
    <xdr:sp macro="" textlink="">
      <xdr:nvSpPr>
        <xdr:cNvPr id="801" name="Rectangle 800">
          <a:extLst>
            <a:ext uri="{FF2B5EF4-FFF2-40B4-BE49-F238E27FC236}">
              <a16:creationId xmlns:a16="http://schemas.microsoft.com/office/drawing/2014/main" id="{00000000-0008-0000-1700-000021030000}"/>
            </a:ext>
          </a:extLst>
        </xdr:cNvPr>
        <xdr:cNvSpPr/>
      </xdr:nvSpPr>
      <xdr:spPr>
        <a:xfrm>
          <a:off x="4567129" y="17910221"/>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132</xdr:row>
      <xdr:rowOff>68580</xdr:rowOff>
    </xdr:from>
    <xdr:to>
      <xdr:col>10</xdr:col>
      <xdr:colOff>533400</xdr:colOff>
      <xdr:row>137</xdr:row>
      <xdr:rowOff>34290</xdr:rowOff>
    </xdr:to>
    <xdr:sp macro="" textlink="">
      <xdr:nvSpPr>
        <xdr:cNvPr id="838" name="Rectangle 837">
          <a:extLst>
            <a:ext uri="{FF2B5EF4-FFF2-40B4-BE49-F238E27FC236}">
              <a16:creationId xmlns:a16="http://schemas.microsoft.com/office/drawing/2014/main" id="{00000000-0008-0000-1700-000046030000}"/>
            </a:ext>
          </a:extLst>
        </xdr:cNvPr>
        <xdr:cNvSpPr/>
      </xdr:nvSpPr>
      <xdr:spPr>
        <a:xfrm rot="16200000">
          <a:off x="5258998"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133</xdr:row>
      <xdr:rowOff>112396</xdr:rowOff>
    </xdr:from>
    <xdr:to>
      <xdr:col>10</xdr:col>
      <xdr:colOff>182880</xdr:colOff>
      <xdr:row>133</xdr:row>
      <xdr:rowOff>114300</xdr:rowOff>
    </xdr:to>
    <xdr:cxnSp macro="">
      <xdr:nvCxnSpPr>
        <xdr:cNvPr id="839" name="Straight Arrow Connector 838">
          <a:extLst>
            <a:ext uri="{FF2B5EF4-FFF2-40B4-BE49-F238E27FC236}">
              <a16:creationId xmlns:a16="http://schemas.microsoft.com/office/drawing/2014/main" id="{00000000-0008-0000-1700-000047030000}"/>
            </a:ext>
          </a:extLst>
        </xdr:cNvPr>
        <xdr:cNvCxnSpPr/>
      </xdr:nvCxnSpPr>
      <xdr:spPr>
        <a:xfrm>
          <a:off x="5256072" y="1763839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133</xdr:row>
      <xdr:rowOff>99060</xdr:rowOff>
    </xdr:from>
    <xdr:to>
      <xdr:col>8</xdr:col>
      <xdr:colOff>533400</xdr:colOff>
      <xdr:row>133</xdr:row>
      <xdr:rowOff>100964</xdr:rowOff>
    </xdr:to>
    <xdr:cxnSp macro="">
      <xdr:nvCxnSpPr>
        <xdr:cNvPr id="840" name="Straight Arrow Connector 839">
          <a:extLst>
            <a:ext uri="{FF2B5EF4-FFF2-40B4-BE49-F238E27FC236}">
              <a16:creationId xmlns:a16="http://schemas.microsoft.com/office/drawing/2014/main" id="{00000000-0008-0000-1700-000048030000}"/>
            </a:ext>
          </a:extLst>
        </xdr:cNvPr>
        <xdr:cNvCxnSpPr/>
      </xdr:nvCxnSpPr>
      <xdr:spPr>
        <a:xfrm>
          <a:off x="4384249"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134</xdr:row>
      <xdr:rowOff>106680</xdr:rowOff>
    </xdr:from>
    <xdr:to>
      <xdr:col>8</xdr:col>
      <xdr:colOff>68580</xdr:colOff>
      <xdr:row>134</xdr:row>
      <xdr:rowOff>108584</xdr:rowOff>
    </xdr:to>
    <xdr:cxnSp macro="">
      <xdr:nvCxnSpPr>
        <xdr:cNvPr id="841" name="Straight Arrow Connector 840">
          <a:extLst>
            <a:ext uri="{FF2B5EF4-FFF2-40B4-BE49-F238E27FC236}">
              <a16:creationId xmlns:a16="http://schemas.microsoft.com/office/drawing/2014/main" id="{00000000-0008-0000-1700-000049030000}"/>
            </a:ext>
          </a:extLst>
        </xdr:cNvPr>
        <xdr:cNvCxnSpPr/>
      </xdr:nvCxnSpPr>
      <xdr:spPr>
        <a:xfrm>
          <a:off x="3916287"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134</xdr:row>
      <xdr:rowOff>53340</xdr:rowOff>
    </xdr:from>
    <xdr:to>
      <xdr:col>9</xdr:col>
      <xdr:colOff>182880</xdr:colOff>
      <xdr:row>135</xdr:row>
      <xdr:rowOff>137160</xdr:rowOff>
    </xdr:to>
    <xdr:cxnSp macro="">
      <xdr:nvCxnSpPr>
        <xdr:cNvPr id="842" name="Straight Arrow Connector 841">
          <a:extLst>
            <a:ext uri="{FF2B5EF4-FFF2-40B4-BE49-F238E27FC236}">
              <a16:creationId xmlns:a16="http://schemas.microsoft.com/office/drawing/2014/main" id="{00000000-0008-0000-1700-00004A030000}"/>
            </a:ext>
          </a:extLst>
        </xdr:cNvPr>
        <xdr:cNvCxnSpPr/>
      </xdr:nvCxnSpPr>
      <xdr:spPr>
        <a:xfrm>
          <a:off x="4943652"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136</xdr:row>
      <xdr:rowOff>22860</xdr:rowOff>
    </xdr:from>
    <xdr:to>
      <xdr:col>10</xdr:col>
      <xdr:colOff>198120</xdr:colOff>
      <xdr:row>136</xdr:row>
      <xdr:rowOff>24764</xdr:rowOff>
    </xdr:to>
    <xdr:cxnSp macro="">
      <xdr:nvCxnSpPr>
        <xdr:cNvPr id="843" name="Straight Arrow Connector 842">
          <a:extLst>
            <a:ext uri="{FF2B5EF4-FFF2-40B4-BE49-F238E27FC236}">
              <a16:creationId xmlns:a16="http://schemas.microsoft.com/office/drawing/2014/main" id="{00000000-0008-0000-1700-00004B030000}"/>
            </a:ext>
          </a:extLst>
        </xdr:cNvPr>
        <xdr:cNvCxnSpPr/>
      </xdr:nvCxnSpPr>
      <xdr:spPr>
        <a:xfrm>
          <a:off x="5271312" y="1809090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134</xdr:row>
      <xdr:rowOff>7620</xdr:rowOff>
    </xdr:from>
    <xdr:to>
      <xdr:col>11</xdr:col>
      <xdr:colOff>381000</xdr:colOff>
      <xdr:row>134</xdr:row>
      <xdr:rowOff>152400</xdr:rowOff>
    </xdr:to>
    <xdr:sp macro="" textlink="">
      <xdr:nvSpPr>
        <xdr:cNvPr id="852" name="Right Arrow 851">
          <a:extLst>
            <a:ext uri="{FF2B5EF4-FFF2-40B4-BE49-F238E27FC236}">
              <a16:creationId xmlns:a16="http://schemas.microsoft.com/office/drawing/2014/main" id="{00000000-0008-0000-1700-000054030000}"/>
            </a:ext>
          </a:extLst>
        </xdr:cNvPr>
        <xdr:cNvSpPr/>
      </xdr:nvSpPr>
      <xdr:spPr>
        <a:xfrm>
          <a:off x="5993876"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231742</xdr:colOff>
      <xdr:row>135</xdr:row>
      <xdr:rowOff>22625</xdr:rowOff>
    </xdr:from>
    <xdr:to>
      <xdr:col>6</xdr:col>
      <xdr:colOff>346042</xdr:colOff>
      <xdr:row>137</xdr:row>
      <xdr:rowOff>136924</xdr:rowOff>
    </xdr:to>
    <xdr:sp macro="" textlink="">
      <xdr:nvSpPr>
        <xdr:cNvPr id="853" name="Flowchart: Document 852">
          <a:extLst>
            <a:ext uri="{FF2B5EF4-FFF2-40B4-BE49-F238E27FC236}">
              <a16:creationId xmlns:a16="http://schemas.microsoft.com/office/drawing/2014/main" id="{00000000-0008-0000-1700-000055030000}"/>
            </a:ext>
          </a:extLst>
        </xdr:cNvPr>
        <xdr:cNvSpPr/>
      </xdr:nvSpPr>
      <xdr:spPr>
        <a:xfrm>
          <a:off x="2549165" y="21162233"/>
          <a:ext cx="727042" cy="4756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15</xdr:col>
      <xdr:colOff>68580</xdr:colOff>
      <xdr:row>131</xdr:row>
      <xdr:rowOff>22860</xdr:rowOff>
    </xdr:from>
    <xdr:to>
      <xdr:col>17</xdr:col>
      <xdr:colOff>327660</xdr:colOff>
      <xdr:row>137</xdr:row>
      <xdr:rowOff>175260</xdr:rowOff>
    </xdr:to>
    <xdr:sp macro="" textlink="">
      <xdr:nvSpPr>
        <xdr:cNvPr id="862" name="Rectangle 861">
          <a:extLst>
            <a:ext uri="{FF2B5EF4-FFF2-40B4-BE49-F238E27FC236}">
              <a16:creationId xmlns:a16="http://schemas.microsoft.com/office/drawing/2014/main" id="{00000000-0008-0000-1700-00005E030000}"/>
            </a:ext>
          </a:extLst>
        </xdr:cNvPr>
        <xdr:cNvSpPr/>
      </xdr:nvSpPr>
      <xdr:spPr>
        <a:xfrm>
          <a:off x="8513425" y="17187499"/>
          <a:ext cx="119390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17</xdr:col>
      <xdr:colOff>441960</xdr:colOff>
      <xdr:row>134</xdr:row>
      <xdr:rowOff>175260</xdr:rowOff>
    </xdr:from>
    <xdr:to>
      <xdr:col>19</xdr:col>
      <xdr:colOff>60960</xdr:colOff>
      <xdr:row>137</xdr:row>
      <xdr:rowOff>83820</xdr:rowOff>
    </xdr:to>
    <xdr:sp macro="" textlink="">
      <xdr:nvSpPr>
        <xdr:cNvPr id="863" name="Flowchart: Magnetic Disk 862">
          <a:extLst>
            <a:ext uri="{FF2B5EF4-FFF2-40B4-BE49-F238E27FC236}">
              <a16:creationId xmlns:a16="http://schemas.microsoft.com/office/drawing/2014/main" id="{00000000-0008-0000-1700-00005F030000}"/>
            </a:ext>
          </a:extLst>
        </xdr:cNvPr>
        <xdr:cNvSpPr/>
      </xdr:nvSpPr>
      <xdr:spPr>
        <a:xfrm>
          <a:off x="9821630" y="17881940"/>
          <a:ext cx="844485" cy="45060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131</xdr:row>
      <xdr:rowOff>0</xdr:rowOff>
    </xdr:from>
    <xdr:to>
      <xdr:col>24</xdr:col>
      <xdr:colOff>586740</xdr:colOff>
      <xdr:row>137</xdr:row>
      <xdr:rowOff>144780</xdr:rowOff>
    </xdr:to>
    <xdr:sp macro="" textlink="">
      <xdr:nvSpPr>
        <xdr:cNvPr id="864" name="Rectangle 863">
          <a:extLst>
            <a:ext uri="{FF2B5EF4-FFF2-40B4-BE49-F238E27FC236}">
              <a16:creationId xmlns:a16="http://schemas.microsoft.com/office/drawing/2014/main" id="{00000000-0008-0000-1700-000060030000}"/>
            </a:ext>
          </a:extLst>
        </xdr:cNvPr>
        <xdr:cNvSpPr/>
      </xdr:nvSpPr>
      <xdr:spPr>
        <a:xfrm>
          <a:off x="11804637"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131</xdr:row>
      <xdr:rowOff>114300</xdr:rowOff>
    </xdr:from>
    <xdr:to>
      <xdr:col>26</xdr:col>
      <xdr:colOff>533400</xdr:colOff>
      <xdr:row>137</xdr:row>
      <xdr:rowOff>137160</xdr:rowOff>
    </xdr:to>
    <xdr:sp macro="" textlink="">
      <xdr:nvSpPr>
        <xdr:cNvPr id="865" name="Flowchart: Magnetic Disk 864">
          <a:extLst>
            <a:ext uri="{FF2B5EF4-FFF2-40B4-BE49-F238E27FC236}">
              <a16:creationId xmlns:a16="http://schemas.microsoft.com/office/drawing/2014/main" id="{00000000-0008-0000-1700-000061030000}"/>
            </a:ext>
          </a:extLst>
        </xdr:cNvPr>
        <xdr:cNvSpPr/>
      </xdr:nvSpPr>
      <xdr:spPr>
        <a:xfrm>
          <a:off x="14586408" y="17278939"/>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15</xdr:col>
      <xdr:colOff>211455</xdr:colOff>
      <xdr:row>132</xdr:row>
      <xdr:rowOff>85725</xdr:rowOff>
    </xdr:from>
    <xdr:to>
      <xdr:col>17</xdr:col>
      <xdr:colOff>161925</xdr:colOff>
      <xdr:row>134</xdr:row>
      <xdr:rowOff>85725</xdr:rowOff>
    </xdr:to>
    <xdr:sp macro="" textlink="">
      <xdr:nvSpPr>
        <xdr:cNvPr id="866" name="Rectangle 865">
          <a:extLst>
            <a:ext uri="{FF2B5EF4-FFF2-40B4-BE49-F238E27FC236}">
              <a16:creationId xmlns:a16="http://schemas.microsoft.com/office/drawing/2014/main" id="{00000000-0008-0000-1700-000062030000}"/>
            </a:ext>
          </a:extLst>
        </xdr:cNvPr>
        <xdr:cNvSpPr/>
      </xdr:nvSpPr>
      <xdr:spPr>
        <a:xfrm>
          <a:off x="8656300" y="17431045"/>
          <a:ext cx="88529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15</xdr:col>
      <xdr:colOff>222885</xdr:colOff>
      <xdr:row>134</xdr:row>
      <xdr:rowOff>173355</xdr:rowOff>
    </xdr:from>
    <xdr:to>
      <xdr:col>17</xdr:col>
      <xdr:colOff>173355</xdr:colOff>
      <xdr:row>137</xdr:row>
      <xdr:rowOff>112395</xdr:rowOff>
    </xdr:to>
    <xdr:sp macro="" textlink="">
      <xdr:nvSpPr>
        <xdr:cNvPr id="867" name="Rectangle 866">
          <a:extLst>
            <a:ext uri="{FF2B5EF4-FFF2-40B4-BE49-F238E27FC236}">
              <a16:creationId xmlns:a16="http://schemas.microsoft.com/office/drawing/2014/main" id="{00000000-0008-0000-1700-000063030000}"/>
            </a:ext>
          </a:extLst>
        </xdr:cNvPr>
        <xdr:cNvSpPr/>
      </xdr:nvSpPr>
      <xdr:spPr>
        <a:xfrm>
          <a:off x="8667730" y="17880035"/>
          <a:ext cx="88529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16</xdr:col>
      <xdr:colOff>259080</xdr:colOff>
      <xdr:row>133</xdr:row>
      <xdr:rowOff>152400</xdr:rowOff>
    </xdr:from>
    <xdr:to>
      <xdr:col>16</xdr:col>
      <xdr:colOff>396240</xdr:colOff>
      <xdr:row>135</xdr:row>
      <xdr:rowOff>91440</xdr:rowOff>
    </xdr:to>
    <xdr:sp macro="" textlink="">
      <xdr:nvSpPr>
        <xdr:cNvPr id="868" name="Right Arrow 867">
          <a:extLst>
            <a:ext uri="{FF2B5EF4-FFF2-40B4-BE49-F238E27FC236}">
              <a16:creationId xmlns:a16="http://schemas.microsoft.com/office/drawing/2014/main" id="{00000000-0008-0000-1700-000064030000}"/>
            </a:ext>
          </a:extLst>
        </xdr:cNvPr>
        <xdr:cNvSpPr/>
      </xdr:nvSpPr>
      <xdr:spPr>
        <a:xfrm rot="5400000">
          <a:off x="8944387" y="17760021"/>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91440</xdr:colOff>
      <xdr:row>135</xdr:row>
      <xdr:rowOff>175260</xdr:rowOff>
    </xdr:from>
    <xdr:to>
      <xdr:col>17</xdr:col>
      <xdr:colOff>533400</xdr:colOff>
      <xdr:row>136</xdr:row>
      <xdr:rowOff>129540</xdr:rowOff>
    </xdr:to>
    <xdr:sp macro="" textlink="">
      <xdr:nvSpPr>
        <xdr:cNvPr id="869" name="Right Arrow 868">
          <a:extLst>
            <a:ext uri="{FF2B5EF4-FFF2-40B4-BE49-F238E27FC236}">
              <a16:creationId xmlns:a16="http://schemas.microsoft.com/office/drawing/2014/main" id="{00000000-0008-0000-1700-000065030000}"/>
            </a:ext>
          </a:extLst>
        </xdr:cNvPr>
        <xdr:cNvSpPr/>
      </xdr:nvSpPr>
      <xdr:spPr>
        <a:xfrm>
          <a:off x="9471110" y="18062621"/>
          <a:ext cx="441960"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132</xdr:row>
      <xdr:rowOff>60960</xdr:rowOff>
    </xdr:from>
    <xdr:to>
      <xdr:col>21</xdr:col>
      <xdr:colOff>457200</xdr:colOff>
      <xdr:row>137</xdr:row>
      <xdr:rowOff>26670</xdr:rowOff>
    </xdr:to>
    <xdr:sp macro="" textlink="">
      <xdr:nvSpPr>
        <xdr:cNvPr id="870" name="Rectangle 869">
          <a:extLst>
            <a:ext uri="{FF2B5EF4-FFF2-40B4-BE49-F238E27FC236}">
              <a16:creationId xmlns:a16="http://schemas.microsoft.com/office/drawing/2014/main" id="{00000000-0008-0000-1700-000066030000}"/>
            </a:ext>
          </a:extLst>
        </xdr:cNvPr>
        <xdr:cNvSpPr/>
      </xdr:nvSpPr>
      <xdr:spPr>
        <a:xfrm rot="16200000">
          <a:off x="11670403"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132</xdr:row>
      <xdr:rowOff>68580</xdr:rowOff>
    </xdr:from>
    <xdr:to>
      <xdr:col>22</xdr:col>
      <xdr:colOff>327660</xdr:colOff>
      <xdr:row>137</xdr:row>
      <xdr:rowOff>34290</xdr:rowOff>
    </xdr:to>
    <xdr:sp macro="" textlink="">
      <xdr:nvSpPr>
        <xdr:cNvPr id="871" name="Rectangle 870">
          <a:extLst>
            <a:ext uri="{FF2B5EF4-FFF2-40B4-BE49-F238E27FC236}">
              <a16:creationId xmlns:a16="http://schemas.microsoft.com/office/drawing/2014/main" id="{00000000-0008-0000-1700-000067030000}"/>
            </a:ext>
          </a:extLst>
        </xdr:cNvPr>
        <xdr:cNvSpPr/>
      </xdr:nvSpPr>
      <xdr:spPr>
        <a:xfrm rot="16200000">
          <a:off x="12152034"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132</xdr:row>
      <xdr:rowOff>66674</xdr:rowOff>
    </xdr:from>
    <xdr:to>
      <xdr:col>23</xdr:col>
      <xdr:colOff>586740</xdr:colOff>
      <xdr:row>134</xdr:row>
      <xdr:rowOff>144779</xdr:rowOff>
    </xdr:to>
    <xdr:sp macro="" textlink="">
      <xdr:nvSpPr>
        <xdr:cNvPr id="872" name="Rectangle 871">
          <a:extLst>
            <a:ext uri="{FF2B5EF4-FFF2-40B4-BE49-F238E27FC236}">
              <a16:creationId xmlns:a16="http://schemas.microsoft.com/office/drawing/2014/main" id="{00000000-0008-0000-1700-000068030000}"/>
            </a:ext>
          </a:extLst>
        </xdr:cNvPr>
        <xdr:cNvSpPr/>
      </xdr:nvSpPr>
      <xdr:spPr>
        <a:xfrm>
          <a:off x="12864386" y="17411994"/>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135</xdr:row>
      <xdr:rowOff>22860</xdr:rowOff>
    </xdr:from>
    <xdr:to>
      <xdr:col>23</xdr:col>
      <xdr:colOff>601980</xdr:colOff>
      <xdr:row>137</xdr:row>
      <xdr:rowOff>22860</xdr:rowOff>
    </xdr:to>
    <xdr:sp macro="" textlink="">
      <xdr:nvSpPr>
        <xdr:cNvPr id="873" name="Rectangle 872">
          <a:extLst>
            <a:ext uri="{FF2B5EF4-FFF2-40B4-BE49-F238E27FC236}">
              <a16:creationId xmlns:a16="http://schemas.microsoft.com/office/drawing/2014/main" id="{00000000-0008-0000-1700-000069030000}"/>
            </a:ext>
          </a:extLst>
        </xdr:cNvPr>
        <xdr:cNvSpPr/>
      </xdr:nvSpPr>
      <xdr:spPr>
        <a:xfrm>
          <a:off x="12854861" y="17910221"/>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132</xdr:row>
      <xdr:rowOff>68580</xdr:rowOff>
    </xdr:from>
    <xdr:to>
      <xdr:col>24</xdr:col>
      <xdr:colOff>533400</xdr:colOff>
      <xdr:row>137</xdr:row>
      <xdr:rowOff>34290</xdr:rowOff>
    </xdr:to>
    <xdr:sp macro="" textlink="">
      <xdr:nvSpPr>
        <xdr:cNvPr id="874" name="Rectangle 873">
          <a:extLst>
            <a:ext uri="{FF2B5EF4-FFF2-40B4-BE49-F238E27FC236}">
              <a16:creationId xmlns:a16="http://schemas.microsoft.com/office/drawing/2014/main" id="{00000000-0008-0000-1700-00006A030000}"/>
            </a:ext>
          </a:extLst>
        </xdr:cNvPr>
        <xdr:cNvSpPr/>
      </xdr:nvSpPr>
      <xdr:spPr>
        <a:xfrm rot="16200000">
          <a:off x="13546730"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133</xdr:row>
      <xdr:rowOff>112396</xdr:rowOff>
    </xdr:from>
    <xdr:to>
      <xdr:col>24</xdr:col>
      <xdr:colOff>182880</xdr:colOff>
      <xdr:row>133</xdr:row>
      <xdr:rowOff>114300</xdr:rowOff>
    </xdr:to>
    <xdr:cxnSp macro="">
      <xdr:nvCxnSpPr>
        <xdr:cNvPr id="875" name="Straight Arrow Connector 874">
          <a:extLst>
            <a:ext uri="{FF2B5EF4-FFF2-40B4-BE49-F238E27FC236}">
              <a16:creationId xmlns:a16="http://schemas.microsoft.com/office/drawing/2014/main" id="{00000000-0008-0000-1700-00006B030000}"/>
            </a:ext>
          </a:extLst>
        </xdr:cNvPr>
        <xdr:cNvCxnSpPr/>
      </xdr:nvCxnSpPr>
      <xdr:spPr>
        <a:xfrm>
          <a:off x="13543804" y="1763839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133</xdr:row>
      <xdr:rowOff>99060</xdr:rowOff>
    </xdr:from>
    <xdr:to>
      <xdr:col>22</xdr:col>
      <xdr:colOff>533400</xdr:colOff>
      <xdr:row>133</xdr:row>
      <xdr:rowOff>100964</xdr:rowOff>
    </xdr:to>
    <xdr:cxnSp macro="">
      <xdr:nvCxnSpPr>
        <xdr:cNvPr id="876" name="Straight Arrow Connector 875">
          <a:extLst>
            <a:ext uri="{FF2B5EF4-FFF2-40B4-BE49-F238E27FC236}">
              <a16:creationId xmlns:a16="http://schemas.microsoft.com/office/drawing/2014/main" id="{00000000-0008-0000-1700-00006C030000}"/>
            </a:ext>
          </a:extLst>
        </xdr:cNvPr>
        <xdr:cNvCxnSpPr/>
      </xdr:nvCxnSpPr>
      <xdr:spPr>
        <a:xfrm>
          <a:off x="12671981"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134</xdr:row>
      <xdr:rowOff>106680</xdr:rowOff>
    </xdr:from>
    <xdr:to>
      <xdr:col>22</xdr:col>
      <xdr:colOff>68580</xdr:colOff>
      <xdr:row>134</xdr:row>
      <xdr:rowOff>108584</xdr:rowOff>
    </xdr:to>
    <xdr:cxnSp macro="">
      <xdr:nvCxnSpPr>
        <xdr:cNvPr id="877" name="Straight Arrow Connector 876">
          <a:extLst>
            <a:ext uri="{FF2B5EF4-FFF2-40B4-BE49-F238E27FC236}">
              <a16:creationId xmlns:a16="http://schemas.microsoft.com/office/drawing/2014/main" id="{00000000-0008-0000-1700-00006D030000}"/>
            </a:ext>
          </a:extLst>
        </xdr:cNvPr>
        <xdr:cNvCxnSpPr/>
      </xdr:nvCxnSpPr>
      <xdr:spPr>
        <a:xfrm>
          <a:off x="12204019"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134</xdr:row>
      <xdr:rowOff>53340</xdr:rowOff>
    </xdr:from>
    <xdr:to>
      <xdr:col>23</xdr:col>
      <xdr:colOff>182880</xdr:colOff>
      <xdr:row>135</xdr:row>
      <xdr:rowOff>137160</xdr:rowOff>
    </xdr:to>
    <xdr:cxnSp macro="">
      <xdr:nvCxnSpPr>
        <xdr:cNvPr id="878" name="Straight Arrow Connector 877">
          <a:extLst>
            <a:ext uri="{FF2B5EF4-FFF2-40B4-BE49-F238E27FC236}">
              <a16:creationId xmlns:a16="http://schemas.microsoft.com/office/drawing/2014/main" id="{00000000-0008-0000-1700-00006E030000}"/>
            </a:ext>
          </a:extLst>
        </xdr:cNvPr>
        <xdr:cNvCxnSpPr/>
      </xdr:nvCxnSpPr>
      <xdr:spPr>
        <a:xfrm>
          <a:off x="13231384"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136</xdr:row>
      <xdr:rowOff>22860</xdr:rowOff>
    </xdr:from>
    <xdr:to>
      <xdr:col>24</xdr:col>
      <xdr:colOff>198120</xdr:colOff>
      <xdr:row>136</xdr:row>
      <xdr:rowOff>24764</xdr:rowOff>
    </xdr:to>
    <xdr:cxnSp macro="">
      <xdr:nvCxnSpPr>
        <xdr:cNvPr id="879" name="Straight Arrow Connector 878">
          <a:extLst>
            <a:ext uri="{FF2B5EF4-FFF2-40B4-BE49-F238E27FC236}">
              <a16:creationId xmlns:a16="http://schemas.microsoft.com/office/drawing/2014/main" id="{00000000-0008-0000-1700-00006F030000}"/>
            </a:ext>
          </a:extLst>
        </xdr:cNvPr>
        <xdr:cNvCxnSpPr/>
      </xdr:nvCxnSpPr>
      <xdr:spPr>
        <a:xfrm>
          <a:off x="13559044" y="1809090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134</xdr:row>
      <xdr:rowOff>7620</xdr:rowOff>
    </xdr:from>
    <xdr:to>
      <xdr:col>25</xdr:col>
      <xdr:colOff>381000</xdr:colOff>
      <xdr:row>134</xdr:row>
      <xdr:rowOff>152400</xdr:rowOff>
    </xdr:to>
    <xdr:sp macro="" textlink="">
      <xdr:nvSpPr>
        <xdr:cNvPr id="880" name="Right Arrow 879">
          <a:extLst>
            <a:ext uri="{FF2B5EF4-FFF2-40B4-BE49-F238E27FC236}">
              <a16:creationId xmlns:a16="http://schemas.microsoft.com/office/drawing/2014/main" id="{00000000-0008-0000-1700-000070030000}"/>
            </a:ext>
          </a:extLst>
        </xdr:cNvPr>
        <xdr:cNvSpPr/>
      </xdr:nvSpPr>
      <xdr:spPr>
        <a:xfrm>
          <a:off x="14281608"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137</xdr:row>
      <xdr:rowOff>167640</xdr:rowOff>
    </xdr:from>
    <xdr:to>
      <xdr:col>20</xdr:col>
      <xdr:colOff>381000</xdr:colOff>
      <xdr:row>140</xdr:row>
      <xdr:rowOff>99060</xdr:rowOff>
    </xdr:to>
    <xdr:sp macro="" textlink="">
      <xdr:nvSpPr>
        <xdr:cNvPr id="881" name="Flowchart: Document 880">
          <a:extLst>
            <a:ext uri="{FF2B5EF4-FFF2-40B4-BE49-F238E27FC236}">
              <a16:creationId xmlns:a16="http://schemas.microsoft.com/office/drawing/2014/main" id="{00000000-0008-0000-1700-000071030000}"/>
            </a:ext>
          </a:extLst>
        </xdr:cNvPr>
        <xdr:cNvSpPr/>
      </xdr:nvSpPr>
      <xdr:spPr>
        <a:xfrm>
          <a:off x="10871855" y="18416362"/>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137</xdr:row>
      <xdr:rowOff>167640</xdr:rowOff>
    </xdr:from>
    <xdr:to>
      <xdr:col>24</xdr:col>
      <xdr:colOff>365760</xdr:colOff>
      <xdr:row>139</xdr:row>
      <xdr:rowOff>99060</xdr:rowOff>
    </xdr:to>
    <xdr:sp macro="" textlink="">
      <xdr:nvSpPr>
        <xdr:cNvPr id="882" name="Bent Arrow 881">
          <a:extLst>
            <a:ext uri="{FF2B5EF4-FFF2-40B4-BE49-F238E27FC236}">
              <a16:creationId xmlns:a16="http://schemas.microsoft.com/office/drawing/2014/main" id="{00000000-0008-0000-1700-000072030000}"/>
            </a:ext>
          </a:extLst>
        </xdr:cNvPr>
        <xdr:cNvSpPr/>
      </xdr:nvSpPr>
      <xdr:spPr>
        <a:xfrm rot="10800000">
          <a:off x="11629377" y="18416362"/>
          <a:ext cx="2405249" cy="2927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312420</xdr:colOff>
      <xdr:row>138</xdr:row>
      <xdr:rowOff>0</xdr:rowOff>
    </xdr:from>
    <xdr:to>
      <xdr:col>19</xdr:col>
      <xdr:colOff>236220</xdr:colOff>
      <xdr:row>139</xdr:row>
      <xdr:rowOff>15240</xdr:rowOff>
    </xdr:to>
    <xdr:sp macro="" textlink="">
      <xdr:nvSpPr>
        <xdr:cNvPr id="883" name="Bent Arrow 882">
          <a:extLst>
            <a:ext uri="{FF2B5EF4-FFF2-40B4-BE49-F238E27FC236}">
              <a16:creationId xmlns:a16="http://schemas.microsoft.com/office/drawing/2014/main" id="{00000000-0008-0000-1700-000073030000}"/>
            </a:ext>
          </a:extLst>
        </xdr:cNvPr>
        <xdr:cNvSpPr/>
      </xdr:nvSpPr>
      <xdr:spPr>
        <a:xfrm rot="16200000">
          <a:off x="9862402" y="17646348"/>
          <a:ext cx="195920" cy="1762027"/>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263164</xdr:colOff>
      <xdr:row>134</xdr:row>
      <xdr:rowOff>164027</xdr:rowOff>
    </xdr:from>
    <xdr:to>
      <xdr:col>20</xdr:col>
      <xdr:colOff>377464</xdr:colOff>
      <xdr:row>137</xdr:row>
      <xdr:rowOff>97646</xdr:rowOff>
    </xdr:to>
    <xdr:sp macro="" textlink="">
      <xdr:nvSpPr>
        <xdr:cNvPr id="884" name="Flowchart: Document 883">
          <a:extLst>
            <a:ext uri="{FF2B5EF4-FFF2-40B4-BE49-F238E27FC236}">
              <a16:creationId xmlns:a16="http://schemas.microsoft.com/office/drawing/2014/main" id="{00000000-0008-0000-1700-000074030000}"/>
            </a:ext>
          </a:extLst>
        </xdr:cNvPr>
        <xdr:cNvSpPr/>
      </xdr:nvSpPr>
      <xdr:spPr>
        <a:xfrm>
          <a:off x="10868319" y="21122955"/>
          <a:ext cx="727042" cy="4756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18</xdr:col>
      <xdr:colOff>581123</xdr:colOff>
      <xdr:row>136</xdr:row>
      <xdr:rowOff>27848</xdr:rowOff>
    </xdr:from>
    <xdr:to>
      <xdr:col>19</xdr:col>
      <xdr:colOff>322121</xdr:colOff>
      <xdr:row>136</xdr:row>
      <xdr:rowOff>134528</xdr:rowOff>
    </xdr:to>
    <xdr:sp macro="" textlink="">
      <xdr:nvSpPr>
        <xdr:cNvPr id="885" name="Right Arrow 884">
          <a:extLst>
            <a:ext uri="{FF2B5EF4-FFF2-40B4-BE49-F238E27FC236}">
              <a16:creationId xmlns:a16="http://schemas.microsoft.com/office/drawing/2014/main" id="{00000000-0008-0000-1700-000075030000}"/>
            </a:ext>
          </a:extLst>
        </xdr:cNvPr>
        <xdr:cNvSpPr/>
      </xdr:nvSpPr>
      <xdr:spPr>
        <a:xfrm>
          <a:off x="10573535" y="21348137"/>
          <a:ext cx="353741"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68580</xdr:colOff>
      <xdr:row>131</xdr:row>
      <xdr:rowOff>22860</xdr:rowOff>
    </xdr:from>
    <xdr:to>
      <xdr:col>31</xdr:col>
      <xdr:colOff>327660</xdr:colOff>
      <xdr:row>137</xdr:row>
      <xdr:rowOff>175260</xdr:rowOff>
    </xdr:to>
    <xdr:sp macro="" textlink="">
      <xdr:nvSpPr>
        <xdr:cNvPr id="890" name="Rectangle 889">
          <a:extLst>
            <a:ext uri="{FF2B5EF4-FFF2-40B4-BE49-F238E27FC236}">
              <a16:creationId xmlns:a16="http://schemas.microsoft.com/office/drawing/2014/main" id="{00000000-0008-0000-1700-00007A030000}"/>
            </a:ext>
          </a:extLst>
        </xdr:cNvPr>
        <xdr:cNvSpPr/>
      </xdr:nvSpPr>
      <xdr:spPr>
        <a:xfrm>
          <a:off x="16801157" y="17187499"/>
          <a:ext cx="124889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131</xdr:row>
      <xdr:rowOff>0</xdr:rowOff>
    </xdr:from>
    <xdr:to>
      <xdr:col>38</xdr:col>
      <xdr:colOff>586740</xdr:colOff>
      <xdr:row>137</xdr:row>
      <xdr:rowOff>144780</xdr:rowOff>
    </xdr:to>
    <xdr:sp macro="" textlink="">
      <xdr:nvSpPr>
        <xdr:cNvPr id="891" name="Rectangle 890">
          <a:extLst>
            <a:ext uri="{FF2B5EF4-FFF2-40B4-BE49-F238E27FC236}">
              <a16:creationId xmlns:a16="http://schemas.microsoft.com/office/drawing/2014/main" id="{00000000-0008-0000-1700-00007B030000}"/>
            </a:ext>
          </a:extLst>
        </xdr:cNvPr>
        <xdr:cNvSpPr/>
      </xdr:nvSpPr>
      <xdr:spPr>
        <a:xfrm>
          <a:off x="20147359"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131</xdr:row>
      <xdr:rowOff>114300</xdr:rowOff>
    </xdr:from>
    <xdr:to>
      <xdr:col>40</xdr:col>
      <xdr:colOff>533400</xdr:colOff>
      <xdr:row>137</xdr:row>
      <xdr:rowOff>137160</xdr:rowOff>
    </xdr:to>
    <xdr:sp macro="" textlink="">
      <xdr:nvSpPr>
        <xdr:cNvPr id="892" name="Flowchart: Magnetic Disk 891">
          <a:extLst>
            <a:ext uri="{FF2B5EF4-FFF2-40B4-BE49-F238E27FC236}">
              <a16:creationId xmlns:a16="http://schemas.microsoft.com/office/drawing/2014/main" id="{00000000-0008-0000-1700-00007C030000}"/>
            </a:ext>
          </a:extLst>
        </xdr:cNvPr>
        <xdr:cNvSpPr/>
      </xdr:nvSpPr>
      <xdr:spPr>
        <a:xfrm>
          <a:off x="22929130" y="17278939"/>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29</xdr:col>
      <xdr:colOff>211455</xdr:colOff>
      <xdr:row>132</xdr:row>
      <xdr:rowOff>85725</xdr:rowOff>
    </xdr:from>
    <xdr:to>
      <xdr:col>31</xdr:col>
      <xdr:colOff>161925</xdr:colOff>
      <xdr:row>134</xdr:row>
      <xdr:rowOff>85725</xdr:rowOff>
    </xdr:to>
    <xdr:sp macro="" textlink="">
      <xdr:nvSpPr>
        <xdr:cNvPr id="893" name="Rectangle 892">
          <a:extLst>
            <a:ext uri="{FF2B5EF4-FFF2-40B4-BE49-F238E27FC236}">
              <a16:creationId xmlns:a16="http://schemas.microsoft.com/office/drawing/2014/main" id="{00000000-0008-0000-1700-00007D030000}"/>
            </a:ext>
          </a:extLst>
        </xdr:cNvPr>
        <xdr:cNvSpPr/>
      </xdr:nvSpPr>
      <xdr:spPr>
        <a:xfrm>
          <a:off x="16944032" y="17431045"/>
          <a:ext cx="94028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29</xdr:col>
      <xdr:colOff>222885</xdr:colOff>
      <xdr:row>134</xdr:row>
      <xdr:rowOff>173355</xdr:rowOff>
    </xdr:from>
    <xdr:to>
      <xdr:col>31</xdr:col>
      <xdr:colOff>173355</xdr:colOff>
      <xdr:row>137</xdr:row>
      <xdr:rowOff>112395</xdr:rowOff>
    </xdr:to>
    <xdr:sp macro="" textlink="">
      <xdr:nvSpPr>
        <xdr:cNvPr id="894" name="Rectangle 893">
          <a:extLst>
            <a:ext uri="{FF2B5EF4-FFF2-40B4-BE49-F238E27FC236}">
              <a16:creationId xmlns:a16="http://schemas.microsoft.com/office/drawing/2014/main" id="{00000000-0008-0000-1700-00007E030000}"/>
            </a:ext>
          </a:extLst>
        </xdr:cNvPr>
        <xdr:cNvSpPr/>
      </xdr:nvSpPr>
      <xdr:spPr>
        <a:xfrm>
          <a:off x="16955462" y="17880035"/>
          <a:ext cx="94028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30</xdr:col>
      <xdr:colOff>259080</xdr:colOff>
      <xdr:row>133</xdr:row>
      <xdr:rowOff>152400</xdr:rowOff>
    </xdr:from>
    <xdr:to>
      <xdr:col>30</xdr:col>
      <xdr:colOff>396240</xdr:colOff>
      <xdr:row>135</xdr:row>
      <xdr:rowOff>91440</xdr:rowOff>
    </xdr:to>
    <xdr:sp macro="" textlink="">
      <xdr:nvSpPr>
        <xdr:cNvPr id="895" name="Right Arrow 894">
          <a:extLst>
            <a:ext uri="{FF2B5EF4-FFF2-40B4-BE49-F238E27FC236}">
              <a16:creationId xmlns:a16="http://schemas.microsoft.com/office/drawing/2014/main" id="{00000000-0008-0000-1700-00007F030000}"/>
            </a:ext>
          </a:extLst>
        </xdr:cNvPr>
        <xdr:cNvSpPr/>
      </xdr:nvSpPr>
      <xdr:spPr>
        <a:xfrm rot="5400000">
          <a:off x="17287108" y="17760021"/>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132</xdr:row>
      <xdr:rowOff>60960</xdr:rowOff>
    </xdr:from>
    <xdr:to>
      <xdr:col>35</xdr:col>
      <xdr:colOff>457200</xdr:colOff>
      <xdr:row>137</xdr:row>
      <xdr:rowOff>26670</xdr:rowOff>
    </xdr:to>
    <xdr:sp macro="" textlink="">
      <xdr:nvSpPr>
        <xdr:cNvPr id="896" name="Rectangle 895">
          <a:extLst>
            <a:ext uri="{FF2B5EF4-FFF2-40B4-BE49-F238E27FC236}">
              <a16:creationId xmlns:a16="http://schemas.microsoft.com/office/drawing/2014/main" id="{00000000-0008-0000-1700-000080030000}"/>
            </a:ext>
          </a:extLst>
        </xdr:cNvPr>
        <xdr:cNvSpPr/>
      </xdr:nvSpPr>
      <xdr:spPr>
        <a:xfrm rot="16200000">
          <a:off x="20013125"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132</xdr:row>
      <xdr:rowOff>68580</xdr:rowOff>
    </xdr:from>
    <xdr:to>
      <xdr:col>36</xdr:col>
      <xdr:colOff>327660</xdr:colOff>
      <xdr:row>137</xdr:row>
      <xdr:rowOff>34290</xdr:rowOff>
    </xdr:to>
    <xdr:sp macro="" textlink="">
      <xdr:nvSpPr>
        <xdr:cNvPr id="897" name="Rectangle 896">
          <a:extLst>
            <a:ext uri="{FF2B5EF4-FFF2-40B4-BE49-F238E27FC236}">
              <a16:creationId xmlns:a16="http://schemas.microsoft.com/office/drawing/2014/main" id="{00000000-0008-0000-1700-000081030000}"/>
            </a:ext>
          </a:extLst>
        </xdr:cNvPr>
        <xdr:cNvSpPr/>
      </xdr:nvSpPr>
      <xdr:spPr>
        <a:xfrm rot="16200000">
          <a:off x="20494756"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132</xdr:row>
      <xdr:rowOff>66674</xdr:rowOff>
    </xdr:from>
    <xdr:to>
      <xdr:col>37</xdr:col>
      <xdr:colOff>586740</xdr:colOff>
      <xdr:row>134</xdr:row>
      <xdr:rowOff>144779</xdr:rowOff>
    </xdr:to>
    <xdr:sp macro="" textlink="">
      <xdr:nvSpPr>
        <xdr:cNvPr id="898" name="Rectangle 897">
          <a:extLst>
            <a:ext uri="{FF2B5EF4-FFF2-40B4-BE49-F238E27FC236}">
              <a16:creationId xmlns:a16="http://schemas.microsoft.com/office/drawing/2014/main" id="{00000000-0008-0000-1700-000082030000}"/>
            </a:ext>
          </a:extLst>
        </xdr:cNvPr>
        <xdr:cNvSpPr/>
      </xdr:nvSpPr>
      <xdr:spPr>
        <a:xfrm>
          <a:off x="21207108" y="17411994"/>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135</xdr:row>
      <xdr:rowOff>22860</xdr:rowOff>
    </xdr:from>
    <xdr:to>
      <xdr:col>37</xdr:col>
      <xdr:colOff>601980</xdr:colOff>
      <xdr:row>137</xdr:row>
      <xdr:rowOff>22860</xdr:rowOff>
    </xdr:to>
    <xdr:sp macro="" textlink="">
      <xdr:nvSpPr>
        <xdr:cNvPr id="899" name="Rectangle 898">
          <a:extLst>
            <a:ext uri="{FF2B5EF4-FFF2-40B4-BE49-F238E27FC236}">
              <a16:creationId xmlns:a16="http://schemas.microsoft.com/office/drawing/2014/main" id="{00000000-0008-0000-1700-000083030000}"/>
            </a:ext>
          </a:extLst>
        </xdr:cNvPr>
        <xdr:cNvSpPr/>
      </xdr:nvSpPr>
      <xdr:spPr>
        <a:xfrm>
          <a:off x="21197583" y="17910221"/>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132</xdr:row>
      <xdr:rowOff>68580</xdr:rowOff>
    </xdr:from>
    <xdr:to>
      <xdr:col>38</xdr:col>
      <xdr:colOff>533400</xdr:colOff>
      <xdr:row>137</xdr:row>
      <xdr:rowOff>34290</xdr:rowOff>
    </xdr:to>
    <xdr:sp macro="" textlink="">
      <xdr:nvSpPr>
        <xdr:cNvPr id="900" name="Rectangle 899">
          <a:extLst>
            <a:ext uri="{FF2B5EF4-FFF2-40B4-BE49-F238E27FC236}">
              <a16:creationId xmlns:a16="http://schemas.microsoft.com/office/drawing/2014/main" id="{00000000-0008-0000-1700-000084030000}"/>
            </a:ext>
          </a:extLst>
        </xdr:cNvPr>
        <xdr:cNvSpPr/>
      </xdr:nvSpPr>
      <xdr:spPr>
        <a:xfrm rot="16200000">
          <a:off x="21889452"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133</xdr:row>
      <xdr:rowOff>112396</xdr:rowOff>
    </xdr:from>
    <xdr:to>
      <xdr:col>38</xdr:col>
      <xdr:colOff>182880</xdr:colOff>
      <xdr:row>133</xdr:row>
      <xdr:rowOff>114300</xdr:rowOff>
    </xdr:to>
    <xdr:cxnSp macro="">
      <xdr:nvCxnSpPr>
        <xdr:cNvPr id="901" name="Straight Arrow Connector 900">
          <a:extLst>
            <a:ext uri="{FF2B5EF4-FFF2-40B4-BE49-F238E27FC236}">
              <a16:creationId xmlns:a16="http://schemas.microsoft.com/office/drawing/2014/main" id="{00000000-0008-0000-1700-000085030000}"/>
            </a:ext>
          </a:extLst>
        </xdr:cNvPr>
        <xdr:cNvCxnSpPr/>
      </xdr:nvCxnSpPr>
      <xdr:spPr>
        <a:xfrm>
          <a:off x="21886525" y="17638396"/>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133</xdr:row>
      <xdr:rowOff>99060</xdr:rowOff>
    </xdr:from>
    <xdr:to>
      <xdr:col>36</xdr:col>
      <xdr:colOff>533400</xdr:colOff>
      <xdr:row>133</xdr:row>
      <xdr:rowOff>100964</xdr:rowOff>
    </xdr:to>
    <xdr:cxnSp macro="">
      <xdr:nvCxnSpPr>
        <xdr:cNvPr id="902" name="Straight Arrow Connector 901">
          <a:extLst>
            <a:ext uri="{FF2B5EF4-FFF2-40B4-BE49-F238E27FC236}">
              <a16:creationId xmlns:a16="http://schemas.microsoft.com/office/drawing/2014/main" id="{00000000-0008-0000-1700-000086030000}"/>
            </a:ext>
          </a:extLst>
        </xdr:cNvPr>
        <xdr:cNvCxnSpPr/>
      </xdr:nvCxnSpPr>
      <xdr:spPr>
        <a:xfrm>
          <a:off x="21014703"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134</xdr:row>
      <xdr:rowOff>106680</xdr:rowOff>
    </xdr:from>
    <xdr:to>
      <xdr:col>36</xdr:col>
      <xdr:colOff>68580</xdr:colOff>
      <xdr:row>134</xdr:row>
      <xdr:rowOff>108584</xdr:rowOff>
    </xdr:to>
    <xdr:cxnSp macro="">
      <xdr:nvCxnSpPr>
        <xdr:cNvPr id="903" name="Straight Arrow Connector 902">
          <a:extLst>
            <a:ext uri="{FF2B5EF4-FFF2-40B4-BE49-F238E27FC236}">
              <a16:creationId xmlns:a16="http://schemas.microsoft.com/office/drawing/2014/main" id="{00000000-0008-0000-1700-000087030000}"/>
            </a:ext>
          </a:extLst>
        </xdr:cNvPr>
        <xdr:cNvCxnSpPr/>
      </xdr:nvCxnSpPr>
      <xdr:spPr>
        <a:xfrm>
          <a:off x="20546741"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134</xdr:row>
      <xdr:rowOff>53340</xdr:rowOff>
    </xdr:from>
    <xdr:to>
      <xdr:col>37</xdr:col>
      <xdr:colOff>182880</xdr:colOff>
      <xdr:row>135</xdr:row>
      <xdr:rowOff>137160</xdr:rowOff>
    </xdr:to>
    <xdr:cxnSp macro="">
      <xdr:nvCxnSpPr>
        <xdr:cNvPr id="904" name="Straight Arrow Connector 903">
          <a:extLst>
            <a:ext uri="{FF2B5EF4-FFF2-40B4-BE49-F238E27FC236}">
              <a16:creationId xmlns:a16="http://schemas.microsoft.com/office/drawing/2014/main" id="{00000000-0008-0000-1700-000088030000}"/>
            </a:ext>
          </a:extLst>
        </xdr:cNvPr>
        <xdr:cNvCxnSpPr/>
      </xdr:nvCxnSpPr>
      <xdr:spPr>
        <a:xfrm>
          <a:off x="21574105"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136</xdr:row>
      <xdr:rowOff>22860</xdr:rowOff>
    </xdr:from>
    <xdr:to>
      <xdr:col>38</xdr:col>
      <xdr:colOff>198120</xdr:colOff>
      <xdr:row>136</xdr:row>
      <xdr:rowOff>24764</xdr:rowOff>
    </xdr:to>
    <xdr:cxnSp macro="">
      <xdr:nvCxnSpPr>
        <xdr:cNvPr id="905" name="Straight Arrow Connector 904">
          <a:extLst>
            <a:ext uri="{FF2B5EF4-FFF2-40B4-BE49-F238E27FC236}">
              <a16:creationId xmlns:a16="http://schemas.microsoft.com/office/drawing/2014/main" id="{00000000-0008-0000-1700-000089030000}"/>
            </a:ext>
          </a:extLst>
        </xdr:cNvPr>
        <xdr:cNvCxnSpPr/>
      </xdr:nvCxnSpPr>
      <xdr:spPr>
        <a:xfrm>
          <a:off x="21901765" y="18090901"/>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134</xdr:row>
      <xdr:rowOff>7620</xdr:rowOff>
    </xdr:from>
    <xdr:to>
      <xdr:col>39</xdr:col>
      <xdr:colOff>381000</xdr:colOff>
      <xdr:row>134</xdr:row>
      <xdr:rowOff>152400</xdr:rowOff>
    </xdr:to>
    <xdr:sp macro="" textlink="">
      <xdr:nvSpPr>
        <xdr:cNvPr id="906" name="Right Arrow 905">
          <a:extLst>
            <a:ext uri="{FF2B5EF4-FFF2-40B4-BE49-F238E27FC236}">
              <a16:creationId xmlns:a16="http://schemas.microsoft.com/office/drawing/2014/main" id="{00000000-0008-0000-1700-00008A030000}"/>
            </a:ext>
          </a:extLst>
        </xdr:cNvPr>
        <xdr:cNvSpPr/>
      </xdr:nvSpPr>
      <xdr:spPr>
        <a:xfrm>
          <a:off x="22624330"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282803</xdr:colOff>
      <xdr:row>135</xdr:row>
      <xdr:rowOff>54990</xdr:rowOff>
    </xdr:from>
    <xdr:to>
      <xdr:col>33</xdr:col>
      <xdr:colOff>397103</xdr:colOff>
      <xdr:row>137</xdr:row>
      <xdr:rowOff>167090</xdr:rowOff>
    </xdr:to>
    <xdr:sp macro="" textlink="">
      <xdr:nvSpPr>
        <xdr:cNvPr id="907" name="Flowchart: Document 906">
          <a:extLst>
            <a:ext uri="{FF2B5EF4-FFF2-40B4-BE49-F238E27FC236}">
              <a16:creationId xmlns:a16="http://schemas.microsoft.com/office/drawing/2014/main" id="{00000000-0008-0000-1700-00008B030000}"/>
            </a:ext>
          </a:extLst>
        </xdr:cNvPr>
        <xdr:cNvSpPr/>
      </xdr:nvSpPr>
      <xdr:spPr>
        <a:xfrm>
          <a:off x="18617937" y="21194598"/>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31</xdr:col>
      <xdr:colOff>212103</xdr:colOff>
      <xdr:row>135</xdr:row>
      <xdr:rowOff>172826</xdr:rowOff>
    </xdr:from>
    <xdr:to>
      <xdr:col>32</xdr:col>
      <xdr:colOff>345650</xdr:colOff>
      <xdr:row>136</xdr:row>
      <xdr:rowOff>142817</xdr:rowOff>
    </xdr:to>
    <xdr:sp macro="" textlink="">
      <xdr:nvSpPr>
        <xdr:cNvPr id="908" name="Right Arrow 907">
          <a:extLst>
            <a:ext uri="{FF2B5EF4-FFF2-40B4-BE49-F238E27FC236}">
              <a16:creationId xmlns:a16="http://schemas.microsoft.com/office/drawing/2014/main" id="{00000000-0008-0000-1700-00008C030000}"/>
            </a:ext>
          </a:extLst>
        </xdr:cNvPr>
        <xdr:cNvSpPr/>
      </xdr:nvSpPr>
      <xdr:spPr>
        <a:xfrm>
          <a:off x="17934495" y="21312434"/>
          <a:ext cx="746289" cy="15067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131</xdr:row>
      <xdr:rowOff>0</xdr:rowOff>
    </xdr:from>
    <xdr:to>
      <xdr:col>52</xdr:col>
      <xdr:colOff>586740</xdr:colOff>
      <xdr:row>137</xdr:row>
      <xdr:rowOff>144780</xdr:rowOff>
    </xdr:to>
    <xdr:sp macro="" textlink="">
      <xdr:nvSpPr>
        <xdr:cNvPr id="912" name="Rectangle 911">
          <a:extLst>
            <a:ext uri="{FF2B5EF4-FFF2-40B4-BE49-F238E27FC236}">
              <a16:creationId xmlns:a16="http://schemas.microsoft.com/office/drawing/2014/main" id="{00000000-0008-0000-1700-000090030000}"/>
            </a:ext>
          </a:extLst>
        </xdr:cNvPr>
        <xdr:cNvSpPr/>
      </xdr:nvSpPr>
      <xdr:spPr>
        <a:xfrm>
          <a:off x="28482225"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131</xdr:row>
      <xdr:rowOff>114300</xdr:rowOff>
    </xdr:from>
    <xdr:to>
      <xdr:col>54</xdr:col>
      <xdr:colOff>533400</xdr:colOff>
      <xdr:row>137</xdr:row>
      <xdr:rowOff>137160</xdr:rowOff>
    </xdr:to>
    <xdr:sp macro="" textlink="">
      <xdr:nvSpPr>
        <xdr:cNvPr id="913" name="Flowchart: Magnetic Disk 912">
          <a:extLst>
            <a:ext uri="{FF2B5EF4-FFF2-40B4-BE49-F238E27FC236}">
              <a16:creationId xmlns:a16="http://schemas.microsoft.com/office/drawing/2014/main" id="{00000000-0008-0000-1700-000091030000}"/>
            </a:ext>
          </a:extLst>
        </xdr:cNvPr>
        <xdr:cNvSpPr/>
      </xdr:nvSpPr>
      <xdr:spPr>
        <a:xfrm>
          <a:off x="31263996" y="17278939"/>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132</xdr:row>
      <xdr:rowOff>60960</xdr:rowOff>
    </xdr:from>
    <xdr:to>
      <xdr:col>49</xdr:col>
      <xdr:colOff>457200</xdr:colOff>
      <xdr:row>137</xdr:row>
      <xdr:rowOff>26670</xdr:rowOff>
    </xdr:to>
    <xdr:sp macro="" textlink="">
      <xdr:nvSpPr>
        <xdr:cNvPr id="914" name="Rectangle 913">
          <a:extLst>
            <a:ext uri="{FF2B5EF4-FFF2-40B4-BE49-F238E27FC236}">
              <a16:creationId xmlns:a16="http://schemas.microsoft.com/office/drawing/2014/main" id="{00000000-0008-0000-1700-000092030000}"/>
            </a:ext>
          </a:extLst>
        </xdr:cNvPr>
        <xdr:cNvSpPr/>
      </xdr:nvSpPr>
      <xdr:spPr>
        <a:xfrm rot="16200000">
          <a:off x="28347991"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132</xdr:row>
      <xdr:rowOff>68580</xdr:rowOff>
    </xdr:from>
    <xdr:to>
      <xdr:col>50</xdr:col>
      <xdr:colOff>327660</xdr:colOff>
      <xdr:row>137</xdr:row>
      <xdr:rowOff>34290</xdr:rowOff>
    </xdr:to>
    <xdr:sp macro="" textlink="">
      <xdr:nvSpPr>
        <xdr:cNvPr id="915" name="Rectangle 914">
          <a:extLst>
            <a:ext uri="{FF2B5EF4-FFF2-40B4-BE49-F238E27FC236}">
              <a16:creationId xmlns:a16="http://schemas.microsoft.com/office/drawing/2014/main" id="{00000000-0008-0000-1700-000093030000}"/>
            </a:ext>
          </a:extLst>
        </xdr:cNvPr>
        <xdr:cNvSpPr/>
      </xdr:nvSpPr>
      <xdr:spPr>
        <a:xfrm rot="16200000">
          <a:off x="28829622"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132</xdr:row>
      <xdr:rowOff>66674</xdr:rowOff>
    </xdr:from>
    <xdr:to>
      <xdr:col>51</xdr:col>
      <xdr:colOff>586740</xdr:colOff>
      <xdr:row>134</xdr:row>
      <xdr:rowOff>144779</xdr:rowOff>
    </xdr:to>
    <xdr:sp macro="" textlink="">
      <xdr:nvSpPr>
        <xdr:cNvPr id="916" name="Rectangle 915">
          <a:extLst>
            <a:ext uri="{FF2B5EF4-FFF2-40B4-BE49-F238E27FC236}">
              <a16:creationId xmlns:a16="http://schemas.microsoft.com/office/drawing/2014/main" id="{00000000-0008-0000-1700-000094030000}"/>
            </a:ext>
          </a:extLst>
        </xdr:cNvPr>
        <xdr:cNvSpPr/>
      </xdr:nvSpPr>
      <xdr:spPr>
        <a:xfrm>
          <a:off x="29541974" y="17411994"/>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135</xdr:row>
      <xdr:rowOff>22860</xdr:rowOff>
    </xdr:from>
    <xdr:to>
      <xdr:col>51</xdr:col>
      <xdr:colOff>601980</xdr:colOff>
      <xdr:row>137</xdr:row>
      <xdr:rowOff>22860</xdr:rowOff>
    </xdr:to>
    <xdr:sp macro="" textlink="">
      <xdr:nvSpPr>
        <xdr:cNvPr id="917" name="Rectangle 916">
          <a:extLst>
            <a:ext uri="{FF2B5EF4-FFF2-40B4-BE49-F238E27FC236}">
              <a16:creationId xmlns:a16="http://schemas.microsoft.com/office/drawing/2014/main" id="{00000000-0008-0000-1700-000095030000}"/>
            </a:ext>
          </a:extLst>
        </xdr:cNvPr>
        <xdr:cNvSpPr/>
      </xdr:nvSpPr>
      <xdr:spPr>
        <a:xfrm>
          <a:off x="29532449" y="17910221"/>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132</xdr:row>
      <xdr:rowOff>68580</xdr:rowOff>
    </xdr:from>
    <xdr:to>
      <xdr:col>52</xdr:col>
      <xdr:colOff>533400</xdr:colOff>
      <xdr:row>137</xdr:row>
      <xdr:rowOff>34290</xdr:rowOff>
    </xdr:to>
    <xdr:sp macro="" textlink="">
      <xdr:nvSpPr>
        <xdr:cNvPr id="918" name="Rectangle 917">
          <a:extLst>
            <a:ext uri="{FF2B5EF4-FFF2-40B4-BE49-F238E27FC236}">
              <a16:creationId xmlns:a16="http://schemas.microsoft.com/office/drawing/2014/main" id="{00000000-0008-0000-1700-000096030000}"/>
            </a:ext>
          </a:extLst>
        </xdr:cNvPr>
        <xdr:cNvSpPr/>
      </xdr:nvSpPr>
      <xdr:spPr>
        <a:xfrm rot="16200000">
          <a:off x="30224318"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133</xdr:row>
      <xdr:rowOff>112396</xdr:rowOff>
    </xdr:from>
    <xdr:to>
      <xdr:col>52</xdr:col>
      <xdr:colOff>182880</xdr:colOff>
      <xdr:row>133</xdr:row>
      <xdr:rowOff>114300</xdr:rowOff>
    </xdr:to>
    <xdr:cxnSp macro="">
      <xdr:nvCxnSpPr>
        <xdr:cNvPr id="919" name="Straight Arrow Connector 918">
          <a:extLst>
            <a:ext uri="{FF2B5EF4-FFF2-40B4-BE49-F238E27FC236}">
              <a16:creationId xmlns:a16="http://schemas.microsoft.com/office/drawing/2014/main" id="{00000000-0008-0000-1700-000097030000}"/>
            </a:ext>
          </a:extLst>
        </xdr:cNvPr>
        <xdr:cNvCxnSpPr/>
      </xdr:nvCxnSpPr>
      <xdr:spPr>
        <a:xfrm>
          <a:off x="30221391" y="17638396"/>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133</xdr:row>
      <xdr:rowOff>99060</xdr:rowOff>
    </xdr:from>
    <xdr:to>
      <xdr:col>50</xdr:col>
      <xdr:colOff>533400</xdr:colOff>
      <xdr:row>133</xdr:row>
      <xdr:rowOff>100964</xdr:rowOff>
    </xdr:to>
    <xdr:cxnSp macro="">
      <xdr:nvCxnSpPr>
        <xdr:cNvPr id="920" name="Straight Arrow Connector 919">
          <a:extLst>
            <a:ext uri="{FF2B5EF4-FFF2-40B4-BE49-F238E27FC236}">
              <a16:creationId xmlns:a16="http://schemas.microsoft.com/office/drawing/2014/main" id="{00000000-0008-0000-1700-000098030000}"/>
            </a:ext>
          </a:extLst>
        </xdr:cNvPr>
        <xdr:cNvCxnSpPr/>
      </xdr:nvCxnSpPr>
      <xdr:spPr>
        <a:xfrm>
          <a:off x="29349569"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134</xdr:row>
      <xdr:rowOff>106680</xdr:rowOff>
    </xdr:from>
    <xdr:to>
      <xdr:col>50</xdr:col>
      <xdr:colOff>68580</xdr:colOff>
      <xdr:row>134</xdr:row>
      <xdr:rowOff>108584</xdr:rowOff>
    </xdr:to>
    <xdr:cxnSp macro="">
      <xdr:nvCxnSpPr>
        <xdr:cNvPr id="921" name="Straight Arrow Connector 920">
          <a:extLst>
            <a:ext uri="{FF2B5EF4-FFF2-40B4-BE49-F238E27FC236}">
              <a16:creationId xmlns:a16="http://schemas.microsoft.com/office/drawing/2014/main" id="{00000000-0008-0000-1700-000099030000}"/>
            </a:ext>
          </a:extLst>
        </xdr:cNvPr>
        <xdr:cNvCxnSpPr/>
      </xdr:nvCxnSpPr>
      <xdr:spPr>
        <a:xfrm>
          <a:off x="28881607"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134</xdr:row>
      <xdr:rowOff>53340</xdr:rowOff>
    </xdr:from>
    <xdr:to>
      <xdr:col>51</xdr:col>
      <xdr:colOff>182880</xdr:colOff>
      <xdr:row>135</xdr:row>
      <xdr:rowOff>137160</xdr:rowOff>
    </xdr:to>
    <xdr:cxnSp macro="">
      <xdr:nvCxnSpPr>
        <xdr:cNvPr id="922" name="Straight Arrow Connector 921">
          <a:extLst>
            <a:ext uri="{FF2B5EF4-FFF2-40B4-BE49-F238E27FC236}">
              <a16:creationId xmlns:a16="http://schemas.microsoft.com/office/drawing/2014/main" id="{00000000-0008-0000-1700-00009A030000}"/>
            </a:ext>
          </a:extLst>
        </xdr:cNvPr>
        <xdr:cNvCxnSpPr/>
      </xdr:nvCxnSpPr>
      <xdr:spPr>
        <a:xfrm>
          <a:off x="29908971"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136</xdr:row>
      <xdr:rowOff>22860</xdr:rowOff>
    </xdr:from>
    <xdr:to>
      <xdr:col>52</xdr:col>
      <xdr:colOff>198120</xdr:colOff>
      <xdr:row>136</xdr:row>
      <xdr:rowOff>24764</xdr:rowOff>
    </xdr:to>
    <xdr:cxnSp macro="">
      <xdr:nvCxnSpPr>
        <xdr:cNvPr id="923" name="Straight Arrow Connector 922">
          <a:extLst>
            <a:ext uri="{FF2B5EF4-FFF2-40B4-BE49-F238E27FC236}">
              <a16:creationId xmlns:a16="http://schemas.microsoft.com/office/drawing/2014/main" id="{00000000-0008-0000-1700-00009B030000}"/>
            </a:ext>
          </a:extLst>
        </xdr:cNvPr>
        <xdr:cNvCxnSpPr/>
      </xdr:nvCxnSpPr>
      <xdr:spPr>
        <a:xfrm>
          <a:off x="30236631" y="18090901"/>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134</xdr:row>
      <xdr:rowOff>7620</xdr:rowOff>
    </xdr:from>
    <xdr:to>
      <xdr:col>53</xdr:col>
      <xdr:colOff>381000</xdr:colOff>
      <xdr:row>134</xdr:row>
      <xdr:rowOff>152400</xdr:rowOff>
    </xdr:to>
    <xdr:sp macro="" textlink="">
      <xdr:nvSpPr>
        <xdr:cNvPr id="924" name="Right Arrow 923">
          <a:extLst>
            <a:ext uri="{FF2B5EF4-FFF2-40B4-BE49-F238E27FC236}">
              <a16:creationId xmlns:a16="http://schemas.microsoft.com/office/drawing/2014/main" id="{00000000-0008-0000-1700-00009C030000}"/>
            </a:ext>
          </a:extLst>
        </xdr:cNvPr>
        <xdr:cNvSpPr/>
      </xdr:nvSpPr>
      <xdr:spPr>
        <a:xfrm>
          <a:off x="30959196"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377074</xdr:colOff>
      <xdr:row>135</xdr:row>
      <xdr:rowOff>117836</xdr:rowOff>
    </xdr:from>
    <xdr:to>
      <xdr:col>47</xdr:col>
      <xdr:colOff>491374</xdr:colOff>
      <xdr:row>138</xdr:row>
      <xdr:rowOff>49256</xdr:rowOff>
    </xdr:to>
    <xdr:sp macro="" textlink="">
      <xdr:nvSpPr>
        <xdr:cNvPr id="925" name="Flowchart: Document 924">
          <a:extLst>
            <a:ext uri="{FF2B5EF4-FFF2-40B4-BE49-F238E27FC236}">
              <a16:creationId xmlns:a16="http://schemas.microsoft.com/office/drawing/2014/main" id="{00000000-0008-0000-1700-00009D030000}"/>
            </a:ext>
          </a:extLst>
        </xdr:cNvPr>
        <xdr:cNvSpPr/>
      </xdr:nvSpPr>
      <xdr:spPr>
        <a:xfrm>
          <a:off x="27047074" y="18005197"/>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44</xdr:col>
      <xdr:colOff>267092</xdr:colOff>
      <xdr:row>130</xdr:row>
      <xdr:rowOff>109979</xdr:rowOff>
    </xdr:from>
    <xdr:to>
      <xdr:col>46</xdr:col>
      <xdr:colOff>94268</xdr:colOff>
      <xdr:row>133</xdr:row>
      <xdr:rowOff>133547</xdr:rowOff>
    </xdr:to>
    <xdr:sp macro="" textlink="">
      <xdr:nvSpPr>
        <xdr:cNvPr id="927" name="Rectangle 926">
          <a:extLst>
            <a:ext uri="{FF2B5EF4-FFF2-40B4-BE49-F238E27FC236}">
              <a16:creationId xmlns:a16="http://schemas.microsoft.com/office/drawing/2014/main" id="{00000000-0008-0000-1700-00009F030000}"/>
            </a:ext>
          </a:extLst>
        </xdr:cNvPr>
        <xdr:cNvSpPr/>
      </xdr:nvSpPr>
      <xdr:spPr>
        <a:xfrm>
          <a:off x="25711607" y="17093938"/>
          <a:ext cx="1052661" cy="56560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44</xdr:col>
      <xdr:colOff>212103</xdr:colOff>
      <xdr:row>134</xdr:row>
      <xdr:rowOff>78556</xdr:rowOff>
    </xdr:from>
    <xdr:to>
      <xdr:col>46</xdr:col>
      <xdr:colOff>178482</xdr:colOff>
      <xdr:row>139</xdr:row>
      <xdr:rowOff>172825</xdr:rowOff>
    </xdr:to>
    <xdr:sp macro="" textlink="">
      <xdr:nvSpPr>
        <xdr:cNvPr id="928" name="Rectangle 927">
          <a:extLst>
            <a:ext uri="{FF2B5EF4-FFF2-40B4-BE49-F238E27FC236}">
              <a16:creationId xmlns:a16="http://schemas.microsoft.com/office/drawing/2014/main" id="{00000000-0008-0000-1700-0000A0030000}"/>
            </a:ext>
          </a:extLst>
        </xdr:cNvPr>
        <xdr:cNvSpPr/>
      </xdr:nvSpPr>
      <xdr:spPr>
        <a:xfrm>
          <a:off x="25656618" y="17785236"/>
          <a:ext cx="1191864" cy="997671"/>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a:t>Accounting Generator</a:t>
          </a:r>
        </a:p>
      </xdr:txBody>
    </xdr:sp>
    <xdr:clientData/>
  </xdr:twoCellAnchor>
  <xdr:twoCellAnchor>
    <xdr:from>
      <xdr:col>44</xdr:col>
      <xdr:colOff>306371</xdr:colOff>
      <xdr:row>134</xdr:row>
      <xdr:rowOff>157114</xdr:rowOff>
    </xdr:from>
    <xdr:to>
      <xdr:col>46</xdr:col>
      <xdr:colOff>67009</xdr:colOff>
      <xdr:row>137</xdr:row>
      <xdr:rowOff>134253</xdr:rowOff>
    </xdr:to>
    <xdr:sp macro="" textlink="">
      <xdr:nvSpPr>
        <xdr:cNvPr id="929" name="Rectangle 928">
          <a:extLst>
            <a:ext uri="{FF2B5EF4-FFF2-40B4-BE49-F238E27FC236}">
              <a16:creationId xmlns:a16="http://schemas.microsoft.com/office/drawing/2014/main" id="{00000000-0008-0000-1700-0000A1030000}"/>
            </a:ext>
          </a:extLst>
        </xdr:cNvPr>
        <xdr:cNvSpPr/>
      </xdr:nvSpPr>
      <xdr:spPr>
        <a:xfrm>
          <a:off x="25750886" y="17863794"/>
          <a:ext cx="986123" cy="519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44</xdr:col>
      <xdr:colOff>344609</xdr:colOff>
      <xdr:row>132</xdr:row>
      <xdr:rowOff>48174</xdr:rowOff>
    </xdr:from>
    <xdr:to>
      <xdr:col>45</xdr:col>
      <xdr:colOff>600979</xdr:colOff>
      <xdr:row>133</xdr:row>
      <xdr:rowOff>27514</xdr:rowOff>
    </xdr:to>
    <xdr:sp macro="" textlink="">
      <xdr:nvSpPr>
        <xdr:cNvPr id="930" name="Rectangle 929">
          <a:extLst>
            <a:ext uri="{FF2B5EF4-FFF2-40B4-BE49-F238E27FC236}">
              <a16:creationId xmlns:a16="http://schemas.microsoft.com/office/drawing/2014/main" id="{00000000-0008-0000-1700-0000A2030000}"/>
            </a:ext>
          </a:extLst>
        </xdr:cNvPr>
        <xdr:cNvSpPr/>
      </xdr:nvSpPr>
      <xdr:spPr>
        <a:xfrm>
          <a:off x="25789124" y="17393494"/>
          <a:ext cx="869113" cy="160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89358</xdr:colOff>
      <xdr:row>133</xdr:row>
      <xdr:rowOff>27927</xdr:rowOff>
    </xdr:from>
    <xdr:to>
      <xdr:col>45</xdr:col>
      <xdr:colOff>224319</xdr:colOff>
      <xdr:row>134</xdr:row>
      <xdr:rowOff>162024</xdr:rowOff>
    </xdr:to>
    <xdr:sp macro="" textlink="">
      <xdr:nvSpPr>
        <xdr:cNvPr id="931" name="Right Arrow 930">
          <a:extLst>
            <a:ext uri="{FF2B5EF4-FFF2-40B4-BE49-F238E27FC236}">
              <a16:creationId xmlns:a16="http://schemas.microsoft.com/office/drawing/2014/main" id="{00000000-0008-0000-1700-0000A3030000}"/>
            </a:ext>
          </a:extLst>
        </xdr:cNvPr>
        <xdr:cNvSpPr/>
      </xdr:nvSpPr>
      <xdr:spPr>
        <a:xfrm rot="5400000">
          <a:off x="26056708" y="17643835"/>
          <a:ext cx="314777"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47134</xdr:colOff>
      <xdr:row>136</xdr:row>
      <xdr:rowOff>117837</xdr:rowOff>
    </xdr:from>
    <xdr:to>
      <xdr:col>46</xdr:col>
      <xdr:colOff>439918</xdr:colOff>
      <xdr:row>137</xdr:row>
      <xdr:rowOff>79972</xdr:rowOff>
    </xdr:to>
    <xdr:sp macro="" textlink="">
      <xdr:nvSpPr>
        <xdr:cNvPr id="932" name="Right Arrow 931">
          <a:extLst>
            <a:ext uri="{FF2B5EF4-FFF2-40B4-BE49-F238E27FC236}">
              <a16:creationId xmlns:a16="http://schemas.microsoft.com/office/drawing/2014/main" id="{00000000-0008-0000-1700-0000A4030000}"/>
            </a:ext>
          </a:extLst>
        </xdr:cNvPr>
        <xdr:cNvSpPr/>
      </xdr:nvSpPr>
      <xdr:spPr>
        <a:xfrm>
          <a:off x="26717134" y="18185878"/>
          <a:ext cx="392784" cy="14281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188537</xdr:colOff>
      <xdr:row>131</xdr:row>
      <xdr:rowOff>0</xdr:rowOff>
    </xdr:from>
    <xdr:to>
      <xdr:col>6</xdr:col>
      <xdr:colOff>302837</xdr:colOff>
      <xdr:row>134</xdr:row>
      <xdr:rowOff>83821</xdr:rowOff>
    </xdr:to>
    <xdr:sp macro="" textlink="">
      <xdr:nvSpPr>
        <xdr:cNvPr id="936" name="Flowchart: Document 935">
          <a:extLst>
            <a:ext uri="{FF2B5EF4-FFF2-40B4-BE49-F238E27FC236}">
              <a16:creationId xmlns:a16="http://schemas.microsoft.com/office/drawing/2014/main" id="{00000000-0008-0000-1700-0000A8030000}"/>
            </a:ext>
          </a:extLst>
        </xdr:cNvPr>
        <xdr:cNvSpPr/>
      </xdr:nvSpPr>
      <xdr:spPr>
        <a:xfrm>
          <a:off x="2505960" y="20416887"/>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CDB.TXT</a:t>
          </a:r>
        </a:p>
        <a:p>
          <a:pPr algn="ctr"/>
          <a:r>
            <a:rPr lang="en-US" sz="800"/>
            <a:t> (+ Event)</a:t>
          </a:r>
        </a:p>
      </xdr:txBody>
    </xdr:sp>
    <xdr:clientData/>
  </xdr:twoCellAnchor>
  <xdr:twoCellAnchor>
    <xdr:from>
      <xdr:col>4</xdr:col>
      <xdr:colOff>502763</xdr:colOff>
      <xdr:row>136</xdr:row>
      <xdr:rowOff>15710</xdr:rowOff>
    </xdr:from>
    <xdr:to>
      <xdr:col>5</xdr:col>
      <xdr:colOff>331980</xdr:colOff>
      <xdr:row>136</xdr:row>
      <xdr:rowOff>150671</xdr:rowOff>
    </xdr:to>
    <xdr:sp macro="" textlink="">
      <xdr:nvSpPr>
        <xdr:cNvPr id="937" name="Right Arrow 936">
          <a:extLst>
            <a:ext uri="{FF2B5EF4-FFF2-40B4-BE49-F238E27FC236}">
              <a16:creationId xmlns:a16="http://schemas.microsoft.com/office/drawing/2014/main" id="{00000000-0008-0000-1700-0000A9030000}"/>
            </a:ext>
          </a:extLst>
        </xdr:cNvPr>
        <xdr:cNvSpPr/>
      </xdr:nvSpPr>
      <xdr:spPr>
        <a:xfrm>
          <a:off x="2207443" y="21335999"/>
          <a:ext cx="441960"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471341</xdr:colOff>
      <xdr:row>133</xdr:row>
      <xdr:rowOff>164970</xdr:rowOff>
    </xdr:from>
    <xdr:to>
      <xdr:col>6</xdr:col>
      <xdr:colOff>8799</xdr:colOff>
      <xdr:row>135</xdr:row>
      <xdr:rowOff>65832</xdr:rowOff>
    </xdr:to>
    <xdr:sp macro="" textlink="">
      <xdr:nvSpPr>
        <xdr:cNvPr id="938" name="Right Arrow 937">
          <a:extLst>
            <a:ext uri="{FF2B5EF4-FFF2-40B4-BE49-F238E27FC236}">
              <a16:creationId xmlns:a16="http://schemas.microsoft.com/office/drawing/2014/main" id="{00000000-0008-0000-1700-0000AA030000}"/>
            </a:ext>
          </a:extLst>
        </xdr:cNvPr>
        <xdr:cNvSpPr/>
      </xdr:nvSpPr>
      <xdr:spPr>
        <a:xfrm rot="16200000">
          <a:off x="2732752" y="20999229"/>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258215</xdr:colOff>
      <xdr:row>132</xdr:row>
      <xdr:rowOff>109979</xdr:rowOff>
    </xdr:from>
    <xdr:to>
      <xdr:col>7</xdr:col>
      <xdr:colOff>54990</xdr:colOff>
      <xdr:row>133</xdr:row>
      <xdr:rowOff>96233</xdr:rowOff>
    </xdr:to>
    <xdr:sp macro="" textlink="">
      <xdr:nvSpPr>
        <xdr:cNvPr id="939" name="Right Arrow 938">
          <a:extLst>
            <a:ext uri="{FF2B5EF4-FFF2-40B4-BE49-F238E27FC236}">
              <a16:creationId xmlns:a16="http://schemas.microsoft.com/office/drawing/2014/main" id="{00000000-0008-0000-1700-0000AB030000}"/>
            </a:ext>
          </a:extLst>
        </xdr:cNvPr>
        <xdr:cNvSpPr/>
      </xdr:nvSpPr>
      <xdr:spPr>
        <a:xfrm>
          <a:off x="3188380" y="20707546"/>
          <a:ext cx="409517" cy="166934"/>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188536</xdr:colOff>
      <xdr:row>133</xdr:row>
      <xdr:rowOff>7855</xdr:rowOff>
    </xdr:from>
    <xdr:to>
      <xdr:col>5</xdr:col>
      <xdr:colOff>243524</xdr:colOff>
      <xdr:row>133</xdr:row>
      <xdr:rowOff>143366</xdr:rowOff>
    </xdr:to>
    <xdr:sp macro="" textlink="">
      <xdr:nvSpPr>
        <xdr:cNvPr id="940" name="Right Arrow 939">
          <a:extLst>
            <a:ext uri="{FF2B5EF4-FFF2-40B4-BE49-F238E27FC236}">
              <a16:creationId xmlns:a16="http://schemas.microsoft.com/office/drawing/2014/main" id="{00000000-0008-0000-1700-0000AC030000}"/>
            </a:ext>
          </a:extLst>
        </xdr:cNvPr>
        <xdr:cNvSpPr/>
      </xdr:nvSpPr>
      <xdr:spPr>
        <a:xfrm>
          <a:off x="1280474" y="20786102"/>
          <a:ext cx="1280473" cy="13551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274948</xdr:colOff>
      <xdr:row>131</xdr:row>
      <xdr:rowOff>31422</xdr:rowOff>
    </xdr:from>
    <xdr:to>
      <xdr:col>20</xdr:col>
      <xdr:colOff>389248</xdr:colOff>
      <xdr:row>134</xdr:row>
      <xdr:rowOff>115243</xdr:rowOff>
    </xdr:to>
    <xdr:sp macro="" textlink="">
      <xdr:nvSpPr>
        <xdr:cNvPr id="941" name="Flowchart: Document 940">
          <a:extLst>
            <a:ext uri="{FF2B5EF4-FFF2-40B4-BE49-F238E27FC236}">
              <a16:creationId xmlns:a16="http://schemas.microsoft.com/office/drawing/2014/main" id="{00000000-0008-0000-1700-0000AD030000}"/>
            </a:ext>
          </a:extLst>
        </xdr:cNvPr>
        <xdr:cNvSpPr/>
      </xdr:nvSpPr>
      <xdr:spPr>
        <a:xfrm>
          <a:off x="10880103" y="20448309"/>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CDB.TXT</a:t>
          </a:r>
        </a:p>
        <a:p>
          <a:pPr algn="ctr"/>
          <a:r>
            <a:rPr lang="en-US" sz="800"/>
            <a:t> (+ Event)</a:t>
          </a:r>
        </a:p>
      </xdr:txBody>
    </xdr:sp>
    <xdr:clientData/>
  </xdr:twoCellAnchor>
  <xdr:twoCellAnchor>
    <xdr:from>
      <xdr:col>20</xdr:col>
      <xdr:colOff>282804</xdr:colOff>
      <xdr:row>132</xdr:row>
      <xdr:rowOff>164969</xdr:rowOff>
    </xdr:from>
    <xdr:to>
      <xdr:col>21</xdr:col>
      <xdr:colOff>79579</xdr:colOff>
      <xdr:row>133</xdr:row>
      <xdr:rowOff>151223</xdr:rowOff>
    </xdr:to>
    <xdr:sp macro="" textlink="">
      <xdr:nvSpPr>
        <xdr:cNvPr id="942" name="Right Arrow 941">
          <a:extLst>
            <a:ext uri="{FF2B5EF4-FFF2-40B4-BE49-F238E27FC236}">
              <a16:creationId xmlns:a16="http://schemas.microsoft.com/office/drawing/2014/main" id="{00000000-0008-0000-1700-0000AE030000}"/>
            </a:ext>
          </a:extLst>
        </xdr:cNvPr>
        <xdr:cNvSpPr/>
      </xdr:nvSpPr>
      <xdr:spPr>
        <a:xfrm>
          <a:off x="11500701" y="20762536"/>
          <a:ext cx="409517" cy="166934"/>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565608</xdr:colOff>
      <xdr:row>133</xdr:row>
      <xdr:rowOff>157116</xdr:rowOff>
    </xdr:from>
    <xdr:to>
      <xdr:col>20</xdr:col>
      <xdr:colOff>103066</xdr:colOff>
      <xdr:row>135</xdr:row>
      <xdr:rowOff>57978</xdr:rowOff>
    </xdr:to>
    <xdr:sp macro="" textlink="">
      <xdr:nvSpPr>
        <xdr:cNvPr id="943" name="Right Arrow 942">
          <a:extLst>
            <a:ext uri="{FF2B5EF4-FFF2-40B4-BE49-F238E27FC236}">
              <a16:creationId xmlns:a16="http://schemas.microsoft.com/office/drawing/2014/main" id="{00000000-0008-0000-1700-0000AF030000}"/>
            </a:ext>
          </a:extLst>
        </xdr:cNvPr>
        <xdr:cNvSpPr/>
      </xdr:nvSpPr>
      <xdr:spPr>
        <a:xfrm rot="16200000">
          <a:off x="11114751" y="20991375"/>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180680</xdr:colOff>
      <xdr:row>133</xdr:row>
      <xdr:rowOff>47134</xdr:rowOff>
    </xdr:from>
    <xdr:to>
      <xdr:col>19</xdr:col>
      <xdr:colOff>345649</xdr:colOff>
      <xdr:row>134</xdr:row>
      <xdr:rowOff>15711</xdr:rowOff>
    </xdr:to>
    <xdr:sp macro="" textlink="">
      <xdr:nvSpPr>
        <xdr:cNvPr id="944" name="Right Arrow 943">
          <a:extLst>
            <a:ext uri="{FF2B5EF4-FFF2-40B4-BE49-F238E27FC236}">
              <a16:creationId xmlns:a16="http://schemas.microsoft.com/office/drawing/2014/main" id="{00000000-0008-0000-1700-0000B0030000}"/>
            </a:ext>
          </a:extLst>
        </xdr:cNvPr>
        <xdr:cNvSpPr/>
      </xdr:nvSpPr>
      <xdr:spPr>
        <a:xfrm>
          <a:off x="9560350" y="20825381"/>
          <a:ext cx="1390454" cy="149258"/>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290660</xdr:colOff>
      <xdr:row>131</xdr:row>
      <xdr:rowOff>86412</xdr:rowOff>
    </xdr:from>
    <xdr:to>
      <xdr:col>33</xdr:col>
      <xdr:colOff>404960</xdr:colOff>
      <xdr:row>134</xdr:row>
      <xdr:rowOff>170233</xdr:rowOff>
    </xdr:to>
    <xdr:sp macro="" textlink="">
      <xdr:nvSpPr>
        <xdr:cNvPr id="945" name="Flowchart: Document 944">
          <a:extLst>
            <a:ext uri="{FF2B5EF4-FFF2-40B4-BE49-F238E27FC236}">
              <a16:creationId xmlns:a16="http://schemas.microsoft.com/office/drawing/2014/main" id="{00000000-0008-0000-1700-0000B1030000}"/>
            </a:ext>
          </a:extLst>
        </xdr:cNvPr>
        <xdr:cNvSpPr/>
      </xdr:nvSpPr>
      <xdr:spPr>
        <a:xfrm>
          <a:off x="18625794" y="20503299"/>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FRVLJ.TXT</a:t>
          </a:r>
        </a:p>
        <a:p>
          <a:pPr algn="ctr"/>
          <a:r>
            <a:rPr lang="en-US" sz="800"/>
            <a:t> (+ Event)</a:t>
          </a:r>
        </a:p>
      </xdr:txBody>
    </xdr:sp>
    <xdr:clientData/>
  </xdr:twoCellAnchor>
  <xdr:twoCellAnchor>
    <xdr:from>
      <xdr:col>32</xdr:col>
      <xdr:colOff>573465</xdr:colOff>
      <xdr:row>134</xdr:row>
      <xdr:rowOff>54990</xdr:rowOff>
    </xdr:from>
    <xdr:to>
      <xdr:col>33</xdr:col>
      <xdr:colOff>110923</xdr:colOff>
      <xdr:row>135</xdr:row>
      <xdr:rowOff>136533</xdr:rowOff>
    </xdr:to>
    <xdr:sp macro="" textlink="">
      <xdr:nvSpPr>
        <xdr:cNvPr id="946" name="Right Arrow 945">
          <a:extLst>
            <a:ext uri="{FF2B5EF4-FFF2-40B4-BE49-F238E27FC236}">
              <a16:creationId xmlns:a16="http://schemas.microsoft.com/office/drawing/2014/main" id="{00000000-0008-0000-1700-0000B2030000}"/>
            </a:ext>
          </a:extLst>
        </xdr:cNvPr>
        <xdr:cNvSpPr/>
      </xdr:nvSpPr>
      <xdr:spPr>
        <a:xfrm rot="16200000">
          <a:off x="18852587" y="21069930"/>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196392</xdr:colOff>
      <xdr:row>133</xdr:row>
      <xdr:rowOff>47134</xdr:rowOff>
    </xdr:from>
    <xdr:to>
      <xdr:col>32</xdr:col>
      <xdr:colOff>345650</xdr:colOff>
      <xdr:row>134</xdr:row>
      <xdr:rowOff>7856</xdr:rowOff>
    </xdr:to>
    <xdr:sp macro="" textlink="">
      <xdr:nvSpPr>
        <xdr:cNvPr id="947" name="Right Arrow 946">
          <a:extLst>
            <a:ext uri="{FF2B5EF4-FFF2-40B4-BE49-F238E27FC236}">
              <a16:creationId xmlns:a16="http://schemas.microsoft.com/office/drawing/2014/main" id="{00000000-0008-0000-1700-0000B3030000}"/>
            </a:ext>
          </a:extLst>
        </xdr:cNvPr>
        <xdr:cNvSpPr/>
      </xdr:nvSpPr>
      <xdr:spPr>
        <a:xfrm>
          <a:off x="17918784" y="20825381"/>
          <a:ext cx="762000" cy="1414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329938</xdr:colOff>
      <xdr:row>133</xdr:row>
      <xdr:rowOff>15712</xdr:rowOff>
    </xdr:from>
    <xdr:to>
      <xdr:col>35</xdr:col>
      <xdr:colOff>62845</xdr:colOff>
      <xdr:row>133</xdr:row>
      <xdr:rowOff>166934</xdr:rowOff>
    </xdr:to>
    <xdr:sp macro="" textlink="">
      <xdr:nvSpPr>
        <xdr:cNvPr id="948" name="Right Arrow 947">
          <a:extLst>
            <a:ext uri="{FF2B5EF4-FFF2-40B4-BE49-F238E27FC236}">
              <a16:creationId xmlns:a16="http://schemas.microsoft.com/office/drawing/2014/main" id="{00000000-0008-0000-1700-0000B4030000}"/>
            </a:ext>
          </a:extLst>
        </xdr:cNvPr>
        <xdr:cNvSpPr/>
      </xdr:nvSpPr>
      <xdr:spPr>
        <a:xfrm>
          <a:off x="19277814" y="20793959"/>
          <a:ext cx="958392" cy="15122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384927</xdr:colOff>
      <xdr:row>130</xdr:row>
      <xdr:rowOff>164970</xdr:rowOff>
    </xdr:from>
    <xdr:to>
      <xdr:col>47</xdr:col>
      <xdr:colOff>499227</xdr:colOff>
      <xdr:row>134</xdr:row>
      <xdr:rowOff>68110</xdr:rowOff>
    </xdr:to>
    <xdr:sp macro="" textlink="">
      <xdr:nvSpPr>
        <xdr:cNvPr id="950" name="Flowchart: Document 949">
          <a:extLst>
            <a:ext uri="{FF2B5EF4-FFF2-40B4-BE49-F238E27FC236}">
              <a16:creationId xmlns:a16="http://schemas.microsoft.com/office/drawing/2014/main" id="{00000000-0008-0000-1700-0000B6030000}"/>
            </a:ext>
          </a:extLst>
        </xdr:cNvPr>
        <xdr:cNvSpPr/>
      </xdr:nvSpPr>
      <xdr:spPr>
        <a:xfrm>
          <a:off x="27054927" y="20401176"/>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FRVLJ.TXT</a:t>
          </a:r>
        </a:p>
        <a:p>
          <a:pPr algn="ctr"/>
          <a:r>
            <a:rPr lang="en-US" sz="800"/>
            <a:t> (+ Event)</a:t>
          </a:r>
        </a:p>
      </xdr:txBody>
    </xdr:sp>
    <xdr:clientData/>
  </xdr:twoCellAnchor>
  <xdr:twoCellAnchor>
    <xdr:from>
      <xdr:col>47</xdr:col>
      <xdr:colOff>54993</xdr:colOff>
      <xdr:row>133</xdr:row>
      <xdr:rowOff>141402</xdr:rowOff>
    </xdr:from>
    <xdr:to>
      <xdr:col>47</xdr:col>
      <xdr:colOff>180685</xdr:colOff>
      <xdr:row>135</xdr:row>
      <xdr:rowOff>180680</xdr:rowOff>
    </xdr:to>
    <xdr:sp macro="" textlink="">
      <xdr:nvSpPr>
        <xdr:cNvPr id="951" name="Right Arrow 950">
          <a:extLst>
            <a:ext uri="{FF2B5EF4-FFF2-40B4-BE49-F238E27FC236}">
              <a16:creationId xmlns:a16="http://schemas.microsoft.com/office/drawing/2014/main" id="{00000000-0008-0000-1700-0000B7030000}"/>
            </a:ext>
          </a:extLst>
        </xdr:cNvPr>
        <xdr:cNvSpPr/>
      </xdr:nvSpPr>
      <xdr:spPr>
        <a:xfrm rot="16200000">
          <a:off x="27200261" y="21057123"/>
          <a:ext cx="400639" cy="12569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408495</xdr:colOff>
      <xdr:row>132</xdr:row>
      <xdr:rowOff>133547</xdr:rowOff>
    </xdr:from>
    <xdr:to>
      <xdr:col>49</xdr:col>
      <xdr:colOff>70701</xdr:colOff>
      <xdr:row>133</xdr:row>
      <xdr:rowOff>111394</xdr:rowOff>
    </xdr:to>
    <xdr:sp macro="" textlink="">
      <xdr:nvSpPr>
        <xdr:cNvPr id="952" name="Right Arrow 951">
          <a:extLst>
            <a:ext uri="{FF2B5EF4-FFF2-40B4-BE49-F238E27FC236}">
              <a16:creationId xmlns:a16="http://schemas.microsoft.com/office/drawing/2014/main" id="{00000000-0008-0000-1700-0000B8030000}"/>
            </a:ext>
          </a:extLst>
        </xdr:cNvPr>
        <xdr:cNvSpPr/>
      </xdr:nvSpPr>
      <xdr:spPr>
        <a:xfrm>
          <a:off x="27691237" y="20731114"/>
          <a:ext cx="887691" cy="15852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46</xdr:col>
      <xdr:colOff>15712</xdr:colOff>
      <xdr:row>132</xdr:row>
      <xdr:rowOff>62845</xdr:rowOff>
    </xdr:from>
    <xdr:to>
      <xdr:col>46</xdr:col>
      <xdr:colOff>455629</xdr:colOff>
      <xdr:row>133</xdr:row>
      <xdr:rowOff>24981</xdr:rowOff>
    </xdr:to>
    <xdr:sp macro="" textlink="">
      <xdr:nvSpPr>
        <xdr:cNvPr id="953" name="Right Arrow 952">
          <a:extLst>
            <a:ext uri="{FF2B5EF4-FFF2-40B4-BE49-F238E27FC236}">
              <a16:creationId xmlns:a16="http://schemas.microsoft.com/office/drawing/2014/main" id="{00000000-0008-0000-1700-0000B9030000}"/>
            </a:ext>
          </a:extLst>
        </xdr:cNvPr>
        <xdr:cNvSpPr/>
      </xdr:nvSpPr>
      <xdr:spPr>
        <a:xfrm>
          <a:off x="26685712" y="20660412"/>
          <a:ext cx="439917" cy="142816"/>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59</xdr:col>
      <xdr:colOff>196391</xdr:colOff>
      <xdr:row>18</xdr:row>
      <xdr:rowOff>149257</xdr:rowOff>
    </xdr:from>
    <xdr:to>
      <xdr:col>59</xdr:col>
      <xdr:colOff>554531</xdr:colOff>
      <xdr:row>19</xdr:row>
      <xdr:rowOff>134017</xdr:rowOff>
    </xdr:to>
    <xdr:sp macro="" textlink="">
      <xdr:nvSpPr>
        <xdr:cNvPr id="954" name="Right Arrow 953">
          <a:extLst>
            <a:ext uri="{FF2B5EF4-FFF2-40B4-BE49-F238E27FC236}">
              <a16:creationId xmlns:a16="http://schemas.microsoft.com/office/drawing/2014/main" id="{00000000-0008-0000-1700-0000BA030000}"/>
            </a:ext>
          </a:extLst>
        </xdr:cNvPr>
        <xdr:cNvSpPr/>
      </xdr:nvSpPr>
      <xdr:spPr>
        <a:xfrm>
          <a:off x="34517814" y="3220824"/>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19</xdr:row>
      <xdr:rowOff>139321</xdr:rowOff>
    </xdr:from>
    <xdr:to>
      <xdr:col>58</xdr:col>
      <xdr:colOff>432062</xdr:colOff>
      <xdr:row>21</xdr:row>
      <xdr:rowOff>31424</xdr:rowOff>
    </xdr:to>
    <xdr:sp macro="" textlink="">
      <xdr:nvSpPr>
        <xdr:cNvPr id="955" name="Right Arrow 954">
          <a:extLst>
            <a:ext uri="{FF2B5EF4-FFF2-40B4-BE49-F238E27FC236}">
              <a16:creationId xmlns:a16="http://schemas.microsoft.com/office/drawing/2014/main" id="{00000000-0008-0000-1700-0000BB030000}"/>
            </a:ext>
          </a:extLst>
        </xdr:cNvPr>
        <xdr:cNvSpPr/>
      </xdr:nvSpPr>
      <xdr:spPr>
        <a:xfrm rot="16200000">
          <a:off x="33936494" y="3440784"/>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549897</xdr:colOff>
      <xdr:row>18</xdr:row>
      <xdr:rowOff>164969</xdr:rowOff>
    </xdr:from>
    <xdr:to>
      <xdr:col>61</xdr:col>
      <xdr:colOff>157114</xdr:colOff>
      <xdr:row>19</xdr:row>
      <xdr:rowOff>149729</xdr:rowOff>
    </xdr:to>
    <xdr:sp macro="" textlink="">
      <xdr:nvSpPr>
        <xdr:cNvPr id="956" name="Right Arrow 955">
          <a:extLst>
            <a:ext uri="{FF2B5EF4-FFF2-40B4-BE49-F238E27FC236}">
              <a16:creationId xmlns:a16="http://schemas.microsoft.com/office/drawing/2014/main" id="{00000000-0008-0000-1700-0000BC030000}"/>
            </a:ext>
          </a:extLst>
        </xdr:cNvPr>
        <xdr:cNvSpPr/>
      </xdr:nvSpPr>
      <xdr:spPr>
        <a:xfrm>
          <a:off x="35484062" y="3236536"/>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31</xdr:row>
      <xdr:rowOff>164969</xdr:rowOff>
    </xdr:from>
    <xdr:to>
      <xdr:col>68</xdr:col>
      <xdr:colOff>60410</xdr:colOff>
      <xdr:row>38</xdr:row>
      <xdr:rowOff>129069</xdr:rowOff>
    </xdr:to>
    <xdr:sp macro="" textlink="">
      <xdr:nvSpPr>
        <xdr:cNvPr id="957" name="Rectangle 956">
          <a:extLst>
            <a:ext uri="{FF2B5EF4-FFF2-40B4-BE49-F238E27FC236}">
              <a16:creationId xmlns:a16="http://schemas.microsoft.com/office/drawing/2014/main" id="{00000000-0008-0000-1700-0000BD030000}"/>
            </a:ext>
          </a:extLst>
        </xdr:cNvPr>
        <xdr:cNvSpPr/>
      </xdr:nvSpPr>
      <xdr:spPr>
        <a:xfrm>
          <a:off x="37445544" y="2694495"/>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31</xdr:row>
      <xdr:rowOff>114300</xdr:rowOff>
    </xdr:from>
    <xdr:to>
      <xdr:col>69</xdr:col>
      <xdr:colOff>517689</xdr:colOff>
      <xdr:row>37</xdr:row>
      <xdr:rowOff>137160</xdr:rowOff>
    </xdr:to>
    <xdr:sp macro="" textlink="">
      <xdr:nvSpPr>
        <xdr:cNvPr id="958" name="Flowchart: Magnetic Disk 957">
          <a:extLst>
            <a:ext uri="{FF2B5EF4-FFF2-40B4-BE49-F238E27FC236}">
              <a16:creationId xmlns:a16="http://schemas.microsoft.com/office/drawing/2014/main" id="{00000000-0008-0000-1700-0000BE030000}"/>
            </a:ext>
          </a:extLst>
        </xdr:cNvPr>
        <xdr:cNvSpPr/>
      </xdr:nvSpPr>
      <xdr:spPr>
        <a:xfrm>
          <a:off x="40125191" y="2643826"/>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33</xdr:row>
      <xdr:rowOff>13827</xdr:rowOff>
    </xdr:from>
    <xdr:to>
      <xdr:col>64</xdr:col>
      <xdr:colOff>472911</xdr:colOff>
      <xdr:row>37</xdr:row>
      <xdr:rowOff>160217</xdr:rowOff>
    </xdr:to>
    <xdr:sp macro="" textlink="">
      <xdr:nvSpPr>
        <xdr:cNvPr id="959" name="Rectangle 958">
          <a:extLst>
            <a:ext uri="{FF2B5EF4-FFF2-40B4-BE49-F238E27FC236}">
              <a16:creationId xmlns:a16="http://schemas.microsoft.com/office/drawing/2014/main" id="{00000000-0008-0000-1700-0000BF030000}"/>
            </a:ext>
          </a:extLst>
        </xdr:cNvPr>
        <xdr:cNvSpPr/>
      </xdr:nvSpPr>
      <xdr:spPr>
        <a:xfrm rot="16200000">
          <a:off x="37240609" y="3156390"/>
          <a:ext cx="869111"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33</xdr:row>
      <xdr:rowOff>21446</xdr:rowOff>
    </xdr:from>
    <xdr:to>
      <xdr:col>65</xdr:col>
      <xdr:colOff>351228</xdr:colOff>
      <xdr:row>37</xdr:row>
      <xdr:rowOff>167836</xdr:rowOff>
    </xdr:to>
    <xdr:sp macro="" textlink="">
      <xdr:nvSpPr>
        <xdr:cNvPr id="960" name="Rectangle 959">
          <a:extLst>
            <a:ext uri="{FF2B5EF4-FFF2-40B4-BE49-F238E27FC236}">
              <a16:creationId xmlns:a16="http://schemas.microsoft.com/office/drawing/2014/main" id="{00000000-0008-0000-1700-0000C0030000}"/>
            </a:ext>
          </a:extLst>
        </xdr:cNvPr>
        <xdr:cNvSpPr/>
      </xdr:nvSpPr>
      <xdr:spPr>
        <a:xfrm rot="16200000">
          <a:off x="37730097" y="3162437"/>
          <a:ext cx="869111"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33</xdr:row>
      <xdr:rowOff>27397</xdr:rowOff>
    </xdr:from>
    <xdr:to>
      <xdr:col>67</xdr:col>
      <xdr:colOff>28988</xdr:colOff>
      <xdr:row>35</xdr:row>
      <xdr:rowOff>105501</xdr:rowOff>
    </xdr:to>
    <xdr:sp macro="" textlink="">
      <xdr:nvSpPr>
        <xdr:cNvPr id="961" name="Rectangle 960">
          <a:extLst>
            <a:ext uri="{FF2B5EF4-FFF2-40B4-BE49-F238E27FC236}">
              <a16:creationId xmlns:a16="http://schemas.microsoft.com/office/drawing/2014/main" id="{00000000-0008-0000-1700-0000C1030000}"/>
            </a:ext>
          </a:extLst>
        </xdr:cNvPr>
        <xdr:cNvSpPr/>
      </xdr:nvSpPr>
      <xdr:spPr>
        <a:xfrm>
          <a:off x="38473871" y="2918284"/>
          <a:ext cx="778478" cy="43946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35</xdr:row>
      <xdr:rowOff>156406</xdr:rowOff>
    </xdr:from>
    <xdr:to>
      <xdr:col>67</xdr:col>
      <xdr:colOff>52084</xdr:colOff>
      <xdr:row>37</xdr:row>
      <xdr:rowOff>156406</xdr:rowOff>
    </xdr:to>
    <xdr:sp macro="" textlink="">
      <xdr:nvSpPr>
        <xdr:cNvPr id="962" name="Rectangle 961">
          <a:extLst>
            <a:ext uri="{FF2B5EF4-FFF2-40B4-BE49-F238E27FC236}">
              <a16:creationId xmlns:a16="http://schemas.microsoft.com/office/drawing/2014/main" id="{00000000-0008-0000-1700-0000C2030000}"/>
            </a:ext>
          </a:extLst>
        </xdr:cNvPr>
        <xdr:cNvSpPr/>
      </xdr:nvSpPr>
      <xdr:spPr>
        <a:xfrm>
          <a:off x="38472202" y="3408653"/>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33</xdr:row>
      <xdr:rowOff>5735</xdr:rowOff>
    </xdr:from>
    <xdr:to>
      <xdr:col>67</xdr:col>
      <xdr:colOff>580535</xdr:colOff>
      <xdr:row>37</xdr:row>
      <xdr:rowOff>152125</xdr:rowOff>
    </xdr:to>
    <xdr:sp macro="" textlink="">
      <xdr:nvSpPr>
        <xdr:cNvPr id="963" name="Rectangle 962">
          <a:extLst>
            <a:ext uri="{FF2B5EF4-FFF2-40B4-BE49-F238E27FC236}">
              <a16:creationId xmlns:a16="http://schemas.microsoft.com/office/drawing/2014/main" id="{00000000-0008-0000-1700-0000C3030000}"/>
            </a:ext>
          </a:extLst>
        </xdr:cNvPr>
        <xdr:cNvSpPr/>
      </xdr:nvSpPr>
      <xdr:spPr>
        <a:xfrm rot="16200000">
          <a:off x="39148360" y="3110198"/>
          <a:ext cx="869111"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34</xdr:row>
      <xdr:rowOff>18128</xdr:rowOff>
    </xdr:from>
    <xdr:to>
      <xdr:col>67</xdr:col>
      <xdr:colOff>261437</xdr:colOff>
      <xdr:row>34</xdr:row>
      <xdr:rowOff>20032</xdr:rowOff>
    </xdr:to>
    <xdr:cxnSp macro="">
      <xdr:nvCxnSpPr>
        <xdr:cNvPr id="964" name="Straight Arrow Connector 963">
          <a:extLst>
            <a:ext uri="{FF2B5EF4-FFF2-40B4-BE49-F238E27FC236}">
              <a16:creationId xmlns:a16="http://schemas.microsoft.com/office/drawing/2014/main" id="{00000000-0008-0000-1700-0000C4030000}"/>
            </a:ext>
          </a:extLst>
        </xdr:cNvPr>
        <xdr:cNvCxnSpPr/>
      </xdr:nvCxnSpPr>
      <xdr:spPr>
        <a:xfrm>
          <a:off x="39176856" y="308969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33</xdr:row>
      <xdr:rowOff>146194</xdr:rowOff>
    </xdr:from>
    <xdr:to>
      <xdr:col>65</xdr:col>
      <xdr:colOff>611957</xdr:colOff>
      <xdr:row>33</xdr:row>
      <xdr:rowOff>148098</xdr:rowOff>
    </xdr:to>
    <xdr:cxnSp macro="">
      <xdr:nvCxnSpPr>
        <xdr:cNvPr id="965" name="Straight Arrow Connector 964">
          <a:extLst>
            <a:ext uri="{FF2B5EF4-FFF2-40B4-BE49-F238E27FC236}">
              <a16:creationId xmlns:a16="http://schemas.microsoft.com/office/drawing/2014/main" id="{00000000-0008-0000-1700-0000C5030000}"/>
            </a:ext>
          </a:extLst>
        </xdr:cNvPr>
        <xdr:cNvCxnSpPr/>
      </xdr:nvCxnSpPr>
      <xdr:spPr>
        <a:xfrm>
          <a:off x="38305033" y="3037081"/>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35</xdr:row>
      <xdr:rowOff>67401</xdr:rowOff>
    </xdr:from>
    <xdr:to>
      <xdr:col>65</xdr:col>
      <xdr:colOff>60725</xdr:colOff>
      <xdr:row>35</xdr:row>
      <xdr:rowOff>69305</xdr:rowOff>
    </xdr:to>
    <xdr:cxnSp macro="">
      <xdr:nvCxnSpPr>
        <xdr:cNvPr id="966" name="Straight Arrow Connector 965">
          <a:extLst>
            <a:ext uri="{FF2B5EF4-FFF2-40B4-BE49-F238E27FC236}">
              <a16:creationId xmlns:a16="http://schemas.microsoft.com/office/drawing/2014/main" id="{00000000-0008-0000-1700-0000C6030000}"/>
            </a:ext>
          </a:extLst>
        </xdr:cNvPr>
        <xdr:cNvCxnSpPr/>
      </xdr:nvCxnSpPr>
      <xdr:spPr>
        <a:xfrm>
          <a:off x="37750658" y="331964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35</xdr:row>
      <xdr:rowOff>6206</xdr:rowOff>
    </xdr:from>
    <xdr:to>
      <xdr:col>66</xdr:col>
      <xdr:colOff>292860</xdr:colOff>
      <xdr:row>36</xdr:row>
      <xdr:rowOff>90027</xdr:rowOff>
    </xdr:to>
    <xdr:cxnSp macro="">
      <xdr:nvCxnSpPr>
        <xdr:cNvPr id="967" name="Straight Arrow Connector 966">
          <a:extLst>
            <a:ext uri="{FF2B5EF4-FFF2-40B4-BE49-F238E27FC236}">
              <a16:creationId xmlns:a16="http://schemas.microsoft.com/office/drawing/2014/main" id="{00000000-0008-0000-1700-0000C7030000}"/>
            </a:ext>
          </a:extLst>
        </xdr:cNvPr>
        <xdr:cNvCxnSpPr/>
      </xdr:nvCxnSpPr>
      <xdr:spPr>
        <a:xfrm>
          <a:off x="38895859" y="3258453"/>
          <a:ext cx="7620" cy="264502"/>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37</xdr:row>
      <xdr:rowOff>54282</xdr:rowOff>
    </xdr:from>
    <xdr:to>
      <xdr:col>67</xdr:col>
      <xdr:colOff>245254</xdr:colOff>
      <xdr:row>37</xdr:row>
      <xdr:rowOff>56186</xdr:rowOff>
    </xdr:to>
    <xdr:cxnSp macro="">
      <xdr:nvCxnSpPr>
        <xdr:cNvPr id="968" name="Straight Arrow Connector 967">
          <a:extLst>
            <a:ext uri="{FF2B5EF4-FFF2-40B4-BE49-F238E27FC236}">
              <a16:creationId xmlns:a16="http://schemas.microsoft.com/office/drawing/2014/main" id="{00000000-0008-0000-1700-0000C8030000}"/>
            </a:ext>
          </a:extLst>
        </xdr:cNvPr>
        <xdr:cNvCxnSpPr/>
      </xdr:nvCxnSpPr>
      <xdr:spPr>
        <a:xfrm>
          <a:off x="39160673" y="366789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34</xdr:row>
      <xdr:rowOff>164733</xdr:rowOff>
    </xdr:from>
    <xdr:to>
      <xdr:col>68</xdr:col>
      <xdr:colOff>357432</xdr:colOff>
      <xdr:row>35</xdr:row>
      <xdr:rowOff>128832</xdr:rowOff>
    </xdr:to>
    <xdr:sp macro="" textlink="">
      <xdr:nvSpPr>
        <xdr:cNvPr id="969" name="Right Arrow 968">
          <a:extLst>
            <a:ext uri="{FF2B5EF4-FFF2-40B4-BE49-F238E27FC236}">
              <a16:creationId xmlns:a16="http://schemas.microsoft.com/office/drawing/2014/main" id="{00000000-0008-0000-1700-0000C9030000}"/>
            </a:ext>
          </a:extLst>
        </xdr:cNvPr>
        <xdr:cNvSpPr/>
      </xdr:nvSpPr>
      <xdr:spPr>
        <a:xfrm>
          <a:off x="39812536" y="3236300"/>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31</xdr:row>
      <xdr:rowOff>54990</xdr:rowOff>
    </xdr:from>
    <xdr:to>
      <xdr:col>64</xdr:col>
      <xdr:colOff>787</xdr:colOff>
      <xdr:row>34</xdr:row>
      <xdr:rowOff>11469</xdr:rowOff>
    </xdr:to>
    <xdr:sp macro="" textlink="">
      <xdr:nvSpPr>
        <xdr:cNvPr id="972" name="Flowchart: Magnetic Disk 971">
          <a:extLst>
            <a:ext uri="{FF2B5EF4-FFF2-40B4-BE49-F238E27FC236}">
              <a16:creationId xmlns:a16="http://schemas.microsoft.com/office/drawing/2014/main" id="{00000000-0008-0000-1700-0000CC030000}"/>
            </a:ext>
          </a:extLst>
        </xdr:cNvPr>
        <xdr:cNvSpPr/>
      </xdr:nvSpPr>
      <xdr:spPr>
        <a:xfrm>
          <a:off x="36544577" y="5475402"/>
          <a:ext cx="841344"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32</xdr:row>
      <xdr:rowOff>54990</xdr:rowOff>
    </xdr:from>
    <xdr:to>
      <xdr:col>62</xdr:col>
      <xdr:colOff>195450</xdr:colOff>
      <xdr:row>39</xdr:row>
      <xdr:rowOff>19090</xdr:rowOff>
    </xdr:to>
    <xdr:sp macro="" textlink="">
      <xdr:nvSpPr>
        <xdr:cNvPr id="973" name="Rectangle 972">
          <a:extLst>
            <a:ext uri="{FF2B5EF4-FFF2-40B4-BE49-F238E27FC236}">
              <a16:creationId xmlns:a16="http://schemas.microsoft.com/office/drawing/2014/main" id="{00000000-0008-0000-1700-0000CD030000}"/>
            </a:ext>
          </a:extLst>
        </xdr:cNvPr>
        <xdr:cNvSpPr/>
      </xdr:nvSpPr>
      <xdr:spPr>
        <a:xfrm>
          <a:off x="35711877" y="2765196"/>
          <a:ext cx="643222" cy="122886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33</xdr:row>
      <xdr:rowOff>86412</xdr:rowOff>
    </xdr:from>
    <xdr:to>
      <xdr:col>62</xdr:col>
      <xdr:colOff>158528</xdr:colOff>
      <xdr:row>35</xdr:row>
      <xdr:rowOff>12412</xdr:rowOff>
    </xdr:to>
    <xdr:sp macro="" textlink="">
      <xdr:nvSpPr>
        <xdr:cNvPr id="974" name="Rectangle 973">
          <a:extLst>
            <a:ext uri="{FF2B5EF4-FFF2-40B4-BE49-F238E27FC236}">
              <a16:creationId xmlns:a16="http://schemas.microsoft.com/office/drawing/2014/main" id="{00000000-0008-0000-1700-0000CE030000}"/>
            </a:ext>
          </a:extLst>
        </xdr:cNvPr>
        <xdr:cNvSpPr/>
      </xdr:nvSpPr>
      <xdr:spPr>
        <a:xfrm>
          <a:off x="35751155" y="2977299"/>
          <a:ext cx="567022" cy="287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35</xdr:row>
      <xdr:rowOff>78557</xdr:rowOff>
    </xdr:from>
    <xdr:to>
      <xdr:col>62</xdr:col>
      <xdr:colOff>158528</xdr:colOff>
      <xdr:row>37</xdr:row>
      <xdr:rowOff>4556</xdr:rowOff>
    </xdr:to>
    <xdr:sp macro="" textlink="">
      <xdr:nvSpPr>
        <xdr:cNvPr id="975" name="Rectangle 974">
          <a:extLst>
            <a:ext uri="{FF2B5EF4-FFF2-40B4-BE49-F238E27FC236}">
              <a16:creationId xmlns:a16="http://schemas.microsoft.com/office/drawing/2014/main" id="{00000000-0008-0000-1700-0000CF030000}"/>
            </a:ext>
          </a:extLst>
        </xdr:cNvPr>
        <xdr:cNvSpPr/>
      </xdr:nvSpPr>
      <xdr:spPr>
        <a:xfrm>
          <a:off x="35751155" y="3330804"/>
          <a:ext cx="567022" cy="287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37</xdr:row>
      <xdr:rowOff>47134</xdr:rowOff>
    </xdr:from>
    <xdr:to>
      <xdr:col>62</xdr:col>
      <xdr:colOff>158528</xdr:colOff>
      <xdr:row>38</xdr:row>
      <xdr:rowOff>151615</xdr:rowOff>
    </xdr:to>
    <xdr:sp macro="" textlink="">
      <xdr:nvSpPr>
        <xdr:cNvPr id="976" name="Rectangle 975">
          <a:extLst>
            <a:ext uri="{FF2B5EF4-FFF2-40B4-BE49-F238E27FC236}">
              <a16:creationId xmlns:a16="http://schemas.microsoft.com/office/drawing/2014/main" id="{00000000-0008-0000-1700-0000D0030000}"/>
            </a:ext>
          </a:extLst>
        </xdr:cNvPr>
        <xdr:cNvSpPr/>
      </xdr:nvSpPr>
      <xdr:spPr>
        <a:xfrm>
          <a:off x="35751155" y="3660742"/>
          <a:ext cx="567022" cy="28516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32</xdr:row>
      <xdr:rowOff>102123</xdr:rowOff>
    </xdr:from>
    <xdr:to>
      <xdr:col>62</xdr:col>
      <xdr:colOff>448324</xdr:colOff>
      <xdr:row>33</xdr:row>
      <xdr:rowOff>73843</xdr:rowOff>
    </xdr:to>
    <xdr:sp macro="" textlink="">
      <xdr:nvSpPr>
        <xdr:cNvPr id="978" name="Right Arrow 977">
          <a:extLst>
            <a:ext uri="{FF2B5EF4-FFF2-40B4-BE49-F238E27FC236}">
              <a16:creationId xmlns:a16="http://schemas.microsoft.com/office/drawing/2014/main" id="{00000000-0008-0000-1700-0000D2030000}"/>
            </a:ext>
          </a:extLst>
        </xdr:cNvPr>
        <xdr:cNvSpPr/>
      </xdr:nvSpPr>
      <xdr:spPr>
        <a:xfrm>
          <a:off x="36371753" y="5703216"/>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34</xdr:row>
      <xdr:rowOff>62845</xdr:rowOff>
    </xdr:from>
    <xdr:to>
      <xdr:col>61</xdr:col>
      <xdr:colOff>12177</xdr:colOff>
      <xdr:row>36</xdr:row>
      <xdr:rowOff>174945</xdr:rowOff>
    </xdr:to>
    <xdr:sp macro="" textlink="">
      <xdr:nvSpPr>
        <xdr:cNvPr id="979" name="Flowchart: Document 978">
          <a:extLst>
            <a:ext uri="{FF2B5EF4-FFF2-40B4-BE49-F238E27FC236}">
              <a16:creationId xmlns:a16="http://schemas.microsoft.com/office/drawing/2014/main" id="{00000000-0008-0000-1700-0000D3030000}"/>
            </a:ext>
          </a:extLst>
        </xdr:cNvPr>
        <xdr:cNvSpPr/>
      </xdr:nvSpPr>
      <xdr:spPr>
        <a:xfrm>
          <a:off x="34832043" y="3134412"/>
          <a:ext cx="727041"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GL Extract</a:t>
          </a:r>
        </a:p>
      </xdr:txBody>
    </xdr:sp>
    <xdr:clientData/>
  </xdr:twoCellAnchor>
  <xdr:twoCellAnchor>
    <xdr:from>
      <xdr:col>57</xdr:col>
      <xdr:colOff>54990</xdr:colOff>
      <xdr:row>32</xdr:row>
      <xdr:rowOff>7856</xdr:rowOff>
    </xdr:from>
    <xdr:to>
      <xdr:col>59</xdr:col>
      <xdr:colOff>346593</xdr:colOff>
      <xdr:row>38</xdr:row>
      <xdr:rowOff>160256</xdr:rowOff>
    </xdr:to>
    <xdr:sp macro="" textlink="">
      <xdr:nvSpPr>
        <xdr:cNvPr id="980" name="Rectangle 979">
          <a:extLst>
            <a:ext uri="{FF2B5EF4-FFF2-40B4-BE49-F238E27FC236}">
              <a16:creationId xmlns:a16="http://schemas.microsoft.com/office/drawing/2014/main" id="{00000000-0008-0000-1700-0000D4030000}"/>
            </a:ext>
          </a:extLst>
        </xdr:cNvPr>
        <xdr:cNvSpPr/>
      </xdr:nvSpPr>
      <xdr:spPr>
        <a:xfrm>
          <a:off x="33465155" y="2718062"/>
          <a:ext cx="1202861"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36</xdr:row>
      <xdr:rowOff>108704</xdr:rowOff>
    </xdr:from>
    <xdr:to>
      <xdr:col>59</xdr:col>
      <xdr:colOff>186945</xdr:colOff>
      <xdr:row>38</xdr:row>
      <xdr:rowOff>116244</xdr:rowOff>
    </xdr:to>
    <xdr:sp macro="" textlink="">
      <xdr:nvSpPr>
        <xdr:cNvPr id="981" name="Rectangle 980">
          <a:extLst>
            <a:ext uri="{FF2B5EF4-FFF2-40B4-BE49-F238E27FC236}">
              <a16:creationId xmlns:a16="http://schemas.microsoft.com/office/drawing/2014/main" id="{00000000-0008-0000-1700-0000D5030000}"/>
            </a:ext>
          </a:extLst>
        </xdr:cNvPr>
        <xdr:cNvSpPr/>
      </xdr:nvSpPr>
      <xdr:spPr>
        <a:xfrm>
          <a:off x="33631400" y="3541632"/>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33</xdr:row>
      <xdr:rowOff>71308</xdr:rowOff>
    </xdr:from>
    <xdr:to>
      <xdr:col>59</xdr:col>
      <xdr:colOff>177206</xdr:colOff>
      <xdr:row>36</xdr:row>
      <xdr:rowOff>20091</xdr:rowOff>
    </xdr:to>
    <xdr:sp macro="" textlink="">
      <xdr:nvSpPr>
        <xdr:cNvPr id="982" name="Rectangle 981">
          <a:extLst>
            <a:ext uri="{FF2B5EF4-FFF2-40B4-BE49-F238E27FC236}">
              <a16:creationId xmlns:a16="http://schemas.microsoft.com/office/drawing/2014/main" id="{00000000-0008-0000-1700-0000D6030000}"/>
            </a:ext>
          </a:extLst>
        </xdr:cNvPr>
        <xdr:cNvSpPr/>
      </xdr:nvSpPr>
      <xdr:spPr>
        <a:xfrm>
          <a:off x="33621661" y="2962195"/>
          <a:ext cx="876968" cy="49082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59</xdr:col>
      <xdr:colOff>196391</xdr:colOff>
      <xdr:row>34</xdr:row>
      <xdr:rowOff>149257</xdr:rowOff>
    </xdr:from>
    <xdr:to>
      <xdr:col>59</xdr:col>
      <xdr:colOff>554531</xdr:colOff>
      <xdr:row>35</xdr:row>
      <xdr:rowOff>134017</xdr:rowOff>
    </xdr:to>
    <xdr:sp macro="" textlink="">
      <xdr:nvSpPr>
        <xdr:cNvPr id="983" name="Right Arrow 982">
          <a:extLst>
            <a:ext uri="{FF2B5EF4-FFF2-40B4-BE49-F238E27FC236}">
              <a16:creationId xmlns:a16="http://schemas.microsoft.com/office/drawing/2014/main" id="{00000000-0008-0000-1700-0000D7030000}"/>
            </a:ext>
          </a:extLst>
        </xdr:cNvPr>
        <xdr:cNvSpPr/>
      </xdr:nvSpPr>
      <xdr:spPr>
        <a:xfrm>
          <a:off x="34517814" y="3220824"/>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35</xdr:row>
      <xdr:rowOff>139321</xdr:rowOff>
    </xdr:from>
    <xdr:to>
      <xdr:col>58</xdr:col>
      <xdr:colOff>432062</xdr:colOff>
      <xdr:row>37</xdr:row>
      <xdr:rowOff>31424</xdr:rowOff>
    </xdr:to>
    <xdr:sp macro="" textlink="">
      <xdr:nvSpPr>
        <xdr:cNvPr id="984" name="Right Arrow 983">
          <a:extLst>
            <a:ext uri="{FF2B5EF4-FFF2-40B4-BE49-F238E27FC236}">
              <a16:creationId xmlns:a16="http://schemas.microsoft.com/office/drawing/2014/main" id="{00000000-0008-0000-1700-0000D8030000}"/>
            </a:ext>
          </a:extLst>
        </xdr:cNvPr>
        <xdr:cNvSpPr/>
      </xdr:nvSpPr>
      <xdr:spPr>
        <a:xfrm rot="16200000">
          <a:off x="33936494" y="3440784"/>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549897</xdr:colOff>
      <xdr:row>34</xdr:row>
      <xdr:rowOff>164969</xdr:rowOff>
    </xdr:from>
    <xdr:to>
      <xdr:col>61</xdr:col>
      <xdr:colOff>157114</xdr:colOff>
      <xdr:row>35</xdr:row>
      <xdr:rowOff>149729</xdr:rowOff>
    </xdr:to>
    <xdr:sp macro="" textlink="">
      <xdr:nvSpPr>
        <xdr:cNvPr id="985" name="Right Arrow 984">
          <a:extLst>
            <a:ext uri="{FF2B5EF4-FFF2-40B4-BE49-F238E27FC236}">
              <a16:creationId xmlns:a16="http://schemas.microsoft.com/office/drawing/2014/main" id="{00000000-0008-0000-1700-0000D9030000}"/>
            </a:ext>
          </a:extLst>
        </xdr:cNvPr>
        <xdr:cNvSpPr/>
      </xdr:nvSpPr>
      <xdr:spPr>
        <a:xfrm>
          <a:off x="35484062" y="3236536"/>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432063</xdr:colOff>
      <xdr:row>34</xdr:row>
      <xdr:rowOff>86411</xdr:rowOff>
    </xdr:from>
    <xdr:to>
      <xdr:col>63</xdr:col>
      <xdr:colOff>546363</xdr:colOff>
      <xdr:row>38</xdr:row>
      <xdr:rowOff>62845</xdr:rowOff>
    </xdr:to>
    <xdr:sp macro="" textlink="">
      <xdr:nvSpPr>
        <xdr:cNvPr id="986" name="Flowchart: Document 985">
          <a:extLst>
            <a:ext uri="{FF2B5EF4-FFF2-40B4-BE49-F238E27FC236}">
              <a16:creationId xmlns:a16="http://schemas.microsoft.com/office/drawing/2014/main" id="{00000000-0008-0000-1700-0000DA030000}"/>
            </a:ext>
          </a:extLst>
        </xdr:cNvPr>
        <xdr:cNvSpPr/>
      </xdr:nvSpPr>
      <xdr:spPr>
        <a:xfrm>
          <a:off x="36591712" y="6048865"/>
          <a:ext cx="727043" cy="69915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AEB.TXT</a:t>
          </a:r>
        </a:p>
      </xdr:txBody>
    </xdr:sp>
    <xdr:clientData/>
  </xdr:twoCellAnchor>
  <xdr:twoCellAnchor>
    <xdr:from>
      <xdr:col>62</xdr:col>
      <xdr:colOff>219962</xdr:colOff>
      <xdr:row>35</xdr:row>
      <xdr:rowOff>149259</xdr:rowOff>
    </xdr:from>
    <xdr:to>
      <xdr:col>62</xdr:col>
      <xdr:colOff>455631</xdr:colOff>
      <xdr:row>36</xdr:row>
      <xdr:rowOff>128835</xdr:rowOff>
    </xdr:to>
    <xdr:sp macro="" textlink="">
      <xdr:nvSpPr>
        <xdr:cNvPr id="987" name="Right Arrow 986">
          <a:extLst>
            <a:ext uri="{FF2B5EF4-FFF2-40B4-BE49-F238E27FC236}">
              <a16:creationId xmlns:a16="http://schemas.microsoft.com/office/drawing/2014/main" id="{00000000-0008-0000-1700-0000DB030000}"/>
            </a:ext>
          </a:extLst>
        </xdr:cNvPr>
        <xdr:cNvSpPr/>
      </xdr:nvSpPr>
      <xdr:spPr>
        <a:xfrm>
          <a:off x="36379611" y="6292393"/>
          <a:ext cx="235669" cy="16025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455630</xdr:colOff>
      <xdr:row>35</xdr:row>
      <xdr:rowOff>133546</xdr:rowOff>
    </xdr:from>
    <xdr:to>
      <xdr:col>64</xdr:col>
      <xdr:colOff>85627</xdr:colOff>
      <xdr:row>36</xdr:row>
      <xdr:rowOff>103303</xdr:rowOff>
    </xdr:to>
    <xdr:sp macro="" textlink="">
      <xdr:nvSpPr>
        <xdr:cNvPr id="988" name="Right Arrow 987">
          <a:extLst>
            <a:ext uri="{FF2B5EF4-FFF2-40B4-BE49-F238E27FC236}">
              <a16:creationId xmlns:a16="http://schemas.microsoft.com/office/drawing/2014/main" id="{00000000-0008-0000-1700-0000DC030000}"/>
            </a:ext>
          </a:extLst>
        </xdr:cNvPr>
        <xdr:cNvSpPr/>
      </xdr:nvSpPr>
      <xdr:spPr>
        <a:xfrm>
          <a:off x="37228022" y="6276680"/>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47</xdr:row>
      <xdr:rowOff>164969</xdr:rowOff>
    </xdr:from>
    <xdr:to>
      <xdr:col>68</xdr:col>
      <xdr:colOff>60410</xdr:colOff>
      <xdr:row>54</xdr:row>
      <xdr:rowOff>129069</xdr:rowOff>
    </xdr:to>
    <xdr:sp macro="" textlink="">
      <xdr:nvSpPr>
        <xdr:cNvPr id="989" name="Rectangle 988">
          <a:extLst>
            <a:ext uri="{FF2B5EF4-FFF2-40B4-BE49-F238E27FC236}">
              <a16:creationId xmlns:a16="http://schemas.microsoft.com/office/drawing/2014/main" id="{00000000-0008-0000-1700-0000DD030000}"/>
            </a:ext>
          </a:extLst>
        </xdr:cNvPr>
        <xdr:cNvSpPr/>
      </xdr:nvSpPr>
      <xdr:spPr>
        <a:xfrm>
          <a:off x="37445544" y="5585381"/>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47</xdr:row>
      <xdr:rowOff>114300</xdr:rowOff>
    </xdr:from>
    <xdr:to>
      <xdr:col>69</xdr:col>
      <xdr:colOff>517689</xdr:colOff>
      <xdr:row>53</xdr:row>
      <xdr:rowOff>137160</xdr:rowOff>
    </xdr:to>
    <xdr:sp macro="" textlink="">
      <xdr:nvSpPr>
        <xdr:cNvPr id="990" name="Flowchart: Magnetic Disk 989">
          <a:extLst>
            <a:ext uri="{FF2B5EF4-FFF2-40B4-BE49-F238E27FC236}">
              <a16:creationId xmlns:a16="http://schemas.microsoft.com/office/drawing/2014/main" id="{00000000-0008-0000-1700-0000DE030000}"/>
            </a:ext>
          </a:extLst>
        </xdr:cNvPr>
        <xdr:cNvSpPr/>
      </xdr:nvSpPr>
      <xdr:spPr>
        <a:xfrm>
          <a:off x="40125191" y="5534712"/>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49</xdr:row>
      <xdr:rowOff>13827</xdr:rowOff>
    </xdr:from>
    <xdr:to>
      <xdr:col>64</xdr:col>
      <xdr:colOff>472911</xdr:colOff>
      <xdr:row>53</xdr:row>
      <xdr:rowOff>160217</xdr:rowOff>
    </xdr:to>
    <xdr:sp macro="" textlink="">
      <xdr:nvSpPr>
        <xdr:cNvPr id="991" name="Rectangle 990">
          <a:extLst>
            <a:ext uri="{FF2B5EF4-FFF2-40B4-BE49-F238E27FC236}">
              <a16:creationId xmlns:a16="http://schemas.microsoft.com/office/drawing/2014/main" id="{00000000-0008-0000-1700-0000DF030000}"/>
            </a:ext>
          </a:extLst>
        </xdr:cNvPr>
        <xdr:cNvSpPr/>
      </xdr:nvSpPr>
      <xdr:spPr>
        <a:xfrm rot="16200000">
          <a:off x="37240609" y="604727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49</xdr:row>
      <xdr:rowOff>21446</xdr:rowOff>
    </xdr:from>
    <xdr:to>
      <xdr:col>65</xdr:col>
      <xdr:colOff>351228</xdr:colOff>
      <xdr:row>53</xdr:row>
      <xdr:rowOff>167836</xdr:rowOff>
    </xdr:to>
    <xdr:sp macro="" textlink="">
      <xdr:nvSpPr>
        <xdr:cNvPr id="992" name="Rectangle 991">
          <a:extLst>
            <a:ext uri="{FF2B5EF4-FFF2-40B4-BE49-F238E27FC236}">
              <a16:creationId xmlns:a16="http://schemas.microsoft.com/office/drawing/2014/main" id="{00000000-0008-0000-1700-0000E0030000}"/>
            </a:ext>
          </a:extLst>
        </xdr:cNvPr>
        <xdr:cNvSpPr/>
      </xdr:nvSpPr>
      <xdr:spPr>
        <a:xfrm rot="16200000">
          <a:off x="37730097" y="6053323"/>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49</xdr:row>
      <xdr:rowOff>27397</xdr:rowOff>
    </xdr:from>
    <xdr:to>
      <xdr:col>67</xdr:col>
      <xdr:colOff>28988</xdr:colOff>
      <xdr:row>51</xdr:row>
      <xdr:rowOff>105501</xdr:rowOff>
    </xdr:to>
    <xdr:sp macro="" textlink="">
      <xdr:nvSpPr>
        <xdr:cNvPr id="993" name="Rectangle 992">
          <a:extLst>
            <a:ext uri="{FF2B5EF4-FFF2-40B4-BE49-F238E27FC236}">
              <a16:creationId xmlns:a16="http://schemas.microsoft.com/office/drawing/2014/main" id="{00000000-0008-0000-1700-0000E1030000}"/>
            </a:ext>
          </a:extLst>
        </xdr:cNvPr>
        <xdr:cNvSpPr/>
      </xdr:nvSpPr>
      <xdr:spPr>
        <a:xfrm>
          <a:off x="38473871" y="5809170"/>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51</xdr:row>
      <xdr:rowOff>156406</xdr:rowOff>
    </xdr:from>
    <xdr:to>
      <xdr:col>67</xdr:col>
      <xdr:colOff>52084</xdr:colOff>
      <xdr:row>53</xdr:row>
      <xdr:rowOff>156406</xdr:rowOff>
    </xdr:to>
    <xdr:sp macro="" textlink="">
      <xdr:nvSpPr>
        <xdr:cNvPr id="994" name="Rectangle 993">
          <a:extLst>
            <a:ext uri="{FF2B5EF4-FFF2-40B4-BE49-F238E27FC236}">
              <a16:creationId xmlns:a16="http://schemas.microsoft.com/office/drawing/2014/main" id="{00000000-0008-0000-1700-0000E2030000}"/>
            </a:ext>
          </a:extLst>
        </xdr:cNvPr>
        <xdr:cNvSpPr/>
      </xdr:nvSpPr>
      <xdr:spPr>
        <a:xfrm>
          <a:off x="38472202" y="6299540"/>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49</xdr:row>
      <xdr:rowOff>5735</xdr:rowOff>
    </xdr:from>
    <xdr:to>
      <xdr:col>67</xdr:col>
      <xdr:colOff>580535</xdr:colOff>
      <xdr:row>53</xdr:row>
      <xdr:rowOff>152125</xdr:rowOff>
    </xdr:to>
    <xdr:sp macro="" textlink="">
      <xdr:nvSpPr>
        <xdr:cNvPr id="995" name="Rectangle 994">
          <a:extLst>
            <a:ext uri="{FF2B5EF4-FFF2-40B4-BE49-F238E27FC236}">
              <a16:creationId xmlns:a16="http://schemas.microsoft.com/office/drawing/2014/main" id="{00000000-0008-0000-1700-0000E3030000}"/>
            </a:ext>
          </a:extLst>
        </xdr:cNvPr>
        <xdr:cNvSpPr/>
      </xdr:nvSpPr>
      <xdr:spPr>
        <a:xfrm rot="16200000">
          <a:off x="39148360" y="6001084"/>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50</xdr:row>
      <xdr:rowOff>18128</xdr:rowOff>
    </xdr:from>
    <xdr:to>
      <xdr:col>67</xdr:col>
      <xdr:colOff>261437</xdr:colOff>
      <xdr:row>50</xdr:row>
      <xdr:rowOff>20032</xdr:rowOff>
    </xdr:to>
    <xdr:cxnSp macro="">
      <xdr:nvCxnSpPr>
        <xdr:cNvPr id="996" name="Straight Arrow Connector 995">
          <a:extLst>
            <a:ext uri="{FF2B5EF4-FFF2-40B4-BE49-F238E27FC236}">
              <a16:creationId xmlns:a16="http://schemas.microsoft.com/office/drawing/2014/main" id="{00000000-0008-0000-1700-0000E4030000}"/>
            </a:ext>
          </a:extLst>
        </xdr:cNvPr>
        <xdr:cNvCxnSpPr/>
      </xdr:nvCxnSpPr>
      <xdr:spPr>
        <a:xfrm>
          <a:off x="39176856" y="5980582"/>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49</xdr:row>
      <xdr:rowOff>146194</xdr:rowOff>
    </xdr:from>
    <xdr:to>
      <xdr:col>65</xdr:col>
      <xdr:colOff>611957</xdr:colOff>
      <xdr:row>49</xdr:row>
      <xdr:rowOff>148098</xdr:rowOff>
    </xdr:to>
    <xdr:cxnSp macro="">
      <xdr:nvCxnSpPr>
        <xdr:cNvPr id="997" name="Straight Arrow Connector 996">
          <a:extLst>
            <a:ext uri="{FF2B5EF4-FFF2-40B4-BE49-F238E27FC236}">
              <a16:creationId xmlns:a16="http://schemas.microsoft.com/office/drawing/2014/main" id="{00000000-0008-0000-1700-0000E5030000}"/>
            </a:ext>
          </a:extLst>
        </xdr:cNvPr>
        <xdr:cNvCxnSpPr/>
      </xdr:nvCxnSpPr>
      <xdr:spPr>
        <a:xfrm>
          <a:off x="38305033" y="592796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51</xdr:row>
      <xdr:rowOff>67401</xdr:rowOff>
    </xdr:from>
    <xdr:to>
      <xdr:col>65</xdr:col>
      <xdr:colOff>60725</xdr:colOff>
      <xdr:row>51</xdr:row>
      <xdr:rowOff>69305</xdr:rowOff>
    </xdr:to>
    <xdr:cxnSp macro="">
      <xdr:nvCxnSpPr>
        <xdr:cNvPr id="998" name="Straight Arrow Connector 997">
          <a:extLst>
            <a:ext uri="{FF2B5EF4-FFF2-40B4-BE49-F238E27FC236}">
              <a16:creationId xmlns:a16="http://schemas.microsoft.com/office/drawing/2014/main" id="{00000000-0008-0000-1700-0000E6030000}"/>
            </a:ext>
          </a:extLst>
        </xdr:cNvPr>
        <xdr:cNvCxnSpPr/>
      </xdr:nvCxnSpPr>
      <xdr:spPr>
        <a:xfrm>
          <a:off x="37750658" y="621053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51</xdr:row>
      <xdr:rowOff>6206</xdr:rowOff>
    </xdr:from>
    <xdr:to>
      <xdr:col>66</xdr:col>
      <xdr:colOff>292860</xdr:colOff>
      <xdr:row>52</xdr:row>
      <xdr:rowOff>90027</xdr:rowOff>
    </xdr:to>
    <xdr:cxnSp macro="">
      <xdr:nvCxnSpPr>
        <xdr:cNvPr id="999" name="Straight Arrow Connector 998">
          <a:extLst>
            <a:ext uri="{FF2B5EF4-FFF2-40B4-BE49-F238E27FC236}">
              <a16:creationId xmlns:a16="http://schemas.microsoft.com/office/drawing/2014/main" id="{00000000-0008-0000-1700-0000E7030000}"/>
            </a:ext>
          </a:extLst>
        </xdr:cNvPr>
        <xdr:cNvCxnSpPr/>
      </xdr:nvCxnSpPr>
      <xdr:spPr>
        <a:xfrm>
          <a:off x="38895859" y="614934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53</xdr:row>
      <xdr:rowOff>54282</xdr:rowOff>
    </xdr:from>
    <xdr:to>
      <xdr:col>67</xdr:col>
      <xdr:colOff>245254</xdr:colOff>
      <xdr:row>53</xdr:row>
      <xdr:rowOff>56186</xdr:rowOff>
    </xdr:to>
    <xdr:cxnSp macro="">
      <xdr:nvCxnSpPr>
        <xdr:cNvPr id="1000" name="Straight Arrow Connector 999">
          <a:extLst>
            <a:ext uri="{FF2B5EF4-FFF2-40B4-BE49-F238E27FC236}">
              <a16:creationId xmlns:a16="http://schemas.microsoft.com/office/drawing/2014/main" id="{00000000-0008-0000-1700-0000E8030000}"/>
            </a:ext>
          </a:extLst>
        </xdr:cNvPr>
        <xdr:cNvCxnSpPr/>
      </xdr:nvCxnSpPr>
      <xdr:spPr>
        <a:xfrm>
          <a:off x="39160673" y="655877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50</xdr:row>
      <xdr:rowOff>164733</xdr:rowOff>
    </xdr:from>
    <xdr:to>
      <xdr:col>68</xdr:col>
      <xdr:colOff>357432</xdr:colOff>
      <xdr:row>51</xdr:row>
      <xdr:rowOff>128832</xdr:rowOff>
    </xdr:to>
    <xdr:sp macro="" textlink="">
      <xdr:nvSpPr>
        <xdr:cNvPr id="1001" name="Right Arrow 1000">
          <a:extLst>
            <a:ext uri="{FF2B5EF4-FFF2-40B4-BE49-F238E27FC236}">
              <a16:creationId xmlns:a16="http://schemas.microsoft.com/office/drawing/2014/main" id="{00000000-0008-0000-1700-0000E9030000}"/>
            </a:ext>
          </a:extLst>
        </xdr:cNvPr>
        <xdr:cNvSpPr/>
      </xdr:nvSpPr>
      <xdr:spPr>
        <a:xfrm>
          <a:off x="39812536" y="6127187"/>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47</xdr:row>
      <xdr:rowOff>54990</xdr:rowOff>
    </xdr:from>
    <xdr:to>
      <xdr:col>64</xdr:col>
      <xdr:colOff>787</xdr:colOff>
      <xdr:row>50</xdr:row>
      <xdr:rowOff>11469</xdr:rowOff>
    </xdr:to>
    <xdr:sp macro="" textlink="">
      <xdr:nvSpPr>
        <xdr:cNvPr id="1002" name="Flowchart: Magnetic Disk 1001">
          <a:extLst>
            <a:ext uri="{FF2B5EF4-FFF2-40B4-BE49-F238E27FC236}">
              <a16:creationId xmlns:a16="http://schemas.microsoft.com/office/drawing/2014/main" id="{00000000-0008-0000-1700-0000EA030000}"/>
            </a:ext>
          </a:extLst>
        </xdr:cNvPr>
        <xdr:cNvSpPr/>
      </xdr:nvSpPr>
      <xdr:spPr>
        <a:xfrm>
          <a:off x="36544577" y="5475402"/>
          <a:ext cx="841344"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48</xdr:row>
      <xdr:rowOff>54990</xdr:rowOff>
    </xdr:from>
    <xdr:to>
      <xdr:col>62</xdr:col>
      <xdr:colOff>195450</xdr:colOff>
      <xdr:row>55</xdr:row>
      <xdr:rowOff>19090</xdr:rowOff>
    </xdr:to>
    <xdr:sp macro="" textlink="">
      <xdr:nvSpPr>
        <xdr:cNvPr id="1003" name="Rectangle 1002">
          <a:extLst>
            <a:ext uri="{FF2B5EF4-FFF2-40B4-BE49-F238E27FC236}">
              <a16:creationId xmlns:a16="http://schemas.microsoft.com/office/drawing/2014/main" id="{00000000-0008-0000-1700-0000EB030000}"/>
            </a:ext>
          </a:extLst>
        </xdr:cNvPr>
        <xdr:cNvSpPr/>
      </xdr:nvSpPr>
      <xdr:spPr>
        <a:xfrm>
          <a:off x="35711877" y="5656083"/>
          <a:ext cx="643222" cy="122886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49</xdr:row>
      <xdr:rowOff>86412</xdr:rowOff>
    </xdr:from>
    <xdr:to>
      <xdr:col>62</xdr:col>
      <xdr:colOff>158528</xdr:colOff>
      <xdr:row>51</xdr:row>
      <xdr:rowOff>12412</xdr:rowOff>
    </xdr:to>
    <xdr:sp macro="" textlink="">
      <xdr:nvSpPr>
        <xdr:cNvPr id="1004" name="Rectangle 1003">
          <a:extLst>
            <a:ext uri="{FF2B5EF4-FFF2-40B4-BE49-F238E27FC236}">
              <a16:creationId xmlns:a16="http://schemas.microsoft.com/office/drawing/2014/main" id="{00000000-0008-0000-1700-0000EC030000}"/>
            </a:ext>
          </a:extLst>
        </xdr:cNvPr>
        <xdr:cNvSpPr/>
      </xdr:nvSpPr>
      <xdr:spPr>
        <a:xfrm>
          <a:off x="35751155" y="5868185"/>
          <a:ext cx="567022" cy="287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51</xdr:row>
      <xdr:rowOff>78557</xdr:rowOff>
    </xdr:from>
    <xdr:to>
      <xdr:col>62</xdr:col>
      <xdr:colOff>158528</xdr:colOff>
      <xdr:row>53</xdr:row>
      <xdr:rowOff>4556</xdr:rowOff>
    </xdr:to>
    <xdr:sp macro="" textlink="">
      <xdr:nvSpPr>
        <xdr:cNvPr id="1005" name="Rectangle 1004">
          <a:extLst>
            <a:ext uri="{FF2B5EF4-FFF2-40B4-BE49-F238E27FC236}">
              <a16:creationId xmlns:a16="http://schemas.microsoft.com/office/drawing/2014/main" id="{00000000-0008-0000-1700-0000ED030000}"/>
            </a:ext>
          </a:extLst>
        </xdr:cNvPr>
        <xdr:cNvSpPr/>
      </xdr:nvSpPr>
      <xdr:spPr>
        <a:xfrm>
          <a:off x="35751155" y="6221691"/>
          <a:ext cx="567022" cy="287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53</xdr:row>
      <xdr:rowOff>47134</xdr:rowOff>
    </xdr:from>
    <xdr:to>
      <xdr:col>62</xdr:col>
      <xdr:colOff>158528</xdr:colOff>
      <xdr:row>54</xdr:row>
      <xdr:rowOff>151615</xdr:rowOff>
    </xdr:to>
    <xdr:sp macro="" textlink="">
      <xdr:nvSpPr>
        <xdr:cNvPr id="1006" name="Rectangle 1005">
          <a:extLst>
            <a:ext uri="{FF2B5EF4-FFF2-40B4-BE49-F238E27FC236}">
              <a16:creationId xmlns:a16="http://schemas.microsoft.com/office/drawing/2014/main" id="{00000000-0008-0000-1700-0000EE030000}"/>
            </a:ext>
          </a:extLst>
        </xdr:cNvPr>
        <xdr:cNvSpPr/>
      </xdr:nvSpPr>
      <xdr:spPr>
        <a:xfrm>
          <a:off x="35751155" y="6551629"/>
          <a:ext cx="567022" cy="2851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48</xdr:row>
      <xdr:rowOff>102123</xdr:rowOff>
    </xdr:from>
    <xdr:to>
      <xdr:col>62</xdr:col>
      <xdr:colOff>448324</xdr:colOff>
      <xdr:row>49</xdr:row>
      <xdr:rowOff>73843</xdr:rowOff>
    </xdr:to>
    <xdr:sp macro="" textlink="">
      <xdr:nvSpPr>
        <xdr:cNvPr id="1007" name="Right Arrow 1006">
          <a:extLst>
            <a:ext uri="{FF2B5EF4-FFF2-40B4-BE49-F238E27FC236}">
              <a16:creationId xmlns:a16="http://schemas.microsoft.com/office/drawing/2014/main" id="{00000000-0008-0000-1700-0000EF030000}"/>
            </a:ext>
          </a:extLst>
        </xdr:cNvPr>
        <xdr:cNvSpPr/>
      </xdr:nvSpPr>
      <xdr:spPr>
        <a:xfrm>
          <a:off x="36371753" y="5703216"/>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49</xdr:row>
      <xdr:rowOff>94267</xdr:rowOff>
    </xdr:from>
    <xdr:to>
      <xdr:col>61</xdr:col>
      <xdr:colOff>12177</xdr:colOff>
      <xdr:row>52</xdr:row>
      <xdr:rowOff>25687</xdr:rowOff>
    </xdr:to>
    <xdr:sp macro="" textlink="">
      <xdr:nvSpPr>
        <xdr:cNvPr id="1008" name="Flowchart: Document 1007">
          <a:extLst>
            <a:ext uri="{FF2B5EF4-FFF2-40B4-BE49-F238E27FC236}">
              <a16:creationId xmlns:a16="http://schemas.microsoft.com/office/drawing/2014/main" id="{00000000-0008-0000-1700-0000F0030000}"/>
            </a:ext>
          </a:extLst>
        </xdr:cNvPr>
        <xdr:cNvSpPr/>
      </xdr:nvSpPr>
      <xdr:spPr>
        <a:xfrm>
          <a:off x="34832043" y="8766927"/>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48</xdr:row>
      <xdr:rowOff>7856</xdr:rowOff>
    </xdr:from>
    <xdr:to>
      <xdr:col>59</xdr:col>
      <xdr:colOff>346593</xdr:colOff>
      <xdr:row>54</xdr:row>
      <xdr:rowOff>160256</xdr:rowOff>
    </xdr:to>
    <xdr:sp macro="" textlink="">
      <xdr:nvSpPr>
        <xdr:cNvPr id="1009" name="Rectangle 1008">
          <a:extLst>
            <a:ext uri="{FF2B5EF4-FFF2-40B4-BE49-F238E27FC236}">
              <a16:creationId xmlns:a16="http://schemas.microsoft.com/office/drawing/2014/main" id="{00000000-0008-0000-1700-0000F1030000}"/>
            </a:ext>
          </a:extLst>
        </xdr:cNvPr>
        <xdr:cNvSpPr/>
      </xdr:nvSpPr>
      <xdr:spPr>
        <a:xfrm>
          <a:off x="33465155" y="5608949"/>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52</xdr:row>
      <xdr:rowOff>108704</xdr:rowOff>
    </xdr:from>
    <xdr:to>
      <xdr:col>59</xdr:col>
      <xdr:colOff>186945</xdr:colOff>
      <xdr:row>54</xdr:row>
      <xdr:rowOff>116244</xdr:rowOff>
    </xdr:to>
    <xdr:sp macro="" textlink="">
      <xdr:nvSpPr>
        <xdr:cNvPr id="1010" name="Rectangle 1009">
          <a:extLst>
            <a:ext uri="{FF2B5EF4-FFF2-40B4-BE49-F238E27FC236}">
              <a16:creationId xmlns:a16="http://schemas.microsoft.com/office/drawing/2014/main" id="{00000000-0008-0000-1700-0000F2030000}"/>
            </a:ext>
          </a:extLst>
        </xdr:cNvPr>
        <xdr:cNvSpPr/>
      </xdr:nvSpPr>
      <xdr:spPr>
        <a:xfrm>
          <a:off x="33631400" y="6432518"/>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49</xdr:row>
      <xdr:rowOff>71308</xdr:rowOff>
    </xdr:from>
    <xdr:to>
      <xdr:col>59</xdr:col>
      <xdr:colOff>177206</xdr:colOff>
      <xdr:row>52</xdr:row>
      <xdr:rowOff>20091</xdr:rowOff>
    </xdr:to>
    <xdr:sp macro="" textlink="">
      <xdr:nvSpPr>
        <xdr:cNvPr id="1011" name="Rectangle 1010">
          <a:extLst>
            <a:ext uri="{FF2B5EF4-FFF2-40B4-BE49-F238E27FC236}">
              <a16:creationId xmlns:a16="http://schemas.microsoft.com/office/drawing/2014/main" id="{00000000-0008-0000-1700-0000F3030000}"/>
            </a:ext>
          </a:extLst>
        </xdr:cNvPr>
        <xdr:cNvSpPr/>
      </xdr:nvSpPr>
      <xdr:spPr>
        <a:xfrm>
          <a:off x="33621661" y="5853081"/>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50</xdr:row>
      <xdr:rowOff>23566</xdr:rowOff>
    </xdr:from>
    <xdr:to>
      <xdr:col>59</xdr:col>
      <xdr:colOff>546675</xdr:colOff>
      <xdr:row>51</xdr:row>
      <xdr:rowOff>8326</xdr:rowOff>
    </xdr:to>
    <xdr:sp macro="" textlink="">
      <xdr:nvSpPr>
        <xdr:cNvPr id="1012" name="Right Arrow 1011">
          <a:extLst>
            <a:ext uri="{FF2B5EF4-FFF2-40B4-BE49-F238E27FC236}">
              <a16:creationId xmlns:a16="http://schemas.microsoft.com/office/drawing/2014/main" id="{00000000-0008-0000-1700-0000F4030000}"/>
            </a:ext>
          </a:extLst>
        </xdr:cNvPr>
        <xdr:cNvSpPr/>
      </xdr:nvSpPr>
      <xdr:spPr>
        <a:xfrm>
          <a:off x="34509958" y="8876906"/>
          <a:ext cx="358140"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51</xdr:row>
      <xdr:rowOff>139321</xdr:rowOff>
    </xdr:from>
    <xdr:to>
      <xdr:col>58</xdr:col>
      <xdr:colOff>432062</xdr:colOff>
      <xdr:row>53</xdr:row>
      <xdr:rowOff>31424</xdr:rowOff>
    </xdr:to>
    <xdr:sp macro="" textlink="">
      <xdr:nvSpPr>
        <xdr:cNvPr id="1013" name="Right Arrow 1012">
          <a:extLst>
            <a:ext uri="{FF2B5EF4-FFF2-40B4-BE49-F238E27FC236}">
              <a16:creationId xmlns:a16="http://schemas.microsoft.com/office/drawing/2014/main" id="{00000000-0008-0000-1700-0000F5030000}"/>
            </a:ext>
          </a:extLst>
        </xdr:cNvPr>
        <xdr:cNvSpPr/>
      </xdr:nvSpPr>
      <xdr:spPr>
        <a:xfrm rot="16200000">
          <a:off x="33936494" y="6331671"/>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50</xdr:row>
      <xdr:rowOff>15712</xdr:rowOff>
    </xdr:from>
    <xdr:to>
      <xdr:col>61</xdr:col>
      <xdr:colOff>149259</xdr:colOff>
      <xdr:row>51</xdr:row>
      <xdr:rowOff>472</xdr:rowOff>
    </xdr:to>
    <xdr:sp macro="" textlink="">
      <xdr:nvSpPr>
        <xdr:cNvPr id="1014" name="Right Arrow 1013">
          <a:extLst>
            <a:ext uri="{FF2B5EF4-FFF2-40B4-BE49-F238E27FC236}">
              <a16:creationId xmlns:a16="http://schemas.microsoft.com/office/drawing/2014/main" id="{00000000-0008-0000-1700-0000F6030000}"/>
            </a:ext>
          </a:extLst>
        </xdr:cNvPr>
        <xdr:cNvSpPr/>
      </xdr:nvSpPr>
      <xdr:spPr>
        <a:xfrm>
          <a:off x="35476207" y="8869052"/>
          <a:ext cx="219959"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432063</xdr:colOff>
      <xdr:row>50</xdr:row>
      <xdr:rowOff>86411</xdr:rowOff>
    </xdr:from>
    <xdr:to>
      <xdr:col>63</xdr:col>
      <xdr:colOff>546363</xdr:colOff>
      <xdr:row>54</xdr:row>
      <xdr:rowOff>62845</xdr:rowOff>
    </xdr:to>
    <xdr:sp macro="" textlink="">
      <xdr:nvSpPr>
        <xdr:cNvPr id="1015" name="Flowchart: Document 1014">
          <a:extLst>
            <a:ext uri="{FF2B5EF4-FFF2-40B4-BE49-F238E27FC236}">
              <a16:creationId xmlns:a16="http://schemas.microsoft.com/office/drawing/2014/main" id="{00000000-0008-0000-1700-0000F7030000}"/>
            </a:ext>
          </a:extLst>
        </xdr:cNvPr>
        <xdr:cNvSpPr/>
      </xdr:nvSpPr>
      <xdr:spPr>
        <a:xfrm>
          <a:off x="36591712" y="6048865"/>
          <a:ext cx="727043" cy="69915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AEB.TXT</a:t>
          </a:r>
        </a:p>
      </xdr:txBody>
    </xdr:sp>
    <xdr:clientData/>
  </xdr:twoCellAnchor>
  <xdr:twoCellAnchor>
    <xdr:from>
      <xdr:col>63</xdr:col>
      <xdr:colOff>455630</xdr:colOff>
      <xdr:row>51</xdr:row>
      <xdr:rowOff>133546</xdr:rowOff>
    </xdr:from>
    <xdr:to>
      <xdr:col>64</xdr:col>
      <xdr:colOff>85627</xdr:colOff>
      <xdr:row>52</xdr:row>
      <xdr:rowOff>103303</xdr:rowOff>
    </xdr:to>
    <xdr:sp macro="" textlink="">
      <xdr:nvSpPr>
        <xdr:cNvPr id="1017" name="Right Arrow 1016">
          <a:extLst>
            <a:ext uri="{FF2B5EF4-FFF2-40B4-BE49-F238E27FC236}">
              <a16:creationId xmlns:a16="http://schemas.microsoft.com/office/drawing/2014/main" id="{00000000-0008-0000-1700-0000F9030000}"/>
            </a:ext>
          </a:extLst>
        </xdr:cNvPr>
        <xdr:cNvSpPr/>
      </xdr:nvSpPr>
      <xdr:spPr>
        <a:xfrm>
          <a:off x="37228022" y="6276680"/>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526330</xdr:colOff>
      <xdr:row>52</xdr:row>
      <xdr:rowOff>86412</xdr:rowOff>
    </xdr:from>
    <xdr:to>
      <xdr:col>61</xdr:col>
      <xdr:colOff>27888</xdr:colOff>
      <xdr:row>55</xdr:row>
      <xdr:rowOff>17832</xdr:rowOff>
    </xdr:to>
    <xdr:sp macro="" textlink="">
      <xdr:nvSpPr>
        <xdr:cNvPr id="1018" name="Flowchart: Document 1017">
          <a:extLst>
            <a:ext uri="{FF2B5EF4-FFF2-40B4-BE49-F238E27FC236}">
              <a16:creationId xmlns:a16="http://schemas.microsoft.com/office/drawing/2014/main" id="{00000000-0008-0000-1700-0000FA030000}"/>
            </a:ext>
          </a:extLst>
        </xdr:cNvPr>
        <xdr:cNvSpPr/>
      </xdr:nvSpPr>
      <xdr:spPr>
        <a:xfrm>
          <a:off x="34847753" y="9301113"/>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62</xdr:col>
      <xdr:colOff>219959</xdr:colOff>
      <xdr:row>51</xdr:row>
      <xdr:rowOff>157114</xdr:rowOff>
    </xdr:from>
    <xdr:to>
      <xdr:col>62</xdr:col>
      <xdr:colOff>462698</xdr:colOff>
      <xdr:row>52</xdr:row>
      <xdr:rowOff>126871</xdr:rowOff>
    </xdr:to>
    <xdr:sp macro="" textlink="">
      <xdr:nvSpPr>
        <xdr:cNvPr id="1019" name="Right Arrow 1018">
          <a:extLst>
            <a:ext uri="{FF2B5EF4-FFF2-40B4-BE49-F238E27FC236}">
              <a16:creationId xmlns:a16="http://schemas.microsoft.com/office/drawing/2014/main" id="{00000000-0008-0000-1700-0000FB030000}"/>
            </a:ext>
          </a:extLst>
        </xdr:cNvPr>
        <xdr:cNvSpPr/>
      </xdr:nvSpPr>
      <xdr:spPr>
        <a:xfrm>
          <a:off x="36379608" y="9191135"/>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219958</xdr:colOff>
      <xdr:row>53</xdr:row>
      <xdr:rowOff>39279</xdr:rowOff>
    </xdr:from>
    <xdr:to>
      <xdr:col>59</xdr:col>
      <xdr:colOff>578098</xdr:colOff>
      <xdr:row>54</xdr:row>
      <xdr:rowOff>24039</xdr:rowOff>
    </xdr:to>
    <xdr:sp macro="" textlink="">
      <xdr:nvSpPr>
        <xdr:cNvPr id="1021" name="Right Arrow 1020">
          <a:extLst>
            <a:ext uri="{FF2B5EF4-FFF2-40B4-BE49-F238E27FC236}">
              <a16:creationId xmlns:a16="http://schemas.microsoft.com/office/drawing/2014/main" id="{00000000-0008-0000-1700-0000FD030000}"/>
            </a:ext>
          </a:extLst>
        </xdr:cNvPr>
        <xdr:cNvSpPr/>
      </xdr:nvSpPr>
      <xdr:spPr>
        <a:xfrm>
          <a:off x="34541381" y="9434660"/>
          <a:ext cx="358140" cy="16544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60</xdr:col>
      <xdr:colOff>526330</xdr:colOff>
      <xdr:row>53</xdr:row>
      <xdr:rowOff>39279</xdr:rowOff>
    </xdr:from>
    <xdr:to>
      <xdr:col>61</xdr:col>
      <xdr:colOff>156327</xdr:colOff>
      <xdr:row>54</xdr:row>
      <xdr:rowOff>9035</xdr:rowOff>
    </xdr:to>
    <xdr:sp macro="" textlink="">
      <xdr:nvSpPr>
        <xdr:cNvPr id="1022" name="Right Arrow 1021">
          <a:extLst>
            <a:ext uri="{FF2B5EF4-FFF2-40B4-BE49-F238E27FC236}">
              <a16:creationId xmlns:a16="http://schemas.microsoft.com/office/drawing/2014/main" id="{00000000-0008-0000-1700-0000FE030000}"/>
            </a:ext>
          </a:extLst>
        </xdr:cNvPr>
        <xdr:cNvSpPr/>
      </xdr:nvSpPr>
      <xdr:spPr>
        <a:xfrm>
          <a:off x="35460495" y="9434660"/>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79</xdr:row>
      <xdr:rowOff>164969</xdr:rowOff>
    </xdr:from>
    <xdr:to>
      <xdr:col>68</xdr:col>
      <xdr:colOff>60410</xdr:colOff>
      <xdr:row>86</xdr:row>
      <xdr:rowOff>129069</xdr:rowOff>
    </xdr:to>
    <xdr:sp macro="" textlink="">
      <xdr:nvSpPr>
        <xdr:cNvPr id="1023" name="Rectangle 1022">
          <a:extLst>
            <a:ext uri="{FF2B5EF4-FFF2-40B4-BE49-F238E27FC236}">
              <a16:creationId xmlns:a16="http://schemas.microsoft.com/office/drawing/2014/main" id="{00000000-0008-0000-1700-0000FF030000}"/>
            </a:ext>
          </a:extLst>
        </xdr:cNvPr>
        <xdr:cNvSpPr/>
      </xdr:nvSpPr>
      <xdr:spPr>
        <a:xfrm>
          <a:off x="37445544" y="847626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79</xdr:row>
      <xdr:rowOff>114300</xdr:rowOff>
    </xdr:from>
    <xdr:to>
      <xdr:col>69</xdr:col>
      <xdr:colOff>517689</xdr:colOff>
      <xdr:row>85</xdr:row>
      <xdr:rowOff>137160</xdr:rowOff>
    </xdr:to>
    <xdr:sp macro="" textlink="">
      <xdr:nvSpPr>
        <xdr:cNvPr id="1024" name="Flowchart: Magnetic Disk 1023">
          <a:extLst>
            <a:ext uri="{FF2B5EF4-FFF2-40B4-BE49-F238E27FC236}">
              <a16:creationId xmlns:a16="http://schemas.microsoft.com/office/drawing/2014/main" id="{00000000-0008-0000-1700-000000040000}"/>
            </a:ext>
          </a:extLst>
        </xdr:cNvPr>
        <xdr:cNvSpPr/>
      </xdr:nvSpPr>
      <xdr:spPr>
        <a:xfrm>
          <a:off x="40125191" y="8425599"/>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81</xdr:row>
      <xdr:rowOff>13827</xdr:rowOff>
    </xdr:from>
    <xdr:to>
      <xdr:col>64</xdr:col>
      <xdr:colOff>472911</xdr:colOff>
      <xdr:row>85</xdr:row>
      <xdr:rowOff>160217</xdr:rowOff>
    </xdr:to>
    <xdr:sp macro="" textlink="">
      <xdr:nvSpPr>
        <xdr:cNvPr id="1025" name="Rectangle 1024">
          <a:extLst>
            <a:ext uri="{FF2B5EF4-FFF2-40B4-BE49-F238E27FC236}">
              <a16:creationId xmlns:a16="http://schemas.microsoft.com/office/drawing/2014/main" id="{00000000-0008-0000-1700-000001040000}"/>
            </a:ext>
          </a:extLst>
        </xdr:cNvPr>
        <xdr:cNvSpPr/>
      </xdr:nvSpPr>
      <xdr:spPr>
        <a:xfrm rot="16200000">
          <a:off x="37240609" y="8938163"/>
          <a:ext cx="869111"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81</xdr:row>
      <xdr:rowOff>21446</xdr:rowOff>
    </xdr:from>
    <xdr:to>
      <xdr:col>65</xdr:col>
      <xdr:colOff>351228</xdr:colOff>
      <xdr:row>85</xdr:row>
      <xdr:rowOff>167836</xdr:rowOff>
    </xdr:to>
    <xdr:sp macro="" textlink="">
      <xdr:nvSpPr>
        <xdr:cNvPr id="1026" name="Rectangle 1025">
          <a:extLst>
            <a:ext uri="{FF2B5EF4-FFF2-40B4-BE49-F238E27FC236}">
              <a16:creationId xmlns:a16="http://schemas.microsoft.com/office/drawing/2014/main" id="{00000000-0008-0000-1700-000002040000}"/>
            </a:ext>
          </a:extLst>
        </xdr:cNvPr>
        <xdr:cNvSpPr/>
      </xdr:nvSpPr>
      <xdr:spPr>
        <a:xfrm rot="16200000">
          <a:off x="37730097" y="8944210"/>
          <a:ext cx="869111"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81</xdr:row>
      <xdr:rowOff>27397</xdr:rowOff>
    </xdr:from>
    <xdr:to>
      <xdr:col>67</xdr:col>
      <xdr:colOff>28988</xdr:colOff>
      <xdr:row>83</xdr:row>
      <xdr:rowOff>105501</xdr:rowOff>
    </xdr:to>
    <xdr:sp macro="" textlink="">
      <xdr:nvSpPr>
        <xdr:cNvPr id="1027" name="Rectangle 1026">
          <a:extLst>
            <a:ext uri="{FF2B5EF4-FFF2-40B4-BE49-F238E27FC236}">
              <a16:creationId xmlns:a16="http://schemas.microsoft.com/office/drawing/2014/main" id="{00000000-0008-0000-1700-000003040000}"/>
            </a:ext>
          </a:extLst>
        </xdr:cNvPr>
        <xdr:cNvSpPr/>
      </xdr:nvSpPr>
      <xdr:spPr>
        <a:xfrm>
          <a:off x="38473871" y="8700057"/>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83</xdr:row>
      <xdr:rowOff>156406</xdr:rowOff>
    </xdr:from>
    <xdr:to>
      <xdr:col>67</xdr:col>
      <xdr:colOff>52084</xdr:colOff>
      <xdr:row>85</xdr:row>
      <xdr:rowOff>156406</xdr:rowOff>
    </xdr:to>
    <xdr:sp macro="" textlink="">
      <xdr:nvSpPr>
        <xdr:cNvPr id="1028" name="Rectangle 1027">
          <a:extLst>
            <a:ext uri="{FF2B5EF4-FFF2-40B4-BE49-F238E27FC236}">
              <a16:creationId xmlns:a16="http://schemas.microsoft.com/office/drawing/2014/main" id="{00000000-0008-0000-1700-000004040000}"/>
            </a:ext>
          </a:extLst>
        </xdr:cNvPr>
        <xdr:cNvSpPr/>
      </xdr:nvSpPr>
      <xdr:spPr>
        <a:xfrm>
          <a:off x="38472202" y="9190427"/>
          <a:ext cx="803243"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81</xdr:row>
      <xdr:rowOff>5735</xdr:rowOff>
    </xdr:from>
    <xdr:to>
      <xdr:col>67</xdr:col>
      <xdr:colOff>580535</xdr:colOff>
      <xdr:row>85</xdr:row>
      <xdr:rowOff>152125</xdr:rowOff>
    </xdr:to>
    <xdr:sp macro="" textlink="">
      <xdr:nvSpPr>
        <xdr:cNvPr id="1029" name="Rectangle 1028">
          <a:extLst>
            <a:ext uri="{FF2B5EF4-FFF2-40B4-BE49-F238E27FC236}">
              <a16:creationId xmlns:a16="http://schemas.microsoft.com/office/drawing/2014/main" id="{00000000-0008-0000-1700-000005040000}"/>
            </a:ext>
          </a:extLst>
        </xdr:cNvPr>
        <xdr:cNvSpPr/>
      </xdr:nvSpPr>
      <xdr:spPr>
        <a:xfrm rot="16200000">
          <a:off x="39148360" y="8891971"/>
          <a:ext cx="869111"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82</xdr:row>
      <xdr:rowOff>18128</xdr:rowOff>
    </xdr:from>
    <xdr:to>
      <xdr:col>67</xdr:col>
      <xdr:colOff>261437</xdr:colOff>
      <xdr:row>82</xdr:row>
      <xdr:rowOff>20032</xdr:rowOff>
    </xdr:to>
    <xdr:cxnSp macro="">
      <xdr:nvCxnSpPr>
        <xdr:cNvPr id="1030" name="Straight Arrow Connector 1029">
          <a:extLst>
            <a:ext uri="{FF2B5EF4-FFF2-40B4-BE49-F238E27FC236}">
              <a16:creationId xmlns:a16="http://schemas.microsoft.com/office/drawing/2014/main" id="{00000000-0008-0000-1700-000006040000}"/>
            </a:ext>
          </a:extLst>
        </xdr:cNvPr>
        <xdr:cNvCxnSpPr/>
      </xdr:nvCxnSpPr>
      <xdr:spPr>
        <a:xfrm>
          <a:off x="39176856" y="8871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81</xdr:row>
      <xdr:rowOff>146194</xdr:rowOff>
    </xdr:from>
    <xdr:to>
      <xdr:col>65</xdr:col>
      <xdr:colOff>611957</xdr:colOff>
      <xdr:row>81</xdr:row>
      <xdr:rowOff>148098</xdr:rowOff>
    </xdr:to>
    <xdr:cxnSp macro="">
      <xdr:nvCxnSpPr>
        <xdr:cNvPr id="1031" name="Straight Arrow Connector 1030">
          <a:extLst>
            <a:ext uri="{FF2B5EF4-FFF2-40B4-BE49-F238E27FC236}">
              <a16:creationId xmlns:a16="http://schemas.microsoft.com/office/drawing/2014/main" id="{00000000-0008-0000-1700-000007040000}"/>
            </a:ext>
          </a:extLst>
        </xdr:cNvPr>
        <xdr:cNvCxnSpPr/>
      </xdr:nvCxnSpPr>
      <xdr:spPr>
        <a:xfrm>
          <a:off x="38305033" y="881885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83</xdr:row>
      <xdr:rowOff>67401</xdr:rowOff>
    </xdr:from>
    <xdr:to>
      <xdr:col>65</xdr:col>
      <xdr:colOff>60725</xdr:colOff>
      <xdr:row>83</xdr:row>
      <xdr:rowOff>69305</xdr:rowOff>
    </xdr:to>
    <xdr:cxnSp macro="">
      <xdr:nvCxnSpPr>
        <xdr:cNvPr id="1032" name="Straight Arrow Connector 1031">
          <a:extLst>
            <a:ext uri="{FF2B5EF4-FFF2-40B4-BE49-F238E27FC236}">
              <a16:creationId xmlns:a16="http://schemas.microsoft.com/office/drawing/2014/main" id="{00000000-0008-0000-1700-000008040000}"/>
            </a:ext>
          </a:extLst>
        </xdr:cNvPr>
        <xdr:cNvCxnSpPr/>
      </xdr:nvCxnSpPr>
      <xdr:spPr>
        <a:xfrm>
          <a:off x="37750658" y="9101422"/>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83</xdr:row>
      <xdr:rowOff>6206</xdr:rowOff>
    </xdr:from>
    <xdr:to>
      <xdr:col>66</xdr:col>
      <xdr:colOff>292860</xdr:colOff>
      <xdr:row>84</xdr:row>
      <xdr:rowOff>90027</xdr:rowOff>
    </xdr:to>
    <xdr:cxnSp macro="">
      <xdr:nvCxnSpPr>
        <xdr:cNvPr id="1033" name="Straight Arrow Connector 1032">
          <a:extLst>
            <a:ext uri="{FF2B5EF4-FFF2-40B4-BE49-F238E27FC236}">
              <a16:creationId xmlns:a16="http://schemas.microsoft.com/office/drawing/2014/main" id="{00000000-0008-0000-1700-000009040000}"/>
            </a:ext>
          </a:extLst>
        </xdr:cNvPr>
        <xdr:cNvCxnSpPr/>
      </xdr:nvCxnSpPr>
      <xdr:spPr>
        <a:xfrm>
          <a:off x="38895859" y="904022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85</xdr:row>
      <xdr:rowOff>54282</xdr:rowOff>
    </xdr:from>
    <xdr:to>
      <xdr:col>67</xdr:col>
      <xdr:colOff>245254</xdr:colOff>
      <xdr:row>85</xdr:row>
      <xdr:rowOff>56186</xdr:rowOff>
    </xdr:to>
    <xdr:cxnSp macro="">
      <xdr:nvCxnSpPr>
        <xdr:cNvPr id="1034" name="Straight Arrow Connector 1033">
          <a:extLst>
            <a:ext uri="{FF2B5EF4-FFF2-40B4-BE49-F238E27FC236}">
              <a16:creationId xmlns:a16="http://schemas.microsoft.com/office/drawing/2014/main" id="{00000000-0008-0000-1700-00000A040000}"/>
            </a:ext>
          </a:extLst>
        </xdr:cNvPr>
        <xdr:cNvCxnSpPr/>
      </xdr:nvCxnSpPr>
      <xdr:spPr>
        <a:xfrm>
          <a:off x="39160673" y="94496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82</xdr:row>
      <xdr:rowOff>164733</xdr:rowOff>
    </xdr:from>
    <xdr:to>
      <xdr:col>68</xdr:col>
      <xdr:colOff>357432</xdr:colOff>
      <xdr:row>83</xdr:row>
      <xdr:rowOff>128832</xdr:rowOff>
    </xdr:to>
    <xdr:sp macro="" textlink="">
      <xdr:nvSpPr>
        <xdr:cNvPr id="1035" name="Right Arrow 1034">
          <a:extLst>
            <a:ext uri="{FF2B5EF4-FFF2-40B4-BE49-F238E27FC236}">
              <a16:creationId xmlns:a16="http://schemas.microsoft.com/office/drawing/2014/main" id="{00000000-0008-0000-1700-00000B040000}"/>
            </a:ext>
          </a:extLst>
        </xdr:cNvPr>
        <xdr:cNvSpPr/>
      </xdr:nvSpPr>
      <xdr:spPr>
        <a:xfrm>
          <a:off x="39812536" y="9018073"/>
          <a:ext cx="380999"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54990</xdr:colOff>
      <xdr:row>80</xdr:row>
      <xdr:rowOff>7856</xdr:rowOff>
    </xdr:from>
    <xdr:to>
      <xdr:col>59</xdr:col>
      <xdr:colOff>346593</xdr:colOff>
      <xdr:row>86</xdr:row>
      <xdr:rowOff>160256</xdr:rowOff>
    </xdr:to>
    <xdr:sp macro="" textlink="">
      <xdr:nvSpPr>
        <xdr:cNvPr id="1043" name="Rectangle 1042">
          <a:extLst>
            <a:ext uri="{FF2B5EF4-FFF2-40B4-BE49-F238E27FC236}">
              <a16:creationId xmlns:a16="http://schemas.microsoft.com/office/drawing/2014/main" id="{00000000-0008-0000-1700-000013040000}"/>
            </a:ext>
          </a:extLst>
        </xdr:cNvPr>
        <xdr:cNvSpPr/>
      </xdr:nvSpPr>
      <xdr:spPr>
        <a:xfrm>
          <a:off x="33465155" y="11390722"/>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244802</xdr:colOff>
      <xdr:row>82</xdr:row>
      <xdr:rowOff>92993</xdr:rowOff>
    </xdr:from>
    <xdr:to>
      <xdr:col>59</xdr:col>
      <xdr:colOff>210512</xdr:colOff>
      <xdr:row>84</xdr:row>
      <xdr:rowOff>100532</xdr:rowOff>
    </xdr:to>
    <xdr:sp macro="" textlink="">
      <xdr:nvSpPr>
        <xdr:cNvPr id="1044" name="Rectangle 1043">
          <a:extLst>
            <a:ext uri="{FF2B5EF4-FFF2-40B4-BE49-F238E27FC236}">
              <a16:creationId xmlns:a16="http://schemas.microsoft.com/office/drawing/2014/main" id="{00000000-0008-0000-1700-000014040000}"/>
            </a:ext>
          </a:extLst>
        </xdr:cNvPr>
        <xdr:cNvSpPr/>
      </xdr:nvSpPr>
      <xdr:spPr>
        <a:xfrm>
          <a:off x="33654967" y="11837220"/>
          <a:ext cx="876968" cy="368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59</xdr:col>
      <xdr:colOff>259236</xdr:colOff>
      <xdr:row>82</xdr:row>
      <xdr:rowOff>164969</xdr:rowOff>
    </xdr:from>
    <xdr:to>
      <xdr:col>64</xdr:col>
      <xdr:colOff>78556</xdr:colOff>
      <xdr:row>83</xdr:row>
      <xdr:rowOff>165441</xdr:rowOff>
    </xdr:to>
    <xdr:sp macro="" textlink="">
      <xdr:nvSpPr>
        <xdr:cNvPr id="1053" name="Right Arrow 1052">
          <a:extLst>
            <a:ext uri="{FF2B5EF4-FFF2-40B4-BE49-F238E27FC236}">
              <a16:creationId xmlns:a16="http://schemas.microsoft.com/office/drawing/2014/main" id="{00000000-0008-0000-1700-00001D040000}"/>
            </a:ext>
          </a:extLst>
        </xdr:cNvPr>
        <xdr:cNvSpPr/>
      </xdr:nvSpPr>
      <xdr:spPr>
        <a:xfrm>
          <a:off x="34580659" y="11909196"/>
          <a:ext cx="2883031" cy="18115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64</xdr:col>
      <xdr:colOff>60410</xdr:colOff>
      <xdr:row>95</xdr:row>
      <xdr:rowOff>164969</xdr:rowOff>
    </xdr:from>
    <xdr:to>
      <xdr:col>68</xdr:col>
      <xdr:colOff>60410</xdr:colOff>
      <xdr:row>102</xdr:row>
      <xdr:rowOff>129069</xdr:rowOff>
    </xdr:to>
    <xdr:sp macro="" textlink="">
      <xdr:nvSpPr>
        <xdr:cNvPr id="1055" name="Rectangle 1054">
          <a:extLst>
            <a:ext uri="{FF2B5EF4-FFF2-40B4-BE49-F238E27FC236}">
              <a16:creationId xmlns:a16="http://schemas.microsoft.com/office/drawing/2014/main" id="{00000000-0008-0000-1700-00001F040000}"/>
            </a:ext>
          </a:extLst>
        </xdr:cNvPr>
        <xdr:cNvSpPr/>
      </xdr:nvSpPr>
      <xdr:spPr>
        <a:xfrm>
          <a:off x="37445544" y="11367155"/>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95</xdr:row>
      <xdr:rowOff>114300</xdr:rowOff>
    </xdr:from>
    <xdr:to>
      <xdr:col>69</xdr:col>
      <xdr:colOff>517689</xdr:colOff>
      <xdr:row>101</xdr:row>
      <xdr:rowOff>137160</xdr:rowOff>
    </xdr:to>
    <xdr:sp macro="" textlink="">
      <xdr:nvSpPr>
        <xdr:cNvPr id="1056" name="Flowchart: Magnetic Disk 1055">
          <a:extLst>
            <a:ext uri="{FF2B5EF4-FFF2-40B4-BE49-F238E27FC236}">
              <a16:creationId xmlns:a16="http://schemas.microsoft.com/office/drawing/2014/main" id="{00000000-0008-0000-1700-000020040000}"/>
            </a:ext>
          </a:extLst>
        </xdr:cNvPr>
        <xdr:cNvSpPr/>
      </xdr:nvSpPr>
      <xdr:spPr>
        <a:xfrm>
          <a:off x="40125191" y="11316486"/>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97</xdr:row>
      <xdr:rowOff>13827</xdr:rowOff>
    </xdr:from>
    <xdr:to>
      <xdr:col>64</xdr:col>
      <xdr:colOff>472911</xdr:colOff>
      <xdr:row>101</xdr:row>
      <xdr:rowOff>160217</xdr:rowOff>
    </xdr:to>
    <xdr:sp macro="" textlink="">
      <xdr:nvSpPr>
        <xdr:cNvPr id="1057" name="Rectangle 1056">
          <a:extLst>
            <a:ext uri="{FF2B5EF4-FFF2-40B4-BE49-F238E27FC236}">
              <a16:creationId xmlns:a16="http://schemas.microsoft.com/office/drawing/2014/main" id="{00000000-0008-0000-1700-000021040000}"/>
            </a:ext>
          </a:extLst>
        </xdr:cNvPr>
        <xdr:cNvSpPr/>
      </xdr:nvSpPr>
      <xdr:spPr>
        <a:xfrm rot="16200000">
          <a:off x="37240609" y="1182904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97</xdr:row>
      <xdr:rowOff>21446</xdr:rowOff>
    </xdr:from>
    <xdr:to>
      <xdr:col>65</xdr:col>
      <xdr:colOff>351228</xdr:colOff>
      <xdr:row>101</xdr:row>
      <xdr:rowOff>167836</xdr:rowOff>
    </xdr:to>
    <xdr:sp macro="" textlink="">
      <xdr:nvSpPr>
        <xdr:cNvPr id="1058" name="Rectangle 1057">
          <a:extLst>
            <a:ext uri="{FF2B5EF4-FFF2-40B4-BE49-F238E27FC236}">
              <a16:creationId xmlns:a16="http://schemas.microsoft.com/office/drawing/2014/main" id="{00000000-0008-0000-1700-000022040000}"/>
            </a:ext>
          </a:extLst>
        </xdr:cNvPr>
        <xdr:cNvSpPr/>
      </xdr:nvSpPr>
      <xdr:spPr>
        <a:xfrm rot="16200000">
          <a:off x="37730097" y="11835096"/>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97</xdr:row>
      <xdr:rowOff>27397</xdr:rowOff>
    </xdr:from>
    <xdr:to>
      <xdr:col>67</xdr:col>
      <xdr:colOff>28988</xdr:colOff>
      <xdr:row>99</xdr:row>
      <xdr:rowOff>105501</xdr:rowOff>
    </xdr:to>
    <xdr:sp macro="" textlink="">
      <xdr:nvSpPr>
        <xdr:cNvPr id="1059" name="Rectangle 1058">
          <a:extLst>
            <a:ext uri="{FF2B5EF4-FFF2-40B4-BE49-F238E27FC236}">
              <a16:creationId xmlns:a16="http://schemas.microsoft.com/office/drawing/2014/main" id="{00000000-0008-0000-1700-000023040000}"/>
            </a:ext>
          </a:extLst>
        </xdr:cNvPr>
        <xdr:cNvSpPr/>
      </xdr:nvSpPr>
      <xdr:spPr>
        <a:xfrm>
          <a:off x="38473871" y="11590943"/>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99</xdr:row>
      <xdr:rowOff>156406</xdr:rowOff>
    </xdr:from>
    <xdr:to>
      <xdr:col>67</xdr:col>
      <xdr:colOff>52084</xdr:colOff>
      <xdr:row>101</xdr:row>
      <xdr:rowOff>156406</xdr:rowOff>
    </xdr:to>
    <xdr:sp macro="" textlink="">
      <xdr:nvSpPr>
        <xdr:cNvPr id="1060" name="Rectangle 1059">
          <a:extLst>
            <a:ext uri="{FF2B5EF4-FFF2-40B4-BE49-F238E27FC236}">
              <a16:creationId xmlns:a16="http://schemas.microsoft.com/office/drawing/2014/main" id="{00000000-0008-0000-1700-000024040000}"/>
            </a:ext>
          </a:extLst>
        </xdr:cNvPr>
        <xdr:cNvSpPr/>
      </xdr:nvSpPr>
      <xdr:spPr>
        <a:xfrm>
          <a:off x="38472202" y="12081313"/>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97</xdr:row>
      <xdr:rowOff>5735</xdr:rowOff>
    </xdr:from>
    <xdr:to>
      <xdr:col>67</xdr:col>
      <xdr:colOff>580535</xdr:colOff>
      <xdr:row>101</xdr:row>
      <xdr:rowOff>152125</xdr:rowOff>
    </xdr:to>
    <xdr:sp macro="" textlink="">
      <xdr:nvSpPr>
        <xdr:cNvPr id="1061" name="Rectangle 1060">
          <a:extLst>
            <a:ext uri="{FF2B5EF4-FFF2-40B4-BE49-F238E27FC236}">
              <a16:creationId xmlns:a16="http://schemas.microsoft.com/office/drawing/2014/main" id="{00000000-0008-0000-1700-000025040000}"/>
            </a:ext>
          </a:extLst>
        </xdr:cNvPr>
        <xdr:cNvSpPr/>
      </xdr:nvSpPr>
      <xdr:spPr>
        <a:xfrm rot="16200000">
          <a:off x="39148360" y="11782857"/>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98</xdr:row>
      <xdr:rowOff>18128</xdr:rowOff>
    </xdr:from>
    <xdr:to>
      <xdr:col>67</xdr:col>
      <xdr:colOff>261437</xdr:colOff>
      <xdr:row>98</xdr:row>
      <xdr:rowOff>20032</xdr:rowOff>
    </xdr:to>
    <xdr:cxnSp macro="">
      <xdr:nvCxnSpPr>
        <xdr:cNvPr id="1062" name="Straight Arrow Connector 1061">
          <a:extLst>
            <a:ext uri="{FF2B5EF4-FFF2-40B4-BE49-F238E27FC236}">
              <a16:creationId xmlns:a16="http://schemas.microsoft.com/office/drawing/2014/main" id="{00000000-0008-0000-1700-000026040000}"/>
            </a:ext>
          </a:extLst>
        </xdr:cNvPr>
        <xdr:cNvCxnSpPr/>
      </xdr:nvCxnSpPr>
      <xdr:spPr>
        <a:xfrm>
          <a:off x="39176856" y="1176235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97</xdr:row>
      <xdr:rowOff>146194</xdr:rowOff>
    </xdr:from>
    <xdr:to>
      <xdr:col>65</xdr:col>
      <xdr:colOff>611957</xdr:colOff>
      <xdr:row>97</xdr:row>
      <xdr:rowOff>148098</xdr:rowOff>
    </xdr:to>
    <xdr:cxnSp macro="">
      <xdr:nvCxnSpPr>
        <xdr:cNvPr id="1063" name="Straight Arrow Connector 1062">
          <a:extLst>
            <a:ext uri="{FF2B5EF4-FFF2-40B4-BE49-F238E27FC236}">
              <a16:creationId xmlns:a16="http://schemas.microsoft.com/office/drawing/2014/main" id="{00000000-0008-0000-1700-000027040000}"/>
            </a:ext>
          </a:extLst>
        </xdr:cNvPr>
        <xdr:cNvCxnSpPr/>
      </xdr:nvCxnSpPr>
      <xdr:spPr>
        <a:xfrm>
          <a:off x="38305033" y="117097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99</xdr:row>
      <xdr:rowOff>67401</xdr:rowOff>
    </xdr:from>
    <xdr:to>
      <xdr:col>65</xdr:col>
      <xdr:colOff>60725</xdr:colOff>
      <xdr:row>99</xdr:row>
      <xdr:rowOff>69305</xdr:rowOff>
    </xdr:to>
    <xdr:cxnSp macro="">
      <xdr:nvCxnSpPr>
        <xdr:cNvPr id="1064" name="Straight Arrow Connector 1063">
          <a:extLst>
            <a:ext uri="{FF2B5EF4-FFF2-40B4-BE49-F238E27FC236}">
              <a16:creationId xmlns:a16="http://schemas.microsoft.com/office/drawing/2014/main" id="{00000000-0008-0000-1700-000028040000}"/>
            </a:ext>
          </a:extLst>
        </xdr:cNvPr>
        <xdr:cNvCxnSpPr/>
      </xdr:nvCxnSpPr>
      <xdr:spPr>
        <a:xfrm>
          <a:off x="37750658" y="1199230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99</xdr:row>
      <xdr:rowOff>6206</xdr:rowOff>
    </xdr:from>
    <xdr:to>
      <xdr:col>66</xdr:col>
      <xdr:colOff>292860</xdr:colOff>
      <xdr:row>100</xdr:row>
      <xdr:rowOff>90027</xdr:rowOff>
    </xdr:to>
    <xdr:cxnSp macro="">
      <xdr:nvCxnSpPr>
        <xdr:cNvPr id="1065" name="Straight Arrow Connector 1064">
          <a:extLst>
            <a:ext uri="{FF2B5EF4-FFF2-40B4-BE49-F238E27FC236}">
              <a16:creationId xmlns:a16="http://schemas.microsoft.com/office/drawing/2014/main" id="{00000000-0008-0000-1700-000029040000}"/>
            </a:ext>
          </a:extLst>
        </xdr:cNvPr>
        <xdr:cNvCxnSpPr/>
      </xdr:nvCxnSpPr>
      <xdr:spPr>
        <a:xfrm>
          <a:off x="38895859" y="11931113"/>
          <a:ext cx="7620" cy="264502"/>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101</xdr:row>
      <xdr:rowOff>54282</xdr:rowOff>
    </xdr:from>
    <xdr:to>
      <xdr:col>67</xdr:col>
      <xdr:colOff>245254</xdr:colOff>
      <xdr:row>101</xdr:row>
      <xdr:rowOff>56186</xdr:rowOff>
    </xdr:to>
    <xdr:cxnSp macro="">
      <xdr:nvCxnSpPr>
        <xdr:cNvPr id="1066" name="Straight Arrow Connector 1065">
          <a:extLst>
            <a:ext uri="{FF2B5EF4-FFF2-40B4-BE49-F238E27FC236}">
              <a16:creationId xmlns:a16="http://schemas.microsoft.com/office/drawing/2014/main" id="{00000000-0008-0000-1700-00002A040000}"/>
            </a:ext>
          </a:extLst>
        </xdr:cNvPr>
        <xdr:cNvCxnSpPr/>
      </xdr:nvCxnSpPr>
      <xdr:spPr>
        <a:xfrm>
          <a:off x="39160673" y="123405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98</xdr:row>
      <xdr:rowOff>164733</xdr:rowOff>
    </xdr:from>
    <xdr:to>
      <xdr:col>68</xdr:col>
      <xdr:colOff>357432</xdr:colOff>
      <xdr:row>99</xdr:row>
      <xdr:rowOff>128832</xdr:rowOff>
    </xdr:to>
    <xdr:sp macro="" textlink="">
      <xdr:nvSpPr>
        <xdr:cNvPr id="1067" name="Right Arrow 1066">
          <a:extLst>
            <a:ext uri="{FF2B5EF4-FFF2-40B4-BE49-F238E27FC236}">
              <a16:creationId xmlns:a16="http://schemas.microsoft.com/office/drawing/2014/main" id="{00000000-0008-0000-1700-00002B040000}"/>
            </a:ext>
          </a:extLst>
        </xdr:cNvPr>
        <xdr:cNvSpPr/>
      </xdr:nvSpPr>
      <xdr:spPr>
        <a:xfrm>
          <a:off x="39812536" y="11908960"/>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95</xdr:row>
      <xdr:rowOff>54990</xdr:rowOff>
    </xdr:from>
    <xdr:to>
      <xdr:col>64</xdr:col>
      <xdr:colOff>787</xdr:colOff>
      <xdr:row>98</xdr:row>
      <xdr:rowOff>11469</xdr:rowOff>
    </xdr:to>
    <xdr:sp macro="" textlink="">
      <xdr:nvSpPr>
        <xdr:cNvPr id="1068" name="Flowchart: Magnetic Disk 1067">
          <a:extLst>
            <a:ext uri="{FF2B5EF4-FFF2-40B4-BE49-F238E27FC236}">
              <a16:creationId xmlns:a16="http://schemas.microsoft.com/office/drawing/2014/main" id="{00000000-0008-0000-1700-00002C040000}"/>
            </a:ext>
          </a:extLst>
        </xdr:cNvPr>
        <xdr:cNvSpPr/>
      </xdr:nvSpPr>
      <xdr:spPr>
        <a:xfrm>
          <a:off x="36544577" y="11257176"/>
          <a:ext cx="841344" cy="4985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96</xdr:row>
      <xdr:rowOff>54991</xdr:rowOff>
    </xdr:from>
    <xdr:to>
      <xdr:col>62</xdr:col>
      <xdr:colOff>195450</xdr:colOff>
      <xdr:row>101</xdr:row>
      <xdr:rowOff>1</xdr:rowOff>
    </xdr:to>
    <xdr:sp macro="" textlink="">
      <xdr:nvSpPr>
        <xdr:cNvPr id="1069" name="Rectangle 1068">
          <a:extLst>
            <a:ext uri="{FF2B5EF4-FFF2-40B4-BE49-F238E27FC236}">
              <a16:creationId xmlns:a16="http://schemas.microsoft.com/office/drawing/2014/main" id="{00000000-0008-0000-1700-00002D040000}"/>
            </a:ext>
          </a:extLst>
        </xdr:cNvPr>
        <xdr:cNvSpPr/>
      </xdr:nvSpPr>
      <xdr:spPr>
        <a:xfrm>
          <a:off x="35711877" y="14148063"/>
          <a:ext cx="643222" cy="84841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97</xdr:row>
      <xdr:rowOff>86412</xdr:rowOff>
    </xdr:from>
    <xdr:to>
      <xdr:col>62</xdr:col>
      <xdr:colOff>158528</xdr:colOff>
      <xdr:row>98</xdr:row>
      <xdr:rowOff>54990</xdr:rowOff>
    </xdr:to>
    <xdr:sp macro="" textlink="">
      <xdr:nvSpPr>
        <xdr:cNvPr id="1070" name="Rectangle 1069">
          <a:extLst>
            <a:ext uri="{FF2B5EF4-FFF2-40B4-BE49-F238E27FC236}">
              <a16:creationId xmlns:a16="http://schemas.microsoft.com/office/drawing/2014/main" id="{00000000-0008-0000-1700-00002E040000}"/>
            </a:ext>
          </a:extLst>
        </xdr:cNvPr>
        <xdr:cNvSpPr/>
      </xdr:nvSpPr>
      <xdr:spPr>
        <a:xfrm>
          <a:off x="35751155" y="14360165"/>
          <a:ext cx="567022" cy="14925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98</xdr:row>
      <xdr:rowOff>109979</xdr:rowOff>
    </xdr:from>
    <xdr:to>
      <xdr:col>62</xdr:col>
      <xdr:colOff>158528</xdr:colOff>
      <xdr:row>99</xdr:row>
      <xdr:rowOff>78557</xdr:rowOff>
    </xdr:to>
    <xdr:sp macro="" textlink="">
      <xdr:nvSpPr>
        <xdr:cNvPr id="1071" name="Rectangle 1070">
          <a:extLst>
            <a:ext uri="{FF2B5EF4-FFF2-40B4-BE49-F238E27FC236}">
              <a16:creationId xmlns:a16="http://schemas.microsoft.com/office/drawing/2014/main" id="{00000000-0008-0000-1700-00002F040000}"/>
            </a:ext>
          </a:extLst>
        </xdr:cNvPr>
        <xdr:cNvSpPr/>
      </xdr:nvSpPr>
      <xdr:spPr>
        <a:xfrm>
          <a:off x="35751155" y="14564412"/>
          <a:ext cx="567022" cy="14925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99</xdr:row>
      <xdr:rowOff>133546</xdr:rowOff>
    </xdr:from>
    <xdr:to>
      <xdr:col>62</xdr:col>
      <xdr:colOff>158528</xdr:colOff>
      <xdr:row>100</xdr:row>
      <xdr:rowOff>109979</xdr:rowOff>
    </xdr:to>
    <xdr:sp macro="" textlink="">
      <xdr:nvSpPr>
        <xdr:cNvPr id="1072" name="Rectangle 1071">
          <a:extLst>
            <a:ext uri="{FF2B5EF4-FFF2-40B4-BE49-F238E27FC236}">
              <a16:creationId xmlns:a16="http://schemas.microsoft.com/office/drawing/2014/main" id="{00000000-0008-0000-1700-000030040000}"/>
            </a:ext>
          </a:extLst>
        </xdr:cNvPr>
        <xdr:cNvSpPr/>
      </xdr:nvSpPr>
      <xdr:spPr>
        <a:xfrm>
          <a:off x="35751155" y="14768659"/>
          <a:ext cx="567022" cy="15711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96</xdr:row>
      <xdr:rowOff>102123</xdr:rowOff>
    </xdr:from>
    <xdr:to>
      <xdr:col>62</xdr:col>
      <xdr:colOff>448324</xdr:colOff>
      <xdr:row>97</xdr:row>
      <xdr:rowOff>73843</xdr:rowOff>
    </xdr:to>
    <xdr:sp macro="" textlink="">
      <xdr:nvSpPr>
        <xdr:cNvPr id="1073" name="Right Arrow 1072">
          <a:extLst>
            <a:ext uri="{FF2B5EF4-FFF2-40B4-BE49-F238E27FC236}">
              <a16:creationId xmlns:a16="http://schemas.microsoft.com/office/drawing/2014/main" id="{00000000-0008-0000-1700-000031040000}"/>
            </a:ext>
          </a:extLst>
        </xdr:cNvPr>
        <xdr:cNvSpPr/>
      </xdr:nvSpPr>
      <xdr:spPr>
        <a:xfrm>
          <a:off x="36371753" y="11484989"/>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97</xdr:row>
      <xdr:rowOff>94267</xdr:rowOff>
    </xdr:from>
    <xdr:to>
      <xdr:col>61</xdr:col>
      <xdr:colOff>12177</xdr:colOff>
      <xdr:row>100</xdr:row>
      <xdr:rowOff>25687</xdr:rowOff>
    </xdr:to>
    <xdr:sp macro="" textlink="">
      <xdr:nvSpPr>
        <xdr:cNvPr id="1074" name="Flowchart: Document 1073">
          <a:extLst>
            <a:ext uri="{FF2B5EF4-FFF2-40B4-BE49-F238E27FC236}">
              <a16:creationId xmlns:a16="http://schemas.microsoft.com/office/drawing/2014/main" id="{00000000-0008-0000-1700-000032040000}"/>
            </a:ext>
          </a:extLst>
        </xdr:cNvPr>
        <xdr:cNvSpPr/>
      </xdr:nvSpPr>
      <xdr:spPr>
        <a:xfrm>
          <a:off x="34832043" y="11657813"/>
          <a:ext cx="727041" cy="473462"/>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96</xdr:row>
      <xdr:rowOff>7856</xdr:rowOff>
    </xdr:from>
    <xdr:to>
      <xdr:col>59</xdr:col>
      <xdr:colOff>346593</xdr:colOff>
      <xdr:row>102</xdr:row>
      <xdr:rowOff>160256</xdr:rowOff>
    </xdr:to>
    <xdr:sp macro="" textlink="">
      <xdr:nvSpPr>
        <xdr:cNvPr id="1075" name="Rectangle 1074">
          <a:extLst>
            <a:ext uri="{FF2B5EF4-FFF2-40B4-BE49-F238E27FC236}">
              <a16:creationId xmlns:a16="http://schemas.microsoft.com/office/drawing/2014/main" id="{00000000-0008-0000-1700-000033040000}"/>
            </a:ext>
          </a:extLst>
        </xdr:cNvPr>
        <xdr:cNvSpPr/>
      </xdr:nvSpPr>
      <xdr:spPr>
        <a:xfrm>
          <a:off x="33465155" y="11390722"/>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100</xdr:row>
      <xdr:rowOff>108704</xdr:rowOff>
    </xdr:from>
    <xdr:to>
      <xdr:col>59</xdr:col>
      <xdr:colOff>186945</xdr:colOff>
      <xdr:row>102</xdr:row>
      <xdr:rowOff>116244</xdr:rowOff>
    </xdr:to>
    <xdr:sp macro="" textlink="">
      <xdr:nvSpPr>
        <xdr:cNvPr id="1076" name="Rectangle 1075">
          <a:extLst>
            <a:ext uri="{FF2B5EF4-FFF2-40B4-BE49-F238E27FC236}">
              <a16:creationId xmlns:a16="http://schemas.microsoft.com/office/drawing/2014/main" id="{00000000-0008-0000-1700-000034040000}"/>
            </a:ext>
          </a:extLst>
        </xdr:cNvPr>
        <xdr:cNvSpPr/>
      </xdr:nvSpPr>
      <xdr:spPr>
        <a:xfrm>
          <a:off x="33631400" y="12214292"/>
          <a:ext cx="876968" cy="368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97</xdr:row>
      <xdr:rowOff>71308</xdr:rowOff>
    </xdr:from>
    <xdr:to>
      <xdr:col>59</xdr:col>
      <xdr:colOff>177206</xdr:colOff>
      <xdr:row>100</xdr:row>
      <xdr:rowOff>20091</xdr:rowOff>
    </xdr:to>
    <xdr:sp macro="" textlink="">
      <xdr:nvSpPr>
        <xdr:cNvPr id="1077" name="Rectangle 1076">
          <a:extLst>
            <a:ext uri="{FF2B5EF4-FFF2-40B4-BE49-F238E27FC236}">
              <a16:creationId xmlns:a16="http://schemas.microsoft.com/office/drawing/2014/main" id="{00000000-0008-0000-1700-000035040000}"/>
            </a:ext>
          </a:extLst>
        </xdr:cNvPr>
        <xdr:cNvSpPr/>
      </xdr:nvSpPr>
      <xdr:spPr>
        <a:xfrm>
          <a:off x="33621661" y="11634854"/>
          <a:ext cx="876968" cy="4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98</xdr:row>
      <xdr:rowOff>23566</xdr:rowOff>
    </xdr:from>
    <xdr:to>
      <xdr:col>59</xdr:col>
      <xdr:colOff>546675</xdr:colOff>
      <xdr:row>99</xdr:row>
      <xdr:rowOff>8326</xdr:rowOff>
    </xdr:to>
    <xdr:sp macro="" textlink="">
      <xdr:nvSpPr>
        <xdr:cNvPr id="1078" name="Right Arrow 1077">
          <a:extLst>
            <a:ext uri="{FF2B5EF4-FFF2-40B4-BE49-F238E27FC236}">
              <a16:creationId xmlns:a16="http://schemas.microsoft.com/office/drawing/2014/main" id="{00000000-0008-0000-1700-000036040000}"/>
            </a:ext>
          </a:extLst>
        </xdr:cNvPr>
        <xdr:cNvSpPr/>
      </xdr:nvSpPr>
      <xdr:spPr>
        <a:xfrm>
          <a:off x="34509958" y="11767793"/>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99</xdr:row>
      <xdr:rowOff>139321</xdr:rowOff>
    </xdr:from>
    <xdr:to>
      <xdr:col>58</xdr:col>
      <xdr:colOff>432062</xdr:colOff>
      <xdr:row>101</xdr:row>
      <xdr:rowOff>31424</xdr:rowOff>
    </xdr:to>
    <xdr:sp macro="" textlink="">
      <xdr:nvSpPr>
        <xdr:cNvPr id="1079" name="Right Arrow 1078">
          <a:extLst>
            <a:ext uri="{FF2B5EF4-FFF2-40B4-BE49-F238E27FC236}">
              <a16:creationId xmlns:a16="http://schemas.microsoft.com/office/drawing/2014/main" id="{00000000-0008-0000-1700-000037040000}"/>
            </a:ext>
          </a:extLst>
        </xdr:cNvPr>
        <xdr:cNvSpPr/>
      </xdr:nvSpPr>
      <xdr:spPr>
        <a:xfrm rot="16200000">
          <a:off x="33936494" y="12113444"/>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98</xdr:row>
      <xdr:rowOff>15712</xdr:rowOff>
    </xdr:from>
    <xdr:to>
      <xdr:col>61</xdr:col>
      <xdr:colOff>149259</xdr:colOff>
      <xdr:row>99</xdr:row>
      <xdr:rowOff>472</xdr:rowOff>
    </xdr:to>
    <xdr:sp macro="" textlink="">
      <xdr:nvSpPr>
        <xdr:cNvPr id="1080" name="Right Arrow 1079">
          <a:extLst>
            <a:ext uri="{FF2B5EF4-FFF2-40B4-BE49-F238E27FC236}">
              <a16:creationId xmlns:a16="http://schemas.microsoft.com/office/drawing/2014/main" id="{00000000-0008-0000-1700-000038040000}"/>
            </a:ext>
          </a:extLst>
        </xdr:cNvPr>
        <xdr:cNvSpPr/>
      </xdr:nvSpPr>
      <xdr:spPr>
        <a:xfrm>
          <a:off x="35476207" y="11759939"/>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447773</xdr:colOff>
      <xdr:row>82</xdr:row>
      <xdr:rowOff>47134</xdr:rowOff>
    </xdr:from>
    <xdr:to>
      <xdr:col>62</xdr:col>
      <xdr:colOff>562074</xdr:colOff>
      <xdr:row>84</xdr:row>
      <xdr:rowOff>159234</xdr:rowOff>
    </xdr:to>
    <xdr:sp macro="" textlink="">
      <xdr:nvSpPr>
        <xdr:cNvPr id="1088" name="Flowchart: Document 1087">
          <a:extLst>
            <a:ext uri="{FF2B5EF4-FFF2-40B4-BE49-F238E27FC236}">
              <a16:creationId xmlns:a16="http://schemas.microsoft.com/office/drawing/2014/main" id="{00000000-0008-0000-1700-000040040000}"/>
            </a:ext>
          </a:extLst>
        </xdr:cNvPr>
        <xdr:cNvSpPr/>
      </xdr:nvSpPr>
      <xdr:spPr>
        <a:xfrm>
          <a:off x="35994680" y="11791361"/>
          <a:ext cx="7270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59</xdr:col>
      <xdr:colOff>204247</xdr:colOff>
      <xdr:row>101</xdr:row>
      <xdr:rowOff>47133</xdr:rowOff>
    </xdr:from>
    <xdr:to>
      <xdr:col>64</xdr:col>
      <xdr:colOff>86412</xdr:colOff>
      <xdr:row>102</xdr:row>
      <xdr:rowOff>31893</xdr:rowOff>
    </xdr:to>
    <xdr:sp macro="" textlink="">
      <xdr:nvSpPr>
        <xdr:cNvPr id="858" name="Right Arrow 857">
          <a:extLst>
            <a:ext uri="{FF2B5EF4-FFF2-40B4-BE49-F238E27FC236}">
              <a16:creationId xmlns:a16="http://schemas.microsoft.com/office/drawing/2014/main" id="{00000000-0008-0000-1700-00005A030000}"/>
            </a:ext>
          </a:extLst>
        </xdr:cNvPr>
        <xdr:cNvSpPr/>
      </xdr:nvSpPr>
      <xdr:spPr>
        <a:xfrm>
          <a:off x="34525670" y="15043607"/>
          <a:ext cx="2945876" cy="16544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62</xdr:col>
      <xdr:colOff>392783</xdr:colOff>
      <xdr:row>100</xdr:row>
      <xdr:rowOff>102123</xdr:rowOff>
    </xdr:from>
    <xdr:to>
      <xdr:col>63</xdr:col>
      <xdr:colOff>507083</xdr:colOff>
      <xdr:row>103</xdr:row>
      <xdr:rowOff>33543</xdr:rowOff>
    </xdr:to>
    <xdr:sp macro="" textlink="">
      <xdr:nvSpPr>
        <xdr:cNvPr id="859" name="Flowchart: Document 858">
          <a:extLst>
            <a:ext uri="{FF2B5EF4-FFF2-40B4-BE49-F238E27FC236}">
              <a16:creationId xmlns:a16="http://schemas.microsoft.com/office/drawing/2014/main" id="{00000000-0008-0000-1700-00005B030000}"/>
            </a:ext>
          </a:extLst>
        </xdr:cNvPr>
        <xdr:cNvSpPr/>
      </xdr:nvSpPr>
      <xdr:spPr>
        <a:xfrm>
          <a:off x="36552432" y="14917917"/>
          <a:ext cx="7270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64</xdr:col>
      <xdr:colOff>60410</xdr:colOff>
      <xdr:row>63</xdr:row>
      <xdr:rowOff>164969</xdr:rowOff>
    </xdr:from>
    <xdr:to>
      <xdr:col>68</xdr:col>
      <xdr:colOff>60410</xdr:colOff>
      <xdr:row>70</xdr:row>
      <xdr:rowOff>129069</xdr:rowOff>
    </xdr:to>
    <xdr:sp macro="" textlink="">
      <xdr:nvSpPr>
        <xdr:cNvPr id="1051" name="Rectangle 1050">
          <a:extLst>
            <a:ext uri="{FF2B5EF4-FFF2-40B4-BE49-F238E27FC236}">
              <a16:creationId xmlns:a16="http://schemas.microsoft.com/office/drawing/2014/main" id="{00000000-0008-0000-1700-00001B040000}"/>
            </a:ext>
          </a:extLst>
        </xdr:cNvPr>
        <xdr:cNvSpPr/>
      </xdr:nvSpPr>
      <xdr:spPr>
        <a:xfrm>
          <a:off x="37445544" y="847626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63</xdr:row>
      <xdr:rowOff>114300</xdr:rowOff>
    </xdr:from>
    <xdr:to>
      <xdr:col>69</xdr:col>
      <xdr:colOff>517689</xdr:colOff>
      <xdr:row>69</xdr:row>
      <xdr:rowOff>137160</xdr:rowOff>
    </xdr:to>
    <xdr:sp macro="" textlink="">
      <xdr:nvSpPr>
        <xdr:cNvPr id="1052" name="Flowchart: Magnetic Disk 1051">
          <a:extLst>
            <a:ext uri="{FF2B5EF4-FFF2-40B4-BE49-F238E27FC236}">
              <a16:creationId xmlns:a16="http://schemas.microsoft.com/office/drawing/2014/main" id="{00000000-0008-0000-1700-00001C040000}"/>
            </a:ext>
          </a:extLst>
        </xdr:cNvPr>
        <xdr:cNvSpPr/>
      </xdr:nvSpPr>
      <xdr:spPr>
        <a:xfrm>
          <a:off x="40125191" y="8425599"/>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65</xdr:row>
      <xdr:rowOff>13827</xdr:rowOff>
    </xdr:from>
    <xdr:to>
      <xdr:col>64</xdr:col>
      <xdr:colOff>472911</xdr:colOff>
      <xdr:row>69</xdr:row>
      <xdr:rowOff>160217</xdr:rowOff>
    </xdr:to>
    <xdr:sp macro="" textlink="">
      <xdr:nvSpPr>
        <xdr:cNvPr id="1054" name="Rectangle 1053">
          <a:extLst>
            <a:ext uri="{FF2B5EF4-FFF2-40B4-BE49-F238E27FC236}">
              <a16:creationId xmlns:a16="http://schemas.microsoft.com/office/drawing/2014/main" id="{00000000-0008-0000-1700-00001E040000}"/>
            </a:ext>
          </a:extLst>
        </xdr:cNvPr>
        <xdr:cNvSpPr/>
      </xdr:nvSpPr>
      <xdr:spPr>
        <a:xfrm rot="16200000">
          <a:off x="37240609" y="8938163"/>
          <a:ext cx="869111"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65</xdr:row>
      <xdr:rowOff>21446</xdr:rowOff>
    </xdr:from>
    <xdr:to>
      <xdr:col>65</xdr:col>
      <xdr:colOff>351228</xdr:colOff>
      <xdr:row>69</xdr:row>
      <xdr:rowOff>167836</xdr:rowOff>
    </xdr:to>
    <xdr:sp macro="" textlink="">
      <xdr:nvSpPr>
        <xdr:cNvPr id="1087" name="Rectangle 1086">
          <a:extLst>
            <a:ext uri="{FF2B5EF4-FFF2-40B4-BE49-F238E27FC236}">
              <a16:creationId xmlns:a16="http://schemas.microsoft.com/office/drawing/2014/main" id="{00000000-0008-0000-1700-00003F040000}"/>
            </a:ext>
          </a:extLst>
        </xdr:cNvPr>
        <xdr:cNvSpPr/>
      </xdr:nvSpPr>
      <xdr:spPr>
        <a:xfrm rot="16200000">
          <a:off x="37730097" y="8944210"/>
          <a:ext cx="869111"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65</xdr:row>
      <xdr:rowOff>27397</xdr:rowOff>
    </xdr:from>
    <xdr:to>
      <xdr:col>67</xdr:col>
      <xdr:colOff>28988</xdr:colOff>
      <xdr:row>67</xdr:row>
      <xdr:rowOff>105501</xdr:rowOff>
    </xdr:to>
    <xdr:sp macro="" textlink="">
      <xdr:nvSpPr>
        <xdr:cNvPr id="1089" name="Rectangle 1088">
          <a:extLst>
            <a:ext uri="{FF2B5EF4-FFF2-40B4-BE49-F238E27FC236}">
              <a16:creationId xmlns:a16="http://schemas.microsoft.com/office/drawing/2014/main" id="{00000000-0008-0000-1700-000041040000}"/>
            </a:ext>
          </a:extLst>
        </xdr:cNvPr>
        <xdr:cNvSpPr/>
      </xdr:nvSpPr>
      <xdr:spPr>
        <a:xfrm>
          <a:off x="38473871" y="8700057"/>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67</xdr:row>
      <xdr:rowOff>156406</xdr:rowOff>
    </xdr:from>
    <xdr:to>
      <xdr:col>67</xdr:col>
      <xdr:colOff>52084</xdr:colOff>
      <xdr:row>69</xdr:row>
      <xdr:rowOff>156406</xdr:rowOff>
    </xdr:to>
    <xdr:sp macro="" textlink="">
      <xdr:nvSpPr>
        <xdr:cNvPr id="1090" name="Rectangle 1089">
          <a:extLst>
            <a:ext uri="{FF2B5EF4-FFF2-40B4-BE49-F238E27FC236}">
              <a16:creationId xmlns:a16="http://schemas.microsoft.com/office/drawing/2014/main" id="{00000000-0008-0000-1700-000042040000}"/>
            </a:ext>
          </a:extLst>
        </xdr:cNvPr>
        <xdr:cNvSpPr/>
      </xdr:nvSpPr>
      <xdr:spPr>
        <a:xfrm>
          <a:off x="38472202" y="9190427"/>
          <a:ext cx="803243"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65</xdr:row>
      <xdr:rowOff>5735</xdr:rowOff>
    </xdr:from>
    <xdr:to>
      <xdr:col>67</xdr:col>
      <xdr:colOff>580535</xdr:colOff>
      <xdr:row>69</xdr:row>
      <xdr:rowOff>152125</xdr:rowOff>
    </xdr:to>
    <xdr:sp macro="" textlink="">
      <xdr:nvSpPr>
        <xdr:cNvPr id="1091" name="Rectangle 1090">
          <a:extLst>
            <a:ext uri="{FF2B5EF4-FFF2-40B4-BE49-F238E27FC236}">
              <a16:creationId xmlns:a16="http://schemas.microsoft.com/office/drawing/2014/main" id="{00000000-0008-0000-1700-000043040000}"/>
            </a:ext>
          </a:extLst>
        </xdr:cNvPr>
        <xdr:cNvSpPr/>
      </xdr:nvSpPr>
      <xdr:spPr>
        <a:xfrm rot="16200000">
          <a:off x="39148360" y="8891971"/>
          <a:ext cx="869111"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66</xdr:row>
      <xdr:rowOff>18128</xdr:rowOff>
    </xdr:from>
    <xdr:to>
      <xdr:col>67</xdr:col>
      <xdr:colOff>261437</xdr:colOff>
      <xdr:row>66</xdr:row>
      <xdr:rowOff>20032</xdr:rowOff>
    </xdr:to>
    <xdr:cxnSp macro="">
      <xdr:nvCxnSpPr>
        <xdr:cNvPr id="1092" name="Straight Arrow Connector 1091">
          <a:extLst>
            <a:ext uri="{FF2B5EF4-FFF2-40B4-BE49-F238E27FC236}">
              <a16:creationId xmlns:a16="http://schemas.microsoft.com/office/drawing/2014/main" id="{00000000-0008-0000-1700-000044040000}"/>
            </a:ext>
          </a:extLst>
        </xdr:cNvPr>
        <xdr:cNvCxnSpPr/>
      </xdr:nvCxnSpPr>
      <xdr:spPr>
        <a:xfrm>
          <a:off x="39176856" y="8871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65</xdr:row>
      <xdr:rowOff>146194</xdr:rowOff>
    </xdr:from>
    <xdr:to>
      <xdr:col>65</xdr:col>
      <xdr:colOff>611957</xdr:colOff>
      <xdr:row>65</xdr:row>
      <xdr:rowOff>148098</xdr:rowOff>
    </xdr:to>
    <xdr:cxnSp macro="">
      <xdr:nvCxnSpPr>
        <xdr:cNvPr id="1093" name="Straight Arrow Connector 1092">
          <a:extLst>
            <a:ext uri="{FF2B5EF4-FFF2-40B4-BE49-F238E27FC236}">
              <a16:creationId xmlns:a16="http://schemas.microsoft.com/office/drawing/2014/main" id="{00000000-0008-0000-1700-000045040000}"/>
            </a:ext>
          </a:extLst>
        </xdr:cNvPr>
        <xdr:cNvCxnSpPr/>
      </xdr:nvCxnSpPr>
      <xdr:spPr>
        <a:xfrm>
          <a:off x="38305033" y="881885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67</xdr:row>
      <xdr:rowOff>67401</xdr:rowOff>
    </xdr:from>
    <xdr:to>
      <xdr:col>65</xdr:col>
      <xdr:colOff>60725</xdr:colOff>
      <xdr:row>67</xdr:row>
      <xdr:rowOff>69305</xdr:rowOff>
    </xdr:to>
    <xdr:cxnSp macro="">
      <xdr:nvCxnSpPr>
        <xdr:cNvPr id="1094" name="Straight Arrow Connector 1093">
          <a:extLst>
            <a:ext uri="{FF2B5EF4-FFF2-40B4-BE49-F238E27FC236}">
              <a16:creationId xmlns:a16="http://schemas.microsoft.com/office/drawing/2014/main" id="{00000000-0008-0000-1700-000046040000}"/>
            </a:ext>
          </a:extLst>
        </xdr:cNvPr>
        <xdr:cNvCxnSpPr/>
      </xdr:nvCxnSpPr>
      <xdr:spPr>
        <a:xfrm>
          <a:off x="37750658" y="9101422"/>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67</xdr:row>
      <xdr:rowOff>6206</xdr:rowOff>
    </xdr:from>
    <xdr:to>
      <xdr:col>66</xdr:col>
      <xdr:colOff>292860</xdr:colOff>
      <xdr:row>68</xdr:row>
      <xdr:rowOff>90027</xdr:rowOff>
    </xdr:to>
    <xdr:cxnSp macro="">
      <xdr:nvCxnSpPr>
        <xdr:cNvPr id="1095" name="Straight Arrow Connector 1094">
          <a:extLst>
            <a:ext uri="{FF2B5EF4-FFF2-40B4-BE49-F238E27FC236}">
              <a16:creationId xmlns:a16="http://schemas.microsoft.com/office/drawing/2014/main" id="{00000000-0008-0000-1700-000047040000}"/>
            </a:ext>
          </a:extLst>
        </xdr:cNvPr>
        <xdr:cNvCxnSpPr/>
      </xdr:nvCxnSpPr>
      <xdr:spPr>
        <a:xfrm>
          <a:off x="38895859" y="904022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69</xdr:row>
      <xdr:rowOff>54282</xdr:rowOff>
    </xdr:from>
    <xdr:to>
      <xdr:col>67</xdr:col>
      <xdr:colOff>245254</xdr:colOff>
      <xdr:row>69</xdr:row>
      <xdr:rowOff>56186</xdr:rowOff>
    </xdr:to>
    <xdr:cxnSp macro="">
      <xdr:nvCxnSpPr>
        <xdr:cNvPr id="1096" name="Straight Arrow Connector 1095">
          <a:extLst>
            <a:ext uri="{FF2B5EF4-FFF2-40B4-BE49-F238E27FC236}">
              <a16:creationId xmlns:a16="http://schemas.microsoft.com/office/drawing/2014/main" id="{00000000-0008-0000-1700-000048040000}"/>
            </a:ext>
          </a:extLst>
        </xdr:cNvPr>
        <xdr:cNvCxnSpPr/>
      </xdr:nvCxnSpPr>
      <xdr:spPr>
        <a:xfrm>
          <a:off x="39160673" y="94496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66</xdr:row>
      <xdr:rowOff>164733</xdr:rowOff>
    </xdr:from>
    <xdr:to>
      <xdr:col>68</xdr:col>
      <xdr:colOff>357432</xdr:colOff>
      <xdr:row>67</xdr:row>
      <xdr:rowOff>128832</xdr:rowOff>
    </xdr:to>
    <xdr:sp macro="" textlink="">
      <xdr:nvSpPr>
        <xdr:cNvPr id="1097" name="Right Arrow 1096">
          <a:extLst>
            <a:ext uri="{FF2B5EF4-FFF2-40B4-BE49-F238E27FC236}">
              <a16:creationId xmlns:a16="http://schemas.microsoft.com/office/drawing/2014/main" id="{00000000-0008-0000-1700-000049040000}"/>
            </a:ext>
          </a:extLst>
        </xdr:cNvPr>
        <xdr:cNvSpPr/>
      </xdr:nvSpPr>
      <xdr:spPr>
        <a:xfrm>
          <a:off x="39812536" y="9018073"/>
          <a:ext cx="380999"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63</xdr:row>
      <xdr:rowOff>54990</xdr:rowOff>
    </xdr:from>
    <xdr:to>
      <xdr:col>64</xdr:col>
      <xdr:colOff>787</xdr:colOff>
      <xdr:row>66</xdr:row>
      <xdr:rowOff>11469</xdr:rowOff>
    </xdr:to>
    <xdr:sp macro="" textlink="">
      <xdr:nvSpPr>
        <xdr:cNvPr id="1098" name="Flowchart: Magnetic Disk 1097">
          <a:extLst>
            <a:ext uri="{FF2B5EF4-FFF2-40B4-BE49-F238E27FC236}">
              <a16:creationId xmlns:a16="http://schemas.microsoft.com/office/drawing/2014/main" id="{00000000-0008-0000-1700-00004A040000}"/>
            </a:ext>
          </a:extLst>
        </xdr:cNvPr>
        <xdr:cNvSpPr/>
      </xdr:nvSpPr>
      <xdr:spPr>
        <a:xfrm>
          <a:off x="36544577" y="8366289"/>
          <a:ext cx="841344" cy="4985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64</xdr:row>
      <xdr:rowOff>54990</xdr:rowOff>
    </xdr:from>
    <xdr:to>
      <xdr:col>62</xdr:col>
      <xdr:colOff>195450</xdr:colOff>
      <xdr:row>68</xdr:row>
      <xdr:rowOff>157114</xdr:rowOff>
    </xdr:to>
    <xdr:sp macro="" textlink="">
      <xdr:nvSpPr>
        <xdr:cNvPr id="1099" name="Rectangle 1098">
          <a:extLst>
            <a:ext uri="{FF2B5EF4-FFF2-40B4-BE49-F238E27FC236}">
              <a16:creationId xmlns:a16="http://schemas.microsoft.com/office/drawing/2014/main" id="{00000000-0008-0000-1700-00004B040000}"/>
            </a:ext>
          </a:extLst>
        </xdr:cNvPr>
        <xdr:cNvSpPr/>
      </xdr:nvSpPr>
      <xdr:spPr>
        <a:xfrm>
          <a:off x="35814001" y="11492846"/>
          <a:ext cx="643222" cy="82484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65</xdr:row>
      <xdr:rowOff>86413</xdr:rowOff>
    </xdr:from>
    <xdr:to>
      <xdr:col>62</xdr:col>
      <xdr:colOff>158528</xdr:colOff>
      <xdr:row>66</xdr:row>
      <xdr:rowOff>70703</xdr:rowOff>
    </xdr:to>
    <xdr:sp macro="" textlink="">
      <xdr:nvSpPr>
        <xdr:cNvPr id="1100" name="Rectangle 1099">
          <a:extLst>
            <a:ext uri="{FF2B5EF4-FFF2-40B4-BE49-F238E27FC236}">
              <a16:creationId xmlns:a16="http://schemas.microsoft.com/office/drawing/2014/main" id="{00000000-0008-0000-1700-00004C040000}"/>
            </a:ext>
          </a:extLst>
        </xdr:cNvPr>
        <xdr:cNvSpPr/>
      </xdr:nvSpPr>
      <xdr:spPr>
        <a:xfrm>
          <a:off x="35853279" y="11704949"/>
          <a:ext cx="567022" cy="1649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66</xdr:row>
      <xdr:rowOff>149259</xdr:rowOff>
    </xdr:from>
    <xdr:to>
      <xdr:col>62</xdr:col>
      <xdr:colOff>158528</xdr:colOff>
      <xdr:row>67</xdr:row>
      <xdr:rowOff>102124</xdr:rowOff>
    </xdr:to>
    <xdr:sp macro="" textlink="">
      <xdr:nvSpPr>
        <xdr:cNvPr id="1101" name="Rectangle 1100">
          <a:extLst>
            <a:ext uri="{FF2B5EF4-FFF2-40B4-BE49-F238E27FC236}">
              <a16:creationId xmlns:a16="http://schemas.microsoft.com/office/drawing/2014/main" id="{00000000-0008-0000-1700-00004D040000}"/>
            </a:ext>
          </a:extLst>
        </xdr:cNvPr>
        <xdr:cNvSpPr/>
      </xdr:nvSpPr>
      <xdr:spPr>
        <a:xfrm>
          <a:off x="35853279" y="11948475"/>
          <a:ext cx="567022" cy="1335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196393</xdr:colOff>
      <xdr:row>67</xdr:row>
      <xdr:rowOff>157115</xdr:rowOff>
    </xdr:from>
    <xdr:to>
      <xdr:col>62</xdr:col>
      <xdr:colOff>150673</xdr:colOff>
      <xdr:row>68</xdr:row>
      <xdr:rowOff>109981</xdr:rowOff>
    </xdr:to>
    <xdr:sp macro="" textlink="">
      <xdr:nvSpPr>
        <xdr:cNvPr id="1102" name="Rectangle 1101">
          <a:extLst>
            <a:ext uri="{FF2B5EF4-FFF2-40B4-BE49-F238E27FC236}">
              <a16:creationId xmlns:a16="http://schemas.microsoft.com/office/drawing/2014/main" id="{00000000-0008-0000-1700-00004E040000}"/>
            </a:ext>
          </a:extLst>
        </xdr:cNvPr>
        <xdr:cNvSpPr/>
      </xdr:nvSpPr>
      <xdr:spPr>
        <a:xfrm>
          <a:off x="35845424" y="12137012"/>
          <a:ext cx="567022" cy="1335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64</xdr:row>
      <xdr:rowOff>102123</xdr:rowOff>
    </xdr:from>
    <xdr:to>
      <xdr:col>62</xdr:col>
      <xdr:colOff>448324</xdr:colOff>
      <xdr:row>65</xdr:row>
      <xdr:rowOff>73843</xdr:rowOff>
    </xdr:to>
    <xdr:sp macro="" textlink="">
      <xdr:nvSpPr>
        <xdr:cNvPr id="1103" name="Right Arrow 1102">
          <a:extLst>
            <a:ext uri="{FF2B5EF4-FFF2-40B4-BE49-F238E27FC236}">
              <a16:creationId xmlns:a16="http://schemas.microsoft.com/office/drawing/2014/main" id="{00000000-0008-0000-1700-00004F040000}"/>
            </a:ext>
          </a:extLst>
        </xdr:cNvPr>
        <xdr:cNvSpPr/>
      </xdr:nvSpPr>
      <xdr:spPr>
        <a:xfrm>
          <a:off x="36371753" y="8594102"/>
          <a:ext cx="236220" cy="15240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65</xdr:row>
      <xdr:rowOff>94267</xdr:rowOff>
    </xdr:from>
    <xdr:to>
      <xdr:col>61</xdr:col>
      <xdr:colOff>12177</xdr:colOff>
      <xdr:row>68</xdr:row>
      <xdr:rowOff>25687</xdr:rowOff>
    </xdr:to>
    <xdr:sp macro="" textlink="">
      <xdr:nvSpPr>
        <xdr:cNvPr id="1104" name="Flowchart: Document 1103">
          <a:extLst>
            <a:ext uri="{FF2B5EF4-FFF2-40B4-BE49-F238E27FC236}">
              <a16:creationId xmlns:a16="http://schemas.microsoft.com/office/drawing/2014/main" id="{00000000-0008-0000-1700-000050040000}"/>
            </a:ext>
          </a:extLst>
        </xdr:cNvPr>
        <xdr:cNvSpPr/>
      </xdr:nvSpPr>
      <xdr:spPr>
        <a:xfrm>
          <a:off x="34832043" y="8766927"/>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64</xdr:row>
      <xdr:rowOff>7856</xdr:rowOff>
    </xdr:from>
    <xdr:to>
      <xdr:col>59</xdr:col>
      <xdr:colOff>346593</xdr:colOff>
      <xdr:row>70</xdr:row>
      <xdr:rowOff>160256</xdr:rowOff>
    </xdr:to>
    <xdr:sp macro="" textlink="">
      <xdr:nvSpPr>
        <xdr:cNvPr id="1105" name="Rectangle 1104">
          <a:extLst>
            <a:ext uri="{FF2B5EF4-FFF2-40B4-BE49-F238E27FC236}">
              <a16:creationId xmlns:a16="http://schemas.microsoft.com/office/drawing/2014/main" id="{00000000-0008-0000-1700-000051040000}"/>
            </a:ext>
          </a:extLst>
        </xdr:cNvPr>
        <xdr:cNvSpPr/>
      </xdr:nvSpPr>
      <xdr:spPr>
        <a:xfrm>
          <a:off x="33465155" y="8499835"/>
          <a:ext cx="1202861"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68</xdr:row>
      <xdr:rowOff>108704</xdr:rowOff>
    </xdr:from>
    <xdr:to>
      <xdr:col>59</xdr:col>
      <xdr:colOff>186945</xdr:colOff>
      <xdr:row>70</xdr:row>
      <xdr:rowOff>116244</xdr:rowOff>
    </xdr:to>
    <xdr:sp macro="" textlink="">
      <xdr:nvSpPr>
        <xdr:cNvPr id="1106" name="Rectangle 1105">
          <a:extLst>
            <a:ext uri="{FF2B5EF4-FFF2-40B4-BE49-F238E27FC236}">
              <a16:creationId xmlns:a16="http://schemas.microsoft.com/office/drawing/2014/main" id="{00000000-0008-0000-1700-000052040000}"/>
            </a:ext>
          </a:extLst>
        </xdr:cNvPr>
        <xdr:cNvSpPr/>
      </xdr:nvSpPr>
      <xdr:spPr>
        <a:xfrm>
          <a:off x="33631400" y="9323405"/>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65</xdr:row>
      <xdr:rowOff>71308</xdr:rowOff>
    </xdr:from>
    <xdr:to>
      <xdr:col>59</xdr:col>
      <xdr:colOff>177206</xdr:colOff>
      <xdr:row>68</xdr:row>
      <xdr:rowOff>20091</xdr:rowOff>
    </xdr:to>
    <xdr:sp macro="" textlink="">
      <xdr:nvSpPr>
        <xdr:cNvPr id="1107" name="Rectangle 1106">
          <a:extLst>
            <a:ext uri="{FF2B5EF4-FFF2-40B4-BE49-F238E27FC236}">
              <a16:creationId xmlns:a16="http://schemas.microsoft.com/office/drawing/2014/main" id="{00000000-0008-0000-1700-000053040000}"/>
            </a:ext>
          </a:extLst>
        </xdr:cNvPr>
        <xdr:cNvSpPr/>
      </xdr:nvSpPr>
      <xdr:spPr>
        <a:xfrm>
          <a:off x="33621661" y="8743968"/>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66</xdr:row>
      <xdr:rowOff>23566</xdr:rowOff>
    </xdr:from>
    <xdr:to>
      <xdr:col>59</xdr:col>
      <xdr:colOff>546675</xdr:colOff>
      <xdr:row>67</xdr:row>
      <xdr:rowOff>8326</xdr:rowOff>
    </xdr:to>
    <xdr:sp macro="" textlink="">
      <xdr:nvSpPr>
        <xdr:cNvPr id="1108" name="Right Arrow 1107">
          <a:extLst>
            <a:ext uri="{FF2B5EF4-FFF2-40B4-BE49-F238E27FC236}">
              <a16:creationId xmlns:a16="http://schemas.microsoft.com/office/drawing/2014/main" id="{00000000-0008-0000-1700-000054040000}"/>
            </a:ext>
          </a:extLst>
        </xdr:cNvPr>
        <xdr:cNvSpPr/>
      </xdr:nvSpPr>
      <xdr:spPr>
        <a:xfrm>
          <a:off x="34509958" y="8876906"/>
          <a:ext cx="358140"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67</xdr:row>
      <xdr:rowOff>139321</xdr:rowOff>
    </xdr:from>
    <xdr:to>
      <xdr:col>58</xdr:col>
      <xdr:colOff>432062</xdr:colOff>
      <xdr:row>69</xdr:row>
      <xdr:rowOff>31424</xdr:rowOff>
    </xdr:to>
    <xdr:sp macro="" textlink="">
      <xdr:nvSpPr>
        <xdr:cNvPr id="1109" name="Right Arrow 1108">
          <a:extLst>
            <a:ext uri="{FF2B5EF4-FFF2-40B4-BE49-F238E27FC236}">
              <a16:creationId xmlns:a16="http://schemas.microsoft.com/office/drawing/2014/main" id="{00000000-0008-0000-1700-000055040000}"/>
            </a:ext>
          </a:extLst>
        </xdr:cNvPr>
        <xdr:cNvSpPr/>
      </xdr:nvSpPr>
      <xdr:spPr>
        <a:xfrm rot="16200000">
          <a:off x="33936494" y="9222558"/>
          <a:ext cx="253463"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66</xdr:row>
      <xdr:rowOff>15712</xdr:rowOff>
    </xdr:from>
    <xdr:to>
      <xdr:col>61</xdr:col>
      <xdr:colOff>149259</xdr:colOff>
      <xdr:row>67</xdr:row>
      <xdr:rowOff>472</xdr:rowOff>
    </xdr:to>
    <xdr:sp macro="" textlink="">
      <xdr:nvSpPr>
        <xdr:cNvPr id="1110" name="Right Arrow 1109">
          <a:extLst>
            <a:ext uri="{FF2B5EF4-FFF2-40B4-BE49-F238E27FC236}">
              <a16:creationId xmlns:a16="http://schemas.microsoft.com/office/drawing/2014/main" id="{00000000-0008-0000-1700-000056040000}"/>
            </a:ext>
          </a:extLst>
        </xdr:cNvPr>
        <xdr:cNvSpPr/>
      </xdr:nvSpPr>
      <xdr:spPr>
        <a:xfrm>
          <a:off x="35476207" y="8869052"/>
          <a:ext cx="219959"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424207</xdr:colOff>
      <xdr:row>68</xdr:row>
      <xdr:rowOff>54988</xdr:rowOff>
    </xdr:from>
    <xdr:to>
      <xdr:col>63</xdr:col>
      <xdr:colOff>538507</xdr:colOff>
      <xdr:row>71</xdr:row>
      <xdr:rowOff>54989</xdr:rowOff>
    </xdr:to>
    <xdr:sp macro="" textlink="">
      <xdr:nvSpPr>
        <xdr:cNvPr id="1111" name="Flowchart: Document 1110">
          <a:extLst>
            <a:ext uri="{FF2B5EF4-FFF2-40B4-BE49-F238E27FC236}">
              <a16:creationId xmlns:a16="http://schemas.microsoft.com/office/drawing/2014/main" id="{00000000-0008-0000-1700-000057040000}"/>
            </a:ext>
          </a:extLst>
        </xdr:cNvPr>
        <xdr:cNvSpPr/>
      </xdr:nvSpPr>
      <xdr:spPr>
        <a:xfrm>
          <a:off x="36685980" y="12215565"/>
          <a:ext cx="727042" cy="542043"/>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pass-thru</a:t>
          </a:r>
        </a:p>
      </xdr:txBody>
    </xdr:sp>
    <xdr:clientData/>
  </xdr:twoCellAnchor>
  <xdr:twoCellAnchor>
    <xdr:from>
      <xdr:col>59</xdr:col>
      <xdr:colOff>534185</xdr:colOff>
      <xdr:row>68</xdr:row>
      <xdr:rowOff>117835</xdr:rowOff>
    </xdr:from>
    <xdr:to>
      <xdr:col>61</xdr:col>
      <xdr:colOff>47133</xdr:colOff>
      <xdr:row>70</xdr:row>
      <xdr:rowOff>172825</xdr:rowOff>
    </xdr:to>
    <xdr:sp macro="" textlink="">
      <xdr:nvSpPr>
        <xdr:cNvPr id="1117" name="Rectangle 1116">
          <a:extLst>
            <a:ext uri="{FF2B5EF4-FFF2-40B4-BE49-F238E27FC236}">
              <a16:creationId xmlns:a16="http://schemas.microsoft.com/office/drawing/2014/main" id="{00000000-0008-0000-1700-00005D040000}"/>
            </a:ext>
          </a:extLst>
        </xdr:cNvPr>
        <xdr:cNvSpPr/>
      </xdr:nvSpPr>
      <xdr:spPr>
        <a:xfrm>
          <a:off x="34957731" y="12278412"/>
          <a:ext cx="738433" cy="41635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Create Feeder File</a:t>
          </a:r>
        </a:p>
      </xdr:txBody>
    </xdr:sp>
    <xdr:clientData/>
  </xdr:twoCellAnchor>
  <xdr:twoCellAnchor>
    <xdr:from>
      <xdr:col>61</xdr:col>
      <xdr:colOff>0</xdr:colOff>
      <xdr:row>69</xdr:row>
      <xdr:rowOff>86412</xdr:rowOff>
    </xdr:from>
    <xdr:to>
      <xdr:col>62</xdr:col>
      <xdr:colOff>479196</xdr:colOff>
      <xdr:row>70</xdr:row>
      <xdr:rowOff>71172</xdr:rowOff>
    </xdr:to>
    <xdr:sp macro="" textlink="">
      <xdr:nvSpPr>
        <xdr:cNvPr id="1118" name="Right Arrow 1117">
          <a:extLst>
            <a:ext uri="{FF2B5EF4-FFF2-40B4-BE49-F238E27FC236}">
              <a16:creationId xmlns:a16="http://schemas.microsoft.com/office/drawing/2014/main" id="{00000000-0008-0000-1700-00005E040000}"/>
            </a:ext>
          </a:extLst>
        </xdr:cNvPr>
        <xdr:cNvSpPr/>
      </xdr:nvSpPr>
      <xdr:spPr>
        <a:xfrm>
          <a:off x="35649031" y="12427670"/>
          <a:ext cx="1091938" cy="1654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60</xdr:col>
      <xdr:colOff>206329</xdr:colOff>
      <xdr:row>67</xdr:row>
      <xdr:rowOff>62847</xdr:rowOff>
    </xdr:from>
    <xdr:to>
      <xdr:col>60</xdr:col>
      <xdr:colOff>345648</xdr:colOff>
      <xdr:row>69</xdr:row>
      <xdr:rowOff>18263</xdr:rowOff>
    </xdr:to>
    <xdr:sp macro="" textlink="">
      <xdr:nvSpPr>
        <xdr:cNvPr id="1119" name="Right Arrow 1118">
          <a:extLst>
            <a:ext uri="{FF2B5EF4-FFF2-40B4-BE49-F238E27FC236}">
              <a16:creationId xmlns:a16="http://schemas.microsoft.com/office/drawing/2014/main" id="{00000000-0008-0000-1700-00005F040000}"/>
            </a:ext>
          </a:extLst>
        </xdr:cNvPr>
        <xdr:cNvSpPr/>
      </xdr:nvSpPr>
      <xdr:spPr>
        <a:xfrm rot="5400000">
          <a:off x="35153889" y="12131473"/>
          <a:ext cx="316777" cy="13931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63</xdr:col>
      <xdr:colOff>416351</xdr:colOff>
      <xdr:row>69</xdr:row>
      <xdr:rowOff>62844</xdr:rowOff>
    </xdr:from>
    <xdr:to>
      <xdr:col>64</xdr:col>
      <xdr:colOff>78556</xdr:colOff>
      <xdr:row>70</xdr:row>
      <xdr:rowOff>31893</xdr:rowOff>
    </xdr:to>
    <xdr:sp macro="" textlink="">
      <xdr:nvSpPr>
        <xdr:cNvPr id="1120" name="Right Arrow 1119">
          <a:extLst>
            <a:ext uri="{FF2B5EF4-FFF2-40B4-BE49-F238E27FC236}">
              <a16:creationId xmlns:a16="http://schemas.microsoft.com/office/drawing/2014/main" id="{00000000-0008-0000-1700-000060040000}"/>
            </a:ext>
          </a:extLst>
        </xdr:cNvPr>
        <xdr:cNvSpPr/>
      </xdr:nvSpPr>
      <xdr:spPr>
        <a:xfrm>
          <a:off x="37290866" y="12404102"/>
          <a:ext cx="274948" cy="14972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64</xdr:col>
      <xdr:colOff>60410</xdr:colOff>
      <xdr:row>111</xdr:row>
      <xdr:rowOff>164969</xdr:rowOff>
    </xdr:from>
    <xdr:to>
      <xdr:col>68</xdr:col>
      <xdr:colOff>60410</xdr:colOff>
      <xdr:row>118</xdr:row>
      <xdr:rowOff>129069</xdr:rowOff>
    </xdr:to>
    <xdr:sp macro="" textlink="">
      <xdr:nvSpPr>
        <xdr:cNvPr id="855" name="Rectangle 854">
          <a:extLst>
            <a:ext uri="{FF2B5EF4-FFF2-40B4-BE49-F238E27FC236}">
              <a16:creationId xmlns:a16="http://schemas.microsoft.com/office/drawing/2014/main" id="{00000000-0008-0000-1700-000057030000}"/>
            </a:ext>
          </a:extLst>
        </xdr:cNvPr>
        <xdr:cNvSpPr/>
      </xdr:nvSpPr>
      <xdr:spPr>
        <a:xfrm>
          <a:off x="37539812" y="17235340"/>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111</xdr:row>
      <xdr:rowOff>114300</xdr:rowOff>
    </xdr:from>
    <xdr:to>
      <xdr:col>69</xdr:col>
      <xdr:colOff>517689</xdr:colOff>
      <xdr:row>117</xdr:row>
      <xdr:rowOff>137160</xdr:rowOff>
    </xdr:to>
    <xdr:sp macro="" textlink="">
      <xdr:nvSpPr>
        <xdr:cNvPr id="860" name="Flowchart: Magnetic Disk 859">
          <a:extLst>
            <a:ext uri="{FF2B5EF4-FFF2-40B4-BE49-F238E27FC236}">
              <a16:creationId xmlns:a16="http://schemas.microsoft.com/office/drawing/2014/main" id="{00000000-0008-0000-1700-00005C030000}"/>
            </a:ext>
          </a:extLst>
        </xdr:cNvPr>
        <xdr:cNvSpPr/>
      </xdr:nvSpPr>
      <xdr:spPr>
        <a:xfrm>
          <a:off x="40219459" y="17184671"/>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113</xdr:row>
      <xdr:rowOff>13827</xdr:rowOff>
    </xdr:from>
    <xdr:to>
      <xdr:col>64</xdr:col>
      <xdr:colOff>472911</xdr:colOff>
      <xdr:row>117</xdr:row>
      <xdr:rowOff>160217</xdr:rowOff>
    </xdr:to>
    <xdr:sp macro="" textlink="">
      <xdr:nvSpPr>
        <xdr:cNvPr id="861" name="Rectangle 860">
          <a:extLst>
            <a:ext uri="{FF2B5EF4-FFF2-40B4-BE49-F238E27FC236}">
              <a16:creationId xmlns:a16="http://schemas.microsoft.com/office/drawing/2014/main" id="{00000000-0008-0000-1700-00005D030000}"/>
            </a:ext>
          </a:extLst>
        </xdr:cNvPr>
        <xdr:cNvSpPr/>
      </xdr:nvSpPr>
      <xdr:spPr>
        <a:xfrm rot="16200000">
          <a:off x="37334877" y="1769723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113</xdr:row>
      <xdr:rowOff>21446</xdr:rowOff>
    </xdr:from>
    <xdr:to>
      <xdr:col>65</xdr:col>
      <xdr:colOff>351228</xdr:colOff>
      <xdr:row>117</xdr:row>
      <xdr:rowOff>167836</xdr:rowOff>
    </xdr:to>
    <xdr:sp macro="" textlink="">
      <xdr:nvSpPr>
        <xdr:cNvPr id="886" name="Rectangle 885">
          <a:extLst>
            <a:ext uri="{FF2B5EF4-FFF2-40B4-BE49-F238E27FC236}">
              <a16:creationId xmlns:a16="http://schemas.microsoft.com/office/drawing/2014/main" id="{00000000-0008-0000-1700-000076030000}"/>
            </a:ext>
          </a:extLst>
        </xdr:cNvPr>
        <xdr:cNvSpPr/>
      </xdr:nvSpPr>
      <xdr:spPr>
        <a:xfrm rot="16200000">
          <a:off x="37824365" y="17703282"/>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113</xdr:row>
      <xdr:rowOff>27397</xdr:rowOff>
    </xdr:from>
    <xdr:to>
      <xdr:col>67</xdr:col>
      <xdr:colOff>28988</xdr:colOff>
      <xdr:row>115</xdr:row>
      <xdr:rowOff>105501</xdr:rowOff>
    </xdr:to>
    <xdr:sp macro="" textlink="">
      <xdr:nvSpPr>
        <xdr:cNvPr id="887" name="Rectangle 886">
          <a:extLst>
            <a:ext uri="{FF2B5EF4-FFF2-40B4-BE49-F238E27FC236}">
              <a16:creationId xmlns:a16="http://schemas.microsoft.com/office/drawing/2014/main" id="{00000000-0008-0000-1700-000077030000}"/>
            </a:ext>
          </a:extLst>
        </xdr:cNvPr>
        <xdr:cNvSpPr/>
      </xdr:nvSpPr>
      <xdr:spPr>
        <a:xfrm>
          <a:off x="38568139" y="17459129"/>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115</xdr:row>
      <xdr:rowOff>156406</xdr:rowOff>
    </xdr:from>
    <xdr:to>
      <xdr:col>67</xdr:col>
      <xdr:colOff>52084</xdr:colOff>
      <xdr:row>117</xdr:row>
      <xdr:rowOff>156406</xdr:rowOff>
    </xdr:to>
    <xdr:sp macro="" textlink="">
      <xdr:nvSpPr>
        <xdr:cNvPr id="888" name="Rectangle 887">
          <a:extLst>
            <a:ext uri="{FF2B5EF4-FFF2-40B4-BE49-F238E27FC236}">
              <a16:creationId xmlns:a16="http://schemas.microsoft.com/office/drawing/2014/main" id="{00000000-0008-0000-1700-000078030000}"/>
            </a:ext>
          </a:extLst>
        </xdr:cNvPr>
        <xdr:cNvSpPr/>
      </xdr:nvSpPr>
      <xdr:spPr>
        <a:xfrm>
          <a:off x="38566470" y="17949499"/>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113</xdr:row>
      <xdr:rowOff>5735</xdr:rowOff>
    </xdr:from>
    <xdr:to>
      <xdr:col>67</xdr:col>
      <xdr:colOff>580535</xdr:colOff>
      <xdr:row>117</xdr:row>
      <xdr:rowOff>152125</xdr:rowOff>
    </xdr:to>
    <xdr:sp macro="" textlink="">
      <xdr:nvSpPr>
        <xdr:cNvPr id="889" name="Rectangle 888">
          <a:extLst>
            <a:ext uri="{FF2B5EF4-FFF2-40B4-BE49-F238E27FC236}">
              <a16:creationId xmlns:a16="http://schemas.microsoft.com/office/drawing/2014/main" id="{00000000-0008-0000-1700-000079030000}"/>
            </a:ext>
          </a:extLst>
        </xdr:cNvPr>
        <xdr:cNvSpPr/>
      </xdr:nvSpPr>
      <xdr:spPr>
        <a:xfrm rot="16200000">
          <a:off x="39242628" y="17651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114</xdr:row>
      <xdr:rowOff>18128</xdr:rowOff>
    </xdr:from>
    <xdr:to>
      <xdr:col>67</xdr:col>
      <xdr:colOff>261437</xdr:colOff>
      <xdr:row>114</xdr:row>
      <xdr:rowOff>20032</xdr:rowOff>
    </xdr:to>
    <xdr:cxnSp macro="">
      <xdr:nvCxnSpPr>
        <xdr:cNvPr id="909" name="Straight Arrow Connector 908">
          <a:extLst>
            <a:ext uri="{FF2B5EF4-FFF2-40B4-BE49-F238E27FC236}">
              <a16:creationId xmlns:a16="http://schemas.microsoft.com/office/drawing/2014/main" id="{00000000-0008-0000-1700-00008D030000}"/>
            </a:ext>
          </a:extLst>
        </xdr:cNvPr>
        <xdr:cNvCxnSpPr/>
      </xdr:nvCxnSpPr>
      <xdr:spPr>
        <a:xfrm>
          <a:off x="39271124" y="1763054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113</xdr:row>
      <xdr:rowOff>146194</xdr:rowOff>
    </xdr:from>
    <xdr:to>
      <xdr:col>65</xdr:col>
      <xdr:colOff>611957</xdr:colOff>
      <xdr:row>113</xdr:row>
      <xdr:rowOff>148098</xdr:rowOff>
    </xdr:to>
    <xdr:cxnSp macro="">
      <xdr:nvCxnSpPr>
        <xdr:cNvPr id="910" name="Straight Arrow Connector 909">
          <a:extLst>
            <a:ext uri="{FF2B5EF4-FFF2-40B4-BE49-F238E27FC236}">
              <a16:creationId xmlns:a16="http://schemas.microsoft.com/office/drawing/2014/main" id="{00000000-0008-0000-1700-00008E030000}"/>
            </a:ext>
          </a:extLst>
        </xdr:cNvPr>
        <xdr:cNvCxnSpPr/>
      </xdr:nvCxnSpPr>
      <xdr:spPr>
        <a:xfrm>
          <a:off x="38399301" y="1757792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115</xdr:row>
      <xdr:rowOff>67401</xdr:rowOff>
    </xdr:from>
    <xdr:to>
      <xdr:col>65</xdr:col>
      <xdr:colOff>60725</xdr:colOff>
      <xdr:row>115</xdr:row>
      <xdr:rowOff>69305</xdr:rowOff>
    </xdr:to>
    <xdr:cxnSp macro="">
      <xdr:nvCxnSpPr>
        <xdr:cNvPr id="911" name="Straight Arrow Connector 910">
          <a:extLst>
            <a:ext uri="{FF2B5EF4-FFF2-40B4-BE49-F238E27FC236}">
              <a16:creationId xmlns:a16="http://schemas.microsoft.com/office/drawing/2014/main" id="{00000000-0008-0000-1700-00008F030000}"/>
            </a:ext>
          </a:extLst>
        </xdr:cNvPr>
        <xdr:cNvCxnSpPr/>
      </xdr:nvCxnSpPr>
      <xdr:spPr>
        <a:xfrm>
          <a:off x="37844926" y="17860494"/>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115</xdr:row>
      <xdr:rowOff>6206</xdr:rowOff>
    </xdr:from>
    <xdr:to>
      <xdr:col>66</xdr:col>
      <xdr:colOff>292860</xdr:colOff>
      <xdr:row>116</xdr:row>
      <xdr:rowOff>90027</xdr:rowOff>
    </xdr:to>
    <xdr:cxnSp macro="">
      <xdr:nvCxnSpPr>
        <xdr:cNvPr id="926" name="Straight Arrow Connector 925">
          <a:extLst>
            <a:ext uri="{FF2B5EF4-FFF2-40B4-BE49-F238E27FC236}">
              <a16:creationId xmlns:a16="http://schemas.microsoft.com/office/drawing/2014/main" id="{00000000-0008-0000-1700-00009E030000}"/>
            </a:ext>
          </a:extLst>
        </xdr:cNvPr>
        <xdr:cNvCxnSpPr/>
      </xdr:nvCxnSpPr>
      <xdr:spPr>
        <a:xfrm>
          <a:off x="38990127" y="17799299"/>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117</xdr:row>
      <xdr:rowOff>54282</xdr:rowOff>
    </xdr:from>
    <xdr:to>
      <xdr:col>67</xdr:col>
      <xdr:colOff>245254</xdr:colOff>
      <xdr:row>117</xdr:row>
      <xdr:rowOff>56186</xdr:rowOff>
    </xdr:to>
    <xdr:cxnSp macro="">
      <xdr:nvCxnSpPr>
        <xdr:cNvPr id="933" name="Straight Arrow Connector 932">
          <a:extLst>
            <a:ext uri="{FF2B5EF4-FFF2-40B4-BE49-F238E27FC236}">
              <a16:creationId xmlns:a16="http://schemas.microsoft.com/office/drawing/2014/main" id="{00000000-0008-0000-1700-0000A5030000}"/>
            </a:ext>
          </a:extLst>
        </xdr:cNvPr>
        <xdr:cNvCxnSpPr/>
      </xdr:nvCxnSpPr>
      <xdr:spPr>
        <a:xfrm>
          <a:off x="39254941" y="1820873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114</xdr:row>
      <xdr:rowOff>164733</xdr:rowOff>
    </xdr:from>
    <xdr:to>
      <xdr:col>68</xdr:col>
      <xdr:colOff>357432</xdr:colOff>
      <xdr:row>115</xdr:row>
      <xdr:rowOff>128832</xdr:rowOff>
    </xdr:to>
    <xdr:sp macro="" textlink="">
      <xdr:nvSpPr>
        <xdr:cNvPr id="934" name="Right Arrow 933">
          <a:extLst>
            <a:ext uri="{FF2B5EF4-FFF2-40B4-BE49-F238E27FC236}">
              <a16:creationId xmlns:a16="http://schemas.microsoft.com/office/drawing/2014/main" id="{00000000-0008-0000-1700-0000A6030000}"/>
            </a:ext>
          </a:extLst>
        </xdr:cNvPr>
        <xdr:cNvSpPr/>
      </xdr:nvSpPr>
      <xdr:spPr>
        <a:xfrm>
          <a:off x="39906804" y="17777145"/>
          <a:ext cx="380999"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392783</xdr:colOff>
      <xdr:row>112</xdr:row>
      <xdr:rowOff>86413</xdr:rowOff>
    </xdr:from>
    <xdr:to>
      <xdr:col>64</xdr:col>
      <xdr:colOff>8642</xdr:colOff>
      <xdr:row>115</xdr:row>
      <xdr:rowOff>42893</xdr:rowOff>
    </xdr:to>
    <xdr:sp macro="" textlink="">
      <xdr:nvSpPr>
        <xdr:cNvPr id="935" name="Flowchart: Magnetic Disk 934">
          <a:extLst>
            <a:ext uri="{FF2B5EF4-FFF2-40B4-BE49-F238E27FC236}">
              <a16:creationId xmlns:a16="http://schemas.microsoft.com/office/drawing/2014/main" id="{00000000-0008-0000-1700-0000A7030000}"/>
            </a:ext>
          </a:extLst>
        </xdr:cNvPr>
        <xdr:cNvSpPr/>
      </xdr:nvSpPr>
      <xdr:spPr>
        <a:xfrm>
          <a:off x="36646701" y="20236207"/>
          <a:ext cx="841343"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112</xdr:row>
      <xdr:rowOff>54991</xdr:rowOff>
    </xdr:from>
    <xdr:to>
      <xdr:col>62</xdr:col>
      <xdr:colOff>195450</xdr:colOff>
      <xdr:row>117</xdr:row>
      <xdr:rowOff>1</xdr:rowOff>
    </xdr:to>
    <xdr:sp macro="" textlink="">
      <xdr:nvSpPr>
        <xdr:cNvPr id="949" name="Rectangle 948">
          <a:extLst>
            <a:ext uri="{FF2B5EF4-FFF2-40B4-BE49-F238E27FC236}">
              <a16:creationId xmlns:a16="http://schemas.microsoft.com/office/drawing/2014/main" id="{00000000-0008-0000-1700-0000B5030000}"/>
            </a:ext>
          </a:extLst>
        </xdr:cNvPr>
        <xdr:cNvSpPr/>
      </xdr:nvSpPr>
      <xdr:spPr>
        <a:xfrm>
          <a:off x="35806145" y="17306043"/>
          <a:ext cx="643223" cy="84841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113</xdr:row>
      <xdr:rowOff>86412</xdr:rowOff>
    </xdr:from>
    <xdr:to>
      <xdr:col>62</xdr:col>
      <xdr:colOff>158528</xdr:colOff>
      <xdr:row>114</xdr:row>
      <xdr:rowOff>54990</xdr:rowOff>
    </xdr:to>
    <xdr:sp macro="" textlink="">
      <xdr:nvSpPr>
        <xdr:cNvPr id="970" name="Rectangle 969">
          <a:extLst>
            <a:ext uri="{FF2B5EF4-FFF2-40B4-BE49-F238E27FC236}">
              <a16:creationId xmlns:a16="http://schemas.microsoft.com/office/drawing/2014/main" id="{00000000-0008-0000-1700-0000CA030000}"/>
            </a:ext>
          </a:extLst>
        </xdr:cNvPr>
        <xdr:cNvSpPr/>
      </xdr:nvSpPr>
      <xdr:spPr>
        <a:xfrm>
          <a:off x="35845423" y="17518144"/>
          <a:ext cx="567023" cy="1492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114</xdr:row>
      <xdr:rowOff>109979</xdr:rowOff>
    </xdr:from>
    <xdr:to>
      <xdr:col>62</xdr:col>
      <xdr:colOff>158528</xdr:colOff>
      <xdr:row>115</xdr:row>
      <xdr:rowOff>78557</xdr:rowOff>
    </xdr:to>
    <xdr:sp macro="" textlink="">
      <xdr:nvSpPr>
        <xdr:cNvPr id="971" name="Rectangle 970">
          <a:extLst>
            <a:ext uri="{FF2B5EF4-FFF2-40B4-BE49-F238E27FC236}">
              <a16:creationId xmlns:a16="http://schemas.microsoft.com/office/drawing/2014/main" id="{00000000-0008-0000-1700-0000CB030000}"/>
            </a:ext>
          </a:extLst>
        </xdr:cNvPr>
        <xdr:cNvSpPr/>
      </xdr:nvSpPr>
      <xdr:spPr>
        <a:xfrm>
          <a:off x="35845423" y="17722391"/>
          <a:ext cx="567023" cy="1492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115</xdr:row>
      <xdr:rowOff>133546</xdr:rowOff>
    </xdr:from>
    <xdr:to>
      <xdr:col>62</xdr:col>
      <xdr:colOff>158528</xdr:colOff>
      <xdr:row>116</xdr:row>
      <xdr:rowOff>109979</xdr:rowOff>
    </xdr:to>
    <xdr:sp macro="" textlink="">
      <xdr:nvSpPr>
        <xdr:cNvPr id="977" name="Rectangle 976">
          <a:extLst>
            <a:ext uri="{FF2B5EF4-FFF2-40B4-BE49-F238E27FC236}">
              <a16:creationId xmlns:a16="http://schemas.microsoft.com/office/drawing/2014/main" id="{00000000-0008-0000-1700-0000D1030000}"/>
            </a:ext>
          </a:extLst>
        </xdr:cNvPr>
        <xdr:cNvSpPr/>
      </xdr:nvSpPr>
      <xdr:spPr>
        <a:xfrm>
          <a:off x="35845423" y="17926639"/>
          <a:ext cx="567023" cy="1571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113</xdr:row>
      <xdr:rowOff>117835</xdr:rowOff>
    </xdr:from>
    <xdr:to>
      <xdr:col>62</xdr:col>
      <xdr:colOff>448324</xdr:colOff>
      <xdr:row>114</xdr:row>
      <xdr:rowOff>89554</xdr:rowOff>
    </xdr:to>
    <xdr:sp macro="" textlink="">
      <xdr:nvSpPr>
        <xdr:cNvPr id="1016" name="Right Arrow 1015">
          <a:extLst>
            <a:ext uri="{FF2B5EF4-FFF2-40B4-BE49-F238E27FC236}">
              <a16:creationId xmlns:a16="http://schemas.microsoft.com/office/drawing/2014/main" id="{00000000-0008-0000-1700-0000F8030000}"/>
            </a:ext>
          </a:extLst>
        </xdr:cNvPr>
        <xdr:cNvSpPr/>
      </xdr:nvSpPr>
      <xdr:spPr>
        <a:xfrm>
          <a:off x="36466022" y="20448309"/>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113</xdr:row>
      <xdr:rowOff>94267</xdr:rowOff>
    </xdr:from>
    <xdr:to>
      <xdr:col>61</xdr:col>
      <xdr:colOff>12177</xdr:colOff>
      <xdr:row>116</xdr:row>
      <xdr:rowOff>25687</xdr:rowOff>
    </xdr:to>
    <xdr:sp macro="" textlink="">
      <xdr:nvSpPr>
        <xdr:cNvPr id="1020" name="Flowchart: Document 1019">
          <a:extLst>
            <a:ext uri="{FF2B5EF4-FFF2-40B4-BE49-F238E27FC236}">
              <a16:creationId xmlns:a16="http://schemas.microsoft.com/office/drawing/2014/main" id="{00000000-0008-0000-1700-0000FC030000}"/>
            </a:ext>
          </a:extLst>
        </xdr:cNvPr>
        <xdr:cNvSpPr/>
      </xdr:nvSpPr>
      <xdr:spPr>
        <a:xfrm>
          <a:off x="34926311" y="17525999"/>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112</xdr:row>
      <xdr:rowOff>7856</xdr:rowOff>
    </xdr:from>
    <xdr:to>
      <xdr:col>59</xdr:col>
      <xdr:colOff>346593</xdr:colOff>
      <xdr:row>118</xdr:row>
      <xdr:rowOff>160256</xdr:rowOff>
    </xdr:to>
    <xdr:sp macro="" textlink="">
      <xdr:nvSpPr>
        <xdr:cNvPr id="1036" name="Rectangle 1035">
          <a:extLst>
            <a:ext uri="{FF2B5EF4-FFF2-40B4-BE49-F238E27FC236}">
              <a16:creationId xmlns:a16="http://schemas.microsoft.com/office/drawing/2014/main" id="{00000000-0008-0000-1700-00000C040000}"/>
            </a:ext>
          </a:extLst>
        </xdr:cNvPr>
        <xdr:cNvSpPr/>
      </xdr:nvSpPr>
      <xdr:spPr>
        <a:xfrm>
          <a:off x="33559423" y="17258908"/>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116</xdr:row>
      <xdr:rowOff>108704</xdr:rowOff>
    </xdr:from>
    <xdr:to>
      <xdr:col>59</xdr:col>
      <xdr:colOff>186945</xdr:colOff>
      <xdr:row>118</xdr:row>
      <xdr:rowOff>116244</xdr:rowOff>
    </xdr:to>
    <xdr:sp macro="" textlink="">
      <xdr:nvSpPr>
        <xdr:cNvPr id="1037" name="Rectangle 1036">
          <a:extLst>
            <a:ext uri="{FF2B5EF4-FFF2-40B4-BE49-F238E27FC236}">
              <a16:creationId xmlns:a16="http://schemas.microsoft.com/office/drawing/2014/main" id="{00000000-0008-0000-1700-00000D040000}"/>
            </a:ext>
          </a:extLst>
        </xdr:cNvPr>
        <xdr:cNvSpPr/>
      </xdr:nvSpPr>
      <xdr:spPr>
        <a:xfrm>
          <a:off x="33725668" y="18082477"/>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113</xdr:row>
      <xdr:rowOff>71308</xdr:rowOff>
    </xdr:from>
    <xdr:to>
      <xdr:col>59</xdr:col>
      <xdr:colOff>177206</xdr:colOff>
      <xdr:row>116</xdr:row>
      <xdr:rowOff>20091</xdr:rowOff>
    </xdr:to>
    <xdr:sp macro="" textlink="">
      <xdr:nvSpPr>
        <xdr:cNvPr id="1038" name="Rectangle 1037">
          <a:extLst>
            <a:ext uri="{FF2B5EF4-FFF2-40B4-BE49-F238E27FC236}">
              <a16:creationId xmlns:a16="http://schemas.microsoft.com/office/drawing/2014/main" id="{00000000-0008-0000-1700-00000E040000}"/>
            </a:ext>
          </a:extLst>
        </xdr:cNvPr>
        <xdr:cNvSpPr/>
      </xdr:nvSpPr>
      <xdr:spPr>
        <a:xfrm>
          <a:off x="33715929" y="17503040"/>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114</xdr:row>
      <xdr:rowOff>23566</xdr:rowOff>
    </xdr:from>
    <xdr:to>
      <xdr:col>59</xdr:col>
      <xdr:colOff>546675</xdr:colOff>
      <xdr:row>115</xdr:row>
      <xdr:rowOff>8326</xdr:rowOff>
    </xdr:to>
    <xdr:sp macro="" textlink="">
      <xdr:nvSpPr>
        <xdr:cNvPr id="1039" name="Right Arrow 1038">
          <a:extLst>
            <a:ext uri="{FF2B5EF4-FFF2-40B4-BE49-F238E27FC236}">
              <a16:creationId xmlns:a16="http://schemas.microsoft.com/office/drawing/2014/main" id="{00000000-0008-0000-1700-00000F040000}"/>
            </a:ext>
          </a:extLst>
        </xdr:cNvPr>
        <xdr:cNvSpPr/>
      </xdr:nvSpPr>
      <xdr:spPr>
        <a:xfrm>
          <a:off x="34604226" y="17635978"/>
          <a:ext cx="358140"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115</xdr:row>
      <xdr:rowOff>139321</xdr:rowOff>
    </xdr:from>
    <xdr:to>
      <xdr:col>58</xdr:col>
      <xdr:colOff>432062</xdr:colOff>
      <xdr:row>117</xdr:row>
      <xdr:rowOff>31424</xdr:rowOff>
    </xdr:to>
    <xdr:sp macro="" textlink="">
      <xdr:nvSpPr>
        <xdr:cNvPr id="1040" name="Right Arrow 1039">
          <a:extLst>
            <a:ext uri="{FF2B5EF4-FFF2-40B4-BE49-F238E27FC236}">
              <a16:creationId xmlns:a16="http://schemas.microsoft.com/office/drawing/2014/main" id="{00000000-0008-0000-1700-000010040000}"/>
            </a:ext>
          </a:extLst>
        </xdr:cNvPr>
        <xdr:cNvSpPr/>
      </xdr:nvSpPr>
      <xdr:spPr>
        <a:xfrm rot="16200000">
          <a:off x="34030762" y="17981630"/>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114</xdr:row>
      <xdr:rowOff>15712</xdr:rowOff>
    </xdr:from>
    <xdr:to>
      <xdr:col>61</xdr:col>
      <xdr:colOff>149259</xdr:colOff>
      <xdr:row>115</xdr:row>
      <xdr:rowOff>472</xdr:rowOff>
    </xdr:to>
    <xdr:sp macro="" textlink="">
      <xdr:nvSpPr>
        <xdr:cNvPr id="1041" name="Right Arrow 1040">
          <a:extLst>
            <a:ext uri="{FF2B5EF4-FFF2-40B4-BE49-F238E27FC236}">
              <a16:creationId xmlns:a16="http://schemas.microsoft.com/office/drawing/2014/main" id="{00000000-0008-0000-1700-000011040000}"/>
            </a:ext>
          </a:extLst>
        </xdr:cNvPr>
        <xdr:cNvSpPr/>
      </xdr:nvSpPr>
      <xdr:spPr>
        <a:xfrm>
          <a:off x="35570475" y="17628124"/>
          <a:ext cx="219959"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424206</xdr:colOff>
      <xdr:row>115</xdr:row>
      <xdr:rowOff>133545</xdr:rowOff>
    </xdr:from>
    <xdr:to>
      <xdr:col>63</xdr:col>
      <xdr:colOff>538506</xdr:colOff>
      <xdr:row>118</xdr:row>
      <xdr:rowOff>64965</xdr:rowOff>
    </xdr:to>
    <xdr:sp macro="" textlink="">
      <xdr:nvSpPr>
        <xdr:cNvPr id="1045" name="Flowchart: Document 1044">
          <a:extLst>
            <a:ext uri="{FF2B5EF4-FFF2-40B4-BE49-F238E27FC236}">
              <a16:creationId xmlns:a16="http://schemas.microsoft.com/office/drawing/2014/main" id="{00000000-0008-0000-1700-000015040000}"/>
            </a:ext>
          </a:extLst>
        </xdr:cNvPr>
        <xdr:cNvSpPr/>
      </xdr:nvSpPr>
      <xdr:spPr>
        <a:xfrm>
          <a:off x="36678124" y="20833236"/>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61</xdr:col>
      <xdr:colOff>141402</xdr:colOff>
      <xdr:row>119</xdr:row>
      <xdr:rowOff>15712</xdr:rowOff>
    </xdr:from>
    <xdr:to>
      <xdr:col>62</xdr:col>
      <xdr:colOff>255701</xdr:colOff>
      <xdr:row>121</xdr:row>
      <xdr:rowOff>127812</xdr:rowOff>
    </xdr:to>
    <xdr:sp macro="" textlink="">
      <xdr:nvSpPr>
        <xdr:cNvPr id="1047" name="Flowchart: Document 1046">
          <a:extLst>
            <a:ext uri="{FF2B5EF4-FFF2-40B4-BE49-F238E27FC236}">
              <a16:creationId xmlns:a16="http://schemas.microsoft.com/office/drawing/2014/main" id="{00000000-0008-0000-1700-000017040000}"/>
            </a:ext>
          </a:extLst>
        </xdr:cNvPr>
        <xdr:cNvSpPr/>
      </xdr:nvSpPr>
      <xdr:spPr>
        <a:xfrm>
          <a:off x="35782577" y="21438124"/>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62</xdr:col>
      <xdr:colOff>463485</xdr:colOff>
      <xdr:row>118</xdr:row>
      <xdr:rowOff>164969</xdr:rowOff>
    </xdr:from>
    <xdr:to>
      <xdr:col>63</xdr:col>
      <xdr:colOff>546597</xdr:colOff>
      <xdr:row>122</xdr:row>
      <xdr:rowOff>8484</xdr:rowOff>
    </xdr:to>
    <xdr:sp macro="" textlink="">
      <xdr:nvSpPr>
        <xdr:cNvPr id="1049" name="Rectangle 1048">
          <a:extLst>
            <a:ext uri="{FF2B5EF4-FFF2-40B4-BE49-F238E27FC236}">
              <a16:creationId xmlns:a16="http://schemas.microsoft.com/office/drawing/2014/main" id="{00000000-0008-0000-1700-000019040000}"/>
            </a:ext>
          </a:extLst>
        </xdr:cNvPr>
        <xdr:cNvSpPr/>
      </xdr:nvSpPr>
      <xdr:spPr>
        <a:xfrm>
          <a:off x="36717403" y="21406701"/>
          <a:ext cx="695854" cy="56623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AEB</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61</xdr:col>
      <xdr:colOff>395140</xdr:colOff>
      <xdr:row>116</xdr:row>
      <xdr:rowOff>154757</xdr:rowOff>
    </xdr:from>
    <xdr:to>
      <xdr:col>61</xdr:col>
      <xdr:colOff>563251</xdr:colOff>
      <xdr:row>119</xdr:row>
      <xdr:rowOff>68345</xdr:rowOff>
    </xdr:to>
    <xdr:sp macro="" textlink="">
      <xdr:nvSpPr>
        <xdr:cNvPr id="1050" name="Right Arrow 1049">
          <a:extLst>
            <a:ext uri="{FF2B5EF4-FFF2-40B4-BE49-F238E27FC236}">
              <a16:creationId xmlns:a16="http://schemas.microsoft.com/office/drawing/2014/main" id="{00000000-0008-0000-1700-00001A040000}"/>
            </a:ext>
          </a:extLst>
        </xdr:cNvPr>
        <xdr:cNvSpPr/>
      </xdr:nvSpPr>
      <xdr:spPr>
        <a:xfrm rot="5400000">
          <a:off x="35892556" y="21178887"/>
          <a:ext cx="455629" cy="16811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353504</xdr:colOff>
      <xdr:row>116</xdr:row>
      <xdr:rowOff>39278</xdr:rowOff>
    </xdr:from>
    <xdr:to>
      <xdr:col>64</xdr:col>
      <xdr:colOff>121762</xdr:colOff>
      <xdr:row>117</xdr:row>
      <xdr:rowOff>3377</xdr:rowOff>
    </xdr:to>
    <xdr:sp macro="" textlink="">
      <xdr:nvSpPr>
        <xdr:cNvPr id="1082" name="Right Arrow 1081">
          <a:extLst>
            <a:ext uri="{FF2B5EF4-FFF2-40B4-BE49-F238E27FC236}">
              <a16:creationId xmlns:a16="http://schemas.microsoft.com/office/drawing/2014/main" id="{00000000-0008-0000-1700-00003A040000}"/>
            </a:ext>
          </a:extLst>
        </xdr:cNvPr>
        <xdr:cNvSpPr/>
      </xdr:nvSpPr>
      <xdr:spPr>
        <a:xfrm>
          <a:off x="37220164" y="20919649"/>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164969</xdr:colOff>
      <xdr:row>119</xdr:row>
      <xdr:rowOff>141402</xdr:rowOff>
    </xdr:from>
    <xdr:to>
      <xdr:col>62</xdr:col>
      <xdr:colOff>534185</xdr:colOff>
      <xdr:row>120</xdr:row>
      <xdr:rowOff>136924</xdr:rowOff>
    </xdr:to>
    <xdr:sp macro="" textlink="">
      <xdr:nvSpPr>
        <xdr:cNvPr id="1083" name="Right Arrow 1082">
          <a:extLst>
            <a:ext uri="{FF2B5EF4-FFF2-40B4-BE49-F238E27FC236}">
              <a16:creationId xmlns:a16="http://schemas.microsoft.com/office/drawing/2014/main" id="{00000000-0008-0000-1700-00003B040000}"/>
            </a:ext>
          </a:extLst>
        </xdr:cNvPr>
        <xdr:cNvSpPr/>
      </xdr:nvSpPr>
      <xdr:spPr>
        <a:xfrm>
          <a:off x="36418887" y="21563814"/>
          <a:ext cx="369216" cy="1762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133546</xdr:colOff>
      <xdr:row>117</xdr:row>
      <xdr:rowOff>93993</xdr:rowOff>
    </xdr:from>
    <xdr:to>
      <xdr:col>63</xdr:col>
      <xdr:colOff>270746</xdr:colOff>
      <xdr:row>119</xdr:row>
      <xdr:rowOff>47134</xdr:rowOff>
    </xdr:to>
    <xdr:sp macro="" textlink="">
      <xdr:nvSpPr>
        <xdr:cNvPr id="1085" name="Right Arrow 1084">
          <a:extLst>
            <a:ext uri="{FF2B5EF4-FFF2-40B4-BE49-F238E27FC236}">
              <a16:creationId xmlns:a16="http://schemas.microsoft.com/office/drawing/2014/main" id="{00000000-0008-0000-1700-00003D040000}"/>
            </a:ext>
          </a:extLst>
        </xdr:cNvPr>
        <xdr:cNvSpPr/>
      </xdr:nvSpPr>
      <xdr:spPr>
        <a:xfrm rot="16200000">
          <a:off x="36911555" y="21243696"/>
          <a:ext cx="314501" cy="137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129</xdr:row>
      <xdr:rowOff>164969</xdr:rowOff>
    </xdr:from>
    <xdr:to>
      <xdr:col>68</xdr:col>
      <xdr:colOff>60410</xdr:colOff>
      <xdr:row>136</xdr:row>
      <xdr:rowOff>129069</xdr:rowOff>
    </xdr:to>
    <xdr:sp macro="" textlink="">
      <xdr:nvSpPr>
        <xdr:cNvPr id="1086" name="Rectangle 1085">
          <a:extLst>
            <a:ext uri="{FF2B5EF4-FFF2-40B4-BE49-F238E27FC236}">
              <a16:creationId xmlns:a16="http://schemas.microsoft.com/office/drawing/2014/main" id="{00000000-0008-0000-1700-00003E040000}"/>
            </a:ext>
          </a:extLst>
        </xdr:cNvPr>
        <xdr:cNvSpPr/>
      </xdr:nvSpPr>
      <xdr:spPr>
        <a:xfrm>
          <a:off x="37539812" y="2015764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129</xdr:row>
      <xdr:rowOff>114300</xdr:rowOff>
    </xdr:from>
    <xdr:to>
      <xdr:col>69</xdr:col>
      <xdr:colOff>517689</xdr:colOff>
      <xdr:row>135</xdr:row>
      <xdr:rowOff>137160</xdr:rowOff>
    </xdr:to>
    <xdr:sp macro="" textlink="">
      <xdr:nvSpPr>
        <xdr:cNvPr id="1112" name="Flowchart: Magnetic Disk 1111">
          <a:extLst>
            <a:ext uri="{FF2B5EF4-FFF2-40B4-BE49-F238E27FC236}">
              <a16:creationId xmlns:a16="http://schemas.microsoft.com/office/drawing/2014/main" id="{00000000-0008-0000-1700-000058040000}"/>
            </a:ext>
          </a:extLst>
        </xdr:cNvPr>
        <xdr:cNvSpPr/>
      </xdr:nvSpPr>
      <xdr:spPr>
        <a:xfrm>
          <a:off x="40219459" y="20106980"/>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131</xdr:row>
      <xdr:rowOff>13827</xdr:rowOff>
    </xdr:from>
    <xdr:to>
      <xdr:col>64</xdr:col>
      <xdr:colOff>472911</xdr:colOff>
      <xdr:row>135</xdr:row>
      <xdr:rowOff>160217</xdr:rowOff>
    </xdr:to>
    <xdr:sp macro="" textlink="">
      <xdr:nvSpPr>
        <xdr:cNvPr id="1113" name="Rectangle 1112">
          <a:extLst>
            <a:ext uri="{FF2B5EF4-FFF2-40B4-BE49-F238E27FC236}">
              <a16:creationId xmlns:a16="http://schemas.microsoft.com/office/drawing/2014/main" id="{00000000-0008-0000-1700-000059040000}"/>
            </a:ext>
          </a:extLst>
        </xdr:cNvPr>
        <xdr:cNvSpPr/>
      </xdr:nvSpPr>
      <xdr:spPr>
        <a:xfrm rot="16200000">
          <a:off x="37334877" y="20619544"/>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131</xdr:row>
      <xdr:rowOff>21446</xdr:rowOff>
    </xdr:from>
    <xdr:to>
      <xdr:col>65</xdr:col>
      <xdr:colOff>351228</xdr:colOff>
      <xdr:row>135</xdr:row>
      <xdr:rowOff>167836</xdr:rowOff>
    </xdr:to>
    <xdr:sp macro="" textlink="">
      <xdr:nvSpPr>
        <xdr:cNvPr id="1114" name="Rectangle 1113">
          <a:extLst>
            <a:ext uri="{FF2B5EF4-FFF2-40B4-BE49-F238E27FC236}">
              <a16:creationId xmlns:a16="http://schemas.microsoft.com/office/drawing/2014/main" id="{00000000-0008-0000-1700-00005A040000}"/>
            </a:ext>
          </a:extLst>
        </xdr:cNvPr>
        <xdr:cNvSpPr/>
      </xdr:nvSpPr>
      <xdr:spPr>
        <a:xfrm rot="16200000">
          <a:off x="37824365" y="20625591"/>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131</xdr:row>
      <xdr:rowOff>27397</xdr:rowOff>
    </xdr:from>
    <xdr:to>
      <xdr:col>67</xdr:col>
      <xdr:colOff>28988</xdr:colOff>
      <xdr:row>133</xdr:row>
      <xdr:rowOff>105501</xdr:rowOff>
    </xdr:to>
    <xdr:sp macro="" textlink="">
      <xdr:nvSpPr>
        <xdr:cNvPr id="1115" name="Rectangle 1114">
          <a:extLst>
            <a:ext uri="{FF2B5EF4-FFF2-40B4-BE49-F238E27FC236}">
              <a16:creationId xmlns:a16="http://schemas.microsoft.com/office/drawing/2014/main" id="{00000000-0008-0000-1700-00005B040000}"/>
            </a:ext>
          </a:extLst>
        </xdr:cNvPr>
        <xdr:cNvSpPr/>
      </xdr:nvSpPr>
      <xdr:spPr>
        <a:xfrm>
          <a:off x="38568139" y="20381438"/>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133</xdr:row>
      <xdr:rowOff>156406</xdr:rowOff>
    </xdr:from>
    <xdr:to>
      <xdr:col>67</xdr:col>
      <xdr:colOff>52084</xdr:colOff>
      <xdr:row>135</xdr:row>
      <xdr:rowOff>156406</xdr:rowOff>
    </xdr:to>
    <xdr:sp macro="" textlink="">
      <xdr:nvSpPr>
        <xdr:cNvPr id="1116" name="Rectangle 1115">
          <a:extLst>
            <a:ext uri="{FF2B5EF4-FFF2-40B4-BE49-F238E27FC236}">
              <a16:creationId xmlns:a16="http://schemas.microsoft.com/office/drawing/2014/main" id="{00000000-0008-0000-1700-00005C040000}"/>
            </a:ext>
          </a:extLst>
        </xdr:cNvPr>
        <xdr:cNvSpPr/>
      </xdr:nvSpPr>
      <xdr:spPr>
        <a:xfrm>
          <a:off x="38566470" y="2087180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131</xdr:row>
      <xdr:rowOff>5735</xdr:rowOff>
    </xdr:from>
    <xdr:to>
      <xdr:col>67</xdr:col>
      <xdr:colOff>580535</xdr:colOff>
      <xdr:row>135</xdr:row>
      <xdr:rowOff>152125</xdr:rowOff>
    </xdr:to>
    <xdr:sp macro="" textlink="">
      <xdr:nvSpPr>
        <xdr:cNvPr id="1121" name="Rectangle 1120">
          <a:extLst>
            <a:ext uri="{FF2B5EF4-FFF2-40B4-BE49-F238E27FC236}">
              <a16:creationId xmlns:a16="http://schemas.microsoft.com/office/drawing/2014/main" id="{00000000-0008-0000-1700-000061040000}"/>
            </a:ext>
          </a:extLst>
        </xdr:cNvPr>
        <xdr:cNvSpPr/>
      </xdr:nvSpPr>
      <xdr:spPr>
        <a:xfrm rot="16200000">
          <a:off x="39242628" y="20573352"/>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132</xdr:row>
      <xdr:rowOff>18128</xdr:rowOff>
    </xdr:from>
    <xdr:to>
      <xdr:col>67</xdr:col>
      <xdr:colOff>261437</xdr:colOff>
      <xdr:row>132</xdr:row>
      <xdr:rowOff>20032</xdr:rowOff>
    </xdr:to>
    <xdr:cxnSp macro="">
      <xdr:nvCxnSpPr>
        <xdr:cNvPr id="1122" name="Straight Arrow Connector 1121">
          <a:extLst>
            <a:ext uri="{FF2B5EF4-FFF2-40B4-BE49-F238E27FC236}">
              <a16:creationId xmlns:a16="http://schemas.microsoft.com/office/drawing/2014/main" id="{00000000-0008-0000-1700-000062040000}"/>
            </a:ext>
          </a:extLst>
        </xdr:cNvPr>
        <xdr:cNvCxnSpPr/>
      </xdr:nvCxnSpPr>
      <xdr:spPr>
        <a:xfrm>
          <a:off x="39271124" y="205528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131</xdr:row>
      <xdr:rowOff>146194</xdr:rowOff>
    </xdr:from>
    <xdr:to>
      <xdr:col>65</xdr:col>
      <xdr:colOff>611957</xdr:colOff>
      <xdr:row>131</xdr:row>
      <xdr:rowOff>148098</xdr:rowOff>
    </xdr:to>
    <xdr:cxnSp macro="">
      <xdr:nvCxnSpPr>
        <xdr:cNvPr id="1123" name="Straight Arrow Connector 1122">
          <a:extLst>
            <a:ext uri="{FF2B5EF4-FFF2-40B4-BE49-F238E27FC236}">
              <a16:creationId xmlns:a16="http://schemas.microsoft.com/office/drawing/2014/main" id="{00000000-0008-0000-1700-000063040000}"/>
            </a:ext>
          </a:extLst>
        </xdr:cNvPr>
        <xdr:cNvCxnSpPr/>
      </xdr:nvCxnSpPr>
      <xdr:spPr>
        <a:xfrm>
          <a:off x="38399301" y="20500235"/>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133</xdr:row>
      <xdr:rowOff>67401</xdr:rowOff>
    </xdr:from>
    <xdr:to>
      <xdr:col>65</xdr:col>
      <xdr:colOff>60725</xdr:colOff>
      <xdr:row>133</xdr:row>
      <xdr:rowOff>69305</xdr:rowOff>
    </xdr:to>
    <xdr:cxnSp macro="">
      <xdr:nvCxnSpPr>
        <xdr:cNvPr id="1124" name="Straight Arrow Connector 1123">
          <a:extLst>
            <a:ext uri="{FF2B5EF4-FFF2-40B4-BE49-F238E27FC236}">
              <a16:creationId xmlns:a16="http://schemas.microsoft.com/office/drawing/2014/main" id="{00000000-0008-0000-1700-000064040000}"/>
            </a:ext>
          </a:extLst>
        </xdr:cNvPr>
        <xdr:cNvCxnSpPr/>
      </xdr:nvCxnSpPr>
      <xdr:spPr>
        <a:xfrm>
          <a:off x="37844926" y="2078280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133</xdr:row>
      <xdr:rowOff>6206</xdr:rowOff>
    </xdr:from>
    <xdr:to>
      <xdr:col>66</xdr:col>
      <xdr:colOff>292860</xdr:colOff>
      <xdr:row>134</xdr:row>
      <xdr:rowOff>90027</xdr:rowOff>
    </xdr:to>
    <xdr:cxnSp macro="">
      <xdr:nvCxnSpPr>
        <xdr:cNvPr id="1125" name="Straight Arrow Connector 1124">
          <a:extLst>
            <a:ext uri="{FF2B5EF4-FFF2-40B4-BE49-F238E27FC236}">
              <a16:creationId xmlns:a16="http://schemas.microsoft.com/office/drawing/2014/main" id="{00000000-0008-0000-1700-000065040000}"/>
            </a:ext>
          </a:extLst>
        </xdr:cNvPr>
        <xdr:cNvCxnSpPr/>
      </xdr:nvCxnSpPr>
      <xdr:spPr>
        <a:xfrm>
          <a:off x="38990127" y="20721608"/>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135</xdr:row>
      <xdr:rowOff>54282</xdr:rowOff>
    </xdr:from>
    <xdr:to>
      <xdr:col>67</xdr:col>
      <xdr:colOff>245254</xdr:colOff>
      <xdr:row>135</xdr:row>
      <xdr:rowOff>56186</xdr:rowOff>
    </xdr:to>
    <xdr:cxnSp macro="">
      <xdr:nvCxnSpPr>
        <xdr:cNvPr id="1126" name="Straight Arrow Connector 1125">
          <a:extLst>
            <a:ext uri="{FF2B5EF4-FFF2-40B4-BE49-F238E27FC236}">
              <a16:creationId xmlns:a16="http://schemas.microsoft.com/office/drawing/2014/main" id="{00000000-0008-0000-1700-000066040000}"/>
            </a:ext>
          </a:extLst>
        </xdr:cNvPr>
        <xdr:cNvCxnSpPr/>
      </xdr:nvCxnSpPr>
      <xdr:spPr>
        <a:xfrm>
          <a:off x="39254941" y="2113104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132</xdr:row>
      <xdr:rowOff>164733</xdr:rowOff>
    </xdr:from>
    <xdr:to>
      <xdr:col>68</xdr:col>
      <xdr:colOff>357432</xdr:colOff>
      <xdr:row>133</xdr:row>
      <xdr:rowOff>128832</xdr:rowOff>
    </xdr:to>
    <xdr:sp macro="" textlink="">
      <xdr:nvSpPr>
        <xdr:cNvPr id="1127" name="Right Arrow 1126">
          <a:extLst>
            <a:ext uri="{FF2B5EF4-FFF2-40B4-BE49-F238E27FC236}">
              <a16:creationId xmlns:a16="http://schemas.microsoft.com/office/drawing/2014/main" id="{00000000-0008-0000-1700-000067040000}"/>
            </a:ext>
          </a:extLst>
        </xdr:cNvPr>
        <xdr:cNvSpPr/>
      </xdr:nvSpPr>
      <xdr:spPr>
        <a:xfrm>
          <a:off x="39906804" y="20699455"/>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392783</xdr:colOff>
      <xdr:row>130</xdr:row>
      <xdr:rowOff>86413</xdr:rowOff>
    </xdr:from>
    <xdr:to>
      <xdr:col>64</xdr:col>
      <xdr:colOff>8642</xdr:colOff>
      <xdr:row>133</xdr:row>
      <xdr:rowOff>42893</xdr:rowOff>
    </xdr:to>
    <xdr:sp macro="" textlink="">
      <xdr:nvSpPr>
        <xdr:cNvPr id="1128" name="Flowchart: Magnetic Disk 1127">
          <a:extLst>
            <a:ext uri="{FF2B5EF4-FFF2-40B4-BE49-F238E27FC236}">
              <a16:creationId xmlns:a16="http://schemas.microsoft.com/office/drawing/2014/main" id="{00000000-0008-0000-1700-000068040000}"/>
            </a:ext>
          </a:extLst>
        </xdr:cNvPr>
        <xdr:cNvSpPr/>
      </xdr:nvSpPr>
      <xdr:spPr>
        <a:xfrm>
          <a:off x="36646701" y="20259774"/>
          <a:ext cx="841343"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130</xdr:row>
      <xdr:rowOff>54991</xdr:rowOff>
    </xdr:from>
    <xdr:to>
      <xdr:col>62</xdr:col>
      <xdr:colOff>195450</xdr:colOff>
      <xdr:row>135</xdr:row>
      <xdr:rowOff>1</xdr:rowOff>
    </xdr:to>
    <xdr:sp macro="" textlink="">
      <xdr:nvSpPr>
        <xdr:cNvPr id="1129" name="Rectangle 1128">
          <a:extLst>
            <a:ext uri="{FF2B5EF4-FFF2-40B4-BE49-F238E27FC236}">
              <a16:creationId xmlns:a16="http://schemas.microsoft.com/office/drawing/2014/main" id="{00000000-0008-0000-1700-000069040000}"/>
            </a:ext>
          </a:extLst>
        </xdr:cNvPr>
        <xdr:cNvSpPr/>
      </xdr:nvSpPr>
      <xdr:spPr>
        <a:xfrm>
          <a:off x="35806145" y="20228352"/>
          <a:ext cx="643223" cy="84841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131</xdr:row>
      <xdr:rowOff>86412</xdr:rowOff>
    </xdr:from>
    <xdr:to>
      <xdr:col>62</xdr:col>
      <xdr:colOff>158528</xdr:colOff>
      <xdr:row>132</xdr:row>
      <xdr:rowOff>54990</xdr:rowOff>
    </xdr:to>
    <xdr:sp macro="" textlink="">
      <xdr:nvSpPr>
        <xdr:cNvPr id="1130" name="Rectangle 1129">
          <a:extLst>
            <a:ext uri="{FF2B5EF4-FFF2-40B4-BE49-F238E27FC236}">
              <a16:creationId xmlns:a16="http://schemas.microsoft.com/office/drawing/2014/main" id="{00000000-0008-0000-1700-00006A040000}"/>
            </a:ext>
          </a:extLst>
        </xdr:cNvPr>
        <xdr:cNvSpPr/>
      </xdr:nvSpPr>
      <xdr:spPr>
        <a:xfrm>
          <a:off x="35845423" y="20440453"/>
          <a:ext cx="567023" cy="1492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132</xdr:row>
      <xdr:rowOff>109979</xdr:rowOff>
    </xdr:from>
    <xdr:to>
      <xdr:col>62</xdr:col>
      <xdr:colOff>158528</xdr:colOff>
      <xdr:row>133</xdr:row>
      <xdr:rowOff>78557</xdr:rowOff>
    </xdr:to>
    <xdr:sp macro="" textlink="">
      <xdr:nvSpPr>
        <xdr:cNvPr id="1131" name="Rectangle 1130">
          <a:extLst>
            <a:ext uri="{FF2B5EF4-FFF2-40B4-BE49-F238E27FC236}">
              <a16:creationId xmlns:a16="http://schemas.microsoft.com/office/drawing/2014/main" id="{00000000-0008-0000-1700-00006B040000}"/>
            </a:ext>
          </a:extLst>
        </xdr:cNvPr>
        <xdr:cNvSpPr/>
      </xdr:nvSpPr>
      <xdr:spPr>
        <a:xfrm>
          <a:off x="35845423" y="20644701"/>
          <a:ext cx="567023" cy="1492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133</xdr:row>
      <xdr:rowOff>133546</xdr:rowOff>
    </xdr:from>
    <xdr:to>
      <xdr:col>62</xdr:col>
      <xdr:colOff>158528</xdr:colOff>
      <xdr:row>134</xdr:row>
      <xdr:rowOff>109979</xdr:rowOff>
    </xdr:to>
    <xdr:sp macro="" textlink="">
      <xdr:nvSpPr>
        <xdr:cNvPr id="1132" name="Rectangle 1131">
          <a:extLst>
            <a:ext uri="{FF2B5EF4-FFF2-40B4-BE49-F238E27FC236}">
              <a16:creationId xmlns:a16="http://schemas.microsoft.com/office/drawing/2014/main" id="{00000000-0008-0000-1700-00006C040000}"/>
            </a:ext>
          </a:extLst>
        </xdr:cNvPr>
        <xdr:cNvSpPr/>
      </xdr:nvSpPr>
      <xdr:spPr>
        <a:xfrm>
          <a:off x="35845423" y="20848948"/>
          <a:ext cx="567023" cy="1571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131</xdr:row>
      <xdr:rowOff>117835</xdr:rowOff>
    </xdr:from>
    <xdr:to>
      <xdr:col>62</xdr:col>
      <xdr:colOff>448324</xdr:colOff>
      <xdr:row>132</xdr:row>
      <xdr:rowOff>89554</xdr:rowOff>
    </xdr:to>
    <xdr:sp macro="" textlink="">
      <xdr:nvSpPr>
        <xdr:cNvPr id="1133" name="Right Arrow 1132">
          <a:extLst>
            <a:ext uri="{FF2B5EF4-FFF2-40B4-BE49-F238E27FC236}">
              <a16:creationId xmlns:a16="http://schemas.microsoft.com/office/drawing/2014/main" id="{00000000-0008-0000-1700-00006D040000}"/>
            </a:ext>
          </a:extLst>
        </xdr:cNvPr>
        <xdr:cNvSpPr/>
      </xdr:nvSpPr>
      <xdr:spPr>
        <a:xfrm>
          <a:off x="36466022" y="20471876"/>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131</xdr:row>
      <xdr:rowOff>94267</xdr:rowOff>
    </xdr:from>
    <xdr:to>
      <xdr:col>61</xdr:col>
      <xdr:colOff>12177</xdr:colOff>
      <xdr:row>134</xdr:row>
      <xdr:rowOff>25687</xdr:rowOff>
    </xdr:to>
    <xdr:sp macro="" textlink="">
      <xdr:nvSpPr>
        <xdr:cNvPr id="1134" name="Flowchart: Document 1133">
          <a:extLst>
            <a:ext uri="{FF2B5EF4-FFF2-40B4-BE49-F238E27FC236}">
              <a16:creationId xmlns:a16="http://schemas.microsoft.com/office/drawing/2014/main" id="{00000000-0008-0000-1700-00006E040000}"/>
            </a:ext>
          </a:extLst>
        </xdr:cNvPr>
        <xdr:cNvSpPr/>
      </xdr:nvSpPr>
      <xdr:spPr>
        <a:xfrm>
          <a:off x="34926311" y="20448308"/>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130</xdr:row>
      <xdr:rowOff>7856</xdr:rowOff>
    </xdr:from>
    <xdr:to>
      <xdr:col>59</xdr:col>
      <xdr:colOff>346593</xdr:colOff>
      <xdr:row>136</xdr:row>
      <xdr:rowOff>160256</xdr:rowOff>
    </xdr:to>
    <xdr:sp macro="" textlink="">
      <xdr:nvSpPr>
        <xdr:cNvPr id="1135" name="Rectangle 1134">
          <a:extLst>
            <a:ext uri="{FF2B5EF4-FFF2-40B4-BE49-F238E27FC236}">
              <a16:creationId xmlns:a16="http://schemas.microsoft.com/office/drawing/2014/main" id="{00000000-0008-0000-1700-00006F040000}"/>
            </a:ext>
          </a:extLst>
        </xdr:cNvPr>
        <xdr:cNvSpPr/>
      </xdr:nvSpPr>
      <xdr:spPr>
        <a:xfrm>
          <a:off x="33559423" y="20181217"/>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134</xdr:row>
      <xdr:rowOff>108704</xdr:rowOff>
    </xdr:from>
    <xdr:to>
      <xdr:col>59</xdr:col>
      <xdr:colOff>186945</xdr:colOff>
      <xdr:row>136</xdr:row>
      <xdr:rowOff>116244</xdr:rowOff>
    </xdr:to>
    <xdr:sp macro="" textlink="">
      <xdr:nvSpPr>
        <xdr:cNvPr id="1136" name="Rectangle 1135">
          <a:extLst>
            <a:ext uri="{FF2B5EF4-FFF2-40B4-BE49-F238E27FC236}">
              <a16:creationId xmlns:a16="http://schemas.microsoft.com/office/drawing/2014/main" id="{00000000-0008-0000-1700-000070040000}"/>
            </a:ext>
          </a:extLst>
        </xdr:cNvPr>
        <xdr:cNvSpPr/>
      </xdr:nvSpPr>
      <xdr:spPr>
        <a:xfrm>
          <a:off x="33725668" y="21004786"/>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131</xdr:row>
      <xdr:rowOff>71308</xdr:rowOff>
    </xdr:from>
    <xdr:to>
      <xdr:col>59</xdr:col>
      <xdr:colOff>177206</xdr:colOff>
      <xdr:row>134</xdr:row>
      <xdr:rowOff>20091</xdr:rowOff>
    </xdr:to>
    <xdr:sp macro="" textlink="">
      <xdr:nvSpPr>
        <xdr:cNvPr id="1137" name="Rectangle 1136">
          <a:extLst>
            <a:ext uri="{FF2B5EF4-FFF2-40B4-BE49-F238E27FC236}">
              <a16:creationId xmlns:a16="http://schemas.microsoft.com/office/drawing/2014/main" id="{00000000-0008-0000-1700-000071040000}"/>
            </a:ext>
          </a:extLst>
        </xdr:cNvPr>
        <xdr:cNvSpPr/>
      </xdr:nvSpPr>
      <xdr:spPr>
        <a:xfrm>
          <a:off x="33715929" y="20425349"/>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132</xdr:row>
      <xdr:rowOff>23566</xdr:rowOff>
    </xdr:from>
    <xdr:to>
      <xdr:col>59</xdr:col>
      <xdr:colOff>546675</xdr:colOff>
      <xdr:row>133</xdr:row>
      <xdr:rowOff>8326</xdr:rowOff>
    </xdr:to>
    <xdr:sp macro="" textlink="">
      <xdr:nvSpPr>
        <xdr:cNvPr id="1138" name="Right Arrow 1137">
          <a:extLst>
            <a:ext uri="{FF2B5EF4-FFF2-40B4-BE49-F238E27FC236}">
              <a16:creationId xmlns:a16="http://schemas.microsoft.com/office/drawing/2014/main" id="{00000000-0008-0000-1700-000072040000}"/>
            </a:ext>
          </a:extLst>
        </xdr:cNvPr>
        <xdr:cNvSpPr/>
      </xdr:nvSpPr>
      <xdr:spPr>
        <a:xfrm>
          <a:off x="34604226" y="20558288"/>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133</xdr:row>
      <xdr:rowOff>139321</xdr:rowOff>
    </xdr:from>
    <xdr:to>
      <xdr:col>58</xdr:col>
      <xdr:colOff>432062</xdr:colOff>
      <xdr:row>135</xdr:row>
      <xdr:rowOff>31424</xdr:rowOff>
    </xdr:to>
    <xdr:sp macro="" textlink="">
      <xdr:nvSpPr>
        <xdr:cNvPr id="1139" name="Right Arrow 1138">
          <a:extLst>
            <a:ext uri="{FF2B5EF4-FFF2-40B4-BE49-F238E27FC236}">
              <a16:creationId xmlns:a16="http://schemas.microsoft.com/office/drawing/2014/main" id="{00000000-0008-0000-1700-000073040000}"/>
            </a:ext>
          </a:extLst>
        </xdr:cNvPr>
        <xdr:cNvSpPr/>
      </xdr:nvSpPr>
      <xdr:spPr>
        <a:xfrm rot="16200000">
          <a:off x="34030762" y="20903939"/>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132</xdr:row>
      <xdr:rowOff>15712</xdr:rowOff>
    </xdr:from>
    <xdr:to>
      <xdr:col>61</xdr:col>
      <xdr:colOff>149259</xdr:colOff>
      <xdr:row>133</xdr:row>
      <xdr:rowOff>472</xdr:rowOff>
    </xdr:to>
    <xdr:sp macro="" textlink="">
      <xdr:nvSpPr>
        <xdr:cNvPr id="1140" name="Right Arrow 1139">
          <a:extLst>
            <a:ext uri="{FF2B5EF4-FFF2-40B4-BE49-F238E27FC236}">
              <a16:creationId xmlns:a16="http://schemas.microsoft.com/office/drawing/2014/main" id="{00000000-0008-0000-1700-000074040000}"/>
            </a:ext>
          </a:extLst>
        </xdr:cNvPr>
        <xdr:cNvSpPr/>
      </xdr:nvSpPr>
      <xdr:spPr>
        <a:xfrm>
          <a:off x="35570475" y="20550434"/>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164969</xdr:colOff>
      <xdr:row>136</xdr:row>
      <xdr:rowOff>62846</xdr:rowOff>
    </xdr:from>
    <xdr:to>
      <xdr:col>62</xdr:col>
      <xdr:colOff>279268</xdr:colOff>
      <xdr:row>138</xdr:row>
      <xdr:rowOff>174946</xdr:rowOff>
    </xdr:to>
    <xdr:sp macro="" textlink="">
      <xdr:nvSpPr>
        <xdr:cNvPr id="1142" name="Flowchart: Document 1141">
          <a:extLst>
            <a:ext uri="{FF2B5EF4-FFF2-40B4-BE49-F238E27FC236}">
              <a16:creationId xmlns:a16="http://schemas.microsoft.com/office/drawing/2014/main" id="{00000000-0008-0000-1700-000076040000}"/>
            </a:ext>
          </a:extLst>
        </xdr:cNvPr>
        <xdr:cNvSpPr/>
      </xdr:nvSpPr>
      <xdr:spPr>
        <a:xfrm>
          <a:off x="35806144" y="24580392"/>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62</xdr:col>
      <xdr:colOff>424206</xdr:colOff>
      <xdr:row>133</xdr:row>
      <xdr:rowOff>149258</xdr:rowOff>
    </xdr:from>
    <xdr:to>
      <xdr:col>63</xdr:col>
      <xdr:colOff>538506</xdr:colOff>
      <xdr:row>137</xdr:row>
      <xdr:rowOff>52398</xdr:rowOff>
    </xdr:to>
    <xdr:sp macro="" textlink="">
      <xdr:nvSpPr>
        <xdr:cNvPr id="1148" name="Flowchart: Document 1147">
          <a:extLst>
            <a:ext uri="{FF2B5EF4-FFF2-40B4-BE49-F238E27FC236}">
              <a16:creationId xmlns:a16="http://schemas.microsoft.com/office/drawing/2014/main" id="{00000000-0008-0000-1700-00007C040000}"/>
            </a:ext>
          </a:extLst>
        </xdr:cNvPr>
        <xdr:cNvSpPr/>
      </xdr:nvSpPr>
      <xdr:spPr>
        <a:xfrm>
          <a:off x="36678124" y="24124763"/>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FRVLJ.TXT</a:t>
          </a:r>
        </a:p>
        <a:p>
          <a:pPr algn="ctr"/>
          <a:r>
            <a:rPr lang="en-US" sz="800"/>
            <a:t> (+ Event)</a:t>
          </a:r>
        </a:p>
      </xdr:txBody>
    </xdr:sp>
    <xdr:clientData/>
  </xdr:twoCellAnchor>
  <xdr:twoCellAnchor>
    <xdr:from>
      <xdr:col>59</xdr:col>
      <xdr:colOff>227815</xdr:colOff>
      <xdr:row>135</xdr:row>
      <xdr:rowOff>47134</xdr:rowOff>
    </xdr:from>
    <xdr:to>
      <xdr:col>62</xdr:col>
      <xdr:colOff>502762</xdr:colOff>
      <xdr:row>135</xdr:row>
      <xdr:rowOff>176202</xdr:rowOff>
    </xdr:to>
    <xdr:sp macro="" textlink="">
      <xdr:nvSpPr>
        <xdr:cNvPr id="1149" name="Right Arrow 1148">
          <a:extLst>
            <a:ext uri="{FF2B5EF4-FFF2-40B4-BE49-F238E27FC236}">
              <a16:creationId xmlns:a16="http://schemas.microsoft.com/office/drawing/2014/main" id="{00000000-0008-0000-1700-00007D040000}"/>
            </a:ext>
          </a:extLst>
        </xdr:cNvPr>
        <xdr:cNvSpPr/>
      </xdr:nvSpPr>
      <xdr:spPr>
        <a:xfrm>
          <a:off x="34643506" y="24384000"/>
          <a:ext cx="2113174" cy="129068"/>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439916</xdr:colOff>
      <xdr:row>134</xdr:row>
      <xdr:rowOff>157114</xdr:rowOff>
    </xdr:from>
    <xdr:to>
      <xdr:col>61</xdr:col>
      <xdr:colOff>597030</xdr:colOff>
      <xdr:row>137</xdr:row>
      <xdr:rowOff>1</xdr:rowOff>
    </xdr:to>
    <xdr:sp macro="" textlink="">
      <xdr:nvSpPr>
        <xdr:cNvPr id="1151" name="Right Arrow 1150">
          <a:extLst>
            <a:ext uri="{FF2B5EF4-FFF2-40B4-BE49-F238E27FC236}">
              <a16:creationId xmlns:a16="http://schemas.microsoft.com/office/drawing/2014/main" id="{00000000-0008-0000-1700-00007F040000}"/>
            </a:ext>
          </a:extLst>
        </xdr:cNvPr>
        <xdr:cNvSpPr/>
      </xdr:nvSpPr>
      <xdr:spPr>
        <a:xfrm rot="5400000">
          <a:off x="35967184" y="24427207"/>
          <a:ext cx="384928" cy="15711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416349</xdr:colOff>
      <xdr:row>134</xdr:row>
      <xdr:rowOff>164970</xdr:rowOff>
    </xdr:from>
    <xdr:to>
      <xdr:col>64</xdr:col>
      <xdr:colOff>78556</xdr:colOff>
      <xdr:row>135</xdr:row>
      <xdr:rowOff>125692</xdr:rowOff>
    </xdr:to>
    <xdr:sp macro="" textlink="">
      <xdr:nvSpPr>
        <xdr:cNvPr id="1152" name="Right Arrow 1151">
          <a:extLst>
            <a:ext uri="{FF2B5EF4-FFF2-40B4-BE49-F238E27FC236}">
              <a16:creationId xmlns:a16="http://schemas.microsoft.com/office/drawing/2014/main" id="{00000000-0008-0000-1700-000080040000}"/>
            </a:ext>
          </a:extLst>
        </xdr:cNvPr>
        <xdr:cNvSpPr/>
      </xdr:nvSpPr>
      <xdr:spPr>
        <a:xfrm>
          <a:off x="37283009" y="24321156"/>
          <a:ext cx="274949" cy="14140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149257</xdr:colOff>
      <xdr:row>136</xdr:row>
      <xdr:rowOff>70702</xdr:rowOff>
    </xdr:from>
    <xdr:to>
      <xdr:col>62</xdr:col>
      <xdr:colOff>518473</xdr:colOff>
      <xdr:row>137</xdr:row>
      <xdr:rowOff>66223</xdr:rowOff>
    </xdr:to>
    <xdr:sp macro="" textlink="">
      <xdr:nvSpPr>
        <xdr:cNvPr id="1153" name="Right Arrow 1152">
          <a:extLst>
            <a:ext uri="{FF2B5EF4-FFF2-40B4-BE49-F238E27FC236}">
              <a16:creationId xmlns:a16="http://schemas.microsoft.com/office/drawing/2014/main" id="{00000000-0008-0000-1700-000081040000}"/>
            </a:ext>
          </a:extLst>
        </xdr:cNvPr>
        <xdr:cNvSpPr/>
      </xdr:nvSpPr>
      <xdr:spPr>
        <a:xfrm>
          <a:off x="36403175" y="24588248"/>
          <a:ext cx="369216" cy="17620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15240</xdr:colOff>
      <xdr:row>2</xdr:row>
      <xdr:rowOff>15240</xdr:rowOff>
    </xdr:from>
    <xdr:to>
      <xdr:col>74</xdr:col>
      <xdr:colOff>594360</xdr:colOff>
      <xdr:row>8</xdr:row>
      <xdr:rowOff>167640</xdr:rowOff>
    </xdr:to>
    <xdr:sp macro="" textlink="">
      <xdr:nvSpPr>
        <xdr:cNvPr id="1042" name="Rectangle 1041">
          <a:extLst>
            <a:ext uri="{FF2B5EF4-FFF2-40B4-BE49-F238E27FC236}">
              <a16:creationId xmlns:a16="http://schemas.microsoft.com/office/drawing/2014/main" id="{00000000-0008-0000-1700-000012040000}"/>
            </a:ext>
          </a:extLst>
        </xdr:cNvPr>
        <xdr:cNvSpPr/>
      </xdr:nvSpPr>
      <xdr:spPr>
        <a:xfrm>
          <a:off x="1264920" y="10279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73</xdr:col>
      <xdr:colOff>99060</xdr:colOff>
      <xdr:row>3</xdr:row>
      <xdr:rowOff>68580</xdr:rowOff>
    </xdr:from>
    <xdr:to>
      <xdr:col>73</xdr:col>
      <xdr:colOff>464820</xdr:colOff>
      <xdr:row>8</xdr:row>
      <xdr:rowOff>34290</xdr:rowOff>
    </xdr:to>
    <xdr:sp macro="" textlink="">
      <xdr:nvSpPr>
        <xdr:cNvPr id="1046" name="Rectangle 1045">
          <a:extLst>
            <a:ext uri="{FF2B5EF4-FFF2-40B4-BE49-F238E27FC236}">
              <a16:creationId xmlns:a16="http://schemas.microsoft.com/office/drawing/2014/main" id="{00000000-0008-0000-1700-000016040000}"/>
            </a:ext>
          </a:extLst>
        </xdr:cNvPr>
        <xdr:cNvSpPr/>
      </xdr:nvSpPr>
      <xdr:spPr>
        <a:xfrm rot="16200000">
          <a:off x="1091565" y="1077277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74</xdr:col>
      <xdr:colOff>38100</xdr:colOff>
      <xdr:row>3</xdr:row>
      <xdr:rowOff>76200</xdr:rowOff>
    </xdr:from>
    <xdr:to>
      <xdr:col>74</xdr:col>
      <xdr:colOff>525780</xdr:colOff>
      <xdr:row>8</xdr:row>
      <xdr:rowOff>41910</xdr:rowOff>
    </xdr:to>
    <xdr:sp macro="" textlink="">
      <xdr:nvSpPr>
        <xdr:cNvPr id="1048" name="Rectangle 1047">
          <a:extLst>
            <a:ext uri="{FF2B5EF4-FFF2-40B4-BE49-F238E27FC236}">
              <a16:creationId xmlns:a16="http://schemas.microsoft.com/office/drawing/2014/main" id="{00000000-0008-0000-1700-000018040000}"/>
            </a:ext>
          </a:extLst>
        </xdr:cNvPr>
        <xdr:cNvSpPr/>
      </xdr:nvSpPr>
      <xdr:spPr>
        <a:xfrm rot="16200000">
          <a:off x="1701165" y="107194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77</xdr:col>
      <xdr:colOff>297180</xdr:colOff>
      <xdr:row>4</xdr:row>
      <xdr:rowOff>76200</xdr:rowOff>
    </xdr:from>
    <xdr:to>
      <xdr:col>78</xdr:col>
      <xdr:colOff>411480</xdr:colOff>
      <xdr:row>7</xdr:row>
      <xdr:rowOff>7620</xdr:rowOff>
    </xdr:to>
    <xdr:sp macro="" textlink="">
      <xdr:nvSpPr>
        <xdr:cNvPr id="1081" name="Flowchart: Document 1080">
          <a:extLst>
            <a:ext uri="{FF2B5EF4-FFF2-40B4-BE49-F238E27FC236}">
              <a16:creationId xmlns:a16="http://schemas.microsoft.com/office/drawing/2014/main" id="{00000000-0008-0000-1700-000039040000}"/>
            </a:ext>
          </a:extLst>
        </xdr:cNvPr>
        <xdr:cNvSpPr/>
      </xdr:nvSpPr>
      <xdr:spPr>
        <a:xfrm>
          <a:off x="3985260" y="107061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79</xdr:col>
      <xdr:colOff>45720</xdr:colOff>
      <xdr:row>2</xdr:row>
      <xdr:rowOff>30480</xdr:rowOff>
    </xdr:from>
    <xdr:to>
      <xdr:col>81</xdr:col>
      <xdr:colOff>0</xdr:colOff>
      <xdr:row>8</xdr:row>
      <xdr:rowOff>175260</xdr:rowOff>
    </xdr:to>
    <xdr:sp macro="" textlink="">
      <xdr:nvSpPr>
        <xdr:cNvPr id="1084" name="Rectangle 1083">
          <a:extLst>
            <a:ext uri="{FF2B5EF4-FFF2-40B4-BE49-F238E27FC236}">
              <a16:creationId xmlns:a16="http://schemas.microsoft.com/office/drawing/2014/main" id="{00000000-0008-0000-1700-00003C040000}"/>
            </a:ext>
          </a:extLst>
        </xdr:cNvPr>
        <xdr:cNvSpPr/>
      </xdr:nvSpPr>
      <xdr:spPr>
        <a:xfrm>
          <a:off x="4953000" y="1029462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79</xdr:col>
      <xdr:colOff>190500</xdr:colOff>
      <xdr:row>4</xdr:row>
      <xdr:rowOff>22860</xdr:rowOff>
    </xdr:from>
    <xdr:to>
      <xdr:col>80</xdr:col>
      <xdr:colOff>461010</xdr:colOff>
      <xdr:row>6</xdr:row>
      <xdr:rowOff>22860</xdr:rowOff>
    </xdr:to>
    <xdr:sp macro="" textlink="">
      <xdr:nvSpPr>
        <xdr:cNvPr id="1141" name="Rectangle 1140">
          <a:extLst>
            <a:ext uri="{FF2B5EF4-FFF2-40B4-BE49-F238E27FC236}">
              <a16:creationId xmlns:a16="http://schemas.microsoft.com/office/drawing/2014/main" id="{00000000-0008-0000-1700-000075040000}"/>
            </a:ext>
          </a:extLst>
        </xdr:cNvPr>
        <xdr:cNvSpPr/>
      </xdr:nvSpPr>
      <xdr:spPr>
        <a:xfrm>
          <a:off x="5097780" y="1065276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81</xdr:col>
      <xdr:colOff>502920</xdr:colOff>
      <xdr:row>2</xdr:row>
      <xdr:rowOff>53340</xdr:rowOff>
    </xdr:from>
    <xdr:to>
      <xdr:col>83</xdr:col>
      <xdr:colOff>121920</xdr:colOff>
      <xdr:row>7</xdr:row>
      <xdr:rowOff>53340</xdr:rowOff>
    </xdr:to>
    <xdr:sp macro="" textlink="">
      <xdr:nvSpPr>
        <xdr:cNvPr id="1143" name="Flowchart: Magnetic Disk 1142">
          <a:extLst>
            <a:ext uri="{FF2B5EF4-FFF2-40B4-BE49-F238E27FC236}">
              <a16:creationId xmlns:a16="http://schemas.microsoft.com/office/drawing/2014/main" id="{00000000-0008-0000-1700-000077040000}"/>
            </a:ext>
          </a:extLst>
        </xdr:cNvPr>
        <xdr:cNvSpPr/>
      </xdr:nvSpPr>
      <xdr:spPr>
        <a:xfrm>
          <a:off x="6629400" y="1031748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411480</xdr:colOff>
      <xdr:row>5</xdr:row>
      <xdr:rowOff>15240</xdr:rowOff>
    </xdr:from>
    <xdr:to>
      <xdr:col>74</xdr:col>
      <xdr:colOff>106680</xdr:colOff>
      <xdr:row>6</xdr:row>
      <xdr:rowOff>0</xdr:rowOff>
    </xdr:to>
    <xdr:sp macro="" textlink="">
      <xdr:nvSpPr>
        <xdr:cNvPr id="1144" name="Right Arrow 1143">
          <a:extLst>
            <a:ext uri="{FF2B5EF4-FFF2-40B4-BE49-F238E27FC236}">
              <a16:creationId xmlns:a16="http://schemas.microsoft.com/office/drawing/2014/main" id="{00000000-0008-0000-1700-000078040000}"/>
            </a:ext>
          </a:extLst>
        </xdr:cNvPr>
        <xdr:cNvSpPr/>
      </xdr:nvSpPr>
      <xdr:spPr>
        <a:xfrm>
          <a:off x="1661160" y="1082802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480060</xdr:colOff>
      <xdr:row>4</xdr:row>
      <xdr:rowOff>175260</xdr:rowOff>
    </xdr:from>
    <xdr:to>
      <xdr:col>77</xdr:col>
      <xdr:colOff>365760</xdr:colOff>
      <xdr:row>5</xdr:row>
      <xdr:rowOff>175260</xdr:rowOff>
    </xdr:to>
    <xdr:sp macro="" textlink="">
      <xdr:nvSpPr>
        <xdr:cNvPr id="1145" name="Right Arrow 1144">
          <a:extLst>
            <a:ext uri="{FF2B5EF4-FFF2-40B4-BE49-F238E27FC236}">
              <a16:creationId xmlns:a16="http://schemas.microsoft.com/office/drawing/2014/main" id="{00000000-0008-0000-1700-000079040000}"/>
            </a:ext>
          </a:extLst>
        </xdr:cNvPr>
        <xdr:cNvSpPr/>
      </xdr:nvSpPr>
      <xdr:spPr>
        <a:xfrm>
          <a:off x="2339340" y="1080516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350520</xdr:colOff>
      <xdr:row>4</xdr:row>
      <xdr:rowOff>175260</xdr:rowOff>
    </xdr:from>
    <xdr:to>
      <xdr:col>79</xdr:col>
      <xdr:colOff>251460</xdr:colOff>
      <xdr:row>5</xdr:row>
      <xdr:rowOff>144780</xdr:rowOff>
    </xdr:to>
    <xdr:sp macro="" textlink="">
      <xdr:nvSpPr>
        <xdr:cNvPr id="1146" name="Right Arrow 1145">
          <a:extLst>
            <a:ext uri="{FF2B5EF4-FFF2-40B4-BE49-F238E27FC236}">
              <a16:creationId xmlns:a16="http://schemas.microsoft.com/office/drawing/2014/main" id="{00000000-0008-0000-1700-00007A040000}"/>
            </a:ext>
          </a:extLst>
        </xdr:cNvPr>
        <xdr:cNvSpPr/>
      </xdr:nvSpPr>
      <xdr:spPr>
        <a:xfrm>
          <a:off x="4648200" y="1080516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373380</xdr:colOff>
      <xdr:row>4</xdr:row>
      <xdr:rowOff>144780</xdr:rowOff>
    </xdr:from>
    <xdr:to>
      <xdr:col>81</xdr:col>
      <xdr:colOff>594360</xdr:colOff>
      <xdr:row>5</xdr:row>
      <xdr:rowOff>106680</xdr:rowOff>
    </xdr:to>
    <xdr:sp macro="" textlink="">
      <xdr:nvSpPr>
        <xdr:cNvPr id="1147" name="Right Arrow 1146">
          <a:extLst>
            <a:ext uri="{FF2B5EF4-FFF2-40B4-BE49-F238E27FC236}">
              <a16:creationId xmlns:a16="http://schemas.microsoft.com/office/drawing/2014/main" id="{00000000-0008-0000-1700-00007B040000}"/>
            </a:ext>
          </a:extLst>
        </xdr:cNvPr>
        <xdr:cNvSpPr/>
      </xdr:nvSpPr>
      <xdr:spPr>
        <a:xfrm>
          <a:off x="5890260" y="1077468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22860</xdr:colOff>
      <xdr:row>16</xdr:row>
      <xdr:rowOff>114300</xdr:rowOff>
    </xdr:from>
    <xdr:to>
      <xdr:col>74</xdr:col>
      <xdr:colOff>601980</xdr:colOff>
      <xdr:row>23</xdr:row>
      <xdr:rowOff>83820</xdr:rowOff>
    </xdr:to>
    <xdr:sp macro="" textlink="">
      <xdr:nvSpPr>
        <xdr:cNvPr id="1150" name="Rectangle 1149">
          <a:extLst>
            <a:ext uri="{FF2B5EF4-FFF2-40B4-BE49-F238E27FC236}">
              <a16:creationId xmlns:a16="http://schemas.microsoft.com/office/drawing/2014/main" id="{00000000-0008-0000-1700-00007E040000}"/>
            </a:ext>
          </a:extLst>
        </xdr:cNvPr>
        <xdr:cNvSpPr/>
      </xdr:nvSpPr>
      <xdr:spPr>
        <a:xfrm>
          <a:off x="17839520" y="2871640"/>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16</xdr:row>
      <xdr:rowOff>0</xdr:rowOff>
    </xdr:from>
    <xdr:to>
      <xdr:col>80</xdr:col>
      <xdr:colOff>586740</xdr:colOff>
      <xdr:row>22</xdr:row>
      <xdr:rowOff>144780</xdr:rowOff>
    </xdr:to>
    <xdr:sp macro="" textlink="">
      <xdr:nvSpPr>
        <xdr:cNvPr id="1154" name="Rectangle 1153">
          <a:extLst>
            <a:ext uri="{FF2B5EF4-FFF2-40B4-BE49-F238E27FC236}">
              <a16:creationId xmlns:a16="http://schemas.microsoft.com/office/drawing/2014/main" id="{00000000-0008-0000-1700-000082040000}"/>
            </a:ext>
          </a:extLst>
        </xdr:cNvPr>
        <xdr:cNvSpPr/>
      </xdr:nvSpPr>
      <xdr:spPr>
        <a:xfrm>
          <a:off x="20241627" y="2757340"/>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16</xdr:row>
      <xdr:rowOff>114300</xdr:rowOff>
    </xdr:from>
    <xdr:to>
      <xdr:col>82</xdr:col>
      <xdr:colOff>533400</xdr:colOff>
      <xdr:row>22</xdr:row>
      <xdr:rowOff>137160</xdr:rowOff>
    </xdr:to>
    <xdr:sp macro="" textlink="">
      <xdr:nvSpPr>
        <xdr:cNvPr id="1155" name="Flowchart: Magnetic Disk 1154">
          <a:extLst>
            <a:ext uri="{FF2B5EF4-FFF2-40B4-BE49-F238E27FC236}">
              <a16:creationId xmlns:a16="http://schemas.microsoft.com/office/drawing/2014/main" id="{00000000-0008-0000-1700-000083040000}"/>
            </a:ext>
          </a:extLst>
        </xdr:cNvPr>
        <xdr:cNvSpPr/>
      </xdr:nvSpPr>
      <xdr:spPr>
        <a:xfrm>
          <a:off x="23023398" y="2871640"/>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196215</xdr:colOff>
      <xdr:row>17</xdr:row>
      <xdr:rowOff>139065</xdr:rowOff>
    </xdr:from>
    <xdr:to>
      <xdr:col>74</xdr:col>
      <xdr:colOff>466725</xdr:colOff>
      <xdr:row>19</xdr:row>
      <xdr:rowOff>139065</xdr:rowOff>
    </xdr:to>
    <xdr:sp macro="" textlink="">
      <xdr:nvSpPr>
        <xdr:cNvPr id="1156" name="Rectangle 1155">
          <a:extLst>
            <a:ext uri="{FF2B5EF4-FFF2-40B4-BE49-F238E27FC236}">
              <a16:creationId xmlns:a16="http://schemas.microsoft.com/office/drawing/2014/main" id="{00000000-0008-0000-1700-000084040000}"/>
            </a:ext>
          </a:extLst>
        </xdr:cNvPr>
        <xdr:cNvSpPr/>
      </xdr:nvSpPr>
      <xdr:spPr>
        <a:xfrm>
          <a:off x="18012875" y="3077086"/>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73</xdr:col>
      <xdr:colOff>192405</xdr:colOff>
      <xdr:row>20</xdr:row>
      <xdr:rowOff>36195</xdr:rowOff>
    </xdr:from>
    <xdr:to>
      <xdr:col>74</xdr:col>
      <xdr:colOff>462915</xdr:colOff>
      <xdr:row>22</xdr:row>
      <xdr:rowOff>158115</xdr:rowOff>
    </xdr:to>
    <xdr:sp macro="" textlink="">
      <xdr:nvSpPr>
        <xdr:cNvPr id="1157" name="Rectangle 1156">
          <a:extLst>
            <a:ext uri="{FF2B5EF4-FFF2-40B4-BE49-F238E27FC236}">
              <a16:creationId xmlns:a16="http://schemas.microsoft.com/office/drawing/2014/main" id="{00000000-0008-0000-1700-000085040000}"/>
            </a:ext>
          </a:extLst>
        </xdr:cNvPr>
        <xdr:cNvSpPr/>
      </xdr:nvSpPr>
      <xdr:spPr>
        <a:xfrm>
          <a:off x="18009065" y="3516257"/>
          <a:ext cx="883252"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73</xdr:col>
      <xdr:colOff>556260</xdr:colOff>
      <xdr:row>19</xdr:row>
      <xdr:rowOff>22860</xdr:rowOff>
    </xdr:from>
    <xdr:to>
      <xdr:col>74</xdr:col>
      <xdr:colOff>83820</xdr:colOff>
      <xdr:row>20</xdr:row>
      <xdr:rowOff>144780</xdr:rowOff>
    </xdr:to>
    <xdr:sp macro="" textlink="">
      <xdr:nvSpPr>
        <xdr:cNvPr id="1158" name="Right Arrow 1157">
          <a:extLst>
            <a:ext uri="{FF2B5EF4-FFF2-40B4-BE49-F238E27FC236}">
              <a16:creationId xmlns:a16="http://schemas.microsoft.com/office/drawing/2014/main" id="{00000000-0008-0000-1700-000086040000}"/>
            </a:ext>
          </a:extLst>
        </xdr:cNvPr>
        <xdr:cNvSpPr/>
      </xdr:nvSpPr>
      <xdr:spPr>
        <a:xfrm rot="5400000">
          <a:off x="18291770" y="3403391"/>
          <a:ext cx="302601" cy="14030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17</xdr:row>
      <xdr:rowOff>60960</xdr:rowOff>
    </xdr:from>
    <xdr:to>
      <xdr:col>77</xdr:col>
      <xdr:colOff>457200</xdr:colOff>
      <xdr:row>22</xdr:row>
      <xdr:rowOff>26670</xdr:rowOff>
    </xdr:to>
    <xdr:sp macro="" textlink="">
      <xdr:nvSpPr>
        <xdr:cNvPr id="1159" name="Rectangle 1158">
          <a:extLst>
            <a:ext uri="{FF2B5EF4-FFF2-40B4-BE49-F238E27FC236}">
              <a16:creationId xmlns:a16="http://schemas.microsoft.com/office/drawing/2014/main" id="{00000000-0008-0000-1700-000087040000}"/>
            </a:ext>
          </a:extLst>
        </xdr:cNvPr>
        <xdr:cNvSpPr/>
      </xdr:nvSpPr>
      <xdr:spPr>
        <a:xfrm rot="16200000">
          <a:off x="20107393" y="3250657"/>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17</xdr:row>
      <xdr:rowOff>68580</xdr:rowOff>
    </xdr:from>
    <xdr:to>
      <xdr:col>78</xdr:col>
      <xdr:colOff>327660</xdr:colOff>
      <xdr:row>22</xdr:row>
      <xdr:rowOff>34290</xdr:rowOff>
    </xdr:to>
    <xdr:sp macro="" textlink="">
      <xdr:nvSpPr>
        <xdr:cNvPr id="1160" name="Rectangle 1159">
          <a:extLst>
            <a:ext uri="{FF2B5EF4-FFF2-40B4-BE49-F238E27FC236}">
              <a16:creationId xmlns:a16="http://schemas.microsoft.com/office/drawing/2014/main" id="{00000000-0008-0000-1700-000088040000}"/>
            </a:ext>
          </a:extLst>
        </xdr:cNvPr>
        <xdr:cNvSpPr/>
      </xdr:nvSpPr>
      <xdr:spPr>
        <a:xfrm rot="16200000">
          <a:off x="20589024" y="3256706"/>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17</xdr:row>
      <xdr:rowOff>66674</xdr:rowOff>
    </xdr:from>
    <xdr:to>
      <xdr:col>79</xdr:col>
      <xdr:colOff>586740</xdr:colOff>
      <xdr:row>19</xdr:row>
      <xdr:rowOff>144779</xdr:rowOff>
    </xdr:to>
    <xdr:sp macro="" textlink="">
      <xdr:nvSpPr>
        <xdr:cNvPr id="1161" name="Rectangle 1160">
          <a:extLst>
            <a:ext uri="{FF2B5EF4-FFF2-40B4-BE49-F238E27FC236}">
              <a16:creationId xmlns:a16="http://schemas.microsoft.com/office/drawing/2014/main" id="{00000000-0008-0000-1700-000089040000}"/>
            </a:ext>
          </a:extLst>
        </xdr:cNvPr>
        <xdr:cNvSpPr/>
      </xdr:nvSpPr>
      <xdr:spPr>
        <a:xfrm>
          <a:off x="21301376" y="3004695"/>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20</xdr:row>
      <xdr:rowOff>22860</xdr:rowOff>
    </xdr:from>
    <xdr:to>
      <xdr:col>79</xdr:col>
      <xdr:colOff>601980</xdr:colOff>
      <xdr:row>22</xdr:row>
      <xdr:rowOff>22860</xdr:rowOff>
    </xdr:to>
    <xdr:sp macro="" textlink="">
      <xdr:nvSpPr>
        <xdr:cNvPr id="1162" name="Rectangle 1161">
          <a:extLst>
            <a:ext uri="{FF2B5EF4-FFF2-40B4-BE49-F238E27FC236}">
              <a16:creationId xmlns:a16="http://schemas.microsoft.com/office/drawing/2014/main" id="{00000000-0008-0000-1700-00008A040000}"/>
            </a:ext>
          </a:extLst>
        </xdr:cNvPr>
        <xdr:cNvSpPr/>
      </xdr:nvSpPr>
      <xdr:spPr>
        <a:xfrm>
          <a:off x="21291851" y="3502922"/>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17</xdr:row>
      <xdr:rowOff>68580</xdr:rowOff>
    </xdr:from>
    <xdr:to>
      <xdr:col>80</xdr:col>
      <xdr:colOff>533400</xdr:colOff>
      <xdr:row>22</xdr:row>
      <xdr:rowOff>34290</xdr:rowOff>
    </xdr:to>
    <xdr:sp macro="" textlink="">
      <xdr:nvSpPr>
        <xdr:cNvPr id="1163" name="Rectangle 1162">
          <a:extLst>
            <a:ext uri="{FF2B5EF4-FFF2-40B4-BE49-F238E27FC236}">
              <a16:creationId xmlns:a16="http://schemas.microsoft.com/office/drawing/2014/main" id="{00000000-0008-0000-1700-00008B040000}"/>
            </a:ext>
          </a:extLst>
        </xdr:cNvPr>
        <xdr:cNvSpPr/>
      </xdr:nvSpPr>
      <xdr:spPr>
        <a:xfrm rot="16200000">
          <a:off x="21983720" y="3220177"/>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18</xdr:row>
      <xdr:rowOff>112396</xdr:rowOff>
    </xdr:from>
    <xdr:to>
      <xdr:col>80</xdr:col>
      <xdr:colOff>182880</xdr:colOff>
      <xdr:row>18</xdr:row>
      <xdr:rowOff>114300</xdr:rowOff>
    </xdr:to>
    <xdr:cxnSp macro="">
      <xdr:nvCxnSpPr>
        <xdr:cNvPr id="1164" name="Straight Arrow Connector 1163">
          <a:extLst>
            <a:ext uri="{FF2B5EF4-FFF2-40B4-BE49-F238E27FC236}">
              <a16:creationId xmlns:a16="http://schemas.microsoft.com/office/drawing/2014/main" id="{00000000-0008-0000-1700-00008C040000}"/>
            </a:ext>
          </a:extLst>
        </xdr:cNvPr>
        <xdr:cNvCxnSpPr/>
      </xdr:nvCxnSpPr>
      <xdr:spPr>
        <a:xfrm>
          <a:off x="21980793" y="3231097"/>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18</xdr:row>
      <xdr:rowOff>99060</xdr:rowOff>
    </xdr:from>
    <xdr:to>
      <xdr:col>78</xdr:col>
      <xdr:colOff>533400</xdr:colOff>
      <xdr:row>18</xdr:row>
      <xdr:rowOff>100964</xdr:rowOff>
    </xdr:to>
    <xdr:cxnSp macro="">
      <xdr:nvCxnSpPr>
        <xdr:cNvPr id="1165" name="Straight Arrow Connector 1164">
          <a:extLst>
            <a:ext uri="{FF2B5EF4-FFF2-40B4-BE49-F238E27FC236}">
              <a16:creationId xmlns:a16="http://schemas.microsoft.com/office/drawing/2014/main" id="{00000000-0008-0000-1700-00008D040000}"/>
            </a:ext>
          </a:extLst>
        </xdr:cNvPr>
        <xdr:cNvCxnSpPr/>
      </xdr:nvCxnSpPr>
      <xdr:spPr>
        <a:xfrm>
          <a:off x="21108971" y="3217761"/>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19</xdr:row>
      <xdr:rowOff>106680</xdr:rowOff>
    </xdr:from>
    <xdr:to>
      <xdr:col>78</xdr:col>
      <xdr:colOff>68580</xdr:colOff>
      <xdr:row>19</xdr:row>
      <xdr:rowOff>108584</xdr:rowOff>
    </xdr:to>
    <xdr:cxnSp macro="">
      <xdr:nvCxnSpPr>
        <xdr:cNvPr id="1166" name="Straight Arrow Connector 1165">
          <a:extLst>
            <a:ext uri="{FF2B5EF4-FFF2-40B4-BE49-F238E27FC236}">
              <a16:creationId xmlns:a16="http://schemas.microsoft.com/office/drawing/2014/main" id="{00000000-0008-0000-1700-00008E040000}"/>
            </a:ext>
          </a:extLst>
        </xdr:cNvPr>
        <xdr:cNvCxnSpPr/>
      </xdr:nvCxnSpPr>
      <xdr:spPr>
        <a:xfrm>
          <a:off x="20641009" y="340606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19</xdr:row>
      <xdr:rowOff>53340</xdr:rowOff>
    </xdr:from>
    <xdr:to>
      <xdr:col>79</xdr:col>
      <xdr:colOff>182880</xdr:colOff>
      <xdr:row>20</xdr:row>
      <xdr:rowOff>137160</xdr:rowOff>
    </xdr:to>
    <xdr:cxnSp macro="">
      <xdr:nvCxnSpPr>
        <xdr:cNvPr id="1167" name="Straight Arrow Connector 1166">
          <a:extLst>
            <a:ext uri="{FF2B5EF4-FFF2-40B4-BE49-F238E27FC236}">
              <a16:creationId xmlns:a16="http://schemas.microsoft.com/office/drawing/2014/main" id="{00000000-0008-0000-1700-00008F040000}"/>
            </a:ext>
          </a:extLst>
        </xdr:cNvPr>
        <xdr:cNvCxnSpPr/>
      </xdr:nvCxnSpPr>
      <xdr:spPr>
        <a:xfrm>
          <a:off x="21668373" y="3352721"/>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21</xdr:row>
      <xdr:rowOff>22860</xdr:rowOff>
    </xdr:from>
    <xdr:to>
      <xdr:col>80</xdr:col>
      <xdr:colOff>198120</xdr:colOff>
      <xdr:row>21</xdr:row>
      <xdr:rowOff>24764</xdr:rowOff>
    </xdr:to>
    <xdr:cxnSp macro="">
      <xdr:nvCxnSpPr>
        <xdr:cNvPr id="1168" name="Straight Arrow Connector 1167">
          <a:extLst>
            <a:ext uri="{FF2B5EF4-FFF2-40B4-BE49-F238E27FC236}">
              <a16:creationId xmlns:a16="http://schemas.microsoft.com/office/drawing/2014/main" id="{00000000-0008-0000-1700-000090040000}"/>
            </a:ext>
          </a:extLst>
        </xdr:cNvPr>
        <xdr:cNvCxnSpPr/>
      </xdr:nvCxnSpPr>
      <xdr:spPr>
        <a:xfrm>
          <a:off x="21996033" y="3683602"/>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19</xdr:row>
      <xdr:rowOff>7620</xdr:rowOff>
    </xdr:from>
    <xdr:to>
      <xdr:col>81</xdr:col>
      <xdr:colOff>381000</xdr:colOff>
      <xdr:row>19</xdr:row>
      <xdr:rowOff>152400</xdr:rowOff>
    </xdr:to>
    <xdr:sp macro="" textlink="">
      <xdr:nvSpPr>
        <xdr:cNvPr id="1169" name="Right Arrow 1168">
          <a:extLst>
            <a:ext uri="{FF2B5EF4-FFF2-40B4-BE49-F238E27FC236}">
              <a16:creationId xmlns:a16="http://schemas.microsoft.com/office/drawing/2014/main" id="{00000000-0008-0000-1700-000091040000}"/>
            </a:ext>
          </a:extLst>
        </xdr:cNvPr>
        <xdr:cNvSpPr/>
      </xdr:nvSpPr>
      <xdr:spPr>
        <a:xfrm>
          <a:off x="22718598" y="3307001"/>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259237</xdr:colOff>
      <xdr:row>19</xdr:row>
      <xdr:rowOff>109980</xdr:rowOff>
    </xdr:from>
    <xdr:to>
      <xdr:col>76</xdr:col>
      <xdr:colOff>373537</xdr:colOff>
      <xdr:row>22</xdr:row>
      <xdr:rowOff>41399</xdr:rowOff>
    </xdr:to>
    <xdr:sp macro="" textlink="">
      <xdr:nvSpPr>
        <xdr:cNvPr id="1170" name="Flowchart: Document 1169">
          <a:extLst>
            <a:ext uri="{FF2B5EF4-FFF2-40B4-BE49-F238E27FC236}">
              <a16:creationId xmlns:a16="http://schemas.microsoft.com/office/drawing/2014/main" id="{00000000-0008-0000-1700-000092040000}"/>
            </a:ext>
          </a:extLst>
        </xdr:cNvPr>
        <xdr:cNvSpPr/>
      </xdr:nvSpPr>
      <xdr:spPr>
        <a:xfrm>
          <a:off x="19301381" y="3409361"/>
          <a:ext cx="727043"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76</xdr:col>
      <xdr:colOff>314226</xdr:colOff>
      <xdr:row>20</xdr:row>
      <xdr:rowOff>62845</xdr:rowOff>
    </xdr:from>
    <xdr:to>
      <xdr:col>77</xdr:col>
      <xdr:colOff>85626</xdr:colOff>
      <xdr:row>21</xdr:row>
      <xdr:rowOff>24745</xdr:rowOff>
    </xdr:to>
    <xdr:sp macro="" textlink="">
      <xdr:nvSpPr>
        <xdr:cNvPr id="1171" name="Right Arrow 1170">
          <a:extLst>
            <a:ext uri="{FF2B5EF4-FFF2-40B4-BE49-F238E27FC236}">
              <a16:creationId xmlns:a16="http://schemas.microsoft.com/office/drawing/2014/main" id="{00000000-0008-0000-1700-000093040000}"/>
            </a:ext>
          </a:extLst>
        </xdr:cNvPr>
        <xdr:cNvSpPr/>
      </xdr:nvSpPr>
      <xdr:spPr>
        <a:xfrm>
          <a:off x="19969113" y="3542907"/>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400640</xdr:colOff>
      <xdr:row>21</xdr:row>
      <xdr:rowOff>54990</xdr:rowOff>
    </xdr:from>
    <xdr:to>
      <xdr:col>75</xdr:col>
      <xdr:colOff>385400</xdr:colOff>
      <xdr:row>22</xdr:row>
      <xdr:rowOff>9269</xdr:rowOff>
    </xdr:to>
    <xdr:sp macro="" textlink="">
      <xdr:nvSpPr>
        <xdr:cNvPr id="1172" name="Right Arrow 1171">
          <a:extLst>
            <a:ext uri="{FF2B5EF4-FFF2-40B4-BE49-F238E27FC236}">
              <a16:creationId xmlns:a16="http://schemas.microsoft.com/office/drawing/2014/main" id="{00000000-0008-0000-1700-000094040000}"/>
            </a:ext>
          </a:extLst>
        </xdr:cNvPr>
        <xdr:cNvSpPr/>
      </xdr:nvSpPr>
      <xdr:spPr>
        <a:xfrm>
          <a:off x="18830042" y="3715732"/>
          <a:ext cx="597502"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22860</xdr:colOff>
      <xdr:row>32</xdr:row>
      <xdr:rowOff>114300</xdr:rowOff>
    </xdr:from>
    <xdr:to>
      <xdr:col>74</xdr:col>
      <xdr:colOff>601980</xdr:colOff>
      <xdr:row>39</xdr:row>
      <xdr:rowOff>83820</xdr:rowOff>
    </xdr:to>
    <xdr:sp macro="" textlink="">
      <xdr:nvSpPr>
        <xdr:cNvPr id="1173" name="Rectangle 1172">
          <a:extLst>
            <a:ext uri="{FF2B5EF4-FFF2-40B4-BE49-F238E27FC236}">
              <a16:creationId xmlns:a16="http://schemas.microsoft.com/office/drawing/2014/main" id="{00000000-0008-0000-1700-000095040000}"/>
            </a:ext>
          </a:extLst>
        </xdr:cNvPr>
        <xdr:cNvSpPr/>
      </xdr:nvSpPr>
      <xdr:spPr>
        <a:xfrm>
          <a:off x="17839520" y="5778238"/>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32</xdr:row>
      <xdr:rowOff>0</xdr:rowOff>
    </xdr:from>
    <xdr:to>
      <xdr:col>80</xdr:col>
      <xdr:colOff>586740</xdr:colOff>
      <xdr:row>38</xdr:row>
      <xdr:rowOff>144780</xdr:rowOff>
    </xdr:to>
    <xdr:sp macro="" textlink="">
      <xdr:nvSpPr>
        <xdr:cNvPr id="1174" name="Rectangle 1173">
          <a:extLst>
            <a:ext uri="{FF2B5EF4-FFF2-40B4-BE49-F238E27FC236}">
              <a16:creationId xmlns:a16="http://schemas.microsoft.com/office/drawing/2014/main" id="{00000000-0008-0000-1700-000096040000}"/>
            </a:ext>
          </a:extLst>
        </xdr:cNvPr>
        <xdr:cNvSpPr/>
      </xdr:nvSpPr>
      <xdr:spPr>
        <a:xfrm>
          <a:off x="20241627" y="566393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32</xdr:row>
      <xdr:rowOff>114300</xdr:rowOff>
    </xdr:from>
    <xdr:to>
      <xdr:col>82</xdr:col>
      <xdr:colOff>533400</xdr:colOff>
      <xdr:row>38</xdr:row>
      <xdr:rowOff>137160</xdr:rowOff>
    </xdr:to>
    <xdr:sp macro="" textlink="">
      <xdr:nvSpPr>
        <xdr:cNvPr id="1175" name="Flowchart: Magnetic Disk 1174">
          <a:extLst>
            <a:ext uri="{FF2B5EF4-FFF2-40B4-BE49-F238E27FC236}">
              <a16:creationId xmlns:a16="http://schemas.microsoft.com/office/drawing/2014/main" id="{00000000-0008-0000-1700-000097040000}"/>
            </a:ext>
          </a:extLst>
        </xdr:cNvPr>
        <xdr:cNvSpPr/>
      </xdr:nvSpPr>
      <xdr:spPr>
        <a:xfrm>
          <a:off x="23023398" y="5778238"/>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196215</xdr:colOff>
      <xdr:row>33</xdr:row>
      <xdr:rowOff>139065</xdr:rowOff>
    </xdr:from>
    <xdr:to>
      <xdr:col>74</xdr:col>
      <xdr:colOff>466725</xdr:colOff>
      <xdr:row>35</xdr:row>
      <xdr:rowOff>139065</xdr:rowOff>
    </xdr:to>
    <xdr:sp macro="" textlink="">
      <xdr:nvSpPr>
        <xdr:cNvPr id="1176" name="Rectangle 1175">
          <a:extLst>
            <a:ext uri="{FF2B5EF4-FFF2-40B4-BE49-F238E27FC236}">
              <a16:creationId xmlns:a16="http://schemas.microsoft.com/office/drawing/2014/main" id="{00000000-0008-0000-1700-000098040000}"/>
            </a:ext>
          </a:extLst>
        </xdr:cNvPr>
        <xdr:cNvSpPr/>
      </xdr:nvSpPr>
      <xdr:spPr>
        <a:xfrm>
          <a:off x="18012875" y="5983684"/>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73</xdr:col>
      <xdr:colOff>192405</xdr:colOff>
      <xdr:row>36</xdr:row>
      <xdr:rowOff>36195</xdr:rowOff>
    </xdr:from>
    <xdr:to>
      <xdr:col>74</xdr:col>
      <xdr:colOff>462915</xdr:colOff>
      <xdr:row>38</xdr:row>
      <xdr:rowOff>158115</xdr:rowOff>
    </xdr:to>
    <xdr:sp macro="" textlink="">
      <xdr:nvSpPr>
        <xdr:cNvPr id="1177" name="Rectangle 1176">
          <a:extLst>
            <a:ext uri="{FF2B5EF4-FFF2-40B4-BE49-F238E27FC236}">
              <a16:creationId xmlns:a16="http://schemas.microsoft.com/office/drawing/2014/main" id="{00000000-0008-0000-1700-000099040000}"/>
            </a:ext>
          </a:extLst>
        </xdr:cNvPr>
        <xdr:cNvSpPr/>
      </xdr:nvSpPr>
      <xdr:spPr>
        <a:xfrm>
          <a:off x="18009065" y="6422855"/>
          <a:ext cx="883252" cy="48328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77</xdr:col>
      <xdr:colOff>91440</xdr:colOff>
      <xdr:row>33</xdr:row>
      <xdr:rowOff>60960</xdr:rowOff>
    </xdr:from>
    <xdr:to>
      <xdr:col>77</xdr:col>
      <xdr:colOff>457200</xdr:colOff>
      <xdr:row>38</xdr:row>
      <xdr:rowOff>26670</xdr:rowOff>
    </xdr:to>
    <xdr:sp macro="" textlink="">
      <xdr:nvSpPr>
        <xdr:cNvPr id="1178" name="Rectangle 1177">
          <a:extLst>
            <a:ext uri="{FF2B5EF4-FFF2-40B4-BE49-F238E27FC236}">
              <a16:creationId xmlns:a16="http://schemas.microsoft.com/office/drawing/2014/main" id="{00000000-0008-0000-1700-00009A040000}"/>
            </a:ext>
          </a:extLst>
        </xdr:cNvPr>
        <xdr:cNvSpPr/>
      </xdr:nvSpPr>
      <xdr:spPr>
        <a:xfrm rot="16200000">
          <a:off x="20107393" y="615725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33</xdr:row>
      <xdr:rowOff>68580</xdr:rowOff>
    </xdr:from>
    <xdr:to>
      <xdr:col>78</xdr:col>
      <xdr:colOff>327660</xdr:colOff>
      <xdr:row>38</xdr:row>
      <xdr:rowOff>34290</xdr:rowOff>
    </xdr:to>
    <xdr:sp macro="" textlink="">
      <xdr:nvSpPr>
        <xdr:cNvPr id="1179" name="Rectangle 1178">
          <a:extLst>
            <a:ext uri="{FF2B5EF4-FFF2-40B4-BE49-F238E27FC236}">
              <a16:creationId xmlns:a16="http://schemas.microsoft.com/office/drawing/2014/main" id="{00000000-0008-0000-1700-00009B040000}"/>
            </a:ext>
          </a:extLst>
        </xdr:cNvPr>
        <xdr:cNvSpPr/>
      </xdr:nvSpPr>
      <xdr:spPr>
        <a:xfrm rot="16200000">
          <a:off x="20589024" y="6163304"/>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33</xdr:row>
      <xdr:rowOff>66674</xdr:rowOff>
    </xdr:from>
    <xdr:to>
      <xdr:col>79</xdr:col>
      <xdr:colOff>586740</xdr:colOff>
      <xdr:row>35</xdr:row>
      <xdr:rowOff>144779</xdr:rowOff>
    </xdr:to>
    <xdr:sp macro="" textlink="">
      <xdr:nvSpPr>
        <xdr:cNvPr id="1180" name="Rectangle 1179">
          <a:extLst>
            <a:ext uri="{FF2B5EF4-FFF2-40B4-BE49-F238E27FC236}">
              <a16:creationId xmlns:a16="http://schemas.microsoft.com/office/drawing/2014/main" id="{00000000-0008-0000-1700-00009C040000}"/>
            </a:ext>
          </a:extLst>
        </xdr:cNvPr>
        <xdr:cNvSpPr/>
      </xdr:nvSpPr>
      <xdr:spPr>
        <a:xfrm>
          <a:off x="21301376" y="5911293"/>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36</xdr:row>
      <xdr:rowOff>22860</xdr:rowOff>
    </xdr:from>
    <xdr:to>
      <xdr:col>79</xdr:col>
      <xdr:colOff>601980</xdr:colOff>
      <xdr:row>38</xdr:row>
      <xdr:rowOff>22860</xdr:rowOff>
    </xdr:to>
    <xdr:sp macro="" textlink="">
      <xdr:nvSpPr>
        <xdr:cNvPr id="1181" name="Rectangle 1180">
          <a:extLst>
            <a:ext uri="{FF2B5EF4-FFF2-40B4-BE49-F238E27FC236}">
              <a16:creationId xmlns:a16="http://schemas.microsoft.com/office/drawing/2014/main" id="{00000000-0008-0000-1700-00009D040000}"/>
            </a:ext>
          </a:extLst>
        </xdr:cNvPr>
        <xdr:cNvSpPr/>
      </xdr:nvSpPr>
      <xdr:spPr>
        <a:xfrm>
          <a:off x="21291851" y="6409520"/>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33</xdr:row>
      <xdr:rowOff>68580</xdr:rowOff>
    </xdr:from>
    <xdr:to>
      <xdr:col>80</xdr:col>
      <xdr:colOff>533400</xdr:colOff>
      <xdr:row>38</xdr:row>
      <xdr:rowOff>34290</xdr:rowOff>
    </xdr:to>
    <xdr:sp macro="" textlink="">
      <xdr:nvSpPr>
        <xdr:cNvPr id="1182" name="Rectangle 1181">
          <a:extLst>
            <a:ext uri="{FF2B5EF4-FFF2-40B4-BE49-F238E27FC236}">
              <a16:creationId xmlns:a16="http://schemas.microsoft.com/office/drawing/2014/main" id="{00000000-0008-0000-1700-00009E040000}"/>
            </a:ext>
          </a:extLst>
        </xdr:cNvPr>
        <xdr:cNvSpPr/>
      </xdr:nvSpPr>
      <xdr:spPr>
        <a:xfrm rot="16200000">
          <a:off x="21983720" y="6126775"/>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34</xdr:row>
      <xdr:rowOff>112396</xdr:rowOff>
    </xdr:from>
    <xdr:to>
      <xdr:col>80</xdr:col>
      <xdr:colOff>182880</xdr:colOff>
      <xdr:row>34</xdr:row>
      <xdr:rowOff>114300</xdr:rowOff>
    </xdr:to>
    <xdr:cxnSp macro="">
      <xdr:nvCxnSpPr>
        <xdr:cNvPr id="1183" name="Straight Arrow Connector 1182">
          <a:extLst>
            <a:ext uri="{FF2B5EF4-FFF2-40B4-BE49-F238E27FC236}">
              <a16:creationId xmlns:a16="http://schemas.microsoft.com/office/drawing/2014/main" id="{00000000-0008-0000-1700-00009F040000}"/>
            </a:ext>
          </a:extLst>
        </xdr:cNvPr>
        <xdr:cNvCxnSpPr/>
      </xdr:nvCxnSpPr>
      <xdr:spPr>
        <a:xfrm>
          <a:off x="21980793" y="613769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34</xdr:row>
      <xdr:rowOff>99060</xdr:rowOff>
    </xdr:from>
    <xdr:to>
      <xdr:col>78</xdr:col>
      <xdr:colOff>533400</xdr:colOff>
      <xdr:row>34</xdr:row>
      <xdr:rowOff>100964</xdr:rowOff>
    </xdr:to>
    <xdr:cxnSp macro="">
      <xdr:nvCxnSpPr>
        <xdr:cNvPr id="1184" name="Straight Arrow Connector 1183">
          <a:extLst>
            <a:ext uri="{FF2B5EF4-FFF2-40B4-BE49-F238E27FC236}">
              <a16:creationId xmlns:a16="http://schemas.microsoft.com/office/drawing/2014/main" id="{00000000-0008-0000-1700-0000A0040000}"/>
            </a:ext>
          </a:extLst>
        </xdr:cNvPr>
        <xdr:cNvCxnSpPr/>
      </xdr:nvCxnSpPr>
      <xdr:spPr>
        <a:xfrm>
          <a:off x="21108971" y="6124359"/>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35</xdr:row>
      <xdr:rowOff>106680</xdr:rowOff>
    </xdr:from>
    <xdr:to>
      <xdr:col>78</xdr:col>
      <xdr:colOff>68580</xdr:colOff>
      <xdr:row>35</xdr:row>
      <xdr:rowOff>108584</xdr:rowOff>
    </xdr:to>
    <xdr:cxnSp macro="">
      <xdr:nvCxnSpPr>
        <xdr:cNvPr id="1185" name="Straight Arrow Connector 1184">
          <a:extLst>
            <a:ext uri="{FF2B5EF4-FFF2-40B4-BE49-F238E27FC236}">
              <a16:creationId xmlns:a16="http://schemas.microsoft.com/office/drawing/2014/main" id="{00000000-0008-0000-1700-0000A1040000}"/>
            </a:ext>
          </a:extLst>
        </xdr:cNvPr>
        <xdr:cNvCxnSpPr/>
      </xdr:nvCxnSpPr>
      <xdr:spPr>
        <a:xfrm>
          <a:off x="20641009" y="6312659"/>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35</xdr:row>
      <xdr:rowOff>53340</xdr:rowOff>
    </xdr:from>
    <xdr:to>
      <xdr:col>79</xdr:col>
      <xdr:colOff>182880</xdr:colOff>
      <xdr:row>36</xdr:row>
      <xdr:rowOff>137160</xdr:rowOff>
    </xdr:to>
    <xdr:cxnSp macro="">
      <xdr:nvCxnSpPr>
        <xdr:cNvPr id="1186" name="Straight Arrow Connector 1185">
          <a:extLst>
            <a:ext uri="{FF2B5EF4-FFF2-40B4-BE49-F238E27FC236}">
              <a16:creationId xmlns:a16="http://schemas.microsoft.com/office/drawing/2014/main" id="{00000000-0008-0000-1700-0000A2040000}"/>
            </a:ext>
          </a:extLst>
        </xdr:cNvPr>
        <xdr:cNvCxnSpPr/>
      </xdr:nvCxnSpPr>
      <xdr:spPr>
        <a:xfrm>
          <a:off x="21668373" y="6259319"/>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37</xdr:row>
      <xdr:rowOff>22860</xdr:rowOff>
    </xdr:from>
    <xdr:to>
      <xdr:col>80</xdr:col>
      <xdr:colOff>198120</xdr:colOff>
      <xdr:row>37</xdr:row>
      <xdr:rowOff>24764</xdr:rowOff>
    </xdr:to>
    <xdr:cxnSp macro="">
      <xdr:nvCxnSpPr>
        <xdr:cNvPr id="1187" name="Straight Arrow Connector 1186">
          <a:extLst>
            <a:ext uri="{FF2B5EF4-FFF2-40B4-BE49-F238E27FC236}">
              <a16:creationId xmlns:a16="http://schemas.microsoft.com/office/drawing/2014/main" id="{00000000-0008-0000-1700-0000A3040000}"/>
            </a:ext>
          </a:extLst>
        </xdr:cNvPr>
        <xdr:cNvCxnSpPr/>
      </xdr:nvCxnSpPr>
      <xdr:spPr>
        <a:xfrm>
          <a:off x="21996033" y="6590200"/>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35</xdr:row>
      <xdr:rowOff>7620</xdr:rowOff>
    </xdr:from>
    <xdr:to>
      <xdr:col>81</xdr:col>
      <xdr:colOff>381000</xdr:colOff>
      <xdr:row>35</xdr:row>
      <xdr:rowOff>152400</xdr:rowOff>
    </xdr:to>
    <xdr:sp macro="" textlink="">
      <xdr:nvSpPr>
        <xdr:cNvPr id="1188" name="Right Arrow 1187">
          <a:extLst>
            <a:ext uri="{FF2B5EF4-FFF2-40B4-BE49-F238E27FC236}">
              <a16:creationId xmlns:a16="http://schemas.microsoft.com/office/drawing/2014/main" id="{00000000-0008-0000-1700-0000A4040000}"/>
            </a:ext>
          </a:extLst>
        </xdr:cNvPr>
        <xdr:cNvSpPr/>
      </xdr:nvSpPr>
      <xdr:spPr>
        <a:xfrm>
          <a:off x="22718598" y="6213599"/>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259237</xdr:colOff>
      <xdr:row>35</xdr:row>
      <xdr:rowOff>7856</xdr:rowOff>
    </xdr:from>
    <xdr:to>
      <xdr:col>76</xdr:col>
      <xdr:colOff>373537</xdr:colOff>
      <xdr:row>38</xdr:row>
      <xdr:rowOff>96389</xdr:rowOff>
    </xdr:to>
    <xdr:sp macro="" textlink="">
      <xdr:nvSpPr>
        <xdr:cNvPr id="1189" name="Flowchart: Document 1188">
          <a:extLst>
            <a:ext uri="{FF2B5EF4-FFF2-40B4-BE49-F238E27FC236}">
              <a16:creationId xmlns:a16="http://schemas.microsoft.com/office/drawing/2014/main" id="{00000000-0008-0000-1700-0000A5040000}"/>
            </a:ext>
          </a:extLst>
        </xdr:cNvPr>
        <xdr:cNvSpPr/>
      </xdr:nvSpPr>
      <xdr:spPr>
        <a:xfrm>
          <a:off x="19301381" y="6213835"/>
          <a:ext cx="727043" cy="63057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***.TXT</a:t>
          </a:r>
        </a:p>
      </xdr:txBody>
    </xdr:sp>
    <xdr:clientData/>
  </xdr:twoCellAnchor>
  <xdr:twoCellAnchor>
    <xdr:from>
      <xdr:col>76</xdr:col>
      <xdr:colOff>314226</xdr:colOff>
      <xdr:row>36</xdr:row>
      <xdr:rowOff>62845</xdr:rowOff>
    </xdr:from>
    <xdr:to>
      <xdr:col>77</xdr:col>
      <xdr:colOff>85626</xdr:colOff>
      <xdr:row>37</xdr:row>
      <xdr:rowOff>24745</xdr:rowOff>
    </xdr:to>
    <xdr:sp macro="" textlink="">
      <xdr:nvSpPr>
        <xdr:cNvPr id="1190" name="Right Arrow 1189">
          <a:extLst>
            <a:ext uri="{FF2B5EF4-FFF2-40B4-BE49-F238E27FC236}">
              <a16:creationId xmlns:a16="http://schemas.microsoft.com/office/drawing/2014/main" id="{00000000-0008-0000-1700-0000A6040000}"/>
            </a:ext>
          </a:extLst>
        </xdr:cNvPr>
        <xdr:cNvSpPr/>
      </xdr:nvSpPr>
      <xdr:spPr>
        <a:xfrm>
          <a:off x="19969113" y="6449505"/>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400640</xdr:colOff>
      <xdr:row>37</xdr:row>
      <xdr:rowOff>54990</xdr:rowOff>
    </xdr:from>
    <xdr:to>
      <xdr:col>75</xdr:col>
      <xdr:colOff>385400</xdr:colOff>
      <xdr:row>38</xdr:row>
      <xdr:rowOff>9269</xdr:rowOff>
    </xdr:to>
    <xdr:sp macro="" textlink="">
      <xdr:nvSpPr>
        <xdr:cNvPr id="1191" name="Right Arrow 1190">
          <a:extLst>
            <a:ext uri="{FF2B5EF4-FFF2-40B4-BE49-F238E27FC236}">
              <a16:creationId xmlns:a16="http://schemas.microsoft.com/office/drawing/2014/main" id="{00000000-0008-0000-1700-0000A7040000}"/>
            </a:ext>
          </a:extLst>
        </xdr:cNvPr>
        <xdr:cNvSpPr/>
      </xdr:nvSpPr>
      <xdr:spPr>
        <a:xfrm>
          <a:off x="18830042" y="6622330"/>
          <a:ext cx="597502" cy="13496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73</xdr:col>
      <xdr:colOff>565609</xdr:colOff>
      <xdr:row>35</xdr:row>
      <xdr:rowOff>31426</xdr:rowOff>
    </xdr:from>
    <xdr:to>
      <xdr:col>74</xdr:col>
      <xdr:colOff>90539</xdr:colOff>
      <xdr:row>36</xdr:row>
      <xdr:rowOff>152207</xdr:rowOff>
    </xdr:to>
    <xdr:sp macro="" textlink="">
      <xdr:nvSpPr>
        <xdr:cNvPr id="1192" name="Right Arrow 1191">
          <a:extLst>
            <a:ext uri="{FF2B5EF4-FFF2-40B4-BE49-F238E27FC236}">
              <a16:creationId xmlns:a16="http://schemas.microsoft.com/office/drawing/2014/main" id="{00000000-0008-0000-1700-0000A8040000}"/>
            </a:ext>
          </a:extLst>
        </xdr:cNvPr>
        <xdr:cNvSpPr/>
      </xdr:nvSpPr>
      <xdr:spPr>
        <a:xfrm rot="5400000">
          <a:off x="18300374" y="6319300"/>
          <a:ext cx="301462"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164261</xdr:colOff>
      <xdr:row>49</xdr:row>
      <xdr:rowOff>12175</xdr:rowOff>
    </xdr:from>
    <xdr:to>
      <xdr:col>73</xdr:col>
      <xdr:colOff>366309</xdr:colOff>
      <xdr:row>55</xdr:row>
      <xdr:rowOff>162376</xdr:rowOff>
    </xdr:to>
    <xdr:sp macro="" textlink="">
      <xdr:nvSpPr>
        <xdr:cNvPr id="1193" name="Rectangle 1192">
          <a:extLst>
            <a:ext uri="{FF2B5EF4-FFF2-40B4-BE49-F238E27FC236}">
              <a16:creationId xmlns:a16="http://schemas.microsoft.com/office/drawing/2014/main" id="{00000000-0008-0000-1700-0000A9040000}"/>
            </a:ext>
          </a:extLst>
        </xdr:cNvPr>
        <xdr:cNvSpPr/>
      </xdr:nvSpPr>
      <xdr:spPr>
        <a:xfrm>
          <a:off x="16991106" y="8763391"/>
          <a:ext cx="1191863" cy="1234284"/>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48</xdr:row>
      <xdr:rowOff>0</xdr:rowOff>
    </xdr:from>
    <xdr:to>
      <xdr:col>80</xdr:col>
      <xdr:colOff>586740</xdr:colOff>
      <xdr:row>54</xdr:row>
      <xdr:rowOff>144780</xdr:rowOff>
    </xdr:to>
    <xdr:sp macro="" textlink="">
      <xdr:nvSpPr>
        <xdr:cNvPr id="1194" name="Rectangle 1193">
          <a:extLst>
            <a:ext uri="{FF2B5EF4-FFF2-40B4-BE49-F238E27FC236}">
              <a16:creationId xmlns:a16="http://schemas.microsoft.com/office/drawing/2014/main" id="{00000000-0008-0000-1700-0000AA040000}"/>
            </a:ext>
          </a:extLst>
        </xdr:cNvPr>
        <xdr:cNvSpPr/>
      </xdr:nvSpPr>
      <xdr:spPr>
        <a:xfrm>
          <a:off x="20241627" y="857053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48</xdr:row>
      <xdr:rowOff>114300</xdr:rowOff>
    </xdr:from>
    <xdr:to>
      <xdr:col>82</xdr:col>
      <xdr:colOff>533400</xdr:colOff>
      <xdr:row>54</xdr:row>
      <xdr:rowOff>137160</xdr:rowOff>
    </xdr:to>
    <xdr:sp macro="" textlink="">
      <xdr:nvSpPr>
        <xdr:cNvPr id="1195" name="Flowchart: Magnetic Disk 1194">
          <a:extLst>
            <a:ext uri="{FF2B5EF4-FFF2-40B4-BE49-F238E27FC236}">
              <a16:creationId xmlns:a16="http://schemas.microsoft.com/office/drawing/2014/main" id="{00000000-0008-0000-1700-0000AB040000}"/>
            </a:ext>
          </a:extLst>
        </xdr:cNvPr>
        <xdr:cNvSpPr/>
      </xdr:nvSpPr>
      <xdr:spPr>
        <a:xfrm>
          <a:off x="23023398" y="868483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71</xdr:col>
      <xdr:colOff>306194</xdr:colOff>
      <xdr:row>50</xdr:row>
      <xdr:rowOff>44798</xdr:rowOff>
    </xdr:from>
    <xdr:to>
      <xdr:col>73</xdr:col>
      <xdr:colOff>199632</xdr:colOff>
      <xdr:row>52</xdr:row>
      <xdr:rowOff>44798</xdr:rowOff>
    </xdr:to>
    <xdr:sp macro="" textlink="">
      <xdr:nvSpPr>
        <xdr:cNvPr id="1196" name="Rectangle 1195">
          <a:extLst>
            <a:ext uri="{FF2B5EF4-FFF2-40B4-BE49-F238E27FC236}">
              <a16:creationId xmlns:a16="http://schemas.microsoft.com/office/drawing/2014/main" id="{00000000-0008-0000-1700-0000AC040000}"/>
            </a:ext>
          </a:extLst>
        </xdr:cNvPr>
        <xdr:cNvSpPr/>
      </xdr:nvSpPr>
      <xdr:spPr>
        <a:xfrm>
          <a:off x="17133039" y="8976695"/>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71</xdr:col>
      <xdr:colOff>310239</xdr:colOff>
      <xdr:row>52</xdr:row>
      <xdr:rowOff>122607</xdr:rowOff>
    </xdr:from>
    <xdr:to>
      <xdr:col>73</xdr:col>
      <xdr:colOff>203677</xdr:colOff>
      <xdr:row>55</xdr:row>
      <xdr:rowOff>63847</xdr:rowOff>
    </xdr:to>
    <xdr:sp macro="" textlink="">
      <xdr:nvSpPr>
        <xdr:cNvPr id="1197" name="Rectangle 1196">
          <a:extLst>
            <a:ext uri="{FF2B5EF4-FFF2-40B4-BE49-F238E27FC236}">
              <a16:creationId xmlns:a16="http://schemas.microsoft.com/office/drawing/2014/main" id="{00000000-0008-0000-1700-0000AD040000}"/>
            </a:ext>
          </a:extLst>
        </xdr:cNvPr>
        <xdr:cNvSpPr/>
      </xdr:nvSpPr>
      <xdr:spPr>
        <a:xfrm>
          <a:off x="17137084" y="9415865"/>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72</xdr:col>
      <xdr:colOff>297023</xdr:colOff>
      <xdr:row>51</xdr:row>
      <xdr:rowOff>124983</xdr:rowOff>
    </xdr:from>
    <xdr:to>
      <xdr:col>72</xdr:col>
      <xdr:colOff>437325</xdr:colOff>
      <xdr:row>53</xdr:row>
      <xdr:rowOff>66223</xdr:rowOff>
    </xdr:to>
    <xdr:sp macro="" textlink="">
      <xdr:nvSpPr>
        <xdr:cNvPr id="1198" name="Right Arrow 1197">
          <a:extLst>
            <a:ext uri="{FF2B5EF4-FFF2-40B4-BE49-F238E27FC236}">
              <a16:creationId xmlns:a16="http://schemas.microsoft.com/office/drawing/2014/main" id="{00000000-0008-0000-1700-0000AE040000}"/>
            </a:ext>
          </a:extLst>
        </xdr:cNvPr>
        <xdr:cNvSpPr/>
      </xdr:nvSpPr>
      <xdr:spPr>
        <a:xfrm rot="5400000">
          <a:off x="17419791" y="9318710"/>
          <a:ext cx="302601" cy="14030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49</xdr:row>
      <xdr:rowOff>60960</xdr:rowOff>
    </xdr:from>
    <xdr:to>
      <xdr:col>77</xdr:col>
      <xdr:colOff>457200</xdr:colOff>
      <xdr:row>54</xdr:row>
      <xdr:rowOff>26670</xdr:rowOff>
    </xdr:to>
    <xdr:sp macro="" textlink="">
      <xdr:nvSpPr>
        <xdr:cNvPr id="1199" name="Rectangle 1198">
          <a:extLst>
            <a:ext uri="{FF2B5EF4-FFF2-40B4-BE49-F238E27FC236}">
              <a16:creationId xmlns:a16="http://schemas.microsoft.com/office/drawing/2014/main" id="{00000000-0008-0000-1700-0000AF040000}"/>
            </a:ext>
          </a:extLst>
        </xdr:cNvPr>
        <xdr:cNvSpPr/>
      </xdr:nvSpPr>
      <xdr:spPr>
        <a:xfrm rot="16200000">
          <a:off x="20107392" y="9063853"/>
          <a:ext cx="869113"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49</xdr:row>
      <xdr:rowOff>68580</xdr:rowOff>
    </xdr:from>
    <xdr:to>
      <xdr:col>78</xdr:col>
      <xdr:colOff>327660</xdr:colOff>
      <xdr:row>54</xdr:row>
      <xdr:rowOff>34290</xdr:rowOff>
    </xdr:to>
    <xdr:sp macro="" textlink="">
      <xdr:nvSpPr>
        <xdr:cNvPr id="1200" name="Rectangle 1199">
          <a:extLst>
            <a:ext uri="{FF2B5EF4-FFF2-40B4-BE49-F238E27FC236}">
              <a16:creationId xmlns:a16="http://schemas.microsoft.com/office/drawing/2014/main" id="{00000000-0008-0000-1700-0000B0040000}"/>
            </a:ext>
          </a:extLst>
        </xdr:cNvPr>
        <xdr:cNvSpPr/>
      </xdr:nvSpPr>
      <xdr:spPr>
        <a:xfrm rot="16200000">
          <a:off x="20589023" y="9069902"/>
          <a:ext cx="869113"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49</xdr:row>
      <xdr:rowOff>66674</xdr:rowOff>
    </xdr:from>
    <xdr:to>
      <xdr:col>79</xdr:col>
      <xdr:colOff>586740</xdr:colOff>
      <xdr:row>51</xdr:row>
      <xdr:rowOff>144779</xdr:rowOff>
    </xdr:to>
    <xdr:sp macro="" textlink="">
      <xdr:nvSpPr>
        <xdr:cNvPr id="1201" name="Rectangle 1200">
          <a:extLst>
            <a:ext uri="{FF2B5EF4-FFF2-40B4-BE49-F238E27FC236}">
              <a16:creationId xmlns:a16="http://schemas.microsoft.com/office/drawing/2014/main" id="{00000000-0008-0000-1700-0000B1040000}"/>
            </a:ext>
          </a:extLst>
        </xdr:cNvPr>
        <xdr:cNvSpPr/>
      </xdr:nvSpPr>
      <xdr:spPr>
        <a:xfrm>
          <a:off x="21301376" y="8817890"/>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52</xdr:row>
      <xdr:rowOff>22860</xdr:rowOff>
    </xdr:from>
    <xdr:to>
      <xdr:col>79</xdr:col>
      <xdr:colOff>601980</xdr:colOff>
      <xdr:row>54</xdr:row>
      <xdr:rowOff>22860</xdr:rowOff>
    </xdr:to>
    <xdr:sp macro="" textlink="">
      <xdr:nvSpPr>
        <xdr:cNvPr id="1202" name="Rectangle 1201">
          <a:extLst>
            <a:ext uri="{FF2B5EF4-FFF2-40B4-BE49-F238E27FC236}">
              <a16:creationId xmlns:a16="http://schemas.microsoft.com/office/drawing/2014/main" id="{00000000-0008-0000-1700-0000B2040000}"/>
            </a:ext>
          </a:extLst>
        </xdr:cNvPr>
        <xdr:cNvSpPr/>
      </xdr:nvSpPr>
      <xdr:spPr>
        <a:xfrm>
          <a:off x="21291851" y="931611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49</xdr:row>
      <xdr:rowOff>68580</xdr:rowOff>
    </xdr:from>
    <xdr:to>
      <xdr:col>80</xdr:col>
      <xdr:colOff>533400</xdr:colOff>
      <xdr:row>54</xdr:row>
      <xdr:rowOff>34290</xdr:rowOff>
    </xdr:to>
    <xdr:sp macro="" textlink="">
      <xdr:nvSpPr>
        <xdr:cNvPr id="1203" name="Rectangle 1202">
          <a:extLst>
            <a:ext uri="{FF2B5EF4-FFF2-40B4-BE49-F238E27FC236}">
              <a16:creationId xmlns:a16="http://schemas.microsoft.com/office/drawing/2014/main" id="{00000000-0008-0000-1700-0000B3040000}"/>
            </a:ext>
          </a:extLst>
        </xdr:cNvPr>
        <xdr:cNvSpPr/>
      </xdr:nvSpPr>
      <xdr:spPr>
        <a:xfrm rot="16200000">
          <a:off x="21983719" y="9033373"/>
          <a:ext cx="869113"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50</xdr:row>
      <xdr:rowOff>112396</xdr:rowOff>
    </xdr:from>
    <xdr:to>
      <xdr:col>80</xdr:col>
      <xdr:colOff>182880</xdr:colOff>
      <xdr:row>50</xdr:row>
      <xdr:rowOff>114300</xdr:rowOff>
    </xdr:to>
    <xdr:cxnSp macro="">
      <xdr:nvCxnSpPr>
        <xdr:cNvPr id="1204" name="Straight Arrow Connector 1203">
          <a:extLst>
            <a:ext uri="{FF2B5EF4-FFF2-40B4-BE49-F238E27FC236}">
              <a16:creationId xmlns:a16="http://schemas.microsoft.com/office/drawing/2014/main" id="{00000000-0008-0000-1700-0000B4040000}"/>
            </a:ext>
          </a:extLst>
        </xdr:cNvPr>
        <xdr:cNvCxnSpPr/>
      </xdr:nvCxnSpPr>
      <xdr:spPr>
        <a:xfrm>
          <a:off x="21980793" y="904429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50</xdr:row>
      <xdr:rowOff>99060</xdr:rowOff>
    </xdr:from>
    <xdr:to>
      <xdr:col>78</xdr:col>
      <xdr:colOff>533400</xdr:colOff>
      <xdr:row>50</xdr:row>
      <xdr:rowOff>100964</xdr:rowOff>
    </xdr:to>
    <xdr:cxnSp macro="">
      <xdr:nvCxnSpPr>
        <xdr:cNvPr id="1205" name="Straight Arrow Connector 1204">
          <a:extLst>
            <a:ext uri="{FF2B5EF4-FFF2-40B4-BE49-F238E27FC236}">
              <a16:creationId xmlns:a16="http://schemas.microsoft.com/office/drawing/2014/main" id="{00000000-0008-0000-1700-0000B5040000}"/>
            </a:ext>
          </a:extLst>
        </xdr:cNvPr>
        <xdr:cNvCxnSpPr/>
      </xdr:nvCxnSpPr>
      <xdr:spPr>
        <a:xfrm>
          <a:off x="21108971" y="903095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51</xdr:row>
      <xdr:rowOff>106680</xdr:rowOff>
    </xdr:from>
    <xdr:to>
      <xdr:col>78</xdr:col>
      <xdr:colOff>68580</xdr:colOff>
      <xdr:row>51</xdr:row>
      <xdr:rowOff>108584</xdr:rowOff>
    </xdr:to>
    <xdr:cxnSp macro="">
      <xdr:nvCxnSpPr>
        <xdr:cNvPr id="1206" name="Straight Arrow Connector 1205">
          <a:extLst>
            <a:ext uri="{FF2B5EF4-FFF2-40B4-BE49-F238E27FC236}">
              <a16:creationId xmlns:a16="http://schemas.microsoft.com/office/drawing/2014/main" id="{00000000-0008-0000-1700-0000B6040000}"/>
            </a:ext>
          </a:extLst>
        </xdr:cNvPr>
        <xdr:cNvCxnSpPr/>
      </xdr:nvCxnSpPr>
      <xdr:spPr>
        <a:xfrm>
          <a:off x="20641009" y="921925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51</xdr:row>
      <xdr:rowOff>53340</xdr:rowOff>
    </xdr:from>
    <xdr:to>
      <xdr:col>79</xdr:col>
      <xdr:colOff>182880</xdr:colOff>
      <xdr:row>52</xdr:row>
      <xdr:rowOff>137160</xdr:rowOff>
    </xdr:to>
    <xdr:cxnSp macro="">
      <xdr:nvCxnSpPr>
        <xdr:cNvPr id="1207" name="Straight Arrow Connector 1206">
          <a:extLst>
            <a:ext uri="{FF2B5EF4-FFF2-40B4-BE49-F238E27FC236}">
              <a16:creationId xmlns:a16="http://schemas.microsoft.com/office/drawing/2014/main" id="{00000000-0008-0000-1700-0000B7040000}"/>
            </a:ext>
          </a:extLst>
        </xdr:cNvPr>
        <xdr:cNvCxnSpPr/>
      </xdr:nvCxnSpPr>
      <xdr:spPr>
        <a:xfrm>
          <a:off x="21668373" y="916591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53</xdr:row>
      <xdr:rowOff>22860</xdr:rowOff>
    </xdr:from>
    <xdr:to>
      <xdr:col>80</xdr:col>
      <xdr:colOff>198120</xdr:colOff>
      <xdr:row>53</xdr:row>
      <xdr:rowOff>24764</xdr:rowOff>
    </xdr:to>
    <xdr:cxnSp macro="">
      <xdr:nvCxnSpPr>
        <xdr:cNvPr id="1208" name="Straight Arrow Connector 1207">
          <a:extLst>
            <a:ext uri="{FF2B5EF4-FFF2-40B4-BE49-F238E27FC236}">
              <a16:creationId xmlns:a16="http://schemas.microsoft.com/office/drawing/2014/main" id="{00000000-0008-0000-1700-0000B8040000}"/>
            </a:ext>
          </a:extLst>
        </xdr:cNvPr>
        <xdr:cNvCxnSpPr/>
      </xdr:nvCxnSpPr>
      <xdr:spPr>
        <a:xfrm>
          <a:off x="21996033" y="949679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51</xdr:row>
      <xdr:rowOff>7620</xdr:rowOff>
    </xdr:from>
    <xdr:to>
      <xdr:col>81</xdr:col>
      <xdr:colOff>381000</xdr:colOff>
      <xdr:row>51</xdr:row>
      <xdr:rowOff>152400</xdr:rowOff>
    </xdr:to>
    <xdr:sp macro="" textlink="">
      <xdr:nvSpPr>
        <xdr:cNvPr id="1209" name="Right Arrow 1208">
          <a:extLst>
            <a:ext uri="{FF2B5EF4-FFF2-40B4-BE49-F238E27FC236}">
              <a16:creationId xmlns:a16="http://schemas.microsoft.com/office/drawing/2014/main" id="{00000000-0008-0000-1700-0000B9040000}"/>
            </a:ext>
          </a:extLst>
        </xdr:cNvPr>
        <xdr:cNvSpPr/>
      </xdr:nvSpPr>
      <xdr:spPr>
        <a:xfrm>
          <a:off x="22718598" y="912019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243526</xdr:colOff>
      <xdr:row>52</xdr:row>
      <xdr:rowOff>117836</xdr:rowOff>
    </xdr:from>
    <xdr:to>
      <xdr:col>76</xdr:col>
      <xdr:colOff>357826</xdr:colOff>
      <xdr:row>55</xdr:row>
      <xdr:rowOff>49255</xdr:rowOff>
    </xdr:to>
    <xdr:sp macro="" textlink="">
      <xdr:nvSpPr>
        <xdr:cNvPr id="1210" name="Flowchart: Document 1209">
          <a:extLst>
            <a:ext uri="{FF2B5EF4-FFF2-40B4-BE49-F238E27FC236}">
              <a16:creationId xmlns:a16="http://schemas.microsoft.com/office/drawing/2014/main" id="{00000000-0008-0000-1700-0000BA040000}"/>
            </a:ext>
          </a:extLst>
        </xdr:cNvPr>
        <xdr:cNvSpPr/>
      </xdr:nvSpPr>
      <xdr:spPr>
        <a:xfrm>
          <a:off x="19285670" y="9411094"/>
          <a:ext cx="727043" cy="4734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73</xdr:col>
      <xdr:colOff>94268</xdr:colOff>
      <xdr:row>53</xdr:row>
      <xdr:rowOff>117835</xdr:rowOff>
    </xdr:from>
    <xdr:to>
      <xdr:col>75</xdr:col>
      <xdr:colOff>329938</xdr:colOff>
      <xdr:row>54</xdr:row>
      <xdr:rowOff>86412</xdr:rowOff>
    </xdr:to>
    <xdr:sp macro="" textlink="">
      <xdr:nvSpPr>
        <xdr:cNvPr id="1211" name="Right Arrow 1210">
          <a:extLst>
            <a:ext uri="{FF2B5EF4-FFF2-40B4-BE49-F238E27FC236}">
              <a16:creationId xmlns:a16="http://schemas.microsoft.com/office/drawing/2014/main" id="{00000000-0008-0000-1700-0000BB040000}"/>
            </a:ext>
          </a:extLst>
        </xdr:cNvPr>
        <xdr:cNvSpPr/>
      </xdr:nvSpPr>
      <xdr:spPr>
        <a:xfrm>
          <a:off x="17910928" y="9591773"/>
          <a:ext cx="1461154" cy="149258"/>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534185</xdr:colOff>
      <xdr:row>49</xdr:row>
      <xdr:rowOff>109979</xdr:rowOff>
    </xdr:from>
    <xdr:to>
      <xdr:col>75</xdr:col>
      <xdr:colOff>35742</xdr:colOff>
      <xdr:row>52</xdr:row>
      <xdr:rowOff>41399</xdr:rowOff>
    </xdr:to>
    <xdr:sp macro="" textlink="">
      <xdr:nvSpPr>
        <xdr:cNvPr id="1212" name="Flowchart: Document 1211">
          <a:extLst>
            <a:ext uri="{FF2B5EF4-FFF2-40B4-BE49-F238E27FC236}">
              <a16:creationId xmlns:a16="http://schemas.microsoft.com/office/drawing/2014/main" id="{00000000-0008-0000-1700-0000BC040000}"/>
            </a:ext>
          </a:extLst>
        </xdr:cNvPr>
        <xdr:cNvSpPr/>
      </xdr:nvSpPr>
      <xdr:spPr>
        <a:xfrm>
          <a:off x="18350845" y="8861195"/>
          <a:ext cx="727041" cy="4734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75</xdr:col>
      <xdr:colOff>243526</xdr:colOff>
      <xdr:row>48</xdr:row>
      <xdr:rowOff>109980</xdr:rowOff>
    </xdr:from>
    <xdr:to>
      <xdr:col>76</xdr:col>
      <xdr:colOff>357826</xdr:colOff>
      <xdr:row>51</xdr:row>
      <xdr:rowOff>112099</xdr:rowOff>
    </xdr:to>
    <xdr:sp macro="" textlink="">
      <xdr:nvSpPr>
        <xdr:cNvPr id="1213" name="Flowchart: Document 1212">
          <a:extLst>
            <a:ext uri="{FF2B5EF4-FFF2-40B4-BE49-F238E27FC236}">
              <a16:creationId xmlns:a16="http://schemas.microsoft.com/office/drawing/2014/main" id="{00000000-0008-0000-1700-0000BD040000}"/>
            </a:ext>
          </a:extLst>
        </xdr:cNvPr>
        <xdr:cNvSpPr/>
      </xdr:nvSpPr>
      <xdr:spPr>
        <a:xfrm>
          <a:off x="19285670" y="8680516"/>
          <a:ext cx="727043" cy="5441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***.TXT</a:t>
          </a:r>
        </a:p>
      </xdr:txBody>
    </xdr:sp>
    <xdr:clientData/>
  </xdr:twoCellAnchor>
  <xdr:twoCellAnchor>
    <xdr:from>
      <xdr:col>73</xdr:col>
      <xdr:colOff>219959</xdr:colOff>
      <xdr:row>50</xdr:row>
      <xdr:rowOff>141402</xdr:rowOff>
    </xdr:from>
    <xdr:to>
      <xdr:col>73</xdr:col>
      <xdr:colOff>604101</xdr:colOff>
      <xdr:row>51</xdr:row>
      <xdr:rowOff>103301</xdr:rowOff>
    </xdr:to>
    <xdr:sp macro="" textlink="">
      <xdr:nvSpPr>
        <xdr:cNvPr id="1214" name="Right Arrow 1213">
          <a:extLst>
            <a:ext uri="{FF2B5EF4-FFF2-40B4-BE49-F238E27FC236}">
              <a16:creationId xmlns:a16="http://schemas.microsoft.com/office/drawing/2014/main" id="{00000000-0008-0000-1700-0000BE040000}"/>
            </a:ext>
          </a:extLst>
        </xdr:cNvPr>
        <xdr:cNvSpPr/>
      </xdr:nvSpPr>
      <xdr:spPr>
        <a:xfrm>
          <a:off x="18036619" y="9073299"/>
          <a:ext cx="384142" cy="1425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565608</xdr:colOff>
      <xdr:row>50</xdr:row>
      <xdr:rowOff>94268</xdr:rowOff>
    </xdr:from>
    <xdr:to>
      <xdr:col>75</xdr:col>
      <xdr:colOff>337007</xdr:colOff>
      <xdr:row>51</xdr:row>
      <xdr:rowOff>56167</xdr:rowOff>
    </xdr:to>
    <xdr:sp macro="" textlink="">
      <xdr:nvSpPr>
        <xdr:cNvPr id="1215" name="Right Arrow 1214">
          <a:extLst>
            <a:ext uri="{FF2B5EF4-FFF2-40B4-BE49-F238E27FC236}">
              <a16:creationId xmlns:a16="http://schemas.microsoft.com/office/drawing/2014/main" id="{00000000-0008-0000-1700-0000BF040000}"/>
            </a:ext>
          </a:extLst>
        </xdr:cNvPr>
        <xdr:cNvSpPr/>
      </xdr:nvSpPr>
      <xdr:spPr>
        <a:xfrm>
          <a:off x="18995010" y="9026165"/>
          <a:ext cx="384141" cy="1425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290659</xdr:colOff>
      <xdr:row>50</xdr:row>
      <xdr:rowOff>1</xdr:rowOff>
    </xdr:from>
    <xdr:to>
      <xdr:col>77</xdr:col>
      <xdr:colOff>62059</xdr:colOff>
      <xdr:row>50</xdr:row>
      <xdr:rowOff>142581</xdr:rowOff>
    </xdr:to>
    <xdr:sp macro="" textlink="">
      <xdr:nvSpPr>
        <xdr:cNvPr id="1216" name="Right Arrow 1215">
          <a:extLst>
            <a:ext uri="{FF2B5EF4-FFF2-40B4-BE49-F238E27FC236}">
              <a16:creationId xmlns:a16="http://schemas.microsoft.com/office/drawing/2014/main" id="{00000000-0008-0000-1700-0000C0040000}"/>
            </a:ext>
          </a:extLst>
        </xdr:cNvPr>
        <xdr:cNvSpPr/>
      </xdr:nvSpPr>
      <xdr:spPr>
        <a:xfrm>
          <a:off x="19945546" y="8931898"/>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537131</xdr:colOff>
      <xdr:row>51</xdr:row>
      <xdr:rowOff>4910</xdr:rowOff>
    </xdr:from>
    <xdr:to>
      <xdr:col>76</xdr:col>
      <xdr:colOff>66969</xdr:colOff>
      <xdr:row>53</xdr:row>
      <xdr:rowOff>27692</xdr:rowOff>
    </xdr:to>
    <xdr:sp macro="" textlink="">
      <xdr:nvSpPr>
        <xdr:cNvPr id="1217" name="Right Arrow 1216">
          <a:extLst>
            <a:ext uri="{FF2B5EF4-FFF2-40B4-BE49-F238E27FC236}">
              <a16:creationId xmlns:a16="http://schemas.microsoft.com/office/drawing/2014/main" id="{00000000-0008-0000-1700-0000C1040000}"/>
            </a:ext>
          </a:extLst>
        </xdr:cNvPr>
        <xdr:cNvSpPr/>
      </xdr:nvSpPr>
      <xdr:spPr>
        <a:xfrm rot="16200000">
          <a:off x="19458494" y="9238268"/>
          <a:ext cx="384143" cy="14258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15240</xdr:colOff>
      <xdr:row>80</xdr:row>
      <xdr:rowOff>7620</xdr:rowOff>
    </xdr:from>
    <xdr:to>
      <xdr:col>74</xdr:col>
      <xdr:colOff>594360</xdr:colOff>
      <xdr:row>86</xdr:row>
      <xdr:rowOff>160020</xdr:rowOff>
    </xdr:to>
    <xdr:sp macro="" textlink="">
      <xdr:nvSpPr>
        <xdr:cNvPr id="1235" name="Rectangle 1234">
          <a:extLst>
            <a:ext uri="{FF2B5EF4-FFF2-40B4-BE49-F238E27FC236}">
              <a16:creationId xmlns:a16="http://schemas.microsoft.com/office/drawing/2014/main" id="{00000000-0008-0000-1700-0000D3040000}"/>
            </a:ext>
          </a:extLst>
        </xdr:cNvPr>
        <xdr:cNvSpPr/>
      </xdr:nvSpPr>
      <xdr:spPr>
        <a:xfrm>
          <a:off x="17831900" y="14391352"/>
          <a:ext cx="1191862"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80</xdr:row>
      <xdr:rowOff>0</xdr:rowOff>
    </xdr:from>
    <xdr:to>
      <xdr:col>80</xdr:col>
      <xdr:colOff>586740</xdr:colOff>
      <xdr:row>86</xdr:row>
      <xdr:rowOff>144780</xdr:rowOff>
    </xdr:to>
    <xdr:sp macro="" textlink="">
      <xdr:nvSpPr>
        <xdr:cNvPr id="1236" name="Rectangle 1235">
          <a:extLst>
            <a:ext uri="{FF2B5EF4-FFF2-40B4-BE49-F238E27FC236}">
              <a16:creationId xmlns:a16="http://schemas.microsoft.com/office/drawing/2014/main" id="{00000000-0008-0000-1700-0000D4040000}"/>
            </a:ext>
          </a:extLst>
        </xdr:cNvPr>
        <xdr:cNvSpPr/>
      </xdr:nvSpPr>
      <xdr:spPr>
        <a:xfrm>
          <a:off x="20241627" y="14383732"/>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80</xdr:row>
      <xdr:rowOff>114300</xdr:rowOff>
    </xdr:from>
    <xdr:to>
      <xdr:col>82</xdr:col>
      <xdr:colOff>533400</xdr:colOff>
      <xdr:row>86</xdr:row>
      <xdr:rowOff>137160</xdr:rowOff>
    </xdr:to>
    <xdr:sp macro="" textlink="">
      <xdr:nvSpPr>
        <xdr:cNvPr id="1237" name="Flowchart: Magnetic Disk 1236">
          <a:extLst>
            <a:ext uri="{FF2B5EF4-FFF2-40B4-BE49-F238E27FC236}">
              <a16:creationId xmlns:a16="http://schemas.microsoft.com/office/drawing/2014/main" id="{00000000-0008-0000-1700-0000D5040000}"/>
            </a:ext>
          </a:extLst>
        </xdr:cNvPr>
        <xdr:cNvSpPr/>
      </xdr:nvSpPr>
      <xdr:spPr>
        <a:xfrm>
          <a:off x="23023398" y="14498032"/>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165735</xdr:colOff>
      <xdr:row>82</xdr:row>
      <xdr:rowOff>108585</xdr:rowOff>
    </xdr:from>
    <xdr:to>
      <xdr:col>74</xdr:col>
      <xdr:colOff>436245</xdr:colOff>
      <xdr:row>84</xdr:row>
      <xdr:rowOff>108585</xdr:rowOff>
    </xdr:to>
    <xdr:sp macro="" textlink="">
      <xdr:nvSpPr>
        <xdr:cNvPr id="1238" name="Rectangle 1237">
          <a:extLst>
            <a:ext uri="{FF2B5EF4-FFF2-40B4-BE49-F238E27FC236}">
              <a16:creationId xmlns:a16="http://schemas.microsoft.com/office/drawing/2014/main" id="{00000000-0008-0000-1700-0000D6040000}"/>
            </a:ext>
          </a:extLst>
        </xdr:cNvPr>
        <xdr:cNvSpPr/>
      </xdr:nvSpPr>
      <xdr:spPr>
        <a:xfrm>
          <a:off x="17982395" y="14853678"/>
          <a:ext cx="883252"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74</xdr:col>
      <xdr:colOff>388620</xdr:colOff>
      <xdr:row>83</xdr:row>
      <xdr:rowOff>68580</xdr:rowOff>
    </xdr:from>
    <xdr:to>
      <xdr:col>77</xdr:col>
      <xdr:colOff>30480</xdr:colOff>
      <xdr:row>84</xdr:row>
      <xdr:rowOff>7620</xdr:rowOff>
    </xdr:to>
    <xdr:sp macro="" textlink="">
      <xdr:nvSpPr>
        <xdr:cNvPr id="1239" name="Right Arrow 1238">
          <a:extLst>
            <a:ext uri="{FF2B5EF4-FFF2-40B4-BE49-F238E27FC236}">
              <a16:creationId xmlns:a16="http://schemas.microsoft.com/office/drawing/2014/main" id="{00000000-0008-0000-1700-0000D7040000}"/>
            </a:ext>
          </a:extLst>
        </xdr:cNvPr>
        <xdr:cNvSpPr/>
      </xdr:nvSpPr>
      <xdr:spPr>
        <a:xfrm>
          <a:off x="18818022" y="14994353"/>
          <a:ext cx="1480087" cy="11972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81</xdr:row>
      <xdr:rowOff>60960</xdr:rowOff>
    </xdr:from>
    <xdr:to>
      <xdr:col>77</xdr:col>
      <xdr:colOff>457200</xdr:colOff>
      <xdr:row>86</xdr:row>
      <xdr:rowOff>26670</xdr:rowOff>
    </xdr:to>
    <xdr:sp macro="" textlink="">
      <xdr:nvSpPr>
        <xdr:cNvPr id="1240" name="Rectangle 1239">
          <a:extLst>
            <a:ext uri="{FF2B5EF4-FFF2-40B4-BE49-F238E27FC236}">
              <a16:creationId xmlns:a16="http://schemas.microsoft.com/office/drawing/2014/main" id="{00000000-0008-0000-1700-0000D8040000}"/>
            </a:ext>
          </a:extLst>
        </xdr:cNvPr>
        <xdr:cNvSpPr/>
      </xdr:nvSpPr>
      <xdr:spPr>
        <a:xfrm rot="16200000">
          <a:off x="20107393" y="14877048"/>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81</xdr:row>
      <xdr:rowOff>68580</xdr:rowOff>
    </xdr:from>
    <xdr:to>
      <xdr:col>78</xdr:col>
      <xdr:colOff>327660</xdr:colOff>
      <xdr:row>86</xdr:row>
      <xdr:rowOff>34290</xdr:rowOff>
    </xdr:to>
    <xdr:sp macro="" textlink="">
      <xdr:nvSpPr>
        <xdr:cNvPr id="1241" name="Rectangle 1240">
          <a:extLst>
            <a:ext uri="{FF2B5EF4-FFF2-40B4-BE49-F238E27FC236}">
              <a16:creationId xmlns:a16="http://schemas.microsoft.com/office/drawing/2014/main" id="{00000000-0008-0000-1700-0000D9040000}"/>
            </a:ext>
          </a:extLst>
        </xdr:cNvPr>
        <xdr:cNvSpPr/>
      </xdr:nvSpPr>
      <xdr:spPr>
        <a:xfrm rot="16200000">
          <a:off x="20589024" y="14883097"/>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81</xdr:row>
      <xdr:rowOff>66674</xdr:rowOff>
    </xdr:from>
    <xdr:to>
      <xdr:col>79</xdr:col>
      <xdr:colOff>586740</xdr:colOff>
      <xdr:row>83</xdr:row>
      <xdr:rowOff>144779</xdr:rowOff>
    </xdr:to>
    <xdr:sp macro="" textlink="">
      <xdr:nvSpPr>
        <xdr:cNvPr id="1242" name="Rectangle 1241">
          <a:extLst>
            <a:ext uri="{FF2B5EF4-FFF2-40B4-BE49-F238E27FC236}">
              <a16:creationId xmlns:a16="http://schemas.microsoft.com/office/drawing/2014/main" id="{00000000-0008-0000-1700-0000DA040000}"/>
            </a:ext>
          </a:extLst>
        </xdr:cNvPr>
        <xdr:cNvSpPr/>
      </xdr:nvSpPr>
      <xdr:spPr>
        <a:xfrm>
          <a:off x="21301376" y="14631086"/>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84</xdr:row>
      <xdr:rowOff>22860</xdr:rowOff>
    </xdr:from>
    <xdr:to>
      <xdr:col>79</xdr:col>
      <xdr:colOff>601980</xdr:colOff>
      <xdr:row>86</xdr:row>
      <xdr:rowOff>22860</xdr:rowOff>
    </xdr:to>
    <xdr:sp macro="" textlink="">
      <xdr:nvSpPr>
        <xdr:cNvPr id="1243" name="Rectangle 1242">
          <a:extLst>
            <a:ext uri="{FF2B5EF4-FFF2-40B4-BE49-F238E27FC236}">
              <a16:creationId xmlns:a16="http://schemas.microsoft.com/office/drawing/2014/main" id="{00000000-0008-0000-1700-0000DB040000}"/>
            </a:ext>
          </a:extLst>
        </xdr:cNvPr>
        <xdr:cNvSpPr/>
      </xdr:nvSpPr>
      <xdr:spPr>
        <a:xfrm>
          <a:off x="21291851" y="15129314"/>
          <a:ext cx="803242"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81</xdr:row>
      <xdr:rowOff>68580</xdr:rowOff>
    </xdr:from>
    <xdr:to>
      <xdr:col>80</xdr:col>
      <xdr:colOff>533400</xdr:colOff>
      <xdr:row>86</xdr:row>
      <xdr:rowOff>34290</xdr:rowOff>
    </xdr:to>
    <xdr:sp macro="" textlink="">
      <xdr:nvSpPr>
        <xdr:cNvPr id="1244" name="Rectangle 1243">
          <a:extLst>
            <a:ext uri="{FF2B5EF4-FFF2-40B4-BE49-F238E27FC236}">
              <a16:creationId xmlns:a16="http://schemas.microsoft.com/office/drawing/2014/main" id="{00000000-0008-0000-1700-0000DC040000}"/>
            </a:ext>
          </a:extLst>
        </xdr:cNvPr>
        <xdr:cNvSpPr/>
      </xdr:nvSpPr>
      <xdr:spPr>
        <a:xfrm rot="16200000">
          <a:off x="21983720" y="14846568"/>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82</xdr:row>
      <xdr:rowOff>112396</xdr:rowOff>
    </xdr:from>
    <xdr:to>
      <xdr:col>80</xdr:col>
      <xdr:colOff>182880</xdr:colOff>
      <xdr:row>82</xdr:row>
      <xdr:rowOff>114300</xdr:rowOff>
    </xdr:to>
    <xdr:cxnSp macro="">
      <xdr:nvCxnSpPr>
        <xdr:cNvPr id="1245" name="Straight Arrow Connector 1244">
          <a:extLst>
            <a:ext uri="{FF2B5EF4-FFF2-40B4-BE49-F238E27FC236}">
              <a16:creationId xmlns:a16="http://schemas.microsoft.com/office/drawing/2014/main" id="{00000000-0008-0000-1700-0000DD040000}"/>
            </a:ext>
          </a:extLst>
        </xdr:cNvPr>
        <xdr:cNvCxnSpPr/>
      </xdr:nvCxnSpPr>
      <xdr:spPr>
        <a:xfrm>
          <a:off x="21980793" y="14857489"/>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82</xdr:row>
      <xdr:rowOff>99060</xdr:rowOff>
    </xdr:from>
    <xdr:to>
      <xdr:col>78</xdr:col>
      <xdr:colOff>533400</xdr:colOff>
      <xdr:row>82</xdr:row>
      <xdr:rowOff>100964</xdr:rowOff>
    </xdr:to>
    <xdr:cxnSp macro="">
      <xdr:nvCxnSpPr>
        <xdr:cNvPr id="1246" name="Straight Arrow Connector 1245">
          <a:extLst>
            <a:ext uri="{FF2B5EF4-FFF2-40B4-BE49-F238E27FC236}">
              <a16:creationId xmlns:a16="http://schemas.microsoft.com/office/drawing/2014/main" id="{00000000-0008-0000-1700-0000DE040000}"/>
            </a:ext>
          </a:extLst>
        </xdr:cNvPr>
        <xdr:cNvCxnSpPr/>
      </xdr:nvCxnSpPr>
      <xdr:spPr>
        <a:xfrm>
          <a:off x="21108971" y="14844153"/>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83</xdr:row>
      <xdr:rowOff>106680</xdr:rowOff>
    </xdr:from>
    <xdr:to>
      <xdr:col>78</xdr:col>
      <xdr:colOff>68580</xdr:colOff>
      <xdr:row>83</xdr:row>
      <xdr:rowOff>108584</xdr:rowOff>
    </xdr:to>
    <xdr:cxnSp macro="">
      <xdr:nvCxnSpPr>
        <xdr:cNvPr id="1247" name="Straight Arrow Connector 1246">
          <a:extLst>
            <a:ext uri="{FF2B5EF4-FFF2-40B4-BE49-F238E27FC236}">
              <a16:creationId xmlns:a16="http://schemas.microsoft.com/office/drawing/2014/main" id="{00000000-0008-0000-1700-0000DF040000}"/>
            </a:ext>
          </a:extLst>
        </xdr:cNvPr>
        <xdr:cNvCxnSpPr/>
      </xdr:nvCxnSpPr>
      <xdr:spPr>
        <a:xfrm>
          <a:off x="20641009" y="1503245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83</xdr:row>
      <xdr:rowOff>53340</xdr:rowOff>
    </xdr:from>
    <xdr:to>
      <xdr:col>79</xdr:col>
      <xdr:colOff>182880</xdr:colOff>
      <xdr:row>84</xdr:row>
      <xdr:rowOff>137160</xdr:rowOff>
    </xdr:to>
    <xdr:cxnSp macro="">
      <xdr:nvCxnSpPr>
        <xdr:cNvPr id="1248" name="Straight Arrow Connector 1247">
          <a:extLst>
            <a:ext uri="{FF2B5EF4-FFF2-40B4-BE49-F238E27FC236}">
              <a16:creationId xmlns:a16="http://schemas.microsoft.com/office/drawing/2014/main" id="{00000000-0008-0000-1700-0000E0040000}"/>
            </a:ext>
          </a:extLst>
        </xdr:cNvPr>
        <xdr:cNvCxnSpPr/>
      </xdr:nvCxnSpPr>
      <xdr:spPr>
        <a:xfrm>
          <a:off x="21668373" y="14979113"/>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85</xdr:row>
      <xdr:rowOff>22860</xdr:rowOff>
    </xdr:from>
    <xdr:to>
      <xdr:col>80</xdr:col>
      <xdr:colOff>198120</xdr:colOff>
      <xdr:row>85</xdr:row>
      <xdr:rowOff>24764</xdr:rowOff>
    </xdr:to>
    <xdr:cxnSp macro="">
      <xdr:nvCxnSpPr>
        <xdr:cNvPr id="1249" name="Straight Arrow Connector 1248">
          <a:extLst>
            <a:ext uri="{FF2B5EF4-FFF2-40B4-BE49-F238E27FC236}">
              <a16:creationId xmlns:a16="http://schemas.microsoft.com/office/drawing/2014/main" id="{00000000-0008-0000-1700-0000E1040000}"/>
            </a:ext>
          </a:extLst>
        </xdr:cNvPr>
        <xdr:cNvCxnSpPr/>
      </xdr:nvCxnSpPr>
      <xdr:spPr>
        <a:xfrm>
          <a:off x="21996033" y="15309994"/>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83</xdr:row>
      <xdr:rowOff>7620</xdr:rowOff>
    </xdr:from>
    <xdr:to>
      <xdr:col>81</xdr:col>
      <xdr:colOff>381000</xdr:colOff>
      <xdr:row>83</xdr:row>
      <xdr:rowOff>152400</xdr:rowOff>
    </xdr:to>
    <xdr:sp macro="" textlink="">
      <xdr:nvSpPr>
        <xdr:cNvPr id="1250" name="Right Arrow 1249">
          <a:extLst>
            <a:ext uri="{FF2B5EF4-FFF2-40B4-BE49-F238E27FC236}">
              <a16:creationId xmlns:a16="http://schemas.microsoft.com/office/drawing/2014/main" id="{00000000-0008-0000-1700-0000E2040000}"/>
            </a:ext>
          </a:extLst>
        </xdr:cNvPr>
        <xdr:cNvSpPr/>
      </xdr:nvSpPr>
      <xdr:spPr>
        <a:xfrm>
          <a:off x="22718598" y="14933393"/>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228600</xdr:colOff>
      <xdr:row>82</xdr:row>
      <xdr:rowOff>76200</xdr:rowOff>
    </xdr:from>
    <xdr:to>
      <xdr:col>76</xdr:col>
      <xdr:colOff>342900</xdr:colOff>
      <xdr:row>85</xdr:row>
      <xdr:rowOff>7620</xdr:rowOff>
    </xdr:to>
    <xdr:sp macro="" textlink="">
      <xdr:nvSpPr>
        <xdr:cNvPr id="1251" name="Flowchart: Document 1250">
          <a:extLst>
            <a:ext uri="{FF2B5EF4-FFF2-40B4-BE49-F238E27FC236}">
              <a16:creationId xmlns:a16="http://schemas.microsoft.com/office/drawing/2014/main" id="{00000000-0008-0000-1700-0000E3040000}"/>
            </a:ext>
          </a:extLst>
        </xdr:cNvPr>
        <xdr:cNvSpPr/>
      </xdr:nvSpPr>
      <xdr:spPr>
        <a:xfrm>
          <a:off x="19270744" y="14821293"/>
          <a:ext cx="7270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71</xdr:col>
      <xdr:colOff>68580</xdr:colOff>
      <xdr:row>113</xdr:row>
      <xdr:rowOff>22860</xdr:rowOff>
    </xdr:from>
    <xdr:to>
      <xdr:col>73</xdr:col>
      <xdr:colOff>327660</xdr:colOff>
      <xdr:row>119</xdr:row>
      <xdr:rowOff>175260</xdr:rowOff>
    </xdr:to>
    <xdr:sp macro="" textlink="">
      <xdr:nvSpPr>
        <xdr:cNvPr id="1252" name="Rectangle 1251">
          <a:extLst>
            <a:ext uri="{FF2B5EF4-FFF2-40B4-BE49-F238E27FC236}">
              <a16:creationId xmlns:a16="http://schemas.microsoft.com/office/drawing/2014/main" id="{00000000-0008-0000-1700-0000E4040000}"/>
            </a:ext>
          </a:extLst>
        </xdr:cNvPr>
        <xdr:cNvSpPr/>
      </xdr:nvSpPr>
      <xdr:spPr>
        <a:xfrm>
          <a:off x="16895425" y="20400468"/>
          <a:ext cx="124889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113</xdr:row>
      <xdr:rowOff>0</xdr:rowOff>
    </xdr:from>
    <xdr:to>
      <xdr:col>80</xdr:col>
      <xdr:colOff>586740</xdr:colOff>
      <xdr:row>119</xdr:row>
      <xdr:rowOff>144780</xdr:rowOff>
    </xdr:to>
    <xdr:sp macro="" textlink="">
      <xdr:nvSpPr>
        <xdr:cNvPr id="1253" name="Rectangle 1252">
          <a:extLst>
            <a:ext uri="{FF2B5EF4-FFF2-40B4-BE49-F238E27FC236}">
              <a16:creationId xmlns:a16="http://schemas.microsoft.com/office/drawing/2014/main" id="{00000000-0008-0000-1700-0000E5040000}"/>
            </a:ext>
          </a:extLst>
        </xdr:cNvPr>
        <xdr:cNvSpPr/>
      </xdr:nvSpPr>
      <xdr:spPr>
        <a:xfrm>
          <a:off x="20241627" y="2037760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113</xdr:row>
      <xdr:rowOff>114300</xdr:rowOff>
    </xdr:from>
    <xdr:to>
      <xdr:col>82</xdr:col>
      <xdr:colOff>533400</xdr:colOff>
      <xdr:row>119</xdr:row>
      <xdr:rowOff>137160</xdr:rowOff>
    </xdr:to>
    <xdr:sp macro="" textlink="">
      <xdr:nvSpPr>
        <xdr:cNvPr id="1254" name="Flowchart: Magnetic Disk 1253">
          <a:extLst>
            <a:ext uri="{FF2B5EF4-FFF2-40B4-BE49-F238E27FC236}">
              <a16:creationId xmlns:a16="http://schemas.microsoft.com/office/drawing/2014/main" id="{00000000-0008-0000-1700-0000E6040000}"/>
            </a:ext>
          </a:extLst>
        </xdr:cNvPr>
        <xdr:cNvSpPr/>
      </xdr:nvSpPr>
      <xdr:spPr>
        <a:xfrm>
          <a:off x="23023398" y="20491908"/>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71</xdr:col>
      <xdr:colOff>211455</xdr:colOff>
      <xdr:row>114</xdr:row>
      <xdr:rowOff>85725</xdr:rowOff>
    </xdr:from>
    <xdr:to>
      <xdr:col>73</xdr:col>
      <xdr:colOff>161925</xdr:colOff>
      <xdr:row>116</xdr:row>
      <xdr:rowOff>85725</xdr:rowOff>
    </xdr:to>
    <xdr:sp macro="" textlink="">
      <xdr:nvSpPr>
        <xdr:cNvPr id="1255" name="Rectangle 1254">
          <a:extLst>
            <a:ext uri="{FF2B5EF4-FFF2-40B4-BE49-F238E27FC236}">
              <a16:creationId xmlns:a16="http://schemas.microsoft.com/office/drawing/2014/main" id="{00000000-0008-0000-1700-0000E7040000}"/>
            </a:ext>
          </a:extLst>
        </xdr:cNvPr>
        <xdr:cNvSpPr/>
      </xdr:nvSpPr>
      <xdr:spPr>
        <a:xfrm>
          <a:off x="17038300" y="20644014"/>
          <a:ext cx="94028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71</xdr:col>
      <xdr:colOff>222885</xdr:colOff>
      <xdr:row>116</xdr:row>
      <xdr:rowOff>173355</xdr:rowOff>
    </xdr:from>
    <xdr:to>
      <xdr:col>73</xdr:col>
      <xdr:colOff>173355</xdr:colOff>
      <xdr:row>119</xdr:row>
      <xdr:rowOff>112395</xdr:rowOff>
    </xdr:to>
    <xdr:sp macro="" textlink="">
      <xdr:nvSpPr>
        <xdr:cNvPr id="1256" name="Rectangle 1255">
          <a:extLst>
            <a:ext uri="{FF2B5EF4-FFF2-40B4-BE49-F238E27FC236}">
              <a16:creationId xmlns:a16="http://schemas.microsoft.com/office/drawing/2014/main" id="{00000000-0008-0000-1700-0000E8040000}"/>
            </a:ext>
          </a:extLst>
        </xdr:cNvPr>
        <xdr:cNvSpPr/>
      </xdr:nvSpPr>
      <xdr:spPr>
        <a:xfrm>
          <a:off x="17049730" y="21093004"/>
          <a:ext cx="94028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72</xdr:col>
      <xdr:colOff>259080</xdr:colOff>
      <xdr:row>115</xdr:row>
      <xdr:rowOff>152400</xdr:rowOff>
    </xdr:from>
    <xdr:to>
      <xdr:col>72</xdr:col>
      <xdr:colOff>396240</xdr:colOff>
      <xdr:row>117</xdr:row>
      <xdr:rowOff>91440</xdr:rowOff>
    </xdr:to>
    <xdr:sp macro="" textlink="">
      <xdr:nvSpPr>
        <xdr:cNvPr id="1257" name="Right Arrow 1256">
          <a:extLst>
            <a:ext uri="{FF2B5EF4-FFF2-40B4-BE49-F238E27FC236}">
              <a16:creationId xmlns:a16="http://schemas.microsoft.com/office/drawing/2014/main" id="{00000000-0008-0000-1700-0000E9040000}"/>
            </a:ext>
          </a:extLst>
        </xdr:cNvPr>
        <xdr:cNvSpPr/>
      </xdr:nvSpPr>
      <xdr:spPr>
        <a:xfrm rot="5400000">
          <a:off x="17381377" y="20972990"/>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114</xdr:row>
      <xdr:rowOff>60960</xdr:rowOff>
    </xdr:from>
    <xdr:to>
      <xdr:col>77</xdr:col>
      <xdr:colOff>457200</xdr:colOff>
      <xdr:row>119</xdr:row>
      <xdr:rowOff>26670</xdr:rowOff>
    </xdr:to>
    <xdr:sp macro="" textlink="">
      <xdr:nvSpPr>
        <xdr:cNvPr id="1258" name="Rectangle 1257">
          <a:extLst>
            <a:ext uri="{FF2B5EF4-FFF2-40B4-BE49-F238E27FC236}">
              <a16:creationId xmlns:a16="http://schemas.microsoft.com/office/drawing/2014/main" id="{00000000-0008-0000-1700-0000EA040000}"/>
            </a:ext>
          </a:extLst>
        </xdr:cNvPr>
        <xdr:cNvSpPr/>
      </xdr:nvSpPr>
      <xdr:spPr>
        <a:xfrm rot="16200000">
          <a:off x="20107393" y="2087092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114</xdr:row>
      <xdr:rowOff>68580</xdr:rowOff>
    </xdr:from>
    <xdr:to>
      <xdr:col>78</xdr:col>
      <xdr:colOff>327660</xdr:colOff>
      <xdr:row>119</xdr:row>
      <xdr:rowOff>34290</xdr:rowOff>
    </xdr:to>
    <xdr:sp macro="" textlink="">
      <xdr:nvSpPr>
        <xdr:cNvPr id="1259" name="Rectangle 1258">
          <a:extLst>
            <a:ext uri="{FF2B5EF4-FFF2-40B4-BE49-F238E27FC236}">
              <a16:creationId xmlns:a16="http://schemas.microsoft.com/office/drawing/2014/main" id="{00000000-0008-0000-1700-0000EB040000}"/>
            </a:ext>
          </a:extLst>
        </xdr:cNvPr>
        <xdr:cNvSpPr/>
      </xdr:nvSpPr>
      <xdr:spPr>
        <a:xfrm rot="16200000">
          <a:off x="20589024" y="20876974"/>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114</xdr:row>
      <xdr:rowOff>66674</xdr:rowOff>
    </xdr:from>
    <xdr:to>
      <xdr:col>79</xdr:col>
      <xdr:colOff>586740</xdr:colOff>
      <xdr:row>116</xdr:row>
      <xdr:rowOff>144779</xdr:rowOff>
    </xdr:to>
    <xdr:sp macro="" textlink="">
      <xdr:nvSpPr>
        <xdr:cNvPr id="1260" name="Rectangle 1259">
          <a:extLst>
            <a:ext uri="{FF2B5EF4-FFF2-40B4-BE49-F238E27FC236}">
              <a16:creationId xmlns:a16="http://schemas.microsoft.com/office/drawing/2014/main" id="{00000000-0008-0000-1700-0000EC040000}"/>
            </a:ext>
          </a:extLst>
        </xdr:cNvPr>
        <xdr:cNvSpPr/>
      </xdr:nvSpPr>
      <xdr:spPr>
        <a:xfrm>
          <a:off x="21301376" y="20624963"/>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117</xdr:row>
      <xdr:rowOff>22860</xdr:rowOff>
    </xdr:from>
    <xdr:to>
      <xdr:col>79</xdr:col>
      <xdr:colOff>601980</xdr:colOff>
      <xdr:row>119</xdr:row>
      <xdr:rowOff>22860</xdr:rowOff>
    </xdr:to>
    <xdr:sp macro="" textlink="">
      <xdr:nvSpPr>
        <xdr:cNvPr id="1261" name="Rectangle 1260">
          <a:extLst>
            <a:ext uri="{FF2B5EF4-FFF2-40B4-BE49-F238E27FC236}">
              <a16:creationId xmlns:a16="http://schemas.microsoft.com/office/drawing/2014/main" id="{00000000-0008-0000-1700-0000ED040000}"/>
            </a:ext>
          </a:extLst>
        </xdr:cNvPr>
        <xdr:cNvSpPr/>
      </xdr:nvSpPr>
      <xdr:spPr>
        <a:xfrm>
          <a:off x="21291851" y="21123190"/>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114</xdr:row>
      <xdr:rowOff>68580</xdr:rowOff>
    </xdr:from>
    <xdr:to>
      <xdr:col>80</xdr:col>
      <xdr:colOff>533400</xdr:colOff>
      <xdr:row>119</xdr:row>
      <xdr:rowOff>34290</xdr:rowOff>
    </xdr:to>
    <xdr:sp macro="" textlink="">
      <xdr:nvSpPr>
        <xdr:cNvPr id="1262" name="Rectangle 1261">
          <a:extLst>
            <a:ext uri="{FF2B5EF4-FFF2-40B4-BE49-F238E27FC236}">
              <a16:creationId xmlns:a16="http://schemas.microsoft.com/office/drawing/2014/main" id="{00000000-0008-0000-1700-0000EE040000}"/>
            </a:ext>
          </a:extLst>
        </xdr:cNvPr>
        <xdr:cNvSpPr/>
      </xdr:nvSpPr>
      <xdr:spPr>
        <a:xfrm rot="16200000">
          <a:off x="21983720" y="20840445"/>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115</xdr:row>
      <xdr:rowOff>112396</xdr:rowOff>
    </xdr:from>
    <xdr:to>
      <xdr:col>80</xdr:col>
      <xdr:colOff>182880</xdr:colOff>
      <xdr:row>115</xdr:row>
      <xdr:rowOff>114300</xdr:rowOff>
    </xdr:to>
    <xdr:cxnSp macro="">
      <xdr:nvCxnSpPr>
        <xdr:cNvPr id="1263" name="Straight Arrow Connector 1262">
          <a:extLst>
            <a:ext uri="{FF2B5EF4-FFF2-40B4-BE49-F238E27FC236}">
              <a16:creationId xmlns:a16="http://schemas.microsoft.com/office/drawing/2014/main" id="{00000000-0008-0000-1700-0000EF040000}"/>
            </a:ext>
          </a:extLst>
        </xdr:cNvPr>
        <xdr:cNvCxnSpPr/>
      </xdr:nvCxnSpPr>
      <xdr:spPr>
        <a:xfrm>
          <a:off x="21980793" y="2085136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115</xdr:row>
      <xdr:rowOff>99060</xdr:rowOff>
    </xdr:from>
    <xdr:to>
      <xdr:col>78</xdr:col>
      <xdr:colOff>533400</xdr:colOff>
      <xdr:row>115</xdr:row>
      <xdr:rowOff>100964</xdr:rowOff>
    </xdr:to>
    <xdr:cxnSp macro="">
      <xdr:nvCxnSpPr>
        <xdr:cNvPr id="1264" name="Straight Arrow Connector 1263">
          <a:extLst>
            <a:ext uri="{FF2B5EF4-FFF2-40B4-BE49-F238E27FC236}">
              <a16:creationId xmlns:a16="http://schemas.microsoft.com/office/drawing/2014/main" id="{00000000-0008-0000-1700-0000F0040000}"/>
            </a:ext>
          </a:extLst>
        </xdr:cNvPr>
        <xdr:cNvCxnSpPr/>
      </xdr:nvCxnSpPr>
      <xdr:spPr>
        <a:xfrm>
          <a:off x="21108971" y="20838029"/>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116</xdr:row>
      <xdr:rowOff>106680</xdr:rowOff>
    </xdr:from>
    <xdr:to>
      <xdr:col>78</xdr:col>
      <xdr:colOff>68580</xdr:colOff>
      <xdr:row>116</xdr:row>
      <xdr:rowOff>108584</xdr:rowOff>
    </xdr:to>
    <xdr:cxnSp macro="">
      <xdr:nvCxnSpPr>
        <xdr:cNvPr id="1265" name="Straight Arrow Connector 1264">
          <a:extLst>
            <a:ext uri="{FF2B5EF4-FFF2-40B4-BE49-F238E27FC236}">
              <a16:creationId xmlns:a16="http://schemas.microsoft.com/office/drawing/2014/main" id="{00000000-0008-0000-1700-0000F1040000}"/>
            </a:ext>
          </a:extLst>
        </xdr:cNvPr>
        <xdr:cNvCxnSpPr/>
      </xdr:nvCxnSpPr>
      <xdr:spPr>
        <a:xfrm>
          <a:off x="20641009" y="21026329"/>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116</xdr:row>
      <xdr:rowOff>53340</xdr:rowOff>
    </xdr:from>
    <xdr:to>
      <xdr:col>79</xdr:col>
      <xdr:colOff>182880</xdr:colOff>
      <xdr:row>117</xdr:row>
      <xdr:rowOff>137160</xdr:rowOff>
    </xdr:to>
    <xdr:cxnSp macro="">
      <xdr:nvCxnSpPr>
        <xdr:cNvPr id="1266" name="Straight Arrow Connector 1265">
          <a:extLst>
            <a:ext uri="{FF2B5EF4-FFF2-40B4-BE49-F238E27FC236}">
              <a16:creationId xmlns:a16="http://schemas.microsoft.com/office/drawing/2014/main" id="{00000000-0008-0000-1700-0000F2040000}"/>
            </a:ext>
          </a:extLst>
        </xdr:cNvPr>
        <xdr:cNvCxnSpPr/>
      </xdr:nvCxnSpPr>
      <xdr:spPr>
        <a:xfrm>
          <a:off x="21668373" y="20972989"/>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118</xdr:row>
      <xdr:rowOff>22860</xdr:rowOff>
    </xdr:from>
    <xdr:to>
      <xdr:col>80</xdr:col>
      <xdr:colOff>198120</xdr:colOff>
      <xdr:row>118</xdr:row>
      <xdr:rowOff>24764</xdr:rowOff>
    </xdr:to>
    <xdr:cxnSp macro="">
      <xdr:nvCxnSpPr>
        <xdr:cNvPr id="1267" name="Straight Arrow Connector 1266">
          <a:extLst>
            <a:ext uri="{FF2B5EF4-FFF2-40B4-BE49-F238E27FC236}">
              <a16:creationId xmlns:a16="http://schemas.microsoft.com/office/drawing/2014/main" id="{00000000-0008-0000-1700-0000F3040000}"/>
            </a:ext>
          </a:extLst>
        </xdr:cNvPr>
        <xdr:cNvCxnSpPr/>
      </xdr:nvCxnSpPr>
      <xdr:spPr>
        <a:xfrm>
          <a:off x="21996033" y="21303870"/>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116</xdr:row>
      <xdr:rowOff>7620</xdr:rowOff>
    </xdr:from>
    <xdr:to>
      <xdr:col>81</xdr:col>
      <xdr:colOff>381000</xdr:colOff>
      <xdr:row>116</xdr:row>
      <xdr:rowOff>152400</xdr:rowOff>
    </xdr:to>
    <xdr:sp macro="" textlink="">
      <xdr:nvSpPr>
        <xdr:cNvPr id="1268" name="Right Arrow 1267">
          <a:extLst>
            <a:ext uri="{FF2B5EF4-FFF2-40B4-BE49-F238E27FC236}">
              <a16:creationId xmlns:a16="http://schemas.microsoft.com/office/drawing/2014/main" id="{00000000-0008-0000-1700-0000F4040000}"/>
            </a:ext>
          </a:extLst>
        </xdr:cNvPr>
        <xdr:cNvSpPr/>
      </xdr:nvSpPr>
      <xdr:spPr>
        <a:xfrm>
          <a:off x="22718598" y="20927269"/>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439917</xdr:colOff>
      <xdr:row>117</xdr:row>
      <xdr:rowOff>47134</xdr:rowOff>
    </xdr:from>
    <xdr:to>
      <xdr:col>74</xdr:col>
      <xdr:colOff>554217</xdr:colOff>
      <xdr:row>119</xdr:row>
      <xdr:rowOff>159234</xdr:rowOff>
    </xdr:to>
    <xdr:sp macro="" textlink="">
      <xdr:nvSpPr>
        <xdr:cNvPr id="1269" name="Flowchart: Document 1268">
          <a:extLst>
            <a:ext uri="{FF2B5EF4-FFF2-40B4-BE49-F238E27FC236}">
              <a16:creationId xmlns:a16="http://schemas.microsoft.com/office/drawing/2014/main" id="{00000000-0008-0000-1700-0000F5040000}"/>
            </a:ext>
          </a:extLst>
        </xdr:cNvPr>
        <xdr:cNvSpPr/>
      </xdr:nvSpPr>
      <xdr:spPr>
        <a:xfrm>
          <a:off x="18256577" y="21147464"/>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73</xdr:col>
      <xdr:colOff>212103</xdr:colOff>
      <xdr:row>118</xdr:row>
      <xdr:rowOff>7855</xdr:rowOff>
    </xdr:from>
    <xdr:to>
      <xdr:col>73</xdr:col>
      <xdr:colOff>534186</xdr:colOff>
      <xdr:row>118</xdr:row>
      <xdr:rowOff>142816</xdr:rowOff>
    </xdr:to>
    <xdr:sp macro="" textlink="">
      <xdr:nvSpPr>
        <xdr:cNvPr id="1270" name="Right Arrow 1269">
          <a:extLst>
            <a:ext uri="{FF2B5EF4-FFF2-40B4-BE49-F238E27FC236}">
              <a16:creationId xmlns:a16="http://schemas.microsoft.com/office/drawing/2014/main" id="{00000000-0008-0000-1700-0000F6040000}"/>
            </a:ext>
          </a:extLst>
        </xdr:cNvPr>
        <xdr:cNvSpPr/>
      </xdr:nvSpPr>
      <xdr:spPr>
        <a:xfrm>
          <a:off x="18028763" y="21288865"/>
          <a:ext cx="322083"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479197</xdr:colOff>
      <xdr:row>118</xdr:row>
      <xdr:rowOff>0</xdr:rowOff>
    </xdr:from>
    <xdr:to>
      <xdr:col>77</xdr:col>
      <xdr:colOff>47134</xdr:colOff>
      <xdr:row>118</xdr:row>
      <xdr:rowOff>127340</xdr:rowOff>
    </xdr:to>
    <xdr:sp macro="" textlink="">
      <xdr:nvSpPr>
        <xdr:cNvPr id="1271" name="Right Arrow 1270">
          <a:extLst>
            <a:ext uri="{FF2B5EF4-FFF2-40B4-BE49-F238E27FC236}">
              <a16:creationId xmlns:a16="http://schemas.microsoft.com/office/drawing/2014/main" id="{00000000-0008-0000-1700-0000F7040000}"/>
            </a:ext>
          </a:extLst>
        </xdr:cNvPr>
        <xdr:cNvSpPr/>
      </xdr:nvSpPr>
      <xdr:spPr>
        <a:xfrm>
          <a:off x="18908599" y="21281010"/>
          <a:ext cx="1406164" cy="1273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78557</xdr:colOff>
      <xdr:row>115</xdr:row>
      <xdr:rowOff>164969</xdr:rowOff>
    </xdr:from>
    <xdr:to>
      <xdr:col>75</xdr:col>
      <xdr:colOff>459557</xdr:colOff>
      <xdr:row>120</xdr:row>
      <xdr:rowOff>170154</xdr:rowOff>
    </xdr:to>
    <xdr:sp macro="" textlink="">
      <xdr:nvSpPr>
        <xdr:cNvPr id="1272" name="Rectangle 1271">
          <a:extLst>
            <a:ext uri="{FF2B5EF4-FFF2-40B4-BE49-F238E27FC236}">
              <a16:creationId xmlns:a16="http://schemas.microsoft.com/office/drawing/2014/main" id="{00000000-0008-0000-1700-0000F8040000}"/>
            </a:ext>
          </a:extLst>
        </xdr:cNvPr>
        <xdr:cNvSpPr/>
      </xdr:nvSpPr>
      <xdr:spPr>
        <a:xfrm rot="16200000">
          <a:off x="18856907" y="21167732"/>
          <a:ext cx="908587"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75</xdr:col>
      <xdr:colOff>542041</xdr:colOff>
      <xdr:row>117</xdr:row>
      <xdr:rowOff>47134</xdr:rowOff>
    </xdr:from>
    <xdr:to>
      <xdr:col>76</xdr:col>
      <xdr:colOff>465841</xdr:colOff>
      <xdr:row>119</xdr:row>
      <xdr:rowOff>159234</xdr:rowOff>
    </xdr:to>
    <xdr:sp macro="" textlink="">
      <xdr:nvSpPr>
        <xdr:cNvPr id="1273" name="Flowchart: Document 1272">
          <a:extLst>
            <a:ext uri="{FF2B5EF4-FFF2-40B4-BE49-F238E27FC236}">
              <a16:creationId xmlns:a16="http://schemas.microsoft.com/office/drawing/2014/main" id="{00000000-0008-0000-1700-0000F9040000}"/>
            </a:ext>
          </a:extLst>
        </xdr:cNvPr>
        <xdr:cNvSpPr/>
      </xdr:nvSpPr>
      <xdr:spPr>
        <a:xfrm>
          <a:off x="19584185" y="21147464"/>
          <a:ext cx="5365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71</xdr:col>
      <xdr:colOff>68580</xdr:colOff>
      <xdr:row>131</xdr:row>
      <xdr:rowOff>22860</xdr:rowOff>
    </xdr:from>
    <xdr:to>
      <xdr:col>73</xdr:col>
      <xdr:colOff>327660</xdr:colOff>
      <xdr:row>137</xdr:row>
      <xdr:rowOff>175260</xdr:rowOff>
    </xdr:to>
    <xdr:sp macro="" textlink="">
      <xdr:nvSpPr>
        <xdr:cNvPr id="1218" name="Rectangle 1217">
          <a:extLst>
            <a:ext uri="{FF2B5EF4-FFF2-40B4-BE49-F238E27FC236}">
              <a16:creationId xmlns:a16="http://schemas.microsoft.com/office/drawing/2014/main" id="{00000000-0008-0000-1700-0000C2040000}"/>
            </a:ext>
          </a:extLst>
        </xdr:cNvPr>
        <xdr:cNvSpPr/>
      </xdr:nvSpPr>
      <xdr:spPr>
        <a:xfrm>
          <a:off x="16895425" y="23660571"/>
          <a:ext cx="124889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131</xdr:row>
      <xdr:rowOff>0</xdr:rowOff>
    </xdr:from>
    <xdr:to>
      <xdr:col>80</xdr:col>
      <xdr:colOff>586740</xdr:colOff>
      <xdr:row>137</xdr:row>
      <xdr:rowOff>144780</xdr:rowOff>
    </xdr:to>
    <xdr:sp macro="" textlink="">
      <xdr:nvSpPr>
        <xdr:cNvPr id="1219" name="Rectangle 1218">
          <a:extLst>
            <a:ext uri="{FF2B5EF4-FFF2-40B4-BE49-F238E27FC236}">
              <a16:creationId xmlns:a16="http://schemas.microsoft.com/office/drawing/2014/main" id="{00000000-0008-0000-1700-0000C3040000}"/>
            </a:ext>
          </a:extLst>
        </xdr:cNvPr>
        <xdr:cNvSpPr/>
      </xdr:nvSpPr>
      <xdr:spPr>
        <a:xfrm>
          <a:off x="20241627" y="23637711"/>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131</xdr:row>
      <xdr:rowOff>114300</xdr:rowOff>
    </xdr:from>
    <xdr:to>
      <xdr:col>82</xdr:col>
      <xdr:colOff>533400</xdr:colOff>
      <xdr:row>137</xdr:row>
      <xdr:rowOff>137160</xdr:rowOff>
    </xdr:to>
    <xdr:sp macro="" textlink="">
      <xdr:nvSpPr>
        <xdr:cNvPr id="1220" name="Flowchart: Magnetic Disk 1219">
          <a:extLst>
            <a:ext uri="{FF2B5EF4-FFF2-40B4-BE49-F238E27FC236}">
              <a16:creationId xmlns:a16="http://schemas.microsoft.com/office/drawing/2014/main" id="{00000000-0008-0000-1700-0000C4040000}"/>
            </a:ext>
          </a:extLst>
        </xdr:cNvPr>
        <xdr:cNvSpPr/>
      </xdr:nvSpPr>
      <xdr:spPr>
        <a:xfrm>
          <a:off x="23023398" y="23752011"/>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71</xdr:col>
      <xdr:colOff>211455</xdr:colOff>
      <xdr:row>132</xdr:row>
      <xdr:rowOff>85725</xdr:rowOff>
    </xdr:from>
    <xdr:to>
      <xdr:col>73</xdr:col>
      <xdr:colOff>161925</xdr:colOff>
      <xdr:row>134</xdr:row>
      <xdr:rowOff>85725</xdr:rowOff>
    </xdr:to>
    <xdr:sp macro="" textlink="">
      <xdr:nvSpPr>
        <xdr:cNvPr id="1221" name="Rectangle 1220">
          <a:extLst>
            <a:ext uri="{FF2B5EF4-FFF2-40B4-BE49-F238E27FC236}">
              <a16:creationId xmlns:a16="http://schemas.microsoft.com/office/drawing/2014/main" id="{00000000-0008-0000-1700-0000C5040000}"/>
            </a:ext>
          </a:extLst>
        </xdr:cNvPr>
        <xdr:cNvSpPr/>
      </xdr:nvSpPr>
      <xdr:spPr>
        <a:xfrm>
          <a:off x="17038300" y="23904117"/>
          <a:ext cx="940285"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71</xdr:col>
      <xdr:colOff>222885</xdr:colOff>
      <xdr:row>134</xdr:row>
      <xdr:rowOff>173355</xdr:rowOff>
    </xdr:from>
    <xdr:to>
      <xdr:col>73</xdr:col>
      <xdr:colOff>173355</xdr:colOff>
      <xdr:row>137</xdr:row>
      <xdr:rowOff>112395</xdr:rowOff>
    </xdr:to>
    <xdr:sp macro="" textlink="">
      <xdr:nvSpPr>
        <xdr:cNvPr id="1222" name="Rectangle 1221">
          <a:extLst>
            <a:ext uri="{FF2B5EF4-FFF2-40B4-BE49-F238E27FC236}">
              <a16:creationId xmlns:a16="http://schemas.microsoft.com/office/drawing/2014/main" id="{00000000-0008-0000-1700-0000C6040000}"/>
            </a:ext>
          </a:extLst>
        </xdr:cNvPr>
        <xdr:cNvSpPr/>
      </xdr:nvSpPr>
      <xdr:spPr>
        <a:xfrm>
          <a:off x="17049730" y="24353108"/>
          <a:ext cx="940285" cy="4810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72</xdr:col>
      <xdr:colOff>259080</xdr:colOff>
      <xdr:row>133</xdr:row>
      <xdr:rowOff>152400</xdr:rowOff>
    </xdr:from>
    <xdr:to>
      <xdr:col>72</xdr:col>
      <xdr:colOff>396240</xdr:colOff>
      <xdr:row>135</xdr:row>
      <xdr:rowOff>91440</xdr:rowOff>
    </xdr:to>
    <xdr:sp macro="" textlink="">
      <xdr:nvSpPr>
        <xdr:cNvPr id="1223" name="Right Arrow 1222">
          <a:extLst>
            <a:ext uri="{FF2B5EF4-FFF2-40B4-BE49-F238E27FC236}">
              <a16:creationId xmlns:a16="http://schemas.microsoft.com/office/drawing/2014/main" id="{00000000-0008-0000-1700-0000C7040000}"/>
            </a:ext>
          </a:extLst>
        </xdr:cNvPr>
        <xdr:cNvSpPr/>
      </xdr:nvSpPr>
      <xdr:spPr>
        <a:xfrm rot="5400000">
          <a:off x="17381377" y="24233093"/>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132</xdr:row>
      <xdr:rowOff>60960</xdr:rowOff>
    </xdr:from>
    <xdr:to>
      <xdr:col>77</xdr:col>
      <xdr:colOff>457200</xdr:colOff>
      <xdr:row>137</xdr:row>
      <xdr:rowOff>26670</xdr:rowOff>
    </xdr:to>
    <xdr:sp macro="" textlink="">
      <xdr:nvSpPr>
        <xdr:cNvPr id="1224" name="Rectangle 1223">
          <a:extLst>
            <a:ext uri="{FF2B5EF4-FFF2-40B4-BE49-F238E27FC236}">
              <a16:creationId xmlns:a16="http://schemas.microsoft.com/office/drawing/2014/main" id="{00000000-0008-0000-1700-0000C8040000}"/>
            </a:ext>
          </a:extLst>
        </xdr:cNvPr>
        <xdr:cNvSpPr/>
      </xdr:nvSpPr>
      <xdr:spPr>
        <a:xfrm rot="16200000">
          <a:off x="20107393" y="24131028"/>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132</xdr:row>
      <xdr:rowOff>68580</xdr:rowOff>
    </xdr:from>
    <xdr:to>
      <xdr:col>78</xdr:col>
      <xdr:colOff>327660</xdr:colOff>
      <xdr:row>137</xdr:row>
      <xdr:rowOff>34290</xdr:rowOff>
    </xdr:to>
    <xdr:sp macro="" textlink="">
      <xdr:nvSpPr>
        <xdr:cNvPr id="1225" name="Rectangle 1224">
          <a:extLst>
            <a:ext uri="{FF2B5EF4-FFF2-40B4-BE49-F238E27FC236}">
              <a16:creationId xmlns:a16="http://schemas.microsoft.com/office/drawing/2014/main" id="{00000000-0008-0000-1700-0000C9040000}"/>
            </a:ext>
          </a:extLst>
        </xdr:cNvPr>
        <xdr:cNvSpPr/>
      </xdr:nvSpPr>
      <xdr:spPr>
        <a:xfrm rot="16200000">
          <a:off x="20589024" y="24137077"/>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132</xdr:row>
      <xdr:rowOff>66674</xdr:rowOff>
    </xdr:from>
    <xdr:to>
      <xdr:col>79</xdr:col>
      <xdr:colOff>586740</xdr:colOff>
      <xdr:row>134</xdr:row>
      <xdr:rowOff>144779</xdr:rowOff>
    </xdr:to>
    <xdr:sp macro="" textlink="">
      <xdr:nvSpPr>
        <xdr:cNvPr id="1226" name="Rectangle 1225">
          <a:extLst>
            <a:ext uri="{FF2B5EF4-FFF2-40B4-BE49-F238E27FC236}">
              <a16:creationId xmlns:a16="http://schemas.microsoft.com/office/drawing/2014/main" id="{00000000-0008-0000-1700-0000CA040000}"/>
            </a:ext>
          </a:extLst>
        </xdr:cNvPr>
        <xdr:cNvSpPr/>
      </xdr:nvSpPr>
      <xdr:spPr>
        <a:xfrm>
          <a:off x="21301376" y="23885066"/>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135</xdr:row>
      <xdr:rowOff>22860</xdr:rowOff>
    </xdr:from>
    <xdr:to>
      <xdr:col>79</xdr:col>
      <xdr:colOff>601980</xdr:colOff>
      <xdr:row>137</xdr:row>
      <xdr:rowOff>22860</xdr:rowOff>
    </xdr:to>
    <xdr:sp macro="" textlink="">
      <xdr:nvSpPr>
        <xdr:cNvPr id="1227" name="Rectangle 1226">
          <a:extLst>
            <a:ext uri="{FF2B5EF4-FFF2-40B4-BE49-F238E27FC236}">
              <a16:creationId xmlns:a16="http://schemas.microsoft.com/office/drawing/2014/main" id="{00000000-0008-0000-1700-0000CB040000}"/>
            </a:ext>
          </a:extLst>
        </xdr:cNvPr>
        <xdr:cNvSpPr/>
      </xdr:nvSpPr>
      <xdr:spPr>
        <a:xfrm>
          <a:off x="21291851" y="24383293"/>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132</xdr:row>
      <xdr:rowOff>68580</xdr:rowOff>
    </xdr:from>
    <xdr:to>
      <xdr:col>80</xdr:col>
      <xdr:colOff>533400</xdr:colOff>
      <xdr:row>137</xdr:row>
      <xdr:rowOff>34290</xdr:rowOff>
    </xdr:to>
    <xdr:sp macro="" textlink="">
      <xdr:nvSpPr>
        <xdr:cNvPr id="1228" name="Rectangle 1227">
          <a:extLst>
            <a:ext uri="{FF2B5EF4-FFF2-40B4-BE49-F238E27FC236}">
              <a16:creationId xmlns:a16="http://schemas.microsoft.com/office/drawing/2014/main" id="{00000000-0008-0000-1700-0000CC040000}"/>
            </a:ext>
          </a:extLst>
        </xdr:cNvPr>
        <xdr:cNvSpPr/>
      </xdr:nvSpPr>
      <xdr:spPr>
        <a:xfrm rot="16200000">
          <a:off x="21983720" y="24100548"/>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133</xdr:row>
      <xdr:rowOff>112396</xdr:rowOff>
    </xdr:from>
    <xdr:to>
      <xdr:col>80</xdr:col>
      <xdr:colOff>182880</xdr:colOff>
      <xdr:row>133</xdr:row>
      <xdr:rowOff>114300</xdr:rowOff>
    </xdr:to>
    <xdr:cxnSp macro="">
      <xdr:nvCxnSpPr>
        <xdr:cNvPr id="1229" name="Straight Arrow Connector 1228">
          <a:extLst>
            <a:ext uri="{FF2B5EF4-FFF2-40B4-BE49-F238E27FC236}">
              <a16:creationId xmlns:a16="http://schemas.microsoft.com/office/drawing/2014/main" id="{00000000-0008-0000-1700-0000CD040000}"/>
            </a:ext>
          </a:extLst>
        </xdr:cNvPr>
        <xdr:cNvCxnSpPr/>
      </xdr:nvCxnSpPr>
      <xdr:spPr>
        <a:xfrm>
          <a:off x="21980793" y="2411146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133</xdr:row>
      <xdr:rowOff>99060</xdr:rowOff>
    </xdr:from>
    <xdr:to>
      <xdr:col>78</xdr:col>
      <xdr:colOff>533400</xdr:colOff>
      <xdr:row>133</xdr:row>
      <xdr:rowOff>100964</xdr:rowOff>
    </xdr:to>
    <xdr:cxnSp macro="">
      <xdr:nvCxnSpPr>
        <xdr:cNvPr id="1230" name="Straight Arrow Connector 1229">
          <a:extLst>
            <a:ext uri="{FF2B5EF4-FFF2-40B4-BE49-F238E27FC236}">
              <a16:creationId xmlns:a16="http://schemas.microsoft.com/office/drawing/2014/main" id="{00000000-0008-0000-1700-0000CE040000}"/>
            </a:ext>
          </a:extLst>
        </xdr:cNvPr>
        <xdr:cNvCxnSpPr/>
      </xdr:nvCxnSpPr>
      <xdr:spPr>
        <a:xfrm>
          <a:off x="21108971" y="24098132"/>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134</xdr:row>
      <xdr:rowOff>106680</xdr:rowOff>
    </xdr:from>
    <xdr:to>
      <xdr:col>78</xdr:col>
      <xdr:colOff>68580</xdr:colOff>
      <xdr:row>134</xdr:row>
      <xdr:rowOff>108584</xdr:rowOff>
    </xdr:to>
    <xdr:cxnSp macro="">
      <xdr:nvCxnSpPr>
        <xdr:cNvPr id="1231" name="Straight Arrow Connector 1230">
          <a:extLst>
            <a:ext uri="{FF2B5EF4-FFF2-40B4-BE49-F238E27FC236}">
              <a16:creationId xmlns:a16="http://schemas.microsoft.com/office/drawing/2014/main" id="{00000000-0008-0000-1700-0000CF040000}"/>
            </a:ext>
          </a:extLst>
        </xdr:cNvPr>
        <xdr:cNvCxnSpPr/>
      </xdr:nvCxnSpPr>
      <xdr:spPr>
        <a:xfrm>
          <a:off x="20641009" y="2428643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134</xdr:row>
      <xdr:rowOff>53340</xdr:rowOff>
    </xdr:from>
    <xdr:to>
      <xdr:col>79</xdr:col>
      <xdr:colOff>182880</xdr:colOff>
      <xdr:row>135</xdr:row>
      <xdr:rowOff>137160</xdr:rowOff>
    </xdr:to>
    <xdr:cxnSp macro="">
      <xdr:nvCxnSpPr>
        <xdr:cNvPr id="1232" name="Straight Arrow Connector 1231">
          <a:extLst>
            <a:ext uri="{FF2B5EF4-FFF2-40B4-BE49-F238E27FC236}">
              <a16:creationId xmlns:a16="http://schemas.microsoft.com/office/drawing/2014/main" id="{00000000-0008-0000-1700-0000D0040000}"/>
            </a:ext>
          </a:extLst>
        </xdr:cNvPr>
        <xdr:cNvCxnSpPr/>
      </xdr:nvCxnSpPr>
      <xdr:spPr>
        <a:xfrm>
          <a:off x="21668373" y="24233093"/>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136</xdr:row>
      <xdr:rowOff>22860</xdr:rowOff>
    </xdr:from>
    <xdr:to>
      <xdr:col>80</xdr:col>
      <xdr:colOff>198120</xdr:colOff>
      <xdr:row>136</xdr:row>
      <xdr:rowOff>24764</xdr:rowOff>
    </xdr:to>
    <xdr:cxnSp macro="">
      <xdr:nvCxnSpPr>
        <xdr:cNvPr id="1233" name="Straight Arrow Connector 1232">
          <a:extLst>
            <a:ext uri="{FF2B5EF4-FFF2-40B4-BE49-F238E27FC236}">
              <a16:creationId xmlns:a16="http://schemas.microsoft.com/office/drawing/2014/main" id="{00000000-0008-0000-1700-0000D1040000}"/>
            </a:ext>
          </a:extLst>
        </xdr:cNvPr>
        <xdr:cNvCxnSpPr/>
      </xdr:nvCxnSpPr>
      <xdr:spPr>
        <a:xfrm>
          <a:off x="21996033" y="2456397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134</xdr:row>
      <xdr:rowOff>7620</xdr:rowOff>
    </xdr:from>
    <xdr:to>
      <xdr:col>81</xdr:col>
      <xdr:colOff>381000</xdr:colOff>
      <xdr:row>134</xdr:row>
      <xdr:rowOff>152400</xdr:rowOff>
    </xdr:to>
    <xdr:sp macro="" textlink="">
      <xdr:nvSpPr>
        <xdr:cNvPr id="1234" name="Right Arrow 1233">
          <a:extLst>
            <a:ext uri="{FF2B5EF4-FFF2-40B4-BE49-F238E27FC236}">
              <a16:creationId xmlns:a16="http://schemas.microsoft.com/office/drawing/2014/main" id="{00000000-0008-0000-1700-0000D2040000}"/>
            </a:ext>
          </a:extLst>
        </xdr:cNvPr>
        <xdr:cNvSpPr/>
      </xdr:nvSpPr>
      <xdr:spPr>
        <a:xfrm>
          <a:off x="22718598" y="24187373"/>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282803</xdr:colOff>
      <xdr:row>135</xdr:row>
      <xdr:rowOff>54990</xdr:rowOff>
    </xdr:from>
    <xdr:to>
      <xdr:col>75</xdr:col>
      <xdr:colOff>397103</xdr:colOff>
      <xdr:row>137</xdr:row>
      <xdr:rowOff>167090</xdr:rowOff>
    </xdr:to>
    <xdr:sp macro="" textlink="">
      <xdr:nvSpPr>
        <xdr:cNvPr id="1274" name="Flowchart: Document 1273">
          <a:extLst>
            <a:ext uri="{FF2B5EF4-FFF2-40B4-BE49-F238E27FC236}">
              <a16:creationId xmlns:a16="http://schemas.microsoft.com/office/drawing/2014/main" id="{00000000-0008-0000-1700-0000FA040000}"/>
            </a:ext>
          </a:extLst>
        </xdr:cNvPr>
        <xdr:cNvSpPr/>
      </xdr:nvSpPr>
      <xdr:spPr>
        <a:xfrm>
          <a:off x="18712205" y="24415423"/>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73</xdr:col>
      <xdr:colOff>212103</xdr:colOff>
      <xdr:row>135</xdr:row>
      <xdr:rowOff>172826</xdr:rowOff>
    </xdr:from>
    <xdr:to>
      <xdr:col>74</xdr:col>
      <xdr:colOff>345650</xdr:colOff>
      <xdr:row>136</xdr:row>
      <xdr:rowOff>142817</xdr:rowOff>
    </xdr:to>
    <xdr:sp macro="" textlink="">
      <xdr:nvSpPr>
        <xdr:cNvPr id="1275" name="Right Arrow 1274">
          <a:extLst>
            <a:ext uri="{FF2B5EF4-FFF2-40B4-BE49-F238E27FC236}">
              <a16:creationId xmlns:a16="http://schemas.microsoft.com/office/drawing/2014/main" id="{00000000-0008-0000-1700-0000FB040000}"/>
            </a:ext>
          </a:extLst>
        </xdr:cNvPr>
        <xdr:cNvSpPr/>
      </xdr:nvSpPr>
      <xdr:spPr>
        <a:xfrm>
          <a:off x="18028763" y="24533259"/>
          <a:ext cx="746289" cy="15067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290660</xdr:colOff>
      <xdr:row>131</xdr:row>
      <xdr:rowOff>86412</xdr:rowOff>
    </xdr:from>
    <xdr:to>
      <xdr:col>75</xdr:col>
      <xdr:colOff>404960</xdr:colOff>
      <xdr:row>134</xdr:row>
      <xdr:rowOff>170233</xdr:rowOff>
    </xdr:to>
    <xdr:sp macro="" textlink="">
      <xdr:nvSpPr>
        <xdr:cNvPr id="1276" name="Flowchart: Document 1275">
          <a:extLst>
            <a:ext uri="{FF2B5EF4-FFF2-40B4-BE49-F238E27FC236}">
              <a16:creationId xmlns:a16="http://schemas.microsoft.com/office/drawing/2014/main" id="{00000000-0008-0000-1700-0000FC040000}"/>
            </a:ext>
          </a:extLst>
        </xdr:cNvPr>
        <xdr:cNvSpPr/>
      </xdr:nvSpPr>
      <xdr:spPr>
        <a:xfrm>
          <a:off x="18720062" y="23724123"/>
          <a:ext cx="727042" cy="625863"/>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***.TXT</a:t>
          </a:r>
        </a:p>
        <a:p>
          <a:pPr algn="ctr"/>
          <a:r>
            <a:rPr lang="en-US" sz="800"/>
            <a:t> (+ Event)</a:t>
          </a:r>
        </a:p>
      </xdr:txBody>
    </xdr:sp>
    <xdr:clientData/>
  </xdr:twoCellAnchor>
  <xdr:twoCellAnchor>
    <xdr:from>
      <xdr:col>74</xdr:col>
      <xdr:colOff>573465</xdr:colOff>
      <xdr:row>134</xdr:row>
      <xdr:rowOff>54990</xdr:rowOff>
    </xdr:from>
    <xdr:to>
      <xdr:col>75</xdr:col>
      <xdr:colOff>110923</xdr:colOff>
      <xdr:row>135</xdr:row>
      <xdr:rowOff>136533</xdr:rowOff>
    </xdr:to>
    <xdr:sp macro="" textlink="">
      <xdr:nvSpPr>
        <xdr:cNvPr id="1277" name="Right Arrow 1276">
          <a:extLst>
            <a:ext uri="{FF2B5EF4-FFF2-40B4-BE49-F238E27FC236}">
              <a16:creationId xmlns:a16="http://schemas.microsoft.com/office/drawing/2014/main" id="{00000000-0008-0000-1700-0000FD040000}"/>
            </a:ext>
          </a:extLst>
        </xdr:cNvPr>
        <xdr:cNvSpPr/>
      </xdr:nvSpPr>
      <xdr:spPr>
        <a:xfrm rot="16200000">
          <a:off x="18946855" y="24290755"/>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196392</xdr:colOff>
      <xdr:row>133</xdr:row>
      <xdr:rowOff>47134</xdr:rowOff>
    </xdr:from>
    <xdr:to>
      <xdr:col>74</xdr:col>
      <xdr:colOff>345650</xdr:colOff>
      <xdr:row>134</xdr:row>
      <xdr:rowOff>7856</xdr:rowOff>
    </xdr:to>
    <xdr:sp macro="" textlink="">
      <xdr:nvSpPr>
        <xdr:cNvPr id="1278" name="Right Arrow 1277">
          <a:extLst>
            <a:ext uri="{FF2B5EF4-FFF2-40B4-BE49-F238E27FC236}">
              <a16:creationId xmlns:a16="http://schemas.microsoft.com/office/drawing/2014/main" id="{00000000-0008-0000-1700-0000FE040000}"/>
            </a:ext>
          </a:extLst>
        </xdr:cNvPr>
        <xdr:cNvSpPr/>
      </xdr:nvSpPr>
      <xdr:spPr>
        <a:xfrm>
          <a:off x="18013052" y="24046206"/>
          <a:ext cx="762000" cy="1414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329938</xdr:colOff>
      <xdr:row>133</xdr:row>
      <xdr:rowOff>15712</xdr:rowOff>
    </xdr:from>
    <xdr:to>
      <xdr:col>77</xdr:col>
      <xdr:colOff>62845</xdr:colOff>
      <xdr:row>133</xdr:row>
      <xdr:rowOff>166934</xdr:rowOff>
    </xdr:to>
    <xdr:sp macro="" textlink="">
      <xdr:nvSpPr>
        <xdr:cNvPr id="1279" name="Right Arrow 1278">
          <a:extLst>
            <a:ext uri="{FF2B5EF4-FFF2-40B4-BE49-F238E27FC236}">
              <a16:creationId xmlns:a16="http://schemas.microsoft.com/office/drawing/2014/main" id="{00000000-0008-0000-1700-0000FF040000}"/>
            </a:ext>
          </a:extLst>
        </xdr:cNvPr>
        <xdr:cNvSpPr/>
      </xdr:nvSpPr>
      <xdr:spPr>
        <a:xfrm>
          <a:off x="19372082" y="24014784"/>
          <a:ext cx="958392" cy="15122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15240</xdr:colOff>
      <xdr:row>2</xdr:row>
      <xdr:rowOff>15240</xdr:rowOff>
    </xdr:from>
    <xdr:to>
      <xdr:col>87</xdr:col>
      <xdr:colOff>586740</xdr:colOff>
      <xdr:row>8</xdr:row>
      <xdr:rowOff>167640</xdr:rowOff>
    </xdr:to>
    <xdr:sp macro="" textlink="">
      <xdr:nvSpPr>
        <xdr:cNvPr id="1280" name="Rectangle 1279">
          <a:extLst>
            <a:ext uri="{FF2B5EF4-FFF2-40B4-BE49-F238E27FC236}">
              <a16:creationId xmlns:a16="http://schemas.microsoft.com/office/drawing/2014/main" id="{00000000-0008-0000-1700-000000050000}"/>
            </a:ext>
          </a:extLst>
        </xdr:cNvPr>
        <xdr:cNvSpPr/>
      </xdr:nvSpPr>
      <xdr:spPr>
        <a:xfrm>
          <a:off x="1264920" y="1213104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87</xdr:col>
      <xdr:colOff>99060</xdr:colOff>
      <xdr:row>3</xdr:row>
      <xdr:rowOff>68580</xdr:rowOff>
    </xdr:from>
    <xdr:to>
      <xdr:col>87</xdr:col>
      <xdr:colOff>464820</xdr:colOff>
      <xdr:row>8</xdr:row>
      <xdr:rowOff>34290</xdr:rowOff>
    </xdr:to>
    <xdr:sp macro="" textlink="">
      <xdr:nvSpPr>
        <xdr:cNvPr id="1281" name="Rectangle 1280">
          <a:extLst>
            <a:ext uri="{FF2B5EF4-FFF2-40B4-BE49-F238E27FC236}">
              <a16:creationId xmlns:a16="http://schemas.microsoft.com/office/drawing/2014/main" id="{00000000-0008-0000-1700-000001050000}"/>
            </a:ext>
          </a:extLst>
        </xdr:cNvPr>
        <xdr:cNvSpPr/>
      </xdr:nvSpPr>
      <xdr:spPr>
        <a:xfrm rot="16200000">
          <a:off x="1091565" y="1262443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91</xdr:col>
      <xdr:colOff>281940</xdr:colOff>
      <xdr:row>4</xdr:row>
      <xdr:rowOff>121920</xdr:rowOff>
    </xdr:from>
    <xdr:to>
      <xdr:col>92</xdr:col>
      <xdr:colOff>396240</xdr:colOff>
      <xdr:row>7</xdr:row>
      <xdr:rowOff>53340</xdr:rowOff>
    </xdr:to>
    <xdr:sp macro="" textlink="">
      <xdr:nvSpPr>
        <xdr:cNvPr id="1282" name="Flowchart: Document 1281">
          <a:extLst>
            <a:ext uri="{FF2B5EF4-FFF2-40B4-BE49-F238E27FC236}">
              <a16:creationId xmlns:a16="http://schemas.microsoft.com/office/drawing/2014/main" id="{00000000-0008-0000-1700-000002050000}"/>
            </a:ext>
          </a:extLst>
        </xdr:cNvPr>
        <xdr:cNvSpPr/>
      </xdr:nvSpPr>
      <xdr:spPr>
        <a:xfrm>
          <a:off x="3970020" y="1260348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93</xdr:col>
      <xdr:colOff>45720</xdr:colOff>
      <xdr:row>2</xdr:row>
      <xdr:rowOff>30480</xdr:rowOff>
    </xdr:from>
    <xdr:to>
      <xdr:col>95</xdr:col>
      <xdr:colOff>0</xdr:colOff>
      <xdr:row>8</xdr:row>
      <xdr:rowOff>175260</xdr:rowOff>
    </xdr:to>
    <xdr:sp macro="" textlink="">
      <xdr:nvSpPr>
        <xdr:cNvPr id="1283" name="Rectangle 1282">
          <a:extLst>
            <a:ext uri="{FF2B5EF4-FFF2-40B4-BE49-F238E27FC236}">
              <a16:creationId xmlns:a16="http://schemas.microsoft.com/office/drawing/2014/main" id="{00000000-0008-0000-1700-000003050000}"/>
            </a:ext>
          </a:extLst>
        </xdr:cNvPr>
        <xdr:cNvSpPr/>
      </xdr:nvSpPr>
      <xdr:spPr>
        <a:xfrm>
          <a:off x="4953000" y="1214628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93</xdr:col>
      <xdr:colOff>190500</xdr:colOff>
      <xdr:row>4</xdr:row>
      <xdr:rowOff>106680</xdr:rowOff>
    </xdr:from>
    <xdr:to>
      <xdr:col>94</xdr:col>
      <xdr:colOff>461010</xdr:colOff>
      <xdr:row>6</xdr:row>
      <xdr:rowOff>106680</xdr:rowOff>
    </xdr:to>
    <xdr:sp macro="" textlink="">
      <xdr:nvSpPr>
        <xdr:cNvPr id="1284" name="Rectangle 1283">
          <a:extLst>
            <a:ext uri="{FF2B5EF4-FFF2-40B4-BE49-F238E27FC236}">
              <a16:creationId xmlns:a16="http://schemas.microsoft.com/office/drawing/2014/main" id="{00000000-0008-0000-1700-000004050000}"/>
            </a:ext>
          </a:extLst>
        </xdr:cNvPr>
        <xdr:cNvSpPr/>
      </xdr:nvSpPr>
      <xdr:spPr>
        <a:xfrm>
          <a:off x="5097780" y="1258824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95</xdr:col>
      <xdr:colOff>495300</xdr:colOff>
      <xdr:row>2</xdr:row>
      <xdr:rowOff>152400</xdr:rowOff>
    </xdr:from>
    <xdr:to>
      <xdr:col>97</xdr:col>
      <xdr:colOff>114300</xdr:colOff>
      <xdr:row>7</xdr:row>
      <xdr:rowOff>152400</xdr:rowOff>
    </xdr:to>
    <xdr:sp macro="" textlink="">
      <xdr:nvSpPr>
        <xdr:cNvPr id="1285" name="Flowchart: Magnetic Disk 1284">
          <a:extLst>
            <a:ext uri="{FF2B5EF4-FFF2-40B4-BE49-F238E27FC236}">
              <a16:creationId xmlns:a16="http://schemas.microsoft.com/office/drawing/2014/main" id="{00000000-0008-0000-1700-000005050000}"/>
            </a:ext>
          </a:extLst>
        </xdr:cNvPr>
        <xdr:cNvSpPr/>
      </xdr:nvSpPr>
      <xdr:spPr>
        <a:xfrm>
          <a:off x="6621780" y="122682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89</xdr:col>
      <xdr:colOff>0</xdr:colOff>
      <xdr:row>2</xdr:row>
      <xdr:rowOff>0</xdr:rowOff>
    </xdr:from>
    <xdr:to>
      <xdr:col>90</xdr:col>
      <xdr:colOff>579120</xdr:colOff>
      <xdr:row>8</xdr:row>
      <xdr:rowOff>152400</xdr:rowOff>
    </xdr:to>
    <xdr:sp macro="" textlink="">
      <xdr:nvSpPr>
        <xdr:cNvPr id="1286" name="Rectangle 1285">
          <a:extLst>
            <a:ext uri="{FF2B5EF4-FFF2-40B4-BE49-F238E27FC236}">
              <a16:creationId xmlns:a16="http://schemas.microsoft.com/office/drawing/2014/main" id="{00000000-0008-0000-1700-000006050000}"/>
            </a:ext>
          </a:extLst>
        </xdr:cNvPr>
        <xdr:cNvSpPr/>
      </xdr:nvSpPr>
      <xdr:spPr>
        <a:xfrm>
          <a:off x="2468880" y="121158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89</xdr:col>
      <xdr:colOff>99060</xdr:colOff>
      <xdr:row>4</xdr:row>
      <xdr:rowOff>68580</xdr:rowOff>
    </xdr:from>
    <xdr:to>
      <xdr:col>90</xdr:col>
      <xdr:colOff>472439</xdr:colOff>
      <xdr:row>7</xdr:row>
      <xdr:rowOff>45720</xdr:rowOff>
    </xdr:to>
    <xdr:sp macro="" textlink="">
      <xdr:nvSpPr>
        <xdr:cNvPr id="1287" name="Rectangle 1286">
          <a:extLst>
            <a:ext uri="{FF2B5EF4-FFF2-40B4-BE49-F238E27FC236}">
              <a16:creationId xmlns:a16="http://schemas.microsoft.com/office/drawing/2014/main" id="{00000000-0008-0000-1700-000007050000}"/>
            </a:ext>
          </a:extLst>
        </xdr:cNvPr>
        <xdr:cNvSpPr/>
      </xdr:nvSpPr>
      <xdr:spPr>
        <a:xfrm>
          <a:off x="2567940" y="1255014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87</xdr:col>
      <xdr:colOff>396240</xdr:colOff>
      <xdr:row>5</xdr:row>
      <xdr:rowOff>38100</xdr:rowOff>
    </xdr:from>
    <xdr:to>
      <xdr:col>89</xdr:col>
      <xdr:colOff>175260</xdr:colOff>
      <xdr:row>6</xdr:row>
      <xdr:rowOff>22860</xdr:rowOff>
    </xdr:to>
    <xdr:sp macro="" textlink="">
      <xdr:nvSpPr>
        <xdr:cNvPr id="1288" name="Right Arrow 1287">
          <a:extLst>
            <a:ext uri="{FF2B5EF4-FFF2-40B4-BE49-F238E27FC236}">
              <a16:creationId xmlns:a16="http://schemas.microsoft.com/office/drawing/2014/main" id="{00000000-0008-0000-1700-000008050000}"/>
            </a:ext>
          </a:extLst>
        </xdr:cNvPr>
        <xdr:cNvSpPr/>
      </xdr:nvSpPr>
      <xdr:spPr>
        <a:xfrm>
          <a:off x="1645920" y="1270254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90</xdr:col>
      <xdr:colOff>426720</xdr:colOff>
      <xdr:row>5</xdr:row>
      <xdr:rowOff>68580</xdr:rowOff>
    </xdr:from>
    <xdr:to>
      <xdr:col>91</xdr:col>
      <xdr:colOff>358140</xdr:colOff>
      <xdr:row>6</xdr:row>
      <xdr:rowOff>22860</xdr:rowOff>
    </xdr:to>
    <xdr:sp macro="" textlink="">
      <xdr:nvSpPr>
        <xdr:cNvPr id="1289" name="Right Arrow 1288">
          <a:extLst>
            <a:ext uri="{FF2B5EF4-FFF2-40B4-BE49-F238E27FC236}">
              <a16:creationId xmlns:a16="http://schemas.microsoft.com/office/drawing/2014/main" id="{00000000-0008-0000-1700-000009050000}"/>
            </a:ext>
          </a:extLst>
        </xdr:cNvPr>
        <xdr:cNvSpPr/>
      </xdr:nvSpPr>
      <xdr:spPr>
        <a:xfrm>
          <a:off x="3505200" y="1273302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92</xdr:col>
      <xdr:colOff>320040</xdr:colOff>
      <xdr:row>5</xdr:row>
      <xdr:rowOff>38100</xdr:rowOff>
    </xdr:from>
    <xdr:to>
      <xdr:col>93</xdr:col>
      <xdr:colOff>274320</xdr:colOff>
      <xdr:row>6</xdr:row>
      <xdr:rowOff>15240</xdr:rowOff>
    </xdr:to>
    <xdr:sp macro="" textlink="">
      <xdr:nvSpPr>
        <xdr:cNvPr id="1290" name="Right Arrow 1289">
          <a:extLst>
            <a:ext uri="{FF2B5EF4-FFF2-40B4-BE49-F238E27FC236}">
              <a16:creationId xmlns:a16="http://schemas.microsoft.com/office/drawing/2014/main" id="{00000000-0008-0000-1700-00000A050000}"/>
            </a:ext>
          </a:extLst>
        </xdr:cNvPr>
        <xdr:cNvSpPr/>
      </xdr:nvSpPr>
      <xdr:spPr>
        <a:xfrm>
          <a:off x="4617720" y="1270254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373380</xdr:colOff>
      <xdr:row>5</xdr:row>
      <xdr:rowOff>38100</xdr:rowOff>
    </xdr:from>
    <xdr:to>
      <xdr:col>95</xdr:col>
      <xdr:colOff>594360</xdr:colOff>
      <xdr:row>6</xdr:row>
      <xdr:rowOff>0</xdr:rowOff>
    </xdr:to>
    <xdr:sp macro="" textlink="">
      <xdr:nvSpPr>
        <xdr:cNvPr id="1291" name="Right Arrow 1290">
          <a:extLst>
            <a:ext uri="{FF2B5EF4-FFF2-40B4-BE49-F238E27FC236}">
              <a16:creationId xmlns:a16="http://schemas.microsoft.com/office/drawing/2014/main" id="{00000000-0008-0000-1700-00000B050000}"/>
            </a:ext>
          </a:extLst>
        </xdr:cNvPr>
        <xdr:cNvSpPr/>
      </xdr:nvSpPr>
      <xdr:spPr>
        <a:xfrm>
          <a:off x="5890260" y="1270254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90</xdr:col>
      <xdr:colOff>586740</xdr:colOff>
      <xdr:row>16</xdr:row>
      <xdr:rowOff>0</xdr:rowOff>
    </xdr:from>
    <xdr:to>
      <xdr:col>94</xdr:col>
      <xdr:colOff>586740</xdr:colOff>
      <xdr:row>22</xdr:row>
      <xdr:rowOff>144780</xdr:rowOff>
    </xdr:to>
    <xdr:sp macro="" textlink="">
      <xdr:nvSpPr>
        <xdr:cNvPr id="1313" name="Rectangle 1312">
          <a:extLst>
            <a:ext uri="{FF2B5EF4-FFF2-40B4-BE49-F238E27FC236}">
              <a16:creationId xmlns:a16="http://schemas.microsoft.com/office/drawing/2014/main" id="{00000000-0008-0000-1700-000021050000}"/>
            </a:ext>
          </a:extLst>
        </xdr:cNvPr>
        <xdr:cNvSpPr/>
      </xdr:nvSpPr>
      <xdr:spPr>
        <a:xfrm>
          <a:off x="27492410" y="294587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95</xdr:col>
      <xdr:colOff>304800</xdr:colOff>
      <xdr:row>16</xdr:row>
      <xdr:rowOff>114300</xdr:rowOff>
    </xdr:from>
    <xdr:to>
      <xdr:col>96</xdr:col>
      <xdr:colOff>533400</xdr:colOff>
      <xdr:row>22</xdr:row>
      <xdr:rowOff>137160</xdr:rowOff>
    </xdr:to>
    <xdr:sp macro="" textlink="">
      <xdr:nvSpPr>
        <xdr:cNvPr id="1314" name="Flowchart: Magnetic Disk 1313">
          <a:extLst>
            <a:ext uri="{FF2B5EF4-FFF2-40B4-BE49-F238E27FC236}">
              <a16:creationId xmlns:a16="http://schemas.microsoft.com/office/drawing/2014/main" id="{00000000-0008-0000-1700-000022050000}"/>
            </a:ext>
          </a:extLst>
        </xdr:cNvPr>
        <xdr:cNvSpPr/>
      </xdr:nvSpPr>
      <xdr:spPr>
        <a:xfrm>
          <a:off x="30274181" y="3060176"/>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91</xdr:col>
      <xdr:colOff>91440</xdr:colOff>
      <xdr:row>17</xdr:row>
      <xdr:rowOff>60960</xdr:rowOff>
    </xdr:from>
    <xdr:to>
      <xdr:col>91</xdr:col>
      <xdr:colOff>457200</xdr:colOff>
      <xdr:row>22</xdr:row>
      <xdr:rowOff>26670</xdr:rowOff>
    </xdr:to>
    <xdr:sp macro="" textlink="">
      <xdr:nvSpPr>
        <xdr:cNvPr id="1315" name="Rectangle 1314">
          <a:extLst>
            <a:ext uri="{FF2B5EF4-FFF2-40B4-BE49-F238E27FC236}">
              <a16:creationId xmlns:a16="http://schemas.microsoft.com/office/drawing/2014/main" id="{00000000-0008-0000-1700-000023050000}"/>
            </a:ext>
          </a:extLst>
        </xdr:cNvPr>
        <xdr:cNvSpPr/>
      </xdr:nvSpPr>
      <xdr:spPr>
        <a:xfrm rot="16200000">
          <a:off x="27358176" y="343919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91</xdr:col>
      <xdr:colOff>571500</xdr:colOff>
      <xdr:row>17</xdr:row>
      <xdr:rowOff>68580</xdr:rowOff>
    </xdr:from>
    <xdr:to>
      <xdr:col>92</xdr:col>
      <xdr:colOff>327660</xdr:colOff>
      <xdr:row>22</xdr:row>
      <xdr:rowOff>34290</xdr:rowOff>
    </xdr:to>
    <xdr:sp macro="" textlink="">
      <xdr:nvSpPr>
        <xdr:cNvPr id="1316" name="Rectangle 1315">
          <a:extLst>
            <a:ext uri="{FF2B5EF4-FFF2-40B4-BE49-F238E27FC236}">
              <a16:creationId xmlns:a16="http://schemas.microsoft.com/office/drawing/2014/main" id="{00000000-0008-0000-1700-000024050000}"/>
            </a:ext>
          </a:extLst>
        </xdr:cNvPr>
        <xdr:cNvSpPr/>
      </xdr:nvSpPr>
      <xdr:spPr>
        <a:xfrm rot="16200000">
          <a:off x="27839808" y="3445241"/>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92</xdr:col>
      <xdr:colOff>421005</xdr:colOff>
      <xdr:row>17</xdr:row>
      <xdr:rowOff>66674</xdr:rowOff>
    </xdr:from>
    <xdr:to>
      <xdr:col>93</xdr:col>
      <xdr:colOff>586740</xdr:colOff>
      <xdr:row>19</xdr:row>
      <xdr:rowOff>144779</xdr:rowOff>
    </xdr:to>
    <xdr:sp macro="" textlink="">
      <xdr:nvSpPr>
        <xdr:cNvPr id="1317" name="Rectangle 1316">
          <a:extLst>
            <a:ext uri="{FF2B5EF4-FFF2-40B4-BE49-F238E27FC236}">
              <a16:creationId xmlns:a16="http://schemas.microsoft.com/office/drawing/2014/main" id="{00000000-0008-0000-1700-000025050000}"/>
            </a:ext>
          </a:extLst>
        </xdr:cNvPr>
        <xdr:cNvSpPr/>
      </xdr:nvSpPr>
      <xdr:spPr>
        <a:xfrm>
          <a:off x="28552160" y="3193231"/>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92</xdr:col>
      <xdr:colOff>411480</xdr:colOff>
      <xdr:row>20</xdr:row>
      <xdr:rowOff>22860</xdr:rowOff>
    </xdr:from>
    <xdr:to>
      <xdr:col>93</xdr:col>
      <xdr:colOff>601980</xdr:colOff>
      <xdr:row>22</xdr:row>
      <xdr:rowOff>22860</xdr:rowOff>
    </xdr:to>
    <xdr:sp macro="" textlink="">
      <xdr:nvSpPr>
        <xdr:cNvPr id="1318" name="Rectangle 1317">
          <a:extLst>
            <a:ext uri="{FF2B5EF4-FFF2-40B4-BE49-F238E27FC236}">
              <a16:creationId xmlns:a16="http://schemas.microsoft.com/office/drawing/2014/main" id="{00000000-0008-0000-1700-000026050000}"/>
            </a:ext>
          </a:extLst>
        </xdr:cNvPr>
        <xdr:cNvSpPr/>
      </xdr:nvSpPr>
      <xdr:spPr>
        <a:xfrm>
          <a:off x="28542635" y="369145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94</xdr:col>
      <xdr:colOff>91440</xdr:colOff>
      <xdr:row>17</xdr:row>
      <xdr:rowOff>68580</xdr:rowOff>
    </xdr:from>
    <xdr:to>
      <xdr:col>94</xdr:col>
      <xdr:colOff>533400</xdr:colOff>
      <xdr:row>22</xdr:row>
      <xdr:rowOff>34290</xdr:rowOff>
    </xdr:to>
    <xdr:sp macro="" textlink="">
      <xdr:nvSpPr>
        <xdr:cNvPr id="1319" name="Rectangle 1318">
          <a:extLst>
            <a:ext uri="{FF2B5EF4-FFF2-40B4-BE49-F238E27FC236}">
              <a16:creationId xmlns:a16="http://schemas.microsoft.com/office/drawing/2014/main" id="{00000000-0008-0000-1700-000027050000}"/>
            </a:ext>
          </a:extLst>
        </xdr:cNvPr>
        <xdr:cNvSpPr/>
      </xdr:nvSpPr>
      <xdr:spPr>
        <a:xfrm rot="16200000">
          <a:off x="29234503" y="340871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93</xdr:col>
      <xdr:colOff>487680</xdr:colOff>
      <xdr:row>18</xdr:row>
      <xdr:rowOff>112396</xdr:rowOff>
    </xdr:from>
    <xdr:to>
      <xdr:col>94</xdr:col>
      <xdr:colOff>182880</xdr:colOff>
      <xdr:row>18</xdr:row>
      <xdr:rowOff>114300</xdr:rowOff>
    </xdr:to>
    <xdr:cxnSp macro="">
      <xdr:nvCxnSpPr>
        <xdr:cNvPr id="1320" name="Straight Arrow Connector 1319">
          <a:extLst>
            <a:ext uri="{FF2B5EF4-FFF2-40B4-BE49-F238E27FC236}">
              <a16:creationId xmlns:a16="http://schemas.microsoft.com/office/drawing/2014/main" id="{00000000-0008-0000-1700-000028050000}"/>
            </a:ext>
          </a:extLst>
        </xdr:cNvPr>
        <xdr:cNvCxnSpPr/>
      </xdr:nvCxnSpPr>
      <xdr:spPr>
        <a:xfrm>
          <a:off x="29231577" y="341963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92</xdr:col>
      <xdr:colOff>228600</xdr:colOff>
      <xdr:row>18</xdr:row>
      <xdr:rowOff>99060</xdr:rowOff>
    </xdr:from>
    <xdr:to>
      <xdr:col>92</xdr:col>
      <xdr:colOff>533400</xdr:colOff>
      <xdr:row>18</xdr:row>
      <xdr:rowOff>100964</xdr:rowOff>
    </xdr:to>
    <xdr:cxnSp macro="">
      <xdr:nvCxnSpPr>
        <xdr:cNvPr id="1321" name="Straight Arrow Connector 1320">
          <a:extLst>
            <a:ext uri="{FF2B5EF4-FFF2-40B4-BE49-F238E27FC236}">
              <a16:creationId xmlns:a16="http://schemas.microsoft.com/office/drawing/2014/main" id="{00000000-0008-0000-1700-000029050000}"/>
            </a:ext>
          </a:extLst>
        </xdr:cNvPr>
        <xdr:cNvCxnSpPr/>
      </xdr:nvCxnSpPr>
      <xdr:spPr>
        <a:xfrm>
          <a:off x="28359755" y="340629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91</xdr:col>
      <xdr:colOff>373380</xdr:colOff>
      <xdr:row>19</xdr:row>
      <xdr:rowOff>106680</xdr:rowOff>
    </xdr:from>
    <xdr:to>
      <xdr:col>92</xdr:col>
      <xdr:colOff>68580</xdr:colOff>
      <xdr:row>19</xdr:row>
      <xdr:rowOff>108584</xdr:rowOff>
    </xdr:to>
    <xdr:cxnSp macro="">
      <xdr:nvCxnSpPr>
        <xdr:cNvPr id="1322" name="Straight Arrow Connector 1321">
          <a:extLst>
            <a:ext uri="{FF2B5EF4-FFF2-40B4-BE49-F238E27FC236}">
              <a16:creationId xmlns:a16="http://schemas.microsoft.com/office/drawing/2014/main" id="{00000000-0008-0000-1700-00002A050000}"/>
            </a:ext>
          </a:extLst>
        </xdr:cNvPr>
        <xdr:cNvCxnSpPr/>
      </xdr:nvCxnSpPr>
      <xdr:spPr>
        <a:xfrm>
          <a:off x="27891792" y="359459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175260</xdr:colOff>
      <xdr:row>19</xdr:row>
      <xdr:rowOff>53340</xdr:rowOff>
    </xdr:from>
    <xdr:to>
      <xdr:col>93</xdr:col>
      <xdr:colOff>182880</xdr:colOff>
      <xdr:row>20</xdr:row>
      <xdr:rowOff>137160</xdr:rowOff>
    </xdr:to>
    <xdr:cxnSp macro="">
      <xdr:nvCxnSpPr>
        <xdr:cNvPr id="1323" name="Straight Arrow Connector 1322">
          <a:extLst>
            <a:ext uri="{FF2B5EF4-FFF2-40B4-BE49-F238E27FC236}">
              <a16:creationId xmlns:a16="http://schemas.microsoft.com/office/drawing/2014/main" id="{00000000-0008-0000-1700-00002B050000}"/>
            </a:ext>
          </a:extLst>
        </xdr:cNvPr>
        <xdr:cNvCxnSpPr/>
      </xdr:nvCxnSpPr>
      <xdr:spPr>
        <a:xfrm>
          <a:off x="28919157" y="3541258"/>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502920</xdr:colOff>
      <xdr:row>21</xdr:row>
      <xdr:rowOff>22860</xdr:rowOff>
    </xdr:from>
    <xdr:to>
      <xdr:col>94</xdr:col>
      <xdr:colOff>198120</xdr:colOff>
      <xdr:row>21</xdr:row>
      <xdr:rowOff>24764</xdr:rowOff>
    </xdr:to>
    <xdr:cxnSp macro="">
      <xdr:nvCxnSpPr>
        <xdr:cNvPr id="1324" name="Straight Arrow Connector 1323">
          <a:extLst>
            <a:ext uri="{FF2B5EF4-FFF2-40B4-BE49-F238E27FC236}">
              <a16:creationId xmlns:a16="http://schemas.microsoft.com/office/drawing/2014/main" id="{00000000-0008-0000-1700-00002C050000}"/>
            </a:ext>
          </a:extLst>
        </xdr:cNvPr>
        <xdr:cNvCxnSpPr/>
      </xdr:nvCxnSpPr>
      <xdr:spPr>
        <a:xfrm>
          <a:off x="29246817" y="387213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95</xdr:col>
      <xdr:colOff>0</xdr:colOff>
      <xdr:row>19</xdr:row>
      <xdr:rowOff>7620</xdr:rowOff>
    </xdr:from>
    <xdr:to>
      <xdr:col>95</xdr:col>
      <xdr:colOff>381000</xdr:colOff>
      <xdr:row>19</xdr:row>
      <xdr:rowOff>152400</xdr:rowOff>
    </xdr:to>
    <xdr:sp macro="" textlink="">
      <xdr:nvSpPr>
        <xdr:cNvPr id="1325" name="Right Arrow 1324">
          <a:extLst>
            <a:ext uri="{FF2B5EF4-FFF2-40B4-BE49-F238E27FC236}">
              <a16:creationId xmlns:a16="http://schemas.microsoft.com/office/drawing/2014/main" id="{00000000-0008-0000-1700-00002D050000}"/>
            </a:ext>
          </a:extLst>
        </xdr:cNvPr>
        <xdr:cNvSpPr/>
      </xdr:nvSpPr>
      <xdr:spPr>
        <a:xfrm>
          <a:off x="29969381" y="3495538"/>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259237</xdr:colOff>
      <xdr:row>19</xdr:row>
      <xdr:rowOff>109980</xdr:rowOff>
    </xdr:from>
    <xdr:to>
      <xdr:col>90</xdr:col>
      <xdr:colOff>373537</xdr:colOff>
      <xdr:row>22</xdr:row>
      <xdr:rowOff>41399</xdr:rowOff>
    </xdr:to>
    <xdr:sp macro="" textlink="">
      <xdr:nvSpPr>
        <xdr:cNvPr id="1326" name="Flowchart: Document 1325">
          <a:extLst>
            <a:ext uri="{FF2B5EF4-FFF2-40B4-BE49-F238E27FC236}">
              <a16:creationId xmlns:a16="http://schemas.microsoft.com/office/drawing/2014/main" id="{00000000-0008-0000-1700-00002E050000}"/>
            </a:ext>
          </a:extLst>
        </xdr:cNvPr>
        <xdr:cNvSpPr/>
      </xdr:nvSpPr>
      <xdr:spPr>
        <a:xfrm>
          <a:off x="26552165" y="3597898"/>
          <a:ext cx="727042" cy="4734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90</xdr:col>
      <xdr:colOff>314226</xdr:colOff>
      <xdr:row>20</xdr:row>
      <xdr:rowOff>62845</xdr:rowOff>
    </xdr:from>
    <xdr:to>
      <xdr:col>91</xdr:col>
      <xdr:colOff>85626</xdr:colOff>
      <xdr:row>21</xdr:row>
      <xdr:rowOff>24745</xdr:rowOff>
    </xdr:to>
    <xdr:sp macro="" textlink="">
      <xdr:nvSpPr>
        <xdr:cNvPr id="1327" name="Right Arrow 1326">
          <a:extLst>
            <a:ext uri="{FF2B5EF4-FFF2-40B4-BE49-F238E27FC236}">
              <a16:creationId xmlns:a16="http://schemas.microsoft.com/office/drawing/2014/main" id="{00000000-0008-0000-1700-00002F050000}"/>
            </a:ext>
          </a:extLst>
        </xdr:cNvPr>
        <xdr:cNvSpPr/>
      </xdr:nvSpPr>
      <xdr:spPr>
        <a:xfrm>
          <a:off x="27219896" y="373144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204246</xdr:colOff>
      <xdr:row>17</xdr:row>
      <xdr:rowOff>31422</xdr:rowOff>
    </xdr:from>
    <xdr:to>
      <xdr:col>86</xdr:col>
      <xdr:colOff>377070</xdr:colOff>
      <xdr:row>24</xdr:row>
      <xdr:rowOff>3142</xdr:rowOff>
    </xdr:to>
    <xdr:sp macro="" textlink="">
      <xdr:nvSpPr>
        <xdr:cNvPr id="1328" name="Rectangle 1327">
          <a:extLst>
            <a:ext uri="{FF2B5EF4-FFF2-40B4-BE49-F238E27FC236}">
              <a16:creationId xmlns:a16="http://schemas.microsoft.com/office/drawing/2014/main" id="{00000000-0008-0000-1700-000030050000}"/>
            </a:ext>
          </a:extLst>
        </xdr:cNvPr>
        <xdr:cNvSpPr/>
      </xdr:nvSpPr>
      <xdr:spPr>
        <a:xfrm>
          <a:off x="24289731" y="3157979"/>
          <a:ext cx="542040"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85</xdr:col>
      <xdr:colOff>314226</xdr:colOff>
      <xdr:row>18</xdr:row>
      <xdr:rowOff>102124</xdr:rowOff>
    </xdr:from>
    <xdr:to>
      <xdr:col>86</xdr:col>
      <xdr:colOff>251381</xdr:colOff>
      <xdr:row>23</xdr:row>
      <xdr:rowOff>67834</xdr:rowOff>
    </xdr:to>
    <xdr:sp macro="" textlink="">
      <xdr:nvSpPr>
        <xdr:cNvPr id="1329" name="Rectangle 1328">
          <a:extLst>
            <a:ext uri="{FF2B5EF4-FFF2-40B4-BE49-F238E27FC236}">
              <a16:creationId xmlns:a16="http://schemas.microsoft.com/office/drawing/2014/main" id="{00000000-0008-0000-1700-000031050000}"/>
            </a:ext>
          </a:extLst>
        </xdr:cNvPr>
        <xdr:cNvSpPr/>
      </xdr:nvSpPr>
      <xdr:spPr>
        <a:xfrm rot="16200000">
          <a:off x="24118341" y="3690731"/>
          <a:ext cx="869112" cy="3063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86</xdr:col>
      <xdr:colOff>597031</xdr:colOff>
      <xdr:row>17</xdr:row>
      <xdr:rowOff>31423</xdr:rowOff>
    </xdr:from>
    <xdr:to>
      <xdr:col>88</xdr:col>
      <xdr:colOff>563410</xdr:colOff>
      <xdr:row>24</xdr:row>
      <xdr:rowOff>3143</xdr:rowOff>
    </xdr:to>
    <xdr:sp macro="" textlink="">
      <xdr:nvSpPr>
        <xdr:cNvPr id="1330" name="Rectangle 1329">
          <a:extLst>
            <a:ext uri="{FF2B5EF4-FFF2-40B4-BE49-F238E27FC236}">
              <a16:creationId xmlns:a16="http://schemas.microsoft.com/office/drawing/2014/main" id="{00000000-0008-0000-1700-000032050000}"/>
            </a:ext>
          </a:extLst>
        </xdr:cNvPr>
        <xdr:cNvSpPr/>
      </xdr:nvSpPr>
      <xdr:spPr>
        <a:xfrm>
          <a:off x="25051732" y="3157980"/>
          <a:ext cx="1191864"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87</xdr:col>
      <xdr:colOff>86414</xdr:colOff>
      <xdr:row>19</xdr:row>
      <xdr:rowOff>86413</xdr:rowOff>
    </xdr:from>
    <xdr:to>
      <xdr:col>88</xdr:col>
      <xdr:colOff>459794</xdr:colOff>
      <xdr:row>22</xdr:row>
      <xdr:rowOff>63552</xdr:rowOff>
    </xdr:to>
    <xdr:sp macro="" textlink="">
      <xdr:nvSpPr>
        <xdr:cNvPr id="1331" name="Rectangle 1330">
          <a:extLst>
            <a:ext uri="{FF2B5EF4-FFF2-40B4-BE49-F238E27FC236}">
              <a16:creationId xmlns:a16="http://schemas.microsoft.com/office/drawing/2014/main" id="{00000000-0008-0000-1700-000033050000}"/>
            </a:ext>
          </a:extLst>
        </xdr:cNvPr>
        <xdr:cNvSpPr/>
      </xdr:nvSpPr>
      <xdr:spPr>
        <a:xfrm>
          <a:off x="25153857" y="3574331"/>
          <a:ext cx="986123" cy="519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86</xdr:col>
      <xdr:colOff>290660</xdr:colOff>
      <xdr:row>20</xdr:row>
      <xdr:rowOff>86412</xdr:rowOff>
    </xdr:from>
    <xdr:to>
      <xdr:col>87</xdr:col>
      <xdr:colOff>0</xdr:colOff>
      <xdr:row>21</xdr:row>
      <xdr:rowOff>47606</xdr:rowOff>
    </xdr:to>
    <xdr:sp macro="" textlink="">
      <xdr:nvSpPr>
        <xdr:cNvPr id="1332" name="Right Arrow 1331">
          <a:extLst>
            <a:ext uri="{FF2B5EF4-FFF2-40B4-BE49-F238E27FC236}">
              <a16:creationId xmlns:a16="http://schemas.microsoft.com/office/drawing/2014/main" id="{00000000-0008-0000-1700-000034050000}"/>
            </a:ext>
          </a:extLst>
        </xdr:cNvPr>
        <xdr:cNvSpPr/>
      </xdr:nvSpPr>
      <xdr:spPr>
        <a:xfrm>
          <a:off x="24745361" y="3755010"/>
          <a:ext cx="322082"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494908</xdr:colOff>
      <xdr:row>20</xdr:row>
      <xdr:rowOff>62845</xdr:rowOff>
    </xdr:from>
    <xdr:to>
      <xdr:col>89</xdr:col>
      <xdr:colOff>353506</xdr:colOff>
      <xdr:row>21</xdr:row>
      <xdr:rowOff>24039</xdr:rowOff>
    </xdr:to>
    <xdr:sp macro="" textlink="">
      <xdr:nvSpPr>
        <xdr:cNvPr id="1333" name="Right Arrow 1332">
          <a:extLst>
            <a:ext uri="{FF2B5EF4-FFF2-40B4-BE49-F238E27FC236}">
              <a16:creationId xmlns:a16="http://schemas.microsoft.com/office/drawing/2014/main" id="{00000000-0008-0000-1700-000035050000}"/>
            </a:ext>
          </a:extLst>
        </xdr:cNvPr>
        <xdr:cNvSpPr/>
      </xdr:nvSpPr>
      <xdr:spPr>
        <a:xfrm>
          <a:off x="26175094" y="3731443"/>
          <a:ext cx="471340"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22860</xdr:colOff>
      <xdr:row>32</xdr:row>
      <xdr:rowOff>114300</xdr:rowOff>
    </xdr:from>
    <xdr:to>
      <xdr:col>88</xdr:col>
      <xdr:colOff>601980</xdr:colOff>
      <xdr:row>39</xdr:row>
      <xdr:rowOff>83820</xdr:rowOff>
    </xdr:to>
    <xdr:sp macro="" textlink="">
      <xdr:nvSpPr>
        <xdr:cNvPr id="1334" name="Rectangle 1333">
          <a:extLst>
            <a:ext uri="{FF2B5EF4-FFF2-40B4-BE49-F238E27FC236}">
              <a16:creationId xmlns:a16="http://schemas.microsoft.com/office/drawing/2014/main" id="{00000000-0008-0000-1700-000036050000}"/>
            </a:ext>
          </a:extLst>
        </xdr:cNvPr>
        <xdr:cNvSpPr/>
      </xdr:nvSpPr>
      <xdr:spPr>
        <a:xfrm>
          <a:off x="17116798" y="5966774"/>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90</xdr:col>
      <xdr:colOff>586740</xdr:colOff>
      <xdr:row>32</xdr:row>
      <xdr:rowOff>0</xdr:rowOff>
    </xdr:from>
    <xdr:to>
      <xdr:col>94</xdr:col>
      <xdr:colOff>586740</xdr:colOff>
      <xdr:row>38</xdr:row>
      <xdr:rowOff>144780</xdr:rowOff>
    </xdr:to>
    <xdr:sp macro="" textlink="">
      <xdr:nvSpPr>
        <xdr:cNvPr id="1335" name="Rectangle 1334">
          <a:extLst>
            <a:ext uri="{FF2B5EF4-FFF2-40B4-BE49-F238E27FC236}">
              <a16:creationId xmlns:a16="http://schemas.microsoft.com/office/drawing/2014/main" id="{00000000-0008-0000-1700-000037050000}"/>
            </a:ext>
          </a:extLst>
        </xdr:cNvPr>
        <xdr:cNvSpPr/>
      </xdr:nvSpPr>
      <xdr:spPr>
        <a:xfrm>
          <a:off x="19518905" y="5852474"/>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95</xdr:col>
      <xdr:colOff>304800</xdr:colOff>
      <xdr:row>32</xdr:row>
      <xdr:rowOff>114300</xdr:rowOff>
    </xdr:from>
    <xdr:to>
      <xdr:col>96</xdr:col>
      <xdr:colOff>533400</xdr:colOff>
      <xdr:row>38</xdr:row>
      <xdr:rowOff>137160</xdr:rowOff>
    </xdr:to>
    <xdr:sp macro="" textlink="">
      <xdr:nvSpPr>
        <xdr:cNvPr id="1336" name="Flowchart: Magnetic Disk 1335">
          <a:extLst>
            <a:ext uri="{FF2B5EF4-FFF2-40B4-BE49-F238E27FC236}">
              <a16:creationId xmlns:a16="http://schemas.microsoft.com/office/drawing/2014/main" id="{00000000-0008-0000-1700-000038050000}"/>
            </a:ext>
          </a:extLst>
        </xdr:cNvPr>
        <xdr:cNvSpPr/>
      </xdr:nvSpPr>
      <xdr:spPr>
        <a:xfrm>
          <a:off x="22300676" y="5966774"/>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87</xdr:col>
      <xdr:colOff>196215</xdr:colOff>
      <xdr:row>33</xdr:row>
      <xdr:rowOff>139065</xdr:rowOff>
    </xdr:from>
    <xdr:to>
      <xdr:col>88</xdr:col>
      <xdr:colOff>466725</xdr:colOff>
      <xdr:row>35</xdr:row>
      <xdr:rowOff>139065</xdr:rowOff>
    </xdr:to>
    <xdr:sp macro="" textlink="">
      <xdr:nvSpPr>
        <xdr:cNvPr id="1337" name="Rectangle 1336">
          <a:extLst>
            <a:ext uri="{FF2B5EF4-FFF2-40B4-BE49-F238E27FC236}">
              <a16:creationId xmlns:a16="http://schemas.microsoft.com/office/drawing/2014/main" id="{00000000-0008-0000-1700-000039050000}"/>
            </a:ext>
          </a:extLst>
        </xdr:cNvPr>
        <xdr:cNvSpPr/>
      </xdr:nvSpPr>
      <xdr:spPr>
        <a:xfrm>
          <a:off x="17290153" y="6172220"/>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87</xdr:col>
      <xdr:colOff>192405</xdr:colOff>
      <xdr:row>36</xdr:row>
      <xdr:rowOff>36195</xdr:rowOff>
    </xdr:from>
    <xdr:to>
      <xdr:col>88</xdr:col>
      <xdr:colOff>462915</xdr:colOff>
      <xdr:row>38</xdr:row>
      <xdr:rowOff>158115</xdr:rowOff>
    </xdr:to>
    <xdr:sp macro="" textlink="">
      <xdr:nvSpPr>
        <xdr:cNvPr id="1338" name="Rectangle 1337">
          <a:extLst>
            <a:ext uri="{FF2B5EF4-FFF2-40B4-BE49-F238E27FC236}">
              <a16:creationId xmlns:a16="http://schemas.microsoft.com/office/drawing/2014/main" id="{00000000-0008-0000-1700-00003A050000}"/>
            </a:ext>
          </a:extLst>
        </xdr:cNvPr>
        <xdr:cNvSpPr/>
      </xdr:nvSpPr>
      <xdr:spPr>
        <a:xfrm>
          <a:off x="17286343" y="6611391"/>
          <a:ext cx="883252" cy="48328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91</xdr:col>
      <xdr:colOff>91440</xdr:colOff>
      <xdr:row>33</xdr:row>
      <xdr:rowOff>60960</xdr:rowOff>
    </xdr:from>
    <xdr:to>
      <xdr:col>91</xdr:col>
      <xdr:colOff>457200</xdr:colOff>
      <xdr:row>38</xdr:row>
      <xdr:rowOff>26670</xdr:rowOff>
    </xdr:to>
    <xdr:sp macro="" textlink="">
      <xdr:nvSpPr>
        <xdr:cNvPr id="1339" name="Rectangle 1338">
          <a:extLst>
            <a:ext uri="{FF2B5EF4-FFF2-40B4-BE49-F238E27FC236}">
              <a16:creationId xmlns:a16="http://schemas.microsoft.com/office/drawing/2014/main" id="{00000000-0008-0000-1700-00003B050000}"/>
            </a:ext>
          </a:extLst>
        </xdr:cNvPr>
        <xdr:cNvSpPr/>
      </xdr:nvSpPr>
      <xdr:spPr>
        <a:xfrm rot="16200000">
          <a:off x="19384671" y="6345791"/>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91</xdr:col>
      <xdr:colOff>571500</xdr:colOff>
      <xdr:row>33</xdr:row>
      <xdr:rowOff>68580</xdr:rowOff>
    </xdr:from>
    <xdr:to>
      <xdr:col>92</xdr:col>
      <xdr:colOff>327660</xdr:colOff>
      <xdr:row>38</xdr:row>
      <xdr:rowOff>34290</xdr:rowOff>
    </xdr:to>
    <xdr:sp macro="" textlink="">
      <xdr:nvSpPr>
        <xdr:cNvPr id="1340" name="Rectangle 1339">
          <a:extLst>
            <a:ext uri="{FF2B5EF4-FFF2-40B4-BE49-F238E27FC236}">
              <a16:creationId xmlns:a16="http://schemas.microsoft.com/office/drawing/2014/main" id="{00000000-0008-0000-1700-00003C050000}"/>
            </a:ext>
          </a:extLst>
        </xdr:cNvPr>
        <xdr:cNvSpPr/>
      </xdr:nvSpPr>
      <xdr:spPr>
        <a:xfrm rot="16200000">
          <a:off x="19866302" y="6351840"/>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92</xdr:col>
      <xdr:colOff>421005</xdr:colOff>
      <xdr:row>33</xdr:row>
      <xdr:rowOff>66674</xdr:rowOff>
    </xdr:from>
    <xdr:to>
      <xdr:col>93</xdr:col>
      <xdr:colOff>586740</xdr:colOff>
      <xdr:row>35</xdr:row>
      <xdr:rowOff>144779</xdr:rowOff>
    </xdr:to>
    <xdr:sp macro="" textlink="">
      <xdr:nvSpPr>
        <xdr:cNvPr id="1341" name="Rectangle 1340">
          <a:extLst>
            <a:ext uri="{FF2B5EF4-FFF2-40B4-BE49-F238E27FC236}">
              <a16:creationId xmlns:a16="http://schemas.microsoft.com/office/drawing/2014/main" id="{00000000-0008-0000-1700-00003D050000}"/>
            </a:ext>
          </a:extLst>
        </xdr:cNvPr>
        <xdr:cNvSpPr/>
      </xdr:nvSpPr>
      <xdr:spPr>
        <a:xfrm>
          <a:off x="20578654" y="6099829"/>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92</xdr:col>
      <xdr:colOff>411480</xdr:colOff>
      <xdr:row>36</xdr:row>
      <xdr:rowOff>22860</xdr:rowOff>
    </xdr:from>
    <xdr:to>
      <xdr:col>93</xdr:col>
      <xdr:colOff>601980</xdr:colOff>
      <xdr:row>38</xdr:row>
      <xdr:rowOff>22860</xdr:rowOff>
    </xdr:to>
    <xdr:sp macro="" textlink="">
      <xdr:nvSpPr>
        <xdr:cNvPr id="1342" name="Rectangle 1341">
          <a:extLst>
            <a:ext uri="{FF2B5EF4-FFF2-40B4-BE49-F238E27FC236}">
              <a16:creationId xmlns:a16="http://schemas.microsoft.com/office/drawing/2014/main" id="{00000000-0008-0000-1700-00003E050000}"/>
            </a:ext>
          </a:extLst>
        </xdr:cNvPr>
        <xdr:cNvSpPr/>
      </xdr:nvSpPr>
      <xdr:spPr>
        <a:xfrm>
          <a:off x="20569129" y="6598056"/>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94</xdr:col>
      <xdr:colOff>91440</xdr:colOff>
      <xdr:row>33</xdr:row>
      <xdr:rowOff>68580</xdr:rowOff>
    </xdr:from>
    <xdr:to>
      <xdr:col>94</xdr:col>
      <xdr:colOff>533400</xdr:colOff>
      <xdr:row>38</xdr:row>
      <xdr:rowOff>34290</xdr:rowOff>
    </xdr:to>
    <xdr:sp macro="" textlink="">
      <xdr:nvSpPr>
        <xdr:cNvPr id="1343" name="Rectangle 1342">
          <a:extLst>
            <a:ext uri="{FF2B5EF4-FFF2-40B4-BE49-F238E27FC236}">
              <a16:creationId xmlns:a16="http://schemas.microsoft.com/office/drawing/2014/main" id="{00000000-0008-0000-1700-00003F050000}"/>
            </a:ext>
          </a:extLst>
        </xdr:cNvPr>
        <xdr:cNvSpPr/>
      </xdr:nvSpPr>
      <xdr:spPr>
        <a:xfrm rot="16200000">
          <a:off x="21260998" y="6315311"/>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93</xdr:col>
      <xdr:colOff>487680</xdr:colOff>
      <xdr:row>34</xdr:row>
      <xdr:rowOff>112396</xdr:rowOff>
    </xdr:from>
    <xdr:to>
      <xdr:col>94</xdr:col>
      <xdr:colOff>182880</xdr:colOff>
      <xdr:row>34</xdr:row>
      <xdr:rowOff>114300</xdr:rowOff>
    </xdr:to>
    <xdr:cxnSp macro="">
      <xdr:nvCxnSpPr>
        <xdr:cNvPr id="1344" name="Straight Arrow Connector 1343">
          <a:extLst>
            <a:ext uri="{FF2B5EF4-FFF2-40B4-BE49-F238E27FC236}">
              <a16:creationId xmlns:a16="http://schemas.microsoft.com/office/drawing/2014/main" id="{00000000-0008-0000-1700-000040050000}"/>
            </a:ext>
          </a:extLst>
        </xdr:cNvPr>
        <xdr:cNvCxnSpPr/>
      </xdr:nvCxnSpPr>
      <xdr:spPr>
        <a:xfrm>
          <a:off x="21258072" y="632623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92</xdr:col>
      <xdr:colOff>228600</xdr:colOff>
      <xdr:row>34</xdr:row>
      <xdr:rowOff>99060</xdr:rowOff>
    </xdr:from>
    <xdr:to>
      <xdr:col>92</xdr:col>
      <xdr:colOff>533400</xdr:colOff>
      <xdr:row>34</xdr:row>
      <xdr:rowOff>100964</xdr:rowOff>
    </xdr:to>
    <xdr:cxnSp macro="">
      <xdr:nvCxnSpPr>
        <xdr:cNvPr id="1345" name="Straight Arrow Connector 1344">
          <a:extLst>
            <a:ext uri="{FF2B5EF4-FFF2-40B4-BE49-F238E27FC236}">
              <a16:creationId xmlns:a16="http://schemas.microsoft.com/office/drawing/2014/main" id="{00000000-0008-0000-1700-000041050000}"/>
            </a:ext>
          </a:extLst>
        </xdr:cNvPr>
        <xdr:cNvCxnSpPr/>
      </xdr:nvCxnSpPr>
      <xdr:spPr>
        <a:xfrm>
          <a:off x="20386249" y="6312895"/>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91</xdr:col>
      <xdr:colOff>373380</xdr:colOff>
      <xdr:row>35</xdr:row>
      <xdr:rowOff>106680</xdr:rowOff>
    </xdr:from>
    <xdr:to>
      <xdr:col>92</xdr:col>
      <xdr:colOff>68580</xdr:colOff>
      <xdr:row>35</xdr:row>
      <xdr:rowOff>108584</xdr:rowOff>
    </xdr:to>
    <xdr:cxnSp macro="">
      <xdr:nvCxnSpPr>
        <xdr:cNvPr id="1346" name="Straight Arrow Connector 1345">
          <a:extLst>
            <a:ext uri="{FF2B5EF4-FFF2-40B4-BE49-F238E27FC236}">
              <a16:creationId xmlns:a16="http://schemas.microsoft.com/office/drawing/2014/main" id="{00000000-0008-0000-1700-000042050000}"/>
            </a:ext>
          </a:extLst>
        </xdr:cNvPr>
        <xdr:cNvCxnSpPr/>
      </xdr:nvCxnSpPr>
      <xdr:spPr>
        <a:xfrm>
          <a:off x="19918287" y="650119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175260</xdr:colOff>
      <xdr:row>35</xdr:row>
      <xdr:rowOff>53340</xdr:rowOff>
    </xdr:from>
    <xdr:to>
      <xdr:col>93</xdr:col>
      <xdr:colOff>182880</xdr:colOff>
      <xdr:row>36</xdr:row>
      <xdr:rowOff>137160</xdr:rowOff>
    </xdr:to>
    <xdr:cxnSp macro="">
      <xdr:nvCxnSpPr>
        <xdr:cNvPr id="1347" name="Straight Arrow Connector 1346">
          <a:extLst>
            <a:ext uri="{FF2B5EF4-FFF2-40B4-BE49-F238E27FC236}">
              <a16:creationId xmlns:a16="http://schemas.microsoft.com/office/drawing/2014/main" id="{00000000-0008-0000-1700-000043050000}"/>
            </a:ext>
          </a:extLst>
        </xdr:cNvPr>
        <xdr:cNvCxnSpPr/>
      </xdr:nvCxnSpPr>
      <xdr:spPr>
        <a:xfrm>
          <a:off x="20945652" y="6447855"/>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502920</xdr:colOff>
      <xdr:row>37</xdr:row>
      <xdr:rowOff>22860</xdr:rowOff>
    </xdr:from>
    <xdr:to>
      <xdr:col>94</xdr:col>
      <xdr:colOff>198120</xdr:colOff>
      <xdr:row>37</xdr:row>
      <xdr:rowOff>24764</xdr:rowOff>
    </xdr:to>
    <xdr:cxnSp macro="">
      <xdr:nvCxnSpPr>
        <xdr:cNvPr id="1348" name="Straight Arrow Connector 1347">
          <a:extLst>
            <a:ext uri="{FF2B5EF4-FFF2-40B4-BE49-F238E27FC236}">
              <a16:creationId xmlns:a16="http://schemas.microsoft.com/office/drawing/2014/main" id="{00000000-0008-0000-1700-000044050000}"/>
            </a:ext>
          </a:extLst>
        </xdr:cNvPr>
        <xdr:cNvCxnSpPr/>
      </xdr:nvCxnSpPr>
      <xdr:spPr>
        <a:xfrm>
          <a:off x="21273312" y="677873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95</xdr:col>
      <xdr:colOff>0</xdr:colOff>
      <xdr:row>35</xdr:row>
      <xdr:rowOff>7620</xdr:rowOff>
    </xdr:from>
    <xdr:to>
      <xdr:col>95</xdr:col>
      <xdr:colOff>381000</xdr:colOff>
      <xdr:row>35</xdr:row>
      <xdr:rowOff>152400</xdr:rowOff>
    </xdr:to>
    <xdr:sp macro="" textlink="">
      <xdr:nvSpPr>
        <xdr:cNvPr id="1349" name="Right Arrow 1348">
          <a:extLst>
            <a:ext uri="{FF2B5EF4-FFF2-40B4-BE49-F238E27FC236}">
              <a16:creationId xmlns:a16="http://schemas.microsoft.com/office/drawing/2014/main" id="{00000000-0008-0000-1700-000045050000}"/>
            </a:ext>
          </a:extLst>
        </xdr:cNvPr>
        <xdr:cNvSpPr/>
      </xdr:nvSpPr>
      <xdr:spPr>
        <a:xfrm>
          <a:off x="21995876" y="6402135"/>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259237</xdr:colOff>
      <xdr:row>35</xdr:row>
      <xdr:rowOff>7856</xdr:rowOff>
    </xdr:from>
    <xdr:to>
      <xdr:col>90</xdr:col>
      <xdr:colOff>373537</xdr:colOff>
      <xdr:row>38</xdr:row>
      <xdr:rowOff>96389</xdr:rowOff>
    </xdr:to>
    <xdr:sp macro="" textlink="">
      <xdr:nvSpPr>
        <xdr:cNvPr id="1350" name="Flowchart: Document 1349">
          <a:extLst>
            <a:ext uri="{FF2B5EF4-FFF2-40B4-BE49-F238E27FC236}">
              <a16:creationId xmlns:a16="http://schemas.microsoft.com/office/drawing/2014/main" id="{00000000-0008-0000-1700-000046050000}"/>
            </a:ext>
          </a:extLst>
        </xdr:cNvPr>
        <xdr:cNvSpPr/>
      </xdr:nvSpPr>
      <xdr:spPr>
        <a:xfrm>
          <a:off x="18578660" y="6402371"/>
          <a:ext cx="727042" cy="63057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***.TXT</a:t>
          </a:r>
        </a:p>
      </xdr:txBody>
    </xdr:sp>
    <xdr:clientData/>
  </xdr:twoCellAnchor>
  <xdr:twoCellAnchor>
    <xdr:from>
      <xdr:col>90</xdr:col>
      <xdr:colOff>314226</xdr:colOff>
      <xdr:row>36</xdr:row>
      <xdr:rowOff>62845</xdr:rowOff>
    </xdr:from>
    <xdr:to>
      <xdr:col>91</xdr:col>
      <xdr:colOff>85626</xdr:colOff>
      <xdr:row>37</xdr:row>
      <xdr:rowOff>24745</xdr:rowOff>
    </xdr:to>
    <xdr:sp macro="" textlink="">
      <xdr:nvSpPr>
        <xdr:cNvPr id="1351" name="Right Arrow 1350">
          <a:extLst>
            <a:ext uri="{FF2B5EF4-FFF2-40B4-BE49-F238E27FC236}">
              <a16:creationId xmlns:a16="http://schemas.microsoft.com/office/drawing/2014/main" id="{00000000-0008-0000-1700-000047050000}"/>
            </a:ext>
          </a:extLst>
        </xdr:cNvPr>
        <xdr:cNvSpPr/>
      </xdr:nvSpPr>
      <xdr:spPr>
        <a:xfrm>
          <a:off x="19246391" y="6638041"/>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400640</xdr:colOff>
      <xdr:row>37</xdr:row>
      <xdr:rowOff>54990</xdr:rowOff>
    </xdr:from>
    <xdr:to>
      <xdr:col>89</xdr:col>
      <xdr:colOff>385400</xdr:colOff>
      <xdr:row>38</xdr:row>
      <xdr:rowOff>9269</xdr:rowOff>
    </xdr:to>
    <xdr:sp macro="" textlink="">
      <xdr:nvSpPr>
        <xdr:cNvPr id="1352" name="Right Arrow 1351">
          <a:extLst>
            <a:ext uri="{FF2B5EF4-FFF2-40B4-BE49-F238E27FC236}">
              <a16:creationId xmlns:a16="http://schemas.microsoft.com/office/drawing/2014/main" id="{00000000-0008-0000-1700-000048050000}"/>
            </a:ext>
          </a:extLst>
        </xdr:cNvPr>
        <xdr:cNvSpPr/>
      </xdr:nvSpPr>
      <xdr:spPr>
        <a:xfrm>
          <a:off x="18107320" y="6810866"/>
          <a:ext cx="597503" cy="13496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87</xdr:col>
      <xdr:colOff>565609</xdr:colOff>
      <xdr:row>35</xdr:row>
      <xdr:rowOff>31426</xdr:rowOff>
    </xdr:from>
    <xdr:to>
      <xdr:col>88</xdr:col>
      <xdr:colOff>90539</xdr:colOff>
      <xdr:row>36</xdr:row>
      <xdr:rowOff>152207</xdr:rowOff>
    </xdr:to>
    <xdr:sp macro="" textlink="">
      <xdr:nvSpPr>
        <xdr:cNvPr id="1353" name="Right Arrow 1352">
          <a:extLst>
            <a:ext uri="{FF2B5EF4-FFF2-40B4-BE49-F238E27FC236}">
              <a16:creationId xmlns:a16="http://schemas.microsoft.com/office/drawing/2014/main" id="{00000000-0008-0000-1700-000049050000}"/>
            </a:ext>
          </a:extLst>
        </xdr:cNvPr>
        <xdr:cNvSpPr/>
      </xdr:nvSpPr>
      <xdr:spPr>
        <a:xfrm rot="5400000">
          <a:off x="17577652" y="6507836"/>
          <a:ext cx="301462"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office.accenture.com/Users/GS68/AppData/Local/Microsoft/Windows/Temporary%20Internet%20Files/Content.Outlook/HEI7I512/FeederAssessment_SummaryReport%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se Summary"/>
      <sheetName val="Revised Phasing"/>
      <sheetName val="Proposed by family"/>
      <sheetName val="US Data"/>
      <sheetName val="Canada Data"/>
      <sheetName val="Consolidated Data"/>
      <sheetName val="Status Pivot"/>
      <sheetName val="Pacing Pivot"/>
      <sheetName val="Chart"/>
      <sheetName val="Summary"/>
    </sheetNames>
    <sheetDataSet>
      <sheetData sheetId="0"/>
      <sheetData sheetId="1"/>
      <sheetData sheetId="2"/>
      <sheetData sheetId="3">
        <row r="2">
          <cell r="G2">
            <v>43433</v>
          </cell>
        </row>
        <row r="4">
          <cell r="H4" t="str">
            <v>Current State
as of 11/29/18</v>
          </cell>
          <cell r="J4" t="str">
            <v>Current State Documents
as of 11/29/18</v>
          </cell>
        </row>
        <row r="5">
          <cell r="N5" t="str">
            <v>Update</v>
          </cell>
          <cell r="O5" t="str">
            <v>Update</v>
          </cell>
          <cell r="P5" t="str">
            <v>Calculated field</v>
          </cell>
          <cell r="Q5" t="str">
            <v>Update</v>
          </cell>
          <cell r="R5" t="str">
            <v>Update</v>
          </cell>
          <cell r="S5" t="str">
            <v>update manually gray cells only</v>
          </cell>
          <cell r="W5" t="str">
            <v>Update</v>
          </cell>
        </row>
        <row r="6">
          <cell r="F6" t="str">
            <v>Feeder/PR Key</v>
          </cell>
          <cell r="G6" t="str">
            <v>Policy Admin System (PAS)</v>
          </cell>
          <cell r="H6" t="str">
            <v>Start</v>
          </cell>
          <cell r="I6" t="str">
            <v>End</v>
          </cell>
          <cell r="J6" t="str">
            <v>Data Flow
Diagram</v>
          </cell>
          <cell r="K6" t="str">
            <v>Data
Transformation
Layer</v>
          </cell>
          <cell r="L6" t="str">
            <v>Other
Documents</v>
          </cell>
          <cell r="M6" t="str">
            <v>AEB or SLF legacy system</v>
          </cell>
          <cell r="N6" t="str">
            <v>Actual StartDate</v>
          </cell>
          <cell r="O6" t="str">
            <v>Actual EndDate</v>
          </cell>
          <cell r="P6" t="str">
            <v>Actual vs target end date</v>
          </cell>
          <cell r="Q6" t="str">
            <v>Revised Target Start Date</v>
          </cell>
          <cell r="R6" t="str">
            <v>Revised Target EndDate</v>
          </cell>
          <cell r="S6" t="str">
            <v>Revised Target Month of completion</v>
          </cell>
          <cell r="T6" t="str">
            <v>Target Month of completion</v>
          </cell>
          <cell r="U6" t="str">
            <v>Target StartDate</v>
          </cell>
          <cell r="V6" t="str">
            <v>Target EndDate</v>
          </cell>
          <cell r="W6" t="str">
            <v>Status</v>
          </cell>
        </row>
        <row r="8">
          <cell r="F8" t="str">
            <v>UE</v>
          </cell>
          <cell r="G8" t="str">
            <v>Compass</v>
          </cell>
          <cell r="H8">
            <v>43221</v>
          </cell>
          <cell r="I8">
            <v>43281</v>
          </cell>
          <cell r="J8" t="str">
            <v>Yes</v>
          </cell>
          <cell r="K8" t="str">
            <v>2019 Deliverable</v>
          </cell>
          <cell r="L8" t="str">
            <v>Yes</v>
          </cell>
          <cell r="M8" t="str">
            <v>AEB</v>
          </cell>
          <cell r="N8">
            <v>43296</v>
          </cell>
          <cell r="O8">
            <v>43327</v>
          </cell>
          <cell r="P8" t="str">
            <v>Completed</v>
          </cell>
          <cell r="Q8">
            <v>43296</v>
          </cell>
          <cell r="R8">
            <v>43327</v>
          </cell>
          <cell r="S8" t="str">
            <v>Aug</v>
          </cell>
          <cell r="T8" t="str">
            <v>Jul</v>
          </cell>
          <cell r="U8">
            <v>43281</v>
          </cell>
          <cell r="V8">
            <v>43312</v>
          </cell>
          <cell r="W8" t="str">
            <v>Completed</v>
          </cell>
        </row>
        <row r="9">
          <cell r="F9" t="str">
            <v>UF</v>
          </cell>
          <cell r="G9" t="str">
            <v>Compass</v>
          </cell>
          <cell r="H9">
            <v>43221</v>
          </cell>
          <cell r="I9">
            <v>43281</v>
          </cell>
          <cell r="J9" t="str">
            <v>Yes</v>
          </cell>
          <cell r="K9" t="str">
            <v>2019 Deliverable</v>
          </cell>
          <cell r="L9" t="str">
            <v>Yes</v>
          </cell>
          <cell r="M9" t="str">
            <v>AEB</v>
          </cell>
          <cell r="N9">
            <v>43281</v>
          </cell>
          <cell r="O9">
            <v>43327</v>
          </cell>
          <cell r="P9" t="str">
            <v>Completed</v>
          </cell>
          <cell r="Q9">
            <v>43296</v>
          </cell>
          <cell r="R9">
            <v>43327</v>
          </cell>
          <cell r="S9" t="str">
            <v>Aug</v>
          </cell>
          <cell r="T9" t="str">
            <v>Jul</v>
          </cell>
          <cell r="U9">
            <v>43281</v>
          </cell>
          <cell r="V9">
            <v>43312</v>
          </cell>
          <cell r="W9" t="str">
            <v>Completed</v>
          </cell>
        </row>
        <row r="10">
          <cell r="F10" t="str">
            <v>UH</v>
          </cell>
          <cell r="G10" t="str">
            <v>Compass</v>
          </cell>
          <cell r="H10">
            <v>43221</v>
          </cell>
          <cell r="I10">
            <v>43281</v>
          </cell>
          <cell r="J10" t="str">
            <v>Yes</v>
          </cell>
          <cell r="K10" t="str">
            <v>2019 Deliverable</v>
          </cell>
          <cell r="L10" t="str">
            <v>Yes</v>
          </cell>
          <cell r="M10" t="str">
            <v>AEB</v>
          </cell>
          <cell r="N10">
            <v>43281</v>
          </cell>
          <cell r="O10">
            <v>43327</v>
          </cell>
          <cell r="P10" t="str">
            <v>Completed</v>
          </cell>
          <cell r="Q10">
            <v>43296</v>
          </cell>
          <cell r="R10">
            <v>43327</v>
          </cell>
          <cell r="S10" t="str">
            <v>Aug</v>
          </cell>
          <cell r="T10" t="str">
            <v>Jul</v>
          </cell>
          <cell r="U10">
            <v>43281</v>
          </cell>
          <cell r="V10">
            <v>43312</v>
          </cell>
          <cell r="W10" t="str">
            <v>Completed</v>
          </cell>
        </row>
        <row r="11">
          <cell r="F11" t="str">
            <v>LC</v>
          </cell>
          <cell r="G11" t="str">
            <v>Group Life Claims aka (GCS)</v>
          </cell>
          <cell r="H11">
            <v>43282</v>
          </cell>
          <cell r="I11">
            <v>43312</v>
          </cell>
          <cell r="J11" t="str">
            <v>Yes</v>
          </cell>
          <cell r="K11" t="str">
            <v>Yes</v>
          </cell>
          <cell r="L11" t="str">
            <v>Yes</v>
          </cell>
          <cell r="M11" t="str">
            <v>SLF</v>
          </cell>
          <cell r="N11">
            <v>43355</v>
          </cell>
          <cell r="O11">
            <v>43371</v>
          </cell>
          <cell r="P11" t="str">
            <v>Completed</v>
          </cell>
          <cell r="Q11">
            <v>43355</v>
          </cell>
          <cell r="R11">
            <v>43368</v>
          </cell>
          <cell r="S11" t="str">
            <v>Sep</v>
          </cell>
          <cell r="T11" t="str">
            <v>Aug</v>
          </cell>
          <cell r="U11">
            <v>43313</v>
          </cell>
          <cell r="V11">
            <v>43343</v>
          </cell>
          <cell r="W11" t="str">
            <v>Completed</v>
          </cell>
        </row>
        <row r="12">
          <cell r="F12" t="str">
            <v>UY</v>
          </cell>
          <cell r="G12" t="str">
            <v>Capfacts (GC)</v>
          </cell>
          <cell r="H12">
            <v>43336</v>
          </cell>
          <cell r="I12">
            <v>43360</v>
          </cell>
          <cell r="J12" t="str">
            <v>Yes</v>
          </cell>
          <cell r="K12" t="str">
            <v>2019 Deliverable</v>
          </cell>
          <cell r="L12" t="str">
            <v>Yes</v>
          </cell>
          <cell r="M12" t="str">
            <v>AEB</v>
          </cell>
          <cell r="N12">
            <v>43341</v>
          </cell>
          <cell r="O12">
            <v>43360</v>
          </cell>
          <cell r="P12" t="str">
            <v>Completed</v>
          </cell>
          <cell r="Q12">
            <v>43341</v>
          </cell>
          <cell r="R12">
            <v>43360</v>
          </cell>
          <cell r="S12" t="str">
            <v>Sep</v>
          </cell>
          <cell r="T12" t="str">
            <v>Dec</v>
          </cell>
          <cell r="U12">
            <v>43341</v>
          </cell>
          <cell r="V12">
            <v>43452</v>
          </cell>
          <cell r="W12" t="str">
            <v>Completed</v>
          </cell>
        </row>
        <row r="13">
          <cell r="F13" t="str">
            <v>WJ</v>
          </cell>
          <cell r="G13" t="str">
            <v>Capfacts (DHMO)</v>
          </cell>
          <cell r="H13">
            <v>43336</v>
          </cell>
          <cell r="I13">
            <v>43360</v>
          </cell>
          <cell r="J13" t="str">
            <v>Yes</v>
          </cell>
          <cell r="K13" t="str">
            <v>2019 Deliverable</v>
          </cell>
          <cell r="L13" t="str">
            <v>Yes</v>
          </cell>
          <cell r="M13" t="str">
            <v>AEB</v>
          </cell>
          <cell r="N13">
            <v>43348</v>
          </cell>
          <cell r="O13">
            <v>43360</v>
          </cell>
          <cell r="P13" t="str">
            <v>Completed</v>
          </cell>
          <cell r="Q13">
            <v>43341</v>
          </cell>
          <cell r="R13">
            <v>43360</v>
          </cell>
          <cell r="S13" t="str">
            <v>Sep</v>
          </cell>
          <cell r="T13" t="str">
            <v>Dec</v>
          </cell>
          <cell r="U13">
            <v>43341</v>
          </cell>
          <cell r="V13">
            <v>43452</v>
          </cell>
          <cell r="W13" t="str">
            <v>Completed</v>
          </cell>
        </row>
        <row r="14">
          <cell r="F14" t="str">
            <v>UW</v>
          </cell>
          <cell r="G14" t="str">
            <v>Claimfacts (CF)</v>
          </cell>
          <cell r="H14">
            <v>43336</v>
          </cell>
          <cell r="I14">
            <v>43360</v>
          </cell>
          <cell r="J14" t="str">
            <v>Yes</v>
          </cell>
          <cell r="K14" t="str">
            <v>2019 Deliverable</v>
          </cell>
          <cell r="L14" t="str">
            <v>Yes</v>
          </cell>
          <cell r="M14" t="str">
            <v>AEB</v>
          </cell>
          <cell r="N14">
            <v>43341</v>
          </cell>
          <cell r="O14">
            <v>43360</v>
          </cell>
          <cell r="P14" t="str">
            <v>Completed</v>
          </cell>
          <cell r="Q14">
            <v>43341</v>
          </cell>
          <cell r="R14">
            <v>43360</v>
          </cell>
          <cell r="S14" t="str">
            <v>Sep</v>
          </cell>
          <cell r="T14" t="str">
            <v>Nov</v>
          </cell>
          <cell r="U14">
            <v>43341</v>
          </cell>
          <cell r="V14">
            <v>43422</v>
          </cell>
          <cell r="W14" t="str">
            <v>Completed</v>
          </cell>
        </row>
        <row r="15">
          <cell r="F15" t="str">
            <v>UU</v>
          </cell>
          <cell r="G15" t="str">
            <v>Groupfacts (GF)</v>
          </cell>
          <cell r="H15">
            <v>43313</v>
          </cell>
          <cell r="I15">
            <v>43360</v>
          </cell>
          <cell r="J15" t="str">
            <v>Yes</v>
          </cell>
          <cell r="K15" t="str">
            <v>2019 Deliverable</v>
          </cell>
          <cell r="L15" t="str">
            <v>Yes</v>
          </cell>
          <cell r="M15" t="str">
            <v>AEB</v>
          </cell>
          <cell r="N15">
            <v>43320</v>
          </cell>
          <cell r="O15">
            <v>43360</v>
          </cell>
          <cell r="P15" t="str">
            <v>Completed</v>
          </cell>
          <cell r="Q15">
            <v>43332</v>
          </cell>
          <cell r="R15">
            <v>43360</v>
          </cell>
          <cell r="S15" t="str">
            <v>Sep</v>
          </cell>
          <cell r="T15" t="str">
            <v>Nov</v>
          </cell>
          <cell r="U15">
            <v>43320</v>
          </cell>
          <cell r="V15">
            <v>43422</v>
          </cell>
          <cell r="W15" t="str">
            <v>Completed</v>
          </cell>
        </row>
        <row r="16">
          <cell r="F16" t="str">
            <v>UV</v>
          </cell>
          <cell r="G16" t="str">
            <v>Groupfacts Comm (CO)</v>
          </cell>
          <cell r="H16">
            <v>43313</v>
          </cell>
          <cell r="I16">
            <v>43360</v>
          </cell>
          <cell r="J16" t="str">
            <v>Yes</v>
          </cell>
          <cell r="K16" t="str">
            <v>2019 Deliverable</v>
          </cell>
          <cell r="L16" t="str">
            <v>Yes</v>
          </cell>
          <cell r="M16" t="str">
            <v>AEB</v>
          </cell>
          <cell r="N16">
            <v>43320</v>
          </cell>
          <cell r="O16">
            <v>43360</v>
          </cell>
          <cell r="P16" t="str">
            <v>Completed</v>
          </cell>
          <cell r="Q16">
            <v>43332</v>
          </cell>
          <cell r="R16">
            <v>43360</v>
          </cell>
          <cell r="S16" t="str">
            <v>Sep</v>
          </cell>
          <cell r="T16" t="str">
            <v>Nov</v>
          </cell>
          <cell r="U16">
            <v>43320</v>
          </cell>
          <cell r="V16">
            <v>43422</v>
          </cell>
          <cell r="W16" t="str">
            <v>Completed</v>
          </cell>
        </row>
        <row r="17">
          <cell r="F17" t="str">
            <v>UP</v>
          </cell>
          <cell r="G17" t="str">
            <v>LCS</v>
          </cell>
          <cell r="H17">
            <v>43313</v>
          </cell>
          <cell r="I17">
            <v>43348</v>
          </cell>
          <cell r="J17" t="str">
            <v>Yes</v>
          </cell>
          <cell r="K17" t="str">
            <v>2019 Deliverable</v>
          </cell>
          <cell r="L17" t="str">
            <v>Yes</v>
          </cell>
          <cell r="M17" t="str">
            <v>AEB</v>
          </cell>
          <cell r="N17">
            <v>43389</v>
          </cell>
          <cell r="O17">
            <v>43392</v>
          </cell>
          <cell r="P17" t="str">
            <v>Completed</v>
          </cell>
          <cell r="Q17">
            <v>43389</v>
          </cell>
          <cell r="R17">
            <v>43391</v>
          </cell>
          <cell r="S17" t="str">
            <v>Oct</v>
          </cell>
          <cell r="T17" t="str">
            <v>Sep</v>
          </cell>
          <cell r="U17">
            <v>43330</v>
          </cell>
          <cell r="V17">
            <v>43361</v>
          </cell>
          <cell r="W17" t="str">
            <v>Completed</v>
          </cell>
        </row>
        <row r="18">
          <cell r="F18" t="str">
            <v>G2</v>
          </cell>
          <cell r="G18" t="str">
            <v>Chess</v>
          </cell>
          <cell r="H18">
            <v>43282</v>
          </cell>
          <cell r="I18" t="str">
            <v>TBD</v>
          </cell>
          <cell r="J18" t="str">
            <v>Canada</v>
          </cell>
          <cell r="K18" t="str">
            <v>Canada</v>
          </cell>
          <cell r="L18" t="str">
            <v>Canada</v>
          </cell>
          <cell r="M18" t="str">
            <v>SLF</v>
          </cell>
          <cell r="N18" t="str">
            <v>TBD</v>
          </cell>
          <cell r="O18" t="str">
            <v>TBD</v>
          </cell>
          <cell r="P18" t="str">
            <v>delayed</v>
          </cell>
          <cell r="Q18">
            <v>43402</v>
          </cell>
          <cell r="R18">
            <v>43435</v>
          </cell>
          <cell r="S18" t="str">
            <v>Dec</v>
          </cell>
          <cell r="T18" t="str">
            <v>Oct</v>
          </cell>
          <cell r="U18">
            <v>43330</v>
          </cell>
          <cell r="V18">
            <v>43391</v>
          </cell>
          <cell r="W18" t="str">
            <v>Not Started</v>
          </cell>
        </row>
        <row r="19">
          <cell r="F19" t="str">
            <v>GU</v>
          </cell>
          <cell r="G19" t="str">
            <v>Oasis  -  Group Admin (US)</v>
          </cell>
          <cell r="H19">
            <v>43282</v>
          </cell>
          <cell r="I19" t="str">
            <v>TBD</v>
          </cell>
          <cell r="J19" t="str">
            <v>Yes</v>
          </cell>
          <cell r="K19" t="str">
            <v>WIP</v>
          </cell>
          <cell r="L19" t="str">
            <v>Yes</v>
          </cell>
          <cell r="M19" t="str">
            <v>SLF</v>
          </cell>
          <cell r="N19">
            <v>43374</v>
          </cell>
          <cell r="O19" t="str">
            <v>TBD</v>
          </cell>
          <cell r="P19" t="str">
            <v>delayed</v>
          </cell>
          <cell r="Q19">
            <v>43402</v>
          </cell>
          <cell r="R19">
            <v>43435</v>
          </cell>
          <cell r="S19" t="str">
            <v>Dec</v>
          </cell>
          <cell r="T19" t="str">
            <v>Oct</v>
          </cell>
          <cell r="U19">
            <v>43330</v>
          </cell>
          <cell r="V19">
            <v>43391</v>
          </cell>
          <cell r="W19" t="str">
            <v>In Progress</v>
          </cell>
        </row>
        <row r="20">
          <cell r="F20" t="str">
            <v>GU</v>
          </cell>
          <cell r="G20" t="str">
            <v>GLIB</v>
          </cell>
          <cell r="H20">
            <v>43399</v>
          </cell>
          <cell r="I20">
            <v>43434</v>
          </cell>
          <cell r="J20" t="str">
            <v>Yes</v>
          </cell>
          <cell r="L20" t="str">
            <v>Yes</v>
          </cell>
          <cell r="M20" t="str">
            <v>SLF</v>
          </cell>
          <cell r="P20" t="str">
            <v>delayed</v>
          </cell>
          <cell r="Q20">
            <v>43437</v>
          </cell>
          <cell r="R20">
            <v>43444</v>
          </cell>
          <cell r="S20" t="str">
            <v>Dec</v>
          </cell>
          <cell r="T20" t="str">
            <v>Oct</v>
          </cell>
          <cell r="U20">
            <v>43330</v>
          </cell>
          <cell r="V20">
            <v>43391</v>
          </cell>
          <cell r="W20" t="str">
            <v>Not Started</v>
          </cell>
        </row>
        <row r="21">
          <cell r="F21" t="str">
            <v>NB</v>
          </cell>
          <cell r="G21" t="str">
            <v>GRID</v>
          </cell>
          <cell r="H21">
            <v>43333</v>
          </cell>
          <cell r="I21">
            <v>43350</v>
          </cell>
          <cell r="J21" t="str">
            <v>Yes</v>
          </cell>
          <cell r="K21" t="str">
            <v>n/a</v>
          </cell>
          <cell r="L21" t="str">
            <v>Yes</v>
          </cell>
          <cell r="M21" t="str">
            <v>EBG</v>
          </cell>
          <cell r="P21" t="str">
            <v>Completed</v>
          </cell>
          <cell r="Q21">
            <v>43354</v>
          </cell>
          <cell r="R21">
            <v>43402</v>
          </cell>
          <cell r="S21" t="str">
            <v>Oct</v>
          </cell>
          <cell r="T21" t="str">
            <v>Sep</v>
          </cell>
          <cell r="U21">
            <v>43330</v>
          </cell>
          <cell r="V21">
            <v>43361</v>
          </cell>
          <cell r="W21" t="str">
            <v>Completed</v>
          </cell>
        </row>
        <row r="22">
          <cell r="F22" t="str">
            <v>NC</v>
          </cell>
          <cell r="G22" t="str">
            <v>GRID</v>
          </cell>
          <cell r="H22">
            <v>43333</v>
          </cell>
          <cell r="I22">
            <v>43350</v>
          </cell>
          <cell r="J22" t="str">
            <v>Yes</v>
          </cell>
          <cell r="K22" t="str">
            <v>n/a</v>
          </cell>
          <cell r="L22" t="str">
            <v>Yes</v>
          </cell>
          <cell r="M22" t="str">
            <v>EBG</v>
          </cell>
          <cell r="P22" t="str">
            <v>Completed</v>
          </cell>
          <cell r="Q22">
            <v>43354</v>
          </cell>
          <cell r="R22">
            <v>43402</v>
          </cell>
          <cell r="S22" t="str">
            <v>Oct</v>
          </cell>
          <cell r="T22" t="str">
            <v>Sep</v>
          </cell>
          <cell r="U22">
            <v>43330</v>
          </cell>
          <cell r="V22">
            <v>43361</v>
          </cell>
          <cell r="W22" t="str">
            <v>Completed</v>
          </cell>
        </row>
        <row r="23">
          <cell r="F23" t="str">
            <v>NE</v>
          </cell>
          <cell r="G23" t="str">
            <v>GRID</v>
          </cell>
          <cell r="H23">
            <v>43333</v>
          </cell>
          <cell r="I23">
            <v>43350</v>
          </cell>
          <cell r="J23" t="str">
            <v>Yes</v>
          </cell>
          <cell r="K23" t="str">
            <v>n/a</v>
          </cell>
          <cell r="L23" t="str">
            <v>Yes</v>
          </cell>
          <cell r="M23" t="str">
            <v>EBG</v>
          </cell>
          <cell r="P23" t="str">
            <v>Completed</v>
          </cell>
          <cell r="Q23">
            <v>43354</v>
          </cell>
          <cell r="R23">
            <v>43402</v>
          </cell>
          <cell r="S23" t="str">
            <v>Oct</v>
          </cell>
          <cell r="T23" t="str">
            <v>Sep</v>
          </cell>
          <cell r="U23">
            <v>43330</v>
          </cell>
          <cell r="V23">
            <v>43361</v>
          </cell>
          <cell r="W23" t="str">
            <v>Completed</v>
          </cell>
        </row>
        <row r="24">
          <cell r="F24" t="str">
            <v>NF</v>
          </cell>
          <cell r="G24" t="str">
            <v>GLAD</v>
          </cell>
          <cell r="H24">
            <v>43355</v>
          </cell>
          <cell r="I24">
            <v>43378</v>
          </cell>
          <cell r="J24" t="str">
            <v>Yes</v>
          </cell>
          <cell r="K24" t="str">
            <v>n/a</v>
          </cell>
          <cell r="L24" t="str">
            <v>Yes</v>
          </cell>
          <cell r="M24" t="str">
            <v>EBG</v>
          </cell>
          <cell r="P24" t="str">
            <v>Completed</v>
          </cell>
          <cell r="Q24">
            <v>43381</v>
          </cell>
          <cell r="R24">
            <v>43402</v>
          </cell>
          <cell r="S24" t="str">
            <v>Oct</v>
          </cell>
          <cell r="T24" t="str">
            <v>Sep</v>
          </cell>
          <cell r="U24">
            <v>43330</v>
          </cell>
          <cell r="V24">
            <v>43361</v>
          </cell>
          <cell r="W24" t="str">
            <v>Completed</v>
          </cell>
        </row>
        <row r="25">
          <cell r="F25" t="str">
            <v>NMNB</v>
          </cell>
          <cell r="G25" t="str">
            <v>GRID</v>
          </cell>
          <cell r="H25">
            <v>43355</v>
          </cell>
          <cell r="I25">
            <v>43378</v>
          </cell>
          <cell r="J25" t="str">
            <v>Yes</v>
          </cell>
          <cell r="K25" t="str">
            <v>n/a</v>
          </cell>
          <cell r="L25" t="str">
            <v>Yes</v>
          </cell>
          <cell r="M25" t="str">
            <v>EBG</v>
          </cell>
          <cell r="P25" t="str">
            <v>Completed</v>
          </cell>
          <cell r="Q25">
            <v>43383</v>
          </cell>
          <cell r="R25">
            <v>43402</v>
          </cell>
          <cell r="S25" t="str">
            <v>Oct</v>
          </cell>
          <cell r="T25" t="str">
            <v>Sep</v>
          </cell>
          <cell r="U25">
            <v>43330</v>
          </cell>
          <cell r="V25">
            <v>43361</v>
          </cell>
          <cell r="W25" t="str">
            <v>Completed</v>
          </cell>
        </row>
        <row r="26">
          <cell r="F26" t="str">
            <v>NMNF</v>
          </cell>
          <cell r="G26" t="str">
            <v>GLAD</v>
          </cell>
          <cell r="H26">
            <v>43355</v>
          </cell>
          <cell r="I26">
            <v>43378</v>
          </cell>
          <cell r="J26" t="str">
            <v>Yes</v>
          </cell>
          <cell r="K26" t="str">
            <v>n/a</v>
          </cell>
          <cell r="L26" t="str">
            <v>Yes</v>
          </cell>
          <cell r="M26" t="str">
            <v>EBG</v>
          </cell>
          <cell r="P26" t="str">
            <v>Completed</v>
          </cell>
          <cell r="Q26">
            <v>43381</v>
          </cell>
          <cell r="R26">
            <v>43402</v>
          </cell>
          <cell r="S26" t="str">
            <v>Oct</v>
          </cell>
          <cell r="T26" t="str">
            <v>Oct</v>
          </cell>
          <cell r="U26">
            <v>43361</v>
          </cell>
          <cell r="V26">
            <v>43374</v>
          </cell>
          <cell r="W26" t="str">
            <v>Completed</v>
          </cell>
        </row>
        <row r="27">
          <cell r="F27" t="str">
            <v>UN</v>
          </cell>
          <cell r="G27" t="str">
            <v>AEB - GH (Tailored Admin)</v>
          </cell>
          <cell r="H27">
            <v>43313</v>
          </cell>
          <cell r="I27">
            <v>43331</v>
          </cell>
          <cell r="J27" t="str">
            <v>Yes</v>
          </cell>
          <cell r="K27" t="str">
            <v>2019 Deliverable</v>
          </cell>
          <cell r="L27" t="str">
            <v>Yes</v>
          </cell>
          <cell r="M27" t="str">
            <v>AEB</v>
          </cell>
          <cell r="N27">
            <v>43332</v>
          </cell>
          <cell r="O27">
            <v>43362</v>
          </cell>
          <cell r="P27" t="str">
            <v>Completed</v>
          </cell>
          <cell r="Q27">
            <v>43332</v>
          </cell>
          <cell r="R27">
            <v>43362</v>
          </cell>
          <cell r="S27" t="str">
            <v>Sep</v>
          </cell>
          <cell r="T27" t="str">
            <v>Oct</v>
          </cell>
          <cell r="U27">
            <v>43361</v>
          </cell>
          <cell r="V27">
            <v>43374</v>
          </cell>
          <cell r="W27" t="str">
            <v>Completed</v>
          </cell>
        </row>
        <row r="28">
          <cell r="F28" t="str">
            <v>UL</v>
          </cell>
          <cell r="G28" t="str">
            <v>AEB - GI (Packaged Admin)</v>
          </cell>
          <cell r="H28">
            <v>43313</v>
          </cell>
          <cell r="I28">
            <v>43331</v>
          </cell>
          <cell r="J28" t="str">
            <v>Yes</v>
          </cell>
          <cell r="K28" t="str">
            <v>2019 Deliverable</v>
          </cell>
          <cell r="L28" t="str">
            <v>Yes</v>
          </cell>
          <cell r="M28" t="str">
            <v>AEB</v>
          </cell>
          <cell r="N28">
            <v>43332</v>
          </cell>
          <cell r="O28">
            <v>43362</v>
          </cell>
          <cell r="P28" t="str">
            <v>Completed</v>
          </cell>
          <cell r="Q28">
            <v>43332</v>
          </cell>
          <cell r="R28">
            <v>43362</v>
          </cell>
          <cell r="S28" t="str">
            <v>Sep</v>
          </cell>
          <cell r="T28" t="str">
            <v>Oct</v>
          </cell>
          <cell r="U28">
            <v>43361</v>
          </cell>
          <cell r="V28">
            <v>43374</v>
          </cell>
          <cell r="W28" t="str">
            <v>Completed</v>
          </cell>
        </row>
        <row r="29">
          <cell r="F29" t="str">
            <v>Q2</v>
          </cell>
          <cell r="G29" t="str">
            <v>Broker Compensation</v>
          </cell>
          <cell r="H29">
            <v>43358</v>
          </cell>
          <cell r="I29">
            <v>43404</v>
          </cell>
          <cell r="J29" t="str">
            <v>n/a</v>
          </cell>
          <cell r="K29" t="str">
            <v>n/a</v>
          </cell>
          <cell r="L29" t="str">
            <v>n/a</v>
          </cell>
          <cell r="M29" t="str">
            <v>SLF</v>
          </cell>
          <cell r="N29" t="str">
            <v>n/a</v>
          </cell>
          <cell r="O29" t="str">
            <v>n/a</v>
          </cell>
          <cell r="P29" t="str">
            <v>n/a</v>
          </cell>
          <cell r="Q29" t="str">
            <v>n/a</v>
          </cell>
          <cell r="R29" t="str">
            <v>n/a</v>
          </cell>
          <cell r="S29" t="str">
            <v>Sep</v>
          </cell>
          <cell r="T29" t="str">
            <v>Sep</v>
          </cell>
          <cell r="U29" t="str">
            <v>n/a</v>
          </cell>
          <cell r="V29" t="str">
            <v>n/a</v>
          </cell>
          <cell r="W29" t="str">
            <v>Completed</v>
          </cell>
        </row>
        <row r="30">
          <cell r="F30" t="str">
            <v>WQ</v>
          </cell>
          <cell r="G30" t="str">
            <v>CDS</v>
          </cell>
          <cell r="H30">
            <v>43435</v>
          </cell>
          <cell r="I30">
            <v>43496</v>
          </cell>
          <cell r="M30" t="str">
            <v>AEB</v>
          </cell>
          <cell r="P30" t="str">
            <v>delayed</v>
          </cell>
          <cell r="Q30">
            <v>43500</v>
          </cell>
          <cell r="R30">
            <v>43507</v>
          </cell>
          <cell r="S30" t="str">
            <v>Q1 2019</v>
          </cell>
          <cell r="T30" t="str">
            <v>Q1 2019</v>
          </cell>
          <cell r="U30">
            <v>43435</v>
          </cell>
          <cell r="V30">
            <v>43483</v>
          </cell>
          <cell r="W30" t="str">
            <v>Not Started</v>
          </cell>
        </row>
        <row r="31">
          <cell r="F31" t="str">
            <v>UQ</v>
          </cell>
          <cell r="G31" t="str">
            <v>CoStar</v>
          </cell>
          <cell r="H31">
            <v>43313</v>
          </cell>
          <cell r="I31">
            <v>43331</v>
          </cell>
          <cell r="J31" t="str">
            <v>Yes</v>
          </cell>
          <cell r="K31" t="str">
            <v>2019 Deliverable</v>
          </cell>
          <cell r="L31" t="str">
            <v>Yes</v>
          </cell>
          <cell r="M31" t="str">
            <v>AEB</v>
          </cell>
          <cell r="N31">
            <v>43332</v>
          </cell>
          <cell r="O31">
            <v>43362</v>
          </cell>
          <cell r="P31" t="str">
            <v>Completed</v>
          </cell>
          <cell r="Q31">
            <v>43332</v>
          </cell>
          <cell r="R31">
            <v>43362</v>
          </cell>
          <cell r="S31" t="str">
            <v>Sep</v>
          </cell>
          <cell r="T31" t="str">
            <v>Sep</v>
          </cell>
          <cell r="U31">
            <v>43330</v>
          </cell>
          <cell r="V31">
            <v>43361</v>
          </cell>
          <cell r="W31" t="str">
            <v>Completed</v>
          </cell>
        </row>
        <row r="32">
          <cell r="F32" t="str">
            <v>UO</v>
          </cell>
          <cell r="G32" t="str">
            <v>CPS</v>
          </cell>
          <cell r="H32">
            <v>43313</v>
          </cell>
          <cell r="I32">
            <v>43373</v>
          </cell>
          <cell r="J32" t="str">
            <v>Yes</v>
          </cell>
          <cell r="K32" t="str">
            <v>2019 Deliverable</v>
          </cell>
          <cell r="L32" t="str">
            <v>Yes</v>
          </cell>
          <cell r="M32" t="str">
            <v>AEB</v>
          </cell>
          <cell r="N32">
            <v>43389</v>
          </cell>
          <cell r="O32">
            <v>43392</v>
          </cell>
          <cell r="P32" t="str">
            <v>Completed</v>
          </cell>
          <cell r="Q32">
            <v>43395</v>
          </cell>
          <cell r="R32">
            <v>43403</v>
          </cell>
          <cell r="S32" t="str">
            <v>Oct</v>
          </cell>
          <cell r="T32" t="str">
            <v>Nov</v>
          </cell>
          <cell r="U32">
            <v>43374</v>
          </cell>
          <cell r="V32">
            <v>43405</v>
          </cell>
          <cell r="W32" t="str">
            <v>Completed</v>
          </cell>
        </row>
        <row r="33">
          <cell r="F33" t="str">
            <v>NI</v>
          </cell>
          <cell r="G33" t="str">
            <v>ESC</v>
          </cell>
          <cell r="H33">
            <v>43333</v>
          </cell>
          <cell r="I33">
            <v>43378</v>
          </cell>
          <cell r="J33" t="str">
            <v>Yes</v>
          </cell>
          <cell r="K33" t="str">
            <v>n/a</v>
          </cell>
          <cell r="L33" t="str">
            <v>Yes</v>
          </cell>
          <cell r="M33" t="str">
            <v>EBG</v>
          </cell>
          <cell r="P33" t="str">
            <v>Completed</v>
          </cell>
          <cell r="Q33">
            <v>43383</v>
          </cell>
          <cell r="R33">
            <v>43402</v>
          </cell>
          <cell r="S33" t="str">
            <v>Oct</v>
          </cell>
          <cell r="T33" t="str">
            <v>Sep</v>
          </cell>
          <cell r="U33">
            <v>43330</v>
          </cell>
          <cell r="V33">
            <v>43361</v>
          </cell>
          <cell r="W33" t="str">
            <v>Completed</v>
          </cell>
        </row>
        <row r="34">
          <cell r="F34" t="str">
            <v>UK</v>
          </cell>
          <cell r="G34" t="str">
            <v>GR</v>
          </cell>
          <cell r="H34">
            <v>43313</v>
          </cell>
          <cell r="I34">
            <v>43331</v>
          </cell>
          <cell r="J34" t="str">
            <v>Yes</v>
          </cell>
          <cell r="K34" t="str">
            <v>2019 Deliverable</v>
          </cell>
          <cell r="L34" t="str">
            <v>Yes</v>
          </cell>
          <cell r="M34" t="str">
            <v>AEB</v>
          </cell>
          <cell r="N34">
            <v>43332</v>
          </cell>
          <cell r="O34">
            <v>43362</v>
          </cell>
          <cell r="P34" t="str">
            <v>Completed</v>
          </cell>
          <cell r="Q34">
            <v>43332</v>
          </cell>
          <cell r="R34">
            <v>43362</v>
          </cell>
          <cell r="S34" t="str">
            <v>Sep</v>
          </cell>
          <cell r="T34" t="str">
            <v>Q1 2019</v>
          </cell>
          <cell r="U34">
            <v>43435</v>
          </cell>
          <cell r="V34">
            <v>43466</v>
          </cell>
          <cell r="W34" t="str">
            <v>Completed</v>
          </cell>
        </row>
        <row r="35">
          <cell r="F35" t="str">
            <v>NG</v>
          </cell>
          <cell r="G35" t="str">
            <v>MECA</v>
          </cell>
          <cell r="H35">
            <v>43399</v>
          </cell>
          <cell r="I35">
            <v>43434</v>
          </cell>
          <cell r="J35" t="str">
            <v>Yes</v>
          </cell>
          <cell r="L35" t="str">
            <v>Yes</v>
          </cell>
          <cell r="M35" t="str">
            <v>EBG</v>
          </cell>
          <cell r="P35" t="str">
            <v>on target</v>
          </cell>
          <cell r="Q35">
            <v>43437</v>
          </cell>
          <cell r="R35">
            <v>43444</v>
          </cell>
          <cell r="S35" t="str">
            <v>Dec</v>
          </cell>
          <cell r="T35" t="str">
            <v>Q1 2019</v>
          </cell>
          <cell r="U35">
            <v>43435</v>
          </cell>
          <cell r="V35">
            <v>43466</v>
          </cell>
          <cell r="W35" t="str">
            <v>Not Started</v>
          </cell>
        </row>
        <row r="36">
          <cell r="F36" t="str">
            <v>UT</v>
          </cell>
          <cell r="G36" t="str">
            <v>SET TPA</v>
          </cell>
          <cell r="H36" t="str">
            <v>n/a</v>
          </cell>
          <cell r="I36" t="str">
            <v>n/a</v>
          </cell>
          <cell r="J36" t="str">
            <v>n/a</v>
          </cell>
          <cell r="K36" t="str">
            <v>n/a</v>
          </cell>
          <cell r="L36" t="str">
            <v>n/a</v>
          </cell>
          <cell r="M36" t="str">
            <v>AEB</v>
          </cell>
          <cell r="N36" t="str">
            <v>n/a</v>
          </cell>
          <cell r="O36" t="str">
            <v>n/a</v>
          </cell>
          <cell r="P36" t="str">
            <v>n/a</v>
          </cell>
          <cell r="Q36" t="str">
            <v>n/a</v>
          </cell>
          <cell r="R36" t="str">
            <v>n/a</v>
          </cell>
          <cell r="S36" t="str">
            <v>Sep</v>
          </cell>
          <cell r="T36" t="str">
            <v>Sep</v>
          </cell>
          <cell r="U36" t="str">
            <v>n/a</v>
          </cell>
          <cell r="V36" t="str">
            <v>n/a</v>
          </cell>
          <cell r="W36" t="str">
            <v>Completed</v>
          </cell>
        </row>
        <row r="37">
          <cell r="F37" t="str">
            <v>G9</v>
          </cell>
          <cell r="G37" t="str">
            <v>SLICK</v>
          </cell>
          <cell r="H37">
            <v>43344</v>
          </cell>
          <cell r="I37">
            <v>43374</v>
          </cell>
          <cell r="J37" t="str">
            <v>Yes</v>
          </cell>
          <cell r="K37" t="str">
            <v>n/a</v>
          </cell>
          <cell r="L37" t="str">
            <v>Yes</v>
          </cell>
          <cell r="M37" t="str">
            <v>SLF</v>
          </cell>
          <cell r="N37">
            <v>43376</v>
          </cell>
          <cell r="O37">
            <v>43376</v>
          </cell>
          <cell r="P37" t="str">
            <v>Completed</v>
          </cell>
          <cell r="Q37">
            <v>43376</v>
          </cell>
          <cell r="R37">
            <v>43376</v>
          </cell>
          <cell r="S37" t="str">
            <v>Oct</v>
          </cell>
          <cell r="T37" t="str">
            <v>Dec</v>
          </cell>
          <cell r="U37">
            <v>43405</v>
          </cell>
          <cell r="V37">
            <v>43435</v>
          </cell>
          <cell r="W37" t="str">
            <v>Completed</v>
          </cell>
        </row>
        <row r="38">
          <cell r="F38" t="str">
            <v>NJ</v>
          </cell>
          <cell r="G38" t="str">
            <v>PIC/TAG</v>
          </cell>
          <cell r="H38">
            <v>43344</v>
          </cell>
          <cell r="I38">
            <v>43418</v>
          </cell>
          <cell r="J38" t="str">
            <v>Yes</v>
          </cell>
          <cell r="L38" t="str">
            <v>Yes</v>
          </cell>
          <cell r="M38" t="str">
            <v>EBG</v>
          </cell>
          <cell r="P38" t="str">
            <v>delayed</v>
          </cell>
          <cell r="Q38">
            <v>43419</v>
          </cell>
          <cell r="R38">
            <v>43440</v>
          </cell>
          <cell r="S38" t="str">
            <v>Dec</v>
          </cell>
          <cell r="T38" t="str">
            <v>Dec</v>
          </cell>
          <cell r="U38">
            <v>43405</v>
          </cell>
          <cell r="V38">
            <v>43435</v>
          </cell>
          <cell r="W38" t="str">
            <v>In Progress</v>
          </cell>
        </row>
        <row r="39">
          <cell r="F39" t="str">
            <v>NLNJ</v>
          </cell>
          <cell r="G39" t="str">
            <v>PIC/TAG</v>
          </cell>
          <cell r="H39">
            <v>43344</v>
          </cell>
          <cell r="I39">
            <v>43418</v>
          </cell>
          <cell r="J39" t="str">
            <v>Yes</v>
          </cell>
          <cell r="L39" t="str">
            <v>Yes</v>
          </cell>
          <cell r="M39" t="str">
            <v>EBG</v>
          </cell>
          <cell r="P39" t="str">
            <v>delayed</v>
          </cell>
          <cell r="Q39">
            <v>43419</v>
          </cell>
          <cell r="R39">
            <v>43440</v>
          </cell>
          <cell r="S39" t="str">
            <v>Dec</v>
          </cell>
          <cell r="T39" t="str">
            <v>Dec</v>
          </cell>
          <cell r="U39">
            <v>43405</v>
          </cell>
          <cell r="V39">
            <v>43435</v>
          </cell>
          <cell r="W39" t="str">
            <v>In Progress</v>
          </cell>
        </row>
        <row r="40">
          <cell r="F40" t="str">
            <v>NY</v>
          </cell>
          <cell r="G40" t="str">
            <v>Disbursement</v>
          </cell>
          <cell r="H40">
            <v>43327</v>
          </cell>
          <cell r="I40">
            <v>43385</v>
          </cell>
          <cell r="J40" t="str">
            <v>Yes</v>
          </cell>
          <cell r="K40" t="str">
            <v>n/a</v>
          </cell>
          <cell r="L40" t="str">
            <v>Yes</v>
          </cell>
          <cell r="M40" t="str">
            <v>SLF</v>
          </cell>
          <cell r="N40">
            <v>43388</v>
          </cell>
          <cell r="P40" t="str">
            <v>delayed</v>
          </cell>
          <cell r="Q40">
            <v>43388</v>
          </cell>
          <cell r="R40">
            <v>43432</v>
          </cell>
          <cell r="S40" t="str">
            <v>Nov</v>
          </cell>
          <cell r="T40" t="str">
            <v>Sep</v>
          </cell>
          <cell r="U40">
            <v>43330</v>
          </cell>
          <cell r="V40">
            <v>43361</v>
          </cell>
          <cell r="W40" t="str">
            <v>In Progress</v>
          </cell>
        </row>
        <row r="41">
          <cell r="F41" t="str">
            <v>Skyhawk</v>
          </cell>
          <cell r="G41" t="str">
            <v>Skyhawk</v>
          </cell>
          <cell r="H41">
            <v>43405</v>
          </cell>
          <cell r="I41">
            <v>11628</v>
          </cell>
          <cell r="J41" t="str">
            <v>WIP</v>
          </cell>
          <cell r="L41" t="str">
            <v>WIP</v>
          </cell>
          <cell r="M41" t="str">
            <v>SLF</v>
          </cell>
          <cell r="P41" t="str">
            <v>delayed</v>
          </cell>
          <cell r="Q41">
            <v>43438</v>
          </cell>
          <cell r="R41">
            <v>43447</v>
          </cell>
          <cell r="S41" t="str">
            <v>Dec</v>
          </cell>
          <cell r="T41" t="str">
            <v>TBD</v>
          </cell>
          <cell r="W41" t="str">
            <v>Not Started</v>
          </cell>
        </row>
        <row r="42">
          <cell r="F42" t="str">
            <v>QPS</v>
          </cell>
          <cell r="G42" t="str">
            <v>QPS</v>
          </cell>
          <cell r="H42" t="str">
            <v>n/a</v>
          </cell>
          <cell r="I42" t="str">
            <v>n/a</v>
          </cell>
          <cell r="J42" t="str">
            <v>n/a</v>
          </cell>
          <cell r="K42" t="str">
            <v>n/a</v>
          </cell>
          <cell r="L42" t="str">
            <v>n/a</v>
          </cell>
          <cell r="M42" t="str">
            <v>AEB</v>
          </cell>
          <cell r="P42" t="str">
            <v>delayed</v>
          </cell>
          <cell r="Q42">
            <v>43489</v>
          </cell>
          <cell r="R42">
            <v>43503</v>
          </cell>
          <cell r="S42" t="str">
            <v>Q1 2019</v>
          </cell>
          <cell r="T42" t="str">
            <v>Q1 2019</v>
          </cell>
          <cell r="W42" t="str">
            <v>Not Started</v>
          </cell>
        </row>
        <row r="43">
          <cell r="F43" t="str">
            <v>DMS</v>
          </cell>
          <cell r="G43" t="str">
            <v>DMS</v>
          </cell>
          <cell r="H43" t="str">
            <v>n/a</v>
          </cell>
          <cell r="I43" t="str">
            <v>n/a</v>
          </cell>
          <cell r="J43" t="str">
            <v>n/a</v>
          </cell>
          <cell r="K43" t="str">
            <v>n/a</v>
          </cell>
          <cell r="L43" t="str">
            <v>n/a</v>
          </cell>
          <cell r="M43" t="str">
            <v>AEB</v>
          </cell>
          <cell r="P43" t="str">
            <v>on target</v>
          </cell>
          <cell r="S43" t="str">
            <v>TBD</v>
          </cell>
          <cell r="T43" t="str">
            <v>TBD</v>
          </cell>
          <cell r="W43" t="str">
            <v>Not Scheduled</v>
          </cell>
        </row>
        <row r="45">
          <cell r="F45" t="str">
            <v>JI</v>
          </cell>
          <cell r="G45" t="str">
            <v>Solar</v>
          </cell>
          <cell r="H45">
            <v>43282</v>
          </cell>
          <cell r="I45">
            <v>43336</v>
          </cell>
          <cell r="J45" t="str">
            <v>Yes</v>
          </cell>
          <cell r="K45" t="str">
            <v>20% done</v>
          </cell>
          <cell r="L45" t="str">
            <v>Yes</v>
          </cell>
          <cell r="M45" t="str">
            <v>SLF</v>
          </cell>
          <cell r="N45">
            <v>43339</v>
          </cell>
          <cell r="P45" t="str">
            <v>delayed</v>
          </cell>
          <cell r="Q45">
            <v>43339</v>
          </cell>
          <cell r="R45">
            <v>43404</v>
          </cell>
          <cell r="S45" t="str">
            <v>Oct</v>
          </cell>
          <cell r="T45" t="str">
            <v>Oct</v>
          </cell>
          <cell r="U45">
            <v>43361</v>
          </cell>
          <cell r="V45">
            <v>43391</v>
          </cell>
          <cell r="W45" t="str">
            <v>In Progress</v>
          </cell>
        </row>
        <row r="46">
          <cell r="F46" t="str">
            <v>JO</v>
          </cell>
          <cell r="G46" t="str">
            <v>Andessa</v>
          </cell>
          <cell r="H46">
            <v>43327</v>
          </cell>
          <cell r="I46">
            <v>43385</v>
          </cell>
          <cell r="J46" t="str">
            <v>Yes</v>
          </cell>
          <cell r="K46" t="str">
            <v>n/a</v>
          </cell>
          <cell r="L46" t="str">
            <v>Yes</v>
          </cell>
          <cell r="M46" t="str">
            <v>SLF</v>
          </cell>
          <cell r="N46">
            <v>43395</v>
          </cell>
          <cell r="P46" t="str">
            <v>on target</v>
          </cell>
          <cell r="Q46">
            <v>43396</v>
          </cell>
          <cell r="R46">
            <v>43405</v>
          </cell>
          <cell r="S46" t="str">
            <v>Nov</v>
          </cell>
          <cell r="T46" t="str">
            <v>Nov</v>
          </cell>
          <cell r="U46">
            <v>43391</v>
          </cell>
          <cell r="V46">
            <v>43422</v>
          </cell>
          <cell r="W46" t="str">
            <v>In Progress</v>
          </cell>
        </row>
        <row r="47">
          <cell r="F47" t="str">
            <v>T5</v>
          </cell>
          <cell r="G47" t="str">
            <v>Leverage</v>
          </cell>
          <cell r="H47">
            <v>43405</v>
          </cell>
          <cell r="I47">
            <v>43434</v>
          </cell>
          <cell r="J47" t="str">
            <v>Yes</v>
          </cell>
          <cell r="K47" t="str">
            <v>Yes</v>
          </cell>
          <cell r="L47" t="str">
            <v>Yes</v>
          </cell>
          <cell r="M47" t="str">
            <v>Keyport</v>
          </cell>
          <cell r="P47" t="str">
            <v>on target</v>
          </cell>
          <cell r="Q47">
            <v>43423</v>
          </cell>
          <cell r="R47">
            <v>43430</v>
          </cell>
          <cell r="S47" t="str">
            <v>Nov</v>
          </cell>
          <cell r="T47" t="str">
            <v>Q1 2019</v>
          </cell>
          <cell r="U47">
            <v>43435</v>
          </cell>
          <cell r="V47">
            <v>43483</v>
          </cell>
          <cell r="W47" t="str">
            <v>In Progress</v>
          </cell>
        </row>
        <row r="48">
          <cell r="F48" t="str">
            <v>JT</v>
          </cell>
          <cell r="G48" t="str">
            <v>TAG/SwissRe</v>
          </cell>
          <cell r="H48">
            <v>43374</v>
          </cell>
          <cell r="I48">
            <v>43418</v>
          </cell>
          <cell r="J48" t="str">
            <v>Yes</v>
          </cell>
          <cell r="L48" t="str">
            <v>Yes</v>
          </cell>
          <cell r="M48" t="str">
            <v>SLF</v>
          </cell>
          <cell r="P48" t="str">
            <v>on target</v>
          </cell>
          <cell r="Q48">
            <v>43419</v>
          </cell>
          <cell r="R48">
            <v>43440</v>
          </cell>
          <cell r="S48" t="str">
            <v>Dec</v>
          </cell>
          <cell r="T48" t="str">
            <v>Q1 2019</v>
          </cell>
          <cell r="U48">
            <v>43435</v>
          </cell>
          <cell r="V48">
            <v>43466</v>
          </cell>
          <cell r="W48" t="str">
            <v>In Progress</v>
          </cell>
        </row>
        <row r="49">
          <cell r="F49" t="str">
            <v>R2</v>
          </cell>
          <cell r="G49" t="str">
            <v>Vision</v>
          </cell>
          <cell r="H49">
            <v>43363</v>
          </cell>
          <cell r="I49">
            <v>43374</v>
          </cell>
          <cell r="J49" t="str">
            <v>Yes</v>
          </cell>
          <cell r="L49" t="str">
            <v>Yes</v>
          </cell>
          <cell r="M49" t="str">
            <v>SLF</v>
          </cell>
          <cell r="N49">
            <v>43375</v>
          </cell>
          <cell r="O49">
            <v>43375</v>
          </cell>
          <cell r="P49" t="str">
            <v>Completed</v>
          </cell>
          <cell r="Q49">
            <v>43375</v>
          </cell>
          <cell r="R49">
            <v>43375</v>
          </cell>
          <cell r="S49" t="str">
            <v>Oct</v>
          </cell>
          <cell r="T49" t="str">
            <v>Q1 2019</v>
          </cell>
          <cell r="U49">
            <v>43435</v>
          </cell>
          <cell r="V49">
            <v>43466</v>
          </cell>
          <cell r="W49" t="str">
            <v>Completed</v>
          </cell>
        </row>
        <row r="50">
          <cell r="F50" t="str">
            <v>TI</v>
          </cell>
          <cell r="G50" t="str">
            <v>RPS</v>
          </cell>
          <cell r="H50">
            <v>43405</v>
          </cell>
          <cell r="I50">
            <v>43434</v>
          </cell>
          <cell r="J50" t="str">
            <v>Yes</v>
          </cell>
          <cell r="L50" t="str">
            <v>Yes</v>
          </cell>
          <cell r="M50" t="str">
            <v>SLF</v>
          </cell>
          <cell r="P50" t="str">
            <v>on target</v>
          </cell>
          <cell r="Q50">
            <v>43437</v>
          </cell>
          <cell r="R50">
            <v>43444</v>
          </cell>
          <cell r="S50" t="str">
            <v>Dec</v>
          </cell>
          <cell r="T50" t="str">
            <v>Q1 2019</v>
          </cell>
          <cell r="U50">
            <v>43435</v>
          </cell>
          <cell r="V50">
            <v>43483</v>
          </cell>
          <cell r="W50" t="str">
            <v>Not Started</v>
          </cell>
        </row>
        <row r="51">
          <cell r="F51" t="str">
            <v>TA</v>
          </cell>
          <cell r="G51" t="str">
            <v>TAI</v>
          </cell>
          <cell r="H51">
            <v>43419</v>
          </cell>
          <cell r="I51">
            <v>43115</v>
          </cell>
          <cell r="M51" t="str">
            <v>SLF</v>
          </cell>
          <cell r="P51" t="str">
            <v>delayed</v>
          </cell>
          <cell r="Q51">
            <v>43486</v>
          </cell>
          <cell r="R51">
            <v>43493</v>
          </cell>
          <cell r="S51" t="str">
            <v>Q1 2019</v>
          </cell>
          <cell r="T51" t="str">
            <v>Q1 2019</v>
          </cell>
          <cell r="U51">
            <v>43435</v>
          </cell>
          <cell r="V51">
            <v>43483</v>
          </cell>
          <cell r="W51" t="str">
            <v>Not Started</v>
          </cell>
        </row>
        <row r="52">
          <cell r="F52" t="str">
            <v>T6</v>
          </cell>
          <cell r="G52" t="str">
            <v>VPA</v>
          </cell>
          <cell r="H52">
            <v>43405</v>
          </cell>
          <cell r="I52">
            <v>43434</v>
          </cell>
          <cell r="M52" t="str">
            <v>Keyport</v>
          </cell>
          <cell r="P52" t="str">
            <v>on target</v>
          </cell>
          <cell r="Q52">
            <v>43446</v>
          </cell>
          <cell r="R52">
            <v>43453</v>
          </cell>
          <cell r="S52" t="str">
            <v>Dec</v>
          </cell>
          <cell r="T52" t="str">
            <v>Q1 2019</v>
          </cell>
          <cell r="U52">
            <v>43435</v>
          </cell>
          <cell r="V52">
            <v>43483</v>
          </cell>
          <cell r="W52" t="str">
            <v>Not Started</v>
          </cell>
        </row>
        <row r="53">
          <cell r="F53" t="str">
            <v>VJ</v>
          </cell>
          <cell r="G53" t="str">
            <v>McCamish</v>
          </cell>
          <cell r="H53">
            <v>43327</v>
          </cell>
          <cell r="I53">
            <v>43392</v>
          </cell>
          <cell r="J53" t="str">
            <v>Yes</v>
          </cell>
          <cell r="K53" t="str">
            <v>n/a</v>
          </cell>
          <cell r="L53" t="str">
            <v>Yes</v>
          </cell>
          <cell r="M53" t="str">
            <v>SLF</v>
          </cell>
          <cell r="N53">
            <v>43396</v>
          </cell>
          <cell r="P53" t="str">
            <v>delayed</v>
          </cell>
          <cell r="Q53">
            <v>43395</v>
          </cell>
          <cell r="R53">
            <v>43449</v>
          </cell>
          <cell r="S53" t="str">
            <v>Dec</v>
          </cell>
          <cell r="T53" t="str">
            <v>Nov</v>
          </cell>
          <cell r="U53">
            <v>43391</v>
          </cell>
          <cell r="V53">
            <v>43422</v>
          </cell>
          <cell r="W53" t="str">
            <v>In Progress</v>
          </cell>
        </row>
        <row r="54">
          <cell r="F54" t="str">
            <v>BX</v>
          </cell>
          <cell r="G54" t="str">
            <v>Solar</v>
          </cell>
          <cell r="H54">
            <v>43282</v>
          </cell>
          <cell r="I54">
            <v>43336</v>
          </cell>
          <cell r="J54" t="str">
            <v>Yes</v>
          </cell>
          <cell r="K54" t="str">
            <v>20% done</v>
          </cell>
          <cell r="L54" t="str">
            <v>Yes</v>
          </cell>
          <cell r="M54" t="str">
            <v>SLF</v>
          </cell>
          <cell r="N54">
            <v>43339</v>
          </cell>
          <cell r="P54" t="str">
            <v>on target</v>
          </cell>
          <cell r="Q54">
            <v>43339</v>
          </cell>
          <cell r="R54">
            <v>43404</v>
          </cell>
          <cell r="S54" t="str">
            <v>Oct</v>
          </cell>
          <cell r="T54" t="str">
            <v>Nov</v>
          </cell>
          <cell r="U54">
            <v>43391</v>
          </cell>
          <cell r="V54">
            <v>43422</v>
          </cell>
          <cell r="W54" t="str">
            <v>In Progress</v>
          </cell>
        </row>
        <row r="55">
          <cell r="F55" t="str">
            <v>WV</v>
          </cell>
          <cell r="G55" t="str">
            <v>DRMS Croc</v>
          </cell>
          <cell r="H55">
            <v>43374</v>
          </cell>
          <cell r="I55">
            <v>43444</v>
          </cell>
          <cell r="J55" t="str">
            <v>WIP</v>
          </cell>
          <cell r="L55" t="str">
            <v>WIP</v>
          </cell>
          <cell r="M55" t="str">
            <v>AEB</v>
          </cell>
          <cell r="P55" t="str">
            <v>on target</v>
          </cell>
          <cell r="Q55">
            <v>43446</v>
          </cell>
          <cell r="R55">
            <v>43451</v>
          </cell>
          <cell r="S55" t="str">
            <v>Q1 2019</v>
          </cell>
          <cell r="T55" t="str">
            <v>Q1 2019</v>
          </cell>
          <cell r="U55">
            <v>43435</v>
          </cell>
          <cell r="V55">
            <v>43466</v>
          </cell>
          <cell r="W55" t="str">
            <v>Not Started</v>
          </cell>
        </row>
        <row r="56">
          <cell r="F56" t="str">
            <v>WR</v>
          </cell>
          <cell r="G56" t="str">
            <v>DRMSAdmin</v>
          </cell>
          <cell r="H56">
            <v>43282</v>
          </cell>
          <cell r="I56">
            <v>43368</v>
          </cell>
          <cell r="J56" t="str">
            <v>Yes</v>
          </cell>
          <cell r="K56" t="str">
            <v>Yes</v>
          </cell>
          <cell r="L56" t="str">
            <v>Yes</v>
          </cell>
          <cell r="M56" t="str">
            <v>AEB</v>
          </cell>
          <cell r="N56">
            <v>43367</v>
          </cell>
          <cell r="O56">
            <v>43392</v>
          </cell>
          <cell r="P56" t="str">
            <v>Completed</v>
          </cell>
          <cell r="Q56">
            <v>43367</v>
          </cell>
          <cell r="R56">
            <v>43391</v>
          </cell>
          <cell r="S56" t="str">
            <v>Oct</v>
          </cell>
          <cell r="T56" t="str">
            <v>Oct</v>
          </cell>
          <cell r="U56">
            <v>43361</v>
          </cell>
          <cell r="V56">
            <v>43391</v>
          </cell>
          <cell r="W56" t="str">
            <v>Completed</v>
          </cell>
        </row>
        <row r="57">
          <cell r="F57" t="str">
            <v>WT</v>
          </cell>
          <cell r="G57" t="str">
            <v>DRMS Viper</v>
          </cell>
          <cell r="H57">
            <v>43374</v>
          </cell>
          <cell r="I57">
            <v>43444</v>
          </cell>
          <cell r="J57" t="str">
            <v>WIP</v>
          </cell>
          <cell r="L57" t="str">
            <v>WIP</v>
          </cell>
          <cell r="M57" t="str">
            <v>AEB</v>
          </cell>
          <cell r="P57" t="str">
            <v>on target</v>
          </cell>
          <cell r="Q57">
            <v>43446</v>
          </cell>
          <cell r="R57">
            <v>43451</v>
          </cell>
          <cell r="S57" t="str">
            <v>Q1 2019</v>
          </cell>
          <cell r="T57" t="str">
            <v>Q1 2019</v>
          </cell>
          <cell r="U57">
            <v>43435</v>
          </cell>
          <cell r="V57">
            <v>43466</v>
          </cell>
          <cell r="W57" t="str">
            <v>Not Started</v>
          </cell>
        </row>
        <row r="59">
          <cell r="F59" t="str">
            <v>EZ</v>
          </cell>
          <cell r="G59" t="str">
            <v>Concur</v>
          </cell>
          <cell r="H59">
            <v>43435</v>
          </cell>
          <cell r="I59">
            <v>43131</v>
          </cell>
          <cell r="M59" t="str">
            <v>SLF</v>
          </cell>
          <cell r="P59" t="str">
            <v>on target</v>
          </cell>
          <cell r="Q59">
            <v>43501</v>
          </cell>
          <cell r="R59">
            <v>43510</v>
          </cell>
          <cell r="S59" t="str">
            <v>Q1 2019</v>
          </cell>
          <cell r="T59" t="str">
            <v>Q1 2019</v>
          </cell>
          <cell r="U59">
            <v>43525</v>
          </cell>
          <cell r="V59">
            <v>43554</v>
          </cell>
          <cell r="W59" t="str">
            <v>Not Started</v>
          </cell>
        </row>
        <row r="60">
          <cell r="F60" t="str">
            <v>SS</v>
          </cell>
          <cell r="G60" t="str">
            <v>SAS ABM</v>
          </cell>
          <cell r="M60" t="str">
            <v>SLF</v>
          </cell>
          <cell r="P60" t="str">
            <v>delayed</v>
          </cell>
          <cell r="Q60">
            <v>43525</v>
          </cell>
          <cell r="R60">
            <v>43554</v>
          </cell>
          <cell r="S60" t="str">
            <v>Q1 2019</v>
          </cell>
          <cell r="T60" t="str">
            <v>Q1 2019</v>
          </cell>
          <cell r="U60">
            <v>43497</v>
          </cell>
          <cell r="V60">
            <v>43524</v>
          </cell>
          <cell r="W60" t="str">
            <v>Not Scheduled</v>
          </cell>
        </row>
        <row r="61">
          <cell r="F61" t="str">
            <v>DU1T</v>
          </cell>
          <cell r="G61" t="str">
            <v>TBS</v>
          </cell>
          <cell r="H61">
            <v>43101</v>
          </cell>
          <cell r="I61">
            <v>43159</v>
          </cell>
          <cell r="M61" t="str">
            <v>Keyport</v>
          </cell>
          <cell r="P61" t="str">
            <v>on target</v>
          </cell>
          <cell r="Q61">
            <v>43528</v>
          </cell>
          <cell r="R61">
            <v>43542</v>
          </cell>
          <cell r="S61" t="str">
            <v>Q1 2019</v>
          </cell>
          <cell r="T61" t="str">
            <v>Q1 2019</v>
          </cell>
          <cell r="U61">
            <v>43525</v>
          </cell>
          <cell r="V61">
            <v>43554</v>
          </cell>
          <cell r="W61" t="str">
            <v>Not Started</v>
          </cell>
        </row>
        <row r="62">
          <cell r="F62" t="str">
            <v>DUDU</v>
          </cell>
          <cell r="G62" t="str">
            <v>TBS</v>
          </cell>
          <cell r="H62">
            <v>43101</v>
          </cell>
          <cell r="I62">
            <v>43159</v>
          </cell>
          <cell r="M62" t="str">
            <v>SLF</v>
          </cell>
          <cell r="P62" t="str">
            <v>on target</v>
          </cell>
          <cell r="Q62">
            <v>43528</v>
          </cell>
          <cell r="R62">
            <v>43542</v>
          </cell>
          <cell r="S62" t="str">
            <v>Q1 2019</v>
          </cell>
          <cell r="T62" t="str">
            <v>Q1 2019</v>
          </cell>
          <cell r="U62">
            <v>43525</v>
          </cell>
          <cell r="V62">
            <v>43554</v>
          </cell>
          <cell r="W62" t="str">
            <v>Not Started</v>
          </cell>
        </row>
        <row r="63">
          <cell r="F63" t="str">
            <v>DUT1</v>
          </cell>
          <cell r="G63" t="str">
            <v>TBS</v>
          </cell>
          <cell r="H63">
            <v>43101</v>
          </cell>
          <cell r="I63">
            <v>43159</v>
          </cell>
          <cell r="M63" t="str">
            <v>SLF</v>
          </cell>
          <cell r="P63" t="str">
            <v>on target</v>
          </cell>
          <cell r="Q63">
            <v>43528</v>
          </cell>
          <cell r="R63">
            <v>43542</v>
          </cell>
          <cell r="S63" t="str">
            <v>Q1 2019</v>
          </cell>
          <cell r="T63" t="str">
            <v>Q1 2019</v>
          </cell>
          <cell r="U63">
            <v>43525</v>
          </cell>
          <cell r="V63">
            <v>43554</v>
          </cell>
          <cell r="W63" t="str">
            <v>Not Started</v>
          </cell>
        </row>
        <row r="64">
          <cell r="F64" t="str">
            <v>DK</v>
          </cell>
          <cell r="G64" t="str">
            <v>Webseries</v>
          </cell>
          <cell r="H64">
            <v>43101</v>
          </cell>
          <cell r="I64">
            <v>43159</v>
          </cell>
          <cell r="M64" t="str">
            <v>SLF</v>
          </cell>
          <cell r="P64" t="str">
            <v>on target</v>
          </cell>
          <cell r="Q64">
            <v>43528</v>
          </cell>
          <cell r="R64">
            <v>43542</v>
          </cell>
          <cell r="S64" t="str">
            <v>Q1 2019</v>
          </cell>
          <cell r="T64" t="str">
            <v>Q1 2019</v>
          </cell>
          <cell r="U64">
            <v>43525</v>
          </cell>
          <cell r="V64">
            <v>43554</v>
          </cell>
          <cell r="W64" t="str">
            <v>Not Started</v>
          </cell>
        </row>
        <row r="65">
          <cell r="F65" t="str">
            <v>EG</v>
          </cell>
          <cell r="G65" t="str">
            <v>Workday</v>
          </cell>
          <cell r="H65">
            <v>43101</v>
          </cell>
          <cell r="I65">
            <v>43159</v>
          </cell>
          <cell r="M65" t="str">
            <v>SLF</v>
          </cell>
          <cell r="P65" t="str">
            <v>on target</v>
          </cell>
          <cell r="Q65">
            <v>43525</v>
          </cell>
          <cell r="R65">
            <v>43554</v>
          </cell>
          <cell r="S65" t="str">
            <v>Q1 2019</v>
          </cell>
          <cell r="T65" t="str">
            <v>Q1 2019</v>
          </cell>
          <cell r="U65">
            <v>43525</v>
          </cell>
          <cell r="V65">
            <v>43554</v>
          </cell>
          <cell r="W65" t="str">
            <v>Not Started</v>
          </cell>
        </row>
        <row r="66">
          <cell r="F66" t="str">
            <v>AT</v>
          </cell>
          <cell r="G66" t="str">
            <v>Enstar</v>
          </cell>
          <cell r="H66">
            <v>43388</v>
          </cell>
          <cell r="I66">
            <v>43404</v>
          </cell>
          <cell r="J66" t="str">
            <v>Yes</v>
          </cell>
          <cell r="K66" t="str">
            <v>Yes</v>
          </cell>
          <cell r="L66" t="str">
            <v>Yes</v>
          </cell>
          <cell r="M66" t="str">
            <v>3rd party</v>
          </cell>
          <cell r="P66" t="str">
            <v>on target</v>
          </cell>
          <cell r="Q66">
            <v>43424</v>
          </cell>
          <cell r="R66">
            <v>43432</v>
          </cell>
          <cell r="S66" t="str">
            <v>Dec</v>
          </cell>
          <cell r="T66" t="str">
            <v>Dec</v>
          </cell>
          <cell r="U66">
            <v>43424</v>
          </cell>
          <cell r="V66">
            <v>43465</v>
          </cell>
          <cell r="W66" t="str">
            <v>In Progress</v>
          </cell>
        </row>
        <row r="67">
          <cell r="F67">
            <v>57</v>
          </cell>
        </row>
      </sheetData>
      <sheetData sheetId="4">
        <row r="3">
          <cell r="F3" t="str">
            <v>Feeder/ System PR Key</v>
          </cell>
          <cell r="G3" t="str">
            <v>Policy System Adim (PAS)</v>
          </cell>
          <cell r="H3" t="str">
            <v>Description</v>
          </cell>
          <cell r="I3" t="str">
            <v>Feeder Type</v>
          </cell>
          <cell r="J3" t="str">
            <v>Notes: For Current State</v>
          </cell>
          <cell r="K3" t="str">
            <v>Start</v>
          </cell>
          <cell r="L3" t="str">
            <v>End</v>
          </cell>
          <cell r="M3" t="str">
            <v>Current State Kick-off Meeting</v>
          </cell>
          <cell r="N3" t="str">
            <v>Start</v>
          </cell>
          <cell r="O3" t="str">
            <v>End</v>
          </cell>
          <cell r="P3" t="str">
            <v>Buisness Point of Contacts
Please refer to the Communication Plan</v>
          </cell>
          <cell r="Q3" t="str">
            <v>Assigned to ICAS BSA</v>
          </cell>
          <cell r="R3" t="str">
            <v>Action items/comments/notes</v>
          </cell>
          <cell r="S3" t="str">
            <v>Current State Status</v>
          </cell>
          <cell r="T3" t="str">
            <v>Current State Completion %</v>
          </cell>
          <cell r="U3" t="str">
            <v xml:space="preserve">Feeder Assessment Status </v>
          </cell>
        </row>
        <row r="4">
          <cell r="H4" t="str">
            <v>Asia (Split of the DN file by Asia Territory)</v>
          </cell>
          <cell r="I4" t="str">
            <v>FRVLJ</v>
          </cell>
          <cell r="J4" t="str">
            <v>Daily</v>
          </cell>
          <cell r="Q4" t="str">
            <v>Iris Reodique</v>
          </cell>
        </row>
        <row r="5">
          <cell r="H5" t="str">
            <v>Asia (Split of the DN file by Asia Territory)</v>
          </cell>
          <cell r="I5" t="str">
            <v>FRVLJ</v>
          </cell>
          <cell r="J5" t="str">
            <v>Daily</v>
          </cell>
          <cell r="Q5" t="str">
            <v>Iris Reodique</v>
          </cell>
        </row>
        <row r="6">
          <cell r="H6" t="str">
            <v>Asia (Split of the DN file by Asia Territory)</v>
          </cell>
          <cell r="I6" t="str">
            <v>FRVLJ</v>
          </cell>
          <cell r="J6" t="str">
            <v>Daily</v>
          </cell>
          <cell r="Q6" t="str">
            <v>Iris Reodique</v>
          </cell>
        </row>
        <row r="7">
          <cell r="H7" t="str">
            <v>Asia (Split of the DN file by Asia Territory)</v>
          </cell>
          <cell r="I7" t="str">
            <v>FRVLJ</v>
          </cell>
          <cell r="J7" t="str">
            <v>Daily</v>
          </cell>
          <cell r="Q7" t="str">
            <v>Iris Reodique</v>
          </cell>
        </row>
        <row r="8">
          <cell r="H8" t="str">
            <v>Asia (Split of the DN file by Asia Territory)</v>
          </cell>
          <cell r="I8" t="str">
            <v>FRVLJ</v>
          </cell>
          <cell r="J8" t="str">
            <v>Daily</v>
          </cell>
          <cell r="Q8" t="str">
            <v>Iris Reodique</v>
          </cell>
        </row>
        <row r="9">
          <cell r="H9" t="str">
            <v>Asia (Split of the DN file by Asia Territory)</v>
          </cell>
          <cell r="I9" t="str">
            <v>FRVLJ</v>
          </cell>
          <cell r="J9" t="str">
            <v>Daily</v>
          </cell>
          <cell r="Q9" t="str">
            <v>Iris Reodique</v>
          </cell>
        </row>
        <row r="10">
          <cell r="H10" t="str">
            <v>Asia (Split of the DN file by Asia Territory)</v>
          </cell>
          <cell r="I10" t="str">
            <v>FRVLJ</v>
          </cell>
          <cell r="J10" t="str">
            <v>Daily</v>
          </cell>
          <cell r="Q10" t="str">
            <v>Iris Reodique</v>
          </cell>
        </row>
        <row r="11">
          <cell r="H11" t="str">
            <v>Asia (Split of the DN file by Asia Territory)</v>
          </cell>
          <cell r="I11" t="str">
            <v>FRVLJ</v>
          </cell>
          <cell r="J11" t="str">
            <v>Monthly</v>
          </cell>
          <cell r="Q11" t="str">
            <v>Iris Reodique</v>
          </cell>
        </row>
        <row r="12">
          <cell r="F12" t="str">
            <v>AD</v>
          </cell>
          <cell r="G12" t="str">
            <v>Addvac</v>
          </cell>
          <cell r="H12" t="str">
            <v>System for clients on waiver due to disability</v>
          </cell>
          <cell r="I12" t="str">
            <v>DIRECT</v>
          </cell>
          <cell r="K12">
            <v>43405</v>
          </cell>
          <cell r="L12">
            <v>43554</v>
          </cell>
          <cell r="M12">
            <v>43249</v>
          </cell>
          <cell r="N12">
            <v>43389</v>
          </cell>
          <cell r="O12">
            <v>43404</v>
          </cell>
          <cell r="P12" t="str">
            <v xml:space="preserve">Susan Gray, Cheryl Wilson and Michele Anthony
Tax resources: Dagmara Suszek, Christine Walter and Paul Warder </v>
          </cell>
          <cell r="Q12" t="str">
            <v>Priya</v>
          </cell>
          <cell r="R12" t="str">
            <v>26 Oct : Current State complete; Feeder Assessement dates updated as per schedule provided by Cheryl Wilson(PM)</v>
          </cell>
          <cell r="S12" t="str">
            <v>Completed</v>
          </cell>
          <cell r="T12">
            <v>1</v>
          </cell>
          <cell r="U12" t="str">
            <v>In progress</v>
          </cell>
        </row>
        <row r="13">
          <cell r="F13" t="str">
            <v>CF</v>
          </cell>
          <cell r="G13" t="str">
            <v>Distribution System (EIM)</v>
          </cell>
          <cell r="H13" t="str">
            <v>Distribution System (EIM) - Pays commissions to advisors and 3rd party organiations</v>
          </cell>
          <cell r="I13" t="str">
            <v>DIRECT</v>
          </cell>
          <cell r="J13" t="str">
            <v xml:space="preserve">EIM - Third party agent payment
Distribution System (Radar)&lt;&lt;&lt; Radar has been decommissioned and Prkey has been re-used
 </v>
          </cell>
          <cell r="K13">
            <v>43405</v>
          </cell>
          <cell r="L13">
            <v>43554</v>
          </cell>
          <cell r="M13">
            <v>43249</v>
          </cell>
          <cell r="N13">
            <v>43344</v>
          </cell>
          <cell r="O13">
            <v>43404</v>
          </cell>
          <cell r="P13" t="str">
            <v xml:space="preserve">Susan Gray, Cheryl Wilson and Michele Anthony
Tax resources: Dagmara Suszek, Christine Walter and Paul Warder </v>
          </cell>
          <cell r="Q13" t="str">
            <v>Priya</v>
          </cell>
          <cell r="R13" t="str">
            <v>10 Oct (PN):Current State completed
22 Oct (PN): Feeder Assessment sessions in progress</v>
          </cell>
          <cell r="S13" t="str">
            <v>Completed</v>
          </cell>
          <cell r="T13">
            <v>1</v>
          </cell>
          <cell r="U13" t="str">
            <v>In progress</v>
          </cell>
        </row>
        <row r="14">
          <cell r="F14" t="str">
            <v>DC</v>
          </cell>
          <cell r="G14" t="str">
            <v>DC</v>
          </cell>
          <cell r="H14" t="str">
            <v>Canadian Banking</v>
          </cell>
          <cell r="I14" t="str">
            <v>FRVLJ</v>
          </cell>
          <cell r="J14" t="str">
            <v>Also look at DC (prkey) feeds</v>
          </cell>
          <cell r="K14">
            <v>43497</v>
          </cell>
          <cell r="L14">
            <v>43555</v>
          </cell>
          <cell r="M14">
            <v>43250</v>
          </cell>
          <cell r="N14">
            <v>43465</v>
          </cell>
          <cell r="O14">
            <v>43496</v>
          </cell>
          <cell r="P14" t="str">
            <v xml:space="preserve">Dale Smith; Brian Costello; Monica Dickau, Sherri, Ahmed Seif Din Hussein (ICAS BSA), John McCrory (ICAS) developer
Accoun Recs:Brian Webb, Robert  Maloney (Individual), Christine Moritz and Anna Williams (Individual), 
</v>
          </cell>
          <cell r="Q14" t="str">
            <v>Priya</v>
          </cell>
          <cell r="R14" t="str">
            <v xml:space="preserve">12-Jul Kick-off
19-Jul - update meeting
27-Jul update:
- Priya to engage contacts for account recs. Sherri and Ahmed support bank recs only.
- Priya to send list of DC feeds to Sherri to confirm accuracy
- Sherri/Ahmed to send list of feed layout for webseries to Oracle
-  timeline for feed assessment TBD by BU IT.
- Priya can you attach meeting minutes here. It's important we capture the decsions from the meeting. 
-Link to Meeting minutes
-Sherri will work on ensuring that all treasury files are included.
27 Aug: (PN): Session was conducted on 24 Aug with Account Rec group, it was deteremined that Acct. Rec is not part of Treasury team
*Process flow will be sent by John McCrory and confirmed by Brian Webb
*This is the process in Frontier that happens after the processing in GL (downstream).
2-Oct-18 Business has sent documentation uploaded on SharePoint site and Priya to review
22 Oct 18 : Acct Rec process uploaded by John McCrory, Review in progress
</v>
          </cell>
          <cell r="S14" t="str">
            <v>In progress</v>
          </cell>
          <cell r="T14">
            <v>0.3</v>
          </cell>
          <cell r="U14" t="str">
            <v>Not started</v>
          </cell>
        </row>
        <row r="15">
          <cell r="F15" t="str">
            <v>ER</v>
          </cell>
          <cell r="G15" t="str">
            <v>HR GL</v>
          </cell>
          <cell r="H15" t="str">
            <v>Canadian HR GL</v>
          </cell>
          <cell r="I15" t="str">
            <v>DIRECT</v>
          </cell>
          <cell r="K15">
            <v>43525</v>
          </cell>
          <cell r="L15">
            <v>43555</v>
          </cell>
          <cell r="M15">
            <v>43250</v>
          </cell>
          <cell r="N15">
            <v>43497</v>
          </cell>
          <cell r="O15">
            <v>43524</v>
          </cell>
          <cell r="P15" t="str">
            <v xml:space="preserve">
IT:   Marie Claire Fajardo (ES AOS), Maura Griffin (ICAS Account Delivery)
Cdn BU: Patricia Dennerley (Payroll Manager)
</v>
          </cell>
          <cell r="Q15" t="str">
            <v>Priya</v>
          </cell>
          <cell r="R15" t="str">
            <v xml:space="preserve">16 Aug: (PN): Team was provided with the link to upload current state documents. 
Pending with Dennis if they can start before year end.
27 Aug (PN): This Prkey is shared between US and Canada hence one team can collect current state and help analyse Feeder Assessments. 
10 Oct (PN): Follow up email to be sent to check status
15 Oct (PN): Docs were indicated as they were uploaded by Maura, checking status to have them uploaded. </v>
          </cell>
          <cell r="S15" t="str">
            <v>Not started</v>
          </cell>
          <cell r="U15" t="str">
            <v>Not started</v>
          </cell>
        </row>
        <row r="16">
          <cell r="F16" t="str">
            <v>EY</v>
          </cell>
          <cell r="G16" t="str">
            <v>Concur</v>
          </cell>
          <cell r="H16" t="str">
            <v>Employee Expense Canada</v>
          </cell>
          <cell r="I16" t="str">
            <v>DIRECT</v>
          </cell>
          <cell r="K16">
            <v>43525</v>
          </cell>
          <cell r="L16">
            <v>43555</v>
          </cell>
          <cell r="M16">
            <v>43250</v>
          </cell>
          <cell r="N16">
            <v>43497</v>
          </cell>
          <cell r="O16">
            <v>43524</v>
          </cell>
          <cell r="P16" t="str">
            <v>Jude Stanislaus (Senior BSC), Holly Vieira, Corwin Young</v>
          </cell>
          <cell r="Q16" t="str">
            <v>Priya</v>
          </cell>
          <cell r="R16" t="str">
            <v xml:space="preserve">16 Aug: (PN): 
*Team understands the ask for Current State
*Follow up session was held on 15 Aug with Miranda and Jude
*Team to confirm with PM, if they can start before end of the year.
27 Aug (PN): This Prkey is shared between US and Canada hence one team can collect current state and help analyse Feeder Assessments. 
02 Oct (PN): Session was conducted on Oct 2nd, all current state documentation uploaded on SP site. Priya to review documenation.
</v>
          </cell>
          <cell r="S16" t="str">
            <v>In progress</v>
          </cell>
          <cell r="U16" t="str">
            <v>Not started</v>
          </cell>
        </row>
        <row r="17">
          <cell r="F17" t="str">
            <v>ML</v>
          </cell>
          <cell r="G17" t="str">
            <v>ML</v>
          </cell>
          <cell r="H17" t="str">
            <v xml:space="preserve">SLF Trust Cheques (Radar) </v>
          </cell>
          <cell r="I17" t="str">
            <v>DIRECT</v>
          </cell>
          <cell r="K17">
            <v>43405</v>
          </cell>
          <cell r="L17">
            <v>43464</v>
          </cell>
          <cell r="M17">
            <v>43249</v>
          </cell>
          <cell r="N17">
            <v>43405</v>
          </cell>
          <cell r="O17">
            <v>43434</v>
          </cell>
          <cell r="P17" t="str">
            <v xml:space="preserve">Susan Gray, Cheryl Wilson and Michele Anthony
Tax resources: Dagmara Suszek, Christine Walter and Paul Warder </v>
          </cell>
          <cell r="Q17" t="str">
            <v>Priya</v>
          </cell>
          <cell r="R17" t="str">
            <v>10 Oct (PN):Current State completed
22 Oct (PN): Feeder Assessment sessions in progress</v>
          </cell>
          <cell r="S17" t="str">
            <v>Completed</v>
          </cell>
          <cell r="T17">
            <v>1</v>
          </cell>
          <cell r="U17" t="str">
            <v>In progress</v>
          </cell>
        </row>
        <row r="18">
          <cell r="F18" t="str">
            <v>G3</v>
          </cell>
          <cell r="G18" t="str">
            <v>Chess</v>
          </cell>
          <cell r="H18" t="str">
            <v>Health Insurance Claims</v>
          </cell>
          <cell r="I18" t="str">
            <v>FRVLJ (CDB)</v>
          </cell>
          <cell r="J18" t="str">
            <v>Incude commissions and compass feeds</v>
          </cell>
          <cell r="K18">
            <v>43313</v>
          </cell>
          <cell r="L18">
            <v>43434</v>
          </cell>
          <cell r="M18">
            <v>43242</v>
          </cell>
          <cell r="N18">
            <v>43252</v>
          </cell>
          <cell r="O18">
            <v>43312</v>
          </cell>
          <cell r="P18" t="str">
            <v xml:space="preserve">Jack Megran, Claude Bouchard (PM)
Tax resources: Dagmara Suszek, Christine Walter and Paul Warder </v>
          </cell>
          <cell r="Q18" t="str">
            <v>Priya</v>
          </cell>
          <cell r="R18" t="str">
            <v xml:space="preserve">Aug 15 (LC) - Current state completed but not in detail as BU decisoin is to build new feeds for IFRS 17.  For go live the current and new processes will run in parallel.  BU will determine what to do with CDB feed (this is out of scope for SunRise Acct'g Hub project).
05 Sept (PN): Feeder Assesement sessions to start Sept 6th.
06 Sept (PN): Feeder Assessment sesssion Mtg 1 conducted, PPT uploaded, Assumptions recorded.  
</v>
          </cell>
          <cell r="S18" t="str">
            <v>Completed</v>
          </cell>
          <cell r="T18">
            <v>1</v>
          </cell>
          <cell r="U18" t="str">
            <v>In progress</v>
          </cell>
        </row>
        <row r="19">
          <cell r="F19" t="str">
            <v>GF</v>
          </cell>
          <cell r="G19" t="str">
            <v>Oasis</v>
          </cell>
          <cell r="H19" t="str">
            <v>Group Admin CDB</v>
          </cell>
          <cell r="I19" t="str">
            <v>FRVLJ (CDB)</v>
          </cell>
          <cell r="J19" t="str">
            <v xml:space="preserve">Include commissions and compass feeds </v>
          </cell>
          <cell r="K19">
            <v>43344</v>
          </cell>
          <cell r="L19">
            <v>43434</v>
          </cell>
          <cell r="M19">
            <v>43242</v>
          </cell>
          <cell r="N19">
            <v>43252</v>
          </cell>
          <cell r="O19">
            <v>43343</v>
          </cell>
          <cell r="P19" t="str">
            <v xml:space="preserve">Jack Megran, Claude Bouchard (PM)
Tax resources: Dagmara Suszek, Christine Walter and Paul Warder </v>
          </cell>
          <cell r="Q19" t="str">
            <v>Priya</v>
          </cell>
          <cell r="R19" t="str">
            <v xml:space="preserve">Aug 15 (LC) - Current state completed but not in detail as BU decisoin is to build new feeds for IFRS 17.  For go live the current and new processes will run in parallel.  BU will determine what to do with CDB feed (this is out of scope for SunRise Acct'g Hub project).
05 Sept (PN): Feeder Assesement sessions to start 
Sept 6th. (PN): Feeder Assessment sesssion Mtg 1 conducted, PPT uploaded, Assumptions recorded. 
26 Oct (PN): Feeder Assessent sessions are  in progress, Feeder assessment completion dates updated
</v>
          </cell>
          <cell r="S19" t="str">
            <v>Completed</v>
          </cell>
          <cell r="T19">
            <v>1</v>
          </cell>
          <cell r="U19" t="str">
            <v>In progress</v>
          </cell>
        </row>
        <row r="20">
          <cell r="F20" t="str">
            <v>IF</v>
          </cell>
          <cell r="G20" t="str">
            <v>IF</v>
          </cell>
          <cell r="H20" t="str">
            <v>Mutual Funds</v>
          </cell>
          <cell r="I20" t="str">
            <v>AIS</v>
          </cell>
          <cell r="K20">
            <v>43497</v>
          </cell>
          <cell r="L20">
            <v>43554</v>
          </cell>
          <cell r="M20">
            <v>43249</v>
          </cell>
          <cell r="N20">
            <v>43435</v>
          </cell>
          <cell r="O20">
            <v>43465</v>
          </cell>
          <cell r="P20" t="str">
            <v xml:space="preserve">Susan Gray, Cheryl Wilson and Michele Anthony
Tax resources: Dagmara Suszek, Christine Walter and Paul Warder </v>
          </cell>
          <cell r="Q20" t="str">
            <v>Priya</v>
          </cell>
          <cell r="R20" t="str">
            <v>This has not started yet.</v>
          </cell>
          <cell r="S20" t="str">
            <v>Not started</v>
          </cell>
          <cell r="U20" t="str">
            <v>Not started</v>
          </cell>
        </row>
        <row r="21">
          <cell r="F21" t="str">
            <v>JU</v>
          </cell>
          <cell r="G21" t="str">
            <v>Ingenium</v>
          </cell>
          <cell r="H21" t="str">
            <v>Administers current for-sale universal life products, term products and life products, as well as older universal-life products that have been discontinued for new sale</v>
          </cell>
          <cell r="I21" t="str">
            <v>DIRECT</v>
          </cell>
          <cell r="K21">
            <v>43375</v>
          </cell>
          <cell r="L21">
            <v>43554</v>
          </cell>
          <cell r="M21">
            <v>43249</v>
          </cell>
          <cell r="N21">
            <v>43313</v>
          </cell>
          <cell r="O21">
            <v>43343</v>
          </cell>
          <cell r="P21" t="str">
            <v xml:space="preserve">Susan Gray, Cheryl Wilson and Michele Anthony
Tax resources: Dagmara Suszek, Christine Walter and Paul Warder </v>
          </cell>
          <cell r="Q21" t="str">
            <v>Priya</v>
          </cell>
          <cell r="R21" t="str">
            <v>17 Aug : (PN) Current state documentation is in progress. First Draft to be submitted on Monday
28 Aug (PN): On track to complete this week
24 Sep (PN): Feeder Assessment will start in Oct-Timelines to be revisited as business might not be available for Input during this time. 
10 Oct (PN): Feeder Assessment sessions in progress</v>
          </cell>
          <cell r="S21" t="str">
            <v>Completed</v>
          </cell>
          <cell r="T21">
            <v>1</v>
          </cell>
          <cell r="U21" t="str">
            <v>In progress</v>
          </cell>
        </row>
        <row r="22">
          <cell r="F22" t="str">
            <v>LA</v>
          </cell>
          <cell r="G22" t="str">
            <v>Guaranteed Wealth - Annuities</v>
          </cell>
          <cell r="H22" t="str">
            <v>Annuitities - Platform that administers accumulation annuity business and GIC business (SLS trust ledger)</v>
          </cell>
          <cell r="I22" t="str">
            <v>AIS</v>
          </cell>
          <cell r="J22" t="str">
            <v xml:space="preserve">- Replaced Clarica - LAWSON : LIFE ANNUITIES (LA)??
No
L2 is from LA and is a separate feed from L3, which is also from LA
</v>
          </cell>
          <cell r="K22">
            <v>43405</v>
          </cell>
          <cell r="L22">
            <v>43464</v>
          </cell>
          <cell r="M22">
            <v>43249</v>
          </cell>
          <cell r="N22">
            <v>43374</v>
          </cell>
          <cell r="O22">
            <v>43388</v>
          </cell>
          <cell r="P22" t="str">
            <v xml:space="preserve">Susan Gray, Cheryl Wilson and Michele Anthony
Tax resources: Dagmara Suszek, Christine Walter and Paul Warder </v>
          </cell>
          <cell r="Q22" t="str">
            <v>Priya</v>
          </cell>
          <cell r="R22" t="str">
            <v xml:space="preserve">15 Oct: Current State Completed
</v>
          </cell>
          <cell r="S22" t="str">
            <v>Completed</v>
          </cell>
          <cell r="U22" t="str">
            <v>In progress</v>
          </cell>
        </row>
        <row r="23">
          <cell r="F23" t="str">
            <v>LA</v>
          </cell>
          <cell r="G23" t="str">
            <v>Gauranteed Wealth - Annuities - Trust</v>
          </cell>
          <cell r="H23" t="str">
            <v>Annuities - Trust - Platform that administers accumulation annuity business and GIC business (SLS trust ledger)</v>
          </cell>
          <cell r="I23" t="str">
            <v>LAWSON</v>
          </cell>
          <cell r="K23">
            <v>43420</v>
          </cell>
          <cell r="L23">
            <v>43464</v>
          </cell>
          <cell r="M23">
            <v>43249</v>
          </cell>
          <cell r="N23">
            <v>43374</v>
          </cell>
          <cell r="O23">
            <v>43419</v>
          </cell>
          <cell r="P23" t="str">
            <v xml:space="preserve">Susan Gray, Cheryl Wilson and Michele Anthony
Tax resources: Dagmara Suszek, Christine Walter and Paul Warder </v>
          </cell>
          <cell r="Q23" t="str">
            <v>Priya</v>
          </cell>
          <cell r="R23" t="str">
            <v xml:space="preserve">15 Oct: Current State Completed
</v>
          </cell>
          <cell r="S23" t="str">
            <v>Completed</v>
          </cell>
          <cell r="U23" t="str">
            <v>In progress</v>
          </cell>
        </row>
        <row r="24">
          <cell r="F24" t="str">
            <v>LF</v>
          </cell>
          <cell r="G24" t="str">
            <v>TRAD Life</v>
          </cell>
          <cell r="H24" t="str">
            <v>Administers legacy block of term insurance. Permanent life insurance (whole life, PAR), critical ilness, long-term care insurance. Alsoadministers for-sale traditional PAR and non-AR products</v>
          </cell>
          <cell r="I24" t="str">
            <v>DIRECT</v>
          </cell>
          <cell r="K24">
            <v>43770</v>
          </cell>
          <cell r="L24">
            <v>43464</v>
          </cell>
          <cell r="M24">
            <v>43249</v>
          </cell>
          <cell r="N24">
            <v>43282</v>
          </cell>
          <cell r="O24">
            <v>43312</v>
          </cell>
          <cell r="P24" t="str">
            <v xml:space="preserve">Susan Gray, Cheryl Wilson and Michele Anthony
Tax resources: Dagmara Suszek, Christine Walter and Paul Warder </v>
          </cell>
          <cell r="Q24" t="str">
            <v>Priya</v>
          </cell>
          <cell r="R24" t="str">
            <v>16 Aug (PN): Feeder Assessment workshps have commenced. 
22 Oct (PN): Feeder Assessment completed</v>
          </cell>
          <cell r="S24" t="str">
            <v>Completed</v>
          </cell>
          <cell r="T24">
            <v>1</v>
          </cell>
          <cell r="U24" t="str">
            <v>In progress</v>
          </cell>
          <cell r="V24">
            <v>1</v>
          </cell>
        </row>
        <row r="25">
          <cell r="F25" t="str">
            <v>LU</v>
          </cell>
          <cell r="G25" t="str">
            <v>Universal Life</v>
          </cell>
          <cell r="H25" t="str">
            <v xml:space="preserve"> Legacy universal life business, in run-off mode and cannot be retired until last policy is terminated.</v>
          </cell>
          <cell r="I25" t="str">
            <v>AIS</v>
          </cell>
          <cell r="K25">
            <v>43374</v>
          </cell>
          <cell r="L25">
            <v>43464</v>
          </cell>
          <cell r="M25">
            <v>43249</v>
          </cell>
          <cell r="N25">
            <v>43344</v>
          </cell>
          <cell r="O25">
            <v>43373</v>
          </cell>
          <cell r="P25" t="str">
            <v xml:space="preserve">Susan Gray, Cheryl Wilson and Michele Anthony
Tax resources: Dagmara Suszek, Christine Walter and Paul Warder </v>
          </cell>
          <cell r="Q25" t="str">
            <v>Priya</v>
          </cell>
          <cell r="R25" t="str">
            <v>28 Sep: Current state completed
22 Oct: Feeder Assessment sessions in progress</v>
          </cell>
          <cell r="S25" t="str">
            <v>Completed</v>
          </cell>
          <cell r="T25">
            <v>1</v>
          </cell>
          <cell r="U25" t="str">
            <v>In progress</v>
          </cell>
        </row>
        <row r="26">
          <cell r="F26" t="str">
            <v>ML</v>
          </cell>
          <cell r="G26" t="str">
            <v>Mutual Life (ML)</v>
          </cell>
          <cell r="H26" t="str">
            <v>Cheque handling, generates premium transactions for admin system. Reconciliation from advisor bank accounts to central bank accout</v>
          </cell>
          <cell r="I26" t="str">
            <v>AIS</v>
          </cell>
          <cell r="J26" t="str">
            <v xml:space="preserve">- what is connection to LF?
ML is a general system that allows processing for multiple systems (LF, LU, LA)
</v>
          </cell>
          <cell r="K26">
            <v>43405</v>
          </cell>
          <cell r="L26">
            <v>43464</v>
          </cell>
          <cell r="M26">
            <v>43249</v>
          </cell>
          <cell r="N26">
            <v>43405</v>
          </cell>
          <cell r="O26">
            <v>43434</v>
          </cell>
          <cell r="P26" t="str">
            <v xml:space="preserve">Susan Gray, Cheryl Wilson and Michele Anthony
Tax resources: Dagmara Suszek, Christine Walter and Paul Warder </v>
          </cell>
          <cell r="Q26" t="str">
            <v>Priya</v>
          </cell>
          <cell r="R26" t="str">
            <v>02 Oct: Susan will send the email with updated schedule
23 Oct: Current State Completed</v>
          </cell>
          <cell r="S26" t="str">
            <v>Completed</v>
          </cell>
          <cell r="T26">
            <v>1</v>
          </cell>
          <cell r="U26" t="str">
            <v>In progress</v>
          </cell>
        </row>
        <row r="27">
          <cell r="F27" t="str">
            <v>M2</v>
          </cell>
          <cell r="G27" t="str">
            <v>CSF Commissions M2</v>
          </cell>
          <cell r="H27" t="str">
            <v>Agent Commission - Makes payments to comissions to SLSD, feeds GL</v>
          </cell>
          <cell r="I27" t="str">
            <v>AIS</v>
          </cell>
          <cell r="K27">
            <v>43383</v>
          </cell>
          <cell r="L27">
            <v>43464</v>
          </cell>
          <cell r="M27">
            <v>43249</v>
          </cell>
          <cell r="N27">
            <v>43313</v>
          </cell>
          <cell r="O27">
            <v>43342</v>
          </cell>
          <cell r="P27" t="str">
            <v xml:space="preserve">Susan Gray, Cheryl Wilson and Michele Anthony
Tax resources: Dagmara Suszek, Christine Walter and Paul Warder </v>
          </cell>
          <cell r="Q27" t="str">
            <v>Priya</v>
          </cell>
          <cell r="R27" t="str">
            <v>16 Aug (PN): Anirban created Data Flow diagram, to be reviewed by the team 
28 Aug (PN): Still in progress-the designer working on this one is on vacation until Sept 4
23 Oct (PN): Feeder Assessments in progress</v>
          </cell>
          <cell r="S27" t="str">
            <v>Completed</v>
          </cell>
          <cell r="T27">
            <v>1</v>
          </cell>
          <cell r="U27" t="str">
            <v>In progress</v>
          </cell>
        </row>
        <row r="28">
          <cell r="F28" t="str">
            <v>MD</v>
          </cell>
          <cell r="G28" t="str">
            <v>TAI</v>
          </cell>
          <cell r="H28" t="str">
            <v>Reinsurance</v>
          </cell>
          <cell r="I28" t="str">
            <v>DIRECT</v>
          </cell>
          <cell r="K28">
            <v>43466</v>
          </cell>
          <cell r="L28">
            <v>43554</v>
          </cell>
          <cell r="M28">
            <v>43249</v>
          </cell>
          <cell r="N28">
            <v>43313</v>
          </cell>
          <cell r="O28">
            <v>43373</v>
          </cell>
          <cell r="P28" t="str">
            <v xml:space="preserve">Susan Gray, Cheryl Wilson and Michele Anthony
Tax resources: Dagmara Suszek, Christine Walter and Paul Warder </v>
          </cell>
          <cell r="Q28" t="str">
            <v>Priya</v>
          </cell>
          <cell r="R28" t="str">
            <v xml:space="preserve">Current State complete. 
02 Oct: Susan will send the email with updated schedule
23 Oct: Updated Schedule rec'd </v>
          </cell>
          <cell r="S28" t="str">
            <v>Completed</v>
          </cell>
          <cell r="T28">
            <v>1</v>
          </cell>
          <cell r="U28" t="str">
            <v>Not started</v>
          </cell>
        </row>
        <row r="29">
          <cell r="F29" t="str">
            <v>ML</v>
          </cell>
          <cell r="G29" t="str">
            <v>ML</v>
          </cell>
          <cell r="H29" t="str">
            <v>MLIF - Cheque Request</v>
          </cell>
          <cell r="I29" t="str">
            <v>DIRECT</v>
          </cell>
          <cell r="K29">
            <v>43405</v>
          </cell>
          <cell r="L29">
            <v>43464</v>
          </cell>
          <cell r="M29">
            <v>43249</v>
          </cell>
          <cell r="N29">
            <v>43405</v>
          </cell>
          <cell r="O29">
            <v>43434</v>
          </cell>
          <cell r="P29" t="str">
            <v xml:space="preserve">Susan Gray, Cheryl Wilson and Michele Anthony
Tax resources: Dagmara Suszek, Christine Walter and Paul Warder </v>
          </cell>
          <cell r="Q29" t="str">
            <v>Priya</v>
          </cell>
          <cell r="R29" t="str">
            <v>22 Oct : Current State Completed</v>
          </cell>
          <cell r="S29" t="str">
            <v>Completed</v>
          </cell>
          <cell r="T29">
            <v>1</v>
          </cell>
          <cell r="U29" t="str">
            <v>In progress</v>
          </cell>
        </row>
        <row r="30">
          <cell r="F30" t="str">
            <v>N8</v>
          </cell>
          <cell r="G30" t="str">
            <v>RADAR</v>
          </cell>
          <cell r="H30" t="str">
            <v>Group Oasis Cheques</v>
          </cell>
          <cell r="I30" t="str">
            <v>DIRECT</v>
          </cell>
          <cell r="J30" t="str">
            <v xml:space="preserve">Include commissions </v>
          </cell>
          <cell r="K30">
            <v>43405</v>
          </cell>
          <cell r="L30">
            <v>43464</v>
          </cell>
          <cell r="M30">
            <v>43242</v>
          </cell>
          <cell r="N30">
            <v>43374</v>
          </cell>
          <cell r="O30">
            <v>43403</v>
          </cell>
          <cell r="P30" t="str">
            <v xml:space="preserve">Jack Megran,  Claude Bouchard (PM)
Tax resources: Dagmara Suszek, Christine Walter and Paul Warder </v>
          </cell>
          <cell r="Q30" t="str">
            <v>Priya</v>
          </cell>
          <cell r="R30" t="str">
            <v xml:space="preserve">17 Aug (PN): Not started yet, will be completed before the start of Feeder Assessments in November.  
22 Oct : Feeder Assessment dates updated as per BU IT meeting session
</v>
          </cell>
          <cell r="S30" t="str">
            <v>In progress</v>
          </cell>
          <cell r="U30" t="str">
            <v>Not started</v>
          </cell>
        </row>
        <row r="31">
          <cell r="F31" t="str">
            <v>PY</v>
          </cell>
          <cell r="G31" t="str">
            <v>Skyhawk (Payout)</v>
          </cell>
          <cell r="H31" t="str">
            <v xml:space="preserve"> Mutual Fund platform for Sun Life Global investments, administered by ISDS. Gets money into clients' bank accounts</v>
          </cell>
          <cell r="I31" t="str">
            <v>AIS</v>
          </cell>
          <cell r="K31">
            <v>43497</v>
          </cell>
          <cell r="L31">
            <v>43552</v>
          </cell>
          <cell r="M31">
            <v>43249</v>
          </cell>
          <cell r="N31">
            <v>43405</v>
          </cell>
          <cell r="O31">
            <v>43434</v>
          </cell>
          <cell r="P31" t="str">
            <v xml:space="preserve">Susan Gray, Cheryl Wilson and Michele Anthony
Tax resources: Dagmara Suszek, Christine Walter and Paul Warder </v>
          </cell>
          <cell r="Q31" t="str">
            <v>Priya</v>
          </cell>
          <cell r="R31" t="str">
            <v>This has not started yet. 
23 Oct : Dates for Current State and Feeder Assessement updated with Cheryl's schedule</v>
          </cell>
          <cell r="S31" t="str">
            <v>Not started</v>
          </cell>
          <cell r="U31" t="str">
            <v>Not started</v>
          </cell>
        </row>
        <row r="32">
          <cell r="F32" t="str">
            <v>GS</v>
          </cell>
          <cell r="G32" t="str">
            <v>Prism</v>
          </cell>
          <cell r="H32" t="str">
            <v>Mutual Fund platform for Sun Life Global investments, administered by ISDS.  Takes money in.</v>
          </cell>
          <cell r="I32" t="str">
            <v>AIS</v>
          </cell>
          <cell r="J32" t="str">
            <v>-What is connection to GS?PY is payments and GS is mainframe processing and both are part of Prism</v>
          </cell>
          <cell r="K32">
            <v>43497</v>
          </cell>
          <cell r="L32">
            <v>43552</v>
          </cell>
          <cell r="M32">
            <v>43249</v>
          </cell>
          <cell r="N32">
            <v>43435</v>
          </cell>
          <cell r="O32">
            <v>43465</v>
          </cell>
          <cell r="P32" t="str">
            <v xml:space="preserve">Susan Gray, Cheryl Wilson and Michele Anthony
Tax resources: Dagmara Suszek, Christine Walter and Paul Warder </v>
          </cell>
          <cell r="Q32" t="str">
            <v>Priya</v>
          </cell>
          <cell r="R32" t="str">
            <v>This has not started yet. 
23 Oct : Dates for Current State and Feeder Assessement updated with Cheryl's schedule</v>
          </cell>
          <cell r="S32" t="str">
            <v>Not started</v>
          </cell>
          <cell r="U32" t="str">
            <v>Not started</v>
          </cell>
        </row>
        <row r="33">
          <cell r="F33" t="str">
            <v xml:space="preserve">SY </v>
          </cell>
          <cell r="G33" t="str">
            <v>Ingenium</v>
          </cell>
          <cell r="H33" t="str">
            <v>Legacy block of guaranteed wealth business, heavily customized. Gets money into bank accunts</v>
          </cell>
          <cell r="I33" t="str">
            <v>AIS</v>
          </cell>
          <cell r="K33">
            <v>43497</v>
          </cell>
          <cell r="L33">
            <v>43552</v>
          </cell>
          <cell r="M33">
            <v>43249</v>
          </cell>
          <cell r="N33">
            <v>43405</v>
          </cell>
          <cell r="O33">
            <v>43434</v>
          </cell>
          <cell r="P33" t="str">
            <v xml:space="preserve">Susan Gray, Cheryl Wilson and Michele Anthony
Tax resources: Dagmara Suszek, Christine Walter and Paul Warder </v>
          </cell>
          <cell r="Q33" t="str">
            <v>Priya</v>
          </cell>
          <cell r="R33" t="str">
            <v>This has not started yet. 
23 Oct : Dates for Current State and Feeder Assessement updated with Cheryl's schedule</v>
          </cell>
          <cell r="S33" t="str">
            <v>Not started</v>
          </cell>
          <cell r="U33" t="str">
            <v>Not started</v>
          </cell>
        </row>
        <row r="34">
          <cell r="F34" t="str">
            <v>WX</v>
          </cell>
          <cell r="G34" t="str">
            <v>WX</v>
          </cell>
          <cell r="H34" t="str">
            <v>Canadian Webseries</v>
          </cell>
          <cell r="I34" t="str">
            <v>FRVLJ</v>
          </cell>
          <cell r="J34" t="str">
            <v>Also look at WX (prkey) feeds</v>
          </cell>
          <cell r="K34">
            <v>43525</v>
          </cell>
          <cell r="L34">
            <v>43555</v>
          </cell>
          <cell r="M34">
            <v>43250</v>
          </cell>
          <cell r="N34">
            <v>43497</v>
          </cell>
          <cell r="O34">
            <v>43524</v>
          </cell>
          <cell r="P34" t="str">
            <v>Dale Smith; Brian Smith, Monika Dickau (Business)</v>
          </cell>
          <cell r="Q34" t="str">
            <v>Priya</v>
          </cell>
          <cell r="R34" t="str">
            <v>See row 10</v>
          </cell>
          <cell r="S34" t="str">
            <v>In progress</v>
          </cell>
          <cell r="U34" t="str">
            <v>Not started</v>
          </cell>
        </row>
        <row r="35">
          <cell r="F35" t="str">
            <v>YL</v>
          </cell>
          <cell r="G35" t="str">
            <v>Global</v>
          </cell>
          <cell r="H35" t="str">
            <v>Global</v>
          </cell>
          <cell r="I35" t="str">
            <v>FRVLJ (CDB)</v>
          </cell>
          <cell r="J35" t="str">
            <v xml:space="preserve">include PAM and CashCom in YL (YL gets a feed from Investements).  Cross reference to Investment maps.
</v>
          </cell>
          <cell r="K35">
            <v>43405</v>
          </cell>
          <cell r="L35">
            <v>43448</v>
          </cell>
          <cell r="M35">
            <v>43237</v>
          </cell>
          <cell r="N35">
            <v>43282</v>
          </cell>
          <cell r="O35">
            <v>43403</v>
          </cell>
          <cell r="P35" t="str">
            <v>Pradip Paul/David Brooks, Liz Marshall, Chirag Shah, Patti Lamont, Peter MO, Jason Lim, Lori Tasse
Danijela Blazevic: Director Accounting and Controls
Tax resources:Dagmara Suszek, Christine Walter and Paul Warder  
Optional: Willaim Leib</v>
          </cell>
          <cell r="Q35" t="str">
            <v>Priya</v>
          </cell>
          <cell r="R35" t="str">
            <v xml:space="preserve">16 Aug (PN): 
As per PM's email:
• This is 90% completed, Designers have been working on putting information in the HL Visio diagram
• GRS IT will review first draft of HL Visio diagram with GRS Architects in the week of August 27 and September 4 before sharing with ICAS and Finance SMEs
• During the Visio diagram review, Finance SMEs and ICAS BSA will confirm what level of details GRS IT should include in the Visio and GRS IT will then update Visio accordingly. 
05 Sept (PN): 
•HL diagram for Global current state completed, additional detailed analysis in progress
• HL diagram review meeting with ICAS and Global Finance SMEs (Pradip, David, Liz) booked for Friday September 7 
10 Sept (PN):
Feeder Assessment Kick-off session 1pm to 4:30pm conducted.
21 Sep (PN): Feeder Assessment planning meeting on Oct 23rd. Sessions scheduled. Associated risk mentioned by PM due to Quater end work in October. 
23 Oct (PN): Feeder Assessment Kick-off session was conducted for Global, Feeder Assessment sessions scheduled to start in Nov
</v>
          </cell>
          <cell r="S35" t="str">
            <v>In progress</v>
          </cell>
          <cell r="T35">
            <v>0.7</v>
          </cell>
          <cell r="U35" t="str">
            <v>In progress</v>
          </cell>
        </row>
        <row r="36">
          <cell r="F36" t="str">
            <v>YX</v>
          </cell>
          <cell r="G36" t="str">
            <v>Elite</v>
          </cell>
          <cell r="H36" t="str">
            <v>Elite</v>
          </cell>
          <cell r="I36" t="str">
            <v>FRVLJ</v>
          </cell>
          <cell r="K36">
            <v>43353</v>
          </cell>
          <cell r="L36">
            <v>43434</v>
          </cell>
          <cell r="M36">
            <v>43237</v>
          </cell>
          <cell r="N36">
            <v>43252</v>
          </cell>
          <cell r="O36">
            <v>43350</v>
          </cell>
          <cell r="P36" t="str">
            <v xml:space="preserve">Liz Marshall, Chirag Shag, Lori  Tasse, Pradip Paul/David Brooks, Patti Lamont, Peter MO, Jason Lim
Danijela Blazevic: Director Accounting and Controls
Tax resources: Dagmara Suszek, Christine Walter and Paul Warder 
Optional: William Leib
</v>
          </cell>
          <cell r="Q36" t="str">
            <v>Priya</v>
          </cell>
          <cell r="R36" t="str">
            <v xml:space="preserve">16 Aug (PN): 
As per PM's email:
• GRS IT BSA has been working on filling in the Excel template for Elite. There will be 3 weeks delay due to resource availability and vacation, but still hoping can be completed in the week of August 27 and with no impact to Elite feeder assessment planned start time. Mitigation plan: Delivery and resource manager have been engaged. 
28 Aug (PN): Delayed by 2 weeks due to resource capacity and vacation, but should have no impact to Elite feeder assessment planned start date. 
05 Sept (PN): • Current state (Excel) review with Finance SME and ICAS BSA booked for September 6, any feedback will be incorporated this week with no impact to planned start time of Elite feeder assessment. 
10 Sept (PN):
Feeder Assessment Kick-off session 1pm to 4:30pm conducted.
21 Sep (PN): Risk associated mentioned by PM due to quarter end work in October.
22 Oct (PN): Feeder Assessment sessions are in progress 
</v>
          </cell>
          <cell r="S36" t="str">
            <v>Completed</v>
          </cell>
          <cell r="T36">
            <v>1</v>
          </cell>
          <cell r="U36" t="str">
            <v>In progress</v>
          </cell>
        </row>
        <row r="37">
          <cell r="F37" t="str">
            <v>AK</v>
          </cell>
          <cell r="G37" t="str">
            <v>MFS</v>
          </cell>
          <cell r="H37" t="str">
            <v>MFS</v>
          </cell>
          <cell r="I37" t="str">
            <v>MFS</v>
          </cell>
          <cell r="K37">
            <v>43405</v>
          </cell>
          <cell r="L37">
            <v>43434</v>
          </cell>
          <cell r="M37">
            <v>43250</v>
          </cell>
          <cell r="N37">
            <v>43374</v>
          </cell>
          <cell r="O37">
            <v>43404</v>
          </cell>
          <cell r="P37" t="str">
            <v>Kyle Jordan, John Tammaro and Adam Train</v>
          </cell>
          <cell r="Q37" t="str">
            <v>Priya</v>
          </cell>
          <cell r="R37" t="str">
            <v xml:space="preserve">10-July (LC)- Current State Kick-off
30-July (LC) - Current State progress followup.
30-July
' - MFS will send file layout and Priya to send IFRS 17 data requirments.
- MFS sends monthly trial balance by account.  Data is extracted from source and sent to SLF. No data mapping. 
16-Aug (PN)-- IFRS 17 data requirement/checklist to be sent to the group (sent)
- IFRS -17 Accounting Hub Kick off presentation to be sent to MFS- (sent)
- Feeder file to be sent by MFS (Awaiting, follow up email sent)
-Meeting minutes recorded on SharePoint site
2-Oct-18  (LC)- Priya will send email and action items from meeting minutes and confirm ETA on current state. 
11- Oct -18 (PS): Meeting session with MFS had revealed that current state for MFS is that they only send a Feeder file to SLF. A sample of the Feeder Fle was sent by MFS. Filelayout requested. 
</v>
          </cell>
          <cell r="S37" t="str">
            <v>Not started</v>
          </cell>
          <cell r="U37" t="str">
            <v>Not started</v>
          </cell>
        </row>
        <row r="38">
          <cell r="F38" t="str">
            <v>AT</v>
          </cell>
          <cell r="G38" t="str">
            <v>SLRG</v>
          </cell>
          <cell r="H38" t="str">
            <v>Reinsurance - SLRG</v>
          </cell>
          <cell r="I38" t="str">
            <v>FRVLJ</v>
          </cell>
          <cell r="K38">
            <v>43405</v>
          </cell>
          <cell r="L38">
            <v>43465</v>
          </cell>
          <cell r="M38">
            <v>43250</v>
          </cell>
          <cell r="N38">
            <v>43327</v>
          </cell>
          <cell r="O38">
            <v>43404</v>
          </cell>
          <cell r="P38" t="str">
            <v xml:space="preserve">Joanne Castro (ES AOS), Elizebath Pennyfeather-Broom (business)
</v>
          </cell>
          <cell r="Q38" t="str">
            <v>Priya</v>
          </cell>
          <cell r="R38" t="str">
            <v xml:space="preserve">30-July (LC)
1. Current State – Initial meeting with ICAS (Joanne Castro) : August 28th
•  Priya and Lisa to meet with Joann Castro to get details for create current state. 
'2. Create Current State – Priya you will need to create August 7 or 8 but to be confirmed 
• Very simple and can probably be completed in  meeting
*15th Aug (PN)
Meeting scheduled for Aug 26th
30 Aug (PN): Meeting was rescheduled to Aug 30th as Joanne was available on this day at TY
04 Sep (PN): First of Data flow diagram created Joanne will be sending email on Jobnames. File rec'd from Enstar sent by Joanne. 
2-Sept-18 (LC) - Priya to send the data flow diagram to Joanne for review adn approve to close the gap. Lisa will walkthru the file layout with Priya.
2-Oct-18  (LC)- Priya to followup on 2-Sept items above.
04-Oct-18 (PN)-Visio Data flow discussed sent to Joanne to review, awaiting response
</v>
          </cell>
          <cell r="S38" t="str">
            <v>In progress</v>
          </cell>
          <cell r="T38">
            <v>0.5</v>
          </cell>
          <cell r="U38" t="str">
            <v>Not started</v>
          </cell>
        </row>
        <row r="39">
          <cell r="F39" t="str">
            <v>BF</v>
          </cell>
          <cell r="G39" t="str">
            <v>Bentall Kennedy/SLIM</v>
          </cell>
          <cell r="H39" t="str">
            <v>Bentall Kennedy - SLIM</v>
          </cell>
          <cell r="I39" t="str">
            <v>DIRECT</v>
          </cell>
          <cell r="K39">
            <v>43405</v>
          </cell>
          <cell r="L39">
            <v>43434</v>
          </cell>
          <cell r="M39">
            <v>43250</v>
          </cell>
          <cell r="N39">
            <v>43374</v>
          </cell>
          <cell r="O39">
            <v>43404</v>
          </cell>
          <cell r="P39" t="str">
            <v>Praveen Gadde (IT), Hazel Siu (IT), Sheila Sin-Fu-Wing (Business SLF), Janet Leung (Business BK)</v>
          </cell>
          <cell r="Q39" t="str">
            <v>Priya</v>
          </cell>
          <cell r="R39" t="str">
            <v xml:space="preserve">26 - Jul (LC)
- 2nd meeting with BK.  BK data feeds are considered 3rd party and go through B2B.
-Connect with the Janet Hazel and Sheila, Nora and Ahmed Najashi
-B2B they send to 2 FTP sites 
-October : reviewing data 
-Janet and Hazel to assess gaps 
2-Oct-18 (LC) Priya to review notes as not sure of status. Priya to connect with BK as current state is due prior to feeder assessment in Nov.
12 Oct 18-Documents sent by BK were uploaded on SharePoint, these documents to be reviewed
</v>
          </cell>
          <cell r="S39" t="str">
            <v>Not Started</v>
          </cell>
          <cell r="U39" t="str">
            <v>Not started</v>
          </cell>
        </row>
        <row r="40">
          <cell r="F40" t="str">
            <v>FP</v>
          </cell>
          <cell r="G40" t="str">
            <v>Chargeback</v>
          </cell>
          <cell r="H40" t="str">
            <v>Corporate Chargeback</v>
          </cell>
          <cell r="I40" t="str">
            <v>FRVLJ</v>
          </cell>
          <cell r="K40">
            <v>43497</v>
          </cell>
          <cell r="L40">
            <v>43524</v>
          </cell>
          <cell r="M40">
            <v>43250</v>
          </cell>
          <cell r="N40">
            <v>43466</v>
          </cell>
          <cell r="O40">
            <v>43496</v>
          </cell>
          <cell r="P40" t="str">
            <v>Nora Wong (IT); Kim Mallet (Business)</v>
          </cell>
          <cell r="Q40" t="str">
            <v>Dennis</v>
          </cell>
          <cell r="R40" t="str">
            <v>15 -Aug (PN): They were going to get back to the PM, will check with Dennis. 
16 Aug (PN)-Dennis awaiting response, resources on vacation at this point.
2-Oct-18 (LC) - Lisa to followup with Gregg</v>
          </cell>
          <cell r="S40" t="str">
            <v>Not started</v>
          </cell>
          <cell r="U40" t="str">
            <v>Not started</v>
          </cell>
        </row>
        <row r="41">
          <cell r="F41" t="str">
            <v>OL</v>
          </cell>
          <cell r="G41" t="str">
            <v>RSOB</v>
          </cell>
          <cell r="H41" t="str">
            <v>RSOB (Oracle Internal PR Key)</v>
          </cell>
          <cell r="I41" t="str">
            <v>FRVLJ</v>
          </cell>
          <cell r="J41" t="str">
            <v>Who owns this and does a current state need to be done? Probably  not.
This PRKey is closed as per the roadmap inventory worksheet.31st July 2005 (RSOB)
22 Oct (PN): ICAS weekly status meeting revealed that this internal key is active and current state would be required.</v>
          </cell>
          <cell r="K41">
            <v>43313</v>
          </cell>
          <cell r="L41">
            <v>43342</v>
          </cell>
          <cell r="Q41" t="str">
            <v>Priya</v>
          </cell>
          <cell r="R41" t="str">
            <v xml:space="preserve">This Prkey is "Closed" as per the inventory Worksheet.
Aug-15 (LC) No current state is needed as this is internal Oracle process which should be captures as part of Accounting Hub build.
2-Oct-18 (LC)- Priya to confirm if a current state needs to be done for Reconciliation set of books.
8 -Oct-18 (LC) Confirmed by Michael P. that no current state is required.
22-Oct 18 (PN): Weekly ICAS meeting revealed that current state would be required for this PRkey. </v>
          </cell>
          <cell r="S41" t="str">
            <v>Not Required</v>
          </cell>
          <cell r="U41" t="str">
            <v>Completed</v>
          </cell>
        </row>
        <row r="42">
          <cell r="F42" t="str">
            <v>DV</v>
          </cell>
          <cell r="G42" t="str">
            <v>SUMMIT</v>
          </cell>
          <cell r="H42" t="str">
            <v>US Derivatives Accounting</v>
          </cell>
          <cell r="I42" t="str">
            <v>DIRECT</v>
          </cell>
          <cell r="K42">
            <v>43374</v>
          </cell>
          <cell r="L42">
            <v>43465</v>
          </cell>
          <cell r="M42">
            <v>43231</v>
          </cell>
          <cell r="N42">
            <v>43252</v>
          </cell>
          <cell r="O42">
            <v>43342</v>
          </cell>
          <cell r="P42" t="str">
            <v>Rekha Vashi, Vadim Kokoshkyn, Roslyn Skanes</v>
          </cell>
          <cell r="Q42" t="str">
            <v>Priya</v>
          </cell>
          <cell r="R42" t="str">
            <v>16 Aug: (PN): Vadim responded, Jenna to update with responses received. 
01 Oct (PN) Email to be sent for final sign off. 
03 Oct (PN): Response rec'd final changes made on the Visio, Feeder assessment sessions commenced with BSAs 
15 Oct(PS): Email sent for Business SME for final review. IT approved.
22 Oct (PN): Business would approve during Feeder Assessment sessions</v>
          </cell>
          <cell r="S42" t="str">
            <v>Completed</v>
          </cell>
          <cell r="T42">
            <v>0.95</v>
          </cell>
          <cell r="U42" t="str">
            <v>In progress</v>
          </cell>
        </row>
        <row r="43">
          <cell r="F43" t="str">
            <v>MM</v>
          </cell>
          <cell r="G43" t="str">
            <v xml:space="preserve">Precision LM system </v>
          </cell>
          <cell r="H43" t="str">
            <v>Mortgages - All</v>
          </cell>
          <cell r="I43" t="str">
            <v>DIRECT</v>
          </cell>
          <cell r="K43">
            <v>43435</v>
          </cell>
          <cell r="L43">
            <v>43465</v>
          </cell>
          <cell r="M43">
            <v>43231</v>
          </cell>
          <cell r="N43">
            <v>43405</v>
          </cell>
          <cell r="O43">
            <v>43434</v>
          </cell>
          <cell r="P43" t="str">
            <v>Rekha Vashi</v>
          </cell>
          <cell r="Q43" t="str">
            <v>Priya</v>
          </cell>
          <cell r="R43" t="str">
            <v>16 Aug (PN): Data process flow diagram created, questions to be compiled and shared to complete current state. 
25 Oct (PN): Data process flow revised and questions posted and shared with the team</v>
          </cell>
          <cell r="S43" t="str">
            <v>In progress</v>
          </cell>
          <cell r="T43">
            <v>0.65</v>
          </cell>
          <cell r="U43" t="str">
            <v>In progress</v>
          </cell>
        </row>
        <row r="44">
          <cell r="F44" t="str">
            <v>N1</v>
          </cell>
          <cell r="G44" t="str">
            <v>MRI system</v>
          </cell>
          <cell r="H44" t="str">
            <v>Canada Real Estate</v>
          </cell>
          <cell r="I44" t="str">
            <v>DIRECT</v>
          </cell>
          <cell r="K44">
            <v>43435</v>
          </cell>
          <cell r="L44">
            <v>43465</v>
          </cell>
          <cell r="M44">
            <v>43231</v>
          </cell>
          <cell r="N44">
            <v>43374</v>
          </cell>
          <cell r="O44">
            <v>43404</v>
          </cell>
          <cell r="P44" t="str">
            <v>Rekha Vashi</v>
          </cell>
          <cell r="Q44" t="str">
            <v>Priya</v>
          </cell>
          <cell r="R44" t="str">
            <v>24 Oct (PN): Visio Data Flow diagram created and questions posted, response was rec'd. Review meeting to be scheduled in November</v>
          </cell>
          <cell r="S44" t="str">
            <v>In progress</v>
          </cell>
          <cell r="T44">
            <v>0.65</v>
          </cell>
          <cell r="U44" t="str">
            <v>In progress</v>
          </cell>
        </row>
        <row r="45">
          <cell r="F45" t="str">
            <v>N2</v>
          </cell>
          <cell r="G45" t="str">
            <v>MRI system</v>
          </cell>
          <cell r="H45" t="str">
            <v>US Real Estate</v>
          </cell>
          <cell r="I45" t="str">
            <v>DIRECT</v>
          </cell>
          <cell r="K45">
            <v>43435</v>
          </cell>
          <cell r="L45">
            <v>43465</v>
          </cell>
          <cell r="M45">
            <v>43231</v>
          </cell>
          <cell r="N45">
            <v>43374</v>
          </cell>
          <cell r="O45">
            <v>43404</v>
          </cell>
          <cell r="P45" t="str">
            <v>Rekha Vashi</v>
          </cell>
          <cell r="Q45" t="str">
            <v>Priya</v>
          </cell>
          <cell r="R45" t="str">
            <v>24 Oct (PN): Visio Data Flow diagram created and questions posted, response was rec'd. Review meeting to be scheduled in November</v>
          </cell>
          <cell r="S45" t="str">
            <v>In progress</v>
          </cell>
          <cell r="T45">
            <v>0.65</v>
          </cell>
          <cell r="U45" t="str">
            <v>In progress</v>
          </cell>
        </row>
        <row r="46">
          <cell r="F46" t="str">
            <v>VE</v>
          </cell>
          <cell r="G46" t="str">
            <v>Enterprise! (E! system)</v>
          </cell>
          <cell r="H46" t="str">
            <v>Private Fixed Income -US</v>
          </cell>
          <cell r="I46" t="str">
            <v>DIRECT</v>
          </cell>
          <cell r="K46">
            <v>43405</v>
          </cell>
          <cell r="L46">
            <v>43465</v>
          </cell>
          <cell r="M46">
            <v>43231</v>
          </cell>
          <cell r="N46">
            <v>43344</v>
          </cell>
          <cell r="O46">
            <v>43388</v>
          </cell>
          <cell r="P46" t="str">
            <v>Rekha Vashi, Mark McGill and Krunal Shah</v>
          </cell>
          <cell r="Q46" t="str">
            <v>Priya</v>
          </cell>
          <cell r="R46" t="str">
            <v>This is in progress
18 Sep: Revised Visio data flow diagram uploaded and sent for review to point of contact
21 Sep (PN): Changes made to the irst draft of the Visio data flow diagram and sent for final review, Data flow worksheet started
26 Sep (PN): Follow up email sent to BU (point of contact) in order to get a response. 
01 Oct (PN): Visio data flow revies session scheduled for Oct 3rd.
15 Oct (PS): Email sent for final review on Oct 3, awaiting response
22 Oct (PN): Business would approve during Feeder Assessment sessions</v>
          </cell>
          <cell r="S46" t="str">
            <v>Completed</v>
          </cell>
          <cell r="T46">
            <v>1</v>
          </cell>
          <cell r="U46" t="str">
            <v>In progress</v>
          </cell>
        </row>
        <row r="47">
          <cell r="F47" t="str">
            <v>VF</v>
          </cell>
          <cell r="G47" t="str">
            <v>VF</v>
          </cell>
          <cell r="H47" t="str">
            <v>GRS Segfund - Canada</v>
          </cell>
          <cell r="I47" t="str">
            <v>DIRECT</v>
          </cell>
          <cell r="K47">
            <v>43416</v>
          </cell>
          <cell r="L47">
            <v>43496</v>
          </cell>
          <cell r="M47">
            <v>43231</v>
          </cell>
          <cell r="N47">
            <v>43296</v>
          </cell>
          <cell r="O47">
            <v>43388</v>
          </cell>
          <cell r="P47" t="str">
            <v>Lilian Chan,Meredith Roberts, Mark McGill, Raju Mandal and Adam Miller</v>
          </cell>
          <cell r="Q47" t="str">
            <v>Anirban/Priya</v>
          </cell>
          <cell r="R47" t="str">
            <v xml:space="preserve">16 Aug (PN):VF-PAM data process flow completed
VF-CashComm to be compiled. Meeting session was held on 16 Aug to help understand contribution of GRS IT in this process
04 Sep (PN): 
. Review session of the Visio data flow Diagram was held on Aug 30th. Documentation of Current State is in progress. 
. Global sends a Cash file to PAM, this is an input file for Cashcomm process, In feeder asessment sessions, for VF IT resource will be required depending on the Agenda of the session. 
05 Sep (PN): Visio data process flow diagram and Excel spreadsheet with corressponding data sent to business for review 
.Review notes rec'd, both dociments updated, VF-CashComm is complete
26 Sep: Follow up email sent to BI (Mark McGill) to review Data flow and Excel spreadsheet for VF-PAM. 
01 Oct (PN): Feed back received, Visio and Excel updated, Email to be sent for final sign off.
15 Oct (PS): Email sent for final review on Oct 3, awaiting response
22 Oct (PN): Business would approve during Feeder Assessment sessions
</v>
          </cell>
          <cell r="S47" t="str">
            <v>Completed</v>
          </cell>
          <cell r="T47">
            <v>1</v>
          </cell>
          <cell r="U47" t="str">
            <v>In progress</v>
          </cell>
        </row>
        <row r="48">
          <cell r="F48" t="str">
            <v>VH</v>
          </cell>
          <cell r="G48" t="str">
            <v>Enterprise! (E! system)</v>
          </cell>
          <cell r="H48" t="str">
            <v>Private Fixed Income - Canada</v>
          </cell>
          <cell r="I48" t="str">
            <v>DIRECT</v>
          </cell>
          <cell r="K48">
            <v>43405</v>
          </cell>
          <cell r="L48">
            <v>43434</v>
          </cell>
          <cell r="M48">
            <v>43231</v>
          </cell>
          <cell r="N48">
            <v>43374</v>
          </cell>
          <cell r="O48">
            <v>43403</v>
          </cell>
          <cell r="P48" t="str">
            <v>Rekha Vashi, Mark McGill and Krunal Shah</v>
          </cell>
          <cell r="Q48" t="str">
            <v>Priya</v>
          </cell>
          <cell r="R48" t="str">
            <v>This is in progress
18 Sep (PN): Revised Visio data flow diagram uploaded and sent for review to point of contact
21 Sep: Changes made to the irst draft of the Visio data flow diagram and sent for final review, Data flow worksheet started
01 Oct (PN): Visio data flow revies session scheduled for Oct 3rd.
15 Oct (PS): Final changes were made, email sent on Oct 5th for final review after the updates were received. Awaiting response. 
22 Oct (PN): Business would approve during Feeder Assessment sessions</v>
          </cell>
          <cell r="S48" t="str">
            <v>Completed</v>
          </cell>
          <cell r="T48">
            <v>0.95</v>
          </cell>
          <cell r="U48" t="str">
            <v>In progress</v>
          </cell>
        </row>
        <row r="49">
          <cell r="F49" t="str">
            <v>VM</v>
          </cell>
          <cell r="G49" t="str">
            <v>SUMMIT</v>
          </cell>
          <cell r="H49" t="str">
            <v>Canada Derivatives</v>
          </cell>
          <cell r="I49" t="str">
            <v>DIRECT</v>
          </cell>
          <cell r="K49">
            <v>43405</v>
          </cell>
          <cell r="L49">
            <v>43434</v>
          </cell>
          <cell r="M49">
            <v>43231</v>
          </cell>
          <cell r="N49">
            <v>43313</v>
          </cell>
          <cell r="O49">
            <v>43342</v>
          </cell>
          <cell r="P49" t="str">
            <v>Rekha Vashi, Vadim Kokoshkyn, Roslyn Skanes</v>
          </cell>
          <cell r="Q49" t="str">
            <v>Priya</v>
          </cell>
          <cell r="R49" t="str">
            <v xml:space="preserve">17 Aug (PN): Almost complete,pending some questions from Vadim. 
30 Aug (PN): This is complete Approved by IT (Vadim)
01 Oct(PN) : 01 Oct (PN) Email to be sent for final sign off.
03 Oct (PN): Response rec'd final changes made on the Visio, Feeder assessment sessions commenced with BSAs 
22 Oct (PN): Business would approve during Feeder Assessment sessions
</v>
          </cell>
          <cell r="S49" t="str">
            <v>Completed</v>
          </cell>
          <cell r="T49">
            <v>0.95</v>
          </cell>
          <cell r="U49" t="str">
            <v>In progress</v>
          </cell>
        </row>
        <row r="50">
          <cell r="F50" t="str">
            <v>VU</v>
          </cell>
          <cell r="G50" t="str">
            <v>VU</v>
          </cell>
          <cell r="H50" t="str">
            <v>Marketable Securities  - US and Canada</v>
          </cell>
          <cell r="I50" t="str">
            <v>DIRECT</v>
          </cell>
          <cell r="K50">
            <v>43405</v>
          </cell>
          <cell r="L50">
            <v>43465</v>
          </cell>
          <cell r="M50">
            <v>43231</v>
          </cell>
          <cell r="N50">
            <v>43313</v>
          </cell>
          <cell r="O50">
            <v>43403</v>
          </cell>
          <cell r="P50" t="str">
            <v xml:space="preserve">Rekha Vashi, Mark McGill </v>
          </cell>
          <cell r="Q50" t="str">
            <v>Anirban/Priya</v>
          </cell>
          <cell r="R50" t="str">
            <v xml:space="preserve">17 Aug (PN): Almost complete, responses to be reviewed from point of contacts. 
30 Aug (PN): Filelayouts to be rec'd from Nora 
04 Sep (PN): Follow up email sent to Nora
09/14: (PN): Making changes as per the BU, email sent to Mark M for his final review, awaiting response
22 Oct (PN): Business would approve during Feeder Assessment sessions
</v>
          </cell>
          <cell r="S50" t="str">
            <v>Completed</v>
          </cell>
          <cell r="T50">
            <v>0.95</v>
          </cell>
          <cell r="U50" t="str">
            <v>In progress</v>
          </cell>
        </row>
        <row r="51">
          <cell r="F51" t="str">
            <v>BA</v>
          </cell>
          <cell r="G51" t="str">
            <v>BA</v>
          </cell>
          <cell r="H51" t="str">
            <v>United Kingdom (used for corporate reporting)</v>
          </cell>
          <cell r="I51" t="str">
            <v>FRVLJ</v>
          </cell>
          <cell r="J51" t="str">
            <v>There are 3rd party files.</v>
          </cell>
          <cell r="K51">
            <v>43435</v>
          </cell>
          <cell r="L51">
            <v>43464</v>
          </cell>
          <cell r="M51">
            <v>43250</v>
          </cell>
          <cell r="N51">
            <v>43374</v>
          </cell>
          <cell r="O51">
            <v>43434</v>
          </cell>
          <cell r="P51" t="str">
            <v>Andrew Morgan</v>
          </cell>
          <cell r="Q51" t="str">
            <v>Lisa</v>
          </cell>
          <cell r="R51" t="str">
            <v>Aug 15 (LC) - They're doing their own way, which is fine as we just consume.  As long as they provide us the info in the format we need we're good.
2-Oct-18 Lisa or Gregg to followup.</v>
          </cell>
          <cell r="S51" t="str">
            <v>Not started</v>
          </cell>
          <cell r="U51" t="str">
            <v>In progress</v>
          </cell>
        </row>
        <row r="52">
          <cell r="F52" t="str">
            <v>BX</v>
          </cell>
          <cell r="G52" t="str">
            <v>BX</v>
          </cell>
          <cell r="H52" t="str">
            <v>Bermuda Offshore</v>
          </cell>
          <cell r="I52" t="str">
            <v>FRVLJ</v>
          </cell>
          <cell r="K52">
            <v>43344</v>
          </cell>
          <cell r="L52">
            <v>43373</v>
          </cell>
          <cell r="N52">
            <v>43282</v>
          </cell>
          <cell r="O52">
            <v>43343</v>
          </cell>
          <cell r="Q52" t="str">
            <v>Donna</v>
          </cell>
          <cell r="R52" t="str">
            <v>Docs s/b available by 8/27, in time for Feeder Assess on 8/27</v>
          </cell>
          <cell r="S52" t="str">
            <v>In progress</v>
          </cell>
          <cell r="T52">
            <v>0.8</v>
          </cell>
        </row>
        <row r="53">
          <cell r="G53" t="str">
            <v>DK</v>
          </cell>
          <cell r="H53" t="str">
            <v>US Webseries</v>
          </cell>
          <cell r="I53" t="str">
            <v>DIRECT</v>
          </cell>
          <cell r="J53" t="str">
            <v>Also look at DK (prkey) feeds</v>
          </cell>
          <cell r="K53">
            <v>43525</v>
          </cell>
          <cell r="L53">
            <v>43570</v>
          </cell>
          <cell r="N53">
            <v>43466</v>
          </cell>
          <cell r="O53">
            <v>43524</v>
          </cell>
          <cell r="P53" t="str">
            <v>Karen Lau and Kelly Benson 
Note:The above contacts: Kelly and Karen  will advise if others required</v>
          </cell>
          <cell r="Q53" t="str">
            <v>Donna</v>
          </cell>
          <cell r="R53" t="str">
            <v>2-Oct-18 Priya to connect with Ahmed to confirm if his team supports US banking and if information is included in row 10 above ALSO to confirm with Donna that they will prepare current state for US Treasury.</v>
          </cell>
          <cell r="S53" t="str">
            <v>Not Started</v>
          </cell>
        </row>
        <row r="54">
          <cell r="G54" t="str">
            <v>DU</v>
          </cell>
          <cell r="H54" t="str">
            <v>US Banking</v>
          </cell>
          <cell r="I54" t="str">
            <v>FRVLJ</v>
          </cell>
          <cell r="J54" t="str">
            <v>Also look at DU (prkey) feeds</v>
          </cell>
          <cell r="K54">
            <v>43525</v>
          </cell>
          <cell r="L54">
            <v>43585</v>
          </cell>
          <cell r="N54">
            <v>43466</v>
          </cell>
          <cell r="O54">
            <v>43524</v>
          </cell>
          <cell r="P54" t="str">
            <v>Karen Lau and Kelly Benson 
Note:The above contacts: Kelly and Karen  will advise if others required</v>
          </cell>
          <cell r="Q54" t="str">
            <v>Donna</v>
          </cell>
          <cell r="R54" t="str">
            <v>2-Oct-18 Priya to connect with Ahmed to confirm if his team supports US banking and if information is included in row 10 above ALSO to confirm with Donna that they will prepare current state for US Treasury.
15-Oct-18 : It was concluded that one team can work on both streams US and Canada. See Row 10</v>
          </cell>
          <cell r="S54" t="str">
            <v>In progress</v>
          </cell>
        </row>
        <row r="55">
          <cell r="F55" t="str">
            <v>EG</v>
          </cell>
          <cell r="G55" t="str">
            <v>HR GL</v>
          </cell>
          <cell r="H55" t="str">
            <v>Human Resources</v>
          </cell>
          <cell r="I55" t="str">
            <v>DIRECT</v>
          </cell>
          <cell r="K55">
            <v>43525</v>
          </cell>
          <cell r="L55">
            <v>43570</v>
          </cell>
          <cell r="N55">
            <v>43466</v>
          </cell>
          <cell r="O55">
            <v>43524</v>
          </cell>
          <cell r="P55" t="str">
            <v>Karen Lau and Kelly Benson 
Kelly and Karen  will advise if others required</v>
          </cell>
          <cell r="Q55" t="str">
            <v>Donna</v>
          </cell>
          <cell r="R55" t="str">
            <v xml:space="preserve">27 Aug (PN): This Prkey is shared between US and Canada hence one team can collect current state and help analyse Feeder Assessments. </v>
          </cell>
          <cell r="S55" t="str">
            <v>Not started</v>
          </cell>
          <cell r="U55" t="str">
            <v>Not started</v>
          </cell>
        </row>
        <row r="56">
          <cell r="F56" t="str">
            <v>EZ</v>
          </cell>
          <cell r="G56" t="str">
            <v>Concur</v>
          </cell>
          <cell r="H56" t="str">
            <v>Employee Expense Canada</v>
          </cell>
          <cell r="I56" t="str">
            <v>DIRECT</v>
          </cell>
          <cell r="K56">
            <v>43525</v>
          </cell>
          <cell r="L56">
            <v>43570</v>
          </cell>
          <cell r="N56">
            <v>43466</v>
          </cell>
          <cell r="O56">
            <v>43524</v>
          </cell>
          <cell r="P56" t="str">
            <v>Karen Lau and Kelly Benson 
Note:The above contacts: Kelly and Karen  will advise if others required</v>
          </cell>
          <cell r="Q56" t="str">
            <v>Priya</v>
          </cell>
          <cell r="R56" t="str">
            <v>17 Aug: (PN): Craig's team will be updated this next week 
27 Aug (PN): This Prkey is shared between US and Canada hence one team can collect current state and help analyse Feeder Assessments. 
02 Oct (PN): Session was conducted on Oct 2nd, all current state documentation uploaded on SP site. Priya to review documenation.</v>
          </cell>
          <cell r="S56" t="str">
            <v>In progress</v>
          </cell>
        </row>
        <row r="57">
          <cell r="F57" t="str">
            <v>G2</v>
          </cell>
          <cell r="G57" t="str">
            <v>Chess</v>
          </cell>
          <cell r="H57" t="str">
            <v>Chess</v>
          </cell>
          <cell r="I57" t="str">
            <v>FRVLJ</v>
          </cell>
          <cell r="J57" t="str">
            <v>TBD - Todd K. or Donna C?</v>
          </cell>
          <cell r="K57">
            <v>43313</v>
          </cell>
          <cell r="L57">
            <v>43412</v>
          </cell>
          <cell r="N57">
            <v>43282</v>
          </cell>
          <cell r="O57">
            <v>43312</v>
          </cell>
          <cell r="Q57" t="str">
            <v>Donna</v>
          </cell>
          <cell r="R57" t="str">
            <v>Working together with Canada.  This is a shared application</v>
          </cell>
          <cell r="S57" t="str">
            <v>In progress</v>
          </cell>
          <cell r="T57">
            <v>0.2</v>
          </cell>
        </row>
        <row r="58">
          <cell r="F58" t="str">
            <v>G9</v>
          </cell>
          <cell r="G58" t="str">
            <v>G9</v>
          </cell>
          <cell r="H58" t="str">
            <v>Excess Risk Claims</v>
          </cell>
          <cell r="I58" t="str">
            <v>DIRECT</v>
          </cell>
          <cell r="K58">
            <v>43423</v>
          </cell>
          <cell r="L58">
            <v>43431</v>
          </cell>
          <cell r="N58">
            <v>43344</v>
          </cell>
          <cell r="O58">
            <v>43404</v>
          </cell>
          <cell r="Q58" t="str">
            <v>Donna</v>
          </cell>
        </row>
        <row r="59">
          <cell r="F59" t="str">
            <v>GU</v>
          </cell>
          <cell r="G59" t="str">
            <v>GU</v>
          </cell>
          <cell r="H59" t="str">
            <v>U.S. Group Admin</v>
          </cell>
          <cell r="I59" t="str">
            <v>FRVLJ</v>
          </cell>
          <cell r="J59" t="str">
            <v>TBD - Todd K. or Donna C?</v>
          </cell>
          <cell r="K59">
            <v>43313</v>
          </cell>
          <cell r="L59">
            <v>43404</v>
          </cell>
          <cell r="N59">
            <v>43282</v>
          </cell>
          <cell r="O59">
            <v>43312</v>
          </cell>
          <cell r="Q59" t="str">
            <v>Donna</v>
          </cell>
          <cell r="R59" t="str">
            <v>Working together with Canada.  This is a shared application</v>
          </cell>
          <cell r="S59" t="str">
            <v>In progress</v>
          </cell>
          <cell r="T59">
            <v>0.2</v>
          </cell>
        </row>
        <row r="60">
          <cell r="F60" t="str">
            <v>JI</v>
          </cell>
          <cell r="G60" t="str">
            <v>SOLAR</v>
          </cell>
          <cell r="H60" t="str">
            <v>SOLAR</v>
          </cell>
          <cell r="I60" t="str">
            <v>FRVLJ</v>
          </cell>
          <cell r="K60">
            <v>43344</v>
          </cell>
          <cell r="L60">
            <v>43373</v>
          </cell>
          <cell r="N60">
            <v>43282</v>
          </cell>
          <cell r="O60">
            <v>43343</v>
          </cell>
          <cell r="Q60" t="str">
            <v>Donna</v>
          </cell>
          <cell r="R60" t="str">
            <v>Docs s/b available by 8/27, in time for Feeder Assess on 8/27</v>
          </cell>
          <cell r="S60" t="str">
            <v>In progress</v>
          </cell>
          <cell r="T60">
            <v>0.8</v>
          </cell>
        </row>
        <row r="61">
          <cell r="F61" t="str">
            <v>JO</v>
          </cell>
          <cell r="G61" t="str">
            <v>COLI</v>
          </cell>
          <cell r="H61" t="str">
            <v>COLI</v>
          </cell>
          <cell r="I61" t="str">
            <v>FRVLJ</v>
          </cell>
          <cell r="K61">
            <v>43388</v>
          </cell>
          <cell r="L61">
            <v>43419</v>
          </cell>
          <cell r="N61">
            <v>43344</v>
          </cell>
          <cell r="O61">
            <v>43404</v>
          </cell>
          <cell r="Q61" t="str">
            <v>Donna</v>
          </cell>
        </row>
        <row r="62">
          <cell r="F62" t="str">
            <v>JT</v>
          </cell>
          <cell r="G62" t="str">
            <v>TPA</v>
          </cell>
          <cell r="H62" t="str">
            <v>TPA</v>
          </cell>
          <cell r="I62" t="str">
            <v>FRVLJ</v>
          </cell>
          <cell r="K62">
            <v>43435</v>
          </cell>
          <cell r="L62">
            <v>43454</v>
          </cell>
          <cell r="N62">
            <v>43374</v>
          </cell>
          <cell r="O62">
            <v>43434</v>
          </cell>
          <cell r="Q62" t="str">
            <v>Donna</v>
          </cell>
        </row>
        <row r="63">
          <cell r="F63" t="str">
            <v>LC</v>
          </cell>
          <cell r="H63" t="str">
            <v>Group Life Claims (GCS)</v>
          </cell>
          <cell r="I63" t="str">
            <v>DIRECT</v>
          </cell>
          <cell r="K63">
            <v>43319</v>
          </cell>
          <cell r="L63">
            <v>43340</v>
          </cell>
          <cell r="N63">
            <v>43282</v>
          </cell>
          <cell r="O63">
            <v>43312</v>
          </cell>
          <cell r="Q63" t="str">
            <v>Donna</v>
          </cell>
          <cell r="R63" t="str">
            <v>Need to validate if 100%</v>
          </cell>
          <cell r="S63" t="str">
            <v>Completed</v>
          </cell>
          <cell r="T63">
            <v>1</v>
          </cell>
          <cell r="U63" t="str">
            <v>Completed</v>
          </cell>
          <cell r="V63">
            <v>100</v>
          </cell>
        </row>
        <row r="64">
          <cell r="G64" t="str">
            <v>NB</v>
          </cell>
          <cell r="H64" t="str">
            <v xml:space="preserve">ECC - GRID System Commission Cash offset to Suspense </v>
          </cell>
          <cell r="I64" t="str">
            <v>EBG</v>
          </cell>
          <cell r="K64">
            <v>43353</v>
          </cell>
          <cell r="L64">
            <v>43355</v>
          </cell>
          <cell r="N64">
            <v>43333</v>
          </cell>
          <cell r="O64">
            <v>43350</v>
          </cell>
          <cell r="Q64" t="str">
            <v>Donna</v>
          </cell>
          <cell r="R64" t="str">
            <v>Todd K. working on determining resource availability for Feeder Assessment, and lead time Maria needs to gather Current State documentation</v>
          </cell>
        </row>
        <row r="65">
          <cell r="G65" t="str">
            <v>GRID</v>
          </cell>
          <cell r="H65" t="str">
            <v>ECM - GRID System Commission Expense</v>
          </cell>
          <cell r="I65" t="str">
            <v>EBG</v>
          </cell>
          <cell r="K65">
            <v>43353</v>
          </cell>
          <cell r="L65">
            <v>43355</v>
          </cell>
          <cell r="N65">
            <v>43333</v>
          </cell>
          <cell r="O65">
            <v>43350</v>
          </cell>
          <cell r="Q65" t="str">
            <v>Donna</v>
          </cell>
          <cell r="R65" t="str">
            <v>Todd K. working on determining resource availability for Feeder Assessment, and lead time Maria needs to gather Current State documentation</v>
          </cell>
        </row>
        <row r="66">
          <cell r="G66" t="str">
            <v>GRID</v>
          </cell>
          <cell r="H66" t="str">
            <v xml:space="preserve">GRID- GRID System Premiums </v>
          </cell>
          <cell r="I66" t="str">
            <v>EBG</v>
          </cell>
          <cell r="K66">
            <v>43353</v>
          </cell>
          <cell r="L66">
            <v>43355</v>
          </cell>
          <cell r="N66">
            <v>43333</v>
          </cell>
          <cell r="O66">
            <v>43350</v>
          </cell>
          <cell r="Q66" t="str">
            <v>Donna</v>
          </cell>
          <cell r="R66" t="str">
            <v>Todd K. working on determining resource availability for Feeder Assessment, and lead time Maria needs to gather Current State documentation</v>
          </cell>
        </row>
        <row r="67">
          <cell r="G67" t="str">
            <v>GLAD</v>
          </cell>
          <cell r="H67" t="str">
            <v xml:space="preserve">MCS - GLAD System GRID Claims </v>
          </cell>
          <cell r="I67" t="str">
            <v>EBG</v>
          </cell>
          <cell r="K67">
            <v>43356</v>
          </cell>
          <cell r="L67">
            <v>43360</v>
          </cell>
          <cell r="N67">
            <v>43333</v>
          </cell>
          <cell r="O67">
            <v>43350</v>
          </cell>
          <cell r="Q67" t="str">
            <v>Donna</v>
          </cell>
          <cell r="R67" t="str">
            <v>Todd K. working on determining resource availability for Feeder Assessment, and lead time Maria needs to gather Current State documentation</v>
          </cell>
        </row>
        <row r="68">
          <cell r="G68" t="str">
            <v>MECA</v>
          </cell>
          <cell r="H68" t="str">
            <v>MEC - MECA System  Stop Loss Claims</v>
          </cell>
          <cell r="I68" t="str">
            <v>DIRECT</v>
          </cell>
          <cell r="K68">
            <v>43437</v>
          </cell>
          <cell r="L68">
            <v>43444</v>
          </cell>
          <cell r="N68">
            <v>43374</v>
          </cell>
          <cell r="O68">
            <v>43434</v>
          </cell>
          <cell r="Q68" t="str">
            <v>Donna</v>
          </cell>
        </row>
        <row r="69">
          <cell r="F69" t="str">
            <v>NI</v>
          </cell>
          <cell r="G69" t="str">
            <v>NI</v>
          </cell>
          <cell r="H69" t="str">
            <v>SCE - ESC - Earned Suspended Commissions System</v>
          </cell>
          <cell r="I69" t="str">
            <v>EBG</v>
          </cell>
          <cell r="K69">
            <v>43354</v>
          </cell>
          <cell r="L69">
            <v>42995</v>
          </cell>
          <cell r="N69">
            <v>43333</v>
          </cell>
          <cell r="O69">
            <v>43350</v>
          </cell>
          <cell r="Q69" t="str">
            <v>Donna</v>
          </cell>
        </row>
        <row r="70">
          <cell r="F70" t="str">
            <v>NJ</v>
          </cell>
          <cell r="G70" t="str">
            <v>TAG</v>
          </cell>
          <cell r="H70" t="str">
            <v>TAG - TAG System - Premiium, Commission and Claims</v>
          </cell>
          <cell r="I70" t="str">
            <v>AEB</v>
          </cell>
          <cell r="K70">
            <v>43424</v>
          </cell>
          <cell r="L70">
            <v>43432</v>
          </cell>
          <cell r="N70">
            <v>43344</v>
          </cell>
          <cell r="O70">
            <v>43404</v>
          </cell>
          <cell r="Q70" t="str">
            <v>Donna</v>
          </cell>
        </row>
        <row r="71">
          <cell r="G71" t="str">
            <v>TAG</v>
          </cell>
          <cell r="H71" t="str">
            <v>TAG - TAG Third Party Administrator - Outsourced PIC Life 70 business Cheque Details</v>
          </cell>
          <cell r="I71" t="str">
            <v>POORMAN</v>
          </cell>
          <cell r="J71" t="str">
            <v>Look at NU feed. Is this file created fron NU and if yes ensure show on both NU and NLNU current state.</v>
          </cell>
          <cell r="K71">
            <v>43424</v>
          </cell>
          <cell r="L71">
            <v>43432</v>
          </cell>
          <cell r="N71">
            <v>43344</v>
          </cell>
          <cell r="O71">
            <v>43404</v>
          </cell>
          <cell r="Q71" t="str">
            <v>Donna</v>
          </cell>
        </row>
        <row r="72">
          <cell r="G72" t="str">
            <v>NMNB</v>
          </cell>
          <cell r="H72" t="str">
            <v>EBG - Poorman Douglas -  Cash Details - Cheque Details</v>
          </cell>
          <cell r="I72" t="str">
            <v>POORMAN</v>
          </cell>
          <cell r="J72" t="str">
            <v>Look at NBfeed. Is this file created fron NB and if yes ensure show on both NB and NLNB current state.</v>
          </cell>
          <cell r="K72">
            <v>43353</v>
          </cell>
          <cell r="L72">
            <v>43355</v>
          </cell>
          <cell r="N72">
            <v>43333</v>
          </cell>
          <cell r="O72">
            <v>43350</v>
          </cell>
          <cell r="Q72" t="str">
            <v>Donna</v>
          </cell>
          <cell r="R72" t="str">
            <v>Todd K. working on determining resource availability for Feeder Assessment, and lead time Maria needs to gather Current State documentation</v>
          </cell>
        </row>
        <row r="73">
          <cell r="G73" t="str">
            <v>NMNF</v>
          </cell>
          <cell r="H73" t="str">
            <v>EBG - Poorman Douglas -  Cash Details - Cheque Details</v>
          </cell>
          <cell r="I73" t="str">
            <v>POORMAN</v>
          </cell>
          <cell r="J73" t="str">
            <v>Look at NF feed. Is this file created fron NF and if yes ensure show on both NM and NMNFcurrent state.</v>
          </cell>
          <cell r="K73">
            <v>43353</v>
          </cell>
          <cell r="L73">
            <v>43355</v>
          </cell>
          <cell r="N73">
            <v>43333</v>
          </cell>
          <cell r="O73">
            <v>43350</v>
          </cell>
          <cell r="Q73" t="str">
            <v>Donna</v>
          </cell>
          <cell r="R73" t="str">
            <v>Todd K. working on determining resource availability for Feeder Assessment, and lead time Maria needs to gather Current State documentation</v>
          </cell>
        </row>
        <row r="74">
          <cell r="F74" t="str">
            <v>NY</v>
          </cell>
          <cell r="G74" t="str">
            <v>TruCom</v>
          </cell>
          <cell r="H74" t="str">
            <v>TruComp System</v>
          </cell>
          <cell r="I74" t="str">
            <v>DIRECT</v>
          </cell>
          <cell r="K74">
            <v>43367</v>
          </cell>
          <cell r="L74">
            <v>43371</v>
          </cell>
          <cell r="N74">
            <v>43327</v>
          </cell>
          <cell r="O74">
            <v>43358</v>
          </cell>
          <cell r="Q74" t="str">
            <v>Donna</v>
          </cell>
        </row>
        <row r="75">
          <cell r="G75" t="str">
            <v>Q2</v>
          </cell>
          <cell r="H75" t="str">
            <v>Broker Compensation</v>
          </cell>
          <cell r="I75" t="str">
            <v>DIRECT</v>
          </cell>
          <cell r="K75">
            <v>43410</v>
          </cell>
          <cell r="L75">
            <v>43419</v>
          </cell>
          <cell r="N75">
            <v>43358</v>
          </cell>
          <cell r="O75">
            <v>43404</v>
          </cell>
          <cell r="Q75" t="str">
            <v>Donna</v>
          </cell>
        </row>
        <row r="76">
          <cell r="F76" t="str">
            <v>R2</v>
          </cell>
          <cell r="G76" t="str">
            <v>Vision</v>
          </cell>
          <cell r="H76" t="str">
            <v>Vision Financial</v>
          </cell>
          <cell r="I76" t="str">
            <v>FRVLJ</v>
          </cell>
          <cell r="K76">
            <v>43435</v>
          </cell>
          <cell r="L76">
            <v>43465</v>
          </cell>
          <cell r="N76">
            <v>43374</v>
          </cell>
          <cell r="O76">
            <v>43434</v>
          </cell>
          <cell r="Q76" t="str">
            <v>Donna</v>
          </cell>
        </row>
        <row r="77">
          <cell r="K77">
            <v>43442</v>
          </cell>
          <cell r="L77">
            <v>43465</v>
          </cell>
          <cell r="N77">
            <v>43405</v>
          </cell>
          <cell r="O77">
            <v>43434</v>
          </cell>
          <cell r="Q77" t="str">
            <v>Donna</v>
          </cell>
        </row>
        <row r="78">
          <cell r="F78" t="str">
            <v>SS</v>
          </cell>
          <cell r="G78" t="str">
            <v>SAS ABM</v>
          </cell>
          <cell r="H78" t="str">
            <v>SAS ABM</v>
          </cell>
          <cell r="I78" t="str">
            <v>DIRECT</v>
          </cell>
          <cell r="K78">
            <v>43497</v>
          </cell>
          <cell r="L78">
            <v>43511</v>
          </cell>
          <cell r="N78">
            <v>43435</v>
          </cell>
          <cell r="O78">
            <v>43496</v>
          </cell>
          <cell r="P78" t="str">
            <v>Karen Lau and Kelly Benson 
Note:The above contacts: Kelly and Karen  will advise if others required</v>
          </cell>
          <cell r="Q78" t="str">
            <v>Donna</v>
          </cell>
        </row>
        <row r="79">
          <cell r="F79" t="str">
            <v>T5</v>
          </cell>
          <cell r="G79" t="str">
            <v>Leverage</v>
          </cell>
          <cell r="H79" t="str">
            <v>Leverage</v>
          </cell>
          <cell r="I79" t="str">
            <v>DIRECT</v>
          </cell>
          <cell r="K79">
            <v>43435</v>
          </cell>
          <cell r="L79">
            <v>43496</v>
          </cell>
          <cell r="N79">
            <v>43405</v>
          </cell>
          <cell r="O79">
            <v>43434</v>
          </cell>
          <cell r="Q79" t="str">
            <v>Donna</v>
          </cell>
        </row>
        <row r="80">
          <cell r="F80" t="str">
            <v>T6</v>
          </cell>
          <cell r="G80" t="str">
            <v>VPA</v>
          </cell>
          <cell r="H80" t="str">
            <v>TPA</v>
          </cell>
          <cell r="I80" t="str">
            <v>DIRECT</v>
          </cell>
          <cell r="K80">
            <v>43435</v>
          </cell>
          <cell r="L80">
            <v>43496</v>
          </cell>
          <cell r="N80">
            <v>43405</v>
          </cell>
          <cell r="O80">
            <v>43434</v>
          </cell>
          <cell r="Q80" t="str">
            <v>Donna</v>
          </cell>
        </row>
        <row r="81">
          <cell r="F81" t="str">
            <v>TA</v>
          </cell>
          <cell r="G81" t="str">
            <v>TA</v>
          </cell>
          <cell r="H81" t="str">
            <v>U.S. Ceded Reinsurance</v>
          </cell>
          <cell r="I81" t="str">
            <v>FRVLJ</v>
          </cell>
          <cell r="K81">
            <v>43435</v>
          </cell>
          <cell r="L81">
            <v>43454</v>
          </cell>
          <cell r="N81">
            <v>43374</v>
          </cell>
          <cell r="O81">
            <v>43434</v>
          </cell>
          <cell r="Q81" t="str">
            <v>Donna</v>
          </cell>
        </row>
        <row r="82">
          <cell r="F82" t="str">
            <v>TI</v>
          </cell>
          <cell r="G82" t="str">
            <v>RPS</v>
          </cell>
          <cell r="H82" t="str">
            <v>RPS Annuities (SLASC Bermuda Offshore)</v>
          </cell>
          <cell r="I82" t="str">
            <v>FRVLJ</v>
          </cell>
          <cell r="K82">
            <v>43435</v>
          </cell>
          <cell r="L82">
            <v>43496</v>
          </cell>
          <cell r="N82">
            <v>43405</v>
          </cell>
          <cell r="O82">
            <v>43434</v>
          </cell>
          <cell r="Q82" t="str">
            <v>Donna</v>
          </cell>
        </row>
        <row r="83">
          <cell r="F83" t="str">
            <v>UE</v>
          </cell>
          <cell r="G83" t="str">
            <v>Compass</v>
          </cell>
          <cell r="H83" t="str">
            <v>AEB Compass (SC) Admin</v>
          </cell>
          <cell r="I83" t="str">
            <v>AEB</v>
          </cell>
          <cell r="K83">
            <v>43266</v>
          </cell>
          <cell r="L83">
            <v>43327</v>
          </cell>
          <cell r="N83">
            <v>43252</v>
          </cell>
          <cell r="O83">
            <v>43312</v>
          </cell>
          <cell r="Q83" t="str">
            <v>Donna</v>
          </cell>
          <cell r="R83" t="str">
            <v>Template not completed but analysis done based on existing info provided.  Gap analysis in progress.</v>
          </cell>
          <cell r="S83" t="str">
            <v>Completed</v>
          </cell>
          <cell r="T83">
            <v>0.8</v>
          </cell>
          <cell r="U83" t="str">
            <v>In progress</v>
          </cell>
          <cell r="V83">
            <v>0.8</v>
          </cell>
        </row>
        <row r="84">
          <cell r="F84" t="str">
            <v>UF</v>
          </cell>
          <cell r="G84" t="str">
            <v>Compass</v>
          </cell>
          <cell r="H84" t="str">
            <v>AEB - Compass (daily)</v>
          </cell>
          <cell r="I84" t="str">
            <v>AEB</v>
          </cell>
          <cell r="K84">
            <v>43266</v>
          </cell>
          <cell r="L84">
            <v>43327</v>
          </cell>
          <cell r="N84">
            <v>43252</v>
          </cell>
          <cell r="O84">
            <v>43265</v>
          </cell>
          <cell r="Q84" t="str">
            <v>Donna</v>
          </cell>
          <cell r="R84" t="str">
            <v>Gap analysis in progress</v>
          </cell>
          <cell r="S84" t="str">
            <v>Completed</v>
          </cell>
          <cell r="T84">
            <v>1</v>
          </cell>
          <cell r="V84">
            <v>0.9</v>
          </cell>
        </row>
        <row r="85">
          <cell r="F85" t="str">
            <v>UH</v>
          </cell>
          <cell r="G85" t="str">
            <v>Compass</v>
          </cell>
          <cell r="H85" t="str">
            <v>AEB - Compass (biweekly)</v>
          </cell>
          <cell r="I85" t="str">
            <v>AEB</v>
          </cell>
          <cell r="K85">
            <v>43266</v>
          </cell>
          <cell r="L85">
            <v>43327</v>
          </cell>
          <cell r="N85">
            <v>43252</v>
          </cell>
          <cell r="O85">
            <v>43265</v>
          </cell>
          <cell r="Q85" t="str">
            <v>Donna</v>
          </cell>
          <cell r="R85" t="str">
            <v>Gap analysis in progress</v>
          </cell>
          <cell r="S85" t="str">
            <v>Completed</v>
          </cell>
          <cell r="T85">
            <v>1</v>
          </cell>
          <cell r="V85">
            <v>0.9</v>
          </cell>
        </row>
        <row r="86">
          <cell r="F86" t="str">
            <v>UK</v>
          </cell>
          <cell r="G86" t="str">
            <v>UK</v>
          </cell>
          <cell r="H86" t="str">
            <v>AEB - Group Receipts</v>
          </cell>
          <cell r="I86" t="str">
            <v>AEB</v>
          </cell>
          <cell r="K86">
            <v>43332</v>
          </cell>
          <cell r="L86">
            <v>43332</v>
          </cell>
          <cell r="N86">
            <v>43313</v>
          </cell>
          <cell r="O86">
            <v>43331</v>
          </cell>
          <cell r="Q86" t="str">
            <v>Donna</v>
          </cell>
        </row>
        <row r="87">
          <cell r="F87" t="str">
            <v>UL</v>
          </cell>
          <cell r="G87" t="str">
            <v>UL</v>
          </cell>
          <cell r="H87" t="str">
            <v>AEB - GI (Packaged Admin)</v>
          </cell>
          <cell r="I87" t="str">
            <v>AEB</v>
          </cell>
          <cell r="K87">
            <v>43332</v>
          </cell>
          <cell r="L87">
            <v>43332</v>
          </cell>
          <cell r="N87">
            <v>43313</v>
          </cell>
          <cell r="O87">
            <v>43331</v>
          </cell>
          <cell r="Q87" t="str">
            <v>Donna</v>
          </cell>
        </row>
        <row r="88">
          <cell r="F88" t="str">
            <v>UN</v>
          </cell>
          <cell r="G88" t="str">
            <v>UN</v>
          </cell>
          <cell r="H88" t="str">
            <v>AEB - GH (Tailored Admin)</v>
          </cell>
          <cell r="I88" t="str">
            <v>AEB</v>
          </cell>
          <cell r="K88">
            <v>43332</v>
          </cell>
          <cell r="L88">
            <v>43332</v>
          </cell>
          <cell r="N88">
            <v>43313</v>
          </cell>
          <cell r="O88">
            <v>43331</v>
          </cell>
          <cell r="Q88" t="str">
            <v>Donna</v>
          </cell>
        </row>
        <row r="89">
          <cell r="F89" t="str">
            <v>UO</v>
          </cell>
          <cell r="G89" t="str">
            <v>CPS</v>
          </cell>
          <cell r="H89" t="str">
            <v>AEB - Claims Processing System (CPS)</v>
          </cell>
          <cell r="I89" t="str">
            <v>AEB</v>
          </cell>
          <cell r="K89">
            <v>43395</v>
          </cell>
          <cell r="L89">
            <v>43403</v>
          </cell>
          <cell r="N89">
            <v>43313</v>
          </cell>
          <cell r="O89">
            <v>43373</v>
          </cell>
          <cell r="Q89" t="str">
            <v>Donna</v>
          </cell>
        </row>
        <row r="90">
          <cell r="F90" t="str">
            <v>UP</v>
          </cell>
          <cell r="G90" t="str">
            <v>LCS</v>
          </cell>
          <cell r="H90" t="str">
            <v>AEB - Life Claims System (LCS)</v>
          </cell>
          <cell r="I90" t="str">
            <v>AEB</v>
          </cell>
          <cell r="K90">
            <v>43362</v>
          </cell>
          <cell r="L90">
            <v>43364</v>
          </cell>
          <cell r="N90">
            <v>43313</v>
          </cell>
          <cell r="O90">
            <v>43348</v>
          </cell>
          <cell r="Q90" t="str">
            <v>Donna</v>
          </cell>
          <cell r="R90" t="str">
            <v>Mel will have Current State docs by 9/5</v>
          </cell>
          <cell r="S90" t="str">
            <v>In progress</v>
          </cell>
        </row>
        <row r="91">
          <cell r="F91" t="str">
            <v>UQ</v>
          </cell>
          <cell r="G91" t="str">
            <v>CoStar</v>
          </cell>
          <cell r="H91" t="str">
            <v>AEB - CoStar</v>
          </cell>
          <cell r="I91" t="str">
            <v>AEB</v>
          </cell>
          <cell r="K91">
            <v>43332</v>
          </cell>
          <cell r="L91">
            <v>43332</v>
          </cell>
          <cell r="N91">
            <v>43313</v>
          </cell>
          <cell r="O91">
            <v>43329</v>
          </cell>
          <cell r="Q91" t="str">
            <v>Donna</v>
          </cell>
          <cell r="R91" t="str">
            <v>Need to verify 100%</v>
          </cell>
          <cell r="S91" t="str">
            <v>Completed</v>
          </cell>
          <cell r="T91">
            <v>1</v>
          </cell>
          <cell r="U91" t="str">
            <v>Completed</v>
          </cell>
          <cell r="V91">
            <v>100</v>
          </cell>
        </row>
        <row r="92">
          <cell r="F92" t="str">
            <v>UT</v>
          </cell>
          <cell r="G92" t="str">
            <v>UT</v>
          </cell>
          <cell r="H92" t="str">
            <v>AEB - SET TPA</v>
          </cell>
          <cell r="I92" t="str">
            <v>AEB</v>
          </cell>
          <cell r="Q92" t="str">
            <v>Donna</v>
          </cell>
          <cell r="R92" t="str">
            <v>Feeder close rquested (MR06611)</v>
          </cell>
          <cell r="S92" t="str">
            <v>Completed</v>
          </cell>
        </row>
        <row r="93">
          <cell r="F93" t="str">
            <v>UU</v>
          </cell>
          <cell r="G93" t="str">
            <v>UU</v>
          </cell>
          <cell r="H93" t="str">
            <v>AEB - Groupfacts</v>
          </cell>
          <cell r="I93" t="str">
            <v>AEB</v>
          </cell>
          <cell r="K93">
            <v>43332</v>
          </cell>
          <cell r="L93">
            <v>43333</v>
          </cell>
          <cell r="N93">
            <v>43313</v>
          </cell>
          <cell r="O93">
            <v>43329</v>
          </cell>
          <cell r="Q93" t="str">
            <v>Donna</v>
          </cell>
          <cell r="R93" t="str">
            <v>Need to verify 100%</v>
          </cell>
          <cell r="S93" t="str">
            <v>Completed</v>
          </cell>
          <cell r="T93">
            <v>1</v>
          </cell>
          <cell r="U93" t="str">
            <v>Completed</v>
          </cell>
          <cell r="V93">
            <v>1</v>
          </cell>
        </row>
        <row r="94">
          <cell r="F94" t="str">
            <v>UV</v>
          </cell>
          <cell r="G94" t="str">
            <v>UV</v>
          </cell>
          <cell r="H94" t="str">
            <v>AEB - Groupfacts (monthly)</v>
          </cell>
          <cell r="I94" t="str">
            <v>AEB</v>
          </cell>
          <cell r="K94">
            <v>43332</v>
          </cell>
          <cell r="L94">
            <v>43333</v>
          </cell>
          <cell r="N94">
            <v>43313</v>
          </cell>
          <cell r="O94">
            <v>43329</v>
          </cell>
          <cell r="Q94" t="str">
            <v>Donna</v>
          </cell>
          <cell r="R94" t="str">
            <v>Need to verify 100%</v>
          </cell>
          <cell r="S94" t="str">
            <v>Completed</v>
          </cell>
          <cell r="T94">
            <v>1</v>
          </cell>
          <cell r="U94" t="str">
            <v>Completed</v>
          </cell>
          <cell r="V94">
            <v>1</v>
          </cell>
        </row>
        <row r="95">
          <cell r="F95" t="str">
            <v>UW</v>
          </cell>
          <cell r="G95" t="str">
            <v>UW</v>
          </cell>
          <cell r="H95" t="str">
            <v>AEB - Claimfacts</v>
          </cell>
          <cell r="I95" t="str">
            <v>AEB</v>
          </cell>
          <cell r="K95">
            <v>43341</v>
          </cell>
          <cell r="L95">
            <v>43341</v>
          </cell>
          <cell r="N95">
            <v>43336</v>
          </cell>
          <cell r="O95">
            <v>43340</v>
          </cell>
          <cell r="Q95" t="str">
            <v>Donna</v>
          </cell>
          <cell r="R95" t="str">
            <v>Per Mel, Feeder Assessment Mtg on 8/29</v>
          </cell>
          <cell r="S95" t="str">
            <v>In progress</v>
          </cell>
          <cell r="T95">
            <v>0.5</v>
          </cell>
        </row>
        <row r="96">
          <cell r="F96" t="str">
            <v>UY</v>
          </cell>
          <cell r="G96" t="str">
            <v>UY</v>
          </cell>
          <cell r="H96" t="str">
            <v>AEB - Capfacts</v>
          </cell>
          <cell r="I96" t="str">
            <v>AEB</v>
          </cell>
          <cell r="K96">
            <v>43341</v>
          </cell>
          <cell r="L96">
            <v>43341</v>
          </cell>
          <cell r="N96">
            <v>43336</v>
          </cell>
          <cell r="O96">
            <v>43340</v>
          </cell>
          <cell r="Q96" t="str">
            <v>Donna</v>
          </cell>
          <cell r="R96" t="str">
            <v>Per Mel, Feeder Assessment Mtg on 8/29</v>
          </cell>
          <cell r="S96" t="str">
            <v>In progress</v>
          </cell>
          <cell r="T96">
            <v>0.5</v>
          </cell>
        </row>
        <row r="97">
          <cell r="F97" t="str">
            <v>VJ</v>
          </cell>
          <cell r="G97" t="str">
            <v>McCamish</v>
          </cell>
          <cell r="H97" t="str">
            <v>McCamish</v>
          </cell>
          <cell r="I97" t="str">
            <v>DIRECT</v>
          </cell>
          <cell r="J97" t="str">
            <v>Third party file.</v>
          </cell>
          <cell r="K97">
            <v>43388</v>
          </cell>
          <cell r="L97">
            <v>43419</v>
          </cell>
          <cell r="N97">
            <v>43344</v>
          </cell>
          <cell r="O97">
            <v>43404</v>
          </cell>
          <cell r="Q97" t="str">
            <v>Donna</v>
          </cell>
        </row>
        <row r="98">
          <cell r="F98" t="str">
            <v>WJ</v>
          </cell>
          <cell r="G98" t="str">
            <v>WJ</v>
          </cell>
          <cell r="H98" t="str">
            <v>AEB - DHMO</v>
          </cell>
          <cell r="I98" t="str">
            <v>AEB</v>
          </cell>
          <cell r="K98">
            <v>43405</v>
          </cell>
          <cell r="L98">
            <v>43434</v>
          </cell>
          <cell r="N98">
            <v>43373</v>
          </cell>
          <cell r="O98">
            <v>43404</v>
          </cell>
          <cell r="Q98" t="str">
            <v>Donna</v>
          </cell>
        </row>
        <row r="99">
          <cell r="F99" t="str">
            <v>WQ</v>
          </cell>
          <cell r="G99" t="str">
            <v>CDS</v>
          </cell>
          <cell r="H99" t="str">
            <v>AEB - Cash Dispersment System (CDS)</v>
          </cell>
          <cell r="I99" t="str">
            <v>AEB</v>
          </cell>
          <cell r="K99">
            <v>43435</v>
          </cell>
          <cell r="L99">
            <v>43496</v>
          </cell>
          <cell r="N99">
            <v>43500</v>
          </cell>
          <cell r="O99">
            <v>43507</v>
          </cell>
          <cell r="Q99" t="str">
            <v>Donna</v>
          </cell>
        </row>
        <row r="100">
          <cell r="F100" t="str">
            <v>WR</v>
          </cell>
          <cell r="G100" t="str">
            <v>WR</v>
          </cell>
          <cell r="H100" t="str">
            <v>AEB - DRMS - Admin</v>
          </cell>
          <cell r="I100" t="str">
            <v>AEB</v>
          </cell>
          <cell r="K100">
            <v>43344</v>
          </cell>
          <cell r="L100">
            <v>43373</v>
          </cell>
          <cell r="N100">
            <v>43282</v>
          </cell>
          <cell r="O100">
            <v>43343</v>
          </cell>
          <cell r="Q100" t="str">
            <v>Donna</v>
          </cell>
        </row>
        <row r="101">
          <cell r="G101" t="str">
            <v>Viper</v>
          </cell>
          <cell r="H101" t="str">
            <v>AEB - DRMS - Viper</v>
          </cell>
          <cell r="I101" t="str">
            <v>New Feed</v>
          </cell>
          <cell r="K101">
            <v>43435</v>
          </cell>
          <cell r="L101">
            <v>43465</v>
          </cell>
          <cell r="N101">
            <v>43374</v>
          </cell>
          <cell r="O101">
            <v>43434</v>
          </cell>
          <cell r="Q101" t="str">
            <v>Donna</v>
          </cell>
        </row>
        <row r="102">
          <cell r="F102" t="str">
            <v>WV</v>
          </cell>
          <cell r="G102" t="str">
            <v>Croc</v>
          </cell>
          <cell r="H102" t="str">
            <v>AEB - DRMS - Croc</v>
          </cell>
          <cell r="I102" t="str">
            <v>AEB</v>
          </cell>
          <cell r="K102">
            <v>43435</v>
          </cell>
          <cell r="L102">
            <v>43465</v>
          </cell>
          <cell r="N102">
            <v>43374</v>
          </cell>
          <cell r="O102">
            <v>43434</v>
          </cell>
          <cell r="Q102" t="str">
            <v>Donna</v>
          </cell>
        </row>
      </sheetData>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a Chen" refreshedDate="43496.692693518518" createdVersion="6" refreshedVersion="6" minRefreshableVersion="3" recordCount="89" xr:uid="{00000000-000A-0000-FFFF-FFFF24000000}">
  <cacheSource type="worksheet">
    <worksheetSource name="Table1"/>
  </cacheSource>
  <cacheFields count="14">
    <cacheField name="Phase" numFmtId="0">
      <sharedItems containsSemiMixedTypes="0" containsString="0" containsNumber="1" containsInteger="1" minValue="1" maxValue="3"/>
    </cacheField>
    <cacheField name="BG" numFmtId="0">
      <sharedItems/>
    </cacheField>
    <cacheField name="BU" numFmtId="0">
      <sharedItems/>
    </cacheField>
    <cacheField name="PAS" numFmtId="0">
      <sharedItems/>
    </cacheField>
    <cacheField name="PRKey.txt" numFmtId="0">
      <sharedItems containsBlank="1" count="89">
        <s v="G3.TXT"/>
        <s v="N8.TXT"/>
        <s v="YL.TXT"/>
        <s v="OL.TXT"/>
        <s v="FP.TXT"/>
        <s v="BF.TXT"/>
        <s v="BA.TXT"/>
        <s v="F3.TXT"/>
        <s v="L2.TXT"/>
        <s v="L3.TXT"/>
        <s v="LU.TXT"/>
        <s v="M1.TXT"/>
        <s v="M3.TXT"/>
        <s v="ML.TXT"/>
        <s v="DV.TXT"/>
        <s v="N1.TXT"/>
        <s v="N2.TXT"/>
        <s v="VE.TXT"/>
        <s v="VF.TXT"/>
        <s v="VH.TXT"/>
        <s v="VM.TXT"/>
        <s v="VU.TXT"/>
        <m/>
        <s v="G2.TXT"/>
        <s v="GU.TXT"/>
        <s v="UF.TXT"/>
        <s v="UH.TXT"/>
        <s v="UK.TXT"/>
        <s v="UL.TXT"/>
        <s v="UN.TXT"/>
        <s v="UU.TXT"/>
        <s v="UV.TXT"/>
        <s v="UW.TXT"/>
        <s v="UY.TXT"/>
        <s v="WJ.TXT"/>
        <s v="NB.TXT"/>
        <s v="NC.TXT"/>
        <s v="NE.TXT"/>
        <s v="NF.TXT"/>
        <s v="NI.TXT"/>
        <s v="NJ.TXT"/>
        <s v="NLNJ.TXT"/>
        <s v="NMNB.TXT"/>
        <s v="NMNF.TXT"/>
        <s v="AT.TXT"/>
        <s v="LC.TXT"/>
        <s v="NY.TXT"/>
        <s v="UO.TXT"/>
        <s v="UP.TXT"/>
        <s v="UQ.TXT"/>
        <s v="WR1U.TXT"/>
        <s v="WR2U.TXT"/>
        <s v="n/a"/>
        <s v="WV.TXT"/>
        <s v="IF.TXT"/>
        <s v="JU.TXT"/>
        <s v="MD.TXT"/>
        <s v="PY.TXT"/>
        <s v="PZ.TXT"/>
        <s v="SJ.TXT"/>
        <s v="BX.TXT"/>
        <s v="JI.TXT"/>
        <s v="EY.TXT"/>
        <s v="EZ.TXT"/>
        <s v="DC1H.TXT"/>
        <s v="DC1P.TXT"/>
        <s v="DC1R.TXT"/>
        <s v="WX.TXT"/>
        <s v="DK.TXT"/>
        <s v="DU1T.TXT"/>
        <s v="DUDU.TXT"/>
        <s v="DUT1.TXT"/>
        <s v="ER.TXT"/>
        <s v="EG.TXT"/>
        <s v="SS.TXT"/>
        <s v="AD.TXT"/>
        <s v="CF.TXT"/>
        <s v="T5.TXT"/>
        <s v="T6.TXT"/>
        <s v="TI.TXT"/>
        <s v="R2.TXT"/>
        <s v="G9.TXT"/>
        <s v="UT.TXT"/>
        <s v="WQ.TXT"/>
        <s v="NG.TXT"/>
        <s v="JO.TXT"/>
        <s v="JT.TXT"/>
        <s v="TA.TXT"/>
        <s v="VJ.TXT"/>
      </sharedItems>
    </cacheField>
    <cacheField name="Accenture to Start Populating Tracker" numFmtId="168">
      <sharedItems containsSemiMixedTypes="0" containsNonDate="0" containsDate="1" containsString="0" minDate="2018-02-06T00:00:00" maxDate="2018-02-21T00:00:00" count="10">
        <d v="2018-02-06T00:00:00"/>
        <d v="2018-02-07T00:00:00"/>
        <d v="2018-02-08T00:00:00"/>
        <d v="2018-02-11T00:00:00"/>
        <d v="2018-02-12T00:00:00"/>
        <d v="2018-02-13T00:00:00"/>
        <d v="2018-02-14T00:00:00"/>
        <d v="2018-02-19T00:00:00"/>
        <d v="2018-02-18T00:00:00"/>
        <d v="2018-02-20T00:00:00"/>
      </sharedItems>
    </cacheField>
    <cacheField name="Accenture to Finish Populating Tracker" numFmtId="168">
      <sharedItems containsSemiMixedTypes="0" containsNonDate="0" containsDate="1" containsString="0" minDate="2018-02-08T00:00:00" maxDate="2018-02-23T00:00:00" count="10">
        <d v="2018-02-08T00:00:00"/>
        <d v="2018-02-11T00:00:00"/>
        <d v="2018-02-12T00:00:00"/>
        <d v="2018-02-13T00:00:00"/>
        <d v="2018-02-14T00:00:00"/>
        <d v="2018-02-15T00:00:00"/>
        <d v="2018-02-18T00:00:00"/>
        <d v="2018-02-21T00:00:00"/>
        <d v="2018-02-20T00:00:00"/>
        <d v="2018-02-22T00:00:00"/>
      </sharedItems>
    </cacheField>
    <cacheField name="Accenture to Walk BU Feed Owner / System Data Owner Through Tracker" numFmtId="168">
      <sharedItems containsSemiMixedTypes="0" containsNonDate="0" containsDate="1" containsString="0" minDate="2018-02-12T00:00:00" maxDate="2018-02-27T00:00:00"/>
    </cacheField>
    <cacheField name="BU Feed Owner / System Data Owner to Start Filling Tracker" numFmtId="168">
      <sharedItems containsSemiMixedTypes="0" containsNonDate="0" containsDate="1" containsString="0" minDate="2018-02-12T00:00:00" maxDate="2018-02-27T00:00:00" count="9">
        <d v="2018-02-12T00:00:00"/>
        <d v="2018-02-13T00:00:00"/>
        <d v="2018-02-14T00:00:00"/>
        <d v="2018-02-15T00:00:00"/>
        <d v="2018-02-18T00:00:00"/>
        <d v="2018-02-20T00:00:00"/>
        <d v="2018-02-25T00:00:00"/>
        <d v="2018-02-22T00:00:00"/>
        <d v="2018-02-26T00:00:00"/>
      </sharedItems>
    </cacheField>
    <cacheField name="BU Feed Owner / System Data Owner to Finish Filling Tracker" numFmtId="168">
      <sharedItems containsSemiMixedTypes="0" containsNonDate="0" containsDate="1" containsString="0" minDate="2018-02-18T00:00:00" maxDate="2018-03-05T00:00:00" count="9">
        <d v="2018-02-18T00:00:00"/>
        <d v="2018-02-19T00:00:00"/>
        <d v="2018-02-20T00:00:00"/>
        <d v="2018-02-21T00:00:00"/>
        <d v="2018-02-22T00:00:00"/>
        <d v="2018-02-26T00:00:00"/>
        <d v="2018-03-01T00:00:00"/>
        <d v="2018-02-27T00:00:00"/>
        <d v="2018-03-04T00:00:00"/>
      </sharedItems>
      <fieldGroup par="13" base="9">
        <rangePr groupBy="days" startDate="2018-02-18T00:00:00" endDate="2018-03-05T00:00:00"/>
        <groupItems count="368">
          <s v="&lt;18/02/2018"/>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3/2018"/>
        </groupItems>
      </fieldGroup>
    </cacheField>
    <cacheField name="BU Authorizer To Start Validating Tracker" numFmtId="168">
      <sharedItems containsSemiMixedTypes="0" containsNonDate="0" containsDate="1" containsString="0" minDate="2018-02-19T00:00:00" maxDate="2018-03-06T00:00:00"/>
    </cacheField>
    <cacheField name="BU Authorizer to Finish Validating Tracker and send to Accenture" numFmtId="168">
      <sharedItems containsSemiMixedTypes="0" containsNonDate="0" containsDate="1" containsString="0" minDate="2018-02-21T00:00:00" maxDate="2018-03-08T00:00:00"/>
    </cacheField>
    <cacheField name="Assessment Tracking Complete" numFmtId="168">
      <sharedItems containsSemiMixedTypes="0" containsNonDate="0" containsDate="1" containsString="0" minDate="2018-02-22T00:00:00" maxDate="2018-03-09T00:00:00"/>
    </cacheField>
    <cacheField name="Months" numFmtId="0" databaseField="0">
      <fieldGroup base="9">
        <rangePr groupBy="months" startDate="2018-02-18T00:00:00" endDate="2018-03-05T00:00:00"/>
        <groupItems count="14">
          <s v="&lt;18/02/2018"/>
          <s v="Jan"/>
          <s v="Feb"/>
          <s v="Mar"/>
          <s v="Apr"/>
          <s v="May"/>
          <s v="Jun"/>
          <s v="Jul"/>
          <s v="Aug"/>
          <s v="Sep"/>
          <s v="Oct"/>
          <s v="Nov"/>
          <s v="Dec"/>
          <s v="&gt;05/03/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9">
  <r>
    <n v="1"/>
    <s v="CA"/>
    <s v="Group"/>
    <s v="Chess"/>
    <x v="0"/>
    <x v="0"/>
    <x v="0"/>
    <d v="2018-02-12T00:00:00"/>
    <x v="0"/>
    <x v="0"/>
    <d v="2018-02-19T00:00:00"/>
    <d v="2018-02-21T00:00:00"/>
    <d v="2018-02-22T00:00:00"/>
  </r>
  <r>
    <n v="1"/>
    <s v="CA"/>
    <s v="Group"/>
    <s v="RADAR"/>
    <x v="1"/>
    <x v="0"/>
    <x v="0"/>
    <d v="2018-02-12T00:00:00"/>
    <x v="0"/>
    <x v="0"/>
    <d v="2018-02-19T00:00:00"/>
    <d v="2018-02-21T00:00:00"/>
    <d v="2018-02-22T00:00:00"/>
  </r>
  <r>
    <n v="1"/>
    <s v="CA"/>
    <s v="GRS"/>
    <s v="Global"/>
    <x v="2"/>
    <x v="0"/>
    <x v="0"/>
    <d v="2018-02-12T00:00:00"/>
    <x v="0"/>
    <x v="0"/>
    <d v="2018-02-19T00:00:00"/>
    <d v="2018-02-21T00:00:00"/>
    <d v="2018-02-22T00:00:00"/>
  </r>
  <r>
    <n v="1"/>
    <s v="CO"/>
    <s v="Shared Services"/>
    <s v="RSOB"/>
    <x v="3"/>
    <x v="0"/>
    <x v="0"/>
    <d v="2018-02-12T00:00:00"/>
    <x v="0"/>
    <x v="0"/>
    <d v="2018-02-19T00:00:00"/>
    <d v="2018-02-21T00:00:00"/>
    <d v="2018-02-22T00:00:00"/>
  </r>
  <r>
    <n v="1"/>
    <s v="CO"/>
    <s v="Shared Services"/>
    <s v="Chargeback"/>
    <x v="4"/>
    <x v="0"/>
    <x v="0"/>
    <d v="2018-02-12T00:00:00"/>
    <x v="0"/>
    <x v="0"/>
    <d v="2018-02-19T00:00:00"/>
    <d v="2018-02-21T00:00:00"/>
    <d v="2018-02-22T00:00:00"/>
  </r>
  <r>
    <n v="1"/>
    <s v="CO"/>
    <s v="SLIM"/>
    <s v="Bentall Kennedy/SLIM"/>
    <x v="5"/>
    <x v="0"/>
    <x v="0"/>
    <d v="2018-02-12T00:00:00"/>
    <x v="0"/>
    <x v="0"/>
    <d v="2018-02-19T00:00:00"/>
    <d v="2018-02-21T00:00:00"/>
    <d v="2018-02-22T00:00:00"/>
  </r>
  <r>
    <n v="1"/>
    <s v="UK"/>
    <s v="U.K."/>
    <s v="BA"/>
    <x v="6"/>
    <x v="0"/>
    <x v="0"/>
    <d v="2018-02-12T00:00:00"/>
    <x v="0"/>
    <x v="0"/>
    <d v="2018-02-19T00:00:00"/>
    <d v="2018-02-21T00:00:00"/>
    <d v="2018-02-22T00:00:00"/>
  </r>
  <r>
    <n v="1"/>
    <s v="CA"/>
    <s v="Individual"/>
    <s v="RADAR"/>
    <x v="7"/>
    <x v="1"/>
    <x v="1"/>
    <d v="2018-02-13T00:00:00"/>
    <x v="1"/>
    <x v="1"/>
    <d v="2018-02-20T00:00:00"/>
    <d v="2018-02-22T00:00:00"/>
    <d v="2018-02-23T00:00:00"/>
  </r>
  <r>
    <n v="1"/>
    <s v="CA"/>
    <s v="Individual"/>
    <s v="Guaranteed Wealth - Annuities"/>
    <x v="8"/>
    <x v="1"/>
    <x v="1"/>
    <d v="2018-02-13T00:00:00"/>
    <x v="1"/>
    <x v="1"/>
    <d v="2018-02-20T00:00:00"/>
    <d v="2018-02-22T00:00:00"/>
    <d v="2018-02-23T00:00:00"/>
  </r>
  <r>
    <n v="1"/>
    <s v="CA"/>
    <s v="Individual"/>
    <s v="Gauranteed Wealth - Annuities - Trust"/>
    <x v="9"/>
    <x v="1"/>
    <x v="1"/>
    <d v="2018-02-13T00:00:00"/>
    <x v="1"/>
    <x v="1"/>
    <d v="2018-02-20T00:00:00"/>
    <d v="2018-02-22T00:00:00"/>
    <d v="2018-02-23T00:00:00"/>
  </r>
  <r>
    <n v="1"/>
    <s v="CA"/>
    <s v="Individual"/>
    <s v="Universal Life"/>
    <x v="10"/>
    <x v="1"/>
    <x v="1"/>
    <d v="2018-02-13T00:00:00"/>
    <x v="1"/>
    <x v="1"/>
    <d v="2018-02-20T00:00:00"/>
    <d v="2018-02-22T00:00:00"/>
    <d v="2018-02-23T00:00:00"/>
  </r>
  <r>
    <n v="1"/>
    <s v="CA"/>
    <s v="Individual"/>
    <s v="ML"/>
    <x v="11"/>
    <x v="1"/>
    <x v="1"/>
    <d v="2018-02-13T00:00:00"/>
    <x v="1"/>
    <x v="1"/>
    <d v="2018-02-20T00:00:00"/>
    <d v="2018-02-22T00:00:00"/>
    <d v="2018-02-23T00:00:00"/>
  </r>
  <r>
    <n v="1"/>
    <s v="CA"/>
    <s v="Individual"/>
    <s v="CSF Commissions M2"/>
    <x v="12"/>
    <x v="1"/>
    <x v="1"/>
    <d v="2018-02-13T00:00:00"/>
    <x v="1"/>
    <x v="1"/>
    <d v="2018-02-20T00:00:00"/>
    <d v="2018-02-22T00:00:00"/>
    <d v="2018-02-23T00:00:00"/>
  </r>
  <r>
    <n v="1"/>
    <s v="CA"/>
    <s v="Individual"/>
    <s v="ML"/>
    <x v="13"/>
    <x v="1"/>
    <x v="1"/>
    <d v="2018-02-13T00:00:00"/>
    <x v="1"/>
    <x v="1"/>
    <d v="2018-02-20T00:00:00"/>
    <d v="2018-02-22T00:00:00"/>
    <d v="2018-02-23T00:00:00"/>
  </r>
  <r>
    <n v="1"/>
    <s v="IN"/>
    <s v="Finance"/>
    <s v="SUMMIT"/>
    <x v="14"/>
    <x v="2"/>
    <x v="2"/>
    <d v="2018-02-14T00:00:00"/>
    <x v="2"/>
    <x v="2"/>
    <d v="2018-02-21T00:00:00"/>
    <d v="2018-02-25T00:00:00"/>
    <d v="2018-02-26T00:00:00"/>
  </r>
  <r>
    <n v="1"/>
    <s v="IN"/>
    <s v="Investments"/>
    <s v="MRI system"/>
    <x v="15"/>
    <x v="2"/>
    <x v="2"/>
    <d v="2018-02-14T00:00:00"/>
    <x v="2"/>
    <x v="2"/>
    <d v="2018-02-21T00:00:00"/>
    <d v="2018-02-25T00:00:00"/>
    <d v="2018-02-26T00:00:00"/>
  </r>
  <r>
    <n v="1"/>
    <s v="IN"/>
    <s v="Investments"/>
    <s v="MRI system"/>
    <x v="16"/>
    <x v="2"/>
    <x v="2"/>
    <d v="2018-02-14T00:00:00"/>
    <x v="2"/>
    <x v="2"/>
    <d v="2018-02-21T00:00:00"/>
    <d v="2018-02-25T00:00:00"/>
    <d v="2018-02-26T00:00:00"/>
  </r>
  <r>
    <n v="1"/>
    <s v="IN"/>
    <s v="Investments"/>
    <s v="Enterprise! (E! system)"/>
    <x v="17"/>
    <x v="2"/>
    <x v="2"/>
    <d v="2018-02-14T00:00:00"/>
    <x v="2"/>
    <x v="2"/>
    <d v="2018-02-21T00:00:00"/>
    <d v="2018-02-25T00:00:00"/>
    <d v="2018-02-26T00:00:00"/>
  </r>
  <r>
    <n v="1"/>
    <s v="IN"/>
    <s v="Investments"/>
    <s v="VF"/>
    <x v="18"/>
    <x v="2"/>
    <x v="2"/>
    <d v="2018-02-14T00:00:00"/>
    <x v="2"/>
    <x v="2"/>
    <d v="2018-02-21T00:00:00"/>
    <d v="2018-02-25T00:00:00"/>
    <d v="2018-02-26T00:00:00"/>
  </r>
  <r>
    <n v="1"/>
    <s v="IN"/>
    <s v="Investments"/>
    <s v="Enterprise! (E! system)"/>
    <x v="19"/>
    <x v="2"/>
    <x v="2"/>
    <d v="2018-02-14T00:00:00"/>
    <x v="2"/>
    <x v="2"/>
    <d v="2018-02-21T00:00:00"/>
    <d v="2018-02-25T00:00:00"/>
    <d v="2018-02-26T00:00:00"/>
  </r>
  <r>
    <n v="1"/>
    <s v="IN"/>
    <s v="Investments"/>
    <s v="SUMMIT"/>
    <x v="20"/>
    <x v="2"/>
    <x v="2"/>
    <d v="2018-02-14T00:00:00"/>
    <x v="2"/>
    <x v="2"/>
    <d v="2018-02-21T00:00:00"/>
    <d v="2018-02-25T00:00:00"/>
    <d v="2018-02-26T00:00:00"/>
  </r>
  <r>
    <n v="1"/>
    <s v="IN"/>
    <s v="Investments"/>
    <s v="VU"/>
    <x v="21"/>
    <x v="2"/>
    <x v="2"/>
    <d v="2018-02-14T00:00:00"/>
    <x v="2"/>
    <x v="2"/>
    <d v="2018-02-21T00:00:00"/>
    <d v="2018-02-25T00:00:00"/>
    <d v="2018-02-26T00:00:00"/>
  </r>
  <r>
    <n v="1"/>
    <s v="US"/>
    <s v="Corporate"/>
    <s v="Enstar"/>
    <x v="22"/>
    <x v="2"/>
    <x v="2"/>
    <d v="2018-02-14T00:00:00"/>
    <x v="2"/>
    <x v="2"/>
    <d v="2018-02-21T00:00:00"/>
    <d v="2018-02-25T00:00:00"/>
    <d v="2018-02-26T00:00:00"/>
  </r>
  <r>
    <n v="1"/>
    <s v="US"/>
    <s v="Group"/>
    <s v="Chess"/>
    <x v="23"/>
    <x v="2"/>
    <x v="2"/>
    <d v="2018-02-15T00:00:00"/>
    <x v="3"/>
    <x v="3"/>
    <d v="2018-02-22T00:00:00"/>
    <d v="2018-02-26T00:00:00"/>
    <d v="2018-02-27T00:00:00"/>
  </r>
  <r>
    <n v="1"/>
    <s v="US"/>
    <s v="Group"/>
    <s v="Oasis  -  Group Admin (US)"/>
    <x v="24"/>
    <x v="3"/>
    <x v="3"/>
    <d v="2018-02-15T00:00:00"/>
    <x v="3"/>
    <x v="3"/>
    <d v="2018-02-22T00:00:00"/>
    <d v="2018-02-26T00:00:00"/>
    <d v="2018-02-27T00:00:00"/>
  </r>
  <r>
    <n v="1"/>
    <s v="US"/>
    <s v="Group"/>
    <s v="Compass"/>
    <x v="25"/>
    <x v="2"/>
    <x v="2"/>
    <d v="2018-02-15T00:00:00"/>
    <x v="3"/>
    <x v="3"/>
    <d v="2018-02-22T00:00:00"/>
    <d v="2018-02-26T00:00:00"/>
    <d v="2018-02-27T00:00:00"/>
  </r>
  <r>
    <n v="1"/>
    <s v="US"/>
    <s v="Group"/>
    <s v="Compass"/>
    <x v="26"/>
    <x v="2"/>
    <x v="2"/>
    <d v="2018-02-15T00:00:00"/>
    <x v="3"/>
    <x v="3"/>
    <d v="2018-02-22T00:00:00"/>
    <d v="2018-02-26T00:00:00"/>
    <d v="2018-02-27T00:00:00"/>
  </r>
  <r>
    <n v="1"/>
    <s v="US"/>
    <s v="Group"/>
    <s v="GR"/>
    <x v="27"/>
    <x v="3"/>
    <x v="3"/>
    <d v="2018-02-15T00:00:00"/>
    <x v="3"/>
    <x v="3"/>
    <d v="2018-02-22T00:00:00"/>
    <d v="2018-02-26T00:00:00"/>
    <d v="2018-02-27T00:00:00"/>
  </r>
  <r>
    <n v="1"/>
    <s v="US"/>
    <s v="Group"/>
    <s v="AEB - GI (Packaged Admin)"/>
    <x v="28"/>
    <x v="4"/>
    <x v="4"/>
    <d v="2018-02-15T00:00:00"/>
    <x v="3"/>
    <x v="3"/>
    <d v="2018-02-22T00:00:00"/>
    <d v="2018-02-26T00:00:00"/>
    <d v="2018-02-27T00:00:00"/>
  </r>
  <r>
    <n v="1"/>
    <s v="US"/>
    <s v="Group"/>
    <s v="AEB - GH (Tailored Admin)"/>
    <x v="29"/>
    <x v="4"/>
    <x v="4"/>
    <d v="2018-02-15T00:00:00"/>
    <x v="3"/>
    <x v="3"/>
    <d v="2018-02-22T00:00:00"/>
    <d v="2018-02-26T00:00:00"/>
    <d v="2018-02-27T00:00:00"/>
  </r>
  <r>
    <n v="1"/>
    <s v="US"/>
    <s v="Group"/>
    <s v="Groupfacts (GF)"/>
    <x v="30"/>
    <x v="4"/>
    <x v="4"/>
    <d v="2018-02-15T00:00:00"/>
    <x v="3"/>
    <x v="3"/>
    <d v="2018-02-22T00:00:00"/>
    <d v="2018-02-26T00:00:00"/>
    <d v="2018-02-27T00:00:00"/>
  </r>
  <r>
    <n v="1"/>
    <s v="US"/>
    <s v="Group"/>
    <s v="Groupfacts Comm (CO)"/>
    <x v="31"/>
    <x v="4"/>
    <x v="4"/>
    <d v="2018-02-15T00:00:00"/>
    <x v="3"/>
    <x v="3"/>
    <d v="2018-02-22T00:00:00"/>
    <d v="2018-02-26T00:00:00"/>
    <d v="2018-02-27T00:00:00"/>
  </r>
  <r>
    <n v="1"/>
    <s v="US"/>
    <s v="Group"/>
    <s v="Claimfacts (CF)"/>
    <x v="32"/>
    <x v="4"/>
    <x v="4"/>
    <d v="2018-02-15T00:00:00"/>
    <x v="3"/>
    <x v="3"/>
    <d v="2018-02-22T00:00:00"/>
    <d v="2018-02-26T00:00:00"/>
    <d v="2018-02-27T00:00:00"/>
  </r>
  <r>
    <n v="1"/>
    <s v="US"/>
    <s v="Group"/>
    <s v="Capfacts (GC)"/>
    <x v="33"/>
    <x v="4"/>
    <x v="4"/>
    <d v="2018-02-15T00:00:00"/>
    <x v="3"/>
    <x v="3"/>
    <d v="2018-02-22T00:00:00"/>
    <d v="2018-02-26T00:00:00"/>
    <d v="2018-02-27T00:00:00"/>
  </r>
  <r>
    <n v="1"/>
    <s v="US"/>
    <s v="Group"/>
    <s v="Capfacts (DHMO)"/>
    <x v="34"/>
    <x v="4"/>
    <x v="4"/>
    <d v="2018-02-15T00:00:00"/>
    <x v="3"/>
    <x v="3"/>
    <d v="2018-02-22T00:00:00"/>
    <d v="2018-02-26T00:00:00"/>
    <d v="2018-02-27T00:00:00"/>
  </r>
  <r>
    <n v="1"/>
    <s v="US"/>
    <s v="Group - EBG"/>
    <s v="GRID"/>
    <x v="35"/>
    <x v="5"/>
    <x v="5"/>
    <d v="2018-02-18T00:00:00"/>
    <x v="4"/>
    <x v="4"/>
    <d v="2018-02-25T00:00:00"/>
    <d v="2018-02-27T00:00:00"/>
    <d v="2018-02-28T00:00:00"/>
  </r>
  <r>
    <n v="1"/>
    <s v="US"/>
    <s v="Group - EBG"/>
    <s v="GRID"/>
    <x v="36"/>
    <x v="5"/>
    <x v="5"/>
    <d v="2018-02-18T00:00:00"/>
    <x v="4"/>
    <x v="4"/>
    <d v="2018-02-25T00:00:00"/>
    <d v="2018-02-27T00:00:00"/>
    <d v="2018-02-28T00:00:00"/>
  </r>
  <r>
    <n v="1"/>
    <s v="US"/>
    <s v="Group - EBG"/>
    <s v="GRID"/>
    <x v="37"/>
    <x v="5"/>
    <x v="5"/>
    <d v="2018-02-18T00:00:00"/>
    <x v="4"/>
    <x v="4"/>
    <d v="2018-02-25T00:00:00"/>
    <d v="2018-02-27T00:00:00"/>
    <d v="2018-02-28T00:00:00"/>
  </r>
  <r>
    <n v="1"/>
    <s v="US"/>
    <s v="Group - EBG"/>
    <s v="GLAD"/>
    <x v="38"/>
    <x v="5"/>
    <x v="5"/>
    <d v="2018-02-18T00:00:00"/>
    <x v="4"/>
    <x v="4"/>
    <d v="2018-02-25T00:00:00"/>
    <d v="2018-02-27T00:00:00"/>
    <d v="2018-02-28T00:00:00"/>
  </r>
  <r>
    <n v="1"/>
    <s v="US"/>
    <s v="Group - EBG"/>
    <s v="ESC"/>
    <x v="39"/>
    <x v="5"/>
    <x v="5"/>
    <d v="2018-02-18T00:00:00"/>
    <x v="4"/>
    <x v="4"/>
    <d v="2018-02-25T00:00:00"/>
    <d v="2018-02-27T00:00:00"/>
    <d v="2018-02-28T00:00:00"/>
  </r>
  <r>
    <n v="1"/>
    <s v="US"/>
    <s v="Group - EBG"/>
    <s v="TAG"/>
    <x v="40"/>
    <x v="5"/>
    <x v="5"/>
    <d v="2018-02-18T00:00:00"/>
    <x v="4"/>
    <x v="4"/>
    <d v="2018-02-25T00:00:00"/>
    <d v="2018-02-27T00:00:00"/>
    <d v="2018-02-28T00:00:00"/>
  </r>
  <r>
    <n v="1"/>
    <s v="US"/>
    <s v="Group - EBG"/>
    <s v="TAG"/>
    <x v="41"/>
    <x v="5"/>
    <x v="5"/>
    <d v="2018-02-18T00:00:00"/>
    <x v="4"/>
    <x v="4"/>
    <d v="2018-02-25T00:00:00"/>
    <d v="2018-02-27T00:00:00"/>
    <d v="2018-02-28T00:00:00"/>
  </r>
  <r>
    <n v="1"/>
    <s v="US"/>
    <s v="Group - EBG"/>
    <s v="GRID"/>
    <x v="42"/>
    <x v="5"/>
    <x v="5"/>
    <d v="2018-02-18T00:00:00"/>
    <x v="4"/>
    <x v="4"/>
    <d v="2018-02-25T00:00:00"/>
    <d v="2018-02-27T00:00:00"/>
    <d v="2018-02-28T00:00:00"/>
  </r>
  <r>
    <n v="1"/>
    <s v="US"/>
    <s v="Group - EBG"/>
    <s v="GLAD"/>
    <x v="43"/>
    <x v="5"/>
    <x v="5"/>
    <d v="2018-02-18T00:00:00"/>
    <x v="4"/>
    <x v="4"/>
    <d v="2018-02-25T00:00:00"/>
    <d v="2018-02-27T00:00:00"/>
    <d v="2018-02-28T00:00:00"/>
  </r>
  <r>
    <n v="1"/>
    <s v="US"/>
    <s v="Reinsurance"/>
    <s v="SLRG"/>
    <x v="44"/>
    <x v="6"/>
    <x v="6"/>
    <d v="2018-02-20T00:00:00"/>
    <x v="5"/>
    <x v="5"/>
    <d v="2018-02-28T00:00:00"/>
    <d v="2018-03-04T00:00:00"/>
    <d v="2018-03-05T00:00:00"/>
  </r>
  <r>
    <n v="2"/>
    <s v="US"/>
    <s v="Group"/>
    <s v="Group Life Claims aka (GCS)"/>
    <x v="45"/>
    <x v="3"/>
    <x v="3"/>
    <d v="2018-02-15T00:00:00"/>
    <x v="3"/>
    <x v="3"/>
    <d v="2018-02-22T00:00:00"/>
    <d v="2018-02-25T00:00:00"/>
    <d v="2018-02-26T00:00:00"/>
  </r>
  <r>
    <n v="2"/>
    <s v="US"/>
    <s v="Group"/>
    <s v="Disbursement"/>
    <x v="46"/>
    <x v="3"/>
    <x v="3"/>
    <d v="2018-02-15T00:00:00"/>
    <x v="3"/>
    <x v="3"/>
    <d v="2018-02-22T00:00:00"/>
    <d v="2018-02-25T00:00:00"/>
    <d v="2018-02-26T00:00:00"/>
  </r>
  <r>
    <n v="2"/>
    <s v="US"/>
    <s v="Group"/>
    <s v="CPS"/>
    <x v="47"/>
    <x v="3"/>
    <x v="3"/>
    <d v="2018-02-15T00:00:00"/>
    <x v="3"/>
    <x v="3"/>
    <d v="2018-02-22T00:00:00"/>
    <d v="2018-02-25T00:00:00"/>
    <d v="2018-02-26T00:00:00"/>
  </r>
  <r>
    <n v="2"/>
    <s v="US"/>
    <s v="Group"/>
    <s v="LCS"/>
    <x v="48"/>
    <x v="3"/>
    <x v="3"/>
    <d v="2018-02-15T00:00:00"/>
    <x v="3"/>
    <x v="3"/>
    <d v="2018-02-22T00:00:00"/>
    <d v="2018-02-25T00:00:00"/>
    <d v="2018-02-26T00:00:00"/>
  </r>
  <r>
    <n v="2"/>
    <s v="US"/>
    <s v="Group"/>
    <s v="CoStar"/>
    <x v="49"/>
    <x v="3"/>
    <x v="3"/>
    <d v="2018-02-15T00:00:00"/>
    <x v="3"/>
    <x v="3"/>
    <d v="2018-02-22T00:00:00"/>
    <d v="2018-02-25T00:00:00"/>
    <d v="2018-02-26T00:00:00"/>
  </r>
  <r>
    <n v="2"/>
    <s v="US"/>
    <s v="Group"/>
    <s v="DRMSAdmin"/>
    <x v="50"/>
    <x v="3"/>
    <x v="3"/>
    <d v="2018-02-15T00:00:00"/>
    <x v="3"/>
    <x v="3"/>
    <d v="2018-02-22T00:00:00"/>
    <d v="2018-02-25T00:00:00"/>
    <d v="2018-02-26T00:00:00"/>
  </r>
  <r>
    <n v="2"/>
    <s v="US"/>
    <s v="Group"/>
    <s v="DRMSAdmin"/>
    <x v="51"/>
    <x v="3"/>
    <x v="3"/>
    <d v="2018-02-15T00:00:00"/>
    <x v="3"/>
    <x v="3"/>
    <d v="2018-02-22T00:00:00"/>
    <d v="2018-02-25T00:00:00"/>
    <d v="2018-02-26T00:00:00"/>
  </r>
  <r>
    <n v="2"/>
    <s v="US"/>
    <s v="Group"/>
    <s v="DRMS Viper"/>
    <x v="52"/>
    <x v="3"/>
    <x v="3"/>
    <d v="2018-02-15T00:00:00"/>
    <x v="3"/>
    <x v="3"/>
    <d v="2018-02-22T00:00:00"/>
    <d v="2018-02-25T00:00:00"/>
    <d v="2018-02-26T00:00:00"/>
  </r>
  <r>
    <n v="2"/>
    <s v="US"/>
    <s v="Group"/>
    <s v="DRMS Croc"/>
    <x v="53"/>
    <x v="3"/>
    <x v="3"/>
    <d v="2018-02-15T00:00:00"/>
    <x v="3"/>
    <x v="3"/>
    <d v="2018-02-22T00:00:00"/>
    <d v="2018-02-25T00:00:00"/>
    <d v="2018-02-26T00:00:00"/>
  </r>
  <r>
    <n v="2"/>
    <s v="CA"/>
    <s v="Individual"/>
    <s v="IF"/>
    <x v="54"/>
    <x v="4"/>
    <x v="4"/>
    <d v="2018-02-18T00:00:00"/>
    <x v="4"/>
    <x v="4"/>
    <d v="2018-02-25T00:00:00"/>
    <d v="2018-02-27T00:00:00"/>
    <d v="2018-02-28T00:00:00"/>
  </r>
  <r>
    <n v="2"/>
    <s v="CA"/>
    <s v="Individual"/>
    <s v="Ingenium"/>
    <x v="55"/>
    <x v="4"/>
    <x v="4"/>
    <d v="2018-02-18T00:00:00"/>
    <x v="4"/>
    <x v="4"/>
    <d v="2018-02-25T00:00:00"/>
    <d v="2018-02-27T00:00:00"/>
    <d v="2018-02-28T00:00:00"/>
  </r>
  <r>
    <n v="2"/>
    <s v="CA"/>
    <s v="Individual"/>
    <s v="TAI"/>
    <x v="56"/>
    <x v="4"/>
    <x v="4"/>
    <d v="2018-02-18T00:00:00"/>
    <x v="4"/>
    <x v="4"/>
    <d v="2018-02-25T00:00:00"/>
    <d v="2018-02-27T00:00:00"/>
    <d v="2018-02-28T00:00:00"/>
  </r>
  <r>
    <n v="2"/>
    <s v="CA"/>
    <s v="Individual"/>
    <s v="Skyhawk"/>
    <x v="57"/>
    <x v="4"/>
    <x v="4"/>
    <d v="2018-02-18T00:00:00"/>
    <x v="4"/>
    <x v="4"/>
    <d v="2018-02-25T00:00:00"/>
    <d v="2018-02-27T00:00:00"/>
    <d v="2018-02-28T00:00:00"/>
  </r>
  <r>
    <n v="2"/>
    <s v="CA"/>
    <s v="Individual"/>
    <s v="Prism"/>
    <x v="58"/>
    <x v="4"/>
    <x v="4"/>
    <d v="2018-02-18T00:00:00"/>
    <x v="4"/>
    <x v="4"/>
    <d v="2018-02-25T00:00:00"/>
    <d v="2018-02-27T00:00:00"/>
    <d v="2018-02-28T00:00:00"/>
  </r>
  <r>
    <n v="2"/>
    <s v="CA"/>
    <s v="Individual"/>
    <s v="Ingenium"/>
    <x v="59"/>
    <x v="4"/>
    <x v="4"/>
    <d v="2018-02-18T00:00:00"/>
    <x v="4"/>
    <x v="4"/>
    <d v="2018-02-25T00:00:00"/>
    <d v="2018-02-27T00:00:00"/>
    <d v="2018-02-28T00:00:00"/>
  </r>
  <r>
    <n v="2"/>
    <s v="US"/>
    <s v="Individual"/>
    <s v="Solar"/>
    <x v="60"/>
    <x v="7"/>
    <x v="7"/>
    <d v="2018-02-25T00:00:00"/>
    <x v="6"/>
    <x v="6"/>
    <d v="2018-03-04T00:00:00"/>
    <d v="2018-03-06T00:00:00"/>
    <d v="2018-03-07T00:00:00"/>
  </r>
  <r>
    <n v="2"/>
    <s v="US"/>
    <s v="Individual"/>
    <s v="Solar"/>
    <x v="61"/>
    <x v="7"/>
    <x v="7"/>
    <d v="2018-02-25T00:00:00"/>
    <x v="6"/>
    <x v="6"/>
    <d v="2018-03-04T00:00:00"/>
    <d v="2018-03-06T00:00:00"/>
    <d v="2018-03-07T00:00:00"/>
  </r>
  <r>
    <n v="2"/>
    <s v="CA"/>
    <s v="Shared Services"/>
    <s v="Concur"/>
    <x v="62"/>
    <x v="4"/>
    <x v="4"/>
    <d v="2018-02-18T00:00:00"/>
    <x v="4"/>
    <x v="4"/>
    <d v="2018-02-25T00:00:00"/>
    <d v="2018-02-27T00:00:00"/>
    <d v="2018-02-28T00:00:00"/>
  </r>
  <r>
    <n v="2"/>
    <s v="US"/>
    <s v="Shared Services"/>
    <s v="Concur"/>
    <x v="63"/>
    <x v="4"/>
    <x v="4"/>
    <d v="2018-02-18T00:00:00"/>
    <x v="4"/>
    <x v="4"/>
    <d v="2018-02-25T00:00:00"/>
    <d v="2018-02-27T00:00:00"/>
    <d v="2018-02-28T00:00:00"/>
  </r>
  <r>
    <n v="2"/>
    <s v="CA"/>
    <s v="Treasury"/>
    <s v="TBS"/>
    <x v="64"/>
    <x v="6"/>
    <x v="6"/>
    <d v="2018-02-20T00:00:00"/>
    <x v="5"/>
    <x v="5"/>
    <d v="2018-02-28T00:00:00"/>
    <d v="2018-03-04T00:00:00"/>
    <d v="2018-03-05T00:00:00"/>
  </r>
  <r>
    <n v="2"/>
    <s v="CA"/>
    <s v="Treasury"/>
    <s v="TBS"/>
    <x v="65"/>
    <x v="6"/>
    <x v="6"/>
    <d v="2018-02-20T00:00:00"/>
    <x v="5"/>
    <x v="5"/>
    <d v="2018-02-28T00:00:00"/>
    <d v="2018-03-04T00:00:00"/>
    <d v="2018-03-05T00:00:00"/>
  </r>
  <r>
    <n v="2"/>
    <s v="CA"/>
    <s v="Treasury"/>
    <s v="TBS"/>
    <x v="66"/>
    <x v="6"/>
    <x v="6"/>
    <d v="2018-02-20T00:00:00"/>
    <x v="5"/>
    <x v="5"/>
    <d v="2018-02-28T00:00:00"/>
    <d v="2018-03-04T00:00:00"/>
    <d v="2018-03-05T00:00:00"/>
  </r>
  <r>
    <n v="2"/>
    <s v="CA"/>
    <s v="Treasury"/>
    <s v="WX"/>
    <x v="67"/>
    <x v="6"/>
    <x v="6"/>
    <d v="2018-02-20T00:00:00"/>
    <x v="5"/>
    <x v="5"/>
    <d v="2018-02-28T00:00:00"/>
    <d v="2018-03-04T00:00:00"/>
    <d v="2018-03-05T00:00:00"/>
  </r>
  <r>
    <n v="2"/>
    <s v="US"/>
    <s v="Treasury"/>
    <s v="Webseries"/>
    <x v="68"/>
    <x v="6"/>
    <x v="6"/>
    <d v="2018-02-20T00:00:00"/>
    <x v="5"/>
    <x v="5"/>
    <d v="2018-02-28T00:00:00"/>
    <d v="2018-03-04T00:00:00"/>
    <d v="2018-03-05T00:00:00"/>
  </r>
  <r>
    <n v="2"/>
    <s v="US"/>
    <s v="Treasury"/>
    <s v="TBS"/>
    <x v="69"/>
    <x v="6"/>
    <x v="6"/>
    <d v="2018-02-20T00:00:00"/>
    <x v="5"/>
    <x v="5"/>
    <d v="2018-02-28T00:00:00"/>
    <d v="2018-03-04T00:00:00"/>
    <d v="2018-03-05T00:00:00"/>
  </r>
  <r>
    <n v="2"/>
    <s v="US"/>
    <s v="Treasury"/>
    <s v="TBS"/>
    <x v="70"/>
    <x v="6"/>
    <x v="6"/>
    <d v="2018-02-20T00:00:00"/>
    <x v="5"/>
    <x v="5"/>
    <d v="2018-02-28T00:00:00"/>
    <d v="2018-03-04T00:00:00"/>
    <d v="2018-03-05T00:00:00"/>
  </r>
  <r>
    <n v="2"/>
    <s v="US"/>
    <s v="Treasury"/>
    <s v="TBS"/>
    <x v="71"/>
    <x v="6"/>
    <x v="6"/>
    <d v="2018-02-20T00:00:00"/>
    <x v="5"/>
    <x v="5"/>
    <d v="2018-02-28T00:00:00"/>
    <d v="2018-03-04T00:00:00"/>
    <d v="2018-03-05T00:00:00"/>
  </r>
  <r>
    <n v="2"/>
    <s v="CA"/>
    <s v="Finance"/>
    <s v="HR GL"/>
    <x v="72"/>
    <x v="1"/>
    <x v="1"/>
    <d v="2018-02-13T00:00:00"/>
    <x v="1"/>
    <x v="1"/>
    <d v="2018-02-20T00:00:00"/>
    <d v="2018-02-22T00:00:00"/>
    <d v="2018-02-25T00:00:00"/>
  </r>
  <r>
    <n v="2"/>
    <s v="US"/>
    <s v="Finance"/>
    <s v="Workday"/>
    <x v="73"/>
    <x v="1"/>
    <x v="1"/>
    <d v="2018-02-13T00:00:00"/>
    <x v="1"/>
    <x v="1"/>
    <d v="2018-02-20T00:00:00"/>
    <d v="2018-02-22T00:00:00"/>
    <d v="2018-02-25T00:00:00"/>
  </r>
  <r>
    <n v="2"/>
    <s v="US"/>
    <s v="Finance"/>
    <s v="SAS ABM"/>
    <x v="74"/>
    <x v="1"/>
    <x v="1"/>
    <d v="2018-02-13T00:00:00"/>
    <x v="1"/>
    <x v="1"/>
    <d v="2018-02-20T00:00:00"/>
    <d v="2018-02-22T00:00:00"/>
    <d v="2018-02-25T00:00:00"/>
  </r>
  <r>
    <n v="2"/>
    <s v="CA"/>
    <s v="Individual"/>
    <s v="Addvac"/>
    <x v="75"/>
    <x v="8"/>
    <x v="8"/>
    <d v="2018-02-22T00:00:00"/>
    <x v="7"/>
    <x v="7"/>
    <d v="2018-02-28T00:00:00"/>
    <d v="2018-03-04T00:00:00"/>
    <d v="2018-03-05T00:00:00"/>
  </r>
  <r>
    <n v="2"/>
    <s v="CA"/>
    <s v="Individual"/>
    <s v="Distribution System (EIM)"/>
    <x v="76"/>
    <x v="8"/>
    <x v="8"/>
    <d v="2018-02-22T00:00:00"/>
    <x v="7"/>
    <x v="7"/>
    <d v="2018-02-28T00:00:00"/>
    <d v="2018-03-04T00:00:00"/>
    <d v="2018-03-05T00:00:00"/>
  </r>
  <r>
    <n v="3"/>
    <s v="US"/>
    <s v="Annuities"/>
    <s v="Leverage"/>
    <x v="77"/>
    <x v="9"/>
    <x v="9"/>
    <d v="2018-02-26T00:00:00"/>
    <x v="8"/>
    <x v="8"/>
    <d v="2018-03-05T00:00:00"/>
    <d v="2018-03-07T00:00:00"/>
    <d v="2018-03-08T00:00:00"/>
  </r>
  <r>
    <n v="3"/>
    <s v="US"/>
    <s v="Annuities"/>
    <s v="VPA"/>
    <x v="78"/>
    <x v="9"/>
    <x v="9"/>
    <d v="2018-02-26T00:00:00"/>
    <x v="8"/>
    <x v="8"/>
    <d v="2018-03-05T00:00:00"/>
    <d v="2018-03-07T00:00:00"/>
    <d v="2018-03-08T00:00:00"/>
  </r>
  <r>
    <n v="3"/>
    <s v="US"/>
    <s v="Annuities"/>
    <s v="RPS"/>
    <x v="79"/>
    <x v="9"/>
    <x v="9"/>
    <d v="2018-02-26T00:00:00"/>
    <x v="8"/>
    <x v="8"/>
    <d v="2018-03-05T00:00:00"/>
    <d v="2018-03-07T00:00:00"/>
    <d v="2018-03-08T00:00:00"/>
  </r>
  <r>
    <n v="3"/>
    <s v="US"/>
    <s v="Finance"/>
    <s v="Vision"/>
    <x v="80"/>
    <x v="9"/>
    <x v="9"/>
    <d v="2018-02-26T00:00:00"/>
    <x v="8"/>
    <x v="8"/>
    <d v="2018-03-05T00:00:00"/>
    <d v="2018-03-07T00:00:00"/>
    <d v="2018-03-08T00:00:00"/>
  </r>
  <r>
    <n v="3"/>
    <s v="US"/>
    <s v="Group"/>
    <s v="SLICK"/>
    <x v="81"/>
    <x v="8"/>
    <x v="8"/>
    <d v="2018-02-22T00:00:00"/>
    <x v="7"/>
    <x v="7"/>
    <d v="2018-02-28T00:00:00"/>
    <d v="2018-03-04T00:00:00"/>
    <d v="2018-03-05T00:00:00"/>
  </r>
  <r>
    <n v="3"/>
    <s v="US"/>
    <s v="Group"/>
    <s v="SET TPA"/>
    <x v="82"/>
    <x v="8"/>
    <x v="8"/>
    <d v="2018-02-22T00:00:00"/>
    <x v="7"/>
    <x v="7"/>
    <d v="2018-02-28T00:00:00"/>
    <d v="2018-03-04T00:00:00"/>
    <d v="2018-03-05T00:00:00"/>
  </r>
  <r>
    <n v="3"/>
    <s v="US"/>
    <s v="Group"/>
    <s v="CDS"/>
    <x v="83"/>
    <x v="8"/>
    <x v="8"/>
    <d v="2018-02-22T00:00:00"/>
    <x v="7"/>
    <x v="7"/>
    <d v="2018-02-28T00:00:00"/>
    <d v="2018-03-04T00:00:00"/>
    <d v="2018-03-05T00:00:00"/>
  </r>
  <r>
    <n v="3"/>
    <s v="US"/>
    <s v="Group - EBG"/>
    <s v="MECA"/>
    <x v="84"/>
    <x v="8"/>
    <x v="8"/>
    <d v="2018-02-22T00:00:00"/>
    <x v="7"/>
    <x v="7"/>
    <d v="2018-02-28T00:00:00"/>
    <d v="2018-03-04T00:00:00"/>
    <d v="2018-03-05T00:00:00"/>
  </r>
  <r>
    <n v="3"/>
    <s v="US"/>
    <s v="Individual"/>
    <s v="Andessa"/>
    <x v="85"/>
    <x v="7"/>
    <x v="7"/>
    <d v="2018-02-25T00:00:00"/>
    <x v="6"/>
    <x v="6"/>
    <d v="2018-03-04T00:00:00"/>
    <d v="2018-03-06T00:00:00"/>
    <d v="2018-03-07T00:00:00"/>
  </r>
  <r>
    <n v="3"/>
    <s v="US"/>
    <s v="Individual"/>
    <s v="TPA"/>
    <x v="86"/>
    <x v="7"/>
    <x v="7"/>
    <d v="2018-02-25T00:00:00"/>
    <x v="6"/>
    <x v="6"/>
    <d v="2018-03-04T00:00:00"/>
    <d v="2018-03-06T00:00:00"/>
    <d v="2018-03-07T00:00:00"/>
  </r>
  <r>
    <n v="3"/>
    <s v="US"/>
    <s v="Individual"/>
    <s v="TAI"/>
    <x v="87"/>
    <x v="7"/>
    <x v="7"/>
    <d v="2018-02-25T00:00:00"/>
    <x v="6"/>
    <x v="6"/>
    <d v="2018-03-04T00:00:00"/>
    <d v="2018-03-06T00:00:00"/>
    <d v="2018-03-07T00:00:00"/>
  </r>
  <r>
    <n v="3"/>
    <s v="US"/>
    <s v="Individual"/>
    <s v="McCamish"/>
    <x v="88"/>
    <x v="7"/>
    <x v="7"/>
    <d v="2018-02-25T00:00:00"/>
    <x v="6"/>
    <x v="6"/>
    <d v="2018-03-04T00:00:00"/>
    <d v="2018-03-06T00:00:00"/>
    <d v="2018-03-07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4:B25" firstHeaderRow="1" firstDataRow="1" firstDataCol="1"/>
  <pivotFields count="14">
    <pivotField showAll="0" defaultSubtotal="0"/>
    <pivotField showAll="0"/>
    <pivotField showAll="0"/>
    <pivotField showAll="0"/>
    <pivotField showAll="0"/>
    <pivotField numFmtId="168" showAll="0"/>
    <pivotField axis="axisRow" dataField="1" numFmtId="168" showAll="0" sortType="ascending">
      <items count="11">
        <item x="0"/>
        <item x="1"/>
        <item x="2"/>
        <item x="3"/>
        <item x="4"/>
        <item x="5"/>
        <item x="6"/>
        <item x="8"/>
        <item x="7"/>
        <item x="9"/>
        <item t="default"/>
      </items>
    </pivotField>
    <pivotField numFmtId="168" showAll="0"/>
    <pivotField numFmtId="168" showAll="0"/>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pivotField numFmtId="168" showAll="0"/>
    <pivotField numFmtId="168" showAll="0"/>
    <pivotField showAll="0" defaultSubtotal="0">
      <items count="14">
        <item x="0"/>
        <item x="1"/>
        <item x="2"/>
        <item x="3"/>
        <item x="4"/>
        <item x="5"/>
        <item x="6"/>
        <item x="7"/>
        <item x="8"/>
        <item x="9"/>
        <item x="10"/>
        <item x="11"/>
        <item x="12"/>
        <item x="13"/>
      </items>
    </pivotField>
  </pivotFields>
  <rowFields count="1">
    <field x="6"/>
  </rowFields>
  <rowItems count="11">
    <i>
      <x/>
    </i>
    <i>
      <x v="1"/>
    </i>
    <i>
      <x v="2"/>
    </i>
    <i>
      <x v="3"/>
    </i>
    <i>
      <x v="4"/>
    </i>
    <i>
      <x v="5"/>
    </i>
    <i>
      <x v="6"/>
    </i>
    <i>
      <x v="7"/>
    </i>
    <i>
      <x v="8"/>
    </i>
    <i>
      <x v="9"/>
    </i>
    <i t="grand">
      <x/>
    </i>
  </rowItems>
  <colItems count="1">
    <i/>
  </colItems>
  <dataFields count="1">
    <dataField name="Count of Accenture to Finish Populating Tracker" fld="6" subtotal="count" baseField="0" baseItem="0"/>
  </dataFields>
  <formats count="3">
    <format dxfId="46">
      <pivotArea outline="0" collapsedLevelsAreSubtotals="1" fieldPosition="0"/>
    </format>
    <format dxfId="45">
      <pivotArea dataOnly="0" labelOnly="1" outline="0" axis="axisValues" fieldPosition="0"/>
    </format>
    <format dxfId="44">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6:B36" firstHeaderRow="1" firstDataRow="1" firstDataCol="1"/>
  <pivotFields count="14">
    <pivotField showAll="0" defaultSubtotal="0"/>
    <pivotField showAll="0"/>
    <pivotField showAll="0"/>
    <pivotField showAll="0"/>
    <pivotField showAll="0"/>
    <pivotField numFmtId="168" showAll="0"/>
    <pivotField numFmtId="168" showAll="0" sortType="ascending">
      <items count="11">
        <item x="0"/>
        <item x="1"/>
        <item x="2"/>
        <item x="3"/>
        <item x="4"/>
        <item x="5"/>
        <item x="6"/>
        <item x="8"/>
        <item x="7"/>
        <item x="9"/>
        <item t="default"/>
      </items>
    </pivotField>
    <pivotField numFmtId="168" showAll="0"/>
    <pivotField axis="axisRow" dataField="1" numFmtId="168" showAll="0">
      <items count="10">
        <item x="0"/>
        <item x="1"/>
        <item x="2"/>
        <item x="3"/>
        <item x="4"/>
        <item x="5"/>
        <item x="7"/>
        <item x="6"/>
        <item x="8"/>
        <item t="default"/>
      </items>
    </pivotField>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pivotField numFmtId="168" showAll="0"/>
    <pivotField numFmtId="168"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10">
    <i>
      <x/>
    </i>
    <i>
      <x v="1"/>
    </i>
    <i>
      <x v="2"/>
    </i>
    <i>
      <x v="3"/>
    </i>
    <i>
      <x v="4"/>
    </i>
    <i>
      <x v="5"/>
    </i>
    <i>
      <x v="6"/>
    </i>
    <i>
      <x v="7"/>
    </i>
    <i>
      <x v="8"/>
    </i>
    <i t="grand">
      <x/>
    </i>
  </rowItems>
  <colItems count="1">
    <i/>
  </colItems>
  <dataFields count="1">
    <dataField name="Count of BU Feed Owner / System Data Owner to Start Filling Tracker" fld="8" subtotal="count" baseField="0" baseItem="0"/>
  </dataFields>
  <formats count="3">
    <format dxfId="49">
      <pivotArea outline="0" collapsedLevelsAreSubtotals="1" fieldPosition="0"/>
    </format>
    <format dxfId="48">
      <pivotArea dataOnly="0" labelOnly="1" outline="0" axis="axisValues" fieldPosition="0"/>
    </format>
    <format dxfId="47">
      <pivotArea dataOnly="0" labelOnly="1" outline="0" axis="axisValues"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2:B13" firstHeaderRow="1" firstDataRow="1" firstDataCol="1"/>
  <pivotFields count="14">
    <pivotField showAll="0" defaultSubtotal="0"/>
    <pivotField showAll="0"/>
    <pivotField showAll="0"/>
    <pivotField showAll="0"/>
    <pivotField showAll="0"/>
    <pivotField axis="axisRow" dataField="1" numFmtId="168" showAll="0" sortType="ascending">
      <items count="11">
        <item x="0"/>
        <item x="1"/>
        <item x="2"/>
        <item x="3"/>
        <item x="4"/>
        <item x="5"/>
        <item x="6"/>
        <item x="8"/>
        <item x="7"/>
        <item x="9"/>
        <item t="default"/>
      </items>
    </pivotField>
    <pivotField numFmtId="168" showAll="0">
      <items count="11">
        <item x="0"/>
        <item x="1"/>
        <item x="2"/>
        <item x="3"/>
        <item x="4"/>
        <item x="5"/>
        <item x="6"/>
        <item x="8"/>
        <item x="7"/>
        <item x="9"/>
        <item t="default"/>
      </items>
    </pivotField>
    <pivotField numFmtId="168" showAll="0"/>
    <pivotField numFmtId="168" showAll="0"/>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pivotField numFmtId="168" showAll="0"/>
    <pivotField numFmtId="168" showAll="0"/>
    <pivotField showAll="0" defaultSubtotal="0">
      <items count="14">
        <item x="0"/>
        <item x="1"/>
        <item x="2"/>
        <item x="3"/>
        <item x="4"/>
        <item x="5"/>
        <item x="6"/>
        <item x="7"/>
        <item x="8"/>
        <item x="9"/>
        <item x="10"/>
        <item x="11"/>
        <item x="12"/>
        <item x="13"/>
      </items>
    </pivotField>
  </pivotFields>
  <rowFields count="1">
    <field x="5"/>
  </rowFields>
  <rowItems count="11">
    <i>
      <x/>
    </i>
    <i>
      <x v="1"/>
    </i>
    <i>
      <x v="2"/>
    </i>
    <i>
      <x v="3"/>
    </i>
    <i>
      <x v="4"/>
    </i>
    <i>
      <x v="5"/>
    </i>
    <i>
      <x v="6"/>
    </i>
    <i>
      <x v="7"/>
    </i>
    <i>
      <x v="8"/>
    </i>
    <i>
      <x v="9"/>
    </i>
    <i t="grand">
      <x/>
    </i>
  </rowItems>
  <colItems count="1">
    <i/>
  </colItems>
  <dataFields count="1">
    <dataField name="Count of Accenture to Start Populating Tracker" fld="5" subtotal="count" baseField="0" baseItem="0"/>
  </dataFields>
  <formats count="3">
    <format dxfId="52">
      <pivotArea outline="0" collapsedLevelsAreSubtotals="1" fieldPosition="0"/>
    </format>
    <format dxfId="51">
      <pivotArea dataOnly="0" labelOnly="1" outline="0" axis="axisValues" fieldPosition="0"/>
    </format>
    <format dxfId="50">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90" totalsRowShown="0" headerRowDxfId="64" headerRowBorderDxfId="63" tableBorderDxfId="62" totalsRowBorderDxfId="61">
  <autoFilter ref="A1:N90" xr:uid="{00000000-0009-0000-0100-000001000000}"/>
  <sortState ref="A2:N90">
    <sortCondition ref="F1:F90"/>
  </sortState>
  <tableColumns count="14">
    <tableColumn id="1" xr3:uid="{00000000-0010-0000-0000-000001000000}" name="Phase"/>
    <tableColumn id="14" xr3:uid="{00000000-0010-0000-0000-00000E000000}" name="BG"/>
    <tableColumn id="2" xr3:uid="{00000000-0010-0000-0000-000002000000}" name="BU"/>
    <tableColumn id="3" xr3:uid="{00000000-0010-0000-0000-000003000000}" name="PAS" dataDxfId="60"/>
    <tableColumn id="4" xr3:uid="{00000000-0010-0000-0000-000004000000}" name="PRKey.txt"/>
    <tableColumn id="5" xr3:uid="{00000000-0010-0000-0000-000005000000}" name="Accenture to Start Populating Tracker"/>
    <tableColumn id="11" xr3:uid="{00000000-0010-0000-0000-00000B000000}" name="Accenture to Finish Populating Tracker"/>
    <tableColumn id="10" xr3:uid="{2576A0E2-FB42-4A88-8093-0E45A166797C}" name="BU Kick off" dataDxfId="59">
      <calculatedColumnFormula>Table1[[#This Row],[Accenture to Walk BU Feed Owner / System Data Owner Through Tracker]]-1</calculatedColumnFormula>
    </tableColumn>
    <tableColumn id="6" xr3:uid="{00000000-0010-0000-0000-000006000000}" name="Accenture to Walk BU Feed Owner / System Data Owner Through Tracker" dataDxfId="58"/>
    <tableColumn id="7" xr3:uid="{00000000-0010-0000-0000-000007000000}" name="BU Feed Owner / System Data Owner to Start Filling Tracker" dataDxfId="57"/>
    <tableColumn id="12" xr3:uid="{00000000-0010-0000-0000-00000C000000}" name="BU Feed Owner / System Data Owner to Finish Filling Tracker" dataDxfId="56"/>
    <tableColumn id="8" xr3:uid="{00000000-0010-0000-0000-000008000000}" name="BU Authorizer To Start Validating Tracker" dataDxfId="55"/>
    <tableColumn id="13" xr3:uid="{00000000-0010-0000-0000-00000D000000}" name="BU Authorizer to Finish Validating Tracker and send to Accenture" dataDxfId="54"/>
    <tableColumn id="9" xr3:uid="{00000000-0010-0000-0000-000009000000}" name="Assessment Tracking Complete" dataDxfId="53">
      <calculatedColumnFormula>Table1[[#This Row],[BU Authorizer to Finish Validating Tracker and send to Accenture]] + 1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p.sunlifecorp.com/sites/ES%20Projects/ES%20Projects/ICAS/Finance/IFRS%2017%20Accounting%20Hub/3.0%20Analyze/Current%20Feeders'%20Layout/Sample%20Data/NB.TXT.35321065.201806042132" TargetMode="External"/><Relationship Id="rId21" Type="http://schemas.openxmlformats.org/officeDocument/2006/relationships/hyperlink" Target="http://sp.sunlifecorp.com/sites/ES%20Projects/ES%20Projects/ICAS/Finance/IFRS%2017%20Accounting%20Hub/3.0%20Analyze/Current%20Feeders'%20Layout/LC%20Life%20Claim%20v4.xlsx" TargetMode="External"/><Relationship Id="rId42" Type="http://schemas.openxmlformats.org/officeDocument/2006/relationships/hyperlink" Target="http://sp.sunlifecorp.com/sites/ES%20Projects/ES%20Projects/ICAS/Finance/IFRS%2017%20Accounting%20Hub/3.0%20Analyze/Current%20Feeders'%20Layout/Sample%20Data/AT.TXT.36372683.201809201931" TargetMode="External"/><Relationship Id="rId47" Type="http://schemas.openxmlformats.org/officeDocument/2006/relationships/hyperlink" Target="http://sp.sunlifecorp.com/sites/ES%20Projects/ES%20Projects/ICAS/Finance/IFRS%2017%20Accounting%20Hub/3.0%20Analyze/Current%20Feeders'%20Layout/Sample%20Data/DCDC.TXT.36674625.201811202026" TargetMode="External"/><Relationship Id="rId63" Type="http://schemas.openxmlformats.org/officeDocument/2006/relationships/hyperlink" Target="http://sp.sunlifecorp.com/sites/ES%20Projects/ES%20Projects/ICAS/Finance/IFRS%2017%20Accounting%20Hub/3.0%20Analyze/Current%20Feeders'%20Layout/Sample%20Data/UF.TXT.36507555.201810302228" TargetMode="External"/><Relationship Id="rId68" Type="http://schemas.openxmlformats.org/officeDocument/2006/relationships/hyperlink" Target="http://sp.sunlifecorp.com/sites/ES%20Projects/ES%20Projects/ICAS/Finance/IFRS%2017%20Accounting%20Hub/3.0%20Analyze/Current%20Feeders'%20Layout/Sample%20Data/UV.TXT.36495710.201810300036" TargetMode="External"/><Relationship Id="rId84" Type="http://schemas.openxmlformats.org/officeDocument/2006/relationships/hyperlink" Target="http://sp.sunlifecorp.com/sites/ES%20Projects/ES%20Projects/ICAS/Finance/IFRS%2017%20Accounting%20Hub/3.0%20Analyze/Current%20Feeders'%20Layout/Sample%20Data/DCF3.TXT.35284579.201805312042" TargetMode="External"/><Relationship Id="rId89" Type="http://schemas.openxmlformats.org/officeDocument/2006/relationships/hyperlink" Target="http://sp.sunlifecorp.com/sites/ES%20Projects/ES%20Projects/ICAS/Finance/IFRS%2017%20Accounting%20Hub/3.0%20Analyze/Current%20Feeders'%20Layout/Sample%20Data/DCL4.TXT.36928394.201811152043" TargetMode="External"/><Relationship Id="rId112" Type="http://schemas.openxmlformats.org/officeDocument/2006/relationships/hyperlink" Target="http://sp.sunlifecorp.com/sites/ES%20Projects/ES%20Projects/ICAS/Finance/IFRS%2017%20Accounting%20Hub/3.0%20Analyze/Current%20Feeders'%20Layout/Sample%20Data/DCCF.TXT.37165990.201812072045" TargetMode="External"/><Relationship Id="rId133"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38"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4" Type="http://schemas.openxmlformats.org/officeDocument/2006/relationships/hyperlink" Target="http://sp.sunlifecorp.com/sites/ES%20Projects/ES%20Projects/ICAS/Finance/IFRS%2017%20Accounting%20Hub/3.0%20Analyze/Current%20Feeders'%20Layout/Canadian%20Individual-V-FSRP%201.1.xls" TargetMode="External"/><Relationship Id="rId159" Type="http://schemas.openxmlformats.org/officeDocument/2006/relationships/hyperlink" Target="http://sp.sunlifecorp.com/sites/ES%20Projects/ES%20Projects/ICAS/Finance/IFRS%2017%20Accounting%20Hub/3.0%20Analyze/Current%20Feeders'%20Layout/DIRECT%20Format.xlsx" TargetMode="External"/><Relationship Id="rId175" Type="http://schemas.openxmlformats.org/officeDocument/2006/relationships/hyperlink" Target="http://sp.sunlifecorp.com/sites/ES%20Projects/ES%20Projects/ICAS/Finance/IFRS%2017%20Accounting%20Hub/3.0%20Analyze/Current%20Feeders'%20Layout/Sample%20Data/DCLU.TXT.35740891.201807172054" TargetMode="External"/><Relationship Id="rId170"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91"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96" Type="http://schemas.openxmlformats.org/officeDocument/2006/relationships/vmlDrawing" Target="../drawings/vmlDrawing3.vml"/><Relationship Id="rId16"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07" Type="http://schemas.openxmlformats.org/officeDocument/2006/relationships/hyperlink" Target="http://sp.sunlifecorp.com/sites/ES%20Projects/ES%20Projects/ICAS/Finance/IFRS%2017%20Accounting%20Hub/3.0%20Analyze/Current%20Feeders'%20Layout/Sample%20Data/DCN8.TXT.36991726.201811212053" TargetMode="External"/><Relationship Id="rId11" Type="http://schemas.openxmlformats.org/officeDocument/2006/relationships/hyperlink" Target="http://sp.sunlifecorp.com/sites/ES%20Projects/ES%20Projects/ICAS/Finance/IFRS%2017%20Accounting%20Hub/3.0%20Analyze/Current%20Feeders'%20Layout/EBG%20Feeds%20-%20Frontier%20NB_NF%20NI%20NJ.xlsx" TargetMode="External"/><Relationship Id="rId32" Type="http://schemas.openxmlformats.org/officeDocument/2006/relationships/hyperlink" Target="http://sp.sunlifecorp.com/sites/ES%20Projects/ES%20Projects/ICAS/Finance/IFRS%2017%20Accounting%20Hub/3.0%20Analyze/Current%20Feeders'%20Layout/FP.xlsx" TargetMode="External"/><Relationship Id="rId37" Type="http://schemas.openxmlformats.org/officeDocument/2006/relationships/hyperlink" Target="http://sp.sunlifecorp.com/sites/ES%20Projects/ES%20Projects/ICAS/Finance/IFRS%2017%20Accounting%20Hub/3.0%20Analyze/Current%20Feeders'%20Layout/FRVLJ.xlsx" TargetMode="External"/><Relationship Id="rId53" Type="http://schemas.openxmlformats.org/officeDocument/2006/relationships/hyperlink" Target="http://sp.sunlifecorp.com/sites/ES%20Projects/ES%20Projects/ICAS/Finance/IFRS%2017%20Accounting%20Hub/3.0%20Analyze/Current%20Feeders'%20Layout/Sample%20Data/DNMT.TXT.35299797.201806020328" TargetMode="External"/><Relationship Id="rId58" Type="http://schemas.openxmlformats.org/officeDocument/2006/relationships/hyperlink" Target="http://sp.sunlifecorp.com/sites/ES%20Projects/ES%20Projects/ICAS/Finance/IFRS%2017%20Accounting%20Hub/3.0%20Analyze/Current%20Feeders'%20Layout/Sample%20Data/LF.TXT.36504792.201810301548" TargetMode="External"/><Relationship Id="rId74" Type="http://schemas.openxmlformats.org/officeDocument/2006/relationships/hyperlink" Target="http://sp.sunlifecorp.com/sites/ES%20Projects/ES%20Projects/ICAS/Finance/IFRS%2017%20Accounting%20Hub/3.0%20Analyze/Current%20Feeders'%20Layout/US_FIN_VE.xls" TargetMode="External"/><Relationship Id="rId79" Type="http://schemas.openxmlformats.org/officeDocument/2006/relationships/hyperlink" Target="http://sp.sunlifecorp.com/sites/ES%20Projects/ES%20Projects/ICAS/Finance/IFRS%2017%20Accounting%20Hub/3.0%20Analyze/Current%20Feeders'%20Layout/Sample%20Data/CF.TXT.35286527.201805312249" TargetMode="External"/><Relationship Id="rId102" Type="http://schemas.openxmlformats.org/officeDocument/2006/relationships/hyperlink" Target="http://sp.sunlifecorp.com/sites/ES%20Projects/ES%20Projects/ICAS/Finance/IFRS%2017%20Accounting%20Hub/3.0%20Analyze/Current%20Feeders'%20Layout/Sample%20Data/G2_MASK_201808.TXT" TargetMode="External"/><Relationship Id="rId123" Type="http://schemas.openxmlformats.org/officeDocument/2006/relationships/hyperlink" Target="http://sp.sunlifecorp.com/sites/ES%20Projects/ES%20Projects/ICAS/Finance/IFRS%2017%20Accounting%20Hub/3.0%20Analyze/Current%20Feeders'%20Layout/Sample%20Data/VJ.TXT.35286674.201805312303" TargetMode="External"/><Relationship Id="rId128" Type="http://schemas.openxmlformats.org/officeDocument/2006/relationships/hyperlink" Target="http://sp.sunlifecorp.com/sites/ES%20Projects/ES%20Projects/ICAS/Finance/IFRS%2017%20Accounting%20Hub/3.0%20Analyze/Current%20Feeders'%20Layout/Canadian%20Individual-DIRECT-FSRP%201.1.xls" TargetMode="External"/><Relationship Id="rId144"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9" Type="http://schemas.openxmlformats.org/officeDocument/2006/relationships/hyperlink" Target="http://sp.sunlifecorp.com/sites/ES%20Projects/ES%20Projects/ICAS/Finance/IFRS%2017%20Accounting%20Hub/3.0%20Analyze/Current%20Feeders'%20Layout/Canadian%20Individual-V-FSRP%201.1.xls" TargetMode="External"/><Relationship Id="rId5" Type="http://schemas.openxmlformats.org/officeDocument/2006/relationships/hyperlink" Target="http://sp.sunlifecorp.com/sites/ES%20Projects/ES%20Projects/ICAS/Finance/IFRS%2017%20Accounting%20Hub/3.0%20Analyze/Current%20Feeders'%20Layout/YX.xls" TargetMode="External"/><Relationship Id="rId90" Type="http://schemas.openxmlformats.org/officeDocument/2006/relationships/hyperlink" Target="http://sp.sunlifecorp.com/sites/ES%20Projects/ES%20Projects/ICAS/Finance/IFRS%2017%20Accounting%20Hub/3.0%20Analyze/Current%20Feeders'%20Layout/Sample%20Data/DCM3.TXT.35273015.201805302040" TargetMode="External"/><Relationship Id="rId95" Type="http://schemas.openxmlformats.org/officeDocument/2006/relationships/hyperlink" Target="http://sp.sunlifecorp.com/sites/ES%20Projects/ES%20Projects/ICAS/Finance/IFRS%2017%20Accounting%20Hub/3.0%20Analyze/Current%20Feeders'%20Layout/Sample%20Data/DCPY.TXT.35273070.201805302042" TargetMode="External"/><Relationship Id="rId160" Type="http://schemas.openxmlformats.org/officeDocument/2006/relationships/hyperlink" Target="http://sp.sunlifecorp.com/sites/ES%20Projects/ES%20Projects/ICAS/Finance/IFRS%2017%20Accounting%20Hub/3.0%20Analyze/Current%20Feeders'%20Layout/DIRECT%20Format.xlsx" TargetMode="External"/><Relationship Id="rId165"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1"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186"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22"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7" Type="http://schemas.openxmlformats.org/officeDocument/2006/relationships/hyperlink" Target="http://sp.sunlifecorp.com/sites/ES%20Projects/ES%20Projects/ICAS/Finance/IFRS%2017%20Accounting%20Hub/3.0%20Analyze/Current%20Feeders'%20Layout/Canadian%20Individual-V-FSRP%201.1.xls" TargetMode="External"/><Relationship Id="rId43" Type="http://schemas.openxmlformats.org/officeDocument/2006/relationships/hyperlink" Target="http://sp.sunlifecorp.com/sites/ES%20Projects/ES%20Projects/ICAS/Finance/IFRS%2017%20Accounting%20Hub/3.0%20Analyze/Current%20Feeders'%20Layout/Feeder%20Mapping%20for%20AT%20-%20Corporate%20Reinsur-%20FSRP%201.1.xls" TargetMode="External"/><Relationship Id="rId48" Type="http://schemas.openxmlformats.org/officeDocument/2006/relationships/hyperlink" Target="http://sp.sunlifecorp.com/sites/ES%20Projects/ES%20Projects/ICAS/Finance/IFRS%2017%20Accounting%20Hub/3.0%20Analyze/Current%20Feeders'%20Layout/Sample%20Data/DCYL.TXT.36506449.201810302035" TargetMode="External"/><Relationship Id="rId64" Type="http://schemas.openxmlformats.org/officeDocument/2006/relationships/hyperlink" Target="http://sp.sunlifecorp.com/sites/ES%20Projects/ES%20Projects/ICAS/Finance/IFRS%2017%20Accounting%20Hub/3.0%20Analyze/Current%20Feeders'%20Layout/Sample%20Data/UH.TXT.36664588.201811192352" TargetMode="External"/><Relationship Id="rId69" Type="http://schemas.openxmlformats.org/officeDocument/2006/relationships/hyperlink" Target="http://sp.sunlifecorp.com/sites/ES%20Projects/ES%20Projects/ICAS/Finance/IFRS%2017%20Accounting%20Hub/3.0%20Analyze/Current%20Feeders'%20Layout/Sample%20Data/VE.TXT.36491058.201810291139" TargetMode="External"/><Relationship Id="rId113" Type="http://schemas.openxmlformats.org/officeDocument/2006/relationships/hyperlink" Target="http://sp.sunlifecorp.com/sites/ES%20Projects/ES%20Projects/ICAS/Finance/IFRS%2017%20Accounting%20Hub/3.0%20Analyze/Current%20Feeders'%20Layout/Poorman_Mapping.xlsx" TargetMode="External"/><Relationship Id="rId118" Type="http://schemas.openxmlformats.org/officeDocument/2006/relationships/hyperlink" Target="http://sp.sunlifecorp.com/sites/ES%20Projects/ES%20Projects/ICAS/Finance/IFRS%2017%20Accounting%20Hub/3.0%20Analyze/Current%20Feeders'%20Layout/Sample%20Data/NJ.TXT.35273712.201805302103" TargetMode="External"/><Relationship Id="rId134"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39"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80" Type="http://schemas.openxmlformats.org/officeDocument/2006/relationships/hyperlink" Target="http://sp.sunlifecorp.com/sites/ES%20Projects/ES%20Projects/ICAS/Finance/IFRS%2017%20Accounting%20Hub/3.0%20Analyze/Current%20Feeders'%20Layout/Sample%20Data/DC2F.TXT.35284896.201805312050" TargetMode="External"/><Relationship Id="rId85" Type="http://schemas.openxmlformats.org/officeDocument/2006/relationships/hyperlink" Target="http://sp.sunlifecorp.com/sites/ES%20Projects/ES%20Projects/ICAS/Finance/IFRS%2017%20Accounting%20Hub/3.0%20Analyze/Current%20Feeders'%20Layout/Sample%20Data/DCIF.TXT.35272807.201805302034" TargetMode="External"/><Relationship Id="rId150" Type="http://schemas.openxmlformats.org/officeDocument/2006/relationships/hyperlink" Target="http://sp.sunlifecorp.com/sites/ES%20Projects/ES%20Projects/ICAS/Finance/IFRS%2017%20Accounting%20Hub/3.0%20Analyze/Current%20Feeders'%20Layout/Canadian%20Individual-V-FSRP%201.1.xls" TargetMode="External"/><Relationship Id="rId155" Type="http://schemas.openxmlformats.org/officeDocument/2006/relationships/hyperlink" Target="http://sp.sunlifecorp.com/sites/ES%20Projects/ES%20Projects/ICAS/Finance/IFRS%2017%20Accounting%20Hub/3.0%20Analyze/Current%20Feeders'%20Layout/Canadian%20Individual-DIRECT-FSRP%201.1.xls" TargetMode="External"/><Relationship Id="rId171" Type="http://schemas.openxmlformats.org/officeDocument/2006/relationships/hyperlink" Target="http://sp.sunlifecorp.com/sites/ES%20Projects/ES%20Projects/ICAS/Finance/IFRS%2017%20Accounting%20Hub/3.0%20Analyze/Current%20Feeders'%20Layout/FRVLJ.xlsx" TargetMode="External"/><Relationship Id="rId176" Type="http://schemas.openxmlformats.org/officeDocument/2006/relationships/hyperlink" Target="http://sp.sunlifecorp.com/sites/ES%20Projects/ES%20Projects/ICAS/Finance/IFRS%2017%20Accounting%20Hub/3.0%20Analyze/Current%20Feeders'%20Layout/Sample%20Data/DNIB.TXT.37298019.201812210824" TargetMode="External"/><Relationship Id="rId192"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97" Type="http://schemas.openxmlformats.org/officeDocument/2006/relationships/comments" Target="../comments3.xml"/><Relationship Id="rId12" Type="http://schemas.openxmlformats.org/officeDocument/2006/relationships/hyperlink" Target="http://sp.sunlifecorp.com/sites/ES%20Projects/ES%20Projects/ICAS/Finance/IFRS%2017%20Accounting%20Hub/3.0%20Analyze/Current%20Feeders'%20Layout/EBG%20Feeds%20-%20Frontier%20NB_NF%20NI%20NJ.xlsx" TargetMode="External"/><Relationship Id="rId17"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33" Type="http://schemas.openxmlformats.org/officeDocument/2006/relationships/hyperlink" Target="http://sp.sunlifecorp.com/sites/ES%20Projects/ES%20Projects/ICAS/Finance/IFRS%2017%20Accounting%20Hub/3.0%20Analyze/Current%20Feeders'%20Layout/EG.xlsx" TargetMode="External"/><Relationship Id="rId38" Type="http://schemas.openxmlformats.org/officeDocument/2006/relationships/hyperlink" Target="http://sp.sunlifecorp.com/sites/ES%20Projects/ES%20Projects/ICAS/Finance/IFRS%2017%20Accounting%20Hub/3.0%20Analyze/Current%20Feeders'%20Layout/MFS.xlsx" TargetMode="External"/><Relationship Id="rId59" Type="http://schemas.openxmlformats.org/officeDocument/2006/relationships/hyperlink" Target="http://sp.sunlifecorp.com/sites/ES%20Projects/ES%20Projects/ICAS/Finance/IFRS%2017%20Accounting%20Hub/3.0%20Analyze/Current%20Feeders'%20Layout/Sample%20Data/NY.TXT.36677809.201811210508" TargetMode="External"/><Relationship Id="rId103" Type="http://schemas.openxmlformats.org/officeDocument/2006/relationships/hyperlink" Target="http://sp.sunlifecorp.com/sites/ES%20Projects/ES%20Projects/ICAS/Finance/IFRS%2017%20Accounting%20Hub/3.0%20Analyze/Current%20Feeders'%20Layout/Sample%20Data/JU.MASK_20180711.TXT" TargetMode="External"/><Relationship Id="rId108" Type="http://schemas.openxmlformats.org/officeDocument/2006/relationships/hyperlink" Target="http://sp.sunlifecorp.com/sites/ES%20Projects/ES%20Projects/ICAS/Finance/IFRS%2017%20Accounting%20Hub/3.0%20Analyze/Current%20Feeders'%20Layout/Sample%20Data/DCMD.TXT.35320162.201806042104" TargetMode="External"/><Relationship Id="rId124" Type="http://schemas.openxmlformats.org/officeDocument/2006/relationships/hyperlink" Target="http://sp.sunlifecorp.com/sites/ES%20Projects/ES%20Projects/ICAS/Finance/IFRS%2017%20Accounting%20Hub/3.0%20Analyze/Current%20Feeders'%20Layout/Sample%20Data/DV.TXT.35285734.201805312135" TargetMode="External"/><Relationship Id="rId129" Type="http://schemas.openxmlformats.org/officeDocument/2006/relationships/hyperlink" Target="http://sp.sunlifecorp.com/sites/ES%20Projects/ES%20Projects/ICAS/Finance/IFRS%2017%20Accounting%20Hub/3.0%20Analyze/Current%20Feeders'%20Layout/FIN_PAM_VU.xls" TargetMode="External"/><Relationship Id="rId54" Type="http://schemas.openxmlformats.org/officeDocument/2006/relationships/hyperlink" Target="http://sp.sunlifecorp.com/sites/ES%20Projects/ES%20Projects/ICAS/Finance/IFRS%2017%20Accounting%20Hub/3.0%20Analyze/Current%20Feeders'%20Layout/Sample%20Data/DNIK.TXT.35278582.201805310815" TargetMode="External"/><Relationship Id="rId70" Type="http://schemas.openxmlformats.org/officeDocument/2006/relationships/hyperlink" Target="http://sp.sunlifecorp.com/sites/ES%20Projects/ES%20Projects/ICAS/Finance/IFRS%2017%20Accounting%20Hub/3.0%20Analyze/Current%20Feeders'%20Layout/Sample%20Data/WQ.TXT.36508885.201810310248" TargetMode="External"/><Relationship Id="rId75" Type="http://schemas.openxmlformats.org/officeDocument/2006/relationships/hyperlink" Target="https://myoffice.accenture.com/personal/jia_c_chen_accenture_com/Documents/X080/AppData/Roaming/Microsoft/Current%20Feeders'%20Layout/Sample%20Data/DCGF.TXT.36744727.201811282014" TargetMode="External"/><Relationship Id="rId91" Type="http://schemas.openxmlformats.org/officeDocument/2006/relationships/hyperlink" Target="http://sp.sunlifecorp.com/sites/ES%20Projects/ES%20Projects/ICAS/Finance/IFRS%2017%20Accounting%20Hub/3.0%20Analyze/Current%20Feeders'%20Layout/Sample%20Data/DCML.TXT.35284868.201805312049" TargetMode="External"/><Relationship Id="rId96" Type="http://schemas.openxmlformats.org/officeDocument/2006/relationships/hyperlink" Target="http://sp.sunlifecorp.com/sites/ES%20Projects/ES%20Projects/ICAS/Finance/IFRS%2017%20Accounting%20Hub/3.0%20Analyze/Current%20Feeders'%20Layout/Sample%20Data/DCSJ.TXT.35273195.201805302044" TargetMode="External"/><Relationship Id="rId140"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5"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1" Type="http://schemas.openxmlformats.org/officeDocument/2006/relationships/hyperlink" Target="http://sp.sunlifecorp.com/sites/ES%20Projects/ES%20Projects/ICAS/Finance/IFRS%2017%20Accounting%20Hub/3.0%20Analyze/Current%20Feeders'%20Layout/DIRECT%20Format.xlsx" TargetMode="External"/><Relationship Id="rId166"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2"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187"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 Type="http://schemas.openxmlformats.org/officeDocument/2006/relationships/hyperlink" Target="mailto:OFIN.Support@diligenta.co.uk,%20Simon%20Williams" TargetMode="External"/><Relationship Id="rId6" Type="http://schemas.openxmlformats.org/officeDocument/2006/relationships/hyperlink" Target="http://sp.sunlifecorp.com/sites/ES%20Projects/ES%20Projects/ICAS/Finance/IFRS%2017%20Accounting%20Hub/3.0%20Analyze/Current%20Feeders'%20Layout/NY%20TruComp%20mapping%20v1.2.xlsx" TargetMode="External"/><Relationship Id="rId23"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8"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49" Type="http://schemas.openxmlformats.org/officeDocument/2006/relationships/hyperlink" Target="http://sp.sunlifecorp.com/sites/ES%20Projects/ES%20Projects/ICAS/Finance/IFRS%2017%20Accounting%20Hub/3.0%20Analyze/Current%20Feeders'%20Layout/Sample%20Data/DK.TXT.36512961.201810311507" TargetMode="External"/><Relationship Id="rId114" Type="http://schemas.openxmlformats.org/officeDocument/2006/relationships/hyperlink" Target="http://sp.sunlifecorp.com/sites/ES%20Projects/ES%20Projects/ICAS/Finance/IFRS%2017%20Accounting%20Hub/3.0%20Analyze/Current%20Feeders'%20Layout/Poorman_Mapping.xlsx" TargetMode="External"/><Relationship Id="rId119" Type="http://schemas.openxmlformats.org/officeDocument/2006/relationships/hyperlink" Target="http://sp.sunlifecorp.com/sites/ES%20Projects/ES%20Projects/ICAS/Finance/IFRS%2017%20Accounting%20Hub/3.0%20Analyze/Current%20Feeders'%20Layout/Sample%20Data/NI.TXT.35285953.201805312142" TargetMode="External"/><Relationship Id="rId44" Type="http://schemas.openxmlformats.org/officeDocument/2006/relationships/hyperlink" Target="http://sp.sunlifecorp.com/sites/ES%20Projects/ES%20Projects/ICAS/Finance/IFRS%2017%20Accounting%20Hub/3.0%20Analyze/Current%20Feeders'%20Layout/Sample%20Data/BA.TXT.35388048.201806112335" TargetMode="External"/><Relationship Id="rId60" Type="http://schemas.openxmlformats.org/officeDocument/2006/relationships/hyperlink" Target="http://sp.sunlifecorp.com/sites/ES%20Projects/ES%20Projects/ICAS/Finance/IFRS%2017%20Accounting%20Hub/3.0%20Analyze/Current%20Feeders'%20Layout/Sample%20Data/SS.TXT.34368972.201801241529" TargetMode="External"/><Relationship Id="rId65" Type="http://schemas.openxmlformats.org/officeDocument/2006/relationships/hyperlink" Target="http://sp.sunlifecorp.com/sites/ES%20Projects/ES%20Projects/ICAS/Finance/IFRS%2017%20Accounting%20Hub/3.0%20Analyze/Current%20Feeders'%20Layout/Sample%20Data/UO.TXT.36495686.201810300034" TargetMode="External"/><Relationship Id="rId81" Type="http://schemas.openxmlformats.org/officeDocument/2006/relationships/hyperlink" Target="http://sp.sunlifecorp.com/sites/ES%20Projects/ES%20Projects/ICAS/Finance/IFRS%2017%20Accounting%20Hub/3.0%20Analyze/Current%20Feeders'%20Layout/Sample%20Data/DC2T.TXT.35273389.201805302050" TargetMode="External"/><Relationship Id="rId86" Type="http://schemas.openxmlformats.org/officeDocument/2006/relationships/hyperlink" Target="http://sp.sunlifecorp.com/sites/ES%20Projects/ES%20Projects/ICAS/Finance/IFRS%2017%20Accounting%20Hub/3.0%20Analyze/Current%20Feeders'%20Layout/Sample%20Data/DCL3.TXT.35272900.201805302036" TargetMode="External"/><Relationship Id="rId130" Type="http://schemas.openxmlformats.org/officeDocument/2006/relationships/hyperlink" Target="http://sp.sunlifecorp.com/sites/ES%20Projects/ES%20Projects/ICAS/Finance/IFRS%2017%20Accounting%20Hub/3.0%20Analyze/Current%20Feeders'%20Layout/Sample%20Data/VU.TXT.35272229.201805301935" TargetMode="External"/><Relationship Id="rId135"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1" Type="http://schemas.openxmlformats.org/officeDocument/2006/relationships/hyperlink" Target="http://sp.sunlifecorp.com/sites/ES%20Projects/ES%20Projects/ICAS/Finance/IFRS%2017%20Accounting%20Hub/3.0%20Analyze/Current%20Feeders'%20Layout/Canadian%20Individual-V-FSRP%201.1.xls" TargetMode="External"/><Relationship Id="rId156" Type="http://schemas.openxmlformats.org/officeDocument/2006/relationships/hyperlink" Target="http://sp.sunlifecorp.com/sites/ES%20Projects/ES%20Projects/ICAS/Finance/IFRS%2017%20Accounting%20Hub/3.0%20Analyze/Current%20Feeders'%20Layout/Canadian%20Individual-DIRECT-FSRP%201.1.xls" TargetMode="External"/><Relationship Id="rId177" Type="http://schemas.openxmlformats.org/officeDocument/2006/relationships/hyperlink" Target="http://sp.sunlifecorp.com/sites/ES%20Projects/ES%20Projects/ICAS/Finance/IFRS%2017%20Accounting%20Hub/3.0%20Analyze/Current%20Feeders'%20Layout/Sample%20Data/ER.TXT.35329873.201806051806" TargetMode="External"/><Relationship Id="rId172" Type="http://schemas.openxmlformats.org/officeDocument/2006/relationships/hyperlink" Target="http://sp.sunlifecorp.com/sites/ES%20Projects/ES%20Projects/ICAS/Finance/IFRS%2017%20Accounting%20Hub/3.0%20Analyze/Current%20Feeders'%20Layout/FRVLJ.xlsx" TargetMode="External"/><Relationship Id="rId193"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3" Type="http://schemas.openxmlformats.org/officeDocument/2006/relationships/hyperlink" Target="https://myoffice.accenture.com/personal/jia_c_chen_accenture_com/Documents/X080/AppData/Roaming/Microsoft/Current%20Feeders'%20Layout/NG%20to%20TDR%20Mapping.xlsx" TargetMode="External"/><Relationship Id="rId18" Type="http://schemas.openxmlformats.org/officeDocument/2006/relationships/hyperlink" Target="http://sp.sunlifecorp.com/sites/ES%20Projects/ES%20Projects/ICAS/Finance/IFRS%2017%20Accounting%20Hub/3.0%20Analyze/Current%20Feeders'%20Layout/LF.xlsx" TargetMode="External"/><Relationship Id="rId39" Type="http://schemas.openxmlformats.org/officeDocument/2006/relationships/hyperlink" Target="http://sp.sunlifecorp.com/sites/ES%20Projects/ES%20Projects/ICAS/Finance/IFRS%2017%20Accounting%20Hub/3.0%20Analyze/Current%20Feeders'%20Layout/Keyport_map.xls" TargetMode="External"/><Relationship Id="rId109" Type="http://schemas.openxmlformats.org/officeDocument/2006/relationships/hyperlink" Target="http://sp.sunlifecorp.com/sites/ES%20Projects/ES%20Projects/ICAS/Finance/IFRS%2017%20Accounting%20Hub/3.0%20Analyze/Current%20Feeders'%20Layout/Sample%20Data/DCJU.TXT.35153428.201805172035" TargetMode="External"/><Relationship Id="rId34" Type="http://schemas.openxmlformats.org/officeDocument/2006/relationships/hyperlink" Target="http://sp.sunlifecorp.com/sites/ES%20Projects/ES%20Projects/ICAS/Finance/IFRS%2017%20Accounting%20Hub/3.0%20Analyze/Current%20Feeders'%20Layout/TI.xls" TargetMode="External"/><Relationship Id="rId50" Type="http://schemas.openxmlformats.org/officeDocument/2006/relationships/hyperlink" Target="http://sp.sunlifecorp.com/sites/ES%20Projects/ES%20Projects/ICAS/Finance/IFRS%2017%20Accounting%20Hub/3.0%20Analyze/Current%20Feeders'%20Layout/DK_WX%20Adhoc%20mapping%20details%20V1.1.xls" TargetMode="External"/><Relationship Id="rId55" Type="http://schemas.openxmlformats.org/officeDocument/2006/relationships/hyperlink" Target="http://sp.sunlifecorp.com/sites/ES%20Projects/ES%20Projects/ICAS/Finance/IFRS%2017%20Accounting%20Hub/3.0%20Analyze/Current%20Feeders'%20Layout/Sample%20Data/DUDU.TXT.36662950.201811192017" TargetMode="External"/><Relationship Id="rId76" Type="http://schemas.openxmlformats.org/officeDocument/2006/relationships/hyperlink" Target="https://myoffice.accenture.com/personal/jia_c_chen_accenture_com/Documents/X080/AppData/Roaming/Microsoft/Current%20Feeders'%20Layout/Sample%20Data/DCG3.TXT.36762703.201811302030" TargetMode="External"/><Relationship Id="rId97" Type="http://schemas.openxmlformats.org/officeDocument/2006/relationships/hyperlink" Target="http://sp.sunlifecorp.com/sites/ES%20Projects/ES%20Projects/ICAS/Finance/IFRS%2017%20Accounting%20Hub/3.0%20Analyze/Current%20Feeders'%20Layout/Sample%20Data/DCVF.TXT.35284983.201805312053" TargetMode="External"/><Relationship Id="rId104" Type="http://schemas.openxmlformats.org/officeDocument/2006/relationships/hyperlink" Target="http://sp.sunlifecorp.com/sites/ES%20Projects/ES%20Projects/ICAS/Finance/IFRS%2017%20Accounting%20Hub/3.0%20Analyze/Current%20Feeders'%20Layout/Sample%20Data/DNIP.TXT.37008676.201811231411" TargetMode="External"/><Relationship Id="rId120" Type="http://schemas.openxmlformats.org/officeDocument/2006/relationships/hyperlink" Target="http://sp.sunlifecorp.com/sites/ES%20Projects/ES%20Projects/ICAS/Finance/IFRS%2017%20Accounting%20Hub/3.0%20Analyze/Current%20Feeders'%20Layout/Sample%20Data/VM.TXT.35285731.201805312139" TargetMode="External"/><Relationship Id="rId125" Type="http://schemas.openxmlformats.org/officeDocument/2006/relationships/hyperlink" Target="http://sp.sunlifecorp.com/sites/ES%20Projects/ES%20Projects/ICAS/Finance/IFRS%2017%20Accounting%20Hub/3.0%20Analyze/Current%20Feeders'%20Layout/FIN_DV_VM.xls" TargetMode="External"/><Relationship Id="rId141"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6"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7"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8"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7" Type="http://schemas.openxmlformats.org/officeDocument/2006/relationships/hyperlink" Target="http://sp.sunlifecorp.com/sites/ES%20Projects/ES%20Projects/ICAS/Finance/IFRS%2017%20Accounting%20Hub/3.0%20Analyze/Current%20Feeders'%20Layout/EBG%20Feeds%20-%20Frontier%20NB%20NC%20NE%20NF.xlsx" TargetMode="External"/><Relationship Id="rId71" Type="http://schemas.openxmlformats.org/officeDocument/2006/relationships/hyperlink" Target="http://sp.sunlifecorp.com/sites/ES%20Projects/ES%20Projects/ICAS/Finance/IFRS%2017%20Accounting%20Hub/3.0%20Analyze/Current%20Feeders'%20Layout/Sample%20Data/WR1U.TXT.36444621.201810231447" TargetMode="External"/><Relationship Id="rId92" Type="http://schemas.openxmlformats.org/officeDocument/2006/relationships/hyperlink" Target="http://sp.sunlifecorp.com/sites/ES%20Projects/ES%20Projects/ICAS/Finance/IFRS%2017%20Accounting%20Hub/3.0%20Analyze/Current%20Feeders'%20Layout/Sample%20Data/DCMM.TXT.35273004.201805302039" TargetMode="External"/><Relationship Id="rId162" Type="http://schemas.openxmlformats.org/officeDocument/2006/relationships/hyperlink" Target="http://sp.sunlifecorp.com/sites/ES%20Projects/ES%20Projects/ICAS/Finance/IFRS%2017%20Accounting%20Hub/3.0%20Analyze/Current%20Feeders'%20Layout/DIRECT%20Format.xlsx" TargetMode="External"/><Relationship Id="rId183"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 Type="http://schemas.openxmlformats.org/officeDocument/2006/relationships/hyperlink" Target="mailto:BKGLDirectFeed@bentallkennedy.com" TargetMode="External"/><Relationship Id="rId29"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24"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40" Type="http://schemas.openxmlformats.org/officeDocument/2006/relationships/hyperlink" Target="http://sp.sunlifecorp.com/sites/ES%20Projects/ES%20Projects/ICAS/Finance/IFRS%2017%20Accounting%20Hub/3.0%20Analyze/Current%20Feeders'%20Layout/Keyport_map.xls" TargetMode="External"/><Relationship Id="rId45" Type="http://schemas.openxmlformats.org/officeDocument/2006/relationships/hyperlink" Target="http://sp.sunlifecorp.com/sites/ES%20Projects/ES%20Projects/ICAS/Finance/IFRS%2017%20Accounting%20Hub/3.0%20Analyze/Current%20Feeders'%20Layout/Sample%20Data/BF.TXT.35272208.201805301933" TargetMode="External"/><Relationship Id="rId66" Type="http://schemas.openxmlformats.org/officeDocument/2006/relationships/hyperlink" Target="http://sp.sunlifecorp.com/sites/ES%20Projects/ES%20Projects/ICAS/Finance/IFRS%2017%20Accounting%20Hub/3.0%20Analyze/Current%20Feeders'%20Layout/Sample%20Data/UP.TXT.36587487.201811100023" TargetMode="External"/><Relationship Id="rId87" Type="http://schemas.openxmlformats.org/officeDocument/2006/relationships/hyperlink" Target="http://sp.sunlifecorp.com/sites/ES%20Projects/ES%20Projects/ICAS/Finance/IFRS%2017%20Accounting%20Hub/3.0%20Analyze/Current%20Feeders'%20Layout/Sample%20Data/DCL2.TXT.35272892.201805302036" TargetMode="External"/><Relationship Id="rId110" Type="http://schemas.openxmlformats.org/officeDocument/2006/relationships/hyperlink" Target="http://sp.sunlifecorp.com/sites/ES%20Projects/ES%20Projects/ICAS/Finance/IFRS%2017%20Accounting%20Hub/3.0%20Analyze/Current%20Feeders'%20Layout/Sample%20Data/DCER.TXT.35153424.201805172035" TargetMode="External"/><Relationship Id="rId115" Type="http://schemas.openxmlformats.org/officeDocument/2006/relationships/hyperlink" Target="http://sp.sunlifecorp.com/sites/ES%20Projects/ES%20Projects/ICAS/Finance/IFRS%2017%20Accounting%20Hub/3.0%20Analyze/Current%20Feeders'%20Layout/Poorman_Mapping.xlsx" TargetMode="External"/><Relationship Id="rId131"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36"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7" Type="http://schemas.openxmlformats.org/officeDocument/2006/relationships/hyperlink" Target="http://sp.sunlifecorp.com/sites/ES%20Projects/ES%20Projects/ICAS/Finance/IFRS%2017%20Accounting%20Hub/3.0%20Analyze/Current%20Feeders'%20Layout/Canadian%20Individual-DIRECT-FSRP%201.1.xls" TargetMode="External"/><Relationship Id="rId178" Type="http://schemas.openxmlformats.org/officeDocument/2006/relationships/hyperlink" Target="http://sp.sunlifecorp.com/sites/ES%20Projects/ES%20Projects/ICAS/Finance/IFRS%2017%20Accounting%20Hub/3.0%20Analyze/Current%20Feeders'%20Layout/Sample%20Data/N1.TXT.35230641.201805252306" TargetMode="External"/><Relationship Id="rId61" Type="http://schemas.openxmlformats.org/officeDocument/2006/relationships/hyperlink" Target="http://sp.sunlifecorp.com/sites/ES%20Projects/ES%20Projects/ICAS/Finance/IFRS%2017%20Accounting%20Hub/3.0%20Analyze/Current%20Feeders'%20Layout/Sample%20Data/TA.TXT.36720907.201811261123" TargetMode="External"/><Relationship Id="rId82" Type="http://schemas.openxmlformats.org/officeDocument/2006/relationships/hyperlink" Target="http://sp.sunlifecorp.com/sites/ES%20Projects/ES%20Projects/ICAS/Finance/IFRS%2017%20Accounting%20Hub/3.0%20Analyze/Current%20Feeders'%20Layout/Sample%20Data/DC2V.TXT.35273391.201805302050" TargetMode="External"/><Relationship Id="rId152" Type="http://schemas.openxmlformats.org/officeDocument/2006/relationships/hyperlink" Target="http://sp.sunlifecorp.com/sites/ES%20Projects/ES%20Projects/ICAS/Finance/IFRS%2017%20Accounting%20Hub/3.0%20Analyze/Current%20Feeders'%20Layout/Canadian%20Individual-V-FSRP%201.1.xls" TargetMode="External"/><Relationship Id="rId173" Type="http://schemas.openxmlformats.org/officeDocument/2006/relationships/hyperlink" Target="http://sp.sunlifecorp.com/sites/ES%20Projects/ES%20Projects/ICAS/Finance/IFRS%2017%20Accounting%20Hub/3.0%20Analyze/Current%20Feeders'%20Layout/FRVLJ.xlsx" TargetMode="External"/><Relationship Id="rId194" Type="http://schemas.openxmlformats.org/officeDocument/2006/relationships/hyperlink" Target="http://sp.sunlifecorp.com/sites/ES%20Projects/ES%20Projects/ICAS/Finance/IFRS%2017%20Accounting%20Hub/3.0%20Analyze/Current%20Feeders'%20Layout/SAE_GL_FDR_BE_Data_Mapping.xlsx" TargetMode="External"/><Relationship Id="rId19" Type="http://schemas.openxmlformats.org/officeDocument/2006/relationships/hyperlink" Target="http://sp.sunlifecorp.com/sites/ES%20Projects/ES%20Projects/ICAS/Finance/IFRS%2017%20Accounting%20Hub/3.0%20Analyze/Current%20Feeders'%20Layout/MD.xlsx" TargetMode="External"/><Relationship Id="rId14" Type="http://schemas.openxmlformats.org/officeDocument/2006/relationships/hyperlink" Target="http://sp.sunlifecorp.com/sites/ES%20Projects/ES%20Projects/ICAS/Finance/IFRS%2017%20Accounting%20Hub/3.0%20Analyze/Current%20Feeders'%20Layout/CF%20R1.xlsx" TargetMode="External"/><Relationship Id="rId30"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35" Type="http://schemas.openxmlformats.org/officeDocument/2006/relationships/hyperlink" Target="http://sp.sunlifecorp.com/sites/ES%20Projects/ES%20Projects/ICAS/Finance/IFRS%2017%20Accounting%20Hub/3.0%20Analyze/Current%20Feeders'%20Layout/MM_Data_Mapping-GL_Feed.xlsx" TargetMode="External"/><Relationship Id="rId56" Type="http://schemas.openxmlformats.org/officeDocument/2006/relationships/hyperlink" Target="http://sp.sunlifecorp.com/sites/ES%20Projects/ES%20Projects/ICAS/Finance/IFRS%2017%20Accounting%20Hub/3.0%20Analyze/Current%20Feeders'%20Layout/Sample%20Data/JI.TXT.36506649.201810302044" TargetMode="External"/><Relationship Id="rId77" Type="http://schemas.openxmlformats.org/officeDocument/2006/relationships/hyperlink" Target="http://sp.sunlifecorp.com/sites/ES%20Projects/ES%20Projects/ICAS/Finance/IFRS%2017%20Accounting%20Hub/3.0%20Analyze/Current%20Feeders'%20Layout/Sample%20Data/GF.TXT.36763181.201811302126" TargetMode="External"/><Relationship Id="rId100" Type="http://schemas.openxmlformats.org/officeDocument/2006/relationships/hyperlink" Target="http://sp.sunlifecorp.com/sites/ES%20Projects/ES%20Projects/ICAS/Finance/IFRS%2017%20Accounting%20Hub/3.0%20Analyze/Current%20Feeders'%20Layout/Sample%20Data/DCYX.TXT.35285088.201805312055" TargetMode="External"/><Relationship Id="rId105" Type="http://schemas.openxmlformats.org/officeDocument/2006/relationships/hyperlink" Target="http://sp.sunlifecorp.com/sites/ES%20Projects/ES%20Projects/ICAS/Finance/IFRS%2017%20Accounting%20Hub/3.0%20Analyze/Current%20Feeders'%20Layout/Sample%20Data/DNIH.TXT.37041678.201811271345" TargetMode="External"/><Relationship Id="rId126" Type="http://schemas.openxmlformats.org/officeDocument/2006/relationships/hyperlink" Target="http://sp.sunlifecorp.com/sites/ES%20Projects/ES%20Projects/ICAS/Finance/IFRS%2017%20Accounting%20Hub/3.0%20Analyze/Current%20Feeders'%20Layout/FIN_DV_VM.xls" TargetMode="External"/><Relationship Id="rId147"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8"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8" Type="http://schemas.openxmlformats.org/officeDocument/2006/relationships/hyperlink" Target="http://sp.sunlifecorp.com/sites/ES%20Projects/ES%20Projects/ICAS/Finance/IFRS%2017%20Accounting%20Hub/3.0%20Analyze/Current%20Feeders'%20Layout/EBG%20Feeds%20-%20Frontier%20NB%20NC%20NE%20NF.xlsx" TargetMode="External"/><Relationship Id="rId51" Type="http://schemas.openxmlformats.org/officeDocument/2006/relationships/hyperlink" Target="http://sp.sunlifecorp.com/sites/ES%20Projects/ES%20Projects/ICAS/Finance/IFRS%2017%20Accounting%20Hub/3.0%20Analyze/Current%20Feeders'%20Layout/DK_WX%20Adhoc%20mapping%20details%20V1.1.xls" TargetMode="External"/><Relationship Id="rId72" Type="http://schemas.openxmlformats.org/officeDocument/2006/relationships/hyperlink" Target="http://sp.sunlifecorp.com/sites/ES%20Projects/ES%20Projects/ICAS/Finance/IFRS%2017%20Accounting%20Hub/3.0%20Analyze/Current%20Feeders'%20Layout/Sample%20Data/WV.TXT.35258097.201805292155" TargetMode="External"/><Relationship Id="rId93" Type="http://schemas.openxmlformats.org/officeDocument/2006/relationships/hyperlink" Target="http://sp.sunlifecorp.com/sites/ES%20Projects/ES%20Projects/ICAS/Finance/IFRS%2017%20Accounting%20Hub/3.0%20Analyze/Current%20Feeders'%20Layout/Sample%20Data/DCN1.TXT.35273044.201805302041" TargetMode="External"/><Relationship Id="rId98" Type="http://schemas.openxmlformats.org/officeDocument/2006/relationships/hyperlink" Target="http://sp.sunlifecorp.com/sites/ES%20Projects/ES%20Projects/ICAS/Finance/IFRS%2017%20Accounting%20Hub/3.0%20Analyze/Current%20Feeders'%20Layout/Sample%20Data/DCVH.TXT.35273242.201805302045" TargetMode="External"/><Relationship Id="rId121" Type="http://schemas.openxmlformats.org/officeDocument/2006/relationships/hyperlink" Target="http://sp.sunlifecorp.com/sites/ES%20Projects/ES%20Projects/ICAS/Finance/IFRS%2017%20Accounting%20Hub/3.0%20Analyze/Current%20Feeders'%20Layout/Sample%20Data/VF.TXT.35272599.201805302005" TargetMode="External"/><Relationship Id="rId142"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3" Type="http://schemas.openxmlformats.org/officeDocument/2006/relationships/hyperlink" Target="http://sp.sunlifecorp.com/sites/ES%20Projects/ES%20Projects/ICAS/Finance/IFRS%2017%20Accounting%20Hub/3.0%20Analyze/Current%20Feeders'%20Layout/DIRECT%20Format.xlsx" TargetMode="External"/><Relationship Id="rId184"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89"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3" Type="http://schemas.openxmlformats.org/officeDocument/2006/relationships/hyperlink" Target="mailto:BKGLDirectFeed@bentallkennedy.com" TargetMode="External"/><Relationship Id="rId25" Type="http://schemas.openxmlformats.org/officeDocument/2006/relationships/hyperlink" Target="http://sp.sunlifecorp.com/sites/ES%20Projects/ES%20Projects/ICAS/Finance/IFRS%2017%20Accounting%20Hub/3.0%20Analyze/Current%20Feeders'%20Layout/NG%20to%20TDR%20Mapping%20.xlsx" TargetMode="External"/><Relationship Id="rId46" Type="http://schemas.openxmlformats.org/officeDocument/2006/relationships/hyperlink" Target="http://sp.sunlifecorp.com/sites/ES%20Projects/ES%20Projects/ICAS/Finance/IFRS%2017%20Accounting%20Hub/3.0%20Analyze/Current%20Feeders'%20Layout/Sample%20Data/BX.TXT.36513795.201810311649" TargetMode="External"/><Relationship Id="rId67" Type="http://schemas.openxmlformats.org/officeDocument/2006/relationships/hyperlink" Target="http://sp.sunlifecorp.com/sites/ES%20Projects/ES%20Projects/ICAS/Finance/IFRS%2017%20Accounting%20Hub/3.0%20Analyze/Current%20Feeders'%20Layout/Sample%20Data/UU.TXT.36495297.201810292314" TargetMode="External"/><Relationship Id="rId116" Type="http://schemas.openxmlformats.org/officeDocument/2006/relationships/hyperlink" Target="http://sp.sunlifecorp.com/sites/ES%20Projects/ES%20Projects/ICAS/Finance/IFRS%2017%20Accounting%20Hub/3.0%20Analyze/Current%20Feeders'%20Layout/Sample%20Data/NC.TXT.35285910.201805312141" TargetMode="External"/><Relationship Id="rId137"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8" Type="http://schemas.openxmlformats.org/officeDocument/2006/relationships/hyperlink" Target="http://sp.sunlifecorp.com/sites/ES%20Projects/ES%20Projects/ICAS/Finance/IFRS%2017%20Accounting%20Hub/3.0%20Analyze/Current%20Feeders'%20Layout/DIRECT%20Format.xlsx" TargetMode="External"/><Relationship Id="rId20" Type="http://schemas.openxmlformats.org/officeDocument/2006/relationships/hyperlink" Target="http://sp.sunlifecorp.com/sites/ES%20Projects/ES%20Projects/ICAS/Finance/IFRS%2017%20Accounting%20Hub/3.0%20Analyze/Current%20Feeders'%20Layout/M3.xlsx" TargetMode="External"/><Relationship Id="rId41" Type="http://schemas.openxmlformats.org/officeDocument/2006/relationships/hyperlink" Target="http://sp.sunlifecorp.com/sites/ES%20Projects/ES%20Projects/ICAS/Finance/IFRS%2017%20Accounting%20Hub/3.0%20Analyze/Current%20Feeders'%20Layout/Sample%20Data/AK.TXT.35938319.201808061718" TargetMode="External"/><Relationship Id="rId62" Type="http://schemas.openxmlformats.org/officeDocument/2006/relationships/hyperlink" Target="http://sp.sunlifecorp.com/sites/ES%20Projects/ES%20Projects/ICAS/Finance/IFRS%2017%20Accounting%20Hub/3.0%20Analyze/Current%20Feeders'%20Layout/Sample%20Data/UE.TXT.36506872.201810302111" TargetMode="External"/><Relationship Id="rId83" Type="http://schemas.openxmlformats.org/officeDocument/2006/relationships/hyperlink" Target="http://sp.sunlifecorp.com/sites/ES%20Projects/ES%20Projects/ICAS/Finance/IFRS%2017%20Accounting%20Hub/3.0%20Analyze/Current%20Feeders'%20Layout/Sample%20Data/DC8R.TXT.35273455.201805302052" TargetMode="External"/><Relationship Id="rId88" Type="http://schemas.openxmlformats.org/officeDocument/2006/relationships/hyperlink" Target="http://sp.sunlifecorp.com/sites/ES%20Projects/ES%20Projects/ICAS/Finance/IFRS%2017%20Accounting%20Hub/3.0%20Analyze/Current%20Feeders'%20Layout/Sample%20Data/DCLF.TXT.35272809.201805302034" TargetMode="External"/><Relationship Id="rId111" Type="http://schemas.openxmlformats.org/officeDocument/2006/relationships/hyperlink" Target="http://sp.sunlifecorp.com/sites/ES%20Projects/ES%20Projects/ICAS/Finance/IFRS%2017%20Accounting%20Hub/3.0%20Analyze/Current%20Feeders'%20Layout/Sample%20Data/DC3G.TXT.36897507.201811122052" TargetMode="External"/><Relationship Id="rId132"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3" Type="http://schemas.openxmlformats.org/officeDocument/2006/relationships/hyperlink" Target="http://sp.sunlifecorp.com/sites/ES%20Projects/ES%20Projects/ICAS/Finance/IFRS%2017%20Accounting%20Hub/3.0%20Analyze/Current%20Feeders'%20Layout/Canadian%20Individual-V-FSRP%201.1.xls" TargetMode="External"/><Relationship Id="rId174"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79" Type="http://schemas.openxmlformats.org/officeDocument/2006/relationships/hyperlink" Target="http://sp.sunlifecorp.com/sites/ES%20Projects/ES%20Projects/ICAS/Finance/IFRS%2017%20Accounting%20Hub/3.0%20Analyze/Current%20Feeders'%20Layout/Sample%20Data/N2.TXT.35332803.201806052305" TargetMode="External"/><Relationship Id="rId195" Type="http://schemas.openxmlformats.org/officeDocument/2006/relationships/printerSettings" Target="../printerSettings/printerSettings4.bin"/><Relationship Id="rId190"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5"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36" Type="http://schemas.openxmlformats.org/officeDocument/2006/relationships/hyperlink" Target="http://sp.sunlifecorp.com/sites/ES%20Projects/ES%20Projects/ICAS/Finance/IFRS%2017%20Accounting%20Hub/3.0%20Analyze/Current%20Feeders'%20Layout/FRVLJ.xlsx" TargetMode="External"/><Relationship Id="rId57" Type="http://schemas.openxmlformats.org/officeDocument/2006/relationships/hyperlink" Target="http://sp.sunlifecorp.com/sites/ES%20Projects/ES%20Projects/ICAS/Finance/IFRS%2017%20Accounting%20Hub/3.0%20Analyze/Current%20Feeders'%20Layout/Sample%20Data/L3.TXT.34277490.201801111522" TargetMode="External"/><Relationship Id="rId106" Type="http://schemas.openxmlformats.org/officeDocument/2006/relationships/hyperlink" Target="http://sp.sunlifecorp.com/sites/ES%20Projects/ES%20Projects/ICAS/Finance/IFRS%2017%20Accounting%20Hub/3.0%20Analyze/Current%20Feeders'%20Layout/Sample%20Data/DCPZ.TXT.35320305.201806042109" TargetMode="External"/><Relationship Id="rId127" Type="http://schemas.openxmlformats.org/officeDocument/2006/relationships/hyperlink" Target="http://sp.sunlifecorp.com/sites/ES%20Projects/ES%20Projects/ICAS/Finance/IFRS%2017%20Accounting%20Hub/3.0%20Analyze/Current%20Feeders'%20Layout/SAE_GL_FDR_BE_Data_Mapping.xlsx" TargetMode="External"/><Relationship Id="rId10" Type="http://schemas.openxmlformats.org/officeDocument/2006/relationships/hyperlink" Target="http://sp.sunlifecorp.com/sites/ES%20Projects/ES%20Projects/ICAS/Finance/IFRS%2017%20Accounting%20Hub/3.0%20Analyze/Current%20Feeders'%20Layout/EBG%20Feeds%20-%20Frontier%20NB%20NC%20NE%20NF.xlsx" TargetMode="External"/><Relationship Id="rId31"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52" Type="http://schemas.openxmlformats.org/officeDocument/2006/relationships/hyperlink" Target="http://sp.sunlifecorp.com/sites/ES%20Projects/ES%20Projects/ICAS/Finance/IFRS%2017%20Accounting%20Hub/3.0%20Analyze/Current%20Feeders'%20Layout/Sample%20Data/WX.TXT.36512876.201810311451" TargetMode="External"/><Relationship Id="rId73" Type="http://schemas.openxmlformats.org/officeDocument/2006/relationships/hyperlink" Target="http://sp.sunlifecorp.com/sites/ES%20Projects/ES%20Projects/ICAS/Finance/IFRS%2017%20Accounting%20Hub/3.0%20Analyze/Current%20Feeders'%20Layout/DIRECT%20Format.xlsx" TargetMode="External"/><Relationship Id="rId78" Type="http://schemas.openxmlformats.org/officeDocument/2006/relationships/hyperlink" Target="http://sp.sunlifecorp.com/sites/ES%20Projects/ES%20Projects/ICAS/Finance/IFRS%2017%20Accounting%20Hub/3.0%20Analyze/Current%20Feeders'%20Layout/Sample%20Data/GF.TXT.36763181.201811302126" TargetMode="External"/><Relationship Id="rId94" Type="http://schemas.openxmlformats.org/officeDocument/2006/relationships/hyperlink" Target="http://sp.sunlifecorp.com/sites/ES%20Projects/ES%20Projects/ICAS/Finance/IFRS%2017%20Accounting%20Hub/3.0%20Analyze/Current%20Feeders'%20Layout/Sample%20Data/DCOC.TXT.35273066.201805302042" TargetMode="External"/><Relationship Id="rId99" Type="http://schemas.openxmlformats.org/officeDocument/2006/relationships/hyperlink" Target="http://sp.sunlifecorp.com/sites/ES%20Projects/ES%20Projects/ICAS/Finance/IFRS%2017%20Accounting%20Hub/3.0%20Analyze/Current%20Feeders'%20Layout/Sample%20Data/DCVM.TXT.35273500.201805302053" TargetMode="External"/><Relationship Id="rId101" Type="http://schemas.openxmlformats.org/officeDocument/2006/relationships/hyperlink" Target="http://sp.sunlifecorp.com/sites/ES%20Projects/ES%20Projects/ICAS/Finance/IFRS%2017%20Accounting%20Hub/3.0%20Analyze/Current%20Feeders'%20Layout/Sample%20Data/FP.TXT.36574201.201811081038" TargetMode="External"/><Relationship Id="rId122" Type="http://schemas.openxmlformats.org/officeDocument/2006/relationships/hyperlink" Target="http://sp.sunlifecorp.com/sites/ES%20Projects/ES%20Projects/ICAS/Finance/IFRS%2017%20Accounting%20Hub/3.0%20Analyze/Current%20Feeders'%20Layout/Sample%20Data/VH.TXT.35272409.201805301943" TargetMode="External"/><Relationship Id="rId143"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8" Type="http://schemas.openxmlformats.org/officeDocument/2006/relationships/hyperlink" Target="http://sp.sunlifecorp.com/sites/ES%20Projects/ES%20Projects/ICAS/Finance/IFRS%2017%20Accounting%20Hub/3.0%20Analyze/Current%20Feeders'%20Layout/Canadian%20Individual-V-FSRP%201.1.xls" TargetMode="External"/><Relationship Id="rId164"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69"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5"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4"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9" Type="http://schemas.openxmlformats.org/officeDocument/2006/relationships/hyperlink" Target="http://sp.sunlifecorp.com/sites/ES%20Projects/ES%20Projects/ICAS/Finance/IFRS%2017%20Accounting%20Hub/3.0%20Analyze/Current%20Feeders'%20Layout/EBG%20Feeds%20-%20Frontier%20NB%20NC%20NE%20NF.xlsx" TargetMode="External"/><Relationship Id="rId180"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6" Type="http://schemas.openxmlformats.org/officeDocument/2006/relationships/hyperlink" Target="http://sp.sunlifecorp.com/sites/ES%20Projects/ES%20Projects/ICAS/Finance/IFRS%2017%20Accounting%20Hub/3.0%20Analyze/Current%20Feeders'%20Layout/YL.xls"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7"/>
  <sheetViews>
    <sheetView workbookViewId="0">
      <pane xSplit="2" ySplit="1" topLeftCell="C87" activePane="bottomRight" state="frozen"/>
      <selection pane="topRight" activeCell="C1" sqref="C1"/>
      <selection pane="bottomLeft" activeCell="A2" sqref="A2"/>
      <selection pane="bottomRight" activeCell="F95" sqref="F95"/>
    </sheetView>
  </sheetViews>
  <sheetFormatPr defaultRowHeight="15" x14ac:dyDescent="0.25"/>
  <cols>
    <col min="1" max="1" width="13" customWidth="1"/>
    <col min="2" max="2" width="30.7109375" bestFit="1" customWidth="1"/>
    <col min="6" max="6" width="24" bestFit="1" customWidth="1"/>
    <col min="7" max="7" width="32.5703125" style="485" customWidth="1"/>
    <col min="9" max="9" width="10.42578125" style="485" customWidth="1"/>
    <col min="10" max="10" width="17.5703125" style="799" bestFit="1" customWidth="1"/>
    <col min="11" max="11" width="13" style="799" customWidth="1"/>
    <col min="12" max="12" width="12" style="799" bestFit="1" customWidth="1"/>
    <col min="13" max="13" width="12.42578125" style="799" customWidth="1"/>
    <col min="14" max="14" width="11.42578125" customWidth="1"/>
    <col min="15" max="15" width="13.5703125" customWidth="1"/>
    <col min="16" max="16" width="11.85546875" style="799" customWidth="1"/>
    <col min="17" max="18" width="12" bestFit="1" customWidth="1"/>
  </cols>
  <sheetData>
    <row r="1" spans="1:18" s="485" customFormat="1" ht="60" x14ac:dyDescent="0.25">
      <c r="A1" s="826" t="s">
        <v>0</v>
      </c>
      <c r="B1" s="826" t="s">
        <v>1</v>
      </c>
      <c r="C1" s="826" t="s">
        <v>2</v>
      </c>
      <c r="D1" s="826" t="s">
        <v>3</v>
      </c>
      <c r="E1" s="826" t="s">
        <v>4</v>
      </c>
      <c r="F1" s="826" t="s">
        <v>5</v>
      </c>
      <c r="G1" s="826" t="s">
        <v>6</v>
      </c>
      <c r="H1" s="826" t="s">
        <v>7</v>
      </c>
      <c r="I1" s="826" t="s">
        <v>8</v>
      </c>
      <c r="J1" s="827" t="s">
        <v>9</v>
      </c>
      <c r="K1" s="827" t="s">
        <v>10</v>
      </c>
      <c r="L1" s="827" t="s">
        <v>11</v>
      </c>
      <c r="M1" s="827" t="s">
        <v>12</v>
      </c>
      <c r="N1" s="826" t="s">
        <v>13</v>
      </c>
      <c r="O1" s="826" t="s">
        <v>14</v>
      </c>
      <c r="P1" s="826" t="s">
        <v>15</v>
      </c>
      <c r="Q1" s="826" t="s">
        <v>16</v>
      </c>
      <c r="R1" s="826" t="s">
        <v>17</v>
      </c>
    </row>
    <row r="2" spans="1:18" x14ac:dyDescent="0.25">
      <c r="A2" t="s">
        <v>18</v>
      </c>
      <c r="B2" t="s">
        <v>19</v>
      </c>
      <c r="C2" t="s">
        <v>16660</v>
      </c>
      <c r="D2" t="s">
        <v>20</v>
      </c>
      <c r="E2" t="s">
        <v>20</v>
      </c>
      <c r="F2" t="s">
        <v>21</v>
      </c>
      <c r="G2" s="485" t="s">
        <v>21</v>
      </c>
      <c r="H2" t="s">
        <v>22</v>
      </c>
      <c r="I2" s="485">
        <v>1</v>
      </c>
      <c r="J2" s="799">
        <f>VLOOKUP(E2,'[1]Canada Data'!F:O,9,FALSE)</f>
        <v>43389</v>
      </c>
      <c r="K2" s="799">
        <f>VLOOKUP(E2,'[1]Canada Data'!F:O,10,FALSE)</f>
        <v>43404</v>
      </c>
      <c r="L2" s="799">
        <f>VLOOKUP(E2,'[1]Canada Data'!F:O,6,FALSE)</f>
        <v>43405</v>
      </c>
      <c r="M2" s="799">
        <f>VLOOKUP(E2,'[1]Canada Data'!F:O,7,FALSE)</f>
        <v>43554</v>
      </c>
      <c r="N2" t="str">
        <f>VLOOKUP(E2,'[1]Canada Data'!F:V,16,FALSE)</f>
        <v>In progress</v>
      </c>
      <c r="O2" t="str">
        <f t="shared" ref="O2:O33" si="0">IF(N2="Not Scheduled","Not Started",N2)</f>
        <v>In progress</v>
      </c>
      <c r="P2" s="799">
        <f t="shared" ref="P2:P33" si="1">IF(M2=0,43544, IF(M2="n/a",43372,M2))</f>
        <v>43554</v>
      </c>
      <c r="Q2" s="799">
        <v>43404</v>
      </c>
      <c r="R2" s="799">
        <v>43524</v>
      </c>
    </row>
    <row r="3" spans="1:18" x14ac:dyDescent="0.25">
      <c r="A3" t="s">
        <v>23</v>
      </c>
      <c r="B3" t="s">
        <v>24</v>
      </c>
      <c r="C3" t="s">
        <v>25</v>
      </c>
      <c r="D3" t="s">
        <v>25</v>
      </c>
      <c r="E3" t="s">
        <v>25</v>
      </c>
      <c r="F3" t="s">
        <v>24</v>
      </c>
      <c r="G3" s="485" t="s">
        <v>24</v>
      </c>
      <c r="H3" t="s">
        <v>24</v>
      </c>
      <c r="I3" s="485">
        <v>1</v>
      </c>
      <c r="J3" s="799">
        <f>VLOOKUP(E3,'[1]Canada Data'!F:O,9,FALSE)</f>
        <v>43374</v>
      </c>
      <c r="K3" s="799">
        <f>VLOOKUP(E3,'[1]Canada Data'!F:O,10,FALSE)</f>
        <v>43404</v>
      </c>
      <c r="L3" s="799">
        <f>VLOOKUP(E3,'[1]Canada Data'!F:O,6,FALSE)</f>
        <v>43405</v>
      </c>
      <c r="M3" s="799">
        <f>VLOOKUP(E3,'[1]Canada Data'!F:O,7,FALSE)</f>
        <v>43434</v>
      </c>
      <c r="N3" t="str">
        <f>VLOOKUP(E3,'[1]Canada Data'!F:V,16,FALSE)</f>
        <v>Not started</v>
      </c>
      <c r="O3" t="str">
        <f t="shared" si="0"/>
        <v>Not started</v>
      </c>
      <c r="P3" s="799">
        <f t="shared" si="1"/>
        <v>43434</v>
      </c>
      <c r="Q3" s="799">
        <v>43434</v>
      </c>
      <c r="R3" s="799">
        <v>43434</v>
      </c>
    </row>
    <row r="4" spans="1:18" x14ac:dyDescent="0.25">
      <c r="A4" t="s">
        <v>23</v>
      </c>
      <c r="B4" t="s">
        <v>26</v>
      </c>
      <c r="C4" t="s">
        <v>27</v>
      </c>
      <c r="D4" t="s">
        <v>27</v>
      </c>
      <c r="E4" t="s">
        <v>27</v>
      </c>
      <c r="F4" t="s">
        <v>28</v>
      </c>
      <c r="G4" s="485" t="s">
        <v>29</v>
      </c>
      <c r="H4" t="s">
        <v>30</v>
      </c>
      <c r="I4" s="485">
        <v>1</v>
      </c>
      <c r="J4" s="799">
        <f>VLOOKUP(E4,'[1]Canada Data'!F:O,9,FALSE)</f>
        <v>43327</v>
      </c>
      <c r="K4" s="799">
        <f>VLOOKUP(E4,'[1]Canada Data'!F:O,10,FALSE)</f>
        <v>43404</v>
      </c>
      <c r="L4" s="799">
        <f>VLOOKUP(E4,'[1]Canada Data'!F:O,6,FALSE)</f>
        <v>43405</v>
      </c>
      <c r="M4" s="799">
        <f>VLOOKUP(E4,'[1]Canada Data'!F:O,7,FALSE)</f>
        <v>43465</v>
      </c>
      <c r="N4" t="str">
        <f>VLOOKUP(E4,'[1]Canada Data'!F:V,16,FALSE)</f>
        <v>Not started</v>
      </c>
      <c r="O4" t="str">
        <f t="shared" si="0"/>
        <v>Not started</v>
      </c>
      <c r="P4" s="799">
        <f t="shared" si="1"/>
        <v>43465</v>
      </c>
      <c r="Q4" s="799">
        <v>43434</v>
      </c>
      <c r="R4" s="799">
        <v>43434</v>
      </c>
    </row>
    <row r="5" spans="1:18" x14ac:dyDescent="0.25">
      <c r="A5" t="s">
        <v>141</v>
      </c>
      <c r="B5" t="s">
        <v>23</v>
      </c>
      <c r="C5" s="831" t="s">
        <v>246</v>
      </c>
      <c r="E5" s="831" t="s">
        <v>27</v>
      </c>
      <c r="F5" s="831" t="s">
        <v>246</v>
      </c>
      <c r="G5" s="831" t="s">
        <v>23</v>
      </c>
      <c r="I5" s="485">
        <v>1</v>
      </c>
      <c r="J5" s="799">
        <f>VLOOKUP(E5,'[1]US Data'!F:I,3,FALSE)</f>
        <v>43388</v>
      </c>
      <c r="K5" s="799">
        <f>VLOOKUP(E5,'[1]US Data'!F:I,4,FALSE)</f>
        <v>43404</v>
      </c>
      <c r="L5" s="799">
        <f>VLOOKUP(E5,'[1]US Data'!F:W,12,FALSE)</f>
        <v>43424</v>
      </c>
      <c r="M5" s="799">
        <f>VLOOKUP(E5,'[1]US Data'!F:W,13,FALSE)</f>
        <v>43432</v>
      </c>
      <c r="N5" t="str">
        <f>VLOOKUP(E5,'[1]US Data'!F:W,18,FALSE)</f>
        <v>In Progress</v>
      </c>
      <c r="O5" t="str">
        <f t="shared" si="0"/>
        <v>In Progress</v>
      </c>
      <c r="P5" s="799">
        <f t="shared" si="1"/>
        <v>43432</v>
      </c>
      <c r="Q5" s="799">
        <v>43465</v>
      </c>
      <c r="R5" s="799">
        <v>43432</v>
      </c>
    </row>
    <row r="6" spans="1:18" ht="30" x14ac:dyDescent="0.25">
      <c r="A6" t="s">
        <v>31</v>
      </c>
      <c r="B6" t="s">
        <v>31</v>
      </c>
      <c r="C6" t="s">
        <v>32</v>
      </c>
      <c r="D6" t="s">
        <v>32</v>
      </c>
      <c r="E6" t="s">
        <v>32</v>
      </c>
      <c r="F6" t="s">
        <v>32</v>
      </c>
      <c r="G6" s="485" t="s">
        <v>33</v>
      </c>
      <c r="H6" t="s">
        <v>30</v>
      </c>
      <c r="I6" s="485">
        <v>1</v>
      </c>
      <c r="J6" s="799">
        <f>VLOOKUP(E6,'[1]Canada Data'!F:O,9,FALSE)</f>
        <v>43374</v>
      </c>
      <c r="K6" s="799">
        <f>VLOOKUP(E6,'[1]Canada Data'!F:O,10,FALSE)</f>
        <v>43434</v>
      </c>
      <c r="L6" s="799">
        <f>VLOOKUP(E6,'[1]Canada Data'!F:O,6,FALSE)</f>
        <v>43435</v>
      </c>
      <c r="M6" s="799">
        <f>VLOOKUP(E6,'[1]Canada Data'!F:O,7,FALSE)</f>
        <v>43464</v>
      </c>
      <c r="N6" t="str">
        <f>VLOOKUP(E6,'[1]Canada Data'!F:V,16,FALSE)</f>
        <v>In progress</v>
      </c>
      <c r="O6" t="str">
        <f t="shared" si="0"/>
        <v>In progress</v>
      </c>
      <c r="P6" s="799">
        <f t="shared" si="1"/>
        <v>43464</v>
      </c>
      <c r="Q6" s="799">
        <v>43434</v>
      </c>
      <c r="R6" s="799">
        <v>43434</v>
      </c>
    </row>
    <row r="7" spans="1:18" x14ac:dyDescent="0.25">
      <c r="A7" t="s">
        <v>23</v>
      </c>
      <c r="B7" t="s">
        <v>34</v>
      </c>
      <c r="C7" t="s">
        <v>35</v>
      </c>
      <c r="D7" t="s">
        <v>35</v>
      </c>
      <c r="E7" t="s">
        <v>35</v>
      </c>
      <c r="F7" t="s">
        <v>34</v>
      </c>
      <c r="G7" s="485" t="s">
        <v>36</v>
      </c>
      <c r="H7" t="s">
        <v>22</v>
      </c>
      <c r="I7" s="485">
        <v>1</v>
      </c>
      <c r="J7" s="799">
        <f>VLOOKUP(E7,'[1]Canada Data'!F:O,9,FALSE)</f>
        <v>43374</v>
      </c>
      <c r="K7" s="799">
        <f>VLOOKUP(E7,'[1]Canada Data'!F:O,10,FALSE)</f>
        <v>43404</v>
      </c>
      <c r="L7" s="799">
        <f>VLOOKUP(E7,'[1]Canada Data'!F:O,6,FALSE)</f>
        <v>43405</v>
      </c>
      <c r="M7" s="799">
        <f>VLOOKUP(E7,'[1]Canada Data'!F:O,7,FALSE)</f>
        <v>43434</v>
      </c>
      <c r="N7" t="str">
        <f>VLOOKUP(E7,'[1]Canada Data'!F:V,16,FALSE)</f>
        <v>Not started</v>
      </c>
      <c r="O7" t="str">
        <f t="shared" si="0"/>
        <v>Not started</v>
      </c>
      <c r="P7" s="799">
        <f t="shared" si="1"/>
        <v>43434</v>
      </c>
      <c r="Q7" s="799">
        <v>43434</v>
      </c>
      <c r="R7" s="799">
        <v>43434</v>
      </c>
    </row>
    <row r="8" spans="1:18" x14ac:dyDescent="0.25">
      <c r="A8" t="s">
        <v>141</v>
      </c>
      <c r="B8" s="828" t="s">
        <v>203</v>
      </c>
      <c r="C8" s="831" t="s">
        <v>204</v>
      </c>
      <c r="E8" s="831" t="s">
        <v>222</v>
      </c>
      <c r="F8" s="831" t="s">
        <v>204</v>
      </c>
      <c r="G8" s="831" t="s">
        <v>206</v>
      </c>
      <c r="I8" s="485">
        <v>1</v>
      </c>
      <c r="J8" s="799">
        <f>VLOOKUP(E8,'[1]US Data'!F:I,3,FALSE)</f>
        <v>43282</v>
      </c>
      <c r="K8" s="799">
        <f>VLOOKUP(E8,'[1]US Data'!F:I,4,FALSE)</f>
        <v>43336</v>
      </c>
      <c r="L8" s="799">
        <f>VLOOKUP(E8,'[1]US Data'!F:W,12,FALSE)</f>
        <v>43339</v>
      </c>
      <c r="M8" s="799">
        <f>VLOOKUP(E8,'[1]US Data'!F:W,13,FALSE)</f>
        <v>43404</v>
      </c>
      <c r="N8" t="str">
        <f>VLOOKUP(E8,'[1]US Data'!F:W,18,FALSE)</f>
        <v>In Progress</v>
      </c>
      <c r="O8" t="str">
        <f t="shared" si="0"/>
        <v>In Progress</v>
      </c>
      <c r="P8" s="799">
        <f t="shared" si="1"/>
        <v>43404</v>
      </c>
      <c r="Q8" s="799">
        <v>43422</v>
      </c>
      <c r="R8" s="799">
        <v>43404</v>
      </c>
    </row>
    <row r="9" spans="1:18" x14ac:dyDescent="0.25">
      <c r="A9" t="s">
        <v>18</v>
      </c>
      <c r="B9" t="s">
        <v>19</v>
      </c>
      <c r="C9" t="s">
        <v>37</v>
      </c>
      <c r="D9" t="s">
        <v>37</v>
      </c>
      <c r="E9" t="s">
        <v>37</v>
      </c>
      <c r="F9" t="s">
        <v>38</v>
      </c>
      <c r="G9" s="485" t="s">
        <v>38</v>
      </c>
      <c r="H9" t="s">
        <v>22</v>
      </c>
      <c r="I9" s="485">
        <v>1</v>
      </c>
      <c r="J9" s="799">
        <f>VLOOKUP(E9,'[1]Canada Data'!F:O,9,FALSE)</f>
        <v>43344</v>
      </c>
      <c r="K9" s="799">
        <f>VLOOKUP(E9,'[1]Canada Data'!F:O,10,FALSE)</f>
        <v>43404</v>
      </c>
      <c r="L9" s="799">
        <f>VLOOKUP(E9,'[1]Canada Data'!F:O,6,FALSE)</f>
        <v>43405</v>
      </c>
      <c r="M9" s="799">
        <f>VLOOKUP(E9,'[1]Canada Data'!F:O,7,FALSE)</f>
        <v>43554</v>
      </c>
      <c r="N9" t="str">
        <f>VLOOKUP(E9,'[1]Canada Data'!F:V,16,FALSE)</f>
        <v>In progress</v>
      </c>
      <c r="O9" t="str">
        <f t="shared" si="0"/>
        <v>In progress</v>
      </c>
      <c r="P9" s="799">
        <f t="shared" si="1"/>
        <v>43554</v>
      </c>
      <c r="Q9" s="799">
        <v>43404</v>
      </c>
      <c r="R9" s="799">
        <v>43464</v>
      </c>
    </row>
    <row r="10" spans="1:18" x14ac:dyDescent="0.25">
      <c r="A10" t="s">
        <v>18</v>
      </c>
      <c r="B10" t="s">
        <v>39</v>
      </c>
      <c r="C10" t="s">
        <v>40</v>
      </c>
      <c r="D10" t="s">
        <v>41</v>
      </c>
      <c r="E10" t="s">
        <v>40</v>
      </c>
      <c r="F10" t="s">
        <v>40</v>
      </c>
      <c r="G10" s="485" t="s">
        <v>42</v>
      </c>
      <c r="H10" t="s">
        <v>30</v>
      </c>
      <c r="I10" s="485">
        <v>50</v>
      </c>
      <c r="J10" s="799">
        <f>VLOOKUP(E10,'[1]Canada Data'!F:O,9,FALSE)</f>
        <v>43465</v>
      </c>
      <c r="K10" s="799">
        <f>VLOOKUP(E10,'[1]Canada Data'!F:O,10,FALSE)</f>
        <v>43496</v>
      </c>
      <c r="L10" s="799">
        <f>VLOOKUP(E10,'[1]Canada Data'!F:O,6,FALSE)</f>
        <v>43497</v>
      </c>
      <c r="M10" s="799">
        <f>VLOOKUP(E10,'[1]Canada Data'!F:O,7,FALSE)</f>
        <v>43555</v>
      </c>
      <c r="N10" t="str">
        <f>VLOOKUP(E10,'[1]Canada Data'!F:V,16,FALSE)</f>
        <v>Not started</v>
      </c>
      <c r="O10" t="str">
        <f t="shared" si="0"/>
        <v>Not started</v>
      </c>
      <c r="P10" s="799">
        <f t="shared" si="1"/>
        <v>43555</v>
      </c>
      <c r="Q10" s="799">
        <v>43555</v>
      </c>
      <c r="R10" s="799">
        <v>43555</v>
      </c>
    </row>
    <row r="11" spans="1:18" x14ac:dyDescent="0.25">
      <c r="A11" t="s">
        <v>141</v>
      </c>
      <c r="B11" t="s">
        <v>39</v>
      </c>
      <c r="C11" s="831" t="s">
        <v>240</v>
      </c>
      <c r="E11" s="831" t="s">
        <v>241</v>
      </c>
      <c r="F11" s="831" t="s">
        <v>240</v>
      </c>
      <c r="G11" s="831" t="s">
        <v>39</v>
      </c>
      <c r="I11" s="485">
        <v>1</v>
      </c>
      <c r="J11" s="799">
        <f>VLOOKUP(E11,'[1]US Data'!F:I,3,FALSE)</f>
        <v>43101</v>
      </c>
      <c r="K11" s="799">
        <f>VLOOKUP(E11,'[1]US Data'!F:I,4,FALSE)</f>
        <v>43159</v>
      </c>
      <c r="L11" s="799">
        <f>VLOOKUP(E11,'[1]US Data'!F:W,12,FALSE)</f>
        <v>43528</v>
      </c>
      <c r="M11" s="799">
        <f>VLOOKUP(E11,'[1]US Data'!F:W,13,FALSE)</f>
        <v>43542</v>
      </c>
      <c r="N11" t="str">
        <f>VLOOKUP(E11,'[1]US Data'!F:W,18,FALSE)</f>
        <v>Not Started</v>
      </c>
      <c r="O11" t="str">
        <f t="shared" si="0"/>
        <v>Not Started</v>
      </c>
      <c r="P11" s="799">
        <f t="shared" si="1"/>
        <v>43542</v>
      </c>
      <c r="Q11" s="799">
        <v>43554</v>
      </c>
      <c r="R11" s="799">
        <v>43542</v>
      </c>
    </row>
    <row r="12" spans="1:18" x14ac:dyDescent="0.25">
      <c r="A12" t="s">
        <v>141</v>
      </c>
      <c r="B12" s="828" t="s">
        <v>142</v>
      </c>
      <c r="C12" s="831" t="s">
        <v>202</v>
      </c>
      <c r="E12" s="831" t="s">
        <v>202</v>
      </c>
      <c r="F12" s="831" t="s">
        <v>202</v>
      </c>
      <c r="G12" s="831" t="s">
        <v>145</v>
      </c>
      <c r="I12" s="485">
        <v>1</v>
      </c>
      <c r="J12" s="799" t="str">
        <f>VLOOKUP(E12,'[1]US Data'!F:I,3,FALSE)</f>
        <v>n/a</v>
      </c>
      <c r="K12" s="799" t="str">
        <f>VLOOKUP(E12,'[1]US Data'!F:I,4,FALSE)</f>
        <v>n/a</v>
      </c>
      <c r="L12" s="799">
        <f>VLOOKUP(E12,'[1]US Data'!F:W,12,FALSE)</f>
        <v>0</v>
      </c>
      <c r="M12" s="799">
        <f>VLOOKUP(E12,'[1]US Data'!F:W,13,FALSE)</f>
        <v>0</v>
      </c>
      <c r="N12" t="str">
        <f>VLOOKUP(E12,'[1]US Data'!F:W,18,FALSE)</f>
        <v>Not Scheduled</v>
      </c>
      <c r="O12" t="str">
        <f t="shared" si="0"/>
        <v>Not Started</v>
      </c>
      <c r="P12" s="799">
        <f t="shared" si="1"/>
        <v>43544</v>
      </c>
      <c r="Q12" s="799">
        <v>43544</v>
      </c>
      <c r="R12" s="799">
        <v>43544</v>
      </c>
    </row>
    <row r="13" spans="1:18" x14ac:dyDescent="0.25">
      <c r="A13" t="s">
        <v>141</v>
      </c>
      <c r="B13" t="s">
        <v>39</v>
      </c>
      <c r="C13" s="831" t="s">
        <v>235</v>
      </c>
      <c r="E13" s="831" t="s">
        <v>236</v>
      </c>
      <c r="F13" s="831" t="s">
        <v>235</v>
      </c>
      <c r="G13" s="831" t="s">
        <v>237</v>
      </c>
      <c r="I13" s="485">
        <v>1</v>
      </c>
      <c r="J13" s="799">
        <f>VLOOKUP(E13,'[1]US Data'!F:I,3,FALSE)</f>
        <v>43101</v>
      </c>
      <c r="K13" s="799">
        <f>VLOOKUP(E13,'[1]US Data'!F:I,4,FALSE)</f>
        <v>43159</v>
      </c>
      <c r="L13" s="799">
        <f>VLOOKUP(E13,'[1]US Data'!F:W,12,FALSE)</f>
        <v>43528</v>
      </c>
      <c r="M13" s="799">
        <f>VLOOKUP(E13,'[1]US Data'!F:W,13,FALSE)</f>
        <v>43542</v>
      </c>
      <c r="N13" t="str">
        <f>VLOOKUP(E13,'[1]US Data'!F:W,18,FALSE)</f>
        <v>Not Started</v>
      </c>
      <c r="O13" t="str">
        <f t="shared" si="0"/>
        <v>Not Started</v>
      </c>
      <c r="P13" s="799">
        <f t="shared" si="1"/>
        <v>43542</v>
      </c>
      <c r="Q13" s="799">
        <v>43554</v>
      </c>
      <c r="R13" s="799">
        <v>43542</v>
      </c>
    </row>
    <row r="14" spans="1:18" x14ac:dyDescent="0.25">
      <c r="A14" t="s">
        <v>141</v>
      </c>
      <c r="B14" t="s">
        <v>39</v>
      </c>
      <c r="C14" s="831" t="s">
        <v>235</v>
      </c>
      <c r="E14" s="831" t="s">
        <v>238</v>
      </c>
      <c r="F14" s="831" t="s">
        <v>235</v>
      </c>
      <c r="G14" s="831" t="s">
        <v>237</v>
      </c>
      <c r="I14" s="485">
        <v>1</v>
      </c>
      <c r="J14" s="799">
        <f>VLOOKUP(E14,'[1]US Data'!F:I,3,FALSE)</f>
        <v>43101</v>
      </c>
      <c r="K14" s="799">
        <f>VLOOKUP(E14,'[1]US Data'!F:I,4,FALSE)</f>
        <v>43159</v>
      </c>
      <c r="L14" s="799">
        <f>VLOOKUP(E14,'[1]US Data'!F:W,12,FALSE)</f>
        <v>43528</v>
      </c>
      <c r="M14" s="799">
        <f>VLOOKUP(E14,'[1]US Data'!F:W,13,FALSE)</f>
        <v>43542</v>
      </c>
      <c r="N14" t="str">
        <f>VLOOKUP(E14,'[1]US Data'!F:W,18,FALSE)</f>
        <v>Not Started</v>
      </c>
      <c r="O14" t="str">
        <f t="shared" si="0"/>
        <v>Not Started</v>
      </c>
      <c r="P14" s="799">
        <f t="shared" si="1"/>
        <v>43542</v>
      </c>
      <c r="Q14" s="799">
        <v>43554</v>
      </c>
      <c r="R14" s="799">
        <v>43542</v>
      </c>
    </row>
    <row r="15" spans="1:18" x14ac:dyDescent="0.25">
      <c r="A15" t="s">
        <v>141</v>
      </c>
      <c r="B15" t="s">
        <v>39</v>
      </c>
      <c r="C15" s="831" t="s">
        <v>235</v>
      </c>
      <c r="E15" s="831" t="s">
        <v>239</v>
      </c>
      <c r="F15" s="831" t="s">
        <v>235</v>
      </c>
      <c r="G15" s="831" t="s">
        <v>237</v>
      </c>
      <c r="I15" s="485">
        <v>1</v>
      </c>
      <c r="J15" s="799">
        <f>VLOOKUP(E15,'[1]US Data'!F:I,3,FALSE)</f>
        <v>43101</v>
      </c>
      <c r="K15" s="799">
        <f>VLOOKUP(E15,'[1]US Data'!F:I,4,FALSE)</f>
        <v>43159</v>
      </c>
      <c r="L15" s="799">
        <f>VLOOKUP(E15,'[1]US Data'!F:W,12,FALSE)</f>
        <v>43528</v>
      </c>
      <c r="M15" s="799">
        <f>VLOOKUP(E15,'[1]US Data'!F:W,13,FALSE)</f>
        <v>43542</v>
      </c>
      <c r="N15" t="str">
        <f>VLOOKUP(E15,'[1]US Data'!F:W,18,FALSE)</f>
        <v>Not Started</v>
      </c>
      <c r="O15" t="str">
        <f t="shared" si="0"/>
        <v>Not Started</v>
      </c>
      <c r="P15" s="799">
        <f t="shared" si="1"/>
        <v>43542</v>
      </c>
      <c r="Q15" s="799">
        <v>43554</v>
      </c>
      <c r="R15" s="799">
        <v>43542</v>
      </c>
    </row>
    <row r="16" spans="1:18" x14ac:dyDescent="0.25">
      <c r="A16" t="s">
        <v>43</v>
      </c>
      <c r="B16" t="s">
        <v>43</v>
      </c>
      <c r="C16" t="s">
        <v>44</v>
      </c>
      <c r="D16" t="s">
        <v>44</v>
      </c>
      <c r="E16" t="s">
        <v>44</v>
      </c>
      <c r="F16" t="s">
        <v>45</v>
      </c>
      <c r="G16" s="485" t="s">
        <v>46</v>
      </c>
      <c r="H16" t="s">
        <v>22</v>
      </c>
      <c r="I16" s="485">
        <v>1</v>
      </c>
      <c r="J16" s="799">
        <f>VLOOKUP(E16,'[1]Canada Data'!F:O,9,FALSE)</f>
        <v>43252</v>
      </c>
      <c r="K16" s="799">
        <f>VLOOKUP(E16,'[1]Canada Data'!F:O,10,FALSE)</f>
        <v>43342</v>
      </c>
      <c r="L16" s="799">
        <f>VLOOKUP(E16,'[1]Canada Data'!F:O,6,FALSE)</f>
        <v>43374</v>
      </c>
      <c r="M16" s="799">
        <f>VLOOKUP(E16,'[1]Canada Data'!F:O,7,FALSE)</f>
        <v>43465</v>
      </c>
      <c r="N16" t="str">
        <f>VLOOKUP(E16,'[1]Canada Data'!F:V,16,FALSE)</f>
        <v>In progress</v>
      </c>
      <c r="O16" t="str">
        <f t="shared" si="0"/>
        <v>In progress</v>
      </c>
      <c r="P16" s="799">
        <f t="shared" si="1"/>
        <v>43465</v>
      </c>
      <c r="Q16" s="799">
        <v>43404</v>
      </c>
      <c r="R16" s="799">
        <v>43404</v>
      </c>
    </row>
    <row r="17" spans="1:18" x14ac:dyDescent="0.25">
      <c r="A17" t="s">
        <v>141</v>
      </c>
      <c r="B17" t="s">
        <v>242</v>
      </c>
      <c r="C17" s="831" t="s">
        <v>243</v>
      </c>
      <c r="E17" s="831" t="s">
        <v>244</v>
      </c>
      <c r="F17" s="831" t="s">
        <v>243</v>
      </c>
      <c r="G17" s="831" t="s">
        <v>245</v>
      </c>
      <c r="I17" s="485">
        <v>1</v>
      </c>
      <c r="J17" s="799">
        <f>VLOOKUP(E17,'[1]US Data'!F:I,3,FALSE)</f>
        <v>43101</v>
      </c>
      <c r="K17" s="799">
        <f>VLOOKUP(E17,'[1]US Data'!F:I,4,FALSE)</f>
        <v>43159</v>
      </c>
      <c r="L17" s="799">
        <f>VLOOKUP(E17,'[1]US Data'!F:W,12,FALSE)</f>
        <v>43525</v>
      </c>
      <c r="M17" s="799">
        <f>VLOOKUP(E17,'[1]US Data'!F:W,13,FALSE)</f>
        <v>43554</v>
      </c>
      <c r="N17" t="str">
        <f>VLOOKUP(E17,'[1]US Data'!F:W,18,FALSE)</f>
        <v>Not Started</v>
      </c>
      <c r="O17" t="str">
        <f t="shared" si="0"/>
        <v>Not Started</v>
      </c>
      <c r="P17" s="799">
        <f t="shared" si="1"/>
        <v>43554</v>
      </c>
      <c r="Q17" s="799">
        <v>43554</v>
      </c>
      <c r="R17" s="799">
        <v>43544</v>
      </c>
    </row>
    <row r="18" spans="1:18" x14ac:dyDescent="0.25">
      <c r="A18" t="s">
        <v>18</v>
      </c>
      <c r="B18" t="s">
        <v>47</v>
      </c>
      <c r="C18" t="s">
        <v>48</v>
      </c>
      <c r="D18" t="s">
        <v>48</v>
      </c>
      <c r="E18" t="s">
        <v>48</v>
      </c>
      <c r="F18" t="s">
        <v>49</v>
      </c>
      <c r="G18" s="485" t="s">
        <v>50</v>
      </c>
      <c r="H18" t="s">
        <v>22</v>
      </c>
      <c r="I18" s="485">
        <v>1</v>
      </c>
      <c r="J18" s="799">
        <f>VLOOKUP(E18,'[1]Canada Data'!F:O,9,FALSE)</f>
        <v>43497</v>
      </c>
      <c r="K18" s="799">
        <f>VLOOKUP(E18,'[1]Canada Data'!F:O,10,FALSE)</f>
        <v>43524</v>
      </c>
      <c r="L18" s="799">
        <f>VLOOKUP(E18,'[1]Canada Data'!F:O,6,FALSE)</f>
        <v>43525</v>
      </c>
      <c r="M18" s="799">
        <f>VLOOKUP(E18,'[1]Canada Data'!F:O,7,FALSE)</f>
        <v>43555</v>
      </c>
      <c r="N18" t="str">
        <f>VLOOKUP(E18,'[1]Canada Data'!F:V,16,FALSE)</f>
        <v>Not started</v>
      </c>
      <c r="O18" t="str">
        <f t="shared" si="0"/>
        <v>Not started</v>
      </c>
      <c r="P18" s="799">
        <f t="shared" si="1"/>
        <v>43555</v>
      </c>
      <c r="Q18" s="799">
        <v>43555</v>
      </c>
      <c r="R18" s="799">
        <v>43555</v>
      </c>
    </row>
    <row r="19" spans="1:18" x14ac:dyDescent="0.25">
      <c r="A19" t="s">
        <v>18</v>
      </c>
      <c r="B19" t="s">
        <v>51</v>
      </c>
      <c r="C19" t="s">
        <v>52</v>
      </c>
      <c r="D19" t="s">
        <v>52</v>
      </c>
      <c r="E19" t="s">
        <v>52</v>
      </c>
      <c r="F19" t="s">
        <v>53</v>
      </c>
      <c r="G19" s="485" t="s">
        <v>54</v>
      </c>
      <c r="H19" t="s">
        <v>22</v>
      </c>
      <c r="I19" s="485">
        <v>1</v>
      </c>
      <c r="J19" s="799">
        <f>VLOOKUP(E19,'[1]Canada Data'!F:O,9,FALSE)</f>
        <v>43497</v>
      </c>
      <c r="K19" s="799">
        <f>VLOOKUP(E19,'[1]Canada Data'!F:O,10,FALSE)</f>
        <v>43524</v>
      </c>
      <c r="L19" s="799">
        <f>VLOOKUP(E19,'[1]Canada Data'!F:O,6,FALSE)</f>
        <v>43525</v>
      </c>
      <c r="M19" s="799">
        <f>VLOOKUP(E19,'[1]Canada Data'!F:O,7,FALSE)</f>
        <v>43555</v>
      </c>
      <c r="N19" t="str">
        <f>VLOOKUP(E19,'[1]Canada Data'!F:V,16,FALSE)</f>
        <v>Not started</v>
      </c>
      <c r="O19" t="str">
        <f t="shared" si="0"/>
        <v>Not started</v>
      </c>
      <c r="P19" s="799">
        <f t="shared" si="1"/>
        <v>43555</v>
      </c>
      <c r="Q19" s="799">
        <v>43555</v>
      </c>
      <c r="R19" s="799">
        <v>43555</v>
      </c>
    </row>
    <row r="20" spans="1:18" x14ac:dyDescent="0.25">
      <c r="A20" t="s">
        <v>141</v>
      </c>
      <c r="B20" s="828" t="s">
        <v>229</v>
      </c>
      <c r="C20" s="831" t="s">
        <v>53</v>
      </c>
      <c r="E20" s="831" t="s">
        <v>230</v>
      </c>
      <c r="F20" s="831" t="s">
        <v>53</v>
      </c>
      <c r="G20" s="831" t="s">
        <v>229</v>
      </c>
      <c r="I20" s="485">
        <v>1</v>
      </c>
      <c r="J20" s="799">
        <f>VLOOKUP(E20,'[1]US Data'!F:I,3,FALSE)</f>
        <v>43435</v>
      </c>
      <c r="K20" s="799">
        <f>VLOOKUP(E20,'[1]US Data'!F:I,4,FALSE)</f>
        <v>43131</v>
      </c>
      <c r="L20" s="833">
        <f>VLOOKUP(E20,'[1]US Data'!F:W,12,FALSE)</f>
        <v>43501</v>
      </c>
      <c r="M20" s="833">
        <f>VLOOKUP(E20,'[1]US Data'!F:W,13,FALSE)</f>
        <v>43510</v>
      </c>
      <c r="N20" t="str">
        <f>VLOOKUP(E20,'[1]US Data'!F:W,18,FALSE)</f>
        <v>Not Started</v>
      </c>
      <c r="O20" t="str">
        <f t="shared" si="0"/>
        <v>Not Started</v>
      </c>
      <c r="P20" s="799">
        <f t="shared" si="1"/>
        <v>43510</v>
      </c>
      <c r="Q20" s="799">
        <v>43554</v>
      </c>
      <c r="R20" s="799">
        <v>43510</v>
      </c>
    </row>
    <row r="21" spans="1:18" x14ac:dyDescent="0.25">
      <c r="A21" t="s">
        <v>23</v>
      </c>
      <c r="B21" t="s">
        <v>51</v>
      </c>
      <c r="C21" t="s">
        <v>59</v>
      </c>
      <c r="D21" t="s">
        <v>59</v>
      </c>
      <c r="E21" t="s">
        <v>59</v>
      </c>
      <c r="F21" t="s">
        <v>60</v>
      </c>
      <c r="G21" s="485" t="s">
        <v>61</v>
      </c>
      <c r="H21" t="s">
        <v>30</v>
      </c>
      <c r="I21" s="485">
        <v>1</v>
      </c>
      <c r="J21" s="799">
        <f>VLOOKUP(E21,'[1]Canada Data'!F:O,9,FALSE)</f>
        <v>43466</v>
      </c>
      <c r="K21" s="799">
        <f>VLOOKUP(E21,'[1]Canada Data'!F:O,10,FALSE)</f>
        <v>43496</v>
      </c>
      <c r="L21" s="799">
        <f>VLOOKUP(E21,'[1]Canada Data'!F:O,6,FALSE)</f>
        <v>43497</v>
      </c>
      <c r="M21" s="799">
        <f>VLOOKUP(E21,'[1]Canada Data'!F:O,7,FALSE)</f>
        <v>43524</v>
      </c>
      <c r="N21" t="str">
        <f>VLOOKUP(E21,'[1]Canada Data'!F:V,16,FALSE)</f>
        <v>Not started</v>
      </c>
      <c r="O21" t="str">
        <f t="shared" si="0"/>
        <v>Not started</v>
      </c>
      <c r="P21" s="799">
        <f t="shared" si="1"/>
        <v>43524</v>
      </c>
      <c r="Q21" s="799">
        <v>43524</v>
      </c>
      <c r="R21" s="799">
        <v>43524</v>
      </c>
    </row>
    <row r="22" spans="1:18" x14ac:dyDescent="0.25">
      <c r="A22" t="s">
        <v>141</v>
      </c>
      <c r="B22" s="828" t="s">
        <v>142</v>
      </c>
      <c r="C22" s="831" t="s">
        <v>64</v>
      </c>
      <c r="E22" s="831" t="s">
        <v>162</v>
      </c>
      <c r="F22" s="831" t="s">
        <v>64</v>
      </c>
      <c r="G22" s="831" t="s">
        <v>145</v>
      </c>
      <c r="I22" s="485">
        <v>1</v>
      </c>
      <c r="J22" s="799">
        <f>VLOOKUP(E22,'[1]US Data'!F:I,3,FALSE)</f>
        <v>43282</v>
      </c>
      <c r="K22" s="799" t="str">
        <f>VLOOKUP(E22,'[1]US Data'!F:I,4,FALSE)</f>
        <v>TBD</v>
      </c>
      <c r="L22" s="799">
        <f>VLOOKUP(E22,'[1]US Data'!F:W,12,FALSE)</f>
        <v>43402</v>
      </c>
      <c r="M22" s="799">
        <f>VLOOKUP(E22,'[1]US Data'!F:W,13,FALSE)</f>
        <v>43435</v>
      </c>
      <c r="N22" t="str">
        <f>VLOOKUP(E22,'[1]US Data'!F:W,18,FALSE)</f>
        <v>Not Started</v>
      </c>
      <c r="O22" t="str">
        <f t="shared" si="0"/>
        <v>Not Started</v>
      </c>
      <c r="P22" s="799">
        <f t="shared" si="1"/>
        <v>43435</v>
      </c>
      <c r="Q22" s="799">
        <v>43391</v>
      </c>
      <c r="R22" s="799">
        <v>43435</v>
      </c>
    </row>
    <row r="23" spans="1:18" x14ac:dyDescent="0.25">
      <c r="A23" t="s">
        <v>18</v>
      </c>
      <c r="B23" t="s">
        <v>62</v>
      </c>
      <c r="C23" t="s">
        <v>63</v>
      </c>
      <c r="D23" t="s">
        <v>63</v>
      </c>
      <c r="E23" t="s">
        <v>63</v>
      </c>
      <c r="F23" t="s">
        <v>64</v>
      </c>
      <c r="G23" s="485" t="s">
        <v>65</v>
      </c>
      <c r="H23" t="s">
        <v>66</v>
      </c>
      <c r="I23" s="485">
        <v>1</v>
      </c>
      <c r="J23" s="799">
        <f>VLOOKUP(E23,'[1]Canada Data'!F:O,9,FALSE)</f>
        <v>43252</v>
      </c>
      <c r="K23" s="799">
        <f>VLOOKUP(E23,'[1]Canada Data'!F:O,10,FALSE)</f>
        <v>43312</v>
      </c>
      <c r="L23" s="799">
        <f>VLOOKUP(E23,'[1]Canada Data'!F:O,6,FALSE)</f>
        <v>43313</v>
      </c>
      <c r="M23" s="799">
        <f>VLOOKUP(E23,'[1]Canada Data'!F:O,7,FALSE)</f>
        <v>43434</v>
      </c>
      <c r="N23" t="str">
        <f>VLOOKUP(E23,'[1]Canada Data'!F:V,16,FALSE)</f>
        <v>In progress</v>
      </c>
      <c r="O23" t="str">
        <f t="shared" si="0"/>
        <v>In progress</v>
      </c>
      <c r="P23" s="799">
        <f t="shared" si="1"/>
        <v>43434</v>
      </c>
      <c r="Q23" s="799">
        <v>43404</v>
      </c>
      <c r="R23" s="799">
        <v>43404</v>
      </c>
    </row>
    <row r="24" spans="1:18" x14ac:dyDescent="0.25">
      <c r="A24" t="s">
        <v>141</v>
      </c>
      <c r="B24" s="828" t="s">
        <v>142</v>
      </c>
      <c r="C24" s="831" t="s">
        <v>192</v>
      </c>
      <c r="E24" s="831" t="s">
        <v>193</v>
      </c>
      <c r="F24" s="831" t="s">
        <v>192</v>
      </c>
      <c r="G24" s="831" t="s">
        <v>145</v>
      </c>
      <c r="I24" s="485">
        <v>1</v>
      </c>
      <c r="J24" s="799">
        <f>VLOOKUP(E24,'[1]US Data'!F:I,3,FALSE)</f>
        <v>43344</v>
      </c>
      <c r="K24" s="799">
        <f>VLOOKUP(E24,'[1]US Data'!F:I,4,FALSE)</f>
        <v>43374</v>
      </c>
      <c r="L24" s="799">
        <f>VLOOKUP(E24,'[1]US Data'!F:W,12,FALSE)</f>
        <v>43376</v>
      </c>
      <c r="M24" s="799">
        <f>VLOOKUP(E24,'[1]US Data'!F:W,13,FALSE)</f>
        <v>43376</v>
      </c>
      <c r="N24" t="str">
        <f>VLOOKUP(E24,'[1]US Data'!F:W,18,FALSE)</f>
        <v>Completed</v>
      </c>
      <c r="O24" t="str">
        <f t="shared" si="0"/>
        <v>Completed</v>
      </c>
      <c r="P24" s="799">
        <f t="shared" si="1"/>
        <v>43376</v>
      </c>
      <c r="Q24" s="799">
        <v>43435</v>
      </c>
      <c r="R24" s="799">
        <v>43376</v>
      </c>
    </row>
    <row r="25" spans="1:18" x14ac:dyDescent="0.25">
      <c r="A25" t="s">
        <v>18</v>
      </c>
      <c r="B25" t="s">
        <v>62</v>
      </c>
      <c r="C25" t="s">
        <v>67</v>
      </c>
      <c r="D25" t="s">
        <v>67</v>
      </c>
      <c r="E25" t="s">
        <v>67</v>
      </c>
      <c r="F25" t="s">
        <v>68</v>
      </c>
      <c r="G25" s="485" t="s">
        <v>69</v>
      </c>
      <c r="H25" t="s">
        <v>66</v>
      </c>
      <c r="I25" s="485">
        <v>1</v>
      </c>
      <c r="J25" s="799">
        <f>VLOOKUP(E25,'[1]Canada Data'!F:O,9,FALSE)</f>
        <v>43252</v>
      </c>
      <c r="K25" s="799">
        <f>VLOOKUP(E25,'[1]Canada Data'!F:O,10,FALSE)</f>
        <v>43343</v>
      </c>
      <c r="L25" s="799">
        <f>VLOOKUP(E25,'[1]Canada Data'!F:O,6,FALSE)</f>
        <v>43344</v>
      </c>
      <c r="M25" s="799">
        <f>VLOOKUP(E25,'[1]Canada Data'!F:O,7,FALSE)</f>
        <v>43434</v>
      </c>
      <c r="N25" t="str">
        <f>VLOOKUP(E25,'[1]Canada Data'!F:V,16,FALSE)</f>
        <v>In progress</v>
      </c>
      <c r="O25" t="str">
        <f t="shared" si="0"/>
        <v>In progress</v>
      </c>
      <c r="P25" s="799">
        <f t="shared" si="1"/>
        <v>43434</v>
      </c>
      <c r="Q25" s="799">
        <v>43404</v>
      </c>
      <c r="R25" s="799">
        <v>43434</v>
      </c>
    </row>
    <row r="26" spans="1:18" x14ac:dyDescent="0.25">
      <c r="A26" t="s">
        <v>18</v>
      </c>
      <c r="B26" t="s">
        <v>19</v>
      </c>
      <c r="C26" t="s">
        <v>115</v>
      </c>
      <c r="D26" t="s">
        <v>116</v>
      </c>
      <c r="E26" t="s">
        <v>117</v>
      </c>
      <c r="F26" t="s">
        <v>117</v>
      </c>
      <c r="H26" t="s">
        <v>72</v>
      </c>
      <c r="I26" s="485">
        <v>1</v>
      </c>
      <c r="J26" s="799">
        <f>VLOOKUP(E26,'[1]Canada Data'!F:O,9,FALSE)</f>
        <v>43435</v>
      </c>
      <c r="K26" s="799">
        <f>VLOOKUP(E26,'[1]Canada Data'!F:O,10,FALSE)</f>
        <v>43465</v>
      </c>
      <c r="L26" s="799">
        <f>VLOOKUP(E26,'[1]Canada Data'!F:O,6,FALSE)</f>
        <v>43497</v>
      </c>
      <c r="M26" s="799">
        <f>VLOOKUP(E26,'[1]Canada Data'!F:O,7,FALSE)</f>
        <v>43552</v>
      </c>
      <c r="N26" t="str">
        <f>VLOOKUP(E26,'[1]Canada Data'!F:V,16,FALSE)</f>
        <v>Not started</v>
      </c>
      <c r="O26" t="str">
        <f t="shared" si="0"/>
        <v>Not started</v>
      </c>
      <c r="P26" s="799">
        <f t="shared" si="1"/>
        <v>43552</v>
      </c>
      <c r="Q26" s="799">
        <v>43465</v>
      </c>
      <c r="R26" s="799">
        <v>43524</v>
      </c>
    </row>
    <row r="27" spans="1:18" x14ac:dyDescent="0.25">
      <c r="A27" t="s">
        <v>141</v>
      </c>
      <c r="B27" s="828" t="s">
        <v>142</v>
      </c>
      <c r="C27" s="831" t="s">
        <v>163</v>
      </c>
      <c r="E27" s="831" t="s">
        <v>164</v>
      </c>
      <c r="F27" s="831" t="s">
        <v>163</v>
      </c>
      <c r="G27" s="831" t="s">
        <v>145</v>
      </c>
      <c r="I27" s="485">
        <v>1</v>
      </c>
      <c r="J27" s="799">
        <f>VLOOKUP(E27,'[1]US Data'!F:I,3,FALSE)</f>
        <v>43282</v>
      </c>
      <c r="K27" s="799" t="str">
        <f>VLOOKUP(E27,'[1]US Data'!F:I,4,FALSE)</f>
        <v>TBD</v>
      </c>
      <c r="L27" s="799">
        <f>VLOOKUP(E27,'[1]US Data'!F:W,12,FALSE)</f>
        <v>43402</v>
      </c>
      <c r="M27" s="799">
        <f>VLOOKUP(E27,'[1]US Data'!F:W,13,FALSE)</f>
        <v>43435</v>
      </c>
      <c r="N27" t="str">
        <f>VLOOKUP(E27,'[1]US Data'!F:W,18,FALSE)</f>
        <v>In Progress</v>
      </c>
      <c r="O27" t="str">
        <f t="shared" si="0"/>
        <v>In Progress</v>
      </c>
      <c r="P27" s="799">
        <f t="shared" si="1"/>
        <v>43435</v>
      </c>
      <c r="Q27" s="799">
        <v>43391</v>
      </c>
      <c r="R27" s="799">
        <v>43435</v>
      </c>
    </row>
    <row r="28" spans="1:18" x14ac:dyDescent="0.25">
      <c r="A28" t="s">
        <v>18</v>
      </c>
      <c r="B28" t="s">
        <v>19</v>
      </c>
      <c r="C28" t="s">
        <v>70</v>
      </c>
      <c r="D28" t="s">
        <v>70</v>
      </c>
      <c r="E28" t="s">
        <v>70</v>
      </c>
      <c r="F28" t="s">
        <v>70</v>
      </c>
      <c r="G28" s="485" t="s">
        <v>71</v>
      </c>
      <c r="H28" t="s">
        <v>72</v>
      </c>
      <c r="I28" s="485">
        <v>1</v>
      </c>
      <c r="J28" s="799">
        <f>VLOOKUP(E28,'[1]Canada Data'!F:O,9,FALSE)</f>
        <v>43435</v>
      </c>
      <c r="K28" s="799">
        <f>VLOOKUP(E28,'[1]Canada Data'!F:O,10,FALSE)</f>
        <v>43465</v>
      </c>
      <c r="L28" s="799">
        <f>VLOOKUP(E28,'[1]Canada Data'!F:O,6,FALSE)</f>
        <v>43497</v>
      </c>
      <c r="M28" s="799">
        <f>VLOOKUP(E28,'[1]Canada Data'!F:O,7,FALSE)</f>
        <v>43554</v>
      </c>
      <c r="N28" t="str">
        <f>VLOOKUP(E28,'[1]Canada Data'!F:V,16,FALSE)</f>
        <v>Not started</v>
      </c>
      <c r="O28" t="str">
        <f t="shared" si="0"/>
        <v>Not started</v>
      </c>
      <c r="P28" s="799">
        <f t="shared" si="1"/>
        <v>43554</v>
      </c>
      <c r="Q28" s="799">
        <v>43465</v>
      </c>
      <c r="R28" s="799">
        <v>43524</v>
      </c>
    </row>
    <row r="29" spans="1:18" x14ac:dyDescent="0.25">
      <c r="A29" t="s">
        <v>141</v>
      </c>
      <c r="B29" s="828" t="s">
        <v>203</v>
      </c>
      <c r="C29" s="831" t="s">
        <v>204</v>
      </c>
      <c r="E29" s="831" t="s">
        <v>205</v>
      </c>
      <c r="F29" s="831" t="s">
        <v>204</v>
      </c>
      <c r="G29" s="831" t="s">
        <v>206</v>
      </c>
      <c r="I29" s="485">
        <v>1</v>
      </c>
      <c r="J29" s="799">
        <f>VLOOKUP(E29,'[1]US Data'!F:I,3,FALSE)</f>
        <v>43282</v>
      </c>
      <c r="K29" s="799">
        <f>VLOOKUP(E29,'[1]US Data'!F:I,4,FALSE)</f>
        <v>43336</v>
      </c>
      <c r="L29" s="799">
        <f>VLOOKUP(E29,'[1]US Data'!F:W,12,FALSE)</f>
        <v>43339</v>
      </c>
      <c r="M29" s="799">
        <f>VLOOKUP(E29,'[1]US Data'!F:W,13,FALSE)</f>
        <v>43404</v>
      </c>
      <c r="N29" t="str">
        <f>VLOOKUP(E29,'[1]US Data'!F:W,18,FALSE)</f>
        <v>In Progress</v>
      </c>
      <c r="O29" t="str">
        <f t="shared" si="0"/>
        <v>In Progress</v>
      </c>
      <c r="P29" s="799">
        <f t="shared" si="1"/>
        <v>43404</v>
      </c>
      <c r="Q29" s="799">
        <v>43391</v>
      </c>
      <c r="R29" s="799">
        <v>43404</v>
      </c>
    </row>
    <row r="30" spans="1:18" x14ac:dyDescent="0.25">
      <c r="A30" t="s">
        <v>141</v>
      </c>
      <c r="B30" s="828" t="s">
        <v>203</v>
      </c>
      <c r="C30" s="832" t="s">
        <v>207</v>
      </c>
      <c r="E30" s="831" t="s">
        <v>208</v>
      </c>
      <c r="F30" s="832" t="s">
        <v>207</v>
      </c>
      <c r="G30" s="831" t="s">
        <v>206</v>
      </c>
      <c r="I30" s="485">
        <v>1</v>
      </c>
      <c r="J30" s="799">
        <f>VLOOKUP(E30,'[1]US Data'!F:I,3,FALSE)</f>
        <v>43327</v>
      </c>
      <c r="K30" s="799">
        <f>VLOOKUP(E30,'[1]US Data'!F:I,4,FALSE)</f>
        <v>43385</v>
      </c>
      <c r="L30" s="799">
        <f>VLOOKUP(E30,'[1]US Data'!F:W,12,FALSE)</f>
        <v>43396</v>
      </c>
      <c r="M30" s="799">
        <f>VLOOKUP(E30,'[1]US Data'!F:W,13,FALSE)</f>
        <v>43405</v>
      </c>
      <c r="N30" t="str">
        <f>VLOOKUP(E30,'[1]US Data'!F:W,18,FALSE)</f>
        <v>In Progress</v>
      </c>
      <c r="O30" t="str">
        <f t="shared" si="0"/>
        <v>In Progress</v>
      </c>
      <c r="P30" s="799">
        <f t="shared" si="1"/>
        <v>43405</v>
      </c>
      <c r="Q30" s="799">
        <v>43422</v>
      </c>
      <c r="R30" s="799">
        <v>43405</v>
      </c>
    </row>
    <row r="31" spans="1:18" x14ac:dyDescent="0.25">
      <c r="A31" t="s">
        <v>141</v>
      </c>
      <c r="B31" s="828" t="s">
        <v>203</v>
      </c>
      <c r="C31" s="831" t="s">
        <v>211</v>
      </c>
      <c r="E31" s="831" t="s">
        <v>212</v>
      </c>
      <c r="F31" s="831" t="s">
        <v>211</v>
      </c>
      <c r="G31" s="831" t="s">
        <v>206</v>
      </c>
      <c r="I31" s="485">
        <v>1</v>
      </c>
      <c r="J31" s="799">
        <f>VLOOKUP(E31,'[1]US Data'!F:I,3,FALSE)</f>
        <v>43374</v>
      </c>
      <c r="K31" s="799">
        <f>VLOOKUP(E31,'[1]US Data'!F:I,4,FALSE)</f>
        <v>43418</v>
      </c>
      <c r="L31" s="799">
        <f>VLOOKUP(E31,'[1]US Data'!F:W,12,FALSE)</f>
        <v>43419</v>
      </c>
      <c r="M31" s="799">
        <f>VLOOKUP(E31,'[1]US Data'!F:W,13,FALSE)</f>
        <v>43440</v>
      </c>
      <c r="N31" t="str">
        <f>VLOOKUP(E31,'[1]US Data'!F:W,18,FALSE)</f>
        <v>In Progress</v>
      </c>
      <c r="O31" t="str">
        <f t="shared" si="0"/>
        <v>In Progress</v>
      </c>
      <c r="P31" s="799">
        <f t="shared" si="1"/>
        <v>43440</v>
      </c>
      <c r="Q31" s="799">
        <v>43466</v>
      </c>
      <c r="R31" s="799">
        <v>43440</v>
      </c>
    </row>
    <row r="32" spans="1:18" x14ac:dyDescent="0.25">
      <c r="A32" t="s">
        <v>18</v>
      </c>
      <c r="B32" t="s">
        <v>19</v>
      </c>
      <c r="C32" t="s">
        <v>73</v>
      </c>
      <c r="D32" t="s">
        <v>73</v>
      </c>
      <c r="E32" t="s">
        <v>73</v>
      </c>
      <c r="F32" t="s">
        <v>74</v>
      </c>
      <c r="H32" t="s">
        <v>22</v>
      </c>
      <c r="I32" s="485">
        <v>1</v>
      </c>
      <c r="J32" s="799">
        <f>VLOOKUP(E32,'[1]Canada Data'!F:O,9,FALSE)</f>
        <v>43313</v>
      </c>
      <c r="K32" s="799">
        <f>VLOOKUP(E32,'[1]Canada Data'!F:O,10,FALSE)</f>
        <v>43343</v>
      </c>
      <c r="L32" s="799">
        <f>VLOOKUP(E32,'[1]Canada Data'!F:O,6,FALSE)</f>
        <v>43375</v>
      </c>
      <c r="M32" s="799">
        <f>VLOOKUP(E32,'[1]Canada Data'!F:O,7,FALSE)</f>
        <v>43554</v>
      </c>
      <c r="N32" t="str">
        <f>VLOOKUP(E32,'[1]Canada Data'!F:V,16,FALSE)</f>
        <v>In progress</v>
      </c>
      <c r="O32" t="str">
        <f t="shared" si="0"/>
        <v>In progress</v>
      </c>
      <c r="P32" s="799">
        <f t="shared" si="1"/>
        <v>43554</v>
      </c>
      <c r="Q32" s="799">
        <v>43403</v>
      </c>
      <c r="R32" s="799">
        <v>43403</v>
      </c>
    </row>
    <row r="33" spans="1:18" x14ac:dyDescent="0.25">
      <c r="A33" t="s">
        <v>18</v>
      </c>
      <c r="B33" t="s">
        <v>19</v>
      </c>
      <c r="C33" t="s">
        <v>75</v>
      </c>
      <c r="D33" t="s">
        <v>76</v>
      </c>
      <c r="E33" t="s">
        <v>77</v>
      </c>
      <c r="F33" t="s">
        <v>77</v>
      </c>
      <c r="G33" s="485" t="s">
        <v>78</v>
      </c>
      <c r="H33" t="s">
        <v>72</v>
      </c>
      <c r="I33" s="485">
        <v>1</v>
      </c>
      <c r="J33" s="799">
        <f>VLOOKUP(E33,'[1]Canada Data'!F:O,9,FALSE)</f>
        <v>43374</v>
      </c>
      <c r="K33" s="799">
        <f>VLOOKUP(E33,'[1]Canada Data'!F:O,10,FALSE)</f>
        <v>43388</v>
      </c>
      <c r="L33" s="799">
        <f>VLOOKUP(E33,'[1]Canada Data'!F:O,6,FALSE)</f>
        <v>43405</v>
      </c>
      <c r="M33" s="799">
        <f>VLOOKUP(E33,'[1]Canada Data'!F:O,7,FALSE)</f>
        <v>43464</v>
      </c>
      <c r="N33" t="str">
        <f>VLOOKUP(E33,'[1]Canada Data'!F:V,16,FALSE)</f>
        <v>In progress</v>
      </c>
      <c r="O33" t="str">
        <f t="shared" si="0"/>
        <v>In progress</v>
      </c>
      <c r="P33" s="799">
        <f t="shared" si="1"/>
        <v>43464</v>
      </c>
      <c r="Q33" s="799">
        <v>43403</v>
      </c>
      <c r="R33" s="799">
        <v>43464</v>
      </c>
    </row>
    <row r="34" spans="1:18" x14ac:dyDescent="0.25">
      <c r="A34" t="s">
        <v>18</v>
      </c>
      <c r="B34" t="s">
        <v>19</v>
      </c>
      <c r="C34" t="s">
        <v>79</v>
      </c>
      <c r="D34" t="s">
        <v>80</v>
      </c>
      <c r="E34" t="s">
        <v>77</v>
      </c>
      <c r="F34" t="s">
        <v>77</v>
      </c>
      <c r="G34" s="485" t="s">
        <v>81</v>
      </c>
      <c r="H34" t="s">
        <v>82</v>
      </c>
      <c r="I34" s="485">
        <v>1</v>
      </c>
      <c r="J34" s="799">
        <f>VLOOKUP(E34,'[1]Canada Data'!F:O,9,FALSE)</f>
        <v>43374</v>
      </c>
      <c r="K34" s="799">
        <f>VLOOKUP(E34,'[1]Canada Data'!F:O,10,FALSE)</f>
        <v>43388</v>
      </c>
      <c r="L34" s="799">
        <f>VLOOKUP(E34,'[1]Canada Data'!F:O,6,FALSE)</f>
        <v>43405</v>
      </c>
      <c r="M34" s="799">
        <f>VLOOKUP(E34,'[1]Canada Data'!F:O,7,FALSE)</f>
        <v>43464</v>
      </c>
      <c r="N34" t="str">
        <f>VLOOKUP(E34,'[1]Canada Data'!F:V,16,FALSE)</f>
        <v>In progress</v>
      </c>
      <c r="O34" t="str">
        <f t="shared" ref="O34:O65" si="2">IF(N34="Not Scheduled","Not Started",N34)</f>
        <v>In progress</v>
      </c>
      <c r="P34" s="799">
        <f t="shared" ref="P34:P65" si="3">IF(M34=0,43544, IF(M34="n/a",43372,M34))</f>
        <v>43464</v>
      </c>
      <c r="Q34" s="799">
        <v>43403</v>
      </c>
      <c r="R34" s="799">
        <v>43464</v>
      </c>
    </row>
    <row r="35" spans="1:18" x14ac:dyDescent="0.25">
      <c r="A35" t="s">
        <v>141</v>
      </c>
      <c r="B35" s="828" t="s">
        <v>142</v>
      </c>
      <c r="C35" s="831" t="s">
        <v>148</v>
      </c>
      <c r="E35" s="831" t="s">
        <v>149</v>
      </c>
      <c r="F35" s="831" t="s">
        <v>148</v>
      </c>
      <c r="G35" s="831" t="s">
        <v>145</v>
      </c>
      <c r="I35" s="485">
        <v>1</v>
      </c>
      <c r="J35" s="799">
        <f>VLOOKUP(E35,'[1]US Data'!F:I,3,FALSE)</f>
        <v>43282</v>
      </c>
      <c r="K35" s="799">
        <f>VLOOKUP(E35,'[1]US Data'!F:I,4,FALSE)</f>
        <v>43312</v>
      </c>
      <c r="L35" s="799">
        <f>VLOOKUP(E35,'[1]US Data'!F:W,12,FALSE)</f>
        <v>43355</v>
      </c>
      <c r="M35" s="799">
        <f>VLOOKUP(E35,'[1]US Data'!F:W,13,FALSE)</f>
        <v>43368</v>
      </c>
      <c r="N35" t="str">
        <f>VLOOKUP(E35,'[1]US Data'!F:W,18,FALSE)</f>
        <v>Completed</v>
      </c>
      <c r="O35" t="str">
        <f t="shared" si="2"/>
        <v>Completed</v>
      </c>
      <c r="P35" s="799">
        <f t="shared" si="3"/>
        <v>43368</v>
      </c>
      <c r="Q35" s="799">
        <v>43343</v>
      </c>
      <c r="R35" s="799">
        <v>43368</v>
      </c>
    </row>
    <row r="36" spans="1:18" x14ac:dyDescent="0.25">
      <c r="A36" t="s">
        <v>18</v>
      </c>
      <c r="B36" t="s">
        <v>19</v>
      </c>
      <c r="C36" t="s">
        <v>83</v>
      </c>
      <c r="D36" t="s">
        <v>83</v>
      </c>
      <c r="E36" t="s">
        <v>83</v>
      </c>
      <c r="F36" t="s">
        <v>83</v>
      </c>
      <c r="G36" s="485" t="s">
        <v>84</v>
      </c>
      <c r="H36" t="s">
        <v>22</v>
      </c>
      <c r="I36" s="485">
        <v>1</v>
      </c>
      <c r="J36" s="799">
        <f>VLOOKUP(E36,'[1]Canada Data'!F:O,9,FALSE)</f>
        <v>43282</v>
      </c>
      <c r="K36" s="799">
        <f>VLOOKUP(E36,'[1]Canada Data'!F:O,10,FALSE)</f>
        <v>43312</v>
      </c>
      <c r="L36" s="799">
        <f>VLOOKUP(E36,'[1]Canada Data'!F:O,6,FALSE)</f>
        <v>43770</v>
      </c>
      <c r="M36" s="799">
        <f>VLOOKUP(E36,'[1]Canada Data'!F:O,7,FALSE)</f>
        <v>43464</v>
      </c>
      <c r="N36" t="str">
        <f>VLOOKUP(E36,'[1]Canada Data'!F:V,16,FALSE)</f>
        <v>In progress</v>
      </c>
      <c r="O36" t="str">
        <f t="shared" si="2"/>
        <v>In progress</v>
      </c>
      <c r="P36" s="799">
        <f t="shared" si="3"/>
        <v>43464</v>
      </c>
      <c r="Q36" s="799">
        <v>43342</v>
      </c>
      <c r="R36" s="799">
        <v>43373</v>
      </c>
    </row>
    <row r="37" spans="1:18" x14ac:dyDescent="0.25">
      <c r="A37" t="s">
        <v>18</v>
      </c>
      <c r="B37" t="s">
        <v>19</v>
      </c>
      <c r="C37" t="s">
        <v>85</v>
      </c>
      <c r="D37" t="s">
        <v>85</v>
      </c>
      <c r="E37" t="s">
        <v>85</v>
      </c>
      <c r="F37" t="s">
        <v>85</v>
      </c>
      <c r="G37" s="485" t="s">
        <v>86</v>
      </c>
      <c r="H37" t="s">
        <v>72</v>
      </c>
      <c r="I37" s="485">
        <v>1</v>
      </c>
      <c r="J37" s="799">
        <f>VLOOKUP(E37,'[1]Canada Data'!F:O,9,FALSE)</f>
        <v>43344</v>
      </c>
      <c r="K37" s="799">
        <f>VLOOKUP(E37,'[1]Canada Data'!F:O,10,FALSE)</f>
        <v>43373</v>
      </c>
      <c r="L37" s="799">
        <f>VLOOKUP(E37,'[1]Canada Data'!F:O,6,FALSE)</f>
        <v>43374</v>
      </c>
      <c r="M37" s="799">
        <f>VLOOKUP(E37,'[1]Canada Data'!F:O,7,FALSE)</f>
        <v>43464</v>
      </c>
      <c r="N37" t="str">
        <f>VLOOKUP(E37,'[1]Canada Data'!F:V,16,FALSE)</f>
        <v>In progress</v>
      </c>
      <c r="O37" t="str">
        <f t="shared" si="2"/>
        <v>In progress</v>
      </c>
      <c r="P37" s="799">
        <f t="shared" si="3"/>
        <v>43464</v>
      </c>
      <c r="Q37" s="799">
        <v>43404</v>
      </c>
      <c r="R37" s="799">
        <v>43404</v>
      </c>
    </row>
    <row r="38" spans="1:18" x14ac:dyDescent="0.25">
      <c r="A38" t="s">
        <v>18</v>
      </c>
      <c r="B38" t="s">
        <v>19</v>
      </c>
      <c r="C38" t="s">
        <v>90</v>
      </c>
      <c r="D38" t="s">
        <v>91</v>
      </c>
      <c r="E38" t="s">
        <v>92</v>
      </c>
      <c r="F38" t="s">
        <v>92</v>
      </c>
      <c r="G38" s="485" t="s">
        <v>93</v>
      </c>
      <c r="H38" t="s">
        <v>72</v>
      </c>
      <c r="I38" s="485">
        <v>1</v>
      </c>
      <c r="J38" s="799">
        <f>VLOOKUP(E38,'[1]Canada Data'!F:O,9,FALSE)</f>
        <v>43313</v>
      </c>
      <c r="K38" s="799">
        <f>VLOOKUP(E38,'[1]Canada Data'!F:O,10,FALSE)</f>
        <v>43342</v>
      </c>
      <c r="L38" s="799">
        <f>VLOOKUP(E38,'[1]Canada Data'!F:O,6,FALSE)</f>
        <v>43383</v>
      </c>
      <c r="M38" s="799">
        <f>VLOOKUP(E38,'[1]Canada Data'!F:O,7,FALSE)</f>
        <v>43464</v>
      </c>
      <c r="N38" t="str">
        <f>VLOOKUP(E38,'[1]Canada Data'!F:V,16,FALSE)</f>
        <v>In progress</v>
      </c>
      <c r="O38" t="str">
        <f t="shared" si="2"/>
        <v>In progress</v>
      </c>
      <c r="P38" s="799">
        <f t="shared" si="3"/>
        <v>43464</v>
      </c>
      <c r="Q38" s="799">
        <v>43373</v>
      </c>
      <c r="R38" s="799">
        <v>43434</v>
      </c>
    </row>
    <row r="39" spans="1:18" x14ac:dyDescent="0.25">
      <c r="A39" t="s">
        <v>18</v>
      </c>
      <c r="B39" t="s">
        <v>19</v>
      </c>
      <c r="C39" t="s">
        <v>94</v>
      </c>
      <c r="D39" t="s">
        <v>94</v>
      </c>
      <c r="E39" t="s">
        <v>94</v>
      </c>
      <c r="F39" t="s">
        <v>95</v>
      </c>
      <c r="G39" s="485" t="s">
        <v>95</v>
      </c>
      <c r="H39" t="s">
        <v>22</v>
      </c>
      <c r="I39" s="485">
        <v>1</v>
      </c>
      <c r="J39" s="799">
        <f>VLOOKUP(E39,'[1]Canada Data'!F:O,9,FALSE)</f>
        <v>43313</v>
      </c>
      <c r="K39" s="799">
        <f>VLOOKUP(E39,'[1]Canada Data'!F:O,10,FALSE)</f>
        <v>43373</v>
      </c>
      <c r="L39" s="799">
        <f>VLOOKUP(E39,'[1]Canada Data'!F:O,6,FALSE)</f>
        <v>43466</v>
      </c>
      <c r="M39" s="799">
        <f>VLOOKUP(E39,'[1]Canada Data'!F:O,7,FALSE)</f>
        <v>43554</v>
      </c>
      <c r="N39" t="str">
        <f>VLOOKUP(E39,'[1]Canada Data'!F:V,16,FALSE)</f>
        <v>Not started</v>
      </c>
      <c r="O39" t="str">
        <f t="shared" si="2"/>
        <v>Not started</v>
      </c>
      <c r="P39" s="799">
        <f t="shared" si="3"/>
        <v>43554</v>
      </c>
      <c r="Q39" s="799">
        <v>43373</v>
      </c>
      <c r="R39" s="799">
        <v>43465</v>
      </c>
    </row>
    <row r="40" spans="1:18" x14ac:dyDescent="0.25">
      <c r="A40" t="s">
        <v>18</v>
      </c>
      <c r="B40" t="s">
        <v>19</v>
      </c>
      <c r="C40" t="s">
        <v>55</v>
      </c>
      <c r="D40" t="s">
        <v>56</v>
      </c>
      <c r="E40" t="s">
        <v>57</v>
      </c>
      <c r="F40" t="s">
        <v>57</v>
      </c>
      <c r="G40" s="485" t="s">
        <v>58</v>
      </c>
      <c r="H40" t="s">
        <v>22</v>
      </c>
      <c r="I40" s="485">
        <v>1</v>
      </c>
      <c r="J40" s="799">
        <f>VLOOKUP(E40,'[1]Canada Data'!F:O,9,FALSE)</f>
        <v>43405</v>
      </c>
      <c r="K40" s="799">
        <f>VLOOKUP(E40,'[1]Canada Data'!F:O,10,FALSE)</f>
        <v>43434</v>
      </c>
      <c r="L40" s="799">
        <f>VLOOKUP(E40,'[1]Canada Data'!F:O,6,FALSE)</f>
        <v>43405</v>
      </c>
      <c r="M40" s="799">
        <f>VLOOKUP(E40,'[1]Canada Data'!F:O,7,FALSE)</f>
        <v>43464</v>
      </c>
      <c r="N40" t="str">
        <f>VLOOKUP(E40,'[1]Canada Data'!F:V,16,FALSE)</f>
        <v>In progress</v>
      </c>
      <c r="O40" t="str">
        <f t="shared" si="2"/>
        <v>In progress</v>
      </c>
      <c r="P40" s="799">
        <f t="shared" si="3"/>
        <v>43464</v>
      </c>
      <c r="Q40" s="799">
        <v>43496</v>
      </c>
      <c r="R40" s="799">
        <v>43434</v>
      </c>
    </row>
    <row r="41" spans="1:18" x14ac:dyDescent="0.25">
      <c r="A41" t="s">
        <v>18</v>
      </c>
      <c r="B41" t="s">
        <v>19</v>
      </c>
      <c r="C41" t="s">
        <v>87</v>
      </c>
      <c r="D41" t="s">
        <v>88</v>
      </c>
      <c r="E41" t="s">
        <v>57</v>
      </c>
      <c r="F41" t="s">
        <v>57</v>
      </c>
      <c r="G41" s="485" t="s">
        <v>89</v>
      </c>
      <c r="H41" t="s">
        <v>72</v>
      </c>
      <c r="I41" s="485">
        <v>1</v>
      </c>
      <c r="J41" s="799">
        <f>VLOOKUP(E41,'[1]Canada Data'!F:O,9,FALSE)</f>
        <v>43405</v>
      </c>
      <c r="K41" s="799">
        <f>VLOOKUP(E41,'[1]Canada Data'!F:O,10,FALSE)</f>
        <v>43434</v>
      </c>
      <c r="L41" s="799">
        <f>VLOOKUP(E41,'[1]Canada Data'!F:O,6,FALSE)</f>
        <v>43405</v>
      </c>
      <c r="M41" s="799">
        <f>VLOOKUP(E41,'[1]Canada Data'!F:O,7,FALSE)</f>
        <v>43464</v>
      </c>
      <c r="N41" t="str">
        <f>VLOOKUP(E41,'[1]Canada Data'!F:V,16,FALSE)</f>
        <v>In progress</v>
      </c>
      <c r="O41" t="str">
        <f t="shared" si="2"/>
        <v>In progress</v>
      </c>
      <c r="P41" s="799">
        <f t="shared" si="3"/>
        <v>43464</v>
      </c>
      <c r="Q41" s="799">
        <v>43496</v>
      </c>
      <c r="R41" s="799">
        <v>43434</v>
      </c>
    </row>
    <row r="42" spans="1:18" x14ac:dyDescent="0.25">
      <c r="A42" t="s">
        <v>18</v>
      </c>
      <c r="B42" t="s">
        <v>19</v>
      </c>
      <c r="C42" t="s">
        <v>96</v>
      </c>
      <c r="D42" t="s">
        <v>57</v>
      </c>
      <c r="E42" t="s">
        <v>57</v>
      </c>
      <c r="F42" t="s">
        <v>57</v>
      </c>
      <c r="G42" s="485" t="s">
        <v>97</v>
      </c>
      <c r="H42" t="s">
        <v>22</v>
      </c>
      <c r="I42" s="485">
        <v>1</v>
      </c>
      <c r="J42" s="799">
        <f>VLOOKUP(E42,'[1]Canada Data'!F:O,9,FALSE)</f>
        <v>43405</v>
      </c>
      <c r="K42" s="799">
        <f>VLOOKUP(E42,'[1]Canada Data'!F:O,10,FALSE)</f>
        <v>43434</v>
      </c>
      <c r="L42" s="799">
        <f>VLOOKUP(E42,'[1]Canada Data'!F:O,6,FALSE)</f>
        <v>43405</v>
      </c>
      <c r="M42" s="799">
        <f>VLOOKUP(E42,'[1]Canada Data'!F:O,7,FALSE)</f>
        <v>43464</v>
      </c>
      <c r="N42" t="str">
        <f>VLOOKUP(E42,'[1]Canada Data'!F:V,16,FALSE)</f>
        <v>In progress</v>
      </c>
      <c r="O42" t="str">
        <f t="shared" si="2"/>
        <v>In progress</v>
      </c>
      <c r="P42" s="799">
        <f t="shared" si="3"/>
        <v>43464</v>
      </c>
      <c r="Q42" s="799">
        <v>43496</v>
      </c>
      <c r="R42" s="799">
        <v>43434</v>
      </c>
    </row>
    <row r="43" spans="1:18" x14ac:dyDescent="0.25">
      <c r="A43" t="s">
        <v>43</v>
      </c>
      <c r="B43" t="s">
        <v>43</v>
      </c>
      <c r="C43" t="s">
        <v>98</v>
      </c>
      <c r="D43" t="s">
        <v>98</v>
      </c>
      <c r="E43" t="s">
        <v>98</v>
      </c>
      <c r="F43" t="s">
        <v>99</v>
      </c>
      <c r="G43" s="485" t="s">
        <v>100</v>
      </c>
      <c r="H43" t="s">
        <v>22</v>
      </c>
      <c r="I43" s="485">
        <v>1</v>
      </c>
      <c r="J43" s="799">
        <f>VLOOKUP(E43,'[1]Canada Data'!F:O,9,FALSE)</f>
        <v>43405</v>
      </c>
      <c r="K43" s="799">
        <f>VLOOKUP(E43,'[1]Canada Data'!F:O,10,FALSE)</f>
        <v>43434</v>
      </c>
      <c r="L43" s="799">
        <f>VLOOKUP(E43,'[1]Canada Data'!F:O,6,FALSE)</f>
        <v>43435</v>
      </c>
      <c r="M43" s="799">
        <f>VLOOKUP(E43,'[1]Canada Data'!F:O,7,FALSE)</f>
        <v>43465</v>
      </c>
      <c r="N43" t="str">
        <f>VLOOKUP(E43,'[1]Canada Data'!F:V,16,FALSE)</f>
        <v>In progress</v>
      </c>
      <c r="O43" t="str">
        <f t="shared" si="2"/>
        <v>In progress</v>
      </c>
      <c r="P43" s="799">
        <f t="shared" si="3"/>
        <v>43465</v>
      </c>
      <c r="Q43" s="799">
        <v>43465</v>
      </c>
      <c r="R43" s="799">
        <v>43465</v>
      </c>
    </row>
    <row r="44" spans="1:18" x14ac:dyDescent="0.25">
      <c r="A44" t="s">
        <v>43</v>
      </c>
      <c r="B44" t="s">
        <v>43</v>
      </c>
      <c r="C44" t="s">
        <v>101</v>
      </c>
      <c r="D44" t="s">
        <v>101</v>
      </c>
      <c r="E44" t="s">
        <v>101</v>
      </c>
      <c r="F44" t="s">
        <v>102</v>
      </c>
      <c r="G44" s="485" t="s">
        <v>103</v>
      </c>
      <c r="H44" t="s">
        <v>22</v>
      </c>
      <c r="I44" s="485">
        <v>1</v>
      </c>
      <c r="J44" s="799">
        <f>VLOOKUP(E44,'[1]Canada Data'!F:O,9,FALSE)</f>
        <v>43374</v>
      </c>
      <c r="K44" s="799">
        <f>VLOOKUP(E44,'[1]Canada Data'!F:O,10,FALSE)</f>
        <v>43404</v>
      </c>
      <c r="L44" s="799">
        <f>VLOOKUP(E44,'[1]Canada Data'!F:O,6,FALSE)</f>
        <v>43435</v>
      </c>
      <c r="M44" s="799">
        <f>VLOOKUP(E44,'[1]Canada Data'!F:O,7,FALSE)</f>
        <v>43465</v>
      </c>
      <c r="N44" t="str">
        <f>VLOOKUP(E44,'[1]Canada Data'!F:V,16,FALSE)</f>
        <v>In progress</v>
      </c>
      <c r="O44" t="str">
        <f t="shared" si="2"/>
        <v>In progress</v>
      </c>
      <c r="P44" s="799">
        <f t="shared" si="3"/>
        <v>43465</v>
      </c>
      <c r="Q44" s="799">
        <v>43465</v>
      </c>
      <c r="R44" s="799">
        <v>43465</v>
      </c>
    </row>
    <row r="45" spans="1:18" x14ac:dyDescent="0.25">
      <c r="A45" t="s">
        <v>43</v>
      </c>
      <c r="B45" t="s">
        <v>43</v>
      </c>
      <c r="C45" t="s">
        <v>104</v>
      </c>
      <c r="D45" t="s">
        <v>104</v>
      </c>
      <c r="E45" t="s">
        <v>104</v>
      </c>
      <c r="F45" t="s">
        <v>102</v>
      </c>
      <c r="G45" s="485" t="s">
        <v>105</v>
      </c>
      <c r="H45" t="s">
        <v>22</v>
      </c>
      <c r="I45" s="485">
        <v>1</v>
      </c>
      <c r="J45" s="799">
        <f>VLOOKUP(E45,'[1]Canada Data'!F:O,9,FALSE)</f>
        <v>43374</v>
      </c>
      <c r="K45" s="799">
        <f>VLOOKUP(E45,'[1]Canada Data'!F:O,10,FALSE)</f>
        <v>43404</v>
      </c>
      <c r="L45" s="799">
        <f>VLOOKUP(E45,'[1]Canada Data'!F:O,6,FALSE)</f>
        <v>43435</v>
      </c>
      <c r="M45" s="799">
        <f>VLOOKUP(E45,'[1]Canada Data'!F:O,7,FALSE)</f>
        <v>43465</v>
      </c>
      <c r="N45" t="str">
        <f>VLOOKUP(E45,'[1]Canada Data'!F:V,16,FALSE)</f>
        <v>In progress</v>
      </c>
      <c r="O45" t="str">
        <f t="shared" si="2"/>
        <v>In progress</v>
      </c>
      <c r="P45" s="799">
        <f t="shared" si="3"/>
        <v>43465</v>
      </c>
      <c r="Q45" s="799">
        <v>43465</v>
      </c>
      <c r="R45" s="799">
        <v>43465</v>
      </c>
    </row>
    <row r="46" spans="1:18" x14ac:dyDescent="0.25">
      <c r="A46" t="s">
        <v>18</v>
      </c>
      <c r="B46" t="s">
        <v>62</v>
      </c>
      <c r="C46" t="s">
        <v>106</v>
      </c>
      <c r="D46" t="s">
        <v>106</v>
      </c>
      <c r="E46" t="s">
        <v>106</v>
      </c>
      <c r="F46" t="s">
        <v>107</v>
      </c>
      <c r="G46" s="485" t="s">
        <v>108</v>
      </c>
      <c r="H46" t="s">
        <v>22</v>
      </c>
      <c r="I46" s="485">
        <v>1</v>
      </c>
      <c r="J46" s="799">
        <f>VLOOKUP(E46,'[1]Canada Data'!F:O,9,FALSE)</f>
        <v>43374</v>
      </c>
      <c r="K46" s="799">
        <f>VLOOKUP(E46,'[1]Canada Data'!F:O,10,FALSE)</f>
        <v>43403</v>
      </c>
      <c r="L46" s="799">
        <f>VLOOKUP(E46,'[1]Canada Data'!F:O,6,FALSE)</f>
        <v>43405</v>
      </c>
      <c r="M46" s="799">
        <f>VLOOKUP(E46,'[1]Canada Data'!F:O,7,FALSE)</f>
        <v>43464</v>
      </c>
      <c r="N46" t="str">
        <f>VLOOKUP(E46,'[1]Canada Data'!F:V,16,FALSE)</f>
        <v>Not started</v>
      </c>
      <c r="O46" t="str">
        <f t="shared" si="2"/>
        <v>Not started</v>
      </c>
      <c r="P46" s="799">
        <f t="shared" si="3"/>
        <v>43464</v>
      </c>
      <c r="Q46" s="799">
        <v>43434</v>
      </c>
      <c r="R46" s="799">
        <v>43434</v>
      </c>
    </row>
    <row r="47" spans="1:18" x14ac:dyDescent="0.25">
      <c r="A47" t="s">
        <v>141</v>
      </c>
      <c r="B47" s="828" t="s">
        <v>142</v>
      </c>
      <c r="C47" s="831" t="s">
        <v>165</v>
      </c>
      <c r="E47" s="831" t="s">
        <v>166</v>
      </c>
      <c r="F47" s="831" t="s">
        <v>165</v>
      </c>
      <c r="G47" s="831" t="s">
        <v>145</v>
      </c>
      <c r="I47" s="485">
        <v>1</v>
      </c>
      <c r="J47" s="799">
        <f>VLOOKUP(E47,'[1]US Data'!F:I,3,FALSE)</f>
        <v>43333</v>
      </c>
      <c r="K47" s="799">
        <f>VLOOKUP(E47,'[1]US Data'!F:I,4,FALSE)</f>
        <v>43350</v>
      </c>
      <c r="L47" s="799">
        <f>VLOOKUP(E47,'[1]US Data'!F:W,12,FALSE)</f>
        <v>43354</v>
      </c>
      <c r="M47" s="799">
        <f>VLOOKUP(E47,'[1]US Data'!F:W,13,FALSE)</f>
        <v>43402</v>
      </c>
      <c r="N47" t="str">
        <f>VLOOKUP(E47,'[1]US Data'!F:W,18,FALSE)</f>
        <v>Completed</v>
      </c>
      <c r="O47" t="str">
        <f t="shared" si="2"/>
        <v>Completed</v>
      </c>
      <c r="P47" s="799">
        <f t="shared" si="3"/>
        <v>43402</v>
      </c>
      <c r="Q47" s="799">
        <v>43361</v>
      </c>
      <c r="R47" s="799">
        <v>43402</v>
      </c>
    </row>
    <row r="48" spans="1:18" x14ac:dyDescent="0.25">
      <c r="A48" t="s">
        <v>141</v>
      </c>
      <c r="B48" s="828" t="s">
        <v>142</v>
      </c>
      <c r="C48" s="831" t="s">
        <v>165</v>
      </c>
      <c r="E48" s="831" t="s">
        <v>167</v>
      </c>
      <c r="F48" s="831" t="s">
        <v>165</v>
      </c>
      <c r="G48" s="831" t="s">
        <v>145</v>
      </c>
      <c r="I48" s="485">
        <v>1</v>
      </c>
      <c r="J48" s="799">
        <f>VLOOKUP(E48,'[1]US Data'!F:I,3,FALSE)</f>
        <v>43333</v>
      </c>
      <c r="K48" s="799">
        <f>VLOOKUP(E48,'[1]US Data'!F:I,4,FALSE)</f>
        <v>43350</v>
      </c>
      <c r="L48" s="799">
        <f>VLOOKUP(E48,'[1]US Data'!F:W,12,FALSE)</f>
        <v>43354</v>
      </c>
      <c r="M48" s="799">
        <f>VLOOKUP(E48,'[1]US Data'!F:W,13,FALSE)</f>
        <v>43402</v>
      </c>
      <c r="N48" t="str">
        <f>VLOOKUP(E48,'[1]US Data'!F:W,18,FALSE)</f>
        <v>Completed</v>
      </c>
      <c r="O48" t="str">
        <f t="shared" si="2"/>
        <v>Completed</v>
      </c>
      <c r="P48" s="799">
        <f t="shared" si="3"/>
        <v>43402</v>
      </c>
      <c r="Q48" s="799">
        <v>43361</v>
      </c>
      <c r="R48" s="799">
        <v>43402</v>
      </c>
    </row>
    <row r="49" spans="1:18" x14ac:dyDescent="0.25">
      <c r="A49" t="s">
        <v>141</v>
      </c>
      <c r="B49" s="828" t="s">
        <v>142</v>
      </c>
      <c r="C49" s="831" t="s">
        <v>165</v>
      </c>
      <c r="E49" s="831" t="s">
        <v>168</v>
      </c>
      <c r="F49" s="831" t="s">
        <v>165</v>
      </c>
      <c r="G49" s="831" t="s">
        <v>145</v>
      </c>
      <c r="I49" s="485">
        <v>1</v>
      </c>
      <c r="J49" s="799">
        <f>VLOOKUP(E49,'[1]US Data'!F:I,3,FALSE)</f>
        <v>43333</v>
      </c>
      <c r="K49" s="799">
        <f>VLOOKUP(E49,'[1]US Data'!F:I,4,FALSE)</f>
        <v>43350</v>
      </c>
      <c r="L49" s="799">
        <f>VLOOKUP(E49,'[1]US Data'!F:W,12,FALSE)</f>
        <v>43354</v>
      </c>
      <c r="M49" s="799">
        <f>VLOOKUP(E49,'[1]US Data'!F:W,13,FALSE)</f>
        <v>43402</v>
      </c>
      <c r="N49" t="str">
        <f>VLOOKUP(E49,'[1]US Data'!F:W,18,FALSE)</f>
        <v>Completed</v>
      </c>
      <c r="O49" t="str">
        <f t="shared" si="2"/>
        <v>Completed</v>
      </c>
      <c r="P49" s="799">
        <f t="shared" si="3"/>
        <v>43402</v>
      </c>
      <c r="Q49" s="799">
        <v>43361</v>
      </c>
      <c r="R49" s="799">
        <v>43402</v>
      </c>
    </row>
    <row r="50" spans="1:18" x14ac:dyDescent="0.25">
      <c r="A50" t="s">
        <v>141</v>
      </c>
      <c r="B50" s="828" t="s">
        <v>142</v>
      </c>
      <c r="C50" s="831" t="s">
        <v>169</v>
      </c>
      <c r="E50" s="831" t="s">
        <v>170</v>
      </c>
      <c r="F50" s="831" t="s">
        <v>169</v>
      </c>
      <c r="G50" s="831" t="s">
        <v>145</v>
      </c>
      <c r="I50" s="485">
        <v>1</v>
      </c>
      <c r="J50" s="799">
        <f>VLOOKUP(E50,'[1]US Data'!F:I,3,FALSE)</f>
        <v>43355</v>
      </c>
      <c r="K50" s="799">
        <f>VLOOKUP(E50,'[1]US Data'!F:I,4,FALSE)</f>
        <v>43378</v>
      </c>
      <c r="L50" s="799">
        <f>VLOOKUP(E50,'[1]US Data'!F:W,12,FALSE)</f>
        <v>43381</v>
      </c>
      <c r="M50" s="799">
        <f>VLOOKUP(E50,'[1]US Data'!F:W,13,FALSE)</f>
        <v>43402</v>
      </c>
      <c r="N50" t="str">
        <f>VLOOKUP(E50,'[1]US Data'!F:W,18,FALSE)</f>
        <v>Completed</v>
      </c>
      <c r="O50" t="str">
        <f t="shared" si="2"/>
        <v>Completed</v>
      </c>
      <c r="P50" s="799">
        <f t="shared" si="3"/>
        <v>43402</v>
      </c>
      <c r="Q50" s="799">
        <v>43361</v>
      </c>
      <c r="R50" s="799">
        <v>43402</v>
      </c>
    </row>
    <row r="51" spans="1:18" x14ac:dyDescent="0.25">
      <c r="A51" t="s">
        <v>141</v>
      </c>
      <c r="B51" s="828" t="s">
        <v>142</v>
      </c>
      <c r="C51" s="831" t="s">
        <v>188</v>
      </c>
      <c r="E51" s="831" t="s">
        <v>189</v>
      </c>
      <c r="F51" s="831" t="s">
        <v>188</v>
      </c>
      <c r="G51" s="831" t="s">
        <v>145</v>
      </c>
      <c r="I51" s="485">
        <v>1</v>
      </c>
      <c r="J51" s="799">
        <f>VLOOKUP(E51,'[1]US Data'!F:I,3,FALSE)</f>
        <v>43399</v>
      </c>
      <c r="K51" s="799">
        <f>VLOOKUP(E51,'[1]US Data'!F:I,4,FALSE)</f>
        <v>43434</v>
      </c>
      <c r="L51" s="799">
        <f>VLOOKUP(E51,'[1]US Data'!F:W,12,FALSE)</f>
        <v>43437</v>
      </c>
      <c r="M51" s="799">
        <f>VLOOKUP(E51,'[1]US Data'!F:W,13,FALSE)</f>
        <v>43444</v>
      </c>
      <c r="N51" t="str">
        <f>VLOOKUP(E51,'[1]US Data'!F:W,18,FALSE)</f>
        <v>Not Started</v>
      </c>
      <c r="O51" t="str">
        <f t="shared" si="2"/>
        <v>Not Started</v>
      </c>
      <c r="P51" s="799">
        <f t="shared" si="3"/>
        <v>43444</v>
      </c>
      <c r="Q51" s="799">
        <v>43466</v>
      </c>
      <c r="R51" s="799">
        <v>43444</v>
      </c>
    </row>
    <row r="52" spans="1:18" x14ac:dyDescent="0.25">
      <c r="A52" t="s">
        <v>141</v>
      </c>
      <c r="B52" s="828" t="s">
        <v>142</v>
      </c>
      <c r="C52" s="831" t="s">
        <v>185</v>
      </c>
      <c r="E52" s="831" t="s">
        <v>186</v>
      </c>
      <c r="F52" s="831" t="s">
        <v>185</v>
      </c>
      <c r="G52" s="831" t="s">
        <v>145</v>
      </c>
      <c r="I52" s="485">
        <v>1</v>
      </c>
      <c r="J52" s="799">
        <f>VLOOKUP(E52,'[1]US Data'!F:I,3,FALSE)</f>
        <v>43333</v>
      </c>
      <c r="K52" s="799">
        <f>VLOOKUP(E52,'[1]US Data'!F:I,4,FALSE)</f>
        <v>43378</v>
      </c>
      <c r="L52" s="799">
        <f>VLOOKUP(E52,'[1]US Data'!F:W,12,FALSE)</f>
        <v>43383</v>
      </c>
      <c r="M52" s="799">
        <f>VLOOKUP(E52,'[1]US Data'!F:W,13,FALSE)</f>
        <v>43402</v>
      </c>
      <c r="N52" t="str">
        <f>VLOOKUP(E52,'[1]US Data'!F:W,18,FALSE)</f>
        <v>Completed</v>
      </c>
      <c r="O52" t="str">
        <f t="shared" si="2"/>
        <v>Completed</v>
      </c>
      <c r="P52" s="799">
        <f t="shared" si="3"/>
        <v>43402</v>
      </c>
      <c r="Q52" s="799">
        <v>43361</v>
      </c>
      <c r="R52" s="799">
        <v>43402</v>
      </c>
    </row>
    <row r="53" spans="1:18" x14ac:dyDescent="0.25">
      <c r="A53" t="s">
        <v>141</v>
      </c>
      <c r="B53" s="828" t="s">
        <v>142</v>
      </c>
      <c r="C53" s="831" t="s">
        <v>194</v>
      </c>
      <c r="E53" s="831" t="s">
        <v>195</v>
      </c>
      <c r="F53" s="831" t="s">
        <v>194</v>
      </c>
      <c r="G53" s="831" t="s">
        <v>145</v>
      </c>
      <c r="I53" s="485">
        <v>1</v>
      </c>
      <c r="J53" s="799">
        <f>VLOOKUP(E53,'[1]US Data'!F:I,3,FALSE)</f>
        <v>43344</v>
      </c>
      <c r="K53" s="799">
        <f>VLOOKUP(E53,'[1]US Data'!F:I,4,FALSE)</f>
        <v>43418</v>
      </c>
      <c r="L53" s="799">
        <f>VLOOKUP(E53,'[1]US Data'!F:W,12,FALSE)</f>
        <v>43419</v>
      </c>
      <c r="M53" s="799">
        <f>VLOOKUP(E53,'[1]US Data'!F:W,13,FALSE)</f>
        <v>43440</v>
      </c>
      <c r="N53" t="str">
        <f>VLOOKUP(E53,'[1]US Data'!F:W,18,FALSE)</f>
        <v>In Progress</v>
      </c>
      <c r="O53" t="str">
        <f t="shared" si="2"/>
        <v>In Progress</v>
      </c>
      <c r="P53" s="799">
        <f t="shared" si="3"/>
        <v>43440</v>
      </c>
      <c r="Q53" s="799">
        <v>43435</v>
      </c>
      <c r="R53" s="799">
        <v>43440</v>
      </c>
    </row>
    <row r="54" spans="1:18" x14ac:dyDescent="0.25">
      <c r="A54" t="s">
        <v>141</v>
      </c>
      <c r="B54" s="828" t="s">
        <v>142</v>
      </c>
      <c r="C54" s="831" t="s">
        <v>196</v>
      </c>
      <c r="E54" s="831" t="s">
        <v>197</v>
      </c>
      <c r="F54" s="831" t="s">
        <v>196</v>
      </c>
      <c r="G54" s="831" t="s">
        <v>145</v>
      </c>
      <c r="I54" s="485">
        <v>1</v>
      </c>
      <c r="J54" s="799">
        <f>VLOOKUP(E54,'[1]US Data'!F:I,3,FALSE)</f>
        <v>43344</v>
      </c>
      <c r="K54" s="799">
        <f>VLOOKUP(E54,'[1]US Data'!F:I,4,FALSE)</f>
        <v>43418</v>
      </c>
      <c r="L54" s="799">
        <f>VLOOKUP(E54,'[1]US Data'!F:W,12,FALSE)</f>
        <v>43419</v>
      </c>
      <c r="M54" s="799">
        <f>VLOOKUP(E54,'[1]US Data'!F:W,13,FALSE)</f>
        <v>43440</v>
      </c>
      <c r="N54" t="str">
        <f>VLOOKUP(E54,'[1]US Data'!F:W,18,FALSE)</f>
        <v>In Progress</v>
      </c>
      <c r="O54" t="str">
        <f t="shared" si="2"/>
        <v>In Progress</v>
      </c>
      <c r="P54" s="799">
        <f t="shared" si="3"/>
        <v>43440</v>
      </c>
      <c r="Q54" s="799">
        <v>43435</v>
      </c>
      <c r="R54" s="799">
        <v>43440</v>
      </c>
    </row>
    <row r="55" spans="1:18" x14ac:dyDescent="0.25">
      <c r="A55" t="s">
        <v>141</v>
      </c>
      <c r="B55" s="828" t="s">
        <v>142</v>
      </c>
      <c r="C55" s="831" t="s">
        <v>165</v>
      </c>
      <c r="E55" s="831" t="s">
        <v>171</v>
      </c>
      <c r="F55" s="831" t="s">
        <v>165</v>
      </c>
      <c r="G55" s="831" t="s">
        <v>145</v>
      </c>
      <c r="I55" s="485">
        <v>1</v>
      </c>
      <c r="J55" s="799">
        <f>VLOOKUP(E55,'[1]US Data'!F:I,3,FALSE)</f>
        <v>43355</v>
      </c>
      <c r="K55" s="799">
        <f>VLOOKUP(E55,'[1]US Data'!F:I,4,FALSE)</f>
        <v>43378</v>
      </c>
      <c r="L55" s="799">
        <f>VLOOKUP(E55,'[1]US Data'!F:W,12,FALSE)</f>
        <v>43383</v>
      </c>
      <c r="M55" s="799">
        <f>VLOOKUP(E55,'[1]US Data'!F:W,13,FALSE)</f>
        <v>43402</v>
      </c>
      <c r="N55" t="str">
        <f>VLOOKUP(E55,'[1]US Data'!F:W,18,FALSE)</f>
        <v>Completed</v>
      </c>
      <c r="O55" t="str">
        <f t="shared" si="2"/>
        <v>Completed</v>
      </c>
      <c r="P55" s="799">
        <f t="shared" si="3"/>
        <v>43402</v>
      </c>
      <c r="Q55" s="799">
        <v>43361</v>
      </c>
      <c r="R55" s="799">
        <v>43402</v>
      </c>
    </row>
    <row r="56" spans="1:18" x14ac:dyDescent="0.25">
      <c r="A56" t="s">
        <v>141</v>
      </c>
      <c r="B56" s="828" t="s">
        <v>142</v>
      </c>
      <c r="C56" s="831" t="s">
        <v>169</v>
      </c>
      <c r="E56" s="831" t="s">
        <v>172</v>
      </c>
      <c r="F56" s="831" t="s">
        <v>169</v>
      </c>
      <c r="G56" s="831" t="s">
        <v>145</v>
      </c>
      <c r="I56" s="485">
        <v>1</v>
      </c>
      <c r="J56" s="799">
        <f>VLOOKUP(E56,'[1]US Data'!F:I,3,FALSE)</f>
        <v>43355</v>
      </c>
      <c r="K56" s="799">
        <f>VLOOKUP(E56,'[1]US Data'!F:I,4,FALSE)</f>
        <v>43378</v>
      </c>
      <c r="L56" s="799">
        <f>VLOOKUP(E56,'[1]US Data'!F:W,12,FALSE)</f>
        <v>43381</v>
      </c>
      <c r="M56" s="799">
        <f>VLOOKUP(E56,'[1]US Data'!F:W,13,FALSE)</f>
        <v>43402</v>
      </c>
      <c r="N56" t="str">
        <f>VLOOKUP(E56,'[1]US Data'!F:W,18,FALSE)</f>
        <v>Completed</v>
      </c>
      <c r="O56" t="str">
        <f t="shared" si="2"/>
        <v>Completed</v>
      </c>
      <c r="P56" s="799">
        <f t="shared" si="3"/>
        <v>43402</v>
      </c>
      <c r="Q56" s="799">
        <v>43374</v>
      </c>
      <c r="R56" s="799">
        <v>43402</v>
      </c>
    </row>
    <row r="57" spans="1:18" x14ac:dyDescent="0.25">
      <c r="A57" t="s">
        <v>141</v>
      </c>
      <c r="B57" s="828" t="s">
        <v>142</v>
      </c>
      <c r="C57" s="831" t="s">
        <v>198</v>
      </c>
      <c r="E57" s="831" t="s">
        <v>199</v>
      </c>
      <c r="F57" s="831" t="s">
        <v>198</v>
      </c>
      <c r="G57" s="831" t="s">
        <v>145</v>
      </c>
      <c r="I57" s="485">
        <v>1</v>
      </c>
      <c r="J57" s="799">
        <f>VLOOKUP(E57,'[1]US Data'!F:I,3,FALSE)</f>
        <v>43327</v>
      </c>
      <c r="K57" s="799">
        <f>VLOOKUP(E57,'[1]US Data'!F:I,4,FALSE)</f>
        <v>43385</v>
      </c>
      <c r="L57" s="799">
        <f>VLOOKUP(E57,'[1]US Data'!F:W,12,FALSE)</f>
        <v>43388</v>
      </c>
      <c r="M57" s="799">
        <f>VLOOKUP(E57,'[1]US Data'!F:W,13,FALSE)</f>
        <v>43432</v>
      </c>
      <c r="N57" t="str">
        <f>VLOOKUP(E57,'[1]US Data'!F:W,18,FALSE)</f>
        <v>In Progress</v>
      </c>
      <c r="O57" t="str">
        <f t="shared" si="2"/>
        <v>In Progress</v>
      </c>
      <c r="P57" s="799">
        <f t="shared" si="3"/>
        <v>43432</v>
      </c>
      <c r="Q57" s="799">
        <v>43361</v>
      </c>
      <c r="R57" s="799">
        <v>43409</v>
      </c>
    </row>
    <row r="58" spans="1:18" x14ac:dyDescent="0.25">
      <c r="A58" t="s">
        <v>23</v>
      </c>
      <c r="B58" t="s">
        <v>51</v>
      </c>
      <c r="C58" t="s">
        <v>109</v>
      </c>
      <c r="D58" t="s">
        <v>109</v>
      </c>
      <c r="E58" t="s">
        <v>109</v>
      </c>
      <c r="F58" t="s">
        <v>110</v>
      </c>
      <c r="G58" s="485" t="s">
        <v>111</v>
      </c>
      <c r="H58" t="s">
        <v>30</v>
      </c>
      <c r="I58" s="485">
        <v>1</v>
      </c>
      <c r="J58" s="799">
        <f>VLOOKUP(E58,'[1]Canada Data'!F:O,9,FALSE)</f>
        <v>0</v>
      </c>
      <c r="K58" s="799">
        <f>VLOOKUP(E58,'[1]Canada Data'!F:O,10,FALSE)</f>
        <v>0</v>
      </c>
      <c r="L58" s="799">
        <f>VLOOKUP(E58,'[1]Canada Data'!F:O,6,FALSE)</f>
        <v>43313</v>
      </c>
      <c r="M58" s="799">
        <f>VLOOKUP(E58,'[1]Canada Data'!F:O,7,FALSE)</f>
        <v>43342</v>
      </c>
      <c r="N58" t="str">
        <f>VLOOKUP(E58,'[1]Canada Data'!F:V,16,FALSE)</f>
        <v>Completed</v>
      </c>
      <c r="O58" t="str">
        <f t="shared" si="2"/>
        <v>Completed</v>
      </c>
      <c r="P58" s="799">
        <f t="shared" si="3"/>
        <v>43342</v>
      </c>
      <c r="Q58" s="799">
        <v>43342</v>
      </c>
      <c r="R58" s="799">
        <v>43342</v>
      </c>
    </row>
    <row r="59" spans="1:18" x14ac:dyDescent="0.25">
      <c r="A59" t="s">
        <v>18</v>
      </c>
      <c r="B59" t="s">
        <v>19</v>
      </c>
      <c r="C59" t="s">
        <v>112</v>
      </c>
      <c r="D59" t="s">
        <v>112</v>
      </c>
      <c r="E59" t="s">
        <v>112</v>
      </c>
      <c r="F59" t="s">
        <v>113</v>
      </c>
      <c r="G59" s="485" t="s">
        <v>114</v>
      </c>
      <c r="H59" t="s">
        <v>72</v>
      </c>
      <c r="I59" s="485">
        <v>1</v>
      </c>
      <c r="J59" s="799">
        <f>VLOOKUP(E59,'[1]Canada Data'!F:O,9,FALSE)</f>
        <v>43405</v>
      </c>
      <c r="K59" s="799">
        <f>VLOOKUP(E59,'[1]Canada Data'!F:O,10,FALSE)</f>
        <v>43434</v>
      </c>
      <c r="L59" s="799">
        <f>VLOOKUP(E59,'[1]Canada Data'!F:O,6,FALSE)</f>
        <v>43497</v>
      </c>
      <c r="M59" s="799">
        <f>VLOOKUP(E59,'[1]Canada Data'!F:O,7,FALSE)</f>
        <v>43552</v>
      </c>
      <c r="N59" t="str">
        <f>VLOOKUP(E59,'[1]Canada Data'!F:V,16,FALSE)</f>
        <v>Not started</v>
      </c>
      <c r="O59" t="str">
        <f t="shared" si="2"/>
        <v>Not started</v>
      </c>
      <c r="P59" s="799">
        <f t="shared" si="3"/>
        <v>43552</v>
      </c>
      <c r="Q59" s="799">
        <v>43434</v>
      </c>
      <c r="R59" s="799">
        <v>43524</v>
      </c>
    </row>
    <row r="60" spans="1:18" x14ac:dyDescent="0.25">
      <c r="A60" t="s">
        <v>141</v>
      </c>
      <c r="B60" s="828" t="s">
        <v>142</v>
      </c>
      <c r="C60" s="831" t="s">
        <v>177</v>
      </c>
      <c r="E60" s="831" t="s">
        <v>178</v>
      </c>
      <c r="F60" s="831" t="s">
        <v>177</v>
      </c>
      <c r="G60" s="831" t="s">
        <v>145</v>
      </c>
      <c r="I60" s="485">
        <v>1</v>
      </c>
      <c r="J60" s="799">
        <f>VLOOKUP(E60,'[1]US Data'!F:I,3,FALSE)</f>
        <v>43358</v>
      </c>
      <c r="K60" s="799">
        <f>VLOOKUP(E60,'[1]US Data'!F:I,4,FALSE)</f>
        <v>43404</v>
      </c>
      <c r="L60" s="799" t="str">
        <f>VLOOKUP(E60,'[1]US Data'!F:W,12,FALSE)</f>
        <v>n/a</v>
      </c>
      <c r="M60" s="799" t="str">
        <f>VLOOKUP(E60,'[1]US Data'!F:W,13,FALSE)</f>
        <v>n/a</v>
      </c>
      <c r="N60" t="str">
        <f>VLOOKUP(E60,'[1]US Data'!F:W,18,FALSE)</f>
        <v>Completed</v>
      </c>
      <c r="O60" t="str">
        <f t="shared" si="2"/>
        <v>Completed</v>
      </c>
      <c r="P60" s="799">
        <f t="shared" si="3"/>
        <v>43372</v>
      </c>
      <c r="Q60" s="799">
        <v>43342</v>
      </c>
      <c r="R60" s="799">
        <v>43342</v>
      </c>
    </row>
    <row r="61" spans="1:18" x14ac:dyDescent="0.25">
      <c r="A61" t="s">
        <v>141</v>
      </c>
      <c r="B61" s="828" t="s">
        <v>142</v>
      </c>
      <c r="C61" s="831" t="s">
        <v>201</v>
      </c>
      <c r="E61" s="831" t="s">
        <v>201</v>
      </c>
      <c r="F61" s="831" t="s">
        <v>201</v>
      </c>
      <c r="G61" s="831" t="s">
        <v>145</v>
      </c>
      <c r="I61" s="485">
        <v>1</v>
      </c>
      <c r="J61" s="799" t="str">
        <f>VLOOKUP(E61,'[1]US Data'!F:I,3,FALSE)</f>
        <v>n/a</v>
      </c>
      <c r="K61" s="799" t="str">
        <f>VLOOKUP(E61,'[1]US Data'!F:I,4,FALSE)</f>
        <v>n/a</v>
      </c>
      <c r="L61" s="799">
        <f>VLOOKUP(E61,'[1]US Data'!F:W,12,FALSE)</f>
        <v>43489</v>
      </c>
      <c r="M61" s="799">
        <f>VLOOKUP(E61,'[1]US Data'!F:W,13,FALSE)</f>
        <v>43503</v>
      </c>
      <c r="N61" t="str">
        <f>VLOOKUP(E61,'[1]US Data'!F:W,18,FALSE)</f>
        <v>Not Started</v>
      </c>
      <c r="O61" t="str">
        <f t="shared" si="2"/>
        <v>Not Started</v>
      </c>
      <c r="P61" s="799">
        <f t="shared" si="3"/>
        <v>43503</v>
      </c>
      <c r="Q61" s="799">
        <v>43544</v>
      </c>
      <c r="R61" s="799">
        <v>43544</v>
      </c>
    </row>
    <row r="62" spans="1:18" x14ac:dyDescent="0.25">
      <c r="A62" t="s">
        <v>141</v>
      </c>
      <c r="B62" s="828" t="s">
        <v>203</v>
      </c>
      <c r="C62" s="831" t="s">
        <v>213</v>
      </c>
      <c r="E62" s="831" t="s">
        <v>214</v>
      </c>
      <c r="F62" s="831" t="s">
        <v>213</v>
      </c>
      <c r="G62" s="831" t="s">
        <v>206</v>
      </c>
      <c r="I62" s="485">
        <v>1</v>
      </c>
      <c r="J62" s="799">
        <f>VLOOKUP(E62,'[1]US Data'!F:I,3,FALSE)</f>
        <v>43363</v>
      </c>
      <c r="K62" s="799">
        <f>VLOOKUP(E62,'[1]US Data'!F:I,4,FALSE)</f>
        <v>43374</v>
      </c>
      <c r="L62" s="799">
        <f>VLOOKUP(E62,'[1]US Data'!F:W,12,FALSE)</f>
        <v>43375</v>
      </c>
      <c r="M62" s="799">
        <f>VLOOKUP(E62,'[1]US Data'!F:W,13,FALSE)</f>
        <v>43375</v>
      </c>
      <c r="N62" t="str">
        <f>VLOOKUP(E62,'[1]US Data'!F:W,18,FALSE)</f>
        <v>Completed</v>
      </c>
      <c r="O62" t="str">
        <f t="shared" si="2"/>
        <v>Completed</v>
      </c>
      <c r="P62" s="799">
        <f t="shared" si="3"/>
        <v>43375</v>
      </c>
      <c r="Q62" s="799">
        <v>43466</v>
      </c>
      <c r="R62" s="799">
        <v>43375</v>
      </c>
    </row>
    <row r="63" spans="1:18" x14ac:dyDescent="0.25">
      <c r="A63" t="s">
        <v>141</v>
      </c>
      <c r="B63" s="828" t="s">
        <v>142</v>
      </c>
      <c r="C63" s="831" t="s">
        <v>200</v>
      </c>
      <c r="E63" s="831" t="s">
        <v>200</v>
      </c>
      <c r="F63" s="831" t="s">
        <v>200</v>
      </c>
      <c r="G63" s="831" t="s">
        <v>145</v>
      </c>
      <c r="I63" s="485">
        <v>1</v>
      </c>
      <c r="J63" s="799">
        <f>VLOOKUP(E63,'[1]US Data'!F:I,3,FALSE)</f>
        <v>43405</v>
      </c>
      <c r="K63" s="799">
        <f>VLOOKUP(E63,'[1]US Data'!F:I,4,FALSE)</f>
        <v>11628</v>
      </c>
      <c r="L63" s="799">
        <f>VLOOKUP(E63,'[1]US Data'!F:W,12,FALSE)</f>
        <v>43438</v>
      </c>
      <c r="M63" s="799">
        <f>VLOOKUP(E63,'[1]US Data'!F:W,13,FALSE)</f>
        <v>43447</v>
      </c>
      <c r="N63" t="str">
        <f>VLOOKUP(E63,'[1]US Data'!F:W,18,FALSE)</f>
        <v>Not Started</v>
      </c>
      <c r="O63" t="str">
        <f t="shared" si="2"/>
        <v>Not Started</v>
      </c>
      <c r="P63" s="799">
        <f t="shared" si="3"/>
        <v>43447</v>
      </c>
      <c r="Q63" s="799">
        <v>43447</v>
      </c>
      <c r="R63" s="799">
        <v>43447</v>
      </c>
    </row>
    <row r="64" spans="1:18" x14ac:dyDescent="0.25">
      <c r="A64" t="s">
        <v>141</v>
      </c>
      <c r="B64" s="828" t="s">
        <v>231</v>
      </c>
      <c r="C64" s="831" t="s">
        <v>232</v>
      </c>
      <c r="E64" s="831" t="s">
        <v>233</v>
      </c>
      <c r="F64" s="831" t="s">
        <v>232</v>
      </c>
      <c r="G64" s="831" t="s">
        <v>234</v>
      </c>
      <c r="I64" s="485">
        <v>1</v>
      </c>
      <c r="J64" s="799">
        <f>VLOOKUP(E64,'[1]US Data'!F:I,3,FALSE)</f>
        <v>0</v>
      </c>
      <c r="K64" s="799">
        <f>VLOOKUP(E64,'[1]US Data'!F:I,4,FALSE)</f>
        <v>0</v>
      </c>
      <c r="L64" s="799">
        <f>VLOOKUP(E64,'[1]US Data'!F:W,12,FALSE)</f>
        <v>43525</v>
      </c>
      <c r="M64" s="799">
        <f>VLOOKUP(E64,'[1]US Data'!F:W,13,FALSE)</f>
        <v>43554</v>
      </c>
      <c r="N64" t="str">
        <f>VLOOKUP(E64,'[1]US Data'!F:W,18,FALSE)</f>
        <v>Not Scheduled</v>
      </c>
      <c r="O64" t="str">
        <f t="shared" si="2"/>
        <v>Not Started</v>
      </c>
      <c r="P64" s="799">
        <f t="shared" si="3"/>
        <v>43554</v>
      </c>
      <c r="Q64" s="799">
        <v>43524</v>
      </c>
      <c r="R64" s="799">
        <v>43544</v>
      </c>
    </row>
    <row r="65" spans="1:18" x14ac:dyDescent="0.25">
      <c r="A65" t="s">
        <v>18</v>
      </c>
      <c r="B65" t="s">
        <v>19</v>
      </c>
      <c r="C65" t="s">
        <v>118</v>
      </c>
      <c r="D65" t="s">
        <v>119</v>
      </c>
      <c r="E65" t="s">
        <v>120</v>
      </c>
      <c r="F65" t="s">
        <v>74</v>
      </c>
      <c r="G65" s="485" t="s">
        <v>121</v>
      </c>
      <c r="H65" t="s">
        <v>72</v>
      </c>
      <c r="I65" s="485">
        <v>1</v>
      </c>
      <c r="J65" s="799">
        <f>VLOOKUP(E65,'[1]Canada Data'!F:O,9,FALSE)</f>
        <v>43405</v>
      </c>
      <c r="K65" s="799">
        <f>VLOOKUP(E65,'[1]Canada Data'!F:O,10,FALSE)</f>
        <v>43434</v>
      </c>
      <c r="L65" s="799">
        <f>VLOOKUP(E65,'[1]Canada Data'!F:O,6,FALSE)</f>
        <v>43497</v>
      </c>
      <c r="M65" s="799">
        <f>VLOOKUP(E65,'[1]Canada Data'!F:O,7,FALSE)</f>
        <v>43552</v>
      </c>
      <c r="N65" t="str">
        <f>VLOOKUP(E65,'[1]Canada Data'!F:V,16,FALSE)</f>
        <v>Not started</v>
      </c>
      <c r="O65" t="str">
        <f t="shared" si="2"/>
        <v>Not started</v>
      </c>
      <c r="P65" s="799">
        <f t="shared" si="3"/>
        <v>43552</v>
      </c>
      <c r="Q65" s="799">
        <v>43434</v>
      </c>
      <c r="R65" s="799">
        <v>43524</v>
      </c>
    </row>
    <row r="66" spans="1:18" x14ac:dyDescent="0.25">
      <c r="A66" t="s">
        <v>141</v>
      </c>
      <c r="B66" s="828" t="s">
        <v>203</v>
      </c>
      <c r="C66" s="831" t="s">
        <v>209</v>
      </c>
      <c r="E66" s="831" t="s">
        <v>210</v>
      </c>
      <c r="F66" s="831" t="s">
        <v>209</v>
      </c>
      <c r="G66" s="831" t="s">
        <v>206</v>
      </c>
      <c r="I66" s="485">
        <v>1</v>
      </c>
      <c r="J66" s="799">
        <f>VLOOKUP(E66,'[1]US Data'!F:I,3,FALSE)</f>
        <v>43405</v>
      </c>
      <c r="K66" s="799">
        <f>VLOOKUP(E66,'[1]US Data'!F:I,4,FALSE)</f>
        <v>43434</v>
      </c>
      <c r="L66" s="799">
        <f>VLOOKUP(E66,'[1]US Data'!F:W,12,FALSE)</f>
        <v>43423</v>
      </c>
      <c r="M66" s="799">
        <f>VLOOKUP(E66,'[1]US Data'!F:W,13,FALSE)</f>
        <v>43430</v>
      </c>
      <c r="N66" t="str">
        <f>VLOOKUP(E66,'[1]US Data'!F:W,18,FALSE)</f>
        <v>In Progress</v>
      </c>
      <c r="O66" t="str">
        <f t="shared" ref="O66:O97" si="4">IF(N66="Not Scheduled","Not Started",N66)</f>
        <v>In Progress</v>
      </c>
      <c r="P66" s="799">
        <f t="shared" ref="P66:P97" si="5">IF(M66=0,43544, IF(M66="n/a",43372,M66))</f>
        <v>43430</v>
      </c>
      <c r="Q66" s="799">
        <v>43483</v>
      </c>
      <c r="R66" s="799">
        <v>43430</v>
      </c>
    </row>
    <row r="67" spans="1:18" x14ac:dyDescent="0.25">
      <c r="A67" t="s">
        <v>141</v>
      </c>
      <c r="B67" s="828" t="s">
        <v>203</v>
      </c>
      <c r="C67" s="831" t="s">
        <v>218</v>
      </c>
      <c r="E67" s="831" t="s">
        <v>219</v>
      </c>
      <c r="F67" s="831" t="s">
        <v>218</v>
      </c>
      <c r="G67" s="831" t="s">
        <v>206</v>
      </c>
      <c r="I67" s="485">
        <v>1</v>
      </c>
      <c r="J67" s="799">
        <f>VLOOKUP(E67,'[1]US Data'!F:I,3,FALSE)</f>
        <v>43405</v>
      </c>
      <c r="K67" s="799">
        <f>VLOOKUP(E67,'[1]US Data'!F:I,4,FALSE)</f>
        <v>43434</v>
      </c>
      <c r="L67" s="799">
        <f>VLOOKUP(E67,'[1]US Data'!F:W,12,FALSE)</f>
        <v>43446</v>
      </c>
      <c r="M67" s="799">
        <f>VLOOKUP(E67,'[1]US Data'!F:W,13,FALSE)</f>
        <v>43453</v>
      </c>
      <c r="N67" t="str">
        <f>VLOOKUP(E67,'[1]US Data'!F:W,18,FALSE)</f>
        <v>Not Started</v>
      </c>
      <c r="O67" t="str">
        <f t="shared" si="4"/>
        <v>Not Started</v>
      </c>
      <c r="P67" s="799">
        <f t="shared" si="5"/>
        <v>43453</v>
      </c>
      <c r="Q67" s="799">
        <v>43483</v>
      </c>
      <c r="R67" s="799">
        <v>43453</v>
      </c>
    </row>
    <row r="68" spans="1:18" x14ac:dyDescent="0.25">
      <c r="A68" t="s">
        <v>141</v>
      </c>
      <c r="B68" s="828" t="s">
        <v>26</v>
      </c>
      <c r="C68" s="831" t="s">
        <v>95</v>
      </c>
      <c r="E68" s="831" t="s">
        <v>217</v>
      </c>
      <c r="F68" s="831" t="s">
        <v>95</v>
      </c>
      <c r="G68" s="831" t="s">
        <v>206</v>
      </c>
      <c r="I68" s="485">
        <v>1</v>
      </c>
      <c r="J68" s="799">
        <f>VLOOKUP(E68,'[1]US Data'!F:I,3,FALSE)</f>
        <v>43419</v>
      </c>
      <c r="K68" s="799">
        <f>VLOOKUP(E68,'[1]US Data'!F:I,4,FALSE)</f>
        <v>43115</v>
      </c>
      <c r="L68" s="799">
        <f>VLOOKUP(E68,'[1]US Data'!F:W,12,FALSE)</f>
        <v>43486</v>
      </c>
      <c r="M68" s="799">
        <f>VLOOKUP(E68,'[1]US Data'!F:W,13,FALSE)</f>
        <v>43493</v>
      </c>
      <c r="N68" t="str">
        <f>VLOOKUP(E68,'[1]US Data'!F:W,18,FALSE)</f>
        <v>Not Started</v>
      </c>
      <c r="O68" t="str">
        <f t="shared" si="4"/>
        <v>Not Started</v>
      </c>
      <c r="P68" s="799">
        <f t="shared" si="5"/>
        <v>43493</v>
      </c>
      <c r="Q68" s="799">
        <v>43483</v>
      </c>
      <c r="R68" s="799">
        <v>43493</v>
      </c>
    </row>
    <row r="69" spans="1:18" x14ac:dyDescent="0.25">
      <c r="A69" t="s">
        <v>141</v>
      </c>
      <c r="B69" s="828" t="s">
        <v>203</v>
      </c>
      <c r="C69" s="831" t="s">
        <v>215</v>
      </c>
      <c r="E69" s="831" t="s">
        <v>216</v>
      </c>
      <c r="F69" s="831" t="s">
        <v>215</v>
      </c>
      <c r="G69" s="831" t="s">
        <v>206</v>
      </c>
      <c r="I69" s="485">
        <v>1</v>
      </c>
      <c r="J69" s="799">
        <f>VLOOKUP(E69,'[1]US Data'!F:I,3,FALSE)</f>
        <v>43405</v>
      </c>
      <c r="K69" s="799">
        <f>VLOOKUP(E69,'[1]US Data'!F:I,4,FALSE)</f>
        <v>43434</v>
      </c>
      <c r="L69" s="799">
        <f>VLOOKUP(E69,'[1]US Data'!F:W,12,FALSE)</f>
        <v>43437</v>
      </c>
      <c r="M69" s="799">
        <f>VLOOKUP(E69,'[1]US Data'!F:W,13,FALSE)</f>
        <v>43444</v>
      </c>
      <c r="N69" t="str">
        <f>VLOOKUP(E69,'[1]US Data'!F:W,18,FALSE)</f>
        <v>Not Started</v>
      </c>
      <c r="O69" t="str">
        <f t="shared" si="4"/>
        <v>Not Started</v>
      </c>
      <c r="P69" s="799">
        <f t="shared" si="5"/>
        <v>43444</v>
      </c>
      <c r="Q69" s="799">
        <v>43483</v>
      </c>
      <c r="R69" s="799">
        <v>43444</v>
      </c>
    </row>
    <row r="70" spans="1:18" x14ac:dyDescent="0.25">
      <c r="A70" t="s">
        <v>141</v>
      </c>
      <c r="B70" s="828" t="s">
        <v>142</v>
      </c>
      <c r="C70" s="829" t="s">
        <v>143</v>
      </c>
      <c r="E70" s="491" t="s">
        <v>144</v>
      </c>
      <c r="F70" s="829" t="s">
        <v>143</v>
      </c>
      <c r="G70" s="830" t="s">
        <v>145</v>
      </c>
      <c r="I70" s="485">
        <v>1</v>
      </c>
      <c r="J70" s="799">
        <f>VLOOKUP(E70,'[1]US Data'!F:I,3,FALSE)</f>
        <v>43221</v>
      </c>
      <c r="K70" s="799">
        <f>VLOOKUP(E70,'[1]US Data'!F:I,4,FALSE)</f>
        <v>43281</v>
      </c>
      <c r="L70" s="799">
        <f>VLOOKUP(E70,'[1]US Data'!F:W,12,FALSE)</f>
        <v>43296</v>
      </c>
      <c r="M70" s="799">
        <f>VLOOKUP(E70,'[1]US Data'!F:W,13,FALSE)</f>
        <v>43327</v>
      </c>
      <c r="N70" t="str">
        <f>VLOOKUP(E70,'[1]US Data'!F:W,18,FALSE)</f>
        <v>Completed</v>
      </c>
      <c r="O70" t="str">
        <f t="shared" si="4"/>
        <v>Completed</v>
      </c>
      <c r="P70" s="799">
        <f t="shared" si="5"/>
        <v>43327</v>
      </c>
      <c r="Q70" s="799">
        <v>43312</v>
      </c>
      <c r="R70" s="799">
        <v>43327</v>
      </c>
    </row>
    <row r="71" spans="1:18" x14ac:dyDescent="0.25">
      <c r="A71" t="s">
        <v>141</v>
      </c>
      <c r="B71" s="828" t="s">
        <v>142</v>
      </c>
      <c r="C71" s="831" t="s">
        <v>143</v>
      </c>
      <c r="E71" s="831" t="s">
        <v>146</v>
      </c>
      <c r="F71" s="831" t="s">
        <v>143</v>
      </c>
      <c r="G71" s="831" t="s">
        <v>145</v>
      </c>
      <c r="I71" s="485">
        <v>1</v>
      </c>
      <c r="J71" s="799">
        <f>VLOOKUP(E71,'[1]US Data'!F:I,3,FALSE)</f>
        <v>43221</v>
      </c>
      <c r="K71" s="799">
        <f>VLOOKUP(E71,'[1]US Data'!F:I,4,FALSE)</f>
        <v>43281</v>
      </c>
      <c r="L71" s="799">
        <f>VLOOKUP(E71,'[1]US Data'!F:W,12,FALSE)</f>
        <v>43296</v>
      </c>
      <c r="M71" s="799">
        <f>VLOOKUP(E71,'[1]US Data'!F:W,13,FALSE)</f>
        <v>43327</v>
      </c>
      <c r="N71" t="str">
        <f>VLOOKUP(E71,'[1]US Data'!F:W,18,FALSE)</f>
        <v>Completed</v>
      </c>
      <c r="O71" t="str">
        <f t="shared" si="4"/>
        <v>Completed</v>
      </c>
      <c r="P71" s="799">
        <f t="shared" si="5"/>
        <v>43327</v>
      </c>
      <c r="Q71" s="799">
        <v>43312</v>
      </c>
      <c r="R71" s="799">
        <v>43327</v>
      </c>
    </row>
    <row r="72" spans="1:18" x14ac:dyDescent="0.25">
      <c r="A72" t="s">
        <v>141</v>
      </c>
      <c r="B72" s="828" t="s">
        <v>142</v>
      </c>
      <c r="C72" s="831" t="s">
        <v>143</v>
      </c>
      <c r="E72" s="831" t="s">
        <v>147</v>
      </c>
      <c r="F72" s="831" t="s">
        <v>143</v>
      </c>
      <c r="G72" s="831" t="s">
        <v>145</v>
      </c>
      <c r="I72" s="485">
        <v>1</v>
      </c>
      <c r="J72" s="799">
        <f>VLOOKUP(E72,'[1]US Data'!F:I,3,FALSE)</f>
        <v>43221</v>
      </c>
      <c r="K72" s="799">
        <f>VLOOKUP(E72,'[1]US Data'!F:I,4,FALSE)</f>
        <v>43281</v>
      </c>
      <c r="L72" s="799">
        <f>VLOOKUP(E72,'[1]US Data'!F:W,12,FALSE)</f>
        <v>43296</v>
      </c>
      <c r="M72" s="799">
        <f>VLOOKUP(E72,'[1]US Data'!F:W,13,FALSE)</f>
        <v>43327</v>
      </c>
      <c r="N72" t="str">
        <f>VLOOKUP(E72,'[1]US Data'!F:W,18,FALSE)</f>
        <v>Completed</v>
      </c>
      <c r="O72" t="str">
        <f t="shared" si="4"/>
        <v>Completed</v>
      </c>
      <c r="P72" s="799">
        <f t="shared" si="5"/>
        <v>43327</v>
      </c>
      <c r="Q72" s="799">
        <v>43312</v>
      </c>
      <c r="R72" s="799">
        <v>43327</v>
      </c>
    </row>
    <row r="73" spans="1:18" x14ac:dyDescent="0.25">
      <c r="A73" t="s">
        <v>141</v>
      </c>
      <c r="B73" s="828" t="s">
        <v>142</v>
      </c>
      <c r="C73" s="831" t="s">
        <v>187</v>
      </c>
      <c r="E73" s="831" t="s">
        <v>31</v>
      </c>
      <c r="F73" s="831" t="s">
        <v>187</v>
      </c>
      <c r="G73" s="831" t="s">
        <v>145</v>
      </c>
      <c r="I73" s="485">
        <v>1</v>
      </c>
      <c r="J73" s="799">
        <f>VLOOKUP(E73,'[1]US Data'!F:I,3,FALSE)</f>
        <v>43313</v>
      </c>
      <c r="K73" s="799">
        <f>VLOOKUP(E73,'[1]US Data'!F:I,4,FALSE)</f>
        <v>43331</v>
      </c>
      <c r="L73" s="799">
        <f>VLOOKUP(E73,'[1]US Data'!F:W,12,FALSE)</f>
        <v>43332</v>
      </c>
      <c r="M73" s="799">
        <f>VLOOKUP(E73,'[1]US Data'!F:W,13,FALSE)</f>
        <v>43362</v>
      </c>
      <c r="N73" t="str">
        <f>VLOOKUP(E73,'[1]US Data'!F:W,18,FALSE)</f>
        <v>Completed</v>
      </c>
      <c r="O73" t="str">
        <f t="shared" si="4"/>
        <v>Completed</v>
      </c>
      <c r="P73" s="799">
        <f t="shared" si="5"/>
        <v>43362</v>
      </c>
      <c r="Q73" s="799">
        <v>43466</v>
      </c>
      <c r="R73" s="799">
        <v>43362</v>
      </c>
    </row>
    <row r="74" spans="1:18" x14ac:dyDescent="0.25">
      <c r="A74" t="s">
        <v>141</v>
      </c>
      <c r="B74" s="828" t="s">
        <v>142</v>
      </c>
      <c r="C74" s="831" t="s">
        <v>175</v>
      </c>
      <c r="E74" s="831" t="s">
        <v>176</v>
      </c>
      <c r="F74" s="831" t="s">
        <v>175</v>
      </c>
      <c r="G74" s="831" t="s">
        <v>145</v>
      </c>
      <c r="I74" s="485">
        <v>1</v>
      </c>
      <c r="J74" s="799">
        <f>VLOOKUP(E74,'[1]US Data'!F:I,3,FALSE)</f>
        <v>43313</v>
      </c>
      <c r="K74" s="799">
        <f>VLOOKUP(E74,'[1]US Data'!F:I,4,FALSE)</f>
        <v>43331</v>
      </c>
      <c r="L74" s="799">
        <f>VLOOKUP(E74,'[1]US Data'!F:W,12,FALSE)</f>
        <v>43332</v>
      </c>
      <c r="M74" s="799">
        <f>VLOOKUP(E74,'[1]US Data'!F:W,13,FALSE)</f>
        <v>43362</v>
      </c>
      <c r="N74" t="str">
        <f>VLOOKUP(E74,'[1]US Data'!F:W,18,FALSE)</f>
        <v>Completed</v>
      </c>
      <c r="O74" t="str">
        <f t="shared" si="4"/>
        <v>Completed</v>
      </c>
      <c r="P74" s="799">
        <f t="shared" si="5"/>
        <v>43362</v>
      </c>
      <c r="Q74" s="799">
        <v>43374</v>
      </c>
      <c r="R74" s="799">
        <v>43362</v>
      </c>
    </row>
    <row r="75" spans="1:18" x14ac:dyDescent="0.25">
      <c r="A75" t="s">
        <v>141</v>
      </c>
      <c r="B75" s="828" t="s">
        <v>142</v>
      </c>
      <c r="C75" s="831" t="s">
        <v>173</v>
      </c>
      <c r="E75" s="831" t="s">
        <v>174</v>
      </c>
      <c r="F75" s="831" t="s">
        <v>173</v>
      </c>
      <c r="G75" s="831" t="s">
        <v>145</v>
      </c>
      <c r="I75" s="485">
        <v>1</v>
      </c>
      <c r="J75" s="799">
        <f>VLOOKUP(E75,'[1]US Data'!F:I,3,FALSE)</f>
        <v>43313</v>
      </c>
      <c r="K75" s="799">
        <f>VLOOKUP(E75,'[1]US Data'!F:I,4,FALSE)</f>
        <v>43331</v>
      </c>
      <c r="L75" s="799">
        <f>VLOOKUP(E75,'[1]US Data'!F:W,12,FALSE)</f>
        <v>43332</v>
      </c>
      <c r="M75" s="799">
        <f>VLOOKUP(E75,'[1]US Data'!F:W,13,FALSE)</f>
        <v>43362</v>
      </c>
      <c r="N75" t="str">
        <f>VLOOKUP(E75,'[1]US Data'!F:W,18,FALSE)</f>
        <v>Completed</v>
      </c>
      <c r="O75" t="str">
        <f t="shared" si="4"/>
        <v>Completed</v>
      </c>
      <c r="P75" s="799">
        <f t="shared" si="5"/>
        <v>43362</v>
      </c>
      <c r="Q75" s="799">
        <v>43374</v>
      </c>
      <c r="R75" s="799">
        <v>43362</v>
      </c>
    </row>
    <row r="76" spans="1:18" x14ac:dyDescent="0.25">
      <c r="A76" t="s">
        <v>141</v>
      </c>
      <c r="B76" s="828" t="s">
        <v>142</v>
      </c>
      <c r="C76" s="831" t="s">
        <v>183</v>
      </c>
      <c r="E76" s="831" t="s">
        <v>184</v>
      </c>
      <c r="F76" s="831" t="s">
        <v>183</v>
      </c>
      <c r="G76" s="831" t="s">
        <v>145</v>
      </c>
      <c r="I76" s="485">
        <v>1</v>
      </c>
      <c r="J76" s="799">
        <f>VLOOKUP(E76,'[1]US Data'!F:I,3,FALSE)</f>
        <v>43313</v>
      </c>
      <c r="K76" s="799">
        <f>VLOOKUP(E76,'[1]US Data'!F:I,4,FALSE)</f>
        <v>43373</v>
      </c>
      <c r="L76" s="799">
        <f>VLOOKUP(E76,'[1]US Data'!F:W,12,FALSE)</f>
        <v>43395</v>
      </c>
      <c r="M76" s="799">
        <f>VLOOKUP(E76,'[1]US Data'!F:W,13,FALSE)</f>
        <v>43403</v>
      </c>
      <c r="N76" t="str">
        <f>VLOOKUP(E76,'[1]US Data'!F:W,18,FALSE)</f>
        <v>Completed</v>
      </c>
      <c r="O76" t="str">
        <f t="shared" si="4"/>
        <v>Completed</v>
      </c>
      <c r="P76" s="799">
        <f t="shared" si="5"/>
        <v>43403</v>
      </c>
      <c r="Q76" s="799">
        <v>43405</v>
      </c>
      <c r="R76" s="799">
        <v>43403</v>
      </c>
    </row>
    <row r="77" spans="1:18" x14ac:dyDescent="0.25">
      <c r="A77" t="s">
        <v>141</v>
      </c>
      <c r="B77" s="828" t="s">
        <v>142</v>
      </c>
      <c r="C77" s="831" t="s">
        <v>160</v>
      </c>
      <c r="E77" s="831" t="s">
        <v>161</v>
      </c>
      <c r="F77" s="831" t="s">
        <v>160</v>
      </c>
      <c r="G77" s="831" t="s">
        <v>145</v>
      </c>
      <c r="I77" s="485">
        <v>1</v>
      </c>
      <c r="J77" s="799">
        <f>VLOOKUP(E77,'[1]US Data'!F:I,3,FALSE)</f>
        <v>43313</v>
      </c>
      <c r="K77" s="799">
        <f>VLOOKUP(E77,'[1]US Data'!F:I,4,FALSE)</f>
        <v>43348</v>
      </c>
      <c r="L77" s="799">
        <f>VLOOKUP(E77,'[1]US Data'!F:W,12,FALSE)</f>
        <v>43389</v>
      </c>
      <c r="M77" s="799">
        <f>VLOOKUP(E77,'[1]US Data'!F:W,13,FALSE)</f>
        <v>43391</v>
      </c>
      <c r="N77" t="str">
        <f>VLOOKUP(E77,'[1]US Data'!F:W,18,FALSE)</f>
        <v>Completed</v>
      </c>
      <c r="O77" t="str">
        <f t="shared" si="4"/>
        <v>Completed</v>
      </c>
      <c r="P77" s="799">
        <f t="shared" si="5"/>
        <v>43391</v>
      </c>
      <c r="Q77" s="799">
        <v>43361</v>
      </c>
      <c r="R77" s="799">
        <v>43391</v>
      </c>
    </row>
    <row r="78" spans="1:18" x14ac:dyDescent="0.25">
      <c r="A78" t="s">
        <v>141</v>
      </c>
      <c r="B78" s="828" t="s">
        <v>142</v>
      </c>
      <c r="C78" s="831" t="s">
        <v>181</v>
      </c>
      <c r="E78" s="831" t="s">
        <v>182</v>
      </c>
      <c r="F78" s="831" t="s">
        <v>181</v>
      </c>
      <c r="G78" s="831" t="s">
        <v>145</v>
      </c>
      <c r="I78" s="485">
        <v>1</v>
      </c>
      <c r="J78" s="799">
        <f>VLOOKUP(E78,'[1]US Data'!F:I,3,FALSE)</f>
        <v>43313</v>
      </c>
      <c r="K78" s="799">
        <f>VLOOKUP(E78,'[1]US Data'!F:I,4,FALSE)</f>
        <v>43331</v>
      </c>
      <c r="L78" s="799">
        <f>VLOOKUP(E78,'[1]US Data'!F:W,12,FALSE)</f>
        <v>43332</v>
      </c>
      <c r="M78" s="799">
        <f>VLOOKUP(E78,'[1]US Data'!F:W,13,FALSE)</f>
        <v>43362</v>
      </c>
      <c r="N78" t="str">
        <f>VLOOKUP(E78,'[1]US Data'!F:W,18,FALSE)</f>
        <v>Completed</v>
      </c>
      <c r="O78" t="str">
        <f t="shared" si="4"/>
        <v>Completed</v>
      </c>
      <c r="P78" s="799">
        <f t="shared" si="5"/>
        <v>43362</v>
      </c>
      <c r="Q78" s="799">
        <v>43361</v>
      </c>
      <c r="R78" s="799">
        <v>43362</v>
      </c>
    </row>
    <row r="79" spans="1:18" x14ac:dyDescent="0.25">
      <c r="A79" t="s">
        <v>141</v>
      </c>
      <c r="B79" s="828" t="s">
        <v>142</v>
      </c>
      <c r="C79" s="831" t="s">
        <v>190</v>
      </c>
      <c r="E79" s="831" t="s">
        <v>191</v>
      </c>
      <c r="F79" s="831" t="s">
        <v>190</v>
      </c>
      <c r="G79" s="831" t="s">
        <v>145</v>
      </c>
      <c r="I79" s="485">
        <v>1</v>
      </c>
      <c r="J79" s="799" t="str">
        <f>VLOOKUP(E79,'[1]US Data'!F:I,3,FALSE)</f>
        <v>n/a</v>
      </c>
      <c r="K79" s="799" t="str">
        <f>VLOOKUP(E79,'[1]US Data'!F:I,4,FALSE)</f>
        <v>n/a</v>
      </c>
      <c r="L79" s="799" t="str">
        <f>VLOOKUP(E79,'[1]US Data'!F:W,12,FALSE)</f>
        <v>n/a</v>
      </c>
      <c r="M79" s="799" t="str">
        <f>VLOOKUP(E79,'[1]US Data'!F:W,13,FALSE)</f>
        <v>n/a</v>
      </c>
      <c r="N79" t="str">
        <f>VLOOKUP(E79,'[1]US Data'!F:W,18,FALSE)</f>
        <v>Completed</v>
      </c>
      <c r="O79" t="str">
        <f t="shared" si="4"/>
        <v>Completed</v>
      </c>
      <c r="P79" s="799">
        <f t="shared" si="5"/>
        <v>43372</v>
      </c>
      <c r="Q79" s="799">
        <v>43342</v>
      </c>
      <c r="R79" s="799">
        <v>43342</v>
      </c>
    </row>
    <row r="80" spans="1:18" x14ac:dyDescent="0.25">
      <c r="A80" t="s">
        <v>141</v>
      </c>
      <c r="B80" s="828" t="s">
        <v>142</v>
      </c>
      <c r="C80" s="831" t="s">
        <v>156</v>
      </c>
      <c r="E80" s="831" t="s">
        <v>157</v>
      </c>
      <c r="F80" s="831" t="s">
        <v>156</v>
      </c>
      <c r="G80" s="831" t="s">
        <v>145</v>
      </c>
      <c r="I80" s="485">
        <v>1</v>
      </c>
      <c r="J80" s="799">
        <f>VLOOKUP(E80,'[1]US Data'!F:I,3,FALSE)</f>
        <v>43313</v>
      </c>
      <c r="K80" s="799">
        <f>VLOOKUP(E80,'[1]US Data'!F:I,4,FALSE)</f>
        <v>43360</v>
      </c>
      <c r="L80" s="799">
        <f>VLOOKUP(E80,'[1]US Data'!F:W,12,FALSE)</f>
        <v>43332</v>
      </c>
      <c r="M80" s="799">
        <f>VLOOKUP(E80,'[1]US Data'!F:W,13,FALSE)</f>
        <v>43360</v>
      </c>
      <c r="N80" t="str">
        <f>VLOOKUP(E80,'[1]US Data'!F:W,18,FALSE)</f>
        <v>Completed</v>
      </c>
      <c r="O80" t="str">
        <f t="shared" si="4"/>
        <v>Completed</v>
      </c>
      <c r="P80" s="799">
        <f t="shared" si="5"/>
        <v>43360</v>
      </c>
      <c r="Q80" s="799">
        <v>43422</v>
      </c>
      <c r="R80" s="799">
        <v>43360</v>
      </c>
    </row>
    <row r="81" spans="1:18" x14ac:dyDescent="0.25">
      <c r="A81" t="s">
        <v>141</v>
      </c>
      <c r="B81" s="828" t="s">
        <v>142</v>
      </c>
      <c r="C81" s="831" t="s">
        <v>158</v>
      </c>
      <c r="E81" s="831" t="s">
        <v>159</v>
      </c>
      <c r="F81" s="831" t="s">
        <v>158</v>
      </c>
      <c r="G81" s="831" t="s">
        <v>145</v>
      </c>
      <c r="I81" s="485">
        <v>1</v>
      </c>
      <c r="J81" s="799">
        <f>VLOOKUP(E81,'[1]US Data'!F:I,3,FALSE)</f>
        <v>43313</v>
      </c>
      <c r="K81" s="799">
        <f>VLOOKUP(E81,'[1]US Data'!F:I,4,FALSE)</f>
        <v>43360</v>
      </c>
      <c r="L81" s="799">
        <f>VLOOKUP(E81,'[1]US Data'!F:W,12,FALSE)</f>
        <v>43332</v>
      </c>
      <c r="M81" s="799">
        <f>VLOOKUP(E81,'[1]US Data'!F:W,13,FALSE)</f>
        <v>43360</v>
      </c>
      <c r="N81" t="str">
        <f>VLOOKUP(E81,'[1]US Data'!F:W,18,FALSE)</f>
        <v>Completed</v>
      </c>
      <c r="O81" t="str">
        <f t="shared" si="4"/>
        <v>Completed</v>
      </c>
      <c r="P81" s="799">
        <f t="shared" si="5"/>
        <v>43360</v>
      </c>
      <c r="Q81" s="799">
        <v>43422</v>
      </c>
      <c r="R81" s="799">
        <v>43360</v>
      </c>
    </row>
    <row r="82" spans="1:18" x14ac:dyDescent="0.25">
      <c r="A82" t="s">
        <v>141</v>
      </c>
      <c r="B82" s="828" t="s">
        <v>142</v>
      </c>
      <c r="C82" s="831" t="s">
        <v>154</v>
      </c>
      <c r="E82" s="831" t="s">
        <v>155</v>
      </c>
      <c r="F82" s="831" t="s">
        <v>154</v>
      </c>
      <c r="G82" s="831" t="s">
        <v>145</v>
      </c>
      <c r="I82" s="485">
        <v>1</v>
      </c>
      <c r="J82" s="799">
        <f>VLOOKUP(E82,'[1]US Data'!F:I,3,FALSE)</f>
        <v>43336</v>
      </c>
      <c r="K82" s="799">
        <f>VLOOKUP(E82,'[1]US Data'!F:I,4,FALSE)</f>
        <v>43360</v>
      </c>
      <c r="L82" s="799">
        <f>VLOOKUP(E82,'[1]US Data'!F:W,12,FALSE)</f>
        <v>43341</v>
      </c>
      <c r="M82" s="799">
        <f>VLOOKUP(E82,'[1]US Data'!F:W,13,FALSE)</f>
        <v>43360</v>
      </c>
      <c r="N82" t="str">
        <f>VLOOKUP(E82,'[1]US Data'!F:W,18,FALSE)</f>
        <v>Completed</v>
      </c>
      <c r="O82" t="str">
        <f t="shared" si="4"/>
        <v>Completed</v>
      </c>
      <c r="P82" s="799">
        <f t="shared" si="5"/>
        <v>43360</v>
      </c>
      <c r="Q82" s="799">
        <v>43422</v>
      </c>
      <c r="R82" s="799">
        <v>43360</v>
      </c>
    </row>
    <row r="83" spans="1:18" x14ac:dyDescent="0.25">
      <c r="A83" t="s">
        <v>141</v>
      </c>
      <c r="B83" s="828" t="s">
        <v>142</v>
      </c>
      <c r="C83" s="831" t="s">
        <v>150</v>
      </c>
      <c r="E83" s="831" t="s">
        <v>151</v>
      </c>
      <c r="F83" s="831" t="s">
        <v>150</v>
      </c>
      <c r="G83" s="831" t="s">
        <v>145</v>
      </c>
      <c r="I83" s="485">
        <v>1</v>
      </c>
      <c r="J83" s="799">
        <f>VLOOKUP(E83,'[1]US Data'!F:I,3,FALSE)</f>
        <v>43336</v>
      </c>
      <c r="K83" s="799">
        <f>VLOOKUP(E83,'[1]US Data'!F:I,4,FALSE)</f>
        <v>43360</v>
      </c>
      <c r="L83" s="799">
        <f>VLOOKUP(E83,'[1]US Data'!F:W,12,FALSE)</f>
        <v>43341</v>
      </c>
      <c r="M83" s="799">
        <f>VLOOKUP(E83,'[1]US Data'!F:W,13,FALSE)</f>
        <v>43360</v>
      </c>
      <c r="N83" t="str">
        <f>VLOOKUP(E83,'[1]US Data'!F:W,18,FALSE)</f>
        <v>Completed</v>
      </c>
      <c r="O83" t="str">
        <f t="shared" si="4"/>
        <v>Completed</v>
      </c>
      <c r="P83" s="799">
        <f t="shared" si="5"/>
        <v>43360</v>
      </c>
      <c r="Q83" s="799">
        <v>43452</v>
      </c>
      <c r="R83" s="799">
        <v>43360</v>
      </c>
    </row>
    <row r="84" spans="1:18" x14ac:dyDescent="0.25">
      <c r="A84" t="s">
        <v>43</v>
      </c>
      <c r="B84" t="s">
        <v>43</v>
      </c>
      <c r="C84" t="s">
        <v>122</v>
      </c>
      <c r="D84" t="s">
        <v>122</v>
      </c>
      <c r="E84" t="s">
        <v>122</v>
      </c>
      <c r="F84" t="s">
        <v>123</v>
      </c>
      <c r="G84" s="485" t="s">
        <v>124</v>
      </c>
      <c r="H84" t="s">
        <v>22</v>
      </c>
      <c r="I84" s="485">
        <v>1</v>
      </c>
      <c r="J84" s="799">
        <f>VLOOKUP(E84,'[1]Canada Data'!F:O,9,FALSE)</f>
        <v>43344</v>
      </c>
      <c r="K84" s="799">
        <f>VLOOKUP(E84,'[1]Canada Data'!F:O,10,FALSE)</f>
        <v>43388</v>
      </c>
      <c r="L84" s="799">
        <f>VLOOKUP(E84,'[1]Canada Data'!F:O,6,FALSE)</f>
        <v>43405</v>
      </c>
      <c r="M84" s="799">
        <f>VLOOKUP(E84,'[1]Canada Data'!F:O,7,FALSE)</f>
        <v>43465</v>
      </c>
      <c r="N84" t="str">
        <f>VLOOKUP(E84,'[1]Canada Data'!F:V,16,FALSE)</f>
        <v>In progress</v>
      </c>
      <c r="O84" t="str">
        <f t="shared" si="4"/>
        <v>In progress</v>
      </c>
      <c r="P84" s="799">
        <f t="shared" si="5"/>
        <v>43465</v>
      </c>
      <c r="Q84" s="799">
        <v>43404</v>
      </c>
      <c r="R84" s="799">
        <v>43434</v>
      </c>
    </row>
    <row r="85" spans="1:18" x14ac:dyDescent="0.25">
      <c r="A85" t="s">
        <v>43</v>
      </c>
      <c r="B85" t="s">
        <v>43</v>
      </c>
      <c r="C85" t="s">
        <v>125</v>
      </c>
      <c r="D85" t="s">
        <v>126</v>
      </c>
      <c r="E85" t="s">
        <v>125</v>
      </c>
      <c r="F85" t="s">
        <v>125</v>
      </c>
      <c r="G85" s="485" t="s">
        <v>127</v>
      </c>
      <c r="H85" t="s">
        <v>22</v>
      </c>
      <c r="I85" s="485">
        <v>1</v>
      </c>
      <c r="J85" s="799">
        <f>VLOOKUP(E85,'[1]Canada Data'!F:O,9,FALSE)</f>
        <v>43296</v>
      </c>
      <c r="K85" s="799">
        <f>VLOOKUP(E85,'[1]Canada Data'!F:O,10,FALSE)</f>
        <v>43388</v>
      </c>
      <c r="L85" s="799">
        <f>VLOOKUP(E85,'[1]Canada Data'!F:O,6,FALSE)</f>
        <v>43416</v>
      </c>
      <c r="M85" s="799">
        <f>VLOOKUP(E85,'[1]Canada Data'!F:O,7,FALSE)</f>
        <v>43496</v>
      </c>
      <c r="N85" t="str">
        <f>VLOOKUP(E85,'[1]Canada Data'!F:V,16,FALSE)</f>
        <v>In progress</v>
      </c>
      <c r="O85" t="str">
        <f t="shared" si="4"/>
        <v>In progress</v>
      </c>
      <c r="P85" s="799">
        <f t="shared" si="5"/>
        <v>43496</v>
      </c>
      <c r="Q85" s="799">
        <v>43404</v>
      </c>
      <c r="R85" s="799">
        <v>43434</v>
      </c>
    </row>
    <row r="86" spans="1:18" x14ac:dyDescent="0.25">
      <c r="A86" t="s">
        <v>43</v>
      </c>
      <c r="B86" t="s">
        <v>43</v>
      </c>
      <c r="C86" t="s">
        <v>128</v>
      </c>
      <c r="D86" t="s">
        <v>128</v>
      </c>
      <c r="E86" t="s">
        <v>128</v>
      </c>
      <c r="F86" t="s">
        <v>123</v>
      </c>
      <c r="G86" s="485" t="s">
        <v>129</v>
      </c>
      <c r="H86" t="s">
        <v>22</v>
      </c>
      <c r="I86" s="485">
        <v>1</v>
      </c>
      <c r="J86" s="799">
        <f>VLOOKUP(E86,'[1]Canada Data'!F:O,9,FALSE)</f>
        <v>43374</v>
      </c>
      <c r="K86" s="799">
        <f>VLOOKUP(E86,'[1]Canada Data'!F:O,10,FALSE)</f>
        <v>43403</v>
      </c>
      <c r="L86" s="799">
        <f>VLOOKUP(E86,'[1]Canada Data'!F:O,6,FALSE)</f>
        <v>43405</v>
      </c>
      <c r="M86" s="799">
        <f>VLOOKUP(E86,'[1]Canada Data'!F:O,7,FALSE)</f>
        <v>43434</v>
      </c>
      <c r="N86" t="str">
        <f>VLOOKUP(E86,'[1]Canada Data'!F:V,16,FALSE)</f>
        <v>In progress</v>
      </c>
      <c r="O86" t="str">
        <f t="shared" si="4"/>
        <v>In progress</v>
      </c>
      <c r="P86" s="799">
        <f t="shared" si="5"/>
        <v>43434</v>
      </c>
      <c r="Q86" s="799">
        <v>43434</v>
      </c>
      <c r="R86" s="799">
        <v>43434</v>
      </c>
    </row>
    <row r="87" spans="1:18" x14ac:dyDescent="0.25">
      <c r="A87" t="s">
        <v>141</v>
      </c>
      <c r="B87" s="828" t="s">
        <v>203</v>
      </c>
      <c r="C87" s="831" t="s">
        <v>220</v>
      </c>
      <c r="E87" s="831" t="s">
        <v>221</v>
      </c>
      <c r="F87" s="831" t="s">
        <v>220</v>
      </c>
      <c r="G87" s="831" t="s">
        <v>206</v>
      </c>
      <c r="I87" s="485">
        <v>1</v>
      </c>
      <c r="J87" s="799">
        <f>VLOOKUP(E87,'[1]US Data'!F:I,3,FALSE)</f>
        <v>43327</v>
      </c>
      <c r="K87" s="799">
        <f>VLOOKUP(E87,'[1]US Data'!F:I,4,FALSE)</f>
        <v>43392</v>
      </c>
      <c r="L87" s="799">
        <f>VLOOKUP(E87,'[1]US Data'!F:W,12,FALSE)</f>
        <v>43395</v>
      </c>
      <c r="M87" s="799">
        <f>VLOOKUP(E87,'[1]US Data'!F:W,13,FALSE)</f>
        <v>43449</v>
      </c>
      <c r="N87" t="str">
        <f>VLOOKUP(E87,'[1]US Data'!F:W,18,FALSE)</f>
        <v>In Progress</v>
      </c>
      <c r="O87" t="str">
        <f t="shared" si="4"/>
        <v>In Progress</v>
      </c>
      <c r="P87" s="799">
        <f t="shared" si="5"/>
        <v>43449</v>
      </c>
      <c r="Q87" s="799">
        <v>43422</v>
      </c>
      <c r="R87" s="799">
        <v>43449</v>
      </c>
    </row>
    <row r="88" spans="1:18" x14ac:dyDescent="0.25">
      <c r="A88" t="s">
        <v>43</v>
      </c>
      <c r="B88" t="s">
        <v>43</v>
      </c>
      <c r="C88" t="s">
        <v>130</v>
      </c>
      <c r="D88" t="s">
        <v>130</v>
      </c>
      <c r="E88" t="s">
        <v>130</v>
      </c>
      <c r="F88" t="s">
        <v>45</v>
      </c>
      <c r="G88" s="485" t="s">
        <v>131</v>
      </c>
      <c r="H88" t="s">
        <v>22</v>
      </c>
      <c r="J88" s="799">
        <f>VLOOKUP(E88,'[1]Canada Data'!F:O,9,FALSE)</f>
        <v>43313</v>
      </c>
      <c r="K88" s="799">
        <f>VLOOKUP(E88,'[1]Canada Data'!F:O,10,FALSE)</f>
        <v>43342</v>
      </c>
      <c r="L88" s="799">
        <f>VLOOKUP(E88,'[1]Canada Data'!F:O,6,FALSE)</f>
        <v>43405</v>
      </c>
      <c r="M88" s="799">
        <f>VLOOKUP(E88,'[1]Canada Data'!F:O,7,FALSE)</f>
        <v>43434</v>
      </c>
      <c r="N88" t="str">
        <f>VLOOKUP(E88,'[1]Canada Data'!F:V,16,FALSE)</f>
        <v>In progress</v>
      </c>
      <c r="O88" t="str">
        <f t="shared" si="4"/>
        <v>In progress</v>
      </c>
      <c r="P88" s="799">
        <f t="shared" si="5"/>
        <v>43434</v>
      </c>
      <c r="Q88" s="799">
        <v>43434</v>
      </c>
      <c r="R88" s="799">
        <v>43434</v>
      </c>
    </row>
    <row r="89" spans="1:18" ht="30" x14ac:dyDescent="0.25">
      <c r="A89" t="s">
        <v>43</v>
      </c>
      <c r="B89" t="s">
        <v>43</v>
      </c>
      <c r="C89" t="s">
        <v>132</v>
      </c>
      <c r="D89" t="s">
        <v>132</v>
      </c>
      <c r="E89" t="s">
        <v>132</v>
      </c>
      <c r="F89" t="s">
        <v>132</v>
      </c>
      <c r="G89" s="485" t="s">
        <v>133</v>
      </c>
      <c r="H89" t="s">
        <v>22</v>
      </c>
      <c r="I89" s="485">
        <v>1</v>
      </c>
      <c r="J89" s="799">
        <f>VLOOKUP(E89,'[1]Canada Data'!F:O,9,FALSE)</f>
        <v>43313</v>
      </c>
      <c r="K89" s="799">
        <f>VLOOKUP(E89,'[1]Canada Data'!F:O,10,FALSE)</f>
        <v>43403</v>
      </c>
      <c r="L89" s="799">
        <f>VLOOKUP(E89,'[1]Canada Data'!F:O,6,FALSE)</f>
        <v>43405</v>
      </c>
      <c r="M89" s="799">
        <f>VLOOKUP(E89,'[1]Canada Data'!F:O,7,FALSE)</f>
        <v>43465</v>
      </c>
      <c r="N89" t="str">
        <f>VLOOKUP(E89,'[1]Canada Data'!F:V,16,FALSE)</f>
        <v>In progress</v>
      </c>
      <c r="O89" t="str">
        <f t="shared" si="4"/>
        <v>In progress</v>
      </c>
      <c r="P89" s="799">
        <f t="shared" si="5"/>
        <v>43465</v>
      </c>
      <c r="Q89" s="799">
        <v>43434</v>
      </c>
      <c r="R89" s="799">
        <v>43434</v>
      </c>
    </row>
    <row r="90" spans="1:18" x14ac:dyDescent="0.25">
      <c r="A90" t="s">
        <v>141</v>
      </c>
      <c r="B90" s="828" t="s">
        <v>142</v>
      </c>
      <c r="C90" s="831" t="s">
        <v>152</v>
      </c>
      <c r="E90" s="831" t="s">
        <v>153</v>
      </c>
      <c r="F90" s="831" t="s">
        <v>152</v>
      </c>
      <c r="G90" s="831" t="s">
        <v>145</v>
      </c>
      <c r="I90" s="485">
        <v>1</v>
      </c>
      <c r="J90" s="799">
        <f>VLOOKUP(E90,'[1]US Data'!F:I,3,FALSE)</f>
        <v>43336</v>
      </c>
      <c r="K90" s="799">
        <f>VLOOKUP(E90,'[1]US Data'!F:I,4,FALSE)</f>
        <v>43360</v>
      </c>
      <c r="L90" s="799">
        <f>VLOOKUP(E90,'[1]US Data'!F:W,12,FALSE)</f>
        <v>43341</v>
      </c>
      <c r="M90" s="799">
        <f>VLOOKUP(E90,'[1]US Data'!F:W,13,FALSE)</f>
        <v>43360</v>
      </c>
      <c r="N90" t="str">
        <f>VLOOKUP(E90,'[1]US Data'!F:W,18,FALSE)</f>
        <v>Completed</v>
      </c>
      <c r="O90" t="str">
        <f t="shared" si="4"/>
        <v>Completed</v>
      </c>
      <c r="P90" s="799">
        <f t="shared" si="5"/>
        <v>43360</v>
      </c>
      <c r="Q90" s="799">
        <v>43452</v>
      </c>
      <c r="R90" s="799">
        <v>43360</v>
      </c>
    </row>
    <row r="91" spans="1:18" x14ac:dyDescent="0.25">
      <c r="A91" t="s">
        <v>141</v>
      </c>
      <c r="B91" s="828" t="s">
        <v>142</v>
      </c>
      <c r="C91" s="831" t="s">
        <v>179</v>
      </c>
      <c r="E91" s="831" t="s">
        <v>180</v>
      </c>
      <c r="F91" s="831" t="s">
        <v>179</v>
      </c>
      <c r="G91" s="831" t="s">
        <v>145</v>
      </c>
      <c r="I91" s="485">
        <v>1</v>
      </c>
      <c r="J91" s="799">
        <f>VLOOKUP(E91,'[1]US Data'!F:I,3,FALSE)</f>
        <v>43435</v>
      </c>
      <c r="K91" s="799">
        <f>VLOOKUP(E91,'[1]US Data'!F:I,4,FALSE)</f>
        <v>43496</v>
      </c>
      <c r="L91" s="799">
        <f>VLOOKUP(E91,'[1]US Data'!F:W,12,FALSE)</f>
        <v>43500</v>
      </c>
      <c r="M91" s="799">
        <f>VLOOKUP(E91,'[1]US Data'!F:W,13,FALSE)</f>
        <v>43507</v>
      </c>
      <c r="N91" t="str">
        <f>VLOOKUP(E91,'[1]US Data'!F:W,18,FALSE)</f>
        <v>Not Started</v>
      </c>
      <c r="O91" t="str">
        <f t="shared" si="4"/>
        <v>Not Started</v>
      </c>
      <c r="P91" s="799">
        <f t="shared" si="5"/>
        <v>43507</v>
      </c>
      <c r="Q91" s="799">
        <v>43483</v>
      </c>
      <c r="R91" s="799">
        <v>43507</v>
      </c>
    </row>
    <row r="92" spans="1:18" x14ac:dyDescent="0.25">
      <c r="A92" t="s">
        <v>141</v>
      </c>
      <c r="B92" s="828" t="s">
        <v>26</v>
      </c>
      <c r="C92" s="831" t="s">
        <v>225</v>
      </c>
      <c r="E92" s="831" t="s">
        <v>226</v>
      </c>
      <c r="F92" s="831" t="s">
        <v>225</v>
      </c>
      <c r="G92" s="831" t="s">
        <v>145</v>
      </c>
      <c r="I92" s="485">
        <v>1</v>
      </c>
      <c r="J92" s="799">
        <f>VLOOKUP(E92,'[1]US Data'!F:I,3,FALSE)</f>
        <v>43282</v>
      </c>
      <c r="K92" s="799">
        <f>VLOOKUP(E92,'[1]US Data'!F:I,4,FALSE)</f>
        <v>43368</v>
      </c>
      <c r="L92" s="799">
        <f>VLOOKUP(E92,'[1]US Data'!F:W,12,FALSE)</f>
        <v>43367</v>
      </c>
      <c r="M92" s="799">
        <f>VLOOKUP(E92,'[1]US Data'!F:W,13,FALSE)</f>
        <v>43391</v>
      </c>
      <c r="N92" t="str">
        <f>VLOOKUP(E92,'[1]US Data'!F:W,18,FALSE)</f>
        <v>Completed</v>
      </c>
      <c r="O92" t="str">
        <f t="shared" si="4"/>
        <v>Completed</v>
      </c>
      <c r="P92" s="799">
        <f t="shared" si="5"/>
        <v>43391</v>
      </c>
      <c r="Q92" s="799">
        <v>43391</v>
      </c>
      <c r="R92" s="799">
        <v>43391</v>
      </c>
    </row>
    <row r="93" spans="1:18" x14ac:dyDescent="0.25">
      <c r="A93" t="s">
        <v>141</v>
      </c>
      <c r="B93" s="828" t="s">
        <v>26</v>
      </c>
      <c r="C93" s="831" t="s">
        <v>227</v>
      </c>
      <c r="E93" s="831" t="s">
        <v>228</v>
      </c>
      <c r="F93" s="831" t="s">
        <v>227</v>
      </c>
      <c r="G93" s="831" t="s">
        <v>145</v>
      </c>
      <c r="I93" s="485">
        <v>1</v>
      </c>
      <c r="J93" s="799">
        <f>VLOOKUP(E93,'[1]US Data'!F:I,3,FALSE)</f>
        <v>43374</v>
      </c>
      <c r="K93" s="799">
        <f>VLOOKUP(E93,'[1]US Data'!F:I,4,FALSE)</f>
        <v>43444</v>
      </c>
      <c r="L93" s="799">
        <f>VLOOKUP(E93,'[1]US Data'!F:W,12,FALSE)</f>
        <v>43446</v>
      </c>
      <c r="M93" s="799">
        <f>VLOOKUP(E93,'[1]US Data'!F:W,13,FALSE)</f>
        <v>43451</v>
      </c>
      <c r="N93" t="str">
        <f>VLOOKUP(E93,'[1]US Data'!F:W,18,FALSE)</f>
        <v>Not Started</v>
      </c>
      <c r="O93" t="str">
        <f t="shared" si="4"/>
        <v>Not Started</v>
      </c>
      <c r="P93" s="799">
        <f t="shared" si="5"/>
        <v>43451</v>
      </c>
      <c r="Q93" s="799">
        <v>43466</v>
      </c>
      <c r="R93" s="799">
        <v>43451</v>
      </c>
    </row>
    <row r="94" spans="1:18" x14ac:dyDescent="0.25">
      <c r="A94" t="s">
        <v>141</v>
      </c>
      <c r="B94" s="828" t="s">
        <v>26</v>
      </c>
      <c r="C94" s="831" t="s">
        <v>223</v>
      </c>
      <c r="E94" s="831" t="s">
        <v>224</v>
      </c>
      <c r="F94" s="831" t="s">
        <v>223</v>
      </c>
      <c r="G94" s="831" t="s">
        <v>145</v>
      </c>
      <c r="I94" s="485">
        <v>1</v>
      </c>
      <c r="J94" s="799">
        <f>VLOOKUP(E94,'[1]US Data'!F:I,3,FALSE)</f>
        <v>43374</v>
      </c>
      <c r="K94" s="799">
        <f>VLOOKUP(E94,'[1]US Data'!F:I,4,FALSE)</f>
        <v>43444</v>
      </c>
      <c r="L94" s="799">
        <f>VLOOKUP(E94,'[1]US Data'!F:W,12,FALSE)</f>
        <v>43446</v>
      </c>
      <c r="M94" s="799">
        <f>VLOOKUP(E94,'[1]US Data'!F:W,13,FALSE)</f>
        <v>43451</v>
      </c>
      <c r="N94" t="str">
        <f>VLOOKUP(E94,'[1]US Data'!F:W,18,FALSE)</f>
        <v>Not Started</v>
      </c>
      <c r="O94" t="str">
        <f t="shared" si="4"/>
        <v>Not Started</v>
      </c>
      <c r="P94" s="799">
        <f t="shared" si="5"/>
        <v>43451</v>
      </c>
      <c r="Q94" s="799">
        <v>43466</v>
      </c>
      <c r="R94" s="799">
        <v>43451</v>
      </c>
    </row>
    <row r="95" spans="1:18" x14ac:dyDescent="0.25">
      <c r="A95" t="s">
        <v>18</v>
      </c>
      <c r="B95" t="s">
        <v>39</v>
      </c>
      <c r="C95" t="s">
        <v>134</v>
      </c>
      <c r="D95" t="s">
        <v>134</v>
      </c>
      <c r="E95" t="s">
        <v>134</v>
      </c>
      <c r="F95" t="s">
        <v>134</v>
      </c>
      <c r="G95" s="485" t="s">
        <v>135</v>
      </c>
      <c r="H95" t="s">
        <v>30</v>
      </c>
      <c r="I95" s="485">
        <v>1</v>
      </c>
      <c r="J95" s="799">
        <f>VLOOKUP(E95,'[1]Canada Data'!F:O,9,FALSE)</f>
        <v>43497</v>
      </c>
      <c r="K95" s="799">
        <f>VLOOKUP(E95,'[1]Canada Data'!F:O,10,FALSE)</f>
        <v>43524</v>
      </c>
      <c r="L95" s="799">
        <f>VLOOKUP(E95,'[1]Canada Data'!F:O,6,FALSE)</f>
        <v>43525</v>
      </c>
      <c r="M95" s="799">
        <f>VLOOKUP(E95,'[1]Canada Data'!F:O,7,FALSE)</f>
        <v>43555</v>
      </c>
      <c r="N95" t="str">
        <f>VLOOKUP(E95,'[1]Canada Data'!F:V,16,FALSE)</f>
        <v>Not started</v>
      </c>
      <c r="O95" t="str">
        <f t="shared" si="4"/>
        <v>Not started</v>
      </c>
      <c r="P95" s="799">
        <f t="shared" si="5"/>
        <v>43555</v>
      </c>
      <c r="Q95" s="799">
        <v>43555</v>
      </c>
      <c r="R95" s="799">
        <v>43555</v>
      </c>
    </row>
    <row r="96" spans="1:18" x14ac:dyDescent="0.25">
      <c r="A96" t="s">
        <v>18</v>
      </c>
      <c r="B96" t="s">
        <v>136</v>
      </c>
      <c r="C96" t="s">
        <v>137</v>
      </c>
      <c r="D96" t="s">
        <v>137</v>
      </c>
      <c r="E96" t="s">
        <v>137</v>
      </c>
      <c r="F96" t="s">
        <v>138</v>
      </c>
      <c r="G96" s="485" t="s">
        <v>138</v>
      </c>
      <c r="H96" t="s">
        <v>66</v>
      </c>
      <c r="I96" s="485">
        <v>1</v>
      </c>
      <c r="J96" s="799">
        <f>VLOOKUP(E96,'[1]Canada Data'!F:O,9,FALSE)</f>
        <v>43282</v>
      </c>
      <c r="K96" s="799">
        <f>VLOOKUP(E96,'[1]Canada Data'!F:O,10,FALSE)</f>
        <v>43403</v>
      </c>
      <c r="L96" s="799">
        <f>VLOOKUP(E96,'[1]Canada Data'!F:O,6,FALSE)</f>
        <v>43405</v>
      </c>
      <c r="M96" s="799">
        <f>VLOOKUP(E96,'[1]Canada Data'!F:O,7,FALSE)</f>
        <v>43448</v>
      </c>
      <c r="N96" t="str">
        <f>VLOOKUP(E96,'[1]Canada Data'!F:V,16,FALSE)</f>
        <v>In progress</v>
      </c>
      <c r="O96" t="str">
        <f t="shared" si="4"/>
        <v>In progress</v>
      </c>
      <c r="P96" s="799">
        <f t="shared" si="5"/>
        <v>43448</v>
      </c>
      <c r="Q96" s="799">
        <v>43465</v>
      </c>
      <c r="R96" s="799">
        <v>43465</v>
      </c>
    </row>
    <row r="97" spans="1:18" x14ac:dyDescent="0.25">
      <c r="A97" t="s">
        <v>18</v>
      </c>
      <c r="B97" t="s">
        <v>136</v>
      </c>
      <c r="C97" t="s">
        <v>139</v>
      </c>
      <c r="D97" t="s">
        <v>139</v>
      </c>
      <c r="E97" t="s">
        <v>139</v>
      </c>
      <c r="F97" t="s">
        <v>140</v>
      </c>
      <c r="G97" s="485" t="s">
        <v>140</v>
      </c>
      <c r="H97" t="s">
        <v>30</v>
      </c>
      <c r="I97" s="485">
        <v>1</v>
      </c>
      <c r="J97" s="799">
        <f>VLOOKUP(E97,'[1]Canada Data'!F:O,9,FALSE)</f>
        <v>43252</v>
      </c>
      <c r="K97" s="799">
        <f>VLOOKUP(E97,'[1]Canada Data'!F:O,10,FALSE)</f>
        <v>43350</v>
      </c>
      <c r="L97" s="799">
        <f>VLOOKUP(E97,'[1]Canada Data'!F:O,6,FALSE)</f>
        <v>43353</v>
      </c>
      <c r="M97" s="799">
        <f>VLOOKUP(E97,'[1]Canada Data'!F:O,7,FALSE)</f>
        <v>43434</v>
      </c>
      <c r="N97" t="str">
        <f>VLOOKUP(E97,'[1]Canada Data'!F:V,16,FALSE)</f>
        <v>In progress</v>
      </c>
      <c r="O97" t="str">
        <f t="shared" si="4"/>
        <v>In progress</v>
      </c>
      <c r="P97" s="799">
        <f t="shared" si="5"/>
        <v>43434</v>
      </c>
      <c r="Q97" s="799">
        <v>43373</v>
      </c>
      <c r="R97" s="799">
        <v>43403</v>
      </c>
    </row>
  </sheetData>
  <autoFilter ref="A1:R97" xr:uid="{00000000-0009-0000-0000-000000000000}">
    <sortState ref="A2:R97">
      <sortCondition ref="E1:E97"/>
    </sortState>
  </autoFilter>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2:CR98"/>
  <sheetViews>
    <sheetView zoomScaleNormal="100" workbookViewId="0">
      <pane xSplit="2" ySplit="3" topLeftCell="C4" activePane="bottomRight" state="frozen"/>
      <selection pane="topRight" activeCell="C1" sqref="C1"/>
      <selection pane="bottomLeft" activeCell="A4" sqref="A4"/>
      <selection pane="bottomRight" activeCell="D59" sqref="D59"/>
    </sheetView>
  </sheetViews>
  <sheetFormatPr defaultRowHeight="15" outlineLevelCol="1" x14ac:dyDescent="0.25"/>
  <cols>
    <col min="2" max="2" width="24" bestFit="1" customWidth="1"/>
    <col min="3" max="3" width="32.5703125" customWidth="1"/>
    <col min="4" max="4" width="37.5703125" customWidth="1"/>
    <col min="5" max="5" width="16.7109375" customWidth="1" outlineLevel="1"/>
    <col min="6" max="6" width="10.5703125" customWidth="1" outlineLevel="1"/>
    <col min="7" max="7" width="10" style="118" customWidth="1" outlineLevel="1"/>
    <col min="8" max="8" width="24.85546875" customWidth="1" outlineLevel="1"/>
    <col min="9" max="9" width="10.5703125" customWidth="1" outlineLevel="1"/>
    <col min="10" max="10" width="10" style="118" customWidth="1" outlineLevel="1"/>
    <col min="11" max="11" width="23.5703125" customWidth="1" outlineLevel="1"/>
    <col min="12" max="12" width="18.140625" customWidth="1" outlineLevel="1"/>
    <col min="13" max="13" width="23" customWidth="1" outlineLevel="1"/>
    <col min="14" max="14" width="5.7109375" customWidth="1" outlineLevel="1"/>
    <col min="15" max="15" width="16.140625" bestFit="1" customWidth="1"/>
    <col min="16" max="16" width="29.85546875" bestFit="1" customWidth="1"/>
    <col min="17" max="17" width="17.85546875" bestFit="1" customWidth="1"/>
    <col min="18" max="18" width="21.140625" bestFit="1" customWidth="1"/>
    <col min="19" max="19" width="11.42578125" bestFit="1" customWidth="1"/>
    <col min="20" max="20" width="16.140625" hidden="1" customWidth="1" outlineLevel="1"/>
    <col min="21" max="21" width="29.85546875" hidden="1" customWidth="1" outlineLevel="1"/>
    <col min="22" max="22" width="17.85546875" hidden="1" customWidth="1" outlineLevel="1"/>
    <col min="23" max="23" width="21.140625" hidden="1" customWidth="1" outlineLevel="1"/>
    <col min="24" max="24" width="14.140625" hidden="1" customWidth="1" outlineLevel="1"/>
    <col min="25" max="25" width="9.140625" collapsed="1"/>
  </cols>
  <sheetData>
    <row r="2" spans="2:27" x14ac:dyDescent="0.25">
      <c r="O2" s="768" t="s">
        <v>247</v>
      </c>
      <c r="P2" s="768"/>
      <c r="Q2" s="768"/>
      <c r="R2" s="768"/>
      <c r="S2" s="768"/>
      <c r="T2" s="769" t="s">
        <v>248</v>
      </c>
      <c r="U2" s="769"/>
      <c r="V2" s="769"/>
      <c r="W2" s="770"/>
    </row>
    <row r="3" spans="2:27" s="780" customFormat="1" ht="30" x14ac:dyDescent="0.25">
      <c r="B3" s="771" t="s">
        <v>0</v>
      </c>
      <c r="C3" s="771" t="s">
        <v>1</v>
      </c>
      <c r="D3" s="772" t="s">
        <v>5</v>
      </c>
      <c r="E3" s="773" t="s">
        <v>7</v>
      </c>
      <c r="F3" s="774" t="s">
        <v>249</v>
      </c>
      <c r="G3" s="774" t="s">
        <v>250</v>
      </c>
      <c r="H3" s="775" t="s">
        <v>251</v>
      </c>
      <c r="I3" s="776" t="s">
        <v>249</v>
      </c>
      <c r="J3" s="776" t="s">
        <v>250</v>
      </c>
      <c r="K3" s="773" t="s">
        <v>252</v>
      </c>
      <c r="L3" s="777" t="s">
        <v>253</v>
      </c>
      <c r="M3" s="777" t="s">
        <v>254</v>
      </c>
      <c r="N3" s="777"/>
      <c r="O3" s="778" t="s">
        <v>255</v>
      </c>
      <c r="P3" s="778" t="s">
        <v>256</v>
      </c>
      <c r="Q3" s="778" t="s">
        <v>257</v>
      </c>
      <c r="R3" s="778" t="s">
        <v>258</v>
      </c>
      <c r="S3" s="778" t="s">
        <v>259</v>
      </c>
      <c r="T3" s="778" t="s">
        <v>255</v>
      </c>
      <c r="U3" s="778" t="s">
        <v>256</v>
      </c>
      <c r="V3" s="778" t="s">
        <v>257</v>
      </c>
      <c r="W3" s="778" t="s">
        <v>258</v>
      </c>
      <c r="X3" s="779" t="s">
        <v>260</v>
      </c>
    </row>
    <row r="4" spans="2:27" s="791" customFormat="1" hidden="1" x14ac:dyDescent="0.25">
      <c r="B4" s="781" t="s">
        <v>18</v>
      </c>
      <c r="C4" s="782" t="s">
        <v>62</v>
      </c>
      <c r="D4" s="781" t="s">
        <v>64</v>
      </c>
      <c r="E4" s="783" t="s">
        <v>66</v>
      </c>
      <c r="F4" s="784">
        <v>43313</v>
      </c>
      <c r="G4" s="785">
        <v>43434</v>
      </c>
      <c r="H4" s="784">
        <v>43242</v>
      </c>
      <c r="I4" s="786">
        <v>43252</v>
      </c>
      <c r="J4" s="784">
        <v>43312</v>
      </c>
      <c r="K4" s="781" t="s">
        <v>261</v>
      </c>
      <c r="L4" s="787">
        <v>1</v>
      </c>
      <c r="M4" s="787" t="s">
        <v>260</v>
      </c>
      <c r="N4" s="781"/>
      <c r="O4" s="788">
        <v>43525</v>
      </c>
      <c r="P4" s="788">
        <f t="shared" ref="P4:P67" si="0">Q4</f>
        <v>43586</v>
      </c>
      <c r="Q4" s="788">
        <v>43586</v>
      </c>
      <c r="R4" s="788">
        <v>43647</v>
      </c>
      <c r="S4" s="781" t="s">
        <v>262</v>
      </c>
      <c r="T4" s="789">
        <v>43405</v>
      </c>
      <c r="U4" s="789">
        <f>V4</f>
        <v>43466</v>
      </c>
      <c r="V4" s="789">
        <v>43466</v>
      </c>
      <c r="W4" s="789">
        <v>43525</v>
      </c>
      <c r="X4" s="790" t="s">
        <v>263</v>
      </c>
    </row>
    <row r="5" spans="2:27" s="791" customFormat="1" hidden="1" x14ac:dyDescent="0.25">
      <c r="B5" s="781" t="s">
        <v>18</v>
      </c>
      <c r="C5" s="782" t="s">
        <v>62</v>
      </c>
      <c r="D5" s="781" t="s">
        <v>68</v>
      </c>
      <c r="E5" s="783" t="s">
        <v>66</v>
      </c>
      <c r="F5" s="784">
        <v>43344</v>
      </c>
      <c r="G5" s="785">
        <v>43434</v>
      </c>
      <c r="H5" s="784">
        <v>43242</v>
      </c>
      <c r="I5" s="786">
        <v>43252</v>
      </c>
      <c r="J5" s="784">
        <v>43343</v>
      </c>
      <c r="K5" s="781" t="s">
        <v>261</v>
      </c>
      <c r="L5" s="787">
        <v>1</v>
      </c>
      <c r="M5" s="787" t="s">
        <v>260</v>
      </c>
      <c r="N5" s="781"/>
      <c r="O5" s="788">
        <v>43525</v>
      </c>
      <c r="P5" s="788">
        <f t="shared" si="0"/>
        <v>43586</v>
      </c>
      <c r="Q5" s="788">
        <v>43586</v>
      </c>
      <c r="R5" s="788">
        <v>43647</v>
      </c>
      <c r="S5" s="781" t="s">
        <v>262</v>
      </c>
      <c r="T5" s="789">
        <v>43435</v>
      </c>
      <c r="U5" s="789">
        <f>V5</f>
        <v>43497</v>
      </c>
      <c r="V5" s="789">
        <v>43497</v>
      </c>
      <c r="W5" s="789">
        <v>43556</v>
      </c>
      <c r="X5" s="790" t="s">
        <v>264</v>
      </c>
    </row>
    <row r="6" spans="2:27" s="791" customFormat="1" hidden="1" x14ac:dyDescent="0.25">
      <c r="B6" s="781" t="s">
        <v>18</v>
      </c>
      <c r="C6" s="782" t="s">
        <v>62</v>
      </c>
      <c r="D6" s="781" t="s">
        <v>107</v>
      </c>
      <c r="E6" s="783" t="s">
        <v>22</v>
      </c>
      <c r="F6" s="784">
        <v>43405</v>
      </c>
      <c r="G6" s="785">
        <v>43464</v>
      </c>
      <c r="H6" s="784">
        <v>43242</v>
      </c>
      <c r="I6" s="786">
        <v>43374</v>
      </c>
      <c r="J6" s="784">
        <v>43403</v>
      </c>
      <c r="K6" s="781" t="s">
        <v>260</v>
      </c>
      <c r="L6" s="787"/>
      <c r="M6" s="787" t="s">
        <v>265</v>
      </c>
      <c r="N6" s="781"/>
      <c r="O6" s="788">
        <v>43556</v>
      </c>
      <c r="P6" s="788">
        <f t="shared" si="0"/>
        <v>43617</v>
      </c>
      <c r="Q6" s="788">
        <v>43617</v>
      </c>
      <c r="R6" s="788">
        <v>43678</v>
      </c>
      <c r="S6" s="781" t="s">
        <v>262</v>
      </c>
      <c r="T6" s="789">
        <v>43497</v>
      </c>
      <c r="U6" s="789">
        <f>V6</f>
        <v>43556</v>
      </c>
      <c r="V6" s="789">
        <v>43556</v>
      </c>
      <c r="W6" s="789">
        <v>43617</v>
      </c>
      <c r="X6" s="790" t="s">
        <v>266</v>
      </c>
      <c r="Z6" s="791" t="s">
        <v>267</v>
      </c>
      <c r="AA6" s="791">
        <f>COUNTIF($S$4:$S$98,"Phase 1")</f>
        <v>52</v>
      </c>
    </row>
    <row r="7" spans="2:27" s="791" customFormat="1" hidden="1" x14ac:dyDescent="0.25">
      <c r="B7" s="781" t="s">
        <v>18</v>
      </c>
      <c r="C7" s="783" t="s">
        <v>136</v>
      </c>
      <c r="D7" s="781" t="s">
        <v>138</v>
      </c>
      <c r="E7" s="783" t="s">
        <v>66</v>
      </c>
      <c r="F7" s="784">
        <v>43405</v>
      </c>
      <c r="G7" s="784">
        <v>43448</v>
      </c>
      <c r="H7" s="784">
        <v>43237</v>
      </c>
      <c r="I7" s="786">
        <v>43282</v>
      </c>
      <c r="J7" s="784">
        <v>43403</v>
      </c>
      <c r="K7" s="781" t="s">
        <v>260</v>
      </c>
      <c r="L7" s="787">
        <v>0.7</v>
      </c>
      <c r="M7" s="787" t="s">
        <v>260</v>
      </c>
      <c r="N7" s="781"/>
      <c r="O7" s="788">
        <v>43556</v>
      </c>
      <c r="P7" s="788">
        <f t="shared" si="0"/>
        <v>43617</v>
      </c>
      <c r="Q7" s="788">
        <v>43617</v>
      </c>
      <c r="R7" s="788">
        <v>43678</v>
      </c>
      <c r="S7" s="781" t="s">
        <v>262</v>
      </c>
      <c r="T7" s="789">
        <v>43497</v>
      </c>
      <c r="U7" s="789">
        <f>V7</f>
        <v>43556</v>
      </c>
      <c r="V7" s="789">
        <v>43556</v>
      </c>
      <c r="W7" s="789">
        <v>43617</v>
      </c>
      <c r="X7" s="790"/>
      <c r="Z7" s="791" t="s">
        <v>268</v>
      </c>
      <c r="AA7" s="791">
        <f>COUNTIF($S$4:$S$98,"Phase 2")+50</f>
        <v>80</v>
      </c>
    </row>
    <row r="8" spans="2:27" s="791" customFormat="1" hidden="1" x14ac:dyDescent="0.25">
      <c r="B8" s="781" t="s">
        <v>18</v>
      </c>
      <c r="C8" s="783" t="s">
        <v>136</v>
      </c>
      <c r="D8" s="781" t="s">
        <v>140</v>
      </c>
      <c r="E8" s="783" t="s">
        <v>30</v>
      </c>
      <c r="F8" s="784">
        <v>43353</v>
      </c>
      <c r="G8" s="784">
        <v>43434</v>
      </c>
      <c r="H8" s="784">
        <v>43237</v>
      </c>
      <c r="I8" s="786">
        <v>43252</v>
      </c>
      <c r="J8" s="784">
        <v>43350</v>
      </c>
      <c r="K8" s="781" t="s">
        <v>261</v>
      </c>
      <c r="L8" s="787">
        <v>1</v>
      </c>
      <c r="M8" s="787" t="s">
        <v>260</v>
      </c>
      <c r="N8" s="781"/>
      <c r="O8" s="788">
        <v>43525</v>
      </c>
      <c r="P8" s="788">
        <f t="shared" si="0"/>
        <v>43586</v>
      </c>
      <c r="Q8" s="788">
        <v>43586</v>
      </c>
      <c r="R8" s="788">
        <v>43647</v>
      </c>
      <c r="S8" s="781" t="s">
        <v>262</v>
      </c>
      <c r="T8" s="789">
        <v>43466</v>
      </c>
      <c r="U8" s="789">
        <f>V8</f>
        <v>43525</v>
      </c>
      <c r="V8" s="789">
        <v>43525</v>
      </c>
      <c r="W8" s="789">
        <v>43586</v>
      </c>
      <c r="X8" s="790"/>
      <c r="Z8" s="791" t="s">
        <v>269</v>
      </c>
      <c r="AA8" s="791">
        <f>COUNTIF($S$4:$S$98,"Phase 3")</f>
        <v>13</v>
      </c>
    </row>
    <row r="9" spans="2:27" s="791" customFormat="1" hidden="1" x14ac:dyDescent="0.25">
      <c r="B9" s="781" t="s">
        <v>23</v>
      </c>
      <c r="C9" s="781" t="s">
        <v>24</v>
      </c>
      <c r="D9" s="781" t="s">
        <v>24</v>
      </c>
      <c r="E9" s="781" t="s">
        <v>24</v>
      </c>
      <c r="F9" s="784">
        <v>43405</v>
      </c>
      <c r="G9" s="788">
        <v>43434</v>
      </c>
      <c r="H9" s="784">
        <v>43250</v>
      </c>
      <c r="I9" s="784">
        <v>43374</v>
      </c>
      <c r="J9" s="788">
        <v>43404</v>
      </c>
      <c r="K9" s="781" t="s">
        <v>265</v>
      </c>
      <c r="L9" s="787"/>
      <c r="M9" s="787" t="s">
        <v>265</v>
      </c>
      <c r="N9" s="781"/>
      <c r="O9" s="788">
        <v>43525</v>
      </c>
      <c r="P9" s="788">
        <f t="shared" si="0"/>
        <v>43586</v>
      </c>
      <c r="Q9" s="788">
        <v>43586</v>
      </c>
      <c r="R9" s="788">
        <v>43647</v>
      </c>
      <c r="S9" s="781" t="s">
        <v>262</v>
      </c>
      <c r="T9" s="789"/>
      <c r="U9" s="789"/>
      <c r="V9" s="789"/>
      <c r="W9" s="789"/>
      <c r="X9" s="790"/>
    </row>
    <row r="10" spans="2:27" s="791" customFormat="1" hidden="1" x14ac:dyDescent="0.25">
      <c r="B10" s="781" t="s">
        <v>23</v>
      </c>
      <c r="C10" s="781" t="s">
        <v>26</v>
      </c>
      <c r="D10" s="781" t="s">
        <v>28</v>
      </c>
      <c r="E10" s="781" t="s">
        <v>30</v>
      </c>
      <c r="F10" s="784">
        <v>43405</v>
      </c>
      <c r="G10" s="788">
        <v>43465</v>
      </c>
      <c r="H10" s="784">
        <v>43250</v>
      </c>
      <c r="I10" s="786">
        <v>43327</v>
      </c>
      <c r="J10" s="788">
        <v>43404</v>
      </c>
      <c r="K10" s="781" t="s">
        <v>260</v>
      </c>
      <c r="L10" s="787">
        <v>0.5</v>
      </c>
      <c r="M10" s="787" t="s">
        <v>265</v>
      </c>
      <c r="N10" s="781"/>
      <c r="O10" s="788">
        <v>43556</v>
      </c>
      <c r="P10" s="788">
        <f t="shared" si="0"/>
        <v>43617</v>
      </c>
      <c r="Q10" s="788">
        <v>43617</v>
      </c>
      <c r="R10" s="788">
        <v>43678</v>
      </c>
      <c r="S10" s="781" t="s">
        <v>262</v>
      </c>
      <c r="T10" s="789"/>
      <c r="U10" s="789"/>
      <c r="V10" s="789"/>
      <c r="W10" s="789"/>
      <c r="X10" s="790"/>
    </row>
    <row r="11" spans="2:27" s="791" customFormat="1" hidden="1" x14ac:dyDescent="0.25">
      <c r="B11" s="781" t="s">
        <v>23</v>
      </c>
      <c r="C11" s="781" t="s">
        <v>34</v>
      </c>
      <c r="D11" s="781" t="s">
        <v>34</v>
      </c>
      <c r="E11" s="781" t="s">
        <v>22</v>
      </c>
      <c r="F11" s="784">
        <v>43405</v>
      </c>
      <c r="G11" s="788">
        <v>43434</v>
      </c>
      <c r="H11" s="784">
        <v>43250</v>
      </c>
      <c r="I11" s="784">
        <v>43374</v>
      </c>
      <c r="J11" s="788">
        <v>43404</v>
      </c>
      <c r="K11" s="781" t="s">
        <v>266</v>
      </c>
      <c r="L11" s="787"/>
      <c r="M11" s="787" t="s">
        <v>265</v>
      </c>
      <c r="N11" s="781"/>
      <c r="O11" s="788">
        <v>43525</v>
      </c>
      <c r="P11" s="788">
        <f t="shared" si="0"/>
        <v>43586</v>
      </c>
      <c r="Q11" s="788">
        <v>43586</v>
      </c>
      <c r="R11" s="788">
        <v>43647</v>
      </c>
      <c r="S11" s="781" t="s">
        <v>262</v>
      </c>
      <c r="T11" s="789"/>
      <c r="U11" s="789"/>
      <c r="V11" s="789"/>
      <c r="W11" s="789"/>
      <c r="X11" s="790"/>
    </row>
    <row r="12" spans="2:27" s="791" customFormat="1" hidden="1" x14ac:dyDescent="0.25">
      <c r="B12" s="781" t="s">
        <v>23</v>
      </c>
      <c r="C12" s="781" t="s">
        <v>51</v>
      </c>
      <c r="D12" s="781" t="s">
        <v>60</v>
      </c>
      <c r="E12" s="781" t="s">
        <v>30</v>
      </c>
      <c r="F12" s="784">
        <v>43497</v>
      </c>
      <c r="G12" s="788">
        <v>43524</v>
      </c>
      <c r="H12" s="784">
        <v>43250</v>
      </c>
      <c r="I12" s="784">
        <v>43466</v>
      </c>
      <c r="J12" s="788">
        <v>43496</v>
      </c>
      <c r="K12" s="781" t="s">
        <v>265</v>
      </c>
      <c r="L12" s="787"/>
      <c r="M12" s="787" t="s">
        <v>265</v>
      </c>
      <c r="N12" s="781"/>
      <c r="O12" s="788">
        <v>43617</v>
      </c>
      <c r="P12" s="788">
        <f t="shared" si="0"/>
        <v>43678</v>
      </c>
      <c r="Q12" s="788">
        <v>43678</v>
      </c>
      <c r="R12" s="788">
        <v>43739</v>
      </c>
      <c r="S12" s="781" t="s">
        <v>262</v>
      </c>
      <c r="T12" s="789"/>
      <c r="U12" s="789"/>
      <c r="V12" s="789"/>
      <c r="W12" s="789"/>
      <c r="X12" s="790"/>
    </row>
    <row r="13" spans="2:27" s="791" customFormat="1" hidden="1" x14ac:dyDescent="0.25">
      <c r="B13" s="781" t="s">
        <v>23</v>
      </c>
      <c r="C13" s="781" t="s">
        <v>51</v>
      </c>
      <c r="D13" s="781" t="s">
        <v>110</v>
      </c>
      <c r="E13" s="781" t="s">
        <v>30</v>
      </c>
      <c r="F13" s="784">
        <v>43313</v>
      </c>
      <c r="G13" s="784">
        <v>43342</v>
      </c>
      <c r="H13" s="783"/>
      <c r="I13" s="783"/>
      <c r="J13" s="783"/>
      <c r="K13" s="781" t="s">
        <v>270</v>
      </c>
      <c r="L13" s="787"/>
      <c r="M13" s="787" t="s">
        <v>261</v>
      </c>
      <c r="N13" s="781"/>
      <c r="O13" s="788">
        <v>43497</v>
      </c>
      <c r="P13" s="788">
        <f t="shared" si="0"/>
        <v>43556</v>
      </c>
      <c r="Q13" s="788">
        <v>43556</v>
      </c>
      <c r="R13" s="788">
        <v>43617</v>
      </c>
      <c r="S13" s="781" t="s">
        <v>262</v>
      </c>
      <c r="T13" s="789"/>
      <c r="U13" s="789"/>
      <c r="V13" s="789"/>
      <c r="W13" s="789"/>
      <c r="X13" s="790"/>
    </row>
    <row r="14" spans="2:27" s="791" customFormat="1" hidden="1" x14ac:dyDescent="0.25">
      <c r="B14" s="781" t="s">
        <v>43</v>
      </c>
      <c r="C14" s="783" t="s">
        <v>43</v>
      </c>
      <c r="D14" s="781" t="s">
        <v>45</v>
      </c>
      <c r="E14" s="781" t="s">
        <v>22</v>
      </c>
      <c r="F14" s="784">
        <v>43374</v>
      </c>
      <c r="G14" s="788">
        <v>43465</v>
      </c>
      <c r="H14" s="784">
        <v>43231</v>
      </c>
      <c r="I14" s="786">
        <v>43252</v>
      </c>
      <c r="J14" s="788">
        <v>43342</v>
      </c>
      <c r="K14" s="781" t="s">
        <v>261</v>
      </c>
      <c r="L14" s="787">
        <v>0.95</v>
      </c>
      <c r="M14" s="787" t="s">
        <v>260</v>
      </c>
      <c r="N14" s="781"/>
      <c r="O14" s="788">
        <v>43556</v>
      </c>
      <c r="P14" s="788">
        <f t="shared" si="0"/>
        <v>43617</v>
      </c>
      <c r="Q14" s="788">
        <v>43617</v>
      </c>
      <c r="R14" s="788">
        <v>43678</v>
      </c>
      <c r="S14" s="781" t="s">
        <v>262</v>
      </c>
      <c r="T14" s="789"/>
      <c r="U14" s="789"/>
      <c r="V14" s="789"/>
      <c r="W14" s="789"/>
      <c r="X14" s="790"/>
    </row>
    <row r="15" spans="2:27" s="791" customFormat="1" hidden="1" x14ac:dyDescent="0.25">
      <c r="B15" s="781" t="s">
        <v>43</v>
      </c>
      <c r="C15" s="783" t="s">
        <v>43</v>
      </c>
      <c r="D15" s="781" t="s">
        <v>99</v>
      </c>
      <c r="E15" s="781" t="s">
        <v>22</v>
      </c>
      <c r="F15" s="784">
        <v>43435</v>
      </c>
      <c r="G15" s="788">
        <v>43465</v>
      </c>
      <c r="H15" s="784">
        <v>43231</v>
      </c>
      <c r="I15" s="786">
        <v>43405</v>
      </c>
      <c r="J15" s="788">
        <v>43434</v>
      </c>
      <c r="K15" s="781" t="s">
        <v>260</v>
      </c>
      <c r="L15" s="787">
        <v>0.65</v>
      </c>
      <c r="M15" s="787" t="s">
        <v>260</v>
      </c>
      <c r="N15" s="781"/>
      <c r="O15" s="788">
        <v>43556</v>
      </c>
      <c r="P15" s="788">
        <f t="shared" si="0"/>
        <v>43617</v>
      </c>
      <c r="Q15" s="788">
        <v>43617</v>
      </c>
      <c r="R15" s="788">
        <v>43678</v>
      </c>
      <c r="S15" s="781" t="s">
        <v>262</v>
      </c>
      <c r="T15" s="789"/>
      <c r="U15" s="789"/>
      <c r="V15" s="789"/>
      <c r="W15" s="789"/>
      <c r="X15" s="790"/>
    </row>
    <row r="16" spans="2:27" s="791" customFormat="1" hidden="1" x14ac:dyDescent="0.25">
      <c r="B16" s="792" t="s">
        <v>43</v>
      </c>
      <c r="C16" s="793" t="s">
        <v>43</v>
      </c>
      <c r="D16" s="792" t="s">
        <v>102</v>
      </c>
      <c r="E16" s="792" t="s">
        <v>22</v>
      </c>
      <c r="F16" s="794">
        <v>43435</v>
      </c>
      <c r="G16" s="795">
        <v>43465</v>
      </c>
      <c r="H16" s="794">
        <v>43231</v>
      </c>
      <c r="I16" s="796">
        <v>43374</v>
      </c>
      <c r="J16" s="795">
        <v>43404</v>
      </c>
      <c r="K16" s="792" t="s">
        <v>260</v>
      </c>
      <c r="L16" s="797">
        <v>0.65</v>
      </c>
      <c r="M16" s="797" t="s">
        <v>260</v>
      </c>
      <c r="N16" s="792"/>
      <c r="O16" s="788">
        <v>43556</v>
      </c>
      <c r="P16" s="788">
        <f t="shared" si="0"/>
        <v>43617</v>
      </c>
      <c r="Q16" s="788">
        <v>43617</v>
      </c>
      <c r="R16" s="788">
        <v>43678</v>
      </c>
      <c r="S16" s="781" t="s">
        <v>262</v>
      </c>
      <c r="T16" s="789"/>
      <c r="U16" s="789"/>
      <c r="V16" s="789"/>
      <c r="W16" s="789"/>
      <c r="X16" s="790"/>
    </row>
    <row r="17" spans="1:96" s="791" customFormat="1" hidden="1" x14ac:dyDescent="0.25">
      <c r="B17" s="781" t="s">
        <v>43</v>
      </c>
      <c r="C17" s="783" t="s">
        <v>43</v>
      </c>
      <c r="D17" s="781" t="s">
        <v>102</v>
      </c>
      <c r="E17" s="781" t="s">
        <v>22</v>
      </c>
      <c r="F17" s="784">
        <v>43435</v>
      </c>
      <c r="G17" s="788">
        <v>43465</v>
      </c>
      <c r="H17" s="784">
        <v>43231</v>
      </c>
      <c r="I17" s="786">
        <v>43374</v>
      </c>
      <c r="J17" s="788">
        <v>43404</v>
      </c>
      <c r="K17" s="781" t="s">
        <v>260</v>
      </c>
      <c r="L17" s="787">
        <v>0.65</v>
      </c>
      <c r="M17" s="787" t="s">
        <v>260</v>
      </c>
      <c r="N17" s="781"/>
      <c r="O17" s="788">
        <v>43556</v>
      </c>
      <c r="P17" s="788">
        <f t="shared" si="0"/>
        <v>43617</v>
      </c>
      <c r="Q17" s="788">
        <v>43617</v>
      </c>
      <c r="R17" s="788">
        <v>43678</v>
      </c>
      <c r="S17" s="781" t="s">
        <v>262</v>
      </c>
      <c r="T17" s="789"/>
      <c r="U17" s="789"/>
      <c r="V17" s="789"/>
      <c r="W17" s="789"/>
      <c r="X17" s="790"/>
    </row>
    <row r="18" spans="1:96" s="791" customFormat="1" hidden="1" x14ac:dyDescent="0.25">
      <c r="B18" s="781" t="s">
        <v>43</v>
      </c>
      <c r="C18" s="783" t="s">
        <v>43</v>
      </c>
      <c r="D18" s="781" t="s">
        <v>123</v>
      </c>
      <c r="E18" s="781" t="s">
        <v>22</v>
      </c>
      <c r="F18" s="784">
        <v>43405</v>
      </c>
      <c r="G18" s="788">
        <v>43465</v>
      </c>
      <c r="H18" s="784">
        <v>43231</v>
      </c>
      <c r="I18" s="786">
        <v>43344</v>
      </c>
      <c r="J18" s="788">
        <v>43388</v>
      </c>
      <c r="K18" s="781" t="s">
        <v>261</v>
      </c>
      <c r="L18" s="787">
        <v>1</v>
      </c>
      <c r="M18" s="787" t="s">
        <v>260</v>
      </c>
      <c r="N18" s="781"/>
      <c r="O18" s="788">
        <v>43556</v>
      </c>
      <c r="P18" s="788">
        <f t="shared" si="0"/>
        <v>43617</v>
      </c>
      <c r="Q18" s="788">
        <v>43617</v>
      </c>
      <c r="R18" s="788">
        <v>43678</v>
      </c>
      <c r="S18" s="781" t="s">
        <v>262</v>
      </c>
      <c r="T18" s="789"/>
      <c r="U18" s="789"/>
      <c r="V18" s="789"/>
      <c r="W18" s="789"/>
      <c r="X18" s="790"/>
    </row>
    <row r="19" spans="1:96" s="791" customFormat="1" hidden="1" x14ac:dyDescent="0.25">
      <c r="B19" s="781" t="s">
        <v>43</v>
      </c>
      <c r="C19" s="783" t="s">
        <v>43</v>
      </c>
      <c r="D19" s="781" t="s">
        <v>125</v>
      </c>
      <c r="E19" s="781" t="s">
        <v>22</v>
      </c>
      <c r="F19" s="784">
        <v>43416</v>
      </c>
      <c r="G19" s="788">
        <v>43496</v>
      </c>
      <c r="H19" s="784">
        <v>43231</v>
      </c>
      <c r="I19" s="786">
        <v>43296</v>
      </c>
      <c r="J19" s="788">
        <v>43388</v>
      </c>
      <c r="K19" s="781" t="s">
        <v>261</v>
      </c>
      <c r="L19" s="787">
        <v>1</v>
      </c>
      <c r="M19" s="787" t="s">
        <v>260</v>
      </c>
      <c r="N19" s="781"/>
      <c r="O19" s="788">
        <v>43586</v>
      </c>
      <c r="P19" s="788">
        <f t="shared" si="0"/>
        <v>43647</v>
      </c>
      <c r="Q19" s="788">
        <v>43647</v>
      </c>
      <c r="R19" s="788">
        <v>43709</v>
      </c>
      <c r="S19" s="781" t="s">
        <v>262</v>
      </c>
      <c r="T19" s="789"/>
      <c r="U19" s="789"/>
      <c r="V19" s="789"/>
      <c r="W19" s="789"/>
      <c r="X19" s="790"/>
    </row>
    <row r="20" spans="1:96" s="791" customFormat="1" hidden="1" x14ac:dyDescent="0.25">
      <c r="B20" s="781" t="s">
        <v>43</v>
      </c>
      <c r="C20" s="783" t="s">
        <v>43</v>
      </c>
      <c r="D20" s="781" t="s">
        <v>123</v>
      </c>
      <c r="E20" s="781" t="s">
        <v>22</v>
      </c>
      <c r="F20" s="784">
        <v>43405</v>
      </c>
      <c r="G20" s="788">
        <v>43434</v>
      </c>
      <c r="H20" s="784">
        <v>43231</v>
      </c>
      <c r="I20" s="786">
        <v>43374</v>
      </c>
      <c r="J20" s="788">
        <v>43403</v>
      </c>
      <c r="K20" s="781" t="s">
        <v>261</v>
      </c>
      <c r="L20" s="787">
        <v>0.95</v>
      </c>
      <c r="M20" s="787" t="s">
        <v>260</v>
      </c>
      <c r="N20" s="781"/>
      <c r="O20" s="788">
        <v>43525</v>
      </c>
      <c r="P20" s="788">
        <f t="shared" si="0"/>
        <v>43586</v>
      </c>
      <c r="Q20" s="788">
        <v>43586</v>
      </c>
      <c r="R20" s="788">
        <v>43647</v>
      </c>
      <c r="S20" s="781" t="s">
        <v>262</v>
      </c>
      <c r="T20" s="789"/>
      <c r="U20" s="789"/>
      <c r="V20" s="789"/>
      <c r="W20" s="789"/>
      <c r="X20" s="790"/>
    </row>
    <row r="21" spans="1:96" s="791" customFormat="1" hidden="1" x14ac:dyDescent="0.25">
      <c r="B21" s="781" t="s">
        <v>43</v>
      </c>
      <c r="C21" s="783" t="s">
        <v>43</v>
      </c>
      <c r="D21" s="781" t="s">
        <v>45</v>
      </c>
      <c r="E21" s="781" t="s">
        <v>22</v>
      </c>
      <c r="F21" s="784">
        <v>43405</v>
      </c>
      <c r="G21" s="788">
        <v>43434</v>
      </c>
      <c r="H21" s="784">
        <v>43231</v>
      </c>
      <c r="I21" s="786">
        <v>43313</v>
      </c>
      <c r="J21" s="788">
        <v>43342</v>
      </c>
      <c r="K21" s="781" t="s">
        <v>261</v>
      </c>
      <c r="L21" s="787">
        <v>0.95</v>
      </c>
      <c r="M21" s="787" t="s">
        <v>260</v>
      </c>
      <c r="N21" s="781"/>
      <c r="O21" s="788">
        <v>43525</v>
      </c>
      <c r="P21" s="788">
        <f t="shared" si="0"/>
        <v>43586</v>
      </c>
      <c r="Q21" s="788">
        <v>43586</v>
      </c>
      <c r="R21" s="788">
        <v>43647</v>
      </c>
      <c r="S21" s="781" t="s">
        <v>262</v>
      </c>
      <c r="T21" s="789"/>
      <c r="U21" s="789"/>
      <c r="V21" s="789"/>
      <c r="W21" s="789"/>
      <c r="X21" s="790"/>
    </row>
    <row r="22" spans="1:96" s="791" customFormat="1" hidden="1" x14ac:dyDescent="0.25">
      <c r="B22" s="781" t="s">
        <v>43</v>
      </c>
      <c r="C22" s="783" t="s">
        <v>43</v>
      </c>
      <c r="D22" s="781" t="s">
        <v>132</v>
      </c>
      <c r="E22" s="781" t="s">
        <v>22</v>
      </c>
      <c r="F22" s="784">
        <v>43405</v>
      </c>
      <c r="G22" s="788">
        <v>43465</v>
      </c>
      <c r="H22" s="784">
        <v>43231</v>
      </c>
      <c r="I22" s="786">
        <v>43313</v>
      </c>
      <c r="J22" s="788">
        <v>43403</v>
      </c>
      <c r="K22" s="781" t="s">
        <v>261</v>
      </c>
      <c r="L22" s="787">
        <v>0.95</v>
      </c>
      <c r="M22" s="787" t="s">
        <v>260</v>
      </c>
      <c r="N22" s="781"/>
      <c r="O22" s="788">
        <v>43556</v>
      </c>
      <c r="P22" s="788">
        <f t="shared" si="0"/>
        <v>43617</v>
      </c>
      <c r="Q22" s="788">
        <v>43617</v>
      </c>
      <c r="R22" s="788">
        <v>43678</v>
      </c>
      <c r="S22" s="781" t="s">
        <v>262</v>
      </c>
      <c r="T22" s="789"/>
      <c r="U22" s="789"/>
      <c r="V22" s="789"/>
      <c r="W22" s="789"/>
      <c r="X22" s="790"/>
    </row>
    <row r="23" spans="1:96" s="791" customFormat="1" hidden="1" x14ac:dyDescent="0.25">
      <c r="B23" s="783" t="s">
        <v>31</v>
      </c>
      <c r="C23" s="783" t="s">
        <v>31</v>
      </c>
      <c r="D23" s="781" t="s">
        <v>32</v>
      </c>
      <c r="E23" s="781" t="s">
        <v>30</v>
      </c>
      <c r="F23" s="784">
        <v>43435</v>
      </c>
      <c r="G23" s="788">
        <v>43464</v>
      </c>
      <c r="H23" s="798">
        <v>43250</v>
      </c>
      <c r="I23" s="784">
        <v>43374</v>
      </c>
      <c r="J23" s="788">
        <v>43434</v>
      </c>
      <c r="K23" s="781" t="s">
        <v>265</v>
      </c>
      <c r="L23" s="787"/>
      <c r="M23" s="787" t="s">
        <v>260</v>
      </c>
      <c r="N23" s="781"/>
      <c r="O23" s="788">
        <v>43556</v>
      </c>
      <c r="P23" s="788">
        <f t="shared" si="0"/>
        <v>43617</v>
      </c>
      <c r="Q23" s="788">
        <v>43617</v>
      </c>
      <c r="R23" s="788">
        <v>43678</v>
      </c>
      <c r="S23" s="781" t="s">
        <v>262</v>
      </c>
      <c r="T23" s="789"/>
      <c r="U23" s="789"/>
      <c r="V23" s="789"/>
      <c r="W23" s="789"/>
      <c r="X23" s="790"/>
    </row>
    <row r="24" spans="1:96" s="791" customFormat="1" hidden="1" x14ac:dyDescent="0.25">
      <c r="B24" s="781" t="s">
        <v>141</v>
      </c>
      <c r="C24" s="782" t="s">
        <v>142</v>
      </c>
      <c r="D24" s="781" t="s">
        <v>143</v>
      </c>
      <c r="E24" s="783"/>
      <c r="F24" s="784">
        <v>43221</v>
      </c>
      <c r="G24" s="785">
        <v>43281</v>
      </c>
      <c r="H24" s="784"/>
      <c r="I24" s="786">
        <v>43296</v>
      </c>
      <c r="J24" s="784">
        <v>43327</v>
      </c>
      <c r="K24" s="781"/>
      <c r="L24" s="787"/>
      <c r="M24" s="787" t="s">
        <v>261</v>
      </c>
      <c r="N24" s="781"/>
      <c r="O24" s="788">
        <v>43497</v>
      </c>
      <c r="P24" s="788">
        <f t="shared" si="0"/>
        <v>43556</v>
      </c>
      <c r="Q24" s="788">
        <v>43556</v>
      </c>
      <c r="R24" s="788">
        <v>43617</v>
      </c>
      <c r="S24" s="781" t="s">
        <v>262</v>
      </c>
      <c r="T24"/>
      <c r="U24" s="799">
        <v>43327</v>
      </c>
      <c r="V24" s="799">
        <v>43312</v>
      </c>
      <c r="W24" s="799">
        <v>43327</v>
      </c>
    </row>
    <row r="25" spans="1:96" s="791" customFormat="1" hidden="1" x14ac:dyDescent="0.25">
      <c r="B25" s="781" t="s">
        <v>141</v>
      </c>
      <c r="C25" s="782" t="s">
        <v>142</v>
      </c>
      <c r="D25" s="781" t="s">
        <v>143</v>
      </c>
      <c r="E25" s="783"/>
      <c r="F25" s="784">
        <v>43221</v>
      </c>
      <c r="G25" s="785">
        <v>43281</v>
      </c>
      <c r="H25" s="784"/>
      <c r="I25" s="786">
        <v>43296</v>
      </c>
      <c r="J25" s="784">
        <v>43327</v>
      </c>
      <c r="K25" s="781"/>
      <c r="L25" s="787"/>
      <c r="M25" s="787" t="s">
        <v>261</v>
      </c>
      <c r="N25" s="781"/>
      <c r="O25" s="788">
        <v>43497</v>
      </c>
      <c r="P25" s="788">
        <f t="shared" si="0"/>
        <v>43556</v>
      </c>
      <c r="Q25" s="788">
        <v>43556</v>
      </c>
      <c r="R25" s="788">
        <v>43617</v>
      </c>
      <c r="S25" s="781" t="s">
        <v>262</v>
      </c>
      <c r="T25"/>
      <c r="U25" s="799">
        <v>43368</v>
      </c>
      <c r="V25" s="799">
        <v>43343</v>
      </c>
      <c r="W25" s="799">
        <v>43368</v>
      </c>
    </row>
    <row r="26" spans="1:96" s="791" customFormat="1" hidden="1" x14ac:dyDescent="0.25">
      <c r="B26" s="781" t="s">
        <v>141</v>
      </c>
      <c r="C26" s="782" t="s">
        <v>142</v>
      </c>
      <c r="D26" s="781" t="s">
        <v>143</v>
      </c>
      <c r="E26" s="783"/>
      <c r="F26" s="784">
        <v>43221</v>
      </c>
      <c r="G26" s="785">
        <v>43281</v>
      </c>
      <c r="H26" s="784"/>
      <c r="I26" s="786">
        <v>43296</v>
      </c>
      <c r="J26" s="784">
        <v>43327</v>
      </c>
      <c r="K26" s="781"/>
      <c r="L26" s="787"/>
      <c r="M26" s="787" t="s">
        <v>261</v>
      </c>
      <c r="N26" s="781"/>
      <c r="O26" s="788">
        <v>43497</v>
      </c>
      <c r="P26" s="788">
        <f t="shared" si="0"/>
        <v>43556</v>
      </c>
      <c r="Q26" s="788">
        <v>43556</v>
      </c>
      <c r="R26" s="788">
        <v>43617</v>
      </c>
      <c r="S26" s="781" t="s">
        <v>262</v>
      </c>
      <c r="T26"/>
      <c r="U26" s="799">
        <v>43360</v>
      </c>
      <c r="V26" s="799">
        <v>43452</v>
      </c>
      <c r="W26" s="799">
        <v>43360</v>
      </c>
    </row>
    <row r="27" spans="1:96" s="801" customFormat="1" hidden="1" x14ac:dyDescent="0.25">
      <c r="A27" s="800"/>
      <c r="B27" s="781" t="s">
        <v>141</v>
      </c>
      <c r="C27" s="783" t="s">
        <v>142</v>
      </c>
      <c r="D27" s="781" t="s">
        <v>150</v>
      </c>
      <c r="E27" s="783"/>
      <c r="F27" s="784">
        <v>43336</v>
      </c>
      <c r="G27" s="784">
        <v>43360</v>
      </c>
      <c r="H27" s="784"/>
      <c r="I27" s="786">
        <v>43341</v>
      </c>
      <c r="J27" s="784">
        <v>43360</v>
      </c>
      <c r="K27" s="781"/>
      <c r="L27" s="787"/>
      <c r="M27" s="787" t="s">
        <v>261</v>
      </c>
      <c r="N27" s="781"/>
      <c r="O27" s="788">
        <v>43497</v>
      </c>
      <c r="P27" s="788">
        <f t="shared" si="0"/>
        <v>43556</v>
      </c>
      <c r="Q27" s="788">
        <v>43556</v>
      </c>
      <c r="R27" s="788">
        <v>43617</v>
      </c>
      <c r="S27" s="781" t="s">
        <v>262</v>
      </c>
      <c r="T27"/>
      <c r="U27" s="799">
        <v>43360</v>
      </c>
      <c r="V27" s="799">
        <v>43422</v>
      </c>
      <c r="W27" s="799">
        <v>43360</v>
      </c>
      <c r="X27"/>
      <c r="Y27" s="791"/>
      <c r="Z27" s="791"/>
      <c r="AA27" s="791"/>
      <c r="AB27" s="791"/>
      <c r="AC27" s="791"/>
      <c r="AD27" s="791"/>
      <c r="AE27" s="791"/>
      <c r="AF27" s="791"/>
      <c r="AG27" s="791"/>
      <c r="AH27" s="791"/>
      <c r="AI27" s="791"/>
      <c r="AJ27" s="791"/>
      <c r="AK27" s="791"/>
      <c r="AL27" s="791"/>
      <c r="AM27" s="791"/>
      <c r="AN27" s="791"/>
      <c r="AO27" s="791"/>
      <c r="AP27" s="791"/>
      <c r="AQ27" s="791"/>
      <c r="AR27" s="791"/>
      <c r="AS27" s="791"/>
      <c r="AT27" s="791"/>
      <c r="AU27" s="791"/>
      <c r="AV27" s="791"/>
      <c r="AW27" s="791"/>
      <c r="AX27" s="791"/>
      <c r="AY27" s="791"/>
      <c r="AZ27" s="791"/>
      <c r="BA27" s="791"/>
      <c r="BB27" s="791"/>
      <c r="BC27" s="791"/>
      <c r="BD27" s="791"/>
      <c r="BE27" s="791"/>
      <c r="BF27" s="791"/>
      <c r="BG27" s="791"/>
      <c r="BH27" s="791"/>
      <c r="BI27" s="791"/>
      <c r="BJ27" s="791"/>
      <c r="BK27" s="791"/>
      <c r="BL27" s="791"/>
      <c r="BM27" s="791"/>
      <c r="BN27" s="791"/>
      <c r="BO27" s="791"/>
      <c r="BP27" s="791"/>
      <c r="BQ27" s="791"/>
      <c r="BR27" s="791"/>
      <c r="BS27" s="791"/>
      <c r="BT27" s="791"/>
      <c r="BU27" s="791"/>
      <c r="BV27" s="791"/>
      <c r="BW27" s="791"/>
      <c r="BX27" s="791"/>
      <c r="BY27" s="791"/>
      <c r="BZ27" s="791"/>
      <c r="CA27" s="791"/>
      <c r="CB27" s="791"/>
      <c r="CC27" s="791"/>
      <c r="CD27" s="791"/>
      <c r="CE27" s="791"/>
      <c r="CF27" s="791"/>
      <c r="CG27" s="791"/>
      <c r="CH27" s="791"/>
      <c r="CI27" s="791"/>
      <c r="CJ27" s="791"/>
      <c r="CK27" s="791"/>
      <c r="CL27" s="791"/>
      <c r="CM27" s="791"/>
      <c r="CN27" s="791"/>
      <c r="CO27" s="791"/>
      <c r="CP27" s="791"/>
      <c r="CQ27" s="791"/>
      <c r="CR27" s="791"/>
    </row>
    <row r="28" spans="1:96" s="791" customFormat="1" hidden="1" x14ac:dyDescent="0.25">
      <c r="B28" s="781" t="s">
        <v>141</v>
      </c>
      <c r="C28" s="783" t="s">
        <v>142</v>
      </c>
      <c r="D28" s="781" t="s">
        <v>152</v>
      </c>
      <c r="E28" s="783"/>
      <c r="F28" s="784">
        <v>43336</v>
      </c>
      <c r="G28" s="784">
        <v>43360</v>
      </c>
      <c r="H28" s="784"/>
      <c r="I28" s="786">
        <v>43341</v>
      </c>
      <c r="J28" s="784">
        <v>43360</v>
      </c>
      <c r="K28" s="781"/>
      <c r="L28" s="787"/>
      <c r="M28" s="787" t="s">
        <v>261</v>
      </c>
      <c r="N28" s="781"/>
      <c r="O28" s="788">
        <v>43497</v>
      </c>
      <c r="P28" s="788">
        <f t="shared" si="0"/>
        <v>43556</v>
      </c>
      <c r="Q28" s="788">
        <v>43556</v>
      </c>
      <c r="R28" s="788">
        <v>43617</v>
      </c>
      <c r="S28" s="781" t="s">
        <v>262</v>
      </c>
      <c r="T28"/>
      <c r="U28" s="799">
        <v>43360</v>
      </c>
      <c r="V28" s="799">
        <v>43422</v>
      </c>
      <c r="W28" s="799">
        <v>43360</v>
      </c>
    </row>
    <row r="29" spans="1:96" s="791" customFormat="1" hidden="1" x14ac:dyDescent="0.25">
      <c r="B29" s="781" t="s">
        <v>141</v>
      </c>
      <c r="C29" s="781" t="s">
        <v>142</v>
      </c>
      <c r="D29" s="781" t="s">
        <v>154</v>
      </c>
      <c r="E29" s="781"/>
      <c r="F29" s="784">
        <v>43336</v>
      </c>
      <c r="G29" s="788">
        <v>43360</v>
      </c>
      <c r="H29" s="784"/>
      <c r="I29" s="784">
        <v>43341</v>
      </c>
      <c r="J29" s="788">
        <v>43360</v>
      </c>
      <c r="K29" s="781"/>
      <c r="L29" s="787"/>
      <c r="M29" s="787" t="s">
        <v>261</v>
      </c>
      <c r="N29" s="781"/>
      <c r="O29" s="788">
        <v>43497</v>
      </c>
      <c r="P29" s="788">
        <f t="shared" si="0"/>
        <v>43556</v>
      </c>
      <c r="Q29" s="788">
        <v>43556</v>
      </c>
      <c r="R29" s="788">
        <v>43617</v>
      </c>
      <c r="S29" s="781" t="s">
        <v>262</v>
      </c>
      <c r="T29"/>
      <c r="U29" s="799">
        <v>43360</v>
      </c>
      <c r="V29" s="799">
        <v>43422</v>
      </c>
      <c r="W29" s="799">
        <v>43360</v>
      </c>
    </row>
    <row r="30" spans="1:96" s="791" customFormat="1" hidden="1" x14ac:dyDescent="0.25">
      <c r="B30" s="781" t="s">
        <v>141</v>
      </c>
      <c r="C30" s="781" t="s">
        <v>142</v>
      </c>
      <c r="D30" s="781" t="s">
        <v>156</v>
      </c>
      <c r="E30" s="781"/>
      <c r="F30" s="784">
        <v>43313</v>
      </c>
      <c r="G30" s="788">
        <v>43360</v>
      </c>
      <c r="H30" s="784"/>
      <c r="I30" s="786">
        <v>43332</v>
      </c>
      <c r="J30" s="788">
        <v>43360</v>
      </c>
      <c r="K30" s="781"/>
      <c r="L30" s="787"/>
      <c r="M30" s="787" t="s">
        <v>261</v>
      </c>
      <c r="N30" s="781"/>
      <c r="O30" s="788">
        <v>43497</v>
      </c>
      <c r="P30" s="788">
        <f t="shared" si="0"/>
        <v>43556</v>
      </c>
      <c r="Q30" s="788">
        <v>43556</v>
      </c>
      <c r="R30" s="788">
        <v>43617</v>
      </c>
      <c r="S30" s="781" t="s">
        <v>262</v>
      </c>
      <c r="T30"/>
      <c r="U30" s="799">
        <v>43391</v>
      </c>
      <c r="V30" s="799">
        <v>43361</v>
      </c>
      <c r="W30" s="799">
        <v>43391</v>
      </c>
    </row>
    <row r="31" spans="1:96" s="800" customFormat="1" hidden="1" x14ac:dyDescent="0.25">
      <c r="B31" s="781" t="s">
        <v>141</v>
      </c>
      <c r="C31" s="781" t="s">
        <v>142</v>
      </c>
      <c r="D31" s="781" t="s">
        <v>158</v>
      </c>
      <c r="E31" s="781"/>
      <c r="F31" s="784">
        <v>43313</v>
      </c>
      <c r="G31" s="788">
        <v>43360</v>
      </c>
      <c r="H31" s="784"/>
      <c r="I31" s="784">
        <v>43332</v>
      </c>
      <c r="J31" s="788">
        <v>43360</v>
      </c>
      <c r="K31" s="781"/>
      <c r="L31" s="787"/>
      <c r="M31" s="787" t="s">
        <v>261</v>
      </c>
      <c r="N31" s="781"/>
      <c r="O31" s="788">
        <v>43497</v>
      </c>
      <c r="P31" s="788">
        <f t="shared" si="0"/>
        <v>43556</v>
      </c>
      <c r="Q31" s="788">
        <v>43556</v>
      </c>
      <c r="R31" s="788">
        <v>43617</v>
      </c>
      <c r="S31" s="781" t="s">
        <v>262</v>
      </c>
      <c r="T31"/>
      <c r="U31" s="799">
        <v>43435</v>
      </c>
      <c r="V31" s="799">
        <v>43391</v>
      </c>
      <c r="W31" s="799">
        <v>43435</v>
      </c>
      <c r="X31" s="791"/>
    </row>
    <row r="32" spans="1:96" s="791" customFormat="1" hidden="1" x14ac:dyDescent="0.25">
      <c r="B32" s="781" t="s">
        <v>141</v>
      </c>
      <c r="C32" s="781" t="s">
        <v>142</v>
      </c>
      <c r="D32" s="781" t="s">
        <v>165</v>
      </c>
      <c r="E32" s="781"/>
      <c r="F32" s="784">
        <v>43333</v>
      </c>
      <c r="G32" s="788">
        <v>43350</v>
      </c>
      <c r="H32" s="784"/>
      <c r="I32" s="784">
        <v>43354</v>
      </c>
      <c r="J32" s="788">
        <v>43402</v>
      </c>
      <c r="K32" s="781"/>
      <c r="L32" s="787"/>
      <c r="M32" s="787" t="s">
        <v>261</v>
      </c>
      <c r="N32" s="781"/>
      <c r="O32" s="788">
        <v>43497</v>
      </c>
      <c r="P32" s="788">
        <f t="shared" si="0"/>
        <v>43556</v>
      </c>
      <c r="Q32" s="788">
        <v>43556</v>
      </c>
      <c r="R32" s="788">
        <v>43617</v>
      </c>
      <c r="S32" s="781" t="s">
        <v>262</v>
      </c>
      <c r="T32"/>
      <c r="U32" s="799">
        <v>43402</v>
      </c>
      <c r="V32" s="799">
        <v>43361</v>
      </c>
      <c r="W32" s="799">
        <v>43402</v>
      </c>
    </row>
    <row r="33" spans="1:56" s="791" customFormat="1" hidden="1" x14ac:dyDescent="0.25">
      <c r="B33" s="781" t="s">
        <v>141</v>
      </c>
      <c r="C33" s="781" t="s">
        <v>142</v>
      </c>
      <c r="D33" s="781" t="s">
        <v>165</v>
      </c>
      <c r="E33" s="781"/>
      <c r="F33" s="784">
        <v>43333</v>
      </c>
      <c r="G33" s="784">
        <v>43350</v>
      </c>
      <c r="H33" s="783"/>
      <c r="I33" s="783">
        <v>43354</v>
      </c>
      <c r="J33" s="783">
        <v>43402</v>
      </c>
      <c r="K33" s="781"/>
      <c r="L33" s="787"/>
      <c r="M33" s="787" t="s">
        <v>261</v>
      </c>
      <c r="N33" s="781"/>
      <c r="O33" s="788">
        <v>43497</v>
      </c>
      <c r="P33" s="788">
        <f t="shared" si="0"/>
        <v>43556</v>
      </c>
      <c r="Q33" s="788">
        <v>43556</v>
      </c>
      <c r="R33" s="788">
        <v>43617</v>
      </c>
      <c r="S33" s="781" t="s">
        <v>262</v>
      </c>
      <c r="T33"/>
      <c r="U33" s="799">
        <v>43402</v>
      </c>
      <c r="V33" s="799">
        <v>43361</v>
      </c>
      <c r="W33" s="799">
        <v>43402</v>
      </c>
    </row>
    <row r="34" spans="1:56" s="802" customFormat="1" hidden="1" x14ac:dyDescent="0.25">
      <c r="A34" s="791"/>
      <c r="B34" s="781" t="s">
        <v>141</v>
      </c>
      <c r="C34" s="783" t="s">
        <v>142</v>
      </c>
      <c r="D34" s="781" t="s">
        <v>165</v>
      </c>
      <c r="E34" s="781"/>
      <c r="F34" s="784">
        <v>43333</v>
      </c>
      <c r="G34" s="788">
        <v>43350</v>
      </c>
      <c r="H34" s="784"/>
      <c r="I34" s="786">
        <v>43354</v>
      </c>
      <c r="J34" s="788">
        <v>43402</v>
      </c>
      <c r="K34" s="781"/>
      <c r="L34" s="787"/>
      <c r="M34" s="787" t="s">
        <v>261</v>
      </c>
      <c r="N34" s="781"/>
      <c r="O34" s="788">
        <v>43497</v>
      </c>
      <c r="P34" s="788">
        <f t="shared" si="0"/>
        <v>43556</v>
      </c>
      <c r="Q34" s="788">
        <v>43556</v>
      </c>
      <c r="R34" s="788">
        <v>43617</v>
      </c>
      <c r="S34" s="781" t="s">
        <v>262</v>
      </c>
      <c r="T34"/>
      <c r="U34" s="799">
        <v>43402</v>
      </c>
      <c r="V34" s="799">
        <v>43361</v>
      </c>
      <c r="W34" s="799">
        <v>43402</v>
      </c>
      <c r="X34" s="791"/>
      <c r="Y34" s="791"/>
      <c r="Z34" s="791"/>
      <c r="AA34" s="791"/>
      <c r="AB34" s="791"/>
      <c r="AC34" s="791"/>
      <c r="AD34" s="791"/>
      <c r="AE34" s="791"/>
      <c r="AF34" s="791"/>
      <c r="AG34" s="791"/>
      <c r="AH34" s="791"/>
      <c r="AI34" s="791"/>
      <c r="AJ34" s="791"/>
      <c r="AK34" s="791"/>
      <c r="AL34" s="791"/>
      <c r="AM34" s="791"/>
      <c r="AN34" s="791"/>
      <c r="AO34" s="791"/>
      <c r="AP34" s="791"/>
      <c r="AQ34" s="791"/>
      <c r="AR34" s="791"/>
      <c r="AS34" s="791"/>
      <c r="AT34" s="791"/>
      <c r="AU34" s="791"/>
      <c r="AV34" s="791"/>
      <c r="AW34" s="791"/>
      <c r="AX34" s="791"/>
      <c r="AY34" s="791"/>
      <c r="AZ34" s="791"/>
      <c r="BA34" s="791"/>
      <c r="BB34" s="791"/>
      <c r="BC34" s="791"/>
      <c r="BD34" s="791"/>
    </row>
    <row r="35" spans="1:56" s="791" customFormat="1" hidden="1" x14ac:dyDescent="0.25">
      <c r="B35" s="781" t="s">
        <v>141</v>
      </c>
      <c r="C35" s="783" t="s">
        <v>142</v>
      </c>
      <c r="D35" s="781" t="s">
        <v>169</v>
      </c>
      <c r="E35" s="781"/>
      <c r="F35" s="784">
        <v>43355</v>
      </c>
      <c r="G35" s="788">
        <v>43378</v>
      </c>
      <c r="H35" s="784"/>
      <c r="I35" s="786">
        <v>43381</v>
      </c>
      <c r="J35" s="788">
        <v>43402</v>
      </c>
      <c r="K35" s="781"/>
      <c r="L35" s="787"/>
      <c r="M35" s="787" t="s">
        <v>261</v>
      </c>
      <c r="N35" s="781"/>
      <c r="O35" s="788">
        <v>43497</v>
      </c>
      <c r="P35" s="788">
        <f t="shared" si="0"/>
        <v>43556</v>
      </c>
      <c r="Q35" s="788">
        <v>43556</v>
      </c>
      <c r="R35" s="788">
        <v>43617</v>
      </c>
      <c r="S35" s="781" t="s">
        <v>262</v>
      </c>
      <c r="T35"/>
      <c r="U35" s="799">
        <v>43402</v>
      </c>
      <c r="V35" s="799">
        <v>43374</v>
      </c>
      <c r="W35" s="799">
        <v>43402</v>
      </c>
    </row>
    <row r="36" spans="1:56" s="791" customFormat="1" hidden="1" x14ac:dyDescent="0.25">
      <c r="B36" s="792" t="s">
        <v>141</v>
      </c>
      <c r="C36" s="793" t="s">
        <v>142</v>
      </c>
      <c r="D36" s="792" t="s">
        <v>165</v>
      </c>
      <c r="E36" s="792"/>
      <c r="F36" s="794">
        <v>43355</v>
      </c>
      <c r="G36" s="795">
        <v>43378</v>
      </c>
      <c r="H36" s="794"/>
      <c r="I36" s="796">
        <v>43383</v>
      </c>
      <c r="J36" s="795">
        <v>43402</v>
      </c>
      <c r="K36" s="792"/>
      <c r="L36" s="797"/>
      <c r="M36" s="797" t="s">
        <v>261</v>
      </c>
      <c r="N36" s="792"/>
      <c r="O36" s="788">
        <v>43497</v>
      </c>
      <c r="P36" s="788">
        <f t="shared" si="0"/>
        <v>43556</v>
      </c>
      <c r="Q36" s="788">
        <v>43556</v>
      </c>
      <c r="R36" s="788">
        <v>43617</v>
      </c>
      <c r="S36" s="781" t="s">
        <v>262</v>
      </c>
      <c r="T36"/>
      <c r="U36" s="799">
        <v>43362</v>
      </c>
      <c r="V36" s="799">
        <v>43374</v>
      </c>
      <c r="W36" s="799">
        <v>43362</v>
      </c>
    </row>
    <row r="37" spans="1:56" s="791" customFormat="1" hidden="1" x14ac:dyDescent="0.25">
      <c r="B37" s="781" t="s">
        <v>141</v>
      </c>
      <c r="C37" s="783" t="s">
        <v>142</v>
      </c>
      <c r="D37" s="781" t="s">
        <v>169</v>
      </c>
      <c r="E37" s="781"/>
      <c r="F37" s="784">
        <v>43355</v>
      </c>
      <c r="G37" s="788">
        <v>43378</v>
      </c>
      <c r="H37" s="784"/>
      <c r="I37" s="786">
        <v>43381</v>
      </c>
      <c r="J37" s="788">
        <v>43402</v>
      </c>
      <c r="K37" s="781"/>
      <c r="L37" s="787"/>
      <c r="M37" s="787" t="s">
        <v>261</v>
      </c>
      <c r="N37" s="781"/>
      <c r="O37" s="788">
        <v>43497</v>
      </c>
      <c r="P37" s="788">
        <f t="shared" si="0"/>
        <v>43556</v>
      </c>
      <c r="Q37" s="788">
        <v>43556</v>
      </c>
      <c r="R37" s="788">
        <v>43617</v>
      </c>
      <c r="S37" s="781" t="s">
        <v>262</v>
      </c>
      <c r="T37"/>
      <c r="U37" s="799">
        <v>43362</v>
      </c>
      <c r="V37" s="799">
        <v>43374</v>
      </c>
      <c r="W37" s="799">
        <v>43362</v>
      </c>
    </row>
    <row r="38" spans="1:56" s="791" customFormat="1" hidden="1" x14ac:dyDescent="0.25">
      <c r="B38" s="781" t="s">
        <v>141</v>
      </c>
      <c r="C38" s="783" t="s">
        <v>142</v>
      </c>
      <c r="D38" s="781" t="s">
        <v>173</v>
      </c>
      <c r="E38" s="781"/>
      <c r="F38" s="784">
        <v>43313</v>
      </c>
      <c r="G38" s="788">
        <v>43331</v>
      </c>
      <c r="H38" s="784"/>
      <c r="I38" s="786">
        <v>43332</v>
      </c>
      <c r="J38" s="788">
        <v>43362</v>
      </c>
      <c r="K38" s="781"/>
      <c r="L38" s="787"/>
      <c r="M38" s="787" t="s">
        <v>261</v>
      </c>
      <c r="N38" s="781"/>
      <c r="O38" s="788">
        <v>43497</v>
      </c>
      <c r="P38" s="788">
        <f t="shared" si="0"/>
        <v>43556</v>
      </c>
      <c r="Q38" s="788">
        <v>43556</v>
      </c>
      <c r="R38" s="788">
        <v>43617</v>
      </c>
      <c r="S38" s="781" t="s">
        <v>262</v>
      </c>
      <c r="T38"/>
      <c r="U38" s="799">
        <v>43372</v>
      </c>
      <c r="V38" s="799">
        <v>43342</v>
      </c>
      <c r="W38" s="799">
        <v>43342</v>
      </c>
    </row>
    <row r="39" spans="1:56" s="791" customFormat="1" hidden="1" x14ac:dyDescent="0.25">
      <c r="B39" s="781" t="s">
        <v>141</v>
      </c>
      <c r="C39" s="783" t="s">
        <v>142</v>
      </c>
      <c r="D39" s="781" t="s">
        <v>175</v>
      </c>
      <c r="E39" s="781"/>
      <c r="F39" s="784">
        <v>43313</v>
      </c>
      <c r="G39" s="788">
        <v>43331</v>
      </c>
      <c r="H39" s="784"/>
      <c r="I39" s="786">
        <v>43332</v>
      </c>
      <c r="J39" s="788">
        <v>43362</v>
      </c>
      <c r="K39" s="781"/>
      <c r="L39" s="787"/>
      <c r="M39" s="787" t="s">
        <v>261</v>
      </c>
      <c r="N39" s="781"/>
      <c r="O39" s="788">
        <v>43497</v>
      </c>
      <c r="P39" s="788">
        <f t="shared" si="0"/>
        <v>43556</v>
      </c>
      <c r="Q39" s="788">
        <v>43556</v>
      </c>
      <c r="R39" s="788">
        <v>43617</v>
      </c>
      <c r="S39" s="781" t="s">
        <v>262</v>
      </c>
      <c r="T39"/>
      <c r="U39" s="799">
        <v>43507</v>
      </c>
      <c r="V39" s="799">
        <v>43483</v>
      </c>
      <c r="W39" s="799">
        <v>43507</v>
      </c>
    </row>
    <row r="40" spans="1:56" s="791" customFormat="1" hidden="1" x14ac:dyDescent="0.25">
      <c r="B40" s="781" t="s">
        <v>141</v>
      </c>
      <c r="C40" s="783" t="s">
        <v>142</v>
      </c>
      <c r="D40" s="781" t="s">
        <v>185</v>
      </c>
      <c r="E40" s="781"/>
      <c r="F40" s="784">
        <v>43333</v>
      </c>
      <c r="G40" s="788">
        <v>43378</v>
      </c>
      <c r="H40" s="784"/>
      <c r="I40" s="786">
        <v>43383</v>
      </c>
      <c r="J40" s="788">
        <v>43402</v>
      </c>
      <c r="K40" s="781"/>
      <c r="L40" s="787"/>
      <c r="M40" s="787" t="s">
        <v>261</v>
      </c>
      <c r="N40" s="781"/>
      <c r="O40" s="788">
        <v>43497</v>
      </c>
      <c r="P40" s="788">
        <f t="shared" si="0"/>
        <v>43556</v>
      </c>
      <c r="Q40" s="788">
        <v>43556</v>
      </c>
      <c r="R40" s="788">
        <v>43617</v>
      </c>
      <c r="S40" s="781" t="s">
        <v>262</v>
      </c>
      <c r="T40"/>
      <c r="U40" s="799">
        <v>43444</v>
      </c>
      <c r="V40" s="799">
        <v>43466</v>
      </c>
      <c r="W40" s="799">
        <v>43444</v>
      </c>
      <c r="X40"/>
    </row>
    <row r="41" spans="1:56" s="791" customFormat="1" hidden="1" x14ac:dyDescent="0.25">
      <c r="B41" s="781" t="s">
        <v>141</v>
      </c>
      <c r="C41" s="783" t="s">
        <v>142</v>
      </c>
      <c r="D41" s="781" t="s">
        <v>187</v>
      </c>
      <c r="E41" s="781"/>
      <c r="F41" s="784">
        <v>43313</v>
      </c>
      <c r="G41" s="788">
        <v>43331</v>
      </c>
      <c r="H41" s="784"/>
      <c r="I41" s="786">
        <v>43332</v>
      </c>
      <c r="J41" s="788">
        <v>43362</v>
      </c>
      <c r="K41" s="781"/>
      <c r="L41" s="787"/>
      <c r="M41" s="787" t="s">
        <v>261</v>
      </c>
      <c r="N41" s="781"/>
      <c r="O41" s="788">
        <v>43497</v>
      </c>
      <c r="P41" s="788">
        <f t="shared" si="0"/>
        <v>43556</v>
      </c>
      <c r="Q41" s="788">
        <v>43556</v>
      </c>
      <c r="R41" s="788">
        <v>43617</v>
      </c>
      <c r="S41" s="781" t="s">
        <v>262</v>
      </c>
      <c r="T41"/>
      <c r="U41" s="799">
        <v>43372</v>
      </c>
      <c r="V41" s="799">
        <v>43342</v>
      </c>
      <c r="W41" s="799">
        <v>43342</v>
      </c>
      <c r="X41"/>
    </row>
    <row r="42" spans="1:56" s="791" customFormat="1" hidden="1" x14ac:dyDescent="0.25">
      <c r="B42" s="781" t="s">
        <v>141</v>
      </c>
      <c r="C42" s="783" t="s">
        <v>23</v>
      </c>
      <c r="D42" s="781" t="s">
        <v>246</v>
      </c>
      <c r="E42" s="781"/>
      <c r="F42" s="784">
        <v>43388</v>
      </c>
      <c r="G42" s="784">
        <v>43404</v>
      </c>
      <c r="H42" s="784"/>
      <c r="I42" s="784">
        <v>43424</v>
      </c>
      <c r="J42" s="788">
        <v>43432</v>
      </c>
      <c r="K42" s="781"/>
      <c r="L42" s="787"/>
      <c r="M42" s="787" t="s">
        <v>271</v>
      </c>
      <c r="N42" s="781"/>
      <c r="O42" s="788">
        <v>43525</v>
      </c>
      <c r="P42" s="788">
        <f t="shared" si="0"/>
        <v>43586</v>
      </c>
      <c r="Q42" s="788">
        <v>43586</v>
      </c>
      <c r="R42" s="788">
        <v>43647</v>
      </c>
      <c r="S42" s="781" t="s">
        <v>262</v>
      </c>
      <c r="T42"/>
      <c r="U42" s="799">
        <v>43327</v>
      </c>
      <c r="V42" s="799">
        <v>43312</v>
      </c>
      <c r="W42" s="799">
        <v>43327</v>
      </c>
    </row>
    <row r="43" spans="1:56" s="791" customFormat="1" hidden="1" x14ac:dyDescent="0.25">
      <c r="B43" s="781" t="s">
        <v>18</v>
      </c>
      <c r="C43" s="781" t="s">
        <v>19</v>
      </c>
      <c r="D43" s="803" t="s">
        <v>57</v>
      </c>
      <c r="E43" s="781" t="s">
        <v>22</v>
      </c>
      <c r="F43" s="786">
        <v>43405</v>
      </c>
      <c r="G43" s="786">
        <v>43464</v>
      </c>
      <c r="H43" s="784">
        <v>43249</v>
      </c>
      <c r="I43" s="786">
        <v>43405</v>
      </c>
      <c r="J43" s="786">
        <v>43434</v>
      </c>
      <c r="K43" s="781" t="s">
        <v>261</v>
      </c>
      <c r="L43" s="787">
        <v>1</v>
      </c>
      <c r="M43" s="787" t="s">
        <v>260</v>
      </c>
      <c r="N43" s="787"/>
      <c r="O43" s="788">
        <v>43556</v>
      </c>
      <c r="P43" s="788">
        <f t="shared" si="0"/>
        <v>43617</v>
      </c>
      <c r="Q43" s="788">
        <v>43617</v>
      </c>
      <c r="R43" s="788">
        <v>43678</v>
      </c>
      <c r="S43" s="781" t="s">
        <v>262</v>
      </c>
      <c r="T43" s="789">
        <v>43525</v>
      </c>
      <c r="U43" s="789">
        <f t="shared" ref="U43:U50" si="1">V43</f>
        <v>43586</v>
      </c>
      <c r="V43" s="789">
        <v>43586</v>
      </c>
      <c r="W43" s="789">
        <v>43647</v>
      </c>
      <c r="X43" s="790"/>
    </row>
    <row r="44" spans="1:56" s="791" customFormat="1" ht="15.75" hidden="1" x14ac:dyDescent="0.25">
      <c r="B44" s="781" t="s">
        <v>18</v>
      </c>
      <c r="C44" s="781" t="s">
        <v>19</v>
      </c>
      <c r="D44" s="804" t="s">
        <v>272</v>
      </c>
      <c r="E44" s="781" t="s">
        <v>72</v>
      </c>
      <c r="F44" s="805">
        <v>43405</v>
      </c>
      <c r="G44" s="784">
        <v>43464</v>
      </c>
      <c r="H44" s="784">
        <v>43249</v>
      </c>
      <c r="I44" s="786">
        <v>43374</v>
      </c>
      <c r="J44" s="785">
        <v>43388</v>
      </c>
      <c r="K44" s="781" t="s">
        <v>261</v>
      </c>
      <c r="L44" s="787"/>
      <c r="M44" s="787" t="s">
        <v>260</v>
      </c>
      <c r="N44" s="787"/>
      <c r="O44" s="788">
        <v>43556</v>
      </c>
      <c r="P44" s="788">
        <f t="shared" si="0"/>
        <v>43617</v>
      </c>
      <c r="Q44" s="788">
        <v>43617</v>
      </c>
      <c r="R44" s="788">
        <v>43678</v>
      </c>
      <c r="S44" s="781" t="s">
        <v>262</v>
      </c>
      <c r="T44" s="789">
        <v>43497</v>
      </c>
      <c r="U44" s="789">
        <f t="shared" si="1"/>
        <v>43556</v>
      </c>
      <c r="V44" s="789">
        <v>43556</v>
      </c>
      <c r="W44" s="789">
        <v>43617</v>
      </c>
      <c r="X44" s="790"/>
    </row>
    <row r="45" spans="1:56" s="791" customFormat="1" ht="15.75" hidden="1" x14ac:dyDescent="0.25">
      <c r="B45" s="781" t="s">
        <v>18</v>
      </c>
      <c r="C45" s="781" t="s">
        <v>19</v>
      </c>
      <c r="D45" s="804" t="s">
        <v>273</v>
      </c>
      <c r="E45" s="781" t="s">
        <v>82</v>
      </c>
      <c r="F45" s="784">
        <v>43420</v>
      </c>
      <c r="G45" s="784">
        <v>43464</v>
      </c>
      <c r="H45" s="784">
        <v>43249</v>
      </c>
      <c r="I45" s="786">
        <v>43374</v>
      </c>
      <c r="J45" s="785">
        <v>43419</v>
      </c>
      <c r="K45" s="781" t="s">
        <v>261</v>
      </c>
      <c r="L45" s="787"/>
      <c r="M45" s="787" t="s">
        <v>260</v>
      </c>
      <c r="N45" s="787"/>
      <c r="O45" s="788">
        <v>43556</v>
      </c>
      <c r="P45" s="788">
        <f t="shared" si="0"/>
        <v>43617</v>
      </c>
      <c r="Q45" s="788">
        <v>43617</v>
      </c>
      <c r="R45" s="788">
        <v>43678</v>
      </c>
      <c r="S45" s="781" t="s">
        <v>262</v>
      </c>
      <c r="T45" s="789">
        <v>43525</v>
      </c>
      <c r="U45" s="789">
        <f t="shared" si="1"/>
        <v>43586</v>
      </c>
      <c r="V45" s="789">
        <v>43586</v>
      </c>
      <c r="W45" s="789">
        <v>43647</v>
      </c>
      <c r="X45" s="790"/>
    </row>
    <row r="46" spans="1:56" s="791" customFormat="1" hidden="1" x14ac:dyDescent="0.25">
      <c r="B46" s="781" t="s">
        <v>18</v>
      </c>
      <c r="C46" s="781" t="s">
        <v>19</v>
      </c>
      <c r="D46" s="803" t="s">
        <v>84</v>
      </c>
      <c r="E46" s="781" t="s">
        <v>22</v>
      </c>
      <c r="F46" s="784">
        <v>43770</v>
      </c>
      <c r="G46" s="784">
        <v>43464</v>
      </c>
      <c r="H46" s="784">
        <v>43249</v>
      </c>
      <c r="I46" s="786">
        <v>43282</v>
      </c>
      <c r="J46" s="785">
        <v>43312</v>
      </c>
      <c r="K46" s="781" t="s">
        <v>261</v>
      </c>
      <c r="L46" s="787">
        <v>1</v>
      </c>
      <c r="M46" s="787" t="s">
        <v>260</v>
      </c>
      <c r="N46" s="787">
        <v>1</v>
      </c>
      <c r="O46" s="788">
        <v>43556</v>
      </c>
      <c r="P46" s="788">
        <f t="shared" si="0"/>
        <v>43617</v>
      </c>
      <c r="Q46" s="788">
        <v>43617</v>
      </c>
      <c r="R46" s="788">
        <v>43678</v>
      </c>
      <c r="S46" s="781" t="s">
        <v>262</v>
      </c>
      <c r="T46" s="789">
        <v>43405</v>
      </c>
      <c r="U46" s="789">
        <f t="shared" si="1"/>
        <v>43466</v>
      </c>
      <c r="V46" s="789">
        <v>43466</v>
      </c>
      <c r="W46" s="789">
        <v>43525</v>
      </c>
      <c r="X46" s="790"/>
    </row>
    <row r="47" spans="1:56" s="791" customFormat="1" hidden="1" x14ac:dyDescent="0.25">
      <c r="B47" s="781" t="s">
        <v>18</v>
      </c>
      <c r="C47" s="781" t="s">
        <v>19</v>
      </c>
      <c r="D47" s="803" t="s">
        <v>86</v>
      </c>
      <c r="E47" s="781" t="s">
        <v>72</v>
      </c>
      <c r="F47" s="784">
        <v>43374</v>
      </c>
      <c r="G47" s="784">
        <v>43464</v>
      </c>
      <c r="H47" s="784">
        <v>43249</v>
      </c>
      <c r="I47" s="786">
        <v>43344</v>
      </c>
      <c r="J47" s="785">
        <v>43373</v>
      </c>
      <c r="K47" s="781" t="s">
        <v>261</v>
      </c>
      <c r="L47" s="787">
        <v>1</v>
      </c>
      <c r="M47" s="787" t="s">
        <v>260</v>
      </c>
      <c r="N47" s="787"/>
      <c r="O47" s="788">
        <v>43556</v>
      </c>
      <c r="P47" s="788">
        <f t="shared" si="0"/>
        <v>43617</v>
      </c>
      <c r="Q47" s="788">
        <v>43617</v>
      </c>
      <c r="R47" s="788">
        <v>43678</v>
      </c>
      <c r="S47" s="781" t="s">
        <v>262</v>
      </c>
      <c r="T47" s="789">
        <v>43466</v>
      </c>
      <c r="U47" s="789">
        <f t="shared" si="1"/>
        <v>43525</v>
      </c>
      <c r="V47" s="789">
        <v>43525</v>
      </c>
      <c r="W47" s="789">
        <v>43586</v>
      </c>
      <c r="X47" s="790"/>
    </row>
    <row r="48" spans="1:56" s="791" customFormat="1" hidden="1" x14ac:dyDescent="0.25">
      <c r="B48" s="781" t="s">
        <v>18</v>
      </c>
      <c r="C48" s="781" t="s">
        <v>19</v>
      </c>
      <c r="D48" s="803" t="s">
        <v>274</v>
      </c>
      <c r="E48" s="781" t="s">
        <v>72</v>
      </c>
      <c r="F48" s="786">
        <v>43405</v>
      </c>
      <c r="G48" s="785">
        <v>43464</v>
      </c>
      <c r="H48" s="784">
        <v>43249</v>
      </c>
      <c r="I48" s="786">
        <v>43405</v>
      </c>
      <c r="J48" s="785">
        <v>43434</v>
      </c>
      <c r="K48" s="781" t="s">
        <v>261</v>
      </c>
      <c r="L48" s="787">
        <v>1</v>
      </c>
      <c r="M48" s="787" t="s">
        <v>260</v>
      </c>
      <c r="N48" s="787"/>
      <c r="O48" s="788">
        <v>43556</v>
      </c>
      <c r="P48" s="788">
        <f t="shared" si="0"/>
        <v>43617</v>
      </c>
      <c r="Q48" s="788">
        <v>43617</v>
      </c>
      <c r="R48" s="788">
        <v>43678</v>
      </c>
      <c r="S48" s="781" t="s">
        <v>262</v>
      </c>
      <c r="T48" s="789">
        <v>43525</v>
      </c>
      <c r="U48" s="789">
        <f t="shared" si="1"/>
        <v>43586</v>
      </c>
      <c r="V48" s="789">
        <v>43586</v>
      </c>
      <c r="W48" s="789">
        <v>43647</v>
      </c>
      <c r="X48" s="790"/>
    </row>
    <row r="49" spans="2:24" s="791" customFormat="1" hidden="1" x14ac:dyDescent="0.25">
      <c r="B49" s="781" t="s">
        <v>18</v>
      </c>
      <c r="C49" s="781" t="s">
        <v>19</v>
      </c>
      <c r="D49" s="803" t="s">
        <v>275</v>
      </c>
      <c r="E49" s="781" t="s">
        <v>72</v>
      </c>
      <c r="F49" s="784">
        <v>43383</v>
      </c>
      <c r="G49" s="784">
        <v>43464</v>
      </c>
      <c r="H49" s="784">
        <v>43249</v>
      </c>
      <c r="I49" s="786">
        <v>43313</v>
      </c>
      <c r="J49" s="785">
        <v>43342</v>
      </c>
      <c r="K49" s="781" t="s">
        <v>261</v>
      </c>
      <c r="L49" s="787">
        <v>1</v>
      </c>
      <c r="M49" s="787" t="s">
        <v>260</v>
      </c>
      <c r="N49" s="787"/>
      <c r="O49" s="788">
        <v>43556</v>
      </c>
      <c r="P49" s="788">
        <f t="shared" si="0"/>
        <v>43617</v>
      </c>
      <c r="Q49" s="788">
        <v>43617</v>
      </c>
      <c r="R49" s="788">
        <v>43678</v>
      </c>
      <c r="S49" s="781" t="s">
        <v>262</v>
      </c>
      <c r="T49" s="789">
        <v>43435</v>
      </c>
      <c r="U49" s="789">
        <f t="shared" si="1"/>
        <v>43497</v>
      </c>
      <c r="V49" s="789">
        <v>43497</v>
      </c>
      <c r="W49" s="789">
        <v>43556</v>
      </c>
      <c r="X49" s="790"/>
    </row>
    <row r="50" spans="2:24" hidden="1" x14ac:dyDescent="0.25">
      <c r="B50" s="781" t="s">
        <v>18</v>
      </c>
      <c r="C50" s="781" t="s">
        <v>19</v>
      </c>
      <c r="D50" s="803" t="s">
        <v>57</v>
      </c>
      <c r="E50" s="781" t="s">
        <v>22</v>
      </c>
      <c r="F50" s="784">
        <v>43405</v>
      </c>
      <c r="G50" s="784">
        <v>43464</v>
      </c>
      <c r="H50" s="784">
        <v>43249</v>
      </c>
      <c r="I50" s="786">
        <v>43405</v>
      </c>
      <c r="J50" s="785">
        <v>43434</v>
      </c>
      <c r="K50" s="781" t="s">
        <v>261</v>
      </c>
      <c r="L50" s="787">
        <v>1</v>
      </c>
      <c r="M50" s="787" t="s">
        <v>260</v>
      </c>
      <c r="N50" s="787"/>
      <c r="O50" s="788">
        <v>43556</v>
      </c>
      <c r="P50" s="788">
        <f t="shared" si="0"/>
        <v>43617</v>
      </c>
      <c r="Q50" s="788">
        <v>43617</v>
      </c>
      <c r="R50" s="788">
        <v>43678</v>
      </c>
      <c r="S50" s="781" t="s">
        <v>262</v>
      </c>
      <c r="T50" s="789">
        <v>43525</v>
      </c>
      <c r="U50" s="789">
        <f t="shared" si="1"/>
        <v>43586</v>
      </c>
      <c r="V50" s="789">
        <v>43586</v>
      </c>
      <c r="W50" s="789">
        <v>43647</v>
      </c>
      <c r="X50" s="790"/>
    </row>
    <row r="51" spans="2:24" s="791" customFormat="1" hidden="1" x14ac:dyDescent="0.25">
      <c r="B51" s="781" t="s">
        <v>141</v>
      </c>
      <c r="C51" s="781" t="s">
        <v>142</v>
      </c>
      <c r="D51" s="803" t="s">
        <v>64</v>
      </c>
      <c r="E51" s="781"/>
      <c r="F51" s="784">
        <v>43282</v>
      </c>
      <c r="G51" s="784" t="s">
        <v>276</v>
      </c>
      <c r="H51" s="784"/>
      <c r="I51" s="784">
        <v>43402</v>
      </c>
      <c r="J51" s="784">
        <v>43435</v>
      </c>
      <c r="K51" s="806"/>
      <c r="L51" s="807"/>
      <c r="M51" s="807" t="s">
        <v>266</v>
      </c>
      <c r="N51" s="807"/>
      <c r="O51" s="788">
        <v>43556</v>
      </c>
      <c r="P51" s="788">
        <f t="shared" si="0"/>
        <v>43617</v>
      </c>
      <c r="Q51" s="788">
        <v>43617</v>
      </c>
      <c r="R51" s="788">
        <v>43678</v>
      </c>
      <c r="S51" s="781" t="s">
        <v>262</v>
      </c>
      <c r="T51"/>
      <c r="U51" s="799"/>
      <c r="V51" s="799"/>
      <c r="W51" s="799"/>
    </row>
    <row r="52" spans="2:24" s="791" customFormat="1" hidden="1" x14ac:dyDescent="0.25">
      <c r="B52" s="781" t="s">
        <v>141</v>
      </c>
      <c r="C52" s="781" t="s">
        <v>142</v>
      </c>
      <c r="D52" s="803" t="s">
        <v>163</v>
      </c>
      <c r="E52" s="781"/>
      <c r="F52" s="784">
        <v>43282</v>
      </c>
      <c r="G52" s="784" t="s">
        <v>276</v>
      </c>
      <c r="H52" s="784"/>
      <c r="I52" s="784">
        <v>43402</v>
      </c>
      <c r="J52" s="784">
        <v>43435</v>
      </c>
      <c r="K52" s="806"/>
      <c r="L52" s="807"/>
      <c r="M52" s="807" t="s">
        <v>271</v>
      </c>
      <c r="N52" s="807"/>
      <c r="O52" s="788">
        <v>43556</v>
      </c>
      <c r="P52" s="788">
        <f t="shared" si="0"/>
        <v>43617</v>
      </c>
      <c r="Q52" s="788">
        <v>43617</v>
      </c>
      <c r="R52" s="788">
        <v>43678</v>
      </c>
      <c r="S52" s="781" t="s">
        <v>262</v>
      </c>
      <c r="T52"/>
      <c r="U52" s="799">
        <v>43402</v>
      </c>
      <c r="V52" s="799">
        <v>43361</v>
      </c>
      <c r="W52" s="799">
        <v>43402</v>
      </c>
    </row>
    <row r="53" spans="2:24" s="791" customFormat="1" hidden="1" x14ac:dyDescent="0.25">
      <c r="B53" s="781" t="s">
        <v>141</v>
      </c>
      <c r="C53" s="781" t="s">
        <v>142</v>
      </c>
      <c r="D53" s="803" t="s">
        <v>163</v>
      </c>
      <c r="E53" s="781"/>
      <c r="F53" s="784">
        <v>43282</v>
      </c>
      <c r="G53" s="784" t="s">
        <v>276</v>
      </c>
      <c r="H53" s="784"/>
      <c r="I53" s="784">
        <v>43402</v>
      </c>
      <c r="J53" s="784">
        <v>43435</v>
      </c>
      <c r="K53" s="806"/>
      <c r="L53" s="807"/>
      <c r="M53" s="807" t="s">
        <v>271</v>
      </c>
      <c r="N53" s="807"/>
      <c r="O53" s="788">
        <v>43556</v>
      </c>
      <c r="P53" s="788">
        <f t="shared" si="0"/>
        <v>43617</v>
      </c>
      <c r="Q53" s="788">
        <v>43617</v>
      </c>
      <c r="R53" s="788">
        <v>43678</v>
      </c>
      <c r="S53" s="781" t="s">
        <v>262</v>
      </c>
      <c r="T53"/>
      <c r="U53" s="799">
        <v>43402</v>
      </c>
      <c r="V53" s="799">
        <v>43361</v>
      </c>
      <c r="W53" s="799">
        <v>43402</v>
      </c>
    </row>
    <row r="54" spans="2:24" s="791" customFormat="1" hidden="1" x14ac:dyDescent="0.25">
      <c r="B54" s="781" t="s">
        <v>141</v>
      </c>
      <c r="C54" s="781" t="s">
        <v>142</v>
      </c>
      <c r="D54" s="803" t="s">
        <v>277</v>
      </c>
      <c r="E54" s="781"/>
      <c r="F54" s="784">
        <v>43344</v>
      </c>
      <c r="G54" s="784">
        <v>43418</v>
      </c>
      <c r="H54" s="784"/>
      <c r="I54" s="784">
        <v>43419</v>
      </c>
      <c r="J54" s="784">
        <v>43440</v>
      </c>
      <c r="K54" s="806"/>
      <c r="L54" s="807"/>
      <c r="M54" s="807" t="s">
        <v>271</v>
      </c>
      <c r="N54" s="807"/>
      <c r="O54" s="788">
        <v>43556</v>
      </c>
      <c r="P54" s="788">
        <f t="shared" si="0"/>
        <v>43617</v>
      </c>
      <c r="Q54" s="788">
        <v>43617</v>
      </c>
      <c r="R54" s="788">
        <v>43678</v>
      </c>
      <c r="S54" s="781" t="s">
        <v>262</v>
      </c>
      <c r="T54"/>
      <c r="U54" s="799">
        <v>43432</v>
      </c>
      <c r="V54" s="799">
        <v>43361</v>
      </c>
      <c r="W54" s="799">
        <v>43409</v>
      </c>
      <c r="X54"/>
    </row>
    <row r="55" spans="2:24" s="791" customFormat="1" hidden="1" x14ac:dyDescent="0.25">
      <c r="B55" s="781" t="s">
        <v>141</v>
      </c>
      <c r="C55" s="781" t="s">
        <v>142</v>
      </c>
      <c r="D55" s="803" t="s">
        <v>196</v>
      </c>
      <c r="E55" s="781"/>
      <c r="F55" s="784">
        <v>43344</v>
      </c>
      <c r="G55" s="784">
        <v>43418</v>
      </c>
      <c r="H55" s="784"/>
      <c r="I55" s="784">
        <v>43419</v>
      </c>
      <c r="J55" s="784">
        <v>43440</v>
      </c>
      <c r="K55" s="806"/>
      <c r="L55" s="807"/>
      <c r="M55" s="807" t="s">
        <v>271</v>
      </c>
      <c r="N55" s="807"/>
      <c r="O55" s="788">
        <v>43556</v>
      </c>
      <c r="P55" s="788">
        <f t="shared" si="0"/>
        <v>43617</v>
      </c>
      <c r="Q55" s="788">
        <v>43617</v>
      </c>
      <c r="R55" s="788">
        <v>43678</v>
      </c>
      <c r="S55" s="781" t="s">
        <v>262</v>
      </c>
      <c r="T55"/>
      <c r="U55" s="799">
        <v>43447</v>
      </c>
      <c r="V55" s="799">
        <v>43447</v>
      </c>
      <c r="W55" s="799">
        <v>43447</v>
      </c>
      <c r="X55"/>
    </row>
    <row r="56" spans="2:24" s="791" customFormat="1" hidden="1" x14ac:dyDescent="0.25">
      <c r="B56" s="808" t="s">
        <v>18</v>
      </c>
      <c r="C56" s="809" t="s">
        <v>47</v>
      </c>
      <c r="D56" s="808" t="s">
        <v>49</v>
      </c>
      <c r="E56" s="808" t="s">
        <v>22</v>
      </c>
      <c r="F56" s="810">
        <v>43525</v>
      </c>
      <c r="G56" s="810">
        <v>43555</v>
      </c>
      <c r="H56" s="810">
        <v>43250</v>
      </c>
      <c r="I56" s="810">
        <v>43497</v>
      </c>
      <c r="J56" s="811">
        <v>43524</v>
      </c>
      <c r="K56" s="808" t="s">
        <v>265</v>
      </c>
      <c r="L56" s="812"/>
      <c r="M56" s="812" t="s">
        <v>265</v>
      </c>
      <c r="N56" s="808"/>
      <c r="O56" s="811">
        <v>43647</v>
      </c>
      <c r="P56" s="811">
        <f t="shared" si="0"/>
        <v>43709</v>
      </c>
      <c r="Q56" s="811">
        <v>43709</v>
      </c>
      <c r="R56" s="811">
        <v>43770</v>
      </c>
      <c r="S56" s="808" t="s">
        <v>278</v>
      </c>
      <c r="T56" s="789">
        <v>43617</v>
      </c>
      <c r="U56" s="789">
        <f>V56</f>
        <v>43678</v>
      </c>
      <c r="V56" s="789">
        <v>43678</v>
      </c>
      <c r="W56" s="789">
        <v>43739</v>
      </c>
      <c r="X56" s="790"/>
    </row>
    <row r="57" spans="2:24" s="791" customFormat="1" x14ac:dyDescent="0.25">
      <c r="B57" s="808" t="s">
        <v>18</v>
      </c>
      <c r="C57" s="809" t="s">
        <v>39</v>
      </c>
      <c r="D57" s="808" t="s">
        <v>40</v>
      </c>
      <c r="E57" s="808" t="s">
        <v>30</v>
      </c>
      <c r="F57" s="810">
        <v>43497</v>
      </c>
      <c r="G57" s="810">
        <v>43555</v>
      </c>
      <c r="H57" s="810">
        <v>43250</v>
      </c>
      <c r="I57" s="810">
        <v>43465</v>
      </c>
      <c r="J57" s="811">
        <v>43496</v>
      </c>
      <c r="K57" s="808" t="s">
        <v>260</v>
      </c>
      <c r="L57" s="812">
        <v>0.3</v>
      </c>
      <c r="M57" s="812" t="s">
        <v>265</v>
      </c>
      <c r="N57" s="808"/>
      <c r="O57" s="811">
        <v>43647</v>
      </c>
      <c r="P57" s="811">
        <f t="shared" si="0"/>
        <v>43709</v>
      </c>
      <c r="Q57" s="811">
        <v>43709</v>
      </c>
      <c r="R57" s="811">
        <v>43770</v>
      </c>
      <c r="S57" s="808" t="s">
        <v>278</v>
      </c>
      <c r="T57" s="789">
        <v>43586</v>
      </c>
      <c r="U57" s="789">
        <f>V57</f>
        <v>43647</v>
      </c>
      <c r="V57" s="789">
        <v>43647</v>
      </c>
      <c r="W57" s="789">
        <v>43709</v>
      </c>
      <c r="X57" s="790"/>
    </row>
    <row r="58" spans="2:24" s="791" customFormat="1" hidden="1" x14ac:dyDescent="0.25">
      <c r="B58" s="808" t="s">
        <v>18</v>
      </c>
      <c r="C58" s="809" t="s">
        <v>51</v>
      </c>
      <c r="D58" s="808" t="s">
        <v>53</v>
      </c>
      <c r="E58" s="808" t="s">
        <v>22</v>
      </c>
      <c r="F58" s="810">
        <v>43525</v>
      </c>
      <c r="G58" s="810">
        <v>43555</v>
      </c>
      <c r="H58" s="810">
        <v>43250</v>
      </c>
      <c r="I58" s="810">
        <v>43497</v>
      </c>
      <c r="J58" s="811">
        <v>43524</v>
      </c>
      <c r="K58" s="808" t="s">
        <v>260</v>
      </c>
      <c r="L58" s="812"/>
      <c r="M58" s="812" t="s">
        <v>265</v>
      </c>
      <c r="N58" s="808"/>
      <c r="O58" s="811">
        <v>43647</v>
      </c>
      <c r="P58" s="811">
        <f t="shared" si="0"/>
        <v>43709</v>
      </c>
      <c r="Q58" s="811">
        <v>43709</v>
      </c>
      <c r="R58" s="811">
        <v>43770</v>
      </c>
      <c r="S58" s="808" t="s">
        <v>278</v>
      </c>
      <c r="T58" s="789">
        <v>43617</v>
      </c>
      <c r="U58" s="789">
        <f>V58</f>
        <v>43678</v>
      </c>
      <c r="V58" s="789">
        <v>43678</v>
      </c>
      <c r="W58" s="789">
        <v>43739</v>
      </c>
      <c r="X58" s="790"/>
    </row>
    <row r="59" spans="2:24" s="791" customFormat="1" x14ac:dyDescent="0.25">
      <c r="B59" s="808" t="s">
        <v>18</v>
      </c>
      <c r="C59" s="809" t="s">
        <v>39</v>
      </c>
      <c r="D59" s="808" t="s">
        <v>134</v>
      </c>
      <c r="E59" s="808" t="s">
        <v>30</v>
      </c>
      <c r="F59" s="810">
        <v>43525</v>
      </c>
      <c r="G59" s="810">
        <v>43555</v>
      </c>
      <c r="H59" s="810">
        <v>43250</v>
      </c>
      <c r="I59" s="810">
        <v>43497</v>
      </c>
      <c r="J59" s="811">
        <v>43524</v>
      </c>
      <c r="K59" s="808" t="s">
        <v>260</v>
      </c>
      <c r="L59" s="812"/>
      <c r="M59" s="812" t="s">
        <v>265</v>
      </c>
      <c r="N59" s="808"/>
      <c r="O59" s="811">
        <v>43647</v>
      </c>
      <c r="P59" s="811">
        <f t="shared" si="0"/>
        <v>43709</v>
      </c>
      <c r="Q59" s="811">
        <v>43709</v>
      </c>
      <c r="R59" s="811">
        <v>43770</v>
      </c>
      <c r="S59" s="808" t="s">
        <v>278</v>
      </c>
      <c r="T59" s="789">
        <v>43617</v>
      </c>
      <c r="U59" s="789">
        <f>V59</f>
        <v>43678</v>
      </c>
      <c r="V59" s="789">
        <v>43678</v>
      </c>
      <c r="W59" s="789">
        <v>43739</v>
      </c>
      <c r="X59" s="790"/>
    </row>
    <row r="60" spans="2:24" s="791" customFormat="1" hidden="1" x14ac:dyDescent="0.25">
      <c r="B60" s="808" t="s">
        <v>141</v>
      </c>
      <c r="C60" s="809" t="s">
        <v>142</v>
      </c>
      <c r="D60" s="808" t="s">
        <v>148</v>
      </c>
      <c r="E60" s="808"/>
      <c r="F60" s="810">
        <v>43282</v>
      </c>
      <c r="G60" s="810">
        <v>43312</v>
      </c>
      <c r="H60" s="810"/>
      <c r="I60" s="810">
        <v>43355</v>
      </c>
      <c r="J60" s="811">
        <v>43368</v>
      </c>
      <c r="K60" s="808"/>
      <c r="L60" s="812"/>
      <c r="M60" s="812" t="s">
        <v>261</v>
      </c>
      <c r="N60" s="808"/>
      <c r="O60" s="811">
        <v>43647</v>
      </c>
      <c r="P60" s="811">
        <f t="shared" si="0"/>
        <v>43709</v>
      </c>
      <c r="Q60" s="811">
        <v>43709</v>
      </c>
      <c r="R60" s="811">
        <v>43770</v>
      </c>
      <c r="S60" s="808" t="s">
        <v>278</v>
      </c>
      <c r="T60"/>
      <c r="U60" s="799">
        <v>43360</v>
      </c>
      <c r="V60" s="799">
        <v>43452</v>
      </c>
      <c r="W60" s="799">
        <v>43360</v>
      </c>
    </row>
    <row r="61" spans="2:24" s="791" customFormat="1" hidden="1" x14ac:dyDescent="0.25">
      <c r="B61" s="808" t="s">
        <v>141</v>
      </c>
      <c r="C61" s="809" t="s">
        <v>142</v>
      </c>
      <c r="D61" s="808" t="s">
        <v>160</v>
      </c>
      <c r="E61" s="808"/>
      <c r="F61" s="810">
        <v>43313</v>
      </c>
      <c r="G61" s="810">
        <v>43348</v>
      </c>
      <c r="H61" s="810"/>
      <c r="I61" s="810">
        <v>43389</v>
      </c>
      <c r="J61" s="811">
        <v>43391</v>
      </c>
      <c r="K61" s="808"/>
      <c r="L61" s="812"/>
      <c r="M61" s="812" t="s">
        <v>261</v>
      </c>
      <c r="N61" s="808"/>
      <c r="O61" s="811">
        <v>43647</v>
      </c>
      <c r="P61" s="811">
        <f t="shared" si="0"/>
        <v>43709</v>
      </c>
      <c r="Q61" s="811">
        <v>43709</v>
      </c>
      <c r="R61" s="811">
        <v>43770</v>
      </c>
      <c r="S61" s="808" t="s">
        <v>278</v>
      </c>
      <c r="T61"/>
      <c r="U61" s="799">
        <v>43435</v>
      </c>
      <c r="V61" s="799">
        <v>43391</v>
      </c>
      <c r="W61" s="799">
        <v>43435</v>
      </c>
    </row>
    <row r="62" spans="2:24" s="791" customFormat="1" hidden="1" x14ac:dyDescent="0.25">
      <c r="B62" s="808" t="s">
        <v>141</v>
      </c>
      <c r="C62" s="809" t="s">
        <v>142</v>
      </c>
      <c r="D62" s="808" t="s">
        <v>181</v>
      </c>
      <c r="E62" s="808"/>
      <c r="F62" s="810">
        <v>43313</v>
      </c>
      <c r="G62" s="810">
        <v>43331</v>
      </c>
      <c r="H62" s="810"/>
      <c r="I62" s="810">
        <v>43332</v>
      </c>
      <c r="J62" s="811">
        <v>43362</v>
      </c>
      <c r="K62" s="808"/>
      <c r="L62" s="812"/>
      <c r="M62" s="812" t="s">
        <v>261</v>
      </c>
      <c r="N62" s="808"/>
      <c r="O62" s="811">
        <v>43617</v>
      </c>
      <c r="P62" s="811">
        <f t="shared" si="0"/>
        <v>43678</v>
      </c>
      <c r="Q62" s="811">
        <v>43678</v>
      </c>
      <c r="R62" s="811">
        <v>43739</v>
      </c>
      <c r="S62" s="808" t="s">
        <v>278</v>
      </c>
      <c r="T62"/>
      <c r="U62" s="799">
        <v>43402</v>
      </c>
      <c r="V62" s="799">
        <v>43361</v>
      </c>
      <c r="W62" s="799">
        <v>43402</v>
      </c>
      <c r="X62"/>
    </row>
    <row r="63" spans="2:24" s="791" customFormat="1" hidden="1" x14ac:dyDescent="0.25">
      <c r="B63" s="808" t="s">
        <v>141</v>
      </c>
      <c r="C63" s="809" t="s">
        <v>142</v>
      </c>
      <c r="D63" s="808" t="s">
        <v>183</v>
      </c>
      <c r="E63" s="808"/>
      <c r="F63" s="810">
        <v>43313</v>
      </c>
      <c r="G63" s="810">
        <v>43373</v>
      </c>
      <c r="H63" s="810"/>
      <c r="I63" s="810">
        <v>43395</v>
      </c>
      <c r="J63" s="811">
        <v>43403</v>
      </c>
      <c r="K63" s="808"/>
      <c r="L63" s="812"/>
      <c r="M63" s="812" t="s">
        <v>261</v>
      </c>
      <c r="N63" s="808"/>
      <c r="O63" s="811">
        <v>43647</v>
      </c>
      <c r="P63" s="811">
        <f t="shared" si="0"/>
        <v>43709</v>
      </c>
      <c r="Q63" s="811">
        <v>43709</v>
      </c>
      <c r="R63" s="811">
        <v>43770</v>
      </c>
      <c r="S63" s="808" t="s">
        <v>278</v>
      </c>
      <c r="T63"/>
      <c r="U63" s="799">
        <v>43362</v>
      </c>
      <c r="V63" s="799">
        <v>43466</v>
      </c>
      <c r="W63" s="799">
        <v>43362</v>
      </c>
      <c r="X63"/>
    </row>
    <row r="64" spans="2:24" s="791" customFormat="1" hidden="1" x14ac:dyDescent="0.25">
      <c r="B64" s="808" t="s">
        <v>141</v>
      </c>
      <c r="C64" s="809" t="s">
        <v>142</v>
      </c>
      <c r="D64" s="808" t="s">
        <v>198</v>
      </c>
      <c r="E64" s="808"/>
      <c r="F64" s="810">
        <v>43327</v>
      </c>
      <c r="G64" s="810">
        <v>43385</v>
      </c>
      <c r="H64" s="810"/>
      <c r="I64" s="810">
        <v>43388</v>
      </c>
      <c r="J64" s="811">
        <v>43432</v>
      </c>
      <c r="K64" s="808"/>
      <c r="L64" s="812"/>
      <c r="M64" s="812" t="s">
        <v>271</v>
      </c>
      <c r="N64" s="808"/>
      <c r="O64" s="811">
        <v>43647</v>
      </c>
      <c r="P64" s="811">
        <f t="shared" si="0"/>
        <v>43709</v>
      </c>
      <c r="Q64" s="811">
        <v>43709</v>
      </c>
      <c r="R64" s="811">
        <v>43770</v>
      </c>
      <c r="S64" s="808" t="s">
        <v>278</v>
      </c>
      <c r="T64"/>
      <c r="U64" s="799">
        <v>43503</v>
      </c>
      <c r="V64" s="799">
        <v>43544</v>
      </c>
      <c r="W64" s="799">
        <v>43544</v>
      </c>
      <c r="X64"/>
    </row>
    <row r="65" spans="2:24" s="791" customFormat="1" hidden="1" x14ac:dyDescent="0.25">
      <c r="B65" s="808" t="s">
        <v>141</v>
      </c>
      <c r="C65" s="809" t="s">
        <v>142</v>
      </c>
      <c r="D65" s="808" t="s">
        <v>200</v>
      </c>
      <c r="E65" s="808"/>
      <c r="F65" s="810">
        <v>43405</v>
      </c>
      <c r="G65" s="810">
        <v>11628</v>
      </c>
      <c r="H65" s="810"/>
      <c r="I65" s="810">
        <v>43438</v>
      </c>
      <c r="J65" s="811">
        <v>43447</v>
      </c>
      <c r="K65" s="808"/>
      <c r="L65" s="812"/>
      <c r="M65" s="812" t="s">
        <v>266</v>
      </c>
      <c r="N65" s="808"/>
      <c r="O65" s="811">
        <v>43647</v>
      </c>
      <c r="P65" s="811">
        <f t="shared" si="0"/>
        <v>43709</v>
      </c>
      <c r="Q65" s="811">
        <v>43709</v>
      </c>
      <c r="R65" s="811">
        <v>43770</v>
      </c>
      <c r="S65" s="808" t="s">
        <v>278</v>
      </c>
      <c r="T65"/>
      <c r="U65" s="799">
        <v>43544</v>
      </c>
      <c r="V65" s="799">
        <v>43544</v>
      </c>
      <c r="W65" s="799">
        <v>43544</v>
      </c>
      <c r="X65"/>
    </row>
    <row r="66" spans="2:24" s="791" customFormat="1" hidden="1" x14ac:dyDescent="0.25">
      <c r="B66" s="808" t="s">
        <v>141</v>
      </c>
      <c r="C66" s="809" t="s">
        <v>203</v>
      </c>
      <c r="D66" s="808" t="s">
        <v>204</v>
      </c>
      <c r="E66" s="808"/>
      <c r="F66" s="810">
        <v>43282</v>
      </c>
      <c r="G66" s="810">
        <v>43336</v>
      </c>
      <c r="H66" s="810"/>
      <c r="I66" s="810">
        <v>43339</v>
      </c>
      <c r="J66" s="811">
        <v>43404</v>
      </c>
      <c r="K66" s="808"/>
      <c r="L66" s="812"/>
      <c r="M66" s="812" t="s">
        <v>271</v>
      </c>
      <c r="N66" s="808"/>
      <c r="O66" s="811">
        <v>43647</v>
      </c>
      <c r="P66" s="811">
        <f t="shared" si="0"/>
        <v>43709</v>
      </c>
      <c r="Q66" s="811">
        <v>43709</v>
      </c>
      <c r="R66" s="811">
        <v>43770</v>
      </c>
      <c r="S66" s="808" t="s">
        <v>278</v>
      </c>
      <c r="T66"/>
      <c r="U66" s="799">
        <v>43440</v>
      </c>
      <c r="V66" s="799">
        <v>43466</v>
      </c>
      <c r="W66" s="799">
        <v>43440</v>
      </c>
      <c r="X66"/>
    </row>
    <row r="67" spans="2:24" hidden="1" x14ac:dyDescent="0.25">
      <c r="B67" s="808" t="s">
        <v>141</v>
      </c>
      <c r="C67" s="809" t="s">
        <v>203</v>
      </c>
      <c r="D67" s="808" t="s">
        <v>204</v>
      </c>
      <c r="E67" s="808"/>
      <c r="F67" s="810">
        <v>43282</v>
      </c>
      <c r="G67" s="810">
        <v>43336</v>
      </c>
      <c r="H67" s="810"/>
      <c r="I67" s="810">
        <v>43339</v>
      </c>
      <c r="J67" s="811">
        <v>43404</v>
      </c>
      <c r="K67" s="808"/>
      <c r="L67" s="812"/>
      <c r="M67" s="812" t="s">
        <v>271</v>
      </c>
      <c r="N67" s="808"/>
      <c r="O67" s="811">
        <v>43647</v>
      </c>
      <c r="P67" s="811">
        <f t="shared" si="0"/>
        <v>43709</v>
      </c>
      <c r="Q67" s="811">
        <v>43709</v>
      </c>
      <c r="R67" s="811">
        <v>43770</v>
      </c>
      <c r="S67" s="808" t="s">
        <v>278</v>
      </c>
      <c r="U67" s="799">
        <v>43391</v>
      </c>
      <c r="V67" s="799">
        <v>43391</v>
      </c>
      <c r="W67" s="799">
        <v>43391</v>
      </c>
    </row>
    <row r="68" spans="2:24" hidden="1" x14ac:dyDescent="0.25">
      <c r="B68" s="808" t="s">
        <v>141</v>
      </c>
      <c r="C68" s="809" t="s">
        <v>26</v>
      </c>
      <c r="D68" s="808" t="s">
        <v>223</v>
      </c>
      <c r="E68" s="808"/>
      <c r="F68" s="810">
        <v>43374</v>
      </c>
      <c r="G68" s="810">
        <v>43444</v>
      </c>
      <c r="H68" s="810"/>
      <c r="I68" s="810">
        <v>43446</v>
      </c>
      <c r="J68" s="811">
        <v>43451</v>
      </c>
      <c r="K68" s="808"/>
      <c r="L68" s="812"/>
      <c r="M68" s="812" t="s">
        <v>266</v>
      </c>
      <c r="N68" s="808"/>
      <c r="O68" s="811">
        <v>43647</v>
      </c>
      <c r="P68" s="811">
        <f t="shared" ref="P68:P98" si="2">Q68</f>
        <v>43709</v>
      </c>
      <c r="Q68" s="811">
        <v>43709</v>
      </c>
      <c r="R68" s="811">
        <v>43770</v>
      </c>
      <c r="S68" s="808" t="s">
        <v>278</v>
      </c>
      <c r="U68" s="799">
        <v>43510</v>
      </c>
      <c r="V68" s="799">
        <v>43554</v>
      </c>
      <c r="W68" s="799">
        <v>43510</v>
      </c>
    </row>
    <row r="69" spans="2:24" hidden="1" x14ac:dyDescent="0.25">
      <c r="B69" s="808" t="s">
        <v>141</v>
      </c>
      <c r="C69" s="809" t="s">
        <v>26</v>
      </c>
      <c r="D69" s="808" t="s">
        <v>225</v>
      </c>
      <c r="E69" s="808"/>
      <c r="F69" s="810">
        <v>43282</v>
      </c>
      <c r="G69" s="810">
        <v>43368</v>
      </c>
      <c r="H69" s="810"/>
      <c r="I69" s="810">
        <v>43367</v>
      </c>
      <c r="J69" s="811">
        <v>43391</v>
      </c>
      <c r="K69" s="808"/>
      <c r="L69" s="812"/>
      <c r="M69" s="812" t="s">
        <v>261</v>
      </c>
      <c r="N69" s="808"/>
      <c r="O69" s="811">
        <v>43647</v>
      </c>
      <c r="P69" s="811">
        <f t="shared" si="2"/>
        <v>43709</v>
      </c>
      <c r="Q69" s="811">
        <v>43709</v>
      </c>
      <c r="R69" s="811">
        <v>43770</v>
      </c>
      <c r="S69" s="808" t="s">
        <v>278</v>
      </c>
      <c r="U69" s="799">
        <v>43554</v>
      </c>
      <c r="V69" s="799">
        <v>43524</v>
      </c>
      <c r="W69" s="799">
        <v>43544</v>
      </c>
    </row>
    <row r="70" spans="2:24" hidden="1" x14ac:dyDescent="0.25">
      <c r="B70" s="808" t="s">
        <v>141</v>
      </c>
      <c r="C70" s="809" t="s">
        <v>26</v>
      </c>
      <c r="D70" s="808" t="s">
        <v>227</v>
      </c>
      <c r="E70" s="808"/>
      <c r="F70" s="810">
        <v>43374</v>
      </c>
      <c r="G70" s="810">
        <v>43444</v>
      </c>
      <c r="H70" s="810"/>
      <c r="I70" s="810">
        <v>43446</v>
      </c>
      <c r="J70" s="811">
        <v>43451</v>
      </c>
      <c r="K70" s="808"/>
      <c r="L70" s="812"/>
      <c r="M70" s="812" t="s">
        <v>266</v>
      </c>
      <c r="N70" s="808"/>
      <c r="O70" s="811">
        <v>43647</v>
      </c>
      <c r="P70" s="811">
        <f t="shared" si="2"/>
        <v>43709</v>
      </c>
      <c r="Q70" s="811">
        <v>43709</v>
      </c>
      <c r="R70" s="811">
        <v>43770</v>
      </c>
      <c r="S70" s="808" t="s">
        <v>278</v>
      </c>
      <c r="U70" s="799">
        <v>43542</v>
      </c>
      <c r="V70" s="799">
        <v>43554</v>
      </c>
      <c r="W70" s="799">
        <v>43542</v>
      </c>
    </row>
    <row r="71" spans="2:24" hidden="1" x14ac:dyDescent="0.25">
      <c r="B71" s="808" t="s">
        <v>18</v>
      </c>
      <c r="C71" s="808" t="s">
        <v>19</v>
      </c>
      <c r="D71" s="813" t="s">
        <v>21</v>
      </c>
      <c r="E71" s="808" t="s">
        <v>22</v>
      </c>
      <c r="F71" s="810">
        <v>43405</v>
      </c>
      <c r="G71" s="810">
        <v>43554</v>
      </c>
      <c r="H71" s="810">
        <v>43249</v>
      </c>
      <c r="I71" s="810">
        <v>43389</v>
      </c>
      <c r="J71" s="810">
        <v>43404</v>
      </c>
      <c r="K71" s="808" t="s">
        <v>261</v>
      </c>
      <c r="L71" s="812">
        <v>1</v>
      </c>
      <c r="M71" s="812" t="s">
        <v>260</v>
      </c>
      <c r="N71" s="812"/>
      <c r="O71" s="811">
        <v>43647</v>
      </c>
      <c r="P71" s="811">
        <f t="shared" si="2"/>
        <v>43709</v>
      </c>
      <c r="Q71" s="810">
        <v>43709</v>
      </c>
      <c r="R71" s="811">
        <v>43770</v>
      </c>
      <c r="S71" s="808" t="s">
        <v>278</v>
      </c>
      <c r="T71" s="789">
        <v>43497</v>
      </c>
      <c r="U71" s="789">
        <f t="shared" ref="U71:U78" si="3">V71</f>
        <v>43556</v>
      </c>
      <c r="V71" s="789">
        <v>43556</v>
      </c>
      <c r="W71" s="789">
        <v>43617</v>
      </c>
      <c r="X71" s="790" t="s">
        <v>265</v>
      </c>
    </row>
    <row r="72" spans="2:24" hidden="1" x14ac:dyDescent="0.25">
      <c r="B72" s="808" t="s">
        <v>18</v>
      </c>
      <c r="C72" s="808" t="s">
        <v>19</v>
      </c>
      <c r="D72" s="813" t="s">
        <v>38</v>
      </c>
      <c r="E72" s="808" t="s">
        <v>22</v>
      </c>
      <c r="F72" s="810">
        <v>43405</v>
      </c>
      <c r="G72" s="810">
        <v>43554</v>
      </c>
      <c r="H72" s="810">
        <v>43249</v>
      </c>
      <c r="I72" s="814">
        <v>43344</v>
      </c>
      <c r="J72" s="815">
        <v>43404</v>
      </c>
      <c r="K72" s="808" t="s">
        <v>261</v>
      </c>
      <c r="L72" s="812">
        <v>1</v>
      </c>
      <c r="M72" s="812" t="s">
        <v>260</v>
      </c>
      <c r="N72" s="812"/>
      <c r="O72" s="811">
        <v>43647</v>
      </c>
      <c r="P72" s="811">
        <f t="shared" si="2"/>
        <v>43709</v>
      </c>
      <c r="Q72" s="811">
        <v>43709</v>
      </c>
      <c r="R72" s="811">
        <v>43770</v>
      </c>
      <c r="S72" s="808" t="s">
        <v>278</v>
      </c>
      <c r="T72" s="789">
        <v>43497</v>
      </c>
      <c r="U72" s="789">
        <f t="shared" si="3"/>
        <v>43556</v>
      </c>
      <c r="V72" s="789">
        <v>43556</v>
      </c>
      <c r="W72" s="789">
        <v>43617</v>
      </c>
      <c r="X72" s="790"/>
    </row>
    <row r="73" spans="2:24" hidden="1" x14ac:dyDescent="0.25">
      <c r="B73" s="808" t="s">
        <v>18</v>
      </c>
      <c r="C73" s="808" t="s">
        <v>19</v>
      </c>
      <c r="D73" s="813" t="s">
        <v>70</v>
      </c>
      <c r="E73" s="808" t="s">
        <v>72</v>
      </c>
      <c r="F73" s="810">
        <v>43497</v>
      </c>
      <c r="G73" s="810">
        <v>43554</v>
      </c>
      <c r="H73" s="810">
        <v>43249</v>
      </c>
      <c r="I73" s="814">
        <v>43435</v>
      </c>
      <c r="J73" s="815">
        <v>43465</v>
      </c>
      <c r="K73" s="808" t="s">
        <v>265</v>
      </c>
      <c r="L73" s="812"/>
      <c r="M73" s="812" t="s">
        <v>265</v>
      </c>
      <c r="N73" s="812"/>
      <c r="O73" s="811">
        <v>43647</v>
      </c>
      <c r="P73" s="811">
        <f t="shared" si="2"/>
        <v>43709</v>
      </c>
      <c r="Q73" s="811">
        <v>43709</v>
      </c>
      <c r="R73" s="811">
        <v>43770</v>
      </c>
      <c r="S73" s="808" t="s">
        <v>278</v>
      </c>
      <c r="T73" s="789">
        <v>43556</v>
      </c>
      <c r="U73" s="789">
        <f t="shared" si="3"/>
        <v>43617</v>
      </c>
      <c r="V73" s="789">
        <v>43617</v>
      </c>
      <c r="W73" s="789">
        <v>43678</v>
      </c>
      <c r="X73" s="790"/>
    </row>
    <row r="74" spans="2:24" hidden="1" x14ac:dyDescent="0.25">
      <c r="B74" s="808" t="s">
        <v>18</v>
      </c>
      <c r="C74" s="808" t="s">
        <v>19</v>
      </c>
      <c r="D74" s="813" t="s">
        <v>74</v>
      </c>
      <c r="E74" s="808" t="s">
        <v>22</v>
      </c>
      <c r="F74" s="810">
        <v>43375</v>
      </c>
      <c r="G74" s="810">
        <v>43554</v>
      </c>
      <c r="H74" s="810">
        <v>43249</v>
      </c>
      <c r="I74" s="814">
        <v>43313</v>
      </c>
      <c r="J74" s="815">
        <v>43343</v>
      </c>
      <c r="K74" s="808" t="s">
        <v>261</v>
      </c>
      <c r="L74" s="812">
        <v>1</v>
      </c>
      <c r="M74" s="812" t="s">
        <v>260</v>
      </c>
      <c r="N74" s="812"/>
      <c r="O74" s="811">
        <v>43647</v>
      </c>
      <c r="P74" s="811">
        <f t="shared" si="2"/>
        <v>43709</v>
      </c>
      <c r="Q74" s="811">
        <v>43709</v>
      </c>
      <c r="R74" s="811">
        <v>43770</v>
      </c>
      <c r="S74" s="808" t="s">
        <v>278</v>
      </c>
      <c r="T74" s="789">
        <v>43435</v>
      </c>
      <c r="U74" s="789">
        <f t="shared" si="3"/>
        <v>43497</v>
      </c>
      <c r="V74" s="789">
        <v>43497</v>
      </c>
      <c r="W74" s="789">
        <v>43556</v>
      </c>
      <c r="X74" s="790"/>
    </row>
    <row r="75" spans="2:24" hidden="1" x14ac:dyDescent="0.25">
      <c r="B75" s="808" t="s">
        <v>18</v>
      </c>
      <c r="C75" s="808" t="s">
        <v>19</v>
      </c>
      <c r="D75" s="813" t="s">
        <v>95</v>
      </c>
      <c r="E75" s="816" t="s">
        <v>22</v>
      </c>
      <c r="F75" s="817">
        <v>43466</v>
      </c>
      <c r="G75" s="810">
        <v>43554</v>
      </c>
      <c r="H75" s="810">
        <v>43249</v>
      </c>
      <c r="I75" s="814">
        <v>43313</v>
      </c>
      <c r="J75" s="815">
        <v>43373</v>
      </c>
      <c r="K75" s="808" t="s">
        <v>261</v>
      </c>
      <c r="L75" s="812">
        <v>1</v>
      </c>
      <c r="M75" s="812" t="s">
        <v>265</v>
      </c>
      <c r="N75" s="812"/>
      <c r="O75" s="811">
        <v>43647</v>
      </c>
      <c r="P75" s="811">
        <f t="shared" si="2"/>
        <v>43709</v>
      </c>
      <c r="Q75" s="811">
        <v>43709</v>
      </c>
      <c r="R75" s="811">
        <v>43770</v>
      </c>
      <c r="S75" s="808" t="s">
        <v>278</v>
      </c>
      <c r="T75" s="789">
        <v>43466</v>
      </c>
      <c r="U75" s="789">
        <f t="shared" si="3"/>
        <v>43525</v>
      </c>
      <c r="V75" s="789">
        <v>43525</v>
      </c>
      <c r="W75" s="789">
        <v>43586</v>
      </c>
      <c r="X75" s="790"/>
    </row>
    <row r="76" spans="2:24" hidden="1" x14ac:dyDescent="0.25">
      <c r="B76" s="808" t="s">
        <v>18</v>
      </c>
      <c r="C76" s="808" t="s">
        <v>19</v>
      </c>
      <c r="D76" s="813" t="s">
        <v>279</v>
      </c>
      <c r="E76" s="808" t="s">
        <v>72</v>
      </c>
      <c r="F76" s="810">
        <v>43497</v>
      </c>
      <c r="G76" s="810">
        <v>43552</v>
      </c>
      <c r="H76" s="810">
        <v>43249</v>
      </c>
      <c r="I76" s="810">
        <v>43405</v>
      </c>
      <c r="J76" s="810">
        <v>43434</v>
      </c>
      <c r="K76" s="808" t="s">
        <v>265</v>
      </c>
      <c r="L76" s="812"/>
      <c r="M76" s="812" t="s">
        <v>265</v>
      </c>
      <c r="N76" s="812"/>
      <c r="O76" s="811">
        <v>43647</v>
      </c>
      <c r="P76" s="811">
        <f t="shared" si="2"/>
        <v>43709</v>
      </c>
      <c r="Q76" s="811">
        <v>43709</v>
      </c>
      <c r="R76" s="811">
        <v>43770</v>
      </c>
      <c r="S76" s="808" t="s">
        <v>278</v>
      </c>
      <c r="T76" s="789">
        <v>43525</v>
      </c>
      <c r="U76" s="789">
        <f t="shared" si="3"/>
        <v>43586</v>
      </c>
      <c r="V76" s="789">
        <v>43586</v>
      </c>
      <c r="W76" s="789">
        <v>43647</v>
      </c>
      <c r="X76" s="790"/>
    </row>
    <row r="77" spans="2:24" hidden="1" x14ac:dyDescent="0.25">
      <c r="B77" s="808" t="s">
        <v>18</v>
      </c>
      <c r="C77" s="808" t="s">
        <v>19</v>
      </c>
      <c r="D77" s="813" t="s">
        <v>280</v>
      </c>
      <c r="E77" s="808" t="s">
        <v>72</v>
      </c>
      <c r="F77" s="810">
        <v>43497</v>
      </c>
      <c r="G77" s="810">
        <v>43552</v>
      </c>
      <c r="H77" s="810">
        <v>43249</v>
      </c>
      <c r="I77" s="810">
        <v>43435</v>
      </c>
      <c r="J77" s="810">
        <v>43465</v>
      </c>
      <c r="K77" s="808" t="s">
        <v>265</v>
      </c>
      <c r="L77" s="812"/>
      <c r="M77" s="812" t="s">
        <v>265</v>
      </c>
      <c r="N77" s="812"/>
      <c r="O77" s="811">
        <v>43647</v>
      </c>
      <c r="P77" s="811">
        <f t="shared" si="2"/>
        <v>43709</v>
      </c>
      <c r="Q77" s="811">
        <v>43709</v>
      </c>
      <c r="R77" s="811">
        <v>43770</v>
      </c>
      <c r="S77" s="808" t="s">
        <v>278</v>
      </c>
      <c r="T77" s="789">
        <v>43556</v>
      </c>
      <c r="U77" s="789">
        <f t="shared" si="3"/>
        <v>43617</v>
      </c>
      <c r="V77" s="789">
        <v>43617</v>
      </c>
      <c r="W77" s="789">
        <v>43678</v>
      </c>
      <c r="X77" s="790"/>
    </row>
    <row r="78" spans="2:24" hidden="1" x14ac:dyDescent="0.25">
      <c r="B78" s="808" t="s">
        <v>18</v>
      </c>
      <c r="C78" s="808" t="s">
        <v>19</v>
      </c>
      <c r="D78" s="813" t="s">
        <v>74</v>
      </c>
      <c r="E78" s="808" t="s">
        <v>72</v>
      </c>
      <c r="F78" s="810">
        <v>43497</v>
      </c>
      <c r="G78" s="810">
        <v>43552</v>
      </c>
      <c r="H78" s="810">
        <v>43249</v>
      </c>
      <c r="I78" s="810">
        <v>43405</v>
      </c>
      <c r="J78" s="810">
        <v>43434</v>
      </c>
      <c r="K78" s="816" t="s">
        <v>265</v>
      </c>
      <c r="L78" s="818"/>
      <c r="M78" s="818" t="s">
        <v>265</v>
      </c>
      <c r="N78" s="818"/>
      <c r="O78" s="811">
        <v>43647</v>
      </c>
      <c r="P78" s="811">
        <f t="shared" si="2"/>
        <v>43709</v>
      </c>
      <c r="Q78" s="811">
        <v>43709</v>
      </c>
      <c r="R78" s="811">
        <v>43770</v>
      </c>
      <c r="S78" s="808" t="s">
        <v>278</v>
      </c>
      <c r="T78" s="789">
        <v>43525</v>
      </c>
      <c r="U78" s="789">
        <f t="shared" si="3"/>
        <v>43586</v>
      </c>
      <c r="V78" s="789">
        <v>43586</v>
      </c>
      <c r="W78" s="789">
        <v>43647</v>
      </c>
      <c r="X78" s="819"/>
    </row>
    <row r="79" spans="2:24" hidden="1" x14ac:dyDescent="0.25">
      <c r="B79" s="808" t="s">
        <v>141</v>
      </c>
      <c r="C79" s="808" t="s">
        <v>231</v>
      </c>
      <c r="D79" s="813" t="s">
        <v>232</v>
      </c>
      <c r="E79" s="808"/>
      <c r="F79" s="810">
        <v>0</v>
      </c>
      <c r="G79" s="810">
        <v>0</v>
      </c>
      <c r="H79" s="810"/>
      <c r="I79" s="810">
        <v>43525</v>
      </c>
      <c r="J79" s="810">
        <v>43554</v>
      </c>
      <c r="K79" s="816"/>
      <c r="L79" s="818"/>
      <c r="M79" s="818" t="s">
        <v>281</v>
      </c>
      <c r="N79" s="818"/>
      <c r="O79" s="811">
        <v>43647</v>
      </c>
      <c r="P79" s="811">
        <f t="shared" si="2"/>
        <v>43709</v>
      </c>
      <c r="Q79" s="811">
        <v>43709</v>
      </c>
      <c r="R79" s="811">
        <v>43770</v>
      </c>
      <c r="S79" s="808" t="s">
        <v>278</v>
      </c>
      <c r="U79" s="799">
        <v>43327</v>
      </c>
      <c r="V79" s="799">
        <v>43312</v>
      </c>
      <c r="W79" s="799">
        <v>43327</v>
      </c>
      <c r="X79" s="791"/>
    </row>
    <row r="80" spans="2:24" hidden="1" x14ac:dyDescent="0.25">
      <c r="B80" s="808" t="s">
        <v>141</v>
      </c>
      <c r="C80" s="808" t="s">
        <v>242</v>
      </c>
      <c r="D80" s="813" t="s">
        <v>243</v>
      </c>
      <c r="E80" s="808"/>
      <c r="F80" s="810">
        <v>43101</v>
      </c>
      <c r="G80" s="810">
        <v>43159</v>
      </c>
      <c r="H80" s="810"/>
      <c r="I80" s="810">
        <v>43525</v>
      </c>
      <c r="J80" s="810">
        <v>43554</v>
      </c>
      <c r="K80" s="816"/>
      <c r="L80" s="818"/>
      <c r="M80" s="818" t="s">
        <v>266</v>
      </c>
      <c r="N80" s="818"/>
      <c r="O80" s="811">
        <v>43647</v>
      </c>
      <c r="P80" s="811">
        <f t="shared" si="2"/>
        <v>43709</v>
      </c>
      <c r="Q80" s="811">
        <v>43709</v>
      </c>
      <c r="R80" s="811">
        <v>43770</v>
      </c>
      <c r="S80" s="808" t="s">
        <v>278</v>
      </c>
      <c r="U80" s="799">
        <v>43430</v>
      </c>
      <c r="V80" s="799">
        <v>43483</v>
      </c>
      <c r="W80" s="799">
        <v>43430</v>
      </c>
    </row>
    <row r="81" spans="2:23" hidden="1" x14ac:dyDescent="0.25">
      <c r="B81" s="808" t="s">
        <v>141</v>
      </c>
      <c r="C81" s="808" t="s">
        <v>229</v>
      </c>
      <c r="D81" s="813" t="s">
        <v>53</v>
      </c>
      <c r="E81" s="808"/>
      <c r="F81" s="810">
        <v>43435</v>
      </c>
      <c r="G81" s="810">
        <v>43131</v>
      </c>
      <c r="H81" s="810"/>
      <c r="I81" s="810">
        <v>43501</v>
      </c>
      <c r="J81" s="810">
        <v>43510</v>
      </c>
      <c r="K81" s="816"/>
      <c r="L81" s="818"/>
      <c r="M81" s="818" t="s">
        <v>266</v>
      </c>
      <c r="N81" s="818"/>
      <c r="O81" s="811">
        <v>43617</v>
      </c>
      <c r="P81" s="811">
        <f t="shared" si="2"/>
        <v>43678</v>
      </c>
      <c r="Q81" s="811">
        <v>43678</v>
      </c>
      <c r="R81" s="811">
        <v>43739</v>
      </c>
      <c r="S81" s="808" t="s">
        <v>278</v>
      </c>
      <c r="U81" s="799">
        <v>43542</v>
      </c>
      <c r="V81" s="799">
        <v>43554</v>
      </c>
      <c r="W81" s="799">
        <v>43542</v>
      </c>
    </row>
    <row r="82" spans="2:23" hidden="1" x14ac:dyDescent="0.25">
      <c r="B82" s="808" t="s">
        <v>141</v>
      </c>
      <c r="C82" s="808" t="s">
        <v>39</v>
      </c>
      <c r="D82" s="813" t="s">
        <v>235</v>
      </c>
      <c r="E82" s="808"/>
      <c r="F82" s="810">
        <v>43101</v>
      </c>
      <c r="G82" s="810">
        <v>43159</v>
      </c>
      <c r="H82" s="810"/>
      <c r="I82" s="810">
        <v>43528</v>
      </c>
      <c r="J82" s="810">
        <v>43542</v>
      </c>
      <c r="K82" s="816"/>
      <c r="L82" s="818"/>
      <c r="M82" s="818" t="s">
        <v>266</v>
      </c>
      <c r="N82" s="818"/>
      <c r="O82" s="811">
        <v>43647</v>
      </c>
      <c r="P82" s="811">
        <f t="shared" si="2"/>
        <v>43709</v>
      </c>
      <c r="Q82" s="811">
        <v>43709</v>
      </c>
      <c r="R82" s="811">
        <v>43770</v>
      </c>
      <c r="S82" s="808" t="s">
        <v>278</v>
      </c>
      <c r="U82" s="799">
        <v>43542</v>
      </c>
      <c r="V82" s="799">
        <v>43554</v>
      </c>
      <c r="W82" s="799">
        <v>43542</v>
      </c>
    </row>
    <row r="83" spans="2:23" hidden="1" x14ac:dyDescent="0.25">
      <c r="B83" s="808" t="s">
        <v>141</v>
      </c>
      <c r="C83" s="808" t="s">
        <v>39</v>
      </c>
      <c r="D83" s="813" t="s">
        <v>235</v>
      </c>
      <c r="E83" s="808"/>
      <c r="F83" s="810">
        <v>43101</v>
      </c>
      <c r="G83" s="810">
        <v>43159</v>
      </c>
      <c r="H83" s="810"/>
      <c r="I83" s="810">
        <v>43528</v>
      </c>
      <c r="J83" s="810">
        <v>43542</v>
      </c>
      <c r="K83" s="816"/>
      <c r="L83" s="818"/>
      <c r="M83" s="818" t="s">
        <v>266</v>
      </c>
      <c r="N83" s="818"/>
      <c r="O83" s="811">
        <v>43647</v>
      </c>
      <c r="P83" s="811">
        <f t="shared" si="2"/>
        <v>43709</v>
      </c>
      <c r="Q83" s="811">
        <v>43709</v>
      </c>
      <c r="R83" s="811">
        <v>43770</v>
      </c>
      <c r="S83" s="808" t="s">
        <v>278</v>
      </c>
      <c r="U83" s="799">
        <v>43542</v>
      </c>
      <c r="V83" s="799">
        <v>43554</v>
      </c>
      <c r="W83" s="799">
        <v>43542</v>
      </c>
    </row>
    <row r="84" spans="2:23" hidden="1" x14ac:dyDescent="0.25">
      <c r="B84" s="808" t="s">
        <v>141</v>
      </c>
      <c r="C84" s="808" t="s">
        <v>39</v>
      </c>
      <c r="D84" s="813" t="s">
        <v>235</v>
      </c>
      <c r="E84" s="808"/>
      <c r="F84" s="810">
        <v>43101</v>
      </c>
      <c r="G84" s="810">
        <v>43159</v>
      </c>
      <c r="H84" s="810"/>
      <c r="I84" s="810">
        <v>43528</v>
      </c>
      <c r="J84" s="810">
        <v>43542</v>
      </c>
      <c r="K84" s="816"/>
      <c r="L84" s="818"/>
      <c r="M84" s="818" t="s">
        <v>266</v>
      </c>
      <c r="N84" s="818"/>
      <c r="O84" s="811">
        <v>43647</v>
      </c>
      <c r="P84" s="811">
        <f t="shared" si="2"/>
        <v>43709</v>
      </c>
      <c r="Q84" s="811">
        <v>43709</v>
      </c>
      <c r="R84" s="811">
        <v>43770</v>
      </c>
      <c r="S84" s="808" t="s">
        <v>278</v>
      </c>
      <c r="U84" s="799">
        <v>43554</v>
      </c>
      <c r="V84" s="799">
        <v>43554</v>
      </c>
      <c r="W84" s="799">
        <v>43544</v>
      </c>
    </row>
    <row r="85" spans="2:23" hidden="1" x14ac:dyDescent="0.25">
      <c r="B85" s="808" t="s">
        <v>141</v>
      </c>
      <c r="C85" s="808" t="s">
        <v>39</v>
      </c>
      <c r="D85" s="813" t="s">
        <v>240</v>
      </c>
      <c r="E85" s="808"/>
      <c r="F85" s="810">
        <v>43101</v>
      </c>
      <c r="G85" s="810">
        <v>43159</v>
      </c>
      <c r="H85" s="810"/>
      <c r="I85" s="810">
        <v>43528</v>
      </c>
      <c r="J85" s="810">
        <v>43542</v>
      </c>
      <c r="K85" s="816"/>
      <c r="L85" s="818"/>
      <c r="M85" s="818" t="s">
        <v>266</v>
      </c>
      <c r="N85" s="818"/>
      <c r="O85" s="811">
        <v>43647</v>
      </c>
      <c r="P85" s="811">
        <f t="shared" si="2"/>
        <v>43709</v>
      </c>
      <c r="Q85" s="811">
        <v>43709</v>
      </c>
      <c r="R85" s="811">
        <v>43770</v>
      </c>
      <c r="S85" s="808" t="s">
        <v>278</v>
      </c>
      <c r="U85" s="799">
        <v>43432</v>
      </c>
      <c r="V85" s="799">
        <v>43465</v>
      </c>
      <c r="W85" s="799">
        <v>43432</v>
      </c>
    </row>
    <row r="86" spans="2:23" hidden="1" x14ac:dyDescent="0.25">
      <c r="B86" s="820" t="s">
        <v>141</v>
      </c>
      <c r="C86" s="820" t="s">
        <v>142</v>
      </c>
      <c r="D86" s="821" t="s">
        <v>179</v>
      </c>
      <c r="E86" s="820"/>
      <c r="F86" s="822">
        <v>43435</v>
      </c>
      <c r="G86" s="822">
        <v>43496</v>
      </c>
      <c r="H86" s="822"/>
      <c r="I86" s="822">
        <v>43500</v>
      </c>
      <c r="J86" s="822">
        <v>43507</v>
      </c>
      <c r="K86" s="823"/>
      <c r="L86" s="824"/>
      <c r="M86" s="824" t="s">
        <v>266</v>
      </c>
      <c r="N86" s="824"/>
      <c r="O86" s="825">
        <v>43678</v>
      </c>
      <c r="P86" s="825">
        <f t="shared" si="2"/>
        <v>43739</v>
      </c>
      <c r="Q86" s="825">
        <v>43739</v>
      </c>
      <c r="R86" s="825">
        <v>43800</v>
      </c>
      <c r="S86" s="820" t="s">
        <v>282</v>
      </c>
      <c r="U86" s="799">
        <v>43403</v>
      </c>
      <c r="V86" s="799">
        <v>43405</v>
      </c>
      <c r="W86" s="799">
        <v>43403</v>
      </c>
    </row>
    <row r="87" spans="2:23" hidden="1" x14ac:dyDescent="0.25">
      <c r="B87" s="820" t="s">
        <v>141</v>
      </c>
      <c r="C87" s="820" t="s">
        <v>142</v>
      </c>
      <c r="D87" s="821" t="s">
        <v>188</v>
      </c>
      <c r="E87" s="820"/>
      <c r="F87" s="822">
        <v>43399</v>
      </c>
      <c r="G87" s="822">
        <v>43434</v>
      </c>
      <c r="H87" s="822"/>
      <c r="I87" s="822">
        <v>43437</v>
      </c>
      <c r="J87" s="822">
        <v>43444</v>
      </c>
      <c r="K87" s="823"/>
      <c r="L87" s="824"/>
      <c r="M87" s="824" t="s">
        <v>266</v>
      </c>
      <c r="N87" s="824"/>
      <c r="O87" s="825">
        <v>43709</v>
      </c>
      <c r="P87" s="825">
        <f t="shared" si="2"/>
        <v>43770</v>
      </c>
      <c r="Q87" s="825">
        <v>43770</v>
      </c>
      <c r="R87" s="825">
        <v>43831</v>
      </c>
      <c r="S87" s="820" t="s">
        <v>282</v>
      </c>
      <c r="U87" s="799">
        <v>43376</v>
      </c>
      <c r="V87" s="799">
        <v>43435</v>
      </c>
      <c r="W87" s="799">
        <v>43376</v>
      </c>
    </row>
    <row r="88" spans="2:23" hidden="1" x14ac:dyDescent="0.25">
      <c r="B88" s="820" t="s">
        <v>141</v>
      </c>
      <c r="C88" s="820" t="s">
        <v>142</v>
      </c>
      <c r="D88" s="821" t="s">
        <v>190</v>
      </c>
      <c r="E88" s="820"/>
      <c r="F88" s="822" t="s">
        <v>283</v>
      </c>
      <c r="G88" s="822" t="s">
        <v>283</v>
      </c>
      <c r="H88" s="822"/>
      <c r="I88" s="822" t="s">
        <v>283</v>
      </c>
      <c r="J88" s="822" t="s">
        <v>283</v>
      </c>
      <c r="K88" s="823"/>
      <c r="L88" s="824"/>
      <c r="M88" s="824" t="s">
        <v>261</v>
      </c>
      <c r="N88" s="824"/>
      <c r="O88" s="825">
        <v>43709</v>
      </c>
      <c r="P88" s="825">
        <f t="shared" si="2"/>
        <v>43770</v>
      </c>
      <c r="Q88" s="825">
        <v>43770</v>
      </c>
      <c r="R88" s="825">
        <v>43831</v>
      </c>
      <c r="S88" s="820" t="s">
        <v>282</v>
      </c>
      <c r="U88" s="799">
        <v>43440</v>
      </c>
      <c r="V88" s="799">
        <v>43435</v>
      </c>
      <c r="W88" s="799">
        <v>43440</v>
      </c>
    </row>
    <row r="89" spans="2:23" hidden="1" x14ac:dyDescent="0.25">
      <c r="B89" s="820" t="s">
        <v>141</v>
      </c>
      <c r="C89" s="820" t="s">
        <v>142</v>
      </c>
      <c r="D89" s="821" t="s">
        <v>192</v>
      </c>
      <c r="E89" s="820"/>
      <c r="F89" s="822">
        <v>43344</v>
      </c>
      <c r="G89" s="822">
        <v>43374</v>
      </c>
      <c r="H89" s="822"/>
      <c r="I89" s="822">
        <v>43376</v>
      </c>
      <c r="J89" s="822">
        <v>43376</v>
      </c>
      <c r="K89" s="823"/>
      <c r="L89" s="824"/>
      <c r="M89" s="824" t="s">
        <v>261</v>
      </c>
      <c r="N89" s="824"/>
      <c r="O89" s="825">
        <v>43709</v>
      </c>
      <c r="P89" s="825">
        <f t="shared" si="2"/>
        <v>43770</v>
      </c>
      <c r="Q89" s="825">
        <v>43770</v>
      </c>
      <c r="R89" s="825">
        <v>43831</v>
      </c>
      <c r="S89" s="820" t="s">
        <v>282</v>
      </c>
      <c r="U89" s="799">
        <v>43440</v>
      </c>
      <c r="V89" s="799">
        <v>43435</v>
      </c>
      <c r="W89" s="799">
        <v>43440</v>
      </c>
    </row>
    <row r="90" spans="2:23" hidden="1" x14ac:dyDescent="0.25">
      <c r="B90" s="820" t="s">
        <v>141</v>
      </c>
      <c r="C90" s="820" t="s">
        <v>142</v>
      </c>
      <c r="D90" s="821" t="s">
        <v>201</v>
      </c>
      <c r="E90" s="820"/>
      <c r="F90" s="822" t="s">
        <v>283</v>
      </c>
      <c r="G90" s="822" t="s">
        <v>283</v>
      </c>
      <c r="H90" s="822"/>
      <c r="I90" s="822">
        <v>43489</v>
      </c>
      <c r="J90" s="822">
        <v>43503</v>
      </c>
      <c r="K90" s="823"/>
      <c r="L90" s="824"/>
      <c r="M90" s="824" t="s">
        <v>266</v>
      </c>
      <c r="N90" s="824"/>
      <c r="O90" s="825">
        <v>43678</v>
      </c>
      <c r="P90" s="825">
        <f t="shared" si="2"/>
        <v>43739</v>
      </c>
      <c r="Q90" s="825">
        <v>43739</v>
      </c>
      <c r="R90" s="825">
        <v>43800</v>
      </c>
      <c r="S90" s="820" t="s">
        <v>282</v>
      </c>
      <c r="U90" s="799">
        <v>43404</v>
      </c>
      <c r="V90" s="799">
        <v>43391</v>
      </c>
      <c r="W90" s="799">
        <v>43404</v>
      </c>
    </row>
    <row r="91" spans="2:23" hidden="1" x14ac:dyDescent="0.25">
      <c r="B91" s="820" t="s">
        <v>141</v>
      </c>
      <c r="C91" s="820" t="s">
        <v>203</v>
      </c>
      <c r="D91" s="821" t="s">
        <v>207</v>
      </c>
      <c r="E91" s="820"/>
      <c r="F91" s="822">
        <v>43327</v>
      </c>
      <c r="G91" s="822">
        <v>43385</v>
      </c>
      <c r="H91" s="822"/>
      <c r="I91" s="822">
        <v>43396</v>
      </c>
      <c r="J91" s="822">
        <v>43405</v>
      </c>
      <c r="K91" s="823"/>
      <c r="L91" s="824"/>
      <c r="M91" s="824" t="s">
        <v>271</v>
      </c>
      <c r="N91" s="824"/>
      <c r="O91" s="825">
        <v>43709</v>
      </c>
      <c r="P91" s="825">
        <f t="shared" si="2"/>
        <v>43770</v>
      </c>
      <c r="Q91" s="825">
        <v>43770</v>
      </c>
      <c r="R91" s="825">
        <v>43831</v>
      </c>
      <c r="S91" s="820" t="s">
        <v>282</v>
      </c>
      <c r="U91" s="799">
        <v>43375</v>
      </c>
      <c r="V91" s="799">
        <v>43466</v>
      </c>
      <c r="W91" s="799">
        <v>43375</v>
      </c>
    </row>
    <row r="92" spans="2:23" hidden="1" x14ac:dyDescent="0.25">
      <c r="B92" s="820" t="s">
        <v>141</v>
      </c>
      <c r="C92" s="820" t="s">
        <v>203</v>
      </c>
      <c r="D92" s="821" t="s">
        <v>209</v>
      </c>
      <c r="E92" s="820"/>
      <c r="F92" s="822">
        <v>43405</v>
      </c>
      <c r="G92" s="822">
        <v>43434</v>
      </c>
      <c r="H92" s="822"/>
      <c r="I92" s="822">
        <v>43423</v>
      </c>
      <c r="J92" s="822">
        <v>43430</v>
      </c>
      <c r="K92" s="823"/>
      <c r="L92" s="824"/>
      <c r="M92" s="824" t="s">
        <v>271</v>
      </c>
      <c r="N92" s="824"/>
      <c r="O92" s="825">
        <v>43678</v>
      </c>
      <c r="P92" s="825">
        <f t="shared" si="2"/>
        <v>43739</v>
      </c>
      <c r="Q92" s="825">
        <v>43739</v>
      </c>
      <c r="R92" s="825">
        <v>43800</v>
      </c>
      <c r="S92" s="820" t="s">
        <v>282</v>
      </c>
      <c r="U92" s="799">
        <v>43444</v>
      </c>
      <c r="V92" s="799">
        <v>43483</v>
      </c>
      <c r="W92" s="799">
        <v>43444</v>
      </c>
    </row>
    <row r="93" spans="2:23" hidden="1" x14ac:dyDescent="0.25">
      <c r="B93" s="820" t="s">
        <v>141</v>
      </c>
      <c r="C93" s="820" t="s">
        <v>203</v>
      </c>
      <c r="D93" s="821" t="s">
        <v>211</v>
      </c>
      <c r="E93" s="820"/>
      <c r="F93" s="822">
        <v>43374</v>
      </c>
      <c r="G93" s="822">
        <v>43418</v>
      </c>
      <c r="H93" s="822"/>
      <c r="I93" s="822">
        <v>43419</v>
      </c>
      <c r="J93" s="822">
        <v>43440</v>
      </c>
      <c r="K93" s="823"/>
      <c r="L93" s="824"/>
      <c r="M93" s="824" t="s">
        <v>271</v>
      </c>
      <c r="N93" s="824"/>
      <c r="O93" s="825">
        <v>43709</v>
      </c>
      <c r="P93" s="825">
        <f t="shared" si="2"/>
        <v>43770</v>
      </c>
      <c r="Q93" s="825">
        <v>43770</v>
      </c>
      <c r="R93" s="825">
        <v>43831</v>
      </c>
      <c r="S93" s="820" t="s">
        <v>282</v>
      </c>
      <c r="U93" s="799">
        <v>43493</v>
      </c>
      <c r="V93" s="799">
        <v>43483</v>
      </c>
      <c r="W93" s="799">
        <v>43493</v>
      </c>
    </row>
    <row r="94" spans="2:23" hidden="1" x14ac:dyDescent="0.25">
      <c r="B94" s="820" t="s">
        <v>141</v>
      </c>
      <c r="C94" s="820" t="s">
        <v>203</v>
      </c>
      <c r="D94" s="821" t="s">
        <v>213</v>
      </c>
      <c r="E94" s="820"/>
      <c r="F94" s="822">
        <v>43363</v>
      </c>
      <c r="G94" s="822">
        <v>43374</v>
      </c>
      <c r="H94" s="822"/>
      <c r="I94" s="822">
        <v>43375</v>
      </c>
      <c r="J94" s="822">
        <v>43375</v>
      </c>
      <c r="K94" s="823"/>
      <c r="L94" s="824"/>
      <c r="M94" s="824" t="s">
        <v>261</v>
      </c>
      <c r="N94" s="824"/>
      <c r="O94" s="825">
        <v>43709</v>
      </c>
      <c r="P94" s="825">
        <f t="shared" si="2"/>
        <v>43770</v>
      </c>
      <c r="Q94" s="825">
        <v>43770</v>
      </c>
      <c r="R94" s="825">
        <v>43831</v>
      </c>
      <c r="S94" s="820" t="s">
        <v>282</v>
      </c>
      <c r="U94" s="799">
        <v>43453</v>
      </c>
      <c r="V94" s="799">
        <v>43483</v>
      </c>
      <c r="W94" s="799">
        <v>43453</v>
      </c>
    </row>
    <row r="95" spans="2:23" hidden="1" x14ac:dyDescent="0.25">
      <c r="B95" s="820" t="s">
        <v>141</v>
      </c>
      <c r="C95" s="820" t="s">
        <v>203</v>
      </c>
      <c r="D95" s="821" t="s">
        <v>215</v>
      </c>
      <c r="E95" s="820"/>
      <c r="F95" s="822">
        <v>43405</v>
      </c>
      <c r="G95" s="822">
        <v>43434</v>
      </c>
      <c r="H95" s="822"/>
      <c r="I95" s="822">
        <v>43437</v>
      </c>
      <c r="J95" s="822">
        <v>43444</v>
      </c>
      <c r="K95" s="823"/>
      <c r="L95" s="824"/>
      <c r="M95" s="824" t="s">
        <v>266</v>
      </c>
      <c r="N95" s="824"/>
      <c r="O95" s="825">
        <v>43678</v>
      </c>
      <c r="P95" s="825">
        <f t="shared" si="2"/>
        <v>43739</v>
      </c>
      <c r="Q95" s="825">
        <v>43739</v>
      </c>
      <c r="R95" s="825">
        <v>43800</v>
      </c>
      <c r="S95" s="820" t="s">
        <v>282</v>
      </c>
      <c r="U95" s="799">
        <v>43449</v>
      </c>
      <c r="V95" s="799">
        <v>43422</v>
      </c>
      <c r="W95" s="799">
        <v>43449</v>
      </c>
    </row>
    <row r="96" spans="2:23" hidden="1" x14ac:dyDescent="0.25">
      <c r="B96" s="820" t="s">
        <v>141</v>
      </c>
      <c r="C96" s="820" t="s">
        <v>203</v>
      </c>
      <c r="D96" s="821" t="s">
        <v>218</v>
      </c>
      <c r="E96" s="820"/>
      <c r="F96" s="822">
        <v>43405</v>
      </c>
      <c r="G96" s="822">
        <v>43434</v>
      </c>
      <c r="H96" s="822"/>
      <c r="I96" s="822">
        <v>43446</v>
      </c>
      <c r="J96" s="822">
        <v>43453</v>
      </c>
      <c r="K96" s="823"/>
      <c r="L96" s="824"/>
      <c r="M96" s="824" t="s">
        <v>266</v>
      </c>
      <c r="N96" s="824"/>
      <c r="O96" s="825">
        <v>43678</v>
      </c>
      <c r="P96" s="825">
        <f t="shared" si="2"/>
        <v>43739</v>
      </c>
      <c r="Q96" s="825">
        <v>43739</v>
      </c>
      <c r="R96" s="825">
        <v>43800</v>
      </c>
      <c r="S96" s="820" t="s">
        <v>282</v>
      </c>
      <c r="U96" s="799">
        <v>43404</v>
      </c>
      <c r="V96" s="799">
        <v>43422</v>
      </c>
      <c r="W96" s="799">
        <v>43404</v>
      </c>
    </row>
    <row r="97" spans="2:23" hidden="1" x14ac:dyDescent="0.25">
      <c r="B97" s="820" t="s">
        <v>141</v>
      </c>
      <c r="C97" s="820" t="s">
        <v>203</v>
      </c>
      <c r="D97" s="821" t="s">
        <v>220</v>
      </c>
      <c r="E97" s="820"/>
      <c r="F97" s="822">
        <v>43327</v>
      </c>
      <c r="G97" s="822">
        <v>43392</v>
      </c>
      <c r="H97" s="822"/>
      <c r="I97" s="822">
        <v>43395</v>
      </c>
      <c r="J97" s="822">
        <v>43449</v>
      </c>
      <c r="K97" s="823"/>
      <c r="L97" s="824"/>
      <c r="M97" s="824" t="s">
        <v>271</v>
      </c>
      <c r="N97" s="824"/>
      <c r="O97" s="825">
        <v>43709</v>
      </c>
      <c r="P97" s="825">
        <f t="shared" si="2"/>
        <v>43770</v>
      </c>
      <c r="Q97" s="825">
        <v>43770</v>
      </c>
      <c r="R97" s="825">
        <v>43831</v>
      </c>
      <c r="S97" s="820" t="s">
        <v>282</v>
      </c>
      <c r="U97" s="799">
        <v>43451</v>
      </c>
      <c r="V97" s="799">
        <v>43466</v>
      </c>
      <c r="W97" s="799">
        <v>43451</v>
      </c>
    </row>
    <row r="98" spans="2:23" hidden="1" x14ac:dyDescent="0.25">
      <c r="B98" s="820" t="s">
        <v>141</v>
      </c>
      <c r="C98" s="820" t="s">
        <v>26</v>
      </c>
      <c r="D98" s="821" t="s">
        <v>95</v>
      </c>
      <c r="E98" s="820"/>
      <c r="F98" s="822">
        <v>43419</v>
      </c>
      <c r="G98" s="822">
        <v>43115</v>
      </c>
      <c r="H98" s="822"/>
      <c r="I98" s="822">
        <v>43486</v>
      </c>
      <c r="J98" s="822">
        <v>43493</v>
      </c>
      <c r="K98" s="823"/>
      <c r="L98" s="824"/>
      <c r="M98" s="824" t="s">
        <v>266</v>
      </c>
      <c r="N98" s="824"/>
      <c r="O98" s="825">
        <v>43709</v>
      </c>
      <c r="P98" s="825">
        <f t="shared" si="2"/>
        <v>43770</v>
      </c>
      <c r="Q98" s="825">
        <v>43770</v>
      </c>
      <c r="R98" s="825">
        <v>43831</v>
      </c>
      <c r="S98" s="820" t="s">
        <v>282</v>
      </c>
      <c r="U98" s="799">
        <v>43451</v>
      </c>
      <c r="V98" s="799">
        <v>43466</v>
      </c>
      <c r="W98" s="799">
        <v>43451</v>
      </c>
    </row>
  </sheetData>
  <autoFilter ref="B3:X98" xr:uid="{00000000-0009-0000-0000-000001000000}">
    <filterColumn colId="0">
      <filters>
        <filter val="Canada"/>
      </filters>
    </filterColumn>
    <filterColumn colId="1">
      <filters>
        <filter val="Treasury"/>
      </filters>
    </filterColumn>
  </autoFilter>
  <dataValidations count="2">
    <dataValidation type="list" allowBlank="1" showInputMessage="1" showErrorMessage="1" sqref="M3:M43" xr:uid="{00000000-0002-0000-0100-000000000000}">
      <formula1>$X$4:$X$6</formula1>
    </dataValidation>
    <dataValidation type="list" allowBlank="1" showInputMessage="1" showErrorMessage="1" error="Please choose from the list" sqref="K4:K43" xr:uid="{00000000-0002-0000-0100-000001000000}">
      <formula1>$X$4:$X$6</formula1>
    </dataValidation>
  </dataValidation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4"/>
  <sheetViews>
    <sheetView topLeftCell="A3" zoomScale="81" zoomScaleNormal="81" workbookViewId="0">
      <selection activeCell="P6" sqref="P6"/>
    </sheetView>
  </sheetViews>
  <sheetFormatPr defaultRowHeight="15" x14ac:dyDescent="0.25"/>
  <cols>
    <col min="1" max="1" width="3" customWidth="1"/>
    <col min="2" max="2" width="10.85546875" customWidth="1"/>
    <col min="3" max="3" width="12.85546875" customWidth="1"/>
    <col min="4" max="10" width="16.85546875" customWidth="1"/>
    <col min="11" max="11" width="15.28515625" customWidth="1"/>
    <col min="12" max="12" width="3.7109375" customWidth="1"/>
  </cols>
  <sheetData>
    <row r="1" spans="1:12" ht="18.75" x14ac:dyDescent="0.3">
      <c r="A1" s="352"/>
      <c r="B1" s="353" t="s">
        <v>284</v>
      </c>
      <c r="C1" s="352"/>
      <c r="D1" s="352"/>
      <c r="E1" s="352"/>
      <c r="F1" s="352"/>
      <c r="G1" s="352"/>
      <c r="H1" s="352"/>
      <c r="I1" s="352"/>
      <c r="J1" s="352"/>
      <c r="K1" s="352"/>
      <c r="L1" s="352"/>
    </row>
    <row r="2" spans="1:12" ht="18.75" x14ac:dyDescent="0.3">
      <c r="A2" s="352"/>
      <c r="B2" s="353" t="s">
        <v>285</v>
      </c>
      <c r="C2" s="352"/>
      <c r="D2" s="352"/>
      <c r="E2" s="352"/>
      <c r="F2" s="352"/>
      <c r="G2" s="352"/>
      <c r="H2" s="352"/>
      <c r="I2" s="352"/>
      <c r="J2" s="352"/>
      <c r="K2" s="352"/>
      <c r="L2" s="352"/>
    </row>
    <row r="3" spans="1:12" ht="18.75" x14ac:dyDescent="0.3">
      <c r="A3" s="352"/>
      <c r="B3" s="353" t="s">
        <v>286</v>
      </c>
      <c r="C3" s="352"/>
      <c r="D3" s="352"/>
      <c r="E3" s="352"/>
      <c r="F3" s="354"/>
      <c r="G3" s="352"/>
      <c r="H3" s="352"/>
      <c r="I3" s="352"/>
      <c r="J3" s="352"/>
      <c r="K3" s="352"/>
      <c r="L3" s="352"/>
    </row>
    <row r="4" spans="1:12" ht="105.6" customHeight="1" x14ac:dyDescent="0.25">
      <c r="A4" s="352"/>
      <c r="B4" s="442" t="s">
        <v>287</v>
      </c>
      <c r="C4" s="342"/>
      <c r="D4" s="339"/>
      <c r="E4" s="342"/>
      <c r="F4" s="338"/>
      <c r="G4" s="342"/>
      <c r="H4" s="342"/>
      <c r="I4" s="338"/>
      <c r="J4" s="338"/>
      <c r="K4" s="338"/>
      <c r="L4" s="352"/>
    </row>
    <row r="5" spans="1:12" ht="105.6" customHeight="1" x14ac:dyDescent="0.25">
      <c r="A5" s="352"/>
      <c r="B5" s="443" t="s">
        <v>288</v>
      </c>
      <c r="C5" s="341"/>
      <c r="D5" s="38"/>
      <c r="E5" s="340"/>
      <c r="F5" s="340"/>
      <c r="G5" s="38"/>
      <c r="H5" s="38"/>
      <c r="I5" s="38"/>
      <c r="J5" s="38"/>
      <c r="K5" s="38"/>
      <c r="L5" s="352"/>
    </row>
    <row r="6" spans="1:12" ht="110.45" customHeight="1" x14ac:dyDescent="0.25">
      <c r="A6" s="352"/>
      <c r="B6" s="444" t="s">
        <v>289</v>
      </c>
      <c r="C6" s="343"/>
      <c r="D6" s="344"/>
      <c r="E6" s="123"/>
      <c r="F6" s="123"/>
      <c r="G6" s="123"/>
      <c r="H6" s="123"/>
      <c r="I6" s="123"/>
      <c r="J6" s="123"/>
      <c r="K6" s="123"/>
      <c r="L6" s="352"/>
    </row>
    <row r="7" spans="1:12" ht="21.6" customHeight="1" x14ac:dyDescent="0.25">
      <c r="A7" s="352"/>
      <c r="B7" s="356" t="s">
        <v>290</v>
      </c>
      <c r="C7" s="357"/>
      <c r="D7" s="352"/>
      <c r="E7" s="352"/>
      <c r="F7" s="352"/>
      <c r="G7" s="352"/>
      <c r="H7" s="352"/>
      <c r="I7" s="352"/>
      <c r="J7" s="352"/>
      <c r="K7" s="352"/>
      <c r="L7" s="352"/>
    </row>
    <row r="8" spans="1:12" s="345" customFormat="1" ht="28.15" customHeight="1" x14ac:dyDescent="0.25">
      <c r="A8" s="355"/>
      <c r="B8" s="358" t="s">
        <v>291</v>
      </c>
      <c r="C8" s="359" t="s">
        <v>292</v>
      </c>
      <c r="D8" s="360"/>
      <c r="E8" s="851" t="s">
        <v>293</v>
      </c>
      <c r="F8" s="851"/>
      <c r="G8" s="851"/>
      <c r="H8" s="851"/>
      <c r="I8" s="851"/>
      <c r="J8" s="851"/>
      <c r="K8" s="852"/>
      <c r="L8" s="355"/>
    </row>
    <row r="9" spans="1:12" s="345" customFormat="1" x14ac:dyDescent="0.25">
      <c r="A9" s="355"/>
      <c r="B9" s="361"/>
      <c r="C9" s="349" t="s">
        <v>294</v>
      </c>
      <c r="D9" s="350" t="s">
        <v>295</v>
      </c>
      <c r="E9" s="351"/>
      <c r="F9" s="855" t="s">
        <v>296</v>
      </c>
      <c r="G9" s="855"/>
      <c r="H9" s="855"/>
      <c r="I9" s="855"/>
      <c r="J9" s="855"/>
      <c r="K9" s="856"/>
      <c r="L9" s="355"/>
    </row>
    <row r="10" spans="1:12" s="345" customFormat="1" x14ac:dyDescent="0.25">
      <c r="A10" s="355"/>
      <c r="B10" s="362"/>
      <c r="C10" s="363" t="s">
        <v>297</v>
      </c>
      <c r="D10" s="364" t="s">
        <v>298</v>
      </c>
      <c r="E10" s="365"/>
      <c r="F10" s="857" t="s">
        <v>299</v>
      </c>
      <c r="G10" s="857"/>
      <c r="H10" s="857"/>
      <c r="I10" s="857"/>
      <c r="J10" s="857"/>
      <c r="K10" s="858"/>
      <c r="L10" s="355"/>
    </row>
    <row r="11" spans="1:12" s="345" customFormat="1" ht="29.45" customHeight="1" x14ac:dyDescent="0.25">
      <c r="A11" s="355"/>
      <c r="B11" s="366" t="s">
        <v>300</v>
      </c>
      <c r="C11" s="367" t="s">
        <v>301</v>
      </c>
      <c r="D11" s="368"/>
      <c r="E11" s="853" t="s">
        <v>302</v>
      </c>
      <c r="F11" s="853"/>
      <c r="G11" s="853"/>
      <c r="H11" s="853"/>
      <c r="I11" s="853"/>
      <c r="J11" s="853"/>
      <c r="K11" s="854"/>
      <c r="L11" s="355"/>
    </row>
    <row r="12" spans="1:12" s="345" customFormat="1" x14ac:dyDescent="0.25">
      <c r="A12" s="355"/>
      <c r="B12" s="369"/>
      <c r="C12" s="346" t="s">
        <v>303</v>
      </c>
      <c r="D12" s="347" t="s">
        <v>304</v>
      </c>
      <c r="E12" s="348"/>
      <c r="F12" s="859" t="s">
        <v>305</v>
      </c>
      <c r="G12" s="859"/>
      <c r="H12" s="859"/>
      <c r="I12" s="859"/>
      <c r="J12" s="859"/>
      <c r="K12" s="860"/>
      <c r="L12" s="355"/>
    </row>
    <row r="13" spans="1:12" s="345" customFormat="1" x14ac:dyDescent="0.25">
      <c r="A13" s="355"/>
      <c r="B13" s="370"/>
      <c r="C13" s="371" t="s">
        <v>306</v>
      </c>
      <c r="D13" s="372" t="s">
        <v>307</v>
      </c>
      <c r="E13" s="373"/>
      <c r="F13" s="849" t="s">
        <v>308</v>
      </c>
      <c r="G13" s="849"/>
      <c r="H13" s="849"/>
      <c r="I13" s="849"/>
      <c r="J13" s="849"/>
      <c r="K13" s="850"/>
      <c r="L13" s="355"/>
    </row>
    <row r="14" spans="1:12" x14ac:dyDescent="0.25">
      <c r="A14" s="352"/>
      <c r="B14" s="352"/>
      <c r="C14" s="352"/>
      <c r="D14" s="352"/>
      <c r="E14" s="352"/>
      <c r="F14" s="352"/>
      <c r="G14" s="352"/>
      <c r="H14" s="352"/>
      <c r="I14" s="352"/>
      <c r="J14" s="352"/>
      <c r="K14" s="352"/>
      <c r="L14" s="352"/>
    </row>
  </sheetData>
  <mergeCells count="6">
    <mergeCell ref="F13:K13"/>
    <mergeCell ref="E8:K8"/>
    <mergeCell ref="E11:K11"/>
    <mergeCell ref="F9:K9"/>
    <mergeCell ref="F10:K10"/>
    <mergeCell ref="F12:K1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FY505"/>
  <sheetViews>
    <sheetView tabSelected="1" topLeftCell="EY1" zoomScale="64" zoomScaleNormal="64" workbookViewId="0">
      <selection activeCell="D6" sqref="D6:F6"/>
    </sheetView>
  </sheetViews>
  <sheetFormatPr defaultRowHeight="15" outlineLevelCol="1" x14ac:dyDescent="0.25"/>
  <cols>
    <col min="1" max="1" width="4" style="379" bestFit="1" customWidth="1"/>
    <col min="2" max="2" width="4" customWidth="1"/>
    <col min="3" max="3" width="9.140625" style="2" collapsed="1"/>
    <col min="4" max="4" width="14.28515625" customWidth="1"/>
    <col min="5" max="5" width="18.28515625" style="165" customWidth="1"/>
    <col min="6" max="6" width="26.140625" style="165" customWidth="1"/>
    <col min="7" max="7" width="12.28515625" style="527" customWidth="1"/>
    <col min="8" max="8" width="31.42578125" style="485" customWidth="1"/>
    <col min="9" max="9" width="12.5703125" style="485" customWidth="1"/>
    <col min="10" max="10" width="3.28515625" style="2" customWidth="1"/>
    <col min="11" max="11" width="15.85546875" customWidth="1"/>
    <col min="12" max="12" width="6.28515625" customWidth="1"/>
    <col min="13" max="13" width="6.5703125" customWidth="1"/>
    <col min="14" max="15" width="12.85546875" customWidth="1"/>
    <col min="16" max="16" width="12.140625" style="2" customWidth="1"/>
    <col min="17" max="17" width="9.140625" style="2" customWidth="1"/>
    <col min="18" max="18" width="12.7109375" style="2" bestFit="1" customWidth="1"/>
    <col min="19" max="19" width="12.28515625" customWidth="1"/>
    <col min="20" max="20" width="18.140625" style="484" customWidth="1"/>
    <col min="21" max="22" width="10.85546875" customWidth="1"/>
    <col min="23" max="23" width="10.85546875" style="2" customWidth="1"/>
    <col min="24" max="26" width="10.85546875" customWidth="1"/>
    <col min="27" max="27" width="20.85546875" style="2" hidden="1" customWidth="1"/>
    <col min="28" max="31" width="9.85546875" hidden="1" customWidth="1" outlineLevel="1"/>
    <col min="32" max="32" width="9.85546875" style="485" hidden="1" customWidth="1" outlineLevel="1"/>
    <col min="33" max="33" width="11" hidden="1" customWidth="1" outlineLevel="1"/>
    <col min="34" max="36" width="9.85546875" hidden="1" customWidth="1" outlineLevel="1"/>
    <col min="37" max="37" width="30" hidden="1" customWidth="1" collapsed="1"/>
    <col min="38" max="38" width="28.5703125" hidden="1" customWidth="1"/>
    <col min="39" max="39" width="40.85546875" style="485" hidden="1" customWidth="1"/>
    <col min="40" max="40" width="21.7109375" hidden="1" customWidth="1"/>
    <col min="41" max="41" width="5.85546875" style="527" hidden="1" customWidth="1"/>
    <col min="42" max="42" width="34.28515625" style="524" hidden="1" customWidth="1"/>
    <col min="43" max="43" width="4.28515625" style="527" hidden="1" customWidth="1"/>
    <col min="44" max="44" width="9.140625" style="527" hidden="1" customWidth="1"/>
    <col min="45" max="45" width="6.7109375" style="165" hidden="1" customWidth="1"/>
    <col min="46" max="46" width="36.7109375" style="485" hidden="1" customWidth="1"/>
    <col min="47" max="47" width="28.28515625" hidden="1" customWidth="1"/>
    <col min="48" max="48" width="28.28515625" style="579" hidden="1" customWidth="1"/>
    <col min="49" max="49" width="15.7109375" style="2" customWidth="1"/>
    <col min="50" max="50" width="15.7109375" customWidth="1"/>
    <col min="51" max="51" width="15.7109375" style="485" customWidth="1"/>
    <col min="52" max="54" width="15.7109375" customWidth="1"/>
    <col min="55" max="64" width="13.85546875" customWidth="1"/>
    <col min="173" max="174" width="12" customWidth="1"/>
    <col min="175" max="179" width="14.42578125" customWidth="1"/>
    <col min="180" max="181" width="14.5703125" customWidth="1"/>
  </cols>
  <sheetData>
    <row r="1" spans="1:181" ht="18.75" x14ac:dyDescent="0.3">
      <c r="B1" s="751" t="s">
        <v>309</v>
      </c>
      <c r="S1" s="394">
        <f ca="1">TODAY()</f>
        <v>43500</v>
      </c>
      <c r="T1" s="500" t="s">
        <v>310</v>
      </c>
      <c r="AP1" s="765"/>
    </row>
    <row r="2" spans="1:181" x14ac:dyDescent="0.25">
      <c r="T2" s="501"/>
      <c r="U2" s="381"/>
      <c r="V2" s="381"/>
      <c r="X2" s="381"/>
      <c r="Y2" s="381"/>
      <c r="Z2" s="381"/>
      <c r="AP2" s="765"/>
    </row>
    <row r="3" spans="1:181" ht="15.75" customHeight="1" thickBot="1" x14ac:dyDescent="0.3">
      <c r="B3" t="s">
        <v>311</v>
      </c>
      <c r="T3" s="765"/>
      <c r="AP3" s="765"/>
      <c r="AY3" s="738"/>
    </row>
    <row r="4" spans="1:181" ht="16.5" thickBot="1" x14ac:dyDescent="0.3">
      <c r="A4" s="379">
        <f>COUNTA(A8:A470)</f>
        <v>461</v>
      </c>
      <c r="B4" s="386"/>
      <c r="C4" s="861" t="s">
        <v>312</v>
      </c>
      <c r="D4" s="862"/>
      <c r="E4" s="863" t="s">
        <v>16676</v>
      </c>
      <c r="F4" s="864"/>
      <c r="G4" s="864"/>
      <c r="H4" s="864"/>
      <c r="I4" s="864"/>
      <c r="J4" s="865"/>
      <c r="K4" s="898" t="s">
        <v>313</v>
      </c>
      <c r="L4" s="898"/>
      <c r="M4" s="898"/>
      <c r="N4" s="906" t="s">
        <v>314</v>
      </c>
      <c r="O4" s="907"/>
      <c r="P4" s="873" t="s">
        <v>315</v>
      </c>
      <c r="Q4" s="873"/>
      <c r="R4" s="873"/>
      <c r="S4" s="873"/>
      <c r="T4" s="873"/>
      <c r="U4" s="873"/>
      <c r="V4" s="874"/>
      <c r="W4" s="875" t="s">
        <v>316</v>
      </c>
      <c r="X4" s="876"/>
      <c r="Y4" s="876"/>
      <c r="Z4" s="877"/>
      <c r="AA4" s="746"/>
      <c r="AB4" s="903" t="s">
        <v>317</v>
      </c>
      <c r="AC4" s="873"/>
      <c r="AD4" s="874"/>
      <c r="AE4" s="764"/>
      <c r="AF4" s="734"/>
      <c r="AG4" s="764"/>
      <c r="AH4" s="903" t="s">
        <v>318</v>
      </c>
      <c r="AI4" s="873"/>
      <c r="AJ4" s="874"/>
      <c r="AK4" s="904"/>
      <c r="AL4" s="904"/>
      <c r="AM4" s="905"/>
      <c r="AN4" s="904"/>
      <c r="AO4" s="899" t="s">
        <v>319</v>
      </c>
      <c r="AP4" s="900"/>
      <c r="AQ4" s="901"/>
      <c r="AR4" s="902"/>
      <c r="AS4" s="895" t="s">
        <v>288</v>
      </c>
      <c r="AT4" s="896"/>
      <c r="AU4" s="897"/>
      <c r="AV4" s="580"/>
      <c r="AW4" s="887" t="s">
        <v>320</v>
      </c>
      <c r="AX4" s="888"/>
      <c r="AY4" s="888"/>
      <c r="AZ4" s="888"/>
      <c r="BA4" s="888"/>
      <c r="BB4" s="888"/>
      <c r="BC4" s="888"/>
      <c r="BD4" s="888"/>
      <c r="BE4" s="888"/>
      <c r="BF4" s="888"/>
      <c r="BG4" s="888"/>
      <c r="BH4" s="888"/>
      <c r="BI4" s="888"/>
      <c r="BJ4" s="888"/>
      <c r="BK4" s="888"/>
      <c r="BL4" s="889"/>
      <c r="BM4" s="890" t="s">
        <v>321</v>
      </c>
      <c r="BN4" s="890"/>
      <c r="BO4" s="890"/>
      <c r="BP4" s="890"/>
      <c r="BQ4" s="890"/>
      <c r="BR4" s="890"/>
      <c r="BS4" s="890"/>
      <c r="BT4" s="890"/>
      <c r="BU4" s="890"/>
      <c r="BV4" s="890"/>
      <c r="BW4" s="890"/>
      <c r="BX4" s="890"/>
      <c r="BY4" s="890"/>
      <c r="BZ4" s="890"/>
      <c r="CA4" s="890"/>
      <c r="CB4" s="890"/>
      <c r="CC4" s="890"/>
      <c r="CD4" s="890"/>
      <c r="CE4" s="890"/>
      <c r="CF4" s="890"/>
      <c r="CG4" s="890"/>
      <c r="CH4" s="890"/>
      <c r="CI4" s="890"/>
      <c r="CJ4" s="890"/>
      <c r="CK4" s="890"/>
      <c r="CL4" s="890"/>
      <c r="CM4" s="890"/>
      <c r="CN4" s="890"/>
      <c r="CO4" s="890"/>
      <c r="CP4" s="890"/>
      <c r="CQ4" s="890"/>
      <c r="CR4" s="890"/>
      <c r="CS4" s="890"/>
      <c r="CT4" s="890"/>
      <c r="CU4" s="890"/>
      <c r="CV4" s="890"/>
      <c r="CW4" s="890"/>
      <c r="CX4" s="890"/>
      <c r="CY4" s="890"/>
      <c r="CZ4" s="890"/>
      <c r="DA4" s="890"/>
      <c r="DB4" s="890"/>
      <c r="DC4" s="890"/>
      <c r="DD4" s="890"/>
      <c r="DE4" s="890"/>
      <c r="DF4" s="890"/>
      <c r="DG4" s="890"/>
      <c r="DH4" s="890"/>
      <c r="DI4" s="890"/>
      <c r="DJ4" s="890"/>
      <c r="DK4" s="890"/>
      <c r="DL4" s="890"/>
      <c r="DM4" s="890"/>
      <c r="DN4" s="890"/>
      <c r="DO4" s="890"/>
      <c r="DP4" s="890"/>
      <c r="DQ4" s="890"/>
      <c r="DR4" s="890"/>
      <c r="DS4" s="890"/>
      <c r="DT4" s="890"/>
      <c r="DU4" s="890"/>
      <c r="DV4" s="890"/>
      <c r="DW4" s="890"/>
      <c r="DX4" s="890"/>
      <c r="DY4" s="890"/>
      <c r="DZ4" s="890"/>
      <c r="EA4" s="890"/>
      <c r="EB4" s="890"/>
      <c r="EC4" s="890"/>
      <c r="ED4" s="890"/>
      <c r="EE4" s="890"/>
      <c r="EF4" s="890"/>
      <c r="EG4" s="890"/>
      <c r="EH4" s="890"/>
      <c r="EI4" s="890"/>
      <c r="EJ4" s="890"/>
      <c r="EK4" s="890"/>
      <c r="EL4" s="890"/>
      <c r="EM4" s="890"/>
      <c r="EN4" s="890"/>
      <c r="EO4" s="890"/>
      <c r="EP4" s="890"/>
      <c r="EQ4" s="890"/>
      <c r="ER4" s="890"/>
      <c r="ES4" s="890"/>
      <c r="ET4" s="890"/>
      <c r="EU4" s="890"/>
      <c r="EV4" s="890"/>
      <c r="EW4" s="890"/>
      <c r="EX4" s="890"/>
      <c r="EY4" s="890"/>
      <c r="EZ4" s="890"/>
      <c r="FA4" s="890"/>
      <c r="FB4" s="1032" t="s">
        <v>322</v>
      </c>
      <c r="FC4" s="1033"/>
      <c r="FD4" s="1033"/>
      <c r="FE4" s="1033"/>
      <c r="FF4" s="1033"/>
      <c r="FG4" s="1033"/>
      <c r="FH4" s="1033"/>
      <c r="FI4" s="1033"/>
      <c r="FJ4" s="1033"/>
      <c r="FK4" s="1033"/>
      <c r="FL4" s="1033"/>
      <c r="FM4" s="1033"/>
      <c r="FN4" s="1033"/>
      <c r="FO4" s="1033"/>
      <c r="FP4" s="1034"/>
      <c r="FQ4" s="1037" t="s">
        <v>323</v>
      </c>
      <c r="FR4" s="891"/>
      <c r="FS4" s="892" t="s">
        <v>324</v>
      </c>
      <c r="FT4" s="893"/>
      <c r="FU4" s="893"/>
      <c r="FV4" s="893"/>
      <c r="FW4" s="893"/>
      <c r="FX4" s="893"/>
      <c r="FY4" s="894"/>
    </row>
    <row r="5" spans="1:181" s="77" customFormat="1" ht="98.45" customHeight="1" x14ac:dyDescent="0.25">
      <c r="A5" s="380" t="s">
        <v>325</v>
      </c>
      <c r="B5" s="385" t="s">
        <v>326</v>
      </c>
      <c r="C5" s="757" t="s">
        <v>327</v>
      </c>
      <c r="D5" s="758" t="s">
        <v>328</v>
      </c>
      <c r="E5" s="759" t="s">
        <v>329</v>
      </c>
      <c r="F5" s="747" t="s">
        <v>330</v>
      </c>
      <c r="G5" s="747" t="s">
        <v>331</v>
      </c>
      <c r="H5" s="747" t="s">
        <v>6</v>
      </c>
      <c r="I5" s="747" t="s">
        <v>332</v>
      </c>
      <c r="J5" s="748" t="s">
        <v>333</v>
      </c>
      <c r="K5" s="843" t="s">
        <v>2</v>
      </c>
      <c r="L5" s="374" t="s">
        <v>334</v>
      </c>
      <c r="M5" s="754" t="s">
        <v>335</v>
      </c>
      <c r="N5" s="397" t="s">
        <v>336</v>
      </c>
      <c r="O5" s="375" t="s">
        <v>337</v>
      </c>
      <c r="P5" s="377" t="s">
        <v>338</v>
      </c>
      <c r="Q5" s="377" t="s">
        <v>339</v>
      </c>
      <c r="R5" s="378" t="s">
        <v>340</v>
      </c>
      <c r="S5" s="378" t="s">
        <v>341</v>
      </c>
      <c r="T5" s="382" t="s">
        <v>6</v>
      </c>
      <c r="U5" s="382" t="s">
        <v>342</v>
      </c>
      <c r="V5" s="383" t="s">
        <v>343</v>
      </c>
      <c r="W5" s="750" t="s">
        <v>344</v>
      </c>
      <c r="X5" s="762" t="s">
        <v>345</v>
      </c>
      <c r="Y5" s="762" t="s">
        <v>346</v>
      </c>
      <c r="Z5" s="763" t="s">
        <v>347</v>
      </c>
      <c r="AA5" s="749" t="s">
        <v>348</v>
      </c>
      <c r="AB5" s="384" t="s">
        <v>349</v>
      </c>
      <c r="AC5" s="382" t="s">
        <v>350</v>
      </c>
      <c r="AD5" s="383" t="s">
        <v>351</v>
      </c>
      <c r="AE5" s="732" t="s">
        <v>352</v>
      </c>
      <c r="AF5" s="732" t="s">
        <v>353</v>
      </c>
      <c r="AG5" s="732" t="s">
        <v>354</v>
      </c>
      <c r="AH5" s="384" t="s">
        <v>355</v>
      </c>
      <c r="AI5" s="382" t="s">
        <v>356</v>
      </c>
      <c r="AJ5" s="383" t="s">
        <v>357</v>
      </c>
      <c r="AK5" s="391" t="s">
        <v>358</v>
      </c>
      <c r="AL5" s="391" t="s">
        <v>359</v>
      </c>
      <c r="AM5" s="391" t="s">
        <v>360</v>
      </c>
      <c r="AN5" s="391" t="s">
        <v>361</v>
      </c>
      <c r="AO5" s="387" t="s">
        <v>331</v>
      </c>
      <c r="AP5" s="486" t="s">
        <v>362</v>
      </c>
      <c r="AQ5" s="398" t="s">
        <v>26</v>
      </c>
      <c r="AR5" s="388" t="s">
        <v>363</v>
      </c>
      <c r="AS5" s="554" t="s">
        <v>364</v>
      </c>
      <c r="AT5" s="551" t="s">
        <v>365</v>
      </c>
      <c r="AU5" s="551" t="s">
        <v>366</v>
      </c>
      <c r="AV5" s="740" t="s">
        <v>367</v>
      </c>
      <c r="AW5" s="881" t="s">
        <v>368</v>
      </c>
      <c r="AX5" s="882"/>
      <c r="AY5" s="882"/>
      <c r="AZ5" s="882"/>
      <c r="BA5" s="882"/>
      <c r="BB5" s="882"/>
      <c r="BC5" s="883" t="s">
        <v>369</v>
      </c>
      <c r="BD5" s="883"/>
      <c r="BE5" s="883"/>
      <c r="BF5" s="883"/>
      <c r="BG5" s="883"/>
      <c r="BH5" s="884" t="s">
        <v>370</v>
      </c>
      <c r="BI5" s="884"/>
      <c r="BJ5" s="884"/>
      <c r="BK5" s="885"/>
      <c r="BL5" s="886"/>
      <c r="BM5" s="866" t="s">
        <v>371</v>
      </c>
      <c r="BN5" s="867"/>
      <c r="BO5" s="867"/>
      <c r="BP5" s="867"/>
      <c r="BQ5" s="867"/>
      <c r="BR5" s="868" t="s">
        <v>372</v>
      </c>
      <c r="BS5" s="869"/>
      <c r="BT5" s="869"/>
      <c r="BU5" s="870"/>
      <c r="BV5" s="868" t="s">
        <v>373</v>
      </c>
      <c r="BW5" s="869"/>
      <c r="BX5" s="869"/>
      <c r="BY5" s="870"/>
      <c r="BZ5" s="868" t="s">
        <v>374</v>
      </c>
      <c r="CA5" s="869"/>
      <c r="CB5" s="869"/>
      <c r="CC5" s="870"/>
      <c r="CD5" s="868" t="s">
        <v>375</v>
      </c>
      <c r="CE5" s="869"/>
      <c r="CF5" s="869"/>
      <c r="CG5" s="870"/>
      <c r="CH5" s="868" t="s">
        <v>376</v>
      </c>
      <c r="CI5" s="869"/>
      <c r="CJ5" s="869"/>
      <c r="CK5" s="870"/>
      <c r="CL5" s="868" t="s">
        <v>377</v>
      </c>
      <c r="CM5" s="869"/>
      <c r="CN5" s="869"/>
      <c r="CO5" s="870"/>
      <c r="CP5" s="868" t="s">
        <v>378</v>
      </c>
      <c r="CQ5" s="869"/>
      <c r="CR5" s="869"/>
      <c r="CS5" s="869"/>
      <c r="CT5" s="870"/>
      <c r="CU5" s="868" t="s">
        <v>379</v>
      </c>
      <c r="CV5" s="869"/>
      <c r="CW5" s="869"/>
      <c r="CX5" s="869"/>
      <c r="CY5" s="870"/>
      <c r="CZ5" s="868" t="s">
        <v>380</v>
      </c>
      <c r="DA5" s="869"/>
      <c r="DB5" s="869"/>
      <c r="DC5" s="870"/>
      <c r="DD5" s="868" t="s">
        <v>381</v>
      </c>
      <c r="DE5" s="869"/>
      <c r="DF5" s="869"/>
      <c r="DG5" s="870"/>
      <c r="DH5" s="868" t="s">
        <v>382</v>
      </c>
      <c r="DI5" s="869"/>
      <c r="DJ5" s="869"/>
      <c r="DK5" s="870"/>
      <c r="DL5" s="868" t="s">
        <v>383</v>
      </c>
      <c r="DM5" s="869"/>
      <c r="DN5" s="869"/>
      <c r="DO5" s="870"/>
      <c r="DP5" s="868" t="s">
        <v>384</v>
      </c>
      <c r="DQ5" s="869"/>
      <c r="DR5" s="869"/>
      <c r="DS5" s="870"/>
      <c r="DT5" s="868" t="s">
        <v>385</v>
      </c>
      <c r="DU5" s="869"/>
      <c r="DV5" s="869"/>
      <c r="DW5" s="870"/>
      <c r="DX5" s="868" t="s">
        <v>386</v>
      </c>
      <c r="DY5" s="869"/>
      <c r="DZ5" s="869"/>
      <c r="EA5" s="870"/>
      <c r="EB5" s="868" t="s">
        <v>387</v>
      </c>
      <c r="EC5" s="869"/>
      <c r="ED5" s="869"/>
      <c r="EE5" s="870"/>
      <c r="EF5" s="868" t="s">
        <v>388</v>
      </c>
      <c r="EG5" s="869"/>
      <c r="EH5" s="869"/>
      <c r="EI5" s="870"/>
      <c r="EJ5" s="868" t="s">
        <v>389</v>
      </c>
      <c r="EK5" s="869"/>
      <c r="EL5" s="869"/>
      <c r="EM5" s="870"/>
      <c r="EN5" s="868" t="s">
        <v>390</v>
      </c>
      <c r="EO5" s="869"/>
      <c r="EP5" s="869"/>
      <c r="EQ5" s="870"/>
      <c r="ER5" s="868" t="s">
        <v>391</v>
      </c>
      <c r="ES5" s="869"/>
      <c r="ET5" s="869"/>
      <c r="EU5" s="869"/>
      <c r="EV5" s="870"/>
      <c r="EW5" s="868" t="s">
        <v>392</v>
      </c>
      <c r="EX5" s="869"/>
      <c r="EY5" s="869"/>
      <c r="EZ5" s="869"/>
      <c r="FA5" s="869"/>
      <c r="FB5" s="1029" t="s">
        <v>16684</v>
      </c>
      <c r="FC5" s="1030"/>
      <c r="FD5" s="1030"/>
      <c r="FE5" s="1030"/>
      <c r="FF5" s="1030"/>
      <c r="FG5" s="1030"/>
      <c r="FH5" s="1030" t="s">
        <v>393</v>
      </c>
      <c r="FI5" s="1030"/>
      <c r="FJ5" s="1030"/>
      <c r="FK5" s="1030"/>
      <c r="FL5" s="1030"/>
      <c r="FM5" s="1030"/>
      <c r="FN5" s="1030"/>
      <c r="FO5" s="1030"/>
      <c r="FP5" s="1031"/>
      <c r="FQ5" s="1035" t="s">
        <v>394</v>
      </c>
      <c r="FR5" s="878"/>
      <c r="FS5" s="879" t="s">
        <v>395</v>
      </c>
      <c r="FT5" s="880"/>
      <c r="FU5" s="880"/>
      <c r="FV5" s="880"/>
      <c r="FW5" s="880"/>
      <c r="FX5" s="871" t="s">
        <v>396</v>
      </c>
      <c r="FY5" s="872"/>
    </row>
    <row r="6" spans="1:181" ht="195.75" thickBot="1" x14ac:dyDescent="0.3">
      <c r="A6" s="506"/>
      <c r="B6" s="1038"/>
      <c r="C6" s="1039"/>
      <c r="D6" s="1040"/>
      <c r="E6" s="1062"/>
      <c r="F6" s="1063"/>
      <c r="G6" s="1064"/>
      <c r="H6" s="1064"/>
      <c r="I6" s="1064"/>
      <c r="J6" s="1065"/>
      <c r="K6" s="1041"/>
      <c r="L6" s="1041"/>
      <c r="M6" s="1041"/>
      <c r="N6" s="1042"/>
      <c r="O6" s="1043"/>
      <c r="P6" s="1044"/>
      <c r="Q6" s="1044"/>
      <c r="R6" s="1044"/>
      <c r="S6" s="1045"/>
      <c r="T6" s="1045"/>
      <c r="U6" s="1045"/>
      <c r="V6" s="1046"/>
      <c r="W6" s="1047"/>
      <c r="X6" s="1048"/>
      <c r="Y6" s="1048"/>
      <c r="Z6" s="1049"/>
      <c r="AA6" s="1050"/>
      <c r="AB6" s="457"/>
      <c r="AC6" s="458"/>
      <c r="AD6" s="1051"/>
      <c r="AE6" s="458"/>
      <c r="AF6" s="1052"/>
      <c r="AG6" s="458"/>
      <c r="AH6" s="457"/>
      <c r="AI6" s="458"/>
      <c r="AJ6" s="1051"/>
      <c r="AK6" s="1053"/>
      <c r="AL6" s="1053"/>
      <c r="AM6" s="1054"/>
      <c r="AN6" s="1053"/>
      <c r="AO6" s="1055"/>
      <c r="AP6" s="1056"/>
      <c r="AQ6" s="1057"/>
      <c r="AR6" s="1058"/>
      <c r="AS6" s="1059"/>
      <c r="AT6" s="1060"/>
      <c r="AU6" s="662"/>
      <c r="AV6" s="1061"/>
      <c r="AW6" s="1066" t="s">
        <v>397</v>
      </c>
      <c r="AX6" s="1067" t="s">
        <v>398</v>
      </c>
      <c r="AY6" s="1067" t="s">
        <v>399</v>
      </c>
      <c r="AZ6" s="1067" t="s">
        <v>400</v>
      </c>
      <c r="BA6" s="1067" t="s">
        <v>401</v>
      </c>
      <c r="BB6" s="1067" t="s">
        <v>402</v>
      </c>
      <c r="BC6" s="1068" t="s">
        <v>403</v>
      </c>
      <c r="BD6" s="1068" t="s">
        <v>404</v>
      </c>
      <c r="BE6" s="1068" t="s">
        <v>405</v>
      </c>
      <c r="BF6" s="1068" t="s">
        <v>406</v>
      </c>
      <c r="BG6" s="1068" t="s">
        <v>407</v>
      </c>
      <c r="BH6" s="1069" t="s">
        <v>408</v>
      </c>
      <c r="BI6" s="1069" t="s">
        <v>409</v>
      </c>
      <c r="BJ6" s="1069" t="s">
        <v>410</v>
      </c>
      <c r="BK6" s="1070" t="s">
        <v>411</v>
      </c>
      <c r="BL6" s="1071" t="s">
        <v>412</v>
      </c>
      <c r="BM6" s="1072" t="s">
        <v>413</v>
      </c>
      <c r="BN6" s="1072" t="s">
        <v>414</v>
      </c>
      <c r="BO6" s="1072" t="s">
        <v>415</v>
      </c>
      <c r="BP6" s="1072" t="s">
        <v>416</v>
      </c>
      <c r="BQ6" s="1072" t="s">
        <v>417</v>
      </c>
      <c r="BR6" s="1072" t="s">
        <v>418</v>
      </c>
      <c r="BS6" s="1072" t="s">
        <v>419</v>
      </c>
      <c r="BT6" s="1072" t="s">
        <v>420</v>
      </c>
      <c r="BU6" s="1072" t="s">
        <v>421</v>
      </c>
      <c r="BV6" s="1072" t="s">
        <v>422</v>
      </c>
      <c r="BW6" s="1072" t="s">
        <v>423</v>
      </c>
      <c r="BX6" s="1072" t="s">
        <v>424</v>
      </c>
      <c r="BY6" s="1072" t="s">
        <v>425</v>
      </c>
      <c r="BZ6" s="1072" t="s">
        <v>426</v>
      </c>
      <c r="CA6" s="1072" t="s">
        <v>427</v>
      </c>
      <c r="CB6" s="1072" t="s">
        <v>428</v>
      </c>
      <c r="CC6" s="1072" t="s">
        <v>429</v>
      </c>
      <c r="CD6" s="1072" t="s">
        <v>430</v>
      </c>
      <c r="CE6" s="1072" t="s">
        <v>431</v>
      </c>
      <c r="CF6" s="1072" t="s">
        <v>432</v>
      </c>
      <c r="CG6" s="1072" t="s">
        <v>433</v>
      </c>
      <c r="CH6" s="1072" t="s">
        <v>434</v>
      </c>
      <c r="CI6" s="1072" t="s">
        <v>435</v>
      </c>
      <c r="CJ6" s="1072" t="s">
        <v>436</v>
      </c>
      <c r="CK6" s="1072" t="s">
        <v>437</v>
      </c>
      <c r="CL6" s="1072" t="s">
        <v>438</v>
      </c>
      <c r="CM6" s="1072" t="s">
        <v>439</v>
      </c>
      <c r="CN6" s="1072" t="s">
        <v>440</v>
      </c>
      <c r="CO6" s="1072" t="s">
        <v>441</v>
      </c>
      <c r="CP6" s="1072" t="s">
        <v>442</v>
      </c>
      <c r="CQ6" s="1072" t="s">
        <v>443</v>
      </c>
      <c r="CR6" s="1072" t="s">
        <v>444</v>
      </c>
      <c r="CS6" s="1072" t="s">
        <v>445</v>
      </c>
      <c r="CT6" s="1072" t="s">
        <v>446</v>
      </c>
      <c r="CU6" s="1072" t="s">
        <v>447</v>
      </c>
      <c r="CV6" s="1072" t="s">
        <v>448</v>
      </c>
      <c r="CW6" s="1072" t="s">
        <v>449</v>
      </c>
      <c r="CX6" s="1072" t="s">
        <v>450</v>
      </c>
      <c r="CY6" s="1072" t="s">
        <v>451</v>
      </c>
      <c r="CZ6" s="1072" t="s">
        <v>452</v>
      </c>
      <c r="DA6" s="1072" t="s">
        <v>453</v>
      </c>
      <c r="DB6" s="1072" t="s">
        <v>454</v>
      </c>
      <c r="DC6" s="1072" t="s">
        <v>455</v>
      </c>
      <c r="DD6" s="1072" t="s">
        <v>456</v>
      </c>
      <c r="DE6" s="1072" t="s">
        <v>457</v>
      </c>
      <c r="DF6" s="1072" t="s">
        <v>458</v>
      </c>
      <c r="DG6" s="1072" t="s">
        <v>459</v>
      </c>
      <c r="DH6" s="1072" t="s">
        <v>460</v>
      </c>
      <c r="DI6" s="1072" t="s">
        <v>461</v>
      </c>
      <c r="DJ6" s="1072" t="s">
        <v>462</v>
      </c>
      <c r="DK6" s="1072" t="s">
        <v>463</v>
      </c>
      <c r="DL6" s="1072" t="s">
        <v>464</v>
      </c>
      <c r="DM6" s="1072" t="s">
        <v>465</v>
      </c>
      <c r="DN6" s="1072" t="s">
        <v>466</v>
      </c>
      <c r="DO6" s="1072" t="s">
        <v>467</v>
      </c>
      <c r="DP6" s="1072" t="s">
        <v>468</v>
      </c>
      <c r="DQ6" s="1072" t="s">
        <v>469</v>
      </c>
      <c r="DR6" s="1072" t="s">
        <v>470</v>
      </c>
      <c r="DS6" s="1072" t="s">
        <v>471</v>
      </c>
      <c r="DT6" s="1072" t="s">
        <v>472</v>
      </c>
      <c r="DU6" s="1072" t="s">
        <v>473</v>
      </c>
      <c r="DV6" s="1072" t="s">
        <v>474</v>
      </c>
      <c r="DW6" s="1072" t="s">
        <v>475</v>
      </c>
      <c r="DX6" s="1072" t="s">
        <v>476</v>
      </c>
      <c r="DY6" s="1072" t="s">
        <v>477</v>
      </c>
      <c r="DZ6" s="1072" t="s">
        <v>478</v>
      </c>
      <c r="EA6" s="1072" t="s">
        <v>479</v>
      </c>
      <c r="EB6" s="1072" t="s">
        <v>480</v>
      </c>
      <c r="EC6" s="1072" t="s">
        <v>481</v>
      </c>
      <c r="ED6" s="1072" t="s">
        <v>482</v>
      </c>
      <c r="EE6" s="1072" t="s">
        <v>483</v>
      </c>
      <c r="EF6" s="1072" t="s">
        <v>484</v>
      </c>
      <c r="EG6" s="1072" t="s">
        <v>485</v>
      </c>
      <c r="EH6" s="1072" t="s">
        <v>486</v>
      </c>
      <c r="EI6" s="1072" t="s">
        <v>487</v>
      </c>
      <c r="EJ6" s="1072" t="s">
        <v>488</v>
      </c>
      <c r="EK6" s="1072" t="s">
        <v>489</v>
      </c>
      <c r="EL6" s="1072" t="s">
        <v>490</v>
      </c>
      <c r="EM6" s="1072" t="s">
        <v>491</v>
      </c>
      <c r="EN6" s="1072" t="s">
        <v>492</v>
      </c>
      <c r="EO6" s="1072" t="s">
        <v>493</v>
      </c>
      <c r="EP6" s="1072" t="s">
        <v>494</v>
      </c>
      <c r="EQ6" s="1072" t="s">
        <v>495</v>
      </c>
      <c r="ER6" s="1072" t="s">
        <v>496</v>
      </c>
      <c r="ES6" s="1072" t="s">
        <v>497</v>
      </c>
      <c r="ET6" s="1072" t="s">
        <v>498</v>
      </c>
      <c r="EU6" s="1072" t="s">
        <v>499</v>
      </c>
      <c r="EV6" s="1072" t="s">
        <v>500</v>
      </c>
      <c r="EW6" s="1072" t="s">
        <v>501</v>
      </c>
      <c r="EX6" s="1072" t="s">
        <v>502</v>
      </c>
      <c r="EY6" s="1072" t="s">
        <v>503</v>
      </c>
      <c r="EZ6" s="1072" t="s">
        <v>504</v>
      </c>
      <c r="FA6" s="1073" t="s">
        <v>505</v>
      </c>
      <c r="FB6" s="1036" t="s">
        <v>16685</v>
      </c>
      <c r="FC6" s="1072" t="s">
        <v>16686</v>
      </c>
      <c r="FD6" s="1072" t="s">
        <v>16687</v>
      </c>
      <c r="FE6" s="1072" t="s">
        <v>16688</v>
      </c>
      <c r="FF6" s="1072" t="s">
        <v>16690</v>
      </c>
      <c r="FG6" s="1072" t="s">
        <v>16689</v>
      </c>
      <c r="FH6" s="1072" t="s">
        <v>506</v>
      </c>
      <c r="FI6" s="1072" t="s">
        <v>507</v>
      </c>
      <c r="FJ6" s="1072" t="s">
        <v>508</v>
      </c>
      <c r="FK6" s="1072" t="s">
        <v>509</v>
      </c>
      <c r="FL6" s="1072" t="s">
        <v>510</v>
      </c>
      <c r="FM6" s="1072" t="s">
        <v>511</v>
      </c>
      <c r="FN6" s="1072" t="s">
        <v>512</v>
      </c>
      <c r="FO6" s="1072" t="s">
        <v>513</v>
      </c>
      <c r="FP6" s="1074" t="s">
        <v>514</v>
      </c>
      <c r="FQ6" s="1075" t="s">
        <v>515</v>
      </c>
      <c r="FR6" s="1076" t="s">
        <v>516</v>
      </c>
      <c r="FS6" s="1077" t="s">
        <v>517</v>
      </c>
      <c r="FT6" s="1078" t="s">
        <v>518</v>
      </c>
      <c r="FU6" s="1078" t="s">
        <v>519</v>
      </c>
      <c r="FV6" s="1078" t="s">
        <v>520</v>
      </c>
      <c r="FW6" s="1078" t="s">
        <v>521</v>
      </c>
      <c r="FX6" s="1079" t="s">
        <v>522</v>
      </c>
      <c r="FY6" s="1080" t="s">
        <v>523</v>
      </c>
    </row>
    <row r="7" spans="1:181" ht="15.75" thickBot="1" x14ac:dyDescent="0.3">
      <c r="A7" s="506"/>
      <c r="B7" s="1081"/>
      <c r="C7" s="1082"/>
      <c r="D7" s="1083"/>
      <c r="E7" s="1084"/>
      <c r="F7" s="1085"/>
      <c r="G7" s="1086"/>
      <c r="H7" s="1086"/>
      <c r="I7" s="1086"/>
      <c r="J7" s="1087"/>
      <c r="K7" s="1088"/>
      <c r="L7" s="1088"/>
      <c r="M7" s="1088"/>
      <c r="N7" s="1089"/>
      <c r="O7" s="1090"/>
      <c r="P7" s="1091"/>
      <c r="Q7" s="1091"/>
      <c r="R7" s="1091"/>
      <c r="S7" s="1092"/>
      <c r="T7" s="1092"/>
      <c r="U7" s="1092"/>
      <c r="V7" s="1093"/>
      <c r="W7" s="1094"/>
      <c r="X7" s="1095"/>
      <c r="Y7" s="1095"/>
      <c r="Z7" s="1096"/>
      <c r="AA7" s="1097"/>
      <c r="AB7" s="1098"/>
      <c r="AC7" s="1099"/>
      <c r="AD7" s="1100"/>
      <c r="AE7" s="1099"/>
      <c r="AF7" s="1101"/>
      <c r="AG7" s="1099"/>
      <c r="AH7" s="1098"/>
      <c r="AI7" s="1099"/>
      <c r="AJ7" s="1100"/>
      <c r="AK7" s="1102"/>
      <c r="AL7" s="1102"/>
      <c r="AM7" s="1103"/>
      <c r="AN7" s="1102"/>
      <c r="AO7" s="1104"/>
      <c r="AP7" s="1105"/>
      <c r="AQ7" s="1106"/>
      <c r="AR7" s="1107"/>
      <c r="AS7" s="1108"/>
      <c r="AT7" s="1109"/>
      <c r="AU7" s="1110"/>
      <c r="AV7" s="1111"/>
      <c r="AW7" s="1112"/>
      <c r="AX7" s="1113"/>
      <c r="AY7" s="1113"/>
      <c r="AZ7" s="1113"/>
      <c r="BA7" s="1113"/>
      <c r="BB7" s="1113"/>
      <c r="BC7" s="1114"/>
      <c r="BD7" s="1114"/>
      <c r="BE7" s="1114"/>
      <c r="BF7" s="1114"/>
      <c r="BG7" s="1114"/>
      <c r="BH7" s="1115"/>
      <c r="BI7" s="1115"/>
      <c r="BJ7" s="1115"/>
      <c r="BK7" s="1115"/>
      <c r="BL7" s="1116"/>
      <c r="BM7" s="1109"/>
      <c r="BN7" s="1109"/>
      <c r="BO7" s="1109"/>
      <c r="BP7" s="1109"/>
      <c r="BQ7" s="1109"/>
      <c r="BR7" s="1109"/>
      <c r="BS7" s="1109"/>
      <c r="BT7" s="1109"/>
      <c r="BU7" s="1109"/>
      <c r="BV7" s="1109"/>
      <c r="BW7" s="1109"/>
      <c r="BX7" s="1109"/>
      <c r="BY7" s="1109"/>
      <c r="BZ7" s="1109"/>
      <c r="CA7" s="1109"/>
      <c r="CB7" s="1109"/>
      <c r="CC7" s="1109"/>
      <c r="CD7" s="1109"/>
      <c r="CE7" s="1109"/>
      <c r="CF7" s="1109"/>
      <c r="CG7" s="1109"/>
      <c r="CH7" s="1109"/>
      <c r="CI7" s="1109"/>
      <c r="CJ7" s="1109"/>
      <c r="CK7" s="1109"/>
      <c r="CL7" s="1109"/>
      <c r="CM7" s="1109"/>
      <c r="CN7" s="1109"/>
      <c r="CO7" s="1109"/>
      <c r="CP7" s="1109"/>
      <c r="CQ7" s="1109"/>
      <c r="CR7" s="1109"/>
      <c r="CS7" s="1109"/>
      <c r="CT7" s="1109"/>
      <c r="CU7" s="1109"/>
      <c r="CV7" s="1109"/>
      <c r="CW7" s="1109"/>
      <c r="CX7" s="1109"/>
      <c r="CY7" s="1109"/>
      <c r="CZ7" s="1109"/>
      <c r="DA7" s="1109"/>
      <c r="DB7" s="1109"/>
      <c r="DC7" s="1109"/>
      <c r="DD7" s="1109"/>
      <c r="DE7" s="1109"/>
      <c r="DF7" s="1109"/>
      <c r="DG7" s="1109"/>
      <c r="DH7" s="1109"/>
      <c r="DI7" s="1109"/>
      <c r="DJ7" s="1109"/>
      <c r="DK7" s="1109"/>
      <c r="DL7" s="1109"/>
      <c r="DM7" s="1109"/>
      <c r="DN7" s="1109"/>
      <c r="DO7" s="1109"/>
      <c r="DP7" s="1109"/>
      <c r="DQ7" s="1109"/>
      <c r="DR7" s="1109"/>
      <c r="DS7" s="1109"/>
      <c r="DT7" s="1109"/>
      <c r="DU7" s="1109"/>
      <c r="DV7" s="1109"/>
      <c r="DW7" s="1109"/>
      <c r="DX7" s="1109"/>
      <c r="DY7" s="1109"/>
      <c r="DZ7" s="1109"/>
      <c r="EA7" s="1109"/>
      <c r="EB7" s="1109"/>
      <c r="EC7" s="1109"/>
      <c r="ED7" s="1109"/>
      <c r="EE7" s="1109"/>
      <c r="EF7" s="1109"/>
      <c r="EG7" s="1109"/>
      <c r="EH7" s="1109"/>
      <c r="EI7" s="1109"/>
      <c r="EJ7" s="1109"/>
      <c r="EK7" s="1109"/>
      <c r="EL7" s="1109"/>
      <c r="EM7" s="1109"/>
      <c r="EN7" s="1109"/>
      <c r="EO7" s="1109"/>
      <c r="EP7" s="1109"/>
      <c r="EQ7" s="1109"/>
      <c r="ER7" s="1109"/>
      <c r="ES7" s="1109"/>
      <c r="ET7" s="1109"/>
      <c r="EU7" s="1109"/>
      <c r="EV7" s="1109"/>
      <c r="EW7" s="1109"/>
      <c r="EX7" s="1109"/>
      <c r="EY7" s="1109"/>
      <c r="EZ7" s="1109"/>
      <c r="FA7" s="1109"/>
      <c r="FB7" s="1117"/>
      <c r="FC7" s="1109"/>
      <c r="FD7" s="1109"/>
      <c r="FE7" s="1109"/>
      <c r="FF7" s="1109"/>
      <c r="FG7" s="1109"/>
      <c r="FH7" s="1109"/>
      <c r="FI7" s="1109"/>
      <c r="FJ7" s="1109"/>
      <c r="FK7" s="1109"/>
      <c r="FL7" s="1109"/>
      <c r="FM7" s="1109"/>
      <c r="FN7" s="1109"/>
      <c r="FO7" s="1109"/>
      <c r="FP7" s="1118"/>
      <c r="FQ7" s="1119"/>
      <c r="FR7" s="1120"/>
      <c r="FS7" s="1121"/>
      <c r="FT7" s="1122"/>
      <c r="FU7" s="1122"/>
      <c r="FV7" s="1122"/>
      <c r="FW7" s="1122"/>
      <c r="FX7" s="1123"/>
      <c r="FY7" s="1124"/>
    </row>
    <row r="8" spans="1:181" s="494" customFormat="1" hidden="1" x14ac:dyDescent="0.25">
      <c r="A8" s="557">
        <v>2</v>
      </c>
      <c r="B8" s="558" t="s">
        <v>524</v>
      </c>
      <c r="C8" s="490" t="s">
        <v>525</v>
      </c>
      <c r="D8" s="489" t="s">
        <v>26</v>
      </c>
      <c r="E8" s="559"/>
      <c r="F8" s="559"/>
      <c r="G8" s="490" t="s">
        <v>526</v>
      </c>
      <c r="H8" s="489" t="s">
        <v>527</v>
      </c>
      <c r="I8" s="489"/>
      <c r="J8" s="560"/>
      <c r="K8" s="559" t="s">
        <v>528</v>
      </c>
      <c r="L8" s="489" t="s">
        <v>529</v>
      </c>
      <c r="M8" s="489" t="s">
        <v>529</v>
      </c>
      <c r="N8" s="559"/>
      <c r="O8" s="560"/>
      <c r="P8" s="491" t="s">
        <v>530</v>
      </c>
      <c r="Q8" s="491" t="s">
        <v>531</v>
      </c>
      <c r="R8" s="491" t="s">
        <v>532</v>
      </c>
      <c r="S8" s="489" t="s">
        <v>533</v>
      </c>
      <c r="T8" s="489" t="s">
        <v>527</v>
      </c>
      <c r="U8" s="489" t="s">
        <v>534</v>
      </c>
      <c r="V8" s="560"/>
      <c r="W8" s="490" t="s">
        <v>535</v>
      </c>
      <c r="X8" s="489"/>
      <c r="Y8" s="489"/>
      <c r="Z8" s="560"/>
      <c r="AA8" s="561"/>
      <c r="AB8" s="562" t="s">
        <v>526</v>
      </c>
      <c r="AC8" s="563" t="s">
        <v>526</v>
      </c>
      <c r="AD8" s="564" t="s">
        <v>526</v>
      </c>
      <c r="AE8" s="563"/>
      <c r="AF8" s="563"/>
      <c r="AG8" s="563"/>
      <c r="AH8" s="562" t="s">
        <v>526</v>
      </c>
      <c r="AI8" s="563" t="s">
        <v>526</v>
      </c>
      <c r="AJ8" s="564" t="s">
        <v>526</v>
      </c>
      <c r="AK8" s="489"/>
      <c r="AL8" s="489"/>
      <c r="AM8" s="489"/>
      <c r="AN8" s="489"/>
      <c r="AO8" s="490" t="s">
        <v>526</v>
      </c>
      <c r="AP8" s="493"/>
      <c r="AQ8" s="491"/>
      <c r="AR8" s="492"/>
      <c r="AS8" s="490" t="str">
        <f>IF(AO8="no","no","tbd")</f>
        <v>no</v>
      </c>
      <c r="AT8" s="489"/>
      <c r="AU8" s="489"/>
      <c r="AV8" s="513"/>
      <c r="AW8" s="490" t="s">
        <v>526</v>
      </c>
      <c r="AX8" s="739"/>
      <c r="AY8" s="739"/>
      <c r="AZ8" s="489"/>
      <c r="BA8" s="489"/>
      <c r="BB8" s="489"/>
      <c r="BC8" s="489"/>
      <c r="BD8" s="489"/>
      <c r="BE8" s="489"/>
      <c r="BF8" s="489"/>
      <c r="BG8" s="489"/>
      <c r="BH8" s="489"/>
      <c r="BI8" s="489"/>
      <c r="BJ8" s="489"/>
      <c r="BK8" s="489"/>
      <c r="BL8" s="560"/>
      <c r="BM8" s="559"/>
      <c r="BN8" s="489"/>
      <c r="BO8" s="489"/>
      <c r="BP8" s="489"/>
      <c r="BQ8" s="489"/>
      <c r="BR8" s="489"/>
      <c r="BS8" s="489"/>
      <c r="BT8" s="489"/>
      <c r="BU8" s="489"/>
      <c r="BV8" s="489"/>
      <c r="BW8" s="489"/>
      <c r="BX8" s="489"/>
      <c r="BY8" s="489"/>
      <c r="BZ8" s="489"/>
      <c r="CA8" s="489"/>
      <c r="CB8" s="489"/>
      <c r="CC8" s="489"/>
      <c r="CD8" s="489"/>
      <c r="CE8" s="489"/>
      <c r="CF8" s="489"/>
      <c r="CG8" s="489"/>
      <c r="CH8" s="489"/>
      <c r="CI8" s="489"/>
      <c r="CJ8" s="489"/>
      <c r="CK8" s="489"/>
      <c r="CL8" s="489"/>
      <c r="CM8" s="489"/>
      <c r="CN8" s="489"/>
      <c r="CO8" s="489"/>
      <c r="CP8" s="489"/>
      <c r="CQ8" s="489"/>
      <c r="CR8" s="489"/>
      <c r="CS8" s="489"/>
      <c r="CT8" s="489"/>
      <c r="CU8" s="489"/>
      <c r="CV8" s="489"/>
      <c r="CW8" s="489"/>
      <c r="CX8" s="489"/>
      <c r="CY8" s="489"/>
      <c r="CZ8" s="489"/>
      <c r="DA8" s="489"/>
      <c r="DB8" s="489"/>
      <c r="DC8" s="489"/>
      <c r="DD8" s="489"/>
      <c r="DE8" s="489"/>
      <c r="DF8" s="489"/>
      <c r="DG8" s="489"/>
      <c r="DH8" s="489"/>
      <c r="DI8" s="489"/>
      <c r="DJ8" s="489"/>
      <c r="DK8" s="489"/>
      <c r="DL8" s="489"/>
      <c r="DM8" s="489"/>
      <c r="DN8" s="489"/>
      <c r="DO8" s="489"/>
      <c r="DP8" s="489"/>
      <c r="DQ8" s="489"/>
      <c r="DR8" s="489"/>
      <c r="DS8" s="489"/>
      <c r="DT8" s="489"/>
      <c r="DU8" s="489"/>
      <c r="DV8" s="489"/>
      <c r="DW8" s="489"/>
      <c r="DX8" s="489"/>
      <c r="DY8" s="489"/>
      <c r="DZ8" s="489"/>
      <c r="EA8" s="489"/>
      <c r="EB8" s="489"/>
      <c r="EC8" s="489"/>
      <c r="ED8" s="489"/>
      <c r="EE8" s="489"/>
      <c r="EF8" s="489"/>
      <c r="EG8" s="489"/>
      <c r="EH8" s="489"/>
      <c r="EI8" s="489"/>
      <c r="EJ8" s="489"/>
      <c r="EK8" s="489"/>
      <c r="EL8" s="489"/>
      <c r="EM8" s="489"/>
      <c r="EN8" s="489"/>
      <c r="EO8" s="489"/>
      <c r="EP8" s="489"/>
      <c r="EQ8" s="489"/>
      <c r="ER8" s="489"/>
      <c r="ES8" s="489"/>
      <c r="ET8" s="489"/>
      <c r="EU8" s="489"/>
      <c r="EV8" s="489"/>
      <c r="EW8" s="489"/>
      <c r="EX8" s="489"/>
      <c r="EY8" s="489"/>
      <c r="EZ8" s="489"/>
      <c r="FA8" s="489"/>
      <c r="FB8" s="559"/>
      <c r="FC8" s="489"/>
      <c r="FD8" s="489"/>
      <c r="FE8" s="489"/>
      <c r="FF8" s="489"/>
      <c r="FG8" s="489"/>
      <c r="FH8" s="489"/>
      <c r="FI8" s="489"/>
      <c r="FJ8" s="489"/>
      <c r="FK8" s="489"/>
      <c r="FL8" s="489"/>
      <c r="FM8" s="489"/>
      <c r="FN8" s="489"/>
      <c r="FO8" s="489"/>
      <c r="FP8" s="560"/>
      <c r="FQ8" s="489"/>
      <c r="FR8" s="560"/>
      <c r="FS8" s="559"/>
      <c r="FT8" s="489"/>
      <c r="FU8" s="489"/>
      <c r="FV8" s="489"/>
      <c r="FW8" s="489"/>
      <c r="FX8" s="489"/>
      <c r="FY8" s="560"/>
    </row>
    <row r="9" spans="1:181" s="494" customFormat="1" hidden="1" x14ac:dyDescent="0.25">
      <c r="A9" s="557">
        <v>4</v>
      </c>
      <c r="B9" s="558" t="s">
        <v>524</v>
      </c>
      <c r="C9" s="490" t="s">
        <v>536</v>
      </c>
      <c r="D9" s="489" t="s">
        <v>23</v>
      </c>
      <c r="E9" s="559"/>
      <c r="F9" s="559"/>
      <c r="G9" s="490" t="s">
        <v>526</v>
      </c>
      <c r="H9" s="489" t="s">
        <v>537</v>
      </c>
      <c r="I9" s="489"/>
      <c r="J9" s="560"/>
      <c r="K9" s="559" t="s">
        <v>538</v>
      </c>
      <c r="L9" s="489" t="s">
        <v>539</v>
      </c>
      <c r="M9" s="489" t="s">
        <v>539</v>
      </c>
      <c r="N9" s="559"/>
      <c r="O9" s="560"/>
      <c r="P9" s="491" t="s">
        <v>530</v>
      </c>
      <c r="Q9" s="491" t="s">
        <v>531</v>
      </c>
      <c r="R9" s="491" t="s">
        <v>532</v>
      </c>
      <c r="S9" s="489" t="s">
        <v>533</v>
      </c>
      <c r="T9" s="489" t="s">
        <v>537</v>
      </c>
      <c r="U9" s="489" t="s">
        <v>534</v>
      </c>
      <c r="V9" s="560"/>
      <c r="W9" s="490" t="s">
        <v>535</v>
      </c>
      <c r="X9" s="489"/>
      <c r="Y9" s="489"/>
      <c r="Z9" s="560"/>
      <c r="AA9" s="561"/>
      <c r="AB9" s="562" t="s">
        <v>540</v>
      </c>
      <c r="AC9" s="563" t="s">
        <v>526</v>
      </c>
      <c r="AD9" s="564" t="s">
        <v>526</v>
      </c>
      <c r="AE9" s="563"/>
      <c r="AF9" s="563"/>
      <c r="AG9" s="563"/>
      <c r="AH9" s="562" t="s">
        <v>540</v>
      </c>
      <c r="AI9" s="563" t="s">
        <v>526</v>
      </c>
      <c r="AJ9" s="564" t="s">
        <v>526</v>
      </c>
      <c r="AK9" s="489"/>
      <c r="AL9" s="489"/>
      <c r="AM9" s="489"/>
      <c r="AN9" s="489"/>
      <c r="AO9" s="490" t="s">
        <v>526</v>
      </c>
      <c r="AP9" s="493"/>
      <c r="AQ9" s="491"/>
      <c r="AR9" s="492"/>
      <c r="AS9" s="490" t="str">
        <f t="shared" ref="AS9:AS66" si="0">IF(AO9="no","no","tbd")</f>
        <v>no</v>
      </c>
      <c r="AT9" s="489"/>
      <c r="AU9" s="489"/>
      <c r="AV9" s="513"/>
      <c r="AW9" s="490" t="s">
        <v>526</v>
      </c>
      <c r="AX9" s="739"/>
      <c r="AY9" s="739"/>
      <c r="AZ9" s="489"/>
      <c r="BA9" s="489"/>
      <c r="BB9" s="489"/>
      <c r="BC9" s="489"/>
      <c r="BD9" s="489"/>
      <c r="BE9" s="489"/>
      <c r="BF9" s="489"/>
      <c r="BG9" s="489"/>
      <c r="BH9" s="489"/>
      <c r="BI9" s="489"/>
      <c r="BJ9" s="489"/>
      <c r="BK9" s="489"/>
      <c r="BL9" s="560"/>
      <c r="BM9" s="55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559"/>
      <c r="FC9" s="489"/>
      <c r="FD9" s="489"/>
      <c r="FE9" s="489"/>
      <c r="FF9" s="489"/>
      <c r="FG9" s="489"/>
      <c r="FH9" s="489"/>
      <c r="FI9" s="489"/>
      <c r="FJ9" s="489"/>
      <c r="FK9" s="489"/>
      <c r="FL9" s="489"/>
      <c r="FM9" s="489"/>
      <c r="FN9" s="489"/>
      <c r="FO9" s="489"/>
      <c r="FP9" s="560"/>
      <c r="FQ9" s="489"/>
      <c r="FR9" s="560"/>
      <c r="FS9" s="559"/>
      <c r="FT9" s="489"/>
      <c r="FU9" s="489"/>
      <c r="FV9" s="489"/>
      <c r="FW9" s="489"/>
      <c r="FX9" s="489"/>
      <c r="FY9" s="560"/>
    </row>
    <row r="10" spans="1:181" s="494" customFormat="1" hidden="1" x14ac:dyDescent="0.25">
      <c r="A10" s="557">
        <v>6</v>
      </c>
      <c r="B10" s="558" t="s">
        <v>524</v>
      </c>
      <c r="C10" s="490" t="s">
        <v>525</v>
      </c>
      <c r="D10" s="489" t="s">
        <v>541</v>
      </c>
      <c r="E10" s="559"/>
      <c r="F10" s="559"/>
      <c r="G10" s="490" t="s">
        <v>526</v>
      </c>
      <c r="H10" s="489" t="s">
        <v>542</v>
      </c>
      <c r="I10" s="489"/>
      <c r="J10" s="560"/>
      <c r="K10" s="559" t="s">
        <v>543</v>
      </c>
      <c r="L10" s="489" t="s">
        <v>544</v>
      </c>
      <c r="M10" s="489" t="s">
        <v>544</v>
      </c>
      <c r="N10" s="559"/>
      <c r="O10" s="560"/>
      <c r="P10" s="491" t="s">
        <v>530</v>
      </c>
      <c r="Q10" s="491" t="s">
        <v>531</v>
      </c>
      <c r="R10" s="491" t="s">
        <v>532</v>
      </c>
      <c r="S10" s="489" t="s">
        <v>533</v>
      </c>
      <c r="T10" s="489" t="s">
        <v>542</v>
      </c>
      <c r="U10" s="489" t="s">
        <v>534</v>
      </c>
      <c r="V10" s="560"/>
      <c r="W10" s="490" t="s">
        <v>535</v>
      </c>
      <c r="X10" s="489"/>
      <c r="Y10" s="489"/>
      <c r="Z10" s="560"/>
      <c r="AA10" s="561"/>
      <c r="AB10" s="562" t="s">
        <v>526</v>
      </c>
      <c r="AC10" s="563" t="s">
        <v>526</v>
      </c>
      <c r="AD10" s="564" t="s">
        <v>526</v>
      </c>
      <c r="AE10" s="563"/>
      <c r="AF10" s="563"/>
      <c r="AG10" s="563"/>
      <c r="AH10" s="562" t="s">
        <v>526</v>
      </c>
      <c r="AI10" s="563" t="s">
        <v>526</v>
      </c>
      <c r="AJ10" s="564" t="s">
        <v>526</v>
      </c>
      <c r="AK10" s="489"/>
      <c r="AL10" s="489"/>
      <c r="AM10" s="489"/>
      <c r="AN10" s="489"/>
      <c r="AO10" s="490" t="s">
        <v>526</v>
      </c>
      <c r="AP10" s="493"/>
      <c r="AQ10" s="491"/>
      <c r="AR10" s="492"/>
      <c r="AS10" s="490" t="str">
        <f t="shared" si="0"/>
        <v>no</v>
      </c>
      <c r="AT10" s="489"/>
      <c r="AU10" s="489"/>
      <c r="AV10" s="513"/>
      <c r="AW10" s="490" t="s">
        <v>526</v>
      </c>
      <c r="AX10" s="739"/>
      <c r="AY10" s="739"/>
      <c r="AZ10" s="489"/>
      <c r="BA10" s="489"/>
      <c r="BB10" s="489"/>
      <c r="BC10" s="489"/>
      <c r="BD10" s="489"/>
      <c r="BE10" s="489"/>
      <c r="BF10" s="489"/>
      <c r="BG10" s="489"/>
      <c r="BH10" s="489"/>
      <c r="BI10" s="489"/>
      <c r="BJ10" s="489"/>
      <c r="BK10" s="489"/>
      <c r="BL10" s="560"/>
      <c r="BM10" s="559"/>
      <c r="BN10" s="489"/>
      <c r="BO10" s="489"/>
      <c r="BP10" s="489"/>
      <c r="BQ10" s="489"/>
      <c r="BR10" s="489"/>
      <c r="BS10" s="489"/>
      <c r="BT10" s="489"/>
      <c r="BU10" s="489"/>
      <c r="BV10" s="489"/>
      <c r="BW10" s="489"/>
      <c r="BX10" s="489"/>
      <c r="BY10" s="489"/>
      <c r="BZ10" s="489"/>
      <c r="CA10" s="489"/>
      <c r="CB10" s="489"/>
      <c r="CC10" s="489"/>
      <c r="CD10" s="489"/>
      <c r="CE10" s="489"/>
      <c r="CF10" s="489"/>
      <c r="CG10" s="489"/>
      <c r="CH10" s="489"/>
      <c r="CI10" s="489"/>
      <c r="CJ10" s="489"/>
      <c r="CK10" s="489"/>
      <c r="CL10" s="489"/>
      <c r="CM10" s="489"/>
      <c r="CN10" s="489"/>
      <c r="CO10" s="489"/>
      <c r="CP10" s="489"/>
      <c r="CQ10" s="489"/>
      <c r="CR10" s="489"/>
      <c r="CS10" s="489"/>
      <c r="CT10" s="489"/>
      <c r="CU10" s="489"/>
      <c r="CV10" s="489"/>
      <c r="CW10" s="489"/>
      <c r="CX10" s="489"/>
      <c r="CY10" s="489"/>
      <c r="CZ10" s="489"/>
      <c r="DA10" s="489"/>
      <c r="DB10" s="489"/>
      <c r="DC10" s="489"/>
      <c r="DD10" s="489"/>
      <c r="DE10" s="489"/>
      <c r="DF10" s="489"/>
      <c r="DG10" s="489"/>
      <c r="DH10" s="489"/>
      <c r="DI10" s="489"/>
      <c r="DJ10" s="489"/>
      <c r="DK10" s="489"/>
      <c r="DL10" s="489"/>
      <c r="DM10" s="489"/>
      <c r="DN10" s="489"/>
      <c r="DO10" s="489"/>
      <c r="DP10" s="489"/>
      <c r="DQ10" s="489"/>
      <c r="DR10" s="489"/>
      <c r="DS10" s="489"/>
      <c r="DT10" s="489"/>
      <c r="DU10" s="489"/>
      <c r="DV10" s="489"/>
      <c r="DW10" s="489"/>
      <c r="DX10" s="489"/>
      <c r="DY10" s="489"/>
      <c r="DZ10" s="489"/>
      <c r="EA10" s="489"/>
      <c r="EB10" s="489"/>
      <c r="EC10" s="489"/>
      <c r="ED10" s="489"/>
      <c r="EE10" s="489"/>
      <c r="EF10" s="489"/>
      <c r="EG10" s="489"/>
      <c r="EH10" s="489"/>
      <c r="EI10" s="489"/>
      <c r="EJ10" s="489"/>
      <c r="EK10" s="489"/>
      <c r="EL10" s="489"/>
      <c r="EM10" s="489"/>
      <c r="EN10" s="489"/>
      <c r="EO10" s="489"/>
      <c r="EP10" s="489"/>
      <c r="EQ10" s="489"/>
      <c r="ER10" s="489"/>
      <c r="ES10" s="489"/>
      <c r="ET10" s="489"/>
      <c r="EU10" s="489"/>
      <c r="EV10" s="489"/>
      <c r="EW10" s="489"/>
      <c r="EX10" s="489"/>
      <c r="EY10" s="489"/>
      <c r="EZ10" s="489"/>
      <c r="FA10" s="489"/>
      <c r="FB10" s="559"/>
      <c r="FC10" s="489"/>
      <c r="FD10" s="489"/>
      <c r="FE10" s="489"/>
      <c r="FF10" s="489"/>
      <c r="FG10" s="489"/>
      <c r="FH10" s="489"/>
      <c r="FI10" s="489"/>
      <c r="FJ10" s="489"/>
      <c r="FK10" s="489"/>
      <c r="FL10" s="489"/>
      <c r="FM10" s="489"/>
      <c r="FN10" s="489"/>
      <c r="FO10" s="489"/>
      <c r="FP10" s="560"/>
      <c r="FQ10" s="489"/>
      <c r="FR10" s="560"/>
      <c r="FS10" s="559"/>
      <c r="FT10" s="489"/>
      <c r="FU10" s="489"/>
      <c r="FV10" s="489"/>
      <c r="FW10" s="489"/>
      <c r="FX10" s="489"/>
      <c r="FY10" s="560"/>
    </row>
    <row r="11" spans="1:181" s="494" customFormat="1" hidden="1" x14ac:dyDescent="0.25">
      <c r="A11" s="557">
        <v>8</v>
      </c>
      <c r="B11" s="558" t="s">
        <v>524</v>
      </c>
      <c r="C11" s="490" t="s">
        <v>536</v>
      </c>
      <c r="D11" s="489" t="s">
        <v>23</v>
      </c>
      <c r="E11" s="559"/>
      <c r="F11" s="559"/>
      <c r="G11" s="490" t="s">
        <v>526</v>
      </c>
      <c r="H11" s="489" t="s">
        <v>545</v>
      </c>
      <c r="I11" s="489"/>
      <c r="J11" s="560"/>
      <c r="K11" s="559" t="s">
        <v>546</v>
      </c>
      <c r="L11" s="489" t="s">
        <v>547</v>
      </c>
      <c r="M11" s="489" t="s">
        <v>547</v>
      </c>
      <c r="N11" s="559"/>
      <c r="O11" s="560"/>
      <c r="P11" s="491" t="s">
        <v>530</v>
      </c>
      <c r="Q11" s="491" t="s">
        <v>531</v>
      </c>
      <c r="R11" s="491" t="s">
        <v>532</v>
      </c>
      <c r="S11" s="489" t="s">
        <v>533</v>
      </c>
      <c r="T11" s="489" t="s">
        <v>545</v>
      </c>
      <c r="U11" s="489" t="s">
        <v>534</v>
      </c>
      <c r="V11" s="560"/>
      <c r="W11" s="490" t="s">
        <v>535</v>
      </c>
      <c r="X11" s="489"/>
      <c r="Y11" s="489"/>
      <c r="Z11" s="560"/>
      <c r="AA11" s="561"/>
      <c r="AB11" s="562" t="s">
        <v>526</v>
      </c>
      <c r="AC11" s="563" t="s">
        <v>526</v>
      </c>
      <c r="AD11" s="564" t="s">
        <v>526</v>
      </c>
      <c r="AE11" s="563"/>
      <c r="AF11" s="563"/>
      <c r="AG11" s="563"/>
      <c r="AH11" s="562" t="s">
        <v>526</v>
      </c>
      <c r="AI11" s="563" t="s">
        <v>526</v>
      </c>
      <c r="AJ11" s="564" t="s">
        <v>526</v>
      </c>
      <c r="AK11" s="489"/>
      <c r="AL11" s="489"/>
      <c r="AM11" s="489"/>
      <c r="AN11" s="489"/>
      <c r="AO11" s="490" t="s">
        <v>526</v>
      </c>
      <c r="AP11" s="493"/>
      <c r="AQ11" s="491"/>
      <c r="AR11" s="492"/>
      <c r="AS11" s="490" t="str">
        <f t="shared" si="0"/>
        <v>no</v>
      </c>
      <c r="AT11" s="489"/>
      <c r="AU11" s="489"/>
      <c r="AV11" s="513"/>
      <c r="AW11" s="490" t="s">
        <v>526</v>
      </c>
      <c r="AX11" s="739"/>
      <c r="AY11" s="739"/>
      <c r="AZ11" s="489"/>
      <c r="BA11" s="489"/>
      <c r="BB11" s="489"/>
      <c r="BC11" s="489"/>
      <c r="BD11" s="489"/>
      <c r="BE11" s="489"/>
      <c r="BF11" s="489"/>
      <c r="BG11" s="489"/>
      <c r="BH11" s="489"/>
      <c r="BI11" s="489"/>
      <c r="BJ11" s="489"/>
      <c r="BK11" s="489"/>
      <c r="BL11" s="560"/>
      <c r="BM11" s="559"/>
      <c r="BN11" s="489"/>
      <c r="BO11" s="489"/>
      <c r="BP11" s="489"/>
      <c r="BQ11" s="489"/>
      <c r="BR11" s="489"/>
      <c r="BS11" s="489"/>
      <c r="BT11" s="489"/>
      <c r="BU11" s="489"/>
      <c r="BV11" s="489"/>
      <c r="BW11" s="489"/>
      <c r="BX11" s="489"/>
      <c r="BY11" s="489"/>
      <c r="BZ11" s="489"/>
      <c r="CA11" s="489"/>
      <c r="CB11" s="489"/>
      <c r="CC11" s="489"/>
      <c r="CD11" s="489"/>
      <c r="CE11" s="489"/>
      <c r="CF11" s="489"/>
      <c r="CG11" s="489"/>
      <c r="CH11" s="489"/>
      <c r="CI11" s="489"/>
      <c r="CJ11" s="489"/>
      <c r="CK11" s="489"/>
      <c r="CL11" s="489"/>
      <c r="CM11" s="489"/>
      <c r="CN11" s="489"/>
      <c r="CO11" s="489"/>
      <c r="CP11" s="489"/>
      <c r="CQ11" s="489"/>
      <c r="CR11" s="489"/>
      <c r="CS11" s="489"/>
      <c r="CT11" s="489"/>
      <c r="CU11" s="489"/>
      <c r="CV11" s="489"/>
      <c r="CW11" s="489"/>
      <c r="CX11" s="489"/>
      <c r="CY11" s="489"/>
      <c r="CZ11" s="489"/>
      <c r="DA11" s="489"/>
      <c r="DB11" s="489"/>
      <c r="DC11" s="489"/>
      <c r="DD11" s="489"/>
      <c r="DE11" s="489"/>
      <c r="DF11" s="489"/>
      <c r="DG11" s="489"/>
      <c r="DH11" s="489"/>
      <c r="DI11" s="489"/>
      <c r="DJ11" s="489"/>
      <c r="DK11" s="489"/>
      <c r="DL11" s="489"/>
      <c r="DM11" s="489"/>
      <c r="DN11" s="489"/>
      <c r="DO11" s="489"/>
      <c r="DP11" s="489"/>
      <c r="DQ11" s="489"/>
      <c r="DR11" s="489"/>
      <c r="DS11" s="489"/>
      <c r="DT11" s="489"/>
      <c r="DU11" s="489"/>
      <c r="DV11" s="489"/>
      <c r="DW11" s="489"/>
      <c r="DX11" s="489"/>
      <c r="DY11" s="489"/>
      <c r="DZ11" s="489"/>
      <c r="EA11" s="489"/>
      <c r="EB11" s="489"/>
      <c r="EC11" s="489"/>
      <c r="ED11" s="489"/>
      <c r="EE11" s="489"/>
      <c r="EF11" s="489"/>
      <c r="EG11" s="489"/>
      <c r="EH11" s="489"/>
      <c r="EI11" s="489"/>
      <c r="EJ11" s="489"/>
      <c r="EK11" s="489"/>
      <c r="EL11" s="489"/>
      <c r="EM11" s="489"/>
      <c r="EN11" s="489"/>
      <c r="EO11" s="489"/>
      <c r="EP11" s="489"/>
      <c r="EQ11" s="489"/>
      <c r="ER11" s="489"/>
      <c r="ES11" s="489"/>
      <c r="ET11" s="489"/>
      <c r="EU11" s="489"/>
      <c r="EV11" s="489"/>
      <c r="EW11" s="489"/>
      <c r="EX11" s="489"/>
      <c r="EY11" s="489"/>
      <c r="EZ11" s="489"/>
      <c r="FA11" s="489"/>
      <c r="FB11" s="559"/>
      <c r="FC11" s="489"/>
      <c r="FD11" s="489"/>
      <c r="FE11" s="489"/>
      <c r="FF11" s="489"/>
      <c r="FG11" s="489"/>
      <c r="FH11" s="489"/>
      <c r="FI11" s="489"/>
      <c r="FJ11" s="489"/>
      <c r="FK11" s="489"/>
      <c r="FL11" s="489"/>
      <c r="FM11" s="489"/>
      <c r="FN11" s="489"/>
      <c r="FO11" s="489"/>
      <c r="FP11" s="560"/>
      <c r="FQ11" s="489"/>
      <c r="FR11" s="560"/>
      <c r="FS11" s="559"/>
      <c r="FT11" s="489"/>
      <c r="FU11" s="489"/>
      <c r="FV11" s="489"/>
      <c r="FW11" s="489"/>
      <c r="FX11" s="489"/>
      <c r="FY11" s="560"/>
    </row>
    <row r="12" spans="1:181" s="494" customFormat="1" hidden="1" x14ac:dyDescent="0.25">
      <c r="A12" s="557">
        <v>11</v>
      </c>
      <c r="B12" s="558" t="s">
        <v>524</v>
      </c>
      <c r="C12" s="490" t="s">
        <v>525</v>
      </c>
      <c r="D12" s="489" t="s">
        <v>234</v>
      </c>
      <c r="E12" s="559"/>
      <c r="F12" s="559"/>
      <c r="G12" s="490" t="s">
        <v>526</v>
      </c>
      <c r="H12" s="489" t="s">
        <v>548</v>
      </c>
      <c r="I12" s="489"/>
      <c r="J12" s="560"/>
      <c r="K12" s="559" t="s">
        <v>549</v>
      </c>
      <c r="L12" s="489" t="s">
        <v>550</v>
      </c>
      <c r="M12" s="489" t="s">
        <v>550</v>
      </c>
      <c r="N12" s="559"/>
      <c r="O12" s="560"/>
      <c r="P12" s="491" t="s">
        <v>530</v>
      </c>
      <c r="Q12" s="491" t="s">
        <v>531</v>
      </c>
      <c r="R12" s="491" t="s">
        <v>532</v>
      </c>
      <c r="S12" s="489" t="s">
        <v>533</v>
      </c>
      <c r="T12" s="489" t="s">
        <v>548</v>
      </c>
      <c r="U12" s="489" t="s">
        <v>534</v>
      </c>
      <c r="V12" s="560"/>
      <c r="W12" s="490" t="s">
        <v>535</v>
      </c>
      <c r="X12" s="489"/>
      <c r="Y12" s="489"/>
      <c r="Z12" s="560"/>
      <c r="AA12" s="561"/>
      <c r="AB12" s="562" t="s">
        <v>526</v>
      </c>
      <c r="AC12" s="563" t="s">
        <v>526</v>
      </c>
      <c r="AD12" s="564" t="s">
        <v>526</v>
      </c>
      <c r="AE12" s="563"/>
      <c r="AF12" s="563"/>
      <c r="AG12" s="563"/>
      <c r="AH12" s="562" t="s">
        <v>526</v>
      </c>
      <c r="AI12" s="563" t="s">
        <v>526</v>
      </c>
      <c r="AJ12" s="564" t="s">
        <v>526</v>
      </c>
      <c r="AK12" s="489"/>
      <c r="AL12" s="489"/>
      <c r="AM12" s="489"/>
      <c r="AN12" s="489"/>
      <c r="AO12" s="490" t="s">
        <v>526</v>
      </c>
      <c r="AP12" s="493"/>
      <c r="AQ12" s="491"/>
      <c r="AR12" s="492"/>
      <c r="AS12" s="490" t="str">
        <f t="shared" si="0"/>
        <v>no</v>
      </c>
      <c r="AT12" s="489"/>
      <c r="AU12" s="489"/>
      <c r="AV12" s="513"/>
      <c r="AW12" s="490" t="s">
        <v>526</v>
      </c>
      <c r="AX12" s="739"/>
      <c r="AY12" s="739"/>
      <c r="AZ12" s="489"/>
      <c r="BA12" s="489"/>
      <c r="BB12" s="489"/>
      <c r="BC12" s="489"/>
      <c r="BD12" s="489"/>
      <c r="BE12" s="489"/>
      <c r="BF12" s="489"/>
      <c r="BG12" s="489"/>
      <c r="BH12" s="489"/>
      <c r="BI12" s="489"/>
      <c r="BJ12" s="489"/>
      <c r="BK12" s="489"/>
      <c r="BL12" s="560"/>
      <c r="BM12" s="559"/>
      <c r="BN12" s="489"/>
      <c r="BO12" s="489"/>
      <c r="BP12" s="489"/>
      <c r="BQ12" s="489"/>
      <c r="BR12" s="489"/>
      <c r="BS12" s="489"/>
      <c r="BT12" s="489"/>
      <c r="BU12" s="489"/>
      <c r="BV12" s="489"/>
      <c r="BW12" s="489"/>
      <c r="BX12" s="489"/>
      <c r="BY12" s="489"/>
      <c r="BZ12" s="489"/>
      <c r="CA12" s="489"/>
      <c r="CB12" s="489"/>
      <c r="CC12" s="489"/>
      <c r="CD12" s="489"/>
      <c r="CE12" s="489"/>
      <c r="CF12" s="489"/>
      <c r="CG12" s="489"/>
      <c r="CH12" s="489"/>
      <c r="CI12" s="489"/>
      <c r="CJ12" s="489"/>
      <c r="CK12" s="489"/>
      <c r="CL12" s="489"/>
      <c r="CM12" s="489"/>
      <c r="CN12" s="489"/>
      <c r="CO12" s="489"/>
      <c r="CP12" s="489"/>
      <c r="CQ12" s="489"/>
      <c r="CR12" s="489"/>
      <c r="CS12" s="489"/>
      <c r="CT12" s="489"/>
      <c r="CU12" s="489"/>
      <c r="CV12" s="489"/>
      <c r="CW12" s="489"/>
      <c r="CX12" s="489"/>
      <c r="CY12" s="489"/>
      <c r="CZ12" s="489"/>
      <c r="DA12" s="489"/>
      <c r="DB12" s="489"/>
      <c r="DC12" s="489"/>
      <c r="DD12" s="489"/>
      <c r="DE12" s="489"/>
      <c r="DF12" s="489"/>
      <c r="DG12" s="489"/>
      <c r="DH12" s="489"/>
      <c r="DI12" s="489"/>
      <c r="DJ12" s="489"/>
      <c r="DK12" s="489"/>
      <c r="DL12" s="489"/>
      <c r="DM12" s="489"/>
      <c r="DN12" s="489"/>
      <c r="DO12" s="489"/>
      <c r="DP12" s="489"/>
      <c r="DQ12" s="489"/>
      <c r="DR12" s="489"/>
      <c r="DS12" s="489"/>
      <c r="DT12" s="489"/>
      <c r="DU12" s="489"/>
      <c r="DV12" s="489"/>
      <c r="DW12" s="489"/>
      <c r="DX12" s="489"/>
      <c r="DY12" s="489"/>
      <c r="DZ12" s="489"/>
      <c r="EA12" s="489"/>
      <c r="EB12" s="489"/>
      <c r="EC12" s="489"/>
      <c r="ED12" s="489"/>
      <c r="EE12" s="489"/>
      <c r="EF12" s="489"/>
      <c r="EG12" s="489"/>
      <c r="EH12" s="489"/>
      <c r="EI12" s="489"/>
      <c r="EJ12" s="489"/>
      <c r="EK12" s="489"/>
      <c r="EL12" s="489"/>
      <c r="EM12" s="489"/>
      <c r="EN12" s="489"/>
      <c r="EO12" s="489"/>
      <c r="EP12" s="489"/>
      <c r="EQ12" s="489"/>
      <c r="ER12" s="489"/>
      <c r="ES12" s="489"/>
      <c r="ET12" s="489"/>
      <c r="EU12" s="489"/>
      <c r="EV12" s="489"/>
      <c r="EW12" s="489"/>
      <c r="EX12" s="489"/>
      <c r="EY12" s="489"/>
      <c r="EZ12" s="489"/>
      <c r="FA12" s="489"/>
      <c r="FB12" s="559"/>
      <c r="FC12" s="489"/>
      <c r="FD12" s="489"/>
      <c r="FE12" s="489"/>
      <c r="FF12" s="489"/>
      <c r="FG12" s="489"/>
      <c r="FH12" s="489"/>
      <c r="FI12" s="489"/>
      <c r="FJ12" s="489"/>
      <c r="FK12" s="489"/>
      <c r="FL12" s="489"/>
      <c r="FM12" s="489"/>
      <c r="FN12" s="489"/>
      <c r="FO12" s="489"/>
      <c r="FP12" s="560"/>
      <c r="FQ12" s="489"/>
      <c r="FR12" s="560"/>
      <c r="FS12" s="559"/>
      <c r="FT12" s="489"/>
      <c r="FU12" s="489"/>
      <c r="FV12" s="489"/>
      <c r="FW12" s="489"/>
      <c r="FX12" s="489"/>
      <c r="FY12" s="560"/>
    </row>
    <row r="13" spans="1:181" s="494" customFormat="1" hidden="1" x14ac:dyDescent="0.25">
      <c r="A13" s="557">
        <v>13</v>
      </c>
      <c r="B13" s="558" t="s">
        <v>524</v>
      </c>
      <c r="C13" s="490" t="s">
        <v>525</v>
      </c>
      <c r="D13" s="489" t="s">
        <v>551</v>
      </c>
      <c r="E13" s="559"/>
      <c r="F13" s="559"/>
      <c r="G13" s="490" t="s">
        <v>526</v>
      </c>
      <c r="H13" s="489" t="s">
        <v>552</v>
      </c>
      <c r="I13" s="489"/>
      <c r="J13" s="560"/>
      <c r="K13" s="559" t="s">
        <v>553</v>
      </c>
      <c r="L13" s="489" t="s">
        <v>554</v>
      </c>
      <c r="M13" s="489" t="s">
        <v>554</v>
      </c>
      <c r="N13" s="559"/>
      <c r="O13" s="560"/>
      <c r="P13" s="491" t="s">
        <v>530</v>
      </c>
      <c r="Q13" s="491" t="s">
        <v>531</v>
      </c>
      <c r="R13" s="491" t="s">
        <v>532</v>
      </c>
      <c r="S13" s="489" t="s">
        <v>533</v>
      </c>
      <c r="T13" s="489" t="s">
        <v>552</v>
      </c>
      <c r="U13" s="489" t="s">
        <v>534</v>
      </c>
      <c r="V13" s="560"/>
      <c r="W13" s="490" t="s">
        <v>535</v>
      </c>
      <c r="X13" s="489"/>
      <c r="Y13" s="489"/>
      <c r="Z13" s="560"/>
      <c r="AA13" s="561"/>
      <c r="AB13" s="562" t="s">
        <v>526</v>
      </c>
      <c r="AC13" s="563" t="s">
        <v>526</v>
      </c>
      <c r="AD13" s="564" t="s">
        <v>526</v>
      </c>
      <c r="AE13" s="563"/>
      <c r="AF13" s="563"/>
      <c r="AG13" s="563"/>
      <c r="AH13" s="562" t="s">
        <v>526</v>
      </c>
      <c r="AI13" s="563" t="s">
        <v>540</v>
      </c>
      <c r="AJ13" s="564" t="s">
        <v>540</v>
      </c>
      <c r="AK13" s="489"/>
      <c r="AL13" s="489"/>
      <c r="AM13" s="489"/>
      <c r="AN13" s="489"/>
      <c r="AO13" s="490" t="s">
        <v>526</v>
      </c>
      <c r="AP13" s="493"/>
      <c r="AQ13" s="491"/>
      <c r="AR13" s="492"/>
      <c r="AS13" s="490" t="str">
        <f t="shared" si="0"/>
        <v>no</v>
      </c>
      <c r="AT13" s="489"/>
      <c r="AU13" s="489"/>
      <c r="AV13" s="513"/>
      <c r="AW13" s="490" t="s">
        <v>526</v>
      </c>
      <c r="AX13" s="739"/>
      <c r="AY13" s="739"/>
      <c r="AZ13" s="489"/>
      <c r="BA13" s="489"/>
      <c r="BB13" s="489"/>
      <c r="BC13" s="489"/>
      <c r="BD13" s="489"/>
      <c r="BE13" s="489"/>
      <c r="BF13" s="489"/>
      <c r="BG13" s="489"/>
      <c r="BH13" s="489"/>
      <c r="BI13" s="489"/>
      <c r="BJ13" s="489"/>
      <c r="BK13" s="489"/>
      <c r="BL13" s="560"/>
      <c r="BM13" s="559"/>
      <c r="BN13" s="489"/>
      <c r="BO13" s="489"/>
      <c r="BP13" s="489"/>
      <c r="BQ13" s="489"/>
      <c r="BR13" s="489"/>
      <c r="BS13" s="489"/>
      <c r="BT13" s="489"/>
      <c r="BU13" s="489"/>
      <c r="BV13" s="489"/>
      <c r="BW13" s="489"/>
      <c r="BX13" s="489"/>
      <c r="BY13" s="489"/>
      <c r="BZ13" s="489"/>
      <c r="CA13" s="489"/>
      <c r="CB13" s="489"/>
      <c r="CC13" s="489"/>
      <c r="CD13" s="489"/>
      <c r="CE13" s="489"/>
      <c r="CF13" s="489"/>
      <c r="CG13" s="489"/>
      <c r="CH13" s="489"/>
      <c r="CI13" s="489"/>
      <c r="CJ13" s="489"/>
      <c r="CK13" s="489"/>
      <c r="CL13" s="489"/>
      <c r="CM13" s="489"/>
      <c r="CN13" s="489"/>
      <c r="CO13" s="489"/>
      <c r="CP13" s="489"/>
      <c r="CQ13" s="489"/>
      <c r="CR13" s="489"/>
      <c r="CS13" s="489"/>
      <c r="CT13" s="489"/>
      <c r="CU13" s="489"/>
      <c r="CV13" s="489"/>
      <c r="CW13" s="489"/>
      <c r="CX13" s="489"/>
      <c r="CY13" s="489"/>
      <c r="CZ13" s="489"/>
      <c r="DA13" s="489"/>
      <c r="DB13" s="489"/>
      <c r="DC13" s="489"/>
      <c r="DD13" s="489"/>
      <c r="DE13" s="489"/>
      <c r="DF13" s="489"/>
      <c r="DG13" s="489"/>
      <c r="DH13" s="489"/>
      <c r="DI13" s="489"/>
      <c r="DJ13" s="489"/>
      <c r="DK13" s="489"/>
      <c r="DL13" s="489"/>
      <c r="DM13" s="489"/>
      <c r="DN13" s="489"/>
      <c r="DO13" s="489"/>
      <c r="DP13" s="489"/>
      <c r="DQ13" s="489"/>
      <c r="DR13" s="489"/>
      <c r="DS13" s="489"/>
      <c r="DT13" s="489"/>
      <c r="DU13" s="489"/>
      <c r="DV13" s="489"/>
      <c r="DW13" s="489"/>
      <c r="DX13" s="489"/>
      <c r="DY13" s="489"/>
      <c r="DZ13" s="489"/>
      <c r="EA13" s="489"/>
      <c r="EB13" s="489"/>
      <c r="EC13" s="489"/>
      <c r="ED13" s="489"/>
      <c r="EE13" s="489"/>
      <c r="EF13" s="489"/>
      <c r="EG13" s="489"/>
      <c r="EH13" s="489"/>
      <c r="EI13" s="489"/>
      <c r="EJ13" s="489"/>
      <c r="EK13" s="489"/>
      <c r="EL13" s="489"/>
      <c r="EM13" s="489"/>
      <c r="EN13" s="489"/>
      <c r="EO13" s="489"/>
      <c r="EP13" s="489"/>
      <c r="EQ13" s="489"/>
      <c r="ER13" s="489"/>
      <c r="ES13" s="489"/>
      <c r="ET13" s="489"/>
      <c r="EU13" s="489"/>
      <c r="EV13" s="489"/>
      <c r="EW13" s="489"/>
      <c r="EX13" s="489"/>
      <c r="EY13" s="489"/>
      <c r="EZ13" s="489"/>
      <c r="FA13" s="489"/>
      <c r="FB13" s="559"/>
      <c r="FC13" s="489"/>
      <c r="FD13" s="489"/>
      <c r="FE13" s="489"/>
      <c r="FF13" s="489"/>
      <c r="FG13" s="489"/>
      <c r="FH13" s="489"/>
      <c r="FI13" s="489"/>
      <c r="FJ13" s="489"/>
      <c r="FK13" s="489"/>
      <c r="FL13" s="489"/>
      <c r="FM13" s="489"/>
      <c r="FN13" s="489"/>
      <c r="FO13" s="489"/>
      <c r="FP13" s="560"/>
      <c r="FQ13" s="489"/>
      <c r="FR13" s="560"/>
      <c r="FS13" s="559"/>
      <c r="FT13" s="489"/>
      <c r="FU13" s="489"/>
      <c r="FV13" s="489"/>
      <c r="FW13" s="489"/>
      <c r="FX13" s="489"/>
      <c r="FY13" s="560"/>
    </row>
    <row r="14" spans="1:181" s="494" customFormat="1" hidden="1" x14ac:dyDescent="0.25">
      <c r="A14" s="557">
        <v>15</v>
      </c>
      <c r="B14" s="558" t="s">
        <v>524</v>
      </c>
      <c r="C14" s="490" t="s">
        <v>536</v>
      </c>
      <c r="D14" s="489" t="s">
        <v>23</v>
      </c>
      <c r="E14" s="559"/>
      <c r="F14" s="559"/>
      <c r="G14" s="490" t="s">
        <v>526</v>
      </c>
      <c r="H14" s="489" t="s">
        <v>555</v>
      </c>
      <c r="I14" s="489"/>
      <c r="J14" s="560"/>
      <c r="K14" s="559" t="s">
        <v>556</v>
      </c>
      <c r="L14" s="489" t="s">
        <v>557</v>
      </c>
      <c r="M14" s="489" t="s">
        <v>557</v>
      </c>
      <c r="N14" s="559"/>
      <c r="O14" s="560"/>
      <c r="P14" s="491" t="s">
        <v>530</v>
      </c>
      <c r="Q14" s="491" t="s">
        <v>531</v>
      </c>
      <c r="R14" s="491" t="s">
        <v>532</v>
      </c>
      <c r="S14" s="489" t="s">
        <v>533</v>
      </c>
      <c r="T14" s="489" t="s">
        <v>555</v>
      </c>
      <c r="U14" s="489" t="s">
        <v>534</v>
      </c>
      <c r="V14" s="560"/>
      <c r="W14" s="490" t="s">
        <v>535</v>
      </c>
      <c r="X14" s="489"/>
      <c r="Y14" s="489"/>
      <c r="Z14" s="560"/>
      <c r="AA14" s="561"/>
      <c r="AB14" s="562" t="s">
        <v>540</v>
      </c>
      <c r="AC14" s="563" t="s">
        <v>526</v>
      </c>
      <c r="AD14" s="564" t="s">
        <v>526</v>
      </c>
      <c r="AE14" s="563"/>
      <c r="AF14" s="563"/>
      <c r="AG14" s="563"/>
      <c r="AH14" s="562" t="s">
        <v>540</v>
      </c>
      <c r="AI14" s="563" t="s">
        <v>526</v>
      </c>
      <c r="AJ14" s="564" t="s">
        <v>526</v>
      </c>
      <c r="AK14" s="489"/>
      <c r="AL14" s="489"/>
      <c r="AM14" s="489"/>
      <c r="AN14" s="489"/>
      <c r="AO14" s="490" t="s">
        <v>526</v>
      </c>
      <c r="AP14" s="493"/>
      <c r="AQ14" s="491"/>
      <c r="AR14" s="492"/>
      <c r="AS14" s="490" t="str">
        <f t="shared" si="0"/>
        <v>no</v>
      </c>
      <c r="AT14" s="489"/>
      <c r="AU14" s="489"/>
      <c r="AV14" s="513"/>
      <c r="AW14" s="490" t="s">
        <v>526</v>
      </c>
      <c r="AX14" s="739"/>
      <c r="AY14" s="739"/>
      <c r="AZ14" s="489"/>
      <c r="BA14" s="489"/>
      <c r="BB14" s="489"/>
      <c r="BC14" s="489"/>
      <c r="BD14" s="489"/>
      <c r="BE14" s="489"/>
      <c r="BF14" s="489"/>
      <c r="BG14" s="489"/>
      <c r="BH14" s="489"/>
      <c r="BI14" s="489"/>
      <c r="BJ14" s="489"/>
      <c r="BK14" s="489"/>
      <c r="BL14" s="560"/>
      <c r="BM14" s="559"/>
      <c r="BN14" s="489"/>
      <c r="BO14" s="489"/>
      <c r="BP14" s="489"/>
      <c r="BQ14" s="489"/>
      <c r="BR14" s="489"/>
      <c r="BS14" s="489"/>
      <c r="BT14" s="489"/>
      <c r="BU14" s="489"/>
      <c r="BV14" s="489"/>
      <c r="BW14" s="489"/>
      <c r="BX14" s="489"/>
      <c r="BY14" s="489"/>
      <c r="BZ14" s="489"/>
      <c r="CA14" s="489"/>
      <c r="CB14" s="489"/>
      <c r="CC14" s="489"/>
      <c r="CD14" s="489"/>
      <c r="CE14" s="489"/>
      <c r="CF14" s="489"/>
      <c r="CG14" s="489"/>
      <c r="CH14" s="489"/>
      <c r="CI14" s="489"/>
      <c r="CJ14" s="489"/>
      <c r="CK14" s="489"/>
      <c r="CL14" s="489"/>
      <c r="CM14" s="489"/>
      <c r="CN14" s="489"/>
      <c r="CO14" s="489"/>
      <c r="CP14" s="489"/>
      <c r="CQ14" s="489"/>
      <c r="CR14" s="489"/>
      <c r="CS14" s="489"/>
      <c r="CT14" s="489"/>
      <c r="CU14" s="489"/>
      <c r="CV14" s="489"/>
      <c r="CW14" s="489"/>
      <c r="CX14" s="489"/>
      <c r="CY14" s="489"/>
      <c r="CZ14" s="489"/>
      <c r="DA14" s="489"/>
      <c r="DB14" s="489"/>
      <c r="DC14" s="489"/>
      <c r="DD14" s="489"/>
      <c r="DE14" s="489"/>
      <c r="DF14" s="489"/>
      <c r="DG14" s="489"/>
      <c r="DH14" s="489"/>
      <c r="DI14" s="489"/>
      <c r="DJ14" s="489"/>
      <c r="DK14" s="489"/>
      <c r="DL14" s="489"/>
      <c r="DM14" s="489"/>
      <c r="DN14" s="489"/>
      <c r="DO14" s="489"/>
      <c r="DP14" s="489"/>
      <c r="DQ14" s="489"/>
      <c r="DR14" s="489"/>
      <c r="DS14" s="489"/>
      <c r="DT14" s="489"/>
      <c r="DU14" s="489"/>
      <c r="DV14" s="489"/>
      <c r="DW14" s="489"/>
      <c r="DX14" s="489"/>
      <c r="DY14" s="489"/>
      <c r="DZ14" s="489"/>
      <c r="EA14" s="489"/>
      <c r="EB14" s="489"/>
      <c r="EC14" s="489"/>
      <c r="ED14" s="489"/>
      <c r="EE14" s="489"/>
      <c r="EF14" s="489"/>
      <c r="EG14" s="489"/>
      <c r="EH14" s="489"/>
      <c r="EI14" s="489"/>
      <c r="EJ14" s="489"/>
      <c r="EK14" s="489"/>
      <c r="EL14" s="489"/>
      <c r="EM14" s="489"/>
      <c r="EN14" s="489"/>
      <c r="EO14" s="489"/>
      <c r="EP14" s="489"/>
      <c r="EQ14" s="489"/>
      <c r="ER14" s="489"/>
      <c r="ES14" s="489"/>
      <c r="ET14" s="489"/>
      <c r="EU14" s="489"/>
      <c r="EV14" s="489"/>
      <c r="EW14" s="489"/>
      <c r="EX14" s="489"/>
      <c r="EY14" s="489"/>
      <c r="EZ14" s="489"/>
      <c r="FA14" s="489"/>
      <c r="FB14" s="559"/>
      <c r="FC14" s="489"/>
      <c r="FD14" s="489"/>
      <c r="FE14" s="489"/>
      <c r="FF14" s="489"/>
      <c r="FG14" s="489"/>
      <c r="FH14" s="489"/>
      <c r="FI14" s="489"/>
      <c r="FJ14" s="489"/>
      <c r="FK14" s="489"/>
      <c r="FL14" s="489"/>
      <c r="FM14" s="489"/>
      <c r="FN14" s="489"/>
      <c r="FO14" s="489"/>
      <c r="FP14" s="560"/>
      <c r="FQ14" s="489"/>
      <c r="FR14" s="560"/>
      <c r="FS14" s="559"/>
      <c r="FT14" s="489"/>
      <c r="FU14" s="489"/>
      <c r="FV14" s="489"/>
      <c r="FW14" s="489"/>
      <c r="FX14" s="489"/>
      <c r="FY14" s="560"/>
    </row>
    <row r="15" spans="1:181" s="494" customFormat="1" hidden="1" x14ac:dyDescent="0.25">
      <c r="A15" s="557">
        <v>17</v>
      </c>
      <c r="B15" s="558" t="s">
        <v>524</v>
      </c>
      <c r="C15" s="490" t="s">
        <v>141</v>
      </c>
      <c r="D15" s="489" t="s">
        <v>558</v>
      </c>
      <c r="E15" s="559"/>
      <c r="F15" s="559"/>
      <c r="G15" s="490" t="s">
        <v>526</v>
      </c>
      <c r="H15" s="489" t="s">
        <v>559</v>
      </c>
      <c r="I15" s="489"/>
      <c r="J15" s="560"/>
      <c r="K15" s="559" t="s">
        <v>560</v>
      </c>
      <c r="L15" s="489" t="s">
        <v>561</v>
      </c>
      <c r="M15" s="489" t="s">
        <v>561</v>
      </c>
      <c r="N15" s="559"/>
      <c r="O15" s="560"/>
      <c r="P15" s="491" t="s">
        <v>530</v>
      </c>
      <c r="Q15" s="491" t="s">
        <v>531</v>
      </c>
      <c r="R15" s="491" t="s">
        <v>532</v>
      </c>
      <c r="S15" s="489" t="s">
        <v>533</v>
      </c>
      <c r="T15" s="489" t="s">
        <v>559</v>
      </c>
      <c r="U15" s="489" t="s">
        <v>534</v>
      </c>
      <c r="V15" s="560"/>
      <c r="W15" s="490" t="s">
        <v>535</v>
      </c>
      <c r="X15" s="489"/>
      <c r="Y15" s="489"/>
      <c r="Z15" s="560"/>
      <c r="AA15" s="561"/>
      <c r="AB15" s="562" t="s">
        <v>526</v>
      </c>
      <c r="AC15" s="563" t="s">
        <v>526</v>
      </c>
      <c r="AD15" s="564" t="s">
        <v>526</v>
      </c>
      <c r="AE15" s="563"/>
      <c r="AF15" s="563"/>
      <c r="AG15" s="563"/>
      <c r="AH15" s="562" t="s">
        <v>526</v>
      </c>
      <c r="AI15" s="563" t="s">
        <v>526</v>
      </c>
      <c r="AJ15" s="564" t="s">
        <v>526</v>
      </c>
      <c r="AK15" s="489"/>
      <c r="AL15" s="489"/>
      <c r="AM15" s="489"/>
      <c r="AN15" s="489"/>
      <c r="AO15" s="490" t="s">
        <v>526</v>
      </c>
      <c r="AP15" s="493"/>
      <c r="AQ15" s="491" t="s">
        <v>562</v>
      </c>
      <c r="AR15" s="492"/>
      <c r="AS15" s="490" t="str">
        <f t="shared" si="0"/>
        <v>no</v>
      </c>
      <c r="AT15" s="489"/>
      <c r="AU15" s="489"/>
      <c r="AV15" s="513"/>
      <c r="AW15" s="490" t="s">
        <v>526</v>
      </c>
      <c r="AX15" s="739"/>
      <c r="AY15" s="739"/>
      <c r="AZ15" s="489"/>
      <c r="BA15" s="489"/>
      <c r="BB15" s="489"/>
      <c r="BC15" s="489"/>
      <c r="BD15" s="489"/>
      <c r="BE15" s="489"/>
      <c r="BF15" s="489"/>
      <c r="BG15" s="489"/>
      <c r="BH15" s="489"/>
      <c r="BI15" s="489"/>
      <c r="BJ15" s="489"/>
      <c r="BK15" s="489"/>
      <c r="BL15" s="560"/>
      <c r="BM15" s="559"/>
      <c r="BN15" s="489"/>
      <c r="BO15" s="489"/>
      <c r="BP15" s="489"/>
      <c r="BQ15" s="489"/>
      <c r="BR15" s="489"/>
      <c r="BS15" s="489"/>
      <c r="BT15" s="489"/>
      <c r="BU15" s="489"/>
      <c r="BV15" s="489"/>
      <c r="BW15" s="489"/>
      <c r="BX15" s="489"/>
      <c r="BY15" s="489"/>
      <c r="BZ15" s="489"/>
      <c r="CA15" s="489"/>
      <c r="CB15" s="489"/>
      <c r="CC15" s="489"/>
      <c r="CD15" s="489"/>
      <c r="CE15" s="489"/>
      <c r="CF15" s="489"/>
      <c r="CG15" s="489"/>
      <c r="CH15" s="489"/>
      <c r="CI15" s="489"/>
      <c r="CJ15" s="489"/>
      <c r="CK15" s="489"/>
      <c r="CL15" s="489"/>
      <c r="CM15" s="489"/>
      <c r="CN15" s="489"/>
      <c r="CO15" s="489"/>
      <c r="CP15" s="489"/>
      <c r="CQ15" s="489"/>
      <c r="CR15" s="489"/>
      <c r="CS15" s="489"/>
      <c r="CT15" s="489"/>
      <c r="CU15" s="489"/>
      <c r="CV15" s="489"/>
      <c r="CW15" s="489"/>
      <c r="CX15" s="489"/>
      <c r="CY15" s="489"/>
      <c r="CZ15" s="489"/>
      <c r="DA15" s="489"/>
      <c r="DB15" s="489"/>
      <c r="DC15" s="489"/>
      <c r="DD15" s="489"/>
      <c r="DE15" s="489"/>
      <c r="DF15" s="489"/>
      <c r="DG15" s="489"/>
      <c r="DH15" s="489"/>
      <c r="DI15" s="489"/>
      <c r="DJ15" s="489"/>
      <c r="DK15" s="489"/>
      <c r="DL15" s="489"/>
      <c r="DM15" s="489"/>
      <c r="DN15" s="489"/>
      <c r="DO15" s="489"/>
      <c r="DP15" s="489"/>
      <c r="DQ15" s="489"/>
      <c r="DR15" s="489"/>
      <c r="DS15" s="489"/>
      <c r="DT15" s="489"/>
      <c r="DU15" s="489"/>
      <c r="DV15" s="489"/>
      <c r="DW15" s="489"/>
      <c r="DX15" s="489"/>
      <c r="DY15" s="489"/>
      <c r="DZ15" s="489"/>
      <c r="EA15" s="489"/>
      <c r="EB15" s="489"/>
      <c r="EC15" s="489"/>
      <c r="ED15" s="489"/>
      <c r="EE15" s="489"/>
      <c r="EF15" s="489"/>
      <c r="EG15" s="489"/>
      <c r="EH15" s="489"/>
      <c r="EI15" s="489"/>
      <c r="EJ15" s="489"/>
      <c r="EK15" s="489"/>
      <c r="EL15" s="489"/>
      <c r="EM15" s="489"/>
      <c r="EN15" s="489"/>
      <c r="EO15" s="489"/>
      <c r="EP15" s="489"/>
      <c r="EQ15" s="489"/>
      <c r="ER15" s="489"/>
      <c r="ES15" s="489"/>
      <c r="ET15" s="489"/>
      <c r="EU15" s="489"/>
      <c r="EV15" s="489"/>
      <c r="EW15" s="489"/>
      <c r="EX15" s="489"/>
      <c r="EY15" s="489"/>
      <c r="EZ15" s="489"/>
      <c r="FA15" s="489"/>
      <c r="FB15" s="559"/>
      <c r="FC15" s="489"/>
      <c r="FD15" s="489"/>
      <c r="FE15" s="489"/>
      <c r="FF15" s="489"/>
      <c r="FG15" s="489"/>
      <c r="FH15" s="489"/>
      <c r="FI15" s="489"/>
      <c r="FJ15" s="489"/>
      <c r="FK15" s="489"/>
      <c r="FL15" s="489"/>
      <c r="FM15" s="489"/>
      <c r="FN15" s="489"/>
      <c r="FO15" s="489"/>
      <c r="FP15" s="560"/>
      <c r="FQ15" s="489"/>
      <c r="FR15" s="560"/>
      <c r="FS15" s="559"/>
      <c r="FT15" s="489"/>
      <c r="FU15" s="489"/>
      <c r="FV15" s="489"/>
      <c r="FW15" s="489"/>
      <c r="FX15" s="489"/>
      <c r="FY15" s="560"/>
    </row>
    <row r="16" spans="1:181" s="494" customFormat="1" hidden="1" x14ac:dyDescent="0.25">
      <c r="A16" s="557">
        <v>19</v>
      </c>
      <c r="B16" s="558" t="s">
        <v>524</v>
      </c>
      <c r="C16" s="490" t="s">
        <v>141</v>
      </c>
      <c r="D16" s="489" t="s">
        <v>142</v>
      </c>
      <c r="E16" s="559"/>
      <c r="F16" s="559"/>
      <c r="G16" s="490" t="s">
        <v>526</v>
      </c>
      <c r="H16" s="489" t="s">
        <v>563</v>
      </c>
      <c r="I16" s="489"/>
      <c r="J16" s="560"/>
      <c r="K16" s="559" t="s">
        <v>564</v>
      </c>
      <c r="L16" s="489" t="s">
        <v>565</v>
      </c>
      <c r="M16" s="489" t="s">
        <v>565</v>
      </c>
      <c r="N16" s="559"/>
      <c r="O16" s="560"/>
      <c r="P16" s="491" t="s">
        <v>530</v>
      </c>
      <c r="Q16" s="491" t="s">
        <v>531</v>
      </c>
      <c r="R16" s="491" t="s">
        <v>532</v>
      </c>
      <c r="S16" s="489" t="s">
        <v>533</v>
      </c>
      <c r="T16" s="489" t="s">
        <v>563</v>
      </c>
      <c r="U16" s="489" t="s">
        <v>534</v>
      </c>
      <c r="V16" s="560"/>
      <c r="W16" s="490" t="s">
        <v>535</v>
      </c>
      <c r="X16" s="489"/>
      <c r="Y16" s="489"/>
      <c r="Z16" s="560"/>
      <c r="AA16" s="561"/>
      <c r="AB16" s="562" t="s">
        <v>540</v>
      </c>
      <c r="AC16" s="563" t="s">
        <v>526</v>
      </c>
      <c r="AD16" s="564" t="s">
        <v>526</v>
      </c>
      <c r="AE16" s="563"/>
      <c r="AF16" s="563"/>
      <c r="AG16" s="563"/>
      <c r="AH16" s="562" t="s">
        <v>540</v>
      </c>
      <c r="AI16" s="563" t="s">
        <v>540</v>
      </c>
      <c r="AJ16" s="564" t="s">
        <v>526</v>
      </c>
      <c r="AK16" s="489"/>
      <c r="AL16" s="489"/>
      <c r="AM16" s="489"/>
      <c r="AN16" s="489"/>
      <c r="AO16" s="490" t="s">
        <v>526</v>
      </c>
      <c r="AP16" s="493"/>
      <c r="AQ16" s="491" t="s">
        <v>566</v>
      </c>
      <c r="AR16" s="492"/>
      <c r="AS16" s="490" t="str">
        <f t="shared" si="0"/>
        <v>no</v>
      </c>
      <c r="AT16" s="489"/>
      <c r="AU16" s="489"/>
      <c r="AV16" s="513"/>
      <c r="AW16" s="490" t="s">
        <v>526</v>
      </c>
      <c r="AX16" s="739"/>
      <c r="AY16" s="739"/>
      <c r="AZ16" s="489"/>
      <c r="BA16" s="489"/>
      <c r="BB16" s="489"/>
      <c r="BC16" s="489"/>
      <c r="BD16" s="489"/>
      <c r="BE16" s="489"/>
      <c r="BF16" s="489"/>
      <c r="BG16" s="489"/>
      <c r="BH16" s="489"/>
      <c r="BI16" s="489"/>
      <c r="BJ16" s="489"/>
      <c r="BK16" s="489"/>
      <c r="BL16" s="560"/>
      <c r="BM16" s="559"/>
      <c r="BN16" s="489"/>
      <c r="BO16" s="489"/>
      <c r="BP16" s="489"/>
      <c r="BQ16" s="489"/>
      <c r="BR16" s="489"/>
      <c r="BS16" s="489"/>
      <c r="BT16" s="489"/>
      <c r="BU16" s="489"/>
      <c r="BV16" s="489"/>
      <c r="BW16" s="489"/>
      <c r="BX16" s="489"/>
      <c r="BY16" s="489"/>
      <c r="BZ16" s="489"/>
      <c r="CA16" s="489"/>
      <c r="CB16" s="489"/>
      <c r="CC16" s="489"/>
      <c r="CD16" s="489"/>
      <c r="CE16" s="489"/>
      <c r="CF16" s="489"/>
      <c r="CG16" s="489"/>
      <c r="CH16" s="489"/>
      <c r="CI16" s="489"/>
      <c r="CJ16" s="489"/>
      <c r="CK16" s="489"/>
      <c r="CL16" s="489"/>
      <c r="CM16" s="489"/>
      <c r="CN16" s="489"/>
      <c r="CO16" s="489"/>
      <c r="CP16" s="489"/>
      <c r="CQ16" s="489"/>
      <c r="CR16" s="489"/>
      <c r="CS16" s="489"/>
      <c r="CT16" s="489"/>
      <c r="CU16" s="489"/>
      <c r="CV16" s="489"/>
      <c r="CW16" s="489"/>
      <c r="CX16" s="489"/>
      <c r="CY16" s="489"/>
      <c r="CZ16" s="489"/>
      <c r="DA16" s="489"/>
      <c r="DB16" s="489"/>
      <c r="DC16" s="489"/>
      <c r="DD16" s="489"/>
      <c r="DE16" s="489"/>
      <c r="DF16" s="489"/>
      <c r="DG16" s="489"/>
      <c r="DH16" s="489"/>
      <c r="DI16" s="489"/>
      <c r="DJ16" s="489"/>
      <c r="DK16" s="489"/>
      <c r="DL16" s="489"/>
      <c r="DM16" s="489"/>
      <c r="DN16" s="489"/>
      <c r="DO16" s="489"/>
      <c r="DP16" s="489"/>
      <c r="DQ16" s="489"/>
      <c r="DR16" s="489"/>
      <c r="DS16" s="489"/>
      <c r="DT16" s="489"/>
      <c r="DU16" s="489"/>
      <c r="DV16" s="489"/>
      <c r="DW16" s="489"/>
      <c r="DX16" s="489"/>
      <c r="DY16" s="489"/>
      <c r="DZ16" s="489"/>
      <c r="EA16" s="489"/>
      <c r="EB16" s="489"/>
      <c r="EC16" s="489"/>
      <c r="ED16" s="489"/>
      <c r="EE16" s="489"/>
      <c r="EF16" s="489"/>
      <c r="EG16" s="489"/>
      <c r="EH16" s="489"/>
      <c r="EI16" s="489"/>
      <c r="EJ16" s="489"/>
      <c r="EK16" s="489"/>
      <c r="EL16" s="489"/>
      <c r="EM16" s="489"/>
      <c r="EN16" s="489"/>
      <c r="EO16" s="489"/>
      <c r="EP16" s="489"/>
      <c r="EQ16" s="489"/>
      <c r="ER16" s="489"/>
      <c r="ES16" s="489"/>
      <c r="ET16" s="489"/>
      <c r="EU16" s="489"/>
      <c r="EV16" s="489"/>
      <c r="EW16" s="489"/>
      <c r="EX16" s="489"/>
      <c r="EY16" s="489"/>
      <c r="EZ16" s="489"/>
      <c r="FA16" s="489"/>
      <c r="FB16" s="559"/>
      <c r="FC16" s="489"/>
      <c r="FD16" s="489"/>
      <c r="FE16" s="489"/>
      <c r="FF16" s="489"/>
      <c r="FG16" s="489"/>
      <c r="FH16" s="489"/>
      <c r="FI16" s="489"/>
      <c r="FJ16" s="489"/>
      <c r="FK16" s="489"/>
      <c r="FL16" s="489"/>
      <c r="FM16" s="489"/>
      <c r="FN16" s="489"/>
      <c r="FO16" s="489"/>
      <c r="FP16" s="560"/>
      <c r="FQ16" s="489"/>
      <c r="FR16" s="560"/>
      <c r="FS16" s="559"/>
      <c r="FT16" s="489"/>
      <c r="FU16" s="489"/>
      <c r="FV16" s="489"/>
      <c r="FW16" s="489"/>
      <c r="FX16" s="489"/>
      <c r="FY16" s="560"/>
    </row>
    <row r="17" spans="1:181" s="494" customFormat="1" hidden="1" x14ac:dyDescent="0.25">
      <c r="A17" s="557">
        <v>21</v>
      </c>
      <c r="B17" s="558" t="s">
        <v>524</v>
      </c>
      <c r="C17" s="490" t="s">
        <v>567</v>
      </c>
      <c r="D17" s="489" t="s">
        <v>43</v>
      </c>
      <c r="E17" s="559"/>
      <c r="F17" s="559"/>
      <c r="G17" s="490" t="s">
        <v>526</v>
      </c>
      <c r="H17" s="489" t="s">
        <v>568</v>
      </c>
      <c r="I17" s="489"/>
      <c r="J17" s="560"/>
      <c r="K17" s="559" t="s">
        <v>569</v>
      </c>
      <c r="L17" s="489" t="s">
        <v>570</v>
      </c>
      <c r="M17" s="489" t="s">
        <v>570</v>
      </c>
      <c r="N17" s="559"/>
      <c r="O17" s="560"/>
      <c r="P17" s="491" t="s">
        <v>530</v>
      </c>
      <c r="Q17" s="491" t="s">
        <v>531</v>
      </c>
      <c r="R17" s="491" t="s">
        <v>532</v>
      </c>
      <c r="S17" s="489" t="s">
        <v>533</v>
      </c>
      <c r="T17" s="489" t="s">
        <v>568</v>
      </c>
      <c r="U17" s="489" t="s">
        <v>571</v>
      </c>
      <c r="V17" s="560"/>
      <c r="W17" s="490" t="s">
        <v>572</v>
      </c>
      <c r="X17" s="489"/>
      <c r="Y17" s="489"/>
      <c r="Z17" s="560"/>
      <c r="AA17" s="561">
        <v>39113</v>
      </c>
      <c r="AB17" s="562" t="s">
        <v>526</v>
      </c>
      <c r="AC17" s="563" t="s">
        <v>526</v>
      </c>
      <c r="AD17" s="564" t="s">
        <v>526</v>
      </c>
      <c r="AE17" s="563"/>
      <c r="AF17" s="563"/>
      <c r="AG17" s="563"/>
      <c r="AH17" s="562" t="s">
        <v>526</v>
      </c>
      <c r="AI17" s="563" t="s">
        <v>526</v>
      </c>
      <c r="AJ17" s="564" t="s">
        <v>526</v>
      </c>
      <c r="AK17" s="489"/>
      <c r="AL17" s="489"/>
      <c r="AM17" s="489"/>
      <c r="AN17" s="489"/>
      <c r="AO17" s="490" t="s">
        <v>526</v>
      </c>
      <c r="AP17" s="493"/>
      <c r="AQ17" s="491"/>
      <c r="AR17" s="492"/>
      <c r="AS17" s="490" t="str">
        <f t="shared" si="0"/>
        <v>no</v>
      </c>
      <c r="AT17" s="489"/>
      <c r="AU17" s="489"/>
      <c r="AV17" s="513"/>
      <c r="AW17" s="490" t="s">
        <v>526</v>
      </c>
      <c r="AX17" s="739"/>
      <c r="AY17" s="739"/>
      <c r="AZ17" s="489"/>
      <c r="BA17" s="489"/>
      <c r="BB17" s="489"/>
      <c r="BC17" s="489"/>
      <c r="BD17" s="489"/>
      <c r="BE17" s="489"/>
      <c r="BF17" s="489"/>
      <c r="BG17" s="489"/>
      <c r="BH17" s="489"/>
      <c r="BI17" s="489"/>
      <c r="BJ17" s="489"/>
      <c r="BK17" s="489"/>
      <c r="BL17" s="560"/>
      <c r="BM17" s="559"/>
      <c r="BN17" s="489"/>
      <c r="BO17" s="489"/>
      <c r="BP17" s="489"/>
      <c r="BQ17" s="489"/>
      <c r="BR17" s="489"/>
      <c r="BS17" s="489"/>
      <c r="BT17" s="489"/>
      <c r="BU17" s="489"/>
      <c r="BV17" s="489"/>
      <c r="BW17" s="489"/>
      <c r="BX17" s="489"/>
      <c r="BY17" s="489"/>
      <c r="BZ17" s="489"/>
      <c r="CA17" s="489"/>
      <c r="CB17" s="489"/>
      <c r="CC17" s="489"/>
      <c r="CD17" s="489"/>
      <c r="CE17" s="489"/>
      <c r="CF17" s="489"/>
      <c r="CG17" s="489"/>
      <c r="CH17" s="489"/>
      <c r="CI17" s="489"/>
      <c r="CJ17" s="489"/>
      <c r="CK17" s="489"/>
      <c r="CL17" s="489"/>
      <c r="CM17" s="489"/>
      <c r="CN17" s="489"/>
      <c r="CO17" s="489"/>
      <c r="CP17" s="489"/>
      <c r="CQ17" s="489"/>
      <c r="CR17" s="489"/>
      <c r="CS17" s="489"/>
      <c r="CT17" s="489"/>
      <c r="CU17" s="489"/>
      <c r="CV17" s="489"/>
      <c r="CW17" s="489"/>
      <c r="CX17" s="489"/>
      <c r="CY17" s="489"/>
      <c r="CZ17" s="489"/>
      <c r="DA17" s="489"/>
      <c r="DB17" s="489"/>
      <c r="DC17" s="489"/>
      <c r="DD17" s="489"/>
      <c r="DE17" s="489"/>
      <c r="DF17" s="489"/>
      <c r="DG17" s="489"/>
      <c r="DH17" s="489"/>
      <c r="DI17" s="489"/>
      <c r="DJ17" s="489"/>
      <c r="DK17" s="489"/>
      <c r="DL17" s="489"/>
      <c r="DM17" s="489"/>
      <c r="DN17" s="489"/>
      <c r="DO17" s="489"/>
      <c r="DP17" s="489"/>
      <c r="DQ17" s="489"/>
      <c r="DR17" s="489"/>
      <c r="DS17" s="489"/>
      <c r="DT17" s="489"/>
      <c r="DU17" s="489"/>
      <c r="DV17" s="489"/>
      <c r="DW17" s="489"/>
      <c r="DX17" s="489"/>
      <c r="DY17" s="489"/>
      <c r="DZ17" s="489"/>
      <c r="EA17" s="489"/>
      <c r="EB17" s="489"/>
      <c r="EC17" s="489"/>
      <c r="ED17" s="489"/>
      <c r="EE17" s="489"/>
      <c r="EF17" s="489"/>
      <c r="EG17" s="489"/>
      <c r="EH17" s="489"/>
      <c r="EI17" s="489"/>
      <c r="EJ17" s="489"/>
      <c r="EK17" s="489"/>
      <c r="EL17" s="489"/>
      <c r="EM17" s="489"/>
      <c r="EN17" s="489"/>
      <c r="EO17" s="489"/>
      <c r="EP17" s="489"/>
      <c r="EQ17" s="489"/>
      <c r="ER17" s="489"/>
      <c r="ES17" s="489"/>
      <c r="ET17" s="489"/>
      <c r="EU17" s="489"/>
      <c r="EV17" s="489"/>
      <c r="EW17" s="489"/>
      <c r="EX17" s="489"/>
      <c r="EY17" s="489"/>
      <c r="EZ17" s="489"/>
      <c r="FA17" s="489"/>
      <c r="FB17" s="559"/>
      <c r="FC17" s="489"/>
      <c r="FD17" s="489"/>
      <c r="FE17" s="489"/>
      <c r="FF17" s="489"/>
      <c r="FG17" s="489"/>
      <c r="FH17" s="489"/>
      <c r="FI17" s="489"/>
      <c r="FJ17" s="489"/>
      <c r="FK17" s="489"/>
      <c r="FL17" s="489"/>
      <c r="FM17" s="489"/>
      <c r="FN17" s="489"/>
      <c r="FO17" s="489"/>
      <c r="FP17" s="560"/>
      <c r="FQ17" s="489"/>
      <c r="FR17" s="560"/>
      <c r="FS17" s="559"/>
      <c r="FT17" s="489"/>
      <c r="FU17" s="489"/>
      <c r="FV17" s="489"/>
      <c r="FW17" s="489"/>
      <c r="FX17" s="489"/>
      <c r="FY17" s="560"/>
    </row>
    <row r="18" spans="1:181" s="494" customFormat="1" hidden="1" x14ac:dyDescent="0.25">
      <c r="A18" s="557">
        <v>23</v>
      </c>
      <c r="B18" s="558" t="s">
        <v>524</v>
      </c>
      <c r="C18" s="490" t="s">
        <v>525</v>
      </c>
      <c r="D18" s="489" t="s">
        <v>234</v>
      </c>
      <c r="E18" s="559"/>
      <c r="F18" s="559"/>
      <c r="G18" s="490" t="s">
        <v>526</v>
      </c>
      <c r="H18" s="489" t="s">
        <v>573</v>
      </c>
      <c r="I18" s="489"/>
      <c r="J18" s="560"/>
      <c r="K18" s="559" t="s">
        <v>574</v>
      </c>
      <c r="L18" s="489" t="s">
        <v>575</v>
      </c>
      <c r="M18" s="489" t="s">
        <v>575</v>
      </c>
      <c r="N18" s="559"/>
      <c r="O18" s="560"/>
      <c r="P18" s="491" t="s">
        <v>530</v>
      </c>
      <c r="Q18" s="491" t="s">
        <v>531</v>
      </c>
      <c r="R18" s="491" t="s">
        <v>532</v>
      </c>
      <c r="S18" s="489" t="s">
        <v>533</v>
      </c>
      <c r="T18" s="489" t="s">
        <v>573</v>
      </c>
      <c r="U18" s="489" t="s">
        <v>534</v>
      </c>
      <c r="V18" s="560"/>
      <c r="W18" s="490" t="s">
        <v>535</v>
      </c>
      <c r="X18" s="489"/>
      <c r="Y18" s="489"/>
      <c r="Z18" s="560"/>
      <c r="AA18" s="561"/>
      <c r="AB18" s="562" t="s">
        <v>540</v>
      </c>
      <c r="AC18" s="563" t="s">
        <v>526</v>
      </c>
      <c r="AD18" s="564" t="s">
        <v>526</v>
      </c>
      <c r="AE18" s="563"/>
      <c r="AF18" s="563"/>
      <c r="AG18" s="563"/>
      <c r="AH18" s="562" t="s">
        <v>540</v>
      </c>
      <c r="AI18" s="563" t="s">
        <v>526</v>
      </c>
      <c r="AJ18" s="564" t="s">
        <v>526</v>
      </c>
      <c r="AK18" s="489"/>
      <c r="AL18" s="489"/>
      <c r="AM18" s="489"/>
      <c r="AN18" s="489"/>
      <c r="AO18" s="490" t="s">
        <v>526</v>
      </c>
      <c r="AP18" s="493"/>
      <c r="AQ18" s="491"/>
      <c r="AR18" s="492"/>
      <c r="AS18" s="490" t="str">
        <f t="shared" si="0"/>
        <v>no</v>
      </c>
      <c r="AT18" s="489"/>
      <c r="AU18" s="489"/>
      <c r="AV18" s="513"/>
      <c r="AW18" s="490" t="s">
        <v>526</v>
      </c>
      <c r="AX18" s="739"/>
      <c r="AY18" s="739"/>
      <c r="AZ18" s="489"/>
      <c r="BA18" s="489"/>
      <c r="BB18" s="489"/>
      <c r="BC18" s="489"/>
      <c r="BD18" s="489"/>
      <c r="BE18" s="489"/>
      <c r="BF18" s="489"/>
      <c r="BG18" s="489"/>
      <c r="BH18" s="489"/>
      <c r="BI18" s="489"/>
      <c r="BJ18" s="489"/>
      <c r="BK18" s="489"/>
      <c r="BL18" s="560"/>
      <c r="BM18" s="559"/>
      <c r="BN18" s="489"/>
      <c r="BO18" s="489"/>
      <c r="BP18" s="489"/>
      <c r="BQ18" s="489"/>
      <c r="BR18" s="489"/>
      <c r="BS18" s="489"/>
      <c r="BT18" s="489"/>
      <c r="BU18" s="489"/>
      <c r="BV18" s="489"/>
      <c r="BW18" s="489"/>
      <c r="BX18" s="489"/>
      <c r="BY18" s="489"/>
      <c r="BZ18" s="489"/>
      <c r="CA18" s="489"/>
      <c r="CB18" s="489"/>
      <c r="CC18" s="489"/>
      <c r="CD18" s="489"/>
      <c r="CE18" s="489"/>
      <c r="CF18" s="489"/>
      <c r="CG18" s="489"/>
      <c r="CH18" s="489"/>
      <c r="CI18" s="489"/>
      <c r="CJ18" s="489"/>
      <c r="CK18" s="489"/>
      <c r="CL18" s="489"/>
      <c r="CM18" s="489"/>
      <c r="CN18" s="489"/>
      <c r="CO18" s="489"/>
      <c r="CP18" s="489"/>
      <c r="CQ18" s="489"/>
      <c r="CR18" s="489"/>
      <c r="CS18" s="489"/>
      <c r="CT18" s="489"/>
      <c r="CU18" s="489"/>
      <c r="CV18" s="489"/>
      <c r="CW18" s="489"/>
      <c r="CX18" s="489"/>
      <c r="CY18" s="489"/>
      <c r="CZ18" s="489"/>
      <c r="DA18" s="489"/>
      <c r="DB18" s="489"/>
      <c r="DC18" s="489"/>
      <c r="DD18" s="489"/>
      <c r="DE18" s="489"/>
      <c r="DF18" s="489"/>
      <c r="DG18" s="489"/>
      <c r="DH18" s="489"/>
      <c r="DI18" s="489"/>
      <c r="DJ18" s="489"/>
      <c r="DK18" s="489"/>
      <c r="DL18" s="489"/>
      <c r="DM18" s="489"/>
      <c r="DN18" s="489"/>
      <c r="DO18" s="489"/>
      <c r="DP18" s="489"/>
      <c r="DQ18" s="489"/>
      <c r="DR18" s="489"/>
      <c r="DS18" s="489"/>
      <c r="DT18" s="489"/>
      <c r="DU18" s="489"/>
      <c r="DV18" s="489"/>
      <c r="DW18" s="489"/>
      <c r="DX18" s="489"/>
      <c r="DY18" s="489"/>
      <c r="DZ18" s="489"/>
      <c r="EA18" s="489"/>
      <c r="EB18" s="489"/>
      <c r="EC18" s="489"/>
      <c r="ED18" s="489"/>
      <c r="EE18" s="489"/>
      <c r="EF18" s="489"/>
      <c r="EG18" s="489"/>
      <c r="EH18" s="489"/>
      <c r="EI18" s="489"/>
      <c r="EJ18" s="489"/>
      <c r="EK18" s="489"/>
      <c r="EL18" s="489"/>
      <c r="EM18" s="489"/>
      <c r="EN18" s="489"/>
      <c r="EO18" s="489"/>
      <c r="EP18" s="489"/>
      <c r="EQ18" s="489"/>
      <c r="ER18" s="489"/>
      <c r="ES18" s="489"/>
      <c r="ET18" s="489"/>
      <c r="EU18" s="489"/>
      <c r="EV18" s="489"/>
      <c r="EW18" s="489"/>
      <c r="EX18" s="489"/>
      <c r="EY18" s="489"/>
      <c r="EZ18" s="489"/>
      <c r="FA18" s="489"/>
      <c r="FB18" s="559"/>
      <c r="FC18" s="489"/>
      <c r="FD18" s="489"/>
      <c r="FE18" s="489"/>
      <c r="FF18" s="489"/>
      <c r="FG18" s="489"/>
      <c r="FH18" s="489"/>
      <c r="FI18" s="489"/>
      <c r="FJ18" s="489"/>
      <c r="FK18" s="489"/>
      <c r="FL18" s="489"/>
      <c r="FM18" s="489"/>
      <c r="FN18" s="489"/>
      <c r="FO18" s="489"/>
      <c r="FP18" s="560"/>
      <c r="FQ18" s="489"/>
      <c r="FR18" s="560"/>
      <c r="FS18" s="559"/>
      <c r="FT18" s="489"/>
      <c r="FU18" s="489"/>
      <c r="FV18" s="489"/>
      <c r="FW18" s="489"/>
      <c r="FX18" s="489"/>
      <c r="FY18" s="560"/>
    </row>
    <row r="19" spans="1:181" s="494" customFormat="1" hidden="1" x14ac:dyDescent="0.25">
      <c r="A19" s="557">
        <v>25</v>
      </c>
      <c r="B19" s="558" t="s">
        <v>524</v>
      </c>
      <c r="C19" s="490" t="s">
        <v>141</v>
      </c>
      <c r="D19" s="489" t="s">
        <v>234</v>
      </c>
      <c r="E19" s="559"/>
      <c r="F19" s="559"/>
      <c r="G19" s="490" t="s">
        <v>526</v>
      </c>
      <c r="H19" s="489" t="s">
        <v>576</v>
      </c>
      <c r="I19" s="489"/>
      <c r="J19" s="560"/>
      <c r="K19" s="559" t="s">
        <v>577</v>
      </c>
      <c r="L19" s="489" t="s">
        <v>578</v>
      </c>
      <c r="M19" s="489" t="s">
        <v>578</v>
      </c>
      <c r="N19" s="559"/>
      <c r="O19" s="560"/>
      <c r="P19" s="491" t="s">
        <v>530</v>
      </c>
      <c r="Q19" s="491" t="s">
        <v>531</v>
      </c>
      <c r="R19" s="491" t="s">
        <v>532</v>
      </c>
      <c r="S19" s="489" t="s">
        <v>533</v>
      </c>
      <c r="T19" s="489" t="s">
        <v>576</v>
      </c>
      <c r="U19" s="489" t="s">
        <v>534</v>
      </c>
      <c r="V19" s="560"/>
      <c r="W19" s="490" t="s">
        <v>535</v>
      </c>
      <c r="X19" s="489"/>
      <c r="Y19" s="489"/>
      <c r="Z19" s="560"/>
      <c r="AA19" s="561"/>
      <c r="AB19" s="562" t="s">
        <v>526</v>
      </c>
      <c r="AC19" s="563" t="s">
        <v>526</v>
      </c>
      <c r="AD19" s="564" t="s">
        <v>526</v>
      </c>
      <c r="AE19" s="563"/>
      <c r="AF19" s="563"/>
      <c r="AG19" s="563"/>
      <c r="AH19" s="562" t="s">
        <v>526</v>
      </c>
      <c r="AI19" s="563" t="s">
        <v>540</v>
      </c>
      <c r="AJ19" s="564" t="s">
        <v>526</v>
      </c>
      <c r="AK19" s="489"/>
      <c r="AL19" s="489"/>
      <c r="AM19" s="489"/>
      <c r="AN19" s="489"/>
      <c r="AO19" s="490" t="s">
        <v>526</v>
      </c>
      <c r="AP19" s="493"/>
      <c r="AQ19" s="491" t="s">
        <v>562</v>
      </c>
      <c r="AR19" s="492"/>
      <c r="AS19" s="490" t="str">
        <f t="shared" si="0"/>
        <v>no</v>
      </c>
      <c r="AT19" s="489"/>
      <c r="AU19" s="489"/>
      <c r="AV19" s="513"/>
      <c r="AW19" s="490" t="s">
        <v>526</v>
      </c>
      <c r="AX19" s="739"/>
      <c r="AY19" s="739"/>
      <c r="AZ19" s="489"/>
      <c r="BA19" s="489"/>
      <c r="BB19" s="489"/>
      <c r="BC19" s="489"/>
      <c r="BD19" s="489"/>
      <c r="BE19" s="489"/>
      <c r="BF19" s="489"/>
      <c r="BG19" s="489"/>
      <c r="BH19" s="489"/>
      <c r="BI19" s="489"/>
      <c r="BJ19" s="489"/>
      <c r="BK19" s="489"/>
      <c r="BL19" s="560"/>
      <c r="BM19" s="559"/>
      <c r="BN19" s="489"/>
      <c r="BO19" s="489"/>
      <c r="BP19" s="489"/>
      <c r="BQ19" s="489"/>
      <c r="BR19" s="489"/>
      <c r="BS19" s="489"/>
      <c r="BT19" s="489"/>
      <c r="BU19" s="489"/>
      <c r="BV19" s="489"/>
      <c r="BW19" s="489"/>
      <c r="BX19" s="489"/>
      <c r="BY19" s="489"/>
      <c r="BZ19" s="489"/>
      <c r="CA19" s="489"/>
      <c r="CB19" s="489"/>
      <c r="CC19" s="489"/>
      <c r="CD19" s="489"/>
      <c r="CE19" s="489"/>
      <c r="CF19" s="489"/>
      <c r="CG19" s="489"/>
      <c r="CH19" s="489"/>
      <c r="CI19" s="489"/>
      <c r="CJ19" s="489"/>
      <c r="CK19" s="489"/>
      <c r="CL19" s="489"/>
      <c r="CM19" s="489"/>
      <c r="CN19" s="489"/>
      <c r="CO19" s="489"/>
      <c r="CP19" s="489"/>
      <c r="CQ19" s="489"/>
      <c r="CR19" s="489"/>
      <c r="CS19" s="489"/>
      <c r="CT19" s="489"/>
      <c r="CU19" s="489"/>
      <c r="CV19" s="489"/>
      <c r="CW19" s="489"/>
      <c r="CX19" s="489"/>
      <c r="CY19" s="489"/>
      <c r="CZ19" s="489"/>
      <c r="DA19" s="489"/>
      <c r="DB19" s="489"/>
      <c r="DC19" s="489"/>
      <c r="DD19" s="489"/>
      <c r="DE19" s="489"/>
      <c r="DF19" s="489"/>
      <c r="DG19" s="489"/>
      <c r="DH19" s="489"/>
      <c r="DI19" s="489"/>
      <c r="DJ19" s="489"/>
      <c r="DK19" s="489"/>
      <c r="DL19" s="489"/>
      <c r="DM19" s="489"/>
      <c r="DN19" s="489"/>
      <c r="DO19" s="489"/>
      <c r="DP19" s="489"/>
      <c r="DQ19" s="489"/>
      <c r="DR19" s="489"/>
      <c r="DS19" s="489"/>
      <c r="DT19" s="489"/>
      <c r="DU19" s="489"/>
      <c r="DV19" s="489"/>
      <c r="DW19" s="489"/>
      <c r="DX19" s="489"/>
      <c r="DY19" s="489"/>
      <c r="DZ19" s="489"/>
      <c r="EA19" s="489"/>
      <c r="EB19" s="489"/>
      <c r="EC19" s="489"/>
      <c r="ED19" s="489"/>
      <c r="EE19" s="489"/>
      <c r="EF19" s="489"/>
      <c r="EG19" s="489"/>
      <c r="EH19" s="489"/>
      <c r="EI19" s="489"/>
      <c r="EJ19" s="489"/>
      <c r="EK19" s="489"/>
      <c r="EL19" s="489"/>
      <c r="EM19" s="489"/>
      <c r="EN19" s="489"/>
      <c r="EO19" s="489"/>
      <c r="EP19" s="489"/>
      <c r="EQ19" s="489"/>
      <c r="ER19" s="489"/>
      <c r="ES19" s="489"/>
      <c r="ET19" s="489"/>
      <c r="EU19" s="489"/>
      <c r="EV19" s="489"/>
      <c r="EW19" s="489"/>
      <c r="EX19" s="489"/>
      <c r="EY19" s="489"/>
      <c r="EZ19" s="489"/>
      <c r="FA19" s="489"/>
      <c r="FB19" s="559"/>
      <c r="FC19" s="489"/>
      <c r="FD19" s="489"/>
      <c r="FE19" s="489"/>
      <c r="FF19" s="489"/>
      <c r="FG19" s="489"/>
      <c r="FH19" s="489"/>
      <c r="FI19" s="489"/>
      <c r="FJ19" s="489"/>
      <c r="FK19" s="489"/>
      <c r="FL19" s="489"/>
      <c r="FM19" s="489"/>
      <c r="FN19" s="489"/>
      <c r="FO19" s="489"/>
      <c r="FP19" s="560"/>
      <c r="FQ19" s="489"/>
      <c r="FR19" s="560"/>
      <c r="FS19" s="559"/>
      <c r="FT19" s="489"/>
      <c r="FU19" s="489"/>
      <c r="FV19" s="489"/>
      <c r="FW19" s="489"/>
      <c r="FX19" s="489"/>
      <c r="FY19" s="560"/>
    </row>
    <row r="20" spans="1:181" s="494" customFormat="1" hidden="1" x14ac:dyDescent="0.25">
      <c r="A20" s="557">
        <v>28</v>
      </c>
      <c r="B20" s="558" t="s">
        <v>524</v>
      </c>
      <c r="C20" s="490" t="s">
        <v>525</v>
      </c>
      <c r="D20" s="489" t="s">
        <v>551</v>
      </c>
      <c r="E20" s="559"/>
      <c r="F20" s="559"/>
      <c r="G20" s="490" t="s">
        <v>526</v>
      </c>
      <c r="H20" s="489" t="s">
        <v>579</v>
      </c>
      <c r="I20" s="489"/>
      <c r="J20" s="560"/>
      <c r="K20" s="559" t="s">
        <v>580</v>
      </c>
      <c r="L20" s="489" t="s">
        <v>581</v>
      </c>
      <c r="M20" s="489" t="s">
        <v>581</v>
      </c>
      <c r="N20" s="559"/>
      <c r="O20" s="560"/>
      <c r="P20" s="491" t="s">
        <v>530</v>
      </c>
      <c r="Q20" s="491" t="s">
        <v>531</v>
      </c>
      <c r="R20" s="491" t="s">
        <v>532</v>
      </c>
      <c r="S20" s="489" t="s">
        <v>533</v>
      </c>
      <c r="T20" s="489" t="s">
        <v>579</v>
      </c>
      <c r="U20" s="489" t="s">
        <v>534</v>
      </c>
      <c r="V20" s="560"/>
      <c r="W20" s="490" t="s">
        <v>535</v>
      </c>
      <c r="X20" s="489"/>
      <c r="Y20" s="489"/>
      <c r="Z20" s="560"/>
      <c r="AA20" s="561"/>
      <c r="AB20" s="562" t="s">
        <v>526</v>
      </c>
      <c r="AC20" s="563" t="s">
        <v>526</v>
      </c>
      <c r="AD20" s="564" t="s">
        <v>526</v>
      </c>
      <c r="AE20" s="563"/>
      <c r="AF20" s="563"/>
      <c r="AG20" s="563"/>
      <c r="AH20" s="562" t="s">
        <v>526</v>
      </c>
      <c r="AI20" s="563" t="s">
        <v>526</v>
      </c>
      <c r="AJ20" s="564" t="s">
        <v>540</v>
      </c>
      <c r="AK20" s="489"/>
      <c r="AL20" s="489"/>
      <c r="AM20" s="489"/>
      <c r="AN20" s="489"/>
      <c r="AO20" s="490" t="s">
        <v>526</v>
      </c>
      <c r="AP20" s="493"/>
      <c r="AQ20" s="491"/>
      <c r="AR20" s="492"/>
      <c r="AS20" s="490" t="str">
        <f t="shared" si="0"/>
        <v>no</v>
      </c>
      <c r="AT20" s="489"/>
      <c r="AU20" s="489"/>
      <c r="AV20" s="513"/>
      <c r="AW20" s="490" t="s">
        <v>526</v>
      </c>
      <c r="AX20" s="739"/>
      <c r="AY20" s="739"/>
      <c r="AZ20" s="489"/>
      <c r="BA20" s="489"/>
      <c r="BB20" s="489"/>
      <c r="BC20" s="489"/>
      <c r="BD20" s="489"/>
      <c r="BE20" s="489"/>
      <c r="BF20" s="489"/>
      <c r="BG20" s="489"/>
      <c r="BH20" s="489"/>
      <c r="BI20" s="489"/>
      <c r="BJ20" s="489"/>
      <c r="BK20" s="489"/>
      <c r="BL20" s="560"/>
      <c r="BM20" s="559"/>
      <c r="BN20" s="489"/>
      <c r="BO20" s="489"/>
      <c r="BP20" s="489"/>
      <c r="BQ20" s="489"/>
      <c r="BR20" s="489"/>
      <c r="BS20" s="489"/>
      <c r="BT20" s="489"/>
      <c r="BU20" s="489"/>
      <c r="BV20" s="489"/>
      <c r="BW20" s="489"/>
      <c r="BX20" s="489"/>
      <c r="BY20" s="489"/>
      <c r="BZ20" s="489"/>
      <c r="CA20" s="489"/>
      <c r="CB20" s="489"/>
      <c r="CC20" s="489"/>
      <c r="CD20" s="489"/>
      <c r="CE20" s="489"/>
      <c r="CF20" s="489"/>
      <c r="CG20" s="489"/>
      <c r="CH20" s="489"/>
      <c r="CI20" s="489"/>
      <c r="CJ20" s="489"/>
      <c r="CK20" s="489"/>
      <c r="CL20" s="489"/>
      <c r="CM20" s="489"/>
      <c r="CN20" s="489"/>
      <c r="CO20" s="489"/>
      <c r="CP20" s="489"/>
      <c r="CQ20" s="489"/>
      <c r="CR20" s="489"/>
      <c r="CS20" s="489"/>
      <c r="CT20" s="489"/>
      <c r="CU20" s="489"/>
      <c r="CV20" s="489"/>
      <c r="CW20" s="489"/>
      <c r="CX20" s="489"/>
      <c r="CY20" s="489"/>
      <c r="CZ20" s="489"/>
      <c r="DA20" s="489"/>
      <c r="DB20" s="489"/>
      <c r="DC20" s="489"/>
      <c r="DD20" s="489"/>
      <c r="DE20" s="489"/>
      <c r="DF20" s="489"/>
      <c r="DG20" s="489"/>
      <c r="DH20" s="489"/>
      <c r="DI20" s="489"/>
      <c r="DJ20" s="489"/>
      <c r="DK20" s="489"/>
      <c r="DL20" s="489"/>
      <c r="DM20" s="489"/>
      <c r="DN20" s="489"/>
      <c r="DO20" s="489"/>
      <c r="DP20" s="489"/>
      <c r="DQ20" s="489"/>
      <c r="DR20" s="489"/>
      <c r="DS20" s="489"/>
      <c r="DT20" s="489"/>
      <c r="DU20" s="489"/>
      <c r="DV20" s="489"/>
      <c r="DW20" s="489"/>
      <c r="DX20" s="489"/>
      <c r="DY20" s="489"/>
      <c r="DZ20" s="489"/>
      <c r="EA20" s="489"/>
      <c r="EB20" s="489"/>
      <c r="EC20" s="489"/>
      <c r="ED20" s="489"/>
      <c r="EE20" s="489"/>
      <c r="EF20" s="489"/>
      <c r="EG20" s="489"/>
      <c r="EH20" s="489"/>
      <c r="EI20" s="489"/>
      <c r="EJ20" s="489"/>
      <c r="EK20" s="489"/>
      <c r="EL20" s="489"/>
      <c r="EM20" s="489"/>
      <c r="EN20" s="489"/>
      <c r="EO20" s="489"/>
      <c r="EP20" s="489"/>
      <c r="EQ20" s="489"/>
      <c r="ER20" s="489"/>
      <c r="ES20" s="489"/>
      <c r="ET20" s="489"/>
      <c r="EU20" s="489"/>
      <c r="EV20" s="489"/>
      <c r="EW20" s="489"/>
      <c r="EX20" s="489"/>
      <c r="EY20" s="489"/>
      <c r="EZ20" s="489"/>
      <c r="FA20" s="489"/>
      <c r="FB20" s="559"/>
      <c r="FC20" s="489"/>
      <c r="FD20" s="489"/>
      <c r="FE20" s="489"/>
      <c r="FF20" s="489"/>
      <c r="FG20" s="489"/>
      <c r="FH20" s="489"/>
      <c r="FI20" s="489"/>
      <c r="FJ20" s="489"/>
      <c r="FK20" s="489"/>
      <c r="FL20" s="489"/>
      <c r="FM20" s="489"/>
      <c r="FN20" s="489"/>
      <c r="FO20" s="489"/>
      <c r="FP20" s="560"/>
      <c r="FQ20" s="489"/>
      <c r="FR20" s="560"/>
      <c r="FS20" s="559"/>
      <c r="FT20" s="489"/>
      <c r="FU20" s="489"/>
      <c r="FV20" s="489"/>
      <c r="FW20" s="489"/>
      <c r="FX20" s="489"/>
      <c r="FY20" s="560"/>
    </row>
    <row r="21" spans="1:181" s="494" customFormat="1" hidden="1" x14ac:dyDescent="0.25">
      <c r="A21" s="557">
        <v>30</v>
      </c>
      <c r="B21" s="558" t="s">
        <v>524</v>
      </c>
      <c r="C21" s="490" t="s">
        <v>536</v>
      </c>
      <c r="D21" s="489" t="s">
        <v>234</v>
      </c>
      <c r="E21" s="559"/>
      <c r="F21" s="559"/>
      <c r="G21" s="490" t="s">
        <v>526</v>
      </c>
      <c r="H21" s="489" t="s">
        <v>582</v>
      </c>
      <c r="I21" s="489"/>
      <c r="J21" s="560"/>
      <c r="K21" s="559" t="s">
        <v>583</v>
      </c>
      <c r="L21" s="489" t="s">
        <v>584</v>
      </c>
      <c r="M21" s="489" t="s">
        <v>584</v>
      </c>
      <c r="N21" s="559"/>
      <c r="O21" s="560"/>
      <c r="P21" s="491" t="s">
        <v>530</v>
      </c>
      <c r="Q21" s="491" t="s">
        <v>531</v>
      </c>
      <c r="R21" s="491" t="s">
        <v>532</v>
      </c>
      <c r="S21" s="489" t="s">
        <v>533</v>
      </c>
      <c r="T21" s="489" t="s">
        <v>582</v>
      </c>
      <c r="U21" s="489" t="s">
        <v>534</v>
      </c>
      <c r="V21" s="560"/>
      <c r="W21" s="490" t="s">
        <v>535</v>
      </c>
      <c r="X21" s="489"/>
      <c r="Y21" s="489"/>
      <c r="Z21" s="560"/>
      <c r="AA21" s="561"/>
      <c r="AB21" s="562" t="s">
        <v>540</v>
      </c>
      <c r="AC21" s="563" t="s">
        <v>526</v>
      </c>
      <c r="AD21" s="564" t="s">
        <v>526</v>
      </c>
      <c r="AE21" s="563"/>
      <c r="AF21" s="563"/>
      <c r="AG21" s="563"/>
      <c r="AH21" s="562" t="s">
        <v>540</v>
      </c>
      <c r="AI21" s="563" t="s">
        <v>540</v>
      </c>
      <c r="AJ21" s="564" t="s">
        <v>526</v>
      </c>
      <c r="AK21" s="489"/>
      <c r="AL21" s="489"/>
      <c r="AM21" s="489"/>
      <c r="AN21" s="489"/>
      <c r="AO21" s="490" t="s">
        <v>526</v>
      </c>
      <c r="AP21" s="493"/>
      <c r="AQ21" s="491"/>
      <c r="AR21" s="492"/>
      <c r="AS21" s="490" t="str">
        <f t="shared" si="0"/>
        <v>no</v>
      </c>
      <c r="AT21" s="489"/>
      <c r="AU21" s="489"/>
      <c r="AV21" s="513"/>
      <c r="AW21" s="490" t="s">
        <v>526</v>
      </c>
      <c r="AX21" s="739"/>
      <c r="AY21" s="739"/>
      <c r="AZ21" s="489"/>
      <c r="BA21" s="489"/>
      <c r="BB21" s="489"/>
      <c r="BC21" s="489"/>
      <c r="BD21" s="489"/>
      <c r="BE21" s="489"/>
      <c r="BF21" s="489"/>
      <c r="BG21" s="489"/>
      <c r="BH21" s="489"/>
      <c r="BI21" s="489"/>
      <c r="BJ21" s="489"/>
      <c r="BK21" s="489"/>
      <c r="BL21" s="560"/>
      <c r="BM21" s="559"/>
      <c r="BN21" s="489"/>
      <c r="BO21" s="489"/>
      <c r="BP21" s="489"/>
      <c r="BQ21" s="489"/>
      <c r="BR21" s="489"/>
      <c r="BS21" s="489"/>
      <c r="BT21" s="489"/>
      <c r="BU21" s="489"/>
      <c r="BV21" s="489"/>
      <c r="BW21" s="489"/>
      <c r="BX21" s="489"/>
      <c r="BY21" s="489"/>
      <c r="BZ21" s="489"/>
      <c r="CA21" s="489"/>
      <c r="CB21" s="489"/>
      <c r="CC21" s="489"/>
      <c r="CD21" s="489"/>
      <c r="CE21" s="489"/>
      <c r="CF21" s="489"/>
      <c r="CG21" s="489"/>
      <c r="CH21" s="489"/>
      <c r="CI21" s="489"/>
      <c r="CJ21" s="489"/>
      <c r="CK21" s="489"/>
      <c r="CL21" s="489"/>
      <c r="CM21" s="489"/>
      <c r="CN21" s="489"/>
      <c r="CO21" s="489"/>
      <c r="CP21" s="489"/>
      <c r="CQ21" s="489"/>
      <c r="CR21" s="489"/>
      <c r="CS21" s="489"/>
      <c r="CT21" s="489"/>
      <c r="CU21" s="489"/>
      <c r="CV21" s="489"/>
      <c r="CW21" s="489"/>
      <c r="CX21" s="489"/>
      <c r="CY21" s="489"/>
      <c r="CZ21" s="489"/>
      <c r="DA21" s="489"/>
      <c r="DB21" s="489"/>
      <c r="DC21" s="489"/>
      <c r="DD21" s="489"/>
      <c r="DE21" s="489"/>
      <c r="DF21" s="489"/>
      <c r="DG21" s="489"/>
      <c r="DH21" s="489"/>
      <c r="DI21" s="489"/>
      <c r="DJ21" s="489"/>
      <c r="DK21" s="489"/>
      <c r="DL21" s="489"/>
      <c r="DM21" s="489"/>
      <c r="DN21" s="489"/>
      <c r="DO21" s="489"/>
      <c r="DP21" s="489"/>
      <c r="DQ21" s="489"/>
      <c r="DR21" s="489"/>
      <c r="DS21" s="489"/>
      <c r="DT21" s="489"/>
      <c r="DU21" s="489"/>
      <c r="DV21" s="489"/>
      <c r="DW21" s="489"/>
      <c r="DX21" s="489"/>
      <c r="DY21" s="489"/>
      <c r="DZ21" s="489"/>
      <c r="EA21" s="489"/>
      <c r="EB21" s="489"/>
      <c r="EC21" s="489"/>
      <c r="ED21" s="489"/>
      <c r="EE21" s="489"/>
      <c r="EF21" s="489"/>
      <c r="EG21" s="489"/>
      <c r="EH21" s="489"/>
      <c r="EI21" s="489"/>
      <c r="EJ21" s="489"/>
      <c r="EK21" s="489"/>
      <c r="EL21" s="489"/>
      <c r="EM21" s="489"/>
      <c r="EN21" s="489"/>
      <c r="EO21" s="489"/>
      <c r="EP21" s="489"/>
      <c r="EQ21" s="489"/>
      <c r="ER21" s="489"/>
      <c r="ES21" s="489"/>
      <c r="ET21" s="489"/>
      <c r="EU21" s="489"/>
      <c r="EV21" s="489"/>
      <c r="EW21" s="489"/>
      <c r="EX21" s="489"/>
      <c r="EY21" s="489"/>
      <c r="EZ21" s="489"/>
      <c r="FA21" s="489"/>
      <c r="FB21" s="559"/>
      <c r="FC21" s="489"/>
      <c r="FD21" s="489"/>
      <c r="FE21" s="489"/>
      <c r="FF21" s="489"/>
      <c r="FG21" s="489"/>
      <c r="FH21" s="489"/>
      <c r="FI21" s="489"/>
      <c r="FJ21" s="489"/>
      <c r="FK21" s="489"/>
      <c r="FL21" s="489"/>
      <c r="FM21" s="489"/>
      <c r="FN21" s="489"/>
      <c r="FO21" s="489"/>
      <c r="FP21" s="560"/>
      <c r="FQ21" s="489"/>
      <c r="FR21" s="560"/>
      <c r="FS21" s="559"/>
      <c r="FT21" s="489"/>
      <c r="FU21" s="489"/>
      <c r="FV21" s="489"/>
      <c r="FW21" s="489"/>
      <c r="FX21" s="489"/>
      <c r="FY21" s="560"/>
    </row>
    <row r="22" spans="1:181" s="494" customFormat="1" hidden="1" x14ac:dyDescent="0.25">
      <c r="A22" s="557">
        <v>32</v>
      </c>
      <c r="B22" s="558" t="s">
        <v>524</v>
      </c>
      <c r="C22" s="490" t="s">
        <v>141</v>
      </c>
      <c r="D22" s="489" t="s">
        <v>142</v>
      </c>
      <c r="E22" s="559"/>
      <c r="F22" s="559"/>
      <c r="G22" s="490" t="s">
        <v>526</v>
      </c>
      <c r="H22" s="489" t="s">
        <v>585</v>
      </c>
      <c r="I22" s="489"/>
      <c r="J22" s="560"/>
      <c r="K22" s="559" t="s">
        <v>586</v>
      </c>
      <c r="L22" s="489" t="s">
        <v>587</v>
      </c>
      <c r="M22" s="489" t="s">
        <v>587</v>
      </c>
      <c r="N22" s="559"/>
      <c r="O22" s="560"/>
      <c r="P22" s="491" t="s">
        <v>530</v>
      </c>
      <c r="Q22" s="491" t="s">
        <v>531</v>
      </c>
      <c r="R22" s="491" t="s">
        <v>532</v>
      </c>
      <c r="S22" s="489" t="s">
        <v>533</v>
      </c>
      <c r="T22" s="489" t="s">
        <v>585</v>
      </c>
      <c r="U22" s="489" t="s">
        <v>534</v>
      </c>
      <c r="V22" s="560"/>
      <c r="W22" s="490" t="s">
        <v>535</v>
      </c>
      <c r="X22" s="489"/>
      <c r="Y22" s="489"/>
      <c r="Z22" s="560"/>
      <c r="AA22" s="561"/>
      <c r="AB22" s="562" t="s">
        <v>540</v>
      </c>
      <c r="AC22" s="563" t="s">
        <v>526</v>
      </c>
      <c r="AD22" s="564" t="s">
        <v>526</v>
      </c>
      <c r="AE22" s="563"/>
      <c r="AF22" s="563"/>
      <c r="AG22" s="563"/>
      <c r="AH22" s="562" t="s">
        <v>540</v>
      </c>
      <c r="AI22" s="563" t="s">
        <v>540</v>
      </c>
      <c r="AJ22" s="564" t="s">
        <v>526</v>
      </c>
      <c r="AK22" s="489"/>
      <c r="AL22" s="489"/>
      <c r="AM22" s="489"/>
      <c r="AN22" s="489"/>
      <c r="AO22" s="490" t="s">
        <v>526</v>
      </c>
      <c r="AP22" s="493"/>
      <c r="AQ22" s="491" t="s">
        <v>566</v>
      </c>
      <c r="AR22" s="492"/>
      <c r="AS22" s="490" t="str">
        <f t="shared" si="0"/>
        <v>no</v>
      </c>
      <c r="AT22" s="489"/>
      <c r="AU22" s="489"/>
      <c r="AV22" s="513"/>
      <c r="AW22" s="490" t="s">
        <v>526</v>
      </c>
      <c r="AX22" s="739"/>
      <c r="AY22" s="739"/>
      <c r="AZ22" s="489"/>
      <c r="BA22" s="489"/>
      <c r="BB22" s="489"/>
      <c r="BC22" s="489"/>
      <c r="BD22" s="489"/>
      <c r="BE22" s="489"/>
      <c r="BF22" s="489"/>
      <c r="BG22" s="489"/>
      <c r="BH22" s="489"/>
      <c r="BI22" s="489"/>
      <c r="BJ22" s="489"/>
      <c r="BK22" s="489"/>
      <c r="BL22" s="560"/>
      <c r="BM22" s="559"/>
      <c r="BN22" s="489"/>
      <c r="BO22" s="489"/>
      <c r="BP22" s="489"/>
      <c r="BQ22" s="489"/>
      <c r="BR22" s="489"/>
      <c r="BS22" s="489"/>
      <c r="BT22" s="489"/>
      <c r="BU22" s="489"/>
      <c r="BV22" s="489"/>
      <c r="BW22" s="489"/>
      <c r="BX22" s="489"/>
      <c r="BY22" s="489"/>
      <c r="BZ22" s="489"/>
      <c r="CA22" s="489"/>
      <c r="CB22" s="489"/>
      <c r="CC22" s="489"/>
      <c r="CD22" s="489"/>
      <c r="CE22" s="489"/>
      <c r="CF22" s="489"/>
      <c r="CG22" s="489"/>
      <c r="CH22" s="489"/>
      <c r="CI22" s="489"/>
      <c r="CJ22" s="489"/>
      <c r="CK22" s="489"/>
      <c r="CL22" s="489"/>
      <c r="CM22" s="489"/>
      <c r="CN22" s="489"/>
      <c r="CO22" s="489"/>
      <c r="CP22" s="489"/>
      <c r="CQ22" s="489"/>
      <c r="CR22" s="489"/>
      <c r="CS22" s="489"/>
      <c r="CT22" s="489"/>
      <c r="CU22" s="489"/>
      <c r="CV22" s="489"/>
      <c r="CW22" s="489"/>
      <c r="CX22" s="489"/>
      <c r="CY22" s="489"/>
      <c r="CZ22" s="489"/>
      <c r="DA22" s="489"/>
      <c r="DB22" s="489"/>
      <c r="DC22" s="489"/>
      <c r="DD22" s="489"/>
      <c r="DE22" s="489"/>
      <c r="DF22" s="489"/>
      <c r="DG22" s="489"/>
      <c r="DH22" s="489"/>
      <c r="DI22" s="489"/>
      <c r="DJ22" s="489"/>
      <c r="DK22" s="489"/>
      <c r="DL22" s="489"/>
      <c r="DM22" s="489"/>
      <c r="DN22" s="489"/>
      <c r="DO22" s="489"/>
      <c r="DP22" s="489"/>
      <c r="DQ22" s="489"/>
      <c r="DR22" s="489"/>
      <c r="DS22" s="489"/>
      <c r="DT22" s="489"/>
      <c r="DU22" s="489"/>
      <c r="DV22" s="489"/>
      <c r="DW22" s="489"/>
      <c r="DX22" s="489"/>
      <c r="DY22" s="489"/>
      <c r="DZ22" s="489"/>
      <c r="EA22" s="489"/>
      <c r="EB22" s="489"/>
      <c r="EC22" s="489"/>
      <c r="ED22" s="489"/>
      <c r="EE22" s="489"/>
      <c r="EF22" s="489"/>
      <c r="EG22" s="489"/>
      <c r="EH22" s="489"/>
      <c r="EI22" s="489"/>
      <c r="EJ22" s="489"/>
      <c r="EK22" s="489"/>
      <c r="EL22" s="489"/>
      <c r="EM22" s="489"/>
      <c r="EN22" s="489"/>
      <c r="EO22" s="489"/>
      <c r="EP22" s="489"/>
      <c r="EQ22" s="489"/>
      <c r="ER22" s="489"/>
      <c r="ES22" s="489"/>
      <c r="ET22" s="489"/>
      <c r="EU22" s="489"/>
      <c r="EV22" s="489"/>
      <c r="EW22" s="489"/>
      <c r="EX22" s="489"/>
      <c r="EY22" s="489"/>
      <c r="EZ22" s="489"/>
      <c r="FA22" s="489"/>
      <c r="FB22" s="559"/>
      <c r="FC22" s="489"/>
      <c r="FD22" s="489"/>
      <c r="FE22" s="489"/>
      <c r="FF22" s="489"/>
      <c r="FG22" s="489"/>
      <c r="FH22" s="489"/>
      <c r="FI22" s="489"/>
      <c r="FJ22" s="489"/>
      <c r="FK22" s="489"/>
      <c r="FL22" s="489"/>
      <c r="FM22" s="489"/>
      <c r="FN22" s="489"/>
      <c r="FO22" s="489"/>
      <c r="FP22" s="560"/>
      <c r="FQ22" s="489"/>
      <c r="FR22" s="560"/>
      <c r="FS22" s="559"/>
      <c r="FT22" s="489"/>
      <c r="FU22" s="489"/>
      <c r="FV22" s="489"/>
      <c r="FW22" s="489"/>
      <c r="FX22" s="489"/>
      <c r="FY22" s="560"/>
    </row>
    <row r="23" spans="1:181" s="494" customFormat="1" hidden="1" x14ac:dyDescent="0.25">
      <c r="A23" s="557">
        <v>34</v>
      </c>
      <c r="B23" s="558" t="s">
        <v>524</v>
      </c>
      <c r="C23" s="490" t="s">
        <v>567</v>
      </c>
      <c r="D23" s="489" t="s">
        <v>43</v>
      </c>
      <c r="E23" s="559"/>
      <c r="F23" s="559"/>
      <c r="G23" s="490" t="s">
        <v>526</v>
      </c>
      <c r="H23" s="489" t="s">
        <v>588</v>
      </c>
      <c r="I23" s="489"/>
      <c r="J23" s="560"/>
      <c r="K23" s="559" t="s">
        <v>589</v>
      </c>
      <c r="L23" s="489" t="s">
        <v>590</v>
      </c>
      <c r="M23" s="489" t="s">
        <v>590</v>
      </c>
      <c r="N23" s="559"/>
      <c r="O23" s="560"/>
      <c r="P23" s="491" t="s">
        <v>530</v>
      </c>
      <c r="Q23" s="491" t="s">
        <v>531</v>
      </c>
      <c r="R23" s="491" t="s">
        <v>532</v>
      </c>
      <c r="S23" s="489" t="s">
        <v>533</v>
      </c>
      <c r="T23" s="489" t="s">
        <v>588</v>
      </c>
      <c r="U23" s="489" t="s">
        <v>534</v>
      </c>
      <c r="V23" s="560"/>
      <c r="W23" s="490" t="s">
        <v>535</v>
      </c>
      <c r="X23" s="489"/>
      <c r="Y23" s="489"/>
      <c r="Z23" s="560"/>
      <c r="AA23" s="561"/>
      <c r="AB23" s="562" t="s">
        <v>526</v>
      </c>
      <c r="AC23" s="563" t="s">
        <v>526</v>
      </c>
      <c r="AD23" s="564" t="s">
        <v>526</v>
      </c>
      <c r="AE23" s="563"/>
      <c r="AF23" s="563"/>
      <c r="AG23" s="563"/>
      <c r="AH23" s="562" t="s">
        <v>526</v>
      </c>
      <c r="AI23" s="563" t="s">
        <v>526</v>
      </c>
      <c r="AJ23" s="564" t="s">
        <v>526</v>
      </c>
      <c r="AK23" s="489"/>
      <c r="AL23" s="489"/>
      <c r="AM23" s="489"/>
      <c r="AN23" s="489"/>
      <c r="AO23" s="490" t="s">
        <v>526</v>
      </c>
      <c r="AP23" s="493"/>
      <c r="AQ23" s="491"/>
      <c r="AR23" s="492"/>
      <c r="AS23" s="490" t="str">
        <f t="shared" si="0"/>
        <v>no</v>
      </c>
      <c r="AT23" s="489"/>
      <c r="AU23" s="489"/>
      <c r="AV23" s="513"/>
      <c r="AW23" s="490" t="s">
        <v>526</v>
      </c>
      <c r="AX23" s="739"/>
      <c r="AY23" s="739"/>
      <c r="AZ23" s="489"/>
      <c r="BA23" s="489"/>
      <c r="BB23" s="489"/>
      <c r="BC23" s="489"/>
      <c r="BD23" s="489"/>
      <c r="BE23" s="489"/>
      <c r="BF23" s="489"/>
      <c r="BG23" s="489"/>
      <c r="BH23" s="489"/>
      <c r="BI23" s="489"/>
      <c r="BJ23" s="489"/>
      <c r="BK23" s="489"/>
      <c r="BL23" s="560"/>
      <c r="BM23" s="559"/>
      <c r="BN23" s="489"/>
      <c r="BO23" s="489"/>
      <c r="BP23" s="489"/>
      <c r="BQ23" s="489"/>
      <c r="BR23" s="489"/>
      <c r="BS23" s="489"/>
      <c r="BT23" s="489"/>
      <c r="BU23" s="489"/>
      <c r="BV23" s="489"/>
      <c r="BW23" s="489"/>
      <c r="BX23" s="489"/>
      <c r="BY23" s="489"/>
      <c r="BZ23" s="489"/>
      <c r="CA23" s="489"/>
      <c r="CB23" s="489"/>
      <c r="CC23" s="489"/>
      <c r="CD23" s="489"/>
      <c r="CE23" s="489"/>
      <c r="CF23" s="489"/>
      <c r="CG23" s="489"/>
      <c r="CH23" s="489"/>
      <c r="CI23" s="489"/>
      <c r="CJ23" s="489"/>
      <c r="CK23" s="489"/>
      <c r="CL23" s="489"/>
      <c r="CM23" s="489"/>
      <c r="CN23" s="489"/>
      <c r="CO23" s="489"/>
      <c r="CP23" s="489"/>
      <c r="CQ23" s="489"/>
      <c r="CR23" s="489"/>
      <c r="CS23" s="489"/>
      <c r="CT23" s="489"/>
      <c r="CU23" s="489"/>
      <c r="CV23" s="489"/>
      <c r="CW23" s="489"/>
      <c r="CX23" s="489"/>
      <c r="CY23" s="489"/>
      <c r="CZ23" s="489"/>
      <c r="DA23" s="489"/>
      <c r="DB23" s="489"/>
      <c r="DC23" s="489"/>
      <c r="DD23" s="489"/>
      <c r="DE23" s="489"/>
      <c r="DF23" s="489"/>
      <c r="DG23" s="489"/>
      <c r="DH23" s="489"/>
      <c r="DI23" s="489"/>
      <c r="DJ23" s="489"/>
      <c r="DK23" s="489"/>
      <c r="DL23" s="489"/>
      <c r="DM23" s="489"/>
      <c r="DN23" s="489"/>
      <c r="DO23" s="489"/>
      <c r="DP23" s="489"/>
      <c r="DQ23" s="489"/>
      <c r="DR23" s="489"/>
      <c r="DS23" s="489"/>
      <c r="DT23" s="489"/>
      <c r="DU23" s="489"/>
      <c r="DV23" s="489"/>
      <c r="DW23" s="489"/>
      <c r="DX23" s="489"/>
      <c r="DY23" s="489"/>
      <c r="DZ23" s="489"/>
      <c r="EA23" s="489"/>
      <c r="EB23" s="489"/>
      <c r="EC23" s="489"/>
      <c r="ED23" s="489"/>
      <c r="EE23" s="489"/>
      <c r="EF23" s="489"/>
      <c r="EG23" s="489"/>
      <c r="EH23" s="489"/>
      <c r="EI23" s="489"/>
      <c r="EJ23" s="489"/>
      <c r="EK23" s="489"/>
      <c r="EL23" s="489"/>
      <c r="EM23" s="489"/>
      <c r="EN23" s="489"/>
      <c r="EO23" s="489"/>
      <c r="EP23" s="489"/>
      <c r="EQ23" s="489"/>
      <c r="ER23" s="489"/>
      <c r="ES23" s="489"/>
      <c r="ET23" s="489"/>
      <c r="EU23" s="489"/>
      <c r="EV23" s="489"/>
      <c r="EW23" s="489"/>
      <c r="EX23" s="489"/>
      <c r="EY23" s="489"/>
      <c r="EZ23" s="489"/>
      <c r="FA23" s="489"/>
      <c r="FB23" s="559"/>
      <c r="FC23" s="489"/>
      <c r="FD23" s="489"/>
      <c r="FE23" s="489"/>
      <c r="FF23" s="489"/>
      <c r="FG23" s="489"/>
      <c r="FH23" s="489"/>
      <c r="FI23" s="489"/>
      <c r="FJ23" s="489"/>
      <c r="FK23" s="489"/>
      <c r="FL23" s="489"/>
      <c r="FM23" s="489"/>
      <c r="FN23" s="489"/>
      <c r="FO23" s="489"/>
      <c r="FP23" s="560"/>
      <c r="FQ23" s="489"/>
      <c r="FR23" s="560"/>
      <c r="FS23" s="559"/>
      <c r="FT23" s="489"/>
      <c r="FU23" s="489"/>
      <c r="FV23" s="489"/>
      <c r="FW23" s="489"/>
      <c r="FX23" s="489"/>
      <c r="FY23" s="560"/>
    </row>
    <row r="24" spans="1:181" s="494" customFormat="1" hidden="1" x14ac:dyDescent="0.25">
      <c r="A24" s="557">
        <v>36</v>
      </c>
      <c r="B24" s="558" t="s">
        <v>524</v>
      </c>
      <c r="C24" s="490" t="s">
        <v>536</v>
      </c>
      <c r="D24" s="489" t="s">
        <v>23</v>
      </c>
      <c r="E24" s="559"/>
      <c r="F24" s="559"/>
      <c r="G24" s="490" t="s">
        <v>526</v>
      </c>
      <c r="H24" s="489" t="s">
        <v>591</v>
      </c>
      <c r="I24" s="489"/>
      <c r="J24" s="560"/>
      <c r="K24" s="559" t="s">
        <v>592</v>
      </c>
      <c r="L24" s="489" t="s">
        <v>593</v>
      </c>
      <c r="M24" s="489" t="s">
        <v>593</v>
      </c>
      <c r="N24" s="559"/>
      <c r="O24" s="560"/>
      <c r="P24" s="491" t="s">
        <v>530</v>
      </c>
      <c r="Q24" s="491" t="s">
        <v>531</v>
      </c>
      <c r="R24" s="491" t="s">
        <v>532</v>
      </c>
      <c r="S24" s="489" t="s">
        <v>533</v>
      </c>
      <c r="T24" s="489" t="s">
        <v>591</v>
      </c>
      <c r="U24" s="489" t="s">
        <v>571</v>
      </c>
      <c r="V24" s="560"/>
      <c r="W24" s="490" t="s">
        <v>572</v>
      </c>
      <c r="X24" s="489"/>
      <c r="Y24" s="489"/>
      <c r="Z24" s="560"/>
      <c r="AA24" s="561">
        <v>38564</v>
      </c>
      <c r="AB24" s="562" t="s">
        <v>526</v>
      </c>
      <c r="AC24" s="563" t="s">
        <v>526</v>
      </c>
      <c r="AD24" s="564" t="s">
        <v>526</v>
      </c>
      <c r="AE24" s="563"/>
      <c r="AF24" s="563"/>
      <c r="AG24" s="563"/>
      <c r="AH24" s="562" t="s">
        <v>526</v>
      </c>
      <c r="AI24" s="563" t="s">
        <v>526</v>
      </c>
      <c r="AJ24" s="564" t="s">
        <v>526</v>
      </c>
      <c r="AK24" s="489"/>
      <c r="AL24" s="489"/>
      <c r="AM24" s="489"/>
      <c r="AN24" s="489"/>
      <c r="AO24" s="490" t="s">
        <v>526</v>
      </c>
      <c r="AP24" s="493"/>
      <c r="AQ24" s="491"/>
      <c r="AR24" s="492"/>
      <c r="AS24" s="490" t="str">
        <f t="shared" si="0"/>
        <v>no</v>
      </c>
      <c r="AT24" s="489"/>
      <c r="AU24" s="489"/>
      <c r="AV24" s="513"/>
      <c r="AW24" s="490" t="s">
        <v>526</v>
      </c>
      <c r="AX24" s="739"/>
      <c r="AY24" s="739"/>
      <c r="AZ24" s="489"/>
      <c r="BA24" s="489"/>
      <c r="BB24" s="489"/>
      <c r="BC24" s="489"/>
      <c r="BD24" s="489"/>
      <c r="BE24" s="489"/>
      <c r="BF24" s="489"/>
      <c r="BG24" s="489"/>
      <c r="BH24" s="489"/>
      <c r="BI24" s="489"/>
      <c r="BJ24" s="489"/>
      <c r="BK24" s="489"/>
      <c r="BL24" s="560"/>
      <c r="BM24" s="559"/>
      <c r="BN24" s="489"/>
      <c r="BO24" s="489"/>
      <c r="BP24" s="489"/>
      <c r="BQ24" s="489"/>
      <c r="BR24" s="489"/>
      <c r="BS24" s="489"/>
      <c r="BT24" s="489"/>
      <c r="BU24" s="489"/>
      <c r="BV24" s="489"/>
      <c r="BW24" s="489"/>
      <c r="BX24" s="489"/>
      <c r="BY24" s="489"/>
      <c r="BZ24" s="489"/>
      <c r="CA24" s="489"/>
      <c r="CB24" s="489"/>
      <c r="CC24" s="489"/>
      <c r="CD24" s="489"/>
      <c r="CE24" s="489"/>
      <c r="CF24" s="489"/>
      <c r="CG24" s="489"/>
      <c r="CH24" s="489"/>
      <c r="CI24" s="489"/>
      <c r="CJ24" s="489"/>
      <c r="CK24" s="489"/>
      <c r="CL24" s="489"/>
      <c r="CM24" s="489"/>
      <c r="CN24" s="489"/>
      <c r="CO24" s="489"/>
      <c r="CP24" s="489"/>
      <c r="CQ24" s="489"/>
      <c r="CR24" s="489"/>
      <c r="CS24" s="489"/>
      <c r="CT24" s="489"/>
      <c r="CU24" s="489"/>
      <c r="CV24" s="489"/>
      <c r="CW24" s="489"/>
      <c r="CX24" s="489"/>
      <c r="CY24" s="489"/>
      <c r="CZ24" s="489"/>
      <c r="DA24" s="489"/>
      <c r="DB24" s="489"/>
      <c r="DC24" s="489"/>
      <c r="DD24" s="489"/>
      <c r="DE24" s="489"/>
      <c r="DF24" s="489"/>
      <c r="DG24" s="489"/>
      <c r="DH24" s="489"/>
      <c r="DI24" s="489"/>
      <c r="DJ24" s="489"/>
      <c r="DK24" s="489"/>
      <c r="DL24" s="489"/>
      <c r="DM24" s="489"/>
      <c r="DN24" s="489"/>
      <c r="DO24" s="489"/>
      <c r="DP24" s="489"/>
      <c r="DQ24" s="489"/>
      <c r="DR24" s="489"/>
      <c r="DS24" s="489"/>
      <c r="DT24" s="489"/>
      <c r="DU24" s="489"/>
      <c r="DV24" s="489"/>
      <c r="DW24" s="489"/>
      <c r="DX24" s="489"/>
      <c r="DY24" s="489"/>
      <c r="DZ24" s="489"/>
      <c r="EA24" s="489"/>
      <c r="EB24" s="489"/>
      <c r="EC24" s="489"/>
      <c r="ED24" s="489"/>
      <c r="EE24" s="489"/>
      <c r="EF24" s="489"/>
      <c r="EG24" s="489"/>
      <c r="EH24" s="489"/>
      <c r="EI24" s="489"/>
      <c r="EJ24" s="489"/>
      <c r="EK24" s="489"/>
      <c r="EL24" s="489"/>
      <c r="EM24" s="489"/>
      <c r="EN24" s="489"/>
      <c r="EO24" s="489"/>
      <c r="EP24" s="489"/>
      <c r="EQ24" s="489"/>
      <c r="ER24" s="489"/>
      <c r="ES24" s="489"/>
      <c r="ET24" s="489"/>
      <c r="EU24" s="489"/>
      <c r="EV24" s="489"/>
      <c r="EW24" s="489"/>
      <c r="EX24" s="489"/>
      <c r="EY24" s="489"/>
      <c r="EZ24" s="489"/>
      <c r="FA24" s="489"/>
      <c r="FB24" s="559"/>
      <c r="FC24" s="489"/>
      <c r="FD24" s="489"/>
      <c r="FE24" s="489"/>
      <c r="FF24" s="489"/>
      <c r="FG24" s="489"/>
      <c r="FH24" s="489"/>
      <c r="FI24" s="489"/>
      <c r="FJ24" s="489"/>
      <c r="FK24" s="489"/>
      <c r="FL24" s="489"/>
      <c r="FM24" s="489"/>
      <c r="FN24" s="489"/>
      <c r="FO24" s="489"/>
      <c r="FP24" s="560"/>
      <c r="FQ24" s="489"/>
      <c r="FR24" s="560"/>
      <c r="FS24" s="559"/>
      <c r="FT24" s="489"/>
      <c r="FU24" s="489"/>
      <c r="FV24" s="489"/>
      <c r="FW24" s="489"/>
      <c r="FX24" s="489"/>
      <c r="FY24" s="560"/>
    </row>
    <row r="25" spans="1:181" s="494" customFormat="1" hidden="1" x14ac:dyDescent="0.25">
      <c r="A25" s="557">
        <v>38</v>
      </c>
      <c r="B25" s="558" t="s">
        <v>524</v>
      </c>
      <c r="C25" s="490" t="s">
        <v>536</v>
      </c>
      <c r="D25" s="489" t="s">
        <v>23</v>
      </c>
      <c r="E25" s="559"/>
      <c r="F25" s="559"/>
      <c r="G25" s="490" t="s">
        <v>526</v>
      </c>
      <c r="H25" s="489" t="s">
        <v>594</v>
      </c>
      <c r="I25" s="489"/>
      <c r="J25" s="560"/>
      <c r="K25" s="559" t="s">
        <v>595</v>
      </c>
      <c r="L25" s="489" t="s">
        <v>596</v>
      </c>
      <c r="M25" s="489" t="s">
        <v>596</v>
      </c>
      <c r="N25" s="559"/>
      <c r="O25" s="560"/>
      <c r="P25" s="491" t="s">
        <v>530</v>
      </c>
      <c r="Q25" s="491" t="s">
        <v>531</v>
      </c>
      <c r="R25" s="491" t="s">
        <v>532</v>
      </c>
      <c r="S25" s="489" t="s">
        <v>533</v>
      </c>
      <c r="T25" s="489" t="s">
        <v>594</v>
      </c>
      <c r="U25" s="489" t="s">
        <v>534</v>
      </c>
      <c r="V25" s="560"/>
      <c r="W25" s="490" t="s">
        <v>535</v>
      </c>
      <c r="X25" s="489"/>
      <c r="Y25" s="489"/>
      <c r="Z25" s="560"/>
      <c r="AA25" s="561"/>
      <c r="AB25" s="562" t="s">
        <v>540</v>
      </c>
      <c r="AC25" s="563" t="s">
        <v>526</v>
      </c>
      <c r="AD25" s="564" t="s">
        <v>526</v>
      </c>
      <c r="AE25" s="563"/>
      <c r="AF25" s="563"/>
      <c r="AG25" s="563"/>
      <c r="AH25" s="562" t="s">
        <v>540</v>
      </c>
      <c r="AI25" s="563" t="s">
        <v>526</v>
      </c>
      <c r="AJ25" s="564" t="s">
        <v>526</v>
      </c>
      <c r="AK25" s="489"/>
      <c r="AL25" s="489"/>
      <c r="AM25" s="489"/>
      <c r="AN25" s="489"/>
      <c r="AO25" s="490" t="s">
        <v>526</v>
      </c>
      <c r="AP25" s="493"/>
      <c r="AQ25" s="491"/>
      <c r="AR25" s="492"/>
      <c r="AS25" s="490" t="str">
        <f t="shared" si="0"/>
        <v>no</v>
      </c>
      <c r="AT25" s="489"/>
      <c r="AU25" s="489"/>
      <c r="AV25" s="513"/>
      <c r="AW25" s="490" t="s">
        <v>526</v>
      </c>
      <c r="AX25" s="739"/>
      <c r="AY25" s="739"/>
      <c r="AZ25" s="489"/>
      <c r="BA25" s="489"/>
      <c r="BB25" s="489"/>
      <c r="BC25" s="489"/>
      <c r="BD25" s="489"/>
      <c r="BE25" s="489"/>
      <c r="BF25" s="489"/>
      <c r="BG25" s="489"/>
      <c r="BH25" s="489"/>
      <c r="BI25" s="489"/>
      <c r="BJ25" s="489"/>
      <c r="BK25" s="489"/>
      <c r="BL25" s="560"/>
      <c r="BM25" s="559"/>
      <c r="BN25" s="489"/>
      <c r="BO25" s="489"/>
      <c r="BP25" s="489"/>
      <c r="BQ25" s="489"/>
      <c r="BR25" s="489"/>
      <c r="BS25" s="489"/>
      <c r="BT25" s="489"/>
      <c r="BU25" s="489"/>
      <c r="BV25" s="489"/>
      <c r="BW25" s="489"/>
      <c r="BX25" s="489"/>
      <c r="BY25" s="489"/>
      <c r="BZ25" s="489"/>
      <c r="CA25" s="489"/>
      <c r="CB25" s="489"/>
      <c r="CC25" s="489"/>
      <c r="CD25" s="489"/>
      <c r="CE25" s="489"/>
      <c r="CF25" s="489"/>
      <c r="CG25" s="489"/>
      <c r="CH25" s="489"/>
      <c r="CI25" s="489"/>
      <c r="CJ25" s="489"/>
      <c r="CK25" s="489"/>
      <c r="CL25" s="489"/>
      <c r="CM25" s="489"/>
      <c r="CN25" s="489"/>
      <c r="CO25" s="489"/>
      <c r="CP25" s="489"/>
      <c r="CQ25" s="489"/>
      <c r="CR25" s="489"/>
      <c r="CS25" s="489"/>
      <c r="CT25" s="489"/>
      <c r="CU25" s="489"/>
      <c r="CV25" s="489"/>
      <c r="CW25" s="489"/>
      <c r="CX25" s="489"/>
      <c r="CY25" s="489"/>
      <c r="CZ25" s="489"/>
      <c r="DA25" s="489"/>
      <c r="DB25" s="489"/>
      <c r="DC25" s="489"/>
      <c r="DD25" s="489"/>
      <c r="DE25" s="489"/>
      <c r="DF25" s="489"/>
      <c r="DG25" s="489"/>
      <c r="DH25" s="489"/>
      <c r="DI25" s="489"/>
      <c r="DJ25" s="489"/>
      <c r="DK25" s="489"/>
      <c r="DL25" s="489"/>
      <c r="DM25" s="489"/>
      <c r="DN25" s="489"/>
      <c r="DO25" s="489"/>
      <c r="DP25" s="489"/>
      <c r="DQ25" s="489"/>
      <c r="DR25" s="489"/>
      <c r="DS25" s="489"/>
      <c r="DT25" s="489"/>
      <c r="DU25" s="489"/>
      <c r="DV25" s="489"/>
      <c r="DW25" s="489"/>
      <c r="DX25" s="489"/>
      <c r="DY25" s="489"/>
      <c r="DZ25" s="489"/>
      <c r="EA25" s="489"/>
      <c r="EB25" s="489"/>
      <c r="EC25" s="489"/>
      <c r="ED25" s="489"/>
      <c r="EE25" s="489"/>
      <c r="EF25" s="489"/>
      <c r="EG25" s="489"/>
      <c r="EH25" s="489"/>
      <c r="EI25" s="489"/>
      <c r="EJ25" s="489"/>
      <c r="EK25" s="489"/>
      <c r="EL25" s="489"/>
      <c r="EM25" s="489"/>
      <c r="EN25" s="489"/>
      <c r="EO25" s="489"/>
      <c r="EP25" s="489"/>
      <c r="EQ25" s="489"/>
      <c r="ER25" s="489"/>
      <c r="ES25" s="489"/>
      <c r="ET25" s="489"/>
      <c r="EU25" s="489"/>
      <c r="EV25" s="489"/>
      <c r="EW25" s="489"/>
      <c r="EX25" s="489"/>
      <c r="EY25" s="489"/>
      <c r="EZ25" s="489"/>
      <c r="FA25" s="489"/>
      <c r="FB25" s="559"/>
      <c r="FC25" s="489"/>
      <c r="FD25" s="489"/>
      <c r="FE25" s="489"/>
      <c r="FF25" s="489"/>
      <c r="FG25" s="489"/>
      <c r="FH25" s="489"/>
      <c r="FI25" s="489"/>
      <c r="FJ25" s="489"/>
      <c r="FK25" s="489"/>
      <c r="FL25" s="489"/>
      <c r="FM25" s="489"/>
      <c r="FN25" s="489"/>
      <c r="FO25" s="489"/>
      <c r="FP25" s="560"/>
      <c r="FQ25" s="489"/>
      <c r="FR25" s="560"/>
      <c r="FS25" s="559"/>
      <c r="FT25" s="489"/>
      <c r="FU25" s="489"/>
      <c r="FV25" s="489"/>
      <c r="FW25" s="489"/>
      <c r="FX25" s="489"/>
      <c r="FY25" s="560"/>
    </row>
    <row r="26" spans="1:181" s="494" customFormat="1" hidden="1" x14ac:dyDescent="0.25">
      <c r="A26" s="557">
        <v>40</v>
      </c>
      <c r="B26" s="558" t="s">
        <v>524</v>
      </c>
      <c r="C26" s="490" t="s">
        <v>525</v>
      </c>
      <c r="D26" s="489" t="s">
        <v>142</v>
      </c>
      <c r="E26" s="559"/>
      <c r="F26" s="559"/>
      <c r="G26" s="490" t="s">
        <v>526</v>
      </c>
      <c r="H26" s="489" t="s">
        <v>597</v>
      </c>
      <c r="I26" s="489"/>
      <c r="J26" s="560"/>
      <c r="K26" s="559" t="s">
        <v>598</v>
      </c>
      <c r="L26" s="489" t="s">
        <v>599</v>
      </c>
      <c r="M26" s="489" t="s">
        <v>599</v>
      </c>
      <c r="N26" s="559"/>
      <c r="O26" s="560"/>
      <c r="P26" s="491" t="s">
        <v>530</v>
      </c>
      <c r="Q26" s="491" t="s">
        <v>531</v>
      </c>
      <c r="R26" s="491" t="s">
        <v>532</v>
      </c>
      <c r="S26" s="489" t="s">
        <v>533</v>
      </c>
      <c r="T26" s="489" t="s">
        <v>597</v>
      </c>
      <c r="U26" s="489" t="s">
        <v>534</v>
      </c>
      <c r="V26" s="560"/>
      <c r="W26" s="490" t="s">
        <v>535</v>
      </c>
      <c r="X26" s="489"/>
      <c r="Y26" s="489"/>
      <c r="Z26" s="560"/>
      <c r="AA26" s="561"/>
      <c r="AB26" s="562" t="s">
        <v>526</v>
      </c>
      <c r="AC26" s="563" t="s">
        <v>526</v>
      </c>
      <c r="AD26" s="564" t="s">
        <v>526</v>
      </c>
      <c r="AE26" s="563"/>
      <c r="AF26" s="563"/>
      <c r="AG26" s="563"/>
      <c r="AH26" s="562" t="s">
        <v>526</v>
      </c>
      <c r="AI26" s="563" t="s">
        <v>526</v>
      </c>
      <c r="AJ26" s="564" t="s">
        <v>540</v>
      </c>
      <c r="AK26" s="489"/>
      <c r="AL26" s="489"/>
      <c r="AM26" s="489"/>
      <c r="AN26" s="489"/>
      <c r="AO26" s="490" t="s">
        <v>526</v>
      </c>
      <c r="AP26" s="493"/>
      <c r="AQ26" s="491"/>
      <c r="AR26" s="492"/>
      <c r="AS26" s="490" t="str">
        <f t="shared" si="0"/>
        <v>no</v>
      </c>
      <c r="AT26" s="489"/>
      <c r="AU26" s="489"/>
      <c r="AV26" s="513"/>
      <c r="AW26" s="490" t="s">
        <v>526</v>
      </c>
      <c r="AX26" s="739"/>
      <c r="AY26" s="739"/>
      <c r="AZ26" s="489"/>
      <c r="BA26" s="489"/>
      <c r="BB26" s="489"/>
      <c r="BC26" s="489"/>
      <c r="BD26" s="489"/>
      <c r="BE26" s="489"/>
      <c r="BF26" s="489"/>
      <c r="BG26" s="489"/>
      <c r="BH26" s="489"/>
      <c r="BI26" s="489"/>
      <c r="BJ26" s="489"/>
      <c r="BK26" s="489"/>
      <c r="BL26" s="560"/>
      <c r="BM26" s="559"/>
      <c r="BN26" s="489"/>
      <c r="BO26" s="489"/>
      <c r="BP26" s="489"/>
      <c r="BQ26" s="489"/>
      <c r="BR26" s="489"/>
      <c r="BS26" s="489"/>
      <c r="BT26" s="489"/>
      <c r="BU26" s="489"/>
      <c r="BV26" s="489"/>
      <c r="BW26" s="489"/>
      <c r="BX26" s="489"/>
      <c r="BY26" s="489"/>
      <c r="BZ26" s="489"/>
      <c r="CA26" s="489"/>
      <c r="CB26" s="489"/>
      <c r="CC26" s="489"/>
      <c r="CD26" s="489"/>
      <c r="CE26" s="489"/>
      <c r="CF26" s="489"/>
      <c r="CG26" s="489"/>
      <c r="CH26" s="489"/>
      <c r="CI26" s="489"/>
      <c r="CJ26" s="489"/>
      <c r="CK26" s="489"/>
      <c r="CL26" s="489"/>
      <c r="CM26" s="489"/>
      <c r="CN26" s="489"/>
      <c r="CO26" s="489"/>
      <c r="CP26" s="489"/>
      <c r="CQ26" s="489"/>
      <c r="CR26" s="489"/>
      <c r="CS26" s="489"/>
      <c r="CT26" s="489"/>
      <c r="CU26" s="489"/>
      <c r="CV26" s="489"/>
      <c r="CW26" s="489"/>
      <c r="CX26" s="489"/>
      <c r="CY26" s="489"/>
      <c r="CZ26" s="489"/>
      <c r="DA26" s="489"/>
      <c r="DB26" s="489"/>
      <c r="DC26" s="489"/>
      <c r="DD26" s="489"/>
      <c r="DE26" s="489"/>
      <c r="DF26" s="489"/>
      <c r="DG26" s="489"/>
      <c r="DH26" s="489"/>
      <c r="DI26" s="489"/>
      <c r="DJ26" s="489"/>
      <c r="DK26" s="489"/>
      <c r="DL26" s="489"/>
      <c r="DM26" s="489"/>
      <c r="DN26" s="489"/>
      <c r="DO26" s="489"/>
      <c r="DP26" s="489"/>
      <c r="DQ26" s="489"/>
      <c r="DR26" s="489"/>
      <c r="DS26" s="489"/>
      <c r="DT26" s="489"/>
      <c r="DU26" s="489"/>
      <c r="DV26" s="489"/>
      <c r="DW26" s="489"/>
      <c r="DX26" s="489"/>
      <c r="DY26" s="489"/>
      <c r="DZ26" s="489"/>
      <c r="EA26" s="489"/>
      <c r="EB26" s="489"/>
      <c r="EC26" s="489"/>
      <c r="ED26" s="489"/>
      <c r="EE26" s="489"/>
      <c r="EF26" s="489"/>
      <c r="EG26" s="489"/>
      <c r="EH26" s="489"/>
      <c r="EI26" s="489"/>
      <c r="EJ26" s="489"/>
      <c r="EK26" s="489"/>
      <c r="EL26" s="489"/>
      <c r="EM26" s="489"/>
      <c r="EN26" s="489"/>
      <c r="EO26" s="489"/>
      <c r="EP26" s="489"/>
      <c r="EQ26" s="489"/>
      <c r="ER26" s="489"/>
      <c r="ES26" s="489"/>
      <c r="ET26" s="489"/>
      <c r="EU26" s="489"/>
      <c r="EV26" s="489"/>
      <c r="EW26" s="489"/>
      <c r="EX26" s="489"/>
      <c r="EY26" s="489"/>
      <c r="EZ26" s="489"/>
      <c r="FA26" s="489"/>
      <c r="FB26" s="559"/>
      <c r="FC26" s="489"/>
      <c r="FD26" s="489"/>
      <c r="FE26" s="489"/>
      <c r="FF26" s="489"/>
      <c r="FG26" s="489"/>
      <c r="FH26" s="489"/>
      <c r="FI26" s="489"/>
      <c r="FJ26" s="489"/>
      <c r="FK26" s="489"/>
      <c r="FL26" s="489"/>
      <c r="FM26" s="489"/>
      <c r="FN26" s="489"/>
      <c r="FO26" s="489"/>
      <c r="FP26" s="560"/>
      <c r="FQ26" s="489"/>
      <c r="FR26" s="560"/>
      <c r="FS26" s="559"/>
      <c r="FT26" s="489"/>
      <c r="FU26" s="489"/>
      <c r="FV26" s="489"/>
      <c r="FW26" s="489"/>
      <c r="FX26" s="489"/>
      <c r="FY26" s="560"/>
    </row>
    <row r="27" spans="1:181" s="494" customFormat="1" hidden="1" x14ac:dyDescent="0.25">
      <c r="A27" s="557">
        <v>43</v>
      </c>
      <c r="B27" s="558" t="s">
        <v>524</v>
      </c>
      <c r="C27" s="490" t="s">
        <v>525</v>
      </c>
      <c r="D27" s="489" t="s">
        <v>551</v>
      </c>
      <c r="E27" s="559"/>
      <c r="F27" s="559"/>
      <c r="G27" s="490" t="s">
        <v>526</v>
      </c>
      <c r="H27" s="489" t="s">
        <v>600</v>
      </c>
      <c r="I27" s="489"/>
      <c r="J27" s="560"/>
      <c r="K27" s="559" t="s">
        <v>601</v>
      </c>
      <c r="L27" s="489" t="s">
        <v>602</v>
      </c>
      <c r="M27" s="489" t="s">
        <v>602</v>
      </c>
      <c r="N27" s="559"/>
      <c r="O27" s="560"/>
      <c r="P27" s="491" t="s">
        <v>530</v>
      </c>
      <c r="Q27" s="491" t="s">
        <v>531</v>
      </c>
      <c r="R27" s="491" t="s">
        <v>532</v>
      </c>
      <c r="S27" s="489" t="s">
        <v>533</v>
      </c>
      <c r="T27" s="489" t="s">
        <v>600</v>
      </c>
      <c r="U27" s="489" t="s">
        <v>534</v>
      </c>
      <c r="V27" s="560"/>
      <c r="W27" s="490" t="s">
        <v>535</v>
      </c>
      <c r="X27" s="489"/>
      <c r="Y27" s="489"/>
      <c r="Z27" s="560"/>
      <c r="AA27" s="561"/>
      <c r="AB27" s="562" t="s">
        <v>526</v>
      </c>
      <c r="AC27" s="563" t="s">
        <v>526</v>
      </c>
      <c r="AD27" s="564" t="s">
        <v>526</v>
      </c>
      <c r="AE27" s="563"/>
      <c r="AF27" s="563"/>
      <c r="AG27" s="563"/>
      <c r="AH27" s="562" t="s">
        <v>526</v>
      </c>
      <c r="AI27" s="563" t="s">
        <v>540</v>
      </c>
      <c r="AJ27" s="564" t="s">
        <v>540</v>
      </c>
      <c r="AK27" s="489"/>
      <c r="AL27" s="489"/>
      <c r="AM27" s="489"/>
      <c r="AN27" s="489"/>
      <c r="AO27" s="490" t="s">
        <v>526</v>
      </c>
      <c r="AP27" s="493"/>
      <c r="AQ27" s="491"/>
      <c r="AR27" s="492"/>
      <c r="AS27" s="490" t="str">
        <f t="shared" si="0"/>
        <v>no</v>
      </c>
      <c r="AT27" s="489"/>
      <c r="AU27" s="489"/>
      <c r="AV27" s="513"/>
      <c r="AW27" s="490" t="s">
        <v>526</v>
      </c>
      <c r="AX27" s="739"/>
      <c r="AY27" s="739"/>
      <c r="AZ27" s="489"/>
      <c r="BA27" s="489"/>
      <c r="BB27" s="489"/>
      <c r="BC27" s="489"/>
      <c r="BD27" s="489"/>
      <c r="BE27" s="489"/>
      <c r="BF27" s="489"/>
      <c r="BG27" s="489"/>
      <c r="BH27" s="489"/>
      <c r="BI27" s="489"/>
      <c r="BJ27" s="489"/>
      <c r="BK27" s="489"/>
      <c r="BL27" s="560"/>
      <c r="BM27" s="559"/>
      <c r="BN27" s="489"/>
      <c r="BO27" s="489"/>
      <c r="BP27" s="489"/>
      <c r="BQ27" s="489"/>
      <c r="BR27" s="489"/>
      <c r="BS27" s="489"/>
      <c r="BT27" s="489"/>
      <c r="BU27" s="489"/>
      <c r="BV27" s="489"/>
      <c r="BW27" s="489"/>
      <c r="BX27" s="489"/>
      <c r="BY27" s="489"/>
      <c r="BZ27" s="489"/>
      <c r="CA27" s="489"/>
      <c r="CB27" s="489"/>
      <c r="CC27" s="489"/>
      <c r="CD27" s="489"/>
      <c r="CE27" s="489"/>
      <c r="CF27" s="489"/>
      <c r="CG27" s="489"/>
      <c r="CH27" s="489"/>
      <c r="CI27" s="489"/>
      <c r="CJ27" s="489"/>
      <c r="CK27" s="489"/>
      <c r="CL27" s="489"/>
      <c r="CM27" s="489"/>
      <c r="CN27" s="489"/>
      <c r="CO27" s="489"/>
      <c r="CP27" s="489"/>
      <c r="CQ27" s="489"/>
      <c r="CR27" s="489"/>
      <c r="CS27" s="489"/>
      <c r="CT27" s="489"/>
      <c r="CU27" s="489"/>
      <c r="CV27" s="489"/>
      <c r="CW27" s="489"/>
      <c r="CX27" s="489"/>
      <c r="CY27" s="489"/>
      <c r="CZ27" s="489"/>
      <c r="DA27" s="489"/>
      <c r="DB27" s="489"/>
      <c r="DC27" s="489"/>
      <c r="DD27" s="489"/>
      <c r="DE27" s="489"/>
      <c r="DF27" s="489"/>
      <c r="DG27" s="489"/>
      <c r="DH27" s="489"/>
      <c r="DI27" s="489"/>
      <c r="DJ27" s="489"/>
      <c r="DK27" s="489"/>
      <c r="DL27" s="489"/>
      <c r="DM27" s="489"/>
      <c r="DN27" s="489"/>
      <c r="DO27" s="489"/>
      <c r="DP27" s="489"/>
      <c r="DQ27" s="489"/>
      <c r="DR27" s="489"/>
      <c r="DS27" s="489"/>
      <c r="DT27" s="489"/>
      <c r="DU27" s="489"/>
      <c r="DV27" s="489"/>
      <c r="DW27" s="489"/>
      <c r="DX27" s="489"/>
      <c r="DY27" s="489"/>
      <c r="DZ27" s="489"/>
      <c r="EA27" s="489"/>
      <c r="EB27" s="489"/>
      <c r="EC27" s="489"/>
      <c r="ED27" s="489"/>
      <c r="EE27" s="489"/>
      <c r="EF27" s="489"/>
      <c r="EG27" s="489"/>
      <c r="EH27" s="489"/>
      <c r="EI27" s="489"/>
      <c r="EJ27" s="489"/>
      <c r="EK27" s="489"/>
      <c r="EL27" s="489"/>
      <c r="EM27" s="489"/>
      <c r="EN27" s="489"/>
      <c r="EO27" s="489"/>
      <c r="EP27" s="489"/>
      <c r="EQ27" s="489"/>
      <c r="ER27" s="489"/>
      <c r="ES27" s="489"/>
      <c r="ET27" s="489"/>
      <c r="EU27" s="489"/>
      <c r="EV27" s="489"/>
      <c r="EW27" s="489"/>
      <c r="EX27" s="489"/>
      <c r="EY27" s="489"/>
      <c r="EZ27" s="489"/>
      <c r="FA27" s="489"/>
      <c r="FB27" s="559"/>
      <c r="FC27" s="489"/>
      <c r="FD27" s="489"/>
      <c r="FE27" s="489"/>
      <c r="FF27" s="489"/>
      <c r="FG27" s="489"/>
      <c r="FH27" s="489"/>
      <c r="FI27" s="489"/>
      <c r="FJ27" s="489"/>
      <c r="FK27" s="489"/>
      <c r="FL27" s="489"/>
      <c r="FM27" s="489"/>
      <c r="FN27" s="489"/>
      <c r="FO27" s="489"/>
      <c r="FP27" s="560"/>
      <c r="FQ27" s="489"/>
      <c r="FR27" s="560"/>
      <c r="FS27" s="559"/>
      <c r="FT27" s="489"/>
      <c r="FU27" s="489"/>
      <c r="FV27" s="489"/>
      <c r="FW27" s="489"/>
      <c r="FX27" s="489"/>
      <c r="FY27" s="560"/>
    </row>
    <row r="28" spans="1:181" s="494" customFormat="1" hidden="1" x14ac:dyDescent="0.25">
      <c r="A28" s="557">
        <v>45</v>
      </c>
      <c r="B28" s="558" t="s">
        <v>524</v>
      </c>
      <c r="C28" s="490" t="s">
        <v>567</v>
      </c>
      <c r="D28" s="489" t="s">
        <v>43</v>
      </c>
      <c r="E28" s="559"/>
      <c r="F28" s="559"/>
      <c r="G28" s="490" t="s">
        <v>526</v>
      </c>
      <c r="H28" s="489" t="s">
        <v>603</v>
      </c>
      <c r="I28" s="489"/>
      <c r="J28" s="560"/>
      <c r="K28" s="559" t="s">
        <v>604</v>
      </c>
      <c r="L28" s="489" t="s">
        <v>605</v>
      </c>
      <c r="M28" s="489" t="s">
        <v>605</v>
      </c>
      <c r="N28" s="559"/>
      <c r="O28" s="560"/>
      <c r="P28" s="491" t="s">
        <v>530</v>
      </c>
      <c r="Q28" s="491" t="s">
        <v>531</v>
      </c>
      <c r="R28" s="491" t="s">
        <v>532</v>
      </c>
      <c r="S28" s="489" t="s">
        <v>533</v>
      </c>
      <c r="T28" s="489" t="s">
        <v>603</v>
      </c>
      <c r="U28" s="489" t="s">
        <v>534</v>
      </c>
      <c r="V28" s="560"/>
      <c r="W28" s="490" t="s">
        <v>535</v>
      </c>
      <c r="X28" s="489"/>
      <c r="Y28" s="489"/>
      <c r="Z28" s="560"/>
      <c r="AA28" s="561"/>
      <c r="AB28" s="562" t="s">
        <v>526</v>
      </c>
      <c r="AC28" s="563" t="s">
        <v>526</v>
      </c>
      <c r="AD28" s="564" t="s">
        <v>526</v>
      </c>
      <c r="AE28" s="563"/>
      <c r="AF28" s="563"/>
      <c r="AG28" s="563"/>
      <c r="AH28" s="562" t="s">
        <v>526</v>
      </c>
      <c r="AI28" s="563" t="s">
        <v>526</v>
      </c>
      <c r="AJ28" s="564" t="s">
        <v>526</v>
      </c>
      <c r="AK28" s="489"/>
      <c r="AL28" s="489"/>
      <c r="AM28" s="489"/>
      <c r="AN28" s="489"/>
      <c r="AO28" s="490" t="s">
        <v>526</v>
      </c>
      <c r="AP28" s="493"/>
      <c r="AQ28" s="491"/>
      <c r="AR28" s="492"/>
      <c r="AS28" s="490" t="str">
        <f t="shared" si="0"/>
        <v>no</v>
      </c>
      <c r="AT28" s="489"/>
      <c r="AU28" s="489"/>
      <c r="AV28" s="513"/>
      <c r="AW28" s="490" t="s">
        <v>526</v>
      </c>
      <c r="AX28" s="739"/>
      <c r="AY28" s="739"/>
      <c r="AZ28" s="489"/>
      <c r="BA28" s="489"/>
      <c r="BB28" s="489"/>
      <c r="BC28" s="489"/>
      <c r="BD28" s="489"/>
      <c r="BE28" s="489"/>
      <c r="BF28" s="489"/>
      <c r="BG28" s="489"/>
      <c r="BH28" s="489"/>
      <c r="BI28" s="489"/>
      <c r="BJ28" s="489"/>
      <c r="BK28" s="489"/>
      <c r="BL28" s="560"/>
      <c r="BM28" s="559"/>
      <c r="BN28" s="489"/>
      <c r="BO28" s="489"/>
      <c r="BP28" s="489"/>
      <c r="BQ28" s="489"/>
      <c r="BR28" s="489"/>
      <c r="BS28" s="489"/>
      <c r="BT28" s="489"/>
      <c r="BU28" s="489"/>
      <c r="BV28" s="489"/>
      <c r="BW28" s="489"/>
      <c r="BX28" s="489"/>
      <c r="BY28" s="489"/>
      <c r="BZ28" s="489"/>
      <c r="CA28" s="489"/>
      <c r="CB28" s="489"/>
      <c r="CC28" s="489"/>
      <c r="CD28" s="489"/>
      <c r="CE28" s="489"/>
      <c r="CF28" s="489"/>
      <c r="CG28" s="489"/>
      <c r="CH28" s="489"/>
      <c r="CI28" s="489"/>
      <c r="CJ28" s="489"/>
      <c r="CK28" s="489"/>
      <c r="CL28" s="489"/>
      <c r="CM28" s="489"/>
      <c r="CN28" s="489"/>
      <c r="CO28" s="489"/>
      <c r="CP28" s="489"/>
      <c r="CQ28" s="489"/>
      <c r="CR28" s="489"/>
      <c r="CS28" s="489"/>
      <c r="CT28" s="489"/>
      <c r="CU28" s="489"/>
      <c r="CV28" s="489"/>
      <c r="CW28" s="489"/>
      <c r="CX28" s="489"/>
      <c r="CY28" s="489"/>
      <c r="CZ28" s="489"/>
      <c r="DA28" s="489"/>
      <c r="DB28" s="489"/>
      <c r="DC28" s="489"/>
      <c r="DD28" s="489"/>
      <c r="DE28" s="489"/>
      <c r="DF28" s="489"/>
      <c r="DG28" s="489"/>
      <c r="DH28" s="489"/>
      <c r="DI28" s="489"/>
      <c r="DJ28" s="489"/>
      <c r="DK28" s="489"/>
      <c r="DL28" s="489"/>
      <c r="DM28" s="489"/>
      <c r="DN28" s="489"/>
      <c r="DO28" s="489"/>
      <c r="DP28" s="489"/>
      <c r="DQ28" s="489"/>
      <c r="DR28" s="489"/>
      <c r="DS28" s="489"/>
      <c r="DT28" s="489"/>
      <c r="DU28" s="489"/>
      <c r="DV28" s="489"/>
      <c r="DW28" s="489"/>
      <c r="DX28" s="489"/>
      <c r="DY28" s="489"/>
      <c r="DZ28" s="489"/>
      <c r="EA28" s="489"/>
      <c r="EB28" s="489"/>
      <c r="EC28" s="489"/>
      <c r="ED28" s="489"/>
      <c r="EE28" s="489"/>
      <c r="EF28" s="489"/>
      <c r="EG28" s="489"/>
      <c r="EH28" s="489"/>
      <c r="EI28" s="489"/>
      <c r="EJ28" s="489"/>
      <c r="EK28" s="489"/>
      <c r="EL28" s="489"/>
      <c r="EM28" s="489"/>
      <c r="EN28" s="489"/>
      <c r="EO28" s="489"/>
      <c r="EP28" s="489"/>
      <c r="EQ28" s="489"/>
      <c r="ER28" s="489"/>
      <c r="ES28" s="489"/>
      <c r="ET28" s="489"/>
      <c r="EU28" s="489"/>
      <c r="EV28" s="489"/>
      <c r="EW28" s="489"/>
      <c r="EX28" s="489"/>
      <c r="EY28" s="489"/>
      <c r="EZ28" s="489"/>
      <c r="FA28" s="489"/>
      <c r="FB28" s="559"/>
      <c r="FC28" s="489"/>
      <c r="FD28" s="489"/>
      <c r="FE28" s="489"/>
      <c r="FF28" s="489"/>
      <c r="FG28" s="489"/>
      <c r="FH28" s="489"/>
      <c r="FI28" s="489"/>
      <c r="FJ28" s="489"/>
      <c r="FK28" s="489"/>
      <c r="FL28" s="489"/>
      <c r="FM28" s="489"/>
      <c r="FN28" s="489"/>
      <c r="FO28" s="489"/>
      <c r="FP28" s="560"/>
      <c r="FQ28" s="489"/>
      <c r="FR28" s="560"/>
      <c r="FS28" s="559"/>
      <c r="FT28" s="489"/>
      <c r="FU28" s="489"/>
      <c r="FV28" s="489"/>
      <c r="FW28" s="489"/>
      <c r="FX28" s="489"/>
      <c r="FY28" s="560"/>
    </row>
    <row r="29" spans="1:181" s="494" customFormat="1" hidden="1" x14ac:dyDescent="0.25">
      <c r="A29" s="557">
        <v>47</v>
      </c>
      <c r="B29" s="558" t="s">
        <v>524</v>
      </c>
      <c r="C29" s="490" t="s">
        <v>536</v>
      </c>
      <c r="D29" s="489" t="s">
        <v>23</v>
      </c>
      <c r="E29" s="559"/>
      <c r="F29" s="559"/>
      <c r="G29" s="490" t="s">
        <v>526</v>
      </c>
      <c r="H29" s="489" t="s">
        <v>606</v>
      </c>
      <c r="I29" s="489"/>
      <c r="J29" s="560"/>
      <c r="K29" s="559" t="s">
        <v>607</v>
      </c>
      <c r="L29" s="489" t="s">
        <v>608</v>
      </c>
      <c r="M29" s="489" t="s">
        <v>608</v>
      </c>
      <c r="N29" s="559"/>
      <c r="O29" s="560"/>
      <c r="P29" s="491" t="s">
        <v>530</v>
      </c>
      <c r="Q29" s="491" t="s">
        <v>531</v>
      </c>
      <c r="R29" s="491" t="s">
        <v>532</v>
      </c>
      <c r="S29" s="489" t="s">
        <v>533</v>
      </c>
      <c r="T29" s="489" t="s">
        <v>606</v>
      </c>
      <c r="U29" s="489" t="s">
        <v>534</v>
      </c>
      <c r="V29" s="560"/>
      <c r="W29" s="490" t="s">
        <v>535</v>
      </c>
      <c r="X29" s="489"/>
      <c r="Y29" s="489"/>
      <c r="Z29" s="560"/>
      <c r="AA29" s="561"/>
      <c r="AB29" s="562" t="s">
        <v>526</v>
      </c>
      <c r="AC29" s="563" t="s">
        <v>526</v>
      </c>
      <c r="AD29" s="564" t="s">
        <v>526</v>
      </c>
      <c r="AE29" s="563"/>
      <c r="AF29" s="563"/>
      <c r="AG29" s="563"/>
      <c r="AH29" s="562" t="s">
        <v>526</v>
      </c>
      <c r="AI29" s="563" t="s">
        <v>526</v>
      </c>
      <c r="AJ29" s="564" t="s">
        <v>526</v>
      </c>
      <c r="AK29" s="489"/>
      <c r="AL29" s="489"/>
      <c r="AM29" s="489"/>
      <c r="AN29" s="489"/>
      <c r="AO29" s="490" t="s">
        <v>526</v>
      </c>
      <c r="AP29" s="493"/>
      <c r="AQ29" s="491"/>
      <c r="AR29" s="492"/>
      <c r="AS29" s="490" t="str">
        <f t="shared" si="0"/>
        <v>no</v>
      </c>
      <c r="AT29" s="489"/>
      <c r="AU29" s="489"/>
      <c r="AV29" s="513"/>
      <c r="AW29" s="490" t="s">
        <v>526</v>
      </c>
      <c r="AX29" s="739"/>
      <c r="AY29" s="739"/>
      <c r="AZ29" s="489"/>
      <c r="BA29" s="489"/>
      <c r="BB29" s="489"/>
      <c r="BC29" s="489"/>
      <c r="BD29" s="489"/>
      <c r="BE29" s="489"/>
      <c r="BF29" s="489"/>
      <c r="BG29" s="489"/>
      <c r="BH29" s="489"/>
      <c r="BI29" s="489"/>
      <c r="BJ29" s="489"/>
      <c r="BK29" s="489"/>
      <c r="BL29" s="560"/>
      <c r="BM29" s="559"/>
      <c r="BN29" s="489"/>
      <c r="BO29" s="489"/>
      <c r="BP29" s="489"/>
      <c r="BQ29" s="489"/>
      <c r="BR29" s="489"/>
      <c r="BS29" s="489"/>
      <c r="BT29" s="489"/>
      <c r="BU29" s="489"/>
      <c r="BV29" s="489"/>
      <c r="BW29" s="489"/>
      <c r="BX29" s="489"/>
      <c r="BY29" s="489"/>
      <c r="BZ29" s="489"/>
      <c r="CA29" s="489"/>
      <c r="CB29" s="489"/>
      <c r="CC29" s="489"/>
      <c r="CD29" s="489"/>
      <c r="CE29" s="489"/>
      <c r="CF29" s="489"/>
      <c r="CG29" s="489"/>
      <c r="CH29" s="489"/>
      <c r="CI29" s="489"/>
      <c r="CJ29" s="489"/>
      <c r="CK29" s="489"/>
      <c r="CL29" s="489"/>
      <c r="CM29" s="489"/>
      <c r="CN29" s="489"/>
      <c r="CO29" s="489"/>
      <c r="CP29" s="489"/>
      <c r="CQ29" s="489"/>
      <c r="CR29" s="489"/>
      <c r="CS29" s="489"/>
      <c r="CT29" s="489"/>
      <c r="CU29" s="489"/>
      <c r="CV29" s="489"/>
      <c r="CW29" s="489"/>
      <c r="CX29" s="489"/>
      <c r="CY29" s="489"/>
      <c r="CZ29" s="489"/>
      <c r="DA29" s="489"/>
      <c r="DB29" s="489"/>
      <c r="DC29" s="489"/>
      <c r="DD29" s="489"/>
      <c r="DE29" s="489"/>
      <c r="DF29" s="489"/>
      <c r="DG29" s="489"/>
      <c r="DH29" s="489"/>
      <c r="DI29" s="489"/>
      <c r="DJ29" s="489"/>
      <c r="DK29" s="489"/>
      <c r="DL29" s="489"/>
      <c r="DM29" s="489"/>
      <c r="DN29" s="489"/>
      <c r="DO29" s="489"/>
      <c r="DP29" s="489"/>
      <c r="DQ29" s="489"/>
      <c r="DR29" s="489"/>
      <c r="DS29" s="489"/>
      <c r="DT29" s="489"/>
      <c r="DU29" s="489"/>
      <c r="DV29" s="489"/>
      <c r="DW29" s="489"/>
      <c r="DX29" s="489"/>
      <c r="DY29" s="489"/>
      <c r="DZ29" s="489"/>
      <c r="EA29" s="489"/>
      <c r="EB29" s="489"/>
      <c r="EC29" s="489"/>
      <c r="ED29" s="489"/>
      <c r="EE29" s="489"/>
      <c r="EF29" s="489"/>
      <c r="EG29" s="489"/>
      <c r="EH29" s="489"/>
      <c r="EI29" s="489"/>
      <c r="EJ29" s="489"/>
      <c r="EK29" s="489"/>
      <c r="EL29" s="489"/>
      <c r="EM29" s="489"/>
      <c r="EN29" s="489"/>
      <c r="EO29" s="489"/>
      <c r="EP29" s="489"/>
      <c r="EQ29" s="489"/>
      <c r="ER29" s="489"/>
      <c r="ES29" s="489"/>
      <c r="ET29" s="489"/>
      <c r="EU29" s="489"/>
      <c r="EV29" s="489"/>
      <c r="EW29" s="489"/>
      <c r="EX29" s="489"/>
      <c r="EY29" s="489"/>
      <c r="EZ29" s="489"/>
      <c r="FA29" s="489"/>
      <c r="FB29" s="559"/>
      <c r="FC29" s="489"/>
      <c r="FD29" s="489"/>
      <c r="FE29" s="489"/>
      <c r="FF29" s="489"/>
      <c r="FG29" s="489"/>
      <c r="FH29" s="489"/>
      <c r="FI29" s="489"/>
      <c r="FJ29" s="489"/>
      <c r="FK29" s="489"/>
      <c r="FL29" s="489"/>
      <c r="FM29" s="489"/>
      <c r="FN29" s="489"/>
      <c r="FO29" s="489"/>
      <c r="FP29" s="560"/>
      <c r="FQ29" s="489"/>
      <c r="FR29" s="560"/>
      <c r="FS29" s="559"/>
      <c r="FT29" s="489"/>
      <c r="FU29" s="489"/>
      <c r="FV29" s="489"/>
      <c r="FW29" s="489"/>
      <c r="FX29" s="489"/>
      <c r="FY29" s="560"/>
    </row>
    <row r="30" spans="1:181" s="494" customFormat="1" hidden="1" x14ac:dyDescent="0.25">
      <c r="A30" s="557">
        <v>49</v>
      </c>
      <c r="B30" s="558" t="s">
        <v>524</v>
      </c>
      <c r="C30" s="490" t="s">
        <v>525</v>
      </c>
      <c r="D30" s="489" t="s">
        <v>609</v>
      </c>
      <c r="E30" s="559"/>
      <c r="F30" s="559"/>
      <c r="G30" s="490" t="s">
        <v>526</v>
      </c>
      <c r="H30" s="489" t="s">
        <v>610</v>
      </c>
      <c r="I30" s="489"/>
      <c r="J30" s="560"/>
      <c r="K30" s="559" t="s">
        <v>611</v>
      </c>
      <c r="L30" s="489" t="s">
        <v>612</v>
      </c>
      <c r="M30" s="489" t="s">
        <v>612</v>
      </c>
      <c r="N30" s="559"/>
      <c r="O30" s="560"/>
      <c r="P30" s="491" t="s">
        <v>530</v>
      </c>
      <c r="Q30" s="491" t="s">
        <v>531</v>
      </c>
      <c r="R30" s="491" t="s">
        <v>532</v>
      </c>
      <c r="S30" s="489" t="s">
        <v>533</v>
      </c>
      <c r="T30" s="489" t="s">
        <v>613</v>
      </c>
      <c r="U30" s="489" t="s">
        <v>534</v>
      </c>
      <c r="V30" s="560"/>
      <c r="W30" s="490" t="s">
        <v>535</v>
      </c>
      <c r="X30" s="489"/>
      <c r="Y30" s="489"/>
      <c r="Z30" s="560"/>
      <c r="AA30" s="561"/>
      <c r="AB30" s="562" t="s">
        <v>540</v>
      </c>
      <c r="AC30" s="563" t="s">
        <v>526</v>
      </c>
      <c r="AD30" s="564" t="s">
        <v>526</v>
      </c>
      <c r="AE30" s="563"/>
      <c r="AF30" s="563"/>
      <c r="AG30" s="563"/>
      <c r="AH30" s="562" t="s">
        <v>540</v>
      </c>
      <c r="AI30" s="563" t="s">
        <v>526</v>
      </c>
      <c r="AJ30" s="564" t="s">
        <v>526</v>
      </c>
      <c r="AK30" s="489"/>
      <c r="AL30" s="489"/>
      <c r="AM30" s="489"/>
      <c r="AN30" s="489"/>
      <c r="AO30" s="490" t="s">
        <v>526</v>
      </c>
      <c r="AP30" s="493"/>
      <c r="AQ30" s="491"/>
      <c r="AR30" s="492"/>
      <c r="AS30" s="490" t="str">
        <f t="shared" si="0"/>
        <v>no</v>
      </c>
      <c r="AT30" s="489"/>
      <c r="AU30" s="489"/>
      <c r="AV30" s="513"/>
      <c r="AW30" s="490" t="s">
        <v>526</v>
      </c>
      <c r="AX30" s="739"/>
      <c r="AY30" s="739"/>
      <c r="AZ30" s="489"/>
      <c r="BA30" s="489"/>
      <c r="BB30" s="489"/>
      <c r="BC30" s="489"/>
      <c r="BD30" s="489"/>
      <c r="BE30" s="489"/>
      <c r="BF30" s="489"/>
      <c r="BG30" s="489"/>
      <c r="BH30" s="489"/>
      <c r="BI30" s="489"/>
      <c r="BJ30" s="489"/>
      <c r="BK30" s="489"/>
      <c r="BL30" s="560"/>
      <c r="BM30" s="559"/>
      <c r="BN30" s="489"/>
      <c r="BO30" s="489"/>
      <c r="BP30" s="489"/>
      <c r="BQ30" s="489"/>
      <c r="BR30" s="489"/>
      <c r="BS30" s="489"/>
      <c r="BT30" s="489"/>
      <c r="BU30" s="489"/>
      <c r="BV30" s="489"/>
      <c r="BW30" s="489"/>
      <c r="BX30" s="489"/>
      <c r="BY30" s="489"/>
      <c r="BZ30" s="489"/>
      <c r="CA30" s="489"/>
      <c r="CB30" s="489"/>
      <c r="CC30" s="489"/>
      <c r="CD30" s="489"/>
      <c r="CE30" s="489"/>
      <c r="CF30" s="489"/>
      <c r="CG30" s="489"/>
      <c r="CH30" s="489"/>
      <c r="CI30" s="489"/>
      <c r="CJ30" s="489"/>
      <c r="CK30" s="489"/>
      <c r="CL30" s="489"/>
      <c r="CM30" s="489"/>
      <c r="CN30" s="489"/>
      <c r="CO30" s="489"/>
      <c r="CP30" s="489"/>
      <c r="CQ30" s="489"/>
      <c r="CR30" s="489"/>
      <c r="CS30" s="489"/>
      <c r="CT30" s="489"/>
      <c r="CU30" s="489"/>
      <c r="CV30" s="489"/>
      <c r="CW30" s="489"/>
      <c r="CX30" s="489"/>
      <c r="CY30" s="489"/>
      <c r="CZ30" s="489"/>
      <c r="DA30" s="489"/>
      <c r="DB30" s="489"/>
      <c r="DC30" s="489"/>
      <c r="DD30" s="489"/>
      <c r="DE30" s="489"/>
      <c r="DF30" s="489"/>
      <c r="DG30" s="489"/>
      <c r="DH30" s="489"/>
      <c r="DI30" s="489"/>
      <c r="DJ30" s="489"/>
      <c r="DK30" s="489"/>
      <c r="DL30" s="489"/>
      <c r="DM30" s="489"/>
      <c r="DN30" s="489"/>
      <c r="DO30" s="489"/>
      <c r="DP30" s="489"/>
      <c r="DQ30" s="489"/>
      <c r="DR30" s="489"/>
      <c r="DS30" s="489"/>
      <c r="DT30" s="489"/>
      <c r="DU30" s="489"/>
      <c r="DV30" s="489"/>
      <c r="DW30" s="489"/>
      <c r="DX30" s="489"/>
      <c r="DY30" s="489"/>
      <c r="DZ30" s="489"/>
      <c r="EA30" s="489"/>
      <c r="EB30" s="489"/>
      <c r="EC30" s="489"/>
      <c r="ED30" s="489"/>
      <c r="EE30" s="489"/>
      <c r="EF30" s="489"/>
      <c r="EG30" s="489"/>
      <c r="EH30" s="489"/>
      <c r="EI30" s="489"/>
      <c r="EJ30" s="489"/>
      <c r="EK30" s="489"/>
      <c r="EL30" s="489"/>
      <c r="EM30" s="489"/>
      <c r="EN30" s="489"/>
      <c r="EO30" s="489"/>
      <c r="EP30" s="489"/>
      <c r="EQ30" s="489"/>
      <c r="ER30" s="489"/>
      <c r="ES30" s="489"/>
      <c r="ET30" s="489"/>
      <c r="EU30" s="489"/>
      <c r="EV30" s="489"/>
      <c r="EW30" s="489"/>
      <c r="EX30" s="489"/>
      <c r="EY30" s="489"/>
      <c r="EZ30" s="489"/>
      <c r="FA30" s="489"/>
      <c r="FB30" s="559"/>
      <c r="FC30" s="489"/>
      <c r="FD30" s="489"/>
      <c r="FE30" s="489"/>
      <c r="FF30" s="489"/>
      <c r="FG30" s="489"/>
      <c r="FH30" s="489"/>
      <c r="FI30" s="489"/>
      <c r="FJ30" s="489"/>
      <c r="FK30" s="489"/>
      <c r="FL30" s="489"/>
      <c r="FM30" s="489"/>
      <c r="FN30" s="489"/>
      <c r="FO30" s="489"/>
      <c r="FP30" s="560"/>
      <c r="FQ30" s="489"/>
      <c r="FR30" s="560"/>
      <c r="FS30" s="559"/>
      <c r="FT30" s="489"/>
      <c r="FU30" s="489"/>
      <c r="FV30" s="489"/>
      <c r="FW30" s="489"/>
      <c r="FX30" s="489"/>
      <c r="FY30" s="560"/>
    </row>
    <row r="31" spans="1:181" s="494" customFormat="1" hidden="1" x14ac:dyDescent="0.25">
      <c r="A31" s="557">
        <v>52</v>
      </c>
      <c r="B31" s="558" t="s">
        <v>524</v>
      </c>
      <c r="C31" s="490" t="s">
        <v>525</v>
      </c>
      <c r="D31" s="489" t="s">
        <v>551</v>
      </c>
      <c r="E31" s="559"/>
      <c r="F31" s="559"/>
      <c r="G31" s="490" t="s">
        <v>526</v>
      </c>
      <c r="H31" s="489" t="s">
        <v>614</v>
      </c>
      <c r="I31" s="489"/>
      <c r="J31" s="560"/>
      <c r="K31" s="559" t="s">
        <v>615</v>
      </c>
      <c r="L31" s="489" t="s">
        <v>616</v>
      </c>
      <c r="M31" s="489" t="s">
        <v>616</v>
      </c>
      <c r="N31" s="559"/>
      <c r="O31" s="560"/>
      <c r="P31" s="491" t="s">
        <v>530</v>
      </c>
      <c r="Q31" s="491" t="s">
        <v>531</v>
      </c>
      <c r="R31" s="491" t="s">
        <v>532</v>
      </c>
      <c r="S31" s="489" t="s">
        <v>533</v>
      </c>
      <c r="T31" s="489" t="s">
        <v>614</v>
      </c>
      <c r="U31" s="489" t="s">
        <v>534</v>
      </c>
      <c r="V31" s="560"/>
      <c r="W31" s="490" t="s">
        <v>535</v>
      </c>
      <c r="X31" s="489"/>
      <c r="Y31" s="489"/>
      <c r="Z31" s="560"/>
      <c r="AA31" s="561"/>
      <c r="AB31" s="562" t="s">
        <v>540</v>
      </c>
      <c r="AC31" s="563" t="s">
        <v>526</v>
      </c>
      <c r="AD31" s="564" t="s">
        <v>526</v>
      </c>
      <c r="AE31" s="563"/>
      <c r="AF31" s="563"/>
      <c r="AG31" s="563"/>
      <c r="AH31" s="562" t="s">
        <v>540</v>
      </c>
      <c r="AI31" s="563" t="s">
        <v>540</v>
      </c>
      <c r="AJ31" s="564" t="s">
        <v>540</v>
      </c>
      <c r="AK31" s="489"/>
      <c r="AL31" s="489"/>
      <c r="AM31" s="489"/>
      <c r="AN31" s="489"/>
      <c r="AO31" s="490" t="s">
        <v>526</v>
      </c>
      <c r="AP31" s="493"/>
      <c r="AQ31" s="491"/>
      <c r="AR31" s="492"/>
      <c r="AS31" s="490" t="str">
        <f t="shared" si="0"/>
        <v>no</v>
      </c>
      <c r="AT31" s="489"/>
      <c r="AU31" s="489"/>
      <c r="AV31" s="513"/>
      <c r="AW31" s="490" t="s">
        <v>526</v>
      </c>
      <c r="AX31" s="739"/>
      <c r="AY31" s="739"/>
      <c r="AZ31" s="489"/>
      <c r="BA31" s="489"/>
      <c r="BB31" s="489"/>
      <c r="BC31" s="489"/>
      <c r="BD31" s="489"/>
      <c r="BE31" s="489"/>
      <c r="BF31" s="489"/>
      <c r="BG31" s="489"/>
      <c r="BH31" s="489"/>
      <c r="BI31" s="489"/>
      <c r="BJ31" s="489"/>
      <c r="BK31" s="489"/>
      <c r="BL31" s="560"/>
      <c r="BM31" s="559"/>
      <c r="BN31" s="489"/>
      <c r="BO31" s="489"/>
      <c r="BP31" s="489"/>
      <c r="BQ31" s="489"/>
      <c r="BR31" s="489"/>
      <c r="BS31" s="489"/>
      <c r="BT31" s="489"/>
      <c r="BU31" s="489"/>
      <c r="BV31" s="489"/>
      <c r="BW31" s="489"/>
      <c r="BX31" s="489"/>
      <c r="BY31" s="489"/>
      <c r="BZ31" s="489"/>
      <c r="CA31" s="489"/>
      <c r="CB31" s="489"/>
      <c r="CC31" s="489"/>
      <c r="CD31" s="489"/>
      <c r="CE31" s="489"/>
      <c r="CF31" s="489"/>
      <c r="CG31" s="489"/>
      <c r="CH31" s="489"/>
      <c r="CI31" s="489"/>
      <c r="CJ31" s="489"/>
      <c r="CK31" s="489"/>
      <c r="CL31" s="489"/>
      <c r="CM31" s="489"/>
      <c r="CN31" s="489"/>
      <c r="CO31" s="489"/>
      <c r="CP31" s="489"/>
      <c r="CQ31" s="489"/>
      <c r="CR31" s="489"/>
      <c r="CS31" s="489"/>
      <c r="CT31" s="489"/>
      <c r="CU31" s="489"/>
      <c r="CV31" s="489"/>
      <c r="CW31" s="489"/>
      <c r="CX31" s="489"/>
      <c r="CY31" s="489"/>
      <c r="CZ31" s="489"/>
      <c r="DA31" s="489"/>
      <c r="DB31" s="489"/>
      <c r="DC31" s="489"/>
      <c r="DD31" s="489"/>
      <c r="DE31" s="489"/>
      <c r="DF31" s="489"/>
      <c r="DG31" s="489"/>
      <c r="DH31" s="489"/>
      <c r="DI31" s="489"/>
      <c r="DJ31" s="489"/>
      <c r="DK31" s="489"/>
      <c r="DL31" s="489"/>
      <c r="DM31" s="489"/>
      <c r="DN31" s="489"/>
      <c r="DO31" s="489"/>
      <c r="DP31" s="489"/>
      <c r="DQ31" s="489"/>
      <c r="DR31" s="489"/>
      <c r="DS31" s="489"/>
      <c r="DT31" s="489"/>
      <c r="DU31" s="489"/>
      <c r="DV31" s="489"/>
      <c r="DW31" s="489"/>
      <c r="DX31" s="489"/>
      <c r="DY31" s="489"/>
      <c r="DZ31" s="489"/>
      <c r="EA31" s="489"/>
      <c r="EB31" s="489"/>
      <c r="EC31" s="489"/>
      <c r="ED31" s="489"/>
      <c r="EE31" s="489"/>
      <c r="EF31" s="489"/>
      <c r="EG31" s="489"/>
      <c r="EH31" s="489"/>
      <c r="EI31" s="489"/>
      <c r="EJ31" s="489"/>
      <c r="EK31" s="489"/>
      <c r="EL31" s="489"/>
      <c r="EM31" s="489"/>
      <c r="EN31" s="489"/>
      <c r="EO31" s="489"/>
      <c r="EP31" s="489"/>
      <c r="EQ31" s="489"/>
      <c r="ER31" s="489"/>
      <c r="ES31" s="489"/>
      <c r="ET31" s="489"/>
      <c r="EU31" s="489"/>
      <c r="EV31" s="489"/>
      <c r="EW31" s="489"/>
      <c r="EX31" s="489"/>
      <c r="EY31" s="489"/>
      <c r="EZ31" s="489"/>
      <c r="FA31" s="489"/>
      <c r="FB31" s="559"/>
      <c r="FC31" s="489"/>
      <c r="FD31" s="489"/>
      <c r="FE31" s="489"/>
      <c r="FF31" s="489"/>
      <c r="FG31" s="489"/>
      <c r="FH31" s="489"/>
      <c r="FI31" s="489"/>
      <c r="FJ31" s="489"/>
      <c r="FK31" s="489"/>
      <c r="FL31" s="489"/>
      <c r="FM31" s="489"/>
      <c r="FN31" s="489"/>
      <c r="FO31" s="489"/>
      <c r="FP31" s="560"/>
      <c r="FQ31" s="489"/>
      <c r="FR31" s="560"/>
      <c r="FS31" s="559"/>
      <c r="FT31" s="489"/>
      <c r="FU31" s="489"/>
      <c r="FV31" s="489"/>
      <c r="FW31" s="489"/>
      <c r="FX31" s="489"/>
      <c r="FY31" s="560"/>
    </row>
    <row r="32" spans="1:181" s="494" customFormat="1" hidden="1" x14ac:dyDescent="0.25">
      <c r="A32" s="557">
        <v>55</v>
      </c>
      <c r="B32" s="558" t="s">
        <v>524</v>
      </c>
      <c r="C32" s="490" t="s">
        <v>525</v>
      </c>
      <c r="D32" s="489" t="s">
        <v>551</v>
      </c>
      <c r="E32" s="559"/>
      <c r="F32" s="559"/>
      <c r="G32" s="490" t="s">
        <v>526</v>
      </c>
      <c r="H32" s="489" t="s">
        <v>617</v>
      </c>
      <c r="I32" s="489"/>
      <c r="J32" s="560"/>
      <c r="K32" s="559" t="s">
        <v>618</v>
      </c>
      <c r="L32" s="489" t="s">
        <v>619</v>
      </c>
      <c r="M32" s="489" t="s">
        <v>619</v>
      </c>
      <c r="N32" s="559"/>
      <c r="O32" s="560"/>
      <c r="P32" s="491" t="s">
        <v>530</v>
      </c>
      <c r="Q32" s="491" t="s">
        <v>531</v>
      </c>
      <c r="R32" s="491" t="s">
        <v>532</v>
      </c>
      <c r="S32" s="489" t="s">
        <v>533</v>
      </c>
      <c r="T32" s="489" t="s">
        <v>617</v>
      </c>
      <c r="U32" s="489" t="s">
        <v>534</v>
      </c>
      <c r="V32" s="560"/>
      <c r="W32" s="490" t="s">
        <v>535</v>
      </c>
      <c r="X32" s="489"/>
      <c r="Y32" s="489"/>
      <c r="Z32" s="560"/>
      <c r="AA32" s="561"/>
      <c r="AB32" s="562" t="s">
        <v>526</v>
      </c>
      <c r="AC32" s="563" t="s">
        <v>526</v>
      </c>
      <c r="AD32" s="564" t="s">
        <v>526</v>
      </c>
      <c r="AE32" s="563"/>
      <c r="AF32" s="563"/>
      <c r="AG32" s="563"/>
      <c r="AH32" s="562" t="s">
        <v>526</v>
      </c>
      <c r="AI32" s="563" t="s">
        <v>526</v>
      </c>
      <c r="AJ32" s="564" t="s">
        <v>540</v>
      </c>
      <c r="AK32" s="489"/>
      <c r="AL32" s="489"/>
      <c r="AM32" s="489"/>
      <c r="AN32" s="489"/>
      <c r="AO32" s="490" t="s">
        <v>526</v>
      </c>
      <c r="AP32" s="493"/>
      <c r="AQ32" s="491"/>
      <c r="AR32" s="492"/>
      <c r="AS32" s="490" t="str">
        <f t="shared" si="0"/>
        <v>no</v>
      </c>
      <c r="AT32" s="489"/>
      <c r="AU32" s="489"/>
      <c r="AV32" s="513"/>
      <c r="AW32" s="490" t="s">
        <v>526</v>
      </c>
      <c r="AX32" s="739"/>
      <c r="AY32" s="739"/>
      <c r="AZ32" s="489"/>
      <c r="BA32" s="489"/>
      <c r="BB32" s="489"/>
      <c r="BC32" s="489"/>
      <c r="BD32" s="489"/>
      <c r="BE32" s="489"/>
      <c r="BF32" s="489"/>
      <c r="BG32" s="489"/>
      <c r="BH32" s="489"/>
      <c r="BI32" s="489"/>
      <c r="BJ32" s="489"/>
      <c r="BK32" s="489"/>
      <c r="BL32" s="560"/>
      <c r="BM32" s="559"/>
      <c r="BN32" s="489"/>
      <c r="BO32" s="489"/>
      <c r="BP32" s="489"/>
      <c r="BQ32" s="489"/>
      <c r="BR32" s="489"/>
      <c r="BS32" s="489"/>
      <c r="BT32" s="489"/>
      <c r="BU32" s="489"/>
      <c r="BV32" s="489"/>
      <c r="BW32" s="489"/>
      <c r="BX32" s="489"/>
      <c r="BY32" s="489"/>
      <c r="BZ32" s="489"/>
      <c r="CA32" s="489"/>
      <c r="CB32" s="489"/>
      <c r="CC32" s="489"/>
      <c r="CD32" s="489"/>
      <c r="CE32" s="489"/>
      <c r="CF32" s="489"/>
      <c r="CG32" s="489"/>
      <c r="CH32" s="489"/>
      <c r="CI32" s="489"/>
      <c r="CJ32" s="489"/>
      <c r="CK32" s="489"/>
      <c r="CL32" s="489"/>
      <c r="CM32" s="489"/>
      <c r="CN32" s="489"/>
      <c r="CO32" s="489"/>
      <c r="CP32" s="489"/>
      <c r="CQ32" s="489"/>
      <c r="CR32" s="489"/>
      <c r="CS32" s="489"/>
      <c r="CT32" s="489"/>
      <c r="CU32" s="489"/>
      <c r="CV32" s="489"/>
      <c r="CW32" s="489"/>
      <c r="CX32" s="489"/>
      <c r="CY32" s="489"/>
      <c r="CZ32" s="489"/>
      <c r="DA32" s="489"/>
      <c r="DB32" s="489"/>
      <c r="DC32" s="489"/>
      <c r="DD32" s="489"/>
      <c r="DE32" s="489"/>
      <c r="DF32" s="489"/>
      <c r="DG32" s="489"/>
      <c r="DH32" s="489"/>
      <c r="DI32" s="489"/>
      <c r="DJ32" s="489"/>
      <c r="DK32" s="489"/>
      <c r="DL32" s="489"/>
      <c r="DM32" s="489"/>
      <c r="DN32" s="489"/>
      <c r="DO32" s="489"/>
      <c r="DP32" s="489"/>
      <c r="DQ32" s="489"/>
      <c r="DR32" s="489"/>
      <c r="DS32" s="489"/>
      <c r="DT32" s="489"/>
      <c r="DU32" s="489"/>
      <c r="DV32" s="489"/>
      <c r="DW32" s="489"/>
      <c r="DX32" s="489"/>
      <c r="DY32" s="489"/>
      <c r="DZ32" s="489"/>
      <c r="EA32" s="489"/>
      <c r="EB32" s="489"/>
      <c r="EC32" s="489"/>
      <c r="ED32" s="489"/>
      <c r="EE32" s="489"/>
      <c r="EF32" s="489"/>
      <c r="EG32" s="489"/>
      <c r="EH32" s="489"/>
      <c r="EI32" s="489"/>
      <c r="EJ32" s="489"/>
      <c r="EK32" s="489"/>
      <c r="EL32" s="489"/>
      <c r="EM32" s="489"/>
      <c r="EN32" s="489"/>
      <c r="EO32" s="489"/>
      <c r="EP32" s="489"/>
      <c r="EQ32" s="489"/>
      <c r="ER32" s="489"/>
      <c r="ES32" s="489"/>
      <c r="ET32" s="489"/>
      <c r="EU32" s="489"/>
      <c r="EV32" s="489"/>
      <c r="EW32" s="489"/>
      <c r="EX32" s="489"/>
      <c r="EY32" s="489"/>
      <c r="EZ32" s="489"/>
      <c r="FA32" s="489"/>
      <c r="FB32" s="559"/>
      <c r="FC32" s="489"/>
      <c r="FD32" s="489"/>
      <c r="FE32" s="489"/>
      <c r="FF32" s="489"/>
      <c r="FG32" s="489"/>
      <c r="FH32" s="489"/>
      <c r="FI32" s="489"/>
      <c r="FJ32" s="489"/>
      <c r="FK32" s="489"/>
      <c r="FL32" s="489"/>
      <c r="FM32" s="489"/>
      <c r="FN32" s="489"/>
      <c r="FO32" s="489"/>
      <c r="FP32" s="560"/>
      <c r="FQ32" s="489"/>
      <c r="FR32" s="560"/>
      <c r="FS32" s="559"/>
      <c r="FT32" s="489"/>
      <c r="FU32" s="489"/>
      <c r="FV32" s="489"/>
      <c r="FW32" s="489"/>
      <c r="FX32" s="489"/>
      <c r="FY32" s="560"/>
    </row>
    <row r="33" spans="1:181" s="494" customFormat="1" hidden="1" x14ac:dyDescent="0.25">
      <c r="A33" s="557">
        <v>58</v>
      </c>
      <c r="B33" s="558" t="s">
        <v>524</v>
      </c>
      <c r="C33" s="490" t="s">
        <v>525</v>
      </c>
      <c r="D33" s="489" t="s">
        <v>551</v>
      </c>
      <c r="E33" s="559"/>
      <c r="F33" s="559"/>
      <c r="G33" s="490" t="s">
        <v>526</v>
      </c>
      <c r="H33" s="489" t="s">
        <v>620</v>
      </c>
      <c r="I33" s="489"/>
      <c r="J33" s="560"/>
      <c r="K33" s="559" t="s">
        <v>621</v>
      </c>
      <c r="L33" s="489" t="s">
        <v>622</v>
      </c>
      <c r="M33" s="489" t="s">
        <v>622</v>
      </c>
      <c r="N33" s="559"/>
      <c r="O33" s="560"/>
      <c r="P33" s="491" t="s">
        <v>530</v>
      </c>
      <c r="Q33" s="491" t="s">
        <v>531</v>
      </c>
      <c r="R33" s="491" t="s">
        <v>532</v>
      </c>
      <c r="S33" s="489" t="s">
        <v>533</v>
      </c>
      <c r="T33" s="489" t="s">
        <v>620</v>
      </c>
      <c r="U33" s="489" t="s">
        <v>534</v>
      </c>
      <c r="V33" s="560"/>
      <c r="W33" s="490" t="s">
        <v>535</v>
      </c>
      <c r="X33" s="489"/>
      <c r="Y33" s="489"/>
      <c r="Z33" s="560"/>
      <c r="AA33" s="561"/>
      <c r="AB33" s="562" t="s">
        <v>540</v>
      </c>
      <c r="AC33" s="563" t="s">
        <v>526</v>
      </c>
      <c r="AD33" s="564" t="s">
        <v>526</v>
      </c>
      <c r="AE33" s="563"/>
      <c r="AF33" s="563"/>
      <c r="AG33" s="563"/>
      <c r="AH33" s="562" t="s">
        <v>540</v>
      </c>
      <c r="AI33" s="563" t="s">
        <v>540</v>
      </c>
      <c r="AJ33" s="564" t="s">
        <v>540</v>
      </c>
      <c r="AK33" s="489"/>
      <c r="AL33" s="489"/>
      <c r="AM33" s="489"/>
      <c r="AN33" s="489"/>
      <c r="AO33" s="490" t="s">
        <v>526</v>
      </c>
      <c r="AP33" s="493"/>
      <c r="AQ33" s="491"/>
      <c r="AR33" s="492"/>
      <c r="AS33" s="490" t="str">
        <f t="shared" si="0"/>
        <v>no</v>
      </c>
      <c r="AT33" s="489"/>
      <c r="AU33" s="489"/>
      <c r="AV33" s="513"/>
      <c r="AW33" s="490" t="s">
        <v>526</v>
      </c>
      <c r="AX33" s="739"/>
      <c r="AY33" s="739"/>
      <c r="AZ33" s="489"/>
      <c r="BA33" s="489"/>
      <c r="BB33" s="489"/>
      <c r="BC33" s="489"/>
      <c r="BD33" s="489"/>
      <c r="BE33" s="489"/>
      <c r="BF33" s="489"/>
      <c r="BG33" s="489"/>
      <c r="BH33" s="489"/>
      <c r="BI33" s="489"/>
      <c r="BJ33" s="489"/>
      <c r="BK33" s="489"/>
      <c r="BL33" s="560"/>
      <c r="BM33" s="559"/>
      <c r="BN33" s="489"/>
      <c r="BO33" s="489"/>
      <c r="BP33" s="489"/>
      <c r="BQ33" s="489"/>
      <c r="BR33" s="489"/>
      <c r="BS33" s="489"/>
      <c r="BT33" s="489"/>
      <c r="BU33" s="489"/>
      <c r="BV33" s="489"/>
      <c r="BW33" s="489"/>
      <c r="BX33" s="489"/>
      <c r="BY33" s="489"/>
      <c r="BZ33" s="489"/>
      <c r="CA33" s="489"/>
      <c r="CB33" s="489"/>
      <c r="CC33" s="489"/>
      <c r="CD33" s="489"/>
      <c r="CE33" s="489"/>
      <c r="CF33" s="489"/>
      <c r="CG33" s="489"/>
      <c r="CH33" s="489"/>
      <c r="CI33" s="489"/>
      <c r="CJ33" s="489"/>
      <c r="CK33" s="489"/>
      <c r="CL33" s="489"/>
      <c r="CM33" s="489"/>
      <c r="CN33" s="489"/>
      <c r="CO33" s="489"/>
      <c r="CP33" s="489"/>
      <c r="CQ33" s="489"/>
      <c r="CR33" s="489"/>
      <c r="CS33" s="489"/>
      <c r="CT33" s="489"/>
      <c r="CU33" s="489"/>
      <c r="CV33" s="489"/>
      <c r="CW33" s="489"/>
      <c r="CX33" s="489"/>
      <c r="CY33" s="489"/>
      <c r="CZ33" s="489"/>
      <c r="DA33" s="489"/>
      <c r="DB33" s="489"/>
      <c r="DC33" s="489"/>
      <c r="DD33" s="489"/>
      <c r="DE33" s="489"/>
      <c r="DF33" s="489"/>
      <c r="DG33" s="489"/>
      <c r="DH33" s="489"/>
      <c r="DI33" s="489"/>
      <c r="DJ33" s="489"/>
      <c r="DK33" s="489"/>
      <c r="DL33" s="489"/>
      <c r="DM33" s="489"/>
      <c r="DN33" s="489"/>
      <c r="DO33" s="489"/>
      <c r="DP33" s="489"/>
      <c r="DQ33" s="489"/>
      <c r="DR33" s="489"/>
      <c r="DS33" s="489"/>
      <c r="DT33" s="489"/>
      <c r="DU33" s="489"/>
      <c r="DV33" s="489"/>
      <c r="DW33" s="489"/>
      <c r="DX33" s="489"/>
      <c r="DY33" s="489"/>
      <c r="DZ33" s="489"/>
      <c r="EA33" s="489"/>
      <c r="EB33" s="489"/>
      <c r="EC33" s="489"/>
      <c r="ED33" s="489"/>
      <c r="EE33" s="489"/>
      <c r="EF33" s="489"/>
      <c r="EG33" s="489"/>
      <c r="EH33" s="489"/>
      <c r="EI33" s="489"/>
      <c r="EJ33" s="489"/>
      <c r="EK33" s="489"/>
      <c r="EL33" s="489"/>
      <c r="EM33" s="489"/>
      <c r="EN33" s="489"/>
      <c r="EO33" s="489"/>
      <c r="EP33" s="489"/>
      <c r="EQ33" s="489"/>
      <c r="ER33" s="489"/>
      <c r="ES33" s="489"/>
      <c r="ET33" s="489"/>
      <c r="EU33" s="489"/>
      <c r="EV33" s="489"/>
      <c r="EW33" s="489"/>
      <c r="EX33" s="489"/>
      <c r="EY33" s="489"/>
      <c r="EZ33" s="489"/>
      <c r="FA33" s="489"/>
      <c r="FB33" s="559"/>
      <c r="FC33" s="489"/>
      <c r="FD33" s="489"/>
      <c r="FE33" s="489"/>
      <c r="FF33" s="489"/>
      <c r="FG33" s="489"/>
      <c r="FH33" s="489"/>
      <c r="FI33" s="489"/>
      <c r="FJ33" s="489"/>
      <c r="FK33" s="489"/>
      <c r="FL33" s="489"/>
      <c r="FM33" s="489"/>
      <c r="FN33" s="489"/>
      <c r="FO33" s="489"/>
      <c r="FP33" s="560"/>
      <c r="FQ33" s="489"/>
      <c r="FR33" s="560"/>
      <c r="FS33" s="559"/>
      <c r="FT33" s="489"/>
      <c r="FU33" s="489"/>
      <c r="FV33" s="489"/>
      <c r="FW33" s="489"/>
      <c r="FX33" s="489"/>
      <c r="FY33" s="560"/>
    </row>
    <row r="34" spans="1:181" s="494" customFormat="1" hidden="1" x14ac:dyDescent="0.25">
      <c r="A34" s="557">
        <v>61</v>
      </c>
      <c r="B34" s="558" t="s">
        <v>524</v>
      </c>
      <c r="C34" s="490" t="s">
        <v>525</v>
      </c>
      <c r="D34" s="489" t="s">
        <v>551</v>
      </c>
      <c r="E34" s="559"/>
      <c r="F34" s="559"/>
      <c r="G34" s="490" t="s">
        <v>526</v>
      </c>
      <c r="H34" s="489" t="s">
        <v>623</v>
      </c>
      <c r="I34" s="489"/>
      <c r="J34" s="560"/>
      <c r="K34" s="559" t="s">
        <v>624</v>
      </c>
      <c r="L34" s="489" t="s">
        <v>625</v>
      </c>
      <c r="M34" s="489" t="s">
        <v>625</v>
      </c>
      <c r="N34" s="559"/>
      <c r="O34" s="560"/>
      <c r="P34" s="491" t="s">
        <v>530</v>
      </c>
      <c r="Q34" s="491" t="s">
        <v>531</v>
      </c>
      <c r="R34" s="491" t="s">
        <v>532</v>
      </c>
      <c r="S34" s="489" t="s">
        <v>533</v>
      </c>
      <c r="T34" s="489" t="s">
        <v>623</v>
      </c>
      <c r="U34" s="489" t="s">
        <v>534</v>
      </c>
      <c r="V34" s="560"/>
      <c r="W34" s="490" t="s">
        <v>535</v>
      </c>
      <c r="X34" s="489"/>
      <c r="Y34" s="489"/>
      <c r="Z34" s="560"/>
      <c r="AA34" s="561"/>
      <c r="AB34" s="562" t="s">
        <v>526</v>
      </c>
      <c r="AC34" s="563" t="s">
        <v>526</v>
      </c>
      <c r="AD34" s="564" t="s">
        <v>526</v>
      </c>
      <c r="AE34" s="563"/>
      <c r="AF34" s="563"/>
      <c r="AG34" s="563"/>
      <c r="AH34" s="562" t="s">
        <v>526</v>
      </c>
      <c r="AI34" s="563" t="s">
        <v>540</v>
      </c>
      <c r="AJ34" s="564" t="s">
        <v>540</v>
      </c>
      <c r="AK34" s="489"/>
      <c r="AL34" s="489"/>
      <c r="AM34" s="489"/>
      <c r="AN34" s="489"/>
      <c r="AO34" s="490" t="s">
        <v>526</v>
      </c>
      <c r="AP34" s="493"/>
      <c r="AQ34" s="491"/>
      <c r="AR34" s="492"/>
      <c r="AS34" s="490" t="str">
        <f t="shared" si="0"/>
        <v>no</v>
      </c>
      <c r="AT34" s="489"/>
      <c r="AU34" s="489"/>
      <c r="AV34" s="513"/>
      <c r="AW34" s="490" t="s">
        <v>526</v>
      </c>
      <c r="AX34" s="739"/>
      <c r="AY34" s="739"/>
      <c r="AZ34" s="489"/>
      <c r="BA34" s="489"/>
      <c r="BB34" s="489"/>
      <c r="BC34" s="489"/>
      <c r="BD34" s="489"/>
      <c r="BE34" s="489"/>
      <c r="BF34" s="489"/>
      <c r="BG34" s="489"/>
      <c r="BH34" s="489"/>
      <c r="BI34" s="489"/>
      <c r="BJ34" s="489"/>
      <c r="BK34" s="489"/>
      <c r="BL34" s="560"/>
      <c r="BM34" s="559"/>
      <c r="BN34" s="489"/>
      <c r="BO34" s="489"/>
      <c r="BP34" s="489"/>
      <c r="BQ34" s="489"/>
      <c r="BR34" s="489"/>
      <c r="BS34" s="489"/>
      <c r="BT34" s="489"/>
      <c r="BU34" s="489"/>
      <c r="BV34" s="489"/>
      <c r="BW34" s="489"/>
      <c r="BX34" s="489"/>
      <c r="BY34" s="489"/>
      <c r="BZ34" s="489"/>
      <c r="CA34" s="489"/>
      <c r="CB34" s="489"/>
      <c r="CC34" s="489"/>
      <c r="CD34" s="489"/>
      <c r="CE34" s="489"/>
      <c r="CF34" s="489"/>
      <c r="CG34" s="489"/>
      <c r="CH34" s="489"/>
      <c r="CI34" s="489"/>
      <c r="CJ34" s="489"/>
      <c r="CK34" s="489"/>
      <c r="CL34" s="489"/>
      <c r="CM34" s="489"/>
      <c r="CN34" s="489"/>
      <c r="CO34" s="489"/>
      <c r="CP34" s="489"/>
      <c r="CQ34" s="489"/>
      <c r="CR34" s="489"/>
      <c r="CS34" s="489"/>
      <c r="CT34" s="489"/>
      <c r="CU34" s="489"/>
      <c r="CV34" s="489"/>
      <c r="CW34" s="489"/>
      <c r="CX34" s="489"/>
      <c r="CY34" s="489"/>
      <c r="CZ34" s="489"/>
      <c r="DA34" s="489"/>
      <c r="DB34" s="489"/>
      <c r="DC34" s="489"/>
      <c r="DD34" s="489"/>
      <c r="DE34" s="489"/>
      <c r="DF34" s="489"/>
      <c r="DG34" s="489"/>
      <c r="DH34" s="489"/>
      <c r="DI34" s="489"/>
      <c r="DJ34" s="489"/>
      <c r="DK34" s="489"/>
      <c r="DL34" s="489"/>
      <c r="DM34" s="489"/>
      <c r="DN34" s="489"/>
      <c r="DO34" s="489"/>
      <c r="DP34" s="489"/>
      <c r="DQ34" s="489"/>
      <c r="DR34" s="489"/>
      <c r="DS34" s="489"/>
      <c r="DT34" s="489"/>
      <c r="DU34" s="489"/>
      <c r="DV34" s="489"/>
      <c r="DW34" s="489"/>
      <c r="DX34" s="489"/>
      <c r="DY34" s="489"/>
      <c r="DZ34" s="489"/>
      <c r="EA34" s="489"/>
      <c r="EB34" s="489"/>
      <c r="EC34" s="489"/>
      <c r="ED34" s="489"/>
      <c r="EE34" s="489"/>
      <c r="EF34" s="489"/>
      <c r="EG34" s="489"/>
      <c r="EH34" s="489"/>
      <c r="EI34" s="489"/>
      <c r="EJ34" s="489"/>
      <c r="EK34" s="489"/>
      <c r="EL34" s="489"/>
      <c r="EM34" s="489"/>
      <c r="EN34" s="489"/>
      <c r="EO34" s="489"/>
      <c r="EP34" s="489"/>
      <c r="EQ34" s="489"/>
      <c r="ER34" s="489"/>
      <c r="ES34" s="489"/>
      <c r="ET34" s="489"/>
      <c r="EU34" s="489"/>
      <c r="EV34" s="489"/>
      <c r="EW34" s="489"/>
      <c r="EX34" s="489"/>
      <c r="EY34" s="489"/>
      <c r="EZ34" s="489"/>
      <c r="FA34" s="489"/>
      <c r="FB34" s="559"/>
      <c r="FC34" s="489"/>
      <c r="FD34" s="489"/>
      <c r="FE34" s="489"/>
      <c r="FF34" s="489"/>
      <c r="FG34" s="489"/>
      <c r="FH34" s="489"/>
      <c r="FI34" s="489"/>
      <c r="FJ34" s="489"/>
      <c r="FK34" s="489"/>
      <c r="FL34" s="489"/>
      <c r="FM34" s="489"/>
      <c r="FN34" s="489"/>
      <c r="FO34" s="489"/>
      <c r="FP34" s="560"/>
      <c r="FQ34" s="489"/>
      <c r="FR34" s="560"/>
      <c r="FS34" s="559"/>
      <c r="FT34" s="489"/>
      <c r="FU34" s="489"/>
      <c r="FV34" s="489"/>
      <c r="FW34" s="489"/>
      <c r="FX34" s="489"/>
      <c r="FY34" s="560"/>
    </row>
    <row r="35" spans="1:181" s="494" customFormat="1" hidden="1" x14ac:dyDescent="0.25">
      <c r="A35" s="557">
        <v>64</v>
      </c>
      <c r="B35" s="558" t="s">
        <v>524</v>
      </c>
      <c r="C35" s="490" t="s">
        <v>525</v>
      </c>
      <c r="D35" s="489" t="s">
        <v>551</v>
      </c>
      <c r="E35" s="559"/>
      <c r="F35" s="559"/>
      <c r="G35" s="490" t="s">
        <v>526</v>
      </c>
      <c r="H35" s="489" t="s">
        <v>626</v>
      </c>
      <c r="I35" s="489"/>
      <c r="J35" s="560"/>
      <c r="K35" s="559" t="s">
        <v>627</v>
      </c>
      <c r="L35" s="489" t="s">
        <v>628</v>
      </c>
      <c r="M35" s="489" t="s">
        <v>628</v>
      </c>
      <c r="N35" s="559"/>
      <c r="O35" s="560"/>
      <c r="P35" s="491" t="s">
        <v>530</v>
      </c>
      <c r="Q35" s="491" t="s">
        <v>531</v>
      </c>
      <c r="R35" s="491" t="s">
        <v>532</v>
      </c>
      <c r="S35" s="489" t="s">
        <v>533</v>
      </c>
      <c r="T35" s="489" t="s">
        <v>626</v>
      </c>
      <c r="U35" s="489" t="s">
        <v>534</v>
      </c>
      <c r="V35" s="560"/>
      <c r="W35" s="490" t="s">
        <v>535</v>
      </c>
      <c r="X35" s="489"/>
      <c r="Y35" s="489"/>
      <c r="Z35" s="560"/>
      <c r="AA35" s="561"/>
      <c r="AB35" s="562" t="s">
        <v>526</v>
      </c>
      <c r="AC35" s="563" t="s">
        <v>526</v>
      </c>
      <c r="AD35" s="564" t="s">
        <v>526</v>
      </c>
      <c r="AE35" s="563"/>
      <c r="AF35" s="563"/>
      <c r="AG35" s="563"/>
      <c r="AH35" s="562" t="s">
        <v>526</v>
      </c>
      <c r="AI35" s="563" t="s">
        <v>526</v>
      </c>
      <c r="AJ35" s="564" t="s">
        <v>540</v>
      </c>
      <c r="AK35" s="489"/>
      <c r="AL35" s="489"/>
      <c r="AM35" s="489"/>
      <c r="AN35" s="489"/>
      <c r="AO35" s="490" t="s">
        <v>526</v>
      </c>
      <c r="AP35" s="493"/>
      <c r="AQ35" s="491"/>
      <c r="AR35" s="492"/>
      <c r="AS35" s="490" t="str">
        <f t="shared" si="0"/>
        <v>no</v>
      </c>
      <c r="AT35" s="489"/>
      <c r="AU35" s="489"/>
      <c r="AV35" s="513"/>
      <c r="AW35" s="490" t="s">
        <v>526</v>
      </c>
      <c r="AX35" s="739"/>
      <c r="AY35" s="739"/>
      <c r="AZ35" s="489"/>
      <c r="BA35" s="489"/>
      <c r="BB35" s="489"/>
      <c r="BC35" s="489"/>
      <c r="BD35" s="489"/>
      <c r="BE35" s="489"/>
      <c r="BF35" s="489"/>
      <c r="BG35" s="489"/>
      <c r="BH35" s="489"/>
      <c r="BI35" s="489"/>
      <c r="BJ35" s="489"/>
      <c r="BK35" s="489"/>
      <c r="BL35" s="560"/>
      <c r="BM35" s="559"/>
      <c r="BN35" s="489"/>
      <c r="BO35" s="489"/>
      <c r="BP35" s="489"/>
      <c r="BQ35" s="489"/>
      <c r="BR35" s="489"/>
      <c r="BS35" s="489"/>
      <c r="BT35" s="489"/>
      <c r="BU35" s="489"/>
      <c r="BV35" s="489"/>
      <c r="BW35" s="489"/>
      <c r="BX35" s="489"/>
      <c r="BY35" s="489"/>
      <c r="BZ35" s="489"/>
      <c r="CA35" s="489"/>
      <c r="CB35" s="489"/>
      <c r="CC35" s="489"/>
      <c r="CD35" s="489"/>
      <c r="CE35" s="489"/>
      <c r="CF35" s="489"/>
      <c r="CG35" s="489"/>
      <c r="CH35" s="489"/>
      <c r="CI35" s="489"/>
      <c r="CJ35" s="489"/>
      <c r="CK35" s="489"/>
      <c r="CL35" s="489"/>
      <c r="CM35" s="489"/>
      <c r="CN35" s="489"/>
      <c r="CO35" s="489"/>
      <c r="CP35" s="489"/>
      <c r="CQ35" s="489"/>
      <c r="CR35" s="489"/>
      <c r="CS35" s="489"/>
      <c r="CT35" s="489"/>
      <c r="CU35" s="489"/>
      <c r="CV35" s="489"/>
      <c r="CW35" s="489"/>
      <c r="CX35" s="489"/>
      <c r="CY35" s="489"/>
      <c r="CZ35" s="489"/>
      <c r="DA35" s="489"/>
      <c r="DB35" s="489"/>
      <c r="DC35" s="489"/>
      <c r="DD35" s="489"/>
      <c r="DE35" s="489"/>
      <c r="DF35" s="489"/>
      <c r="DG35" s="489"/>
      <c r="DH35" s="489"/>
      <c r="DI35" s="489"/>
      <c r="DJ35" s="489"/>
      <c r="DK35" s="489"/>
      <c r="DL35" s="489"/>
      <c r="DM35" s="489"/>
      <c r="DN35" s="489"/>
      <c r="DO35" s="489"/>
      <c r="DP35" s="489"/>
      <c r="DQ35" s="489"/>
      <c r="DR35" s="489"/>
      <c r="DS35" s="489"/>
      <c r="DT35" s="489"/>
      <c r="DU35" s="489"/>
      <c r="DV35" s="489"/>
      <c r="DW35" s="489"/>
      <c r="DX35" s="489"/>
      <c r="DY35" s="489"/>
      <c r="DZ35" s="489"/>
      <c r="EA35" s="489"/>
      <c r="EB35" s="489"/>
      <c r="EC35" s="489"/>
      <c r="ED35" s="489"/>
      <c r="EE35" s="489"/>
      <c r="EF35" s="489"/>
      <c r="EG35" s="489"/>
      <c r="EH35" s="489"/>
      <c r="EI35" s="489"/>
      <c r="EJ35" s="489"/>
      <c r="EK35" s="489"/>
      <c r="EL35" s="489"/>
      <c r="EM35" s="489"/>
      <c r="EN35" s="489"/>
      <c r="EO35" s="489"/>
      <c r="EP35" s="489"/>
      <c r="EQ35" s="489"/>
      <c r="ER35" s="489"/>
      <c r="ES35" s="489"/>
      <c r="ET35" s="489"/>
      <c r="EU35" s="489"/>
      <c r="EV35" s="489"/>
      <c r="EW35" s="489"/>
      <c r="EX35" s="489"/>
      <c r="EY35" s="489"/>
      <c r="EZ35" s="489"/>
      <c r="FA35" s="489"/>
      <c r="FB35" s="559"/>
      <c r="FC35" s="489"/>
      <c r="FD35" s="489"/>
      <c r="FE35" s="489"/>
      <c r="FF35" s="489"/>
      <c r="FG35" s="489"/>
      <c r="FH35" s="489"/>
      <c r="FI35" s="489"/>
      <c r="FJ35" s="489"/>
      <c r="FK35" s="489"/>
      <c r="FL35" s="489"/>
      <c r="FM35" s="489"/>
      <c r="FN35" s="489"/>
      <c r="FO35" s="489"/>
      <c r="FP35" s="560"/>
      <c r="FQ35" s="489"/>
      <c r="FR35" s="560"/>
      <c r="FS35" s="559"/>
      <c r="FT35" s="489"/>
      <c r="FU35" s="489"/>
      <c r="FV35" s="489"/>
      <c r="FW35" s="489"/>
      <c r="FX35" s="489"/>
      <c r="FY35" s="560"/>
    </row>
    <row r="36" spans="1:181" s="494" customFormat="1" hidden="1" x14ac:dyDescent="0.25">
      <c r="A36" s="557">
        <v>69</v>
      </c>
      <c r="B36" s="558" t="s">
        <v>524</v>
      </c>
      <c r="C36" s="490" t="s">
        <v>525</v>
      </c>
      <c r="D36" s="489" t="s">
        <v>551</v>
      </c>
      <c r="E36" s="559"/>
      <c r="F36" s="559"/>
      <c r="G36" s="490" t="s">
        <v>526</v>
      </c>
      <c r="H36" s="489" t="s">
        <v>629</v>
      </c>
      <c r="I36" s="489"/>
      <c r="J36" s="560"/>
      <c r="K36" s="559" t="s">
        <v>630</v>
      </c>
      <c r="L36" s="489" t="s">
        <v>631</v>
      </c>
      <c r="M36" s="489" t="s">
        <v>631</v>
      </c>
      <c r="N36" s="559"/>
      <c r="O36" s="560"/>
      <c r="P36" s="491" t="s">
        <v>530</v>
      </c>
      <c r="Q36" s="491" t="s">
        <v>531</v>
      </c>
      <c r="R36" s="491" t="s">
        <v>532</v>
      </c>
      <c r="S36" s="489" t="s">
        <v>533</v>
      </c>
      <c r="T36" s="489" t="s">
        <v>629</v>
      </c>
      <c r="U36" s="489" t="s">
        <v>534</v>
      </c>
      <c r="V36" s="560"/>
      <c r="W36" s="490" t="s">
        <v>535</v>
      </c>
      <c r="X36" s="489"/>
      <c r="Y36" s="489"/>
      <c r="Z36" s="560"/>
      <c r="AA36" s="561"/>
      <c r="AB36" s="562" t="s">
        <v>526</v>
      </c>
      <c r="AC36" s="563" t="s">
        <v>526</v>
      </c>
      <c r="AD36" s="564" t="s">
        <v>526</v>
      </c>
      <c r="AE36" s="563"/>
      <c r="AF36" s="563"/>
      <c r="AG36" s="563"/>
      <c r="AH36" s="562" t="s">
        <v>526</v>
      </c>
      <c r="AI36" s="563" t="s">
        <v>526</v>
      </c>
      <c r="AJ36" s="564" t="s">
        <v>540</v>
      </c>
      <c r="AK36" s="489"/>
      <c r="AL36" s="489"/>
      <c r="AM36" s="489"/>
      <c r="AN36" s="489"/>
      <c r="AO36" s="490" t="s">
        <v>526</v>
      </c>
      <c r="AP36" s="493"/>
      <c r="AQ36" s="491"/>
      <c r="AR36" s="492"/>
      <c r="AS36" s="490" t="str">
        <f t="shared" si="0"/>
        <v>no</v>
      </c>
      <c r="AT36" s="489"/>
      <c r="AU36" s="489"/>
      <c r="AV36" s="513"/>
      <c r="AW36" s="490" t="s">
        <v>526</v>
      </c>
      <c r="AX36" s="739"/>
      <c r="AY36" s="739"/>
      <c r="AZ36" s="489"/>
      <c r="BA36" s="489"/>
      <c r="BB36" s="489"/>
      <c r="BC36" s="489"/>
      <c r="BD36" s="489"/>
      <c r="BE36" s="489"/>
      <c r="BF36" s="489"/>
      <c r="BG36" s="489"/>
      <c r="BH36" s="489"/>
      <c r="BI36" s="489"/>
      <c r="BJ36" s="489"/>
      <c r="BK36" s="489"/>
      <c r="BL36" s="560"/>
      <c r="BM36" s="559"/>
      <c r="BN36" s="489"/>
      <c r="BO36" s="489"/>
      <c r="BP36" s="489"/>
      <c r="BQ36" s="489"/>
      <c r="BR36" s="489"/>
      <c r="BS36" s="489"/>
      <c r="BT36" s="489"/>
      <c r="BU36" s="489"/>
      <c r="BV36" s="489"/>
      <c r="BW36" s="489"/>
      <c r="BX36" s="489"/>
      <c r="BY36" s="489"/>
      <c r="BZ36" s="489"/>
      <c r="CA36" s="489"/>
      <c r="CB36" s="489"/>
      <c r="CC36" s="489"/>
      <c r="CD36" s="489"/>
      <c r="CE36" s="489"/>
      <c r="CF36" s="489"/>
      <c r="CG36" s="489"/>
      <c r="CH36" s="489"/>
      <c r="CI36" s="489"/>
      <c r="CJ36" s="489"/>
      <c r="CK36" s="489"/>
      <c r="CL36" s="489"/>
      <c r="CM36" s="489"/>
      <c r="CN36" s="489"/>
      <c r="CO36" s="489"/>
      <c r="CP36" s="489"/>
      <c r="CQ36" s="489"/>
      <c r="CR36" s="489"/>
      <c r="CS36" s="489"/>
      <c r="CT36" s="489"/>
      <c r="CU36" s="489"/>
      <c r="CV36" s="489"/>
      <c r="CW36" s="489"/>
      <c r="CX36" s="489"/>
      <c r="CY36" s="489"/>
      <c r="CZ36" s="489"/>
      <c r="DA36" s="489"/>
      <c r="DB36" s="489"/>
      <c r="DC36" s="489"/>
      <c r="DD36" s="489"/>
      <c r="DE36" s="489"/>
      <c r="DF36" s="489"/>
      <c r="DG36" s="489"/>
      <c r="DH36" s="489"/>
      <c r="DI36" s="489"/>
      <c r="DJ36" s="489"/>
      <c r="DK36" s="489"/>
      <c r="DL36" s="489"/>
      <c r="DM36" s="489"/>
      <c r="DN36" s="489"/>
      <c r="DO36" s="489"/>
      <c r="DP36" s="489"/>
      <c r="DQ36" s="489"/>
      <c r="DR36" s="489"/>
      <c r="DS36" s="489"/>
      <c r="DT36" s="489"/>
      <c r="DU36" s="489"/>
      <c r="DV36" s="489"/>
      <c r="DW36" s="489"/>
      <c r="DX36" s="489"/>
      <c r="DY36" s="489"/>
      <c r="DZ36" s="489"/>
      <c r="EA36" s="489"/>
      <c r="EB36" s="489"/>
      <c r="EC36" s="489"/>
      <c r="ED36" s="489"/>
      <c r="EE36" s="489"/>
      <c r="EF36" s="489"/>
      <c r="EG36" s="489"/>
      <c r="EH36" s="489"/>
      <c r="EI36" s="489"/>
      <c r="EJ36" s="489"/>
      <c r="EK36" s="489"/>
      <c r="EL36" s="489"/>
      <c r="EM36" s="489"/>
      <c r="EN36" s="489"/>
      <c r="EO36" s="489"/>
      <c r="EP36" s="489"/>
      <c r="EQ36" s="489"/>
      <c r="ER36" s="489"/>
      <c r="ES36" s="489"/>
      <c r="ET36" s="489"/>
      <c r="EU36" s="489"/>
      <c r="EV36" s="489"/>
      <c r="EW36" s="489"/>
      <c r="EX36" s="489"/>
      <c r="EY36" s="489"/>
      <c r="EZ36" s="489"/>
      <c r="FA36" s="489"/>
      <c r="FB36" s="559"/>
      <c r="FC36" s="489"/>
      <c r="FD36" s="489"/>
      <c r="FE36" s="489"/>
      <c r="FF36" s="489"/>
      <c r="FG36" s="489"/>
      <c r="FH36" s="489"/>
      <c r="FI36" s="489"/>
      <c r="FJ36" s="489"/>
      <c r="FK36" s="489"/>
      <c r="FL36" s="489"/>
      <c r="FM36" s="489"/>
      <c r="FN36" s="489"/>
      <c r="FO36" s="489"/>
      <c r="FP36" s="560"/>
      <c r="FQ36" s="489"/>
      <c r="FR36" s="560"/>
      <c r="FS36" s="559"/>
      <c r="FT36" s="489"/>
      <c r="FU36" s="489"/>
      <c r="FV36" s="489"/>
      <c r="FW36" s="489"/>
      <c r="FX36" s="489"/>
      <c r="FY36" s="560"/>
    </row>
    <row r="37" spans="1:181" s="494" customFormat="1" hidden="1" x14ac:dyDescent="0.25">
      <c r="A37" s="557">
        <v>71</v>
      </c>
      <c r="B37" s="558" t="s">
        <v>524</v>
      </c>
      <c r="C37" s="490" t="s">
        <v>536</v>
      </c>
      <c r="D37" s="489" t="s">
        <v>229</v>
      </c>
      <c r="E37" s="559"/>
      <c r="F37" s="559"/>
      <c r="G37" s="490" t="s">
        <v>526</v>
      </c>
      <c r="H37" s="489" t="s">
        <v>632</v>
      </c>
      <c r="I37" s="489"/>
      <c r="J37" s="560"/>
      <c r="K37" s="559" t="s">
        <v>633</v>
      </c>
      <c r="L37" s="489" t="s">
        <v>634</v>
      </c>
      <c r="M37" s="489" t="s">
        <v>634</v>
      </c>
      <c r="N37" s="559"/>
      <c r="O37" s="560"/>
      <c r="P37" s="491" t="s">
        <v>530</v>
      </c>
      <c r="Q37" s="491" t="s">
        <v>531</v>
      </c>
      <c r="R37" s="491" t="s">
        <v>532</v>
      </c>
      <c r="S37" s="489" t="s">
        <v>533</v>
      </c>
      <c r="T37" s="489" t="s">
        <v>632</v>
      </c>
      <c r="U37" s="489" t="s">
        <v>534</v>
      </c>
      <c r="V37" s="560"/>
      <c r="W37" s="490" t="s">
        <v>535</v>
      </c>
      <c r="X37" s="489"/>
      <c r="Y37" s="489"/>
      <c r="Z37" s="560"/>
      <c r="AA37" s="561"/>
      <c r="AB37" s="562" t="s">
        <v>526</v>
      </c>
      <c r="AC37" s="563" t="s">
        <v>526</v>
      </c>
      <c r="AD37" s="564" t="s">
        <v>526</v>
      </c>
      <c r="AE37" s="563"/>
      <c r="AF37" s="563"/>
      <c r="AG37" s="563"/>
      <c r="AH37" s="562" t="s">
        <v>526</v>
      </c>
      <c r="AI37" s="563" t="s">
        <v>526</v>
      </c>
      <c r="AJ37" s="564" t="s">
        <v>526</v>
      </c>
      <c r="AK37" s="489"/>
      <c r="AL37" s="489"/>
      <c r="AM37" s="489"/>
      <c r="AN37" s="489"/>
      <c r="AO37" s="490" t="s">
        <v>526</v>
      </c>
      <c r="AP37" s="493"/>
      <c r="AQ37" s="491"/>
      <c r="AR37" s="492"/>
      <c r="AS37" s="490" t="str">
        <f t="shared" si="0"/>
        <v>no</v>
      </c>
      <c r="AT37" s="489"/>
      <c r="AU37" s="489"/>
      <c r="AV37" s="513"/>
      <c r="AW37" s="490" t="s">
        <v>526</v>
      </c>
      <c r="AX37" s="739"/>
      <c r="AY37" s="739"/>
      <c r="AZ37" s="489"/>
      <c r="BA37" s="489"/>
      <c r="BB37" s="489"/>
      <c r="BC37" s="489"/>
      <c r="BD37" s="489"/>
      <c r="BE37" s="489"/>
      <c r="BF37" s="489"/>
      <c r="BG37" s="489"/>
      <c r="BH37" s="489"/>
      <c r="BI37" s="489"/>
      <c r="BJ37" s="489"/>
      <c r="BK37" s="489"/>
      <c r="BL37" s="560"/>
      <c r="BM37" s="559"/>
      <c r="BN37" s="489"/>
      <c r="BO37" s="489"/>
      <c r="BP37" s="489"/>
      <c r="BQ37" s="489"/>
      <c r="BR37" s="489"/>
      <c r="BS37" s="489"/>
      <c r="BT37" s="489"/>
      <c r="BU37" s="489"/>
      <c r="BV37" s="489"/>
      <c r="BW37" s="489"/>
      <c r="BX37" s="489"/>
      <c r="BY37" s="489"/>
      <c r="BZ37" s="489"/>
      <c r="CA37" s="489"/>
      <c r="CB37" s="489"/>
      <c r="CC37" s="489"/>
      <c r="CD37" s="489"/>
      <c r="CE37" s="489"/>
      <c r="CF37" s="489"/>
      <c r="CG37" s="489"/>
      <c r="CH37" s="489"/>
      <c r="CI37" s="489"/>
      <c r="CJ37" s="489"/>
      <c r="CK37" s="489"/>
      <c r="CL37" s="489"/>
      <c r="CM37" s="489"/>
      <c r="CN37" s="489"/>
      <c r="CO37" s="489"/>
      <c r="CP37" s="489"/>
      <c r="CQ37" s="489"/>
      <c r="CR37" s="489"/>
      <c r="CS37" s="489"/>
      <c r="CT37" s="489"/>
      <c r="CU37" s="489"/>
      <c r="CV37" s="489"/>
      <c r="CW37" s="489"/>
      <c r="CX37" s="489"/>
      <c r="CY37" s="489"/>
      <c r="CZ37" s="489"/>
      <c r="DA37" s="489"/>
      <c r="DB37" s="489"/>
      <c r="DC37" s="489"/>
      <c r="DD37" s="489"/>
      <c r="DE37" s="489"/>
      <c r="DF37" s="489"/>
      <c r="DG37" s="489"/>
      <c r="DH37" s="489"/>
      <c r="DI37" s="489"/>
      <c r="DJ37" s="489"/>
      <c r="DK37" s="489"/>
      <c r="DL37" s="489"/>
      <c r="DM37" s="489"/>
      <c r="DN37" s="489"/>
      <c r="DO37" s="489"/>
      <c r="DP37" s="489"/>
      <c r="DQ37" s="489"/>
      <c r="DR37" s="489"/>
      <c r="DS37" s="489"/>
      <c r="DT37" s="489"/>
      <c r="DU37" s="489"/>
      <c r="DV37" s="489"/>
      <c r="DW37" s="489"/>
      <c r="DX37" s="489"/>
      <c r="DY37" s="489"/>
      <c r="DZ37" s="489"/>
      <c r="EA37" s="489"/>
      <c r="EB37" s="489"/>
      <c r="EC37" s="489"/>
      <c r="ED37" s="489"/>
      <c r="EE37" s="489"/>
      <c r="EF37" s="489"/>
      <c r="EG37" s="489"/>
      <c r="EH37" s="489"/>
      <c r="EI37" s="489"/>
      <c r="EJ37" s="489"/>
      <c r="EK37" s="489"/>
      <c r="EL37" s="489"/>
      <c r="EM37" s="489"/>
      <c r="EN37" s="489"/>
      <c r="EO37" s="489"/>
      <c r="EP37" s="489"/>
      <c r="EQ37" s="489"/>
      <c r="ER37" s="489"/>
      <c r="ES37" s="489"/>
      <c r="ET37" s="489"/>
      <c r="EU37" s="489"/>
      <c r="EV37" s="489"/>
      <c r="EW37" s="489"/>
      <c r="EX37" s="489"/>
      <c r="EY37" s="489"/>
      <c r="EZ37" s="489"/>
      <c r="FA37" s="489"/>
      <c r="FB37" s="559"/>
      <c r="FC37" s="489"/>
      <c r="FD37" s="489"/>
      <c r="FE37" s="489"/>
      <c r="FF37" s="489"/>
      <c r="FG37" s="489"/>
      <c r="FH37" s="489"/>
      <c r="FI37" s="489"/>
      <c r="FJ37" s="489"/>
      <c r="FK37" s="489"/>
      <c r="FL37" s="489"/>
      <c r="FM37" s="489"/>
      <c r="FN37" s="489"/>
      <c r="FO37" s="489"/>
      <c r="FP37" s="560"/>
      <c r="FQ37" s="489"/>
      <c r="FR37" s="560"/>
      <c r="FS37" s="559"/>
      <c r="FT37" s="489"/>
      <c r="FU37" s="489"/>
      <c r="FV37" s="489"/>
      <c r="FW37" s="489"/>
      <c r="FX37" s="489"/>
      <c r="FY37" s="560"/>
    </row>
    <row r="38" spans="1:181" s="494" customFormat="1" hidden="1" x14ac:dyDescent="0.25">
      <c r="A38" s="557">
        <v>72</v>
      </c>
      <c r="B38" s="558" t="s">
        <v>524</v>
      </c>
      <c r="C38" s="490" t="s">
        <v>525</v>
      </c>
      <c r="D38" s="489" t="s">
        <v>234</v>
      </c>
      <c r="E38" s="559"/>
      <c r="F38" s="559"/>
      <c r="G38" s="490" t="s">
        <v>526</v>
      </c>
      <c r="H38" s="489" t="s">
        <v>635</v>
      </c>
      <c r="I38" s="489"/>
      <c r="J38" s="560"/>
      <c r="K38" s="559" t="s">
        <v>636</v>
      </c>
      <c r="L38" s="489" t="s">
        <v>636</v>
      </c>
      <c r="M38" s="489" t="s">
        <v>636</v>
      </c>
      <c r="N38" s="559"/>
      <c r="O38" s="560"/>
      <c r="P38" s="491" t="s">
        <v>637</v>
      </c>
      <c r="Q38" s="491" t="s">
        <v>22</v>
      </c>
      <c r="R38" s="491" t="s">
        <v>283</v>
      </c>
      <c r="S38" s="489" t="s">
        <v>283</v>
      </c>
      <c r="T38" s="489" t="s">
        <v>635</v>
      </c>
      <c r="U38" s="489" t="s">
        <v>534</v>
      </c>
      <c r="V38" s="560"/>
      <c r="W38" s="490" t="s">
        <v>638</v>
      </c>
      <c r="X38" s="489"/>
      <c r="Y38" s="489"/>
      <c r="Z38" s="560"/>
      <c r="AA38" s="561" t="s">
        <v>639</v>
      </c>
      <c r="AB38" s="562" t="s">
        <v>526</v>
      </c>
      <c r="AC38" s="563" t="s">
        <v>526</v>
      </c>
      <c r="AD38" s="564" t="s">
        <v>526</v>
      </c>
      <c r="AE38" s="563"/>
      <c r="AF38" s="735"/>
      <c r="AG38" s="563"/>
      <c r="AH38" s="562" t="s">
        <v>526</v>
      </c>
      <c r="AI38" s="563" t="s">
        <v>526</v>
      </c>
      <c r="AJ38" s="564" t="s">
        <v>526</v>
      </c>
      <c r="AK38" s="489"/>
      <c r="AL38" s="489"/>
      <c r="AM38" s="489"/>
      <c r="AN38" s="489"/>
      <c r="AO38" s="490" t="s">
        <v>526</v>
      </c>
      <c r="AP38" s="493"/>
      <c r="AQ38" s="491"/>
      <c r="AR38" s="492"/>
      <c r="AS38" s="490" t="str">
        <f t="shared" si="0"/>
        <v>no</v>
      </c>
      <c r="AT38" s="489"/>
      <c r="AU38" s="489"/>
      <c r="AV38" s="513"/>
      <c r="AW38" s="490" t="s">
        <v>526</v>
      </c>
      <c r="AX38" s="739"/>
      <c r="AY38" s="739"/>
      <c r="AZ38" s="489"/>
      <c r="BA38" s="489"/>
      <c r="BB38" s="489"/>
      <c r="BC38" s="489"/>
      <c r="BD38" s="489"/>
      <c r="BE38" s="489"/>
      <c r="BF38" s="489"/>
      <c r="BG38" s="489"/>
      <c r="BH38" s="489"/>
      <c r="BI38" s="489"/>
      <c r="BJ38" s="489"/>
      <c r="BK38" s="489"/>
      <c r="BL38" s="560"/>
      <c r="BM38" s="559"/>
      <c r="BN38" s="489"/>
      <c r="BO38" s="489"/>
      <c r="BP38" s="489"/>
      <c r="BQ38" s="489"/>
      <c r="BR38" s="489"/>
      <c r="BS38" s="489"/>
      <c r="BT38" s="489"/>
      <c r="BU38" s="489"/>
      <c r="BV38" s="489"/>
      <c r="BW38" s="489"/>
      <c r="BX38" s="489"/>
      <c r="BY38" s="489"/>
      <c r="BZ38" s="489"/>
      <c r="CA38" s="489"/>
      <c r="CB38" s="489"/>
      <c r="CC38" s="489"/>
      <c r="CD38" s="489"/>
      <c r="CE38" s="489"/>
      <c r="CF38" s="489"/>
      <c r="CG38" s="489"/>
      <c r="CH38" s="489"/>
      <c r="CI38" s="489"/>
      <c r="CJ38" s="489"/>
      <c r="CK38" s="489"/>
      <c r="CL38" s="489"/>
      <c r="CM38" s="489"/>
      <c r="CN38" s="489"/>
      <c r="CO38" s="489"/>
      <c r="CP38" s="489"/>
      <c r="CQ38" s="489"/>
      <c r="CR38" s="489"/>
      <c r="CS38" s="489"/>
      <c r="CT38" s="489"/>
      <c r="CU38" s="489"/>
      <c r="CV38" s="489"/>
      <c r="CW38" s="489"/>
      <c r="CX38" s="489"/>
      <c r="CY38" s="489"/>
      <c r="CZ38" s="489"/>
      <c r="DA38" s="489"/>
      <c r="DB38" s="489"/>
      <c r="DC38" s="489"/>
      <c r="DD38" s="489"/>
      <c r="DE38" s="489"/>
      <c r="DF38" s="489"/>
      <c r="DG38" s="489"/>
      <c r="DH38" s="489"/>
      <c r="DI38" s="489"/>
      <c r="DJ38" s="489"/>
      <c r="DK38" s="489"/>
      <c r="DL38" s="489"/>
      <c r="DM38" s="489"/>
      <c r="DN38" s="489"/>
      <c r="DO38" s="489"/>
      <c r="DP38" s="489"/>
      <c r="DQ38" s="489"/>
      <c r="DR38" s="489"/>
      <c r="DS38" s="489"/>
      <c r="DT38" s="489"/>
      <c r="DU38" s="489"/>
      <c r="DV38" s="489"/>
      <c r="DW38" s="489"/>
      <c r="DX38" s="489"/>
      <c r="DY38" s="489"/>
      <c r="DZ38" s="489"/>
      <c r="EA38" s="489"/>
      <c r="EB38" s="489"/>
      <c r="EC38" s="489"/>
      <c r="ED38" s="489"/>
      <c r="EE38" s="489"/>
      <c r="EF38" s="489"/>
      <c r="EG38" s="489"/>
      <c r="EH38" s="489"/>
      <c r="EI38" s="489"/>
      <c r="EJ38" s="489"/>
      <c r="EK38" s="489"/>
      <c r="EL38" s="489"/>
      <c r="EM38" s="489"/>
      <c r="EN38" s="489"/>
      <c r="EO38" s="489"/>
      <c r="EP38" s="489"/>
      <c r="EQ38" s="489"/>
      <c r="ER38" s="489"/>
      <c r="ES38" s="489"/>
      <c r="ET38" s="489"/>
      <c r="EU38" s="489"/>
      <c r="EV38" s="489"/>
      <c r="EW38" s="489"/>
      <c r="EX38" s="489"/>
      <c r="EY38" s="489"/>
      <c r="EZ38" s="489"/>
      <c r="FA38" s="489"/>
      <c r="FB38" s="559"/>
      <c r="FC38" s="489"/>
      <c r="FD38" s="489"/>
      <c r="FE38" s="489"/>
      <c r="FF38" s="489"/>
      <c r="FG38" s="489"/>
      <c r="FH38" s="489"/>
      <c r="FI38" s="489"/>
      <c r="FJ38" s="489"/>
      <c r="FK38" s="489"/>
      <c r="FL38" s="489"/>
      <c r="FM38" s="489"/>
      <c r="FN38" s="489"/>
      <c r="FO38" s="489"/>
      <c r="FP38" s="560"/>
      <c r="FQ38" s="489"/>
      <c r="FR38" s="560"/>
      <c r="FS38" s="559"/>
      <c r="FT38" s="489"/>
      <c r="FU38" s="489"/>
      <c r="FV38" s="489"/>
      <c r="FW38" s="489"/>
      <c r="FX38" s="489"/>
      <c r="FY38" s="560"/>
    </row>
    <row r="39" spans="1:181" s="494" customFormat="1" hidden="1" x14ac:dyDescent="0.25">
      <c r="A39" s="557">
        <v>73</v>
      </c>
      <c r="B39" s="558" t="s">
        <v>524</v>
      </c>
      <c r="C39" s="490" t="s">
        <v>525</v>
      </c>
      <c r="D39" s="489" t="s">
        <v>234</v>
      </c>
      <c r="E39" s="559"/>
      <c r="F39" s="559"/>
      <c r="G39" s="490" t="s">
        <v>526</v>
      </c>
      <c r="H39" s="489" t="s">
        <v>640</v>
      </c>
      <c r="I39" s="489"/>
      <c r="J39" s="560"/>
      <c r="K39" s="559" t="s">
        <v>641</v>
      </c>
      <c r="L39" s="489" t="s">
        <v>636</v>
      </c>
      <c r="M39" s="489" t="s">
        <v>636</v>
      </c>
      <c r="N39" s="559"/>
      <c r="O39" s="560"/>
      <c r="P39" s="491" t="s">
        <v>530</v>
      </c>
      <c r="Q39" s="491" t="s">
        <v>531</v>
      </c>
      <c r="R39" s="491" t="s">
        <v>532</v>
      </c>
      <c r="S39" s="489" t="s">
        <v>533</v>
      </c>
      <c r="T39" s="489" t="s">
        <v>640</v>
      </c>
      <c r="U39" s="489" t="s">
        <v>534</v>
      </c>
      <c r="V39" s="560"/>
      <c r="W39" s="490" t="s">
        <v>535</v>
      </c>
      <c r="X39" s="489"/>
      <c r="Y39" s="489"/>
      <c r="Z39" s="560"/>
      <c r="AA39" s="561" t="s">
        <v>639</v>
      </c>
      <c r="AB39" s="562" t="s">
        <v>526</v>
      </c>
      <c r="AC39" s="563" t="s">
        <v>526</v>
      </c>
      <c r="AD39" s="564" t="s">
        <v>526</v>
      </c>
      <c r="AE39" s="563"/>
      <c r="AF39" s="563"/>
      <c r="AG39" s="563"/>
      <c r="AH39" s="562" t="s">
        <v>526</v>
      </c>
      <c r="AI39" s="563" t="s">
        <v>526</v>
      </c>
      <c r="AJ39" s="564" t="s">
        <v>526</v>
      </c>
      <c r="AK39" s="489"/>
      <c r="AL39" s="489"/>
      <c r="AM39" s="489"/>
      <c r="AN39" s="489"/>
      <c r="AO39" s="490" t="s">
        <v>526</v>
      </c>
      <c r="AP39" s="493"/>
      <c r="AQ39" s="491"/>
      <c r="AR39" s="492"/>
      <c r="AS39" s="490" t="str">
        <f t="shared" si="0"/>
        <v>no</v>
      </c>
      <c r="AT39" s="489"/>
      <c r="AU39" s="489"/>
      <c r="AV39" s="513"/>
      <c r="AW39" s="490" t="s">
        <v>526</v>
      </c>
      <c r="AX39" s="739"/>
      <c r="AY39" s="739"/>
      <c r="AZ39" s="489"/>
      <c r="BA39" s="489"/>
      <c r="BB39" s="489"/>
      <c r="BC39" s="489"/>
      <c r="BD39" s="489"/>
      <c r="BE39" s="489"/>
      <c r="BF39" s="489"/>
      <c r="BG39" s="489"/>
      <c r="BH39" s="489"/>
      <c r="BI39" s="489"/>
      <c r="BJ39" s="489"/>
      <c r="BK39" s="489"/>
      <c r="BL39" s="560"/>
      <c r="BM39" s="559"/>
      <c r="BN39" s="489"/>
      <c r="BO39" s="489"/>
      <c r="BP39" s="489"/>
      <c r="BQ39" s="489"/>
      <c r="BR39" s="489"/>
      <c r="BS39" s="489"/>
      <c r="BT39" s="489"/>
      <c r="BU39" s="489"/>
      <c r="BV39" s="489"/>
      <c r="BW39" s="489"/>
      <c r="BX39" s="489"/>
      <c r="BY39" s="489"/>
      <c r="BZ39" s="489"/>
      <c r="CA39" s="489"/>
      <c r="CB39" s="489"/>
      <c r="CC39" s="489"/>
      <c r="CD39" s="489"/>
      <c r="CE39" s="489"/>
      <c r="CF39" s="489"/>
      <c r="CG39" s="489"/>
      <c r="CH39" s="489"/>
      <c r="CI39" s="489"/>
      <c r="CJ39" s="489"/>
      <c r="CK39" s="489"/>
      <c r="CL39" s="489"/>
      <c r="CM39" s="489"/>
      <c r="CN39" s="489"/>
      <c r="CO39" s="489"/>
      <c r="CP39" s="489"/>
      <c r="CQ39" s="489"/>
      <c r="CR39" s="489"/>
      <c r="CS39" s="489"/>
      <c r="CT39" s="489"/>
      <c r="CU39" s="489"/>
      <c r="CV39" s="489"/>
      <c r="CW39" s="489"/>
      <c r="CX39" s="489"/>
      <c r="CY39" s="489"/>
      <c r="CZ39" s="489"/>
      <c r="DA39" s="489"/>
      <c r="DB39" s="489"/>
      <c r="DC39" s="489"/>
      <c r="DD39" s="489"/>
      <c r="DE39" s="489"/>
      <c r="DF39" s="489"/>
      <c r="DG39" s="489"/>
      <c r="DH39" s="489"/>
      <c r="DI39" s="489"/>
      <c r="DJ39" s="489"/>
      <c r="DK39" s="489"/>
      <c r="DL39" s="489"/>
      <c r="DM39" s="489"/>
      <c r="DN39" s="489"/>
      <c r="DO39" s="489"/>
      <c r="DP39" s="489"/>
      <c r="DQ39" s="489"/>
      <c r="DR39" s="489"/>
      <c r="DS39" s="489"/>
      <c r="DT39" s="489"/>
      <c r="DU39" s="489"/>
      <c r="DV39" s="489"/>
      <c r="DW39" s="489"/>
      <c r="DX39" s="489"/>
      <c r="DY39" s="489"/>
      <c r="DZ39" s="489"/>
      <c r="EA39" s="489"/>
      <c r="EB39" s="489"/>
      <c r="EC39" s="489"/>
      <c r="ED39" s="489"/>
      <c r="EE39" s="489"/>
      <c r="EF39" s="489"/>
      <c r="EG39" s="489"/>
      <c r="EH39" s="489"/>
      <c r="EI39" s="489"/>
      <c r="EJ39" s="489"/>
      <c r="EK39" s="489"/>
      <c r="EL39" s="489"/>
      <c r="EM39" s="489"/>
      <c r="EN39" s="489"/>
      <c r="EO39" s="489"/>
      <c r="EP39" s="489"/>
      <c r="EQ39" s="489"/>
      <c r="ER39" s="489"/>
      <c r="ES39" s="489"/>
      <c r="ET39" s="489"/>
      <c r="EU39" s="489"/>
      <c r="EV39" s="489"/>
      <c r="EW39" s="489"/>
      <c r="EX39" s="489"/>
      <c r="EY39" s="489"/>
      <c r="EZ39" s="489"/>
      <c r="FA39" s="489"/>
      <c r="FB39" s="559"/>
      <c r="FC39" s="489"/>
      <c r="FD39" s="489"/>
      <c r="FE39" s="489"/>
      <c r="FF39" s="489"/>
      <c r="FG39" s="489"/>
      <c r="FH39" s="489"/>
      <c r="FI39" s="489"/>
      <c r="FJ39" s="489"/>
      <c r="FK39" s="489"/>
      <c r="FL39" s="489"/>
      <c r="FM39" s="489"/>
      <c r="FN39" s="489"/>
      <c r="FO39" s="489"/>
      <c r="FP39" s="560"/>
      <c r="FQ39" s="489"/>
      <c r="FR39" s="560"/>
      <c r="FS39" s="559"/>
      <c r="FT39" s="489"/>
      <c r="FU39" s="489"/>
      <c r="FV39" s="489"/>
      <c r="FW39" s="489"/>
      <c r="FX39" s="489"/>
      <c r="FY39" s="560"/>
    </row>
    <row r="40" spans="1:181" s="494" customFormat="1" ht="48" x14ac:dyDescent="0.25">
      <c r="A40" s="557">
        <v>74</v>
      </c>
      <c r="B40" s="558" t="s">
        <v>642</v>
      </c>
      <c r="C40" s="490" t="s">
        <v>525</v>
      </c>
      <c r="D40" s="489" t="s">
        <v>551</v>
      </c>
      <c r="E40" s="559" t="str">
        <f>VLOOKUP(F40,'Revised Phasing'!$D$4:$S$98, 16, 0)</f>
        <v>Phase 2</v>
      </c>
      <c r="F40" s="559" t="str">
        <f>VLOOKUP(L40,'Consolidated Data'!$E$2:$F$97, 2, 0)</f>
        <v>Addvac</v>
      </c>
      <c r="G40" s="490" t="s">
        <v>642</v>
      </c>
      <c r="H40" s="489" t="s">
        <v>21</v>
      </c>
      <c r="I40" s="489"/>
      <c r="J40" s="560"/>
      <c r="K40" s="559" t="s">
        <v>20</v>
      </c>
      <c r="L40" s="489" t="s">
        <v>20</v>
      </c>
      <c r="M40" s="489" t="s">
        <v>20</v>
      </c>
      <c r="N40" s="559"/>
      <c r="O40" s="560"/>
      <c r="P40" s="491" t="s">
        <v>637</v>
      </c>
      <c r="Q40" s="491" t="s">
        <v>22</v>
      </c>
      <c r="R40" s="491" t="s">
        <v>643</v>
      </c>
      <c r="S40" s="489" t="s">
        <v>644</v>
      </c>
      <c r="T40" s="489" t="s">
        <v>21</v>
      </c>
      <c r="U40" s="489" t="s">
        <v>534</v>
      </c>
      <c r="V40" s="560"/>
      <c r="W40" s="490" t="s">
        <v>535</v>
      </c>
      <c r="X40" s="489"/>
      <c r="Y40" s="489"/>
      <c r="Z40" s="560"/>
      <c r="AA40" s="561"/>
      <c r="AB40" s="562" t="s">
        <v>540</v>
      </c>
      <c r="AC40" s="563" t="s">
        <v>645</v>
      </c>
      <c r="AD40" s="564" t="s">
        <v>526</v>
      </c>
      <c r="AE40" s="563"/>
      <c r="AF40" s="735" t="s">
        <v>646</v>
      </c>
      <c r="AG40" s="733" t="s">
        <v>647</v>
      </c>
      <c r="AH40" s="562" t="s">
        <v>540</v>
      </c>
      <c r="AI40" s="563" t="s">
        <v>540</v>
      </c>
      <c r="AJ40" s="564" t="s">
        <v>540</v>
      </c>
      <c r="AK40" s="489" t="s">
        <v>648</v>
      </c>
      <c r="AL40" s="489" t="s">
        <v>649</v>
      </c>
      <c r="AM40" s="489" t="s">
        <v>650</v>
      </c>
      <c r="AN40" s="489"/>
      <c r="AO40" s="490" t="s">
        <v>642</v>
      </c>
      <c r="AP40" s="493" t="s">
        <v>651</v>
      </c>
      <c r="AQ40" s="491" t="s">
        <v>562</v>
      </c>
      <c r="AR40" s="492"/>
      <c r="AS40" s="490" t="s">
        <v>652</v>
      </c>
      <c r="AT40" s="489" t="s">
        <v>653</v>
      </c>
      <c r="AU40" s="489" t="s">
        <v>654</v>
      </c>
      <c r="AV40" s="513" t="s">
        <v>655</v>
      </c>
      <c r="AW40" s="490"/>
      <c r="AX40" s="739"/>
      <c r="AY40" s="739"/>
      <c r="AZ40" s="489"/>
      <c r="BA40" s="489"/>
      <c r="BB40" s="489"/>
      <c r="BC40" s="489"/>
      <c r="BD40" s="489"/>
      <c r="BE40" s="489"/>
      <c r="BF40" s="489"/>
      <c r="BG40" s="489"/>
      <c r="BH40" s="489"/>
      <c r="BI40" s="489"/>
      <c r="BJ40" s="489"/>
      <c r="BK40" s="489"/>
      <c r="BL40" s="560"/>
      <c r="BM40" s="559"/>
      <c r="BN40" s="489"/>
      <c r="BO40" s="489"/>
      <c r="BP40" s="489"/>
      <c r="BQ40" s="489"/>
      <c r="BR40" s="489"/>
      <c r="BS40" s="489"/>
      <c r="BT40" s="489"/>
      <c r="BU40" s="489"/>
      <c r="BV40" s="489"/>
      <c r="BW40" s="489"/>
      <c r="BX40" s="489"/>
      <c r="BY40" s="489"/>
      <c r="BZ40" s="489"/>
      <c r="CA40" s="489"/>
      <c r="CB40" s="489"/>
      <c r="CC40" s="489"/>
      <c r="CD40" s="489"/>
      <c r="CE40" s="489"/>
      <c r="CF40" s="489"/>
      <c r="CG40" s="489"/>
      <c r="CH40" s="489"/>
      <c r="CI40" s="489"/>
      <c r="CJ40" s="489"/>
      <c r="CK40" s="489"/>
      <c r="CL40" s="489"/>
      <c r="CM40" s="489"/>
      <c r="CN40" s="489"/>
      <c r="CO40" s="489"/>
      <c r="CP40" s="489"/>
      <c r="CQ40" s="489"/>
      <c r="CR40" s="489"/>
      <c r="CS40" s="489"/>
      <c r="CT40" s="489"/>
      <c r="CU40" s="489"/>
      <c r="CV40" s="489"/>
      <c r="CW40" s="489"/>
      <c r="CX40" s="489"/>
      <c r="CY40" s="489"/>
      <c r="CZ40" s="489"/>
      <c r="DA40" s="489"/>
      <c r="DB40" s="489"/>
      <c r="DC40" s="489"/>
      <c r="DD40" s="489"/>
      <c r="DE40" s="489"/>
      <c r="DF40" s="489"/>
      <c r="DG40" s="489"/>
      <c r="DH40" s="489"/>
      <c r="DI40" s="489"/>
      <c r="DJ40" s="489"/>
      <c r="DK40" s="489"/>
      <c r="DL40" s="489"/>
      <c r="DM40" s="489"/>
      <c r="DN40" s="489"/>
      <c r="DO40" s="489"/>
      <c r="DP40" s="489"/>
      <c r="DQ40" s="489"/>
      <c r="DR40" s="489"/>
      <c r="DS40" s="489"/>
      <c r="DT40" s="489"/>
      <c r="DU40" s="489"/>
      <c r="DV40" s="489"/>
      <c r="DW40" s="489"/>
      <c r="DX40" s="489"/>
      <c r="DY40" s="489"/>
      <c r="DZ40" s="489"/>
      <c r="EA40" s="489"/>
      <c r="EB40" s="489"/>
      <c r="EC40" s="489"/>
      <c r="ED40" s="489"/>
      <c r="EE40" s="489"/>
      <c r="EF40" s="489"/>
      <c r="EG40" s="489"/>
      <c r="EH40" s="489"/>
      <c r="EI40" s="489"/>
      <c r="EJ40" s="489"/>
      <c r="EK40" s="489"/>
      <c r="EL40" s="489"/>
      <c r="EM40" s="489"/>
      <c r="EN40" s="489"/>
      <c r="EO40" s="489"/>
      <c r="EP40" s="489"/>
      <c r="EQ40" s="489"/>
      <c r="ER40" s="489"/>
      <c r="ES40" s="489"/>
      <c r="ET40" s="489"/>
      <c r="EU40" s="489"/>
      <c r="EV40" s="489"/>
      <c r="EW40" s="489"/>
      <c r="EX40" s="489"/>
      <c r="EY40" s="489"/>
      <c r="EZ40" s="489"/>
      <c r="FA40" s="489"/>
      <c r="FB40" s="559"/>
      <c r="FC40" s="489"/>
      <c r="FD40" s="489"/>
      <c r="FE40" s="489"/>
      <c r="FF40" s="489"/>
      <c r="FG40" s="489"/>
      <c r="FH40" s="489"/>
      <c r="FI40" s="489"/>
      <c r="FJ40" s="489"/>
      <c r="FK40" s="489"/>
      <c r="FL40" s="489"/>
      <c r="FM40" s="489"/>
      <c r="FN40" s="489"/>
      <c r="FO40" s="489"/>
      <c r="FP40" s="560"/>
      <c r="FQ40" s="489"/>
      <c r="FR40" s="560"/>
      <c r="FS40" s="559"/>
      <c r="FT40" s="489"/>
      <c r="FU40" s="489"/>
      <c r="FV40" s="489"/>
      <c r="FW40" s="489"/>
      <c r="FX40" s="489"/>
      <c r="FY40" s="560"/>
    </row>
    <row r="41" spans="1:181" s="494" customFormat="1" hidden="1" x14ac:dyDescent="0.25">
      <c r="A41" s="557">
        <v>75</v>
      </c>
      <c r="B41" s="558" t="s">
        <v>524</v>
      </c>
      <c r="C41" s="490" t="s">
        <v>525</v>
      </c>
      <c r="D41" s="489" t="s">
        <v>551</v>
      </c>
      <c r="E41" s="559"/>
      <c r="F41" s="559"/>
      <c r="G41" s="490" t="s">
        <v>526</v>
      </c>
      <c r="H41" s="489" t="s">
        <v>656</v>
      </c>
      <c r="I41" s="489"/>
      <c r="J41" s="560"/>
      <c r="K41" s="559" t="s">
        <v>657</v>
      </c>
      <c r="L41" s="489" t="s">
        <v>20</v>
      </c>
      <c r="M41" s="489" t="s">
        <v>20</v>
      </c>
      <c r="N41" s="559"/>
      <c r="O41" s="560"/>
      <c r="P41" s="491" t="s">
        <v>530</v>
      </c>
      <c r="Q41" s="491" t="s">
        <v>531</v>
      </c>
      <c r="R41" s="491" t="s">
        <v>532</v>
      </c>
      <c r="S41" s="489" t="s">
        <v>533</v>
      </c>
      <c r="T41" s="489" t="s">
        <v>656</v>
      </c>
      <c r="U41" s="489" t="s">
        <v>534</v>
      </c>
      <c r="V41" s="560"/>
      <c r="W41" s="490" t="s">
        <v>535</v>
      </c>
      <c r="X41" s="489"/>
      <c r="Y41" s="489"/>
      <c r="Z41" s="560"/>
      <c r="AA41" s="561"/>
      <c r="AB41" s="562" t="s">
        <v>526</v>
      </c>
      <c r="AC41" s="563" t="s">
        <v>526</v>
      </c>
      <c r="AD41" s="564" t="s">
        <v>526</v>
      </c>
      <c r="AE41" s="563"/>
      <c r="AF41" s="563"/>
      <c r="AG41" s="563"/>
      <c r="AH41" s="562" t="s">
        <v>526</v>
      </c>
      <c r="AI41" s="563" t="s">
        <v>526</v>
      </c>
      <c r="AJ41" s="564" t="s">
        <v>540</v>
      </c>
      <c r="AK41" s="489"/>
      <c r="AL41" s="489"/>
      <c r="AM41" s="489"/>
      <c r="AN41" s="489"/>
      <c r="AO41" s="490" t="s">
        <v>526</v>
      </c>
      <c r="AP41" s="493"/>
      <c r="AQ41" s="491"/>
      <c r="AR41" s="492"/>
      <c r="AS41" s="490" t="str">
        <f t="shared" si="0"/>
        <v>no</v>
      </c>
      <c r="AT41" s="489"/>
      <c r="AU41" s="489"/>
      <c r="AV41" s="513"/>
      <c r="AW41" s="490" t="s">
        <v>526</v>
      </c>
      <c r="AX41" s="739"/>
      <c r="AY41" s="739"/>
      <c r="AZ41" s="489"/>
      <c r="BA41" s="489"/>
      <c r="BB41" s="489"/>
      <c r="BC41" s="489"/>
      <c r="BD41" s="489"/>
      <c r="BE41" s="489"/>
      <c r="BF41" s="489"/>
      <c r="BG41" s="489"/>
      <c r="BH41" s="489"/>
      <c r="BI41" s="489"/>
      <c r="BJ41" s="489"/>
      <c r="BK41" s="489"/>
      <c r="BL41" s="560"/>
      <c r="BM41" s="559"/>
      <c r="BN41" s="489"/>
      <c r="BO41" s="489"/>
      <c r="BP41" s="489"/>
      <c r="BQ41" s="489"/>
      <c r="BR41" s="489"/>
      <c r="BS41" s="489"/>
      <c r="BT41" s="489"/>
      <c r="BU41" s="489"/>
      <c r="BV41" s="489"/>
      <c r="BW41" s="489"/>
      <c r="BX41" s="489"/>
      <c r="BY41" s="489"/>
      <c r="BZ41" s="489"/>
      <c r="CA41" s="489"/>
      <c r="CB41" s="489"/>
      <c r="CC41" s="489"/>
      <c r="CD41" s="489"/>
      <c r="CE41" s="489"/>
      <c r="CF41" s="489"/>
      <c r="CG41" s="489"/>
      <c r="CH41" s="489"/>
      <c r="CI41" s="489"/>
      <c r="CJ41" s="489"/>
      <c r="CK41" s="489"/>
      <c r="CL41" s="489"/>
      <c r="CM41" s="489"/>
      <c r="CN41" s="489"/>
      <c r="CO41" s="489"/>
      <c r="CP41" s="489"/>
      <c r="CQ41" s="489"/>
      <c r="CR41" s="489"/>
      <c r="CS41" s="489"/>
      <c r="CT41" s="489"/>
      <c r="CU41" s="489"/>
      <c r="CV41" s="489"/>
      <c r="CW41" s="489"/>
      <c r="CX41" s="489"/>
      <c r="CY41" s="489"/>
      <c r="CZ41" s="489"/>
      <c r="DA41" s="489"/>
      <c r="DB41" s="489"/>
      <c r="DC41" s="489"/>
      <c r="DD41" s="489"/>
      <c r="DE41" s="489"/>
      <c r="DF41" s="489"/>
      <c r="DG41" s="489"/>
      <c r="DH41" s="489"/>
      <c r="DI41" s="489"/>
      <c r="DJ41" s="489"/>
      <c r="DK41" s="489"/>
      <c r="DL41" s="489"/>
      <c r="DM41" s="489"/>
      <c r="DN41" s="489"/>
      <c r="DO41" s="489"/>
      <c r="DP41" s="489"/>
      <c r="DQ41" s="489"/>
      <c r="DR41" s="489"/>
      <c r="DS41" s="489"/>
      <c r="DT41" s="489"/>
      <c r="DU41" s="489"/>
      <c r="DV41" s="489"/>
      <c r="DW41" s="489"/>
      <c r="DX41" s="489"/>
      <c r="DY41" s="489"/>
      <c r="DZ41" s="489"/>
      <c r="EA41" s="489"/>
      <c r="EB41" s="489"/>
      <c r="EC41" s="489"/>
      <c r="ED41" s="489"/>
      <c r="EE41" s="489"/>
      <c r="EF41" s="489"/>
      <c r="EG41" s="489"/>
      <c r="EH41" s="489"/>
      <c r="EI41" s="489"/>
      <c r="EJ41" s="489"/>
      <c r="EK41" s="489"/>
      <c r="EL41" s="489"/>
      <c r="EM41" s="489"/>
      <c r="EN41" s="489"/>
      <c r="EO41" s="489"/>
      <c r="EP41" s="489"/>
      <c r="EQ41" s="489"/>
      <c r="ER41" s="489"/>
      <c r="ES41" s="489"/>
      <c r="ET41" s="489"/>
      <c r="EU41" s="489"/>
      <c r="EV41" s="489"/>
      <c r="EW41" s="489"/>
      <c r="EX41" s="489"/>
      <c r="EY41" s="489"/>
      <c r="EZ41" s="489"/>
      <c r="FA41" s="489"/>
      <c r="FB41" s="559"/>
      <c r="FC41" s="489"/>
      <c r="FD41" s="489"/>
      <c r="FE41" s="489"/>
      <c r="FF41" s="489"/>
      <c r="FG41" s="489"/>
      <c r="FH41" s="489"/>
      <c r="FI41" s="489"/>
      <c r="FJ41" s="489"/>
      <c r="FK41" s="489"/>
      <c r="FL41" s="489"/>
      <c r="FM41" s="489"/>
      <c r="FN41" s="489"/>
      <c r="FO41" s="489"/>
      <c r="FP41" s="560"/>
      <c r="FQ41" s="489"/>
      <c r="FR41" s="560"/>
      <c r="FS41" s="559"/>
      <c r="FT41" s="489"/>
      <c r="FU41" s="489"/>
      <c r="FV41" s="489"/>
      <c r="FW41" s="489"/>
      <c r="FX41" s="489"/>
      <c r="FY41" s="560"/>
    </row>
    <row r="42" spans="1:181" s="494" customFormat="1" ht="48" x14ac:dyDescent="0.25">
      <c r="A42" s="557">
        <v>76</v>
      </c>
      <c r="B42" s="558" t="s">
        <v>642</v>
      </c>
      <c r="C42" s="490" t="s">
        <v>536</v>
      </c>
      <c r="D42" s="489" t="s">
        <v>24</v>
      </c>
      <c r="E42" s="559" t="s">
        <v>16659</v>
      </c>
      <c r="F42" s="559" t="str">
        <f>VLOOKUP(L42,'Consolidated Data'!$E$2:$F$97, 2, 0)</f>
        <v>MFS</v>
      </c>
      <c r="G42" s="490" t="s">
        <v>642</v>
      </c>
      <c r="H42" s="489" t="s">
        <v>24</v>
      </c>
      <c r="I42" s="489"/>
      <c r="J42" s="560"/>
      <c r="K42" s="559" t="s">
        <v>25</v>
      </c>
      <c r="L42" s="489" t="s">
        <v>25</v>
      </c>
      <c r="M42" s="489" t="s">
        <v>25</v>
      </c>
      <c r="N42" s="559"/>
      <c r="O42" s="560"/>
      <c r="P42" s="491" t="s">
        <v>637</v>
      </c>
      <c r="Q42" s="491" t="s">
        <v>24</v>
      </c>
      <c r="R42" s="491" t="s">
        <v>658</v>
      </c>
      <c r="S42" s="489" t="s">
        <v>659</v>
      </c>
      <c r="T42" s="489" t="s">
        <v>24</v>
      </c>
      <c r="U42" s="489" t="s">
        <v>534</v>
      </c>
      <c r="V42" s="560"/>
      <c r="W42" s="490" t="s">
        <v>535</v>
      </c>
      <c r="X42" s="489"/>
      <c r="Y42" s="489"/>
      <c r="Z42" s="560"/>
      <c r="AA42" s="561"/>
      <c r="AB42" s="562" t="s">
        <v>526</v>
      </c>
      <c r="AC42" s="563" t="s">
        <v>526</v>
      </c>
      <c r="AD42" s="564" t="s">
        <v>526</v>
      </c>
      <c r="AE42" s="733" t="s">
        <v>658</v>
      </c>
      <c r="AF42" s="736"/>
      <c r="AG42" s="733" t="s">
        <v>660</v>
      </c>
      <c r="AH42" s="562" t="s">
        <v>526</v>
      </c>
      <c r="AI42" s="563" t="s">
        <v>526</v>
      </c>
      <c r="AJ42" s="564" t="s">
        <v>526</v>
      </c>
      <c r="AK42" s="489" t="s">
        <v>661</v>
      </c>
      <c r="AL42" s="489" t="s">
        <v>662</v>
      </c>
      <c r="AM42" s="489" t="s">
        <v>663</v>
      </c>
      <c r="AN42" s="489"/>
      <c r="AO42" s="490" t="s">
        <v>642</v>
      </c>
      <c r="AP42" s="493" t="s">
        <v>664</v>
      </c>
      <c r="AQ42" s="491" t="s">
        <v>562</v>
      </c>
      <c r="AR42" s="492"/>
      <c r="AS42" s="490" t="s">
        <v>652</v>
      </c>
      <c r="AT42" s="489" t="s">
        <v>665</v>
      </c>
      <c r="AU42" s="489" t="s">
        <v>666</v>
      </c>
      <c r="AV42" s="513" t="s">
        <v>667</v>
      </c>
      <c r="AW42" s="490"/>
      <c r="AX42" s="739"/>
      <c r="AY42" s="739"/>
      <c r="AZ42" s="489"/>
      <c r="BA42" s="489"/>
      <c r="BB42" s="489"/>
      <c r="BC42" s="489"/>
      <c r="BD42" s="489"/>
      <c r="BE42" s="489"/>
      <c r="BF42" s="489"/>
      <c r="BG42" s="489"/>
      <c r="BH42" s="489"/>
      <c r="BI42" s="489"/>
      <c r="BJ42" s="489"/>
      <c r="BK42" s="489"/>
      <c r="BL42" s="560"/>
      <c r="BM42" s="559"/>
      <c r="BN42" s="489"/>
      <c r="BO42" s="489"/>
      <c r="BP42" s="489"/>
      <c r="BQ42" s="489"/>
      <c r="BR42" s="489"/>
      <c r="BS42" s="489"/>
      <c r="BT42" s="489"/>
      <c r="BU42" s="489"/>
      <c r="BV42" s="489"/>
      <c r="BW42" s="489"/>
      <c r="BX42" s="489"/>
      <c r="BY42" s="489"/>
      <c r="BZ42" s="489"/>
      <c r="CA42" s="489"/>
      <c r="CB42" s="489"/>
      <c r="CC42" s="489"/>
      <c r="CD42" s="489"/>
      <c r="CE42" s="489"/>
      <c r="CF42" s="489"/>
      <c r="CG42" s="489"/>
      <c r="CH42" s="489"/>
      <c r="CI42" s="489"/>
      <c r="CJ42" s="489"/>
      <c r="CK42" s="489"/>
      <c r="CL42" s="489"/>
      <c r="CM42" s="489"/>
      <c r="CN42" s="489"/>
      <c r="CO42" s="489"/>
      <c r="CP42" s="489"/>
      <c r="CQ42" s="489"/>
      <c r="CR42" s="489"/>
      <c r="CS42" s="489"/>
      <c r="CT42" s="489"/>
      <c r="CU42" s="489"/>
      <c r="CV42" s="489"/>
      <c r="CW42" s="489"/>
      <c r="CX42" s="489"/>
      <c r="CY42" s="489"/>
      <c r="CZ42" s="489"/>
      <c r="DA42" s="489"/>
      <c r="DB42" s="489"/>
      <c r="DC42" s="489"/>
      <c r="DD42" s="489"/>
      <c r="DE42" s="489"/>
      <c r="DF42" s="489"/>
      <c r="DG42" s="489"/>
      <c r="DH42" s="489"/>
      <c r="DI42" s="489"/>
      <c r="DJ42" s="489"/>
      <c r="DK42" s="489"/>
      <c r="DL42" s="489"/>
      <c r="DM42" s="489"/>
      <c r="DN42" s="489"/>
      <c r="DO42" s="489"/>
      <c r="DP42" s="489"/>
      <c r="DQ42" s="489"/>
      <c r="DR42" s="489"/>
      <c r="DS42" s="489"/>
      <c r="DT42" s="489"/>
      <c r="DU42" s="489"/>
      <c r="DV42" s="489"/>
      <c r="DW42" s="489"/>
      <c r="DX42" s="489"/>
      <c r="DY42" s="489"/>
      <c r="DZ42" s="489"/>
      <c r="EA42" s="489"/>
      <c r="EB42" s="489"/>
      <c r="EC42" s="489"/>
      <c r="ED42" s="489"/>
      <c r="EE42" s="489"/>
      <c r="EF42" s="489"/>
      <c r="EG42" s="489"/>
      <c r="EH42" s="489"/>
      <c r="EI42" s="489"/>
      <c r="EJ42" s="489"/>
      <c r="EK42" s="489"/>
      <c r="EL42" s="489"/>
      <c r="EM42" s="489"/>
      <c r="EN42" s="489"/>
      <c r="EO42" s="489"/>
      <c r="EP42" s="489"/>
      <c r="EQ42" s="489"/>
      <c r="ER42" s="489"/>
      <c r="ES42" s="489"/>
      <c r="ET42" s="489"/>
      <c r="EU42" s="489"/>
      <c r="EV42" s="489"/>
      <c r="EW42" s="489"/>
      <c r="EX42" s="489"/>
      <c r="EY42" s="489"/>
      <c r="EZ42" s="489"/>
      <c r="FA42" s="489"/>
      <c r="FB42" s="559"/>
      <c r="FC42" s="489"/>
      <c r="FD42" s="489"/>
      <c r="FE42" s="489"/>
      <c r="FF42" s="489"/>
      <c r="FG42" s="489"/>
      <c r="FH42" s="489"/>
      <c r="FI42" s="489"/>
      <c r="FJ42" s="489"/>
      <c r="FK42" s="489"/>
      <c r="FL42" s="489"/>
      <c r="FM42" s="489"/>
      <c r="FN42" s="489"/>
      <c r="FO42" s="489"/>
      <c r="FP42" s="560"/>
      <c r="FQ42" s="489"/>
      <c r="FR42" s="560"/>
      <c r="FS42" s="559"/>
      <c r="FT42" s="489"/>
      <c r="FU42" s="489"/>
      <c r="FV42" s="489"/>
      <c r="FW42" s="489"/>
      <c r="FX42" s="489"/>
      <c r="FY42" s="560"/>
    </row>
    <row r="43" spans="1:181" s="494" customFormat="1" hidden="1" x14ac:dyDescent="0.25">
      <c r="A43" s="557">
        <v>77</v>
      </c>
      <c r="B43" s="558" t="s">
        <v>524</v>
      </c>
      <c r="C43" s="490" t="s">
        <v>141</v>
      </c>
      <c r="D43" s="489" t="s">
        <v>23</v>
      </c>
      <c r="E43" s="559"/>
      <c r="F43" s="559"/>
      <c r="G43" s="490" t="s">
        <v>526</v>
      </c>
      <c r="H43" s="489" t="s">
        <v>668</v>
      </c>
      <c r="I43" s="489"/>
      <c r="J43" s="560"/>
      <c r="K43" s="559" t="s">
        <v>669</v>
      </c>
      <c r="L43" s="489" t="s">
        <v>25</v>
      </c>
      <c r="M43" s="489" t="s">
        <v>25</v>
      </c>
      <c r="N43" s="559"/>
      <c r="O43" s="560"/>
      <c r="P43" s="491" t="s">
        <v>530</v>
      </c>
      <c r="Q43" s="491" t="s">
        <v>531</v>
      </c>
      <c r="R43" s="491" t="s">
        <v>532</v>
      </c>
      <c r="S43" s="489" t="s">
        <v>533</v>
      </c>
      <c r="T43" s="489" t="s">
        <v>668</v>
      </c>
      <c r="U43" s="489" t="s">
        <v>534</v>
      </c>
      <c r="V43" s="560"/>
      <c r="W43" s="490" t="s">
        <v>535</v>
      </c>
      <c r="X43" s="489"/>
      <c r="Y43" s="489"/>
      <c r="Z43" s="560"/>
      <c r="AA43" s="561"/>
      <c r="AB43" s="562" t="s">
        <v>526</v>
      </c>
      <c r="AC43" s="563" t="s">
        <v>526</v>
      </c>
      <c r="AD43" s="564" t="s">
        <v>526</v>
      </c>
      <c r="AE43" s="563"/>
      <c r="AF43" s="563"/>
      <c r="AG43" s="563"/>
      <c r="AH43" s="562" t="s">
        <v>526</v>
      </c>
      <c r="AI43" s="563" t="s">
        <v>526</v>
      </c>
      <c r="AJ43" s="564" t="s">
        <v>540</v>
      </c>
      <c r="AK43" s="489" t="s">
        <v>670</v>
      </c>
      <c r="AL43" s="489" t="s">
        <v>671</v>
      </c>
      <c r="AM43" s="489" t="s">
        <v>672</v>
      </c>
      <c r="AN43" s="489"/>
      <c r="AO43" s="490" t="s">
        <v>526</v>
      </c>
      <c r="AP43" s="493"/>
      <c r="AQ43" s="491" t="s">
        <v>562</v>
      </c>
      <c r="AR43" s="492"/>
      <c r="AS43" s="490" t="str">
        <f t="shared" si="0"/>
        <v>no</v>
      </c>
      <c r="AT43" s="489"/>
      <c r="AU43" s="489"/>
      <c r="AV43" s="513"/>
      <c r="AW43" s="490" t="s">
        <v>526</v>
      </c>
      <c r="AX43" s="739"/>
      <c r="AY43" s="739"/>
      <c r="AZ43" s="489"/>
      <c r="BA43" s="489"/>
      <c r="BB43" s="489"/>
      <c r="BC43" s="489"/>
      <c r="BD43" s="489"/>
      <c r="BE43" s="489"/>
      <c r="BF43" s="489"/>
      <c r="BG43" s="489"/>
      <c r="BH43" s="489"/>
      <c r="BI43" s="489"/>
      <c r="BJ43" s="489"/>
      <c r="BK43" s="489"/>
      <c r="BL43" s="560"/>
      <c r="BM43" s="559"/>
      <c r="BN43" s="489"/>
      <c r="BO43" s="489"/>
      <c r="BP43" s="489"/>
      <c r="BQ43" s="489"/>
      <c r="BR43" s="489"/>
      <c r="BS43" s="489"/>
      <c r="BT43" s="489"/>
      <c r="BU43" s="489"/>
      <c r="BV43" s="489"/>
      <c r="BW43" s="489"/>
      <c r="BX43" s="489"/>
      <c r="BY43" s="489"/>
      <c r="BZ43" s="489"/>
      <c r="CA43" s="489"/>
      <c r="CB43" s="489"/>
      <c r="CC43" s="489"/>
      <c r="CD43" s="489"/>
      <c r="CE43" s="489"/>
      <c r="CF43" s="489"/>
      <c r="CG43" s="489"/>
      <c r="CH43" s="489"/>
      <c r="CI43" s="489"/>
      <c r="CJ43" s="489"/>
      <c r="CK43" s="489"/>
      <c r="CL43" s="489"/>
      <c r="CM43" s="489"/>
      <c r="CN43" s="489"/>
      <c r="CO43" s="489"/>
      <c r="CP43" s="489"/>
      <c r="CQ43" s="489"/>
      <c r="CR43" s="489"/>
      <c r="CS43" s="489"/>
      <c r="CT43" s="489"/>
      <c r="CU43" s="489"/>
      <c r="CV43" s="489"/>
      <c r="CW43" s="489"/>
      <c r="CX43" s="489"/>
      <c r="CY43" s="489"/>
      <c r="CZ43" s="489"/>
      <c r="DA43" s="489"/>
      <c r="DB43" s="489"/>
      <c r="DC43" s="489"/>
      <c r="DD43" s="489"/>
      <c r="DE43" s="489"/>
      <c r="DF43" s="489"/>
      <c r="DG43" s="489"/>
      <c r="DH43" s="489"/>
      <c r="DI43" s="489"/>
      <c r="DJ43" s="489"/>
      <c r="DK43" s="489"/>
      <c r="DL43" s="489"/>
      <c r="DM43" s="489"/>
      <c r="DN43" s="489"/>
      <c r="DO43" s="489"/>
      <c r="DP43" s="489"/>
      <c r="DQ43" s="489"/>
      <c r="DR43" s="489"/>
      <c r="DS43" s="489"/>
      <c r="DT43" s="489"/>
      <c r="DU43" s="489"/>
      <c r="DV43" s="489"/>
      <c r="DW43" s="489"/>
      <c r="DX43" s="489"/>
      <c r="DY43" s="489"/>
      <c r="DZ43" s="489"/>
      <c r="EA43" s="489"/>
      <c r="EB43" s="489"/>
      <c r="EC43" s="489"/>
      <c r="ED43" s="489"/>
      <c r="EE43" s="489"/>
      <c r="EF43" s="489"/>
      <c r="EG43" s="489"/>
      <c r="EH43" s="489"/>
      <c r="EI43" s="489"/>
      <c r="EJ43" s="489"/>
      <c r="EK43" s="489"/>
      <c r="EL43" s="489"/>
      <c r="EM43" s="489"/>
      <c r="EN43" s="489"/>
      <c r="EO43" s="489"/>
      <c r="EP43" s="489"/>
      <c r="EQ43" s="489"/>
      <c r="ER43" s="489"/>
      <c r="ES43" s="489"/>
      <c r="ET43" s="489"/>
      <c r="EU43" s="489"/>
      <c r="EV43" s="489"/>
      <c r="EW43" s="489"/>
      <c r="EX43" s="489"/>
      <c r="EY43" s="489"/>
      <c r="EZ43" s="489"/>
      <c r="FA43" s="489"/>
      <c r="FB43" s="559"/>
      <c r="FC43" s="489"/>
      <c r="FD43" s="489"/>
      <c r="FE43" s="489"/>
      <c r="FF43" s="489"/>
      <c r="FG43" s="489"/>
      <c r="FH43" s="489"/>
      <c r="FI43" s="489"/>
      <c r="FJ43" s="489"/>
      <c r="FK43" s="489"/>
      <c r="FL43" s="489"/>
      <c r="FM43" s="489"/>
      <c r="FN43" s="489"/>
      <c r="FO43" s="489"/>
      <c r="FP43" s="560"/>
      <c r="FQ43" s="489"/>
      <c r="FR43" s="560"/>
      <c r="FS43" s="559"/>
      <c r="FT43" s="489"/>
      <c r="FU43" s="489"/>
      <c r="FV43" s="489"/>
      <c r="FW43" s="489"/>
      <c r="FX43" s="489"/>
      <c r="FY43" s="560"/>
    </row>
    <row r="44" spans="1:181" s="494" customFormat="1" ht="228" x14ac:dyDescent="0.25">
      <c r="A44" s="557">
        <v>78</v>
      </c>
      <c r="B44" s="558" t="s">
        <v>642</v>
      </c>
      <c r="C44" s="490" t="s">
        <v>141</v>
      </c>
      <c r="D44" s="489" t="s">
        <v>26</v>
      </c>
      <c r="E44" s="559" t="str">
        <f>VLOOKUP(F44,'Revised Phasing'!$D$4:$S$98, 16, 0)</f>
        <v>Phase 1</v>
      </c>
      <c r="F44" s="559" t="str">
        <f>VLOOKUP(L44,'Consolidated Data'!$E$2:$F$97, 2, 0)</f>
        <v>SLRG</v>
      </c>
      <c r="G44" s="490" t="s">
        <v>642</v>
      </c>
      <c r="H44" s="489" t="s">
        <v>28</v>
      </c>
      <c r="I44" s="489"/>
      <c r="J44" s="560"/>
      <c r="K44" s="559" t="s">
        <v>27</v>
      </c>
      <c r="L44" s="489" t="s">
        <v>27</v>
      </c>
      <c r="M44" s="489" t="s">
        <v>27</v>
      </c>
      <c r="N44" s="559"/>
      <c r="O44" s="560"/>
      <c r="P44" s="491" t="s">
        <v>637</v>
      </c>
      <c r="Q44" s="491" t="s">
        <v>30</v>
      </c>
      <c r="R44" s="491" t="s">
        <v>673</v>
      </c>
      <c r="S44" s="489" t="s">
        <v>674</v>
      </c>
      <c r="T44" s="489" t="s">
        <v>28</v>
      </c>
      <c r="U44" s="489" t="s">
        <v>534</v>
      </c>
      <c r="V44" s="560"/>
      <c r="W44" s="490" t="s">
        <v>535</v>
      </c>
      <c r="X44" s="489"/>
      <c r="Y44" s="489"/>
      <c r="Z44" s="560"/>
      <c r="AA44" s="561"/>
      <c r="AB44" s="562" t="s">
        <v>526</v>
      </c>
      <c r="AC44" s="563" t="s">
        <v>526</v>
      </c>
      <c r="AD44" s="564" t="s">
        <v>675</v>
      </c>
      <c r="AE44" s="733" t="s">
        <v>673</v>
      </c>
      <c r="AF44" s="735"/>
      <c r="AG44" s="733" t="s">
        <v>676</v>
      </c>
      <c r="AH44" s="562" t="s">
        <v>526</v>
      </c>
      <c r="AI44" s="563" t="s">
        <v>526</v>
      </c>
      <c r="AJ44" s="564" t="s">
        <v>526</v>
      </c>
      <c r="AK44" s="489" t="s">
        <v>670</v>
      </c>
      <c r="AL44" s="489" t="s">
        <v>671</v>
      </c>
      <c r="AM44" s="489"/>
      <c r="AN44" s="489"/>
      <c r="AO44" s="490" t="s">
        <v>642</v>
      </c>
      <c r="AP44" s="493" t="s">
        <v>677</v>
      </c>
      <c r="AQ44" s="491" t="s">
        <v>642</v>
      </c>
      <c r="AR44" s="492"/>
      <c r="AS44" s="490" t="s">
        <v>652</v>
      </c>
      <c r="AT44" s="493" t="s">
        <v>678</v>
      </c>
      <c r="AU44" s="489" t="s">
        <v>679</v>
      </c>
      <c r="AV44" s="513" t="s">
        <v>680</v>
      </c>
      <c r="AW44" s="490"/>
      <c r="AX44" s="739"/>
      <c r="AY44" s="739"/>
      <c r="AZ44" s="489"/>
      <c r="BA44" s="489"/>
      <c r="BB44" s="489"/>
      <c r="BC44" s="489"/>
      <c r="BD44" s="489"/>
      <c r="BE44" s="489"/>
      <c r="BF44" s="489"/>
      <c r="BG44" s="489"/>
      <c r="BH44" s="489"/>
      <c r="BI44" s="489"/>
      <c r="BJ44" s="489"/>
      <c r="BK44" s="489"/>
      <c r="BL44" s="560"/>
      <c r="BM44" s="559"/>
      <c r="BN44" s="489"/>
      <c r="BO44" s="489"/>
      <c r="BP44" s="489"/>
      <c r="BQ44" s="489"/>
      <c r="BR44" s="489"/>
      <c r="BS44" s="489"/>
      <c r="BT44" s="489"/>
      <c r="BU44" s="489"/>
      <c r="BV44" s="489"/>
      <c r="BW44" s="489"/>
      <c r="BX44" s="489"/>
      <c r="BY44" s="489"/>
      <c r="BZ44" s="489"/>
      <c r="CA44" s="489"/>
      <c r="CB44" s="489"/>
      <c r="CC44" s="489"/>
      <c r="CD44" s="489"/>
      <c r="CE44" s="489"/>
      <c r="CF44" s="489"/>
      <c r="CG44" s="489"/>
      <c r="CH44" s="489"/>
      <c r="CI44" s="489"/>
      <c r="CJ44" s="489"/>
      <c r="CK44" s="489"/>
      <c r="CL44" s="489"/>
      <c r="CM44" s="489"/>
      <c r="CN44" s="489"/>
      <c r="CO44" s="489"/>
      <c r="CP44" s="489"/>
      <c r="CQ44" s="489"/>
      <c r="CR44" s="489"/>
      <c r="CS44" s="489"/>
      <c r="CT44" s="489"/>
      <c r="CU44" s="489"/>
      <c r="CV44" s="489"/>
      <c r="CW44" s="489"/>
      <c r="CX44" s="489"/>
      <c r="CY44" s="489"/>
      <c r="CZ44" s="489"/>
      <c r="DA44" s="489"/>
      <c r="DB44" s="489"/>
      <c r="DC44" s="489"/>
      <c r="DD44" s="489"/>
      <c r="DE44" s="489"/>
      <c r="DF44" s="489"/>
      <c r="DG44" s="489"/>
      <c r="DH44" s="489"/>
      <c r="DI44" s="489"/>
      <c r="DJ44" s="489"/>
      <c r="DK44" s="489"/>
      <c r="DL44" s="489"/>
      <c r="DM44" s="489"/>
      <c r="DN44" s="489"/>
      <c r="DO44" s="489"/>
      <c r="DP44" s="489"/>
      <c r="DQ44" s="489"/>
      <c r="DR44" s="489"/>
      <c r="DS44" s="489"/>
      <c r="DT44" s="489"/>
      <c r="DU44" s="489"/>
      <c r="DV44" s="489"/>
      <c r="DW44" s="489"/>
      <c r="DX44" s="489"/>
      <c r="DY44" s="489"/>
      <c r="DZ44" s="489"/>
      <c r="EA44" s="489"/>
      <c r="EB44" s="489"/>
      <c r="EC44" s="489"/>
      <c r="ED44" s="489"/>
      <c r="EE44" s="489"/>
      <c r="EF44" s="489"/>
      <c r="EG44" s="489"/>
      <c r="EH44" s="489"/>
      <c r="EI44" s="489"/>
      <c r="EJ44" s="489"/>
      <c r="EK44" s="489"/>
      <c r="EL44" s="489"/>
      <c r="EM44" s="489"/>
      <c r="EN44" s="489"/>
      <c r="EO44" s="489"/>
      <c r="EP44" s="489"/>
      <c r="EQ44" s="489"/>
      <c r="ER44" s="489"/>
      <c r="ES44" s="489"/>
      <c r="ET44" s="489"/>
      <c r="EU44" s="489"/>
      <c r="EV44" s="489"/>
      <c r="EW44" s="489"/>
      <c r="EX44" s="489"/>
      <c r="EY44" s="489"/>
      <c r="EZ44" s="489"/>
      <c r="FA44" s="489"/>
      <c r="FB44" s="559"/>
      <c r="FC44" s="489"/>
      <c r="FD44" s="489"/>
      <c r="FE44" s="489"/>
      <c r="FF44" s="489"/>
      <c r="FG44" s="489"/>
      <c r="FH44" s="489"/>
      <c r="FI44" s="489"/>
      <c r="FJ44" s="489"/>
      <c r="FK44" s="489"/>
      <c r="FL44" s="489"/>
      <c r="FM44" s="489"/>
      <c r="FN44" s="489"/>
      <c r="FO44" s="489"/>
      <c r="FP44" s="560"/>
      <c r="FQ44" s="489"/>
      <c r="FR44" s="560"/>
      <c r="FS44" s="559"/>
      <c r="FT44" s="489"/>
      <c r="FU44" s="489"/>
      <c r="FV44" s="489"/>
      <c r="FW44" s="489"/>
      <c r="FX44" s="489"/>
      <c r="FY44" s="560"/>
    </row>
    <row r="45" spans="1:181" s="494" customFormat="1" hidden="1" x14ac:dyDescent="0.25">
      <c r="A45" s="557">
        <v>79</v>
      </c>
      <c r="B45" s="558" t="s">
        <v>524</v>
      </c>
      <c r="C45" s="490" t="s">
        <v>536</v>
      </c>
      <c r="D45" s="489" t="s">
        <v>26</v>
      </c>
      <c r="E45" s="559"/>
      <c r="F45" s="559"/>
      <c r="G45" s="490" t="s">
        <v>526</v>
      </c>
      <c r="H45" s="489" t="s">
        <v>681</v>
      </c>
      <c r="I45" s="489"/>
      <c r="J45" s="560"/>
      <c r="K45" s="559" t="s">
        <v>682</v>
      </c>
      <c r="L45" s="489" t="s">
        <v>27</v>
      </c>
      <c r="M45" s="489" t="s">
        <v>27</v>
      </c>
      <c r="N45" s="559"/>
      <c r="O45" s="560"/>
      <c r="P45" s="491" t="s">
        <v>530</v>
      </c>
      <c r="Q45" s="491" t="s">
        <v>531</v>
      </c>
      <c r="R45" s="491" t="s">
        <v>532</v>
      </c>
      <c r="S45" s="489" t="s">
        <v>533</v>
      </c>
      <c r="T45" s="489" t="s">
        <v>681</v>
      </c>
      <c r="U45" s="489" t="s">
        <v>534</v>
      </c>
      <c r="V45" s="560"/>
      <c r="W45" s="490" t="s">
        <v>535</v>
      </c>
      <c r="X45" s="489"/>
      <c r="Y45" s="489"/>
      <c r="Z45" s="560"/>
      <c r="AA45" s="561"/>
      <c r="AB45" s="562" t="s">
        <v>526</v>
      </c>
      <c r="AC45" s="563" t="s">
        <v>526</v>
      </c>
      <c r="AD45" s="564" t="s">
        <v>526</v>
      </c>
      <c r="AE45" s="563"/>
      <c r="AF45" s="563"/>
      <c r="AG45" s="563"/>
      <c r="AH45" s="562" t="s">
        <v>526</v>
      </c>
      <c r="AI45" s="563" t="s">
        <v>526</v>
      </c>
      <c r="AJ45" s="564" t="s">
        <v>526</v>
      </c>
      <c r="AK45" s="489"/>
      <c r="AL45" s="489"/>
      <c r="AM45" s="489"/>
      <c r="AN45" s="489"/>
      <c r="AO45" s="490" t="s">
        <v>526</v>
      </c>
      <c r="AP45" s="493"/>
      <c r="AQ45" s="491"/>
      <c r="AR45" s="492"/>
      <c r="AS45" s="490" t="str">
        <f t="shared" si="0"/>
        <v>no</v>
      </c>
      <c r="AT45" s="489"/>
      <c r="AU45" s="489"/>
      <c r="AV45" s="513"/>
      <c r="AW45" s="490" t="s">
        <v>526</v>
      </c>
      <c r="AX45" s="739"/>
      <c r="AY45" s="739"/>
      <c r="AZ45" s="489"/>
      <c r="BA45" s="489"/>
      <c r="BB45" s="489"/>
      <c r="BC45" s="489"/>
      <c r="BD45" s="489"/>
      <c r="BE45" s="489"/>
      <c r="BF45" s="489"/>
      <c r="BG45" s="489"/>
      <c r="BH45" s="489"/>
      <c r="BI45" s="489"/>
      <c r="BJ45" s="489"/>
      <c r="BK45" s="489"/>
      <c r="BL45" s="560"/>
      <c r="BM45" s="559"/>
      <c r="BN45" s="489"/>
      <c r="BO45" s="489"/>
      <c r="BP45" s="489"/>
      <c r="BQ45" s="489"/>
      <c r="BR45" s="489"/>
      <c r="BS45" s="489"/>
      <c r="BT45" s="489"/>
      <c r="BU45" s="489"/>
      <c r="BV45" s="489"/>
      <c r="BW45" s="489"/>
      <c r="BX45" s="489"/>
      <c r="BY45" s="489"/>
      <c r="BZ45" s="489"/>
      <c r="CA45" s="489"/>
      <c r="CB45" s="489"/>
      <c r="CC45" s="489"/>
      <c r="CD45" s="489"/>
      <c r="CE45" s="489"/>
      <c r="CF45" s="489"/>
      <c r="CG45" s="489"/>
      <c r="CH45" s="489"/>
      <c r="CI45" s="489"/>
      <c r="CJ45" s="489"/>
      <c r="CK45" s="489"/>
      <c r="CL45" s="489"/>
      <c r="CM45" s="489"/>
      <c r="CN45" s="489"/>
      <c r="CO45" s="489"/>
      <c r="CP45" s="489"/>
      <c r="CQ45" s="489"/>
      <c r="CR45" s="489"/>
      <c r="CS45" s="489"/>
      <c r="CT45" s="489"/>
      <c r="CU45" s="489"/>
      <c r="CV45" s="489"/>
      <c r="CW45" s="489"/>
      <c r="CX45" s="489"/>
      <c r="CY45" s="489"/>
      <c r="CZ45" s="489"/>
      <c r="DA45" s="489"/>
      <c r="DB45" s="489"/>
      <c r="DC45" s="489"/>
      <c r="DD45" s="489"/>
      <c r="DE45" s="489"/>
      <c r="DF45" s="489"/>
      <c r="DG45" s="489"/>
      <c r="DH45" s="489"/>
      <c r="DI45" s="489"/>
      <c r="DJ45" s="489"/>
      <c r="DK45" s="489"/>
      <c r="DL45" s="489"/>
      <c r="DM45" s="489"/>
      <c r="DN45" s="489"/>
      <c r="DO45" s="489"/>
      <c r="DP45" s="489"/>
      <c r="DQ45" s="489"/>
      <c r="DR45" s="489"/>
      <c r="DS45" s="489"/>
      <c r="DT45" s="489"/>
      <c r="DU45" s="489"/>
      <c r="DV45" s="489"/>
      <c r="DW45" s="489"/>
      <c r="DX45" s="489"/>
      <c r="DY45" s="489"/>
      <c r="DZ45" s="489"/>
      <c r="EA45" s="489"/>
      <c r="EB45" s="489"/>
      <c r="EC45" s="489"/>
      <c r="ED45" s="489"/>
      <c r="EE45" s="489"/>
      <c r="EF45" s="489"/>
      <c r="EG45" s="489"/>
      <c r="EH45" s="489"/>
      <c r="EI45" s="489"/>
      <c r="EJ45" s="489"/>
      <c r="EK45" s="489"/>
      <c r="EL45" s="489"/>
      <c r="EM45" s="489"/>
      <c r="EN45" s="489"/>
      <c r="EO45" s="489"/>
      <c r="EP45" s="489"/>
      <c r="EQ45" s="489"/>
      <c r="ER45" s="489"/>
      <c r="ES45" s="489"/>
      <c r="ET45" s="489"/>
      <c r="EU45" s="489"/>
      <c r="EV45" s="489"/>
      <c r="EW45" s="489"/>
      <c r="EX45" s="489"/>
      <c r="EY45" s="489"/>
      <c r="EZ45" s="489"/>
      <c r="FA45" s="489"/>
      <c r="FB45" s="559"/>
      <c r="FC45" s="489"/>
      <c r="FD45" s="489"/>
      <c r="FE45" s="489"/>
      <c r="FF45" s="489"/>
      <c r="FG45" s="489"/>
      <c r="FH45" s="489"/>
      <c r="FI45" s="489"/>
      <c r="FJ45" s="489"/>
      <c r="FK45" s="489"/>
      <c r="FL45" s="489"/>
      <c r="FM45" s="489"/>
      <c r="FN45" s="489"/>
      <c r="FO45" s="489"/>
      <c r="FP45" s="560"/>
      <c r="FQ45" s="489"/>
      <c r="FR45" s="560"/>
      <c r="FS45" s="559"/>
      <c r="FT45" s="489"/>
      <c r="FU45" s="489"/>
      <c r="FV45" s="489"/>
      <c r="FW45" s="489"/>
      <c r="FX45" s="489"/>
      <c r="FY45" s="560"/>
    </row>
    <row r="46" spans="1:181" s="494" customFormat="1" hidden="1" x14ac:dyDescent="0.25">
      <c r="A46" s="557">
        <v>80</v>
      </c>
      <c r="B46" s="558" t="s">
        <v>524</v>
      </c>
      <c r="C46" s="490" t="s">
        <v>141</v>
      </c>
      <c r="D46" s="489" t="s">
        <v>23</v>
      </c>
      <c r="E46" s="559"/>
      <c r="F46" s="559"/>
      <c r="G46" s="490" t="s">
        <v>526</v>
      </c>
      <c r="H46" s="489" t="s">
        <v>683</v>
      </c>
      <c r="I46" s="489"/>
      <c r="J46" s="560"/>
      <c r="K46" s="559" t="s">
        <v>684</v>
      </c>
      <c r="L46" s="489" t="s">
        <v>684</v>
      </c>
      <c r="M46" s="489" t="s">
        <v>684</v>
      </c>
      <c r="N46" s="559"/>
      <c r="O46" s="560"/>
      <c r="P46" s="491" t="s">
        <v>637</v>
      </c>
      <c r="Q46" s="491" t="s">
        <v>283</v>
      </c>
      <c r="R46" s="491" t="s">
        <v>283</v>
      </c>
      <c r="S46" s="489" t="s">
        <v>283</v>
      </c>
      <c r="T46" s="489" t="s">
        <v>683</v>
      </c>
      <c r="U46" s="489" t="s">
        <v>571</v>
      </c>
      <c r="V46" s="560"/>
      <c r="W46" s="490" t="s">
        <v>638</v>
      </c>
      <c r="X46" s="489"/>
      <c r="Y46" s="489"/>
      <c r="Z46" s="560"/>
      <c r="AA46" s="561">
        <v>42521</v>
      </c>
      <c r="AB46" s="562" t="s">
        <v>526</v>
      </c>
      <c r="AC46" s="563" t="s">
        <v>526</v>
      </c>
      <c r="AD46" s="564" t="s">
        <v>526</v>
      </c>
      <c r="AE46" s="563"/>
      <c r="AF46" s="735"/>
      <c r="AG46" s="563"/>
      <c r="AH46" s="562" t="s">
        <v>526</v>
      </c>
      <c r="AI46" s="563" t="s">
        <v>526</v>
      </c>
      <c r="AJ46" s="564" t="s">
        <v>526</v>
      </c>
      <c r="AK46" s="489"/>
      <c r="AL46" s="489"/>
      <c r="AM46" s="489"/>
      <c r="AN46" s="489"/>
      <c r="AO46" s="490" t="s">
        <v>526</v>
      </c>
      <c r="AP46" s="493"/>
      <c r="AQ46" s="491"/>
      <c r="AR46" s="492"/>
      <c r="AS46" s="490" t="str">
        <f t="shared" si="0"/>
        <v>no</v>
      </c>
      <c r="AT46" s="489"/>
      <c r="AU46" s="489"/>
      <c r="AV46" s="513"/>
      <c r="AW46" s="490" t="s">
        <v>526</v>
      </c>
      <c r="AX46" s="739"/>
      <c r="AY46" s="739"/>
      <c r="AZ46" s="489"/>
      <c r="BA46" s="489"/>
      <c r="BB46" s="489"/>
      <c r="BC46" s="489"/>
      <c r="BD46" s="489"/>
      <c r="BE46" s="489"/>
      <c r="BF46" s="489"/>
      <c r="BG46" s="489"/>
      <c r="BH46" s="489"/>
      <c r="BI46" s="489"/>
      <c r="BJ46" s="489"/>
      <c r="BK46" s="489"/>
      <c r="BL46" s="560"/>
      <c r="BM46" s="559"/>
      <c r="BN46" s="489"/>
      <c r="BO46" s="489"/>
      <c r="BP46" s="489"/>
      <c r="BQ46" s="489"/>
      <c r="BR46" s="489"/>
      <c r="BS46" s="489"/>
      <c r="BT46" s="489"/>
      <c r="BU46" s="489"/>
      <c r="BV46" s="489"/>
      <c r="BW46" s="489"/>
      <c r="BX46" s="489"/>
      <c r="BY46" s="489"/>
      <c r="BZ46" s="489"/>
      <c r="CA46" s="489"/>
      <c r="CB46" s="489"/>
      <c r="CC46" s="489"/>
      <c r="CD46" s="489"/>
      <c r="CE46" s="489"/>
      <c r="CF46" s="489"/>
      <c r="CG46" s="489"/>
      <c r="CH46" s="489"/>
      <c r="CI46" s="489"/>
      <c r="CJ46" s="489"/>
      <c r="CK46" s="489"/>
      <c r="CL46" s="489"/>
      <c r="CM46" s="489"/>
      <c r="CN46" s="489"/>
      <c r="CO46" s="489"/>
      <c r="CP46" s="489"/>
      <c r="CQ46" s="489"/>
      <c r="CR46" s="489"/>
      <c r="CS46" s="489"/>
      <c r="CT46" s="489"/>
      <c r="CU46" s="489"/>
      <c r="CV46" s="489"/>
      <c r="CW46" s="489"/>
      <c r="CX46" s="489"/>
      <c r="CY46" s="489"/>
      <c r="CZ46" s="489"/>
      <c r="DA46" s="489"/>
      <c r="DB46" s="489"/>
      <c r="DC46" s="489"/>
      <c r="DD46" s="489"/>
      <c r="DE46" s="489"/>
      <c r="DF46" s="489"/>
      <c r="DG46" s="489"/>
      <c r="DH46" s="489"/>
      <c r="DI46" s="489"/>
      <c r="DJ46" s="489"/>
      <c r="DK46" s="489"/>
      <c r="DL46" s="489"/>
      <c r="DM46" s="489"/>
      <c r="DN46" s="489"/>
      <c r="DO46" s="489"/>
      <c r="DP46" s="489"/>
      <c r="DQ46" s="489"/>
      <c r="DR46" s="489"/>
      <c r="DS46" s="489"/>
      <c r="DT46" s="489"/>
      <c r="DU46" s="489"/>
      <c r="DV46" s="489"/>
      <c r="DW46" s="489"/>
      <c r="DX46" s="489"/>
      <c r="DY46" s="489"/>
      <c r="DZ46" s="489"/>
      <c r="EA46" s="489"/>
      <c r="EB46" s="489"/>
      <c r="EC46" s="489"/>
      <c r="ED46" s="489"/>
      <c r="EE46" s="489"/>
      <c r="EF46" s="489"/>
      <c r="EG46" s="489"/>
      <c r="EH46" s="489"/>
      <c r="EI46" s="489"/>
      <c r="EJ46" s="489"/>
      <c r="EK46" s="489"/>
      <c r="EL46" s="489"/>
      <c r="EM46" s="489"/>
      <c r="EN46" s="489"/>
      <c r="EO46" s="489"/>
      <c r="EP46" s="489"/>
      <c r="EQ46" s="489"/>
      <c r="ER46" s="489"/>
      <c r="ES46" s="489"/>
      <c r="ET46" s="489"/>
      <c r="EU46" s="489"/>
      <c r="EV46" s="489"/>
      <c r="EW46" s="489"/>
      <c r="EX46" s="489"/>
      <c r="EY46" s="489"/>
      <c r="EZ46" s="489"/>
      <c r="FA46" s="489"/>
      <c r="FB46" s="559"/>
      <c r="FC46" s="489"/>
      <c r="FD46" s="489"/>
      <c r="FE46" s="489"/>
      <c r="FF46" s="489"/>
      <c r="FG46" s="489"/>
      <c r="FH46" s="489"/>
      <c r="FI46" s="489"/>
      <c r="FJ46" s="489"/>
      <c r="FK46" s="489"/>
      <c r="FL46" s="489"/>
      <c r="FM46" s="489"/>
      <c r="FN46" s="489"/>
      <c r="FO46" s="489"/>
      <c r="FP46" s="560"/>
      <c r="FQ46" s="489"/>
      <c r="FR46" s="560"/>
      <c r="FS46" s="559"/>
      <c r="FT46" s="489"/>
      <c r="FU46" s="489"/>
      <c r="FV46" s="489"/>
      <c r="FW46" s="489"/>
      <c r="FX46" s="489"/>
      <c r="FY46" s="560"/>
    </row>
    <row r="47" spans="1:181" s="494" customFormat="1" hidden="1" x14ac:dyDescent="0.25">
      <c r="A47" s="557">
        <v>81</v>
      </c>
      <c r="B47" s="558" t="s">
        <v>524</v>
      </c>
      <c r="C47" s="490" t="s">
        <v>141</v>
      </c>
      <c r="D47" s="489" t="s">
        <v>23</v>
      </c>
      <c r="E47" s="559"/>
      <c r="F47" s="559"/>
      <c r="G47" s="490" t="s">
        <v>526</v>
      </c>
      <c r="H47" s="489" t="s">
        <v>685</v>
      </c>
      <c r="I47" s="489"/>
      <c r="J47" s="560"/>
      <c r="K47" s="559" t="s">
        <v>686</v>
      </c>
      <c r="L47" s="489" t="s">
        <v>684</v>
      </c>
      <c r="M47" s="489" t="s">
        <v>684</v>
      </c>
      <c r="N47" s="559"/>
      <c r="O47" s="560"/>
      <c r="P47" s="491" t="s">
        <v>530</v>
      </c>
      <c r="Q47" s="491" t="s">
        <v>531</v>
      </c>
      <c r="R47" s="491" t="s">
        <v>532</v>
      </c>
      <c r="S47" s="489" t="s">
        <v>533</v>
      </c>
      <c r="T47" s="489" t="s">
        <v>685</v>
      </c>
      <c r="U47" s="489" t="s">
        <v>571</v>
      </c>
      <c r="V47" s="560"/>
      <c r="W47" s="490" t="s">
        <v>638</v>
      </c>
      <c r="X47" s="489"/>
      <c r="Y47" s="489"/>
      <c r="Z47" s="560"/>
      <c r="AA47" s="561">
        <v>42521</v>
      </c>
      <c r="AB47" s="562" t="s">
        <v>526</v>
      </c>
      <c r="AC47" s="563" t="s">
        <v>526</v>
      </c>
      <c r="AD47" s="564" t="s">
        <v>526</v>
      </c>
      <c r="AE47" s="563"/>
      <c r="AF47" s="563"/>
      <c r="AG47" s="563"/>
      <c r="AH47" s="562" t="s">
        <v>526</v>
      </c>
      <c r="AI47" s="563" t="s">
        <v>526</v>
      </c>
      <c r="AJ47" s="564" t="s">
        <v>526</v>
      </c>
      <c r="AK47" s="489"/>
      <c r="AL47" s="489"/>
      <c r="AM47" s="489"/>
      <c r="AN47" s="489"/>
      <c r="AO47" s="490" t="s">
        <v>526</v>
      </c>
      <c r="AP47" s="493"/>
      <c r="AQ47" s="491"/>
      <c r="AR47" s="492"/>
      <c r="AS47" s="490" t="str">
        <f t="shared" si="0"/>
        <v>no</v>
      </c>
      <c r="AT47" s="489"/>
      <c r="AU47" s="489"/>
      <c r="AV47" s="513"/>
      <c r="AW47" s="490" t="s">
        <v>526</v>
      </c>
      <c r="AX47" s="739"/>
      <c r="AY47" s="739"/>
      <c r="AZ47" s="489"/>
      <c r="BA47" s="489"/>
      <c r="BB47" s="489"/>
      <c r="BC47" s="489"/>
      <c r="BD47" s="489"/>
      <c r="BE47" s="489"/>
      <c r="BF47" s="489"/>
      <c r="BG47" s="489"/>
      <c r="BH47" s="489"/>
      <c r="BI47" s="489"/>
      <c r="BJ47" s="489"/>
      <c r="BK47" s="489"/>
      <c r="BL47" s="560"/>
      <c r="BM47" s="559"/>
      <c r="BN47" s="489"/>
      <c r="BO47" s="489"/>
      <c r="BP47" s="489"/>
      <c r="BQ47" s="489"/>
      <c r="BR47" s="489"/>
      <c r="BS47" s="489"/>
      <c r="BT47" s="489"/>
      <c r="BU47" s="489"/>
      <c r="BV47" s="489"/>
      <c r="BW47" s="489"/>
      <c r="BX47" s="489"/>
      <c r="BY47" s="489"/>
      <c r="BZ47" s="489"/>
      <c r="CA47" s="489"/>
      <c r="CB47" s="489"/>
      <c r="CC47" s="489"/>
      <c r="CD47" s="489"/>
      <c r="CE47" s="489"/>
      <c r="CF47" s="489"/>
      <c r="CG47" s="489"/>
      <c r="CH47" s="489"/>
      <c r="CI47" s="489"/>
      <c r="CJ47" s="489"/>
      <c r="CK47" s="489"/>
      <c r="CL47" s="489"/>
      <c r="CM47" s="489"/>
      <c r="CN47" s="489"/>
      <c r="CO47" s="489"/>
      <c r="CP47" s="489"/>
      <c r="CQ47" s="489"/>
      <c r="CR47" s="489"/>
      <c r="CS47" s="489"/>
      <c r="CT47" s="489"/>
      <c r="CU47" s="489"/>
      <c r="CV47" s="489"/>
      <c r="CW47" s="489"/>
      <c r="CX47" s="489"/>
      <c r="CY47" s="489"/>
      <c r="CZ47" s="489"/>
      <c r="DA47" s="489"/>
      <c r="DB47" s="489"/>
      <c r="DC47" s="489"/>
      <c r="DD47" s="489"/>
      <c r="DE47" s="489"/>
      <c r="DF47" s="489"/>
      <c r="DG47" s="489"/>
      <c r="DH47" s="489"/>
      <c r="DI47" s="489"/>
      <c r="DJ47" s="489"/>
      <c r="DK47" s="489"/>
      <c r="DL47" s="489"/>
      <c r="DM47" s="489"/>
      <c r="DN47" s="489"/>
      <c r="DO47" s="489"/>
      <c r="DP47" s="489"/>
      <c r="DQ47" s="489"/>
      <c r="DR47" s="489"/>
      <c r="DS47" s="489"/>
      <c r="DT47" s="489"/>
      <c r="DU47" s="489"/>
      <c r="DV47" s="489"/>
      <c r="DW47" s="489"/>
      <c r="DX47" s="489"/>
      <c r="DY47" s="489"/>
      <c r="DZ47" s="489"/>
      <c r="EA47" s="489"/>
      <c r="EB47" s="489"/>
      <c r="EC47" s="489"/>
      <c r="ED47" s="489"/>
      <c r="EE47" s="489"/>
      <c r="EF47" s="489"/>
      <c r="EG47" s="489"/>
      <c r="EH47" s="489"/>
      <c r="EI47" s="489"/>
      <c r="EJ47" s="489"/>
      <c r="EK47" s="489"/>
      <c r="EL47" s="489"/>
      <c r="EM47" s="489"/>
      <c r="EN47" s="489"/>
      <c r="EO47" s="489"/>
      <c r="EP47" s="489"/>
      <c r="EQ47" s="489"/>
      <c r="ER47" s="489"/>
      <c r="ES47" s="489"/>
      <c r="ET47" s="489"/>
      <c r="EU47" s="489"/>
      <c r="EV47" s="489"/>
      <c r="EW47" s="489"/>
      <c r="EX47" s="489"/>
      <c r="EY47" s="489"/>
      <c r="EZ47" s="489"/>
      <c r="FA47" s="489"/>
      <c r="FB47" s="559"/>
      <c r="FC47" s="489"/>
      <c r="FD47" s="489"/>
      <c r="FE47" s="489"/>
      <c r="FF47" s="489"/>
      <c r="FG47" s="489"/>
      <c r="FH47" s="489"/>
      <c r="FI47" s="489"/>
      <c r="FJ47" s="489"/>
      <c r="FK47" s="489"/>
      <c r="FL47" s="489"/>
      <c r="FM47" s="489"/>
      <c r="FN47" s="489"/>
      <c r="FO47" s="489"/>
      <c r="FP47" s="560"/>
      <c r="FQ47" s="489"/>
      <c r="FR47" s="560"/>
      <c r="FS47" s="559"/>
      <c r="FT47" s="489"/>
      <c r="FU47" s="489"/>
      <c r="FV47" s="489"/>
      <c r="FW47" s="489"/>
      <c r="FX47" s="489"/>
      <c r="FY47" s="560"/>
    </row>
    <row r="48" spans="1:181" s="494" customFormat="1" hidden="1" x14ac:dyDescent="0.25">
      <c r="A48" s="557">
        <v>82</v>
      </c>
      <c r="B48" s="558" t="s">
        <v>524</v>
      </c>
      <c r="C48" s="490" t="s">
        <v>525</v>
      </c>
      <c r="D48" s="489" t="s">
        <v>26</v>
      </c>
      <c r="E48" s="559"/>
      <c r="F48" s="559"/>
      <c r="G48" s="490" t="s">
        <v>526</v>
      </c>
      <c r="H48" s="489" t="s">
        <v>26</v>
      </c>
      <c r="I48" s="489"/>
      <c r="J48" s="560"/>
      <c r="K48" s="559" t="s">
        <v>687</v>
      </c>
      <c r="L48" s="489" t="s">
        <v>687</v>
      </c>
      <c r="M48" s="489" t="s">
        <v>687</v>
      </c>
      <c r="N48" s="559"/>
      <c r="O48" s="560"/>
      <c r="P48" s="491" t="s">
        <v>637</v>
      </c>
      <c r="Q48" s="491" t="s">
        <v>283</v>
      </c>
      <c r="R48" s="491" t="s">
        <v>283</v>
      </c>
      <c r="S48" s="489" t="s">
        <v>672</v>
      </c>
      <c r="T48" s="489" t="s">
        <v>26</v>
      </c>
      <c r="U48" s="489" t="s">
        <v>571</v>
      </c>
      <c r="V48" s="560"/>
      <c r="W48" s="490" t="s">
        <v>535</v>
      </c>
      <c r="X48" s="489"/>
      <c r="Y48" s="489"/>
      <c r="Z48" s="560"/>
      <c r="AA48" s="561">
        <v>40968</v>
      </c>
      <c r="AB48" s="562" t="s">
        <v>526</v>
      </c>
      <c r="AC48" s="563" t="s">
        <v>526</v>
      </c>
      <c r="AD48" s="564" t="s">
        <v>688</v>
      </c>
      <c r="AE48" s="563"/>
      <c r="AF48" s="735"/>
      <c r="AG48" s="563"/>
      <c r="AH48" s="562" t="s">
        <v>526</v>
      </c>
      <c r="AI48" s="563" t="s">
        <v>526</v>
      </c>
      <c r="AJ48" s="564" t="s">
        <v>526</v>
      </c>
      <c r="AK48" s="489"/>
      <c r="AL48" s="489"/>
      <c r="AM48" s="489"/>
      <c r="AN48" s="489"/>
      <c r="AO48" s="490" t="s">
        <v>526</v>
      </c>
      <c r="AP48" s="493"/>
      <c r="AQ48" s="491"/>
      <c r="AR48" s="492"/>
      <c r="AS48" s="490" t="str">
        <f t="shared" si="0"/>
        <v>no</v>
      </c>
      <c r="AT48" s="489"/>
      <c r="AU48" s="489"/>
      <c r="AV48" s="513"/>
      <c r="AW48" s="490" t="s">
        <v>526</v>
      </c>
      <c r="AX48" s="739"/>
      <c r="AY48" s="739"/>
      <c r="AZ48" s="489"/>
      <c r="BA48" s="489"/>
      <c r="BB48" s="489"/>
      <c r="BC48" s="489"/>
      <c r="BD48" s="489"/>
      <c r="BE48" s="489"/>
      <c r="BF48" s="489"/>
      <c r="BG48" s="489"/>
      <c r="BH48" s="489"/>
      <c r="BI48" s="489"/>
      <c r="BJ48" s="489"/>
      <c r="BK48" s="489"/>
      <c r="BL48" s="560"/>
      <c r="BM48" s="559"/>
      <c r="BN48" s="489"/>
      <c r="BO48" s="489"/>
      <c r="BP48" s="489"/>
      <c r="BQ48" s="489"/>
      <c r="BR48" s="489"/>
      <c r="BS48" s="489"/>
      <c r="BT48" s="489"/>
      <c r="BU48" s="489"/>
      <c r="BV48" s="489"/>
      <c r="BW48" s="489"/>
      <c r="BX48" s="489"/>
      <c r="BY48" s="489"/>
      <c r="BZ48" s="489"/>
      <c r="CA48" s="489"/>
      <c r="CB48" s="489"/>
      <c r="CC48" s="489"/>
      <c r="CD48" s="489"/>
      <c r="CE48" s="489"/>
      <c r="CF48" s="489"/>
      <c r="CG48" s="489"/>
      <c r="CH48" s="489"/>
      <c r="CI48" s="489"/>
      <c r="CJ48" s="489"/>
      <c r="CK48" s="489"/>
      <c r="CL48" s="489"/>
      <c r="CM48" s="489"/>
      <c r="CN48" s="489"/>
      <c r="CO48" s="489"/>
      <c r="CP48" s="489"/>
      <c r="CQ48" s="489"/>
      <c r="CR48" s="489"/>
      <c r="CS48" s="489"/>
      <c r="CT48" s="489"/>
      <c r="CU48" s="489"/>
      <c r="CV48" s="489"/>
      <c r="CW48" s="489"/>
      <c r="CX48" s="489"/>
      <c r="CY48" s="489"/>
      <c r="CZ48" s="489"/>
      <c r="DA48" s="489"/>
      <c r="DB48" s="489"/>
      <c r="DC48" s="489"/>
      <c r="DD48" s="489"/>
      <c r="DE48" s="489"/>
      <c r="DF48" s="489"/>
      <c r="DG48" s="489"/>
      <c r="DH48" s="489"/>
      <c r="DI48" s="489"/>
      <c r="DJ48" s="489"/>
      <c r="DK48" s="489"/>
      <c r="DL48" s="489"/>
      <c r="DM48" s="489"/>
      <c r="DN48" s="489"/>
      <c r="DO48" s="489"/>
      <c r="DP48" s="489"/>
      <c r="DQ48" s="489"/>
      <c r="DR48" s="489"/>
      <c r="DS48" s="489"/>
      <c r="DT48" s="489"/>
      <c r="DU48" s="489"/>
      <c r="DV48" s="489"/>
      <c r="DW48" s="489"/>
      <c r="DX48" s="489"/>
      <c r="DY48" s="489"/>
      <c r="DZ48" s="489"/>
      <c r="EA48" s="489"/>
      <c r="EB48" s="489"/>
      <c r="EC48" s="489"/>
      <c r="ED48" s="489"/>
      <c r="EE48" s="489"/>
      <c r="EF48" s="489"/>
      <c r="EG48" s="489"/>
      <c r="EH48" s="489"/>
      <c r="EI48" s="489"/>
      <c r="EJ48" s="489"/>
      <c r="EK48" s="489"/>
      <c r="EL48" s="489"/>
      <c r="EM48" s="489"/>
      <c r="EN48" s="489"/>
      <c r="EO48" s="489"/>
      <c r="EP48" s="489"/>
      <c r="EQ48" s="489"/>
      <c r="ER48" s="489"/>
      <c r="ES48" s="489"/>
      <c r="ET48" s="489"/>
      <c r="EU48" s="489"/>
      <c r="EV48" s="489"/>
      <c r="EW48" s="489"/>
      <c r="EX48" s="489"/>
      <c r="EY48" s="489"/>
      <c r="EZ48" s="489"/>
      <c r="FA48" s="489"/>
      <c r="FB48" s="559"/>
      <c r="FC48" s="489"/>
      <c r="FD48" s="489"/>
      <c r="FE48" s="489"/>
      <c r="FF48" s="489"/>
      <c r="FG48" s="489"/>
      <c r="FH48" s="489"/>
      <c r="FI48" s="489"/>
      <c r="FJ48" s="489"/>
      <c r="FK48" s="489"/>
      <c r="FL48" s="489"/>
      <c r="FM48" s="489"/>
      <c r="FN48" s="489"/>
      <c r="FO48" s="489"/>
      <c r="FP48" s="560"/>
      <c r="FQ48" s="489"/>
      <c r="FR48" s="560"/>
      <c r="FS48" s="559"/>
      <c r="FT48" s="489"/>
      <c r="FU48" s="489"/>
      <c r="FV48" s="489"/>
      <c r="FW48" s="489"/>
      <c r="FX48" s="489"/>
      <c r="FY48" s="560"/>
    </row>
    <row r="49" spans="1:181" s="494" customFormat="1" hidden="1" x14ac:dyDescent="0.25">
      <c r="A49" s="557">
        <v>83</v>
      </c>
      <c r="B49" s="558" t="s">
        <v>524</v>
      </c>
      <c r="C49" s="490" t="s">
        <v>525</v>
      </c>
      <c r="D49" s="489" t="s">
        <v>26</v>
      </c>
      <c r="E49" s="559"/>
      <c r="F49" s="559"/>
      <c r="G49" s="490" t="s">
        <v>526</v>
      </c>
      <c r="H49" s="489" t="s">
        <v>689</v>
      </c>
      <c r="I49" s="489"/>
      <c r="J49" s="560"/>
      <c r="K49" s="559" t="s">
        <v>690</v>
      </c>
      <c r="L49" s="489" t="s">
        <v>687</v>
      </c>
      <c r="M49" s="489" t="s">
        <v>687</v>
      </c>
      <c r="N49" s="559"/>
      <c r="O49" s="560"/>
      <c r="P49" s="491" t="s">
        <v>530</v>
      </c>
      <c r="Q49" s="491" t="s">
        <v>531</v>
      </c>
      <c r="R49" s="491" t="s">
        <v>532</v>
      </c>
      <c r="S49" s="489" t="s">
        <v>283</v>
      </c>
      <c r="T49" s="489" t="s">
        <v>689</v>
      </c>
      <c r="U49" s="489" t="s">
        <v>571</v>
      </c>
      <c r="V49" s="560"/>
      <c r="W49" s="490" t="s">
        <v>572</v>
      </c>
      <c r="X49" s="489"/>
      <c r="Y49" s="489"/>
      <c r="Z49" s="560"/>
      <c r="AA49" s="561">
        <v>40968</v>
      </c>
      <c r="AB49" s="562" t="s">
        <v>526</v>
      </c>
      <c r="AC49" s="563" t="s">
        <v>526</v>
      </c>
      <c r="AD49" s="564" t="s">
        <v>526</v>
      </c>
      <c r="AE49" s="563"/>
      <c r="AF49" s="563"/>
      <c r="AG49" s="563"/>
      <c r="AH49" s="562" t="s">
        <v>526</v>
      </c>
      <c r="AI49" s="563" t="s">
        <v>526</v>
      </c>
      <c r="AJ49" s="564" t="s">
        <v>526</v>
      </c>
      <c r="AK49" s="489"/>
      <c r="AL49" s="489"/>
      <c r="AM49" s="489"/>
      <c r="AN49" s="489"/>
      <c r="AO49" s="490" t="s">
        <v>526</v>
      </c>
      <c r="AP49" s="493"/>
      <c r="AQ49" s="491"/>
      <c r="AR49" s="492"/>
      <c r="AS49" s="490" t="str">
        <f t="shared" si="0"/>
        <v>no</v>
      </c>
      <c r="AT49" s="489"/>
      <c r="AU49" s="489"/>
      <c r="AV49" s="513"/>
      <c r="AW49" s="490" t="s">
        <v>526</v>
      </c>
      <c r="AX49" s="739"/>
      <c r="AY49" s="739"/>
      <c r="AZ49" s="489"/>
      <c r="BA49" s="489"/>
      <c r="BB49" s="489"/>
      <c r="BC49" s="489"/>
      <c r="BD49" s="489"/>
      <c r="BE49" s="489"/>
      <c r="BF49" s="489"/>
      <c r="BG49" s="489"/>
      <c r="BH49" s="489"/>
      <c r="BI49" s="489"/>
      <c r="BJ49" s="489"/>
      <c r="BK49" s="489"/>
      <c r="BL49" s="560"/>
      <c r="BM49" s="559"/>
      <c r="BN49" s="489"/>
      <c r="BO49" s="489"/>
      <c r="BP49" s="489"/>
      <c r="BQ49" s="489"/>
      <c r="BR49" s="489"/>
      <c r="BS49" s="489"/>
      <c r="BT49" s="489"/>
      <c r="BU49" s="489"/>
      <c r="BV49" s="489"/>
      <c r="BW49" s="489"/>
      <c r="BX49" s="489"/>
      <c r="BY49" s="489"/>
      <c r="BZ49" s="489"/>
      <c r="CA49" s="489"/>
      <c r="CB49" s="489"/>
      <c r="CC49" s="489"/>
      <c r="CD49" s="489"/>
      <c r="CE49" s="489"/>
      <c r="CF49" s="489"/>
      <c r="CG49" s="489"/>
      <c r="CH49" s="489"/>
      <c r="CI49" s="489"/>
      <c r="CJ49" s="489"/>
      <c r="CK49" s="489"/>
      <c r="CL49" s="489"/>
      <c r="CM49" s="489"/>
      <c r="CN49" s="489"/>
      <c r="CO49" s="489"/>
      <c r="CP49" s="489"/>
      <c r="CQ49" s="489"/>
      <c r="CR49" s="489"/>
      <c r="CS49" s="489"/>
      <c r="CT49" s="489"/>
      <c r="CU49" s="489"/>
      <c r="CV49" s="489"/>
      <c r="CW49" s="489"/>
      <c r="CX49" s="489"/>
      <c r="CY49" s="489"/>
      <c r="CZ49" s="489"/>
      <c r="DA49" s="489"/>
      <c r="DB49" s="489"/>
      <c r="DC49" s="489"/>
      <c r="DD49" s="489"/>
      <c r="DE49" s="489"/>
      <c r="DF49" s="489"/>
      <c r="DG49" s="489"/>
      <c r="DH49" s="489"/>
      <c r="DI49" s="489"/>
      <c r="DJ49" s="489"/>
      <c r="DK49" s="489"/>
      <c r="DL49" s="489"/>
      <c r="DM49" s="489"/>
      <c r="DN49" s="489"/>
      <c r="DO49" s="489"/>
      <c r="DP49" s="489"/>
      <c r="DQ49" s="489"/>
      <c r="DR49" s="489"/>
      <c r="DS49" s="489"/>
      <c r="DT49" s="489"/>
      <c r="DU49" s="489"/>
      <c r="DV49" s="489"/>
      <c r="DW49" s="489"/>
      <c r="DX49" s="489"/>
      <c r="DY49" s="489"/>
      <c r="DZ49" s="489"/>
      <c r="EA49" s="489"/>
      <c r="EB49" s="489"/>
      <c r="EC49" s="489"/>
      <c r="ED49" s="489"/>
      <c r="EE49" s="489"/>
      <c r="EF49" s="489"/>
      <c r="EG49" s="489"/>
      <c r="EH49" s="489"/>
      <c r="EI49" s="489"/>
      <c r="EJ49" s="489"/>
      <c r="EK49" s="489"/>
      <c r="EL49" s="489"/>
      <c r="EM49" s="489"/>
      <c r="EN49" s="489"/>
      <c r="EO49" s="489"/>
      <c r="EP49" s="489"/>
      <c r="EQ49" s="489"/>
      <c r="ER49" s="489"/>
      <c r="ES49" s="489"/>
      <c r="ET49" s="489"/>
      <c r="EU49" s="489"/>
      <c r="EV49" s="489"/>
      <c r="EW49" s="489"/>
      <c r="EX49" s="489"/>
      <c r="EY49" s="489"/>
      <c r="EZ49" s="489"/>
      <c r="FA49" s="489"/>
      <c r="FB49" s="559"/>
      <c r="FC49" s="489"/>
      <c r="FD49" s="489"/>
      <c r="FE49" s="489"/>
      <c r="FF49" s="489"/>
      <c r="FG49" s="489"/>
      <c r="FH49" s="489"/>
      <c r="FI49" s="489"/>
      <c r="FJ49" s="489"/>
      <c r="FK49" s="489"/>
      <c r="FL49" s="489"/>
      <c r="FM49" s="489"/>
      <c r="FN49" s="489"/>
      <c r="FO49" s="489"/>
      <c r="FP49" s="560"/>
      <c r="FQ49" s="489"/>
      <c r="FR49" s="560"/>
      <c r="FS49" s="559"/>
      <c r="FT49" s="489"/>
      <c r="FU49" s="489"/>
      <c r="FV49" s="489"/>
      <c r="FW49" s="489"/>
      <c r="FX49" s="489"/>
      <c r="FY49" s="560"/>
    </row>
    <row r="50" spans="1:181" s="494" customFormat="1" hidden="1" x14ac:dyDescent="0.25">
      <c r="A50" s="557">
        <v>84</v>
      </c>
      <c r="B50" s="558" t="s">
        <v>524</v>
      </c>
      <c r="C50" s="490" t="s">
        <v>525</v>
      </c>
      <c r="D50" s="489" t="s">
        <v>691</v>
      </c>
      <c r="E50" s="559"/>
      <c r="F50" s="559"/>
      <c r="G50" s="490" t="s">
        <v>526</v>
      </c>
      <c r="H50" s="489" t="s">
        <v>691</v>
      </c>
      <c r="I50" s="489"/>
      <c r="J50" s="560"/>
      <c r="K50" s="559" t="s">
        <v>692</v>
      </c>
      <c r="L50" s="489" t="s">
        <v>692</v>
      </c>
      <c r="M50" s="489" t="s">
        <v>692</v>
      </c>
      <c r="N50" s="559"/>
      <c r="O50" s="560"/>
      <c r="P50" s="491" t="s">
        <v>637</v>
      </c>
      <c r="Q50" s="491" t="s">
        <v>22</v>
      </c>
      <c r="R50" s="491" t="s">
        <v>283</v>
      </c>
      <c r="S50" s="489" t="s">
        <v>672</v>
      </c>
      <c r="T50" s="489" t="s">
        <v>691</v>
      </c>
      <c r="U50" s="489" t="s">
        <v>571</v>
      </c>
      <c r="V50" s="560"/>
      <c r="W50" s="490" t="s">
        <v>572</v>
      </c>
      <c r="X50" s="489"/>
      <c r="Y50" s="489"/>
      <c r="Z50" s="560"/>
      <c r="AA50" s="561">
        <v>38717</v>
      </c>
      <c r="AB50" s="562" t="s">
        <v>526</v>
      </c>
      <c r="AC50" s="563" t="s">
        <v>526</v>
      </c>
      <c r="AD50" s="564" t="s">
        <v>526</v>
      </c>
      <c r="AE50" s="563"/>
      <c r="AF50" s="735"/>
      <c r="AG50" s="563"/>
      <c r="AH50" s="562" t="s">
        <v>526</v>
      </c>
      <c r="AI50" s="563" t="s">
        <v>526</v>
      </c>
      <c r="AJ50" s="564" t="s">
        <v>526</v>
      </c>
      <c r="AK50" s="489"/>
      <c r="AL50" s="489"/>
      <c r="AM50" s="489"/>
      <c r="AN50" s="489"/>
      <c r="AO50" s="490" t="s">
        <v>526</v>
      </c>
      <c r="AP50" s="493"/>
      <c r="AQ50" s="491"/>
      <c r="AR50" s="492"/>
      <c r="AS50" s="490" t="str">
        <f t="shared" si="0"/>
        <v>no</v>
      </c>
      <c r="AT50" s="489"/>
      <c r="AU50" s="489"/>
      <c r="AV50" s="513"/>
      <c r="AW50" s="490" t="s">
        <v>526</v>
      </c>
      <c r="AX50" s="739"/>
      <c r="AY50" s="739"/>
      <c r="AZ50" s="489"/>
      <c r="BA50" s="489"/>
      <c r="BB50" s="489"/>
      <c r="BC50" s="489"/>
      <c r="BD50" s="489"/>
      <c r="BE50" s="489"/>
      <c r="BF50" s="489"/>
      <c r="BG50" s="489"/>
      <c r="BH50" s="489"/>
      <c r="BI50" s="489"/>
      <c r="BJ50" s="489"/>
      <c r="BK50" s="489"/>
      <c r="BL50" s="560"/>
      <c r="BM50" s="559"/>
      <c r="BN50" s="489"/>
      <c r="BO50" s="489"/>
      <c r="BP50" s="489"/>
      <c r="BQ50" s="489"/>
      <c r="BR50" s="489"/>
      <c r="BS50" s="489"/>
      <c r="BT50" s="489"/>
      <c r="BU50" s="489"/>
      <c r="BV50" s="489"/>
      <c r="BW50" s="489"/>
      <c r="BX50" s="489"/>
      <c r="BY50" s="489"/>
      <c r="BZ50" s="489"/>
      <c r="CA50" s="489"/>
      <c r="CB50" s="489"/>
      <c r="CC50" s="489"/>
      <c r="CD50" s="489"/>
      <c r="CE50" s="489"/>
      <c r="CF50" s="489"/>
      <c r="CG50" s="489"/>
      <c r="CH50" s="489"/>
      <c r="CI50" s="489"/>
      <c r="CJ50" s="489"/>
      <c r="CK50" s="489"/>
      <c r="CL50" s="489"/>
      <c r="CM50" s="489"/>
      <c r="CN50" s="489"/>
      <c r="CO50" s="489"/>
      <c r="CP50" s="489"/>
      <c r="CQ50" s="489"/>
      <c r="CR50" s="489"/>
      <c r="CS50" s="489"/>
      <c r="CT50" s="489"/>
      <c r="CU50" s="489"/>
      <c r="CV50" s="489"/>
      <c r="CW50" s="489"/>
      <c r="CX50" s="489"/>
      <c r="CY50" s="489"/>
      <c r="CZ50" s="489"/>
      <c r="DA50" s="489"/>
      <c r="DB50" s="489"/>
      <c r="DC50" s="489"/>
      <c r="DD50" s="489"/>
      <c r="DE50" s="489"/>
      <c r="DF50" s="489"/>
      <c r="DG50" s="489"/>
      <c r="DH50" s="489"/>
      <c r="DI50" s="489"/>
      <c r="DJ50" s="489"/>
      <c r="DK50" s="489"/>
      <c r="DL50" s="489"/>
      <c r="DM50" s="489"/>
      <c r="DN50" s="489"/>
      <c r="DO50" s="489"/>
      <c r="DP50" s="489"/>
      <c r="DQ50" s="489"/>
      <c r="DR50" s="489"/>
      <c r="DS50" s="489"/>
      <c r="DT50" s="489"/>
      <c r="DU50" s="489"/>
      <c r="DV50" s="489"/>
      <c r="DW50" s="489"/>
      <c r="DX50" s="489"/>
      <c r="DY50" s="489"/>
      <c r="DZ50" s="489"/>
      <c r="EA50" s="489"/>
      <c r="EB50" s="489"/>
      <c r="EC50" s="489"/>
      <c r="ED50" s="489"/>
      <c r="EE50" s="489"/>
      <c r="EF50" s="489"/>
      <c r="EG50" s="489"/>
      <c r="EH50" s="489"/>
      <c r="EI50" s="489"/>
      <c r="EJ50" s="489"/>
      <c r="EK50" s="489"/>
      <c r="EL50" s="489"/>
      <c r="EM50" s="489"/>
      <c r="EN50" s="489"/>
      <c r="EO50" s="489"/>
      <c r="EP50" s="489"/>
      <c r="EQ50" s="489"/>
      <c r="ER50" s="489"/>
      <c r="ES50" s="489"/>
      <c r="ET50" s="489"/>
      <c r="EU50" s="489"/>
      <c r="EV50" s="489"/>
      <c r="EW50" s="489"/>
      <c r="EX50" s="489"/>
      <c r="EY50" s="489"/>
      <c r="EZ50" s="489"/>
      <c r="FA50" s="489"/>
      <c r="FB50" s="559"/>
      <c r="FC50" s="489"/>
      <c r="FD50" s="489"/>
      <c r="FE50" s="489"/>
      <c r="FF50" s="489"/>
      <c r="FG50" s="489"/>
      <c r="FH50" s="489"/>
      <c r="FI50" s="489"/>
      <c r="FJ50" s="489"/>
      <c r="FK50" s="489"/>
      <c r="FL50" s="489"/>
      <c r="FM50" s="489"/>
      <c r="FN50" s="489"/>
      <c r="FO50" s="489"/>
      <c r="FP50" s="560"/>
      <c r="FQ50" s="489"/>
      <c r="FR50" s="560"/>
      <c r="FS50" s="559"/>
      <c r="FT50" s="489"/>
      <c r="FU50" s="489"/>
      <c r="FV50" s="489"/>
      <c r="FW50" s="489"/>
      <c r="FX50" s="489"/>
      <c r="FY50" s="560"/>
    </row>
    <row r="51" spans="1:181" s="494" customFormat="1" ht="100.15" customHeight="1" x14ac:dyDescent="0.25">
      <c r="A51" s="506">
        <v>85</v>
      </c>
      <c r="B51" s="511" t="s">
        <v>642</v>
      </c>
      <c r="C51" s="514" t="s">
        <v>31</v>
      </c>
      <c r="D51" s="493" t="s">
        <v>693</v>
      </c>
      <c r="E51" s="559" t="str">
        <f>VLOOKUP(F51,'Revised Phasing'!$D$4:$S$98, 16, 0)</f>
        <v>Phase 1</v>
      </c>
      <c r="F51" s="559" t="str">
        <f>VLOOKUP(L51,'Consolidated Data'!$E$2:$F$97, 2, 0)</f>
        <v>BA</v>
      </c>
      <c r="G51" s="490" t="s">
        <v>642</v>
      </c>
      <c r="H51" s="493" t="s">
        <v>33</v>
      </c>
      <c r="I51" s="493"/>
      <c r="J51" s="492"/>
      <c r="K51" s="512" t="s">
        <v>32</v>
      </c>
      <c r="L51" s="493" t="s">
        <v>32</v>
      </c>
      <c r="M51" s="493" t="s">
        <v>32</v>
      </c>
      <c r="N51" s="512"/>
      <c r="O51" s="513"/>
      <c r="P51" s="515" t="s">
        <v>637</v>
      </c>
      <c r="Q51" s="515" t="s">
        <v>30</v>
      </c>
      <c r="R51" s="515" t="s">
        <v>694</v>
      </c>
      <c r="S51" s="493" t="s">
        <v>695</v>
      </c>
      <c r="T51" s="493" t="s">
        <v>33</v>
      </c>
      <c r="U51" s="493" t="s">
        <v>534</v>
      </c>
      <c r="V51" s="513"/>
      <c r="W51" s="514" t="s">
        <v>535</v>
      </c>
      <c r="X51" s="493"/>
      <c r="Y51" s="493"/>
      <c r="Z51" s="513"/>
      <c r="AA51" s="516"/>
      <c r="AB51" s="562" t="s">
        <v>526</v>
      </c>
      <c r="AC51" s="563" t="s">
        <v>526</v>
      </c>
      <c r="AD51" s="564" t="s">
        <v>526</v>
      </c>
      <c r="AE51" s="733" t="s">
        <v>694</v>
      </c>
      <c r="AF51" s="735"/>
      <c r="AG51" s="733" t="s">
        <v>696</v>
      </c>
      <c r="AH51" s="562" t="s">
        <v>526</v>
      </c>
      <c r="AI51" s="563" t="s">
        <v>540</v>
      </c>
      <c r="AJ51" s="564" t="s">
        <v>526</v>
      </c>
      <c r="AK51" s="496" t="s">
        <v>697</v>
      </c>
      <c r="AL51" s="497" t="s">
        <v>698</v>
      </c>
      <c r="AM51" s="498" t="s">
        <v>699</v>
      </c>
      <c r="AN51" s="489"/>
      <c r="AO51" s="490" t="s">
        <v>642</v>
      </c>
      <c r="AP51" s="493" t="s">
        <v>700</v>
      </c>
      <c r="AQ51" s="491" t="s">
        <v>642</v>
      </c>
      <c r="AR51" s="492"/>
      <c r="AS51" s="490" t="s">
        <v>652</v>
      </c>
      <c r="AT51" s="495" t="s">
        <v>701</v>
      </c>
      <c r="AU51" s="552" t="s">
        <v>666</v>
      </c>
      <c r="AV51" s="555" t="s">
        <v>702</v>
      </c>
      <c r="AW51" s="490"/>
      <c r="AX51" s="739"/>
      <c r="AY51" s="739"/>
      <c r="AZ51" s="489"/>
      <c r="BA51" s="489"/>
      <c r="BB51" s="489"/>
      <c r="BC51" s="489"/>
      <c r="BD51" s="489"/>
      <c r="BE51" s="489"/>
      <c r="BF51" s="489"/>
      <c r="BG51" s="489"/>
      <c r="BH51" s="489"/>
      <c r="BI51" s="489"/>
      <c r="BJ51" s="489"/>
      <c r="BK51" s="489"/>
      <c r="BL51" s="560"/>
      <c r="BM51" s="559"/>
      <c r="BN51" s="489"/>
      <c r="BO51" s="489"/>
      <c r="BP51" s="489"/>
      <c r="BQ51" s="489"/>
      <c r="BR51" s="489"/>
      <c r="BS51" s="489"/>
      <c r="BT51" s="489"/>
      <c r="BU51" s="489"/>
      <c r="BV51" s="489"/>
      <c r="BW51" s="489"/>
      <c r="BX51" s="489"/>
      <c r="BY51" s="489"/>
      <c r="BZ51" s="489"/>
      <c r="CA51" s="489"/>
      <c r="CB51" s="489"/>
      <c r="CC51" s="489"/>
      <c r="CD51" s="489"/>
      <c r="CE51" s="489"/>
      <c r="CF51" s="489"/>
      <c r="CG51" s="489"/>
      <c r="CH51" s="489"/>
      <c r="CI51" s="489"/>
      <c r="CJ51" s="489"/>
      <c r="CK51" s="489"/>
      <c r="CL51" s="489"/>
      <c r="CM51" s="489"/>
      <c r="CN51" s="489"/>
      <c r="CO51" s="489"/>
      <c r="CP51" s="489"/>
      <c r="CQ51" s="489"/>
      <c r="CR51" s="489"/>
      <c r="CS51" s="489"/>
      <c r="CT51" s="489"/>
      <c r="CU51" s="489"/>
      <c r="CV51" s="489"/>
      <c r="CW51" s="489"/>
      <c r="CX51" s="489"/>
      <c r="CY51" s="489"/>
      <c r="CZ51" s="489"/>
      <c r="DA51" s="489"/>
      <c r="DB51" s="489"/>
      <c r="DC51" s="489"/>
      <c r="DD51" s="489"/>
      <c r="DE51" s="489"/>
      <c r="DF51" s="489"/>
      <c r="DG51" s="489"/>
      <c r="DH51" s="489"/>
      <c r="DI51" s="489"/>
      <c r="DJ51" s="489"/>
      <c r="DK51" s="489"/>
      <c r="DL51" s="489"/>
      <c r="DM51" s="489"/>
      <c r="DN51" s="489"/>
      <c r="DO51" s="489"/>
      <c r="DP51" s="489"/>
      <c r="DQ51" s="489"/>
      <c r="DR51" s="489"/>
      <c r="DS51" s="489"/>
      <c r="DT51" s="489"/>
      <c r="DU51" s="489"/>
      <c r="DV51" s="489"/>
      <c r="DW51" s="489"/>
      <c r="DX51" s="489"/>
      <c r="DY51" s="489"/>
      <c r="DZ51" s="489"/>
      <c r="EA51" s="489"/>
      <c r="EB51" s="489"/>
      <c r="EC51" s="489"/>
      <c r="ED51" s="489"/>
      <c r="EE51" s="489"/>
      <c r="EF51" s="489"/>
      <c r="EG51" s="489"/>
      <c r="EH51" s="489"/>
      <c r="EI51" s="489"/>
      <c r="EJ51" s="489"/>
      <c r="EK51" s="489"/>
      <c r="EL51" s="489"/>
      <c r="EM51" s="489"/>
      <c r="EN51" s="489"/>
      <c r="EO51" s="489"/>
      <c r="EP51" s="489"/>
      <c r="EQ51" s="489"/>
      <c r="ER51" s="489"/>
      <c r="ES51" s="489"/>
      <c r="ET51" s="489"/>
      <c r="EU51" s="489"/>
      <c r="EV51" s="489"/>
      <c r="EW51" s="489"/>
      <c r="EX51" s="489"/>
      <c r="EY51" s="489"/>
      <c r="EZ51" s="489"/>
      <c r="FA51" s="489"/>
      <c r="FB51" s="559"/>
      <c r="FC51" s="489"/>
      <c r="FD51" s="489"/>
      <c r="FE51" s="489"/>
      <c r="FF51" s="489"/>
      <c r="FG51" s="489"/>
      <c r="FH51" s="489"/>
      <c r="FI51" s="489"/>
      <c r="FJ51" s="489"/>
      <c r="FK51" s="489"/>
      <c r="FL51" s="489"/>
      <c r="FM51" s="489"/>
      <c r="FN51" s="489"/>
      <c r="FO51" s="489"/>
      <c r="FP51" s="560"/>
      <c r="FQ51" s="489"/>
      <c r="FR51" s="560"/>
      <c r="FS51" s="559"/>
      <c r="FT51" s="489"/>
      <c r="FU51" s="489"/>
      <c r="FV51" s="489"/>
      <c r="FW51" s="489"/>
      <c r="FX51" s="489"/>
      <c r="FY51" s="560"/>
    </row>
    <row r="52" spans="1:181" s="494" customFormat="1" ht="36" hidden="1" x14ac:dyDescent="0.25">
      <c r="A52" s="557">
        <v>86</v>
      </c>
      <c r="B52" s="558" t="s">
        <v>524</v>
      </c>
      <c r="C52" s="490" t="s">
        <v>31</v>
      </c>
      <c r="D52" s="489" t="s">
        <v>693</v>
      </c>
      <c r="E52" s="559"/>
      <c r="F52" s="559"/>
      <c r="G52" s="490" t="s">
        <v>526</v>
      </c>
      <c r="H52" s="489" t="s">
        <v>703</v>
      </c>
      <c r="I52" s="489"/>
      <c r="J52" s="560"/>
      <c r="K52" s="559" t="s">
        <v>704</v>
      </c>
      <c r="L52" s="489" t="s">
        <v>32</v>
      </c>
      <c r="M52" s="489" t="s">
        <v>32</v>
      </c>
      <c r="N52" s="559"/>
      <c r="O52" s="560"/>
      <c r="P52" s="491" t="s">
        <v>530</v>
      </c>
      <c r="Q52" s="491" t="s">
        <v>531</v>
      </c>
      <c r="R52" s="491" t="s">
        <v>532</v>
      </c>
      <c r="S52" s="489" t="s">
        <v>533</v>
      </c>
      <c r="T52" s="489" t="s">
        <v>703</v>
      </c>
      <c r="U52" s="489" t="s">
        <v>534</v>
      </c>
      <c r="V52" s="560"/>
      <c r="W52" s="490" t="s">
        <v>535</v>
      </c>
      <c r="X52" s="489"/>
      <c r="Y52" s="489"/>
      <c r="Z52" s="560"/>
      <c r="AA52" s="561"/>
      <c r="AB52" s="562" t="s">
        <v>526</v>
      </c>
      <c r="AC52" s="563" t="s">
        <v>526</v>
      </c>
      <c r="AD52" s="564" t="s">
        <v>526</v>
      </c>
      <c r="AE52" s="563"/>
      <c r="AF52" s="563"/>
      <c r="AG52" s="563"/>
      <c r="AH52" s="562" t="s">
        <v>526</v>
      </c>
      <c r="AI52" s="563" t="s">
        <v>540</v>
      </c>
      <c r="AJ52" s="564" t="s">
        <v>526</v>
      </c>
      <c r="AK52" s="565" t="s">
        <v>705</v>
      </c>
      <c r="AL52" s="566" t="s">
        <v>706</v>
      </c>
      <c r="AM52" s="567" t="s">
        <v>707</v>
      </c>
      <c r="AN52" s="489"/>
      <c r="AO52" s="490" t="s">
        <v>526</v>
      </c>
      <c r="AP52" s="493"/>
      <c r="AQ52" s="491"/>
      <c r="AR52" s="492"/>
      <c r="AS52" s="490" t="str">
        <f t="shared" si="0"/>
        <v>no</v>
      </c>
      <c r="AT52" s="489"/>
      <c r="AU52" s="489"/>
      <c r="AV52" s="513"/>
      <c r="AW52" s="490" t="s">
        <v>526</v>
      </c>
      <c r="AX52" s="739"/>
      <c r="AY52" s="739"/>
      <c r="AZ52" s="489"/>
      <c r="BA52" s="489"/>
      <c r="BB52" s="489"/>
      <c r="BC52" s="489"/>
      <c r="BD52" s="489"/>
      <c r="BE52" s="489"/>
      <c r="BF52" s="489"/>
      <c r="BG52" s="489"/>
      <c r="BH52" s="489"/>
      <c r="BI52" s="489"/>
      <c r="BJ52" s="489"/>
      <c r="BK52" s="489"/>
      <c r="BL52" s="560"/>
      <c r="BM52" s="559"/>
      <c r="BN52" s="489"/>
      <c r="BO52" s="489"/>
      <c r="BP52" s="489"/>
      <c r="BQ52" s="489"/>
      <c r="BR52" s="489"/>
      <c r="BS52" s="489"/>
      <c r="BT52" s="489"/>
      <c r="BU52" s="489"/>
      <c r="BV52" s="489"/>
      <c r="BW52" s="489"/>
      <c r="BX52" s="489"/>
      <c r="BY52" s="489"/>
      <c r="BZ52" s="489"/>
      <c r="CA52" s="489"/>
      <c r="CB52" s="489"/>
      <c r="CC52" s="489"/>
      <c r="CD52" s="489"/>
      <c r="CE52" s="489"/>
      <c r="CF52" s="489"/>
      <c r="CG52" s="489"/>
      <c r="CH52" s="489"/>
      <c r="CI52" s="489"/>
      <c r="CJ52" s="489"/>
      <c r="CK52" s="489"/>
      <c r="CL52" s="489"/>
      <c r="CM52" s="489"/>
      <c r="CN52" s="489"/>
      <c r="CO52" s="489"/>
      <c r="CP52" s="489"/>
      <c r="CQ52" s="489"/>
      <c r="CR52" s="489"/>
      <c r="CS52" s="489"/>
      <c r="CT52" s="489"/>
      <c r="CU52" s="489"/>
      <c r="CV52" s="489"/>
      <c r="CW52" s="489"/>
      <c r="CX52" s="489"/>
      <c r="CY52" s="489"/>
      <c r="CZ52" s="489"/>
      <c r="DA52" s="489"/>
      <c r="DB52" s="489"/>
      <c r="DC52" s="489"/>
      <c r="DD52" s="489"/>
      <c r="DE52" s="489"/>
      <c r="DF52" s="489"/>
      <c r="DG52" s="489"/>
      <c r="DH52" s="489"/>
      <c r="DI52" s="489"/>
      <c r="DJ52" s="489"/>
      <c r="DK52" s="489"/>
      <c r="DL52" s="489"/>
      <c r="DM52" s="489"/>
      <c r="DN52" s="489"/>
      <c r="DO52" s="489"/>
      <c r="DP52" s="489"/>
      <c r="DQ52" s="489"/>
      <c r="DR52" s="489"/>
      <c r="DS52" s="489"/>
      <c r="DT52" s="489"/>
      <c r="DU52" s="489"/>
      <c r="DV52" s="489"/>
      <c r="DW52" s="489"/>
      <c r="DX52" s="489"/>
      <c r="DY52" s="489"/>
      <c r="DZ52" s="489"/>
      <c r="EA52" s="489"/>
      <c r="EB52" s="489"/>
      <c r="EC52" s="489"/>
      <c r="ED52" s="489"/>
      <c r="EE52" s="489"/>
      <c r="EF52" s="489"/>
      <c r="EG52" s="489"/>
      <c r="EH52" s="489"/>
      <c r="EI52" s="489"/>
      <c r="EJ52" s="489"/>
      <c r="EK52" s="489"/>
      <c r="EL52" s="489"/>
      <c r="EM52" s="489"/>
      <c r="EN52" s="489"/>
      <c r="EO52" s="489"/>
      <c r="EP52" s="489"/>
      <c r="EQ52" s="489"/>
      <c r="ER52" s="489"/>
      <c r="ES52" s="489"/>
      <c r="ET52" s="489"/>
      <c r="EU52" s="489"/>
      <c r="EV52" s="489"/>
      <c r="EW52" s="489"/>
      <c r="EX52" s="489"/>
      <c r="EY52" s="489"/>
      <c r="EZ52" s="489"/>
      <c r="FA52" s="489"/>
      <c r="FB52" s="559"/>
      <c r="FC52" s="489"/>
      <c r="FD52" s="489"/>
      <c r="FE52" s="489"/>
      <c r="FF52" s="489"/>
      <c r="FG52" s="489"/>
      <c r="FH52" s="489"/>
      <c r="FI52" s="489"/>
      <c r="FJ52" s="489"/>
      <c r="FK52" s="489"/>
      <c r="FL52" s="489"/>
      <c r="FM52" s="489"/>
      <c r="FN52" s="489"/>
      <c r="FO52" s="489"/>
      <c r="FP52" s="560"/>
      <c r="FQ52" s="489"/>
      <c r="FR52" s="560"/>
      <c r="FS52" s="559"/>
      <c r="FT52" s="489"/>
      <c r="FU52" s="489"/>
      <c r="FV52" s="489"/>
      <c r="FW52" s="489"/>
      <c r="FX52" s="489"/>
      <c r="FY52" s="560"/>
    </row>
    <row r="53" spans="1:181" s="494" customFormat="1" ht="100.15" customHeight="1" x14ac:dyDescent="0.25">
      <c r="A53" s="506">
        <v>87</v>
      </c>
      <c r="B53" s="511" t="s">
        <v>642</v>
      </c>
      <c r="C53" s="514" t="s">
        <v>536</v>
      </c>
      <c r="D53" s="493" t="s">
        <v>609</v>
      </c>
      <c r="E53" s="559" t="str">
        <f>VLOOKUP(F53,'Revised Phasing'!$D$4:$S$98, 16, 0)</f>
        <v>Phase 1</v>
      </c>
      <c r="F53" s="559" t="str">
        <f>VLOOKUP(L53,'Consolidated Data'!$E$2:$F$97, 2, 0)</f>
        <v>Bentall Kennedy/SLIM</v>
      </c>
      <c r="G53" s="490" t="s">
        <v>642</v>
      </c>
      <c r="H53" s="493" t="s">
        <v>36</v>
      </c>
      <c r="I53" s="493"/>
      <c r="J53" s="492"/>
      <c r="K53" s="512" t="s">
        <v>35</v>
      </c>
      <c r="L53" s="493" t="s">
        <v>35</v>
      </c>
      <c r="M53" s="493" t="s">
        <v>35</v>
      </c>
      <c r="N53" s="512"/>
      <c r="O53" s="513"/>
      <c r="P53" s="515" t="s">
        <v>637</v>
      </c>
      <c r="Q53" s="515" t="s">
        <v>22</v>
      </c>
      <c r="R53" s="515" t="s">
        <v>708</v>
      </c>
      <c r="S53" s="493" t="s">
        <v>659</v>
      </c>
      <c r="T53" s="493" t="s">
        <v>36</v>
      </c>
      <c r="U53" s="493" t="s">
        <v>534</v>
      </c>
      <c r="V53" s="513"/>
      <c r="W53" s="514" t="s">
        <v>535</v>
      </c>
      <c r="X53" s="493"/>
      <c r="Y53" s="493"/>
      <c r="Z53" s="513"/>
      <c r="AA53" s="516"/>
      <c r="AB53" s="562" t="s">
        <v>526</v>
      </c>
      <c r="AC53" s="563" t="s">
        <v>526</v>
      </c>
      <c r="AD53" s="564" t="s">
        <v>526</v>
      </c>
      <c r="AE53" s="733" t="s">
        <v>708</v>
      </c>
      <c r="AF53" s="735"/>
      <c r="AG53" s="733" t="s">
        <v>709</v>
      </c>
      <c r="AH53" s="562" t="s">
        <v>526</v>
      </c>
      <c r="AI53" s="563" t="s">
        <v>526</v>
      </c>
      <c r="AJ53" s="564" t="s">
        <v>526</v>
      </c>
      <c r="AK53" s="497" t="s">
        <v>705</v>
      </c>
      <c r="AL53" s="496" t="s">
        <v>706</v>
      </c>
      <c r="AM53" s="499" t="s">
        <v>707</v>
      </c>
      <c r="AN53" s="489"/>
      <c r="AO53" s="490" t="s">
        <v>642</v>
      </c>
      <c r="AP53" s="495" t="s">
        <v>710</v>
      </c>
      <c r="AQ53" s="491" t="s">
        <v>562</v>
      </c>
      <c r="AR53" s="492"/>
      <c r="AS53" s="490" t="s">
        <v>652</v>
      </c>
      <c r="AT53" s="495" t="s">
        <v>711</v>
      </c>
      <c r="AU53" s="552" t="s">
        <v>712</v>
      </c>
      <c r="AV53" s="555" t="s">
        <v>713</v>
      </c>
      <c r="AW53" s="490"/>
      <c r="AX53" s="739"/>
      <c r="AY53" s="739"/>
      <c r="AZ53" s="489"/>
      <c r="BA53" s="489"/>
      <c r="BB53" s="489"/>
      <c r="BC53" s="489"/>
      <c r="BD53" s="489"/>
      <c r="BE53" s="489"/>
      <c r="BF53" s="489"/>
      <c r="BG53" s="489"/>
      <c r="BH53" s="489"/>
      <c r="BI53" s="489"/>
      <c r="BJ53" s="489"/>
      <c r="BK53" s="489"/>
      <c r="BL53" s="560"/>
      <c r="BM53" s="559"/>
      <c r="BN53" s="489"/>
      <c r="BO53" s="489"/>
      <c r="BP53" s="489"/>
      <c r="BQ53" s="489"/>
      <c r="BR53" s="489"/>
      <c r="BS53" s="489"/>
      <c r="BT53" s="489"/>
      <c r="BU53" s="489"/>
      <c r="BV53" s="489"/>
      <c r="BW53" s="489"/>
      <c r="BX53" s="489"/>
      <c r="BY53" s="489"/>
      <c r="BZ53" s="489"/>
      <c r="CA53" s="489"/>
      <c r="CB53" s="489"/>
      <c r="CC53" s="489"/>
      <c r="CD53" s="489"/>
      <c r="CE53" s="489"/>
      <c r="CF53" s="489"/>
      <c r="CG53" s="489"/>
      <c r="CH53" s="489"/>
      <c r="CI53" s="489"/>
      <c r="CJ53" s="489"/>
      <c r="CK53" s="489"/>
      <c r="CL53" s="489"/>
      <c r="CM53" s="489"/>
      <c r="CN53" s="489"/>
      <c r="CO53" s="489"/>
      <c r="CP53" s="489"/>
      <c r="CQ53" s="489"/>
      <c r="CR53" s="489"/>
      <c r="CS53" s="489"/>
      <c r="CT53" s="489"/>
      <c r="CU53" s="489"/>
      <c r="CV53" s="489"/>
      <c r="CW53" s="489"/>
      <c r="CX53" s="489"/>
      <c r="CY53" s="489"/>
      <c r="CZ53" s="489"/>
      <c r="DA53" s="489"/>
      <c r="DB53" s="489"/>
      <c r="DC53" s="489"/>
      <c r="DD53" s="489"/>
      <c r="DE53" s="489"/>
      <c r="DF53" s="489"/>
      <c r="DG53" s="489"/>
      <c r="DH53" s="489"/>
      <c r="DI53" s="489"/>
      <c r="DJ53" s="489"/>
      <c r="DK53" s="489"/>
      <c r="DL53" s="489"/>
      <c r="DM53" s="489"/>
      <c r="DN53" s="489"/>
      <c r="DO53" s="489"/>
      <c r="DP53" s="489"/>
      <c r="DQ53" s="489"/>
      <c r="DR53" s="489"/>
      <c r="DS53" s="489"/>
      <c r="DT53" s="489"/>
      <c r="DU53" s="489"/>
      <c r="DV53" s="489"/>
      <c r="DW53" s="489"/>
      <c r="DX53" s="489"/>
      <c r="DY53" s="489"/>
      <c r="DZ53" s="489"/>
      <c r="EA53" s="489"/>
      <c r="EB53" s="489"/>
      <c r="EC53" s="489"/>
      <c r="ED53" s="489"/>
      <c r="EE53" s="489"/>
      <c r="EF53" s="489"/>
      <c r="EG53" s="489"/>
      <c r="EH53" s="489"/>
      <c r="EI53" s="489"/>
      <c r="EJ53" s="489"/>
      <c r="EK53" s="489"/>
      <c r="EL53" s="489"/>
      <c r="EM53" s="489"/>
      <c r="EN53" s="489"/>
      <c r="EO53" s="489"/>
      <c r="EP53" s="489"/>
      <c r="EQ53" s="489"/>
      <c r="ER53" s="489"/>
      <c r="ES53" s="489"/>
      <c r="ET53" s="489"/>
      <c r="EU53" s="489"/>
      <c r="EV53" s="489"/>
      <c r="EW53" s="489"/>
      <c r="EX53" s="489"/>
      <c r="EY53" s="489"/>
      <c r="EZ53" s="489"/>
      <c r="FA53" s="489"/>
      <c r="FB53" s="559"/>
      <c r="FC53" s="489"/>
      <c r="FD53" s="489"/>
      <c r="FE53" s="489"/>
      <c r="FF53" s="489"/>
      <c r="FG53" s="489"/>
      <c r="FH53" s="489"/>
      <c r="FI53" s="489"/>
      <c r="FJ53" s="489"/>
      <c r="FK53" s="489"/>
      <c r="FL53" s="489"/>
      <c r="FM53" s="489"/>
      <c r="FN53" s="489"/>
      <c r="FO53" s="489"/>
      <c r="FP53" s="560"/>
      <c r="FQ53" s="489"/>
      <c r="FR53" s="560"/>
      <c r="FS53" s="559"/>
      <c r="FT53" s="489"/>
      <c r="FU53" s="489"/>
      <c r="FV53" s="489"/>
      <c r="FW53" s="489"/>
      <c r="FX53" s="489"/>
      <c r="FY53" s="560"/>
    </row>
    <row r="54" spans="1:181" s="494" customFormat="1" ht="36" hidden="1" x14ac:dyDescent="0.25">
      <c r="A54" s="557">
        <v>88</v>
      </c>
      <c r="B54" s="558" t="s">
        <v>524</v>
      </c>
      <c r="C54" s="490" t="s">
        <v>536</v>
      </c>
      <c r="D54" s="489" t="s">
        <v>609</v>
      </c>
      <c r="E54" s="559"/>
      <c r="F54" s="559"/>
      <c r="G54" s="490" t="s">
        <v>526</v>
      </c>
      <c r="H54" s="489" t="s">
        <v>714</v>
      </c>
      <c r="I54" s="489"/>
      <c r="J54" s="560"/>
      <c r="K54" s="559" t="s">
        <v>715</v>
      </c>
      <c r="L54" s="489" t="s">
        <v>35</v>
      </c>
      <c r="M54" s="489" t="s">
        <v>35</v>
      </c>
      <c r="N54" s="559"/>
      <c r="O54" s="560"/>
      <c r="P54" s="491" t="s">
        <v>530</v>
      </c>
      <c r="Q54" s="491" t="s">
        <v>531</v>
      </c>
      <c r="R54" s="491" t="s">
        <v>532</v>
      </c>
      <c r="S54" s="489" t="s">
        <v>533</v>
      </c>
      <c r="T54" s="489" t="s">
        <v>714</v>
      </c>
      <c r="U54" s="489" t="s">
        <v>534</v>
      </c>
      <c r="V54" s="560"/>
      <c r="W54" s="490" t="s">
        <v>535</v>
      </c>
      <c r="X54" s="489"/>
      <c r="Y54" s="489"/>
      <c r="Z54" s="560"/>
      <c r="AA54" s="561"/>
      <c r="AB54" s="562" t="s">
        <v>526</v>
      </c>
      <c r="AC54" s="563" t="s">
        <v>526</v>
      </c>
      <c r="AD54" s="564" t="s">
        <v>526</v>
      </c>
      <c r="AE54" s="563"/>
      <c r="AF54" s="563"/>
      <c r="AG54" s="563"/>
      <c r="AH54" s="562" t="s">
        <v>526</v>
      </c>
      <c r="AI54" s="563" t="s">
        <v>526</v>
      </c>
      <c r="AJ54" s="564" t="s">
        <v>526</v>
      </c>
      <c r="AK54" s="565" t="s">
        <v>716</v>
      </c>
      <c r="AL54" s="566" t="s">
        <v>717</v>
      </c>
      <c r="AM54" s="565" t="s">
        <v>718</v>
      </c>
      <c r="AN54" s="489"/>
      <c r="AO54" s="490" t="s">
        <v>526</v>
      </c>
      <c r="AP54" s="493"/>
      <c r="AQ54" s="491"/>
      <c r="AR54" s="492"/>
      <c r="AS54" s="490" t="str">
        <f t="shared" si="0"/>
        <v>no</v>
      </c>
      <c r="AT54" s="489"/>
      <c r="AU54" s="489"/>
      <c r="AV54" s="513"/>
      <c r="AW54" s="490" t="s">
        <v>526</v>
      </c>
      <c r="AX54" s="739"/>
      <c r="AY54" s="739"/>
      <c r="AZ54" s="489"/>
      <c r="BA54" s="489"/>
      <c r="BB54" s="489"/>
      <c r="BC54" s="489"/>
      <c r="BD54" s="489"/>
      <c r="BE54" s="489"/>
      <c r="BF54" s="489"/>
      <c r="BG54" s="489"/>
      <c r="BH54" s="489"/>
      <c r="BI54" s="489"/>
      <c r="BJ54" s="489"/>
      <c r="BK54" s="489"/>
      <c r="BL54" s="560"/>
      <c r="BM54" s="559"/>
      <c r="BN54" s="489"/>
      <c r="BO54" s="489"/>
      <c r="BP54" s="489"/>
      <c r="BQ54" s="489"/>
      <c r="BR54" s="489"/>
      <c r="BS54" s="489"/>
      <c r="BT54" s="489"/>
      <c r="BU54" s="489"/>
      <c r="BV54" s="489"/>
      <c r="BW54" s="489"/>
      <c r="BX54" s="489"/>
      <c r="BY54" s="489"/>
      <c r="BZ54" s="489"/>
      <c r="CA54" s="489"/>
      <c r="CB54" s="489"/>
      <c r="CC54" s="489"/>
      <c r="CD54" s="489"/>
      <c r="CE54" s="489"/>
      <c r="CF54" s="489"/>
      <c r="CG54" s="489"/>
      <c r="CH54" s="489"/>
      <c r="CI54" s="489"/>
      <c r="CJ54" s="489"/>
      <c r="CK54" s="489"/>
      <c r="CL54" s="489"/>
      <c r="CM54" s="489"/>
      <c r="CN54" s="489"/>
      <c r="CO54" s="489"/>
      <c r="CP54" s="489"/>
      <c r="CQ54" s="489"/>
      <c r="CR54" s="489"/>
      <c r="CS54" s="489"/>
      <c r="CT54" s="489"/>
      <c r="CU54" s="489"/>
      <c r="CV54" s="489"/>
      <c r="CW54" s="489"/>
      <c r="CX54" s="489"/>
      <c r="CY54" s="489"/>
      <c r="CZ54" s="489"/>
      <c r="DA54" s="489"/>
      <c r="DB54" s="489"/>
      <c r="DC54" s="489"/>
      <c r="DD54" s="489"/>
      <c r="DE54" s="489"/>
      <c r="DF54" s="489"/>
      <c r="DG54" s="489"/>
      <c r="DH54" s="489"/>
      <c r="DI54" s="489"/>
      <c r="DJ54" s="489"/>
      <c r="DK54" s="489"/>
      <c r="DL54" s="489"/>
      <c r="DM54" s="489"/>
      <c r="DN54" s="489"/>
      <c r="DO54" s="489"/>
      <c r="DP54" s="489"/>
      <c r="DQ54" s="489"/>
      <c r="DR54" s="489"/>
      <c r="DS54" s="489"/>
      <c r="DT54" s="489"/>
      <c r="DU54" s="489"/>
      <c r="DV54" s="489"/>
      <c r="DW54" s="489"/>
      <c r="DX54" s="489"/>
      <c r="DY54" s="489"/>
      <c r="DZ54" s="489"/>
      <c r="EA54" s="489"/>
      <c r="EB54" s="489"/>
      <c r="EC54" s="489"/>
      <c r="ED54" s="489"/>
      <c r="EE54" s="489"/>
      <c r="EF54" s="489"/>
      <c r="EG54" s="489"/>
      <c r="EH54" s="489"/>
      <c r="EI54" s="489"/>
      <c r="EJ54" s="489"/>
      <c r="EK54" s="489"/>
      <c r="EL54" s="489"/>
      <c r="EM54" s="489"/>
      <c r="EN54" s="489"/>
      <c r="EO54" s="489"/>
      <c r="EP54" s="489"/>
      <c r="EQ54" s="489"/>
      <c r="ER54" s="489"/>
      <c r="ES54" s="489"/>
      <c r="ET54" s="489"/>
      <c r="EU54" s="489"/>
      <c r="EV54" s="489"/>
      <c r="EW54" s="489"/>
      <c r="EX54" s="489"/>
      <c r="EY54" s="489"/>
      <c r="EZ54" s="489"/>
      <c r="FA54" s="489"/>
      <c r="FB54" s="559"/>
      <c r="FC54" s="489"/>
      <c r="FD54" s="489"/>
      <c r="FE54" s="489"/>
      <c r="FF54" s="489"/>
      <c r="FG54" s="489"/>
      <c r="FH54" s="489"/>
      <c r="FI54" s="489"/>
      <c r="FJ54" s="489"/>
      <c r="FK54" s="489"/>
      <c r="FL54" s="489"/>
      <c r="FM54" s="489"/>
      <c r="FN54" s="489"/>
      <c r="FO54" s="489"/>
      <c r="FP54" s="560"/>
      <c r="FQ54" s="489"/>
      <c r="FR54" s="560"/>
      <c r="FS54" s="559"/>
      <c r="FT54" s="489"/>
      <c r="FU54" s="489"/>
      <c r="FV54" s="489"/>
      <c r="FW54" s="489"/>
      <c r="FX54" s="489"/>
      <c r="FY54" s="560"/>
    </row>
    <row r="55" spans="1:181" s="494" customFormat="1" ht="132" x14ac:dyDescent="0.25">
      <c r="A55" s="506">
        <v>89</v>
      </c>
      <c r="B55" s="511" t="s">
        <v>642</v>
      </c>
      <c r="C55" s="514" t="s">
        <v>141</v>
      </c>
      <c r="D55" s="493" t="s">
        <v>551</v>
      </c>
      <c r="E55" s="559" t="str">
        <f>VLOOKUP(F55,'Revised Phasing'!$D$4:$S$98, 16, 0)</f>
        <v>Phase 2</v>
      </c>
      <c r="F55" s="559" t="str">
        <f>VLOOKUP(L55,'Consolidated Data'!$E$2:$F$97, 2, 0)</f>
        <v>Solar</v>
      </c>
      <c r="G55" s="490" t="s">
        <v>642</v>
      </c>
      <c r="H55" s="493" t="s">
        <v>719</v>
      </c>
      <c r="I55" s="493"/>
      <c r="J55" s="492"/>
      <c r="K55" s="512" t="s">
        <v>222</v>
      </c>
      <c r="L55" s="493" t="s">
        <v>222</v>
      </c>
      <c r="M55" s="493" t="s">
        <v>222</v>
      </c>
      <c r="N55" s="512"/>
      <c r="O55" s="513"/>
      <c r="P55" s="515" t="s">
        <v>637</v>
      </c>
      <c r="Q55" s="515" t="s">
        <v>30</v>
      </c>
      <c r="R55" s="515" t="s">
        <v>720</v>
      </c>
      <c r="S55" s="493" t="s">
        <v>644</v>
      </c>
      <c r="T55" s="493" t="s">
        <v>719</v>
      </c>
      <c r="U55" s="493" t="s">
        <v>534</v>
      </c>
      <c r="V55" s="513"/>
      <c r="W55" s="514" t="s">
        <v>535</v>
      </c>
      <c r="X55" s="493"/>
      <c r="Y55" s="493"/>
      <c r="Z55" s="513"/>
      <c r="AA55" s="516"/>
      <c r="AB55" s="562" t="s">
        <v>526</v>
      </c>
      <c r="AC55" s="563" t="s">
        <v>526</v>
      </c>
      <c r="AD55" s="564" t="s">
        <v>526</v>
      </c>
      <c r="AE55" s="733" t="s">
        <v>720</v>
      </c>
      <c r="AF55" s="735"/>
      <c r="AG55" s="733" t="s">
        <v>721</v>
      </c>
      <c r="AH55" s="562" t="s">
        <v>526</v>
      </c>
      <c r="AI55" s="563" t="s">
        <v>526</v>
      </c>
      <c r="AJ55" s="564" t="s">
        <v>526</v>
      </c>
      <c r="AK55" s="497" t="s">
        <v>716</v>
      </c>
      <c r="AL55" s="497" t="s">
        <v>722</v>
      </c>
      <c r="AM55" s="496" t="s">
        <v>723</v>
      </c>
      <c r="AN55" s="489"/>
      <c r="AO55" s="490" t="s">
        <v>642</v>
      </c>
      <c r="AP55" s="493" t="s">
        <v>724</v>
      </c>
      <c r="AQ55" s="491" t="s">
        <v>562</v>
      </c>
      <c r="AR55" s="492" t="s">
        <v>725</v>
      </c>
      <c r="AS55" s="490" t="s">
        <v>726</v>
      </c>
      <c r="AT55" s="493" t="s">
        <v>727</v>
      </c>
      <c r="AU55" s="552" t="s">
        <v>728</v>
      </c>
      <c r="AV55" s="555" t="s">
        <v>729</v>
      </c>
      <c r="AW55" s="490"/>
      <c r="AX55" s="739"/>
      <c r="AY55" s="739"/>
      <c r="AZ55" s="489"/>
      <c r="BA55" s="489"/>
      <c r="BB55" s="489"/>
      <c r="BC55" s="489"/>
      <c r="BD55" s="489"/>
      <c r="BE55" s="489"/>
      <c r="BF55" s="489"/>
      <c r="BG55" s="489"/>
      <c r="BH55" s="489"/>
      <c r="BI55" s="489"/>
      <c r="BJ55" s="489"/>
      <c r="BK55" s="489"/>
      <c r="BL55" s="560"/>
      <c r="BM55" s="559"/>
      <c r="BN55" s="489"/>
      <c r="BO55" s="489"/>
      <c r="BP55" s="489"/>
      <c r="BQ55" s="489"/>
      <c r="BR55" s="489"/>
      <c r="BS55" s="489"/>
      <c r="BT55" s="489"/>
      <c r="BU55" s="489"/>
      <c r="BV55" s="489"/>
      <c r="BW55" s="489"/>
      <c r="BX55" s="489"/>
      <c r="BY55" s="489"/>
      <c r="BZ55" s="489"/>
      <c r="CA55" s="489"/>
      <c r="CB55" s="489"/>
      <c r="CC55" s="489"/>
      <c r="CD55" s="489"/>
      <c r="CE55" s="489"/>
      <c r="CF55" s="489"/>
      <c r="CG55" s="489"/>
      <c r="CH55" s="489"/>
      <c r="CI55" s="489"/>
      <c r="CJ55" s="489"/>
      <c r="CK55" s="489"/>
      <c r="CL55" s="489"/>
      <c r="CM55" s="489"/>
      <c r="CN55" s="489"/>
      <c r="CO55" s="489"/>
      <c r="CP55" s="489"/>
      <c r="CQ55" s="489"/>
      <c r="CR55" s="489"/>
      <c r="CS55" s="489"/>
      <c r="CT55" s="489"/>
      <c r="CU55" s="489"/>
      <c r="CV55" s="489"/>
      <c r="CW55" s="489"/>
      <c r="CX55" s="489"/>
      <c r="CY55" s="489"/>
      <c r="CZ55" s="489"/>
      <c r="DA55" s="489"/>
      <c r="DB55" s="489"/>
      <c r="DC55" s="489"/>
      <c r="DD55" s="489"/>
      <c r="DE55" s="489"/>
      <c r="DF55" s="489"/>
      <c r="DG55" s="489"/>
      <c r="DH55" s="489"/>
      <c r="DI55" s="489"/>
      <c r="DJ55" s="489"/>
      <c r="DK55" s="489"/>
      <c r="DL55" s="489"/>
      <c r="DM55" s="489"/>
      <c r="DN55" s="489"/>
      <c r="DO55" s="489"/>
      <c r="DP55" s="489"/>
      <c r="DQ55" s="489"/>
      <c r="DR55" s="489"/>
      <c r="DS55" s="489"/>
      <c r="DT55" s="489"/>
      <c r="DU55" s="489"/>
      <c r="DV55" s="489"/>
      <c r="DW55" s="489"/>
      <c r="DX55" s="489"/>
      <c r="DY55" s="489"/>
      <c r="DZ55" s="489"/>
      <c r="EA55" s="489"/>
      <c r="EB55" s="489"/>
      <c r="EC55" s="489"/>
      <c r="ED55" s="489"/>
      <c r="EE55" s="489"/>
      <c r="EF55" s="489"/>
      <c r="EG55" s="489"/>
      <c r="EH55" s="489"/>
      <c r="EI55" s="489"/>
      <c r="EJ55" s="489"/>
      <c r="EK55" s="489"/>
      <c r="EL55" s="489"/>
      <c r="EM55" s="489"/>
      <c r="EN55" s="489"/>
      <c r="EO55" s="489"/>
      <c r="EP55" s="489"/>
      <c r="EQ55" s="489"/>
      <c r="ER55" s="489"/>
      <c r="ES55" s="489"/>
      <c r="ET55" s="489"/>
      <c r="EU55" s="489"/>
      <c r="EV55" s="489"/>
      <c r="EW55" s="489"/>
      <c r="EX55" s="489"/>
      <c r="EY55" s="489"/>
      <c r="EZ55" s="489"/>
      <c r="FA55" s="489"/>
      <c r="FB55" s="559"/>
      <c r="FC55" s="489"/>
      <c r="FD55" s="489"/>
      <c r="FE55" s="489"/>
      <c r="FF55" s="489"/>
      <c r="FG55" s="489"/>
      <c r="FH55" s="489"/>
      <c r="FI55" s="489"/>
      <c r="FJ55" s="489"/>
      <c r="FK55" s="489"/>
      <c r="FL55" s="489"/>
      <c r="FM55" s="489"/>
      <c r="FN55" s="489"/>
      <c r="FO55" s="489"/>
      <c r="FP55" s="560"/>
      <c r="FQ55" s="489"/>
      <c r="FR55" s="560"/>
      <c r="FS55" s="559"/>
      <c r="FT55" s="489"/>
      <c r="FU55" s="489"/>
      <c r="FV55" s="489"/>
      <c r="FW55" s="489"/>
      <c r="FX55" s="489"/>
      <c r="FY55" s="560"/>
    </row>
    <row r="56" spans="1:181" s="494" customFormat="1" hidden="1" x14ac:dyDescent="0.25">
      <c r="A56" s="557">
        <v>90</v>
      </c>
      <c r="B56" s="558" t="s">
        <v>524</v>
      </c>
      <c r="C56" s="490" t="s">
        <v>141</v>
      </c>
      <c r="D56" s="489" t="s">
        <v>551</v>
      </c>
      <c r="E56" s="559"/>
      <c r="F56" s="559"/>
      <c r="G56" s="490" t="s">
        <v>526</v>
      </c>
      <c r="H56" s="489" t="s">
        <v>730</v>
      </c>
      <c r="I56" s="489"/>
      <c r="J56" s="560"/>
      <c r="K56" s="559" t="s">
        <v>731</v>
      </c>
      <c r="L56" s="489" t="s">
        <v>222</v>
      </c>
      <c r="M56" s="489" t="s">
        <v>222</v>
      </c>
      <c r="N56" s="559"/>
      <c r="O56" s="560"/>
      <c r="P56" s="491" t="s">
        <v>530</v>
      </c>
      <c r="Q56" s="491" t="s">
        <v>531</v>
      </c>
      <c r="R56" s="491" t="s">
        <v>532</v>
      </c>
      <c r="S56" s="489" t="s">
        <v>533</v>
      </c>
      <c r="T56" s="489" t="s">
        <v>730</v>
      </c>
      <c r="U56" s="489" t="s">
        <v>534</v>
      </c>
      <c r="V56" s="560"/>
      <c r="W56" s="490" t="s">
        <v>535</v>
      </c>
      <c r="X56" s="489"/>
      <c r="Y56" s="489"/>
      <c r="Z56" s="560"/>
      <c r="AA56" s="561"/>
      <c r="AB56" s="562" t="s">
        <v>526</v>
      </c>
      <c r="AC56" s="563" t="s">
        <v>526</v>
      </c>
      <c r="AD56" s="564" t="s">
        <v>526</v>
      </c>
      <c r="AE56" s="563"/>
      <c r="AF56" s="563"/>
      <c r="AG56" s="563"/>
      <c r="AH56" s="562" t="s">
        <v>526</v>
      </c>
      <c r="AI56" s="563" t="s">
        <v>526</v>
      </c>
      <c r="AJ56" s="564" t="s">
        <v>526</v>
      </c>
      <c r="AK56" s="489"/>
      <c r="AL56" s="489"/>
      <c r="AM56" s="489"/>
      <c r="AN56" s="489"/>
      <c r="AO56" s="490" t="s">
        <v>526</v>
      </c>
      <c r="AP56" s="493" t="s">
        <v>732</v>
      </c>
      <c r="AQ56" s="491" t="s">
        <v>562</v>
      </c>
      <c r="AR56" s="492"/>
      <c r="AS56" s="490" t="str">
        <f t="shared" si="0"/>
        <v>no</v>
      </c>
      <c r="AT56" s="489"/>
      <c r="AU56" s="489"/>
      <c r="AV56" s="513"/>
      <c r="AW56" s="490" t="s">
        <v>526</v>
      </c>
      <c r="AX56" s="739"/>
      <c r="AY56" s="739"/>
      <c r="AZ56" s="489"/>
      <c r="BA56" s="489"/>
      <c r="BB56" s="489"/>
      <c r="BC56" s="489"/>
      <c r="BD56" s="489"/>
      <c r="BE56" s="489"/>
      <c r="BF56" s="489"/>
      <c r="BG56" s="489"/>
      <c r="BH56" s="489"/>
      <c r="BI56" s="489"/>
      <c r="BJ56" s="489"/>
      <c r="BK56" s="489"/>
      <c r="BL56" s="560"/>
      <c r="BM56" s="559"/>
      <c r="BN56" s="489"/>
      <c r="BO56" s="489"/>
      <c r="BP56" s="489"/>
      <c r="BQ56" s="489"/>
      <c r="BR56" s="489"/>
      <c r="BS56" s="489"/>
      <c r="BT56" s="489"/>
      <c r="BU56" s="489"/>
      <c r="BV56" s="489"/>
      <c r="BW56" s="489"/>
      <c r="BX56" s="489"/>
      <c r="BY56" s="489"/>
      <c r="BZ56" s="489"/>
      <c r="CA56" s="489"/>
      <c r="CB56" s="489"/>
      <c r="CC56" s="489"/>
      <c r="CD56" s="489"/>
      <c r="CE56" s="489"/>
      <c r="CF56" s="489"/>
      <c r="CG56" s="489"/>
      <c r="CH56" s="489"/>
      <c r="CI56" s="489"/>
      <c r="CJ56" s="489"/>
      <c r="CK56" s="489"/>
      <c r="CL56" s="489"/>
      <c r="CM56" s="489"/>
      <c r="CN56" s="489"/>
      <c r="CO56" s="489"/>
      <c r="CP56" s="489"/>
      <c r="CQ56" s="489"/>
      <c r="CR56" s="489"/>
      <c r="CS56" s="489"/>
      <c r="CT56" s="489"/>
      <c r="CU56" s="489"/>
      <c r="CV56" s="489"/>
      <c r="CW56" s="489"/>
      <c r="CX56" s="489"/>
      <c r="CY56" s="489"/>
      <c r="CZ56" s="489"/>
      <c r="DA56" s="489"/>
      <c r="DB56" s="489"/>
      <c r="DC56" s="489"/>
      <c r="DD56" s="489"/>
      <c r="DE56" s="489"/>
      <c r="DF56" s="489"/>
      <c r="DG56" s="489"/>
      <c r="DH56" s="489"/>
      <c r="DI56" s="489"/>
      <c r="DJ56" s="489"/>
      <c r="DK56" s="489"/>
      <c r="DL56" s="489"/>
      <c r="DM56" s="489"/>
      <c r="DN56" s="489"/>
      <c r="DO56" s="489"/>
      <c r="DP56" s="489"/>
      <c r="DQ56" s="489"/>
      <c r="DR56" s="489"/>
      <c r="DS56" s="489"/>
      <c r="DT56" s="489"/>
      <c r="DU56" s="489"/>
      <c r="DV56" s="489"/>
      <c r="DW56" s="489"/>
      <c r="DX56" s="489"/>
      <c r="DY56" s="489"/>
      <c r="DZ56" s="489"/>
      <c r="EA56" s="489"/>
      <c r="EB56" s="489"/>
      <c r="EC56" s="489"/>
      <c r="ED56" s="489"/>
      <c r="EE56" s="489"/>
      <c r="EF56" s="489"/>
      <c r="EG56" s="489"/>
      <c r="EH56" s="489"/>
      <c r="EI56" s="489"/>
      <c r="EJ56" s="489"/>
      <c r="EK56" s="489"/>
      <c r="EL56" s="489"/>
      <c r="EM56" s="489"/>
      <c r="EN56" s="489"/>
      <c r="EO56" s="489"/>
      <c r="EP56" s="489"/>
      <c r="EQ56" s="489"/>
      <c r="ER56" s="489"/>
      <c r="ES56" s="489"/>
      <c r="ET56" s="489"/>
      <c r="EU56" s="489"/>
      <c r="EV56" s="489"/>
      <c r="EW56" s="489"/>
      <c r="EX56" s="489"/>
      <c r="EY56" s="489"/>
      <c r="EZ56" s="489"/>
      <c r="FA56" s="489"/>
      <c r="FB56" s="559"/>
      <c r="FC56" s="489"/>
      <c r="FD56" s="489"/>
      <c r="FE56" s="489"/>
      <c r="FF56" s="489"/>
      <c r="FG56" s="489"/>
      <c r="FH56" s="489"/>
      <c r="FI56" s="489"/>
      <c r="FJ56" s="489"/>
      <c r="FK56" s="489"/>
      <c r="FL56" s="489"/>
      <c r="FM56" s="489"/>
      <c r="FN56" s="489"/>
      <c r="FO56" s="489"/>
      <c r="FP56" s="560"/>
      <c r="FQ56" s="489"/>
      <c r="FR56" s="560"/>
      <c r="FS56" s="559"/>
      <c r="FT56" s="489"/>
      <c r="FU56" s="489"/>
      <c r="FV56" s="489"/>
      <c r="FW56" s="489"/>
      <c r="FX56" s="489"/>
      <c r="FY56" s="560"/>
    </row>
    <row r="57" spans="1:181" s="494" customFormat="1" hidden="1" x14ac:dyDescent="0.25">
      <c r="A57" s="557">
        <v>91</v>
      </c>
      <c r="B57" s="558" t="s">
        <v>524</v>
      </c>
      <c r="C57" s="490" t="s">
        <v>525</v>
      </c>
      <c r="D57" s="489" t="s">
        <v>283</v>
      </c>
      <c r="E57" s="559"/>
      <c r="F57" s="559"/>
      <c r="G57" s="490" t="s">
        <v>526</v>
      </c>
      <c r="H57" s="489" t="s">
        <v>733</v>
      </c>
      <c r="I57" s="489"/>
      <c r="J57" s="560"/>
      <c r="K57" s="559" t="s">
        <v>734</v>
      </c>
      <c r="L57" s="489" t="s">
        <v>734</v>
      </c>
      <c r="M57" s="489" t="s">
        <v>734</v>
      </c>
      <c r="N57" s="559"/>
      <c r="O57" s="560"/>
      <c r="P57" s="491" t="s">
        <v>637</v>
      </c>
      <c r="Q57" s="491" t="s">
        <v>283</v>
      </c>
      <c r="R57" s="491" t="s">
        <v>283</v>
      </c>
      <c r="S57" s="489" t="s">
        <v>672</v>
      </c>
      <c r="T57" s="489" t="s">
        <v>733</v>
      </c>
      <c r="U57" s="489" t="s">
        <v>571</v>
      </c>
      <c r="V57" s="560"/>
      <c r="W57" s="490" t="s">
        <v>638</v>
      </c>
      <c r="X57" s="489"/>
      <c r="Y57" s="489"/>
      <c r="Z57" s="560"/>
      <c r="AA57" s="561">
        <v>38564</v>
      </c>
      <c r="AB57" s="562" t="s">
        <v>526</v>
      </c>
      <c r="AC57" s="563" t="s">
        <v>526</v>
      </c>
      <c r="AD57" s="564" t="s">
        <v>526</v>
      </c>
      <c r="AE57" s="563"/>
      <c r="AF57" s="735"/>
      <c r="AG57" s="563"/>
      <c r="AH57" s="562" t="s">
        <v>526</v>
      </c>
      <c r="AI57" s="563" t="s">
        <v>526</v>
      </c>
      <c r="AJ57" s="564" t="s">
        <v>526</v>
      </c>
      <c r="AK57" s="489"/>
      <c r="AL57" s="489"/>
      <c r="AM57" s="489"/>
      <c r="AN57" s="489"/>
      <c r="AO57" s="490" t="s">
        <v>526</v>
      </c>
      <c r="AP57" s="493"/>
      <c r="AQ57" s="491"/>
      <c r="AR57" s="492"/>
      <c r="AS57" s="490" t="str">
        <f t="shared" si="0"/>
        <v>no</v>
      </c>
      <c r="AT57" s="489"/>
      <c r="AU57" s="489"/>
      <c r="AV57" s="513"/>
      <c r="AW57" s="490" t="s">
        <v>526</v>
      </c>
      <c r="AX57" s="739"/>
      <c r="AY57" s="739"/>
      <c r="AZ57" s="489"/>
      <c r="BA57" s="489"/>
      <c r="BB57" s="489"/>
      <c r="BC57" s="489"/>
      <c r="BD57" s="489"/>
      <c r="BE57" s="489"/>
      <c r="BF57" s="489"/>
      <c r="BG57" s="489"/>
      <c r="BH57" s="489"/>
      <c r="BI57" s="489"/>
      <c r="BJ57" s="489"/>
      <c r="BK57" s="489"/>
      <c r="BL57" s="560"/>
      <c r="BM57" s="559"/>
      <c r="BN57" s="489"/>
      <c r="BO57" s="489"/>
      <c r="BP57" s="489"/>
      <c r="BQ57" s="489"/>
      <c r="BR57" s="489"/>
      <c r="BS57" s="489"/>
      <c r="BT57" s="489"/>
      <c r="BU57" s="489"/>
      <c r="BV57" s="489"/>
      <c r="BW57" s="489"/>
      <c r="BX57" s="489"/>
      <c r="BY57" s="489"/>
      <c r="BZ57" s="489"/>
      <c r="CA57" s="489"/>
      <c r="CB57" s="489"/>
      <c r="CC57" s="489"/>
      <c r="CD57" s="489"/>
      <c r="CE57" s="489"/>
      <c r="CF57" s="489"/>
      <c r="CG57" s="489"/>
      <c r="CH57" s="489"/>
      <c r="CI57" s="489"/>
      <c r="CJ57" s="489"/>
      <c r="CK57" s="489"/>
      <c r="CL57" s="489"/>
      <c r="CM57" s="489"/>
      <c r="CN57" s="489"/>
      <c r="CO57" s="489"/>
      <c r="CP57" s="489"/>
      <c r="CQ57" s="489"/>
      <c r="CR57" s="489"/>
      <c r="CS57" s="489"/>
      <c r="CT57" s="489"/>
      <c r="CU57" s="489"/>
      <c r="CV57" s="489"/>
      <c r="CW57" s="489"/>
      <c r="CX57" s="489"/>
      <c r="CY57" s="489"/>
      <c r="CZ57" s="489"/>
      <c r="DA57" s="489"/>
      <c r="DB57" s="489"/>
      <c r="DC57" s="489"/>
      <c r="DD57" s="489"/>
      <c r="DE57" s="489"/>
      <c r="DF57" s="489"/>
      <c r="DG57" s="489"/>
      <c r="DH57" s="489"/>
      <c r="DI57" s="489"/>
      <c r="DJ57" s="489"/>
      <c r="DK57" s="489"/>
      <c r="DL57" s="489"/>
      <c r="DM57" s="489"/>
      <c r="DN57" s="489"/>
      <c r="DO57" s="489"/>
      <c r="DP57" s="489"/>
      <c r="DQ57" s="489"/>
      <c r="DR57" s="489"/>
      <c r="DS57" s="489"/>
      <c r="DT57" s="489"/>
      <c r="DU57" s="489"/>
      <c r="DV57" s="489"/>
      <c r="DW57" s="489"/>
      <c r="DX57" s="489"/>
      <c r="DY57" s="489"/>
      <c r="DZ57" s="489"/>
      <c r="EA57" s="489"/>
      <c r="EB57" s="489"/>
      <c r="EC57" s="489"/>
      <c r="ED57" s="489"/>
      <c r="EE57" s="489"/>
      <c r="EF57" s="489"/>
      <c r="EG57" s="489"/>
      <c r="EH57" s="489"/>
      <c r="EI57" s="489"/>
      <c r="EJ57" s="489"/>
      <c r="EK57" s="489"/>
      <c r="EL57" s="489"/>
      <c r="EM57" s="489"/>
      <c r="EN57" s="489"/>
      <c r="EO57" s="489"/>
      <c r="EP57" s="489"/>
      <c r="EQ57" s="489"/>
      <c r="ER57" s="489"/>
      <c r="ES57" s="489"/>
      <c r="ET57" s="489"/>
      <c r="EU57" s="489"/>
      <c r="EV57" s="489"/>
      <c r="EW57" s="489"/>
      <c r="EX57" s="489"/>
      <c r="EY57" s="489"/>
      <c r="EZ57" s="489"/>
      <c r="FA57" s="489"/>
      <c r="FB57" s="559"/>
      <c r="FC57" s="489"/>
      <c r="FD57" s="489"/>
      <c r="FE57" s="489"/>
      <c r="FF57" s="489"/>
      <c r="FG57" s="489"/>
      <c r="FH57" s="489"/>
      <c r="FI57" s="489"/>
      <c r="FJ57" s="489"/>
      <c r="FK57" s="489"/>
      <c r="FL57" s="489"/>
      <c r="FM57" s="489"/>
      <c r="FN57" s="489"/>
      <c r="FO57" s="489"/>
      <c r="FP57" s="560"/>
      <c r="FQ57" s="489"/>
      <c r="FR57" s="560"/>
      <c r="FS57" s="559"/>
      <c r="FT57" s="489"/>
      <c r="FU57" s="489"/>
      <c r="FV57" s="489"/>
      <c r="FW57" s="489"/>
      <c r="FX57" s="489"/>
      <c r="FY57" s="560"/>
    </row>
    <row r="58" spans="1:181" s="494" customFormat="1" ht="96" x14ac:dyDescent="0.25">
      <c r="A58" s="506">
        <v>92</v>
      </c>
      <c r="B58" s="511" t="s">
        <v>642</v>
      </c>
      <c r="C58" s="514" t="s">
        <v>525</v>
      </c>
      <c r="D58" s="493" t="s">
        <v>551</v>
      </c>
      <c r="E58" s="559" t="str">
        <f>VLOOKUP(F58,'Revised Phasing'!$D$4:$S$98, 16, 0)</f>
        <v>Phase 2</v>
      </c>
      <c r="F58" s="559" t="str">
        <f>VLOOKUP(L58,'Consolidated Data'!$E$2:$F$97, 2, 0)</f>
        <v>Distribution System (EIM)</v>
      </c>
      <c r="G58" s="490" t="s">
        <v>642</v>
      </c>
      <c r="H58" s="493" t="s">
        <v>38</v>
      </c>
      <c r="I58" s="493"/>
      <c r="J58" s="492"/>
      <c r="K58" s="512" t="s">
        <v>37</v>
      </c>
      <c r="L58" s="493" t="s">
        <v>37</v>
      </c>
      <c r="M58" s="493" t="s">
        <v>37</v>
      </c>
      <c r="N58" s="512"/>
      <c r="O58" s="513"/>
      <c r="P58" s="515" t="s">
        <v>637</v>
      </c>
      <c r="Q58" s="515" t="s">
        <v>22</v>
      </c>
      <c r="R58" s="515" t="s">
        <v>735</v>
      </c>
      <c r="S58" s="493" t="s">
        <v>644</v>
      </c>
      <c r="T58" s="493" t="s">
        <v>736</v>
      </c>
      <c r="U58" s="493" t="s">
        <v>534</v>
      </c>
      <c r="V58" s="513"/>
      <c r="W58" s="514" t="s">
        <v>535</v>
      </c>
      <c r="X58" s="493"/>
      <c r="Y58" s="493"/>
      <c r="Z58" s="513"/>
      <c r="AA58" s="516"/>
      <c r="AB58" s="562" t="s">
        <v>540</v>
      </c>
      <c r="AC58" s="563" t="s">
        <v>737</v>
      </c>
      <c r="AD58" s="564" t="s">
        <v>526</v>
      </c>
      <c r="AE58" s="733" t="s">
        <v>735</v>
      </c>
      <c r="AF58" s="735"/>
      <c r="AG58" s="733" t="s">
        <v>738</v>
      </c>
      <c r="AH58" s="562" t="s">
        <v>540</v>
      </c>
      <c r="AI58" s="563" t="s">
        <v>540</v>
      </c>
      <c r="AJ58" s="564" t="s">
        <v>540</v>
      </c>
      <c r="AK58" s="497" t="s">
        <v>648</v>
      </c>
      <c r="AL58" s="496" t="s">
        <v>717</v>
      </c>
      <c r="AM58" s="496" t="s">
        <v>718</v>
      </c>
      <c r="AN58" s="489" t="s">
        <v>739</v>
      </c>
      <c r="AO58" s="490" t="s">
        <v>642</v>
      </c>
      <c r="AP58" s="493" t="s">
        <v>740</v>
      </c>
      <c r="AQ58" s="491" t="s">
        <v>524</v>
      </c>
      <c r="AR58" s="492"/>
      <c r="AS58" s="490" t="s">
        <v>726</v>
      </c>
      <c r="AT58" s="493" t="s">
        <v>741</v>
      </c>
      <c r="AU58" s="552" t="s">
        <v>654</v>
      </c>
      <c r="AV58" s="555" t="s">
        <v>742</v>
      </c>
      <c r="AW58" s="490"/>
      <c r="AX58" s="739"/>
      <c r="AY58" s="739"/>
      <c r="AZ58" s="489"/>
      <c r="BA58" s="489"/>
      <c r="BB58" s="489"/>
      <c r="BC58" s="489"/>
      <c r="BD58" s="489"/>
      <c r="BE58" s="489"/>
      <c r="BF58" s="489"/>
      <c r="BG58" s="489"/>
      <c r="BH58" s="489"/>
      <c r="BI58" s="489"/>
      <c r="BJ58" s="489"/>
      <c r="BK58" s="489"/>
      <c r="BL58" s="560"/>
      <c r="BM58" s="559"/>
      <c r="BN58" s="489"/>
      <c r="BO58" s="489"/>
      <c r="BP58" s="489"/>
      <c r="BQ58" s="489"/>
      <c r="BR58" s="489"/>
      <c r="BS58" s="489"/>
      <c r="BT58" s="489"/>
      <c r="BU58" s="489"/>
      <c r="BV58" s="489"/>
      <c r="BW58" s="489"/>
      <c r="BX58" s="489"/>
      <c r="BY58" s="489"/>
      <c r="BZ58" s="489"/>
      <c r="CA58" s="489"/>
      <c r="CB58" s="489"/>
      <c r="CC58" s="489"/>
      <c r="CD58" s="489"/>
      <c r="CE58" s="489"/>
      <c r="CF58" s="489"/>
      <c r="CG58" s="489"/>
      <c r="CH58" s="489"/>
      <c r="CI58" s="489"/>
      <c r="CJ58" s="489"/>
      <c r="CK58" s="489"/>
      <c r="CL58" s="489"/>
      <c r="CM58" s="489"/>
      <c r="CN58" s="489"/>
      <c r="CO58" s="489"/>
      <c r="CP58" s="489"/>
      <c r="CQ58" s="489"/>
      <c r="CR58" s="489"/>
      <c r="CS58" s="489"/>
      <c r="CT58" s="489"/>
      <c r="CU58" s="489"/>
      <c r="CV58" s="489"/>
      <c r="CW58" s="489"/>
      <c r="CX58" s="489"/>
      <c r="CY58" s="489"/>
      <c r="CZ58" s="489"/>
      <c r="DA58" s="489"/>
      <c r="DB58" s="489"/>
      <c r="DC58" s="489"/>
      <c r="DD58" s="489"/>
      <c r="DE58" s="489"/>
      <c r="DF58" s="489"/>
      <c r="DG58" s="489"/>
      <c r="DH58" s="489"/>
      <c r="DI58" s="489"/>
      <c r="DJ58" s="489"/>
      <c r="DK58" s="489"/>
      <c r="DL58" s="489"/>
      <c r="DM58" s="489"/>
      <c r="DN58" s="489"/>
      <c r="DO58" s="489"/>
      <c r="DP58" s="489"/>
      <c r="DQ58" s="489"/>
      <c r="DR58" s="489"/>
      <c r="DS58" s="489"/>
      <c r="DT58" s="489"/>
      <c r="DU58" s="489"/>
      <c r="DV58" s="489"/>
      <c r="DW58" s="489"/>
      <c r="DX58" s="489"/>
      <c r="DY58" s="489"/>
      <c r="DZ58" s="489"/>
      <c r="EA58" s="489"/>
      <c r="EB58" s="489"/>
      <c r="EC58" s="489"/>
      <c r="ED58" s="489"/>
      <c r="EE58" s="489"/>
      <c r="EF58" s="489"/>
      <c r="EG58" s="489"/>
      <c r="EH58" s="489"/>
      <c r="EI58" s="489"/>
      <c r="EJ58" s="489"/>
      <c r="EK58" s="489"/>
      <c r="EL58" s="489"/>
      <c r="EM58" s="489"/>
      <c r="EN58" s="489"/>
      <c r="EO58" s="489"/>
      <c r="EP58" s="489"/>
      <c r="EQ58" s="489"/>
      <c r="ER58" s="489"/>
      <c r="ES58" s="489"/>
      <c r="ET58" s="489"/>
      <c r="EU58" s="489"/>
      <c r="EV58" s="489"/>
      <c r="EW58" s="489"/>
      <c r="EX58" s="489"/>
      <c r="EY58" s="489"/>
      <c r="EZ58" s="489"/>
      <c r="FA58" s="489"/>
      <c r="FB58" s="559"/>
      <c r="FC58" s="489"/>
      <c r="FD58" s="489"/>
      <c r="FE58" s="489"/>
      <c r="FF58" s="489"/>
      <c r="FG58" s="489"/>
      <c r="FH58" s="489"/>
      <c r="FI58" s="489"/>
      <c r="FJ58" s="489"/>
      <c r="FK58" s="489"/>
      <c r="FL58" s="489"/>
      <c r="FM58" s="489"/>
      <c r="FN58" s="489"/>
      <c r="FO58" s="489"/>
      <c r="FP58" s="560"/>
      <c r="FQ58" s="489"/>
      <c r="FR58" s="560"/>
      <c r="FS58" s="559"/>
      <c r="FT58" s="489"/>
      <c r="FU58" s="489"/>
      <c r="FV58" s="489"/>
      <c r="FW58" s="489"/>
      <c r="FX58" s="489"/>
      <c r="FY58" s="560"/>
    </row>
    <row r="59" spans="1:181" s="494" customFormat="1" hidden="1" x14ac:dyDescent="0.25">
      <c r="A59" s="557">
        <v>93</v>
      </c>
      <c r="B59" s="558" t="s">
        <v>524</v>
      </c>
      <c r="C59" s="490" t="s">
        <v>525</v>
      </c>
      <c r="D59" s="489" t="s">
        <v>551</v>
      </c>
      <c r="E59" s="559"/>
      <c r="F59" s="559"/>
      <c r="G59" s="490" t="s">
        <v>526</v>
      </c>
      <c r="H59" s="489" t="s">
        <v>743</v>
      </c>
      <c r="I59" s="489"/>
      <c r="J59" s="560"/>
      <c r="K59" s="559" t="s">
        <v>744</v>
      </c>
      <c r="L59" s="489" t="s">
        <v>37</v>
      </c>
      <c r="M59" s="489" t="s">
        <v>37</v>
      </c>
      <c r="N59" s="559"/>
      <c r="O59" s="560"/>
      <c r="P59" s="491" t="s">
        <v>530</v>
      </c>
      <c r="Q59" s="491" t="s">
        <v>531</v>
      </c>
      <c r="R59" s="491" t="s">
        <v>532</v>
      </c>
      <c r="S59" s="489" t="s">
        <v>533</v>
      </c>
      <c r="T59" s="489" t="s">
        <v>743</v>
      </c>
      <c r="U59" s="489" t="s">
        <v>534</v>
      </c>
      <c r="V59" s="560"/>
      <c r="W59" s="490" t="s">
        <v>535</v>
      </c>
      <c r="X59" s="489"/>
      <c r="Y59" s="489"/>
      <c r="Z59" s="560"/>
      <c r="AA59" s="561"/>
      <c r="AB59" s="562" t="s">
        <v>526</v>
      </c>
      <c r="AC59" s="563" t="s">
        <v>526</v>
      </c>
      <c r="AD59" s="564" t="s">
        <v>526</v>
      </c>
      <c r="AE59" s="563"/>
      <c r="AF59" s="563"/>
      <c r="AG59" s="563"/>
      <c r="AH59" s="562" t="s">
        <v>526</v>
      </c>
      <c r="AI59" s="563" t="s">
        <v>540</v>
      </c>
      <c r="AJ59" s="564" t="s">
        <v>540</v>
      </c>
      <c r="AK59" s="489"/>
      <c r="AL59" s="489"/>
      <c r="AM59" s="489"/>
      <c r="AN59" s="489"/>
      <c r="AO59" s="490" t="s">
        <v>526</v>
      </c>
      <c r="AP59" s="493"/>
      <c r="AQ59" s="491"/>
      <c r="AR59" s="492"/>
      <c r="AS59" s="490" t="str">
        <f t="shared" si="0"/>
        <v>no</v>
      </c>
      <c r="AT59" s="489"/>
      <c r="AU59" s="489"/>
      <c r="AV59" s="513"/>
      <c r="AW59" s="490" t="s">
        <v>526</v>
      </c>
      <c r="AX59" s="739"/>
      <c r="AY59" s="739"/>
      <c r="AZ59" s="489"/>
      <c r="BA59" s="489"/>
      <c r="BB59" s="489"/>
      <c r="BC59" s="489"/>
      <c r="BD59" s="489"/>
      <c r="BE59" s="489"/>
      <c r="BF59" s="489"/>
      <c r="BG59" s="489"/>
      <c r="BH59" s="489"/>
      <c r="BI59" s="489"/>
      <c r="BJ59" s="489"/>
      <c r="BK59" s="489"/>
      <c r="BL59" s="560"/>
      <c r="BM59" s="559"/>
      <c r="BN59" s="489"/>
      <c r="BO59" s="489"/>
      <c r="BP59" s="489"/>
      <c r="BQ59" s="489"/>
      <c r="BR59" s="489"/>
      <c r="BS59" s="489"/>
      <c r="BT59" s="489"/>
      <c r="BU59" s="489"/>
      <c r="BV59" s="489"/>
      <c r="BW59" s="489"/>
      <c r="BX59" s="489"/>
      <c r="BY59" s="489"/>
      <c r="BZ59" s="489"/>
      <c r="CA59" s="489"/>
      <c r="CB59" s="489"/>
      <c r="CC59" s="489"/>
      <c r="CD59" s="489"/>
      <c r="CE59" s="489"/>
      <c r="CF59" s="489"/>
      <c r="CG59" s="489"/>
      <c r="CH59" s="489"/>
      <c r="CI59" s="489"/>
      <c r="CJ59" s="489"/>
      <c r="CK59" s="489"/>
      <c r="CL59" s="489"/>
      <c r="CM59" s="489"/>
      <c r="CN59" s="489"/>
      <c r="CO59" s="489"/>
      <c r="CP59" s="489"/>
      <c r="CQ59" s="489"/>
      <c r="CR59" s="489"/>
      <c r="CS59" s="489"/>
      <c r="CT59" s="489"/>
      <c r="CU59" s="489"/>
      <c r="CV59" s="489"/>
      <c r="CW59" s="489"/>
      <c r="CX59" s="489"/>
      <c r="CY59" s="489"/>
      <c r="CZ59" s="489"/>
      <c r="DA59" s="489"/>
      <c r="DB59" s="489"/>
      <c r="DC59" s="489"/>
      <c r="DD59" s="489"/>
      <c r="DE59" s="489"/>
      <c r="DF59" s="489"/>
      <c r="DG59" s="489"/>
      <c r="DH59" s="489"/>
      <c r="DI59" s="489"/>
      <c r="DJ59" s="489"/>
      <c r="DK59" s="489"/>
      <c r="DL59" s="489"/>
      <c r="DM59" s="489"/>
      <c r="DN59" s="489"/>
      <c r="DO59" s="489"/>
      <c r="DP59" s="489"/>
      <c r="DQ59" s="489"/>
      <c r="DR59" s="489"/>
      <c r="DS59" s="489"/>
      <c r="DT59" s="489"/>
      <c r="DU59" s="489"/>
      <c r="DV59" s="489"/>
      <c r="DW59" s="489"/>
      <c r="DX59" s="489"/>
      <c r="DY59" s="489"/>
      <c r="DZ59" s="489"/>
      <c r="EA59" s="489"/>
      <c r="EB59" s="489"/>
      <c r="EC59" s="489"/>
      <c r="ED59" s="489"/>
      <c r="EE59" s="489"/>
      <c r="EF59" s="489"/>
      <c r="EG59" s="489"/>
      <c r="EH59" s="489"/>
      <c r="EI59" s="489"/>
      <c r="EJ59" s="489"/>
      <c r="EK59" s="489"/>
      <c r="EL59" s="489"/>
      <c r="EM59" s="489"/>
      <c r="EN59" s="489"/>
      <c r="EO59" s="489"/>
      <c r="EP59" s="489"/>
      <c r="EQ59" s="489"/>
      <c r="ER59" s="489"/>
      <c r="ES59" s="489"/>
      <c r="ET59" s="489"/>
      <c r="EU59" s="489"/>
      <c r="EV59" s="489"/>
      <c r="EW59" s="489"/>
      <c r="EX59" s="489"/>
      <c r="EY59" s="489"/>
      <c r="EZ59" s="489"/>
      <c r="FA59" s="489"/>
      <c r="FB59" s="559"/>
      <c r="FC59" s="489"/>
      <c r="FD59" s="489"/>
      <c r="FE59" s="489"/>
      <c r="FF59" s="489"/>
      <c r="FG59" s="489"/>
      <c r="FH59" s="489"/>
      <c r="FI59" s="489"/>
      <c r="FJ59" s="489"/>
      <c r="FK59" s="489"/>
      <c r="FL59" s="489"/>
      <c r="FM59" s="489"/>
      <c r="FN59" s="489"/>
      <c r="FO59" s="489"/>
      <c r="FP59" s="560"/>
      <c r="FQ59" s="489"/>
      <c r="FR59" s="560"/>
      <c r="FS59" s="559"/>
      <c r="FT59" s="489"/>
      <c r="FU59" s="489"/>
      <c r="FV59" s="489"/>
      <c r="FW59" s="489"/>
      <c r="FX59" s="489"/>
      <c r="FY59" s="560"/>
    </row>
    <row r="60" spans="1:181" s="494" customFormat="1" hidden="1" x14ac:dyDescent="0.25">
      <c r="A60" s="557">
        <v>94</v>
      </c>
      <c r="B60" s="558" t="s">
        <v>524</v>
      </c>
      <c r="C60" s="490" t="s">
        <v>141</v>
      </c>
      <c r="D60" s="489" t="s">
        <v>551</v>
      </c>
      <c r="E60" s="559"/>
      <c r="F60" s="559"/>
      <c r="G60" s="490" t="s">
        <v>526</v>
      </c>
      <c r="H60" s="489" t="s">
        <v>745</v>
      </c>
      <c r="I60" s="489"/>
      <c r="J60" s="560"/>
      <c r="K60" s="559" t="s">
        <v>746</v>
      </c>
      <c r="L60" s="489" t="s">
        <v>746</v>
      </c>
      <c r="M60" s="489" t="s">
        <v>746</v>
      </c>
      <c r="N60" s="559"/>
      <c r="O60" s="560"/>
      <c r="P60" s="491" t="s">
        <v>637</v>
      </c>
      <c r="Q60" s="491" t="s">
        <v>283</v>
      </c>
      <c r="R60" s="491" t="s">
        <v>283</v>
      </c>
      <c r="S60" s="489" t="s">
        <v>672</v>
      </c>
      <c r="T60" s="489" t="s">
        <v>745</v>
      </c>
      <c r="U60" s="489" t="s">
        <v>571</v>
      </c>
      <c r="V60" s="560"/>
      <c r="W60" s="490" t="s">
        <v>572</v>
      </c>
      <c r="X60" s="489"/>
      <c r="Y60" s="489"/>
      <c r="Z60" s="560"/>
      <c r="AA60" s="561">
        <v>42521</v>
      </c>
      <c r="AB60" s="562" t="s">
        <v>526</v>
      </c>
      <c r="AC60" s="563" t="s">
        <v>526</v>
      </c>
      <c r="AD60" s="564" t="s">
        <v>526</v>
      </c>
      <c r="AE60" s="563"/>
      <c r="AF60" s="735"/>
      <c r="AG60" s="563"/>
      <c r="AH60" s="562" t="s">
        <v>526</v>
      </c>
      <c r="AI60" s="563" t="s">
        <v>526</v>
      </c>
      <c r="AJ60" s="564" t="s">
        <v>526</v>
      </c>
      <c r="AK60" s="489"/>
      <c r="AL60" s="489"/>
      <c r="AM60" s="489"/>
      <c r="AN60" s="489"/>
      <c r="AO60" s="490" t="s">
        <v>526</v>
      </c>
      <c r="AP60" s="493"/>
      <c r="AQ60" s="491"/>
      <c r="AR60" s="492"/>
      <c r="AS60" s="490" t="str">
        <f t="shared" si="0"/>
        <v>no</v>
      </c>
      <c r="AT60" s="489"/>
      <c r="AU60" s="489"/>
      <c r="AV60" s="513"/>
      <c r="AW60" s="490" t="s">
        <v>526</v>
      </c>
      <c r="AX60" s="739"/>
      <c r="AY60" s="739"/>
      <c r="AZ60" s="489"/>
      <c r="BA60" s="489"/>
      <c r="BB60" s="489"/>
      <c r="BC60" s="489"/>
      <c r="BD60" s="489"/>
      <c r="BE60" s="489"/>
      <c r="BF60" s="489"/>
      <c r="BG60" s="489"/>
      <c r="BH60" s="489"/>
      <c r="BI60" s="489"/>
      <c r="BJ60" s="489"/>
      <c r="BK60" s="489"/>
      <c r="BL60" s="560"/>
      <c r="BM60" s="559"/>
      <c r="BN60" s="489"/>
      <c r="BO60" s="489"/>
      <c r="BP60" s="489"/>
      <c r="BQ60" s="489"/>
      <c r="BR60" s="489"/>
      <c r="BS60" s="489"/>
      <c r="BT60" s="489"/>
      <c r="BU60" s="489"/>
      <c r="BV60" s="489"/>
      <c r="BW60" s="489"/>
      <c r="BX60" s="489"/>
      <c r="BY60" s="489"/>
      <c r="BZ60" s="489"/>
      <c r="CA60" s="489"/>
      <c r="CB60" s="489"/>
      <c r="CC60" s="489"/>
      <c r="CD60" s="489"/>
      <c r="CE60" s="489"/>
      <c r="CF60" s="489"/>
      <c r="CG60" s="489"/>
      <c r="CH60" s="489"/>
      <c r="CI60" s="489"/>
      <c r="CJ60" s="489"/>
      <c r="CK60" s="489"/>
      <c r="CL60" s="489"/>
      <c r="CM60" s="489"/>
      <c r="CN60" s="489"/>
      <c r="CO60" s="489"/>
      <c r="CP60" s="489"/>
      <c r="CQ60" s="489"/>
      <c r="CR60" s="489"/>
      <c r="CS60" s="489"/>
      <c r="CT60" s="489"/>
      <c r="CU60" s="489"/>
      <c r="CV60" s="489"/>
      <c r="CW60" s="489"/>
      <c r="CX60" s="489"/>
      <c r="CY60" s="489"/>
      <c r="CZ60" s="489"/>
      <c r="DA60" s="489"/>
      <c r="DB60" s="489"/>
      <c r="DC60" s="489"/>
      <c r="DD60" s="489"/>
      <c r="DE60" s="489"/>
      <c r="DF60" s="489"/>
      <c r="DG60" s="489"/>
      <c r="DH60" s="489"/>
      <c r="DI60" s="489"/>
      <c r="DJ60" s="489"/>
      <c r="DK60" s="489"/>
      <c r="DL60" s="489"/>
      <c r="DM60" s="489"/>
      <c r="DN60" s="489"/>
      <c r="DO60" s="489"/>
      <c r="DP60" s="489"/>
      <c r="DQ60" s="489"/>
      <c r="DR60" s="489"/>
      <c r="DS60" s="489"/>
      <c r="DT60" s="489"/>
      <c r="DU60" s="489"/>
      <c r="DV60" s="489"/>
      <c r="DW60" s="489"/>
      <c r="DX60" s="489"/>
      <c r="DY60" s="489"/>
      <c r="DZ60" s="489"/>
      <c r="EA60" s="489"/>
      <c r="EB60" s="489"/>
      <c r="EC60" s="489"/>
      <c r="ED60" s="489"/>
      <c r="EE60" s="489"/>
      <c r="EF60" s="489"/>
      <c r="EG60" s="489"/>
      <c r="EH60" s="489"/>
      <c r="EI60" s="489"/>
      <c r="EJ60" s="489"/>
      <c r="EK60" s="489"/>
      <c r="EL60" s="489"/>
      <c r="EM60" s="489"/>
      <c r="EN60" s="489"/>
      <c r="EO60" s="489"/>
      <c r="EP60" s="489"/>
      <c r="EQ60" s="489"/>
      <c r="ER60" s="489"/>
      <c r="ES60" s="489"/>
      <c r="ET60" s="489"/>
      <c r="EU60" s="489"/>
      <c r="EV60" s="489"/>
      <c r="EW60" s="489"/>
      <c r="EX60" s="489"/>
      <c r="EY60" s="489"/>
      <c r="EZ60" s="489"/>
      <c r="FA60" s="489"/>
      <c r="FB60" s="559"/>
      <c r="FC60" s="489"/>
      <c r="FD60" s="489"/>
      <c r="FE60" s="489"/>
      <c r="FF60" s="489"/>
      <c r="FG60" s="489"/>
      <c r="FH60" s="489"/>
      <c r="FI60" s="489"/>
      <c r="FJ60" s="489"/>
      <c r="FK60" s="489"/>
      <c r="FL60" s="489"/>
      <c r="FM60" s="489"/>
      <c r="FN60" s="489"/>
      <c r="FO60" s="489"/>
      <c r="FP60" s="560"/>
      <c r="FQ60" s="489"/>
      <c r="FR60" s="560"/>
      <c r="FS60" s="559"/>
      <c r="FT60" s="489"/>
      <c r="FU60" s="489"/>
      <c r="FV60" s="489"/>
      <c r="FW60" s="489"/>
      <c r="FX60" s="489"/>
      <c r="FY60" s="560"/>
    </row>
    <row r="61" spans="1:181" s="494" customFormat="1" hidden="1" x14ac:dyDescent="0.25">
      <c r="A61" s="557">
        <v>95</v>
      </c>
      <c r="B61" s="558" t="s">
        <v>524</v>
      </c>
      <c r="C61" s="490" t="s">
        <v>141</v>
      </c>
      <c r="D61" s="489" t="s">
        <v>551</v>
      </c>
      <c r="E61" s="559"/>
      <c r="F61" s="559"/>
      <c r="G61" s="490" t="s">
        <v>526</v>
      </c>
      <c r="H61" s="489" t="s">
        <v>747</v>
      </c>
      <c r="I61" s="489"/>
      <c r="J61" s="560"/>
      <c r="K61" s="559" t="s">
        <v>748</v>
      </c>
      <c r="L61" s="489" t="s">
        <v>746</v>
      </c>
      <c r="M61" s="489" t="s">
        <v>746</v>
      </c>
      <c r="N61" s="559"/>
      <c r="O61" s="560"/>
      <c r="P61" s="491" t="s">
        <v>530</v>
      </c>
      <c r="Q61" s="491" t="s">
        <v>531</v>
      </c>
      <c r="R61" s="491" t="s">
        <v>532</v>
      </c>
      <c r="S61" s="489" t="s">
        <v>283</v>
      </c>
      <c r="T61" s="489" t="s">
        <v>747</v>
      </c>
      <c r="U61" s="489" t="s">
        <v>571</v>
      </c>
      <c r="V61" s="560"/>
      <c r="W61" s="490" t="s">
        <v>572</v>
      </c>
      <c r="X61" s="489"/>
      <c r="Y61" s="489"/>
      <c r="Z61" s="560"/>
      <c r="AA61" s="561">
        <v>42521</v>
      </c>
      <c r="AB61" s="562" t="s">
        <v>526</v>
      </c>
      <c r="AC61" s="563" t="s">
        <v>526</v>
      </c>
      <c r="AD61" s="564" t="s">
        <v>526</v>
      </c>
      <c r="AE61" s="563"/>
      <c r="AF61" s="563"/>
      <c r="AG61" s="563"/>
      <c r="AH61" s="562" t="s">
        <v>526</v>
      </c>
      <c r="AI61" s="563" t="s">
        <v>526</v>
      </c>
      <c r="AJ61" s="564" t="s">
        <v>526</v>
      </c>
      <c r="AK61" s="489"/>
      <c r="AL61" s="489"/>
      <c r="AM61" s="489"/>
      <c r="AN61" s="489"/>
      <c r="AO61" s="490" t="s">
        <v>526</v>
      </c>
      <c r="AP61" s="493"/>
      <c r="AQ61" s="491"/>
      <c r="AR61" s="492"/>
      <c r="AS61" s="490" t="str">
        <f t="shared" si="0"/>
        <v>no</v>
      </c>
      <c r="AT61" s="489"/>
      <c r="AU61" s="489"/>
      <c r="AV61" s="513"/>
      <c r="AW61" s="490" t="s">
        <v>526</v>
      </c>
      <c r="AX61" s="739"/>
      <c r="AY61" s="739"/>
      <c r="AZ61" s="489"/>
      <c r="BA61" s="489"/>
      <c r="BB61" s="489"/>
      <c r="BC61" s="489"/>
      <c r="BD61" s="489"/>
      <c r="BE61" s="489"/>
      <c r="BF61" s="489"/>
      <c r="BG61" s="489"/>
      <c r="BH61" s="489"/>
      <c r="BI61" s="489"/>
      <c r="BJ61" s="489"/>
      <c r="BK61" s="489"/>
      <c r="BL61" s="560"/>
      <c r="BM61" s="559"/>
      <c r="BN61" s="489"/>
      <c r="BO61" s="489"/>
      <c r="BP61" s="489"/>
      <c r="BQ61" s="489"/>
      <c r="BR61" s="489"/>
      <c r="BS61" s="489"/>
      <c r="BT61" s="489"/>
      <c r="BU61" s="489"/>
      <c r="BV61" s="489"/>
      <c r="BW61" s="489"/>
      <c r="BX61" s="489"/>
      <c r="BY61" s="489"/>
      <c r="BZ61" s="489"/>
      <c r="CA61" s="489"/>
      <c r="CB61" s="489"/>
      <c r="CC61" s="489"/>
      <c r="CD61" s="489"/>
      <c r="CE61" s="489"/>
      <c r="CF61" s="489"/>
      <c r="CG61" s="489"/>
      <c r="CH61" s="489"/>
      <c r="CI61" s="489"/>
      <c r="CJ61" s="489"/>
      <c r="CK61" s="489"/>
      <c r="CL61" s="489"/>
      <c r="CM61" s="489"/>
      <c r="CN61" s="489"/>
      <c r="CO61" s="489"/>
      <c r="CP61" s="489"/>
      <c r="CQ61" s="489"/>
      <c r="CR61" s="489"/>
      <c r="CS61" s="489"/>
      <c r="CT61" s="489"/>
      <c r="CU61" s="489"/>
      <c r="CV61" s="489"/>
      <c r="CW61" s="489"/>
      <c r="CX61" s="489"/>
      <c r="CY61" s="489"/>
      <c r="CZ61" s="489"/>
      <c r="DA61" s="489"/>
      <c r="DB61" s="489"/>
      <c r="DC61" s="489"/>
      <c r="DD61" s="489"/>
      <c r="DE61" s="489"/>
      <c r="DF61" s="489"/>
      <c r="DG61" s="489"/>
      <c r="DH61" s="489"/>
      <c r="DI61" s="489"/>
      <c r="DJ61" s="489"/>
      <c r="DK61" s="489"/>
      <c r="DL61" s="489"/>
      <c r="DM61" s="489"/>
      <c r="DN61" s="489"/>
      <c r="DO61" s="489"/>
      <c r="DP61" s="489"/>
      <c r="DQ61" s="489"/>
      <c r="DR61" s="489"/>
      <c r="DS61" s="489"/>
      <c r="DT61" s="489"/>
      <c r="DU61" s="489"/>
      <c r="DV61" s="489"/>
      <c r="DW61" s="489"/>
      <c r="DX61" s="489"/>
      <c r="DY61" s="489"/>
      <c r="DZ61" s="489"/>
      <c r="EA61" s="489"/>
      <c r="EB61" s="489"/>
      <c r="EC61" s="489"/>
      <c r="ED61" s="489"/>
      <c r="EE61" s="489"/>
      <c r="EF61" s="489"/>
      <c r="EG61" s="489"/>
      <c r="EH61" s="489"/>
      <c r="EI61" s="489"/>
      <c r="EJ61" s="489"/>
      <c r="EK61" s="489"/>
      <c r="EL61" s="489"/>
      <c r="EM61" s="489"/>
      <c r="EN61" s="489"/>
      <c r="EO61" s="489"/>
      <c r="EP61" s="489"/>
      <c r="EQ61" s="489"/>
      <c r="ER61" s="489"/>
      <c r="ES61" s="489"/>
      <c r="ET61" s="489"/>
      <c r="EU61" s="489"/>
      <c r="EV61" s="489"/>
      <c r="EW61" s="489"/>
      <c r="EX61" s="489"/>
      <c r="EY61" s="489"/>
      <c r="EZ61" s="489"/>
      <c r="FA61" s="489"/>
      <c r="FB61" s="559"/>
      <c r="FC61" s="489"/>
      <c r="FD61" s="489"/>
      <c r="FE61" s="489"/>
      <c r="FF61" s="489"/>
      <c r="FG61" s="489"/>
      <c r="FH61" s="489"/>
      <c r="FI61" s="489"/>
      <c r="FJ61" s="489"/>
      <c r="FK61" s="489"/>
      <c r="FL61" s="489"/>
      <c r="FM61" s="489"/>
      <c r="FN61" s="489"/>
      <c r="FO61" s="489"/>
      <c r="FP61" s="560"/>
      <c r="FQ61" s="489"/>
      <c r="FR61" s="560"/>
      <c r="FS61" s="559"/>
      <c r="FT61" s="489"/>
      <c r="FU61" s="489"/>
      <c r="FV61" s="489"/>
      <c r="FW61" s="489"/>
      <c r="FX61" s="489"/>
      <c r="FY61" s="560"/>
    </row>
    <row r="62" spans="1:181" s="494" customFormat="1" hidden="1" x14ac:dyDescent="0.25">
      <c r="A62" s="557">
        <v>96</v>
      </c>
      <c r="B62" s="558" t="s">
        <v>524</v>
      </c>
      <c r="C62" s="490" t="s">
        <v>141</v>
      </c>
      <c r="D62" s="489" t="s">
        <v>234</v>
      </c>
      <c r="E62" s="559"/>
      <c r="F62" s="559"/>
      <c r="G62" s="490" t="s">
        <v>526</v>
      </c>
      <c r="H62" s="489" t="s">
        <v>749</v>
      </c>
      <c r="I62" s="489"/>
      <c r="J62" s="560"/>
      <c r="K62" s="559" t="s">
        <v>750</v>
      </c>
      <c r="L62" s="489" t="s">
        <v>750</v>
      </c>
      <c r="M62" s="489" t="s">
        <v>750</v>
      </c>
      <c r="N62" s="559"/>
      <c r="O62" s="560"/>
      <c r="P62" s="491" t="s">
        <v>637</v>
      </c>
      <c r="Q62" s="491" t="s">
        <v>283</v>
      </c>
      <c r="R62" s="491" t="s">
        <v>283</v>
      </c>
      <c r="S62" s="489" t="s">
        <v>672</v>
      </c>
      <c r="T62" s="489" t="s">
        <v>749</v>
      </c>
      <c r="U62" s="489" t="s">
        <v>571</v>
      </c>
      <c r="V62" s="560"/>
      <c r="W62" s="490" t="s">
        <v>572</v>
      </c>
      <c r="X62" s="489"/>
      <c r="Y62" s="489"/>
      <c r="Z62" s="560"/>
      <c r="AA62" s="561">
        <v>41639</v>
      </c>
      <c r="AB62" s="562" t="s">
        <v>526</v>
      </c>
      <c r="AC62" s="563" t="s">
        <v>526</v>
      </c>
      <c r="AD62" s="564" t="s">
        <v>526</v>
      </c>
      <c r="AE62" s="563"/>
      <c r="AF62" s="735"/>
      <c r="AG62" s="563"/>
      <c r="AH62" s="562" t="s">
        <v>526</v>
      </c>
      <c r="AI62" s="563" t="s">
        <v>526</v>
      </c>
      <c r="AJ62" s="564" t="s">
        <v>526</v>
      </c>
      <c r="AK62" s="489"/>
      <c r="AL62" s="489"/>
      <c r="AM62" s="489"/>
      <c r="AN62" s="489"/>
      <c r="AO62" s="490" t="s">
        <v>526</v>
      </c>
      <c r="AP62" s="493"/>
      <c r="AQ62" s="491"/>
      <c r="AR62" s="492"/>
      <c r="AS62" s="490" t="str">
        <f t="shared" si="0"/>
        <v>no</v>
      </c>
      <c r="AT62" s="489"/>
      <c r="AU62" s="489"/>
      <c r="AV62" s="513"/>
      <c r="AW62" s="490" t="s">
        <v>526</v>
      </c>
      <c r="AX62" s="739"/>
      <c r="AY62" s="739"/>
      <c r="AZ62" s="489"/>
      <c r="BA62" s="489"/>
      <c r="BB62" s="489"/>
      <c r="BC62" s="489"/>
      <c r="BD62" s="489"/>
      <c r="BE62" s="489"/>
      <c r="BF62" s="489"/>
      <c r="BG62" s="489"/>
      <c r="BH62" s="489"/>
      <c r="BI62" s="489"/>
      <c r="BJ62" s="489"/>
      <c r="BK62" s="489"/>
      <c r="BL62" s="560"/>
      <c r="BM62" s="559"/>
      <c r="BN62" s="489"/>
      <c r="BO62" s="489"/>
      <c r="BP62" s="489"/>
      <c r="BQ62" s="489"/>
      <c r="BR62" s="489"/>
      <c r="BS62" s="489"/>
      <c r="BT62" s="489"/>
      <c r="BU62" s="489"/>
      <c r="BV62" s="489"/>
      <c r="BW62" s="489"/>
      <c r="BX62" s="489"/>
      <c r="BY62" s="489"/>
      <c r="BZ62" s="489"/>
      <c r="CA62" s="489"/>
      <c r="CB62" s="489"/>
      <c r="CC62" s="489"/>
      <c r="CD62" s="489"/>
      <c r="CE62" s="489"/>
      <c r="CF62" s="489"/>
      <c r="CG62" s="489"/>
      <c r="CH62" s="489"/>
      <c r="CI62" s="489"/>
      <c r="CJ62" s="489"/>
      <c r="CK62" s="489"/>
      <c r="CL62" s="489"/>
      <c r="CM62" s="489"/>
      <c r="CN62" s="489"/>
      <c r="CO62" s="489"/>
      <c r="CP62" s="489"/>
      <c r="CQ62" s="489"/>
      <c r="CR62" s="489"/>
      <c r="CS62" s="489"/>
      <c r="CT62" s="489"/>
      <c r="CU62" s="489"/>
      <c r="CV62" s="489"/>
      <c r="CW62" s="489"/>
      <c r="CX62" s="489"/>
      <c r="CY62" s="489"/>
      <c r="CZ62" s="489"/>
      <c r="DA62" s="489"/>
      <c r="DB62" s="489"/>
      <c r="DC62" s="489"/>
      <c r="DD62" s="489"/>
      <c r="DE62" s="489"/>
      <c r="DF62" s="489"/>
      <c r="DG62" s="489"/>
      <c r="DH62" s="489"/>
      <c r="DI62" s="489"/>
      <c r="DJ62" s="489"/>
      <c r="DK62" s="489"/>
      <c r="DL62" s="489"/>
      <c r="DM62" s="489"/>
      <c r="DN62" s="489"/>
      <c r="DO62" s="489"/>
      <c r="DP62" s="489"/>
      <c r="DQ62" s="489"/>
      <c r="DR62" s="489"/>
      <c r="DS62" s="489"/>
      <c r="DT62" s="489"/>
      <c r="DU62" s="489"/>
      <c r="DV62" s="489"/>
      <c r="DW62" s="489"/>
      <c r="DX62" s="489"/>
      <c r="DY62" s="489"/>
      <c r="DZ62" s="489"/>
      <c r="EA62" s="489"/>
      <c r="EB62" s="489"/>
      <c r="EC62" s="489"/>
      <c r="ED62" s="489"/>
      <c r="EE62" s="489"/>
      <c r="EF62" s="489"/>
      <c r="EG62" s="489"/>
      <c r="EH62" s="489"/>
      <c r="EI62" s="489"/>
      <c r="EJ62" s="489"/>
      <c r="EK62" s="489"/>
      <c r="EL62" s="489"/>
      <c r="EM62" s="489"/>
      <c r="EN62" s="489"/>
      <c r="EO62" s="489"/>
      <c r="EP62" s="489"/>
      <c r="EQ62" s="489"/>
      <c r="ER62" s="489"/>
      <c r="ES62" s="489"/>
      <c r="ET62" s="489"/>
      <c r="EU62" s="489"/>
      <c r="EV62" s="489"/>
      <c r="EW62" s="489"/>
      <c r="EX62" s="489"/>
      <c r="EY62" s="489"/>
      <c r="EZ62" s="489"/>
      <c r="FA62" s="489"/>
      <c r="FB62" s="559"/>
      <c r="FC62" s="489"/>
      <c r="FD62" s="489"/>
      <c r="FE62" s="489"/>
      <c r="FF62" s="489"/>
      <c r="FG62" s="489"/>
      <c r="FH62" s="489"/>
      <c r="FI62" s="489"/>
      <c r="FJ62" s="489"/>
      <c r="FK62" s="489"/>
      <c r="FL62" s="489"/>
      <c r="FM62" s="489"/>
      <c r="FN62" s="489"/>
      <c r="FO62" s="489"/>
      <c r="FP62" s="560"/>
      <c r="FQ62" s="489"/>
      <c r="FR62" s="560"/>
      <c r="FS62" s="559"/>
      <c r="FT62" s="489"/>
      <c r="FU62" s="489"/>
      <c r="FV62" s="489"/>
      <c r="FW62" s="489"/>
      <c r="FX62" s="489"/>
      <c r="FY62" s="560"/>
    </row>
    <row r="63" spans="1:181" s="494" customFormat="1" hidden="1" x14ac:dyDescent="0.25">
      <c r="A63" s="557">
        <v>97</v>
      </c>
      <c r="B63" s="558" t="s">
        <v>524</v>
      </c>
      <c r="C63" s="490" t="s">
        <v>141</v>
      </c>
      <c r="D63" s="489" t="s">
        <v>234</v>
      </c>
      <c r="E63" s="559"/>
      <c r="F63" s="559"/>
      <c r="G63" s="490" t="s">
        <v>526</v>
      </c>
      <c r="H63" s="489" t="s">
        <v>751</v>
      </c>
      <c r="I63" s="489"/>
      <c r="J63" s="560"/>
      <c r="K63" s="559" t="s">
        <v>752</v>
      </c>
      <c r="L63" s="489" t="s">
        <v>750</v>
      </c>
      <c r="M63" s="489" t="s">
        <v>750</v>
      </c>
      <c r="N63" s="559"/>
      <c r="O63" s="560"/>
      <c r="P63" s="491" t="s">
        <v>530</v>
      </c>
      <c r="Q63" s="491" t="s">
        <v>531</v>
      </c>
      <c r="R63" s="491" t="s">
        <v>532</v>
      </c>
      <c r="S63" s="489" t="s">
        <v>283</v>
      </c>
      <c r="T63" s="489" t="s">
        <v>751</v>
      </c>
      <c r="U63" s="489" t="s">
        <v>571</v>
      </c>
      <c r="V63" s="560"/>
      <c r="W63" s="490" t="s">
        <v>572</v>
      </c>
      <c r="X63" s="489"/>
      <c r="Y63" s="489"/>
      <c r="Z63" s="560"/>
      <c r="AA63" s="561">
        <v>41639</v>
      </c>
      <c r="AB63" s="562" t="s">
        <v>526</v>
      </c>
      <c r="AC63" s="563" t="s">
        <v>526</v>
      </c>
      <c r="AD63" s="564" t="s">
        <v>526</v>
      </c>
      <c r="AE63" s="563"/>
      <c r="AF63" s="563"/>
      <c r="AG63" s="563"/>
      <c r="AH63" s="562" t="s">
        <v>526</v>
      </c>
      <c r="AI63" s="563" t="s">
        <v>526</v>
      </c>
      <c r="AJ63" s="564" t="s">
        <v>526</v>
      </c>
      <c r="AK63" s="489"/>
      <c r="AL63" s="489"/>
      <c r="AM63" s="489"/>
      <c r="AN63" s="489"/>
      <c r="AO63" s="490" t="s">
        <v>526</v>
      </c>
      <c r="AP63" s="493"/>
      <c r="AQ63" s="491"/>
      <c r="AR63" s="492"/>
      <c r="AS63" s="490" t="str">
        <f t="shared" si="0"/>
        <v>no</v>
      </c>
      <c r="AT63" s="489"/>
      <c r="AU63" s="489"/>
      <c r="AV63" s="513"/>
      <c r="AW63" s="490" t="s">
        <v>526</v>
      </c>
      <c r="AX63" s="739"/>
      <c r="AY63" s="739"/>
      <c r="AZ63" s="489"/>
      <c r="BA63" s="489"/>
      <c r="BB63" s="489"/>
      <c r="BC63" s="489"/>
      <c r="BD63" s="489"/>
      <c r="BE63" s="489"/>
      <c r="BF63" s="489"/>
      <c r="BG63" s="489"/>
      <c r="BH63" s="489"/>
      <c r="BI63" s="489"/>
      <c r="BJ63" s="489"/>
      <c r="BK63" s="489"/>
      <c r="BL63" s="560"/>
      <c r="BM63" s="559"/>
      <c r="BN63" s="489"/>
      <c r="BO63" s="489"/>
      <c r="BP63" s="489"/>
      <c r="BQ63" s="489"/>
      <c r="BR63" s="489"/>
      <c r="BS63" s="489"/>
      <c r="BT63" s="489"/>
      <c r="BU63" s="489"/>
      <c r="BV63" s="489"/>
      <c r="BW63" s="489"/>
      <c r="BX63" s="489"/>
      <c r="BY63" s="489"/>
      <c r="BZ63" s="489"/>
      <c r="CA63" s="489"/>
      <c r="CB63" s="489"/>
      <c r="CC63" s="489"/>
      <c r="CD63" s="489"/>
      <c r="CE63" s="489"/>
      <c r="CF63" s="489"/>
      <c r="CG63" s="489"/>
      <c r="CH63" s="489"/>
      <c r="CI63" s="489"/>
      <c r="CJ63" s="489"/>
      <c r="CK63" s="489"/>
      <c r="CL63" s="489"/>
      <c r="CM63" s="489"/>
      <c r="CN63" s="489"/>
      <c r="CO63" s="489"/>
      <c r="CP63" s="489"/>
      <c r="CQ63" s="489"/>
      <c r="CR63" s="489"/>
      <c r="CS63" s="489"/>
      <c r="CT63" s="489"/>
      <c r="CU63" s="489"/>
      <c r="CV63" s="489"/>
      <c r="CW63" s="489"/>
      <c r="CX63" s="489"/>
      <c r="CY63" s="489"/>
      <c r="CZ63" s="489"/>
      <c r="DA63" s="489"/>
      <c r="DB63" s="489"/>
      <c r="DC63" s="489"/>
      <c r="DD63" s="489"/>
      <c r="DE63" s="489"/>
      <c r="DF63" s="489"/>
      <c r="DG63" s="489"/>
      <c r="DH63" s="489"/>
      <c r="DI63" s="489"/>
      <c r="DJ63" s="489"/>
      <c r="DK63" s="489"/>
      <c r="DL63" s="489"/>
      <c r="DM63" s="489"/>
      <c r="DN63" s="489"/>
      <c r="DO63" s="489"/>
      <c r="DP63" s="489"/>
      <c r="DQ63" s="489"/>
      <c r="DR63" s="489"/>
      <c r="DS63" s="489"/>
      <c r="DT63" s="489"/>
      <c r="DU63" s="489"/>
      <c r="DV63" s="489"/>
      <c r="DW63" s="489"/>
      <c r="DX63" s="489"/>
      <c r="DY63" s="489"/>
      <c r="DZ63" s="489"/>
      <c r="EA63" s="489"/>
      <c r="EB63" s="489"/>
      <c r="EC63" s="489"/>
      <c r="ED63" s="489"/>
      <c r="EE63" s="489"/>
      <c r="EF63" s="489"/>
      <c r="EG63" s="489"/>
      <c r="EH63" s="489"/>
      <c r="EI63" s="489"/>
      <c r="EJ63" s="489"/>
      <c r="EK63" s="489"/>
      <c r="EL63" s="489"/>
      <c r="EM63" s="489"/>
      <c r="EN63" s="489"/>
      <c r="EO63" s="489"/>
      <c r="EP63" s="489"/>
      <c r="EQ63" s="489"/>
      <c r="ER63" s="489"/>
      <c r="ES63" s="489"/>
      <c r="ET63" s="489"/>
      <c r="EU63" s="489"/>
      <c r="EV63" s="489"/>
      <c r="EW63" s="489"/>
      <c r="EX63" s="489"/>
      <c r="EY63" s="489"/>
      <c r="EZ63" s="489"/>
      <c r="FA63" s="489"/>
      <c r="FB63" s="559"/>
      <c r="FC63" s="489"/>
      <c r="FD63" s="489"/>
      <c r="FE63" s="489"/>
      <c r="FF63" s="489"/>
      <c r="FG63" s="489"/>
      <c r="FH63" s="489"/>
      <c r="FI63" s="489"/>
      <c r="FJ63" s="489"/>
      <c r="FK63" s="489"/>
      <c r="FL63" s="489"/>
      <c r="FM63" s="489"/>
      <c r="FN63" s="489"/>
      <c r="FO63" s="489"/>
      <c r="FP63" s="560"/>
      <c r="FQ63" s="489"/>
      <c r="FR63" s="560"/>
      <c r="FS63" s="559"/>
      <c r="FT63" s="489"/>
      <c r="FU63" s="489"/>
      <c r="FV63" s="489"/>
      <c r="FW63" s="489"/>
      <c r="FX63" s="489"/>
      <c r="FY63" s="560"/>
    </row>
    <row r="64" spans="1:181" s="494" customFormat="1" hidden="1" x14ac:dyDescent="0.25">
      <c r="A64" s="557">
        <v>98</v>
      </c>
      <c r="B64" s="558" t="s">
        <v>524</v>
      </c>
      <c r="C64" s="490" t="s">
        <v>525</v>
      </c>
      <c r="D64" s="489" t="s">
        <v>39</v>
      </c>
      <c r="E64" s="559"/>
      <c r="F64" s="559"/>
      <c r="G64" s="490" t="s">
        <v>526</v>
      </c>
      <c r="H64" s="489" t="s">
        <v>42</v>
      </c>
      <c r="I64" s="489"/>
      <c r="J64" s="560"/>
      <c r="K64" s="559" t="s">
        <v>40</v>
      </c>
      <c r="L64" s="489" t="s">
        <v>40</v>
      </c>
      <c r="M64" s="489" t="s">
        <v>40</v>
      </c>
      <c r="N64" s="559"/>
      <c r="O64" s="560"/>
      <c r="P64" s="491" t="s">
        <v>637</v>
      </c>
      <c r="Q64" s="491" t="s">
        <v>30</v>
      </c>
      <c r="R64" s="491" t="s">
        <v>753</v>
      </c>
      <c r="S64" s="489" t="s">
        <v>644</v>
      </c>
      <c r="T64" s="489" t="s">
        <v>42</v>
      </c>
      <c r="U64" s="489" t="s">
        <v>534</v>
      </c>
      <c r="V64" s="560"/>
      <c r="W64" s="490" t="s">
        <v>535</v>
      </c>
      <c r="X64" s="489"/>
      <c r="Y64" s="489"/>
      <c r="Z64" s="560"/>
      <c r="AA64" s="561"/>
      <c r="AB64" s="562" t="s">
        <v>526</v>
      </c>
      <c r="AC64" s="563" t="s">
        <v>754</v>
      </c>
      <c r="AD64" s="564" t="s">
        <v>526</v>
      </c>
      <c r="AE64" s="563"/>
      <c r="AF64" s="735"/>
      <c r="AG64" s="563"/>
      <c r="AH64" s="562" t="s">
        <v>526</v>
      </c>
      <c r="AI64" s="563" t="s">
        <v>526</v>
      </c>
      <c r="AJ64" s="564" t="s">
        <v>526</v>
      </c>
      <c r="AK64" s="489"/>
      <c r="AL64" s="489"/>
      <c r="AM64" s="489"/>
      <c r="AN64" s="489"/>
      <c r="AO64" s="490" t="s">
        <v>526</v>
      </c>
      <c r="AP64" s="493"/>
      <c r="AQ64" s="491"/>
      <c r="AR64" s="492"/>
      <c r="AS64" s="490" t="str">
        <f t="shared" si="0"/>
        <v>no</v>
      </c>
      <c r="AT64" s="489"/>
      <c r="AU64" s="489"/>
      <c r="AV64" s="513"/>
      <c r="AW64" s="490" t="s">
        <v>526</v>
      </c>
      <c r="AX64" s="739"/>
      <c r="AY64" s="739"/>
      <c r="AZ64" s="489"/>
      <c r="BA64" s="489"/>
      <c r="BB64" s="489"/>
      <c r="BC64" s="489"/>
      <c r="BD64" s="489"/>
      <c r="BE64" s="489"/>
      <c r="BF64" s="489"/>
      <c r="BG64" s="489"/>
      <c r="BH64" s="489"/>
      <c r="BI64" s="489"/>
      <c r="BJ64" s="489"/>
      <c r="BK64" s="489"/>
      <c r="BL64" s="560"/>
      <c r="BM64" s="559"/>
      <c r="BN64" s="489"/>
      <c r="BO64" s="489"/>
      <c r="BP64" s="489"/>
      <c r="BQ64" s="489"/>
      <c r="BR64" s="489"/>
      <c r="BS64" s="489"/>
      <c r="BT64" s="489"/>
      <c r="BU64" s="489"/>
      <c r="BV64" s="489"/>
      <c r="BW64" s="489"/>
      <c r="BX64" s="489"/>
      <c r="BY64" s="489"/>
      <c r="BZ64" s="489"/>
      <c r="CA64" s="489"/>
      <c r="CB64" s="489"/>
      <c r="CC64" s="489"/>
      <c r="CD64" s="489"/>
      <c r="CE64" s="489"/>
      <c r="CF64" s="489"/>
      <c r="CG64" s="489"/>
      <c r="CH64" s="489"/>
      <c r="CI64" s="489"/>
      <c r="CJ64" s="489"/>
      <c r="CK64" s="489"/>
      <c r="CL64" s="489"/>
      <c r="CM64" s="489"/>
      <c r="CN64" s="489"/>
      <c r="CO64" s="489"/>
      <c r="CP64" s="489"/>
      <c r="CQ64" s="489"/>
      <c r="CR64" s="489"/>
      <c r="CS64" s="489"/>
      <c r="CT64" s="489"/>
      <c r="CU64" s="489"/>
      <c r="CV64" s="489"/>
      <c r="CW64" s="489"/>
      <c r="CX64" s="489"/>
      <c r="CY64" s="489"/>
      <c r="CZ64" s="489"/>
      <c r="DA64" s="489"/>
      <c r="DB64" s="489"/>
      <c r="DC64" s="489"/>
      <c r="DD64" s="489"/>
      <c r="DE64" s="489"/>
      <c r="DF64" s="489"/>
      <c r="DG64" s="489"/>
      <c r="DH64" s="489"/>
      <c r="DI64" s="489"/>
      <c r="DJ64" s="489"/>
      <c r="DK64" s="489"/>
      <c r="DL64" s="489"/>
      <c r="DM64" s="489"/>
      <c r="DN64" s="489"/>
      <c r="DO64" s="489"/>
      <c r="DP64" s="489"/>
      <c r="DQ64" s="489"/>
      <c r="DR64" s="489"/>
      <c r="DS64" s="489"/>
      <c r="DT64" s="489"/>
      <c r="DU64" s="489"/>
      <c r="DV64" s="489"/>
      <c r="DW64" s="489"/>
      <c r="DX64" s="489"/>
      <c r="DY64" s="489"/>
      <c r="DZ64" s="489"/>
      <c r="EA64" s="489"/>
      <c r="EB64" s="489"/>
      <c r="EC64" s="489"/>
      <c r="ED64" s="489"/>
      <c r="EE64" s="489"/>
      <c r="EF64" s="489"/>
      <c r="EG64" s="489"/>
      <c r="EH64" s="489"/>
      <c r="EI64" s="489"/>
      <c r="EJ64" s="489"/>
      <c r="EK64" s="489"/>
      <c r="EL64" s="489"/>
      <c r="EM64" s="489"/>
      <c r="EN64" s="489"/>
      <c r="EO64" s="489"/>
      <c r="EP64" s="489"/>
      <c r="EQ64" s="489"/>
      <c r="ER64" s="489"/>
      <c r="ES64" s="489"/>
      <c r="ET64" s="489"/>
      <c r="EU64" s="489"/>
      <c r="EV64" s="489"/>
      <c r="EW64" s="489"/>
      <c r="EX64" s="489"/>
      <c r="EY64" s="489"/>
      <c r="EZ64" s="489"/>
      <c r="FA64" s="489"/>
      <c r="FB64" s="559"/>
      <c r="FC64" s="489"/>
      <c r="FD64" s="489"/>
      <c r="FE64" s="489"/>
      <c r="FF64" s="489"/>
      <c r="FG64" s="489"/>
      <c r="FH64" s="489"/>
      <c r="FI64" s="489"/>
      <c r="FJ64" s="489"/>
      <c r="FK64" s="489"/>
      <c r="FL64" s="489"/>
      <c r="FM64" s="489"/>
      <c r="FN64" s="489"/>
      <c r="FO64" s="489"/>
      <c r="FP64" s="560"/>
      <c r="FQ64" s="489"/>
      <c r="FR64" s="560"/>
      <c r="FS64" s="559"/>
      <c r="FT64" s="489"/>
      <c r="FU64" s="489"/>
      <c r="FV64" s="489"/>
      <c r="FW64" s="489"/>
      <c r="FX64" s="489"/>
      <c r="FY64" s="560"/>
    </row>
    <row r="65" spans="1:181" s="494" customFormat="1" hidden="1" x14ac:dyDescent="0.25">
      <c r="A65" s="557">
        <v>99</v>
      </c>
      <c r="B65" s="558" t="s">
        <v>524</v>
      </c>
      <c r="C65" s="490" t="s">
        <v>525</v>
      </c>
      <c r="D65" s="489" t="s">
        <v>39</v>
      </c>
      <c r="E65" s="559"/>
      <c r="F65" s="559"/>
      <c r="G65" s="490" t="s">
        <v>526</v>
      </c>
      <c r="H65" s="489" t="s">
        <v>755</v>
      </c>
      <c r="I65" s="489"/>
      <c r="J65" s="560"/>
      <c r="K65" s="559" t="s">
        <v>756</v>
      </c>
      <c r="L65" s="489" t="s">
        <v>40</v>
      </c>
      <c r="M65" s="489" t="s">
        <v>40</v>
      </c>
      <c r="N65" s="559"/>
      <c r="O65" s="560"/>
      <c r="P65" s="491" t="s">
        <v>530</v>
      </c>
      <c r="Q65" s="491" t="s">
        <v>531</v>
      </c>
      <c r="R65" s="491" t="s">
        <v>532</v>
      </c>
      <c r="S65" s="489" t="s">
        <v>533</v>
      </c>
      <c r="T65" s="489" t="s">
        <v>755</v>
      </c>
      <c r="U65" s="489" t="s">
        <v>534</v>
      </c>
      <c r="V65" s="560"/>
      <c r="W65" s="490" t="s">
        <v>535</v>
      </c>
      <c r="X65" s="489"/>
      <c r="Y65" s="489"/>
      <c r="Z65" s="560"/>
      <c r="AA65" s="561"/>
      <c r="AB65" s="562" t="s">
        <v>526</v>
      </c>
      <c r="AC65" s="563" t="s">
        <v>526</v>
      </c>
      <c r="AD65" s="564" t="s">
        <v>526</v>
      </c>
      <c r="AE65" s="563"/>
      <c r="AF65" s="563"/>
      <c r="AG65" s="563"/>
      <c r="AH65" s="562" t="s">
        <v>526</v>
      </c>
      <c r="AI65" s="563" t="s">
        <v>526</v>
      </c>
      <c r="AJ65" s="564" t="s">
        <v>526</v>
      </c>
      <c r="AK65" s="489"/>
      <c r="AL65" s="489"/>
      <c r="AM65" s="489"/>
      <c r="AN65" s="489"/>
      <c r="AO65" s="490" t="s">
        <v>526</v>
      </c>
      <c r="AP65" s="493"/>
      <c r="AQ65" s="491"/>
      <c r="AR65" s="492"/>
      <c r="AS65" s="490" t="str">
        <f t="shared" si="0"/>
        <v>no</v>
      </c>
      <c r="AT65" s="489"/>
      <c r="AU65" s="489"/>
      <c r="AV65" s="513"/>
      <c r="AW65" s="490" t="s">
        <v>526</v>
      </c>
      <c r="AX65" s="739"/>
      <c r="AY65" s="739"/>
      <c r="AZ65" s="489"/>
      <c r="BA65" s="489"/>
      <c r="BB65" s="489"/>
      <c r="BC65" s="489"/>
      <c r="BD65" s="489"/>
      <c r="BE65" s="489"/>
      <c r="BF65" s="489"/>
      <c r="BG65" s="489"/>
      <c r="BH65" s="489"/>
      <c r="BI65" s="489"/>
      <c r="BJ65" s="489"/>
      <c r="BK65" s="489"/>
      <c r="BL65" s="560"/>
      <c r="BM65" s="559"/>
      <c r="BN65" s="489"/>
      <c r="BO65" s="489"/>
      <c r="BP65" s="489"/>
      <c r="BQ65" s="489"/>
      <c r="BR65" s="489"/>
      <c r="BS65" s="489"/>
      <c r="BT65" s="489"/>
      <c r="BU65" s="489"/>
      <c r="BV65" s="489"/>
      <c r="BW65" s="489"/>
      <c r="BX65" s="489"/>
      <c r="BY65" s="489"/>
      <c r="BZ65" s="489"/>
      <c r="CA65" s="489"/>
      <c r="CB65" s="489"/>
      <c r="CC65" s="489"/>
      <c r="CD65" s="489"/>
      <c r="CE65" s="489"/>
      <c r="CF65" s="489"/>
      <c r="CG65" s="489"/>
      <c r="CH65" s="489"/>
      <c r="CI65" s="489"/>
      <c r="CJ65" s="489"/>
      <c r="CK65" s="489"/>
      <c r="CL65" s="489"/>
      <c r="CM65" s="489"/>
      <c r="CN65" s="489"/>
      <c r="CO65" s="489"/>
      <c r="CP65" s="489"/>
      <c r="CQ65" s="489"/>
      <c r="CR65" s="489"/>
      <c r="CS65" s="489"/>
      <c r="CT65" s="489"/>
      <c r="CU65" s="489"/>
      <c r="CV65" s="489"/>
      <c r="CW65" s="489"/>
      <c r="CX65" s="489"/>
      <c r="CY65" s="489"/>
      <c r="CZ65" s="489"/>
      <c r="DA65" s="489"/>
      <c r="DB65" s="489"/>
      <c r="DC65" s="489"/>
      <c r="DD65" s="489"/>
      <c r="DE65" s="489"/>
      <c r="DF65" s="489"/>
      <c r="DG65" s="489"/>
      <c r="DH65" s="489"/>
      <c r="DI65" s="489"/>
      <c r="DJ65" s="489"/>
      <c r="DK65" s="489"/>
      <c r="DL65" s="489"/>
      <c r="DM65" s="489"/>
      <c r="DN65" s="489"/>
      <c r="DO65" s="489"/>
      <c r="DP65" s="489"/>
      <c r="DQ65" s="489"/>
      <c r="DR65" s="489"/>
      <c r="DS65" s="489"/>
      <c r="DT65" s="489"/>
      <c r="DU65" s="489"/>
      <c r="DV65" s="489"/>
      <c r="DW65" s="489"/>
      <c r="DX65" s="489"/>
      <c r="DY65" s="489"/>
      <c r="DZ65" s="489"/>
      <c r="EA65" s="489"/>
      <c r="EB65" s="489"/>
      <c r="EC65" s="489"/>
      <c r="ED65" s="489"/>
      <c r="EE65" s="489"/>
      <c r="EF65" s="489"/>
      <c r="EG65" s="489"/>
      <c r="EH65" s="489"/>
      <c r="EI65" s="489"/>
      <c r="EJ65" s="489"/>
      <c r="EK65" s="489"/>
      <c r="EL65" s="489"/>
      <c r="EM65" s="489"/>
      <c r="EN65" s="489"/>
      <c r="EO65" s="489"/>
      <c r="EP65" s="489"/>
      <c r="EQ65" s="489"/>
      <c r="ER65" s="489"/>
      <c r="ES65" s="489"/>
      <c r="ET65" s="489"/>
      <c r="EU65" s="489"/>
      <c r="EV65" s="489"/>
      <c r="EW65" s="489"/>
      <c r="EX65" s="489"/>
      <c r="EY65" s="489"/>
      <c r="EZ65" s="489"/>
      <c r="FA65" s="489"/>
      <c r="FB65" s="559"/>
      <c r="FC65" s="489"/>
      <c r="FD65" s="489"/>
      <c r="FE65" s="489"/>
      <c r="FF65" s="489"/>
      <c r="FG65" s="489"/>
      <c r="FH65" s="489"/>
      <c r="FI65" s="489"/>
      <c r="FJ65" s="489"/>
      <c r="FK65" s="489"/>
      <c r="FL65" s="489"/>
      <c r="FM65" s="489"/>
      <c r="FN65" s="489"/>
      <c r="FO65" s="489"/>
      <c r="FP65" s="560"/>
      <c r="FQ65" s="489"/>
      <c r="FR65" s="560"/>
      <c r="FS65" s="559"/>
      <c r="FT65" s="489"/>
      <c r="FU65" s="489"/>
      <c r="FV65" s="489"/>
      <c r="FW65" s="489"/>
      <c r="FX65" s="489"/>
      <c r="FY65" s="560"/>
    </row>
    <row r="66" spans="1:181" s="494" customFormat="1" hidden="1" x14ac:dyDescent="0.25">
      <c r="A66" s="557">
        <v>100</v>
      </c>
      <c r="B66" s="558" t="s">
        <v>524</v>
      </c>
      <c r="C66" s="490" t="s">
        <v>525</v>
      </c>
      <c r="D66" s="489" t="s">
        <v>39</v>
      </c>
      <c r="E66" s="559"/>
      <c r="F66" s="559"/>
      <c r="G66" s="490" t="s">
        <v>526</v>
      </c>
      <c r="H66" s="489" t="s">
        <v>757</v>
      </c>
      <c r="I66" s="489"/>
      <c r="J66" s="560"/>
      <c r="K66" s="559" t="s">
        <v>758</v>
      </c>
      <c r="L66" s="489" t="s">
        <v>759</v>
      </c>
      <c r="M66" s="489" t="s">
        <v>539</v>
      </c>
      <c r="N66" s="559"/>
      <c r="O66" s="560"/>
      <c r="P66" s="491" t="s">
        <v>637</v>
      </c>
      <c r="Q66" s="491" t="s">
        <v>30</v>
      </c>
      <c r="R66" s="491" t="s">
        <v>760</v>
      </c>
      <c r="S66" s="489" t="s">
        <v>644</v>
      </c>
      <c r="T66" s="489" t="s">
        <v>757</v>
      </c>
      <c r="U66" s="489" t="s">
        <v>534</v>
      </c>
      <c r="V66" s="560"/>
      <c r="W66" s="490" t="s">
        <v>535</v>
      </c>
      <c r="X66" s="489"/>
      <c r="Y66" s="489"/>
      <c r="Z66" s="560"/>
      <c r="AA66" s="561" t="s">
        <v>761</v>
      </c>
      <c r="AB66" s="562" t="s">
        <v>762</v>
      </c>
      <c r="AC66" s="563" t="s">
        <v>540</v>
      </c>
      <c r="AD66" s="564" t="s">
        <v>526</v>
      </c>
      <c r="AE66" s="563"/>
      <c r="AF66" s="735"/>
      <c r="AG66" s="563"/>
      <c r="AH66" s="562" t="s">
        <v>540</v>
      </c>
      <c r="AI66" s="563" t="s">
        <v>526</v>
      </c>
      <c r="AJ66" s="564" t="s">
        <v>526</v>
      </c>
      <c r="AK66" s="489"/>
      <c r="AL66" s="489"/>
      <c r="AM66" s="489"/>
      <c r="AN66" s="489"/>
      <c r="AO66" s="490" t="s">
        <v>526</v>
      </c>
      <c r="AP66" s="493"/>
      <c r="AQ66" s="491"/>
      <c r="AR66" s="492"/>
      <c r="AS66" s="490" t="str">
        <f t="shared" si="0"/>
        <v>no</v>
      </c>
      <c r="AT66" s="489"/>
      <c r="AU66" s="489"/>
      <c r="AV66" s="513"/>
      <c r="AW66" s="490" t="s">
        <v>526</v>
      </c>
      <c r="AX66" s="739"/>
      <c r="AY66" s="739"/>
      <c r="AZ66" s="489"/>
      <c r="BA66" s="489"/>
      <c r="BB66" s="489"/>
      <c r="BC66" s="489"/>
      <c r="BD66" s="489"/>
      <c r="BE66" s="489"/>
      <c r="BF66" s="489"/>
      <c r="BG66" s="489"/>
      <c r="BH66" s="489"/>
      <c r="BI66" s="489"/>
      <c r="BJ66" s="489"/>
      <c r="BK66" s="489"/>
      <c r="BL66" s="560"/>
      <c r="BM66" s="559"/>
      <c r="BN66" s="489"/>
      <c r="BO66" s="489"/>
      <c r="BP66" s="489"/>
      <c r="BQ66" s="489"/>
      <c r="BR66" s="489"/>
      <c r="BS66" s="489"/>
      <c r="BT66" s="489"/>
      <c r="BU66" s="489"/>
      <c r="BV66" s="489"/>
      <c r="BW66" s="489"/>
      <c r="BX66" s="489"/>
      <c r="BY66" s="489"/>
      <c r="BZ66" s="489"/>
      <c r="CA66" s="489"/>
      <c r="CB66" s="489"/>
      <c r="CC66" s="489"/>
      <c r="CD66" s="489"/>
      <c r="CE66" s="489"/>
      <c r="CF66" s="489"/>
      <c r="CG66" s="489"/>
      <c r="CH66" s="489"/>
      <c r="CI66" s="489"/>
      <c r="CJ66" s="489"/>
      <c r="CK66" s="489"/>
      <c r="CL66" s="489"/>
      <c r="CM66" s="489"/>
      <c r="CN66" s="489"/>
      <c r="CO66" s="489"/>
      <c r="CP66" s="489"/>
      <c r="CQ66" s="489"/>
      <c r="CR66" s="489"/>
      <c r="CS66" s="489"/>
      <c r="CT66" s="489"/>
      <c r="CU66" s="489"/>
      <c r="CV66" s="489"/>
      <c r="CW66" s="489"/>
      <c r="CX66" s="489"/>
      <c r="CY66" s="489"/>
      <c r="CZ66" s="489"/>
      <c r="DA66" s="489"/>
      <c r="DB66" s="489"/>
      <c r="DC66" s="489"/>
      <c r="DD66" s="489"/>
      <c r="DE66" s="489"/>
      <c r="DF66" s="489"/>
      <c r="DG66" s="489"/>
      <c r="DH66" s="489"/>
      <c r="DI66" s="489"/>
      <c r="DJ66" s="489"/>
      <c r="DK66" s="489"/>
      <c r="DL66" s="489"/>
      <c r="DM66" s="489"/>
      <c r="DN66" s="489"/>
      <c r="DO66" s="489"/>
      <c r="DP66" s="489"/>
      <c r="DQ66" s="489"/>
      <c r="DR66" s="489"/>
      <c r="DS66" s="489"/>
      <c r="DT66" s="489"/>
      <c r="DU66" s="489"/>
      <c r="DV66" s="489"/>
      <c r="DW66" s="489"/>
      <c r="DX66" s="489"/>
      <c r="DY66" s="489"/>
      <c r="DZ66" s="489"/>
      <c r="EA66" s="489"/>
      <c r="EB66" s="489"/>
      <c r="EC66" s="489"/>
      <c r="ED66" s="489"/>
      <c r="EE66" s="489"/>
      <c r="EF66" s="489"/>
      <c r="EG66" s="489"/>
      <c r="EH66" s="489"/>
      <c r="EI66" s="489"/>
      <c r="EJ66" s="489"/>
      <c r="EK66" s="489"/>
      <c r="EL66" s="489"/>
      <c r="EM66" s="489"/>
      <c r="EN66" s="489"/>
      <c r="EO66" s="489"/>
      <c r="EP66" s="489"/>
      <c r="EQ66" s="489"/>
      <c r="ER66" s="489"/>
      <c r="ES66" s="489"/>
      <c r="ET66" s="489"/>
      <c r="EU66" s="489"/>
      <c r="EV66" s="489"/>
      <c r="EW66" s="489"/>
      <c r="EX66" s="489"/>
      <c r="EY66" s="489"/>
      <c r="EZ66" s="489"/>
      <c r="FA66" s="489"/>
      <c r="FB66" s="559"/>
      <c r="FC66" s="489"/>
      <c r="FD66" s="489"/>
      <c r="FE66" s="489"/>
      <c r="FF66" s="489"/>
      <c r="FG66" s="489"/>
      <c r="FH66" s="489"/>
      <c r="FI66" s="489"/>
      <c r="FJ66" s="489"/>
      <c r="FK66" s="489"/>
      <c r="FL66" s="489"/>
      <c r="FM66" s="489"/>
      <c r="FN66" s="489"/>
      <c r="FO66" s="489"/>
      <c r="FP66" s="560"/>
      <c r="FQ66" s="489"/>
      <c r="FR66" s="560"/>
      <c r="FS66" s="559"/>
      <c r="FT66" s="489"/>
      <c r="FU66" s="489"/>
      <c r="FV66" s="489"/>
      <c r="FW66" s="489"/>
      <c r="FX66" s="489"/>
      <c r="FY66" s="560"/>
    </row>
    <row r="67" spans="1:181" s="494" customFormat="1" ht="36" x14ac:dyDescent="0.25">
      <c r="A67" s="506">
        <v>101</v>
      </c>
      <c r="B67" s="511" t="s">
        <v>642</v>
      </c>
      <c r="C67" s="514" t="s">
        <v>525</v>
      </c>
      <c r="D67" s="493" t="s">
        <v>39</v>
      </c>
      <c r="E67" s="559" t="str">
        <f>VLOOKUP(F67,'Revised Phasing'!$D$4:$S$98, 16, 0)</f>
        <v>Phase 2</v>
      </c>
      <c r="F67" s="559" t="s">
        <v>235</v>
      </c>
      <c r="G67" s="490" t="s">
        <v>524</v>
      </c>
      <c r="H67" s="493" t="s">
        <v>763</v>
      </c>
      <c r="I67" s="493"/>
      <c r="J67" s="492"/>
      <c r="K67" s="512" t="s">
        <v>764</v>
      </c>
      <c r="L67" s="493" t="s">
        <v>759</v>
      </c>
      <c r="M67" s="493" t="s">
        <v>547</v>
      </c>
      <c r="N67" s="512"/>
      <c r="O67" s="513"/>
      <c r="P67" s="515" t="s">
        <v>637</v>
      </c>
      <c r="Q67" s="515" t="s">
        <v>30</v>
      </c>
      <c r="R67" s="515" t="s">
        <v>765</v>
      </c>
      <c r="S67" s="493" t="s">
        <v>644</v>
      </c>
      <c r="T67" s="493" t="s">
        <v>763</v>
      </c>
      <c r="U67" s="493" t="s">
        <v>534</v>
      </c>
      <c r="V67" s="513"/>
      <c r="W67" s="514" t="s">
        <v>535</v>
      </c>
      <c r="X67" s="493"/>
      <c r="Y67" s="493"/>
      <c r="Z67" s="513"/>
      <c r="AA67" s="516" t="s">
        <v>766</v>
      </c>
      <c r="AB67" s="562" t="s">
        <v>526</v>
      </c>
      <c r="AC67" s="563" t="s">
        <v>540</v>
      </c>
      <c r="AD67" s="564" t="s">
        <v>526</v>
      </c>
      <c r="AE67" s="563"/>
      <c r="AF67" s="735"/>
      <c r="AG67" s="733" t="s">
        <v>767</v>
      </c>
      <c r="AH67" s="562" t="s">
        <v>540</v>
      </c>
      <c r="AI67" s="563" t="s">
        <v>526</v>
      </c>
      <c r="AJ67" s="564" t="s">
        <v>526</v>
      </c>
      <c r="AK67" s="497" t="s">
        <v>768</v>
      </c>
      <c r="AL67" s="497" t="s">
        <v>768</v>
      </c>
      <c r="AM67" s="497" t="s">
        <v>768</v>
      </c>
      <c r="AN67" s="497"/>
      <c r="AO67" s="490" t="s">
        <v>524</v>
      </c>
      <c r="AP67" s="493" t="s">
        <v>769</v>
      </c>
      <c r="AQ67" s="491"/>
      <c r="AR67" s="492"/>
      <c r="AS67" s="523" t="s">
        <v>652</v>
      </c>
      <c r="AT67" s="493"/>
      <c r="AU67" s="568" t="s">
        <v>712</v>
      </c>
      <c r="AV67" s="569" t="s">
        <v>770</v>
      </c>
      <c r="AW67" s="490"/>
      <c r="AX67" s="739"/>
      <c r="AY67" s="739"/>
      <c r="AZ67" s="489"/>
      <c r="BA67" s="489"/>
      <c r="BB67" s="489"/>
      <c r="BC67" s="489"/>
      <c r="BD67" s="489"/>
      <c r="BE67" s="489"/>
      <c r="BF67" s="489"/>
      <c r="BG67" s="489"/>
      <c r="BH67" s="489"/>
      <c r="BI67" s="489"/>
      <c r="BJ67" s="489"/>
      <c r="BK67" s="489"/>
      <c r="BL67" s="560"/>
      <c r="BM67" s="559"/>
      <c r="BN67" s="489"/>
      <c r="BO67" s="489"/>
      <c r="BP67" s="489"/>
      <c r="BQ67" s="489"/>
      <c r="BR67" s="489"/>
      <c r="BS67" s="489"/>
      <c r="BT67" s="489"/>
      <c r="BU67" s="489"/>
      <c r="BV67" s="489"/>
      <c r="BW67" s="489"/>
      <c r="BX67" s="489"/>
      <c r="BY67" s="489"/>
      <c r="BZ67" s="489"/>
      <c r="CA67" s="489"/>
      <c r="CB67" s="489"/>
      <c r="CC67" s="489"/>
      <c r="CD67" s="489"/>
      <c r="CE67" s="489"/>
      <c r="CF67" s="489"/>
      <c r="CG67" s="489"/>
      <c r="CH67" s="489"/>
      <c r="CI67" s="489"/>
      <c r="CJ67" s="489"/>
      <c r="CK67" s="489"/>
      <c r="CL67" s="489"/>
      <c r="CM67" s="489"/>
      <c r="CN67" s="489"/>
      <c r="CO67" s="489"/>
      <c r="CP67" s="489"/>
      <c r="CQ67" s="489"/>
      <c r="CR67" s="489"/>
      <c r="CS67" s="489"/>
      <c r="CT67" s="489"/>
      <c r="CU67" s="489"/>
      <c r="CV67" s="489"/>
      <c r="CW67" s="489"/>
      <c r="CX67" s="489"/>
      <c r="CY67" s="489"/>
      <c r="CZ67" s="489"/>
      <c r="DA67" s="489"/>
      <c r="DB67" s="489"/>
      <c r="DC67" s="489"/>
      <c r="DD67" s="489"/>
      <c r="DE67" s="489"/>
      <c r="DF67" s="489"/>
      <c r="DG67" s="489"/>
      <c r="DH67" s="489"/>
      <c r="DI67" s="489"/>
      <c r="DJ67" s="489"/>
      <c r="DK67" s="489"/>
      <c r="DL67" s="489"/>
      <c r="DM67" s="489"/>
      <c r="DN67" s="489"/>
      <c r="DO67" s="489"/>
      <c r="DP67" s="489"/>
      <c r="DQ67" s="489"/>
      <c r="DR67" s="489"/>
      <c r="DS67" s="489"/>
      <c r="DT67" s="489"/>
      <c r="DU67" s="489"/>
      <c r="DV67" s="489"/>
      <c r="DW67" s="489"/>
      <c r="DX67" s="489"/>
      <c r="DY67" s="489"/>
      <c r="DZ67" s="489"/>
      <c r="EA67" s="489"/>
      <c r="EB67" s="489"/>
      <c r="EC67" s="489"/>
      <c r="ED67" s="489"/>
      <c r="EE67" s="489"/>
      <c r="EF67" s="489"/>
      <c r="EG67" s="489"/>
      <c r="EH67" s="489"/>
      <c r="EI67" s="489"/>
      <c r="EJ67" s="489"/>
      <c r="EK67" s="489"/>
      <c r="EL67" s="489"/>
      <c r="EM67" s="489"/>
      <c r="EN67" s="489"/>
      <c r="EO67" s="489"/>
      <c r="EP67" s="489"/>
      <c r="EQ67" s="489"/>
      <c r="ER67" s="489"/>
      <c r="ES67" s="489"/>
      <c r="ET67" s="489"/>
      <c r="EU67" s="489"/>
      <c r="EV67" s="489"/>
      <c r="EW67" s="489"/>
      <c r="EX67" s="489"/>
      <c r="EY67" s="489"/>
      <c r="EZ67" s="489"/>
      <c r="FA67" s="489"/>
      <c r="FB67" s="559"/>
      <c r="FC67" s="489"/>
      <c r="FD67" s="489"/>
      <c r="FE67" s="489"/>
      <c r="FF67" s="489"/>
      <c r="FG67" s="489"/>
      <c r="FH67" s="489"/>
      <c r="FI67" s="489"/>
      <c r="FJ67" s="489"/>
      <c r="FK67" s="489"/>
      <c r="FL67" s="489"/>
      <c r="FM67" s="489"/>
      <c r="FN67" s="489"/>
      <c r="FO67" s="489"/>
      <c r="FP67" s="560"/>
      <c r="FQ67" s="489"/>
      <c r="FR67" s="560"/>
      <c r="FS67" s="559"/>
      <c r="FT67" s="489"/>
      <c r="FU67" s="489"/>
      <c r="FV67" s="489"/>
      <c r="FW67" s="489"/>
      <c r="FX67" s="489"/>
      <c r="FY67" s="560"/>
    </row>
    <row r="68" spans="1:181" s="494" customFormat="1" ht="24" x14ac:dyDescent="0.25">
      <c r="A68" s="506">
        <v>102</v>
      </c>
      <c r="B68" s="511" t="s">
        <v>642</v>
      </c>
      <c r="C68" s="514" t="s">
        <v>525</v>
      </c>
      <c r="D68" s="493" t="s">
        <v>39</v>
      </c>
      <c r="E68" s="559" t="str">
        <f>VLOOKUP(F68,'Revised Phasing'!$D$4:$S$98, 16, 0)</f>
        <v>Phase 2</v>
      </c>
      <c r="F68" s="559" t="s">
        <v>235</v>
      </c>
      <c r="G68" s="490" t="s">
        <v>524</v>
      </c>
      <c r="H68" s="493" t="s">
        <v>771</v>
      </c>
      <c r="I68" s="493"/>
      <c r="J68" s="492"/>
      <c r="K68" s="512" t="s">
        <v>772</v>
      </c>
      <c r="L68" s="493" t="s">
        <v>759</v>
      </c>
      <c r="M68" s="493" t="s">
        <v>550</v>
      </c>
      <c r="N68" s="512"/>
      <c r="O68" s="513"/>
      <c r="P68" s="515" t="s">
        <v>637</v>
      </c>
      <c r="Q68" s="515" t="s">
        <v>30</v>
      </c>
      <c r="R68" s="515" t="s">
        <v>773</v>
      </c>
      <c r="S68" s="493" t="s">
        <v>644</v>
      </c>
      <c r="T68" s="493" t="s">
        <v>771</v>
      </c>
      <c r="U68" s="493" t="s">
        <v>534</v>
      </c>
      <c r="V68" s="513"/>
      <c r="W68" s="514" t="s">
        <v>535</v>
      </c>
      <c r="X68" s="493"/>
      <c r="Y68" s="493"/>
      <c r="Z68" s="513"/>
      <c r="AA68" s="516" t="s">
        <v>774</v>
      </c>
      <c r="AB68" s="562" t="s">
        <v>526</v>
      </c>
      <c r="AC68" s="563" t="s">
        <v>526</v>
      </c>
      <c r="AD68" s="564" t="s">
        <v>526</v>
      </c>
      <c r="AE68" s="563"/>
      <c r="AF68" s="735"/>
      <c r="AG68" s="563"/>
      <c r="AH68" s="562" t="s">
        <v>526</v>
      </c>
      <c r="AI68" s="563" t="s">
        <v>526</v>
      </c>
      <c r="AJ68" s="564" t="s">
        <v>526</v>
      </c>
      <c r="AK68" s="497" t="s">
        <v>768</v>
      </c>
      <c r="AL68" s="497" t="s">
        <v>768</v>
      </c>
      <c r="AM68" s="497" t="s">
        <v>768</v>
      </c>
      <c r="AN68" s="497"/>
      <c r="AO68" s="490" t="s">
        <v>524</v>
      </c>
      <c r="AP68" s="493" t="s">
        <v>769</v>
      </c>
      <c r="AQ68" s="491"/>
      <c r="AR68" s="492"/>
      <c r="AS68" s="523" t="s">
        <v>652</v>
      </c>
      <c r="AT68" s="493"/>
      <c r="AU68" s="568" t="s">
        <v>712</v>
      </c>
      <c r="AV68" s="569" t="s">
        <v>770</v>
      </c>
      <c r="AW68" s="490"/>
      <c r="AX68" s="739"/>
      <c r="AY68" s="739"/>
      <c r="AZ68" s="489"/>
      <c r="BA68" s="489"/>
      <c r="BB68" s="489"/>
      <c r="BC68" s="489"/>
      <c r="BD68" s="489"/>
      <c r="BE68" s="489"/>
      <c r="BF68" s="489"/>
      <c r="BG68" s="489"/>
      <c r="BH68" s="489"/>
      <c r="BI68" s="489"/>
      <c r="BJ68" s="489"/>
      <c r="BK68" s="489"/>
      <c r="BL68" s="560"/>
      <c r="BM68" s="559"/>
      <c r="BN68" s="489"/>
      <c r="BO68" s="489"/>
      <c r="BP68" s="489"/>
      <c r="BQ68" s="489"/>
      <c r="BR68" s="489"/>
      <c r="BS68" s="489"/>
      <c r="BT68" s="489"/>
      <c r="BU68" s="489"/>
      <c r="BV68" s="489"/>
      <c r="BW68" s="489"/>
      <c r="BX68" s="489"/>
      <c r="BY68" s="489"/>
      <c r="BZ68" s="489"/>
      <c r="CA68" s="489"/>
      <c r="CB68" s="489"/>
      <c r="CC68" s="489"/>
      <c r="CD68" s="489"/>
      <c r="CE68" s="489"/>
      <c r="CF68" s="489"/>
      <c r="CG68" s="489"/>
      <c r="CH68" s="489"/>
      <c r="CI68" s="489"/>
      <c r="CJ68" s="489"/>
      <c r="CK68" s="489"/>
      <c r="CL68" s="489"/>
      <c r="CM68" s="489"/>
      <c r="CN68" s="489"/>
      <c r="CO68" s="489"/>
      <c r="CP68" s="489"/>
      <c r="CQ68" s="489"/>
      <c r="CR68" s="489"/>
      <c r="CS68" s="489"/>
      <c r="CT68" s="489"/>
      <c r="CU68" s="489"/>
      <c r="CV68" s="489"/>
      <c r="CW68" s="489"/>
      <c r="CX68" s="489"/>
      <c r="CY68" s="489"/>
      <c r="CZ68" s="489"/>
      <c r="DA68" s="489"/>
      <c r="DB68" s="489"/>
      <c r="DC68" s="489"/>
      <c r="DD68" s="489"/>
      <c r="DE68" s="489"/>
      <c r="DF68" s="489"/>
      <c r="DG68" s="489"/>
      <c r="DH68" s="489"/>
      <c r="DI68" s="489"/>
      <c r="DJ68" s="489"/>
      <c r="DK68" s="489"/>
      <c r="DL68" s="489"/>
      <c r="DM68" s="489"/>
      <c r="DN68" s="489"/>
      <c r="DO68" s="489"/>
      <c r="DP68" s="489"/>
      <c r="DQ68" s="489"/>
      <c r="DR68" s="489"/>
      <c r="DS68" s="489"/>
      <c r="DT68" s="489"/>
      <c r="DU68" s="489"/>
      <c r="DV68" s="489"/>
      <c r="DW68" s="489"/>
      <c r="DX68" s="489"/>
      <c r="DY68" s="489"/>
      <c r="DZ68" s="489"/>
      <c r="EA68" s="489"/>
      <c r="EB68" s="489"/>
      <c r="EC68" s="489"/>
      <c r="ED68" s="489"/>
      <c r="EE68" s="489"/>
      <c r="EF68" s="489"/>
      <c r="EG68" s="489"/>
      <c r="EH68" s="489"/>
      <c r="EI68" s="489"/>
      <c r="EJ68" s="489"/>
      <c r="EK68" s="489"/>
      <c r="EL68" s="489"/>
      <c r="EM68" s="489"/>
      <c r="EN68" s="489"/>
      <c r="EO68" s="489"/>
      <c r="EP68" s="489"/>
      <c r="EQ68" s="489"/>
      <c r="ER68" s="489"/>
      <c r="ES68" s="489"/>
      <c r="ET68" s="489"/>
      <c r="EU68" s="489"/>
      <c r="EV68" s="489"/>
      <c r="EW68" s="489"/>
      <c r="EX68" s="489"/>
      <c r="EY68" s="489"/>
      <c r="EZ68" s="489"/>
      <c r="FA68" s="489"/>
      <c r="FB68" s="559"/>
      <c r="FC68" s="489"/>
      <c r="FD68" s="489"/>
      <c r="FE68" s="489"/>
      <c r="FF68" s="489"/>
      <c r="FG68" s="489"/>
      <c r="FH68" s="489"/>
      <c r="FI68" s="489"/>
      <c r="FJ68" s="489"/>
      <c r="FK68" s="489"/>
      <c r="FL68" s="489"/>
      <c r="FM68" s="489"/>
      <c r="FN68" s="489"/>
      <c r="FO68" s="489"/>
      <c r="FP68" s="560"/>
      <c r="FQ68" s="489"/>
      <c r="FR68" s="560"/>
      <c r="FS68" s="559"/>
      <c r="FT68" s="489"/>
      <c r="FU68" s="489"/>
      <c r="FV68" s="489"/>
      <c r="FW68" s="489"/>
      <c r="FX68" s="489"/>
      <c r="FY68" s="560"/>
    </row>
    <row r="69" spans="1:181" s="494" customFormat="1" ht="24" x14ac:dyDescent="0.25">
      <c r="A69" s="506">
        <v>103</v>
      </c>
      <c r="B69" s="511" t="s">
        <v>642</v>
      </c>
      <c r="C69" s="514" t="s">
        <v>525</v>
      </c>
      <c r="D69" s="493" t="s">
        <v>39</v>
      </c>
      <c r="E69" s="559" t="str">
        <f>VLOOKUP(F69,'Revised Phasing'!$D$4:$S$98, 16, 0)</f>
        <v>Phase 2</v>
      </c>
      <c r="F69" s="559" t="s">
        <v>235</v>
      </c>
      <c r="G69" s="490" t="s">
        <v>524</v>
      </c>
      <c r="H69" s="493" t="s">
        <v>775</v>
      </c>
      <c r="I69" s="493"/>
      <c r="J69" s="492"/>
      <c r="K69" s="512" t="s">
        <v>776</v>
      </c>
      <c r="L69" s="493" t="s">
        <v>759</v>
      </c>
      <c r="M69" s="493" t="s">
        <v>554</v>
      </c>
      <c r="N69" s="512"/>
      <c r="O69" s="513"/>
      <c r="P69" s="515" t="s">
        <v>637</v>
      </c>
      <c r="Q69" s="515" t="s">
        <v>30</v>
      </c>
      <c r="R69" s="515" t="s">
        <v>777</v>
      </c>
      <c r="S69" s="493" t="s">
        <v>644</v>
      </c>
      <c r="T69" s="493" t="s">
        <v>775</v>
      </c>
      <c r="U69" s="493" t="s">
        <v>534</v>
      </c>
      <c r="V69" s="513"/>
      <c r="W69" s="514" t="s">
        <v>535</v>
      </c>
      <c r="X69" s="493"/>
      <c r="Y69" s="493"/>
      <c r="Z69" s="513"/>
      <c r="AA69" s="516" t="s">
        <v>778</v>
      </c>
      <c r="AB69" s="562" t="s">
        <v>526</v>
      </c>
      <c r="AC69" s="563" t="s">
        <v>526</v>
      </c>
      <c r="AD69" s="564" t="s">
        <v>526</v>
      </c>
      <c r="AE69" s="563"/>
      <c r="AF69" s="735"/>
      <c r="AG69" s="563"/>
      <c r="AH69" s="562" t="s">
        <v>526</v>
      </c>
      <c r="AI69" s="563" t="s">
        <v>526</v>
      </c>
      <c r="AJ69" s="564" t="s">
        <v>526</v>
      </c>
      <c r="AK69" s="497" t="s">
        <v>768</v>
      </c>
      <c r="AL69" s="497" t="s">
        <v>768</v>
      </c>
      <c r="AM69" s="497" t="s">
        <v>768</v>
      </c>
      <c r="AN69" s="489"/>
      <c r="AO69" s="490" t="s">
        <v>524</v>
      </c>
      <c r="AP69" s="493" t="s">
        <v>769</v>
      </c>
      <c r="AQ69" s="491"/>
      <c r="AR69" s="492"/>
      <c r="AS69" s="523" t="s">
        <v>652</v>
      </c>
      <c r="AT69" s="493"/>
      <c r="AU69" s="552" t="s">
        <v>654</v>
      </c>
      <c r="AV69" s="569" t="s">
        <v>770</v>
      </c>
      <c r="AW69" s="490"/>
      <c r="AX69" s="739"/>
      <c r="AY69" s="739"/>
      <c r="AZ69" s="489"/>
      <c r="BA69" s="489"/>
      <c r="BB69" s="489"/>
      <c r="BC69" s="489"/>
      <c r="BD69" s="489"/>
      <c r="BE69" s="489"/>
      <c r="BF69" s="489"/>
      <c r="BG69" s="489"/>
      <c r="BH69" s="489"/>
      <c r="BI69" s="489"/>
      <c r="BJ69" s="489"/>
      <c r="BK69" s="489"/>
      <c r="BL69" s="560"/>
      <c r="BM69" s="559"/>
      <c r="BN69" s="489"/>
      <c r="BO69" s="489"/>
      <c r="BP69" s="489"/>
      <c r="BQ69" s="489"/>
      <c r="BR69" s="489"/>
      <c r="BS69" s="489"/>
      <c r="BT69" s="489"/>
      <c r="BU69" s="489"/>
      <c r="BV69" s="489"/>
      <c r="BW69" s="489"/>
      <c r="BX69" s="489"/>
      <c r="BY69" s="489"/>
      <c r="BZ69" s="489"/>
      <c r="CA69" s="489"/>
      <c r="CB69" s="489"/>
      <c r="CC69" s="489"/>
      <c r="CD69" s="489"/>
      <c r="CE69" s="489"/>
      <c r="CF69" s="489"/>
      <c r="CG69" s="489"/>
      <c r="CH69" s="489"/>
      <c r="CI69" s="489"/>
      <c r="CJ69" s="489"/>
      <c r="CK69" s="489"/>
      <c r="CL69" s="489"/>
      <c r="CM69" s="489"/>
      <c r="CN69" s="489"/>
      <c r="CO69" s="489"/>
      <c r="CP69" s="489"/>
      <c r="CQ69" s="489"/>
      <c r="CR69" s="489"/>
      <c r="CS69" s="489"/>
      <c r="CT69" s="489"/>
      <c r="CU69" s="489"/>
      <c r="CV69" s="489"/>
      <c r="CW69" s="489"/>
      <c r="CX69" s="489"/>
      <c r="CY69" s="489"/>
      <c r="CZ69" s="489"/>
      <c r="DA69" s="489"/>
      <c r="DB69" s="489"/>
      <c r="DC69" s="489"/>
      <c r="DD69" s="489"/>
      <c r="DE69" s="489"/>
      <c r="DF69" s="489"/>
      <c r="DG69" s="489"/>
      <c r="DH69" s="489"/>
      <c r="DI69" s="489"/>
      <c r="DJ69" s="489"/>
      <c r="DK69" s="489"/>
      <c r="DL69" s="489"/>
      <c r="DM69" s="489"/>
      <c r="DN69" s="489"/>
      <c r="DO69" s="489"/>
      <c r="DP69" s="489"/>
      <c r="DQ69" s="489"/>
      <c r="DR69" s="489"/>
      <c r="DS69" s="489"/>
      <c r="DT69" s="489"/>
      <c r="DU69" s="489"/>
      <c r="DV69" s="489"/>
      <c r="DW69" s="489"/>
      <c r="DX69" s="489"/>
      <c r="DY69" s="489"/>
      <c r="DZ69" s="489"/>
      <c r="EA69" s="489"/>
      <c r="EB69" s="489"/>
      <c r="EC69" s="489"/>
      <c r="ED69" s="489"/>
      <c r="EE69" s="489"/>
      <c r="EF69" s="489"/>
      <c r="EG69" s="489"/>
      <c r="EH69" s="489"/>
      <c r="EI69" s="489"/>
      <c r="EJ69" s="489"/>
      <c r="EK69" s="489"/>
      <c r="EL69" s="489"/>
      <c r="EM69" s="489"/>
      <c r="EN69" s="489"/>
      <c r="EO69" s="489"/>
      <c r="EP69" s="489"/>
      <c r="EQ69" s="489"/>
      <c r="ER69" s="489"/>
      <c r="ES69" s="489"/>
      <c r="ET69" s="489"/>
      <c r="EU69" s="489"/>
      <c r="EV69" s="489"/>
      <c r="EW69" s="489"/>
      <c r="EX69" s="489"/>
      <c r="EY69" s="489"/>
      <c r="EZ69" s="489"/>
      <c r="FA69" s="489"/>
      <c r="FB69" s="559"/>
      <c r="FC69" s="489"/>
      <c r="FD69" s="489"/>
      <c r="FE69" s="489"/>
      <c r="FF69" s="489"/>
      <c r="FG69" s="489"/>
      <c r="FH69" s="489"/>
      <c r="FI69" s="489"/>
      <c r="FJ69" s="489"/>
      <c r="FK69" s="489"/>
      <c r="FL69" s="489"/>
      <c r="FM69" s="489"/>
      <c r="FN69" s="489"/>
      <c r="FO69" s="489"/>
      <c r="FP69" s="560"/>
      <c r="FQ69" s="489"/>
      <c r="FR69" s="560"/>
      <c r="FS69" s="559"/>
      <c r="FT69" s="489"/>
      <c r="FU69" s="489"/>
      <c r="FV69" s="489"/>
      <c r="FW69" s="489"/>
      <c r="FX69" s="489"/>
      <c r="FY69" s="560"/>
    </row>
    <row r="70" spans="1:181" s="494" customFormat="1" ht="24" x14ac:dyDescent="0.25">
      <c r="A70" s="506">
        <v>104</v>
      </c>
      <c r="B70" s="511" t="s">
        <v>642</v>
      </c>
      <c r="C70" s="514" t="s">
        <v>525</v>
      </c>
      <c r="D70" s="493" t="s">
        <v>39</v>
      </c>
      <c r="E70" s="559" t="str">
        <f>VLOOKUP(F70,'Revised Phasing'!$D$4:$S$98, 16, 0)</f>
        <v>Phase 2</v>
      </c>
      <c r="F70" s="559" t="s">
        <v>235</v>
      </c>
      <c r="G70" s="490" t="s">
        <v>524</v>
      </c>
      <c r="H70" s="493" t="s">
        <v>779</v>
      </c>
      <c r="I70" s="493"/>
      <c r="J70" s="492"/>
      <c r="K70" s="512" t="s">
        <v>780</v>
      </c>
      <c r="L70" s="493" t="s">
        <v>759</v>
      </c>
      <c r="M70" s="493" t="s">
        <v>557</v>
      </c>
      <c r="N70" s="512"/>
      <c r="O70" s="513"/>
      <c r="P70" s="515" t="s">
        <v>637</v>
      </c>
      <c r="Q70" s="515" t="s">
        <v>30</v>
      </c>
      <c r="R70" s="515" t="s">
        <v>781</v>
      </c>
      <c r="S70" s="493" t="s">
        <v>644</v>
      </c>
      <c r="T70" s="493" t="s">
        <v>779</v>
      </c>
      <c r="U70" s="493" t="s">
        <v>534</v>
      </c>
      <c r="V70" s="513"/>
      <c r="W70" s="514" t="s">
        <v>535</v>
      </c>
      <c r="X70" s="493"/>
      <c r="Y70" s="493"/>
      <c r="Z70" s="513"/>
      <c r="AA70" s="516" t="s">
        <v>766</v>
      </c>
      <c r="AB70" s="562" t="s">
        <v>782</v>
      </c>
      <c r="AC70" s="563" t="s">
        <v>540</v>
      </c>
      <c r="AD70" s="564" t="s">
        <v>526</v>
      </c>
      <c r="AE70" s="563"/>
      <c r="AF70" s="735"/>
      <c r="AG70" s="733" t="s">
        <v>767</v>
      </c>
      <c r="AH70" s="562" t="s">
        <v>540</v>
      </c>
      <c r="AI70" s="563" t="s">
        <v>526</v>
      </c>
      <c r="AJ70" s="564" t="s">
        <v>526</v>
      </c>
      <c r="AK70" s="497" t="s">
        <v>782</v>
      </c>
      <c r="AL70" s="497" t="s">
        <v>783</v>
      </c>
      <c r="AM70" s="497" t="s">
        <v>784</v>
      </c>
      <c r="AN70" s="489"/>
      <c r="AO70" s="490" t="s">
        <v>524</v>
      </c>
      <c r="AP70" s="493" t="s">
        <v>769</v>
      </c>
      <c r="AQ70" s="491"/>
      <c r="AR70" s="492"/>
      <c r="AS70" s="523" t="s">
        <v>652</v>
      </c>
      <c r="AT70" s="493"/>
      <c r="AU70" s="568" t="s">
        <v>785</v>
      </c>
      <c r="AV70" s="569" t="s">
        <v>770</v>
      </c>
      <c r="AW70" s="490"/>
      <c r="AX70" s="739"/>
      <c r="AY70" s="739"/>
      <c r="AZ70" s="489"/>
      <c r="BA70" s="489"/>
      <c r="BB70" s="489"/>
      <c r="BC70" s="489"/>
      <c r="BD70" s="489"/>
      <c r="BE70" s="489"/>
      <c r="BF70" s="489"/>
      <c r="BG70" s="489"/>
      <c r="BH70" s="489"/>
      <c r="BI70" s="489"/>
      <c r="BJ70" s="489"/>
      <c r="BK70" s="489"/>
      <c r="BL70" s="560"/>
      <c r="BM70" s="559"/>
      <c r="BN70" s="489"/>
      <c r="BO70" s="489"/>
      <c r="BP70" s="489"/>
      <c r="BQ70" s="489"/>
      <c r="BR70" s="489"/>
      <c r="BS70" s="489"/>
      <c r="BT70" s="489"/>
      <c r="BU70" s="489"/>
      <c r="BV70" s="489"/>
      <c r="BW70" s="489"/>
      <c r="BX70" s="489"/>
      <c r="BY70" s="489"/>
      <c r="BZ70" s="489"/>
      <c r="CA70" s="489"/>
      <c r="CB70" s="489"/>
      <c r="CC70" s="489"/>
      <c r="CD70" s="489"/>
      <c r="CE70" s="489"/>
      <c r="CF70" s="489"/>
      <c r="CG70" s="489"/>
      <c r="CH70" s="489"/>
      <c r="CI70" s="489"/>
      <c r="CJ70" s="489"/>
      <c r="CK70" s="489"/>
      <c r="CL70" s="489"/>
      <c r="CM70" s="489"/>
      <c r="CN70" s="489"/>
      <c r="CO70" s="489"/>
      <c r="CP70" s="489"/>
      <c r="CQ70" s="489"/>
      <c r="CR70" s="489"/>
      <c r="CS70" s="489"/>
      <c r="CT70" s="489"/>
      <c r="CU70" s="489"/>
      <c r="CV70" s="489"/>
      <c r="CW70" s="489"/>
      <c r="CX70" s="489"/>
      <c r="CY70" s="489"/>
      <c r="CZ70" s="489"/>
      <c r="DA70" s="489"/>
      <c r="DB70" s="489"/>
      <c r="DC70" s="489"/>
      <c r="DD70" s="489"/>
      <c r="DE70" s="489"/>
      <c r="DF70" s="489"/>
      <c r="DG70" s="489"/>
      <c r="DH70" s="489"/>
      <c r="DI70" s="489"/>
      <c r="DJ70" s="489"/>
      <c r="DK70" s="489"/>
      <c r="DL70" s="489"/>
      <c r="DM70" s="489"/>
      <c r="DN70" s="489"/>
      <c r="DO70" s="489"/>
      <c r="DP70" s="489"/>
      <c r="DQ70" s="489"/>
      <c r="DR70" s="489"/>
      <c r="DS70" s="489"/>
      <c r="DT70" s="489"/>
      <c r="DU70" s="489"/>
      <c r="DV70" s="489"/>
      <c r="DW70" s="489"/>
      <c r="DX70" s="489"/>
      <c r="DY70" s="489"/>
      <c r="DZ70" s="489"/>
      <c r="EA70" s="489"/>
      <c r="EB70" s="489"/>
      <c r="EC70" s="489"/>
      <c r="ED70" s="489"/>
      <c r="EE70" s="489"/>
      <c r="EF70" s="489"/>
      <c r="EG70" s="489"/>
      <c r="EH70" s="489"/>
      <c r="EI70" s="489"/>
      <c r="EJ70" s="489"/>
      <c r="EK70" s="489"/>
      <c r="EL70" s="489"/>
      <c r="EM70" s="489"/>
      <c r="EN70" s="489"/>
      <c r="EO70" s="489"/>
      <c r="EP70" s="489"/>
      <c r="EQ70" s="489"/>
      <c r="ER70" s="489"/>
      <c r="ES70" s="489"/>
      <c r="ET70" s="489"/>
      <c r="EU70" s="489"/>
      <c r="EV70" s="489"/>
      <c r="EW70" s="489"/>
      <c r="EX70" s="489"/>
      <c r="EY70" s="489"/>
      <c r="EZ70" s="489"/>
      <c r="FA70" s="489"/>
      <c r="FB70" s="559"/>
      <c r="FC70" s="489"/>
      <c r="FD70" s="489"/>
      <c r="FE70" s="489"/>
      <c r="FF70" s="489"/>
      <c r="FG70" s="489"/>
      <c r="FH70" s="489"/>
      <c r="FI70" s="489"/>
      <c r="FJ70" s="489"/>
      <c r="FK70" s="489"/>
      <c r="FL70" s="489"/>
      <c r="FM70" s="489"/>
      <c r="FN70" s="489"/>
      <c r="FO70" s="489"/>
      <c r="FP70" s="560"/>
      <c r="FQ70" s="489"/>
      <c r="FR70" s="560"/>
      <c r="FS70" s="559"/>
      <c r="FT70" s="489"/>
      <c r="FU70" s="489"/>
      <c r="FV70" s="489"/>
      <c r="FW70" s="489"/>
      <c r="FX70" s="489"/>
      <c r="FY70" s="560"/>
    </row>
    <row r="71" spans="1:181" s="494" customFormat="1" ht="36" x14ac:dyDescent="0.25">
      <c r="A71" s="506">
        <v>105</v>
      </c>
      <c r="B71" s="511" t="s">
        <v>642</v>
      </c>
      <c r="C71" s="514" t="s">
        <v>525</v>
      </c>
      <c r="D71" s="493" t="s">
        <v>39</v>
      </c>
      <c r="E71" s="559" t="str">
        <f>VLOOKUP(F71,'Revised Phasing'!$D$4:$S$98, 16, 0)</f>
        <v>Phase 2</v>
      </c>
      <c r="F71" s="559" t="s">
        <v>235</v>
      </c>
      <c r="G71" s="490" t="s">
        <v>524</v>
      </c>
      <c r="H71" s="493" t="s">
        <v>786</v>
      </c>
      <c r="I71" s="493"/>
      <c r="J71" s="492"/>
      <c r="K71" s="512" t="s">
        <v>787</v>
      </c>
      <c r="L71" s="493" t="s">
        <v>759</v>
      </c>
      <c r="M71" s="493" t="s">
        <v>575</v>
      </c>
      <c r="N71" s="512"/>
      <c r="O71" s="513"/>
      <c r="P71" s="515" t="s">
        <v>637</v>
      </c>
      <c r="Q71" s="515" t="s">
        <v>30</v>
      </c>
      <c r="R71" s="515" t="s">
        <v>788</v>
      </c>
      <c r="S71" s="493" t="s">
        <v>644</v>
      </c>
      <c r="T71" s="493" t="s">
        <v>786</v>
      </c>
      <c r="U71" s="493" t="s">
        <v>534</v>
      </c>
      <c r="V71" s="513"/>
      <c r="W71" s="514" t="s">
        <v>535</v>
      </c>
      <c r="X71" s="493"/>
      <c r="Y71" s="493"/>
      <c r="Z71" s="513"/>
      <c r="AA71" s="516"/>
      <c r="AB71" s="562" t="s">
        <v>789</v>
      </c>
      <c r="AC71" s="563" t="s">
        <v>540</v>
      </c>
      <c r="AD71" s="564" t="s">
        <v>526</v>
      </c>
      <c r="AE71" s="733" t="s">
        <v>788</v>
      </c>
      <c r="AF71" s="735"/>
      <c r="AG71" s="733" t="s">
        <v>767</v>
      </c>
      <c r="AH71" s="562" t="s">
        <v>540</v>
      </c>
      <c r="AI71" s="563" t="s">
        <v>526</v>
      </c>
      <c r="AJ71" s="564" t="s">
        <v>526</v>
      </c>
      <c r="AK71" s="497" t="s">
        <v>789</v>
      </c>
      <c r="AL71" s="497" t="s">
        <v>783</v>
      </c>
      <c r="AM71" s="497" t="s">
        <v>784</v>
      </c>
      <c r="AN71" s="489"/>
      <c r="AO71" s="490" t="s">
        <v>524</v>
      </c>
      <c r="AP71" s="493" t="s">
        <v>769</v>
      </c>
      <c r="AQ71" s="491"/>
      <c r="AR71" s="492"/>
      <c r="AS71" s="523" t="s">
        <v>652</v>
      </c>
      <c r="AT71" s="493"/>
      <c r="AU71" s="568" t="s">
        <v>712</v>
      </c>
      <c r="AV71" s="569" t="s">
        <v>770</v>
      </c>
      <c r="AW71" s="490"/>
      <c r="AX71" s="739"/>
      <c r="AY71" s="739"/>
      <c r="AZ71" s="489"/>
      <c r="BA71" s="489"/>
      <c r="BB71" s="489"/>
      <c r="BC71" s="489"/>
      <c r="BD71" s="489"/>
      <c r="BE71" s="489"/>
      <c r="BF71" s="489"/>
      <c r="BG71" s="489"/>
      <c r="BH71" s="489"/>
      <c r="BI71" s="489"/>
      <c r="BJ71" s="489"/>
      <c r="BK71" s="489"/>
      <c r="BL71" s="560"/>
      <c r="BM71" s="559"/>
      <c r="BN71" s="489"/>
      <c r="BO71" s="489"/>
      <c r="BP71" s="489"/>
      <c r="BQ71" s="489"/>
      <c r="BR71" s="489"/>
      <c r="BS71" s="489"/>
      <c r="BT71" s="489"/>
      <c r="BU71" s="489"/>
      <c r="BV71" s="489"/>
      <c r="BW71" s="489"/>
      <c r="BX71" s="489"/>
      <c r="BY71" s="489"/>
      <c r="BZ71" s="489"/>
      <c r="CA71" s="489"/>
      <c r="CB71" s="489"/>
      <c r="CC71" s="489"/>
      <c r="CD71" s="489"/>
      <c r="CE71" s="489"/>
      <c r="CF71" s="489"/>
      <c r="CG71" s="489"/>
      <c r="CH71" s="489"/>
      <c r="CI71" s="489"/>
      <c r="CJ71" s="489"/>
      <c r="CK71" s="489"/>
      <c r="CL71" s="489"/>
      <c r="CM71" s="489"/>
      <c r="CN71" s="489"/>
      <c r="CO71" s="489"/>
      <c r="CP71" s="489"/>
      <c r="CQ71" s="489"/>
      <c r="CR71" s="489"/>
      <c r="CS71" s="489"/>
      <c r="CT71" s="489"/>
      <c r="CU71" s="489"/>
      <c r="CV71" s="489"/>
      <c r="CW71" s="489"/>
      <c r="CX71" s="489"/>
      <c r="CY71" s="489"/>
      <c r="CZ71" s="489"/>
      <c r="DA71" s="489"/>
      <c r="DB71" s="489"/>
      <c r="DC71" s="489"/>
      <c r="DD71" s="489"/>
      <c r="DE71" s="489"/>
      <c r="DF71" s="489"/>
      <c r="DG71" s="489"/>
      <c r="DH71" s="489"/>
      <c r="DI71" s="489"/>
      <c r="DJ71" s="489"/>
      <c r="DK71" s="489"/>
      <c r="DL71" s="489"/>
      <c r="DM71" s="489"/>
      <c r="DN71" s="489"/>
      <c r="DO71" s="489"/>
      <c r="DP71" s="489"/>
      <c r="DQ71" s="489"/>
      <c r="DR71" s="489"/>
      <c r="DS71" s="489"/>
      <c r="DT71" s="489"/>
      <c r="DU71" s="489"/>
      <c r="DV71" s="489"/>
      <c r="DW71" s="489"/>
      <c r="DX71" s="489"/>
      <c r="DY71" s="489"/>
      <c r="DZ71" s="489"/>
      <c r="EA71" s="489"/>
      <c r="EB71" s="489"/>
      <c r="EC71" s="489"/>
      <c r="ED71" s="489"/>
      <c r="EE71" s="489"/>
      <c r="EF71" s="489"/>
      <c r="EG71" s="489"/>
      <c r="EH71" s="489"/>
      <c r="EI71" s="489"/>
      <c r="EJ71" s="489"/>
      <c r="EK71" s="489"/>
      <c r="EL71" s="489"/>
      <c r="EM71" s="489"/>
      <c r="EN71" s="489"/>
      <c r="EO71" s="489"/>
      <c r="EP71" s="489"/>
      <c r="EQ71" s="489"/>
      <c r="ER71" s="489"/>
      <c r="ES71" s="489"/>
      <c r="ET71" s="489"/>
      <c r="EU71" s="489"/>
      <c r="EV71" s="489"/>
      <c r="EW71" s="489"/>
      <c r="EX71" s="489"/>
      <c r="EY71" s="489"/>
      <c r="EZ71" s="489"/>
      <c r="FA71" s="489"/>
      <c r="FB71" s="559"/>
      <c r="FC71" s="489"/>
      <c r="FD71" s="489"/>
      <c r="FE71" s="489"/>
      <c r="FF71" s="489"/>
      <c r="FG71" s="489"/>
      <c r="FH71" s="489"/>
      <c r="FI71" s="489"/>
      <c r="FJ71" s="489"/>
      <c r="FK71" s="489"/>
      <c r="FL71" s="489"/>
      <c r="FM71" s="489"/>
      <c r="FN71" s="489"/>
      <c r="FO71" s="489"/>
      <c r="FP71" s="560"/>
      <c r="FQ71" s="489"/>
      <c r="FR71" s="560"/>
      <c r="FS71" s="559"/>
      <c r="FT71" s="489"/>
      <c r="FU71" s="489"/>
      <c r="FV71" s="489"/>
      <c r="FW71" s="489"/>
      <c r="FX71" s="489"/>
      <c r="FY71" s="560"/>
    </row>
    <row r="72" spans="1:181" s="494" customFormat="1" ht="36" x14ac:dyDescent="0.25">
      <c r="A72" s="506">
        <v>106</v>
      </c>
      <c r="B72" s="511" t="s">
        <v>642</v>
      </c>
      <c r="C72" s="514" t="s">
        <v>525</v>
      </c>
      <c r="D72" s="493" t="s">
        <v>39</v>
      </c>
      <c r="E72" s="559" t="str">
        <f>VLOOKUP(F72,'Revised Phasing'!$D$4:$S$98, 16, 0)</f>
        <v>Phase 2</v>
      </c>
      <c r="F72" s="559" t="s">
        <v>235</v>
      </c>
      <c r="G72" s="490" t="s">
        <v>524</v>
      </c>
      <c r="H72" s="493" t="s">
        <v>790</v>
      </c>
      <c r="I72" s="493"/>
      <c r="J72" s="492"/>
      <c r="K72" s="512" t="s">
        <v>791</v>
      </c>
      <c r="L72" s="493" t="s">
        <v>759</v>
      </c>
      <c r="M72" s="493" t="s">
        <v>581</v>
      </c>
      <c r="N72" s="512"/>
      <c r="O72" s="513"/>
      <c r="P72" s="515" t="s">
        <v>637</v>
      </c>
      <c r="Q72" s="515" t="s">
        <v>30</v>
      </c>
      <c r="R72" s="515" t="s">
        <v>792</v>
      </c>
      <c r="S72" s="493" t="s">
        <v>644</v>
      </c>
      <c r="T72" s="493" t="s">
        <v>790</v>
      </c>
      <c r="U72" s="493" t="s">
        <v>534</v>
      </c>
      <c r="V72" s="513"/>
      <c r="W72" s="514" t="s">
        <v>535</v>
      </c>
      <c r="X72" s="493"/>
      <c r="Y72" s="493"/>
      <c r="Z72" s="513"/>
      <c r="AA72" s="516" t="s">
        <v>793</v>
      </c>
      <c r="AB72" s="562" t="s">
        <v>526</v>
      </c>
      <c r="AC72" s="563" t="s">
        <v>526</v>
      </c>
      <c r="AD72" s="564" t="s">
        <v>526</v>
      </c>
      <c r="AE72" s="563"/>
      <c r="AF72" s="735"/>
      <c r="AG72" s="563"/>
      <c r="AH72" s="562" t="s">
        <v>526</v>
      </c>
      <c r="AI72" s="563" t="s">
        <v>526</v>
      </c>
      <c r="AJ72" s="564" t="s">
        <v>526</v>
      </c>
      <c r="AK72" s="497" t="s">
        <v>768</v>
      </c>
      <c r="AL72" s="497" t="s">
        <v>768</v>
      </c>
      <c r="AM72" s="497" t="s">
        <v>768</v>
      </c>
      <c r="AN72" s="489"/>
      <c r="AO72" s="490" t="s">
        <v>524</v>
      </c>
      <c r="AP72" s="493" t="s">
        <v>769</v>
      </c>
      <c r="AQ72" s="491"/>
      <c r="AR72" s="492"/>
      <c r="AS72" s="523" t="s">
        <v>652</v>
      </c>
      <c r="AT72" s="493"/>
      <c r="AU72" s="568" t="s">
        <v>712</v>
      </c>
      <c r="AV72" s="569" t="s">
        <v>770</v>
      </c>
      <c r="AW72" s="490"/>
      <c r="AX72" s="739"/>
      <c r="AY72" s="739"/>
      <c r="AZ72" s="489"/>
      <c r="BA72" s="489"/>
      <c r="BB72" s="489"/>
      <c r="BC72" s="489"/>
      <c r="BD72" s="489"/>
      <c r="BE72" s="489"/>
      <c r="BF72" s="489"/>
      <c r="BG72" s="489"/>
      <c r="BH72" s="489"/>
      <c r="BI72" s="489"/>
      <c r="BJ72" s="489"/>
      <c r="BK72" s="489"/>
      <c r="BL72" s="560"/>
      <c r="BM72" s="559"/>
      <c r="BN72" s="489"/>
      <c r="BO72" s="489"/>
      <c r="BP72" s="489"/>
      <c r="BQ72" s="489"/>
      <c r="BR72" s="489"/>
      <c r="BS72" s="489"/>
      <c r="BT72" s="489"/>
      <c r="BU72" s="489"/>
      <c r="BV72" s="489"/>
      <c r="BW72" s="489"/>
      <c r="BX72" s="489"/>
      <c r="BY72" s="489"/>
      <c r="BZ72" s="489"/>
      <c r="CA72" s="489"/>
      <c r="CB72" s="489"/>
      <c r="CC72" s="489"/>
      <c r="CD72" s="489"/>
      <c r="CE72" s="489"/>
      <c r="CF72" s="489"/>
      <c r="CG72" s="489"/>
      <c r="CH72" s="489"/>
      <c r="CI72" s="489"/>
      <c r="CJ72" s="489"/>
      <c r="CK72" s="489"/>
      <c r="CL72" s="489"/>
      <c r="CM72" s="489"/>
      <c r="CN72" s="489"/>
      <c r="CO72" s="489"/>
      <c r="CP72" s="489"/>
      <c r="CQ72" s="489"/>
      <c r="CR72" s="489"/>
      <c r="CS72" s="489"/>
      <c r="CT72" s="489"/>
      <c r="CU72" s="489"/>
      <c r="CV72" s="489"/>
      <c r="CW72" s="489"/>
      <c r="CX72" s="489"/>
      <c r="CY72" s="489"/>
      <c r="CZ72" s="489"/>
      <c r="DA72" s="489"/>
      <c r="DB72" s="489"/>
      <c r="DC72" s="489"/>
      <c r="DD72" s="489"/>
      <c r="DE72" s="489"/>
      <c r="DF72" s="489"/>
      <c r="DG72" s="489"/>
      <c r="DH72" s="489"/>
      <c r="DI72" s="489"/>
      <c r="DJ72" s="489"/>
      <c r="DK72" s="489"/>
      <c r="DL72" s="489"/>
      <c r="DM72" s="489"/>
      <c r="DN72" s="489"/>
      <c r="DO72" s="489"/>
      <c r="DP72" s="489"/>
      <c r="DQ72" s="489"/>
      <c r="DR72" s="489"/>
      <c r="DS72" s="489"/>
      <c r="DT72" s="489"/>
      <c r="DU72" s="489"/>
      <c r="DV72" s="489"/>
      <c r="DW72" s="489"/>
      <c r="DX72" s="489"/>
      <c r="DY72" s="489"/>
      <c r="DZ72" s="489"/>
      <c r="EA72" s="489"/>
      <c r="EB72" s="489"/>
      <c r="EC72" s="489"/>
      <c r="ED72" s="489"/>
      <c r="EE72" s="489"/>
      <c r="EF72" s="489"/>
      <c r="EG72" s="489"/>
      <c r="EH72" s="489"/>
      <c r="EI72" s="489"/>
      <c r="EJ72" s="489"/>
      <c r="EK72" s="489"/>
      <c r="EL72" s="489"/>
      <c r="EM72" s="489"/>
      <c r="EN72" s="489"/>
      <c r="EO72" s="489"/>
      <c r="EP72" s="489"/>
      <c r="EQ72" s="489"/>
      <c r="ER72" s="489"/>
      <c r="ES72" s="489"/>
      <c r="ET72" s="489"/>
      <c r="EU72" s="489"/>
      <c r="EV72" s="489"/>
      <c r="EW72" s="489"/>
      <c r="EX72" s="489"/>
      <c r="EY72" s="489"/>
      <c r="EZ72" s="489"/>
      <c r="FA72" s="489"/>
      <c r="FB72" s="559"/>
      <c r="FC72" s="489"/>
      <c r="FD72" s="489"/>
      <c r="FE72" s="489"/>
      <c r="FF72" s="489"/>
      <c r="FG72" s="489"/>
      <c r="FH72" s="489"/>
      <c r="FI72" s="489"/>
      <c r="FJ72" s="489"/>
      <c r="FK72" s="489"/>
      <c r="FL72" s="489"/>
      <c r="FM72" s="489"/>
      <c r="FN72" s="489"/>
      <c r="FO72" s="489"/>
      <c r="FP72" s="560"/>
      <c r="FQ72" s="489"/>
      <c r="FR72" s="560"/>
      <c r="FS72" s="559"/>
      <c r="FT72" s="489"/>
      <c r="FU72" s="489"/>
      <c r="FV72" s="489"/>
      <c r="FW72" s="489"/>
      <c r="FX72" s="489"/>
      <c r="FY72" s="560"/>
    </row>
    <row r="73" spans="1:181" s="494" customFormat="1" ht="24" x14ac:dyDescent="0.25">
      <c r="A73" s="506">
        <v>107</v>
      </c>
      <c r="B73" s="511" t="s">
        <v>642</v>
      </c>
      <c r="C73" s="514" t="s">
        <v>525</v>
      </c>
      <c r="D73" s="493" t="s">
        <v>39</v>
      </c>
      <c r="E73" s="559" t="str">
        <f>VLOOKUP(F73,'Revised Phasing'!$D$4:$S$98, 16, 0)</f>
        <v>Phase 2</v>
      </c>
      <c r="F73" s="559" t="s">
        <v>235</v>
      </c>
      <c r="G73" s="490" t="s">
        <v>524</v>
      </c>
      <c r="H73" s="493" t="s">
        <v>794</v>
      </c>
      <c r="I73" s="493"/>
      <c r="J73" s="492"/>
      <c r="K73" s="512" t="s">
        <v>795</v>
      </c>
      <c r="L73" s="493" t="s">
        <v>759</v>
      </c>
      <c r="M73" s="493" t="s">
        <v>584</v>
      </c>
      <c r="N73" s="512"/>
      <c r="O73" s="513"/>
      <c r="P73" s="515" t="s">
        <v>637</v>
      </c>
      <c r="Q73" s="515" t="s">
        <v>30</v>
      </c>
      <c r="R73" s="515" t="s">
        <v>796</v>
      </c>
      <c r="S73" s="493" t="s">
        <v>644</v>
      </c>
      <c r="T73" s="493" t="s">
        <v>794</v>
      </c>
      <c r="U73" s="493" t="s">
        <v>534</v>
      </c>
      <c r="V73" s="513"/>
      <c r="W73" s="514" t="s">
        <v>535</v>
      </c>
      <c r="X73" s="493"/>
      <c r="Y73" s="493"/>
      <c r="Z73" s="513"/>
      <c r="AA73" s="516"/>
      <c r="AB73" s="562" t="s">
        <v>797</v>
      </c>
      <c r="AC73" s="563" t="s">
        <v>540</v>
      </c>
      <c r="AD73" s="564" t="s">
        <v>526</v>
      </c>
      <c r="AE73" s="733" t="s">
        <v>796</v>
      </c>
      <c r="AF73" s="735"/>
      <c r="AG73" s="733" t="s">
        <v>767</v>
      </c>
      <c r="AH73" s="562" t="s">
        <v>540</v>
      </c>
      <c r="AI73" s="563" t="s">
        <v>526</v>
      </c>
      <c r="AJ73" s="564" t="s">
        <v>526</v>
      </c>
      <c r="AK73" s="497" t="s">
        <v>797</v>
      </c>
      <c r="AL73" s="497" t="s">
        <v>783</v>
      </c>
      <c r="AM73" s="497" t="s">
        <v>784</v>
      </c>
      <c r="AN73" s="489"/>
      <c r="AO73" s="490" t="s">
        <v>524</v>
      </c>
      <c r="AP73" s="493" t="s">
        <v>769</v>
      </c>
      <c r="AQ73" s="491"/>
      <c r="AR73" s="492"/>
      <c r="AS73" s="523" t="s">
        <v>652</v>
      </c>
      <c r="AT73" s="493"/>
      <c r="AU73" s="568" t="s">
        <v>785</v>
      </c>
      <c r="AV73" s="569" t="s">
        <v>770</v>
      </c>
      <c r="AW73" s="490"/>
      <c r="AX73" s="739"/>
      <c r="AY73" s="739"/>
      <c r="AZ73" s="489"/>
      <c r="BA73" s="489"/>
      <c r="BB73" s="489"/>
      <c r="BC73" s="489"/>
      <c r="BD73" s="489"/>
      <c r="BE73" s="489"/>
      <c r="BF73" s="489"/>
      <c r="BG73" s="489"/>
      <c r="BH73" s="489"/>
      <c r="BI73" s="489"/>
      <c r="BJ73" s="489"/>
      <c r="BK73" s="489"/>
      <c r="BL73" s="560"/>
      <c r="BM73" s="559"/>
      <c r="BN73" s="489"/>
      <c r="BO73" s="489"/>
      <c r="BP73" s="489"/>
      <c r="BQ73" s="489"/>
      <c r="BR73" s="489"/>
      <c r="BS73" s="489"/>
      <c r="BT73" s="489"/>
      <c r="BU73" s="489"/>
      <c r="BV73" s="489"/>
      <c r="BW73" s="489"/>
      <c r="BX73" s="489"/>
      <c r="BY73" s="489"/>
      <c r="BZ73" s="489"/>
      <c r="CA73" s="489"/>
      <c r="CB73" s="489"/>
      <c r="CC73" s="489"/>
      <c r="CD73" s="489"/>
      <c r="CE73" s="489"/>
      <c r="CF73" s="489"/>
      <c r="CG73" s="489"/>
      <c r="CH73" s="489"/>
      <c r="CI73" s="489"/>
      <c r="CJ73" s="489"/>
      <c r="CK73" s="489"/>
      <c r="CL73" s="489"/>
      <c r="CM73" s="489"/>
      <c r="CN73" s="489"/>
      <c r="CO73" s="489"/>
      <c r="CP73" s="489"/>
      <c r="CQ73" s="489"/>
      <c r="CR73" s="489"/>
      <c r="CS73" s="489"/>
      <c r="CT73" s="489"/>
      <c r="CU73" s="489"/>
      <c r="CV73" s="489"/>
      <c r="CW73" s="489"/>
      <c r="CX73" s="489"/>
      <c r="CY73" s="489"/>
      <c r="CZ73" s="489"/>
      <c r="DA73" s="489"/>
      <c r="DB73" s="489"/>
      <c r="DC73" s="489"/>
      <c r="DD73" s="489"/>
      <c r="DE73" s="489"/>
      <c r="DF73" s="489"/>
      <c r="DG73" s="489"/>
      <c r="DH73" s="489"/>
      <c r="DI73" s="489"/>
      <c r="DJ73" s="489"/>
      <c r="DK73" s="489"/>
      <c r="DL73" s="489"/>
      <c r="DM73" s="489"/>
      <c r="DN73" s="489"/>
      <c r="DO73" s="489"/>
      <c r="DP73" s="489"/>
      <c r="DQ73" s="489"/>
      <c r="DR73" s="489"/>
      <c r="DS73" s="489"/>
      <c r="DT73" s="489"/>
      <c r="DU73" s="489"/>
      <c r="DV73" s="489"/>
      <c r="DW73" s="489"/>
      <c r="DX73" s="489"/>
      <c r="DY73" s="489"/>
      <c r="DZ73" s="489"/>
      <c r="EA73" s="489"/>
      <c r="EB73" s="489"/>
      <c r="EC73" s="489"/>
      <c r="ED73" s="489"/>
      <c r="EE73" s="489"/>
      <c r="EF73" s="489"/>
      <c r="EG73" s="489"/>
      <c r="EH73" s="489"/>
      <c r="EI73" s="489"/>
      <c r="EJ73" s="489"/>
      <c r="EK73" s="489"/>
      <c r="EL73" s="489"/>
      <c r="EM73" s="489"/>
      <c r="EN73" s="489"/>
      <c r="EO73" s="489"/>
      <c r="EP73" s="489"/>
      <c r="EQ73" s="489"/>
      <c r="ER73" s="489"/>
      <c r="ES73" s="489"/>
      <c r="ET73" s="489"/>
      <c r="EU73" s="489"/>
      <c r="EV73" s="489"/>
      <c r="EW73" s="489"/>
      <c r="EX73" s="489"/>
      <c r="EY73" s="489"/>
      <c r="EZ73" s="489"/>
      <c r="FA73" s="489"/>
      <c r="FB73" s="559"/>
      <c r="FC73" s="489"/>
      <c r="FD73" s="489"/>
      <c r="FE73" s="489"/>
      <c r="FF73" s="489"/>
      <c r="FG73" s="489"/>
      <c r="FH73" s="489"/>
      <c r="FI73" s="489"/>
      <c r="FJ73" s="489"/>
      <c r="FK73" s="489"/>
      <c r="FL73" s="489"/>
      <c r="FM73" s="489"/>
      <c r="FN73" s="489"/>
      <c r="FO73" s="489"/>
      <c r="FP73" s="560"/>
      <c r="FQ73" s="489"/>
      <c r="FR73" s="560"/>
      <c r="FS73" s="559"/>
      <c r="FT73" s="489"/>
      <c r="FU73" s="489"/>
      <c r="FV73" s="489"/>
      <c r="FW73" s="489"/>
      <c r="FX73" s="489"/>
      <c r="FY73" s="560"/>
    </row>
    <row r="74" spans="1:181" s="494" customFormat="1" ht="24" x14ac:dyDescent="0.25">
      <c r="A74" s="506">
        <v>108</v>
      </c>
      <c r="B74" s="511" t="s">
        <v>642</v>
      </c>
      <c r="C74" s="514" t="s">
        <v>525</v>
      </c>
      <c r="D74" s="493" t="s">
        <v>39</v>
      </c>
      <c r="E74" s="559" t="str">
        <f>VLOOKUP(F74,'Revised Phasing'!$D$4:$S$98, 16, 0)</f>
        <v>Phase 2</v>
      </c>
      <c r="F74" s="559" t="s">
        <v>235</v>
      </c>
      <c r="G74" s="490" t="s">
        <v>524</v>
      </c>
      <c r="H74" s="493" t="s">
        <v>798</v>
      </c>
      <c r="I74" s="493"/>
      <c r="J74" s="492"/>
      <c r="K74" s="512" t="s">
        <v>799</v>
      </c>
      <c r="L74" s="493" t="s">
        <v>759</v>
      </c>
      <c r="M74" s="493" t="s">
        <v>590</v>
      </c>
      <c r="N74" s="512"/>
      <c r="O74" s="513"/>
      <c r="P74" s="515" t="s">
        <v>637</v>
      </c>
      <c r="Q74" s="515" t="s">
        <v>30</v>
      </c>
      <c r="R74" s="515" t="s">
        <v>800</v>
      </c>
      <c r="S74" s="493" t="s">
        <v>644</v>
      </c>
      <c r="T74" s="493" t="s">
        <v>798</v>
      </c>
      <c r="U74" s="493" t="s">
        <v>534</v>
      </c>
      <c r="V74" s="513"/>
      <c r="W74" s="514" t="s">
        <v>535</v>
      </c>
      <c r="X74" s="493"/>
      <c r="Y74" s="493"/>
      <c r="Z74" s="513"/>
      <c r="AA74" s="516"/>
      <c r="AB74" s="562" t="s">
        <v>526</v>
      </c>
      <c r="AC74" s="563" t="s">
        <v>540</v>
      </c>
      <c r="AD74" s="564" t="s">
        <v>526</v>
      </c>
      <c r="AE74" s="733" t="s">
        <v>800</v>
      </c>
      <c r="AF74" s="735"/>
      <c r="AG74" s="733" t="s">
        <v>767</v>
      </c>
      <c r="AH74" s="562" t="s">
        <v>540</v>
      </c>
      <c r="AI74" s="563" t="s">
        <v>526</v>
      </c>
      <c r="AJ74" s="564" t="s">
        <v>526</v>
      </c>
      <c r="AK74" s="497" t="s">
        <v>768</v>
      </c>
      <c r="AL74" s="497" t="s">
        <v>768</v>
      </c>
      <c r="AM74" s="497" t="s">
        <v>768</v>
      </c>
      <c r="AN74" s="489"/>
      <c r="AO74" s="490" t="s">
        <v>524</v>
      </c>
      <c r="AP74" s="493" t="s">
        <v>769</v>
      </c>
      <c r="AQ74" s="491"/>
      <c r="AR74" s="492"/>
      <c r="AS74" s="523" t="s">
        <v>652</v>
      </c>
      <c r="AT74" s="493"/>
      <c r="AU74" s="568" t="s">
        <v>712</v>
      </c>
      <c r="AV74" s="569" t="s">
        <v>770</v>
      </c>
      <c r="AW74" s="490"/>
      <c r="AX74" s="739"/>
      <c r="AY74" s="739"/>
      <c r="AZ74" s="489"/>
      <c r="BA74" s="489"/>
      <c r="BB74" s="489"/>
      <c r="BC74" s="489"/>
      <c r="BD74" s="489"/>
      <c r="BE74" s="489"/>
      <c r="BF74" s="489"/>
      <c r="BG74" s="489"/>
      <c r="BH74" s="489"/>
      <c r="BI74" s="489"/>
      <c r="BJ74" s="489"/>
      <c r="BK74" s="489"/>
      <c r="BL74" s="560"/>
      <c r="BM74" s="559"/>
      <c r="BN74" s="489"/>
      <c r="BO74" s="489"/>
      <c r="BP74" s="489"/>
      <c r="BQ74" s="489"/>
      <c r="BR74" s="489"/>
      <c r="BS74" s="489"/>
      <c r="BT74" s="489"/>
      <c r="BU74" s="489"/>
      <c r="BV74" s="489"/>
      <c r="BW74" s="489"/>
      <c r="BX74" s="489"/>
      <c r="BY74" s="489"/>
      <c r="BZ74" s="489"/>
      <c r="CA74" s="489"/>
      <c r="CB74" s="489"/>
      <c r="CC74" s="489"/>
      <c r="CD74" s="489"/>
      <c r="CE74" s="489"/>
      <c r="CF74" s="489"/>
      <c r="CG74" s="489"/>
      <c r="CH74" s="489"/>
      <c r="CI74" s="489"/>
      <c r="CJ74" s="489"/>
      <c r="CK74" s="489"/>
      <c r="CL74" s="489"/>
      <c r="CM74" s="489"/>
      <c r="CN74" s="489"/>
      <c r="CO74" s="489"/>
      <c r="CP74" s="489"/>
      <c r="CQ74" s="489"/>
      <c r="CR74" s="489"/>
      <c r="CS74" s="489"/>
      <c r="CT74" s="489"/>
      <c r="CU74" s="489"/>
      <c r="CV74" s="489"/>
      <c r="CW74" s="489"/>
      <c r="CX74" s="489"/>
      <c r="CY74" s="489"/>
      <c r="CZ74" s="489"/>
      <c r="DA74" s="489"/>
      <c r="DB74" s="489"/>
      <c r="DC74" s="489"/>
      <c r="DD74" s="489"/>
      <c r="DE74" s="489"/>
      <c r="DF74" s="489"/>
      <c r="DG74" s="489"/>
      <c r="DH74" s="489"/>
      <c r="DI74" s="489"/>
      <c r="DJ74" s="489"/>
      <c r="DK74" s="489"/>
      <c r="DL74" s="489"/>
      <c r="DM74" s="489"/>
      <c r="DN74" s="489"/>
      <c r="DO74" s="489"/>
      <c r="DP74" s="489"/>
      <c r="DQ74" s="489"/>
      <c r="DR74" s="489"/>
      <c r="DS74" s="489"/>
      <c r="DT74" s="489"/>
      <c r="DU74" s="489"/>
      <c r="DV74" s="489"/>
      <c r="DW74" s="489"/>
      <c r="DX74" s="489"/>
      <c r="DY74" s="489"/>
      <c r="DZ74" s="489"/>
      <c r="EA74" s="489"/>
      <c r="EB74" s="489"/>
      <c r="EC74" s="489"/>
      <c r="ED74" s="489"/>
      <c r="EE74" s="489"/>
      <c r="EF74" s="489"/>
      <c r="EG74" s="489"/>
      <c r="EH74" s="489"/>
      <c r="EI74" s="489"/>
      <c r="EJ74" s="489"/>
      <c r="EK74" s="489"/>
      <c r="EL74" s="489"/>
      <c r="EM74" s="489"/>
      <c r="EN74" s="489"/>
      <c r="EO74" s="489"/>
      <c r="EP74" s="489"/>
      <c r="EQ74" s="489"/>
      <c r="ER74" s="489"/>
      <c r="ES74" s="489"/>
      <c r="ET74" s="489"/>
      <c r="EU74" s="489"/>
      <c r="EV74" s="489"/>
      <c r="EW74" s="489"/>
      <c r="EX74" s="489"/>
      <c r="EY74" s="489"/>
      <c r="EZ74" s="489"/>
      <c r="FA74" s="489"/>
      <c r="FB74" s="559"/>
      <c r="FC74" s="489"/>
      <c r="FD74" s="489"/>
      <c r="FE74" s="489"/>
      <c r="FF74" s="489"/>
      <c r="FG74" s="489"/>
      <c r="FH74" s="489"/>
      <c r="FI74" s="489"/>
      <c r="FJ74" s="489"/>
      <c r="FK74" s="489"/>
      <c r="FL74" s="489"/>
      <c r="FM74" s="489"/>
      <c r="FN74" s="489"/>
      <c r="FO74" s="489"/>
      <c r="FP74" s="560"/>
      <c r="FQ74" s="489"/>
      <c r="FR74" s="560"/>
      <c r="FS74" s="559"/>
      <c r="FT74" s="489"/>
      <c r="FU74" s="489"/>
      <c r="FV74" s="489"/>
      <c r="FW74" s="489"/>
      <c r="FX74" s="489"/>
      <c r="FY74" s="560"/>
    </row>
    <row r="75" spans="1:181" s="494" customFormat="1" ht="24" x14ac:dyDescent="0.25">
      <c r="A75" s="506">
        <v>109</v>
      </c>
      <c r="B75" s="511" t="s">
        <v>642</v>
      </c>
      <c r="C75" s="514" t="s">
        <v>525</v>
      </c>
      <c r="D75" s="493" t="s">
        <v>39</v>
      </c>
      <c r="E75" s="559" t="str">
        <f>VLOOKUP(F75,'Revised Phasing'!$D$4:$S$98, 16, 0)</f>
        <v>Phase 2</v>
      </c>
      <c r="F75" s="559" t="s">
        <v>235</v>
      </c>
      <c r="G75" s="490" t="s">
        <v>524</v>
      </c>
      <c r="H75" s="493" t="s">
        <v>801</v>
      </c>
      <c r="I75" s="493"/>
      <c r="J75" s="492"/>
      <c r="K75" s="512" t="s">
        <v>802</v>
      </c>
      <c r="L75" s="493" t="s">
        <v>759</v>
      </c>
      <c r="M75" s="493" t="s">
        <v>599</v>
      </c>
      <c r="N75" s="512"/>
      <c r="O75" s="513"/>
      <c r="P75" s="515" t="s">
        <v>637</v>
      </c>
      <c r="Q75" s="515" t="s">
        <v>30</v>
      </c>
      <c r="R75" s="515" t="s">
        <v>803</v>
      </c>
      <c r="S75" s="493" t="s">
        <v>644</v>
      </c>
      <c r="T75" s="493" t="s">
        <v>801</v>
      </c>
      <c r="U75" s="493" t="s">
        <v>534</v>
      </c>
      <c r="V75" s="513"/>
      <c r="W75" s="514" t="s">
        <v>535</v>
      </c>
      <c r="X75" s="493"/>
      <c r="Y75" s="493"/>
      <c r="Z75" s="513"/>
      <c r="AA75" s="516"/>
      <c r="AB75" s="562" t="s">
        <v>526</v>
      </c>
      <c r="AC75" s="563" t="s">
        <v>540</v>
      </c>
      <c r="AD75" s="564" t="s">
        <v>526</v>
      </c>
      <c r="AE75" s="733" t="s">
        <v>803</v>
      </c>
      <c r="AF75" s="735"/>
      <c r="AG75" s="733" t="s">
        <v>804</v>
      </c>
      <c r="AH75" s="562" t="s">
        <v>540</v>
      </c>
      <c r="AI75" s="563" t="s">
        <v>526</v>
      </c>
      <c r="AJ75" s="564" t="s">
        <v>526</v>
      </c>
      <c r="AK75" s="497" t="s">
        <v>768</v>
      </c>
      <c r="AL75" s="497" t="s">
        <v>768</v>
      </c>
      <c r="AM75" s="497" t="s">
        <v>768</v>
      </c>
      <c r="AN75" s="489"/>
      <c r="AO75" s="490" t="s">
        <v>524</v>
      </c>
      <c r="AP75" s="493" t="s">
        <v>769</v>
      </c>
      <c r="AQ75" s="491"/>
      <c r="AR75" s="492"/>
      <c r="AS75" s="523" t="s">
        <v>652</v>
      </c>
      <c r="AT75" s="493"/>
      <c r="AU75" s="552" t="s">
        <v>654</v>
      </c>
      <c r="AV75" s="569" t="s">
        <v>770</v>
      </c>
      <c r="AW75" s="490"/>
      <c r="AX75" s="739"/>
      <c r="AY75" s="739"/>
      <c r="AZ75" s="489"/>
      <c r="BA75" s="489"/>
      <c r="BB75" s="489"/>
      <c r="BC75" s="489"/>
      <c r="BD75" s="489"/>
      <c r="BE75" s="489"/>
      <c r="BF75" s="489"/>
      <c r="BG75" s="489"/>
      <c r="BH75" s="489"/>
      <c r="BI75" s="489"/>
      <c r="BJ75" s="489"/>
      <c r="BK75" s="489"/>
      <c r="BL75" s="560"/>
      <c r="BM75" s="559"/>
      <c r="BN75" s="489"/>
      <c r="BO75" s="489"/>
      <c r="BP75" s="489"/>
      <c r="BQ75" s="489"/>
      <c r="BR75" s="489"/>
      <c r="BS75" s="489"/>
      <c r="BT75" s="489"/>
      <c r="BU75" s="489"/>
      <c r="BV75" s="489"/>
      <c r="BW75" s="489"/>
      <c r="BX75" s="489"/>
      <c r="BY75" s="489"/>
      <c r="BZ75" s="489"/>
      <c r="CA75" s="489"/>
      <c r="CB75" s="489"/>
      <c r="CC75" s="489"/>
      <c r="CD75" s="489"/>
      <c r="CE75" s="489"/>
      <c r="CF75" s="489"/>
      <c r="CG75" s="489"/>
      <c r="CH75" s="489"/>
      <c r="CI75" s="489"/>
      <c r="CJ75" s="489"/>
      <c r="CK75" s="489"/>
      <c r="CL75" s="489"/>
      <c r="CM75" s="489"/>
      <c r="CN75" s="489"/>
      <c r="CO75" s="489"/>
      <c r="CP75" s="489"/>
      <c r="CQ75" s="489"/>
      <c r="CR75" s="489"/>
      <c r="CS75" s="489"/>
      <c r="CT75" s="489"/>
      <c r="CU75" s="489"/>
      <c r="CV75" s="489"/>
      <c r="CW75" s="489"/>
      <c r="CX75" s="489"/>
      <c r="CY75" s="489"/>
      <c r="CZ75" s="489"/>
      <c r="DA75" s="489"/>
      <c r="DB75" s="489"/>
      <c r="DC75" s="489"/>
      <c r="DD75" s="489"/>
      <c r="DE75" s="489"/>
      <c r="DF75" s="489"/>
      <c r="DG75" s="489"/>
      <c r="DH75" s="489"/>
      <c r="DI75" s="489"/>
      <c r="DJ75" s="489"/>
      <c r="DK75" s="489"/>
      <c r="DL75" s="489"/>
      <c r="DM75" s="489"/>
      <c r="DN75" s="489"/>
      <c r="DO75" s="489"/>
      <c r="DP75" s="489"/>
      <c r="DQ75" s="489"/>
      <c r="DR75" s="489"/>
      <c r="DS75" s="489"/>
      <c r="DT75" s="489"/>
      <c r="DU75" s="489"/>
      <c r="DV75" s="489"/>
      <c r="DW75" s="489"/>
      <c r="DX75" s="489"/>
      <c r="DY75" s="489"/>
      <c r="DZ75" s="489"/>
      <c r="EA75" s="489"/>
      <c r="EB75" s="489"/>
      <c r="EC75" s="489"/>
      <c r="ED75" s="489"/>
      <c r="EE75" s="489"/>
      <c r="EF75" s="489"/>
      <c r="EG75" s="489"/>
      <c r="EH75" s="489"/>
      <c r="EI75" s="489"/>
      <c r="EJ75" s="489"/>
      <c r="EK75" s="489"/>
      <c r="EL75" s="489"/>
      <c r="EM75" s="489"/>
      <c r="EN75" s="489"/>
      <c r="EO75" s="489"/>
      <c r="EP75" s="489"/>
      <c r="EQ75" s="489"/>
      <c r="ER75" s="489"/>
      <c r="ES75" s="489"/>
      <c r="ET75" s="489"/>
      <c r="EU75" s="489"/>
      <c r="EV75" s="489"/>
      <c r="EW75" s="489"/>
      <c r="EX75" s="489"/>
      <c r="EY75" s="489"/>
      <c r="EZ75" s="489"/>
      <c r="FA75" s="489"/>
      <c r="FB75" s="559"/>
      <c r="FC75" s="489"/>
      <c r="FD75" s="489"/>
      <c r="FE75" s="489"/>
      <c r="FF75" s="489"/>
      <c r="FG75" s="489"/>
      <c r="FH75" s="489"/>
      <c r="FI75" s="489"/>
      <c r="FJ75" s="489"/>
      <c r="FK75" s="489"/>
      <c r="FL75" s="489"/>
      <c r="FM75" s="489"/>
      <c r="FN75" s="489"/>
      <c r="FO75" s="489"/>
      <c r="FP75" s="560"/>
      <c r="FQ75" s="489"/>
      <c r="FR75" s="560"/>
      <c r="FS75" s="559"/>
      <c r="FT75" s="489"/>
      <c r="FU75" s="489"/>
      <c r="FV75" s="489"/>
      <c r="FW75" s="489"/>
      <c r="FX75" s="489"/>
      <c r="FY75" s="560"/>
    </row>
    <row r="76" spans="1:181" s="494" customFormat="1" ht="36" x14ac:dyDescent="0.25">
      <c r="A76" s="506">
        <v>110</v>
      </c>
      <c r="B76" s="511" t="s">
        <v>642</v>
      </c>
      <c r="C76" s="514" t="s">
        <v>525</v>
      </c>
      <c r="D76" s="493" t="s">
        <v>39</v>
      </c>
      <c r="E76" s="559" t="str">
        <f>VLOOKUP(F76,'Revised Phasing'!$D$4:$S$98, 16, 0)</f>
        <v>Phase 2</v>
      </c>
      <c r="F76" s="559" t="s">
        <v>235</v>
      </c>
      <c r="G76" s="490" t="s">
        <v>524</v>
      </c>
      <c r="H76" s="493" t="s">
        <v>805</v>
      </c>
      <c r="I76" s="493"/>
      <c r="J76" s="492"/>
      <c r="K76" s="512" t="s">
        <v>806</v>
      </c>
      <c r="L76" s="493" t="s">
        <v>759</v>
      </c>
      <c r="M76" s="493" t="s">
        <v>602</v>
      </c>
      <c r="N76" s="512"/>
      <c r="O76" s="513"/>
      <c r="P76" s="515" t="s">
        <v>637</v>
      </c>
      <c r="Q76" s="515" t="s">
        <v>30</v>
      </c>
      <c r="R76" s="515" t="s">
        <v>807</v>
      </c>
      <c r="S76" s="493" t="s">
        <v>644</v>
      </c>
      <c r="T76" s="493" t="s">
        <v>805</v>
      </c>
      <c r="U76" s="493" t="s">
        <v>534</v>
      </c>
      <c r="V76" s="513"/>
      <c r="W76" s="514" t="s">
        <v>535</v>
      </c>
      <c r="X76" s="493"/>
      <c r="Y76" s="493"/>
      <c r="Z76" s="513"/>
      <c r="AA76" s="516" t="s">
        <v>808</v>
      </c>
      <c r="AB76" s="562" t="s">
        <v>526</v>
      </c>
      <c r="AC76" s="563" t="s">
        <v>526</v>
      </c>
      <c r="AD76" s="564" t="s">
        <v>526</v>
      </c>
      <c r="AE76" s="563"/>
      <c r="AF76" s="735"/>
      <c r="AG76" s="563"/>
      <c r="AH76" s="562" t="s">
        <v>526</v>
      </c>
      <c r="AI76" s="563" t="s">
        <v>526</v>
      </c>
      <c r="AJ76" s="564" t="s">
        <v>526</v>
      </c>
      <c r="AK76" s="497" t="s">
        <v>768</v>
      </c>
      <c r="AL76" s="497" t="s">
        <v>768</v>
      </c>
      <c r="AM76" s="497" t="s">
        <v>768</v>
      </c>
      <c r="AN76" s="489"/>
      <c r="AO76" s="490" t="s">
        <v>524</v>
      </c>
      <c r="AP76" s="493" t="s">
        <v>769</v>
      </c>
      <c r="AQ76" s="491"/>
      <c r="AR76" s="492"/>
      <c r="AS76" s="523" t="s">
        <v>652</v>
      </c>
      <c r="AT76" s="493"/>
      <c r="AU76" s="552" t="s">
        <v>654</v>
      </c>
      <c r="AV76" s="569" t="s">
        <v>770</v>
      </c>
      <c r="AW76" s="490"/>
      <c r="AX76" s="739"/>
      <c r="AY76" s="739"/>
      <c r="AZ76" s="489"/>
      <c r="BA76" s="489"/>
      <c r="BB76" s="489"/>
      <c r="BC76" s="489"/>
      <c r="BD76" s="489"/>
      <c r="BE76" s="489"/>
      <c r="BF76" s="489"/>
      <c r="BG76" s="489"/>
      <c r="BH76" s="489"/>
      <c r="BI76" s="489"/>
      <c r="BJ76" s="489"/>
      <c r="BK76" s="489"/>
      <c r="BL76" s="560"/>
      <c r="BM76" s="559"/>
      <c r="BN76" s="489"/>
      <c r="BO76" s="489"/>
      <c r="BP76" s="489"/>
      <c r="BQ76" s="489"/>
      <c r="BR76" s="489"/>
      <c r="BS76" s="489"/>
      <c r="BT76" s="489"/>
      <c r="BU76" s="489"/>
      <c r="BV76" s="489"/>
      <c r="BW76" s="489"/>
      <c r="BX76" s="489"/>
      <c r="BY76" s="489"/>
      <c r="BZ76" s="489"/>
      <c r="CA76" s="489"/>
      <c r="CB76" s="489"/>
      <c r="CC76" s="489"/>
      <c r="CD76" s="489"/>
      <c r="CE76" s="489"/>
      <c r="CF76" s="489"/>
      <c r="CG76" s="489"/>
      <c r="CH76" s="489"/>
      <c r="CI76" s="489"/>
      <c r="CJ76" s="489"/>
      <c r="CK76" s="489"/>
      <c r="CL76" s="489"/>
      <c r="CM76" s="489"/>
      <c r="CN76" s="489"/>
      <c r="CO76" s="489"/>
      <c r="CP76" s="489"/>
      <c r="CQ76" s="489"/>
      <c r="CR76" s="489"/>
      <c r="CS76" s="489"/>
      <c r="CT76" s="489"/>
      <c r="CU76" s="489"/>
      <c r="CV76" s="489"/>
      <c r="CW76" s="489"/>
      <c r="CX76" s="489"/>
      <c r="CY76" s="489"/>
      <c r="CZ76" s="489"/>
      <c r="DA76" s="489"/>
      <c r="DB76" s="489"/>
      <c r="DC76" s="489"/>
      <c r="DD76" s="489"/>
      <c r="DE76" s="489"/>
      <c r="DF76" s="489"/>
      <c r="DG76" s="489"/>
      <c r="DH76" s="489"/>
      <c r="DI76" s="489"/>
      <c r="DJ76" s="489"/>
      <c r="DK76" s="489"/>
      <c r="DL76" s="489"/>
      <c r="DM76" s="489"/>
      <c r="DN76" s="489"/>
      <c r="DO76" s="489"/>
      <c r="DP76" s="489"/>
      <c r="DQ76" s="489"/>
      <c r="DR76" s="489"/>
      <c r="DS76" s="489"/>
      <c r="DT76" s="489"/>
      <c r="DU76" s="489"/>
      <c r="DV76" s="489"/>
      <c r="DW76" s="489"/>
      <c r="DX76" s="489"/>
      <c r="DY76" s="489"/>
      <c r="DZ76" s="489"/>
      <c r="EA76" s="489"/>
      <c r="EB76" s="489"/>
      <c r="EC76" s="489"/>
      <c r="ED76" s="489"/>
      <c r="EE76" s="489"/>
      <c r="EF76" s="489"/>
      <c r="EG76" s="489"/>
      <c r="EH76" s="489"/>
      <c r="EI76" s="489"/>
      <c r="EJ76" s="489"/>
      <c r="EK76" s="489"/>
      <c r="EL76" s="489"/>
      <c r="EM76" s="489"/>
      <c r="EN76" s="489"/>
      <c r="EO76" s="489"/>
      <c r="EP76" s="489"/>
      <c r="EQ76" s="489"/>
      <c r="ER76" s="489"/>
      <c r="ES76" s="489"/>
      <c r="ET76" s="489"/>
      <c r="EU76" s="489"/>
      <c r="EV76" s="489"/>
      <c r="EW76" s="489"/>
      <c r="EX76" s="489"/>
      <c r="EY76" s="489"/>
      <c r="EZ76" s="489"/>
      <c r="FA76" s="489"/>
      <c r="FB76" s="559"/>
      <c r="FC76" s="489"/>
      <c r="FD76" s="489"/>
      <c r="FE76" s="489"/>
      <c r="FF76" s="489"/>
      <c r="FG76" s="489"/>
      <c r="FH76" s="489"/>
      <c r="FI76" s="489"/>
      <c r="FJ76" s="489"/>
      <c r="FK76" s="489"/>
      <c r="FL76" s="489"/>
      <c r="FM76" s="489"/>
      <c r="FN76" s="489"/>
      <c r="FO76" s="489"/>
      <c r="FP76" s="560"/>
      <c r="FQ76" s="489"/>
      <c r="FR76" s="560"/>
      <c r="FS76" s="559"/>
      <c r="FT76" s="489"/>
      <c r="FU76" s="489"/>
      <c r="FV76" s="489"/>
      <c r="FW76" s="489"/>
      <c r="FX76" s="489"/>
      <c r="FY76" s="560"/>
    </row>
    <row r="77" spans="1:181" s="494" customFormat="1" ht="24" x14ac:dyDescent="0.25">
      <c r="A77" s="506">
        <v>111</v>
      </c>
      <c r="B77" s="511" t="s">
        <v>642</v>
      </c>
      <c r="C77" s="514" t="s">
        <v>525</v>
      </c>
      <c r="D77" s="493" t="s">
        <v>39</v>
      </c>
      <c r="E77" s="559" t="str">
        <f>VLOOKUP(F77,'Revised Phasing'!$D$4:$S$98, 16, 0)</f>
        <v>Phase 2</v>
      </c>
      <c r="F77" s="559" t="s">
        <v>235</v>
      </c>
      <c r="G77" s="490" t="s">
        <v>524</v>
      </c>
      <c r="H77" s="493" t="s">
        <v>809</v>
      </c>
      <c r="I77" s="493"/>
      <c r="J77" s="492"/>
      <c r="K77" s="512" t="s">
        <v>810</v>
      </c>
      <c r="L77" s="493" t="s">
        <v>759</v>
      </c>
      <c r="M77" s="493" t="s">
        <v>612</v>
      </c>
      <c r="N77" s="512"/>
      <c r="O77" s="513"/>
      <c r="P77" s="515" t="s">
        <v>637</v>
      </c>
      <c r="Q77" s="515" t="s">
        <v>30</v>
      </c>
      <c r="R77" s="515" t="s">
        <v>811</v>
      </c>
      <c r="S77" s="493" t="s">
        <v>644</v>
      </c>
      <c r="T77" s="493" t="s">
        <v>809</v>
      </c>
      <c r="U77" s="493" t="s">
        <v>534</v>
      </c>
      <c r="V77" s="513"/>
      <c r="W77" s="514" t="s">
        <v>535</v>
      </c>
      <c r="X77" s="493"/>
      <c r="Y77" s="493"/>
      <c r="Z77" s="513"/>
      <c r="AA77" s="516" t="s">
        <v>766</v>
      </c>
      <c r="AB77" s="562" t="s">
        <v>812</v>
      </c>
      <c r="AC77" s="563" t="s">
        <v>540</v>
      </c>
      <c r="AD77" s="564" t="s">
        <v>526</v>
      </c>
      <c r="AE77" s="563"/>
      <c r="AF77" s="735"/>
      <c r="AG77" s="733" t="s">
        <v>767</v>
      </c>
      <c r="AH77" s="562" t="s">
        <v>540</v>
      </c>
      <c r="AI77" s="563" t="s">
        <v>526</v>
      </c>
      <c r="AJ77" s="564" t="s">
        <v>526</v>
      </c>
      <c r="AK77" s="497" t="s">
        <v>812</v>
      </c>
      <c r="AL77" s="497" t="s">
        <v>783</v>
      </c>
      <c r="AM77" s="497" t="s">
        <v>784</v>
      </c>
      <c r="AN77" s="489"/>
      <c r="AO77" s="490" t="s">
        <v>524</v>
      </c>
      <c r="AP77" s="493" t="s">
        <v>769</v>
      </c>
      <c r="AQ77" s="491"/>
      <c r="AR77" s="492"/>
      <c r="AS77" s="523" t="s">
        <v>652</v>
      </c>
      <c r="AT77" s="493"/>
      <c r="AU77" s="568" t="s">
        <v>712</v>
      </c>
      <c r="AV77" s="569" t="s">
        <v>770</v>
      </c>
      <c r="AW77" s="490"/>
      <c r="AX77" s="739"/>
      <c r="AY77" s="739"/>
      <c r="AZ77" s="489"/>
      <c r="BA77" s="489"/>
      <c r="BB77" s="489"/>
      <c r="BC77" s="489"/>
      <c r="BD77" s="489"/>
      <c r="BE77" s="489"/>
      <c r="BF77" s="489"/>
      <c r="BG77" s="489"/>
      <c r="BH77" s="489"/>
      <c r="BI77" s="489"/>
      <c r="BJ77" s="489"/>
      <c r="BK77" s="489"/>
      <c r="BL77" s="560"/>
      <c r="BM77" s="559"/>
      <c r="BN77" s="489"/>
      <c r="BO77" s="489"/>
      <c r="BP77" s="489"/>
      <c r="BQ77" s="489"/>
      <c r="BR77" s="489"/>
      <c r="BS77" s="489"/>
      <c r="BT77" s="489"/>
      <c r="BU77" s="489"/>
      <c r="BV77" s="489"/>
      <c r="BW77" s="489"/>
      <c r="BX77" s="489"/>
      <c r="BY77" s="489"/>
      <c r="BZ77" s="489"/>
      <c r="CA77" s="489"/>
      <c r="CB77" s="489"/>
      <c r="CC77" s="489"/>
      <c r="CD77" s="489"/>
      <c r="CE77" s="489"/>
      <c r="CF77" s="489"/>
      <c r="CG77" s="489"/>
      <c r="CH77" s="489"/>
      <c r="CI77" s="489"/>
      <c r="CJ77" s="489"/>
      <c r="CK77" s="489"/>
      <c r="CL77" s="489"/>
      <c r="CM77" s="489"/>
      <c r="CN77" s="489"/>
      <c r="CO77" s="489"/>
      <c r="CP77" s="489"/>
      <c r="CQ77" s="489"/>
      <c r="CR77" s="489"/>
      <c r="CS77" s="489"/>
      <c r="CT77" s="489"/>
      <c r="CU77" s="489"/>
      <c r="CV77" s="489"/>
      <c r="CW77" s="489"/>
      <c r="CX77" s="489"/>
      <c r="CY77" s="489"/>
      <c r="CZ77" s="489"/>
      <c r="DA77" s="489"/>
      <c r="DB77" s="489"/>
      <c r="DC77" s="489"/>
      <c r="DD77" s="489"/>
      <c r="DE77" s="489"/>
      <c r="DF77" s="489"/>
      <c r="DG77" s="489"/>
      <c r="DH77" s="489"/>
      <c r="DI77" s="489"/>
      <c r="DJ77" s="489"/>
      <c r="DK77" s="489"/>
      <c r="DL77" s="489"/>
      <c r="DM77" s="489"/>
      <c r="DN77" s="489"/>
      <c r="DO77" s="489"/>
      <c r="DP77" s="489"/>
      <c r="DQ77" s="489"/>
      <c r="DR77" s="489"/>
      <c r="DS77" s="489"/>
      <c r="DT77" s="489"/>
      <c r="DU77" s="489"/>
      <c r="DV77" s="489"/>
      <c r="DW77" s="489"/>
      <c r="DX77" s="489"/>
      <c r="DY77" s="489"/>
      <c r="DZ77" s="489"/>
      <c r="EA77" s="489"/>
      <c r="EB77" s="489"/>
      <c r="EC77" s="489"/>
      <c r="ED77" s="489"/>
      <c r="EE77" s="489"/>
      <c r="EF77" s="489"/>
      <c r="EG77" s="489"/>
      <c r="EH77" s="489"/>
      <c r="EI77" s="489"/>
      <c r="EJ77" s="489"/>
      <c r="EK77" s="489"/>
      <c r="EL77" s="489"/>
      <c r="EM77" s="489"/>
      <c r="EN77" s="489"/>
      <c r="EO77" s="489"/>
      <c r="EP77" s="489"/>
      <c r="EQ77" s="489"/>
      <c r="ER77" s="489"/>
      <c r="ES77" s="489"/>
      <c r="ET77" s="489"/>
      <c r="EU77" s="489"/>
      <c r="EV77" s="489"/>
      <c r="EW77" s="489"/>
      <c r="EX77" s="489"/>
      <c r="EY77" s="489"/>
      <c r="EZ77" s="489"/>
      <c r="FA77" s="489"/>
      <c r="FB77" s="559"/>
      <c r="FC77" s="489"/>
      <c r="FD77" s="489"/>
      <c r="FE77" s="489"/>
      <c r="FF77" s="489"/>
      <c r="FG77" s="489"/>
      <c r="FH77" s="489"/>
      <c r="FI77" s="489"/>
      <c r="FJ77" s="489"/>
      <c r="FK77" s="489"/>
      <c r="FL77" s="489"/>
      <c r="FM77" s="489"/>
      <c r="FN77" s="489"/>
      <c r="FO77" s="489"/>
      <c r="FP77" s="560"/>
      <c r="FQ77" s="489"/>
      <c r="FR77" s="560"/>
      <c r="FS77" s="559"/>
      <c r="FT77" s="489"/>
      <c r="FU77" s="489"/>
      <c r="FV77" s="489"/>
      <c r="FW77" s="489"/>
      <c r="FX77" s="489"/>
      <c r="FY77" s="560"/>
    </row>
    <row r="78" spans="1:181" s="494" customFormat="1" ht="24" x14ac:dyDescent="0.25">
      <c r="A78" s="506">
        <v>112</v>
      </c>
      <c r="B78" s="511" t="s">
        <v>642</v>
      </c>
      <c r="C78" s="514" t="s">
        <v>525</v>
      </c>
      <c r="D78" s="493" t="s">
        <v>39</v>
      </c>
      <c r="E78" s="559" t="str">
        <f>VLOOKUP(F78,'Revised Phasing'!$D$4:$S$98, 16, 0)</f>
        <v>Phase 2</v>
      </c>
      <c r="F78" s="559" t="s">
        <v>235</v>
      </c>
      <c r="G78" s="490" t="s">
        <v>524</v>
      </c>
      <c r="H78" s="493" t="s">
        <v>813</v>
      </c>
      <c r="I78" s="493"/>
      <c r="J78" s="492"/>
      <c r="K78" s="512" t="s">
        <v>814</v>
      </c>
      <c r="L78" s="493" t="s">
        <v>759</v>
      </c>
      <c r="M78" s="493" t="s">
        <v>616</v>
      </c>
      <c r="N78" s="512"/>
      <c r="O78" s="513"/>
      <c r="P78" s="515" t="s">
        <v>637</v>
      </c>
      <c r="Q78" s="515" t="s">
        <v>30</v>
      </c>
      <c r="R78" s="515" t="s">
        <v>815</v>
      </c>
      <c r="S78" s="493" t="s">
        <v>644</v>
      </c>
      <c r="T78" s="493" t="s">
        <v>813</v>
      </c>
      <c r="U78" s="493" t="s">
        <v>534</v>
      </c>
      <c r="V78" s="513"/>
      <c r="W78" s="514" t="s">
        <v>535</v>
      </c>
      <c r="X78" s="493"/>
      <c r="Y78" s="493"/>
      <c r="Z78" s="513"/>
      <c r="AA78" s="516" t="s">
        <v>816</v>
      </c>
      <c r="AB78" s="562" t="s">
        <v>526</v>
      </c>
      <c r="AC78" s="563" t="s">
        <v>526</v>
      </c>
      <c r="AD78" s="564" t="s">
        <v>526</v>
      </c>
      <c r="AE78" s="563"/>
      <c r="AF78" s="735"/>
      <c r="AG78" s="563"/>
      <c r="AH78" s="562" t="s">
        <v>526</v>
      </c>
      <c r="AI78" s="563" t="s">
        <v>526</v>
      </c>
      <c r="AJ78" s="564" t="s">
        <v>526</v>
      </c>
      <c r="AK78" s="497" t="s">
        <v>768</v>
      </c>
      <c r="AL78" s="497" t="s">
        <v>768</v>
      </c>
      <c r="AM78" s="497" t="s">
        <v>768</v>
      </c>
      <c r="AN78" s="489"/>
      <c r="AO78" s="490" t="s">
        <v>524</v>
      </c>
      <c r="AP78" s="493" t="s">
        <v>769</v>
      </c>
      <c r="AQ78" s="491"/>
      <c r="AR78" s="492"/>
      <c r="AS78" s="523" t="s">
        <v>652</v>
      </c>
      <c r="AT78" s="493"/>
      <c r="AU78" s="552" t="s">
        <v>654</v>
      </c>
      <c r="AV78" s="569" t="s">
        <v>770</v>
      </c>
      <c r="AW78" s="490"/>
      <c r="AX78" s="739"/>
      <c r="AY78" s="739"/>
      <c r="AZ78" s="489"/>
      <c r="BA78" s="489"/>
      <c r="BB78" s="489"/>
      <c r="BC78" s="489"/>
      <c r="BD78" s="489"/>
      <c r="BE78" s="489"/>
      <c r="BF78" s="489"/>
      <c r="BG78" s="489"/>
      <c r="BH78" s="489"/>
      <c r="BI78" s="489"/>
      <c r="BJ78" s="489"/>
      <c r="BK78" s="489"/>
      <c r="BL78" s="560"/>
      <c r="BM78" s="559"/>
      <c r="BN78" s="489"/>
      <c r="BO78" s="489"/>
      <c r="BP78" s="489"/>
      <c r="BQ78" s="489"/>
      <c r="BR78" s="489"/>
      <c r="BS78" s="489"/>
      <c r="BT78" s="489"/>
      <c r="BU78" s="489"/>
      <c r="BV78" s="489"/>
      <c r="BW78" s="489"/>
      <c r="BX78" s="489"/>
      <c r="BY78" s="489"/>
      <c r="BZ78" s="489"/>
      <c r="CA78" s="489"/>
      <c r="CB78" s="489"/>
      <c r="CC78" s="489"/>
      <c r="CD78" s="489"/>
      <c r="CE78" s="489"/>
      <c r="CF78" s="489"/>
      <c r="CG78" s="489"/>
      <c r="CH78" s="489"/>
      <c r="CI78" s="489"/>
      <c r="CJ78" s="489"/>
      <c r="CK78" s="489"/>
      <c r="CL78" s="489"/>
      <c r="CM78" s="489"/>
      <c r="CN78" s="489"/>
      <c r="CO78" s="489"/>
      <c r="CP78" s="489"/>
      <c r="CQ78" s="489"/>
      <c r="CR78" s="489"/>
      <c r="CS78" s="489"/>
      <c r="CT78" s="489"/>
      <c r="CU78" s="489"/>
      <c r="CV78" s="489"/>
      <c r="CW78" s="489"/>
      <c r="CX78" s="489"/>
      <c r="CY78" s="489"/>
      <c r="CZ78" s="489"/>
      <c r="DA78" s="489"/>
      <c r="DB78" s="489"/>
      <c r="DC78" s="489"/>
      <c r="DD78" s="489"/>
      <c r="DE78" s="489"/>
      <c r="DF78" s="489"/>
      <c r="DG78" s="489"/>
      <c r="DH78" s="489"/>
      <c r="DI78" s="489"/>
      <c r="DJ78" s="489"/>
      <c r="DK78" s="489"/>
      <c r="DL78" s="489"/>
      <c r="DM78" s="489"/>
      <c r="DN78" s="489"/>
      <c r="DO78" s="489"/>
      <c r="DP78" s="489"/>
      <c r="DQ78" s="489"/>
      <c r="DR78" s="489"/>
      <c r="DS78" s="489"/>
      <c r="DT78" s="489"/>
      <c r="DU78" s="489"/>
      <c r="DV78" s="489"/>
      <c r="DW78" s="489"/>
      <c r="DX78" s="489"/>
      <c r="DY78" s="489"/>
      <c r="DZ78" s="489"/>
      <c r="EA78" s="489"/>
      <c r="EB78" s="489"/>
      <c r="EC78" s="489"/>
      <c r="ED78" s="489"/>
      <c r="EE78" s="489"/>
      <c r="EF78" s="489"/>
      <c r="EG78" s="489"/>
      <c r="EH78" s="489"/>
      <c r="EI78" s="489"/>
      <c r="EJ78" s="489"/>
      <c r="EK78" s="489"/>
      <c r="EL78" s="489"/>
      <c r="EM78" s="489"/>
      <c r="EN78" s="489"/>
      <c r="EO78" s="489"/>
      <c r="EP78" s="489"/>
      <c r="EQ78" s="489"/>
      <c r="ER78" s="489"/>
      <c r="ES78" s="489"/>
      <c r="ET78" s="489"/>
      <c r="EU78" s="489"/>
      <c r="EV78" s="489"/>
      <c r="EW78" s="489"/>
      <c r="EX78" s="489"/>
      <c r="EY78" s="489"/>
      <c r="EZ78" s="489"/>
      <c r="FA78" s="489"/>
      <c r="FB78" s="559"/>
      <c r="FC78" s="489"/>
      <c r="FD78" s="489"/>
      <c r="FE78" s="489"/>
      <c r="FF78" s="489"/>
      <c r="FG78" s="489"/>
      <c r="FH78" s="489"/>
      <c r="FI78" s="489"/>
      <c r="FJ78" s="489"/>
      <c r="FK78" s="489"/>
      <c r="FL78" s="489"/>
      <c r="FM78" s="489"/>
      <c r="FN78" s="489"/>
      <c r="FO78" s="489"/>
      <c r="FP78" s="560"/>
      <c r="FQ78" s="489"/>
      <c r="FR78" s="560"/>
      <c r="FS78" s="559"/>
      <c r="FT78" s="489"/>
      <c r="FU78" s="489"/>
      <c r="FV78" s="489"/>
      <c r="FW78" s="489"/>
      <c r="FX78" s="489"/>
      <c r="FY78" s="560"/>
    </row>
    <row r="79" spans="1:181" s="494" customFormat="1" ht="36" x14ac:dyDescent="0.25">
      <c r="A79" s="506">
        <v>113</v>
      </c>
      <c r="B79" s="511" t="s">
        <v>642</v>
      </c>
      <c r="C79" s="514" t="s">
        <v>525</v>
      </c>
      <c r="D79" s="493" t="s">
        <v>39</v>
      </c>
      <c r="E79" s="559" t="str">
        <f>VLOOKUP(F79,'Revised Phasing'!$D$4:$S$98, 16, 0)</f>
        <v>Phase 2</v>
      </c>
      <c r="F79" s="559" t="s">
        <v>235</v>
      </c>
      <c r="G79" s="490" t="s">
        <v>524</v>
      </c>
      <c r="H79" s="493" t="s">
        <v>817</v>
      </c>
      <c r="I79" s="493"/>
      <c r="J79" s="492"/>
      <c r="K79" s="512" t="s">
        <v>818</v>
      </c>
      <c r="L79" s="493" t="s">
        <v>759</v>
      </c>
      <c r="M79" s="493" t="s">
        <v>619</v>
      </c>
      <c r="N79" s="512"/>
      <c r="O79" s="513"/>
      <c r="P79" s="515" t="s">
        <v>637</v>
      </c>
      <c r="Q79" s="515" t="s">
        <v>30</v>
      </c>
      <c r="R79" s="515" t="s">
        <v>819</v>
      </c>
      <c r="S79" s="493" t="s">
        <v>644</v>
      </c>
      <c r="T79" s="493" t="s">
        <v>817</v>
      </c>
      <c r="U79" s="493" t="s">
        <v>534</v>
      </c>
      <c r="V79" s="513"/>
      <c r="W79" s="514" t="s">
        <v>535</v>
      </c>
      <c r="X79" s="493"/>
      <c r="Y79" s="493"/>
      <c r="Z79" s="513"/>
      <c r="AA79" s="516" t="s">
        <v>820</v>
      </c>
      <c r="AB79" s="562" t="s">
        <v>526</v>
      </c>
      <c r="AC79" s="563" t="s">
        <v>526</v>
      </c>
      <c r="AD79" s="564" t="s">
        <v>526</v>
      </c>
      <c r="AE79" s="563"/>
      <c r="AF79" s="735"/>
      <c r="AG79" s="563"/>
      <c r="AH79" s="562" t="s">
        <v>526</v>
      </c>
      <c r="AI79" s="563" t="s">
        <v>526</v>
      </c>
      <c r="AJ79" s="564" t="s">
        <v>526</v>
      </c>
      <c r="AK79" s="497" t="s">
        <v>768</v>
      </c>
      <c r="AL79" s="497" t="s">
        <v>768</v>
      </c>
      <c r="AM79" s="497" t="s">
        <v>768</v>
      </c>
      <c r="AN79" s="489"/>
      <c r="AO79" s="490" t="s">
        <v>524</v>
      </c>
      <c r="AP79" s="493" t="s">
        <v>769</v>
      </c>
      <c r="AQ79" s="491"/>
      <c r="AR79" s="492"/>
      <c r="AS79" s="523" t="s">
        <v>652</v>
      </c>
      <c r="AT79" s="493"/>
      <c r="AU79" s="552" t="s">
        <v>654</v>
      </c>
      <c r="AV79" s="569" t="s">
        <v>770</v>
      </c>
      <c r="AW79" s="490"/>
      <c r="AX79" s="739"/>
      <c r="AY79" s="739"/>
      <c r="AZ79" s="489"/>
      <c r="BA79" s="489"/>
      <c r="BB79" s="489"/>
      <c r="BC79" s="489"/>
      <c r="BD79" s="489"/>
      <c r="BE79" s="489"/>
      <c r="BF79" s="489"/>
      <c r="BG79" s="489"/>
      <c r="BH79" s="489"/>
      <c r="BI79" s="489"/>
      <c r="BJ79" s="489"/>
      <c r="BK79" s="489"/>
      <c r="BL79" s="560"/>
      <c r="BM79" s="559"/>
      <c r="BN79" s="489"/>
      <c r="BO79" s="489"/>
      <c r="BP79" s="489"/>
      <c r="BQ79" s="489"/>
      <c r="BR79" s="489"/>
      <c r="BS79" s="489"/>
      <c r="BT79" s="489"/>
      <c r="BU79" s="489"/>
      <c r="BV79" s="489"/>
      <c r="BW79" s="489"/>
      <c r="BX79" s="489"/>
      <c r="BY79" s="489"/>
      <c r="BZ79" s="489"/>
      <c r="CA79" s="489"/>
      <c r="CB79" s="489"/>
      <c r="CC79" s="489"/>
      <c r="CD79" s="489"/>
      <c r="CE79" s="489"/>
      <c r="CF79" s="489"/>
      <c r="CG79" s="489"/>
      <c r="CH79" s="489"/>
      <c r="CI79" s="489"/>
      <c r="CJ79" s="489"/>
      <c r="CK79" s="489"/>
      <c r="CL79" s="489"/>
      <c r="CM79" s="489"/>
      <c r="CN79" s="489"/>
      <c r="CO79" s="489"/>
      <c r="CP79" s="489"/>
      <c r="CQ79" s="489"/>
      <c r="CR79" s="489"/>
      <c r="CS79" s="489"/>
      <c r="CT79" s="489"/>
      <c r="CU79" s="489"/>
      <c r="CV79" s="489"/>
      <c r="CW79" s="489"/>
      <c r="CX79" s="489"/>
      <c r="CY79" s="489"/>
      <c r="CZ79" s="489"/>
      <c r="DA79" s="489"/>
      <c r="DB79" s="489"/>
      <c r="DC79" s="489"/>
      <c r="DD79" s="489"/>
      <c r="DE79" s="489"/>
      <c r="DF79" s="489"/>
      <c r="DG79" s="489"/>
      <c r="DH79" s="489"/>
      <c r="DI79" s="489"/>
      <c r="DJ79" s="489"/>
      <c r="DK79" s="489"/>
      <c r="DL79" s="489"/>
      <c r="DM79" s="489"/>
      <c r="DN79" s="489"/>
      <c r="DO79" s="489"/>
      <c r="DP79" s="489"/>
      <c r="DQ79" s="489"/>
      <c r="DR79" s="489"/>
      <c r="DS79" s="489"/>
      <c r="DT79" s="489"/>
      <c r="DU79" s="489"/>
      <c r="DV79" s="489"/>
      <c r="DW79" s="489"/>
      <c r="DX79" s="489"/>
      <c r="DY79" s="489"/>
      <c r="DZ79" s="489"/>
      <c r="EA79" s="489"/>
      <c r="EB79" s="489"/>
      <c r="EC79" s="489"/>
      <c r="ED79" s="489"/>
      <c r="EE79" s="489"/>
      <c r="EF79" s="489"/>
      <c r="EG79" s="489"/>
      <c r="EH79" s="489"/>
      <c r="EI79" s="489"/>
      <c r="EJ79" s="489"/>
      <c r="EK79" s="489"/>
      <c r="EL79" s="489"/>
      <c r="EM79" s="489"/>
      <c r="EN79" s="489"/>
      <c r="EO79" s="489"/>
      <c r="EP79" s="489"/>
      <c r="EQ79" s="489"/>
      <c r="ER79" s="489"/>
      <c r="ES79" s="489"/>
      <c r="ET79" s="489"/>
      <c r="EU79" s="489"/>
      <c r="EV79" s="489"/>
      <c r="EW79" s="489"/>
      <c r="EX79" s="489"/>
      <c r="EY79" s="489"/>
      <c r="EZ79" s="489"/>
      <c r="FA79" s="489"/>
      <c r="FB79" s="559"/>
      <c r="FC79" s="489"/>
      <c r="FD79" s="489"/>
      <c r="FE79" s="489"/>
      <c r="FF79" s="489"/>
      <c r="FG79" s="489"/>
      <c r="FH79" s="489"/>
      <c r="FI79" s="489"/>
      <c r="FJ79" s="489"/>
      <c r="FK79" s="489"/>
      <c r="FL79" s="489"/>
      <c r="FM79" s="489"/>
      <c r="FN79" s="489"/>
      <c r="FO79" s="489"/>
      <c r="FP79" s="560"/>
      <c r="FQ79" s="489"/>
      <c r="FR79" s="560"/>
      <c r="FS79" s="559"/>
      <c r="FT79" s="489"/>
      <c r="FU79" s="489"/>
      <c r="FV79" s="489"/>
      <c r="FW79" s="489"/>
      <c r="FX79" s="489"/>
      <c r="FY79" s="560"/>
    </row>
    <row r="80" spans="1:181" s="494" customFormat="1" ht="36" x14ac:dyDescent="0.25">
      <c r="A80" s="506">
        <v>114</v>
      </c>
      <c r="B80" s="511" t="s">
        <v>642</v>
      </c>
      <c r="C80" s="514" t="s">
        <v>525</v>
      </c>
      <c r="D80" s="493" t="s">
        <v>39</v>
      </c>
      <c r="E80" s="559" t="str">
        <f>VLOOKUP(F80,'Revised Phasing'!$D$4:$S$98, 16, 0)</f>
        <v>Phase 2</v>
      </c>
      <c r="F80" s="559" t="s">
        <v>235</v>
      </c>
      <c r="G80" s="490" t="s">
        <v>524</v>
      </c>
      <c r="H80" s="493" t="s">
        <v>821</v>
      </c>
      <c r="I80" s="493"/>
      <c r="J80" s="492"/>
      <c r="K80" s="512" t="s">
        <v>822</v>
      </c>
      <c r="L80" s="493" t="s">
        <v>759</v>
      </c>
      <c r="M80" s="493" t="s">
        <v>622</v>
      </c>
      <c r="N80" s="512"/>
      <c r="O80" s="513"/>
      <c r="P80" s="515" t="s">
        <v>637</v>
      </c>
      <c r="Q80" s="515" t="s">
        <v>30</v>
      </c>
      <c r="R80" s="515" t="s">
        <v>823</v>
      </c>
      <c r="S80" s="493" t="s">
        <v>644</v>
      </c>
      <c r="T80" s="493" t="s">
        <v>821</v>
      </c>
      <c r="U80" s="493" t="s">
        <v>534</v>
      </c>
      <c r="V80" s="513"/>
      <c r="W80" s="514" t="s">
        <v>535</v>
      </c>
      <c r="X80" s="493"/>
      <c r="Y80" s="493"/>
      <c r="Z80" s="513"/>
      <c r="AA80" s="516" t="s">
        <v>824</v>
      </c>
      <c r="AB80" s="562" t="s">
        <v>526</v>
      </c>
      <c r="AC80" s="563" t="s">
        <v>526</v>
      </c>
      <c r="AD80" s="564" t="s">
        <v>526</v>
      </c>
      <c r="AE80" s="563"/>
      <c r="AF80" s="735"/>
      <c r="AG80" s="563"/>
      <c r="AH80" s="562" t="s">
        <v>526</v>
      </c>
      <c r="AI80" s="563" t="s">
        <v>526</v>
      </c>
      <c r="AJ80" s="564" t="s">
        <v>526</v>
      </c>
      <c r="AK80" s="497" t="s">
        <v>768</v>
      </c>
      <c r="AL80" s="497" t="s">
        <v>768</v>
      </c>
      <c r="AM80" s="497" t="s">
        <v>768</v>
      </c>
      <c r="AN80" s="489"/>
      <c r="AO80" s="490" t="s">
        <v>524</v>
      </c>
      <c r="AP80" s="493" t="s">
        <v>769</v>
      </c>
      <c r="AQ80" s="491"/>
      <c r="AR80" s="492"/>
      <c r="AS80" s="523" t="s">
        <v>652</v>
      </c>
      <c r="AT80" s="493"/>
      <c r="AU80" s="552" t="s">
        <v>654</v>
      </c>
      <c r="AV80" s="569" t="s">
        <v>770</v>
      </c>
      <c r="AW80" s="490"/>
      <c r="AX80" s="739"/>
      <c r="AY80" s="739"/>
      <c r="AZ80" s="489"/>
      <c r="BA80" s="489"/>
      <c r="BB80" s="489"/>
      <c r="BC80" s="489"/>
      <c r="BD80" s="489"/>
      <c r="BE80" s="489"/>
      <c r="BF80" s="489"/>
      <c r="BG80" s="489"/>
      <c r="BH80" s="489"/>
      <c r="BI80" s="489"/>
      <c r="BJ80" s="489"/>
      <c r="BK80" s="489"/>
      <c r="BL80" s="560"/>
      <c r="BM80" s="559"/>
      <c r="BN80" s="489"/>
      <c r="BO80" s="489"/>
      <c r="BP80" s="489"/>
      <c r="BQ80" s="489"/>
      <c r="BR80" s="489"/>
      <c r="BS80" s="489"/>
      <c r="BT80" s="489"/>
      <c r="BU80" s="489"/>
      <c r="BV80" s="489"/>
      <c r="BW80" s="489"/>
      <c r="BX80" s="489"/>
      <c r="BY80" s="489"/>
      <c r="BZ80" s="489"/>
      <c r="CA80" s="489"/>
      <c r="CB80" s="489"/>
      <c r="CC80" s="489"/>
      <c r="CD80" s="489"/>
      <c r="CE80" s="489"/>
      <c r="CF80" s="489"/>
      <c r="CG80" s="489"/>
      <c r="CH80" s="489"/>
      <c r="CI80" s="489"/>
      <c r="CJ80" s="489"/>
      <c r="CK80" s="489"/>
      <c r="CL80" s="489"/>
      <c r="CM80" s="489"/>
      <c r="CN80" s="489"/>
      <c r="CO80" s="489"/>
      <c r="CP80" s="489"/>
      <c r="CQ80" s="489"/>
      <c r="CR80" s="489"/>
      <c r="CS80" s="489"/>
      <c r="CT80" s="489"/>
      <c r="CU80" s="489"/>
      <c r="CV80" s="489"/>
      <c r="CW80" s="489"/>
      <c r="CX80" s="489"/>
      <c r="CY80" s="489"/>
      <c r="CZ80" s="489"/>
      <c r="DA80" s="489"/>
      <c r="DB80" s="489"/>
      <c r="DC80" s="489"/>
      <c r="DD80" s="489"/>
      <c r="DE80" s="489"/>
      <c r="DF80" s="489"/>
      <c r="DG80" s="489"/>
      <c r="DH80" s="489"/>
      <c r="DI80" s="489"/>
      <c r="DJ80" s="489"/>
      <c r="DK80" s="489"/>
      <c r="DL80" s="489"/>
      <c r="DM80" s="489"/>
      <c r="DN80" s="489"/>
      <c r="DO80" s="489"/>
      <c r="DP80" s="489"/>
      <c r="DQ80" s="489"/>
      <c r="DR80" s="489"/>
      <c r="DS80" s="489"/>
      <c r="DT80" s="489"/>
      <c r="DU80" s="489"/>
      <c r="DV80" s="489"/>
      <c r="DW80" s="489"/>
      <c r="DX80" s="489"/>
      <c r="DY80" s="489"/>
      <c r="DZ80" s="489"/>
      <c r="EA80" s="489"/>
      <c r="EB80" s="489"/>
      <c r="EC80" s="489"/>
      <c r="ED80" s="489"/>
      <c r="EE80" s="489"/>
      <c r="EF80" s="489"/>
      <c r="EG80" s="489"/>
      <c r="EH80" s="489"/>
      <c r="EI80" s="489"/>
      <c r="EJ80" s="489"/>
      <c r="EK80" s="489"/>
      <c r="EL80" s="489"/>
      <c r="EM80" s="489"/>
      <c r="EN80" s="489"/>
      <c r="EO80" s="489"/>
      <c r="EP80" s="489"/>
      <c r="EQ80" s="489"/>
      <c r="ER80" s="489"/>
      <c r="ES80" s="489"/>
      <c r="ET80" s="489"/>
      <c r="EU80" s="489"/>
      <c r="EV80" s="489"/>
      <c r="EW80" s="489"/>
      <c r="EX80" s="489"/>
      <c r="EY80" s="489"/>
      <c r="EZ80" s="489"/>
      <c r="FA80" s="489"/>
      <c r="FB80" s="559"/>
      <c r="FC80" s="489"/>
      <c r="FD80" s="489"/>
      <c r="FE80" s="489"/>
      <c r="FF80" s="489"/>
      <c r="FG80" s="489"/>
      <c r="FH80" s="489"/>
      <c r="FI80" s="489"/>
      <c r="FJ80" s="489"/>
      <c r="FK80" s="489"/>
      <c r="FL80" s="489"/>
      <c r="FM80" s="489"/>
      <c r="FN80" s="489"/>
      <c r="FO80" s="489"/>
      <c r="FP80" s="560"/>
      <c r="FQ80" s="489"/>
      <c r="FR80" s="560"/>
      <c r="FS80" s="559"/>
      <c r="FT80" s="489"/>
      <c r="FU80" s="489"/>
      <c r="FV80" s="489"/>
      <c r="FW80" s="489"/>
      <c r="FX80" s="489"/>
      <c r="FY80" s="560"/>
    </row>
    <row r="81" spans="1:181" s="494" customFormat="1" ht="36" x14ac:dyDescent="0.25">
      <c r="A81" s="506">
        <v>115</v>
      </c>
      <c r="B81" s="511" t="s">
        <v>642</v>
      </c>
      <c r="C81" s="514" t="s">
        <v>525</v>
      </c>
      <c r="D81" s="493" t="s">
        <v>39</v>
      </c>
      <c r="E81" s="559" t="str">
        <f>VLOOKUP(F81,'Revised Phasing'!$D$4:$S$98, 16, 0)</f>
        <v>Phase 2</v>
      </c>
      <c r="F81" s="559" t="s">
        <v>235</v>
      </c>
      <c r="G81" s="490" t="s">
        <v>524</v>
      </c>
      <c r="H81" s="493" t="s">
        <v>825</v>
      </c>
      <c r="I81" s="493"/>
      <c r="J81" s="492"/>
      <c r="K81" s="512" t="s">
        <v>826</v>
      </c>
      <c r="L81" s="493" t="s">
        <v>759</v>
      </c>
      <c r="M81" s="493" t="s">
        <v>625</v>
      </c>
      <c r="N81" s="512"/>
      <c r="O81" s="513"/>
      <c r="P81" s="515" t="s">
        <v>637</v>
      </c>
      <c r="Q81" s="515" t="s">
        <v>30</v>
      </c>
      <c r="R81" s="515" t="s">
        <v>827</v>
      </c>
      <c r="S81" s="493" t="s">
        <v>644</v>
      </c>
      <c r="T81" s="493" t="s">
        <v>825</v>
      </c>
      <c r="U81" s="493" t="s">
        <v>534</v>
      </c>
      <c r="V81" s="513"/>
      <c r="W81" s="514" t="s">
        <v>535</v>
      </c>
      <c r="X81" s="493"/>
      <c r="Y81" s="493"/>
      <c r="Z81" s="513"/>
      <c r="AA81" s="516" t="s">
        <v>828</v>
      </c>
      <c r="AB81" s="562" t="s">
        <v>526</v>
      </c>
      <c r="AC81" s="563" t="s">
        <v>526</v>
      </c>
      <c r="AD81" s="564" t="s">
        <v>526</v>
      </c>
      <c r="AE81" s="563"/>
      <c r="AF81" s="735"/>
      <c r="AG81" s="563"/>
      <c r="AH81" s="562" t="s">
        <v>526</v>
      </c>
      <c r="AI81" s="563" t="s">
        <v>526</v>
      </c>
      <c r="AJ81" s="564" t="s">
        <v>526</v>
      </c>
      <c r="AK81" s="497" t="s">
        <v>768</v>
      </c>
      <c r="AL81" s="497" t="s">
        <v>768</v>
      </c>
      <c r="AM81" s="497" t="s">
        <v>768</v>
      </c>
      <c r="AN81" s="489"/>
      <c r="AO81" s="490" t="s">
        <v>524</v>
      </c>
      <c r="AP81" s="493" t="s">
        <v>769</v>
      </c>
      <c r="AQ81" s="491"/>
      <c r="AR81" s="492"/>
      <c r="AS81" s="523" t="s">
        <v>652</v>
      </c>
      <c r="AT81" s="493"/>
      <c r="AU81" s="552" t="s">
        <v>654</v>
      </c>
      <c r="AV81" s="569" t="s">
        <v>770</v>
      </c>
      <c r="AW81" s="490"/>
      <c r="AX81" s="739"/>
      <c r="AY81" s="739"/>
      <c r="AZ81" s="489"/>
      <c r="BA81" s="489"/>
      <c r="BB81" s="489"/>
      <c r="BC81" s="489"/>
      <c r="BD81" s="489"/>
      <c r="BE81" s="489"/>
      <c r="BF81" s="489"/>
      <c r="BG81" s="489"/>
      <c r="BH81" s="489"/>
      <c r="BI81" s="489"/>
      <c r="BJ81" s="489"/>
      <c r="BK81" s="489"/>
      <c r="BL81" s="560"/>
      <c r="BM81" s="559"/>
      <c r="BN81" s="489"/>
      <c r="BO81" s="489"/>
      <c r="BP81" s="489"/>
      <c r="BQ81" s="489"/>
      <c r="BR81" s="489"/>
      <c r="BS81" s="489"/>
      <c r="BT81" s="489"/>
      <c r="BU81" s="489"/>
      <c r="BV81" s="489"/>
      <c r="BW81" s="489"/>
      <c r="BX81" s="489"/>
      <c r="BY81" s="489"/>
      <c r="BZ81" s="489"/>
      <c r="CA81" s="489"/>
      <c r="CB81" s="489"/>
      <c r="CC81" s="489"/>
      <c r="CD81" s="489"/>
      <c r="CE81" s="489"/>
      <c r="CF81" s="489"/>
      <c r="CG81" s="489"/>
      <c r="CH81" s="489"/>
      <c r="CI81" s="489"/>
      <c r="CJ81" s="489"/>
      <c r="CK81" s="489"/>
      <c r="CL81" s="489"/>
      <c r="CM81" s="489"/>
      <c r="CN81" s="489"/>
      <c r="CO81" s="489"/>
      <c r="CP81" s="489"/>
      <c r="CQ81" s="489"/>
      <c r="CR81" s="489"/>
      <c r="CS81" s="489"/>
      <c r="CT81" s="489"/>
      <c r="CU81" s="489"/>
      <c r="CV81" s="489"/>
      <c r="CW81" s="489"/>
      <c r="CX81" s="489"/>
      <c r="CY81" s="489"/>
      <c r="CZ81" s="489"/>
      <c r="DA81" s="489"/>
      <c r="DB81" s="489"/>
      <c r="DC81" s="489"/>
      <c r="DD81" s="489"/>
      <c r="DE81" s="489"/>
      <c r="DF81" s="489"/>
      <c r="DG81" s="489"/>
      <c r="DH81" s="489"/>
      <c r="DI81" s="489"/>
      <c r="DJ81" s="489"/>
      <c r="DK81" s="489"/>
      <c r="DL81" s="489"/>
      <c r="DM81" s="489"/>
      <c r="DN81" s="489"/>
      <c r="DO81" s="489"/>
      <c r="DP81" s="489"/>
      <c r="DQ81" s="489"/>
      <c r="DR81" s="489"/>
      <c r="DS81" s="489"/>
      <c r="DT81" s="489"/>
      <c r="DU81" s="489"/>
      <c r="DV81" s="489"/>
      <c r="DW81" s="489"/>
      <c r="DX81" s="489"/>
      <c r="DY81" s="489"/>
      <c r="DZ81" s="489"/>
      <c r="EA81" s="489"/>
      <c r="EB81" s="489"/>
      <c r="EC81" s="489"/>
      <c r="ED81" s="489"/>
      <c r="EE81" s="489"/>
      <c r="EF81" s="489"/>
      <c r="EG81" s="489"/>
      <c r="EH81" s="489"/>
      <c r="EI81" s="489"/>
      <c r="EJ81" s="489"/>
      <c r="EK81" s="489"/>
      <c r="EL81" s="489"/>
      <c r="EM81" s="489"/>
      <c r="EN81" s="489"/>
      <c r="EO81" s="489"/>
      <c r="EP81" s="489"/>
      <c r="EQ81" s="489"/>
      <c r="ER81" s="489"/>
      <c r="ES81" s="489"/>
      <c r="ET81" s="489"/>
      <c r="EU81" s="489"/>
      <c r="EV81" s="489"/>
      <c r="EW81" s="489"/>
      <c r="EX81" s="489"/>
      <c r="EY81" s="489"/>
      <c r="EZ81" s="489"/>
      <c r="FA81" s="489"/>
      <c r="FB81" s="559"/>
      <c r="FC81" s="489"/>
      <c r="FD81" s="489"/>
      <c r="FE81" s="489"/>
      <c r="FF81" s="489"/>
      <c r="FG81" s="489"/>
      <c r="FH81" s="489"/>
      <c r="FI81" s="489"/>
      <c r="FJ81" s="489"/>
      <c r="FK81" s="489"/>
      <c r="FL81" s="489"/>
      <c r="FM81" s="489"/>
      <c r="FN81" s="489"/>
      <c r="FO81" s="489"/>
      <c r="FP81" s="560"/>
      <c r="FQ81" s="489"/>
      <c r="FR81" s="560"/>
      <c r="FS81" s="559"/>
      <c r="FT81" s="489"/>
      <c r="FU81" s="489"/>
      <c r="FV81" s="489"/>
      <c r="FW81" s="489"/>
      <c r="FX81" s="489"/>
      <c r="FY81" s="560"/>
    </row>
    <row r="82" spans="1:181" s="494" customFormat="1" ht="24" x14ac:dyDescent="0.25">
      <c r="A82" s="506">
        <v>116</v>
      </c>
      <c r="B82" s="511" t="s">
        <v>642</v>
      </c>
      <c r="C82" s="514" t="s">
        <v>525</v>
      </c>
      <c r="D82" s="493" t="s">
        <v>39</v>
      </c>
      <c r="E82" s="559" t="str">
        <f>VLOOKUP(F82,'Revised Phasing'!$D$4:$S$98, 16, 0)</f>
        <v>Phase 2</v>
      </c>
      <c r="F82" s="559" t="s">
        <v>235</v>
      </c>
      <c r="G82" s="490" t="s">
        <v>524</v>
      </c>
      <c r="H82" s="493" t="s">
        <v>829</v>
      </c>
      <c r="I82" s="493"/>
      <c r="J82" s="492"/>
      <c r="K82" s="512" t="s">
        <v>830</v>
      </c>
      <c r="L82" s="493" t="s">
        <v>759</v>
      </c>
      <c r="M82" s="493" t="s">
        <v>628</v>
      </c>
      <c r="N82" s="512"/>
      <c r="O82" s="513"/>
      <c r="P82" s="515" t="s">
        <v>637</v>
      </c>
      <c r="Q82" s="515" t="s">
        <v>30</v>
      </c>
      <c r="R82" s="515" t="s">
        <v>831</v>
      </c>
      <c r="S82" s="493" t="s">
        <v>644</v>
      </c>
      <c r="T82" s="493" t="s">
        <v>829</v>
      </c>
      <c r="U82" s="493" t="s">
        <v>534</v>
      </c>
      <c r="V82" s="513"/>
      <c r="W82" s="514" t="s">
        <v>535</v>
      </c>
      <c r="X82" s="493"/>
      <c r="Y82" s="493"/>
      <c r="Z82" s="513"/>
      <c r="AA82" s="516"/>
      <c r="AB82" s="562" t="s">
        <v>526</v>
      </c>
      <c r="AC82" s="563" t="s">
        <v>540</v>
      </c>
      <c r="AD82" s="564" t="s">
        <v>526</v>
      </c>
      <c r="AE82" s="733" t="s">
        <v>831</v>
      </c>
      <c r="AF82" s="735"/>
      <c r="AG82" s="733" t="s">
        <v>767</v>
      </c>
      <c r="AH82" s="562" t="s">
        <v>540</v>
      </c>
      <c r="AI82" s="563" t="s">
        <v>540</v>
      </c>
      <c r="AJ82" s="564" t="s">
        <v>526</v>
      </c>
      <c r="AK82" s="497" t="s">
        <v>768</v>
      </c>
      <c r="AL82" s="497" t="s">
        <v>768</v>
      </c>
      <c r="AM82" s="497" t="s">
        <v>768</v>
      </c>
      <c r="AN82" s="489"/>
      <c r="AO82" s="490" t="s">
        <v>524</v>
      </c>
      <c r="AP82" s="493" t="s">
        <v>769</v>
      </c>
      <c r="AQ82" s="491"/>
      <c r="AR82" s="492"/>
      <c r="AS82" s="523" t="s">
        <v>652</v>
      </c>
      <c r="AT82" s="493"/>
      <c r="AU82" s="552" t="s">
        <v>654</v>
      </c>
      <c r="AV82" s="569" t="s">
        <v>770</v>
      </c>
      <c r="AW82" s="490"/>
      <c r="AX82" s="739"/>
      <c r="AY82" s="739"/>
      <c r="AZ82" s="489"/>
      <c r="BA82" s="489"/>
      <c r="BB82" s="489"/>
      <c r="BC82" s="489"/>
      <c r="BD82" s="489"/>
      <c r="BE82" s="489"/>
      <c r="BF82" s="489"/>
      <c r="BG82" s="489"/>
      <c r="BH82" s="489"/>
      <c r="BI82" s="489"/>
      <c r="BJ82" s="489"/>
      <c r="BK82" s="489"/>
      <c r="BL82" s="560"/>
      <c r="BM82" s="559"/>
      <c r="BN82" s="489"/>
      <c r="BO82" s="489"/>
      <c r="BP82" s="489"/>
      <c r="BQ82" s="489"/>
      <c r="BR82" s="489"/>
      <c r="BS82" s="489"/>
      <c r="BT82" s="489"/>
      <c r="BU82" s="489"/>
      <c r="BV82" s="489"/>
      <c r="BW82" s="489"/>
      <c r="BX82" s="489"/>
      <c r="BY82" s="489"/>
      <c r="BZ82" s="489"/>
      <c r="CA82" s="489"/>
      <c r="CB82" s="489"/>
      <c r="CC82" s="489"/>
      <c r="CD82" s="489"/>
      <c r="CE82" s="489"/>
      <c r="CF82" s="489"/>
      <c r="CG82" s="489"/>
      <c r="CH82" s="489"/>
      <c r="CI82" s="489"/>
      <c r="CJ82" s="489"/>
      <c r="CK82" s="489"/>
      <c r="CL82" s="489"/>
      <c r="CM82" s="489"/>
      <c r="CN82" s="489"/>
      <c r="CO82" s="489"/>
      <c r="CP82" s="489"/>
      <c r="CQ82" s="489"/>
      <c r="CR82" s="489"/>
      <c r="CS82" s="489"/>
      <c r="CT82" s="489"/>
      <c r="CU82" s="489"/>
      <c r="CV82" s="489"/>
      <c r="CW82" s="489"/>
      <c r="CX82" s="489"/>
      <c r="CY82" s="489"/>
      <c r="CZ82" s="489"/>
      <c r="DA82" s="489"/>
      <c r="DB82" s="489"/>
      <c r="DC82" s="489"/>
      <c r="DD82" s="489"/>
      <c r="DE82" s="489"/>
      <c r="DF82" s="489"/>
      <c r="DG82" s="489"/>
      <c r="DH82" s="489"/>
      <c r="DI82" s="489"/>
      <c r="DJ82" s="489"/>
      <c r="DK82" s="489"/>
      <c r="DL82" s="489"/>
      <c r="DM82" s="489"/>
      <c r="DN82" s="489"/>
      <c r="DO82" s="489"/>
      <c r="DP82" s="489"/>
      <c r="DQ82" s="489"/>
      <c r="DR82" s="489"/>
      <c r="DS82" s="489"/>
      <c r="DT82" s="489"/>
      <c r="DU82" s="489"/>
      <c r="DV82" s="489"/>
      <c r="DW82" s="489"/>
      <c r="DX82" s="489"/>
      <c r="DY82" s="489"/>
      <c r="DZ82" s="489"/>
      <c r="EA82" s="489"/>
      <c r="EB82" s="489"/>
      <c r="EC82" s="489"/>
      <c r="ED82" s="489"/>
      <c r="EE82" s="489"/>
      <c r="EF82" s="489"/>
      <c r="EG82" s="489"/>
      <c r="EH82" s="489"/>
      <c r="EI82" s="489"/>
      <c r="EJ82" s="489"/>
      <c r="EK82" s="489"/>
      <c r="EL82" s="489"/>
      <c r="EM82" s="489"/>
      <c r="EN82" s="489"/>
      <c r="EO82" s="489"/>
      <c r="EP82" s="489"/>
      <c r="EQ82" s="489"/>
      <c r="ER82" s="489"/>
      <c r="ES82" s="489"/>
      <c r="ET82" s="489"/>
      <c r="EU82" s="489"/>
      <c r="EV82" s="489"/>
      <c r="EW82" s="489"/>
      <c r="EX82" s="489"/>
      <c r="EY82" s="489"/>
      <c r="EZ82" s="489"/>
      <c r="FA82" s="489"/>
      <c r="FB82" s="559"/>
      <c r="FC82" s="489"/>
      <c r="FD82" s="489"/>
      <c r="FE82" s="489"/>
      <c r="FF82" s="489"/>
      <c r="FG82" s="489"/>
      <c r="FH82" s="489"/>
      <c r="FI82" s="489"/>
      <c r="FJ82" s="489"/>
      <c r="FK82" s="489"/>
      <c r="FL82" s="489"/>
      <c r="FM82" s="489"/>
      <c r="FN82" s="489"/>
      <c r="FO82" s="489"/>
      <c r="FP82" s="560"/>
      <c r="FQ82" s="489"/>
      <c r="FR82" s="560"/>
      <c r="FS82" s="559"/>
      <c r="FT82" s="489"/>
      <c r="FU82" s="489"/>
      <c r="FV82" s="489"/>
      <c r="FW82" s="489"/>
      <c r="FX82" s="489"/>
      <c r="FY82" s="560"/>
    </row>
    <row r="83" spans="1:181" s="494" customFormat="1" ht="24" x14ac:dyDescent="0.25">
      <c r="A83" s="506">
        <v>117</v>
      </c>
      <c r="B83" s="511" t="s">
        <v>642</v>
      </c>
      <c r="C83" s="514" t="s">
        <v>525</v>
      </c>
      <c r="D83" s="493" t="s">
        <v>39</v>
      </c>
      <c r="E83" s="559" t="str">
        <f>VLOOKUP(F83,'Revised Phasing'!$D$4:$S$98, 16, 0)</f>
        <v>Phase 2</v>
      </c>
      <c r="F83" s="559" t="s">
        <v>235</v>
      </c>
      <c r="G83" s="490" t="s">
        <v>524</v>
      </c>
      <c r="H83" s="493" t="s">
        <v>832</v>
      </c>
      <c r="I83" s="493"/>
      <c r="J83" s="492"/>
      <c r="K83" s="512" t="s">
        <v>833</v>
      </c>
      <c r="L83" s="493" t="s">
        <v>759</v>
      </c>
      <c r="M83" s="493" t="s">
        <v>631</v>
      </c>
      <c r="N83" s="512"/>
      <c r="O83" s="513"/>
      <c r="P83" s="515" t="s">
        <v>637</v>
      </c>
      <c r="Q83" s="515" t="s">
        <v>30</v>
      </c>
      <c r="R83" s="515" t="s">
        <v>834</v>
      </c>
      <c r="S83" s="493" t="s">
        <v>644</v>
      </c>
      <c r="T83" s="493" t="s">
        <v>832</v>
      </c>
      <c r="U83" s="493" t="s">
        <v>534</v>
      </c>
      <c r="V83" s="513"/>
      <c r="W83" s="514" t="s">
        <v>535</v>
      </c>
      <c r="X83" s="493"/>
      <c r="Y83" s="493"/>
      <c r="Z83" s="513"/>
      <c r="AA83" s="516" t="s">
        <v>766</v>
      </c>
      <c r="AB83" s="562" t="s">
        <v>526</v>
      </c>
      <c r="AC83" s="563" t="s">
        <v>540</v>
      </c>
      <c r="AD83" s="564" t="s">
        <v>526</v>
      </c>
      <c r="AE83" s="563"/>
      <c r="AF83" s="735"/>
      <c r="AG83" s="733" t="s">
        <v>767</v>
      </c>
      <c r="AH83" s="562" t="s">
        <v>540</v>
      </c>
      <c r="AI83" s="563" t="s">
        <v>526</v>
      </c>
      <c r="AJ83" s="564" t="s">
        <v>526</v>
      </c>
      <c r="AK83" s="497" t="s">
        <v>768</v>
      </c>
      <c r="AL83" s="497" t="s">
        <v>768</v>
      </c>
      <c r="AM83" s="497" t="s">
        <v>768</v>
      </c>
      <c r="AN83" s="489"/>
      <c r="AO83" s="490" t="s">
        <v>524</v>
      </c>
      <c r="AP83" s="493" t="s">
        <v>769</v>
      </c>
      <c r="AQ83" s="491"/>
      <c r="AR83" s="492"/>
      <c r="AS83" s="523" t="s">
        <v>652</v>
      </c>
      <c r="AT83" s="493"/>
      <c r="AU83" s="568" t="s">
        <v>712</v>
      </c>
      <c r="AV83" s="569" t="s">
        <v>770</v>
      </c>
      <c r="AW83" s="490"/>
      <c r="AX83" s="739"/>
      <c r="AY83" s="739"/>
      <c r="AZ83" s="489"/>
      <c r="BA83" s="489"/>
      <c r="BB83" s="489"/>
      <c r="BC83" s="489"/>
      <c r="BD83" s="489"/>
      <c r="BE83" s="489"/>
      <c r="BF83" s="489"/>
      <c r="BG83" s="489"/>
      <c r="BH83" s="489"/>
      <c r="BI83" s="489"/>
      <c r="BJ83" s="489"/>
      <c r="BK83" s="489"/>
      <c r="BL83" s="560"/>
      <c r="BM83" s="559"/>
      <c r="BN83" s="489"/>
      <c r="BO83" s="489"/>
      <c r="BP83" s="489"/>
      <c r="BQ83" s="489"/>
      <c r="BR83" s="489"/>
      <c r="BS83" s="489"/>
      <c r="BT83" s="489"/>
      <c r="BU83" s="489"/>
      <c r="BV83" s="489"/>
      <c r="BW83" s="489"/>
      <c r="BX83" s="489"/>
      <c r="BY83" s="489"/>
      <c r="BZ83" s="489"/>
      <c r="CA83" s="489"/>
      <c r="CB83" s="489"/>
      <c r="CC83" s="489"/>
      <c r="CD83" s="489"/>
      <c r="CE83" s="489"/>
      <c r="CF83" s="489"/>
      <c r="CG83" s="489"/>
      <c r="CH83" s="489"/>
      <c r="CI83" s="489"/>
      <c r="CJ83" s="489"/>
      <c r="CK83" s="489"/>
      <c r="CL83" s="489"/>
      <c r="CM83" s="489"/>
      <c r="CN83" s="489"/>
      <c r="CO83" s="489"/>
      <c r="CP83" s="489"/>
      <c r="CQ83" s="489"/>
      <c r="CR83" s="489"/>
      <c r="CS83" s="489"/>
      <c r="CT83" s="489"/>
      <c r="CU83" s="489"/>
      <c r="CV83" s="489"/>
      <c r="CW83" s="489"/>
      <c r="CX83" s="489"/>
      <c r="CY83" s="489"/>
      <c r="CZ83" s="489"/>
      <c r="DA83" s="489"/>
      <c r="DB83" s="489"/>
      <c r="DC83" s="489"/>
      <c r="DD83" s="489"/>
      <c r="DE83" s="489"/>
      <c r="DF83" s="489"/>
      <c r="DG83" s="489"/>
      <c r="DH83" s="489"/>
      <c r="DI83" s="489"/>
      <c r="DJ83" s="489"/>
      <c r="DK83" s="489"/>
      <c r="DL83" s="489"/>
      <c r="DM83" s="489"/>
      <c r="DN83" s="489"/>
      <c r="DO83" s="489"/>
      <c r="DP83" s="489"/>
      <c r="DQ83" s="489"/>
      <c r="DR83" s="489"/>
      <c r="DS83" s="489"/>
      <c r="DT83" s="489"/>
      <c r="DU83" s="489"/>
      <c r="DV83" s="489"/>
      <c r="DW83" s="489"/>
      <c r="DX83" s="489"/>
      <c r="DY83" s="489"/>
      <c r="DZ83" s="489"/>
      <c r="EA83" s="489"/>
      <c r="EB83" s="489"/>
      <c r="EC83" s="489"/>
      <c r="ED83" s="489"/>
      <c r="EE83" s="489"/>
      <c r="EF83" s="489"/>
      <c r="EG83" s="489"/>
      <c r="EH83" s="489"/>
      <c r="EI83" s="489"/>
      <c r="EJ83" s="489"/>
      <c r="EK83" s="489"/>
      <c r="EL83" s="489"/>
      <c r="EM83" s="489"/>
      <c r="EN83" s="489"/>
      <c r="EO83" s="489"/>
      <c r="EP83" s="489"/>
      <c r="EQ83" s="489"/>
      <c r="ER83" s="489"/>
      <c r="ES83" s="489"/>
      <c r="ET83" s="489"/>
      <c r="EU83" s="489"/>
      <c r="EV83" s="489"/>
      <c r="EW83" s="489"/>
      <c r="EX83" s="489"/>
      <c r="EY83" s="489"/>
      <c r="EZ83" s="489"/>
      <c r="FA83" s="489"/>
      <c r="FB83" s="559"/>
      <c r="FC83" s="489"/>
      <c r="FD83" s="489"/>
      <c r="FE83" s="489"/>
      <c r="FF83" s="489"/>
      <c r="FG83" s="489"/>
      <c r="FH83" s="489"/>
      <c r="FI83" s="489"/>
      <c r="FJ83" s="489"/>
      <c r="FK83" s="489"/>
      <c r="FL83" s="489"/>
      <c r="FM83" s="489"/>
      <c r="FN83" s="489"/>
      <c r="FO83" s="489"/>
      <c r="FP83" s="560"/>
      <c r="FQ83" s="489"/>
      <c r="FR83" s="560"/>
      <c r="FS83" s="559"/>
      <c r="FT83" s="489"/>
      <c r="FU83" s="489"/>
      <c r="FV83" s="489"/>
      <c r="FW83" s="489"/>
      <c r="FX83" s="489"/>
      <c r="FY83" s="560"/>
    </row>
    <row r="84" spans="1:181" s="494" customFormat="1" ht="24" x14ac:dyDescent="0.25">
      <c r="A84" s="506">
        <v>118</v>
      </c>
      <c r="B84" s="511" t="s">
        <v>642</v>
      </c>
      <c r="C84" s="514" t="s">
        <v>525</v>
      </c>
      <c r="D84" s="493" t="s">
        <v>39</v>
      </c>
      <c r="E84" s="559" t="str">
        <f>VLOOKUP(F84,'Revised Phasing'!$D$4:$S$98, 16, 0)</f>
        <v>Phase 2</v>
      </c>
      <c r="F84" s="559" t="s">
        <v>235</v>
      </c>
      <c r="G84" s="490" t="s">
        <v>524</v>
      </c>
      <c r="H84" s="493" t="s">
        <v>835</v>
      </c>
      <c r="I84" s="493"/>
      <c r="J84" s="492"/>
      <c r="K84" s="512" t="s">
        <v>836</v>
      </c>
      <c r="L84" s="493" t="s">
        <v>759</v>
      </c>
      <c r="M84" s="493" t="s">
        <v>20</v>
      </c>
      <c r="N84" s="512"/>
      <c r="O84" s="513"/>
      <c r="P84" s="515" t="s">
        <v>637</v>
      </c>
      <c r="Q84" s="515" t="s">
        <v>30</v>
      </c>
      <c r="R84" s="515" t="s">
        <v>837</v>
      </c>
      <c r="S84" s="493" t="s">
        <v>644</v>
      </c>
      <c r="T84" s="493" t="s">
        <v>835</v>
      </c>
      <c r="U84" s="493" t="s">
        <v>534</v>
      </c>
      <c r="V84" s="513"/>
      <c r="W84" s="514" t="s">
        <v>535</v>
      </c>
      <c r="X84" s="493"/>
      <c r="Y84" s="493"/>
      <c r="Z84" s="513"/>
      <c r="AA84" s="516" t="s">
        <v>766</v>
      </c>
      <c r="AB84" s="562" t="s">
        <v>838</v>
      </c>
      <c r="AC84" s="563" t="s">
        <v>540</v>
      </c>
      <c r="AD84" s="564" t="s">
        <v>526</v>
      </c>
      <c r="AE84" s="563"/>
      <c r="AF84" s="735"/>
      <c r="AG84" s="733" t="s">
        <v>767</v>
      </c>
      <c r="AH84" s="562" t="s">
        <v>540</v>
      </c>
      <c r="AI84" s="563" t="s">
        <v>526</v>
      </c>
      <c r="AJ84" s="564" t="s">
        <v>526</v>
      </c>
      <c r="AK84" s="497" t="s">
        <v>838</v>
      </c>
      <c r="AL84" s="497" t="s">
        <v>783</v>
      </c>
      <c r="AM84" s="497" t="s">
        <v>784</v>
      </c>
      <c r="AN84" s="489"/>
      <c r="AO84" s="490" t="s">
        <v>524</v>
      </c>
      <c r="AP84" s="493" t="s">
        <v>769</v>
      </c>
      <c r="AQ84" s="491"/>
      <c r="AR84" s="492"/>
      <c r="AS84" s="523" t="s">
        <v>652</v>
      </c>
      <c r="AT84" s="493"/>
      <c r="AU84" s="552" t="s">
        <v>654</v>
      </c>
      <c r="AV84" s="569" t="s">
        <v>770</v>
      </c>
      <c r="AW84" s="490"/>
      <c r="AX84" s="739"/>
      <c r="AY84" s="739"/>
      <c r="AZ84" s="489"/>
      <c r="BA84" s="489"/>
      <c r="BB84" s="489"/>
      <c r="BC84" s="489"/>
      <c r="BD84" s="489"/>
      <c r="BE84" s="489"/>
      <c r="BF84" s="489"/>
      <c r="BG84" s="489"/>
      <c r="BH84" s="489"/>
      <c r="BI84" s="489"/>
      <c r="BJ84" s="489"/>
      <c r="BK84" s="489"/>
      <c r="BL84" s="560"/>
      <c r="BM84" s="559"/>
      <c r="BN84" s="489"/>
      <c r="BO84" s="489"/>
      <c r="BP84" s="489"/>
      <c r="BQ84" s="489"/>
      <c r="BR84" s="489"/>
      <c r="BS84" s="489"/>
      <c r="BT84" s="489"/>
      <c r="BU84" s="489"/>
      <c r="BV84" s="489"/>
      <c r="BW84" s="489"/>
      <c r="BX84" s="489"/>
      <c r="BY84" s="489"/>
      <c r="BZ84" s="489"/>
      <c r="CA84" s="489"/>
      <c r="CB84" s="489"/>
      <c r="CC84" s="489"/>
      <c r="CD84" s="489"/>
      <c r="CE84" s="489"/>
      <c r="CF84" s="489"/>
      <c r="CG84" s="489"/>
      <c r="CH84" s="489"/>
      <c r="CI84" s="489"/>
      <c r="CJ84" s="489"/>
      <c r="CK84" s="489"/>
      <c r="CL84" s="489"/>
      <c r="CM84" s="489"/>
      <c r="CN84" s="489"/>
      <c r="CO84" s="489"/>
      <c r="CP84" s="489"/>
      <c r="CQ84" s="489"/>
      <c r="CR84" s="489"/>
      <c r="CS84" s="489"/>
      <c r="CT84" s="489"/>
      <c r="CU84" s="489"/>
      <c r="CV84" s="489"/>
      <c r="CW84" s="489"/>
      <c r="CX84" s="489"/>
      <c r="CY84" s="489"/>
      <c r="CZ84" s="489"/>
      <c r="DA84" s="489"/>
      <c r="DB84" s="489"/>
      <c r="DC84" s="489"/>
      <c r="DD84" s="489"/>
      <c r="DE84" s="489"/>
      <c r="DF84" s="489"/>
      <c r="DG84" s="489"/>
      <c r="DH84" s="489"/>
      <c r="DI84" s="489"/>
      <c r="DJ84" s="489"/>
      <c r="DK84" s="489"/>
      <c r="DL84" s="489"/>
      <c r="DM84" s="489"/>
      <c r="DN84" s="489"/>
      <c r="DO84" s="489"/>
      <c r="DP84" s="489"/>
      <c r="DQ84" s="489"/>
      <c r="DR84" s="489"/>
      <c r="DS84" s="489"/>
      <c r="DT84" s="489"/>
      <c r="DU84" s="489"/>
      <c r="DV84" s="489"/>
      <c r="DW84" s="489"/>
      <c r="DX84" s="489"/>
      <c r="DY84" s="489"/>
      <c r="DZ84" s="489"/>
      <c r="EA84" s="489"/>
      <c r="EB84" s="489"/>
      <c r="EC84" s="489"/>
      <c r="ED84" s="489"/>
      <c r="EE84" s="489"/>
      <c r="EF84" s="489"/>
      <c r="EG84" s="489"/>
      <c r="EH84" s="489"/>
      <c r="EI84" s="489"/>
      <c r="EJ84" s="489"/>
      <c r="EK84" s="489"/>
      <c r="EL84" s="489"/>
      <c r="EM84" s="489"/>
      <c r="EN84" s="489"/>
      <c r="EO84" s="489"/>
      <c r="EP84" s="489"/>
      <c r="EQ84" s="489"/>
      <c r="ER84" s="489"/>
      <c r="ES84" s="489"/>
      <c r="ET84" s="489"/>
      <c r="EU84" s="489"/>
      <c r="EV84" s="489"/>
      <c r="EW84" s="489"/>
      <c r="EX84" s="489"/>
      <c r="EY84" s="489"/>
      <c r="EZ84" s="489"/>
      <c r="FA84" s="489"/>
      <c r="FB84" s="559"/>
      <c r="FC84" s="489"/>
      <c r="FD84" s="489"/>
      <c r="FE84" s="489"/>
      <c r="FF84" s="489"/>
      <c r="FG84" s="489"/>
      <c r="FH84" s="489"/>
      <c r="FI84" s="489"/>
      <c r="FJ84" s="489"/>
      <c r="FK84" s="489"/>
      <c r="FL84" s="489"/>
      <c r="FM84" s="489"/>
      <c r="FN84" s="489"/>
      <c r="FO84" s="489"/>
      <c r="FP84" s="560"/>
      <c r="FQ84" s="489"/>
      <c r="FR84" s="560"/>
      <c r="FS84" s="559"/>
      <c r="FT84" s="489"/>
      <c r="FU84" s="489"/>
      <c r="FV84" s="489"/>
      <c r="FW84" s="489"/>
      <c r="FX84" s="489"/>
      <c r="FY84" s="560"/>
    </row>
    <row r="85" spans="1:181" s="494" customFormat="1" ht="36" x14ac:dyDescent="0.25">
      <c r="A85" s="506">
        <v>119</v>
      </c>
      <c r="B85" s="511" t="s">
        <v>642</v>
      </c>
      <c r="C85" s="514" t="s">
        <v>525</v>
      </c>
      <c r="D85" s="493" t="s">
        <v>39</v>
      </c>
      <c r="E85" s="559" t="str">
        <f>VLOOKUP(F85,'Revised Phasing'!$D$4:$S$98, 16, 0)</f>
        <v>Phase 2</v>
      </c>
      <c r="F85" s="559" t="s">
        <v>235</v>
      </c>
      <c r="G85" s="490" t="s">
        <v>524</v>
      </c>
      <c r="H85" s="493" t="s">
        <v>839</v>
      </c>
      <c r="I85" s="493"/>
      <c r="J85" s="492"/>
      <c r="K85" s="512" t="s">
        <v>840</v>
      </c>
      <c r="L85" s="493" t="s">
        <v>759</v>
      </c>
      <c r="M85" s="493" t="s">
        <v>37</v>
      </c>
      <c r="N85" s="512"/>
      <c r="O85" s="513"/>
      <c r="P85" s="515" t="s">
        <v>637</v>
      </c>
      <c r="Q85" s="515" t="s">
        <v>30</v>
      </c>
      <c r="R85" s="515" t="s">
        <v>841</v>
      </c>
      <c r="S85" s="493" t="s">
        <v>644</v>
      </c>
      <c r="T85" s="493" t="s">
        <v>839</v>
      </c>
      <c r="U85" s="493" t="s">
        <v>534</v>
      </c>
      <c r="V85" s="513"/>
      <c r="W85" s="514" t="s">
        <v>535</v>
      </c>
      <c r="X85" s="493"/>
      <c r="Y85" s="493"/>
      <c r="Z85" s="513"/>
      <c r="AA85" s="516"/>
      <c r="AB85" s="562" t="s">
        <v>842</v>
      </c>
      <c r="AC85" s="563" t="s">
        <v>540</v>
      </c>
      <c r="AD85" s="564" t="s">
        <v>526</v>
      </c>
      <c r="AE85" s="733" t="s">
        <v>841</v>
      </c>
      <c r="AF85" s="735"/>
      <c r="AG85" s="733" t="s">
        <v>767</v>
      </c>
      <c r="AH85" s="562" t="s">
        <v>540</v>
      </c>
      <c r="AI85" s="563" t="s">
        <v>540</v>
      </c>
      <c r="AJ85" s="564" t="s">
        <v>526</v>
      </c>
      <c r="AK85" s="497" t="s">
        <v>842</v>
      </c>
      <c r="AL85" s="497" t="s">
        <v>783</v>
      </c>
      <c r="AM85" s="497" t="s">
        <v>784</v>
      </c>
      <c r="AN85" s="489"/>
      <c r="AO85" s="490" t="s">
        <v>524</v>
      </c>
      <c r="AP85" s="493" t="s">
        <v>769</v>
      </c>
      <c r="AQ85" s="491"/>
      <c r="AR85" s="492"/>
      <c r="AS85" s="523" t="s">
        <v>652</v>
      </c>
      <c r="AT85" s="493"/>
      <c r="AU85" s="552" t="s">
        <v>654</v>
      </c>
      <c r="AV85" s="569" t="s">
        <v>770</v>
      </c>
      <c r="AW85" s="490"/>
      <c r="AX85" s="739"/>
      <c r="AY85" s="739"/>
      <c r="AZ85" s="489"/>
      <c r="BA85" s="489"/>
      <c r="BB85" s="489"/>
      <c r="BC85" s="489"/>
      <c r="BD85" s="489"/>
      <c r="BE85" s="489"/>
      <c r="BF85" s="489"/>
      <c r="BG85" s="489"/>
      <c r="BH85" s="489"/>
      <c r="BI85" s="489"/>
      <c r="BJ85" s="489"/>
      <c r="BK85" s="489"/>
      <c r="BL85" s="560"/>
      <c r="BM85" s="559"/>
      <c r="BN85" s="489"/>
      <c r="BO85" s="489"/>
      <c r="BP85" s="489"/>
      <c r="BQ85" s="489"/>
      <c r="BR85" s="489"/>
      <c r="BS85" s="489"/>
      <c r="BT85" s="489"/>
      <c r="BU85" s="489"/>
      <c r="BV85" s="489"/>
      <c r="BW85" s="489"/>
      <c r="BX85" s="489"/>
      <c r="BY85" s="489"/>
      <c r="BZ85" s="489"/>
      <c r="CA85" s="489"/>
      <c r="CB85" s="489"/>
      <c r="CC85" s="489"/>
      <c r="CD85" s="489"/>
      <c r="CE85" s="489"/>
      <c r="CF85" s="489"/>
      <c r="CG85" s="489"/>
      <c r="CH85" s="489"/>
      <c r="CI85" s="489"/>
      <c r="CJ85" s="489"/>
      <c r="CK85" s="489"/>
      <c r="CL85" s="489"/>
      <c r="CM85" s="489"/>
      <c r="CN85" s="489"/>
      <c r="CO85" s="489"/>
      <c r="CP85" s="489"/>
      <c r="CQ85" s="489"/>
      <c r="CR85" s="489"/>
      <c r="CS85" s="489"/>
      <c r="CT85" s="489"/>
      <c r="CU85" s="489"/>
      <c r="CV85" s="489"/>
      <c r="CW85" s="489"/>
      <c r="CX85" s="489"/>
      <c r="CY85" s="489"/>
      <c r="CZ85" s="489"/>
      <c r="DA85" s="489"/>
      <c r="DB85" s="489"/>
      <c r="DC85" s="489"/>
      <c r="DD85" s="489"/>
      <c r="DE85" s="489"/>
      <c r="DF85" s="489"/>
      <c r="DG85" s="489"/>
      <c r="DH85" s="489"/>
      <c r="DI85" s="489"/>
      <c r="DJ85" s="489"/>
      <c r="DK85" s="489"/>
      <c r="DL85" s="489"/>
      <c r="DM85" s="489"/>
      <c r="DN85" s="489"/>
      <c r="DO85" s="489"/>
      <c r="DP85" s="489"/>
      <c r="DQ85" s="489"/>
      <c r="DR85" s="489"/>
      <c r="DS85" s="489"/>
      <c r="DT85" s="489"/>
      <c r="DU85" s="489"/>
      <c r="DV85" s="489"/>
      <c r="DW85" s="489"/>
      <c r="DX85" s="489"/>
      <c r="DY85" s="489"/>
      <c r="DZ85" s="489"/>
      <c r="EA85" s="489"/>
      <c r="EB85" s="489"/>
      <c r="EC85" s="489"/>
      <c r="ED85" s="489"/>
      <c r="EE85" s="489"/>
      <c r="EF85" s="489"/>
      <c r="EG85" s="489"/>
      <c r="EH85" s="489"/>
      <c r="EI85" s="489"/>
      <c r="EJ85" s="489"/>
      <c r="EK85" s="489"/>
      <c r="EL85" s="489"/>
      <c r="EM85" s="489"/>
      <c r="EN85" s="489"/>
      <c r="EO85" s="489"/>
      <c r="EP85" s="489"/>
      <c r="EQ85" s="489"/>
      <c r="ER85" s="489"/>
      <c r="ES85" s="489"/>
      <c r="ET85" s="489"/>
      <c r="EU85" s="489"/>
      <c r="EV85" s="489"/>
      <c r="EW85" s="489"/>
      <c r="EX85" s="489"/>
      <c r="EY85" s="489"/>
      <c r="EZ85" s="489"/>
      <c r="FA85" s="489"/>
      <c r="FB85" s="559"/>
      <c r="FC85" s="489"/>
      <c r="FD85" s="489"/>
      <c r="FE85" s="489"/>
      <c r="FF85" s="489"/>
      <c r="FG85" s="489"/>
      <c r="FH85" s="489"/>
      <c r="FI85" s="489"/>
      <c r="FJ85" s="489"/>
      <c r="FK85" s="489"/>
      <c r="FL85" s="489"/>
      <c r="FM85" s="489"/>
      <c r="FN85" s="489"/>
      <c r="FO85" s="489"/>
      <c r="FP85" s="560"/>
      <c r="FQ85" s="489"/>
      <c r="FR85" s="560"/>
      <c r="FS85" s="559"/>
      <c r="FT85" s="489"/>
      <c r="FU85" s="489"/>
      <c r="FV85" s="489"/>
      <c r="FW85" s="489"/>
      <c r="FX85" s="489"/>
      <c r="FY85" s="560"/>
    </row>
    <row r="86" spans="1:181" s="494" customFormat="1" ht="24" x14ac:dyDescent="0.25">
      <c r="A86" s="506">
        <v>120</v>
      </c>
      <c r="B86" s="511" t="s">
        <v>642</v>
      </c>
      <c r="C86" s="514" t="s">
        <v>525</v>
      </c>
      <c r="D86" s="493" t="s">
        <v>39</v>
      </c>
      <c r="E86" s="559" t="str">
        <f>VLOOKUP(F86,'Revised Phasing'!$D$4:$S$98, 16, 0)</f>
        <v>Phase 2</v>
      </c>
      <c r="F86" s="559" t="s">
        <v>235</v>
      </c>
      <c r="G86" s="490" t="s">
        <v>524</v>
      </c>
      <c r="H86" s="493" t="s">
        <v>843</v>
      </c>
      <c r="I86" s="493"/>
      <c r="J86" s="492"/>
      <c r="K86" s="512" t="s">
        <v>844</v>
      </c>
      <c r="L86" s="493" t="s">
        <v>759</v>
      </c>
      <c r="M86" s="493" t="s">
        <v>40</v>
      </c>
      <c r="N86" s="512"/>
      <c r="O86" s="513"/>
      <c r="P86" s="515" t="s">
        <v>637</v>
      </c>
      <c r="Q86" s="515" t="s">
        <v>30</v>
      </c>
      <c r="R86" s="515" t="s">
        <v>845</v>
      </c>
      <c r="S86" s="493" t="s">
        <v>644</v>
      </c>
      <c r="T86" s="493" t="s">
        <v>843</v>
      </c>
      <c r="U86" s="493" t="s">
        <v>534</v>
      </c>
      <c r="V86" s="513"/>
      <c r="W86" s="514" t="s">
        <v>535</v>
      </c>
      <c r="X86" s="493"/>
      <c r="Y86" s="493"/>
      <c r="Z86" s="513"/>
      <c r="AA86" s="516"/>
      <c r="AB86" s="562" t="s">
        <v>526</v>
      </c>
      <c r="AC86" s="563" t="s">
        <v>540</v>
      </c>
      <c r="AD86" s="564" t="s">
        <v>526</v>
      </c>
      <c r="AE86" s="733" t="s">
        <v>845</v>
      </c>
      <c r="AF86" s="735"/>
      <c r="AG86" s="733" t="s">
        <v>767</v>
      </c>
      <c r="AH86" s="562" t="s">
        <v>540</v>
      </c>
      <c r="AI86" s="563" t="s">
        <v>540</v>
      </c>
      <c r="AJ86" s="564" t="s">
        <v>526</v>
      </c>
      <c r="AK86" s="497" t="s">
        <v>768</v>
      </c>
      <c r="AL86" s="497" t="s">
        <v>768</v>
      </c>
      <c r="AM86" s="497" t="s">
        <v>768</v>
      </c>
      <c r="AN86" s="489"/>
      <c r="AO86" s="490" t="s">
        <v>524</v>
      </c>
      <c r="AP86" s="493" t="s">
        <v>769</v>
      </c>
      <c r="AQ86" s="491"/>
      <c r="AR86" s="492"/>
      <c r="AS86" s="523" t="s">
        <v>652</v>
      </c>
      <c r="AT86" s="493"/>
      <c r="AU86" s="568" t="s">
        <v>785</v>
      </c>
      <c r="AV86" s="569" t="s">
        <v>770</v>
      </c>
      <c r="AW86" s="490"/>
      <c r="AX86" s="739"/>
      <c r="AY86" s="739"/>
      <c r="AZ86" s="489"/>
      <c r="BA86" s="489"/>
      <c r="BB86" s="489"/>
      <c r="BC86" s="489"/>
      <c r="BD86" s="489"/>
      <c r="BE86" s="489"/>
      <c r="BF86" s="489"/>
      <c r="BG86" s="489"/>
      <c r="BH86" s="489"/>
      <c r="BI86" s="489"/>
      <c r="BJ86" s="489"/>
      <c r="BK86" s="489"/>
      <c r="BL86" s="560"/>
      <c r="BM86" s="559"/>
      <c r="BN86" s="489"/>
      <c r="BO86" s="489"/>
      <c r="BP86" s="489"/>
      <c r="BQ86" s="489"/>
      <c r="BR86" s="489"/>
      <c r="BS86" s="489"/>
      <c r="BT86" s="489"/>
      <c r="BU86" s="489"/>
      <c r="BV86" s="489"/>
      <c r="BW86" s="489"/>
      <c r="BX86" s="489"/>
      <c r="BY86" s="489"/>
      <c r="BZ86" s="489"/>
      <c r="CA86" s="489"/>
      <c r="CB86" s="489"/>
      <c r="CC86" s="489"/>
      <c r="CD86" s="489"/>
      <c r="CE86" s="489"/>
      <c r="CF86" s="489"/>
      <c r="CG86" s="489"/>
      <c r="CH86" s="489"/>
      <c r="CI86" s="489"/>
      <c r="CJ86" s="489"/>
      <c r="CK86" s="489"/>
      <c r="CL86" s="489"/>
      <c r="CM86" s="489"/>
      <c r="CN86" s="489"/>
      <c r="CO86" s="489"/>
      <c r="CP86" s="489"/>
      <c r="CQ86" s="489"/>
      <c r="CR86" s="489"/>
      <c r="CS86" s="489"/>
      <c r="CT86" s="489"/>
      <c r="CU86" s="489"/>
      <c r="CV86" s="489"/>
      <c r="CW86" s="489"/>
      <c r="CX86" s="489"/>
      <c r="CY86" s="489"/>
      <c r="CZ86" s="489"/>
      <c r="DA86" s="489"/>
      <c r="DB86" s="489"/>
      <c r="DC86" s="489"/>
      <c r="DD86" s="489"/>
      <c r="DE86" s="489"/>
      <c r="DF86" s="489"/>
      <c r="DG86" s="489"/>
      <c r="DH86" s="489"/>
      <c r="DI86" s="489"/>
      <c r="DJ86" s="489"/>
      <c r="DK86" s="489"/>
      <c r="DL86" s="489"/>
      <c r="DM86" s="489"/>
      <c r="DN86" s="489"/>
      <c r="DO86" s="489"/>
      <c r="DP86" s="489"/>
      <c r="DQ86" s="489"/>
      <c r="DR86" s="489"/>
      <c r="DS86" s="489"/>
      <c r="DT86" s="489"/>
      <c r="DU86" s="489"/>
      <c r="DV86" s="489"/>
      <c r="DW86" s="489"/>
      <c r="DX86" s="489"/>
      <c r="DY86" s="489"/>
      <c r="DZ86" s="489"/>
      <c r="EA86" s="489"/>
      <c r="EB86" s="489"/>
      <c r="EC86" s="489"/>
      <c r="ED86" s="489"/>
      <c r="EE86" s="489"/>
      <c r="EF86" s="489"/>
      <c r="EG86" s="489"/>
      <c r="EH86" s="489"/>
      <c r="EI86" s="489"/>
      <c r="EJ86" s="489"/>
      <c r="EK86" s="489"/>
      <c r="EL86" s="489"/>
      <c r="EM86" s="489"/>
      <c r="EN86" s="489"/>
      <c r="EO86" s="489"/>
      <c r="EP86" s="489"/>
      <c r="EQ86" s="489"/>
      <c r="ER86" s="489"/>
      <c r="ES86" s="489"/>
      <c r="ET86" s="489"/>
      <c r="EU86" s="489"/>
      <c r="EV86" s="489"/>
      <c r="EW86" s="489"/>
      <c r="EX86" s="489"/>
      <c r="EY86" s="489"/>
      <c r="EZ86" s="489"/>
      <c r="FA86" s="489"/>
      <c r="FB86" s="559"/>
      <c r="FC86" s="489"/>
      <c r="FD86" s="489"/>
      <c r="FE86" s="489"/>
      <c r="FF86" s="489"/>
      <c r="FG86" s="489"/>
      <c r="FH86" s="489"/>
      <c r="FI86" s="489"/>
      <c r="FJ86" s="489"/>
      <c r="FK86" s="489"/>
      <c r="FL86" s="489"/>
      <c r="FM86" s="489"/>
      <c r="FN86" s="489"/>
      <c r="FO86" s="489"/>
      <c r="FP86" s="560"/>
      <c r="FQ86" s="489"/>
      <c r="FR86" s="560"/>
      <c r="FS86" s="559"/>
      <c r="FT86" s="489"/>
      <c r="FU86" s="489"/>
      <c r="FV86" s="489"/>
      <c r="FW86" s="489"/>
      <c r="FX86" s="489"/>
      <c r="FY86" s="560"/>
    </row>
    <row r="87" spans="1:181" s="494" customFormat="1" ht="36" x14ac:dyDescent="0.25">
      <c r="A87" s="506">
        <v>121</v>
      </c>
      <c r="B87" s="511" t="s">
        <v>642</v>
      </c>
      <c r="C87" s="514" t="s">
        <v>525</v>
      </c>
      <c r="D87" s="493" t="s">
        <v>39</v>
      </c>
      <c r="E87" s="559" t="str">
        <f>VLOOKUP(F87,'Revised Phasing'!$D$4:$S$98, 16, 0)</f>
        <v>Phase 2</v>
      </c>
      <c r="F87" s="559" t="s">
        <v>235</v>
      </c>
      <c r="G87" s="490" t="s">
        <v>524</v>
      </c>
      <c r="H87" s="493" t="s">
        <v>846</v>
      </c>
      <c r="I87" s="493"/>
      <c r="J87" s="492"/>
      <c r="K87" s="512" t="s">
        <v>847</v>
      </c>
      <c r="L87" s="493" t="s">
        <v>759</v>
      </c>
      <c r="M87" s="493" t="s">
        <v>48</v>
      </c>
      <c r="N87" s="512"/>
      <c r="O87" s="513"/>
      <c r="P87" s="515" t="s">
        <v>637</v>
      </c>
      <c r="Q87" s="515" t="s">
        <v>30</v>
      </c>
      <c r="R87" s="515" t="s">
        <v>848</v>
      </c>
      <c r="S87" s="493" t="s">
        <v>644</v>
      </c>
      <c r="T87" s="493" t="s">
        <v>846</v>
      </c>
      <c r="U87" s="493" t="s">
        <v>534</v>
      </c>
      <c r="V87" s="513"/>
      <c r="W87" s="514" t="s">
        <v>535</v>
      </c>
      <c r="X87" s="493"/>
      <c r="Y87" s="493"/>
      <c r="Z87" s="513"/>
      <c r="AA87" s="516"/>
      <c r="AB87" s="562" t="s">
        <v>849</v>
      </c>
      <c r="AC87" s="563" t="s">
        <v>540</v>
      </c>
      <c r="AD87" s="564" t="s">
        <v>526</v>
      </c>
      <c r="AE87" s="733" t="s">
        <v>848</v>
      </c>
      <c r="AF87" s="735"/>
      <c r="AG87" s="733" t="s">
        <v>767</v>
      </c>
      <c r="AH87" s="562" t="s">
        <v>540</v>
      </c>
      <c r="AI87" s="563" t="s">
        <v>526</v>
      </c>
      <c r="AJ87" s="564" t="s">
        <v>526</v>
      </c>
      <c r="AK87" s="497" t="s">
        <v>849</v>
      </c>
      <c r="AL87" s="497" t="s">
        <v>783</v>
      </c>
      <c r="AM87" s="497" t="s">
        <v>784</v>
      </c>
      <c r="AN87" s="489"/>
      <c r="AO87" s="490" t="s">
        <v>524</v>
      </c>
      <c r="AP87" s="493" t="s">
        <v>769</v>
      </c>
      <c r="AQ87" s="491"/>
      <c r="AR87" s="492"/>
      <c r="AS87" s="523" t="s">
        <v>652</v>
      </c>
      <c r="AT87" s="493"/>
      <c r="AU87" s="568" t="s">
        <v>785</v>
      </c>
      <c r="AV87" s="569" t="s">
        <v>770</v>
      </c>
      <c r="AW87" s="490"/>
      <c r="AX87" s="739"/>
      <c r="AY87" s="739"/>
      <c r="AZ87" s="489"/>
      <c r="BA87" s="489"/>
      <c r="BB87" s="489"/>
      <c r="BC87" s="489"/>
      <c r="BD87" s="489"/>
      <c r="BE87" s="489"/>
      <c r="BF87" s="489"/>
      <c r="BG87" s="489"/>
      <c r="BH87" s="489"/>
      <c r="BI87" s="489"/>
      <c r="BJ87" s="489"/>
      <c r="BK87" s="489"/>
      <c r="BL87" s="560"/>
      <c r="BM87" s="559"/>
      <c r="BN87" s="489"/>
      <c r="BO87" s="489"/>
      <c r="BP87" s="489"/>
      <c r="BQ87" s="489"/>
      <c r="BR87" s="489"/>
      <c r="BS87" s="489"/>
      <c r="BT87" s="489"/>
      <c r="BU87" s="489"/>
      <c r="BV87" s="489"/>
      <c r="BW87" s="489"/>
      <c r="BX87" s="489"/>
      <c r="BY87" s="489"/>
      <c r="BZ87" s="489"/>
      <c r="CA87" s="489"/>
      <c r="CB87" s="489"/>
      <c r="CC87" s="489"/>
      <c r="CD87" s="489"/>
      <c r="CE87" s="489"/>
      <c r="CF87" s="489"/>
      <c r="CG87" s="489"/>
      <c r="CH87" s="489"/>
      <c r="CI87" s="489"/>
      <c r="CJ87" s="489"/>
      <c r="CK87" s="489"/>
      <c r="CL87" s="489"/>
      <c r="CM87" s="489"/>
      <c r="CN87" s="489"/>
      <c r="CO87" s="489"/>
      <c r="CP87" s="489"/>
      <c r="CQ87" s="489"/>
      <c r="CR87" s="489"/>
      <c r="CS87" s="489"/>
      <c r="CT87" s="489"/>
      <c r="CU87" s="489"/>
      <c r="CV87" s="489"/>
      <c r="CW87" s="489"/>
      <c r="CX87" s="489"/>
      <c r="CY87" s="489"/>
      <c r="CZ87" s="489"/>
      <c r="DA87" s="489"/>
      <c r="DB87" s="489"/>
      <c r="DC87" s="489"/>
      <c r="DD87" s="489"/>
      <c r="DE87" s="489"/>
      <c r="DF87" s="489"/>
      <c r="DG87" s="489"/>
      <c r="DH87" s="489"/>
      <c r="DI87" s="489"/>
      <c r="DJ87" s="489"/>
      <c r="DK87" s="489"/>
      <c r="DL87" s="489"/>
      <c r="DM87" s="489"/>
      <c r="DN87" s="489"/>
      <c r="DO87" s="489"/>
      <c r="DP87" s="489"/>
      <c r="DQ87" s="489"/>
      <c r="DR87" s="489"/>
      <c r="DS87" s="489"/>
      <c r="DT87" s="489"/>
      <c r="DU87" s="489"/>
      <c r="DV87" s="489"/>
      <c r="DW87" s="489"/>
      <c r="DX87" s="489"/>
      <c r="DY87" s="489"/>
      <c r="DZ87" s="489"/>
      <c r="EA87" s="489"/>
      <c r="EB87" s="489"/>
      <c r="EC87" s="489"/>
      <c r="ED87" s="489"/>
      <c r="EE87" s="489"/>
      <c r="EF87" s="489"/>
      <c r="EG87" s="489"/>
      <c r="EH87" s="489"/>
      <c r="EI87" s="489"/>
      <c r="EJ87" s="489"/>
      <c r="EK87" s="489"/>
      <c r="EL87" s="489"/>
      <c r="EM87" s="489"/>
      <c r="EN87" s="489"/>
      <c r="EO87" s="489"/>
      <c r="EP87" s="489"/>
      <c r="EQ87" s="489"/>
      <c r="ER87" s="489"/>
      <c r="ES87" s="489"/>
      <c r="ET87" s="489"/>
      <c r="EU87" s="489"/>
      <c r="EV87" s="489"/>
      <c r="EW87" s="489"/>
      <c r="EX87" s="489"/>
      <c r="EY87" s="489"/>
      <c r="EZ87" s="489"/>
      <c r="FA87" s="489"/>
      <c r="FB87" s="559"/>
      <c r="FC87" s="489"/>
      <c r="FD87" s="489"/>
      <c r="FE87" s="489"/>
      <c r="FF87" s="489"/>
      <c r="FG87" s="489"/>
      <c r="FH87" s="489"/>
      <c r="FI87" s="489"/>
      <c r="FJ87" s="489"/>
      <c r="FK87" s="489"/>
      <c r="FL87" s="489"/>
      <c r="FM87" s="489"/>
      <c r="FN87" s="489"/>
      <c r="FO87" s="489"/>
      <c r="FP87" s="560"/>
      <c r="FQ87" s="489"/>
      <c r="FR87" s="560"/>
      <c r="FS87" s="559"/>
      <c r="FT87" s="489"/>
      <c r="FU87" s="489"/>
      <c r="FV87" s="489"/>
      <c r="FW87" s="489"/>
      <c r="FX87" s="489"/>
      <c r="FY87" s="560"/>
    </row>
    <row r="88" spans="1:181" s="494" customFormat="1" ht="24" x14ac:dyDescent="0.25">
      <c r="A88" s="506">
        <v>122</v>
      </c>
      <c r="B88" s="511" t="s">
        <v>642</v>
      </c>
      <c r="C88" s="514" t="s">
        <v>525</v>
      </c>
      <c r="D88" s="493" t="s">
        <v>39</v>
      </c>
      <c r="E88" s="559" t="str">
        <f>VLOOKUP(F88,'Revised Phasing'!$D$4:$S$98, 16, 0)</f>
        <v>Phase 2</v>
      </c>
      <c r="F88" s="559" t="s">
        <v>235</v>
      </c>
      <c r="G88" s="490" t="s">
        <v>524</v>
      </c>
      <c r="H88" s="493" t="s">
        <v>850</v>
      </c>
      <c r="I88" s="493"/>
      <c r="J88" s="492"/>
      <c r="K88" s="512" t="s">
        <v>851</v>
      </c>
      <c r="L88" s="493" t="s">
        <v>759</v>
      </c>
      <c r="M88" s="493" t="s">
        <v>56</v>
      </c>
      <c r="N88" s="512"/>
      <c r="O88" s="513"/>
      <c r="P88" s="515" t="s">
        <v>637</v>
      </c>
      <c r="Q88" s="515" t="s">
        <v>30</v>
      </c>
      <c r="R88" s="515" t="s">
        <v>852</v>
      </c>
      <c r="S88" s="493" t="s">
        <v>644</v>
      </c>
      <c r="T88" s="493" t="s">
        <v>850</v>
      </c>
      <c r="U88" s="493" t="s">
        <v>534</v>
      </c>
      <c r="V88" s="513"/>
      <c r="W88" s="514" t="s">
        <v>535</v>
      </c>
      <c r="X88" s="493"/>
      <c r="Y88" s="493"/>
      <c r="Z88" s="513"/>
      <c r="AA88" s="516"/>
      <c r="AB88" s="562" t="s">
        <v>853</v>
      </c>
      <c r="AC88" s="563" t="s">
        <v>540</v>
      </c>
      <c r="AD88" s="564" t="s">
        <v>526</v>
      </c>
      <c r="AE88" s="733" t="s">
        <v>852</v>
      </c>
      <c r="AF88" s="735"/>
      <c r="AG88" s="733" t="s">
        <v>767</v>
      </c>
      <c r="AH88" s="562" t="s">
        <v>540</v>
      </c>
      <c r="AI88" s="563" t="s">
        <v>540</v>
      </c>
      <c r="AJ88" s="564" t="s">
        <v>526</v>
      </c>
      <c r="AK88" s="497" t="s">
        <v>853</v>
      </c>
      <c r="AL88" s="497" t="s">
        <v>783</v>
      </c>
      <c r="AM88" s="497" t="s">
        <v>784</v>
      </c>
      <c r="AN88" s="489"/>
      <c r="AO88" s="490" t="s">
        <v>524</v>
      </c>
      <c r="AP88" s="493" t="s">
        <v>769</v>
      </c>
      <c r="AQ88" s="491"/>
      <c r="AR88" s="492"/>
      <c r="AS88" s="523" t="s">
        <v>652</v>
      </c>
      <c r="AT88" s="493"/>
      <c r="AU88" s="552" t="s">
        <v>654</v>
      </c>
      <c r="AV88" s="569" t="s">
        <v>770</v>
      </c>
      <c r="AW88" s="490"/>
      <c r="AX88" s="739"/>
      <c r="AY88" s="739"/>
      <c r="AZ88" s="489"/>
      <c r="BA88" s="489"/>
      <c r="BB88" s="489"/>
      <c r="BC88" s="489"/>
      <c r="BD88" s="489"/>
      <c r="BE88" s="489"/>
      <c r="BF88" s="489"/>
      <c r="BG88" s="489"/>
      <c r="BH88" s="489"/>
      <c r="BI88" s="489"/>
      <c r="BJ88" s="489"/>
      <c r="BK88" s="489"/>
      <c r="BL88" s="560"/>
      <c r="BM88" s="559"/>
      <c r="BN88" s="489"/>
      <c r="BO88" s="489"/>
      <c r="BP88" s="489"/>
      <c r="BQ88" s="489"/>
      <c r="BR88" s="489"/>
      <c r="BS88" s="489"/>
      <c r="BT88" s="489"/>
      <c r="BU88" s="489"/>
      <c r="BV88" s="489"/>
      <c r="BW88" s="489"/>
      <c r="BX88" s="489"/>
      <c r="BY88" s="489"/>
      <c r="BZ88" s="489"/>
      <c r="CA88" s="489"/>
      <c r="CB88" s="489"/>
      <c r="CC88" s="489"/>
      <c r="CD88" s="489"/>
      <c r="CE88" s="489"/>
      <c r="CF88" s="489"/>
      <c r="CG88" s="489"/>
      <c r="CH88" s="489"/>
      <c r="CI88" s="489"/>
      <c r="CJ88" s="489"/>
      <c r="CK88" s="489"/>
      <c r="CL88" s="489"/>
      <c r="CM88" s="489"/>
      <c r="CN88" s="489"/>
      <c r="CO88" s="489"/>
      <c r="CP88" s="489"/>
      <c r="CQ88" s="489"/>
      <c r="CR88" s="489"/>
      <c r="CS88" s="489"/>
      <c r="CT88" s="489"/>
      <c r="CU88" s="489"/>
      <c r="CV88" s="489"/>
      <c r="CW88" s="489"/>
      <c r="CX88" s="489"/>
      <c r="CY88" s="489"/>
      <c r="CZ88" s="489"/>
      <c r="DA88" s="489"/>
      <c r="DB88" s="489"/>
      <c r="DC88" s="489"/>
      <c r="DD88" s="489"/>
      <c r="DE88" s="489"/>
      <c r="DF88" s="489"/>
      <c r="DG88" s="489"/>
      <c r="DH88" s="489"/>
      <c r="DI88" s="489"/>
      <c r="DJ88" s="489"/>
      <c r="DK88" s="489"/>
      <c r="DL88" s="489"/>
      <c r="DM88" s="489"/>
      <c r="DN88" s="489"/>
      <c r="DO88" s="489"/>
      <c r="DP88" s="489"/>
      <c r="DQ88" s="489"/>
      <c r="DR88" s="489"/>
      <c r="DS88" s="489"/>
      <c r="DT88" s="489"/>
      <c r="DU88" s="489"/>
      <c r="DV88" s="489"/>
      <c r="DW88" s="489"/>
      <c r="DX88" s="489"/>
      <c r="DY88" s="489"/>
      <c r="DZ88" s="489"/>
      <c r="EA88" s="489"/>
      <c r="EB88" s="489"/>
      <c r="EC88" s="489"/>
      <c r="ED88" s="489"/>
      <c r="EE88" s="489"/>
      <c r="EF88" s="489"/>
      <c r="EG88" s="489"/>
      <c r="EH88" s="489"/>
      <c r="EI88" s="489"/>
      <c r="EJ88" s="489"/>
      <c r="EK88" s="489"/>
      <c r="EL88" s="489"/>
      <c r="EM88" s="489"/>
      <c r="EN88" s="489"/>
      <c r="EO88" s="489"/>
      <c r="EP88" s="489"/>
      <c r="EQ88" s="489"/>
      <c r="ER88" s="489"/>
      <c r="ES88" s="489"/>
      <c r="ET88" s="489"/>
      <c r="EU88" s="489"/>
      <c r="EV88" s="489"/>
      <c r="EW88" s="489"/>
      <c r="EX88" s="489"/>
      <c r="EY88" s="489"/>
      <c r="EZ88" s="489"/>
      <c r="FA88" s="489"/>
      <c r="FB88" s="559"/>
      <c r="FC88" s="489"/>
      <c r="FD88" s="489"/>
      <c r="FE88" s="489"/>
      <c r="FF88" s="489"/>
      <c r="FG88" s="489"/>
      <c r="FH88" s="489"/>
      <c r="FI88" s="489"/>
      <c r="FJ88" s="489"/>
      <c r="FK88" s="489"/>
      <c r="FL88" s="489"/>
      <c r="FM88" s="489"/>
      <c r="FN88" s="489"/>
      <c r="FO88" s="489"/>
      <c r="FP88" s="560"/>
      <c r="FQ88" s="489"/>
      <c r="FR88" s="560"/>
      <c r="FS88" s="559"/>
      <c r="FT88" s="489"/>
      <c r="FU88" s="489"/>
      <c r="FV88" s="489"/>
      <c r="FW88" s="489"/>
      <c r="FX88" s="489"/>
      <c r="FY88" s="560"/>
    </row>
    <row r="89" spans="1:181" s="494" customFormat="1" ht="36" x14ac:dyDescent="0.25">
      <c r="A89" s="506">
        <v>123</v>
      </c>
      <c r="B89" s="511" t="s">
        <v>642</v>
      </c>
      <c r="C89" s="514" t="s">
        <v>525</v>
      </c>
      <c r="D89" s="493" t="s">
        <v>39</v>
      </c>
      <c r="E89" s="559" t="str">
        <f>VLOOKUP(F89,'Revised Phasing'!$D$4:$S$98, 16, 0)</f>
        <v>Phase 2</v>
      </c>
      <c r="F89" s="559" t="s">
        <v>235</v>
      </c>
      <c r="G89" s="490" t="s">
        <v>524</v>
      </c>
      <c r="H89" s="493" t="s">
        <v>854</v>
      </c>
      <c r="I89" s="493"/>
      <c r="J89" s="492"/>
      <c r="K89" s="512" t="s">
        <v>855</v>
      </c>
      <c r="L89" s="493" t="s">
        <v>759</v>
      </c>
      <c r="M89" s="493" t="s">
        <v>63</v>
      </c>
      <c r="N89" s="512"/>
      <c r="O89" s="513"/>
      <c r="P89" s="515" t="s">
        <v>637</v>
      </c>
      <c r="Q89" s="515" t="s">
        <v>30</v>
      </c>
      <c r="R89" s="515" t="s">
        <v>856</v>
      </c>
      <c r="S89" s="493" t="s">
        <v>644</v>
      </c>
      <c r="T89" s="493" t="s">
        <v>854</v>
      </c>
      <c r="U89" s="493" t="s">
        <v>534</v>
      </c>
      <c r="V89" s="513"/>
      <c r="W89" s="514" t="s">
        <v>535</v>
      </c>
      <c r="X89" s="493"/>
      <c r="Y89" s="493"/>
      <c r="Z89" s="513"/>
      <c r="AA89" s="516"/>
      <c r="AB89" s="562" t="s">
        <v>857</v>
      </c>
      <c r="AC89" s="563" t="s">
        <v>540</v>
      </c>
      <c r="AD89" s="564" t="s">
        <v>526</v>
      </c>
      <c r="AE89" s="733" t="s">
        <v>856</v>
      </c>
      <c r="AF89" s="735"/>
      <c r="AG89" s="733" t="s">
        <v>804</v>
      </c>
      <c r="AH89" s="562" t="s">
        <v>540</v>
      </c>
      <c r="AI89" s="563" t="s">
        <v>540</v>
      </c>
      <c r="AJ89" s="564" t="s">
        <v>526</v>
      </c>
      <c r="AK89" s="497" t="s">
        <v>857</v>
      </c>
      <c r="AL89" s="497" t="s">
        <v>783</v>
      </c>
      <c r="AM89" s="497" t="s">
        <v>784</v>
      </c>
      <c r="AN89" s="489"/>
      <c r="AO89" s="490" t="s">
        <v>524</v>
      </c>
      <c r="AP89" s="493" t="s">
        <v>769</v>
      </c>
      <c r="AQ89" s="491"/>
      <c r="AR89" s="492"/>
      <c r="AS89" s="523" t="s">
        <v>652</v>
      </c>
      <c r="AT89" s="493"/>
      <c r="AU89" s="552" t="s">
        <v>654</v>
      </c>
      <c r="AV89" s="569" t="s">
        <v>770</v>
      </c>
      <c r="AW89" s="490"/>
      <c r="AX89" s="739"/>
      <c r="AY89" s="739"/>
      <c r="AZ89" s="489"/>
      <c r="BA89" s="489"/>
      <c r="BB89" s="489"/>
      <c r="BC89" s="489"/>
      <c r="BD89" s="489"/>
      <c r="BE89" s="489"/>
      <c r="BF89" s="489"/>
      <c r="BG89" s="489"/>
      <c r="BH89" s="489"/>
      <c r="BI89" s="489"/>
      <c r="BJ89" s="489"/>
      <c r="BK89" s="489"/>
      <c r="BL89" s="560"/>
      <c r="BM89" s="559"/>
      <c r="BN89" s="489"/>
      <c r="BO89" s="489"/>
      <c r="BP89" s="489"/>
      <c r="BQ89" s="489"/>
      <c r="BR89" s="489"/>
      <c r="BS89" s="489"/>
      <c r="BT89" s="489"/>
      <c r="BU89" s="489"/>
      <c r="BV89" s="489"/>
      <c r="BW89" s="489"/>
      <c r="BX89" s="489"/>
      <c r="BY89" s="489"/>
      <c r="BZ89" s="489"/>
      <c r="CA89" s="489"/>
      <c r="CB89" s="489"/>
      <c r="CC89" s="489"/>
      <c r="CD89" s="489"/>
      <c r="CE89" s="489"/>
      <c r="CF89" s="489"/>
      <c r="CG89" s="489"/>
      <c r="CH89" s="489"/>
      <c r="CI89" s="489"/>
      <c r="CJ89" s="489"/>
      <c r="CK89" s="489"/>
      <c r="CL89" s="489"/>
      <c r="CM89" s="489"/>
      <c r="CN89" s="489"/>
      <c r="CO89" s="489"/>
      <c r="CP89" s="489"/>
      <c r="CQ89" s="489"/>
      <c r="CR89" s="489"/>
      <c r="CS89" s="489"/>
      <c r="CT89" s="489"/>
      <c r="CU89" s="489"/>
      <c r="CV89" s="489"/>
      <c r="CW89" s="489"/>
      <c r="CX89" s="489"/>
      <c r="CY89" s="489"/>
      <c r="CZ89" s="489"/>
      <c r="DA89" s="489"/>
      <c r="DB89" s="489"/>
      <c r="DC89" s="489"/>
      <c r="DD89" s="489"/>
      <c r="DE89" s="489"/>
      <c r="DF89" s="489"/>
      <c r="DG89" s="489"/>
      <c r="DH89" s="489"/>
      <c r="DI89" s="489"/>
      <c r="DJ89" s="489"/>
      <c r="DK89" s="489"/>
      <c r="DL89" s="489"/>
      <c r="DM89" s="489"/>
      <c r="DN89" s="489"/>
      <c r="DO89" s="489"/>
      <c r="DP89" s="489"/>
      <c r="DQ89" s="489"/>
      <c r="DR89" s="489"/>
      <c r="DS89" s="489"/>
      <c r="DT89" s="489"/>
      <c r="DU89" s="489"/>
      <c r="DV89" s="489"/>
      <c r="DW89" s="489"/>
      <c r="DX89" s="489"/>
      <c r="DY89" s="489"/>
      <c r="DZ89" s="489"/>
      <c r="EA89" s="489"/>
      <c r="EB89" s="489"/>
      <c r="EC89" s="489"/>
      <c r="ED89" s="489"/>
      <c r="EE89" s="489"/>
      <c r="EF89" s="489"/>
      <c r="EG89" s="489"/>
      <c r="EH89" s="489"/>
      <c r="EI89" s="489"/>
      <c r="EJ89" s="489"/>
      <c r="EK89" s="489"/>
      <c r="EL89" s="489"/>
      <c r="EM89" s="489"/>
      <c r="EN89" s="489"/>
      <c r="EO89" s="489"/>
      <c r="EP89" s="489"/>
      <c r="EQ89" s="489"/>
      <c r="ER89" s="489"/>
      <c r="ES89" s="489"/>
      <c r="ET89" s="489"/>
      <c r="EU89" s="489"/>
      <c r="EV89" s="489"/>
      <c r="EW89" s="489"/>
      <c r="EX89" s="489"/>
      <c r="EY89" s="489"/>
      <c r="EZ89" s="489"/>
      <c r="FA89" s="489"/>
      <c r="FB89" s="559"/>
      <c r="FC89" s="489"/>
      <c r="FD89" s="489"/>
      <c r="FE89" s="489"/>
      <c r="FF89" s="489"/>
      <c r="FG89" s="489"/>
      <c r="FH89" s="489"/>
      <c r="FI89" s="489"/>
      <c r="FJ89" s="489"/>
      <c r="FK89" s="489"/>
      <c r="FL89" s="489"/>
      <c r="FM89" s="489"/>
      <c r="FN89" s="489"/>
      <c r="FO89" s="489"/>
      <c r="FP89" s="560"/>
      <c r="FQ89" s="489"/>
      <c r="FR89" s="560"/>
      <c r="FS89" s="559"/>
      <c r="FT89" s="489"/>
      <c r="FU89" s="489"/>
      <c r="FV89" s="489"/>
      <c r="FW89" s="489"/>
      <c r="FX89" s="489"/>
      <c r="FY89" s="560"/>
    </row>
    <row r="90" spans="1:181" s="494" customFormat="1" ht="24" x14ac:dyDescent="0.25">
      <c r="A90" s="506">
        <v>124</v>
      </c>
      <c r="B90" s="511" t="s">
        <v>642</v>
      </c>
      <c r="C90" s="514" t="s">
        <v>525</v>
      </c>
      <c r="D90" s="493" t="s">
        <v>39</v>
      </c>
      <c r="E90" s="559" t="str">
        <f>VLOOKUP(F90,'Revised Phasing'!$D$4:$S$98, 16, 0)</f>
        <v>Phase 2</v>
      </c>
      <c r="F90" s="559" t="s">
        <v>235</v>
      </c>
      <c r="G90" s="490" t="s">
        <v>524</v>
      </c>
      <c r="H90" s="493" t="s">
        <v>858</v>
      </c>
      <c r="I90" s="493"/>
      <c r="J90" s="492"/>
      <c r="K90" s="512" t="s">
        <v>859</v>
      </c>
      <c r="L90" s="493" t="s">
        <v>759</v>
      </c>
      <c r="M90" s="493" t="s">
        <v>67</v>
      </c>
      <c r="N90" s="512"/>
      <c r="O90" s="513"/>
      <c r="P90" s="515" t="s">
        <v>637</v>
      </c>
      <c r="Q90" s="515" t="s">
        <v>30</v>
      </c>
      <c r="R90" s="515" t="s">
        <v>860</v>
      </c>
      <c r="S90" s="493" t="s">
        <v>644</v>
      </c>
      <c r="T90" s="493" t="s">
        <v>858</v>
      </c>
      <c r="U90" s="493" t="s">
        <v>534</v>
      </c>
      <c r="V90" s="513"/>
      <c r="W90" s="514" t="s">
        <v>535</v>
      </c>
      <c r="X90" s="493"/>
      <c r="Y90" s="493"/>
      <c r="Z90" s="513"/>
      <c r="AA90" s="516"/>
      <c r="AB90" s="562" t="s">
        <v>861</v>
      </c>
      <c r="AC90" s="563" t="s">
        <v>540</v>
      </c>
      <c r="AD90" s="564" t="s">
        <v>526</v>
      </c>
      <c r="AE90" s="733" t="s">
        <v>860</v>
      </c>
      <c r="AF90" s="735"/>
      <c r="AG90" s="733" t="s">
        <v>804</v>
      </c>
      <c r="AH90" s="562" t="s">
        <v>540</v>
      </c>
      <c r="AI90" s="563" t="s">
        <v>540</v>
      </c>
      <c r="AJ90" s="564" t="s">
        <v>526</v>
      </c>
      <c r="AK90" s="497" t="s">
        <v>861</v>
      </c>
      <c r="AL90" s="497" t="s">
        <v>783</v>
      </c>
      <c r="AM90" s="497" t="s">
        <v>784</v>
      </c>
      <c r="AN90" s="489"/>
      <c r="AO90" s="490" t="s">
        <v>524</v>
      </c>
      <c r="AP90" s="493" t="s">
        <v>769</v>
      </c>
      <c r="AQ90" s="491"/>
      <c r="AR90" s="492"/>
      <c r="AS90" s="523" t="s">
        <v>652</v>
      </c>
      <c r="AT90" s="493"/>
      <c r="AU90" s="552" t="s">
        <v>654</v>
      </c>
      <c r="AV90" s="569" t="s">
        <v>770</v>
      </c>
      <c r="AW90" s="490"/>
      <c r="AX90" s="739"/>
      <c r="AY90" s="739"/>
      <c r="AZ90" s="489"/>
      <c r="BA90" s="489"/>
      <c r="BB90" s="489"/>
      <c r="BC90" s="489"/>
      <c r="BD90" s="489"/>
      <c r="BE90" s="489"/>
      <c r="BF90" s="489"/>
      <c r="BG90" s="489"/>
      <c r="BH90" s="489"/>
      <c r="BI90" s="489"/>
      <c r="BJ90" s="489"/>
      <c r="BK90" s="489"/>
      <c r="BL90" s="560"/>
      <c r="BM90" s="559"/>
      <c r="BN90" s="489"/>
      <c r="BO90" s="489"/>
      <c r="BP90" s="489"/>
      <c r="BQ90" s="489"/>
      <c r="BR90" s="489"/>
      <c r="BS90" s="489"/>
      <c r="BT90" s="489"/>
      <c r="BU90" s="489"/>
      <c r="BV90" s="489"/>
      <c r="BW90" s="489"/>
      <c r="BX90" s="489"/>
      <c r="BY90" s="489"/>
      <c r="BZ90" s="489"/>
      <c r="CA90" s="489"/>
      <c r="CB90" s="489"/>
      <c r="CC90" s="489"/>
      <c r="CD90" s="489"/>
      <c r="CE90" s="489"/>
      <c r="CF90" s="489"/>
      <c r="CG90" s="489"/>
      <c r="CH90" s="489"/>
      <c r="CI90" s="489"/>
      <c r="CJ90" s="489"/>
      <c r="CK90" s="489"/>
      <c r="CL90" s="489"/>
      <c r="CM90" s="489"/>
      <c r="CN90" s="489"/>
      <c r="CO90" s="489"/>
      <c r="CP90" s="489"/>
      <c r="CQ90" s="489"/>
      <c r="CR90" s="489"/>
      <c r="CS90" s="489"/>
      <c r="CT90" s="489"/>
      <c r="CU90" s="489"/>
      <c r="CV90" s="489"/>
      <c r="CW90" s="489"/>
      <c r="CX90" s="489"/>
      <c r="CY90" s="489"/>
      <c r="CZ90" s="489"/>
      <c r="DA90" s="489"/>
      <c r="DB90" s="489"/>
      <c r="DC90" s="489"/>
      <c r="DD90" s="489"/>
      <c r="DE90" s="489"/>
      <c r="DF90" s="489"/>
      <c r="DG90" s="489"/>
      <c r="DH90" s="489"/>
      <c r="DI90" s="489"/>
      <c r="DJ90" s="489"/>
      <c r="DK90" s="489"/>
      <c r="DL90" s="489"/>
      <c r="DM90" s="489"/>
      <c r="DN90" s="489"/>
      <c r="DO90" s="489"/>
      <c r="DP90" s="489"/>
      <c r="DQ90" s="489"/>
      <c r="DR90" s="489"/>
      <c r="DS90" s="489"/>
      <c r="DT90" s="489"/>
      <c r="DU90" s="489"/>
      <c r="DV90" s="489"/>
      <c r="DW90" s="489"/>
      <c r="DX90" s="489"/>
      <c r="DY90" s="489"/>
      <c r="DZ90" s="489"/>
      <c r="EA90" s="489"/>
      <c r="EB90" s="489"/>
      <c r="EC90" s="489"/>
      <c r="ED90" s="489"/>
      <c r="EE90" s="489"/>
      <c r="EF90" s="489"/>
      <c r="EG90" s="489"/>
      <c r="EH90" s="489"/>
      <c r="EI90" s="489"/>
      <c r="EJ90" s="489"/>
      <c r="EK90" s="489"/>
      <c r="EL90" s="489"/>
      <c r="EM90" s="489"/>
      <c r="EN90" s="489"/>
      <c r="EO90" s="489"/>
      <c r="EP90" s="489"/>
      <c r="EQ90" s="489"/>
      <c r="ER90" s="489"/>
      <c r="ES90" s="489"/>
      <c r="ET90" s="489"/>
      <c r="EU90" s="489"/>
      <c r="EV90" s="489"/>
      <c r="EW90" s="489"/>
      <c r="EX90" s="489"/>
      <c r="EY90" s="489"/>
      <c r="EZ90" s="489"/>
      <c r="FA90" s="489"/>
      <c r="FB90" s="559"/>
      <c r="FC90" s="489"/>
      <c r="FD90" s="489"/>
      <c r="FE90" s="489"/>
      <c r="FF90" s="489"/>
      <c r="FG90" s="489"/>
      <c r="FH90" s="489"/>
      <c r="FI90" s="489"/>
      <c r="FJ90" s="489"/>
      <c r="FK90" s="489"/>
      <c r="FL90" s="489"/>
      <c r="FM90" s="489"/>
      <c r="FN90" s="489"/>
      <c r="FO90" s="489"/>
      <c r="FP90" s="560"/>
      <c r="FQ90" s="489"/>
      <c r="FR90" s="560"/>
      <c r="FS90" s="559"/>
      <c r="FT90" s="489"/>
      <c r="FU90" s="489"/>
      <c r="FV90" s="489"/>
      <c r="FW90" s="489"/>
      <c r="FX90" s="489"/>
      <c r="FY90" s="560"/>
    </row>
    <row r="91" spans="1:181" s="494" customFormat="1" ht="24" x14ac:dyDescent="0.25">
      <c r="A91" s="506">
        <v>125</v>
      </c>
      <c r="B91" s="511" t="s">
        <v>642</v>
      </c>
      <c r="C91" s="514" t="s">
        <v>525</v>
      </c>
      <c r="D91" s="493" t="s">
        <v>39</v>
      </c>
      <c r="E91" s="559" t="str">
        <f>VLOOKUP(F91,'Revised Phasing'!$D$4:$S$98, 16, 0)</f>
        <v>Phase 2</v>
      </c>
      <c r="F91" s="559" t="s">
        <v>235</v>
      </c>
      <c r="G91" s="490" t="s">
        <v>524</v>
      </c>
      <c r="H91" s="493" t="s">
        <v>862</v>
      </c>
      <c r="I91" s="493"/>
      <c r="J91" s="492"/>
      <c r="K91" s="512" t="s">
        <v>863</v>
      </c>
      <c r="L91" s="493" t="s">
        <v>759</v>
      </c>
      <c r="M91" s="493" t="s">
        <v>70</v>
      </c>
      <c r="N91" s="512"/>
      <c r="O91" s="513"/>
      <c r="P91" s="515" t="s">
        <v>637</v>
      </c>
      <c r="Q91" s="515" t="s">
        <v>30</v>
      </c>
      <c r="R91" s="515" t="s">
        <v>864</v>
      </c>
      <c r="S91" s="493" t="s">
        <v>644</v>
      </c>
      <c r="T91" s="493" t="s">
        <v>862</v>
      </c>
      <c r="U91" s="493" t="s">
        <v>534</v>
      </c>
      <c r="V91" s="513"/>
      <c r="W91" s="514" t="s">
        <v>535</v>
      </c>
      <c r="X91" s="493"/>
      <c r="Y91" s="493"/>
      <c r="Z91" s="513"/>
      <c r="AA91" s="516"/>
      <c r="AB91" s="562" t="s">
        <v>865</v>
      </c>
      <c r="AC91" s="563" t="s">
        <v>540</v>
      </c>
      <c r="AD91" s="564" t="s">
        <v>526</v>
      </c>
      <c r="AE91" s="733" t="s">
        <v>864</v>
      </c>
      <c r="AF91" s="735"/>
      <c r="AG91" s="733" t="s">
        <v>767</v>
      </c>
      <c r="AH91" s="562" t="s">
        <v>540</v>
      </c>
      <c r="AI91" s="563" t="s">
        <v>540</v>
      </c>
      <c r="AJ91" s="564" t="s">
        <v>526</v>
      </c>
      <c r="AK91" s="497" t="s">
        <v>865</v>
      </c>
      <c r="AL91" s="497" t="s">
        <v>783</v>
      </c>
      <c r="AM91" s="497" t="s">
        <v>784</v>
      </c>
      <c r="AN91" s="489"/>
      <c r="AO91" s="490" t="s">
        <v>524</v>
      </c>
      <c r="AP91" s="493" t="s">
        <v>769</v>
      </c>
      <c r="AQ91" s="491"/>
      <c r="AR91" s="492"/>
      <c r="AS91" s="523" t="s">
        <v>652</v>
      </c>
      <c r="AT91" s="493"/>
      <c r="AU91" s="552" t="s">
        <v>654</v>
      </c>
      <c r="AV91" s="569" t="s">
        <v>770</v>
      </c>
      <c r="AW91" s="490"/>
      <c r="AX91" s="739"/>
      <c r="AY91" s="739"/>
      <c r="AZ91" s="489"/>
      <c r="BA91" s="489"/>
      <c r="BB91" s="489"/>
      <c r="BC91" s="489"/>
      <c r="BD91" s="489"/>
      <c r="BE91" s="489"/>
      <c r="BF91" s="489"/>
      <c r="BG91" s="489"/>
      <c r="BH91" s="489"/>
      <c r="BI91" s="489"/>
      <c r="BJ91" s="489"/>
      <c r="BK91" s="489"/>
      <c r="BL91" s="560"/>
      <c r="BM91" s="559"/>
      <c r="BN91" s="489"/>
      <c r="BO91" s="489"/>
      <c r="BP91" s="489"/>
      <c r="BQ91" s="489"/>
      <c r="BR91" s="489"/>
      <c r="BS91" s="489"/>
      <c r="BT91" s="489"/>
      <c r="BU91" s="489"/>
      <c r="BV91" s="489"/>
      <c r="BW91" s="489"/>
      <c r="BX91" s="489"/>
      <c r="BY91" s="489"/>
      <c r="BZ91" s="489"/>
      <c r="CA91" s="489"/>
      <c r="CB91" s="489"/>
      <c r="CC91" s="489"/>
      <c r="CD91" s="489"/>
      <c r="CE91" s="489"/>
      <c r="CF91" s="489"/>
      <c r="CG91" s="489"/>
      <c r="CH91" s="489"/>
      <c r="CI91" s="489"/>
      <c r="CJ91" s="489"/>
      <c r="CK91" s="489"/>
      <c r="CL91" s="489"/>
      <c r="CM91" s="489"/>
      <c r="CN91" s="489"/>
      <c r="CO91" s="489"/>
      <c r="CP91" s="489"/>
      <c r="CQ91" s="489"/>
      <c r="CR91" s="489"/>
      <c r="CS91" s="489"/>
      <c r="CT91" s="489"/>
      <c r="CU91" s="489"/>
      <c r="CV91" s="489"/>
      <c r="CW91" s="489"/>
      <c r="CX91" s="489"/>
      <c r="CY91" s="489"/>
      <c r="CZ91" s="489"/>
      <c r="DA91" s="489"/>
      <c r="DB91" s="489"/>
      <c r="DC91" s="489"/>
      <c r="DD91" s="489"/>
      <c r="DE91" s="489"/>
      <c r="DF91" s="489"/>
      <c r="DG91" s="489"/>
      <c r="DH91" s="489"/>
      <c r="DI91" s="489"/>
      <c r="DJ91" s="489"/>
      <c r="DK91" s="489"/>
      <c r="DL91" s="489"/>
      <c r="DM91" s="489"/>
      <c r="DN91" s="489"/>
      <c r="DO91" s="489"/>
      <c r="DP91" s="489"/>
      <c r="DQ91" s="489"/>
      <c r="DR91" s="489"/>
      <c r="DS91" s="489"/>
      <c r="DT91" s="489"/>
      <c r="DU91" s="489"/>
      <c r="DV91" s="489"/>
      <c r="DW91" s="489"/>
      <c r="DX91" s="489"/>
      <c r="DY91" s="489"/>
      <c r="DZ91" s="489"/>
      <c r="EA91" s="489"/>
      <c r="EB91" s="489"/>
      <c r="EC91" s="489"/>
      <c r="ED91" s="489"/>
      <c r="EE91" s="489"/>
      <c r="EF91" s="489"/>
      <c r="EG91" s="489"/>
      <c r="EH91" s="489"/>
      <c r="EI91" s="489"/>
      <c r="EJ91" s="489"/>
      <c r="EK91" s="489"/>
      <c r="EL91" s="489"/>
      <c r="EM91" s="489"/>
      <c r="EN91" s="489"/>
      <c r="EO91" s="489"/>
      <c r="EP91" s="489"/>
      <c r="EQ91" s="489"/>
      <c r="ER91" s="489"/>
      <c r="ES91" s="489"/>
      <c r="ET91" s="489"/>
      <c r="EU91" s="489"/>
      <c r="EV91" s="489"/>
      <c r="EW91" s="489"/>
      <c r="EX91" s="489"/>
      <c r="EY91" s="489"/>
      <c r="EZ91" s="489"/>
      <c r="FA91" s="489"/>
      <c r="FB91" s="559"/>
      <c r="FC91" s="489"/>
      <c r="FD91" s="489"/>
      <c r="FE91" s="489"/>
      <c r="FF91" s="489"/>
      <c r="FG91" s="489"/>
      <c r="FH91" s="489"/>
      <c r="FI91" s="489"/>
      <c r="FJ91" s="489"/>
      <c r="FK91" s="489"/>
      <c r="FL91" s="489"/>
      <c r="FM91" s="489"/>
      <c r="FN91" s="489"/>
      <c r="FO91" s="489"/>
      <c r="FP91" s="560"/>
      <c r="FQ91" s="489"/>
      <c r="FR91" s="560"/>
      <c r="FS91" s="559"/>
      <c r="FT91" s="489"/>
      <c r="FU91" s="489"/>
      <c r="FV91" s="489"/>
      <c r="FW91" s="489"/>
      <c r="FX91" s="489"/>
      <c r="FY91" s="560"/>
    </row>
    <row r="92" spans="1:181" s="494" customFormat="1" ht="24" x14ac:dyDescent="0.25">
      <c r="A92" s="506">
        <v>126</v>
      </c>
      <c r="B92" s="511" t="s">
        <v>642</v>
      </c>
      <c r="C92" s="514" t="s">
        <v>525</v>
      </c>
      <c r="D92" s="493" t="s">
        <v>39</v>
      </c>
      <c r="E92" s="559" t="str">
        <f>VLOOKUP(F92,'Revised Phasing'!$D$4:$S$98, 16, 0)</f>
        <v>Phase 2</v>
      </c>
      <c r="F92" s="559" t="s">
        <v>235</v>
      </c>
      <c r="G92" s="490" t="s">
        <v>524</v>
      </c>
      <c r="H92" s="493" t="s">
        <v>866</v>
      </c>
      <c r="I92" s="493"/>
      <c r="J92" s="492"/>
      <c r="K92" s="512" t="s">
        <v>867</v>
      </c>
      <c r="L92" s="493" t="s">
        <v>759</v>
      </c>
      <c r="M92" s="493" t="s">
        <v>73</v>
      </c>
      <c r="N92" s="512"/>
      <c r="O92" s="513"/>
      <c r="P92" s="515" t="s">
        <v>637</v>
      </c>
      <c r="Q92" s="515" t="s">
        <v>30</v>
      </c>
      <c r="R92" s="515" t="s">
        <v>868</v>
      </c>
      <c r="S92" s="493" t="s">
        <v>644</v>
      </c>
      <c r="T92" s="493" t="s">
        <v>866</v>
      </c>
      <c r="U92" s="493" t="s">
        <v>534</v>
      </c>
      <c r="V92" s="513"/>
      <c r="W92" s="514" t="s">
        <v>535</v>
      </c>
      <c r="X92" s="493"/>
      <c r="Y92" s="493"/>
      <c r="Z92" s="513"/>
      <c r="AA92" s="516"/>
      <c r="AB92" s="562" t="s">
        <v>869</v>
      </c>
      <c r="AC92" s="563" t="s">
        <v>540</v>
      </c>
      <c r="AD92" s="564" t="s">
        <v>526</v>
      </c>
      <c r="AE92" s="733" t="s">
        <v>868</v>
      </c>
      <c r="AF92" s="735"/>
      <c r="AG92" s="733" t="s">
        <v>767</v>
      </c>
      <c r="AH92" s="562" t="s">
        <v>540</v>
      </c>
      <c r="AI92" s="563" t="s">
        <v>540</v>
      </c>
      <c r="AJ92" s="564" t="s">
        <v>526</v>
      </c>
      <c r="AK92" s="497" t="s">
        <v>869</v>
      </c>
      <c r="AL92" s="497" t="s">
        <v>783</v>
      </c>
      <c r="AM92" s="497" t="s">
        <v>784</v>
      </c>
      <c r="AN92" s="489"/>
      <c r="AO92" s="490" t="s">
        <v>524</v>
      </c>
      <c r="AP92" s="493" t="s">
        <v>769</v>
      </c>
      <c r="AQ92" s="491"/>
      <c r="AR92" s="492"/>
      <c r="AS92" s="523" t="s">
        <v>652</v>
      </c>
      <c r="AT92" s="493"/>
      <c r="AU92" s="552" t="s">
        <v>654</v>
      </c>
      <c r="AV92" s="569" t="s">
        <v>770</v>
      </c>
      <c r="AW92" s="490"/>
      <c r="AX92" s="739"/>
      <c r="AY92" s="739"/>
      <c r="AZ92" s="489"/>
      <c r="BA92" s="489"/>
      <c r="BB92" s="489"/>
      <c r="BC92" s="489"/>
      <c r="BD92" s="489"/>
      <c r="BE92" s="489"/>
      <c r="BF92" s="489"/>
      <c r="BG92" s="489"/>
      <c r="BH92" s="489"/>
      <c r="BI92" s="489"/>
      <c r="BJ92" s="489"/>
      <c r="BK92" s="489"/>
      <c r="BL92" s="560"/>
      <c r="BM92" s="559"/>
      <c r="BN92" s="489"/>
      <c r="BO92" s="489"/>
      <c r="BP92" s="489"/>
      <c r="BQ92" s="489"/>
      <c r="BR92" s="489"/>
      <c r="BS92" s="489"/>
      <c r="BT92" s="489"/>
      <c r="BU92" s="489"/>
      <c r="BV92" s="489"/>
      <c r="BW92" s="489"/>
      <c r="BX92" s="489"/>
      <c r="BY92" s="489"/>
      <c r="BZ92" s="489"/>
      <c r="CA92" s="489"/>
      <c r="CB92" s="489"/>
      <c r="CC92" s="489"/>
      <c r="CD92" s="489"/>
      <c r="CE92" s="489"/>
      <c r="CF92" s="489"/>
      <c r="CG92" s="489"/>
      <c r="CH92" s="489"/>
      <c r="CI92" s="489"/>
      <c r="CJ92" s="489"/>
      <c r="CK92" s="489"/>
      <c r="CL92" s="489"/>
      <c r="CM92" s="489"/>
      <c r="CN92" s="489"/>
      <c r="CO92" s="489"/>
      <c r="CP92" s="489"/>
      <c r="CQ92" s="489"/>
      <c r="CR92" s="489"/>
      <c r="CS92" s="489"/>
      <c r="CT92" s="489"/>
      <c r="CU92" s="489"/>
      <c r="CV92" s="489"/>
      <c r="CW92" s="489"/>
      <c r="CX92" s="489"/>
      <c r="CY92" s="489"/>
      <c r="CZ92" s="489"/>
      <c r="DA92" s="489"/>
      <c r="DB92" s="489"/>
      <c r="DC92" s="489"/>
      <c r="DD92" s="489"/>
      <c r="DE92" s="489"/>
      <c r="DF92" s="489"/>
      <c r="DG92" s="489"/>
      <c r="DH92" s="489"/>
      <c r="DI92" s="489"/>
      <c r="DJ92" s="489"/>
      <c r="DK92" s="489"/>
      <c r="DL92" s="489"/>
      <c r="DM92" s="489"/>
      <c r="DN92" s="489"/>
      <c r="DO92" s="489"/>
      <c r="DP92" s="489"/>
      <c r="DQ92" s="489"/>
      <c r="DR92" s="489"/>
      <c r="DS92" s="489"/>
      <c r="DT92" s="489"/>
      <c r="DU92" s="489"/>
      <c r="DV92" s="489"/>
      <c r="DW92" s="489"/>
      <c r="DX92" s="489"/>
      <c r="DY92" s="489"/>
      <c r="DZ92" s="489"/>
      <c r="EA92" s="489"/>
      <c r="EB92" s="489"/>
      <c r="EC92" s="489"/>
      <c r="ED92" s="489"/>
      <c r="EE92" s="489"/>
      <c r="EF92" s="489"/>
      <c r="EG92" s="489"/>
      <c r="EH92" s="489"/>
      <c r="EI92" s="489"/>
      <c r="EJ92" s="489"/>
      <c r="EK92" s="489"/>
      <c r="EL92" s="489"/>
      <c r="EM92" s="489"/>
      <c r="EN92" s="489"/>
      <c r="EO92" s="489"/>
      <c r="EP92" s="489"/>
      <c r="EQ92" s="489"/>
      <c r="ER92" s="489"/>
      <c r="ES92" s="489"/>
      <c r="ET92" s="489"/>
      <c r="EU92" s="489"/>
      <c r="EV92" s="489"/>
      <c r="EW92" s="489"/>
      <c r="EX92" s="489"/>
      <c r="EY92" s="489"/>
      <c r="EZ92" s="489"/>
      <c r="FA92" s="489"/>
      <c r="FB92" s="559"/>
      <c r="FC92" s="489"/>
      <c r="FD92" s="489"/>
      <c r="FE92" s="489"/>
      <c r="FF92" s="489"/>
      <c r="FG92" s="489"/>
      <c r="FH92" s="489"/>
      <c r="FI92" s="489"/>
      <c r="FJ92" s="489"/>
      <c r="FK92" s="489"/>
      <c r="FL92" s="489"/>
      <c r="FM92" s="489"/>
      <c r="FN92" s="489"/>
      <c r="FO92" s="489"/>
      <c r="FP92" s="560"/>
      <c r="FQ92" s="489"/>
      <c r="FR92" s="560"/>
      <c r="FS92" s="559"/>
      <c r="FT92" s="489"/>
      <c r="FU92" s="489"/>
      <c r="FV92" s="489"/>
      <c r="FW92" s="489"/>
      <c r="FX92" s="489"/>
      <c r="FY92" s="560"/>
    </row>
    <row r="93" spans="1:181" s="494" customFormat="1" ht="36" hidden="1" x14ac:dyDescent="0.25">
      <c r="A93" s="506">
        <v>127</v>
      </c>
      <c r="B93" s="511" t="s">
        <v>524</v>
      </c>
      <c r="C93" s="514" t="s">
        <v>525</v>
      </c>
      <c r="D93" s="493" t="s">
        <v>39</v>
      </c>
      <c r="E93" s="559"/>
      <c r="F93" s="559"/>
      <c r="G93" s="490" t="s">
        <v>524</v>
      </c>
      <c r="H93" s="493" t="s">
        <v>870</v>
      </c>
      <c r="I93" s="493"/>
      <c r="J93" s="492"/>
      <c r="K93" s="512" t="s">
        <v>871</v>
      </c>
      <c r="L93" s="493" t="s">
        <v>759</v>
      </c>
      <c r="M93" s="493" t="s">
        <v>872</v>
      </c>
      <c r="N93" s="512"/>
      <c r="O93" s="513"/>
      <c r="P93" s="515" t="s">
        <v>637</v>
      </c>
      <c r="Q93" s="515" t="s">
        <v>30</v>
      </c>
      <c r="R93" s="515" t="s">
        <v>873</v>
      </c>
      <c r="S93" s="493" t="s">
        <v>644</v>
      </c>
      <c r="T93" s="493" t="s">
        <v>870</v>
      </c>
      <c r="U93" s="493" t="s">
        <v>571</v>
      </c>
      <c r="V93" s="513"/>
      <c r="W93" s="514" t="s">
        <v>572</v>
      </c>
      <c r="X93" s="493"/>
      <c r="Y93" s="493"/>
      <c r="Z93" s="513"/>
      <c r="AA93" s="516" t="s">
        <v>874</v>
      </c>
      <c r="AB93" s="562" t="s">
        <v>526</v>
      </c>
      <c r="AC93" s="563" t="s">
        <v>540</v>
      </c>
      <c r="AD93" s="564" t="s">
        <v>526</v>
      </c>
      <c r="AE93" s="563"/>
      <c r="AF93" s="735"/>
      <c r="AG93" s="563"/>
      <c r="AH93" s="562" t="s">
        <v>540</v>
      </c>
      <c r="AI93" s="563" t="s">
        <v>526</v>
      </c>
      <c r="AJ93" s="564" t="s">
        <v>526</v>
      </c>
      <c r="AK93" s="497" t="s">
        <v>768</v>
      </c>
      <c r="AL93" s="497" t="s">
        <v>768</v>
      </c>
      <c r="AM93" s="497" t="s">
        <v>768</v>
      </c>
      <c r="AN93" s="489"/>
      <c r="AO93" s="490" t="s">
        <v>524</v>
      </c>
      <c r="AP93" s="493" t="s">
        <v>769</v>
      </c>
      <c r="AQ93" s="491"/>
      <c r="AR93" s="492"/>
      <c r="AS93" s="523" t="s">
        <v>652</v>
      </c>
      <c r="AT93" s="493"/>
      <c r="AU93" s="570" t="s">
        <v>875</v>
      </c>
      <c r="AV93" s="569" t="s">
        <v>770</v>
      </c>
      <c r="AW93" s="490" t="s">
        <v>876</v>
      </c>
      <c r="AX93" s="739"/>
      <c r="AY93" s="739"/>
      <c r="AZ93" s="489"/>
      <c r="BA93" s="489"/>
      <c r="BB93" s="489"/>
      <c r="BC93" s="489"/>
      <c r="BD93" s="489"/>
      <c r="BE93" s="489"/>
      <c r="BF93" s="489"/>
      <c r="BG93" s="489"/>
      <c r="BH93" s="489"/>
      <c r="BI93" s="489"/>
      <c r="BJ93" s="489"/>
      <c r="BK93" s="489"/>
      <c r="BL93" s="560"/>
      <c r="BM93" s="559"/>
      <c r="BN93" s="489"/>
      <c r="BO93" s="489"/>
      <c r="BP93" s="489"/>
      <c r="BQ93" s="489"/>
      <c r="BR93" s="489"/>
      <c r="BS93" s="489"/>
      <c r="BT93" s="489"/>
      <c r="BU93" s="489"/>
      <c r="BV93" s="489"/>
      <c r="BW93" s="489"/>
      <c r="BX93" s="489"/>
      <c r="BY93" s="489"/>
      <c r="BZ93" s="489"/>
      <c r="CA93" s="489"/>
      <c r="CB93" s="489"/>
      <c r="CC93" s="489"/>
      <c r="CD93" s="489"/>
      <c r="CE93" s="489"/>
      <c r="CF93" s="489"/>
      <c r="CG93" s="489"/>
      <c r="CH93" s="489"/>
      <c r="CI93" s="489"/>
      <c r="CJ93" s="489"/>
      <c r="CK93" s="489"/>
      <c r="CL93" s="489"/>
      <c r="CM93" s="489"/>
      <c r="CN93" s="489"/>
      <c r="CO93" s="489"/>
      <c r="CP93" s="489"/>
      <c r="CQ93" s="489"/>
      <c r="CR93" s="489"/>
      <c r="CS93" s="489"/>
      <c r="CT93" s="489"/>
      <c r="CU93" s="489"/>
      <c r="CV93" s="489"/>
      <c r="CW93" s="489"/>
      <c r="CX93" s="489"/>
      <c r="CY93" s="489"/>
      <c r="CZ93" s="489"/>
      <c r="DA93" s="489"/>
      <c r="DB93" s="489"/>
      <c r="DC93" s="489"/>
      <c r="DD93" s="489"/>
      <c r="DE93" s="489"/>
      <c r="DF93" s="489"/>
      <c r="DG93" s="489"/>
      <c r="DH93" s="489"/>
      <c r="DI93" s="489"/>
      <c r="DJ93" s="489"/>
      <c r="DK93" s="489"/>
      <c r="DL93" s="489"/>
      <c r="DM93" s="489"/>
      <c r="DN93" s="489"/>
      <c r="DO93" s="489"/>
      <c r="DP93" s="489"/>
      <c r="DQ93" s="489"/>
      <c r="DR93" s="489"/>
      <c r="DS93" s="489"/>
      <c r="DT93" s="489"/>
      <c r="DU93" s="489"/>
      <c r="DV93" s="489"/>
      <c r="DW93" s="489"/>
      <c r="DX93" s="489"/>
      <c r="DY93" s="489"/>
      <c r="DZ93" s="489"/>
      <c r="EA93" s="489"/>
      <c r="EB93" s="489"/>
      <c r="EC93" s="489"/>
      <c r="ED93" s="489"/>
      <c r="EE93" s="489"/>
      <c r="EF93" s="489"/>
      <c r="EG93" s="489"/>
      <c r="EH93" s="489"/>
      <c r="EI93" s="489"/>
      <c r="EJ93" s="489"/>
      <c r="EK93" s="489"/>
      <c r="EL93" s="489"/>
      <c r="EM93" s="489"/>
      <c r="EN93" s="489"/>
      <c r="EO93" s="489"/>
      <c r="EP93" s="489"/>
      <c r="EQ93" s="489"/>
      <c r="ER93" s="489"/>
      <c r="ES93" s="489"/>
      <c r="ET93" s="489"/>
      <c r="EU93" s="489"/>
      <c r="EV93" s="489"/>
      <c r="EW93" s="489"/>
      <c r="EX93" s="489"/>
      <c r="EY93" s="489"/>
      <c r="EZ93" s="489"/>
      <c r="FA93" s="489"/>
      <c r="FB93" s="559"/>
      <c r="FC93" s="489"/>
      <c r="FD93" s="489"/>
      <c r="FE93" s="489"/>
      <c r="FF93" s="489"/>
      <c r="FG93" s="489"/>
      <c r="FH93" s="489"/>
      <c r="FI93" s="489"/>
      <c r="FJ93" s="489"/>
      <c r="FK93" s="489"/>
      <c r="FL93" s="489"/>
      <c r="FM93" s="489"/>
      <c r="FN93" s="489"/>
      <c r="FO93" s="489"/>
      <c r="FP93" s="560"/>
      <c r="FQ93" s="489"/>
      <c r="FR93" s="560"/>
      <c r="FS93" s="559"/>
      <c r="FT93" s="489"/>
      <c r="FU93" s="489"/>
      <c r="FV93" s="489"/>
      <c r="FW93" s="489"/>
      <c r="FX93" s="489"/>
      <c r="FY93" s="560"/>
    </row>
    <row r="94" spans="1:181" s="494" customFormat="1" ht="24" x14ac:dyDescent="0.25">
      <c r="A94" s="506">
        <v>128</v>
      </c>
      <c r="B94" s="511" t="s">
        <v>642</v>
      </c>
      <c r="C94" s="514" t="s">
        <v>525</v>
      </c>
      <c r="D94" s="493" t="s">
        <v>39</v>
      </c>
      <c r="E94" s="559" t="str">
        <f>VLOOKUP(F94,'Revised Phasing'!$D$4:$S$98, 16, 0)</f>
        <v>Phase 2</v>
      </c>
      <c r="F94" s="559" t="s">
        <v>235</v>
      </c>
      <c r="G94" s="490" t="s">
        <v>524</v>
      </c>
      <c r="H94" s="493" t="s">
        <v>877</v>
      </c>
      <c r="I94" s="493"/>
      <c r="J94" s="492"/>
      <c r="K94" s="512" t="s">
        <v>878</v>
      </c>
      <c r="L94" s="493" t="s">
        <v>759</v>
      </c>
      <c r="M94" s="493" t="s">
        <v>76</v>
      </c>
      <c r="N94" s="512"/>
      <c r="O94" s="513"/>
      <c r="P94" s="515" t="s">
        <v>637</v>
      </c>
      <c r="Q94" s="515" t="s">
        <v>30</v>
      </c>
      <c r="R94" s="515" t="s">
        <v>879</v>
      </c>
      <c r="S94" s="493" t="s">
        <v>644</v>
      </c>
      <c r="T94" s="493" t="s">
        <v>877</v>
      </c>
      <c r="U94" s="493" t="s">
        <v>534</v>
      </c>
      <c r="V94" s="513"/>
      <c r="W94" s="514" t="s">
        <v>535</v>
      </c>
      <c r="X94" s="493"/>
      <c r="Y94" s="493"/>
      <c r="Z94" s="513"/>
      <c r="AA94" s="516"/>
      <c r="AB94" s="562" t="s">
        <v>526</v>
      </c>
      <c r="AC94" s="563" t="s">
        <v>540</v>
      </c>
      <c r="AD94" s="564" t="s">
        <v>526</v>
      </c>
      <c r="AE94" s="733" t="s">
        <v>879</v>
      </c>
      <c r="AF94" s="735"/>
      <c r="AG94" s="733" t="s">
        <v>767</v>
      </c>
      <c r="AH94" s="562" t="s">
        <v>540</v>
      </c>
      <c r="AI94" s="563" t="s">
        <v>540</v>
      </c>
      <c r="AJ94" s="564" t="s">
        <v>526</v>
      </c>
      <c r="AK94" s="497" t="s">
        <v>768</v>
      </c>
      <c r="AL94" s="497" t="s">
        <v>768</v>
      </c>
      <c r="AM94" s="497" t="s">
        <v>768</v>
      </c>
      <c r="AN94" s="489"/>
      <c r="AO94" s="490" t="s">
        <v>524</v>
      </c>
      <c r="AP94" s="493" t="s">
        <v>769</v>
      </c>
      <c r="AQ94" s="491"/>
      <c r="AR94" s="492"/>
      <c r="AS94" s="523" t="s">
        <v>652</v>
      </c>
      <c r="AT94" s="493"/>
      <c r="AU94" s="552" t="s">
        <v>654</v>
      </c>
      <c r="AV94" s="569" t="s">
        <v>770</v>
      </c>
      <c r="AW94" s="490"/>
      <c r="AX94" s="739"/>
      <c r="AY94" s="739"/>
      <c r="AZ94" s="489"/>
      <c r="BA94" s="489"/>
      <c r="BB94" s="489"/>
      <c r="BC94" s="489"/>
      <c r="BD94" s="489"/>
      <c r="BE94" s="489"/>
      <c r="BF94" s="489"/>
      <c r="BG94" s="489"/>
      <c r="BH94" s="489"/>
      <c r="BI94" s="489"/>
      <c r="BJ94" s="489"/>
      <c r="BK94" s="489"/>
      <c r="BL94" s="560"/>
      <c r="BM94" s="559"/>
      <c r="BN94" s="489"/>
      <c r="BO94" s="489"/>
      <c r="BP94" s="489"/>
      <c r="BQ94" s="489"/>
      <c r="BR94" s="489"/>
      <c r="BS94" s="489"/>
      <c r="BT94" s="489"/>
      <c r="BU94" s="489"/>
      <c r="BV94" s="489"/>
      <c r="BW94" s="489"/>
      <c r="BX94" s="489"/>
      <c r="BY94" s="489"/>
      <c r="BZ94" s="489"/>
      <c r="CA94" s="489"/>
      <c r="CB94" s="489"/>
      <c r="CC94" s="489"/>
      <c r="CD94" s="489"/>
      <c r="CE94" s="489"/>
      <c r="CF94" s="489"/>
      <c r="CG94" s="489"/>
      <c r="CH94" s="489"/>
      <c r="CI94" s="489"/>
      <c r="CJ94" s="489"/>
      <c r="CK94" s="489"/>
      <c r="CL94" s="489"/>
      <c r="CM94" s="489"/>
      <c r="CN94" s="489"/>
      <c r="CO94" s="489"/>
      <c r="CP94" s="489"/>
      <c r="CQ94" s="489"/>
      <c r="CR94" s="489"/>
      <c r="CS94" s="489"/>
      <c r="CT94" s="489"/>
      <c r="CU94" s="489"/>
      <c r="CV94" s="489"/>
      <c r="CW94" s="489"/>
      <c r="CX94" s="489"/>
      <c r="CY94" s="489"/>
      <c r="CZ94" s="489"/>
      <c r="DA94" s="489"/>
      <c r="DB94" s="489"/>
      <c r="DC94" s="489"/>
      <c r="DD94" s="489"/>
      <c r="DE94" s="489"/>
      <c r="DF94" s="489"/>
      <c r="DG94" s="489"/>
      <c r="DH94" s="489"/>
      <c r="DI94" s="489"/>
      <c r="DJ94" s="489"/>
      <c r="DK94" s="489"/>
      <c r="DL94" s="489"/>
      <c r="DM94" s="489"/>
      <c r="DN94" s="489"/>
      <c r="DO94" s="489"/>
      <c r="DP94" s="489"/>
      <c r="DQ94" s="489"/>
      <c r="DR94" s="489"/>
      <c r="DS94" s="489"/>
      <c r="DT94" s="489"/>
      <c r="DU94" s="489"/>
      <c r="DV94" s="489"/>
      <c r="DW94" s="489"/>
      <c r="DX94" s="489"/>
      <c r="DY94" s="489"/>
      <c r="DZ94" s="489"/>
      <c r="EA94" s="489"/>
      <c r="EB94" s="489"/>
      <c r="EC94" s="489"/>
      <c r="ED94" s="489"/>
      <c r="EE94" s="489"/>
      <c r="EF94" s="489"/>
      <c r="EG94" s="489"/>
      <c r="EH94" s="489"/>
      <c r="EI94" s="489"/>
      <c r="EJ94" s="489"/>
      <c r="EK94" s="489"/>
      <c r="EL94" s="489"/>
      <c r="EM94" s="489"/>
      <c r="EN94" s="489"/>
      <c r="EO94" s="489"/>
      <c r="EP94" s="489"/>
      <c r="EQ94" s="489"/>
      <c r="ER94" s="489"/>
      <c r="ES94" s="489"/>
      <c r="ET94" s="489"/>
      <c r="EU94" s="489"/>
      <c r="EV94" s="489"/>
      <c r="EW94" s="489"/>
      <c r="EX94" s="489"/>
      <c r="EY94" s="489"/>
      <c r="EZ94" s="489"/>
      <c r="FA94" s="489"/>
      <c r="FB94" s="559"/>
      <c r="FC94" s="489"/>
      <c r="FD94" s="489"/>
      <c r="FE94" s="489"/>
      <c r="FF94" s="489"/>
      <c r="FG94" s="489"/>
      <c r="FH94" s="489"/>
      <c r="FI94" s="489"/>
      <c r="FJ94" s="489"/>
      <c r="FK94" s="489"/>
      <c r="FL94" s="489"/>
      <c r="FM94" s="489"/>
      <c r="FN94" s="489"/>
      <c r="FO94" s="489"/>
      <c r="FP94" s="560"/>
      <c r="FQ94" s="489"/>
      <c r="FR94" s="560"/>
      <c r="FS94" s="559"/>
      <c r="FT94" s="489"/>
      <c r="FU94" s="489"/>
      <c r="FV94" s="489"/>
      <c r="FW94" s="489"/>
      <c r="FX94" s="489"/>
      <c r="FY94" s="560"/>
    </row>
    <row r="95" spans="1:181" s="494" customFormat="1" ht="36" x14ac:dyDescent="0.25">
      <c r="A95" s="506">
        <v>129</v>
      </c>
      <c r="B95" s="511" t="s">
        <v>642</v>
      </c>
      <c r="C95" s="514" t="s">
        <v>525</v>
      </c>
      <c r="D95" s="493" t="s">
        <v>39</v>
      </c>
      <c r="E95" s="559" t="str">
        <f>VLOOKUP(F95,'Revised Phasing'!$D$4:$S$98, 16, 0)</f>
        <v>Phase 2</v>
      </c>
      <c r="F95" s="559" t="s">
        <v>235</v>
      </c>
      <c r="G95" s="490" t="s">
        <v>524</v>
      </c>
      <c r="H95" s="493" t="s">
        <v>880</v>
      </c>
      <c r="I95" s="493"/>
      <c r="J95" s="492"/>
      <c r="K95" s="512" t="s">
        <v>881</v>
      </c>
      <c r="L95" s="493" t="s">
        <v>759</v>
      </c>
      <c r="M95" s="493" t="s">
        <v>80</v>
      </c>
      <c r="N95" s="512"/>
      <c r="O95" s="513"/>
      <c r="P95" s="515" t="s">
        <v>637</v>
      </c>
      <c r="Q95" s="515" t="s">
        <v>30</v>
      </c>
      <c r="R95" s="515" t="s">
        <v>882</v>
      </c>
      <c r="S95" s="493" t="s">
        <v>644</v>
      </c>
      <c r="T95" s="493" t="s">
        <v>880</v>
      </c>
      <c r="U95" s="493" t="s">
        <v>534</v>
      </c>
      <c r="V95" s="513"/>
      <c r="W95" s="514" t="s">
        <v>535</v>
      </c>
      <c r="X95" s="493"/>
      <c r="Y95" s="493"/>
      <c r="Z95" s="513"/>
      <c r="AA95" s="516"/>
      <c r="AB95" s="562" t="s">
        <v>526</v>
      </c>
      <c r="AC95" s="563" t="s">
        <v>540</v>
      </c>
      <c r="AD95" s="564" t="s">
        <v>526</v>
      </c>
      <c r="AE95" s="733" t="s">
        <v>882</v>
      </c>
      <c r="AF95" s="735"/>
      <c r="AG95" s="733" t="s">
        <v>767</v>
      </c>
      <c r="AH95" s="562" t="s">
        <v>540</v>
      </c>
      <c r="AI95" s="563" t="s">
        <v>540</v>
      </c>
      <c r="AJ95" s="564" t="s">
        <v>526</v>
      </c>
      <c r="AK95" s="497" t="s">
        <v>768</v>
      </c>
      <c r="AL95" s="497" t="s">
        <v>768</v>
      </c>
      <c r="AM95" s="497" t="s">
        <v>768</v>
      </c>
      <c r="AN95" s="489"/>
      <c r="AO95" s="490" t="s">
        <v>524</v>
      </c>
      <c r="AP95" s="493" t="s">
        <v>769</v>
      </c>
      <c r="AQ95" s="491"/>
      <c r="AR95" s="492"/>
      <c r="AS95" s="523" t="s">
        <v>652</v>
      </c>
      <c r="AT95" s="493"/>
      <c r="AU95" s="552" t="s">
        <v>654</v>
      </c>
      <c r="AV95" s="569" t="s">
        <v>770</v>
      </c>
      <c r="AW95" s="490"/>
      <c r="AX95" s="739"/>
      <c r="AY95" s="739"/>
      <c r="AZ95" s="489"/>
      <c r="BA95" s="489"/>
      <c r="BB95" s="489"/>
      <c r="BC95" s="489"/>
      <c r="BD95" s="489"/>
      <c r="BE95" s="489"/>
      <c r="BF95" s="489"/>
      <c r="BG95" s="489"/>
      <c r="BH95" s="489"/>
      <c r="BI95" s="489"/>
      <c r="BJ95" s="489"/>
      <c r="BK95" s="489"/>
      <c r="BL95" s="560"/>
      <c r="BM95" s="559"/>
      <c r="BN95" s="489"/>
      <c r="BO95" s="489"/>
      <c r="BP95" s="489"/>
      <c r="BQ95" s="489"/>
      <c r="BR95" s="489"/>
      <c r="BS95" s="489"/>
      <c r="BT95" s="489"/>
      <c r="BU95" s="489"/>
      <c r="BV95" s="489"/>
      <c r="BW95" s="489"/>
      <c r="BX95" s="489"/>
      <c r="BY95" s="489"/>
      <c r="BZ95" s="489"/>
      <c r="CA95" s="489"/>
      <c r="CB95" s="489"/>
      <c r="CC95" s="489"/>
      <c r="CD95" s="489"/>
      <c r="CE95" s="489"/>
      <c r="CF95" s="489"/>
      <c r="CG95" s="489"/>
      <c r="CH95" s="489"/>
      <c r="CI95" s="489"/>
      <c r="CJ95" s="489"/>
      <c r="CK95" s="489"/>
      <c r="CL95" s="489"/>
      <c r="CM95" s="489"/>
      <c r="CN95" s="489"/>
      <c r="CO95" s="489"/>
      <c r="CP95" s="489"/>
      <c r="CQ95" s="489"/>
      <c r="CR95" s="489"/>
      <c r="CS95" s="489"/>
      <c r="CT95" s="489"/>
      <c r="CU95" s="489"/>
      <c r="CV95" s="489"/>
      <c r="CW95" s="489"/>
      <c r="CX95" s="489"/>
      <c r="CY95" s="489"/>
      <c r="CZ95" s="489"/>
      <c r="DA95" s="489"/>
      <c r="DB95" s="489"/>
      <c r="DC95" s="489"/>
      <c r="DD95" s="489"/>
      <c r="DE95" s="489"/>
      <c r="DF95" s="489"/>
      <c r="DG95" s="489"/>
      <c r="DH95" s="489"/>
      <c r="DI95" s="489"/>
      <c r="DJ95" s="489"/>
      <c r="DK95" s="489"/>
      <c r="DL95" s="489"/>
      <c r="DM95" s="489"/>
      <c r="DN95" s="489"/>
      <c r="DO95" s="489"/>
      <c r="DP95" s="489"/>
      <c r="DQ95" s="489"/>
      <c r="DR95" s="489"/>
      <c r="DS95" s="489"/>
      <c r="DT95" s="489"/>
      <c r="DU95" s="489"/>
      <c r="DV95" s="489"/>
      <c r="DW95" s="489"/>
      <c r="DX95" s="489"/>
      <c r="DY95" s="489"/>
      <c r="DZ95" s="489"/>
      <c r="EA95" s="489"/>
      <c r="EB95" s="489"/>
      <c r="EC95" s="489"/>
      <c r="ED95" s="489"/>
      <c r="EE95" s="489"/>
      <c r="EF95" s="489"/>
      <c r="EG95" s="489"/>
      <c r="EH95" s="489"/>
      <c r="EI95" s="489"/>
      <c r="EJ95" s="489"/>
      <c r="EK95" s="489"/>
      <c r="EL95" s="489"/>
      <c r="EM95" s="489"/>
      <c r="EN95" s="489"/>
      <c r="EO95" s="489"/>
      <c r="EP95" s="489"/>
      <c r="EQ95" s="489"/>
      <c r="ER95" s="489"/>
      <c r="ES95" s="489"/>
      <c r="ET95" s="489"/>
      <c r="EU95" s="489"/>
      <c r="EV95" s="489"/>
      <c r="EW95" s="489"/>
      <c r="EX95" s="489"/>
      <c r="EY95" s="489"/>
      <c r="EZ95" s="489"/>
      <c r="FA95" s="489"/>
      <c r="FB95" s="559"/>
      <c r="FC95" s="489"/>
      <c r="FD95" s="489"/>
      <c r="FE95" s="489"/>
      <c r="FF95" s="489"/>
      <c r="FG95" s="489"/>
      <c r="FH95" s="489"/>
      <c r="FI95" s="489"/>
      <c r="FJ95" s="489"/>
      <c r="FK95" s="489"/>
      <c r="FL95" s="489"/>
      <c r="FM95" s="489"/>
      <c r="FN95" s="489"/>
      <c r="FO95" s="489"/>
      <c r="FP95" s="560"/>
      <c r="FQ95" s="489"/>
      <c r="FR95" s="560"/>
      <c r="FS95" s="559"/>
      <c r="FT95" s="489"/>
      <c r="FU95" s="489"/>
      <c r="FV95" s="489"/>
      <c r="FW95" s="489"/>
      <c r="FX95" s="489"/>
      <c r="FY95" s="560"/>
    </row>
    <row r="96" spans="1:181" s="494" customFormat="1" ht="36" x14ac:dyDescent="0.25">
      <c r="A96" s="506">
        <v>130</v>
      </c>
      <c r="B96" s="511" t="s">
        <v>642</v>
      </c>
      <c r="C96" s="514" t="s">
        <v>525</v>
      </c>
      <c r="D96" s="493" t="s">
        <v>39</v>
      </c>
      <c r="E96" s="559" t="str">
        <f>VLOOKUP(F96,'Revised Phasing'!$D$4:$S$98, 16, 0)</f>
        <v>Phase 2</v>
      </c>
      <c r="F96" s="559" t="s">
        <v>235</v>
      </c>
      <c r="G96" s="490" t="s">
        <v>524</v>
      </c>
      <c r="H96" s="493" t="s">
        <v>883</v>
      </c>
      <c r="I96" s="493"/>
      <c r="J96" s="492"/>
      <c r="K96" s="512" t="s">
        <v>884</v>
      </c>
      <c r="L96" s="493" t="s">
        <v>759</v>
      </c>
      <c r="M96" s="493" t="s">
        <v>885</v>
      </c>
      <c r="N96" s="512"/>
      <c r="O96" s="513"/>
      <c r="P96" s="515" t="s">
        <v>637</v>
      </c>
      <c r="Q96" s="515" t="s">
        <v>30</v>
      </c>
      <c r="R96" s="515" t="s">
        <v>886</v>
      </c>
      <c r="S96" s="493" t="s">
        <v>644</v>
      </c>
      <c r="T96" s="493" t="s">
        <v>883</v>
      </c>
      <c r="U96" s="493" t="s">
        <v>534</v>
      </c>
      <c r="V96" s="513"/>
      <c r="W96" s="514" t="s">
        <v>535</v>
      </c>
      <c r="X96" s="493"/>
      <c r="Y96" s="493"/>
      <c r="Z96" s="513"/>
      <c r="AA96" s="516"/>
      <c r="AB96" s="562" t="s">
        <v>526</v>
      </c>
      <c r="AC96" s="563" t="s">
        <v>540</v>
      </c>
      <c r="AD96" s="564" t="s">
        <v>526</v>
      </c>
      <c r="AE96" s="733" t="s">
        <v>886</v>
      </c>
      <c r="AF96" s="735"/>
      <c r="AG96" s="733" t="s">
        <v>767</v>
      </c>
      <c r="AH96" s="562" t="s">
        <v>540</v>
      </c>
      <c r="AI96" s="563" t="s">
        <v>540</v>
      </c>
      <c r="AJ96" s="564" t="s">
        <v>526</v>
      </c>
      <c r="AK96" s="497" t="s">
        <v>768</v>
      </c>
      <c r="AL96" s="497" t="s">
        <v>768</v>
      </c>
      <c r="AM96" s="497" t="s">
        <v>768</v>
      </c>
      <c r="AN96" s="489"/>
      <c r="AO96" s="490" t="s">
        <v>524</v>
      </c>
      <c r="AP96" s="493" t="s">
        <v>769</v>
      </c>
      <c r="AQ96" s="491"/>
      <c r="AR96" s="492"/>
      <c r="AS96" s="523" t="s">
        <v>652</v>
      </c>
      <c r="AT96" s="493"/>
      <c r="AU96" s="552" t="s">
        <v>654</v>
      </c>
      <c r="AV96" s="569" t="s">
        <v>770</v>
      </c>
      <c r="AW96" s="490"/>
      <c r="AX96" s="739"/>
      <c r="AY96" s="739"/>
      <c r="AZ96" s="489"/>
      <c r="BA96" s="489"/>
      <c r="BB96" s="489"/>
      <c r="BC96" s="489"/>
      <c r="BD96" s="489"/>
      <c r="BE96" s="489"/>
      <c r="BF96" s="489"/>
      <c r="BG96" s="489"/>
      <c r="BH96" s="489"/>
      <c r="BI96" s="489"/>
      <c r="BJ96" s="489"/>
      <c r="BK96" s="489"/>
      <c r="BL96" s="560"/>
      <c r="BM96" s="559"/>
      <c r="BN96" s="489"/>
      <c r="BO96" s="489"/>
      <c r="BP96" s="489"/>
      <c r="BQ96" s="489"/>
      <c r="BR96" s="489"/>
      <c r="BS96" s="489"/>
      <c r="BT96" s="489"/>
      <c r="BU96" s="489"/>
      <c r="BV96" s="489"/>
      <c r="BW96" s="489"/>
      <c r="BX96" s="489"/>
      <c r="BY96" s="489"/>
      <c r="BZ96" s="489"/>
      <c r="CA96" s="489"/>
      <c r="CB96" s="489"/>
      <c r="CC96" s="489"/>
      <c r="CD96" s="489"/>
      <c r="CE96" s="489"/>
      <c r="CF96" s="489"/>
      <c r="CG96" s="489"/>
      <c r="CH96" s="489"/>
      <c r="CI96" s="489"/>
      <c r="CJ96" s="489"/>
      <c r="CK96" s="489"/>
      <c r="CL96" s="489"/>
      <c r="CM96" s="489"/>
      <c r="CN96" s="489"/>
      <c r="CO96" s="489"/>
      <c r="CP96" s="489"/>
      <c r="CQ96" s="489"/>
      <c r="CR96" s="489"/>
      <c r="CS96" s="489"/>
      <c r="CT96" s="489"/>
      <c r="CU96" s="489"/>
      <c r="CV96" s="489"/>
      <c r="CW96" s="489"/>
      <c r="CX96" s="489"/>
      <c r="CY96" s="489"/>
      <c r="CZ96" s="489"/>
      <c r="DA96" s="489"/>
      <c r="DB96" s="489"/>
      <c r="DC96" s="489"/>
      <c r="DD96" s="489"/>
      <c r="DE96" s="489"/>
      <c r="DF96" s="489"/>
      <c r="DG96" s="489"/>
      <c r="DH96" s="489"/>
      <c r="DI96" s="489"/>
      <c r="DJ96" s="489"/>
      <c r="DK96" s="489"/>
      <c r="DL96" s="489"/>
      <c r="DM96" s="489"/>
      <c r="DN96" s="489"/>
      <c r="DO96" s="489"/>
      <c r="DP96" s="489"/>
      <c r="DQ96" s="489"/>
      <c r="DR96" s="489"/>
      <c r="DS96" s="489"/>
      <c r="DT96" s="489"/>
      <c r="DU96" s="489"/>
      <c r="DV96" s="489"/>
      <c r="DW96" s="489"/>
      <c r="DX96" s="489"/>
      <c r="DY96" s="489"/>
      <c r="DZ96" s="489"/>
      <c r="EA96" s="489"/>
      <c r="EB96" s="489"/>
      <c r="EC96" s="489"/>
      <c r="ED96" s="489"/>
      <c r="EE96" s="489"/>
      <c r="EF96" s="489"/>
      <c r="EG96" s="489"/>
      <c r="EH96" s="489"/>
      <c r="EI96" s="489"/>
      <c r="EJ96" s="489"/>
      <c r="EK96" s="489"/>
      <c r="EL96" s="489"/>
      <c r="EM96" s="489"/>
      <c r="EN96" s="489"/>
      <c r="EO96" s="489"/>
      <c r="EP96" s="489"/>
      <c r="EQ96" s="489"/>
      <c r="ER96" s="489"/>
      <c r="ES96" s="489"/>
      <c r="ET96" s="489"/>
      <c r="EU96" s="489"/>
      <c r="EV96" s="489"/>
      <c r="EW96" s="489"/>
      <c r="EX96" s="489"/>
      <c r="EY96" s="489"/>
      <c r="EZ96" s="489"/>
      <c r="FA96" s="489"/>
      <c r="FB96" s="559"/>
      <c r="FC96" s="489"/>
      <c r="FD96" s="489"/>
      <c r="FE96" s="489"/>
      <c r="FF96" s="489"/>
      <c r="FG96" s="489"/>
      <c r="FH96" s="489"/>
      <c r="FI96" s="489"/>
      <c r="FJ96" s="489"/>
      <c r="FK96" s="489"/>
      <c r="FL96" s="489"/>
      <c r="FM96" s="489"/>
      <c r="FN96" s="489"/>
      <c r="FO96" s="489"/>
      <c r="FP96" s="560"/>
      <c r="FQ96" s="489"/>
      <c r="FR96" s="560"/>
      <c r="FS96" s="559"/>
      <c r="FT96" s="489"/>
      <c r="FU96" s="489"/>
      <c r="FV96" s="489"/>
      <c r="FW96" s="489"/>
      <c r="FX96" s="489"/>
      <c r="FY96" s="560"/>
    </row>
    <row r="97" spans="1:181" s="494" customFormat="1" ht="24" x14ac:dyDescent="0.25">
      <c r="A97" s="506">
        <v>131</v>
      </c>
      <c r="B97" s="511" t="s">
        <v>642</v>
      </c>
      <c r="C97" s="514" t="s">
        <v>525</v>
      </c>
      <c r="D97" s="493" t="s">
        <v>39</v>
      </c>
      <c r="E97" s="559" t="str">
        <f>VLOOKUP(F97,'Revised Phasing'!$D$4:$S$98, 16, 0)</f>
        <v>Phase 2</v>
      </c>
      <c r="F97" s="559" t="s">
        <v>235</v>
      </c>
      <c r="G97" s="490" t="s">
        <v>524</v>
      </c>
      <c r="H97" s="493" t="s">
        <v>887</v>
      </c>
      <c r="I97" s="493"/>
      <c r="J97" s="492"/>
      <c r="K97" s="512" t="s">
        <v>888</v>
      </c>
      <c r="L97" s="493" t="s">
        <v>759</v>
      </c>
      <c r="M97" s="493" t="s">
        <v>83</v>
      </c>
      <c r="N97" s="512"/>
      <c r="O97" s="513"/>
      <c r="P97" s="515" t="s">
        <v>637</v>
      </c>
      <c r="Q97" s="515" t="s">
        <v>30</v>
      </c>
      <c r="R97" s="515" t="s">
        <v>889</v>
      </c>
      <c r="S97" s="493" t="s">
        <v>644</v>
      </c>
      <c r="T97" s="493" t="s">
        <v>887</v>
      </c>
      <c r="U97" s="493" t="s">
        <v>534</v>
      </c>
      <c r="V97" s="513"/>
      <c r="W97" s="514" t="s">
        <v>535</v>
      </c>
      <c r="X97" s="493"/>
      <c r="Y97" s="493"/>
      <c r="Z97" s="513"/>
      <c r="AA97" s="516"/>
      <c r="AB97" s="562" t="s">
        <v>890</v>
      </c>
      <c r="AC97" s="563" t="s">
        <v>540</v>
      </c>
      <c r="AD97" s="564" t="s">
        <v>526</v>
      </c>
      <c r="AE97" s="733" t="s">
        <v>889</v>
      </c>
      <c r="AF97" s="735"/>
      <c r="AG97" s="733" t="s">
        <v>767</v>
      </c>
      <c r="AH97" s="562" t="s">
        <v>540</v>
      </c>
      <c r="AI97" s="563" t="s">
        <v>540</v>
      </c>
      <c r="AJ97" s="564" t="s">
        <v>526</v>
      </c>
      <c r="AK97" s="497" t="s">
        <v>890</v>
      </c>
      <c r="AL97" s="497" t="s">
        <v>783</v>
      </c>
      <c r="AM97" s="497" t="s">
        <v>784</v>
      </c>
      <c r="AN97" s="489"/>
      <c r="AO97" s="490" t="s">
        <v>524</v>
      </c>
      <c r="AP97" s="493" t="s">
        <v>769</v>
      </c>
      <c r="AQ97" s="491"/>
      <c r="AR97" s="492"/>
      <c r="AS97" s="523" t="s">
        <v>652</v>
      </c>
      <c r="AT97" s="493"/>
      <c r="AU97" s="552" t="s">
        <v>654</v>
      </c>
      <c r="AV97" s="569" t="s">
        <v>770</v>
      </c>
      <c r="AW97" s="490"/>
      <c r="AX97" s="739"/>
      <c r="AY97" s="739"/>
      <c r="AZ97" s="489"/>
      <c r="BA97" s="489"/>
      <c r="BB97" s="489"/>
      <c r="BC97" s="489"/>
      <c r="BD97" s="489"/>
      <c r="BE97" s="489"/>
      <c r="BF97" s="489"/>
      <c r="BG97" s="489"/>
      <c r="BH97" s="489"/>
      <c r="BI97" s="489"/>
      <c r="BJ97" s="489"/>
      <c r="BK97" s="489"/>
      <c r="BL97" s="560"/>
      <c r="BM97" s="559"/>
      <c r="BN97" s="489"/>
      <c r="BO97" s="489"/>
      <c r="BP97" s="489"/>
      <c r="BQ97" s="489"/>
      <c r="BR97" s="489"/>
      <c r="BS97" s="489"/>
      <c r="BT97" s="489"/>
      <c r="BU97" s="489"/>
      <c r="BV97" s="489"/>
      <c r="BW97" s="489"/>
      <c r="BX97" s="489"/>
      <c r="BY97" s="489"/>
      <c r="BZ97" s="489"/>
      <c r="CA97" s="489"/>
      <c r="CB97" s="489"/>
      <c r="CC97" s="489"/>
      <c r="CD97" s="489"/>
      <c r="CE97" s="489"/>
      <c r="CF97" s="489"/>
      <c r="CG97" s="489"/>
      <c r="CH97" s="489"/>
      <c r="CI97" s="489"/>
      <c r="CJ97" s="489"/>
      <c r="CK97" s="489"/>
      <c r="CL97" s="489"/>
      <c r="CM97" s="489"/>
      <c r="CN97" s="489"/>
      <c r="CO97" s="489"/>
      <c r="CP97" s="489"/>
      <c r="CQ97" s="489"/>
      <c r="CR97" s="489"/>
      <c r="CS97" s="489"/>
      <c r="CT97" s="489"/>
      <c r="CU97" s="489"/>
      <c r="CV97" s="489"/>
      <c r="CW97" s="489"/>
      <c r="CX97" s="489"/>
      <c r="CY97" s="489"/>
      <c r="CZ97" s="489"/>
      <c r="DA97" s="489"/>
      <c r="DB97" s="489"/>
      <c r="DC97" s="489"/>
      <c r="DD97" s="489"/>
      <c r="DE97" s="489"/>
      <c r="DF97" s="489"/>
      <c r="DG97" s="489"/>
      <c r="DH97" s="489"/>
      <c r="DI97" s="489"/>
      <c r="DJ97" s="489"/>
      <c r="DK97" s="489"/>
      <c r="DL97" s="489"/>
      <c r="DM97" s="489"/>
      <c r="DN97" s="489"/>
      <c r="DO97" s="489"/>
      <c r="DP97" s="489"/>
      <c r="DQ97" s="489"/>
      <c r="DR97" s="489"/>
      <c r="DS97" s="489"/>
      <c r="DT97" s="489"/>
      <c r="DU97" s="489"/>
      <c r="DV97" s="489"/>
      <c r="DW97" s="489"/>
      <c r="DX97" s="489"/>
      <c r="DY97" s="489"/>
      <c r="DZ97" s="489"/>
      <c r="EA97" s="489"/>
      <c r="EB97" s="489"/>
      <c r="EC97" s="489"/>
      <c r="ED97" s="489"/>
      <c r="EE97" s="489"/>
      <c r="EF97" s="489"/>
      <c r="EG97" s="489"/>
      <c r="EH97" s="489"/>
      <c r="EI97" s="489"/>
      <c r="EJ97" s="489"/>
      <c r="EK97" s="489"/>
      <c r="EL97" s="489"/>
      <c r="EM97" s="489"/>
      <c r="EN97" s="489"/>
      <c r="EO97" s="489"/>
      <c r="EP97" s="489"/>
      <c r="EQ97" s="489"/>
      <c r="ER97" s="489"/>
      <c r="ES97" s="489"/>
      <c r="ET97" s="489"/>
      <c r="EU97" s="489"/>
      <c r="EV97" s="489"/>
      <c r="EW97" s="489"/>
      <c r="EX97" s="489"/>
      <c r="EY97" s="489"/>
      <c r="EZ97" s="489"/>
      <c r="FA97" s="489"/>
      <c r="FB97" s="559"/>
      <c r="FC97" s="489"/>
      <c r="FD97" s="489"/>
      <c r="FE97" s="489"/>
      <c r="FF97" s="489"/>
      <c r="FG97" s="489"/>
      <c r="FH97" s="489"/>
      <c r="FI97" s="489"/>
      <c r="FJ97" s="489"/>
      <c r="FK97" s="489"/>
      <c r="FL97" s="489"/>
      <c r="FM97" s="489"/>
      <c r="FN97" s="489"/>
      <c r="FO97" s="489"/>
      <c r="FP97" s="560"/>
      <c r="FQ97" s="489"/>
      <c r="FR97" s="560"/>
      <c r="FS97" s="559"/>
      <c r="FT97" s="489"/>
      <c r="FU97" s="489"/>
      <c r="FV97" s="489"/>
      <c r="FW97" s="489"/>
      <c r="FX97" s="489"/>
      <c r="FY97" s="560"/>
    </row>
    <row r="98" spans="1:181" s="494" customFormat="1" ht="24" x14ac:dyDescent="0.25">
      <c r="A98" s="506">
        <v>132</v>
      </c>
      <c r="B98" s="511" t="s">
        <v>642</v>
      </c>
      <c r="C98" s="514" t="s">
        <v>525</v>
      </c>
      <c r="D98" s="493" t="s">
        <v>39</v>
      </c>
      <c r="E98" s="559" t="str">
        <f>VLOOKUP(F98,'Revised Phasing'!$D$4:$S$98, 16, 0)</f>
        <v>Phase 2</v>
      </c>
      <c r="F98" s="559" t="s">
        <v>235</v>
      </c>
      <c r="G98" s="490" t="s">
        <v>524</v>
      </c>
      <c r="H98" s="493" t="s">
        <v>891</v>
      </c>
      <c r="I98" s="493"/>
      <c r="J98" s="492"/>
      <c r="K98" s="512" t="s">
        <v>892</v>
      </c>
      <c r="L98" s="493" t="s">
        <v>759</v>
      </c>
      <c r="M98" s="493" t="s">
        <v>85</v>
      </c>
      <c r="N98" s="512"/>
      <c r="O98" s="513"/>
      <c r="P98" s="515" t="s">
        <v>637</v>
      </c>
      <c r="Q98" s="515" t="s">
        <v>30</v>
      </c>
      <c r="R98" s="515" t="s">
        <v>893</v>
      </c>
      <c r="S98" s="493" t="s">
        <v>644</v>
      </c>
      <c r="T98" s="493" t="s">
        <v>891</v>
      </c>
      <c r="U98" s="493" t="s">
        <v>534</v>
      </c>
      <c r="V98" s="513"/>
      <c r="W98" s="514" t="s">
        <v>535</v>
      </c>
      <c r="X98" s="493"/>
      <c r="Y98" s="493"/>
      <c r="Z98" s="513"/>
      <c r="AA98" s="516"/>
      <c r="AB98" s="562" t="s">
        <v>526</v>
      </c>
      <c r="AC98" s="563" t="s">
        <v>540</v>
      </c>
      <c r="AD98" s="564" t="s">
        <v>526</v>
      </c>
      <c r="AE98" s="733" t="s">
        <v>893</v>
      </c>
      <c r="AF98" s="735"/>
      <c r="AG98" s="733" t="s">
        <v>767</v>
      </c>
      <c r="AH98" s="562" t="s">
        <v>540</v>
      </c>
      <c r="AI98" s="563" t="s">
        <v>526</v>
      </c>
      <c r="AJ98" s="564" t="s">
        <v>526</v>
      </c>
      <c r="AK98" s="497" t="s">
        <v>768</v>
      </c>
      <c r="AL98" s="497" t="s">
        <v>768</v>
      </c>
      <c r="AM98" s="497" t="s">
        <v>768</v>
      </c>
      <c r="AN98" s="489"/>
      <c r="AO98" s="490" t="s">
        <v>524</v>
      </c>
      <c r="AP98" s="493" t="s">
        <v>769</v>
      </c>
      <c r="AQ98" s="491"/>
      <c r="AR98" s="492"/>
      <c r="AS98" s="523" t="s">
        <v>652</v>
      </c>
      <c r="AT98" s="493"/>
      <c r="AU98" s="552" t="s">
        <v>654</v>
      </c>
      <c r="AV98" s="569" t="s">
        <v>770</v>
      </c>
      <c r="AW98" s="490"/>
      <c r="AX98" s="739"/>
      <c r="AY98" s="739"/>
      <c r="AZ98" s="489"/>
      <c r="BA98" s="489"/>
      <c r="BB98" s="489"/>
      <c r="BC98" s="489"/>
      <c r="BD98" s="489"/>
      <c r="BE98" s="489"/>
      <c r="BF98" s="489"/>
      <c r="BG98" s="489"/>
      <c r="BH98" s="489"/>
      <c r="BI98" s="489"/>
      <c r="BJ98" s="489"/>
      <c r="BK98" s="489"/>
      <c r="BL98" s="560"/>
      <c r="BM98" s="559"/>
      <c r="BN98" s="489"/>
      <c r="BO98" s="489"/>
      <c r="BP98" s="489"/>
      <c r="BQ98" s="489"/>
      <c r="BR98" s="489"/>
      <c r="BS98" s="489"/>
      <c r="BT98" s="489"/>
      <c r="BU98" s="489"/>
      <c r="BV98" s="489"/>
      <c r="BW98" s="489"/>
      <c r="BX98" s="489"/>
      <c r="BY98" s="489"/>
      <c r="BZ98" s="489"/>
      <c r="CA98" s="489"/>
      <c r="CB98" s="489"/>
      <c r="CC98" s="489"/>
      <c r="CD98" s="489"/>
      <c r="CE98" s="489"/>
      <c r="CF98" s="489"/>
      <c r="CG98" s="489"/>
      <c r="CH98" s="489"/>
      <c r="CI98" s="489"/>
      <c r="CJ98" s="489"/>
      <c r="CK98" s="489"/>
      <c r="CL98" s="489"/>
      <c r="CM98" s="489"/>
      <c r="CN98" s="489"/>
      <c r="CO98" s="489"/>
      <c r="CP98" s="489"/>
      <c r="CQ98" s="489"/>
      <c r="CR98" s="489"/>
      <c r="CS98" s="489"/>
      <c r="CT98" s="489"/>
      <c r="CU98" s="489"/>
      <c r="CV98" s="489"/>
      <c r="CW98" s="489"/>
      <c r="CX98" s="489"/>
      <c r="CY98" s="489"/>
      <c r="CZ98" s="489"/>
      <c r="DA98" s="489"/>
      <c r="DB98" s="489"/>
      <c r="DC98" s="489"/>
      <c r="DD98" s="489"/>
      <c r="DE98" s="489"/>
      <c r="DF98" s="489"/>
      <c r="DG98" s="489"/>
      <c r="DH98" s="489"/>
      <c r="DI98" s="489"/>
      <c r="DJ98" s="489"/>
      <c r="DK98" s="489"/>
      <c r="DL98" s="489"/>
      <c r="DM98" s="489"/>
      <c r="DN98" s="489"/>
      <c r="DO98" s="489"/>
      <c r="DP98" s="489"/>
      <c r="DQ98" s="489"/>
      <c r="DR98" s="489"/>
      <c r="DS98" s="489"/>
      <c r="DT98" s="489"/>
      <c r="DU98" s="489"/>
      <c r="DV98" s="489"/>
      <c r="DW98" s="489"/>
      <c r="DX98" s="489"/>
      <c r="DY98" s="489"/>
      <c r="DZ98" s="489"/>
      <c r="EA98" s="489"/>
      <c r="EB98" s="489"/>
      <c r="EC98" s="489"/>
      <c r="ED98" s="489"/>
      <c r="EE98" s="489"/>
      <c r="EF98" s="489"/>
      <c r="EG98" s="489"/>
      <c r="EH98" s="489"/>
      <c r="EI98" s="489"/>
      <c r="EJ98" s="489"/>
      <c r="EK98" s="489"/>
      <c r="EL98" s="489"/>
      <c r="EM98" s="489"/>
      <c r="EN98" s="489"/>
      <c r="EO98" s="489"/>
      <c r="EP98" s="489"/>
      <c r="EQ98" s="489"/>
      <c r="ER98" s="489"/>
      <c r="ES98" s="489"/>
      <c r="ET98" s="489"/>
      <c r="EU98" s="489"/>
      <c r="EV98" s="489"/>
      <c r="EW98" s="489"/>
      <c r="EX98" s="489"/>
      <c r="EY98" s="489"/>
      <c r="EZ98" s="489"/>
      <c r="FA98" s="489"/>
      <c r="FB98" s="559"/>
      <c r="FC98" s="489"/>
      <c r="FD98" s="489"/>
      <c r="FE98" s="489"/>
      <c r="FF98" s="489"/>
      <c r="FG98" s="489"/>
      <c r="FH98" s="489"/>
      <c r="FI98" s="489"/>
      <c r="FJ98" s="489"/>
      <c r="FK98" s="489"/>
      <c r="FL98" s="489"/>
      <c r="FM98" s="489"/>
      <c r="FN98" s="489"/>
      <c r="FO98" s="489"/>
      <c r="FP98" s="560"/>
      <c r="FQ98" s="489"/>
      <c r="FR98" s="560"/>
      <c r="FS98" s="559"/>
      <c r="FT98" s="489"/>
      <c r="FU98" s="489"/>
      <c r="FV98" s="489"/>
      <c r="FW98" s="489"/>
      <c r="FX98" s="489"/>
      <c r="FY98" s="560"/>
    </row>
    <row r="99" spans="1:181" s="494" customFormat="1" ht="24" x14ac:dyDescent="0.25">
      <c r="A99" s="506">
        <v>133</v>
      </c>
      <c r="B99" s="511" t="s">
        <v>642</v>
      </c>
      <c r="C99" s="514" t="s">
        <v>525</v>
      </c>
      <c r="D99" s="493" t="s">
        <v>39</v>
      </c>
      <c r="E99" s="559" t="str">
        <f>VLOOKUP(F99,'Revised Phasing'!$D$4:$S$98, 16, 0)</f>
        <v>Phase 2</v>
      </c>
      <c r="F99" s="559" t="s">
        <v>235</v>
      </c>
      <c r="G99" s="490" t="s">
        <v>524</v>
      </c>
      <c r="H99" s="493" t="s">
        <v>894</v>
      </c>
      <c r="I99" s="493"/>
      <c r="J99" s="492"/>
      <c r="K99" s="512" t="s">
        <v>895</v>
      </c>
      <c r="L99" s="493" t="s">
        <v>759</v>
      </c>
      <c r="M99" s="493" t="s">
        <v>896</v>
      </c>
      <c r="N99" s="512"/>
      <c r="O99" s="513"/>
      <c r="P99" s="515" t="s">
        <v>637</v>
      </c>
      <c r="Q99" s="515" t="s">
        <v>30</v>
      </c>
      <c r="R99" s="515" t="s">
        <v>897</v>
      </c>
      <c r="S99" s="493" t="s">
        <v>644</v>
      </c>
      <c r="T99" s="493" t="s">
        <v>894</v>
      </c>
      <c r="U99" s="493" t="s">
        <v>534</v>
      </c>
      <c r="V99" s="513"/>
      <c r="W99" s="514" t="s">
        <v>535</v>
      </c>
      <c r="X99" s="493"/>
      <c r="Y99" s="493"/>
      <c r="Z99" s="513"/>
      <c r="AA99" s="516" t="s">
        <v>766</v>
      </c>
      <c r="AB99" s="562" t="s">
        <v>526</v>
      </c>
      <c r="AC99" s="563" t="s">
        <v>526</v>
      </c>
      <c r="AD99" s="564" t="s">
        <v>526</v>
      </c>
      <c r="AE99" s="563"/>
      <c r="AF99" s="735"/>
      <c r="AG99" s="733" t="s">
        <v>767</v>
      </c>
      <c r="AH99" s="562" t="s">
        <v>526</v>
      </c>
      <c r="AI99" s="563" t="s">
        <v>526</v>
      </c>
      <c r="AJ99" s="564" t="s">
        <v>526</v>
      </c>
      <c r="AK99" s="497" t="s">
        <v>768</v>
      </c>
      <c r="AL99" s="497" t="s">
        <v>768</v>
      </c>
      <c r="AM99" s="497" t="s">
        <v>768</v>
      </c>
      <c r="AN99" s="489"/>
      <c r="AO99" s="490" t="s">
        <v>524</v>
      </c>
      <c r="AP99" s="493" t="s">
        <v>769</v>
      </c>
      <c r="AQ99" s="491"/>
      <c r="AR99" s="492"/>
      <c r="AS99" s="523" t="s">
        <v>652</v>
      </c>
      <c r="AT99" s="493"/>
      <c r="AU99" s="552" t="s">
        <v>654</v>
      </c>
      <c r="AV99" s="569" t="s">
        <v>770</v>
      </c>
      <c r="AW99" s="490"/>
      <c r="AX99" s="739"/>
      <c r="AY99" s="739"/>
      <c r="AZ99" s="489"/>
      <c r="BA99" s="489"/>
      <c r="BB99" s="489"/>
      <c r="BC99" s="489"/>
      <c r="BD99" s="489"/>
      <c r="BE99" s="489"/>
      <c r="BF99" s="489"/>
      <c r="BG99" s="489"/>
      <c r="BH99" s="489"/>
      <c r="BI99" s="489"/>
      <c r="BJ99" s="489"/>
      <c r="BK99" s="489"/>
      <c r="BL99" s="560"/>
      <c r="BM99" s="559"/>
      <c r="BN99" s="489"/>
      <c r="BO99" s="489"/>
      <c r="BP99" s="489"/>
      <c r="BQ99" s="489"/>
      <c r="BR99" s="489"/>
      <c r="BS99" s="489"/>
      <c r="BT99" s="489"/>
      <c r="BU99" s="489"/>
      <c r="BV99" s="489"/>
      <c r="BW99" s="489"/>
      <c r="BX99" s="489"/>
      <c r="BY99" s="489"/>
      <c r="BZ99" s="489"/>
      <c r="CA99" s="489"/>
      <c r="CB99" s="489"/>
      <c r="CC99" s="489"/>
      <c r="CD99" s="489"/>
      <c r="CE99" s="489"/>
      <c r="CF99" s="489"/>
      <c r="CG99" s="489"/>
      <c r="CH99" s="489"/>
      <c r="CI99" s="489"/>
      <c r="CJ99" s="489"/>
      <c r="CK99" s="489"/>
      <c r="CL99" s="489"/>
      <c r="CM99" s="489"/>
      <c r="CN99" s="489"/>
      <c r="CO99" s="489"/>
      <c r="CP99" s="489"/>
      <c r="CQ99" s="489"/>
      <c r="CR99" s="489"/>
      <c r="CS99" s="489"/>
      <c r="CT99" s="489"/>
      <c r="CU99" s="489"/>
      <c r="CV99" s="489"/>
      <c r="CW99" s="489"/>
      <c r="CX99" s="489"/>
      <c r="CY99" s="489"/>
      <c r="CZ99" s="489"/>
      <c r="DA99" s="489"/>
      <c r="DB99" s="489"/>
      <c r="DC99" s="489"/>
      <c r="DD99" s="489"/>
      <c r="DE99" s="489"/>
      <c r="DF99" s="489"/>
      <c r="DG99" s="489"/>
      <c r="DH99" s="489"/>
      <c r="DI99" s="489"/>
      <c r="DJ99" s="489"/>
      <c r="DK99" s="489"/>
      <c r="DL99" s="489"/>
      <c r="DM99" s="489"/>
      <c r="DN99" s="489"/>
      <c r="DO99" s="489"/>
      <c r="DP99" s="489"/>
      <c r="DQ99" s="489"/>
      <c r="DR99" s="489"/>
      <c r="DS99" s="489"/>
      <c r="DT99" s="489"/>
      <c r="DU99" s="489"/>
      <c r="DV99" s="489"/>
      <c r="DW99" s="489"/>
      <c r="DX99" s="489"/>
      <c r="DY99" s="489"/>
      <c r="DZ99" s="489"/>
      <c r="EA99" s="489"/>
      <c r="EB99" s="489"/>
      <c r="EC99" s="489"/>
      <c r="ED99" s="489"/>
      <c r="EE99" s="489"/>
      <c r="EF99" s="489"/>
      <c r="EG99" s="489"/>
      <c r="EH99" s="489"/>
      <c r="EI99" s="489"/>
      <c r="EJ99" s="489"/>
      <c r="EK99" s="489"/>
      <c r="EL99" s="489"/>
      <c r="EM99" s="489"/>
      <c r="EN99" s="489"/>
      <c r="EO99" s="489"/>
      <c r="EP99" s="489"/>
      <c r="EQ99" s="489"/>
      <c r="ER99" s="489"/>
      <c r="ES99" s="489"/>
      <c r="ET99" s="489"/>
      <c r="EU99" s="489"/>
      <c r="EV99" s="489"/>
      <c r="EW99" s="489"/>
      <c r="EX99" s="489"/>
      <c r="EY99" s="489"/>
      <c r="EZ99" s="489"/>
      <c r="FA99" s="489"/>
      <c r="FB99" s="559"/>
      <c r="FC99" s="489"/>
      <c r="FD99" s="489"/>
      <c r="FE99" s="489"/>
      <c r="FF99" s="489"/>
      <c r="FG99" s="489"/>
      <c r="FH99" s="489"/>
      <c r="FI99" s="489"/>
      <c r="FJ99" s="489"/>
      <c r="FK99" s="489"/>
      <c r="FL99" s="489"/>
      <c r="FM99" s="489"/>
      <c r="FN99" s="489"/>
      <c r="FO99" s="489"/>
      <c r="FP99" s="560"/>
      <c r="FQ99" s="489"/>
      <c r="FR99" s="560"/>
      <c r="FS99" s="559"/>
      <c r="FT99" s="489"/>
      <c r="FU99" s="489"/>
      <c r="FV99" s="489"/>
      <c r="FW99" s="489"/>
      <c r="FX99" s="489"/>
      <c r="FY99" s="560"/>
    </row>
    <row r="100" spans="1:181" s="494" customFormat="1" ht="36" x14ac:dyDescent="0.25">
      <c r="A100" s="506">
        <v>134</v>
      </c>
      <c r="B100" s="511" t="s">
        <v>642</v>
      </c>
      <c r="C100" s="514" t="s">
        <v>525</v>
      </c>
      <c r="D100" s="493" t="s">
        <v>39</v>
      </c>
      <c r="E100" s="559" t="str">
        <f>VLOOKUP(F100,'Revised Phasing'!$D$4:$S$98, 16, 0)</f>
        <v>Phase 2</v>
      </c>
      <c r="F100" s="559" t="s">
        <v>235</v>
      </c>
      <c r="G100" s="490" t="s">
        <v>524</v>
      </c>
      <c r="H100" s="493" t="s">
        <v>898</v>
      </c>
      <c r="I100" s="493"/>
      <c r="J100" s="492"/>
      <c r="K100" s="512" t="s">
        <v>899</v>
      </c>
      <c r="L100" s="493" t="s">
        <v>759</v>
      </c>
      <c r="M100" s="493" t="s">
        <v>91</v>
      </c>
      <c r="N100" s="512"/>
      <c r="O100" s="513"/>
      <c r="P100" s="515" t="s">
        <v>637</v>
      </c>
      <c r="Q100" s="515" t="s">
        <v>30</v>
      </c>
      <c r="R100" s="515" t="s">
        <v>900</v>
      </c>
      <c r="S100" s="493" t="s">
        <v>644</v>
      </c>
      <c r="T100" s="493" t="s">
        <v>898</v>
      </c>
      <c r="U100" s="493" t="s">
        <v>534</v>
      </c>
      <c r="V100" s="513"/>
      <c r="W100" s="514" t="s">
        <v>535</v>
      </c>
      <c r="X100" s="493"/>
      <c r="Y100" s="493"/>
      <c r="Z100" s="513"/>
      <c r="AA100" s="516"/>
      <c r="AB100" s="562" t="s">
        <v>526</v>
      </c>
      <c r="AC100" s="563" t="s">
        <v>540</v>
      </c>
      <c r="AD100" s="564" t="s">
        <v>526</v>
      </c>
      <c r="AE100" s="733" t="s">
        <v>900</v>
      </c>
      <c r="AF100" s="735"/>
      <c r="AG100" s="733" t="s">
        <v>767</v>
      </c>
      <c r="AH100" s="562" t="s">
        <v>540</v>
      </c>
      <c r="AI100" s="563" t="s">
        <v>540</v>
      </c>
      <c r="AJ100" s="564" t="s">
        <v>526</v>
      </c>
      <c r="AK100" s="497" t="s">
        <v>768</v>
      </c>
      <c r="AL100" s="497" t="s">
        <v>768</v>
      </c>
      <c r="AM100" s="497" t="s">
        <v>768</v>
      </c>
      <c r="AN100" s="489"/>
      <c r="AO100" s="490" t="s">
        <v>524</v>
      </c>
      <c r="AP100" s="493" t="s">
        <v>769</v>
      </c>
      <c r="AQ100" s="491"/>
      <c r="AR100" s="492"/>
      <c r="AS100" s="523" t="s">
        <v>652</v>
      </c>
      <c r="AT100" s="493"/>
      <c r="AU100" s="552" t="s">
        <v>654</v>
      </c>
      <c r="AV100" s="569" t="s">
        <v>770</v>
      </c>
      <c r="AW100" s="490"/>
      <c r="AX100" s="739"/>
      <c r="AY100" s="739"/>
      <c r="AZ100" s="489"/>
      <c r="BA100" s="489"/>
      <c r="BB100" s="489"/>
      <c r="BC100" s="489"/>
      <c r="BD100" s="489"/>
      <c r="BE100" s="489"/>
      <c r="BF100" s="489"/>
      <c r="BG100" s="489"/>
      <c r="BH100" s="489"/>
      <c r="BI100" s="489"/>
      <c r="BJ100" s="489"/>
      <c r="BK100" s="489"/>
      <c r="BL100" s="560"/>
      <c r="BM100" s="559"/>
      <c r="BN100" s="489"/>
      <c r="BO100" s="489"/>
      <c r="BP100" s="489"/>
      <c r="BQ100" s="489"/>
      <c r="BR100" s="489"/>
      <c r="BS100" s="489"/>
      <c r="BT100" s="489"/>
      <c r="BU100" s="489"/>
      <c r="BV100" s="489"/>
      <c r="BW100" s="489"/>
      <c r="BX100" s="489"/>
      <c r="BY100" s="489"/>
      <c r="BZ100" s="489"/>
      <c r="CA100" s="489"/>
      <c r="CB100" s="489"/>
      <c r="CC100" s="489"/>
      <c r="CD100" s="489"/>
      <c r="CE100" s="489"/>
      <c r="CF100" s="489"/>
      <c r="CG100" s="489"/>
      <c r="CH100" s="489"/>
      <c r="CI100" s="489"/>
      <c r="CJ100" s="489"/>
      <c r="CK100" s="489"/>
      <c r="CL100" s="489"/>
      <c r="CM100" s="489"/>
      <c r="CN100" s="489"/>
      <c r="CO100" s="489"/>
      <c r="CP100" s="489"/>
      <c r="CQ100" s="489"/>
      <c r="CR100" s="489"/>
      <c r="CS100" s="489"/>
      <c r="CT100" s="489"/>
      <c r="CU100" s="489"/>
      <c r="CV100" s="489"/>
      <c r="CW100" s="489"/>
      <c r="CX100" s="489"/>
      <c r="CY100" s="489"/>
      <c r="CZ100" s="489"/>
      <c r="DA100" s="489"/>
      <c r="DB100" s="489"/>
      <c r="DC100" s="489"/>
      <c r="DD100" s="489"/>
      <c r="DE100" s="489"/>
      <c r="DF100" s="489"/>
      <c r="DG100" s="489"/>
      <c r="DH100" s="489"/>
      <c r="DI100" s="489"/>
      <c r="DJ100" s="489"/>
      <c r="DK100" s="489"/>
      <c r="DL100" s="489"/>
      <c r="DM100" s="489"/>
      <c r="DN100" s="489"/>
      <c r="DO100" s="489"/>
      <c r="DP100" s="489"/>
      <c r="DQ100" s="489"/>
      <c r="DR100" s="489"/>
      <c r="DS100" s="489"/>
      <c r="DT100" s="489"/>
      <c r="DU100" s="489"/>
      <c r="DV100" s="489"/>
      <c r="DW100" s="489"/>
      <c r="DX100" s="489"/>
      <c r="DY100" s="489"/>
      <c r="DZ100" s="489"/>
      <c r="EA100" s="489"/>
      <c r="EB100" s="489"/>
      <c r="EC100" s="489"/>
      <c r="ED100" s="489"/>
      <c r="EE100" s="489"/>
      <c r="EF100" s="489"/>
      <c r="EG100" s="489"/>
      <c r="EH100" s="489"/>
      <c r="EI100" s="489"/>
      <c r="EJ100" s="489"/>
      <c r="EK100" s="489"/>
      <c r="EL100" s="489"/>
      <c r="EM100" s="489"/>
      <c r="EN100" s="489"/>
      <c r="EO100" s="489"/>
      <c r="EP100" s="489"/>
      <c r="EQ100" s="489"/>
      <c r="ER100" s="489"/>
      <c r="ES100" s="489"/>
      <c r="ET100" s="489"/>
      <c r="EU100" s="489"/>
      <c r="EV100" s="489"/>
      <c r="EW100" s="489"/>
      <c r="EX100" s="489"/>
      <c r="EY100" s="489"/>
      <c r="EZ100" s="489"/>
      <c r="FA100" s="489"/>
      <c r="FB100" s="559"/>
      <c r="FC100" s="489"/>
      <c r="FD100" s="489"/>
      <c r="FE100" s="489"/>
      <c r="FF100" s="489"/>
      <c r="FG100" s="489"/>
      <c r="FH100" s="489"/>
      <c r="FI100" s="489"/>
      <c r="FJ100" s="489"/>
      <c r="FK100" s="489"/>
      <c r="FL100" s="489"/>
      <c r="FM100" s="489"/>
      <c r="FN100" s="489"/>
      <c r="FO100" s="489"/>
      <c r="FP100" s="560"/>
      <c r="FQ100" s="489"/>
      <c r="FR100" s="560"/>
      <c r="FS100" s="559"/>
      <c r="FT100" s="489"/>
      <c r="FU100" s="489"/>
      <c r="FV100" s="489"/>
      <c r="FW100" s="489"/>
      <c r="FX100" s="489"/>
      <c r="FY100" s="560"/>
    </row>
    <row r="101" spans="1:181" s="494" customFormat="1" ht="24" x14ac:dyDescent="0.25">
      <c r="A101" s="506">
        <v>135</v>
      </c>
      <c r="B101" s="511" t="s">
        <v>642</v>
      </c>
      <c r="C101" s="514" t="s">
        <v>525</v>
      </c>
      <c r="D101" s="493" t="s">
        <v>39</v>
      </c>
      <c r="E101" s="559" t="str">
        <f>VLOOKUP(F101,'Revised Phasing'!$D$4:$S$98, 16, 0)</f>
        <v>Phase 2</v>
      </c>
      <c r="F101" s="559" t="s">
        <v>235</v>
      </c>
      <c r="G101" s="490" t="s">
        <v>524</v>
      </c>
      <c r="H101" s="493" t="s">
        <v>901</v>
      </c>
      <c r="I101" s="493"/>
      <c r="J101" s="492"/>
      <c r="K101" s="512" t="s">
        <v>902</v>
      </c>
      <c r="L101" s="493" t="s">
        <v>759</v>
      </c>
      <c r="M101" s="493" t="s">
        <v>94</v>
      </c>
      <c r="N101" s="512"/>
      <c r="O101" s="513"/>
      <c r="P101" s="515" t="s">
        <v>637</v>
      </c>
      <c r="Q101" s="515" t="s">
        <v>30</v>
      </c>
      <c r="R101" s="515" t="s">
        <v>903</v>
      </c>
      <c r="S101" s="493" t="s">
        <v>644</v>
      </c>
      <c r="T101" s="493" t="s">
        <v>901</v>
      </c>
      <c r="U101" s="493" t="s">
        <v>534</v>
      </c>
      <c r="V101" s="513"/>
      <c r="W101" s="514" t="s">
        <v>535</v>
      </c>
      <c r="X101" s="493"/>
      <c r="Y101" s="493"/>
      <c r="Z101" s="513"/>
      <c r="AA101" s="516"/>
      <c r="AB101" s="562" t="s">
        <v>526</v>
      </c>
      <c r="AC101" s="563" t="s">
        <v>540</v>
      </c>
      <c r="AD101" s="564" t="s">
        <v>526</v>
      </c>
      <c r="AE101" s="733" t="s">
        <v>903</v>
      </c>
      <c r="AF101" s="735"/>
      <c r="AG101" s="733" t="s">
        <v>767</v>
      </c>
      <c r="AH101" s="562" t="s">
        <v>540</v>
      </c>
      <c r="AI101" s="563" t="s">
        <v>540</v>
      </c>
      <c r="AJ101" s="564" t="s">
        <v>526</v>
      </c>
      <c r="AK101" s="497" t="s">
        <v>768</v>
      </c>
      <c r="AL101" s="497" t="s">
        <v>768</v>
      </c>
      <c r="AM101" s="497" t="s">
        <v>768</v>
      </c>
      <c r="AN101" s="489"/>
      <c r="AO101" s="490" t="s">
        <v>524</v>
      </c>
      <c r="AP101" s="493" t="s">
        <v>769</v>
      </c>
      <c r="AQ101" s="491"/>
      <c r="AR101" s="492"/>
      <c r="AS101" s="523" t="s">
        <v>652</v>
      </c>
      <c r="AT101" s="493"/>
      <c r="AU101" s="552" t="s">
        <v>654</v>
      </c>
      <c r="AV101" s="569" t="s">
        <v>770</v>
      </c>
      <c r="AW101" s="490"/>
      <c r="AX101" s="739"/>
      <c r="AY101" s="739"/>
      <c r="AZ101" s="489"/>
      <c r="BA101" s="489"/>
      <c r="BB101" s="489"/>
      <c r="BC101" s="489"/>
      <c r="BD101" s="489"/>
      <c r="BE101" s="489"/>
      <c r="BF101" s="489"/>
      <c r="BG101" s="489"/>
      <c r="BH101" s="489"/>
      <c r="BI101" s="489"/>
      <c r="BJ101" s="489"/>
      <c r="BK101" s="489"/>
      <c r="BL101" s="560"/>
      <c r="BM101" s="559"/>
      <c r="BN101" s="489"/>
      <c r="BO101" s="489"/>
      <c r="BP101" s="489"/>
      <c r="BQ101" s="489"/>
      <c r="BR101" s="489"/>
      <c r="BS101" s="489"/>
      <c r="BT101" s="489"/>
      <c r="BU101" s="489"/>
      <c r="BV101" s="489"/>
      <c r="BW101" s="489"/>
      <c r="BX101" s="489"/>
      <c r="BY101" s="489"/>
      <c r="BZ101" s="489"/>
      <c r="CA101" s="489"/>
      <c r="CB101" s="489"/>
      <c r="CC101" s="489"/>
      <c r="CD101" s="489"/>
      <c r="CE101" s="489"/>
      <c r="CF101" s="489"/>
      <c r="CG101" s="489"/>
      <c r="CH101" s="489"/>
      <c r="CI101" s="489"/>
      <c r="CJ101" s="489"/>
      <c r="CK101" s="489"/>
      <c r="CL101" s="489"/>
      <c r="CM101" s="489"/>
      <c r="CN101" s="489"/>
      <c r="CO101" s="489"/>
      <c r="CP101" s="489"/>
      <c r="CQ101" s="489"/>
      <c r="CR101" s="489"/>
      <c r="CS101" s="489"/>
      <c r="CT101" s="489"/>
      <c r="CU101" s="489"/>
      <c r="CV101" s="489"/>
      <c r="CW101" s="489"/>
      <c r="CX101" s="489"/>
      <c r="CY101" s="489"/>
      <c r="CZ101" s="489"/>
      <c r="DA101" s="489"/>
      <c r="DB101" s="489"/>
      <c r="DC101" s="489"/>
      <c r="DD101" s="489"/>
      <c r="DE101" s="489"/>
      <c r="DF101" s="489"/>
      <c r="DG101" s="489"/>
      <c r="DH101" s="489"/>
      <c r="DI101" s="489"/>
      <c r="DJ101" s="489"/>
      <c r="DK101" s="489"/>
      <c r="DL101" s="489"/>
      <c r="DM101" s="489"/>
      <c r="DN101" s="489"/>
      <c r="DO101" s="489"/>
      <c r="DP101" s="489"/>
      <c r="DQ101" s="489"/>
      <c r="DR101" s="489"/>
      <c r="DS101" s="489"/>
      <c r="DT101" s="489"/>
      <c r="DU101" s="489"/>
      <c r="DV101" s="489"/>
      <c r="DW101" s="489"/>
      <c r="DX101" s="489"/>
      <c r="DY101" s="489"/>
      <c r="DZ101" s="489"/>
      <c r="EA101" s="489"/>
      <c r="EB101" s="489"/>
      <c r="EC101" s="489"/>
      <c r="ED101" s="489"/>
      <c r="EE101" s="489"/>
      <c r="EF101" s="489"/>
      <c r="EG101" s="489"/>
      <c r="EH101" s="489"/>
      <c r="EI101" s="489"/>
      <c r="EJ101" s="489"/>
      <c r="EK101" s="489"/>
      <c r="EL101" s="489"/>
      <c r="EM101" s="489"/>
      <c r="EN101" s="489"/>
      <c r="EO101" s="489"/>
      <c r="EP101" s="489"/>
      <c r="EQ101" s="489"/>
      <c r="ER101" s="489"/>
      <c r="ES101" s="489"/>
      <c r="ET101" s="489"/>
      <c r="EU101" s="489"/>
      <c r="EV101" s="489"/>
      <c r="EW101" s="489"/>
      <c r="EX101" s="489"/>
      <c r="EY101" s="489"/>
      <c r="EZ101" s="489"/>
      <c r="FA101" s="489"/>
      <c r="FB101" s="559"/>
      <c r="FC101" s="489"/>
      <c r="FD101" s="489"/>
      <c r="FE101" s="489"/>
      <c r="FF101" s="489"/>
      <c r="FG101" s="489"/>
      <c r="FH101" s="489"/>
      <c r="FI101" s="489"/>
      <c r="FJ101" s="489"/>
      <c r="FK101" s="489"/>
      <c r="FL101" s="489"/>
      <c r="FM101" s="489"/>
      <c r="FN101" s="489"/>
      <c r="FO101" s="489"/>
      <c r="FP101" s="560"/>
      <c r="FQ101" s="489"/>
      <c r="FR101" s="560"/>
      <c r="FS101" s="559"/>
      <c r="FT101" s="489"/>
      <c r="FU101" s="489"/>
      <c r="FV101" s="489"/>
      <c r="FW101" s="489"/>
      <c r="FX101" s="489"/>
      <c r="FY101" s="560"/>
    </row>
    <row r="102" spans="1:181" s="494" customFormat="1" ht="24" x14ac:dyDescent="0.25">
      <c r="A102" s="506">
        <v>136</v>
      </c>
      <c r="B102" s="511" t="s">
        <v>642</v>
      </c>
      <c r="C102" s="514" t="s">
        <v>525</v>
      </c>
      <c r="D102" s="493" t="s">
        <v>39</v>
      </c>
      <c r="E102" s="559" t="str">
        <f>VLOOKUP(F102,'Revised Phasing'!$D$4:$S$98, 16, 0)</f>
        <v>Phase 2</v>
      </c>
      <c r="F102" s="559" t="s">
        <v>235</v>
      </c>
      <c r="G102" s="490" t="s">
        <v>524</v>
      </c>
      <c r="H102" s="493" t="s">
        <v>904</v>
      </c>
      <c r="I102" s="493"/>
      <c r="J102" s="492"/>
      <c r="K102" s="512" t="s">
        <v>905</v>
      </c>
      <c r="L102" s="493" t="s">
        <v>759</v>
      </c>
      <c r="M102" s="493" t="s">
        <v>906</v>
      </c>
      <c r="N102" s="512"/>
      <c r="O102" s="513"/>
      <c r="P102" s="515" t="s">
        <v>637</v>
      </c>
      <c r="Q102" s="515" t="s">
        <v>30</v>
      </c>
      <c r="R102" s="515" t="s">
        <v>907</v>
      </c>
      <c r="S102" s="493" t="s">
        <v>644</v>
      </c>
      <c r="T102" s="493" t="s">
        <v>904</v>
      </c>
      <c r="U102" s="493" t="s">
        <v>534</v>
      </c>
      <c r="V102" s="513"/>
      <c r="W102" s="514" t="s">
        <v>535</v>
      </c>
      <c r="X102" s="493"/>
      <c r="Y102" s="493"/>
      <c r="Z102" s="513"/>
      <c r="AA102" s="516" t="s">
        <v>908</v>
      </c>
      <c r="AB102" s="562" t="s">
        <v>526</v>
      </c>
      <c r="AC102" s="563" t="s">
        <v>526</v>
      </c>
      <c r="AD102" s="564" t="s">
        <v>526</v>
      </c>
      <c r="AE102" s="563"/>
      <c r="AF102" s="735"/>
      <c r="AG102" s="563"/>
      <c r="AH102" s="562" t="s">
        <v>526</v>
      </c>
      <c r="AI102" s="563" t="s">
        <v>526</v>
      </c>
      <c r="AJ102" s="564" t="s">
        <v>526</v>
      </c>
      <c r="AK102" s="497" t="s">
        <v>768</v>
      </c>
      <c r="AL102" s="497" t="s">
        <v>768</v>
      </c>
      <c r="AM102" s="497" t="s">
        <v>768</v>
      </c>
      <c r="AN102" s="489"/>
      <c r="AO102" s="490" t="s">
        <v>524</v>
      </c>
      <c r="AP102" s="493" t="s">
        <v>769</v>
      </c>
      <c r="AQ102" s="491"/>
      <c r="AR102" s="492"/>
      <c r="AS102" s="523" t="s">
        <v>652</v>
      </c>
      <c r="AT102" s="493"/>
      <c r="AU102" s="570" t="s">
        <v>875</v>
      </c>
      <c r="AV102" s="569" t="s">
        <v>770</v>
      </c>
      <c r="AW102" s="490"/>
      <c r="AX102" s="739"/>
      <c r="AY102" s="739"/>
      <c r="AZ102" s="489"/>
      <c r="BA102" s="489"/>
      <c r="BB102" s="489"/>
      <c r="BC102" s="489"/>
      <c r="BD102" s="489"/>
      <c r="BE102" s="489"/>
      <c r="BF102" s="489"/>
      <c r="BG102" s="489"/>
      <c r="BH102" s="489"/>
      <c r="BI102" s="489"/>
      <c r="BJ102" s="489"/>
      <c r="BK102" s="489"/>
      <c r="BL102" s="560"/>
      <c r="BM102" s="559"/>
      <c r="BN102" s="489"/>
      <c r="BO102" s="489"/>
      <c r="BP102" s="489"/>
      <c r="BQ102" s="489"/>
      <c r="BR102" s="489"/>
      <c r="BS102" s="489"/>
      <c r="BT102" s="489"/>
      <c r="BU102" s="489"/>
      <c r="BV102" s="489"/>
      <c r="BW102" s="489"/>
      <c r="BX102" s="489"/>
      <c r="BY102" s="489"/>
      <c r="BZ102" s="489"/>
      <c r="CA102" s="489"/>
      <c r="CB102" s="489"/>
      <c r="CC102" s="489"/>
      <c r="CD102" s="489"/>
      <c r="CE102" s="489"/>
      <c r="CF102" s="489"/>
      <c r="CG102" s="489"/>
      <c r="CH102" s="489"/>
      <c r="CI102" s="489"/>
      <c r="CJ102" s="489"/>
      <c r="CK102" s="489"/>
      <c r="CL102" s="489"/>
      <c r="CM102" s="489"/>
      <c r="CN102" s="489"/>
      <c r="CO102" s="489"/>
      <c r="CP102" s="489"/>
      <c r="CQ102" s="489"/>
      <c r="CR102" s="489"/>
      <c r="CS102" s="489"/>
      <c r="CT102" s="489"/>
      <c r="CU102" s="489"/>
      <c r="CV102" s="489"/>
      <c r="CW102" s="489"/>
      <c r="CX102" s="489"/>
      <c r="CY102" s="489"/>
      <c r="CZ102" s="489"/>
      <c r="DA102" s="489"/>
      <c r="DB102" s="489"/>
      <c r="DC102" s="489"/>
      <c r="DD102" s="489"/>
      <c r="DE102" s="489"/>
      <c r="DF102" s="489"/>
      <c r="DG102" s="489"/>
      <c r="DH102" s="489"/>
      <c r="DI102" s="489"/>
      <c r="DJ102" s="489"/>
      <c r="DK102" s="489"/>
      <c r="DL102" s="489"/>
      <c r="DM102" s="489"/>
      <c r="DN102" s="489"/>
      <c r="DO102" s="489"/>
      <c r="DP102" s="489"/>
      <c r="DQ102" s="489"/>
      <c r="DR102" s="489"/>
      <c r="DS102" s="489"/>
      <c r="DT102" s="489"/>
      <c r="DU102" s="489"/>
      <c r="DV102" s="489"/>
      <c r="DW102" s="489"/>
      <c r="DX102" s="489"/>
      <c r="DY102" s="489"/>
      <c r="DZ102" s="489"/>
      <c r="EA102" s="489"/>
      <c r="EB102" s="489"/>
      <c r="EC102" s="489"/>
      <c r="ED102" s="489"/>
      <c r="EE102" s="489"/>
      <c r="EF102" s="489"/>
      <c r="EG102" s="489"/>
      <c r="EH102" s="489"/>
      <c r="EI102" s="489"/>
      <c r="EJ102" s="489"/>
      <c r="EK102" s="489"/>
      <c r="EL102" s="489"/>
      <c r="EM102" s="489"/>
      <c r="EN102" s="489"/>
      <c r="EO102" s="489"/>
      <c r="EP102" s="489"/>
      <c r="EQ102" s="489"/>
      <c r="ER102" s="489"/>
      <c r="ES102" s="489"/>
      <c r="ET102" s="489"/>
      <c r="EU102" s="489"/>
      <c r="EV102" s="489"/>
      <c r="EW102" s="489"/>
      <c r="EX102" s="489"/>
      <c r="EY102" s="489"/>
      <c r="EZ102" s="489"/>
      <c r="FA102" s="489"/>
      <c r="FB102" s="559"/>
      <c r="FC102" s="489"/>
      <c r="FD102" s="489"/>
      <c r="FE102" s="489"/>
      <c r="FF102" s="489"/>
      <c r="FG102" s="489"/>
      <c r="FH102" s="489"/>
      <c r="FI102" s="489"/>
      <c r="FJ102" s="489"/>
      <c r="FK102" s="489"/>
      <c r="FL102" s="489"/>
      <c r="FM102" s="489"/>
      <c r="FN102" s="489"/>
      <c r="FO102" s="489"/>
      <c r="FP102" s="560"/>
      <c r="FQ102" s="489"/>
      <c r="FR102" s="560"/>
      <c r="FS102" s="559"/>
      <c r="FT102" s="489"/>
      <c r="FU102" s="489"/>
      <c r="FV102" s="489"/>
      <c r="FW102" s="489"/>
      <c r="FX102" s="489"/>
      <c r="FY102" s="560"/>
    </row>
    <row r="103" spans="1:181" s="494" customFormat="1" ht="24" x14ac:dyDescent="0.25">
      <c r="A103" s="506">
        <v>137</v>
      </c>
      <c r="B103" s="511" t="s">
        <v>642</v>
      </c>
      <c r="C103" s="514" t="s">
        <v>525</v>
      </c>
      <c r="D103" s="493" t="s">
        <v>39</v>
      </c>
      <c r="E103" s="559" t="str">
        <f>VLOOKUP(F103,'Revised Phasing'!$D$4:$S$98, 16, 0)</f>
        <v>Phase 2</v>
      </c>
      <c r="F103" s="559" t="s">
        <v>235</v>
      </c>
      <c r="G103" s="490" t="s">
        <v>524</v>
      </c>
      <c r="H103" s="493" t="s">
        <v>904</v>
      </c>
      <c r="I103" s="493"/>
      <c r="J103" s="492"/>
      <c r="K103" s="512" t="s">
        <v>909</v>
      </c>
      <c r="L103" s="493" t="s">
        <v>759</v>
      </c>
      <c r="M103" s="493" t="s">
        <v>910</v>
      </c>
      <c r="N103" s="512"/>
      <c r="O103" s="513"/>
      <c r="P103" s="515" t="s">
        <v>637</v>
      </c>
      <c r="Q103" s="515" t="s">
        <v>30</v>
      </c>
      <c r="R103" s="515" t="s">
        <v>911</v>
      </c>
      <c r="S103" s="493" t="s">
        <v>644</v>
      </c>
      <c r="T103" s="493" t="s">
        <v>904</v>
      </c>
      <c r="U103" s="493" t="s">
        <v>534</v>
      </c>
      <c r="V103" s="513"/>
      <c r="W103" s="514" t="s">
        <v>535</v>
      </c>
      <c r="X103" s="493"/>
      <c r="Y103" s="493"/>
      <c r="Z103" s="513"/>
      <c r="AA103" s="516" t="s">
        <v>912</v>
      </c>
      <c r="AB103" s="562" t="s">
        <v>526</v>
      </c>
      <c r="AC103" s="563" t="s">
        <v>526</v>
      </c>
      <c r="AD103" s="564" t="s">
        <v>526</v>
      </c>
      <c r="AE103" s="563"/>
      <c r="AF103" s="735"/>
      <c r="AG103" s="563"/>
      <c r="AH103" s="562" t="s">
        <v>526</v>
      </c>
      <c r="AI103" s="563" t="s">
        <v>526</v>
      </c>
      <c r="AJ103" s="564" t="s">
        <v>526</v>
      </c>
      <c r="AK103" s="497" t="s">
        <v>768</v>
      </c>
      <c r="AL103" s="497" t="s">
        <v>768</v>
      </c>
      <c r="AM103" s="497" t="s">
        <v>768</v>
      </c>
      <c r="AN103" s="489"/>
      <c r="AO103" s="490" t="s">
        <v>524</v>
      </c>
      <c r="AP103" s="493" t="s">
        <v>769</v>
      </c>
      <c r="AQ103" s="491"/>
      <c r="AR103" s="492"/>
      <c r="AS103" s="523" t="s">
        <v>652</v>
      </c>
      <c r="AT103" s="493"/>
      <c r="AU103" s="570" t="s">
        <v>875</v>
      </c>
      <c r="AV103" s="569" t="s">
        <v>770</v>
      </c>
      <c r="AW103" s="490"/>
      <c r="AX103" s="739"/>
      <c r="AY103" s="739"/>
      <c r="AZ103" s="489"/>
      <c r="BA103" s="489"/>
      <c r="BB103" s="489"/>
      <c r="BC103" s="489"/>
      <c r="BD103" s="489"/>
      <c r="BE103" s="489"/>
      <c r="BF103" s="489"/>
      <c r="BG103" s="489"/>
      <c r="BH103" s="489"/>
      <c r="BI103" s="489"/>
      <c r="BJ103" s="489"/>
      <c r="BK103" s="489"/>
      <c r="BL103" s="560"/>
      <c r="BM103" s="559"/>
      <c r="BN103" s="489"/>
      <c r="BO103" s="489"/>
      <c r="BP103" s="489"/>
      <c r="BQ103" s="489"/>
      <c r="BR103" s="489"/>
      <c r="BS103" s="489"/>
      <c r="BT103" s="489"/>
      <c r="BU103" s="489"/>
      <c r="BV103" s="489"/>
      <c r="BW103" s="489"/>
      <c r="BX103" s="489"/>
      <c r="BY103" s="489"/>
      <c r="BZ103" s="489"/>
      <c r="CA103" s="489"/>
      <c r="CB103" s="489"/>
      <c r="CC103" s="489"/>
      <c r="CD103" s="489"/>
      <c r="CE103" s="489"/>
      <c r="CF103" s="489"/>
      <c r="CG103" s="489"/>
      <c r="CH103" s="489"/>
      <c r="CI103" s="489"/>
      <c r="CJ103" s="489"/>
      <c r="CK103" s="489"/>
      <c r="CL103" s="489"/>
      <c r="CM103" s="489"/>
      <c r="CN103" s="489"/>
      <c r="CO103" s="489"/>
      <c r="CP103" s="489"/>
      <c r="CQ103" s="489"/>
      <c r="CR103" s="489"/>
      <c r="CS103" s="489"/>
      <c r="CT103" s="489"/>
      <c r="CU103" s="489"/>
      <c r="CV103" s="489"/>
      <c r="CW103" s="489"/>
      <c r="CX103" s="489"/>
      <c r="CY103" s="489"/>
      <c r="CZ103" s="489"/>
      <c r="DA103" s="489"/>
      <c r="DB103" s="489"/>
      <c r="DC103" s="489"/>
      <c r="DD103" s="489"/>
      <c r="DE103" s="489"/>
      <c r="DF103" s="489"/>
      <c r="DG103" s="489"/>
      <c r="DH103" s="489"/>
      <c r="DI103" s="489"/>
      <c r="DJ103" s="489"/>
      <c r="DK103" s="489"/>
      <c r="DL103" s="489"/>
      <c r="DM103" s="489"/>
      <c r="DN103" s="489"/>
      <c r="DO103" s="489"/>
      <c r="DP103" s="489"/>
      <c r="DQ103" s="489"/>
      <c r="DR103" s="489"/>
      <c r="DS103" s="489"/>
      <c r="DT103" s="489"/>
      <c r="DU103" s="489"/>
      <c r="DV103" s="489"/>
      <c r="DW103" s="489"/>
      <c r="DX103" s="489"/>
      <c r="DY103" s="489"/>
      <c r="DZ103" s="489"/>
      <c r="EA103" s="489"/>
      <c r="EB103" s="489"/>
      <c r="EC103" s="489"/>
      <c r="ED103" s="489"/>
      <c r="EE103" s="489"/>
      <c r="EF103" s="489"/>
      <c r="EG103" s="489"/>
      <c r="EH103" s="489"/>
      <c r="EI103" s="489"/>
      <c r="EJ103" s="489"/>
      <c r="EK103" s="489"/>
      <c r="EL103" s="489"/>
      <c r="EM103" s="489"/>
      <c r="EN103" s="489"/>
      <c r="EO103" s="489"/>
      <c r="EP103" s="489"/>
      <c r="EQ103" s="489"/>
      <c r="ER103" s="489"/>
      <c r="ES103" s="489"/>
      <c r="ET103" s="489"/>
      <c r="EU103" s="489"/>
      <c r="EV103" s="489"/>
      <c r="EW103" s="489"/>
      <c r="EX103" s="489"/>
      <c r="EY103" s="489"/>
      <c r="EZ103" s="489"/>
      <c r="FA103" s="489"/>
      <c r="FB103" s="559"/>
      <c r="FC103" s="489"/>
      <c r="FD103" s="489"/>
      <c r="FE103" s="489"/>
      <c r="FF103" s="489"/>
      <c r="FG103" s="489"/>
      <c r="FH103" s="489"/>
      <c r="FI103" s="489"/>
      <c r="FJ103" s="489"/>
      <c r="FK103" s="489"/>
      <c r="FL103" s="489"/>
      <c r="FM103" s="489"/>
      <c r="FN103" s="489"/>
      <c r="FO103" s="489"/>
      <c r="FP103" s="560"/>
      <c r="FQ103" s="489"/>
      <c r="FR103" s="560"/>
      <c r="FS103" s="559"/>
      <c r="FT103" s="489"/>
      <c r="FU103" s="489"/>
      <c r="FV103" s="489"/>
      <c r="FW103" s="489"/>
      <c r="FX103" s="489"/>
      <c r="FY103" s="560"/>
    </row>
    <row r="104" spans="1:181" s="494" customFormat="1" ht="36" x14ac:dyDescent="0.25">
      <c r="A104" s="506">
        <v>138</v>
      </c>
      <c r="B104" s="511" t="s">
        <v>642</v>
      </c>
      <c r="C104" s="514" t="s">
        <v>525</v>
      </c>
      <c r="D104" s="493" t="s">
        <v>39</v>
      </c>
      <c r="E104" s="559" t="str">
        <f>VLOOKUP(F104,'Revised Phasing'!$D$4:$S$98, 16, 0)</f>
        <v>Phase 2</v>
      </c>
      <c r="F104" s="559" t="s">
        <v>235</v>
      </c>
      <c r="G104" s="490" t="s">
        <v>524</v>
      </c>
      <c r="H104" s="493" t="s">
        <v>913</v>
      </c>
      <c r="I104" s="493"/>
      <c r="J104" s="492"/>
      <c r="K104" s="512" t="s">
        <v>914</v>
      </c>
      <c r="L104" s="493" t="s">
        <v>759</v>
      </c>
      <c r="M104" s="493" t="s">
        <v>57</v>
      </c>
      <c r="N104" s="512"/>
      <c r="O104" s="513"/>
      <c r="P104" s="515" t="s">
        <v>637</v>
      </c>
      <c r="Q104" s="515" t="s">
        <v>30</v>
      </c>
      <c r="R104" s="515" t="s">
        <v>915</v>
      </c>
      <c r="S104" s="493" t="s">
        <v>644</v>
      </c>
      <c r="T104" s="493" t="s">
        <v>913</v>
      </c>
      <c r="U104" s="493" t="s">
        <v>534</v>
      </c>
      <c r="V104" s="513"/>
      <c r="W104" s="514" t="s">
        <v>535</v>
      </c>
      <c r="X104" s="493"/>
      <c r="Y104" s="493"/>
      <c r="Z104" s="513"/>
      <c r="AA104" s="516"/>
      <c r="AB104" s="562" t="s">
        <v>916</v>
      </c>
      <c r="AC104" s="563" t="s">
        <v>540</v>
      </c>
      <c r="AD104" s="564" t="s">
        <v>526</v>
      </c>
      <c r="AE104" s="733" t="s">
        <v>915</v>
      </c>
      <c r="AF104" s="735"/>
      <c r="AG104" s="733" t="s">
        <v>767</v>
      </c>
      <c r="AH104" s="562" t="s">
        <v>540</v>
      </c>
      <c r="AI104" s="563" t="s">
        <v>540</v>
      </c>
      <c r="AJ104" s="564" t="s">
        <v>526</v>
      </c>
      <c r="AK104" s="497" t="s">
        <v>916</v>
      </c>
      <c r="AL104" s="497" t="s">
        <v>783</v>
      </c>
      <c r="AM104" s="497" t="s">
        <v>784</v>
      </c>
      <c r="AN104" s="489"/>
      <c r="AO104" s="490" t="s">
        <v>524</v>
      </c>
      <c r="AP104" s="493" t="s">
        <v>769</v>
      </c>
      <c r="AQ104" s="491"/>
      <c r="AR104" s="492"/>
      <c r="AS104" s="523" t="s">
        <v>652</v>
      </c>
      <c r="AT104" s="493"/>
      <c r="AU104" s="552" t="s">
        <v>654</v>
      </c>
      <c r="AV104" s="569" t="s">
        <v>770</v>
      </c>
      <c r="AW104" s="490"/>
      <c r="AX104" s="739"/>
      <c r="AY104" s="739"/>
      <c r="AZ104" s="489"/>
      <c r="BA104" s="489"/>
      <c r="BB104" s="489"/>
      <c r="BC104" s="489"/>
      <c r="BD104" s="489"/>
      <c r="BE104" s="489"/>
      <c r="BF104" s="489"/>
      <c r="BG104" s="489"/>
      <c r="BH104" s="489"/>
      <c r="BI104" s="489"/>
      <c r="BJ104" s="489"/>
      <c r="BK104" s="489"/>
      <c r="BL104" s="560"/>
      <c r="BM104" s="559"/>
      <c r="BN104" s="489"/>
      <c r="BO104" s="489"/>
      <c r="BP104" s="489"/>
      <c r="BQ104" s="489"/>
      <c r="BR104" s="489"/>
      <c r="BS104" s="489"/>
      <c r="BT104" s="489"/>
      <c r="BU104" s="489"/>
      <c r="BV104" s="489"/>
      <c r="BW104" s="489"/>
      <c r="BX104" s="489"/>
      <c r="BY104" s="489"/>
      <c r="BZ104" s="489"/>
      <c r="CA104" s="489"/>
      <c r="CB104" s="489"/>
      <c r="CC104" s="489"/>
      <c r="CD104" s="489"/>
      <c r="CE104" s="489"/>
      <c r="CF104" s="489"/>
      <c r="CG104" s="489"/>
      <c r="CH104" s="489"/>
      <c r="CI104" s="489"/>
      <c r="CJ104" s="489"/>
      <c r="CK104" s="489"/>
      <c r="CL104" s="489"/>
      <c r="CM104" s="489"/>
      <c r="CN104" s="489"/>
      <c r="CO104" s="489"/>
      <c r="CP104" s="489"/>
      <c r="CQ104" s="489"/>
      <c r="CR104" s="489"/>
      <c r="CS104" s="489"/>
      <c r="CT104" s="489"/>
      <c r="CU104" s="489"/>
      <c r="CV104" s="489"/>
      <c r="CW104" s="489"/>
      <c r="CX104" s="489"/>
      <c r="CY104" s="489"/>
      <c r="CZ104" s="489"/>
      <c r="DA104" s="489"/>
      <c r="DB104" s="489"/>
      <c r="DC104" s="489"/>
      <c r="DD104" s="489"/>
      <c r="DE104" s="489"/>
      <c r="DF104" s="489"/>
      <c r="DG104" s="489"/>
      <c r="DH104" s="489"/>
      <c r="DI104" s="489"/>
      <c r="DJ104" s="489"/>
      <c r="DK104" s="489"/>
      <c r="DL104" s="489"/>
      <c r="DM104" s="489"/>
      <c r="DN104" s="489"/>
      <c r="DO104" s="489"/>
      <c r="DP104" s="489"/>
      <c r="DQ104" s="489"/>
      <c r="DR104" s="489"/>
      <c r="DS104" s="489"/>
      <c r="DT104" s="489"/>
      <c r="DU104" s="489"/>
      <c r="DV104" s="489"/>
      <c r="DW104" s="489"/>
      <c r="DX104" s="489"/>
      <c r="DY104" s="489"/>
      <c r="DZ104" s="489"/>
      <c r="EA104" s="489"/>
      <c r="EB104" s="489"/>
      <c r="EC104" s="489"/>
      <c r="ED104" s="489"/>
      <c r="EE104" s="489"/>
      <c r="EF104" s="489"/>
      <c r="EG104" s="489"/>
      <c r="EH104" s="489"/>
      <c r="EI104" s="489"/>
      <c r="EJ104" s="489"/>
      <c r="EK104" s="489"/>
      <c r="EL104" s="489"/>
      <c r="EM104" s="489"/>
      <c r="EN104" s="489"/>
      <c r="EO104" s="489"/>
      <c r="EP104" s="489"/>
      <c r="EQ104" s="489"/>
      <c r="ER104" s="489"/>
      <c r="ES104" s="489"/>
      <c r="ET104" s="489"/>
      <c r="EU104" s="489"/>
      <c r="EV104" s="489"/>
      <c r="EW104" s="489"/>
      <c r="EX104" s="489"/>
      <c r="EY104" s="489"/>
      <c r="EZ104" s="489"/>
      <c r="FA104" s="489"/>
      <c r="FB104" s="559"/>
      <c r="FC104" s="489"/>
      <c r="FD104" s="489"/>
      <c r="FE104" s="489"/>
      <c r="FF104" s="489"/>
      <c r="FG104" s="489"/>
      <c r="FH104" s="489"/>
      <c r="FI104" s="489"/>
      <c r="FJ104" s="489"/>
      <c r="FK104" s="489"/>
      <c r="FL104" s="489"/>
      <c r="FM104" s="489"/>
      <c r="FN104" s="489"/>
      <c r="FO104" s="489"/>
      <c r="FP104" s="560"/>
      <c r="FQ104" s="489"/>
      <c r="FR104" s="560"/>
      <c r="FS104" s="559"/>
      <c r="FT104" s="489"/>
      <c r="FU104" s="489"/>
      <c r="FV104" s="489"/>
      <c r="FW104" s="489"/>
      <c r="FX104" s="489"/>
      <c r="FY104" s="560"/>
    </row>
    <row r="105" spans="1:181" s="494" customFormat="1" ht="24" x14ac:dyDescent="0.25">
      <c r="A105" s="506">
        <v>139</v>
      </c>
      <c r="B105" s="511" t="s">
        <v>642</v>
      </c>
      <c r="C105" s="514" t="s">
        <v>525</v>
      </c>
      <c r="D105" s="493" t="s">
        <v>39</v>
      </c>
      <c r="E105" s="559" t="str">
        <f>VLOOKUP(F105,'Revised Phasing'!$D$4:$S$98, 16, 0)</f>
        <v>Phase 2</v>
      </c>
      <c r="F105" s="559" t="s">
        <v>235</v>
      </c>
      <c r="G105" s="490" t="s">
        <v>524</v>
      </c>
      <c r="H105" s="493" t="s">
        <v>917</v>
      </c>
      <c r="I105" s="493"/>
      <c r="J105" s="492"/>
      <c r="K105" s="512" t="s">
        <v>918</v>
      </c>
      <c r="L105" s="493" t="s">
        <v>759</v>
      </c>
      <c r="M105" s="493" t="s">
        <v>98</v>
      </c>
      <c r="N105" s="512"/>
      <c r="O105" s="513"/>
      <c r="P105" s="515" t="s">
        <v>637</v>
      </c>
      <c r="Q105" s="515" t="s">
        <v>30</v>
      </c>
      <c r="R105" s="515" t="s">
        <v>919</v>
      </c>
      <c r="S105" s="493" t="s">
        <v>644</v>
      </c>
      <c r="T105" s="493" t="s">
        <v>917</v>
      </c>
      <c r="U105" s="493" t="s">
        <v>534</v>
      </c>
      <c r="V105" s="513"/>
      <c r="W105" s="514" t="s">
        <v>535</v>
      </c>
      <c r="X105" s="493"/>
      <c r="Y105" s="493"/>
      <c r="Z105" s="513"/>
      <c r="AA105" s="516"/>
      <c r="AB105" s="562" t="s">
        <v>526</v>
      </c>
      <c r="AC105" s="563" t="s">
        <v>540</v>
      </c>
      <c r="AD105" s="564" t="s">
        <v>526</v>
      </c>
      <c r="AE105" s="733" t="s">
        <v>919</v>
      </c>
      <c r="AF105" s="735"/>
      <c r="AG105" s="733" t="s">
        <v>767</v>
      </c>
      <c r="AH105" s="562" t="s">
        <v>540</v>
      </c>
      <c r="AI105" s="563" t="s">
        <v>526</v>
      </c>
      <c r="AJ105" s="564" t="s">
        <v>526</v>
      </c>
      <c r="AK105" s="497" t="s">
        <v>768</v>
      </c>
      <c r="AL105" s="497" t="s">
        <v>768</v>
      </c>
      <c r="AM105" s="497" t="s">
        <v>768</v>
      </c>
      <c r="AN105" s="489"/>
      <c r="AO105" s="490" t="s">
        <v>524</v>
      </c>
      <c r="AP105" s="493" t="s">
        <v>769</v>
      </c>
      <c r="AQ105" s="491"/>
      <c r="AR105" s="492"/>
      <c r="AS105" s="523" t="s">
        <v>652</v>
      </c>
      <c r="AT105" s="493"/>
      <c r="AU105" s="568" t="s">
        <v>785</v>
      </c>
      <c r="AV105" s="569" t="s">
        <v>770</v>
      </c>
      <c r="AW105" s="490"/>
      <c r="AX105" s="739"/>
      <c r="AY105" s="739"/>
      <c r="AZ105" s="489"/>
      <c r="BA105" s="489"/>
      <c r="BB105" s="489"/>
      <c r="BC105" s="489"/>
      <c r="BD105" s="489"/>
      <c r="BE105" s="489"/>
      <c r="BF105" s="489"/>
      <c r="BG105" s="489"/>
      <c r="BH105" s="489"/>
      <c r="BI105" s="489"/>
      <c r="BJ105" s="489"/>
      <c r="BK105" s="489"/>
      <c r="BL105" s="560"/>
      <c r="BM105" s="559"/>
      <c r="BN105" s="489"/>
      <c r="BO105" s="489"/>
      <c r="BP105" s="489"/>
      <c r="BQ105" s="489"/>
      <c r="BR105" s="489"/>
      <c r="BS105" s="489"/>
      <c r="BT105" s="489"/>
      <c r="BU105" s="489"/>
      <c r="BV105" s="489"/>
      <c r="BW105" s="489"/>
      <c r="BX105" s="489"/>
      <c r="BY105" s="489"/>
      <c r="BZ105" s="489"/>
      <c r="CA105" s="489"/>
      <c r="CB105" s="489"/>
      <c r="CC105" s="489"/>
      <c r="CD105" s="489"/>
      <c r="CE105" s="489"/>
      <c r="CF105" s="489"/>
      <c r="CG105" s="489"/>
      <c r="CH105" s="489"/>
      <c r="CI105" s="489"/>
      <c r="CJ105" s="489"/>
      <c r="CK105" s="489"/>
      <c r="CL105" s="489"/>
      <c r="CM105" s="489"/>
      <c r="CN105" s="489"/>
      <c r="CO105" s="489"/>
      <c r="CP105" s="489"/>
      <c r="CQ105" s="489"/>
      <c r="CR105" s="489"/>
      <c r="CS105" s="489"/>
      <c r="CT105" s="489"/>
      <c r="CU105" s="489"/>
      <c r="CV105" s="489"/>
      <c r="CW105" s="489"/>
      <c r="CX105" s="489"/>
      <c r="CY105" s="489"/>
      <c r="CZ105" s="489"/>
      <c r="DA105" s="489"/>
      <c r="DB105" s="489"/>
      <c r="DC105" s="489"/>
      <c r="DD105" s="489"/>
      <c r="DE105" s="489"/>
      <c r="DF105" s="489"/>
      <c r="DG105" s="489"/>
      <c r="DH105" s="489"/>
      <c r="DI105" s="489"/>
      <c r="DJ105" s="489"/>
      <c r="DK105" s="489"/>
      <c r="DL105" s="489"/>
      <c r="DM105" s="489"/>
      <c r="DN105" s="489"/>
      <c r="DO105" s="489"/>
      <c r="DP105" s="489"/>
      <c r="DQ105" s="489"/>
      <c r="DR105" s="489"/>
      <c r="DS105" s="489"/>
      <c r="DT105" s="489"/>
      <c r="DU105" s="489"/>
      <c r="DV105" s="489"/>
      <c r="DW105" s="489"/>
      <c r="DX105" s="489"/>
      <c r="DY105" s="489"/>
      <c r="DZ105" s="489"/>
      <c r="EA105" s="489"/>
      <c r="EB105" s="489"/>
      <c r="EC105" s="489"/>
      <c r="ED105" s="489"/>
      <c r="EE105" s="489"/>
      <c r="EF105" s="489"/>
      <c r="EG105" s="489"/>
      <c r="EH105" s="489"/>
      <c r="EI105" s="489"/>
      <c r="EJ105" s="489"/>
      <c r="EK105" s="489"/>
      <c r="EL105" s="489"/>
      <c r="EM105" s="489"/>
      <c r="EN105" s="489"/>
      <c r="EO105" s="489"/>
      <c r="EP105" s="489"/>
      <c r="EQ105" s="489"/>
      <c r="ER105" s="489"/>
      <c r="ES105" s="489"/>
      <c r="ET105" s="489"/>
      <c r="EU105" s="489"/>
      <c r="EV105" s="489"/>
      <c r="EW105" s="489"/>
      <c r="EX105" s="489"/>
      <c r="EY105" s="489"/>
      <c r="EZ105" s="489"/>
      <c r="FA105" s="489"/>
      <c r="FB105" s="559"/>
      <c r="FC105" s="489"/>
      <c r="FD105" s="489"/>
      <c r="FE105" s="489"/>
      <c r="FF105" s="489"/>
      <c r="FG105" s="489"/>
      <c r="FH105" s="489"/>
      <c r="FI105" s="489"/>
      <c r="FJ105" s="489"/>
      <c r="FK105" s="489"/>
      <c r="FL105" s="489"/>
      <c r="FM105" s="489"/>
      <c r="FN105" s="489"/>
      <c r="FO105" s="489"/>
      <c r="FP105" s="560"/>
      <c r="FQ105" s="489"/>
      <c r="FR105" s="560"/>
      <c r="FS105" s="559"/>
      <c r="FT105" s="489"/>
      <c r="FU105" s="489"/>
      <c r="FV105" s="489"/>
      <c r="FW105" s="489"/>
      <c r="FX105" s="489"/>
      <c r="FY105" s="560"/>
    </row>
    <row r="106" spans="1:181" s="494" customFormat="1" ht="24" x14ac:dyDescent="0.25">
      <c r="A106" s="506">
        <v>140</v>
      </c>
      <c r="B106" s="511" t="s">
        <v>642</v>
      </c>
      <c r="C106" s="514" t="s">
        <v>525</v>
      </c>
      <c r="D106" s="493" t="s">
        <v>39</v>
      </c>
      <c r="E106" s="559" t="str">
        <f>VLOOKUP(F106,'Revised Phasing'!$D$4:$S$98, 16, 0)</f>
        <v>Phase 2</v>
      </c>
      <c r="F106" s="559" t="s">
        <v>235</v>
      </c>
      <c r="G106" s="490" t="s">
        <v>524</v>
      </c>
      <c r="H106" s="493" t="s">
        <v>920</v>
      </c>
      <c r="I106" s="493"/>
      <c r="J106" s="492"/>
      <c r="K106" s="512" t="s">
        <v>921</v>
      </c>
      <c r="L106" s="493" t="s">
        <v>759</v>
      </c>
      <c r="M106" s="493" t="s">
        <v>101</v>
      </c>
      <c r="N106" s="512"/>
      <c r="O106" s="513"/>
      <c r="P106" s="515" t="s">
        <v>637</v>
      </c>
      <c r="Q106" s="515" t="s">
        <v>30</v>
      </c>
      <c r="R106" s="515" t="s">
        <v>922</v>
      </c>
      <c r="S106" s="493" t="s">
        <v>644</v>
      </c>
      <c r="T106" s="493" t="s">
        <v>920</v>
      </c>
      <c r="U106" s="493" t="s">
        <v>534</v>
      </c>
      <c r="V106" s="513"/>
      <c r="W106" s="514" t="s">
        <v>535</v>
      </c>
      <c r="X106" s="493"/>
      <c r="Y106" s="493"/>
      <c r="Z106" s="513"/>
      <c r="AA106" s="516"/>
      <c r="AB106" s="562" t="s">
        <v>526</v>
      </c>
      <c r="AC106" s="563" t="s">
        <v>540</v>
      </c>
      <c r="AD106" s="564" t="s">
        <v>526</v>
      </c>
      <c r="AE106" s="733" t="s">
        <v>922</v>
      </c>
      <c r="AF106" s="735"/>
      <c r="AG106" s="733" t="s">
        <v>767</v>
      </c>
      <c r="AH106" s="562" t="s">
        <v>540</v>
      </c>
      <c r="AI106" s="563" t="s">
        <v>526</v>
      </c>
      <c r="AJ106" s="564" t="s">
        <v>526</v>
      </c>
      <c r="AK106" s="497" t="s">
        <v>768</v>
      </c>
      <c r="AL106" s="497" t="s">
        <v>768</v>
      </c>
      <c r="AM106" s="497" t="s">
        <v>768</v>
      </c>
      <c r="AN106" s="489"/>
      <c r="AO106" s="490" t="s">
        <v>524</v>
      </c>
      <c r="AP106" s="493" t="s">
        <v>769</v>
      </c>
      <c r="AQ106" s="491"/>
      <c r="AR106" s="492"/>
      <c r="AS106" s="523" t="s">
        <v>652</v>
      </c>
      <c r="AT106" s="493"/>
      <c r="AU106" s="568" t="s">
        <v>712</v>
      </c>
      <c r="AV106" s="569" t="s">
        <v>770</v>
      </c>
      <c r="AW106" s="490"/>
      <c r="AX106" s="739"/>
      <c r="AY106" s="739"/>
      <c r="AZ106" s="489"/>
      <c r="BA106" s="489"/>
      <c r="BB106" s="489"/>
      <c r="BC106" s="489"/>
      <c r="BD106" s="489"/>
      <c r="BE106" s="489"/>
      <c r="BF106" s="489"/>
      <c r="BG106" s="489"/>
      <c r="BH106" s="489"/>
      <c r="BI106" s="489"/>
      <c r="BJ106" s="489"/>
      <c r="BK106" s="489"/>
      <c r="BL106" s="560"/>
      <c r="BM106" s="559"/>
      <c r="BN106" s="489"/>
      <c r="BO106" s="489"/>
      <c r="BP106" s="489"/>
      <c r="BQ106" s="489"/>
      <c r="BR106" s="489"/>
      <c r="BS106" s="489"/>
      <c r="BT106" s="489"/>
      <c r="BU106" s="489"/>
      <c r="BV106" s="489"/>
      <c r="BW106" s="489"/>
      <c r="BX106" s="489"/>
      <c r="BY106" s="489"/>
      <c r="BZ106" s="489"/>
      <c r="CA106" s="489"/>
      <c r="CB106" s="489"/>
      <c r="CC106" s="489"/>
      <c r="CD106" s="489"/>
      <c r="CE106" s="489"/>
      <c r="CF106" s="489"/>
      <c r="CG106" s="489"/>
      <c r="CH106" s="489"/>
      <c r="CI106" s="489"/>
      <c r="CJ106" s="489"/>
      <c r="CK106" s="489"/>
      <c r="CL106" s="489"/>
      <c r="CM106" s="489"/>
      <c r="CN106" s="489"/>
      <c r="CO106" s="489"/>
      <c r="CP106" s="489"/>
      <c r="CQ106" s="489"/>
      <c r="CR106" s="489"/>
      <c r="CS106" s="489"/>
      <c r="CT106" s="489"/>
      <c r="CU106" s="489"/>
      <c r="CV106" s="489"/>
      <c r="CW106" s="489"/>
      <c r="CX106" s="489"/>
      <c r="CY106" s="489"/>
      <c r="CZ106" s="489"/>
      <c r="DA106" s="489"/>
      <c r="DB106" s="489"/>
      <c r="DC106" s="489"/>
      <c r="DD106" s="489"/>
      <c r="DE106" s="489"/>
      <c r="DF106" s="489"/>
      <c r="DG106" s="489"/>
      <c r="DH106" s="489"/>
      <c r="DI106" s="489"/>
      <c r="DJ106" s="489"/>
      <c r="DK106" s="489"/>
      <c r="DL106" s="489"/>
      <c r="DM106" s="489"/>
      <c r="DN106" s="489"/>
      <c r="DO106" s="489"/>
      <c r="DP106" s="489"/>
      <c r="DQ106" s="489"/>
      <c r="DR106" s="489"/>
      <c r="DS106" s="489"/>
      <c r="DT106" s="489"/>
      <c r="DU106" s="489"/>
      <c r="DV106" s="489"/>
      <c r="DW106" s="489"/>
      <c r="DX106" s="489"/>
      <c r="DY106" s="489"/>
      <c r="DZ106" s="489"/>
      <c r="EA106" s="489"/>
      <c r="EB106" s="489"/>
      <c r="EC106" s="489"/>
      <c r="ED106" s="489"/>
      <c r="EE106" s="489"/>
      <c r="EF106" s="489"/>
      <c r="EG106" s="489"/>
      <c r="EH106" s="489"/>
      <c r="EI106" s="489"/>
      <c r="EJ106" s="489"/>
      <c r="EK106" s="489"/>
      <c r="EL106" s="489"/>
      <c r="EM106" s="489"/>
      <c r="EN106" s="489"/>
      <c r="EO106" s="489"/>
      <c r="EP106" s="489"/>
      <c r="EQ106" s="489"/>
      <c r="ER106" s="489"/>
      <c r="ES106" s="489"/>
      <c r="ET106" s="489"/>
      <c r="EU106" s="489"/>
      <c r="EV106" s="489"/>
      <c r="EW106" s="489"/>
      <c r="EX106" s="489"/>
      <c r="EY106" s="489"/>
      <c r="EZ106" s="489"/>
      <c r="FA106" s="489"/>
      <c r="FB106" s="559"/>
      <c r="FC106" s="489"/>
      <c r="FD106" s="489"/>
      <c r="FE106" s="489"/>
      <c r="FF106" s="489"/>
      <c r="FG106" s="489"/>
      <c r="FH106" s="489"/>
      <c r="FI106" s="489"/>
      <c r="FJ106" s="489"/>
      <c r="FK106" s="489"/>
      <c r="FL106" s="489"/>
      <c r="FM106" s="489"/>
      <c r="FN106" s="489"/>
      <c r="FO106" s="489"/>
      <c r="FP106" s="560"/>
      <c r="FQ106" s="489"/>
      <c r="FR106" s="560"/>
      <c r="FS106" s="559"/>
      <c r="FT106" s="489"/>
      <c r="FU106" s="489"/>
      <c r="FV106" s="489"/>
      <c r="FW106" s="489"/>
      <c r="FX106" s="489"/>
      <c r="FY106" s="560"/>
    </row>
    <row r="107" spans="1:181" s="494" customFormat="1" ht="36" x14ac:dyDescent="0.25">
      <c r="A107" s="506">
        <v>141</v>
      </c>
      <c r="B107" s="511" t="s">
        <v>642</v>
      </c>
      <c r="C107" s="514" t="s">
        <v>525</v>
      </c>
      <c r="D107" s="493" t="s">
        <v>39</v>
      </c>
      <c r="E107" s="559" t="str">
        <f>VLOOKUP(F107,'Revised Phasing'!$D$4:$S$98, 16, 0)</f>
        <v>Phase 2</v>
      </c>
      <c r="F107" s="559" t="s">
        <v>235</v>
      </c>
      <c r="G107" s="490" t="s">
        <v>524</v>
      </c>
      <c r="H107" s="493" t="s">
        <v>923</v>
      </c>
      <c r="I107" s="493"/>
      <c r="J107" s="492"/>
      <c r="K107" s="512" t="s">
        <v>924</v>
      </c>
      <c r="L107" s="493" t="s">
        <v>759</v>
      </c>
      <c r="M107" s="493" t="s">
        <v>106</v>
      </c>
      <c r="N107" s="512"/>
      <c r="O107" s="513"/>
      <c r="P107" s="515" t="s">
        <v>637</v>
      </c>
      <c r="Q107" s="515" t="s">
        <v>30</v>
      </c>
      <c r="R107" s="515" t="s">
        <v>925</v>
      </c>
      <c r="S107" s="493" t="s">
        <v>644</v>
      </c>
      <c r="T107" s="493" t="s">
        <v>923</v>
      </c>
      <c r="U107" s="493" t="s">
        <v>534</v>
      </c>
      <c r="V107" s="513"/>
      <c r="W107" s="514" t="s">
        <v>535</v>
      </c>
      <c r="X107" s="493"/>
      <c r="Y107" s="493"/>
      <c r="Z107" s="513"/>
      <c r="AA107" s="516"/>
      <c r="AB107" s="562" t="s">
        <v>926</v>
      </c>
      <c r="AC107" s="563" t="s">
        <v>540</v>
      </c>
      <c r="AD107" s="564" t="s">
        <v>526</v>
      </c>
      <c r="AE107" s="733" t="s">
        <v>925</v>
      </c>
      <c r="AF107" s="735"/>
      <c r="AG107" s="733" t="s">
        <v>767</v>
      </c>
      <c r="AH107" s="562" t="s">
        <v>540</v>
      </c>
      <c r="AI107" s="563" t="s">
        <v>526</v>
      </c>
      <c r="AJ107" s="564" t="s">
        <v>526</v>
      </c>
      <c r="AK107" s="497" t="s">
        <v>926</v>
      </c>
      <c r="AL107" s="497" t="s">
        <v>783</v>
      </c>
      <c r="AM107" s="497" t="s">
        <v>784</v>
      </c>
      <c r="AN107" s="489"/>
      <c r="AO107" s="490" t="s">
        <v>524</v>
      </c>
      <c r="AP107" s="493" t="s">
        <v>769</v>
      </c>
      <c r="AQ107" s="491"/>
      <c r="AR107" s="492"/>
      <c r="AS107" s="523" t="s">
        <v>652</v>
      </c>
      <c r="AT107" s="493"/>
      <c r="AU107" s="552" t="s">
        <v>654</v>
      </c>
      <c r="AV107" s="569" t="s">
        <v>770</v>
      </c>
      <c r="AW107" s="490"/>
      <c r="AX107" s="739"/>
      <c r="AY107" s="739"/>
      <c r="AZ107" s="489"/>
      <c r="BA107" s="489"/>
      <c r="BB107" s="489"/>
      <c r="BC107" s="489"/>
      <c r="BD107" s="489"/>
      <c r="BE107" s="489"/>
      <c r="BF107" s="489"/>
      <c r="BG107" s="489"/>
      <c r="BH107" s="489"/>
      <c r="BI107" s="489"/>
      <c r="BJ107" s="489"/>
      <c r="BK107" s="489"/>
      <c r="BL107" s="560"/>
      <c r="BM107" s="559"/>
      <c r="BN107" s="489"/>
      <c r="BO107" s="489"/>
      <c r="BP107" s="489"/>
      <c r="BQ107" s="489"/>
      <c r="BR107" s="489"/>
      <c r="BS107" s="489"/>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9"/>
      <c r="CO107" s="489"/>
      <c r="CP107" s="489"/>
      <c r="CQ107" s="489"/>
      <c r="CR107" s="489"/>
      <c r="CS107" s="489"/>
      <c r="CT107" s="489"/>
      <c r="CU107" s="489"/>
      <c r="CV107" s="489"/>
      <c r="CW107" s="489"/>
      <c r="CX107" s="489"/>
      <c r="CY107" s="489"/>
      <c r="CZ107" s="489"/>
      <c r="DA107" s="489"/>
      <c r="DB107" s="489"/>
      <c r="DC107" s="489"/>
      <c r="DD107" s="489"/>
      <c r="DE107" s="489"/>
      <c r="DF107" s="489"/>
      <c r="DG107" s="489"/>
      <c r="DH107" s="489"/>
      <c r="DI107" s="489"/>
      <c r="DJ107" s="489"/>
      <c r="DK107" s="489"/>
      <c r="DL107" s="489"/>
      <c r="DM107" s="489"/>
      <c r="DN107" s="489"/>
      <c r="DO107" s="489"/>
      <c r="DP107" s="489"/>
      <c r="DQ107" s="489"/>
      <c r="DR107" s="489"/>
      <c r="DS107" s="489"/>
      <c r="DT107" s="489"/>
      <c r="DU107" s="489"/>
      <c r="DV107" s="489"/>
      <c r="DW107" s="489"/>
      <c r="DX107" s="489"/>
      <c r="DY107" s="489"/>
      <c r="DZ107" s="489"/>
      <c r="EA107" s="489"/>
      <c r="EB107" s="489"/>
      <c r="EC107" s="489"/>
      <c r="ED107" s="489"/>
      <c r="EE107" s="489"/>
      <c r="EF107" s="489"/>
      <c r="EG107" s="489"/>
      <c r="EH107" s="489"/>
      <c r="EI107" s="489"/>
      <c r="EJ107" s="489"/>
      <c r="EK107" s="489"/>
      <c r="EL107" s="489"/>
      <c r="EM107" s="489"/>
      <c r="EN107" s="489"/>
      <c r="EO107" s="489"/>
      <c r="EP107" s="489"/>
      <c r="EQ107" s="489"/>
      <c r="ER107" s="489"/>
      <c r="ES107" s="489"/>
      <c r="ET107" s="489"/>
      <c r="EU107" s="489"/>
      <c r="EV107" s="489"/>
      <c r="EW107" s="489"/>
      <c r="EX107" s="489"/>
      <c r="EY107" s="489"/>
      <c r="EZ107" s="489"/>
      <c r="FA107" s="489"/>
      <c r="FB107" s="559"/>
      <c r="FC107" s="489"/>
      <c r="FD107" s="489"/>
      <c r="FE107" s="489"/>
      <c r="FF107" s="489"/>
      <c r="FG107" s="489"/>
      <c r="FH107" s="489"/>
      <c r="FI107" s="489"/>
      <c r="FJ107" s="489"/>
      <c r="FK107" s="489"/>
      <c r="FL107" s="489"/>
      <c r="FM107" s="489"/>
      <c r="FN107" s="489"/>
      <c r="FO107" s="489"/>
      <c r="FP107" s="560"/>
      <c r="FQ107" s="489"/>
      <c r="FR107" s="560"/>
      <c r="FS107" s="559"/>
      <c r="FT107" s="489"/>
      <c r="FU107" s="489"/>
      <c r="FV107" s="489"/>
      <c r="FW107" s="489"/>
      <c r="FX107" s="489"/>
      <c r="FY107" s="560"/>
    </row>
    <row r="108" spans="1:181" s="494" customFormat="1" ht="36" x14ac:dyDescent="0.25">
      <c r="A108" s="506">
        <v>142</v>
      </c>
      <c r="B108" s="511" t="s">
        <v>642</v>
      </c>
      <c r="C108" s="514" t="s">
        <v>525</v>
      </c>
      <c r="D108" s="493" t="s">
        <v>39</v>
      </c>
      <c r="E108" s="559" t="str">
        <f>VLOOKUP(F108,'Revised Phasing'!$D$4:$S$98, 16, 0)</f>
        <v>Phase 2</v>
      </c>
      <c r="F108" s="559" t="s">
        <v>235</v>
      </c>
      <c r="G108" s="490" t="s">
        <v>524</v>
      </c>
      <c r="H108" s="493" t="s">
        <v>927</v>
      </c>
      <c r="I108" s="493"/>
      <c r="J108" s="492"/>
      <c r="K108" s="512" t="s">
        <v>928</v>
      </c>
      <c r="L108" s="493" t="s">
        <v>759</v>
      </c>
      <c r="M108" s="493" t="s">
        <v>929</v>
      </c>
      <c r="N108" s="512"/>
      <c r="O108" s="513"/>
      <c r="P108" s="515" t="s">
        <v>637</v>
      </c>
      <c r="Q108" s="515" t="s">
        <v>30</v>
      </c>
      <c r="R108" s="515" t="s">
        <v>930</v>
      </c>
      <c r="S108" s="493" t="s">
        <v>644</v>
      </c>
      <c r="T108" s="493" t="s">
        <v>927</v>
      </c>
      <c r="U108" s="493" t="s">
        <v>534</v>
      </c>
      <c r="V108" s="513"/>
      <c r="W108" s="514" t="s">
        <v>535</v>
      </c>
      <c r="X108" s="493"/>
      <c r="Y108" s="493"/>
      <c r="Z108" s="513"/>
      <c r="AA108" s="516"/>
      <c r="AB108" s="562" t="s">
        <v>931</v>
      </c>
      <c r="AC108" s="563" t="s">
        <v>540</v>
      </c>
      <c r="AD108" s="564" t="s">
        <v>526</v>
      </c>
      <c r="AE108" s="733" t="s">
        <v>930</v>
      </c>
      <c r="AF108" s="735"/>
      <c r="AG108" s="733" t="s">
        <v>767</v>
      </c>
      <c r="AH108" s="562" t="s">
        <v>540</v>
      </c>
      <c r="AI108" s="563" t="s">
        <v>526</v>
      </c>
      <c r="AJ108" s="564" t="s">
        <v>526</v>
      </c>
      <c r="AK108" s="497" t="s">
        <v>931</v>
      </c>
      <c r="AL108" s="497" t="s">
        <v>783</v>
      </c>
      <c r="AM108" s="497" t="s">
        <v>784</v>
      </c>
      <c r="AN108" s="489"/>
      <c r="AO108" s="490" t="s">
        <v>524</v>
      </c>
      <c r="AP108" s="493" t="s">
        <v>769</v>
      </c>
      <c r="AQ108" s="491"/>
      <c r="AR108" s="492"/>
      <c r="AS108" s="523" t="s">
        <v>652</v>
      </c>
      <c r="AT108" s="493"/>
      <c r="AU108" s="568" t="s">
        <v>785</v>
      </c>
      <c r="AV108" s="569" t="s">
        <v>770</v>
      </c>
      <c r="AW108" s="490"/>
      <c r="AX108" s="739"/>
      <c r="AY108" s="739"/>
      <c r="AZ108" s="489"/>
      <c r="BA108" s="489"/>
      <c r="BB108" s="489"/>
      <c r="BC108" s="489"/>
      <c r="BD108" s="489"/>
      <c r="BE108" s="489"/>
      <c r="BF108" s="489"/>
      <c r="BG108" s="489"/>
      <c r="BH108" s="489"/>
      <c r="BI108" s="489"/>
      <c r="BJ108" s="489"/>
      <c r="BK108" s="489"/>
      <c r="BL108" s="560"/>
      <c r="BM108" s="559"/>
      <c r="BN108" s="489"/>
      <c r="BO108" s="489"/>
      <c r="BP108" s="489"/>
      <c r="BQ108" s="489"/>
      <c r="BR108" s="489"/>
      <c r="BS108" s="489"/>
      <c r="BT108" s="489"/>
      <c r="BU108" s="489"/>
      <c r="BV108" s="489"/>
      <c r="BW108" s="489"/>
      <c r="BX108" s="489"/>
      <c r="BY108" s="489"/>
      <c r="BZ108" s="489"/>
      <c r="CA108" s="489"/>
      <c r="CB108" s="489"/>
      <c r="CC108" s="489"/>
      <c r="CD108" s="489"/>
      <c r="CE108" s="489"/>
      <c r="CF108" s="489"/>
      <c r="CG108" s="489"/>
      <c r="CH108" s="489"/>
      <c r="CI108" s="489"/>
      <c r="CJ108" s="489"/>
      <c r="CK108" s="489"/>
      <c r="CL108" s="489"/>
      <c r="CM108" s="489"/>
      <c r="CN108" s="489"/>
      <c r="CO108" s="489"/>
      <c r="CP108" s="489"/>
      <c r="CQ108" s="489"/>
      <c r="CR108" s="489"/>
      <c r="CS108" s="489"/>
      <c r="CT108" s="489"/>
      <c r="CU108" s="489"/>
      <c r="CV108" s="489"/>
      <c r="CW108" s="489"/>
      <c r="CX108" s="489"/>
      <c r="CY108" s="489"/>
      <c r="CZ108" s="489"/>
      <c r="DA108" s="489"/>
      <c r="DB108" s="489"/>
      <c r="DC108" s="489"/>
      <c r="DD108" s="489"/>
      <c r="DE108" s="489"/>
      <c r="DF108" s="489"/>
      <c r="DG108" s="489"/>
      <c r="DH108" s="489"/>
      <c r="DI108" s="489"/>
      <c r="DJ108" s="489"/>
      <c r="DK108" s="489"/>
      <c r="DL108" s="489"/>
      <c r="DM108" s="489"/>
      <c r="DN108" s="489"/>
      <c r="DO108" s="489"/>
      <c r="DP108" s="489"/>
      <c r="DQ108" s="489"/>
      <c r="DR108" s="489"/>
      <c r="DS108" s="489"/>
      <c r="DT108" s="489"/>
      <c r="DU108" s="489"/>
      <c r="DV108" s="489"/>
      <c r="DW108" s="489"/>
      <c r="DX108" s="489"/>
      <c r="DY108" s="489"/>
      <c r="DZ108" s="489"/>
      <c r="EA108" s="489"/>
      <c r="EB108" s="489"/>
      <c r="EC108" s="489"/>
      <c r="ED108" s="489"/>
      <c r="EE108" s="489"/>
      <c r="EF108" s="489"/>
      <c r="EG108" s="489"/>
      <c r="EH108" s="489"/>
      <c r="EI108" s="489"/>
      <c r="EJ108" s="489"/>
      <c r="EK108" s="489"/>
      <c r="EL108" s="489"/>
      <c r="EM108" s="489"/>
      <c r="EN108" s="489"/>
      <c r="EO108" s="489"/>
      <c r="EP108" s="489"/>
      <c r="EQ108" s="489"/>
      <c r="ER108" s="489"/>
      <c r="ES108" s="489"/>
      <c r="ET108" s="489"/>
      <c r="EU108" s="489"/>
      <c r="EV108" s="489"/>
      <c r="EW108" s="489"/>
      <c r="EX108" s="489"/>
      <c r="EY108" s="489"/>
      <c r="EZ108" s="489"/>
      <c r="FA108" s="489"/>
      <c r="FB108" s="559"/>
      <c r="FC108" s="489"/>
      <c r="FD108" s="489"/>
      <c r="FE108" s="489"/>
      <c r="FF108" s="489"/>
      <c r="FG108" s="489"/>
      <c r="FH108" s="489"/>
      <c r="FI108" s="489"/>
      <c r="FJ108" s="489"/>
      <c r="FK108" s="489"/>
      <c r="FL108" s="489"/>
      <c r="FM108" s="489"/>
      <c r="FN108" s="489"/>
      <c r="FO108" s="489"/>
      <c r="FP108" s="560"/>
      <c r="FQ108" s="489"/>
      <c r="FR108" s="560"/>
      <c r="FS108" s="559"/>
      <c r="FT108" s="489"/>
      <c r="FU108" s="489"/>
      <c r="FV108" s="489"/>
      <c r="FW108" s="489"/>
      <c r="FX108" s="489"/>
      <c r="FY108" s="560"/>
    </row>
    <row r="109" spans="1:181" s="494" customFormat="1" ht="24" x14ac:dyDescent="0.25">
      <c r="A109" s="506">
        <v>143</v>
      </c>
      <c r="B109" s="511" t="s">
        <v>642</v>
      </c>
      <c r="C109" s="514" t="s">
        <v>525</v>
      </c>
      <c r="D109" s="493" t="s">
        <v>39</v>
      </c>
      <c r="E109" s="559" t="str">
        <f>VLOOKUP(F109,'Revised Phasing'!$D$4:$S$98, 16, 0)</f>
        <v>Phase 2</v>
      </c>
      <c r="F109" s="559" t="s">
        <v>235</v>
      </c>
      <c r="G109" s="490" t="s">
        <v>524</v>
      </c>
      <c r="H109" s="493" t="s">
        <v>932</v>
      </c>
      <c r="I109" s="493"/>
      <c r="J109" s="492"/>
      <c r="K109" s="512" t="s">
        <v>933</v>
      </c>
      <c r="L109" s="493" t="s">
        <v>759</v>
      </c>
      <c r="M109" s="493" t="s">
        <v>112</v>
      </c>
      <c r="N109" s="512"/>
      <c r="O109" s="513"/>
      <c r="P109" s="515" t="s">
        <v>637</v>
      </c>
      <c r="Q109" s="515" t="s">
        <v>30</v>
      </c>
      <c r="R109" s="515" t="s">
        <v>934</v>
      </c>
      <c r="S109" s="493" t="s">
        <v>644</v>
      </c>
      <c r="T109" s="493" t="s">
        <v>932</v>
      </c>
      <c r="U109" s="493" t="s">
        <v>534</v>
      </c>
      <c r="V109" s="513"/>
      <c r="W109" s="514" t="s">
        <v>535</v>
      </c>
      <c r="X109" s="493"/>
      <c r="Y109" s="493"/>
      <c r="Z109" s="513"/>
      <c r="AA109" s="516"/>
      <c r="AB109" s="562" t="s">
        <v>526</v>
      </c>
      <c r="AC109" s="563" t="s">
        <v>540</v>
      </c>
      <c r="AD109" s="564" t="s">
        <v>526</v>
      </c>
      <c r="AE109" s="733" t="s">
        <v>934</v>
      </c>
      <c r="AF109" s="735"/>
      <c r="AG109" s="733" t="s">
        <v>767</v>
      </c>
      <c r="AH109" s="562" t="s">
        <v>540</v>
      </c>
      <c r="AI109" s="563" t="s">
        <v>540</v>
      </c>
      <c r="AJ109" s="564" t="s">
        <v>526</v>
      </c>
      <c r="AK109" s="497" t="s">
        <v>768</v>
      </c>
      <c r="AL109" s="497" t="s">
        <v>768</v>
      </c>
      <c r="AM109" s="497" t="s">
        <v>768</v>
      </c>
      <c r="AN109" s="489"/>
      <c r="AO109" s="490" t="s">
        <v>524</v>
      </c>
      <c r="AP109" s="493" t="s">
        <v>769</v>
      </c>
      <c r="AQ109" s="491"/>
      <c r="AR109" s="492"/>
      <c r="AS109" s="523" t="s">
        <v>652</v>
      </c>
      <c r="AT109" s="493"/>
      <c r="AU109" s="552" t="s">
        <v>654</v>
      </c>
      <c r="AV109" s="569" t="s">
        <v>770</v>
      </c>
      <c r="AW109" s="490"/>
      <c r="AX109" s="739"/>
      <c r="AY109" s="739"/>
      <c r="AZ109" s="489"/>
      <c r="BA109" s="489"/>
      <c r="BB109" s="489"/>
      <c r="BC109" s="489"/>
      <c r="BD109" s="489"/>
      <c r="BE109" s="489"/>
      <c r="BF109" s="489"/>
      <c r="BG109" s="489"/>
      <c r="BH109" s="489"/>
      <c r="BI109" s="489"/>
      <c r="BJ109" s="489"/>
      <c r="BK109" s="489"/>
      <c r="BL109" s="560"/>
      <c r="BM109" s="559"/>
      <c r="BN109" s="489"/>
      <c r="BO109" s="489"/>
      <c r="BP109" s="489"/>
      <c r="BQ109" s="489"/>
      <c r="BR109" s="489"/>
      <c r="BS109" s="489"/>
      <c r="BT109" s="489"/>
      <c r="BU109" s="489"/>
      <c r="BV109" s="489"/>
      <c r="BW109" s="489"/>
      <c r="BX109" s="489"/>
      <c r="BY109" s="489"/>
      <c r="BZ109" s="489"/>
      <c r="CA109" s="489"/>
      <c r="CB109" s="489"/>
      <c r="CC109" s="489"/>
      <c r="CD109" s="489"/>
      <c r="CE109" s="489"/>
      <c r="CF109" s="489"/>
      <c r="CG109" s="489"/>
      <c r="CH109" s="489"/>
      <c r="CI109" s="489"/>
      <c r="CJ109" s="489"/>
      <c r="CK109" s="489"/>
      <c r="CL109" s="489"/>
      <c r="CM109" s="489"/>
      <c r="CN109" s="489"/>
      <c r="CO109" s="489"/>
      <c r="CP109" s="489"/>
      <c r="CQ109" s="489"/>
      <c r="CR109" s="489"/>
      <c r="CS109" s="489"/>
      <c r="CT109" s="489"/>
      <c r="CU109" s="489"/>
      <c r="CV109" s="489"/>
      <c r="CW109" s="489"/>
      <c r="CX109" s="489"/>
      <c r="CY109" s="489"/>
      <c r="CZ109" s="489"/>
      <c r="DA109" s="489"/>
      <c r="DB109" s="489"/>
      <c r="DC109" s="489"/>
      <c r="DD109" s="489"/>
      <c r="DE109" s="489"/>
      <c r="DF109" s="489"/>
      <c r="DG109" s="489"/>
      <c r="DH109" s="489"/>
      <c r="DI109" s="489"/>
      <c r="DJ109" s="489"/>
      <c r="DK109" s="489"/>
      <c r="DL109" s="489"/>
      <c r="DM109" s="489"/>
      <c r="DN109" s="489"/>
      <c r="DO109" s="489"/>
      <c r="DP109" s="489"/>
      <c r="DQ109" s="489"/>
      <c r="DR109" s="489"/>
      <c r="DS109" s="489"/>
      <c r="DT109" s="489"/>
      <c r="DU109" s="489"/>
      <c r="DV109" s="489"/>
      <c r="DW109" s="489"/>
      <c r="DX109" s="489"/>
      <c r="DY109" s="489"/>
      <c r="DZ109" s="489"/>
      <c r="EA109" s="489"/>
      <c r="EB109" s="489"/>
      <c r="EC109" s="489"/>
      <c r="ED109" s="489"/>
      <c r="EE109" s="489"/>
      <c r="EF109" s="489"/>
      <c r="EG109" s="489"/>
      <c r="EH109" s="489"/>
      <c r="EI109" s="489"/>
      <c r="EJ109" s="489"/>
      <c r="EK109" s="489"/>
      <c r="EL109" s="489"/>
      <c r="EM109" s="489"/>
      <c r="EN109" s="489"/>
      <c r="EO109" s="489"/>
      <c r="EP109" s="489"/>
      <c r="EQ109" s="489"/>
      <c r="ER109" s="489"/>
      <c r="ES109" s="489"/>
      <c r="ET109" s="489"/>
      <c r="EU109" s="489"/>
      <c r="EV109" s="489"/>
      <c r="EW109" s="489"/>
      <c r="EX109" s="489"/>
      <c r="EY109" s="489"/>
      <c r="EZ109" s="489"/>
      <c r="FA109" s="489"/>
      <c r="FB109" s="559"/>
      <c r="FC109" s="489"/>
      <c r="FD109" s="489"/>
      <c r="FE109" s="489"/>
      <c r="FF109" s="489"/>
      <c r="FG109" s="489"/>
      <c r="FH109" s="489"/>
      <c r="FI109" s="489"/>
      <c r="FJ109" s="489"/>
      <c r="FK109" s="489"/>
      <c r="FL109" s="489"/>
      <c r="FM109" s="489"/>
      <c r="FN109" s="489"/>
      <c r="FO109" s="489"/>
      <c r="FP109" s="560"/>
      <c r="FQ109" s="489"/>
      <c r="FR109" s="560"/>
      <c r="FS109" s="559"/>
      <c r="FT109" s="489"/>
      <c r="FU109" s="489"/>
      <c r="FV109" s="489"/>
      <c r="FW109" s="489"/>
      <c r="FX109" s="489"/>
      <c r="FY109" s="560"/>
    </row>
    <row r="110" spans="1:181" s="494" customFormat="1" ht="24" x14ac:dyDescent="0.25">
      <c r="A110" s="506">
        <v>144</v>
      </c>
      <c r="B110" s="511" t="s">
        <v>642</v>
      </c>
      <c r="C110" s="514" t="s">
        <v>525</v>
      </c>
      <c r="D110" s="493" t="s">
        <v>39</v>
      </c>
      <c r="E110" s="559" t="str">
        <f>VLOOKUP(F110,'Revised Phasing'!$D$4:$S$98, 16, 0)</f>
        <v>Phase 2</v>
      </c>
      <c r="F110" s="559" t="s">
        <v>235</v>
      </c>
      <c r="G110" s="490" t="s">
        <v>524</v>
      </c>
      <c r="H110" s="493" t="s">
        <v>935</v>
      </c>
      <c r="I110" s="493"/>
      <c r="J110" s="492"/>
      <c r="K110" s="512" t="s">
        <v>936</v>
      </c>
      <c r="L110" s="493" t="s">
        <v>759</v>
      </c>
      <c r="M110" s="493" t="s">
        <v>116</v>
      </c>
      <c r="N110" s="512"/>
      <c r="O110" s="513"/>
      <c r="P110" s="515" t="s">
        <v>637</v>
      </c>
      <c r="Q110" s="515" t="s">
        <v>30</v>
      </c>
      <c r="R110" s="515" t="s">
        <v>937</v>
      </c>
      <c r="S110" s="493" t="s">
        <v>644</v>
      </c>
      <c r="T110" s="493" t="s">
        <v>935</v>
      </c>
      <c r="U110" s="493" t="s">
        <v>534</v>
      </c>
      <c r="V110" s="513"/>
      <c r="W110" s="514" t="s">
        <v>535</v>
      </c>
      <c r="X110" s="493"/>
      <c r="Y110" s="493"/>
      <c r="Z110" s="513"/>
      <c r="AA110" s="516"/>
      <c r="AB110" s="562" t="s">
        <v>526</v>
      </c>
      <c r="AC110" s="563" t="s">
        <v>540</v>
      </c>
      <c r="AD110" s="564" t="s">
        <v>526</v>
      </c>
      <c r="AE110" s="733" t="s">
        <v>937</v>
      </c>
      <c r="AF110" s="735"/>
      <c r="AG110" s="733" t="s">
        <v>767</v>
      </c>
      <c r="AH110" s="562" t="s">
        <v>540</v>
      </c>
      <c r="AI110" s="563" t="s">
        <v>540</v>
      </c>
      <c r="AJ110" s="564" t="s">
        <v>526</v>
      </c>
      <c r="AK110" s="497" t="s">
        <v>768</v>
      </c>
      <c r="AL110" s="497" t="s">
        <v>768</v>
      </c>
      <c r="AM110" s="497" t="s">
        <v>768</v>
      </c>
      <c r="AN110" s="489"/>
      <c r="AO110" s="490" t="s">
        <v>524</v>
      </c>
      <c r="AP110" s="493" t="s">
        <v>769</v>
      </c>
      <c r="AQ110" s="491"/>
      <c r="AR110" s="492"/>
      <c r="AS110" s="523" t="s">
        <v>652</v>
      </c>
      <c r="AT110" s="493"/>
      <c r="AU110" s="552" t="s">
        <v>654</v>
      </c>
      <c r="AV110" s="569" t="s">
        <v>770</v>
      </c>
      <c r="AW110" s="490"/>
      <c r="AX110" s="739"/>
      <c r="AY110" s="739"/>
      <c r="AZ110" s="489"/>
      <c r="BA110" s="489"/>
      <c r="BB110" s="489"/>
      <c r="BC110" s="489"/>
      <c r="BD110" s="489"/>
      <c r="BE110" s="489"/>
      <c r="BF110" s="489"/>
      <c r="BG110" s="489"/>
      <c r="BH110" s="489"/>
      <c r="BI110" s="489"/>
      <c r="BJ110" s="489"/>
      <c r="BK110" s="489"/>
      <c r="BL110" s="560"/>
      <c r="BM110" s="559"/>
      <c r="BN110" s="489"/>
      <c r="BO110" s="489"/>
      <c r="BP110" s="489"/>
      <c r="BQ110" s="489"/>
      <c r="BR110" s="489"/>
      <c r="BS110" s="489"/>
      <c r="BT110" s="489"/>
      <c r="BU110" s="489"/>
      <c r="BV110" s="489"/>
      <c r="BW110" s="489"/>
      <c r="BX110" s="489"/>
      <c r="BY110" s="489"/>
      <c r="BZ110" s="489"/>
      <c r="CA110" s="489"/>
      <c r="CB110" s="489"/>
      <c r="CC110" s="489"/>
      <c r="CD110" s="489"/>
      <c r="CE110" s="489"/>
      <c r="CF110" s="489"/>
      <c r="CG110" s="489"/>
      <c r="CH110" s="489"/>
      <c r="CI110" s="489"/>
      <c r="CJ110" s="489"/>
      <c r="CK110" s="489"/>
      <c r="CL110" s="489"/>
      <c r="CM110" s="489"/>
      <c r="CN110" s="489"/>
      <c r="CO110" s="489"/>
      <c r="CP110" s="489"/>
      <c r="CQ110" s="489"/>
      <c r="CR110" s="489"/>
      <c r="CS110" s="489"/>
      <c r="CT110" s="489"/>
      <c r="CU110" s="489"/>
      <c r="CV110" s="489"/>
      <c r="CW110" s="489"/>
      <c r="CX110" s="489"/>
      <c r="CY110" s="489"/>
      <c r="CZ110" s="489"/>
      <c r="DA110" s="489"/>
      <c r="DB110" s="489"/>
      <c r="DC110" s="489"/>
      <c r="DD110" s="489"/>
      <c r="DE110" s="489"/>
      <c r="DF110" s="489"/>
      <c r="DG110" s="489"/>
      <c r="DH110" s="489"/>
      <c r="DI110" s="489"/>
      <c r="DJ110" s="489"/>
      <c r="DK110" s="489"/>
      <c r="DL110" s="489"/>
      <c r="DM110" s="489"/>
      <c r="DN110" s="489"/>
      <c r="DO110" s="489"/>
      <c r="DP110" s="489"/>
      <c r="DQ110" s="489"/>
      <c r="DR110" s="489"/>
      <c r="DS110" s="489"/>
      <c r="DT110" s="489"/>
      <c r="DU110" s="489"/>
      <c r="DV110" s="489"/>
      <c r="DW110" s="489"/>
      <c r="DX110" s="489"/>
      <c r="DY110" s="489"/>
      <c r="DZ110" s="489"/>
      <c r="EA110" s="489"/>
      <c r="EB110" s="489"/>
      <c r="EC110" s="489"/>
      <c r="ED110" s="489"/>
      <c r="EE110" s="489"/>
      <c r="EF110" s="489"/>
      <c r="EG110" s="489"/>
      <c r="EH110" s="489"/>
      <c r="EI110" s="489"/>
      <c r="EJ110" s="489"/>
      <c r="EK110" s="489"/>
      <c r="EL110" s="489"/>
      <c r="EM110" s="489"/>
      <c r="EN110" s="489"/>
      <c r="EO110" s="489"/>
      <c r="EP110" s="489"/>
      <c r="EQ110" s="489"/>
      <c r="ER110" s="489"/>
      <c r="ES110" s="489"/>
      <c r="ET110" s="489"/>
      <c r="EU110" s="489"/>
      <c r="EV110" s="489"/>
      <c r="EW110" s="489"/>
      <c r="EX110" s="489"/>
      <c r="EY110" s="489"/>
      <c r="EZ110" s="489"/>
      <c r="FA110" s="489"/>
      <c r="FB110" s="559"/>
      <c r="FC110" s="489"/>
      <c r="FD110" s="489"/>
      <c r="FE110" s="489"/>
      <c r="FF110" s="489"/>
      <c r="FG110" s="489"/>
      <c r="FH110" s="489"/>
      <c r="FI110" s="489"/>
      <c r="FJ110" s="489"/>
      <c r="FK110" s="489"/>
      <c r="FL110" s="489"/>
      <c r="FM110" s="489"/>
      <c r="FN110" s="489"/>
      <c r="FO110" s="489"/>
      <c r="FP110" s="560"/>
      <c r="FQ110" s="489"/>
      <c r="FR110" s="560"/>
      <c r="FS110" s="559"/>
      <c r="FT110" s="489"/>
      <c r="FU110" s="489"/>
      <c r="FV110" s="489"/>
      <c r="FW110" s="489"/>
      <c r="FX110" s="489"/>
      <c r="FY110" s="560"/>
    </row>
    <row r="111" spans="1:181" s="494" customFormat="1" ht="36" x14ac:dyDescent="0.25">
      <c r="A111" s="506">
        <v>145</v>
      </c>
      <c r="B111" s="511" t="s">
        <v>642</v>
      </c>
      <c r="C111" s="514" t="s">
        <v>525</v>
      </c>
      <c r="D111" s="493" t="s">
        <v>39</v>
      </c>
      <c r="E111" s="559" t="str">
        <f>VLOOKUP(F111,'Revised Phasing'!$D$4:$S$98, 16, 0)</f>
        <v>Phase 2</v>
      </c>
      <c r="F111" s="559" t="s">
        <v>235</v>
      </c>
      <c r="G111" s="490" t="s">
        <v>524</v>
      </c>
      <c r="H111" s="493" t="s">
        <v>938</v>
      </c>
      <c r="I111" s="493"/>
      <c r="J111" s="492"/>
      <c r="K111" s="512" t="s">
        <v>939</v>
      </c>
      <c r="L111" s="493" t="s">
        <v>759</v>
      </c>
      <c r="M111" s="493" t="s">
        <v>119</v>
      </c>
      <c r="N111" s="512"/>
      <c r="O111" s="513"/>
      <c r="P111" s="515" t="s">
        <v>637</v>
      </c>
      <c r="Q111" s="515" t="s">
        <v>30</v>
      </c>
      <c r="R111" s="515" t="s">
        <v>940</v>
      </c>
      <c r="S111" s="493" t="s">
        <v>644</v>
      </c>
      <c r="T111" s="493" t="s">
        <v>938</v>
      </c>
      <c r="U111" s="493" t="s">
        <v>534</v>
      </c>
      <c r="V111" s="513"/>
      <c r="W111" s="514" t="s">
        <v>535</v>
      </c>
      <c r="X111" s="493"/>
      <c r="Y111" s="493"/>
      <c r="Z111" s="513"/>
      <c r="AA111" s="516"/>
      <c r="AB111" s="562" t="s">
        <v>526</v>
      </c>
      <c r="AC111" s="563" t="s">
        <v>540</v>
      </c>
      <c r="AD111" s="564" t="s">
        <v>526</v>
      </c>
      <c r="AE111" s="733" t="s">
        <v>940</v>
      </c>
      <c r="AF111" s="735"/>
      <c r="AG111" s="733" t="s">
        <v>767</v>
      </c>
      <c r="AH111" s="562" t="s">
        <v>540</v>
      </c>
      <c r="AI111" s="563" t="s">
        <v>540</v>
      </c>
      <c r="AJ111" s="564" t="s">
        <v>526</v>
      </c>
      <c r="AK111" s="497" t="s">
        <v>768</v>
      </c>
      <c r="AL111" s="497" t="s">
        <v>768</v>
      </c>
      <c r="AM111" s="497" t="s">
        <v>768</v>
      </c>
      <c r="AN111" s="489"/>
      <c r="AO111" s="490" t="s">
        <v>524</v>
      </c>
      <c r="AP111" s="493" t="s">
        <v>769</v>
      </c>
      <c r="AQ111" s="491"/>
      <c r="AR111" s="492"/>
      <c r="AS111" s="523" t="s">
        <v>652</v>
      </c>
      <c r="AT111" s="493"/>
      <c r="AU111" s="552" t="s">
        <v>654</v>
      </c>
      <c r="AV111" s="569" t="s">
        <v>770</v>
      </c>
      <c r="AW111" s="490"/>
      <c r="AX111" s="739"/>
      <c r="AY111" s="739"/>
      <c r="AZ111" s="489"/>
      <c r="BA111" s="489"/>
      <c r="BB111" s="489"/>
      <c r="BC111" s="489"/>
      <c r="BD111" s="489"/>
      <c r="BE111" s="489"/>
      <c r="BF111" s="489"/>
      <c r="BG111" s="489"/>
      <c r="BH111" s="489"/>
      <c r="BI111" s="489"/>
      <c r="BJ111" s="489"/>
      <c r="BK111" s="489"/>
      <c r="BL111" s="560"/>
      <c r="BM111" s="559"/>
      <c r="BN111" s="489"/>
      <c r="BO111" s="489"/>
      <c r="BP111" s="489"/>
      <c r="BQ111" s="489"/>
      <c r="BR111" s="489"/>
      <c r="BS111" s="489"/>
      <c r="BT111" s="489"/>
      <c r="BU111" s="489"/>
      <c r="BV111" s="489"/>
      <c r="BW111" s="489"/>
      <c r="BX111" s="489"/>
      <c r="BY111" s="489"/>
      <c r="BZ111" s="489"/>
      <c r="CA111" s="489"/>
      <c r="CB111" s="489"/>
      <c r="CC111" s="489"/>
      <c r="CD111" s="489"/>
      <c r="CE111" s="489"/>
      <c r="CF111" s="489"/>
      <c r="CG111" s="489"/>
      <c r="CH111" s="489"/>
      <c r="CI111" s="489"/>
      <c r="CJ111" s="489"/>
      <c r="CK111" s="489"/>
      <c r="CL111" s="489"/>
      <c r="CM111" s="489"/>
      <c r="CN111" s="489"/>
      <c r="CO111" s="489"/>
      <c r="CP111" s="489"/>
      <c r="CQ111" s="489"/>
      <c r="CR111" s="489"/>
      <c r="CS111" s="489"/>
      <c r="CT111" s="489"/>
      <c r="CU111" s="489"/>
      <c r="CV111" s="489"/>
      <c r="CW111" s="489"/>
      <c r="CX111" s="489"/>
      <c r="CY111" s="489"/>
      <c r="CZ111" s="489"/>
      <c r="DA111" s="489"/>
      <c r="DB111" s="489"/>
      <c r="DC111" s="489"/>
      <c r="DD111" s="489"/>
      <c r="DE111" s="489"/>
      <c r="DF111" s="489"/>
      <c r="DG111" s="489"/>
      <c r="DH111" s="489"/>
      <c r="DI111" s="489"/>
      <c r="DJ111" s="489"/>
      <c r="DK111" s="489"/>
      <c r="DL111" s="489"/>
      <c r="DM111" s="489"/>
      <c r="DN111" s="489"/>
      <c r="DO111" s="489"/>
      <c r="DP111" s="489"/>
      <c r="DQ111" s="489"/>
      <c r="DR111" s="489"/>
      <c r="DS111" s="489"/>
      <c r="DT111" s="489"/>
      <c r="DU111" s="489"/>
      <c r="DV111" s="489"/>
      <c r="DW111" s="489"/>
      <c r="DX111" s="489"/>
      <c r="DY111" s="489"/>
      <c r="DZ111" s="489"/>
      <c r="EA111" s="489"/>
      <c r="EB111" s="489"/>
      <c r="EC111" s="489"/>
      <c r="ED111" s="489"/>
      <c r="EE111" s="489"/>
      <c r="EF111" s="489"/>
      <c r="EG111" s="489"/>
      <c r="EH111" s="489"/>
      <c r="EI111" s="489"/>
      <c r="EJ111" s="489"/>
      <c r="EK111" s="489"/>
      <c r="EL111" s="489"/>
      <c r="EM111" s="489"/>
      <c r="EN111" s="489"/>
      <c r="EO111" s="489"/>
      <c r="EP111" s="489"/>
      <c r="EQ111" s="489"/>
      <c r="ER111" s="489"/>
      <c r="ES111" s="489"/>
      <c r="ET111" s="489"/>
      <c r="EU111" s="489"/>
      <c r="EV111" s="489"/>
      <c r="EW111" s="489"/>
      <c r="EX111" s="489"/>
      <c r="EY111" s="489"/>
      <c r="EZ111" s="489"/>
      <c r="FA111" s="489"/>
      <c r="FB111" s="559"/>
      <c r="FC111" s="489"/>
      <c r="FD111" s="489"/>
      <c r="FE111" s="489"/>
      <c r="FF111" s="489"/>
      <c r="FG111" s="489"/>
      <c r="FH111" s="489"/>
      <c r="FI111" s="489"/>
      <c r="FJ111" s="489"/>
      <c r="FK111" s="489"/>
      <c r="FL111" s="489"/>
      <c r="FM111" s="489"/>
      <c r="FN111" s="489"/>
      <c r="FO111" s="489"/>
      <c r="FP111" s="560"/>
      <c r="FQ111" s="489"/>
      <c r="FR111" s="560"/>
      <c r="FS111" s="559"/>
      <c r="FT111" s="489"/>
      <c r="FU111" s="489"/>
      <c r="FV111" s="489"/>
      <c r="FW111" s="489"/>
      <c r="FX111" s="489"/>
      <c r="FY111" s="560"/>
    </row>
    <row r="112" spans="1:181" s="494" customFormat="1" ht="36" x14ac:dyDescent="0.25">
      <c r="A112" s="506">
        <v>146</v>
      </c>
      <c r="B112" s="511" t="s">
        <v>642</v>
      </c>
      <c r="C112" s="514" t="s">
        <v>525</v>
      </c>
      <c r="D112" s="493" t="s">
        <v>39</v>
      </c>
      <c r="E112" s="559" t="str">
        <f>VLOOKUP(F112,'Revised Phasing'!$D$4:$S$98, 16, 0)</f>
        <v>Phase 2</v>
      </c>
      <c r="F112" s="559" t="s">
        <v>235</v>
      </c>
      <c r="G112" s="490" t="s">
        <v>524</v>
      </c>
      <c r="H112" s="493" t="s">
        <v>941</v>
      </c>
      <c r="I112" s="493"/>
      <c r="J112" s="492"/>
      <c r="K112" s="512" t="s">
        <v>942</v>
      </c>
      <c r="L112" s="493" t="s">
        <v>759</v>
      </c>
      <c r="M112" s="493" t="s">
        <v>125</v>
      </c>
      <c r="N112" s="512"/>
      <c r="O112" s="513"/>
      <c r="P112" s="515" t="s">
        <v>637</v>
      </c>
      <c r="Q112" s="515" t="s">
        <v>30</v>
      </c>
      <c r="R112" s="515" t="s">
        <v>943</v>
      </c>
      <c r="S112" s="493" t="s">
        <v>644</v>
      </c>
      <c r="T112" s="493" t="s">
        <v>941</v>
      </c>
      <c r="U112" s="493" t="s">
        <v>534</v>
      </c>
      <c r="V112" s="513"/>
      <c r="W112" s="514" t="s">
        <v>535</v>
      </c>
      <c r="X112" s="493"/>
      <c r="Y112" s="493"/>
      <c r="Z112" s="513"/>
      <c r="AA112" s="516"/>
      <c r="AB112" s="562" t="s">
        <v>944</v>
      </c>
      <c r="AC112" s="563" t="s">
        <v>540</v>
      </c>
      <c r="AD112" s="564" t="s">
        <v>526</v>
      </c>
      <c r="AE112" s="733" t="s">
        <v>943</v>
      </c>
      <c r="AF112" s="735"/>
      <c r="AG112" s="733" t="s">
        <v>767</v>
      </c>
      <c r="AH112" s="562" t="s">
        <v>540</v>
      </c>
      <c r="AI112" s="563" t="s">
        <v>526</v>
      </c>
      <c r="AJ112" s="564" t="s">
        <v>526</v>
      </c>
      <c r="AK112" s="497" t="s">
        <v>944</v>
      </c>
      <c r="AL112" s="497" t="s">
        <v>783</v>
      </c>
      <c r="AM112" s="497" t="s">
        <v>784</v>
      </c>
      <c r="AN112" s="489"/>
      <c r="AO112" s="490" t="s">
        <v>524</v>
      </c>
      <c r="AP112" s="493" t="s">
        <v>769</v>
      </c>
      <c r="AQ112" s="491"/>
      <c r="AR112" s="492"/>
      <c r="AS112" s="523" t="s">
        <v>652</v>
      </c>
      <c r="AT112" s="493"/>
      <c r="AU112" s="568" t="s">
        <v>785</v>
      </c>
      <c r="AV112" s="569" t="s">
        <v>770</v>
      </c>
      <c r="AW112" s="490"/>
      <c r="AX112" s="739"/>
      <c r="AY112" s="739"/>
      <c r="AZ112" s="489"/>
      <c r="BA112" s="489"/>
      <c r="BB112" s="489"/>
      <c r="BC112" s="489"/>
      <c r="BD112" s="489"/>
      <c r="BE112" s="489"/>
      <c r="BF112" s="489"/>
      <c r="BG112" s="489"/>
      <c r="BH112" s="489"/>
      <c r="BI112" s="489"/>
      <c r="BJ112" s="489"/>
      <c r="BK112" s="489"/>
      <c r="BL112" s="560"/>
      <c r="BM112" s="559"/>
      <c r="BN112" s="489"/>
      <c r="BO112" s="489"/>
      <c r="BP112" s="489"/>
      <c r="BQ112" s="489"/>
      <c r="BR112" s="489"/>
      <c r="BS112" s="489"/>
      <c r="BT112" s="489"/>
      <c r="BU112" s="489"/>
      <c r="BV112" s="489"/>
      <c r="BW112" s="489"/>
      <c r="BX112" s="489"/>
      <c r="BY112" s="489"/>
      <c r="BZ112" s="489"/>
      <c r="CA112" s="489"/>
      <c r="CB112" s="489"/>
      <c r="CC112" s="489"/>
      <c r="CD112" s="489"/>
      <c r="CE112" s="489"/>
      <c r="CF112" s="489"/>
      <c r="CG112" s="489"/>
      <c r="CH112" s="489"/>
      <c r="CI112" s="489"/>
      <c r="CJ112" s="489"/>
      <c r="CK112" s="489"/>
      <c r="CL112" s="489"/>
      <c r="CM112" s="489"/>
      <c r="CN112" s="489"/>
      <c r="CO112" s="489"/>
      <c r="CP112" s="489"/>
      <c r="CQ112" s="489"/>
      <c r="CR112" s="489"/>
      <c r="CS112" s="489"/>
      <c r="CT112" s="489"/>
      <c r="CU112" s="489"/>
      <c r="CV112" s="489"/>
      <c r="CW112" s="489"/>
      <c r="CX112" s="489"/>
      <c r="CY112" s="489"/>
      <c r="CZ112" s="489"/>
      <c r="DA112" s="489"/>
      <c r="DB112" s="489"/>
      <c r="DC112" s="489"/>
      <c r="DD112" s="489"/>
      <c r="DE112" s="489"/>
      <c r="DF112" s="489"/>
      <c r="DG112" s="489"/>
      <c r="DH112" s="489"/>
      <c r="DI112" s="489"/>
      <c r="DJ112" s="489"/>
      <c r="DK112" s="489"/>
      <c r="DL112" s="489"/>
      <c r="DM112" s="489"/>
      <c r="DN112" s="489"/>
      <c r="DO112" s="489"/>
      <c r="DP112" s="489"/>
      <c r="DQ112" s="489"/>
      <c r="DR112" s="489"/>
      <c r="DS112" s="489"/>
      <c r="DT112" s="489"/>
      <c r="DU112" s="489"/>
      <c r="DV112" s="489"/>
      <c r="DW112" s="489"/>
      <c r="DX112" s="489"/>
      <c r="DY112" s="489"/>
      <c r="DZ112" s="489"/>
      <c r="EA112" s="489"/>
      <c r="EB112" s="489"/>
      <c r="EC112" s="489"/>
      <c r="ED112" s="489"/>
      <c r="EE112" s="489"/>
      <c r="EF112" s="489"/>
      <c r="EG112" s="489"/>
      <c r="EH112" s="489"/>
      <c r="EI112" s="489"/>
      <c r="EJ112" s="489"/>
      <c r="EK112" s="489"/>
      <c r="EL112" s="489"/>
      <c r="EM112" s="489"/>
      <c r="EN112" s="489"/>
      <c r="EO112" s="489"/>
      <c r="EP112" s="489"/>
      <c r="EQ112" s="489"/>
      <c r="ER112" s="489"/>
      <c r="ES112" s="489"/>
      <c r="ET112" s="489"/>
      <c r="EU112" s="489"/>
      <c r="EV112" s="489"/>
      <c r="EW112" s="489"/>
      <c r="EX112" s="489"/>
      <c r="EY112" s="489"/>
      <c r="EZ112" s="489"/>
      <c r="FA112" s="489"/>
      <c r="FB112" s="559"/>
      <c r="FC112" s="489"/>
      <c r="FD112" s="489"/>
      <c r="FE112" s="489"/>
      <c r="FF112" s="489"/>
      <c r="FG112" s="489"/>
      <c r="FH112" s="489"/>
      <c r="FI112" s="489"/>
      <c r="FJ112" s="489"/>
      <c r="FK112" s="489"/>
      <c r="FL112" s="489"/>
      <c r="FM112" s="489"/>
      <c r="FN112" s="489"/>
      <c r="FO112" s="489"/>
      <c r="FP112" s="560"/>
      <c r="FQ112" s="489"/>
      <c r="FR112" s="560"/>
      <c r="FS112" s="559"/>
      <c r="FT112" s="489"/>
      <c r="FU112" s="489"/>
      <c r="FV112" s="489"/>
      <c r="FW112" s="489"/>
      <c r="FX112" s="489"/>
      <c r="FY112" s="560"/>
    </row>
    <row r="113" spans="1:181" s="494" customFormat="1" ht="24" x14ac:dyDescent="0.25">
      <c r="A113" s="506">
        <v>147</v>
      </c>
      <c r="B113" s="511" t="s">
        <v>642</v>
      </c>
      <c r="C113" s="514" t="s">
        <v>525</v>
      </c>
      <c r="D113" s="493" t="s">
        <v>39</v>
      </c>
      <c r="E113" s="559" t="str">
        <f>VLOOKUP(F113,'Revised Phasing'!$D$4:$S$98, 16, 0)</f>
        <v>Phase 2</v>
      </c>
      <c r="F113" s="559" t="s">
        <v>235</v>
      </c>
      <c r="G113" s="490" t="s">
        <v>524</v>
      </c>
      <c r="H113" s="493" t="s">
        <v>945</v>
      </c>
      <c r="I113" s="493"/>
      <c r="J113" s="492"/>
      <c r="K113" s="512" t="s">
        <v>946</v>
      </c>
      <c r="L113" s="493" t="s">
        <v>759</v>
      </c>
      <c r="M113" s="493" t="s">
        <v>128</v>
      </c>
      <c r="N113" s="512"/>
      <c r="O113" s="513"/>
      <c r="P113" s="515" t="s">
        <v>637</v>
      </c>
      <c r="Q113" s="515" t="s">
        <v>30</v>
      </c>
      <c r="R113" s="515" t="s">
        <v>947</v>
      </c>
      <c r="S113" s="493" t="s">
        <v>644</v>
      </c>
      <c r="T113" s="493" t="s">
        <v>945</v>
      </c>
      <c r="U113" s="493" t="s">
        <v>534</v>
      </c>
      <c r="V113" s="513"/>
      <c r="W113" s="514" t="s">
        <v>535</v>
      </c>
      <c r="X113" s="493"/>
      <c r="Y113" s="493"/>
      <c r="Z113" s="513"/>
      <c r="AA113" s="516"/>
      <c r="AB113" s="562" t="s">
        <v>948</v>
      </c>
      <c r="AC113" s="563" t="s">
        <v>540</v>
      </c>
      <c r="AD113" s="564" t="s">
        <v>526</v>
      </c>
      <c r="AE113" s="733" t="s">
        <v>947</v>
      </c>
      <c r="AF113" s="735"/>
      <c r="AG113" s="733" t="s">
        <v>767</v>
      </c>
      <c r="AH113" s="562" t="s">
        <v>540</v>
      </c>
      <c r="AI113" s="563" t="s">
        <v>526</v>
      </c>
      <c r="AJ113" s="564" t="s">
        <v>526</v>
      </c>
      <c r="AK113" s="497" t="s">
        <v>948</v>
      </c>
      <c r="AL113" s="497" t="s">
        <v>783</v>
      </c>
      <c r="AM113" s="497" t="s">
        <v>784</v>
      </c>
      <c r="AN113" s="489"/>
      <c r="AO113" s="490" t="s">
        <v>524</v>
      </c>
      <c r="AP113" s="493" t="s">
        <v>769</v>
      </c>
      <c r="AQ113" s="491"/>
      <c r="AR113" s="492"/>
      <c r="AS113" s="523" t="s">
        <v>652</v>
      </c>
      <c r="AT113" s="493"/>
      <c r="AU113" s="568" t="s">
        <v>712</v>
      </c>
      <c r="AV113" s="569" t="s">
        <v>770</v>
      </c>
      <c r="AW113" s="490"/>
      <c r="AX113" s="739"/>
      <c r="AY113" s="739"/>
      <c r="AZ113" s="489"/>
      <c r="BA113" s="489"/>
      <c r="BB113" s="489"/>
      <c r="BC113" s="489"/>
      <c r="BD113" s="489"/>
      <c r="BE113" s="489"/>
      <c r="BF113" s="489"/>
      <c r="BG113" s="489"/>
      <c r="BH113" s="489"/>
      <c r="BI113" s="489"/>
      <c r="BJ113" s="489"/>
      <c r="BK113" s="489"/>
      <c r="BL113" s="560"/>
      <c r="BM113" s="559"/>
      <c r="BN113" s="489"/>
      <c r="BO113" s="489"/>
      <c r="BP113" s="489"/>
      <c r="BQ113" s="489"/>
      <c r="BR113" s="489"/>
      <c r="BS113" s="489"/>
      <c r="BT113" s="489"/>
      <c r="BU113" s="489"/>
      <c r="BV113" s="489"/>
      <c r="BW113" s="489"/>
      <c r="BX113" s="489"/>
      <c r="BY113" s="489"/>
      <c r="BZ113" s="489"/>
      <c r="CA113" s="489"/>
      <c r="CB113" s="489"/>
      <c r="CC113" s="489"/>
      <c r="CD113" s="489"/>
      <c r="CE113" s="489"/>
      <c r="CF113" s="489"/>
      <c r="CG113" s="489"/>
      <c r="CH113" s="489"/>
      <c r="CI113" s="489"/>
      <c r="CJ113" s="489"/>
      <c r="CK113" s="489"/>
      <c r="CL113" s="489"/>
      <c r="CM113" s="489"/>
      <c r="CN113" s="489"/>
      <c r="CO113" s="489"/>
      <c r="CP113" s="489"/>
      <c r="CQ113" s="489"/>
      <c r="CR113" s="489"/>
      <c r="CS113" s="489"/>
      <c r="CT113" s="489"/>
      <c r="CU113" s="489"/>
      <c r="CV113" s="489"/>
      <c r="CW113" s="489"/>
      <c r="CX113" s="489"/>
      <c r="CY113" s="489"/>
      <c r="CZ113" s="489"/>
      <c r="DA113" s="489"/>
      <c r="DB113" s="489"/>
      <c r="DC113" s="489"/>
      <c r="DD113" s="489"/>
      <c r="DE113" s="489"/>
      <c r="DF113" s="489"/>
      <c r="DG113" s="489"/>
      <c r="DH113" s="489"/>
      <c r="DI113" s="489"/>
      <c r="DJ113" s="489"/>
      <c r="DK113" s="489"/>
      <c r="DL113" s="489"/>
      <c r="DM113" s="489"/>
      <c r="DN113" s="489"/>
      <c r="DO113" s="489"/>
      <c r="DP113" s="489"/>
      <c r="DQ113" s="489"/>
      <c r="DR113" s="489"/>
      <c r="DS113" s="489"/>
      <c r="DT113" s="489"/>
      <c r="DU113" s="489"/>
      <c r="DV113" s="489"/>
      <c r="DW113" s="489"/>
      <c r="DX113" s="489"/>
      <c r="DY113" s="489"/>
      <c r="DZ113" s="489"/>
      <c r="EA113" s="489"/>
      <c r="EB113" s="489"/>
      <c r="EC113" s="489"/>
      <c r="ED113" s="489"/>
      <c r="EE113" s="489"/>
      <c r="EF113" s="489"/>
      <c r="EG113" s="489"/>
      <c r="EH113" s="489"/>
      <c r="EI113" s="489"/>
      <c r="EJ113" s="489"/>
      <c r="EK113" s="489"/>
      <c r="EL113" s="489"/>
      <c r="EM113" s="489"/>
      <c r="EN113" s="489"/>
      <c r="EO113" s="489"/>
      <c r="EP113" s="489"/>
      <c r="EQ113" s="489"/>
      <c r="ER113" s="489"/>
      <c r="ES113" s="489"/>
      <c r="ET113" s="489"/>
      <c r="EU113" s="489"/>
      <c r="EV113" s="489"/>
      <c r="EW113" s="489"/>
      <c r="EX113" s="489"/>
      <c r="EY113" s="489"/>
      <c r="EZ113" s="489"/>
      <c r="FA113" s="489"/>
      <c r="FB113" s="559"/>
      <c r="FC113" s="489"/>
      <c r="FD113" s="489"/>
      <c r="FE113" s="489"/>
      <c r="FF113" s="489"/>
      <c r="FG113" s="489"/>
      <c r="FH113" s="489"/>
      <c r="FI113" s="489"/>
      <c r="FJ113" s="489"/>
      <c r="FK113" s="489"/>
      <c r="FL113" s="489"/>
      <c r="FM113" s="489"/>
      <c r="FN113" s="489"/>
      <c r="FO113" s="489"/>
      <c r="FP113" s="560"/>
      <c r="FQ113" s="489"/>
      <c r="FR113" s="560"/>
      <c r="FS113" s="559"/>
      <c r="FT113" s="489"/>
      <c r="FU113" s="489"/>
      <c r="FV113" s="489"/>
      <c r="FW113" s="489"/>
      <c r="FX113" s="489"/>
      <c r="FY113" s="560"/>
    </row>
    <row r="114" spans="1:181" s="494" customFormat="1" ht="24" x14ac:dyDescent="0.25">
      <c r="A114" s="506">
        <v>148</v>
      </c>
      <c r="B114" s="511" t="s">
        <v>642</v>
      </c>
      <c r="C114" s="514" t="s">
        <v>525</v>
      </c>
      <c r="D114" s="493" t="s">
        <v>39</v>
      </c>
      <c r="E114" s="559" t="str">
        <f>VLOOKUP(F114,'Revised Phasing'!$D$4:$S$98, 16, 0)</f>
        <v>Phase 2</v>
      </c>
      <c r="F114" s="559" t="s">
        <v>235</v>
      </c>
      <c r="G114" s="490" t="s">
        <v>524</v>
      </c>
      <c r="H114" s="493" t="s">
        <v>949</v>
      </c>
      <c r="I114" s="493"/>
      <c r="J114" s="492"/>
      <c r="K114" s="512" t="s">
        <v>950</v>
      </c>
      <c r="L114" s="493" t="s">
        <v>759</v>
      </c>
      <c r="M114" s="493" t="s">
        <v>130</v>
      </c>
      <c r="N114" s="512"/>
      <c r="O114" s="513"/>
      <c r="P114" s="515" t="s">
        <v>637</v>
      </c>
      <c r="Q114" s="515" t="s">
        <v>30</v>
      </c>
      <c r="R114" s="515" t="s">
        <v>951</v>
      </c>
      <c r="S114" s="493" t="s">
        <v>644</v>
      </c>
      <c r="T114" s="493" t="s">
        <v>949</v>
      </c>
      <c r="U114" s="493" t="s">
        <v>534</v>
      </c>
      <c r="V114" s="513"/>
      <c r="W114" s="514" t="s">
        <v>535</v>
      </c>
      <c r="X114" s="493"/>
      <c r="Y114" s="493"/>
      <c r="Z114" s="513"/>
      <c r="AA114" s="516"/>
      <c r="AB114" s="562" t="s">
        <v>952</v>
      </c>
      <c r="AC114" s="563" t="s">
        <v>540</v>
      </c>
      <c r="AD114" s="564" t="s">
        <v>526</v>
      </c>
      <c r="AE114" s="733" t="s">
        <v>951</v>
      </c>
      <c r="AF114" s="735"/>
      <c r="AG114" s="733" t="s">
        <v>767</v>
      </c>
      <c r="AH114" s="562" t="s">
        <v>540</v>
      </c>
      <c r="AI114" s="563" t="s">
        <v>526</v>
      </c>
      <c r="AJ114" s="564" t="s">
        <v>526</v>
      </c>
      <c r="AK114" s="497" t="s">
        <v>952</v>
      </c>
      <c r="AL114" s="497" t="s">
        <v>783</v>
      </c>
      <c r="AM114" s="497" t="s">
        <v>784</v>
      </c>
      <c r="AN114" s="489"/>
      <c r="AO114" s="490" t="s">
        <v>524</v>
      </c>
      <c r="AP114" s="493" t="s">
        <v>769</v>
      </c>
      <c r="AQ114" s="491"/>
      <c r="AR114" s="492"/>
      <c r="AS114" s="523" t="s">
        <v>652</v>
      </c>
      <c r="AT114" s="493"/>
      <c r="AU114" s="568" t="s">
        <v>712</v>
      </c>
      <c r="AV114" s="569" t="s">
        <v>770</v>
      </c>
      <c r="AW114" s="490"/>
      <c r="AX114" s="739"/>
      <c r="AY114" s="739"/>
      <c r="AZ114" s="489"/>
      <c r="BA114" s="489"/>
      <c r="BB114" s="489"/>
      <c r="BC114" s="489"/>
      <c r="BD114" s="489"/>
      <c r="BE114" s="489"/>
      <c r="BF114" s="489"/>
      <c r="BG114" s="489"/>
      <c r="BH114" s="489"/>
      <c r="BI114" s="489"/>
      <c r="BJ114" s="489"/>
      <c r="BK114" s="489"/>
      <c r="BL114" s="560"/>
      <c r="BM114" s="559"/>
      <c r="BN114" s="489"/>
      <c r="BO114" s="489"/>
      <c r="BP114" s="489"/>
      <c r="BQ114" s="489"/>
      <c r="BR114" s="489"/>
      <c r="BS114" s="489"/>
      <c r="BT114" s="489"/>
      <c r="BU114" s="489"/>
      <c r="BV114" s="489"/>
      <c r="BW114" s="489"/>
      <c r="BX114" s="489"/>
      <c r="BY114" s="489"/>
      <c r="BZ114" s="489"/>
      <c r="CA114" s="489"/>
      <c r="CB114" s="489"/>
      <c r="CC114" s="489"/>
      <c r="CD114" s="489"/>
      <c r="CE114" s="489"/>
      <c r="CF114" s="489"/>
      <c r="CG114" s="489"/>
      <c r="CH114" s="489"/>
      <c r="CI114" s="489"/>
      <c r="CJ114" s="489"/>
      <c r="CK114" s="489"/>
      <c r="CL114" s="489"/>
      <c r="CM114" s="489"/>
      <c r="CN114" s="489"/>
      <c r="CO114" s="489"/>
      <c r="CP114" s="489"/>
      <c r="CQ114" s="489"/>
      <c r="CR114" s="489"/>
      <c r="CS114" s="489"/>
      <c r="CT114" s="489"/>
      <c r="CU114" s="489"/>
      <c r="CV114" s="489"/>
      <c r="CW114" s="489"/>
      <c r="CX114" s="489"/>
      <c r="CY114" s="489"/>
      <c r="CZ114" s="489"/>
      <c r="DA114" s="489"/>
      <c r="DB114" s="489"/>
      <c r="DC114" s="489"/>
      <c r="DD114" s="489"/>
      <c r="DE114" s="489"/>
      <c r="DF114" s="489"/>
      <c r="DG114" s="489"/>
      <c r="DH114" s="489"/>
      <c r="DI114" s="489"/>
      <c r="DJ114" s="489"/>
      <c r="DK114" s="489"/>
      <c r="DL114" s="489"/>
      <c r="DM114" s="489"/>
      <c r="DN114" s="489"/>
      <c r="DO114" s="489"/>
      <c r="DP114" s="489"/>
      <c r="DQ114" s="489"/>
      <c r="DR114" s="489"/>
      <c r="DS114" s="489"/>
      <c r="DT114" s="489"/>
      <c r="DU114" s="489"/>
      <c r="DV114" s="489"/>
      <c r="DW114" s="489"/>
      <c r="DX114" s="489"/>
      <c r="DY114" s="489"/>
      <c r="DZ114" s="489"/>
      <c r="EA114" s="489"/>
      <c r="EB114" s="489"/>
      <c r="EC114" s="489"/>
      <c r="ED114" s="489"/>
      <c r="EE114" s="489"/>
      <c r="EF114" s="489"/>
      <c r="EG114" s="489"/>
      <c r="EH114" s="489"/>
      <c r="EI114" s="489"/>
      <c r="EJ114" s="489"/>
      <c r="EK114" s="489"/>
      <c r="EL114" s="489"/>
      <c r="EM114" s="489"/>
      <c r="EN114" s="489"/>
      <c r="EO114" s="489"/>
      <c r="EP114" s="489"/>
      <c r="EQ114" s="489"/>
      <c r="ER114" s="489"/>
      <c r="ES114" s="489"/>
      <c r="ET114" s="489"/>
      <c r="EU114" s="489"/>
      <c r="EV114" s="489"/>
      <c r="EW114" s="489"/>
      <c r="EX114" s="489"/>
      <c r="EY114" s="489"/>
      <c r="EZ114" s="489"/>
      <c r="FA114" s="489"/>
      <c r="FB114" s="559"/>
      <c r="FC114" s="489"/>
      <c r="FD114" s="489"/>
      <c r="FE114" s="489"/>
      <c r="FF114" s="489"/>
      <c r="FG114" s="489"/>
      <c r="FH114" s="489"/>
      <c r="FI114" s="489"/>
      <c r="FJ114" s="489"/>
      <c r="FK114" s="489"/>
      <c r="FL114" s="489"/>
      <c r="FM114" s="489"/>
      <c r="FN114" s="489"/>
      <c r="FO114" s="489"/>
      <c r="FP114" s="560"/>
      <c r="FQ114" s="489"/>
      <c r="FR114" s="560"/>
      <c r="FS114" s="559"/>
      <c r="FT114" s="489"/>
      <c r="FU114" s="489"/>
      <c r="FV114" s="489"/>
      <c r="FW114" s="489"/>
      <c r="FX114" s="489"/>
      <c r="FY114" s="560"/>
    </row>
    <row r="115" spans="1:181" s="494" customFormat="1" ht="24" x14ac:dyDescent="0.25">
      <c r="A115" s="506">
        <v>149</v>
      </c>
      <c r="B115" s="511" t="s">
        <v>642</v>
      </c>
      <c r="C115" s="514" t="s">
        <v>525</v>
      </c>
      <c r="D115" s="493" t="s">
        <v>39</v>
      </c>
      <c r="E115" s="559" t="str">
        <f>VLOOKUP(F115,'Revised Phasing'!$D$4:$S$98, 16, 0)</f>
        <v>Phase 2</v>
      </c>
      <c r="F115" s="559" t="s">
        <v>235</v>
      </c>
      <c r="G115" s="490" t="s">
        <v>524</v>
      </c>
      <c r="H115" s="493" t="s">
        <v>953</v>
      </c>
      <c r="I115" s="493"/>
      <c r="J115" s="492"/>
      <c r="K115" s="512" t="s">
        <v>954</v>
      </c>
      <c r="L115" s="493" t="s">
        <v>759</v>
      </c>
      <c r="M115" s="493" t="s">
        <v>137</v>
      </c>
      <c r="N115" s="512"/>
      <c r="O115" s="513"/>
      <c r="P115" s="515" t="s">
        <v>637</v>
      </c>
      <c r="Q115" s="515" t="s">
        <v>30</v>
      </c>
      <c r="R115" s="515" t="s">
        <v>955</v>
      </c>
      <c r="S115" s="493" t="s">
        <v>644</v>
      </c>
      <c r="T115" s="493" t="s">
        <v>953</v>
      </c>
      <c r="U115" s="493" t="s">
        <v>534</v>
      </c>
      <c r="V115" s="513"/>
      <c r="W115" s="514" t="s">
        <v>535</v>
      </c>
      <c r="X115" s="493"/>
      <c r="Y115" s="493"/>
      <c r="Z115" s="513"/>
      <c r="AA115" s="516"/>
      <c r="AB115" s="562" t="s">
        <v>956</v>
      </c>
      <c r="AC115" s="563" t="s">
        <v>540</v>
      </c>
      <c r="AD115" s="564" t="s">
        <v>526</v>
      </c>
      <c r="AE115" s="733" t="s">
        <v>955</v>
      </c>
      <c r="AF115" s="735"/>
      <c r="AG115" s="733" t="s">
        <v>767</v>
      </c>
      <c r="AH115" s="562" t="s">
        <v>540</v>
      </c>
      <c r="AI115" s="563" t="s">
        <v>526</v>
      </c>
      <c r="AJ115" s="564" t="s">
        <v>526</v>
      </c>
      <c r="AK115" s="497" t="s">
        <v>956</v>
      </c>
      <c r="AL115" s="497" t="s">
        <v>783</v>
      </c>
      <c r="AM115" s="497" t="s">
        <v>784</v>
      </c>
      <c r="AN115" s="489"/>
      <c r="AO115" s="490" t="s">
        <v>524</v>
      </c>
      <c r="AP115" s="493" t="s">
        <v>769</v>
      </c>
      <c r="AQ115" s="491"/>
      <c r="AR115" s="492"/>
      <c r="AS115" s="523" t="s">
        <v>652</v>
      </c>
      <c r="AT115" s="493"/>
      <c r="AU115" s="568" t="s">
        <v>712</v>
      </c>
      <c r="AV115" s="569" t="s">
        <v>770</v>
      </c>
      <c r="AW115" s="490"/>
      <c r="AX115" s="739"/>
      <c r="AY115" s="739"/>
      <c r="AZ115" s="489"/>
      <c r="BA115" s="489"/>
      <c r="BB115" s="489"/>
      <c r="BC115" s="489"/>
      <c r="BD115" s="489"/>
      <c r="BE115" s="489"/>
      <c r="BF115" s="489"/>
      <c r="BG115" s="489"/>
      <c r="BH115" s="489"/>
      <c r="BI115" s="489"/>
      <c r="BJ115" s="489"/>
      <c r="BK115" s="489"/>
      <c r="BL115" s="560"/>
      <c r="BM115" s="559"/>
      <c r="BN115" s="489"/>
      <c r="BO115" s="489"/>
      <c r="BP115" s="489"/>
      <c r="BQ115" s="489"/>
      <c r="BR115" s="489"/>
      <c r="BS115" s="489"/>
      <c r="BT115" s="489"/>
      <c r="BU115" s="489"/>
      <c r="BV115" s="489"/>
      <c r="BW115" s="489"/>
      <c r="BX115" s="489"/>
      <c r="BY115" s="489"/>
      <c r="BZ115" s="489"/>
      <c r="CA115" s="489"/>
      <c r="CB115" s="489"/>
      <c r="CC115" s="489"/>
      <c r="CD115" s="489"/>
      <c r="CE115" s="489"/>
      <c r="CF115" s="489"/>
      <c r="CG115" s="489"/>
      <c r="CH115" s="489"/>
      <c r="CI115" s="489"/>
      <c r="CJ115" s="489"/>
      <c r="CK115" s="489"/>
      <c r="CL115" s="489"/>
      <c r="CM115" s="489"/>
      <c r="CN115" s="489"/>
      <c r="CO115" s="489"/>
      <c r="CP115" s="489"/>
      <c r="CQ115" s="489"/>
      <c r="CR115" s="489"/>
      <c r="CS115" s="489"/>
      <c r="CT115" s="489"/>
      <c r="CU115" s="489"/>
      <c r="CV115" s="489"/>
      <c r="CW115" s="489"/>
      <c r="CX115" s="489"/>
      <c r="CY115" s="489"/>
      <c r="CZ115" s="489"/>
      <c r="DA115" s="489"/>
      <c r="DB115" s="489"/>
      <c r="DC115" s="489"/>
      <c r="DD115" s="489"/>
      <c r="DE115" s="489"/>
      <c r="DF115" s="489"/>
      <c r="DG115" s="489"/>
      <c r="DH115" s="489"/>
      <c r="DI115" s="489"/>
      <c r="DJ115" s="489"/>
      <c r="DK115" s="489"/>
      <c r="DL115" s="489"/>
      <c r="DM115" s="489"/>
      <c r="DN115" s="489"/>
      <c r="DO115" s="489"/>
      <c r="DP115" s="489"/>
      <c r="DQ115" s="489"/>
      <c r="DR115" s="489"/>
      <c r="DS115" s="489"/>
      <c r="DT115" s="489"/>
      <c r="DU115" s="489"/>
      <c r="DV115" s="489"/>
      <c r="DW115" s="489"/>
      <c r="DX115" s="489"/>
      <c r="DY115" s="489"/>
      <c r="DZ115" s="489"/>
      <c r="EA115" s="489"/>
      <c r="EB115" s="489"/>
      <c r="EC115" s="489"/>
      <c r="ED115" s="489"/>
      <c r="EE115" s="489"/>
      <c r="EF115" s="489"/>
      <c r="EG115" s="489"/>
      <c r="EH115" s="489"/>
      <c r="EI115" s="489"/>
      <c r="EJ115" s="489"/>
      <c r="EK115" s="489"/>
      <c r="EL115" s="489"/>
      <c r="EM115" s="489"/>
      <c r="EN115" s="489"/>
      <c r="EO115" s="489"/>
      <c r="EP115" s="489"/>
      <c r="EQ115" s="489"/>
      <c r="ER115" s="489"/>
      <c r="ES115" s="489"/>
      <c r="ET115" s="489"/>
      <c r="EU115" s="489"/>
      <c r="EV115" s="489"/>
      <c r="EW115" s="489"/>
      <c r="EX115" s="489"/>
      <c r="EY115" s="489"/>
      <c r="EZ115" s="489"/>
      <c r="FA115" s="489"/>
      <c r="FB115" s="559"/>
      <c r="FC115" s="489"/>
      <c r="FD115" s="489"/>
      <c r="FE115" s="489"/>
      <c r="FF115" s="489"/>
      <c r="FG115" s="489"/>
      <c r="FH115" s="489"/>
      <c r="FI115" s="489"/>
      <c r="FJ115" s="489"/>
      <c r="FK115" s="489"/>
      <c r="FL115" s="489"/>
      <c r="FM115" s="489"/>
      <c r="FN115" s="489"/>
      <c r="FO115" s="489"/>
      <c r="FP115" s="560"/>
      <c r="FQ115" s="489"/>
      <c r="FR115" s="560"/>
      <c r="FS115" s="559"/>
      <c r="FT115" s="489"/>
      <c r="FU115" s="489"/>
      <c r="FV115" s="489"/>
      <c r="FW115" s="489"/>
      <c r="FX115" s="489"/>
      <c r="FY115" s="560"/>
    </row>
    <row r="116" spans="1:181" s="494" customFormat="1" ht="24" x14ac:dyDescent="0.25">
      <c r="A116" s="506">
        <v>150</v>
      </c>
      <c r="B116" s="511" t="s">
        <v>642</v>
      </c>
      <c r="C116" s="514" t="s">
        <v>525</v>
      </c>
      <c r="D116" s="493" t="s">
        <v>39</v>
      </c>
      <c r="E116" s="559" t="str">
        <f>VLOOKUP(F116,'Revised Phasing'!$D$4:$S$98, 16, 0)</f>
        <v>Phase 2</v>
      </c>
      <c r="F116" s="559" t="s">
        <v>235</v>
      </c>
      <c r="G116" s="490" t="s">
        <v>524</v>
      </c>
      <c r="H116" s="493" t="s">
        <v>957</v>
      </c>
      <c r="I116" s="493"/>
      <c r="J116" s="492"/>
      <c r="K116" s="512" t="s">
        <v>958</v>
      </c>
      <c r="L116" s="493" t="s">
        <v>759</v>
      </c>
      <c r="M116" s="493" t="s">
        <v>139</v>
      </c>
      <c r="N116" s="512"/>
      <c r="O116" s="513"/>
      <c r="P116" s="515" t="s">
        <v>637</v>
      </c>
      <c r="Q116" s="515" t="s">
        <v>30</v>
      </c>
      <c r="R116" s="515" t="s">
        <v>959</v>
      </c>
      <c r="S116" s="493" t="s">
        <v>644</v>
      </c>
      <c r="T116" s="493" t="s">
        <v>957</v>
      </c>
      <c r="U116" s="493" t="s">
        <v>534</v>
      </c>
      <c r="V116" s="513"/>
      <c r="W116" s="514" t="s">
        <v>535</v>
      </c>
      <c r="X116" s="493"/>
      <c r="Y116" s="493"/>
      <c r="Z116" s="513"/>
      <c r="AA116" s="516"/>
      <c r="AB116" s="562" t="s">
        <v>960</v>
      </c>
      <c r="AC116" s="563" t="s">
        <v>540</v>
      </c>
      <c r="AD116" s="564" t="s">
        <v>526</v>
      </c>
      <c r="AE116" s="733" t="s">
        <v>959</v>
      </c>
      <c r="AF116" s="735"/>
      <c r="AG116" s="733" t="s">
        <v>767</v>
      </c>
      <c r="AH116" s="562" t="s">
        <v>540</v>
      </c>
      <c r="AI116" s="563" t="s">
        <v>526</v>
      </c>
      <c r="AJ116" s="564" t="s">
        <v>526</v>
      </c>
      <c r="AK116" s="497" t="s">
        <v>956</v>
      </c>
      <c r="AL116" s="497" t="s">
        <v>783</v>
      </c>
      <c r="AM116" s="497" t="s">
        <v>784</v>
      </c>
      <c r="AN116" s="489"/>
      <c r="AO116" s="490" t="s">
        <v>524</v>
      </c>
      <c r="AP116" s="493" t="s">
        <v>769</v>
      </c>
      <c r="AQ116" s="491"/>
      <c r="AR116" s="492"/>
      <c r="AS116" s="523" t="s">
        <v>652</v>
      </c>
      <c r="AT116" s="493"/>
      <c r="AU116" s="568" t="s">
        <v>712</v>
      </c>
      <c r="AV116" s="569" t="s">
        <v>770</v>
      </c>
      <c r="AW116" s="490"/>
      <c r="AX116" s="739"/>
      <c r="AY116" s="739"/>
      <c r="AZ116" s="489"/>
      <c r="BA116" s="489"/>
      <c r="BB116" s="489"/>
      <c r="BC116" s="489"/>
      <c r="BD116" s="489"/>
      <c r="BE116" s="489"/>
      <c r="BF116" s="489"/>
      <c r="BG116" s="489"/>
      <c r="BH116" s="489"/>
      <c r="BI116" s="489"/>
      <c r="BJ116" s="489"/>
      <c r="BK116" s="489"/>
      <c r="BL116" s="560"/>
      <c r="BM116" s="559"/>
      <c r="BN116" s="489"/>
      <c r="BO116" s="489"/>
      <c r="BP116" s="489"/>
      <c r="BQ116" s="489"/>
      <c r="BR116" s="489"/>
      <c r="BS116" s="489"/>
      <c r="BT116" s="489"/>
      <c r="BU116" s="489"/>
      <c r="BV116" s="489"/>
      <c r="BW116" s="489"/>
      <c r="BX116" s="489"/>
      <c r="BY116" s="489"/>
      <c r="BZ116" s="489"/>
      <c r="CA116" s="489"/>
      <c r="CB116" s="489"/>
      <c r="CC116" s="489"/>
      <c r="CD116" s="489"/>
      <c r="CE116" s="489"/>
      <c r="CF116" s="489"/>
      <c r="CG116" s="489"/>
      <c r="CH116" s="489"/>
      <c r="CI116" s="489"/>
      <c r="CJ116" s="489"/>
      <c r="CK116" s="489"/>
      <c r="CL116" s="489"/>
      <c r="CM116" s="489"/>
      <c r="CN116" s="489"/>
      <c r="CO116" s="489"/>
      <c r="CP116" s="489"/>
      <c r="CQ116" s="489"/>
      <c r="CR116" s="489"/>
      <c r="CS116" s="489"/>
      <c r="CT116" s="489"/>
      <c r="CU116" s="489"/>
      <c r="CV116" s="489"/>
      <c r="CW116" s="489"/>
      <c r="CX116" s="489"/>
      <c r="CY116" s="489"/>
      <c r="CZ116" s="489"/>
      <c r="DA116" s="489"/>
      <c r="DB116" s="489"/>
      <c r="DC116" s="489"/>
      <c r="DD116" s="489"/>
      <c r="DE116" s="489"/>
      <c r="DF116" s="489"/>
      <c r="DG116" s="489"/>
      <c r="DH116" s="489"/>
      <c r="DI116" s="489"/>
      <c r="DJ116" s="489"/>
      <c r="DK116" s="489"/>
      <c r="DL116" s="489"/>
      <c r="DM116" s="489"/>
      <c r="DN116" s="489"/>
      <c r="DO116" s="489"/>
      <c r="DP116" s="489"/>
      <c r="DQ116" s="489"/>
      <c r="DR116" s="489"/>
      <c r="DS116" s="489"/>
      <c r="DT116" s="489"/>
      <c r="DU116" s="489"/>
      <c r="DV116" s="489"/>
      <c r="DW116" s="489"/>
      <c r="DX116" s="489"/>
      <c r="DY116" s="489"/>
      <c r="DZ116" s="489"/>
      <c r="EA116" s="489"/>
      <c r="EB116" s="489"/>
      <c r="EC116" s="489"/>
      <c r="ED116" s="489"/>
      <c r="EE116" s="489"/>
      <c r="EF116" s="489"/>
      <c r="EG116" s="489"/>
      <c r="EH116" s="489"/>
      <c r="EI116" s="489"/>
      <c r="EJ116" s="489"/>
      <c r="EK116" s="489"/>
      <c r="EL116" s="489"/>
      <c r="EM116" s="489"/>
      <c r="EN116" s="489"/>
      <c r="EO116" s="489"/>
      <c r="EP116" s="489"/>
      <c r="EQ116" s="489"/>
      <c r="ER116" s="489"/>
      <c r="ES116" s="489"/>
      <c r="ET116" s="489"/>
      <c r="EU116" s="489"/>
      <c r="EV116" s="489"/>
      <c r="EW116" s="489"/>
      <c r="EX116" s="489"/>
      <c r="EY116" s="489"/>
      <c r="EZ116" s="489"/>
      <c r="FA116" s="489"/>
      <c r="FB116" s="559"/>
      <c r="FC116" s="489"/>
      <c r="FD116" s="489"/>
      <c r="FE116" s="489"/>
      <c r="FF116" s="489"/>
      <c r="FG116" s="489"/>
      <c r="FH116" s="489"/>
      <c r="FI116" s="489"/>
      <c r="FJ116" s="489"/>
      <c r="FK116" s="489"/>
      <c r="FL116" s="489"/>
      <c r="FM116" s="489"/>
      <c r="FN116" s="489"/>
      <c r="FO116" s="489"/>
      <c r="FP116" s="560"/>
      <c r="FQ116" s="489"/>
      <c r="FR116" s="560"/>
      <c r="FS116" s="559"/>
      <c r="FT116" s="489"/>
      <c r="FU116" s="489"/>
      <c r="FV116" s="489"/>
      <c r="FW116" s="489"/>
      <c r="FX116" s="489"/>
      <c r="FY116" s="560"/>
    </row>
    <row r="117" spans="1:181" s="494" customFormat="1" hidden="1" x14ac:dyDescent="0.25">
      <c r="A117" s="557">
        <v>151</v>
      </c>
      <c r="B117" s="558" t="s">
        <v>524</v>
      </c>
      <c r="C117" s="490" t="s">
        <v>141</v>
      </c>
      <c r="D117" s="489" t="s">
        <v>39</v>
      </c>
      <c r="E117" s="559"/>
      <c r="F117" s="559"/>
      <c r="G117" s="490" t="s">
        <v>526</v>
      </c>
      <c r="H117" s="489" t="s">
        <v>961</v>
      </c>
      <c r="I117" s="489"/>
      <c r="J117" s="560"/>
      <c r="K117" s="559" t="s">
        <v>962</v>
      </c>
      <c r="L117" s="489" t="s">
        <v>962</v>
      </c>
      <c r="M117" s="489" t="s">
        <v>962</v>
      </c>
      <c r="N117" s="559"/>
      <c r="O117" s="560"/>
      <c r="P117" s="491" t="s">
        <v>637</v>
      </c>
      <c r="Q117" s="491" t="s">
        <v>283</v>
      </c>
      <c r="R117" s="491" t="s">
        <v>283</v>
      </c>
      <c r="S117" s="489" t="s">
        <v>283</v>
      </c>
      <c r="T117" s="489" t="s">
        <v>961</v>
      </c>
      <c r="U117" s="489" t="s">
        <v>571</v>
      </c>
      <c r="V117" s="560"/>
      <c r="W117" s="490" t="s">
        <v>638</v>
      </c>
      <c r="X117" s="489"/>
      <c r="Y117" s="489"/>
      <c r="Z117" s="560"/>
      <c r="AA117" s="561" t="s">
        <v>963</v>
      </c>
      <c r="AB117" s="562" t="s">
        <v>526</v>
      </c>
      <c r="AC117" s="563" t="s">
        <v>526</v>
      </c>
      <c r="AD117" s="564" t="s">
        <v>526</v>
      </c>
      <c r="AE117" s="563"/>
      <c r="AF117" s="735"/>
      <c r="AG117" s="563"/>
      <c r="AH117" s="562" t="s">
        <v>526</v>
      </c>
      <c r="AI117" s="563" t="s">
        <v>526</v>
      </c>
      <c r="AJ117" s="564" t="s">
        <v>526</v>
      </c>
      <c r="AK117" s="489"/>
      <c r="AL117" s="489"/>
      <c r="AM117" s="489"/>
      <c r="AN117" s="489"/>
      <c r="AO117" s="490" t="s">
        <v>526</v>
      </c>
      <c r="AP117" s="493"/>
      <c r="AQ117" s="491"/>
      <c r="AR117" s="492"/>
      <c r="AS117" s="490" t="str">
        <f t="shared" ref="AS117:AS128" si="1">IF(AO117="no","no","tbd")</f>
        <v>no</v>
      </c>
      <c r="AT117" s="489"/>
      <c r="AU117" s="489"/>
      <c r="AV117" s="513"/>
      <c r="AW117" s="490" t="s">
        <v>526</v>
      </c>
      <c r="AX117" s="739"/>
      <c r="AY117" s="739"/>
      <c r="AZ117" s="489"/>
      <c r="BA117" s="489"/>
      <c r="BB117" s="489"/>
      <c r="BC117" s="489"/>
      <c r="BD117" s="489"/>
      <c r="BE117" s="489"/>
      <c r="BF117" s="489"/>
      <c r="BG117" s="489"/>
      <c r="BH117" s="489"/>
      <c r="BI117" s="489"/>
      <c r="BJ117" s="489"/>
      <c r="BK117" s="489"/>
      <c r="BL117" s="560"/>
      <c r="BM117" s="559"/>
      <c r="BN117" s="489"/>
      <c r="BO117" s="489"/>
      <c r="BP117" s="489"/>
      <c r="BQ117" s="489"/>
      <c r="BR117" s="489"/>
      <c r="BS117" s="489"/>
      <c r="BT117" s="489"/>
      <c r="BU117" s="489"/>
      <c r="BV117" s="489"/>
      <c r="BW117" s="489"/>
      <c r="BX117" s="489"/>
      <c r="BY117" s="489"/>
      <c r="BZ117" s="489"/>
      <c r="CA117" s="489"/>
      <c r="CB117" s="489"/>
      <c r="CC117" s="489"/>
      <c r="CD117" s="489"/>
      <c r="CE117" s="489"/>
      <c r="CF117" s="489"/>
      <c r="CG117" s="489"/>
      <c r="CH117" s="489"/>
      <c r="CI117" s="489"/>
      <c r="CJ117" s="489"/>
      <c r="CK117" s="489"/>
      <c r="CL117" s="489"/>
      <c r="CM117" s="489"/>
      <c r="CN117" s="489"/>
      <c r="CO117" s="489"/>
      <c r="CP117" s="489"/>
      <c r="CQ117" s="489"/>
      <c r="CR117" s="489"/>
      <c r="CS117" s="489"/>
      <c r="CT117" s="489"/>
      <c r="CU117" s="489"/>
      <c r="CV117" s="489"/>
      <c r="CW117" s="489"/>
      <c r="CX117" s="489"/>
      <c r="CY117" s="489"/>
      <c r="CZ117" s="489"/>
      <c r="DA117" s="489"/>
      <c r="DB117" s="489"/>
      <c r="DC117" s="489"/>
      <c r="DD117" s="489"/>
      <c r="DE117" s="489"/>
      <c r="DF117" s="489"/>
      <c r="DG117" s="489"/>
      <c r="DH117" s="489"/>
      <c r="DI117" s="489"/>
      <c r="DJ117" s="489"/>
      <c r="DK117" s="489"/>
      <c r="DL117" s="489"/>
      <c r="DM117" s="489"/>
      <c r="DN117" s="489"/>
      <c r="DO117" s="489"/>
      <c r="DP117" s="489"/>
      <c r="DQ117" s="489"/>
      <c r="DR117" s="489"/>
      <c r="DS117" s="489"/>
      <c r="DT117" s="489"/>
      <c r="DU117" s="489"/>
      <c r="DV117" s="489"/>
      <c r="DW117" s="489"/>
      <c r="DX117" s="489"/>
      <c r="DY117" s="489"/>
      <c r="DZ117" s="489"/>
      <c r="EA117" s="489"/>
      <c r="EB117" s="489"/>
      <c r="EC117" s="489"/>
      <c r="ED117" s="489"/>
      <c r="EE117" s="489"/>
      <c r="EF117" s="489"/>
      <c r="EG117" s="489"/>
      <c r="EH117" s="489"/>
      <c r="EI117" s="489"/>
      <c r="EJ117" s="489"/>
      <c r="EK117" s="489"/>
      <c r="EL117" s="489"/>
      <c r="EM117" s="489"/>
      <c r="EN117" s="489"/>
      <c r="EO117" s="489"/>
      <c r="EP117" s="489"/>
      <c r="EQ117" s="489"/>
      <c r="ER117" s="489"/>
      <c r="ES117" s="489"/>
      <c r="ET117" s="489"/>
      <c r="EU117" s="489"/>
      <c r="EV117" s="489"/>
      <c r="EW117" s="489"/>
      <c r="EX117" s="489"/>
      <c r="EY117" s="489"/>
      <c r="EZ117" s="489"/>
      <c r="FA117" s="489"/>
      <c r="FB117" s="559"/>
      <c r="FC117" s="489"/>
      <c r="FD117" s="489"/>
      <c r="FE117" s="489"/>
      <c r="FF117" s="489"/>
      <c r="FG117" s="489"/>
      <c r="FH117" s="489"/>
      <c r="FI117" s="489"/>
      <c r="FJ117" s="489"/>
      <c r="FK117" s="489"/>
      <c r="FL117" s="489"/>
      <c r="FM117" s="489"/>
      <c r="FN117" s="489"/>
      <c r="FO117" s="489"/>
      <c r="FP117" s="560"/>
      <c r="FQ117" s="489"/>
      <c r="FR117" s="560"/>
      <c r="FS117" s="559"/>
      <c r="FT117" s="489"/>
      <c r="FU117" s="489"/>
      <c r="FV117" s="489"/>
      <c r="FW117" s="489"/>
      <c r="FX117" s="489"/>
      <c r="FY117" s="560"/>
    </row>
    <row r="118" spans="1:181" s="494" customFormat="1" hidden="1" x14ac:dyDescent="0.25">
      <c r="A118" s="557">
        <v>152</v>
      </c>
      <c r="B118" s="558" t="s">
        <v>524</v>
      </c>
      <c r="C118" s="490" t="s">
        <v>141</v>
      </c>
      <c r="D118" s="489" t="s">
        <v>39</v>
      </c>
      <c r="E118" s="559"/>
      <c r="F118" s="559"/>
      <c r="G118" s="490" t="s">
        <v>526</v>
      </c>
      <c r="H118" s="489" t="s">
        <v>964</v>
      </c>
      <c r="I118" s="489"/>
      <c r="J118" s="560"/>
      <c r="K118" s="559" t="s">
        <v>965</v>
      </c>
      <c r="L118" s="489" t="s">
        <v>962</v>
      </c>
      <c r="M118" s="489" t="s">
        <v>962</v>
      </c>
      <c r="N118" s="559"/>
      <c r="O118" s="560"/>
      <c r="P118" s="491" t="s">
        <v>530</v>
      </c>
      <c r="Q118" s="491" t="s">
        <v>531</v>
      </c>
      <c r="R118" s="491" t="s">
        <v>532</v>
      </c>
      <c r="S118" s="489" t="s">
        <v>533</v>
      </c>
      <c r="T118" s="489" t="s">
        <v>964</v>
      </c>
      <c r="U118" s="489" t="s">
        <v>571</v>
      </c>
      <c r="V118" s="560"/>
      <c r="W118" s="490" t="s">
        <v>638</v>
      </c>
      <c r="X118" s="489"/>
      <c r="Y118" s="489"/>
      <c r="Z118" s="560"/>
      <c r="AA118" s="561" t="s">
        <v>963</v>
      </c>
      <c r="AB118" s="562" t="s">
        <v>526</v>
      </c>
      <c r="AC118" s="563" t="s">
        <v>526</v>
      </c>
      <c r="AD118" s="564" t="s">
        <v>526</v>
      </c>
      <c r="AE118" s="563"/>
      <c r="AF118" s="563"/>
      <c r="AG118" s="563"/>
      <c r="AH118" s="562" t="s">
        <v>526</v>
      </c>
      <c r="AI118" s="563" t="s">
        <v>526</v>
      </c>
      <c r="AJ118" s="564" t="s">
        <v>526</v>
      </c>
      <c r="AK118" s="489"/>
      <c r="AL118" s="489"/>
      <c r="AM118" s="489"/>
      <c r="AN118" s="489"/>
      <c r="AO118" s="490" t="s">
        <v>526</v>
      </c>
      <c r="AP118" s="493"/>
      <c r="AQ118" s="491"/>
      <c r="AR118" s="492"/>
      <c r="AS118" s="490" t="str">
        <f t="shared" si="1"/>
        <v>no</v>
      </c>
      <c r="AT118" s="489"/>
      <c r="AU118" s="489"/>
      <c r="AV118" s="513"/>
      <c r="AW118" s="490" t="s">
        <v>526</v>
      </c>
      <c r="AX118" s="739"/>
      <c r="AY118" s="739"/>
      <c r="AZ118" s="489"/>
      <c r="BA118" s="489"/>
      <c r="BB118" s="489"/>
      <c r="BC118" s="489"/>
      <c r="BD118" s="489"/>
      <c r="BE118" s="489"/>
      <c r="BF118" s="489"/>
      <c r="BG118" s="489"/>
      <c r="BH118" s="489"/>
      <c r="BI118" s="489"/>
      <c r="BJ118" s="489"/>
      <c r="BK118" s="489"/>
      <c r="BL118" s="560"/>
      <c r="BM118" s="559"/>
      <c r="BN118" s="489"/>
      <c r="BO118" s="489"/>
      <c r="BP118" s="489"/>
      <c r="BQ118" s="489"/>
      <c r="BR118" s="489"/>
      <c r="BS118" s="489"/>
      <c r="BT118" s="489"/>
      <c r="BU118" s="489"/>
      <c r="BV118" s="489"/>
      <c r="BW118" s="489"/>
      <c r="BX118" s="489"/>
      <c r="BY118" s="489"/>
      <c r="BZ118" s="489"/>
      <c r="CA118" s="489"/>
      <c r="CB118" s="489"/>
      <c r="CC118" s="489"/>
      <c r="CD118" s="489"/>
      <c r="CE118" s="489"/>
      <c r="CF118" s="489"/>
      <c r="CG118" s="489"/>
      <c r="CH118" s="489"/>
      <c r="CI118" s="489"/>
      <c r="CJ118" s="489"/>
      <c r="CK118" s="489"/>
      <c r="CL118" s="489"/>
      <c r="CM118" s="489"/>
      <c r="CN118" s="489"/>
      <c r="CO118" s="489"/>
      <c r="CP118" s="489"/>
      <c r="CQ118" s="489"/>
      <c r="CR118" s="489"/>
      <c r="CS118" s="489"/>
      <c r="CT118" s="489"/>
      <c r="CU118" s="489"/>
      <c r="CV118" s="489"/>
      <c r="CW118" s="489"/>
      <c r="CX118" s="489"/>
      <c r="CY118" s="489"/>
      <c r="CZ118" s="489"/>
      <c r="DA118" s="489"/>
      <c r="DB118" s="489"/>
      <c r="DC118" s="489"/>
      <c r="DD118" s="489"/>
      <c r="DE118" s="489"/>
      <c r="DF118" s="489"/>
      <c r="DG118" s="489"/>
      <c r="DH118" s="489"/>
      <c r="DI118" s="489"/>
      <c r="DJ118" s="489"/>
      <c r="DK118" s="489"/>
      <c r="DL118" s="489"/>
      <c r="DM118" s="489"/>
      <c r="DN118" s="489"/>
      <c r="DO118" s="489"/>
      <c r="DP118" s="489"/>
      <c r="DQ118" s="489"/>
      <c r="DR118" s="489"/>
      <c r="DS118" s="489"/>
      <c r="DT118" s="489"/>
      <c r="DU118" s="489"/>
      <c r="DV118" s="489"/>
      <c r="DW118" s="489"/>
      <c r="DX118" s="489"/>
      <c r="DY118" s="489"/>
      <c r="DZ118" s="489"/>
      <c r="EA118" s="489"/>
      <c r="EB118" s="489"/>
      <c r="EC118" s="489"/>
      <c r="ED118" s="489"/>
      <c r="EE118" s="489"/>
      <c r="EF118" s="489"/>
      <c r="EG118" s="489"/>
      <c r="EH118" s="489"/>
      <c r="EI118" s="489"/>
      <c r="EJ118" s="489"/>
      <c r="EK118" s="489"/>
      <c r="EL118" s="489"/>
      <c r="EM118" s="489"/>
      <c r="EN118" s="489"/>
      <c r="EO118" s="489"/>
      <c r="EP118" s="489"/>
      <c r="EQ118" s="489"/>
      <c r="ER118" s="489"/>
      <c r="ES118" s="489"/>
      <c r="ET118" s="489"/>
      <c r="EU118" s="489"/>
      <c r="EV118" s="489"/>
      <c r="EW118" s="489"/>
      <c r="EX118" s="489"/>
      <c r="EY118" s="489"/>
      <c r="EZ118" s="489"/>
      <c r="FA118" s="489"/>
      <c r="FB118" s="559"/>
      <c r="FC118" s="489"/>
      <c r="FD118" s="489"/>
      <c r="FE118" s="489"/>
      <c r="FF118" s="489"/>
      <c r="FG118" s="489"/>
      <c r="FH118" s="489"/>
      <c r="FI118" s="489"/>
      <c r="FJ118" s="489"/>
      <c r="FK118" s="489"/>
      <c r="FL118" s="489"/>
      <c r="FM118" s="489"/>
      <c r="FN118" s="489"/>
      <c r="FO118" s="489"/>
      <c r="FP118" s="560"/>
      <c r="FQ118" s="489"/>
      <c r="FR118" s="560"/>
      <c r="FS118" s="559"/>
      <c r="FT118" s="489"/>
      <c r="FU118" s="489"/>
      <c r="FV118" s="489"/>
      <c r="FW118" s="489"/>
      <c r="FX118" s="489"/>
      <c r="FY118" s="560"/>
    </row>
    <row r="119" spans="1:181" s="494" customFormat="1" ht="48" x14ac:dyDescent="0.25">
      <c r="A119" s="506">
        <v>153</v>
      </c>
      <c r="B119" s="511" t="s">
        <v>642</v>
      </c>
      <c r="C119" s="514" t="s">
        <v>141</v>
      </c>
      <c r="D119" s="493" t="s">
        <v>39</v>
      </c>
      <c r="E119" s="559" t="str">
        <f>VLOOKUP(F119,'Revised Phasing'!$D$4:$S$98, 16, 0)</f>
        <v>Phase 2</v>
      </c>
      <c r="F119" s="559" t="str">
        <f>VLOOKUP(L119,'Consolidated Data'!$E$2:$F$97, 2, 0)</f>
        <v>Webseries</v>
      </c>
      <c r="G119" s="490" t="s">
        <v>524</v>
      </c>
      <c r="H119" s="493" t="s">
        <v>966</v>
      </c>
      <c r="I119" s="493"/>
      <c r="J119" s="492"/>
      <c r="K119" s="512" t="s">
        <v>241</v>
      </c>
      <c r="L119" s="493" t="s">
        <v>241</v>
      </c>
      <c r="M119" s="493" t="s">
        <v>241</v>
      </c>
      <c r="N119" s="512"/>
      <c r="O119" s="513"/>
      <c r="P119" s="515" t="s">
        <v>637</v>
      </c>
      <c r="Q119" s="515" t="s">
        <v>22</v>
      </c>
      <c r="R119" s="515" t="s">
        <v>967</v>
      </c>
      <c r="S119" s="493" t="s">
        <v>644</v>
      </c>
      <c r="T119" s="493" t="s">
        <v>966</v>
      </c>
      <c r="U119" s="493" t="s">
        <v>534</v>
      </c>
      <c r="V119" s="513"/>
      <c r="W119" s="514" t="s">
        <v>535</v>
      </c>
      <c r="X119" s="493"/>
      <c r="Y119" s="493"/>
      <c r="Z119" s="513"/>
      <c r="AA119" s="516"/>
      <c r="AB119" s="562" t="s">
        <v>526</v>
      </c>
      <c r="AC119" s="563" t="s">
        <v>526</v>
      </c>
      <c r="AD119" s="564" t="s">
        <v>968</v>
      </c>
      <c r="AE119" s="733" t="s">
        <v>967</v>
      </c>
      <c r="AF119" s="735"/>
      <c r="AG119" s="733" t="s">
        <v>969</v>
      </c>
      <c r="AH119" s="562" t="s">
        <v>526</v>
      </c>
      <c r="AI119" s="563" t="s">
        <v>526</v>
      </c>
      <c r="AJ119" s="564" t="s">
        <v>526</v>
      </c>
      <c r="AK119" s="497" t="s">
        <v>970</v>
      </c>
      <c r="AL119" s="497" t="s">
        <v>971</v>
      </c>
      <c r="AM119" s="496" t="s">
        <v>784</v>
      </c>
      <c r="AN119" s="489"/>
      <c r="AO119" s="490" t="s">
        <v>524</v>
      </c>
      <c r="AP119" s="493" t="s">
        <v>972</v>
      </c>
      <c r="AQ119" s="491" t="s">
        <v>562</v>
      </c>
      <c r="AR119" s="492"/>
      <c r="AS119" s="490" t="s">
        <v>652</v>
      </c>
      <c r="AT119" s="493" t="s">
        <v>973</v>
      </c>
      <c r="AU119" s="491"/>
      <c r="AV119" s="569" t="s">
        <v>770</v>
      </c>
      <c r="AW119" s="490"/>
      <c r="AX119" s="739"/>
      <c r="AY119" s="739"/>
      <c r="AZ119" s="489"/>
      <c r="BA119" s="489"/>
      <c r="BB119" s="489"/>
      <c r="BC119" s="489"/>
      <c r="BD119" s="489"/>
      <c r="BE119" s="489"/>
      <c r="BF119" s="489"/>
      <c r="BG119" s="489"/>
      <c r="BH119" s="489"/>
      <c r="BI119" s="489"/>
      <c r="BJ119" s="489"/>
      <c r="BK119" s="489"/>
      <c r="BL119" s="560"/>
      <c r="BM119" s="559"/>
      <c r="BN119" s="489"/>
      <c r="BO119" s="489"/>
      <c r="BP119" s="489"/>
      <c r="BQ119" s="489"/>
      <c r="BR119" s="489"/>
      <c r="BS119" s="489"/>
      <c r="BT119" s="489"/>
      <c r="BU119" s="489"/>
      <c r="BV119" s="489"/>
      <c r="BW119" s="489"/>
      <c r="BX119" s="489"/>
      <c r="BY119" s="489"/>
      <c r="BZ119" s="489"/>
      <c r="CA119" s="489"/>
      <c r="CB119" s="489"/>
      <c r="CC119" s="489"/>
      <c r="CD119" s="489"/>
      <c r="CE119" s="489"/>
      <c r="CF119" s="489"/>
      <c r="CG119" s="489"/>
      <c r="CH119" s="489"/>
      <c r="CI119" s="489"/>
      <c r="CJ119" s="489"/>
      <c r="CK119" s="489"/>
      <c r="CL119" s="489"/>
      <c r="CM119" s="489"/>
      <c r="CN119" s="489"/>
      <c r="CO119" s="489"/>
      <c r="CP119" s="489"/>
      <c r="CQ119" s="489"/>
      <c r="CR119" s="489"/>
      <c r="CS119" s="489"/>
      <c r="CT119" s="489"/>
      <c r="CU119" s="489"/>
      <c r="CV119" s="489"/>
      <c r="CW119" s="489"/>
      <c r="CX119" s="489"/>
      <c r="CY119" s="489"/>
      <c r="CZ119" s="489"/>
      <c r="DA119" s="489"/>
      <c r="DB119" s="489"/>
      <c r="DC119" s="489"/>
      <c r="DD119" s="489"/>
      <c r="DE119" s="489"/>
      <c r="DF119" s="489"/>
      <c r="DG119" s="489"/>
      <c r="DH119" s="489"/>
      <c r="DI119" s="489"/>
      <c r="DJ119" s="489"/>
      <c r="DK119" s="489"/>
      <c r="DL119" s="489"/>
      <c r="DM119" s="489"/>
      <c r="DN119" s="489"/>
      <c r="DO119" s="489"/>
      <c r="DP119" s="489"/>
      <c r="DQ119" s="489"/>
      <c r="DR119" s="489"/>
      <c r="DS119" s="489"/>
      <c r="DT119" s="489"/>
      <c r="DU119" s="489"/>
      <c r="DV119" s="489"/>
      <c r="DW119" s="489"/>
      <c r="DX119" s="489"/>
      <c r="DY119" s="489"/>
      <c r="DZ119" s="489"/>
      <c r="EA119" s="489"/>
      <c r="EB119" s="489"/>
      <c r="EC119" s="489"/>
      <c r="ED119" s="489"/>
      <c r="EE119" s="489"/>
      <c r="EF119" s="489"/>
      <c r="EG119" s="489"/>
      <c r="EH119" s="489"/>
      <c r="EI119" s="489"/>
      <c r="EJ119" s="489"/>
      <c r="EK119" s="489"/>
      <c r="EL119" s="489"/>
      <c r="EM119" s="489"/>
      <c r="EN119" s="489"/>
      <c r="EO119" s="489"/>
      <c r="EP119" s="489"/>
      <c r="EQ119" s="489"/>
      <c r="ER119" s="489"/>
      <c r="ES119" s="489"/>
      <c r="ET119" s="489"/>
      <c r="EU119" s="489"/>
      <c r="EV119" s="489"/>
      <c r="EW119" s="489"/>
      <c r="EX119" s="489"/>
      <c r="EY119" s="489"/>
      <c r="EZ119" s="489"/>
      <c r="FA119" s="489"/>
      <c r="FB119" s="559"/>
      <c r="FC119" s="489"/>
      <c r="FD119" s="489"/>
      <c r="FE119" s="489"/>
      <c r="FF119" s="489"/>
      <c r="FG119" s="489"/>
      <c r="FH119" s="489"/>
      <c r="FI119" s="489"/>
      <c r="FJ119" s="489"/>
      <c r="FK119" s="489"/>
      <c r="FL119" s="489"/>
      <c r="FM119" s="489"/>
      <c r="FN119" s="489"/>
      <c r="FO119" s="489"/>
      <c r="FP119" s="560"/>
      <c r="FQ119" s="489"/>
      <c r="FR119" s="560"/>
      <c r="FS119" s="559"/>
      <c r="FT119" s="489"/>
      <c r="FU119" s="489"/>
      <c r="FV119" s="489"/>
      <c r="FW119" s="489"/>
      <c r="FX119" s="489"/>
      <c r="FY119" s="560"/>
    </row>
    <row r="120" spans="1:181" s="494" customFormat="1" hidden="1" x14ac:dyDescent="0.25">
      <c r="A120" s="557">
        <v>154</v>
      </c>
      <c r="B120" s="558" t="s">
        <v>524</v>
      </c>
      <c r="C120" s="490" t="s">
        <v>141</v>
      </c>
      <c r="D120" s="489" t="s">
        <v>39</v>
      </c>
      <c r="E120" s="559"/>
      <c r="F120" s="559"/>
      <c r="G120" s="490" t="s">
        <v>526</v>
      </c>
      <c r="H120" s="489" t="s">
        <v>974</v>
      </c>
      <c r="I120" s="489"/>
      <c r="J120" s="560"/>
      <c r="K120" s="559" t="s">
        <v>975</v>
      </c>
      <c r="L120" s="489" t="s">
        <v>241</v>
      </c>
      <c r="M120" s="489" t="s">
        <v>241</v>
      </c>
      <c r="N120" s="559"/>
      <c r="O120" s="560"/>
      <c r="P120" s="491" t="s">
        <v>530</v>
      </c>
      <c r="Q120" s="491" t="s">
        <v>531</v>
      </c>
      <c r="R120" s="491" t="s">
        <v>532</v>
      </c>
      <c r="S120" s="489" t="s">
        <v>533</v>
      </c>
      <c r="T120" s="489" t="s">
        <v>974</v>
      </c>
      <c r="U120" s="489" t="s">
        <v>534</v>
      </c>
      <c r="V120" s="560"/>
      <c r="W120" s="490" t="s">
        <v>535</v>
      </c>
      <c r="X120" s="489"/>
      <c r="Y120" s="489"/>
      <c r="Z120" s="560"/>
      <c r="AA120" s="561"/>
      <c r="AB120" s="562" t="s">
        <v>526</v>
      </c>
      <c r="AC120" s="563" t="s">
        <v>526</v>
      </c>
      <c r="AD120" s="564" t="s">
        <v>526</v>
      </c>
      <c r="AE120" s="563"/>
      <c r="AF120" s="563"/>
      <c r="AG120" s="563"/>
      <c r="AH120" s="562" t="s">
        <v>526</v>
      </c>
      <c r="AI120" s="563" t="s">
        <v>526</v>
      </c>
      <c r="AJ120" s="564" t="s">
        <v>526</v>
      </c>
      <c r="AK120" s="489"/>
      <c r="AL120" s="489"/>
      <c r="AM120" s="489"/>
      <c r="AN120" s="489"/>
      <c r="AO120" s="490" t="s">
        <v>526</v>
      </c>
      <c r="AP120" s="493"/>
      <c r="AQ120" s="491" t="s">
        <v>562</v>
      </c>
      <c r="AR120" s="492"/>
      <c r="AS120" s="490" t="str">
        <f t="shared" si="1"/>
        <v>no</v>
      </c>
      <c r="AT120" s="489"/>
      <c r="AU120" s="489"/>
      <c r="AV120" s="513"/>
      <c r="AW120" s="490" t="s">
        <v>526</v>
      </c>
      <c r="AX120" s="739"/>
      <c r="AY120" s="739"/>
      <c r="AZ120" s="489"/>
      <c r="BA120" s="489"/>
      <c r="BB120" s="489"/>
      <c r="BC120" s="489"/>
      <c r="BD120" s="489"/>
      <c r="BE120" s="489"/>
      <c r="BF120" s="489"/>
      <c r="BG120" s="489"/>
      <c r="BH120" s="489"/>
      <c r="BI120" s="489"/>
      <c r="BJ120" s="489"/>
      <c r="BK120" s="489"/>
      <c r="BL120" s="560"/>
      <c r="BM120" s="559"/>
      <c r="BN120" s="489"/>
      <c r="BO120" s="489"/>
      <c r="BP120" s="489"/>
      <c r="BQ120" s="489"/>
      <c r="BR120" s="489"/>
      <c r="BS120" s="489"/>
      <c r="BT120" s="489"/>
      <c r="BU120" s="489"/>
      <c r="BV120" s="489"/>
      <c r="BW120" s="489"/>
      <c r="BX120" s="489"/>
      <c r="BY120" s="489"/>
      <c r="BZ120" s="489"/>
      <c r="CA120" s="489"/>
      <c r="CB120" s="489"/>
      <c r="CC120" s="489"/>
      <c r="CD120" s="489"/>
      <c r="CE120" s="489"/>
      <c r="CF120" s="489"/>
      <c r="CG120" s="489"/>
      <c r="CH120" s="489"/>
      <c r="CI120" s="489"/>
      <c r="CJ120" s="489"/>
      <c r="CK120" s="489"/>
      <c r="CL120" s="489"/>
      <c r="CM120" s="489"/>
      <c r="CN120" s="489"/>
      <c r="CO120" s="489"/>
      <c r="CP120" s="489"/>
      <c r="CQ120" s="489"/>
      <c r="CR120" s="489"/>
      <c r="CS120" s="489"/>
      <c r="CT120" s="489"/>
      <c r="CU120" s="489"/>
      <c r="CV120" s="489"/>
      <c r="CW120" s="489"/>
      <c r="CX120" s="489"/>
      <c r="CY120" s="489"/>
      <c r="CZ120" s="489"/>
      <c r="DA120" s="489"/>
      <c r="DB120" s="489"/>
      <c r="DC120" s="489"/>
      <c r="DD120" s="489"/>
      <c r="DE120" s="489"/>
      <c r="DF120" s="489"/>
      <c r="DG120" s="489"/>
      <c r="DH120" s="489"/>
      <c r="DI120" s="489"/>
      <c r="DJ120" s="489"/>
      <c r="DK120" s="489"/>
      <c r="DL120" s="489"/>
      <c r="DM120" s="489"/>
      <c r="DN120" s="489"/>
      <c r="DO120" s="489"/>
      <c r="DP120" s="489"/>
      <c r="DQ120" s="489"/>
      <c r="DR120" s="489"/>
      <c r="DS120" s="489"/>
      <c r="DT120" s="489"/>
      <c r="DU120" s="489"/>
      <c r="DV120" s="489"/>
      <c r="DW120" s="489"/>
      <c r="DX120" s="489"/>
      <c r="DY120" s="489"/>
      <c r="DZ120" s="489"/>
      <c r="EA120" s="489"/>
      <c r="EB120" s="489"/>
      <c r="EC120" s="489"/>
      <c r="ED120" s="489"/>
      <c r="EE120" s="489"/>
      <c r="EF120" s="489"/>
      <c r="EG120" s="489"/>
      <c r="EH120" s="489"/>
      <c r="EI120" s="489"/>
      <c r="EJ120" s="489"/>
      <c r="EK120" s="489"/>
      <c r="EL120" s="489"/>
      <c r="EM120" s="489"/>
      <c r="EN120" s="489"/>
      <c r="EO120" s="489"/>
      <c r="EP120" s="489"/>
      <c r="EQ120" s="489"/>
      <c r="ER120" s="489"/>
      <c r="ES120" s="489"/>
      <c r="ET120" s="489"/>
      <c r="EU120" s="489"/>
      <c r="EV120" s="489"/>
      <c r="EW120" s="489"/>
      <c r="EX120" s="489"/>
      <c r="EY120" s="489"/>
      <c r="EZ120" s="489"/>
      <c r="FA120" s="489"/>
      <c r="FB120" s="559"/>
      <c r="FC120" s="489"/>
      <c r="FD120" s="489"/>
      <c r="FE120" s="489"/>
      <c r="FF120" s="489"/>
      <c r="FG120" s="489"/>
      <c r="FH120" s="489"/>
      <c r="FI120" s="489"/>
      <c r="FJ120" s="489"/>
      <c r="FK120" s="489"/>
      <c r="FL120" s="489"/>
      <c r="FM120" s="489"/>
      <c r="FN120" s="489"/>
      <c r="FO120" s="489"/>
      <c r="FP120" s="560"/>
      <c r="FQ120" s="489"/>
      <c r="FR120" s="560"/>
      <c r="FS120" s="559"/>
      <c r="FT120" s="489"/>
      <c r="FU120" s="489"/>
      <c r="FV120" s="489"/>
      <c r="FW120" s="489"/>
      <c r="FX120" s="489"/>
      <c r="FY120" s="560"/>
    </row>
    <row r="121" spans="1:181" s="494" customFormat="1" hidden="1" x14ac:dyDescent="0.25">
      <c r="A121" s="557">
        <v>155</v>
      </c>
      <c r="B121" s="558" t="s">
        <v>524</v>
      </c>
      <c r="C121" s="490" t="s">
        <v>141</v>
      </c>
      <c r="D121" s="489" t="s">
        <v>39</v>
      </c>
      <c r="E121" s="559"/>
      <c r="F121" s="559"/>
      <c r="G121" s="490" t="s">
        <v>526</v>
      </c>
      <c r="H121" s="489" t="s">
        <v>976</v>
      </c>
      <c r="I121" s="489"/>
      <c r="J121" s="492"/>
      <c r="K121" s="559" t="s">
        <v>977</v>
      </c>
      <c r="L121" s="489" t="s">
        <v>978</v>
      </c>
      <c r="M121" s="489" t="s">
        <v>241</v>
      </c>
      <c r="N121" s="559"/>
      <c r="O121" s="560"/>
      <c r="P121" s="491" t="s">
        <v>637</v>
      </c>
      <c r="Q121" s="491" t="s">
        <v>22</v>
      </c>
      <c r="R121" s="491" t="s">
        <v>967</v>
      </c>
      <c r="S121" s="489" t="s">
        <v>644</v>
      </c>
      <c r="T121" s="489" t="s">
        <v>976</v>
      </c>
      <c r="U121" s="489" t="s">
        <v>534</v>
      </c>
      <c r="V121" s="560"/>
      <c r="W121" s="490" t="s">
        <v>535</v>
      </c>
      <c r="X121" s="489"/>
      <c r="Y121" s="489"/>
      <c r="Z121" s="560"/>
      <c r="AA121" s="561"/>
      <c r="AB121" s="562" t="s">
        <v>526</v>
      </c>
      <c r="AC121" s="563" t="s">
        <v>526</v>
      </c>
      <c r="AD121" s="564" t="s">
        <v>540</v>
      </c>
      <c r="AE121" s="563"/>
      <c r="AF121" s="735"/>
      <c r="AG121" s="563"/>
      <c r="AH121" s="562" t="s">
        <v>540</v>
      </c>
      <c r="AI121" s="563" t="s">
        <v>540</v>
      </c>
      <c r="AJ121" s="564" t="s">
        <v>526</v>
      </c>
      <c r="AK121" s="489"/>
      <c r="AL121" s="489"/>
      <c r="AM121" s="489"/>
      <c r="AN121" s="489"/>
      <c r="AO121" s="490" t="s">
        <v>526</v>
      </c>
      <c r="AP121" s="493"/>
      <c r="AQ121" s="491"/>
      <c r="AR121" s="492"/>
      <c r="AS121" s="490" t="str">
        <f t="shared" si="1"/>
        <v>no</v>
      </c>
      <c r="AT121" s="489"/>
      <c r="AU121" s="489"/>
      <c r="AV121" s="513"/>
      <c r="AW121" s="490" t="s">
        <v>526</v>
      </c>
      <c r="AX121" s="739"/>
      <c r="AY121" s="739"/>
      <c r="AZ121" s="489"/>
      <c r="BA121" s="489"/>
      <c r="BB121" s="489"/>
      <c r="BC121" s="489"/>
      <c r="BD121" s="489"/>
      <c r="BE121" s="489"/>
      <c r="BF121" s="489"/>
      <c r="BG121" s="489"/>
      <c r="BH121" s="489"/>
      <c r="BI121" s="489"/>
      <c r="BJ121" s="489"/>
      <c r="BK121" s="489"/>
      <c r="BL121" s="560"/>
      <c r="BM121" s="559"/>
      <c r="BN121" s="489"/>
      <c r="BO121" s="489"/>
      <c r="BP121" s="489"/>
      <c r="BQ121" s="489"/>
      <c r="BR121" s="489"/>
      <c r="BS121" s="489"/>
      <c r="BT121" s="489"/>
      <c r="BU121" s="489"/>
      <c r="BV121" s="489"/>
      <c r="BW121" s="489"/>
      <c r="BX121" s="489"/>
      <c r="BY121" s="489"/>
      <c r="BZ121" s="489"/>
      <c r="CA121" s="489"/>
      <c r="CB121" s="489"/>
      <c r="CC121" s="489"/>
      <c r="CD121" s="489"/>
      <c r="CE121" s="489"/>
      <c r="CF121" s="489"/>
      <c r="CG121" s="489"/>
      <c r="CH121" s="489"/>
      <c r="CI121" s="489"/>
      <c r="CJ121" s="489"/>
      <c r="CK121" s="489"/>
      <c r="CL121" s="489"/>
      <c r="CM121" s="489"/>
      <c r="CN121" s="489"/>
      <c r="CO121" s="489"/>
      <c r="CP121" s="489"/>
      <c r="CQ121" s="489"/>
      <c r="CR121" s="489"/>
      <c r="CS121" s="489"/>
      <c r="CT121" s="489"/>
      <c r="CU121" s="489"/>
      <c r="CV121" s="489"/>
      <c r="CW121" s="489"/>
      <c r="CX121" s="489"/>
      <c r="CY121" s="489"/>
      <c r="CZ121" s="489"/>
      <c r="DA121" s="489"/>
      <c r="DB121" s="489"/>
      <c r="DC121" s="489"/>
      <c r="DD121" s="489"/>
      <c r="DE121" s="489"/>
      <c r="DF121" s="489"/>
      <c r="DG121" s="489"/>
      <c r="DH121" s="489"/>
      <c r="DI121" s="489"/>
      <c r="DJ121" s="489"/>
      <c r="DK121" s="489"/>
      <c r="DL121" s="489"/>
      <c r="DM121" s="489"/>
      <c r="DN121" s="489"/>
      <c r="DO121" s="489"/>
      <c r="DP121" s="489"/>
      <c r="DQ121" s="489"/>
      <c r="DR121" s="489"/>
      <c r="DS121" s="489"/>
      <c r="DT121" s="489"/>
      <c r="DU121" s="489"/>
      <c r="DV121" s="489"/>
      <c r="DW121" s="489"/>
      <c r="DX121" s="489"/>
      <c r="DY121" s="489"/>
      <c r="DZ121" s="489"/>
      <c r="EA121" s="489"/>
      <c r="EB121" s="489"/>
      <c r="EC121" s="489"/>
      <c r="ED121" s="489"/>
      <c r="EE121" s="489"/>
      <c r="EF121" s="489"/>
      <c r="EG121" s="489"/>
      <c r="EH121" s="489"/>
      <c r="EI121" s="489"/>
      <c r="EJ121" s="489"/>
      <c r="EK121" s="489"/>
      <c r="EL121" s="489"/>
      <c r="EM121" s="489"/>
      <c r="EN121" s="489"/>
      <c r="EO121" s="489"/>
      <c r="EP121" s="489"/>
      <c r="EQ121" s="489"/>
      <c r="ER121" s="489"/>
      <c r="ES121" s="489"/>
      <c r="ET121" s="489"/>
      <c r="EU121" s="489"/>
      <c r="EV121" s="489"/>
      <c r="EW121" s="489"/>
      <c r="EX121" s="489"/>
      <c r="EY121" s="489"/>
      <c r="EZ121" s="489"/>
      <c r="FA121" s="489"/>
      <c r="FB121" s="559"/>
      <c r="FC121" s="489"/>
      <c r="FD121" s="489"/>
      <c r="FE121" s="489"/>
      <c r="FF121" s="489"/>
      <c r="FG121" s="489"/>
      <c r="FH121" s="489"/>
      <c r="FI121" s="489"/>
      <c r="FJ121" s="489"/>
      <c r="FK121" s="489"/>
      <c r="FL121" s="489"/>
      <c r="FM121" s="489"/>
      <c r="FN121" s="489"/>
      <c r="FO121" s="489"/>
      <c r="FP121" s="560"/>
      <c r="FQ121" s="489"/>
      <c r="FR121" s="560"/>
      <c r="FS121" s="559"/>
      <c r="FT121" s="489"/>
      <c r="FU121" s="489"/>
      <c r="FV121" s="489"/>
      <c r="FW121" s="489"/>
      <c r="FX121" s="489"/>
      <c r="FY121" s="560"/>
    </row>
    <row r="122" spans="1:181" s="494" customFormat="1" hidden="1" x14ac:dyDescent="0.25">
      <c r="A122" s="557">
        <v>156</v>
      </c>
      <c r="B122" s="558" t="s">
        <v>524</v>
      </c>
      <c r="C122" s="490" t="s">
        <v>141</v>
      </c>
      <c r="D122" s="489" t="s">
        <v>39</v>
      </c>
      <c r="E122" s="559"/>
      <c r="F122" s="559"/>
      <c r="G122" s="490" t="s">
        <v>526</v>
      </c>
      <c r="H122" s="489" t="s">
        <v>979</v>
      </c>
      <c r="I122" s="489"/>
      <c r="J122" s="560"/>
      <c r="K122" s="559" t="s">
        <v>980</v>
      </c>
      <c r="L122" s="489" t="s">
        <v>241</v>
      </c>
      <c r="M122" s="489" t="s">
        <v>144</v>
      </c>
      <c r="N122" s="559"/>
      <c r="O122" s="560"/>
      <c r="P122" s="491" t="s">
        <v>637</v>
      </c>
      <c r="Q122" s="491" t="s">
        <v>22</v>
      </c>
      <c r="R122" s="491" t="s">
        <v>967</v>
      </c>
      <c r="S122" s="489" t="s">
        <v>644</v>
      </c>
      <c r="T122" s="489" t="s">
        <v>979</v>
      </c>
      <c r="U122" s="489" t="s">
        <v>981</v>
      </c>
      <c r="V122" s="560"/>
      <c r="W122" s="490" t="s">
        <v>638</v>
      </c>
      <c r="X122" s="489"/>
      <c r="Y122" s="489"/>
      <c r="Z122" s="560"/>
      <c r="AA122" s="561"/>
      <c r="AB122" s="562" t="s">
        <v>526</v>
      </c>
      <c r="AC122" s="563" t="s">
        <v>526</v>
      </c>
      <c r="AD122" s="564" t="s">
        <v>540</v>
      </c>
      <c r="AE122" s="563"/>
      <c r="AF122" s="735"/>
      <c r="AG122" s="563"/>
      <c r="AH122" s="562" t="s">
        <v>540</v>
      </c>
      <c r="AI122" s="563" t="s">
        <v>526</v>
      </c>
      <c r="AJ122" s="564" t="s">
        <v>526</v>
      </c>
      <c r="AK122" s="489"/>
      <c r="AL122" s="489"/>
      <c r="AM122" s="489"/>
      <c r="AN122" s="489"/>
      <c r="AO122" s="490" t="s">
        <v>526</v>
      </c>
      <c r="AP122" s="493"/>
      <c r="AQ122" s="491"/>
      <c r="AR122" s="492"/>
      <c r="AS122" s="490" t="str">
        <f t="shared" si="1"/>
        <v>no</v>
      </c>
      <c r="AT122" s="489"/>
      <c r="AU122" s="489"/>
      <c r="AV122" s="513"/>
      <c r="AW122" s="490" t="s">
        <v>526</v>
      </c>
      <c r="AX122" s="739"/>
      <c r="AY122" s="739"/>
      <c r="AZ122" s="489"/>
      <c r="BA122" s="489"/>
      <c r="BB122" s="489"/>
      <c r="BC122" s="489"/>
      <c r="BD122" s="489"/>
      <c r="BE122" s="489"/>
      <c r="BF122" s="489"/>
      <c r="BG122" s="489"/>
      <c r="BH122" s="489"/>
      <c r="BI122" s="489"/>
      <c r="BJ122" s="489"/>
      <c r="BK122" s="489"/>
      <c r="BL122" s="560"/>
      <c r="BM122" s="559"/>
      <c r="BN122" s="489"/>
      <c r="BO122" s="489"/>
      <c r="BP122" s="489"/>
      <c r="BQ122" s="489"/>
      <c r="BR122" s="489"/>
      <c r="BS122" s="489"/>
      <c r="BT122" s="489"/>
      <c r="BU122" s="489"/>
      <c r="BV122" s="489"/>
      <c r="BW122" s="489"/>
      <c r="BX122" s="489"/>
      <c r="BY122" s="489"/>
      <c r="BZ122" s="489"/>
      <c r="CA122" s="489"/>
      <c r="CB122" s="489"/>
      <c r="CC122" s="489"/>
      <c r="CD122" s="489"/>
      <c r="CE122" s="489"/>
      <c r="CF122" s="489"/>
      <c r="CG122" s="489"/>
      <c r="CH122" s="489"/>
      <c r="CI122" s="489"/>
      <c r="CJ122" s="489"/>
      <c r="CK122" s="489"/>
      <c r="CL122" s="489"/>
      <c r="CM122" s="489"/>
      <c r="CN122" s="489"/>
      <c r="CO122" s="489"/>
      <c r="CP122" s="489"/>
      <c r="CQ122" s="489"/>
      <c r="CR122" s="489"/>
      <c r="CS122" s="489"/>
      <c r="CT122" s="489"/>
      <c r="CU122" s="489"/>
      <c r="CV122" s="489"/>
      <c r="CW122" s="489"/>
      <c r="CX122" s="489"/>
      <c r="CY122" s="489"/>
      <c r="CZ122" s="489"/>
      <c r="DA122" s="489"/>
      <c r="DB122" s="489"/>
      <c r="DC122" s="489"/>
      <c r="DD122" s="489"/>
      <c r="DE122" s="489"/>
      <c r="DF122" s="489"/>
      <c r="DG122" s="489"/>
      <c r="DH122" s="489"/>
      <c r="DI122" s="489"/>
      <c r="DJ122" s="489"/>
      <c r="DK122" s="489"/>
      <c r="DL122" s="489"/>
      <c r="DM122" s="489"/>
      <c r="DN122" s="489"/>
      <c r="DO122" s="489"/>
      <c r="DP122" s="489"/>
      <c r="DQ122" s="489"/>
      <c r="DR122" s="489"/>
      <c r="DS122" s="489"/>
      <c r="DT122" s="489"/>
      <c r="DU122" s="489"/>
      <c r="DV122" s="489"/>
      <c r="DW122" s="489"/>
      <c r="DX122" s="489"/>
      <c r="DY122" s="489"/>
      <c r="DZ122" s="489"/>
      <c r="EA122" s="489"/>
      <c r="EB122" s="489"/>
      <c r="EC122" s="489"/>
      <c r="ED122" s="489"/>
      <c r="EE122" s="489"/>
      <c r="EF122" s="489"/>
      <c r="EG122" s="489"/>
      <c r="EH122" s="489"/>
      <c r="EI122" s="489"/>
      <c r="EJ122" s="489"/>
      <c r="EK122" s="489"/>
      <c r="EL122" s="489"/>
      <c r="EM122" s="489"/>
      <c r="EN122" s="489"/>
      <c r="EO122" s="489"/>
      <c r="EP122" s="489"/>
      <c r="EQ122" s="489"/>
      <c r="ER122" s="489"/>
      <c r="ES122" s="489"/>
      <c r="ET122" s="489"/>
      <c r="EU122" s="489"/>
      <c r="EV122" s="489"/>
      <c r="EW122" s="489"/>
      <c r="EX122" s="489"/>
      <c r="EY122" s="489"/>
      <c r="EZ122" s="489"/>
      <c r="FA122" s="489"/>
      <c r="FB122" s="559"/>
      <c r="FC122" s="489"/>
      <c r="FD122" s="489"/>
      <c r="FE122" s="489"/>
      <c r="FF122" s="489"/>
      <c r="FG122" s="489"/>
      <c r="FH122" s="489"/>
      <c r="FI122" s="489"/>
      <c r="FJ122" s="489"/>
      <c r="FK122" s="489"/>
      <c r="FL122" s="489"/>
      <c r="FM122" s="489"/>
      <c r="FN122" s="489"/>
      <c r="FO122" s="489"/>
      <c r="FP122" s="560"/>
      <c r="FQ122" s="489"/>
      <c r="FR122" s="560"/>
      <c r="FS122" s="559"/>
      <c r="FT122" s="489"/>
      <c r="FU122" s="489"/>
      <c r="FV122" s="489"/>
      <c r="FW122" s="489"/>
      <c r="FX122" s="489"/>
      <c r="FY122" s="560"/>
    </row>
    <row r="123" spans="1:181" s="494" customFormat="1" hidden="1" x14ac:dyDescent="0.25">
      <c r="A123" s="557">
        <v>157</v>
      </c>
      <c r="B123" s="558" t="s">
        <v>524</v>
      </c>
      <c r="C123" s="490" t="s">
        <v>141</v>
      </c>
      <c r="D123" s="489" t="s">
        <v>39</v>
      </c>
      <c r="E123" s="559"/>
      <c r="F123" s="559"/>
      <c r="G123" s="490" t="s">
        <v>526</v>
      </c>
      <c r="H123" s="489" t="s">
        <v>982</v>
      </c>
      <c r="I123" s="489"/>
      <c r="J123" s="560"/>
      <c r="K123" s="559" t="s">
        <v>983</v>
      </c>
      <c r="L123" s="489" t="s">
        <v>241</v>
      </c>
      <c r="M123" s="489" t="s">
        <v>157</v>
      </c>
      <c r="N123" s="559"/>
      <c r="O123" s="560"/>
      <c r="P123" s="491" t="s">
        <v>637</v>
      </c>
      <c r="Q123" s="491" t="s">
        <v>22</v>
      </c>
      <c r="R123" s="491" t="s">
        <v>967</v>
      </c>
      <c r="S123" s="489" t="s">
        <v>644</v>
      </c>
      <c r="T123" s="489" t="s">
        <v>982</v>
      </c>
      <c r="U123" s="489" t="s">
        <v>981</v>
      </c>
      <c r="V123" s="560"/>
      <c r="W123" s="490" t="s">
        <v>638</v>
      </c>
      <c r="X123" s="489"/>
      <c r="Y123" s="489"/>
      <c r="Z123" s="560"/>
      <c r="AA123" s="561"/>
      <c r="AB123" s="562" t="s">
        <v>526</v>
      </c>
      <c r="AC123" s="563" t="s">
        <v>526</v>
      </c>
      <c r="AD123" s="564" t="s">
        <v>540</v>
      </c>
      <c r="AE123" s="563"/>
      <c r="AF123" s="735"/>
      <c r="AG123" s="563"/>
      <c r="AH123" s="562" t="s">
        <v>540</v>
      </c>
      <c r="AI123" s="563" t="s">
        <v>526</v>
      </c>
      <c r="AJ123" s="564" t="s">
        <v>526</v>
      </c>
      <c r="AK123" s="489"/>
      <c r="AL123" s="489"/>
      <c r="AM123" s="489"/>
      <c r="AN123" s="489"/>
      <c r="AO123" s="490" t="s">
        <v>526</v>
      </c>
      <c r="AP123" s="493"/>
      <c r="AQ123" s="491"/>
      <c r="AR123" s="492"/>
      <c r="AS123" s="490" t="str">
        <f t="shared" si="1"/>
        <v>no</v>
      </c>
      <c r="AT123" s="489"/>
      <c r="AU123" s="489"/>
      <c r="AV123" s="513"/>
      <c r="AW123" s="490" t="s">
        <v>526</v>
      </c>
      <c r="AX123" s="739"/>
      <c r="AY123" s="739"/>
      <c r="AZ123" s="489"/>
      <c r="BA123" s="489"/>
      <c r="BB123" s="489"/>
      <c r="BC123" s="489"/>
      <c r="BD123" s="489"/>
      <c r="BE123" s="489"/>
      <c r="BF123" s="489"/>
      <c r="BG123" s="489"/>
      <c r="BH123" s="489"/>
      <c r="BI123" s="489"/>
      <c r="BJ123" s="489"/>
      <c r="BK123" s="489"/>
      <c r="BL123" s="560"/>
      <c r="BM123" s="559"/>
      <c r="BN123" s="489"/>
      <c r="BO123" s="489"/>
      <c r="BP123" s="489"/>
      <c r="BQ123" s="489"/>
      <c r="BR123" s="489"/>
      <c r="BS123" s="489"/>
      <c r="BT123" s="489"/>
      <c r="BU123" s="489"/>
      <c r="BV123" s="489"/>
      <c r="BW123" s="489"/>
      <c r="BX123" s="489"/>
      <c r="BY123" s="489"/>
      <c r="BZ123" s="489"/>
      <c r="CA123" s="489"/>
      <c r="CB123" s="489"/>
      <c r="CC123" s="489"/>
      <c r="CD123" s="489"/>
      <c r="CE123" s="489"/>
      <c r="CF123" s="489"/>
      <c r="CG123" s="489"/>
      <c r="CH123" s="489"/>
      <c r="CI123" s="489"/>
      <c r="CJ123" s="489"/>
      <c r="CK123" s="489"/>
      <c r="CL123" s="489"/>
      <c r="CM123" s="489"/>
      <c r="CN123" s="489"/>
      <c r="CO123" s="489"/>
      <c r="CP123" s="489"/>
      <c r="CQ123" s="489"/>
      <c r="CR123" s="489"/>
      <c r="CS123" s="489"/>
      <c r="CT123" s="489"/>
      <c r="CU123" s="489"/>
      <c r="CV123" s="489"/>
      <c r="CW123" s="489"/>
      <c r="CX123" s="489"/>
      <c r="CY123" s="489"/>
      <c r="CZ123" s="489"/>
      <c r="DA123" s="489"/>
      <c r="DB123" s="489"/>
      <c r="DC123" s="489"/>
      <c r="DD123" s="489"/>
      <c r="DE123" s="489"/>
      <c r="DF123" s="489"/>
      <c r="DG123" s="489"/>
      <c r="DH123" s="489"/>
      <c r="DI123" s="489"/>
      <c r="DJ123" s="489"/>
      <c r="DK123" s="489"/>
      <c r="DL123" s="489"/>
      <c r="DM123" s="489"/>
      <c r="DN123" s="489"/>
      <c r="DO123" s="489"/>
      <c r="DP123" s="489"/>
      <c r="DQ123" s="489"/>
      <c r="DR123" s="489"/>
      <c r="DS123" s="489"/>
      <c r="DT123" s="489"/>
      <c r="DU123" s="489"/>
      <c r="DV123" s="489"/>
      <c r="DW123" s="489"/>
      <c r="DX123" s="489"/>
      <c r="DY123" s="489"/>
      <c r="DZ123" s="489"/>
      <c r="EA123" s="489"/>
      <c r="EB123" s="489"/>
      <c r="EC123" s="489"/>
      <c r="ED123" s="489"/>
      <c r="EE123" s="489"/>
      <c r="EF123" s="489"/>
      <c r="EG123" s="489"/>
      <c r="EH123" s="489"/>
      <c r="EI123" s="489"/>
      <c r="EJ123" s="489"/>
      <c r="EK123" s="489"/>
      <c r="EL123" s="489"/>
      <c r="EM123" s="489"/>
      <c r="EN123" s="489"/>
      <c r="EO123" s="489"/>
      <c r="EP123" s="489"/>
      <c r="EQ123" s="489"/>
      <c r="ER123" s="489"/>
      <c r="ES123" s="489"/>
      <c r="ET123" s="489"/>
      <c r="EU123" s="489"/>
      <c r="EV123" s="489"/>
      <c r="EW123" s="489"/>
      <c r="EX123" s="489"/>
      <c r="EY123" s="489"/>
      <c r="EZ123" s="489"/>
      <c r="FA123" s="489"/>
      <c r="FB123" s="559"/>
      <c r="FC123" s="489"/>
      <c r="FD123" s="489"/>
      <c r="FE123" s="489"/>
      <c r="FF123" s="489"/>
      <c r="FG123" s="489"/>
      <c r="FH123" s="489"/>
      <c r="FI123" s="489"/>
      <c r="FJ123" s="489"/>
      <c r="FK123" s="489"/>
      <c r="FL123" s="489"/>
      <c r="FM123" s="489"/>
      <c r="FN123" s="489"/>
      <c r="FO123" s="489"/>
      <c r="FP123" s="560"/>
      <c r="FQ123" s="489"/>
      <c r="FR123" s="560"/>
      <c r="FS123" s="559"/>
      <c r="FT123" s="489"/>
      <c r="FU123" s="489"/>
      <c r="FV123" s="489"/>
      <c r="FW123" s="489"/>
      <c r="FX123" s="489"/>
      <c r="FY123" s="560"/>
    </row>
    <row r="124" spans="1:181" s="494" customFormat="1" hidden="1" x14ac:dyDescent="0.25">
      <c r="A124" s="557">
        <v>158</v>
      </c>
      <c r="B124" s="558" t="s">
        <v>524</v>
      </c>
      <c r="C124" s="490" t="s">
        <v>141</v>
      </c>
      <c r="D124" s="489" t="s">
        <v>39</v>
      </c>
      <c r="E124" s="559"/>
      <c r="F124" s="559"/>
      <c r="G124" s="490" t="s">
        <v>526</v>
      </c>
      <c r="H124" s="489" t="s">
        <v>984</v>
      </c>
      <c r="I124" s="489"/>
      <c r="J124" s="560"/>
      <c r="K124" s="559" t="s">
        <v>985</v>
      </c>
      <c r="L124" s="489" t="s">
        <v>241</v>
      </c>
      <c r="M124" s="489" t="s">
        <v>226</v>
      </c>
      <c r="N124" s="559"/>
      <c r="O124" s="560"/>
      <c r="P124" s="491" t="s">
        <v>637</v>
      </c>
      <c r="Q124" s="491" t="s">
        <v>22</v>
      </c>
      <c r="R124" s="491" t="s">
        <v>967</v>
      </c>
      <c r="S124" s="489" t="s">
        <v>644</v>
      </c>
      <c r="T124" s="489" t="s">
        <v>984</v>
      </c>
      <c r="U124" s="489" t="s">
        <v>981</v>
      </c>
      <c r="V124" s="560"/>
      <c r="W124" s="490" t="s">
        <v>638</v>
      </c>
      <c r="X124" s="489"/>
      <c r="Y124" s="489"/>
      <c r="Z124" s="560"/>
      <c r="AA124" s="561"/>
      <c r="AB124" s="562" t="s">
        <v>526</v>
      </c>
      <c r="AC124" s="563" t="s">
        <v>526</v>
      </c>
      <c r="AD124" s="564" t="s">
        <v>540</v>
      </c>
      <c r="AE124" s="563"/>
      <c r="AF124" s="735"/>
      <c r="AG124" s="563"/>
      <c r="AH124" s="562" t="s">
        <v>540</v>
      </c>
      <c r="AI124" s="563" t="s">
        <v>526</v>
      </c>
      <c r="AJ124" s="564" t="s">
        <v>526</v>
      </c>
      <c r="AK124" s="489"/>
      <c r="AL124" s="489"/>
      <c r="AM124" s="489"/>
      <c r="AN124" s="489"/>
      <c r="AO124" s="490" t="s">
        <v>526</v>
      </c>
      <c r="AP124" s="493"/>
      <c r="AQ124" s="491"/>
      <c r="AR124" s="492"/>
      <c r="AS124" s="490" t="str">
        <f t="shared" si="1"/>
        <v>no</v>
      </c>
      <c r="AT124" s="489"/>
      <c r="AU124" s="489"/>
      <c r="AV124" s="513"/>
      <c r="AW124" s="490" t="s">
        <v>526</v>
      </c>
      <c r="AX124" s="739"/>
      <c r="AY124" s="739"/>
      <c r="AZ124" s="489"/>
      <c r="BA124" s="489"/>
      <c r="BB124" s="489"/>
      <c r="BC124" s="489"/>
      <c r="BD124" s="489"/>
      <c r="BE124" s="489"/>
      <c r="BF124" s="489"/>
      <c r="BG124" s="489"/>
      <c r="BH124" s="489"/>
      <c r="BI124" s="489"/>
      <c r="BJ124" s="489"/>
      <c r="BK124" s="489"/>
      <c r="BL124" s="560"/>
      <c r="BM124" s="559"/>
      <c r="BN124" s="489"/>
      <c r="BO124" s="489"/>
      <c r="BP124" s="489"/>
      <c r="BQ124" s="489"/>
      <c r="BR124" s="489"/>
      <c r="BS124" s="489"/>
      <c r="BT124" s="489"/>
      <c r="BU124" s="489"/>
      <c r="BV124" s="489"/>
      <c r="BW124" s="489"/>
      <c r="BX124" s="489"/>
      <c r="BY124" s="489"/>
      <c r="BZ124" s="489"/>
      <c r="CA124" s="489"/>
      <c r="CB124" s="489"/>
      <c r="CC124" s="489"/>
      <c r="CD124" s="489"/>
      <c r="CE124" s="489"/>
      <c r="CF124" s="489"/>
      <c r="CG124" s="489"/>
      <c r="CH124" s="489"/>
      <c r="CI124" s="489"/>
      <c r="CJ124" s="489"/>
      <c r="CK124" s="489"/>
      <c r="CL124" s="489"/>
      <c r="CM124" s="489"/>
      <c r="CN124" s="489"/>
      <c r="CO124" s="489"/>
      <c r="CP124" s="489"/>
      <c r="CQ124" s="489"/>
      <c r="CR124" s="489"/>
      <c r="CS124" s="489"/>
      <c r="CT124" s="489"/>
      <c r="CU124" s="489"/>
      <c r="CV124" s="489"/>
      <c r="CW124" s="489"/>
      <c r="CX124" s="489"/>
      <c r="CY124" s="489"/>
      <c r="CZ124" s="489"/>
      <c r="DA124" s="489"/>
      <c r="DB124" s="489"/>
      <c r="DC124" s="489"/>
      <c r="DD124" s="489"/>
      <c r="DE124" s="489"/>
      <c r="DF124" s="489"/>
      <c r="DG124" s="489"/>
      <c r="DH124" s="489"/>
      <c r="DI124" s="489"/>
      <c r="DJ124" s="489"/>
      <c r="DK124" s="489"/>
      <c r="DL124" s="489"/>
      <c r="DM124" s="489"/>
      <c r="DN124" s="489"/>
      <c r="DO124" s="489"/>
      <c r="DP124" s="489"/>
      <c r="DQ124" s="489"/>
      <c r="DR124" s="489"/>
      <c r="DS124" s="489"/>
      <c r="DT124" s="489"/>
      <c r="DU124" s="489"/>
      <c r="DV124" s="489"/>
      <c r="DW124" s="489"/>
      <c r="DX124" s="489"/>
      <c r="DY124" s="489"/>
      <c r="DZ124" s="489"/>
      <c r="EA124" s="489"/>
      <c r="EB124" s="489"/>
      <c r="EC124" s="489"/>
      <c r="ED124" s="489"/>
      <c r="EE124" s="489"/>
      <c r="EF124" s="489"/>
      <c r="EG124" s="489"/>
      <c r="EH124" s="489"/>
      <c r="EI124" s="489"/>
      <c r="EJ124" s="489"/>
      <c r="EK124" s="489"/>
      <c r="EL124" s="489"/>
      <c r="EM124" s="489"/>
      <c r="EN124" s="489"/>
      <c r="EO124" s="489"/>
      <c r="EP124" s="489"/>
      <c r="EQ124" s="489"/>
      <c r="ER124" s="489"/>
      <c r="ES124" s="489"/>
      <c r="ET124" s="489"/>
      <c r="EU124" s="489"/>
      <c r="EV124" s="489"/>
      <c r="EW124" s="489"/>
      <c r="EX124" s="489"/>
      <c r="EY124" s="489"/>
      <c r="EZ124" s="489"/>
      <c r="FA124" s="489"/>
      <c r="FB124" s="559"/>
      <c r="FC124" s="489"/>
      <c r="FD124" s="489"/>
      <c r="FE124" s="489"/>
      <c r="FF124" s="489"/>
      <c r="FG124" s="489"/>
      <c r="FH124" s="489"/>
      <c r="FI124" s="489"/>
      <c r="FJ124" s="489"/>
      <c r="FK124" s="489"/>
      <c r="FL124" s="489"/>
      <c r="FM124" s="489"/>
      <c r="FN124" s="489"/>
      <c r="FO124" s="489"/>
      <c r="FP124" s="560"/>
      <c r="FQ124" s="489"/>
      <c r="FR124" s="560"/>
      <c r="FS124" s="559"/>
      <c r="FT124" s="489"/>
      <c r="FU124" s="489"/>
      <c r="FV124" s="489"/>
      <c r="FW124" s="489"/>
      <c r="FX124" s="489"/>
      <c r="FY124" s="560"/>
    </row>
    <row r="125" spans="1:181" s="494" customFormat="1" hidden="1" x14ac:dyDescent="0.25">
      <c r="A125" s="557">
        <v>159</v>
      </c>
      <c r="B125" s="558" t="s">
        <v>524</v>
      </c>
      <c r="C125" s="490" t="s">
        <v>141</v>
      </c>
      <c r="D125" s="489" t="s">
        <v>39</v>
      </c>
      <c r="E125" s="559"/>
      <c r="F125" s="559"/>
      <c r="G125" s="490" t="s">
        <v>526</v>
      </c>
      <c r="H125" s="489" t="s">
        <v>986</v>
      </c>
      <c r="I125" s="489"/>
      <c r="J125" s="560"/>
      <c r="K125" s="559" t="s">
        <v>987</v>
      </c>
      <c r="L125" s="489" t="s">
        <v>241</v>
      </c>
      <c r="M125" s="489" t="s">
        <v>228</v>
      </c>
      <c r="N125" s="559"/>
      <c r="O125" s="560"/>
      <c r="P125" s="491" t="s">
        <v>637</v>
      </c>
      <c r="Q125" s="491" t="s">
        <v>22</v>
      </c>
      <c r="R125" s="491" t="s">
        <v>967</v>
      </c>
      <c r="S125" s="489" t="s">
        <v>644</v>
      </c>
      <c r="T125" s="489" t="s">
        <v>986</v>
      </c>
      <c r="U125" s="489" t="s">
        <v>981</v>
      </c>
      <c r="V125" s="560"/>
      <c r="W125" s="490" t="s">
        <v>638</v>
      </c>
      <c r="X125" s="489"/>
      <c r="Y125" s="489"/>
      <c r="Z125" s="560"/>
      <c r="AA125" s="561"/>
      <c r="AB125" s="562" t="s">
        <v>526</v>
      </c>
      <c r="AC125" s="563" t="s">
        <v>526</v>
      </c>
      <c r="AD125" s="564" t="s">
        <v>540</v>
      </c>
      <c r="AE125" s="563"/>
      <c r="AF125" s="735"/>
      <c r="AG125" s="563"/>
      <c r="AH125" s="562" t="s">
        <v>540</v>
      </c>
      <c r="AI125" s="563" t="s">
        <v>526</v>
      </c>
      <c r="AJ125" s="564" t="s">
        <v>526</v>
      </c>
      <c r="AK125" s="489"/>
      <c r="AL125" s="489"/>
      <c r="AM125" s="489"/>
      <c r="AN125" s="489"/>
      <c r="AO125" s="490" t="s">
        <v>526</v>
      </c>
      <c r="AP125" s="493"/>
      <c r="AQ125" s="491"/>
      <c r="AR125" s="492"/>
      <c r="AS125" s="490" t="str">
        <f t="shared" si="1"/>
        <v>no</v>
      </c>
      <c r="AT125" s="489"/>
      <c r="AU125" s="489"/>
      <c r="AV125" s="513"/>
      <c r="AW125" s="490" t="s">
        <v>526</v>
      </c>
      <c r="AX125" s="739"/>
      <c r="AY125" s="739"/>
      <c r="AZ125" s="489"/>
      <c r="BA125" s="489"/>
      <c r="BB125" s="489"/>
      <c r="BC125" s="489"/>
      <c r="BD125" s="489"/>
      <c r="BE125" s="489"/>
      <c r="BF125" s="489"/>
      <c r="BG125" s="489"/>
      <c r="BH125" s="489"/>
      <c r="BI125" s="489"/>
      <c r="BJ125" s="489"/>
      <c r="BK125" s="489"/>
      <c r="BL125" s="560"/>
      <c r="BM125" s="559"/>
      <c r="BN125" s="489"/>
      <c r="BO125" s="489"/>
      <c r="BP125" s="489"/>
      <c r="BQ125" s="489"/>
      <c r="BR125" s="489"/>
      <c r="BS125" s="489"/>
      <c r="BT125" s="489"/>
      <c r="BU125" s="489"/>
      <c r="BV125" s="489"/>
      <c r="BW125" s="489"/>
      <c r="BX125" s="489"/>
      <c r="BY125" s="489"/>
      <c r="BZ125" s="489"/>
      <c r="CA125" s="489"/>
      <c r="CB125" s="489"/>
      <c r="CC125" s="489"/>
      <c r="CD125" s="489"/>
      <c r="CE125" s="489"/>
      <c r="CF125" s="489"/>
      <c r="CG125" s="489"/>
      <c r="CH125" s="489"/>
      <c r="CI125" s="489"/>
      <c r="CJ125" s="489"/>
      <c r="CK125" s="489"/>
      <c r="CL125" s="489"/>
      <c r="CM125" s="489"/>
      <c r="CN125" s="489"/>
      <c r="CO125" s="489"/>
      <c r="CP125" s="489"/>
      <c r="CQ125" s="489"/>
      <c r="CR125" s="489"/>
      <c r="CS125" s="489"/>
      <c r="CT125" s="489"/>
      <c r="CU125" s="489"/>
      <c r="CV125" s="489"/>
      <c r="CW125" s="489"/>
      <c r="CX125" s="489"/>
      <c r="CY125" s="489"/>
      <c r="CZ125" s="489"/>
      <c r="DA125" s="489"/>
      <c r="DB125" s="489"/>
      <c r="DC125" s="489"/>
      <c r="DD125" s="489"/>
      <c r="DE125" s="489"/>
      <c r="DF125" s="489"/>
      <c r="DG125" s="489"/>
      <c r="DH125" s="489"/>
      <c r="DI125" s="489"/>
      <c r="DJ125" s="489"/>
      <c r="DK125" s="489"/>
      <c r="DL125" s="489"/>
      <c r="DM125" s="489"/>
      <c r="DN125" s="489"/>
      <c r="DO125" s="489"/>
      <c r="DP125" s="489"/>
      <c r="DQ125" s="489"/>
      <c r="DR125" s="489"/>
      <c r="DS125" s="489"/>
      <c r="DT125" s="489"/>
      <c r="DU125" s="489"/>
      <c r="DV125" s="489"/>
      <c r="DW125" s="489"/>
      <c r="DX125" s="489"/>
      <c r="DY125" s="489"/>
      <c r="DZ125" s="489"/>
      <c r="EA125" s="489"/>
      <c r="EB125" s="489"/>
      <c r="EC125" s="489"/>
      <c r="ED125" s="489"/>
      <c r="EE125" s="489"/>
      <c r="EF125" s="489"/>
      <c r="EG125" s="489"/>
      <c r="EH125" s="489"/>
      <c r="EI125" s="489"/>
      <c r="EJ125" s="489"/>
      <c r="EK125" s="489"/>
      <c r="EL125" s="489"/>
      <c r="EM125" s="489"/>
      <c r="EN125" s="489"/>
      <c r="EO125" s="489"/>
      <c r="EP125" s="489"/>
      <c r="EQ125" s="489"/>
      <c r="ER125" s="489"/>
      <c r="ES125" s="489"/>
      <c r="ET125" s="489"/>
      <c r="EU125" s="489"/>
      <c r="EV125" s="489"/>
      <c r="EW125" s="489"/>
      <c r="EX125" s="489"/>
      <c r="EY125" s="489"/>
      <c r="EZ125" s="489"/>
      <c r="FA125" s="489"/>
      <c r="FB125" s="559"/>
      <c r="FC125" s="489"/>
      <c r="FD125" s="489"/>
      <c r="FE125" s="489"/>
      <c r="FF125" s="489"/>
      <c r="FG125" s="489"/>
      <c r="FH125" s="489"/>
      <c r="FI125" s="489"/>
      <c r="FJ125" s="489"/>
      <c r="FK125" s="489"/>
      <c r="FL125" s="489"/>
      <c r="FM125" s="489"/>
      <c r="FN125" s="489"/>
      <c r="FO125" s="489"/>
      <c r="FP125" s="560"/>
      <c r="FQ125" s="489"/>
      <c r="FR125" s="560"/>
      <c r="FS125" s="559"/>
      <c r="FT125" s="489"/>
      <c r="FU125" s="489"/>
      <c r="FV125" s="489"/>
      <c r="FW125" s="489"/>
      <c r="FX125" s="489"/>
      <c r="FY125" s="560"/>
    </row>
    <row r="126" spans="1:181" s="494" customFormat="1" hidden="1" x14ac:dyDescent="0.25">
      <c r="A126" s="557">
        <v>160</v>
      </c>
      <c r="B126" s="558" t="s">
        <v>524</v>
      </c>
      <c r="C126" s="490" t="s">
        <v>141</v>
      </c>
      <c r="D126" s="489" t="s">
        <v>39</v>
      </c>
      <c r="E126" s="559"/>
      <c r="F126" s="559"/>
      <c r="G126" s="490" t="s">
        <v>526</v>
      </c>
      <c r="H126" s="489" t="s">
        <v>988</v>
      </c>
      <c r="I126" s="489"/>
      <c r="J126" s="560"/>
      <c r="K126" s="559" t="s">
        <v>989</v>
      </c>
      <c r="L126" s="489" t="s">
        <v>241</v>
      </c>
      <c r="M126" s="489" t="s">
        <v>224</v>
      </c>
      <c r="N126" s="559"/>
      <c r="O126" s="560"/>
      <c r="P126" s="491" t="s">
        <v>637</v>
      </c>
      <c r="Q126" s="491" t="s">
        <v>22</v>
      </c>
      <c r="R126" s="491" t="s">
        <v>967</v>
      </c>
      <c r="S126" s="489" t="s">
        <v>644</v>
      </c>
      <c r="T126" s="489" t="s">
        <v>988</v>
      </c>
      <c r="U126" s="489" t="s">
        <v>981</v>
      </c>
      <c r="V126" s="560"/>
      <c r="W126" s="490" t="s">
        <v>638</v>
      </c>
      <c r="X126" s="489"/>
      <c r="Y126" s="489"/>
      <c r="Z126" s="560"/>
      <c r="AA126" s="561"/>
      <c r="AB126" s="562" t="s">
        <v>526</v>
      </c>
      <c r="AC126" s="563" t="s">
        <v>526</v>
      </c>
      <c r="AD126" s="564" t="s">
        <v>540</v>
      </c>
      <c r="AE126" s="563"/>
      <c r="AF126" s="735"/>
      <c r="AG126" s="563"/>
      <c r="AH126" s="562" t="s">
        <v>540</v>
      </c>
      <c r="AI126" s="563" t="s">
        <v>526</v>
      </c>
      <c r="AJ126" s="564" t="s">
        <v>526</v>
      </c>
      <c r="AK126" s="489"/>
      <c r="AL126" s="489"/>
      <c r="AM126" s="489"/>
      <c r="AN126" s="489"/>
      <c r="AO126" s="490" t="s">
        <v>526</v>
      </c>
      <c r="AP126" s="493"/>
      <c r="AQ126" s="491"/>
      <c r="AR126" s="492"/>
      <c r="AS126" s="490" t="str">
        <f t="shared" si="1"/>
        <v>no</v>
      </c>
      <c r="AT126" s="489"/>
      <c r="AU126" s="489"/>
      <c r="AV126" s="513"/>
      <c r="AW126" s="490" t="s">
        <v>526</v>
      </c>
      <c r="AX126" s="739"/>
      <c r="AY126" s="739"/>
      <c r="AZ126" s="489"/>
      <c r="BA126" s="489"/>
      <c r="BB126" s="489"/>
      <c r="BC126" s="489"/>
      <c r="BD126" s="489"/>
      <c r="BE126" s="489"/>
      <c r="BF126" s="489"/>
      <c r="BG126" s="489"/>
      <c r="BH126" s="489"/>
      <c r="BI126" s="489"/>
      <c r="BJ126" s="489"/>
      <c r="BK126" s="489"/>
      <c r="BL126" s="560"/>
      <c r="BM126" s="559"/>
      <c r="BN126" s="489"/>
      <c r="BO126" s="489"/>
      <c r="BP126" s="489"/>
      <c r="BQ126" s="489"/>
      <c r="BR126" s="489"/>
      <c r="BS126" s="489"/>
      <c r="BT126" s="489"/>
      <c r="BU126" s="489"/>
      <c r="BV126" s="489"/>
      <c r="BW126" s="489"/>
      <c r="BX126" s="489"/>
      <c r="BY126" s="489"/>
      <c r="BZ126" s="489"/>
      <c r="CA126" s="489"/>
      <c r="CB126" s="489"/>
      <c r="CC126" s="489"/>
      <c r="CD126" s="489"/>
      <c r="CE126" s="489"/>
      <c r="CF126" s="489"/>
      <c r="CG126" s="489"/>
      <c r="CH126" s="489"/>
      <c r="CI126" s="489"/>
      <c r="CJ126" s="489"/>
      <c r="CK126" s="489"/>
      <c r="CL126" s="489"/>
      <c r="CM126" s="489"/>
      <c r="CN126" s="489"/>
      <c r="CO126" s="489"/>
      <c r="CP126" s="489"/>
      <c r="CQ126" s="489"/>
      <c r="CR126" s="489"/>
      <c r="CS126" s="489"/>
      <c r="CT126" s="489"/>
      <c r="CU126" s="489"/>
      <c r="CV126" s="489"/>
      <c r="CW126" s="489"/>
      <c r="CX126" s="489"/>
      <c r="CY126" s="489"/>
      <c r="CZ126" s="489"/>
      <c r="DA126" s="489"/>
      <c r="DB126" s="489"/>
      <c r="DC126" s="489"/>
      <c r="DD126" s="489"/>
      <c r="DE126" s="489"/>
      <c r="DF126" s="489"/>
      <c r="DG126" s="489"/>
      <c r="DH126" s="489"/>
      <c r="DI126" s="489"/>
      <c r="DJ126" s="489"/>
      <c r="DK126" s="489"/>
      <c r="DL126" s="489"/>
      <c r="DM126" s="489"/>
      <c r="DN126" s="489"/>
      <c r="DO126" s="489"/>
      <c r="DP126" s="489"/>
      <c r="DQ126" s="489"/>
      <c r="DR126" s="489"/>
      <c r="DS126" s="489"/>
      <c r="DT126" s="489"/>
      <c r="DU126" s="489"/>
      <c r="DV126" s="489"/>
      <c r="DW126" s="489"/>
      <c r="DX126" s="489"/>
      <c r="DY126" s="489"/>
      <c r="DZ126" s="489"/>
      <c r="EA126" s="489"/>
      <c r="EB126" s="489"/>
      <c r="EC126" s="489"/>
      <c r="ED126" s="489"/>
      <c r="EE126" s="489"/>
      <c r="EF126" s="489"/>
      <c r="EG126" s="489"/>
      <c r="EH126" s="489"/>
      <c r="EI126" s="489"/>
      <c r="EJ126" s="489"/>
      <c r="EK126" s="489"/>
      <c r="EL126" s="489"/>
      <c r="EM126" s="489"/>
      <c r="EN126" s="489"/>
      <c r="EO126" s="489"/>
      <c r="EP126" s="489"/>
      <c r="EQ126" s="489"/>
      <c r="ER126" s="489"/>
      <c r="ES126" s="489"/>
      <c r="ET126" s="489"/>
      <c r="EU126" s="489"/>
      <c r="EV126" s="489"/>
      <c r="EW126" s="489"/>
      <c r="EX126" s="489"/>
      <c r="EY126" s="489"/>
      <c r="EZ126" s="489"/>
      <c r="FA126" s="489"/>
      <c r="FB126" s="559"/>
      <c r="FC126" s="489"/>
      <c r="FD126" s="489"/>
      <c r="FE126" s="489"/>
      <c r="FF126" s="489"/>
      <c r="FG126" s="489"/>
      <c r="FH126" s="489"/>
      <c r="FI126" s="489"/>
      <c r="FJ126" s="489"/>
      <c r="FK126" s="489"/>
      <c r="FL126" s="489"/>
      <c r="FM126" s="489"/>
      <c r="FN126" s="489"/>
      <c r="FO126" s="489"/>
      <c r="FP126" s="560"/>
      <c r="FQ126" s="489"/>
      <c r="FR126" s="560"/>
      <c r="FS126" s="559"/>
      <c r="FT126" s="489"/>
      <c r="FU126" s="489"/>
      <c r="FV126" s="489"/>
      <c r="FW126" s="489"/>
      <c r="FX126" s="489"/>
      <c r="FY126" s="560"/>
    </row>
    <row r="127" spans="1:181" s="494" customFormat="1" hidden="1" x14ac:dyDescent="0.25">
      <c r="A127" s="557">
        <v>161</v>
      </c>
      <c r="B127" s="558" t="s">
        <v>524</v>
      </c>
      <c r="C127" s="490" t="s">
        <v>990</v>
      </c>
      <c r="D127" s="489" t="s">
        <v>991</v>
      </c>
      <c r="E127" s="559"/>
      <c r="F127" s="559"/>
      <c r="G127" s="490" t="s">
        <v>526</v>
      </c>
      <c r="H127" s="489" t="s">
        <v>992</v>
      </c>
      <c r="I127" s="489"/>
      <c r="J127" s="560"/>
      <c r="K127" s="559" t="s">
        <v>993</v>
      </c>
      <c r="L127" s="489" t="s">
        <v>993</v>
      </c>
      <c r="M127" s="489" t="s">
        <v>993</v>
      </c>
      <c r="N127" s="559"/>
      <c r="O127" s="560"/>
      <c r="P127" s="491" t="s">
        <v>637</v>
      </c>
      <c r="Q127" s="491" t="s">
        <v>30</v>
      </c>
      <c r="R127" s="491" t="s">
        <v>994</v>
      </c>
      <c r="S127" s="489" t="s">
        <v>995</v>
      </c>
      <c r="T127" s="489" t="s">
        <v>992</v>
      </c>
      <c r="U127" s="489" t="s">
        <v>534</v>
      </c>
      <c r="V127" s="560"/>
      <c r="W127" s="490" t="s">
        <v>535</v>
      </c>
      <c r="X127" s="489"/>
      <c r="Y127" s="489"/>
      <c r="Z127" s="560"/>
      <c r="AA127" s="561"/>
      <c r="AB127" s="562" t="s">
        <v>526</v>
      </c>
      <c r="AC127" s="563" t="s">
        <v>526</v>
      </c>
      <c r="AD127" s="564" t="s">
        <v>526</v>
      </c>
      <c r="AE127" s="563"/>
      <c r="AF127" s="735"/>
      <c r="AG127" s="563"/>
      <c r="AH127" s="562" t="s">
        <v>526</v>
      </c>
      <c r="AI127" s="563" t="s">
        <v>526</v>
      </c>
      <c r="AJ127" s="564" t="s">
        <v>526</v>
      </c>
      <c r="AK127" s="489"/>
      <c r="AL127" s="489"/>
      <c r="AM127" s="489"/>
      <c r="AN127" s="489"/>
      <c r="AO127" s="490" t="s">
        <v>526</v>
      </c>
      <c r="AP127" s="493"/>
      <c r="AQ127" s="491"/>
      <c r="AR127" s="492"/>
      <c r="AS127" s="490" t="str">
        <f t="shared" si="1"/>
        <v>no</v>
      </c>
      <c r="AT127" s="489"/>
      <c r="AU127" s="489"/>
      <c r="AV127" s="513"/>
      <c r="AW127" s="490" t="s">
        <v>526</v>
      </c>
      <c r="AX127" s="739"/>
      <c r="AY127" s="739"/>
      <c r="AZ127" s="489"/>
      <c r="BA127" s="489"/>
      <c r="BB127" s="489"/>
      <c r="BC127" s="489"/>
      <c r="BD127" s="489"/>
      <c r="BE127" s="489"/>
      <c r="BF127" s="489"/>
      <c r="BG127" s="489"/>
      <c r="BH127" s="489"/>
      <c r="BI127" s="489"/>
      <c r="BJ127" s="489"/>
      <c r="BK127" s="489"/>
      <c r="BL127" s="560"/>
      <c r="BM127" s="559"/>
      <c r="BN127" s="489"/>
      <c r="BO127" s="489"/>
      <c r="BP127" s="489"/>
      <c r="BQ127" s="489"/>
      <c r="BR127" s="489"/>
      <c r="BS127" s="489"/>
      <c r="BT127" s="489"/>
      <c r="BU127" s="489"/>
      <c r="BV127" s="489"/>
      <c r="BW127" s="489"/>
      <c r="BX127" s="489"/>
      <c r="BY127" s="489"/>
      <c r="BZ127" s="489"/>
      <c r="CA127" s="489"/>
      <c r="CB127" s="489"/>
      <c r="CC127" s="489"/>
      <c r="CD127" s="489"/>
      <c r="CE127" s="489"/>
      <c r="CF127" s="489"/>
      <c r="CG127" s="489"/>
      <c r="CH127" s="489"/>
      <c r="CI127" s="489"/>
      <c r="CJ127" s="489"/>
      <c r="CK127" s="489"/>
      <c r="CL127" s="489"/>
      <c r="CM127" s="489"/>
      <c r="CN127" s="489"/>
      <c r="CO127" s="489"/>
      <c r="CP127" s="489"/>
      <c r="CQ127" s="489"/>
      <c r="CR127" s="489"/>
      <c r="CS127" s="489"/>
      <c r="CT127" s="489"/>
      <c r="CU127" s="489"/>
      <c r="CV127" s="489"/>
      <c r="CW127" s="489"/>
      <c r="CX127" s="489"/>
      <c r="CY127" s="489"/>
      <c r="CZ127" s="489"/>
      <c r="DA127" s="489"/>
      <c r="DB127" s="489"/>
      <c r="DC127" s="489"/>
      <c r="DD127" s="489"/>
      <c r="DE127" s="489"/>
      <c r="DF127" s="489"/>
      <c r="DG127" s="489"/>
      <c r="DH127" s="489"/>
      <c r="DI127" s="489"/>
      <c r="DJ127" s="489"/>
      <c r="DK127" s="489"/>
      <c r="DL127" s="489"/>
      <c r="DM127" s="489"/>
      <c r="DN127" s="489"/>
      <c r="DO127" s="489"/>
      <c r="DP127" s="489"/>
      <c r="DQ127" s="489"/>
      <c r="DR127" s="489"/>
      <c r="DS127" s="489"/>
      <c r="DT127" s="489"/>
      <c r="DU127" s="489"/>
      <c r="DV127" s="489"/>
      <c r="DW127" s="489"/>
      <c r="DX127" s="489"/>
      <c r="DY127" s="489"/>
      <c r="DZ127" s="489"/>
      <c r="EA127" s="489"/>
      <c r="EB127" s="489"/>
      <c r="EC127" s="489"/>
      <c r="ED127" s="489"/>
      <c r="EE127" s="489"/>
      <c r="EF127" s="489"/>
      <c r="EG127" s="489"/>
      <c r="EH127" s="489"/>
      <c r="EI127" s="489"/>
      <c r="EJ127" s="489"/>
      <c r="EK127" s="489"/>
      <c r="EL127" s="489"/>
      <c r="EM127" s="489"/>
      <c r="EN127" s="489"/>
      <c r="EO127" s="489"/>
      <c r="EP127" s="489"/>
      <c r="EQ127" s="489"/>
      <c r="ER127" s="489"/>
      <c r="ES127" s="489"/>
      <c r="ET127" s="489"/>
      <c r="EU127" s="489"/>
      <c r="EV127" s="489"/>
      <c r="EW127" s="489"/>
      <c r="EX127" s="489"/>
      <c r="EY127" s="489"/>
      <c r="EZ127" s="489"/>
      <c r="FA127" s="489"/>
      <c r="FB127" s="559"/>
      <c r="FC127" s="489"/>
      <c r="FD127" s="489"/>
      <c r="FE127" s="489"/>
      <c r="FF127" s="489"/>
      <c r="FG127" s="489"/>
      <c r="FH127" s="489"/>
      <c r="FI127" s="489"/>
      <c r="FJ127" s="489"/>
      <c r="FK127" s="489"/>
      <c r="FL127" s="489"/>
      <c r="FM127" s="489"/>
      <c r="FN127" s="489"/>
      <c r="FO127" s="489"/>
      <c r="FP127" s="560"/>
      <c r="FQ127" s="489"/>
      <c r="FR127" s="560"/>
      <c r="FS127" s="559"/>
      <c r="FT127" s="489"/>
      <c r="FU127" s="489"/>
      <c r="FV127" s="489"/>
      <c r="FW127" s="489"/>
      <c r="FX127" s="489"/>
      <c r="FY127" s="560"/>
    </row>
    <row r="128" spans="1:181" s="494" customFormat="1" hidden="1" x14ac:dyDescent="0.25">
      <c r="A128" s="557">
        <v>162</v>
      </c>
      <c r="B128" s="558" t="s">
        <v>524</v>
      </c>
      <c r="C128" s="490" t="s">
        <v>990</v>
      </c>
      <c r="D128" s="489" t="s">
        <v>991</v>
      </c>
      <c r="E128" s="559"/>
      <c r="F128" s="559"/>
      <c r="G128" s="490" t="s">
        <v>526</v>
      </c>
      <c r="H128" s="489" t="s">
        <v>996</v>
      </c>
      <c r="I128" s="489"/>
      <c r="J128" s="560"/>
      <c r="K128" s="559" t="s">
        <v>997</v>
      </c>
      <c r="L128" s="489" t="s">
        <v>993</v>
      </c>
      <c r="M128" s="489" t="s">
        <v>993</v>
      </c>
      <c r="N128" s="559"/>
      <c r="O128" s="560"/>
      <c r="P128" s="491" t="s">
        <v>530</v>
      </c>
      <c r="Q128" s="491" t="s">
        <v>531</v>
      </c>
      <c r="R128" s="491" t="s">
        <v>532</v>
      </c>
      <c r="S128" s="489" t="s">
        <v>533</v>
      </c>
      <c r="T128" s="489" t="s">
        <v>996</v>
      </c>
      <c r="U128" s="489" t="s">
        <v>534</v>
      </c>
      <c r="V128" s="560"/>
      <c r="W128" s="490" t="s">
        <v>535</v>
      </c>
      <c r="X128" s="489"/>
      <c r="Y128" s="489"/>
      <c r="Z128" s="560"/>
      <c r="AA128" s="561"/>
      <c r="AB128" s="562" t="s">
        <v>526</v>
      </c>
      <c r="AC128" s="563" t="s">
        <v>526</v>
      </c>
      <c r="AD128" s="564" t="s">
        <v>526</v>
      </c>
      <c r="AE128" s="563"/>
      <c r="AF128" s="563"/>
      <c r="AG128" s="563"/>
      <c r="AH128" s="562" t="s">
        <v>526</v>
      </c>
      <c r="AI128" s="563" t="s">
        <v>526</v>
      </c>
      <c r="AJ128" s="564" t="s">
        <v>526</v>
      </c>
      <c r="AK128" s="489"/>
      <c r="AL128" s="489"/>
      <c r="AM128" s="489"/>
      <c r="AN128" s="489"/>
      <c r="AO128" s="490" t="s">
        <v>526</v>
      </c>
      <c r="AP128" s="493"/>
      <c r="AQ128" s="491"/>
      <c r="AR128" s="492"/>
      <c r="AS128" s="490" t="str">
        <f t="shared" si="1"/>
        <v>no</v>
      </c>
      <c r="AT128" s="489"/>
      <c r="AU128" s="489"/>
      <c r="AV128" s="513"/>
      <c r="AW128" s="490" t="s">
        <v>526</v>
      </c>
      <c r="AX128" s="739"/>
      <c r="AY128" s="739"/>
      <c r="AZ128" s="489"/>
      <c r="BA128" s="489"/>
      <c r="BB128" s="489"/>
      <c r="BC128" s="489"/>
      <c r="BD128" s="489"/>
      <c r="BE128" s="489"/>
      <c r="BF128" s="489"/>
      <c r="BG128" s="489"/>
      <c r="BH128" s="489"/>
      <c r="BI128" s="489"/>
      <c r="BJ128" s="489"/>
      <c r="BK128" s="489"/>
      <c r="BL128" s="560"/>
      <c r="BM128" s="559"/>
      <c r="BN128" s="489"/>
      <c r="BO128" s="489"/>
      <c r="BP128" s="489"/>
      <c r="BQ128" s="489"/>
      <c r="BR128" s="489"/>
      <c r="BS128" s="489"/>
      <c r="BT128" s="489"/>
      <c r="BU128" s="489"/>
      <c r="BV128" s="489"/>
      <c r="BW128" s="489"/>
      <c r="BX128" s="489"/>
      <c r="BY128" s="489"/>
      <c r="BZ128" s="489"/>
      <c r="CA128" s="489"/>
      <c r="CB128" s="489"/>
      <c r="CC128" s="489"/>
      <c r="CD128" s="489"/>
      <c r="CE128" s="489"/>
      <c r="CF128" s="489"/>
      <c r="CG128" s="489"/>
      <c r="CH128" s="489"/>
      <c r="CI128" s="489"/>
      <c r="CJ128" s="489"/>
      <c r="CK128" s="489"/>
      <c r="CL128" s="489"/>
      <c r="CM128" s="489"/>
      <c r="CN128" s="489"/>
      <c r="CO128" s="489"/>
      <c r="CP128" s="489"/>
      <c r="CQ128" s="489"/>
      <c r="CR128" s="489"/>
      <c r="CS128" s="489"/>
      <c r="CT128" s="489"/>
      <c r="CU128" s="489"/>
      <c r="CV128" s="489"/>
      <c r="CW128" s="489"/>
      <c r="CX128" s="489"/>
      <c r="CY128" s="489"/>
      <c r="CZ128" s="489"/>
      <c r="DA128" s="489"/>
      <c r="DB128" s="489"/>
      <c r="DC128" s="489"/>
      <c r="DD128" s="489"/>
      <c r="DE128" s="489"/>
      <c r="DF128" s="489"/>
      <c r="DG128" s="489"/>
      <c r="DH128" s="489"/>
      <c r="DI128" s="489"/>
      <c r="DJ128" s="489"/>
      <c r="DK128" s="489"/>
      <c r="DL128" s="489"/>
      <c r="DM128" s="489"/>
      <c r="DN128" s="489"/>
      <c r="DO128" s="489"/>
      <c r="DP128" s="489"/>
      <c r="DQ128" s="489"/>
      <c r="DR128" s="489"/>
      <c r="DS128" s="489"/>
      <c r="DT128" s="489"/>
      <c r="DU128" s="489"/>
      <c r="DV128" s="489"/>
      <c r="DW128" s="489"/>
      <c r="DX128" s="489"/>
      <c r="DY128" s="489"/>
      <c r="DZ128" s="489"/>
      <c r="EA128" s="489"/>
      <c r="EB128" s="489"/>
      <c r="EC128" s="489"/>
      <c r="ED128" s="489"/>
      <c r="EE128" s="489"/>
      <c r="EF128" s="489"/>
      <c r="EG128" s="489"/>
      <c r="EH128" s="489"/>
      <c r="EI128" s="489"/>
      <c r="EJ128" s="489"/>
      <c r="EK128" s="489"/>
      <c r="EL128" s="489"/>
      <c r="EM128" s="489"/>
      <c r="EN128" s="489"/>
      <c r="EO128" s="489"/>
      <c r="EP128" s="489"/>
      <c r="EQ128" s="489"/>
      <c r="ER128" s="489"/>
      <c r="ES128" s="489"/>
      <c r="ET128" s="489"/>
      <c r="EU128" s="489"/>
      <c r="EV128" s="489"/>
      <c r="EW128" s="489"/>
      <c r="EX128" s="489"/>
      <c r="EY128" s="489"/>
      <c r="EZ128" s="489"/>
      <c r="FA128" s="489"/>
      <c r="FB128" s="559"/>
      <c r="FC128" s="489"/>
      <c r="FD128" s="489"/>
      <c r="FE128" s="489"/>
      <c r="FF128" s="489"/>
      <c r="FG128" s="489"/>
      <c r="FH128" s="489"/>
      <c r="FI128" s="489"/>
      <c r="FJ128" s="489"/>
      <c r="FK128" s="489"/>
      <c r="FL128" s="489"/>
      <c r="FM128" s="489"/>
      <c r="FN128" s="489"/>
      <c r="FO128" s="489"/>
      <c r="FP128" s="560"/>
      <c r="FQ128" s="489"/>
      <c r="FR128" s="560"/>
      <c r="FS128" s="559"/>
      <c r="FT128" s="489"/>
      <c r="FU128" s="489"/>
      <c r="FV128" s="489"/>
      <c r="FW128" s="489"/>
      <c r="FX128" s="489"/>
      <c r="FY128" s="560"/>
    </row>
    <row r="129" spans="1:181" s="494" customFormat="1" ht="24" x14ac:dyDescent="0.25">
      <c r="A129" s="506">
        <v>163</v>
      </c>
      <c r="B129" s="511" t="s">
        <v>642</v>
      </c>
      <c r="C129" s="514" t="s">
        <v>990</v>
      </c>
      <c r="D129" s="493" t="s">
        <v>998</v>
      </c>
      <c r="E129" s="559" t="e">
        <f>VLOOKUP(F129,'Revised Phasing'!$D$4:$S$98, 16, 0)</f>
        <v>#N/A</v>
      </c>
      <c r="F129" s="559" t="e">
        <f>VLOOKUP(L129,'Consolidated Data'!$E$2:$F$97, 2, 0)</f>
        <v>#N/A</v>
      </c>
      <c r="G129" s="490" t="s">
        <v>524</v>
      </c>
      <c r="H129" s="493" t="s">
        <v>999</v>
      </c>
      <c r="I129" s="493"/>
      <c r="J129" s="492"/>
      <c r="K129" s="512" t="s">
        <v>1000</v>
      </c>
      <c r="L129" s="493" t="s">
        <v>1001</v>
      </c>
      <c r="M129" s="493" t="s">
        <v>1002</v>
      </c>
      <c r="N129" s="512"/>
      <c r="O129" s="513"/>
      <c r="P129" s="515" t="s">
        <v>637</v>
      </c>
      <c r="Q129" s="515" t="s">
        <v>30</v>
      </c>
      <c r="R129" s="515" t="s">
        <v>1003</v>
      </c>
      <c r="S129" s="493" t="s">
        <v>644</v>
      </c>
      <c r="T129" s="493" t="s">
        <v>999</v>
      </c>
      <c r="U129" s="493" t="s">
        <v>534</v>
      </c>
      <c r="V129" s="513"/>
      <c r="W129" s="514" t="s">
        <v>535</v>
      </c>
      <c r="X129" s="493"/>
      <c r="Y129" s="493"/>
      <c r="Z129" s="513"/>
      <c r="AA129" s="516"/>
      <c r="AB129" s="562" t="s">
        <v>526</v>
      </c>
      <c r="AC129" s="563" t="s">
        <v>526</v>
      </c>
      <c r="AD129" s="564" t="s">
        <v>526</v>
      </c>
      <c r="AE129" s="733" t="s">
        <v>1003</v>
      </c>
      <c r="AF129" s="735"/>
      <c r="AG129" s="733" t="s">
        <v>696</v>
      </c>
      <c r="AH129" s="562" t="s">
        <v>526</v>
      </c>
      <c r="AI129" s="563" t="s">
        <v>526</v>
      </c>
      <c r="AJ129" s="564" t="s">
        <v>526</v>
      </c>
      <c r="AK129" s="497" t="s">
        <v>1004</v>
      </c>
      <c r="AL129" s="489" t="s">
        <v>1004</v>
      </c>
      <c r="AM129" s="493" t="s">
        <v>1004</v>
      </c>
      <c r="AN129" s="489"/>
      <c r="AO129" s="490" t="s">
        <v>524</v>
      </c>
      <c r="AP129" s="493" t="s">
        <v>1005</v>
      </c>
      <c r="AQ129" s="491"/>
      <c r="AR129" s="492"/>
      <c r="AS129" s="490" t="s">
        <v>652</v>
      </c>
      <c r="AT129" s="493"/>
      <c r="AU129" s="552" t="s">
        <v>1006</v>
      </c>
      <c r="AV129" s="569" t="s">
        <v>770</v>
      </c>
      <c r="AW129" s="490"/>
      <c r="AX129" s="739"/>
      <c r="AY129" s="739"/>
      <c r="AZ129" s="489"/>
      <c r="BA129" s="489"/>
      <c r="BB129" s="489"/>
      <c r="BC129" s="489"/>
      <c r="BD129" s="489"/>
      <c r="BE129" s="489"/>
      <c r="BF129" s="489"/>
      <c r="BG129" s="489"/>
      <c r="BH129" s="489"/>
      <c r="BI129" s="489"/>
      <c r="BJ129" s="489"/>
      <c r="BK129" s="489"/>
      <c r="BL129" s="560"/>
      <c r="BM129" s="559"/>
      <c r="BN129" s="489"/>
      <c r="BO129" s="489"/>
      <c r="BP129" s="489"/>
      <c r="BQ129" s="489"/>
      <c r="BR129" s="489"/>
      <c r="BS129" s="489"/>
      <c r="BT129" s="489"/>
      <c r="BU129" s="489"/>
      <c r="BV129" s="489"/>
      <c r="BW129" s="489"/>
      <c r="BX129" s="489"/>
      <c r="BY129" s="489"/>
      <c r="BZ129" s="489"/>
      <c r="CA129" s="489"/>
      <c r="CB129" s="489"/>
      <c r="CC129" s="489"/>
      <c r="CD129" s="489"/>
      <c r="CE129" s="489"/>
      <c r="CF129" s="489"/>
      <c r="CG129" s="489"/>
      <c r="CH129" s="489"/>
      <c r="CI129" s="489"/>
      <c r="CJ129" s="489"/>
      <c r="CK129" s="489"/>
      <c r="CL129" s="489"/>
      <c r="CM129" s="489"/>
      <c r="CN129" s="489"/>
      <c r="CO129" s="489"/>
      <c r="CP129" s="489"/>
      <c r="CQ129" s="489"/>
      <c r="CR129" s="489"/>
      <c r="CS129" s="489"/>
      <c r="CT129" s="489"/>
      <c r="CU129" s="489"/>
      <c r="CV129" s="489"/>
      <c r="CW129" s="489"/>
      <c r="CX129" s="489"/>
      <c r="CY129" s="489"/>
      <c r="CZ129" s="489"/>
      <c r="DA129" s="489"/>
      <c r="DB129" s="489"/>
      <c r="DC129" s="489"/>
      <c r="DD129" s="489"/>
      <c r="DE129" s="489"/>
      <c r="DF129" s="489"/>
      <c r="DG129" s="489"/>
      <c r="DH129" s="489"/>
      <c r="DI129" s="489"/>
      <c r="DJ129" s="489"/>
      <c r="DK129" s="489"/>
      <c r="DL129" s="489"/>
      <c r="DM129" s="489"/>
      <c r="DN129" s="489"/>
      <c r="DO129" s="489"/>
      <c r="DP129" s="489"/>
      <c r="DQ129" s="489"/>
      <c r="DR129" s="489"/>
      <c r="DS129" s="489"/>
      <c r="DT129" s="489"/>
      <c r="DU129" s="489"/>
      <c r="DV129" s="489"/>
      <c r="DW129" s="489"/>
      <c r="DX129" s="489"/>
      <c r="DY129" s="489"/>
      <c r="DZ129" s="489"/>
      <c r="EA129" s="489"/>
      <c r="EB129" s="489"/>
      <c r="EC129" s="489"/>
      <c r="ED129" s="489"/>
      <c r="EE129" s="489"/>
      <c r="EF129" s="489"/>
      <c r="EG129" s="489"/>
      <c r="EH129" s="489"/>
      <c r="EI129" s="489"/>
      <c r="EJ129" s="489"/>
      <c r="EK129" s="489"/>
      <c r="EL129" s="489"/>
      <c r="EM129" s="489"/>
      <c r="EN129" s="489"/>
      <c r="EO129" s="489"/>
      <c r="EP129" s="489"/>
      <c r="EQ129" s="489"/>
      <c r="ER129" s="489"/>
      <c r="ES129" s="489"/>
      <c r="ET129" s="489"/>
      <c r="EU129" s="489"/>
      <c r="EV129" s="489"/>
      <c r="EW129" s="489"/>
      <c r="EX129" s="489"/>
      <c r="EY129" s="489"/>
      <c r="EZ129" s="489"/>
      <c r="FA129" s="489"/>
      <c r="FB129" s="559"/>
      <c r="FC129" s="489"/>
      <c r="FD129" s="489"/>
      <c r="FE129" s="489"/>
      <c r="FF129" s="489"/>
      <c r="FG129" s="489"/>
      <c r="FH129" s="489"/>
      <c r="FI129" s="489"/>
      <c r="FJ129" s="489"/>
      <c r="FK129" s="489"/>
      <c r="FL129" s="489"/>
      <c r="FM129" s="489"/>
      <c r="FN129" s="489"/>
      <c r="FO129" s="489"/>
      <c r="FP129" s="560"/>
      <c r="FQ129" s="489"/>
      <c r="FR129" s="560"/>
      <c r="FS129" s="559"/>
      <c r="FT129" s="489"/>
      <c r="FU129" s="489"/>
      <c r="FV129" s="489"/>
      <c r="FW129" s="489"/>
      <c r="FX129" s="489"/>
      <c r="FY129" s="560"/>
    </row>
    <row r="130" spans="1:181" s="494" customFormat="1" ht="24" x14ac:dyDescent="0.25">
      <c r="A130" s="506">
        <v>164</v>
      </c>
      <c r="B130" s="511" t="s">
        <v>642</v>
      </c>
      <c r="C130" s="514" t="s">
        <v>990</v>
      </c>
      <c r="D130" s="493" t="s">
        <v>1007</v>
      </c>
      <c r="E130" s="559" t="e">
        <f>VLOOKUP(F130,'Revised Phasing'!$D$4:$S$98, 16, 0)</f>
        <v>#N/A</v>
      </c>
      <c r="F130" s="559" t="e">
        <f>VLOOKUP(L130,'Consolidated Data'!$E$2:$F$97, 2, 0)</f>
        <v>#N/A</v>
      </c>
      <c r="G130" s="490" t="s">
        <v>524</v>
      </c>
      <c r="H130" s="493" t="s">
        <v>999</v>
      </c>
      <c r="I130" s="493"/>
      <c r="J130" s="492"/>
      <c r="K130" s="512" t="s">
        <v>1008</v>
      </c>
      <c r="L130" s="493" t="s">
        <v>1001</v>
      </c>
      <c r="M130" s="493" t="s">
        <v>1009</v>
      </c>
      <c r="N130" s="512"/>
      <c r="O130" s="513"/>
      <c r="P130" s="515" t="s">
        <v>637</v>
      </c>
      <c r="Q130" s="515" t="s">
        <v>30</v>
      </c>
      <c r="R130" s="515" t="s">
        <v>1010</v>
      </c>
      <c r="S130" s="493" t="s">
        <v>644</v>
      </c>
      <c r="T130" s="493" t="s">
        <v>999</v>
      </c>
      <c r="U130" s="493" t="s">
        <v>534</v>
      </c>
      <c r="V130" s="513"/>
      <c r="W130" s="514" t="s">
        <v>535</v>
      </c>
      <c r="X130" s="493"/>
      <c r="Y130" s="493"/>
      <c r="Z130" s="513"/>
      <c r="AA130" s="516"/>
      <c r="AB130" s="562" t="s">
        <v>526</v>
      </c>
      <c r="AC130" s="563" t="s">
        <v>526</v>
      </c>
      <c r="AD130" s="564" t="s">
        <v>526</v>
      </c>
      <c r="AE130" s="733" t="s">
        <v>1010</v>
      </c>
      <c r="AF130" s="735"/>
      <c r="AG130" s="733" t="s">
        <v>696</v>
      </c>
      <c r="AH130" s="562" t="s">
        <v>526</v>
      </c>
      <c r="AI130" s="563" t="s">
        <v>526</v>
      </c>
      <c r="AJ130" s="564" t="s">
        <v>526</v>
      </c>
      <c r="AK130" s="497" t="s">
        <v>1004</v>
      </c>
      <c r="AL130" s="489" t="s">
        <v>1004</v>
      </c>
      <c r="AM130" s="493" t="s">
        <v>1004</v>
      </c>
      <c r="AN130" s="489"/>
      <c r="AO130" s="490" t="s">
        <v>524</v>
      </c>
      <c r="AP130" s="493" t="s">
        <v>1005</v>
      </c>
      <c r="AQ130" s="491"/>
      <c r="AR130" s="492"/>
      <c r="AS130" s="490" t="s">
        <v>652</v>
      </c>
      <c r="AT130" s="572" t="s">
        <v>1011</v>
      </c>
      <c r="AU130" s="552" t="s">
        <v>1006</v>
      </c>
      <c r="AV130" s="569" t="s">
        <v>770</v>
      </c>
      <c r="AW130" s="490"/>
      <c r="AX130" s="739"/>
      <c r="AY130" s="739"/>
      <c r="AZ130" s="489"/>
      <c r="BA130" s="489"/>
      <c r="BB130" s="489"/>
      <c r="BC130" s="489"/>
      <c r="BD130" s="489"/>
      <c r="BE130" s="489"/>
      <c r="BF130" s="489"/>
      <c r="BG130" s="489"/>
      <c r="BH130" s="489"/>
      <c r="BI130" s="489"/>
      <c r="BJ130" s="489"/>
      <c r="BK130" s="489"/>
      <c r="BL130" s="560"/>
      <c r="BM130" s="559"/>
      <c r="BN130" s="489"/>
      <c r="BO130" s="489"/>
      <c r="BP130" s="489"/>
      <c r="BQ130" s="489"/>
      <c r="BR130" s="489"/>
      <c r="BS130" s="489"/>
      <c r="BT130" s="489"/>
      <c r="BU130" s="489"/>
      <c r="BV130" s="489"/>
      <c r="BW130" s="489"/>
      <c r="BX130" s="489"/>
      <c r="BY130" s="489"/>
      <c r="BZ130" s="489"/>
      <c r="CA130" s="489"/>
      <c r="CB130" s="489"/>
      <c r="CC130" s="489"/>
      <c r="CD130" s="489"/>
      <c r="CE130" s="489"/>
      <c r="CF130" s="489"/>
      <c r="CG130" s="489"/>
      <c r="CH130" s="489"/>
      <c r="CI130" s="489"/>
      <c r="CJ130" s="489"/>
      <c r="CK130" s="489"/>
      <c r="CL130" s="489"/>
      <c r="CM130" s="489"/>
      <c r="CN130" s="489"/>
      <c r="CO130" s="489"/>
      <c r="CP130" s="489"/>
      <c r="CQ130" s="489"/>
      <c r="CR130" s="489"/>
      <c r="CS130" s="489"/>
      <c r="CT130" s="489"/>
      <c r="CU130" s="489"/>
      <c r="CV130" s="489"/>
      <c r="CW130" s="489"/>
      <c r="CX130" s="489"/>
      <c r="CY130" s="489"/>
      <c r="CZ130" s="489"/>
      <c r="DA130" s="489"/>
      <c r="DB130" s="489"/>
      <c r="DC130" s="489"/>
      <c r="DD130" s="489"/>
      <c r="DE130" s="489"/>
      <c r="DF130" s="489"/>
      <c r="DG130" s="489"/>
      <c r="DH130" s="489"/>
      <c r="DI130" s="489"/>
      <c r="DJ130" s="489"/>
      <c r="DK130" s="489"/>
      <c r="DL130" s="489"/>
      <c r="DM130" s="489"/>
      <c r="DN130" s="489"/>
      <c r="DO130" s="489"/>
      <c r="DP130" s="489"/>
      <c r="DQ130" s="489"/>
      <c r="DR130" s="489"/>
      <c r="DS130" s="489"/>
      <c r="DT130" s="489"/>
      <c r="DU130" s="489"/>
      <c r="DV130" s="489"/>
      <c r="DW130" s="489"/>
      <c r="DX130" s="489"/>
      <c r="DY130" s="489"/>
      <c r="DZ130" s="489"/>
      <c r="EA130" s="489"/>
      <c r="EB130" s="489"/>
      <c r="EC130" s="489"/>
      <c r="ED130" s="489"/>
      <c r="EE130" s="489"/>
      <c r="EF130" s="489"/>
      <c r="EG130" s="489"/>
      <c r="EH130" s="489"/>
      <c r="EI130" s="489"/>
      <c r="EJ130" s="489"/>
      <c r="EK130" s="489"/>
      <c r="EL130" s="489"/>
      <c r="EM130" s="489"/>
      <c r="EN130" s="489"/>
      <c r="EO130" s="489"/>
      <c r="EP130" s="489"/>
      <c r="EQ130" s="489"/>
      <c r="ER130" s="489"/>
      <c r="ES130" s="489"/>
      <c r="ET130" s="489"/>
      <c r="EU130" s="489"/>
      <c r="EV130" s="489"/>
      <c r="EW130" s="489"/>
      <c r="EX130" s="489"/>
      <c r="EY130" s="489"/>
      <c r="EZ130" s="489"/>
      <c r="FA130" s="489"/>
      <c r="FB130" s="559"/>
      <c r="FC130" s="489"/>
      <c r="FD130" s="489"/>
      <c r="FE130" s="489"/>
      <c r="FF130" s="489"/>
      <c r="FG130" s="489"/>
      <c r="FH130" s="489"/>
      <c r="FI130" s="489"/>
      <c r="FJ130" s="489"/>
      <c r="FK130" s="489"/>
      <c r="FL130" s="489"/>
      <c r="FM130" s="489"/>
      <c r="FN130" s="489"/>
      <c r="FO130" s="489"/>
      <c r="FP130" s="560"/>
      <c r="FQ130" s="489"/>
      <c r="FR130" s="560"/>
      <c r="FS130" s="559"/>
      <c r="FT130" s="489"/>
      <c r="FU130" s="489"/>
      <c r="FV130" s="489"/>
      <c r="FW130" s="489"/>
      <c r="FX130" s="489"/>
      <c r="FY130" s="560"/>
    </row>
    <row r="131" spans="1:181" s="494" customFormat="1" ht="24" x14ac:dyDescent="0.25">
      <c r="A131" s="506">
        <v>165</v>
      </c>
      <c r="B131" s="511" t="s">
        <v>642</v>
      </c>
      <c r="C131" s="514" t="s">
        <v>990</v>
      </c>
      <c r="D131" s="493" t="s">
        <v>1012</v>
      </c>
      <c r="E131" s="559" t="e">
        <f>VLOOKUP(F131,'Revised Phasing'!$D$4:$S$98, 16, 0)</f>
        <v>#N/A</v>
      </c>
      <c r="F131" s="559" t="e">
        <f>VLOOKUP(L131,'Consolidated Data'!$E$2:$F$97, 2, 0)</f>
        <v>#N/A</v>
      </c>
      <c r="G131" s="490" t="s">
        <v>524</v>
      </c>
      <c r="H131" s="493" t="s">
        <v>999</v>
      </c>
      <c r="I131" s="493"/>
      <c r="J131" s="492"/>
      <c r="K131" s="512" t="s">
        <v>1013</v>
      </c>
      <c r="L131" s="493" t="s">
        <v>1001</v>
      </c>
      <c r="M131" s="493" t="s">
        <v>1014</v>
      </c>
      <c r="N131" s="512"/>
      <c r="O131" s="513"/>
      <c r="P131" s="515" t="s">
        <v>637</v>
      </c>
      <c r="Q131" s="515" t="s">
        <v>30</v>
      </c>
      <c r="R131" s="515" t="s">
        <v>1015</v>
      </c>
      <c r="S131" s="493" t="s">
        <v>644</v>
      </c>
      <c r="T131" s="493" t="s">
        <v>999</v>
      </c>
      <c r="U131" s="493" t="s">
        <v>534</v>
      </c>
      <c r="V131" s="513"/>
      <c r="W131" s="514" t="s">
        <v>535</v>
      </c>
      <c r="X131" s="493"/>
      <c r="Y131" s="493"/>
      <c r="Z131" s="513"/>
      <c r="AA131" s="516"/>
      <c r="AB131" s="562" t="s">
        <v>526</v>
      </c>
      <c r="AC131" s="563" t="s">
        <v>526</v>
      </c>
      <c r="AD131" s="564" t="s">
        <v>526</v>
      </c>
      <c r="AE131" s="733" t="s">
        <v>1015</v>
      </c>
      <c r="AF131" s="735"/>
      <c r="AG131" s="733" t="s">
        <v>696</v>
      </c>
      <c r="AH131" s="562" t="s">
        <v>526</v>
      </c>
      <c r="AI131" s="563" t="s">
        <v>526</v>
      </c>
      <c r="AJ131" s="564" t="s">
        <v>526</v>
      </c>
      <c r="AK131" s="497" t="s">
        <v>1004</v>
      </c>
      <c r="AL131" s="489" t="s">
        <v>1004</v>
      </c>
      <c r="AM131" s="493" t="s">
        <v>1004</v>
      </c>
      <c r="AN131" s="489"/>
      <c r="AO131" s="490" t="s">
        <v>524</v>
      </c>
      <c r="AP131" s="493" t="s">
        <v>1005</v>
      </c>
      <c r="AQ131" s="491"/>
      <c r="AR131" s="492"/>
      <c r="AS131" s="490" t="s">
        <v>652</v>
      </c>
      <c r="AT131" s="572" t="s">
        <v>1011</v>
      </c>
      <c r="AU131" s="552" t="s">
        <v>1006</v>
      </c>
      <c r="AV131" s="569" t="s">
        <v>770</v>
      </c>
      <c r="AW131" s="490"/>
      <c r="AX131" s="739"/>
      <c r="AY131" s="739"/>
      <c r="AZ131" s="489"/>
      <c r="BA131" s="489"/>
      <c r="BB131" s="489"/>
      <c r="BC131" s="489"/>
      <c r="BD131" s="489"/>
      <c r="BE131" s="489"/>
      <c r="BF131" s="489"/>
      <c r="BG131" s="489"/>
      <c r="BH131" s="489"/>
      <c r="BI131" s="489"/>
      <c r="BJ131" s="489"/>
      <c r="BK131" s="489"/>
      <c r="BL131" s="560"/>
      <c r="BM131" s="559"/>
      <c r="BN131" s="489"/>
      <c r="BO131" s="489"/>
      <c r="BP131" s="489"/>
      <c r="BQ131" s="489"/>
      <c r="BR131" s="489"/>
      <c r="BS131" s="489"/>
      <c r="BT131" s="489"/>
      <c r="BU131" s="489"/>
      <c r="BV131" s="489"/>
      <c r="BW131" s="489"/>
      <c r="BX131" s="489"/>
      <c r="BY131" s="489"/>
      <c r="BZ131" s="489"/>
      <c r="CA131" s="489"/>
      <c r="CB131" s="489"/>
      <c r="CC131" s="489"/>
      <c r="CD131" s="489"/>
      <c r="CE131" s="489"/>
      <c r="CF131" s="489"/>
      <c r="CG131" s="489"/>
      <c r="CH131" s="489"/>
      <c r="CI131" s="489"/>
      <c r="CJ131" s="489"/>
      <c r="CK131" s="489"/>
      <c r="CL131" s="489"/>
      <c r="CM131" s="489"/>
      <c r="CN131" s="489"/>
      <c r="CO131" s="489"/>
      <c r="CP131" s="489"/>
      <c r="CQ131" s="489"/>
      <c r="CR131" s="489"/>
      <c r="CS131" s="489"/>
      <c r="CT131" s="489"/>
      <c r="CU131" s="489"/>
      <c r="CV131" s="489"/>
      <c r="CW131" s="489"/>
      <c r="CX131" s="489"/>
      <c r="CY131" s="489"/>
      <c r="CZ131" s="489"/>
      <c r="DA131" s="489"/>
      <c r="DB131" s="489"/>
      <c r="DC131" s="489"/>
      <c r="DD131" s="489"/>
      <c r="DE131" s="489"/>
      <c r="DF131" s="489"/>
      <c r="DG131" s="489"/>
      <c r="DH131" s="489"/>
      <c r="DI131" s="489"/>
      <c r="DJ131" s="489"/>
      <c r="DK131" s="489"/>
      <c r="DL131" s="489"/>
      <c r="DM131" s="489"/>
      <c r="DN131" s="489"/>
      <c r="DO131" s="489"/>
      <c r="DP131" s="489"/>
      <c r="DQ131" s="489"/>
      <c r="DR131" s="489"/>
      <c r="DS131" s="489"/>
      <c r="DT131" s="489"/>
      <c r="DU131" s="489"/>
      <c r="DV131" s="489"/>
      <c r="DW131" s="489"/>
      <c r="DX131" s="489"/>
      <c r="DY131" s="489"/>
      <c r="DZ131" s="489"/>
      <c r="EA131" s="489"/>
      <c r="EB131" s="489"/>
      <c r="EC131" s="489"/>
      <c r="ED131" s="489"/>
      <c r="EE131" s="489"/>
      <c r="EF131" s="489"/>
      <c r="EG131" s="489"/>
      <c r="EH131" s="489"/>
      <c r="EI131" s="489"/>
      <c r="EJ131" s="489"/>
      <c r="EK131" s="489"/>
      <c r="EL131" s="489"/>
      <c r="EM131" s="489"/>
      <c r="EN131" s="489"/>
      <c r="EO131" s="489"/>
      <c r="EP131" s="489"/>
      <c r="EQ131" s="489"/>
      <c r="ER131" s="489"/>
      <c r="ES131" s="489"/>
      <c r="ET131" s="489"/>
      <c r="EU131" s="489"/>
      <c r="EV131" s="489"/>
      <c r="EW131" s="489"/>
      <c r="EX131" s="489"/>
      <c r="EY131" s="489"/>
      <c r="EZ131" s="489"/>
      <c r="FA131" s="489"/>
      <c r="FB131" s="559"/>
      <c r="FC131" s="489"/>
      <c r="FD131" s="489"/>
      <c r="FE131" s="489"/>
      <c r="FF131" s="489"/>
      <c r="FG131" s="489"/>
      <c r="FH131" s="489"/>
      <c r="FI131" s="489"/>
      <c r="FJ131" s="489"/>
      <c r="FK131" s="489"/>
      <c r="FL131" s="489"/>
      <c r="FM131" s="489"/>
      <c r="FN131" s="489"/>
      <c r="FO131" s="489"/>
      <c r="FP131" s="560"/>
      <c r="FQ131" s="489"/>
      <c r="FR131" s="560"/>
      <c r="FS131" s="559"/>
      <c r="FT131" s="489"/>
      <c r="FU131" s="489"/>
      <c r="FV131" s="489"/>
      <c r="FW131" s="489"/>
      <c r="FX131" s="489"/>
      <c r="FY131" s="560"/>
    </row>
    <row r="132" spans="1:181" s="494" customFormat="1" ht="24" x14ac:dyDescent="0.25">
      <c r="A132" s="506">
        <v>166</v>
      </c>
      <c r="B132" s="511" t="s">
        <v>642</v>
      </c>
      <c r="C132" s="514" t="s">
        <v>990</v>
      </c>
      <c r="D132" s="493" t="s">
        <v>1016</v>
      </c>
      <c r="E132" s="559" t="e">
        <f>VLOOKUP(F132,'Revised Phasing'!$D$4:$S$98, 16, 0)</f>
        <v>#N/A</v>
      </c>
      <c r="F132" s="559" t="e">
        <f>VLOOKUP(L132,'Consolidated Data'!$E$2:$F$97, 2, 0)</f>
        <v>#N/A</v>
      </c>
      <c r="G132" s="490" t="s">
        <v>524</v>
      </c>
      <c r="H132" s="493" t="s">
        <v>999</v>
      </c>
      <c r="I132" s="493"/>
      <c r="J132" s="492"/>
      <c r="K132" s="512" t="s">
        <v>1017</v>
      </c>
      <c r="L132" s="493" t="s">
        <v>1001</v>
      </c>
      <c r="M132" s="493" t="s">
        <v>1018</v>
      </c>
      <c r="N132" s="512"/>
      <c r="O132" s="513"/>
      <c r="P132" s="515" t="s">
        <v>637</v>
      </c>
      <c r="Q132" s="515" t="s">
        <v>30</v>
      </c>
      <c r="R132" s="515" t="s">
        <v>1019</v>
      </c>
      <c r="S132" s="493" t="s">
        <v>644</v>
      </c>
      <c r="T132" s="493" t="s">
        <v>999</v>
      </c>
      <c r="U132" s="493" t="s">
        <v>534</v>
      </c>
      <c r="V132" s="513"/>
      <c r="W132" s="514" t="s">
        <v>535</v>
      </c>
      <c r="X132" s="493"/>
      <c r="Y132" s="493"/>
      <c r="Z132" s="513"/>
      <c r="AA132" s="516" t="s">
        <v>766</v>
      </c>
      <c r="AB132" s="562" t="s">
        <v>526</v>
      </c>
      <c r="AC132" s="563" t="s">
        <v>526</v>
      </c>
      <c r="AD132" s="564" t="s">
        <v>526</v>
      </c>
      <c r="AE132" s="563"/>
      <c r="AF132" s="735"/>
      <c r="AG132" s="733" t="s">
        <v>696</v>
      </c>
      <c r="AH132" s="562" t="s">
        <v>526</v>
      </c>
      <c r="AI132" s="563" t="s">
        <v>526</v>
      </c>
      <c r="AJ132" s="564" t="s">
        <v>526</v>
      </c>
      <c r="AK132" s="497" t="s">
        <v>1004</v>
      </c>
      <c r="AL132" s="489" t="s">
        <v>1004</v>
      </c>
      <c r="AM132" s="493" t="s">
        <v>1004</v>
      </c>
      <c r="AN132" s="489"/>
      <c r="AO132" s="490" t="s">
        <v>524</v>
      </c>
      <c r="AP132" s="493" t="s">
        <v>1005</v>
      </c>
      <c r="AQ132" s="491"/>
      <c r="AR132" s="492"/>
      <c r="AS132" s="490" t="s">
        <v>652</v>
      </c>
      <c r="AT132" s="572"/>
      <c r="AU132" s="552" t="s">
        <v>1006</v>
      </c>
      <c r="AV132" s="569" t="s">
        <v>770</v>
      </c>
      <c r="AW132" s="490"/>
      <c r="AX132" s="739"/>
      <c r="AY132" s="739"/>
      <c r="AZ132" s="489"/>
      <c r="BA132" s="489"/>
      <c r="BB132" s="489"/>
      <c r="BC132" s="489"/>
      <c r="BD132" s="489"/>
      <c r="BE132" s="489"/>
      <c r="BF132" s="489"/>
      <c r="BG132" s="489"/>
      <c r="BH132" s="489"/>
      <c r="BI132" s="489"/>
      <c r="BJ132" s="489"/>
      <c r="BK132" s="489"/>
      <c r="BL132" s="560"/>
      <c r="BM132" s="559"/>
      <c r="BN132" s="489"/>
      <c r="BO132" s="489"/>
      <c r="BP132" s="489"/>
      <c r="BQ132" s="489"/>
      <c r="BR132" s="489"/>
      <c r="BS132" s="489"/>
      <c r="BT132" s="489"/>
      <c r="BU132" s="489"/>
      <c r="BV132" s="489"/>
      <c r="BW132" s="489"/>
      <c r="BX132" s="489"/>
      <c r="BY132" s="489"/>
      <c r="BZ132" s="489"/>
      <c r="CA132" s="489"/>
      <c r="CB132" s="489"/>
      <c r="CC132" s="489"/>
      <c r="CD132" s="489"/>
      <c r="CE132" s="489"/>
      <c r="CF132" s="489"/>
      <c r="CG132" s="489"/>
      <c r="CH132" s="489"/>
      <c r="CI132" s="489"/>
      <c r="CJ132" s="489"/>
      <c r="CK132" s="489"/>
      <c r="CL132" s="489"/>
      <c r="CM132" s="489"/>
      <c r="CN132" s="489"/>
      <c r="CO132" s="489"/>
      <c r="CP132" s="489"/>
      <c r="CQ132" s="489"/>
      <c r="CR132" s="489"/>
      <c r="CS132" s="489"/>
      <c r="CT132" s="489"/>
      <c r="CU132" s="489"/>
      <c r="CV132" s="489"/>
      <c r="CW132" s="489"/>
      <c r="CX132" s="489"/>
      <c r="CY132" s="489"/>
      <c r="CZ132" s="489"/>
      <c r="DA132" s="489"/>
      <c r="DB132" s="489"/>
      <c r="DC132" s="489"/>
      <c r="DD132" s="489"/>
      <c r="DE132" s="489"/>
      <c r="DF132" s="489"/>
      <c r="DG132" s="489"/>
      <c r="DH132" s="489"/>
      <c r="DI132" s="489"/>
      <c r="DJ132" s="489"/>
      <c r="DK132" s="489"/>
      <c r="DL132" s="489"/>
      <c r="DM132" s="489"/>
      <c r="DN132" s="489"/>
      <c r="DO132" s="489"/>
      <c r="DP132" s="489"/>
      <c r="DQ132" s="489"/>
      <c r="DR132" s="489"/>
      <c r="DS132" s="489"/>
      <c r="DT132" s="489"/>
      <c r="DU132" s="489"/>
      <c r="DV132" s="489"/>
      <c r="DW132" s="489"/>
      <c r="DX132" s="489"/>
      <c r="DY132" s="489"/>
      <c r="DZ132" s="489"/>
      <c r="EA132" s="489"/>
      <c r="EB132" s="489"/>
      <c r="EC132" s="489"/>
      <c r="ED132" s="489"/>
      <c r="EE132" s="489"/>
      <c r="EF132" s="489"/>
      <c r="EG132" s="489"/>
      <c r="EH132" s="489"/>
      <c r="EI132" s="489"/>
      <c r="EJ132" s="489"/>
      <c r="EK132" s="489"/>
      <c r="EL132" s="489"/>
      <c r="EM132" s="489"/>
      <c r="EN132" s="489"/>
      <c r="EO132" s="489"/>
      <c r="EP132" s="489"/>
      <c r="EQ132" s="489"/>
      <c r="ER132" s="489"/>
      <c r="ES132" s="489"/>
      <c r="ET132" s="489"/>
      <c r="EU132" s="489"/>
      <c r="EV132" s="489"/>
      <c r="EW132" s="489"/>
      <c r="EX132" s="489"/>
      <c r="EY132" s="489"/>
      <c r="EZ132" s="489"/>
      <c r="FA132" s="489"/>
      <c r="FB132" s="559"/>
      <c r="FC132" s="489"/>
      <c r="FD132" s="489"/>
      <c r="FE132" s="489"/>
      <c r="FF132" s="489"/>
      <c r="FG132" s="489"/>
      <c r="FH132" s="489"/>
      <c r="FI132" s="489"/>
      <c r="FJ132" s="489"/>
      <c r="FK132" s="489"/>
      <c r="FL132" s="489"/>
      <c r="FM132" s="489"/>
      <c r="FN132" s="489"/>
      <c r="FO132" s="489"/>
      <c r="FP132" s="560"/>
      <c r="FQ132" s="489"/>
      <c r="FR132" s="560"/>
      <c r="FS132" s="559"/>
      <c r="FT132" s="489"/>
      <c r="FU132" s="489"/>
      <c r="FV132" s="489"/>
      <c r="FW132" s="489"/>
      <c r="FX132" s="489"/>
      <c r="FY132" s="560"/>
    </row>
    <row r="133" spans="1:181" s="494" customFormat="1" ht="24" x14ac:dyDescent="0.25">
      <c r="A133" s="506">
        <v>167</v>
      </c>
      <c r="B133" s="511" t="s">
        <v>642</v>
      </c>
      <c r="C133" s="514" t="s">
        <v>990</v>
      </c>
      <c r="D133" s="493" t="s">
        <v>1020</v>
      </c>
      <c r="E133" s="559" t="e">
        <f>VLOOKUP(F133,'Revised Phasing'!$D$4:$S$98, 16, 0)</f>
        <v>#N/A</v>
      </c>
      <c r="F133" s="559" t="e">
        <f>VLOOKUP(L133,'Consolidated Data'!$E$2:$F$97, 2, 0)</f>
        <v>#N/A</v>
      </c>
      <c r="G133" s="490" t="s">
        <v>524</v>
      </c>
      <c r="H133" s="493" t="s">
        <v>999</v>
      </c>
      <c r="I133" s="493"/>
      <c r="J133" s="492"/>
      <c r="K133" s="512" t="s">
        <v>1021</v>
      </c>
      <c r="L133" s="493" t="s">
        <v>1001</v>
      </c>
      <c r="M133" s="493" t="s">
        <v>1022</v>
      </c>
      <c r="N133" s="512"/>
      <c r="O133" s="513"/>
      <c r="P133" s="515" t="s">
        <v>637</v>
      </c>
      <c r="Q133" s="515" t="s">
        <v>30</v>
      </c>
      <c r="R133" s="515" t="s">
        <v>1023</v>
      </c>
      <c r="S133" s="493" t="s">
        <v>644</v>
      </c>
      <c r="T133" s="493" t="s">
        <v>999</v>
      </c>
      <c r="U133" s="493" t="s">
        <v>534</v>
      </c>
      <c r="V133" s="513"/>
      <c r="W133" s="514" t="s">
        <v>535</v>
      </c>
      <c r="X133" s="493"/>
      <c r="Y133" s="493"/>
      <c r="Z133" s="513"/>
      <c r="AA133" s="516"/>
      <c r="AB133" s="562" t="s">
        <v>526</v>
      </c>
      <c r="AC133" s="563" t="s">
        <v>526</v>
      </c>
      <c r="AD133" s="564" t="s">
        <v>526</v>
      </c>
      <c r="AE133" s="733" t="s">
        <v>1023</v>
      </c>
      <c r="AF133" s="735"/>
      <c r="AG133" s="733" t="s">
        <v>696</v>
      </c>
      <c r="AH133" s="562" t="s">
        <v>526</v>
      </c>
      <c r="AI133" s="563" t="s">
        <v>526</v>
      </c>
      <c r="AJ133" s="564" t="s">
        <v>526</v>
      </c>
      <c r="AK133" s="497" t="s">
        <v>1004</v>
      </c>
      <c r="AL133" s="489" t="s">
        <v>1004</v>
      </c>
      <c r="AM133" s="493" t="s">
        <v>1004</v>
      </c>
      <c r="AN133" s="489"/>
      <c r="AO133" s="490" t="s">
        <v>524</v>
      </c>
      <c r="AP133" s="493" t="s">
        <v>1005</v>
      </c>
      <c r="AQ133" s="491"/>
      <c r="AR133" s="492"/>
      <c r="AS133" s="490" t="s">
        <v>652</v>
      </c>
      <c r="AT133" s="572" t="s">
        <v>1011</v>
      </c>
      <c r="AU133" s="552" t="s">
        <v>1006</v>
      </c>
      <c r="AV133" s="569" t="s">
        <v>770</v>
      </c>
      <c r="AW133" s="490"/>
      <c r="AX133" s="739"/>
      <c r="AY133" s="739"/>
      <c r="AZ133" s="489"/>
      <c r="BA133" s="489"/>
      <c r="BB133" s="489"/>
      <c r="BC133" s="489"/>
      <c r="BD133" s="489"/>
      <c r="BE133" s="489"/>
      <c r="BF133" s="489"/>
      <c r="BG133" s="489"/>
      <c r="BH133" s="489"/>
      <c r="BI133" s="489"/>
      <c r="BJ133" s="489"/>
      <c r="BK133" s="489"/>
      <c r="BL133" s="560"/>
      <c r="BM133" s="559"/>
      <c r="BN133" s="489"/>
      <c r="BO133" s="489"/>
      <c r="BP133" s="489"/>
      <c r="BQ133" s="489"/>
      <c r="BR133" s="489"/>
      <c r="BS133" s="489"/>
      <c r="BT133" s="489"/>
      <c r="BU133" s="489"/>
      <c r="BV133" s="489"/>
      <c r="BW133" s="489"/>
      <c r="BX133" s="489"/>
      <c r="BY133" s="489"/>
      <c r="BZ133" s="489"/>
      <c r="CA133" s="489"/>
      <c r="CB133" s="489"/>
      <c r="CC133" s="489"/>
      <c r="CD133" s="489"/>
      <c r="CE133" s="489"/>
      <c r="CF133" s="489"/>
      <c r="CG133" s="489"/>
      <c r="CH133" s="489"/>
      <c r="CI133" s="489"/>
      <c r="CJ133" s="489"/>
      <c r="CK133" s="489"/>
      <c r="CL133" s="489"/>
      <c r="CM133" s="489"/>
      <c r="CN133" s="489"/>
      <c r="CO133" s="489"/>
      <c r="CP133" s="489"/>
      <c r="CQ133" s="489"/>
      <c r="CR133" s="489"/>
      <c r="CS133" s="489"/>
      <c r="CT133" s="489"/>
      <c r="CU133" s="489"/>
      <c r="CV133" s="489"/>
      <c r="CW133" s="489"/>
      <c r="CX133" s="489"/>
      <c r="CY133" s="489"/>
      <c r="CZ133" s="489"/>
      <c r="DA133" s="489"/>
      <c r="DB133" s="489"/>
      <c r="DC133" s="489"/>
      <c r="DD133" s="489"/>
      <c r="DE133" s="489"/>
      <c r="DF133" s="489"/>
      <c r="DG133" s="489"/>
      <c r="DH133" s="489"/>
      <c r="DI133" s="489"/>
      <c r="DJ133" s="489"/>
      <c r="DK133" s="489"/>
      <c r="DL133" s="489"/>
      <c r="DM133" s="489"/>
      <c r="DN133" s="489"/>
      <c r="DO133" s="489"/>
      <c r="DP133" s="489"/>
      <c r="DQ133" s="489"/>
      <c r="DR133" s="489"/>
      <c r="DS133" s="489"/>
      <c r="DT133" s="489"/>
      <c r="DU133" s="489"/>
      <c r="DV133" s="489"/>
      <c r="DW133" s="489"/>
      <c r="DX133" s="489"/>
      <c r="DY133" s="489"/>
      <c r="DZ133" s="489"/>
      <c r="EA133" s="489"/>
      <c r="EB133" s="489"/>
      <c r="EC133" s="489"/>
      <c r="ED133" s="489"/>
      <c r="EE133" s="489"/>
      <c r="EF133" s="489"/>
      <c r="EG133" s="489"/>
      <c r="EH133" s="489"/>
      <c r="EI133" s="489"/>
      <c r="EJ133" s="489"/>
      <c r="EK133" s="489"/>
      <c r="EL133" s="489"/>
      <c r="EM133" s="489"/>
      <c r="EN133" s="489"/>
      <c r="EO133" s="489"/>
      <c r="EP133" s="489"/>
      <c r="EQ133" s="489"/>
      <c r="ER133" s="489"/>
      <c r="ES133" s="489"/>
      <c r="ET133" s="489"/>
      <c r="EU133" s="489"/>
      <c r="EV133" s="489"/>
      <c r="EW133" s="489"/>
      <c r="EX133" s="489"/>
      <c r="EY133" s="489"/>
      <c r="EZ133" s="489"/>
      <c r="FA133" s="489"/>
      <c r="FB133" s="559"/>
      <c r="FC133" s="489"/>
      <c r="FD133" s="489"/>
      <c r="FE133" s="489"/>
      <c r="FF133" s="489"/>
      <c r="FG133" s="489"/>
      <c r="FH133" s="489"/>
      <c r="FI133" s="489"/>
      <c r="FJ133" s="489"/>
      <c r="FK133" s="489"/>
      <c r="FL133" s="489"/>
      <c r="FM133" s="489"/>
      <c r="FN133" s="489"/>
      <c r="FO133" s="489"/>
      <c r="FP133" s="560"/>
      <c r="FQ133" s="489"/>
      <c r="FR133" s="560"/>
      <c r="FS133" s="559"/>
      <c r="FT133" s="489"/>
      <c r="FU133" s="489"/>
      <c r="FV133" s="489"/>
      <c r="FW133" s="489"/>
      <c r="FX133" s="489"/>
      <c r="FY133" s="560"/>
    </row>
    <row r="134" spans="1:181" s="494" customFormat="1" ht="24" x14ac:dyDescent="0.25">
      <c r="A134" s="506">
        <v>168</v>
      </c>
      <c r="B134" s="511" t="s">
        <v>642</v>
      </c>
      <c r="C134" s="514" t="s">
        <v>990</v>
      </c>
      <c r="D134" s="493" t="s">
        <v>1024</v>
      </c>
      <c r="E134" s="559" t="e">
        <f>VLOOKUP(F134,'Revised Phasing'!$D$4:$S$98, 16, 0)</f>
        <v>#N/A</v>
      </c>
      <c r="F134" s="559" t="e">
        <f>VLOOKUP(L134,'Consolidated Data'!$E$2:$F$97, 2, 0)</f>
        <v>#N/A</v>
      </c>
      <c r="G134" s="490" t="s">
        <v>524</v>
      </c>
      <c r="H134" s="493" t="s">
        <v>999</v>
      </c>
      <c r="I134" s="493"/>
      <c r="J134" s="492"/>
      <c r="K134" s="512" t="s">
        <v>1025</v>
      </c>
      <c r="L134" s="493" t="s">
        <v>1001</v>
      </c>
      <c r="M134" s="493" t="s">
        <v>1026</v>
      </c>
      <c r="N134" s="512"/>
      <c r="O134" s="513"/>
      <c r="P134" s="515" t="s">
        <v>637</v>
      </c>
      <c r="Q134" s="515" t="s">
        <v>30</v>
      </c>
      <c r="R134" s="515" t="s">
        <v>1027</v>
      </c>
      <c r="S134" s="493" t="s">
        <v>644</v>
      </c>
      <c r="T134" s="493" t="s">
        <v>999</v>
      </c>
      <c r="U134" s="493" t="s">
        <v>534</v>
      </c>
      <c r="V134" s="513"/>
      <c r="W134" s="514" t="s">
        <v>535</v>
      </c>
      <c r="X134" s="493"/>
      <c r="Y134" s="493"/>
      <c r="Z134" s="513"/>
      <c r="AA134" s="516" t="s">
        <v>766</v>
      </c>
      <c r="AB134" s="562" t="s">
        <v>526</v>
      </c>
      <c r="AC134" s="563" t="s">
        <v>526</v>
      </c>
      <c r="AD134" s="564" t="s">
        <v>526</v>
      </c>
      <c r="AE134" s="563"/>
      <c r="AF134" s="735"/>
      <c r="AG134" s="733" t="s">
        <v>696</v>
      </c>
      <c r="AH134" s="562" t="s">
        <v>526</v>
      </c>
      <c r="AI134" s="563" t="s">
        <v>526</v>
      </c>
      <c r="AJ134" s="564" t="s">
        <v>526</v>
      </c>
      <c r="AK134" s="497" t="s">
        <v>1004</v>
      </c>
      <c r="AL134" s="489" t="s">
        <v>1004</v>
      </c>
      <c r="AM134" s="493" t="s">
        <v>1004</v>
      </c>
      <c r="AN134" s="489"/>
      <c r="AO134" s="490" t="s">
        <v>524</v>
      </c>
      <c r="AP134" s="493" t="s">
        <v>1005</v>
      </c>
      <c r="AQ134" s="491"/>
      <c r="AR134" s="492"/>
      <c r="AS134" s="490" t="s">
        <v>652</v>
      </c>
      <c r="AT134" s="493"/>
      <c r="AU134" s="552" t="s">
        <v>1006</v>
      </c>
      <c r="AV134" s="569" t="s">
        <v>770</v>
      </c>
      <c r="AW134" s="490"/>
      <c r="AX134" s="739"/>
      <c r="AY134" s="739"/>
      <c r="AZ134" s="489"/>
      <c r="BA134" s="489"/>
      <c r="BB134" s="489"/>
      <c r="BC134" s="489"/>
      <c r="BD134" s="489"/>
      <c r="BE134" s="489"/>
      <c r="BF134" s="489"/>
      <c r="BG134" s="489"/>
      <c r="BH134" s="489"/>
      <c r="BI134" s="489"/>
      <c r="BJ134" s="489"/>
      <c r="BK134" s="489"/>
      <c r="BL134" s="560"/>
      <c r="BM134" s="559"/>
      <c r="BN134" s="489"/>
      <c r="BO134" s="489"/>
      <c r="BP134" s="489"/>
      <c r="BQ134" s="489"/>
      <c r="BR134" s="489"/>
      <c r="BS134" s="489"/>
      <c r="BT134" s="489"/>
      <c r="BU134" s="489"/>
      <c r="BV134" s="489"/>
      <c r="BW134" s="489"/>
      <c r="BX134" s="489"/>
      <c r="BY134" s="489"/>
      <c r="BZ134" s="489"/>
      <c r="CA134" s="489"/>
      <c r="CB134" s="489"/>
      <c r="CC134" s="489"/>
      <c r="CD134" s="489"/>
      <c r="CE134" s="489"/>
      <c r="CF134" s="489"/>
      <c r="CG134" s="489"/>
      <c r="CH134" s="489"/>
      <c r="CI134" s="489"/>
      <c r="CJ134" s="489"/>
      <c r="CK134" s="489"/>
      <c r="CL134" s="489"/>
      <c r="CM134" s="489"/>
      <c r="CN134" s="489"/>
      <c r="CO134" s="489"/>
      <c r="CP134" s="489"/>
      <c r="CQ134" s="489"/>
      <c r="CR134" s="489"/>
      <c r="CS134" s="489"/>
      <c r="CT134" s="489"/>
      <c r="CU134" s="489"/>
      <c r="CV134" s="489"/>
      <c r="CW134" s="489"/>
      <c r="CX134" s="489"/>
      <c r="CY134" s="489"/>
      <c r="CZ134" s="489"/>
      <c r="DA134" s="489"/>
      <c r="DB134" s="489"/>
      <c r="DC134" s="489"/>
      <c r="DD134" s="489"/>
      <c r="DE134" s="489"/>
      <c r="DF134" s="489"/>
      <c r="DG134" s="489"/>
      <c r="DH134" s="489"/>
      <c r="DI134" s="489"/>
      <c r="DJ134" s="489"/>
      <c r="DK134" s="489"/>
      <c r="DL134" s="489"/>
      <c r="DM134" s="489"/>
      <c r="DN134" s="489"/>
      <c r="DO134" s="489"/>
      <c r="DP134" s="489"/>
      <c r="DQ134" s="489"/>
      <c r="DR134" s="489"/>
      <c r="DS134" s="489"/>
      <c r="DT134" s="489"/>
      <c r="DU134" s="489"/>
      <c r="DV134" s="489"/>
      <c r="DW134" s="489"/>
      <c r="DX134" s="489"/>
      <c r="DY134" s="489"/>
      <c r="DZ134" s="489"/>
      <c r="EA134" s="489"/>
      <c r="EB134" s="489"/>
      <c r="EC134" s="489"/>
      <c r="ED134" s="489"/>
      <c r="EE134" s="489"/>
      <c r="EF134" s="489"/>
      <c r="EG134" s="489"/>
      <c r="EH134" s="489"/>
      <c r="EI134" s="489"/>
      <c r="EJ134" s="489"/>
      <c r="EK134" s="489"/>
      <c r="EL134" s="489"/>
      <c r="EM134" s="489"/>
      <c r="EN134" s="489"/>
      <c r="EO134" s="489"/>
      <c r="EP134" s="489"/>
      <c r="EQ134" s="489"/>
      <c r="ER134" s="489"/>
      <c r="ES134" s="489"/>
      <c r="ET134" s="489"/>
      <c r="EU134" s="489"/>
      <c r="EV134" s="489"/>
      <c r="EW134" s="489"/>
      <c r="EX134" s="489"/>
      <c r="EY134" s="489"/>
      <c r="EZ134" s="489"/>
      <c r="FA134" s="489"/>
      <c r="FB134" s="559"/>
      <c r="FC134" s="489"/>
      <c r="FD134" s="489"/>
      <c r="FE134" s="489"/>
      <c r="FF134" s="489"/>
      <c r="FG134" s="489"/>
      <c r="FH134" s="489"/>
      <c r="FI134" s="489"/>
      <c r="FJ134" s="489"/>
      <c r="FK134" s="489"/>
      <c r="FL134" s="489"/>
      <c r="FM134" s="489"/>
      <c r="FN134" s="489"/>
      <c r="FO134" s="489"/>
      <c r="FP134" s="560"/>
      <c r="FQ134" s="489"/>
      <c r="FR134" s="560"/>
      <c r="FS134" s="559"/>
      <c r="FT134" s="489"/>
      <c r="FU134" s="489"/>
      <c r="FV134" s="489"/>
      <c r="FW134" s="489"/>
      <c r="FX134" s="489"/>
      <c r="FY134" s="560"/>
    </row>
    <row r="135" spans="1:181" s="494" customFormat="1" ht="24" x14ac:dyDescent="0.25">
      <c r="A135" s="506">
        <v>169</v>
      </c>
      <c r="B135" s="511" t="s">
        <v>642</v>
      </c>
      <c r="C135" s="514" t="s">
        <v>990</v>
      </c>
      <c r="D135" s="493" t="s">
        <v>1028</v>
      </c>
      <c r="E135" s="559" t="e">
        <f>VLOOKUP(F135,'Revised Phasing'!$D$4:$S$98, 16, 0)</f>
        <v>#N/A</v>
      </c>
      <c r="F135" s="559" t="e">
        <f>VLOOKUP(L135,'Consolidated Data'!$E$2:$F$97, 2, 0)</f>
        <v>#N/A</v>
      </c>
      <c r="G135" s="490" t="s">
        <v>524</v>
      </c>
      <c r="H135" s="493" t="s">
        <v>999</v>
      </c>
      <c r="I135" s="493"/>
      <c r="J135" s="492"/>
      <c r="K135" s="512" t="s">
        <v>1029</v>
      </c>
      <c r="L135" s="493" t="s">
        <v>1001</v>
      </c>
      <c r="M135" s="493" t="s">
        <v>1030</v>
      </c>
      <c r="N135" s="512"/>
      <c r="O135" s="513"/>
      <c r="P135" s="515" t="s">
        <v>637</v>
      </c>
      <c r="Q135" s="515" t="s">
        <v>30</v>
      </c>
      <c r="R135" s="515" t="s">
        <v>1031</v>
      </c>
      <c r="S135" s="493" t="s">
        <v>644</v>
      </c>
      <c r="T135" s="493" t="s">
        <v>999</v>
      </c>
      <c r="U135" s="493" t="s">
        <v>534</v>
      </c>
      <c r="V135" s="513"/>
      <c r="W135" s="514" t="s">
        <v>535</v>
      </c>
      <c r="X135" s="493"/>
      <c r="Y135" s="493"/>
      <c r="Z135" s="513"/>
      <c r="AA135" s="516" t="s">
        <v>766</v>
      </c>
      <c r="AB135" s="562" t="s">
        <v>526</v>
      </c>
      <c r="AC135" s="563" t="s">
        <v>526</v>
      </c>
      <c r="AD135" s="564" t="s">
        <v>526</v>
      </c>
      <c r="AE135" s="563"/>
      <c r="AF135" s="735"/>
      <c r="AG135" s="733" t="s">
        <v>696</v>
      </c>
      <c r="AH135" s="562" t="s">
        <v>526</v>
      </c>
      <c r="AI135" s="563" t="s">
        <v>526</v>
      </c>
      <c r="AJ135" s="564" t="s">
        <v>526</v>
      </c>
      <c r="AK135" s="497" t="s">
        <v>1004</v>
      </c>
      <c r="AL135" s="489" t="s">
        <v>1004</v>
      </c>
      <c r="AM135" s="493" t="s">
        <v>1004</v>
      </c>
      <c r="AN135" s="489"/>
      <c r="AO135" s="490" t="s">
        <v>524</v>
      </c>
      <c r="AP135" s="493" t="s">
        <v>1005</v>
      </c>
      <c r="AQ135" s="491"/>
      <c r="AR135" s="492"/>
      <c r="AS135" s="490" t="s">
        <v>652</v>
      </c>
      <c r="AT135" s="493"/>
      <c r="AU135" s="552" t="s">
        <v>1006</v>
      </c>
      <c r="AV135" s="569" t="s">
        <v>770</v>
      </c>
      <c r="AW135" s="490"/>
      <c r="AX135" s="739"/>
      <c r="AY135" s="739"/>
      <c r="AZ135" s="489"/>
      <c r="BA135" s="489"/>
      <c r="BB135" s="489"/>
      <c r="BC135" s="489"/>
      <c r="BD135" s="489"/>
      <c r="BE135" s="489"/>
      <c r="BF135" s="489"/>
      <c r="BG135" s="489"/>
      <c r="BH135" s="489"/>
      <c r="BI135" s="489"/>
      <c r="BJ135" s="489"/>
      <c r="BK135" s="489"/>
      <c r="BL135" s="560"/>
      <c r="BM135" s="559"/>
      <c r="BN135" s="489"/>
      <c r="BO135" s="489"/>
      <c r="BP135" s="489"/>
      <c r="BQ135" s="489"/>
      <c r="BR135" s="489"/>
      <c r="BS135" s="489"/>
      <c r="BT135" s="489"/>
      <c r="BU135" s="489"/>
      <c r="BV135" s="489"/>
      <c r="BW135" s="489"/>
      <c r="BX135" s="489"/>
      <c r="BY135" s="489"/>
      <c r="BZ135" s="489"/>
      <c r="CA135" s="489"/>
      <c r="CB135" s="489"/>
      <c r="CC135" s="489"/>
      <c r="CD135" s="489"/>
      <c r="CE135" s="489"/>
      <c r="CF135" s="489"/>
      <c r="CG135" s="489"/>
      <c r="CH135" s="489"/>
      <c r="CI135" s="489"/>
      <c r="CJ135" s="489"/>
      <c r="CK135" s="489"/>
      <c r="CL135" s="489"/>
      <c r="CM135" s="489"/>
      <c r="CN135" s="489"/>
      <c r="CO135" s="489"/>
      <c r="CP135" s="489"/>
      <c r="CQ135" s="489"/>
      <c r="CR135" s="489"/>
      <c r="CS135" s="489"/>
      <c r="CT135" s="489"/>
      <c r="CU135" s="489"/>
      <c r="CV135" s="489"/>
      <c r="CW135" s="489"/>
      <c r="CX135" s="489"/>
      <c r="CY135" s="489"/>
      <c r="CZ135" s="489"/>
      <c r="DA135" s="489"/>
      <c r="DB135" s="489"/>
      <c r="DC135" s="489"/>
      <c r="DD135" s="489"/>
      <c r="DE135" s="489"/>
      <c r="DF135" s="489"/>
      <c r="DG135" s="489"/>
      <c r="DH135" s="489"/>
      <c r="DI135" s="489"/>
      <c r="DJ135" s="489"/>
      <c r="DK135" s="489"/>
      <c r="DL135" s="489"/>
      <c r="DM135" s="489"/>
      <c r="DN135" s="489"/>
      <c r="DO135" s="489"/>
      <c r="DP135" s="489"/>
      <c r="DQ135" s="489"/>
      <c r="DR135" s="489"/>
      <c r="DS135" s="489"/>
      <c r="DT135" s="489"/>
      <c r="DU135" s="489"/>
      <c r="DV135" s="489"/>
      <c r="DW135" s="489"/>
      <c r="DX135" s="489"/>
      <c r="DY135" s="489"/>
      <c r="DZ135" s="489"/>
      <c r="EA135" s="489"/>
      <c r="EB135" s="489"/>
      <c r="EC135" s="489"/>
      <c r="ED135" s="489"/>
      <c r="EE135" s="489"/>
      <c r="EF135" s="489"/>
      <c r="EG135" s="489"/>
      <c r="EH135" s="489"/>
      <c r="EI135" s="489"/>
      <c r="EJ135" s="489"/>
      <c r="EK135" s="489"/>
      <c r="EL135" s="489"/>
      <c r="EM135" s="489"/>
      <c r="EN135" s="489"/>
      <c r="EO135" s="489"/>
      <c r="EP135" s="489"/>
      <c r="EQ135" s="489"/>
      <c r="ER135" s="489"/>
      <c r="ES135" s="489"/>
      <c r="ET135" s="489"/>
      <c r="EU135" s="489"/>
      <c r="EV135" s="489"/>
      <c r="EW135" s="489"/>
      <c r="EX135" s="489"/>
      <c r="EY135" s="489"/>
      <c r="EZ135" s="489"/>
      <c r="FA135" s="489"/>
      <c r="FB135" s="559"/>
      <c r="FC135" s="489"/>
      <c r="FD135" s="489"/>
      <c r="FE135" s="489"/>
      <c r="FF135" s="489"/>
      <c r="FG135" s="489"/>
      <c r="FH135" s="489"/>
      <c r="FI135" s="489"/>
      <c r="FJ135" s="489"/>
      <c r="FK135" s="489"/>
      <c r="FL135" s="489"/>
      <c r="FM135" s="489"/>
      <c r="FN135" s="489"/>
      <c r="FO135" s="489"/>
      <c r="FP135" s="560"/>
      <c r="FQ135" s="489"/>
      <c r="FR135" s="560"/>
      <c r="FS135" s="559"/>
      <c r="FT135" s="489"/>
      <c r="FU135" s="489"/>
      <c r="FV135" s="489"/>
      <c r="FW135" s="489"/>
      <c r="FX135" s="489"/>
      <c r="FY135" s="560"/>
    </row>
    <row r="136" spans="1:181" s="494" customFormat="1" ht="60" x14ac:dyDescent="0.25">
      <c r="A136" s="506">
        <v>170</v>
      </c>
      <c r="B136" s="511" t="s">
        <v>642</v>
      </c>
      <c r="C136" s="514" t="s">
        <v>990</v>
      </c>
      <c r="D136" s="493" t="s">
        <v>1032</v>
      </c>
      <c r="E136" s="559" t="e">
        <f>VLOOKUP(F136,'Revised Phasing'!$D$4:$S$98, 16, 0)</f>
        <v>#N/A</v>
      </c>
      <c r="F136" s="559" t="e">
        <f>VLOOKUP(L136,'Consolidated Data'!$E$2:$F$97, 2, 0)</f>
        <v>#N/A</v>
      </c>
      <c r="G136" s="490" t="s">
        <v>642</v>
      </c>
      <c r="H136" s="493" t="s">
        <v>999</v>
      </c>
      <c r="I136" s="493"/>
      <c r="J136" s="492"/>
      <c r="K136" s="512" t="s">
        <v>1033</v>
      </c>
      <c r="L136" s="493" t="s">
        <v>1001</v>
      </c>
      <c r="M136" s="493" t="s">
        <v>1034</v>
      </c>
      <c r="N136" s="512"/>
      <c r="O136" s="513"/>
      <c r="P136" s="515" t="s">
        <v>637</v>
      </c>
      <c r="Q136" s="515" t="s">
        <v>30</v>
      </c>
      <c r="R136" s="515" t="s">
        <v>1035</v>
      </c>
      <c r="S136" s="493" t="s">
        <v>659</v>
      </c>
      <c r="T136" s="493" t="s">
        <v>999</v>
      </c>
      <c r="U136" s="493" t="s">
        <v>534</v>
      </c>
      <c r="V136" s="513"/>
      <c r="W136" s="514" t="s">
        <v>535</v>
      </c>
      <c r="X136" s="493"/>
      <c r="Y136" s="493"/>
      <c r="Z136" s="513"/>
      <c r="AA136" s="516"/>
      <c r="AB136" s="562" t="s">
        <v>526</v>
      </c>
      <c r="AC136" s="563" t="s">
        <v>526</v>
      </c>
      <c r="AD136" s="564" t="s">
        <v>526</v>
      </c>
      <c r="AE136" s="733" t="s">
        <v>1035</v>
      </c>
      <c r="AF136" s="735"/>
      <c r="AG136" s="733" t="s">
        <v>696</v>
      </c>
      <c r="AH136" s="562" t="s">
        <v>526</v>
      </c>
      <c r="AI136" s="563" t="s">
        <v>526</v>
      </c>
      <c r="AJ136" s="564" t="s">
        <v>526</v>
      </c>
      <c r="AK136" s="497" t="s">
        <v>1004</v>
      </c>
      <c r="AL136" s="489" t="s">
        <v>1004</v>
      </c>
      <c r="AM136" s="493" t="s">
        <v>1004</v>
      </c>
      <c r="AN136" s="489"/>
      <c r="AO136" s="490" t="s">
        <v>642</v>
      </c>
      <c r="AP136" s="493" t="s">
        <v>1036</v>
      </c>
      <c r="AQ136" s="491"/>
      <c r="AR136" s="492"/>
      <c r="AS136" s="490" t="s">
        <v>652</v>
      </c>
      <c r="AT136" s="493" t="s">
        <v>1036</v>
      </c>
      <c r="AU136" s="552" t="s">
        <v>1006</v>
      </c>
      <c r="AV136" s="555" t="s">
        <v>1037</v>
      </c>
      <c r="AW136" s="490"/>
      <c r="AX136" s="739"/>
      <c r="AY136" s="739"/>
      <c r="AZ136" s="489"/>
      <c r="BA136" s="489"/>
      <c r="BB136" s="489"/>
      <c r="BC136" s="489"/>
      <c r="BD136" s="489"/>
      <c r="BE136" s="489"/>
      <c r="BF136" s="489"/>
      <c r="BG136" s="489"/>
      <c r="BH136" s="489"/>
      <c r="BI136" s="489"/>
      <c r="BJ136" s="489"/>
      <c r="BK136" s="489"/>
      <c r="BL136" s="560"/>
      <c r="BM136" s="559"/>
      <c r="BN136" s="489"/>
      <c r="BO136" s="489"/>
      <c r="BP136" s="489"/>
      <c r="BQ136" s="489"/>
      <c r="BR136" s="489"/>
      <c r="BS136" s="489"/>
      <c r="BT136" s="489"/>
      <c r="BU136" s="489"/>
      <c r="BV136" s="489"/>
      <c r="BW136" s="489"/>
      <c r="BX136" s="489"/>
      <c r="BY136" s="489"/>
      <c r="BZ136" s="489"/>
      <c r="CA136" s="489"/>
      <c r="CB136" s="489"/>
      <c r="CC136" s="489"/>
      <c r="CD136" s="489"/>
      <c r="CE136" s="489"/>
      <c r="CF136" s="489"/>
      <c r="CG136" s="489"/>
      <c r="CH136" s="489"/>
      <c r="CI136" s="489"/>
      <c r="CJ136" s="489"/>
      <c r="CK136" s="489"/>
      <c r="CL136" s="489"/>
      <c r="CM136" s="489"/>
      <c r="CN136" s="489"/>
      <c r="CO136" s="489"/>
      <c r="CP136" s="489"/>
      <c r="CQ136" s="489"/>
      <c r="CR136" s="489"/>
      <c r="CS136" s="489"/>
      <c r="CT136" s="489"/>
      <c r="CU136" s="489"/>
      <c r="CV136" s="489"/>
      <c r="CW136" s="489"/>
      <c r="CX136" s="489"/>
      <c r="CY136" s="489"/>
      <c r="CZ136" s="489"/>
      <c r="DA136" s="489"/>
      <c r="DB136" s="489"/>
      <c r="DC136" s="489"/>
      <c r="DD136" s="489"/>
      <c r="DE136" s="489"/>
      <c r="DF136" s="489"/>
      <c r="DG136" s="489"/>
      <c r="DH136" s="489"/>
      <c r="DI136" s="489"/>
      <c r="DJ136" s="489"/>
      <c r="DK136" s="489"/>
      <c r="DL136" s="489"/>
      <c r="DM136" s="489"/>
      <c r="DN136" s="489"/>
      <c r="DO136" s="489"/>
      <c r="DP136" s="489"/>
      <c r="DQ136" s="489"/>
      <c r="DR136" s="489"/>
      <c r="DS136" s="489"/>
      <c r="DT136" s="489"/>
      <c r="DU136" s="489"/>
      <c r="DV136" s="489"/>
      <c r="DW136" s="489"/>
      <c r="DX136" s="489"/>
      <c r="DY136" s="489"/>
      <c r="DZ136" s="489"/>
      <c r="EA136" s="489"/>
      <c r="EB136" s="489"/>
      <c r="EC136" s="489"/>
      <c r="ED136" s="489"/>
      <c r="EE136" s="489"/>
      <c r="EF136" s="489"/>
      <c r="EG136" s="489"/>
      <c r="EH136" s="489"/>
      <c r="EI136" s="489"/>
      <c r="EJ136" s="489"/>
      <c r="EK136" s="489"/>
      <c r="EL136" s="489"/>
      <c r="EM136" s="489"/>
      <c r="EN136" s="489"/>
      <c r="EO136" s="489"/>
      <c r="EP136" s="489"/>
      <c r="EQ136" s="489"/>
      <c r="ER136" s="489"/>
      <c r="ES136" s="489"/>
      <c r="ET136" s="489"/>
      <c r="EU136" s="489"/>
      <c r="EV136" s="489"/>
      <c r="EW136" s="489"/>
      <c r="EX136" s="489"/>
      <c r="EY136" s="489"/>
      <c r="EZ136" s="489"/>
      <c r="FA136" s="489"/>
      <c r="FB136" s="559"/>
      <c r="FC136" s="489"/>
      <c r="FD136" s="489"/>
      <c r="FE136" s="489"/>
      <c r="FF136" s="489"/>
      <c r="FG136" s="489"/>
      <c r="FH136" s="489"/>
      <c r="FI136" s="489"/>
      <c r="FJ136" s="489"/>
      <c r="FK136" s="489"/>
      <c r="FL136" s="489"/>
      <c r="FM136" s="489"/>
      <c r="FN136" s="489"/>
      <c r="FO136" s="489"/>
      <c r="FP136" s="560"/>
      <c r="FQ136" s="489"/>
      <c r="FR136" s="560"/>
      <c r="FS136" s="559"/>
      <c r="FT136" s="489"/>
      <c r="FU136" s="489"/>
      <c r="FV136" s="489"/>
      <c r="FW136" s="489"/>
      <c r="FX136" s="489"/>
      <c r="FY136" s="560"/>
    </row>
    <row r="137" spans="1:181" s="494" customFormat="1" hidden="1" x14ac:dyDescent="0.25">
      <c r="A137" s="557">
        <v>171</v>
      </c>
      <c r="B137" s="558" t="s">
        <v>524</v>
      </c>
      <c r="C137" s="490" t="s">
        <v>141</v>
      </c>
      <c r="D137" s="489" t="s">
        <v>39</v>
      </c>
      <c r="E137" s="559"/>
      <c r="F137" s="559"/>
      <c r="G137" s="490" t="s">
        <v>526</v>
      </c>
      <c r="H137" s="489" t="s">
        <v>961</v>
      </c>
      <c r="I137" s="489"/>
      <c r="J137" s="560"/>
      <c r="K137" s="559" t="s">
        <v>1038</v>
      </c>
      <c r="L137" s="489" t="s">
        <v>1038</v>
      </c>
      <c r="M137" s="489" t="s">
        <v>1038</v>
      </c>
      <c r="N137" s="559"/>
      <c r="O137" s="560"/>
      <c r="P137" s="491" t="s">
        <v>637</v>
      </c>
      <c r="Q137" s="491" t="s">
        <v>30</v>
      </c>
      <c r="R137" s="491" t="s">
        <v>1039</v>
      </c>
      <c r="S137" s="489" t="s">
        <v>644</v>
      </c>
      <c r="T137" s="489" t="s">
        <v>961</v>
      </c>
      <c r="U137" s="489" t="s">
        <v>534</v>
      </c>
      <c r="V137" s="560"/>
      <c r="W137" s="490" t="s">
        <v>535</v>
      </c>
      <c r="X137" s="489"/>
      <c r="Y137" s="489"/>
      <c r="Z137" s="560"/>
      <c r="AA137" s="561"/>
      <c r="AB137" s="562" t="s">
        <v>526</v>
      </c>
      <c r="AC137" s="563" t="s">
        <v>1040</v>
      </c>
      <c r="AD137" s="564" t="s">
        <v>526</v>
      </c>
      <c r="AE137" s="563"/>
      <c r="AF137" s="735"/>
      <c r="AG137" s="563"/>
      <c r="AH137" s="562" t="s">
        <v>526</v>
      </c>
      <c r="AI137" s="563" t="s">
        <v>526</v>
      </c>
      <c r="AJ137" s="564" t="s">
        <v>526</v>
      </c>
      <c r="AK137" s="489"/>
      <c r="AL137" s="489"/>
      <c r="AM137" s="489"/>
      <c r="AN137" s="489"/>
      <c r="AO137" s="490" t="s">
        <v>526</v>
      </c>
      <c r="AP137" s="493"/>
      <c r="AQ137" s="491" t="s">
        <v>562</v>
      </c>
      <c r="AR137" s="492"/>
      <c r="AS137" s="490" t="str">
        <f t="shared" ref="AS137:AS202" si="2">IF(AO137="no","no","tbd")</f>
        <v>no</v>
      </c>
      <c r="AT137" s="489"/>
      <c r="AU137" s="489"/>
      <c r="AV137" s="513"/>
      <c r="AW137" s="490" t="s">
        <v>526</v>
      </c>
      <c r="AX137" s="739"/>
      <c r="AY137" s="739"/>
      <c r="AZ137" s="489"/>
      <c r="BA137" s="489"/>
      <c r="BB137" s="489"/>
      <c r="BC137" s="489"/>
      <c r="BD137" s="489"/>
      <c r="BE137" s="489"/>
      <c r="BF137" s="489"/>
      <c r="BG137" s="489"/>
      <c r="BH137" s="489"/>
      <c r="BI137" s="489"/>
      <c r="BJ137" s="489"/>
      <c r="BK137" s="489"/>
      <c r="BL137" s="560"/>
      <c r="BM137" s="559"/>
      <c r="BN137" s="489"/>
      <c r="BO137" s="489"/>
      <c r="BP137" s="489"/>
      <c r="BQ137" s="489"/>
      <c r="BR137" s="489"/>
      <c r="BS137" s="489"/>
      <c r="BT137" s="489"/>
      <c r="BU137" s="489"/>
      <c r="BV137" s="489"/>
      <c r="BW137" s="489"/>
      <c r="BX137" s="489"/>
      <c r="BY137" s="489"/>
      <c r="BZ137" s="489"/>
      <c r="CA137" s="489"/>
      <c r="CB137" s="489"/>
      <c r="CC137" s="489"/>
      <c r="CD137" s="489"/>
      <c r="CE137" s="489"/>
      <c r="CF137" s="489"/>
      <c r="CG137" s="489"/>
      <c r="CH137" s="489"/>
      <c r="CI137" s="489"/>
      <c r="CJ137" s="489"/>
      <c r="CK137" s="489"/>
      <c r="CL137" s="489"/>
      <c r="CM137" s="489"/>
      <c r="CN137" s="489"/>
      <c r="CO137" s="489"/>
      <c r="CP137" s="489"/>
      <c r="CQ137" s="489"/>
      <c r="CR137" s="489"/>
      <c r="CS137" s="489"/>
      <c r="CT137" s="489"/>
      <c r="CU137" s="489"/>
      <c r="CV137" s="489"/>
      <c r="CW137" s="489"/>
      <c r="CX137" s="489"/>
      <c r="CY137" s="489"/>
      <c r="CZ137" s="489"/>
      <c r="DA137" s="489"/>
      <c r="DB137" s="489"/>
      <c r="DC137" s="489"/>
      <c r="DD137" s="489"/>
      <c r="DE137" s="489"/>
      <c r="DF137" s="489"/>
      <c r="DG137" s="489"/>
      <c r="DH137" s="489"/>
      <c r="DI137" s="489"/>
      <c r="DJ137" s="489"/>
      <c r="DK137" s="489"/>
      <c r="DL137" s="489"/>
      <c r="DM137" s="489"/>
      <c r="DN137" s="489"/>
      <c r="DO137" s="489"/>
      <c r="DP137" s="489"/>
      <c r="DQ137" s="489"/>
      <c r="DR137" s="489"/>
      <c r="DS137" s="489"/>
      <c r="DT137" s="489"/>
      <c r="DU137" s="489"/>
      <c r="DV137" s="489"/>
      <c r="DW137" s="489"/>
      <c r="DX137" s="489"/>
      <c r="DY137" s="489"/>
      <c r="DZ137" s="489"/>
      <c r="EA137" s="489"/>
      <c r="EB137" s="489"/>
      <c r="EC137" s="489"/>
      <c r="ED137" s="489"/>
      <c r="EE137" s="489"/>
      <c r="EF137" s="489"/>
      <c r="EG137" s="489"/>
      <c r="EH137" s="489"/>
      <c r="EI137" s="489"/>
      <c r="EJ137" s="489"/>
      <c r="EK137" s="489"/>
      <c r="EL137" s="489"/>
      <c r="EM137" s="489"/>
      <c r="EN137" s="489"/>
      <c r="EO137" s="489"/>
      <c r="EP137" s="489"/>
      <c r="EQ137" s="489"/>
      <c r="ER137" s="489"/>
      <c r="ES137" s="489"/>
      <c r="ET137" s="489"/>
      <c r="EU137" s="489"/>
      <c r="EV137" s="489"/>
      <c r="EW137" s="489"/>
      <c r="EX137" s="489"/>
      <c r="EY137" s="489"/>
      <c r="EZ137" s="489"/>
      <c r="FA137" s="489"/>
      <c r="FB137" s="559"/>
      <c r="FC137" s="489"/>
      <c r="FD137" s="489"/>
      <c r="FE137" s="489"/>
      <c r="FF137" s="489"/>
      <c r="FG137" s="489"/>
      <c r="FH137" s="489"/>
      <c r="FI137" s="489"/>
      <c r="FJ137" s="489"/>
      <c r="FK137" s="489"/>
      <c r="FL137" s="489"/>
      <c r="FM137" s="489"/>
      <c r="FN137" s="489"/>
      <c r="FO137" s="489"/>
      <c r="FP137" s="560"/>
      <c r="FQ137" s="489"/>
      <c r="FR137" s="560"/>
      <c r="FS137" s="559"/>
      <c r="FT137" s="489"/>
      <c r="FU137" s="489"/>
      <c r="FV137" s="489"/>
      <c r="FW137" s="489"/>
      <c r="FX137" s="489"/>
      <c r="FY137" s="560"/>
    </row>
    <row r="138" spans="1:181" s="494" customFormat="1" hidden="1" x14ac:dyDescent="0.25">
      <c r="A138" s="557">
        <v>172</v>
      </c>
      <c r="B138" s="558" t="s">
        <v>524</v>
      </c>
      <c r="C138" s="490" t="s">
        <v>141</v>
      </c>
      <c r="D138" s="489" t="s">
        <v>39</v>
      </c>
      <c r="E138" s="559"/>
      <c r="F138" s="559"/>
      <c r="G138" s="490" t="s">
        <v>526</v>
      </c>
      <c r="H138" s="489" t="s">
        <v>964</v>
      </c>
      <c r="I138" s="489"/>
      <c r="J138" s="560"/>
      <c r="K138" s="559" t="s">
        <v>1041</v>
      </c>
      <c r="L138" s="489" t="s">
        <v>1038</v>
      </c>
      <c r="M138" s="489" t="s">
        <v>1038</v>
      </c>
      <c r="N138" s="559"/>
      <c r="O138" s="560"/>
      <c r="P138" s="491" t="s">
        <v>530</v>
      </c>
      <c r="Q138" s="491" t="s">
        <v>531</v>
      </c>
      <c r="R138" s="491" t="s">
        <v>532</v>
      </c>
      <c r="S138" s="489" t="s">
        <v>533</v>
      </c>
      <c r="T138" s="489" t="s">
        <v>964</v>
      </c>
      <c r="U138" s="489" t="s">
        <v>534</v>
      </c>
      <c r="V138" s="560"/>
      <c r="W138" s="490" t="s">
        <v>535</v>
      </c>
      <c r="X138" s="489"/>
      <c r="Y138" s="489"/>
      <c r="Z138" s="560"/>
      <c r="AA138" s="561"/>
      <c r="AB138" s="562" t="s">
        <v>540</v>
      </c>
      <c r="AC138" s="563" t="s">
        <v>526</v>
      </c>
      <c r="AD138" s="564" t="s">
        <v>526</v>
      </c>
      <c r="AE138" s="563"/>
      <c r="AF138" s="563"/>
      <c r="AG138" s="563"/>
      <c r="AH138" s="562" t="s">
        <v>540</v>
      </c>
      <c r="AI138" s="563" t="s">
        <v>540</v>
      </c>
      <c r="AJ138" s="564" t="s">
        <v>526</v>
      </c>
      <c r="AK138" s="489"/>
      <c r="AL138" s="489"/>
      <c r="AM138" s="489"/>
      <c r="AN138" s="489"/>
      <c r="AO138" s="490" t="s">
        <v>526</v>
      </c>
      <c r="AP138" s="493"/>
      <c r="AQ138" s="491" t="s">
        <v>562</v>
      </c>
      <c r="AR138" s="492"/>
      <c r="AS138" s="490" t="str">
        <f t="shared" si="2"/>
        <v>no</v>
      </c>
      <c r="AT138" s="489"/>
      <c r="AU138" s="489"/>
      <c r="AV138" s="513"/>
      <c r="AW138" s="490" t="s">
        <v>526</v>
      </c>
      <c r="AX138" s="739"/>
      <c r="AY138" s="739"/>
      <c r="AZ138" s="489"/>
      <c r="BA138" s="489"/>
      <c r="BB138" s="489"/>
      <c r="BC138" s="489"/>
      <c r="BD138" s="489"/>
      <c r="BE138" s="489"/>
      <c r="BF138" s="489"/>
      <c r="BG138" s="489"/>
      <c r="BH138" s="489"/>
      <c r="BI138" s="489"/>
      <c r="BJ138" s="489"/>
      <c r="BK138" s="489"/>
      <c r="BL138" s="560"/>
      <c r="BM138" s="559"/>
      <c r="BN138" s="489"/>
      <c r="BO138" s="489"/>
      <c r="BP138" s="489"/>
      <c r="BQ138" s="489"/>
      <c r="BR138" s="489"/>
      <c r="BS138" s="489"/>
      <c r="BT138" s="489"/>
      <c r="BU138" s="489"/>
      <c r="BV138" s="489"/>
      <c r="BW138" s="489"/>
      <c r="BX138" s="489"/>
      <c r="BY138" s="489"/>
      <c r="BZ138" s="489"/>
      <c r="CA138" s="489"/>
      <c r="CB138" s="489"/>
      <c r="CC138" s="489"/>
      <c r="CD138" s="489"/>
      <c r="CE138" s="489"/>
      <c r="CF138" s="489"/>
      <c r="CG138" s="489"/>
      <c r="CH138" s="489"/>
      <c r="CI138" s="489"/>
      <c r="CJ138" s="489"/>
      <c r="CK138" s="489"/>
      <c r="CL138" s="489"/>
      <c r="CM138" s="489"/>
      <c r="CN138" s="489"/>
      <c r="CO138" s="489"/>
      <c r="CP138" s="489"/>
      <c r="CQ138" s="489"/>
      <c r="CR138" s="489"/>
      <c r="CS138" s="489"/>
      <c r="CT138" s="489"/>
      <c r="CU138" s="489"/>
      <c r="CV138" s="489"/>
      <c r="CW138" s="489"/>
      <c r="CX138" s="489"/>
      <c r="CY138" s="489"/>
      <c r="CZ138" s="489"/>
      <c r="DA138" s="489"/>
      <c r="DB138" s="489"/>
      <c r="DC138" s="489"/>
      <c r="DD138" s="489"/>
      <c r="DE138" s="489"/>
      <c r="DF138" s="489"/>
      <c r="DG138" s="489"/>
      <c r="DH138" s="489"/>
      <c r="DI138" s="489"/>
      <c r="DJ138" s="489"/>
      <c r="DK138" s="489"/>
      <c r="DL138" s="489"/>
      <c r="DM138" s="489"/>
      <c r="DN138" s="489"/>
      <c r="DO138" s="489"/>
      <c r="DP138" s="489"/>
      <c r="DQ138" s="489"/>
      <c r="DR138" s="489"/>
      <c r="DS138" s="489"/>
      <c r="DT138" s="489"/>
      <c r="DU138" s="489"/>
      <c r="DV138" s="489"/>
      <c r="DW138" s="489"/>
      <c r="DX138" s="489"/>
      <c r="DY138" s="489"/>
      <c r="DZ138" s="489"/>
      <c r="EA138" s="489"/>
      <c r="EB138" s="489"/>
      <c r="EC138" s="489"/>
      <c r="ED138" s="489"/>
      <c r="EE138" s="489"/>
      <c r="EF138" s="489"/>
      <c r="EG138" s="489"/>
      <c r="EH138" s="489"/>
      <c r="EI138" s="489"/>
      <c r="EJ138" s="489"/>
      <c r="EK138" s="489"/>
      <c r="EL138" s="489"/>
      <c r="EM138" s="489"/>
      <c r="EN138" s="489"/>
      <c r="EO138" s="489"/>
      <c r="EP138" s="489"/>
      <c r="EQ138" s="489"/>
      <c r="ER138" s="489"/>
      <c r="ES138" s="489"/>
      <c r="ET138" s="489"/>
      <c r="EU138" s="489"/>
      <c r="EV138" s="489"/>
      <c r="EW138" s="489"/>
      <c r="EX138" s="489"/>
      <c r="EY138" s="489"/>
      <c r="EZ138" s="489"/>
      <c r="FA138" s="489"/>
      <c r="FB138" s="559"/>
      <c r="FC138" s="489"/>
      <c r="FD138" s="489"/>
      <c r="FE138" s="489"/>
      <c r="FF138" s="489"/>
      <c r="FG138" s="489"/>
      <c r="FH138" s="489"/>
      <c r="FI138" s="489"/>
      <c r="FJ138" s="489"/>
      <c r="FK138" s="489"/>
      <c r="FL138" s="489"/>
      <c r="FM138" s="489"/>
      <c r="FN138" s="489"/>
      <c r="FO138" s="489"/>
      <c r="FP138" s="560"/>
      <c r="FQ138" s="489"/>
      <c r="FR138" s="560"/>
      <c r="FS138" s="559"/>
      <c r="FT138" s="489"/>
      <c r="FU138" s="489"/>
      <c r="FV138" s="489"/>
      <c r="FW138" s="489"/>
      <c r="FX138" s="489"/>
      <c r="FY138" s="560"/>
    </row>
    <row r="139" spans="1:181" s="494" customFormat="1" ht="24" x14ac:dyDescent="0.25">
      <c r="A139" s="506">
        <v>173</v>
      </c>
      <c r="B139" s="511" t="s">
        <v>642</v>
      </c>
      <c r="C139" s="514" t="s">
        <v>141</v>
      </c>
      <c r="D139" s="493" t="s">
        <v>39</v>
      </c>
      <c r="E139" s="559" t="str">
        <f>VLOOKUP(F139,'Revised Phasing'!$D$4:$S$98, 16, 0)</f>
        <v>Phase 2</v>
      </c>
      <c r="F139" s="559" t="s">
        <v>235</v>
      </c>
      <c r="G139" s="490" t="s">
        <v>524</v>
      </c>
      <c r="H139" s="493" t="s">
        <v>1042</v>
      </c>
      <c r="I139" s="493"/>
      <c r="J139" s="492"/>
      <c r="K139" s="512" t="s">
        <v>236</v>
      </c>
      <c r="L139" s="493" t="s">
        <v>1043</v>
      </c>
      <c r="M139" s="493" t="s">
        <v>561</v>
      </c>
      <c r="N139" s="512"/>
      <c r="O139" s="513"/>
      <c r="P139" s="515" t="s">
        <v>637</v>
      </c>
      <c r="Q139" s="515" t="s">
        <v>30</v>
      </c>
      <c r="R139" s="515" t="s">
        <v>1044</v>
      </c>
      <c r="S139" s="493" t="s">
        <v>644</v>
      </c>
      <c r="T139" s="493" t="s">
        <v>1042</v>
      </c>
      <c r="U139" s="493" t="s">
        <v>534</v>
      </c>
      <c r="V139" s="513"/>
      <c r="W139" s="514" t="s">
        <v>535</v>
      </c>
      <c r="X139" s="493"/>
      <c r="Y139" s="493"/>
      <c r="Z139" s="513"/>
      <c r="AA139" s="516" t="s">
        <v>1045</v>
      </c>
      <c r="AB139" s="562" t="s">
        <v>526</v>
      </c>
      <c r="AC139" s="563" t="s">
        <v>540</v>
      </c>
      <c r="AD139" s="564" t="s">
        <v>526</v>
      </c>
      <c r="AE139" s="563"/>
      <c r="AF139" s="735"/>
      <c r="AG139" s="563"/>
      <c r="AH139" s="562" t="s">
        <v>540</v>
      </c>
      <c r="AI139" s="563" t="s">
        <v>526</v>
      </c>
      <c r="AJ139" s="564" t="s">
        <v>526</v>
      </c>
      <c r="AK139" s="497" t="s">
        <v>1046</v>
      </c>
      <c r="AL139" s="489"/>
      <c r="AM139" s="493"/>
      <c r="AN139" s="489"/>
      <c r="AO139" s="490" t="s">
        <v>524</v>
      </c>
      <c r="AP139" s="493" t="s">
        <v>769</v>
      </c>
      <c r="AQ139" s="491"/>
      <c r="AR139" s="492"/>
      <c r="AS139" s="523" t="s">
        <v>652</v>
      </c>
      <c r="AT139" s="493"/>
      <c r="AU139" s="570" t="s">
        <v>875</v>
      </c>
      <c r="AV139" s="569" t="s">
        <v>770</v>
      </c>
      <c r="AW139" s="490"/>
      <c r="AX139" s="739"/>
      <c r="AY139" s="739"/>
      <c r="AZ139" s="489"/>
      <c r="BA139" s="489"/>
      <c r="BB139" s="489"/>
      <c r="BC139" s="489"/>
      <c r="BD139" s="489"/>
      <c r="BE139" s="489"/>
      <c r="BF139" s="489"/>
      <c r="BG139" s="489"/>
      <c r="BH139" s="489"/>
      <c r="BI139" s="489"/>
      <c r="BJ139" s="489"/>
      <c r="BK139" s="489"/>
      <c r="BL139" s="560"/>
      <c r="BM139" s="559"/>
      <c r="BN139" s="489"/>
      <c r="BO139" s="489"/>
      <c r="BP139" s="489"/>
      <c r="BQ139" s="489"/>
      <c r="BR139" s="489"/>
      <c r="BS139" s="489"/>
      <c r="BT139" s="489"/>
      <c r="BU139" s="489"/>
      <c r="BV139" s="489"/>
      <c r="BW139" s="489"/>
      <c r="BX139" s="489"/>
      <c r="BY139" s="489"/>
      <c r="BZ139" s="489"/>
      <c r="CA139" s="489"/>
      <c r="CB139" s="489"/>
      <c r="CC139" s="489"/>
      <c r="CD139" s="489"/>
      <c r="CE139" s="489"/>
      <c r="CF139" s="489"/>
      <c r="CG139" s="489"/>
      <c r="CH139" s="489"/>
      <c r="CI139" s="489"/>
      <c r="CJ139" s="489"/>
      <c r="CK139" s="489"/>
      <c r="CL139" s="489"/>
      <c r="CM139" s="489"/>
      <c r="CN139" s="489"/>
      <c r="CO139" s="489"/>
      <c r="CP139" s="489"/>
      <c r="CQ139" s="489"/>
      <c r="CR139" s="489"/>
      <c r="CS139" s="489"/>
      <c r="CT139" s="489"/>
      <c r="CU139" s="489"/>
      <c r="CV139" s="489"/>
      <c r="CW139" s="489"/>
      <c r="CX139" s="489"/>
      <c r="CY139" s="489"/>
      <c r="CZ139" s="489"/>
      <c r="DA139" s="489"/>
      <c r="DB139" s="489"/>
      <c r="DC139" s="489"/>
      <c r="DD139" s="489"/>
      <c r="DE139" s="489"/>
      <c r="DF139" s="489"/>
      <c r="DG139" s="489"/>
      <c r="DH139" s="489"/>
      <c r="DI139" s="489"/>
      <c r="DJ139" s="489"/>
      <c r="DK139" s="489"/>
      <c r="DL139" s="489"/>
      <c r="DM139" s="489"/>
      <c r="DN139" s="489"/>
      <c r="DO139" s="489"/>
      <c r="DP139" s="489"/>
      <c r="DQ139" s="489"/>
      <c r="DR139" s="489"/>
      <c r="DS139" s="489"/>
      <c r="DT139" s="489"/>
      <c r="DU139" s="489"/>
      <c r="DV139" s="489"/>
      <c r="DW139" s="489"/>
      <c r="DX139" s="489"/>
      <c r="DY139" s="489"/>
      <c r="DZ139" s="489"/>
      <c r="EA139" s="489"/>
      <c r="EB139" s="489"/>
      <c r="EC139" s="489"/>
      <c r="ED139" s="489"/>
      <c r="EE139" s="489"/>
      <c r="EF139" s="489"/>
      <c r="EG139" s="489"/>
      <c r="EH139" s="489"/>
      <c r="EI139" s="489"/>
      <c r="EJ139" s="489"/>
      <c r="EK139" s="489"/>
      <c r="EL139" s="489"/>
      <c r="EM139" s="489"/>
      <c r="EN139" s="489"/>
      <c r="EO139" s="489"/>
      <c r="EP139" s="489"/>
      <c r="EQ139" s="489"/>
      <c r="ER139" s="489"/>
      <c r="ES139" s="489"/>
      <c r="ET139" s="489"/>
      <c r="EU139" s="489"/>
      <c r="EV139" s="489"/>
      <c r="EW139" s="489"/>
      <c r="EX139" s="489"/>
      <c r="EY139" s="489"/>
      <c r="EZ139" s="489"/>
      <c r="FA139" s="489"/>
      <c r="FB139" s="559"/>
      <c r="FC139" s="489"/>
      <c r="FD139" s="489"/>
      <c r="FE139" s="489"/>
      <c r="FF139" s="489"/>
      <c r="FG139" s="489"/>
      <c r="FH139" s="489"/>
      <c r="FI139" s="489"/>
      <c r="FJ139" s="489"/>
      <c r="FK139" s="489"/>
      <c r="FL139" s="489"/>
      <c r="FM139" s="489"/>
      <c r="FN139" s="489"/>
      <c r="FO139" s="489"/>
      <c r="FP139" s="560"/>
      <c r="FQ139" s="489"/>
      <c r="FR139" s="560"/>
      <c r="FS139" s="559"/>
      <c r="FT139" s="489"/>
      <c r="FU139" s="489"/>
      <c r="FV139" s="489"/>
      <c r="FW139" s="489"/>
      <c r="FX139" s="489"/>
      <c r="FY139" s="560"/>
    </row>
    <row r="140" spans="1:181" s="494" customFormat="1" hidden="1" x14ac:dyDescent="0.25">
      <c r="A140" s="557">
        <v>174</v>
      </c>
      <c r="B140" s="558" t="s">
        <v>524</v>
      </c>
      <c r="C140" s="490" t="s">
        <v>141</v>
      </c>
      <c r="D140" s="489" t="s">
        <v>39</v>
      </c>
      <c r="E140" s="559"/>
      <c r="F140" s="559"/>
      <c r="G140" s="490" t="s">
        <v>526</v>
      </c>
      <c r="H140" s="489" t="s">
        <v>1047</v>
      </c>
      <c r="I140" s="489"/>
      <c r="J140" s="560"/>
      <c r="K140" s="559" t="s">
        <v>1048</v>
      </c>
      <c r="L140" s="489" t="s">
        <v>1043</v>
      </c>
      <c r="M140" s="489" t="s">
        <v>40</v>
      </c>
      <c r="N140" s="559"/>
      <c r="O140" s="560"/>
      <c r="P140" s="491" t="s">
        <v>637</v>
      </c>
      <c r="Q140" s="491" t="s">
        <v>30</v>
      </c>
      <c r="R140" s="491" t="s">
        <v>1049</v>
      </c>
      <c r="S140" s="489" t="s">
        <v>644</v>
      </c>
      <c r="T140" s="489" t="s">
        <v>1047</v>
      </c>
      <c r="U140" s="489"/>
      <c r="V140" s="560"/>
      <c r="W140" s="490"/>
      <c r="X140" s="489"/>
      <c r="Y140" s="489"/>
      <c r="Z140" s="560"/>
      <c r="AA140" s="561"/>
      <c r="AB140" s="562" t="s">
        <v>526</v>
      </c>
      <c r="AC140" s="563" t="s">
        <v>540</v>
      </c>
      <c r="AD140" s="564" t="s">
        <v>526</v>
      </c>
      <c r="AE140" s="563"/>
      <c r="AF140" s="735"/>
      <c r="AG140" s="563"/>
      <c r="AH140" s="562" t="s">
        <v>540</v>
      </c>
      <c r="AI140" s="563" t="s">
        <v>540</v>
      </c>
      <c r="AJ140" s="564" t="s">
        <v>526</v>
      </c>
      <c r="AK140" s="489"/>
      <c r="AL140" s="489"/>
      <c r="AM140" s="489"/>
      <c r="AN140" s="489"/>
      <c r="AO140" s="490" t="s">
        <v>526</v>
      </c>
      <c r="AP140" s="493"/>
      <c r="AQ140" s="491"/>
      <c r="AR140" s="492"/>
      <c r="AS140" s="490" t="str">
        <f t="shared" si="2"/>
        <v>no</v>
      </c>
      <c r="AT140" s="489"/>
      <c r="AU140" s="489"/>
      <c r="AV140" s="513"/>
      <c r="AW140" s="490" t="s">
        <v>526</v>
      </c>
      <c r="AX140" s="739"/>
      <c r="AY140" s="739"/>
      <c r="AZ140" s="489"/>
      <c r="BA140" s="489"/>
      <c r="BB140" s="489"/>
      <c r="BC140" s="489"/>
      <c r="BD140" s="489"/>
      <c r="BE140" s="489"/>
      <c r="BF140" s="489"/>
      <c r="BG140" s="489"/>
      <c r="BH140" s="489"/>
      <c r="BI140" s="489"/>
      <c r="BJ140" s="489"/>
      <c r="BK140" s="489"/>
      <c r="BL140" s="560"/>
      <c r="BM140" s="559"/>
      <c r="BN140" s="489"/>
      <c r="BO140" s="489"/>
      <c r="BP140" s="489"/>
      <c r="BQ140" s="489"/>
      <c r="BR140" s="489"/>
      <c r="BS140" s="489"/>
      <c r="BT140" s="489"/>
      <c r="BU140" s="489"/>
      <c r="BV140" s="489"/>
      <c r="BW140" s="489"/>
      <c r="BX140" s="489"/>
      <c r="BY140" s="489"/>
      <c r="BZ140" s="489"/>
      <c r="CA140" s="489"/>
      <c r="CB140" s="489"/>
      <c r="CC140" s="489"/>
      <c r="CD140" s="489"/>
      <c r="CE140" s="489"/>
      <c r="CF140" s="489"/>
      <c r="CG140" s="489"/>
      <c r="CH140" s="489"/>
      <c r="CI140" s="489"/>
      <c r="CJ140" s="489"/>
      <c r="CK140" s="489"/>
      <c r="CL140" s="489"/>
      <c r="CM140" s="489"/>
      <c r="CN140" s="489"/>
      <c r="CO140" s="489"/>
      <c r="CP140" s="489"/>
      <c r="CQ140" s="489"/>
      <c r="CR140" s="489"/>
      <c r="CS140" s="489"/>
      <c r="CT140" s="489"/>
      <c r="CU140" s="489"/>
      <c r="CV140" s="489"/>
      <c r="CW140" s="489"/>
      <c r="CX140" s="489"/>
      <c r="CY140" s="489"/>
      <c r="CZ140" s="489"/>
      <c r="DA140" s="489"/>
      <c r="DB140" s="489"/>
      <c r="DC140" s="489"/>
      <c r="DD140" s="489"/>
      <c r="DE140" s="489"/>
      <c r="DF140" s="489"/>
      <c r="DG140" s="489"/>
      <c r="DH140" s="489"/>
      <c r="DI140" s="489"/>
      <c r="DJ140" s="489"/>
      <c r="DK140" s="489"/>
      <c r="DL140" s="489"/>
      <c r="DM140" s="489"/>
      <c r="DN140" s="489"/>
      <c r="DO140" s="489"/>
      <c r="DP140" s="489"/>
      <c r="DQ140" s="489"/>
      <c r="DR140" s="489"/>
      <c r="DS140" s="489"/>
      <c r="DT140" s="489"/>
      <c r="DU140" s="489"/>
      <c r="DV140" s="489"/>
      <c r="DW140" s="489"/>
      <c r="DX140" s="489"/>
      <c r="DY140" s="489"/>
      <c r="DZ140" s="489"/>
      <c r="EA140" s="489"/>
      <c r="EB140" s="489"/>
      <c r="EC140" s="489"/>
      <c r="ED140" s="489"/>
      <c r="EE140" s="489"/>
      <c r="EF140" s="489"/>
      <c r="EG140" s="489"/>
      <c r="EH140" s="489"/>
      <c r="EI140" s="489"/>
      <c r="EJ140" s="489"/>
      <c r="EK140" s="489"/>
      <c r="EL140" s="489"/>
      <c r="EM140" s="489"/>
      <c r="EN140" s="489"/>
      <c r="EO140" s="489"/>
      <c r="EP140" s="489"/>
      <c r="EQ140" s="489"/>
      <c r="ER140" s="489"/>
      <c r="ES140" s="489"/>
      <c r="ET140" s="489"/>
      <c r="EU140" s="489"/>
      <c r="EV140" s="489"/>
      <c r="EW140" s="489"/>
      <c r="EX140" s="489"/>
      <c r="EY140" s="489"/>
      <c r="EZ140" s="489"/>
      <c r="FA140" s="489"/>
      <c r="FB140" s="559"/>
      <c r="FC140" s="489"/>
      <c r="FD140" s="489"/>
      <c r="FE140" s="489"/>
      <c r="FF140" s="489"/>
      <c r="FG140" s="489"/>
      <c r="FH140" s="489"/>
      <c r="FI140" s="489"/>
      <c r="FJ140" s="489"/>
      <c r="FK140" s="489"/>
      <c r="FL140" s="489"/>
      <c r="FM140" s="489"/>
      <c r="FN140" s="489"/>
      <c r="FO140" s="489"/>
      <c r="FP140" s="560"/>
      <c r="FQ140" s="489"/>
      <c r="FR140" s="560"/>
      <c r="FS140" s="559"/>
      <c r="FT140" s="489"/>
      <c r="FU140" s="489"/>
      <c r="FV140" s="489"/>
      <c r="FW140" s="489"/>
      <c r="FX140" s="489"/>
      <c r="FY140" s="560"/>
    </row>
    <row r="141" spans="1:181" s="494" customFormat="1" ht="24" x14ac:dyDescent="0.25">
      <c r="A141" s="506">
        <v>175</v>
      </c>
      <c r="B141" s="511" t="s">
        <v>642</v>
      </c>
      <c r="C141" s="514" t="s">
        <v>141</v>
      </c>
      <c r="D141" s="493" t="s">
        <v>39</v>
      </c>
      <c r="E141" s="559" t="str">
        <f>VLOOKUP(F141,'Revised Phasing'!$D$4:$S$98, 16, 0)</f>
        <v>Phase 2</v>
      </c>
      <c r="F141" s="559" t="s">
        <v>235</v>
      </c>
      <c r="G141" s="490" t="s">
        <v>524</v>
      </c>
      <c r="H141" s="493" t="s">
        <v>1050</v>
      </c>
      <c r="I141" s="493"/>
      <c r="J141" s="492"/>
      <c r="K141" s="512" t="s">
        <v>238</v>
      </c>
      <c r="L141" s="493" t="s">
        <v>1043</v>
      </c>
      <c r="M141" s="493" t="s">
        <v>1038</v>
      </c>
      <c r="N141" s="512"/>
      <c r="O141" s="513"/>
      <c r="P141" s="515" t="s">
        <v>637</v>
      </c>
      <c r="Q141" s="515" t="s">
        <v>30</v>
      </c>
      <c r="R141" s="515" t="s">
        <v>1049</v>
      </c>
      <c r="S141" s="493" t="s">
        <v>644</v>
      </c>
      <c r="T141" s="493" t="s">
        <v>1050</v>
      </c>
      <c r="U141" s="493" t="s">
        <v>534</v>
      </c>
      <c r="V141" s="513"/>
      <c r="W141" s="514" t="s">
        <v>535</v>
      </c>
      <c r="X141" s="493"/>
      <c r="Y141" s="493"/>
      <c r="Z141" s="513"/>
      <c r="AA141" s="516"/>
      <c r="AB141" s="562" t="s">
        <v>1051</v>
      </c>
      <c r="AC141" s="563" t="s">
        <v>540</v>
      </c>
      <c r="AD141" s="564" t="s">
        <v>526</v>
      </c>
      <c r="AE141" s="733" t="s">
        <v>1049</v>
      </c>
      <c r="AF141" s="735"/>
      <c r="AG141" s="733" t="s">
        <v>767</v>
      </c>
      <c r="AH141" s="562" t="s">
        <v>540</v>
      </c>
      <c r="AI141" s="563" t="s">
        <v>526</v>
      </c>
      <c r="AJ141" s="564" t="s">
        <v>526</v>
      </c>
      <c r="AK141" s="497" t="s">
        <v>1052</v>
      </c>
      <c r="AL141" s="489"/>
      <c r="AM141" s="493"/>
      <c r="AN141" s="489"/>
      <c r="AO141" s="490" t="s">
        <v>524</v>
      </c>
      <c r="AP141" s="493" t="s">
        <v>769</v>
      </c>
      <c r="AQ141" s="491"/>
      <c r="AR141" s="492"/>
      <c r="AS141" s="523" t="s">
        <v>652</v>
      </c>
      <c r="AT141" s="493"/>
      <c r="AU141" s="491" t="s">
        <v>1053</v>
      </c>
      <c r="AV141" s="569" t="s">
        <v>770</v>
      </c>
      <c r="AW141" s="490"/>
      <c r="AX141" s="739"/>
      <c r="AY141" s="739"/>
      <c r="AZ141" s="489"/>
      <c r="BA141" s="489"/>
      <c r="BB141" s="489"/>
      <c r="BC141" s="489"/>
      <c r="BD141" s="489"/>
      <c r="BE141" s="489"/>
      <c r="BF141" s="489"/>
      <c r="BG141" s="489"/>
      <c r="BH141" s="489"/>
      <c r="BI141" s="489"/>
      <c r="BJ141" s="489"/>
      <c r="BK141" s="489"/>
      <c r="BL141" s="560"/>
      <c r="BM141" s="559"/>
      <c r="BN141" s="489"/>
      <c r="BO141" s="489"/>
      <c r="BP141" s="489"/>
      <c r="BQ141" s="489"/>
      <c r="BR141" s="489"/>
      <c r="BS141" s="489"/>
      <c r="BT141" s="489"/>
      <c r="BU141" s="489"/>
      <c r="BV141" s="489"/>
      <c r="BW141" s="489"/>
      <c r="BX141" s="489"/>
      <c r="BY141" s="489"/>
      <c r="BZ141" s="489"/>
      <c r="CA141" s="489"/>
      <c r="CB141" s="489"/>
      <c r="CC141" s="489"/>
      <c r="CD141" s="489"/>
      <c r="CE141" s="489"/>
      <c r="CF141" s="489"/>
      <c r="CG141" s="489"/>
      <c r="CH141" s="489"/>
      <c r="CI141" s="489"/>
      <c r="CJ141" s="489"/>
      <c r="CK141" s="489"/>
      <c r="CL141" s="489"/>
      <c r="CM141" s="489"/>
      <c r="CN141" s="489"/>
      <c r="CO141" s="489"/>
      <c r="CP141" s="489"/>
      <c r="CQ141" s="489"/>
      <c r="CR141" s="489"/>
      <c r="CS141" s="489"/>
      <c r="CT141" s="489"/>
      <c r="CU141" s="489"/>
      <c r="CV141" s="489"/>
      <c r="CW141" s="489"/>
      <c r="CX141" s="489"/>
      <c r="CY141" s="489"/>
      <c r="CZ141" s="489"/>
      <c r="DA141" s="489"/>
      <c r="DB141" s="489"/>
      <c r="DC141" s="489"/>
      <c r="DD141" s="489"/>
      <c r="DE141" s="489"/>
      <c r="DF141" s="489"/>
      <c r="DG141" s="489"/>
      <c r="DH141" s="489"/>
      <c r="DI141" s="489"/>
      <c r="DJ141" s="489"/>
      <c r="DK141" s="489"/>
      <c r="DL141" s="489"/>
      <c r="DM141" s="489"/>
      <c r="DN141" s="489"/>
      <c r="DO141" s="489"/>
      <c r="DP141" s="489"/>
      <c r="DQ141" s="489"/>
      <c r="DR141" s="489"/>
      <c r="DS141" s="489"/>
      <c r="DT141" s="489"/>
      <c r="DU141" s="489"/>
      <c r="DV141" s="489"/>
      <c r="DW141" s="489"/>
      <c r="DX141" s="489"/>
      <c r="DY141" s="489"/>
      <c r="DZ141" s="489"/>
      <c r="EA141" s="489"/>
      <c r="EB141" s="489"/>
      <c r="EC141" s="489"/>
      <c r="ED141" s="489"/>
      <c r="EE141" s="489"/>
      <c r="EF141" s="489"/>
      <c r="EG141" s="489"/>
      <c r="EH141" s="489"/>
      <c r="EI141" s="489"/>
      <c r="EJ141" s="489"/>
      <c r="EK141" s="489"/>
      <c r="EL141" s="489"/>
      <c r="EM141" s="489"/>
      <c r="EN141" s="489"/>
      <c r="EO141" s="489"/>
      <c r="EP141" s="489"/>
      <c r="EQ141" s="489"/>
      <c r="ER141" s="489"/>
      <c r="ES141" s="489"/>
      <c r="ET141" s="489"/>
      <c r="EU141" s="489"/>
      <c r="EV141" s="489"/>
      <c r="EW141" s="489"/>
      <c r="EX141" s="489"/>
      <c r="EY141" s="489"/>
      <c r="EZ141" s="489"/>
      <c r="FA141" s="489"/>
      <c r="FB141" s="559"/>
      <c r="FC141" s="489"/>
      <c r="FD141" s="489"/>
      <c r="FE141" s="489"/>
      <c r="FF141" s="489"/>
      <c r="FG141" s="489"/>
      <c r="FH141" s="489"/>
      <c r="FI141" s="489"/>
      <c r="FJ141" s="489"/>
      <c r="FK141" s="489"/>
      <c r="FL141" s="489"/>
      <c r="FM141" s="489"/>
      <c r="FN141" s="489"/>
      <c r="FO141" s="489"/>
      <c r="FP141" s="560"/>
      <c r="FQ141" s="489"/>
      <c r="FR141" s="560"/>
      <c r="FS141" s="559"/>
      <c r="FT141" s="489"/>
      <c r="FU141" s="489"/>
      <c r="FV141" s="489"/>
      <c r="FW141" s="489"/>
      <c r="FX141" s="489"/>
      <c r="FY141" s="560"/>
    </row>
    <row r="142" spans="1:181" s="494" customFormat="1" hidden="1" x14ac:dyDescent="0.25">
      <c r="A142" s="557">
        <v>176</v>
      </c>
      <c r="B142" s="558" t="s">
        <v>524</v>
      </c>
      <c r="C142" s="490" t="s">
        <v>141</v>
      </c>
      <c r="D142" s="489" t="s">
        <v>39</v>
      </c>
      <c r="E142" s="559"/>
      <c r="F142" s="559"/>
      <c r="G142" s="490" t="s">
        <v>526</v>
      </c>
      <c r="H142" s="489" t="s">
        <v>1054</v>
      </c>
      <c r="I142" s="489"/>
      <c r="J142" s="560"/>
      <c r="K142" s="559" t="s">
        <v>1055</v>
      </c>
      <c r="L142" s="489" t="s">
        <v>1043</v>
      </c>
      <c r="M142" s="489" t="s">
        <v>1056</v>
      </c>
      <c r="N142" s="559"/>
      <c r="O142" s="560"/>
      <c r="P142" s="491" t="s">
        <v>637</v>
      </c>
      <c r="Q142" s="491" t="s">
        <v>30</v>
      </c>
      <c r="R142" s="491" t="s">
        <v>1049</v>
      </c>
      <c r="S142" s="489" t="s">
        <v>644</v>
      </c>
      <c r="T142" s="489" t="s">
        <v>1054</v>
      </c>
      <c r="U142" s="489" t="s">
        <v>534</v>
      </c>
      <c r="V142" s="560"/>
      <c r="W142" s="490" t="s">
        <v>535</v>
      </c>
      <c r="X142" s="489"/>
      <c r="Y142" s="489"/>
      <c r="Z142" s="560"/>
      <c r="AA142" s="561" t="s">
        <v>1057</v>
      </c>
      <c r="AB142" s="562" t="s">
        <v>526</v>
      </c>
      <c r="AC142" s="563" t="s">
        <v>540</v>
      </c>
      <c r="AD142" s="564" t="s">
        <v>526</v>
      </c>
      <c r="AE142" s="563"/>
      <c r="AF142" s="735"/>
      <c r="AG142" s="563"/>
      <c r="AH142" s="562" t="s">
        <v>540</v>
      </c>
      <c r="AI142" s="563" t="s">
        <v>526</v>
      </c>
      <c r="AJ142" s="564" t="s">
        <v>526</v>
      </c>
      <c r="AK142" s="489"/>
      <c r="AL142" s="489"/>
      <c r="AM142" s="489"/>
      <c r="AN142" s="489"/>
      <c r="AO142" s="490" t="s">
        <v>526</v>
      </c>
      <c r="AP142" s="493"/>
      <c r="AQ142" s="491"/>
      <c r="AR142" s="492"/>
      <c r="AS142" s="490" t="str">
        <f t="shared" si="2"/>
        <v>no</v>
      </c>
      <c r="AT142" s="489"/>
      <c r="AU142" s="489"/>
      <c r="AV142" s="513"/>
      <c r="AW142" s="490" t="s">
        <v>526</v>
      </c>
      <c r="AX142" s="739"/>
      <c r="AY142" s="739"/>
      <c r="AZ142" s="489"/>
      <c r="BA142" s="489"/>
      <c r="BB142" s="489"/>
      <c r="BC142" s="489"/>
      <c r="BD142" s="489"/>
      <c r="BE142" s="489"/>
      <c r="BF142" s="489"/>
      <c r="BG142" s="489"/>
      <c r="BH142" s="489"/>
      <c r="BI142" s="489"/>
      <c r="BJ142" s="489"/>
      <c r="BK142" s="489"/>
      <c r="BL142" s="560"/>
      <c r="BM142" s="559"/>
      <c r="BN142" s="489"/>
      <c r="BO142" s="489"/>
      <c r="BP142" s="489"/>
      <c r="BQ142" s="489"/>
      <c r="BR142" s="489"/>
      <c r="BS142" s="489"/>
      <c r="BT142" s="489"/>
      <c r="BU142" s="489"/>
      <c r="BV142" s="489"/>
      <c r="BW142" s="489"/>
      <c r="BX142" s="489"/>
      <c r="BY142" s="489"/>
      <c r="BZ142" s="489"/>
      <c r="CA142" s="489"/>
      <c r="CB142" s="489"/>
      <c r="CC142" s="489"/>
      <c r="CD142" s="489"/>
      <c r="CE142" s="489"/>
      <c r="CF142" s="489"/>
      <c r="CG142" s="489"/>
      <c r="CH142" s="489"/>
      <c r="CI142" s="489"/>
      <c r="CJ142" s="489"/>
      <c r="CK142" s="489"/>
      <c r="CL142" s="489"/>
      <c r="CM142" s="489"/>
      <c r="CN142" s="489"/>
      <c r="CO142" s="489"/>
      <c r="CP142" s="489"/>
      <c r="CQ142" s="489"/>
      <c r="CR142" s="489"/>
      <c r="CS142" s="489"/>
      <c r="CT142" s="489"/>
      <c r="CU142" s="489"/>
      <c r="CV142" s="489"/>
      <c r="CW142" s="489"/>
      <c r="CX142" s="489"/>
      <c r="CY142" s="489"/>
      <c r="CZ142" s="489"/>
      <c r="DA142" s="489"/>
      <c r="DB142" s="489"/>
      <c r="DC142" s="489"/>
      <c r="DD142" s="489"/>
      <c r="DE142" s="489"/>
      <c r="DF142" s="489"/>
      <c r="DG142" s="489"/>
      <c r="DH142" s="489"/>
      <c r="DI142" s="489"/>
      <c r="DJ142" s="489"/>
      <c r="DK142" s="489"/>
      <c r="DL142" s="489"/>
      <c r="DM142" s="489"/>
      <c r="DN142" s="489"/>
      <c r="DO142" s="489"/>
      <c r="DP142" s="489"/>
      <c r="DQ142" s="489"/>
      <c r="DR142" s="489"/>
      <c r="DS142" s="489"/>
      <c r="DT142" s="489"/>
      <c r="DU142" s="489"/>
      <c r="DV142" s="489"/>
      <c r="DW142" s="489"/>
      <c r="DX142" s="489"/>
      <c r="DY142" s="489"/>
      <c r="DZ142" s="489"/>
      <c r="EA142" s="489"/>
      <c r="EB142" s="489"/>
      <c r="EC142" s="489"/>
      <c r="ED142" s="489"/>
      <c r="EE142" s="489"/>
      <c r="EF142" s="489"/>
      <c r="EG142" s="489"/>
      <c r="EH142" s="489"/>
      <c r="EI142" s="489"/>
      <c r="EJ142" s="489"/>
      <c r="EK142" s="489"/>
      <c r="EL142" s="489"/>
      <c r="EM142" s="489"/>
      <c r="EN142" s="489"/>
      <c r="EO142" s="489"/>
      <c r="EP142" s="489"/>
      <c r="EQ142" s="489"/>
      <c r="ER142" s="489"/>
      <c r="ES142" s="489"/>
      <c r="ET142" s="489"/>
      <c r="EU142" s="489"/>
      <c r="EV142" s="489"/>
      <c r="EW142" s="489"/>
      <c r="EX142" s="489"/>
      <c r="EY142" s="489"/>
      <c r="EZ142" s="489"/>
      <c r="FA142" s="489"/>
      <c r="FB142" s="559"/>
      <c r="FC142" s="489"/>
      <c r="FD142" s="489"/>
      <c r="FE142" s="489"/>
      <c r="FF142" s="489"/>
      <c r="FG142" s="489"/>
      <c r="FH142" s="489"/>
      <c r="FI142" s="489"/>
      <c r="FJ142" s="489"/>
      <c r="FK142" s="489"/>
      <c r="FL142" s="489"/>
      <c r="FM142" s="489"/>
      <c r="FN142" s="489"/>
      <c r="FO142" s="489"/>
      <c r="FP142" s="560"/>
      <c r="FQ142" s="489"/>
      <c r="FR142" s="560"/>
      <c r="FS142" s="559"/>
      <c r="FT142" s="489"/>
      <c r="FU142" s="489"/>
      <c r="FV142" s="489"/>
      <c r="FW142" s="489"/>
      <c r="FX142" s="489"/>
      <c r="FY142" s="560"/>
    </row>
    <row r="143" spans="1:181" s="494" customFormat="1" ht="36" x14ac:dyDescent="0.25">
      <c r="A143" s="506">
        <v>177</v>
      </c>
      <c r="B143" s="511" t="s">
        <v>642</v>
      </c>
      <c r="C143" s="514" t="s">
        <v>141</v>
      </c>
      <c r="D143" s="493" t="s">
        <v>39</v>
      </c>
      <c r="E143" s="559" t="str">
        <f>VLOOKUP(F143,'Revised Phasing'!$D$4:$S$98, 16, 0)</f>
        <v>Phase 2</v>
      </c>
      <c r="F143" s="559" t="s">
        <v>235</v>
      </c>
      <c r="G143" s="490" t="s">
        <v>524</v>
      </c>
      <c r="H143" s="493" t="s">
        <v>1058</v>
      </c>
      <c r="I143" s="493"/>
      <c r="J143" s="492"/>
      <c r="K143" s="512" t="s">
        <v>239</v>
      </c>
      <c r="L143" s="493" t="s">
        <v>1043</v>
      </c>
      <c r="M143" s="493" t="s">
        <v>1059</v>
      </c>
      <c r="N143" s="512"/>
      <c r="O143" s="513"/>
      <c r="P143" s="515" t="s">
        <v>637</v>
      </c>
      <c r="Q143" s="515" t="s">
        <v>30</v>
      </c>
      <c r="R143" s="515" t="s">
        <v>1060</v>
      </c>
      <c r="S143" s="493" t="s">
        <v>644</v>
      </c>
      <c r="T143" s="493" t="s">
        <v>1058</v>
      </c>
      <c r="U143" s="493" t="s">
        <v>534</v>
      </c>
      <c r="V143" s="513"/>
      <c r="W143" s="514" t="s">
        <v>535</v>
      </c>
      <c r="X143" s="493"/>
      <c r="Y143" s="493"/>
      <c r="Z143" s="513"/>
      <c r="AA143" s="516" t="s">
        <v>766</v>
      </c>
      <c r="AB143" s="562" t="s">
        <v>526</v>
      </c>
      <c r="AC143" s="563" t="s">
        <v>526</v>
      </c>
      <c r="AD143" s="564" t="s">
        <v>526</v>
      </c>
      <c r="AE143" s="563"/>
      <c r="AF143" s="735"/>
      <c r="AG143" s="733" t="s">
        <v>767</v>
      </c>
      <c r="AH143" s="562" t="s">
        <v>526</v>
      </c>
      <c r="AI143" s="563" t="s">
        <v>526</v>
      </c>
      <c r="AJ143" s="564" t="s">
        <v>526</v>
      </c>
      <c r="AK143" s="497" t="s">
        <v>1061</v>
      </c>
      <c r="AL143" s="489"/>
      <c r="AM143" s="493"/>
      <c r="AN143" s="489"/>
      <c r="AO143" s="490" t="s">
        <v>524</v>
      </c>
      <c r="AP143" s="493" t="s">
        <v>769</v>
      </c>
      <c r="AQ143" s="491"/>
      <c r="AR143" s="492"/>
      <c r="AS143" s="490" t="s">
        <v>652</v>
      </c>
      <c r="AT143" s="493"/>
      <c r="AU143" s="570" t="s">
        <v>875</v>
      </c>
      <c r="AV143" s="569" t="s">
        <v>770</v>
      </c>
      <c r="AW143" s="490"/>
      <c r="AX143" s="739"/>
      <c r="AY143" s="739"/>
      <c r="AZ143" s="489"/>
      <c r="BA143" s="489"/>
      <c r="BB143" s="489"/>
      <c r="BC143" s="489"/>
      <c r="BD143" s="489"/>
      <c r="BE143" s="489"/>
      <c r="BF143" s="489"/>
      <c r="BG143" s="489"/>
      <c r="BH143" s="489"/>
      <c r="BI143" s="489"/>
      <c r="BJ143" s="489"/>
      <c r="BK143" s="489"/>
      <c r="BL143" s="560"/>
      <c r="BM143" s="559"/>
      <c r="BN143" s="489"/>
      <c r="BO143" s="489"/>
      <c r="BP143" s="489"/>
      <c r="BQ143" s="489"/>
      <c r="BR143" s="489"/>
      <c r="BS143" s="489"/>
      <c r="BT143" s="489"/>
      <c r="BU143" s="489"/>
      <c r="BV143" s="489"/>
      <c r="BW143" s="489"/>
      <c r="BX143" s="489"/>
      <c r="BY143" s="489"/>
      <c r="BZ143" s="489"/>
      <c r="CA143" s="489"/>
      <c r="CB143" s="489"/>
      <c r="CC143" s="489"/>
      <c r="CD143" s="489"/>
      <c r="CE143" s="489"/>
      <c r="CF143" s="489"/>
      <c r="CG143" s="489"/>
      <c r="CH143" s="489"/>
      <c r="CI143" s="489"/>
      <c r="CJ143" s="489"/>
      <c r="CK143" s="489"/>
      <c r="CL143" s="489"/>
      <c r="CM143" s="489"/>
      <c r="CN143" s="489"/>
      <c r="CO143" s="489"/>
      <c r="CP143" s="489"/>
      <c r="CQ143" s="489"/>
      <c r="CR143" s="489"/>
      <c r="CS143" s="489"/>
      <c r="CT143" s="489"/>
      <c r="CU143" s="489"/>
      <c r="CV143" s="489"/>
      <c r="CW143" s="489"/>
      <c r="CX143" s="489"/>
      <c r="CY143" s="489"/>
      <c r="CZ143" s="489"/>
      <c r="DA143" s="489"/>
      <c r="DB143" s="489"/>
      <c r="DC143" s="489"/>
      <c r="DD143" s="489"/>
      <c r="DE143" s="489"/>
      <c r="DF143" s="489"/>
      <c r="DG143" s="489"/>
      <c r="DH143" s="489"/>
      <c r="DI143" s="489"/>
      <c r="DJ143" s="489"/>
      <c r="DK143" s="489"/>
      <c r="DL143" s="489"/>
      <c r="DM143" s="489"/>
      <c r="DN143" s="489"/>
      <c r="DO143" s="489"/>
      <c r="DP143" s="489"/>
      <c r="DQ143" s="489"/>
      <c r="DR143" s="489"/>
      <c r="DS143" s="489"/>
      <c r="DT143" s="489"/>
      <c r="DU143" s="489"/>
      <c r="DV143" s="489"/>
      <c r="DW143" s="489"/>
      <c r="DX143" s="489"/>
      <c r="DY143" s="489"/>
      <c r="DZ143" s="489"/>
      <c r="EA143" s="489"/>
      <c r="EB143" s="489"/>
      <c r="EC143" s="489"/>
      <c r="ED143" s="489"/>
      <c r="EE143" s="489"/>
      <c r="EF143" s="489"/>
      <c r="EG143" s="489"/>
      <c r="EH143" s="489"/>
      <c r="EI143" s="489"/>
      <c r="EJ143" s="489"/>
      <c r="EK143" s="489"/>
      <c r="EL143" s="489"/>
      <c r="EM143" s="489"/>
      <c r="EN143" s="489"/>
      <c r="EO143" s="489"/>
      <c r="EP143" s="489"/>
      <c r="EQ143" s="489"/>
      <c r="ER143" s="489"/>
      <c r="ES143" s="489"/>
      <c r="ET143" s="489"/>
      <c r="EU143" s="489"/>
      <c r="EV143" s="489"/>
      <c r="EW143" s="489"/>
      <c r="EX143" s="489"/>
      <c r="EY143" s="489"/>
      <c r="EZ143" s="489"/>
      <c r="FA143" s="489"/>
      <c r="FB143" s="559"/>
      <c r="FC143" s="489"/>
      <c r="FD143" s="489"/>
      <c r="FE143" s="489"/>
      <c r="FF143" s="489"/>
      <c r="FG143" s="489"/>
      <c r="FH143" s="489"/>
      <c r="FI143" s="489"/>
      <c r="FJ143" s="489"/>
      <c r="FK143" s="489"/>
      <c r="FL143" s="489"/>
      <c r="FM143" s="489"/>
      <c r="FN143" s="489"/>
      <c r="FO143" s="489"/>
      <c r="FP143" s="560"/>
      <c r="FQ143" s="489"/>
      <c r="FR143" s="560"/>
      <c r="FS143" s="559"/>
      <c r="FT143" s="489"/>
      <c r="FU143" s="489"/>
      <c r="FV143" s="489"/>
      <c r="FW143" s="489"/>
      <c r="FX143" s="489"/>
      <c r="FY143" s="560"/>
    </row>
    <row r="144" spans="1:181" s="494" customFormat="1" ht="132" x14ac:dyDescent="0.25">
      <c r="A144" s="506">
        <v>178</v>
      </c>
      <c r="B144" s="511" t="s">
        <v>642</v>
      </c>
      <c r="C144" s="514" t="s">
        <v>567</v>
      </c>
      <c r="D144" s="493" t="s">
        <v>234</v>
      </c>
      <c r="E144" s="559" t="str">
        <f>VLOOKUP(F144,'Revised Phasing'!$D$4:$S$98, 16, 0)</f>
        <v>Phase 1</v>
      </c>
      <c r="F144" s="559" t="str">
        <f>VLOOKUP(L144,'Consolidated Data'!$E$2:$F$97, 2, 0)</f>
        <v>SUMMIT</v>
      </c>
      <c r="G144" s="490" t="s">
        <v>642</v>
      </c>
      <c r="H144" s="493" t="s">
        <v>1062</v>
      </c>
      <c r="I144" s="493"/>
      <c r="J144" s="492"/>
      <c r="K144" s="512" t="s">
        <v>44</v>
      </c>
      <c r="L144" s="493" t="s">
        <v>44</v>
      </c>
      <c r="M144" s="493" t="s">
        <v>44</v>
      </c>
      <c r="N144" s="512"/>
      <c r="O144" s="513"/>
      <c r="P144" s="515" t="s">
        <v>637</v>
      </c>
      <c r="Q144" s="515" t="s">
        <v>22</v>
      </c>
      <c r="R144" s="515" t="s">
        <v>1063</v>
      </c>
      <c r="S144" s="493" t="s">
        <v>644</v>
      </c>
      <c r="T144" s="493" t="s">
        <v>1062</v>
      </c>
      <c r="U144" s="493" t="s">
        <v>534</v>
      </c>
      <c r="V144" s="513"/>
      <c r="W144" s="514" t="s">
        <v>535</v>
      </c>
      <c r="X144" s="493"/>
      <c r="Y144" s="493"/>
      <c r="Z144" s="513"/>
      <c r="AA144" s="516"/>
      <c r="AB144" s="562" t="s">
        <v>526</v>
      </c>
      <c r="AC144" s="563" t="s">
        <v>526</v>
      </c>
      <c r="AD144" s="564" t="s">
        <v>526</v>
      </c>
      <c r="AE144" s="733" t="s">
        <v>1063</v>
      </c>
      <c r="AF144" s="735"/>
      <c r="AG144" s="733" t="s">
        <v>1064</v>
      </c>
      <c r="AH144" s="562" t="s">
        <v>526</v>
      </c>
      <c r="AI144" s="563" t="s">
        <v>526</v>
      </c>
      <c r="AJ144" s="564" t="s">
        <v>526</v>
      </c>
      <c r="AK144" s="497" t="s">
        <v>1065</v>
      </c>
      <c r="AL144" s="497" t="s">
        <v>1066</v>
      </c>
      <c r="AM144" s="496" t="s">
        <v>1067</v>
      </c>
      <c r="AN144" s="489"/>
      <c r="AO144" s="490" t="s">
        <v>642</v>
      </c>
      <c r="AP144" s="496" t="s">
        <v>1068</v>
      </c>
      <c r="AQ144" s="618" t="s">
        <v>1069</v>
      </c>
      <c r="AR144" s="492"/>
      <c r="AS144" s="490" t="s">
        <v>652</v>
      </c>
      <c r="AT144" s="493" t="s">
        <v>1070</v>
      </c>
      <c r="AU144" s="552" t="s">
        <v>1071</v>
      </c>
      <c r="AV144" s="555" t="s">
        <v>1072</v>
      </c>
      <c r="AW144" s="490"/>
      <c r="AX144" s="739"/>
      <c r="AY144" s="739"/>
      <c r="AZ144" s="489"/>
      <c r="BA144" s="489"/>
      <c r="BB144" s="489"/>
      <c r="BC144" s="489"/>
      <c r="BD144" s="489"/>
      <c r="BE144" s="489"/>
      <c r="BF144" s="489"/>
      <c r="BG144" s="489"/>
      <c r="BH144" s="489"/>
      <c r="BI144" s="489"/>
      <c r="BJ144" s="489"/>
      <c r="BK144" s="489"/>
      <c r="BL144" s="560"/>
      <c r="BM144" s="559"/>
      <c r="BN144" s="489"/>
      <c r="BO144" s="489"/>
      <c r="BP144" s="489"/>
      <c r="BQ144" s="489"/>
      <c r="BR144" s="489"/>
      <c r="BS144" s="489"/>
      <c r="BT144" s="489"/>
      <c r="BU144" s="489"/>
      <c r="BV144" s="489"/>
      <c r="BW144" s="489"/>
      <c r="BX144" s="489"/>
      <c r="BY144" s="489"/>
      <c r="BZ144" s="489"/>
      <c r="CA144" s="489"/>
      <c r="CB144" s="489"/>
      <c r="CC144" s="489"/>
      <c r="CD144" s="489"/>
      <c r="CE144" s="489"/>
      <c r="CF144" s="489"/>
      <c r="CG144" s="489"/>
      <c r="CH144" s="489"/>
      <c r="CI144" s="489"/>
      <c r="CJ144" s="489"/>
      <c r="CK144" s="489"/>
      <c r="CL144" s="489"/>
      <c r="CM144" s="489"/>
      <c r="CN144" s="489"/>
      <c r="CO144" s="489"/>
      <c r="CP144" s="489"/>
      <c r="CQ144" s="489"/>
      <c r="CR144" s="489"/>
      <c r="CS144" s="489"/>
      <c r="CT144" s="489"/>
      <c r="CU144" s="489"/>
      <c r="CV144" s="489"/>
      <c r="CW144" s="489"/>
      <c r="CX144" s="489"/>
      <c r="CY144" s="489"/>
      <c r="CZ144" s="489"/>
      <c r="DA144" s="489"/>
      <c r="DB144" s="489"/>
      <c r="DC144" s="489"/>
      <c r="DD144" s="489"/>
      <c r="DE144" s="489"/>
      <c r="DF144" s="489"/>
      <c r="DG144" s="489"/>
      <c r="DH144" s="489"/>
      <c r="DI144" s="489"/>
      <c r="DJ144" s="489"/>
      <c r="DK144" s="489"/>
      <c r="DL144" s="489"/>
      <c r="DM144" s="489"/>
      <c r="DN144" s="489"/>
      <c r="DO144" s="489"/>
      <c r="DP144" s="489"/>
      <c r="DQ144" s="489"/>
      <c r="DR144" s="489"/>
      <c r="DS144" s="489"/>
      <c r="DT144" s="489"/>
      <c r="DU144" s="489"/>
      <c r="DV144" s="489"/>
      <c r="DW144" s="489"/>
      <c r="DX144" s="489"/>
      <c r="DY144" s="489"/>
      <c r="DZ144" s="489"/>
      <c r="EA144" s="489"/>
      <c r="EB144" s="489"/>
      <c r="EC144" s="489"/>
      <c r="ED144" s="489"/>
      <c r="EE144" s="489"/>
      <c r="EF144" s="489"/>
      <c r="EG144" s="489"/>
      <c r="EH144" s="489"/>
      <c r="EI144" s="489"/>
      <c r="EJ144" s="489"/>
      <c r="EK144" s="489"/>
      <c r="EL144" s="489"/>
      <c r="EM144" s="489"/>
      <c r="EN144" s="489"/>
      <c r="EO144" s="489"/>
      <c r="EP144" s="489"/>
      <c r="EQ144" s="489"/>
      <c r="ER144" s="489"/>
      <c r="ES144" s="489"/>
      <c r="ET144" s="489"/>
      <c r="EU144" s="489"/>
      <c r="EV144" s="489"/>
      <c r="EW144" s="489"/>
      <c r="EX144" s="489"/>
      <c r="EY144" s="489"/>
      <c r="EZ144" s="489"/>
      <c r="FA144" s="489"/>
      <c r="FB144" s="559"/>
      <c r="FC144" s="489"/>
      <c r="FD144" s="489"/>
      <c r="FE144" s="489"/>
      <c r="FF144" s="489"/>
      <c r="FG144" s="489"/>
      <c r="FH144" s="489"/>
      <c r="FI144" s="489"/>
      <c r="FJ144" s="489"/>
      <c r="FK144" s="489"/>
      <c r="FL144" s="489"/>
      <c r="FM144" s="489"/>
      <c r="FN144" s="489"/>
      <c r="FO144" s="489"/>
      <c r="FP144" s="560"/>
      <c r="FQ144" s="489"/>
      <c r="FR144" s="560"/>
      <c r="FS144" s="559"/>
      <c r="FT144" s="489"/>
      <c r="FU144" s="489"/>
      <c r="FV144" s="489"/>
      <c r="FW144" s="489"/>
      <c r="FX144" s="489"/>
      <c r="FY144" s="560"/>
    </row>
    <row r="145" spans="1:181" s="494" customFormat="1" hidden="1" x14ac:dyDescent="0.25">
      <c r="A145" s="557">
        <v>179</v>
      </c>
      <c r="B145" s="558" t="s">
        <v>524</v>
      </c>
      <c r="C145" s="490" t="s">
        <v>567</v>
      </c>
      <c r="D145" s="489" t="s">
        <v>234</v>
      </c>
      <c r="E145" s="559"/>
      <c r="F145" s="559"/>
      <c r="G145" s="490" t="s">
        <v>526</v>
      </c>
      <c r="H145" s="489" t="s">
        <v>1073</v>
      </c>
      <c r="I145" s="489"/>
      <c r="J145" s="560"/>
      <c r="K145" s="559" t="s">
        <v>1074</v>
      </c>
      <c r="L145" s="489" t="s">
        <v>44</v>
      </c>
      <c r="M145" s="489" t="s">
        <v>44</v>
      </c>
      <c r="N145" s="559"/>
      <c r="O145" s="560"/>
      <c r="P145" s="491" t="s">
        <v>530</v>
      </c>
      <c r="Q145" s="491" t="s">
        <v>531</v>
      </c>
      <c r="R145" s="491" t="s">
        <v>532</v>
      </c>
      <c r="S145" s="489" t="s">
        <v>533</v>
      </c>
      <c r="T145" s="489" t="s">
        <v>1073</v>
      </c>
      <c r="U145" s="489" t="s">
        <v>534</v>
      </c>
      <c r="V145" s="560"/>
      <c r="W145" s="490" t="s">
        <v>535</v>
      </c>
      <c r="X145" s="489"/>
      <c r="Y145" s="489"/>
      <c r="Z145" s="560"/>
      <c r="AA145" s="561"/>
      <c r="AB145" s="562" t="s">
        <v>526</v>
      </c>
      <c r="AC145" s="563" t="s">
        <v>526</v>
      </c>
      <c r="AD145" s="564" t="s">
        <v>526</v>
      </c>
      <c r="AE145" s="563"/>
      <c r="AF145" s="563"/>
      <c r="AG145" s="563"/>
      <c r="AH145" s="562" t="s">
        <v>526</v>
      </c>
      <c r="AI145" s="563" t="s">
        <v>526</v>
      </c>
      <c r="AJ145" s="564" t="s">
        <v>526</v>
      </c>
      <c r="AK145" s="489"/>
      <c r="AL145" s="489"/>
      <c r="AM145" s="489"/>
      <c r="AN145" s="489"/>
      <c r="AO145" s="490" t="s">
        <v>526</v>
      </c>
      <c r="AP145" s="493"/>
      <c r="AQ145" s="491" t="s">
        <v>562</v>
      </c>
      <c r="AR145" s="492"/>
      <c r="AS145" s="490" t="str">
        <f t="shared" si="2"/>
        <v>no</v>
      </c>
      <c r="AT145" s="489"/>
      <c r="AU145" s="489"/>
      <c r="AV145" s="513"/>
      <c r="AW145" s="490" t="s">
        <v>526</v>
      </c>
      <c r="AX145" s="739"/>
      <c r="AY145" s="739"/>
      <c r="AZ145" s="489"/>
      <c r="BA145" s="489"/>
      <c r="BB145" s="489"/>
      <c r="BC145" s="489"/>
      <c r="BD145" s="489"/>
      <c r="BE145" s="489"/>
      <c r="BF145" s="489"/>
      <c r="BG145" s="489"/>
      <c r="BH145" s="489"/>
      <c r="BI145" s="489"/>
      <c r="BJ145" s="489"/>
      <c r="BK145" s="489"/>
      <c r="BL145" s="560"/>
      <c r="BM145" s="559"/>
      <c r="BN145" s="489"/>
      <c r="BO145" s="489"/>
      <c r="BP145" s="489"/>
      <c r="BQ145" s="489"/>
      <c r="BR145" s="489"/>
      <c r="BS145" s="489"/>
      <c r="BT145" s="489"/>
      <c r="BU145" s="489"/>
      <c r="BV145" s="489"/>
      <c r="BW145" s="489"/>
      <c r="BX145" s="489"/>
      <c r="BY145" s="489"/>
      <c r="BZ145" s="489"/>
      <c r="CA145" s="489"/>
      <c r="CB145" s="489"/>
      <c r="CC145" s="489"/>
      <c r="CD145" s="489"/>
      <c r="CE145" s="489"/>
      <c r="CF145" s="489"/>
      <c r="CG145" s="489"/>
      <c r="CH145" s="489"/>
      <c r="CI145" s="489"/>
      <c r="CJ145" s="489"/>
      <c r="CK145" s="489"/>
      <c r="CL145" s="489"/>
      <c r="CM145" s="489"/>
      <c r="CN145" s="489"/>
      <c r="CO145" s="489"/>
      <c r="CP145" s="489"/>
      <c r="CQ145" s="489"/>
      <c r="CR145" s="489"/>
      <c r="CS145" s="489"/>
      <c r="CT145" s="489"/>
      <c r="CU145" s="489"/>
      <c r="CV145" s="489"/>
      <c r="CW145" s="489"/>
      <c r="CX145" s="489"/>
      <c r="CY145" s="489"/>
      <c r="CZ145" s="489"/>
      <c r="DA145" s="489"/>
      <c r="DB145" s="489"/>
      <c r="DC145" s="489"/>
      <c r="DD145" s="489"/>
      <c r="DE145" s="489"/>
      <c r="DF145" s="489"/>
      <c r="DG145" s="489"/>
      <c r="DH145" s="489"/>
      <c r="DI145" s="489"/>
      <c r="DJ145" s="489"/>
      <c r="DK145" s="489"/>
      <c r="DL145" s="489"/>
      <c r="DM145" s="489"/>
      <c r="DN145" s="489"/>
      <c r="DO145" s="489"/>
      <c r="DP145" s="489"/>
      <c r="DQ145" s="489"/>
      <c r="DR145" s="489"/>
      <c r="DS145" s="489"/>
      <c r="DT145" s="489"/>
      <c r="DU145" s="489"/>
      <c r="DV145" s="489"/>
      <c r="DW145" s="489"/>
      <c r="DX145" s="489"/>
      <c r="DY145" s="489"/>
      <c r="DZ145" s="489"/>
      <c r="EA145" s="489"/>
      <c r="EB145" s="489"/>
      <c r="EC145" s="489"/>
      <c r="ED145" s="489"/>
      <c r="EE145" s="489"/>
      <c r="EF145" s="489"/>
      <c r="EG145" s="489"/>
      <c r="EH145" s="489"/>
      <c r="EI145" s="489"/>
      <c r="EJ145" s="489"/>
      <c r="EK145" s="489"/>
      <c r="EL145" s="489"/>
      <c r="EM145" s="489"/>
      <c r="EN145" s="489"/>
      <c r="EO145" s="489"/>
      <c r="EP145" s="489"/>
      <c r="EQ145" s="489"/>
      <c r="ER145" s="489"/>
      <c r="ES145" s="489"/>
      <c r="ET145" s="489"/>
      <c r="EU145" s="489"/>
      <c r="EV145" s="489"/>
      <c r="EW145" s="489"/>
      <c r="EX145" s="489"/>
      <c r="EY145" s="489"/>
      <c r="EZ145" s="489"/>
      <c r="FA145" s="489"/>
      <c r="FB145" s="559"/>
      <c r="FC145" s="489"/>
      <c r="FD145" s="489"/>
      <c r="FE145" s="489"/>
      <c r="FF145" s="489"/>
      <c r="FG145" s="489"/>
      <c r="FH145" s="489"/>
      <c r="FI145" s="489"/>
      <c r="FJ145" s="489"/>
      <c r="FK145" s="489"/>
      <c r="FL145" s="489"/>
      <c r="FM145" s="489"/>
      <c r="FN145" s="489"/>
      <c r="FO145" s="489"/>
      <c r="FP145" s="560"/>
      <c r="FQ145" s="489"/>
      <c r="FR145" s="560"/>
      <c r="FS145" s="559"/>
      <c r="FT145" s="489"/>
      <c r="FU145" s="489"/>
      <c r="FV145" s="489"/>
      <c r="FW145" s="489"/>
      <c r="FX145" s="489"/>
      <c r="FY145" s="560"/>
    </row>
    <row r="146" spans="1:181" s="494" customFormat="1" ht="74.45" customHeight="1" x14ac:dyDescent="0.25">
      <c r="A146" s="506">
        <v>180</v>
      </c>
      <c r="B146" s="511" t="s">
        <v>642</v>
      </c>
      <c r="C146" s="514" t="s">
        <v>141</v>
      </c>
      <c r="D146" s="493" t="s">
        <v>234</v>
      </c>
      <c r="E146" s="559" t="str">
        <f>VLOOKUP(F146,'Revised Phasing'!$D$4:$S$98, 16, 0)</f>
        <v>Phase 2</v>
      </c>
      <c r="F146" s="559" t="str">
        <f>VLOOKUP(L146,'Consolidated Data'!$E$2:$F$97, 2, 0)</f>
        <v>Workday</v>
      </c>
      <c r="G146" s="490" t="s">
        <v>524</v>
      </c>
      <c r="H146" s="493" t="s">
        <v>47</v>
      </c>
      <c r="I146" s="493"/>
      <c r="J146" s="492"/>
      <c r="K146" s="512" t="s">
        <v>244</v>
      </c>
      <c r="L146" s="493" t="s">
        <v>244</v>
      </c>
      <c r="M146" s="493" t="s">
        <v>244</v>
      </c>
      <c r="N146" s="512"/>
      <c r="O146" s="513"/>
      <c r="P146" s="515" t="s">
        <v>637</v>
      </c>
      <c r="Q146" s="515" t="s">
        <v>22</v>
      </c>
      <c r="R146" s="515" t="s">
        <v>1075</v>
      </c>
      <c r="S146" s="493" t="s">
        <v>644</v>
      </c>
      <c r="T146" s="493" t="s">
        <v>47</v>
      </c>
      <c r="U146" s="493" t="s">
        <v>534</v>
      </c>
      <c r="V146" s="513"/>
      <c r="W146" s="514" t="s">
        <v>535</v>
      </c>
      <c r="X146" s="493"/>
      <c r="Y146" s="493"/>
      <c r="Z146" s="513"/>
      <c r="AA146" s="516"/>
      <c r="AB146" s="562" t="s">
        <v>526</v>
      </c>
      <c r="AC146" s="563" t="s">
        <v>526</v>
      </c>
      <c r="AD146" s="564" t="s">
        <v>1076</v>
      </c>
      <c r="AE146" s="563"/>
      <c r="AF146" s="735"/>
      <c r="AG146" s="733" t="s">
        <v>1077</v>
      </c>
      <c r="AH146" s="562" t="s">
        <v>526</v>
      </c>
      <c r="AI146" s="563" t="s">
        <v>526</v>
      </c>
      <c r="AJ146" s="564" t="s">
        <v>526</v>
      </c>
      <c r="AK146" s="497" t="s">
        <v>1078</v>
      </c>
      <c r="AL146" s="497" t="s">
        <v>1079</v>
      </c>
      <c r="AM146" s="496" t="s">
        <v>672</v>
      </c>
      <c r="AN146" s="489"/>
      <c r="AO146" s="490" t="s">
        <v>524</v>
      </c>
      <c r="AP146" s="493" t="s">
        <v>1080</v>
      </c>
      <c r="AQ146" s="491" t="s">
        <v>562</v>
      </c>
      <c r="AR146" s="492"/>
      <c r="AS146" s="523" t="s">
        <v>652</v>
      </c>
      <c r="AT146" s="493" t="s">
        <v>1081</v>
      </c>
      <c r="AU146" s="552" t="s">
        <v>1006</v>
      </c>
      <c r="AV146" s="569" t="s">
        <v>770</v>
      </c>
      <c r="AW146" s="490"/>
      <c r="AX146" s="739"/>
      <c r="AY146" s="739"/>
      <c r="AZ146" s="489"/>
      <c r="BA146" s="489"/>
      <c r="BB146" s="489"/>
      <c r="BC146" s="489"/>
      <c r="BD146" s="489"/>
      <c r="BE146" s="489"/>
      <c r="BF146" s="489"/>
      <c r="BG146" s="489"/>
      <c r="BH146" s="489"/>
      <c r="BI146" s="489"/>
      <c r="BJ146" s="489"/>
      <c r="BK146" s="489"/>
      <c r="BL146" s="560"/>
      <c r="BM146" s="559"/>
      <c r="BN146" s="489"/>
      <c r="BO146" s="489"/>
      <c r="BP146" s="489"/>
      <c r="BQ146" s="489"/>
      <c r="BR146" s="489"/>
      <c r="BS146" s="489"/>
      <c r="BT146" s="489"/>
      <c r="BU146" s="489"/>
      <c r="BV146" s="489"/>
      <c r="BW146" s="489"/>
      <c r="BX146" s="489"/>
      <c r="BY146" s="489"/>
      <c r="BZ146" s="489"/>
      <c r="CA146" s="489"/>
      <c r="CB146" s="489"/>
      <c r="CC146" s="489"/>
      <c r="CD146" s="489"/>
      <c r="CE146" s="489"/>
      <c r="CF146" s="489"/>
      <c r="CG146" s="489"/>
      <c r="CH146" s="489"/>
      <c r="CI146" s="489"/>
      <c r="CJ146" s="489"/>
      <c r="CK146" s="489"/>
      <c r="CL146" s="489"/>
      <c r="CM146" s="489"/>
      <c r="CN146" s="489"/>
      <c r="CO146" s="489"/>
      <c r="CP146" s="489"/>
      <c r="CQ146" s="489"/>
      <c r="CR146" s="489"/>
      <c r="CS146" s="489"/>
      <c r="CT146" s="489"/>
      <c r="CU146" s="489"/>
      <c r="CV146" s="489"/>
      <c r="CW146" s="489"/>
      <c r="CX146" s="489"/>
      <c r="CY146" s="489"/>
      <c r="CZ146" s="489"/>
      <c r="DA146" s="489"/>
      <c r="DB146" s="489"/>
      <c r="DC146" s="489"/>
      <c r="DD146" s="489"/>
      <c r="DE146" s="489"/>
      <c r="DF146" s="489"/>
      <c r="DG146" s="489"/>
      <c r="DH146" s="489"/>
      <c r="DI146" s="489"/>
      <c r="DJ146" s="489"/>
      <c r="DK146" s="489"/>
      <c r="DL146" s="489"/>
      <c r="DM146" s="489"/>
      <c r="DN146" s="489"/>
      <c r="DO146" s="489"/>
      <c r="DP146" s="489"/>
      <c r="DQ146" s="489"/>
      <c r="DR146" s="489"/>
      <c r="DS146" s="489"/>
      <c r="DT146" s="489"/>
      <c r="DU146" s="489"/>
      <c r="DV146" s="489"/>
      <c r="DW146" s="489"/>
      <c r="DX146" s="489"/>
      <c r="DY146" s="489"/>
      <c r="DZ146" s="489"/>
      <c r="EA146" s="489"/>
      <c r="EB146" s="489"/>
      <c r="EC146" s="489"/>
      <c r="ED146" s="489"/>
      <c r="EE146" s="489"/>
      <c r="EF146" s="489"/>
      <c r="EG146" s="489"/>
      <c r="EH146" s="489"/>
      <c r="EI146" s="489"/>
      <c r="EJ146" s="489"/>
      <c r="EK146" s="489"/>
      <c r="EL146" s="489"/>
      <c r="EM146" s="489"/>
      <c r="EN146" s="489"/>
      <c r="EO146" s="489"/>
      <c r="EP146" s="489"/>
      <c r="EQ146" s="489"/>
      <c r="ER146" s="489"/>
      <c r="ES146" s="489"/>
      <c r="ET146" s="489"/>
      <c r="EU146" s="489"/>
      <c r="EV146" s="489"/>
      <c r="EW146" s="489"/>
      <c r="EX146" s="489"/>
      <c r="EY146" s="489"/>
      <c r="EZ146" s="489"/>
      <c r="FA146" s="489"/>
      <c r="FB146" s="559"/>
      <c r="FC146" s="489"/>
      <c r="FD146" s="489"/>
      <c r="FE146" s="489"/>
      <c r="FF146" s="489"/>
      <c r="FG146" s="489"/>
      <c r="FH146" s="489"/>
      <c r="FI146" s="489"/>
      <c r="FJ146" s="489"/>
      <c r="FK146" s="489"/>
      <c r="FL146" s="489"/>
      <c r="FM146" s="489"/>
      <c r="FN146" s="489"/>
      <c r="FO146" s="489"/>
      <c r="FP146" s="560"/>
      <c r="FQ146" s="489"/>
      <c r="FR146" s="560"/>
      <c r="FS146" s="559"/>
      <c r="FT146" s="489"/>
      <c r="FU146" s="489"/>
      <c r="FV146" s="489"/>
      <c r="FW146" s="489"/>
      <c r="FX146" s="489"/>
      <c r="FY146" s="560"/>
    </row>
    <row r="147" spans="1:181" s="494" customFormat="1" hidden="1" x14ac:dyDescent="0.25">
      <c r="A147" s="557">
        <v>181</v>
      </c>
      <c r="B147" s="558" t="s">
        <v>524</v>
      </c>
      <c r="C147" s="490" t="s">
        <v>141</v>
      </c>
      <c r="D147" s="489" t="s">
        <v>234</v>
      </c>
      <c r="E147" s="559"/>
      <c r="F147" s="559"/>
      <c r="G147" s="490" t="s">
        <v>526</v>
      </c>
      <c r="H147" s="489" t="s">
        <v>1082</v>
      </c>
      <c r="I147" s="489"/>
      <c r="J147" s="560"/>
      <c r="K147" s="559" t="s">
        <v>1083</v>
      </c>
      <c r="L147" s="489" t="s">
        <v>244</v>
      </c>
      <c r="M147" s="489" t="s">
        <v>244</v>
      </c>
      <c r="N147" s="559"/>
      <c r="O147" s="560"/>
      <c r="P147" s="491" t="s">
        <v>530</v>
      </c>
      <c r="Q147" s="491" t="s">
        <v>531</v>
      </c>
      <c r="R147" s="491" t="s">
        <v>532</v>
      </c>
      <c r="S147" s="489" t="s">
        <v>533</v>
      </c>
      <c r="T147" s="489" t="s">
        <v>1082</v>
      </c>
      <c r="U147" s="489" t="s">
        <v>534</v>
      </c>
      <c r="V147" s="560"/>
      <c r="W147" s="490" t="s">
        <v>535</v>
      </c>
      <c r="X147" s="489"/>
      <c r="Y147" s="489"/>
      <c r="Z147" s="560"/>
      <c r="AA147" s="561"/>
      <c r="AB147" s="562" t="s">
        <v>526</v>
      </c>
      <c r="AC147" s="563" t="s">
        <v>526</v>
      </c>
      <c r="AD147" s="564" t="s">
        <v>526</v>
      </c>
      <c r="AE147" s="563"/>
      <c r="AF147" s="563"/>
      <c r="AG147" s="563"/>
      <c r="AH147" s="562" t="s">
        <v>526</v>
      </c>
      <c r="AI147" s="563" t="s">
        <v>540</v>
      </c>
      <c r="AJ147" s="564" t="s">
        <v>526</v>
      </c>
      <c r="AK147" s="489"/>
      <c r="AL147" s="489"/>
      <c r="AM147" s="489"/>
      <c r="AN147" s="489"/>
      <c r="AO147" s="490" t="s">
        <v>526</v>
      </c>
      <c r="AP147" s="493"/>
      <c r="AQ147" s="491" t="s">
        <v>562</v>
      </c>
      <c r="AR147" s="492"/>
      <c r="AS147" s="490" t="str">
        <f t="shared" si="2"/>
        <v>no</v>
      </c>
      <c r="AT147" s="489"/>
      <c r="AU147" s="489"/>
      <c r="AV147" s="513"/>
      <c r="AW147" s="490" t="s">
        <v>526</v>
      </c>
      <c r="AX147" s="739"/>
      <c r="AY147" s="739"/>
      <c r="AZ147" s="489"/>
      <c r="BA147" s="489"/>
      <c r="BB147" s="489"/>
      <c r="BC147" s="489"/>
      <c r="BD147" s="489"/>
      <c r="BE147" s="489"/>
      <c r="BF147" s="489"/>
      <c r="BG147" s="489"/>
      <c r="BH147" s="489"/>
      <c r="BI147" s="489"/>
      <c r="BJ147" s="489"/>
      <c r="BK147" s="489"/>
      <c r="BL147" s="560"/>
      <c r="BM147" s="559"/>
      <c r="BN147" s="489"/>
      <c r="BO147" s="489"/>
      <c r="BP147" s="489"/>
      <c r="BQ147" s="489"/>
      <c r="BR147" s="489"/>
      <c r="BS147" s="489"/>
      <c r="BT147" s="489"/>
      <c r="BU147" s="489"/>
      <c r="BV147" s="489"/>
      <c r="BW147" s="489"/>
      <c r="BX147" s="489"/>
      <c r="BY147" s="489"/>
      <c r="BZ147" s="489"/>
      <c r="CA147" s="489"/>
      <c r="CB147" s="489"/>
      <c r="CC147" s="489"/>
      <c r="CD147" s="489"/>
      <c r="CE147" s="489"/>
      <c r="CF147" s="489"/>
      <c r="CG147" s="489"/>
      <c r="CH147" s="489"/>
      <c r="CI147" s="489"/>
      <c r="CJ147" s="489"/>
      <c r="CK147" s="489"/>
      <c r="CL147" s="489"/>
      <c r="CM147" s="489"/>
      <c r="CN147" s="489"/>
      <c r="CO147" s="489"/>
      <c r="CP147" s="489"/>
      <c r="CQ147" s="489"/>
      <c r="CR147" s="489"/>
      <c r="CS147" s="489"/>
      <c r="CT147" s="489"/>
      <c r="CU147" s="489"/>
      <c r="CV147" s="489"/>
      <c r="CW147" s="489"/>
      <c r="CX147" s="489"/>
      <c r="CY147" s="489"/>
      <c r="CZ147" s="489"/>
      <c r="DA147" s="489"/>
      <c r="DB147" s="489"/>
      <c r="DC147" s="489"/>
      <c r="DD147" s="489"/>
      <c r="DE147" s="489"/>
      <c r="DF147" s="489"/>
      <c r="DG147" s="489"/>
      <c r="DH147" s="489"/>
      <c r="DI147" s="489"/>
      <c r="DJ147" s="489"/>
      <c r="DK147" s="489"/>
      <c r="DL147" s="489"/>
      <c r="DM147" s="489"/>
      <c r="DN147" s="489"/>
      <c r="DO147" s="489"/>
      <c r="DP147" s="489"/>
      <c r="DQ147" s="489"/>
      <c r="DR147" s="489"/>
      <c r="DS147" s="489"/>
      <c r="DT147" s="489"/>
      <c r="DU147" s="489"/>
      <c r="DV147" s="489"/>
      <c r="DW147" s="489"/>
      <c r="DX147" s="489"/>
      <c r="DY147" s="489"/>
      <c r="DZ147" s="489"/>
      <c r="EA147" s="489"/>
      <c r="EB147" s="489"/>
      <c r="EC147" s="489"/>
      <c r="ED147" s="489"/>
      <c r="EE147" s="489"/>
      <c r="EF147" s="489"/>
      <c r="EG147" s="489"/>
      <c r="EH147" s="489"/>
      <c r="EI147" s="489"/>
      <c r="EJ147" s="489"/>
      <c r="EK147" s="489"/>
      <c r="EL147" s="489"/>
      <c r="EM147" s="489"/>
      <c r="EN147" s="489"/>
      <c r="EO147" s="489"/>
      <c r="EP147" s="489"/>
      <c r="EQ147" s="489"/>
      <c r="ER147" s="489"/>
      <c r="ES147" s="489"/>
      <c r="ET147" s="489"/>
      <c r="EU147" s="489"/>
      <c r="EV147" s="489"/>
      <c r="EW147" s="489"/>
      <c r="EX147" s="489"/>
      <c r="EY147" s="489"/>
      <c r="EZ147" s="489"/>
      <c r="FA147" s="489"/>
      <c r="FB147" s="559"/>
      <c r="FC147" s="489"/>
      <c r="FD147" s="489"/>
      <c r="FE147" s="489"/>
      <c r="FF147" s="489"/>
      <c r="FG147" s="489"/>
      <c r="FH147" s="489"/>
      <c r="FI147" s="489"/>
      <c r="FJ147" s="489"/>
      <c r="FK147" s="489"/>
      <c r="FL147" s="489"/>
      <c r="FM147" s="489"/>
      <c r="FN147" s="489"/>
      <c r="FO147" s="489"/>
      <c r="FP147" s="560"/>
      <c r="FQ147" s="489"/>
      <c r="FR147" s="560"/>
      <c r="FS147" s="559"/>
      <c r="FT147" s="489"/>
      <c r="FU147" s="489"/>
      <c r="FV147" s="489"/>
      <c r="FW147" s="489"/>
      <c r="FX147" s="489"/>
      <c r="FY147" s="560"/>
    </row>
    <row r="148" spans="1:181" s="494" customFormat="1" ht="84" x14ac:dyDescent="0.25">
      <c r="A148" s="506">
        <v>182</v>
      </c>
      <c r="B148" s="511" t="s">
        <v>642</v>
      </c>
      <c r="C148" s="514" t="s">
        <v>525</v>
      </c>
      <c r="D148" s="493" t="s">
        <v>234</v>
      </c>
      <c r="E148" s="559" t="str">
        <f>VLOOKUP(F148,'Revised Phasing'!$D$4:$S$98, 16, 0)</f>
        <v>Phase 2</v>
      </c>
      <c r="F148" s="559" t="str">
        <f>VLOOKUP(L148,'Consolidated Data'!$E$2:$F$97, 2, 0)</f>
        <v>HR GL</v>
      </c>
      <c r="G148" s="490" t="s">
        <v>524</v>
      </c>
      <c r="H148" s="493" t="s">
        <v>1084</v>
      </c>
      <c r="I148" s="493"/>
      <c r="J148" s="492"/>
      <c r="K148" s="512" t="s">
        <v>48</v>
      </c>
      <c r="L148" s="493" t="s">
        <v>48</v>
      </c>
      <c r="M148" s="493" t="s">
        <v>48</v>
      </c>
      <c r="N148" s="512"/>
      <c r="O148" s="513"/>
      <c r="P148" s="515" t="s">
        <v>637</v>
      </c>
      <c r="Q148" s="515" t="s">
        <v>22</v>
      </c>
      <c r="R148" s="515" t="s">
        <v>1085</v>
      </c>
      <c r="S148" s="493" t="s">
        <v>1086</v>
      </c>
      <c r="T148" s="493" t="s">
        <v>1084</v>
      </c>
      <c r="U148" s="493" t="s">
        <v>534</v>
      </c>
      <c r="V148" s="513"/>
      <c r="W148" s="514" t="s">
        <v>535</v>
      </c>
      <c r="X148" s="493"/>
      <c r="Y148" s="493"/>
      <c r="Z148" s="513"/>
      <c r="AA148" s="516"/>
      <c r="AB148" s="562" t="s">
        <v>526</v>
      </c>
      <c r="AC148" s="563" t="s">
        <v>1087</v>
      </c>
      <c r="AD148" s="564" t="s">
        <v>1088</v>
      </c>
      <c r="AE148" s="733" t="s">
        <v>1085</v>
      </c>
      <c r="AF148" s="735"/>
      <c r="AG148" s="733" t="s">
        <v>709</v>
      </c>
      <c r="AH148" s="562" t="s">
        <v>526</v>
      </c>
      <c r="AI148" s="563" t="s">
        <v>526</v>
      </c>
      <c r="AJ148" s="564" t="s">
        <v>526</v>
      </c>
      <c r="AK148" s="497" t="s">
        <v>1089</v>
      </c>
      <c r="AL148" s="497" t="s">
        <v>1079</v>
      </c>
      <c r="AM148" s="496" t="s">
        <v>672</v>
      </c>
      <c r="AN148" s="489"/>
      <c r="AO148" s="490" t="s">
        <v>524</v>
      </c>
      <c r="AP148" s="493" t="s">
        <v>1090</v>
      </c>
      <c r="AQ148" s="491" t="s">
        <v>562</v>
      </c>
      <c r="AR148" s="492"/>
      <c r="AS148" s="490" t="s">
        <v>652</v>
      </c>
      <c r="AT148" s="493" t="s">
        <v>1091</v>
      </c>
      <c r="AU148" s="552" t="s">
        <v>1006</v>
      </c>
      <c r="AV148" s="569" t="s">
        <v>770</v>
      </c>
      <c r="AW148" s="490"/>
      <c r="AX148" s="739"/>
      <c r="AY148" s="739"/>
      <c r="AZ148" s="489"/>
      <c r="BA148" s="489"/>
      <c r="BB148" s="489"/>
      <c r="BC148" s="489"/>
      <c r="BD148" s="489"/>
      <c r="BE148" s="489"/>
      <c r="BF148" s="489"/>
      <c r="BG148" s="489"/>
      <c r="BH148" s="489"/>
      <c r="BI148" s="489"/>
      <c r="BJ148" s="489"/>
      <c r="BK148" s="489"/>
      <c r="BL148" s="560"/>
      <c r="BM148" s="559"/>
      <c r="BN148" s="489"/>
      <c r="BO148" s="489"/>
      <c r="BP148" s="489"/>
      <c r="BQ148" s="489"/>
      <c r="BR148" s="489"/>
      <c r="BS148" s="489"/>
      <c r="BT148" s="489"/>
      <c r="BU148" s="489"/>
      <c r="BV148" s="489"/>
      <c r="BW148" s="489"/>
      <c r="BX148" s="489"/>
      <c r="BY148" s="489"/>
      <c r="BZ148" s="489"/>
      <c r="CA148" s="489"/>
      <c r="CB148" s="489"/>
      <c r="CC148" s="489"/>
      <c r="CD148" s="489"/>
      <c r="CE148" s="489"/>
      <c r="CF148" s="489"/>
      <c r="CG148" s="489"/>
      <c r="CH148" s="489"/>
      <c r="CI148" s="489"/>
      <c r="CJ148" s="489"/>
      <c r="CK148" s="489"/>
      <c r="CL148" s="489"/>
      <c r="CM148" s="489"/>
      <c r="CN148" s="489"/>
      <c r="CO148" s="489"/>
      <c r="CP148" s="489"/>
      <c r="CQ148" s="489"/>
      <c r="CR148" s="489"/>
      <c r="CS148" s="489"/>
      <c r="CT148" s="489"/>
      <c r="CU148" s="489"/>
      <c r="CV148" s="489"/>
      <c r="CW148" s="489"/>
      <c r="CX148" s="489"/>
      <c r="CY148" s="489"/>
      <c r="CZ148" s="489"/>
      <c r="DA148" s="489"/>
      <c r="DB148" s="489"/>
      <c r="DC148" s="489"/>
      <c r="DD148" s="489"/>
      <c r="DE148" s="489"/>
      <c r="DF148" s="489"/>
      <c r="DG148" s="489"/>
      <c r="DH148" s="489"/>
      <c r="DI148" s="489"/>
      <c r="DJ148" s="489"/>
      <c r="DK148" s="489"/>
      <c r="DL148" s="489"/>
      <c r="DM148" s="489"/>
      <c r="DN148" s="489"/>
      <c r="DO148" s="489"/>
      <c r="DP148" s="489"/>
      <c r="DQ148" s="489"/>
      <c r="DR148" s="489"/>
      <c r="DS148" s="489"/>
      <c r="DT148" s="489"/>
      <c r="DU148" s="489"/>
      <c r="DV148" s="489"/>
      <c r="DW148" s="489"/>
      <c r="DX148" s="489"/>
      <c r="DY148" s="489"/>
      <c r="DZ148" s="489"/>
      <c r="EA148" s="489"/>
      <c r="EB148" s="489"/>
      <c r="EC148" s="489"/>
      <c r="ED148" s="489"/>
      <c r="EE148" s="489"/>
      <c r="EF148" s="489"/>
      <c r="EG148" s="489"/>
      <c r="EH148" s="489"/>
      <c r="EI148" s="489"/>
      <c r="EJ148" s="489"/>
      <c r="EK148" s="489"/>
      <c r="EL148" s="489"/>
      <c r="EM148" s="489"/>
      <c r="EN148" s="489"/>
      <c r="EO148" s="489"/>
      <c r="EP148" s="489"/>
      <c r="EQ148" s="489"/>
      <c r="ER148" s="489"/>
      <c r="ES148" s="489"/>
      <c r="ET148" s="489"/>
      <c r="EU148" s="489"/>
      <c r="EV148" s="489"/>
      <c r="EW148" s="489"/>
      <c r="EX148" s="489"/>
      <c r="EY148" s="489"/>
      <c r="EZ148" s="489"/>
      <c r="FA148" s="489"/>
      <c r="FB148" s="559"/>
      <c r="FC148" s="489"/>
      <c r="FD148" s="489"/>
      <c r="FE148" s="489"/>
      <c r="FF148" s="489"/>
      <c r="FG148" s="489"/>
      <c r="FH148" s="489"/>
      <c r="FI148" s="489"/>
      <c r="FJ148" s="489"/>
      <c r="FK148" s="489"/>
      <c r="FL148" s="489"/>
      <c r="FM148" s="489"/>
      <c r="FN148" s="489"/>
      <c r="FO148" s="489"/>
      <c r="FP148" s="560"/>
      <c r="FQ148" s="489"/>
      <c r="FR148" s="560"/>
      <c r="FS148" s="559"/>
      <c r="FT148" s="489"/>
      <c r="FU148" s="489"/>
      <c r="FV148" s="489"/>
      <c r="FW148" s="489"/>
      <c r="FX148" s="489"/>
      <c r="FY148" s="560"/>
    </row>
    <row r="149" spans="1:181" s="494" customFormat="1" hidden="1" x14ac:dyDescent="0.25">
      <c r="A149" s="557">
        <v>183</v>
      </c>
      <c r="B149" s="558" t="s">
        <v>524</v>
      </c>
      <c r="C149" s="490" t="s">
        <v>525</v>
      </c>
      <c r="D149" s="489" t="s">
        <v>234</v>
      </c>
      <c r="E149" s="559"/>
      <c r="F149" s="559"/>
      <c r="G149" s="490" t="s">
        <v>526</v>
      </c>
      <c r="H149" s="489" t="s">
        <v>1092</v>
      </c>
      <c r="I149" s="489"/>
      <c r="J149" s="560"/>
      <c r="K149" s="559" t="s">
        <v>1093</v>
      </c>
      <c r="L149" s="489" t="s">
        <v>48</v>
      </c>
      <c r="M149" s="489" t="s">
        <v>48</v>
      </c>
      <c r="N149" s="559"/>
      <c r="O149" s="560"/>
      <c r="P149" s="491" t="s">
        <v>530</v>
      </c>
      <c r="Q149" s="491" t="s">
        <v>531</v>
      </c>
      <c r="R149" s="491" t="s">
        <v>532</v>
      </c>
      <c r="S149" s="489" t="s">
        <v>533</v>
      </c>
      <c r="T149" s="489" t="s">
        <v>1092</v>
      </c>
      <c r="U149" s="489" t="s">
        <v>534</v>
      </c>
      <c r="V149" s="560"/>
      <c r="W149" s="490" t="s">
        <v>535</v>
      </c>
      <c r="X149" s="489"/>
      <c r="Y149" s="489"/>
      <c r="Z149" s="560"/>
      <c r="AA149" s="561"/>
      <c r="AB149" s="562" t="s">
        <v>540</v>
      </c>
      <c r="AC149" s="563" t="s">
        <v>526</v>
      </c>
      <c r="AD149" s="564" t="s">
        <v>526</v>
      </c>
      <c r="AE149" s="563"/>
      <c r="AF149" s="563"/>
      <c r="AG149" s="563"/>
      <c r="AH149" s="562" t="s">
        <v>540</v>
      </c>
      <c r="AI149" s="563" t="s">
        <v>526</v>
      </c>
      <c r="AJ149" s="564" t="s">
        <v>526</v>
      </c>
      <c r="AK149" s="489"/>
      <c r="AL149" s="489"/>
      <c r="AM149" s="489"/>
      <c r="AN149" s="489"/>
      <c r="AO149" s="490" t="s">
        <v>526</v>
      </c>
      <c r="AP149" s="493"/>
      <c r="AQ149" s="491"/>
      <c r="AR149" s="492"/>
      <c r="AS149" s="490" t="str">
        <f t="shared" si="2"/>
        <v>no</v>
      </c>
      <c r="AT149" s="489"/>
      <c r="AU149" s="489"/>
      <c r="AV149" s="513"/>
      <c r="AW149" s="490" t="s">
        <v>526</v>
      </c>
      <c r="AX149" s="739"/>
      <c r="AY149" s="739"/>
      <c r="AZ149" s="489"/>
      <c r="BA149" s="489"/>
      <c r="BB149" s="489"/>
      <c r="BC149" s="489"/>
      <c r="BD149" s="489"/>
      <c r="BE149" s="489"/>
      <c r="BF149" s="489"/>
      <c r="BG149" s="489"/>
      <c r="BH149" s="489"/>
      <c r="BI149" s="489"/>
      <c r="BJ149" s="489"/>
      <c r="BK149" s="489"/>
      <c r="BL149" s="560"/>
      <c r="BM149" s="559"/>
      <c r="BN149" s="489"/>
      <c r="BO149" s="489"/>
      <c r="BP149" s="489"/>
      <c r="BQ149" s="489"/>
      <c r="BR149" s="489"/>
      <c r="BS149" s="489"/>
      <c r="BT149" s="489"/>
      <c r="BU149" s="489"/>
      <c r="BV149" s="489"/>
      <c r="BW149" s="489"/>
      <c r="BX149" s="489"/>
      <c r="BY149" s="489"/>
      <c r="BZ149" s="489"/>
      <c r="CA149" s="489"/>
      <c r="CB149" s="489"/>
      <c r="CC149" s="489"/>
      <c r="CD149" s="489"/>
      <c r="CE149" s="489"/>
      <c r="CF149" s="489"/>
      <c r="CG149" s="489"/>
      <c r="CH149" s="489"/>
      <c r="CI149" s="489"/>
      <c r="CJ149" s="489"/>
      <c r="CK149" s="489"/>
      <c r="CL149" s="489"/>
      <c r="CM149" s="489"/>
      <c r="CN149" s="489"/>
      <c r="CO149" s="489"/>
      <c r="CP149" s="489"/>
      <c r="CQ149" s="489"/>
      <c r="CR149" s="489"/>
      <c r="CS149" s="489"/>
      <c r="CT149" s="489"/>
      <c r="CU149" s="489"/>
      <c r="CV149" s="489"/>
      <c r="CW149" s="489"/>
      <c r="CX149" s="489"/>
      <c r="CY149" s="489"/>
      <c r="CZ149" s="489"/>
      <c r="DA149" s="489"/>
      <c r="DB149" s="489"/>
      <c r="DC149" s="489"/>
      <c r="DD149" s="489"/>
      <c r="DE149" s="489"/>
      <c r="DF149" s="489"/>
      <c r="DG149" s="489"/>
      <c r="DH149" s="489"/>
      <c r="DI149" s="489"/>
      <c r="DJ149" s="489"/>
      <c r="DK149" s="489"/>
      <c r="DL149" s="489"/>
      <c r="DM149" s="489"/>
      <c r="DN149" s="489"/>
      <c r="DO149" s="489"/>
      <c r="DP149" s="489"/>
      <c r="DQ149" s="489"/>
      <c r="DR149" s="489"/>
      <c r="DS149" s="489"/>
      <c r="DT149" s="489"/>
      <c r="DU149" s="489"/>
      <c r="DV149" s="489"/>
      <c r="DW149" s="489"/>
      <c r="DX149" s="489"/>
      <c r="DY149" s="489"/>
      <c r="DZ149" s="489"/>
      <c r="EA149" s="489"/>
      <c r="EB149" s="489"/>
      <c r="EC149" s="489"/>
      <c r="ED149" s="489"/>
      <c r="EE149" s="489"/>
      <c r="EF149" s="489"/>
      <c r="EG149" s="489"/>
      <c r="EH149" s="489"/>
      <c r="EI149" s="489"/>
      <c r="EJ149" s="489"/>
      <c r="EK149" s="489"/>
      <c r="EL149" s="489"/>
      <c r="EM149" s="489"/>
      <c r="EN149" s="489"/>
      <c r="EO149" s="489"/>
      <c r="EP149" s="489"/>
      <c r="EQ149" s="489"/>
      <c r="ER149" s="489"/>
      <c r="ES149" s="489"/>
      <c r="ET149" s="489"/>
      <c r="EU149" s="489"/>
      <c r="EV149" s="489"/>
      <c r="EW149" s="489"/>
      <c r="EX149" s="489"/>
      <c r="EY149" s="489"/>
      <c r="EZ149" s="489"/>
      <c r="FA149" s="489"/>
      <c r="FB149" s="559"/>
      <c r="FC149" s="489"/>
      <c r="FD149" s="489"/>
      <c r="FE149" s="489"/>
      <c r="FF149" s="489"/>
      <c r="FG149" s="489"/>
      <c r="FH149" s="489"/>
      <c r="FI149" s="489"/>
      <c r="FJ149" s="489"/>
      <c r="FK149" s="489"/>
      <c r="FL149" s="489"/>
      <c r="FM149" s="489"/>
      <c r="FN149" s="489"/>
      <c r="FO149" s="489"/>
      <c r="FP149" s="560"/>
      <c r="FQ149" s="489"/>
      <c r="FR149" s="560"/>
      <c r="FS149" s="559"/>
      <c r="FT149" s="489"/>
      <c r="FU149" s="489"/>
      <c r="FV149" s="489"/>
      <c r="FW149" s="489"/>
      <c r="FX149" s="489"/>
      <c r="FY149" s="560"/>
    </row>
    <row r="150" spans="1:181" s="494" customFormat="1" hidden="1" x14ac:dyDescent="0.25">
      <c r="A150" s="557">
        <v>184</v>
      </c>
      <c r="B150" s="558" t="s">
        <v>524</v>
      </c>
      <c r="C150" s="490" t="s">
        <v>525</v>
      </c>
      <c r="D150" s="489" t="s">
        <v>234</v>
      </c>
      <c r="E150" s="559"/>
      <c r="F150" s="559"/>
      <c r="G150" s="490" t="s">
        <v>526</v>
      </c>
      <c r="H150" s="489" t="s">
        <v>1094</v>
      </c>
      <c r="I150" s="489"/>
      <c r="J150" s="560"/>
      <c r="K150" s="559" t="s">
        <v>1095</v>
      </c>
      <c r="L150" s="489" t="s">
        <v>1095</v>
      </c>
      <c r="M150" s="489" t="s">
        <v>1095</v>
      </c>
      <c r="N150" s="559"/>
      <c r="O150" s="560"/>
      <c r="P150" s="491" t="s">
        <v>637</v>
      </c>
      <c r="Q150" s="491" t="s">
        <v>283</v>
      </c>
      <c r="R150" s="491" t="s">
        <v>283</v>
      </c>
      <c r="S150" s="489" t="s">
        <v>672</v>
      </c>
      <c r="T150" s="489" t="s">
        <v>1094</v>
      </c>
      <c r="U150" s="489" t="s">
        <v>571</v>
      </c>
      <c r="V150" s="560"/>
      <c r="W150" s="490" t="s">
        <v>638</v>
      </c>
      <c r="X150" s="489"/>
      <c r="Y150" s="489"/>
      <c r="Z150" s="560"/>
      <c r="AA150" s="561">
        <v>42521</v>
      </c>
      <c r="AB150" s="562" t="s">
        <v>526</v>
      </c>
      <c r="AC150" s="563" t="s">
        <v>526</v>
      </c>
      <c r="AD150" s="564" t="s">
        <v>526</v>
      </c>
      <c r="AE150" s="563"/>
      <c r="AF150" s="735"/>
      <c r="AG150" s="563"/>
      <c r="AH150" s="562" t="s">
        <v>526</v>
      </c>
      <c r="AI150" s="563" t="s">
        <v>526</v>
      </c>
      <c r="AJ150" s="564" t="s">
        <v>526</v>
      </c>
      <c r="AK150" s="489"/>
      <c r="AL150" s="489"/>
      <c r="AM150" s="489"/>
      <c r="AN150" s="489"/>
      <c r="AO150" s="490" t="s">
        <v>526</v>
      </c>
      <c r="AP150" s="493"/>
      <c r="AQ150" s="491"/>
      <c r="AR150" s="492"/>
      <c r="AS150" s="490" t="str">
        <f t="shared" si="2"/>
        <v>no</v>
      </c>
      <c r="AT150" s="489"/>
      <c r="AU150" s="489"/>
      <c r="AV150" s="513"/>
      <c r="AW150" s="490" t="s">
        <v>526</v>
      </c>
      <c r="AX150" s="739"/>
      <c r="AY150" s="739"/>
      <c r="AZ150" s="489"/>
      <c r="BA150" s="489"/>
      <c r="BB150" s="489"/>
      <c r="BC150" s="489"/>
      <c r="BD150" s="489"/>
      <c r="BE150" s="489"/>
      <c r="BF150" s="489"/>
      <c r="BG150" s="489"/>
      <c r="BH150" s="489"/>
      <c r="BI150" s="489"/>
      <c r="BJ150" s="489"/>
      <c r="BK150" s="489"/>
      <c r="BL150" s="560"/>
      <c r="BM150" s="559"/>
      <c r="BN150" s="489"/>
      <c r="BO150" s="489"/>
      <c r="BP150" s="489"/>
      <c r="BQ150" s="489"/>
      <c r="BR150" s="489"/>
      <c r="BS150" s="489"/>
      <c r="BT150" s="489"/>
      <c r="BU150" s="489"/>
      <c r="BV150" s="489"/>
      <c r="BW150" s="489"/>
      <c r="BX150" s="489"/>
      <c r="BY150" s="489"/>
      <c r="BZ150" s="489"/>
      <c r="CA150" s="489"/>
      <c r="CB150" s="489"/>
      <c r="CC150" s="489"/>
      <c r="CD150" s="489"/>
      <c r="CE150" s="489"/>
      <c r="CF150" s="489"/>
      <c r="CG150" s="489"/>
      <c r="CH150" s="489"/>
      <c r="CI150" s="489"/>
      <c r="CJ150" s="489"/>
      <c r="CK150" s="489"/>
      <c r="CL150" s="489"/>
      <c r="CM150" s="489"/>
      <c r="CN150" s="489"/>
      <c r="CO150" s="489"/>
      <c r="CP150" s="489"/>
      <c r="CQ150" s="489"/>
      <c r="CR150" s="489"/>
      <c r="CS150" s="489"/>
      <c r="CT150" s="489"/>
      <c r="CU150" s="489"/>
      <c r="CV150" s="489"/>
      <c r="CW150" s="489"/>
      <c r="CX150" s="489"/>
      <c r="CY150" s="489"/>
      <c r="CZ150" s="489"/>
      <c r="DA150" s="489"/>
      <c r="DB150" s="489"/>
      <c r="DC150" s="489"/>
      <c r="DD150" s="489"/>
      <c r="DE150" s="489"/>
      <c r="DF150" s="489"/>
      <c r="DG150" s="489"/>
      <c r="DH150" s="489"/>
      <c r="DI150" s="489"/>
      <c r="DJ150" s="489"/>
      <c r="DK150" s="489"/>
      <c r="DL150" s="489"/>
      <c r="DM150" s="489"/>
      <c r="DN150" s="489"/>
      <c r="DO150" s="489"/>
      <c r="DP150" s="489"/>
      <c r="DQ150" s="489"/>
      <c r="DR150" s="489"/>
      <c r="DS150" s="489"/>
      <c r="DT150" s="489"/>
      <c r="DU150" s="489"/>
      <c r="DV150" s="489"/>
      <c r="DW150" s="489"/>
      <c r="DX150" s="489"/>
      <c r="DY150" s="489"/>
      <c r="DZ150" s="489"/>
      <c r="EA150" s="489"/>
      <c r="EB150" s="489"/>
      <c r="EC150" s="489"/>
      <c r="ED150" s="489"/>
      <c r="EE150" s="489"/>
      <c r="EF150" s="489"/>
      <c r="EG150" s="489"/>
      <c r="EH150" s="489"/>
      <c r="EI150" s="489"/>
      <c r="EJ150" s="489"/>
      <c r="EK150" s="489"/>
      <c r="EL150" s="489"/>
      <c r="EM150" s="489"/>
      <c r="EN150" s="489"/>
      <c r="EO150" s="489"/>
      <c r="EP150" s="489"/>
      <c r="EQ150" s="489"/>
      <c r="ER150" s="489"/>
      <c r="ES150" s="489"/>
      <c r="ET150" s="489"/>
      <c r="EU150" s="489"/>
      <c r="EV150" s="489"/>
      <c r="EW150" s="489"/>
      <c r="EX150" s="489"/>
      <c r="EY150" s="489"/>
      <c r="EZ150" s="489"/>
      <c r="FA150" s="489"/>
      <c r="FB150" s="559"/>
      <c r="FC150" s="489"/>
      <c r="FD150" s="489"/>
      <c r="FE150" s="489"/>
      <c r="FF150" s="489"/>
      <c r="FG150" s="489"/>
      <c r="FH150" s="489"/>
      <c r="FI150" s="489"/>
      <c r="FJ150" s="489"/>
      <c r="FK150" s="489"/>
      <c r="FL150" s="489"/>
      <c r="FM150" s="489"/>
      <c r="FN150" s="489"/>
      <c r="FO150" s="489"/>
      <c r="FP150" s="560"/>
      <c r="FQ150" s="489"/>
      <c r="FR150" s="560"/>
      <c r="FS150" s="559"/>
      <c r="FT150" s="489"/>
      <c r="FU150" s="489"/>
      <c r="FV150" s="489"/>
      <c r="FW150" s="489"/>
      <c r="FX150" s="489"/>
      <c r="FY150" s="560"/>
    </row>
    <row r="151" spans="1:181" s="494" customFormat="1" hidden="1" x14ac:dyDescent="0.25">
      <c r="A151" s="557">
        <v>185</v>
      </c>
      <c r="B151" s="558" t="s">
        <v>524</v>
      </c>
      <c r="C151" s="490" t="s">
        <v>525</v>
      </c>
      <c r="D151" s="489" t="s">
        <v>234</v>
      </c>
      <c r="E151" s="559"/>
      <c r="F151" s="559"/>
      <c r="G151" s="490" t="s">
        <v>526</v>
      </c>
      <c r="H151" s="489" t="s">
        <v>1096</v>
      </c>
      <c r="I151" s="489"/>
      <c r="J151" s="560"/>
      <c r="K151" s="559" t="s">
        <v>1097</v>
      </c>
      <c r="L151" s="489" t="s">
        <v>1095</v>
      </c>
      <c r="M151" s="489" t="s">
        <v>1095</v>
      </c>
      <c r="N151" s="559"/>
      <c r="O151" s="560"/>
      <c r="P151" s="491" t="s">
        <v>530</v>
      </c>
      <c r="Q151" s="491" t="s">
        <v>531</v>
      </c>
      <c r="R151" s="491" t="s">
        <v>532</v>
      </c>
      <c r="S151" s="489" t="s">
        <v>283</v>
      </c>
      <c r="T151" s="489" t="s">
        <v>1096</v>
      </c>
      <c r="U151" s="489" t="s">
        <v>571</v>
      </c>
      <c r="V151" s="560"/>
      <c r="W151" s="490" t="s">
        <v>638</v>
      </c>
      <c r="X151" s="489"/>
      <c r="Y151" s="489"/>
      <c r="Z151" s="560"/>
      <c r="AA151" s="561">
        <v>42521</v>
      </c>
      <c r="AB151" s="562" t="s">
        <v>526</v>
      </c>
      <c r="AC151" s="563" t="s">
        <v>526</v>
      </c>
      <c r="AD151" s="564" t="s">
        <v>526</v>
      </c>
      <c r="AE151" s="563"/>
      <c r="AF151" s="563"/>
      <c r="AG151" s="563"/>
      <c r="AH151" s="562" t="s">
        <v>526</v>
      </c>
      <c r="AI151" s="563" t="s">
        <v>526</v>
      </c>
      <c r="AJ151" s="564" t="s">
        <v>526</v>
      </c>
      <c r="AK151" s="489"/>
      <c r="AL151" s="489"/>
      <c r="AM151" s="489"/>
      <c r="AN151" s="489"/>
      <c r="AO151" s="490" t="s">
        <v>526</v>
      </c>
      <c r="AP151" s="493"/>
      <c r="AQ151" s="491"/>
      <c r="AR151" s="492"/>
      <c r="AS151" s="490" t="str">
        <f t="shared" si="2"/>
        <v>no</v>
      </c>
      <c r="AT151" s="489"/>
      <c r="AU151" s="489"/>
      <c r="AV151" s="513"/>
      <c r="AW151" s="490" t="s">
        <v>526</v>
      </c>
      <c r="AX151" s="739"/>
      <c r="AY151" s="739"/>
      <c r="AZ151" s="489"/>
      <c r="BA151" s="489"/>
      <c r="BB151" s="489"/>
      <c r="BC151" s="489"/>
      <c r="BD151" s="489"/>
      <c r="BE151" s="489"/>
      <c r="BF151" s="489"/>
      <c r="BG151" s="489"/>
      <c r="BH151" s="489"/>
      <c r="BI151" s="489"/>
      <c r="BJ151" s="489"/>
      <c r="BK151" s="489"/>
      <c r="BL151" s="560"/>
      <c r="BM151" s="559"/>
      <c r="BN151" s="489"/>
      <c r="BO151" s="489"/>
      <c r="BP151" s="489"/>
      <c r="BQ151" s="489"/>
      <c r="BR151" s="489"/>
      <c r="BS151" s="489"/>
      <c r="BT151" s="489"/>
      <c r="BU151" s="489"/>
      <c r="BV151" s="489"/>
      <c r="BW151" s="489"/>
      <c r="BX151" s="489"/>
      <c r="BY151" s="489"/>
      <c r="BZ151" s="489"/>
      <c r="CA151" s="489"/>
      <c r="CB151" s="489"/>
      <c r="CC151" s="489"/>
      <c r="CD151" s="489"/>
      <c r="CE151" s="489"/>
      <c r="CF151" s="489"/>
      <c r="CG151" s="489"/>
      <c r="CH151" s="489"/>
      <c r="CI151" s="489"/>
      <c r="CJ151" s="489"/>
      <c r="CK151" s="489"/>
      <c r="CL151" s="489"/>
      <c r="CM151" s="489"/>
      <c r="CN151" s="489"/>
      <c r="CO151" s="489"/>
      <c r="CP151" s="489"/>
      <c r="CQ151" s="489"/>
      <c r="CR151" s="489"/>
      <c r="CS151" s="489"/>
      <c r="CT151" s="489"/>
      <c r="CU151" s="489"/>
      <c r="CV151" s="489"/>
      <c r="CW151" s="489"/>
      <c r="CX151" s="489"/>
      <c r="CY151" s="489"/>
      <c r="CZ151" s="489"/>
      <c r="DA151" s="489"/>
      <c r="DB151" s="489"/>
      <c r="DC151" s="489"/>
      <c r="DD151" s="489"/>
      <c r="DE151" s="489"/>
      <c r="DF151" s="489"/>
      <c r="DG151" s="489"/>
      <c r="DH151" s="489"/>
      <c r="DI151" s="489"/>
      <c r="DJ151" s="489"/>
      <c r="DK151" s="489"/>
      <c r="DL151" s="489"/>
      <c r="DM151" s="489"/>
      <c r="DN151" s="489"/>
      <c r="DO151" s="489"/>
      <c r="DP151" s="489"/>
      <c r="DQ151" s="489"/>
      <c r="DR151" s="489"/>
      <c r="DS151" s="489"/>
      <c r="DT151" s="489"/>
      <c r="DU151" s="489"/>
      <c r="DV151" s="489"/>
      <c r="DW151" s="489"/>
      <c r="DX151" s="489"/>
      <c r="DY151" s="489"/>
      <c r="DZ151" s="489"/>
      <c r="EA151" s="489"/>
      <c r="EB151" s="489"/>
      <c r="EC151" s="489"/>
      <c r="ED151" s="489"/>
      <c r="EE151" s="489"/>
      <c r="EF151" s="489"/>
      <c r="EG151" s="489"/>
      <c r="EH151" s="489"/>
      <c r="EI151" s="489"/>
      <c r="EJ151" s="489"/>
      <c r="EK151" s="489"/>
      <c r="EL151" s="489"/>
      <c r="EM151" s="489"/>
      <c r="EN151" s="489"/>
      <c r="EO151" s="489"/>
      <c r="EP151" s="489"/>
      <c r="EQ151" s="489"/>
      <c r="ER151" s="489"/>
      <c r="ES151" s="489"/>
      <c r="ET151" s="489"/>
      <c r="EU151" s="489"/>
      <c r="EV151" s="489"/>
      <c r="EW151" s="489"/>
      <c r="EX151" s="489"/>
      <c r="EY151" s="489"/>
      <c r="EZ151" s="489"/>
      <c r="FA151" s="489"/>
      <c r="FB151" s="559"/>
      <c r="FC151" s="489"/>
      <c r="FD151" s="489"/>
      <c r="FE151" s="489"/>
      <c r="FF151" s="489"/>
      <c r="FG151" s="489"/>
      <c r="FH151" s="489"/>
      <c r="FI151" s="489"/>
      <c r="FJ151" s="489"/>
      <c r="FK151" s="489"/>
      <c r="FL151" s="489"/>
      <c r="FM151" s="489"/>
      <c r="FN151" s="489"/>
      <c r="FO151" s="489"/>
      <c r="FP151" s="560"/>
      <c r="FQ151" s="489"/>
      <c r="FR151" s="560"/>
      <c r="FS151" s="559"/>
      <c r="FT151" s="489"/>
      <c r="FU151" s="489"/>
      <c r="FV151" s="489"/>
      <c r="FW151" s="489"/>
      <c r="FX151" s="489"/>
      <c r="FY151" s="560"/>
    </row>
    <row r="152" spans="1:181" s="494" customFormat="1" ht="48" x14ac:dyDescent="0.25">
      <c r="A152" s="506">
        <v>186</v>
      </c>
      <c r="B152" s="511" t="s">
        <v>642</v>
      </c>
      <c r="C152" s="514" t="s">
        <v>525</v>
      </c>
      <c r="D152" s="493" t="s">
        <v>229</v>
      </c>
      <c r="E152" s="559" t="str">
        <f>VLOOKUP(F152,'Revised Phasing'!$D$4:$S$98, 16, 0)</f>
        <v>Phase 2</v>
      </c>
      <c r="F152" s="559" t="str">
        <f>VLOOKUP(L152,'Consolidated Data'!$E$2:$F$97, 2, 0)</f>
        <v>Concur</v>
      </c>
      <c r="G152" s="490" t="s">
        <v>524</v>
      </c>
      <c r="H152" s="493" t="s">
        <v>1098</v>
      </c>
      <c r="I152" s="493"/>
      <c r="J152" s="492"/>
      <c r="K152" s="512" t="s">
        <v>52</v>
      </c>
      <c r="L152" s="493" t="s">
        <v>52</v>
      </c>
      <c r="M152" s="493" t="s">
        <v>52</v>
      </c>
      <c r="N152" s="512"/>
      <c r="O152" s="513"/>
      <c r="P152" s="515" t="s">
        <v>637</v>
      </c>
      <c r="Q152" s="515" t="s">
        <v>22</v>
      </c>
      <c r="R152" s="515" t="s">
        <v>1099</v>
      </c>
      <c r="S152" s="493" t="s">
        <v>644</v>
      </c>
      <c r="T152" s="493" t="s">
        <v>1098</v>
      </c>
      <c r="U152" s="493" t="s">
        <v>534</v>
      </c>
      <c r="V152" s="513"/>
      <c r="W152" s="514" t="s">
        <v>535</v>
      </c>
      <c r="X152" s="493"/>
      <c r="Y152" s="493"/>
      <c r="Z152" s="513"/>
      <c r="AA152" s="516"/>
      <c r="AB152" s="562" t="s">
        <v>526</v>
      </c>
      <c r="AC152" s="563" t="s">
        <v>526</v>
      </c>
      <c r="AD152" s="564" t="s">
        <v>526</v>
      </c>
      <c r="AE152" s="563"/>
      <c r="AF152" s="735"/>
      <c r="AG152" s="733" t="s">
        <v>1100</v>
      </c>
      <c r="AH152" s="562" t="s">
        <v>526</v>
      </c>
      <c r="AI152" s="563" t="s">
        <v>526</v>
      </c>
      <c r="AJ152" s="564" t="s">
        <v>526</v>
      </c>
      <c r="AK152" s="497" t="s">
        <v>1101</v>
      </c>
      <c r="AL152" s="497" t="s">
        <v>1102</v>
      </c>
      <c r="AM152" s="496" t="s">
        <v>1102</v>
      </c>
      <c r="AN152" s="489"/>
      <c r="AO152" s="490" t="s">
        <v>524</v>
      </c>
      <c r="AP152" s="493" t="s">
        <v>1103</v>
      </c>
      <c r="AQ152" s="491" t="s">
        <v>562</v>
      </c>
      <c r="AR152" s="492"/>
      <c r="AS152" s="490" t="s">
        <v>652</v>
      </c>
      <c r="AT152" s="493" t="s">
        <v>1104</v>
      </c>
      <c r="AU152" s="552" t="s">
        <v>1006</v>
      </c>
      <c r="AV152" s="569" t="s">
        <v>770</v>
      </c>
      <c r="AW152" s="490"/>
      <c r="AX152" s="739"/>
      <c r="AY152" s="739"/>
      <c r="AZ152" s="489"/>
      <c r="BA152" s="489"/>
      <c r="BB152" s="489"/>
      <c r="BC152" s="489"/>
      <c r="BD152" s="489"/>
      <c r="BE152" s="489"/>
      <c r="BF152" s="489"/>
      <c r="BG152" s="489"/>
      <c r="BH152" s="489"/>
      <c r="BI152" s="489"/>
      <c r="BJ152" s="489"/>
      <c r="BK152" s="489"/>
      <c r="BL152" s="560"/>
      <c r="BM152" s="559"/>
      <c r="BN152" s="489"/>
      <c r="BO152" s="489"/>
      <c r="BP152" s="489"/>
      <c r="BQ152" s="489"/>
      <c r="BR152" s="489"/>
      <c r="BS152" s="489"/>
      <c r="BT152" s="489"/>
      <c r="BU152" s="489"/>
      <c r="BV152" s="489"/>
      <c r="BW152" s="489"/>
      <c r="BX152" s="489"/>
      <c r="BY152" s="489"/>
      <c r="BZ152" s="489"/>
      <c r="CA152" s="489"/>
      <c r="CB152" s="489"/>
      <c r="CC152" s="489"/>
      <c r="CD152" s="489"/>
      <c r="CE152" s="489"/>
      <c r="CF152" s="489"/>
      <c r="CG152" s="489"/>
      <c r="CH152" s="489"/>
      <c r="CI152" s="489"/>
      <c r="CJ152" s="489"/>
      <c r="CK152" s="489"/>
      <c r="CL152" s="489"/>
      <c r="CM152" s="489"/>
      <c r="CN152" s="489"/>
      <c r="CO152" s="489"/>
      <c r="CP152" s="489"/>
      <c r="CQ152" s="489"/>
      <c r="CR152" s="489"/>
      <c r="CS152" s="489"/>
      <c r="CT152" s="489"/>
      <c r="CU152" s="489"/>
      <c r="CV152" s="489"/>
      <c r="CW152" s="489"/>
      <c r="CX152" s="489"/>
      <c r="CY152" s="489"/>
      <c r="CZ152" s="489"/>
      <c r="DA152" s="489"/>
      <c r="DB152" s="489"/>
      <c r="DC152" s="489"/>
      <c r="DD152" s="489"/>
      <c r="DE152" s="489"/>
      <c r="DF152" s="489"/>
      <c r="DG152" s="489"/>
      <c r="DH152" s="489"/>
      <c r="DI152" s="489"/>
      <c r="DJ152" s="489"/>
      <c r="DK152" s="489"/>
      <c r="DL152" s="489"/>
      <c r="DM152" s="489"/>
      <c r="DN152" s="489"/>
      <c r="DO152" s="489"/>
      <c r="DP152" s="489"/>
      <c r="DQ152" s="489"/>
      <c r="DR152" s="489"/>
      <c r="DS152" s="489"/>
      <c r="DT152" s="489"/>
      <c r="DU152" s="489"/>
      <c r="DV152" s="489"/>
      <c r="DW152" s="489"/>
      <c r="DX152" s="489"/>
      <c r="DY152" s="489"/>
      <c r="DZ152" s="489"/>
      <c r="EA152" s="489"/>
      <c r="EB152" s="489"/>
      <c r="EC152" s="489"/>
      <c r="ED152" s="489"/>
      <c r="EE152" s="489"/>
      <c r="EF152" s="489"/>
      <c r="EG152" s="489"/>
      <c r="EH152" s="489"/>
      <c r="EI152" s="489"/>
      <c r="EJ152" s="489"/>
      <c r="EK152" s="489"/>
      <c r="EL152" s="489"/>
      <c r="EM152" s="489"/>
      <c r="EN152" s="489"/>
      <c r="EO152" s="489"/>
      <c r="EP152" s="489"/>
      <c r="EQ152" s="489"/>
      <c r="ER152" s="489"/>
      <c r="ES152" s="489"/>
      <c r="ET152" s="489"/>
      <c r="EU152" s="489"/>
      <c r="EV152" s="489"/>
      <c r="EW152" s="489"/>
      <c r="EX152" s="489"/>
      <c r="EY152" s="489"/>
      <c r="EZ152" s="489"/>
      <c r="FA152" s="489"/>
      <c r="FB152" s="559"/>
      <c r="FC152" s="489"/>
      <c r="FD152" s="489"/>
      <c r="FE152" s="489"/>
      <c r="FF152" s="489"/>
      <c r="FG152" s="489"/>
      <c r="FH152" s="489"/>
      <c r="FI152" s="489"/>
      <c r="FJ152" s="489"/>
      <c r="FK152" s="489"/>
      <c r="FL152" s="489"/>
      <c r="FM152" s="489"/>
      <c r="FN152" s="489"/>
      <c r="FO152" s="489"/>
      <c r="FP152" s="560"/>
      <c r="FQ152" s="489"/>
      <c r="FR152" s="560"/>
      <c r="FS152" s="559"/>
      <c r="FT152" s="489"/>
      <c r="FU152" s="489"/>
      <c r="FV152" s="489"/>
      <c r="FW152" s="489"/>
      <c r="FX152" s="489"/>
      <c r="FY152" s="560"/>
    </row>
    <row r="153" spans="1:181" s="494" customFormat="1" hidden="1" x14ac:dyDescent="0.25">
      <c r="A153" s="557">
        <v>187</v>
      </c>
      <c r="B153" s="558" t="s">
        <v>524</v>
      </c>
      <c r="C153" s="490" t="s">
        <v>525</v>
      </c>
      <c r="D153" s="489" t="s">
        <v>229</v>
      </c>
      <c r="E153" s="559"/>
      <c r="F153" s="559"/>
      <c r="G153" s="490" t="s">
        <v>526</v>
      </c>
      <c r="H153" s="489" t="s">
        <v>1105</v>
      </c>
      <c r="I153" s="489"/>
      <c r="J153" s="560"/>
      <c r="K153" s="559" t="s">
        <v>1106</v>
      </c>
      <c r="L153" s="489" t="s">
        <v>52</v>
      </c>
      <c r="M153" s="489" t="s">
        <v>52</v>
      </c>
      <c r="N153" s="559"/>
      <c r="O153" s="560"/>
      <c r="P153" s="491" t="s">
        <v>530</v>
      </c>
      <c r="Q153" s="491" t="s">
        <v>531</v>
      </c>
      <c r="R153" s="491" t="s">
        <v>532</v>
      </c>
      <c r="S153" s="489" t="s">
        <v>533</v>
      </c>
      <c r="T153" s="489" t="s">
        <v>1105</v>
      </c>
      <c r="U153" s="489" t="s">
        <v>534</v>
      </c>
      <c r="V153" s="560"/>
      <c r="W153" s="490" t="s">
        <v>535</v>
      </c>
      <c r="X153" s="489"/>
      <c r="Y153" s="489"/>
      <c r="Z153" s="560"/>
      <c r="AA153" s="561"/>
      <c r="AB153" s="562" t="s">
        <v>526</v>
      </c>
      <c r="AC153" s="563" t="s">
        <v>526</v>
      </c>
      <c r="AD153" s="564" t="s">
        <v>526</v>
      </c>
      <c r="AE153" s="563"/>
      <c r="AF153" s="563"/>
      <c r="AG153" s="563"/>
      <c r="AH153" s="562" t="s">
        <v>526</v>
      </c>
      <c r="AI153" s="563" t="s">
        <v>526</v>
      </c>
      <c r="AJ153" s="564" t="s">
        <v>526</v>
      </c>
      <c r="AK153" s="489"/>
      <c r="AL153" s="489"/>
      <c r="AM153" s="489"/>
      <c r="AN153" s="489"/>
      <c r="AO153" s="490" t="s">
        <v>526</v>
      </c>
      <c r="AP153" s="493"/>
      <c r="AQ153" s="491"/>
      <c r="AR153" s="492"/>
      <c r="AS153" s="490" t="str">
        <f t="shared" si="2"/>
        <v>no</v>
      </c>
      <c r="AT153" s="489"/>
      <c r="AU153" s="489"/>
      <c r="AV153" s="513"/>
      <c r="AW153" s="490" t="s">
        <v>526</v>
      </c>
      <c r="AX153" s="739"/>
      <c r="AY153" s="739"/>
      <c r="AZ153" s="489"/>
      <c r="BA153" s="489"/>
      <c r="BB153" s="489"/>
      <c r="BC153" s="489"/>
      <c r="BD153" s="489"/>
      <c r="BE153" s="489"/>
      <c r="BF153" s="489"/>
      <c r="BG153" s="489"/>
      <c r="BH153" s="489"/>
      <c r="BI153" s="489"/>
      <c r="BJ153" s="489"/>
      <c r="BK153" s="489"/>
      <c r="BL153" s="560"/>
      <c r="BM153" s="559"/>
      <c r="BN153" s="489"/>
      <c r="BO153" s="489"/>
      <c r="BP153" s="489"/>
      <c r="BQ153" s="489"/>
      <c r="BR153" s="489"/>
      <c r="BS153" s="489"/>
      <c r="BT153" s="489"/>
      <c r="BU153" s="489"/>
      <c r="BV153" s="489"/>
      <c r="BW153" s="489"/>
      <c r="BX153" s="489"/>
      <c r="BY153" s="489"/>
      <c r="BZ153" s="489"/>
      <c r="CA153" s="489"/>
      <c r="CB153" s="489"/>
      <c r="CC153" s="489"/>
      <c r="CD153" s="489"/>
      <c r="CE153" s="489"/>
      <c r="CF153" s="489"/>
      <c r="CG153" s="489"/>
      <c r="CH153" s="489"/>
      <c r="CI153" s="489"/>
      <c r="CJ153" s="489"/>
      <c r="CK153" s="489"/>
      <c r="CL153" s="489"/>
      <c r="CM153" s="489"/>
      <c r="CN153" s="489"/>
      <c r="CO153" s="489"/>
      <c r="CP153" s="489"/>
      <c r="CQ153" s="489"/>
      <c r="CR153" s="489"/>
      <c r="CS153" s="489"/>
      <c r="CT153" s="489"/>
      <c r="CU153" s="489"/>
      <c r="CV153" s="489"/>
      <c r="CW153" s="489"/>
      <c r="CX153" s="489"/>
      <c r="CY153" s="489"/>
      <c r="CZ153" s="489"/>
      <c r="DA153" s="489"/>
      <c r="DB153" s="489"/>
      <c r="DC153" s="489"/>
      <c r="DD153" s="489"/>
      <c r="DE153" s="489"/>
      <c r="DF153" s="489"/>
      <c r="DG153" s="489"/>
      <c r="DH153" s="489"/>
      <c r="DI153" s="489"/>
      <c r="DJ153" s="489"/>
      <c r="DK153" s="489"/>
      <c r="DL153" s="489"/>
      <c r="DM153" s="489"/>
      <c r="DN153" s="489"/>
      <c r="DO153" s="489"/>
      <c r="DP153" s="489"/>
      <c r="DQ153" s="489"/>
      <c r="DR153" s="489"/>
      <c r="DS153" s="489"/>
      <c r="DT153" s="489"/>
      <c r="DU153" s="489"/>
      <c r="DV153" s="489"/>
      <c r="DW153" s="489"/>
      <c r="DX153" s="489"/>
      <c r="DY153" s="489"/>
      <c r="DZ153" s="489"/>
      <c r="EA153" s="489"/>
      <c r="EB153" s="489"/>
      <c r="EC153" s="489"/>
      <c r="ED153" s="489"/>
      <c r="EE153" s="489"/>
      <c r="EF153" s="489"/>
      <c r="EG153" s="489"/>
      <c r="EH153" s="489"/>
      <c r="EI153" s="489"/>
      <c r="EJ153" s="489"/>
      <c r="EK153" s="489"/>
      <c r="EL153" s="489"/>
      <c r="EM153" s="489"/>
      <c r="EN153" s="489"/>
      <c r="EO153" s="489"/>
      <c r="EP153" s="489"/>
      <c r="EQ153" s="489"/>
      <c r="ER153" s="489"/>
      <c r="ES153" s="489"/>
      <c r="ET153" s="489"/>
      <c r="EU153" s="489"/>
      <c r="EV153" s="489"/>
      <c r="EW153" s="489"/>
      <c r="EX153" s="489"/>
      <c r="EY153" s="489"/>
      <c r="EZ153" s="489"/>
      <c r="FA153" s="489"/>
      <c r="FB153" s="559"/>
      <c r="FC153" s="489"/>
      <c r="FD153" s="489"/>
      <c r="FE153" s="489"/>
      <c r="FF153" s="489"/>
      <c r="FG153" s="489"/>
      <c r="FH153" s="489"/>
      <c r="FI153" s="489"/>
      <c r="FJ153" s="489"/>
      <c r="FK153" s="489"/>
      <c r="FL153" s="489"/>
      <c r="FM153" s="489"/>
      <c r="FN153" s="489"/>
      <c r="FO153" s="489"/>
      <c r="FP153" s="560"/>
      <c r="FQ153" s="489"/>
      <c r="FR153" s="560"/>
      <c r="FS153" s="559"/>
      <c r="FT153" s="489"/>
      <c r="FU153" s="489"/>
      <c r="FV153" s="489"/>
      <c r="FW153" s="489"/>
      <c r="FX153" s="489"/>
      <c r="FY153" s="560"/>
    </row>
    <row r="154" spans="1:181" s="494" customFormat="1" ht="72.599999999999994" customHeight="1" x14ac:dyDescent="0.25">
      <c r="A154" s="506">
        <v>188</v>
      </c>
      <c r="B154" s="511" t="s">
        <v>642</v>
      </c>
      <c r="C154" s="514" t="s">
        <v>141</v>
      </c>
      <c r="D154" s="493" t="s">
        <v>229</v>
      </c>
      <c r="E154" s="559" t="str">
        <f>VLOOKUP(F154,'Revised Phasing'!$D$4:$S$98, 16, 0)</f>
        <v>Phase 2</v>
      </c>
      <c r="F154" s="559" t="str">
        <f>VLOOKUP(L154,'Consolidated Data'!$E$2:$F$97, 2, 0)</f>
        <v>Concur</v>
      </c>
      <c r="G154" s="490" t="s">
        <v>524</v>
      </c>
      <c r="H154" s="493" t="s">
        <v>1107</v>
      </c>
      <c r="I154" s="493"/>
      <c r="J154" s="492"/>
      <c r="K154" s="512" t="s">
        <v>230</v>
      </c>
      <c r="L154" s="493" t="s">
        <v>230</v>
      </c>
      <c r="M154" s="493" t="s">
        <v>230</v>
      </c>
      <c r="N154" s="512"/>
      <c r="O154" s="513"/>
      <c r="P154" s="515" t="s">
        <v>637</v>
      </c>
      <c r="Q154" s="515" t="s">
        <v>22</v>
      </c>
      <c r="R154" s="515" t="s">
        <v>1108</v>
      </c>
      <c r="S154" s="493" t="s">
        <v>644</v>
      </c>
      <c r="T154" s="493" t="s">
        <v>1107</v>
      </c>
      <c r="U154" s="493" t="s">
        <v>534</v>
      </c>
      <c r="V154" s="513"/>
      <c r="W154" s="514" t="s">
        <v>535</v>
      </c>
      <c r="X154" s="493"/>
      <c r="Y154" s="493"/>
      <c r="Z154" s="513"/>
      <c r="AA154" s="516"/>
      <c r="AB154" s="562" t="s">
        <v>526</v>
      </c>
      <c r="AC154" s="563" t="s">
        <v>526</v>
      </c>
      <c r="AD154" s="564" t="s">
        <v>526</v>
      </c>
      <c r="AE154" s="563"/>
      <c r="AF154" s="735"/>
      <c r="AG154" s="733" t="s">
        <v>1100</v>
      </c>
      <c r="AH154" s="562" t="s">
        <v>526</v>
      </c>
      <c r="AI154" s="563" t="s">
        <v>526</v>
      </c>
      <c r="AJ154" s="564" t="s">
        <v>526</v>
      </c>
      <c r="AK154" s="497" t="s">
        <v>1101</v>
      </c>
      <c r="AL154" s="497" t="s">
        <v>1102</v>
      </c>
      <c r="AM154" s="496" t="s">
        <v>1102</v>
      </c>
      <c r="AN154" s="489"/>
      <c r="AO154" s="490" t="s">
        <v>524</v>
      </c>
      <c r="AP154" s="493" t="s">
        <v>1109</v>
      </c>
      <c r="AQ154" s="491" t="s">
        <v>562</v>
      </c>
      <c r="AR154" s="492"/>
      <c r="AS154" s="490" t="s">
        <v>652</v>
      </c>
      <c r="AT154" s="493" t="s">
        <v>1104</v>
      </c>
      <c r="AU154" s="552" t="s">
        <v>1006</v>
      </c>
      <c r="AV154" s="569" t="s">
        <v>770</v>
      </c>
      <c r="AW154" s="490"/>
      <c r="AX154" s="739"/>
      <c r="AY154" s="739"/>
      <c r="AZ154" s="489"/>
      <c r="BA154" s="489"/>
      <c r="BB154" s="489"/>
      <c r="BC154" s="489"/>
      <c r="BD154" s="489"/>
      <c r="BE154" s="489"/>
      <c r="BF154" s="489"/>
      <c r="BG154" s="489"/>
      <c r="BH154" s="489"/>
      <c r="BI154" s="489"/>
      <c r="BJ154" s="489"/>
      <c r="BK154" s="489"/>
      <c r="BL154" s="560"/>
      <c r="BM154" s="559"/>
      <c r="BN154" s="489"/>
      <c r="BO154" s="489"/>
      <c r="BP154" s="489"/>
      <c r="BQ154" s="489"/>
      <c r="BR154" s="489"/>
      <c r="BS154" s="489"/>
      <c r="BT154" s="489"/>
      <c r="BU154" s="489"/>
      <c r="BV154" s="489"/>
      <c r="BW154" s="489"/>
      <c r="BX154" s="489"/>
      <c r="BY154" s="489"/>
      <c r="BZ154" s="489"/>
      <c r="CA154" s="489"/>
      <c r="CB154" s="489"/>
      <c r="CC154" s="489"/>
      <c r="CD154" s="489"/>
      <c r="CE154" s="489"/>
      <c r="CF154" s="489"/>
      <c r="CG154" s="489"/>
      <c r="CH154" s="489"/>
      <c r="CI154" s="489"/>
      <c r="CJ154" s="489"/>
      <c r="CK154" s="489"/>
      <c r="CL154" s="489"/>
      <c r="CM154" s="489"/>
      <c r="CN154" s="489"/>
      <c r="CO154" s="489"/>
      <c r="CP154" s="489"/>
      <c r="CQ154" s="489"/>
      <c r="CR154" s="489"/>
      <c r="CS154" s="489"/>
      <c r="CT154" s="489"/>
      <c r="CU154" s="489"/>
      <c r="CV154" s="489"/>
      <c r="CW154" s="489"/>
      <c r="CX154" s="489"/>
      <c r="CY154" s="489"/>
      <c r="CZ154" s="489"/>
      <c r="DA154" s="489"/>
      <c r="DB154" s="489"/>
      <c r="DC154" s="489"/>
      <c r="DD154" s="489"/>
      <c r="DE154" s="489"/>
      <c r="DF154" s="489"/>
      <c r="DG154" s="489"/>
      <c r="DH154" s="489"/>
      <c r="DI154" s="489"/>
      <c r="DJ154" s="489"/>
      <c r="DK154" s="489"/>
      <c r="DL154" s="489"/>
      <c r="DM154" s="489"/>
      <c r="DN154" s="489"/>
      <c r="DO154" s="489"/>
      <c r="DP154" s="489"/>
      <c r="DQ154" s="489"/>
      <c r="DR154" s="489"/>
      <c r="DS154" s="489"/>
      <c r="DT154" s="489"/>
      <c r="DU154" s="489"/>
      <c r="DV154" s="489"/>
      <c r="DW154" s="489"/>
      <c r="DX154" s="489"/>
      <c r="DY154" s="489"/>
      <c r="DZ154" s="489"/>
      <c r="EA154" s="489"/>
      <c r="EB154" s="489"/>
      <c r="EC154" s="489"/>
      <c r="ED154" s="489"/>
      <c r="EE154" s="489"/>
      <c r="EF154" s="489"/>
      <c r="EG154" s="489"/>
      <c r="EH154" s="489"/>
      <c r="EI154" s="489"/>
      <c r="EJ154" s="489"/>
      <c r="EK154" s="489"/>
      <c r="EL154" s="489"/>
      <c r="EM154" s="489"/>
      <c r="EN154" s="489"/>
      <c r="EO154" s="489"/>
      <c r="EP154" s="489"/>
      <c r="EQ154" s="489"/>
      <c r="ER154" s="489"/>
      <c r="ES154" s="489"/>
      <c r="ET154" s="489"/>
      <c r="EU154" s="489"/>
      <c r="EV154" s="489"/>
      <c r="EW154" s="489"/>
      <c r="EX154" s="489"/>
      <c r="EY154" s="489"/>
      <c r="EZ154" s="489"/>
      <c r="FA154" s="489"/>
      <c r="FB154" s="559"/>
      <c r="FC154" s="489"/>
      <c r="FD154" s="489"/>
      <c r="FE154" s="489"/>
      <c r="FF154" s="489"/>
      <c r="FG154" s="489"/>
      <c r="FH154" s="489"/>
      <c r="FI154" s="489"/>
      <c r="FJ154" s="489"/>
      <c r="FK154" s="489"/>
      <c r="FL154" s="489"/>
      <c r="FM154" s="489"/>
      <c r="FN154" s="489"/>
      <c r="FO154" s="489"/>
      <c r="FP154" s="560"/>
      <c r="FQ154" s="489"/>
      <c r="FR154" s="560"/>
      <c r="FS154" s="559"/>
      <c r="FT154" s="489"/>
      <c r="FU154" s="489"/>
      <c r="FV154" s="489"/>
      <c r="FW154" s="489"/>
      <c r="FX154" s="489"/>
      <c r="FY154" s="560"/>
    </row>
    <row r="155" spans="1:181" s="494" customFormat="1" hidden="1" x14ac:dyDescent="0.25">
      <c r="A155" s="557">
        <v>189</v>
      </c>
      <c r="B155" s="558" t="s">
        <v>524</v>
      </c>
      <c r="C155" s="490" t="s">
        <v>141</v>
      </c>
      <c r="D155" s="489" t="s">
        <v>229</v>
      </c>
      <c r="E155" s="559"/>
      <c r="F155" s="559"/>
      <c r="G155" s="490" t="s">
        <v>526</v>
      </c>
      <c r="H155" s="489" t="s">
        <v>1110</v>
      </c>
      <c r="I155" s="489"/>
      <c r="J155" s="560"/>
      <c r="K155" s="559" t="s">
        <v>1111</v>
      </c>
      <c r="L155" s="489" t="s">
        <v>230</v>
      </c>
      <c r="M155" s="489" t="s">
        <v>230</v>
      </c>
      <c r="N155" s="559"/>
      <c r="O155" s="560"/>
      <c r="P155" s="491" t="s">
        <v>530</v>
      </c>
      <c r="Q155" s="491" t="s">
        <v>531</v>
      </c>
      <c r="R155" s="491" t="s">
        <v>532</v>
      </c>
      <c r="S155" s="489" t="s">
        <v>533</v>
      </c>
      <c r="T155" s="489" t="s">
        <v>1110</v>
      </c>
      <c r="U155" s="489" t="s">
        <v>534</v>
      </c>
      <c r="V155" s="560"/>
      <c r="W155" s="490" t="s">
        <v>535</v>
      </c>
      <c r="X155" s="489"/>
      <c r="Y155" s="489"/>
      <c r="Z155" s="560"/>
      <c r="AA155" s="561"/>
      <c r="AB155" s="562" t="s">
        <v>526</v>
      </c>
      <c r="AC155" s="563" t="s">
        <v>526</v>
      </c>
      <c r="AD155" s="564" t="s">
        <v>526</v>
      </c>
      <c r="AE155" s="563"/>
      <c r="AF155" s="563"/>
      <c r="AG155" s="563"/>
      <c r="AH155" s="562" t="s">
        <v>526</v>
      </c>
      <c r="AI155" s="563" t="s">
        <v>526</v>
      </c>
      <c r="AJ155" s="564" t="s">
        <v>526</v>
      </c>
      <c r="AK155" s="489"/>
      <c r="AL155" s="489"/>
      <c r="AM155" s="489"/>
      <c r="AN155" s="489"/>
      <c r="AO155" s="490" t="s">
        <v>526</v>
      </c>
      <c r="AP155" s="493"/>
      <c r="AQ155" s="491" t="s">
        <v>562</v>
      </c>
      <c r="AR155" s="492"/>
      <c r="AS155" s="490" t="str">
        <f t="shared" si="2"/>
        <v>no</v>
      </c>
      <c r="AT155" s="489"/>
      <c r="AU155" s="489"/>
      <c r="AV155" s="513"/>
      <c r="AW155" s="490" t="s">
        <v>526</v>
      </c>
      <c r="AX155" s="739"/>
      <c r="AY155" s="739"/>
      <c r="AZ155" s="489"/>
      <c r="BA155" s="489"/>
      <c r="BB155" s="489"/>
      <c r="BC155" s="489"/>
      <c r="BD155" s="489"/>
      <c r="BE155" s="489"/>
      <c r="BF155" s="489"/>
      <c r="BG155" s="489"/>
      <c r="BH155" s="489"/>
      <c r="BI155" s="489"/>
      <c r="BJ155" s="489"/>
      <c r="BK155" s="489"/>
      <c r="BL155" s="560"/>
      <c r="BM155" s="559"/>
      <c r="BN155" s="489"/>
      <c r="BO155" s="489"/>
      <c r="BP155" s="489"/>
      <c r="BQ155" s="489"/>
      <c r="BR155" s="489"/>
      <c r="BS155" s="489"/>
      <c r="BT155" s="489"/>
      <c r="BU155" s="489"/>
      <c r="BV155" s="489"/>
      <c r="BW155" s="489"/>
      <c r="BX155" s="489"/>
      <c r="BY155" s="489"/>
      <c r="BZ155" s="489"/>
      <c r="CA155" s="489"/>
      <c r="CB155" s="489"/>
      <c r="CC155" s="489"/>
      <c r="CD155" s="489"/>
      <c r="CE155" s="489"/>
      <c r="CF155" s="489"/>
      <c r="CG155" s="489"/>
      <c r="CH155" s="489"/>
      <c r="CI155" s="489"/>
      <c r="CJ155" s="489"/>
      <c r="CK155" s="489"/>
      <c r="CL155" s="489"/>
      <c r="CM155" s="489"/>
      <c r="CN155" s="489"/>
      <c r="CO155" s="489"/>
      <c r="CP155" s="489"/>
      <c r="CQ155" s="489"/>
      <c r="CR155" s="489"/>
      <c r="CS155" s="489"/>
      <c r="CT155" s="489"/>
      <c r="CU155" s="489"/>
      <c r="CV155" s="489"/>
      <c r="CW155" s="489"/>
      <c r="CX155" s="489"/>
      <c r="CY155" s="489"/>
      <c r="CZ155" s="489"/>
      <c r="DA155" s="489"/>
      <c r="DB155" s="489"/>
      <c r="DC155" s="489"/>
      <c r="DD155" s="489"/>
      <c r="DE155" s="489"/>
      <c r="DF155" s="489"/>
      <c r="DG155" s="489"/>
      <c r="DH155" s="489"/>
      <c r="DI155" s="489"/>
      <c r="DJ155" s="489"/>
      <c r="DK155" s="489"/>
      <c r="DL155" s="489"/>
      <c r="DM155" s="489"/>
      <c r="DN155" s="489"/>
      <c r="DO155" s="489"/>
      <c r="DP155" s="489"/>
      <c r="DQ155" s="489"/>
      <c r="DR155" s="489"/>
      <c r="DS155" s="489"/>
      <c r="DT155" s="489"/>
      <c r="DU155" s="489"/>
      <c r="DV155" s="489"/>
      <c r="DW155" s="489"/>
      <c r="DX155" s="489"/>
      <c r="DY155" s="489"/>
      <c r="DZ155" s="489"/>
      <c r="EA155" s="489"/>
      <c r="EB155" s="489"/>
      <c r="EC155" s="489"/>
      <c r="ED155" s="489"/>
      <c r="EE155" s="489"/>
      <c r="EF155" s="489"/>
      <c r="EG155" s="489"/>
      <c r="EH155" s="489"/>
      <c r="EI155" s="489"/>
      <c r="EJ155" s="489"/>
      <c r="EK155" s="489"/>
      <c r="EL155" s="489"/>
      <c r="EM155" s="489"/>
      <c r="EN155" s="489"/>
      <c r="EO155" s="489"/>
      <c r="EP155" s="489"/>
      <c r="EQ155" s="489"/>
      <c r="ER155" s="489"/>
      <c r="ES155" s="489"/>
      <c r="ET155" s="489"/>
      <c r="EU155" s="489"/>
      <c r="EV155" s="489"/>
      <c r="EW155" s="489"/>
      <c r="EX155" s="489"/>
      <c r="EY155" s="489"/>
      <c r="EZ155" s="489"/>
      <c r="FA155" s="489"/>
      <c r="FB155" s="559"/>
      <c r="FC155" s="489"/>
      <c r="FD155" s="489"/>
      <c r="FE155" s="489"/>
      <c r="FF155" s="489"/>
      <c r="FG155" s="489"/>
      <c r="FH155" s="489"/>
      <c r="FI155" s="489"/>
      <c r="FJ155" s="489"/>
      <c r="FK155" s="489"/>
      <c r="FL155" s="489"/>
      <c r="FM155" s="489"/>
      <c r="FN155" s="489"/>
      <c r="FO155" s="489"/>
      <c r="FP155" s="560"/>
      <c r="FQ155" s="489"/>
      <c r="FR155" s="560"/>
      <c r="FS155" s="559"/>
      <c r="FT155" s="489"/>
      <c r="FU155" s="489"/>
      <c r="FV155" s="489"/>
      <c r="FW155" s="489"/>
      <c r="FX155" s="489"/>
      <c r="FY155" s="560"/>
    </row>
    <row r="156" spans="1:181" s="494" customFormat="1" ht="24" x14ac:dyDescent="0.25">
      <c r="A156" s="506">
        <v>190</v>
      </c>
      <c r="B156" s="511" t="s">
        <v>642</v>
      </c>
      <c r="C156" s="514" t="s">
        <v>525</v>
      </c>
      <c r="D156" s="493" t="s">
        <v>551</v>
      </c>
      <c r="E156" s="559" t="str">
        <f>VLOOKUP(F156,'Revised Phasing'!$D$4:$S$98, 16, 0)</f>
        <v>Phase 1</v>
      </c>
      <c r="F156" s="559" t="s">
        <v>1112</v>
      </c>
      <c r="G156" s="490" t="s">
        <v>524</v>
      </c>
      <c r="H156" s="493" t="s">
        <v>58</v>
      </c>
      <c r="I156" s="493"/>
      <c r="J156" s="492"/>
      <c r="K156" s="512" t="s">
        <v>56</v>
      </c>
      <c r="L156" s="493" t="s">
        <v>56</v>
      </c>
      <c r="M156" s="493" t="s">
        <v>56</v>
      </c>
      <c r="N156" s="512"/>
      <c r="O156" s="513"/>
      <c r="P156" s="515" t="s">
        <v>637</v>
      </c>
      <c r="Q156" s="515" t="s">
        <v>22</v>
      </c>
      <c r="R156" s="515" t="s">
        <v>1113</v>
      </c>
      <c r="S156" s="493" t="s">
        <v>644</v>
      </c>
      <c r="T156" s="493" t="s">
        <v>58</v>
      </c>
      <c r="U156" s="493" t="s">
        <v>534</v>
      </c>
      <c r="V156" s="513"/>
      <c r="W156" s="514" t="s">
        <v>535</v>
      </c>
      <c r="X156" s="493"/>
      <c r="Y156" s="493"/>
      <c r="Z156" s="513"/>
      <c r="AA156" s="516"/>
      <c r="AB156" s="562" t="s">
        <v>540</v>
      </c>
      <c r="AC156" s="563" t="s">
        <v>1114</v>
      </c>
      <c r="AD156" s="564" t="s">
        <v>1115</v>
      </c>
      <c r="AE156" s="563"/>
      <c r="AF156" s="735"/>
      <c r="AG156" s="733" t="s">
        <v>647</v>
      </c>
      <c r="AH156" s="562" t="s">
        <v>540</v>
      </c>
      <c r="AI156" s="563" t="s">
        <v>540</v>
      </c>
      <c r="AJ156" s="564" t="s">
        <v>540</v>
      </c>
      <c r="AK156" s="497" t="s">
        <v>648</v>
      </c>
      <c r="AL156" s="496" t="s">
        <v>1116</v>
      </c>
      <c r="AM156" s="496" t="s">
        <v>650</v>
      </c>
      <c r="AN156" s="489" t="s">
        <v>1117</v>
      </c>
      <c r="AO156" s="490" t="s">
        <v>524</v>
      </c>
      <c r="AP156" s="493" t="s">
        <v>1118</v>
      </c>
      <c r="AQ156" s="491" t="s">
        <v>562</v>
      </c>
      <c r="AR156" s="492"/>
      <c r="AS156" s="490" t="s">
        <v>652</v>
      </c>
      <c r="AT156" s="493" t="s">
        <v>1119</v>
      </c>
      <c r="AU156" s="552" t="s">
        <v>654</v>
      </c>
      <c r="AV156" s="569" t="s">
        <v>770</v>
      </c>
      <c r="AW156" s="490"/>
      <c r="AX156" s="739"/>
      <c r="AY156" s="739"/>
      <c r="AZ156" s="489"/>
      <c r="BA156" s="489"/>
      <c r="BB156" s="489"/>
      <c r="BC156" s="489"/>
      <c r="BD156" s="489"/>
      <c r="BE156" s="489"/>
      <c r="BF156" s="489"/>
      <c r="BG156" s="489"/>
      <c r="BH156" s="489"/>
      <c r="BI156" s="489"/>
      <c r="BJ156" s="489"/>
      <c r="BK156" s="489"/>
      <c r="BL156" s="560"/>
      <c r="BM156" s="559"/>
      <c r="BN156" s="489"/>
      <c r="BO156" s="489"/>
      <c r="BP156" s="489"/>
      <c r="BQ156" s="489"/>
      <c r="BR156" s="489"/>
      <c r="BS156" s="489"/>
      <c r="BT156" s="489"/>
      <c r="BU156" s="489"/>
      <c r="BV156" s="489"/>
      <c r="BW156" s="489"/>
      <c r="BX156" s="489"/>
      <c r="BY156" s="489"/>
      <c r="BZ156" s="489"/>
      <c r="CA156" s="489"/>
      <c r="CB156" s="489"/>
      <c r="CC156" s="489"/>
      <c r="CD156" s="489"/>
      <c r="CE156" s="489"/>
      <c r="CF156" s="489"/>
      <c r="CG156" s="489"/>
      <c r="CH156" s="489"/>
      <c r="CI156" s="489"/>
      <c r="CJ156" s="489"/>
      <c r="CK156" s="489"/>
      <c r="CL156" s="489"/>
      <c r="CM156" s="489"/>
      <c r="CN156" s="489"/>
      <c r="CO156" s="489"/>
      <c r="CP156" s="489"/>
      <c r="CQ156" s="489"/>
      <c r="CR156" s="489"/>
      <c r="CS156" s="489"/>
      <c r="CT156" s="489"/>
      <c r="CU156" s="489"/>
      <c r="CV156" s="489"/>
      <c r="CW156" s="489"/>
      <c r="CX156" s="489"/>
      <c r="CY156" s="489"/>
      <c r="CZ156" s="489"/>
      <c r="DA156" s="489"/>
      <c r="DB156" s="489"/>
      <c r="DC156" s="489"/>
      <c r="DD156" s="489"/>
      <c r="DE156" s="489"/>
      <c r="DF156" s="489"/>
      <c r="DG156" s="489"/>
      <c r="DH156" s="489"/>
      <c r="DI156" s="489"/>
      <c r="DJ156" s="489"/>
      <c r="DK156" s="489"/>
      <c r="DL156" s="489"/>
      <c r="DM156" s="489"/>
      <c r="DN156" s="489"/>
      <c r="DO156" s="489"/>
      <c r="DP156" s="489"/>
      <c r="DQ156" s="489"/>
      <c r="DR156" s="489"/>
      <c r="DS156" s="489"/>
      <c r="DT156" s="489"/>
      <c r="DU156" s="489"/>
      <c r="DV156" s="489"/>
      <c r="DW156" s="489"/>
      <c r="DX156" s="489"/>
      <c r="DY156" s="489"/>
      <c r="DZ156" s="489"/>
      <c r="EA156" s="489"/>
      <c r="EB156" s="489"/>
      <c r="EC156" s="489"/>
      <c r="ED156" s="489"/>
      <c r="EE156" s="489"/>
      <c r="EF156" s="489"/>
      <c r="EG156" s="489"/>
      <c r="EH156" s="489"/>
      <c r="EI156" s="489"/>
      <c r="EJ156" s="489"/>
      <c r="EK156" s="489"/>
      <c r="EL156" s="489"/>
      <c r="EM156" s="489"/>
      <c r="EN156" s="489"/>
      <c r="EO156" s="489"/>
      <c r="EP156" s="489"/>
      <c r="EQ156" s="489"/>
      <c r="ER156" s="489"/>
      <c r="ES156" s="489"/>
      <c r="ET156" s="489"/>
      <c r="EU156" s="489"/>
      <c r="EV156" s="489"/>
      <c r="EW156" s="489"/>
      <c r="EX156" s="489"/>
      <c r="EY156" s="489"/>
      <c r="EZ156" s="489"/>
      <c r="FA156" s="489"/>
      <c r="FB156" s="559"/>
      <c r="FC156" s="489"/>
      <c r="FD156" s="489"/>
      <c r="FE156" s="489"/>
      <c r="FF156" s="489"/>
      <c r="FG156" s="489"/>
      <c r="FH156" s="489"/>
      <c r="FI156" s="489"/>
      <c r="FJ156" s="489"/>
      <c r="FK156" s="489"/>
      <c r="FL156" s="489"/>
      <c r="FM156" s="489"/>
      <c r="FN156" s="489"/>
      <c r="FO156" s="489"/>
      <c r="FP156" s="560"/>
      <c r="FQ156" s="489"/>
      <c r="FR156" s="560"/>
      <c r="FS156" s="559"/>
      <c r="FT156" s="489"/>
      <c r="FU156" s="489"/>
      <c r="FV156" s="489"/>
      <c r="FW156" s="489"/>
      <c r="FX156" s="489"/>
      <c r="FY156" s="560"/>
    </row>
    <row r="157" spans="1:181" s="494" customFormat="1" hidden="1" x14ac:dyDescent="0.25">
      <c r="A157" s="557">
        <v>191</v>
      </c>
      <c r="B157" s="558" t="s">
        <v>524</v>
      </c>
      <c r="C157" s="490" t="s">
        <v>525</v>
      </c>
      <c r="D157" s="489" t="s">
        <v>551</v>
      </c>
      <c r="E157" s="559"/>
      <c r="F157" s="559"/>
      <c r="G157" s="490" t="s">
        <v>526</v>
      </c>
      <c r="H157" s="489" t="s">
        <v>1120</v>
      </c>
      <c r="I157" s="489"/>
      <c r="J157" s="560"/>
      <c r="K157" s="559" t="s">
        <v>1121</v>
      </c>
      <c r="L157" s="489" t="s">
        <v>56</v>
      </c>
      <c r="M157" s="489" t="s">
        <v>56</v>
      </c>
      <c r="N157" s="559"/>
      <c r="O157" s="560"/>
      <c r="P157" s="491" t="s">
        <v>530</v>
      </c>
      <c r="Q157" s="491" t="s">
        <v>531</v>
      </c>
      <c r="R157" s="491" t="s">
        <v>532</v>
      </c>
      <c r="S157" s="489" t="s">
        <v>533</v>
      </c>
      <c r="T157" s="489" t="s">
        <v>1120</v>
      </c>
      <c r="U157" s="489" t="s">
        <v>534</v>
      </c>
      <c r="V157" s="560"/>
      <c r="W157" s="490" t="s">
        <v>535</v>
      </c>
      <c r="X157" s="489"/>
      <c r="Y157" s="489"/>
      <c r="Z157" s="560"/>
      <c r="AA157" s="561"/>
      <c r="AB157" s="562" t="s">
        <v>540</v>
      </c>
      <c r="AC157" s="563" t="s">
        <v>526</v>
      </c>
      <c r="AD157" s="564" t="s">
        <v>526</v>
      </c>
      <c r="AE157" s="563"/>
      <c r="AF157" s="563"/>
      <c r="AG157" s="563"/>
      <c r="AH157" s="562" t="s">
        <v>540</v>
      </c>
      <c r="AI157" s="563" t="s">
        <v>540</v>
      </c>
      <c r="AJ157" s="564" t="s">
        <v>540</v>
      </c>
      <c r="AK157" s="489"/>
      <c r="AL157" s="489"/>
      <c r="AM157" s="489"/>
      <c r="AN157" s="489"/>
      <c r="AO157" s="490" t="s">
        <v>526</v>
      </c>
      <c r="AP157" s="493"/>
      <c r="AQ157" s="491"/>
      <c r="AR157" s="492"/>
      <c r="AS157" s="490" t="str">
        <f t="shared" si="2"/>
        <v>no</v>
      </c>
      <c r="AT157" s="489"/>
      <c r="AU157" s="489"/>
      <c r="AV157" s="513"/>
      <c r="AW157" s="490" t="s">
        <v>526</v>
      </c>
      <c r="AX157" s="739"/>
      <c r="AY157" s="739"/>
      <c r="AZ157" s="489"/>
      <c r="BA157" s="489"/>
      <c r="BB157" s="489"/>
      <c r="BC157" s="489"/>
      <c r="BD157" s="489"/>
      <c r="BE157" s="489"/>
      <c r="BF157" s="489"/>
      <c r="BG157" s="489"/>
      <c r="BH157" s="489"/>
      <c r="BI157" s="489"/>
      <c r="BJ157" s="489"/>
      <c r="BK157" s="489"/>
      <c r="BL157" s="560"/>
      <c r="BM157" s="559"/>
      <c r="BN157" s="489"/>
      <c r="BO157" s="489"/>
      <c r="BP157" s="489"/>
      <c r="BQ157" s="489"/>
      <c r="BR157" s="489"/>
      <c r="BS157" s="489"/>
      <c r="BT157" s="489"/>
      <c r="BU157" s="489"/>
      <c r="BV157" s="489"/>
      <c r="BW157" s="489"/>
      <c r="BX157" s="489"/>
      <c r="BY157" s="489"/>
      <c r="BZ157" s="489"/>
      <c r="CA157" s="489"/>
      <c r="CB157" s="489"/>
      <c r="CC157" s="489"/>
      <c r="CD157" s="489"/>
      <c r="CE157" s="489"/>
      <c r="CF157" s="489"/>
      <c r="CG157" s="489"/>
      <c r="CH157" s="489"/>
      <c r="CI157" s="489"/>
      <c r="CJ157" s="489"/>
      <c r="CK157" s="489"/>
      <c r="CL157" s="489"/>
      <c r="CM157" s="489"/>
      <c r="CN157" s="489"/>
      <c r="CO157" s="489"/>
      <c r="CP157" s="489"/>
      <c r="CQ157" s="489"/>
      <c r="CR157" s="489"/>
      <c r="CS157" s="489"/>
      <c r="CT157" s="489"/>
      <c r="CU157" s="489"/>
      <c r="CV157" s="489"/>
      <c r="CW157" s="489"/>
      <c r="CX157" s="489"/>
      <c r="CY157" s="489"/>
      <c r="CZ157" s="489"/>
      <c r="DA157" s="489"/>
      <c r="DB157" s="489"/>
      <c r="DC157" s="489"/>
      <c r="DD157" s="489"/>
      <c r="DE157" s="489"/>
      <c r="DF157" s="489"/>
      <c r="DG157" s="489"/>
      <c r="DH157" s="489"/>
      <c r="DI157" s="489"/>
      <c r="DJ157" s="489"/>
      <c r="DK157" s="489"/>
      <c r="DL157" s="489"/>
      <c r="DM157" s="489"/>
      <c r="DN157" s="489"/>
      <c r="DO157" s="489"/>
      <c r="DP157" s="489"/>
      <c r="DQ157" s="489"/>
      <c r="DR157" s="489"/>
      <c r="DS157" s="489"/>
      <c r="DT157" s="489"/>
      <c r="DU157" s="489"/>
      <c r="DV157" s="489"/>
      <c r="DW157" s="489"/>
      <c r="DX157" s="489"/>
      <c r="DY157" s="489"/>
      <c r="DZ157" s="489"/>
      <c r="EA157" s="489"/>
      <c r="EB157" s="489"/>
      <c r="EC157" s="489"/>
      <c r="ED157" s="489"/>
      <c r="EE157" s="489"/>
      <c r="EF157" s="489"/>
      <c r="EG157" s="489"/>
      <c r="EH157" s="489"/>
      <c r="EI157" s="489"/>
      <c r="EJ157" s="489"/>
      <c r="EK157" s="489"/>
      <c r="EL157" s="489"/>
      <c r="EM157" s="489"/>
      <c r="EN157" s="489"/>
      <c r="EO157" s="489"/>
      <c r="EP157" s="489"/>
      <c r="EQ157" s="489"/>
      <c r="ER157" s="489"/>
      <c r="ES157" s="489"/>
      <c r="ET157" s="489"/>
      <c r="EU157" s="489"/>
      <c r="EV157" s="489"/>
      <c r="EW157" s="489"/>
      <c r="EX157" s="489"/>
      <c r="EY157" s="489"/>
      <c r="EZ157" s="489"/>
      <c r="FA157" s="489"/>
      <c r="FB157" s="559"/>
      <c r="FC157" s="489"/>
      <c r="FD157" s="489"/>
      <c r="FE157" s="489"/>
      <c r="FF157" s="489"/>
      <c r="FG157" s="489"/>
      <c r="FH157" s="489"/>
      <c r="FI157" s="489"/>
      <c r="FJ157" s="489"/>
      <c r="FK157" s="489"/>
      <c r="FL157" s="489"/>
      <c r="FM157" s="489"/>
      <c r="FN157" s="489"/>
      <c r="FO157" s="489"/>
      <c r="FP157" s="560"/>
      <c r="FQ157" s="489"/>
      <c r="FR157" s="560"/>
      <c r="FS157" s="559"/>
      <c r="FT157" s="489"/>
      <c r="FU157" s="489"/>
      <c r="FV157" s="489"/>
      <c r="FW157" s="489"/>
      <c r="FX157" s="489"/>
      <c r="FY157" s="560"/>
    </row>
    <row r="158" spans="1:181" s="494" customFormat="1" hidden="1" x14ac:dyDescent="0.25">
      <c r="A158" s="557">
        <v>194</v>
      </c>
      <c r="B158" s="558" t="s">
        <v>524</v>
      </c>
      <c r="C158" s="490" t="s">
        <v>525</v>
      </c>
      <c r="D158" s="489" t="s">
        <v>234</v>
      </c>
      <c r="E158" s="559"/>
      <c r="F158" s="559"/>
      <c r="G158" s="490" t="s">
        <v>526</v>
      </c>
      <c r="H158" s="489" t="s">
        <v>1122</v>
      </c>
      <c r="I158" s="489"/>
      <c r="J158" s="560"/>
      <c r="K158" s="559" t="s">
        <v>1123</v>
      </c>
      <c r="L158" s="489" t="s">
        <v>1124</v>
      </c>
      <c r="M158" s="489" t="s">
        <v>1124</v>
      </c>
      <c r="N158" s="559"/>
      <c r="O158" s="560"/>
      <c r="P158" s="491" t="s">
        <v>530</v>
      </c>
      <c r="Q158" s="491" t="s">
        <v>531</v>
      </c>
      <c r="R158" s="491" t="s">
        <v>532</v>
      </c>
      <c r="S158" s="489" t="s">
        <v>533</v>
      </c>
      <c r="T158" s="489" t="s">
        <v>1122</v>
      </c>
      <c r="U158" s="489" t="s">
        <v>534</v>
      </c>
      <c r="V158" s="560"/>
      <c r="W158" s="490" t="s">
        <v>535</v>
      </c>
      <c r="X158" s="489"/>
      <c r="Y158" s="489"/>
      <c r="Z158" s="560"/>
      <c r="AA158" s="561"/>
      <c r="AB158" s="562" t="s">
        <v>526</v>
      </c>
      <c r="AC158" s="563" t="s">
        <v>526</v>
      </c>
      <c r="AD158" s="564" t="s">
        <v>526</v>
      </c>
      <c r="AE158" s="563"/>
      <c r="AF158" s="563"/>
      <c r="AG158" s="563"/>
      <c r="AH158" s="562" t="s">
        <v>526</v>
      </c>
      <c r="AI158" s="563" t="s">
        <v>526</v>
      </c>
      <c r="AJ158" s="564" t="s">
        <v>526</v>
      </c>
      <c r="AK158" s="489"/>
      <c r="AL158" s="489"/>
      <c r="AM158" s="489"/>
      <c r="AN158" s="489"/>
      <c r="AO158" s="490" t="s">
        <v>526</v>
      </c>
      <c r="AP158" s="493"/>
      <c r="AQ158" s="491"/>
      <c r="AR158" s="492"/>
      <c r="AS158" s="490" t="str">
        <f t="shared" si="2"/>
        <v>no</v>
      </c>
      <c r="AT158" s="489"/>
      <c r="AU158" s="489"/>
      <c r="AV158" s="513"/>
      <c r="AW158" s="490" t="s">
        <v>526</v>
      </c>
      <c r="AX158" s="739"/>
      <c r="AY158" s="739"/>
      <c r="AZ158" s="489"/>
      <c r="BA158" s="489"/>
      <c r="BB158" s="489"/>
      <c r="BC158" s="489"/>
      <c r="BD158" s="489"/>
      <c r="BE158" s="489"/>
      <c r="BF158" s="489"/>
      <c r="BG158" s="489"/>
      <c r="BH158" s="489"/>
      <c r="BI158" s="489"/>
      <c r="BJ158" s="489"/>
      <c r="BK158" s="489"/>
      <c r="BL158" s="560"/>
      <c r="BM158" s="559"/>
      <c r="BN158" s="489"/>
      <c r="BO158" s="489"/>
      <c r="BP158" s="489"/>
      <c r="BQ158" s="489"/>
      <c r="BR158" s="489"/>
      <c r="BS158" s="489"/>
      <c r="BT158" s="489"/>
      <c r="BU158" s="489"/>
      <c r="BV158" s="489"/>
      <c r="BW158" s="489"/>
      <c r="BX158" s="489"/>
      <c r="BY158" s="489"/>
      <c r="BZ158" s="489"/>
      <c r="CA158" s="489"/>
      <c r="CB158" s="489"/>
      <c r="CC158" s="489"/>
      <c r="CD158" s="489"/>
      <c r="CE158" s="489"/>
      <c r="CF158" s="489"/>
      <c r="CG158" s="489"/>
      <c r="CH158" s="489"/>
      <c r="CI158" s="489"/>
      <c r="CJ158" s="489"/>
      <c r="CK158" s="489"/>
      <c r="CL158" s="489"/>
      <c r="CM158" s="489"/>
      <c r="CN158" s="489"/>
      <c r="CO158" s="489"/>
      <c r="CP158" s="489"/>
      <c r="CQ158" s="489"/>
      <c r="CR158" s="489"/>
      <c r="CS158" s="489"/>
      <c r="CT158" s="489"/>
      <c r="CU158" s="489"/>
      <c r="CV158" s="489"/>
      <c r="CW158" s="489"/>
      <c r="CX158" s="489"/>
      <c r="CY158" s="489"/>
      <c r="CZ158" s="489"/>
      <c r="DA158" s="489"/>
      <c r="DB158" s="489"/>
      <c r="DC158" s="489"/>
      <c r="DD158" s="489"/>
      <c r="DE158" s="489"/>
      <c r="DF158" s="489"/>
      <c r="DG158" s="489"/>
      <c r="DH158" s="489"/>
      <c r="DI158" s="489"/>
      <c r="DJ158" s="489"/>
      <c r="DK158" s="489"/>
      <c r="DL158" s="489"/>
      <c r="DM158" s="489"/>
      <c r="DN158" s="489"/>
      <c r="DO158" s="489"/>
      <c r="DP158" s="489"/>
      <c r="DQ158" s="489"/>
      <c r="DR158" s="489"/>
      <c r="DS158" s="489"/>
      <c r="DT158" s="489"/>
      <c r="DU158" s="489"/>
      <c r="DV158" s="489"/>
      <c r="DW158" s="489"/>
      <c r="DX158" s="489"/>
      <c r="DY158" s="489"/>
      <c r="DZ158" s="489"/>
      <c r="EA158" s="489"/>
      <c r="EB158" s="489"/>
      <c r="EC158" s="489"/>
      <c r="ED158" s="489"/>
      <c r="EE158" s="489"/>
      <c r="EF158" s="489"/>
      <c r="EG158" s="489"/>
      <c r="EH158" s="489"/>
      <c r="EI158" s="489"/>
      <c r="EJ158" s="489"/>
      <c r="EK158" s="489"/>
      <c r="EL158" s="489"/>
      <c r="EM158" s="489"/>
      <c r="EN158" s="489"/>
      <c r="EO158" s="489"/>
      <c r="EP158" s="489"/>
      <c r="EQ158" s="489"/>
      <c r="ER158" s="489"/>
      <c r="ES158" s="489"/>
      <c r="ET158" s="489"/>
      <c r="EU158" s="489"/>
      <c r="EV158" s="489"/>
      <c r="EW158" s="489"/>
      <c r="EX158" s="489"/>
      <c r="EY158" s="489"/>
      <c r="EZ158" s="489"/>
      <c r="FA158" s="489"/>
      <c r="FB158" s="559"/>
      <c r="FC158" s="489"/>
      <c r="FD158" s="489"/>
      <c r="FE158" s="489"/>
      <c r="FF158" s="489"/>
      <c r="FG158" s="489"/>
      <c r="FH158" s="489"/>
      <c r="FI158" s="489"/>
      <c r="FJ158" s="489"/>
      <c r="FK158" s="489"/>
      <c r="FL158" s="489"/>
      <c r="FM158" s="489"/>
      <c r="FN158" s="489"/>
      <c r="FO158" s="489"/>
      <c r="FP158" s="560"/>
      <c r="FQ158" s="489"/>
      <c r="FR158" s="560"/>
      <c r="FS158" s="559"/>
      <c r="FT158" s="489"/>
      <c r="FU158" s="489"/>
      <c r="FV158" s="489"/>
      <c r="FW158" s="489"/>
      <c r="FX158" s="489"/>
      <c r="FY158" s="560"/>
    </row>
    <row r="159" spans="1:181" s="494" customFormat="1" x14ac:dyDescent="0.25">
      <c r="A159" s="557"/>
      <c r="B159" s="558" t="s">
        <v>642</v>
      </c>
      <c r="C159" s="490" t="s">
        <v>536</v>
      </c>
      <c r="D159" s="489" t="s">
        <v>229</v>
      </c>
      <c r="E159" s="559" t="str">
        <f>VLOOKUP(F159,'Revised Phasing'!$D$4:$S$98, 16, 0)</f>
        <v>Phase 1</v>
      </c>
      <c r="F159" s="559" t="s">
        <v>110</v>
      </c>
      <c r="G159" s="490"/>
      <c r="H159" s="493" t="s">
        <v>111</v>
      </c>
      <c r="I159" s="489"/>
      <c r="J159" s="560"/>
      <c r="K159" s="559" t="s">
        <v>109</v>
      </c>
      <c r="L159" s="489" t="s">
        <v>109</v>
      </c>
      <c r="M159" s="489" t="s">
        <v>109</v>
      </c>
      <c r="N159" s="559"/>
      <c r="O159" s="560"/>
      <c r="P159" s="491" t="s">
        <v>637</v>
      </c>
      <c r="Q159" s="491" t="s">
        <v>30</v>
      </c>
      <c r="R159" s="491" t="s">
        <v>1680</v>
      </c>
      <c r="S159" s="489"/>
      <c r="T159" s="489"/>
      <c r="U159" s="489"/>
      <c r="V159" s="560"/>
      <c r="W159" s="490"/>
      <c r="X159" s="489"/>
      <c r="Y159" s="489"/>
      <c r="Z159" s="560"/>
      <c r="AA159" s="561"/>
      <c r="AB159" s="562"/>
      <c r="AC159" s="563"/>
      <c r="AD159" s="564"/>
      <c r="AE159" s="563"/>
      <c r="AF159" s="563"/>
      <c r="AG159" s="563"/>
      <c r="AH159" s="562"/>
      <c r="AI159" s="563"/>
      <c r="AJ159" s="564"/>
      <c r="AK159" s="489"/>
      <c r="AL159" s="489"/>
      <c r="AM159" s="489"/>
      <c r="AN159" s="489"/>
      <c r="AO159" s="490"/>
      <c r="AP159" s="493"/>
      <c r="AQ159" s="491"/>
      <c r="AR159" s="492"/>
      <c r="AS159" s="490"/>
      <c r="AT159" s="489"/>
      <c r="AU159" s="489"/>
      <c r="AV159" s="513"/>
      <c r="AW159" s="490"/>
      <c r="AX159" s="739"/>
      <c r="AY159" s="739"/>
      <c r="AZ159" s="489"/>
      <c r="BA159" s="489"/>
      <c r="BB159" s="489"/>
      <c r="BC159" s="489"/>
      <c r="BD159" s="489"/>
      <c r="BE159" s="489"/>
      <c r="BF159" s="489"/>
      <c r="BG159" s="489"/>
      <c r="BH159" s="489"/>
      <c r="BI159" s="489"/>
      <c r="BJ159" s="489"/>
      <c r="BK159" s="489"/>
      <c r="BL159" s="560"/>
      <c r="BM159" s="559"/>
      <c r="BN159" s="489"/>
      <c r="BO159" s="489"/>
      <c r="BP159" s="489"/>
      <c r="BQ159" s="489"/>
      <c r="BR159" s="489"/>
      <c r="BS159" s="489"/>
      <c r="BT159" s="489"/>
      <c r="BU159" s="489"/>
      <c r="BV159" s="489"/>
      <c r="BW159" s="489"/>
      <c r="BX159" s="489"/>
      <c r="BY159" s="489"/>
      <c r="BZ159" s="489"/>
      <c r="CA159" s="489"/>
      <c r="CB159" s="489"/>
      <c r="CC159" s="489"/>
      <c r="CD159" s="489"/>
      <c r="CE159" s="489"/>
      <c r="CF159" s="489"/>
      <c r="CG159" s="489"/>
      <c r="CH159" s="489"/>
      <c r="CI159" s="489"/>
      <c r="CJ159" s="489"/>
      <c r="CK159" s="489"/>
      <c r="CL159" s="489"/>
      <c r="CM159" s="489"/>
      <c r="CN159" s="489"/>
      <c r="CO159" s="489"/>
      <c r="CP159" s="489"/>
      <c r="CQ159" s="489"/>
      <c r="CR159" s="489"/>
      <c r="CS159" s="489"/>
      <c r="CT159" s="489"/>
      <c r="CU159" s="489"/>
      <c r="CV159" s="489"/>
      <c r="CW159" s="489"/>
      <c r="CX159" s="489"/>
      <c r="CY159" s="489"/>
      <c r="CZ159" s="489"/>
      <c r="DA159" s="489"/>
      <c r="DB159" s="489"/>
      <c r="DC159" s="489"/>
      <c r="DD159" s="489"/>
      <c r="DE159" s="489"/>
      <c r="DF159" s="489"/>
      <c r="DG159" s="489"/>
      <c r="DH159" s="489"/>
      <c r="DI159" s="489"/>
      <c r="DJ159" s="489"/>
      <c r="DK159" s="489"/>
      <c r="DL159" s="489"/>
      <c r="DM159" s="489"/>
      <c r="DN159" s="489"/>
      <c r="DO159" s="489"/>
      <c r="DP159" s="489"/>
      <c r="DQ159" s="489"/>
      <c r="DR159" s="489"/>
      <c r="DS159" s="489"/>
      <c r="DT159" s="489"/>
      <c r="DU159" s="489"/>
      <c r="DV159" s="489"/>
      <c r="DW159" s="489"/>
      <c r="DX159" s="489"/>
      <c r="DY159" s="489"/>
      <c r="DZ159" s="489"/>
      <c r="EA159" s="489"/>
      <c r="EB159" s="489"/>
      <c r="EC159" s="489"/>
      <c r="ED159" s="489"/>
      <c r="EE159" s="489"/>
      <c r="EF159" s="489"/>
      <c r="EG159" s="489"/>
      <c r="EH159" s="489"/>
      <c r="EI159" s="489"/>
      <c r="EJ159" s="489"/>
      <c r="EK159" s="489"/>
      <c r="EL159" s="489"/>
      <c r="EM159" s="489"/>
      <c r="EN159" s="489"/>
      <c r="EO159" s="489"/>
      <c r="EP159" s="489"/>
      <c r="EQ159" s="489"/>
      <c r="ER159" s="489"/>
      <c r="ES159" s="489"/>
      <c r="ET159" s="489"/>
      <c r="EU159" s="489"/>
      <c r="EV159" s="489"/>
      <c r="EW159" s="489"/>
      <c r="EX159" s="489"/>
      <c r="EY159" s="489"/>
      <c r="EZ159" s="489"/>
      <c r="FA159" s="489"/>
      <c r="FB159" s="559"/>
      <c r="FC159" s="489"/>
      <c r="FD159" s="489"/>
      <c r="FE159" s="489"/>
      <c r="FF159" s="489"/>
      <c r="FG159" s="489"/>
      <c r="FH159" s="489"/>
      <c r="FI159" s="489"/>
      <c r="FJ159" s="489"/>
      <c r="FK159" s="489"/>
      <c r="FL159" s="489"/>
      <c r="FM159" s="489"/>
      <c r="FN159" s="489"/>
      <c r="FO159" s="489"/>
      <c r="FP159" s="560"/>
      <c r="FQ159" s="489"/>
      <c r="FR159" s="560"/>
      <c r="FS159" s="559"/>
      <c r="FT159" s="489"/>
      <c r="FU159" s="489"/>
      <c r="FV159" s="489"/>
      <c r="FW159" s="489"/>
      <c r="FX159" s="489"/>
      <c r="FY159" s="560"/>
    </row>
    <row r="160" spans="1:181" s="494" customFormat="1" ht="75.599999999999994" customHeight="1" x14ac:dyDescent="0.25">
      <c r="A160" s="506">
        <v>196</v>
      </c>
      <c r="B160" s="511" t="s">
        <v>642</v>
      </c>
      <c r="C160" s="514" t="s">
        <v>536</v>
      </c>
      <c r="D160" s="493" t="s">
        <v>229</v>
      </c>
      <c r="E160" s="559" t="str">
        <f>VLOOKUP(F160,'Revised Phasing'!$D$4:$S$98, 16, 0)</f>
        <v>Phase 1</v>
      </c>
      <c r="F160" s="559" t="str">
        <f>VLOOKUP(L160,'Consolidated Data'!$E$2:$F$97, 2, 0)</f>
        <v>Chargeback</v>
      </c>
      <c r="G160" s="490" t="s">
        <v>524</v>
      </c>
      <c r="H160" s="493" t="s">
        <v>61</v>
      </c>
      <c r="I160" s="493"/>
      <c r="J160" s="492"/>
      <c r="K160" s="512" t="s">
        <v>59</v>
      </c>
      <c r="L160" s="493" t="s">
        <v>59</v>
      </c>
      <c r="M160" s="493" t="s">
        <v>59</v>
      </c>
      <c r="N160" s="512"/>
      <c r="O160" s="513"/>
      <c r="P160" s="515" t="s">
        <v>637</v>
      </c>
      <c r="Q160" s="515" t="s">
        <v>30</v>
      </c>
      <c r="R160" s="515" t="s">
        <v>1125</v>
      </c>
      <c r="S160" s="493" t="s">
        <v>659</v>
      </c>
      <c r="T160" s="493" t="s">
        <v>61</v>
      </c>
      <c r="U160" s="493" t="s">
        <v>534</v>
      </c>
      <c r="V160" s="513"/>
      <c r="W160" s="514" t="s">
        <v>535</v>
      </c>
      <c r="X160" s="493"/>
      <c r="Y160" s="493"/>
      <c r="Z160" s="513"/>
      <c r="AA160" s="516"/>
      <c r="AB160" s="562" t="s">
        <v>526</v>
      </c>
      <c r="AC160" s="563" t="s">
        <v>526</v>
      </c>
      <c r="AD160" s="564" t="s">
        <v>526</v>
      </c>
      <c r="AE160" s="733" t="s">
        <v>1125</v>
      </c>
      <c r="AF160" s="735"/>
      <c r="AG160" s="733" t="s">
        <v>1126</v>
      </c>
      <c r="AH160" s="562" t="s">
        <v>526</v>
      </c>
      <c r="AI160" s="563" t="s">
        <v>526</v>
      </c>
      <c r="AJ160" s="564" t="s">
        <v>526</v>
      </c>
      <c r="AK160" s="497" t="s">
        <v>1127</v>
      </c>
      <c r="AL160" s="497" t="s">
        <v>1128</v>
      </c>
      <c r="AM160" s="496" t="s">
        <v>672</v>
      </c>
      <c r="AN160" s="489"/>
      <c r="AO160" s="490" t="s">
        <v>524</v>
      </c>
      <c r="AP160" s="493" t="s">
        <v>1109</v>
      </c>
      <c r="AQ160" s="491" t="s">
        <v>562</v>
      </c>
      <c r="AR160" s="492"/>
      <c r="AS160" s="490" t="s">
        <v>652</v>
      </c>
      <c r="AT160" s="493" t="s">
        <v>1129</v>
      </c>
      <c r="AU160" s="552" t="s">
        <v>1006</v>
      </c>
      <c r="AV160" s="569" t="s">
        <v>770</v>
      </c>
      <c r="AW160" s="490"/>
      <c r="AX160" s="739"/>
      <c r="AY160" s="739"/>
      <c r="AZ160" s="489"/>
      <c r="BA160" s="489"/>
      <c r="BB160" s="489"/>
      <c r="BC160" s="489"/>
      <c r="BD160" s="489"/>
      <c r="BE160" s="489"/>
      <c r="BF160" s="489"/>
      <c r="BG160" s="489"/>
      <c r="BH160" s="489"/>
      <c r="BI160" s="489"/>
      <c r="BJ160" s="489"/>
      <c r="BK160" s="489"/>
      <c r="BL160" s="560"/>
      <c r="BM160" s="559"/>
      <c r="BN160" s="489"/>
      <c r="BO160" s="489"/>
      <c r="BP160" s="489"/>
      <c r="BQ160" s="489"/>
      <c r="BR160" s="489"/>
      <c r="BS160" s="489"/>
      <c r="BT160" s="489"/>
      <c r="BU160" s="489"/>
      <c r="BV160" s="489"/>
      <c r="BW160" s="489"/>
      <c r="BX160" s="489"/>
      <c r="BY160" s="489"/>
      <c r="BZ160" s="489"/>
      <c r="CA160" s="489"/>
      <c r="CB160" s="489"/>
      <c r="CC160" s="489"/>
      <c r="CD160" s="489"/>
      <c r="CE160" s="489"/>
      <c r="CF160" s="489"/>
      <c r="CG160" s="489"/>
      <c r="CH160" s="489"/>
      <c r="CI160" s="489"/>
      <c r="CJ160" s="489"/>
      <c r="CK160" s="489"/>
      <c r="CL160" s="489"/>
      <c r="CM160" s="489"/>
      <c r="CN160" s="489"/>
      <c r="CO160" s="489"/>
      <c r="CP160" s="489"/>
      <c r="CQ160" s="489"/>
      <c r="CR160" s="489"/>
      <c r="CS160" s="489"/>
      <c r="CT160" s="489"/>
      <c r="CU160" s="489"/>
      <c r="CV160" s="489"/>
      <c r="CW160" s="489"/>
      <c r="CX160" s="489"/>
      <c r="CY160" s="489"/>
      <c r="CZ160" s="489"/>
      <c r="DA160" s="489"/>
      <c r="DB160" s="489"/>
      <c r="DC160" s="489"/>
      <c r="DD160" s="489"/>
      <c r="DE160" s="489"/>
      <c r="DF160" s="489"/>
      <c r="DG160" s="489"/>
      <c r="DH160" s="489"/>
      <c r="DI160" s="489"/>
      <c r="DJ160" s="489"/>
      <c r="DK160" s="489"/>
      <c r="DL160" s="489"/>
      <c r="DM160" s="489"/>
      <c r="DN160" s="489"/>
      <c r="DO160" s="489"/>
      <c r="DP160" s="489"/>
      <c r="DQ160" s="489"/>
      <c r="DR160" s="489"/>
      <c r="DS160" s="489"/>
      <c r="DT160" s="489"/>
      <c r="DU160" s="489"/>
      <c r="DV160" s="489"/>
      <c r="DW160" s="489"/>
      <c r="DX160" s="489"/>
      <c r="DY160" s="489"/>
      <c r="DZ160" s="489"/>
      <c r="EA160" s="489"/>
      <c r="EB160" s="489"/>
      <c r="EC160" s="489"/>
      <c r="ED160" s="489"/>
      <c r="EE160" s="489"/>
      <c r="EF160" s="489"/>
      <c r="EG160" s="489"/>
      <c r="EH160" s="489"/>
      <c r="EI160" s="489"/>
      <c r="EJ160" s="489"/>
      <c r="EK160" s="489"/>
      <c r="EL160" s="489"/>
      <c r="EM160" s="489"/>
      <c r="EN160" s="489"/>
      <c r="EO160" s="489"/>
      <c r="EP160" s="489"/>
      <c r="EQ160" s="489"/>
      <c r="ER160" s="489"/>
      <c r="ES160" s="489"/>
      <c r="ET160" s="489"/>
      <c r="EU160" s="489"/>
      <c r="EV160" s="489"/>
      <c r="EW160" s="489"/>
      <c r="EX160" s="489"/>
      <c r="EY160" s="489"/>
      <c r="EZ160" s="489"/>
      <c r="FA160" s="489"/>
      <c r="FB160" s="559"/>
      <c r="FC160" s="489"/>
      <c r="FD160" s="489"/>
      <c r="FE160" s="489"/>
      <c r="FF160" s="489"/>
      <c r="FG160" s="489"/>
      <c r="FH160" s="489"/>
      <c r="FI160" s="489"/>
      <c r="FJ160" s="489"/>
      <c r="FK160" s="489"/>
      <c r="FL160" s="489"/>
      <c r="FM160" s="489"/>
      <c r="FN160" s="489"/>
      <c r="FO160" s="489"/>
      <c r="FP160" s="560"/>
      <c r="FQ160" s="489"/>
      <c r="FR160" s="560"/>
      <c r="FS160" s="559"/>
      <c r="FT160" s="489"/>
      <c r="FU160" s="489"/>
      <c r="FV160" s="489"/>
      <c r="FW160" s="489"/>
      <c r="FX160" s="489"/>
      <c r="FY160" s="560"/>
    </row>
    <row r="161" spans="1:181" s="494" customFormat="1" hidden="1" x14ac:dyDescent="0.25">
      <c r="A161" s="557">
        <v>197</v>
      </c>
      <c r="B161" s="558" t="s">
        <v>524</v>
      </c>
      <c r="C161" s="490" t="s">
        <v>536</v>
      </c>
      <c r="D161" s="489" t="s">
        <v>229</v>
      </c>
      <c r="E161" s="559"/>
      <c r="F161" s="559"/>
      <c r="G161" s="490" t="s">
        <v>526</v>
      </c>
      <c r="H161" s="489" t="s">
        <v>1130</v>
      </c>
      <c r="I161" s="489"/>
      <c r="J161" s="560"/>
      <c r="K161" s="559" t="s">
        <v>1131</v>
      </c>
      <c r="L161" s="489" t="s">
        <v>59</v>
      </c>
      <c r="M161" s="489" t="s">
        <v>59</v>
      </c>
      <c r="N161" s="559"/>
      <c r="O161" s="560"/>
      <c r="P161" s="491" t="s">
        <v>530</v>
      </c>
      <c r="Q161" s="491" t="s">
        <v>531</v>
      </c>
      <c r="R161" s="491" t="s">
        <v>532</v>
      </c>
      <c r="S161" s="489" t="s">
        <v>533</v>
      </c>
      <c r="T161" s="489" t="s">
        <v>1130</v>
      </c>
      <c r="U161" s="489" t="s">
        <v>534</v>
      </c>
      <c r="V161" s="560"/>
      <c r="W161" s="490" t="s">
        <v>535</v>
      </c>
      <c r="X161" s="489"/>
      <c r="Y161" s="489"/>
      <c r="Z161" s="560"/>
      <c r="AA161" s="561"/>
      <c r="AB161" s="562" t="s">
        <v>526</v>
      </c>
      <c r="AC161" s="563" t="s">
        <v>526</v>
      </c>
      <c r="AD161" s="564" t="s">
        <v>526</v>
      </c>
      <c r="AE161" s="563"/>
      <c r="AF161" s="563"/>
      <c r="AG161" s="563"/>
      <c r="AH161" s="562" t="s">
        <v>526</v>
      </c>
      <c r="AI161" s="563" t="s">
        <v>526</v>
      </c>
      <c r="AJ161" s="564" t="s">
        <v>526</v>
      </c>
      <c r="AK161" s="489"/>
      <c r="AL161" s="489"/>
      <c r="AM161" s="489"/>
      <c r="AN161" s="489"/>
      <c r="AO161" s="490" t="s">
        <v>526</v>
      </c>
      <c r="AP161" s="493"/>
      <c r="AQ161" s="491"/>
      <c r="AR161" s="492"/>
      <c r="AS161" s="490" t="str">
        <f t="shared" si="2"/>
        <v>no</v>
      </c>
      <c r="AT161" s="489"/>
      <c r="AU161" s="489"/>
      <c r="AV161" s="513"/>
      <c r="AW161" s="490" t="s">
        <v>526</v>
      </c>
      <c r="AX161" s="739"/>
      <c r="AY161" s="739"/>
      <c r="AZ161" s="489"/>
      <c r="BA161" s="489"/>
      <c r="BB161" s="489"/>
      <c r="BC161" s="489"/>
      <c r="BD161" s="489"/>
      <c r="BE161" s="489"/>
      <c r="BF161" s="489"/>
      <c r="BG161" s="489"/>
      <c r="BH161" s="489"/>
      <c r="BI161" s="489"/>
      <c r="BJ161" s="489"/>
      <c r="BK161" s="489"/>
      <c r="BL161" s="560"/>
      <c r="BM161" s="559"/>
      <c r="BN161" s="489"/>
      <c r="BO161" s="489"/>
      <c r="BP161" s="489"/>
      <c r="BQ161" s="489"/>
      <c r="BR161" s="489"/>
      <c r="BS161" s="489"/>
      <c r="BT161" s="489"/>
      <c r="BU161" s="489"/>
      <c r="BV161" s="489"/>
      <c r="BW161" s="489"/>
      <c r="BX161" s="489"/>
      <c r="BY161" s="489"/>
      <c r="BZ161" s="489"/>
      <c r="CA161" s="489"/>
      <c r="CB161" s="489"/>
      <c r="CC161" s="489"/>
      <c r="CD161" s="489"/>
      <c r="CE161" s="489"/>
      <c r="CF161" s="489"/>
      <c r="CG161" s="489"/>
      <c r="CH161" s="489"/>
      <c r="CI161" s="489"/>
      <c r="CJ161" s="489"/>
      <c r="CK161" s="489"/>
      <c r="CL161" s="489"/>
      <c r="CM161" s="489"/>
      <c r="CN161" s="489"/>
      <c r="CO161" s="489"/>
      <c r="CP161" s="489"/>
      <c r="CQ161" s="489"/>
      <c r="CR161" s="489"/>
      <c r="CS161" s="489"/>
      <c r="CT161" s="489"/>
      <c r="CU161" s="489"/>
      <c r="CV161" s="489"/>
      <c r="CW161" s="489"/>
      <c r="CX161" s="489"/>
      <c r="CY161" s="489"/>
      <c r="CZ161" s="489"/>
      <c r="DA161" s="489"/>
      <c r="DB161" s="489"/>
      <c r="DC161" s="489"/>
      <c r="DD161" s="489"/>
      <c r="DE161" s="489"/>
      <c r="DF161" s="489"/>
      <c r="DG161" s="489"/>
      <c r="DH161" s="489"/>
      <c r="DI161" s="489"/>
      <c r="DJ161" s="489"/>
      <c r="DK161" s="489"/>
      <c r="DL161" s="489"/>
      <c r="DM161" s="489"/>
      <c r="DN161" s="489"/>
      <c r="DO161" s="489"/>
      <c r="DP161" s="489"/>
      <c r="DQ161" s="489"/>
      <c r="DR161" s="489"/>
      <c r="DS161" s="489"/>
      <c r="DT161" s="489"/>
      <c r="DU161" s="489"/>
      <c r="DV161" s="489"/>
      <c r="DW161" s="489"/>
      <c r="DX161" s="489"/>
      <c r="DY161" s="489"/>
      <c r="DZ161" s="489"/>
      <c r="EA161" s="489"/>
      <c r="EB161" s="489"/>
      <c r="EC161" s="489"/>
      <c r="ED161" s="489"/>
      <c r="EE161" s="489"/>
      <c r="EF161" s="489"/>
      <c r="EG161" s="489"/>
      <c r="EH161" s="489"/>
      <c r="EI161" s="489"/>
      <c r="EJ161" s="489"/>
      <c r="EK161" s="489"/>
      <c r="EL161" s="489"/>
      <c r="EM161" s="489"/>
      <c r="EN161" s="489"/>
      <c r="EO161" s="489"/>
      <c r="EP161" s="489"/>
      <c r="EQ161" s="489"/>
      <c r="ER161" s="489"/>
      <c r="ES161" s="489"/>
      <c r="ET161" s="489"/>
      <c r="EU161" s="489"/>
      <c r="EV161" s="489"/>
      <c r="EW161" s="489"/>
      <c r="EX161" s="489"/>
      <c r="EY161" s="489"/>
      <c r="EZ161" s="489"/>
      <c r="FA161" s="489"/>
      <c r="FB161" s="559"/>
      <c r="FC161" s="489"/>
      <c r="FD161" s="489"/>
      <c r="FE161" s="489"/>
      <c r="FF161" s="489"/>
      <c r="FG161" s="489"/>
      <c r="FH161" s="489"/>
      <c r="FI161" s="489"/>
      <c r="FJ161" s="489"/>
      <c r="FK161" s="489"/>
      <c r="FL161" s="489"/>
      <c r="FM161" s="489"/>
      <c r="FN161" s="489"/>
      <c r="FO161" s="489"/>
      <c r="FP161" s="560"/>
      <c r="FQ161" s="489"/>
      <c r="FR161" s="560"/>
      <c r="FS161" s="559"/>
      <c r="FT161" s="489"/>
      <c r="FU161" s="489"/>
      <c r="FV161" s="489"/>
      <c r="FW161" s="489"/>
      <c r="FX161" s="489"/>
      <c r="FY161" s="560"/>
    </row>
    <row r="162" spans="1:181" s="494" customFormat="1" hidden="1" x14ac:dyDescent="0.25">
      <c r="A162" s="557">
        <v>199</v>
      </c>
      <c r="B162" s="558" t="s">
        <v>524</v>
      </c>
      <c r="C162" s="490" t="s">
        <v>141</v>
      </c>
      <c r="D162" s="489" t="s">
        <v>234</v>
      </c>
      <c r="E162" s="559"/>
      <c r="F162" s="559"/>
      <c r="G162" s="490" t="s">
        <v>526</v>
      </c>
      <c r="H162" s="489" t="s">
        <v>1132</v>
      </c>
      <c r="I162" s="489"/>
      <c r="J162" s="560"/>
      <c r="K162" s="559" t="s">
        <v>1133</v>
      </c>
      <c r="L162" s="489" t="s">
        <v>1134</v>
      </c>
      <c r="M162" s="489" t="s">
        <v>1134</v>
      </c>
      <c r="N162" s="559"/>
      <c r="O162" s="560"/>
      <c r="P162" s="491" t="s">
        <v>530</v>
      </c>
      <c r="Q162" s="491" t="s">
        <v>531</v>
      </c>
      <c r="R162" s="491" t="s">
        <v>532</v>
      </c>
      <c r="S162" s="489" t="s">
        <v>533</v>
      </c>
      <c r="T162" s="489" t="s">
        <v>1132</v>
      </c>
      <c r="U162" s="489" t="s">
        <v>534</v>
      </c>
      <c r="V162" s="560"/>
      <c r="W162" s="490" t="s">
        <v>535</v>
      </c>
      <c r="X162" s="489"/>
      <c r="Y162" s="489"/>
      <c r="Z162" s="560"/>
      <c r="AA162" s="561"/>
      <c r="AB162" s="562" t="s">
        <v>526</v>
      </c>
      <c r="AC162" s="563" t="s">
        <v>526</v>
      </c>
      <c r="AD162" s="564" t="s">
        <v>526</v>
      </c>
      <c r="AE162" s="563"/>
      <c r="AF162" s="563"/>
      <c r="AG162" s="563"/>
      <c r="AH162" s="562" t="s">
        <v>526</v>
      </c>
      <c r="AI162" s="563" t="s">
        <v>526</v>
      </c>
      <c r="AJ162" s="564" t="s">
        <v>526</v>
      </c>
      <c r="AK162" s="489"/>
      <c r="AL162" s="489"/>
      <c r="AM162" s="489"/>
      <c r="AN162" s="489"/>
      <c r="AO162" s="490" t="s">
        <v>526</v>
      </c>
      <c r="AP162" s="493"/>
      <c r="AQ162" s="491" t="s">
        <v>562</v>
      </c>
      <c r="AR162" s="492"/>
      <c r="AS162" s="490" t="str">
        <f t="shared" si="2"/>
        <v>no</v>
      </c>
      <c r="AT162" s="489"/>
      <c r="AU162" s="489"/>
      <c r="AV162" s="513"/>
      <c r="AW162" s="490" t="s">
        <v>526</v>
      </c>
      <c r="AX162" s="739"/>
      <c r="AY162" s="739"/>
      <c r="AZ162" s="489"/>
      <c r="BA162" s="489"/>
      <c r="BB162" s="489"/>
      <c r="BC162" s="489"/>
      <c r="BD162" s="489"/>
      <c r="BE162" s="489"/>
      <c r="BF162" s="489"/>
      <c r="BG162" s="489"/>
      <c r="BH162" s="489"/>
      <c r="BI162" s="489"/>
      <c r="BJ162" s="489"/>
      <c r="BK162" s="489"/>
      <c r="BL162" s="560"/>
      <c r="BM162" s="559"/>
      <c r="BN162" s="489"/>
      <c r="BO162" s="489"/>
      <c r="BP162" s="489"/>
      <c r="BQ162" s="489"/>
      <c r="BR162" s="489"/>
      <c r="BS162" s="489"/>
      <c r="BT162" s="489"/>
      <c r="BU162" s="489"/>
      <c r="BV162" s="489"/>
      <c r="BW162" s="489"/>
      <c r="BX162" s="489"/>
      <c r="BY162" s="489"/>
      <c r="BZ162" s="489"/>
      <c r="CA162" s="489"/>
      <c r="CB162" s="489"/>
      <c r="CC162" s="489"/>
      <c r="CD162" s="489"/>
      <c r="CE162" s="489"/>
      <c r="CF162" s="489"/>
      <c r="CG162" s="489"/>
      <c r="CH162" s="489"/>
      <c r="CI162" s="489"/>
      <c r="CJ162" s="489"/>
      <c r="CK162" s="489"/>
      <c r="CL162" s="489"/>
      <c r="CM162" s="489"/>
      <c r="CN162" s="489"/>
      <c r="CO162" s="489"/>
      <c r="CP162" s="489"/>
      <c r="CQ162" s="489"/>
      <c r="CR162" s="489"/>
      <c r="CS162" s="489"/>
      <c r="CT162" s="489"/>
      <c r="CU162" s="489"/>
      <c r="CV162" s="489"/>
      <c r="CW162" s="489"/>
      <c r="CX162" s="489"/>
      <c r="CY162" s="489"/>
      <c r="CZ162" s="489"/>
      <c r="DA162" s="489"/>
      <c r="DB162" s="489"/>
      <c r="DC162" s="489"/>
      <c r="DD162" s="489"/>
      <c r="DE162" s="489"/>
      <c r="DF162" s="489"/>
      <c r="DG162" s="489"/>
      <c r="DH162" s="489"/>
      <c r="DI162" s="489"/>
      <c r="DJ162" s="489"/>
      <c r="DK162" s="489"/>
      <c r="DL162" s="489"/>
      <c r="DM162" s="489"/>
      <c r="DN162" s="489"/>
      <c r="DO162" s="489"/>
      <c r="DP162" s="489"/>
      <c r="DQ162" s="489"/>
      <c r="DR162" s="489"/>
      <c r="DS162" s="489"/>
      <c r="DT162" s="489"/>
      <c r="DU162" s="489"/>
      <c r="DV162" s="489"/>
      <c r="DW162" s="489"/>
      <c r="DX162" s="489"/>
      <c r="DY162" s="489"/>
      <c r="DZ162" s="489"/>
      <c r="EA162" s="489"/>
      <c r="EB162" s="489"/>
      <c r="EC162" s="489"/>
      <c r="ED162" s="489"/>
      <c r="EE162" s="489"/>
      <c r="EF162" s="489"/>
      <c r="EG162" s="489"/>
      <c r="EH162" s="489"/>
      <c r="EI162" s="489"/>
      <c r="EJ162" s="489"/>
      <c r="EK162" s="489"/>
      <c r="EL162" s="489"/>
      <c r="EM162" s="489"/>
      <c r="EN162" s="489"/>
      <c r="EO162" s="489"/>
      <c r="EP162" s="489"/>
      <c r="EQ162" s="489"/>
      <c r="ER162" s="489"/>
      <c r="ES162" s="489"/>
      <c r="ET162" s="489"/>
      <c r="EU162" s="489"/>
      <c r="EV162" s="489"/>
      <c r="EW162" s="489"/>
      <c r="EX162" s="489"/>
      <c r="EY162" s="489"/>
      <c r="EZ162" s="489"/>
      <c r="FA162" s="489"/>
      <c r="FB162" s="559"/>
      <c r="FC162" s="489"/>
      <c r="FD162" s="489"/>
      <c r="FE162" s="489"/>
      <c r="FF162" s="489"/>
      <c r="FG162" s="489"/>
      <c r="FH162" s="489"/>
      <c r="FI162" s="489"/>
      <c r="FJ162" s="489"/>
      <c r="FK162" s="489"/>
      <c r="FL162" s="489"/>
      <c r="FM162" s="489"/>
      <c r="FN162" s="489"/>
      <c r="FO162" s="489"/>
      <c r="FP162" s="560"/>
      <c r="FQ162" s="489"/>
      <c r="FR162" s="560"/>
      <c r="FS162" s="559"/>
      <c r="FT162" s="489"/>
      <c r="FU162" s="489"/>
      <c r="FV162" s="489"/>
      <c r="FW162" s="489"/>
      <c r="FX162" s="489"/>
      <c r="FY162" s="560"/>
    </row>
    <row r="163" spans="1:181" s="494" customFormat="1" hidden="1" x14ac:dyDescent="0.25">
      <c r="A163" s="557">
        <v>201</v>
      </c>
      <c r="B163" s="558" t="s">
        <v>524</v>
      </c>
      <c r="C163" s="490" t="s">
        <v>536</v>
      </c>
      <c r="D163" s="489" t="s">
        <v>23</v>
      </c>
      <c r="E163" s="559"/>
      <c r="F163" s="559"/>
      <c r="G163" s="490" t="s">
        <v>526</v>
      </c>
      <c r="H163" s="489" t="s">
        <v>1135</v>
      </c>
      <c r="I163" s="489"/>
      <c r="J163" s="560"/>
      <c r="K163" s="559" t="s">
        <v>1136</v>
      </c>
      <c r="L163" s="489" t="s">
        <v>1137</v>
      </c>
      <c r="M163" s="489" t="s">
        <v>1137</v>
      </c>
      <c r="N163" s="559"/>
      <c r="O163" s="560"/>
      <c r="P163" s="491" t="s">
        <v>530</v>
      </c>
      <c r="Q163" s="491" t="s">
        <v>531</v>
      </c>
      <c r="R163" s="491" t="s">
        <v>532</v>
      </c>
      <c r="S163" s="489" t="s">
        <v>533</v>
      </c>
      <c r="T163" s="489" t="s">
        <v>1135</v>
      </c>
      <c r="U163" s="489" t="s">
        <v>534</v>
      </c>
      <c r="V163" s="560"/>
      <c r="W163" s="490" t="s">
        <v>535</v>
      </c>
      <c r="X163" s="489"/>
      <c r="Y163" s="489"/>
      <c r="Z163" s="560"/>
      <c r="AA163" s="561"/>
      <c r="AB163" s="562" t="s">
        <v>526</v>
      </c>
      <c r="AC163" s="563" t="s">
        <v>526</v>
      </c>
      <c r="AD163" s="564" t="s">
        <v>526</v>
      </c>
      <c r="AE163" s="563"/>
      <c r="AF163" s="563"/>
      <c r="AG163" s="563"/>
      <c r="AH163" s="562" t="s">
        <v>526</v>
      </c>
      <c r="AI163" s="563" t="s">
        <v>526</v>
      </c>
      <c r="AJ163" s="564" t="s">
        <v>526</v>
      </c>
      <c r="AK163" s="489"/>
      <c r="AL163" s="489"/>
      <c r="AM163" s="489"/>
      <c r="AN163" s="489"/>
      <c r="AO163" s="490" t="s">
        <v>526</v>
      </c>
      <c r="AP163" s="493"/>
      <c r="AQ163" s="491"/>
      <c r="AR163" s="492"/>
      <c r="AS163" s="490" t="str">
        <f t="shared" si="2"/>
        <v>no</v>
      </c>
      <c r="AT163" s="489"/>
      <c r="AU163" s="489"/>
      <c r="AV163" s="513"/>
      <c r="AW163" s="490" t="s">
        <v>526</v>
      </c>
      <c r="AX163" s="739"/>
      <c r="AY163" s="739"/>
      <c r="AZ163" s="489"/>
      <c r="BA163" s="489"/>
      <c r="BB163" s="489"/>
      <c r="BC163" s="489"/>
      <c r="BD163" s="489"/>
      <c r="BE163" s="489"/>
      <c r="BF163" s="489"/>
      <c r="BG163" s="489"/>
      <c r="BH163" s="489"/>
      <c r="BI163" s="489"/>
      <c r="BJ163" s="489"/>
      <c r="BK163" s="489"/>
      <c r="BL163" s="560"/>
      <c r="BM163" s="559"/>
      <c r="BN163" s="489"/>
      <c r="BO163" s="489"/>
      <c r="BP163" s="489"/>
      <c r="BQ163" s="489"/>
      <c r="BR163" s="489"/>
      <c r="BS163" s="489"/>
      <c r="BT163" s="489"/>
      <c r="BU163" s="489"/>
      <c r="BV163" s="489"/>
      <c r="BW163" s="489"/>
      <c r="BX163" s="489"/>
      <c r="BY163" s="489"/>
      <c r="BZ163" s="489"/>
      <c r="CA163" s="489"/>
      <c r="CB163" s="489"/>
      <c r="CC163" s="489"/>
      <c r="CD163" s="489"/>
      <c r="CE163" s="489"/>
      <c r="CF163" s="489"/>
      <c r="CG163" s="489"/>
      <c r="CH163" s="489"/>
      <c r="CI163" s="489"/>
      <c r="CJ163" s="489"/>
      <c r="CK163" s="489"/>
      <c r="CL163" s="489"/>
      <c r="CM163" s="489"/>
      <c r="CN163" s="489"/>
      <c r="CO163" s="489"/>
      <c r="CP163" s="489"/>
      <c r="CQ163" s="489"/>
      <c r="CR163" s="489"/>
      <c r="CS163" s="489"/>
      <c r="CT163" s="489"/>
      <c r="CU163" s="489"/>
      <c r="CV163" s="489"/>
      <c r="CW163" s="489"/>
      <c r="CX163" s="489"/>
      <c r="CY163" s="489"/>
      <c r="CZ163" s="489"/>
      <c r="DA163" s="489"/>
      <c r="DB163" s="489"/>
      <c r="DC163" s="489"/>
      <c r="DD163" s="489"/>
      <c r="DE163" s="489"/>
      <c r="DF163" s="489"/>
      <c r="DG163" s="489"/>
      <c r="DH163" s="489"/>
      <c r="DI163" s="489"/>
      <c r="DJ163" s="489"/>
      <c r="DK163" s="489"/>
      <c r="DL163" s="489"/>
      <c r="DM163" s="489"/>
      <c r="DN163" s="489"/>
      <c r="DO163" s="489"/>
      <c r="DP163" s="489"/>
      <c r="DQ163" s="489"/>
      <c r="DR163" s="489"/>
      <c r="DS163" s="489"/>
      <c r="DT163" s="489"/>
      <c r="DU163" s="489"/>
      <c r="DV163" s="489"/>
      <c r="DW163" s="489"/>
      <c r="DX163" s="489"/>
      <c r="DY163" s="489"/>
      <c r="DZ163" s="489"/>
      <c r="EA163" s="489"/>
      <c r="EB163" s="489"/>
      <c r="EC163" s="489"/>
      <c r="ED163" s="489"/>
      <c r="EE163" s="489"/>
      <c r="EF163" s="489"/>
      <c r="EG163" s="489"/>
      <c r="EH163" s="489"/>
      <c r="EI163" s="489"/>
      <c r="EJ163" s="489"/>
      <c r="EK163" s="489"/>
      <c r="EL163" s="489"/>
      <c r="EM163" s="489"/>
      <c r="EN163" s="489"/>
      <c r="EO163" s="489"/>
      <c r="EP163" s="489"/>
      <c r="EQ163" s="489"/>
      <c r="ER163" s="489"/>
      <c r="ES163" s="489"/>
      <c r="ET163" s="489"/>
      <c r="EU163" s="489"/>
      <c r="EV163" s="489"/>
      <c r="EW163" s="489"/>
      <c r="EX163" s="489"/>
      <c r="EY163" s="489"/>
      <c r="EZ163" s="489"/>
      <c r="FA163" s="489"/>
      <c r="FB163" s="559"/>
      <c r="FC163" s="489"/>
      <c r="FD163" s="489"/>
      <c r="FE163" s="489"/>
      <c r="FF163" s="489"/>
      <c r="FG163" s="489"/>
      <c r="FH163" s="489"/>
      <c r="FI163" s="489"/>
      <c r="FJ163" s="489"/>
      <c r="FK163" s="489"/>
      <c r="FL163" s="489"/>
      <c r="FM163" s="489"/>
      <c r="FN163" s="489"/>
      <c r="FO163" s="489"/>
      <c r="FP163" s="560"/>
      <c r="FQ163" s="489"/>
      <c r="FR163" s="560"/>
      <c r="FS163" s="559"/>
      <c r="FT163" s="489"/>
      <c r="FU163" s="489"/>
      <c r="FV163" s="489"/>
      <c r="FW163" s="489"/>
      <c r="FX163" s="489"/>
      <c r="FY163" s="560"/>
    </row>
    <row r="164" spans="1:181" s="494" customFormat="1" hidden="1" x14ac:dyDescent="0.25">
      <c r="A164" s="557">
        <v>203</v>
      </c>
      <c r="B164" s="558" t="s">
        <v>524</v>
      </c>
      <c r="C164" s="490" t="s">
        <v>141</v>
      </c>
      <c r="D164" s="489" t="s">
        <v>234</v>
      </c>
      <c r="E164" s="559"/>
      <c r="F164" s="559"/>
      <c r="G164" s="490" t="s">
        <v>526</v>
      </c>
      <c r="H164" s="489" t="s">
        <v>1138</v>
      </c>
      <c r="I164" s="489"/>
      <c r="J164" s="560"/>
      <c r="K164" s="559" t="s">
        <v>1139</v>
      </c>
      <c r="L164" s="489" t="s">
        <v>1140</v>
      </c>
      <c r="M164" s="489" t="s">
        <v>1140</v>
      </c>
      <c r="N164" s="559"/>
      <c r="O164" s="560"/>
      <c r="P164" s="491" t="s">
        <v>530</v>
      </c>
      <c r="Q164" s="491" t="s">
        <v>531</v>
      </c>
      <c r="R164" s="491" t="s">
        <v>532</v>
      </c>
      <c r="S164" s="489" t="s">
        <v>533</v>
      </c>
      <c r="T164" s="489" t="s">
        <v>1138</v>
      </c>
      <c r="U164" s="489" t="s">
        <v>534</v>
      </c>
      <c r="V164" s="560"/>
      <c r="W164" s="490" t="s">
        <v>535</v>
      </c>
      <c r="X164" s="489"/>
      <c r="Y164" s="489"/>
      <c r="Z164" s="560"/>
      <c r="AA164" s="561"/>
      <c r="AB164" s="562" t="s">
        <v>540</v>
      </c>
      <c r="AC164" s="563" t="s">
        <v>526</v>
      </c>
      <c r="AD164" s="564" t="s">
        <v>526</v>
      </c>
      <c r="AE164" s="563"/>
      <c r="AF164" s="563"/>
      <c r="AG164" s="563"/>
      <c r="AH164" s="562" t="s">
        <v>540</v>
      </c>
      <c r="AI164" s="563" t="s">
        <v>540</v>
      </c>
      <c r="AJ164" s="564" t="s">
        <v>526</v>
      </c>
      <c r="AK164" s="489"/>
      <c r="AL164" s="489"/>
      <c r="AM164" s="489"/>
      <c r="AN164" s="489"/>
      <c r="AO164" s="490" t="s">
        <v>526</v>
      </c>
      <c r="AP164" s="493"/>
      <c r="AQ164" s="491" t="s">
        <v>566</v>
      </c>
      <c r="AR164" s="492"/>
      <c r="AS164" s="490" t="str">
        <f t="shared" si="2"/>
        <v>no</v>
      </c>
      <c r="AT164" s="489"/>
      <c r="AU164" s="489"/>
      <c r="AV164" s="513"/>
      <c r="AW164" s="490" t="s">
        <v>526</v>
      </c>
      <c r="AX164" s="739"/>
      <c r="AY164" s="739"/>
      <c r="AZ164" s="489"/>
      <c r="BA164" s="489"/>
      <c r="BB164" s="489"/>
      <c r="BC164" s="489"/>
      <c r="BD164" s="489"/>
      <c r="BE164" s="489"/>
      <c r="BF164" s="489"/>
      <c r="BG164" s="489"/>
      <c r="BH164" s="489"/>
      <c r="BI164" s="489"/>
      <c r="BJ164" s="489"/>
      <c r="BK164" s="489"/>
      <c r="BL164" s="560"/>
      <c r="BM164" s="559"/>
      <c r="BN164" s="489"/>
      <c r="BO164" s="489"/>
      <c r="BP164" s="489"/>
      <c r="BQ164" s="489"/>
      <c r="BR164" s="489"/>
      <c r="BS164" s="489"/>
      <c r="BT164" s="489"/>
      <c r="BU164" s="489"/>
      <c r="BV164" s="489"/>
      <c r="BW164" s="489"/>
      <c r="BX164" s="489"/>
      <c r="BY164" s="489"/>
      <c r="BZ164" s="489"/>
      <c r="CA164" s="489"/>
      <c r="CB164" s="489"/>
      <c r="CC164" s="489"/>
      <c r="CD164" s="489"/>
      <c r="CE164" s="489"/>
      <c r="CF164" s="489"/>
      <c r="CG164" s="489"/>
      <c r="CH164" s="489"/>
      <c r="CI164" s="489"/>
      <c r="CJ164" s="489"/>
      <c r="CK164" s="489"/>
      <c r="CL164" s="489"/>
      <c r="CM164" s="489"/>
      <c r="CN164" s="489"/>
      <c r="CO164" s="489"/>
      <c r="CP164" s="489"/>
      <c r="CQ164" s="489"/>
      <c r="CR164" s="489"/>
      <c r="CS164" s="489"/>
      <c r="CT164" s="489"/>
      <c r="CU164" s="489"/>
      <c r="CV164" s="489"/>
      <c r="CW164" s="489"/>
      <c r="CX164" s="489"/>
      <c r="CY164" s="489"/>
      <c r="CZ164" s="489"/>
      <c r="DA164" s="489"/>
      <c r="DB164" s="489"/>
      <c r="DC164" s="489"/>
      <c r="DD164" s="489"/>
      <c r="DE164" s="489"/>
      <c r="DF164" s="489"/>
      <c r="DG164" s="489"/>
      <c r="DH164" s="489"/>
      <c r="DI164" s="489"/>
      <c r="DJ164" s="489"/>
      <c r="DK164" s="489"/>
      <c r="DL164" s="489"/>
      <c r="DM164" s="489"/>
      <c r="DN164" s="489"/>
      <c r="DO164" s="489"/>
      <c r="DP164" s="489"/>
      <c r="DQ164" s="489"/>
      <c r="DR164" s="489"/>
      <c r="DS164" s="489"/>
      <c r="DT164" s="489"/>
      <c r="DU164" s="489"/>
      <c r="DV164" s="489"/>
      <c r="DW164" s="489"/>
      <c r="DX164" s="489"/>
      <c r="DY164" s="489"/>
      <c r="DZ164" s="489"/>
      <c r="EA164" s="489"/>
      <c r="EB164" s="489"/>
      <c r="EC164" s="489"/>
      <c r="ED164" s="489"/>
      <c r="EE164" s="489"/>
      <c r="EF164" s="489"/>
      <c r="EG164" s="489"/>
      <c r="EH164" s="489"/>
      <c r="EI164" s="489"/>
      <c r="EJ164" s="489"/>
      <c r="EK164" s="489"/>
      <c r="EL164" s="489"/>
      <c r="EM164" s="489"/>
      <c r="EN164" s="489"/>
      <c r="EO164" s="489"/>
      <c r="EP164" s="489"/>
      <c r="EQ164" s="489"/>
      <c r="ER164" s="489"/>
      <c r="ES164" s="489"/>
      <c r="ET164" s="489"/>
      <c r="EU164" s="489"/>
      <c r="EV164" s="489"/>
      <c r="EW164" s="489"/>
      <c r="EX164" s="489"/>
      <c r="EY164" s="489"/>
      <c r="EZ164" s="489"/>
      <c r="FA164" s="489"/>
      <c r="FB164" s="559"/>
      <c r="FC164" s="489"/>
      <c r="FD164" s="489"/>
      <c r="FE164" s="489"/>
      <c r="FF164" s="489"/>
      <c r="FG164" s="489"/>
      <c r="FH164" s="489"/>
      <c r="FI164" s="489"/>
      <c r="FJ164" s="489"/>
      <c r="FK164" s="489"/>
      <c r="FL164" s="489"/>
      <c r="FM164" s="489"/>
      <c r="FN164" s="489"/>
      <c r="FO164" s="489"/>
      <c r="FP164" s="560"/>
      <c r="FQ164" s="489"/>
      <c r="FR164" s="560"/>
      <c r="FS164" s="559"/>
      <c r="FT164" s="489"/>
      <c r="FU164" s="489"/>
      <c r="FV164" s="489"/>
      <c r="FW164" s="489"/>
      <c r="FX164" s="489"/>
      <c r="FY164" s="560"/>
    </row>
    <row r="165" spans="1:181" s="494" customFormat="1" x14ac:dyDescent="0.25">
      <c r="A165" s="557"/>
      <c r="B165" s="558" t="s">
        <v>642</v>
      </c>
      <c r="C165" s="490" t="s">
        <v>141</v>
      </c>
      <c r="D165" s="489" t="s">
        <v>23</v>
      </c>
      <c r="E165" s="559" t="str">
        <f>VLOOKUP(F165,'Revised Phasing'!$D$4:$S$98, 16, 0)</f>
        <v>Phase 1</v>
      </c>
      <c r="F165" s="559" t="s">
        <v>246</v>
      </c>
      <c r="G165" s="490"/>
      <c r="H165" s="489"/>
      <c r="I165" s="489"/>
      <c r="J165" s="560"/>
      <c r="K165" s="559"/>
      <c r="L165" s="489" t="s">
        <v>27</v>
      </c>
      <c r="M165" s="489" t="s">
        <v>27</v>
      </c>
      <c r="N165" s="559"/>
      <c r="O165" s="560"/>
      <c r="P165" s="491" t="s">
        <v>637</v>
      </c>
      <c r="Q165" s="491"/>
      <c r="R165" s="491"/>
      <c r="S165" s="489"/>
      <c r="T165" s="489"/>
      <c r="U165" s="489"/>
      <c r="V165" s="560"/>
      <c r="W165" s="490"/>
      <c r="X165" s="489"/>
      <c r="Y165" s="489"/>
      <c r="Z165" s="560"/>
      <c r="AA165" s="561"/>
      <c r="AB165" s="562"/>
      <c r="AC165" s="563"/>
      <c r="AD165" s="564"/>
      <c r="AE165" s="563"/>
      <c r="AF165" s="563"/>
      <c r="AG165" s="563"/>
      <c r="AH165" s="562"/>
      <c r="AI165" s="563"/>
      <c r="AJ165" s="564"/>
      <c r="AK165" s="489"/>
      <c r="AL165" s="489"/>
      <c r="AM165" s="489"/>
      <c r="AN165" s="489"/>
      <c r="AO165" s="490"/>
      <c r="AP165" s="493"/>
      <c r="AQ165" s="491"/>
      <c r="AR165" s="492"/>
      <c r="AS165" s="490"/>
      <c r="AT165" s="489"/>
      <c r="AU165" s="489"/>
      <c r="AV165" s="513"/>
      <c r="AW165" s="490"/>
      <c r="AX165" s="739"/>
      <c r="AY165" s="739"/>
      <c r="AZ165" s="489"/>
      <c r="BA165" s="489"/>
      <c r="BB165" s="489"/>
      <c r="BC165" s="489"/>
      <c r="BD165" s="489"/>
      <c r="BE165" s="489"/>
      <c r="BF165" s="489"/>
      <c r="BG165" s="489"/>
      <c r="BH165" s="489"/>
      <c r="BI165" s="489"/>
      <c r="BJ165" s="489"/>
      <c r="BK165" s="489"/>
      <c r="BL165" s="560"/>
      <c r="BM165" s="559"/>
      <c r="BN165" s="489"/>
      <c r="BO165" s="489"/>
      <c r="BP165" s="489"/>
      <c r="BQ165" s="489"/>
      <c r="BR165" s="489"/>
      <c r="BS165" s="489"/>
      <c r="BT165" s="489"/>
      <c r="BU165" s="489"/>
      <c r="BV165" s="489"/>
      <c r="BW165" s="489"/>
      <c r="BX165" s="489"/>
      <c r="BY165" s="489"/>
      <c r="BZ165" s="489"/>
      <c r="CA165" s="489"/>
      <c r="CB165" s="489"/>
      <c r="CC165" s="489"/>
      <c r="CD165" s="489"/>
      <c r="CE165" s="489"/>
      <c r="CF165" s="489"/>
      <c r="CG165" s="489"/>
      <c r="CH165" s="489"/>
      <c r="CI165" s="489"/>
      <c r="CJ165" s="489"/>
      <c r="CK165" s="489"/>
      <c r="CL165" s="489"/>
      <c r="CM165" s="489"/>
      <c r="CN165" s="489"/>
      <c r="CO165" s="489"/>
      <c r="CP165" s="489"/>
      <c r="CQ165" s="489"/>
      <c r="CR165" s="489"/>
      <c r="CS165" s="489"/>
      <c r="CT165" s="489"/>
      <c r="CU165" s="489"/>
      <c r="CV165" s="489"/>
      <c r="CW165" s="489"/>
      <c r="CX165" s="489"/>
      <c r="CY165" s="489"/>
      <c r="CZ165" s="489"/>
      <c r="DA165" s="489"/>
      <c r="DB165" s="489"/>
      <c r="DC165" s="489"/>
      <c r="DD165" s="489"/>
      <c r="DE165" s="489"/>
      <c r="DF165" s="489"/>
      <c r="DG165" s="489"/>
      <c r="DH165" s="489"/>
      <c r="DI165" s="489"/>
      <c r="DJ165" s="489"/>
      <c r="DK165" s="489"/>
      <c r="DL165" s="489"/>
      <c r="DM165" s="489"/>
      <c r="DN165" s="489"/>
      <c r="DO165" s="489"/>
      <c r="DP165" s="489"/>
      <c r="DQ165" s="489"/>
      <c r="DR165" s="489"/>
      <c r="DS165" s="489"/>
      <c r="DT165" s="489"/>
      <c r="DU165" s="489"/>
      <c r="DV165" s="489"/>
      <c r="DW165" s="489"/>
      <c r="DX165" s="489"/>
      <c r="DY165" s="489"/>
      <c r="DZ165" s="489"/>
      <c r="EA165" s="489"/>
      <c r="EB165" s="489"/>
      <c r="EC165" s="489"/>
      <c r="ED165" s="489"/>
      <c r="EE165" s="489"/>
      <c r="EF165" s="489"/>
      <c r="EG165" s="489"/>
      <c r="EH165" s="489"/>
      <c r="EI165" s="489"/>
      <c r="EJ165" s="489"/>
      <c r="EK165" s="489"/>
      <c r="EL165" s="489"/>
      <c r="EM165" s="489"/>
      <c r="EN165" s="489"/>
      <c r="EO165" s="489"/>
      <c r="EP165" s="489"/>
      <c r="EQ165" s="489"/>
      <c r="ER165" s="489"/>
      <c r="ES165" s="489"/>
      <c r="ET165" s="489"/>
      <c r="EU165" s="489"/>
      <c r="EV165" s="489"/>
      <c r="EW165" s="489"/>
      <c r="EX165" s="489"/>
      <c r="EY165" s="489"/>
      <c r="EZ165" s="489"/>
      <c r="FA165" s="489"/>
      <c r="FB165" s="559"/>
      <c r="FC165" s="489"/>
      <c r="FD165" s="489"/>
      <c r="FE165" s="489"/>
      <c r="FF165" s="489"/>
      <c r="FG165" s="489"/>
      <c r="FH165" s="489"/>
      <c r="FI165" s="489"/>
      <c r="FJ165" s="489"/>
      <c r="FK165" s="489"/>
      <c r="FL165" s="489"/>
      <c r="FM165" s="489"/>
      <c r="FN165" s="489"/>
      <c r="FO165" s="489"/>
      <c r="FP165" s="560"/>
      <c r="FQ165" s="489"/>
      <c r="FR165" s="560"/>
      <c r="FS165" s="559"/>
      <c r="FT165" s="489"/>
      <c r="FU165" s="489"/>
      <c r="FV165" s="489"/>
      <c r="FW165" s="489"/>
      <c r="FX165" s="489"/>
      <c r="FY165" s="560"/>
    </row>
    <row r="166" spans="1:181" s="494" customFormat="1" ht="24" customHeight="1" x14ac:dyDescent="0.25">
      <c r="A166" s="506">
        <v>204</v>
      </c>
      <c r="B166" s="511" t="s">
        <v>642</v>
      </c>
      <c r="C166" s="514" t="s">
        <v>141</v>
      </c>
      <c r="D166" s="493" t="s">
        <v>142</v>
      </c>
      <c r="E166" s="559" t="str">
        <f>VLOOKUP(F166,'Revised Phasing'!$D$4:$S$98, 16, 0)</f>
        <v>Phase 1</v>
      </c>
      <c r="F166" s="559" t="str">
        <f>VLOOKUP(L166,'Consolidated Data'!$E$2:$F$97, 2, 0)</f>
        <v>Chess</v>
      </c>
      <c r="G166" s="490" t="s">
        <v>642</v>
      </c>
      <c r="H166" s="493" t="s">
        <v>1141</v>
      </c>
      <c r="I166" s="493"/>
      <c r="J166" s="492"/>
      <c r="K166" s="512" t="s">
        <v>162</v>
      </c>
      <c r="L166" s="493" t="s">
        <v>162</v>
      </c>
      <c r="M166" s="493" t="s">
        <v>162</v>
      </c>
      <c r="N166" s="512"/>
      <c r="O166" s="513"/>
      <c r="P166" s="515" t="s">
        <v>637</v>
      </c>
      <c r="Q166" s="515" t="s">
        <v>66</v>
      </c>
      <c r="R166" s="515" t="s">
        <v>1142</v>
      </c>
      <c r="S166" s="493" t="s">
        <v>644</v>
      </c>
      <c r="T166" s="493" t="s">
        <v>1141</v>
      </c>
      <c r="U166" s="493" t="s">
        <v>534</v>
      </c>
      <c r="V166" s="513"/>
      <c r="W166" s="514" t="s">
        <v>535</v>
      </c>
      <c r="X166" s="493"/>
      <c r="Y166" s="493"/>
      <c r="Z166" s="513"/>
      <c r="AA166" s="516"/>
      <c r="AB166" s="562" t="s">
        <v>540</v>
      </c>
      <c r="AC166" s="563" t="s">
        <v>526</v>
      </c>
      <c r="AD166" s="564" t="s">
        <v>526</v>
      </c>
      <c r="AE166" s="733" t="s">
        <v>1143</v>
      </c>
      <c r="AF166" s="735" t="s">
        <v>1144</v>
      </c>
      <c r="AG166" s="733" t="s">
        <v>804</v>
      </c>
      <c r="AH166" s="562" t="s">
        <v>540</v>
      </c>
      <c r="AI166" s="563" t="s">
        <v>540</v>
      </c>
      <c r="AJ166" s="564" t="s">
        <v>526</v>
      </c>
      <c r="AK166" s="504" t="s">
        <v>1145</v>
      </c>
      <c r="AL166" s="497" t="s">
        <v>1146</v>
      </c>
      <c r="AM166" s="496" t="s">
        <v>1146</v>
      </c>
      <c r="AN166" s="489"/>
      <c r="AO166" s="490" t="s">
        <v>642</v>
      </c>
      <c r="AP166" s="493" t="s">
        <v>1147</v>
      </c>
      <c r="AQ166" s="491" t="s">
        <v>562</v>
      </c>
      <c r="AR166" s="492"/>
      <c r="AS166" s="490" t="s">
        <v>726</v>
      </c>
      <c r="AT166" s="493" t="s">
        <v>1148</v>
      </c>
      <c r="AU166" s="552" t="s">
        <v>1149</v>
      </c>
      <c r="AV166" s="555" t="s">
        <v>1150</v>
      </c>
      <c r="AW166" s="490"/>
      <c r="AX166" s="739"/>
      <c r="AY166" s="739"/>
      <c r="AZ166" s="489"/>
      <c r="BA166" s="489"/>
      <c r="BB166" s="489"/>
      <c r="BC166" s="489"/>
      <c r="BD166" s="489"/>
      <c r="BE166" s="489"/>
      <c r="BF166" s="489"/>
      <c r="BG166" s="489"/>
      <c r="BH166" s="489"/>
      <c r="BI166" s="489"/>
      <c r="BJ166" s="489"/>
      <c r="BK166" s="489"/>
      <c r="BL166" s="560"/>
      <c r="BM166" s="559"/>
      <c r="BN166" s="489"/>
      <c r="BO166" s="489"/>
      <c r="BP166" s="489"/>
      <c r="BQ166" s="489"/>
      <c r="BR166" s="489"/>
      <c r="BS166" s="489"/>
      <c r="BT166" s="489"/>
      <c r="BU166" s="489"/>
      <c r="BV166" s="489"/>
      <c r="BW166" s="489"/>
      <c r="BX166" s="489"/>
      <c r="BY166" s="489"/>
      <c r="BZ166" s="489"/>
      <c r="CA166" s="489"/>
      <c r="CB166" s="489"/>
      <c r="CC166" s="489"/>
      <c r="CD166" s="489"/>
      <c r="CE166" s="489"/>
      <c r="CF166" s="489"/>
      <c r="CG166" s="489"/>
      <c r="CH166" s="489"/>
      <c r="CI166" s="489"/>
      <c r="CJ166" s="489"/>
      <c r="CK166" s="489"/>
      <c r="CL166" s="489"/>
      <c r="CM166" s="489"/>
      <c r="CN166" s="489"/>
      <c r="CO166" s="489"/>
      <c r="CP166" s="489"/>
      <c r="CQ166" s="489"/>
      <c r="CR166" s="489"/>
      <c r="CS166" s="489"/>
      <c r="CT166" s="489"/>
      <c r="CU166" s="489"/>
      <c r="CV166" s="489"/>
      <c r="CW166" s="489"/>
      <c r="CX166" s="489"/>
      <c r="CY166" s="489"/>
      <c r="CZ166" s="489"/>
      <c r="DA166" s="489"/>
      <c r="DB166" s="489"/>
      <c r="DC166" s="489"/>
      <c r="DD166" s="489"/>
      <c r="DE166" s="489"/>
      <c r="DF166" s="489"/>
      <c r="DG166" s="489"/>
      <c r="DH166" s="489"/>
      <c r="DI166" s="489"/>
      <c r="DJ166" s="489"/>
      <c r="DK166" s="489"/>
      <c r="DL166" s="489"/>
      <c r="DM166" s="489"/>
      <c r="DN166" s="489"/>
      <c r="DO166" s="489"/>
      <c r="DP166" s="489"/>
      <c r="DQ166" s="489"/>
      <c r="DR166" s="489"/>
      <c r="DS166" s="489"/>
      <c r="DT166" s="489"/>
      <c r="DU166" s="489"/>
      <c r="DV166" s="489"/>
      <c r="DW166" s="489"/>
      <c r="DX166" s="489"/>
      <c r="DY166" s="489"/>
      <c r="DZ166" s="489"/>
      <c r="EA166" s="489"/>
      <c r="EB166" s="489"/>
      <c r="EC166" s="489"/>
      <c r="ED166" s="489"/>
      <c r="EE166" s="489"/>
      <c r="EF166" s="489"/>
      <c r="EG166" s="489"/>
      <c r="EH166" s="489"/>
      <c r="EI166" s="489"/>
      <c r="EJ166" s="489"/>
      <c r="EK166" s="489"/>
      <c r="EL166" s="489"/>
      <c r="EM166" s="489"/>
      <c r="EN166" s="489"/>
      <c r="EO166" s="489"/>
      <c r="EP166" s="489"/>
      <c r="EQ166" s="489"/>
      <c r="ER166" s="489"/>
      <c r="ES166" s="489"/>
      <c r="ET166" s="489"/>
      <c r="EU166" s="489"/>
      <c r="EV166" s="489"/>
      <c r="EW166" s="489"/>
      <c r="EX166" s="489"/>
      <c r="EY166" s="489"/>
      <c r="EZ166" s="489"/>
      <c r="FA166" s="489"/>
      <c r="FB166" s="559"/>
      <c r="FC166" s="489"/>
      <c r="FD166" s="489"/>
      <c r="FE166" s="489"/>
      <c r="FF166" s="489"/>
      <c r="FG166" s="489"/>
      <c r="FH166" s="489"/>
      <c r="FI166" s="489"/>
      <c r="FJ166" s="489"/>
      <c r="FK166" s="489"/>
      <c r="FL166" s="489"/>
      <c r="FM166" s="489"/>
      <c r="FN166" s="489"/>
      <c r="FO166" s="489"/>
      <c r="FP166" s="560"/>
      <c r="FQ166" s="489"/>
      <c r="FR166" s="560"/>
      <c r="FS166" s="559"/>
      <c r="FT166" s="489"/>
      <c r="FU166" s="489"/>
      <c r="FV166" s="489"/>
      <c r="FW166" s="489"/>
      <c r="FX166" s="489"/>
      <c r="FY166" s="560"/>
    </row>
    <row r="167" spans="1:181" s="494" customFormat="1" hidden="1" x14ac:dyDescent="0.25">
      <c r="A167" s="557">
        <v>205</v>
      </c>
      <c r="B167" s="558" t="s">
        <v>524</v>
      </c>
      <c r="C167" s="490" t="s">
        <v>141</v>
      </c>
      <c r="D167" s="489" t="s">
        <v>142</v>
      </c>
      <c r="E167" s="559"/>
      <c r="F167" s="559"/>
      <c r="G167" s="490" t="s">
        <v>526</v>
      </c>
      <c r="H167" s="489" t="s">
        <v>1151</v>
      </c>
      <c r="I167" s="489"/>
      <c r="J167" s="560"/>
      <c r="K167" s="559" t="s">
        <v>1152</v>
      </c>
      <c r="L167" s="489" t="s">
        <v>162</v>
      </c>
      <c r="M167" s="489" t="s">
        <v>162</v>
      </c>
      <c r="N167" s="559"/>
      <c r="O167" s="560"/>
      <c r="P167" s="491" t="s">
        <v>530</v>
      </c>
      <c r="Q167" s="491" t="s">
        <v>531</v>
      </c>
      <c r="R167" s="491" t="s">
        <v>532</v>
      </c>
      <c r="S167" s="489" t="s">
        <v>533</v>
      </c>
      <c r="T167" s="489" t="s">
        <v>1151</v>
      </c>
      <c r="U167" s="489" t="s">
        <v>534</v>
      </c>
      <c r="V167" s="560"/>
      <c r="W167" s="490" t="s">
        <v>535</v>
      </c>
      <c r="X167" s="489"/>
      <c r="Y167" s="489"/>
      <c r="Z167" s="560"/>
      <c r="AA167" s="561"/>
      <c r="AB167" s="562" t="s">
        <v>526</v>
      </c>
      <c r="AC167" s="563" t="s">
        <v>526</v>
      </c>
      <c r="AD167" s="564" t="s">
        <v>526</v>
      </c>
      <c r="AE167" s="563"/>
      <c r="AF167" s="563"/>
      <c r="AG167" s="563"/>
      <c r="AH167" s="562" t="s">
        <v>526</v>
      </c>
      <c r="AI167" s="563" t="s">
        <v>526</v>
      </c>
      <c r="AJ167" s="564" t="s">
        <v>526</v>
      </c>
      <c r="AK167" s="489"/>
      <c r="AL167" s="489"/>
      <c r="AM167" s="489"/>
      <c r="AN167" s="489"/>
      <c r="AO167" s="490" t="s">
        <v>526</v>
      </c>
      <c r="AP167" s="493"/>
      <c r="AQ167" s="491" t="s">
        <v>562</v>
      </c>
      <c r="AR167" s="492"/>
      <c r="AS167" s="490" t="str">
        <f t="shared" si="2"/>
        <v>no</v>
      </c>
      <c r="AT167" s="489"/>
      <c r="AU167" s="489"/>
      <c r="AV167" s="513"/>
      <c r="AW167" s="490" t="s">
        <v>526</v>
      </c>
      <c r="AX167" s="739"/>
      <c r="AY167" s="739"/>
      <c r="AZ167" s="489"/>
      <c r="BA167" s="489"/>
      <c r="BB167" s="489"/>
      <c r="BC167" s="489"/>
      <c r="BD167" s="489"/>
      <c r="BE167" s="489"/>
      <c r="BF167" s="489"/>
      <c r="BG167" s="489"/>
      <c r="BH167" s="489"/>
      <c r="BI167" s="489"/>
      <c r="BJ167" s="489"/>
      <c r="BK167" s="489"/>
      <c r="BL167" s="560"/>
      <c r="BM167" s="559"/>
      <c r="BN167" s="489"/>
      <c r="BO167" s="489"/>
      <c r="BP167" s="489"/>
      <c r="BQ167" s="489"/>
      <c r="BR167" s="489"/>
      <c r="BS167" s="489"/>
      <c r="BT167" s="489"/>
      <c r="BU167" s="489"/>
      <c r="BV167" s="489"/>
      <c r="BW167" s="489"/>
      <c r="BX167" s="489"/>
      <c r="BY167" s="489"/>
      <c r="BZ167" s="489"/>
      <c r="CA167" s="489"/>
      <c r="CB167" s="489"/>
      <c r="CC167" s="489"/>
      <c r="CD167" s="489"/>
      <c r="CE167" s="489"/>
      <c r="CF167" s="489"/>
      <c r="CG167" s="489"/>
      <c r="CH167" s="489"/>
      <c r="CI167" s="489"/>
      <c r="CJ167" s="489"/>
      <c r="CK167" s="489"/>
      <c r="CL167" s="489"/>
      <c r="CM167" s="489"/>
      <c r="CN167" s="489"/>
      <c r="CO167" s="489"/>
      <c r="CP167" s="489"/>
      <c r="CQ167" s="489"/>
      <c r="CR167" s="489"/>
      <c r="CS167" s="489"/>
      <c r="CT167" s="489"/>
      <c r="CU167" s="489"/>
      <c r="CV167" s="489"/>
      <c r="CW167" s="489"/>
      <c r="CX167" s="489"/>
      <c r="CY167" s="489"/>
      <c r="CZ167" s="489"/>
      <c r="DA167" s="489"/>
      <c r="DB167" s="489"/>
      <c r="DC167" s="489"/>
      <c r="DD167" s="489"/>
      <c r="DE167" s="489"/>
      <c r="DF167" s="489"/>
      <c r="DG167" s="489"/>
      <c r="DH167" s="489"/>
      <c r="DI167" s="489"/>
      <c r="DJ167" s="489"/>
      <c r="DK167" s="489"/>
      <c r="DL167" s="489"/>
      <c r="DM167" s="489"/>
      <c r="DN167" s="489"/>
      <c r="DO167" s="489"/>
      <c r="DP167" s="489"/>
      <c r="DQ167" s="489"/>
      <c r="DR167" s="489"/>
      <c r="DS167" s="489"/>
      <c r="DT167" s="489"/>
      <c r="DU167" s="489"/>
      <c r="DV167" s="489"/>
      <c r="DW167" s="489"/>
      <c r="DX167" s="489"/>
      <c r="DY167" s="489"/>
      <c r="DZ167" s="489"/>
      <c r="EA167" s="489"/>
      <c r="EB167" s="489"/>
      <c r="EC167" s="489"/>
      <c r="ED167" s="489"/>
      <c r="EE167" s="489"/>
      <c r="EF167" s="489"/>
      <c r="EG167" s="489"/>
      <c r="EH167" s="489"/>
      <c r="EI167" s="489"/>
      <c r="EJ167" s="489"/>
      <c r="EK167" s="489"/>
      <c r="EL167" s="489"/>
      <c r="EM167" s="489"/>
      <c r="EN167" s="489"/>
      <c r="EO167" s="489"/>
      <c r="EP167" s="489"/>
      <c r="EQ167" s="489"/>
      <c r="ER167" s="489"/>
      <c r="ES167" s="489"/>
      <c r="ET167" s="489"/>
      <c r="EU167" s="489"/>
      <c r="EV167" s="489"/>
      <c r="EW167" s="489"/>
      <c r="EX167" s="489"/>
      <c r="EY167" s="489"/>
      <c r="EZ167" s="489"/>
      <c r="FA167" s="489"/>
      <c r="FB167" s="559"/>
      <c r="FC167" s="489"/>
      <c r="FD167" s="489"/>
      <c r="FE167" s="489"/>
      <c r="FF167" s="489"/>
      <c r="FG167" s="489"/>
      <c r="FH167" s="489"/>
      <c r="FI167" s="489"/>
      <c r="FJ167" s="489"/>
      <c r="FK167" s="489"/>
      <c r="FL167" s="489"/>
      <c r="FM167" s="489"/>
      <c r="FN167" s="489"/>
      <c r="FO167" s="489"/>
      <c r="FP167" s="560"/>
      <c r="FQ167" s="489"/>
      <c r="FR167" s="560"/>
      <c r="FS167" s="559"/>
      <c r="FT167" s="489"/>
      <c r="FU167" s="489"/>
      <c r="FV167" s="489"/>
      <c r="FW167" s="489"/>
      <c r="FX167" s="489"/>
      <c r="FY167" s="560"/>
    </row>
    <row r="168" spans="1:181" s="494" customFormat="1" ht="48" x14ac:dyDescent="0.25">
      <c r="A168" s="506">
        <v>206</v>
      </c>
      <c r="B168" s="511" t="s">
        <v>642</v>
      </c>
      <c r="C168" s="514" t="s">
        <v>525</v>
      </c>
      <c r="D168" s="493" t="s">
        <v>142</v>
      </c>
      <c r="E168" s="559" t="str">
        <f>VLOOKUP(F168,'Revised Phasing'!$D$4:$S$98, 16, 0)</f>
        <v>Phase 1</v>
      </c>
      <c r="F168" s="559" t="str">
        <f>VLOOKUP(L168,'Consolidated Data'!$E$2:$F$97, 2, 0)</f>
        <v>Chess</v>
      </c>
      <c r="G168" s="490" t="s">
        <v>642</v>
      </c>
      <c r="H168" s="493" t="s">
        <v>65</v>
      </c>
      <c r="I168" s="493"/>
      <c r="J168" s="492"/>
      <c r="K168" s="512" t="s">
        <v>63</v>
      </c>
      <c r="L168" s="493" t="s">
        <v>63</v>
      </c>
      <c r="M168" s="493" t="s">
        <v>63</v>
      </c>
      <c r="N168" s="512"/>
      <c r="O168" s="513"/>
      <c r="P168" s="515" t="s">
        <v>637</v>
      </c>
      <c r="Q168" s="515" t="s">
        <v>66</v>
      </c>
      <c r="R168" s="515" t="s">
        <v>1153</v>
      </c>
      <c r="S168" s="493" t="s">
        <v>644</v>
      </c>
      <c r="T168" s="493" t="s">
        <v>65</v>
      </c>
      <c r="U168" s="493" t="s">
        <v>534</v>
      </c>
      <c r="V168" s="513"/>
      <c r="W168" s="514" t="s">
        <v>535</v>
      </c>
      <c r="X168" s="493"/>
      <c r="Y168" s="493"/>
      <c r="Z168" s="513"/>
      <c r="AA168" s="516"/>
      <c r="AB168" s="562" t="s">
        <v>540</v>
      </c>
      <c r="AC168" s="563" t="s">
        <v>1154</v>
      </c>
      <c r="AD168" s="564" t="s">
        <v>1155</v>
      </c>
      <c r="AE168" s="563"/>
      <c r="AF168" s="735"/>
      <c r="AG168" s="733" t="s">
        <v>804</v>
      </c>
      <c r="AH168" s="562" t="s">
        <v>540</v>
      </c>
      <c r="AI168" s="563" t="s">
        <v>540</v>
      </c>
      <c r="AJ168" s="564" t="s">
        <v>540</v>
      </c>
      <c r="AK168" s="504" t="s">
        <v>1156</v>
      </c>
      <c r="AL168" s="496" t="s">
        <v>1146</v>
      </c>
      <c r="AM168" s="496" t="s">
        <v>1157</v>
      </c>
      <c r="AN168" s="489"/>
      <c r="AO168" s="490" t="s">
        <v>642</v>
      </c>
      <c r="AP168" s="493" t="s">
        <v>1158</v>
      </c>
      <c r="AQ168" s="491" t="s">
        <v>562</v>
      </c>
      <c r="AR168" s="492"/>
      <c r="AS168" s="490" t="s">
        <v>726</v>
      </c>
      <c r="AT168" s="493" t="s">
        <v>1159</v>
      </c>
      <c r="AU168" s="552" t="s">
        <v>654</v>
      </c>
      <c r="AV168" s="555" t="s">
        <v>1150</v>
      </c>
      <c r="AW168" s="490"/>
      <c r="AX168" s="739"/>
      <c r="AY168" s="739"/>
      <c r="AZ168" s="489"/>
      <c r="BA168" s="489"/>
      <c r="BB168" s="489"/>
      <c r="BC168" s="489"/>
      <c r="BD168" s="489"/>
      <c r="BE168" s="489"/>
      <c r="BF168" s="489"/>
      <c r="BG168" s="489"/>
      <c r="BH168" s="489"/>
      <c r="BI168" s="489"/>
      <c r="BJ168" s="489"/>
      <c r="BK168" s="489"/>
      <c r="BL168" s="560"/>
      <c r="BM168" s="559"/>
      <c r="BN168" s="489"/>
      <c r="BO168" s="489"/>
      <c r="BP168" s="489"/>
      <c r="BQ168" s="489"/>
      <c r="BR168" s="489"/>
      <c r="BS168" s="489"/>
      <c r="BT168" s="489"/>
      <c r="BU168" s="489"/>
      <c r="BV168" s="489"/>
      <c r="BW168" s="489"/>
      <c r="BX168" s="489"/>
      <c r="BY168" s="489"/>
      <c r="BZ168" s="489"/>
      <c r="CA168" s="489"/>
      <c r="CB168" s="489"/>
      <c r="CC168" s="489"/>
      <c r="CD168" s="489"/>
      <c r="CE168" s="489"/>
      <c r="CF168" s="489"/>
      <c r="CG168" s="489"/>
      <c r="CH168" s="489"/>
      <c r="CI168" s="489"/>
      <c r="CJ168" s="489"/>
      <c r="CK168" s="489"/>
      <c r="CL168" s="489"/>
      <c r="CM168" s="489"/>
      <c r="CN168" s="489"/>
      <c r="CO168" s="489"/>
      <c r="CP168" s="489"/>
      <c r="CQ168" s="489"/>
      <c r="CR168" s="489"/>
      <c r="CS168" s="489"/>
      <c r="CT168" s="489"/>
      <c r="CU168" s="489"/>
      <c r="CV168" s="489"/>
      <c r="CW168" s="489"/>
      <c r="CX168" s="489"/>
      <c r="CY168" s="489"/>
      <c r="CZ168" s="489"/>
      <c r="DA168" s="489"/>
      <c r="DB168" s="489"/>
      <c r="DC168" s="489"/>
      <c r="DD168" s="489"/>
      <c r="DE168" s="489"/>
      <c r="DF168" s="489"/>
      <c r="DG168" s="489"/>
      <c r="DH168" s="489"/>
      <c r="DI168" s="489"/>
      <c r="DJ168" s="489"/>
      <c r="DK168" s="489"/>
      <c r="DL168" s="489"/>
      <c r="DM168" s="489"/>
      <c r="DN168" s="489"/>
      <c r="DO168" s="489"/>
      <c r="DP168" s="489"/>
      <c r="DQ168" s="489"/>
      <c r="DR168" s="489"/>
      <c r="DS168" s="489"/>
      <c r="DT168" s="489"/>
      <c r="DU168" s="489"/>
      <c r="DV168" s="489"/>
      <c r="DW168" s="489"/>
      <c r="DX168" s="489"/>
      <c r="DY168" s="489"/>
      <c r="DZ168" s="489"/>
      <c r="EA168" s="489"/>
      <c r="EB168" s="489"/>
      <c r="EC168" s="489"/>
      <c r="ED168" s="489"/>
      <c r="EE168" s="489"/>
      <c r="EF168" s="489"/>
      <c r="EG168" s="489"/>
      <c r="EH168" s="489"/>
      <c r="EI168" s="489"/>
      <c r="EJ168" s="489"/>
      <c r="EK168" s="489"/>
      <c r="EL168" s="489"/>
      <c r="EM168" s="489"/>
      <c r="EN168" s="489"/>
      <c r="EO168" s="489"/>
      <c r="EP168" s="489"/>
      <c r="EQ168" s="489"/>
      <c r="ER168" s="489"/>
      <c r="ES168" s="489"/>
      <c r="ET168" s="489"/>
      <c r="EU168" s="489"/>
      <c r="EV168" s="489"/>
      <c r="EW168" s="489"/>
      <c r="EX168" s="489"/>
      <c r="EY168" s="489"/>
      <c r="EZ168" s="489"/>
      <c r="FA168" s="489"/>
      <c r="FB168" s="559"/>
      <c r="FC168" s="489"/>
      <c r="FD168" s="489"/>
      <c r="FE168" s="489"/>
      <c r="FF168" s="489"/>
      <c r="FG168" s="489"/>
      <c r="FH168" s="489"/>
      <c r="FI168" s="489"/>
      <c r="FJ168" s="489"/>
      <c r="FK168" s="489"/>
      <c r="FL168" s="489"/>
      <c r="FM168" s="489"/>
      <c r="FN168" s="489"/>
      <c r="FO168" s="489"/>
      <c r="FP168" s="560"/>
      <c r="FQ168" s="489"/>
      <c r="FR168" s="560"/>
      <c r="FS168" s="559"/>
      <c r="FT168" s="489"/>
      <c r="FU168" s="489"/>
      <c r="FV168" s="489"/>
      <c r="FW168" s="489"/>
      <c r="FX168" s="489"/>
      <c r="FY168" s="560"/>
    </row>
    <row r="169" spans="1:181" s="494" customFormat="1" hidden="1" x14ac:dyDescent="0.25">
      <c r="A169" s="557">
        <v>207</v>
      </c>
      <c r="B169" s="558" t="s">
        <v>524</v>
      </c>
      <c r="C169" s="490" t="s">
        <v>525</v>
      </c>
      <c r="D169" s="489" t="s">
        <v>142</v>
      </c>
      <c r="E169" s="559"/>
      <c r="F169" s="559"/>
      <c r="G169" s="490" t="s">
        <v>526</v>
      </c>
      <c r="H169" s="489" t="s">
        <v>1160</v>
      </c>
      <c r="I169" s="489"/>
      <c r="J169" s="560"/>
      <c r="K169" s="559" t="s">
        <v>1161</v>
      </c>
      <c r="L169" s="489" t="s">
        <v>63</v>
      </c>
      <c r="M169" s="489" t="s">
        <v>63</v>
      </c>
      <c r="N169" s="559"/>
      <c r="O169" s="560"/>
      <c r="P169" s="491" t="s">
        <v>530</v>
      </c>
      <c r="Q169" s="491" t="s">
        <v>531</v>
      </c>
      <c r="R169" s="491" t="s">
        <v>532</v>
      </c>
      <c r="S169" s="489" t="s">
        <v>533</v>
      </c>
      <c r="T169" s="489" t="s">
        <v>1160</v>
      </c>
      <c r="U169" s="489" t="s">
        <v>534</v>
      </c>
      <c r="V169" s="560"/>
      <c r="W169" s="490" t="s">
        <v>535</v>
      </c>
      <c r="X169" s="489"/>
      <c r="Y169" s="489"/>
      <c r="Z169" s="560"/>
      <c r="AA169" s="561"/>
      <c r="AB169" s="562" t="s">
        <v>526</v>
      </c>
      <c r="AC169" s="563" t="s">
        <v>526</v>
      </c>
      <c r="AD169" s="564" t="s">
        <v>526</v>
      </c>
      <c r="AE169" s="563"/>
      <c r="AF169" s="563"/>
      <c r="AG169" s="563"/>
      <c r="AH169" s="562" t="s">
        <v>526</v>
      </c>
      <c r="AI169" s="563" t="s">
        <v>526</v>
      </c>
      <c r="AJ169" s="564" t="s">
        <v>540</v>
      </c>
      <c r="AK169" s="489"/>
      <c r="AL169" s="489"/>
      <c r="AM169" s="489"/>
      <c r="AN169" s="489"/>
      <c r="AO169" s="490" t="s">
        <v>526</v>
      </c>
      <c r="AP169" s="493"/>
      <c r="AQ169" s="491"/>
      <c r="AR169" s="492"/>
      <c r="AS169" s="490" t="str">
        <f t="shared" si="2"/>
        <v>no</v>
      </c>
      <c r="AT169" s="489"/>
      <c r="AU169" s="489"/>
      <c r="AV169" s="513"/>
      <c r="AW169" s="490" t="s">
        <v>526</v>
      </c>
      <c r="AX169" s="739"/>
      <c r="AY169" s="739"/>
      <c r="AZ169" s="489"/>
      <c r="BA169" s="489"/>
      <c r="BB169" s="489"/>
      <c r="BC169" s="489"/>
      <c r="BD169" s="489"/>
      <c r="BE169" s="489"/>
      <c r="BF169" s="489"/>
      <c r="BG169" s="489"/>
      <c r="BH169" s="489"/>
      <c r="BI169" s="489"/>
      <c r="BJ169" s="489"/>
      <c r="BK169" s="489"/>
      <c r="BL169" s="560"/>
      <c r="BM169" s="559"/>
      <c r="BN169" s="489"/>
      <c r="BO169" s="489"/>
      <c r="BP169" s="489"/>
      <c r="BQ169" s="489"/>
      <c r="BR169" s="489"/>
      <c r="BS169" s="489"/>
      <c r="BT169" s="489"/>
      <c r="BU169" s="489"/>
      <c r="BV169" s="489"/>
      <c r="BW169" s="489"/>
      <c r="BX169" s="489"/>
      <c r="BY169" s="489"/>
      <c r="BZ169" s="489"/>
      <c r="CA169" s="489"/>
      <c r="CB169" s="489"/>
      <c r="CC169" s="489"/>
      <c r="CD169" s="489"/>
      <c r="CE169" s="489"/>
      <c r="CF169" s="489"/>
      <c r="CG169" s="489"/>
      <c r="CH169" s="489"/>
      <c r="CI169" s="489"/>
      <c r="CJ169" s="489"/>
      <c r="CK169" s="489"/>
      <c r="CL169" s="489"/>
      <c r="CM169" s="489"/>
      <c r="CN169" s="489"/>
      <c r="CO169" s="489"/>
      <c r="CP169" s="489"/>
      <c r="CQ169" s="489"/>
      <c r="CR169" s="489"/>
      <c r="CS169" s="489"/>
      <c r="CT169" s="489"/>
      <c r="CU169" s="489"/>
      <c r="CV169" s="489"/>
      <c r="CW169" s="489"/>
      <c r="CX169" s="489"/>
      <c r="CY169" s="489"/>
      <c r="CZ169" s="489"/>
      <c r="DA169" s="489"/>
      <c r="DB169" s="489"/>
      <c r="DC169" s="489"/>
      <c r="DD169" s="489"/>
      <c r="DE169" s="489"/>
      <c r="DF169" s="489"/>
      <c r="DG169" s="489"/>
      <c r="DH169" s="489"/>
      <c r="DI169" s="489"/>
      <c r="DJ169" s="489"/>
      <c r="DK169" s="489"/>
      <c r="DL169" s="489"/>
      <c r="DM169" s="489"/>
      <c r="DN169" s="489"/>
      <c r="DO169" s="489"/>
      <c r="DP169" s="489"/>
      <c r="DQ169" s="489"/>
      <c r="DR169" s="489"/>
      <c r="DS169" s="489"/>
      <c r="DT169" s="489"/>
      <c r="DU169" s="489"/>
      <c r="DV169" s="489"/>
      <c r="DW169" s="489"/>
      <c r="DX169" s="489"/>
      <c r="DY169" s="489"/>
      <c r="DZ169" s="489"/>
      <c r="EA169" s="489"/>
      <c r="EB169" s="489"/>
      <c r="EC169" s="489"/>
      <c r="ED169" s="489"/>
      <c r="EE169" s="489"/>
      <c r="EF169" s="489"/>
      <c r="EG169" s="489"/>
      <c r="EH169" s="489"/>
      <c r="EI169" s="489"/>
      <c r="EJ169" s="489"/>
      <c r="EK169" s="489"/>
      <c r="EL169" s="489"/>
      <c r="EM169" s="489"/>
      <c r="EN169" s="489"/>
      <c r="EO169" s="489"/>
      <c r="EP169" s="489"/>
      <c r="EQ169" s="489"/>
      <c r="ER169" s="489"/>
      <c r="ES169" s="489"/>
      <c r="ET169" s="489"/>
      <c r="EU169" s="489"/>
      <c r="EV169" s="489"/>
      <c r="EW169" s="489"/>
      <c r="EX169" s="489"/>
      <c r="EY169" s="489"/>
      <c r="EZ169" s="489"/>
      <c r="FA169" s="489"/>
      <c r="FB169" s="559"/>
      <c r="FC169" s="489"/>
      <c r="FD169" s="489"/>
      <c r="FE169" s="489"/>
      <c r="FF169" s="489"/>
      <c r="FG169" s="489"/>
      <c r="FH169" s="489"/>
      <c r="FI169" s="489"/>
      <c r="FJ169" s="489"/>
      <c r="FK169" s="489"/>
      <c r="FL169" s="489"/>
      <c r="FM169" s="489"/>
      <c r="FN169" s="489"/>
      <c r="FO169" s="489"/>
      <c r="FP169" s="560"/>
      <c r="FQ169" s="489"/>
      <c r="FR169" s="560"/>
      <c r="FS169" s="559"/>
      <c r="FT169" s="489"/>
      <c r="FU169" s="489"/>
      <c r="FV169" s="489"/>
      <c r="FW169" s="489"/>
      <c r="FX169" s="489"/>
      <c r="FY169" s="560"/>
    </row>
    <row r="170" spans="1:181" s="635" customFormat="1" ht="24" x14ac:dyDescent="0.25">
      <c r="A170" s="619">
        <v>208</v>
      </c>
      <c r="B170" s="620" t="s">
        <v>642</v>
      </c>
      <c r="C170" s="624" t="s">
        <v>141</v>
      </c>
      <c r="D170" s="622" t="s">
        <v>142</v>
      </c>
      <c r="E170" s="559" t="str">
        <f>VLOOKUP(F170,'Revised Phasing'!$D$4:$S$98, 16, 0)</f>
        <v>Phase 3</v>
      </c>
      <c r="F170" s="559" t="str">
        <f>VLOOKUP(L170,'Consolidated Data'!$E$2:$F$97, 2, 0)</f>
        <v>SLICK</v>
      </c>
      <c r="G170" s="631" t="s">
        <v>642</v>
      </c>
      <c r="H170" s="622" t="s">
        <v>1162</v>
      </c>
      <c r="I170" s="622"/>
      <c r="J170" s="630"/>
      <c r="K170" s="621" t="s">
        <v>193</v>
      </c>
      <c r="L170" s="622" t="s">
        <v>193</v>
      </c>
      <c r="M170" s="622" t="s">
        <v>193</v>
      </c>
      <c r="N170" s="621"/>
      <c r="O170" s="623"/>
      <c r="P170" s="625" t="s">
        <v>637</v>
      </c>
      <c r="Q170" s="625" t="s">
        <v>22</v>
      </c>
      <c r="R170" s="625" t="s">
        <v>1163</v>
      </c>
      <c r="S170" s="622" t="s">
        <v>644</v>
      </c>
      <c r="T170" s="622" t="s">
        <v>1162</v>
      </c>
      <c r="U170" s="622" t="s">
        <v>534</v>
      </c>
      <c r="V170" s="623"/>
      <c r="W170" s="624" t="s">
        <v>535</v>
      </c>
      <c r="X170" s="622"/>
      <c r="Y170" s="622"/>
      <c r="Z170" s="623"/>
      <c r="AA170" s="626"/>
      <c r="AB170" s="562" t="s">
        <v>540</v>
      </c>
      <c r="AC170" s="563" t="s">
        <v>526</v>
      </c>
      <c r="AD170" s="564" t="s">
        <v>526</v>
      </c>
      <c r="AE170" s="563"/>
      <c r="AF170" s="735"/>
      <c r="AG170" s="733" t="s">
        <v>804</v>
      </c>
      <c r="AH170" s="562" t="s">
        <v>540</v>
      </c>
      <c r="AI170" s="563" t="s">
        <v>526</v>
      </c>
      <c r="AJ170" s="564" t="s">
        <v>526</v>
      </c>
      <c r="AK170" s="627" t="s">
        <v>1145</v>
      </c>
      <c r="AL170" s="627" t="s">
        <v>1164</v>
      </c>
      <c r="AM170" s="628" t="s">
        <v>1165</v>
      </c>
      <c r="AN170" s="629"/>
      <c r="AO170" s="631" t="s">
        <v>642</v>
      </c>
      <c r="AP170" s="622" t="s">
        <v>65</v>
      </c>
      <c r="AQ170" s="632" t="s">
        <v>562</v>
      </c>
      <c r="AR170" s="630" t="s">
        <v>1166</v>
      </c>
      <c r="AS170" s="631" t="s">
        <v>652</v>
      </c>
      <c r="AT170" s="622" t="s">
        <v>1167</v>
      </c>
      <c r="AU170" s="633" t="s">
        <v>1168</v>
      </c>
      <c r="AV170" s="634" t="s">
        <v>1169</v>
      </c>
      <c r="AW170" s="631"/>
      <c r="AX170" s="739"/>
      <c r="AY170" s="739"/>
      <c r="AZ170" s="629"/>
      <c r="BA170" s="629"/>
      <c r="BB170" s="629"/>
      <c r="BC170" s="629"/>
      <c r="BD170" s="629"/>
      <c r="BE170" s="629"/>
      <c r="BF170" s="629"/>
      <c r="BG170" s="629"/>
      <c r="BH170" s="629"/>
      <c r="BI170" s="629"/>
      <c r="BJ170" s="629"/>
      <c r="BK170" s="629"/>
      <c r="BL170" s="741"/>
      <c r="BM170" s="744"/>
      <c r="BN170" s="629"/>
      <c r="BO170" s="629"/>
      <c r="BP170" s="629"/>
      <c r="BQ170" s="629"/>
      <c r="BR170" s="629"/>
      <c r="BS170" s="629"/>
      <c r="BT170" s="629"/>
      <c r="BU170" s="629"/>
      <c r="BV170" s="629"/>
      <c r="BW170" s="629"/>
      <c r="BX170" s="629"/>
      <c r="BY170" s="629"/>
      <c r="BZ170" s="629"/>
      <c r="CA170" s="629"/>
      <c r="CB170" s="629"/>
      <c r="CC170" s="629"/>
      <c r="CD170" s="629"/>
      <c r="CE170" s="629"/>
      <c r="CF170" s="629"/>
      <c r="CG170" s="629"/>
      <c r="CH170" s="629"/>
      <c r="CI170" s="629"/>
      <c r="CJ170" s="629"/>
      <c r="CK170" s="629"/>
      <c r="CL170" s="629"/>
      <c r="CM170" s="629"/>
      <c r="CN170" s="629"/>
      <c r="CO170" s="629"/>
      <c r="CP170" s="629"/>
      <c r="CQ170" s="629"/>
      <c r="CR170" s="629"/>
      <c r="CS170" s="629"/>
      <c r="CT170" s="629"/>
      <c r="CU170" s="629"/>
      <c r="CV170" s="629"/>
      <c r="CW170" s="629"/>
      <c r="CX170" s="629"/>
      <c r="CY170" s="629"/>
      <c r="CZ170" s="629"/>
      <c r="DA170" s="629"/>
      <c r="DB170" s="629"/>
      <c r="DC170" s="629"/>
      <c r="DD170" s="629"/>
      <c r="DE170" s="629"/>
      <c r="DF170" s="629"/>
      <c r="DG170" s="629"/>
      <c r="DH170" s="629"/>
      <c r="DI170" s="629"/>
      <c r="DJ170" s="629"/>
      <c r="DK170" s="629"/>
      <c r="DL170" s="629"/>
      <c r="DM170" s="629"/>
      <c r="DN170" s="629"/>
      <c r="DO170" s="629"/>
      <c r="DP170" s="629"/>
      <c r="DQ170" s="629"/>
      <c r="DR170" s="629"/>
      <c r="DS170" s="629"/>
      <c r="DT170" s="629"/>
      <c r="DU170" s="629"/>
      <c r="DV170" s="629"/>
      <c r="DW170" s="629"/>
      <c r="DX170" s="629"/>
      <c r="DY170" s="629"/>
      <c r="DZ170" s="629"/>
      <c r="EA170" s="629"/>
      <c r="EB170" s="629"/>
      <c r="EC170" s="629"/>
      <c r="ED170" s="629"/>
      <c r="EE170" s="629"/>
      <c r="EF170" s="629"/>
      <c r="EG170" s="629"/>
      <c r="EH170" s="629"/>
      <c r="EI170" s="629"/>
      <c r="EJ170" s="629"/>
      <c r="EK170" s="629"/>
      <c r="EL170" s="629"/>
      <c r="EM170" s="629"/>
      <c r="EN170" s="629"/>
      <c r="EO170" s="629"/>
      <c r="EP170" s="629"/>
      <c r="EQ170" s="629"/>
      <c r="ER170" s="629"/>
      <c r="ES170" s="629"/>
      <c r="ET170" s="629"/>
      <c r="EU170" s="629"/>
      <c r="EV170" s="629"/>
      <c r="EW170" s="629"/>
      <c r="EX170" s="629"/>
      <c r="EY170" s="629"/>
      <c r="EZ170" s="629"/>
      <c r="FA170" s="629"/>
      <c r="FB170" s="744"/>
      <c r="FC170" s="629"/>
      <c r="FD170" s="629"/>
      <c r="FE170" s="629"/>
      <c r="FF170" s="629"/>
      <c r="FG170" s="629"/>
      <c r="FH170" s="629"/>
      <c r="FI170" s="629"/>
      <c r="FJ170" s="629"/>
      <c r="FK170" s="629"/>
      <c r="FL170" s="629"/>
      <c r="FM170" s="629"/>
      <c r="FN170" s="629"/>
      <c r="FO170" s="629"/>
      <c r="FP170" s="741"/>
      <c r="FQ170" s="629"/>
      <c r="FR170" s="741"/>
      <c r="FS170" s="744"/>
      <c r="FT170" s="629"/>
      <c r="FU170" s="629"/>
      <c r="FV170" s="629"/>
      <c r="FW170" s="629"/>
      <c r="FX170" s="629"/>
      <c r="FY170" s="741"/>
    </row>
    <row r="171" spans="1:181" s="494" customFormat="1" hidden="1" x14ac:dyDescent="0.25">
      <c r="A171" s="557">
        <v>209</v>
      </c>
      <c r="B171" s="558" t="s">
        <v>524</v>
      </c>
      <c r="C171" s="490" t="s">
        <v>141</v>
      </c>
      <c r="D171" s="489" t="s">
        <v>142</v>
      </c>
      <c r="E171" s="559"/>
      <c r="F171" s="559"/>
      <c r="G171" s="490" t="s">
        <v>526</v>
      </c>
      <c r="H171" s="489" t="s">
        <v>1170</v>
      </c>
      <c r="I171" s="489"/>
      <c r="J171" s="560"/>
      <c r="K171" s="559" t="s">
        <v>1171</v>
      </c>
      <c r="L171" s="489" t="s">
        <v>193</v>
      </c>
      <c r="M171" s="489" t="s">
        <v>193</v>
      </c>
      <c r="N171" s="559"/>
      <c r="O171" s="560"/>
      <c r="P171" s="491" t="s">
        <v>530</v>
      </c>
      <c r="Q171" s="491" t="s">
        <v>531</v>
      </c>
      <c r="R171" s="491" t="s">
        <v>532</v>
      </c>
      <c r="S171" s="489" t="s">
        <v>533</v>
      </c>
      <c r="T171" s="489" t="s">
        <v>1170</v>
      </c>
      <c r="U171" s="489" t="s">
        <v>534</v>
      </c>
      <c r="V171" s="560"/>
      <c r="W171" s="490" t="s">
        <v>535</v>
      </c>
      <c r="X171" s="489"/>
      <c r="Y171" s="489"/>
      <c r="Z171" s="560"/>
      <c r="AA171" s="561"/>
      <c r="AB171" s="562" t="s">
        <v>526</v>
      </c>
      <c r="AC171" s="563" t="s">
        <v>526</v>
      </c>
      <c r="AD171" s="564" t="s">
        <v>526</v>
      </c>
      <c r="AE171" s="563"/>
      <c r="AF171" s="563"/>
      <c r="AG171" s="563"/>
      <c r="AH171" s="562" t="s">
        <v>526</v>
      </c>
      <c r="AI171" s="563" t="s">
        <v>526</v>
      </c>
      <c r="AJ171" s="564" t="s">
        <v>526</v>
      </c>
      <c r="AK171" s="489"/>
      <c r="AL171" s="489"/>
      <c r="AM171" s="489"/>
      <c r="AN171" s="489"/>
      <c r="AO171" s="490" t="s">
        <v>526</v>
      </c>
      <c r="AP171" s="493"/>
      <c r="AQ171" s="491" t="s">
        <v>562</v>
      </c>
      <c r="AR171" s="492" t="s">
        <v>1166</v>
      </c>
      <c r="AS171" s="490" t="str">
        <f t="shared" si="2"/>
        <v>no</v>
      </c>
      <c r="AT171" s="489"/>
      <c r="AU171" s="489"/>
      <c r="AV171" s="513"/>
      <c r="AW171" s="490" t="s">
        <v>526</v>
      </c>
      <c r="AX171" s="739"/>
      <c r="AY171" s="739"/>
      <c r="AZ171" s="489"/>
      <c r="BA171" s="489"/>
      <c r="BB171" s="489"/>
      <c r="BC171" s="489"/>
      <c r="BD171" s="489"/>
      <c r="BE171" s="489"/>
      <c r="BF171" s="489"/>
      <c r="BG171" s="489"/>
      <c r="BH171" s="489"/>
      <c r="BI171" s="489"/>
      <c r="BJ171" s="489"/>
      <c r="BK171" s="489"/>
      <c r="BL171" s="560"/>
      <c r="BM171" s="559"/>
      <c r="BN171" s="489"/>
      <c r="BO171" s="489"/>
      <c r="BP171" s="489"/>
      <c r="BQ171" s="489"/>
      <c r="BR171" s="489"/>
      <c r="BS171" s="489"/>
      <c r="BT171" s="489"/>
      <c r="BU171" s="489"/>
      <c r="BV171" s="489"/>
      <c r="BW171" s="489"/>
      <c r="BX171" s="489"/>
      <c r="BY171" s="489"/>
      <c r="BZ171" s="489"/>
      <c r="CA171" s="489"/>
      <c r="CB171" s="489"/>
      <c r="CC171" s="489"/>
      <c r="CD171" s="489"/>
      <c r="CE171" s="489"/>
      <c r="CF171" s="489"/>
      <c r="CG171" s="489"/>
      <c r="CH171" s="489"/>
      <c r="CI171" s="489"/>
      <c r="CJ171" s="489"/>
      <c r="CK171" s="489"/>
      <c r="CL171" s="489"/>
      <c r="CM171" s="489"/>
      <c r="CN171" s="489"/>
      <c r="CO171" s="489"/>
      <c r="CP171" s="489"/>
      <c r="CQ171" s="489"/>
      <c r="CR171" s="489"/>
      <c r="CS171" s="489"/>
      <c r="CT171" s="489"/>
      <c r="CU171" s="489"/>
      <c r="CV171" s="489"/>
      <c r="CW171" s="489"/>
      <c r="CX171" s="489"/>
      <c r="CY171" s="489"/>
      <c r="CZ171" s="489"/>
      <c r="DA171" s="489"/>
      <c r="DB171" s="489"/>
      <c r="DC171" s="489"/>
      <c r="DD171" s="489"/>
      <c r="DE171" s="489"/>
      <c r="DF171" s="489"/>
      <c r="DG171" s="489"/>
      <c r="DH171" s="489"/>
      <c r="DI171" s="489"/>
      <c r="DJ171" s="489"/>
      <c r="DK171" s="489"/>
      <c r="DL171" s="489"/>
      <c r="DM171" s="489"/>
      <c r="DN171" s="489"/>
      <c r="DO171" s="489"/>
      <c r="DP171" s="489"/>
      <c r="DQ171" s="489"/>
      <c r="DR171" s="489"/>
      <c r="DS171" s="489"/>
      <c r="DT171" s="489"/>
      <c r="DU171" s="489"/>
      <c r="DV171" s="489"/>
      <c r="DW171" s="489"/>
      <c r="DX171" s="489"/>
      <c r="DY171" s="489"/>
      <c r="DZ171" s="489"/>
      <c r="EA171" s="489"/>
      <c r="EB171" s="489"/>
      <c r="EC171" s="489"/>
      <c r="ED171" s="489"/>
      <c r="EE171" s="489"/>
      <c r="EF171" s="489"/>
      <c r="EG171" s="489"/>
      <c r="EH171" s="489"/>
      <c r="EI171" s="489"/>
      <c r="EJ171" s="489"/>
      <c r="EK171" s="489"/>
      <c r="EL171" s="489"/>
      <c r="EM171" s="489"/>
      <c r="EN171" s="489"/>
      <c r="EO171" s="489"/>
      <c r="EP171" s="489"/>
      <c r="EQ171" s="489"/>
      <c r="ER171" s="489"/>
      <c r="ES171" s="489"/>
      <c r="ET171" s="489"/>
      <c r="EU171" s="489"/>
      <c r="EV171" s="489"/>
      <c r="EW171" s="489"/>
      <c r="EX171" s="489"/>
      <c r="EY171" s="489"/>
      <c r="EZ171" s="489"/>
      <c r="FA171" s="489"/>
      <c r="FB171" s="559"/>
      <c r="FC171" s="489"/>
      <c r="FD171" s="489"/>
      <c r="FE171" s="489"/>
      <c r="FF171" s="489"/>
      <c r="FG171" s="489"/>
      <c r="FH171" s="489"/>
      <c r="FI171" s="489"/>
      <c r="FJ171" s="489"/>
      <c r="FK171" s="489"/>
      <c r="FL171" s="489"/>
      <c r="FM171" s="489"/>
      <c r="FN171" s="489"/>
      <c r="FO171" s="489"/>
      <c r="FP171" s="560"/>
      <c r="FQ171" s="489"/>
      <c r="FR171" s="560"/>
      <c r="FS171" s="559"/>
      <c r="FT171" s="489"/>
      <c r="FU171" s="489"/>
      <c r="FV171" s="489"/>
      <c r="FW171" s="489"/>
      <c r="FX171" s="489"/>
      <c r="FY171" s="560"/>
    </row>
    <row r="172" spans="1:181" s="494" customFormat="1" ht="25.5" customHeight="1" x14ac:dyDescent="0.25">
      <c r="A172" s="506">
        <v>210</v>
      </c>
      <c r="B172" s="511" t="s">
        <v>642</v>
      </c>
      <c r="C172" s="514" t="s">
        <v>525</v>
      </c>
      <c r="D172" s="493" t="s">
        <v>142</v>
      </c>
      <c r="E172" s="559" t="s">
        <v>16659</v>
      </c>
      <c r="F172" s="559" t="str">
        <f>VLOOKUP(L172,'Consolidated Data'!$E$2:$F$97, 2, 0)</f>
        <v>Oasis</v>
      </c>
      <c r="G172" s="490" t="s">
        <v>642</v>
      </c>
      <c r="H172" s="493" t="s">
        <v>69</v>
      </c>
      <c r="I172" s="493"/>
      <c r="J172" s="492"/>
      <c r="K172" s="512" t="s">
        <v>67</v>
      </c>
      <c r="L172" s="493" t="s">
        <v>67</v>
      </c>
      <c r="M172" s="493" t="s">
        <v>67</v>
      </c>
      <c r="N172" s="512"/>
      <c r="O172" s="513"/>
      <c r="P172" s="515" t="s">
        <v>637</v>
      </c>
      <c r="Q172" s="515" t="s">
        <v>66</v>
      </c>
      <c r="R172" s="515" t="s">
        <v>1172</v>
      </c>
      <c r="S172" s="493" t="s">
        <v>644</v>
      </c>
      <c r="T172" s="493" t="s">
        <v>69</v>
      </c>
      <c r="U172" s="493" t="s">
        <v>534</v>
      </c>
      <c r="V172" s="513"/>
      <c r="W172" s="514" t="s">
        <v>535</v>
      </c>
      <c r="X172" s="493"/>
      <c r="Y172" s="493"/>
      <c r="Z172" s="513"/>
      <c r="AA172" s="516"/>
      <c r="AB172" s="562" t="s">
        <v>540</v>
      </c>
      <c r="AC172" s="563" t="s">
        <v>1173</v>
      </c>
      <c r="AD172" s="564" t="s">
        <v>526</v>
      </c>
      <c r="AE172" s="733" t="s">
        <v>1172</v>
      </c>
      <c r="AF172" s="735"/>
      <c r="AG172" s="733" t="s">
        <v>804</v>
      </c>
      <c r="AH172" s="562" t="s">
        <v>540</v>
      </c>
      <c r="AI172" s="563" t="s">
        <v>540</v>
      </c>
      <c r="AJ172" s="564" t="s">
        <v>540</v>
      </c>
      <c r="AK172" s="504" t="s">
        <v>1156</v>
      </c>
      <c r="AL172" s="496" t="s">
        <v>1174</v>
      </c>
      <c r="AM172" s="496" t="s">
        <v>1157</v>
      </c>
      <c r="AN172" s="489"/>
      <c r="AO172" s="490" t="s">
        <v>642</v>
      </c>
      <c r="AP172" s="493" t="s">
        <v>1175</v>
      </c>
      <c r="AQ172" s="491" t="s">
        <v>642</v>
      </c>
      <c r="AR172" s="492"/>
      <c r="AS172" s="490" t="s">
        <v>726</v>
      </c>
      <c r="AT172" s="493" t="s">
        <v>1176</v>
      </c>
      <c r="AU172" s="552" t="s">
        <v>654</v>
      </c>
      <c r="AV172" s="555" t="s">
        <v>1150</v>
      </c>
      <c r="AW172" s="490"/>
      <c r="AX172" s="739"/>
      <c r="AY172" s="739"/>
      <c r="AZ172" s="489"/>
      <c r="BA172" s="489"/>
      <c r="BB172" s="489"/>
      <c r="BC172" s="489"/>
      <c r="BD172" s="489"/>
      <c r="BE172" s="489"/>
      <c r="BF172" s="489"/>
      <c r="BG172" s="489"/>
      <c r="BH172" s="489"/>
      <c r="BI172" s="489"/>
      <c r="BJ172" s="489"/>
      <c r="BK172" s="489"/>
      <c r="BL172" s="560"/>
      <c r="BM172" s="559"/>
      <c r="BN172" s="489"/>
      <c r="BO172" s="489"/>
      <c r="BP172" s="489"/>
      <c r="BQ172" s="489"/>
      <c r="BR172" s="489"/>
      <c r="BS172" s="489"/>
      <c r="BT172" s="489"/>
      <c r="BU172" s="489"/>
      <c r="BV172" s="489"/>
      <c r="BW172" s="489"/>
      <c r="BX172" s="489"/>
      <c r="BY172" s="489"/>
      <c r="BZ172" s="489"/>
      <c r="CA172" s="489"/>
      <c r="CB172" s="489"/>
      <c r="CC172" s="489"/>
      <c r="CD172" s="489"/>
      <c r="CE172" s="489"/>
      <c r="CF172" s="489"/>
      <c r="CG172" s="489"/>
      <c r="CH172" s="489"/>
      <c r="CI172" s="489"/>
      <c r="CJ172" s="489"/>
      <c r="CK172" s="489"/>
      <c r="CL172" s="489"/>
      <c r="CM172" s="489"/>
      <c r="CN172" s="489"/>
      <c r="CO172" s="489"/>
      <c r="CP172" s="489"/>
      <c r="CQ172" s="489"/>
      <c r="CR172" s="489"/>
      <c r="CS172" s="489"/>
      <c r="CT172" s="489"/>
      <c r="CU172" s="489"/>
      <c r="CV172" s="489"/>
      <c r="CW172" s="489"/>
      <c r="CX172" s="489"/>
      <c r="CY172" s="489"/>
      <c r="CZ172" s="489"/>
      <c r="DA172" s="489"/>
      <c r="DB172" s="489"/>
      <c r="DC172" s="489"/>
      <c r="DD172" s="489"/>
      <c r="DE172" s="489"/>
      <c r="DF172" s="489"/>
      <c r="DG172" s="489"/>
      <c r="DH172" s="489"/>
      <c r="DI172" s="489"/>
      <c r="DJ172" s="489"/>
      <c r="DK172" s="489"/>
      <c r="DL172" s="489"/>
      <c r="DM172" s="489"/>
      <c r="DN172" s="489"/>
      <c r="DO172" s="489"/>
      <c r="DP172" s="489"/>
      <c r="DQ172" s="489"/>
      <c r="DR172" s="489"/>
      <c r="DS172" s="489"/>
      <c r="DT172" s="489"/>
      <c r="DU172" s="489"/>
      <c r="DV172" s="489"/>
      <c r="DW172" s="489"/>
      <c r="DX172" s="489"/>
      <c r="DY172" s="489"/>
      <c r="DZ172" s="489"/>
      <c r="EA172" s="489"/>
      <c r="EB172" s="489"/>
      <c r="EC172" s="489"/>
      <c r="ED172" s="489"/>
      <c r="EE172" s="489"/>
      <c r="EF172" s="489"/>
      <c r="EG172" s="489"/>
      <c r="EH172" s="489"/>
      <c r="EI172" s="489"/>
      <c r="EJ172" s="489"/>
      <c r="EK172" s="489"/>
      <c r="EL172" s="489"/>
      <c r="EM172" s="489"/>
      <c r="EN172" s="489"/>
      <c r="EO172" s="489"/>
      <c r="EP172" s="489"/>
      <c r="EQ172" s="489"/>
      <c r="ER172" s="489"/>
      <c r="ES172" s="489"/>
      <c r="ET172" s="489"/>
      <c r="EU172" s="489"/>
      <c r="EV172" s="489"/>
      <c r="EW172" s="489"/>
      <c r="EX172" s="489"/>
      <c r="EY172" s="489"/>
      <c r="EZ172" s="489"/>
      <c r="FA172" s="489"/>
      <c r="FB172" s="559"/>
      <c r="FC172" s="489"/>
      <c r="FD172" s="489"/>
      <c r="FE172" s="489"/>
      <c r="FF172" s="489"/>
      <c r="FG172" s="489"/>
      <c r="FH172" s="489"/>
      <c r="FI172" s="489"/>
      <c r="FJ172" s="489"/>
      <c r="FK172" s="489"/>
      <c r="FL172" s="489"/>
      <c r="FM172" s="489"/>
      <c r="FN172" s="489"/>
      <c r="FO172" s="489"/>
      <c r="FP172" s="560"/>
      <c r="FQ172" s="489"/>
      <c r="FR172" s="560"/>
      <c r="FS172" s="559"/>
      <c r="FT172" s="489"/>
      <c r="FU172" s="489"/>
      <c r="FV172" s="489"/>
      <c r="FW172" s="489"/>
      <c r="FX172" s="489"/>
      <c r="FY172" s="560"/>
    </row>
    <row r="173" spans="1:181" s="494" customFormat="1" hidden="1" x14ac:dyDescent="0.25">
      <c r="A173" s="557">
        <v>211</v>
      </c>
      <c r="B173" s="558" t="s">
        <v>524</v>
      </c>
      <c r="C173" s="490" t="s">
        <v>525</v>
      </c>
      <c r="D173" s="489" t="s">
        <v>142</v>
      </c>
      <c r="E173" s="559"/>
      <c r="F173" s="559"/>
      <c r="G173" s="490" t="s">
        <v>526</v>
      </c>
      <c r="H173" s="489" t="s">
        <v>1177</v>
      </c>
      <c r="I173" s="489"/>
      <c r="J173" s="560"/>
      <c r="K173" s="559" t="s">
        <v>1178</v>
      </c>
      <c r="L173" s="489" t="s">
        <v>67</v>
      </c>
      <c r="M173" s="489" t="s">
        <v>67</v>
      </c>
      <c r="N173" s="559"/>
      <c r="O173" s="560"/>
      <c r="P173" s="491" t="s">
        <v>530</v>
      </c>
      <c r="Q173" s="491" t="s">
        <v>531</v>
      </c>
      <c r="R173" s="491" t="s">
        <v>532</v>
      </c>
      <c r="S173" s="489" t="s">
        <v>533</v>
      </c>
      <c r="T173" s="489" t="s">
        <v>1177</v>
      </c>
      <c r="U173" s="489" t="s">
        <v>534</v>
      </c>
      <c r="V173" s="560"/>
      <c r="W173" s="490" t="s">
        <v>535</v>
      </c>
      <c r="X173" s="489"/>
      <c r="Y173" s="489"/>
      <c r="Z173" s="560"/>
      <c r="AA173" s="561"/>
      <c r="AB173" s="562" t="s">
        <v>526</v>
      </c>
      <c r="AC173" s="563" t="s">
        <v>526</v>
      </c>
      <c r="AD173" s="564" t="s">
        <v>526</v>
      </c>
      <c r="AE173" s="563"/>
      <c r="AF173" s="563"/>
      <c r="AG173" s="563"/>
      <c r="AH173" s="562" t="s">
        <v>526</v>
      </c>
      <c r="AI173" s="563" t="s">
        <v>526</v>
      </c>
      <c r="AJ173" s="564" t="s">
        <v>540</v>
      </c>
      <c r="AK173" s="489"/>
      <c r="AL173" s="489"/>
      <c r="AM173" s="489"/>
      <c r="AN173" s="489"/>
      <c r="AO173" s="490" t="s">
        <v>526</v>
      </c>
      <c r="AP173" s="493"/>
      <c r="AQ173" s="491"/>
      <c r="AR173" s="492"/>
      <c r="AS173" s="490" t="str">
        <f t="shared" si="2"/>
        <v>no</v>
      </c>
      <c r="AT173" s="489"/>
      <c r="AU173" s="489"/>
      <c r="AV173" s="513"/>
      <c r="AW173" s="490" t="s">
        <v>526</v>
      </c>
      <c r="AX173" s="739"/>
      <c r="AY173" s="739"/>
      <c r="AZ173" s="489"/>
      <c r="BA173" s="489"/>
      <c r="BB173" s="489"/>
      <c r="BC173" s="489"/>
      <c r="BD173" s="489"/>
      <c r="BE173" s="489"/>
      <c r="BF173" s="489"/>
      <c r="BG173" s="489"/>
      <c r="BH173" s="489"/>
      <c r="BI173" s="489"/>
      <c r="BJ173" s="489"/>
      <c r="BK173" s="489"/>
      <c r="BL173" s="560"/>
      <c r="BM173" s="559"/>
      <c r="BN173" s="489"/>
      <c r="BO173" s="489"/>
      <c r="BP173" s="489"/>
      <c r="BQ173" s="489"/>
      <c r="BR173" s="489"/>
      <c r="BS173" s="489"/>
      <c r="BT173" s="489"/>
      <c r="BU173" s="489"/>
      <c r="BV173" s="489"/>
      <c r="BW173" s="489"/>
      <c r="BX173" s="489"/>
      <c r="BY173" s="489"/>
      <c r="BZ173" s="489"/>
      <c r="CA173" s="489"/>
      <c r="CB173" s="489"/>
      <c r="CC173" s="489"/>
      <c r="CD173" s="489"/>
      <c r="CE173" s="489"/>
      <c r="CF173" s="489"/>
      <c r="CG173" s="489"/>
      <c r="CH173" s="489"/>
      <c r="CI173" s="489"/>
      <c r="CJ173" s="489"/>
      <c r="CK173" s="489"/>
      <c r="CL173" s="489"/>
      <c r="CM173" s="489"/>
      <c r="CN173" s="489"/>
      <c r="CO173" s="489"/>
      <c r="CP173" s="489"/>
      <c r="CQ173" s="489"/>
      <c r="CR173" s="489"/>
      <c r="CS173" s="489"/>
      <c r="CT173" s="489"/>
      <c r="CU173" s="489"/>
      <c r="CV173" s="489"/>
      <c r="CW173" s="489"/>
      <c r="CX173" s="489"/>
      <c r="CY173" s="489"/>
      <c r="CZ173" s="489"/>
      <c r="DA173" s="489"/>
      <c r="DB173" s="489"/>
      <c r="DC173" s="489"/>
      <c r="DD173" s="489"/>
      <c r="DE173" s="489"/>
      <c r="DF173" s="489"/>
      <c r="DG173" s="489"/>
      <c r="DH173" s="489"/>
      <c r="DI173" s="489"/>
      <c r="DJ173" s="489"/>
      <c r="DK173" s="489"/>
      <c r="DL173" s="489"/>
      <c r="DM173" s="489"/>
      <c r="DN173" s="489"/>
      <c r="DO173" s="489"/>
      <c r="DP173" s="489"/>
      <c r="DQ173" s="489"/>
      <c r="DR173" s="489"/>
      <c r="DS173" s="489"/>
      <c r="DT173" s="489"/>
      <c r="DU173" s="489"/>
      <c r="DV173" s="489"/>
      <c r="DW173" s="489"/>
      <c r="DX173" s="489"/>
      <c r="DY173" s="489"/>
      <c r="DZ173" s="489"/>
      <c r="EA173" s="489"/>
      <c r="EB173" s="489"/>
      <c r="EC173" s="489"/>
      <c r="ED173" s="489"/>
      <c r="EE173" s="489"/>
      <c r="EF173" s="489"/>
      <c r="EG173" s="489"/>
      <c r="EH173" s="489"/>
      <c r="EI173" s="489"/>
      <c r="EJ173" s="489"/>
      <c r="EK173" s="489"/>
      <c r="EL173" s="489"/>
      <c r="EM173" s="489"/>
      <c r="EN173" s="489"/>
      <c r="EO173" s="489"/>
      <c r="EP173" s="489"/>
      <c r="EQ173" s="489"/>
      <c r="ER173" s="489"/>
      <c r="ES173" s="489"/>
      <c r="ET173" s="489"/>
      <c r="EU173" s="489"/>
      <c r="EV173" s="489"/>
      <c r="EW173" s="489"/>
      <c r="EX173" s="489"/>
      <c r="EY173" s="489"/>
      <c r="EZ173" s="489"/>
      <c r="FA173" s="489"/>
      <c r="FB173" s="559"/>
      <c r="FC173" s="489"/>
      <c r="FD173" s="489"/>
      <c r="FE173" s="489"/>
      <c r="FF173" s="489"/>
      <c r="FG173" s="489"/>
      <c r="FH173" s="489"/>
      <c r="FI173" s="489"/>
      <c r="FJ173" s="489"/>
      <c r="FK173" s="489"/>
      <c r="FL173" s="489"/>
      <c r="FM173" s="489"/>
      <c r="FN173" s="489"/>
      <c r="FO173" s="489"/>
      <c r="FP173" s="560"/>
      <c r="FQ173" s="489"/>
      <c r="FR173" s="560"/>
      <c r="FS173" s="559"/>
      <c r="FT173" s="489"/>
      <c r="FU173" s="489"/>
      <c r="FV173" s="489"/>
      <c r="FW173" s="489"/>
      <c r="FX173" s="489"/>
      <c r="FY173" s="560"/>
    </row>
    <row r="174" spans="1:181" s="494" customFormat="1" ht="33.75" customHeight="1" x14ac:dyDescent="0.25">
      <c r="A174" s="506">
        <v>212</v>
      </c>
      <c r="B174" s="511" t="s">
        <v>642</v>
      </c>
      <c r="C174" s="514" t="s">
        <v>141</v>
      </c>
      <c r="D174" s="493" t="s">
        <v>142</v>
      </c>
      <c r="E174" s="559" t="str">
        <f>VLOOKUP(F174,'Revised Phasing'!$D$4:$S$98, 16, 0)</f>
        <v>Phase 1</v>
      </c>
      <c r="F174" s="559" t="str">
        <f>VLOOKUP(L174,'Consolidated Data'!$E$2:$F$97, 2, 0)</f>
        <v>Oasis  -  Group Admin (US)</v>
      </c>
      <c r="G174" s="490" t="s">
        <v>642</v>
      </c>
      <c r="H174" s="493" t="s">
        <v>1179</v>
      </c>
      <c r="I174" s="493"/>
      <c r="J174" s="492"/>
      <c r="K174" s="512" t="s">
        <v>164</v>
      </c>
      <c r="L174" s="493" t="s">
        <v>164</v>
      </c>
      <c r="M174" s="493" t="s">
        <v>164</v>
      </c>
      <c r="N174" s="512"/>
      <c r="O174" s="513"/>
      <c r="P174" s="515" t="s">
        <v>637</v>
      </c>
      <c r="Q174" s="515" t="s">
        <v>66</v>
      </c>
      <c r="R174" s="515" t="s">
        <v>1180</v>
      </c>
      <c r="S174" s="493" t="s">
        <v>644</v>
      </c>
      <c r="T174" s="493" t="s">
        <v>1179</v>
      </c>
      <c r="U174" s="493" t="s">
        <v>534</v>
      </c>
      <c r="V174" s="513"/>
      <c r="W174" s="514" t="s">
        <v>535</v>
      </c>
      <c r="X174" s="493"/>
      <c r="Y174" s="493"/>
      <c r="Z174" s="513"/>
      <c r="AA174" s="516"/>
      <c r="AB174" s="562" t="s">
        <v>526</v>
      </c>
      <c r="AC174" s="563" t="s">
        <v>526</v>
      </c>
      <c r="AD174" s="564" t="s">
        <v>526</v>
      </c>
      <c r="AE174" s="733" t="s">
        <v>1180</v>
      </c>
      <c r="AF174" s="735"/>
      <c r="AG174" s="733" t="s">
        <v>804</v>
      </c>
      <c r="AH174" s="562" t="s">
        <v>526</v>
      </c>
      <c r="AI174" s="563" t="s">
        <v>540</v>
      </c>
      <c r="AJ174" s="564" t="s">
        <v>526</v>
      </c>
      <c r="AK174" s="504" t="s">
        <v>1145</v>
      </c>
      <c r="AL174" s="496" t="s">
        <v>1181</v>
      </c>
      <c r="AM174" s="496" t="s">
        <v>1182</v>
      </c>
      <c r="AN174" s="489"/>
      <c r="AO174" s="490" t="s">
        <v>642</v>
      </c>
      <c r="AP174" s="493" t="s">
        <v>1183</v>
      </c>
      <c r="AQ174" s="491" t="s">
        <v>562</v>
      </c>
      <c r="AR174" s="492" t="s">
        <v>1184</v>
      </c>
      <c r="AS174" s="490" t="s">
        <v>726</v>
      </c>
      <c r="AT174" s="493" t="s">
        <v>1185</v>
      </c>
      <c r="AU174" s="552" t="s">
        <v>1149</v>
      </c>
      <c r="AV174" s="555" t="s">
        <v>1150</v>
      </c>
      <c r="AW174" s="490"/>
      <c r="AX174" s="739"/>
      <c r="AY174" s="739"/>
      <c r="AZ174" s="489"/>
      <c r="BA174" s="489"/>
      <c r="BB174" s="489"/>
      <c r="BC174" s="489"/>
      <c r="BD174" s="489"/>
      <c r="BE174" s="489"/>
      <c r="BF174" s="489"/>
      <c r="BG174" s="489"/>
      <c r="BH174" s="489"/>
      <c r="BI174" s="489"/>
      <c r="BJ174" s="489"/>
      <c r="BK174" s="489"/>
      <c r="BL174" s="560"/>
      <c r="BM174" s="559"/>
      <c r="BN174" s="489"/>
      <c r="BO174" s="489"/>
      <c r="BP174" s="489"/>
      <c r="BQ174" s="489"/>
      <c r="BR174" s="489"/>
      <c r="BS174" s="489"/>
      <c r="BT174" s="489"/>
      <c r="BU174" s="489"/>
      <c r="BV174" s="489"/>
      <c r="BW174" s="489"/>
      <c r="BX174" s="489"/>
      <c r="BY174" s="489"/>
      <c r="BZ174" s="489"/>
      <c r="CA174" s="489"/>
      <c r="CB174" s="489"/>
      <c r="CC174" s="489"/>
      <c r="CD174" s="489"/>
      <c r="CE174" s="489"/>
      <c r="CF174" s="489"/>
      <c r="CG174" s="489"/>
      <c r="CH174" s="489"/>
      <c r="CI174" s="489"/>
      <c r="CJ174" s="489"/>
      <c r="CK174" s="489"/>
      <c r="CL174" s="489"/>
      <c r="CM174" s="489"/>
      <c r="CN174" s="489"/>
      <c r="CO174" s="489"/>
      <c r="CP174" s="489"/>
      <c r="CQ174" s="489"/>
      <c r="CR174" s="489"/>
      <c r="CS174" s="489"/>
      <c r="CT174" s="489"/>
      <c r="CU174" s="489"/>
      <c r="CV174" s="489"/>
      <c r="CW174" s="489"/>
      <c r="CX174" s="489"/>
      <c r="CY174" s="489"/>
      <c r="CZ174" s="489"/>
      <c r="DA174" s="489"/>
      <c r="DB174" s="489"/>
      <c r="DC174" s="489"/>
      <c r="DD174" s="489"/>
      <c r="DE174" s="489"/>
      <c r="DF174" s="489"/>
      <c r="DG174" s="489"/>
      <c r="DH174" s="489"/>
      <c r="DI174" s="489"/>
      <c r="DJ174" s="489"/>
      <c r="DK174" s="489"/>
      <c r="DL174" s="489"/>
      <c r="DM174" s="489"/>
      <c r="DN174" s="489"/>
      <c r="DO174" s="489"/>
      <c r="DP174" s="489"/>
      <c r="DQ174" s="489"/>
      <c r="DR174" s="489"/>
      <c r="DS174" s="489"/>
      <c r="DT174" s="489"/>
      <c r="DU174" s="489"/>
      <c r="DV174" s="489"/>
      <c r="DW174" s="489"/>
      <c r="DX174" s="489"/>
      <c r="DY174" s="489"/>
      <c r="DZ174" s="489"/>
      <c r="EA174" s="489"/>
      <c r="EB174" s="489"/>
      <c r="EC174" s="489"/>
      <c r="ED174" s="489"/>
      <c r="EE174" s="489"/>
      <c r="EF174" s="489"/>
      <c r="EG174" s="489"/>
      <c r="EH174" s="489"/>
      <c r="EI174" s="489"/>
      <c r="EJ174" s="489"/>
      <c r="EK174" s="489"/>
      <c r="EL174" s="489"/>
      <c r="EM174" s="489"/>
      <c r="EN174" s="489"/>
      <c r="EO174" s="489"/>
      <c r="EP174" s="489"/>
      <c r="EQ174" s="489"/>
      <c r="ER174" s="489"/>
      <c r="ES174" s="489"/>
      <c r="ET174" s="489"/>
      <c r="EU174" s="489"/>
      <c r="EV174" s="489"/>
      <c r="EW174" s="489"/>
      <c r="EX174" s="489"/>
      <c r="EY174" s="489"/>
      <c r="EZ174" s="489"/>
      <c r="FA174" s="489"/>
      <c r="FB174" s="559"/>
      <c r="FC174" s="489"/>
      <c r="FD174" s="489"/>
      <c r="FE174" s="489"/>
      <c r="FF174" s="489"/>
      <c r="FG174" s="489"/>
      <c r="FH174" s="489"/>
      <c r="FI174" s="489"/>
      <c r="FJ174" s="489"/>
      <c r="FK174" s="489"/>
      <c r="FL174" s="489"/>
      <c r="FM174" s="489"/>
      <c r="FN174" s="489"/>
      <c r="FO174" s="489"/>
      <c r="FP174" s="560"/>
      <c r="FQ174" s="489"/>
      <c r="FR174" s="560"/>
      <c r="FS174" s="559"/>
      <c r="FT174" s="489"/>
      <c r="FU174" s="489"/>
      <c r="FV174" s="489"/>
      <c r="FW174" s="489"/>
      <c r="FX174" s="489"/>
      <c r="FY174" s="560"/>
    </row>
    <row r="175" spans="1:181" s="494" customFormat="1" hidden="1" x14ac:dyDescent="0.25">
      <c r="A175" s="557">
        <v>213</v>
      </c>
      <c r="B175" s="558" t="s">
        <v>524</v>
      </c>
      <c r="C175" s="490" t="s">
        <v>141</v>
      </c>
      <c r="D175" s="489" t="s">
        <v>142</v>
      </c>
      <c r="E175" s="559"/>
      <c r="F175" s="559"/>
      <c r="G175" s="490" t="s">
        <v>526</v>
      </c>
      <c r="H175" s="489" t="s">
        <v>1186</v>
      </c>
      <c r="I175" s="489"/>
      <c r="J175" s="560"/>
      <c r="K175" s="559" t="s">
        <v>1187</v>
      </c>
      <c r="L175" s="489" t="s">
        <v>164</v>
      </c>
      <c r="M175" s="489" t="s">
        <v>164</v>
      </c>
      <c r="N175" s="559"/>
      <c r="O175" s="560"/>
      <c r="P175" s="491" t="s">
        <v>530</v>
      </c>
      <c r="Q175" s="491" t="s">
        <v>531</v>
      </c>
      <c r="R175" s="491" t="s">
        <v>532</v>
      </c>
      <c r="S175" s="489" t="s">
        <v>533</v>
      </c>
      <c r="T175" s="489" t="s">
        <v>1186</v>
      </c>
      <c r="U175" s="489" t="s">
        <v>534</v>
      </c>
      <c r="V175" s="560"/>
      <c r="W175" s="490" t="s">
        <v>535</v>
      </c>
      <c r="X175" s="489"/>
      <c r="Y175" s="489"/>
      <c r="Z175" s="560"/>
      <c r="AA175" s="561"/>
      <c r="AB175" s="562" t="s">
        <v>526</v>
      </c>
      <c r="AC175" s="563" t="s">
        <v>526</v>
      </c>
      <c r="AD175" s="564" t="s">
        <v>526</v>
      </c>
      <c r="AE175" s="563"/>
      <c r="AF175" s="563"/>
      <c r="AG175" s="563"/>
      <c r="AH175" s="562" t="s">
        <v>526</v>
      </c>
      <c r="AI175" s="563" t="s">
        <v>540</v>
      </c>
      <c r="AJ175" s="564" t="s">
        <v>526</v>
      </c>
      <c r="AK175" s="489"/>
      <c r="AL175" s="489"/>
      <c r="AM175" s="489"/>
      <c r="AN175" s="489"/>
      <c r="AO175" s="490" t="s">
        <v>526</v>
      </c>
      <c r="AP175" s="493"/>
      <c r="AQ175" s="491" t="s">
        <v>566</v>
      </c>
      <c r="AR175" s="492" t="s">
        <v>1184</v>
      </c>
      <c r="AS175" s="490" t="str">
        <f t="shared" si="2"/>
        <v>no</v>
      </c>
      <c r="AT175" s="489"/>
      <c r="AU175" s="489"/>
      <c r="AV175" s="513"/>
      <c r="AW175" s="490" t="s">
        <v>526</v>
      </c>
      <c r="AX175" s="739"/>
      <c r="AY175" s="739"/>
      <c r="AZ175" s="489"/>
      <c r="BA175" s="489"/>
      <c r="BB175" s="489"/>
      <c r="BC175" s="489"/>
      <c r="BD175" s="489"/>
      <c r="BE175" s="489"/>
      <c r="BF175" s="489"/>
      <c r="BG175" s="489"/>
      <c r="BH175" s="489"/>
      <c r="BI175" s="489"/>
      <c r="BJ175" s="489"/>
      <c r="BK175" s="489"/>
      <c r="BL175" s="560"/>
      <c r="BM175" s="559"/>
      <c r="BN175" s="489"/>
      <c r="BO175" s="489"/>
      <c r="BP175" s="489"/>
      <c r="BQ175" s="489"/>
      <c r="BR175" s="489"/>
      <c r="BS175" s="489"/>
      <c r="BT175" s="489"/>
      <c r="BU175" s="489"/>
      <c r="BV175" s="489"/>
      <c r="BW175" s="489"/>
      <c r="BX175" s="489"/>
      <c r="BY175" s="489"/>
      <c r="BZ175" s="489"/>
      <c r="CA175" s="489"/>
      <c r="CB175" s="489"/>
      <c r="CC175" s="489"/>
      <c r="CD175" s="489"/>
      <c r="CE175" s="489"/>
      <c r="CF175" s="489"/>
      <c r="CG175" s="489"/>
      <c r="CH175" s="489"/>
      <c r="CI175" s="489"/>
      <c r="CJ175" s="489"/>
      <c r="CK175" s="489"/>
      <c r="CL175" s="489"/>
      <c r="CM175" s="489"/>
      <c r="CN175" s="489"/>
      <c r="CO175" s="489"/>
      <c r="CP175" s="489"/>
      <c r="CQ175" s="489"/>
      <c r="CR175" s="489"/>
      <c r="CS175" s="489"/>
      <c r="CT175" s="489"/>
      <c r="CU175" s="489"/>
      <c r="CV175" s="489"/>
      <c r="CW175" s="489"/>
      <c r="CX175" s="489"/>
      <c r="CY175" s="489"/>
      <c r="CZ175" s="489"/>
      <c r="DA175" s="489"/>
      <c r="DB175" s="489"/>
      <c r="DC175" s="489"/>
      <c r="DD175" s="489"/>
      <c r="DE175" s="489"/>
      <c r="DF175" s="489"/>
      <c r="DG175" s="489"/>
      <c r="DH175" s="489"/>
      <c r="DI175" s="489"/>
      <c r="DJ175" s="489"/>
      <c r="DK175" s="489"/>
      <c r="DL175" s="489"/>
      <c r="DM175" s="489"/>
      <c r="DN175" s="489"/>
      <c r="DO175" s="489"/>
      <c r="DP175" s="489"/>
      <c r="DQ175" s="489"/>
      <c r="DR175" s="489"/>
      <c r="DS175" s="489"/>
      <c r="DT175" s="489"/>
      <c r="DU175" s="489"/>
      <c r="DV175" s="489"/>
      <c r="DW175" s="489"/>
      <c r="DX175" s="489"/>
      <c r="DY175" s="489"/>
      <c r="DZ175" s="489"/>
      <c r="EA175" s="489"/>
      <c r="EB175" s="489"/>
      <c r="EC175" s="489"/>
      <c r="ED175" s="489"/>
      <c r="EE175" s="489"/>
      <c r="EF175" s="489"/>
      <c r="EG175" s="489"/>
      <c r="EH175" s="489"/>
      <c r="EI175" s="489"/>
      <c r="EJ175" s="489"/>
      <c r="EK175" s="489"/>
      <c r="EL175" s="489"/>
      <c r="EM175" s="489"/>
      <c r="EN175" s="489"/>
      <c r="EO175" s="489"/>
      <c r="EP175" s="489"/>
      <c r="EQ175" s="489"/>
      <c r="ER175" s="489"/>
      <c r="ES175" s="489"/>
      <c r="ET175" s="489"/>
      <c r="EU175" s="489"/>
      <c r="EV175" s="489"/>
      <c r="EW175" s="489"/>
      <c r="EX175" s="489"/>
      <c r="EY175" s="489"/>
      <c r="EZ175" s="489"/>
      <c r="FA175" s="489"/>
      <c r="FB175" s="559"/>
      <c r="FC175" s="489"/>
      <c r="FD175" s="489"/>
      <c r="FE175" s="489"/>
      <c r="FF175" s="489"/>
      <c r="FG175" s="489"/>
      <c r="FH175" s="489"/>
      <c r="FI175" s="489"/>
      <c r="FJ175" s="489"/>
      <c r="FK175" s="489"/>
      <c r="FL175" s="489"/>
      <c r="FM175" s="489"/>
      <c r="FN175" s="489"/>
      <c r="FO175" s="489"/>
      <c r="FP175" s="560"/>
      <c r="FQ175" s="489"/>
      <c r="FR175" s="560"/>
      <c r="FS175" s="559"/>
      <c r="FT175" s="489"/>
      <c r="FU175" s="489"/>
      <c r="FV175" s="489"/>
      <c r="FW175" s="489"/>
      <c r="FX175" s="489"/>
      <c r="FY175" s="560"/>
    </row>
    <row r="176" spans="1:181" s="494" customFormat="1" hidden="1" x14ac:dyDescent="0.25">
      <c r="A176" s="557">
        <v>214</v>
      </c>
      <c r="B176" s="558" t="s">
        <v>524</v>
      </c>
      <c r="C176" s="490" t="s">
        <v>141</v>
      </c>
      <c r="D176" s="489" t="s">
        <v>1188</v>
      </c>
      <c r="E176" s="559"/>
      <c r="F176" s="559"/>
      <c r="G176" s="490" t="s">
        <v>526</v>
      </c>
      <c r="H176" s="489" t="s">
        <v>1189</v>
      </c>
      <c r="I176" s="489"/>
      <c r="J176" s="560"/>
      <c r="K176" s="559" t="s">
        <v>1190</v>
      </c>
      <c r="L176" s="489" t="s">
        <v>1190</v>
      </c>
      <c r="M176" s="489" t="s">
        <v>1190</v>
      </c>
      <c r="N176" s="559"/>
      <c r="O176" s="560"/>
      <c r="P176" s="491" t="s">
        <v>637</v>
      </c>
      <c r="Q176" s="491" t="s">
        <v>30</v>
      </c>
      <c r="R176" s="491" t="s">
        <v>1191</v>
      </c>
      <c r="S176" s="489" t="s">
        <v>672</v>
      </c>
      <c r="T176" s="489" t="s">
        <v>1189</v>
      </c>
      <c r="U176" s="489" t="s">
        <v>571</v>
      </c>
      <c r="V176" s="560"/>
      <c r="W176" s="490" t="s">
        <v>638</v>
      </c>
      <c r="X176" s="489"/>
      <c r="Y176" s="489"/>
      <c r="Z176" s="560"/>
      <c r="AA176" s="561">
        <v>42521</v>
      </c>
      <c r="AB176" s="562" t="s">
        <v>526</v>
      </c>
      <c r="AC176" s="563" t="s">
        <v>526</v>
      </c>
      <c r="AD176" s="564" t="s">
        <v>526</v>
      </c>
      <c r="AE176" s="563"/>
      <c r="AF176" s="735"/>
      <c r="AG176" s="563"/>
      <c r="AH176" s="562" t="s">
        <v>526</v>
      </c>
      <c r="AI176" s="563" t="s">
        <v>526</v>
      </c>
      <c r="AJ176" s="564" t="s">
        <v>526</v>
      </c>
      <c r="AK176" s="489"/>
      <c r="AL176" s="489"/>
      <c r="AM176" s="489"/>
      <c r="AN176" s="489"/>
      <c r="AO176" s="490" t="s">
        <v>526</v>
      </c>
      <c r="AP176" s="493"/>
      <c r="AQ176" s="491"/>
      <c r="AR176" s="492"/>
      <c r="AS176" s="490" t="str">
        <f t="shared" si="2"/>
        <v>no</v>
      </c>
      <c r="AT176" s="489"/>
      <c r="AU176" s="489"/>
      <c r="AV176" s="513"/>
      <c r="AW176" s="490" t="s">
        <v>526</v>
      </c>
      <c r="AX176" s="739"/>
      <c r="AY176" s="739"/>
      <c r="AZ176" s="489"/>
      <c r="BA176" s="489"/>
      <c r="BB176" s="489"/>
      <c r="BC176" s="489"/>
      <c r="BD176" s="489"/>
      <c r="BE176" s="489"/>
      <c r="BF176" s="489"/>
      <c r="BG176" s="489"/>
      <c r="BH176" s="489"/>
      <c r="BI176" s="489"/>
      <c r="BJ176" s="489"/>
      <c r="BK176" s="489"/>
      <c r="BL176" s="560"/>
      <c r="BM176" s="559"/>
      <c r="BN176" s="489"/>
      <c r="BO176" s="489"/>
      <c r="BP176" s="489"/>
      <c r="BQ176" s="489"/>
      <c r="BR176" s="489"/>
      <c r="BS176" s="489"/>
      <c r="BT176" s="489"/>
      <c r="BU176" s="489"/>
      <c r="BV176" s="489"/>
      <c r="BW176" s="489"/>
      <c r="BX176" s="489"/>
      <c r="BY176" s="489"/>
      <c r="BZ176" s="489"/>
      <c r="CA176" s="489"/>
      <c r="CB176" s="489"/>
      <c r="CC176" s="489"/>
      <c r="CD176" s="489"/>
      <c r="CE176" s="489"/>
      <c r="CF176" s="489"/>
      <c r="CG176" s="489"/>
      <c r="CH176" s="489"/>
      <c r="CI176" s="489"/>
      <c r="CJ176" s="489"/>
      <c r="CK176" s="489"/>
      <c r="CL176" s="489"/>
      <c r="CM176" s="489"/>
      <c r="CN176" s="489"/>
      <c r="CO176" s="489"/>
      <c r="CP176" s="489"/>
      <c r="CQ176" s="489"/>
      <c r="CR176" s="489"/>
      <c r="CS176" s="489"/>
      <c r="CT176" s="489"/>
      <c r="CU176" s="489"/>
      <c r="CV176" s="489"/>
      <c r="CW176" s="489"/>
      <c r="CX176" s="489"/>
      <c r="CY176" s="489"/>
      <c r="CZ176" s="489"/>
      <c r="DA176" s="489"/>
      <c r="DB176" s="489"/>
      <c r="DC176" s="489"/>
      <c r="DD176" s="489"/>
      <c r="DE176" s="489"/>
      <c r="DF176" s="489"/>
      <c r="DG176" s="489"/>
      <c r="DH176" s="489"/>
      <c r="DI176" s="489"/>
      <c r="DJ176" s="489"/>
      <c r="DK176" s="489"/>
      <c r="DL176" s="489"/>
      <c r="DM176" s="489"/>
      <c r="DN176" s="489"/>
      <c r="DO176" s="489"/>
      <c r="DP176" s="489"/>
      <c r="DQ176" s="489"/>
      <c r="DR176" s="489"/>
      <c r="DS176" s="489"/>
      <c r="DT176" s="489"/>
      <c r="DU176" s="489"/>
      <c r="DV176" s="489"/>
      <c r="DW176" s="489"/>
      <c r="DX176" s="489"/>
      <c r="DY176" s="489"/>
      <c r="DZ176" s="489"/>
      <c r="EA176" s="489"/>
      <c r="EB176" s="489"/>
      <c r="EC176" s="489"/>
      <c r="ED176" s="489"/>
      <c r="EE176" s="489"/>
      <c r="EF176" s="489"/>
      <c r="EG176" s="489"/>
      <c r="EH176" s="489"/>
      <c r="EI176" s="489"/>
      <c r="EJ176" s="489"/>
      <c r="EK176" s="489"/>
      <c r="EL176" s="489"/>
      <c r="EM176" s="489"/>
      <c r="EN176" s="489"/>
      <c r="EO176" s="489"/>
      <c r="EP176" s="489"/>
      <c r="EQ176" s="489"/>
      <c r="ER176" s="489"/>
      <c r="ES176" s="489"/>
      <c r="ET176" s="489"/>
      <c r="EU176" s="489"/>
      <c r="EV176" s="489"/>
      <c r="EW176" s="489"/>
      <c r="EX176" s="489"/>
      <c r="EY176" s="489"/>
      <c r="EZ176" s="489"/>
      <c r="FA176" s="489"/>
      <c r="FB176" s="559"/>
      <c r="FC176" s="489"/>
      <c r="FD176" s="489"/>
      <c r="FE176" s="489"/>
      <c r="FF176" s="489"/>
      <c r="FG176" s="489"/>
      <c r="FH176" s="489"/>
      <c r="FI176" s="489"/>
      <c r="FJ176" s="489"/>
      <c r="FK176" s="489"/>
      <c r="FL176" s="489"/>
      <c r="FM176" s="489"/>
      <c r="FN176" s="489"/>
      <c r="FO176" s="489"/>
      <c r="FP176" s="560"/>
      <c r="FQ176" s="489"/>
      <c r="FR176" s="560"/>
      <c r="FS176" s="559"/>
      <c r="FT176" s="489"/>
      <c r="FU176" s="489"/>
      <c r="FV176" s="489"/>
      <c r="FW176" s="489"/>
      <c r="FX176" s="489"/>
      <c r="FY176" s="560"/>
    </row>
    <row r="177" spans="1:181" s="494" customFormat="1" hidden="1" x14ac:dyDescent="0.25">
      <c r="A177" s="557">
        <v>215</v>
      </c>
      <c r="B177" s="558" t="s">
        <v>524</v>
      </c>
      <c r="C177" s="490" t="s">
        <v>141</v>
      </c>
      <c r="D177" s="489" t="s">
        <v>1188</v>
      </c>
      <c r="E177" s="559"/>
      <c r="F177" s="559"/>
      <c r="G177" s="490" t="s">
        <v>526</v>
      </c>
      <c r="H177" s="489" t="s">
        <v>1192</v>
      </c>
      <c r="I177" s="489"/>
      <c r="J177" s="560"/>
      <c r="K177" s="559" t="s">
        <v>1193</v>
      </c>
      <c r="L177" s="489" t="s">
        <v>1190</v>
      </c>
      <c r="M177" s="489" t="s">
        <v>1190</v>
      </c>
      <c r="N177" s="559"/>
      <c r="O177" s="560"/>
      <c r="P177" s="491" t="s">
        <v>530</v>
      </c>
      <c r="Q177" s="491" t="s">
        <v>531</v>
      </c>
      <c r="R177" s="491" t="s">
        <v>532</v>
      </c>
      <c r="S177" s="489" t="s">
        <v>533</v>
      </c>
      <c r="T177" s="489" t="s">
        <v>1192</v>
      </c>
      <c r="U177" s="489" t="s">
        <v>534</v>
      </c>
      <c r="V177" s="560"/>
      <c r="W177" s="490" t="s">
        <v>535</v>
      </c>
      <c r="X177" s="489"/>
      <c r="Y177" s="489"/>
      <c r="Z177" s="560"/>
      <c r="AA177" s="561" t="s">
        <v>1194</v>
      </c>
      <c r="AB177" s="562" t="s">
        <v>526</v>
      </c>
      <c r="AC177" s="563" t="s">
        <v>526</v>
      </c>
      <c r="AD177" s="564" t="s">
        <v>526</v>
      </c>
      <c r="AE177" s="563"/>
      <c r="AF177" s="563"/>
      <c r="AG177" s="563"/>
      <c r="AH177" s="562" t="s">
        <v>526</v>
      </c>
      <c r="AI177" s="563" t="s">
        <v>526</v>
      </c>
      <c r="AJ177" s="564" t="s">
        <v>526</v>
      </c>
      <c r="AK177" s="489"/>
      <c r="AL177" s="489"/>
      <c r="AM177" s="489"/>
      <c r="AN177" s="489"/>
      <c r="AO177" s="490" t="s">
        <v>526</v>
      </c>
      <c r="AP177" s="493"/>
      <c r="AQ177" s="491"/>
      <c r="AR177" s="492"/>
      <c r="AS177" s="490" t="str">
        <f t="shared" si="2"/>
        <v>no</v>
      </c>
      <c r="AT177" s="489"/>
      <c r="AU177" s="489"/>
      <c r="AV177" s="513"/>
      <c r="AW177" s="490" t="s">
        <v>526</v>
      </c>
      <c r="AX177" s="739"/>
      <c r="AY177" s="739"/>
      <c r="AZ177" s="489"/>
      <c r="BA177" s="489"/>
      <c r="BB177" s="489"/>
      <c r="BC177" s="489"/>
      <c r="BD177" s="489"/>
      <c r="BE177" s="489"/>
      <c r="BF177" s="489"/>
      <c r="BG177" s="489"/>
      <c r="BH177" s="489"/>
      <c r="BI177" s="489"/>
      <c r="BJ177" s="489"/>
      <c r="BK177" s="489"/>
      <c r="BL177" s="560"/>
      <c r="BM177" s="559"/>
      <c r="BN177" s="489"/>
      <c r="BO177" s="489"/>
      <c r="BP177" s="489"/>
      <c r="BQ177" s="489"/>
      <c r="BR177" s="489"/>
      <c r="BS177" s="489"/>
      <c r="BT177" s="489"/>
      <c r="BU177" s="489"/>
      <c r="BV177" s="489"/>
      <c r="BW177" s="489"/>
      <c r="BX177" s="489"/>
      <c r="BY177" s="489"/>
      <c r="BZ177" s="489"/>
      <c r="CA177" s="489"/>
      <c r="CB177" s="489"/>
      <c r="CC177" s="489"/>
      <c r="CD177" s="489"/>
      <c r="CE177" s="489"/>
      <c r="CF177" s="489"/>
      <c r="CG177" s="489"/>
      <c r="CH177" s="489"/>
      <c r="CI177" s="489"/>
      <c r="CJ177" s="489"/>
      <c r="CK177" s="489"/>
      <c r="CL177" s="489"/>
      <c r="CM177" s="489"/>
      <c r="CN177" s="489"/>
      <c r="CO177" s="489"/>
      <c r="CP177" s="489"/>
      <c r="CQ177" s="489"/>
      <c r="CR177" s="489"/>
      <c r="CS177" s="489"/>
      <c r="CT177" s="489"/>
      <c r="CU177" s="489"/>
      <c r="CV177" s="489"/>
      <c r="CW177" s="489"/>
      <c r="CX177" s="489"/>
      <c r="CY177" s="489"/>
      <c r="CZ177" s="489"/>
      <c r="DA177" s="489"/>
      <c r="DB177" s="489"/>
      <c r="DC177" s="489"/>
      <c r="DD177" s="489"/>
      <c r="DE177" s="489"/>
      <c r="DF177" s="489"/>
      <c r="DG177" s="489"/>
      <c r="DH177" s="489"/>
      <c r="DI177" s="489"/>
      <c r="DJ177" s="489"/>
      <c r="DK177" s="489"/>
      <c r="DL177" s="489"/>
      <c r="DM177" s="489"/>
      <c r="DN177" s="489"/>
      <c r="DO177" s="489"/>
      <c r="DP177" s="489"/>
      <c r="DQ177" s="489"/>
      <c r="DR177" s="489"/>
      <c r="DS177" s="489"/>
      <c r="DT177" s="489"/>
      <c r="DU177" s="489"/>
      <c r="DV177" s="489"/>
      <c r="DW177" s="489"/>
      <c r="DX177" s="489"/>
      <c r="DY177" s="489"/>
      <c r="DZ177" s="489"/>
      <c r="EA177" s="489"/>
      <c r="EB177" s="489"/>
      <c r="EC177" s="489"/>
      <c r="ED177" s="489"/>
      <c r="EE177" s="489"/>
      <c r="EF177" s="489"/>
      <c r="EG177" s="489"/>
      <c r="EH177" s="489"/>
      <c r="EI177" s="489"/>
      <c r="EJ177" s="489"/>
      <c r="EK177" s="489"/>
      <c r="EL177" s="489"/>
      <c r="EM177" s="489"/>
      <c r="EN177" s="489"/>
      <c r="EO177" s="489"/>
      <c r="EP177" s="489"/>
      <c r="EQ177" s="489"/>
      <c r="ER177" s="489"/>
      <c r="ES177" s="489"/>
      <c r="ET177" s="489"/>
      <c r="EU177" s="489"/>
      <c r="EV177" s="489"/>
      <c r="EW177" s="489"/>
      <c r="EX177" s="489"/>
      <c r="EY177" s="489"/>
      <c r="EZ177" s="489"/>
      <c r="FA177" s="489"/>
      <c r="FB177" s="559"/>
      <c r="FC177" s="489"/>
      <c r="FD177" s="489"/>
      <c r="FE177" s="489"/>
      <c r="FF177" s="489"/>
      <c r="FG177" s="489"/>
      <c r="FH177" s="489"/>
      <c r="FI177" s="489"/>
      <c r="FJ177" s="489"/>
      <c r="FK177" s="489"/>
      <c r="FL177" s="489"/>
      <c r="FM177" s="489"/>
      <c r="FN177" s="489"/>
      <c r="FO177" s="489"/>
      <c r="FP177" s="560"/>
      <c r="FQ177" s="489"/>
      <c r="FR177" s="560"/>
      <c r="FS177" s="559"/>
      <c r="FT177" s="489"/>
      <c r="FU177" s="489"/>
      <c r="FV177" s="489"/>
      <c r="FW177" s="489"/>
      <c r="FX177" s="489"/>
      <c r="FY177" s="560"/>
    </row>
    <row r="178" spans="1:181" s="494" customFormat="1" hidden="1" x14ac:dyDescent="0.25">
      <c r="A178" s="557">
        <v>216</v>
      </c>
      <c r="B178" s="558" t="s">
        <v>524</v>
      </c>
      <c r="C178" s="490" t="s">
        <v>141</v>
      </c>
      <c r="D178" s="489" t="s">
        <v>1188</v>
      </c>
      <c r="E178" s="559"/>
      <c r="F178" s="559"/>
      <c r="G178" s="490" t="s">
        <v>526</v>
      </c>
      <c r="H178" s="489" t="s">
        <v>1195</v>
      </c>
      <c r="I178" s="489"/>
      <c r="J178" s="560"/>
      <c r="K178" s="559" t="s">
        <v>1196</v>
      </c>
      <c r="L178" s="489" t="s">
        <v>1196</v>
      </c>
      <c r="M178" s="489" t="s">
        <v>1196</v>
      </c>
      <c r="N178" s="559"/>
      <c r="O178" s="560"/>
      <c r="P178" s="491" t="s">
        <v>637</v>
      </c>
      <c r="Q178" s="491" t="s">
        <v>30</v>
      </c>
      <c r="R178" s="491" t="s">
        <v>1197</v>
      </c>
      <c r="S178" s="489" t="s">
        <v>672</v>
      </c>
      <c r="T178" s="489" t="s">
        <v>1195</v>
      </c>
      <c r="U178" s="489" t="s">
        <v>571</v>
      </c>
      <c r="V178" s="560"/>
      <c r="W178" s="490" t="s">
        <v>638</v>
      </c>
      <c r="X178" s="489"/>
      <c r="Y178" s="489"/>
      <c r="Z178" s="560"/>
      <c r="AA178" s="561">
        <v>42521</v>
      </c>
      <c r="AB178" s="562" t="s">
        <v>526</v>
      </c>
      <c r="AC178" s="563" t="s">
        <v>526</v>
      </c>
      <c r="AD178" s="564" t="s">
        <v>526</v>
      </c>
      <c r="AE178" s="563"/>
      <c r="AF178" s="735"/>
      <c r="AG178" s="563"/>
      <c r="AH178" s="562" t="s">
        <v>526</v>
      </c>
      <c r="AI178" s="563" t="s">
        <v>526</v>
      </c>
      <c r="AJ178" s="564" t="s">
        <v>526</v>
      </c>
      <c r="AK178" s="489"/>
      <c r="AL178" s="489"/>
      <c r="AM178" s="489"/>
      <c r="AN178" s="489"/>
      <c r="AO178" s="490" t="s">
        <v>526</v>
      </c>
      <c r="AP178" s="493"/>
      <c r="AQ178" s="491"/>
      <c r="AR178" s="492"/>
      <c r="AS178" s="490" t="str">
        <f t="shared" si="2"/>
        <v>no</v>
      </c>
      <c r="AT178" s="489"/>
      <c r="AU178" s="489"/>
      <c r="AV178" s="513"/>
      <c r="AW178" s="490" t="s">
        <v>526</v>
      </c>
      <c r="AX178" s="739"/>
      <c r="AY178" s="739"/>
      <c r="AZ178" s="489"/>
      <c r="BA178" s="489"/>
      <c r="BB178" s="489"/>
      <c r="BC178" s="489"/>
      <c r="BD178" s="489"/>
      <c r="BE178" s="489"/>
      <c r="BF178" s="489"/>
      <c r="BG178" s="489"/>
      <c r="BH178" s="489"/>
      <c r="BI178" s="489"/>
      <c r="BJ178" s="489"/>
      <c r="BK178" s="489"/>
      <c r="BL178" s="560"/>
      <c r="BM178" s="559"/>
      <c r="BN178" s="489"/>
      <c r="BO178" s="489"/>
      <c r="BP178" s="489"/>
      <c r="BQ178" s="489"/>
      <c r="BR178" s="489"/>
      <c r="BS178" s="489"/>
      <c r="BT178" s="489"/>
      <c r="BU178" s="489"/>
      <c r="BV178" s="489"/>
      <c r="BW178" s="489"/>
      <c r="BX178" s="489"/>
      <c r="BY178" s="489"/>
      <c r="BZ178" s="489"/>
      <c r="CA178" s="489"/>
      <c r="CB178" s="489"/>
      <c r="CC178" s="489"/>
      <c r="CD178" s="489"/>
      <c r="CE178" s="489"/>
      <c r="CF178" s="489"/>
      <c r="CG178" s="489"/>
      <c r="CH178" s="489"/>
      <c r="CI178" s="489"/>
      <c r="CJ178" s="489"/>
      <c r="CK178" s="489"/>
      <c r="CL178" s="489"/>
      <c r="CM178" s="489"/>
      <c r="CN178" s="489"/>
      <c r="CO178" s="489"/>
      <c r="CP178" s="489"/>
      <c r="CQ178" s="489"/>
      <c r="CR178" s="489"/>
      <c r="CS178" s="489"/>
      <c r="CT178" s="489"/>
      <c r="CU178" s="489"/>
      <c r="CV178" s="489"/>
      <c r="CW178" s="489"/>
      <c r="CX178" s="489"/>
      <c r="CY178" s="489"/>
      <c r="CZ178" s="489"/>
      <c r="DA178" s="489"/>
      <c r="DB178" s="489"/>
      <c r="DC178" s="489"/>
      <c r="DD178" s="489"/>
      <c r="DE178" s="489"/>
      <c r="DF178" s="489"/>
      <c r="DG178" s="489"/>
      <c r="DH178" s="489"/>
      <c r="DI178" s="489"/>
      <c r="DJ178" s="489"/>
      <c r="DK178" s="489"/>
      <c r="DL178" s="489"/>
      <c r="DM178" s="489"/>
      <c r="DN178" s="489"/>
      <c r="DO178" s="489"/>
      <c r="DP178" s="489"/>
      <c r="DQ178" s="489"/>
      <c r="DR178" s="489"/>
      <c r="DS178" s="489"/>
      <c r="DT178" s="489"/>
      <c r="DU178" s="489"/>
      <c r="DV178" s="489"/>
      <c r="DW178" s="489"/>
      <c r="DX178" s="489"/>
      <c r="DY178" s="489"/>
      <c r="DZ178" s="489"/>
      <c r="EA178" s="489"/>
      <c r="EB178" s="489"/>
      <c r="EC178" s="489"/>
      <c r="ED178" s="489"/>
      <c r="EE178" s="489"/>
      <c r="EF178" s="489"/>
      <c r="EG178" s="489"/>
      <c r="EH178" s="489"/>
      <c r="EI178" s="489"/>
      <c r="EJ178" s="489"/>
      <c r="EK178" s="489"/>
      <c r="EL178" s="489"/>
      <c r="EM178" s="489"/>
      <c r="EN178" s="489"/>
      <c r="EO178" s="489"/>
      <c r="EP178" s="489"/>
      <c r="EQ178" s="489"/>
      <c r="ER178" s="489"/>
      <c r="ES178" s="489"/>
      <c r="ET178" s="489"/>
      <c r="EU178" s="489"/>
      <c r="EV178" s="489"/>
      <c r="EW178" s="489"/>
      <c r="EX178" s="489"/>
      <c r="EY178" s="489"/>
      <c r="EZ178" s="489"/>
      <c r="FA178" s="489"/>
      <c r="FB178" s="559"/>
      <c r="FC178" s="489"/>
      <c r="FD178" s="489"/>
      <c r="FE178" s="489"/>
      <c r="FF178" s="489"/>
      <c r="FG178" s="489"/>
      <c r="FH178" s="489"/>
      <c r="FI178" s="489"/>
      <c r="FJ178" s="489"/>
      <c r="FK178" s="489"/>
      <c r="FL178" s="489"/>
      <c r="FM178" s="489"/>
      <c r="FN178" s="489"/>
      <c r="FO178" s="489"/>
      <c r="FP178" s="560"/>
      <c r="FQ178" s="489"/>
      <c r="FR178" s="560"/>
      <c r="FS178" s="559"/>
      <c r="FT178" s="489"/>
      <c r="FU178" s="489"/>
      <c r="FV178" s="489"/>
      <c r="FW178" s="489"/>
      <c r="FX178" s="489"/>
      <c r="FY178" s="560"/>
    </row>
    <row r="179" spans="1:181" s="494" customFormat="1" hidden="1" x14ac:dyDescent="0.25">
      <c r="A179" s="557">
        <v>217</v>
      </c>
      <c r="B179" s="558" t="s">
        <v>524</v>
      </c>
      <c r="C179" s="490" t="s">
        <v>141</v>
      </c>
      <c r="D179" s="489" t="s">
        <v>1188</v>
      </c>
      <c r="E179" s="559"/>
      <c r="F179" s="559"/>
      <c r="G179" s="490" t="s">
        <v>526</v>
      </c>
      <c r="H179" s="489" t="s">
        <v>1198</v>
      </c>
      <c r="I179" s="489"/>
      <c r="J179" s="560"/>
      <c r="K179" s="559" t="s">
        <v>1199</v>
      </c>
      <c r="L179" s="489" t="s">
        <v>1196</v>
      </c>
      <c r="M179" s="489" t="s">
        <v>1196</v>
      </c>
      <c r="N179" s="559"/>
      <c r="O179" s="560"/>
      <c r="P179" s="491" t="s">
        <v>530</v>
      </c>
      <c r="Q179" s="491" t="s">
        <v>531</v>
      </c>
      <c r="R179" s="491" t="s">
        <v>532</v>
      </c>
      <c r="S179" s="489" t="s">
        <v>533</v>
      </c>
      <c r="T179" s="489" t="s">
        <v>1198</v>
      </c>
      <c r="U179" s="489" t="s">
        <v>534</v>
      </c>
      <c r="V179" s="560"/>
      <c r="W179" s="490" t="s">
        <v>535</v>
      </c>
      <c r="X179" s="489"/>
      <c r="Y179" s="489"/>
      <c r="Z179" s="560"/>
      <c r="AA179" s="561" t="s">
        <v>1194</v>
      </c>
      <c r="AB179" s="562" t="s">
        <v>526</v>
      </c>
      <c r="AC179" s="563" t="s">
        <v>526</v>
      </c>
      <c r="AD179" s="564" t="s">
        <v>526</v>
      </c>
      <c r="AE179" s="563"/>
      <c r="AF179" s="563"/>
      <c r="AG179" s="563"/>
      <c r="AH179" s="562" t="s">
        <v>526</v>
      </c>
      <c r="AI179" s="563" t="s">
        <v>526</v>
      </c>
      <c r="AJ179" s="564" t="s">
        <v>526</v>
      </c>
      <c r="AK179" s="489"/>
      <c r="AL179" s="489"/>
      <c r="AM179" s="489"/>
      <c r="AN179" s="489"/>
      <c r="AO179" s="490" t="s">
        <v>526</v>
      </c>
      <c r="AP179" s="493"/>
      <c r="AQ179" s="491"/>
      <c r="AR179" s="492"/>
      <c r="AS179" s="490" t="str">
        <f t="shared" si="2"/>
        <v>no</v>
      </c>
      <c r="AT179" s="489"/>
      <c r="AU179" s="489"/>
      <c r="AV179" s="513"/>
      <c r="AW179" s="490" t="s">
        <v>526</v>
      </c>
      <c r="AX179" s="739"/>
      <c r="AY179" s="739"/>
      <c r="AZ179" s="489"/>
      <c r="BA179" s="489"/>
      <c r="BB179" s="489"/>
      <c r="BC179" s="489"/>
      <c r="BD179" s="489"/>
      <c r="BE179" s="489"/>
      <c r="BF179" s="489"/>
      <c r="BG179" s="489"/>
      <c r="BH179" s="489"/>
      <c r="BI179" s="489"/>
      <c r="BJ179" s="489"/>
      <c r="BK179" s="489"/>
      <c r="BL179" s="560"/>
      <c r="BM179" s="559"/>
      <c r="BN179" s="489"/>
      <c r="BO179" s="489"/>
      <c r="BP179" s="489"/>
      <c r="BQ179" s="489"/>
      <c r="BR179" s="489"/>
      <c r="BS179" s="489"/>
      <c r="BT179" s="489"/>
      <c r="BU179" s="489"/>
      <c r="BV179" s="489"/>
      <c r="BW179" s="489"/>
      <c r="BX179" s="489"/>
      <c r="BY179" s="489"/>
      <c r="BZ179" s="489"/>
      <c r="CA179" s="489"/>
      <c r="CB179" s="489"/>
      <c r="CC179" s="489"/>
      <c r="CD179" s="489"/>
      <c r="CE179" s="489"/>
      <c r="CF179" s="489"/>
      <c r="CG179" s="489"/>
      <c r="CH179" s="489"/>
      <c r="CI179" s="489"/>
      <c r="CJ179" s="489"/>
      <c r="CK179" s="489"/>
      <c r="CL179" s="489"/>
      <c r="CM179" s="489"/>
      <c r="CN179" s="489"/>
      <c r="CO179" s="489"/>
      <c r="CP179" s="489"/>
      <c r="CQ179" s="489"/>
      <c r="CR179" s="489"/>
      <c r="CS179" s="489"/>
      <c r="CT179" s="489"/>
      <c r="CU179" s="489"/>
      <c r="CV179" s="489"/>
      <c r="CW179" s="489"/>
      <c r="CX179" s="489"/>
      <c r="CY179" s="489"/>
      <c r="CZ179" s="489"/>
      <c r="DA179" s="489"/>
      <c r="DB179" s="489"/>
      <c r="DC179" s="489"/>
      <c r="DD179" s="489"/>
      <c r="DE179" s="489"/>
      <c r="DF179" s="489"/>
      <c r="DG179" s="489"/>
      <c r="DH179" s="489"/>
      <c r="DI179" s="489"/>
      <c r="DJ179" s="489"/>
      <c r="DK179" s="489"/>
      <c r="DL179" s="489"/>
      <c r="DM179" s="489"/>
      <c r="DN179" s="489"/>
      <c r="DO179" s="489"/>
      <c r="DP179" s="489"/>
      <c r="DQ179" s="489"/>
      <c r="DR179" s="489"/>
      <c r="DS179" s="489"/>
      <c r="DT179" s="489"/>
      <c r="DU179" s="489"/>
      <c r="DV179" s="489"/>
      <c r="DW179" s="489"/>
      <c r="DX179" s="489"/>
      <c r="DY179" s="489"/>
      <c r="DZ179" s="489"/>
      <c r="EA179" s="489"/>
      <c r="EB179" s="489"/>
      <c r="EC179" s="489"/>
      <c r="ED179" s="489"/>
      <c r="EE179" s="489"/>
      <c r="EF179" s="489"/>
      <c r="EG179" s="489"/>
      <c r="EH179" s="489"/>
      <c r="EI179" s="489"/>
      <c r="EJ179" s="489"/>
      <c r="EK179" s="489"/>
      <c r="EL179" s="489"/>
      <c r="EM179" s="489"/>
      <c r="EN179" s="489"/>
      <c r="EO179" s="489"/>
      <c r="EP179" s="489"/>
      <c r="EQ179" s="489"/>
      <c r="ER179" s="489"/>
      <c r="ES179" s="489"/>
      <c r="ET179" s="489"/>
      <c r="EU179" s="489"/>
      <c r="EV179" s="489"/>
      <c r="EW179" s="489"/>
      <c r="EX179" s="489"/>
      <c r="EY179" s="489"/>
      <c r="EZ179" s="489"/>
      <c r="FA179" s="489"/>
      <c r="FB179" s="559"/>
      <c r="FC179" s="489"/>
      <c r="FD179" s="489"/>
      <c r="FE179" s="489"/>
      <c r="FF179" s="489"/>
      <c r="FG179" s="489"/>
      <c r="FH179" s="489"/>
      <c r="FI179" s="489"/>
      <c r="FJ179" s="489"/>
      <c r="FK179" s="489"/>
      <c r="FL179" s="489"/>
      <c r="FM179" s="489"/>
      <c r="FN179" s="489"/>
      <c r="FO179" s="489"/>
      <c r="FP179" s="560"/>
      <c r="FQ179" s="489"/>
      <c r="FR179" s="560"/>
      <c r="FS179" s="559"/>
      <c r="FT179" s="489"/>
      <c r="FU179" s="489"/>
      <c r="FV179" s="489"/>
      <c r="FW179" s="489"/>
      <c r="FX179" s="489"/>
      <c r="FY179" s="560"/>
    </row>
    <row r="180" spans="1:181" s="494" customFormat="1" hidden="1" x14ac:dyDescent="0.25">
      <c r="A180" s="557">
        <v>218</v>
      </c>
      <c r="B180" s="558" t="s">
        <v>524</v>
      </c>
      <c r="C180" s="490" t="s">
        <v>141</v>
      </c>
      <c r="D180" s="489" t="s">
        <v>1188</v>
      </c>
      <c r="E180" s="559"/>
      <c r="F180" s="559"/>
      <c r="G180" s="490" t="s">
        <v>526</v>
      </c>
      <c r="H180" s="489" t="s">
        <v>1200</v>
      </c>
      <c r="I180" s="489"/>
      <c r="J180" s="560"/>
      <c r="K180" s="559" t="s">
        <v>1201</v>
      </c>
      <c r="L180" s="489" t="s">
        <v>1201</v>
      </c>
      <c r="M180" s="489" t="s">
        <v>1201</v>
      </c>
      <c r="N180" s="559"/>
      <c r="O180" s="560"/>
      <c r="P180" s="491" t="s">
        <v>637</v>
      </c>
      <c r="Q180" s="491" t="s">
        <v>30</v>
      </c>
      <c r="R180" s="491" t="s">
        <v>1202</v>
      </c>
      <c r="S180" s="489" t="s">
        <v>672</v>
      </c>
      <c r="T180" s="489" t="s">
        <v>1200</v>
      </c>
      <c r="U180" s="489" t="s">
        <v>571</v>
      </c>
      <c r="V180" s="560"/>
      <c r="W180" s="490" t="s">
        <v>638</v>
      </c>
      <c r="X180" s="489"/>
      <c r="Y180" s="489"/>
      <c r="Z180" s="560"/>
      <c r="AA180" s="561">
        <v>42521</v>
      </c>
      <c r="AB180" s="562" t="s">
        <v>526</v>
      </c>
      <c r="AC180" s="563" t="s">
        <v>526</v>
      </c>
      <c r="AD180" s="564" t="s">
        <v>526</v>
      </c>
      <c r="AE180" s="563"/>
      <c r="AF180" s="735"/>
      <c r="AG180" s="563"/>
      <c r="AH180" s="562" t="s">
        <v>526</v>
      </c>
      <c r="AI180" s="563" t="s">
        <v>526</v>
      </c>
      <c r="AJ180" s="564" t="s">
        <v>526</v>
      </c>
      <c r="AK180" s="489"/>
      <c r="AL180" s="489"/>
      <c r="AM180" s="489"/>
      <c r="AN180" s="489"/>
      <c r="AO180" s="490" t="s">
        <v>526</v>
      </c>
      <c r="AP180" s="493"/>
      <c r="AQ180" s="491"/>
      <c r="AR180" s="492"/>
      <c r="AS180" s="490" t="str">
        <f t="shared" si="2"/>
        <v>no</v>
      </c>
      <c r="AT180" s="489"/>
      <c r="AU180" s="489"/>
      <c r="AV180" s="513"/>
      <c r="AW180" s="490" t="s">
        <v>526</v>
      </c>
      <c r="AX180" s="739"/>
      <c r="AY180" s="739"/>
      <c r="AZ180" s="489"/>
      <c r="BA180" s="489"/>
      <c r="BB180" s="489"/>
      <c r="BC180" s="489"/>
      <c r="BD180" s="489"/>
      <c r="BE180" s="489"/>
      <c r="BF180" s="489"/>
      <c r="BG180" s="489"/>
      <c r="BH180" s="489"/>
      <c r="BI180" s="489"/>
      <c r="BJ180" s="489"/>
      <c r="BK180" s="489"/>
      <c r="BL180" s="560"/>
      <c r="BM180" s="559"/>
      <c r="BN180" s="489"/>
      <c r="BO180" s="489"/>
      <c r="BP180" s="489"/>
      <c r="BQ180" s="489"/>
      <c r="BR180" s="489"/>
      <c r="BS180" s="489"/>
      <c r="BT180" s="489"/>
      <c r="BU180" s="489"/>
      <c r="BV180" s="489"/>
      <c r="BW180" s="489"/>
      <c r="BX180" s="489"/>
      <c r="BY180" s="489"/>
      <c r="BZ180" s="489"/>
      <c r="CA180" s="489"/>
      <c r="CB180" s="489"/>
      <c r="CC180" s="489"/>
      <c r="CD180" s="489"/>
      <c r="CE180" s="489"/>
      <c r="CF180" s="489"/>
      <c r="CG180" s="489"/>
      <c r="CH180" s="489"/>
      <c r="CI180" s="489"/>
      <c r="CJ180" s="489"/>
      <c r="CK180" s="489"/>
      <c r="CL180" s="489"/>
      <c r="CM180" s="489"/>
      <c r="CN180" s="489"/>
      <c r="CO180" s="489"/>
      <c r="CP180" s="489"/>
      <c r="CQ180" s="489"/>
      <c r="CR180" s="489"/>
      <c r="CS180" s="489"/>
      <c r="CT180" s="489"/>
      <c r="CU180" s="489"/>
      <c r="CV180" s="489"/>
      <c r="CW180" s="489"/>
      <c r="CX180" s="489"/>
      <c r="CY180" s="489"/>
      <c r="CZ180" s="489"/>
      <c r="DA180" s="489"/>
      <c r="DB180" s="489"/>
      <c r="DC180" s="489"/>
      <c r="DD180" s="489"/>
      <c r="DE180" s="489"/>
      <c r="DF180" s="489"/>
      <c r="DG180" s="489"/>
      <c r="DH180" s="489"/>
      <c r="DI180" s="489"/>
      <c r="DJ180" s="489"/>
      <c r="DK180" s="489"/>
      <c r="DL180" s="489"/>
      <c r="DM180" s="489"/>
      <c r="DN180" s="489"/>
      <c r="DO180" s="489"/>
      <c r="DP180" s="489"/>
      <c r="DQ180" s="489"/>
      <c r="DR180" s="489"/>
      <c r="DS180" s="489"/>
      <c r="DT180" s="489"/>
      <c r="DU180" s="489"/>
      <c r="DV180" s="489"/>
      <c r="DW180" s="489"/>
      <c r="DX180" s="489"/>
      <c r="DY180" s="489"/>
      <c r="DZ180" s="489"/>
      <c r="EA180" s="489"/>
      <c r="EB180" s="489"/>
      <c r="EC180" s="489"/>
      <c r="ED180" s="489"/>
      <c r="EE180" s="489"/>
      <c r="EF180" s="489"/>
      <c r="EG180" s="489"/>
      <c r="EH180" s="489"/>
      <c r="EI180" s="489"/>
      <c r="EJ180" s="489"/>
      <c r="EK180" s="489"/>
      <c r="EL180" s="489"/>
      <c r="EM180" s="489"/>
      <c r="EN180" s="489"/>
      <c r="EO180" s="489"/>
      <c r="EP180" s="489"/>
      <c r="EQ180" s="489"/>
      <c r="ER180" s="489"/>
      <c r="ES180" s="489"/>
      <c r="ET180" s="489"/>
      <c r="EU180" s="489"/>
      <c r="EV180" s="489"/>
      <c r="EW180" s="489"/>
      <c r="EX180" s="489"/>
      <c r="EY180" s="489"/>
      <c r="EZ180" s="489"/>
      <c r="FA180" s="489"/>
      <c r="FB180" s="559"/>
      <c r="FC180" s="489"/>
      <c r="FD180" s="489"/>
      <c r="FE180" s="489"/>
      <c r="FF180" s="489"/>
      <c r="FG180" s="489"/>
      <c r="FH180" s="489"/>
      <c r="FI180" s="489"/>
      <c r="FJ180" s="489"/>
      <c r="FK180" s="489"/>
      <c r="FL180" s="489"/>
      <c r="FM180" s="489"/>
      <c r="FN180" s="489"/>
      <c r="FO180" s="489"/>
      <c r="FP180" s="560"/>
      <c r="FQ180" s="489"/>
      <c r="FR180" s="560"/>
      <c r="FS180" s="559"/>
      <c r="FT180" s="489"/>
      <c r="FU180" s="489"/>
      <c r="FV180" s="489"/>
      <c r="FW180" s="489"/>
      <c r="FX180" s="489"/>
      <c r="FY180" s="560"/>
    </row>
    <row r="181" spans="1:181" s="494" customFormat="1" hidden="1" x14ac:dyDescent="0.25">
      <c r="A181" s="557">
        <v>219</v>
      </c>
      <c r="B181" s="558" t="s">
        <v>524</v>
      </c>
      <c r="C181" s="490" t="s">
        <v>141</v>
      </c>
      <c r="D181" s="489" t="s">
        <v>1188</v>
      </c>
      <c r="E181" s="559"/>
      <c r="F181" s="559"/>
      <c r="G181" s="490" t="s">
        <v>526</v>
      </c>
      <c r="H181" s="489" t="s">
        <v>1203</v>
      </c>
      <c r="I181" s="489"/>
      <c r="J181" s="560"/>
      <c r="K181" s="559" t="s">
        <v>1204</v>
      </c>
      <c r="L181" s="489" t="s">
        <v>1201</v>
      </c>
      <c r="M181" s="489" t="s">
        <v>1201</v>
      </c>
      <c r="N181" s="559"/>
      <c r="O181" s="560"/>
      <c r="P181" s="491" t="s">
        <v>530</v>
      </c>
      <c r="Q181" s="491" t="s">
        <v>531</v>
      </c>
      <c r="R181" s="491" t="s">
        <v>532</v>
      </c>
      <c r="S181" s="489" t="s">
        <v>533</v>
      </c>
      <c r="T181" s="489" t="s">
        <v>1203</v>
      </c>
      <c r="U181" s="489" t="s">
        <v>534</v>
      </c>
      <c r="V181" s="560"/>
      <c r="W181" s="490" t="s">
        <v>535</v>
      </c>
      <c r="X181" s="489"/>
      <c r="Y181" s="489"/>
      <c r="Z181" s="560"/>
      <c r="AA181" s="561" t="s">
        <v>1194</v>
      </c>
      <c r="AB181" s="562" t="s">
        <v>526</v>
      </c>
      <c r="AC181" s="563" t="s">
        <v>526</v>
      </c>
      <c r="AD181" s="564" t="s">
        <v>526</v>
      </c>
      <c r="AE181" s="563"/>
      <c r="AF181" s="563"/>
      <c r="AG181" s="563"/>
      <c r="AH181" s="562" t="s">
        <v>526</v>
      </c>
      <c r="AI181" s="563" t="s">
        <v>526</v>
      </c>
      <c r="AJ181" s="564" t="s">
        <v>526</v>
      </c>
      <c r="AK181" s="489"/>
      <c r="AL181" s="489"/>
      <c r="AM181" s="489"/>
      <c r="AN181" s="489"/>
      <c r="AO181" s="490" t="s">
        <v>526</v>
      </c>
      <c r="AP181" s="493"/>
      <c r="AQ181" s="491"/>
      <c r="AR181" s="492"/>
      <c r="AS181" s="490" t="str">
        <f t="shared" si="2"/>
        <v>no</v>
      </c>
      <c r="AT181" s="489"/>
      <c r="AU181" s="489"/>
      <c r="AV181" s="513"/>
      <c r="AW181" s="490" t="s">
        <v>526</v>
      </c>
      <c r="AX181" s="739"/>
      <c r="AY181" s="739"/>
      <c r="AZ181" s="489"/>
      <c r="BA181" s="489"/>
      <c r="BB181" s="489"/>
      <c r="BC181" s="489"/>
      <c r="BD181" s="489"/>
      <c r="BE181" s="489"/>
      <c r="BF181" s="489"/>
      <c r="BG181" s="489"/>
      <c r="BH181" s="489"/>
      <c r="BI181" s="489"/>
      <c r="BJ181" s="489"/>
      <c r="BK181" s="489"/>
      <c r="BL181" s="560"/>
      <c r="BM181" s="559"/>
      <c r="BN181" s="489"/>
      <c r="BO181" s="489"/>
      <c r="BP181" s="489"/>
      <c r="BQ181" s="489"/>
      <c r="BR181" s="489"/>
      <c r="BS181" s="489"/>
      <c r="BT181" s="489"/>
      <c r="BU181" s="489"/>
      <c r="BV181" s="489"/>
      <c r="BW181" s="489"/>
      <c r="BX181" s="489"/>
      <c r="BY181" s="489"/>
      <c r="BZ181" s="489"/>
      <c r="CA181" s="489"/>
      <c r="CB181" s="489"/>
      <c r="CC181" s="489"/>
      <c r="CD181" s="489"/>
      <c r="CE181" s="489"/>
      <c r="CF181" s="489"/>
      <c r="CG181" s="489"/>
      <c r="CH181" s="489"/>
      <c r="CI181" s="489"/>
      <c r="CJ181" s="489"/>
      <c r="CK181" s="489"/>
      <c r="CL181" s="489"/>
      <c r="CM181" s="489"/>
      <c r="CN181" s="489"/>
      <c r="CO181" s="489"/>
      <c r="CP181" s="489"/>
      <c r="CQ181" s="489"/>
      <c r="CR181" s="489"/>
      <c r="CS181" s="489"/>
      <c r="CT181" s="489"/>
      <c r="CU181" s="489"/>
      <c r="CV181" s="489"/>
      <c r="CW181" s="489"/>
      <c r="CX181" s="489"/>
      <c r="CY181" s="489"/>
      <c r="CZ181" s="489"/>
      <c r="DA181" s="489"/>
      <c r="DB181" s="489"/>
      <c r="DC181" s="489"/>
      <c r="DD181" s="489"/>
      <c r="DE181" s="489"/>
      <c r="DF181" s="489"/>
      <c r="DG181" s="489"/>
      <c r="DH181" s="489"/>
      <c r="DI181" s="489"/>
      <c r="DJ181" s="489"/>
      <c r="DK181" s="489"/>
      <c r="DL181" s="489"/>
      <c r="DM181" s="489"/>
      <c r="DN181" s="489"/>
      <c r="DO181" s="489"/>
      <c r="DP181" s="489"/>
      <c r="DQ181" s="489"/>
      <c r="DR181" s="489"/>
      <c r="DS181" s="489"/>
      <c r="DT181" s="489"/>
      <c r="DU181" s="489"/>
      <c r="DV181" s="489"/>
      <c r="DW181" s="489"/>
      <c r="DX181" s="489"/>
      <c r="DY181" s="489"/>
      <c r="DZ181" s="489"/>
      <c r="EA181" s="489"/>
      <c r="EB181" s="489"/>
      <c r="EC181" s="489"/>
      <c r="ED181" s="489"/>
      <c r="EE181" s="489"/>
      <c r="EF181" s="489"/>
      <c r="EG181" s="489"/>
      <c r="EH181" s="489"/>
      <c r="EI181" s="489"/>
      <c r="EJ181" s="489"/>
      <c r="EK181" s="489"/>
      <c r="EL181" s="489"/>
      <c r="EM181" s="489"/>
      <c r="EN181" s="489"/>
      <c r="EO181" s="489"/>
      <c r="EP181" s="489"/>
      <c r="EQ181" s="489"/>
      <c r="ER181" s="489"/>
      <c r="ES181" s="489"/>
      <c r="ET181" s="489"/>
      <c r="EU181" s="489"/>
      <c r="EV181" s="489"/>
      <c r="EW181" s="489"/>
      <c r="EX181" s="489"/>
      <c r="EY181" s="489"/>
      <c r="EZ181" s="489"/>
      <c r="FA181" s="489"/>
      <c r="FB181" s="559"/>
      <c r="FC181" s="489"/>
      <c r="FD181" s="489"/>
      <c r="FE181" s="489"/>
      <c r="FF181" s="489"/>
      <c r="FG181" s="489"/>
      <c r="FH181" s="489"/>
      <c r="FI181" s="489"/>
      <c r="FJ181" s="489"/>
      <c r="FK181" s="489"/>
      <c r="FL181" s="489"/>
      <c r="FM181" s="489"/>
      <c r="FN181" s="489"/>
      <c r="FO181" s="489"/>
      <c r="FP181" s="560"/>
      <c r="FQ181" s="489"/>
      <c r="FR181" s="560"/>
      <c r="FS181" s="559"/>
      <c r="FT181" s="489"/>
      <c r="FU181" s="489"/>
      <c r="FV181" s="489"/>
      <c r="FW181" s="489"/>
      <c r="FX181" s="489"/>
      <c r="FY181" s="560"/>
    </row>
    <row r="182" spans="1:181" s="494" customFormat="1" hidden="1" x14ac:dyDescent="0.25">
      <c r="A182" s="557">
        <v>220</v>
      </c>
      <c r="B182" s="558" t="s">
        <v>524</v>
      </c>
      <c r="C182" s="490" t="s">
        <v>141</v>
      </c>
      <c r="D182" s="489" t="s">
        <v>1188</v>
      </c>
      <c r="E182" s="559"/>
      <c r="F182" s="559"/>
      <c r="G182" s="490" t="s">
        <v>526</v>
      </c>
      <c r="H182" s="489" t="s">
        <v>1205</v>
      </c>
      <c r="I182" s="489"/>
      <c r="J182" s="560"/>
      <c r="K182" s="559" t="s">
        <v>1206</v>
      </c>
      <c r="L182" s="489" t="s">
        <v>1206</v>
      </c>
      <c r="M182" s="489" t="s">
        <v>1206</v>
      </c>
      <c r="N182" s="559"/>
      <c r="O182" s="560"/>
      <c r="P182" s="491" t="s">
        <v>637</v>
      </c>
      <c r="Q182" s="491" t="s">
        <v>30</v>
      </c>
      <c r="R182" s="491" t="s">
        <v>1207</v>
      </c>
      <c r="S182" s="489" t="s">
        <v>672</v>
      </c>
      <c r="T182" s="489" t="s">
        <v>1205</v>
      </c>
      <c r="U182" s="489" t="s">
        <v>571</v>
      </c>
      <c r="V182" s="560"/>
      <c r="W182" s="490" t="s">
        <v>638</v>
      </c>
      <c r="X182" s="489"/>
      <c r="Y182" s="489"/>
      <c r="Z182" s="560"/>
      <c r="AA182" s="561">
        <v>42521</v>
      </c>
      <c r="AB182" s="562" t="s">
        <v>526</v>
      </c>
      <c r="AC182" s="563" t="s">
        <v>526</v>
      </c>
      <c r="AD182" s="564" t="s">
        <v>526</v>
      </c>
      <c r="AE182" s="563"/>
      <c r="AF182" s="735"/>
      <c r="AG182" s="563"/>
      <c r="AH182" s="562" t="s">
        <v>526</v>
      </c>
      <c r="AI182" s="563" t="s">
        <v>526</v>
      </c>
      <c r="AJ182" s="564" t="s">
        <v>526</v>
      </c>
      <c r="AK182" s="489"/>
      <c r="AL182" s="489"/>
      <c r="AM182" s="489"/>
      <c r="AN182" s="489"/>
      <c r="AO182" s="490" t="s">
        <v>526</v>
      </c>
      <c r="AP182" s="493"/>
      <c r="AQ182" s="491"/>
      <c r="AR182" s="492"/>
      <c r="AS182" s="490" t="str">
        <f t="shared" si="2"/>
        <v>no</v>
      </c>
      <c r="AT182" s="489"/>
      <c r="AU182" s="489"/>
      <c r="AV182" s="513"/>
      <c r="AW182" s="490" t="s">
        <v>526</v>
      </c>
      <c r="AX182" s="739"/>
      <c r="AY182" s="739"/>
      <c r="AZ182" s="489"/>
      <c r="BA182" s="489"/>
      <c r="BB182" s="489"/>
      <c r="BC182" s="489"/>
      <c r="BD182" s="489"/>
      <c r="BE182" s="489"/>
      <c r="BF182" s="489"/>
      <c r="BG182" s="489"/>
      <c r="BH182" s="489"/>
      <c r="BI182" s="489"/>
      <c r="BJ182" s="489"/>
      <c r="BK182" s="489"/>
      <c r="BL182" s="560"/>
      <c r="BM182" s="559"/>
      <c r="BN182" s="489"/>
      <c r="BO182" s="489"/>
      <c r="BP182" s="489"/>
      <c r="BQ182" s="489"/>
      <c r="BR182" s="489"/>
      <c r="BS182" s="489"/>
      <c r="BT182" s="489"/>
      <c r="BU182" s="489"/>
      <c r="BV182" s="489"/>
      <c r="BW182" s="489"/>
      <c r="BX182" s="489"/>
      <c r="BY182" s="489"/>
      <c r="BZ182" s="489"/>
      <c r="CA182" s="489"/>
      <c r="CB182" s="489"/>
      <c r="CC182" s="489"/>
      <c r="CD182" s="489"/>
      <c r="CE182" s="489"/>
      <c r="CF182" s="489"/>
      <c r="CG182" s="489"/>
      <c r="CH182" s="489"/>
      <c r="CI182" s="489"/>
      <c r="CJ182" s="489"/>
      <c r="CK182" s="489"/>
      <c r="CL182" s="489"/>
      <c r="CM182" s="489"/>
      <c r="CN182" s="489"/>
      <c r="CO182" s="489"/>
      <c r="CP182" s="489"/>
      <c r="CQ182" s="489"/>
      <c r="CR182" s="489"/>
      <c r="CS182" s="489"/>
      <c r="CT182" s="489"/>
      <c r="CU182" s="489"/>
      <c r="CV182" s="489"/>
      <c r="CW182" s="489"/>
      <c r="CX182" s="489"/>
      <c r="CY182" s="489"/>
      <c r="CZ182" s="489"/>
      <c r="DA182" s="489"/>
      <c r="DB182" s="489"/>
      <c r="DC182" s="489"/>
      <c r="DD182" s="489"/>
      <c r="DE182" s="489"/>
      <c r="DF182" s="489"/>
      <c r="DG182" s="489"/>
      <c r="DH182" s="489"/>
      <c r="DI182" s="489"/>
      <c r="DJ182" s="489"/>
      <c r="DK182" s="489"/>
      <c r="DL182" s="489"/>
      <c r="DM182" s="489"/>
      <c r="DN182" s="489"/>
      <c r="DO182" s="489"/>
      <c r="DP182" s="489"/>
      <c r="DQ182" s="489"/>
      <c r="DR182" s="489"/>
      <c r="DS182" s="489"/>
      <c r="DT182" s="489"/>
      <c r="DU182" s="489"/>
      <c r="DV182" s="489"/>
      <c r="DW182" s="489"/>
      <c r="DX182" s="489"/>
      <c r="DY182" s="489"/>
      <c r="DZ182" s="489"/>
      <c r="EA182" s="489"/>
      <c r="EB182" s="489"/>
      <c r="EC182" s="489"/>
      <c r="ED182" s="489"/>
      <c r="EE182" s="489"/>
      <c r="EF182" s="489"/>
      <c r="EG182" s="489"/>
      <c r="EH182" s="489"/>
      <c r="EI182" s="489"/>
      <c r="EJ182" s="489"/>
      <c r="EK182" s="489"/>
      <c r="EL182" s="489"/>
      <c r="EM182" s="489"/>
      <c r="EN182" s="489"/>
      <c r="EO182" s="489"/>
      <c r="EP182" s="489"/>
      <c r="EQ182" s="489"/>
      <c r="ER182" s="489"/>
      <c r="ES182" s="489"/>
      <c r="ET182" s="489"/>
      <c r="EU182" s="489"/>
      <c r="EV182" s="489"/>
      <c r="EW182" s="489"/>
      <c r="EX182" s="489"/>
      <c r="EY182" s="489"/>
      <c r="EZ182" s="489"/>
      <c r="FA182" s="489"/>
      <c r="FB182" s="559"/>
      <c r="FC182" s="489"/>
      <c r="FD182" s="489"/>
      <c r="FE182" s="489"/>
      <c r="FF182" s="489"/>
      <c r="FG182" s="489"/>
      <c r="FH182" s="489"/>
      <c r="FI182" s="489"/>
      <c r="FJ182" s="489"/>
      <c r="FK182" s="489"/>
      <c r="FL182" s="489"/>
      <c r="FM182" s="489"/>
      <c r="FN182" s="489"/>
      <c r="FO182" s="489"/>
      <c r="FP182" s="560"/>
      <c r="FQ182" s="489"/>
      <c r="FR182" s="560"/>
      <c r="FS182" s="559"/>
      <c r="FT182" s="489"/>
      <c r="FU182" s="489"/>
      <c r="FV182" s="489"/>
      <c r="FW182" s="489"/>
      <c r="FX182" s="489"/>
      <c r="FY182" s="560"/>
    </row>
    <row r="183" spans="1:181" s="494" customFormat="1" hidden="1" x14ac:dyDescent="0.25">
      <c r="A183" s="557">
        <v>221</v>
      </c>
      <c r="B183" s="558" t="s">
        <v>524</v>
      </c>
      <c r="C183" s="490" t="s">
        <v>141</v>
      </c>
      <c r="D183" s="489" t="s">
        <v>1188</v>
      </c>
      <c r="E183" s="559"/>
      <c r="F183" s="559"/>
      <c r="G183" s="490" t="s">
        <v>526</v>
      </c>
      <c r="H183" s="489" t="s">
        <v>1208</v>
      </c>
      <c r="I183" s="489"/>
      <c r="J183" s="560"/>
      <c r="K183" s="559" t="s">
        <v>1209</v>
      </c>
      <c r="L183" s="489" t="s">
        <v>1206</v>
      </c>
      <c r="M183" s="489" t="s">
        <v>1206</v>
      </c>
      <c r="N183" s="559"/>
      <c r="O183" s="560"/>
      <c r="P183" s="491" t="s">
        <v>530</v>
      </c>
      <c r="Q183" s="491" t="s">
        <v>531</v>
      </c>
      <c r="R183" s="491" t="s">
        <v>532</v>
      </c>
      <c r="S183" s="489" t="s">
        <v>533</v>
      </c>
      <c r="T183" s="489" t="s">
        <v>1208</v>
      </c>
      <c r="U183" s="489" t="s">
        <v>534</v>
      </c>
      <c r="V183" s="560"/>
      <c r="W183" s="490" t="s">
        <v>535</v>
      </c>
      <c r="X183" s="489"/>
      <c r="Y183" s="489"/>
      <c r="Z183" s="560"/>
      <c r="AA183" s="561" t="s">
        <v>1194</v>
      </c>
      <c r="AB183" s="562" t="s">
        <v>526</v>
      </c>
      <c r="AC183" s="563" t="s">
        <v>526</v>
      </c>
      <c r="AD183" s="564" t="s">
        <v>526</v>
      </c>
      <c r="AE183" s="563"/>
      <c r="AF183" s="563"/>
      <c r="AG183" s="563"/>
      <c r="AH183" s="562" t="s">
        <v>526</v>
      </c>
      <c r="AI183" s="563" t="s">
        <v>526</v>
      </c>
      <c r="AJ183" s="564" t="s">
        <v>526</v>
      </c>
      <c r="AK183" s="489"/>
      <c r="AL183" s="489"/>
      <c r="AM183" s="489"/>
      <c r="AN183" s="489"/>
      <c r="AO183" s="490" t="s">
        <v>526</v>
      </c>
      <c r="AP183" s="493"/>
      <c r="AQ183" s="491"/>
      <c r="AR183" s="492"/>
      <c r="AS183" s="490" t="str">
        <f t="shared" si="2"/>
        <v>no</v>
      </c>
      <c r="AT183" s="489"/>
      <c r="AU183" s="489"/>
      <c r="AV183" s="513"/>
      <c r="AW183" s="490" t="s">
        <v>526</v>
      </c>
      <c r="AX183" s="739"/>
      <c r="AY183" s="739"/>
      <c r="AZ183" s="489"/>
      <c r="BA183" s="489"/>
      <c r="BB183" s="489"/>
      <c r="BC183" s="489"/>
      <c r="BD183" s="489"/>
      <c r="BE183" s="489"/>
      <c r="BF183" s="489"/>
      <c r="BG183" s="489"/>
      <c r="BH183" s="489"/>
      <c r="BI183" s="489"/>
      <c r="BJ183" s="489"/>
      <c r="BK183" s="489"/>
      <c r="BL183" s="560"/>
      <c r="BM183" s="559"/>
      <c r="BN183" s="489"/>
      <c r="BO183" s="489"/>
      <c r="BP183" s="489"/>
      <c r="BQ183" s="489"/>
      <c r="BR183" s="489"/>
      <c r="BS183" s="489"/>
      <c r="BT183" s="489"/>
      <c r="BU183" s="489"/>
      <c r="BV183" s="489"/>
      <c r="BW183" s="489"/>
      <c r="BX183" s="489"/>
      <c r="BY183" s="489"/>
      <c r="BZ183" s="489"/>
      <c r="CA183" s="489"/>
      <c r="CB183" s="489"/>
      <c r="CC183" s="489"/>
      <c r="CD183" s="489"/>
      <c r="CE183" s="489"/>
      <c r="CF183" s="489"/>
      <c r="CG183" s="489"/>
      <c r="CH183" s="489"/>
      <c r="CI183" s="489"/>
      <c r="CJ183" s="489"/>
      <c r="CK183" s="489"/>
      <c r="CL183" s="489"/>
      <c r="CM183" s="489"/>
      <c r="CN183" s="489"/>
      <c r="CO183" s="489"/>
      <c r="CP183" s="489"/>
      <c r="CQ183" s="489"/>
      <c r="CR183" s="489"/>
      <c r="CS183" s="489"/>
      <c r="CT183" s="489"/>
      <c r="CU183" s="489"/>
      <c r="CV183" s="489"/>
      <c r="CW183" s="489"/>
      <c r="CX183" s="489"/>
      <c r="CY183" s="489"/>
      <c r="CZ183" s="489"/>
      <c r="DA183" s="489"/>
      <c r="DB183" s="489"/>
      <c r="DC183" s="489"/>
      <c r="DD183" s="489"/>
      <c r="DE183" s="489"/>
      <c r="DF183" s="489"/>
      <c r="DG183" s="489"/>
      <c r="DH183" s="489"/>
      <c r="DI183" s="489"/>
      <c r="DJ183" s="489"/>
      <c r="DK183" s="489"/>
      <c r="DL183" s="489"/>
      <c r="DM183" s="489"/>
      <c r="DN183" s="489"/>
      <c r="DO183" s="489"/>
      <c r="DP183" s="489"/>
      <c r="DQ183" s="489"/>
      <c r="DR183" s="489"/>
      <c r="DS183" s="489"/>
      <c r="DT183" s="489"/>
      <c r="DU183" s="489"/>
      <c r="DV183" s="489"/>
      <c r="DW183" s="489"/>
      <c r="DX183" s="489"/>
      <c r="DY183" s="489"/>
      <c r="DZ183" s="489"/>
      <c r="EA183" s="489"/>
      <c r="EB183" s="489"/>
      <c r="EC183" s="489"/>
      <c r="ED183" s="489"/>
      <c r="EE183" s="489"/>
      <c r="EF183" s="489"/>
      <c r="EG183" s="489"/>
      <c r="EH183" s="489"/>
      <c r="EI183" s="489"/>
      <c r="EJ183" s="489"/>
      <c r="EK183" s="489"/>
      <c r="EL183" s="489"/>
      <c r="EM183" s="489"/>
      <c r="EN183" s="489"/>
      <c r="EO183" s="489"/>
      <c r="EP183" s="489"/>
      <c r="EQ183" s="489"/>
      <c r="ER183" s="489"/>
      <c r="ES183" s="489"/>
      <c r="ET183" s="489"/>
      <c r="EU183" s="489"/>
      <c r="EV183" s="489"/>
      <c r="EW183" s="489"/>
      <c r="EX183" s="489"/>
      <c r="EY183" s="489"/>
      <c r="EZ183" s="489"/>
      <c r="FA183" s="489"/>
      <c r="FB183" s="559"/>
      <c r="FC183" s="489"/>
      <c r="FD183" s="489"/>
      <c r="FE183" s="489"/>
      <c r="FF183" s="489"/>
      <c r="FG183" s="489"/>
      <c r="FH183" s="489"/>
      <c r="FI183" s="489"/>
      <c r="FJ183" s="489"/>
      <c r="FK183" s="489"/>
      <c r="FL183" s="489"/>
      <c r="FM183" s="489"/>
      <c r="FN183" s="489"/>
      <c r="FO183" s="489"/>
      <c r="FP183" s="560"/>
      <c r="FQ183" s="489"/>
      <c r="FR183" s="560"/>
      <c r="FS183" s="559"/>
      <c r="FT183" s="489"/>
      <c r="FU183" s="489"/>
      <c r="FV183" s="489"/>
      <c r="FW183" s="489"/>
      <c r="FX183" s="489"/>
      <c r="FY183" s="560"/>
    </row>
    <row r="184" spans="1:181" s="494" customFormat="1" hidden="1" x14ac:dyDescent="0.25">
      <c r="A184" s="557">
        <v>222</v>
      </c>
      <c r="B184" s="558" t="s">
        <v>524</v>
      </c>
      <c r="C184" s="490" t="s">
        <v>141</v>
      </c>
      <c r="D184" s="489" t="s">
        <v>1188</v>
      </c>
      <c r="E184" s="559"/>
      <c r="F184" s="559"/>
      <c r="G184" s="490" t="s">
        <v>526</v>
      </c>
      <c r="H184" s="489" t="s">
        <v>1210</v>
      </c>
      <c r="I184" s="489"/>
      <c r="J184" s="560"/>
      <c r="K184" s="559" t="s">
        <v>1211</v>
      </c>
      <c r="L184" s="489" t="s">
        <v>1211</v>
      </c>
      <c r="M184" s="489" t="s">
        <v>1211</v>
      </c>
      <c r="N184" s="559"/>
      <c r="O184" s="560"/>
      <c r="P184" s="491" t="s">
        <v>637</v>
      </c>
      <c r="Q184" s="491" t="s">
        <v>66</v>
      </c>
      <c r="R184" s="491" t="s">
        <v>1212</v>
      </c>
      <c r="S184" s="489" t="s">
        <v>672</v>
      </c>
      <c r="T184" s="489" t="s">
        <v>1210</v>
      </c>
      <c r="U184" s="489" t="s">
        <v>571</v>
      </c>
      <c r="V184" s="560"/>
      <c r="W184" s="490" t="s">
        <v>638</v>
      </c>
      <c r="X184" s="489"/>
      <c r="Y184" s="489"/>
      <c r="Z184" s="560"/>
      <c r="AA184" s="561">
        <v>42521</v>
      </c>
      <c r="AB184" s="562" t="s">
        <v>526</v>
      </c>
      <c r="AC184" s="563" t="s">
        <v>526</v>
      </c>
      <c r="AD184" s="564" t="s">
        <v>526</v>
      </c>
      <c r="AE184" s="563"/>
      <c r="AF184" s="735"/>
      <c r="AG184" s="563"/>
      <c r="AH184" s="562" t="s">
        <v>526</v>
      </c>
      <c r="AI184" s="563" t="s">
        <v>526</v>
      </c>
      <c r="AJ184" s="564" t="s">
        <v>526</v>
      </c>
      <c r="AK184" s="489"/>
      <c r="AL184" s="489"/>
      <c r="AM184" s="489"/>
      <c r="AN184" s="489"/>
      <c r="AO184" s="490" t="s">
        <v>526</v>
      </c>
      <c r="AP184" s="493"/>
      <c r="AQ184" s="491"/>
      <c r="AR184" s="492"/>
      <c r="AS184" s="490" t="str">
        <f t="shared" si="2"/>
        <v>no</v>
      </c>
      <c r="AT184" s="489"/>
      <c r="AU184" s="489"/>
      <c r="AV184" s="513"/>
      <c r="AW184" s="490" t="s">
        <v>526</v>
      </c>
      <c r="AX184" s="739"/>
      <c r="AY184" s="739"/>
      <c r="AZ184" s="489"/>
      <c r="BA184" s="489"/>
      <c r="BB184" s="489"/>
      <c r="BC184" s="489"/>
      <c r="BD184" s="489"/>
      <c r="BE184" s="489"/>
      <c r="BF184" s="489"/>
      <c r="BG184" s="489"/>
      <c r="BH184" s="489"/>
      <c r="BI184" s="489"/>
      <c r="BJ184" s="489"/>
      <c r="BK184" s="489"/>
      <c r="BL184" s="560"/>
      <c r="BM184" s="559"/>
      <c r="BN184" s="489"/>
      <c r="BO184" s="489"/>
      <c r="BP184" s="489"/>
      <c r="BQ184" s="489"/>
      <c r="BR184" s="489"/>
      <c r="BS184" s="489"/>
      <c r="BT184" s="489"/>
      <c r="BU184" s="489"/>
      <c r="BV184" s="489"/>
      <c r="BW184" s="489"/>
      <c r="BX184" s="489"/>
      <c r="BY184" s="489"/>
      <c r="BZ184" s="489"/>
      <c r="CA184" s="489"/>
      <c r="CB184" s="489"/>
      <c r="CC184" s="489"/>
      <c r="CD184" s="489"/>
      <c r="CE184" s="489"/>
      <c r="CF184" s="489"/>
      <c r="CG184" s="489"/>
      <c r="CH184" s="489"/>
      <c r="CI184" s="489"/>
      <c r="CJ184" s="489"/>
      <c r="CK184" s="489"/>
      <c r="CL184" s="489"/>
      <c r="CM184" s="489"/>
      <c r="CN184" s="489"/>
      <c r="CO184" s="489"/>
      <c r="CP184" s="489"/>
      <c r="CQ184" s="489"/>
      <c r="CR184" s="489"/>
      <c r="CS184" s="489"/>
      <c r="CT184" s="489"/>
      <c r="CU184" s="489"/>
      <c r="CV184" s="489"/>
      <c r="CW184" s="489"/>
      <c r="CX184" s="489"/>
      <c r="CY184" s="489"/>
      <c r="CZ184" s="489"/>
      <c r="DA184" s="489"/>
      <c r="DB184" s="489"/>
      <c r="DC184" s="489"/>
      <c r="DD184" s="489"/>
      <c r="DE184" s="489"/>
      <c r="DF184" s="489"/>
      <c r="DG184" s="489"/>
      <c r="DH184" s="489"/>
      <c r="DI184" s="489"/>
      <c r="DJ184" s="489"/>
      <c r="DK184" s="489"/>
      <c r="DL184" s="489"/>
      <c r="DM184" s="489"/>
      <c r="DN184" s="489"/>
      <c r="DO184" s="489"/>
      <c r="DP184" s="489"/>
      <c r="DQ184" s="489"/>
      <c r="DR184" s="489"/>
      <c r="DS184" s="489"/>
      <c r="DT184" s="489"/>
      <c r="DU184" s="489"/>
      <c r="DV184" s="489"/>
      <c r="DW184" s="489"/>
      <c r="DX184" s="489"/>
      <c r="DY184" s="489"/>
      <c r="DZ184" s="489"/>
      <c r="EA184" s="489"/>
      <c r="EB184" s="489"/>
      <c r="EC184" s="489"/>
      <c r="ED184" s="489"/>
      <c r="EE184" s="489"/>
      <c r="EF184" s="489"/>
      <c r="EG184" s="489"/>
      <c r="EH184" s="489"/>
      <c r="EI184" s="489"/>
      <c r="EJ184" s="489"/>
      <c r="EK184" s="489"/>
      <c r="EL184" s="489"/>
      <c r="EM184" s="489"/>
      <c r="EN184" s="489"/>
      <c r="EO184" s="489"/>
      <c r="EP184" s="489"/>
      <c r="EQ184" s="489"/>
      <c r="ER184" s="489"/>
      <c r="ES184" s="489"/>
      <c r="ET184" s="489"/>
      <c r="EU184" s="489"/>
      <c r="EV184" s="489"/>
      <c r="EW184" s="489"/>
      <c r="EX184" s="489"/>
      <c r="EY184" s="489"/>
      <c r="EZ184" s="489"/>
      <c r="FA184" s="489"/>
      <c r="FB184" s="559"/>
      <c r="FC184" s="489"/>
      <c r="FD184" s="489"/>
      <c r="FE184" s="489"/>
      <c r="FF184" s="489"/>
      <c r="FG184" s="489"/>
      <c r="FH184" s="489"/>
      <c r="FI184" s="489"/>
      <c r="FJ184" s="489"/>
      <c r="FK184" s="489"/>
      <c r="FL184" s="489"/>
      <c r="FM184" s="489"/>
      <c r="FN184" s="489"/>
      <c r="FO184" s="489"/>
      <c r="FP184" s="560"/>
      <c r="FQ184" s="489"/>
      <c r="FR184" s="560"/>
      <c r="FS184" s="559"/>
      <c r="FT184" s="489"/>
      <c r="FU184" s="489"/>
      <c r="FV184" s="489"/>
      <c r="FW184" s="489"/>
      <c r="FX184" s="489"/>
      <c r="FY184" s="560"/>
    </row>
    <row r="185" spans="1:181" s="494" customFormat="1" hidden="1" x14ac:dyDescent="0.25">
      <c r="A185" s="557">
        <v>223</v>
      </c>
      <c r="B185" s="558" t="s">
        <v>524</v>
      </c>
      <c r="C185" s="490" t="s">
        <v>141</v>
      </c>
      <c r="D185" s="489" t="s">
        <v>1188</v>
      </c>
      <c r="E185" s="559"/>
      <c r="F185" s="559"/>
      <c r="G185" s="490" t="s">
        <v>526</v>
      </c>
      <c r="H185" s="489" t="s">
        <v>1213</v>
      </c>
      <c r="I185" s="489"/>
      <c r="J185" s="560"/>
      <c r="K185" s="559" t="s">
        <v>1214</v>
      </c>
      <c r="L185" s="489" t="s">
        <v>1211</v>
      </c>
      <c r="M185" s="489" t="s">
        <v>1211</v>
      </c>
      <c r="N185" s="559"/>
      <c r="O185" s="560"/>
      <c r="P185" s="491" t="s">
        <v>530</v>
      </c>
      <c r="Q185" s="491" t="s">
        <v>531</v>
      </c>
      <c r="R185" s="491" t="s">
        <v>532</v>
      </c>
      <c r="S185" s="489" t="s">
        <v>533</v>
      </c>
      <c r="T185" s="489" t="s">
        <v>1213</v>
      </c>
      <c r="U185" s="489" t="s">
        <v>534</v>
      </c>
      <c r="V185" s="560"/>
      <c r="W185" s="490" t="s">
        <v>535</v>
      </c>
      <c r="X185" s="489"/>
      <c r="Y185" s="489"/>
      <c r="Z185" s="560"/>
      <c r="AA185" s="561" t="s">
        <v>1194</v>
      </c>
      <c r="AB185" s="562" t="s">
        <v>526</v>
      </c>
      <c r="AC185" s="563" t="s">
        <v>526</v>
      </c>
      <c r="AD185" s="564" t="s">
        <v>526</v>
      </c>
      <c r="AE185" s="563"/>
      <c r="AF185" s="563"/>
      <c r="AG185" s="563"/>
      <c r="AH185" s="562" t="s">
        <v>526</v>
      </c>
      <c r="AI185" s="563" t="s">
        <v>526</v>
      </c>
      <c r="AJ185" s="564" t="s">
        <v>526</v>
      </c>
      <c r="AK185" s="489"/>
      <c r="AL185" s="489"/>
      <c r="AM185" s="489"/>
      <c r="AN185" s="489"/>
      <c r="AO185" s="490" t="s">
        <v>526</v>
      </c>
      <c r="AP185" s="493"/>
      <c r="AQ185" s="491"/>
      <c r="AR185" s="492"/>
      <c r="AS185" s="490" t="str">
        <f t="shared" si="2"/>
        <v>no</v>
      </c>
      <c r="AT185" s="489"/>
      <c r="AU185" s="489"/>
      <c r="AV185" s="513"/>
      <c r="AW185" s="490" t="s">
        <v>526</v>
      </c>
      <c r="AX185" s="739"/>
      <c r="AY185" s="739"/>
      <c r="AZ185" s="489"/>
      <c r="BA185" s="489"/>
      <c r="BB185" s="489"/>
      <c r="BC185" s="489"/>
      <c r="BD185" s="489"/>
      <c r="BE185" s="489"/>
      <c r="BF185" s="489"/>
      <c r="BG185" s="489"/>
      <c r="BH185" s="489"/>
      <c r="BI185" s="489"/>
      <c r="BJ185" s="489"/>
      <c r="BK185" s="489"/>
      <c r="BL185" s="560"/>
      <c r="BM185" s="559"/>
      <c r="BN185" s="489"/>
      <c r="BO185" s="489"/>
      <c r="BP185" s="489"/>
      <c r="BQ185" s="489"/>
      <c r="BR185" s="489"/>
      <c r="BS185" s="489"/>
      <c r="BT185" s="489"/>
      <c r="BU185" s="489"/>
      <c r="BV185" s="489"/>
      <c r="BW185" s="489"/>
      <c r="BX185" s="489"/>
      <c r="BY185" s="489"/>
      <c r="BZ185" s="489"/>
      <c r="CA185" s="489"/>
      <c r="CB185" s="489"/>
      <c r="CC185" s="489"/>
      <c r="CD185" s="489"/>
      <c r="CE185" s="489"/>
      <c r="CF185" s="489"/>
      <c r="CG185" s="489"/>
      <c r="CH185" s="489"/>
      <c r="CI185" s="489"/>
      <c r="CJ185" s="489"/>
      <c r="CK185" s="489"/>
      <c r="CL185" s="489"/>
      <c r="CM185" s="489"/>
      <c r="CN185" s="489"/>
      <c r="CO185" s="489"/>
      <c r="CP185" s="489"/>
      <c r="CQ185" s="489"/>
      <c r="CR185" s="489"/>
      <c r="CS185" s="489"/>
      <c r="CT185" s="489"/>
      <c r="CU185" s="489"/>
      <c r="CV185" s="489"/>
      <c r="CW185" s="489"/>
      <c r="CX185" s="489"/>
      <c r="CY185" s="489"/>
      <c r="CZ185" s="489"/>
      <c r="DA185" s="489"/>
      <c r="DB185" s="489"/>
      <c r="DC185" s="489"/>
      <c r="DD185" s="489"/>
      <c r="DE185" s="489"/>
      <c r="DF185" s="489"/>
      <c r="DG185" s="489"/>
      <c r="DH185" s="489"/>
      <c r="DI185" s="489"/>
      <c r="DJ185" s="489"/>
      <c r="DK185" s="489"/>
      <c r="DL185" s="489"/>
      <c r="DM185" s="489"/>
      <c r="DN185" s="489"/>
      <c r="DO185" s="489"/>
      <c r="DP185" s="489"/>
      <c r="DQ185" s="489"/>
      <c r="DR185" s="489"/>
      <c r="DS185" s="489"/>
      <c r="DT185" s="489"/>
      <c r="DU185" s="489"/>
      <c r="DV185" s="489"/>
      <c r="DW185" s="489"/>
      <c r="DX185" s="489"/>
      <c r="DY185" s="489"/>
      <c r="DZ185" s="489"/>
      <c r="EA185" s="489"/>
      <c r="EB185" s="489"/>
      <c r="EC185" s="489"/>
      <c r="ED185" s="489"/>
      <c r="EE185" s="489"/>
      <c r="EF185" s="489"/>
      <c r="EG185" s="489"/>
      <c r="EH185" s="489"/>
      <c r="EI185" s="489"/>
      <c r="EJ185" s="489"/>
      <c r="EK185" s="489"/>
      <c r="EL185" s="489"/>
      <c r="EM185" s="489"/>
      <c r="EN185" s="489"/>
      <c r="EO185" s="489"/>
      <c r="EP185" s="489"/>
      <c r="EQ185" s="489"/>
      <c r="ER185" s="489"/>
      <c r="ES185" s="489"/>
      <c r="ET185" s="489"/>
      <c r="EU185" s="489"/>
      <c r="EV185" s="489"/>
      <c r="EW185" s="489"/>
      <c r="EX185" s="489"/>
      <c r="EY185" s="489"/>
      <c r="EZ185" s="489"/>
      <c r="FA185" s="489"/>
      <c r="FB185" s="559"/>
      <c r="FC185" s="489"/>
      <c r="FD185" s="489"/>
      <c r="FE185" s="489"/>
      <c r="FF185" s="489"/>
      <c r="FG185" s="489"/>
      <c r="FH185" s="489"/>
      <c r="FI185" s="489"/>
      <c r="FJ185" s="489"/>
      <c r="FK185" s="489"/>
      <c r="FL185" s="489"/>
      <c r="FM185" s="489"/>
      <c r="FN185" s="489"/>
      <c r="FO185" s="489"/>
      <c r="FP185" s="560"/>
      <c r="FQ185" s="489"/>
      <c r="FR185" s="560"/>
      <c r="FS185" s="559"/>
      <c r="FT185" s="489"/>
      <c r="FU185" s="489"/>
      <c r="FV185" s="489"/>
      <c r="FW185" s="489"/>
      <c r="FX185" s="489"/>
      <c r="FY185" s="560"/>
    </row>
    <row r="186" spans="1:181" s="494" customFormat="1" hidden="1" x14ac:dyDescent="0.25">
      <c r="A186" s="557">
        <v>224</v>
      </c>
      <c r="B186" s="558" t="s">
        <v>524</v>
      </c>
      <c r="C186" s="490" t="s">
        <v>141</v>
      </c>
      <c r="D186" s="489" t="s">
        <v>1188</v>
      </c>
      <c r="E186" s="559"/>
      <c r="F186" s="559"/>
      <c r="G186" s="490" t="s">
        <v>526</v>
      </c>
      <c r="H186" s="489" t="s">
        <v>1215</v>
      </c>
      <c r="I186" s="489"/>
      <c r="J186" s="560"/>
      <c r="K186" s="559" t="s">
        <v>1216</v>
      </c>
      <c r="L186" s="489" t="s">
        <v>1216</v>
      </c>
      <c r="M186" s="489" t="s">
        <v>1216</v>
      </c>
      <c r="N186" s="559"/>
      <c r="O186" s="560"/>
      <c r="P186" s="491" t="s">
        <v>637</v>
      </c>
      <c r="Q186" s="491" t="s">
        <v>22</v>
      </c>
      <c r="R186" s="491" t="s">
        <v>1217</v>
      </c>
      <c r="S186" s="489" t="s">
        <v>672</v>
      </c>
      <c r="T186" s="489" t="s">
        <v>1215</v>
      </c>
      <c r="U186" s="489" t="s">
        <v>571</v>
      </c>
      <c r="V186" s="560"/>
      <c r="W186" s="490" t="s">
        <v>638</v>
      </c>
      <c r="X186" s="489"/>
      <c r="Y186" s="489"/>
      <c r="Z186" s="560"/>
      <c r="AA186" s="561">
        <v>42521</v>
      </c>
      <c r="AB186" s="562" t="s">
        <v>526</v>
      </c>
      <c r="AC186" s="563" t="s">
        <v>526</v>
      </c>
      <c r="AD186" s="564" t="s">
        <v>526</v>
      </c>
      <c r="AE186" s="563"/>
      <c r="AF186" s="735"/>
      <c r="AG186" s="563"/>
      <c r="AH186" s="562" t="s">
        <v>526</v>
      </c>
      <c r="AI186" s="563" t="s">
        <v>526</v>
      </c>
      <c r="AJ186" s="564" t="s">
        <v>526</v>
      </c>
      <c r="AK186" s="489"/>
      <c r="AL186" s="489"/>
      <c r="AM186" s="489"/>
      <c r="AN186" s="489"/>
      <c r="AO186" s="490" t="s">
        <v>526</v>
      </c>
      <c r="AP186" s="493"/>
      <c r="AQ186" s="491"/>
      <c r="AR186" s="492"/>
      <c r="AS186" s="490" t="str">
        <f t="shared" si="2"/>
        <v>no</v>
      </c>
      <c r="AT186" s="489"/>
      <c r="AU186" s="489"/>
      <c r="AV186" s="513"/>
      <c r="AW186" s="490" t="s">
        <v>526</v>
      </c>
      <c r="AX186" s="739"/>
      <c r="AY186" s="739"/>
      <c r="AZ186" s="489"/>
      <c r="BA186" s="489"/>
      <c r="BB186" s="489"/>
      <c r="BC186" s="489"/>
      <c r="BD186" s="489"/>
      <c r="BE186" s="489"/>
      <c r="BF186" s="489"/>
      <c r="BG186" s="489"/>
      <c r="BH186" s="489"/>
      <c r="BI186" s="489"/>
      <c r="BJ186" s="489"/>
      <c r="BK186" s="489"/>
      <c r="BL186" s="560"/>
      <c r="BM186" s="559"/>
      <c r="BN186" s="489"/>
      <c r="BO186" s="489"/>
      <c r="BP186" s="489"/>
      <c r="BQ186" s="489"/>
      <c r="BR186" s="489"/>
      <c r="BS186" s="489"/>
      <c r="BT186" s="489"/>
      <c r="BU186" s="489"/>
      <c r="BV186" s="489"/>
      <c r="BW186" s="489"/>
      <c r="BX186" s="489"/>
      <c r="BY186" s="489"/>
      <c r="BZ186" s="489"/>
      <c r="CA186" s="489"/>
      <c r="CB186" s="489"/>
      <c r="CC186" s="489"/>
      <c r="CD186" s="489"/>
      <c r="CE186" s="489"/>
      <c r="CF186" s="489"/>
      <c r="CG186" s="489"/>
      <c r="CH186" s="489"/>
      <c r="CI186" s="489"/>
      <c r="CJ186" s="489"/>
      <c r="CK186" s="489"/>
      <c r="CL186" s="489"/>
      <c r="CM186" s="489"/>
      <c r="CN186" s="489"/>
      <c r="CO186" s="489"/>
      <c r="CP186" s="489"/>
      <c r="CQ186" s="489"/>
      <c r="CR186" s="489"/>
      <c r="CS186" s="489"/>
      <c r="CT186" s="489"/>
      <c r="CU186" s="489"/>
      <c r="CV186" s="489"/>
      <c r="CW186" s="489"/>
      <c r="CX186" s="489"/>
      <c r="CY186" s="489"/>
      <c r="CZ186" s="489"/>
      <c r="DA186" s="489"/>
      <c r="DB186" s="489"/>
      <c r="DC186" s="489"/>
      <c r="DD186" s="489"/>
      <c r="DE186" s="489"/>
      <c r="DF186" s="489"/>
      <c r="DG186" s="489"/>
      <c r="DH186" s="489"/>
      <c r="DI186" s="489"/>
      <c r="DJ186" s="489"/>
      <c r="DK186" s="489"/>
      <c r="DL186" s="489"/>
      <c r="DM186" s="489"/>
      <c r="DN186" s="489"/>
      <c r="DO186" s="489"/>
      <c r="DP186" s="489"/>
      <c r="DQ186" s="489"/>
      <c r="DR186" s="489"/>
      <c r="DS186" s="489"/>
      <c r="DT186" s="489"/>
      <c r="DU186" s="489"/>
      <c r="DV186" s="489"/>
      <c r="DW186" s="489"/>
      <c r="DX186" s="489"/>
      <c r="DY186" s="489"/>
      <c r="DZ186" s="489"/>
      <c r="EA186" s="489"/>
      <c r="EB186" s="489"/>
      <c r="EC186" s="489"/>
      <c r="ED186" s="489"/>
      <c r="EE186" s="489"/>
      <c r="EF186" s="489"/>
      <c r="EG186" s="489"/>
      <c r="EH186" s="489"/>
      <c r="EI186" s="489"/>
      <c r="EJ186" s="489"/>
      <c r="EK186" s="489"/>
      <c r="EL186" s="489"/>
      <c r="EM186" s="489"/>
      <c r="EN186" s="489"/>
      <c r="EO186" s="489"/>
      <c r="EP186" s="489"/>
      <c r="EQ186" s="489"/>
      <c r="ER186" s="489"/>
      <c r="ES186" s="489"/>
      <c r="ET186" s="489"/>
      <c r="EU186" s="489"/>
      <c r="EV186" s="489"/>
      <c r="EW186" s="489"/>
      <c r="EX186" s="489"/>
      <c r="EY186" s="489"/>
      <c r="EZ186" s="489"/>
      <c r="FA186" s="489"/>
      <c r="FB186" s="559"/>
      <c r="FC186" s="489"/>
      <c r="FD186" s="489"/>
      <c r="FE186" s="489"/>
      <c r="FF186" s="489"/>
      <c r="FG186" s="489"/>
      <c r="FH186" s="489"/>
      <c r="FI186" s="489"/>
      <c r="FJ186" s="489"/>
      <c r="FK186" s="489"/>
      <c r="FL186" s="489"/>
      <c r="FM186" s="489"/>
      <c r="FN186" s="489"/>
      <c r="FO186" s="489"/>
      <c r="FP186" s="560"/>
      <c r="FQ186" s="489"/>
      <c r="FR186" s="560"/>
      <c r="FS186" s="559"/>
      <c r="FT186" s="489"/>
      <c r="FU186" s="489"/>
      <c r="FV186" s="489"/>
      <c r="FW186" s="489"/>
      <c r="FX186" s="489"/>
      <c r="FY186" s="560"/>
    </row>
    <row r="187" spans="1:181" s="494" customFormat="1" hidden="1" x14ac:dyDescent="0.25">
      <c r="A187" s="557">
        <v>225</v>
      </c>
      <c r="B187" s="558" t="s">
        <v>524</v>
      </c>
      <c r="C187" s="490" t="s">
        <v>141</v>
      </c>
      <c r="D187" s="489" t="s">
        <v>1188</v>
      </c>
      <c r="E187" s="559"/>
      <c r="F187" s="559"/>
      <c r="G187" s="490" t="s">
        <v>526</v>
      </c>
      <c r="H187" s="489" t="s">
        <v>1218</v>
      </c>
      <c r="I187" s="489"/>
      <c r="J187" s="560"/>
      <c r="K187" s="559" t="s">
        <v>1219</v>
      </c>
      <c r="L187" s="489" t="s">
        <v>1216</v>
      </c>
      <c r="M187" s="489" t="s">
        <v>1216</v>
      </c>
      <c r="N187" s="559"/>
      <c r="O187" s="560"/>
      <c r="P187" s="491" t="s">
        <v>530</v>
      </c>
      <c r="Q187" s="491" t="s">
        <v>531</v>
      </c>
      <c r="R187" s="491" t="s">
        <v>532</v>
      </c>
      <c r="S187" s="489" t="s">
        <v>533</v>
      </c>
      <c r="T187" s="489" t="s">
        <v>1218</v>
      </c>
      <c r="U187" s="489" t="s">
        <v>534</v>
      </c>
      <c r="V187" s="560"/>
      <c r="W187" s="490" t="s">
        <v>535</v>
      </c>
      <c r="X187" s="489"/>
      <c r="Y187" s="489"/>
      <c r="Z187" s="560"/>
      <c r="AA187" s="561" t="s">
        <v>1194</v>
      </c>
      <c r="AB187" s="562" t="s">
        <v>526</v>
      </c>
      <c r="AC187" s="563" t="s">
        <v>526</v>
      </c>
      <c r="AD187" s="564" t="s">
        <v>526</v>
      </c>
      <c r="AE187" s="563"/>
      <c r="AF187" s="563"/>
      <c r="AG187" s="563"/>
      <c r="AH187" s="562" t="s">
        <v>526</v>
      </c>
      <c r="AI187" s="563" t="s">
        <v>526</v>
      </c>
      <c r="AJ187" s="564" t="s">
        <v>526</v>
      </c>
      <c r="AK187" s="489"/>
      <c r="AL187" s="489"/>
      <c r="AM187" s="489"/>
      <c r="AN187" s="489"/>
      <c r="AO187" s="490" t="s">
        <v>526</v>
      </c>
      <c r="AP187" s="493"/>
      <c r="AQ187" s="491"/>
      <c r="AR187" s="492"/>
      <c r="AS187" s="490" t="str">
        <f t="shared" si="2"/>
        <v>no</v>
      </c>
      <c r="AT187" s="489"/>
      <c r="AU187" s="489"/>
      <c r="AV187" s="513"/>
      <c r="AW187" s="490" t="s">
        <v>526</v>
      </c>
      <c r="AX187" s="739"/>
      <c r="AY187" s="739"/>
      <c r="AZ187" s="489"/>
      <c r="BA187" s="489"/>
      <c r="BB187" s="489"/>
      <c r="BC187" s="489"/>
      <c r="BD187" s="489"/>
      <c r="BE187" s="489"/>
      <c r="BF187" s="489"/>
      <c r="BG187" s="489"/>
      <c r="BH187" s="489"/>
      <c r="BI187" s="489"/>
      <c r="BJ187" s="489"/>
      <c r="BK187" s="489"/>
      <c r="BL187" s="560"/>
      <c r="BM187" s="559"/>
      <c r="BN187" s="489"/>
      <c r="BO187" s="489"/>
      <c r="BP187" s="489"/>
      <c r="BQ187" s="489"/>
      <c r="BR187" s="489"/>
      <c r="BS187" s="489"/>
      <c r="BT187" s="489"/>
      <c r="BU187" s="489"/>
      <c r="BV187" s="489"/>
      <c r="BW187" s="489"/>
      <c r="BX187" s="489"/>
      <c r="BY187" s="489"/>
      <c r="BZ187" s="489"/>
      <c r="CA187" s="489"/>
      <c r="CB187" s="489"/>
      <c r="CC187" s="489"/>
      <c r="CD187" s="489"/>
      <c r="CE187" s="489"/>
      <c r="CF187" s="489"/>
      <c r="CG187" s="489"/>
      <c r="CH187" s="489"/>
      <c r="CI187" s="489"/>
      <c r="CJ187" s="489"/>
      <c r="CK187" s="489"/>
      <c r="CL187" s="489"/>
      <c r="CM187" s="489"/>
      <c r="CN187" s="489"/>
      <c r="CO187" s="489"/>
      <c r="CP187" s="489"/>
      <c r="CQ187" s="489"/>
      <c r="CR187" s="489"/>
      <c r="CS187" s="489"/>
      <c r="CT187" s="489"/>
      <c r="CU187" s="489"/>
      <c r="CV187" s="489"/>
      <c r="CW187" s="489"/>
      <c r="CX187" s="489"/>
      <c r="CY187" s="489"/>
      <c r="CZ187" s="489"/>
      <c r="DA187" s="489"/>
      <c r="DB187" s="489"/>
      <c r="DC187" s="489"/>
      <c r="DD187" s="489"/>
      <c r="DE187" s="489"/>
      <c r="DF187" s="489"/>
      <c r="DG187" s="489"/>
      <c r="DH187" s="489"/>
      <c r="DI187" s="489"/>
      <c r="DJ187" s="489"/>
      <c r="DK187" s="489"/>
      <c r="DL187" s="489"/>
      <c r="DM187" s="489"/>
      <c r="DN187" s="489"/>
      <c r="DO187" s="489"/>
      <c r="DP187" s="489"/>
      <c r="DQ187" s="489"/>
      <c r="DR187" s="489"/>
      <c r="DS187" s="489"/>
      <c r="DT187" s="489"/>
      <c r="DU187" s="489"/>
      <c r="DV187" s="489"/>
      <c r="DW187" s="489"/>
      <c r="DX187" s="489"/>
      <c r="DY187" s="489"/>
      <c r="DZ187" s="489"/>
      <c r="EA187" s="489"/>
      <c r="EB187" s="489"/>
      <c r="EC187" s="489"/>
      <c r="ED187" s="489"/>
      <c r="EE187" s="489"/>
      <c r="EF187" s="489"/>
      <c r="EG187" s="489"/>
      <c r="EH187" s="489"/>
      <c r="EI187" s="489"/>
      <c r="EJ187" s="489"/>
      <c r="EK187" s="489"/>
      <c r="EL187" s="489"/>
      <c r="EM187" s="489"/>
      <c r="EN187" s="489"/>
      <c r="EO187" s="489"/>
      <c r="EP187" s="489"/>
      <c r="EQ187" s="489"/>
      <c r="ER187" s="489"/>
      <c r="ES187" s="489"/>
      <c r="ET187" s="489"/>
      <c r="EU187" s="489"/>
      <c r="EV187" s="489"/>
      <c r="EW187" s="489"/>
      <c r="EX187" s="489"/>
      <c r="EY187" s="489"/>
      <c r="EZ187" s="489"/>
      <c r="FA187" s="489"/>
      <c r="FB187" s="559"/>
      <c r="FC187" s="489"/>
      <c r="FD187" s="489"/>
      <c r="FE187" s="489"/>
      <c r="FF187" s="489"/>
      <c r="FG187" s="489"/>
      <c r="FH187" s="489"/>
      <c r="FI187" s="489"/>
      <c r="FJ187" s="489"/>
      <c r="FK187" s="489"/>
      <c r="FL187" s="489"/>
      <c r="FM187" s="489"/>
      <c r="FN187" s="489"/>
      <c r="FO187" s="489"/>
      <c r="FP187" s="560"/>
      <c r="FQ187" s="489"/>
      <c r="FR187" s="560"/>
      <c r="FS187" s="559"/>
      <c r="FT187" s="489"/>
      <c r="FU187" s="489"/>
      <c r="FV187" s="489"/>
      <c r="FW187" s="489"/>
      <c r="FX187" s="489"/>
      <c r="FY187" s="560"/>
    </row>
    <row r="188" spans="1:181" s="494" customFormat="1" hidden="1" x14ac:dyDescent="0.25">
      <c r="A188" s="557">
        <v>226</v>
      </c>
      <c r="B188" s="558" t="s">
        <v>524</v>
      </c>
      <c r="C188" s="490" t="s">
        <v>141</v>
      </c>
      <c r="D188" s="489" t="s">
        <v>1188</v>
      </c>
      <c r="E188" s="559"/>
      <c r="F188" s="559"/>
      <c r="G188" s="490" t="s">
        <v>526</v>
      </c>
      <c r="H188" s="489" t="s">
        <v>1220</v>
      </c>
      <c r="I188" s="489"/>
      <c r="J188" s="560"/>
      <c r="K188" s="559" t="s">
        <v>1221</v>
      </c>
      <c r="L188" s="489" t="s">
        <v>1221</v>
      </c>
      <c r="M188" s="489" t="s">
        <v>1221</v>
      </c>
      <c r="N188" s="559"/>
      <c r="O188" s="560"/>
      <c r="P188" s="491" t="s">
        <v>637</v>
      </c>
      <c r="Q188" s="491" t="s">
        <v>22</v>
      </c>
      <c r="R188" s="491" t="s">
        <v>1222</v>
      </c>
      <c r="S188" s="489" t="s">
        <v>672</v>
      </c>
      <c r="T188" s="489" t="s">
        <v>1220</v>
      </c>
      <c r="U188" s="489" t="s">
        <v>571</v>
      </c>
      <c r="V188" s="560"/>
      <c r="W188" s="490" t="s">
        <v>638</v>
      </c>
      <c r="X188" s="489"/>
      <c r="Y188" s="489"/>
      <c r="Z188" s="560"/>
      <c r="AA188" s="561">
        <v>42521</v>
      </c>
      <c r="AB188" s="562" t="s">
        <v>526</v>
      </c>
      <c r="AC188" s="563" t="s">
        <v>526</v>
      </c>
      <c r="AD188" s="564" t="s">
        <v>526</v>
      </c>
      <c r="AE188" s="563"/>
      <c r="AF188" s="735"/>
      <c r="AG188" s="563"/>
      <c r="AH188" s="562" t="s">
        <v>526</v>
      </c>
      <c r="AI188" s="563" t="s">
        <v>526</v>
      </c>
      <c r="AJ188" s="564" t="s">
        <v>526</v>
      </c>
      <c r="AK188" s="489"/>
      <c r="AL188" s="489"/>
      <c r="AM188" s="489"/>
      <c r="AN188" s="489"/>
      <c r="AO188" s="490" t="s">
        <v>526</v>
      </c>
      <c r="AP188" s="493"/>
      <c r="AQ188" s="491"/>
      <c r="AR188" s="492"/>
      <c r="AS188" s="490" t="str">
        <f t="shared" si="2"/>
        <v>no</v>
      </c>
      <c r="AT188" s="489"/>
      <c r="AU188" s="489"/>
      <c r="AV188" s="513"/>
      <c r="AW188" s="490" t="s">
        <v>526</v>
      </c>
      <c r="AX188" s="739"/>
      <c r="AY188" s="739"/>
      <c r="AZ188" s="489"/>
      <c r="BA188" s="489"/>
      <c r="BB188" s="489"/>
      <c r="BC188" s="489"/>
      <c r="BD188" s="489"/>
      <c r="BE188" s="489"/>
      <c r="BF188" s="489"/>
      <c r="BG188" s="489"/>
      <c r="BH188" s="489"/>
      <c r="BI188" s="489"/>
      <c r="BJ188" s="489"/>
      <c r="BK188" s="489"/>
      <c r="BL188" s="560"/>
      <c r="BM188" s="559"/>
      <c r="BN188" s="489"/>
      <c r="BO188" s="489"/>
      <c r="BP188" s="489"/>
      <c r="BQ188" s="489"/>
      <c r="BR188" s="489"/>
      <c r="BS188" s="489"/>
      <c r="BT188" s="489"/>
      <c r="BU188" s="489"/>
      <c r="BV188" s="489"/>
      <c r="BW188" s="489"/>
      <c r="BX188" s="489"/>
      <c r="BY188" s="489"/>
      <c r="BZ188" s="489"/>
      <c r="CA188" s="489"/>
      <c r="CB188" s="489"/>
      <c r="CC188" s="489"/>
      <c r="CD188" s="489"/>
      <c r="CE188" s="489"/>
      <c r="CF188" s="489"/>
      <c r="CG188" s="489"/>
      <c r="CH188" s="489"/>
      <c r="CI188" s="489"/>
      <c r="CJ188" s="489"/>
      <c r="CK188" s="489"/>
      <c r="CL188" s="489"/>
      <c r="CM188" s="489"/>
      <c r="CN188" s="489"/>
      <c r="CO188" s="489"/>
      <c r="CP188" s="489"/>
      <c r="CQ188" s="489"/>
      <c r="CR188" s="489"/>
      <c r="CS188" s="489"/>
      <c r="CT188" s="489"/>
      <c r="CU188" s="489"/>
      <c r="CV188" s="489"/>
      <c r="CW188" s="489"/>
      <c r="CX188" s="489"/>
      <c r="CY188" s="489"/>
      <c r="CZ188" s="489"/>
      <c r="DA188" s="489"/>
      <c r="DB188" s="489"/>
      <c r="DC188" s="489"/>
      <c r="DD188" s="489"/>
      <c r="DE188" s="489"/>
      <c r="DF188" s="489"/>
      <c r="DG188" s="489"/>
      <c r="DH188" s="489"/>
      <c r="DI188" s="489"/>
      <c r="DJ188" s="489"/>
      <c r="DK188" s="489"/>
      <c r="DL188" s="489"/>
      <c r="DM188" s="489"/>
      <c r="DN188" s="489"/>
      <c r="DO188" s="489"/>
      <c r="DP188" s="489"/>
      <c r="DQ188" s="489"/>
      <c r="DR188" s="489"/>
      <c r="DS188" s="489"/>
      <c r="DT188" s="489"/>
      <c r="DU188" s="489"/>
      <c r="DV188" s="489"/>
      <c r="DW188" s="489"/>
      <c r="DX188" s="489"/>
      <c r="DY188" s="489"/>
      <c r="DZ188" s="489"/>
      <c r="EA188" s="489"/>
      <c r="EB188" s="489"/>
      <c r="EC188" s="489"/>
      <c r="ED188" s="489"/>
      <c r="EE188" s="489"/>
      <c r="EF188" s="489"/>
      <c r="EG188" s="489"/>
      <c r="EH188" s="489"/>
      <c r="EI188" s="489"/>
      <c r="EJ188" s="489"/>
      <c r="EK188" s="489"/>
      <c r="EL188" s="489"/>
      <c r="EM188" s="489"/>
      <c r="EN188" s="489"/>
      <c r="EO188" s="489"/>
      <c r="EP188" s="489"/>
      <c r="EQ188" s="489"/>
      <c r="ER188" s="489"/>
      <c r="ES188" s="489"/>
      <c r="ET188" s="489"/>
      <c r="EU188" s="489"/>
      <c r="EV188" s="489"/>
      <c r="EW188" s="489"/>
      <c r="EX188" s="489"/>
      <c r="EY188" s="489"/>
      <c r="EZ188" s="489"/>
      <c r="FA188" s="489"/>
      <c r="FB188" s="559"/>
      <c r="FC188" s="489"/>
      <c r="FD188" s="489"/>
      <c r="FE188" s="489"/>
      <c r="FF188" s="489"/>
      <c r="FG188" s="489"/>
      <c r="FH188" s="489"/>
      <c r="FI188" s="489"/>
      <c r="FJ188" s="489"/>
      <c r="FK188" s="489"/>
      <c r="FL188" s="489"/>
      <c r="FM188" s="489"/>
      <c r="FN188" s="489"/>
      <c r="FO188" s="489"/>
      <c r="FP188" s="560"/>
      <c r="FQ188" s="489"/>
      <c r="FR188" s="560"/>
      <c r="FS188" s="559"/>
      <c r="FT188" s="489"/>
      <c r="FU188" s="489"/>
      <c r="FV188" s="489"/>
      <c r="FW188" s="489"/>
      <c r="FX188" s="489"/>
      <c r="FY188" s="560"/>
    </row>
    <row r="189" spans="1:181" s="494" customFormat="1" hidden="1" x14ac:dyDescent="0.25">
      <c r="A189" s="557">
        <v>227</v>
      </c>
      <c r="B189" s="558" t="s">
        <v>524</v>
      </c>
      <c r="C189" s="490" t="s">
        <v>141</v>
      </c>
      <c r="D189" s="489" t="s">
        <v>1188</v>
      </c>
      <c r="E189" s="559"/>
      <c r="F189" s="559"/>
      <c r="G189" s="490" t="s">
        <v>526</v>
      </c>
      <c r="H189" s="489" t="s">
        <v>1223</v>
      </c>
      <c r="I189" s="489"/>
      <c r="J189" s="560"/>
      <c r="K189" s="559" t="s">
        <v>1224</v>
      </c>
      <c r="L189" s="489" t="s">
        <v>1221</v>
      </c>
      <c r="M189" s="489" t="s">
        <v>1221</v>
      </c>
      <c r="N189" s="559"/>
      <c r="O189" s="560"/>
      <c r="P189" s="491" t="s">
        <v>530</v>
      </c>
      <c r="Q189" s="491" t="s">
        <v>531</v>
      </c>
      <c r="R189" s="491" t="s">
        <v>532</v>
      </c>
      <c r="S189" s="489" t="s">
        <v>533</v>
      </c>
      <c r="T189" s="489" t="s">
        <v>1223</v>
      </c>
      <c r="U189" s="489" t="s">
        <v>534</v>
      </c>
      <c r="V189" s="560"/>
      <c r="W189" s="490" t="s">
        <v>535</v>
      </c>
      <c r="X189" s="489"/>
      <c r="Y189" s="489"/>
      <c r="Z189" s="560"/>
      <c r="AA189" s="561" t="s">
        <v>1194</v>
      </c>
      <c r="AB189" s="562" t="s">
        <v>526</v>
      </c>
      <c r="AC189" s="563" t="s">
        <v>526</v>
      </c>
      <c r="AD189" s="564" t="s">
        <v>526</v>
      </c>
      <c r="AE189" s="563"/>
      <c r="AF189" s="563"/>
      <c r="AG189" s="563"/>
      <c r="AH189" s="562" t="s">
        <v>526</v>
      </c>
      <c r="AI189" s="563" t="s">
        <v>526</v>
      </c>
      <c r="AJ189" s="564" t="s">
        <v>526</v>
      </c>
      <c r="AK189" s="489"/>
      <c r="AL189" s="489"/>
      <c r="AM189" s="489"/>
      <c r="AN189" s="489"/>
      <c r="AO189" s="490" t="s">
        <v>526</v>
      </c>
      <c r="AP189" s="493"/>
      <c r="AQ189" s="491"/>
      <c r="AR189" s="492"/>
      <c r="AS189" s="490" t="str">
        <f t="shared" si="2"/>
        <v>no</v>
      </c>
      <c r="AT189" s="489"/>
      <c r="AU189" s="489"/>
      <c r="AV189" s="513"/>
      <c r="AW189" s="490" t="s">
        <v>526</v>
      </c>
      <c r="AX189" s="739"/>
      <c r="AY189" s="739"/>
      <c r="AZ189" s="489"/>
      <c r="BA189" s="489"/>
      <c r="BB189" s="489"/>
      <c r="BC189" s="489"/>
      <c r="BD189" s="489"/>
      <c r="BE189" s="489"/>
      <c r="BF189" s="489"/>
      <c r="BG189" s="489"/>
      <c r="BH189" s="489"/>
      <c r="BI189" s="489"/>
      <c r="BJ189" s="489"/>
      <c r="BK189" s="489"/>
      <c r="BL189" s="560"/>
      <c r="BM189" s="559"/>
      <c r="BN189" s="489"/>
      <c r="BO189" s="489"/>
      <c r="BP189" s="489"/>
      <c r="BQ189" s="489"/>
      <c r="BR189" s="489"/>
      <c r="BS189" s="489"/>
      <c r="BT189" s="489"/>
      <c r="BU189" s="489"/>
      <c r="BV189" s="489"/>
      <c r="BW189" s="489"/>
      <c r="BX189" s="489"/>
      <c r="BY189" s="489"/>
      <c r="BZ189" s="489"/>
      <c r="CA189" s="489"/>
      <c r="CB189" s="489"/>
      <c r="CC189" s="489"/>
      <c r="CD189" s="489"/>
      <c r="CE189" s="489"/>
      <c r="CF189" s="489"/>
      <c r="CG189" s="489"/>
      <c r="CH189" s="489"/>
      <c r="CI189" s="489"/>
      <c r="CJ189" s="489"/>
      <c r="CK189" s="489"/>
      <c r="CL189" s="489"/>
      <c r="CM189" s="489"/>
      <c r="CN189" s="489"/>
      <c r="CO189" s="489"/>
      <c r="CP189" s="489"/>
      <c r="CQ189" s="489"/>
      <c r="CR189" s="489"/>
      <c r="CS189" s="489"/>
      <c r="CT189" s="489"/>
      <c r="CU189" s="489"/>
      <c r="CV189" s="489"/>
      <c r="CW189" s="489"/>
      <c r="CX189" s="489"/>
      <c r="CY189" s="489"/>
      <c r="CZ189" s="489"/>
      <c r="DA189" s="489"/>
      <c r="DB189" s="489"/>
      <c r="DC189" s="489"/>
      <c r="DD189" s="489"/>
      <c r="DE189" s="489"/>
      <c r="DF189" s="489"/>
      <c r="DG189" s="489"/>
      <c r="DH189" s="489"/>
      <c r="DI189" s="489"/>
      <c r="DJ189" s="489"/>
      <c r="DK189" s="489"/>
      <c r="DL189" s="489"/>
      <c r="DM189" s="489"/>
      <c r="DN189" s="489"/>
      <c r="DO189" s="489"/>
      <c r="DP189" s="489"/>
      <c r="DQ189" s="489"/>
      <c r="DR189" s="489"/>
      <c r="DS189" s="489"/>
      <c r="DT189" s="489"/>
      <c r="DU189" s="489"/>
      <c r="DV189" s="489"/>
      <c r="DW189" s="489"/>
      <c r="DX189" s="489"/>
      <c r="DY189" s="489"/>
      <c r="DZ189" s="489"/>
      <c r="EA189" s="489"/>
      <c r="EB189" s="489"/>
      <c r="EC189" s="489"/>
      <c r="ED189" s="489"/>
      <c r="EE189" s="489"/>
      <c r="EF189" s="489"/>
      <c r="EG189" s="489"/>
      <c r="EH189" s="489"/>
      <c r="EI189" s="489"/>
      <c r="EJ189" s="489"/>
      <c r="EK189" s="489"/>
      <c r="EL189" s="489"/>
      <c r="EM189" s="489"/>
      <c r="EN189" s="489"/>
      <c r="EO189" s="489"/>
      <c r="EP189" s="489"/>
      <c r="EQ189" s="489"/>
      <c r="ER189" s="489"/>
      <c r="ES189" s="489"/>
      <c r="ET189" s="489"/>
      <c r="EU189" s="489"/>
      <c r="EV189" s="489"/>
      <c r="EW189" s="489"/>
      <c r="EX189" s="489"/>
      <c r="EY189" s="489"/>
      <c r="EZ189" s="489"/>
      <c r="FA189" s="489"/>
      <c r="FB189" s="559"/>
      <c r="FC189" s="489"/>
      <c r="FD189" s="489"/>
      <c r="FE189" s="489"/>
      <c r="FF189" s="489"/>
      <c r="FG189" s="489"/>
      <c r="FH189" s="489"/>
      <c r="FI189" s="489"/>
      <c r="FJ189" s="489"/>
      <c r="FK189" s="489"/>
      <c r="FL189" s="489"/>
      <c r="FM189" s="489"/>
      <c r="FN189" s="489"/>
      <c r="FO189" s="489"/>
      <c r="FP189" s="560"/>
      <c r="FQ189" s="489"/>
      <c r="FR189" s="560"/>
      <c r="FS189" s="559"/>
      <c r="FT189" s="489"/>
      <c r="FU189" s="489"/>
      <c r="FV189" s="489"/>
      <c r="FW189" s="489"/>
      <c r="FX189" s="489"/>
      <c r="FY189" s="560"/>
    </row>
    <row r="190" spans="1:181" s="494" customFormat="1" hidden="1" x14ac:dyDescent="0.25">
      <c r="A190" s="557">
        <v>228</v>
      </c>
      <c r="B190" s="558" t="s">
        <v>524</v>
      </c>
      <c r="C190" s="490" t="s">
        <v>141</v>
      </c>
      <c r="D190" s="489" t="s">
        <v>1188</v>
      </c>
      <c r="E190" s="559"/>
      <c r="F190" s="559"/>
      <c r="G190" s="490" t="s">
        <v>526</v>
      </c>
      <c r="H190" s="489" t="s">
        <v>1225</v>
      </c>
      <c r="I190" s="489"/>
      <c r="J190" s="560"/>
      <c r="K190" s="559" t="s">
        <v>1226</v>
      </c>
      <c r="L190" s="489" t="s">
        <v>1226</v>
      </c>
      <c r="M190" s="489" t="s">
        <v>1226</v>
      </c>
      <c r="N190" s="559"/>
      <c r="O190" s="560"/>
      <c r="P190" s="491" t="s">
        <v>637</v>
      </c>
      <c r="Q190" s="491" t="s">
        <v>22</v>
      </c>
      <c r="R190" s="491" t="s">
        <v>1227</v>
      </c>
      <c r="S190" s="489" t="s">
        <v>672</v>
      </c>
      <c r="T190" s="489" t="s">
        <v>1225</v>
      </c>
      <c r="U190" s="489" t="s">
        <v>571</v>
      </c>
      <c r="V190" s="560"/>
      <c r="W190" s="490" t="s">
        <v>638</v>
      </c>
      <c r="X190" s="489"/>
      <c r="Y190" s="489"/>
      <c r="Z190" s="560"/>
      <c r="AA190" s="561">
        <v>42521</v>
      </c>
      <c r="AB190" s="562" t="s">
        <v>526</v>
      </c>
      <c r="AC190" s="563" t="s">
        <v>526</v>
      </c>
      <c r="AD190" s="564" t="s">
        <v>526</v>
      </c>
      <c r="AE190" s="563"/>
      <c r="AF190" s="735"/>
      <c r="AG190" s="563"/>
      <c r="AH190" s="562" t="s">
        <v>526</v>
      </c>
      <c r="AI190" s="563" t="s">
        <v>526</v>
      </c>
      <c r="AJ190" s="564" t="s">
        <v>526</v>
      </c>
      <c r="AK190" s="489"/>
      <c r="AL190" s="489"/>
      <c r="AM190" s="489"/>
      <c r="AN190" s="489"/>
      <c r="AO190" s="490" t="s">
        <v>526</v>
      </c>
      <c r="AP190" s="493"/>
      <c r="AQ190" s="491"/>
      <c r="AR190" s="492"/>
      <c r="AS190" s="490" t="str">
        <f t="shared" si="2"/>
        <v>no</v>
      </c>
      <c r="AT190" s="489"/>
      <c r="AU190" s="489"/>
      <c r="AV190" s="513"/>
      <c r="AW190" s="490" t="s">
        <v>526</v>
      </c>
      <c r="AX190" s="739"/>
      <c r="AY190" s="739"/>
      <c r="AZ190" s="489"/>
      <c r="BA190" s="489"/>
      <c r="BB190" s="489"/>
      <c r="BC190" s="489"/>
      <c r="BD190" s="489"/>
      <c r="BE190" s="489"/>
      <c r="BF190" s="489"/>
      <c r="BG190" s="489"/>
      <c r="BH190" s="489"/>
      <c r="BI190" s="489"/>
      <c r="BJ190" s="489"/>
      <c r="BK190" s="489"/>
      <c r="BL190" s="560"/>
      <c r="BM190" s="559"/>
      <c r="BN190" s="489"/>
      <c r="BO190" s="489"/>
      <c r="BP190" s="489"/>
      <c r="BQ190" s="489"/>
      <c r="BR190" s="489"/>
      <c r="BS190" s="489"/>
      <c r="BT190" s="489"/>
      <c r="BU190" s="489"/>
      <c r="BV190" s="489"/>
      <c r="BW190" s="489"/>
      <c r="BX190" s="489"/>
      <c r="BY190" s="489"/>
      <c r="BZ190" s="489"/>
      <c r="CA190" s="489"/>
      <c r="CB190" s="489"/>
      <c r="CC190" s="489"/>
      <c r="CD190" s="489"/>
      <c r="CE190" s="489"/>
      <c r="CF190" s="489"/>
      <c r="CG190" s="489"/>
      <c r="CH190" s="489"/>
      <c r="CI190" s="489"/>
      <c r="CJ190" s="489"/>
      <c r="CK190" s="489"/>
      <c r="CL190" s="489"/>
      <c r="CM190" s="489"/>
      <c r="CN190" s="489"/>
      <c r="CO190" s="489"/>
      <c r="CP190" s="489"/>
      <c r="CQ190" s="489"/>
      <c r="CR190" s="489"/>
      <c r="CS190" s="489"/>
      <c r="CT190" s="489"/>
      <c r="CU190" s="489"/>
      <c r="CV190" s="489"/>
      <c r="CW190" s="489"/>
      <c r="CX190" s="489"/>
      <c r="CY190" s="489"/>
      <c r="CZ190" s="489"/>
      <c r="DA190" s="489"/>
      <c r="DB190" s="489"/>
      <c r="DC190" s="489"/>
      <c r="DD190" s="489"/>
      <c r="DE190" s="489"/>
      <c r="DF190" s="489"/>
      <c r="DG190" s="489"/>
      <c r="DH190" s="489"/>
      <c r="DI190" s="489"/>
      <c r="DJ190" s="489"/>
      <c r="DK190" s="489"/>
      <c r="DL190" s="489"/>
      <c r="DM190" s="489"/>
      <c r="DN190" s="489"/>
      <c r="DO190" s="489"/>
      <c r="DP190" s="489"/>
      <c r="DQ190" s="489"/>
      <c r="DR190" s="489"/>
      <c r="DS190" s="489"/>
      <c r="DT190" s="489"/>
      <c r="DU190" s="489"/>
      <c r="DV190" s="489"/>
      <c r="DW190" s="489"/>
      <c r="DX190" s="489"/>
      <c r="DY190" s="489"/>
      <c r="DZ190" s="489"/>
      <c r="EA190" s="489"/>
      <c r="EB190" s="489"/>
      <c r="EC190" s="489"/>
      <c r="ED190" s="489"/>
      <c r="EE190" s="489"/>
      <c r="EF190" s="489"/>
      <c r="EG190" s="489"/>
      <c r="EH190" s="489"/>
      <c r="EI190" s="489"/>
      <c r="EJ190" s="489"/>
      <c r="EK190" s="489"/>
      <c r="EL190" s="489"/>
      <c r="EM190" s="489"/>
      <c r="EN190" s="489"/>
      <c r="EO190" s="489"/>
      <c r="EP190" s="489"/>
      <c r="EQ190" s="489"/>
      <c r="ER190" s="489"/>
      <c r="ES190" s="489"/>
      <c r="ET190" s="489"/>
      <c r="EU190" s="489"/>
      <c r="EV190" s="489"/>
      <c r="EW190" s="489"/>
      <c r="EX190" s="489"/>
      <c r="EY190" s="489"/>
      <c r="EZ190" s="489"/>
      <c r="FA190" s="489"/>
      <c r="FB190" s="559"/>
      <c r="FC190" s="489"/>
      <c r="FD190" s="489"/>
      <c r="FE190" s="489"/>
      <c r="FF190" s="489"/>
      <c r="FG190" s="489"/>
      <c r="FH190" s="489"/>
      <c r="FI190" s="489"/>
      <c r="FJ190" s="489"/>
      <c r="FK190" s="489"/>
      <c r="FL190" s="489"/>
      <c r="FM190" s="489"/>
      <c r="FN190" s="489"/>
      <c r="FO190" s="489"/>
      <c r="FP190" s="560"/>
      <c r="FQ190" s="489"/>
      <c r="FR190" s="560"/>
      <c r="FS190" s="559"/>
      <c r="FT190" s="489"/>
      <c r="FU190" s="489"/>
      <c r="FV190" s="489"/>
      <c r="FW190" s="489"/>
      <c r="FX190" s="489"/>
      <c r="FY190" s="560"/>
    </row>
    <row r="191" spans="1:181" s="494" customFormat="1" hidden="1" x14ac:dyDescent="0.25">
      <c r="A191" s="557">
        <v>229</v>
      </c>
      <c r="B191" s="558" t="s">
        <v>524</v>
      </c>
      <c r="C191" s="490" t="s">
        <v>141</v>
      </c>
      <c r="D191" s="489" t="s">
        <v>1188</v>
      </c>
      <c r="E191" s="559"/>
      <c r="F191" s="559"/>
      <c r="G191" s="490" t="s">
        <v>526</v>
      </c>
      <c r="H191" s="489" t="s">
        <v>1228</v>
      </c>
      <c r="I191" s="489"/>
      <c r="J191" s="560"/>
      <c r="K191" s="559" t="s">
        <v>1229</v>
      </c>
      <c r="L191" s="489" t="s">
        <v>1226</v>
      </c>
      <c r="M191" s="489" t="s">
        <v>1226</v>
      </c>
      <c r="N191" s="559"/>
      <c r="O191" s="560"/>
      <c r="P191" s="491" t="s">
        <v>530</v>
      </c>
      <c r="Q191" s="491" t="s">
        <v>531</v>
      </c>
      <c r="R191" s="491" t="s">
        <v>532</v>
      </c>
      <c r="S191" s="489" t="s">
        <v>533</v>
      </c>
      <c r="T191" s="489" t="s">
        <v>1228</v>
      </c>
      <c r="U191" s="489" t="s">
        <v>534</v>
      </c>
      <c r="V191" s="560"/>
      <c r="W191" s="490" t="s">
        <v>535</v>
      </c>
      <c r="X191" s="489"/>
      <c r="Y191" s="489"/>
      <c r="Z191" s="560"/>
      <c r="AA191" s="561" t="s">
        <v>1194</v>
      </c>
      <c r="AB191" s="562" t="s">
        <v>526</v>
      </c>
      <c r="AC191" s="563" t="s">
        <v>526</v>
      </c>
      <c r="AD191" s="564" t="s">
        <v>526</v>
      </c>
      <c r="AE191" s="563"/>
      <c r="AF191" s="563"/>
      <c r="AG191" s="563"/>
      <c r="AH191" s="562" t="s">
        <v>526</v>
      </c>
      <c r="AI191" s="563" t="s">
        <v>526</v>
      </c>
      <c r="AJ191" s="564" t="s">
        <v>526</v>
      </c>
      <c r="AK191" s="489"/>
      <c r="AL191" s="489"/>
      <c r="AM191" s="489"/>
      <c r="AN191" s="489"/>
      <c r="AO191" s="490" t="s">
        <v>526</v>
      </c>
      <c r="AP191" s="493"/>
      <c r="AQ191" s="491"/>
      <c r="AR191" s="492"/>
      <c r="AS191" s="490" t="str">
        <f t="shared" si="2"/>
        <v>no</v>
      </c>
      <c r="AT191" s="489"/>
      <c r="AU191" s="489"/>
      <c r="AV191" s="513"/>
      <c r="AW191" s="490" t="s">
        <v>526</v>
      </c>
      <c r="AX191" s="739"/>
      <c r="AY191" s="739"/>
      <c r="AZ191" s="489"/>
      <c r="BA191" s="489"/>
      <c r="BB191" s="489"/>
      <c r="BC191" s="489"/>
      <c r="BD191" s="489"/>
      <c r="BE191" s="489"/>
      <c r="BF191" s="489"/>
      <c r="BG191" s="489"/>
      <c r="BH191" s="489"/>
      <c r="BI191" s="489"/>
      <c r="BJ191" s="489"/>
      <c r="BK191" s="489"/>
      <c r="BL191" s="560"/>
      <c r="BM191" s="559"/>
      <c r="BN191" s="489"/>
      <c r="BO191" s="489"/>
      <c r="BP191" s="489"/>
      <c r="BQ191" s="489"/>
      <c r="BR191" s="489"/>
      <c r="BS191" s="489"/>
      <c r="BT191" s="489"/>
      <c r="BU191" s="489"/>
      <c r="BV191" s="489"/>
      <c r="BW191" s="489"/>
      <c r="BX191" s="489"/>
      <c r="BY191" s="489"/>
      <c r="BZ191" s="489"/>
      <c r="CA191" s="489"/>
      <c r="CB191" s="489"/>
      <c r="CC191" s="489"/>
      <c r="CD191" s="489"/>
      <c r="CE191" s="489"/>
      <c r="CF191" s="489"/>
      <c r="CG191" s="489"/>
      <c r="CH191" s="489"/>
      <c r="CI191" s="489"/>
      <c r="CJ191" s="489"/>
      <c r="CK191" s="489"/>
      <c r="CL191" s="489"/>
      <c r="CM191" s="489"/>
      <c r="CN191" s="489"/>
      <c r="CO191" s="489"/>
      <c r="CP191" s="489"/>
      <c r="CQ191" s="489"/>
      <c r="CR191" s="489"/>
      <c r="CS191" s="489"/>
      <c r="CT191" s="489"/>
      <c r="CU191" s="489"/>
      <c r="CV191" s="489"/>
      <c r="CW191" s="489"/>
      <c r="CX191" s="489"/>
      <c r="CY191" s="489"/>
      <c r="CZ191" s="489"/>
      <c r="DA191" s="489"/>
      <c r="DB191" s="489"/>
      <c r="DC191" s="489"/>
      <c r="DD191" s="489"/>
      <c r="DE191" s="489"/>
      <c r="DF191" s="489"/>
      <c r="DG191" s="489"/>
      <c r="DH191" s="489"/>
      <c r="DI191" s="489"/>
      <c r="DJ191" s="489"/>
      <c r="DK191" s="489"/>
      <c r="DL191" s="489"/>
      <c r="DM191" s="489"/>
      <c r="DN191" s="489"/>
      <c r="DO191" s="489"/>
      <c r="DP191" s="489"/>
      <c r="DQ191" s="489"/>
      <c r="DR191" s="489"/>
      <c r="DS191" s="489"/>
      <c r="DT191" s="489"/>
      <c r="DU191" s="489"/>
      <c r="DV191" s="489"/>
      <c r="DW191" s="489"/>
      <c r="DX191" s="489"/>
      <c r="DY191" s="489"/>
      <c r="DZ191" s="489"/>
      <c r="EA191" s="489"/>
      <c r="EB191" s="489"/>
      <c r="EC191" s="489"/>
      <c r="ED191" s="489"/>
      <c r="EE191" s="489"/>
      <c r="EF191" s="489"/>
      <c r="EG191" s="489"/>
      <c r="EH191" s="489"/>
      <c r="EI191" s="489"/>
      <c r="EJ191" s="489"/>
      <c r="EK191" s="489"/>
      <c r="EL191" s="489"/>
      <c r="EM191" s="489"/>
      <c r="EN191" s="489"/>
      <c r="EO191" s="489"/>
      <c r="EP191" s="489"/>
      <c r="EQ191" s="489"/>
      <c r="ER191" s="489"/>
      <c r="ES191" s="489"/>
      <c r="ET191" s="489"/>
      <c r="EU191" s="489"/>
      <c r="EV191" s="489"/>
      <c r="EW191" s="489"/>
      <c r="EX191" s="489"/>
      <c r="EY191" s="489"/>
      <c r="EZ191" s="489"/>
      <c r="FA191" s="489"/>
      <c r="FB191" s="559"/>
      <c r="FC191" s="489"/>
      <c r="FD191" s="489"/>
      <c r="FE191" s="489"/>
      <c r="FF191" s="489"/>
      <c r="FG191" s="489"/>
      <c r="FH191" s="489"/>
      <c r="FI191" s="489"/>
      <c r="FJ191" s="489"/>
      <c r="FK191" s="489"/>
      <c r="FL191" s="489"/>
      <c r="FM191" s="489"/>
      <c r="FN191" s="489"/>
      <c r="FO191" s="489"/>
      <c r="FP191" s="560"/>
      <c r="FQ191" s="489"/>
      <c r="FR191" s="560"/>
      <c r="FS191" s="559"/>
      <c r="FT191" s="489"/>
      <c r="FU191" s="489"/>
      <c r="FV191" s="489"/>
      <c r="FW191" s="489"/>
      <c r="FX191" s="489"/>
      <c r="FY191" s="560"/>
    </row>
    <row r="192" spans="1:181" s="494" customFormat="1" hidden="1" x14ac:dyDescent="0.25">
      <c r="A192" s="557">
        <v>230</v>
      </c>
      <c r="B192" s="558" t="s">
        <v>524</v>
      </c>
      <c r="C192" s="490" t="s">
        <v>141</v>
      </c>
      <c r="D192" s="489" t="s">
        <v>1188</v>
      </c>
      <c r="E192" s="559"/>
      <c r="F192" s="559"/>
      <c r="G192" s="490" t="s">
        <v>526</v>
      </c>
      <c r="H192" s="489" t="s">
        <v>1230</v>
      </c>
      <c r="I192" s="489"/>
      <c r="J192" s="560"/>
      <c r="K192" s="559" t="s">
        <v>1231</v>
      </c>
      <c r="L192" s="489" t="s">
        <v>1231</v>
      </c>
      <c r="M192" s="489" t="s">
        <v>1231</v>
      </c>
      <c r="N192" s="559"/>
      <c r="O192" s="560"/>
      <c r="P192" s="491" t="s">
        <v>637</v>
      </c>
      <c r="Q192" s="491" t="s">
        <v>22</v>
      </c>
      <c r="R192" s="491" t="s">
        <v>1232</v>
      </c>
      <c r="S192" s="489" t="s">
        <v>672</v>
      </c>
      <c r="T192" s="489" t="s">
        <v>1230</v>
      </c>
      <c r="U192" s="489" t="s">
        <v>571</v>
      </c>
      <c r="V192" s="560"/>
      <c r="W192" s="490" t="s">
        <v>638</v>
      </c>
      <c r="X192" s="489"/>
      <c r="Y192" s="489"/>
      <c r="Z192" s="560"/>
      <c r="AA192" s="561">
        <v>42521</v>
      </c>
      <c r="AB192" s="562" t="s">
        <v>526</v>
      </c>
      <c r="AC192" s="563" t="s">
        <v>526</v>
      </c>
      <c r="AD192" s="564" t="s">
        <v>526</v>
      </c>
      <c r="AE192" s="563"/>
      <c r="AF192" s="735"/>
      <c r="AG192" s="563"/>
      <c r="AH192" s="562" t="s">
        <v>526</v>
      </c>
      <c r="AI192" s="563" t="s">
        <v>526</v>
      </c>
      <c r="AJ192" s="564" t="s">
        <v>526</v>
      </c>
      <c r="AK192" s="489"/>
      <c r="AL192" s="489"/>
      <c r="AM192" s="489"/>
      <c r="AN192" s="489"/>
      <c r="AO192" s="490" t="s">
        <v>526</v>
      </c>
      <c r="AP192" s="493"/>
      <c r="AQ192" s="491"/>
      <c r="AR192" s="492"/>
      <c r="AS192" s="490" t="str">
        <f t="shared" si="2"/>
        <v>no</v>
      </c>
      <c r="AT192" s="489"/>
      <c r="AU192" s="489"/>
      <c r="AV192" s="513"/>
      <c r="AW192" s="490" t="s">
        <v>526</v>
      </c>
      <c r="AX192" s="739"/>
      <c r="AY192" s="739"/>
      <c r="AZ192" s="489"/>
      <c r="BA192" s="489"/>
      <c r="BB192" s="489"/>
      <c r="BC192" s="489"/>
      <c r="BD192" s="489"/>
      <c r="BE192" s="489"/>
      <c r="BF192" s="489"/>
      <c r="BG192" s="489"/>
      <c r="BH192" s="489"/>
      <c r="BI192" s="489"/>
      <c r="BJ192" s="489"/>
      <c r="BK192" s="489"/>
      <c r="BL192" s="560"/>
      <c r="BM192" s="559"/>
      <c r="BN192" s="489"/>
      <c r="BO192" s="489"/>
      <c r="BP192" s="489"/>
      <c r="BQ192" s="489"/>
      <c r="BR192" s="489"/>
      <c r="BS192" s="489"/>
      <c r="BT192" s="489"/>
      <c r="BU192" s="489"/>
      <c r="BV192" s="489"/>
      <c r="BW192" s="489"/>
      <c r="BX192" s="489"/>
      <c r="BY192" s="489"/>
      <c r="BZ192" s="489"/>
      <c r="CA192" s="489"/>
      <c r="CB192" s="489"/>
      <c r="CC192" s="489"/>
      <c r="CD192" s="489"/>
      <c r="CE192" s="489"/>
      <c r="CF192" s="489"/>
      <c r="CG192" s="489"/>
      <c r="CH192" s="489"/>
      <c r="CI192" s="489"/>
      <c r="CJ192" s="489"/>
      <c r="CK192" s="489"/>
      <c r="CL192" s="489"/>
      <c r="CM192" s="489"/>
      <c r="CN192" s="489"/>
      <c r="CO192" s="489"/>
      <c r="CP192" s="489"/>
      <c r="CQ192" s="489"/>
      <c r="CR192" s="489"/>
      <c r="CS192" s="489"/>
      <c r="CT192" s="489"/>
      <c r="CU192" s="489"/>
      <c r="CV192" s="489"/>
      <c r="CW192" s="489"/>
      <c r="CX192" s="489"/>
      <c r="CY192" s="489"/>
      <c r="CZ192" s="489"/>
      <c r="DA192" s="489"/>
      <c r="DB192" s="489"/>
      <c r="DC192" s="489"/>
      <c r="DD192" s="489"/>
      <c r="DE192" s="489"/>
      <c r="DF192" s="489"/>
      <c r="DG192" s="489"/>
      <c r="DH192" s="489"/>
      <c r="DI192" s="489"/>
      <c r="DJ192" s="489"/>
      <c r="DK192" s="489"/>
      <c r="DL192" s="489"/>
      <c r="DM192" s="489"/>
      <c r="DN192" s="489"/>
      <c r="DO192" s="489"/>
      <c r="DP192" s="489"/>
      <c r="DQ192" s="489"/>
      <c r="DR192" s="489"/>
      <c r="DS192" s="489"/>
      <c r="DT192" s="489"/>
      <c r="DU192" s="489"/>
      <c r="DV192" s="489"/>
      <c r="DW192" s="489"/>
      <c r="DX192" s="489"/>
      <c r="DY192" s="489"/>
      <c r="DZ192" s="489"/>
      <c r="EA192" s="489"/>
      <c r="EB192" s="489"/>
      <c r="EC192" s="489"/>
      <c r="ED192" s="489"/>
      <c r="EE192" s="489"/>
      <c r="EF192" s="489"/>
      <c r="EG192" s="489"/>
      <c r="EH192" s="489"/>
      <c r="EI192" s="489"/>
      <c r="EJ192" s="489"/>
      <c r="EK192" s="489"/>
      <c r="EL192" s="489"/>
      <c r="EM192" s="489"/>
      <c r="EN192" s="489"/>
      <c r="EO192" s="489"/>
      <c r="EP192" s="489"/>
      <c r="EQ192" s="489"/>
      <c r="ER192" s="489"/>
      <c r="ES192" s="489"/>
      <c r="ET192" s="489"/>
      <c r="EU192" s="489"/>
      <c r="EV192" s="489"/>
      <c r="EW192" s="489"/>
      <c r="EX192" s="489"/>
      <c r="EY192" s="489"/>
      <c r="EZ192" s="489"/>
      <c r="FA192" s="489"/>
      <c r="FB192" s="559"/>
      <c r="FC192" s="489"/>
      <c r="FD192" s="489"/>
      <c r="FE192" s="489"/>
      <c r="FF192" s="489"/>
      <c r="FG192" s="489"/>
      <c r="FH192" s="489"/>
      <c r="FI192" s="489"/>
      <c r="FJ192" s="489"/>
      <c r="FK192" s="489"/>
      <c r="FL192" s="489"/>
      <c r="FM192" s="489"/>
      <c r="FN192" s="489"/>
      <c r="FO192" s="489"/>
      <c r="FP192" s="560"/>
      <c r="FQ192" s="489"/>
      <c r="FR192" s="560"/>
      <c r="FS192" s="559"/>
      <c r="FT192" s="489"/>
      <c r="FU192" s="489"/>
      <c r="FV192" s="489"/>
      <c r="FW192" s="489"/>
      <c r="FX192" s="489"/>
      <c r="FY192" s="560"/>
    </row>
    <row r="193" spans="1:181" s="494" customFormat="1" hidden="1" x14ac:dyDescent="0.25">
      <c r="A193" s="557">
        <v>231</v>
      </c>
      <c r="B193" s="558" t="s">
        <v>524</v>
      </c>
      <c r="C193" s="490" t="s">
        <v>141</v>
      </c>
      <c r="D193" s="489" t="s">
        <v>1188</v>
      </c>
      <c r="E193" s="559"/>
      <c r="F193" s="559"/>
      <c r="G193" s="490" t="s">
        <v>526</v>
      </c>
      <c r="H193" s="489" t="s">
        <v>1233</v>
      </c>
      <c r="I193" s="489"/>
      <c r="J193" s="560"/>
      <c r="K193" s="559" t="s">
        <v>1234</v>
      </c>
      <c r="L193" s="489" t="s">
        <v>1231</v>
      </c>
      <c r="M193" s="489" t="s">
        <v>1231</v>
      </c>
      <c r="N193" s="559"/>
      <c r="O193" s="560"/>
      <c r="P193" s="491" t="s">
        <v>530</v>
      </c>
      <c r="Q193" s="491" t="s">
        <v>531</v>
      </c>
      <c r="R193" s="491" t="s">
        <v>532</v>
      </c>
      <c r="S193" s="489" t="s">
        <v>533</v>
      </c>
      <c r="T193" s="489" t="s">
        <v>1233</v>
      </c>
      <c r="U193" s="489" t="s">
        <v>534</v>
      </c>
      <c r="V193" s="560"/>
      <c r="W193" s="490" t="s">
        <v>535</v>
      </c>
      <c r="X193" s="489"/>
      <c r="Y193" s="489"/>
      <c r="Z193" s="560"/>
      <c r="AA193" s="561" t="s">
        <v>1194</v>
      </c>
      <c r="AB193" s="562" t="s">
        <v>526</v>
      </c>
      <c r="AC193" s="563" t="s">
        <v>526</v>
      </c>
      <c r="AD193" s="564" t="s">
        <v>526</v>
      </c>
      <c r="AE193" s="563"/>
      <c r="AF193" s="563"/>
      <c r="AG193" s="563"/>
      <c r="AH193" s="562" t="s">
        <v>526</v>
      </c>
      <c r="AI193" s="563" t="s">
        <v>526</v>
      </c>
      <c r="AJ193" s="564" t="s">
        <v>526</v>
      </c>
      <c r="AK193" s="489"/>
      <c r="AL193" s="489"/>
      <c r="AM193" s="489"/>
      <c r="AN193" s="489"/>
      <c r="AO193" s="490" t="s">
        <v>526</v>
      </c>
      <c r="AP193" s="493"/>
      <c r="AQ193" s="491"/>
      <c r="AR193" s="492"/>
      <c r="AS193" s="490" t="str">
        <f t="shared" si="2"/>
        <v>no</v>
      </c>
      <c r="AT193" s="489"/>
      <c r="AU193" s="489"/>
      <c r="AV193" s="513"/>
      <c r="AW193" s="490" t="s">
        <v>526</v>
      </c>
      <c r="AX193" s="739"/>
      <c r="AY193" s="739"/>
      <c r="AZ193" s="489"/>
      <c r="BA193" s="489"/>
      <c r="BB193" s="489"/>
      <c r="BC193" s="489"/>
      <c r="BD193" s="489"/>
      <c r="BE193" s="489"/>
      <c r="BF193" s="489"/>
      <c r="BG193" s="489"/>
      <c r="BH193" s="489"/>
      <c r="BI193" s="489"/>
      <c r="BJ193" s="489"/>
      <c r="BK193" s="489"/>
      <c r="BL193" s="560"/>
      <c r="BM193" s="559"/>
      <c r="BN193" s="489"/>
      <c r="BO193" s="489"/>
      <c r="BP193" s="489"/>
      <c r="BQ193" s="489"/>
      <c r="BR193" s="489"/>
      <c r="BS193" s="489"/>
      <c r="BT193" s="489"/>
      <c r="BU193" s="489"/>
      <c r="BV193" s="489"/>
      <c r="BW193" s="489"/>
      <c r="BX193" s="489"/>
      <c r="BY193" s="489"/>
      <c r="BZ193" s="489"/>
      <c r="CA193" s="489"/>
      <c r="CB193" s="489"/>
      <c r="CC193" s="489"/>
      <c r="CD193" s="489"/>
      <c r="CE193" s="489"/>
      <c r="CF193" s="489"/>
      <c r="CG193" s="489"/>
      <c r="CH193" s="489"/>
      <c r="CI193" s="489"/>
      <c r="CJ193" s="489"/>
      <c r="CK193" s="489"/>
      <c r="CL193" s="489"/>
      <c r="CM193" s="489"/>
      <c r="CN193" s="489"/>
      <c r="CO193" s="489"/>
      <c r="CP193" s="489"/>
      <c r="CQ193" s="489"/>
      <c r="CR193" s="489"/>
      <c r="CS193" s="489"/>
      <c r="CT193" s="489"/>
      <c r="CU193" s="489"/>
      <c r="CV193" s="489"/>
      <c r="CW193" s="489"/>
      <c r="CX193" s="489"/>
      <c r="CY193" s="489"/>
      <c r="CZ193" s="489"/>
      <c r="DA193" s="489"/>
      <c r="DB193" s="489"/>
      <c r="DC193" s="489"/>
      <c r="DD193" s="489"/>
      <c r="DE193" s="489"/>
      <c r="DF193" s="489"/>
      <c r="DG193" s="489"/>
      <c r="DH193" s="489"/>
      <c r="DI193" s="489"/>
      <c r="DJ193" s="489"/>
      <c r="DK193" s="489"/>
      <c r="DL193" s="489"/>
      <c r="DM193" s="489"/>
      <c r="DN193" s="489"/>
      <c r="DO193" s="489"/>
      <c r="DP193" s="489"/>
      <c r="DQ193" s="489"/>
      <c r="DR193" s="489"/>
      <c r="DS193" s="489"/>
      <c r="DT193" s="489"/>
      <c r="DU193" s="489"/>
      <c r="DV193" s="489"/>
      <c r="DW193" s="489"/>
      <c r="DX193" s="489"/>
      <c r="DY193" s="489"/>
      <c r="DZ193" s="489"/>
      <c r="EA193" s="489"/>
      <c r="EB193" s="489"/>
      <c r="EC193" s="489"/>
      <c r="ED193" s="489"/>
      <c r="EE193" s="489"/>
      <c r="EF193" s="489"/>
      <c r="EG193" s="489"/>
      <c r="EH193" s="489"/>
      <c r="EI193" s="489"/>
      <c r="EJ193" s="489"/>
      <c r="EK193" s="489"/>
      <c r="EL193" s="489"/>
      <c r="EM193" s="489"/>
      <c r="EN193" s="489"/>
      <c r="EO193" s="489"/>
      <c r="EP193" s="489"/>
      <c r="EQ193" s="489"/>
      <c r="ER193" s="489"/>
      <c r="ES193" s="489"/>
      <c r="ET193" s="489"/>
      <c r="EU193" s="489"/>
      <c r="EV193" s="489"/>
      <c r="EW193" s="489"/>
      <c r="EX193" s="489"/>
      <c r="EY193" s="489"/>
      <c r="EZ193" s="489"/>
      <c r="FA193" s="489"/>
      <c r="FB193" s="559"/>
      <c r="FC193" s="489"/>
      <c r="FD193" s="489"/>
      <c r="FE193" s="489"/>
      <c r="FF193" s="489"/>
      <c r="FG193" s="489"/>
      <c r="FH193" s="489"/>
      <c r="FI193" s="489"/>
      <c r="FJ193" s="489"/>
      <c r="FK193" s="489"/>
      <c r="FL193" s="489"/>
      <c r="FM193" s="489"/>
      <c r="FN193" s="489"/>
      <c r="FO193" s="489"/>
      <c r="FP193" s="560"/>
      <c r="FQ193" s="489"/>
      <c r="FR193" s="560"/>
      <c r="FS193" s="559"/>
      <c r="FT193" s="489"/>
      <c r="FU193" s="489"/>
      <c r="FV193" s="489"/>
      <c r="FW193" s="489"/>
      <c r="FX193" s="489"/>
      <c r="FY193" s="560"/>
    </row>
    <row r="194" spans="1:181" s="494" customFormat="1" hidden="1" x14ac:dyDescent="0.25">
      <c r="A194" s="557">
        <v>232</v>
      </c>
      <c r="B194" s="558" t="s">
        <v>524</v>
      </c>
      <c r="C194" s="490" t="s">
        <v>141</v>
      </c>
      <c r="D194" s="489" t="s">
        <v>1188</v>
      </c>
      <c r="E194" s="559"/>
      <c r="F194" s="559"/>
      <c r="G194" s="490" t="s">
        <v>526</v>
      </c>
      <c r="H194" s="489" t="s">
        <v>1235</v>
      </c>
      <c r="I194" s="489"/>
      <c r="J194" s="560"/>
      <c r="K194" s="559" t="s">
        <v>1236</v>
      </c>
      <c r="L194" s="489" t="s">
        <v>1236</v>
      </c>
      <c r="M194" s="489" t="s">
        <v>1236</v>
      </c>
      <c r="N194" s="559"/>
      <c r="O194" s="560"/>
      <c r="P194" s="491" t="s">
        <v>637</v>
      </c>
      <c r="Q194" s="491" t="s">
        <v>22</v>
      </c>
      <c r="R194" s="491" t="s">
        <v>1237</v>
      </c>
      <c r="S194" s="489" t="s">
        <v>672</v>
      </c>
      <c r="T194" s="489" t="s">
        <v>1235</v>
      </c>
      <c r="U194" s="489" t="s">
        <v>571</v>
      </c>
      <c r="V194" s="560"/>
      <c r="W194" s="490" t="s">
        <v>638</v>
      </c>
      <c r="X194" s="489"/>
      <c r="Y194" s="489"/>
      <c r="Z194" s="560"/>
      <c r="AA194" s="561">
        <v>42521</v>
      </c>
      <c r="AB194" s="562" t="s">
        <v>526</v>
      </c>
      <c r="AC194" s="563" t="s">
        <v>526</v>
      </c>
      <c r="AD194" s="564" t="s">
        <v>526</v>
      </c>
      <c r="AE194" s="563"/>
      <c r="AF194" s="735"/>
      <c r="AG194" s="563"/>
      <c r="AH194" s="562" t="s">
        <v>526</v>
      </c>
      <c r="AI194" s="563" t="s">
        <v>526</v>
      </c>
      <c r="AJ194" s="564" t="s">
        <v>526</v>
      </c>
      <c r="AK194" s="489"/>
      <c r="AL194" s="489"/>
      <c r="AM194" s="489"/>
      <c r="AN194" s="489"/>
      <c r="AO194" s="490" t="s">
        <v>526</v>
      </c>
      <c r="AP194" s="493"/>
      <c r="AQ194" s="491"/>
      <c r="AR194" s="492" t="s">
        <v>725</v>
      </c>
      <c r="AS194" s="490" t="str">
        <f t="shared" si="2"/>
        <v>no</v>
      </c>
      <c r="AT194" s="489"/>
      <c r="AU194" s="489"/>
      <c r="AV194" s="513"/>
      <c r="AW194" s="490" t="s">
        <v>526</v>
      </c>
      <c r="AX194" s="739"/>
      <c r="AY194" s="739"/>
      <c r="AZ194" s="489"/>
      <c r="BA194" s="489"/>
      <c r="BB194" s="489"/>
      <c r="BC194" s="489"/>
      <c r="BD194" s="489"/>
      <c r="BE194" s="489"/>
      <c r="BF194" s="489"/>
      <c r="BG194" s="489"/>
      <c r="BH194" s="489"/>
      <c r="BI194" s="489"/>
      <c r="BJ194" s="489"/>
      <c r="BK194" s="489"/>
      <c r="BL194" s="560"/>
      <c r="BM194" s="559"/>
      <c r="BN194" s="489"/>
      <c r="BO194" s="489"/>
      <c r="BP194" s="489"/>
      <c r="BQ194" s="489"/>
      <c r="BR194" s="489"/>
      <c r="BS194" s="489"/>
      <c r="BT194" s="489"/>
      <c r="BU194" s="489"/>
      <c r="BV194" s="489"/>
      <c r="BW194" s="489"/>
      <c r="BX194" s="489"/>
      <c r="BY194" s="489"/>
      <c r="BZ194" s="489"/>
      <c r="CA194" s="489"/>
      <c r="CB194" s="489"/>
      <c r="CC194" s="489"/>
      <c r="CD194" s="489"/>
      <c r="CE194" s="489"/>
      <c r="CF194" s="489"/>
      <c r="CG194" s="489"/>
      <c r="CH194" s="489"/>
      <c r="CI194" s="489"/>
      <c r="CJ194" s="489"/>
      <c r="CK194" s="489"/>
      <c r="CL194" s="489"/>
      <c r="CM194" s="489"/>
      <c r="CN194" s="489"/>
      <c r="CO194" s="489"/>
      <c r="CP194" s="489"/>
      <c r="CQ194" s="489"/>
      <c r="CR194" s="489"/>
      <c r="CS194" s="489"/>
      <c r="CT194" s="489"/>
      <c r="CU194" s="489"/>
      <c r="CV194" s="489"/>
      <c r="CW194" s="489"/>
      <c r="CX194" s="489"/>
      <c r="CY194" s="489"/>
      <c r="CZ194" s="489"/>
      <c r="DA194" s="489"/>
      <c r="DB194" s="489"/>
      <c r="DC194" s="489"/>
      <c r="DD194" s="489"/>
      <c r="DE194" s="489"/>
      <c r="DF194" s="489"/>
      <c r="DG194" s="489"/>
      <c r="DH194" s="489"/>
      <c r="DI194" s="489"/>
      <c r="DJ194" s="489"/>
      <c r="DK194" s="489"/>
      <c r="DL194" s="489"/>
      <c r="DM194" s="489"/>
      <c r="DN194" s="489"/>
      <c r="DO194" s="489"/>
      <c r="DP194" s="489"/>
      <c r="DQ194" s="489"/>
      <c r="DR194" s="489"/>
      <c r="DS194" s="489"/>
      <c r="DT194" s="489"/>
      <c r="DU194" s="489"/>
      <c r="DV194" s="489"/>
      <c r="DW194" s="489"/>
      <c r="DX194" s="489"/>
      <c r="DY194" s="489"/>
      <c r="DZ194" s="489"/>
      <c r="EA194" s="489"/>
      <c r="EB194" s="489"/>
      <c r="EC194" s="489"/>
      <c r="ED194" s="489"/>
      <c r="EE194" s="489"/>
      <c r="EF194" s="489"/>
      <c r="EG194" s="489"/>
      <c r="EH194" s="489"/>
      <c r="EI194" s="489"/>
      <c r="EJ194" s="489"/>
      <c r="EK194" s="489"/>
      <c r="EL194" s="489"/>
      <c r="EM194" s="489"/>
      <c r="EN194" s="489"/>
      <c r="EO194" s="489"/>
      <c r="EP194" s="489"/>
      <c r="EQ194" s="489"/>
      <c r="ER194" s="489"/>
      <c r="ES194" s="489"/>
      <c r="ET194" s="489"/>
      <c r="EU194" s="489"/>
      <c r="EV194" s="489"/>
      <c r="EW194" s="489"/>
      <c r="EX194" s="489"/>
      <c r="EY194" s="489"/>
      <c r="EZ194" s="489"/>
      <c r="FA194" s="489"/>
      <c r="FB194" s="559"/>
      <c r="FC194" s="489"/>
      <c r="FD194" s="489"/>
      <c r="FE194" s="489"/>
      <c r="FF194" s="489"/>
      <c r="FG194" s="489"/>
      <c r="FH194" s="489"/>
      <c r="FI194" s="489"/>
      <c r="FJ194" s="489"/>
      <c r="FK194" s="489"/>
      <c r="FL194" s="489"/>
      <c r="FM194" s="489"/>
      <c r="FN194" s="489"/>
      <c r="FO194" s="489"/>
      <c r="FP194" s="560"/>
      <c r="FQ194" s="489"/>
      <c r="FR194" s="560"/>
      <c r="FS194" s="559"/>
      <c r="FT194" s="489"/>
      <c r="FU194" s="489"/>
      <c r="FV194" s="489"/>
      <c r="FW194" s="489"/>
      <c r="FX194" s="489"/>
      <c r="FY194" s="560"/>
    </row>
    <row r="195" spans="1:181" s="494" customFormat="1" hidden="1" x14ac:dyDescent="0.25">
      <c r="A195" s="557">
        <v>233</v>
      </c>
      <c r="B195" s="558" t="s">
        <v>524</v>
      </c>
      <c r="C195" s="490" t="s">
        <v>141</v>
      </c>
      <c r="D195" s="489" t="s">
        <v>1188</v>
      </c>
      <c r="E195" s="559"/>
      <c r="F195" s="559"/>
      <c r="G195" s="490" t="s">
        <v>526</v>
      </c>
      <c r="H195" s="489" t="s">
        <v>1238</v>
      </c>
      <c r="I195" s="489"/>
      <c r="J195" s="560"/>
      <c r="K195" s="559" t="s">
        <v>1239</v>
      </c>
      <c r="L195" s="489" t="s">
        <v>1236</v>
      </c>
      <c r="M195" s="489" t="s">
        <v>1236</v>
      </c>
      <c r="N195" s="559"/>
      <c r="O195" s="560"/>
      <c r="P195" s="491" t="s">
        <v>530</v>
      </c>
      <c r="Q195" s="491" t="s">
        <v>531</v>
      </c>
      <c r="R195" s="491" t="s">
        <v>532</v>
      </c>
      <c r="S195" s="489" t="s">
        <v>533</v>
      </c>
      <c r="T195" s="489" t="s">
        <v>1238</v>
      </c>
      <c r="U195" s="489" t="s">
        <v>534</v>
      </c>
      <c r="V195" s="560"/>
      <c r="W195" s="490" t="s">
        <v>535</v>
      </c>
      <c r="X195" s="489"/>
      <c r="Y195" s="489"/>
      <c r="Z195" s="560"/>
      <c r="AA195" s="561" t="s">
        <v>1194</v>
      </c>
      <c r="AB195" s="562" t="s">
        <v>526</v>
      </c>
      <c r="AC195" s="563" t="s">
        <v>526</v>
      </c>
      <c r="AD195" s="564" t="s">
        <v>526</v>
      </c>
      <c r="AE195" s="563"/>
      <c r="AF195" s="563"/>
      <c r="AG195" s="563"/>
      <c r="AH195" s="562" t="s">
        <v>526</v>
      </c>
      <c r="AI195" s="563" t="s">
        <v>526</v>
      </c>
      <c r="AJ195" s="564" t="s">
        <v>526</v>
      </c>
      <c r="AK195" s="489"/>
      <c r="AL195" s="489"/>
      <c r="AM195" s="489"/>
      <c r="AN195" s="489"/>
      <c r="AO195" s="490" t="s">
        <v>526</v>
      </c>
      <c r="AP195" s="493"/>
      <c r="AQ195" s="491"/>
      <c r="AR195" s="492" t="s">
        <v>725</v>
      </c>
      <c r="AS195" s="490" t="str">
        <f t="shared" si="2"/>
        <v>no</v>
      </c>
      <c r="AT195" s="489"/>
      <c r="AU195" s="489"/>
      <c r="AV195" s="513"/>
      <c r="AW195" s="490" t="s">
        <v>526</v>
      </c>
      <c r="AX195" s="739"/>
      <c r="AY195" s="739"/>
      <c r="AZ195" s="489"/>
      <c r="BA195" s="489"/>
      <c r="BB195" s="489"/>
      <c r="BC195" s="489"/>
      <c r="BD195" s="489"/>
      <c r="BE195" s="489"/>
      <c r="BF195" s="489"/>
      <c r="BG195" s="489"/>
      <c r="BH195" s="489"/>
      <c r="BI195" s="489"/>
      <c r="BJ195" s="489"/>
      <c r="BK195" s="489"/>
      <c r="BL195" s="560"/>
      <c r="BM195" s="559"/>
      <c r="BN195" s="489"/>
      <c r="BO195" s="489"/>
      <c r="BP195" s="489"/>
      <c r="BQ195" s="489"/>
      <c r="BR195" s="489"/>
      <c r="BS195" s="489"/>
      <c r="BT195" s="489"/>
      <c r="BU195" s="489"/>
      <c r="BV195" s="489"/>
      <c r="BW195" s="489"/>
      <c r="BX195" s="489"/>
      <c r="BY195" s="489"/>
      <c r="BZ195" s="489"/>
      <c r="CA195" s="489"/>
      <c r="CB195" s="489"/>
      <c r="CC195" s="489"/>
      <c r="CD195" s="489"/>
      <c r="CE195" s="489"/>
      <c r="CF195" s="489"/>
      <c r="CG195" s="489"/>
      <c r="CH195" s="489"/>
      <c r="CI195" s="489"/>
      <c r="CJ195" s="489"/>
      <c r="CK195" s="489"/>
      <c r="CL195" s="489"/>
      <c r="CM195" s="489"/>
      <c r="CN195" s="489"/>
      <c r="CO195" s="489"/>
      <c r="CP195" s="489"/>
      <c r="CQ195" s="489"/>
      <c r="CR195" s="489"/>
      <c r="CS195" s="489"/>
      <c r="CT195" s="489"/>
      <c r="CU195" s="489"/>
      <c r="CV195" s="489"/>
      <c r="CW195" s="489"/>
      <c r="CX195" s="489"/>
      <c r="CY195" s="489"/>
      <c r="CZ195" s="489"/>
      <c r="DA195" s="489"/>
      <c r="DB195" s="489"/>
      <c r="DC195" s="489"/>
      <c r="DD195" s="489"/>
      <c r="DE195" s="489"/>
      <c r="DF195" s="489"/>
      <c r="DG195" s="489"/>
      <c r="DH195" s="489"/>
      <c r="DI195" s="489"/>
      <c r="DJ195" s="489"/>
      <c r="DK195" s="489"/>
      <c r="DL195" s="489"/>
      <c r="DM195" s="489"/>
      <c r="DN195" s="489"/>
      <c r="DO195" s="489"/>
      <c r="DP195" s="489"/>
      <c r="DQ195" s="489"/>
      <c r="DR195" s="489"/>
      <c r="DS195" s="489"/>
      <c r="DT195" s="489"/>
      <c r="DU195" s="489"/>
      <c r="DV195" s="489"/>
      <c r="DW195" s="489"/>
      <c r="DX195" s="489"/>
      <c r="DY195" s="489"/>
      <c r="DZ195" s="489"/>
      <c r="EA195" s="489"/>
      <c r="EB195" s="489"/>
      <c r="EC195" s="489"/>
      <c r="ED195" s="489"/>
      <c r="EE195" s="489"/>
      <c r="EF195" s="489"/>
      <c r="EG195" s="489"/>
      <c r="EH195" s="489"/>
      <c r="EI195" s="489"/>
      <c r="EJ195" s="489"/>
      <c r="EK195" s="489"/>
      <c r="EL195" s="489"/>
      <c r="EM195" s="489"/>
      <c r="EN195" s="489"/>
      <c r="EO195" s="489"/>
      <c r="EP195" s="489"/>
      <c r="EQ195" s="489"/>
      <c r="ER195" s="489"/>
      <c r="ES195" s="489"/>
      <c r="ET195" s="489"/>
      <c r="EU195" s="489"/>
      <c r="EV195" s="489"/>
      <c r="EW195" s="489"/>
      <c r="EX195" s="489"/>
      <c r="EY195" s="489"/>
      <c r="EZ195" s="489"/>
      <c r="FA195" s="489"/>
      <c r="FB195" s="559"/>
      <c r="FC195" s="489"/>
      <c r="FD195" s="489"/>
      <c r="FE195" s="489"/>
      <c r="FF195" s="489"/>
      <c r="FG195" s="489"/>
      <c r="FH195" s="489"/>
      <c r="FI195" s="489"/>
      <c r="FJ195" s="489"/>
      <c r="FK195" s="489"/>
      <c r="FL195" s="489"/>
      <c r="FM195" s="489"/>
      <c r="FN195" s="489"/>
      <c r="FO195" s="489"/>
      <c r="FP195" s="560"/>
      <c r="FQ195" s="489"/>
      <c r="FR195" s="560"/>
      <c r="FS195" s="559"/>
      <c r="FT195" s="489"/>
      <c r="FU195" s="489"/>
      <c r="FV195" s="489"/>
      <c r="FW195" s="489"/>
      <c r="FX195" s="489"/>
      <c r="FY195" s="560"/>
    </row>
    <row r="196" spans="1:181" s="494" customFormat="1" hidden="1" x14ac:dyDescent="0.25">
      <c r="A196" s="557">
        <v>234</v>
      </c>
      <c r="B196" s="558" t="s">
        <v>524</v>
      </c>
      <c r="C196" s="490" t="s">
        <v>141</v>
      </c>
      <c r="D196" s="489" t="s">
        <v>1188</v>
      </c>
      <c r="E196" s="559"/>
      <c r="F196" s="559"/>
      <c r="G196" s="490" t="s">
        <v>526</v>
      </c>
      <c r="H196" s="489" t="s">
        <v>1240</v>
      </c>
      <c r="I196" s="489"/>
      <c r="J196" s="560"/>
      <c r="K196" s="559" t="s">
        <v>1241</v>
      </c>
      <c r="L196" s="489" t="s">
        <v>1241</v>
      </c>
      <c r="M196" s="489" t="s">
        <v>1241</v>
      </c>
      <c r="N196" s="559"/>
      <c r="O196" s="560"/>
      <c r="P196" s="491" t="s">
        <v>637</v>
      </c>
      <c r="Q196" s="491" t="s">
        <v>22</v>
      </c>
      <c r="R196" s="491" t="s">
        <v>1242</v>
      </c>
      <c r="S196" s="489" t="s">
        <v>672</v>
      </c>
      <c r="T196" s="489" t="s">
        <v>1240</v>
      </c>
      <c r="U196" s="489" t="s">
        <v>571</v>
      </c>
      <c r="V196" s="560"/>
      <c r="W196" s="490" t="s">
        <v>638</v>
      </c>
      <c r="X196" s="489"/>
      <c r="Y196" s="489"/>
      <c r="Z196" s="560"/>
      <c r="AA196" s="561">
        <v>42521</v>
      </c>
      <c r="AB196" s="562" t="s">
        <v>526</v>
      </c>
      <c r="AC196" s="563" t="s">
        <v>526</v>
      </c>
      <c r="AD196" s="564" t="s">
        <v>526</v>
      </c>
      <c r="AE196" s="563"/>
      <c r="AF196" s="735"/>
      <c r="AG196" s="563"/>
      <c r="AH196" s="562" t="s">
        <v>526</v>
      </c>
      <c r="AI196" s="563" t="s">
        <v>526</v>
      </c>
      <c r="AJ196" s="564" t="s">
        <v>526</v>
      </c>
      <c r="AK196" s="489"/>
      <c r="AL196" s="489"/>
      <c r="AM196" s="489"/>
      <c r="AN196" s="489"/>
      <c r="AO196" s="490" t="s">
        <v>526</v>
      </c>
      <c r="AP196" s="493"/>
      <c r="AQ196" s="491"/>
      <c r="AR196" s="492"/>
      <c r="AS196" s="490" t="str">
        <f t="shared" si="2"/>
        <v>no</v>
      </c>
      <c r="AT196" s="489"/>
      <c r="AU196" s="489"/>
      <c r="AV196" s="513"/>
      <c r="AW196" s="490" t="s">
        <v>526</v>
      </c>
      <c r="AX196" s="739"/>
      <c r="AY196" s="739"/>
      <c r="AZ196" s="489"/>
      <c r="BA196" s="489"/>
      <c r="BB196" s="489"/>
      <c r="BC196" s="489"/>
      <c r="BD196" s="489"/>
      <c r="BE196" s="489"/>
      <c r="BF196" s="489"/>
      <c r="BG196" s="489"/>
      <c r="BH196" s="489"/>
      <c r="BI196" s="489"/>
      <c r="BJ196" s="489"/>
      <c r="BK196" s="489"/>
      <c r="BL196" s="560"/>
      <c r="BM196" s="559"/>
      <c r="BN196" s="489"/>
      <c r="BO196" s="489"/>
      <c r="BP196" s="489"/>
      <c r="BQ196" s="489"/>
      <c r="BR196" s="489"/>
      <c r="BS196" s="489"/>
      <c r="BT196" s="489"/>
      <c r="BU196" s="489"/>
      <c r="BV196" s="489"/>
      <c r="BW196" s="489"/>
      <c r="BX196" s="489"/>
      <c r="BY196" s="489"/>
      <c r="BZ196" s="489"/>
      <c r="CA196" s="489"/>
      <c r="CB196" s="489"/>
      <c r="CC196" s="489"/>
      <c r="CD196" s="489"/>
      <c r="CE196" s="489"/>
      <c r="CF196" s="489"/>
      <c r="CG196" s="489"/>
      <c r="CH196" s="489"/>
      <c r="CI196" s="489"/>
      <c r="CJ196" s="489"/>
      <c r="CK196" s="489"/>
      <c r="CL196" s="489"/>
      <c r="CM196" s="489"/>
      <c r="CN196" s="489"/>
      <c r="CO196" s="489"/>
      <c r="CP196" s="489"/>
      <c r="CQ196" s="489"/>
      <c r="CR196" s="489"/>
      <c r="CS196" s="489"/>
      <c r="CT196" s="489"/>
      <c r="CU196" s="489"/>
      <c r="CV196" s="489"/>
      <c r="CW196" s="489"/>
      <c r="CX196" s="489"/>
      <c r="CY196" s="489"/>
      <c r="CZ196" s="489"/>
      <c r="DA196" s="489"/>
      <c r="DB196" s="489"/>
      <c r="DC196" s="489"/>
      <c r="DD196" s="489"/>
      <c r="DE196" s="489"/>
      <c r="DF196" s="489"/>
      <c r="DG196" s="489"/>
      <c r="DH196" s="489"/>
      <c r="DI196" s="489"/>
      <c r="DJ196" s="489"/>
      <c r="DK196" s="489"/>
      <c r="DL196" s="489"/>
      <c r="DM196" s="489"/>
      <c r="DN196" s="489"/>
      <c r="DO196" s="489"/>
      <c r="DP196" s="489"/>
      <c r="DQ196" s="489"/>
      <c r="DR196" s="489"/>
      <c r="DS196" s="489"/>
      <c r="DT196" s="489"/>
      <c r="DU196" s="489"/>
      <c r="DV196" s="489"/>
      <c r="DW196" s="489"/>
      <c r="DX196" s="489"/>
      <c r="DY196" s="489"/>
      <c r="DZ196" s="489"/>
      <c r="EA196" s="489"/>
      <c r="EB196" s="489"/>
      <c r="EC196" s="489"/>
      <c r="ED196" s="489"/>
      <c r="EE196" s="489"/>
      <c r="EF196" s="489"/>
      <c r="EG196" s="489"/>
      <c r="EH196" s="489"/>
      <c r="EI196" s="489"/>
      <c r="EJ196" s="489"/>
      <c r="EK196" s="489"/>
      <c r="EL196" s="489"/>
      <c r="EM196" s="489"/>
      <c r="EN196" s="489"/>
      <c r="EO196" s="489"/>
      <c r="EP196" s="489"/>
      <c r="EQ196" s="489"/>
      <c r="ER196" s="489"/>
      <c r="ES196" s="489"/>
      <c r="ET196" s="489"/>
      <c r="EU196" s="489"/>
      <c r="EV196" s="489"/>
      <c r="EW196" s="489"/>
      <c r="EX196" s="489"/>
      <c r="EY196" s="489"/>
      <c r="EZ196" s="489"/>
      <c r="FA196" s="489"/>
      <c r="FB196" s="559"/>
      <c r="FC196" s="489"/>
      <c r="FD196" s="489"/>
      <c r="FE196" s="489"/>
      <c r="FF196" s="489"/>
      <c r="FG196" s="489"/>
      <c r="FH196" s="489"/>
      <c r="FI196" s="489"/>
      <c r="FJ196" s="489"/>
      <c r="FK196" s="489"/>
      <c r="FL196" s="489"/>
      <c r="FM196" s="489"/>
      <c r="FN196" s="489"/>
      <c r="FO196" s="489"/>
      <c r="FP196" s="560"/>
      <c r="FQ196" s="489"/>
      <c r="FR196" s="560"/>
      <c r="FS196" s="559"/>
      <c r="FT196" s="489"/>
      <c r="FU196" s="489"/>
      <c r="FV196" s="489"/>
      <c r="FW196" s="489"/>
      <c r="FX196" s="489"/>
      <c r="FY196" s="560"/>
    </row>
    <row r="197" spans="1:181" s="494" customFormat="1" hidden="1" x14ac:dyDescent="0.25">
      <c r="A197" s="557">
        <v>235</v>
      </c>
      <c r="B197" s="558" t="s">
        <v>524</v>
      </c>
      <c r="C197" s="490" t="s">
        <v>141</v>
      </c>
      <c r="D197" s="489" t="s">
        <v>1188</v>
      </c>
      <c r="E197" s="559"/>
      <c r="F197" s="559"/>
      <c r="G197" s="490" t="s">
        <v>526</v>
      </c>
      <c r="H197" s="489" t="s">
        <v>1243</v>
      </c>
      <c r="I197" s="489"/>
      <c r="J197" s="560"/>
      <c r="K197" s="559" t="s">
        <v>1244</v>
      </c>
      <c r="L197" s="489" t="s">
        <v>1241</v>
      </c>
      <c r="M197" s="489" t="s">
        <v>1241</v>
      </c>
      <c r="N197" s="559"/>
      <c r="O197" s="560"/>
      <c r="P197" s="491" t="s">
        <v>530</v>
      </c>
      <c r="Q197" s="491" t="s">
        <v>531</v>
      </c>
      <c r="R197" s="491" t="s">
        <v>532</v>
      </c>
      <c r="S197" s="489" t="s">
        <v>533</v>
      </c>
      <c r="T197" s="489" t="s">
        <v>1243</v>
      </c>
      <c r="U197" s="489" t="s">
        <v>534</v>
      </c>
      <c r="V197" s="560"/>
      <c r="W197" s="490" t="s">
        <v>535</v>
      </c>
      <c r="X197" s="489"/>
      <c r="Y197" s="489"/>
      <c r="Z197" s="560"/>
      <c r="AA197" s="561" t="s">
        <v>1194</v>
      </c>
      <c r="AB197" s="562" t="s">
        <v>526</v>
      </c>
      <c r="AC197" s="563" t="s">
        <v>526</v>
      </c>
      <c r="AD197" s="564" t="s">
        <v>526</v>
      </c>
      <c r="AE197" s="563"/>
      <c r="AF197" s="563"/>
      <c r="AG197" s="563"/>
      <c r="AH197" s="562" t="s">
        <v>526</v>
      </c>
      <c r="AI197" s="563" t="s">
        <v>526</v>
      </c>
      <c r="AJ197" s="564" t="s">
        <v>526</v>
      </c>
      <c r="AK197" s="489"/>
      <c r="AL197" s="489"/>
      <c r="AM197" s="489"/>
      <c r="AN197" s="489"/>
      <c r="AO197" s="490" t="s">
        <v>526</v>
      </c>
      <c r="AP197" s="493"/>
      <c r="AQ197" s="491"/>
      <c r="AR197" s="492"/>
      <c r="AS197" s="490" t="str">
        <f t="shared" si="2"/>
        <v>no</v>
      </c>
      <c r="AT197" s="489"/>
      <c r="AU197" s="489"/>
      <c r="AV197" s="513"/>
      <c r="AW197" s="490" t="s">
        <v>526</v>
      </c>
      <c r="AX197" s="739"/>
      <c r="AY197" s="739"/>
      <c r="AZ197" s="489"/>
      <c r="BA197" s="489"/>
      <c r="BB197" s="489"/>
      <c r="BC197" s="489"/>
      <c r="BD197" s="489"/>
      <c r="BE197" s="489"/>
      <c r="BF197" s="489"/>
      <c r="BG197" s="489"/>
      <c r="BH197" s="489"/>
      <c r="BI197" s="489"/>
      <c r="BJ197" s="489"/>
      <c r="BK197" s="489"/>
      <c r="BL197" s="560"/>
      <c r="BM197" s="559"/>
      <c r="BN197" s="489"/>
      <c r="BO197" s="489"/>
      <c r="BP197" s="489"/>
      <c r="BQ197" s="489"/>
      <c r="BR197" s="489"/>
      <c r="BS197" s="489"/>
      <c r="BT197" s="489"/>
      <c r="BU197" s="489"/>
      <c r="BV197" s="489"/>
      <c r="BW197" s="489"/>
      <c r="BX197" s="489"/>
      <c r="BY197" s="489"/>
      <c r="BZ197" s="489"/>
      <c r="CA197" s="489"/>
      <c r="CB197" s="489"/>
      <c r="CC197" s="489"/>
      <c r="CD197" s="489"/>
      <c r="CE197" s="489"/>
      <c r="CF197" s="489"/>
      <c r="CG197" s="489"/>
      <c r="CH197" s="489"/>
      <c r="CI197" s="489"/>
      <c r="CJ197" s="489"/>
      <c r="CK197" s="489"/>
      <c r="CL197" s="489"/>
      <c r="CM197" s="489"/>
      <c r="CN197" s="489"/>
      <c r="CO197" s="489"/>
      <c r="CP197" s="489"/>
      <c r="CQ197" s="489"/>
      <c r="CR197" s="489"/>
      <c r="CS197" s="489"/>
      <c r="CT197" s="489"/>
      <c r="CU197" s="489"/>
      <c r="CV197" s="489"/>
      <c r="CW197" s="489"/>
      <c r="CX197" s="489"/>
      <c r="CY197" s="489"/>
      <c r="CZ197" s="489"/>
      <c r="DA197" s="489"/>
      <c r="DB197" s="489"/>
      <c r="DC197" s="489"/>
      <c r="DD197" s="489"/>
      <c r="DE197" s="489"/>
      <c r="DF197" s="489"/>
      <c r="DG197" s="489"/>
      <c r="DH197" s="489"/>
      <c r="DI197" s="489"/>
      <c r="DJ197" s="489"/>
      <c r="DK197" s="489"/>
      <c r="DL197" s="489"/>
      <c r="DM197" s="489"/>
      <c r="DN197" s="489"/>
      <c r="DO197" s="489"/>
      <c r="DP197" s="489"/>
      <c r="DQ197" s="489"/>
      <c r="DR197" s="489"/>
      <c r="DS197" s="489"/>
      <c r="DT197" s="489"/>
      <c r="DU197" s="489"/>
      <c r="DV197" s="489"/>
      <c r="DW197" s="489"/>
      <c r="DX197" s="489"/>
      <c r="DY197" s="489"/>
      <c r="DZ197" s="489"/>
      <c r="EA197" s="489"/>
      <c r="EB197" s="489"/>
      <c r="EC197" s="489"/>
      <c r="ED197" s="489"/>
      <c r="EE197" s="489"/>
      <c r="EF197" s="489"/>
      <c r="EG197" s="489"/>
      <c r="EH197" s="489"/>
      <c r="EI197" s="489"/>
      <c r="EJ197" s="489"/>
      <c r="EK197" s="489"/>
      <c r="EL197" s="489"/>
      <c r="EM197" s="489"/>
      <c r="EN197" s="489"/>
      <c r="EO197" s="489"/>
      <c r="EP197" s="489"/>
      <c r="EQ197" s="489"/>
      <c r="ER197" s="489"/>
      <c r="ES197" s="489"/>
      <c r="ET197" s="489"/>
      <c r="EU197" s="489"/>
      <c r="EV197" s="489"/>
      <c r="EW197" s="489"/>
      <c r="EX197" s="489"/>
      <c r="EY197" s="489"/>
      <c r="EZ197" s="489"/>
      <c r="FA197" s="489"/>
      <c r="FB197" s="559"/>
      <c r="FC197" s="489"/>
      <c r="FD197" s="489"/>
      <c r="FE197" s="489"/>
      <c r="FF197" s="489"/>
      <c r="FG197" s="489"/>
      <c r="FH197" s="489"/>
      <c r="FI197" s="489"/>
      <c r="FJ197" s="489"/>
      <c r="FK197" s="489"/>
      <c r="FL197" s="489"/>
      <c r="FM197" s="489"/>
      <c r="FN197" s="489"/>
      <c r="FO197" s="489"/>
      <c r="FP197" s="560"/>
      <c r="FQ197" s="489"/>
      <c r="FR197" s="560"/>
      <c r="FS197" s="559"/>
      <c r="FT197" s="489"/>
      <c r="FU197" s="489"/>
      <c r="FV197" s="489"/>
      <c r="FW197" s="489"/>
      <c r="FX197" s="489"/>
      <c r="FY197" s="560"/>
    </row>
    <row r="198" spans="1:181" s="494" customFormat="1" hidden="1" x14ac:dyDescent="0.25">
      <c r="A198" s="557">
        <v>236</v>
      </c>
      <c r="B198" s="558" t="s">
        <v>524</v>
      </c>
      <c r="C198" s="490" t="s">
        <v>141</v>
      </c>
      <c r="D198" s="489" t="s">
        <v>1188</v>
      </c>
      <c r="E198" s="559"/>
      <c r="F198" s="559"/>
      <c r="G198" s="490" t="s">
        <v>526</v>
      </c>
      <c r="H198" s="489" t="s">
        <v>1245</v>
      </c>
      <c r="I198" s="489"/>
      <c r="J198" s="560"/>
      <c r="K198" s="559" t="s">
        <v>1246</v>
      </c>
      <c r="L198" s="489" t="s">
        <v>1246</v>
      </c>
      <c r="M198" s="489" t="s">
        <v>1246</v>
      </c>
      <c r="N198" s="559"/>
      <c r="O198" s="560"/>
      <c r="P198" s="491" t="s">
        <v>637</v>
      </c>
      <c r="Q198" s="491" t="s">
        <v>30</v>
      </c>
      <c r="R198" s="491" t="s">
        <v>1247</v>
      </c>
      <c r="S198" s="489" t="s">
        <v>672</v>
      </c>
      <c r="T198" s="489" t="s">
        <v>1245</v>
      </c>
      <c r="U198" s="489" t="s">
        <v>571</v>
      </c>
      <c r="V198" s="560"/>
      <c r="W198" s="490" t="s">
        <v>638</v>
      </c>
      <c r="X198" s="489"/>
      <c r="Y198" s="489"/>
      <c r="Z198" s="560"/>
      <c r="AA198" s="561">
        <v>42521</v>
      </c>
      <c r="AB198" s="562" t="s">
        <v>526</v>
      </c>
      <c r="AC198" s="563" t="s">
        <v>526</v>
      </c>
      <c r="AD198" s="564" t="s">
        <v>526</v>
      </c>
      <c r="AE198" s="563"/>
      <c r="AF198" s="735"/>
      <c r="AG198" s="563"/>
      <c r="AH198" s="562" t="s">
        <v>526</v>
      </c>
      <c r="AI198" s="563" t="s">
        <v>526</v>
      </c>
      <c r="AJ198" s="564" t="s">
        <v>526</v>
      </c>
      <c r="AK198" s="489"/>
      <c r="AL198" s="489"/>
      <c r="AM198" s="489"/>
      <c r="AN198" s="489"/>
      <c r="AO198" s="490" t="s">
        <v>526</v>
      </c>
      <c r="AP198" s="493"/>
      <c r="AQ198" s="491"/>
      <c r="AR198" s="492"/>
      <c r="AS198" s="490" t="str">
        <f t="shared" si="2"/>
        <v>no</v>
      </c>
      <c r="AT198" s="489"/>
      <c r="AU198" s="489"/>
      <c r="AV198" s="513"/>
      <c r="AW198" s="490" t="s">
        <v>526</v>
      </c>
      <c r="AX198" s="739"/>
      <c r="AY198" s="739"/>
      <c r="AZ198" s="489"/>
      <c r="BA198" s="489"/>
      <c r="BB198" s="489"/>
      <c r="BC198" s="489"/>
      <c r="BD198" s="489"/>
      <c r="BE198" s="489"/>
      <c r="BF198" s="489"/>
      <c r="BG198" s="489"/>
      <c r="BH198" s="489"/>
      <c r="BI198" s="489"/>
      <c r="BJ198" s="489"/>
      <c r="BK198" s="489"/>
      <c r="BL198" s="560"/>
      <c r="BM198" s="559"/>
      <c r="BN198" s="489"/>
      <c r="BO198" s="489"/>
      <c r="BP198" s="489"/>
      <c r="BQ198" s="489"/>
      <c r="BR198" s="489"/>
      <c r="BS198" s="489"/>
      <c r="BT198" s="489"/>
      <c r="BU198" s="489"/>
      <c r="BV198" s="489"/>
      <c r="BW198" s="489"/>
      <c r="BX198" s="489"/>
      <c r="BY198" s="489"/>
      <c r="BZ198" s="489"/>
      <c r="CA198" s="489"/>
      <c r="CB198" s="489"/>
      <c r="CC198" s="489"/>
      <c r="CD198" s="489"/>
      <c r="CE198" s="489"/>
      <c r="CF198" s="489"/>
      <c r="CG198" s="489"/>
      <c r="CH198" s="489"/>
      <c r="CI198" s="489"/>
      <c r="CJ198" s="489"/>
      <c r="CK198" s="489"/>
      <c r="CL198" s="489"/>
      <c r="CM198" s="489"/>
      <c r="CN198" s="489"/>
      <c r="CO198" s="489"/>
      <c r="CP198" s="489"/>
      <c r="CQ198" s="489"/>
      <c r="CR198" s="489"/>
      <c r="CS198" s="489"/>
      <c r="CT198" s="489"/>
      <c r="CU198" s="489"/>
      <c r="CV198" s="489"/>
      <c r="CW198" s="489"/>
      <c r="CX198" s="489"/>
      <c r="CY198" s="489"/>
      <c r="CZ198" s="489"/>
      <c r="DA198" s="489"/>
      <c r="DB198" s="489"/>
      <c r="DC198" s="489"/>
      <c r="DD198" s="489"/>
      <c r="DE198" s="489"/>
      <c r="DF198" s="489"/>
      <c r="DG198" s="489"/>
      <c r="DH198" s="489"/>
      <c r="DI198" s="489"/>
      <c r="DJ198" s="489"/>
      <c r="DK198" s="489"/>
      <c r="DL198" s="489"/>
      <c r="DM198" s="489"/>
      <c r="DN198" s="489"/>
      <c r="DO198" s="489"/>
      <c r="DP198" s="489"/>
      <c r="DQ198" s="489"/>
      <c r="DR198" s="489"/>
      <c r="DS198" s="489"/>
      <c r="DT198" s="489"/>
      <c r="DU198" s="489"/>
      <c r="DV198" s="489"/>
      <c r="DW198" s="489"/>
      <c r="DX198" s="489"/>
      <c r="DY198" s="489"/>
      <c r="DZ198" s="489"/>
      <c r="EA198" s="489"/>
      <c r="EB198" s="489"/>
      <c r="EC198" s="489"/>
      <c r="ED198" s="489"/>
      <c r="EE198" s="489"/>
      <c r="EF198" s="489"/>
      <c r="EG198" s="489"/>
      <c r="EH198" s="489"/>
      <c r="EI198" s="489"/>
      <c r="EJ198" s="489"/>
      <c r="EK198" s="489"/>
      <c r="EL198" s="489"/>
      <c r="EM198" s="489"/>
      <c r="EN198" s="489"/>
      <c r="EO198" s="489"/>
      <c r="EP198" s="489"/>
      <c r="EQ198" s="489"/>
      <c r="ER198" s="489"/>
      <c r="ES198" s="489"/>
      <c r="ET198" s="489"/>
      <c r="EU198" s="489"/>
      <c r="EV198" s="489"/>
      <c r="EW198" s="489"/>
      <c r="EX198" s="489"/>
      <c r="EY198" s="489"/>
      <c r="EZ198" s="489"/>
      <c r="FA198" s="489"/>
      <c r="FB198" s="559"/>
      <c r="FC198" s="489"/>
      <c r="FD198" s="489"/>
      <c r="FE198" s="489"/>
      <c r="FF198" s="489"/>
      <c r="FG198" s="489"/>
      <c r="FH198" s="489"/>
      <c r="FI198" s="489"/>
      <c r="FJ198" s="489"/>
      <c r="FK198" s="489"/>
      <c r="FL198" s="489"/>
      <c r="FM198" s="489"/>
      <c r="FN198" s="489"/>
      <c r="FO198" s="489"/>
      <c r="FP198" s="560"/>
      <c r="FQ198" s="489"/>
      <c r="FR198" s="560"/>
      <c r="FS198" s="559"/>
      <c r="FT198" s="489"/>
      <c r="FU198" s="489"/>
      <c r="FV198" s="489"/>
      <c r="FW198" s="489"/>
      <c r="FX198" s="489"/>
      <c r="FY198" s="560"/>
    </row>
    <row r="199" spans="1:181" s="494" customFormat="1" hidden="1" x14ac:dyDescent="0.25">
      <c r="A199" s="557">
        <v>237</v>
      </c>
      <c r="B199" s="558" t="s">
        <v>524</v>
      </c>
      <c r="C199" s="490" t="s">
        <v>141</v>
      </c>
      <c r="D199" s="489" t="s">
        <v>1188</v>
      </c>
      <c r="E199" s="559"/>
      <c r="F199" s="559"/>
      <c r="G199" s="490" t="s">
        <v>526</v>
      </c>
      <c r="H199" s="489" t="s">
        <v>1248</v>
      </c>
      <c r="I199" s="489"/>
      <c r="J199" s="560"/>
      <c r="K199" s="559" t="s">
        <v>1249</v>
      </c>
      <c r="L199" s="489" t="s">
        <v>1246</v>
      </c>
      <c r="M199" s="489" t="s">
        <v>1246</v>
      </c>
      <c r="N199" s="559"/>
      <c r="O199" s="560"/>
      <c r="P199" s="491" t="s">
        <v>530</v>
      </c>
      <c r="Q199" s="491" t="s">
        <v>531</v>
      </c>
      <c r="R199" s="491" t="s">
        <v>532</v>
      </c>
      <c r="S199" s="489" t="s">
        <v>533</v>
      </c>
      <c r="T199" s="489" t="s">
        <v>1248</v>
      </c>
      <c r="U199" s="489" t="s">
        <v>534</v>
      </c>
      <c r="V199" s="560"/>
      <c r="W199" s="490" t="s">
        <v>535</v>
      </c>
      <c r="X199" s="489"/>
      <c r="Y199" s="489"/>
      <c r="Z199" s="560"/>
      <c r="AA199" s="561" t="s">
        <v>1194</v>
      </c>
      <c r="AB199" s="562" t="s">
        <v>526</v>
      </c>
      <c r="AC199" s="563" t="s">
        <v>526</v>
      </c>
      <c r="AD199" s="564" t="s">
        <v>526</v>
      </c>
      <c r="AE199" s="563"/>
      <c r="AF199" s="563"/>
      <c r="AG199" s="563"/>
      <c r="AH199" s="562" t="s">
        <v>526</v>
      </c>
      <c r="AI199" s="563" t="s">
        <v>526</v>
      </c>
      <c r="AJ199" s="564" t="s">
        <v>526</v>
      </c>
      <c r="AK199" s="489"/>
      <c r="AL199" s="489"/>
      <c r="AM199" s="489"/>
      <c r="AN199" s="489"/>
      <c r="AO199" s="490" t="s">
        <v>526</v>
      </c>
      <c r="AP199" s="493"/>
      <c r="AQ199" s="491"/>
      <c r="AR199" s="492"/>
      <c r="AS199" s="490" t="str">
        <f t="shared" si="2"/>
        <v>no</v>
      </c>
      <c r="AT199" s="489"/>
      <c r="AU199" s="489"/>
      <c r="AV199" s="513"/>
      <c r="AW199" s="490" t="s">
        <v>526</v>
      </c>
      <c r="AX199" s="739"/>
      <c r="AY199" s="739"/>
      <c r="AZ199" s="489"/>
      <c r="BA199" s="489"/>
      <c r="BB199" s="489"/>
      <c r="BC199" s="489"/>
      <c r="BD199" s="489"/>
      <c r="BE199" s="489"/>
      <c r="BF199" s="489"/>
      <c r="BG199" s="489"/>
      <c r="BH199" s="489"/>
      <c r="BI199" s="489"/>
      <c r="BJ199" s="489"/>
      <c r="BK199" s="489"/>
      <c r="BL199" s="560"/>
      <c r="BM199" s="559"/>
      <c r="BN199" s="489"/>
      <c r="BO199" s="489"/>
      <c r="BP199" s="489"/>
      <c r="BQ199" s="489"/>
      <c r="BR199" s="489"/>
      <c r="BS199" s="489"/>
      <c r="BT199" s="489"/>
      <c r="BU199" s="489"/>
      <c r="BV199" s="489"/>
      <c r="BW199" s="489"/>
      <c r="BX199" s="489"/>
      <c r="BY199" s="489"/>
      <c r="BZ199" s="489"/>
      <c r="CA199" s="489"/>
      <c r="CB199" s="489"/>
      <c r="CC199" s="489"/>
      <c r="CD199" s="489"/>
      <c r="CE199" s="489"/>
      <c r="CF199" s="489"/>
      <c r="CG199" s="489"/>
      <c r="CH199" s="489"/>
      <c r="CI199" s="489"/>
      <c r="CJ199" s="489"/>
      <c r="CK199" s="489"/>
      <c r="CL199" s="489"/>
      <c r="CM199" s="489"/>
      <c r="CN199" s="489"/>
      <c r="CO199" s="489"/>
      <c r="CP199" s="489"/>
      <c r="CQ199" s="489"/>
      <c r="CR199" s="489"/>
      <c r="CS199" s="489"/>
      <c r="CT199" s="489"/>
      <c r="CU199" s="489"/>
      <c r="CV199" s="489"/>
      <c r="CW199" s="489"/>
      <c r="CX199" s="489"/>
      <c r="CY199" s="489"/>
      <c r="CZ199" s="489"/>
      <c r="DA199" s="489"/>
      <c r="DB199" s="489"/>
      <c r="DC199" s="489"/>
      <c r="DD199" s="489"/>
      <c r="DE199" s="489"/>
      <c r="DF199" s="489"/>
      <c r="DG199" s="489"/>
      <c r="DH199" s="489"/>
      <c r="DI199" s="489"/>
      <c r="DJ199" s="489"/>
      <c r="DK199" s="489"/>
      <c r="DL199" s="489"/>
      <c r="DM199" s="489"/>
      <c r="DN199" s="489"/>
      <c r="DO199" s="489"/>
      <c r="DP199" s="489"/>
      <c r="DQ199" s="489"/>
      <c r="DR199" s="489"/>
      <c r="DS199" s="489"/>
      <c r="DT199" s="489"/>
      <c r="DU199" s="489"/>
      <c r="DV199" s="489"/>
      <c r="DW199" s="489"/>
      <c r="DX199" s="489"/>
      <c r="DY199" s="489"/>
      <c r="DZ199" s="489"/>
      <c r="EA199" s="489"/>
      <c r="EB199" s="489"/>
      <c r="EC199" s="489"/>
      <c r="ED199" s="489"/>
      <c r="EE199" s="489"/>
      <c r="EF199" s="489"/>
      <c r="EG199" s="489"/>
      <c r="EH199" s="489"/>
      <c r="EI199" s="489"/>
      <c r="EJ199" s="489"/>
      <c r="EK199" s="489"/>
      <c r="EL199" s="489"/>
      <c r="EM199" s="489"/>
      <c r="EN199" s="489"/>
      <c r="EO199" s="489"/>
      <c r="EP199" s="489"/>
      <c r="EQ199" s="489"/>
      <c r="ER199" s="489"/>
      <c r="ES199" s="489"/>
      <c r="ET199" s="489"/>
      <c r="EU199" s="489"/>
      <c r="EV199" s="489"/>
      <c r="EW199" s="489"/>
      <c r="EX199" s="489"/>
      <c r="EY199" s="489"/>
      <c r="EZ199" s="489"/>
      <c r="FA199" s="489"/>
      <c r="FB199" s="559"/>
      <c r="FC199" s="489"/>
      <c r="FD199" s="489"/>
      <c r="FE199" s="489"/>
      <c r="FF199" s="489"/>
      <c r="FG199" s="489"/>
      <c r="FH199" s="489"/>
      <c r="FI199" s="489"/>
      <c r="FJ199" s="489"/>
      <c r="FK199" s="489"/>
      <c r="FL199" s="489"/>
      <c r="FM199" s="489"/>
      <c r="FN199" s="489"/>
      <c r="FO199" s="489"/>
      <c r="FP199" s="560"/>
      <c r="FQ199" s="489"/>
      <c r="FR199" s="560"/>
      <c r="FS199" s="559"/>
      <c r="FT199" s="489"/>
      <c r="FU199" s="489"/>
      <c r="FV199" s="489"/>
      <c r="FW199" s="489"/>
      <c r="FX199" s="489"/>
      <c r="FY199" s="560"/>
    </row>
    <row r="200" spans="1:181" s="494" customFormat="1" hidden="1" x14ac:dyDescent="0.25">
      <c r="A200" s="557">
        <v>238</v>
      </c>
      <c r="B200" s="558" t="s">
        <v>524</v>
      </c>
      <c r="C200" s="490" t="s">
        <v>141</v>
      </c>
      <c r="D200" s="489" t="s">
        <v>1188</v>
      </c>
      <c r="E200" s="559"/>
      <c r="F200" s="559"/>
      <c r="G200" s="490" t="s">
        <v>526</v>
      </c>
      <c r="H200" s="489" t="s">
        <v>1250</v>
      </c>
      <c r="I200" s="489"/>
      <c r="J200" s="560"/>
      <c r="K200" s="559" t="s">
        <v>1251</v>
      </c>
      <c r="L200" s="489" t="s">
        <v>1251</v>
      </c>
      <c r="M200" s="489" t="s">
        <v>1251</v>
      </c>
      <c r="N200" s="559"/>
      <c r="O200" s="560"/>
      <c r="P200" s="491" t="s">
        <v>637</v>
      </c>
      <c r="Q200" s="491" t="s">
        <v>30</v>
      </c>
      <c r="R200" s="491" t="s">
        <v>1252</v>
      </c>
      <c r="S200" s="489" t="s">
        <v>672</v>
      </c>
      <c r="T200" s="489" t="s">
        <v>1250</v>
      </c>
      <c r="U200" s="489" t="s">
        <v>571</v>
      </c>
      <c r="V200" s="560"/>
      <c r="W200" s="490" t="s">
        <v>638</v>
      </c>
      <c r="X200" s="489"/>
      <c r="Y200" s="489"/>
      <c r="Z200" s="560"/>
      <c r="AA200" s="561">
        <v>42521</v>
      </c>
      <c r="AB200" s="562" t="s">
        <v>526</v>
      </c>
      <c r="AC200" s="563" t="s">
        <v>526</v>
      </c>
      <c r="AD200" s="564" t="s">
        <v>526</v>
      </c>
      <c r="AE200" s="563"/>
      <c r="AF200" s="735"/>
      <c r="AG200" s="563"/>
      <c r="AH200" s="562" t="s">
        <v>526</v>
      </c>
      <c r="AI200" s="563" t="s">
        <v>526</v>
      </c>
      <c r="AJ200" s="564" t="s">
        <v>526</v>
      </c>
      <c r="AK200" s="489"/>
      <c r="AL200" s="489"/>
      <c r="AM200" s="489"/>
      <c r="AN200" s="489"/>
      <c r="AO200" s="490" t="s">
        <v>526</v>
      </c>
      <c r="AP200" s="493"/>
      <c r="AQ200" s="491"/>
      <c r="AR200" s="492"/>
      <c r="AS200" s="490" t="str">
        <f t="shared" si="2"/>
        <v>no</v>
      </c>
      <c r="AT200" s="489"/>
      <c r="AU200" s="489"/>
      <c r="AV200" s="513"/>
      <c r="AW200" s="490" t="s">
        <v>526</v>
      </c>
      <c r="AX200" s="739"/>
      <c r="AY200" s="739"/>
      <c r="AZ200" s="489"/>
      <c r="BA200" s="489"/>
      <c r="BB200" s="489"/>
      <c r="BC200" s="489"/>
      <c r="BD200" s="489"/>
      <c r="BE200" s="489"/>
      <c r="BF200" s="489"/>
      <c r="BG200" s="489"/>
      <c r="BH200" s="489"/>
      <c r="BI200" s="489"/>
      <c r="BJ200" s="489"/>
      <c r="BK200" s="489"/>
      <c r="BL200" s="560"/>
      <c r="BM200" s="559"/>
      <c r="BN200" s="489"/>
      <c r="BO200" s="489"/>
      <c r="BP200" s="489"/>
      <c r="BQ200" s="489"/>
      <c r="BR200" s="489"/>
      <c r="BS200" s="489"/>
      <c r="BT200" s="489"/>
      <c r="BU200" s="489"/>
      <c r="BV200" s="489"/>
      <c r="BW200" s="489"/>
      <c r="BX200" s="489"/>
      <c r="BY200" s="489"/>
      <c r="BZ200" s="489"/>
      <c r="CA200" s="489"/>
      <c r="CB200" s="489"/>
      <c r="CC200" s="489"/>
      <c r="CD200" s="489"/>
      <c r="CE200" s="489"/>
      <c r="CF200" s="489"/>
      <c r="CG200" s="489"/>
      <c r="CH200" s="489"/>
      <c r="CI200" s="489"/>
      <c r="CJ200" s="489"/>
      <c r="CK200" s="489"/>
      <c r="CL200" s="489"/>
      <c r="CM200" s="489"/>
      <c r="CN200" s="489"/>
      <c r="CO200" s="489"/>
      <c r="CP200" s="489"/>
      <c r="CQ200" s="489"/>
      <c r="CR200" s="489"/>
      <c r="CS200" s="489"/>
      <c r="CT200" s="489"/>
      <c r="CU200" s="489"/>
      <c r="CV200" s="489"/>
      <c r="CW200" s="489"/>
      <c r="CX200" s="489"/>
      <c r="CY200" s="489"/>
      <c r="CZ200" s="489"/>
      <c r="DA200" s="489"/>
      <c r="DB200" s="489"/>
      <c r="DC200" s="489"/>
      <c r="DD200" s="489"/>
      <c r="DE200" s="489"/>
      <c r="DF200" s="489"/>
      <c r="DG200" s="489"/>
      <c r="DH200" s="489"/>
      <c r="DI200" s="489"/>
      <c r="DJ200" s="489"/>
      <c r="DK200" s="489"/>
      <c r="DL200" s="489"/>
      <c r="DM200" s="489"/>
      <c r="DN200" s="489"/>
      <c r="DO200" s="489"/>
      <c r="DP200" s="489"/>
      <c r="DQ200" s="489"/>
      <c r="DR200" s="489"/>
      <c r="DS200" s="489"/>
      <c r="DT200" s="489"/>
      <c r="DU200" s="489"/>
      <c r="DV200" s="489"/>
      <c r="DW200" s="489"/>
      <c r="DX200" s="489"/>
      <c r="DY200" s="489"/>
      <c r="DZ200" s="489"/>
      <c r="EA200" s="489"/>
      <c r="EB200" s="489"/>
      <c r="EC200" s="489"/>
      <c r="ED200" s="489"/>
      <c r="EE200" s="489"/>
      <c r="EF200" s="489"/>
      <c r="EG200" s="489"/>
      <c r="EH200" s="489"/>
      <c r="EI200" s="489"/>
      <c r="EJ200" s="489"/>
      <c r="EK200" s="489"/>
      <c r="EL200" s="489"/>
      <c r="EM200" s="489"/>
      <c r="EN200" s="489"/>
      <c r="EO200" s="489"/>
      <c r="EP200" s="489"/>
      <c r="EQ200" s="489"/>
      <c r="ER200" s="489"/>
      <c r="ES200" s="489"/>
      <c r="ET200" s="489"/>
      <c r="EU200" s="489"/>
      <c r="EV200" s="489"/>
      <c r="EW200" s="489"/>
      <c r="EX200" s="489"/>
      <c r="EY200" s="489"/>
      <c r="EZ200" s="489"/>
      <c r="FA200" s="489"/>
      <c r="FB200" s="559"/>
      <c r="FC200" s="489"/>
      <c r="FD200" s="489"/>
      <c r="FE200" s="489"/>
      <c r="FF200" s="489"/>
      <c r="FG200" s="489"/>
      <c r="FH200" s="489"/>
      <c r="FI200" s="489"/>
      <c r="FJ200" s="489"/>
      <c r="FK200" s="489"/>
      <c r="FL200" s="489"/>
      <c r="FM200" s="489"/>
      <c r="FN200" s="489"/>
      <c r="FO200" s="489"/>
      <c r="FP200" s="560"/>
      <c r="FQ200" s="489"/>
      <c r="FR200" s="560"/>
      <c r="FS200" s="559"/>
      <c r="FT200" s="489"/>
      <c r="FU200" s="489"/>
      <c r="FV200" s="489"/>
      <c r="FW200" s="489"/>
      <c r="FX200" s="489"/>
      <c r="FY200" s="560"/>
    </row>
    <row r="201" spans="1:181" s="494" customFormat="1" hidden="1" x14ac:dyDescent="0.25">
      <c r="A201" s="557">
        <v>239</v>
      </c>
      <c r="B201" s="558" t="s">
        <v>524</v>
      </c>
      <c r="C201" s="490" t="s">
        <v>141</v>
      </c>
      <c r="D201" s="489" t="s">
        <v>1188</v>
      </c>
      <c r="E201" s="559"/>
      <c r="F201" s="559"/>
      <c r="G201" s="490" t="s">
        <v>526</v>
      </c>
      <c r="H201" s="489" t="s">
        <v>1253</v>
      </c>
      <c r="I201" s="489"/>
      <c r="J201" s="560"/>
      <c r="K201" s="559" t="s">
        <v>1254</v>
      </c>
      <c r="L201" s="489" t="s">
        <v>1251</v>
      </c>
      <c r="M201" s="489" t="s">
        <v>1251</v>
      </c>
      <c r="N201" s="559"/>
      <c r="O201" s="560"/>
      <c r="P201" s="491" t="s">
        <v>530</v>
      </c>
      <c r="Q201" s="491" t="s">
        <v>531</v>
      </c>
      <c r="R201" s="491" t="s">
        <v>532</v>
      </c>
      <c r="S201" s="489" t="s">
        <v>533</v>
      </c>
      <c r="T201" s="489" t="s">
        <v>1253</v>
      </c>
      <c r="U201" s="489" t="s">
        <v>534</v>
      </c>
      <c r="V201" s="560"/>
      <c r="W201" s="490" t="s">
        <v>535</v>
      </c>
      <c r="X201" s="489"/>
      <c r="Y201" s="489"/>
      <c r="Z201" s="560"/>
      <c r="AA201" s="561" t="s">
        <v>1194</v>
      </c>
      <c r="AB201" s="562" t="s">
        <v>526</v>
      </c>
      <c r="AC201" s="563" t="s">
        <v>526</v>
      </c>
      <c r="AD201" s="564" t="s">
        <v>526</v>
      </c>
      <c r="AE201" s="563"/>
      <c r="AF201" s="563"/>
      <c r="AG201" s="563"/>
      <c r="AH201" s="562" t="s">
        <v>526</v>
      </c>
      <c r="AI201" s="563" t="s">
        <v>526</v>
      </c>
      <c r="AJ201" s="564" t="s">
        <v>526</v>
      </c>
      <c r="AK201" s="489"/>
      <c r="AL201" s="489"/>
      <c r="AM201" s="489"/>
      <c r="AN201" s="489"/>
      <c r="AO201" s="490" t="s">
        <v>526</v>
      </c>
      <c r="AP201" s="493"/>
      <c r="AQ201" s="491"/>
      <c r="AR201" s="492"/>
      <c r="AS201" s="490" t="str">
        <f t="shared" si="2"/>
        <v>no</v>
      </c>
      <c r="AT201" s="489"/>
      <c r="AU201" s="489"/>
      <c r="AV201" s="513"/>
      <c r="AW201" s="490" t="s">
        <v>526</v>
      </c>
      <c r="AX201" s="739"/>
      <c r="AY201" s="739"/>
      <c r="AZ201" s="489"/>
      <c r="BA201" s="489"/>
      <c r="BB201" s="489"/>
      <c r="BC201" s="489"/>
      <c r="BD201" s="489"/>
      <c r="BE201" s="489"/>
      <c r="BF201" s="489"/>
      <c r="BG201" s="489"/>
      <c r="BH201" s="489"/>
      <c r="BI201" s="489"/>
      <c r="BJ201" s="489"/>
      <c r="BK201" s="489"/>
      <c r="BL201" s="560"/>
      <c r="BM201" s="559"/>
      <c r="BN201" s="489"/>
      <c r="BO201" s="489"/>
      <c r="BP201" s="489"/>
      <c r="BQ201" s="489"/>
      <c r="BR201" s="489"/>
      <c r="BS201" s="489"/>
      <c r="BT201" s="489"/>
      <c r="BU201" s="489"/>
      <c r="BV201" s="489"/>
      <c r="BW201" s="489"/>
      <c r="BX201" s="489"/>
      <c r="BY201" s="489"/>
      <c r="BZ201" s="489"/>
      <c r="CA201" s="489"/>
      <c r="CB201" s="489"/>
      <c r="CC201" s="489"/>
      <c r="CD201" s="489"/>
      <c r="CE201" s="489"/>
      <c r="CF201" s="489"/>
      <c r="CG201" s="489"/>
      <c r="CH201" s="489"/>
      <c r="CI201" s="489"/>
      <c r="CJ201" s="489"/>
      <c r="CK201" s="489"/>
      <c r="CL201" s="489"/>
      <c r="CM201" s="489"/>
      <c r="CN201" s="489"/>
      <c r="CO201" s="489"/>
      <c r="CP201" s="489"/>
      <c r="CQ201" s="489"/>
      <c r="CR201" s="489"/>
      <c r="CS201" s="489"/>
      <c r="CT201" s="489"/>
      <c r="CU201" s="489"/>
      <c r="CV201" s="489"/>
      <c r="CW201" s="489"/>
      <c r="CX201" s="489"/>
      <c r="CY201" s="489"/>
      <c r="CZ201" s="489"/>
      <c r="DA201" s="489"/>
      <c r="DB201" s="489"/>
      <c r="DC201" s="489"/>
      <c r="DD201" s="489"/>
      <c r="DE201" s="489"/>
      <c r="DF201" s="489"/>
      <c r="DG201" s="489"/>
      <c r="DH201" s="489"/>
      <c r="DI201" s="489"/>
      <c r="DJ201" s="489"/>
      <c r="DK201" s="489"/>
      <c r="DL201" s="489"/>
      <c r="DM201" s="489"/>
      <c r="DN201" s="489"/>
      <c r="DO201" s="489"/>
      <c r="DP201" s="489"/>
      <c r="DQ201" s="489"/>
      <c r="DR201" s="489"/>
      <c r="DS201" s="489"/>
      <c r="DT201" s="489"/>
      <c r="DU201" s="489"/>
      <c r="DV201" s="489"/>
      <c r="DW201" s="489"/>
      <c r="DX201" s="489"/>
      <c r="DY201" s="489"/>
      <c r="DZ201" s="489"/>
      <c r="EA201" s="489"/>
      <c r="EB201" s="489"/>
      <c r="EC201" s="489"/>
      <c r="ED201" s="489"/>
      <c r="EE201" s="489"/>
      <c r="EF201" s="489"/>
      <c r="EG201" s="489"/>
      <c r="EH201" s="489"/>
      <c r="EI201" s="489"/>
      <c r="EJ201" s="489"/>
      <c r="EK201" s="489"/>
      <c r="EL201" s="489"/>
      <c r="EM201" s="489"/>
      <c r="EN201" s="489"/>
      <c r="EO201" s="489"/>
      <c r="EP201" s="489"/>
      <c r="EQ201" s="489"/>
      <c r="ER201" s="489"/>
      <c r="ES201" s="489"/>
      <c r="ET201" s="489"/>
      <c r="EU201" s="489"/>
      <c r="EV201" s="489"/>
      <c r="EW201" s="489"/>
      <c r="EX201" s="489"/>
      <c r="EY201" s="489"/>
      <c r="EZ201" s="489"/>
      <c r="FA201" s="489"/>
      <c r="FB201" s="559"/>
      <c r="FC201" s="489"/>
      <c r="FD201" s="489"/>
      <c r="FE201" s="489"/>
      <c r="FF201" s="489"/>
      <c r="FG201" s="489"/>
      <c r="FH201" s="489"/>
      <c r="FI201" s="489"/>
      <c r="FJ201" s="489"/>
      <c r="FK201" s="489"/>
      <c r="FL201" s="489"/>
      <c r="FM201" s="489"/>
      <c r="FN201" s="489"/>
      <c r="FO201" s="489"/>
      <c r="FP201" s="560"/>
      <c r="FQ201" s="489"/>
      <c r="FR201" s="560"/>
      <c r="FS201" s="559"/>
      <c r="FT201" s="489"/>
      <c r="FU201" s="489"/>
      <c r="FV201" s="489"/>
      <c r="FW201" s="489"/>
      <c r="FX201" s="489"/>
      <c r="FY201" s="560"/>
    </row>
    <row r="202" spans="1:181" s="494" customFormat="1" hidden="1" x14ac:dyDescent="0.25">
      <c r="A202" s="557">
        <v>240</v>
      </c>
      <c r="B202" s="558" t="s">
        <v>524</v>
      </c>
      <c r="C202" s="490" t="s">
        <v>141</v>
      </c>
      <c r="D202" s="489" t="s">
        <v>1188</v>
      </c>
      <c r="E202" s="559"/>
      <c r="F202" s="559"/>
      <c r="G202" s="490" t="s">
        <v>526</v>
      </c>
      <c r="H202" s="489" t="s">
        <v>1255</v>
      </c>
      <c r="I202" s="489"/>
      <c r="J202" s="560"/>
      <c r="K202" s="559" t="s">
        <v>1256</v>
      </c>
      <c r="L202" s="489" t="s">
        <v>1256</v>
      </c>
      <c r="M202" s="489" t="s">
        <v>1256</v>
      </c>
      <c r="N202" s="559"/>
      <c r="O202" s="560"/>
      <c r="P202" s="491" t="s">
        <v>637</v>
      </c>
      <c r="Q202" s="491" t="s">
        <v>22</v>
      </c>
      <c r="R202" s="491" t="s">
        <v>1257</v>
      </c>
      <c r="S202" s="489" t="s">
        <v>672</v>
      </c>
      <c r="T202" s="489" t="s">
        <v>1255</v>
      </c>
      <c r="U202" s="489" t="s">
        <v>571</v>
      </c>
      <c r="V202" s="560"/>
      <c r="W202" s="490" t="s">
        <v>638</v>
      </c>
      <c r="X202" s="489"/>
      <c r="Y202" s="489"/>
      <c r="Z202" s="560"/>
      <c r="AA202" s="561">
        <v>42521</v>
      </c>
      <c r="AB202" s="562" t="s">
        <v>526</v>
      </c>
      <c r="AC202" s="563" t="s">
        <v>526</v>
      </c>
      <c r="AD202" s="564" t="s">
        <v>526</v>
      </c>
      <c r="AE202" s="563"/>
      <c r="AF202" s="735"/>
      <c r="AG202" s="563"/>
      <c r="AH202" s="562" t="s">
        <v>526</v>
      </c>
      <c r="AI202" s="563" t="s">
        <v>526</v>
      </c>
      <c r="AJ202" s="564" t="s">
        <v>526</v>
      </c>
      <c r="AK202" s="489"/>
      <c r="AL202" s="489"/>
      <c r="AM202" s="489"/>
      <c r="AN202" s="489"/>
      <c r="AO202" s="490" t="s">
        <v>526</v>
      </c>
      <c r="AP202" s="493"/>
      <c r="AQ202" s="491"/>
      <c r="AR202" s="492"/>
      <c r="AS202" s="490" t="str">
        <f t="shared" si="2"/>
        <v>no</v>
      </c>
      <c r="AT202" s="489"/>
      <c r="AU202" s="489"/>
      <c r="AV202" s="513"/>
      <c r="AW202" s="490" t="s">
        <v>526</v>
      </c>
      <c r="AX202" s="739"/>
      <c r="AY202" s="739"/>
      <c r="AZ202" s="489"/>
      <c r="BA202" s="489"/>
      <c r="BB202" s="489"/>
      <c r="BC202" s="489"/>
      <c r="BD202" s="489"/>
      <c r="BE202" s="489"/>
      <c r="BF202" s="489"/>
      <c r="BG202" s="489"/>
      <c r="BH202" s="489"/>
      <c r="BI202" s="489"/>
      <c r="BJ202" s="489"/>
      <c r="BK202" s="489"/>
      <c r="BL202" s="560"/>
      <c r="BM202" s="559"/>
      <c r="BN202" s="489"/>
      <c r="BO202" s="489"/>
      <c r="BP202" s="489"/>
      <c r="BQ202" s="489"/>
      <c r="BR202" s="489"/>
      <c r="BS202" s="489"/>
      <c r="BT202" s="489"/>
      <c r="BU202" s="489"/>
      <c r="BV202" s="489"/>
      <c r="BW202" s="489"/>
      <c r="BX202" s="489"/>
      <c r="BY202" s="489"/>
      <c r="BZ202" s="489"/>
      <c r="CA202" s="489"/>
      <c r="CB202" s="489"/>
      <c r="CC202" s="489"/>
      <c r="CD202" s="489"/>
      <c r="CE202" s="489"/>
      <c r="CF202" s="489"/>
      <c r="CG202" s="489"/>
      <c r="CH202" s="489"/>
      <c r="CI202" s="489"/>
      <c r="CJ202" s="489"/>
      <c r="CK202" s="489"/>
      <c r="CL202" s="489"/>
      <c r="CM202" s="489"/>
      <c r="CN202" s="489"/>
      <c r="CO202" s="489"/>
      <c r="CP202" s="489"/>
      <c r="CQ202" s="489"/>
      <c r="CR202" s="489"/>
      <c r="CS202" s="489"/>
      <c r="CT202" s="489"/>
      <c r="CU202" s="489"/>
      <c r="CV202" s="489"/>
      <c r="CW202" s="489"/>
      <c r="CX202" s="489"/>
      <c r="CY202" s="489"/>
      <c r="CZ202" s="489"/>
      <c r="DA202" s="489"/>
      <c r="DB202" s="489"/>
      <c r="DC202" s="489"/>
      <c r="DD202" s="489"/>
      <c r="DE202" s="489"/>
      <c r="DF202" s="489"/>
      <c r="DG202" s="489"/>
      <c r="DH202" s="489"/>
      <c r="DI202" s="489"/>
      <c r="DJ202" s="489"/>
      <c r="DK202" s="489"/>
      <c r="DL202" s="489"/>
      <c r="DM202" s="489"/>
      <c r="DN202" s="489"/>
      <c r="DO202" s="489"/>
      <c r="DP202" s="489"/>
      <c r="DQ202" s="489"/>
      <c r="DR202" s="489"/>
      <c r="DS202" s="489"/>
      <c r="DT202" s="489"/>
      <c r="DU202" s="489"/>
      <c r="DV202" s="489"/>
      <c r="DW202" s="489"/>
      <c r="DX202" s="489"/>
      <c r="DY202" s="489"/>
      <c r="DZ202" s="489"/>
      <c r="EA202" s="489"/>
      <c r="EB202" s="489"/>
      <c r="EC202" s="489"/>
      <c r="ED202" s="489"/>
      <c r="EE202" s="489"/>
      <c r="EF202" s="489"/>
      <c r="EG202" s="489"/>
      <c r="EH202" s="489"/>
      <c r="EI202" s="489"/>
      <c r="EJ202" s="489"/>
      <c r="EK202" s="489"/>
      <c r="EL202" s="489"/>
      <c r="EM202" s="489"/>
      <c r="EN202" s="489"/>
      <c r="EO202" s="489"/>
      <c r="EP202" s="489"/>
      <c r="EQ202" s="489"/>
      <c r="ER202" s="489"/>
      <c r="ES202" s="489"/>
      <c r="ET202" s="489"/>
      <c r="EU202" s="489"/>
      <c r="EV202" s="489"/>
      <c r="EW202" s="489"/>
      <c r="EX202" s="489"/>
      <c r="EY202" s="489"/>
      <c r="EZ202" s="489"/>
      <c r="FA202" s="489"/>
      <c r="FB202" s="559"/>
      <c r="FC202" s="489"/>
      <c r="FD202" s="489"/>
      <c r="FE202" s="489"/>
      <c r="FF202" s="489"/>
      <c r="FG202" s="489"/>
      <c r="FH202" s="489"/>
      <c r="FI202" s="489"/>
      <c r="FJ202" s="489"/>
      <c r="FK202" s="489"/>
      <c r="FL202" s="489"/>
      <c r="FM202" s="489"/>
      <c r="FN202" s="489"/>
      <c r="FO202" s="489"/>
      <c r="FP202" s="560"/>
      <c r="FQ202" s="489"/>
      <c r="FR202" s="560"/>
      <c r="FS202" s="559"/>
      <c r="FT202" s="489"/>
      <c r="FU202" s="489"/>
      <c r="FV202" s="489"/>
      <c r="FW202" s="489"/>
      <c r="FX202" s="489"/>
      <c r="FY202" s="560"/>
    </row>
    <row r="203" spans="1:181" s="494" customFormat="1" hidden="1" x14ac:dyDescent="0.25">
      <c r="A203" s="557">
        <v>241</v>
      </c>
      <c r="B203" s="558" t="s">
        <v>524</v>
      </c>
      <c r="C203" s="490" t="s">
        <v>141</v>
      </c>
      <c r="D203" s="489" t="s">
        <v>1188</v>
      </c>
      <c r="E203" s="559"/>
      <c r="F203" s="559"/>
      <c r="G203" s="490" t="s">
        <v>526</v>
      </c>
      <c r="H203" s="489" t="s">
        <v>1258</v>
      </c>
      <c r="I203" s="489"/>
      <c r="J203" s="560"/>
      <c r="K203" s="559" t="s">
        <v>1259</v>
      </c>
      <c r="L203" s="489" t="s">
        <v>1256</v>
      </c>
      <c r="M203" s="489" t="s">
        <v>1256</v>
      </c>
      <c r="N203" s="559"/>
      <c r="O203" s="560"/>
      <c r="P203" s="491" t="s">
        <v>530</v>
      </c>
      <c r="Q203" s="491" t="s">
        <v>531</v>
      </c>
      <c r="R203" s="491" t="s">
        <v>532</v>
      </c>
      <c r="S203" s="489" t="s">
        <v>533</v>
      </c>
      <c r="T203" s="489" t="s">
        <v>1258</v>
      </c>
      <c r="U203" s="489" t="s">
        <v>534</v>
      </c>
      <c r="V203" s="560"/>
      <c r="W203" s="490" t="s">
        <v>535</v>
      </c>
      <c r="X203" s="489"/>
      <c r="Y203" s="489"/>
      <c r="Z203" s="560"/>
      <c r="AA203" s="561" t="s">
        <v>1194</v>
      </c>
      <c r="AB203" s="562" t="s">
        <v>526</v>
      </c>
      <c r="AC203" s="563" t="s">
        <v>526</v>
      </c>
      <c r="AD203" s="564" t="s">
        <v>526</v>
      </c>
      <c r="AE203" s="563"/>
      <c r="AF203" s="563"/>
      <c r="AG203" s="563"/>
      <c r="AH203" s="562" t="s">
        <v>526</v>
      </c>
      <c r="AI203" s="563" t="s">
        <v>526</v>
      </c>
      <c r="AJ203" s="564" t="s">
        <v>526</v>
      </c>
      <c r="AK203" s="489"/>
      <c r="AL203" s="489"/>
      <c r="AM203" s="489"/>
      <c r="AN203" s="489"/>
      <c r="AO203" s="490" t="s">
        <v>526</v>
      </c>
      <c r="AP203" s="493"/>
      <c r="AQ203" s="491"/>
      <c r="AR203" s="492"/>
      <c r="AS203" s="490" t="str">
        <f t="shared" ref="AS203:AS266" si="3">IF(AO203="no","no","tbd")</f>
        <v>no</v>
      </c>
      <c r="AT203" s="489"/>
      <c r="AU203" s="489"/>
      <c r="AV203" s="513"/>
      <c r="AW203" s="490" t="s">
        <v>526</v>
      </c>
      <c r="AX203" s="739"/>
      <c r="AY203" s="739"/>
      <c r="AZ203" s="489"/>
      <c r="BA203" s="489"/>
      <c r="BB203" s="489"/>
      <c r="BC203" s="489"/>
      <c r="BD203" s="489"/>
      <c r="BE203" s="489"/>
      <c r="BF203" s="489"/>
      <c r="BG203" s="489"/>
      <c r="BH203" s="489"/>
      <c r="BI203" s="489"/>
      <c r="BJ203" s="489"/>
      <c r="BK203" s="489"/>
      <c r="BL203" s="560"/>
      <c r="BM203" s="559"/>
      <c r="BN203" s="489"/>
      <c r="BO203" s="489"/>
      <c r="BP203" s="489"/>
      <c r="BQ203" s="489"/>
      <c r="BR203" s="489"/>
      <c r="BS203" s="489"/>
      <c r="BT203" s="489"/>
      <c r="BU203" s="489"/>
      <c r="BV203" s="489"/>
      <c r="BW203" s="489"/>
      <c r="BX203" s="489"/>
      <c r="BY203" s="489"/>
      <c r="BZ203" s="489"/>
      <c r="CA203" s="489"/>
      <c r="CB203" s="489"/>
      <c r="CC203" s="489"/>
      <c r="CD203" s="489"/>
      <c r="CE203" s="489"/>
      <c r="CF203" s="489"/>
      <c r="CG203" s="489"/>
      <c r="CH203" s="489"/>
      <c r="CI203" s="489"/>
      <c r="CJ203" s="489"/>
      <c r="CK203" s="489"/>
      <c r="CL203" s="489"/>
      <c r="CM203" s="489"/>
      <c r="CN203" s="489"/>
      <c r="CO203" s="489"/>
      <c r="CP203" s="489"/>
      <c r="CQ203" s="489"/>
      <c r="CR203" s="489"/>
      <c r="CS203" s="489"/>
      <c r="CT203" s="489"/>
      <c r="CU203" s="489"/>
      <c r="CV203" s="489"/>
      <c r="CW203" s="489"/>
      <c r="CX203" s="489"/>
      <c r="CY203" s="489"/>
      <c r="CZ203" s="489"/>
      <c r="DA203" s="489"/>
      <c r="DB203" s="489"/>
      <c r="DC203" s="489"/>
      <c r="DD203" s="489"/>
      <c r="DE203" s="489"/>
      <c r="DF203" s="489"/>
      <c r="DG203" s="489"/>
      <c r="DH203" s="489"/>
      <c r="DI203" s="489"/>
      <c r="DJ203" s="489"/>
      <c r="DK203" s="489"/>
      <c r="DL203" s="489"/>
      <c r="DM203" s="489"/>
      <c r="DN203" s="489"/>
      <c r="DO203" s="489"/>
      <c r="DP203" s="489"/>
      <c r="DQ203" s="489"/>
      <c r="DR203" s="489"/>
      <c r="DS203" s="489"/>
      <c r="DT203" s="489"/>
      <c r="DU203" s="489"/>
      <c r="DV203" s="489"/>
      <c r="DW203" s="489"/>
      <c r="DX203" s="489"/>
      <c r="DY203" s="489"/>
      <c r="DZ203" s="489"/>
      <c r="EA203" s="489"/>
      <c r="EB203" s="489"/>
      <c r="EC203" s="489"/>
      <c r="ED203" s="489"/>
      <c r="EE203" s="489"/>
      <c r="EF203" s="489"/>
      <c r="EG203" s="489"/>
      <c r="EH203" s="489"/>
      <c r="EI203" s="489"/>
      <c r="EJ203" s="489"/>
      <c r="EK203" s="489"/>
      <c r="EL203" s="489"/>
      <c r="EM203" s="489"/>
      <c r="EN203" s="489"/>
      <c r="EO203" s="489"/>
      <c r="EP203" s="489"/>
      <c r="EQ203" s="489"/>
      <c r="ER203" s="489"/>
      <c r="ES203" s="489"/>
      <c r="ET203" s="489"/>
      <c r="EU203" s="489"/>
      <c r="EV203" s="489"/>
      <c r="EW203" s="489"/>
      <c r="EX203" s="489"/>
      <c r="EY203" s="489"/>
      <c r="EZ203" s="489"/>
      <c r="FA203" s="489"/>
      <c r="FB203" s="559"/>
      <c r="FC203" s="489"/>
      <c r="FD203" s="489"/>
      <c r="FE203" s="489"/>
      <c r="FF203" s="489"/>
      <c r="FG203" s="489"/>
      <c r="FH203" s="489"/>
      <c r="FI203" s="489"/>
      <c r="FJ203" s="489"/>
      <c r="FK203" s="489"/>
      <c r="FL203" s="489"/>
      <c r="FM203" s="489"/>
      <c r="FN203" s="489"/>
      <c r="FO203" s="489"/>
      <c r="FP203" s="560"/>
      <c r="FQ203" s="489"/>
      <c r="FR203" s="560"/>
      <c r="FS203" s="559"/>
      <c r="FT203" s="489"/>
      <c r="FU203" s="489"/>
      <c r="FV203" s="489"/>
      <c r="FW203" s="489"/>
      <c r="FX203" s="489"/>
      <c r="FY203" s="560"/>
    </row>
    <row r="204" spans="1:181" s="494" customFormat="1" hidden="1" x14ac:dyDescent="0.25">
      <c r="A204" s="557">
        <v>242</v>
      </c>
      <c r="B204" s="558" t="s">
        <v>524</v>
      </c>
      <c r="C204" s="490" t="s">
        <v>141</v>
      </c>
      <c r="D204" s="489" t="s">
        <v>1188</v>
      </c>
      <c r="E204" s="559"/>
      <c r="F204" s="559"/>
      <c r="G204" s="490" t="s">
        <v>526</v>
      </c>
      <c r="H204" s="489" t="s">
        <v>1260</v>
      </c>
      <c r="I204" s="489"/>
      <c r="J204" s="560"/>
      <c r="K204" s="559" t="s">
        <v>1261</v>
      </c>
      <c r="L204" s="489" t="s">
        <v>1261</v>
      </c>
      <c r="M204" s="489" t="s">
        <v>1261</v>
      </c>
      <c r="N204" s="559"/>
      <c r="O204" s="560"/>
      <c r="P204" s="491" t="s">
        <v>637</v>
      </c>
      <c r="Q204" s="491" t="s">
        <v>30</v>
      </c>
      <c r="R204" s="491" t="s">
        <v>1262</v>
      </c>
      <c r="S204" s="489" t="s">
        <v>672</v>
      </c>
      <c r="T204" s="489" t="s">
        <v>1260</v>
      </c>
      <c r="U204" s="489" t="s">
        <v>571</v>
      </c>
      <c r="V204" s="560"/>
      <c r="W204" s="490" t="s">
        <v>638</v>
      </c>
      <c r="X204" s="489"/>
      <c r="Y204" s="489"/>
      <c r="Z204" s="560"/>
      <c r="AA204" s="561">
        <v>42521</v>
      </c>
      <c r="AB204" s="562" t="s">
        <v>526</v>
      </c>
      <c r="AC204" s="563" t="s">
        <v>526</v>
      </c>
      <c r="AD204" s="564" t="s">
        <v>526</v>
      </c>
      <c r="AE204" s="563"/>
      <c r="AF204" s="735"/>
      <c r="AG204" s="563"/>
      <c r="AH204" s="562" t="s">
        <v>526</v>
      </c>
      <c r="AI204" s="563" t="s">
        <v>526</v>
      </c>
      <c r="AJ204" s="564" t="s">
        <v>526</v>
      </c>
      <c r="AK204" s="489"/>
      <c r="AL204" s="489"/>
      <c r="AM204" s="489"/>
      <c r="AN204" s="489"/>
      <c r="AO204" s="490" t="s">
        <v>526</v>
      </c>
      <c r="AP204" s="493"/>
      <c r="AQ204" s="491"/>
      <c r="AR204" s="492"/>
      <c r="AS204" s="490" t="str">
        <f t="shared" si="3"/>
        <v>no</v>
      </c>
      <c r="AT204" s="489"/>
      <c r="AU204" s="489"/>
      <c r="AV204" s="513"/>
      <c r="AW204" s="490" t="s">
        <v>526</v>
      </c>
      <c r="AX204" s="739"/>
      <c r="AY204" s="739"/>
      <c r="AZ204" s="489"/>
      <c r="BA204" s="489"/>
      <c r="BB204" s="489"/>
      <c r="BC204" s="489"/>
      <c r="BD204" s="489"/>
      <c r="BE204" s="489"/>
      <c r="BF204" s="489"/>
      <c r="BG204" s="489"/>
      <c r="BH204" s="489"/>
      <c r="BI204" s="489"/>
      <c r="BJ204" s="489"/>
      <c r="BK204" s="489"/>
      <c r="BL204" s="560"/>
      <c r="BM204" s="559"/>
      <c r="BN204" s="489"/>
      <c r="BO204" s="489"/>
      <c r="BP204" s="489"/>
      <c r="BQ204" s="489"/>
      <c r="BR204" s="489"/>
      <c r="BS204" s="489"/>
      <c r="BT204" s="489"/>
      <c r="BU204" s="489"/>
      <c r="BV204" s="489"/>
      <c r="BW204" s="489"/>
      <c r="BX204" s="489"/>
      <c r="BY204" s="489"/>
      <c r="BZ204" s="489"/>
      <c r="CA204" s="489"/>
      <c r="CB204" s="489"/>
      <c r="CC204" s="489"/>
      <c r="CD204" s="489"/>
      <c r="CE204" s="489"/>
      <c r="CF204" s="489"/>
      <c r="CG204" s="489"/>
      <c r="CH204" s="489"/>
      <c r="CI204" s="489"/>
      <c r="CJ204" s="489"/>
      <c r="CK204" s="489"/>
      <c r="CL204" s="489"/>
      <c r="CM204" s="489"/>
      <c r="CN204" s="489"/>
      <c r="CO204" s="489"/>
      <c r="CP204" s="489"/>
      <c r="CQ204" s="489"/>
      <c r="CR204" s="489"/>
      <c r="CS204" s="489"/>
      <c r="CT204" s="489"/>
      <c r="CU204" s="489"/>
      <c r="CV204" s="489"/>
      <c r="CW204" s="489"/>
      <c r="CX204" s="489"/>
      <c r="CY204" s="489"/>
      <c r="CZ204" s="489"/>
      <c r="DA204" s="489"/>
      <c r="DB204" s="489"/>
      <c r="DC204" s="489"/>
      <c r="DD204" s="489"/>
      <c r="DE204" s="489"/>
      <c r="DF204" s="489"/>
      <c r="DG204" s="489"/>
      <c r="DH204" s="489"/>
      <c r="DI204" s="489"/>
      <c r="DJ204" s="489"/>
      <c r="DK204" s="489"/>
      <c r="DL204" s="489"/>
      <c r="DM204" s="489"/>
      <c r="DN204" s="489"/>
      <c r="DO204" s="489"/>
      <c r="DP204" s="489"/>
      <c r="DQ204" s="489"/>
      <c r="DR204" s="489"/>
      <c r="DS204" s="489"/>
      <c r="DT204" s="489"/>
      <c r="DU204" s="489"/>
      <c r="DV204" s="489"/>
      <c r="DW204" s="489"/>
      <c r="DX204" s="489"/>
      <c r="DY204" s="489"/>
      <c r="DZ204" s="489"/>
      <c r="EA204" s="489"/>
      <c r="EB204" s="489"/>
      <c r="EC204" s="489"/>
      <c r="ED204" s="489"/>
      <c r="EE204" s="489"/>
      <c r="EF204" s="489"/>
      <c r="EG204" s="489"/>
      <c r="EH204" s="489"/>
      <c r="EI204" s="489"/>
      <c r="EJ204" s="489"/>
      <c r="EK204" s="489"/>
      <c r="EL204" s="489"/>
      <c r="EM204" s="489"/>
      <c r="EN204" s="489"/>
      <c r="EO204" s="489"/>
      <c r="EP204" s="489"/>
      <c r="EQ204" s="489"/>
      <c r="ER204" s="489"/>
      <c r="ES204" s="489"/>
      <c r="ET204" s="489"/>
      <c r="EU204" s="489"/>
      <c r="EV204" s="489"/>
      <c r="EW204" s="489"/>
      <c r="EX204" s="489"/>
      <c r="EY204" s="489"/>
      <c r="EZ204" s="489"/>
      <c r="FA204" s="489"/>
      <c r="FB204" s="559"/>
      <c r="FC204" s="489"/>
      <c r="FD204" s="489"/>
      <c r="FE204" s="489"/>
      <c r="FF204" s="489"/>
      <c r="FG204" s="489"/>
      <c r="FH204" s="489"/>
      <c r="FI204" s="489"/>
      <c r="FJ204" s="489"/>
      <c r="FK204" s="489"/>
      <c r="FL204" s="489"/>
      <c r="FM204" s="489"/>
      <c r="FN204" s="489"/>
      <c r="FO204" s="489"/>
      <c r="FP204" s="560"/>
      <c r="FQ204" s="489"/>
      <c r="FR204" s="560"/>
      <c r="FS204" s="559"/>
      <c r="FT204" s="489"/>
      <c r="FU204" s="489"/>
      <c r="FV204" s="489"/>
      <c r="FW204" s="489"/>
      <c r="FX204" s="489"/>
      <c r="FY204" s="560"/>
    </row>
    <row r="205" spans="1:181" s="494" customFormat="1" hidden="1" x14ac:dyDescent="0.25">
      <c r="A205" s="557">
        <v>243</v>
      </c>
      <c r="B205" s="558" t="s">
        <v>524</v>
      </c>
      <c r="C205" s="490" t="s">
        <v>141</v>
      </c>
      <c r="D205" s="489" t="s">
        <v>1188</v>
      </c>
      <c r="E205" s="559"/>
      <c r="F205" s="559"/>
      <c r="G205" s="490" t="s">
        <v>526</v>
      </c>
      <c r="H205" s="489" t="s">
        <v>1263</v>
      </c>
      <c r="I205" s="489"/>
      <c r="J205" s="560"/>
      <c r="K205" s="559" t="s">
        <v>1264</v>
      </c>
      <c r="L205" s="489" t="s">
        <v>1261</v>
      </c>
      <c r="M205" s="489" t="s">
        <v>1261</v>
      </c>
      <c r="N205" s="559"/>
      <c r="O205" s="560"/>
      <c r="P205" s="491" t="s">
        <v>530</v>
      </c>
      <c r="Q205" s="491" t="s">
        <v>531</v>
      </c>
      <c r="R205" s="491" t="s">
        <v>532</v>
      </c>
      <c r="S205" s="489" t="s">
        <v>533</v>
      </c>
      <c r="T205" s="489" t="s">
        <v>1263</v>
      </c>
      <c r="U205" s="489" t="s">
        <v>534</v>
      </c>
      <c r="V205" s="560"/>
      <c r="W205" s="490" t="s">
        <v>535</v>
      </c>
      <c r="X205" s="489"/>
      <c r="Y205" s="489"/>
      <c r="Z205" s="560"/>
      <c r="AA205" s="561" t="s">
        <v>1194</v>
      </c>
      <c r="AB205" s="562" t="s">
        <v>526</v>
      </c>
      <c r="AC205" s="563" t="s">
        <v>526</v>
      </c>
      <c r="AD205" s="564" t="s">
        <v>526</v>
      </c>
      <c r="AE205" s="563"/>
      <c r="AF205" s="563"/>
      <c r="AG205" s="563"/>
      <c r="AH205" s="562" t="s">
        <v>526</v>
      </c>
      <c r="AI205" s="563" t="s">
        <v>526</v>
      </c>
      <c r="AJ205" s="564" t="s">
        <v>526</v>
      </c>
      <c r="AK205" s="489"/>
      <c r="AL205" s="489"/>
      <c r="AM205" s="489"/>
      <c r="AN205" s="489"/>
      <c r="AO205" s="490" t="s">
        <v>526</v>
      </c>
      <c r="AP205" s="493"/>
      <c r="AQ205" s="491"/>
      <c r="AR205" s="492"/>
      <c r="AS205" s="490" t="str">
        <f t="shared" si="3"/>
        <v>no</v>
      </c>
      <c r="AT205" s="489"/>
      <c r="AU205" s="489"/>
      <c r="AV205" s="513"/>
      <c r="AW205" s="490" t="s">
        <v>526</v>
      </c>
      <c r="AX205" s="739"/>
      <c r="AY205" s="739"/>
      <c r="AZ205" s="489"/>
      <c r="BA205" s="489"/>
      <c r="BB205" s="489"/>
      <c r="BC205" s="489"/>
      <c r="BD205" s="489"/>
      <c r="BE205" s="489"/>
      <c r="BF205" s="489"/>
      <c r="BG205" s="489"/>
      <c r="BH205" s="489"/>
      <c r="BI205" s="489"/>
      <c r="BJ205" s="489"/>
      <c r="BK205" s="489"/>
      <c r="BL205" s="560"/>
      <c r="BM205" s="559"/>
      <c r="BN205" s="489"/>
      <c r="BO205" s="489"/>
      <c r="BP205" s="489"/>
      <c r="BQ205" s="489"/>
      <c r="BR205" s="489"/>
      <c r="BS205" s="489"/>
      <c r="BT205" s="489"/>
      <c r="BU205" s="489"/>
      <c r="BV205" s="489"/>
      <c r="BW205" s="489"/>
      <c r="BX205" s="489"/>
      <c r="BY205" s="489"/>
      <c r="BZ205" s="489"/>
      <c r="CA205" s="489"/>
      <c r="CB205" s="489"/>
      <c r="CC205" s="489"/>
      <c r="CD205" s="489"/>
      <c r="CE205" s="489"/>
      <c r="CF205" s="489"/>
      <c r="CG205" s="489"/>
      <c r="CH205" s="489"/>
      <c r="CI205" s="489"/>
      <c r="CJ205" s="489"/>
      <c r="CK205" s="489"/>
      <c r="CL205" s="489"/>
      <c r="CM205" s="489"/>
      <c r="CN205" s="489"/>
      <c r="CO205" s="489"/>
      <c r="CP205" s="489"/>
      <c r="CQ205" s="489"/>
      <c r="CR205" s="489"/>
      <c r="CS205" s="489"/>
      <c r="CT205" s="489"/>
      <c r="CU205" s="489"/>
      <c r="CV205" s="489"/>
      <c r="CW205" s="489"/>
      <c r="CX205" s="489"/>
      <c r="CY205" s="489"/>
      <c r="CZ205" s="489"/>
      <c r="DA205" s="489"/>
      <c r="DB205" s="489"/>
      <c r="DC205" s="489"/>
      <c r="DD205" s="489"/>
      <c r="DE205" s="489"/>
      <c r="DF205" s="489"/>
      <c r="DG205" s="489"/>
      <c r="DH205" s="489"/>
      <c r="DI205" s="489"/>
      <c r="DJ205" s="489"/>
      <c r="DK205" s="489"/>
      <c r="DL205" s="489"/>
      <c r="DM205" s="489"/>
      <c r="DN205" s="489"/>
      <c r="DO205" s="489"/>
      <c r="DP205" s="489"/>
      <c r="DQ205" s="489"/>
      <c r="DR205" s="489"/>
      <c r="DS205" s="489"/>
      <c r="DT205" s="489"/>
      <c r="DU205" s="489"/>
      <c r="DV205" s="489"/>
      <c r="DW205" s="489"/>
      <c r="DX205" s="489"/>
      <c r="DY205" s="489"/>
      <c r="DZ205" s="489"/>
      <c r="EA205" s="489"/>
      <c r="EB205" s="489"/>
      <c r="EC205" s="489"/>
      <c r="ED205" s="489"/>
      <c r="EE205" s="489"/>
      <c r="EF205" s="489"/>
      <c r="EG205" s="489"/>
      <c r="EH205" s="489"/>
      <c r="EI205" s="489"/>
      <c r="EJ205" s="489"/>
      <c r="EK205" s="489"/>
      <c r="EL205" s="489"/>
      <c r="EM205" s="489"/>
      <c r="EN205" s="489"/>
      <c r="EO205" s="489"/>
      <c r="EP205" s="489"/>
      <c r="EQ205" s="489"/>
      <c r="ER205" s="489"/>
      <c r="ES205" s="489"/>
      <c r="ET205" s="489"/>
      <c r="EU205" s="489"/>
      <c r="EV205" s="489"/>
      <c r="EW205" s="489"/>
      <c r="EX205" s="489"/>
      <c r="EY205" s="489"/>
      <c r="EZ205" s="489"/>
      <c r="FA205" s="489"/>
      <c r="FB205" s="559"/>
      <c r="FC205" s="489"/>
      <c r="FD205" s="489"/>
      <c r="FE205" s="489"/>
      <c r="FF205" s="489"/>
      <c r="FG205" s="489"/>
      <c r="FH205" s="489"/>
      <c r="FI205" s="489"/>
      <c r="FJ205" s="489"/>
      <c r="FK205" s="489"/>
      <c r="FL205" s="489"/>
      <c r="FM205" s="489"/>
      <c r="FN205" s="489"/>
      <c r="FO205" s="489"/>
      <c r="FP205" s="560"/>
      <c r="FQ205" s="489"/>
      <c r="FR205" s="560"/>
      <c r="FS205" s="559"/>
      <c r="FT205" s="489"/>
      <c r="FU205" s="489"/>
      <c r="FV205" s="489"/>
      <c r="FW205" s="489"/>
      <c r="FX205" s="489"/>
      <c r="FY205" s="560"/>
    </row>
    <row r="206" spans="1:181" s="494" customFormat="1" hidden="1" x14ac:dyDescent="0.25">
      <c r="A206" s="557">
        <v>244</v>
      </c>
      <c r="B206" s="558" t="s">
        <v>524</v>
      </c>
      <c r="C206" s="490" t="s">
        <v>141</v>
      </c>
      <c r="D206" s="489" t="s">
        <v>1188</v>
      </c>
      <c r="E206" s="559"/>
      <c r="F206" s="559"/>
      <c r="G206" s="490" t="s">
        <v>526</v>
      </c>
      <c r="H206" s="489" t="s">
        <v>1265</v>
      </c>
      <c r="I206" s="489"/>
      <c r="J206" s="560"/>
      <c r="K206" s="559" t="s">
        <v>1266</v>
      </c>
      <c r="L206" s="489" t="s">
        <v>1266</v>
      </c>
      <c r="M206" s="489" t="s">
        <v>1266</v>
      </c>
      <c r="N206" s="559"/>
      <c r="O206" s="560"/>
      <c r="P206" s="491" t="s">
        <v>637</v>
      </c>
      <c r="Q206" s="491" t="s">
        <v>1267</v>
      </c>
      <c r="R206" s="491" t="s">
        <v>672</v>
      </c>
      <c r="S206" s="489" t="s">
        <v>672</v>
      </c>
      <c r="T206" s="489" t="s">
        <v>1265</v>
      </c>
      <c r="U206" s="489" t="s">
        <v>571</v>
      </c>
      <c r="V206" s="560"/>
      <c r="W206" s="490" t="s">
        <v>638</v>
      </c>
      <c r="X206" s="489"/>
      <c r="Y206" s="489"/>
      <c r="Z206" s="560"/>
      <c r="AA206" s="561">
        <v>42521</v>
      </c>
      <c r="AB206" s="562" t="s">
        <v>526</v>
      </c>
      <c r="AC206" s="563" t="s">
        <v>526</v>
      </c>
      <c r="AD206" s="564" t="s">
        <v>526</v>
      </c>
      <c r="AE206" s="563"/>
      <c r="AF206" s="735"/>
      <c r="AG206" s="563"/>
      <c r="AH206" s="562" t="s">
        <v>526</v>
      </c>
      <c r="AI206" s="563" t="s">
        <v>526</v>
      </c>
      <c r="AJ206" s="564" t="s">
        <v>526</v>
      </c>
      <c r="AK206" s="489"/>
      <c r="AL206" s="489"/>
      <c r="AM206" s="489"/>
      <c r="AN206" s="489"/>
      <c r="AO206" s="490" t="s">
        <v>526</v>
      </c>
      <c r="AP206" s="493"/>
      <c r="AQ206" s="491"/>
      <c r="AR206" s="492"/>
      <c r="AS206" s="490" t="str">
        <f t="shared" si="3"/>
        <v>no</v>
      </c>
      <c r="AT206" s="489"/>
      <c r="AU206" s="489"/>
      <c r="AV206" s="513"/>
      <c r="AW206" s="490" t="s">
        <v>526</v>
      </c>
      <c r="AX206" s="739"/>
      <c r="AY206" s="739"/>
      <c r="AZ206" s="489"/>
      <c r="BA206" s="489"/>
      <c r="BB206" s="489"/>
      <c r="BC206" s="489"/>
      <c r="BD206" s="489"/>
      <c r="BE206" s="489"/>
      <c r="BF206" s="489"/>
      <c r="BG206" s="489"/>
      <c r="BH206" s="489"/>
      <c r="BI206" s="489"/>
      <c r="BJ206" s="489"/>
      <c r="BK206" s="489"/>
      <c r="BL206" s="560"/>
      <c r="BM206" s="559"/>
      <c r="BN206" s="489"/>
      <c r="BO206" s="489"/>
      <c r="BP206" s="489"/>
      <c r="BQ206" s="489"/>
      <c r="BR206" s="489"/>
      <c r="BS206" s="489"/>
      <c r="BT206" s="489"/>
      <c r="BU206" s="489"/>
      <c r="BV206" s="489"/>
      <c r="BW206" s="489"/>
      <c r="BX206" s="489"/>
      <c r="BY206" s="489"/>
      <c r="BZ206" s="489"/>
      <c r="CA206" s="489"/>
      <c r="CB206" s="489"/>
      <c r="CC206" s="489"/>
      <c r="CD206" s="489"/>
      <c r="CE206" s="489"/>
      <c r="CF206" s="489"/>
      <c r="CG206" s="489"/>
      <c r="CH206" s="489"/>
      <c r="CI206" s="489"/>
      <c r="CJ206" s="489"/>
      <c r="CK206" s="489"/>
      <c r="CL206" s="489"/>
      <c r="CM206" s="489"/>
      <c r="CN206" s="489"/>
      <c r="CO206" s="489"/>
      <c r="CP206" s="489"/>
      <c r="CQ206" s="489"/>
      <c r="CR206" s="489"/>
      <c r="CS206" s="489"/>
      <c r="CT206" s="489"/>
      <c r="CU206" s="489"/>
      <c r="CV206" s="489"/>
      <c r="CW206" s="489"/>
      <c r="CX206" s="489"/>
      <c r="CY206" s="489"/>
      <c r="CZ206" s="489"/>
      <c r="DA206" s="489"/>
      <c r="DB206" s="489"/>
      <c r="DC206" s="489"/>
      <c r="DD206" s="489"/>
      <c r="DE206" s="489"/>
      <c r="DF206" s="489"/>
      <c r="DG206" s="489"/>
      <c r="DH206" s="489"/>
      <c r="DI206" s="489"/>
      <c r="DJ206" s="489"/>
      <c r="DK206" s="489"/>
      <c r="DL206" s="489"/>
      <c r="DM206" s="489"/>
      <c r="DN206" s="489"/>
      <c r="DO206" s="489"/>
      <c r="DP206" s="489"/>
      <c r="DQ206" s="489"/>
      <c r="DR206" s="489"/>
      <c r="DS206" s="489"/>
      <c r="DT206" s="489"/>
      <c r="DU206" s="489"/>
      <c r="DV206" s="489"/>
      <c r="DW206" s="489"/>
      <c r="DX206" s="489"/>
      <c r="DY206" s="489"/>
      <c r="DZ206" s="489"/>
      <c r="EA206" s="489"/>
      <c r="EB206" s="489"/>
      <c r="EC206" s="489"/>
      <c r="ED206" s="489"/>
      <c r="EE206" s="489"/>
      <c r="EF206" s="489"/>
      <c r="EG206" s="489"/>
      <c r="EH206" s="489"/>
      <c r="EI206" s="489"/>
      <c r="EJ206" s="489"/>
      <c r="EK206" s="489"/>
      <c r="EL206" s="489"/>
      <c r="EM206" s="489"/>
      <c r="EN206" s="489"/>
      <c r="EO206" s="489"/>
      <c r="EP206" s="489"/>
      <c r="EQ206" s="489"/>
      <c r="ER206" s="489"/>
      <c r="ES206" s="489"/>
      <c r="ET206" s="489"/>
      <c r="EU206" s="489"/>
      <c r="EV206" s="489"/>
      <c r="EW206" s="489"/>
      <c r="EX206" s="489"/>
      <c r="EY206" s="489"/>
      <c r="EZ206" s="489"/>
      <c r="FA206" s="489"/>
      <c r="FB206" s="559"/>
      <c r="FC206" s="489"/>
      <c r="FD206" s="489"/>
      <c r="FE206" s="489"/>
      <c r="FF206" s="489"/>
      <c r="FG206" s="489"/>
      <c r="FH206" s="489"/>
      <c r="FI206" s="489"/>
      <c r="FJ206" s="489"/>
      <c r="FK206" s="489"/>
      <c r="FL206" s="489"/>
      <c r="FM206" s="489"/>
      <c r="FN206" s="489"/>
      <c r="FO206" s="489"/>
      <c r="FP206" s="560"/>
      <c r="FQ206" s="489"/>
      <c r="FR206" s="560"/>
      <c r="FS206" s="559"/>
      <c r="FT206" s="489"/>
      <c r="FU206" s="489"/>
      <c r="FV206" s="489"/>
      <c r="FW206" s="489"/>
      <c r="FX206" s="489"/>
      <c r="FY206" s="560"/>
    </row>
    <row r="207" spans="1:181" s="494" customFormat="1" hidden="1" x14ac:dyDescent="0.25">
      <c r="A207" s="557">
        <v>245</v>
      </c>
      <c r="B207" s="558" t="s">
        <v>524</v>
      </c>
      <c r="C207" s="490" t="s">
        <v>141</v>
      </c>
      <c r="D207" s="489" t="s">
        <v>1188</v>
      </c>
      <c r="E207" s="559"/>
      <c r="F207" s="559"/>
      <c r="G207" s="490" t="s">
        <v>526</v>
      </c>
      <c r="H207" s="489" t="s">
        <v>1268</v>
      </c>
      <c r="I207" s="489"/>
      <c r="J207" s="560"/>
      <c r="K207" s="559" t="s">
        <v>1269</v>
      </c>
      <c r="L207" s="489" t="s">
        <v>1266</v>
      </c>
      <c r="M207" s="489" t="s">
        <v>1266</v>
      </c>
      <c r="N207" s="559"/>
      <c r="O207" s="560"/>
      <c r="P207" s="491" t="s">
        <v>530</v>
      </c>
      <c r="Q207" s="491" t="s">
        <v>531</v>
      </c>
      <c r="R207" s="491" t="s">
        <v>532</v>
      </c>
      <c r="S207" s="489" t="s">
        <v>533</v>
      </c>
      <c r="T207" s="489" t="s">
        <v>1268</v>
      </c>
      <c r="U207" s="489" t="s">
        <v>534</v>
      </c>
      <c r="V207" s="560"/>
      <c r="W207" s="490" t="s">
        <v>535</v>
      </c>
      <c r="X207" s="489"/>
      <c r="Y207" s="489"/>
      <c r="Z207" s="560"/>
      <c r="AA207" s="561" t="s">
        <v>1194</v>
      </c>
      <c r="AB207" s="562" t="s">
        <v>526</v>
      </c>
      <c r="AC207" s="563" t="s">
        <v>526</v>
      </c>
      <c r="AD207" s="564" t="s">
        <v>526</v>
      </c>
      <c r="AE207" s="563"/>
      <c r="AF207" s="563"/>
      <c r="AG207" s="563"/>
      <c r="AH207" s="562" t="s">
        <v>526</v>
      </c>
      <c r="AI207" s="563" t="s">
        <v>526</v>
      </c>
      <c r="AJ207" s="564" t="s">
        <v>526</v>
      </c>
      <c r="AK207" s="489"/>
      <c r="AL207" s="489"/>
      <c r="AM207" s="489"/>
      <c r="AN207" s="489"/>
      <c r="AO207" s="490" t="s">
        <v>526</v>
      </c>
      <c r="AP207" s="493"/>
      <c r="AQ207" s="491"/>
      <c r="AR207" s="492"/>
      <c r="AS207" s="490" t="str">
        <f t="shared" si="3"/>
        <v>no</v>
      </c>
      <c r="AT207" s="489"/>
      <c r="AU207" s="489"/>
      <c r="AV207" s="513"/>
      <c r="AW207" s="490" t="s">
        <v>526</v>
      </c>
      <c r="AX207" s="739"/>
      <c r="AY207" s="739"/>
      <c r="AZ207" s="489"/>
      <c r="BA207" s="489"/>
      <c r="BB207" s="489"/>
      <c r="BC207" s="489"/>
      <c r="BD207" s="489"/>
      <c r="BE207" s="489"/>
      <c r="BF207" s="489"/>
      <c r="BG207" s="489"/>
      <c r="BH207" s="489"/>
      <c r="BI207" s="489"/>
      <c r="BJ207" s="489"/>
      <c r="BK207" s="489"/>
      <c r="BL207" s="560"/>
      <c r="BM207" s="559"/>
      <c r="BN207" s="489"/>
      <c r="BO207" s="489"/>
      <c r="BP207" s="489"/>
      <c r="BQ207" s="489"/>
      <c r="BR207" s="489"/>
      <c r="BS207" s="489"/>
      <c r="BT207" s="489"/>
      <c r="BU207" s="489"/>
      <c r="BV207" s="489"/>
      <c r="BW207" s="489"/>
      <c r="BX207" s="489"/>
      <c r="BY207" s="489"/>
      <c r="BZ207" s="489"/>
      <c r="CA207" s="489"/>
      <c r="CB207" s="489"/>
      <c r="CC207" s="489"/>
      <c r="CD207" s="489"/>
      <c r="CE207" s="489"/>
      <c r="CF207" s="489"/>
      <c r="CG207" s="489"/>
      <c r="CH207" s="489"/>
      <c r="CI207" s="489"/>
      <c r="CJ207" s="489"/>
      <c r="CK207" s="489"/>
      <c r="CL207" s="489"/>
      <c r="CM207" s="489"/>
      <c r="CN207" s="489"/>
      <c r="CO207" s="489"/>
      <c r="CP207" s="489"/>
      <c r="CQ207" s="489"/>
      <c r="CR207" s="489"/>
      <c r="CS207" s="489"/>
      <c r="CT207" s="489"/>
      <c r="CU207" s="489"/>
      <c r="CV207" s="489"/>
      <c r="CW207" s="489"/>
      <c r="CX207" s="489"/>
      <c r="CY207" s="489"/>
      <c r="CZ207" s="489"/>
      <c r="DA207" s="489"/>
      <c r="DB207" s="489"/>
      <c r="DC207" s="489"/>
      <c r="DD207" s="489"/>
      <c r="DE207" s="489"/>
      <c r="DF207" s="489"/>
      <c r="DG207" s="489"/>
      <c r="DH207" s="489"/>
      <c r="DI207" s="489"/>
      <c r="DJ207" s="489"/>
      <c r="DK207" s="489"/>
      <c r="DL207" s="489"/>
      <c r="DM207" s="489"/>
      <c r="DN207" s="489"/>
      <c r="DO207" s="489"/>
      <c r="DP207" s="489"/>
      <c r="DQ207" s="489"/>
      <c r="DR207" s="489"/>
      <c r="DS207" s="489"/>
      <c r="DT207" s="489"/>
      <c r="DU207" s="489"/>
      <c r="DV207" s="489"/>
      <c r="DW207" s="489"/>
      <c r="DX207" s="489"/>
      <c r="DY207" s="489"/>
      <c r="DZ207" s="489"/>
      <c r="EA207" s="489"/>
      <c r="EB207" s="489"/>
      <c r="EC207" s="489"/>
      <c r="ED207" s="489"/>
      <c r="EE207" s="489"/>
      <c r="EF207" s="489"/>
      <c r="EG207" s="489"/>
      <c r="EH207" s="489"/>
      <c r="EI207" s="489"/>
      <c r="EJ207" s="489"/>
      <c r="EK207" s="489"/>
      <c r="EL207" s="489"/>
      <c r="EM207" s="489"/>
      <c r="EN207" s="489"/>
      <c r="EO207" s="489"/>
      <c r="EP207" s="489"/>
      <c r="EQ207" s="489"/>
      <c r="ER207" s="489"/>
      <c r="ES207" s="489"/>
      <c r="ET207" s="489"/>
      <c r="EU207" s="489"/>
      <c r="EV207" s="489"/>
      <c r="EW207" s="489"/>
      <c r="EX207" s="489"/>
      <c r="EY207" s="489"/>
      <c r="EZ207" s="489"/>
      <c r="FA207" s="489"/>
      <c r="FB207" s="559"/>
      <c r="FC207" s="489"/>
      <c r="FD207" s="489"/>
      <c r="FE207" s="489"/>
      <c r="FF207" s="489"/>
      <c r="FG207" s="489"/>
      <c r="FH207" s="489"/>
      <c r="FI207" s="489"/>
      <c r="FJ207" s="489"/>
      <c r="FK207" s="489"/>
      <c r="FL207" s="489"/>
      <c r="FM207" s="489"/>
      <c r="FN207" s="489"/>
      <c r="FO207" s="489"/>
      <c r="FP207" s="560"/>
      <c r="FQ207" s="489"/>
      <c r="FR207" s="560"/>
      <c r="FS207" s="559"/>
      <c r="FT207" s="489"/>
      <c r="FU207" s="489"/>
      <c r="FV207" s="489"/>
      <c r="FW207" s="489"/>
      <c r="FX207" s="489"/>
      <c r="FY207" s="560"/>
    </row>
    <row r="208" spans="1:181" s="494" customFormat="1" hidden="1" x14ac:dyDescent="0.25">
      <c r="A208" s="557">
        <v>246</v>
      </c>
      <c r="B208" s="558" t="s">
        <v>524</v>
      </c>
      <c r="C208" s="490" t="s">
        <v>525</v>
      </c>
      <c r="D208" s="489" t="s">
        <v>551</v>
      </c>
      <c r="E208" s="559"/>
      <c r="F208" s="559"/>
      <c r="G208" s="490" t="s">
        <v>526</v>
      </c>
      <c r="H208" s="489" t="s">
        <v>1270</v>
      </c>
      <c r="I208" s="489"/>
      <c r="J208" s="560"/>
      <c r="K208" s="559" t="s">
        <v>1271</v>
      </c>
      <c r="L208" s="489" t="s">
        <v>1271</v>
      </c>
      <c r="M208" s="489" t="s">
        <v>1271</v>
      </c>
      <c r="N208" s="559"/>
      <c r="O208" s="560"/>
      <c r="P208" s="491" t="s">
        <v>637</v>
      </c>
      <c r="Q208" s="491" t="s">
        <v>283</v>
      </c>
      <c r="R208" s="491" t="s">
        <v>283</v>
      </c>
      <c r="S208" s="489" t="s">
        <v>283</v>
      </c>
      <c r="T208" s="489" t="s">
        <v>1270</v>
      </c>
      <c r="U208" s="489" t="s">
        <v>534</v>
      </c>
      <c r="V208" s="560"/>
      <c r="W208" s="490" t="s">
        <v>535</v>
      </c>
      <c r="X208" s="489"/>
      <c r="Y208" s="489"/>
      <c r="Z208" s="560"/>
      <c r="AA208" s="561" t="s">
        <v>1194</v>
      </c>
      <c r="AB208" s="562" t="s">
        <v>526</v>
      </c>
      <c r="AC208" s="563" t="s">
        <v>526</v>
      </c>
      <c r="AD208" s="564" t="s">
        <v>526</v>
      </c>
      <c r="AE208" s="563"/>
      <c r="AF208" s="735"/>
      <c r="AG208" s="563"/>
      <c r="AH208" s="562" t="s">
        <v>526</v>
      </c>
      <c r="AI208" s="563" t="s">
        <v>526</v>
      </c>
      <c r="AJ208" s="564" t="s">
        <v>526</v>
      </c>
      <c r="AK208" s="489"/>
      <c r="AL208" s="489"/>
      <c r="AM208" s="489"/>
      <c r="AN208" s="489"/>
      <c r="AO208" s="490" t="s">
        <v>526</v>
      </c>
      <c r="AP208" s="493"/>
      <c r="AQ208" s="491"/>
      <c r="AR208" s="492"/>
      <c r="AS208" s="490" t="str">
        <f t="shared" si="3"/>
        <v>no</v>
      </c>
      <c r="AT208" s="489"/>
      <c r="AU208" s="489"/>
      <c r="AV208" s="513"/>
      <c r="AW208" s="490" t="s">
        <v>526</v>
      </c>
      <c r="AX208" s="739"/>
      <c r="AY208" s="739"/>
      <c r="AZ208" s="489"/>
      <c r="BA208" s="489"/>
      <c r="BB208" s="489"/>
      <c r="BC208" s="489"/>
      <c r="BD208" s="489"/>
      <c r="BE208" s="489"/>
      <c r="BF208" s="489"/>
      <c r="BG208" s="489"/>
      <c r="BH208" s="489"/>
      <c r="BI208" s="489"/>
      <c r="BJ208" s="489"/>
      <c r="BK208" s="489"/>
      <c r="BL208" s="560"/>
      <c r="BM208" s="559"/>
      <c r="BN208" s="489"/>
      <c r="BO208" s="489"/>
      <c r="BP208" s="489"/>
      <c r="BQ208" s="489"/>
      <c r="BR208" s="489"/>
      <c r="BS208" s="489"/>
      <c r="BT208" s="489"/>
      <c r="BU208" s="489"/>
      <c r="BV208" s="489"/>
      <c r="BW208" s="489"/>
      <c r="BX208" s="489"/>
      <c r="BY208" s="489"/>
      <c r="BZ208" s="489"/>
      <c r="CA208" s="489"/>
      <c r="CB208" s="489"/>
      <c r="CC208" s="489"/>
      <c r="CD208" s="489"/>
      <c r="CE208" s="489"/>
      <c r="CF208" s="489"/>
      <c r="CG208" s="489"/>
      <c r="CH208" s="489"/>
      <c r="CI208" s="489"/>
      <c r="CJ208" s="489"/>
      <c r="CK208" s="489"/>
      <c r="CL208" s="489"/>
      <c r="CM208" s="489"/>
      <c r="CN208" s="489"/>
      <c r="CO208" s="489"/>
      <c r="CP208" s="489"/>
      <c r="CQ208" s="489"/>
      <c r="CR208" s="489"/>
      <c r="CS208" s="489"/>
      <c r="CT208" s="489"/>
      <c r="CU208" s="489"/>
      <c r="CV208" s="489"/>
      <c r="CW208" s="489"/>
      <c r="CX208" s="489"/>
      <c r="CY208" s="489"/>
      <c r="CZ208" s="489"/>
      <c r="DA208" s="489"/>
      <c r="DB208" s="489"/>
      <c r="DC208" s="489"/>
      <c r="DD208" s="489"/>
      <c r="DE208" s="489"/>
      <c r="DF208" s="489"/>
      <c r="DG208" s="489"/>
      <c r="DH208" s="489"/>
      <c r="DI208" s="489"/>
      <c r="DJ208" s="489"/>
      <c r="DK208" s="489"/>
      <c r="DL208" s="489"/>
      <c r="DM208" s="489"/>
      <c r="DN208" s="489"/>
      <c r="DO208" s="489"/>
      <c r="DP208" s="489"/>
      <c r="DQ208" s="489"/>
      <c r="DR208" s="489"/>
      <c r="DS208" s="489"/>
      <c r="DT208" s="489"/>
      <c r="DU208" s="489"/>
      <c r="DV208" s="489"/>
      <c r="DW208" s="489"/>
      <c r="DX208" s="489"/>
      <c r="DY208" s="489"/>
      <c r="DZ208" s="489"/>
      <c r="EA208" s="489"/>
      <c r="EB208" s="489"/>
      <c r="EC208" s="489"/>
      <c r="ED208" s="489"/>
      <c r="EE208" s="489"/>
      <c r="EF208" s="489"/>
      <c r="EG208" s="489"/>
      <c r="EH208" s="489"/>
      <c r="EI208" s="489"/>
      <c r="EJ208" s="489"/>
      <c r="EK208" s="489"/>
      <c r="EL208" s="489"/>
      <c r="EM208" s="489"/>
      <c r="EN208" s="489"/>
      <c r="EO208" s="489"/>
      <c r="EP208" s="489"/>
      <c r="EQ208" s="489"/>
      <c r="ER208" s="489"/>
      <c r="ES208" s="489"/>
      <c r="ET208" s="489"/>
      <c r="EU208" s="489"/>
      <c r="EV208" s="489"/>
      <c r="EW208" s="489"/>
      <c r="EX208" s="489"/>
      <c r="EY208" s="489"/>
      <c r="EZ208" s="489"/>
      <c r="FA208" s="489"/>
      <c r="FB208" s="559"/>
      <c r="FC208" s="489"/>
      <c r="FD208" s="489"/>
      <c r="FE208" s="489"/>
      <c r="FF208" s="489"/>
      <c r="FG208" s="489"/>
      <c r="FH208" s="489"/>
      <c r="FI208" s="489"/>
      <c r="FJ208" s="489"/>
      <c r="FK208" s="489"/>
      <c r="FL208" s="489"/>
      <c r="FM208" s="489"/>
      <c r="FN208" s="489"/>
      <c r="FO208" s="489"/>
      <c r="FP208" s="560"/>
      <c r="FQ208" s="489"/>
      <c r="FR208" s="560"/>
      <c r="FS208" s="559"/>
      <c r="FT208" s="489"/>
      <c r="FU208" s="489"/>
      <c r="FV208" s="489"/>
      <c r="FW208" s="489"/>
      <c r="FX208" s="489"/>
      <c r="FY208" s="560"/>
    </row>
    <row r="209" spans="1:181" s="494" customFormat="1" ht="36" x14ac:dyDescent="0.25">
      <c r="A209" s="506">
        <v>247</v>
      </c>
      <c r="B209" s="511" t="s">
        <v>642</v>
      </c>
      <c r="C209" s="514" t="s">
        <v>525</v>
      </c>
      <c r="D209" s="493" t="s">
        <v>551</v>
      </c>
      <c r="E209" s="559" t="str">
        <f>VLOOKUP(F209,'Revised Phasing'!$D$4:$S$98, 16, 0)</f>
        <v>Phase 2</v>
      </c>
      <c r="F209" s="559" t="str">
        <f>VLOOKUP(L209,'Consolidated Data'!$E$2:$F$97, 2, 0)</f>
        <v>IF</v>
      </c>
      <c r="G209" s="490" t="s">
        <v>642</v>
      </c>
      <c r="H209" s="493" t="s">
        <v>71</v>
      </c>
      <c r="I209" s="493"/>
      <c r="J209" s="492"/>
      <c r="K209" s="512" t="s">
        <v>70</v>
      </c>
      <c r="L209" s="493" t="s">
        <v>70</v>
      </c>
      <c r="M209" s="493" t="s">
        <v>70</v>
      </c>
      <c r="N209" s="512"/>
      <c r="O209" s="513"/>
      <c r="P209" s="515" t="s">
        <v>637</v>
      </c>
      <c r="Q209" s="515" t="s">
        <v>72</v>
      </c>
      <c r="R209" s="515" t="s">
        <v>1272</v>
      </c>
      <c r="S209" s="493" t="s">
        <v>644</v>
      </c>
      <c r="T209" s="493" t="s">
        <v>71</v>
      </c>
      <c r="U209" s="493" t="s">
        <v>534</v>
      </c>
      <c r="V209" s="513"/>
      <c r="W209" s="514" t="s">
        <v>535</v>
      </c>
      <c r="X209" s="493"/>
      <c r="Y209" s="493"/>
      <c r="Z209" s="513"/>
      <c r="AA209" s="516"/>
      <c r="AB209" s="562" t="s">
        <v>540</v>
      </c>
      <c r="AC209" s="563" t="s">
        <v>1273</v>
      </c>
      <c r="AD209" s="564" t="s">
        <v>1274</v>
      </c>
      <c r="AE209" s="563"/>
      <c r="AF209" s="735"/>
      <c r="AG209" s="733" t="s">
        <v>1275</v>
      </c>
      <c r="AH209" s="562" t="s">
        <v>540</v>
      </c>
      <c r="AI209" s="563" t="s">
        <v>540</v>
      </c>
      <c r="AJ209" s="564" t="s">
        <v>540</v>
      </c>
      <c r="AK209" s="504" t="s">
        <v>648</v>
      </c>
      <c r="AL209" s="496" t="s">
        <v>1116</v>
      </c>
      <c r="AM209" s="497" t="s">
        <v>650</v>
      </c>
      <c r="AN209" s="489"/>
      <c r="AO209" s="490" t="s">
        <v>642</v>
      </c>
      <c r="AP209" s="493" t="s">
        <v>1276</v>
      </c>
      <c r="AQ209" s="491" t="s">
        <v>562</v>
      </c>
      <c r="AR209" s="492"/>
      <c r="AS209" s="490" t="s">
        <v>652</v>
      </c>
      <c r="AT209" s="493" t="s">
        <v>1277</v>
      </c>
      <c r="AU209" s="552" t="s">
        <v>654</v>
      </c>
      <c r="AV209" s="555" t="s">
        <v>1278</v>
      </c>
      <c r="AW209" s="490"/>
      <c r="AX209" s="739"/>
      <c r="AY209" s="739"/>
      <c r="AZ209" s="489"/>
      <c r="BA209" s="489"/>
      <c r="BB209" s="489"/>
      <c r="BC209" s="489"/>
      <c r="BD209" s="489"/>
      <c r="BE209" s="489"/>
      <c r="BF209" s="489"/>
      <c r="BG209" s="489"/>
      <c r="BH209" s="489"/>
      <c r="BI209" s="489"/>
      <c r="BJ209" s="489"/>
      <c r="BK209" s="489"/>
      <c r="BL209" s="560"/>
      <c r="BM209" s="559"/>
      <c r="BN209" s="489"/>
      <c r="BO209" s="489"/>
      <c r="BP209" s="489"/>
      <c r="BQ209" s="489"/>
      <c r="BR209" s="489"/>
      <c r="BS209" s="489"/>
      <c r="BT209" s="489"/>
      <c r="BU209" s="489"/>
      <c r="BV209" s="489"/>
      <c r="BW209" s="489"/>
      <c r="BX209" s="489"/>
      <c r="BY209" s="489"/>
      <c r="BZ209" s="489"/>
      <c r="CA209" s="489"/>
      <c r="CB209" s="489"/>
      <c r="CC209" s="489"/>
      <c r="CD209" s="489"/>
      <c r="CE209" s="489"/>
      <c r="CF209" s="489"/>
      <c r="CG209" s="489"/>
      <c r="CH209" s="489"/>
      <c r="CI209" s="489"/>
      <c r="CJ209" s="489"/>
      <c r="CK209" s="489"/>
      <c r="CL209" s="489"/>
      <c r="CM209" s="489"/>
      <c r="CN209" s="489"/>
      <c r="CO209" s="489"/>
      <c r="CP209" s="489"/>
      <c r="CQ209" s="489"/>
      <c r="CR209" s="489"/>
      <c r="CS209" s="489"/>
      <c r="CT209" s="489"/>
      <c r="CU209" s="489"/>
      <c r="CV209" s="489"/>
      <c r="CW209" s="489"/>
      <c r="CX209" s="489"/>
      <c r="CY209" s="489"/>
      <c r="CZ209" s="489"/>
      <c r="DA209" s="489"/>
      <c r="DB209" s="489"/>
      <c r="DC209" s="489"/>
      <c r="DD209" s="489"/>
      <c r="DE209" s="489"/>
      <c r="DF209" s="489"/>
      <c r="DG209" s="489"/>
      <c r="DH209" s="489"/>
      <c r="DI209" s="489"/>
      <c r="DJ209" s="489"/>
      <c r="DK209" s="489"/>
      <c r="DL209" s="489"/>
      <c r="DM209" s="489"/>
      <c r="DN209" s="489"/>
      <c r="DO209" s="489"/>
      <c r="DP209" s="489"/>
      <c r="DQ209" s="489"/>
      <c r="DR209" s="489"/>
      <c r="DS209" s="489"/>
      <c r="DT209" s="489"/>
      <c r="DU209" s="489"/>
      <c r="DV209" s="489"/>
      <c r="DW209" s="489"/>
      <c r="DX209" s="489"/>
      <c r="DY209" s="489"/>
      <c r="DZ209" s="489"/>
      <c r="EA209" s="489"/>
      <c r="EB209" s="489"/>
      <c r="EC209" s="489"/>
      <c r="ED209" s="489"/>
      <c r="EE209" s="489"/>
      <c r="EF209" s="489"/>
      <c r="EG209" s="489"/>
      <c r="EH209" s="489"/>
      <c r="EI209" s="489"/>
      <c r="EJ209" s="489"/>
      <c r="EK209" s="489"/>
      <c r="EL209" s="489"/>
      <c r="EM209" s="489"/>
      <c r="EN209" s="489"/>
      <c r="EO209" s="489"/>
      <c r="EP209" s="489"/>
      <c r="EQ209" s="489"/>
      <c r="ER209" s="489"/>
      <c r="ES209" s="489"/>
      <c r="ET209" s="489"/>
      <c r="EU209" s="489"/>
      <c r="EV209" s="489"/>
      <c r="EW209" s="489"/>
      <c r="EX209" s="489"/>
      <c r="EY209" s="489"/>
      <c r="EZ209" s="489"/>
      <c r="FA209" s="489"/>
      <c r="FB209" s="559"/>
      <c r="FC209" s="489"/>
      <c r="FD209" s="489"/>
      <c r="FE209" s="489"/>
      <c r="FF209" s="489"/>
      <c r="FG209" s="489"/>
      <c r="FH209" s="489"/>
      <c r="FI209" s="489"/>
      <c r="FJ209" s="489"/>
      <c r="FK209" s="489"/>
      <c r="FL209" s="489"/>
      <c r="FM209" s="489"/>
      <c r="FN209" s="489"/>
      <c r="FO209" s="489"/>
      <c r="FP209" s="560"/>
      <c r="FQ209" s="489"/>
      <c r="FR209" s="560"/>
      <c r="FS209" s="559"/>
      <c r="FT209" s="489"/>
      <c r="FU209" s="489"/>
      <c r="FV209" s="489"/>
      <c r="FW209" s="489"/>
      <c r="FX209" s="489"/>
      <c r="FY209" s="560"/>
    </row>
    <row r="210" spans="1:181" s="494" customFormat="1" hidden="1" x14ac:dyDescent="0.25">
      <c r="A210" s="557">
        <v>248</v>
      </c>
      <c r="B210" s="558" t="s">
        <v>524</v>
      </c>
      <c r="C210" s="490" t="s">
        <v>525</v>
      </c>
      <c r="D210" s="489" t="s">
        <v>551</v>
      </c>
      <c r="E210" s="559"/>
      <c r="F210" s="559"/>
      <c r="G210" s="490" t="s">
        <v>526</v>
      </c>
      <c r="H210" s="489" t="s">
        <v>1279</v>
      </c>
      <c r="I210" s="489"/>
      <c r="J210" s="560"/>
      <c r="K210" s="559" t="s">
        <v>1280</v>
      </c>
      <c r="L210" s="489" t="s">
        <v>70</v>
      </c>
      <c r="M210" s="489" t="s">
        <v>70</v>
      </c>
      <c r="N210" s="559"/>
      <c r="O210" s="560"/>
      <c r="P210" s="491" t="s">
        <v>530</v>
      </c>
      <c r="Q210" s="491" t="s">
        <v>531</v>
      </c>
      <c r="R210" s="491" t="s">
        <v>532</v>
      </c>
      <c r="S210" s="489" t="s">
        <v>533</v>
      </c>
      <c r="T210" s="489" t="s">
        <v>1279</v>
      </c>
      <c r="U210" s="489" t="s">
        <v>534</v>
      </c>
      <c r="V210" s="560"/>
      <c r="W210" s="490" t="s">
        <v>535</v>
      </c>
      <c r="X210" s="489"/>
      <c r="Y210" s="489"/>
      <c r="Z210" s="560"/>
      <c r="AA210" s="561"/>
      <c r="AB210" s="562" t="s">
        <v>540</v>
      </c>
      <c r="AC210" s="563" t="s">
        <v>526</v>
      </c>
      <c r="AD210" s="564" t="s">
        <v>526</v>
      </c>
      <c r="AE210" s="563"/>
      <c r="AF210" s="563"/>
      <c r="AG210" s="563"/>
      <c r="AH210" s="562" t="s">
        <v>540</v>
      </c>
      <c r="AI210" s="563" t="s">
        <v>540</v>
      </c>
      <c r="AJ210" s="564" t="s">
        <v>540</v>
      </c>
      <c r="AK210" s="489"/>
      <c r="AL210" s="489"/>
      <c r="AM210" s="489"/>
      <c r="AN210" s="489"/>
      <c r="AO210" s="490" t="s">
        <v>526</v>
      </c>
      <c r="AP210" s="493"/>
      <c r="AQ210" s="491"/>
      <c r="AR210" s="492"/>
      <c r="AS210" s="490" t="str">
        <f t="shared" si="3"/>
        <v>no</v>
      </c>
      <c r="AT210" s="489"/>
      <c r="AU210" s="489"/>
      <c r="AV210" s="513"/>
      <c r="AW210" s="490" t="s">
        <v>526</v>
      </c>
      <c r="AX210" s="739"/>
      <c r="AY210" s="739"/>
      <c r="AZ210" s="489"/>
      <c r="BA210" s="489"/>
      <c r="BB210" s="489"/>
      <c r="BC210" s="489"/>
      <c r="BD210" s="489"/>
      <c r="BE210" s="489"/>
      <c r="BF210" s="489"/>
      <c r="BG210" s="489"/>
      <c r="BH210" s="489"/>
      <c r="BI210" s="489"/>
      <c r="BJ210" s="489"/>
      <c r="BK210" s="489"/>
      <c r="BL210" s="560"/>
      <c r="BM210" s="559"/>
      <c r="BN210" s="489"/>
      <c r="BO210" s="489"/>
      <c r="BP210" s="489"/>
      <c r="BQ210" s="489"/>
      <c r="BR210" s="489"/>
      <c r="BS210" s="489"/>
      <c r="BT210" s="489"/>
      <c r="BU210" s="489"/>
      <c r="BV210" s="489"/>
      <c r="BW210" s="489"/>
      <c r="BX210" s="489"/>
      <c r="BY210" s="489"/>
      <c r="BZ210" s="489"/>
      <c r="CA210" s="489"/>
      <c r="CB210" s="489"/>
      <c r="CC210" s="489"/>
      <c r="CD210" s="489"/>
      <c r="CE210" s="489"/>
      <c r="CF210" s="489"/>
      <c r="CG210" s="489"/>
      <c r="CH210" s="489"/>
      <c r="CI210" s="489"/>
      <c r="CJ210" s="489"/>
      <c r="CK210" s="489"/>
      <c r="CL210" s="489"/>
      <c r="CM210" s="489"/>
      <c r="CN210" s="489"/>
      <c r="CO210" s="489"/>
      <c r="CP210" s="489"/>
      <c r="CQ210" s="489"/>
      <c r="CR210" s="489"/>
      <c r="CS210" s="489"/>
      <c r="CT210" s="489"/>
      <c r="CU210" s="489"/>
      <c r="CV210" s="489"/>
      <c r="CW210" s="489"/>
      <c r="CX210" s="489"/>
      <c r="CY210" s="489"/>
      <c r="CZ210" s="489"/>
      <c r="DA210" s="489"/>
      <c r="DB210" s="489"/>
      <c r="DC210" s="489"/>
      <c r="DD210" s="489"/>
      <c r="DE210" s="489"/>
      <c r="DF210" s="489"/>
      <c r="DG210" s="489"/>
      <c r="DH210" s="489"/>
      <c r="DI210" s="489"/>
      <c r="DJ210" s="489"/>
      <c r="DK210" s="489"/>
      <c r="DL210" s="489"/>
      <c r="DM210" s="489"/>
      <c r="DN210" s="489"/>
      <c r="DO210" s="489"/>
      <c r="DP210" s="489"/>
      <c r="DQ210" s="489"/>
      <c r="DR210" s="489"/>
      <c r="DS210" s="489"/>
      <c r="DT210" s="489"/>
      <c r="DU210" s="489"/>
      <c r="DV210" s="489"/>
      <c r="DW210" s="489"/>
      <c r="DX210" s="489"/>
      <c r="DY210" s="489"/>
      <c r="DZ210" s="489"/>
      <c r="EA210" s="489"/>
      <c r="EB210" s="489"/>
      <c r="EC210" s="489"/>
      <c r="ED210" s="489"/>
      <c r="EE210" s="489"/>
      <c r="EF210" s="489"/>
      <c r="EG210" s="489"/>
      <c r="EH210" s="489"/>
      <c r="EI210" s="489"/>
      <c r="EJ210" s="489"/>
      <c r="EK210" s="489"/>
      <c r="EL210" s="489"/>
      <c r="EM210" s="489"/>
      <c r="EN210" s="489"/>
      <c r="EO210" s="489"/>
      <c r="EP210" s="489"/>
      <c r="EQ210" s="489"/>
      <c r="ER210" s="489"/>
      <c r="ES210" s="489"/>
      <c r="ET210" s="489"/>
      <c r="EU210" s="489"/>
      <c r="EV210" s="489"/>
      <c r="EW210" s="489"/>
      <c r="EX210" s="489"/>
      <c r="EY210" s="489"/>
      <c r="EZ210" s="489"/>
      <c r="FA210" s="489"/>
      <c r="FB210" s="559"/>
      <c r="FC210" s="489"/>
      <c r="FD210" s="489"/>
      <c r="FE210" s="489"/>
      <c r="FF210" s="489"/>
      <c r="FG210" s="489"/>
      <c r="FH210" s="489"/>
      <c r="FI210" s="489"/>
      <c r="FJ210" s="489"/>
      <c r="FK210" s="489"/>
      <c r="FL210" s="489"/>
      <c r="FM210" s="489"/>
      <c r="FN210" s="489"/>
      <c r="FO210" s="489"/>
      <c r="FP210" s="560"/>
      <c r="FQ210" s="489"/>
      <c r="FR210" s="560"/>
      <c r="FS210" s="559"/>
      <c r="FT210" s="489"/>
      <c r="FU210" s="489"/>
      <c r="FV210" s="489"/>
      <c r="FW210" s="489"/>
      <c r="FX210" s="489"/>
      <c r="FY210" s="560"/>
    </row>
    <row r="211" spans="1:181" s="494" customFormat="1" hidden="1" x14ac:dyDescent="0.25">
      <c r="A211" s="557">
        <v>249</v>
      </c>
      <c r="B211" s="558" t="s">
        <v>524</v>
      </c>
      <c r="C211" s="490" t="s">
        <v>141</v>
      </c>
      <c r="D211" s="489" t="s">
        <v>234</v>
      </c>
      <c r="E211" s="559"/>
      <c r="F211" s="559"/>
      <c r="G211" s="490" t="s">
        <v>526</v>
      </c>
      <c r="H211" s="489" t="s">
        <v>1281</v>
      </c>
      <c r="I211" s="489"/>
      <c r="J211" s="560"/>
      <c r="K211" s="559" t="s">
        <v>1282</v>
      </c>
      <c r="L211" s="489" t="s">
        <v>1282</v>
      </c>
      <c r="M211" s="489" t="s">
        <v>1282</v>
      </c>
      <c r="N211" s="559"/>
      <c r="O211" s="560"/>
      <c r="P211" s="491" t="s">
        <v>637</v>
      </c>
      <c r="Q211" s="491" t="s">
        <v>30</v>
      </c>
      <c r="R211" s="491" t="s">
        <v>283</v>
      </c>
      <c r="S211" s="489" t="s">
        <v>283</v>
      </c>
      <c r="T211" s="489" t="s">
        <v>1281</v>
      </c>
      <c r="U211" s="489" t="s">
        <v>534</v>
      </c>
      <c r="V211" s="560"/>
      <c r="W211" s="490" t="s">
        <v>638</v>
      </c>
      <c r="X211" s="489"/>
      <c r="Y211" s="489"/>
      <c r="Z211" s="560"/>
      <c r="AA211" s="561" t="s">
        <v>1283</v>
      </c>
      <c r="AB211" s="562" t="s">
        <v>526</v>
      </c>
      <c r="AC211" s="563" t="s">
        <v>526</v>
      </c>
      <c r="AD211" s="564" t="s">
        <v>526</v>
      </c>
      <c r="AE211" s="563"/>
      <c r="AF211" s="735"/>
      <c r="AG211" s="563"/>
      <c r="AH211" s="562" t="s">
        <v>526</v>
      </c>
      <c r="AI211" s="563" t="s">
        <v>526</v>
      </c>
      <c r="AJ211" s="564" t="s">
        <v>526</v>
      </c>
      <c r="AK211" s="489"/>
      <c r="AL211" s="489"/>
      <c r="AM211" s="489"/>
      <c r="AN211" s="489"/>
      <c r="AO211" s="490" t="s">
        <v>526</v>
      </c>
      <c r="AP211" s="493"/>
      <c r="AQ211" s="491"/>
      <c r="AR211" s="492"/>
      <c r="AS211" s="490" t="str">
        <f t="shared" si="3"/>
        <v>no</v>
      </c>
      <c r="AT211" s="489"/>
      <c r="AU211" s="489"/>
      <c r="AV211" s="513"/>
      <c r="AW211" s="490" t="s">
        <v>526</v>
      </c>
      <c r="AX211" s="739"/>
      <c r="AY211" s="739"/>
      <c r="AZ211" s="489"/>
      <c r="BA211" s="489"/>
      <c r="BB211" s="489"/>
      <c r="BC211" s="489"/>
      <c r="BD211" s="489"/>
      <c r="BE211" s="489"/>
      <c r="BF211" s="489"/>
      <c r="BG211" s="489"/>
      <c r="BH211" s="489"/>
      <c r="BI211" s="489"/>
      <c r="BJ211" s="489"/>
      <c r="BK211" s="489"/>
      <c r="BL211" s="560"/>
      <c r="BM211" s="559"/>
      <c r="BN211" s="489"/>
      <c r="BO211" s="489"/>
      <c r="BP211" s="489"/>
      <c r="BQ211" s="489"/>
      <c r="BR211" s="489"/>
      <c r="BS211" s="489"/>
      <c r="BT211" s="489"/>
      <c r="BU211" s="489"/>
      <c r="BV211" s="489"/>
      <c r="BW211" s="489"/>
      <c r="BX211" s="489"/>
      <c r="BY211" s="489"/>
      <c r="BZ211" s="489"/>
      <c r="CA211" s="489"/>
      <c r="CB211" s="489"/>
      <c r="CC211" s="489"/>
      <c r="CD211" s="489"/>
      <c r="CE211" s="489"/>
      <c r="CF211" s="489"/>
      <c r="CG211" s="489"/>
      <c r="CH211" s="489"/>
      <c r="CI211" s="489"/>
      <c r="CJ211" s="489"/>
      <c r="CK211" s="489"/>
      <c r="CL211" s="489"/>
      <c r="CM211" s="489"/>
      <c r="CN211" s="489"/>
      <c r="CO211" s="489"/>
      <c r="CP211" s="489"/>
      <c r="CQ211" s="489"/>
      <c r="CR211" s="489"/>
      <c r="CS211" s="489"/>
      <c r="CT211" s="489"/>
      <c r="CU211" s="489"/>
      <c r="CV211" s="489"/>
      <c r="CW211" s="489"/>
      <c r="CX211" s="489"/>
      <c r="CY211" s="489"/>
      <c r="CZ211" s="489"/>
      <c r="DA211" s="489"/>
      <c r="DB211" s="489"/>
      <c r="DC211" s="489"/>
      <c r="DD211" s="489"/>
      <c r="DE211" s="489"/>
      <c r="DF211" s="489"/>
      <c r="DG211" s="489"/>
      <c r="DH211" s="489"/>
      <c r="DI211" s="489"/>
      <c r="DJ211" s="489"/>
      <c r="DK211" s="489"/>
      <c r="DL211" s="489"/>
      <c r="DM211" s="489"/>
      <c r="DN211" s="489"/>
      <c r="DO211" s="489"/>
      <c r="DP211" s="489"/>
      <c r="DQ211" s="489"/>
      <c r="DR211" s="489"/>
      <c r="DS211" s="489"/>
      <c r="DT211" s="489"/>
      <c r="DU211" s="489"/>
      <c r="DV211" s="489"/>
      <c r="DW211" s="489"/>
      <c r="DX211" s="489"/>
      <c r="DY211" s="489"/>
      <c r="DZ211" s="489"/>
      <c r="EA211" s="489"/>
      <c r="EB211" s="489"/>
      <c r="EC211" s="489"/>
      <c r="ED211" s="489"/>
      <c r="EE211" s="489"/>
      <c r="EF211" s="489"/>
      <c r="EG211" s="489"/>
      <c r="EH211" s="489"/>
      <c r="EI211" s="489"/>
      <c r="EJ211" s="489"/>
      <c r="EK211" s="489"/>
      <c r="EL211" s="489"/>
      <c r="EM211" s="489"/>
      <c r="EN211" s="489"/>
      <c r="EO211" s="489"/>
      <c r="EP211" s="489"/>
      <c r="EQ211" s="489"/>
      <c r="ER211" s="489"/>
      <c r="ES211" s="489"/>
      <c r="ET211" s="489"/>
      <c r="EU211" s="489"/>
      <c r="EV211" s="489"/>
      <c r="EW211" s="489"/>
      <c r="EX211" s="489"/>
      <c r="EY211" s="489"/>
      <c r="EZ211" s="489"/>
      <c r="FA211" s="489"/>
      <c r="FB211" s="559"/>
      <c r="FC211" s="489"/>
      <c r="FD211" s="489"/>
      <c r="FE211" s="489"/>
      <c r="FF211" s="489"/>
      <c r="FG211" s="489"/>
      <c r="FH211" s="489"/>
      <c r="FI211" s="489"/>
      <c r="FJ211" s="489"/>
      <c r="FK211" s="489"/>
      <c r="FL211" s="489"/>
      <c r="FM211" s="489"/>
      <c r="FN211" s="489"/>
      <c r="FO211" s="489"/>
      <c r="FP211" s="560"/>
      <c r="FQ211" s="489"/>
      <c r="FR211" s="560"/>
      <c r="FS211" s="559"/>
      <c r="FT211" s="489"/>
      <c r="FU211" s="489"/>
      <c r="FV211" s="489"/>
      <c r="FW211" s="489"/>
      <c r="FX211" s="489"/>
      <c r="FY211" s="560"/>
    </row>
    <row r="212" spans="1:181" s="494" customFormat="1" hidden="1" x14ac:dyDescent="0.25">
      <c r="A212" s="557">
        <v>250</v>
      </c>
      <c r="B212" s="558" t="s">
        <v>524</v>
      </c>
      <c r="C212" s="490" t="s">
        <v>141</v>
      </c>
      <c r="D212" s="489" t="s">
        <v>234</v>
      </c>
      <c r="E212" s="559"/>
      <c r="F212" s="559"/>
      <c r="G212" s="490" t="s">
        <v>526</v>
      </c>
      <c r="H212" s="489" t="s">
        <v>1284</v>
      </c>
      <c r="I212" s="489"/>
      <c r="J212" s="560"/>
      <c r="K212" s="559" t="s">
        <v>1285</v>
      </c>
      <c r="L212" s="489" t="s">
        <v>1282</v>
      </c>
      <c r="M212" s="489" t="s">
        <v>1282</v>
      </c>
      <c r="N212" s="559"/>
      <c r="O212" s="560"/>
      <c r="P212" s="491" t="s">
        <v>530</v>
      </c>
      <c r="Q212" s="491" t="s">
        <v>531</v>
      </c>
      <c r="R212" s="491" t="s">
        <v>532</v>
      </c>
      <c r="S212" s="489" t="s">
        <v>533</v>
      </c>
      <c r="T212" s="489" t="s">
        <v>1284</v>
      </c>
      <c r="U212" s="489" t="s">
        <v>534</v>
      </c>
      <c r="V212" s="560"/>
      <c r="W212" s="490" t="s">
        <v>535</v>
      </c>
      <c r="X212" s="489"/>
      <c r="Y212" s="489"/>
      <c r="Z212" s="560"/>
      <c r="AA212" s="561"/>
      <c r="AB212" s="562" t="s">
        <v>526</v>
      </c>
      <c r="AC212" s="563" t="s">
        <v>526</v>
      </c>
      <c r="AD212" s="564" t="s">
        <v>526</v>
      </c>
      <c r="AE212" s="563"/>
      <c r="AF212" s="563"/>
      <c r="AG212" s="563"/>
      <c r="AH212" s="562" t="s">
        <v>526</v>
      </c>
      <c r="AI212" s="563" t="s">
        <v>526</v>
      </c>
      <c r="AJ212" s="564" t="s">
        <v>526</v>
      </c>
      <c r="AK212" s="489"/>
      <c r="AL212" s="489"/>
      <c r="AM212" s="489"/>
      <c r="AN212" s="489"/>
      <c r="AO212" s="490" t="s">
        <v>526</v>
      </c>
      <c r="AP212" s="493"/>
      <c r="AQ212" s="491" t="s">
        <v>562</v>
      </c>
      <c r="AR212" s="492"/>
      <c r="AS212" s="490" t="str">
        <f t="shared" si="3"/>
        <v>no</v>
      </c>
      <c r="AT212" s="489"/>
      <c r="AU212" s="489"/>
      <c r="AV212" s="513"/>
      <c r="AW212" s="490" t="s">
        <v>526</v>
      </c>
      <c r="AX212" s="739"/>
      <c r="AY212" s="739"/>
      <c r="AZ212" s="489"/>
      <c r="BA212" s="489"/>
      <c r="BB212" s="489"/>
      <c r="BC212" s="489"/>
      <c r="BD212" s="489"/>
      <c r="BE212" s="489"/>
      <c r="BF212" s="489"/>
      <c r="BG212" s="489"/>
      <c r="BH212" s="489"/>
      <c r="BI212" s="489"/>
      <c r="BJ212" s="489"/>
      <c r="BK212" s="489"/>
      <c r="BL212" s="560"/>
      <c r="BM212" s="559"/>
      <c r="BN212" s="489"/>
      <c r="BO212" s="489"/>
      <c r="BP212" s="489"/>
      <c r="BQ212" s="489"/>
      <c r="BR212" s="489"/>
      <c r="BS212" s="489"/>
      <c r="BT212" s="489"/>
      <c r="BU212" s="489"/>
      <c r="BV212" s="489"/>
      <c r="BW212" s="489"/>
      <c r="BX212" s="489"/>
      <c r="BY212" s="489"/>
      <c r="BZ212" s="489"/>
      <c r="CA212" s="489"/>
      <c r="CB212" s="489"/>
      <c r="CC212" s="489"/>
      <c r="CD212" s="489"/>
      <c r="CE212" s="489"/>
      <c r="CF212" s="489"/>
      <c r="CG212" s="489"/>
      <c r="CH212" s="489"/>
      <c r="CI212" s="489"/>
      <c r="CJ212" s="489"/>
      <c r="CK212" s="489"/>
      <c r="CL212" s="489"/>
      <c r="CM212" s="489"/>
      <c r="CN212" s="489"/>
      <c r="CO212" s="489"/>
      <c r="CP212" s="489"/>
      <c r="CQ212" s="489"/>
      <c r="CR212" s="489"/>
      <c r="CS212" s="489"/>
      <c r="CT212" s="489"/>
      <c r="CU212" s="489"/>
      <c r="CV212" s="489"/>
      <c r="CW212" s="489"/>
      <c r="CX212" s="489"/>
      <c r="CY212" s="489"/>
      <c r="CZ212" s="489"/>
      <c r="DA212" s="489"/>
      <c r="DB212" s="489"/>
      <c r="DC212" s="489"/>
      <c r="DD212" s="489"/>
      <c r="DE212" s="489"/>
      <c r="DF212" s="489"/>
      <c r="DG212" s="489"/>
      <c r="DH212" s="489"/>
      <c r="DI212" s="489"/>
      <c r="DJ212" s="489"/>
      <c r="DK212" s="489"/>
      <c r="DL212" s="489"/>
      <c r="DM212" s="489"/>
      <c r="DN212" s="489"/>
      <c r="DO212" s="489"/>
      <c r="DP212" s="489"/>
      <c r="DQ212" s="489"/>
      <c r="DR212" s="489"/>
      <c r="DS212" s="489"/>
      <c r="DT212" s="489"/>
      <c r="DU212" s="489"/>
      <c r="DV212" s="489"/>
      <c r="DW212" s="489"/>
      <c r="DX212" s="489"/>
      <c r="DY212" s="489"/>
      <c r="DZ212" s="489"/>
      <c r="EA212" s="489"/>
      <c r="EB212" s="489"/>
      <c r="EC212" s="489"/>
      <c r="ED212" s="489"/>
      <c r="EE212" s="489"/>
      <c r="EF212" s="489"/>
      <c r="EG212" s="489"/>
      <c r="EH212" s="489"/>
      <c r="EI212" s="489"/>
      <c r="EJ212" s="489"/>
      <c r="EK212" s="489"/>
      <c r="EL212" s="489"/>
      <c r="EM212" s="489"/>
      <c r="EN212" s="489"/>
      <c r="EO212" s="489"/>
      <c r="EP212" s="489"/>
      <c r="EQ212" s="489"/>
      <c r="ER212" s="489"/>
      <c r="ES212" s="489"/>
      <c r="ET212" s="489"/>
      <c r="EU212" s="489"/>
      <c r="EV212" s="489"/>
      <c r="EW212" s="489"/>
      <c r="EX212" s="489"/>
      <c r="EY212" s="489"/>
      <c r="EZ212" s="489"/>
      <c r="FA212" s="489"/>
      <c r="FB212" s="559"/>
      <c r="FC212" s="489"/>
      <c r="FD212" s="489"/>
      <c r="FE212" s="489"/>
      <c r="FF212" s="489"/>
      <c r="FG212" s="489"/>
      <c r="FH212" s="489"/>
      <c r="FI212" s="489"/>
      <c r="FJ212" s="489"/>
      <c r="FK212" s="489"/>
      <c r="FL212" s="489"/>
      <c r="FM212" s="489"/>
      <c r="FN212" s="489"/>
      <c r="FO212" s="489"/>
      <c r="FP212" s="560"/>
      <c r="FQ212" s="489"/>
      <c r="FR212" s="560"/>
      <c r="FS212" s="559"/>
      <c r="FT212" s="489"/>
      <c r="FU212" s="489"/>
      <c r="FV212" s="489"/>
      <c r="FW212" s="489"/>
      <c r="FX212" s="489"/>
      <c r="FY212" s="560"/>
    </row>
    <row r="213" spans="1:181" s="494" customFormat="1" hidden="1" x14ac:dyDescent="0.25">
      <c r="A213" s="557">
        <v>251</v>
      </c>
      <c r="B213" s="558" t="s">
        <v>524</v>
      </c>
      <c r="C213" s="490" t="s">
        <v>141</v>
      </c>
      <c r="D213" s="489" t="s">
        <v>551</v>
      </c>
      <c r="E213" s="559"/>
      <c r="F213" s="559"/>
      <c r="G213" s="490" t="s">
        <v>526</v>
      </c>
      <c r="H213" s="489" t="s">
        <v>1286</v>
      </c>
      <c r="I213" s="489"/>
      <c r="J213" s="560"/>
      <c r="K213" s="559" t="s">
        <v>1287</v>
      </c>
      <c r="L213" s="489" t="s">
        <v>1287</v>
      </c>
      <c r="M213" s="489" t="s">
        <v>1287</v>
      </c>
      <c r="N213" s="559"/>
      <c r="O213" s="560"/>
      <c r="P213" s="491" t="s">
        <v>637</v>
      </c>
      <c r="Q213" s="491" t="s">
        <v>22</v>
      </c>
      <c r="R213" s="491" t="s">
        <v>1288</v>
      </c>
      <c r="S213" s="489" t="s">
        <v>672</v>
      </c>
      <c r="T213" s="489" t="s">
        <v>1286</v>
      </c>
      <c r="U213" s="489" t="s">
        <v>571</v>
      </c>
      <c r="V213" s="560"/>
      <c r="W213" s="490" t="s">
        <v>572</v>
      </c>
      <c r="X213" s="489"/>
      <c r="Y213" s="489"/>
      <c r="Z213" s="560"/>
      <c r="AA213" s="561">
        <v>40755</v>
      </c>
      <c r="AB213" s="562" t="s">
        <v>526</v>
      </c>
      <c r="AC213" s="563" t="s">
        <v>526</v>
      </c>
      <c r="AD213" s="564" t="s">
        <v>526</v>
      </c>
      <c r="AE213" s="563"/>
      <c r="AF213" s="735"/>
      <c r="AG213" s="563"/>
      <c r="AH213" s="562" t="s">
        <v>526</v>
      </c>
      <c r="AI213" s="563" t="s">
        <v>526</v>
      </c>
      <c r="AJ213" s="564" t="s">
        <v>526</v>
      </c>
      <c r="AK213" s="489"/>
      <c r="AL213" s="489"/>
      <c r="AM213" s="489"/>
      <c r="AN213" s="489"/>
      <c r="AO213" s="490" t="s">
        <v>526</v>
      </c>
      <c r="AP213" s="493"/>
      <c r="AQ213" s="491"/>
      <c r="AR213" s="492" t="s">
        <v>725</v>
      </c>
      <c r="AS213" s="490" t="str">
        <f t="shared" si="3"/>
        <v>no</v>
      </c>
      <c r="AT213" s="489"/>
      <c r="AU213" s="489"/>
      <c r="AV213" s="513"/>
      <c r="AW213" s="490" t="s">
        <v>526</v>
      </c>
      <c r="AX213" s="739"/>
      <c r="AY213" s="739"/>
      <c r="AZ213" s="489"/>
      <c r="BA213" s="489"/>
      <c r="BB213" s="489"/>
      <c r="BC213" s="489"/>
      <c r="BD213" s="489"/>
      <c r="BE213" s="489"/>
      <c r="BF213" s="489"/>
      <c r="BG213" s="489"/>
      <c r="BH213" s="489"/>
      <c r="BI213" s="489"/>
      <c r="BJ213" s="489"/>
      <c r="BK213" s="489"/>
      <c r="BL213" s="560"/>
      <c r="BM213" s="559"/>
      <c r="BN213" s="489"/>
      <c r="BO213" s="489"/>
      <c r="BP213" s="489"/>
      <c r="BQ213" s="489"/>
      <c r="BR213" s="489"/>
      <c r="BS213" s="489"/>
      <c r="BT213" s="489"/>
      <c r="BU213" s="489"/>
      <c r="BV213" s="489"/>
      <c r="BW213" s="489"/>
      <c r="BX213" s="489"/>
      <c r="BY213" s="489"/>
      <c r="BZ213" s="489"/>
      <c r="CA213" s="489"/>
      <c r="CB213" s="489"/>
      <c r="CC213" s="489"/>
      <c r="CD213" s="489"/>
      <c r="CE213" s="489"/>
      <c r="CF213" s="489"/>
      <c r="CG213" s="489"/>
      <c r="CH213" s="489"/>
      <c r="CI213" s="489"/>
      <c r="CJ213" s="489"/>
      <c r="CK213" s="489"/>
      <c r="CL213" s="489"/>
      <c r="CM213" s="489"/>
      <c r="CN213" s="489"/>
      <c r="CO213" s="489"/>
      <c r="CP213" s="489"/>
      <c r="CQ213" s="489"/>
      <c r="CR213" s="489"/>
      <c r="CS213" s="489"/>
      <c r="CT213" s="489"/>
      <c r="CU213" s="489"/>
      <c r="CV213" s="489"/>
      <c r="CW213" s="489"/>
      <c r="CX213" s="489"/>
      <c r="CY213" s="489"/>
      <c r="CZ213" s="489"/>
      <c r="DA213" s="489"/>
      <c r="DB213" s="489"/>
      <c r="DC213" s="489"/>
      <c r="DD213" s="489"/>
      <c r="DE213" s="489"/>
      <c r="DF213" s="489"/>
      <c r="DG213" s="489"/>
      <c r="DH213" s="489"/>
      <c r="DI213" s="489"/>
      <c r="DJ213" s="489"/>
      <c r="DK213" s="489"/>
      <c r="DL213" s="489"/>
      <c r="DM213" s="489"/>
      <c r="DN213" s="489"/>
      <c r="DO213" s="489"/>
      <c r="DP213" s="489"/>
      <c r="DQ213" s="489"/>
      <c r="DR213" s="489"/>
      <c r="DS213" s="489"/>
      <c r="DT213" s="489"/>
      <c r="DU213" s="489"/>
      <c r="DV213" s="489"/>
      <c r="DW213" s="489"/>
      <c r="DX213" s="489"/>
      <c r="DY213" s="489"/>
      <c r="DZ213" s="489"/>
      <c r="EA213" s="489"/>
      <c r="EB213" s="489"/>
      <c r="EC213" s="489"/>
      <c r="ED213" s="489"/>
      <c r="EE213" s="489"/>
      <c r="EF213" s="489"/>
      <c r="EG213" s="489"/>
      <c r="EH213" s="489"/>
      <c r="EI213" s="489"/>
      <c r="EJ213" s="489"/>
      <c r="EK213" s="489"/>
      <c r="EL213" s="489"/>
      <c r="EM213" s="489"/>
      <c r="EN213" s="489"/>
      <c r="EO213" s="489"/>
      <c r="EP213" s="489"/>
      <c r="EQ213" s="489"/>
      <c r="ER213" s="489"/>
      <c r="ES213" s="489"/>
      <c r="ET213" s="489"/>
      <c r="EU213" s="489"/>
      <c r="EV213" s="489"/>
      <c r="EW213" s="489"/>
      <c r="EX213" s="489"/>
      <c r="EY213" s="489"/>
      <c r="EZ213" s="489"/>
      <c r="FA213" s="489"/>
      <c r="FB213" s="559"/>
      <c r="FC213" s="489"/>
      <c r="FD213" s="489"/>
      <c r="FE213" s="489"/>
      <c r="FF213" s="489"/>
      <c r="FG213" s="489"/>
      <c r="FH213" s="489"/>
      <c r="FI213" s="489"/>
      <c r="FJ213" s="489"/>
      <c r="FK213" s="489"/>
      <c r="FL213" s="489"/>
      <c r="FM213" s="489"/>
      <c r="FN213" s="489"/>
      <c r="FO213" s="489"/>
      <c r="FP213" s="560"/>
      <c r="FQ213" s="489"/>
      <c r="FR213" s="560"/>
      <c r="FS213" s="559"/>
      <c r="FT213" s="489"/>
      <c r="FU213" s="489"/>
      <c r="FV213" s="489"/>
      <c r="FW213" s="489"/>
      <c r="FX213" s="489"/>
      <c r="FY213" s="560"/>
    </row>
    <row r="214" spans="1:181" s="494" customFormat="1" hidden="1" x14ac:dyDescent="0.25">
      <c r="A214" s="557">
        <v>252</v>
      </c>
      <c r="B214" s="558" t="s">
        <v>524</v>
      </c>
      <c r="C214" s="490" t="s">
        <v>141</v>
      </c>
      <c r="D214" s="489" t="s">
        <v>551</v>
      </c>
      <c r="E214" s="559"/>
      <c r="F214" s="559"/>
      <c r="G214" s="490" t="s">
        <v>526</v>
      </c>
      <c r="H214" s="489" t="s">
        <v>1289</v>
      </c>
      <c r="I214" s="489"/>
      <c r="J214" s="560"/>
      <c r="K214" s="559" t="s">
        <v>1290</v>
      </c>
      <c r="L214" s="489" t="s">
        <v>1287</v>
      </c>
      <c r="M214" s="489" t="s">
        <v>1287</v>
      </c>
      <c r="N214" s="559"/>
      <c r="O214" s="560"/>
      <c r="P214" s="491" t="s">
        <v>530</v>
      </c>
      <c r="Q214" s="491" t="s">
        <v>531</v>
      </c>
      <c r="R214" s="491" t="s">
        <v>532</v>
      </c>
      <c r="S214" s="489" t="s">
        <v>283</v>
      </c>
      <c r="T214" s="489" t="s">
        <v>1289</v>
      </c>
      <c r="U214" s="489" t="s">
        <v>571</v>
      </c>
      <c r="V214" s="560"/>
      <c r="W214" s="490" t="s">
        <v>572</v>
      </c>
      <c r="X214" s="489"/>
      <c r="Y214" s="489"/>
      <c r="Z214" s="560"/>
      <c r="AA214" s="561">
        <v>40755</v>
      </c>
      <c r="AB214" s="562" t="s">
        <v>526</v>
      </c>
      <c r="AC214" s="563" t="s">
        <v>526</v>
      </c>
      <c r="AD214" s="564" t="s">
        <v>526</v>
      </c>
      <c r="AE214" s="563"/>
      <c r="AF214" s="563"/>
      <c r="AG214" s="563"/>
      <c r="AH214" s="562" t="s">
        <v>526</v>
      </c>
      <c r="AI214" s="563" t="s">
        <v>526</v>
      </c>
      <c r="AJ214" s="564" t="s">
        <v>526</v>
      </c>
      <c r="AK214" s="489"/>
      <c r="AL214" s="489"/>
      <c r="AM214" s="489"/>
      <c r="AN214" s="489"/>
      <c r="AO214" s="490" t="s">
        <v>526</v>
      </c>
      <c r="AP214" s="493"/>
      <c r="AQ214" s="491"/>
      <c r="AR214" s="492" t="s">
        <v>725</v>
      </c>
      <c r="AS214" s="490" t="str">
        <f t="shared" si="3"/>
        <v>no</v>
      </c>
      <c r="AT214" s="489"/>
      <c r="AU214" s="489"/>
      <c r="AV214" s="513"/>
      <c r="AW214" s="490" t="s">
        <v>526</v>
      </c>
      <c r="AX214" s="739"/>
      <c r="AY214" s="739"/>
      <c r="AZ214" s="489"/>
      <c r="BA214" s="489"/>
      <c r="BB214" s="489"/>
      <c r="BC214" s="489"/>
      <c r="BD214" s="489"/>
      <c r="BE214" s="489"/>
      <c r="BF214" s="489"/>
      <c r="BG214" s="489"/>
      <c r="BH214" s="489"/>
      <c r="BI214" s="489"/>
      <c r="BJ214" s="489"/>
      <c r="BK214" s="489"/>
      <c r="BL214" s="560"/>
      <c r="BM214" s="559"/>
      <c r="BN214" s="489"/>
      <c r="BO214" s="489"/>
      <c r="BP214" s="489"/>
      <c r="BQ214" s="489"/>
      <c r="BR214" s="489"/>
      <c r="BS214" s="489"/>
      <c r="BT214" s="489"/>
      <c r="BU214" s="489"/>
      <c r="BV214" s="489"/>
      <c r="BW214" s="489"/>
      <c r="BX214" s="489"/>
      <c r="BY214" s="489"/>
      <c r="BZ214" s="489"/>
      <c r="CA214" s="489"/>
      <c r="CB214" s="489"/>
      <c r="CC214" s="489"/>
      <c r="CD214" s="489"/>
      <c r="CE214" s="489"/>
      <c r="CF214" s="489"/>
      <c r="CG214" s="489"/>
      <c r="CH214" s="489"/>
      <c r="CI214" s="489"/>
      <c r="CJ214" s="489"/>
      <c r="CK214" s="489"/>
      <c r="CL214" s="489"/>
      <c r="CM214" s="489"/>
      <c r="CN214" s="489"/>
      <c r="CO214" s="489"/>
      <c r="CP214" s="489"/>
      <c r="CQ214" s="489"/>
      <c r="CR214" s="489"/>
      <c r="CS214" s="489"/>
      <c r="CT214" s="489"/>
      <c r="CU214" s="489"/>
      <c r="CV214" s="489"/>
      <c r="CW214" s="489"/>
      <c r="CX214" s="489"/>
      <c r="CY214" s="489"/>
      <c r="CZ214" s="489"/>
      <c r="DA214" s="489"/>
      <c r="DB214" s="489"/>
      <c r="DC214" s="489"/>
      <c r="DD214" s="489"/>
      <c r="DE214" s="489"/>
      <c r="DF214" s="489"/>
      <c r="DG214" s="489"/>
      <c r="DH214" s="489"/>
      <c r="DI214" s="489"/>
      <c r="DJ214" s="489"/>
      <c r="DK214" s="489"/>
      <c r="DL214" s="489"/>
      <c r="DM214" s="489"/>
      <c r="DN214" s="489"/>
      <c r="DO214" s="489"/>
      <c r="DP214" s="489"/>
      <c r="DQ214" s="489"/>
      <c r="DR214" s="489"/>
      <c r="DS214" s="489"/>
      <c r="DT214" s="489"/>
      <c r="DU214" s="489"/>
      <c r="DV214" s="489"/>
      <c r="DW214" s="489"/>
      <c r="DX214" s="489"/>
      <c r="DY214" s="489"/>
      <c r="DZ214" s="489"/>
      <c r="EA214" s="489"/>
      <c r="EB214" s="489"/>
      <c r="EC214" s="489"/>
      <c r="ED214" s="489"/>
      <c r="EE214" s="489"/>
      <c r="EF214" s="489"/>
      <c r="EG214" s="489"/>
      <c r="EH214" s="489"/>
      <c r="EI214" s="489"/>
      <c r="EJ214" s="489"/>
      <c r="EK214" s="489"/>
      <c r="EL214" s="489"/>
      <c r="EM214" s="489"/>
      <c r="EN214" s="489"/>
      <c r="EO214" s="489"/>
      <c r="EP214" s="489"/>
      <c r="EQ214" s="489"/>
      <c r="ER214" s="489"/>
      <c r="ES214" s="489"/>
      <c r="ET214" s="489"/>
      <c r="EU214" s="489"/>
      <c r="EV214" s="489"/>
      <c r="EW214" s="489"/>
      <c r="EX214" s="489"/>
      <c r="EY214" s="489"/>
      <c r="EZ214" s="489"/>
      <c r="FA214" s="489"/>
      <c r="FB214" s="559"/>
      <c r="FC214" s="489"/>
      <c r="FD214" s="489"/>
      <c r="FE214" s="489"/>
      <c r="FF214" s="489"/>
      <c r="FG214" s="489"/>
      <c r="FH214" s="489"/>
      <c r="FI214" s="489"/>
      <c r="FJ214" s="489"/>
      <c r="FK214" s="489"/>
      <c r="FL214" s="489"/>
      <c r="FM214" s="489"/>
      <c r="FN214" s="489"/>
      <c r="FO214" s="489"/>
      <c r="FP214" s="560"/>
      <c r="FQ214" s="489"/>
      <c r="FR214" s="560"/>
      <c r="FS214" s="559"/>
      <c r="FT214" s="489"/>
      <c r="FU214" s="489"/>
      <c r="FV214" s="489"/>
      <c r="FW214" s="489"/>
      <c r="FX214" s="489"/>
      <c r="FY214" s="560"/>
    </row>
    <row r="215" spans="1:181" s="494" customFormat="1" ht="228" x14ac:dyDescent="0.25">
      <c r="A215" s="506">
        <v>253</v>
      </c>
      <c r="B215" s="511" t="s">
        <v>642</v>
      </c>
      <c r="C215" s="514" t="s">
        <v>141</v>
      </c>
      <c r="D215" s="493" t="s">
        <v>551</v>
      </c>
      <c r="E215" s="559" t="str">
        <f>VLOOKUP(F215,'Revised Phasing'!$D$4:$S$98, 16, 0)</f>
        <v>Phase 2</v>
      </c>
      <c r="F215" s="559" t="str">
        <f>VLOOKUP(L215,'Consolidated Data'!$E$2:$F$97, 2, 0)</f>
        <v>Solar</v>
      </c>
      <c r="G215" s="490" t="s">
        <v>642</v>
      </c>
      <c r="H215" s="493" t="s">
        <v>204</v>
      </c>
      <c r="I215" s="493"/>
      <c r="J215" s="492"/>
      <c r="K215" s="512" t="s">
        <v>205</v>
      </c>
      <c r="L215" s="493" t="s">
        <v>205</v>
      </c>
      <c r="M215" s="493" t="s">
        <v>205</v>
      </c>
      <c r="N215" s="512"/>
      <c r="O215" s="513"/>
      <c r="P215" s="515" t="s">
        <v>637</v>
      </c>
      <c r="Q215" s="515" t="s">
        <v>30</v>
      </c>
      <c r="R215" s="515" t="s">
        <v>1291</v>
      </c>
      <c r="S215" s="493" t="s">
        <v>644</v>
      </c>
      <c r="T215" s="493" t="s">
        <v>204</v>
      </c>
      <c r="U215" s="493" t="s">
        <v>534</v>
      </c>
      <c r="V215" s="513"/>
      <c r="W215" s="514" t="s">
        <v>535</v>
      </c>
      <c r="X215" s="493"/>
      <c r="Y215" s="493"/>
      <c r="Z215" s="513"/>
      <c r="AA215" s="516"/>
      <c r="AB215" s="562" t="s">
        <v>540</v>
      </c>
      <c r="AC215" s="563" t="s">
        <v>526</v>
      </c>
      <c r="AD215" s="564" t="s">
        <v>526</v>
      </c>
      <c r="AE215" s="733" t="s">
        <v>1291</v>
      </c>
      <c r="AF215" s="735"/>
      <c r="AG215" s="733" t="s">
        <v>721</v>
      </c>
      <c r="AH215" s="562" t="s">
        <v>540</v>
      </c>
      <c r="AI215" s="563" t="s">
        <v>540</v>
      </c>
      <c r="AJ215" s="564" t="s">
        <v>526</v>
      </c>
      <c r="AK215" s="504" t="s">
        <v>716</v>
      </c>
      <c r="AL215" s="497" t="s">
        <v>722</v>
      </c>
      <c r="AM215" s="497" t="s">
        <v>723</v>
      </c>
      <c r="AN215" s="489"/>
      <c r="AO215" s="490" t="s">
        <v>642</v>
      </c>
      <c r="AP215" s="493" t="s">
        <v>1292</v>
      </c>
      <c r="AQ215" s="491" t="s">
        <v>562</v>
      </c>
      <c r="AR215" s="492" t="s">
        <v>725</v>
      </c>
      <c r="AS215" s="490" t="s">
        <v>726</v>
      </c>
      <c r="AT215" s="493" t="s">
        <v>1293</v>
      </c>
      <c r="AU215" s="552" t="s">
        <v>728</v>
      </c>
      <c r="AV215" s="555" t="s">
        <v>1294</v>
      </c>
      <c r="AW215" s="490"/>
      <c r="AX215" s="739"/>
      <c r="AY215" s="739"/>
      <c r="AZ215" s="489"/>
      <c r="BA215" s="489"/>
      <c r="BB215" s="489"/>
      <c r="BC215" s="489"/>
      <c r="BD215" s="489"/>
      <c r="BE215" s="489"/>
      <c r="BF215" s="489"/>
      <c r="BG215" s="489"/>
      <c r="BH215" s="489"/>
      <c r="BI215" s="489"/>
      <c r="BJ215" s="489"/>
      <c r="BK215" s="489"/>
      <c r="BL215" s="560"/>
      <c r="BM215" s="559"/>
      <c r="BN215" s="489"/>
      <c r="BO215" s="489"/>
      <c r="BP215" s="489"/>
      <c r="BQ215" s="489"/>
      <c r="BR215" s="489"/>
      <c r="BS215" s="489"/>
      <c r="BT215" s="489"/>
      <c r="BU215" s="489"/>
      <c r="BV215" s="489"/>
      <c r="BW215" s="489"/>
      <c r="BX215" s="489"/>
      <c r="BY215" s="489"/>
      <c r="BZ215" s="489"/>
      <c r="CA215" s="489"/>
      <c r="CB215" s="489"/>
      <c r="CC215" s="489"/>
      <c r="CD215" s="489"/>
      <c r="CE215" s="489"/>
      <c r="CF215" s="489"/>
      <c r="CG215" s="489"/>
      <c r="CH215" s="489"/>
      <c r="CI215" s="489"/>
      <c r="CJ215" s="489"/>
      <c r="CK215" s="489"/>
      <c r="CL215" s="489"/>
      <c r="CM215" s="489"/>
      <c r="CN215" s="489"/>
      <c r="CO215" s="489"/>
      <c r="CP215" s="489"/>
      <c r="CQ215" s="489"/>
      <c r="CR215" s="489"/>
      <c r="CS215" s="489"/>
      <c r="CT215" s="489"/>
      <c r="CU215" s="489"/>
      <c r="CV215" s="489"/>
      <c r="CW215" s="489"/>
      <c r="CX215" s="489"/>
      <c r="CY215" s="489"/>
      <c r="CZ215" s="489"/>
      <c r="DA215" s="489"/>
      <c r="DB215" s="489"/>
      <c r="DC215" s="489"/>
      <c r="DD215" s="489"/>
      <c r="DE215" s="489"/>
      <c r="DF215" s="489"/>
      <c r="DG215" s="489"/>
      <c r="DH215" s="489"/>
      <c r="DI215" s="489"/>
      <c r="DJ215" s="489"/>
      <c r="DK215" s="489"/>
      <c r="DL215" s="489"/>
      <c r="DM215" s="489"/>
      <c r="DN215" s="489"/>
      <c r="DO215" s="489"/>
      <c r="DP215" s="489"/>
      <c r="DQ215" s="489"/>
      <c r="DR215" s="489"/>
      <c r="DS215" s="489"/>
      <c r="DT215" s="489"/>
      <c r="DU215" s="489"/>
      <c r="DV215" s="489"/>
      <c r="DW215" s="489"/>
      <c r="DX215" s="489"/>
      <c r="DY215" s="489"/>
      <c r="DZ215" s="489"/>
      <c r="EA215" s="489"/>
      <c r="EB215" s="489"/>
      <c r="EC215" s="489"/>
      <c r="ED215" s="489"/>
      <c r="EE215" s="489"/>
      <c r="EF215" s="489"/>
      <c r="EG215" s="489"/>
      <c r="EH215" s="489"/>
      <c r="EI215" s="489"/>
      <c r="EJ215" s="489"/>
      <c r="EK215" s="489"/>
      <c r="EL215" s="489"/>
      <c r="EM215" s="489"/>
      <c r="EN215" s="489"/>
      <c r="EO215" s="489"/>
      <c r="EP215" s="489"/>
      <c r="EQ215" s="489"/>
      <c r="ER215" s="489"/>
      <c r="ES215" s="489"/>
      <c r="ET215" s="489"/>
      <c r="EU215" s="489"/>
      <c r="EV215" s="489"/>
      <c r="EW215" s="489"/>
      <c r="EX215" s="489"/>
      <c r="EY215" s="489"/>
      <c r="EZ215" s="489"/>
      <c r="FA215" s="489"/>
      <c r="FB215" s="559"/>
      <c r="FC215" s="489"/>
      <c r="FD215" s="489"/>
      <c r="FE215" s="489"/>
      <c r="FF215" s="489"/>
      <c r="FG215" s="489"/>
      <c r="FH215" s="489"/>
      <c r="FI215" s="489"/>
      <c r="FJ215" s="489"/>
      <c r="FK215" s="489"/>
      <c r="FL215" s="489"/>
      <c r="FM215" s="489"/>
      <c r="FN215" s="489"/>
      <c r="FO215" s="489"/>
      <c r="FP215" s="560"/>
      <c r="FQ215" s="489"/>
      <c r="FR215" s="560"/>
      <c r="FS215" s="559"/>
      <c r="FT215" s="489"/>
      <c r="FU215" s="489"/>
      <c r="FV215" s="489"/>
      <c r="FW215" s="489"/>
      <c r="FX215" s="489"/>
      <c r="FY215" s="560"/>
    </row>
    <row r="216" spans="1:181" s="494" customFormat="1" hidden="1" x14ac:dyDescent="0.25">
      <c r="A216" s="557">
        <v>254</v>
      </c>
      <c r="B216" s="558" t="s">
        <v>524</v>
      </c>
      <c r="C216" s="490" t="s">
        <v>141</v>
      </c>
      <c r="D216" s="489" t="s">
        <v>551</v>
      </c>
      <c r="E216" s="559"/>
      <c r="F216" s="559"/>
      <c r="G216" s="490" t="s">
        <v>526</v>
      </c>
      <c r="H216" s="489" t="s">
        <v>1295</v>
      </c>
      <c r="I216" s="489"/>
      <c r="J216" s="560"/>
      <c r="K216" s="559" t="s">
        <v>1296</v>
      </c>
      <c r="L216" s="489" t="s">
        <v>205</v>
      </c>
      <c r="M216" s="489" t="s">
        <v>205</v>
      </c>
      <c r="N216" s="559"/>
      <c r="O216" s="560"/>
      <c r="P216" s="491" t="s">
        <v>530</v>
      </c>
      <c r="Q216" s="491" t="s">
        <v>531</v>
      </c>
      <c r="R216" s="491" t="s">
        <v>532</v>
      </c>
      <c r="S216" s="489" t="s">
        <v>533</v>
      </c>
      <c r="T216" s="489" t="s">
        <v>1295</v>
      </c>
      <c r="U216" s="489" t="s">
        <v>534</v>
      </c>
      <c r="V216" s="560"/>
      <c r="W216" s="490" t="s">
        <v>535</v>
      </c>
      <c r="X216" s="489"/>
      <c r="Y216" s="489"/>
      <c r="Z216" s="560"/>
      <c r="AA216" s="561"/>
      <c r="AB216" s="562" t="s">
        <v>526</v>
      </c>
      <c r="AC216" s="563" t="s">
        <v>526</v>
      </c>
      <c r="AD216" s="564" t="s">
        <v>526</v>
      </c>
      <c r="AE216" s="563"/>
      <c r="AF216" s="563"/>
      <c r="AG216" s="563"/>
      <c r="AH216" s="562" t="s">
        <v>526</v>
      </c>
      <c r="AI216" s="563" t="s">
        <v>540</v>
      </c>
      <c r="AJ216" s="564" t="s">
        <v>526</v>
      </c>
      <c r="AK216" s="489"/>
      <c r="AL216" s="489"/>
      <c r="AM216" s="489"/>
      <c r="AN216" s="489"/>
      <c r="AO216" s="490" t="s">
        <v>526</v>
      </c>
      <c r="AP216" s="493" t="s">
        <v>732</v>
      </c>
      <c r="AQ216" s="491" t="s">
        <v>566</v>
      </c>
      <c r="AR216" s="492"/>
      <c r="AS216" s="490" t="str">
        <f t="shared" si="3"/>
        <v>no</v>
      </c>
      <c r="AT216" s="489"/>
      <c r="AU216" s="489"/>
      <c r="AV216" s="513"/>
      <c r="AW216" s="490" t="s">
        <v>526</v>
      </c>
      <c r="AX216" s="739"/>
      <c r="AY216" s="739"/>
      <c r="AZ216" s="489"/>
      <c r="BA216" s="489"/>
      <c r="BB216" s="489"/>
      <c r="BC216" s="489"/>
      <c r="BD216" s="489"/>
      <c r="BE216" s="489"/>
      <c r="BF216" s="489"/>
      <c r="BG216" s="489"/>
      <c r="BH216" s="489"/>
      <c r="BI216" s="489"/>
      <c r="BJ216" s="489"/>
      <c r="BK216" s="489"/>
      <c r="BL216" s="560"/>
      <c r="BM216" s="559"/>
      <c r="BN216" s="489"/>
      <c r="BO216" s="489"/>
      <c r="BP216" s="489"/>
      <c r="BQ216" s="489"/>
      <c r="BR216" s="489"/>
      <c r="BS216" s="489"/>
      <c r="BT216" s="489"/>
      <c r="BU216" s="489"/>
      <c r="BV216" s="489"/>
      <c r="BW216" s="489"/>
      <c r="BX216" s="489"/>
      <c r="BY216" s="489"/>
      <c r="BZ216" s="489"/>
      <c r="CA216" s="489"/>
      <c r="CB216" s="489"/>
      <c r="CC216" s="489"/>
      <c r="CD216" s="489"/>
      <c r="CE216" s="489"/>
      <c r="CF216" s="489"/>
      <c r="CG216" s="489"/>
      <c r="CH216" s="489"/>
      <c r="CI216" s="489"/>
      <c r="CJ216" s="489"/>
      <c r="CK216" s="489"/>
      <c r="CL216" s="489"/>
      <c r="CM216" s="489"/>
      <c r="CN216" s="489"/>
      <c r="CO216" s="489"/>
      <c r="CP216" s="489"/>
      <c r="CQ216" s="489"/>
      <c r="CR216" s="489"/>
      <c r="CS216" s="489"/>
      <c r="CT216" s="489"/>
      <c r="CU216" s="489"/>
      <c r="CV216" s="489"/>
      <c r="CW216" s="489"/>
      <c r="CX216" s="489"/>
      <c r="CY216" s="489"/>
      <c r="CZ216" s="489"/>
      <c r="DA216" s="489"/>
      <c r="DB216" s="489"/>
      <c r="DC216" s="489"/>
      <c r="DD216" s="489"/>
      <c r="DE216" s="489"/>
      <c r="DF216" s="489"/>
      <c r="DG216" s="489"/>
      <c r="DH216" s="489"/>
      <c r="DI216" s="489"/>
      <c r="DJ216" s="489"/>
      <c r="DK216" s="489"/>
      <c r="DL216" s="489"/>
      <c r="DM216" s="489"/>
      <c r="DN216" s="489"/>
      <c r="DO216" s="489"/>
      <c r="DP216" s="489"/>
      <c r="DQ216" s="489"/>
      <c r="DR216" s="489"/>
      <c r="DS216" s="489"/>
      <c r="DT216" s="489"/>
      <c r="DU216" s="489"/>
      <c r="DV216" s="489"/>
      <c r="DW216" s="489"/>
      <c r="DX216" s="489"/>
      <c r="DY216" s="489"/>
      <c r="DZ216" s="489"/>
      <c r="EA216" s="489"/>
      <c r="EB216" s="489"/>
      <c r="EC216" s="489"/>
      <c r="ED216" s="489"/>
      <c r="EE216" s="489"/>
      <c r="EF216" s="489"/>
      <c r="EG216" s="489"/>
      <c r="EH216" s="489"/>
      <c r="EI216" s="489"/>
      <c r="EJ216" s="489"/>
      <c r="EK216" s="489"/>
      <c r="EL216" s="489"/>
      <c r="EM216" s="489"/>
      <c r="EN216" s="489"/>
      <c r="EO216" s="489"/>
      <c r="EP216" s="489"/>
      <c r="EQ216" s="489"/>
      <c r="ER216" s="489"/>
      <c r="ES216" s="489"/>
      <c r="ET216" s="489"/>
      <c r="EU216" s="489"/>
      <c r="EV216" s="489"/>
      <c r="EW216" s="489"/>
      <c r="EX216" s="489"/>
      <c r="EY216" s="489"/>
      <c r="EZ216" s="489"/>
      <c r="FA216" s="489"/>
      <c r="FB216" s="559"/>
      <c r="FC216" s="489"/>
      <c r="FD216" s="489"/>
      <c r="FE216" s="489"/>
      <c r="FF216" s="489"/>
      <c r="FG216" s="489"/>
      <c r="FH216" s="489"/>
      <c r="FI216" s="489"/>
      <c r="FJ216" s="489"/>
      <c r="FK216" s="489"/>
      <c r="FL216" s="489"/>
      <c r="FM216" s="489"/>
      <c r="FN216" s="489"/>
      <c r="FO216" s="489"/>
      <c r="FP216" s="560"/>
      <c r="FQ216" s="489"/>
      <c r="FR216" s="560"/>
      <c r="FS216" s="559"/>
      <c r="FT216" s="489"/>
      <c r="FU216" s="489"/>
      <c r="FV216" s="489"/>
      <c r="FW216" s="489"/>
      <c r="FX216" s="489"/>
      <c r="FY216" s="560"/>
    </row>
    <row r="217" spans="1:181" s="494" customFormat="1" hidden="1" x14ac:dyDescent="0.25">
      <c r="A217" s="557">
        <v>255</v>
      </c>
      <c r="B217" s="558" t="s">
        <v>524</v>
      </c>
      <c r="C217" s="490" t="s">
        <v>141</v>
      </c>
      <c r="D217" s="489" t="s">
        <v>551</v>
      </c>
      <c r="E217" s="559"/>
      <c r="F217" s="559"/>
      <c r="G217" s="490" t="s">
        <v>526</v>
      </c>
      <c r="H217" s="489" t="s">
        <v>1297</v>
      </c>
      <c r="I217" s="489"/>
      <c r="J217" s="560"/>
      <c r="K217" s="559" t="s">
        <v>1298</v>
      </c>
      <c r="L217" s="489" t="s">
        <v>1298</v>
      </c>
      <c r="M217" s="489" t="s">
        <v>1298</v>
      </c>
      <c r="N217" s="559"/>
      <c r="O217" s="560"/>
      <c r="P217" s="491" t="s">
        <v>637</v>
      </c>
      <c r="Q217" s="491" t="s">
        <v>30</v>
      </c>
      <c r="R217" s="491" t="s">
        <v>1299</v>
      </c>
      <c r="S217" s="489" t="s">
        <v>672</v>
      </c>
      <c r="T217" s="489" t="s">
        <v>1297</v>
      </c>
      <c r="U217" s="489" t="s">
        <v>571</v>
      </c>
      <c r="V217" s="560"/>
      <c r="W217" s="490" t="s">
        <v>572</v>
      </c>
      <c r="X217" s="489"/>
      <c r="Y217" s="489"/>
      <c r="Z217" s="560"/>
      <c r="AA217" s="561">
        <v>42521</v>
      </c>
      <c r="AB217" s="562" t="s">
        <v>526</v>
      </c>
      <c r="AC217" s="563" t="s">
        <v>526</v>
      </c>
      <c r="AD217" s="564" t="s">
        <v>526</v>
      </c>
      <c r="AE217" s="563"/>
      <c r="AF217" s="735"/>
      <c r="AG217" s="563"/>
      <c r="AH217" s="562" t="s">
        <v>526</v>
      </c>
      <c r="AI217" s="563" t="s">
        <v>526</v>
      </c>
      <c r="AJ217" s="564" t="s">
        <v>526</v>
      </c>
      <c r="AK217" s="489"/>
      <c r="AL217" s="489"/>
      <c r="AM217" s="489"/>
      <c r="AN217" s="489"/>
      <c r="AO217" s="490" t="s">
        <v>526</v>
      </c>
      <c r="AP217" s="493"/>
      <c r="AQ217" s="491"/>
      <c r="AR217" s="492"/>
      <c r="AS217" s="490" t="str">
        <f t="shared" si="3"/>
        <v>no</v>
      </c>
      <c r="AT217" s="489"/>
      <c r="AU217" s="489"/>
      <c r="AV217" s="513"/>
      <c r="AW217" s="490" t="s">
        <v>526</v>
      </c>
      <c r="AX217" s="739"/>
      <c r="AY217" s="739"/>
      <c r="AZ217" s="489"/>
      <c r="BA217" s="489"/>
      <c r="BB217" s="489"/>
      <c r="BC217" s="489"/>
      <c r="BD217" s="489"/>
      <c r="BE217" s="489"/>
      <c r="BF217" s="489"/>
      <c r="BG217" s="489"/>
      <c r="BH217" s="489"/>
      <c r="BI217" s="489"/>
      <c r="BJ217" s="489"/>
      <c r="BK217" s="489"/>
      <c r="BL217" s="560"/>
      <c r="BM217" s="559"/>
      <c r="BN217" s="489"/>
      <c r="BO217" s="489"/>
      <c r="BP217" s="489"/>
      <c r="BQ217" s="489"/>
      <c r="BR217" s="489"/>
      <c r="BS217" s="489"/>
      <c r="BT217" s="489"/>
      <c r="BU217" s="489"/>
      <c r="BV217" s="489"/>
      <c r="BW217" s="489"/>
      <c r="BX217" s="489"/>
      <c r="BY217" s="489"/>
      <c r="BZ217" s="489"/>
      <c r="CA217" s="489"/>
      <c r="CB217" s="489"/>
      <c r="CC217" s="489"/>
      <c r="CD217" s="489"/>
      <c r="CE217" s="489"/>
      <c r="CF217" s="489"/>
      <c r="CG217" s="489"/>
      <c r="CH217" s="489"/>
      <c r="CI217" s="489"/>
      <c r="CJ217" s="489"/>
      <c r="CK217" s="489"/>
      <c r="CL217" s="489"/>
      <c r="CM217" s="489"/>
      <c r="CN217" s="489"/>
      <c r="CO217" s="489"/>
      <c r="CP217" s="489"/>
      <c r="CQ217" s="489"/>
      <c r="CR217" s="489"/>
      <c r="CS217" s="489"/>
      <c r="CT217" s="489"/>
      <c r="CU217" s="489"/>
      <c r="CV217" s="489"/>
      <c r="CW217" s="489"/>
      <c r="CX217" s="489"/>
      <c r="CY217" s="489"/>
      <c r="CZ217" s="489"/>
      <c r="DA217" s="489"/>
      <c r="DB217" s="489"/>
      <c r="DC217" s="489"/>
      <c r="DD217" s="489"/>
      <c r="DE217" s="489"/>
      <c r="DF217" s="489"/>
      <c r="DG217" s="489"/>
      <c r="DH217" s="489"/>
      <c r="DI217" s="489"/>
      <c r="DJ217" s="489"/>
      <c r="DK217" s="489"/>
      <c r="DL217" s="489"/>
      <c r="DM217" s="489"/>
      <c r="DN217" s="489"/>
      <c r="DO217" s="489"/>
      <c r="DP217" s="489"/>
      <c r="DQ217" s="489"/>
      <c r="DR217" s="489"/>
      <c r="DS217" s="489"/>
      <c r="DT217" s="489"/>
      <c r="DU217" s="489"/>
      <c r="DV217" s="489"/>
      <c r="DW217" s="489"/>
      <c r="DX217" s="489"/>
      <c r="DY217" s="489"/>
      <c r="DZ217" s="489"/>
      <c r="EA217" s="489"/>
      <c r="EB217" s="489"/>
      <c r="EC217" s="489"/>
      <c r="ED217" s="489"/>
      <c r="EE217" s="489"/>
      <c r="EF217" s="489"/>
      <c r="EG217" s="489"/>
      <c r="EH217" s="489"/>
      <c r="EI217" s="489"/>
      <c r="EJ217" s="489"/>
      <c r="EK217" s="489"/>
      <c r="EL217" s="489"/>
      <c r="EM217" s="489"/>
      <c r="EN217" s="489"/>
      <c r="EO217" s="489"/>
      <c r="EP217" s="489"/>
      <c r="EQ217" s="489"/>
      <c r="ER217" s="489"/>
      <c r="ES217" s="489"/>
      <c r="ET217" s="489"/>
      <c r="EU217" s="489"/>
      <c r="EV217" s="489"/>
      <c r="EW217" s="489"/>
      <c r="EX217" s="489"/>
      <c r="EY217" s="489"/>
      <c r="EZ217" s="489"/>
      <c r="FA217" s="489"/>
      <c r="FB217" s="559"/>
      <c r="FC217" s="489"/>
      <c r="FD217" s="489"/>
      <c r="FE217" s="489"/>
      <c r="FF217" s="489"/>
      <c r="FG217" s="489"/>
      <c r="FH217" s="489"/>
      <c r="FI217" s="489"/>
      <c r="FJ217" s="489"/>
      <c r="FK217" s="489"/>
      <c r="FL217" s="489"/>
      <c r="FM217" s="489"/>
      <c r="FN217" s="489"/>
      <c r="FO217" s="489"/>
      <c r="FP217" s="560"/>
      <c r="FQ217" s="489"/>
      <c r="FR217" s="560"/>
      <c r="FS217" s="559"/>
      <c r="FT217" s="489"/>
      <c r="FU217" s="489"/>
      <c r="FV217" s="489"/>
      <c r="FW217" s="489"/>
      <c r="FX217" s="489"/>
      <c r="FY217" s="560"/>
    </row>
    <row r="218" spans="1:181" s="494" customFormat="1" hidden="1" x14ac:dyDescent="0.25">
      <c r="A218" s="557">
        <v>256</v>
      </c>
      <c r="B218" s="558" t="s">
        <v>524</v>
      </c>
      <c r="C218" s="490" t="s">
        <v>141</v>
      </c>
      <c r="D218" s="489" t="s">
        <v>551</v>
      </c>
      <c r="E218" s="559"/>
      <c r="F218" s="559"/>
      <c r="G218" s="490" t="s">
        <v>526</v>
      </c>
      <c r="H218" s="489" t="s">
        <v>1300</v>
      </c>
      <c r="I218" s="489"/>
      <c r="J218" s="560"/>
      <c r="K218" s="559" t="s">
        <v>1301</v>
      </c>
      <c r="L218" s="489" t="s">
        <v>1298</v>
      </c>
      <c r="M218" s="489" t="s">
        <v>1298</v>
      </c>
      <c r="N218" s="559"/>
      <c r="O218" s="560"/>
      <c r="P218" s="491" t="s">
        <v>530</v>
      </c>
      <c r="Q218" s="491" t="s">
        <v>531</v>
      </c>
      <c r="R218" s="491" t="s">
        <v>532</v>
      </c>
      <c r="S218" s="489" t="s">
        <v>283</v>
      </c>
      <c r="T218" s="489" t="s">
        <v>1300</v>
      </c>
      <c r="U218" s="489" t="s">
        <v>571</v>
      </c>
      <c r="V218" s="560"/>
      <c r="W218" s="490" t="s">
        <v>572</v>
      </c>
      <c r="X218" s="489"/>
      <c r="Y218" s="489"/>
      <c r="Z218" s="560"/>
      <c r="AA218" s="561">
        <v>42521</v>
      </c>
      <c r="AB218" s="562" t="s">
        <v>526</v>
      </c>
      <c r="AC218" s="563" t="s">
        <v>526</v>
      </c>
      <c r="AD218" s="564" t="s">
        <v>526</v>
      </c>
      <c r="AE218" s="563"/>
      <c r="AF218" s="563"/>
      <c r="AG218" s="563"/>
      <c r="AH218" s="562" t="s">
        <v>526</v>
      </c>
      <c r="AI218" s="563" t="s">
        <v>526</v>
      </c>
      <c r="AJ218" s="564" t="s">
        <v>526</v>
      </c>
      <c r="AK218" s="489"/>
      <c r="AL218" s="489"/>
      <c r="AM218" s="489"/>
      <c r="AN218" s="489"/>
      <c r="AO218" s="490" t="s">
        <v>526</v>
      </c>
      <c r="AP218" s="493"/>
      <c r="AQ218" s="491"/>
      <c r="AR218" s="492"/>
      <c r="AS218" s="490" t="str">
        <f t="shared" si="3"/>
        <v>no</v>
      </c>
      <c r="AT218" s="489"/>
      <c r="AU218" s="489"/>
      <c r="AV218" s="513"/>
      <c r="AW218" s="490" t="s">
        <v>526</v>
      </c>
      <c r="AX218" s="739"/>
      <c r="AY218" s="739"/>
      <c r="AZ218" s="489"/>
      <c r="BA218" s="489"/>
      <c r="BB218" s="489"/>
      <c r="BC218" s="489"/>
      <c r="BD218" s="489"/>
      <c r="BE218" s="489"/>
      <c r="BF218" s="489"/>
      <c r="BG218" s="489"/>
      <c r="BH218" s="489"/>
      <c r="BI218" s="489"/>
      <c r="BJ218" s="489"/>
      <c r="BK218" s="489"/>
      <c r="BL218" s="560"/>
      <c r="BM218" s="559"/>
      <c r="BN218" s="489"/>
      <c r="BO218" s="489"/>
      <c r="BP218" s="489"/>
      <c r="BQ218" s="489"/>
      <c r="BR218" s="489"/>
      <c r="BS218" s="489"/>
      <c r="BT218" s="489"/>
      <c r="BU218" s="489"/>
      <c r="BV218" s="489"/>
      <c r="BW218" s="489"/>
      <c r="BX218" s="489"/>
      <c r="BY218" s="489"/>
      <c r="BZ218" s="489"/>
      <c r="CA218" s="489"/>
      <c r="CB218" s="489"/>
      <c r="CC218" s="489"/>
      <c r="CD218" s="489"/>
      <c r="CE218" s="489"/>
      <c r="CF218" s="489"/>
      <c r="CG218" s="489"/>
      <c r="CH218" s="489"/>
      <c r="CI218" s="489"/>
      <c r="CJ218" s="489"/>
      <c r="CK218" s="489"/>
      <c r="CL218" s="489"/>
      <c r="CM218" s="489"/>
      <c r="CN218" s="489"/>
      <c r="CO218" s="489"/>
      <c r="CP218" s="489"/>
      <c r="CQ218" s="489"/>
      <c r="CR218" s="489"/>
      <c r="CS218" s="489"/>
      <c r="CT218" s="489"/>
      <c r="CU218" s="489"/>
      <c r="CV218" s="489"/>
      <c r="CW218" s="489"/>
      <c r="CX218" s="489"/>
      <c r="CY218" s="489"/>
      <c r="CZ218" s="489"/>
      <c r="DA218" s="489"/>
      <c r="DB218" s="489"/>
      <c r="DC218" s="489"/>
      <c r="DD218" s="489"/>
      <c r="DE218" s="489"/>
      <c r="DF218" s="489"/>
      <c r="DG218" s="489"/>
      <c r="DH218" s="489"/>
      <c r="DI218" s="489"/>
      <c r="DJ218" s="489"/>
      <c r="DK218" s="489"/>
      <c r="DL218" s="489"/>
      <c r="DM218" s="489"/>
      <c r="DN218" s="489"/>
      <c r="DO218" s="489"/>
      <c r="DP218" s="489"/>
      <c r="DQ218" s="489"/>
      <c r="DR218" s="489"/>
      <c r="DS218" s="489"/>
      <c r="DT218" s="489"/>
      <c r="DU218" s="489"/>
      <c r="DV218" s="489"/>
      <c r="DW218" s="489"/>
      <c r="DX218" s="489"/>
      <c r="DY218" s="489"/>
      <c r="DZ218" s="489"/>
      <c r="EA218" s="489"/>
      <c r="EB218" s="489"/>
      <c r="EC218" s="489"/>
      <c r="ED218" s="489"/>
      <c r="EE218" s="489"/>
      <c r="EF218" s="489"/>
      <c r="EG218" s="489"/>
      <c r="EH218" s="489"/>
      <c r="EI218" s="489"/>
      <c r="EJ218" s="489"/>
      <c r="EK218" s="489"/>
      <c r="EL218" s="489"/>
      <c r="EM218" s="489"/>
      <c r="EN218" s="489"/>
      <c r="EO218" s="489"/>
      <c r="EP218" s="489"/>
      <c r="EQ218" s="489"/>
      <c r="ER218" s="489"/>
      <c r="ES218" s="489"/>
      <c r="ET218" s="489"/>
      <c r="EU218" s="489"/>
      <c r="EV218" s="489"/>
      <c r="EW218" s="489"/>
      <c r="EX218" s="489"/>
      <c r="EY218" s="489"/>
      <c r="EZ218" s="489"/>
      <c r="FA218" s="489"/>
      <c r="FB218" s="559"/>
      <c r="FC218" s="489"/>
      <c r="FD218" s="489"/>
      <c r="FE218" s="489"/>
      <c r="FF218" s="489"/>
      <c r="FG218" s="489"/>
      <c r="FH218" s="489"/>
      <c r="FI218" s="489"/>
      <c r="FJ218" s="489"/>
      <c r="FK218" s="489"/>
      <c r="FL218" s="489"/>
      <c r="FM218" s="489"/>
      <c r="FN218" s="489"/>
      <c r="FO218" s="489"/>
      <c r="FP218" s="560"/>
      <c r="FQ218" s="489"/>
      <c r="FR218" s="560"/>
      <c r="FS218" s="559"/>
      <c r="FT218" s="489"/>
      <c r="FU218" s="489"/>
      <c r="FV218" s="489"/>
      <c r="FW218" s="489"/>
      <c r="FX218" s="489"/>
      <c r="FY218" s="560"/>
    </row>
    <row r="219" spans="1:181" s="494" customFormat="1" hidden="1" x14ac:dyDescent="0.25">
      <c r="A219" s="557">
        <v>257</v>
      </c>
      <c r="B219" s="558" t="s">
        <v>524</v>
      </c>
      <c r="C219" s="490" t="s">
        <v>141</v>
      </c>
      <c r="D219" s="489" t="s">
        <v>551</v>
      </c>
      <c r="E219" s="559"/>
      <c r="F219" s="559"/>
      <c r="G219" s="490" t="s">
        <v>526</v>
      </c>
      <c r="H219" s="489" t="s">
        <v>1302</v>
      </c>
      <c r="I219" s="489"/>
      <c r="J219" s="560"/>
      <c r="K219" s="559" t="s">
        <v>1303</v>
      </c>
      <c r="L219" s="489" t="s">
        <v>1303</v>
      </c>
      <c r="M219" s="489" t="s">
        <v>1303</v>
      </c>
      <c r="N219" s="559"/>
      <c r="O219" s="560"/>
      <c r="P219" s="491" t="s">
        <v>637</v>
      </c>
      <c r="Q219" s="491" t="s">
        <v>30</v>
      </c>
      <c r="R219" s="491" t="s">
        <v>1304</v>
      </c>
      <c r="S219" s="489" t="s">
        <v>672</v>
      </c>
      <c r="T219" s="489" t="s">
        <v>1302</v>
      </c>
      <c r="U219" s="489" t="s">
        <v>571</v>
      </c>
      <c r="V219" s="560"/>
      <c r="W219" s="490" t="s">
        <v>572</v>
      </c>
      <c r="X219" s="489"/>
      <c r="Y219" s="489"/>
      <c r="Z219" s="560"/>
      <c r="AA219" s="561">
        <v>42521</v>
      </c>
      <c r="AB219" s="562" t="s">
        <v>526</v>
      </c>
      <c r="AC219" s="563" t="s">
        <v>526</v>
      </c>
      <c r="AD219" s="564" t="s">
        <v>526</v>
      </c>
      <c r="AE219" s="563"/>
      <c r="AF219" s="735"/>
      <c r="AG219" s="563"/>
      <c r="AH219" s="562" t="s">
        <v>526</v>
      </c>
      <c r="AI219" s="563" t="s">
        <v>526</v>
      </c>
      <c r="AJ219" s="564" t="s">
        <v>526</v>
      </c>
      <c r="AK219" s="489"/>
      <c r="AL219" s="489"/>
      <c r="AM219" s="489"/>
      <c r="AN219" s="489"/>
      <c r="AO219" s="490" t="s">
        <v>526</v>
      </c>
      <c r="AP219" s="493"/>
      <c r="AQ219" s="491"/>
      <c r="AR219" s="492"/>
      <c r="AS219" s="490" t="str">
        <f t="shared" si="3"/>
        <v>no</v>
      </c>
      <c r="AT219" s="489"/>
      <c r="AU219" s="489"/>
      <c r="AV219" s="513"/>
      <c r="AW219" s="490" t="s">
        <v>526</v>
      </c>
      <c r="AX219" s="739"/>
      <c r="AY219" s="739"/>
      <c r="AZ219" s="489"/>
      <c r="BA219" s="489"/>
      <c r="BB219" s="489"/>
      <c r="BC219" s="489"/>
      <c r="BD219" s="489"/>
      <c r="BE219" s="489"/>
      <c r="BF219" s="489"/>
      <c r="BG219" s="489"/>
      <c r="BH219" s="489"/>
      <c r="BI219" s="489"/>
      <c r="BJ219" s="489"/>
      <c r="BK219" s="489"/>
      <c r="BL219" s="560"/>
      <c r="BM219" s="559"/>
      <c r="BN219" s="489"/>
      <c r="BO219" s="489"/>
      <c r="BP219" s="489"/>
      <c r="BQ219" s="489"/>
      <c r="BR219" s="489"/>
      <c r="BS219" s="489"/>
      <c r="BT219" s="489"/>
      <c r="BU219" s="489"/>
      <c r="BV219" s="489"/>
      <c r="BW219" s="489"/>
      <c r="BX219" s="489"/>
      <c r="BY219" s="489"/>
      <c r="BZ219" s="489"/>
      <c r="CA219" s="489"/>
      <c r="CB219" s="489"/>
      <c r="CC219" s="489"/>
      <c r="CD219" s="489"/>
      <c r="CE219" s="489"/>
      <c r="CF219" s="489"/>
      <c r="CG219" s="489"/>
      <c r="CH219" s="489"/>
      <c r="CI219" s="489"/>
      <c r="CJ219" s="489"/>
      <c r="CK219" s="489"/>
      <c r="CL219" s="489"/>
      <c r="CM219" s="489"/>
      <c r="CN219" s="489"/>
      <c r="CO219" s="489"/>
      <c r="CP219" s="489"/>
      <c r="CQ219" s="489"/>
      <c r="CR219" s="489"/>
      <c r="CS219" s="489"/>
      <c r="CT219" s="489"/>
      <c r="CU219" s="489"/>
      <c r="CV219" s="489"/>
      <c r="CW219" s="489"/>
      <c r="CX219" s="489"/>
      <c r="CY219" s="489"/>
      <c r="CZ219" s="489"/>
      <c r="DA219" s="489"/>
      <c r="DB219" s="489"/>
      <c r="DC219" s="489"/>
      <c r="DD219" s="489"/>
      <c r="DE219" s="489"/>
      <c r="DF219" s="489"/>
      <c r="DG219" s="489"/>
      <c r="DH219" s="489"/>
      <c r="DI219" s="489"/>
      <c r="DJ219" s="489"/>
      <c r="DK219" s="489"/>
      <c r="DL219" s="489"/>
      <c r="DM219" s="489"/>
      <c r="DN219" s="489"/>
      <c r="DO219" s="489"/>
      <c r="DP219" s="489"/>
      <c r="DQ219" s="489"/>
      <c r="DR219" s="489"/>
      <c r="DS219" s="489"/>
      <c r="DT219" s="489"/>
      <c r="DU219" s="489"/>
      <c r="DV219" s="489"/>
      <c r="DW219" s="489"/>
      <c r="DX219" s="489"/>
      <c r="DY219" s="489"/>
      <c r="DZ219" s="489"/>
      <c r="EA219" s="489"/>
      <c r="EB219" s="489"/>
      <c r="EC219" s="489"/>
      <c r="ED219" s="489"/>
      <c r="EE219" s="489"/>
      <c r="EF219" s="489"/>
      <c r="EG219" s="489"/>
      <c r="EH219" s="489"/>
      <c r="EI219" s="489"/>
      <c r="EJ219" s="489"/>
      <c r="EK219" s="489"/>
      <c r="EL219" s="489"/>
      <c r="EM219" s="489"/>
      <c r="EN219" s="489"/>
      <c r="EO219" s="489"/>
      <c r="EP219" s="489"/>
      <c r="EQ219" s="489"/>
      <c r="ER219" s="489"/>
      <c r="ES219" s="489"/>
      <c r="ET219" s="489"/>
      <c r="EU219" s="489"/>
      <c r="EV219" s="489"/>
      <c r="EW219" s="489"/>
      <c r="EX219" s="489"/>
      <c r="EY219" s="489"/>
      <c r="EZ219" s="489"/>
      <c r="FA219" s="489"/>
      <c r="FB219" s="559"/>
      <c r="FC219" s="489"/>
      <c r="FD219" s="489"/>
      <c r="FE219" s="489"/>
      <c r="FF219" s="489"/>
      <c r="FG219" s="489"/>
      <c r="FH219" s="489"/>
      <c r="FI219" s="489"/>
      <c r="FJ219" s="489"/>
      <c r="FK219" s="489"/>
      <c r="FL219" s="489"/>
      <c r="FM219" s="489"/>
      <c r="FN219" s="489"/>
      <c r="FO219" s="489"/>
      <c r="FP219" s="560"/>
      <c r="FQ219" s="489"/>
      <c r="FR219" s="560"/>
      <c r="FS219" s="559"/>
      <c r="FT219" s="489"/>
      <c r="FU219" s="489"/>
      <c r="FV219" s="489"/>
      <c r="FW219" s="489"/>
      <c r="FX219" s="489"/>
      <c r="FY219" s="560"/>
    </row>
    <row r="220" spans="1:181" s="494" customFormat="1" hidden="1" x14ac:dyDescent="0.25">
      <c r="A220" s="557">
        <v>258</v>
      </c>
      <c r="B220" s="558" t="s">
        <v>524</v>
      </c>
      <c r="C220" s="490" t="s">
        <v>141</v>
      </c>
      <c r="D220" s="489" t="s">
        <v>551</v>
      </c>
      <c r="E220" s="559"/>
      <c r="F220" s="559"/>
      <c r="G220" s="490" t="s">
        <v>526</v>
      </c>
      <c r="H220" s="489" t="s">
        <v>1305</v>
      </c>
      <c r="I220" s="489"/>
      <c r="J220" s="560"/>
      <c r="K220" s="559" t="s">
        <v>1306</v>
      </c>
      <c r="L220" s="489" t="s">
        <v>1303</v>
      </c>
      <c r="M220" s="489" t="s">
        <v>1303</v>
      </c>
      <c r="N220" s="559"/>
      <c r="O220" s="560"/>
      <c r="P220" s="491" t="s">
        <v>530</v>
      </c>
      <c r="Q220" s="491" t="s">
        <v>531</v>
      </c>
      <c r="R220" s="491" t="s">
        <v>532</v>
      </c>
      <c r="S220" s="489" t="s">
        <v>283</v>
      </c>
      <c r="T220" s="489" t="s">
        <v>1305</v>
      </c>
      <c r="U220" s="489" t="s">
        <v>571</v>
      </c>
      <c r="V220" s="560"/>
      <c r="W220" s="490" t="s">
        <v>572</v>
      </c>
      <c r="X220" s="489"/>
      <c r="Y220" s="489"/>
      <c r="Z220" s="560"/>
      <c r="AA220" s="561">
        <v>42521</v>
      </c>
      <c r="AB220" s="562" t="s">
        <v>526</v>
      </c>
      <c r="AC220" s="563" t="s">
        <v>526</v>
      </c>
      <c r="AD220" s="564" t="s">
        <v>526</v>
      </c>
      <c r="AE220" s="563"/>
      <c r="AF220" s="563"/>
      <c r="AG220" s="563"/>
      <c r="AH220" s="562" t="s">
        <v>526</v>
      </c>
      <c r="AI220" s="563" t="s">
        <v>526</v>
      </c>
      <c r="AJ220" s="564" t="s">
        <v>526</v>
      </c>
      <c r="AK220" s="489"/>
      <c r="AL220" s="489"/>
      <c r="AM220" s="489"/>
      <c r="AN220" s="489"/>
      <c r="AO220" s="490" t="s">
        <v>526</v>
      </c>
      <c r="AP220" s="493"/>
      <c r="AQ220" s="491"/>
      <c r="AR220" s="492"/>
      <c r="AS220" s="490" t="str">
        <f t="shared" si="3"/>
        <v>no</v>
      </c>
      <c r="AT220" s="489"/>
      <c r="AU220" s="489"/>
      <c r="AV220" s="513"/>
      <c r="AW220" s="490" t="s">
        <v>526</v>
      </c>
      <c r="AX220" s="739"/>
      <c r="AY220" s="739"/>
      <c r="AZ220" s="489"/>
      <c r="BA220" s="489"/>
      <c r="BB220" s="489"/>
      <c r="BC220" s="489"/>
      <c r="BD220" s="489"/>
      <c r="BE220" s="489"/>
      <c r="BF220" s="489"/>
      <c r="BG220" s="489"/>
      <c r="BH220" s="489"/>
      <c r="BI220" s="489"/>
      <c r="BJ220" s="489"/>
      <c r="BK220" s="489"/>
      <c r="BL220" s="560"/>
      <c r="BM220" s="559"/>
      <c r="BN220" s="489"/>
      <c r="BO220" s="489"/>
      <c r="BP220" s="489"/>
      <c r="BQ220" s="489"/>
      <c r="BR220" s="489"/>
      <c r="BS220" s="489"/>
      <c r="BT220" s="489"/>
      <c r="BU220" s="489"/>
      <c r="BV220" s="489"/>
      <c r="BW220" s="489"/>
      <c r="BX220" s="489"/>
      <c r="BY220" s="489"/>
      <c r="BZ220" s="489"/>
      <c r="CA220" s="489"/>
      <c r="CB220" s="489"/>
      <c r="CC220" s="489"/>
      <c r="CD220" s="489"/>
      <c r="CE220" s="489"/>
      <c r="CF220" s="489"/>
      <c r="CG220" s="489"/>
      <c r="CH220" s="489"/>
      <c r="CI220" s="489"/>
      <c r="CJ220" s="489"/>
      <c r="CK220" s="489"/>
      <c r="CL220" s="489"/>
      <c r="CM220" s="489"/>
      <c r="CN220" s="489"/>
      <c r="CO220" s="489"/>
      <c r="CP220" s="489"/>
      <c r="CQ220" s="489"/>
      <c r="CR220" s="489"/>
      <c r="CS220" s="489"/>
      <c r="CT220" s="489"/>
      <c r="CU220" s="489"/>
      <c r="CV220" s="489"/>
      <c r="CW220" s="489"/>
      <c r="CX220" s="489"/>
      <c r="CY220" s="489"/>
      <c r="CZ220" s="489"/>
      <c r="DA220" s="489"/>
      <c r="DB220" s="489"/>
      <c r="DC220" s="489"/>
      <c r="DD220" s="489"/>
      <c r="DE220" s="489"/>
      <c r="DF220" s="489"/>
      <c r="DG220" s="489"/>
      <c r="DH220" s="489"/>
      <c r="DI220" s="489"/>
      <c r="DJ220" s="489"/>
      <c r="DK220" s="489"/>
      <c r="DL220" s="489"/>
      <c r="DM220" s="489"/>
      <c r="DN220" s="489"/>
      <c r="DO220" s="489"/>
      <c r="DP220" s="489"/>
      <c r="DQ220" s="489"/>
      <c r="DR220" s="489"/>
      <c r="DS220" s="489"/>
      <c r="DT220" s="489"/>
      <c r="DU220" s="489"/>
      <c r="DV220" s="489"/>
      <c r="DW220" s="489"/>
      <c r="DX220" s="489"/>
      <c r="DY220" s="489"/>
      <c r="DZ220" s="489"/>
      <c r="EA220" s="489"/>
      <c r="EB220" s="489"/>
      <c r="EC220" s="489"/>
      <c r="ED220" s="489"/>
      <c r="EE220" s="489"/>
      <c r="EF220" s="489"/>
      <c r="EG220" s="489"/>
      <c r="EH220" s="489"/>
      <c r="EI220" s="489"/>
      <c r="EJ220" s="489"/>
      <c r="EK220" s="489"/>
      <c r="EL220" s="489"/>
      <c r="EM220" s="489"/>
      <c r="EN220" s="489"/>
      <c r="EO220" s="489"/>
      <c r="EP220" s="489"/>
      <c r="EQ220" s="489"/>
      <c r="ER220" s="489"/>
      <c r="ES220" s="489"/>
      <c r="ET220" s="489"/>
      <c r="EU220" s="489"/>
      <c r="EV220" s="489"/>
      <c r="EW220" s="489"/>
      <c r="EX220" s="489"/>
      <c r="EY220" s="489"/>
      <c r="EZ220" s="489"/>
      <c r="FA220" s="489"/>
      <c r="FB220" s="559"/>
      <c r="FC220" s="489"/>
      <c r="FD220" s="489"/>
      <c r="FE220" s="489"/>
      <c r="FF220" s="489"/>
      <c r="FG220" s="489"/>
      <c r="FH220" s="489"/>
      <c r="FI220" s="489"/>
      <c r="FJ220" s="489"/>
      <c r="FK220" s="489"/>
      <c r="FL220" s="489"/>
      <c r="FM220" s="489"/>
      <c r="FN220" s="489"/>
      <c r="FO220" s="489"/>
      <c r="FP220" s="560"/>
      <c r="FQ220" s="489"/>
      <c r="FR220" s="560"/>
      <c r="FS220" s="559"/>
      <c r="FT220" s="489"/>
      <c r="FU220" s="489"/>
      <c r="FV220" s="489"/>
      <c r="FW220" s="489"/>
      <c r="FX220" s="489"/>
      <c r="FY220" s="560"/>
    </row>
    <row r="221" spans="1:181" s="494" customFormat="1" hidden="1" x14ac:dyDescent="0.25">
      <c r="A221" s="557">
        <v>259</v>
      </c>
      <c r="B221" s="558" t="s">
        <v>524</v>
      </c>
      <c r="C221" s="490" t="s">
        <v>141</v>
      </c>
      <c r="D221" s="489" t="s">
        <v>551</v>
      </c>
      <c r="E221" s="559"/>
      <c r="F221" s="559"/>
      <c r="G221" s="490" t="s">
        <v>526</v>
      </c>
      <c r="H221" s="489" t="s">
        <v>1307</v>
      </c>
      <c r="I221" s="489"/>
      <c r="J221" s="560"/>
      <c r="K221" s="559" t="s">
        <v>1308</v>
      </c>
      <c r="L221" s="489" t="s">
        <v>1308</v>
      </c>
      <c r="M221" s="489" t="s">
        <v>1308</v>
      </c>
      <c r="N221" s="559"/>
      <c r="O221" s="560"/>
      <c r="P221" s="491" t="s">
        <v>637</v>
      </c>
      <c r="Q221" s="491" t="s">
        <v>22</v>
      </c>
      <c r="R221" s="491" t="s">
        <v>1309</v>
      </c>
      <c r="S221" s="489" t="s">
        <v>672</v>
      </c>
      <c r="T221" s="489" t="s">
        <v>1307</v>
      </c>
      <c r="U221" s="489" t="s">
        <v>571</v>
      </c>
      <c r="V221" s="560"/>
      <c r="W221" s="490" t="s">
        <v>572</v>
      </c>
      <c r="X221" s="489"/>
      <c r="Y221" s="489"/>
      <c r="Z221" s="560"/>
      <c r="AA221" s="561">
        <v>40755</v>
      </c>
      <c r="AB221" s="562" t="s">
        <v>526</v>
      </c>
      <c r="AC221" s="563" t="s">
        <v>526</v>
      </c>
      <c r="AD221" s="564" t="s">
        <v>526</v>
      </c>
      <c r="AE221" s="563"/>
      <c r="AF221" s="735"/>
      <c r="AG221" s="563"/>
      <c r="AH221" s="562" t="s">
        <v>526</v>
      </c>
      <c r="AI221" s="563" t="s">
        <v>526</v>
      </c>
      <c r="AJ221" s="564" t="s">
        <v>526</v>
      </c>
      <c r="AK221" s="489"/>
      <c r="AL221" s="489"/>
      <c r="AM221" s="489"/>
      <c r="AN221" s="489"/>
      <c r="AO221" s="490" t="s">
        <v>526</v>
      </c>
      <c r="AP221" s="493"/>
      <c r="AQ221" s="491"/>
      <c r="AR221" s="492"/>
      <c r="AS221" s="490" t="str">
        <f t="shared" si="3"/>
        <v>no</v>
      </c>
      <c r="AT221" s="489"/>
      <c r="AU221" s="489"/>
      <c r="AV221" s="513"/>
      <c r="AW221" s="490" t="s">
        <v>526</v>
      </c>
      <c r="AX221" s="739"/>
      <c r="AY221" s="739"/>
      <c r="AZ221" s="489"/>
      <c r="BA221" s="489"/>
      <c r="BB221" s="489"/>
      <c r="BC221" s="489"/>
      <c r="BD221" s="489"/>
      <c r="BE221" s="489"/>
      <c r="BF221" s="489"/>
      <c r="BG221" s="489"/>
      <c r="BH221" s="489"/>
      <c r="BI221" s="489"/>
      <c r="BJ221" s="489"/>
      <c r="BK221" s="489"/>
      <c r="BL221" s="560"/>
      <c r="BM221" s="559"/>
      <c r="BN221" s="489"/>
      <c r="BO221" s="489"/>
      <c r="BP221" s="489"/>
      <c r="BQ221" s="489"/>
      <c r="BR221" s="489"/>
      <c r="BS221" s="489"/>
      <c r="BT221" s="489"/>
      <c r="BU221" s="489"/>
      <c r="BV221" s="489"/>
      <c r="BW221" s="489"/>
      <c r="BX221" s="489"/>
      <c r="BY221" s="489"/>
      <c r="BZ221" s="489"/>
      <c r="CA221" s="489"/>
      <c r="CB221" s="489"/>
      <c r="CC221" s="489"/>
      <c r="CD221" s="489"/>
      <c r="CE221" s="489"/>
      <c r="CF221" s="489"/>
      <c r="CG221" s="489"/>
      <c r="CH221" s="489"/>
      <c r="CI221" s="489"/>
      <c r="CJ221" s="489"/>
      <c r="CK221" s="489"/>
      <c r="CL221" s="489"/>
      <c r="CM221" s="489"/>
      <c r="CN221" s="489"/>
      <c r="CO221" s="489"/>
      <c r="CP221" s="489"/>
      <c r="CQ221" s="489"/>
      <c r="CR221" s="489"/>
      <c r="CS221" s="489"/>
      <c r="CT221" s="489"/>
      <c r="CU221" s="489"/>
      <c r="CV221" s="489"/>
      <c r="CW221" s="489"/>
      <c r="CX221" s="489"/>
      <c r="CY221" s="489"/>
      <c r="CZ221" s="489"/>
      <c r="DA221" s="489"/>
      <c r="DB221" s="489"/>
      <c r="DC221" s="489"/>
      <c r="DD221" s="489"/>
      <c r="DE221" s="489"/>
      <c r="DF221" s="489"/>
      <c r="DG221" s="489"/>
      <c r="DH221" s="489"/>
      <c r="DI221" s="489"/>
      <c r="DJ221" s="489"/>
      <c r="DK221" s="489"/>
      <c r="DL221" s="489"/>
      <c r="DM221" s="489"/>
      <c r="DN221" s="489"/>
      <c r="DO221" s="489"/>
      <c r="DP221" s="489"/>
      <c r="DQ221" s="489"/>
      <c r="DR221" s="489"/>
      <c r="DS221" s="489"/>
      <c r="DT221" s="489"/>
      <c r="DU221" s="489"/>
      <c r="DV221" s="489"/>
      <c r="DW221" s="489"/>
      <c r="DX221" s="489"/>
      <c r="DY221" s="489"/>
      <c r="DZ221" s="489"/>
      <c r="EA221" s="489"/>
      <c r="EB221" s="489"/>
      <c r="EC221" s="489"/>
      <c r="ED221" s="489"/>
      <c r="EE221" s="489"/>
      <c r="EF221" s="489"/>
      <c r="EG221" s="489"/>
      <c r="EH221" s="489"/>
      <c r="EI221" s="489"/>
      <c r="EJ221" s="489"/>
      <c r="EK221" s="489"/>
      <c r="EL221" s="489"/>
      <c r="EM221" s="489"/>
      <c r="EN221" s="489"/>
      <c r="EO221" s="489"/>
      <c r="EP221" s="489"/>
      <c r="EQ221" s="489"/>
      <c r="ER221" s="489"/>
      <c r="ES221" s="489"/>
      <c r="ET221" s="489"/>
      <c r="EU221" s="489"/>
      <c r="EV221" s="489"/>
      <c r="EW221" s="489"/>
      <c r="EX221" s="489"/>
      <c r="EY221" s="489"/>
      <c r="EZ221" s="489"/>
      <c r="FA221" s="489"/>
      <c r="FB221" s="559"/>
      <c r="FC221" s="489"/>
      <c r="FD221" s="489"/>
      <c r="FE221" s="489"/>
      <c r="FF221" s="489"/>
      <c r="FG221" s="489"/>
      <c r="FH221" s="489"/>
      <c r="FI221" s="489"/>
      <c r="FJ221" s="489"/>
      <c r="FK221" s="489"/>
      <c r="FL221" s="489"/>
      <c r="FM221" s="489"/>
      <c r="FN221" s="489"/>
      <c r="FO221" s="489"/>
      <c r="FP221" s="560"/>
      <c r="FQ221" s="489"/>
      <c r="FR221" s="560"/>
      <c r="FS221" s="559"/>
      <c r="FT221" s="489"/>
      <c r="FU221" s="489"/>
      <c r="FV221" s="489"/>
      <c r="FW221" s="489"/>
      <c r="FX221" s="489"/>
      <c r="FY221" s="560"/>
    </row>
    <row r="222" spans="1:181" s="494" customFormat="1" hidden="1" x14ac:dyDescent="0.25">
      <c r="A222" s="557">
        <v>260</v>
      </c>
      <c r="B222" s="558" t="s">
        <v>524</v>
      </c>
      <c r="C222" s="490" t="s">
        <v>141</v>
      </c>
      <c r="D222" s="489" t="s">
        <v>551</v>
      </c>
      <c r="E222" s="559"/>
      <c r="F222" s="559"/>
      <c r="G222" s="490" t="s">
        <v>526</v>
      </c>
      <c r="H222" s="489" t="s">
        <v>1310</v>
      </c>
      <c r="I222" s="489"/>
      <c r="J222" s="560"/>
      <c r="K222" s="559" t="s">
        <v>1311</v>
      </c>
      <c r="L222" s="489" t="s">
        <v>1308</v>
      </c>
      <c r="M222" s="489" t="s">
        <v>1308</v>
      </c>
      <c r="N222" s="559"/>
      <c r="O222" s="560"/>
      <c r="P222" s="491" t="s">
        <v>530</v>
      </c>
      <c r="Q222" s="491" t="s">
        <v>531</v>
      </c>
      <c r="R222" s="491" t="s">
        <v>532</v>
      </c>
      <c r="S222" s="489" t="s">
        <v>283</v>
      </c>
      <c r="T222" s="489" t="s">
        <v>1310</v>
      </c>
      <c r="U222" s="489" t="s">
        <v>571</v>
      </c>
      <c r="V222" s="560"/>
      <c r="W222" s="490" t="s">
        <v>572</v>
      </c>
      <c r="X222" s="489"/>
      <c r="Y222" s="489"/>
      <c r="Z222" s="560"/>
      <c r="AA222" s="561">
        <v>40755</v>
      </c>
      <c r="AB222" s="562" t="s">
        <v>526</v>
      </c>
      <c r="AC222" s="563" t="s">
        <v>526</v>
      </c>
      <c r="AD222" s="564" t="s">
        <v>526</v>
      </c>
      <c r="AE222" s="563"/>
      <c r="AF222" s="563"/>
      <c r="AG222" s="563"/>
      <c r="AH222" s="562" t="s">
        <v>526</v>
      </c>
      <c r="AI222" s="563" t="s">
        <v>526</v>
      </c>
      <c r="AJ222" s="564" t="s">
        <v>526</v>
      </c>
      <c r="AK222" s="489"/>
      <c r="AL222" s="489"/>
      <c r="AM222" s="489"/>
      <c r="AN222" s="489"/>
      <c r="AO222" s="490" t="s">
        <v>526</v>
      </c>
      <c r="AP222" s="493"/>
      <c r="AQ222" s="491"/>
      <c r="AR222" s="492"/>
      <c r="AS222" s="490" t="str">
        <f t="shared" si="3"/>
        <v>no</v>
      </c>
      <c r="AT222" s="489"/>
      <c r="AU222" s="489"/>
      <c r="AV222" s="513"/>
      <c r="AW222" s="490" t="s">
        <v>526</v>
      </c>
      <c r="AX222" s="739"/>
      <c r="AY222" s="739"/>
      <c r="AZ222" s="489"/>
      <c r="BA222" s="489"/>
      <c r="BB222" s="489"/>
      <c r="BC222" s="489"/>
      <c r="BD222" s="489"/>
      <c r="BE222" s="489"/>
      <c r="BF222" s="489"/>
      <c r="BG222" s="489"/>
      <c r="BH222" s="489"/>
      <c r="BI222" s="489"/>
      <c r="BJ222" s="489"/>
      <c r="BK222" s="489"/>
      <c r="BL222" s="560"/>
      <c r="BM222" s="559"/>
      <c r="BN222" s="489"/>
      <c r="BO222" s="489"/>
      <c r="BP222" s="489"/>
      <c r="BQ222" s="489"/>
      <c r="BR222" s="489"/>
      <c r="BS222" s="489"/>
      <c r="BT222" s="489"/>
      <c r="BU222" s="489"/>
      <c r="BV222" s="489"/>
      <c r="BW222" s="489"/>
      <c r="BX222" s="489"/>
      <c r="BY222" s="489"/>
      <c r="BZ222" s="489"/>
      <c r="CA222" s="489"/>
      <c r="CB222" s="489"/>
      <c r="CC222" s="489"/>
      <c r="CD222" s="489"/>
      <c r="CE222" s="489"/>
      <c r="CF222" s="489"/>
      <c r="CG222" s="489"/>
      <c r="CH222" s="489"/>
      <c r="CI222" s="489"/>
      <c r="CJ222" s="489"/>
      <c r="CK222" s="489"/>
      <c r="CL222" s="489"/>
      <c r="CM222" s="489"/>
      <c r="CN222" s="489"/>
      <c r="CO222" s="489"/>
      <c r="CP222" s="489"/>
      <c r="CQ222" s="489"/>
      <c r="CR222" s="489"/>
      <c r="CS222" s="489"/>
      <c r="CT222" s="489"/>
      <c r="CU222" s="489"/>
      <c r="CV222" s="489"/>
      <c r="CW222" s="489"/>
      <c r="CX222" s="489"/>
      <c r="CY222" s="489"/>
      <c r="CZ222" s="489"/>
      <c r="DA222" s="489"/>
      <c r="DB222" s="489"/>
      <c r="DC222" s="489"/>
      <c r="DD222" s="489"/>
      <c r="DE222" s="489"/>
      <c r="DF222" s="489"/>
      <c r="DG222" s="489"/>
      <c r="DH222" s="489"/>
      <c r="DI222" s="489"/>
      <c r="DJ222" s="489"/>
      <c r="DK222" s="489"/>
      <c r="DL222" s="489"/>
      <c r="DM222" s="489"/>
      <c r="DN222" s="489"/>
      <c r="DO222" s="489"/>
      <c r="DP222" s="489"/>
      <c r="DQ222" s="489"/>
      <c r="DR222" s="489"/>
      <c r="DS222" s="489"/>
      <c r="DT222" s="489"/>
      <c r="DU222" s="489"/>
      <c r="DV222" s="489"/>
      <c r="DW222" s="489"/>
      <c r="DX222" s="489"/>
      <c r="DY222" s="489"/>
      <c r="DZ222" s="489"/>
      <c r="EA222" s="489"/>
      <c r="EB222" s="489"/>
      <c r="EC222" s="489"/>
      <c r="ED222" s="489"/>
      <c r="EE222" s="489"/>
      <c r="EF222" s="489"/>
      <c r="EG222" s="489"/>
      <c r="EH222" s="489"/>
      <c r="EI222" s="489"/>
      <c r="EJ222" s="489"/>
      <c r="EK222" s="489"/>
      <c r="EL222" s="489"/>
      <c r="EM222" s="489"/>
      <c r="EN222" s="489"/>
      <c r="EO222" s="489"/>
      <c r="EP222" s="489"/>
      <c r="EQ222" s="489"/>
      <c r="ER222" s="489"/>
      <c r="ES222" s="489"/>
      <c r="ET222" s="489"/>
      <c r="EU222" s="489"/>
      <c r="EV222" s="489"/>
      <c r="EW222" s="489"/>
      <c r="EX222" s="489"/>
      <c r="EY222" s="489"/>
      <c r="EZ222" s="489"/>
      <c r="FA222" s="489"/>
      <c r="FB222" s="559"/>
      <c r="FC222" s="489"/>
      <c r="FD222" s="489"/>
      <c r="FE222" s="489"/>
      <c r="FF222" s="489"/>
      <c r="FG222" s="489"/>
      <c r="FH222" s="489"/>
      <c r="FI222" s="489"/>
      <c r="FJ222" s="489"/>
      <c r="FK222" s="489"/>
      <c r="FL222" s="489"/>
      <c r="FM222" s="489"/>
      <c r="FN222" s="489"/>
      <c r="FO222" s="489"/>
      <c r="FP222" s="560"/>
      <c r="FQ222" s="489"/>
      <c r="FR222" s="560"/>
      <c r="FS222" s="559"/>
      <c r="FT222" s="489"/>
      <c r="FU222" s="489"/>
      <c r="FV222" s="489"/>
      <c r="FW222" s="489"/>
      <c r="FX222" s="489"/>
      <c r="FY222" s="560"/>
    </row>
    <row r="223" spans="1:181" s="494" customFormat="1" ht="120" x14ac:dyDescent="0.25">
      <c r="A223" s="506">
        <v>261</v>
      </c>
      <c r="B223" s="511" t="s">
        <v>642</v>
      </c>
      <c r="C223" s="514" t="s">
        <v>141</v>
      </c>
      <c r="D223" s="493" t="s">
        <v>551</v>
      </c>
      <c r="E223" s="559" t="str">
        <f>VLOOKUP(F223,'Revised Phasing'!$D$4:$S$98, 16, 0)</f>
        <v>Phase 3</v>
      </c>
      <c r="F223" s="559" t="str">
        <f>VLOOKUP(L223,'Consolidated Data'!$E$2:$F$97, 2, 0)</f>
        <v>Andessa</v>
      </c>
      <c r="G223" s="490" t="s">
        <v>642</v>
      </c>
      <c r="H223" s="493" t="s">
        <v>1312</v>
      </c>
      <c r="I223" s="493"/>
      <c r="J223" s="492"/>
      <c r="K223" s="512" t="s">
        <v>208</v>
      </c>
      <c r="L223" s="493" t="s">
        <v>208</v>
      </c>
      <c r="M223" s="493" t="s">
        <v>208</v>
      </c>
      <c r="N223" s="512"/>
      <c r="O223" s="513"/>
      <c r="P223" s="515" t="s">
        <v>637</v>
      </c>
      <c r="Q223" s="515" t="s">
        <v>30</v>
      </c>
      <c r="R223" s="515" t="s">
        <v>1313</v>
      </c>
      <c r="S223" s="493" t="s">
        <v>644</v>
      </c>
      <c r="T223" s="493" t="s">
        <v>1312</v>
      </c>
      <c r="U223" s="493" t="s">
        <v>534</v>
      </c>
      <c r="V223" s="513"/>
      <c r="W223" s="514" t="s">
        <v>535</v>
      </c>
      <c r="X223" s="493"/>
      <c r="Y223" s="493"/>
      <c r="Z223" s="513"/>
      <c r="AA223" s="516"/>
      <c r="AB223" s="562" t="s">
        <v>526</v>
      </c>
      <c r="AC223" s="563" t="s">
        <v>526</v>
      </c>
      <c r="AD223" s="564" t="s">
        <v>526</v>
      </c>
      <c r="AE223" s="563"/>
      <c r="AF223" s="735"/>
      <c r="AG223" s="733" t="s">
        <v>721</v>
      </c>
      <c r="AH223" s="562" t="s">
        <v>526</v>
      </c>
      <c r="AI223" s="563" t="s">
        <v>540</v>
      </c>
      <c r="AJ223" s="564" t="s">
        <v>526</v>
      </c>
      <c r="AK223" s="504" t="s">
        <v>1314</v>
      </c>
      <c r="AL223" s="497" t="s">
        <v>722</v>
      </c>
      <c r="AM223" s="497" t="s">
        <v>723</v>
      </c>
      <c r="AN223" s="489"/>
      <c r="AO223" s="490" t="s">
        <v>642</v>
      </c>
      <c r="AP223" s="493" t="s">
        <v>1315</v>
      </c>
      <c r="AQ223" s="491" t="s">
        <v>562</v>
      </c>
      <c r="AR223" s="492"/>
      <c r="AS223" s="490" t="s">
        <v>726</v>
      </c>
      <c r="AT223" s="493" t="s">
        <v>1316</v>
      </c>
      <c r="AU223" s="552" t="s">
        <v>1317</v>
      </c>
      <c r="AV223" s="555" t="s">
        <v>1294</v>
      </c>
      <c r="AW223" s="490"/>
      <c r="AX223" s="739"/>
      <c r="AY223" s="739"/>
      <c r="AZ223" s="489"/>
      <c r="BA223" s="489"/>
      <c r="BB223" s="489"/>
      <c r="BC223" s="489"/>
      <c r="BD223" s="489"/>
      <c r="BE223" s="489"/>
      <c r="BF223" s="489"/>
      <c r="BG223" s="489"/>
      <c r="BH223" s="489"/>
      <c r="BI223" s="489"/>
      <c r="BJ223" s="489"/>
      <c r="BK223" s="489"/>
      <c r="BL223" s="560"/>
      <c r="BM223" s="559"/>
      <c r="BN223" s="489"/>
      <c r="BO223" s="489"/>
      <c r="BP223" s="489"/>
      <c r="BQ223" s="489"/>
      <c r="BR223" s="489"/>
      <c r="BS223" s="489"/>
      <c r="BT223" s="489"/>
      <c r="BU223" s="489"/>
      <c r="BV223" s="489"/>
      <c r="BW223" s="489"/>
      <c r="BX223" s="489"/>
      <c r="BY223" s="489"/>
      <c r="BZ223" s="489"/>
      <c r="CA223" s="489"/>
      <c r="CB223" s="489"/>
      <c r="CC223" s="489"/>
      <c r="CD223" s="489"/>
      <c r="CE223" s="489"/>
      <c r="CF223" s="489"/>
      <c r="CG223" s="489"/>
      <c r="CH223" s="489"/>
      <c r="CI223" s="489"/>
      <c r="CJ223" s="489"/>
      <c r="CK223" s="489"/>
      <c r="CL223" s="489"/>
      <c r="CM223" s="489"/>
      <c r="CN223" s="489"/>
      <c r="CO223" s="489"/>
      <c r="CP223" s="489"/>
      <c r="CQ223" s="489"/>
      <c r="CR223" s="489"/>
      <c r="CS223" s="489"/>
      <c r="CT223" s="489"/>
      <c r="CU223" s="489"/>
      <c r="CV223" s="489"/>
      <c r="CW223" s="489"/>
      <c r="CX223" s="489"/>
      <c r="CY223" s="489"/>
      <c r="CZ223" s="489"/>
      <c r="DA223" s="489"/>
      <c r="DB223" s="489"/>
      <c r="DC223" s="489"/>
      <c r="DD223" s="489"/>
      <c r="DE223" s="489"/>
      <c r="DF223" s="489"/>
      <c r="DG223" s="489"/>
      <c r="DH223" s="489"/>
      <c r="DI223" s="489"/>
      <c r="DJ223" s="489"/>
      <c r="DK223" s="489"/>
      <c r="DL223" s="489"/>
      <c r="DM223" s="489"/>
      <c r="DN223" s="489"/>
      <c r="DO223" s="489"/>
      <c r="DP223" s="489"/>
      <c r="DQ223" s="489"/>
      <c r="DR223" s="489"/>
      <c r="DS223" s="489"/>
      <c r="DT223" s="489"/>
      <c r="DU223" s="489"/>
      <c r="DV223" s="489"/>
      <c r="DW223" s="489"/>
      <c r="DX223" s="489"/>
      <c r="DY223" s="489"/>
      <c r="DZ223" s="489"/>
      <c r="EA223" s="489"/>
      <c r="EB223" s="489"/>
      <c r="EC223" s="489"/>
      <c r="ED223" s="489"/>
      <c r="EE223" s="489"/>
      <c r="EF223" s="489"/>
      <c r="EG223" s="489"/>
      <c r="EH223" s="489"/>
      <c r="EI223" s="489"/>
      <c r="EJ223" s="489"/>
      <c r="EK223" s="489"/>
      <c r="EL223" s="489"/>
      <c r="EM223" s="489"/>
      <c r="EN223" s="489"/>
      <c r="EO223" s="489"/>
      <c r="EP223" s="489"/>
      <c r="EQ223" s="489"/>
      <c r="ER223" s="489"/>
      <c r="ES223" s="489"/>
      <c r="ET223" s="489"/>
      <c r="EU223" s="489"/>
      <c r="EV223" s="489"/>
      <c r="EW223" s="489"/>
      <c r="EX223" s="489"/>
      <c r="EY223" s="489"/>
      <c r="EZ223" s="489"/>
      <c r="FA223" s="489"/>
      <c r="FB223" s="559"/>
      <c r="FC223" s="489"/>
      <c r="FD223" s="489"/>
      <c r="FE223" s="489"/>
      <c r="FF223" s="489"/>
      <c r="FG223" s="489"/>
      <c r="FH223" s="489"/>
      <c r="FI223" s="489"/>
      <c r="FJ223" s="489"/>
      <c r="FK223" s="489"/>
      <c r="FL223" s="489"/>
      <c r="FM223" s="489"/>
      <c r="FN223" s="489"/>
      <c r="FO223" s="489"/>
      <c r="FP223" s="560"/>
      <c r="FQ223" s="489"/>
      <c r="FR223" s="560"/>
      <c r="FS223" s="559"/>
      <c r="FT223" s="489"/>
      <c r="FU223" s="489"/>
      <c r="FV223" s="489"/>
      <c r="FW223" s="489"/>
      <c r="FX223" s="489"/>
      <c r="FY223" s="560"/>
    </row>
    <row r="224" spans="1:181" s="494" customFormat="1" hidden="1" x14ac:dyDescent="0.25">
      <c r="A224" s="557">
        <v>262</v>
      </c>
      <c r="B224" s="558" t="s">
        <v>524</v>
      </c>
      <c r="C224" s="490" t="s">
        <v>141</v>
      </c>
      <c r="D224" s="489" t="s">
        <v>551</v>
      </c>
      <c r="E224" s="559"/>
      <c r="F224" s="559"/>
      <c r="G224" s="490" t="s">
        <v>526</v>
      </c>
      <c r="H224" s="489" t="s">
        <v>1318</v>
      </c>
      <c r="I224" s="489"/>
      <c r="J224" s="560"/>
      <c r="K224" s="559" t="s">
        <v>1319</v>
      </c>
      <c r="L224" s="489" t="s">
        <v>208</v>
      </c>
      <c r="M224" s="489" t="s">
        <v>208</v>
      </c>
      <c r="N224" s="559"/>
      <c r="O224" s="560"/>
      <c r="P224" s="491" t="s">
        <v>530</v>
      </c>
      <c r="Q224" s="491" t="s">
        <v>531</v>
      </c>
      <c r="R224" s="491" t="s">
        <v>532</v>
      </c>
      <c r="S224" s="489" t="s">
        <v>533</v>
      </c>
      <c r="T224" s="489" t="s">
        <v>1318</v>
      </c>
      <c r="U224" s="489" t="s">
        <v>534</v>
      </c>
      <c r="V224" s="560"/>
      <c r="W224" s="490" t="s">
        <v>535</v>
      </c>
      <c r="X224" s="489"/>
      <c r="Y224" s="489"/>
      <c r="Z224" s="560"/>
      <c r="AA224" s="561"/>
      <c r="AB224" s="562" t="s">
        <v>526</v>
      </c>
      <c r="AC224" s="563" t="s">
        <v>526</v>
      </c>
      <c r="AD224" s="564" t="s">
        <v>526</v>
      </c>
      <c r="AE224" s="563"/>
      <c r="AF224" s="563"/>
      <c r="AG224" s="563"/>
      <c r="AH224" s="562" t="s">
        <v>526</v>
      </c>
      <c r="AI224" s="563" t="s">
        <v>540</v>
      </c>
      <c r="AJ224" s="564" t="s">
        <v>526</v>
      </c>
      <c r="AK224" s="489"/>
      <c r="AL224" s="489"/>
      <c r="AM224" s="489"/>
      <c r="AN224" s="489"/>
      <c r="AO224" s="490" t="s">
        <v>526</v>
      </c>
      <c r="AP224" s="493" t="s">
        <v>1312</v>
      </c>
      <c r="AQ224" s="491" t="s">
        <v>562</v>
      </c>
      <c r="AR224" s="492"/>
      <c r="AS224" s="490" t="str">
        <f t="shared" si="3"/>
        <v>no</v>
      </c>
      <c r="AT224" s="489"/>
      <c r="AU224" s="489"/>
      <c r="AV224" s="513"/>
      <c r="AW224" s="490" t="s">
        <v>526</v>
      </c>
      <c r="AX224" s="739"/>
      <c r="AY224" s="739"/>
      <c r="AZ224" s="489"/>
      <c r="BA224" s="489"/>
      <c r="BB224" s="489"/>
      <c r="BC224" s="489"/>
      <c r="BD224" s="489"/>
      <c r="BE224" s="489"/>
      <c r="BF224" s="489"/>
      <c r="BG224" s="489"/>
      <c r="BH224" s="489"/>
      <c r="BI224" s="489"/>
      <c r="BJ224" s="489"/>
      <c r="BK224" s="489"/>
      <c r="BL224" s="560"/>
      <c r="BM224" s="559"/>
      <c r="BN224" s="489"/>
      <c r="BO224" s="489"/>
      <c r="BP224" s="489"/>
      <c r="BQ224" s="489"/>
      <c r="BR224" s="489"/>
      <c r="BS224" s="489"/>
      <c r="BT224" s="489"/>
      <c r="BU224" s="489"/>
      <c r="BV224" s="489"/>
      <c r="BW224" s="489"/>
      <c r="BX224" s="489"/>
      <c r="BY224" s="489"/>
      <c r="BZ224" s="489"/>
      <c r="CA224" s="489"/>
      <c r="CB224" s="489"/>
      <c r="CC224" s="489"/>
      <c r="CD224" s="489"/>
      <c r="CE224" s="489"/>
      <c r="CF224" s="489"/>
      <c r="CG224" s="489"/>
      <c r="CH224" s="489"/>
      <c r="CI224" s="489"/>
      <c r="CJ224" s="489"/>
      <c r="CK224" s="489"/>
      <c r="CL224" s="489"/>
      <c r="CM224" s="489"/>
      <c r="CN224" s="489"/>
      <c r="CO224" s="489"/>
      <c r="CP224" s="489"/>
      <c r="CQ224" s="489"/>
      <c r="CR224" s="489"/>
      <c r="CS224" s="489"/>
      <c r="CT224" s="489"/>
      <c r="CU224" s="489"/>
      <c r="CV224" s="489"/>
      <c r="CW224" s="489"/>
      <c r="CX224" s="489"/>
      <c r="CY224" s="489"/>
      <c r="CZ224" s="489"/>
      <c r="DA224" s="489"/>
      <c r="DB224" s="489"/>
      <c r="DC224" s="489"/>
      <c r="DD224" s="489"/>
      <c r="DE224" s="489"/>
      <c r="DF224" s="489"/>
      <c r="DG224" s="489"/>
      <c r="DH224" s="489"/>
      <c r="DI224" s="489"/>
      <c r="DJ224" s="489"/>
      <c r="DK224" s="489"/>
      <c r="DL224" s="489"/>
      <c r="DM224" s="489"/>
      <c r="DN224" s="489"/>
      <c r="DO224" s="489"/>
      <c r="DP224" s="489"/>
      <c r="DQ224" s="489"/>
      <c r="DR224" s="489"/>
      <c r="DS224" s="489"/>
      <c r="DT224" s="489"/>
      <c r="DU224" s="489"/>
      <c r="DV224" s="489"/>
      <c r="DW224" s="489"/>
      <c r="DX224" s="489"/>
      <c r="DY224" s="489"/>
      <c r="DZ224" s="489"/>
      <c r="EA224" s="489"/>
      <c r="EB224" s="489"/>
      <c r="EC224" s="489"/>
      <c r="ED224" s="489"/>
      <c r="EE224" s="489"/>
      <c r="EF224" s="489"/>
      <c r="EG224" s="489"/>
      <c r="EH224" s="489"/>
      <c r="EI224" s="489"/>
      <c r="EJ224" s="489"/>
      <c r="EK224" s="489"/>
      <c r="EL224" s="489"/>
      <c r="EM224" s="489"/>
      <c r="EN224" s="489"/>
      <c r="EO224" s="489"/>
      <c r="EP224" s="489"/>
      <c r="EQ224" s="489"/>
      <c r="ER224" s="489"/>
      <c r="ES224" s="489"/>
      <c r="ET224" s="489"/>
      <c r="EU224" s="489"/>
      <c r="EV224" s="489"/>
      <c r="EW224" s="489"/>
      <c r="EX224" s="489"/>
      <c r="EY224" s="489"/>
      <c r="EZ224" s="489"/>
      <c r="FA224" s="489"/>
      <c r="FB224" s="559"/>
      <c r="FC224" s="489"/>
      <c r="FD224" s="489"/>
      <c r="FE224" s="489"/>
      <c r="FF224" s="489"/>
      <c r="FG224" s="489"/>
      <c r="FH224" s="489"/>
      <c r="FI224" s="489"/>
      <c r="FJ224" s="489"/>
      <c r="FK224" s="489"/>
      <c r="FL224" s="489"/>
      <c r="FM224" s="489"/>
      <c r="FN224" s="489"/>
      <c r="FO224" s="489"/>
      <c r="FP224" s="560"/>
      <c r="FQ224" s="489"/>
      <c r="FR224" s="560"/>
      <c r="FS224" s="559"/>
      <c r="FT224" s="489"/>
      <c r="FU224" s="489"/>
      <c r="FV224" s="489"/>
      <c r="FW224" s="489"/>
      <c r="FX224" s="489"/>
      <c r="FY224" s="560"/>
    </row>
    <row r="225" spans="1:181" s="494" customFormat="1" ht="84" x14ac:dyDescent="0.25">
      <c r="A225" s="506">
        <v>263</v>
      </c>
      <c r="B225" s="511" t="s">
        <v>642</v>
      </c>
      <c r="C225" s="514" t="s">
        <v>141</v>
      </c>
      <c r="D225" s="493" t="s">
        <v>551</v>
      </c>
      <c r="E225" s="559" t="str">
        <f>VLOOKUP(F225,'Revised Phasing'!$D$4:$S$98, 16, 0)</f>
        <v>Phase 3</v>
      </c>
      <c r="F225" s="559" t="str">
        <f>VLOOKUP(L225,'Consolidated Data'!$E$2:$F$97, 2, 0)</f>
        <v>TPA</v>
      </c>
      <c r="G225" s="490" t="s">
        <v>642</v>
      </c>
      <c r="H225" s="493" t="s">
        <v>211</v>
      </c>
      <c r="I225" s="493"/>
      <c r="J225" s="492"/>
      <c r="K225" s="512" t="s">
        <v>212</v>
      </c>
      <c r="L225" s="493" t="s">
        <v>212</v>
      </c>
      <c r="M225" s="493" t="s">
        <v>212</v>
      </c>
      <c r="N225" s="512"/>
      <c r="O225" s="513"/>
      <c r="P225" s="515" t="s">
        <v>637</v>
      </c>
      <c r="Q225" s="515" t="s">
        <v>30</v>
      </c>
      <c r="R225" s="515" t="s">
        <v>1320</v>
      </c>
      <c r="S225" s="493" t="s">
        <v>644</v>
      </c>
      <c r="T225" s="493" t="s">
        <v>211</v>
      </c>
      <c r="U225" s="493" t="s">
        <v>534</v>
      </c>
      <c r="V225" s="513"/>
      <c r="W225" s="514" t="s">
        <v>535</v>
      </c>
      <c r="X225" s="493"/>
      <c r="Y225" s="493"/>
      <c r="Z225" s="513"/>
      <c r="AA225" s="516"/>
      <c r="AB225" s="562" t="s">
        <v>526</v>
      </c>
      <c r="AC225" s="563" t="s">
        <v>526</v>
      </c>
      <c r="AD225" s="564" t="s">
        <v>526</v>
      </c>
      <c r="AE225" s="563"/>
      <c r="AF225" s="735"/>
      <c r="AG225" s="733" t="s">
        <v>721</v>
      </c>
      <c r="AH225" s="562" t="s">
        <v>526</v>
      </c>
      <c r="AI225" s="563" t="s">
        <v>540</v>
      </c>
      <c r="AJ225" s="564" t="s">
        <v>526</v>
      </c>
      <c r="AK225" s="504" t="s">
        <v>1321</v>
      </c>
      <c r="AL225" s="497" t="s">
        <v>722</v>
      </c>
      <c r="AM225" s="497" t="s">
        <v>723</v>
      </c>
      <c r="AN225" s="489"/>
      <c r="AO225" s="490" t="s">
        <v>642</v>
      </c>
      <c r="AP225" s="493" t="s">
        <v>1322</v>
      </c>
      <c r="AQ225" s="491" t="s">
        <v>642</v>
      </c>
      <c r="AR225" s="492"/>
      <c r="AS225" s="490" t="s">
        <v>726</v>
      </c>
      <c r="AT225" s="493" t="s">
        <v>1323</v>
      </c>
      <c r="AU225" s="552" t="s">
        <v>1324</v>
      </c>
      <c r="AV225" s="555" t="s">
        <v>1294</v>
      </c>
      <c r="AW225" s="490"/>
      <c r="AX225" s="739"/>
      <c r="AY225" s="739"/>
      <c r="AZ225" s="489"/>
      <c r="BA225" s="489"/>
      <c r="BB225" s="489"/>
      <c r="BC225" s="489"/>
      <c r="BD225" s="489"/>
      <c r="BE225" s="489"/>
      <c r="BF225" s="489"/>
      <c r="BG225" s="489"/>
      <c r="BH225" s="489"/>
      <c r="BI225" s="489"/>
      <c r="BJ225" s="489"/>
      <c r="BK225" s="489"/>
      <c r="BL225" s="560"/>
      <c r="BM225" s="559"/>
      <c r="BN225" s="489"/>
      <c r="BO225" s="489"/>
      <c r="BP225" s="489"/>
      <c r="BQ225" s="489"/>
      <c r="BR225" s="489"/>
      <c r="BS225" s="489"/>
      <c r="BT225" s="489"/>
      <c r="BU225" s="489"/>
      <c r="BV225" s="489"/>
      <c r="BW225" s="489"/>
      <c r="BX225" s="489"/>
      <c r="BY225" s="489"/>
      <c r="BZ225" s="489"/>
      <c r="CA225" s="489"/>
      <c r="CB225" s="489"/>
      <c r="CC225" s="489"/>
      <c r="CD225" s="489"/>
      <c r="CE225" s="489"/>
      <c r="CF225" s="489"/>
      <c r="CG225" s="489"/>
      <c r="CH225" s="489"/>
      <c r="CI225" s="489"/>
      <c r="CJ225" s="489"/>
      <c r="CK225" s="489"/>
      <c r="CL225" s="489"/>
      <c r="CM225" s="489"/>
      <c r="CN225" s="489"/>
      <c r="CO225" s="489"/>
      <c r="CP225" s="489"/>
      <c r="CQ225" s="489"/>
      <c r="CR225" s="489"/>
      <c r="CS225" s="489"/>
      <c r="CT225" s="489"/>
      <c r="CU225" s="489"/>
      <c r="CV225" s="489"/>
      <c r="CW225" s="489"/>
      <c r="CX225" s="489"/>
      <c r="CY225" s="489"/>
      <c r="CZ225" s="489"/>
      <c r="DA225" s="489"/>
      <c r="DB225" s="489"/>
      <c r="DC225" s="489"/>
      <c r="DD225" s="489"/>
      <c r="DE225" s="489"/>
      <c r="DF225" s="489"/>
      <c r="DG225" s="489"/>
      <c r="DH225" s="489"/>
      <c r="DI225" s="489"/>
      <c r="DJ225" s="489"/>
      <c r="DK225" s="489"/>
      <c r="DL225" s="489"/>
      <c r="DM225" s="489"/>
      <c r="DN225" s="489"/>
      <c r="DO225" s="489"/>
      <c r="DP225" s="489"/>
      <c r="DQ225" s="489"/>
      <c r="DR225" s="489"/>
      <c r="DS225" s="489"/>
      <c r="DT225" s="489"/>
      <c r="DU225" s="489"/>
      <c r="DV225" s="489"/>
      <c r="DW225" s="489"/>
      <c r="DX225" s="489"/>
      <c r="DY225" s="489"/>
      <c r="DZ225" s="489"/>
      <c r="EA225" s="489"/>
      <c r="EB225" s="489"/>
      <c r="EC225" s="489"/>
      <c r="ED225" s="489"/>
      <c r="EE225" s="489"/>
      <c r="EF225" s="489"/>
      <c r="EG225" s="489"/>
      <c r="EH225" s="489"/>
      <c r="EI225" s="489"/>
      <c r="EJ225" s="489"/>
      <c r="EK225" s="489"/>
      <c r="EL225" s="489"/>
      <c r="EM225" s="489"/>
      <c r="EN225" s="489"/>
      <c r="EO225" s="489"/>
      <c r="EP225" s="489"/>
      <c r="EQ225" s="489"/>
      <c r="ER225" s="489"/>
      <c r="ES225" s="489"/>
      <c r="ET225" s="489"/>
      <c r="EU225" s="489"/>
      <c r="EV225" s="489"/>
      <c r="EW225" s="489"/>
      <c r="EX225" s="489"/>
      <c r="EY225" s="489"/>
      <c r="EZ225" s="489"/>
      <c r="FA225" s="489"/>
      <c r="FB225" s="559"/>
      <c r="FC225" s="489"/>
      <c r="FD225" s="489"/>
      <c r="FE225" s="489"/>
      <c r="FF225" s="489"/>
      <c r="FG225" s="489"/>
      <c r="FH225" s="489"/>
      <c r="FI225" s="489"/>
      <c r="FJ225" s="489"/>
      <c r="FK225" s="489"/>
      <c r="FL225" s="489"/>
      <c r="FM225" s="489"/>
      <c r="FN225" s="489"/>
      <c r="FO225" s="489"/>
      <c r="FP225" s="560"/>
      <c r="FQ225" s="489"/>
      <c r="FR225" s="560"/>
      <c r="FS225" s="559"/>
      <c r="FT225" s="489"/>
      <c r="FU225" s="489"/>
      <c r="FV225" s="489"/>
      <c r="FW225" s="489"/>
      <c r="FX225" s="489"/>
      <c r="FY225" s="560"/>
    </row>
    <row r="226" spans="1:181" s="494" customFormat="1" hidden="1" x14ac:dyDescent="0.25">
      <c r="A226" s="557">
        <v>264</v>
      </c>
      <c r="B226" s="558" t="s">
        <v>524</v>
      </c>
      <c r="C226" s="490" t="s">
        <v>141</v>
      </c>
      <c r="D226" s="489" t="s">
        <v>551</v>
      </c>
      <c r="E226" s="559"/>
      <c r="F226" s="559"/>
      <c r="G226" s="490" t="s">
        <v>526</v>
      </c>
      <c r="H226" s="489" t="s">
        <v>1325</v>
      </c>
      <c r="I226" s="489"/>
      <c r="J226" s="560"/>
      <c r="K226" s="559" t="s">
        <v>1326</v>
      </c>
      <c r="L226" s="489" t="s">
        <v>212</v>
      </c>
      <c r="M226" s="489" t="s">
        <v>212</v>
      </c>
      <c r="N226" s="559"/>
      <c r="O226" s="560"/>
      <c r="P226" s="491" t="s">
        <v>530</v>
      </c>
      <c r="Q226" s="491" t="s">
        <v>531</v>
      </c>
      <c r="R226" s="491" t="s">
        <v>532</v>
      </c>
      <c r="S226" s="489" t="s">
        <v>533</v>
      </c>
      <c r="T226" s="489" t="s">
        <v>1325</v>
      </c>
      <c r="U226" s="489" t="s">
        <v>534</v>
      </c>
      <c r="V226" s="560"/>
      <c r="W226" s="490" t="s">
        <v>535</v>
      </c>
      <c r="X226" s="489"/>
      <c r="Y226" s="489"/>
      <c r="Z226" s="560"/>
      <c r="AA226" s="561"/>
      <c r="AB226" s="562" t="s">
        <v>526</v>
      </c>
      <c r="AC226" s="563" t="s">
        <v>526</v>
      </c>
      <c r="AD226" s="564" t="s">
        <v>526</v>
      </c>
      <c r="AE226" s="563"/>
      <c r="AF226" s="563"/>
      <c r="AG226" s="563"/>
      <c r="AH226" s="562" t="s">
        <v>526</v>
      </c>
      <c r="AI226" s="563" t="s">
        <v>540</v>
      </c>
      <c r="AJ226" s="564" t="s">
        <v>526</v>
      </c>
      <c r="AK226" s="489"/>
      <c r="AL226" s="489"/>
      <c r="AM226" s="489"/>
      <c r="AN226" s="489"/>
      <c r="AO226" s="490" t="s">
        <v>526</v>
      </c>
      <c r="AP226" s="493" t="s">
        <v>732</v>
      </c>
      <c r="AQ226" s="491" t="s">
        <v>566</v>
      </c>
      <c r="AR226" s="492"/>
      <c r="AS226" s="490" t="str">
        <f t="shared" si="3"/>
        <v>no</v>
      </c>
      <c r="AT226" s="489"/>
      <c r="AU226" s="489"/>
      <c r="AV226" s="513"/>
      <c r="AW226" s="490" t="s">
        <v>526</v>
      </c>
      <c r="AX226" s="739"/>
      <c r="AY226" s="739"/>
      <c r="AZ226" s="489"/>
      <c r="BA226" s="489"/>
      <c r="BB226" s="489"/>
      <c r="BC226" s="489"/>
      <c r="BD226" s="489"/>
      <c r="BE226" s="489"/>
      <c r="BF226" s="489"/>
      <c r="BG226" s="489"/>
      <c r="BH226" s="489"/>
      <c r="BI226" s="489"/>
      <c r="BJ226" s="489"/>
      <c r="BK226" s="489"/>
      <c r="BL226" s="560"/>
      <c r="BM226" s="559"/>
      <c r="BN226" s="489"/>
      <c r="BO226" s="489"/>
      <c r="BP226" s="489"/>
      <c r="BQ226" s="489"/>
      <c r="BR226" s="489"/>
      <c r="BS226" s="489"/>
      <c r="BT226" s="489"/>
      <c r="BU226" s="489"/>
      <c r="BV226" s="489"/>
      <c r="BW226" s="489"/>
      <c r="BX226" s="489"/>
      <c r="BY226" s="489"/>
      <c r="BZ226" s="489"/>
      <c r="CA226" s="489"/>
      <c r="CB226" s="489"/>
      <c r="CC226" s="489"/>
      <c r="CD226" s="489"/>
      <c r="CE226" s="489"/>
      <c r="CF226" s="489"/>
      <c r="CG226" s="489"/>
      <c r="CH226" s="489"/>
      <c r="CI226" s="489"/>
      <c r="CJ226" s="489"/>
      <c r="CK226" s="489"/>
      <c r="CL226" s="489"/>
      <c r="CM226" s="489"/>
      <c r="CN226" s="489"/>
      <c r="CO226" s="489"/>
      <c r="CP226" s="489"/>
      <c r="CQ226" s="489"/>
      <c r="CR226" s="489"/>
      <c r="CS226" s="489"/>
      <c r="CT226" s="489"/>
      <c r="CU226" s="489"/>
      <c r="CV226" s="489"/>
      <c r="CW226" s="489"/>
      <c r="CX226" s="489"/>
      <c r="CY226" s="489"/>
      <c r="CZ226" s="489"/>
      <c r="DA226" s="489"/>
      <c r="DB226" s="489"/>
      <c r="DC226" s="489"/>
      <c r="DD226" s="489"/>
      <c r="DE226" s="489"/>
      <c r="DF226" s="489"/>
      <c r="DG226" s="489"/>
      <c r="DH226" s="489"/>
      <c r="DI226" s="489"/>
      <c r="DJ226" s="489"/>
      <c r="DK226" s="489"/>
      <c r="DL226" s="489"/>
      <c r="DM226" s="489"/>
      <c r="DN226" s="489"/>
      <c r="DO226" s="489"/>
      <c r="DP226" s="489"/>
      <c r="DQ226" s="489"/>
      <c r="DR226" s="489"/>
      <c r="DS226" s="489"/>
      <c r="DT226" s="489"/>
      <c r="DU226" s="489"/>
      <c r="DV226" s="489"/>
      <c r="DW226" s="489"/>
      <c r="DX226" s="489"/>
      <c r="DY226" s="489"/>
      <c r="DZ226" s="489"/>
      <c r="EA226" s="489"/>
      <c r="EB226" s="489"/>
      <c r="EC226" s="489"/>
      <c r="ED226" s="489"/>
      <c r="EE226" s="489"/>
      <c r="EF226" s="489"/>
      <c r="EG226" s="489"/>
      <c r="EH226" s="489"/>
      <c r="EI226" s="489"/>
      <c r="EJ226" s="489"/>
      <c r="EK226" s="489"/>
      <c r="EL226" s="489"/>
      <c r="EM226" s="489"/>
      <c r="EN226" s="489"/>
      <c r="EO226" s="489"/>
      <c r="EP226" s="489"/>
      <c r="EQ226" s="489"/>
      <c r="ER226" s="489"/>
      <c r="ES226" s="489"/>
      <c r="ET226" s="489"/>
      <c r="EU226" s="489"/>
      <c r="EV226" s="489"/>
      <c r="EW226" s="489"/>
      <c r="EX226" s="489"/>
      <c r="EY226" s="489"/>
      <c r="EZ226" s="489"/>
      <c r="FA226" s="489"/>
      <c r="FB226" s="559"/>
      <c r="FC226" s="489"/>
      <c r="FD226" s="489"/>
      <c r="FE226" s="489"/>
      <c r="FF226" s="489"/>
      <c r="FG226" s="489"/>
      <c r="FH226" s="489"/>
      <c r="FI226" s="489"/>
      <c r="FJ226" s="489"/>
      <c r="FK226" s="489"/>
      <c r="FL226" s="489"/>
      <c r="FM226" s="489"/>
      <c r="FN226" s="489"/>
      <c r="FO226" s="489"/>
      <c r="FP226" s="560"/>
      <c r="FQ226" s="489"/>
      <c r="FR226" s="560"/>
      <c r="FS226" s="559"/>
      <c r="FT226" s="489"/>
      <c r="FU226" s="489"/>
      <c r="FV226" s="489"/>
      <c r="FW226" s="489"/>
      <c r="FX226" s="489"/>
      <c r="FY226" s="560"/>
    </row>
    <row r="227" spans="1:181" s="494" customFormat="1" ht="37.9" customHeight="1" x14ac:dyDescent="0.25">
      <c r="A227" s="506">
        <v>265</v>
      </c>
      <c r="B227" s="511" t="s">
        <v>642</v>
      </c>
      <c r="C227" s="514" t="s">
        <v>525</v>
      </c>
      <c r="D227" s="493" t="s">
        <v>551</v>
      </c>
      <c r="E227" s="559" t="str">
        <f>VLOOKUP(F227,'Revised Phasing'!$D$4:$S$98, 16, 0)</f>
        <v>Phase 2</v>
      </c>
      <c r="F227" s="559" t="str">
        <f>VLOOKUP(L227,'Consolidated Data'!$E$2:$F$97, 2, 0)</f>
        <v>Ingenium</v>
      </c>
      <c r="G227" s="490" t="s">
        <v>642</v>
      </c>
      <c r="H227" s="493" t="s">
        <v>1327</v>
      </c>
      <c r="I227" s="493"/>
      <c r="J227" s="492"/>
      <c r="K227" s="512" t="s">
        <v>73</v>
      </c>
      <c r="L227" s="493" t="s">
        <v>73</v>
      </c>
      <c r="M227" s="493" t="s">
        <v>73</v>
      </c>
      <c r="N227" s="512"/>
      <c r="O227" s="513"/>
      <c r="P227" s="515" t="s">
        <v>637</v>
      </c>
      <c r="Q227" s="515" t="s">
        <v>22</v>
      </c>
      <c r="R227" s="515" t="s">
        <v>1328</v>
      </c>
      <c r="S227" s="493" t="s">
        <v>644</v>
      </c>
      <c r="T227" s="493" t="s">
        <v>1327</v>
      </c>
      <c r="U227" s="493" t="s">
        <v>534</v>
      </c>
      <c r="V227" s="513"/>
      <c r="W227" s="514" t="s">
        <v>535</v>
      </c>
      <c r="X227" s="493"/>
      <c r="Y227" s="493"/>
      <c r="Z227" s="513"/>
      <c r="AA227" s="516"/>
      <c r="AB227" s="562" t="s">
        <v>540</v>
      </c>
      <c r="AC227" s="563" t="s">
        <v>1329</v>
      </c>
      <c r="AD227" s="564" t="s">
        <v>1330</v>
      </c>
      <c r="AE227" s="733" t="s">
        <v>1331</v>
      </c>
      <c r="AF227" s="735" t="s">
        <v>1332</v>
      </c>
      <c r="AG227" s="733" t="s">
        <v>647</v>
      </c>
      <c r="AH227" s="562" t="s">
        <v>540</v>
      </c>
      <c r="AI227" s="563" t="s">
        <v>540</v>
      </c>
      <c r="AJ227" s="564" t="s">
        <v>540</v>
      </c>
      <c r="AK227" s="504" t="s">
        <v>648</v>
      </c>
      <c r="AL227" s="497" t="s">
        <v>1333</v>
      </c>
      <c r="AM227" s="497" t="s">
        <v>650</v>
      </c>
      <c r="AN227" s="489" t="s">
        <v>1334</v>
      </c>
      <c r="AO227" s="490" t="s">
        <v>642</v>
      </c>
      <c r="AP227" s="493" t="s">
        <v>1335</v>
      </c>
      <c r="AQ227" s="491" t="s">
        <v>562</v>
      </c>
      <c r="AR227" s="492"/>
      <c r="AS227" s="490" t="s">
        <v>652</v>
      </c>
      <c r="AT227" s="493" t="s">
        <v>1336</v>
      </c>
      <c r="AU227" s="552" t="s">
        <v>654</v>
      </c>
      <c r="AV227" s="513" t="s">
        <v>655</v>
      </c>
      <c r="AW227" s="490"/>
      <c r="AX227" s="739"/>
      <c r="AY227" s="739"/>
      <c r="AZ227" s="489"/>
      <c r="BA227" s="489"/>
      <c r="BB227" s="489"/>
      <c r="BC227" s="489"/>
      <c r="BD227" s="489"/>
      <c r="BE227" s="489"/>
      <c r="BF227" s="489"/>
      <c r="BG227" s="489"/>
      <c r="BH227" s="489"/>
      <c r="BI227" s="489"/>
      <c r="BJ227" s="489"/>
      <c r="BK227" s="489"/>
      <c r="BL227" s="560"/>
      <c r="BM227" s="559"/>
      <c r="BN227" s="489"/>
      <c r="BO227" s="489"/>
      <c r="BP227" s="489"/>
      <c r="BQ227" s="489"/>
      <c r="BR227" s="489"/>
      <c r="BS227" s="489"/>
      <c r="BT227" s="489"/>
      <c r="BU227" s="489"/>
      <c r="BV227" s="489"/>
      <c r="BW227" s="489"/>
      <c r="BX227" s="489"/>
      <c r="BY227" s="489"/>
      <c r="BZ227" s="489"/>
      <c r="CA227" s="489"/>
      <c r="CB227" s="489"/>
      <c r="CC227" s="489"/>
      <c r="CD227" s="489"/>
      <c r="CE227" s="489"/>
      <c r="CF227" s="489"/>
      <c r="CG227" s="489"/>
      <c r="CH227" s="489"/>
      <c r="CI227" s="489"/>
      <c r="CJ227" s="489"/>
      <c r="CK227" s="489"/>
      <c r="CL227" s="489"/>
      <c r="CM227" s="489"/>
      <c r="CN227" s="489"/>
      <c r="CO227" s="489"/>
      <c r="CP227" s="489"/>
      <c r="CQ227" s="489"/>
      <c r="CR227" s="489"/>
      <c r="CS227" s="489"/>
      <c r="CT227" s="489"/>
      <c r="CU227" s="489"/>
      <c r="CV227" s="489"/>
      <c r="CW227" s="489"/>
      <c r="CX227" s="489"/>
      <c r="CY227" s="489"/>
      <c r="CZ227" s="489"/>
      <c r="DA227" s="489"/>
      <c r="DB227" s="489"/>
      <c r="DC227" s="489"/>
      <c r="DD227" s="489"/>
      <c r="DE227" s="489"/>
      <c r="DF227" s="489"/>
      <c r="DG227" s="489"/>
      <c r="DH227" s="489"/>
      <c r="DI227" s="489"/>
      <c r="DJ227" s="489"/>
      <c r="DK227" s="489"/>
      <c r="DL227" s="489"/>
      <c r="DM227" s="489"/>
      <c r="DN227" s="489"/>
      <c r="DO227" s="489"/>
      <c r="DP227" s="489"/>
      <c r="DQ227" s="489"/>
      <c r="DR227" s="489"/>
      <c r="DS227" s="489"/>
      <c r="DT227" s="489"/>
      <c r="DU227" s="489"/>
      <c r="DV227" s="489"/>
      <c r="DW227" s="489"/>
      <c r="DX227" s="489"/>
      <c r="DY227" s="489"/>
      <c r="DZ227" s="489"/>
      <c r="EA227" s="489"/>
      <c r="EB227" s="489"/>
      <c r="EC227" s="489"/>
      <c r="ED227" s="489"/>
      <c r="EE227" s="489"/>
      <c r="EF227" s="489"/>
      <c r="EG227" s="489"/>
      <c r="EH227" s="489"/>
      <c r="EI227" s="489"/>
      <c r="EJ227" s="489"/>
      <c r="EK227" s="489"/>
      <c r="EL227" s="489"/>
      <c r="EM227" s="489"/>
      <c r="EN227" s="489"/>
      <c r="EO227" s="489"/>
      <c r="EP227" s="489"/>
      <c r="EQ227" s="489"/>
      <c r="ER227" s="489"/>
      <c r="ES227" s="489"/>
      <c r="ET227" s="489"/>
      <c r="EU227" s="489"/>
      <c r="EV227" s="489"/>
      <c r="EW227" s="489"/>
      <c r="EX227" s="489"/>
      <c r="EY227" s="489"/>
      <c r="EZ227" s="489"/>
      <c r="FA227" s="489"/>
      <c r="FB227" s="559"/>
      <c r="FC227" s="489"/>
      <c r="FD227" s="489"/>
      <c r="FE227" s="489"/>
      <c r="FF227" s="489"/>
      <c r="FG227" s="489"/>
      <c r="FH227" s="489"/>
      <c r="FI227" s="489"/>
      <c r="FJ227" s="489"/>
      <c r="FK227" s="489"/>
      <c r="FL227" s="489"/>
      <c r="FM227" s="489"/>
      <c r="FN227" s="489"/>
      <c r="FO227" s="489"/>
      <c r="FP227" s="560"/>
      <c r="FQ227" s="489"/>
      <c r="FR227" s="560"/>
      <c r="FS227" s="559"/>
      <c r="FT227" s="489"/>
      <c r="FU227" s="489"/>
      <c r="FV227" s="489"/>
      <c r="FW227" s="489"/>
      <c r="FX227" s="489"/>
      <c r="FY227" s="560"/>
    </row>
    <row r="228" spans="1:181" s="494" customFormat="1" ht="12" hidden="1" customHeight="1" x14ac:dyDescent="0.25">
      <c r="A228" s="557">
        <v>266</v>
      </c>
      <c r="B228" s="558" t="s">
        <v>524</v>
      </c>
      <c r="C228" s="490" t="s">
        <v>525</v>
      </c>
      <c r="D228" s="489" t="s">
        <v>551</v>
      </c>
      <c r="E228" s="559"/>
      <c r="F228" s="559"/>
      <c r="G228" s="490" t="s">
        <v>526</v>
      </c>
      <c r="H228" s="489" t="s">
        <v>1337</v>
      </c>
      <c r="I228" s="489"/>
      <c r="J228" s="560"/>
      <c r="K228" s="559" t="s">
        <v>1338</v>
      </c>
      <c r="L228" s="489" t="s">
        <v>73</v>
      </c>
      <c r="M228" s="489" t="s">
        <v>73</v>
      </c>
      <c r="N228" s="559"/>
      <c r="O228" s="560"/>
      <c r="P228" s="491" t="s">
        <v>530</v>
      </c>
      <c r="Q228" s="491" t="s">
        <v>531</v>
      </c>
      <c r="R228" s="491" t="s">
        <v>532</v>
      </c>
      <c r="S228" s="489" t="s">
        <v>533</v>
      </c>
      <c r="T228" s="489" t="s">
        <v>1337</v>
      </c>
      <c r="U228" s="489" t="s">
        <v>534</v>
      </c>
      <c r="V228" s="560"/>
      <c r="W228" s="490" t="s">
        <v>535</v>
      </c>
      <c r="X228" s="489"/>
      <c r="Y228" s="489"/>
      <c r="Z228" s="560"/>
      <c r="AA228" s="561"/>
      <c r="AB228" s="562" t="s">
        <v>526</v>
      </c>
      <c r="AC228" s="563" t="s">
        <v>526</v>
      </c>
      <c r="AD228" s="564" t="s">
        <v>526</v>
      </c>
      <c r="AE228" s="563"/>
      <c r="AF228" s="563"/>
      <c r="AG228" s="563"/>
      <c r="AH228" s="562" t="s">
        <v>526</v>
      </c>
      <c r="AI228" s="563" t="s">
        <v>540</v>
      </c>
      <c r="AJ228" s="564" t="s">
        <v>540</v>
      </c>
      <c r="AK228" s="489"/>
      <c r="AL228" s="489"/>
      <c r="AM228" s="489"/>
      <c r="AN228" s="489"/>
      <c r="AO228" s="490" t="s">
        <v>526</v>
      </c>
      <c r="AP228" s="493" t="s">
        <v>1339</v>
      </c>
      <c r="AQ228" s="491"/>
      <c r="AR228" s="492"/>
      <c r="AS228" s="490" t="str">
        <f t="shared" si="3"/>
        <v>no</v>
      </c>
      <c r="AT228" s="489"/>
      <c r="AU228" s="489"/>
      <c r="AV228" s="513"/>
      <c r="AW228" s="490" t="s">
        <v>526</v>
      </c>
      <c r="AX228" s="739"/>
      <c r="AY228" s="739"/>
      <c r="AZ228" s="489"/>
      <c r="BA228" s="489"/>
      <c r="BB228" s="489"/>
      <c r="BC228" s="489"/>
      <c r="BD228" s="489"/>
      <c r="BE228" s="489"/>
      <c r="BF228" s="489"/>
      <c r="BG228" s="489"/>
      <c r="BH228" s="489"/>
      <c r="BI228" s="489"/>
      <c r="BJ228" s="489"/>
      <c r="BK228" s="489"/>
      <c r="BL228" s="560"/>
      <c r="BM228" s="559"/>
      <c r="BN228" s="489"/>
      <c r="BO228" s="489"/>
      <c r="BP228" s="489"/>
      <c r="BQ228" s="489"/>
      <c r="BR228" s="489"/>
      <c r="BS228" s="489"/>
      <c r="BT228" s="489"/>
      <c r="BU228" s="489"/>
      <c r="BV228" s="489"/>
      <c r="BW228" s="489"/>
      <c r="BX228" s="489"/>
      <c r="BY228" s="489"/>
      <c r="BZ228" s="489"/>
      <c r="CA228" s="489"/>
      <c r="CB228" s="489"/>
      <c r="CC228" s="489"/>
      <c r="CD228" s="489"/>
      <c r="CE228" s="489"/>
      <c r="CF228" s="489"/>
      <c r="CG228" s="489"/>
      <c r="CH228" s="489"/>
      <c r="CI228" s="489"/>
      <c r="CJ228" s="489"/>
      <c r="CK228" s="489"/>
      <c r="CL228" s="489"/>
      <c r="CM228" s="489"/>
      <c r="CN228" s="489"/>
      <c r="CO228" s="489"/>
      <c r="CP228" s="489"/>
      <c r="CQ228" s="489"/>
      <c r="CR228" s="489"/>
      <c r="CS228" s="489"/>
      <c r="CT228" s="489"/>
      <c r="CU228" s="489"/>
      <c r="CV228" s="489"/>
      <c r="CW228" s="489"/>
      <c r="CX228" s="489"/>
      <c r="CY228" s="489"/>
      <c r="CZ228" s="489"/>
      <c r="DA228" s="489"/>
      <c r="DB228" s="489"/>
      <c r="DC228" s="489"/>
      <c r="DD228" s="489"/>
      <c r="DE228" s="489"/>
      <c r="DF228" s="489"/>
      <c r="DG228" s="489"/>
      <c r="DH228" s="489"/>
      <c r="DI228" s="489"/>
      <c r="DJ228" s="489"/>
      <c r="DK228" s="489"/>
      <c r="DL228" s="489"/>
      <c r="DM228" s="489"/>
      <c r="DN228" s="489"/>
      <c r="DO228" s="489"/>
      <c r="DP228" s="489"/>
      <c r="DQ228" s="489"/>
      <c r="DR228" s="489"/>
      <c r="DS228" s="489"/>
      <c r="DT228" s="489"/>
      <c r="DU228" s="489"/>
      <c r="DV228" s="489"/>
      <c r="DW228" s="489"/>
      <c r="DX228" s="489"/>
      <c r="DY228" s="489"/>
      <c r="DZ228" s="489"/>
      <c r="EA228" s="489"/>
      <c r="EB228" s="489"/>
      <c r="EC228" s="489"/>
      <c r="ED228" s="489"/>
      <c r="EE228" s="489"/>
      <c r="EF228" s="489"/>
      <c r="EG228" s="489"/>
      <c r="EH228" s="489"/>
      <c r="EI228" s="489"/>
      <c r="EJ228" s="489"/>
      <c r="EK228" s="489"/>
      <c r="EL228" s="489"/>
      <c r="EM228" s="489"/>
      <c r="EN228" s="489"/>
      <c r="EO228" s="489"/>
      <c r="EP228" s="489"/>
      <c r="EQ228" s="489"/>
      <c r="ER228" s="489"/>
      <c r="ES228" s="489"/>
      <c r="ET228" s="489"/>
      <c r="EU228" s="489"/>
      <c r="EV228" s="489"/>
      <c r="EW228" s="489"/>
      <c r="EX228" s="489"/>
      <c r="EY228" s="489"/>
      <c r="EZ228" s="489"/>
      <c r="FA228" s="489"/>
      <c r="FB228" s="559"/>
      <c r="FC228" s="489"/>
      <c r="FD228" s="489"/>
      <c r="FE228" s="489"/>
      <c r="FF228" s="489"/>
      <c r="FG228" s="489"/>
      <c r="FH228" s="489"/>
      <c r="FI228" s="489"/>
      <c r="FJ228" s="489"/>
      <c r="FK228" s="489"/>
      <c r="FL228" s="489"/>
      <c r="FM228" s="489"/>
      <c r="FN228" s="489"/>
      <c r="FO228" s="489"/>
      <c r="FP228" s="560"/>
      <c r="FQ228" s="489"/>
      <c r="FR228" s="560"/>
      <c r="FS228" s="559"/>
      <c r="FT228" s="489"/>
      <c r="FU228" s="489"/>
      <c r="FV228" s="489"/>
      <c r="FW228" s="489"/>
      <c r="FX228" s="489"/>
      <c r="FY228" s="560"/>
    </row>
    <row r="229" spans="1:181" s="494" customFormat="1" ht="12" hidden="1" customHeight="1" x14ac:dyDescent="0.25">
      <c r="A229" s="557">
        <v>267</v>
      </c>
      <c r="B229" s="558" t="s">
        <v>524</v>
      </c>
      <c r="C229" s="490" t="s">
        <v>525</v>
      </c>
      <c r="D229" s="489" t="s">
        <v>551</v>
      </c>
      <c r="E229" s="559"/>
      <c r="F229" s="559"/>
      <c r="G229" s="490" t="s">
        <v>526</v>
      </c>
      <c r="H229" s="489" t="s">
        <v>1340</v>
      </c>
      <c r="I229" s="489"/>
      <c r="J229" s="560"/>
      <c r="K229" s="559" t="s">
        <v>872</v>
      </c>
      <c r="L229" s="489" t="s">
        <v>872</v>
      </c>
      <c r="M229" s="489" t="s">
        <v>872</v>
      </c>
      <c r="N229" s="559"/>
      <c r="O229" s="560"/>
      <c r="P229" s="491" t="s">
        <v>637</v>
      </c>
      <c r="Q229" s="491" t="s">
        <v>30</v>
      </c>
      <c r="R229" s="491" t="s">
        <v>1341</v>
      </c>
      <c r="S229" s="489" t="s">
        <v>672</v>
      </c>
      <c r="T229" s="489" t="s">
        <v>1340</v>
      </c>
      <c r="U229" s="489" t="s">
        <v>571</v>
      </c>
      <c r="V229" s="560"/>
      <c r="W229" s="490" t="s">
        <v>572</v>
      </c>
      <c r="X229" s="489"/>
      <c r="Y229" s="489"/>
      <c r="Z229" s="560"/>
      <c r="AA229" s="561">
        <v>42521</v>
      </c>
      <c r="AB229" s="562" t="s">
        <v>526</v>
      </c>
      <c r="AC229" s="563" t="s">
        <v>1342</v>
      </c>
      <c r="AD229" s="564" t="s">
        <v>526</v>
      </c>
      <c r="AE229" s="563"/>
      <c r="AF229" s="735"/>
      <c r="AG229" s="563"/>
      <c r="AH229" s="562" t="s">
        <v>526</v>
      </c>
      <c r="AI229" s="563" t="s">
        <v>526</v>
      </c>
      <c r="AJ229" s="564" t="s">
        <v>540</v>
      </c>
      <c r="AK229" s="489"/>
      <c r="AL229" s="489"/>
      <c r="AM229" s="489"/>
      <c r="AN229" s="489"/>
      <c r="AO229" s="490" t="s">
        <v>526</v>
      </c>
      <c r="AP229" s="493"/>
      <c r="AQ229" s="491"/>
      <c r="AR229" s="492"/>
      <c r="AS229" s="490" t="str">
        <f t="shared" si="3"/>
        <v>no</v>
      </c>
      <c r="AT229" s="489"/>
      <c r="AU229" s="489"/>
      <c r="AV229" s="513"/>
      <c r="AW229" s="490" t="s">
        <v>526</v>
      </c>
      <c r="AX229" s="739"/>
      <c r="AY229" s="739"/>
      <c r="AZ229" s="489"/>
      <c r="BA229" s="489"/>
      <c r="BB229" s="489"/>
      <c r="BC229" s="489"/>
      <c r="BD229" s="489"/>
      <c r="BE229" s="489"/>
      <c r="BF229" s="489"/>
      <c r="BG229" s="489"/>
      <c r="BH229" s="489"/>
      <c r="BI229" s="489"/>
      <c r="BJ229" s="489"/>
      <c r="BK229" s="489"/>
      <c r="BL229" s="560"/>
      <c r="BM229" s="559"/>
      <c r="BN229" s="489"/>
      <c r="BO229" s="489"/>
      <c r="BP229" s="489"/>
      <c r="BQ229" s="489"/>
      <c r="BR229" s="489"/>
      <c r="BS229" s="489"/>
      <c r="BT229" s="489"/>
      <c r="BU229" s="489"/>
      <c r="BV229" s="489"/>
      <c r="BW229" s="489"/>
      <c r="BX229" s="489"/>
      <c r="BY229" s="489"/>
      <c r="BZ229" s="489"/>
      <c r="CA229" s="489"/>
      <c r="CB229" s="489"/>
      <c r="CC229" s="489"/>
      <c r="CD229" s="489"/>
      <c r="CE229" s="489"/>
      <c r="CF229" s="489"/>
      <c r="CG229" s="489"/>
      <c r="CH229" s="489"/>
      <c r="CI229" s="489"/>
      <c r="CJ229" s="489"/>
      <c r="CK229" s="489"/>
      <c r="CL229" s="489"/>
      <c r="CM229" s="489"/>
      <c r="CN229" s="489"/>
      <c r="CO229" s="489"/>
      <c r="CP229" s="489"/>
      <c r="CQ229" s="489"/>
      <c r="CR229" s="489"/>
      <c r="CS229" s="489"/>
      <c r="CT229" s="489"/>
      <c r="CU229" s="489"/>
      <c r="CV229" s="489"/>
      <c r="CW229" s="489"/>
      <c r="CX229" s="489"/>
      <c r="CY229" s="489"/>
      <c r="CZ229" s="489"/>
      <c r="DA229" s="489"/>
      <c r="DB229" s="489"/>
      <c r="DC229" s="489"/>
      <c r="DD229" s="489"/>
      <c r="DE229" s="489"/>
      <c r="DF229" s="489"/>
      <c r="DG229" s="489"/>
      <c r="DH229" s="489"/>
      <c r="DI229" s="489"/>
      <c r="DJ229" s="489"/>
      <c r="DK229" s="489"/>
      <c r="DL229" s="489"/>
      <c r="DM229" s="489"/>
      <c r="DN229" s="489"/>
      <c r="DO229" s="489"/>
      <c r="DP229" s="489"/>
      <c r="DQ229" s="489"/>
      <c r="DR229" s="489"/>
      <c r="DS229" s="489"/>
      <c r="DT229" s="489"/>
      <c r="DU229" s="489"/>
      <c r="DV229" s="489"/>
      <c r="DW229" s="489"/>
      <c r="DX229" s="489"/>
      <c r="DY229" s="489"/>
      <c r="DZ229" s="489"/>
      <c r="EA229" s="489"/>
      <c r="EB229" s="489"/>
      <c r="EC229" s="489"/>
      <c r="ED229" s="489"/>
      <c r="EE229" s="489"/>
      <c r="EF229" s="489"/>
      <c r="EG229" s="489"/>
      <c r="EH229" s="489"/>
      <c r="EI229" s="489"/>
      <c r="EJ229" s="489"/>
      <c r="EK229" s="489"/>
      <c r="EL229" s="489"/>
      <c r="EM229" s="489"/>
      <c r="EN229" s="489"/>
      <c r="EO229" s="489"/>
      <c r="EP229" s="489"/>
      <c r="EQ229" s="489"/>
      <c r="ER229" s="489"/>
      <c r="ES229" s="489"/>
      <c r="ET229" s="489"/>
      <c r="EU229" s="489"/>
      <c r="EV229" s="489"/>
      <c r="EW229" s="489"/>
      <c r="EX229" s="489"/>
      <c r="EY229" s="489"/>
      <c r="EZ229" s="489"/>
      <c r="FA229" s="489"/>
      <c r="FB229" s="559"/>
      <c r="FC229" s="489"/>
      <c r="FD229" s="489"/>
      <c r="FE229" s="489"/>
      <c r="FF229" s="489"/>
      <c r="FG229" s="489"/>
      <c r="FH229" s="489"/>
      <c r="FI229" s="489"/>
      <c r="FJ229" s="489"/>
      <c r="FK229" s="489"/>
      <c r="FL229" s="489"/>
      <c r="FM229" s="489"/>
      <c r="FN229" s="489"/>
      <c r="FO229" s="489"/>
      <c r="FP229" s="560"/>
      <c r="FQ229" s="489"/>
      <c r="FR229" s="560"/>
      <c r="FS229" s="559"/>
      <c r="FT229" s="489"/>
      <c r="FU229" s="489"/>
      <c r="FV229" s="489"/>
      <c r="FW229" s="489"/>
      <c r="FX229" s="489"/>
      <c r="FY229" s="560"/>
    </row>
    <row r="230" spans="1:181" s="494" customFormat="1" ht="12" hidden="1" customHeight="1" x14ac:dyDescent="0.25">
      <c r="A230" s="557">
        <v>268</v>
      </c>
      <c r="B230" s="558" t="s">
        <v>524</v>
      </c>
      <c r="C230" s="490" t="s">
        <v>525</v>
      </c>
      <c r="D230" s="489" t="s">
        <v>551</v>
      </c>
      <c r="E230" s="559"/>
      <c r="F230" s="559"/>
      <c r="G230" s="490" t="s">
        <v>526</v>
      </c>
      <c r="H230" s="489" t="s">
        <v>1343</v>
      </c>
      <c r="I230" s="489"/>
      <c r="J230" s="560"/>
      <c r="K230" s="559" t="s">
        <v>1344</v>
      </c>
      <c r="L230" s="489" t="s">
        <v>872</v>
      </c>
      <c r="M230" s="489" t="s">
        <v>872</v>
      </c>
      <c r="N230" s="559"/>
      <c r="O230" s="560"/>
      <c r="P230" s="491" t="s">
        <v>530</v>
      </c>
      <c r="Q230" s="491" t="s">
        <v>531</v>
      </c>
      <c r="R230" s="491" t="s">
        <v>532</v>
      </c>
      <c r="S230" s="489" t="s">
        <v>283</v>
      </c>
      <c r="T230" s="489" t="s">
        <v>1343</v>
      </c>
      <c r="U230" s="489" t="s">
        <v>571</v>
      </c>
      <c r="V230" s="560"/>
      <c r="W230" s="490" t="s">
        <v>572</v>
      </c>
      <c r="X230" s="489"/>
      <c r="Y230" s="489"/>
      <c r="Z230" s="560"/>
      <c r="AA230" s="561">
        <v>42521</v>
      </c>
      <c r="AB230" s="562" t="s">
        <v>526</v>
      </c>
      <c r="AC230" s="563" t="s">
        <v>526</v>
      </c>
      <c r="AD230" s="564" t="s">
        <v>526</v>
      </c>
      <c r="AE230" s="563"/>
      <c r="AF230" s="563"/>
      <c r="AG230" s="563"/>
      <c r="AH230" s="562" t="s">
        <v>526</v>
      </c>
      <c r="AI230" s="563" t="s">
        <v>526</v>
      </c>
      <c r="AJ230" s="564" t="s">
        <v>540</v>
      </c>
      <c r="AK230" s="489"/>
      <c r="AL230" s="489"/>
      <c r="AM230" s="489"/>
      <c r="AN230" s="489"/>
      <c r="AO230" s="490" t="s">
        <v>526</v>
      </c>
      <c r="AP230" s="493"/>
      <c r="AQ230" s="491"/>
      <c r="AR230" s="492"/>
      <c r="AS230" s="490" t="str">
        <f t="shared" si="3"/>
        <v>no</v>
      </c>
      <c r="AT230" s="489"/>
      <c r="AU230" s="489"/>
      <c r="AV230" s="513"/>
      <c r="AW230" s="490" t="s">
        <v>526</v>
      </c>
      <c r="AX230" s="739"/>
      <c r="AY230" s="739"/>
      <c r="AZ230" s="489"/>
      <c r="BA230" s="489"/>
      <c r="BB230" s="489"/>
      <c r="BC230" s="489"/>
      <c r="BD230" s="489"/>
      <c r="BE230" s="489"/>
      <c r="BF230" s="489"/>
      <c r="BG230" s="489"/>
      <c r="BH230" s="489"/>
      <c r="BI230" s="489"/>
      <c r="BJ230" s="489"/>
      <c r="BK230" s="489"/>
      <c r="BL230" s="560"/>
      <c r="BM230" s="559"/>
      <c r="BN230" s="489"/>
      <c r="BO230" s="489"/>
      <c r="BP230" s="489"/>
      <c r="BQ230" s="489"/>
      <c r="BR230" s="489"/>
      <c r="BS230" s="489"/>
      <c r="BT230" s="489"/>
      <c r="BU230" s="489"/>
      <c r="BV230" s="489"/>
      <c r="BW230" s="489"/>
      <c r="BX230" s="489"/>
      <c r="BY230" s="489"/>
      <c r="BZ230" s="489"/>
      <c r="CA230" s="489"/>
      <c r="CB230" s="489"/>
      <c r="CC230" s="489"/>
      <c r="CD230" s="489"/>
      <c r="CE230" s="489"/>
      <c r="CF230" s="489"/>
      <c r="CG230" s="489"/>
      <c r="CH230" s="489"/>
      <c r="CI230" s="489"/>
      <c r="CJ230" s="489"/>
      <c r="CK230" s="489"/>
      <c r="CL230" s="489"/>
      <c r="CM230" s="489"/>
      <c r="CN230" s="489"/>
      <c r="CO230" s="489"/>
      <c r="CP230" s="489"/>
      <c r="CQ230" s="489"/>
      <c r="CR230" s="489"/>
      <c r="CS230" s="489"/>
      <c r="CT230" s="489"/>
      <c r="CU230" s="489"/>
      <c r="CV230" s="489"/>
      <c r="CW230" s="489"/>
      <c r="CX230" s="489"/>
      <c r="CY230" s="489"/>
      <c r="CZ230" s="489"/>
      <c r="DA230" s="489"/>
      <c r="DB230" s="489"/>
      <c r="DC230" s="489"/>
      <c r="DD230" s="489"/>
      <c r="DE230" s="489"/>
      <c r="DF230" s="489"/>
      <c r="DG230" s="489"/>
      <c r="DH230" s="489"/>
      <c r="DI230" s="489"/>
      <c r="DJ230" s="489"/>
      <c r="DK230" s="489"/>
      <c r="DL230" s="489"/>
      <c r="DM230" s="489"/>
      <c r="DN230" s="489"/>
      <c r="DO230" s="489"/>
      <c r="DP230" s="489"/>
      <c r="DQ230" s="489"/>
      <c r="DR230" s="489"/>
      <c r="DS230" s="489"/>
      <c r="DT230" s="489"/>
      <c r="DU230" s="489"/>
      <c r="DV230" s="489"/>
      <c r="DW230" s="489"/>
      <c r="DX230" s="489"/>
      <c r="DY230" s="489"/>
      <c r="DZ230" s="489"/>
      <c r="EA230" s="489"/>
      <c r="EB230" s="489"/>
      <c r="EC230" s="489"/>
      <c r="ED230" s="489"/>
      <c r="EE230" s="489"/>
      <c r="EF230" s="489"/>
      <c r="EG230" s="489"/>
      <c r="EH230" s="489"/>
      <c r="EI230" s="489"/>
      <c r="EJ230" s="489"/>
      <c r="EK230" s="489"/>
      <c r="EL230" s="489"/>
      <c r="EM230" s="489"/>
      <c r="EN230" s="489"/>
      <c r="EO230" s="489"/>
      <c r="EP230" s="489"/>
      <c r="EQ230" s="489"/>
      <c r="ER230" s="489"/>
      <c r="ES230" s="489"/>
      <c r="ET230" s="489"/>
      <c r="EU230" s="489"/>
      <c r="EV230" s="489"/>
      <c r="EW230" s="489"/>
      <c r="EX230" s="489"/>
      <c r="EY230" s="489"/>
      <c r="EZ230" s="489"/>
      <c r="FA230" s="489"/>
      <c r="FB230" s="559"/>
      <c r="FC230" s="489"/>
      <c r="FD230" s="489"/>
      <c r="FE230" s="489"/>
      <c r="FF230" s="489"/>
      <c r="FG230" s="489"/>
      <c r="FH230" s="489"/>
      <c r="FI230" s="489"/>
      <c r="FJ230" s="489"/>
      <c r="FK230" s="489"/>
      <c r="FL230" s="489"/>
      <c r="FM230" s="489"/>
      <c r="FN230" s="489"/>
      <c r="FO230" s="489"/>
      <c r="FP230" s="560"/>
      <c r="FQ230" s="489"/>
      <c r="FR230" s="560"/>
      <c r="FS230" s="559"/>
      <c r="FT230" s="489"/>
      <c r="FU230" s="489"/>
      <c r="FV230" s="489"/>
      <c r="FW230" s="489"/>
      <c r="FX230" s="489"/>
      <c r="FY230" s="560"/>
    </row>
    <row r="231" spans="1:181" s="494" customFormat="1" ht="12" hidden="1" customHeight="1" x14ac:dyDescent="0.25">
      <c r="A231" s="557">
        <v>269</v>
      </c>
      <c r="B231" s="558" t="s">
        <v>524</v>
      </c>
      <c r="C231" s="490" t="s">
        <v>141</v>
      </c>
      <c r="D231" s="489" t="s">
        <v>558</v>
      </c>
      <c r="E231" s="559"/>
      <c r="F231" s="559"/>
      <c r="G231" s="490" t="s">
        <v>526</v>
      </c>
      <c r="H231" s="489" t="s">
        <v>1345</v>
      </c>
      <c r="I231" s="489"/>
      <c r="J231" s="560"/>
      <c r="K231" s="559" t="s">
        <v>1346</v>
      </c>
      <c r="L231" s="489" t="s">
        <v>1346</v>
      </c>
      <c r="M231" s="489" t="s">
        <v>1346</v>
      </c>
      <c r="N231" s="559"/>
      <c r="O231" s="560"/>
      <c r="P231" s="491" t="s">
        <v>637</v>
      </c>
      <c r="Q231" s="491" t="s">
        <v>22</v>
      </c>
      <c r="R231" s="491" t="s">
        <v>1347</v>
      </c>
      <c r="S231" s="489" t="s">
        <v>644</v>
      </c>
      <c r="T231" s="489" t="s">
        <v>1345</v>
      </c>
      <c r="U231" s="489" t="s">
        <v>534</v>
      </c>
      <c r="V231" s="560"/>
      <c r="W231" s="490" t="s">
        <v>572</v>
      </c>
      <c r="X231" s="489"/>
      <c r="Y231" s="489"/>
      <c r="Z231" s="560"/>
      <c r="AA231" s="561" t="s">
        <v>1194</v>
      </c>
      <c r="AB231" s="562" t="s">
        <v>526</v>
      </c>
      <c r="AC231" s="563" t="s">
        <v>526</v>
      </c>
      <c r="AD231" s="564" t="s">
        <v>526</v>
      </c>
      <c r="AE231" s="563"/>
      <c r="AF231" s="735"/>
      <c r="AG231" s="563"/>
      <c r="AH231" s="562" t="s">
        <v>526</v>
      </c>
      <c r="AI231" s="563" t="s">
        <v>526</v>
      </c>
      <c r="AJ231" s="564" t="s">
        <v>526</v>
      </c>
      <c r="AK231" s="489"/>
      <c r="AL231" s="489"/>
      <c r="AM231" s="489"/>
      <c r="AN231" s="489"/>
      <c r="AO231" s="490" t="s">
        <v>526</v>
      </c>
      <c r="AP231" s="493"/>
      <c r="AQ231" s="491"/>
      <c r="AR231" s="492"/>
      <c r="AS231" s="490" t="str">
        <f t="shared" si="3"/>
        <v>no</v>
      </c>
      <c r="AT231" s="489"/>
      <c r="AU231" s="489"/>
      <c r="AV231" s="513"/>
      <c r="AW231" s="490" t="s">
        <v>526</v>
      </c>
      <c r="AX231" s="739"/>
      <c r="AY231" s="739"/>
      <c r="AZ231" s="489"/>
      <c r="BA231" s="489"/>
      <c r="BB231" s="489"/>
      <c r="BC231" s="489"/>
      <c r="BD231" s="489"/>
      <c r="BE231" s="489"/>
      <c r="BF231" s="489"/>
      <c r="BG231" s="489"/>
      <c r="BH231" s="489"/>
      <c r="BI231" s="489"/>
      <c r="BJ231" s="489"/>
      <c r="BK231" s="489"/>
      <c r="BL231" s="560"/>
      <c r="BM231" s="559"/>
      <c r="BN231" s="489"/>
      <c r="BO231" s="489"/>
      <c r="BP231" s="489"/>
      <c r="BQ231" s="489"/>
      <c r="BR231" s="489"/>
      <c r="BS231" s="489"/>
      <c r="BT231" s="489"/>
      <c r="BU231" s="489"/>
      <c r="BV231" s="489"/>
      <c r="BW231" s="489"/>
      <c r="BX231" s="489"/>
      <c r="BY231" s="489"/>
      <c r="BZ231" s="489"/>
      <c r="CA231" s="489"/>
      <c r="CB231" s="489"/>
      <c r="CC231" s="489"/>
      <c r="CD231" s="489"/>
      <c r="CE231" s="489"/>
      <c r="CF231" s="489"/>
      <c r="CG231" s="489"/>
      <c r="CH231" s="489"/>
      <c r="CI231" s="489"/>
      <c r="CJ231" s="489"/>
      <c r="CK231" s="489"/>
      <c r="CL231" s="489"/>
      <c r="CM231" s="489"/>
      <c r="CN231" s="489"/>
      <c r="CO231" s="489"/>
      <c r="CP231" s="489"/>
      <c r="CQ231" s="489"/>
      <c r="CR231" s="489"/>
      <c r="CS231" s="489"/>
      <c r="CT231" s="489"/>
      <c r="CU231" s="489"/>
      <c r="CV231" s="489"/>
      <c r="CW231" s="489"/>
      <c r="CX231" s="489"/>
      <c r="CY231" s="489"/>
      <c r="CZ231" s="489"/>
      <c r="DA231" s="489"/>
      <c r="DB231" s="489"/>
      <c r="DC231" s="489"/>
      <c r="DD231" s="489"/>
      <c r="DE231" s="489"/>
      <c r="DF231" s="489"/>
      <c r="DG231" s="489"/>
      <c r="DH231" s="489"/>
      <c r="DI231" s="489"/>
      <c r="DJ231" s="489"/>
      <c r="DK231" s="489"/>
      <c r="DL231" s="489"/>
      <c r="DM231" s="489"/>
      <c r="DN231" s="489"/>
      <c r="DO231" s="489"/>
      <c r="DP231" s="489"/>
      <c r="DQ231" s="489"/>
      <c r="DR231" s="489"/>
      <c r="DS231" s="489"/>
      <c r="DT231" s="489"/>
      <c r="DU231" s="489"/>
      <c r="DV231" s="489"/>
      <c r="DW231" s="489"/>
      <c r="DX231" s="489"/>
      <c r="DY231" s="489"/>
      <c r="DZ231" s="489"/>
      <c r="EA231" s="489"/>
      <c r="EB231" s="489"/>
      <c r="EC231" s="489"/>
      <c r="ED231" s="489"/>
      <c r="EE231" s="489"/>
      <c r="EF231" s="489"/>
      <c r="EG231" s="489"/>
      <c r="EH231" s="489"/>
      <c r="EI231" s="489"/>
      <c r="EJ231" s="489"/>
      <c r="EK231" s="489"/>
      <c r="EL231" s="489"/>
      <c r="EM231" s="489"/>
      <c r="EN231" s="489"/>
      <c r="EO231" s="489"/>
      <c r="EP231" s="489"/>
      <c r="EQ231" s="489"/>
      <c r="ER231" s="489"/>
      <c r="ES231" s="489"/>
      <c r="ET231" s="489"/>
      <c r="EU231" s="489"/>
      <c r="EV231" s="489"/>
      <c r="EW231" s="489"/>
      <c r="EX231" s="489"/>
      <c r="EY231" s="489"/>
      <c r="EZ231" s="489"/>
      <c r="FA231" s="489"/>
      <c r="FB231" s="559"/>
      <c r="FC231" s="489"/>
      <c r="FD231" s="489"/>
      <c r="FE231" s="489"/>
      <c r="FF231" s="489"/>
      <c r="FG231" s="489"/>
      <c r="FH231" s="489"/>
      <c r="FI231" s="489"/>
      <c r="FJ231" s="489"/>
      <c r="FK231" s="489"/>
      <c r="FL231" s="489"/>
      <c r="FM231" s="489"/>
      <c r="FN231" s="489"/>
      <c r="FO231" s="489"/>
      <c r="FP231" s="560"/>
      <c r="FQ231" s="489"/>
      <c r="FR231" s="560"/>
      <c r="FS231" s="559"/>
      <c r="FT231" s="489"/>
      <c r="FU231" s="489"/>
      <c r="FV231" s="489"/>
      <c r="FW231" s="489"/>
      <c r="FX231" s="489"/>
      <c r="FY231" s="560"/>
    </row>
    <row r="232" spans="1:181" s="494" customFormat="1" ht="12" hidden="1" customHeight="1" x14ac:dyDescent="0.25">
      <c r="A232" s="557">
        <v>270</v>
      </c>
      <c r="B232" s="558" t="s">
        <v>524</v>
      </c>
      <c r="C232" s="490" t="s">
        <v>141</v>
      </c>
      <c r="D232" s="489" t="s">
        <v>558</v>
      </c>
      <c r="E232" s="559"/>
      <c r="F232" s="559"/>
      <c r="G232" s="490" t="s">
        <v>526</v>
      </c>
      <c r="H232" s="489" t="s">
        <v>1348</v>
      </c>
      <c r="I232" s="489"/>
      <c r="J232" s="560"/>
      <c r="K232" s="559" t="s">
        <v>1349</v>
      </c>
      <c r="L232" s="489" t="s">
        <v>1346</v>
      </c>
      <c r="M232" s="489" t="s">
        <v>1346</v>
      </c>
      <c r="N232" s="559"/>
      <c r="O232" s="560"/>
      <c r="P232" s="491" t="s">
        <v>530</v>
      </c>
      <c r="Q232" s="491" t="s">
        <v>531</v>
      </c>
      <c r="R232" s="491" t="s">
        <v>532</v>
      </c>
      <c r="S232" s="489" t="s">
        <v>283</v>
      </c>
      <c r="T232" s="489" t="s">
        <v>1348</v>
      </c>
      <c r="U232" s="489" t="s">
        <v>534</v>
      </c>
      <c r="V232" s="560"/>
      <c r="W232" s="490" t="s">
        <v>572</v>
      </c>
      <c r="X232" s="489"/>
      <c r="Y232" s="489"/>
      <c r="Z232" s="560"/>
      <c r="AA232" s="561" t="s">
        <v>1194</v>
      </c>
      <c r="AB232" s="562" t="s">
        <v>526</v>
      </c>
      <c r="AC232" s="563" t="s">
        <v>526</v>
      </c>
      <c r="AD232" s="564" t="s">
        <v>526</v>
      </c>
      <c r="AE232" s="563"/>
      <c r="AF232" s="563"/>
      <c r="AG232" s="563"/>
      <c r="AH232" s="562" t="s">
        <v>526</v>
      </c>
      <c r="AI232" s="563" t="s">
        <v>526</v>
      </c>
      <c r="AJ232" s="564" t="s">
        <v>526</v>
      </c>
      <c r="AK232" s="489"/>
      <c r="AL232" s="489"/>
      <c r="AM232" s="489"/>
      <c r="AN232" s="489"/>
      <c r="AO232" s="490" t="s">
        <v>526</v>
      </c>
      <c r="AP232" s="493"/>
      <c r="AQ232" s="491"/>
      <c r="AR232" s="492"/>
      <c r="AS232" s="490" t="str">
        <f t="shared" si="3"/>
        <v>no</v>
      </c>
      <c r="AT232" s="489"/>
      <c r="AU232" s="489"/>
      <c r="AV232" s="513"/>
      <c r="AW232" s="490" t="s">
        <v>526</v>
      </c>
      <c r="AX232" s="739"/>
      <c r="AY232" s="739"/>
      <c r="AZ232" s="489"/>
      <c r="BA232" s="489"/>
      <c r="BB232" s="489"/>
      <c r="BC232" s="489"/>
      <c r="BD232" s="489"/>
      <c r="BE232" s="489"/>
      <c r="BF232" s="489"/>
      <c r="BG232" s="489"/>
      <c r="BH232" s="489"/>
      <c r="BI232" s="489"/>
      <c r="BJ232" s="489"/>
      <c r="BK232" s="489"/>
      <c r="BL232" s="560"/>
      <c r="BM232" s="559"/>
      <c r="BN232" s="489"/>
      <c r="BO232" s="489"/>
      <c r="BP232" s="489"/>
      <c r="BQ232" s="489"/>
      <c r="BR232" s="489"/>
      <c r="BS232" s="489"/>
      <c r="BT232" s="489"/>
      <c r="BU232" s="489"/>
      <c r="BV232" s="489"/>
      <c r="BW232" s="489"/>
      <c r="BX232" s="489"/>
      <c r="BY232" s="489"/>
      <c r="BZ232" s="489"/>
      <c r="CA232" s="489"/>
      <c r="CB232" s="489"/>
      <c r="CC232" s="489"/>
      <c r="CD232" s="489"/>
      <c r="CE232" s="489"/>
      <c r="CF232" s="489"/>
      <c r="CG232" s="489"/>
      <c r="CH232" s="489"/>
      <c r="CI232" s="489"/>
      <c r="CJ232" s="489"/>
      <c r="CK232" s="489"/>
      <c r="CL232" s="489"/>
      <c r="CM232" s="489"/>
      <c r="CN232" s="489"/>
      <c r="CO232" s="489"/>
      <c r="CP232" s="489"/>
      <c r="CQ232" s="489"/>
      <c r="CR232" s="489"/>
      <c r="CS232" s="489"/>
      <c r="CT232" s="489"/>
      <c r="CU232" s="489"/>
      <c r="CV232" s="489"/>
      <c r="CW232" s="489"/>
      <c r="CX232" s="489"/>
      <c r="CY232" s="489"/>
      <c r="CZ232" s="489"/>
      <c r="DA232" s="489"/>
      <c r="DB232" s="489"/>
      <c r="DC232" s="489"/>
      <c r="DD232" s="489"/>
      <c r="DE232" s="489"/>
      <c r="DF232" s="489"/>
      <c r="DG232" s="489"/>
      <c r="DH232" s="489"/>
      <c r="DI232" s="489"/>
      <c r="DJ232" s="489"/>
      <c r="DK232" s="489"/>
      <c r="DL232" s="489"/>
      <c r="DM232" s="489"/>
      <c r="DN232" s="489"/>
      <c r="DO232" s="489"/>
      <c r="DP232" s="489"/>
      <c r="DQ232" s="489"/>
      <c r="DR232" s="489"/>
      <c r="DS232" s="489"/>
      <c r="DT232" s="489"/>
      <c r="DU232" s="489"/>
      <c r="DV232" s="489"/>
      <c r="DW232" s="489"/>
      <c r="DX232" s="489"/>
      <c r="DY232" s="489"/>
      <c r="DZ232" s="489"/>
      <c r="EA232" s="489"/>
      <c r="EB232" s="489"/>
      <c r="EC232" s="489"/>
      <c r="ED232" s="489"/>
      <c r="EE232" s="489"/>
      <c r="EF232" s="489"/>
      <c r="EG232" s="489"/>
      <c r="EH232" s="489"/>
      <c r="EI232" s="489"/>
      <c r="EJ232" s="489"/>
      <c r="EK232" s="489"/>
      <c r="EL232" s="489"/>
      <c r="EM232" s="489"/>
      <c r="EN232" s="489"/>
      <c r="EO232" s="489"/>
      <c r="EP232" s="489"/>
      <c r="EQ232" s="489"/>
      <c r="ER232" s="489"/>
      <c r="ES232" s="489"/>
      <c r="ET232" s="489"/>
      <c r="EU232" s="489"/>
      <c r="EV232" s="489"/>
      <c r="EW232" s="489"/>
      <c r="EX232" s="489"/>
      <c r="EY232" s="489"/>
      <c r="EZ232" s="489"/>
      <c r="FA232" s="489"/>
      <c r="FB232" s="559"/>
      <c r="FC232" s="489"/>
      <c r="FD232" s="489"/>
      <c r="FE232" s="489"/>
      <c r="FF232" s="489"/>
      <c r="FG232" s="489"/>
      <c r="FH232" s="489"/>
      <c r="FI232" s="489"/>
      <c r="FJ232" s="489"/>
      <c r="FK232" s="489"/>
      <c r="FL232" s="489"/>
      <c r="FM232" s="489"/>
      <c r="FN232" s="489"/>
      <c r="FO232" s="489"/>
      <c r="FP232" s="560"/>
      <c r="FQ232" s="489"/>
      <c r="FR232" s="560"/>
      <c r="FS232" s="559"/>
      <c r="FT232" s="489"/>
      <c r="FU232" s="489"/>
      <c r="FV232" s="489"/>
      <c r="FW232" s="489"/>
      <c r="FX232" s="489"/>
      <c r="FY232" s="560"/>
    </row>
    <row r="233" spans="1:181" s="494" customFormat="1" ht="12" hidden="1" customHeight="1" x14ac:dyDescent="0.25">
      <c r="A233" s="557">
        <v>271</v>
      </c>
      <c r="B233" s="558" t="s">
        <v>524</v>
      </c>
      <c r="C233" s="490" t="s">
        <v>525</v>
      </c>
      <c r="D233" s="489" t="s">
        <v>551</v>
      </c>
      <c r="E233" s="559"/>
      <c r="F233" s="559"/>
      <c r="G233" s="490" t="s">
        <v>526</v>
      </c>
      <c r="H233" s="489" t="s">
        <v>551</v>
      </c>
      <c r="I233" s="489"/>
      <c r="J233" s="560"/>
      <c r="K233" s="559" t="s">
        <v>1350</v>
      </c>
      <c r="L233" s="489" t="s">
        <v>1350</v>
      </c>
      <c r="M233" s="489" t="s">
        <v>1350</v>
      </c>
      <c r="N233" s="559"/>
      <c r="O233" s="560"/>
      <c r="P233" s="491" t="s">
        <v>637</v>
      </c>
      <c r="Q233" s="491" t="s">
        <v>283</v>
      </c>
      <c r="R233" s="491" t="s">
        <v>283</v>
      </c>
      <c r="S233" s="489" t="s">
        <v>672</v>
      </c>
      <c r="T233" s="489" t="s">
        <v>551</v>
      </c>
      <c r="U233" s="489" t="s">
        <v>571</v>
      </c>
      <c r="V233" s="560"/>
      <c r="W233" s="490" t="s">
        <v>572</v>
      </c>
      <c r="X233" s="489"/>
      <c r="Y233" s="489"/>
      <c r="Z233" s="560"/>
      <c r="AA233" s="561">
        <v>38564</v>
      </c>
      <c r="AB233" s="562" t="s">
        <v>526</v>
      </c>
      <c r="AC233" s="563" t="s">
        <v>526</v>
      </c>
      <c r="AD233" s="564" t="s">
        <v>526</v>
      </c>
      <c r="AE233" s="563"/>
      <c r="AF233" s="735"/>
      <c r="AG233" s="563"/>
      <c r="AH233" s="562" t="s">
        <v>526</v>
      </c>
      <c r="AI233" s="563" t="s">
        <v>526</v>
      </c>
      <c r="AJ233" s="564" t="s">
        <v>526</v>
      </c>
      <c r="AK233" s="489"/>
      <c r="AL233" s="489"/>
      <c r="AM233" s="489"/>
      <c r="AN233" s="489"/>
      <c r="AO233" s="490" t="s">
        <v>526</v>
      </c>
      <c r="AP233" s="493"/>
      <c r="AQ233" s="491"/>
      <c r="AR233" s="492"/>
      <c r="AS233" s="490" t="str">
        <f t="shared" si="3"/>
        <v>no</v>
      </c>
      <c r="AT233" s="489"/>
      <c r="AU233" s="489"/>
      <c r="AV233" s="513"/>
      <c r="AW233" s="490" t="s">
        <v>526</v>
      </c>
      <c r="AX233" s="739"/>
      <c r="AY233" s="739"/>
      <c r="AZ233" s="489"/>
      <c r="BA233" s="489"/>
      <c r="BB233" s="489"/>
      <c r="BC233" s="489"/>
      <c r="BD233" s="489"/>
      <c r="BE233" s="489"/>
      <c r="BF233" s="489"/>
      <c r="BG233" s="489"/>
      <c r="BH233" s="489"/>
      <c r="BI233" s="489"/>
      <c r="BJ233" s="489"/>
      <c r="BK233" s="489"/>
      <c r="BL233" s="560"/>
      <c r="BM233" s="559"/>
      <c r="BN233" s="489"/>
      <c r="BO233" s="489"/>
      <c r="BP233" s="489"/>
      <c r="BQ233" s="489"/>
      <c r="BR233" s="489"/>
      <c r="BS233" s="489"/>
      <c r="BT233" s="489"/>
      <c r="BU233" s="489"/>
      <c r="BV233" s="489"/>
      <c r="BW233" s="489"/>
      <c r="BX233" s="489"/>
      <c r="BY233" s="489"/>
      <c r="BZ233" s="489"/>
      <c r="CA233" s="489"/>
      <c r="CB233" s="489"/>
      <c r="CC233" s="489"/>
      <c r="CD233" s="489"/>
      <c r="CE233" s="489"/>
      <c r="CF233" s="489"/>
      <c r="CG233" s="489"/>
      <c r="CH233" s="489"/>
      <c r="CI233" s="489"/>
      <c r="CJ233" s="489"/>
      <c r="CK233" s="489"/>
      <c r="CL233" s="489"/>
      <c r="CM233" s="489"/>
      <c r="CN233" s="489"/>
      <c r="CO233" s="489"/>
      <c r="CP233" s="489"/>
      <c r="CQ233" s="489"/>
      <c r="CR233" s="489"/>
      <c r="CS233" s="489"/>
      <c r="CT233" s="489"/>
      <c r="CU233" s="489"/>
      <c r="CV233" s="489"/>
      <c r="CW233" s="489"/>
      <c r="CX233" s="489"/>
      <c r="CY233" s="489"/>
      <c r="CZ233" s="489"/>
      <c r="DA233" s="489"/>
      <c r="DB233" s="489"/>
      <c r="DC233" s="489"/>
      <c r="DD233" s="489"/>
      <c r="DE233" s="489"/>
      <c r="DF233" s="489"/>
      <c r="DG233" s="489"/>
      <c r="DH233" s="489"/>
      <c r="DI233" s="489"/>
      <c r="DJ233" s="489"/>
      <c r="DK233" s="489"/>
      <c r="DL233" s="489"/>
      <c r="DM233" s="489"/>
      <c r="DN233" s="489"/>
      <c r="DO233" s="489"/>
      <c r="DP233" s="489"/>
      <c r="DQ233" s="489"/>
      <c r="DR233" s="489"/>
      <c r="DS233" s="489"/>
      <c r="DT233" s="489"/>
      <c r="DU233" s="489"/>
      <c r="DV233" s="489"/>
      <c r="DW233" s="489"/>
      <c r="DX233" s="489"/>
      <c r="DY233" s="489"/>
      <c r="DZ233" s="489"/>
      <c r="EA233" s="489"/>
      <c r="EB233" s="489"/>
      <c r="EC233" s="489"/>
      <c r="ED233" s="489"/>
      <c r="EE233" s="489"/>
      <c r="EF233" s="489"/>
      <c r="EG233" s="489"/>
      <c r="EH233" s="489"/>
      <c r="EI233" s="489"/>
      <c r="EJ233" s="489"/>
      <c r="EK233" s="489"/>
      <c r="EL233" s="489"/>
      <c r="EM233" s="489"/>
      <c r="EN233" s="489"/>
      <c r="EO233" s="489"/>
      <c r="EP233" s="489"/>
      <c r="EQ233" s="489"/>
      <c r="ER233" s="489"/>
      <c r="ES233" s="489"/>
      <c r="ET233" s="489"/>
      <c r="EU233" s="489"/>
      <c r="EV233" s="489"/>
      <c r="EW233" s="489"/>
      <c r="EX233" s="489"/>
      <c r="EY233" s="489"/>
      <c r="EZ233" s="489"/>
      <c r="FA233" s="489"/>
      <c r="FB233" s="559"/>
      <c r="FC233" s="489"/>
      <c r="FD233" s="489"/>
      <c r="FE233" s="489"/>
      <c r="FF233" s="489"/>
      <c r="FG233" s="489"/>
      <c r="FH233" s="489"/>
      <c r="FI233" s="489"/>
      <c r="FJ233" s="489"/>
      <c r="FK233" s="489"/>
      <c r="FL233" s="489"/>
      <c r="FM233" s="489"/>
      <c r="FN233" s="489"/>
      <c r="FO233" s="489"/>
      <c r="FP233" s="560"/>
      <c r="FQ233" s="489"/>
      <c r="FR233" s="560"/>
      <c r="FS233" s="559"/>
      <c r="FT233" s="489"/>
      <c r="FU233" s="489"/>
      <c r="FV233" s="489"/>
      <c r="FW233" s="489"/>
      <c r="FX233" s="489"/>
      <c r="FY233" s="560"/>
    </row>
    <row r="234" spans="1:181" s="494" customFormat="1" ht="12" hidden="1" customHeight="1" x14ac:dyDescent="0.25">
      <c r="A234" s="557">
        <v>272</v>
      </c>
      <c r="B234" s="558" t="s">
        <v>524</v>
      </c>
      <c r="C234" s="490" t="s">
        <v>141</v>
      </c>
      <c r="D234" s="489" t="s">
        <v>551</v>
      </c>
      <c r="E234" s="559"/>
      <c r="F234" s="559"/>
      <c r="G234" s="490" t="s">
        <v>526</v>
      </c>
      <c r="H234" s="489" t="s">
        <v>1351</v>
      </c>
      <c r="I234" s="489"/>
      <c r="J234" s="560"/>
      <c r="K234" s="559" t="s">
        <v>1056</v>
      </c>
      <c r="L234" s="489" t="s">
        <v>1056</v>
      </c>
      <c r="M234" s="489" t="s">
        <v>1056</v>
      </c>
      <c r="N234" s="559"/>
      <c r="O234" s="560"/>
      <c r="P234" s="491" t="s">
        <v>637</v>
      </c>
      <c r="Q234" s="491" t="s">
        <v>66</v>
      </c>
      <c r="R234" s="491" t="s">
        <v>1352</v>
      </c>
      <c r="S234" s="489" t="s">
        <v>672</v>
      </c>
      <c r="T234" s="489" t="s">
        <v>1351</v>
      </c>
      <c r="U234" s="489" t="s">
        <v>571</v>
      </c>
      <c r="V234" s="560"/>
      <c r="W234" s="490" t="s">
        <v>572</v>
      </c>
      <c r="X234" s="489"/>
      <c r="Y234" s="489"/>
      <c r="Z234" s="560"/>
      <c r="AA234" s="561">
        <v>42521</v>
      </c>
      <c r="AB234" s="562" t="s">
        <v>526</v>
      </c>
      <c r="AC234" s="563" t="s">
        <v>1353</v>
      </c>
      <c r="AD234" s="564" t="s">
        <v>526</v>
      </c>
      <c r="AE234" s="563"/>
      <c r="AF234" s="735"/>
      <c r="AG234" s="563"/>
      <c r="AH234" s="562" t="s">
        <v>526</v>
      </c>
      <c r="AI234" s="563" t="s">
        <v>526</v>
      </c>
      <c r="AJ234" s="564" t="s">
        <v>526</v>
      </c>
      <c r="AK234" s="489"/>
      <c r="AL234" s="489"/>
      <c r="AM234" s="489"/>
      <c r="AN234" s="489"/>
      <c r="AO234" s="490" t="s">
        <v>526</v>
      </c>
      <c r="AP234" s="493"/>
      <c r="AQ234" s="491"/>
      <c r="AR234" s="492"/>
      <c r="AS234" s="490" t="str">
        <f t="shared" si="3"/>
        <v>no</v>
      </c>
      <c r="AT234" s="489"/>
      <c r="AU234" s="489"/>
      <c r="AV234" s="513"/>
      <c r="AW234" s="490" t="s">
        <v>526</v>
      </c>
      <c r="AX234" s="739"/>
      <c r="AY234" s="739"/>
      <c r="AZ234" s="489"/>
      <c r="BA234" s="489"/>
      <c r="BB234" s="489"/>
      <c r="BC234" s="489"/>
      <c r="BD234" s="489"/>
      <c r="BE234" s="489"/>
      <c r="BF234" s="489"/>
      <c r="BG234" s="489"/>
      <c r="BH234" s="489"/>
      <c r="BI234" s="489"/>
      <c r="BJ234" s="489"/>
      <c r="BK234" s="489"/>
      <c r="BL234" s="560"/>
      <c r="BM234" s="559"/>
      <c r="BN234" s="489"/>
      <c r="BO234" s="489"/>
      <c r="BP234" s="489"/>
      <c r="BQ234" s="489"/>
      <c r="BR234" s="489"/>
      <c r="BS234" s="489"/>
      <c r="BT234" s="489"/>
      <c r="BU234" s="489"/>
      <c r="BV234" s="489"/>
      <c r="BW234" s="489"/>
      <c r="BX234" s="489"/>
      <c r="BY234" s="489"/>
      <c r="BZ234" s="489"/>
      <c r="CA234" s="489"/>
      <c r="CB234" s="489"/>
      <c r="CC234" s="489"/>
      <c r="CD234" s="489"/>
      <c r="CE234" s="489"/>
      <c r="CF234" s="489"/>
      <c r="CG234" s="489"/>
      <c r="CH234" s="489"/>
      <c r="CI234" s="489"/>
      <c r="CJ234" s="489"/>
      <c r="CK234" s="489"/>
      <c r="CL234" s="489"/>
      <c r="CM234" s="489"/>
      <c r="CN234" s="489"/>
      <c r="CO234" s="489"/>
      <c r="CP234" s="489"/>
      <c r="CQ234" s="489"/>
      <c r="CR234" s="489"/>
      <c r="CS234" s="489"/>
      <c r="CT234" s="489"/>
      <c r="CU234" s="489"/>
      <c r="CV234" s="489"/>
      <c r="CW234" s="489"/>
      <c r="CX234" s="489"/>
      <c r="CY234" s="489"/>
      <c r="CZ234" s="489"/>
      <c r="DA234" s="489"/>
      <c r="DB234" s="489"/>
      <c r="DC234" s="489"/>
      <c r="DD234" s="489"/>
      <c r="DE234" s="489"/>
      <c r="DF234" s="489"/>
      <c r="DG234" s="489"/>
      <c r="DH234" s="489"/>
      <c r="DI234" s="489"/>
      <c r="DJ234" s="489"/>
      <c r="DK234" s="489"/>
      <c r="DL234" s="489"/>
      <c r="DM234" s="489"/>
      <c r="DN234" s="489"/>
      <c r="DO234" s="489"/>
      <c r="DP234" s="489"/>
      <c r="DQ234" s="489"/>
      <c r="DR234" s="489"/>
      <c r="DS234" s="489"/>
      <c r="DT234" s="489"/>
      <c r="DU234" s="489"/>
      <c r="DV234" s="489"/>
      <c r="DW234" s="489"/>
      <c r="DX234" s="489"/>
      <c r="DY234" s="489"/>
      <c r="DZ234" s="489"/>
      <c r="EA234" s="489"/>
      <c r="EB234" s="489"/>
      <c r="EC234" s="489"/>
      <c r="ED234" s="489"/>
      <c r="EE234" s="489"/>
      <c r="EF234" s="489"/>
      <c r="EG234" s="489"/>
      <c r="EH234" s="489"/>
      <c r="EI234" s="489"/>
      <c r="EJ234" s="489"/>
      <c r="EK234" s="489"/>
      <c r="EL234" s="489"/>
      <c r="EM234" s="489"/>
      <c r="EN234" s="489"/>
      <c r="EO234" s="489"/>
      <c r="EP234" s="489"/>
      <c r="EQ234" s="489"/>
      <c r="ER234" s="489"/>
      <c r="ES234" s="489"/>
      <c r="ET234" s="489"/>
      <c r="EU234" s="489"/>
      <c r="EV234" s="489"/>
      <c r="EW234" s="489"/>
      <c r="EX234" s="489"/>
      <c r="EY234" s="489"/>
      <c r="EZ234" s="489"/>
      <c r="FA234" s="489"/>
      <c r="FB234" s="559"/>
      <c r="FC234" s="489"/>
      <c r="FD234" s="489"/>
      <c r="FE234" s="489"/>
      <c r="FF234" s="489"/>
      <c r="FG234" s="489"/>
      <c r="FH234" s="489"/>
      <c r="FI234" s="489"/>
      <c r="FJ234" s="489"/>
      <c r="FK234" s="489"/>
      <c r="FL234" s="489"/>
      <c r="FM234" s="489"/>
      <c r="FN234" s="489"/>
      <c r="FO234" s="489"/>
      <c r="FP234" s="560"/>
      <c r="FQ234" s="489"/>
      <c r="FR234" s="560"/>
      <c r="FS234" s="559"/>
      <c r="FT234" s="489"/>
      <c r="FU234" s="489"/>
      <c r="FV234" s="489"/>
      <c r="FW234" s="489"/>
      <c r="FX234" s="489"/>
      <c r="FY234" s="560"/>
    </row>
    <row r="235" spans="1:181" s="494" customFormat="1" ht="12" hidden="1" customHeight="1" x14ac:dyDescent="0.25">
      <c r="A235" s="557">
        <v>273</v>
      </c>
      <c r="B235" s="558" t="s">
        <v>524</v>
      </c>
      <c r="C235" s="490" t="s">
        <v>141</v>
      </c>
      <c r="D235" s="489" t="s">
        <v>551</v>
      </c>
      <c r="E235" s="559"/>
      <c r="F235" s="559"/>
      <c r="G235" s="490" t="s">
        <v>526</v>
      </c>
      <c r="H235" s="489" t="s">
        <v>1354</v>
      </c>
      <c r="I235" s="489"/>
      <c r="J235" s="560"/>
      <c r="K235" s="559" t="s">
        <v>1355</v>
      </c>
      <c r="L235" s="489" t="s">
        <v>1056</v>
      </c>
      <c r="M235" s="489" t="s">
        <v>1056</v>
      </c>
      <c r="N235" s="559"/>
      <c r="O235" s="560"/>
      <c r="P235" s="491" t="s">
        <v>530</v>
      </c>
      <c r="Q235" s="491" t="s">
        <v>531</v>
      </c>
      <c r="R235" s="491" t="s">
        <v>532</v>
      </c>
      <c r="S235" s="489" t="s">
        <v>283</v>
      </c>
      <c r="T235" s="489" t="s">
        <v>1354</v>
      </c>
      <c r="U235" s="489" t="s">
        <v>571</v>
      </c>
      <c r="V235" s="560"/>
      <c r="W235" s="490" t="s">
        <v>572</v>
      </c>
      <c r="X235" s="489"/>
      <c r="Y235" s="489"/>
      <c r="Z235" s="560"/>
      <c r="AA235" s="561">
        <v>42521</v>
      </c>
      <c r="AB235" s="562" t="s">
        <v>526</v>
      </c>
      <c r="AC235" s="563" t="s">
        <v>526</v>
      </c>
      <c r="AD235" s="564" t="s">
        <v>526</v>
      </c>
      <c r="AE235" s="563"/>
      <c r="AF235" s="563"/>
      <c r="AG235" s="563"/>
      <c r="AH235" s="562" t="s">
        <v>526</v>
      </c>
      <c r="AI235" s="563" t="s">
        <v>526</v>
      </c>
      <c r="AJ235" s="564" t="s">
        <v>526</v>
      </c>
      <c r="AK235" s="489"/>
      <c r="AL235" s="489"/>
      <c r="AM235" s="489"/>
      <c r="AN235" s="489"/>
      <c r="AO235" s="490" t="s">
        <v>526</v>
      </c>
      <c r="AP235" s="493"/>
      <c r="AQ235" s="491"/>
      <c r="AR235" s="492"/>
      <c r="AS235" s="490" t="str">
        <f t="shared" si="3"/>
        <v>no</v>
      </c>
      <c r="AT235" s="489"/>
      <c r="AU235" s="489"/>
      <c r="AV235" s="513"/>
      <c r="AW235" s="490" t="s">
        <v>526</v>
      </c>
      <c r="AX235" s="739"/>
      <c r="AY235" s="739"/>
      <c r="AZ235" s="489"/>
      <c r="BA235" s="489"/>
      <c r="BB235" s="489"/>
      <c r="BC235" s="489"/>
      <c r="BD235" s="489"/>
      <c r="BE235" s="489"/>
      <c r="BF235" s="489"/>
      <c r="BG235" s="489"/>
      <c r="BH235" s="489"/>
      <c r="BI235" s="489"/>
      <c r="BJ235" s="489"/>
      <c r="BK235" s="489"/>
      <c r="BL235" s="560"/>
      <c r="BM235" s="559"/>
      <c r="BN235" s="489"/>
      <c r="BO235" s="489"/>
      <c r="BP235" s="489"/>
      <c r="BQ235" s="489"/>
      <c r="BR235" s="489"/>
      <c r="BS235" s="489"/>
      <c r="BT235" s="489"/>
      <c r="BU235" s="489"/>
      <c r="BV235" s="489"/>
      <c r="BW235" s="489"/>
      <c r="BX235" s="489"/>
      <c r="BY235" s="489"/>
      <c r="BZ235" s="489"/>
      <c r="CA235" s="489"/>
      <c r="CB235" s="489"/>
      <c r="CC235" s="489"/>
      <c r="CD235" s="489"/>
      <c r="CE235" s="489"/>
      <c r="CF235" s="489"/>
      <c r="CG235" s="489"/>
      <c r="CH235" s="489"/>
      <c r="CI235" s="489"/>
      <c r="CJ235" s="489"/>
      <c r="CK235" s="489"/>
      <c r="CL235" s="489"/>
      <c r="CM235" s="489"/>
      <c r="CN235" s="489"/>
      <c r="CO235" s="489"/>
      <c r="CP235" s="489"/>
      <c r="CQ235" s="489"/>
      <c r="CR235" s="489"/>
      <c r="CS235" s="489"/>
      <c r="CT235" s="489"/>
      <c r="CU235" s="489"/>
      <c r="CV235" s="489"/>
      <c r="CW235" s="489"/>
      <c r="CX235" s="489"/>
      <c r="CY235" s="489"/>
      <c r="CZ235" s="489"/>
      <c r="DA235" s="489"/>
      <c r="DB235" s="489"/>
      <c r="DC235" s="489"/>
      <c r="DD235" s="489"/>
      <c r="DE235" s="489"/>
      <c r="DF235" s="489"/>
      <c r="DG235" s="489"/>
      <c r="DH235" s="489"/>
      <c r="DI235" s="489"/>
      <c r="DJ235" s="489"/>
      <c r="DK235" s="489"/>
      <c r="DL235" s="489"/>
      <c r="DM235" s="489"/>
      <c r="DN235" s="489"/>
      <c r="DO235" s="489"/>
      <c r="DP235" s="489"/>
      <c r="DQ235" s="489"/>
      <c r="DR235" s="489"/>
      <c r="DS235" s="489"/>
      <c r="DT235" s="489"/>
      <c r="DU235" s="489"/>
      <c r="DV235" s="489"/>
      <c r="DW235" s="489"/>
      <c r="DX235" s="489"/>
      <c r="DY235" s="489"/>
      <c r="DZ235" s="489"/>
      <c r="EA235" s="489"/>
      <c r="EB235" s="489"/>
      <c r="EC235" s="489"/>
      <c r="ED235" s="489"/>
      <c r="EE235" s="489"/>
      <c r="EF235" s="489"/>
      <c r="EG235" s="489"/>
      <c r="EH235" s="489"/>
      <c r="EI235" s="489"/>
      <c r="EJ235" s="489"/>
      <c r="EK235" s="489"/>
      <c r="EL235" s="489"/>
      <c r="EM235" s="489"/>
      <c r="EN235" s="489"/>
      <c r="EO235" s="489"/>
      <c r="EP235" s="489"/>
      <c r="EQ235" s="489"/>
      <c r="ER235" s="489"/>
      <c r="ES235" s="489"/>
      <c r="ET235" s="489"/>
      <c r="EU235" s="489"/>
      <c r="EV235" s="489"/>
      <c r="EW235" s="489"/>
      <c r="EX235" s="489"/>
      <c r="EY235" s="489"/>
      <c r="EZ235" s="489"/>
      <c r="FA235" s="489"/>
      <c r="FB235" s="559"/>
      <c r="FC235" s="489"/>
      <c r="FD235" s="489"/>
      <c r="FE235" s="489"/>
      <c r="FF235" s="489"/>
      <c r="FG235" s="489"/>
      <c r="FH235" s="489"/>
      <c r="FI235" s="489"/>
      <c r="FJ235" s="489"/>
      <c r="FK235" s="489"/>
      <c r="FL235" s="489"/>
      <c r="FM235" s="489"/>
      <c r="FN235" s="489"/>
      <c r="FO235" s="489"/>
      <c r="FP235" s="560"/>
      <c r="FQ235" s="489"/>
      <c r="FR235" s="560"/>
      <c r="FS235" s="559"/>
      <c r="FT235" s="489"/>
      <c r="FU235" s="489"/>
      <c r="FV235" s="489"/>
      <c r="FW235" s="489"/>
      <c r="FX235" s="489"/>
      <c r="FY235" s="560"/>
    </row>
    <row r="236" spans="1:181" s="494" customFormat="1" ht="96" x14ac:dyDescent="0.25">
      <c r="A236" s="506">
        <v>274</v>
      </c>
      <c r="B236" s="511" t="s">
        <v>642</v>
      </c>
      <c r="C236" s="514" t="s">
        <v>525</v>
      </c>
      <c r="D236" s="493" t="s">
        <v>551</v>
      </c>
      <c r="E236" s="559" t="str">
        <f>VLOOKUP(F236,'Revised Phasing'!$D$4:$S$98, 16, 0)</f>
        <v>Phase 1</v>
      </c>
      <c r="F236" s="559" t="s">
        <v>272</v>
      </c>
      <c r="G236" s="490" t="s">
        <v>642</v>
      </c>
      <c r="H236" s="493" t="s">
        <v>1356</v>
      </c>
      <c r="I236" s="493"/>
      <c r="J236" s="492"/>
      <c r="K236" s="512" t="s">
        <v>76</v>
      </c>
      <c r="L236" s="493" t="s">
        <v>76</v>
      </c>
      <c r="M236" s="493" t="s">
        <v>76</v>
      </c>
      <c r="N236" s="512"/>
      <c r="O236" s="513"/>
      <c r="P236" s="515" t="s">
        <v>637</v>
      </c>
      <c r="Q236" s="515" t="s">
        <v>72</v>
      </c>
      <c r="R236" s="515" t="s">
        <v>1357</v>
      </c>
      <c r="S236" s="493" t="s">
        <v>644</v>
      </c>
      <c r="T236" s="493" t="s">
        <v>558</v>
      </c>
      <c r="U236" s="493" t="s">
        <v>534</v>
      </c>
      <c r="V236" s="513"/>
      <c r="W236" s="514" t="s">
        <v>535</v>
      </c>
      <c r="X236" s="493"/>
      <c r="Y236" s="493"/>
      <c r="Z236" s="513"/>
      <c r="AA236" s="516"/>
      <c r="AB236" s="562" t="s">
        <v>1358</v>
      </c>
      <c r="AC236" s="563" t="s">
        <v>1359</v>
      </c>
      <c r="AD236" s="564" t="s">
        <v>1360</v>
      </c>
      <c r="AE236" s="563"/>
      <c r="AF236" s="735"/>
      <c r="AG236" s="733" t="s">
        <v>1275</v>
      </c>
      <c r="AH236" s="562" t="s">
        <v>526</v>
      </c>
      <c r="AI236" s="563" t="s">
        <v>540</v>
      </c>
      <c r="AJ236" s="564" t="s">
        <v>540</v>
      </c>
      <c r="AK236" s="504" t="s">
        <v>1361</v>
      </c>
      <c r="AL236" s="496" t="s">
        <v>1116</v>
      </c>
      <c r="AM236" s="497" t="s">
        <v>650</v>
      </c>
      <c r="AN236" s="489" t="s">
        <v>1117</v>
      </c>
      <c r="AO236" s="490" t="s">
        <v>642</v>
      </c>
      <c r="AP236" s="493" t="s">
        <v>1362</v>
      </c>
      <c r="AQ236" s="491" t="s">
        <v>562</v>
      </c>
      <c r="AR236" s="492"/>
      <c r="AS236" s="490" t="s">
        <v>652</v>
      </c>
      <c r="AT236" s="493" t="s">
        <v>1363</v>
      </c>
      <c r="AU236" s="552" t="s">
        <v>654</v>
      </c>
      <c r="AV236" s="513" t="s">
        <v>655</v>
      </c>
      <c r="AW236" s="490"/>
      <c r="AX236" s="739"/>
      <c r="AY236" s="739"/>
      <c r="AZ236" s="489"/>
      <c r="BA236" s="489"/>
      <c r="BB236" s="489"/>
      <c r="BC236" s="489"/>
      <c r="BD236" s="489"/>
      <c r="BE236" s="489"/>
      <c r="BF236" s="489"/>
      <c r="BG236" s="489"/>
      <c r="BH236" s="489"/>
      <c r="BI236" s="489"/>
      <c r="BJ236" s="489"/>
      <c r="BK236" s="489"/>
      <c r="BL236" s="560"/>
      <c r="BM236" s="559"/>
      <c r="BN236" s="489"/>
      <c r="BO236" s="489"/>
      <c r="BP236" s="489"/>
      <c r="BQ236" s="489"/>
      <c r="BR236" s="489"/>
      <c r="BS236" s="489"/>
      <c r="BT236" s="489"/>
      <c r="BU236" s="489"/>
      <c r="BV236" s="489"/>
      <c r="BW236" s="489"/>
      <c r="BX236" s="489"/>
      <c r="BY236" s="489"/>
      <c r="BZ236" s="489"/>
      <c r="CA236" s="489"/>
      <c r="CB236" s="489"/>
      <c r="CC236" s="489"/>
      <c r="CD236" s="489"/>
      <c r="CE236" s="489"/>
      <c r="CF236" s="489"/>
      <c r="CG236" s="489"/>
      <c r="CH236" s="489"/>
      <c r="CI236" s="489"/>
      <c r="CJ236" s="489"/>
      <c r="CK236" s="489"/>
      <c r="CL236" s="489"/>
      <c r="CM236" s="489"/>
      <c r="CN236" s="489"/>
      <c r="CO236" s="489"/>
      <c r="CP236" s="489"/>
      <c r="CQ236" s="489"/>
      <c r="CR236" s="489"/>
      <c r="CS236" s="489"/>
      <c r="CT236" s="489"/>
      <c r="CU236" s="489"/>
      <c r="CV236" s="489"/>
      <c r="CW236" s="489"/>
      <c r="CX236" s="489"/>
      <c r="CY236" s="489"/>
      <c r="CZ236" s="489"/>
      <c r="DA236" s="489"/>
      <c r="DB236" s="489"/>
      <c r="DC236" s="489"/>
      <c r="DD236" s="489"/>
      <c r="DE236" s="489"/>
      <c r="DF236" s="489"/>
      <c r="DG236" s="489"/>
      <c r="DH236" s="489"/>
      <c r="DI236" s="489"/>
      <c r="DJ236" s="489"/>
      <c r="DK236" s="489"/>
      <c r="DL236" s="489"/>
      <c r="DM236" s="489"/>
      <c r="DN236" s="489"/>
      <c r="DO236" s="489"/>
      <c r="DP236" s="489"/>
      <c r="DQ236" s="489"/>
      <c r="DR236" s="489"/>
      <c r="DS236" s="489"/>
      <c r="DT236" s="489"/>
      <c r="DU236" s="489"/>
      <c r="DV236" s="489"/>
      <c r="DW236" s="489"/>
      <c r="DX236" s="489"/>
      <c r="DY236" s="489"/>
      <c r="DZ236" s="489"/>
      <c r="EA236" s="489"/>
      <c r="EB236" s="489"/>
      <c r="EC236" s="489"/>
      <c r="ED236" s="489"/>
      <c r="EE236" s="489"/>
      <c r="EF236" s="489"/>
      <c r="EG236" s="489"/>
      <c r="EH236" s="489"/>
      <c r="EI236" s="489"/>
      <c r="EJ236" s="489"/>
      <c r="EK236" s="489"/>
      <c r="EL236" s="489"/>
      <c r="EM236" s="489"/>
      <c r="EN236" s="489"/>
      <c r="EO236" s="489"/>
      <c r="EP236" s="489"/>
      <c r="EQ236" s="489"/>
      <c r="ER236" s="489"/>
      <c r="ES236" s="489"/>
      <c r="ET236" s="489"/>
      <c r="EU236" s="489"/>
      <c r="EV236" s="489"/>
      <c r="EW236" s="489"/>
      <c r="EX236" s="489"/>
      <c r="EY236" s="489"/>
      <c r="EZ236" s="489"/>
      <c r="FA236" s="489"/>
      <c r="FB236" s="559"/>
      <c r="FC236" s="489"/>
      <c r="FD236" s="489"/>
      <c r="FE236" s="489"/>
      <c r="FF236" s="489"/>
      <c r="FG236" s="489"/>
      <c r="FH236" s="489"/>
      <c r="FI236" s="489"/>
      <c r="FJ236" s="489"/>
      <c r="FK236" s="489"/>
      <c r="FL236" s="489"/>
      <c r="FM236" s="489"/>
      <c r="FN236" s="489"/>
      <c r="FO236" s="489"/>
      <c r="FP236" s="560"/>
      <c r="FQ236" s="489"/>
      <c r="FR236" s="560"/>
      <c r="FS236" s="559"/>
      <c r="FT236" s="489"/>
      <c r="FU236" s="489"/>
      <c r="FV236" s="489"/>
      <c r="FW236" s="489"/>
      <c r="FX236" s="489"/>
      <c r="FY236" s="560"/>
    </row>
    <row r="237" spans="1:181" s="494" customFormat="1" ht="12" hidden="1" customHeight="1" x14ac:dyDescent="0.25">
      <c r="A237" s="557">
        <v>275</v>
      </c>
      <c r="B237" s="558" t="s">
        <v>524</v>
      </c>
      <c r="C237" s="490" t="s">
        <v>525</v>
      </c>
      <c r="D237" s="489" t="s">
        <v>551</v>
      </c>
      <c r="E237" s="559"/>
      <c r="F237" s="559"/>
      <c r="G237" s="490" t="s">
        <v>526</v>
      </c>
      <c r="H237" s="489" t="s">
        <v>1364</v>
      </c>
      <c r="I237" s="489"/>
      <c r="J237" s="560"/>
      <c r="K237" s="559" t="s">
        <v>1365</v>
      </c>
      <c r="L237" s="489" t="s">
        <v>76</v>
      </c>
      <c r="M237" s="489" t="s">
        <v>76</v>
      </c>
      <c r="N237" s="559"/>
      <c r="O237" s="560"/>
      <c r="P237" s="491" t="s">
        <v>530</v>
      </c>
      <c r="Q237" s="491" t="s">
        <v>531</v>
      </c>
      <c r="R237" s="491" t="s">
        <v>532</v>
      </c>
      <c r="S237" s="489" t="s">
        <v>533</v>
      </c>
      <c r="T237" s="489" t="s">
        <v>1364</v>
      </c>
      <c r="U237" s="489" t="s">
        <v>534</v>
      </c>
      <c r="V237" s="560"/>
      <c r="W237" s="490" t="s">
        <v>535</v>
      </c>
      <c r="X237" s="489"/>
      <c r="Y237" s="489"/>
      <c r="Z237" s="560"/>
      <c r="AA237" s="561"/>
      <c r="AB237" s="562" t="s">
        <v>526</v>
      </c>
      <c r="AC237" s="563" t="s">
        <v>526</v>
      </c>
      <c r="AD237" s="564" t="s">
        <v>526</v>
      </c>
      <c r="AE237" s="563"/>
      <c r="AF237" s="563"/>
      <c r="AG237" s="563"/>
      <c r="AH237" s="562" t="s">
        <v>526</v>
      </c>
      <c r="AI237" s="563" t="s">
        <v>540</v>
      </c>
      <c r="AJ237" s="564" t="s">
        <v>540</v>
      </c>
      <c r="AK237" s="489"/>
      <c r="AL237" s="489"/>
      <c r="AM237" s="489"/>
      <c r="AN237" s="489"/>
      <c r="AO237" s="490" t="s">
        <v>526</v>
      </c>
      <c r="AP237" s="493"/>
      <c r="AQ237" s="491"/>
      <c r="AR237" s="492"/>
      <c r="AS237" s="490" t="str">
        <f t="shared" si="3"/>
        <v>no</v>
      </c>
      <c r="AT237" s="489"/>
      <c r="AU237" s="489"/>
      <c r="AV237" s="513"/>
      <c r="AW237" s="490" t="s">
        <v>526</v>
      </c>
      <c r="AX237" s="739"/>
      <c r="AY237" s="739"/>
      <c r="AZ237" s="489"/>
      <c r="BA237" s="489"/>
      <c r="BB237" s="489"/>
      <c r="BC237" s="489"/>
      <c r="BD237" s="489"/>
      <c r="BE237" s="489"/>
      <c r="BF237" s="489"/>
      <c r="BG237" s="489"/>
      <c r="BH237" s="489"/>
      <c r="BI237" s="489"/>
      <c r="BJ237" s="489"/>
      <c r="BK237" s="489"/>
      <c r="BL237" s="560"/>
      <c r="BM237" s="559"/>
      <c r="BN237" s="489"/>
      <c r="BO237" s="489"/>
      <c r="BP237" s="489"/>
      <c r="BQ237" s="489"/>
      <c r="BR237" s="489"/>
      <c r="BS237" s="489"/>
      <c r="BT237" s="489"/>
      <c r="BU237" s="489"/>
      <c r="BV237" s="489"/>
      <c r="BW237" s="489"/>
      <c r="BX237" s="489"/>
      <c r="BY237" s="489"/>
      <c r="BZ237" s="489"/>
      <c r="CA237" s="489"/>
      <c r="CB237" s="489"/>
      <c r="CC237" s="489"/>
      <c r="CD237" s="489"/>
      <c r="CE237" s="489"/>
      <c r="CF237" s="489"/>
      <c r="CG237" s="489"/>
      <c r="CH237" s="489"/>
      <c r="CI237" s="489"/>
      <c r="CJ237" s="489"/>
      <c r="CK237" s="489"/>
      <c r="CL237" s="489"/>
      <c r="CM237" s="489"/>
      <c r="CN237" s="489"/>
      <c r="CO237" s="489"/>
      <c r="CP237" s="489"/>
      <c r="CQ237" s="489"/>
      <c r="CR237" s="489"/>
      <c r="CS237" s="489"/>
      <c r="CT237" s="489"/>
      <c r="CU237" s="489"/>
      <c r="CV237" s="489"/>
      <c r="CW237" s="489"/>
      <c r="CX237" s="489"/>
      <c r="CY237" s="489"/>
      <c r="CZ237" s="489"/>
      <c r="DA237" s="489"/>
      <c r="DB237" s="489"/>
      <c r="DC237" s="489"/>
      <c r="DD237" s="489"/>
      <c r="DE237" s="489"/>
      <c r="DF237" s="489"/>
      <c r="DG237" s="489"/>
      <c r="DH237" s="489"/>
      <c r="DI237" s="489"/>
      <c r="DJ237" s="489"/>
      <c r="DK237" s="489"/>
      <c r="DL237" s="489"/>
      <c r="DM237" s="489"/>
      <c r="DN237" s="489"/>
      <c r="DO237" s="489"/>
      <c r="DP237" s="489"/>
      <c r="DQ237" s="489"/>
      <c r="DR237" s="489"/>
      <c r="DS237" s="489"/>
      <c r="DT237" s="489"/>
      <c r="DU237" s="489"/>
      <c r="DV237" s="489"/>
      <c r="DW237" s="489"/>
      <c r="DX237" s="489"/>
      <c r="DY237" s="489"/>
      <c r="DZ237" s="489"/>
      <c r="EA237" s="489"/>
      <c r="EB237" s="489"/>
      <c r="EC237" s="489"/>
      <c r="ED237" s="489"/>
      <c r="EE237" s="489"/>
      <c r="EF237" s="489"/>
      <c r="EG237" s="489"/>
      <c r="EH237" s="489"/>
      <c r="EI237" s="489"/>
      <c r="EJ237" s="489"/>
      <c r="EK237" s="489"/>
      <c r="EL237" s="489"/>
      <c r="EM237" s="489"/>
      <c r="EN237" s="489"/>
      <c r="EO237" s="489"/>
      <c r="EP237" s="489"/>
      <c r="EQ237" s="489"/>
      <c r="ER237" s="489"/>
      <c r="ES237" s="489"/>
      <c r="ET237" s="489"/>
      <c r="EU237" s="489"/>
      <c r="EV237" s="489"/>
      <c r="EW237" s="489"/>
      <c r="EX237" s="489"/>
      <c r="EY237" s="489"/>
      <c r="EZ237" s="489"/>
      <c r="FA237" s="489"/>
      <c r="FB237" s="559"/>
      <c r="FC237" s="489"/>
      <c r="FD237" s="489"/>
      <c r="FE237" s="489"/>
      <c r="FF237" s="489"/>
      <c r="FG237" s="489"/>
      <c r="FH237" s="489"/>
      <c r="FI237" s="489"/>
      <c r="FJ237" s="489"/>
      <c r="FK237" s="489"/>
      <c r="FL237" s="489"/>
      <c r="FM237" s="489"/>
      <c r="FN237" s="489"/>
      <c r="FO237" s="489"/>
      <c r="FP237" s="560"/>
      <c r="FQ237" s="489"/>
      <c r="FR237" s="560"/>
      <c r="FS237" s="559"/>
      <c r="FT237" s="489"/>
      <c r="FU237" s="489"/>
      <c r="FV237" s="489"/>
      <c r="FW237" s="489"/>
      <c r="FX237" s="489"/>
      <c r="FY237" s="560"/>
    </row>
    <row r="238" spans="1:181" s="494" customFormat="1" ht="60" x14ac:dyDescent="0.25">
      <c r="A238" s="506">
        <v>276</v>
      </c>
      <c r="B238" s="511" t="s">
        <v>642</v>
      </c>
      <c r="C238" s="514" t="s">
        <v>525</v>
      </c>
      <c r="D238" s="493" t="s">
        <v>551</v>
      </c>
      <c r="E238" s="559" t="str">
        <f>VLOOKUP(F238,'Revised Phasing'!$D$4:$S$98, 16, 0)</f>
        <v>Phase 1</v>
      </c>
      <c r="F238" s="559" t="s">
        <v>273</v>
      </c>
      <c r="G238" s="490" t="s">
        <v>642</v>
      </c>
      <c r="H238" s="493" t="s">
        <v>1366</v>
      </c>
      <c r="I238" s="493"/>
      <c r="J238" s="492"/>
      <c r="K238" s="512" t="s">
        <v>80</v>
      </c>
      <c r="L238" s="493" t="s">
        <v>80</v>
      </c>
      <c r="M238" s="493" t="s">
        <v>80</v>
      </c>
      <c r="N238" s="512"/>
      <c r="O238" s="513"/>
      <c r="P238" s="515" t="s">
        <v>637</v>
      </c>
      <c r="Q238" s="515" t="s">
        <v>82</v>
      </c>
      <c r="R238" s="515" t="s">
        <v>1367</v>
      </c>
      <c r="S238" s="493" t="s">
        <v>644</v>
      </c>
      <c r="T238" s="493" t="s">
        <v>81</v>
      </c>
      <c r="U238" s="493" t="s">
        <v>534</v>
      </c>
      <c r="V238" s="513"/>
      <c r="W238" s="514" t="s">
        <v>535</v>
      </c>
      <c r="X238" s="493"/>
      <c r="Y238" s="493"/>
      <c r="Z238" s="513"/>
      <c r="AA238" s="516"/>
      <c r="AB238" s="562" t="s">
        <v>526</v>
      </c>
      <c r="AC238" s="563" t="s">
        <v>1368</v>
      </c>
      <c r="AD238" s="564" t="s">
        <v>1369</v>
      </c>
      <c r="AE238" s="733" t="s">
        <v>1367</v>
      </c>
      <c r="AF238" s="735"/>
      <c r="AG238" s="733" t="s">
        <v>1275</v>
      </c>
      <c r="AH238" s="562" t="s">
        <v>526</v>
      </c>
      <c r="AI238" s="563" t="s">
        <v>540</v>
      </c>
      <c r="AJ238" s="564" t="s">
        <v>540</v>
      </c>
      <c r="AK238" s="504" t="s">
        <v>648</v>
      </c>
      <c r="AL238" s="496" t="s">
        <v>1116</v>
      </c>
      <c r="AM238" s="497" t="s">
        <v>650</v>
      </c>
      <c r="AN238" s="489" t="s">
        <v>1117</v>
      </c>
      <c r="AO238" s="490" t="s">
        <v>642</v>
      </c>
      <c r="AP238" s="493" t="s">
        <v>1370</v>
      </c>
      <c r="AQ238" s="491" t="s">
        <v>562</v>
      </c>
      <c r="AR238" s="492"/>
      <c r="AS238" s="490" t="s">
        <v>652</v>
      </c>
      <c r="AT238" s="493" t="s">
        <v>1371</v>
      </c>
      <c r="AU238" s="552" t="s">
        <v>654</v>
      </c>
      <c r="AV238" s="513" t="s">
        <v>655</v>
      </c>
      <c r="AW238" s="490"/>
      <c r="AX238" s="739"/>
      <c r="AY238" s="739"/>
      <c r="AZ238" s="489"/>
      <c r="BA238" s="489"/>
      <c r="BB238" s="489"/>
      <c r="BC238" s="489"/>
      <c r="BD238" s="489"/>
      <c r="BE238" s="489"/>
      <c r="BF238" s="489"/>
      <c r="BG238" s="489"/>
      <c r="BH238" s="489"/>
      <c r="BI238" s="489"/>
      <c r="BJ238" s="489"/>
      <c r="BK238" s="489"/>
      <c r="BL238" s="560"/>
      <c r="BM238" s="559"/>
      <c r="BN238" s="489"/>
      <c r="BO238" s="489"/>
      <c r="BP238" s="489"/>
      <c r="BQ238" s="489"/>
      <c r="BR238" s="489"/>
      <c r="BS238" s="489"/>
      <c r="BT238" s="489"/>
      <c r="BU238" s="489"/>
      <c r="BV238" s="489"/>
      <c r="BW238" s="489"/>
      <c r="BX238" s="489"/>
      <c r="BY238" s="489"/>
      <c r="BZ238" s="489"/>
      <c r="CA238" s="489"/>
      <c r="CB238" s="489"/>
      <c r="CC238" s="489"/>
      <c r="CD238" s="489"/>
      <c r="CE238" s="489"/>
      <c r="CF238" s="489"/>
      <c r="CG238" s="489"/>
      <c r="CH238" s="489"/>
      <c r="CI238" s="489"/>
      <c r="CJ238" s="489"/>
      <c r="CK238" s="489"/>
      <c r="CL238" s="489"/>
      <c r="CM238" s="489"/>
      <c r="CN238" s="489"/>
      <c r="CO238" s="489"/>
      <c r="CP238" s="489"/>
      <c r="CQ238" s="489"/>
      <c r="CR238" s="489"/>
      <c r="CS238" s="489"/>
      <c r="CT238" s="489"/>
      <c r="CU238" s="489"/>
      <c r="CV238" s="489"/>
      <c r="CW238" s="489"/>
      <c r="CX238" s="489"/>
      <c r="CY238" s="489"/>
      <c r="CZ238" s="489"/>
      <c r="DA238" s="489"/>
      <c r="DB238" s="489"/>
      <c r="DC238" s="489"/>
      <c r="DD238" s="489"/>
      <c r="DE238" s="489"/>
      <c r="DF238" s="489"/>
      <c r="DG238" s="489"/>
      <c r="DH238" s="489"/>
      <c r="DI238" s="489"/>
      <c r="DJ238" s="489"/>
      <c r="DK238" s="489"/>
      <c r="DL238" s="489"/>
      <c r="DM238" s="489"/>
      <c r="DN238" s="489"/>
      <c r="DO238" s="489"/>
      <c r="DP238" s="489"/>
      <c r="DQ238" s="489"/>
      <c r="DR238" s="489"/>
      <c r="DS238" s="489"/>
      <c r="DT238" s="489"/>
      <c r="DU238" s="489"/>
      <c r="DV238" s="489"/>
      <c r="DW238" s="489"/>
      <c r="DX238" s="489"/>
      <c r="DY238" s="489"/>
      <c r="DZ238" s="489"/>
      <c r="EA238" s="489"/>
      <c r="EB238" s="489"/>
      <c r="EC238" s="489"/>
      <c r="ED238" s="489"/>
      <c r="EE238" s="489"/>
      <c r="EF238" s="489"/>
      <c r="EG238" s="489"/>
      <c r="EH238" s="489"/>
      <c r="EI238" s="489"/>
      <c r="EJ238" s="489"/>
      <c r="EK238" s="489"/>
      <c r="EL238" s="489"/>
      <c r="EM238" s="489"/>
      <c r="EN238" s="489"/>
      <c r="EO238" s="489"/>
      <c r="EP238" s="489"/>
      <c r="EQ238" s="489"/>
      <c r="ER238" s="489"/>
      <c r="ES238" s="489"/>
      <c r="ET238" s="489"/>
      <c r="EU238" s="489"/>
      <c r="EV238" s="489"/>
      <c r="EW238" s="489"/>
      <c r="EX238" s="489"/>
      <c r="EY238" s="489"/>
      <c r="EZ238" s="489"/>
      <c r="FA238" s="489"/>
      <c r="FB238" s="559"/>
      <c r="FC238" s="489"/>
      <c r="FD238" s="489"/>
      <c r="FE238" s="489"/>
      <c r="FF238" s="489"/>
      <c r="FG238" s="489"/>
      <c r="FH238" s="489"/>
      <c r="FI238" s="489"/>
      <c r="FJ238" s="489"/>
      <c r="FK238" s="489"/>
      <c r="FL238" s="489"/>
      <c r="FM238" s="489"/>
      <c r="FN238" s="489"/>
      <c r="FO238" s="489"/>
      <c r="FP238" s="560"/>
      <c r="FQ238" s="489"/>
      <c r="FR238" s="560"/>
      <c r="FS238" s="559"/>
      <c r="FT238" s="489"/>
      <c r="FU238" s="489"/>
      <c r="FV238" s="489"/>
      <c r="FW238" s="489"/>
      <c r="FX238" s="489"/>
      <c r="FY238" s="560"/>
    </row>
    <row r="239" spans="1:181" s="494" customFormat="1" ht="12" hidden="1" customHeight="1" x14ac:dyDescent="0.25">
      <c r="A239" s="557">
        <v>277</v>
      </c>
      <c r="B239" s="558" t="s">
        <v>524</v>
      </c>
      <c r="C239" s="490" t="s">
        <v>525</v>
      </c>
      <c r="D239" s="489" t="s">
        <v>551</v>
      </c>
      <c r="E239" s="559"/>
      <c r="F239" s="559"/>
      <c r="G239" s="490" t="s">
        <v>526</v>
      </c>
      <c r="H239" s="489" t="s">
        <v>1372</v>
      </c>
      <c r="I239" s="489"/>
      <c r="J239" s="560"/>
      <c r="K239" s="559" t="s">
        <v>1373</v>
      </c>
      <c r="L239" s="489" t="s">
        <v>80</v>
      </c>
      <c r="M239" s="489" t="s">
        <v>80</v>
      </c>
      <c r="N239" s="559"/>
      <c r="O239" s="560"/>
      <c r="P239" s="491" t="s">
        <v>530</v>
      </c>
      <c r="Q239" s="491" t="s">
        <v>531</v>
      </c>
      <c r="R239" s="491" t="s">
        <v>532</v>
      </c>
      <c r="S239" s="489" t="s">
        <v>533</v>
      </c>
      <c r="T239" s="489" t="s">
        <v>1372</v>
      </c>
      <c r="U239" s="489" t="s">
        <v>534</v>
      </c>
      <c r="V239" s="560"/>
      <c r="W239" s="490" t="s">
        <v>535</v>
      </c>
      <c r="X239" s="489"/>
      <c r="Y239" s="489"/>
      <c r="Z239" s="560"/>
      <c r="AA239" s="561"/>
      <c r="AB239" s="562" t="s">
        <v>526</v>
      </c>
      <c r="AC239" s="563" t="s">
        <v>526</v>
      </c>
      <c r="AD239" s="564" t="s">
        <v>526</v>
      </c>
      <c r="AE239" s="563"/>
      <c r="AF239" s="563"/>
      <c r="AG239" s="563"/>
      <c r="AH239" s="562" t="s">
        <v>526</v>
      </c>
      <c r="AI239" s="563" t="s">
        <v>540</v>
      </c>
      <c r="AJ239" s="564" t="s">
        <v>540</v>
      </c>
      <c r="AK239" s="489"/>
      <c r="AL239" s="489"/>
      <c r="AM239" s="489"/>
      <c r="AN239" s="489"/>
      <c r="AO239" s="490" t="s">
        <v>526</v>
      </c>
      <c r="AP239" s="493"/>
      <c r="AQ239" s="491"/>
      <c r="AR239" s="492"/>
      <c r="AS239" s="490" t="str">
        <f t="shared" si="3"/>
        <v>no</v>
      </c>
      <c r="AT239" s="489"/>
      <c r="AU239" s="489"/>
      <c r="AV239" s="513"/>
      <c r="AW239" s="490" t="s">
        <v>526</v>
      </c>
      <c r="AX239" s="739"/>
      <c r="AY239" s="739"/>
      <c r="AZ239" s="489"/>
      <c r="BA239" s="489"/>
      <c r="BB239" s="489"/>
      <c r="BC239" s="489"/>
      <c r="BD239" s="489"/>
      <c r="BE239" s="489"/>
      <c r="BF239" s="489"/>
      <c r="BG239" s="489"/>
      <c r="BH239" s="489"/>
      <c r="BI239" s="489"/>
      <c r="BJ239" s="489"/>
      <c r="BK239" s="489"/>
      <c r="BL239" s="560"/>
      <c r="BM239" s="559"/>
      <c r="BN239" s="489"/>
      <c r="BO239" s="489"/>
      <c r="BP239" s="489"/>
      <c r="BQ239" s="489"/>
      <c r="BR239" s="489"/>
      <c r="BS239" s="489"/>
      <c r="BT239" s="489"/>
      <c r="BU239" s="489"/>
      <c r="BV239" s="489"/>
      <c r="BW239" s="489"/>
      <c r="BX239" s="489"/>
      <c r="BY239" s="489"/>
      <c r="BZ239" s="489"/>
      <c r="CA239" s="489"/>
      <c r="CB239" s="489"/>
      <c r="CC239" s="489"/>
      <c r="CD239" s="489"/>
      <c r="CE239" s="489"/>
      <c r="CF239" s="489"/>
      <c r="CG239" s="489"/>
      <c r="CH239" s="489"/>
      <c r="CI239" s="489"/>
      <c r="CJ239" s="489"/>
      <c r="CK239" s="489"/>
      <c r="CL239" s="489"/>
      <c r="CM239" s="489"/>
      <c r="CN239" s="489"/>
      <c r="CO239" s="489"/>
      <c r="CP239" s="489"/>
      <c r="CQ239" s="489"/>
      <c r="CR239" s="489"/>
      <c r="CS239" s="489"/>
      <c r="CT239" s="489"/>
      <c r="CU239" s="489"/>
      <c r="CV239" s="489"/>
      <c r="CW239" s="489"/>
      <c r="CX239" s="489"/>
      <c r="CY239" s="489"/>
      <c r="CZ239" s="489"/>
      <c r="DA239" s="489"/>
      <c r="DB239" s="489"/>
      <c r="DC239" s="489"/>
      <c r="DD239" s="489"/>
      <c r="DE239" s="489"/>
      <c r="DF239" s="489"/>
      <c r="DG239" s="489"/>
      <c r="DH239" s="489"/>
      <c r="DI239" s="489"/>
      <c r="DJ239" s="489"/>
      <c r="DK239" s="489"/>
      <c r="DL239" s="489"/>
      <c r="DM239" s="489"/>
      <c r="DN239" s="489"/>
      <c r="DO239" s="489"/>
      <c r="DP239" s="489"/>
      <c r="DQ239" s="489"/>
      <c r="DR239" s="489"/>
      <c r="DS239" s="489"/>
      <c r="DT239" s="489"/>
      <c r="DU239" s="489"/>
      <c r="DV239" s="489"/>
      <c r="DW239" s="489"/>
      <c r="DX239" s="489"/>
      <c r="DY239" s="489"/>
      <c r="DZ239" s="489"/>
      <c r="EA239" s="489"/>
      <c r="EB239" s="489"/>
      <c r="EC239" s="489"/>
      <c r="ED239" s="489"/>
      <c r="EE239" s="489"/>
      <c r="EF239" s="489"/>
      <c r="EG239" s="489"/>
      <c r="EH239" s="489"/>
      <c r="EI239" s="489"/>
      <c r="EJ239" s="489"/>
      <c r="EK239" s="489"/>
      <c r="EL239" s="489"/>
      <c r="EM239" s="489"/>
      <c r="EN239" s="489"/>
      <c r="EO239" s="489"/>
      <c r="EP239" s="489"/>
      <c r="EQ239" s="489"/>
      <c r="ER239" s="489"/>
      <c r="ES239" s="489"/>
      <c r="ET239" s="489"/>
      <c r="EU239" s="489"/>
      <c r="EV239" s="489"/>
      <c r="EW239" s="489"/>
      <c r="EX239" s="489"/>
      <c r="EY239" s="489"/>
      <c r="EZ239" s="489"/>
      <c r="FA239" s="489"/>
      <c r="FB239" s="559"/>
      <c r="FC239" s="489"/>
      <c r="FD239" s="489"/>
      <c r="FE239" s="489"/>
      <c r="FF239" s="489"/>
      <c r="FG239" s="489"/>
      <c r="FH239" s="489"/>
      <c r="FI239" s="489"/>
      <c r="FJ239" s="489"/>
      <c r="FK239" s="489"/>
      <c r="FL239" s="489"/>
      <c r="FM239" s="489"/>
      <c r="FN239" s="489"/>
      <c r="FO239" s="489"/>
      <c r="FP239" s="560"/>
      <c r="FQ239" s="489"/>
      <c r="FR239" s="560"/>
      <c r="FS239" s="559"/>
      <c r="FT239" s="489"/>
      <c r="FU239" s="489"/>
      <c r="FV239" s="489"/>
      <c r="FW239" s="489"/>
      <c r="FX239" s="489"/>
      <c r="FY239" s="560"/>
    </row>
    <row r="240" spans="1:181" s="635" customFormat="1" ht="36" hidden="1" x14ac:dyDescent="0.25">
      <c r="A240" s="619">
        <v>278</v>
      </c>
      <c r="B240" s="620" t="s">
        <v>524</v>
      </c>
      <c r="C240" s="624" t="s">
        <v>525</v>
      </c>
      <c r="D240" s="622" t="s">
        <v>551</v>
      </c>
      <c r="E240" s="744"/>
      <c r="F240" s="744"/>
      <c r="G240" s="631" t="s">
        <v>526</v>
      </c>
      <c r="H240" s="622" t="s">
        <v>1374</v>
      </c>
      <c r="I240" s="622"/>
      <c r="J240" s="630"/>
      <c r="K240" s="621" t="s">
        <v>885</v>
      </c>
      <c r="L240" s="622" t="s">
        <v>885</v>
      </c>
      <c r="M240" s="622" t="s">
        <v>885</v>
      </c>
      <c r="N240" s="621"/>
      <c r="O240" s="623"/>
      <c r="P240" s="625" t="s">
        <v>637</v>
      </c>
      <c r="Q240" s="625" t="s">
        <v>30</v>
      </c>
      <c r="R240" s="625" t="s">
        <v>1375</v>
      </c>
      <c r="S240" s="622" t="s">
        <v>283</v>
      </c>
      <c r="T240" s="622" t="s">
        <v>1374</v>
      </c>
      <c r="U240" s="622" t="s">
        <v>534</v>
      </c>
      <c r="V240" s="623"/>
      <c r="W240" s="624" t="s">
        <v>572</v>
      </c>
      <c r="X240" s="622"/>
      <c r="Y240" s="622"/>
      <c r="Z240" s="623"/>
      <c r="AA240" s="626" t="s">
        <v>1376</v>
      </c>
      <c r="AB240" s="562" t="s">
        <v>526</v>
      </c>
      <c r="AC240" s="563" t="s">
        <v>1377</v>
      </c>
      <c r="AD240" s="564" t="s">
        <v>1378</v>
      </c>
      <c r="AE240" s="563"/>
      <c r="AF240" s="735"/>
      <c r="AG240" s="563"/>
      <c r="AH240" s="562" t="s">
        <v>526</v>
      </c>
      <c r="AI240" s="563" t="s">
        <v>526</v>
      </c>
      <c r="AJ240" s="564" t="s">
        <v>526</v>
      </c>
      <c r="AK240" s="629" t="s">
        <v>1379</v>
      </c>
      <c r="AL240" s="629" t="s">
        <v>1379</v>
      </c>
      <c r="AM240" s="629" t="s">
        <v>1379</v>
      </c>
      <c r="AN240" s="629"/>
      <c r="AO240" s="631" t="s">
        <v>526</v>
      </c>
      <c r="AP240" s="636" t="s">
        <v>1380</v>
      </c>
      <c r="AQ240" s="632"/>
      <c r="AR240" s="630"/>
      <c r="AS240" s="631" t="str">
        <f t="shared" si="3"/>
        <v>no</v>
      </c>
      <c r="AT240" s="637" t="s">
        <v>1380</v>
      </c>
      <c r="AU240" s="633" t="s">
        <v>654</v>
      </c>
      <c r="AV240" s="634"/>
      <c r="AW240" s="631" t="s">
        <v>526</v>
      </c>
      <c r="AX240" s="739"/>
      <c r="AY240" s="739" t="s">
        <v>1380</v>
      </c>
      <c r="AZ240" s="629"/>
      <c r="BA240" s="629"/>
      <c r="BB240" s="629"/>
      <c r="BC240" s="629"/>
      <c r="BD240" s="629"/>
      <c r="BE240" s="629"/>
      <c r="BF240" s="629"/>
      <c r="BG240" s="629"/>
      <c r="BH240" s="629"/>
      <c r="BI240" s="629"/>
      <c r="BJ240" s="629"/>
      <c r="BK240" s="629"/>
      <c r="BL240" s="741"/>
      <c r="BM240" s="744"/>
      <c r="BN240" s="629"/>
      <c r="BO240" s="629"/>
      <c r="BP240" s="629"/>
      <c r="BQ240" s="629"/>
      <c r="BR240" s="629"/>
      <c r="BS240" s="629"/>
      <c r="BT240" s="629"/>
      <c r="BU240" s="629"/>
      <c r="BV240" s="629"/>
      <c r="BW240" s="629"/>
      <c r="BX240" s="629"/>
      <c r="BY240" s="629"/>
      <c r="BZ240" s="629"/>
      <c r="CA240" s="629"/>
      <c r="CB240" s="629"/>
      <c r="CC240" s="629"/>
      <c r="CD240" s="629"/>
      <c r="CE240" s="629"/>
      <c r="CF240" s="629"/>
      <c r="CG240" s="629"/>
      <c r="CH240" s="629"/>
      <c r="CI240" s="629"/>
      <c r="CJ240" s="629"/>
      <c r="CK240" s="629"/>
      <c r="CL240" s="629"/>
      <c r="CM240" s="629"/>
      <c r="CN240" s="629"/>
      <c r="CO240" s="629"/>
      <c r="CP240" s="629"/>
      <c r="CQ240" s="629"/>
      <c r="CR240" s="629"/>
      <c r="CS240" s="629"/>
      <c r="CT240" s="629"/>
      <c r="CU240" s="629"/>
      <c r="CV240" s="629"/>
      <c r="CW240" s="629"/>
      <c r="CX240" s="629"/>
      <c r="CY240" s="629"/>
      <c r="CZ240" s="629"/>
      <c r="DA240" s="629"/>
      <c r="DB240" s="629"/>
      <c r="DC240" s="629"/>
      <c r="DD240" s="629"/>
      <c r="DE240" s="629"/>
      <c r="DF240" s="629"/>
      <c r="DG240" s="629"/>
      <c r="DH240" s="629"/>
      <c r="DI240" s="629"/>
      <c r="DJ240" s="629"/>
      <c r="DK240" s="629"/>
      <c r="DL240" s="629"/>
      <c r="DM240" s="629"/>
      <c r="DN240" s="629"/>
      <c r="DO240" s="629"/>
      <c r="DP240" s="629"/>
      <c r="DQ240" s="629"/>
      <c r="DR240" s="629"/>
      <c r="DS240" s="629"/>
      <c r="DT240" s="629"/>
      <c r="DU240" s="629"/>
      <c r="DV240" s="629"/>
      <c r="DW240" s="629"/>
      <c r="DX240" s="629"/>
      <c r="DY240" s="629"/>
      <c r="DZ240" s="629"/>
      <c r="EA240" s="629"/>
      <c r="EB240" s="629"/>
      <c r="EC240" s="629"/>
      <c r="ED240" s="629"/>
      <c r="EE240" s="629"/>
      <c r="EF240" s="629"/>
      <c r="EG240" s="629"/>
      <c r="EH240" s="629"/>
      <c r="EI240" s="629"/>
      <c r="EJ240" s="629"/>
      <c r="EK240" s="629"/>
      <c r="EL240" s="629"/>
      <c r="EM240" s="629"/>
      <c r="EN240" s="629"/>
      <c r="EO240" s="629"/>
      <c r="EP240" s="629"/>
      <c r="EQ240" s="629"/>
      <c r="ER240" s="629"/>
      <c r="ES240" s="629"/>
      <c r="ET240" s="629"/>
      <c r="EU240" s="629"/>
      <c r="EV240" s="629"/>
      <c r="EW240" s="629"/>
      <c r="EX240" s="629"/>
      <c r="EY240" s="629"/>
      <c r="EZ240" s="629"/>
      <c r="FA240" s="629"/>
      <c r="FB240" s="744"/>
      <c r="FC240" s="629"/>
      <c r="FD240" s="629"/>
      <c r="FE240" s="629"/>
      <c r="FF240" s="629"/>
      <c r="FG240" s="629"/>
      <c r="FH240" s="629"/>
      <c r="FI240" s="629"/>
      <c r="FJ240" s="629"/>
      <c r="FK240" s="629"/>
      <c r="FL240" s="629"/>
      <c r="FM240" s="629"/>
      <c r="FN240" s="629"/>
      <c r="FO240" s="629"/>
      <c r="FP240" s="741"/>
      <c r="FQ240" s="629"/>
      <c r="FR240" s="741"/>
      <c r="FS240" s="744"/>
      <c r="FT240" s="629"/>
      <c r="FU240" s="629"/>
      <c r="FV240" s="629"/>
      <c r="FW240" s="629"/>
      <c r="FX240" s="629"/>
      <c r="FY240" s="741"/>
    </row>
    <row r="241" spans="1:181" s="494" customFormat="1" hidden="1" x14ac:dyDescent="0.25">
      <c r="A241" s="557">
        <v>279</v>
      </c>
      <c r="B241" s="558" t="s">
        <v>524</v>
      </c>
      <c r="C241" s="490" t="s">
        <v>525</v>
      </c>
      <c r="D241" s="489" t="s">
        <v>551</v>
      </c>
      <c r="E241" s="559"/>
      <c r="F241" s="559"/>
      <c r="G241" s="490" t="s">
        <v>526</v>
      </c>
      <c r="H241" s="489" t="s">
        <v>1381</v>
      </c>
      <c r="I241" s="489"/>
      <c r="J241" s="560"/>
      <c r="K241" s="559" t="s">
        <v>1382</v>
      </c>
      <c r="L241" s="489" t="s">
        <v>885</v>
      </c>
      <c r="M241" s="489" t="s">
        <v>885</v>
      </c>
      <c r="N241" s="559"/>
      <c r="O241" s="560"/>
      <c r="P241" s="491" t="s">
        <v>530</v>
      </c>
      <c r="Q241" s="491" t="s">
        <v>531</v>
      </c>
      <c r="R241" s="491" t="s">
        <v>532</v>
      </c>
      <c r="S241" s="489" t="s">
        <v>533</v>
      </c>
      <c r="T241" s="489" t="s">
        <v>1381</v>
      </c>
      <c r="U241" s="489" t="s">
        <v>534</v>
      </c>
      <c r="V241" s="560"/>
      <c r="W241" s="490" t="s">
        <v>535</v>
      </c>
      <c r="X241" s="489"/>
      <c r="Y241" s="489"/>
      <c r="Z241" s="560"/>
      <c r="AA241" s="561"/>
      <c r="AB241" s="562" t="s">
        <v>526</v>
      </c>
      <c r="AC241" s="563" t="s">
        <v>526</v>
      </c>
      <c r="AD241" s="564" t="s">
        <v>526</v>
      </c>
      <c r="AE241" s="563"/>
      <c r="AF241" s="563"/>
      <c r="AG241" s="563"/>
      <c r="AH241" s="562" t="s">
        <v>526</v>
      </c>
      <c r="AI241" s="563" t="s">
        <v>526</v>
      </c>
      <c r="AJ241" s="564" t="s">
        <v>526</v>
      </c>
      <c r="AK241" s="489"/>
      <c r="AL241" s="489"/>
      <c r="AM241" s="489"/>
      <c r="AN241" s="489"/>
      <c r="AO241" s="490" t="s">
        <v>526</v>
      </c>
      <c r="AP241" s="493"/>
      <c r="AQ241" s="491"/>
      <c r="AR241" s="492"/>
      <c r="AS241" s="490" t="str">
        <f t="shared" si="3"/>
        <v>no</v>
      </c>
      <c r="AT241" s="489"/>
      <c r="AU241" s="489"/>
      <c r="AV241" s="513"/>
      <c r="AW241" s="490" t="s">
        <v>526</v>
      </c>
      <c r="AX241" s="739"/>
      <c r="AY241" s="739"/>
      <c r="AZ241" s="489"/>
      <c r="BA241" s="489"/>
      <c r="BB241" s="489"/>
      <c r="BC241" s="489"/>
      <c r="BD241" s="489"/>
      <c r="BE241" s="489"/>
      <c r="BF241" s="489"/>
      <c r="BG241" s="489"/>
      <c r="BH241" s="489"/>
      <c r="BI241" s="489"/>
      <c r="BJ241" s="489"/>
      <c r="BK241" s="489"/>
      <c r="BL241" s="560"/>
      <c r="BM241" s="559"/>
      <c r="BN241" s="489"/>
      <c r="BO241" s="489"/>
      <c r="BP241" s="489"/>
      <c r="BQ241" s="489"/>
      <c r="BR241" s="489"/>
      <c r="BS241" s="489"/>
      <c r="BT241" s="489"/>
      <c r="BU241" s="489"/>
      <c r="BV241" s="489"/>
      <c r="BW241" s="489"/>
      <c r="BX241" s="489"/>
      <c r="BY241" s="489"/>
      <c r="BZ241" s="489"/>
      <c r="CA241" s="489"/>
      <c r="CB241" s="489"/>
      <c r="CC241" s="489"/>
      <c r="CD241" s="489"/>
      <c r="CE241" s="489"/>
      <c r="CF241" s="489"/>
      <c r="CG241" s="489"/>
      <c r="CH241" s="489"/>
      <c r="CI241" s="489"/>
      <c r="CJ241" s="489"/>
      <c r="CK241" s="489"/>
      <c r="CL241" s="489"/>
      <c r="CM241" s="489"/>
      <c r="CN241" s="489"/>
      <c r="CO241" s="489"/>
      <c r="CP241" s="489"/>
      <c r="CQ241" s="489"/>
      <c r="CR241" s="489"/>
      <c r="CS241" s="489"/>
      <c r="CT241" s="489"/>
      <c r="CU241" s="489"/>
      <c r="CV241" s="489"/>
      <c r="CW241" s="489"/>
      <c r="CX241" s="489"/>
      <c r="CY241" s="489"/>
      <c r="CZ241" s="489"/>
      <c r="DA241" s="489"/>
      <c r="DB241" s="489"/>
      <c r="DC241" s="489"/>
      <c r="DD241" s="489"/>
      <c r="DE241" s="489"/>
      <c r="DF241" s="489"/>
      <c r="DG241" s="489"/>
      <c r="DH241" s="489"/>
      <c r="DI241" s="489"/>
      <c r="DJ241" s="489"/>
      <c r="DK241" s="489"/>
      <c r="DL241" s="489"/>
      <c r="DM241" s="489"/>
      <c r="DN241" s="489"/>
      <c r="DO241" s="489"/>
      <c r="DP241" s="489"/>
      <c r="DQ241" s="489"/>
      <c r="DR241" s="489"/>
      <c r="DS241" s="489"/>
      <c r="DT241" s="489"/>
      <c r="DU241" s="489"/>
      <c r="DV241" s="489"/>
      <c r="DW241" s="489"/>
      <c r="DX241" s="489"/>
      <c r="DY241" s="489"/>
      <c r="DZ241" s="489"/>
      <c r="EA241" s="489"/>
      <c r="EB241" s="489"/>
      <c r="EC241" s="489"/>
      <c r="ED241" s="489"/>
      <c r="EE241" s="489"/>
      <c r="EF241" s="489"/>
      <c r="EG241" s="489"/>
      <c r="EH241" s="489"/>
      <c r="EI241" s="489"/>
      <c r="EJ241" s="489"/>
      <c r="EK241" s="489"/>
      <c r="EL241" s="489"/>
      <c r="EM241" s="489"/>
      <c r="EN241" s="489"/>
      <c r="EO241" s="489"/>
      <c r="EP241" s="489"/>
      <c r="EQ241" s="489"/>
      <c r="ER241" s="489"/>
      <c r="ES241" s="489"/>
      <c r="ET241" s="489"/>
      <c r="EU241" s="489"/>
      <c r="EV241" s="489"/>
      <c r="EW241" s="489"/>
      <c r="EX241" s="489"/>
      <c r="EY241" s="489"/>
      <c r="EZ241" s="489"/>
      <c r="FA241" s="489"/>
      <c r="FB241" s="559"/>
      <c r="FC241" s="489"/>
      <c r="FD241" s="489"/>
      <c r="FE241" s="489"/>
      <c r="FF241" s="489"/>
      <c r="FG241" s="489"/>
      <c r="FH241" s="489"/>
      <c r="FI241" s="489"/>
      <c r="FJ241" s="489"/>
      <c r="FK241" s="489"/>
      <c r="FL241" s="489"/>
      <c r="FM241" s="489"/>
      <c r="FN241" s="489"/>
      <c r="FO241" s="489"/>
      <c r="FP241" s="560"/>
      <c r="FQ241" s="489"/>
      <c r="FR241" s="560"/>
      <c r="FS241" s="559"/>
      <c r="FT241" s="489"/>
      <c r="FU241" s="489"/>
      <c r="FV241" s="489"/>
      <c r="FW241" s="489"/>
      <c r="FX241" s="489"/>
      <c r="FY241" s="560"/>
    </row>
    <row r="242" spans="1:181" s="494" customFormat="1" hidden="1" x14ac:dyDescent="0.25">
      <c r="A242" s="557">
        <v>280</v>
      </c>
      <c r="B242" s="558" t="s">
        <v>524</v>
      </c>
      <c r="C242" s="490" t="s">
        <v>525</v>
      </c>
      <c r="D242" s="489" t="s">
        <v>551</v>
      </c>
      <c r="E242" s="559"/>
      <c r="F242" s="559"/>
      <c r="G242" s="490" t="s">
        <v>526</v>
      </c>
      <c r="H242" s="489" t="s">
        <v>1383</v>
      </c>
      <c r="I242" s="489"/>
      <c r="J242" s="560"/>
      <c r="K242" s="559" t="s">
        <v>77</v>
      </c>
      <c r="L242" s="489" t="s">
        <v>77</v>
      </c>
      <c r="M242" s="489" t="s">
        <v>77</v>
      </c>
      <c r="N242" s="559"/>
      <c r="O242" s="560"/>
      <c r="P242" s="491" t="s">
        <v>637</v>
      </c>
      <c r="Q242" s="491" t="s">
        <v>82</v>
      </c>
      <c r="R242" s="491" t="s">
        <v>283</v>
      </c>
      <c r="S242" s="489" t="s">
        <v>672</v>
      </c>
      <c r="T242" s="489" t="s">
        <v>1383</v>
      </c>
      <c r="U242" s="489" t="s">
        <v>571</v>
      </c>
      <c r="V242" s="560"/>
      <c r="W242" s="490" t="s">
        <v>572</v>
      </c>
      <c r="X242" s="489"/>
      <c r="Y242" s="489"/>
      <c r="Z242" s="560"/>
      <c r="AA242" s="561">
        <v>38564</v>
      </c>
      <c r="AB242" s="562" t="s">
        <v>526</v>
      </c>
      <c r="AC242" s="563" t="s">
        <v>526</v>
      </c>
      <c r="AD242" s="564" t="s">
        <v>526</v>
      </c>
      <c r="AE242" s="563"/>
      <c r="AF242" s="735"/>
      <c r="AG242" s="563"/>
      <c r="AH242" s="562" t="s">
        <v>526</v>
      </c>
      <c r="AI242" s="563" t="s">
        <v>526</v>
      </c>
      <c r="AJ242" s="564" t="s">
        <v>526</v>
      </c>
      <c r="AK242" s="489"/>
      <c r="AL242" s="489"/>
      <c r="AM242" s="489"/>
      <c r="AN242" s="489"/>
      <c r="AO242" s="490" t="s">
        <v>526</v>
      </c>
      <c r="AP242" s="493"/>
      <c r="AQ242" s="491"/>
      <c r="AR242" s="492"/>
      <c r="AS242" s="490" t="str">
        <f t="shared" si="3"/>
        <v>no</v>
      </c>
      <c r="AT242" s="489"/>
      <c r="AU242" s="489"/>
      <c r="AV242" s="513"/>
      <c r="AW242" s="490" t="s">
        <v>526</v>
      </c>
      <c r="AX242" s="739"/>
      <c r="AY242" s="739"/>
      <c r="AZ242" s="489"/>
      <c r="BA242" s="489"/>
      <c r="BB242" s="489"/>
      <c r="BC242" s="489"/>
      <c r="BD242" s="489"/>
      <c r="BE242" s="489"/>
      <c r="BF242" s="489"/>
      <c r="BG242" s="489"/>
      <c r="BH242" s="489"/>
      <c r="BI242" s="489"/>
      <c r="BJ242" s="489"/>
      <c r="BK242" s="489"/>
      <c r="BL242" s="560"/>
      <c r="BM242" s="559"/>
      <c r="BN242" s="489"/>
      <c r="BO242" s="489"/>
      <c r="BP242" s="489"/>
      <c r="BQ242" s="489"/>
      <c r="BR242" s="489"/>
      <c r="BS242" s="489"/>
      <c r="BT242" s="489"/>
      <c r="BU242" s="489"/>
      <c r="BV242" s="489"/>
      <c r="BW242" s="489"/>
      <c r="BX242" s="489"/>
      <c r="BY242" s="489"/>
      <c r="BZ242" s="489"/>
      <c r="CA242" s="489"/>
      <c r="CB242" s="489"/>
      <c r="CC242" s="489"/>
      <c r="CD242" s="489"/>
      <c r="CE242" s="489"/>
      <c r="CF242" s="489"/>
      <c r="CG242" s="489"/>
      <c r="CH242" s="489"/>
      <c r="CI242" s="489"/>
      <c r="CJ242" s="489"/>
      <c r="CK242" s="489"/>
      <c r="CL242" s="489"/>
      <c r="CM242" s="489"/>
      <c r="CN242" s="489"/>
      <c r="CO242" s="489"/>
      <c r="CP242" s="489"/>
      <c r="CQ242" s="489"/>
      <c r="CR242" s="489"/>
      <c r="CS242" s="489"/>
      <c r="CT242" s="489"/>
      <c r="CU242" s="489"/>
      <c r="CV242" s="489"/>
      <c r="CW242" s="489"/>
      <c r="CX242" s="489"/>
      <c r="CY242" s="489"/>
      <c r="CZ242" s="489"/>
      <c r="DA242" s="489"/>
      <c r="DB242" s="489"/>
      <c r="DC242" s="489"/>
      <c r="DD242" s="489"/>
      <c r="DE242" s="489"/>
      <c r="DF242" s="489"/>
      <c r="DG242" s="489"/>
      <c r="DH242" s="489"/>
      <c r="DI242" s="489"/>
      <c r="DJ242" s="489"/>
      <c r="DK242" s="489"/>
      <c r="DL242" s="489"/>
      <c r="DM242" s="489"/>
      <c r="DN242" s="489"/>
      <c r="DO242" s="489"/>
      <c r="DP242" s="489"/>
      <c r="DQ242" s="489"/>
      <c r="DR242" s="489"/>
      <c r="DS242" s="489"/>
      <c r="DT242" s="489"/>
      <c r="DU242" s="489"/>
      <c r="DV242" s="489"/>
      <c r="DW242" s="489"/>
      <c r="DX242" s="489"/>
      <c r="DY242" s="489"/>
      <c r="DZ242" s="489"/>
      <c r="EA242" s="489"/>
      <c r="EB242" s="489"/>
      <c r="EC242" s="489"/>
      <c r="ED242" s="489"/>
      <c r="EE242" s="489"/>
      <c r="EF242" s="489"/>
      <c r="EG242" s="489"/>
      <c r="EH242" s="489"/>
      <c r="EI242" s="489"/>
      <c r="EJ242" s="489"/>
      <c r="EK242" s="489"/>
      <c r="EL242" s="489"/>
      <c r="EM242" s="489"/>
      <c r="EN242" s="489"/>
      <c r="EO242" s="489"/>
      <c r="EP242" s="489"/>
      <c r="EQ242" s="489"/>
      <c r="ER242" s="489"/>
      <c r="ES242" s="489"/>
      <c r="ET242" s="489"/>
      <c r="EU242" s="489"/>
      <c r="EV242" s="489"/>
      <c r="EW242" s="489"/>
      <c r="EX242" s="489"/>
      <c r="EY242" s="489"/>
      <c r="EZ242" s="489"/>
      <c r="FA242" s="489"/>
      <c r="FB242" s="559"/>
      <c r="FC242" s="489"/>
      <c r="FD242" s="489"/>
      <c r="FE242" s="489"/>
      <c r="FF242" s="489"/>
      <c r="FG242" s="489"/>
      <c r="FH242" s="489"/>
      <c r="FI242" s="489"/>
      <c r="FJ242" s="489"/>
      <c r="FK242" s="489"/>
      <c r="FL242" s="489"/>
      <c r="FM242" s="489"/>
      <c r="FN242" s="489"/>
      <c r="FO242" s="489"/>
      <c r="FP242" s="560"/>
      <c r="FQ242" s="489"/>
      <c r="FR242" s="560"/>
      <c r="FS242" s="559"/>
      <c r="FT242" s="489"/>
      <c r="FU242" s="489"/>
      <c r="FV242" s="489"/>
      <c r="FW242" s="489"/>
      <c r="FX242" s="489"/>
      <c r="FY242" s="560"/>
    </row>
    <row r="243" spans="1:181" s="494" customFormat="1" ht="156" x14ac:dyDescent="0.25">
      <c r="A243" s="506">
        <v>281</v>
      </c>
      <c r="B243" s="511" t="s">
        <v>642</v>
      </c>
      <c r="C243" s="514" t="s">
        <v>141</v>
      </c>
      <c r="D243" s="493" t="s">
        <v>142</v>
      </c>
      <c r="E243" s="559" t="str">
        <f>VLOOKUP(F243,'Revised Phasing'!$D$4:$S$98, 16, 0)</f>
        <v>Phase 2</v>
      </c>
      <c r="F243" s="559" t="str">
        <f>VLOOKUP(L243,'Consolidated Data'!$E$2:$F$97, 2, 0)</f>
        <v>Group Life Claims aka (GCS)</v>
      </c>
      <c r="G243" s="490" t="s">
        <v>642</v>
      </c>
      <c r="H243" s="493" t="s">
        <v>1384</v>
      </c>
      <c r="I243" s="493"/>
      <c r="J243" s="492"/>
      <c r="K243" s="512" t="s">
        <v>149</v>
      </c>
      <c r="L243" s="493" t="s">
        <v>149</v>
      </c>
      <c r="M243" s="493" t="s">
        <v>149</v>
      </c>
      <c r="N243" s="512"/>
      <c r="O243" s="513"/>
      <c r="P243" s="515" t="s">
        <v>637</v>
      </c>
      <c r="Q243" s="515" t="s">
        <v>22</v>
      </c>
      <c r="R243" s="515" t="s">
        <v>1385</v>
      </c>
      <c r="S243" s="493" t="s">
        <v>644</v>
      </c>
      <c r="T243" s="493" t="s">
        <v>1384</v>
      </c>
      <c r="U243" s="493" t="s">
        <v>534</v>
      </c>
      <c r="V243" s="513"/>
      <c r="W243" s="514" t="s">
        <v>535</v>
      </c>
      <c r="X243" s="493"/>
      <c r="Y243" s="493"/>
      <c r="Z243" s="513"/>
      <c r="AA243" s="516"/>
      <c r="AB243" s="562" t="s">
        <v>540</v>
      </c>
      <c r="AC243" s="563" t="s">
        <v>526</v>
      </c>
      <c r="AD243" s="564" t="s">
        <v>526</v>
      </c>
      <c r="AE243" s="563"/>
      <c r="AF243" s="735"/>
      <c r="AG243" s="733" t="s">
        <v>1386</v>
      </c>
      <c r="AH243" s="562" t="s">
        <v>540</v>
      </c>
      <c r="AI243" s="563" t="s">
        <v>540</v>
      </c>
      <c r="AJ243" s="564" t="s">
        <v>526</v>
      </c>
      <c r="AK243" s="504" t="s">
        <v>1145</v>
      </c>
      <c r="AL243" s="496" t="s">
        <v>1387</v>
      </c>
      <c r="AM243" s="496" t="s">
        <v>1388</v>
      </c>
      <c r="AN243" s="489"/>
      <c r="AO243" s="490" t="s">
        <v>642</v>
      </c>
      <c r="AP243" s="493" t="s">
        <v>1389</v>
      </c>
      <c r="AQ243" s="491" t="s">
        <v>562</v>
      </c>
      <c r="AR243" s="492"/>
      <c r="AS243" s="490" t="s">
        <v>726</v>
      </c>
      <c r="AT243" s="493" t="s">
        <v>1390</v>
      </c>
      <c r="AU243" s="552" t="s">
        <v>1391</v>
      </c>
      <c r="AV243" s="555" t="s">
        <v>1294</v>
      </c>
      <c r="AW243" s="490"/>
      <c r="AX243" s="739"/>
      <c r="AY243" s="739"/>
      <c r="AZ243" s="489"/>
      <c r="BA243" s="489"/>
      <c r="BB243" s="489"/>
      <c r="BC243" s="489"/>
      <c r="BD243" s="489"/>
      <c r="BE243" s="489"/>
      <c r="BF243" s="489"/>
      <c r="BG243" s="489"/>
      <c r="BH243" s="489"/>
      <c r="BI243" s="489"/>
      <c r="BJ243" s="489"/>
      <c r="BK243" s="489"/>
      <c r="BL243" s="560"/>
      <c r="BM243" s="559"/>
      <c r="BN243" s="489"/>
      <c r="BO243" s="489"/>
      <c r="BP243" s="489"/>
      <c r="BQ243" s="489"/>
      <c r="BR243" s="489"/>
      <c r="BS243" s="489"/>
      <c r="BT243" s="489"/>
      <c r="BU243" s="489"/>
      <c r="BV243" s="489"/>
      <c r="BW243" s="489"/>
      <c r="BX243" s="489"/>
      <c r="BY243" s="489"/>
      <c r="BZ243" s="489"/>
      <c r="CA243" s="489"/>
      <c r="CB243" s="489"/>
      <c r="CC243" s="489"/>
      <c r="CD243" s="489"/>
      <c r="CE243" s="489"/>
      <c r="CF243" s="489"/>
      <c r="CG243" s="489"/>
      <c r="CH243" s="489"/>
      <c r="CI243" s="489"/>
      <c r="CJ243" s="489"/>
      <c r="CK243" s="489"/>
      <c r="CL243" s="489"/>
      <c r="CM243" s="489"/>
      <c r="CN243" s="489"/>
      <c r="CO243" s="489"/>
      <c r="CP243" s="489"/>
      <c r="CQ243" s="489"/>
      <c r="CR243" s="489"/>
      <c r="CS243" s="489"/>
      <c r="CT243" s="489"/>
      <c r="CU243" s="489"/>
      <c r="CV243" s="489"/>
      <c r="CW243" s="489"/>
      <c r="CX243" s="489"/>
      <c r="CY243" s="489"/>
      <c r="CZ243" s="489"/>
      <c r="DA243" s="489"/>
      <c r="DB243" s="489"/>
      <c r="DC243" s="489"/>
      <c r="DD243" s="489"/>
      <c r="DE243" s="489"/>
      <c r="DF243" s="489"/>
      <c r="DG243" s="489"/>
      <c r="DH243" s="489"/>
      <c r="DI243" s="489"/>
      <c r="DJ243" s="489"/>
      <c r="DK243" s="489"/>
      <c r="DL243" s="489"/>
      <c r="DM243" s="489"/>
      <c r="DN243" s="489"/>
      <c r="DO243" s="489"/>
      <c r="DP243" s="489"/>
      <c r="DQ243" s="489"/>
      <c r="DR243" s="489"/>
      <c r="DS243" s="489"/>
      <c r="DT243" s="489"/>
      <c r="DU243" s="489"/>
      <c r="DV243" s="489"/>
      <c r="DW243" s="489"/>
      <c r="DX243" s="489"/>
      <c r="DY243" s="489"/>
      <c r="DZ243" s="489"/>
      <c r="EA243" s="489"/>
      <c r="EB243" s="489"/>
      <c r="EC243" s="489"/>
      <c r="ED243" s="489"/>
      <c r="EE243" s="489"/>
      <c r="EF243" s="489"/>
      <c r="EG243" s="489"/>
      <c r="EH243" s="489"/>
      <c r="EI243" s="489"/>
      <c r="EJ243" s="489"/>
      <c r="EK243" s="489"/>
      <c r="EL243" s="489"/>
      <c r="EM243" s="489"/>
      <c r="EN243" s="489"/>
      <c r="EO243" s="489"/>
      <c r="EP243" s="489"/>
      <c r="EQ243" s="489"/>
      <c r="ER243" s="489"/>
      <c r="ES243" s="489"/>
      <c r="ET243" s="489"/>
      <c r="EU243" s="489"/>
      <c r="EV243" s="489"/>
      <c r="EW243" s="489"/>
      <c r="EX243" s="489"/>
      <c r="EY243" s="489"/>
      <c r="EZ243" s="489"/>
      <c r="FA243" s="489"/>
      <c r="FB243" s="559"/>
      <c r="FC243" s="489"/>
      <c r="FD243" s="489"/>
      <c r="FE243" s="489"/>
      <c r="FF243" s="489"/>
      <c r="FG243" s="489"/>
      <c r="FH243" s="489"/>
      <c r="FI243" s="489"/>
      <c r="FJ243" s="489"/>
      <c r="FK243" s="489"/>
      <c r="FL243" s="489"/>
      <c r="FM243" s="489"/>
      <c r="FN243" s="489"/>
      <c r="FO243" s="489"/>
      <c r="FP243" s="560"/>
      <c r="FQ243" s="489"/>
      <c r="FR243" s="560"/>
      <c r="FS243" s="559"/>
      <c r="FT243" s="489"/>
      <c r="FU243" s="489"/>
      <c r="FV243" s="489"/>
      <c r="FW243" s="489"/>
      <c r="FX243" s="489"/>
      <c r="FY243" s="560"/>
    </row>
    <row r="244" spans="1:181" s="494" customFormat="1" hidden="1" x14ac:dyDescent="0.25">
      <c r="A244" s="557">
        <v>282</v>
      </c>
      <c r="B244" s="558" t="s">
        <v>524</v>
      </c>
      <c r="C244" s="490" t="s">
        <v>141</v>
      </c>
      <c r="D244" s="489" t="s">
        <v>142</v>
      </c>
      <c r="E244" s="559"/>
      <c r="F244" s="559"/>
      <c r="G244" s="490" t="s">
        <v>526</v>
      </c>
      <c r="H244" s="489" t="s">
        <v>1392</v>
      </c>
      <c r="I244" s="489"/>
      <c r="J244" s="560"/>
      <c r="K244" s="559" t="s">
        <v>1393</v>
      </c>
      <c r="L244" s="489" t="s">
        <v>149</v>
      </c>
      <c r="M244" s="489" t="s">
        <v>149</v>
      </c>
      <c r="N244" s="559"/>
      <c r="O244" s="560"/>
      <c r="P244" s="491" t="s">
        <v>530</v>
      </c>
      <c r="Q244" s="491" t="s">
        <v>531</v>
      </c>
      <c r="R244" s="491" t="s">
        <v>532</v>
      </c>
      <c r="S244" s="489" t="s">
        <v>533</v>
      </c>
      <c r="T244" s="489" t="s">
        <v>1392</v>
      </c>
      <c r="U244" s="489" t="s">
        <v>534</v>
      </c>
      <c r="V244" s="560"/>
      <c r="W244" s="490" t="s">
        <v>535</v>
      </c>
      <c r="X244" s="489"/>
      <c r="Y244" s="489"/>
      <c r="Z244" s="560"/>
      <c r="AA244" s="561"/>
      <c r="AB244" s="562" t="s">
        <v>526</v>
      </c>
      <c r="AC244" s="563" t="s">
        <v>526</v>
      </c>
      <c r="AD244" s="564" t="s">
        <v>526</v>
      </c>
      <c r="AE244" s="563"/>
      <c r="AF244" s="563"/>
      <c r="AG244" s="563"/>
      <c r="AH244" s="562" t="s">
        <v>526</v>
      </c>
      <c r="AI244" s="563" t="s">
        <v>540</v>
      </c>
      <c r="AJ244" s="564" t="s">
        <v>526</v>
      </c>
      <c r="AK244" s="489"/>
      <c r="AL244" s="489"/>
      <c r="AM244" s="489"/>
      <c r="AN244" s="489"/>
      <c r="AO244" s="490" t="s">
        <v>526</v>
      </c>
      <c r="AP244" s="493" t="s">
        <v>1394</v>
      </c>
      <c r="AQ244" s="491" t="s">
        <v>562</v>
      </c>
      <c r="AR244" s="492"/>
      <c r="AS244" s="490" t="str">
        <f t="shared" si="3"/>
        <v>no</v>
      </c>
      <c r="AT244" s="489"/>
      <c r="AU244" s="489"/>
      <c r="AV244" s="513"/>
      <c r="AW244" s="490" t="s">
        <v>526</v>
      </c>
      <c r="AX244" s="739"/>
      <c r="AY244" s="739"/>
      <c r="AZ244" s="489"/>
      <c r="BA244" s="489"/>
      <c r="BB244" s="489"/>
      <c r="BC244" s="489"/>
      <c r="BD244" s="489"/>
      <c r="BE244" s="489"/>
      <c r="BF244" s="489"/>
      <c r="BG244" s="489"/>
      <c r="BH244" s="489"/>
      <c r="BI244" s="489"/>
      <c r="BJ244" s="489"/>
      <c r="BK244" s="489"/>
      <c r="BL244" s="560"/>
      <c r="BM244" s="559"/>
      <c r="BN244" s="489"/>
      <c r="BO244" s="489"/>
      <c r="BP244" s="489"/>
      <c r="BQ244" s="489"/>
      <c r="BR244" s="489"/>
      <c r="BS244" s="489"/>
      <c r="BT244" s="489"/>
      <c r="BU244" s="489"/>
      <c r="BV244" s="489"/>
      <c r="BW244" s="489"/>
      <c r="BX244" s="489"/>
      <c r="BY244" s="489"/>
      <c r="BZ244" s="489"/>
      <c r="CA244" s="489"/>
      <c r="CB244" s="489"/>
      <c r="CC244" s="489"/>
      <c r="CD244" s="489"/>
      <c r="CE244" s="489"/>
      <c r="CF244" s="489"/>
      <c r="CG244" s="489"/>
      <c r="CH244" s="489"/>
      <c r="CI244" s="489"/>
      <c r="CJ244" s="489"/>
      <c r="CK244" s="489"/>
      <c r="CL244" s="489"/>
      <c r="CM244" s="489"/>
      <c r="CN244" s="489"/>
      <c r="CO244" s="489"/>
      <c r="CP244" s="489"/>
      <c r="CQ244" s="489"/>
      <c r="CR244" s="489"/>
      <c r="CS244" s="489"/>
      <c r="CT244" s="489"/>
      <c r="CU244" s="489"/>
      <c r="CV244" s="489"/>
      <c r="CW244" s="489"/>
      <c r="CX244" s="489"/>
      <c r="CY244" s="489"/>
      <c r="CZ244" s="489"/>
      <c r="DA244" s="489"/>
      <c r="DB244" s="489"/>
      <c r="DC244" s="489"/>
      <c r="DD244" s="489"/>
      <c r="DE244" s="489"/>
      <c r="DF244" s="489"/>
      <c r="DG244" s="489"/>
      <c r="DH244" s="489"/>
      <c r="DI244" s="489"/>
      <c r="DJ244" s="489"/>
      <c r="DK244" s="489"/>
      <c r="DL244" s="489"/>
      <c r="DM244" s="489"/>
      <c r="DN244" s="489"/>
      <c r="DO244" s="489"/>
      <c r="DP244" s="489"/>
      <c r="DQ244" s="489"/>
      <c r="DR244" s="489"/>
      <c r="DS244" s="489"/>
      <c r="DT244" s="489"/>
      <c r="DU244" s="489"/>
      <c r="DV244" s="489"/>
      <c r="DW244" s="489"/>
      <c r="DX244" s="489"/>
      <c r="DY244" s="489"/>
      <c r="DZ244" s="489"/>
      <c r="EA244" s="489"/>
      <c r="EB244" s="489"/>
      <c r="EC244" s="489"/>
      <c r="ED244" s="489"/>
      <c r="EE244" s="489"/>
      <c r="EF244" s="489"/>
      <c r="EG244" s="489"/>
      <c r="EH244" s="489"/>
      <c r="EI244" s="489"/>
      <c r="EJ244" s="489"/>
      <c r="EK244" s="489"/>
      <c r="EL244" s="489"/>
      <c r="EM244" s="489"/>
      <c r="EN244" s="489"/>
      <c r="EO244" s="489"/>
      <c r="EP244" s="489"/>
      <c r="EQ244" s="489"/>
      <c r="ER244" s="489"/>
      <c r="ES244" s="489"/>
      <c r="ET244" s="489"/>
      <c r="EU244" s="489"/>
      <c r="EV244" s="489"/>
      <c r="EW244" s="489"/>
      <c r="EX244" s="489"/>
      <c r="EY244" s="489"/>
      <c r="EZ244" s="489"/>
      <c r="FA244" s="489"/>
      <c r="FB244" s="559"/>
      <c r="FC244" s="489"/>
      <c r="FD244" s="489"/>
      <c r="FE244" s="489"/>
      <c r="FF244" s="489"/>
      <c r="FG244" s="489"/>
      <c r="FH244" s="489"/>
      <c r="FI244" s="489"/>
      <c r="FJ244" s="489"/>
      <c r="FK244" s="489"/>
      <c r="FL244" s="489"/>
      <c r="FM244" s="489"/>
      <c r="FN244" s="489"/>
      <c r="FO244" s="489"/>
      <c r="FP244" s="560"/>
      <c r="FQ244" s="489"/>
      <c r="FR244" s="560"/>
      <c r="FS244" s="559"/>
      <c r="FT244" s="489"/>
      <c r="FU244" s="489"/>
      <c r="FV244" s="489"/>
      <c r="FW244" s="489"/>
      <c r="FX244" s="489"/>
      <c r="FY244" s="560"/>
    </row>
    <row r="245" spans="1:181" s="494" customFormat="1" ht="204" x14ac:dyDescent="0.25">
      <c r="A245" s="506">
        <v>283</v>
      </c>
      <c r="B245" s="511" t="s">
        <v>642</v>
      </c>
      <c r="C245" s="514" t="s">
        <v>525</v>
      </c>
      <c r="D245" s="493" t="s">
        <v>551</v>
      </c>
      <c r="E245" s="559" t="s">
        <v>16659</v>
      </c>
      <c r="F245" s="559" t="s">
        <v>84</v>
      </c>
      <c r="G245" s="490" t="s">
        <v>642</v>
      </c>
      <c r="H245" s="493" t="s">
        <v>84</v>
      </c>
      <c r="I245" s="493"/>
      <c r="J245" s="492"/>
      <c r="K245" s="512" t="s">
        <v>83</v>
      </c>
      <c r="L245" s="493" t="s">
        <v>83</v>
      </c>
      <c r="M245" s="493" t="s">
        <v>83</v>
      </c>
      <c r="N245" s="512"/>
      <c r="O245" s="513"/>
      <c r="P245" s="515" t="s">
        <v>637</v>
      </c>
      <c r="Q245" s="515" t="s">
        <v>22</v>
      </c>
      <c r="R245" s="515" t="s">
        <v>1395</v>
      </c>
      <c r="S245" s="493" t="s">
        <v>644</v>
      </c>
      <c r="T245" s="493" t="s">
        <v>732</v>
      </c>
      <c r="U245" s="493" t="s">
        <v>534</v>
      </c>
      <c r="V245" s="513"/>
      <c r="W245" s="514" t="s">
        <v>535</v>
      </c>
      <c r="X245" s="493"/>
      <c r="Y245" s="493"/>
      <c r="Z245" s="513"/>
      <c r="AA245" s="516"/>
      <c r="AB245" s="562" t="s">
        <v>540</v>
      </c>
      <c r="AC245" s="563" t="s">
        <v>1396</v>
      </c>
      <c r="AD245" s="564" t="s">
        <v>1397</v>
      </c>
      <c r="AE245" s="733" t="s">
        <v>1395</v>
      </c>
      <c r="AF245" s="735"/>
      <c r="AG245" s="733" t="s">
        <v>1398</v>
      </c>
      <c r="AH245" s="562" t="s">
        <v>540</v>
      </c>
      <c r="AI245" s="563" t="s">
        <v>526</v>
      </c>
      <c r="AJ245" s="564" t="s">
        <v>540</v>
      </c>
      <c r="AK245" s="504" t="s">
        <v>648</v>
      </c>
      <c r="AL245" s="497" t="s">
        <v>1333</v>
      </c>
      <c r="AM245" s="497" t="s">
        <v>1399</v>
      </c>
      <c r="AN245" s="489" t="s">
        <v>1117</v>
      </c>
      <c r="AO245" s="490" t="s">
        <v>642</v>
      </c>
      <c r="AP245" s="493" t="s">
        <v>1400</v>
      </c>
      <c r="AQ245" s="491" t="s">
        <v>562</v>
      </c>
      <c r="AR245" s="492"/>
      <c r="AS245" s="490" t="s">
        <v>726</v>
      </c>
      <c r="AT245" s="493" t="s">
        <v>1401</v>
      </c>
      <c r="AU245" s="552" t="s">
        <v>654</v>
      </c>
      <c r="AV245" s="555" t="s">
        <v>742</v>
      </c>
      <c r="AW245" s="490"/>
      <c r="AX245" s="739"/>
      <c r="AY245" s="739"/>
      <c r="AZ245" s="489"/>
      <c r="BA245" s="489"/>
      <c r="BB245" s="489"/>
      <c r="BC245" s="489"/>
      <c r="BD245" s="489"/>
      <c r="BE245" s="489"/>
      <c r="BF245" s="489"/>
      <c r="BG245" s="489"/>
      <c r="BH245" s="489"/>
      <c r="BI245" s="489"/>
      <c r="BJ245" s="489"/>
      <c r="BK245" s="489"/>
      <c r="BL245" s="560"/>
      <c r="BM245" s="559"/>
      <c r="BN245" s="489"/>
      <c r="BO245" s="489"/>
      <c r="BP245" s="489"/>
      <c r="BQ245" s="489"/>
      <c r="BR245" s="489"/>
      <c r="BS245" s="489"/>
      <c r="BT245" s="489"/>
      <c r="BU245" s="489"/>
      <c r="BV245" s="489"/>
      <c r="BW245" s="489"/>
      <c r="BX245" s="489"/>
      <c r="BY245" s="489"/>
      <c r="BZ245" s="489"/>
      <c r="CA245" s="489"/>
      <c r="CB245" s="489"/>
      <c r="CC245" s="489"/>
      <c r="CD245" s="489"/>
      <c r="CE245" s="489"/>
      <c r="CF245" s="489"/>
      <c r="CG245" s="489"/>
      <c r="CH245" s="489"/>
      <c r="CI245" s="489"/>
      <c r="CJ245" s="489"/>
      <c r="CK245" s="489"/>
      <c r="CL245" s="489"/>
      <c r="CM245" s="489"/>
      <c r="CN245" s="489"/>
      <c r="CO245" s="489"/>
      <c r="CP245" s="489"/>
      <c r="CQ245" s="489"/>
      <c r="CR245" s="489"/>
      <c r="CS245" s="489"/>
      <c r="CT245" s="489"/>
      <c r="CU245" s="489"/>
      <c r="CV245" s="489"/>
      <c r="CW245" s="489"/>
      <c r="CX245" s="489"/>
      <c r="CY245" s="489"/>
      <c r="CZ245" s="489"/>
      <c r="DA245" s="489"/>
      <c r="DB245" s="489"/>
      <c r="DC245" s="489"/>
      <c r="DD245" s="489"/>
      <c r="DE245" s="489"/>
      <c r="DF245" s="489"/>
      <c r="DG245" s="489"/>
      <c r="DH245" s="489"/>
      <c r="DI245" s="489"/>
      <c r="DJ245" s="489"/>
      <c r="DK245" s="489"/>
      <c r="DL245" s="489"/>
      <c r="DM245" s="489"/>
      <c r="DN245" s="489"/>
      <c r="DO245" s="489"/>
      <c r="DP245" s="489"/>
      <c r="DQ245" s="489"/>
      <c r="DR245" s="489"/>
      <c r="DS245" s="489"/>
      <c r="DT245" s="489"/>
      <c r="DU245" s="489"/>
      <c r="DV245" s="489"/>
      <c r="DW245" s="489"/>
      <c r="DX245" s="489"/>
      <c r="DY245" s="489"/>
      <c r="DZ245" s="489"/>
      <c r="EA245" s="489"/>
      <c r="EB245" s="489"/>
      <c r="EC245" s="489"/>
      <c r="ED245" s="489"/>
      <c r="EE245" s="489"/>
      <c r="EF245" s="489"/>
      <c r="EG245" s="489"/>
      <c r="EH245" s="489"/>
      <c r="EI245" s="489"/>
      <c r="EJ245" s="489"/>
      <c r="EK245" s="489"/>
      <c r="EL245" s="489"/>
      <c r="EM245" s="489"/>
      <c r="EN245" s="489"/>
      <c r="EO245" s="489"/>
      <c r="EP245" s="489"/>
      <c r="EQ245" s="489"/>
      <c r="ER245" s="489"/>
      <c r="ES245" s="489"/>
      <c r="ET245" s="489"/>
      <c r="EU245" s="489"/>
      <c r="EV245" s="489"/>
      <c r="EW245" s="489"/>
      <c r="EX245" s="489"/>
      <c r="EY245" s="489"/>
      <c r="EZ245" s="489"/>
      <c r="FA245" s="489"/>
      <c r="FB245" s="559"/>
      <c r="FC245" s="489"/>
      <c r="FD245" s="489"/>
      <c r="FE245" s="489"/>
      <c r="FF245" s="489"/>
      <c r="FG245" s="489"/>
      <c r="FH245" s="489"/>
      <c r="FI245" s="489"/>
      <c r="FJ245" s="489"/>
      <c r="FK245" s="489"/>
      <c r="FL245" s="489"/>
      <c r="FM245" s="489"/>
      <c r="FN245" s="489"/>
      <c r="FO245" s="489"/>
      <c r="FP245" s="560"/>
      <c r="FQ245" s="489"/>
      <c r="FR245" s="560"/>
      <c r="FS245" s="559"/>
      <c r="FT245" s="489"/>
      <c r="FU245" s="489"/>
      <c r="FV245" s="489"/>
      <c r="FW245" s="489"/>
      <c r="FX245" s="489"/>
      <c r="FY245" s="560"/>
    </row>
    <row r="246" spans="1:181" s="494" customFormat="1" hidden="1" x14ac:dyDescent="0.25">
      <c r="A246" s="557">
        <v>284</v>
      </c>
      <c r="B246" s="558" t="s">
        <v>524</v>
      </c>
      <c r="C246" s="490" t="s">
        <v>525</v>
      </c>
      <c r="D246" s="489" t="s">
        <v>551</v>
      </c>
      <c r="E246" s="559"/>
      <c r="F246" s="559"/>
      <c r="G246" s="490" t="s">
        <v>526</v>
      </c>
      <c r="H246" s="489" t="s">
        <v>1402</v>
      </c>
      <c r="I246" s="489"/>
      <c r="J246" s="560"/>
      <c r="K246" s="559" t="s">
        <v>1403</v>
      </c>
      <c r="L246" s="489" t="s">
        <v>83</v>
      </c>
      <c r="M246" s="489" t="s">
        <v>83</v>
      </c>
      <c r="N246" s="559"/>
      <c r="O246" s="560"/>
      <c r="P246" s="491" t="s">
        <v>530</v>
      </c>
      <c r="Q246" s="491" t="s">
        <v>531</v>
      </c>
      <c r="R246" s="491" t="s">
        <v>532</v>
      </c>
      <c r="S246" s="489" t="s">
        <v>533</v>
      </c>
      <c r="T246" s="489" t="s">
        <v>1402</v>
      </c>
      <c r="U246" s="489" t="s">
        <v>534</v>
      </c>
      <c r="V246" s="560"/>
      <c r="W246" s="490" t="s">
        <v>535</v>
      </c>
      <c r="X246" s="489"/>
      <c r="Y246" s="489"/>
      <c r="Z246" s="560"/>
      <c r="AA246" s="561"/>
      <c r="AB246" s="562" t="s">
        <v>526</v>
      </c>
      <c r="AC246" s="563" t="s">
        <v>526</v>
      </c>
      <c r="AD246" s="564" t="s">
        <v>526</v>
      </c>
      <c r="AE246" s="563"/>
      <c r="AF246" s="563"/>
      <c r="AG246" s="563"/>
      <c r="AH246" s="562" t="s">
        <v>526</v>
      </c>
      <c r="AI246" s="563" t="s">
        <v>540</v>
      </c>
      <c r="AJ246" s="564" t="s">
        <v>540</v>
      </c>
      <c r="AK246" s="489"/>
      <c r="AL246" s="489"/>
      <c r="AM246" s="489"/>
      <c r="AN246" s="489" t="s">
        <v>1117</v>
      </c>
      <c r="AO246" s="490" t="s">
        <v>526</v>
      </c>
      <c r="AP246" s="493" t="s">
        <v>1404</v>
      </c>
      <c r="AQ246" s="491"/>
      <c r="AR246" s="492"/>
      <c r="AS246" s="490" t="str">
        <f t="shared" si="3"/>
        <v>no</v>
      </c>
      <c r="AT246" s="489"/>
      <c r="AU246" s="489"/>
      <c r="AV246" s="513"/>
      <c r="AW246" s="490" t="s">
        <v>526</v>
      </c>
      <c r="AX246" s="739"/>
      <c r="AY246" s="739"/>
      <c r="AZ246" s="489"/>
      <c r="BA246" s="489"/>
      <c r="BB246" s="489"/>
      <c r="BC246" s="489"/>
      <c r="BD246" s="489"/>
      <c r="BE246" s="489"/>
      <c r="BF246" s="489"/>
      <c r="BG246" s="489"/>
      <c r="BH246" s="489"/>
      <c r="BI246" s="489"/>
      <c r="BJ246" s="489"/>
      <c r="BK246" s="489"/>
      <c r="BL246" s="560"/>
      <c r="BM246" s="559"/>
      <c r="BN246" s="489"/>
      <c r="BO246" s="489"/>
      <c r="BP246" s="489"/>
      <c r="BQ246" s="489"/>
      <c r="BR246" s="489"/>
      <c r="BS246" s="489"/>
      <c r="BT246" s="489"/>
      <c r="BU246" s="489"/>
      <c r="BV246" s="489"/>
      <c r="BW246" s="489"/>
      <c r="BX246" s="489"/>
      <c r="BY246" s="489"/>
      <c r="BZ246" s="489"/>
      <c r="CA246" s="489"/>
      <c r="CB246" s="489"/>
      <c r="CC246" s="489"/>
      <c r="CD246" s="489"/>
      <c r="CE246" s="489"/>
      <c r="CF246" s="489"/>
      <c r="CG246" s="489"/>
      <c r="CH246" s="489"/>
      <c r="CI246" s="489"/>
      <c r="CJ246" s="489"/>
      <c r="CK246" s="489"/>
      <c r="CL246" s="489"/>
      <c r="CM246" s="489"/>
      <c r="CN246" s="489"/>
      <c r="CO246" s="489"/>
      <c r="CP246" s="489"/>
      <c r="CQ246" s="489"/>
      <c r="CR246" s="489"/>
      <c r="CS246" s="489"/>
      <c r="CT246" s="489"/>
      <c r="CU246" s="489"/>
      <c r="CV246" s="489"/>
      <c r="CW246" s="489"/>
      <c r="CX246" s="489"/>
      <c r="CY246" s="489"/>
      <c r="CZ246" s="489"/>
      <c r="DA246" s="489"/>
      <c r="DB246" s="489"/>
      <c r="DC246" s="489"/>
      <c r="DD246" s="489"/>
      <c r="DE246" s="489"/>
      <c r="DF246" s="489"/>
      <c r="DG246" s="489"/>
      <c r="DH246" s="489"/>
      <c r="DI246" s="489"/>
      <c r="DJ246" s="489"/>
      <c r="DK246" s="489"/>
      <c r="DL246" s="489"/>
      <c r="DM246" s="489"/>
      <c r="DN246" s="489"/>
      <c r="DO246" s="489"/>
      <c r="DP246" s="489"/>
      <c r="DQ246" s="489"/>
      <c r="DR246" s="489"/>
      <c r="DS246" s="489"/>
      <c r="DT246" s="489"/>
      <c r="DU246" s="489"/>
      <c r="DV246" s="489"/>
      <c r="DW246" s="489"/>
      <c r="DX246" s="489"/>
      <c r="DY246" s="489"/>
      <c r="DZ246" s="489"/>
      <c r="EA246" s="489"/>
      <c r="EB246" s="489"/>
      <c r="EC246" s="489"/>
      <c r="ED246" s="489"/>
      <c r="EE246" s="489"/>
      <c r="EF246" s="489"/>
      <c r="EG246" s="489"/>
      <c r="EH246" s="489"/>
      <c r="EI246" s="489"/>
      <c r="EJ246" s="489"/>
      <c r="EK246" s="489"/>
      <c r="EL246" s="489"/>
      <c r="EM246" s="489"/>
      <c r="EN246" s="489"/>
      <c r="EO246" s="489"/>
      <c r="EP246" s="489"/>
      <c r="EQ246" s="489"/>
      <c r="ER246" s="489"/>
      <c r="ES246" s="489"/>
      <c r="ET246" s="489"/>
      <c r="EU246" s="489"/>
      <c r="EV246" s="489"/>
      <c r="EW246" s="489"/>
      <c r="EX246" s="489"/>
      <c r="EY246" s="489"/>
      <c r="EZ246" s="489"/>
      <c r="FA246" s="489"/>
      <c r="FB246" s="559"/>
      <c r="FC246" s="489"/>
      <c r="FD246" s="489"/>
      <c r="FE246" s="489"/>
      <c r="FF246" s="489"/>
      <c r="FG246" s="489"/>
      <c r="FH246" s="489"/>
      <c r="FI246" s="489"/>
      <c r="FJ246" s="489"/>
      <c r="FK246" s="489"/>
      <c r="FL246" s="489"/>
      <c r="FM246" s="489"/>
      <c r="FN246" s="489"/>
      <c r="FO246" s="489"/>
      <c r="FP246" s="560"/>
      <c r="FQ246" s="489"/>
      <c r="FR246" s="560"/>
      <c r="FS246" s="559"/>
      <c r="FT246" s="489"/>
      <c r="FU246" s="489"/>
      <c r="FV246" s="489"/>
      <c r="FW246" s="489"/>
      <c r="FX246" s="489"/>
      <c r="FY246" s="560"/>
    </row>
    <row r="247" spans="1:181" s="494" customFormat="1" ht="120" x14ac:dyDescent="0.25">
      <c r="A247" s="506">
        <v>285</v>
      </c>
      <c r="B247" s="511" t="s">
        <v>642</v>
      </c>
      <c r="C247" s="514" t="s">
        <v>525</v>
      </c>
      <c r="D247" s="493" t="s">
        <v>551</v>
      </c>
      <c r="E247" s="559" t="str">
        <f>VLOOKUP(F247,'Revised Phasing'!$D$4:$S$98, 16, 0)</f>
        <v>Phase 1</v>
      </c>
      <c r="F247" s="559" t="s">
        <v>86</v>
      </c>
      <c r="G247" s="490" t="s">
        <v>642</v>
      </c>
      <c r="H247" s="493" t="s">
        <v>86</v>
      </c>
      <c r="I247" s="493"/>
      <c r="J247" s="492"/>
      <c r="K247" s="512" t="s">
        <v>85</v>
      </c>
      <c r="L247" s="493" t="s">
        <v>85</v>
      </c>
      <c r="M247" s="493" t="s">
        <v>85</v>
      </c>
      <c r="N247" s="512"/>
      <c r="O247" s="513"/>
      <c r="P247" s="515" t="s">
        <v>637</v>
      </c>
      <c r="Q247" s="515" t="s">
        <v>72</v>
      </c>
      <c r="R247" s="515" t="s">
        <v>1405</v>
      </c>
      <c r="S247" s="493" t="s">
        <v>644</v>
      </c>
      <c r="T247" s="493" t="s">
        <v>86</v>
      </c>
      <c r="U247" s="493" t="s">
        <v>534</v>
      </c>
      <c r="V247" s="513"/>
      <c r="W247" s="514" t="s">
        <v>535</v>
      </c>
      <c r="X247" s="493"/>
      <c r="Y247" s="493"/>
      <c r="Z247" s="513"/>
      <c r="AA247" s="516"/>
      <c r="AB247" s="562" t="s">
        <v>526</v>
      </c>
      <c r="AC247" s="563" t="s">
        <v>1406</v>
      </c>
      <c r="AD247" s="564" t="s">
        <v>1407</v>
      </c>
      <c r="AE247" s="563"/>
      <c r="AF247" s="735"/>
      <c r="AG247" s="733" t="s">
        <v>1275</v>
      </c>
      <c r="AH247" s="562" t="s">
        <v>526</v>
      </c>
      <c r="AI247" s="563" t="s">
        <v>540</v>
      </c>
      <c r="AJ247" s="564" t="s">
        <v>540</v>
      </c>
      <c r="AK247" s="504" t="s">
        <v>648</v>
      </c>
      <c r="AL247" s="496" t="s">
        <v>1116</v>
      </c>
      <c r="AM247" s="497" t="s">
        <v>1399</v>
      </c>
      <c r="AN247" s="489" t="s">
        <v>1117</v>
      </c>
      <c r="AO247" s="490" t="s">
        <v>642</v>
      </c>
      <c r="AP247" s="493" t="s">
        <v>1408</v>
      </c>
      <c r="AQ247" s="491" t="s">
        <v>562</v>
      </c>
      <c r="AR247" s="492"/>
      <c r="AS247" s="490" t="s">
        <v>652</v>
      </c>
      <c r="AT247" s="493" t="s">
        <v>1409</v>
      </c>
      <c r="AU247" s="552" t="s">
        <v>654</v>
      </c>
      <c r="AV247" s="513" t="s">
        <v>655</v>
      </c>
      <c r="AW247" s="490"/>
      <c r="AX247" s="739"/>
      <c r="AY247" s="739"/>
      <c r="AZ247" s="489"/>
      <c r="BA247" s="489"/>
      <c r="BB247" s="489"/>
      <c r="BC247" s="489"/>
      <c r="BD247" s="489"/>
      <c r="BE247" s="489"/>
      <c r="BF247" s="489"/>
      <c r="BG247" s="489"/>
      <c r="BH247" s="489"/>
      <c r="BI247" s="489"/>
      <c r="BJ247" s="489"/>
      <c r="BK247" s="489"/>
      <c r="BL247" s="560"/>
      <c r="BM247" s="559"/>
      <c r="BN247" s="489"/>
      <c r="BO247" s="489"/>
      <c r="BP247" s="489"/>
      <c r="BQ247" s="489"/>
      <c r="BR247" s="489"/>
      <c r="BS247" s="489"/>
      <c r="BT247" s="489"/>
      <c r="BU247" s="489"/>
      <c r="BV247" s="489"/>
      <c r="BW247" s="489"/>
      <c r="BX247" s="489"/>
      <c r="BY247" s="489"/>
      <c r="BZ247" s="489"/>
      <c r="CA247" s="489"/>
      <c r="CB247" s="489"/>
      <c r="CC247" s="489"/>
      <c r="CD247" s="489"/>
      <c r="CE247" s="489"/>
      <c r="CF247" s="489"/>
      <c r="CG247" s="489"/>
      <c r="CH247" s="489"/>
      <c r="CI247" s="489"/>
      <c r="CJ247" s="489"/>
      <c r="CK247" s="489"/>
      <c r="CL247" s="489"/>
      <c r="CM247" s="489"/>
      <c r="CN247" s="489"/>
      <c r="CO247" s="489"/>
      <c r="CP247" s="489"/>
      <c r="CQ247" s="489"/>
      <c r="CR247" s="489"/>
      <c r="CS247" s="489"/>
      <c r="CT247" s="489"/>
      <c r="CU247" s="489"/>
      <c r="CV247" s="489"/>
      <c r="CW247" s="489"/>
      <c r="CX247" s="489"/>
      <c r="CY247" s="489"/>
      <c r="CZ247" s="489"/>
      <c r="DA247" s="489"/>
      <c r="DB247" s="489"/>
      <c r="DC247" s="489"/>
      <c r="DD247" s="489"/>
      <c r="DE247" s="489"/>
      <c r="DF247" s="489"/>
      <c r="DG247" s="489"/>
      <c r="DH247" s="489"/>
      <c r="DI247" s="489"/>
      <c r="DJ247" s="489"/>
      <c r="DK247" s="489"/>
      <c r="DL247" s="489"/>
      <c r="DM247" s="489"/>
      <c r="DN247" s="489"/>
      <c r="DO247" s="489"/>
      <c r="DP247" s="489"/>
      <c r="DQ247" s="489"/>
      <c r="DR247" s="489"/>
      <c r="DS247" s="489"/>
      <c r="DT247" s="489"/>
      <c r="DU247" s="489"/>
      <c r="DV247" s="489"/>
      <c r="DW247" s="489"/>
      <c r="DX247" s="489"/>
      <c r="DY247" s="489"/>
      <c r="DZ247" s="489"/>
      <c r="EA247" s="489"/>
      <c r="EB247" s="489"/>
      <c r="EC247" s="489"/>
      <c r="ED247" s="489"/>
      <c r="EE247" s="489"/>
      <c r="EF247" s="489"/>
      <c r="EG247" s="489"/>
      <c r="EH247" s="489"/>
      <c r="EI247" s="489"/>
      <c r="EJ247" s="489"/>
      <c r="EK247" s="489"/>
      <c r="EL247" s="489"/>
      <c r="EM247" s="489"/>
      <c r="EN247" s="489"/>
      <c r="EO247" s="489"/>
      <c r="EP247" s="489"/>
      <c r="EQ247" s="489"/>
      <c r="ER247" s="489"/>
      <c r="ES247" s="489"/>
      <c r="ET247" s="489"/>
      <c r="EU247" s="489"/>
      <c r="EV247" s="489"/>
      <c r="EW247" s="489"/>
      <c r="EX247" s="489"/>
      <c r="EY247" s="489"/>
      <c r="EZ247" s="489"/>
      <c r="FA247" s="489"/>
      <c r="FB247" s="559"/>
      <c r="FC247" s="489"/>
      <c r="FD247" s="489"/>
      <c r="FE247" s="489"/>
      <c r="FF247" s="489"/>
      <c r="FG247" s="489"/>
      <c r="FH247" s="489"/>
      <c r="FI247" s="489"/>
      <c r="FJ247" s="489"/>
      <c r="FK247" s="489"/>
      <c r="FL247" s="489"/>
      <c r="FM247" s="489"/>
      <c r="FN247" s="489"/>
      <c r="FO247" s="489"/>
      <c r="FP247" s="560"/>
      <c r="FQ247" s="489"/>
      <c r="FR247" s="560"/>
      <c r="FS247" s="559"/>
      <c r="FT247" s="489"/>
      <c r="FU247" s="489"/>
      <c r="FV247" s="489"/>
      <c r="FW247" s="489"/>
      <c r="FX247" s="489"/>
      <c r="FY247" s="560"/>
    </row>
    <row r="248" spans="1:181" s="494" customFormat="1" hidden="1" x14ac:dyDescent="0.25">
      <c r="A248" s="557">
        <v>286</v>
      </c>
      <c r="B248" s="558" t="s">
        <v>524</v>
      </c>
      <c r="C248" s="490" t="s">
        <v>525</v>
      </c>
      <c r="D248" s="489" t="s">
        <v>551</v>
      </c>
      <c r="E248" s="559"/>
      <c r="F248" s="559"/>
      <c r="G248" s="490" t="s">
        <v>526</v>
      </c>
      <c r="H248" s="489" t="s">
        <v>1410</v>
      </c>
      <c r="I248" s="489"/>
      <c r="J248" s="560"/>
      <c r="K248" s="559" t="s">
        <v>1411</v>
      </c>
      <c r="L248" s="489" t="s">
        <v>85</v>
      </c>
      <c r="M248" s="489" t="s">
        <v>85</v>
      </c>
      <c r="N248" s="559"/>
      <c r="O248" s="560"/>
      <c r="P248" s="491" t="s">
        <v>530</v>
      </c>
      <c r="Q248" s="491" t="s">
        <v>531</v>
      </c>
      <c r="R248" s="491" t="s">
        <v>532</v>
      </c>
      <c r="S248" s="489" t="s">
        <v>533</v>
      </c>
      <c r="T248" s="489" t="s">
        <v>1410</v>
      </c>
      <c r="U248" s="489" t="s">
        <v>534</v>
      </c>
      <c r="V248" s="560"/>
      <c r="W248" s="490" t="s">
        <v>535</v>
      </c>
      <c r="X248" s="489"/>
      <c r="Y248" s="489"/>
      <c r="Z248" s="560"/>
      <c r="AA248" s="561"/>
      <c r="AB248" s="562" t="s">
        <v>526</v>
      </c>
      <c r="AC248" s="563" t="s">
        <v>526</v>
      </c>
      <c r="AD248" s="564" t="s">
        <v>526</v>
      </c>
      <c r="AE248" s="563"/>
      <c r="AF248" s="563"/>
      <c r="AG248" s="563"/>
      <c r="AH248" s="562" t="s">
        <v>526</v>
      </c>
      <c r="AI248" s="563" t="s">
        <v>540</v>
      </c>
      <c r="AJ248" s="564" t="s">
        <v>540</v>
      </c>
      <c r="AK248" s="489"/>
      <c r="AL248" s="489"/>
      <c r="AM248" s="489"/>
      <c r="AN248" s="489"/>
      <c r="AO248" s="490" t="s">
        <v>526</v>
      </c>
      <c r="AP248" s="493" t="s">
        <v>1412</v>
      </c>
      <c r="AQ248" s="491"/>
      <c r="AR248" s="492"/>
      <c r="AS248" s="490" t="str">
        <f t="shared" si="3"/>
        <v>no</v>
      </c>
      <c r="AT248" s="489"/>
      <c r="AU248" s="489"/>
      <c r="AV248" s="513"/>
      <c r="AW248" s="490" t="s">
        <v>526</v>
      </c>
      <c r="AX248" s="739"/>
      <c r="AY248" s="739"/>
      <c r="AZ248" s="489"/>
      <c r="BA248" s="489"/>
      <c r="BB248" s="489"/>
      <c r="BC248" s="489"/>
      <c r="BD248" s="489"/>
      <c r="BE248" s="489"/>
      <c r="BF248" s="489"/>
      <c r="BG248" s="489"/>
      <c r="BH248" s="489"/>
      <c r="BI248" s="489"/>
      <c r="BJ248" s="489"/>
      <c r="BK248" s="489"/>
      <c r="BL248" s="560"/>
      <c r="BM248" s="559"/>
      <c r="BN248" s="489"/>
      <c r="BO248" s="489"/>
      <c r="BP248" s="489"/>
      <c r="BQ248" s="489"/>
      <c r="BR248" s="489"/>
      <c r="BS248" s="489"/>
      <c r="BT248" s="489"/>
      <c r="BU248" s="489"/>
      <c r="BV248" s="489"/>
      <c r="BW248" s="489"/>
      <c r="BX248" s="489"/>
      <c r="BY248" s="489"/>
      <c r="BZ248" s="489"/>
      <c r="CA248" s="489"/>
      <c r="CB248" s="489"/>
      <c r="CC248" s="489"/>
      <c r="CD248" s="489"/>
      <c r="CE248" s="489"/>
      <c r="CF248" s="489"/>
      <c r="CG248" s="489"/>
      <c r="CH248" s="489"/>
      <c r="CI248" s="489"/>
      <c r="CJ248" s="489"/>
      <c r="CK248" s="489"/>
      <c r="CL248" s="489"/>
      <c r="CM248" s="489"/>
      <c r="CN248" s="489"/>
      <c r="CO248" s="489"/>
      <c r="CP248" s="489"/>
      <c r="CQ248" s="489"/>
      <c r="CR248" s="489"/>
      <c r="CS248" s="489"/>
      <c r="CT248" s="489"/>
      <c r="CU248" s="489"/>
      <c r="CV248" s="489"/>
      <c r="CW248" s="489"/>
      <c r="CX248" s="489"/>
      <c r="CY248" s="489"/>
      <c r="CZ248" s="489"/>
      <c r="DA248" s="489"/>
      <c r="DB248" s="489"/>
      <c r="DC248" s="489"/>
      <c r="DD248" s="489"/>
      <c r="DE248" s="489"/>
      <c r="DF248" s="489"/>
      <c r="DG248" s="489"/>
      <c r="DH248" s="489"/>
      <c r="DI248" s="489"/>
      <c r="DJ248" s="489"/>
      <c r="DK248" s="489"/>
      <c r="DL248" s="489"/>
      <c r="DM248" s="489"/>
      <c r="DN248" s="489"/>
      <c r="DO248" s="489"/>
      <c r="DP248" s="489"/>
      <c r="DQ248" s="489"/>
      <c r="DR248" s="489"/>
      <c r="DS248" s="489"/>
      <c r="DT248" s="489"/>
      <c r="DU248" s="489"/>
      <c r="DV248" s="489"/>
      <c r="DW248" s="489"/>
      <c r="DX248" s="489"/>
      <c r="DY248" s="489"/>
      <c r="DZ248" s="489"/>
      <c r="EA248" s="489"/>
      <c r="EB248" s="489"/>
      <c r="EC248" s="489"/>
      <c r="ED248" s="489"/>
      <c r="EE248" s="489"/>
      <c r="EF248" s="489"/>
      <c r="EG248" s="489"/>
      <c r="EH248" s="489"/>
      <c r="EI248" s="489"/>
      <c r="EJ248" s="489"/>
      <c r="EK248" s="489"/>
      <c r="EL248" s="489"/>
      <c r="EM248" s="489"/>
      <c r="EN248" s="489"/>
      <c r="EO248" s="489"/>
      <c r="EP248" s="489"/>
      <c r="EQ248" s="489"/>
      <c r="ER248" s="489"/>
      <c r="ES248" s="489"/>
      <c r="ET248" s="489"/>
      <c r="EU248" s="489"/>
      <c r="EV248" s="489"/>
      <c r="EW248" s="489"/>
      <c r="EX248" s="489"/>
      <c r="EY248" s="489"/>
      <c r="EZ248" s="489"/>
      <c r="FA248" s="489"/>
      <c r="FB248" s="559"/>
      <c r="FC248" s="489"/>
      <c r="FD248" s="489"/>
      <c r="FE248" s="489"/>
      <c r="FF248" s="489"/>
      <c r="FG248" s="489"/>
      <c r="FH248" s="489"/>
      <c r="FI248" s="489"/>
      <c r="FJ248" s="489"/>
      <c r="FK248" s="489"/>
      <c r="FL248" s="489"/>
      <c r="FM248" s="489"/>
      <c r="FN248" s="489"/>
      <c r="FO248" s="489"/>
      <c r="FP248" s="560"/>
      <c r="FQ248" s="489"/>
      <c r="FR248" s="560"/>
      <c r="FS248" s="559"/>
      <c r="FT248" s="489"/>
      <c r="FU248" s="489"/>
      <c r="FV248" s="489"/>
      <c r="FW248" s="489"/>
      <c r="FX248" s="489"/>
      <c r="FY248" s="560"/>
    </row>
    <row r="249" spans="1:181" s="494" customFormat="1" ht="48" x14ac:dyDescent="0.25">
      <c r="A249" s="506">
        <v>287</v>
      </c>
      <c r="B249" s="511" t="s">
        <v>642</v>
      </c>
      <c r="C249" s="514" t="s">
        <v>525</v>
      </c>
      <c r="D249" s="493" t="s">
        <v>551</v>
      </c>
      <c r="E249" s="559" t="str">
        <f>VLOOKUP(F249,'Revised Phasing'!$D$4:$S$98, 16, 0)</f>
        <v>Phase 1</v>
      </c>
      <c r="F249" s="559" t="s">
        <v>57</v>
      </c>
      <c r="G249" s="490" t="s">
        <v>642</v>
      </c>
      <c r="H249" s="493" t="s">
        <v>89</v>
      </c>
      <c r="I249" s="493"/>
      <c r="J249" s="492"/>
      <c r="K249" s="512" t="s">
        <v>896</v>
      </c>
      <c r="L249" s="493" t="s">
        <v>896</v>
      </c>
      <c r="M249" s="493" t="s">
        <v>896</v>
      </c>
      <c r="N249" s="512"/>
      <c r="O249" s="513"/>
      <c r="P249" s="515" t="s">
        <v>637</v>
      </c>
      <c r="Q249" s="515" t="s">
        <v>72</v>
      </c>
      <c r="R249" s="515" t="s">
        <v>1413</v>
      </c>
      <c r="S249" s="493" t="s">
        <v>644</v>
      </c>
      <c r="T249" s="493" t="s">
        <v>89</v>
      </c>
      <c r="U249" s="493" t="s">
        <v>534</v>
      </c>
      <c r="V249" s="513"/>
      <c r="W249" s="514" t="s">
        <v>535</v>
      </c>
      <c r="X249" s="493"/>
      <c r="Y249" s="493"/>
      <c r="Z249" s="513"/>
      <c r="AA249" s="516"/>
      <c r="AB249" s="562" t="s">
        <v>526</v>
      </c>
      <c r="AC249" s="563" t="s">
        <v>526</v>
      </c>
      <c r="AD249" s="564" t="s">
        <v>526</v>
      </c>
      <c r="AE249" s="563"/>
      <c r="AF249" s="735"/>
      <c r="AG249" s="733" t="s">
        <v>1275</v>
      </c>
      <c r="AH249" s="562" t="s">
        <v>526</v>
      </c>
      <c r="AI249" s="563" t="s">
        <v>540</v>
      </c>
      <c r="AJ249" s="564" t="s">
        <v>540</v>
      </c>
      <c r="AK249" s="504" t="s">
        <v>648</v>
      </c>
      <c r="AL249" s="496" t="s">
        <v>1116</v>
      </c>
      <c r="AM249" s="497" t="s">
        <v>650</v>
      </c>
      <c r="AN249" s="489" t="s">
        <v>1117</v>
      </c>
      <c r="AO249" s="490" t="s">
        <v>642</v>
      </c>
      <c r="AP249" s="493" t="s">
        <v>1414</v>
      </c>
      <c r="AQ249" s="491" t="s">
        <v>562</v>
      </c>
      <c r="AR249" s="492"/>
      <c r="AS249" s="490" t="s">
        <v>652</v>
      </c>
      <c r="AT249" s="493" t="s">
        <v>1415</v>
      </c>
      <c r="AU249" s="552" t="s">
        <v>654</v>
      </c>
      <c r="AV249" s="555" t="s">
        <v>1416</v>
      </c>
      <c r="AW249" s="490"/>
      <c r="AX249" s="739"/>
      <c r="AY249" s="739"/>
      <c r="AZ249" s="489"/>
      <c r="BA249" s="489"/>
      <c r="BB249" s="489"/>
      <c r="BC249" s="489"/>
      <c r="BD249" s="489"/>
      <c r="BE249" s="489"/>
      <c r="BF249" s="489"/>
      <c r="BG249" s="489"/>
      <c r="BH249" s="489"/>
      <c r="BI249" s="489"/>
      <c r="BJ249" s="489"/>
      <c r="BK249" s="489"/>
      <c r="BL249" s="560"/>
      <c r="BM249" s="559"/>
      <c r="BN249" s="489"/>
      <c r="BO249" s="489"/>
      <c r="BP249" s="489"/>
      <c r="BQ249" s="489"/>
      <c r="BR249" s="489"/>
      <c r="BS249" s="489"/>
      <c r="BT249" s="489"/>
      <c r="BU249" s="489"/>
      <c r="BV249" s="489"/>
      <c r="BW249" s="489"/>
      <c r="BX249" s="489"/>
      <c r="BY249" s="489"/>
      <c r="BZ249" s="489"/>
      <c r="CA249" s="489"/>
      <c r="CB249" s="489"/>
      <c r="CC249" s="489"/>
      <c r="CD249" s="489"/>
      <c r="CE249" s="489"/>
      <c r="CF249" s="489"/>
      <c r="CG249" s="489"/>
      <c r="CH249" s="489"/>
      <c r="CI249" s="489"/>
      <c r="CJ249" s="489"/>
      <c r="CK249" s="489"/>
      <c r="CL249" s="489"/>
      <c r="CM249" s="489"/>
      <c r="CN249" s="489"/>
      <c r="CO249" s="489"/>
      <c r="CP249" s="489"/>
      <c r="CQ249" s="489"/>
      <c r="CR249" s="489"/>
      <c r="CS249" s="489"/>
      <c r="CT249" s="489"/>
      <c r="CU249" s="489"/>
      <c r="CV249" s="489"/>
      <c r="CW249" s="489"/>
      <c r="CX249" s="489"/>
      <c r="CY249" s="489"/>
      <c r="CZ249" s="489"/>
      <c r="DA249" s="489"/>
      <c r="DB249" s="489"/>
      <c r="DC249" s="489"/>
      <c r="DD249" s="489"/>
      <c r="DE249" s="489"/>
      <c r="DF249" s="489"/>
      <c r="DG249" s="489"/>
      <c r="DH249" s="489"/>
      <c r="DI249" s="489"/>
      <c r="DJ249" s="489"/>
      <c r="DK249" s="489"/>
      <c r="DL249" s="489"/>
      <c r="DM249" s="489"/>
      <c r="DN249" s="489"/>
      <c r="DO249" s="489"/>
      <c r="DP249" s="489"/>
      <c r="DQ249" s="489"/>
      <c r="DR249" s="489"/>
      <c r="DS249" s="489"/>
      <c r="DT249" s="489"/>
      <c r="DU249" s="489"/>
      <c r="DV249" s="489"/>
      <c r="DW249" s="489"/>
      <c r="DX249" s="489"/>
      <c r="DY249" s="489"/>
      <c r="DZ249" s="489"/>
      <c r="EA249" s="489"/>
      <c r="EB249" s="489"/>
      <c r="EC249" s="489"/>
      <c r="ED249" s="489"/>
      <c r="EE249" s="489"/>
      <c r="EF249" s="489"/>
      <c r="EG249" s="489"/>
      <c r="EH249" s="489"/>
      <c r="EI249" s="489"/>
      <c r="EJ249" s="489"/>
      <c r="EK249" s="489"/>
      <c r="EL249" s="489"/>
      <c r="EM249" s="489"/>
      <c r="EN249" s="489"/>
      <c r="EO249" s="489"/>
      <c r="EP249" s="489"/>
      <c r="EQ249" s="489"/>
      <c r="ER249" s="489"/>
      <c r="ES249" s="489"/>
      <c r="ET249" s="489"/>
      <c r="EU249" s="489"/>
      <c r="EV249" s="489"/>
      <c r="EW249" s="489"/>
      <c r="EX249" s="489"/>
      <c r="EY249" s="489"/>
      <c r="EZ249" s="489"/>
      <c r="FA249" s="489"/>
      <c r="FB249" s="559"/>
      <c r="FC249" s="489"/>
      <c r="FD249" s="489"/>
      <c r="FE249" s="489"/>
      <c r="FF249" s="489"/>
      <c r="FG249" s="489"/>
      <c r="FH249" s="489"/>
      <c r="FI249" s="489"/>
      <c r="FJ249" s="489"/>
      <c r="FK249" s="489"/>
      <c r="FL249" s="489"/>
      <c r="FM249" s="489"/>
      <c r="FN249" s="489"/>
      <c r="FO249" s="489"/>
      <c r="FP249" s="560"/>
      <c r="FQ249" s="489"/>
      <c r="FR249" s="560"/>
      <c r="FS249" s="559"/>
      <c r="FT249" s="489"/>
      <c r="FU249" s="489"/>
      <c r="FV249" s="489"/>
      <c r="FW249" s="489"/>
      <c r="FX249" s="489"/>
      <c r="FY249" s="560"/>
    </row>
    <row r="250" spans="1:181" s="494" customFormat="1" hidden="1" x14ac:dyDescent="0.25">
      <c r="A250" s="557">
        <v>288</v>
      </c>
      <c r="B250" s="558" t="s">
        <v>524</v>
      </c>
      <c r="C250" s="490" t="s">
        <v>525</v>
      </c>
      <c r="D250" s="489" t="s">
        <v>551</v>
      </c>
      <c r="E250" s="559"/>
      <c r="F250" s="559"/>
      <c r="G250" s="490" t="s">
        <v>526</v>
      </c>
      <c r="H250" s="489" t="s">
        <v>1417</v>
      </c>
      <c r="I250" s="489"/>
      <c r="J250" s="560"/>
      <c r="K250" s="559" t="s">
        <v>1418</v>
      </c>
      <c r="L250" s="489" t="s">
        <v>896</v>
      </c>
      <c r="M250" s="489" t="s">
        <v>896</v>
      </c>
      <c r="N250" s="559"/>
      <c r="O250" s="560"/>
      <c r="P250" s="491" t="s">
        <v>530</v>
      </c>
      <c r="Q250" s="491" t="s">
        <v>531</v>
      </c>
      <c r="R250" s="491" t="s">
        <v>532</v>
      </c>
      <c r="S250" s="489" t="s">
        <v>533</v>
      </c>
      <c r="T250" s="489" t="s">
        <v>1417</v>
      </c>
      <c r="U250" s="489" t="s">
        <v>534</v>
      </c>
      <c r="V250" s="560"/>
      <c r="W250" s="490" t="s">
        <v>535</v>
      </c>
      <c r="X250" s="489"/>
      <c r="Y250" s="489"/>
      <c r="Z250" s="560"/>
      <c r="AA250" s="561"/>
      <c r="AB250" s="562" t="s">
        <v>526</v>
      </c>
      <c r="AC250" s="563" t="s">
        <v>526</v>
      </c>
      <c r="AD250" s="564" t="s">
        <v>526</v>
      </c>
      <c r="AE250" s="563"/>
      <c r="AF250" s="563"/>
      <c r="AG250" s="563"/>
      <c r="AH250" s="562" t="s">
        <v>526</v>
      </c>
      <c r="AI250" s="563" t="s">
        <v>526</v>
      </c>
      <c r="AJ250" s="564" t="s">
        <v>540</v>
      </c>
      <c r="AK250" s="489"/>
      <c r="AL250" s="489"/>
      <c r="AM250" s="489"/>
      <c r="AN250" s="489"/>
      <c r="AO250" s="490" t="s">
        <v>526</v>
      </c>
      <c r="AP250" s="493"/>
      <c r="AQ250" s="491"/>
      <c r="AR250" s="492"/>
      <c r="AS250" s="490" t="str">
        <f t="shared" si="3"/>
        <v>no</v>
      </c>
      <c r="AT250" s="489"/>
      <c r="AU250" s="489"/>
      <c r="AV250" s="513"/>
      <c r="AW250" s="490" t="s">
        <v>526</v>
      </c>
      <c r="AX250" s="739"/>
      <c r="AY250" s="739"/>
      <c r="AZ250" s="489"/>
      <c r="BA250" s="489"/>
      <c r="BB250" s="489"/>
      <c r="BC250" s="489"/>
      <c r="BD250" s="489"/>
      <c r="BE250" s="489"/>
      <c r="BF250" s="489"/>
      <c r="BG250" s="489"/>
      <c r="BH250" s="489"/>
      <c r="BI250" s="489"/>
      <c r="BJ250" s="489"/>
      <c r="BK250" s="489"/>
      <c r="BL250" s="560"/>
      <c r="BM250" s="559"/>
      <c r="BN250" s="489"/>
      <c r="BO250" s="489"/>
      <c r="BP250" s="489"/>
      <c r="BQ250" s="489"/>
      <c r="BR250" s="489"/>
      <c r="BS250" s="489"/>
      <c r="BT250" s="489"/>
      <c r="BU250" s="489"/>
      <c r="BV250" s="489"/>
      <c r="BW250" s="489"/>
      <c r="BX250" s="489"/>
      <c r="BY250" s="489"/>
      <c r="BZ250" s="489"/>
      <c r="CA250" s="489"/>
      <c r="CB250" s="489"/>
      <c r="CC250" s="489"/>
      <c r="CD250" s="489"/>
      <c r="CE250" s="489"/>
      <c r="CF250" s="489"/>
      <c r="CG250" s="489"/>
      <c r="CH250" s="489"/>
      <c r="CI250" s="489"/>
      <c r="CJ250" s="489"/>
      <c r="CK250" s="489"/>
      <c r="CL250" s="489"/>
      <c r="CM250" s="489"/>
      <c r="CN250" s="489"/>
      <c r="CO250" s="489"/>
      <c r="CP250" s="489"/>
      <c r="CQ250" s="489"/>
      <c r="CR250" s="489"/>
      <c r="CS250" s="489"/>
      <c r="CT250" s="489"/>
      <c r="CU250" s="489"/>
      <c r="CV250" s="489"/>
      <c r="CW250" s="489"/>
      <c r="CX250" s="489"/>
      <c r="CY250" s="489"/>
      <c r="CZ250" s="489"/>
      <c r="DA250" s="489"/>
      <c r="DB250" s="489"/>
      <c r="DC250" s="489"/>
      <c r="DD250" s="489"/>
      <c r="DE250" s="489"/>
      <c r="DF250" s="489"/>
      <c r="DG250" s="489"/>
      <c r="DH250" s="489"/>
      <c r="DI250" s="489"/>
      <c r="DJ250" s="489"/>
      <c r="DK250" s="489"/>
      <c r="DL250" s="489"/>
      <c r="DM250" s="489"/>
      <c r="DN250" s="489"/>
      <c r="DO250" s="489"/>
      <c r="DP250" s="489"/>
      <c r="DQ250" s="489"/>
      <c r="DR250" s="489"/>
      <c r="DS250" s="489"/>
      <c r="DT250" s="489"/>
      <c r="DU250" s="489"/>
      <c r="DV250" s="489"/>
      <c r="DW250" s="489"/>
      <c r="DX250" s="489"/>
      <c r="DY250" s="489"/>
      <c r="DZ250" s="489"/>
      <c r="EA250" s="489"/>
      <c r="EB250" s="489"/>
      <c r="EC250" s="489"/>
      <c r="ED250" s="489"/>
      <c r="EE250" s="489"/>
      <c r="EF250" s="489"/>
      <c r="EG250" s="489"/>
      <c r="EH250" s="489"/>
      <c r="EI250" s="489"/>
      <c r="EJ250" s="489"/>
      <c r="EK250" s="489"/>
      <c r="EL250" s="489"/>
      <c r="EM250" s="489"/>
      <c r="EN250" s="489"/>
      <c r="EO250" s="489"/>
      <c r="EP250" s="489"/>
      <c r="EQ250" s="489"/>
      <c r="ER250" s="489"/>
      <c r="ES250" s="489"/>
      <c r="ET250" s="489"/>
      <c r="EU250" s="489"/>
      <c r="EV250" s="489"/>
      <c r="EW250" s="489"/>
      <c r="EX250" s="489"/>
      <c r="EY250" s="489"/>
      <c r="EZ250" s="489"/>
      <c r="FA250" s="489"/>
      <c r="FB250" s="559"/>
      <c r="FC250" s="489"/>
      <c r="FD250" s="489"/>
      <c r="FE250" s="489"/>
      <c r="FF250" s="489"/>
      <c r="FG250" s="489"/>
      <c r="FH250" s="489"/>
      <c r="FI250" s="489"/>
      <c r="FJ250" s="489"/>
      <c r="FK250" s="489"/>
      <c r="FL250" s="489"/>
      <c r="FM250" s="489"/>
      <c r="FN250" s="489"/>
      <c r="FO250" s="489"/>
      <c r="FP250" s="560"/>
      <c r="FQ250" s="489"/>
      <c r="FR250" s="560"/>
      <c r="FS250" s="559"/>
      <c r="FT250" s="489"/>
      <c r="FU250" s="489"/>
      <c r="FV250" s="489"/>
      <c r="FW250" s="489"/>
      <c r="FX250" s="489"/>
      <c r="FY250" s="560"/>
    </row>
    <row r="251" spans="1:181" s="494" customFormat="1" hidden="1" x14ac:dyDescent="0.25">
      <c r="A251" s="557">
        <v>289</v>
      </c>
      <c r="B251" s="558" t="s">
        <v>524</v>
      </c>
      <c r="C251" s="490" t="s">
        <v>525</v>
      </c>
      <c r="D251" s="489" t="s">
        <v>551</v>
      </c>
      <c r="E251" s="559"/>
      <c r="F251" s="559"/>
      <c r="G251" s="490" t="s">
        <v>526</v>
      </c>
      <c r="H251" s="489" t="s">
        <v>93</v>
      </c>
      <c r="I251" s="489"/>
      <c r="J251" s="560"/>
      <c r="K251" s="559" t="s">
        <v>92</v>
      </c>
      <c r="L251" s="489" t="s">
        <v>92</v>
      </c>
      <c r="M251" s="489" t="s">
        <v>92</v>
      </c>
      <c r="N251" s="559"/>
      <c r="O251" s="560"/>
      <c r="P251" s="491" t="s">
        <v>637</v>
      </c>
      <c r="Q251" s="491" t="s">
        <v>283</v>
      </c>
      <c r="R251" s="491" t="s">
        <v>283</v>
      </c>
      <c r="S251" s="489" t="s">
        <v>672</v>
      </c>
      <c r="T251" s="489" t="s">
        <v>93</v>
      </c>
      <c r="U251" s="489" t="s">
        <v>571</v>
      </c>
      <c r="V251" s="560"/>
      <c r="W251" s="490" t="s">
        <v>638</v>
      </c>
      <c r="X251" s="489"/>
      <c r="Y251" s="489"/>
      <c r="Z251" s="560"/>
      <c r="AA251" s="561">
        <v>38564</v>
      </c>
      <c r="AB251" s="562" t="s">
        <v>526</v>
      </c>
      <c r="AC251" s="563" t="s">
        <v>526</v>
      </c>
      <c r="AD251" s="564" t="s">
        <v>526</v>
      </c>
      <c r="AE251" s="563"/>
      <c r="AF251" s="735"/>
      <c r="AG251" s="563"/>
      <c r="AH251" s="562" t="s">
        <v>526</v>
      </c>
      <c r="AI251" s="563" t="s">
        <v>526</v>
      </c>
      <c r="AJ251" s="564" t="s">
        <v>526</v>
      </c>
      <c r="AK251" s="489"/>
      <c r="AL251" s="489"/>
      <c r="AM251" s="489"/>
      <c r="AN251" s="489"/>
      <c r="AO251" s="490" t="s">
        <v>526</v>
      </c>
      <c r="AP251" s="493"/>
      <c r="AQ251" s="491"/>
      <c r="AR251" s="492"/>
      <c r="AS251" s="490" t="str">
        <f t="shared" si="3"/>
        <v>no</v>
      </c>
      <c r="AT251" s="489"/>
      <c r="AU251" s="489"/>
      <c r="AV251" s="513"/>
      <c r="AW251" s="490" t="s">
        <v>526</v>
      </c>
      <c r="AX251" s="739"/>
      <c r="AY251" s="739"/>
      <c r="AZ251" s="489"/>
      <c r="BA251" s="489"/>
      <c r="BB251" s="489"/>
      <c r="BC251" s="489"/>
      <c r="BD251" s="489"/>
      <c r="BE251" s="489"/>
      <c r="BF251" s="489"/>
      <c r="BG251" s="489"/>
      <c r="BH251" s="489"/>
      <c r="BI251" s="489"/>
      <c r="BJ251" s="489"/>
      <c r="BK251" s="489"/>
      <c r="BL251" s="560"/>
      <c r="BM251" s="559"/>
      <c r="BN251" s="489"/>
      <c r="BO251" s="489"/>
      <c r="BP251" s="489"/>
      <c r="BQ251" s="489"/>
      <c r="BR251" s="489"/>
      <c r="BS251" s="489"/>
      <c r="BT251" s="489"/>
      <c r="BU251" s="489"/>
      <c r="BV251" s="489"/>
      <c r="BW251" s="489"/>
      <c r="BX251" s="489"/>
      <c r="BY251" s="489"/>
      <c r="BZ251" s="489"/>
      <c r="CA251" s="489"/>
      <c r="CB251" s="489"/>
      <c r="CC251" s="489"/>
      <c r="CD251" s="489"/>
      <c r="CE251" s="489"/>
      <c r="CF251" s="489"/>
      <c r="CG251" s="489"/>
      <c r="CH251" s="489"/>
      <c r="CI251" s="489"/>
      <c r="CJ251" s="489"/>
      <c r="CK251" s="489"/>
      <c r="CL251" s="489"/>
      <c r="CM251" s="489"/>
      <c r="CN251" s="489"/>
      <c r="CO251" s="489"/>
      <c r="CP251" s="489"/>
      <c r="CQ251" s="489"/>
      <c r="CR251" s="489"/>
      <c r="CS251" s="489"/>
      <c r="CT251" s="489"/>
      <c r="CU251" s="489"/>
      <c r="CV251" s="489"/>
      <c r="CW251" s="489"/>
      <c r="CX251" s="489"/>
      <c r="CY251" s="489"/>
      <c r="CZ251" s="489"/>
      <c r="DA251" s="489"/>
      <c r="DB251" s="489"/>
      <c r="DC251" s="489"/>
      <c r="DD251" s="489"/>
      <c r="DE251" s="489"/>
      <c r="DF251" s="489"/>
      <c r="DG251" s="489"/>
      <c r="DH251" s="489"/>
      <c r="DI251" s="489"/>
      <c r="DJ251" s="489"/>
      <c r="DK251" s="489"/>
      <c r="DL251" s="489"/>
      <c r="DM251" s="489"/>
      <c r="DN251" s="489"/>
      <c r="DO251" s="489"/>
      <c r="DP251" s="489"/>
      <c r="DQ251" s="489"/>
      <c r="DR251" s="489"/>
      <c r="DS251" s="489"/>
      <c r="DT251" s="489"/>
      <c r="DU251" s="489"/>
      <c r="DV251" s="489"/>
      <c r="DW251" s="489"/>
      <c r="DX251" s="489"/>
      <c r="DY251" s="489"/>
      <c r="DZ251" s="489"/>
      <c r="EA251" s="489"/>
      <c r="EB251" s="489"/>
      <c r="EC251" s="489"/>
      <c r="ED251" s="489"/>
      <c r="EE251" s="489"/>
      <c r="EF251" s="489"/>
      <c r="EG251" s="489"/>
      <c r="EH251" s="489"/>
      <c r="EI251" s="489"/>
      <c r="EJ251" s="489"/>
      <c r="EK251" s="489"/>
      <c r="EL251" s="489"/>
      <c r="EM251" s="489"/>
      <c r="EN251" s="489"/>
      <c r="EO251" s="489"/>
      <c r="EP251" s="489"/>
      <c r="EQ251" s="489"/>
      <c r="ER251" s="489"/>
      <c r="ES251" s="489"/>
      <c r="ET251" s="489"/>
      <c r="EU251" s="489"/>
      <c r="EV251" s="489"/>
      <c r="EW251" s="489"/>
      <c r="EX251" s="489"/>
      <c r="EY251" s="489"/>
      <c r="EZ251" s="489"/>
      <c r="FA251" s="489"/>
      <c r="FB251" s="559"/>
      <c r="FC251" s="489"/>
      <c r="FD251" s="489"/>
      <c r="FE251" s="489"/>
      <c r="FF251" s="489"/>
      <c r="FG251" s="489"/>
      <c r="FH251" s="489"/>
      <c r="FI251" s="489"/>
      <c r="FJ251" s="489"/>
      <c r="FK251" s="489"/>
      <c r="FL251" s="489"/>
      <c r="FM251" s="489"/>
      <c r="FN251" s="489"/>
      <c r="FO251" s="489"/>
      <c r="FP251" s="560"/>
      <c r="FQ251" s="489"/>
      <c r="FR251" s="560"/>
      <c r="FS251" s="559"/>
      <c r="FT251" s="489"/>
      <c r="FU251" s="489"/>
      <c r="FV251" s="489"/>
      <c r="FW251" s="489"/>
      <c r="FX251" s="489"/>
      <c r="FY251" s="560"/>
    </row>
    <row r="252" spans="1:181" s="494" customFormat="1" ht="72" x14ac:dyDescent="0.25">
      <c r="A252" s="506">
        <v>290</v>
      </c>
      <c r="B252" s="511" t="s">
        <v>642</v>
      </c>
      <c r="C252" s="514" t="s">
        <v>525</v>
      </c>
      <c r="D252" s="493" t="s">
        <v>551</v>
      </c>
      <c r="E252" s="559" t="str">
        <f>VLOOKUP(F252,'Revised Phasing'!$D$4:$S$98, 16, 0)</f>
        <v>Phase 1</v>
      </c>
      <c r="F252" s="559" t="s">
        <v>275</v>
      </c>
      <c r="G252" s="490" t="s">
        <v>642</v>
      </c>
      <c r="H252" s="493" t="s">
        <v>93</v>
      </c>
      <c r="I252" s="493"/>
      <c r="J252" s="492"/>
      <c r="K252" s="512" t="s">
        <v>91</v>
      </c>
      <c r="L252" s="493" t="s">
        <v>91</v>
      </c>
      <c r="M252" s="493" t="s">
        <v>91</v>
      </c>
      <c r="N252" s="512"/>
      <c r="O252" s="513"/>
      <c r="P252" s="515" t="s">
        <v>637</v>
      </c>
      <c r="Q252" s="515" t="s">
        <v>72</v>
      </c>
      <c r="R252" s="515" t="s">
        <v>1419</v>
      </c>
      <c r="S252" s="493" t="s">
        <v>644</v>
      </c>
      <c r="T252" s="493" t="s">
        <v>93</v>
      </c>
      <c r="U252" s="493" t="s">
        <v>534</v>
      </c>
      <c r="V252" s="513"/>
      <c r="W252" s="514" t="s">
        <v>535</v>
      </c>
      <c r="X252" s="493"/>
      <c r="Y252" s="493"/>
      <c r="Z252" s="513"/>
      <c r="AA252" s="516"/>
      <c r="AB252" s="562" t="s">
        <v>526</v>
      </c>
      <c r="AC252" s="563" t="s">
        <v>1420</v>
      </c>
      <c r="AD252" s="564" t="s">
        <v>1421</v>
      </c>
      <c r="AE252" s="563"/>
      <c r="AF252" s="735"/>
      <c r="AG252" s="733" t="s">
        <v>1422</v>
      </c>
      <c r="AH252" s="562" t="s">
        <v>526</v>
      </c>
      <c r="AI252" s="563" t="s">
        <v>540</v>
      </c>
      <c r="AJ252" s="564" t="s">
        <v>540</v>
      </c>
      <c r="AK252" s="504" t="s">
        <v>648</v>
      </c>
      <c r="AL252" s="496" t="s">
        <v>1116</v>
      </c>
      <c r="AM252" s="497" t="s">
        <v>650</v>
      </c>
      <c r="AN252" s="489" t="s">
        <v>1117</v>
      </c>
      <c r="AO252" s="490" t="s">
        <v>642</v>
      </c>
      <c r="AP252" s="493" t="s">
        <v>1423</v>
      </c>
      <c r="AQ252" s="491" t="s">
        <v>562</v>
      </c>
      <c r="AR252" s="492"/>
      <c r="AS252" s="490" t="s">
        <v>726</v>
      </c>
      <c r="AT252" s="493" t="s">
        <v>1424</v>
      </c>
      <c r="AU252" s="552" t="s">
        <v>654</v>
      </c>
      <c r="AV252" s="555" t="s">
        <v>742</v>
      </c>
      <c r="AW252" s="490"/>
      <c r="AX252" s="739"/>
      <c r="AY252" s="739"/>
      <c r="AZ252" s="489"/>
      <c r="BA252" s="489"/>
      <c r="BB252" s="489"/>
      <c r="BC252" s="489"/>
      <c r="BD252" s="489"/>
      <c r="BE252" s="489"/>
      <c r="BF252" s="489"/>
      <c r="BG252" s="489"/>
      <c r="BH252" s="489"/>
      <c r="BI252" s="489"/>
      <c r="BJ252" s="489"/>
      <c r="BK252" s="489"/>
      <c r="BL252" s="560"/>
      <c r="BM252" s="559"/>
      <c r="BN252" s="489"/>
      <c r="BO252" s="489"/>
      <c r="BP252" s="489"/>
      <c r="BQ252" s="489"/>
      <c r="BR252" s="489"/>
      <c r="BS252" s="489"/>
      <c r="BT252" s="489"/>
      <c r="BU252" s="489"/>
      <c r="BV252" s="489"/>
      <c r="BW252" s="489"/>
      <c r="BX252" s="489"/>
      <c r="BY252" s="489"/>
      <c r="BZ252" s="489"/>
      <c r="CA252" s="489"/>
      <c r="CB252" s="489"/>
      <c r="CC252" s="489"/>
      <c r="CD252" s="489"/>
      <c r="CE252" s="489"/>
      <c r="CF252" s="489"/>
      <c r="CG252" s="489"/>
      <c r="CH252" s="489"/>
      <c r="CI252" s="489"/>
      <c r="CJ252" s="489"/>
      <c r="CK252" s="489"/>
      <c r="CL252" s="489"/>
      <c r="CM252" s="489"/>
      <c r="CN252" s="489"/>
      <c r="CO252" s="489"/>
      <c r="CP252" s="489"/>
      <c r="CQ252" s="489"/>
      <c r="CR252" s="489"/>
      <c r="CS252" s="489"/>
      <c r="CT252" s="489"/>
      <c r="CU252" s="489"/>
      <c r="CV252" s="489"/>
      <c r="CW252" s="489"/>
      <c r="CX252" s="489"/>
      <c r="CY252" s="489"/>
      <c r="CZ252" s="489"/>
      <c r="DA252" s="489"/>
      <c r="DB252" s="489"/>
      <c r="DC252" s="489"/>
      <c r="DD252" s="489"/>
      <c r="DE252" s="489"/>
      <c r="DF252" s="489"/>
      <c r="DG252" s="489"/>
      <c r="DH252" s="489"/>
      <c r="DI252" s="489"/>
      <c r="DJ252" s="489"/>
      <c r="DK252" s="489"/>
      <c r="DL252" s="489"/>
      <c r="DM252" s="489"/>
      <c r="DN252" s="489"/>
      <c r="DO252" s="489"/>
      <c r="DP252" s="489"/>
      <c r="DQ252" s="489"/>
      <c r="DR252" s="489"/>
      <c r="DS252" s="489"/>
      <c r="DT252" s="489"/>
      <c r="DU252" s="489"/>
      <c r="DV252" s="489"/>
      <c r="DW252" s="489"/>
      <c r="DX252" s="489"/>
      <c r="DY252" s="489"/>
      <c r="DZ252" s="489"/>
      <c r="EA252" s="489"/>
      <c r="EB252" s="489"/>
      <c r="EC252" s="489"/>
      <c r="ED252" s="489"/>
      <c r="EE252" s="489"/>
      <c r="EF252" s="489"/>
      <c r="EG252" s="489"/>
      <c r="EH252" s="489"/>
      <c r="EI252" s="489"/>
      <c r="EJ252" s="489"/>
      <c r="EK252" s="489"/>
      <c r="EL252" s="489"/>
      <c r="EM252" s="489"/>
      <c r="EN252" s="489"/>
      <c r="EO252" s="489"/>
      <c r="EP252" s="489"/>
      <c r="EQ252" s="489"/>
      <c r="ER252" s="489"/>
      <c r="ES252" s="489"/>
      <c r="ET252" s="489"/>
      <c r="EU252" s="489"/>
      <c r="EV252" s="489"/>
      <c r="EW252" s="489"/>
      <c r="EX252" s="489"/>
      <c r="EY252" s="489"/>
      <c r="EZ252" s="489"/>
      <c r="FA252" s="489"/>
      <c r="FB252" s="559"/>
      <c r="FC252" s="489"/>
      <c r="FD252" s="489"/>
      <c r="FE252" s="489"/>
      <c r="FF252" s="489"/>
      <c r="FG252" s="489"/>
      <c r="FH252" s="489"/>
      <c r="FI252" s="489"/>
      <c r="FJ252" s="489"/>
      <c r="FK252" s="489"/>
      <c r="FL252" s="489"/>
      <c r="FM252" s="489"/>
      <c r="FN252" s="489"/>
      <c r="FO252" s="489"/>
      <c r="FP252" s="560"/>
      <c r="FQ252" s="489"/>
      <c r="FR252" s="560"/>
      <c r="FS252" s="559"/>
      <c r="FT252" s="489"/>
      <c r="FU252" s="489"/>
      <c r="FV252" s="489"/>
      <c r="FW252" s="489"/>
      <c r="FX252" s="489"/>
      <c r="FY252" s="560"/>
    </row>
    <row r="253" spans="1:181" s="494" customFormat="1" hidden="1" x14ac:dyDescent="0.25">
      <c r="A253" s="557">
        <v>291</v>
      </c>
      <c r="B253" s="558" t="s">
        <v>524</v>
      </c>
      <c r="C253" s="490" t="s">
        <v>525</v>
      </c>
      <c r="D253" s="489" t="s">
        <v>551</v>
      </c>
      <c r="E253" s="559"/>
      <c r="F253" s="559"/>
      <c r="G253" s="490" t="s">
        <v>526</v>
      </c>
      <c r="H253" s="489" t="s">
        <v>1425</v>
      </c>
      <c r="I253" s="489"/>
      <c r="J253" s="560"/>
      <c r="K253" s="559" t="s">
        <v>1426</v>
      </c>
      <c r="L253" s="489" t="s">
        <v>91</v>
      </c>
      <c r="M253" s="489" t="s">
        <v>91</v>
      </c>
      <c r="N253" s="559"/>
      <c r="O253" s="560"/>
      <c r="P253" s="491" t="s">
        <v>530</v>
      </c>
      <c r="Q253" s="491" t="s">
        <v>531</v>
      </c>
      <c r="R253" s="491" t="s">
        <v>532</v>
      </c>
      <c r="S253" s="489" t="s">
        <v>533</v>
      </c>
      <c r="T253" s="489" t="s">
        <v>1425</v>
      </c>
      <c r="U253" s="489" t="s">
        <v>534</v>
      </c>
      <c r="V253" s="560"/>
      <c r="W253" s="490" t="s">
        <v>535</v>
      </c>
      <c r="X253" s="489"/>
      <c r="Y253" s="489"/>
      <c r="Z253" s="560"/>
      <c r="AA253" s="561"/>
      <c r="AB253" s="562" t="s">
        <v>540</v>
      </c>
      <c r="AC253" s="563" t="s">
        <v>526</v>
      </c>
      <c r="AD253" s="564" t="s">
        <v>526</v>
      </c>
      <c r="AE253" s="563"/>
      <c r="AF253" s="563"/>
      <c r="AG253" s="563"/>
      <c r="AH253" s="562" t="s">
        <v>540</v>
      </c>
      <c r="AI253" s="563" t="s">
        <v>526</v>
      </c>
      <c r="AJ253" s="564" t="s">
        <v>540</v>
      </c>
      <c r="AK253" s="489"/>
      <c r="AL253" s="489"/>
      <c r="AM253" s="489"/>
      <c r="AN253" s="489"/>
      <c r="AO253" s="490" t="s">
        <v>526</v>
      </c>
      <c r="AP253" s="493"/>
      <c r="AQ253" s="491"/>
      <c r="AR253" s="492"/>
      <c r="AS253" s="490" t="str">
        <f t="shared" si="3"/>
        <v>no</v>
      </c>
      <c r="AT253" s="489"/>
      <c r="AU253" s="552" t="s">
        <v>654</v>
      </c>
      <c r="AV253" s="556"/>
      <c r="AW253" s="490" t="s">
        <v>526</v>
      </c>
      <c r="AX253" s="739"/>
      <c r="AY253" s="739"/>
      <c r="AZ253" s="489"/>
      <c r="BA253" s="489"/>
      <c r="BB253" s="489"/>
      <c r="BC253" s="489"/>
      <c r="BD253" s="489"/>
      <c r="BE253" s="489"/>
      <c r="BF253" s="489"/>
      <c r="BG253" s="489"/>
      <c r="BH253" s="489"/>
      <c r="BI253" s="489"/>
      <c r="BJ253" s="489"/>
      <c r="BK253" s="489"/>
      <c r="BL253" s="560"/>
      <c r="BM253" s="559"/>
      <c r="BN253" s="489"/>
      <c r="BO253" s="489"/>
      <c r="BP253" s="489"/>
      <c r="BQ253" s="489"/>
      <c r="BR253" s="489"/>
      <c r="BS253" s="489"/>
      <c r="BT253" s="489"/>
      <c r="BU253" s="489"/>
      <c r="BV253" s="489"/>
      <c r="BW253" s="489"/>
      <c r="BX253" s="489"/>
      <c r="BY253" s="489"/>
      <c r="BZ253" s="489"/>
      <c r="CA253" s="489"/>
      <c r="CB253" s="489"/>
      <c r="CC253" s="489"/>
      <c r="CD253" s="489"/>
      <c r="CE253" s="489"/>
      <c r="CF253" s="489"/>
      <c r="CG253" s="489"/>
      <c r="CH253" s="489"/>
      <c r="CI253" s="489"/>
      <c r="CJ253" s="489"/>
      <c r="CK253" s="489"/>
      <c r="CL253" s="489"/>
      <c r="CM253" s="489"/>
      <c r="CN253" s="489"/>
      <c r="CO253" s="489"/>
      <c r="CP253" s="489"/>
      <c r="CQ253" s="489"/>
      <c r="CR253" s="489"/>
      <c r="CS253" s="489"/>
      <c r="CT253" s="489"/>
      <c r="CU253" s="489"/>
      <c r="CV253" s="489"/>
      <c r="CW253" s="489"/>
      <c r="CX253" s="489"/>
      <c r="CY253" s="489"/>
      <c r="CZ253" s="489"/>
      <c r="DA253" s="489"/>
      <c r="DB253" s="489"/>
      <c r="DC253" s="489"/>
      <c r="DD253" s="489"/>
      <c r="DE253" s="489"/>
      <c r="DF253" s="489"/>
      <c r="DG253" s="489"/>
      <c r="DH253" s="489"/>
      <c r="DI253" s="489"/>
      <c r="DJ253" s="489"/>
      <c r="DK253" s="489"/>
      <c r="DL253" s="489"/>
      <c r="DM253" s="489"/>
      <c r="DN253" s="489"/>
      <c r="DO253" s="489"/>
      <c r="DP253" s="489"/>
      <c r="DQ253" s="489"/>
      <c r="DR253" s="489"/>
      <c r="DS253" s="489"/>
      <c r="DT253" s="489"/>
      <c r="DU253" s="489"/>
      <c r="DV253" s="489"/>
      <c r="DW253" s="489"/>
      <c r="DX253" s="489"/>
      <c r="DY253" s="489"/>
      <c r="DZ253" s="489"/>
      <c r="EA253" s="489"/>
      <c r="EB253" s="489"/>
      <c r="EC253" s="489"/>
      <c r="ED253" s="489"/>
      <c r="EE253" s="489"/>
      <c r="EF253" s="489"/>
      <c r="EG253" s="489"/>
      <c r="EH253" s="489"/>
      <c r="EI253" s="489"/>
      <c r="EJ253" s="489"/>
      <c r="EK253" s="489"/>
      <c r="EL253" s="489"/>
      <c r="EM253" s="489"/>
      <c r="EN253" s="489"/>
      <c r="EO253" s="489"/>
      <c r="EP253" s="489"/>
      <c r="EQ253" s="489"/>
      <c r="ER253" s="489"/>
      <c r="ES253" s="489"/>
      <c r="ET253" s="489"/>
      <c r="EU253" s="489"/>
      <c r="EV253" s="489"/>
      <c r="EW253" s="489"/>
      <c r="EX253" s="489"/>
      <c r="EY253" s="489"/>
      <c r="EZ253" s="489"/>
      <c r="FA253" s="489"/>
      <c r="FB253" s="559"/>
      <c r="FC253" s="489"/>
      <c r="FD253" s="489"/>
      <c r="FE253" s="489"/>
      <c r="FF253" s="489"/>
      <c r="FG253" s="489"/>
      <c r="FH253" s="489"/>
      <c r="FI253" s="489"/>
      <c r="FJ253" s="489"/>
      <c r="FK253" s="489"/>
      <c r="FL253" s="489"/>
      <c r="FM253" s="489"/>
      <c r="FN253" s="489"/>
      <c r="FO253" s="489"/>
      <c r="FP253" s="560"/>
      <c r="FQ253" s="489"/>
      <c r="FR253" s="560"/>
      <c r="FS253" s="559"/>
      <c r="FT253" s="489"/>
      <c r="FU253" s="489"/>
      <c r="FV253" s="489"/>
      <c r="FW253" s="489"/>
      <c r="FX253" s="489"/>
      <c r="FY253" s="560"/>
    </row>
    <row r="254" spans="1:181" s="494" customFormat="1" hidden="1" x14ac:dyDescent="0.25">
      <c r="A254" s="557">
        <v>292</v>
      </c>
      <c r="B254" s="558" t="s">
        <v>524</v>
      </c>
      <c r="C254" s="490" t="s">
        <v>525</v>
      </c>
      <c r="D254" s="489" t="s">
        <v>551</v>
      </c>
      <c r="E254" s="559"/>
      <c r="F254" s="559"/>
      <c r="G254" s="490" t="s">
        <v>526</v>
      </c>
      <c r="H254" s="489" t="s">
        <v>1427</v>
      </c>
      <c r="I254" s="489"/>
      <c r="J254" s="560"/>
      <c r="K254" s="559" t="s">
        <v>1428</v>
      </c>
      <c r="L254" s="489" t="s">
        <v>1428</v>
      </c>
      <c r="M254" s="489" t="s">
        <v>1428</v>
      </c>
      <c r="N254" s="559"/>
      <c r="O254" s="560"/>
      <c r="P254" s="491" t="s">
        <v>637</v>
      </c>
      <c r="Q254" s="491" t="s">
        <v>283</v>
      </c>
      <c r="R254" s="491" t="s">
        <v>283</v>
      </c>
      <c r="S254" s="489" t="s">
        <v>672</v>
      </c>
      <c r="T254" s="489" t="s">
        <v>1427</v>
      </c>
      <c r="U254" s="489" t="s">
        <v>571</v>
      </c>
      <c r="V254" s="560"/>
      <c r="W254" s="490" t="s">
        <v>572</v>
      </c>
      <c r="X254" s="489"/>
      <c r="Y254" s="489"/>
      <c r="Z254" s="560"/>
      <c r="AA254" s="561">
        <v>38564</v>
      </c>
      <c r="AB254" s="562" t="s">
        <v>526</v>
      </c>
      <c r="AC254" s="563" t="s">
        <v>526</v>
      </c>
      <c r="AD254" s="564" t="s">
        <v>526</v>
      </c>
      <c r="AE254" s="563"/>
      <c r="AF254" s="735"/>
      <c r="AG254" s="563"/>
      <c r="AH254" s="562" t="s">
        <v>526</v>
      </c>
      <c r="AI254" s="563" t="s">
        <v>526</v>
      </c>
      <c r="AJ254" s="564" t="s">
        <v>526</v>
      </c>
      <c r="AK254" s="489"/>
      <c r="AL254" s="489"/>
      <c r="AM254" s="489"/>
      <c r="AN254" s="489"/>
      <c r="AO254" s="490" t="s">
        <v>526</v>
      </c>
      <c r="AP254" s="493"/>
      <c r="AQ254" s="491"/>
      <c r="AR254" s="492"/>
      <c r="AS254" s="490" t="str">
        <f t="shared" si="3"/>
        <v>no</v>
      </c>
      <c r="AT254" s="489"/>
      <c r="AU254" s="552" t="s">
        <v>654</v>
      </c>
      <c r="AV254" s="556"/>
      <c r="AW254" s="490" t="s">
        <v>526</v>
      </c>
      <c r="AX254" s="739"/>
      <c r="AY254" s="739"/>
      <c r="AZ254" s="489"/>
      <c r="BA254" s="489"/>
      <c r="BB254" s="489"/>
      <c r="BC254" s="489"/>
      <c r="BD254" s="489"/>
      <c r="BE254" s="489"/>
      <c r="BF254" s="489"/>
      <c r="BG254" s="489"/>
      <c r="BH254" s="489"/>
      <c r="BI254" s="489"/>
      <c r="BJ254" s="489"/>
      <c r="BK254" s="489"/>
      <c r="BL254" s="560"/>
      <c r="BM254" s="559"/>
      <c r="BN254" s="489"/>
      <c r="BO254" s="489"/>
      <c r="BP254" s="489"/>
      <c r="BQ254" s="489"/>
      <c r="BR254" s="489"/>
      <c r="BS254" s="489"/>
      <c r="BT254" s="489"/>
      <c r="BU254" s="489"/>
      <c r="BV254" s="489"/>
      <c r="BW254" s="489"/>
      <c r="BX254" s="489"/>
      <c r="BY254" s="489"/>
      <c r="BZ254" s="489"/>
      <c r="CA254" s="489"/>
      <c r="CB254" s="489"/>
      <c r="CC254" s="489"/>
      <c r="CD254" s="489"/>
      <c r="CE254" s="489"/>
      <c r="CF254" s="489"/>
      <c r="CG254" s="489"/>
      <c r="CH254" s="489"/>
      <c r="CI254" s="489"/>
      <c r="CJ254" s="489"/>
      <c r="CK254" s="489"/>
      <c r="CL254" s="489"/>
      <c r="CM254" s="489"/>
      <c r="CN254" s="489"/>
      <c r="CO254" s="489"/>
      <c r="CP254" s="489"/>
      <c r="CQ254" s="489"/>
      <c r="CR254" s="489"/>
      <c r="CS254" s="489"/>
      <c r="CT254" s="489"/>
      <c r="CU254" s="489"/>
      <c r="CV254" s="489"/>
      <c r="CW254" s="489"/>
      <c r="CX254" s="489"/>
      <c r="CY254" s="489"/>
      <c r="CZ254" s="489"/>
      <c r="DA254" s="489"/>
      <c r="DB254" s="489"/>
      <c r="DC254" s="489"/>
      <c r="DD254" s="489"/>
      <c r="DE254" s="489"/>
      <c r="DF254" s="489"/>
      <c r="DG254" s="489"/>
      <c r="DH254" s="489"/>
      <c r="DI254" s="489"/>
      <c r="DJ254" s="489"/>
      <c r="DK254" s="489"/>
      <c r="DL254" s="489"/>
      <c r="DM254" s="489"/>
      <c r="DN254" s="489"/>
      <c r="DO254" s="489"/>
      <c r="DP254" s="489"/>
      <c r="DQ254" s="489"/>
      <c r="DR254" s="489"/>
      <c r="DS254" s="489"/>
      <c r="DT254" s="489"/>
      <c r="DU254" s="489"/>
      <c r="DV254" s="489"/>
      <c r="DW254" s="489"/>
      <c r="DX254" s="489"/>
      <c r="DY254" s="489"/>
      <c r="DZ254" s="489"/>
      <c r="EA254" s="489"/>
      <c r="EB254" s="489"/>
      <c r="EC254" s="489"/>
      <c r="ED254" s="489"/>
      <c r="EE254" s="489"/>
      <c r="EF254" s="489"/>
      <c r="EG254" s="489"/>
      <c r="EH254" s="489"/>
      <c r="EI254" s="489"/>
      <c r="EJ254" s="489"/>
      <c r="EK254" s="489"/>
      <c r="EL254" s="489"/>
      <c r="EM254" s="489"/>
      <c r="EN254" s="489"/>
      <c r="EO254" s="489"/>
      <c r="EP254" s="489"/>
      <c r="EQ254" s="489"/>
      <c r="ER254" s="489"/>
      <c r="ES254" s="489"/>
      <c r="ET254" s="489"/>
      <c r="EU254" s="489"/>
      <c r="EV254" s="489"/>
      <c r="EW254" s="489"/>
      <c r="EX254" s="489"/>
      <c r="EY254" s="489"/>
      <c r="EZ254" s="489"/>
      <c r="FA254" s="489"/>
      <c r="FB254" s="559"/>
      <c r="FC254" s="489"/>
      <c r="FD254" s="489"/>
      <c r="FE254" s="489"/>
      <c r="FF254" s="489"/>
      <c r="FG254" s="489"/>
      <c r="FH254" s="489"/>
      <c r="FI254" s="489"/>
      <c r="FJ254" s="489"/>
      <c r="FK254" s="489"/>
      <c r="FL254" s="489"/>
      <c r="FM254" s="489"/>
      <c r="FN254" s="489"/>
      <c r="FO254" s="489"/>
      <c r="FP254" s="560"/>
      <c r="FQ254" s="489"/>
      <c r="FR254" s="560"/>
      <c r="FS254" s="559"/>
      <c r="FT254" s="489"/>
      <c r="FU254" s="489"/>
      <c r="FV254" s="489"/>
      <c r="FW254" s="489"/>
      <c r="FX254" s="489"/>
      <c r="FY254" s="560"/>
    </row>
    <row r="255" spans="1:181" s="494" customFormat="1" ht="120" x14ac:dyDescent="0.25">
      <c r="A255" s="506">
        <v>293</v>
      </c>
      <c r="B255" s="511" t="s">
        <v>642</v>
      </c>
      <c r="C255" s="514" t="s">
        <v>525</v>
      </c>
      <c r="D255" s="493" t="s">
        <v>551</v>
      </c>
      <c r="E255" s="559" t="str">
        <f>VLOOKUP(F255,'Revised Phasing'!$D$4:$S$98, 16, 0)</f>
        <v>Phase 2</v>
      </c>
      <c r="F255" s="559" t="str">
        <f>VLOOKUP(L255,'Consolidated Data'!$E$2:$F$97, 2, 0)</f>
        <v>TAI</v>
      </c>
      <c r="G255" s="490" t="s">
        <v>642</v>
      </c>
      <c r="H255" s="493" t="s">
        <v>95</v>
      </c>
      <c r="I255" s="493"/>
      <c r="J255" s="492"/>
      <c r="K255" s="512" t="s">
        <v>94</v>
      </c>
      <c r="L255" s="493" t="s">
        <v>94</v>
      </c>
      <c r="M255" s="493" t="s">
        <v>94</v>
      </c>
      <c r="N255" s="512"/>
      <c r="O255" s="513"/>
      <c r="P255" s="515" t="s">
        <v>637</v>
      </c>
      <c r="Q255" s="515" t="s">
        <v>22</v>
      </c>
      <c r="R255" s="515" t="s">
        <v>1429</v>
      </c>
      <c r="S255" s="493" t="s">
        <v>1430</v>
      </c>
      <c r="T255" s="493" t="s">
        <v>95</v>
      </c>
      <c r="U255" s="493" t="s">
        <v>534</v>
      </c>
      <c r="V255" s="513"/>
      <c r="W255" s="514" t="s">
        <v>535</v>
      </c>
      <c r="X255" s="493"/>
      <c r="Y255" s="493"/>
      <c r="Z255" s="513"/>
      <c r="AA255" s="516"/>
      <c r="AB255" s="562" t="s">
        <v>526</v>
      </c>
      <c r="AC255" s="563" t="s">
        <v>1431</v>
      </c>
      <c r="AD255" s="564" t="s">
        <v>1432</v>
      </c>
      <c r="AE255" s="563"/>
      <c r="AF255" s="735"/>
      <c r="AG255" s="733" t="s">
        <v>1433</v>
      </c>
      <c r="AH255" s="562" t="s">
        <v>526</v>
      </c>
      <c r="AI255" s="563" t="s">
        <v>540</v>
      </c>
      <c r="AJ255" s="564" t="s">
        <v>540</v>
      </c>
      <c r="AK255" s="504" t="s">
        <v>648</v>
      </c>
      <c r="AL255" s="497" t="s">
        <v>1333</v>
      </c>
      <c r="AM255" s="497" t="s">
        <v>650</v>
      </c>
      <c r="AN255" s="489"/>
      <c r="AO255" s="490" t="s">
        <v>642</v>
      </c>
      <c r="AP255" s="493" t="s">
        <v>1434</v>
      </c>
      <c r="AQ255" s="491" t="s">
        <v>566</v>
      </c>
      <c r="AR255" s="492"/>
      <c r="AS255" s="490" t="s">
        <v>726</v>
      </c>
      <c r="AT255" s="493" t="s">
        <v>1435</v>
      </c>
      <c r="AU255" s="552" t="s">
        <v>654</v>
      </c>
      <c r="AV255" s="555" t="s">
        <v>742</v>
      </c>
      <c r="AW255" s="490"/>
      <c r="AX255" s="739"/>
      <c r="AY255" s="739"/>
      <c r="AZ255" s="489"/>
      <c r="BA255" s="489"/>
      <c r="BB255" s="489"/>
      <c r="BC255" s="489"/>
      <c r="BD255" s="489"/>
      <c r="BE255" s="489"/>
      <c r="BF255" s="489"/>
      <c r="BG255" s="489"/>
      <c r="BH255" s="489"/>
      <c r="BI255" s="489"/>
      <c r="BJ255" s="489"/>
      <c r="BK255" s="489"/>
      <c r="BL255" s="560"/>
      <c r="BM255" s="559"/>
      <c r="BN255" s="489"/>
      <c r="BO255" s="489"/>
      <c r="BP255" s="489"/>
      <c r="BQ255" s="489"/>
      <c r="BR255" s="489"/>
      <c r="BS255" s="489"/>
      <c r="BT255" s="489"/>
      <c r="BU255" s="489"/>
      <c r="BV255" s="489"/>
      <c r="BW255" s="489"/>
      <c r="BX255" s="489"/>
      <c r="BY255" s="489"/>
      <c r="BZ255" s="489"/>
      <c r="CA255" s="489"/>
      <c r="CB255" s="489"/>
      <c r="CC255" s="489"/>
      <c r="CD255" s="489"/>
      <c r="CE255" s="489"/>
      <c r="CF255" s="489"/>
      <c r="CG255" s="489"/>
      <c r="CH255" s="489"/>
      <c r="CI255" s="489"/>
      <c r="CJ255" s="489"/>
      <c r="CK255" s="489"/>
      <c r="CL255" s="489"/>
      <c r="CM255" s="489"/>
      <c r="CN255" s="489"/>
      <c r="CO255" s="489"/>
      <c r="CP255" s="489"/>
      <c r="CQ255" s="489"/>
      <c r="CR255" s="489"/>
      <c r="CS255" s="489"/>
      <c r="CT255" s="489"/>
      <c r="CU255" s="489"/>
      <c r="CV255" s="489"/>
      <c r="CW255" s="489"/>
      <c r="CX255" s="489"/>
      <c r="CY255" s="489"/>
      <c r="CZ255" s="489"/>
      <c r="DA255" s="489"/>
      <c r="DB255" s="489"/>
      <c r="DC255" s="489"/>
      <c r="DD255" s="489"/>
      <c r="DE255" s="489"/>
      <c r="DF255" s="489"/>
      <c r="DG255" s="489"/>
      <c r="DH255" s="489"/>
      <c r="DI255" s="489"/>
      <c r="DJ255" s="489"/>
      <c r="DK255" s="489"/>
      <c r="DL255" s="489"/>
      <c r="DM255" s="489"/>
      <c r="DN255" s="489"/>
      <c r="DO255" s="489"/>
      <c r="DP255" s="489"/>
      <c r="DQ255" s="489"/>
      <c r="DR255" s="489"/>
      <c r="DS255" s="489"/>
      <c r="DT255" s="489"/>
      <c r="DU255" s="489"/>
      <c r="DV255" s="489"/>
      <c r="DW255" s="489"/>
      <c r="DX255" s="489"/>
      <c r="DY255" s="489"/>
      <c r="DZ255" s="489"/>
      <c r="EA255" s="489"/>
      <c r="EB255" s="489"/>
      <c r="EC255" s="489"/>
      <c r="ED255" s="489"/>
      <c r="EE255" s="489"/>
      <c r="EF255" s="489"/>
      <c r="EG255" s="489"/>
      <c r="EH255" s="489"/>
      <c r="EI255" s="489"/>
      <c r="EJ255" s="489"/>
      <c r="EK255" s="489"/>
      <c r="EL255" s="489"/>
      <c r="EM255" s="489"/>
      <c r="EN255" s="489"/>
      <c r="EO255" s="489"/>
      <c r="EP255" s="489"/>
      <c r="EQ255" s="489"/>
      <c r="ER255" s="489"/>
      <c r="ES255" s="489"/>
      <c r="ET255" s="489"/>
      <c r="EU255" s="489"/>
      <c r="EV255" s="489"/>
      <c r="EW255" s="489"/>
      <c r="EX255" s="489"/>
      <c r="EY255" s="489"/>
      <c r="EZ255" s="489"/>
      <c r="FA255" s="489"/>
      <c r="FB255" s="559"/>
      <c r="FC255" s="489"/>
      <c r="FD255" s="489"/>
      <c r="FE255" s="489"/>
      <c r="FF255" s="489"/>
      <c r="FG255" s="489"/>
      <c r="FH255" s="489"/>
      <c r="FI255" s="489"/>
      <c r="FJ255" s="489"/>
      <c r="FK255" s="489"/>
      <c r="FL255" s="489"/>
      <c r="FM255" s="489"/>
      <c r="FN255" s="489"/>
      <c r="FO255" s="489"/>
      <c r="FP255" s="560"/>
      <c r="FQ255" s="489"/>
      <c r="FR255" s="560"/>
      <c r="FS255" s="559"/>
      <c r="FT255" s="489"/>
      <c r="FU255" s="489"/>
      <c r="FV255" s="489"/>
      <c r="FW255" s="489"/>
      <c r="FX255" s="489"/>
      <c r="FY255" s="560"/>
    </row>
    <row r="256" spans="1:181" s="494" customFormat="1" hidden="1" x14ac:dyDescent="0.25">
      <c r="A256" s="557">
        <v>294</v>
      </c>
      <c r="B256" s="558" t="s">
        <v>524</v>
      </c>
      <c r="C256" s="490" t="s">
        <v>525</v>
      </c>
      <c r="D256" s="489" t="s">
        <v>551</v>
      </c>
      <c r="E256" s="559"/>
      <c r="F256" s="559"/>
      <c r="G256" s="490" t="s">
        <v>526</v>
      </c>
      <c r="H256" s="489" t="s">
        <v>1436</v>
      </c>
      <c r="I256" s="489"/>
      <c r="J256" s="560"/>
      <c r="K256" s="559" t="s">
        <v>1437</v>
      </c>
      <c r="L256" s="489" t="s">
        <v>94</v>
      </c>
      <c r="M256" s="489" t="s">
        <v>94</v>
      </c>
      <c r="N256" s="559"/>
      <c r="O256" s="560"/>
      <c r="P256" s="491" t="s">
        <v>530</v>
      </c>
      <c r="Q256" s="491" t="s">
        <v>531</v>
      </c>
      <c r="R256" s="491" t="s">
        <v>532</v>
      </c>
      <c r="S256" s="489" t="s">
        <v>533</v>
      </c>
      <c r="T256" s="489" t="s">
        <v>1436</v>
      </c>
      <c r="U256" s="489" t="s">
        <v>534</v>
      </c>
      <c r="V256" s="560"/>
      <c r="W256" s="490" t="s">
        <v>535</v>
      </c>
      <c r="X256" s="489"/>
      <c r="Y256" s="489"/>
      <c r="Z256" s="560"/>
      <c r="AA256" s="561"/>
      <c r="AB256" s="562" t="s">
        <v>526</v>
      </c>
      <c r="AC256" s="563" t="s">
        <v>526</v>
      </c>
      <c r="AD256" s="564" t="s">
        <v>526</v>
      </c>
      <c r="AE256" s="563"/>
      <c r="AF256" s="563"/>
      <c r="AG256" s="563"/>
      <c r="AH256" s="562" t="s">
        <v>526</v>
      </c>
      <c r="AI256" s="563" t="s">
        <v>540</v>
      </c>
      <c r="AJ256" s="564" t="s">
        <v>540</v>
      </c>
      <c r="AK256" s="489"/>
      <c r="AL256" s="489"/>
      <c r="AM256" s="489"/>
      <c r="AN256" s="489"/>
      <c r="AO256" s="490" t="s">
        <v>526</v>
      </c>
      <c r="AP256" s="493"/>
      <c r="AQ256" s="491"/>
      <c r="AR256" s="492"/>
      <c r="AS256" s="490" t="str">
        <f t="shared" si="3"/>
        <v>no</v>
      </c>
      <c r="AT256" s="489"/>
      <c r="AU256" s="552" t="s">
        <v>1438</v>
      </c>
      <c r="AV256" s="556"/>
      <c r="AW256" s="490" t="s">
        <v>526</v>
      </c>
      <c r="AX256" s="739"/>
      <c r="AY256" s="739"/>
      <c r="AZ256" s="489"/>
      <c r="BA256" s="489"/>
      <c r="BB256" s="489"/>
      <c r="BC256" s="489"/>
      <c r="BD256" s="489"/>
      <c r="BE256" s="489"/>
      <c r="BF256" s="489"/>
      <c r="BG256" s="489"/>
      <c r="BH256" s="489"/>
      <c r="BI256" s="489"/>
      <c r="BJ256" s="489"/>
      <c r="BK256" s="489"/>
      <c r="BL256" s="560"/>
      <c r="BM256" s="559"/>
      <c r="BN256" s="489"/>
      <c r="BO256" s="489"/>
      <c r="BP256" s="489"/>
      <c r="BQ256" s="489"/>
      <c r="BR256" s="489"/>
      <c r="BS256" s="489"/>
      <c r="BT256" s="489"/>
      <c r="BU256" s="489"/>
      <c r="BV256" s="489"/>
      <c r="BW256" s="489"/>
      <c r="BX256" s="489"/>
      <c r="BY256" s="489"/>
      <c r="BZ256" s="489"/>
      <c r="CA256" s="489"/>
      <c r="CB256" s="489"/>
      <c r="CC256" s="489"/>
      <c r="CD256" s="489"/>
      <c r="CE256" s="489"/>
      <c r="CF256" s="489"/>
      <c r="CG256" s="489"/>
      <c r="CH256" s="489"/>
      <c r="CI256" s="489"/>
      <c r="CJ256" s="489"/>
      <c r="CK256" s="489"/>
      <c r="CL256" s="489"/>
      <c r="CM256" s="489"/>
      <c r="CN256" s="489"/>
      <c r="CO256" s="489"/>
      <c r="CP256" s="489"/>
      <c r="CQ256" s="489"/>
      <c r="CR256" s="489"/>
      <c r="CS256" s="489"/>
      <c r="CT256" s="489"/>
      <c r="CU256" s="489"/>
      <c r="CV256" s="489"/>
      <c r="CW256" s="489"/>
      <c r="CX256" s="489"/>
      <c r="CY256" s="489"/>
      <c r="CZ256" s="489"/>
      <c r="DA256" s="489"/>
      <c r="DB256" s="489"/>
      <c r="DC256" s="489"/>
      <c r="DD256" s="489"/>
      <c r="DE256" s="489"/>
      <c r="DF256" s="489"/>
      <c r="DG256" s="489"/>
      <c r="DH256" s="489"/>
      <c r="DI256" s="489"/>
      <c r="DJ256" s="489"/>
      <c r="DK256" s="489"/>
      <c r="DL256" s="489"/>
      <c r="DM256" s="489"/>
      <c r="DN256" s="489"/>
      <c r="DO256" s="489"/>
      <c r="DP256" s="489"/>
      <c r="DQ256" s="489"/>
      <c r="DR256" s="489"/>
      <c r="DS256" s="489"/>
      <c r="DT256" s="489"/>
      <c r="DU256" s="489"/>
      <c r="DV256" s="489"/>
      <c r="DW256" s="489"/>
      <c r="DX256" s="489"/>
      <c r="DY256" s="489"/>
      <c r="DZ256" s="489"/>
      <c r="EA256" s="489"/>
      <c r="EB256" s="489"/>
      <c r="EC256" s="489"/>
      <c r="ED256" s="489"/>
      <c r="EE256" s="489"/>
      <c r="EF256" s="489"/>
      <c r="EG256" s="489"/>
      <c r="EH256" s="489"/>
      <c r="EI256" s="489"/>
      <c r="EJ256" s="489"/>
      <c r="EK256" s="489"/>
      <c r="EL256" s="489"/>
      <c r="EM256" s="489"/>
      <c r="EN256" s="489"/>
      <c r="EO256" s="489"/>
      <c r="EP256" s="489"/>
      <c r="EQ256" s="489"/>
      <c r="ER256" s="489"/>
      <c r="ES256" s="489"/>
      <c r="ET256" s="489"/>
      <c r="EU256" s="489"/>
      <c r="EV256" s="489"/>
      <c r="EW256" s="489"/>
      <c r="EX256" s="489"/>
      <c r="EY256" s="489"/>
      <c r="EZ256" s="489"/>
      <c r="FA256" s="489"/>
      <c r="FB256" s="559"/>
      <c r="FC256" s="489"/>
      <c r="FD256" s="489"/>
      <c r="FE256" s="489"/>
      <c r="FF256" s="489"/>
      <c r="FG256" s="489"/>
      <c r="FH256" s="489"/>
      <c r="FI256" s="489"/>
      <c r="FJ256" s="489"/>
      <c r="FK256" s="489"/>
      <c r="FL256" s="489"/>
      <c r="FM256" s="489"/>
      <c r="FN256" s="489"/>
      <c r="FO256" s="489"/>
      <c r="FP256" s="560"/>
      <c r="FQ256" s="489"/>
      <c r="FR256" s="560"/>
      <c r="FS256" s="559"/>
      <c r="FT256" s="489"/>
      <c r="FU256" s="489"/>
      <c r="FV256" s="489"/>
      <c r="FW256" s="489"/>
      <c r="FX256" s="489"/>
      <c r="FY256" s="560"/>
    </row>
    <row r="257" spans="1:181" s="494" customFormat="1" hidden="1" x14ac:dyDescent="0.25">
      <c r="A257" s="557">
        <v>295</v>
      </c>
      <c r="B257" s="558" t="s">
        <v>524</v>
      </c>
      <c r="C257" s="490" t="s">
        <v>567</v>
      </c>
      <c r="D257" s="489" t="s">
        <v>43</v>
      </c>
      <c r="E257" s="559"/>
      <c r="F257" s="559"/>
      <c r="G257" s="490" t="s">
        <v>526</v>
      </c>
      <c r="H257" s="489" t="s">
        <v>1439</v>
      </c>
      <c r="I257" s="489"/>
      <c r="J257" s="560"/>
      <c r="K257" s="559" t="s">
        <v>906</v>
      </c>
      <c r="L257" s="489" t="s">
        <v>906</v>
      </c>
      <c r="M257" s="489" t="s">
        <v>906</v>
      </c>
      <c r="N257" s="559"/>
      <c r="O257" s="560"/>
      <c r="P257" s="491" t="s">
        <v>637</v>
      </c>
      <c r="Q257" s="491" t="s">
        <v>82</v>
      </c>
      <c r="R257" s="491" t="s">
        <v>283</v>
      </c>
      <c r="S257" s="489" t="s">
        <v>283</v>
      </c>
      <c r="T257" s="489" t="s">
        <v>1439</v>
      </c>
      <c r="U257" s="489" t="s">
        <v>534</v>
      </c>
      <c r="V257" s="560"/>
      <c r="W257" s="490" t="s">
        <v>572</v>
      </c>
      <c r="X257" s="489"/>
      <c r="Y257" s="489"/>
      <c r="Z257" s="560"/>
      <c r="AA257" s="561" t="s">
        <v>1440</v>
      </c>
      <c r="AB257" s="562" t="s">
        <v>526</v>
      </c>
      <c r="AC257" s="563" t="s">
        <v>526</v>
      </c>
      <c r="AD257" s="564" t="s">
        <v>526</v>
      </c>
      <c r="AE257" s="563"/>
      <c r="AF257" s="735"/>
      <c r="AG257" s="563"/>
      <c r="AH257" s="562" t="s">
        <v>526</v>
      </c>
      <c r="AI257" s="563" t="s">
        <v>526</v>
      </c>
      <c r="AJ257" s="564" t="s">
        <v>540</v>
      </c>
      <c r="AK257" s="489"/>
      <c r="AL257" s="489"/>
      <c r="AM257" s="489"/>
      <c r="AN257" s="489"/>
      <c r="AO257" s="490" t="s">
        <v>526</v>
      </c>
      <c r="AP257" s="493"/>
      <c r="AQ257" s="491"/>
      <c r="AR257" s="492"/>
      <c r="AS257" s="490" t="str">
        <f t="shared" si="3"/>
        <v>no</v>
      </c>
      <c r="AT257" s="489"/>
      <c r="AU257" s="552" t="s">
        <v>666</v>
      </c>
      <c r="AV257" s="556"/>
      <c r="AW257" s="490" t="s">
        <v>526</v>
      </c>
      <c r="AX257" s="739"/>
      <c r="AY257" s="739"/>
      <c r="AZ257" s="489"/>
      <c r="BA257" s="489"/>
      <c r="BB257" s="489"/>
      <c r="BC257" s="489"/>
      <c r="BD257" s="489"/>
      <c r="BE257" s="489"/>
      <c r="BF257" s="489"/>
      <c r="BG257" s="489"/>
      <c r="BH257" s="489"/>
      <c r="BI257" s="489"/>
      <c r="BJ257" s="489"/>
      <c r="BK257" s="489"/>
      <c r="BL257" s="560"/>
      <c r="BM257" s="559"/>
      <c r="BN257" s="489"/>
      <c r="BO257" s="489"/>
      <c r="BP257" s="489"/>
      <c r="BQ257" s="489"/>
      <c r="BR257" s="489"/>
      <c r="BS257" s="489"/>
      <c r="BT257" s="489"/>
      <c r="BU257" s="489"/>
      <c r="BV257" s="489"/>
      <c r="BW257" s="489"/>
      <c r="BX257" s="489"/>
      <c r="BY257" s="489"/>
      <c r="BZ257" s="489"/>
      <c r="CA257" s="489"/>
      <c r="CB257" s="489"/>
      <c r="CC257" s="489"/>
      <c r="CD257" s="489"/>
      <c r="CE257" s="489"/>
      <c r="CF257" s="489"/>
      <c r="CG257" s="489"/>
      <c r="CH257" s="489"/>
      <c r="CI257" s="489"/>
      <c r="CJ257" s="489"/>
      <c r="CK257" s="489"/>
      <c r="CL257" s="489"/>
      <c r="CM257" s="489"/>
      <c r="CN257" s="489"/>
      <c r="CO257" s="489"/>
      <c r="CP257" s="489"/>
      <c r="CQ257" s="489"/>
      <c r="CR257" s="489"/>
      <c r="CS257" s="489"/>
      <c r="CT257" s="489"/>
      <c r="CU257" s="489"/>
      <c r="CV257" s="489"/>
      <c r="CW257" s="489"/>
      <c r="CX257" s="489"/>
      <c r="CY257" s="489"/>
      <c r="CZ257" s="489"/>
      <c r="DA257" s="489"/>
      <c r="DB257" s="489"/>
      <c r="DC257" s="489"/>
      <c r="DD257" s="489"/>
      <c r="DE257" s="489"/>
      <c r="DF257" s="489"/>
      <c r="DG257" s="489"/>
      <c r="DH257" s="489"/>
      <c r="DI257" s="489"/>
      <c r="DJ257" s="489"/>
      <c r="DK257" s="489"/>
      <c r="DL257" s="489"/>
      <c r="DM257" s="489"/>
      <c r="DN257" s="489"/>
      <c r="DO257" s="489"/>
      <c r="DP257" s="489"/>
      <c r="DQ257" s="489"/>
      <c r="DR257" s="489"/>
      <c r="DS257" s="489"/>
      <c r="DT257" s="489"/>
      <c r="DU257" s="489"/>
      <c r="DV257" s="489"/>
      <c r="DW257" s="489"/>
      <c r="DX257" s="489"/>
      <c r="DY257" s="489"/>
      <c r="DZ257" s="489"/>
      <c r="EA257" s="489"/>
      <c r="EB257" s="489"/>
      <c r="EC257" s="489"/>
      <c r="ED257" s="489"/>
      <c r="EE257" s="489"/>
      <c r="EF257" s="489"/>
      <c r="EG257" s="489"/>
      <c r="EH257" s="489"/>
      <c r="EI257" s="489"/>
      <c r="EJ257" s="489"/>
      <c r="EK257" s="489"/>
      <c r="EL257" s="489"/>
      <c r="EM257" s="489"/>
      <c r="EN257" s="489"/>
      <c r="EO257" s="489"/>
      <c r="EP257" s="489"/>
      <c r="EQ257" s="489"/>
      <c r="ER257" s="489"/>
      <c r="ES257" s="489"/>
      <c r="ET257" s="489"/>
      <c r="EU257" s="489"/>
      <c r="EV257" s="489"/>
      <c r="EW257" s="489"/>
      <c r="EX257" s="489"/>
      <c r="EY257" s="489"/>
      <c r="EZ257" s="489"/>
      <c r="FA257" s="489"/>
      <c r="FB257" s="559"/>
      <c r="FC257" s="489"/>
      <c r="FD257" s="489"/>
      <c r="FE257" s="489"/>
      <c r="FF257" s="489"/>
      <c r="FG257" s="489"/>
      <c r="FH257" s="489"/>
      <c r="FI257" s="489"/>
      <c r="FJ257" s="489"/>
      <c r="FK257" s="489"/>
      <c r="FL257" s="489"/>
      <c r="FM257" s="489"/>
      <c r="FN257" s="489"/>
      <c r="FO257" s="489"/>
      <c r="FP257" s="560"/>
      <c r="FQ257" s="489"/>
      <c r="FR257" s="560"/>
      <c r="FS257" s="559"/>
      <c r="FT257" s="489"/>
      <c r="FU257" s="489"/>
      <c r="FV257" s="489"/>
      <c r="FW257" s="489"/>
      <c r="FX257" s="489"/>
      <c r="FY257" s="560"/>
    </row>
    <row r="258" spans="1:181" s="494" customFormat="1" hidden="1" x14ac:dyDescent="0.25">
      <c r="A258" s="557">
        <v>296</v>
      </c>
      <c r="B258" s="558" t="s">
        <v>524</v>
      </c>
      <c r="C258" s="490" t="s">
        <v>567</v>
      </c>
      <c r="D258" s="489" t="s">
        <v>43</v>
      </c>
      <c r="E258" s="559"/>
      <c r="F258" s="559"/>
      <c r="G258" s="490" t="s">
        <v>526</v>
      </c>
      <c r="H258" s="489" t="s">
        <v>1441</v>
      </c>
      <c r="I258" s="489"/>
      <c r="J258" s="560"/>
      <c r="K258" s="559" t="s">
        <v>1442</v>
      </c>
      <c r="L258" s="489" t="s">
        <v>906</v>
      </c>
      <c r="M258" s="489" t="s">
        <v>906</v>
      </c>
      <c r="N258" s="559"/>
      <c r="O258" s="560"/>
      <c r="P258" s="491" t="s">
        <v>530</v>
      </c>
      <c r="Q258" s="491" t="s">
        <v>531</v>
      </c>
      <c r="R258" s="491" t="s">
        <v>532</v>
      </c>
      <c r="S258" s="489" t="s">
        <v>533</v>
      </c>
      <c r="T258" s="489" t="s">
        <v>1441</v>
      </c>
      <c r="U258" s="489" t="s">
        <v>534</v>
      </c>
      <c r="V258" s="560"/>
      <c r="W258" s="490" t="s">
        <v>572</v>
      </c>
      <c r="X258" s="489"/>
      <c r="Y258" s="489"/>
      <c r="Z258" s="560"/>
      <c r="AA258" s="561" t="s">
        <v>1440</v>
      </c>
      <c r="AB258" s="562" t="s">
        <v>526</v>
      </c>
      <c r="AC258" s="563" t="s">
        <v>526</v>
      </c>
      <c r="AD258" s="564" t="s">
        <v>526</v>
      </c>
      <c r="AE258" s="563"/>
      <c r="AF258" s="563"/>
      <c r="AG258" s="563"/>
      <c r="AH258" s="562" t="s">
        <v>526</v>
      </c>
      <c r="AI258" s="563" t="s">
        <v>526</v>
      </c>
      <c r="AJ258" s="564" t="s">
        <v>540</v>
      </c>
      <c r="AK258" s="489"/>
      <c r="AL258" s="489"/>
      <c r="AM258" s="489"/>
      <c r="AN258" s="489"/>
      <c r="AO258" s="490" t="s">
        <v>526</v>
      </c>
      <c r="AP258" s="493"/>
      <c r="AQ258" s="491"/>
      <c r="AR258" s="492"/>
      <c r="AS258" s="490" t="str">
        <f t="shared" si="3"/>
        <v>no</v>
      </c>
      <c r="AT258" s="489"/>
      <c r="AU258" s="552" t="s">
        <v>1443</v>
      </c>
      <c r="AV258" s="556"/>
      <c r="AW258" s="490" t="s">
        <v>526</v>
      </c>
      <c r="AX258" s="739"/>
      <c r="AY258" s="739"/>
      <c r="AZ258" s="489"/>
      <c r="BA258" s="489"/>
      <c r="BB258" s="489"/>
      <c r="BC258" s="489"/>
      <c r="BD258" s="489"/>
      <c r="BE258" s="489"/>
      <c r="BF258" s="489"/>
      <c r="BG258" s="489"/>
      <c r="BH258" s="489"/>
      <c r="BI258" s="489"/>
      <c r="BJ258" s="489"/>
      <c r="BK258" s="489"/>
      <c r="BL258" s="560"/>
      <c r="BM258" s="559"/>
      <c r="BN258" s="489"/>
      <c r="BO258" s="489"/>
      <c r="BP258" s="489"/>
      <c r="BQ258" s="489"/>
      <c r="BR258" s="489"/>
      <c r="BS258" s="489"/>
      <c r="BT258" s="489"/>
      <c r="BU258" s="489"/>
      <c r="BV258" s="489"/>
      <c r="BW258" s="489"/>
      <c r="BX258" s="489"/>
      <c r="BY258" s="489"/>
      <c r="BZ258" s="489"/>
      <c r="CA258" s="489"/>
      <c r="CB258" s="489"/>
      <c r="CC258" s="489"/>
      <c r="CD258" s="489"/>
      <c r="CE258" s="489"/>
      <c r="CF258" s="489"/>
      <c r="CG258" s="489"/>
      <c r="CH258" s="489"/>
      <c r="CI258" s="489"/>
      <c r="CJ258" s="489"/>
      <c r="CK258" s="489"/>
      <c r="CL258" s="489"/>
      <c r="CM258" s="489"/>
      <c r="CN258" s="489"/>
      <c r="CO258" s="489"/>
      <c r="CP258" s="489"/>
      <c r="CQ258" s="489"/>
      <c r="CR258" s="489"/>
      <c r="CS258" s="489"/>
      <c r="CT258" s="489"/>
      <c r="CU258" s="489"/>
      <c r="CV258" s="489"/>
      <c r="CW258" s="489"/>
      <c r="CX258" s="489"/>
      <c r="CY258" s="489"/>
      <c r="CZ258" s="489"/>
      <c r="DA258" s="489"/>
      <c r="DB258" s="489"/>
      <c r="DC258" s="489"/>
      <c r="DD258" s="489"/>
      <c r="DE258" s="489"/>
      <c r="DF258" s="489"/>
      <c r="DG258" s="489"/>
      <c r="DH258" s="489"/>
      <c r="DI258" s="489"/>
      <c r="DJ258" s="489"/>
      <c r="DK258" s="489"/>
      <c r="DL258" s="489"/>
      <c r="DM258" s="489"/>
      <c r="DN258" s="489"/>
      <c r="DO258" s="489"/>
      <c r="DP258" s="489"/>
      <c r="DQ258" s="489"/>
      <c r="DR258" s="489"/>
      <c r="DS258" s="489"/>
      <c r="DT258" s="489"/>
      <c r="DU258" s="489"/>
      <c r="DV258" s="489"/>
      <c r="DW258" s="489"/>
      <c r="DX258" s="489"/>
      <c r="DY258" s="489"/>
      <c r="DZ258" s="489"/>
      <c r="EA258" s="489"/>
      <c r="EB258" s="489"/>
      <c r="EC258" s="489"/>
      <c r="ED258" s="489"/>
      <c r="EE258" s="489"/>
      <c r="EF258" s="489"/>
      <c r="EG258" s="489"/>
      <c r="EH258" s="489"/>
      <c r="EI258" s="489"/>
      <c r="EJ258" s="489"/>
      <c r="EK258" s="489"/>
      <c r="EL258" s="489"/>
      <c r="EM258" s="489"/>
      <c r="EN258" s="489"/>
      <c r="EO258" s="489"/>
      <c r="EP258" s="489"/>
      <c r="EQ258" s="489"/>
      <c r="ER258" s="489"/>
      <c r="ES258" s="489"/>
      <c r="ET258" s="489"/>
      <c r="EU258" s="489"/>
      <c r="EV258" s="489"/>
      <c r="EW258" s="489"/>
      <c r="EX258" s="489"/>
      <c r="EY258" s="489"/>
      <c r="EZ258" s="489"/>
      <c r="FA258" s="489"/>
      <c r="FB258" s="559"/>
      <c r="FC258" s="489"/>
      <c r="FD258" s="489"/>
      <c r="FE258" s="489"/>
      <c r="FF258" s="489"/>
      <c r="FG258" s="489"/>
      <c r="FH258" s="489"/>
      <c r="FI258" s="489"/>
      <c r="FJ258" s="489"/>
      <c r="FK258" s="489"/>
      <c r="FL258" s="489"/>
      <c r="FM258" s="489"/>
      <c r="FN258" s="489"/>
      <c r="FO258" s="489"/>
      <c r="FP258" s="560"/>
      <c r="FQ258" s="489"/>
      <c r="FR258" s="560"/>
      <c r="FS258" s="559"/>
      <c r="FT258" s="489"/>
      <c r="FU258" s="489"/>
      <c r="FV258" s="489"/>
      <c r="FW258" s="489"/>
      <c r="FX258" s="489"/>
      <c r="FY258" s="560"/>
    </row>
    <row r="259" spans="1:181" s="494" customFormat="1" hidden="1" x14ac:dyDescent="0.25">
      <c r="A259" s="557">
        <v>297</v>
      </c>
      <c r="B259" s="558" t="s">
        <v>524</v>
      </c>
      <c r="C259" s="490" t="s">
        <v>567</v>
      </c>
      <c r="D259" s="489" t="s">
        <v>43</v>
      </c>
      <c r="E259" s="559"/>
      <c r="F259" s="559"/>
      <c r="G259" s="490" t="s">
        <v>526</v>
      </c>
      <c r="H259" s="489" t="s">
        <v>1439</v>
      </c>
      <c r="I259" s="489"/>
      <c r="J259" s="560"/>
      <c r="K259" s="559" t="s">
        <v>910</v>
      </c>
      <c r="L259" s="489" t="s">
        <v>910</v>
      </c>
      <c r="M259" s="489" t="s">
        <v>910</v>
      </c>
      <c r="N259" s="559"/>
      <c r="O259" s="560"/>
      <c r="P259" s="491" t="s">
        <v>637</v>
      </c>
      <c r="Q259" s="491" t="s">
        <v>72</v>
      </c>
      <c r="R259" s="491" t="s">
        <v>283</v>
      </c>
      <c r="S259" s="489" t="s">
        <v>283</v>
      </c>
      <c r="T259" s="489" t="s">
        <v>1439</v>
      </c>
      <c r="U259" s="489" t="s">
        <v>534</v>
      </c>
      <c r="V259" s="560"/>
      <c r="W259" s="490" t="s">
        <v>572</v>
      </c>
      <c r="X259" s="489"/>
      <c r="Y259" s="489"/>
      <c r="Z259" s="560"/>
      <c r="AA259" s="561" t="s">
        <v>1444</v>
      </c>
      <c r="AB259" s="562" t="s">
        <v>526</v>
      </c>
      <c r="AC259" s="563" t="s">
        <v>526</v>
      </c>
      <c r="AD259" s="564" t="s">
        <v>526</v>
      </c>
      <c r="AE259" s="563"/>
      <c r="AF259" s="735"/>
      <c r="AG259" s="563"/>
      <c r="AH259" s="562" t="s">
        <v>526</v>
      </c>
      <c r="AI259" s="563" t="s">
        <v>526</v>
      </c>
      <c r="AJ259" s="564" t="s">
        <v>540</v>
      </c>
      <c r="AK259" s="489"/>
      <c r="AL259" s="489"/>
      <c r="AM259" s="489"/>
      <c r="AN259" s="489"/>
      <c r="AO259" s="490" t="s">
        <v>526</v>
      </c>
      <c r="AP259" s="493"/>
      <c r="AQ259" s="491"/>
      <c r="AR259" s="492"/>
      <c r="AS259" s="490" t="str">
        <f t="shared" si="3"/>
        <v>no</v>
      </c>
      <c r="AT259" s="489"/>
      <c r="AU259" s="552" t="s">
        <v>654</v>
      </c>
      <c r="AV259" s="556"/>
      <c r="AW259" s="490" t="s">
        <v>526</v>
      </c>
      <c r="AX259" s="739"/>
      <c r="AY259" s="739"/>
      <c r="AZ259" s="489"/>
      <c r="BA259" s="489"/>
      <c r="BB259" s="489"/>
      <c r="BC259" s="489"/>
      <c r="BD259" s="489"/>
      <c r="BE259" s="489"/>
      <c r="BF259" s="489"/>
      <c r="BG259" s="489"/>
      <c r="BH259" s="489"/>
      <c r="BI259" s="489"/>
      <c r="BJ259" s="489"/>
      <c r="BK259" s="489"/>
      <c r="BL259" s="560"/>
      <c r="BM259" s="559"/>
      <c r="BN259" s="489"/>
      <c r="BO259" s="489"/>
      <c r="BP259" s="489"/>
      <c r="BQ259" s="489"/>
      <c r="BR259" s="489"/>
      <c r="BS259" s="489"/>
      <c r="BT259" s="489"/>
      <c r="BU259" s="489"/>
      <c r="BV259" s="489"/>
      <c r="BW259" s="489"/>
      <c r="BX259" s="489"/>
      <c r="BY259" s="489"/>
      <c r="BZ259" s="489"/>
      <c r="CA259" s="489"/>
      <c r="CB259" s="489"/>
      <c r="CC259" s="489"/>
      <c r="CD259" s="489"/>
      <c r="CE259" s="489"/>
      <c r="CF259" s="489"/>
      <c r="CG259" s="489"/>
      <c r="CH259" s="489"/>
      <c r="CI259" s="489"/>
      <c r="CJ259" s="489"/>
      <c r="CK259" s="489"/>
      <c r="CL259" s="489"/>
      <c r="CM259" s="489"/>
      <c r="CN259" s="489"/>
      <c r="CO259" s="489"/>
      <c r="CP259" s="489"/>
      <c r="CQ259" s="489"/>
      <c r="CR259" s="489"/>
      <c r="CS259" s="489"/>
      <c r="CT259" s="489"/>
      <c r="CU259" s="489"/>
      <c r="CV259" s="489"/>
      <c r="CW259" s="489"/>
      <c r="CX259" s="489"/>
      <c r="CY259" s="489"/>
      <c r="CZ259" s="489"/>
      <c r="DA259" s="489"/>
      <c r="DB259" s="489"/>
      <c r="DC259" s="489"/>
      <c r="DD259" s="489"/>
      <c r="DE259" s="489"/>
      <c r="DF259" s="489"/>
      <c r="DG259" s="489"/>
      <c r="DH259" s="489"/>
      <c r="DI259" s="489"/>
      <c r="DJ259" s="489"/>
      <c r="DK259" s="489"/>
      <c r="DL259" s="489"/>
      <c r="DM259" s="489"/>
      <c r="DN259" s="489"/>
      <c r="DO259" s="489"/>
      <c r="DP259" s="489"/>
      <c r="DQ259" s="489"/>
      <c r="DR259" s="489"/>
      <c r="DS259" s="489"/>
      <c r="DT259" s="489"/>
      <c r="DU259" s="489"/>
      <c r="DV259" s="489"/>
      <c r="DW259" s="489"/>
      <c r="DX259" s="489"/>
      <c r="DY259" s="489"/>
      <c r="DZ259" s="489"/>
      <c r="EA259" s="489"/>
      <c r="EB259" s="489"/>
      <c r="EC259" s="489"/>
      <c r="ED259" s="489"/>
      <c r="EE259" s="489"/>
      <c r="EF259" s="489"/>
      <c r="EG259" s="489"/>
      <c r="EH259" s="489"/>
      <c r="EI259" s="489"/>
      <c r="EJ259" s="489"/>
      <c r="EK259" s="489"/>
      <c r="EL259" s="489"/>
      <c r="EM259" s="489"/>
      <c r="EN259" s="489"/>
      <c r="EO259" s="489"/>
      <c r="EP259" s="489"/>
      <c r="EQ259" s="489"/>
      <c r="ER259" s="489"/>
      <c r="ES259" s="489"/>
      <c r="ET259" s="489"/>
      <c r="EU259" s="489"/>
      <c r="EV259" s="489"/>
      <c r="EW259" s="489"/>
      <c r="EX259" s="489"/>
      <c r="EY259" s="489"/>
      <c r="EZ259" s="489"/>
      <c r="FA259" s="489"/>
      <c r="FB259" s="559"/>
      <c r="FC259" s="489"/>
      <c r="FD259" s="489"/>
      <c r="FE259" s="489"/>
      <c r="FF259" s="489"/>
      <c r="FG259" s="489"/>
      <c r="FH259" s="489"/>
      <c r="FI259" s="489"/>
      <c r="FJ259" s="489"/>
      <c r="FK259" s="489"/>
      <c r="FL259" s="489"/>
      <c r="FM259" s="489"/>
      <c r="FN259" s="489"/>
      <c r="FO259" s="489"/>
      <c r="FP259" s="560"/>
      <c r="FQ259" s="489"/>
      <c r="FR259" s="560"/>
      <c r="FS259" s="559"/>
      <c r="FT259" s="489"/>
      <c r="FU259" s="489"/>
      <c r="FV259" s="489"/>
      <c r="FW259" s="489"/>
      <c r="FX259" s="489"/>
      <c r="FY259" s="560"/>
    </row>
    <row r="260" spans="1:181" s="494" customFormat="1" hidden="1" x14ac:dyDescent="0.25">
      <c r="A260" s="557">
        <v>298</v>
      </c>
      <c r="B260" s="558" t="s">
        <v>524</v>
      </c>
      <c r="C260" s="490" t="s">
        <v>567</v>
      </c>
      <c r="D260" s="489" t="s">
        <v>43</v>
      </c>
      <c r="E260" s="559"/>
      <c r="F260" s="559"/>
      <c r="G260" s="490" t="s">
        <v>526</v>
      </c>
      <c r="H260" s="489" t="s">
        <v>1441</v>
      </c>
      <c r="I260" s="489"/>
      <c r="J260" s="560"/>
      <c r="K260" s="559" t="s">
        <v>1445</v>
      </c>
      <c r="L260" s="489" t="s">
        <v>910</v>
      </c>
      <c r="M260" s="489" t="s">
        <v>910</v>
      </c>
      <c r="N260" s="559"/>
      <c r="O260" s="560"/>
      <c r="P260" s="491" t="s">
        <v>530</v>
      </c>
      <c r="Q260" s="491" t="s">
        <v>531</v>
      </c>
      <c r="R260" s="491" t="s">
        <v>532</v>
      </c>
      <c r="S260" s="489" t="s">
        <v>533</v>
      </c>
      <c r="T260" s="489" t="s">
        <v>1441</v>
      </c>
      <c r="U260" s="489" t="s">
        <v>534</v>
      </c>
      <c r="V260" s="560"/>
      <c r="W260" s="490" t="s">
        <v>572</v>
      </c>
      <c r="X260" s="489"/>
      <c r="Y260" s="489"/>
      <c r="Z260" s="560"/>
      <c r="AA260" s="561" t="s">
        <v>1444</v>
      </c>
      <c r="AB260" s="562" t="s">
        <v>526</v>
      </c>
      <c r="AC260" s="563" t="s">
        <v>526</v>
      </c>
      <c r="AD260" s="564" t="s">
        <v>526</v>
      </c>
      <c r="AE260" s="563"/>
      <c r="AF260" s="563"/>
      <c r="AG260" s="563"/>
      <c r="AH260" s="562" t="s">
        <v>526</v>
      </c>
      <c r="AI260" s="563" t="s">
        <v>526</v>
      </c>
      <c r="AJ260" s="564" t="s">
        <v>540</v>
      </c>
      <c r="AK260" s="489"/>
      <c r="AL260" s="489"/>
      <c r="AM260" s="489"/>
      <c r="AN260" s="489"/>
      <c r="AO260" s="490" t="s">
        <v>526</v>
      </c>
      <c r="AP260" s="493"/>
      <c r="AQ260" s="491"/>
      <c r="AR260" s="492"/>
      <c r="AS260" s="490" t="str">
        <f t="shared" si="3"/>
        <v>no</v>
      </c>
      <c r="AT260" s="489"/>
      <c r="AU260" s="552" t="s">
        <v>1446</v>
      </c>
      <c r="AV260" s="556"/>
      <c r="AW260" s="490" t="s">
        <v>526</v>
      </c>
      <c r="AX260" s="739"/>
      <c r="AY260" s="739"/>
      <c r="AZ260" s="489"/>
      <c r="BA260" s="489"/>
      <c r="BB260" s="489"/>
      <c r="BC260" s="489"/>
      <c r="BD260" s="489"/>
      <c r="BE260" s="489"/>
      <c r="BF260" s="489"/>
      <c r="BG260" s="489"/>
      <c r="BH260" s="489"/>
      <c r="BI260" s="489"/>
      <c r="BJ260" s="489"/>
      <c r="BK260" s="489"/>
      <c r="BL260" s="560"/>
      <c r="BM260" s="559"/>
      <c r="BN260" s="489"/>
      <c r="BO260" s="489"/>
      <c r="BP260" s="489"/>
      <c r="BQ260" s="489"/>
      <c r="BR260" s="489"/>
      <c r="BS260" s="489"/>
      <c r="BT260" s="489"/>
      <c r="BU260" s="489"/>
      <c r="BV260" s="489"/>
      <c r="BW260" s="489"/>
      <c r="BX260" s="489"/>
      <c r="BY260" s="489"/>
      <c r="BZ260" s="489"/>
      <c r="CA260" s="489"/>
      <c r="CB260" s="489"/>
      <c r="CC260" s="489"/>
      <c r="CD260" s="489"/>
      <c r="CE260" s="489"/>
      <c r="CF260" s="489"/>
      <c r="CG260" s="489"/>
      <c r="CH260" s="489"/>
      <c r="CI260" s="489"/>
      <c r="CJ260" s="489"/>
      <c r="CK260" s="489"/>
      <c r="CL260" s="489"/>
      <c r="CM260" s="489"/>
      <c r="CN260" s="489"/>
      <c r="CO260" s="489"/>
      <c r="CP260" s="489"/>
      <c r="CQ260" s="489"/>
      <c r="CR260" s="489"/>
      <c r="CS260" s="489"/>
      <c r="CT260" s="489"/>
      <c r="CU260" s="489"/>
      <c r="CV260" s="489"/>
      <c r="CW260" s="489"/>
      <c r="CX260" s="489"/>
      <c r="CY260" s="489"/>
      <c r="CZ260" s="489"/>
      <c r="DA260" s="489"/>
      <c r="DB260" s="489"/>
      <c r="DC260" s="489"/>
      <c r="DD260" s="489"/>
      <c r="DE260" s="489"/>
      <c r="DF260" s="489"/>
      <c r="DG260" s="489"/>
      <c r="DH260" s="489"/>
      <c r="DI260" s="489"/>
      <c r="DJ260" s="489"/>
      <c r="DK260" s="489"/>
      <c r="DL260" s="489"/>
      <c r="DM260" s="489"/>
      <c r="DN260" s="489"/>
      <c r="DO260" s="489"/>
      <c r="DP260" s="489"/>
      <c r="DQ260" s="489"/>
      <c r="DR260" s="489"/>
      <c r="DS260" s="489"/>
      <c r="DT260" s="489"/>
      <c r="DU260" s="489"/>
      <c r="DV260" s="489"/>
      <c r="DW260" s="489"/>
      <c r="DX260" s="489"/>
      <c r="DY260" s="489"/>
      <c r="DZ260" s="489"/>
      <c r="EA260" s="489"/>
      <c r="EB260" s="489"/>
      <c r="EC260" s="489"/>
      <c r="ED260" s="489"/>
      <c r="EE260" s="489"/>
      <c r="EF260" s="489"/>
      <c r="EG260" s="489"/>
      <c r="EH260" s="489"/>
      <c r="EI260" s="489"/>
      <c r="EJ260" s="489"/>
      <c r="EK260" s="489"/>
      <c r="EL260" s="489"/>
      <c r="EM260" s="489"/>
      <c r="EN260" s="489"/>
      <c r="EO260" s="489"/>
      <c r="EP260" s="489"/>
      <c r="EQ260" s="489"/>
      <c r="ER260" s="489"/>
      <c r="ES260" s="489"/>
      <c r="ET260" s="489"/>
      <c r="EU260" s="489"/>
      <c r="EV260" s="489"/>
      <c r="EW260" s="489"/>
      <c r="EX260" s="489"/>
      <c r="EY260" s="489"/>
      <c r="EZ260" s="489"/>
      <c r="FA260" s="489"/>
      <c r="FB260" s="559"/>
      <c r="FC260" s="489"/>
      <c r="FD260" s="489"/>
      <c r="FE260" s="489"/>
      <c r="FF260" s="489"/>
      <c r="FG260" s="489"/>
      <c r="FH260" s="489"/>
      <c r="FI260" s="489"/>
      <c r="FJ260" s="489"/>
      <c r="FK260" s="489"/>
      <c r="FL260" s="489"/>
      <c r="FM260" s="489"/>
      <c r="FN260" s="489"/>
      <c r="FO260" s="489"/>
      <c r="FP260" s="560"/>
      <c r="FQ260" s="489"/>
      <c r="FR260" s="560"/>
      <c r="FS260" s="559"/>
      <c r="FT260" s="489"/>
      <c r="FU260" s="489"/>
      <c r="FV260" s="489"/>
      <c r="FW260" s="489"/>
      <c r="FX260" s="489"/>
      <c r="FY260" s="560"/>
    </row>
    <row r="261" spans="1:181" s="494" customFormat="1" ht="24" x14ac:dyDescent="0.25">
      <c r="A261" s="506">
        <v>299</v>
      </c>
      <c r="B261" s="511" t="s">
        <v>642</v>
      </c>
      <c r="C261" s="514" t="s">
        <v>525</v>
      </c>
      <c r="D261" s="493" t="s">
        <v>551</v>
      </c>
      <c r="E261" s="559" t="str">
        <f>VLOOKUP(F261,'Revised Phasing'!$D$4:$S$98, 16, 0)</f>
        <v>Phase 1</v>
      </c>
      <c r="F261" s="559" t="str">
        <f>VLOOKUP(L261,'Consolidated Data'!$E$2:$F$97, 2, 0)</f>
        <v>ML</v>
      </c>
      <c r="G261" s="490" t="s">
        <v>642</v>
      </c>
      <c r="H261" s="493" t="s">
        <v>97</v>
      </c>
      <c r="I261" s="493"/>
      <c r="J261" s="492"/>
      <c r="K261" s="512" t="s">
        <v>57</v>
      </c>
      <c r="L261" s="493" t="s">
        <v>57</v>
      </c>
      <c r="M261" s="493" t="s">
        <v>57</v>
      </c>
      <c r="N261" s="512"/>
      <c r="O261" s="513"/>
      <c r="P261" s="515" t="s">
        <v>637</v>
      </c>
      <c r="Q261" s="515" t="s">
        <v>22</v>
      </c>
      <c r="R261" s="515" t="s">
        <v>1447</v>
      </c>
      <c r="S261" s="493" t="s">
        <v>644</v>
      </c>
      <c r="T261" s="493" t="s">
        <v>97</v>
      </c>
      <c r="U261" s="493" t="s">
        <v>534</v>
      </c>
      <c r="V261" s="513"/>
      <c r="W261" s="514" t="s">
        <v>535</v>
      </c>
      <c r="X261" s="493"/>
      <c r="Y261" s="493"/>
      <c r="Z261" s="513"/>
      <c r="AA261" s="516"/>
      <c r="AB261" s="562" t="s">
        <v>540</v>
      </c>
      <c r="AC261" s="563" t="s">
        <v>1448</v>
      </c>
      <c r="AD261" s="564" t="s">
        <v>526</v>
      </c>
      <c r="AE261" s="563"/>
      <c r="AF261" s="735"/>
      <c r="AG261" s="733" t="s">
        <v>647</v>
      </c>
      <c r="AH261" s="562" t="s">
        <v>540</v>
      </c>
      <c r="AI261" s="563" t="s">
        <v>526</v>
      </c>
      <c r="AJ261" s="564" t="s">
        <v>526</v>
      </c>
      <c r="AK261" s="504" t="s">
        <v>648</v>
      </c>
      <c r="AL261" s="496" t="s">
        <v>1116</v>
      </c>
      <c r="AM261" s="497" t="s">
        <v>650</v>
      </c>
      <c r="AN261" s="489"/>
      <c r="AO261" s="490" t="s">
        <v>642</v>
      </c>
      <c r="AP261" s="493" t="s">
        <v>1449</v>
      </c>
      <c r="AQ261" s="491" t="s">
        <v>562</v>
      </c>
      <c r="AR261" s="492"/>
      <c r="AS261" s="490" t="s">
        <v>652</v>
      </c>
      <c r="AT261" s="493" t="s">
        <v>1119</v>
      </c>
      <c r="AU261" s="552" t="s">
        <v>654</v>
      </c>
      <c r="AV261" s="555" t="s">
        <v>1416</v>
      </c>
      <c r="AW261" s="490"/>
      <c r="AX261" s="739"/>
      <c r="AY261" s="739"/>
      <c r="AZ261" s="489"/>
      <c r="BA261" s="489"/>
      <c r="BB261" s="489"/>
      <c r="BC261" s="489"/>
      <c r="BD261" s="489"/>
      <c r="BE261" s="489"/>
      <c r="BF261" s="489"/>
      <c r="BG261" s="489"/>
      <c r="BH261" s="489"/>
      <c r="BI261" s="489"/>
      <c r="BJ261" s="489"/>
      <c r="BK261" s="489"/>
      <c r="BL261" s="560"/>
      <c r="BM261" s="559"/>
      <c r="BN261" s="489"/>
      <c r="BO261" s="489"/>
      <c r="BP261" s="489"/>
      <c r="BQ261" s="489"/>
      <c r="BR261" s="489"/>
      <c r="BS261" s="489"/>
      <c r="BT261" s="489"/>
      <c r="BU261" s="489"/>
      <c r="BV261" s="489"/>
      <c r="BW261" s="489"/>
      <c r="BX261" s="489"/>
      <c r="BY261" s="489"/>
      <c r="BZ261" s="489"/>
      <c r="CA261" s="489"/>
      <c r="CB261" s="489"/>
      <c r="CC261" s="489"/>
      <c r="CD261" s="489"/>
      <c r="CE261" s="489"/>
      <c r="CF261" s="489"/>
      <c r="CG261" s="489"/>
      <c r="CH261" s="489"/>
      <c r="CI261" s="489"/>
      <c r="CJ261" s="489"/>
      <c r="CK261" s="489"/>
      <c r="CL261" s="489"/>
      <c r="CM261" s="489"/>
      <c r="CN261" s="489"/>
      <c r="CO261" s="489"/>
      <c r="CP261" s="489"/>
      <c r="CQ261" s="489"/>
      <c r="CR261" s="489"/>
      <c r="CS261" s="489"/>
      <c r="CT261" s="489"/>
      <c r="CU261" s="489"/>
      <c r="CV261" s="489"/>
      <c r="CW261" s="489"/>
      <c r="CX261" s="489"/>
      <c r="CY261" s="489"/>
      <c r="CZ261" s="489"/>
      <c r="DA261" s="489"/>
      <c r="DB261" s="489"/>
      <c r="DC261" s="489"/>
      <c r="DD261" s="489"/>
      <c r="DE261" s="489"/>
      <c r="DF261" s="489"/>
      <c r="DG261" s="489"/>
      <c r="DH261" s="489"/>
      <c r="DI261" s="489"/>
      <c r="DJ261" s="489"/>
      <c r="DK261" s="489"/>
      <c r="DL261" s="489"/>
      <c r="DM261" s="489"/>
      <c r="DN261" s="489"/>
      <c r="DO261" s="489"/>
      <c r="DP261" s="489"/>
      <c r="DQ261" s="489"/>
      <c r="DR261" s="489"/>
      <c r="DS261" s="489"/>
      <c r="DT261" s="489"/>
      <c r="DU261" s="489"/>
      <c r="DV261" s="489"/>
      <c r="DW261" s="489"/>
      <c r="DX261" s="489"/>
      <c r="DY261" s="489"/>
      <c r="DZ261" s="489"/>
      <c r="EA261" s="489"/>
      <c r="EB261" s="489"/>
      <c r="EC261" s="489"/>
      <c r="ED261" s="489"/>
      <c r="EE261" s="489"/>
      <c r="EF261" s="489"/>
      <c r="EG261" s="489"/>
      <c r="EH261" s="489"/>
      <c r="EI261" s="489"/>
      <c r="EJ261" s="489"/>
      <c r="EK261" s="489"/>
      <c r="EL261" s="489"/>
      <c r="EM261" s="489"/>
      <c r="EN261" s="489"/>
      <c r="EO261" s="489"/>
      <c r="EP261" s="489"/>
      <c r="EQ261" s="489"/>
      <c r="ER261" s="489"/>
      <c r="ES261" s="489"/>
      <c r="ET261" s="489"/>
      <c r="EU261" s="489"/>
      <c r="EV261" s="489"/>
      <c r="EW261" s="489"/>
      <c r="EX261" s="489"/>
      <c r="EY261" s="489"/>
      <c r="EZ261" s="489"/>
      <c r="FA261" s="489"/>
      <c r="FB261" s="559"/>
      <c r="FC261" s="489"/>
      <c r="FD261" s="489"/>
      <c r="FE261" s="489"/>
      <c r="FF261" s="489"/>
      <c r="FG261" s="489"/>
      <c r="FH261" s="489"/>
      <c r="FI261" s="489"/>
      <c r="FJ261" s="489"/>
      <c r="FK261" s="489"/>
      <c r="FL261" s="489"/>
      <c r="FM261" s="489"/>
      <c r="FN261" s="489"/>
      <c r="FO261" s="489"/>
      <c r="FP261" s="560"/>
      <c r="FQ261" s="489"/>
      <c r="FR261" s="560"/>
      <c r="FS261" s="559"/>
      <c r="FT261" s="489"/>
      <c r="FU261" s="489"/>
      <c r="FV261" s="489"/>
      <c r="FW261" s="489"/>
      <c r="FX261" s="489"/>
      <c r="FY261" s="560"/>
    </row>
    <row r="262" spans="1:181" s="494" customFormat="1" hidden="1" x14ac:dyDescent="0.25">
      <c r="A262" s="557">
        <v>300</v>
      </c>
      <c r="B262" s="558" t="s">
        <v>524</v>
      </c>
      <c r="C262" s="490" t="s">
        <v>525</v>
      </c>
      <c r="D262" s="489" t="s">
        <v>551</v>
      </c>
      <c r="E262" s="559"/>
      <c r="F262" s="559"/>
      <c r="G262" s="490" t="s">
        <v>526</v>
      </c>
      <c r="H262" s="489" t="s">
        <v>1450</v>
      </c>
      <c r="I262" s="489"/>
      <c r="J262" s="560"/>
      <c r="K262" s="559" t="s">
        <v>1451</v>
      </c>
      <c r="L262" s="489" t="s">
        <v>57</v>
      </c>
      <c r="M262" s="489" t="s">
        <v>57</v>
      </c>
      <c r="N262" s="559"/>
      <c r="O262" s="560"/>
      <c r="P262" s="491" t="s">
        <v>530</v>
      </c>
      <c r="Q262" s="491" t="s">
        <v>531</v>
      </c>
      <c r="R262" s="491" t="s">
        <v>532</v>
      </c>
      <c r="S262" s="489" t="s">
        <v>533</v>
      </c>
      <c r="T262" s="489" t="s">
        <v>1450</v>
      </c>
      <c r="U262" s="489" t="s">
        <v>534</v>
      </c>
      <c r="V262" s="560"/>
      <c r="W262" s="490" t="s">
        <v>535</v>
      </c>
      <c r="X262" s="489"/>
      <c r="Y262" s="489"/>
      <c r="Z262" s="560"/>
      <c r="AA262" s="561"/>
      <c r="AB262" s="562" t="s">
        <v>526</v>
      </c>
      <c r="AC262" s="563" t="s">
        <v>526</v>
      </c>
      <c r="AD262" s="564" t="s">
        <v>526</v>
      </c>
      <c r="AE262" s="563"/>
      <c r="AF262" s="563"/>
      <c r="AG262" s="563"/>
      <c r="AH262" s="562" t="s">
        <v>526</v>
      </c>
      <c r="AI262" s="563" t="s">
        <v>526</v>
      </c>
      <c r="AJ262" s="564" t="s">
        <v>526</v>
      </c>
      <c r="AK262" s="489"/>
      <c r="AL262" s="489"/>
      <c r="AM262" s="489"/>
      <c r="AN262" s="489"/>
      <c r="AO262" s="490" t="s">
        <v>526</v>
      </c>
      <c r="AP262" s="493"/>
      <c r="AQ262" s="491"/>
      <c r="AR262" s="492"/>
      <c r="AS262" s="490" t="str">
        <f t="shared" si="3"/>
        <v>no</v>
      </c>
      <c r="AT262" s="489"/>
      <c r="AU262" s="570" t="s">
        <v>1452</v>
      </c>
      <c r="AV262" s="573"/>
      <c r="AW262" s="490" t="s">
        <v>526</v>
      </c>
      <c r="AX262" s="739"/>
      <c r="AY262" s="739"/>
      <c r="AZ262" s="489"/>
      <c r="BA262" s="489"/>
      <c r="BB262" s="489"/>
      <c r="BC262" s="489"/>
      <c r="BD262" s="489"/>
      <c r="BE262" s="489"/>
      <c r="BF262" s="489"/>
      <c r="BG262" s="489"/>
      <c r="BH262" s="489"/>
      <c r="BI262" s="489"/>
      <c r="BJ262" s="489"/>
      <c r="BK262" s="489"/>
      <c r="BL262" s="560"/>
      <c r="BM262" s="559"/>
      <c r="BN262" s="489"/>
      <c r="BO262" s="489"/>
      <c r="BP262" s="489"/>
      <c r="BQ262" s="489"/>
      <c r="BR262" s="489"/>
      <c r="BS262" s="489"/>
      <c r="BT262" s="489"/>
      <c r="BU262" s="489"/>
      <c r="BV262" s="489"/>
      <c r="BW262" s="489"/>
      <c r="BX262" s="489"/>
      <c r="BY262" s="489"/>
      <c r="BZ262" s="489"/>
      <c r="CA262" s="489"/>
      <c r="CB262" s="489"/>
      <c r="CC262" s="489"/>
      <c r="CD262" s="489"/>
      <c r="CE262" s="489"/>
      <c r="CF262" s="489"/>
      <c r="CG262" s="489"/>
      <c r="CH262" s="489"/>
      <c r="CI262" s="489"/>
      <c r="CJ262" s="489"/>
      <c r="CK262" s="489"/>
      <c r="CL262" s="489"/>
      <c r="CM262" s="489"/>
      <c r="CN262" s="489"/>
      <c r="CO262" s="489"/>
      <c r="CP262" s="489"/>
      <c r="CQ262" s="489"/>
      <c r="CR262" s="489"/>
      <c r="CS262" s="489"/>
      <c r="CT262" s="489"/>
      <c r="CU262" s="489"/>
      <c r="CV262" s="489"/>
      <c r="CW262" s="489"/>
      <c r="CX262" s="489"/>
      <c r="CY262" s="489"/>
      <c r="CZ262" s="489"/>
      <c r="DA262" s="489"/>
      <c r="DB262" s="489"/>
      <c r="DC262" s="489"/>
      <c r="DD262" s="489"/>
      <c r="DE262" s="489"/>
      <c r="DF262" s="489"/>
      <c r="DG262" s="489"/>
      <c r="DH262" s="489"/>
      <c r="DI262" s="489"/>
      <c r="DJ262" s="489"/>
      <c r="DK262" s="489"/>
      <c r="DL262" s="489"/>
      <c r="DM262" s="489"/>
      <c r="DN262" s="489"/>
      <c r="DO262" s="489"/>
      <c r="DP262" s="489"/>
      <c r="DQ262" s="489"/>
      <c r="DR262" s="489"/>
      <c r="DS262" s="489"/>
      <c r="DT262" s="489"/>
      <c r="DU262" s="489"/>
      <c r="DV262" s="489"/>
      <c r="DW262" s="489"/>
      <c r="DX262" s="489"/>
      <c r="DY262" s="489"/>
      <c r="DZ262" s="489"/>
      <c r="EA262" s="489"/>
      <c r="EB262" s="489"/>
      <c r="EC262" s="489"/>
      <c r="ED262" s="489"/>
      <c r="EE262" s="489"/>
      <c r="EF262" s="489"/>
      <c r="EG262" s="489"/>
      <c r="EH262" s="489"/>
      <c r="EI262" s="489"/>
      <c r="EJ262" s="489"/>
      <c r="EK262" s="489"/>
      <c r="EL262" s="489"/>
      <c r="EM262" s="489"/>
      <c r="EN262" s="489"/>
      <c r="EO262" s="489"/>
      <c r="EP262" s="489"/>
      <c r="EQ262" s="489"/>
      <c r="ER262" s="489"/>
      <c r="ES262" s="489"/>
      <c r="ET262" s="489"/>
      <c r="EU262" s="489"/>
      <c r="EV262" s="489"/>
      <c r="EW262" s="489"/>
      <c r="EX262" s="489"/>
      <c r="EY262" s="489"/>
      <c r="EZ262" s="489"/>
      <c r="FA262" s="489"/>
      <c r="FB262" s="559"/>
      <c r="FC262" s="489"/>
      <c r="FD262" s="489"/>
      <c r="FE262" s="489"/>
      <c r="FF262" s="489"/>
      <c r="FG262" s="489"/>
      <c r="FH262" s="489"/>
      <c r="FI262" s="489"/>
      <c r="FJ262" s="489"/>
      <c r="FK262" s="489"/>
      <c r="FL262" s="489"/>
      <c r="FM262" s="489"/>
      <c r="FN262" s="489"/>
      <c r="FO262" s="489"/>
      <c r="FP262" s="560"/>
      <c r="FQ262" s="489"/>
      <c r="FR262" s="560"/>
      <c r="FS262" s="559"/>
      <c r="FT262" s="489"/>
      <c r="FU262" s="489"/>
      <c r="FV262" s="489"/>
      <c r="FW262" s="489"/>
      <c r="FX262" s="489"/>
      <c r="FY262" s="560"/>
    </row>
    <row r="263" spans="1:181" s="494" customFormat="1" ht="132" x14ac:dyDescent="0.25">
      <c r="A263" s="506">
        <v>301</v>
      </c>
      <c r="B263" s="511" t="s">
        <v>642</v>
      </c>
      <c r="C263" s="514" t="s">
        <v>567</v>
      </c>
      <c r="D263" s="493" t="s">
        <v>43</v>
      </c>
      <c r="E263" s="559" t="s">
        <v>16659</v>
      </c>
      <c r="F263" s="559" t="str">
        <f>VLOOKUP(L263,'Consolidated Data'!$E$2:$F$97, 2, 0)</f>
        <v xml:space="preserve">Precision LM system </v>
      </c>
      <c r="G263" s="490" t="s">
        <v>642</v>
      </c>
      <c r="H263" s="493" t="s">
        <v>1453</v>
      </c>
      <c r="I263" s="493"/>
      <c r="J263" s="492"/>
      <c r="K263" s="512" t="s">
        <v>98</v>
      </c>
      <c r="L263" s="493" t="s">
        <v>98</v>
      </c>
      <c r="M263" s="493" t="s">
        <v>98</v>
      </c>
      <c r="N263" s="512"/>
      <c r="O263" s="513"/>
      <c r="P263" s="515" t="s">
        <v>637</v>
      </c>
      <c r="Q263" s="515" t="s">
        <v>22</v>
      </c>
      <c r="R263" s="515" t="s">
        <v>1454</v>
      </c>
      <c r="S263" s="493" t="s">
        <v>644</v>
      </c>
      <c r="T263" s="493" t="s">
        <v>1453</v>
      </c>
      <c r="U263" s="493" t="s">
        <v>534</v>
      </c>
      <c r="V263" s="513"/>
      <c r="W263" s="514" t="s">
        <v>535</v>
      </c>
      <c r="X263" s="493"/>
      <c r="Y263" s="493"/>
      <c r="Z263" s="513"/>
      <c r="AA263" s="516"/>
      <c r="AB263" s="562" t="s">
        <v>540</v>
      </c>
      <c r="AC263" s="563" t="s">
        <v>1455</v>
      </c>
      <c r="AD263" s="564" t="s">
        <v>1456</v>
      </c>
      <c r="AE263" s="563"/>
      <c r="AF263" s="735"/>
      <c r="AG263" s="733" t="s">
        <v>1457</v>
      </c>
      <c r="AH263" s="562" t="s">
        <v>540</v>
      </c>
      <c r="AI263" s="563" t="s">
        <v>526</v>
      </c>
      <c r="AJ263" s="564" t="s">
        <v>540</v>
      </c>
      <c r="AK263" s="504" t="s">
        <v>1458</v>
      </c>
      <c r="AL263" s="497" t="s">
        <v>1459</v>
      </c>
      <c r="AM263" s="497" t="s">
        <v>1067</v>
      </c>
      <c r="AN263" s="489"/>
      <c r="AO263" s="490" t="s">
        <v>642</v>
      </c>
      <c r="AP263" s="493" t="s">
        <v>1460</v>
      </c>
      <c r="AQ263" s="491" t="s">
        <v>562</v>
      </c>
      <c r="AR263" s="492"/>
      <c r="AS263" s="490" t="s">
        <v>652</v>
      </c>
      <c r="AT263" s="493" t="s">
        <v>1461</v>
      </c>
      <c r="AU263" s="552" t="s">
        <v>1438</v>
      </c>
      <c r="AV263" s="555" t="s">
        <v>1072</v>
      </c>
      <c r="AW263" s="490"/>
      <c r="AX263" s="739"/>
      <c r="AY263" s="739"/>
      <c r="AZ263" s="489"/>
      <c r="BA263" s="489"/>
      <c r="BB263" s="489"/>
      <c r="BC263" s="489"/>
      <c r="BD263" s="489"/>
      <c r="BE263" s="489"/>
      <c r="BF263" s="489"/>
      <c r="BG263" s="489"/>
      <c r="BH263" s="489"/>
      <c r="BI263" s="489"/>
      <c r="BJ263" s="489"/>
      <c r="BK263" s="489"/>
      <c r="BL263" s="560"/>
      <c r="BM263" s="559"/>
      <c r="BN263" s="489"/>
      <c r="BO263" s="489"/>
      <c r="BP263" s="489"/>
      <c r="BQ263" s="489"/>
      <c r="BR263" s="489"/>
      <c r="BS263" s="489"/>
      <c r="BT263" s="489"/>
      <c r="BU263" s="489"/>
      <c r="BV263" s="489"/>
      <c r="BW263" s="489"/>
      <c r="BX263" s="489"/>
      <c r="BY263" s="489"/>
      <c r="BZ263" s="489"/>
      <c r="CA263" s="489"/>
      <c r="CB263" s="489"/>
      <c r="CC263" s="489"/>
      <c r="CD263" s="489"/>
      <c r="CE263" s="489"/>
      <c r="CF263" s="489"/>
      <c r="CG263" s="489"/>
      <c r="CH263" s="489"/>
      <c r="CI263" s="489"/>
      <c r="CJ263" s="489"/>
      <c r="CK263" s="489"/>
      <c r="CL263" s="489"/>
      <c r="CM263" s="489"/>
      <c r="CN263" s="489"/>
      <c r="CO263" s="489"/>
      <c r="CP263" s="489"/>
      <c r="CQ263" s="489"/>
      <c r="CR263" s="489"/>
      <c r="CS263" s="489"/>
      <c r="CT263" s="489"/>
      <c r="CU263" s="489"/>
      <c r="CV263" s="489"/>
      <c r="CW263" s="489"/>
      <c r="CX263" s="489"/>
      <c r="CY263" s="489"/>
      <c r="CZ263" s="489"/>
      <c r="DA263" s="489"/>
      <c r="DB263" s="489"/>
      <c r="DC263" s="489"/>
      <c r="DD263" s="489"/>
      <c r="DE263" s="489"/>
      <c r="DF263" s="489"/>
      <c r="DG263" s="489"/>
      <c r="DH263" s="489"/>
      <c r="DI263" s="489"/>
      <c r="DJ263" s="489"/>
      <c r="DK263" s="489"/>
      <c r="DL263" s="489"/>
      <c r="DM263" s="489"/>
      <c r="DN263" s="489"/>
      <c r="DO263" s="489"/>
      <c r="DP263" s="489"/>
      <c r="DQ263" s="489"/>
      <c r="DR263" s="489"/>
      <c r="DS263" s="489"/>
      <c r="DT263" s="489"/>
      <c r="DU263" s="489"/>
      <c r="DV263" s="489"/>
      <c r="DW263" s="489"/>
      <c r="DX263" s="489"/>
      <c r="DY263" s="489"/>
      <c r="DZ263" s="489"/>
      <c r="EA263" s="489"/>
      <c r="EB263" s="489"/>
      <c r="EC263" s="489"/>
      <c r="ED263" s="489"/>
      <c r="EE263" s="489"/>
      <c r="EF263" s="489"/>
      <c r="EG263" s="489"/>
      <c r="EH263" s="489"/>
      <c r="EI263" s="489"/>
      <c r="EJ263" s="489"/>
      <c r="EK263" s="489"/>
      <c r="EL263" s="489"/>
      <c r="EM263" s="489"/>
      <c r="EN263" s="489"/>
      <c r="EO263" s="489"/>
      <c r="EP263" s="489"/>
      <c r="EQ263" s="489"/>
      <c r="ER263" s="489"/>
      <c r="ES263" s="489"/>
      <c r="ET263" s="489"/>
      <c r="EU263" s="489"/>
      <c r="EV263" s="489"/>
      <c r="EW263" s="489"/>
      <c r="EX263" s="489"/>
      <c r="EY263" s="489"/>
      <c r="EZ263" s="489"/>
      <c r="FA263" s="489"/>
      <c r="FB263" s="559"/>
      <c r="FC263" s="489"/>
      <c r="FD263" s="489"/>
      <c r="FE263" s="489"/>
      <c r="FF263" s="489"/>
      <c r="FG263" s="489"/>
      <c r="FH263" s="489"/>
      <c r="FI263" s="489"/>
      <c r="FJ263" s="489"/>
      <c r="FK263" s="489"/>
      <c r="FL263" s="489"/>
      <c r="FM263" s="489"/>
      <c r="FN263" s="489"/>
      <c r="FO263" s="489"/>
      <c r="FP263" s="560"/>
      <c r="FQ263" s="489"/>
      <c r="FR263" s="560"/>
      <c r="FS263" s="559"/>
      <c r="FT263" s="489"/>
      <c r="FU263" s="489"/>
      <c r="FV263" s="489"/>
      <c r="FW263" s="489"/>
      <c r="FX263" s="489"/>
      <c r="FY263" s="560"/>
    </row>
    <row r="264" spans="1:181" s="494" customFormat="1" hidden="1" x14ac:dyDescent="0.25">
      <c r="A264" s="557">
        <v>302</v>
      </c>
      <c r="B264" s="558" t="s">
        <v>524</v>
      </c>
      <c r="C264" s="490" t="s">
        <v>567</v>
      </c>
      <c r="D264" s="489" t="s">
        <v>43</v>
      </c>
      <c r="E264" s="559"/>
      <c r="F264" s="559"/>
      <c r="G264" s="490" t="s">
        <v>526</v>
      </c>
      <c r="H264" s="489" t="s">
        <v>1462</v>
      </c>
      <c r="I264" s="489"/>
      <c r="J264" s="560"/>
      <c r="K264" s="559" t="s">
        <v>1463</v>
      </c>
      <c r="L264" s="489" t="s">
        <v>98</v>
      </c>
      <c r="M264" s="489" t="s">
        <v>98</v>
      </c>
      <c r="N264" s="559"/>
      <c r="O264" s="560"/>
      <c r="P264" s="491" t="s">
        <v>530</v>
      </c>
      <c r="Q264" s="491" t="s">
        <v>531</v>
      </c>
      <c r="R264" s="491" t="s">
        <v>532</v>
      </c>
      <c r="S264" s="489" t="s">
        <v>533</v>
      </c>
      <c r="T264" s="489" t="s">
        <v>1462</v>
      </c>
      <c r="U264" s="489" t="s">
        <v>534</v>
      </c>
      <c r="V264" s="560"/>
      <c r="W264" s="490" t="s">
        <v>535</v>
      </c>
      <c r="X264" s="489"/>
      <c r="Y264" s="489"/>
      <c r="Z264" s="560"/>
      <c r="AA264" s="561"/>
      <c r="AB264" s="562" t="s">
        <v>540</v>
      </c>
      <c r="AC264" s="563" t="s">
        <v>526</v>
      </c>
      <c r="AD264" s="564" t="s">
        <v>526</v>
      </c>
      <c r="AE264" s="563"/>
      <c r="AF264" s="563"/>
      <c r="AG264" s="563"/>
      <c r="AH264" s="562" t="s">
        <v>540</v>
      </c>
      <c r="AI264" s="563" t="s">
        <v>526</v>
      </c>
      <c r="AJ264" s="564" t="s">
        <v>540</v>
      </c>
      <c r="AK264" s="489"/>
      <c r="AL264" s="489"/>
      <c r="AM264" s="489"/>
      <c r="AN264" s="489"/>
      <c r="AO264" s="490" t="s">
        <v>526</v>
      </c>
      <c r="AP264" s="493"/>
      <c r="AQ264" s="491"/>
      <c r="AR264" s="492"/>
      <c r="AS264" s="490" t="str">
        <f t="shared" si="3"/>
        <v>no</v>
      </c>
      <c r="AT264" s="489"/>
      <c r="AU264" s="552" t="s">
        <v>1446</v>
      </c>
      <c r="AV264" s="556"/>
      <c r="AW264" s="490" t="s">
        <v>526</v>
      </c>
      <c r="AX264" s="739"/>
      <c r="AY264" s="739"/>
      <c r="AZ264" s="489"/>
      <c r="BA264" s="489"/>
      <c r="BB264" s="489"/>
      <c r="BC264" s="489"/>
      <c r="BD264" s="489"/>
      <c r="BE264" s="489"/>
      <c r="BF264" s="489"/>
      <c r="BG264" s="489"/>
      <c r="BH264" s="489"/>
      <c r="BI264" s="489"/>
      <c r="BJ264" s="489"/>
      <c r="BK264" s="489"/>
      <c r="BL264" s="560"/>
      <c r="BM264" s="559"/>
      <c r="BN264" s="489"/>
      <c r="BO264" s="489"/>
      <c r="BP264" s="489"/>
      <c r="BQ264" s="489"/>
      <c r="BR264" s="489"/>
      <c r="BS264" s="489"/>
      <c r="BT264" s="489"/>
      <c r="BU264" s="489"/>
      <c r="BV264" s="489"/>
      <c r="BW264" s="489"/>
      <c r="BX264" s="489"/>
      <c r="BY264" s="489"/>
      <c r="BZ264" s="489"/>
      <c r="CA264" s="489"/>
      <c r="CB264" s="489"/>
      <c r="CC264" s="489"/>
      <c r="CD264" s="489"/>
      <c r="CE264" s="489"/>
      <c r="CF264" s="489"/>
      <c r="CG264" s="489"/>
      <c r="CH264" s="489"/>
      <c r="CI264" s="489"/>
      <c r="CJ264" s="489"/>
      <c r="CK264" s="489"/>
      <c r="CL264" s="489"/>
      <c r="CM264" s="489"/>
      <c r="CN264" s="489"/>
      <c r="CO264" s="489"/>
      <c r="CP264" s="489"/>
      <c r="CQ264" s="489"/>
      <c r="CR264" s="489"/>
      <c r="CS264" s="489"/>
      <c r="CT264" s="489"/>
      <c r="CU264" s="489"/>
      <c r="CV264" s="489"/>
      <c r="CW264" s="489"/>
      <c r="CX264" s="489"/>
      <c r="CY264" s="489"/>
      <c r="CZ264" s="489"/>
      <c r="DA264" s="489"/>
      <c r="DB264" s="489"/>
      <c r="DC264" s="489"/>
      <c r="DD264" s="489"/>
      <c r="DE264" s="489"/>
      <c r="DF264" s="489"/>
      <c r="DG264" s="489"/>
      <c r="DH264" s="489"/>
      <c r="DI264" s="489"/>
      <c r="DJ264" s="489"/>
      <c r="DK264" s="489"/>
      <c r="DL264" s="489"/>
      <c r="DM264" s="489"/>
      <c r="DN264" s="489"/>
      <c r="DO264" s="489"/>
      <c r="DP264" s="489"/>
      <c r="DQ264" s="489"/>
      <c r="DR264" s="489"/>
      <c r="DS264" s="489"/>
      <c r="DT264" s="489"/>
      <c r="DU264" s="489"/>
      <c r="DV264" s="489"/>
      <c r="DW264" s="489"/>
      <c r="DX264" s="489"/>
      <c r="DY264" s="489"/>
      <c r="DZ264" s="489"/>
      <c r="EA264" s="489"/>
      <c r="EB264" s="489"/>
      <c r="EC264" s="489"/>
      <c r="ED264" s="489"/>
      <c r="EE264" s="489"/>
      <c r="EF264" s="489"/>
      <c r="EG264" s="489"/>
      <c r="EH264" s="489"/>
      <c r="EI264" s="489"/>
      <c r="EJ264" s="489"/>
      <c r="EK264" s="489"/>
      <c r="EL264" s="489"/>
      <c r="EM264" s="489"/>
      <c r="EN264" s="489"/>
      <c r="EO264" s="489"/>
      <c r="EP264" s="489"/>
      <c r="EQ264" s="489"/>
      <c r="ER264" s="489"/>
      <c r="ES264" s="489"/>
      <c r="ET264" s="489"/>
      <c r="EU264" s="489"/>
      <c r="EV264" s="489"/>
      <c r="EW264" s="489"/>
      <c r="EX264" s="489"/>
      <c r="EY264" s="489"/>
      <c r="EZ264" s="489"/>
      <c r="FA264" s="489"/>
      <c r="FB264" s="559"/>
      <c r="FC264" s="489"/>
      <c r="FD264" s="489"/>
      <c r="FE264" s="489"/>
      <c r="FF264" s="489"/>
      <c r="FG264" s="489"/>
      <c r="FH264" s="489"/>
      <c r="FI264" s="489"/>
      <c r="FJ264" s="489"/>
      <c r="FK264" s="489"/>
      <c r="FL264" s="489"/>
      <c r="FM264" s="489"/>
      <c r="FN264" s="489"/>
      <c r="FO264" s="489"/>
      <c r="FP264" s="560"/>
      <c r="FQ264" s="489"/>
      <c r="FR264" s="560"/>
      <c r="FS264" s="559"/>
      <c r="FT264" s="489"/>
      <c r="FU264" s="489"/>
      <c r="FV264" s="489"/>
      <c r="FW264" s="489"/>
      <c r="FX264" s="489"/>
      <c r="FY264" s="560"/>
    </row>
    <row r="265" spans="1:181" s="494" customFormat="1" ht="24" hidden="1" x14ac:dyDescent="0.25">
      <c r="A265" s="506">
        <v>303</v>
      </c>
      <c r="B265" s="511" t="s">
        <v>524</v>
      </c>
      <c r="C265" s="514" t="s">
        <v>567</v>
      </c>
      <c r="D265" s="493" t="s">
        <v>43</v>
      </c>
      <c r="E265" s="559"/>
      <c r="F265" s="559"/>
      <c r="G265" s="490" t="s">
        <v>526</v>
      </c>
      <c r="H265" s="493" t="s">
        <v>1453</v>
      </c>
      <c r="I265" s="493"/>
      <c r="J265" s="492"/>
      <c r="K265" s="512" t="s">
        <v>1464</v>
      </c>
      <c r="L265" s="493" t="s">
        <v>1464</v>
      </c>
      <c r="M265" s="493" t="s">
        <v>1464</v>
      </c>
      <c r="N265" s="512"/>
      <c r="O265" s="513"/>
      <c r="P265" s="515" t="s">
        <v>637</v>
      </c>
      <c r="Q265" s="515" t="s">
        <v>22</v>
      </c>
      <c r="R265" s="515" t="s">
        <v>1465</v>
      </c>
      <c r="S265" s="493" t="s">
        <v>644</v>
      </c>
      <c r="T265" s="493" t="s">
        <v>1453</v>
      </c>
      <c r="U265" s="493" t="s">
        <v>534</v>
      </c>
      <c r="V265" s="513"/>
      <c r="W265" s="514" t="s">
        <v>535</v>
      </c>
      <c r="X265" s="493"/>
      <c r="Y265" s="493"/>
      <c r="Z265" s="513"/>
      <c r="AA265" s="516" t="s">
        <v>1466</v>
      </c>
      <c r="AB265" s="562" t="s">
        <v>526</v>
      </c>
      <c r="AC265" s="563" t="s">
        <v>526</v>
      </c>
      <c r="AD265" s="564" t="s">
        <v>526</v>
      </c>
      <c r="AE265" s="563"/>
      <c r="AF265" s="735"/>
      <c r="AG265" s="563"/>
      <c r="AH265" s="562" t="s">
        <v>526</v>
      </c>
      <c r="AI265" s="563" t="s">
        <v>526</v>
      </c>
      <c r="AJ265" s="564" t="s">
        <v>526</v>
      </c>
      <c r="AK265" s="497" t="s">
        <v>1458</v>
      </c>
      <c r="AL265" s="497" t="s">
        <v>1467</v>
      </c>
      <c r="AM265" s="496" t="s">
        <v>1468</v>
      </c>
      <c r="AN265" s="489"/>
      <c r="AO265" s="490" t="s">
        <v>526</v>
      </c>
      <c r="AP265" s="536" t="s">
        <v>1469</v>
      </c>
      <c r="AQ265" s="491" t="s">
        <v>562</v>
      </c>
      <c r="AR265" s="492"/>
      <c r="AS265" s="490" t="str">
        <f t="shared" si="3"/>
        <v>no</v>
      </c>
      <c r="AT265" s="536" t="s">
        <v>1469</v>
      </c>
      <c r="AU265" s="552" t="s">
        <v>1438</v>
      </c>
      <c r="AV265" s="555"/>
      <c r="AW265" s="490" t="s">
        <v>526</v>
      </c>
      <c r="AX265" s="739"/>
      <c r="AY265" s="739" t="s">
        <v>1469</v>
      </c>
      <c r="AZ265" s="489"/>
      <c r="BA265" s="489"/>
      <c r="BB265" s="489"/>
      <c r="BC265" s="489"/>
      <c r="BD265" s="489"/>
      <c r="BE265" s="489"/>
      <c r="BF265" s="489"/>
      <c r="BG265" s="489"/>
      <c r="BH265" s="489"/>
      <c r="BI265" s="489"/>
      <c r="BJ265" s="489"/>
      <c r="BK265" s="489"/>
      <c r="BL265" s="560"/>
      <c r="BM265" s="559"/>
      <c r="BN265" s="489"/>
      <c r="BO265" s="489"/>
      <c r="BP265" s="489"/>
      <c r="BQ265" s="489"/>
      <c r="BR265" s="489"/>
      <c r="BS265" s="489"/>
      <c r="BT265" s="489"/>
      <c r="BU265" s="489"/>
      <c r="BV265" s="489"/>
      <c r="BW265" s="489"/>
      <c r="BX265" s="489"/>
      <c r="BY265" s="489"/>
      <c r="BZ265" s="489"/>
      <c r="CA265" s="489"/>
      <c r="CB265" s="489"/>
      <c r="CC265" s="489"/>
      <c r="CD265" s="489"/>
      <c r="CE265" s="489"/>
      <c r="CF265" s="489"/>
      <c r="CG265" s="489"/>
      <c r="CH265" s="489"/>
      <c r="CI265" s="489"/>
      <c r="CJ265" s="489"/>
      <c r="CK265" s="489"/>
      <c r="CL265" s="489"/>
      <c r="CM265" s="489"/>
      <c r="CN265" s="489"/>
      <c r="CO265" s="489"/>
      <c r="CP265" s="489"/>
      <c r="CQ265" s="489"/>
      <c r="CR265" s="489"/>
      <c r="CS265" s="489"/>
      <c r="CT265" s="489"/>
      <c r="CU265" s="489"/>
      <c r="CV265" s="489"/>
      <c r="CW265" s="489"/>
      <c r="CX265" s="489"/>
      <c r="CY265" s="489"/>
      <c r="CZ265" s="489"/>
      <c r="DA265" s="489"/>
      <c r="DB265" s="489"/>
      <c r="DC265" s="489"/>
      <c r="DD265" s="489"/>
      <c r="DE265" s="489"/>
      <c r="DF265" s="489"/>
      <c r="DG265" s="489"/>
      <c r="DH265" s="489"/>
      <c r="DI265" s="489"/>
      <c r="DJ265" s="489"/>
      <c r="DK265" s="489"/>
      <c r="DL265" s="489"/>
      <c r="DM265" s="489"/>
      <c r="DN265" s="489"/>
      <c r="DO265" s="489"/>
      <c r="DP265" s="489"/>
      <c r="DQ265" s="489"/>
      <c r="DR265" s="489"/>
      <c r="DS265" s="489"/>
      <c r="DT265" s="489"/>
      <c r="DU265" s="489"/>
      <c r="DV265" s="489"/>
      <c r="DW265" s="489"/>
      <c r="DX265" s="489"/>
      <c r="DY265" s="489"/>
      <c r="DZ265" s="489"/>
      <c r="EA265" s="489"/>
      <c r="EB265" s="489"/>
      <c r="EC265" s="489"/>
      <c r="ED265" s="489"/>
      <c r="EE265" s="489"/>
      <c r="EF265" s="489"/>
      <c r="EG265" s="489"/>
      <c r="EH265" s="489"/>
      <c r="EI265" s="489"/>
      <c r="EJ265" s="489"/>
      <c r="EK265" s="489"/>
      <c r="EL265" s="489"/>
      <c r="EM265" s="489"/>
      <c r="EN265" s="489"/>
      <c r="EO265" s="489"/>
      <c r="EP265" s="489"/>
      <c r="EQ265" s="489"/>
      <c r="ER265" s="489"/>
      <c r="ES265" s="489"/>
      <c r="ET265" s="489"/>
      <c r="EU265" s="489"/>
      <c r="EV265" s="489"/>
      <c r="EW265" s="489"/>
      <c r="EX265" s="489"/>
      <c r="EY265" s="489"/>
      <c r="EZ265" s="489"/>
      <c r="FA265" s="489"/>
      <c r="FB265" s="559"/>
      <c r="FC265" s="489"/>
      <c r="FD265" s="489"/>
      <c r="FE265" s="489"/>
      <c r="FF265" s="489"/>
      <c r="FG265" s="489"/>
      <c r="FH265" s="489"/>
      <c r="FI265" s="489"/>
      <c r="FJ265" s="489"/>
      <c r="FK265" s="489"/>
      <c r="FL265" s="489"/>
      <c r="FM265" s="489"/>
      <c r="FN265" s="489"/>
      <c r="FO265" s="489"/>
      <c r="FP265" s="560"/>
      <c r="FQ265" s="489"/>
      <c r="FR265" s="560"/>
      <c r="FS265" s="559"/>
      <c r="FT265" s="489"/>
      <c r="FU265" s="489"/>
      <c r="FV265" s="489"/>
      <c r="FW265" s="489"/>
      <c r="FX265" s="489"/>
      <c r="FY265" s="560"/>
    </row>
    <row r="266" spans="1:181" s="494" customFormat="1" hidden="1" x14ac:dyDescent="0.25">
      <c r="A266" s="557">
        <v>304</v>
      </c>
      <c r="B266" s="558" t="s">
        <v>524</v>
      </c>
      <c r="C266" s="490" t="s">
        <v>567</v>
      </c>
      <c r="D266" s="489" t="s">
        <v>43</v>
      </c>
      <c r="E266" s="559"/>
      <c r="F266" s="559"/>
      <c r="G266" s="490" t="s">
        <v>526</v>
      </c>
      <c r="H266" s="489" t="s">
        <v>1462</v>
      </c>
      <c r="I266" s="489"/>
      <c r="J266" s="560"/>
      <c r="K266" s="559" t="s">
        <v>1470</v>
      </c>
      <c r="L266" s="489" t="s">
        <v>1464</v>
      </c>
      <c r="M266" s="489" t="s">
        <v>1464</v>
      </c>
      <c r="N266" s="559"/>
      <c r="O266" s="560"/>
      <c r="P266" s="491" t="s">
        <v>530</v>
      </c>
      <c r="Q266" s="491" t="s">
        <v>531</v>
      </c>
      <c r="R266" s="491" t="s">
        <v>532</v>
      </c>
      <c r="S266" s="489" t="s">
        <v>533</v>
      </c>
      <c r="T266" s="489" t="s">
        <v>1462</v>
      </c>
      <c r="U266" s="489" t="s">
        <v>534</v>
      </c>
      <c r="V266" s="560"/>
      <c r="W266" s="490" t="s">
        <v>535</v>
      </c>
      <c r="X266" s="489"/>
      <c r="Y266" s="489"/>
      <c r="Z266" s="560"/>
      <c r="AA266" s="561"/>
      <c r="AB266" s="562" t="s">
        <v>526</v>
      </c>
      <c r="AC266" s="563" t="s">
        <v>526</v>
      </c>
      <c r="AD266" s="564" t="s">
        <v>526</v>
      </c>
      <c r="AE266" s="563"/>
      <c r="AF266" s="563"/>
      <c r="AG266" s="563"/>
      <c r="AH266" s="562" t="s">
        <v>526</v>
      </c>
      <c r="AI266" s="563" t="s">
        <v>526</v>
      </c>
      <c r="AJ266" s="564" t="s">
        <v>526</v>
      </c>
      <c r="AK266" s="489"/>
      <c r="AL266" s="489"/>
      <c r="AM266" s="489"/>
      <c r="AN266" s="489"/>
      <c r="AO266" s="490" t="s">
        <v>526</v>
      </c>
      <c r="AP266" s="493"/>
      <c r="AQ266" s="491" t="s">
        <v>562</v>
      </c>
      <c r="AR266" s="492"/>
      <c r="AS266" s="490" t="str">
        <f t="shared" si="3"/>
        <v>no</v>
      </c>
      <c r="AT266" s="489"/>
      <c r="AU266" s="568" t="s">
        <v>712</v>
      </c>
      <c r="AV266" s="574"/>
      <c r="AW266" s="490" t="s">
        <v>526</v>
      </c>
      <c r="AX266" s="739"/>
      <c r="AY266" s="739"/>
      <c r="AZ266" s="489"/>
      <c r="BA266" s="489"/>
      <c r="BB266" s="489"/>
      <c r="BC266" s="489"/>
      <c r="BD266" s="489"/>
      <c r="BE266" s="489"/>
      <c r="BF266" s="489"/>
      <c r="BG266" s="489"/>
      <c r="BH266" s="489"/>
      <c r="BI266" s="489"/>
      <c r="BJ266" s="489"/>
      <c r="BK266" s="489"/>
      <c r="BL266" s="560"/>
      <c r="BM266" s="559"/>
      <c r="BN266" s="489"/>
      <c r="BO266" s="489"/>
      <c r="BP266" s="489"/>
      <c r="BQ266" s="489"/>
      <c r="BR266" s="489"/>
      <c r="BS266" s="489"/>
      <c r="BT266" s="489"/>
      <c r="BU266" s="489"/>
      <c r="BV266" s="489"/>
      <c r="BW266" s="489"/>
      <c r="BX266" s="489"/>
      <c r="BY266" s="489"/>
      <c r="BZ266" s="489"/>
      <c r="CA266" s="489"/>
      <c r="CB266" s="489"/>
      <c r="CC266" s="489"/>
      <c r="CD266" s="489"/>
      <c r="CE266" s="489"/>
      <c r="CF266" s="489"/>
      <c r="CG266" s="489"/>
      <c r="CH266" s="489"/>
      <c r="CI266" s="489"/>
      <c r="CJ266" s="489"/>
      <c r="CK266" s="489"/>
      <c r="CL266" s="489"/>
      <c r="CM266" s="489"/>
      <c r="CN266" s="489"/>
      <c r="CO266" s="489"/>
      <c r="CP266" s="489"/>
      <c r="CQ266" s="489"/>
      <c r="CR266" s="489"/>
      <c r="CS266" s="489"/>
      <c r="CT266" s="489"/>
      <c r="CU266" s="489"/>
      <c r="CV266" s="489"/>
      <c r="CW266" s="489"/>
      <c r="CX266" s="489"/>
      <c r="CY266" s="489"/>
      <c r="CZ266" s="489"/>
      <c r="DA266" s="489"/>
      <c r="DB266" s="489"/>
      <c r="DC266" s="489"/>
      <c r="DD266" s="489"/>
      <c r="DE266" s="489"/>
      <c r="DF266" s="489"/>
      <c r="DG266" s="489"/>
      <c r="DH266" s="489"/>
      <c r="DI266" s="489"/>
      <c r="DJ266" s="489"/>
      <c r="DK266" s="489"/>
      <c r="DL266" s="489"/>
      <c r="DM266" s="489"/>
      <c r="DN266" s="489"/>
      <c r="DO266" s="489"/>
      <c r="DP266" s="489"/>
      <c r="DQ266" s="489"/>
      <c r="DR266" s="489"/>
      <c r="DS266" s="489"/>
      <c r="DT266" s="489"/>
      <c r="DU266" s="489"/>
      <c r="DV266" s="489"/>
      <c r="DW266" s="489"/>
      <c r="DX266" s="489"/>
      <c r="DY266" s="489"/>
      <c r="DZ266" s="489"/>
      <c r="EA266" s="489"/>
      <c r="EB266" s="489"/>
      <c r="EC266" s="489"/>
      <c r="ED266" s="489"/>
      <c r="EE266" s="489"/>
      <c r="EF266" s="489"/>
      <c r="EG266" s="489"/>
      <c r="EH266" s="489"/>
      <c r="EI266" s="489"/>
      <c r="EJ266" s="489"/>
      <c r="EK266" s="489"/>
      <c r="EL266" s="489"/>
      <c r="EM266" s="489"/>
      <c r="EN266" s="489"/>
      <c r="EO266" s="489"/>
      <c r="EP266" s="489"/>
      <c r="EQ266" s="489"/>
      <c r="ER266" s="489"/>
      <c r="ES266" s="489"/>
      <c r="ET266" s="489"/>
      <c r="EU266" s="489"/>
      <c r="EV266" s="489"/>
      <c r="EW266" s="489"/>
      <c r="EX266" s="489"/>
      <c r="EY266" s="489"/>
      <c r="EZ266" s="489"/>
      <c r="FA266" s="489"/>
      <c r="FB266" s="559"/>
      <c r="FC266" s="489"/>
      <c r="FD266" s="489"/>
      <c r="FE266" s="489"/>
      <c r="FF266" s="489"/>
      <c r="FG266" s="489"/>
      <c r="FH266" s="489"/>
      <c r="FI266" s="489"/>
      <c r="FJ266" s="489"/>
      <c r="FK266" s="489"/>
      <c r="FL266" s="489"/>
      <c r="FM266" s="489"/>
      <c r="FN266" s="489"/>
      <c r="FO266" s="489"/>
      <c r="FP266" s="560"/>
      <c r="FQ266" s="489"/>
      <c r="FR266" s="560"/>
      <c r="FS266" s="559"/>
      <c r="FT266" s="489"/>
      <c r="FU266" s="489"/>
      <c r="FV266" s="489"/>
      <c r="FW266" s="489"/>
      <c r="FX266" s="489"/>
      <c r="FY266" s="560"/>
    </row>
    <row r="267" spans="1:181" s="494" customFormat="1" ht="216" x14ac:dyDescent="0.25">
      <c r="A267" s="506">
        <v>305</v>
      </c>
      <c r="B267" s="511" t="s">
        <v>642</v>
      </c>
      <c r="C267" s="514" t="s">
        <v>567</v>
      </c>
      <c r="D267" s="493" t="s">
        <v>43</v>
      </c>
      <c r="E267" s="559" t="str">
        <f>VLOOKUP(F267,'Revised Phasing'!$D$4:$S$98, 16, 0)</f>
        <v>Phase 1</v>
      </c>
      <c r="F267" s="559" t="str">
        <f>VLOOKUP(L267,'Consolidated Data'!$E$2:$F$97, 2, 0)</f>
        <v>MRI system</v>
      </c>
      <c r="G267" s="490" t="s">
        <v>642</v>
      </c>
      <c r="H267" s="493" t="s">
        <v>1471</v>
      </c>
      <c r="I267" s="493"/>
      <c r="J267" s="492"/>
      <c r="K267" s="512" t="s">
        <v>101</v>
      </c>
      <c r="L267" s="493" t="s">
        <v>101</v>
      </c>
      <c r="M267" s="493" t="s">
        <v>101</v>
      </c>
      <c r="N267" s="512"/>
      <c r="O267" s="513"/>
      <c r="P267" s="515" t="s">
        <v>637</v>
      </c>
      <c r="Q267" s="515" t="s">
        <v>22</v>
      </c>
      <c r="R267" s="515" t="s">
        <v>1472</v>
      </c>
      <c r="S267" s="493" t="s">
        <v>644</v>
      </c>
      <c r="T267" s="493" t="s">
        <v>1471</v>
      </c>
      <c r="U267" s="493" t="s">
        <v>534</v>
      </c>
      <c r="V267" s="513"/>
      <c r="W267" s="514" t="s">
        <v>535</v>
      </c>
      <c r="X267" s="493"/>
      <c r="Y267" s="493"/>
      <c r="Z267" s="513"/>
      <c r="AA267" s="516"/>
      <c r="AB267" s="562" t="s">
        <v>526</v>
      </c>
      <c r="AC267" s="563" t="s">
        <v>1473</v>
      </c>
      <c r="AD267" s="564" t="s">
        <v>1474</v>
      </c>
      <c r="AE267" s="733" t="s">
        <v>1472</v>
      </c>
      <c r="AF267" s="735"/>
      <c r="AG267" s="733" t="s">
        <v>709</v>
      </c>
      <c r="AH267" s="562" t="s">
        <v>526</v>
      </c>
      <c r="AI267" s="563" t="s">
        <v>526</v>
      </c>
      <c r="AJ267" s="564" t="s">
        <v>540</v>
      </c>
      <c r="AK267" s="497" t="s">
        <v>1475</v>
      </c>
      <c r="AL267" s="497" t="s">
        <v>1067</v>
      </c>
      <c r="AM267" s="497" t="s">
        <v>784</v>
      </c>
      <c r="AN267" s="489"/>
      <c r="AO267" s="490" t="s">
        <v>642</v>
      </c>
      <c r="AP267" s="493" t="s">
        <v>1476</v>
      </c>
      <c r="AQ267" s="491" t="s">
        <v>562</v>
      </c>
      <c r="AR267" s="492"/>
      <c r="AS267" s="490" t="s">
        <v>652</v>
      </c>
      <c r="AT267" s="493" t="s">
        <v>1477</v>
      </c>
      <c r="AU267" s="552" t="s">
        <v>666</v>
      </c>
      <c r="AV267" s="555" t="s">
        <v>1072</v>
      </c>
      <c r="AW267" s="490"/>
      <c r="AX267" s="739"/>
      <c r="AY267" s="739"/>
      <c r="AZ267" s="489"/>
      <c r="BA267" s="489"/>
      <c r="BB267" s="489"/>
      <c r="BC267" s="489"/>
      <c r="BD267" s="489"/>
      <c r="BE267" s="489"/>
      <c r="BF267" s="489"/>
      <c r="BG267" s="489"/>
      <c r="BH267" s="489"/>
      <c r="BI267" s="489"/>
      <c r="BJ267" s="489"/>
      <c r="BK267" s="489"/>
      <c r="BL267" s="560"/>
      <c r="BM267" s="559"/>
      <c r="BN267" s="489"/>
      <c r="BO267" s="489"/>
      <c r="BP267" s="489"/>
      <c r="BQ267" s="489"/>
      <c r="BR267" s="489"/>
      <c r="BS267" s="489"/>
      <c r="BT267" s="489"/>
      <c r="BU267" s="489"/>
      <c r="BV267" s="489"/>
      <c r="BW267" s="489"/>
      <c r="BX267" s="489"/>
      <c r="BY267" s="489"/>
      <c r="BZ267" s="489"/>
      <c r="CA267" s="489"/>
      <c r="CB267" s="489"/>
      <c r="CC267" s="489"/>
      <c r="CD267" s="489"/>
      <c r="CE267" s="489"/>
      <c r="CF267" s="489"/>
      <c r="CG267" s="489"/>
      <c r="CH267" s="489"/>
      <c r="CI267" s="489"/>
      <c r="CJ267" s="489"/>
      <c r="CK267" s="489"/>
      <c r="CL267" s="489"/>
      <c r="CM267" s="489"/>
      <c r="CN267" s="489"/>
      <c r="CO267" s="489"/>
      <c r="CP267" s="489"/>
      <c r="CQ267" s="489"/>
      <c r="CR267" s="489"/>
      <c r="CS267" s="489"/>
      <c r="CT267" s="489"/>
      <c r="CU267" s="489"/>
      <c r="CV267" s="489"/>
      <c r="CW267" s="489"/>
      <c r="CX267" s="489"/>
      <c r="CY267" s="489"/>
      <c r="CZ267" s="489"/>
      <c r="DA267" s="489"/>
      <c r="DB267" s="489"/>
      <c r="DC267" s="489"/>
      <c r="DD267" s="489"/>
      <c r="DE267" s="489"/>
      <c r="DF267" s="489"/>
      <c r="DG267" s="489"/>
      <c r="DH267" s="489"/>
      <c r="DI267" s="489"/>
      <c r="DJ267" s="489"/>
      <c r="DK267" s="489"/>
      <c r="DL267" s="489"/>
      <c r="DM267" s="489"/>
      <c r="DN267" s="489"/>
      <c r="DO267" s="489"/>
      <c r="DP267" s="489"/>
      <c r="DQ267" s="489"/>
      <c r="DR267" s="489"/>
      <c r="DS267" s="489"/>
      <c r="DT267" s="489"/>
      <c r="DU267" s="489"/>
      <c r="DV267" s="489"/>
      <c r="DW267" s="489"/>
      <c r="DX267" s="489"/>
      <c r="DY267" s="489"/>
      <c r="DZ267" s="489"/>
      <c r="EA267" s="489"/>
      <c r="EB267" s="489"/>
      <c r="EC267" s="489"/>
      <c r="ED267" s="489"/>
      <c r="EE267" s="489"/>
      <c r="EF267" s="489"/>
      <c r="EG267" s="489"/>
      <c r="EH267" s="489"/>
      <c r="EI267" s="489"/>
      <c r="EJ267" s="489"/>
      <c r="EK267" s="489"/>
      <c r="EL267" s="489"/>
      <c r="EM267" s="489"/>
      <c r="EN267" s="489"/>
      <c r="EO267" s="489"/>
      <c r="EP267" s="489"/>
      <c r="EQ267" s="489"/>
      <c r="ER267" s="489"/>
      <c r="ES267" s="489"/>
      <c r="ET267" s="489"/>
      <c r="EU267" s="489"/>
      <c r="EV267" s="489"/>
      <c r="EW267" s="489"/>
      <c r="EX267" s="489"/>
      <c r="EY267" s="489"/>
      <c r="EZ267" s="489"/>
      <c r="FA267" s="489"/>
      <c r="FB267" s="559"/>
      <c r="FC267" s="489"/>
      <c r="FD267" s="489"/>
      <c r="FE267" s="489"/>
      <c r="FF267" s="489"/>
      <c r="FG267" s="489"/>
      <c r="FH267" s="489"/>
      <c r="FI267" s="489"/>
      <c r="FJ267" s="489"/>
      <c r="FK267" s="489"/>
      <c r="FL267" s="489"/>
      <c r="FM267" s="489"/>
      <c r="FN267" s="489"/>
      <c r="FO267" s="489"/>
      <c r="FP267" s="560"/>
      <c r="FQ267" s="489"/>
      <c r="FR267" s="560"/>
      <c r="FS267" s="559"/>
      <c r="FT267" s="489"/>
      <c r="FU267" s="489"/>
      <c r="FV267" s="489"/>
      <c r="FW267" s="489"/>
      <c r="FX267" s="489"/>
      <c r="FY267" s="560"/>
    </row>
    <row r="268" spans="1:181" s="494" customFormat="1" hidden="1" x14ac:dyDescent="0.25">
      <c r="A268" s="557">
        <v>306</v>
      </c>
      <c r="B268" s="558" t="s">
        <v>524</v>
      </c>
      <c r="C268" s="490" t="s">
        <v>567</v>
      </c>
      <c r="D268" s="489" t="s">
        <v>43</v>
      </c>
      <c r="E268" s="559"/>
      <c r="F268" s="559"/>
      <c r="G268" s="490" t="s">
        <v>526</v>
      </c>
      <c r="H268" s="489" t="s">
        <v>1478</v>
      </c>
      <c r="I268" s="489"/>
      <c r="J268" s="560"/>
      <c r="K268" s="559" t="s">
        <v>1479</v>
      </c>
      <c r="L268" s="489" t="s">
        <v>101</v>
      </c>
      <c r="M268" s="489" t="s">
        <v>101</v>
      </c>
      <c r="N268" s="559"/>
      <c r="O268" s="560"/>
      <c r="P268" s="491" t="s">
        <v>530</v>
      </c>
      <c r="Q268" s="491" t="s">
        <v>531</v>
      </c>
      <c r="R268" s="491" t="s">
        <v>532</v>
      </c>
      <c r="S268" s="489" t="s">
        <v>533</v>
      </c>
      <c r="T268" s="489" t="s">
        <v>1478</v>
      </c>
      <c r="U268" s="489" t="s">
        <v>534</v>
      </c>
      <c r="V268" s="560"/>
      <c r="W268" s="490" t="s">
        <v>535</v>
      </c>
      <c r="X268" s="489"/>
      <c r="Y268" s="489"/>
      <c r="Z268" s="560"/>
      <c r="AA268" s="561"/>
      <c r="AB268" s="562" t="s">
        <v>540</v>
      </c>
      <c r="AC268" s="563" t="s">
        <v>526</v>
      </c>
      <c r="AD268" s="564" t="s">
        <v>526</v>
      </c>
      <c r="AE268" s="563"/>
      <c r="AF268" s="563"/>
      <c r="AG268" s="563"/>
      <c r="AH268" s="562" t="s">
        <v>540</v>
      </c>
      <c r="AI268" s="563" t="s">
        <v>526</v>
      </c>
      <c r="AJ268" s="564" t="s">
        <v>540</v>
      </c>
      <c r="AK268" s="489"/>
      <c r="AL268" s="489"/>
      <c r="AM268" s="489"/>
      <c r="AN268" s="489"/>
      <c r="AO268" s="490" t="s">
        <v>526</v>
      </c>
      <c r="AP268" s="493"/>
      <c r="AQ268" s="491"/>
      <c r="AR268" s="492"/>
      <c r="AS268" s="490" t="str">
        <f t="shared" ref="AS268:AS329" si="4">IF(AO268="no","no","tbd")</f>
        <v>no</v>
      </c>
      <c r="AT268" s="489"/>
      <c r="AU268" s="552" t="s">
        <v>1443</v>
      </c>
      <c r="AV268" s="556"/>
      <c r="AW268" s="490" t="s">
        <v>526</v>
      </c>
      <c r="AX268" s="739"/>
      <c r="AY268" s="739"/>
      <c r="AZ268" s="489"/>
      <c r="BA268" s="489"/>
      <c r="BB268" s="489"/>
      <c r="BC268" s="489"/>
      <c r="BD268" s="489"/>
      <c r="BE268" s="489"/>
      <c r="BF268" s="489"/>
      <c r="BG268" s="489"/>
      <c r="BH268" s="489"/>
      <c r="BI268" s="489"/>
      <c r="BJ268" s="489"/>
      <c r="BK268" s="489"/>
      <c r="BL268" s="560"/>
      <c r="BM268" s="559"/>
      <c r="BN268" s="489"/>
      <c r="BO268" s="489"/>
      <c r="BP268" s="489"/>
      <c r="BQ268" s="489"/>
      <c r="BR268" s="489"/>
      <c r="BS268" s="489"/>
      <c r="BT268" s="489"/>
      <c r="BU268" s="489"/>
      <c r="BV268" s="489"/>
      <c r="BW268" s="489"/>
      <c r="BX268" s="489"/>
      <c r="BY268" s="489"/>
      <c r="BZ268" s="489"/>
      <c r="CA268" s="489"/>
      <c r="CB268" s="489"/>
      <c r="CC268" s="489"/>
      <c r="CD268" s="489"/>
      <c r="CE268" s="489"/>
      <c r="CF268" s="489"/>
      <c r="CG268" s="489"/>
      <c r="CH268" s="489"/>
      <c r="CI268" s="489"/>
      <c r="CJ268" s="489"/>
      <c r="CK268" s="489"/>
      <c r="CL268" s="489"/>
      <c r="CM268" s="489"/>
      <c r="CN268" s="489"/>
      <c r="CO268" s="489"/>
      <c r="CP268" s="489"/>
      <c r="CQ268" s="489"/>
      <c r="CR268" s="489"/>
      <c r="CS268" s="489"/>
      <c r="CT268" s="489"/>
      <c r="CU268" s="489"/>
      <c r="CV268" s="489"/>
      <c r="CW268" s="489"/>
      <c r="CX268" s="489"/>
      <c r="CY268" s="489"/>
      <c r="CZ268" s="489"/>
      <c r="DA268" s="489"/>
      <c r="DB268" s="489"/>
      <c r="DC268" s="489"/>
      <c r="DD268" s="489"/>
      <c r="DE268" s="489"/>
      <c r="DF268" s="489"/>
      <c r="DG268" s="489"/>
      <c r="DH268" s="489"/>
      <c r="DI268" s="489"/>
      <c r="DJ268" s="489"/>
      <c r="DK268" s="489"/>
      <c r="DL268" s="489"/>
      <c r="DM268" s="489"/>
      <c r="DN268" s="489"/>
      <c r="DO268" s="489"/>
      <c r="DP268" s="489"/>
      <c r="DQ268" s="489"/>
      <c r="DR268" s="489"/>
      <c r="DS268" s="489"/>
      <c r="DT268" s="489"/>
      <c r="DU268" s="489"/>
      <c r="DV268" s="489"/>
      <c r="DW268" s="489"/>
      <c r="DX268" s="489"/>
      <c r="DY268" s="489"/>
      <c r="DZ268" s="489"/>
      <c r="EA268" s="489"/>
      <c r="EB268" s="489"/>
      <c r="EC268" s="489"/>
      <c r="ED268" s="489"/>
      <c r="EE268" s="489"/>
      <c r="EF268" s="489"/>
      <c r="EG268" s="489"/>
      <c r="EH268" s="489"/>
      <c r="EI268" s="489"/>
      <c r="EJ268" s="489"/>
      <c r="EK268" s="489"/>
      <c r="EL268" s="489"/>
      <c r="EM268" s="489"/>
      <c r="EN268" s="489"/>
      <c r="EO268" s="489"/>
      <c r="EP268" s="489"/>
      <c r="EQ268" s="489"/>
      <c r="ER268" s="489"/>
      <c r="ES268" s="489"/>
      <c r="ET268" s="489"/>
      <c r="EU268" s="489"/>
      <c r="EV268" s="489"/>
      <c r="EW268" s="489"/>
      <c r="EX268" s="489"/>
      <c r="EY268" s="489"/>
      <c r="EZ268" s="489"/>
      <c r="FA268" s="489"/>
      <c r="FB268" s="559"/>
      <c r="FC268" s="489"/>
      <c r="FD268" s="489"/>
      <c r="FE268" s="489"/>
      <c r="FF268" s="489"/>
      <c r="FG268" s="489"/>
      <c r="FH268" s="489"/>
      <c r="FI268" s="489"/>
      <c r="FJ268" s="489"/>
      <c r="FK268" s="489"/>
      <c r="FL268" s="489"/>
      <c r="FM268" s="489"/>
      <c r="FN268" s="489"/>
      <c r="FO268" s="489"/>
      <c r="FP268" s="560"/>
      <c r="FQ268" s="489"/>
      <c r="FR268" s="560"/>
      <c r="FS268" s="559"/>
      <c r="FT268" s="489"/>
      <c r="FU268" s="489"/>
      <c r="FV268" s="489"/>
      <c r="FW268" s="489"/>
      <c r="FX268" s="489"/>
      <c r="FY268" s="560"/>
    </row>
    <row r="269" spans="1:181" s="494" customFormat="1" ht="180" x14ac:dyDescent="0.25">
      <c r="A269" s="506">
        <v>307</v>
      </c>
      <c r="B269" s="511" t="s">
        <v>642</v>
      </c>
      <c r="C269" s="514" t="s">
        <v>567</v>
      </c>
      <c r="D269" s="493" t="s">
        <v>43</v>
      </c>
      <c r="E269" s="559" t="str">
        <f>VLOOKUP(F269,'Revised Phasing'!$D$4:$S$98, 16, 0)</f>
        <v>Phase 1</v>
      </c>
      <c r="F269" s="559" t="str">
        <f>VLOOKUP(L269,'Consolidated Data'!$E$2:$F$97, 2, 0)</f>
        <v>MRI system</v>
      </c>
      <c r="G269" s="490" t="s">
        <v>642</v>
      </c>
      <c r="H269" s="493" t="s">
        <v>1471</v>
      </c>
      <c r="I269" s="493"/>
      <c r="J269" s="492"/>
      <c r="K269" s="512" t="s">
        <v>104</v>
      </c>
      <c r="L269" s="493" t="s">
        <v>104</v>
      </c>
      <c r="M269" s="493" t="s">
        <v>104</v>
      </c>
      <c r="N269" s="512"/>
      <c r="O269" s="513"/>
      <c r="P269" s="515" t="s">
        <v>637</v>
      </c>
      <c r="Q269" s="515" t="s">
        <v>22</v>
      </c>
      <c r="R269" s="515" t="s">
        <v>1480</v>
      </c>
      <c r="S269" s="493" t="s">
        <v>644</v>
      </c>
      <c r="T269" s="493" t="s">
        <v>1471</v>
      </c>
      <c r="U269" s="493" t="s">
        <v>534</v>
      </c>
      <c r="V269" s="513"/>
      <c r="W269" s="514" t="s">
        <v>535</v>
      </c>
      <c r="X269" s="493"/>
      <c r="Y269" s="493"/>
      <c r="Z269" s="513"/>
      <c r="AA269" s="516"/>
      <c r="AB269" s="562" t="s">
        <v>526</v>
      </c>
      <c r="AC269" s="563" t="s">
        <v>526</v>
      </c>
      <c r="AD269" s="564" t="s">
        <v>526</v>
      </c>
      <c r="AE269" s="733" t="s">
        <v>1480</v>
      </c>
      <c r="AF269" s="735"/>
      <c r="AG269" s="733" t="s">
        <v>709</v>
      </c>
      <c r="AH269" s="562" t="s">
        <v>526</v>
      </c>
      <c r="AI269" s="563" t="s">
        <v>526</v>
      </c>
      <c r="AJ269" s="564" t="s">
        <v>526</v>
      </c>
      <c r="AK269" s="497" t="s">
        <v>1475</v>
      </c>
      <c r="AL269" s="496" t="s">
        <v>1481</v>
      </c>
      <c r="AM269" s="497" t="s">
        <v>1067</v>
      </c>
      <c r="AN269" s="489"/>
      <c r="AO269" s="490" t="s">
        <v>642</v>
      </c>
      <c r="AP269" s="493" t="s">
        <v>1482</v>
      </c>
      <c r="AQ269" s="491" t="s">
        <v>562</v>
      </c>
      <c r="AR269" s="492"/>
      <c r="AS269" s="490" t="s">
        <v>652</v>
      </c>
      <c r="AT269" s="493" t="s">
        <v>1483</v>
      </c>
      <c r="AU269" s="552" t="s">
        <v>1443</v>
      </c>
      <c r="AV269" s="555" t="s">
        <v>1072</v>
      </c>
      <c r="AW269" s="490"/>
      <c r="AX269" s="739"/>
      <c r="AY269" s="739"/>
      <c r="AZ269" s="489"/>
      <c r="BA269" s="489"/>
      <c r="BB269" s="489"/>
      <c r="BC269" s="489"/>
      <c r="BD269" s="489"/>
      <c r="BE269" s="489"/>
      <c r="BF269" s="489"/>
      <c r="BG269" s="489"/>
      <c r="BH269" s="489"/>
      <c r="BI269" s="489"/>
      <c r="BJ269" s="489"/>
      <c r="BK269" s="489"/>
      <c r="BL269" s="560"/>
      <c r="BM269" s="559"/>
      <c r="BN269" s="489"/>
      <c r="BO269" s="489"/>
      <c r="BP269" s="489"/>
      <c r="BQ269" s="489"/>
      <c r="BR269" s="489"/>
      <c r="BS269" s="489"/>
      <c r="BT269" s="489"/>
      <c r="BU269" s="489"/>
      <c r="BV269" s="489"/>
      <c r="BW269" s="489"/>
      <c r="BX269" s="489"/>
      <c r="BY269" s="489"/>
      <c r="BZ269" s="489"/>
      <c r="CA269" s="489"/>
      <c r="CB269" s="489"/>
      <c r="CC269" s="489"/>
      <c r="CD269" s="489"/>
      <c r="CE269" s="489"/>
      <c r="CF269" s="489"/>
      <c r="CG269" s="489"/>
      <c r="CH269" s="489"/>
      <c r="CI269" s="489"/>
      <c r="CJ269" s="489"/>
      <c r="CK269" s="489"/>
      <c r="CL269" s="489"/>
      <c r="CM269" s="489"/>
      <c r="CN269" s="489"/>
      <c r="CO269" s="489"/>
      <c r="CP269" s="489"/>
      <c r="CQ269" s="489"/>
      <c r="CR269" s="489"/>
      <c r="CS269" s="489"/>
      <c r="CT269" s="489"/>
      <c r="CU269" s="489"/>
      <c r="CV269" s="489"/>
      <c r="CW269" s="489"/>
      <c r="CX269" s="489"/>
      <c r="CY269" s="489"/>
      <c r="CZ269" s="489"/>
      <c r="DA269" s="489"/>
      <c r="DB269" s="489"/>
      <c r="DC269" s="489"/>
      <c r="DD269" s="489"/>
      <c r="DE269" s="489"/>
      <c r="DF269" s="489"/>
      <c r="DG269" s="489"/>
      <c r="DH269" s="489"/>
      <c r="DI269" s="489"/>
      <c r="DJ269" s="489"/>
      <c r="DK269" s="489"/>
      <c r="DL269" s="489"/>
      <c r="DM269" s="489"/>
      <c r="DN269" s="489"/>
      <c r="DO269" s="489"/>
      <c r="DP269" s="489"/>
      <c r="DQ269" s="489"/>
      <c r="DR269" s="489"/>
      <c r="DS269" s="489"/>
      <c r="DT269" s="489"/>
      <c r="DU269" s="489"/>
      <c r="DV269" s="489"/>
      <c r="DW269" s="489"/>
      <c r="DX269" s="489"/>
      <c r="DY269" s="489"/>
      <c r="DZ269" s="489"/>
      <c r="EA269" s="489"/>
      <c r="EB269" s="489"/>
      <c r="EC269" s="489"/>
      <c r="ED269" s="489"/>
      <c r="EE269" s="489"/>
      <c r="EF269" s="489"/>
      <c r="EG269" s="489"/>
      <c r="EH269" s="489"/>
      <c r="EI269" s="489"/>
      <c r="EJ269" s="489"/>
      <c r="EK269" s="489"/>
      <c r="EL269" s="489"/>
      <c r="EM269" s="489"/>
      <c r="EN269" s="489"/>
      <c r="EO269" s="489"/>
      <c r="EP269" s="489"/>
      <c r="EQ269" s="489"/>
      <c r="ER269" s="489"/>
      <c r="ES269" s="489"/>
      <c r="ET269" s="489"/>
      <c r="EU269" s="489"/>
      <c r="EV269" s="489"/>
      <c r="EW269" s="489"/>
      <c r="EX269" s="489"/>
      <c r="EY269" s="489"/>
      <c r="EZ269" s="489"/>
      <c r="FA269" s="489"/>
      <c r="FB269" s="559"/>
      <c r="FC269" s="489"/>
      <c r="FD269" s="489"/>
      <c r="FE269" s="489"/>
      <c r="FF269" s="489"/>
      <c r="FG269" s="489"/>
      <c r="FH269" s="489"/>
      <c r="FI269" s="489"/>
      <c r="FJ269" s="489"/>
      <c r="FK269" s="489"/>
      <c r="FL269" s="489"/>
      <c r="FM269" s="489"/>
      <c r="FN269" s="489"/>
      <c r="FO269" s="489"/>
      <c r="FP269" s="560"/>
      <c r="FQ269" s="489"/>
      <c r="FR269" s="560"/>
      <c r="FS269" s="559"/>
      <c r="FT269" s="489"/>
      <c r="FU269" s="489"/>
      <c r="FV269" s="489"/>
      <c r="FW269" s="489"/>
      <c r="FX269" s="489"/>
      <c r="FY269" s="560"/>
    </row>
    <row r="270" spans="1:181" s="494" customFormat="1" hidden="1" x14ac:dyDescent="0.25">
      <c r="A270" s="557">
        <v>308</v>
      </c>
      <c r="B270" s="558" t="s">
        <v>524</v>
      </c>
      <c r="C270" s="490" t="s">
        <v>567</v>
      </c>
      <c r="D270" s="489" t="s">
        <v>43</v>
      </c>
      <c r="E270" s="559"/>
      <c r="F270" s="559"/>
      <c r="G270" s="490" t="s">
        <v>526</v>
      </c>
      <c r="H270" s="489" t="s">
        <v>1478</v>
      </c>
      <c r="I270" s="489"/>
      <c r="J270" s="560"/>
      <c r="K270" s="559" t="s">
        <v>1484</v>
      </c>
      <c r="L270" s="489" t="s">
        <v>104</v>
      </c>
      <c r="M270" s="489" t="s">
        <v>104</v>
      </c>
      <c r="N270" s="559"/>
      <c r="O270" s="560"/>
      <c r="P270" s="491" t="s">
        <v>530</v>
      </c>
      <c r="Q270" s="491" t="s">
        <v>531</v>
      </c>
      <c r="R270" s="491" t="s">
        <v>532</v>
      </c>
      <c r="S270" s="489" t="s">
        <v>533</v>
      </c>
      <c r="T270" s="489" t="s">
        <v>1478</v>
      </c>
      <c r="U270" s="489" t="s">
        <v>534</v>
      </c>
      <c r="V270" s="560"/>
      <c r="W270" s="490" t="s">
        <v>535</v>
      </c>
      <c r="X270" s="489"/>
      <c r="Y270" s="489"/>
      <c r="Z270" s="560"/>
      <c r="AA270" s="561"/>
      <c r="AB270" s="562" t="s">
        <v>526</v>
      </c>
      <c r="AC270" s="563" t="s">
        <v>526</v>
      </c>
      <c r="AD270" s="564" t="s">
        <v>526</v>
      </c>
      <c r="AE270" s="563"/>
      <c r="AF270" s="563"/>
      <c r="AG270" s="563"/>
      <c r="AH270" s="562" t="s">
        <v>526</v>
      </c>
      <c r="AI270" s="563" t="s">
        <v>526</v>
      </c>
      <c r="AJ270" s="564" t="s">
        <v>526</v>
      </c>
      <c r="AK270" s="489"/>
      <c r="AL270" s="489"/>
      <c r="AM270" s="489"/>
      <c r="AN270" s="489"/>
      <c r="AO270" s="490" t="s">
        <v>526</v>
      </c>
      <c r="AP270" s="493"/>
      <c r="AQ270" s="491" t="s">
        <v>562</v>
      </c>
      <c r="AR270" s="492"/>
      <c r="AS270" s="490" t="str">
        <f t="shared" si="4"/>
        <v>no</v>
      </c>
      <c r="AT270" s="489"/>
      <c r="AU270" s="570" t="s">
        <v>1452</v>
      </c>
      <c r="AV270" s="573"/>
      <c r="AW270" s="490" t="s">
        <v>526</v>
      </c>
      <c r="AX270" s="739"/>
      <c r="AY270" s="739"/>
      <c r="AZ270" s="489"/>
      <c r="BA270" s="489"/>
      <c r="BB270" s="489"/>
      <c r="BC270" s="489"/>
      <c r="BD270" s="489"/>
      <c r="BE270" s="489"/>
      <c r="BF270" s="489"/>
      <c r="BG270" s="489"/>
      <c r="BH270" s="489"/>
      <c r="BI270" s="489"/>
      <c r="BJ270" s="489"/>
      <c r="BK270" s="489"/>
      <c r="BL270" s="560"/>
      <c r="BM270" s="559"/>
      <c r="BN270" s="489"/>
      <c r="BO270" s="489"/>
      <c r="BP270" s="489"/>
      <c r="BQ270" s="489"/>
      <c r="BR270" s="489"/>
      <c r="BS270" s="489"/>
      <c r="BT270" s="489"/>
      <c r="BU270" s="489"/>
      <c r="BV270" s="489"/>
      <c r="BW270" s="489"/>
      <c r="BX270" s="489"/>
      <c r="BY270" s="489"/>
      <c r="BZ270" s="489"/>
      <c r="CA270" s="489"/>
      <c r="CB270" s="489"/>
      <c r="CC270" s="489"/>
      <c r="CD270" s="489"/>
      <c r="CE270" s="489"/>
      <c r="CF270" s="489"/>
      <c r="CG270" s="489"/>
      <c r="CH270" s="489"/>
      <c r="CI270" s="489"/>
      <c r="CJ270" s="489"/>
      <c r="CK270" s="489"/>
      <c r="CL270" s="489"/>
      <c r="CM270" s="489"/>
      <c r="CN270" s="489"/>
      <c r="CO270" s="489"/>
      <c r="CP270" s="489"/>
      <c r="CQ270" s="489"/>
      <c r="CR270" s="489"/>
      <c r="CS270" s="489"/>
      <c r="CT270" s="489"/>
      <c r="CU270" s="489"/>
      <c r="CV270" s="489"/>
      <c r="CW270" s="489"/>
      <c r="CX270" s="489"/>
      <c r="CY270" s="489"/>
      <c r="CZ270" s="489"/>
      <c r="DA270" s="489"/>
      <c r="DB270" s="489"/>
      <c r="DC270" s="489"/>
      <c r="DD270" s="489"/>
      <c r="DE270" s="489"/>
      <c r="DF270" s="489"/>
      <c r="DG270" s="489"/>
      <c r="DH270" s="489"/>
      <c r="DI270" s="489"/>
      <c r="DJ270" s="489"/>
      <c r="DK270" s="489"/>
      <c r="DL270" s="489"/>
      <c r="DM270" s="489"/>
      <c r="DN270" s="489"/>
      <c r="DO270" s="489"/>
      <c r="DP270" s="489"/>
      <c r="DQ270" s="489"/>
      <c r="DR270" s="489"/>
      <c r="DS270" s="489"/>
      <c r="DT270" s="489"/>
      <c r="DU270" s="489"/>
      <c r="DV270" s="489"/>
      <c r="DW270" s="489"/>
      <c r="DX270" s="489"/>
      <c r="DY270" s="489"/>
      <c r="DZ270" s="489"/>
      <c r="EA270" s="489"/>
      <c r="EB270" s="489"/>
      <c r="EC270" s="489"/>
      <c r="ED270" s="489"/>
      <c r="EE270" s="489"/>
      <c r="EF270" s="489"/>
      <c r="EG270" s="489"/>
      <c r="EH270" s="489"/>
      <c r="EI270" s="489"/>
      <c r="EJ270" s="489"/>
      <c r="EK270" s="489"/>
      <c r="EL270" s="489"/>
      <c r="EM270" s="489"/>
      <c r="EN270" s="489"/>
      <c r="EO270" s="489"/>
      <c r="EP270" s="489"/>
      <c r="EQ270" s="489"/>
      <c r="ER270" s="489"/>
      <c r="ES270" s="489"/>
      <c r="ET270" s="489"/>
      <c r="EU270" s="489"/>
      <c r="EV270" s="489"/>
      <c r="EW270" s="489"/>
      <c r="EX270" s="489"/>
      <c r="EY270" s="489"/>
      <c r="EZ270" s="489"/>
      <c r="FA270" s="489"/>
      <c r="FB270" s="559"/>
      <c r="FC270" s="489"/>
      <c r="FD270" s="489"/>
      <c r="FE270" s="489"/>
      <c r="FF270" s="489"/>
      <c r="FG270" s="489"/>
      <c r="FH270" s="489"/>
      <c r="FI270" s="489"/>
      <c r="FJ270" s="489"/>
      <c r="FK270" s="489"/>
      <c r="FL270" s="489"/>
      <c r="FM270" s="489"/>
      <c r="FN270" s="489"/>
      <c r="FO270" s="489"/>
      <c r="FP270" s="560"/>
      <c r="FQ270" s="489"/>
      <c r="FR270" s="560"/>
      <c r="FS270" s="559"/>
      <c r="FT270" s="489"/>
      <c r="FU270" s="489"/>
      <c r="FV270" s="489"/>
      <c r="FW270" s="489"/>
      <c r="FX270" s="489"/>
      <c r="FY270" s="560"/>
    </row>
    <row r="271" spans="1:181" s="494" customFormat="1" hidden="1" x14ac:dyDescent="0.25">
      <c r="A271" s="557">
        <v>309</v>
      </c>
      <c r="B271" s="558" t="s">
        <v>524</v>
      </c>
      <c r="C271" s="490" t="s">
        <v>567</v>
      </c>
      <c r="D271" s="489" t="s">
        <v>43</v>
      </c>
      <c r="E271" s="559"/>
      <c r="F271" s="559"/>
      <c r="G271" s="490" t="s">
        <v>526</v>
      </c>
      <c r="H271" s="489" t="s">
        <v>1485</v>
      </c>
      <c r="I271" s="489"/>
      <c r="J271" s="560"/>
      <c r="K271" s="559" t="s">
        <v>1486</v>
      </c>
      <c r="L271" s="489" t="s">
        <v>1486</v>
      </c>
      <c r="M271" s="489" t="s">
        <v>1486</v>
      </c>
      <c r="N271" s="559"/>
      <c r="O271" s="560"/>
      <c r="P271" s="491" t="s">
        <v>637</v>
      </c>
      <c r="Q271" s="491" t="s">
        <v>283</v>
      </c>
      <c r="R271" s="491" t="s">
        <v>283</v>
      </c>
      <c r="S271" s="489" t="s">
        <v>672</v>
      </c>
      <c r="T271" s="489" t="s">
        <v>1485</v>
      </c>
      <c r="U271" s="489" t="s">
        <v>571</v>
      </c>
      <c r="V271" s="560"/>
      <c r="W271" s="490" t="s">
        <v>572</v>
      </c>
      <c r="X271" s="489"/>
      <c r="Y271" s="489"/>
      <c r="Z271" s="560"/>
      <c r="AA271" s="561">
        <v>39691</v>
      </c>
      <c r="AB271" s="562" t="s">
        <v>526</v>
      </c>
      <c r="AC271" s="563" t="s">
        <v>526</v>
      </c>
      <c r="AD271" s="564" t="s">
        <v>526</v>
      </c>
      <c r="AE271" s="563"/>
      <c r="AF271" s="735"/>
      <c r="AG271" s="563"/>
      <c r="AH271" s="562" t="s">
        <v>526</v>
      </c>
      <c r="AI271" s="563" t="s">
        <v>526</v>
      </c>
      <c r="AJ271" s="564" t="s">
        <v>526</v>
      </c>
      <c r="AK271" s="489"/>
      <c r="AL271" s="489"/>
      <c r="AM271" s="489"/>
      <c r="AN271" s="489"/>
      <c r="AO271" s="490" t="s">
        <v>526</v>
      </c>
      <c r="AP271" s="493"/>
      <c r="AQ271" s="491"/>
      <c r="AR271" s="492"/>
      <c r="AS271" s="490" t="str">
        <f t="shared" si="4"/>
        <v>no</v>
      </c>
      <c r="AT271" s="489"/>
      <c r="AU271" s="552" t="s">
        <v>1446</v>
      </c>
      <c r="AV271" s="556"/>
      <c r="AW271" s="490" t="s">
        <v>526</v>
      </c>
      <c r="AX271" s="739"/>
      <c r="AY271" s="739"/>
      <c r="AZ271" s="489"/>
      <c r="BA271" s="489"/>
      <c r="BB271" s="489"/>
      <c r="BC271" s="489"/>
      <c r="BD271" s="489"/>
      <c r="BE271" s="489"/>
      <c r="BF271" s="489"/>
      <c r="BG271" s="489"/>
      <c r="BH271" s="489"/>
      <c r="BI271" s="489"/>
      <c r="BJ271" s="489"/>
      <c r="BK271" s="489"/>
      <c r="BL271" s="560"/>
      <c r="BM271" s="559"/>
      <c r="BN271" s="489"/>
      <c r="BO271" s="489"/>
      <c r="BP271" s="489"/>
      <c r="BQ271" s="489"/>
      <c r="BR271" s="489"/>
      <c r="BS271" s="489"/>
      <c r="BT271" s="489"/>
      <c r="BU271" s="489"/>
      <c r="BV271" s="489"/>
      <c r="BW271" s="489"/>
      <c r="BX271" s="489"/>
      <c r="BY271" s="489"/>
      <c r="BZ271" s="489"/>
      <c r="CA271" s="489"/>
      <c r="CB271" s="489"/>
      <c r="CC271" s="489"/>
      <c r="CD271" s="489"/>
      <c r="CE271" s="489"/>
      <c r="CF271" s="489"/>
      <c r="CG271" s="489"/>
      <c r="CH271" s="489"/>
      <c r="CI271" s="489"/>
      <c r="CJ271" s="489"/>
      <c r="CK271" s="489"/>
      <c r="CL271" s="489"/>
      <c r="CM271" s="489"/>
      <c r="CN271" s="489"/>
      <c r="CO271" s="489"/>
      <c r="CP271" s="489"/>
      <c r="CQ271" s="489"/>
      <c r="CR271" s="489"/>
      <c r="CS271" s="489"/>
      <c r="CT271" s="489"/>
      <c r="CU271" s="489"/>
      <c r="CV271" s="489"/>
      <c r="CW271" s="489"/>
      <c r="CX271" s="489"/>
      <c r="CY271" s="489"/>
      <c r="CZ271" s="489"/>
      <c r="DA271" s="489"/>
      <c r="DB271" s="489"/>
      <c r="DC271" s="489"/>
      <c r="DD271" s="489"/>
      <c r="DE271" s="489"/>
      <c r="DF271" s="489"/>
      <c r="DG271" s="489"/>
      <c r="DH271" s="489"/>
      <c r="DI271" s="489"/>
      <c r="DJ271" s="489"/>
      <c r="DK271" s="489"/>
      <c r="DL271" s="489"/>
      <c r="DM271" s="489"/>
      <c r="DN271" s="489"/>
      <c r="DO271" s="489"/>
      <c r="DP271" s="489"/>
      <c r="DQ271" s="489"/>
      <c r="DR271" s="489"/>
      <c r="DS271" s="489"/>
      <c r="DT271" s="489"/>
      <c r="DU271" s="489"/>
      <c r="DV271" s="489"/>
      <c r="DW271" s="489"/>
      <c r="DX271" s="489"/>
      <c r="DY271" s="489"/>
      <c r="DZ271" s="489"/>
      <c r="EA271" s="489"/>
      <c r="EB271" s="489"/>
      <c r="EC271" s="489"/>
      <c r="ED271" s="489"/>
      <c r="EE271" s="489"/>
      <c r="EF271" s="489"/>
      <c r="EG271" s="489"/>
      <c r="EH271" s="489"/>
      <c r="EI271" s="489"/>
      <c r="EJ271" s="489"/>
      <c r="EK271" s="489"/>
      <c r="EL271" s="489"/>
      <c r="EM271" s="489"/>
      <c r="EN271" s="489"/>
      <c r="EO271" s="489"/>
      <c r="EP271" s="489"/>
      <c r="EQ271" s="489"/>
      <c r="ER271" s="489"/>
      <c r="ES271" s="489"/>
      <c r="ET271" s="489"/>
      <c r="EU271" s="489"/>
      <c r="EV271" s="489"/>
      <c r="EW271" s="489"/>
      <c r="EX271" s="489"/>
      <c r="EY271" s="489"/>
      <c r="EZ271" s="489"/>
      <c r="FA271" s="489"/>
      <c r="FB271" s="559"/>
      <c r="FC271" s="489"/>
      <c r="FD271" s="489"/>
      <c r="FE271" s="489"/>
      <c r="FF271" s="489"/>
      <c r="FG271" s="489"/>
      <c r="FH271" s="489"/>
      <c r="FI271" s="489"/>
      <c r="FJ271" s="489"/>
      <c r="FK271" s="489"/>
      <c r="FL271" s="489"/>
      <c r="FM271" s="489"/>
      <c r="FN271" s="489"/>
      <c r="FO271" s="489"/>
      <c r="FP271" s="560"/>
      <c r="FQ271" s="489"/>
      <c r="FR271" s="560"/>
      <c r="FS271" s="559"/>
      <c r="FT271" s="489"/>
      <c r="FU271" s="489"/>
      <c r="FV271" s="489"/>
      <c r="FW271" s="489"/>
      <c r="FX271" s="489"/>
      <c r="FY271" s="560"/>
    </row>
    <row r="272" spans="1:181" s="494" customFormat="1" hidden="1" x14ac:dyDescent="0.25">
      <c r="A272" s="557">
        <v>310</v>
      </c>
      <c r="B272" s="558" t="s">
        <v>524</v>
      </c>
      <c r="C272" s="490" t="s">
        <v>525</v>
      </c>
      <c r="D272" s="489" t="s">
        <v>142</v>
      </c>
      <c r="E272" s="559"/>
      <c r="F272" s="559"/>
      <c r="G272" s="490" t="s">
        <v>526</v>
      </c>
      <c r="H272" s="489" t="s">
        <v>1487</v>
      </c>
      <c r="I272" s="489"/>
      <c r="J272" s="560"/>
      <c r="K272" s="559" t="s">
        <v>1488</v>
      </c>
      <c r="L272" s="489" t="s">
        <v>1488</v>
      </c>
      <c r="M272" s="489" t="s">
        <v>1488</v>
      </c>
      <c r="N272" s="559"/>
      <c r="O272" s="560"/>
      <c r="P272" s="491" t="s">
        <v>637</v>
      </c>
      <c r="Q272" s="491" t="s">
        <v>30</v>
      </c>
      <c r="R272" s="491" t="s">
        <v>283</v>
      </c>
      <c r="S272" s="489" t="s">
        <v>283</v>
      </c>
      <c r="T272" s="489" t="s">
        <v>1487</v>
      </c>
      <c r="U272" s="489" t="s">
        <v>534</v>
      </c>
      <c r="V272" s="560"/>
      <c r="W272" s="490" t="s">
        <v>535</v>
      </c>
      <c r="X272" s="489"/>
      <c r="Y272" s="489"/>
      <c r="Z272" s="560"/>
      <c r="AA272" s="561" t="s">
        <v>1489</v>
      </c>
      <c r="AB272" s="562" t="s">
        <v>526</v>
      </c>
      <c r="AC272" s="563" t="s">
        <v>526</v>
      </c>
      <c r="AD272" s="564" t="s">
        <v>1490</v>
      </c>
      <c r="AE272" s="563"/>
      <c r="AF272" s="735"/>
      <c r="AG272" s="563"/>
      <c r="AH272" s="562" t="s">
        <v>526</v>
      </c>
      <c r="AI272" s="563" t="s">
        <v>526</v>
      </c>
      <c r="AJ272" s="564" t="s">
        <v>540</v>
      </c>
      <c r="AK272" s="489"/>
      <c r="AL272" s="489"/>
      <c r="AM272" s="489"/>
      <c r="AN272" s="489"/>
      <c r="AO272" s="490" t="s">
        <v>526</v>
      </c>
      <c r="AP272" s="493"/>
      <c r="AQ272" s="491"/>
      <c r="AR272" s="492"/>
      <c r="AS272" s="490" t="str">
        <f t="shared" si="4"/>
        <v>no</v>
      </c>
      <c r="AT272" s="489"/>
      <c r="AU272" s="552" t="s">
        <v>1491</v>
      </c>
      <c r="AV272" s="556"/>
      <c r="AW272" s="490" t="s">
        <v>526</v>
      </c>
      <c r="AX272" s="739"/>
      <c r="AY272" s="739"/>
      <c r="AZ272" s="489"/>
      <c r="BA272" s="489"/>
      <c r="BB272" s="489"/>
      <c r="BC272" s="489"/>
      <c r="BD272" s="489"/>
      <c r="BE272" s="489"/>
      <c r="BF272" s="489"/>
      <c r="BG272" s="489"/>
      <c r="BH272" s="489"/>
      <c r="BI272" s="489"/>
      <c r="BJ272" s="489"/>
      <c r="BK272" s="489"/>
      <c r="BL272" s="560"/>
      <c r="BM272" s="559"/>
      <c r="BN272" s="489"/>
      <c r="BO272" s="489"/>
      <c r="BP272" s="489"/>
      <c r="BQ272" s="489"/>
      <c r="BR272" s="489"/>
      <c r="BS272" s="489"/>
      <c r="BT272" s="489"/>
      <c r="BU272" s="489"/>
      <c r="BV272" s="489"/>
      <c r="BW272" s="489"/>
      <c r="BX272" s="489"/>
      <c r="BY272" s="489"/>
      <c r="BZ272" s="489"/>
      <c r="CA272" s="489"/>
      <c r="CB272" s="489"/>
      <c r="CC272" s="489"/>
      <c r="CD272" s="489"/>
      <c r="CE272" s="489"/>
      <c r="CF272" s="489"/>
      <c r="CG272" s="489"/>
      <c r="CH272" s="489"/>
      <c r="CI272" s="489"/>
      <c r="CJ272" s="489"/>
      <c r="CK272" s="489"/>
      <c r="CL272" s="489"/>
      <c r="CM272" s="489"/>
      <c r="CN272" s="489"/>
      <c r="CO272" s="489"/>
      <c r="CP272" s="489"/>
      <c r="CQ272" s="489"/>
      <c r="CR272" s="489"/>
      <c r="CS272" s="489"/>
      <c r="CT272" s="489"/>
      <c r="CU272" s="489"/>
      <c r="CV272" s="489"/>
      <c r="CW272" s="489"/>
      <c r="CX272" s="489"/>
      <c r="CY272" s="489"/>
      <c r="CZ272" s="489"/>
      <c r="DA272" s="489"/>
      <c r="DB272" s="489"/>
      <c r="DC272" s="489"/>
      <c r="DD272" s="489"/>
      <c r="DE272" s="489"/>
      <c r="DF272" s="489"/>
      <c r="DG272" s="489"/>
      <c r="DH272" s="489"/>
      <c r="DI272" s="489"/>
      <c r="DJ272" s="489"/>
      <c r="DK272" s="489"/>
      <c r="DL272" s="489"/>
      <c r="DM272" s="489"/>
      <c r="DN272" s="489"/>
      <c r="DO272" s="489"/>
      <c r="DP272" s="489"/>
      <c r="DQ272" s="489"/>
      <c r="DR272" s="489"/>
      <c r="DS272" s="489"/>
      <c r="DT272" s="489"/>
      <c r="DU272" s="489"/>
      <c r="DV272" s="489"/>
      <c r="DW272" s="489"/>
      <c r="DX272" s="489"/>
      <c r="DY272" s="489"/>
      <c r="DZ272" s="489"/>
      <c r="EA272" s="489"/>
      <c r="EB272" s="489"/>
      <c r="EC272" s="489"/>
      <c r="ED272" s="489"/>
      <c r="EE272" s="489"/>
      <c r="EF272" s="489"/>
      <c r="EG272" s="489"/>
      <c r="EH272" s="489"/>
      <c r="EI272" s="489"/>
      <c r="EJ272" s="489"/>
      <c r="EK272" s="489"/>
      <c r="EL272" s="489"/>
      <c r="EM272" s="489"/>
      <c r="EN272" s="489"/>
      <c r="EO272" s="489"/>
      <c r="EP272" s="489"/>
      <c r="EQ272" s="489"/>
      <c r="ER272" s="489"/>
      <c r="ES272" s="489"/>
      <c r="ET272" s="489"/>
      <c r="EU272" s="489"/>
      <c r="EV272" s="489"/>
      <c r="EW272" s="489"/>
      <c r="EX272" s="489"/>
      <c r="EY272" s="489"/>
      <c r="EZ272" s="489"/>
      <c r="FA272" s="489"/>
      <c r="FB272" s="559"/>
      <c r="FC272" s="489"/>
      <c r="FD272" s="489"/>
      <c r="FE272" s="489"/>
      <c r="FF272" s="489"/>
      <c r="FG272" s="489"/>
      <c r="FH272" s="489"/>
      <c r="FI272" s="489"/>
      <c r="FJ272" s="489"/>
      <c r="FK272" s="489"/>
      <c r="FL272" s="489"/>
      <c r="FM272" s="489"/>
      <c r="FN272" s="489"/>
      <c r="FO272" s="489"/>
      <c r="FP272" s="560"/>
      <c r="FQ272" s="489"/>
      <c r="FR272" s="560"/>
      <c r="FS272" s="559"/>
      <c r="FT272" s="489"/>
      <c r="FU272" s="489"/>
      <c r="FV272" s="489"/>
      <c r="FW272" s="489"/>
      <c r="FX272" s="489"/>
      <c r="FY272" s="560"/>
    </row>
    <row r="273" spans="1:181" s="494" customFormat="1" hidden="1" x14ac:dyDescent="0.25">
      <c r="A273" s="557">
        <v>311</v>
      </c>
      <c r="B273" s="558" t="s">
        <v>524</v>
      </c>
      <c r="C273" s="490" t="s">
        <v>525</v>
      </c>
      <c r="D273" s="489" t="s">
        <v>142</v>
      </c>
      <c r="E273" s="559"/>
      <c r="F273" s="559"/>
      <c r="G273" s="490" t="s">
        <v>526</v>
      </c>
      <c r="H273" s="489" t="s">
        <v>1492</v>
      </c>
      <c r="I273" s="489"/>
      <c r="J273" s="560"/>
      <c r="K273" s="559" t="s">
        <v>1493</v>
      </c>
      <c r="L273" s="489" t="s">
        <v>1488</v>
      </c>
      <c r="M273" s="489" t="s">
        <v>1488</v>
      </c>
      <c r="N273" s="559"/>
      <c r="O273" s="560"/>
      <c r="P273" s="491" t="s">
        <v>530</v>
      </c>
      <c r="Q273" s="491" t="s">
        <v>531</v>
      </c>
      <c r="R273" s="491" t="s">
        <v>532</v>
      </c>
      <c r="S273" s="489" t="s">
        <v>533</v>
      </c>
      <c r="T273" s="489" t="s">
        <v>1492</v>
      </c>
      <c r="U273" s="489" t="s">
        <v>534</v>
      </c>
      <c r="V273" s="560"/>
      <c r="W273" s="490" t="s">
        <v>535</v>
      </c>
      <c r="X273" s="489"/>
      <c r="Y273" s="489"/>
      <c r="Z273" s="560"/>
      <c r="AA273" s="561" t="s">
        <v>1489</v>
      </c>
      <c r="AB273" s="562" t="s">
        <v>526</v>
      </c>
      <c r="AC273" s="563" t="s">
        <v>526</v>
      </c>
      <c r="AD273" s="564" t="s">
        <v>526</v>
      </c>
      <c r="AE273" s="563"/>
      <c r="AF273" s="563"/>
      <c r="AG273" s="563"/>
      <c r="AH273" s="562" t="s">
        <v>526</v>
      </c>
      <c r="AI273" s="563" t="s">
        <v>526</v>
      </c>
      <c r="AJ273" s="564" t="s">
        <v>540</v>
      </c>
      <c r="AK273" s="489"/>
      <c r="AL273" s="489"/>
      <c r="AM273" s="489"/>
      <c r="AN273" s="489"/>
      <c r="AO273" s="490" t="s">
        <v>526</v>
      </c>
      <c r="AP273" s="493"/>
      <c r="AQ273" s="491"/>
      <c r="AR273" s="492"/>
      <c r="AS273" s="490" t="str">
        <f t="shared" si="4"/>
        <v>no</v>
      </c>
      <c r="AT273" s="489"/>
      <c r="AU273" s="552" t="s">
        <v>654</v>
      </c>
      <c r="AV273" s="556"/>
      <c r="AW273" s="490" t="s">
        <v>526</v>
      </c>
      <c r="AX273" s="739"/>
      <c r="AY273" s="739"/>
      <c r="AZ273" s="489"/>
      <c r="BA273" s="489"/>
      <c r="BB273" s="489"/>
      <c r="BC273" s="489"/>
      <c r="BD273" s="489"/>
      <c r="BE273" s="489"/>
      <c r="BF273" s="489"/>
      <c r="BG273" s="489"/>
      <c r="BH273" s="489"/>
      <c r="BI273" s="489"/>
      <c r="BJ273" s="489"/>
      <c r="BK273" s="489"/>
      <c r="BL273" s="560"/>
      <c r="BM273" s="559"/>
      <c r="BN273" s="489"/>
      <c r="BO273" s="489"/>
      <c r="BP273" s="489"/>
      <c r="BQ273" s="489"/>
      <c r="BR273" s="489"/>
      <c r="BS273" s="489"/>
      <c r="BT273" s="489"/>
      <c r="BU273" s="489"/>
      <c r="BV273" s="489"/>
      <c r="BW273" s="489"/>
      <c r="BX273" s="489"/>
      <c r="BY273" s="489"/>
      <c r="BZ273" s="489"/>
      <c r="CA273" s="489"/>
      <c r="CB273" s="489"/>
      <c r="CC273" s="489"/>
      <c r="CD273" s="489"/>
      <c r="CE273" s="489"/>
      <c r="CF273" s="489"/>
      <c r="CG273" s="489"/>
      <c r="CH273" s="489"/>
      <c r="CI273" s="489"/>
      <c r="CJ273" s="489"/>
      <c r="CK273" s="489"/>
      <c r="CL273" s="489"/>
      <c r="CM273" s="489"/>
      <c r="CN273" s="489"/>
      <c r="CO273" s="489"/>
      <c r="CP273" s="489"/>
      <c r="CQ273" s="489"/>
      <c r="CR273" s="489"/>
      <c r="CS273" s="489"/>
      <c r="CT273" s="489"/>
      <c r="CU273" s="489"/>
      <c r="CV273" s="489"/>
      <c r="CW273" s="489"/>
      <c r="CX273" s="489"/>
      <c r="CY273" s="489"/>
      <c r="CZ273" s="489"/>
      <c r="DA273" s="489"/>
      <c r="DB273" s="489"/>
      <c r="DC273" s="489"/>
      <c r="DD273" s="489"/>
      <c r="DE273" s="489"/>
      <c r="DF273" s="489"/>
      <c r="DG273" s="489"/>
      <c r="DH273" s="489"/>
      <c r="DI273" s="489"/>
      <c r="DJ273" s="489"/>
      <c r="DK273" s="489"/>
      <c r="DL273" s="489"/>
      <c r="DM273" s="489"/>
      <c r="DN273" s="489"/>
      <c r="DO273" s="489"/>
      <c r="DP273" s="489"/>
      <c r="DQ273" s="489"/>
      <c r="DR273" s="489"/>
      <c r="DS273" s="489"/>
      <c r="DT273" s="489"/>
      <c r="DU273" s="489"/>
      <c r="DV273" s="489"/>
      <c r="DW273" s="489"/>
      <c r="DX273" s="489"/>
      <c r="DY273" s="489"/>
      <c r="DZ273" s="489"/>
      <c r="EA273" s="489"/>
      <c r="EB273" s="489"/>
      <c r="EC273" s="489"/>
      <c r="ED273" s="489"/>
      <c r="EE273" s="489"/>
      <c r="EF273" s="489"/>
      <c r="EG273" s="489"/>
      <c r="EH273" s="489"/>
      <c r="EI273" s="489"/>
      <c r="EJ273" s="489"/>
      <c r="EK273" s="489"/>
      <c r="EL273" s="489"/>
      <c r="EM273" s="489"/>
      <c r="EN273" s="489"/>
      <c r="EO273" s="489"/>
      <c r="EP273" s="489"/>
      <c r="EQ273" s="489"/>
      <c r="ER273" s="489"/>
      <c r="ES273" s="489"/>
      <c r="ET273" s="489"/>
      <c r="EU273" s="489"/>
      <c r="EV273" s="489"/>
      <c r="EW273" s="489"/>
      <c r="EX273" s="489"/>
      <c r="EY273" s="489"/>
      <c r="EZ273" s="489"/>
      <c r="FA273" s="489"/>
      <c r="FB273" s="559"/>
      <c r="FC273" s="489"/>
      <c r="FD273" s="489"/>
      <c r="FE273" s="489"/>
      <c r="FF273" s="489"/>
      <c r="FG273" s="489"/>
      <c r="FH273" s="489"/>
      <c r="FI273" s="489"/>
      <c r="FJ273" s="489"/>
      <c r="FK273" s="489"/>
      <c r="FL273" s="489"/>
      <c r="FM273" s="489"/>
      <c r="FN273" s="489"/>
      <c r="FO273" s="489"/>
      <c r="FP273" s="560"/>
      <c r="FQ273" s="489"/>
      <c r="FR273" s="560"/>
      <c r="FS273" s="559"/>
      <c r="FT273" s="489"/>
      <c r="FU273" s="489"/>
      <c r="FV273" s="489"/>
      <c r="FW273" s="489"/>
      <c r="FX273" s="489"/>
      <c r="FY273" s="560"/>
    </row>
    <row r="274" spans="1:181" s="494" customFormat="1" ht="60" x14ac:dyDescent="0.25">
      <c r="A274" s="506">
        <v>312</v>
      </c>
      <c r="B274" s="511" t="s">
        <v>642</v>
      </c>
      <c r="C274" s="514" t="s">
        <v>525</v>
      </c>
      <c r="D274" s="493" t="s">
        <v>142</v>
      </c>
      <c r="E274" s="559" t="str">
        <f>VLOOKUP(F274,'Revised Phasing'!$D$4:$S$98, 16, 0)</f>
        <v>Phase 1</v>
      </c>
      <c r="F274" s="559" t="str">
        <f>VLOOKUP(L274,'Consolidated Data'!$E$2:$F$97, 2, 0)</f>
        <v>RADAR</v>
      </c>
      <c r="G274" s="490" t="s">
        <v>642</v>
      </c>
      <c r="H274" s="493" t="s">
        <v>1494</v>
      </c>
      <c r="I274" s="493"/>
      <c r="J274" s="492"/>
      <c r="K274" s="512" t="s">
        <v>106</v>
      </c>
      <c r="L274" s="493" t="s">
        <v>106</v>
      </c>
      <c r="M274" s="493" t="s">
        <v>106</v>
      </c>
      <c r="N274" s="512"/>
      <c r="O274" s="513"/>
      <c r="P274" s="515" t="s">
        <v>637</v>
      </c>
      <c r="Q274" s="515" t="s">
        <v>22</v>
      </c>
      <c r="R274" s="515" t="s">
        <v>1495</v>
      </c>
      <c r="S274" s="493" t="s">
        <v>644</v>
      </c>
      <c r="T274" s="493" t="s">
        <v>1494</v>
      </c>
      <c r="U274" s="493" t="s">
        <v>534</v>
      </c>
      <c r="V274" s="513"/>
      <c r="W274" s="514" t="s">
        <v>535</v>
      </c>
      <c r="X274" s="493"/>
      <c r="Y274" s="493"/>
      <c r="Z274" s="513"/>
      <c r="AA274" s="516"/>
      <c r="AB274" s="562" t="s">
        <v>540</v>
      </c>
      <c r="AC274" s="563" t="s">
        <v>1496</v>
      </c>
      <c r="AD274" s="564" t="s">
        <v>526</v>
      </c>
      <c r="AE274" s="563"/>
      <c r="AF274" s="735"/>
      <c r="AG274" s="733" t="s">
        <v>804</v>
      </c>
      <c r="AH274" s="562" t="s">
        <v>540</v>
      </c>
      <c r="AI274" s="563" t="s">
        <v>526</v>
      </c>
      <c r="AJ274" s="564" t="s">
        <v>540</v>
      </c>
      <c r="AK274" s="497" t="s">
        <v>1156</v>
      </c>
      <c r="AL274" s="496" t="s">
        <v>1497</v>
      </c>
      <c r="AM274" s="496" t="s">
        <v>1157</v>
      </c>
      <c r="AN274" s="489"/>
      <c r="AO274" s="490" t="s">
        <v>642</v>
      </c>
      <c r="AP274" s="493" t="s">
        <v>1498</v>
      </c>
      <c r="AQ274" s="491" t="s">
        <v>562</v>
      </c>
      <c r="AR274" s="492"/>
      <c r="AS274" s="490" t="s">
        <v>726</v>
      </c>
      <c r="AT274" s="493" t="s">
        <v>1499</v>
      </c>
      <c r="AU274" s="552" t="s">
        <v>654</v>
      </c>
      <c r="AV274" s="555" t="s">
        <v>742</v>
      </c>
      <c r="AW274" s="490"/>
      <c r="AX274" s="739"/>
      <c r="AY274" s="739"/>
      <c r="AZ274" s="489"/>
      <c r="BA274" s="489"/>
      <c r="BB274" s="489"/>
      <c r="BC274" s="489"/>
      <c r="BD274" s="489"/>
      <c r="BE274" s="489"/>
      <c r="BF274" s="489"/>
      <c r="BG274" s="489"/>
      <c r="BH274" s="489"/>
      <c r="BI274" s="489"/>
      <c r="BJ274" s="489"/>
      <c r="BK274" s="489"/>
      <c r="BL274" s="560"/>
      <c r="BM274" s="559"/>
      <c r="BN274" s="489"/>
      <c r="BO274" s="489"/>
      <c r="BP274" s="489"/>
      <c r="BQ274" s="489"/>
      <c r="BR274" s="489"/>
      <c r="BS274" s="489"/>
      <c r="BT274" s="489"/>
      <c r="BU274" s="489"/>
      <c r="BV274" s="489"/>
      <c r="BW274" s="489"/>
      <c r="BX274" s="489"/>
      <c r="BY274" s="489"/>
      <c r="BZ274" s="489"/>
      <c r="CA274" s="489"/>
      <c r="CB274" s="489"/>
      <c r="CC274" s="489"/>
      <c r="CD274" s="489"/>
      <c r="CE274" s="489"/>
      <c r="CF274" s="489"/>
      <c r="CG274" s="489"/>
      <c r="CH274" s="489"/>
      <c r="CI274" s="489"/>
      <c r="CJ274" s="489"/>
      <c r="CK274" s="489"/>
      <c r="CL274" s="489"/>
      <c r="CM274" s="489"/>
      <c r="CN274" s="489"/>
      <c r="CO274" s="489"/>
      <c r="CP274" s="489"/>
      <c r="CQ274" s="489"/>
      <c r="CR274" s="489"/>
      <c r="CS274" s="489"/>
      <c r="CT274" s="489"/>
      <c r="CU274" s="489"/>
      <c r="CV274" s="489"/>
      <c r="CW274" s="489"/>
      <c r="CX274" s="489"/>
      <c r="CY274" s="489"/>
      <c r="CZ274" s="489"/>
      <c r="DA274" s="489"/>
      <c r="DB274" s="489"/>
      <c r="DC274" s="489"/>
      <c r="DD274" s="489"/>
      <c r="DE274" s="489"/>
      <c r="DF274" s="489"/>
      <c r="DG274" s="489"/>
      <c r="DH274" s="489"/>
      <c r="DI274" s="489"/>
      <c r="DJ274" s="489"/>
      <c r="DK274" s="489"/>
      <c r="DL274" s="489"/>
      <c r="DM274" s="489"/>
      <c r="DN274" s="489"/>
      <c r="DO274" s="489"/>
      <c r="DP274" s="489"/>
      <c r="DQ274" s="489"/>
      <c r="DR274" s="489"/>
      <c r="DS274" s="489"/>
      <c r="DT274" s="489"/>
      <c r="DU274" s="489"/>
      <c r="DV274" s="489"/>
      <c r="DW274" s="489"/>
      <c r="DX274" s="489"/>
      <c r="DY274" s="489"/>
      <c r="DZ274" s="489"/>
      <c r="EA274" s="489"/>
      <c r="EB274" s="489"/>
      <c r="EC274" s="489"/>
      <c r="ED274" s="489"/>
      <c r="EE274" s="489"/>
      <c r="EF274" s="489"/>
      <c r="EG274" s="489"/>
      <c r="EH274" s="489"/>
      <c r="EI274" s="489"/>
      <c r="EJ274" s="489"/>
      <c r="EK274" s="489"/>
      <c r="EL274" s="489"/>
      <c r="EM274" s="489"/>
      <c r="EN274" s="489"/>
      <c r="EO274" s="489"/>
      <c r="EP274" s="489"/>
      <c r="EQ274" s="489"/>
      <c r="ER274" s="489"/>
      <c r="ES274" s="489"/>
      <c r="ET274" s="489"/>
      <c r="EU274" s="489"/>
      <c r="EV274" s="489"/>
      <c r="EW274" s="489"/>
      <c r="EX274" s="489"/>
      <c r="EY274" s="489"/>
      <c r="EZ274" s="489"/>
      <c r="FA274" s="489"/>
      <c r="FB274" s="559"/>
      <c r="FC274" s="489"/>
      <c r="FD274" s="489"/>
      <c r="FE274" s="489"/>
      <c r="FF274" s="489"/>
      <c r="FG274" s="489"/>
      <c r="FH274" s="489"/>
      <c r="FI274" s="489"/>
      <c r="FJ274" s="489"/>
      <c r="FK274" s="489"/>
      <c r="FL274" s="489"/>
      <c r="FM274" s="489"/>
      <c r="FN274" s="489"/>
      <c r="FO274" s="489"/>
      <c r="FP274" s="560"/>
      <c r="FQ274" s="489"/>
      <c r="FR274" s="560"/>
      <c r="FS274" s="559"/>
      <c r="FT274" s="489"/>
      <c r="FU274" s="489"/>
      <c r="FV274" s="489"/>
      <c r="FW274" s="489"/>
      <c r="FX274" s="489"/>
      <c r="FY274" s="560"/>
    </row>
    <row r="275" spans="1:181" s="494" customFormat="1" hidden="1" x14ac:dyDescent="0.25">
      <c r="A275" s="557">
        <v>313</v>
      </c>
      <c r="B275" s="558" t="s">
        <v>524</v>
      </c>
      <c r="C275" s="490" t="s">
        <v>525</v>
      </c>
      <c r="D275" s="489" t="s">
        <v>142</v>
      </c>
      <c r="E275" s="559"/>
      <c r="F275" s="559"/>
      <c r="G275" s="490" t="s">
        <v>526</v>
      </c>
      <c r="H275" s="489" t="s">
        <v>1500</v>
      </c>
      <c r="I275" s="489"/>
      <c r="J275" s="560"/>
      <c r="K275" s="559" t="s">
        <v>1501</v>
      </c>
      <c r="L275" s="489" t="s">
        <v>106</v>
      </c>
      <c r="M275" s="489" t="s">
        <v>106</v>
      </c>
      <c r="N275" s="559"/>
      <c r="O275" s="560"/>
      <c r="P275" s="491" t="s">
        <v>530</v>
      </c>
      <c r="Q275" s="491" t="s">
        <v>531</v>
      </c>
      <c r="R275" s="491" t="s">
        <v>532</v>
      </c>
      <c r="S275" s="489" t="s">
        <v>533</v>
      </c>
      <c r="T275" s="489" t="s">
        <v>1500</v>
      </c>
      <c r="U275" s="489" t="s">
        <v>534</v>
      </c>
      <c r="V275" s="560"/>
      <c r="W275" s="490" t="s">
        <v>535</v>
      </c>
      <c r="X275" s="489"/>
      <c r="Y275" s="489"/>
      <c r="Z275" s="560"/>
      <c r="AA275" s="561" t="s">
        <v>1502</v>
      </c>
      <c r="AB275" s="562" t="s">
        <v>526</v>
      </c>
      <c r="AC275" s="563" t="s">
        <v>526</v>
      </c>
      <c r="AD275" s="564" t="s">
        <v>526</v>
      </c>
      <c r="AE275" s="563"/>
      <c r="AF275" s="563"/>
      <c r="AG275" s="563"/>
      <c r="AH275" s="562" t="s">
        <v>526</v>
      </c>
      <c r="AI275" s="563" t="s">
        <v>526</v>
      </c>
      <c r="AJ275" s="564" t="s">
        <v>540</v>
      </c>
      <c r="AK275" s="489"/>
      <c r="AL275" s="489"/>
      <c r="AM275" s="489"/>
      <c r="AN275" s="489"/>
      <c r="AO275" s="490" t="s">
        <v>526</v>
      </c>
      <c r="AP275" s="493"/>
      <c r="AQ275" s="491"/>
      <c r="AR275" s="492"/>
      <c r="AS275" s="490" t="str">
        <f t="shared" si="4"/>
        <v>no</v>
      </c>
      <c r="AT275" s="489"/>
      <c r="AU275" s="552" t="s">
        <v>1491</v>
      </c>
      <c r="AV275" s="556"/>
      <c r="AW275" s="490" t="s">
        <v>526</v>
      </c>
      <c r="AX275" s="739"/>
      <c r="AY275" s="739"/>
      <c r="AZ275" s="489"/>
      <c r="BA275" s="489"/>
      <c r="BB275" s="489"/>
      <c r="BC275" s="489"/>
      <c r="BD275" s="489"/>
      <c r="BE275" s="489"/>
      <c r="BF275" s="489"/>
      <c r="BG275" s="489"/>
      <c r="BH275" s="489"/>
      <c r="BI275" s="489"/>
      <c r="BJ275" s="489"/>
      <c r="BK275" s="489"/>
      <c r="BL275" s="560"/>
      <c r="BM275" s="559"/>
      <c r="BN275" s="489"/>
      <c r="BO275" s="489"/>
      <c r="BP275" s="489"/>
      <c r="BQ275" s="489"/>
      <c r="BR275" s="489"/>
      <c r="BS275" s="489"/>
      <c r="BT275" s="489"/>
      <c r="BU275" s="489"/>
      <c r="BV275" s="489"/>
      <c r="BW275" s="489"/>
      <c r="BX275" s="489"/>
      <c r="BY275" s="489"/>
      <c r="BZ275" s="489"/>
      <c r="CA275" s="489"/>
      <c r="CB275" s="489"/>
      <c r="CC275" s="489"/>
      <c r="CD275" s="489"/>
      <c r="CE275" s="489"/>
      <c r="CF275" s="489"/>
      <c r="CG275" s="489"/>
      <c r="CH275" s="489"/>
      <c r="CI275" s="489"/>
      <c r="CJ275" s="489"/>
      <c r="CK275" s="489"/>
      <c r="CL275" s="489"/>
      <c r="CM275" s="489"/>
      <c r="CN275" s="489"/>
      <c r="CO275" s="489"/>
      <c r="CP275" s="489"/>
      <c r="CQ275" s="489"/>
      <c r="CR275" s="489"/>
      <c r="CS275" s="489"/>
      <c r="CT275" s="489"/>
      <c r="CU275" s="489"/>
      <c r="CV275" s="489"/>
      <c r="CW275" s="489"/>
      <c r="CX275" s="489"/>
      <c r="CY275" s="489"/>
      <c r="CZ275" s="489"/>
      <c r="DA275" s="489"/>
      <c r="DB275" s="489"/>
      <c r="DC275" s="489"/>
      <c r="DD275" s="489"/>
      <c r="DE275" s="489"/>
      <c r="DF275" s="489"/>
      <c r="DG275" s="489"/>
      <c r="DH275" s="489"/>
      <c r="DI275" s="489"/>
      <c r="DJ275" s="489"/>
      <c r="DK275" s="489"/>
      <c r="DL275" s="489"/>
      <c r="DM275" s="489"/>
      <c r="DN275" s="489"/>
      <c r="DO275" s="489"/>
      <c r="DP275" s="489"/>
      <c r="DQ275" s="489"/>
      <c r="DR275" s="489"/>
      <c r="DS275" s="489"/>
      <c r="DT275" s="489"/>
      <c r="DU275" s="489"/>
      <c r="DV275" s="489"/>
      <c r="DW275" s="489"/>
      <c r="DX275" s="489"/>
      <c r="DY275" s="489"/>
      <c r="DZ275" s="489"/>
      <c r="EA275" s="489"/>
      <c r="EB275" s="489"/>
      <c r="EC275" s="489"/>
      <c r="ED275" s="489"/>
      <c r="EE275" s="489"/>
      <c r="EF275" s="489"/>
      <c r="EG275" s="489"/>
      <c r="EH275" s="489"/>
      <c r="EI275" s="489"/>
      <c r="EJ275" s="489"/>
      <c r="EK275" s="489"/>
      <c r="EL275" s="489"/>
      <c r="EM275" s="489"/>
      <c r="EN275" s="489"/>
      <c r="EO275" s="489"/>
      <c r="EP275" s="489"/>
      <c r="EQ275" s="489"/>
      <c r="ER275" s="489"/>
      <c r="ES275" s="489"/>
      <c r="ET275" s="489"/>
      <c r="EU275" s="489"/>
      <c r="EV275" s="489"/>
      <c r="EW275" s="489"/>
      <c r="EX275" s="489"/>
      <c r="EY275" s="489"/>
      <c r="EZ275" s="489"/>
      <c r="FA275" s="489"/>
      <c r="FB275" s="559"/>
      <c r="FC275" s="489"/>
      <c r="FD275" s="489"/>
      <c r="FE275" s="489"/>
      <c r="FF275" s="489"/>
      <c r="FG275" s="489"/>
      <c r="FH275" s="489"/>
      <c r="FI275" s="489"/>
      <c r="FJ275" s="489"/>
      <c r="FK275" s="489"/>
      <c r="FL275" s="489"/>
      <c r="FM275" s="489"/>
      <c r="FN275" s="489"/>
      <c r="FO275" s="489"/>
      <c r="FP275" s="560"/>
      <c r="FQ275" s="489"/>
      <c r="FR275" s="560"/>
      <c r="FS275" s="559"/>
      <c r="FT275" s="489"/>
      <c r="FU275" s="489"/>
      <c r="FV275" s="489"/>
      <c r="FW275" s="489"/>
      <c r="FX275" s="489"/>
      <c r="FY275" s="560"/>
    </row>
    <row r="276" spans="1:181" s="494" customFormat="1" hidden="1" x14ac:dyDescent="0.25">
      <c r="A276" s="557">
        <v>314</v>
      </c>
      <c r="B276" s="558" t="s">
        <v>524</v>
      </c>
      <c r="C276" s="490" t="s">
        <v>141</v>
      </c>
      <c r="D276" s="489" t="s">
        <v>1503</v>
      </c>
      <c r="E276" s="559"/>
      <c r="F276" s="559"/>
      <c r="G276" s="490" t="s">
        <v>526</v>
      </c>
      <c r="H276" s="489" t="s">
        <v>1504</v>
      </c>
      <c r="I276" s="489"/>
      <c r="J276" s="560"/>
      <c r="K276" s="559" t="s">
        <v>1505</v>
      </c>
      <c r="L276" s="489" t="s">
        <v>1505</v>
      </c>
      <c r="M276" s="489" t="s">
        <v>1505</v>
      </c>
      <c r="N276" s="559"/>
      <c r="O276" s="560"/>
      <c r="P276" s="491" t="s">
        <v>637</v>
      </c>
      <c r="Q276" s="491" t="s">
        <v>1506</v>
      </c>
      <c r="R276" s="491" t="s">
        <v>283</v>
      </c>
      <c r="S276" s="489" t="s">
        <v>283</v>
      </c>
      <c r="T276" s="489" t="s">
        <v>1504</v>
      </c>
      <c r="U276" s="489" t="s">
        <v>534</v>
      </c>
      <c r="V276" s="560"/>
      <c r="W276" s="490" t="s">
        <v>638</v>
      </c>
      <c r="X276" s="489"/>
      <c r="Y276" s="489"/>
      <c r="Z276" s="560"/>
      <c r="AA276" s="561" t="s">
        <v>1507</v>
      </c>
      <c r="AB276" s="562" t="s">
        <v>526</v>
      </c>
      <c r="AC276" s="563" t="s">
        <v>526</v>
      </c>
      <c r="AD276" s="564" t="s">
        <v>526</v>
      </c>
      <c r="AE276" s="563"/>
      <c r="AF276" s="735"/>
      <c r="AG276" s="563"/>
      <c r="AH276" s="562" t="s">
        <v>526</v>
      </c>
      <c r="AI276" s="563" t="s">
        <v>526</v>
      </c>
      <c r="AJ276" s="564" t="s">
        <v>526</v>
      </c>
      <c r="AK276" s="489"/>
      <c r="AL276" s="489"/>
      <c r="AM276" s="489"/>
      <c r="AN276" s="489"/>
      <c r="AO276" s="490" t="s">
        <v>526</v>
      </c>
      <c r="AP276" s="493"/>
      <c r="AQ276" s="491"/>
      <c r="AR276" s="492"/>
      <c r="AS276" s="490" t="str">
        <f t="shared" si="4"/>
        <v>no</v>
      </c>
      <c r="AT276" s="489"/>
      <c r="AU276" s="552" t="s">
        <v>1508</v>
      </c>
      <c r="AV276" s="556"/>
      <c r="AW276" s="490" t="s">
        <v>526</v>
      </c>
      <c r="AX276" s="739"/>
      <c r="AY276" s="739"/>
      <c r="AZ276" s="489"/>
      <c r="BA276" s="489"/>
      <c r="BB276" s="489"/>
      <c r="BC276" s="489"/>
      <c r="BD276" s="489"/>
      <c r="BE276" s="489"/>
      <c r="BF276" s="489"/>
      <c r="BG276" s="489"/>
      <c r="BH276" s="489"/>
      <c r="BI276" s="489"/>
      <c r="BJ276" s="489"/>
      <c r="BK276" s="489"/>
      <c r="BL276" s="560"/>
      <c r="BM276" s="559"/>
      <c r="BN276" s="489"/>
      <c r="BO276" s="489"/>
      <c r="BP276" s="489"/>
      <c r="BQ276" s="489"/>
      <c r="BR276" s="489"/>
      <c r="BS276" s="489"/>
      <c r="BT276" s="489"/>
      <c r="BU276" s="489"/>
      <c r="BV276" s="489"/>
      <c r="BW276" s="489"/>
      <c r="BX276" s="489"/>
      <c r="BY276" s="489"/>
      <c r="BZ276" s="489"/>
      <c r="CA276" s="489"/>
      <c r="CB276" s="489"/>
      <c r="CC276" s="489"/>
      <c r="CD276" s="489"/>
      <c r="CE276" s="489"/>
      <c r="CF276" s="489"/>
      <c r="CG276" s="489"/>
      <c r="CH276" s="489"/>
      <c r="CI276" s="489"/>
      <c r="CJ276" s="489"/>
      <c r="CK276" s="489"/>
      <c r="CL276" s="489"/>
      <c r="CM276" s="489"/>
      <c r="CN276" s="489"/>
      <c r="CO276" s="489"/>
      <c r="CP276" s="489"/>
      <c r="CQ276" s="489"/>
      <c r="CR276" s="489"/>
      <c r="CS276" s="489"/>
      <c r="CT276" s="489"/>
      <c r="CU276" s="489"/>
      <c r="CV276" s="489"/>
      <c r="CW276" s="489"/>
      <c r="CX276" s="489"/>
      <c r="CY276" s="489"/>
      <c r="CZ276" s="489"/>
      <c r="DA276" s="489"/>
      <c r="DB276" s="489"/>
      <c r="DC276" s="489"/>
      <c r="DD276" s="489"/>
      <c r="DE276" s="489"/>
      <c r="DF276" s="489"/>
      <c r="DG276" s="489"/>
      <c r="DH276" s="489"/>
      <c r="DI276" s="489"/>
      <c r="DJ276" s="489"/>
      <c r="DK276" s="489"/>
      <c r="DL276" s="489"/>
      <c r="DM276" s="489"/>
      <c r="DN276" s="489"/>
      <c r="DO276" s="489"/>
      <c r="DP276" s="489"/>
      <c r="DQ276" s="489"/>
      <c r="DR276" s="489"/>
      <c r="DS276" s="489"/>
      <c r="DT276" s="489"/>
      <c r="DU276" s="489"/>
      <c r="DV276" s="489"/>
      <c r="DW276" s="489"/>
      <c r="DX276" s="489"/>
      <c r="DY276" s="489"/>
      <c r="DZ276" s="489"/>
      <c r="EA276" s="489"/>
      <c r="EB276" s="489"/>
      <c r="EC276" s="489"/>
      <c r="ED276" s="489"/>
      <c r="EE276" s="489"/>
      <c r="EF276" s="489"/>
      <c r="EG276" s="489"/>
      <c r="EH276" s="489"/>
      <c r="EI276" s="489"/>
      <c r="EJ276" s="489"/>
      <c r="EK276" s="489"/>
      <c r="EL276" s="489"/>
      <c r="EM276" s="489"/>
      <c r="EN276" s="489"/>
      <c r="EO276" s="489"/>
      <c r="EP276" s="489"/>
      <c r="EQ276" s="489"/>
      <c r="ER276" s="489"/>
      <c r="ES276" s="489"/>
      <c r="ET276" s="489"/>
      <c r="EU276" s="489"/>
      <c r="EV276" s="489"/>
      <c r="EW276" s="489"/>
      <c r="EX276" s="489"/>
      <c r="EY276" s="489"/>
      <c r="EZ276" s="489"/>
      <c r="FA276" s="489"/>
      <c r="FB276" s="559"/>
      <c r="FC276" s="489"/>
      <c r="FD276" s="489"/>
      <c r="FE276" s="489"/>
      <c r="FF276" s="489"/>
      <c r="FG276" s="489"/>
      <c r="FH276" s="489"/>
      <c r="FI276" s="489"/>
      <c r="FJ276" s="489"/>
      <c r="FK276" s="489"/>
      <c r="FL276" s="489"/>
      <c r="FM276" s="489"/>
      <c r="FN276" s="489"/>
      <c r="FO276" s="489"/>
      <c r="FP276" s="560"/>
      <c r="FQ276" s="489"/>
      <c r="FR276" s="560"/>
      <c r="FS276" s="559"/>
      <c r="FT276" s="489"/>
      <c r="FU276" s="489"/>
      <c r="FV276" s="489"/>
      <c r="FW276" s="489"/>
      <c r="FX276" s="489"/>
      <c r="FY276" s="560"/>
    </row>
    <row r="277" spans="1:181" s="494" customFormat="1" hidden="1" x14ac:dyDescent="0.25">
      <c r="A277" s="557">
        <v>315</v>
      </c>
      <c r="B277" s="558" t="s">
        <v>524</v>
      </c>
      <c r="C277" s="490" t="s">
        <v>141</v>
      </c>
      <c r="D277" s="489" t="s">
        <v>1503</v>
      </c>
      <c r="E277" s="559"/>
      <c r="F277" s="559"/>
      <c r="G277" s="490" t="s">
        <v>526</v>
      </c>
      <c r="H277" s="489" t="s">
        <v>1509</v>
      </c>
      <c r="I277" s="489"/>
      <c r="J277" s="560"/>
      <c r="K277" s="559" t="s">
        <v>1510</v>
      </c>
      <c r="L277" s="489" t="s">
        <v>1505</v>
      </c>
      <c r="M277" s="489" t="s">
        <v>1505</v>
      </c>
      <c r="N277" s="559"/>
      <c r="O277" s="560"/>
      <c r="P277" s="491" t="s">
        <v>530</v>
      </c>
      <c r="Q277" s="491" t="s">
        <v>531</v>
      </c>
      <c r="R277" s="491" t="s">
        <v>532</v>
      </c>
      <c r="S277" s="489" t="s">
        <v>533</v>
      </c>
      <c r="T277" s="489" t="s">
        <v>1509</v>
      </c>
      <c r="U277" s="489" t="s">
        <v>534</v>
      </c>
      <c r="V277" s="560"/>
      <c r="W277" s="490" t="s">
        <v>535</v>
      </c>
      <c r="X277" s="489"/>
      <c r="Y277" s="489"/>
      <c r="Z277" s="560"/>
      <c r="AA277" s="561"/>
      <c r="AB277" s="562" t="s">
        <v>526</v>
      </c>
      <c r="AC277" s="563" t="s">
        <v>526</v>
      </c>
      <c r="AD277" s="564" t="s">
        <v>526</v>
      </c>
      <c r="AE277" s="563"/>
      <c r="AF277" s="563"/>
      <c r="AG277" s="563"/>
      <c r="AH277" s="562" t="s">
        <v>526</v>
      </c>
      <c r="AI277" s="563" t="s">
        <v>526</v>
      </c>
      <c r="AJ277" s="564" t="s">
        <v>526</v>
      </c>
      <c r="AK277" s="489"/>
      <c r="AL277" s="489"/>
      <c r="AM277" s="489"/>
      <c r="AN277" s="489"/>
      <c r="AO277" s="490" t="s">
        <v>526</v>
      </c>
      <c r="AP277" s="493"/>
      <c r="AQ277" s="491" t="s">
        <v>562</v>
      </c>
      <c r="AR277" s="492"/>
      <c r="AS277" s="490" t="str">
        <f t="shared" si="4"/>
        <v>no</v>
      </c>
      <c r="AT277" s="489"/>
      <c r="AU277" s="552" t="s">
        <v>654</v>
      </c>
      <c r="AV277" s="556"/>
      <c r="AW277" s="490" t="s">
        <v>526</v>
      </c>
      <c r="AX277" s="739"/>
      <c r="AY277" s="739"/>
      <c r="AZ277" s="489"/>
      <c r="BA277" s="489"/>
      <c r="BB277" s="489"/>
      <c r="BC277" s="489"/>
      <c r="BD277" s="489"/>
      <c r="BE277" s="489"/>
      <c r="BF277" s="489"/>
      <c r="BG277" s="489"/>
      <c r="BH277" s="489"/>
      <c r="BI277" s="489"/>
      <c r="BJ277" s="489"/>
      <c r="BK277" s="489"/>
      <c r="BL277" s="560"/>
      <c r="BM277" s="559"/>
      <c r="BN277" s="489"/>
      <c r="BO277" s="489"/>
      <c r="BP277" s="489"/>
      <c r="BQ277" s="489"/>
      <c r="BR277" s="489"/>
      <c r="BS277" s="489"/>
      <c r="BT277" s="489"/>
      <c r="BU277" s="489"/>
      <c r="BV277" s="489"/>
      <c r="BW277" s="489"/>
      <c r="BX277" s="489"/>
      <c r="BY277" s="489"/>
      <c r="BZ277" s="489"/>
      <c r="CA277" s="489"/>
      <c r="CB277" s="489"/>
      <c r="CC277" s="489"/>
      <c r="CD277" s="489"/>
      <c r="CE277" s="489"/>
      <c r="CF277" s="489"/>
      <c r="CG277" s="489"/>
      <c r="CH277" s="489"/>
      <c r="CI277" s="489"/>
      <c r="CJ277" s="489"/>
      <c r="CK277" s="489"/>
      <c r="CL277" s="489"/>
      <c r="CM277" s="489"/>
      <c r="CN277" s="489"/>
      <c r="CO277" s="489"/>
      <c r="CP277" s="489"/>
      <c r="CQ277" s="489"/>
      <c r="CR277" s="489"/>
      <c r="CS277" s="489"/>
      <c r="CT277" s="489"/>
      <c r="CU277" s="489"/>
      <c r="CV277" s="489"/>
      <c r="CW277" s="489"/>
      <c r="CX277" s="489"/>
      <c r="CY277" s="489"/>
      <c r="CZ277" s="489"/>
      <c r="DA277" s="489"/>
      <c r="DB277" s="489"/>
      <c r="DC277" s="489"/>
      <c r="DD277" s="489"/>
      <c r="DE277" s="489"/>
      <c r="DF277" s="489"/>
      <c r="DG277" s="489"/>
      <c r="DH277" s="489"/>
      <c r="DI277" s="489"/>
      <c r="DJ277" s="489"/>
      <c r="DK277" s="489"/>
      <c r="DL277" s="489"/>
      <c r="DM277" s="489"/>
      <c r="DN277" s="489"/>
      <c r="DO277" s="489"/>
      <c r="DP277" s="489"/>
      <c r="DQ277" s="489"/>
      <c r="DR277" s="489"/>
      <c r="DS277" s="489"/>
      <c r="DT277" s="489"/>
      <c r="DU277" s="489"/>
      <c r="DV277" s="489"/>
      <c r="DW277" s="489"/>
      <c r="DX277" s="489"/>
      <c r="DY277" s="489"/>
      <c r="DZ277" s="489"/>
      <c r="EA277" s="489"/>
      <c r="EB277" s="489"/>
      <c r="EC277" s="489"/>
      <c r="ED277" s="489"/>
      <c r="EE277" s="489"/>
      <c r="EF277" s="489"/>
      <c r="EG277" s="489"/>
      <c r="EH277" s="489"/>
      <c r="EI277" s="489"/>
      <c r="EJ277" s="489"/>
      <c r="EK277" s="489"/>
      <c r="EL277" s="489"/>
      <c r="EM277" s="489"/>
      <c r="EN277" s="489"/>
      <c r="EO277" s="489"/>
      <c r="EP277" s="489"/>
      <c r="EQ277" s="489"/>
      <c r="ER277" s="489"/>
      <c r="ES277" s="489"/>
      <c r="ET277" s="489"/>
      <c r="EU277" s="489"/>
      <c r="EV277" s="489"/>
      <c r="EW277" s="489"/>
      <c r="EX277" s="489"/>
      <c r="EY277" s="489"/>
      <c r="EZ277" s="489"/>
      <c r="FA277" s="489"/>
      <c r="FB277" s="559"/>
      <c r="FC277" s="489"/>
      <c r="FD277" s="489"/>
      <c r="FE277" s="489"/>
      <c r="FF277" s="489"/>
      <c r="FG277" s="489"/>
      <c r="FH277" s="489"/>
      <c r="FI277" s="489"/>
      <c r="FJ277" s="489"/>
      <c r="FK277" s="489"/>
      <c r="FL277" s="489"/>
      <c r="FM277" s="489"/>
      <c r="FN277" s="489"/>
      <c r="FO277" s="489"/>
      <c r="FP277" s="560"/>
      <c r="FQ277" s="489"/>
      <c r="FR277" s="560"/>
      <c r="FS277" s="559"/>
      <c r="FT277" s="489"/>
      <c r="FU277" s="489"/>
      <c r="FV277" s="489"/>
      <c r="FW277" s="489"/>
      <c r="FX277" s="489"/>
      <c r="FY277" s="560"/>
    </row>
    <row r="278" spans="1:181" s="494" customFormat="1" ht="120" x14ac:dyDescent="0.25">
      <c r="A278" s="506">
        <v>316</v>
      </c>
      <c r="B278" s="511" t="s">
        <v>642</v>
      </c>
      <c r="C278" s="514" t="s">
        <v>141</v>
      </c>
      <c r="D278" s="493" t="s">
        <v>1503</v>
      </c>
      <c r="E278" s="559" t="str">
        <f>VLOOKUP(F278,'Revised Phasing'!$D$4:$S$98, 16, 0)</f>
        <v>Phase 1</v>
      </c>
      <c r="F278" s="559" t="str">
        <f>VLOOKUP(L278,'Consolidated Data'!$E$2:$F$97, 2, 0)</f>
        <v>GRID</v>
      </c>
      <c r="G278" s="490" t="s">
        <v>642</v>
      </c>
      <c r="H278" s="493" t="s">
        <v>1511</v>
      </c>
      <c r="I278" s="493"/>
      <c r="J278" s="492"/>
      <c r="K278" s="512" t="s">
        <v>166</v>
      </c>
      <c r="L278" s="493" t="s">
        <v>166</v>
      </c>
      <c r="M278" s="493" t="s">
        <v>166</v>
      </c>
      <c r="N278" s="512"/>
      <c r="O278" s="513"/>
      <c r="P278" s="515" t="s">
        <v>637</v>
      </c>
      <c r="Q278" s="515" t="s">
        <v>1506</v>
      </c>
      <c r="R278" s="515" t="s">
        <v>1512</v>
      </c>
      <c r="S278" s="493" t="s">
        <v>644</v>
      </c>
      <c r="T278" s="493" t="s">
        <v>1511</v>
      </c>
      <c r="U278" s="493" t="s">
        <v>534</v>
      </c>
      <c r="V278" s="513"/>
      <c r="W278" s="514" t="s">
        <v>535</v>
      </c>
      <c r="X278" s="493"/>
      <c r="Y278" s="493"/>
      <c r="Z278" s="513"/>
      <c r="AA278" s="516"/>
      <c r="AB278" s="562" t="s">
        <v>540</v>
      </c>
      <c r="AC278" s="563" t="s">
        <v>526</v>
      </c>
      <c r="AD278" s="564" t="s">
        <v>526</v>
      </c>
      <c r="AE278" s="733" t="s">
        <v>1512</v>
      </c>
      <c r="AF278" s="735"/>
      <c r="AG278" s="733" t="s">
        <v>1513</v>
      </c>
      <c r="AH278" s="562" t="s">
        <v>540</v>
      </c>
      <c r="AI278" s="563" t="s">
        <v>540</v>
      </c>
      <c r="AJ278" s="564" t="s">
        <v>526</v>
      </c>
      <c r="AK278" s="497" t="s">
        <v>1145</v>
      </c>
      <c r="AL278" s="497" t="s">
        <v>1514</v>
      </c>
      <c r="AM278" s="493" t="s">
        <v>1515</v>
      </c>
      <c r="AN278" s="489"/>
      <c r="AO278" s="490" t="s">
        <v>642</v>
      </c>
      <c r="AP278" s="493" t="s">
        <v>1516</v>
      </c>
      <c r="AQ278" s="491" t="s">
        <v>562</v>
      </c>
      <c r="AR278" s="492" t="s">
        <v>1184</v>
      </c>
      <c r="AS278" s="490" t="s">
        <v>652</v>
      </c>
      <c r="AT278" s="493" t="s">
        <v>1119</v>
      </c>
      <c r="AU278" s="552" t="s">
        <v>1446</v>
      </c>
      <c r="AV278" s="555" t="s">
        <v>1416</v>
      </c>
      <c r="AW278" s="490"/>
      <c r="AX278" s="739"/>
      <c r="AY278" s="739"/>
      <c r="AZ278" s="489"/>
      <c r="BA278" s="489"/>
      <c r="BB278" s="489"/>
      <c r="BC278" s="489"/>
      <c r="BD278" s="489"/>
      <c r="BE278" s="489"/>
      <c r="BF278" s="489"/>
      <c r="BG278" s="489"/>
      <c r="BH278" s="489"/>
      <c r="BI278" s="489"/>
      <c r="BJ278" s="489"/>
      <c r="BK278" s="489"/>
      <c r="BL278" s="560"/>
      <c r="BM278" s="559"/>
      <c r="BN278" s="489"/>
      <c r="BO278" s="489"/>
      <c r="BP278" s="489"/>
      <c r="BQ278" s="489"/>
      <c r="BR278" s="489"/>
      <c r="BS278" s="489"/>
      <c r="BT278" s="489"/>
      <c r="BU278" s="489"/>
      <c r="BV278" s="489"/>
      <c r="BW278" s="489"/>
      <c r="BX278" s="489"/>
      <c r="BY278" s="489"/>
      <c r="BZ278" s="489"/>
      <c r="CA278" s="489"/>
      <c r="CB278" s="489"/>
      <c r="CC278" s="489"/>
      <c r="CD278" s="489"/>
      <c r="CE278" s="489"/>
      <c r="CF278" s="489"/>
      <c r="CG278" s="489"/>
      <c r="CH278" s="489"/>
      <c r="CI278" s="489"/>
      <c r="CJ278" s="489"/>
      <c r="CK278" s="489"/>
      <c r="CL278" s="489"/>
      <c r="CM278" s="489"/>
      <c r="CN278" s="489"/>
      <c r="CO278" s="489"/>
      <c r="CP278" s="489"/>
      <c r="CQ278" s="489"/>
      <c r="CR278" s="489"/>
      <c r="CS278" s="489"/>
      <c r="CT278" s="489"/>
      <c r="CU278" s="489"/>
      <c r="CV278" s="489"/>
      <c r="CW278" s="489"/>
      <c r="CX278" s="489"/>
      <c r="CY278" s="489"/>
      <c r="CZ278" s="489"/>
      <c r="DA278" s="489"/>
      <c r="DB278" s="489"/>
      <c r="DC278" s="489"/>
      <c r="DD278" s="489"/>
      <c r="DE278" s="489"/>
      <c r="DF278" s="489"/>
      <c r="DG278" s="489"/>
      <c r="DH278" s="489"/>
      <c r="DI278" s="489"/>
      <c r="DJ278" s="489"/>
      <c r="DK278" s="489"/>
      <c r="DL278" s="489"/>
      <c r="DM278" s="489"/>
      <c r="DN278" s="489"/>
      <c r="DO278" s="489"/>
      <c r="DP278" s="489"/>
      <c r="DQ278" s="489"/>
      <c r="DR278" s="489"/>
      <c r="DS278" s="489"/>
      <c r="DT278" s="489"/>
      <c r="DU278" s="489"/>
      <c r="DV278" s="489"/>
      <c r="DW278" s="489"/>
      <c r="DX278" s="489"/>
      <c r="DY278" s="489"/>
      <c r="DZ278" s="489"/>
      <c r="EA278" s="489"/>
      <c r="EB278" s="489"/>
      <c r="EC278" s="489"/>
      <c r="ED278" s="489"/>
      <c r="EE278" s="489"/>
      <c r="EF278" s="489"/>
      <c r="EG278" s="489"/>
      <c r="EH278" s="489"/>
      <c r="EI278" s="489"/>
      <c r="EJ278" s="489"/>
      <c r="EK278" s="489"/>
      <c r="EL278" s="489"/>
      <c r="EM278" s="489"/>
      <c r="EN278" s="489"/>
      <c r="EO278" s="489"/>
      <c r="EP278" s="489"/>
      <c r="EQ278" s="489"/>
      <c r="ER278" s="489"/>
      <c r="ES278" s="489"/>
      <c r="ET278" s="489"/>
      <c r="EU278" s="489"/>
      <c r="EV278" s="489"/>
      <c r="EW278" s="489"/>
      <c r="EX278" s="489"/>
      <c r="EY278" s="489"/>
      <c r="EZ278" s="489"/>
      <c r="FA278" s="489"/>
      <c r="FB278" s="559"/>
      <c r="FC278" s="489"/>
      <c r="FD278" s="489"/>
      <c r="FE278" s="489"/>
      <c r="FF278" s="489"/>
      <c r="FG278" s="489"/>
      <c r="FH278" s="489"/>
      <c r="FI278" s="489"/>
      <c r="FJ278" s="489"/>
      <c r="FK278" s="489"/>
      <c r="FL278" s="489"/>
      <c r="FM278" s="489"/>
      <c r="FN278" s="489"/>
      <c r="FO278" s="489"/>
      <c r="FP278" s="560"/>
      <c r="FQ278" s="489"/>
      <c r="FR278" s="560"/>
      <c r="FS278" s="559"/>
      <c r="FT278" s="489"/>
      <c r="FU278" s="489"/>
      <c r="FV278" s="489"/>
      <c r="FW278" s="489"/>
      <c r="FX278" s="489"/>
      <c r="FY278" s="560"/>
    </row>
    <row r="279" spans="1:181" s="494" customFormat="1" hidden="1" x14ac:dyDescent="0.25">
      <c r="A279" s="557">
        <v>317</v>
      </c>
      <c r="B279" s="558" t="s">
        <v>524</v>
      </c>
      <c r="C279" s="490" t="s">
        <v>141</v>
      </c>
      <c r="D279" s="489" t="s">
        <v>1503</v>
      </c>
      <c r="E279" s="559"/>
      <c r="F279" s="559"/>
      <c r="G279" s="490" t="s">
        <v>526</v>
      </c>
      <c r="H279" s="489" t="s">
        <v>1517</v>
      </c>
      <c r="I279" s="489"/>
      <c r="J279" s="560"/>
      <c r="K279" s="559" t="s">
        <v>1518</v>
      </c>
      <c r="L279" s="489" t="s">
        <v>166</v>
      </c>
      <c r="M279" s="489" t="s">
        <v>166</v>
      </c>
      <c r="N279" s="559"/>
      <c r="O279" s="560"/>
      <c r="P279" s="491" t="s">
        <v>530</v>
      </c>
      <c r="Q279" s="491" t="s">
        <v>531</v>
      </c>
      <c r="R279" s="491" t="s">
        <v>532</v>
      </c>
      <c r="S279" s="489" t="s">
        <v>533</v>
      </c>
      <c r="T279" s="489" t="s">
        <v>1517</v>
      </c>
      <c r="U279" s="489" t="s">
        <v>534</v>
      </c>
      <c r="V279" s="560"/>
      <c r="W279" s="490" t="s">
        <v>535</v>
      </c>
      <c r="X279" s="489"/>
      <c r="Y279" s="489"/>
      <c r="Z279" s="560"/>
      <c r="AA279" s="561"/>
      <c r="AB279" s="562" t="s">
        <v>526</v>
      </c>
      <c r="AC279" s="563" t="s">
        <v>526</v>
      </c>
      <c r="AD279" s="564" t="s">
        <v>526</v>
      </c>
      <c r="AE279" s="563"/>
      <c r="AF279" s="563"/>
      <c r="AG279" s="563"/>
      <c r="AH279" s="562" t="s">
        <v>526</v>
      </c>
      <c r="AI279" s="563" t="s">
        <v>526</v>
      </c>
      <c r="AJ279" s="564" t="s">
        <v>526</v>
      </c>
      <c r="AK279" s="489"/>
      <c r="AL279" s="489"/>
      <c r="AM279" s="489"/>
      <c r="AN279" s="489"/>
      <c r="AO279" s="490" t="s">
        <v>526</v>
      </c>
      <c r="AP279" s="493" t="s">
        <v>1519</v>
      </c>
      <c r="AQ279" s="491" t="s">
        <v>562</v>
      </c>
      <c r="AR279" s="492" t="s">
        <v>1184</v>
      </c>
      <c r="AS279" s="490" t="str">
        <f t="shared" si="4"/>
        <v>no</v>
      </c>
      <c r="AT279" s="489"/>
      <c r="AU279" s="552" t="s">
        <v>1520</v>
      </c>
      <c r="AV279" s="556"/>
      <c r="AW279" s="490" t="s">
        <v>526</v>
      </c>
      <c r="AX279" s="739"/>
      <c r="AY279" s="739"/>
      <c r="AZ279" s="489"/>
      <c r="BA279" s="489"/>
      <c r="BB279" s="489"/>
      <c r="BC279" s="489"/>
      <c r="BD279" s="489"/>
      <c r="BE279" s="489"/>
      <c r="BF279" s="489"/>
      <c r="BG279" s="489"/>
      <c r="BH279" s="489"/>
      <c r="BI279" s="489"/>
      <c r="BJ279" s="489"/>
      <c r="BK279" s="489"/>
      <c r="BL279" s="560"/>
      <c r="BM279" s="559"/>
      <c r="BN279" s="489"/>
      <c r="BO279" s="489"/>
      <c r="BP279" s="489"/>
      <c r="BQ279" s="489"/>
      <c r="BR279" s="489"/>
      <c r="BS279" s="489"/>
      <c r="BT279" s="489"/>
      <c r="BU279" s="489"/>
      <c r="BV279" s="489"/>
      <c r="BW279" s="489"/>
      <c r="BX279" s="489"/>
      <c r="BY279" s="489"/>
      <c r="BZ279" s="489"/>
      <c r="CA279" s="489"/>
      <c r="CB279" s="489"/>
      <c r="CC279" s="489"/>
      <c r="CD279" s="489"/>
      <c r="CE279" s="489"/>
      <c r="CF279" s="489"/>
      <c r="CG279" s="489"/>
      <c r="CH279" s="489"/>
      <c r="CI279" s="489"/>
      <c r="CJ279" s="489"/>
      <c r="CK279" s="489"/>
      <c r="CL279" s="489"/>
      <c r="CM279" s="489"/>
      <c r="CN279" s="489"/>
      <c r="CO279" s="489"/>
      <c r="CP279" s="489"/>
      <c r="CQ279" s="489"/>
      <c r="CR279" s="489"/>
      <c r="CS279" s="489"/>
      <c r="CT279" s="489"/>
      <c r="CU279" s="489"/>
      <c r="CV279" s="489"/>
      <c r="CW279" s="489"/>
      <c r="CX279" s="489"/>
      <c r="CY279" s="489"/>
      <c r="CZ279" s="489"/>
      <c r="DA279" s="489"/>
      <c r="DB279" s="489"/>
      <c r="DC279" s="489"/>
      <c r="DD279" s="489"/>
      <c r="DE279" s="489"/>
      <c r="DF279" s="489"/>
      <c r="DG279" s="489"/>
      <c r="DH279" s="489"/>
      <c r="DI279" s="489"/>
      <c r="DJ279" s="489"/>
      <c r="DK279" s="489"/>
      <c r="DL279" s="489"/>
      <c r="DM279" s="489"/>
      <c r="DN279" s="489"/>
      <c r="DO279" s="489"/>
      <c r="DP279" s="489"/>
      <c r="DQ279" s="489"/>
      <c r="DR279" s="489"/>
      <c r="DS279" s="489"/>
      <c r="DT279" s="489"/>
      <c r="DU279" s="489"/>
      <c r="DV279" s="489"/>
      <c r="DW279" s="489"/>
      <c r="DX279" s="489"/>
      <c r="DY279" s="489"/>
      <c r="DZ279" s="489"/>
      <c r="EA279" s="489"/>
      <c r="EB279" s="489"/>
      <c r="EC279" s="489"/>
      <c r="ED279" s="489"/>
      <c r="EE279" s="489"/>
      <c r="EF279" s="489"/>
      <c r="EG279" s="489"/>
      <c r="EH279" s="489"/>
      <c r="EI279" s="489"/>
      <c r="EJ279" s="489"/>
      <c r="EK279" s="489"/>
      <c r="EL279" s="489"/>
      <c r="EM279" s="489"/>
      <c r="EN279" s="489"/>
      <c r="EO279" s="489"/>
      <c r="EP279" s="489"/>
      <c r="EQ279" s="489"/>
      <c r="ER279" s="489"/>
      <c r="ES279" s="489"/>
      <c r="ET279" s="489"/>
      <c r="EU279" s="489"/>
      <c r="EV279" s="489"/>
      <c r="EW279" s="489"/>
      <c r="EX279" s="489"/>
      <c r="EY279" s="489"/>
      <c r="EZ279" s="489"/>
      <c r="FA279" s="489"/>
      <c r="FB279" s="559"/>
      <c r="FC279" s="489"/>
      <c r="FD279" s="489"/>
      <c r="FE279" s="489"/>
      <c r="FF279" s="489"/>
      <c r="FG279" s="489"/>
      <c r="FH279" s="489"/>
      <c r="FI279" s="489"/>
      <c r="FJ279" s="489"/>
      <c r="FK279" s="489"/>
      <c r="FL279" s="489"/>
      <c r="FM279" s="489"/>
      <c r="FN279" s="489"/>
      <c r="FO279" s="489"/>
      <c r="FP279" s="560"/>
      <c r="FQ279" s="489"/>
      <c r="FR279" s="560"/>
      <c r="FS279" s="559"/>
      <c r="FT279" s="489"/>
      <c r="FU279" s="489"/>
      <c r="FV279" s="489"/>
      <c r="FW279" s="489"/>
      <c r="FX279" s="489"/>
      <c r="FY279" s="560"/>
    </row>
    <row r="280" spans="1:181" s="494" customFormat="1" ht="60" x14ac:dyDescent="0.25">
      <c r="A280" s="506">
        <v>318</v>
      </c>
      <c r="B280" s="511" t="s">
        <v>642</v>
      </c>
      <c r="C280" s="514" t="s">
        <v>141</v>
      </c>
      <c r="D280" s="493" t="s">
        <v>1503</v>
      </c>
      <c r="E280" s="559" t="str">
        <f>VLOOKUP(F280,'Revised Phasing'!$D$4:$S$98, 16, 0)</f>
        <v>Phase 1</v>
      </c>
      <c r="F280" s="559" t="str">
        <f>VLOOKUP(L280,'Consolidated Data'!$E$2:$F$97, 2, 0)</f>
        <v>GRID</v>
      </c>
      <c r="G280" s="490" t="s">
        <v>642</v>
      </c>
      <c r="H280" s="493" t="s">
        <v>1521</v>
      </c>
      <c r="I280" s="493"/>
      <c r="J280" s="492"/>
      <c r="K280" s="512" t="s">
        <v>167</v>
      </c>
      <c r="L280" s="493" t="s">
        <v>167</v>
      </c>
      <c r="M280" s="493" t="s">
        <v>167</v>
      </c>
      <c r="N280" s="512"/>
      <c r="O280" s="513"/>
      <c r="P280" s="515" t="s">
        <v>637</v>
      </c>
      <c r="Q280" s="515" t="s">
        <v>1506</v>
      </c>
      <c r="R280" s="515" t="s">
        <v>1522</v>
      </c>
      <c r="S280" s="493" t="s">
        <v>644</v>
      </c>
      <c r="T280" s="493" t="s">
        <v>1521</v>
      </c>
      <c r="U280" s="493" t="s">
        <v>534</v>
      </c>
      <c r="V280" s="513"/>
      <c r="W280" s="514" t="s">
        <v>535</v>
      </c>
      <c r="X280" s="493"/>
      <c r="Y280" s="493"/>
      <c r="Z280" s="513"/>
      <c r="AA280" s="516"/>
      <c r="AB280" s="562" t="s">
        <v>526</v>
      </c>
      <c r="AC280" s="563" t="s">
        <v>526</v>
      </c>
      <c r="AD280" s="564" t="s">
        <v>526</v>
      </c>
      <c r="AE280" s="733" t="s">
        <v>1522</v>
      </c>
      <c r="AF280" s="735"/>
      <c r="AG280" s="733" t="s">
        <v>1513</v>
      </c>
      <c r="AH280" s="562" t="s">
        <v>526</v>
      </c>
      <c r="AI280" s="563" t="s">
        <v>540</v>
      </c>
      <c r="AJ280" s="564" t="s">
        <v>526</v>
      </c>
      <c r="AK280" s="497" t="s">
        <v>1145</v>
      </c>
      <c r="AL280" s="497" t="s">
        <v>1514</v>
      </c>
      <c r="AM280" s="493" t="s">
        <v>1523</v>
      </c>
      <c r="AN280" s="489"/>
      <c r="AO280" s="490" t="s">
        <v>642</v>
      </c>
      <c r="AP280" s="493" t="s">
        <v>1524</v>
      </c>
      <c r="AQ280" s="491" t="s">
        <v>562</v>
      </c>
      <c r="AR280" s="492" t="s">
        <v>1184</v>
      </c>
      <c r="AS280" s="490" t="s">
        <v>726</v>
      </c>
      <c r="AT280" s="493" t="s">
        <v>1525</v>
      </c>
      <c r="AU280" s="552" t="s">
        <v>1446</v>
      </c>
      <c r="AV280" s="513" t="s">
        <v>729</v>
      </c>
      <c r="AW280" s="490"/>
      <c r="AX280" s="739"/>
      <c r="AY280" s="739"/>
      <c r="AZ280" s="489"/>
      <c r="BA280" s="489"/>
      <c r="BB280" s="489"/>
      <c r="BC280" s="489"/>
      <c r="BD280" s="489"/>
      <c r="BE280" s="489"/>
      <c r="BF280" s="489"/>
      <c r="BG280" s="489"/>
      <c r="BH280" s="489"/>
      <c r="BI280" s="489"/>
      <c r="BJ280" s="489"/>
      <c r="BK280" s="489"/>
      <c r="BL280" s="560"/>
      <c r="BM280" s="559"/>
      <c r="BN280" s="489"/>
      <c r="BO280" s="489"/>
      <c r="BP280" s="489"/>
      <c r="BQ280" s="489"/>
      <c r="BR280" s="489"/>
      <c r="BS280" s="489"/>
      <c r="BT280" s="489"/>
      <c r="BU280" s="489"/>
      <c r="BV280" s="489"/>
      <c r="BW280" s="489"/>
      <c r="BX280" s="489"/>
      <c r="BY280" s="489"/>
      <c r="BZ280" s="489"/>
      <c r="CA280" s="489"/>
      <c r="CB280" s="489"/>
      <c r="CC280" s="489"/>
      <c r="CD280" s="489"/>
      <c r="CE280" s="489"/>
      <c r="CF280" s="489"/>
      <c r="CG280" s="489"/>
      <c r="CH280" s="489"/>
      <c r="CI280" s="489"/>
      <c r="CJ280" s="489"/>
      <c r="CK280" s="489"/>
      <c r="CL280" s="489"/>
      <c r="CM280" s="489"/>
      <c r="CN280" s="489"/>
      <c r="CO280" s="489"/>
      <c r="CP280" s="489"/>
      <c r="CQ280" s="489"/>
      <c r="CR280" s="489"/>
      <c r="CS280" s="489"/>
      <c r="CT280" s="489"/>
      <c r="CU280" s="489"/>
      <c r="CV280" s="489"/>
      <c r="CW280" s="489"/>
      <c r="CX280" s="489"/>
      <c r="CY280" s="489"/>
      <c r="CZ280" s="489"/>
      <c r="DA280" s="489"/>
      <c r="DB280" s="489"/>
      <c r="DC280" s="489"/>
      <c r="DD280" s="489"/>
      <c r="DE280" s="489"/>
      <c r="DF280" s="489"/>
      <c r="DG280" s="489"/>
      <c r="DH280" s="489"/>
      <c r="DI280" s="489"/>
      <c r="DJ280" s="489"/>
      <c r="DK280" s="489"/>
      <c r="DL280" s="489"/>
      <c r="DM280" s="489"/>
      <c r="DN280" s="489"/>
      <c r="DO280" s="489"/>
      <c r="DP280" s="489"/>
      <c r="DQ280" s="489"/>
      <c r="DR280" s="489"/>
      <c r="DS280" s="489"/>
      <c r="DT280" s="489"/>
      <c r="DU280" s="489"/>
      <c r="DV280" s="489"/>
      <c r="DW280" s="489"/>
      <c r="DX280" s="489"/>
      <c r="DY280" s="489"/>
      <c r="DZ280" s="489"/>
      <c r="EA280" s="489"/>
      <c r="EB280" s="489"/>
      <c r="EC280" s="489"/>
      <c r="ED280" s="489"/>
      <c r="EE280" s="489"/>
      <c r="EF280" s="489"/>
      <c r="EG280" s="489"/>
      <c r="EH280" s="489"/>
      <c r="EI280" s="489"/>
      <c r="EJ280" s="489"/>
      <c r="EK280" s="489"/>
      <c r="EL280" s="489"/>
      <c r="EM280" s="489"/>
      <c r="EN280" s="489"/>
      <c r="EO280" s="489"/>
      <c r="EP280" s="489"/>
      <c r="EQ280" s="489"/>
      <c r="ER280" s="489"/>
      <c r="ES280" s="489"/>
      <c r="ET280" s="489"/>
      <c r="EU280" s="489"/>
      <c r="EV280" s="489"/>
      <c r="EW280" s="489"/>
      <c r="EX280" s="489"/>
      <c r="EY280" s="489"/>
      <c r="EZ280" s="489"/>
      <c r="FA280" s="489"/>
      <c r="FB280" s="559"/>
      <c r="FC280" s="489"/>
      <c r="FD280" s="489"/>
      <c r="FE280" s="489"/>
      <c r="FF280" s="489"/>
      <c r="FG280" s="489"/>
      <c r="FH280" s="489"/>
      <c r="FI280" s="489"/>
      <c r="FJ280" s="489"/>
      <c r="FK280" s="489"/>
      <c r="FL280" s="489"/>
      <c r="FM280" s="489"/>
      <c r="FN280" s="489"/>
      <c r="FO280" s="489"/>
      <c r="FP280" s="560"/>
      <c r="FQ280" s="489"/>
      <c r="FR280" s="560"/>
      <c r="FS280" s="559"/>
      <c r="FT280" s="489"/>
      <c r="FU280" s="489"/>
      <c r="FV280" s="489"/>
      <c r="FW280" s="489"/>
      <c r="FX280" s="489"/>
      <c r="FY280" s="560"/>
    </row>
    <row r="281" spans="1:181" s="494" customFormat="1" hidden="1" x14ac:dyDescent="0.25">
      <c r="A281" s="557">
        <v>319</v>
      </c>
      <c r="B281" s="558" t="s">
        <v>524</v>
      </c>
      <c r="C281" s="490" t="s">
        <v>141</v>
      </c>
      <c r="D281" s="489" t="s">
        <v>1503</v>
      </c>
      <c r="E281" s="559"/>
      <c r="F281" s="559"/>
      <c r="G281" s="490" t="s">
        <v>526</v>
      </c>
      <c r="H281" s="489" t="s">
        <v>1526</v>
      </c>
      <c r="I281" s="489"/>
      <c r="J281" s="560"/>
      <c r="K281" s="559" t="s">
        <v>1527</v>
      </c>
      <c r="L281" s="489" t="s">
        <v>167</v>
      </c>
      <c r="M281" s="489" t="s">
        <v>167</v>
      </c>
      <c r="N281" s="559"/>
      <c r="O281" s="560"/>
      <c r="P281" s="491" t="s">
        <v>530</v>
      </c>
      <c r="Q281" s="491" t="s">
        <v>531</v>
      </c>
      <c r="R281" s="491" t="s">
        <v>532</v>
      </c>
      <c r="S281" s="489" t="s">
        <v>533</v>
      </c>
      <c r="T281" s="489" t="s">
        <v>1526</v>
      </c>
      <c r="U281" s="489" t="s">
        <v>534</v>
      </c>
      <c r="V281" s="560"/>
      <c r="W281" s="490" t="s">
        <v>535</v>
      </c>
      <c r="X281" s="489"/>
      <c r="Y281" s="489"/>
      <c r="Z281" s="560"/>
      <c r="AA281" s="561"/>
      <c r="AB281" s="562" t="s">
        <v>526</v>
      </c>
      <c r="AC281" s="563" t="s">
        <v>526</v>
      </c>
      <c r="AD281" s="564" t="s">
        <v>526</v>
      </c>
      <c r="AE281" s="563"/>
      <c r="AF281" s="563"/>
      <c r="AG281" s="563"/>
      <c r="AH281" s="562" t="s">
        <v>526</v>
      </c>
      <c r="AI281" s="563" t="s">
        <v>526</v>
      </c>
      <c r="AJ281" s="564" t="s">
        <v>526</v>
      </c>
      <c r="AK281" s="489"/>
      <c r="AL281" s="489"/>
      <c r="AM281" s="489"/>
      <c r="AN281" s="489"/>
      <c r="AO281" s="490" t="s">
        <v>526</v>
      </c>
      <c r="AP281" s="493" t="s">
        <v>1519</v>
      </c>
      <c r="AQ281" s="491" t="s">
        <v>562</v>
      </c>
      <c r="AR281" s="492" t="s">
        <v>1184</v>
      </c>
      <c r="AS281" s="490" t="str">
        <f t="shared" si="4"/>
        <v>no</v>
      </c>
      <c r="AT281" s="489"/>
      <c r="AU281" s="552" t="s">
        <v>1528</v>
      </c>
      <c r="AV281" s="556"/>
      <c r="AW281" s="490" t="s">
        <v>526</v>
      </c>
      <c r="AX281" s="739"/>
      <c r="AY281" s="739"/>
      <c r="AZ281" s="489"/>
      <c r="BA281" s="489"/>
      <c r="BB281" s="489"/>
      <c r="BC281" s="489"/>
      <c r="BD281" s="489"/>
      <c r="BE281" s="489"/>
      <c r="BF281" s="489"/>
      <c r="BG281" s="489"/>
      <c r="BH281" s="489"/>
      <c r="BI281" s="489"/>
      <c r="BJ281" s="489"/>
      <c r="BK281" s="489"/>
      <c r="BL281" s="560"/>
      <c r="BM281" s="559"/>
      <c r="BN281" s="489"/>
      <c r="BO281" s="489"/>
      <c r="BP281" s="489"/>
      <c r="BQ281" s="489"/>
      <c r="BR281" s="489"/>
      <c r="BS281" s="489"/>
      <c r="BT281" s="489"/>
      <c r="BU281" s="489"/>
      <c r="BV281" s="489"/>
      <c r="BW281" s="489"/>
      <c r="BX281" s="489"/>
      <c r="BY281" s="489"/>
      <c r="BZ281" s="489"/>
      <c r="CA281" s="489"/>
      <c r="CB281" s="489"/>
      <c r="CC281" s="489"/>
      <c r="CD281" s="489"/>
      <c r="CE281" s="489"/>
      <c r="CF281" s="489"/>
      <c r="CG281" s="489"/>
      <c r="CH281" s="489"/>
      <c r="CI281" s="489"/>
      <c r="CJ281" s="489"/>
      <c r="CK281" s="489"/>
      <c r="CL281" s="489"/>
      <c r="CM281" s="489"/>
      <c r="CN281" s="489"/>
      <c r="CO281" s="489"/>
      <c r="CP281" s="489"/>
      <c r="CQ281" s="489"/>
      <c r="CR281" s="489"/>
      <c r="CS281" s="489"/>
      <c r="CT281" s="489"/>
      <c r="CU281" s="489"/>
      <c r="CV281" s="489"/>
      <c r="CW281" s="489"/>
      <c r="CX281" s="489"/>
      <c r="CY281" s="489"/>
      <c r="CZ281" s="489"/>
      <c r="DA281" s="489"/>
      <c r="DB281" s="489"/>
      <c r="DC281" s="489"/>
      <c r="DD281" s="489"/>
      <c r="DE281" s="489"/>
      <c r="DF281" s="489"/>
      <c r="DG281" s="489"/>
      <c r="DH281" s="489"/>
      <c r="DI281" s="489"/>
      <c r="DJ281" s="489"/>
      <c r="DK281" s="489"/>
      <c r="DL281" s="489"/>
      <c r="DM281" s="489"/>
      <c r="DN281" s="489"/>
      <c r="DO281" s="489"/>
      <c r="DP281" s="489"/>
      <c r="DQ281" s="489"/>
      <c r="DR281" s="489"/>
      <c r="DS281" s="489"/>
      <c r="DT281" s="489"/>
      <c r="DU281" s="489"/>
      <c r="DV281" s="489"/>
      <c r="DW281" s="489"/>
      <c r="DX281" s="489"/>
      <c r="DY281" s="489"/>
      <c r="DZ281" s="489"/>
      <c r="EA281" s="489"/>
      <c r="EB281" s="489"/>
      <c r="EC281" s="489"/>
      <c r="ED281" s="489"/>
      <c r="EE281" s="489"/>
      <c r="EF281" s="489"/>
      <c r="EG281" s="489"/>
      <c r="EH281" s="489"/>
      <c r="EI281" s="489"/>
      <c r="EJ281" s="489"/>
      <c r="EK281" s="489"/>
      <c r="EL281" s="489"/>
      <c r="EM281" s="489"/>
      <c r="EN281" s="489"/>
      <c r="EO281" s="489"/>
      <c r="EP281" s="489"/>
      <c r="EQ281" s="489"/>
      <c r="ER281" s="489"/>
      <c r="ES281" s="489"/>
      <c r="ET281" s="489"/>
      <c r="EU281" s="489"/>
      <c r="EV281" s="489"/>
      <c r="EW281" s="489"/>
      <c r="EX281" s="489"/>
      <c r="EY281" s="489"/>
      <c r="EZ281" s="489"/>
      <c r="FA281" s="489"/>
      <c r="FB281" s="559"/>
      <c r="FC281" s="489"/>
      <c r="FD281" s="489"/>
      <c r="FE281" s="489"/>
      <c r="FF281" s="489"/>
      <c r="FG281" s="489"/>
      <c r="FH281" s="489"/>
      <c r="FI281" s="489"/>
      <c r="FJ281" s="489"/>
      <c r="FK281" s="489"/>
      <c r="FL281" s="489"/>
      <c r="FM281" s="489"/>
      <c r="FN281" s="489"/>
      <c r="FO281" s="489"/>
      <c r="FP281" s="560"/>
      <c r="FQ281" s="489"/>
      <c r="FR281" s="560"/>
      <c r="FS281" s="559"/>
      <c r="FT281" s="489"/>
      <c r="FU281" s="489"/>
      <c r="FV281" s="489"/>
      <c r="FW281" s="489"/>
      <c r="FX281" s="489"/>
      <c r="FY281" s="560"/>
    </row>
    <row r="282" spans="1:181" s="494" customFormat="1" ht="36" hidden="1" x14ac:dyDescent="0.25">
      <c r="A282" s="506">
        <v>320</v>
      </c>
      <c r="B282" s="511" t="s">
        <v>524</v>
      </c>
      <c r="C282" s="514" t="s">
        <v>141</v>
      </c>
      <c r="D282" s="493" t="s">
        <v>1503</v>
      </c>
      <c r="E282" s="559"/>
      <c r="F282" s="559"/>
      <c r="G282" s="490" t="s">
        <v>526</v>
      </c>
      <c r="H282" s="493" t="s">
        <v>1529</v>
      </c>
      <c r="I282" s="493"/>
      <c r="J282" s="492"/>
      <c r="K282" s="512" t="s">
        <v>1530</v>
      </c>
      <c r="L282" s="493" t="s">
        <v>1530</v>
      </c>
      <c r="M282" s="493" t="s">
        <v>1530</v>
      </c>
      <c r="N282" s="512"/>
      <c r="O282" s="513"/>
      <c r="P282" s="515" t="s">
        <v>637</v>
      </c>
      <c r="Q282" s="515" t="s">
        <v>1506</v>
      </c>
      <c r="R282" s="515" t="s">
        <v>1531</v>
      </c>
      <c r="S282" s="493" t="s">
        <v>644</v>
      </c>
      <c r="T282" s="493" t="s">
        <v>1529</v>
      </c>
      <c r="U282" s="493" t="s">
        <v>534</v>
      </c>
      <c r="V282" s="513"/>
      <c r="W282" s="514" t="s">
        <v>535</v>
      </c>
      <c r="X282" s="493"/>
      <c r="Y282" s="493"/>
      <c r="Z282" s="513"/>
      <c r="AA282" s="725" t="s">
        <v>1532</v>
      </c>
      <c r="AB282" s="562" t="s">
        <v>526</v>
      </c>
      <c r="AC282" s="563" t="s">
        <v>526</v>
      </c>
      <c r="AD282" s="564" t="s">
        <v>526</v>
      </c>
      <c r="AE282" s="563"/>
      <c r="AF282" s="735"/>
      <c r="AG282" s="733"/>
      <c r="AH282" s="562" t="s">
        <v>526</v>
      </c>
      <c r="AI282" s="563" t="s">
        <v>526</v>
      </c>
      <c r="AJ282" s="564" t="s">
        <v>526</v>
      </c>
      <c r="AK282" s="497" t="s">
        <v>1145</v>
      </c>
      <c r="AL282" s="497" t="s">
        <v>1514</v>
      </c>
      <c r="AM282" s="493" t="s">
        <v>1523</v>
      </c>
      <c r="AN282" s="489"/>
      <c r="AO282" s="490" t="s">
        <v>526</v>
      </c>
      <c r="AP282" s="493" t="s">
        <v>1533</v>
      </c>
      <c r="AQ282" s="491" t="s">
        <v>562</v>
      </c>
      <c r="AR282" s="492" t="s">
        <v>1184</v>
      </c>
      <c r="AS282" s="490" t="str">
        <f t="shared" si="4"/>
        <v>no</v>
      </c>
      <c r="AT282" s="493" t="s">
        <v>1534</v>
      </c>
      <c r="AU282" s="570" t="s">
        <v>1452</v>
      </c>
      <c r="AV282" s="571"/>
      <c r="AW282" s="490" t="s">
        <v>526</v>
      </c>
      <c r="AX282" s="739"/>
      <c r="AY282" s="739"/>
      <c r="AZ282" s="489"/>
      <c r="BA282" s="489"/>
      <c r="BB282" s="489"/>
      <c r="BC282" s="489"/>
      <c r="BD282" s="489"/>
      <c r="BE282" s="489"/>
      <c r="BF282" s="489"/>
      <c r="BG282" s="489"/>
      <c r="BH282" s="489"/>
      <c r="BI282" s="489"/>
      <c r="BJ282" s="489"/>
      <c r="BK282" s="489"/>
      <c r="BL282" s="560"/>
      <c r="BM282" s="559"/>
      <c r="BN282" s="489"/>
      <c r="BO282" s="489"/>
      <c r="BP282" s="489"/>
      <c r="BQ282" s="489"/>
      <c r="BR282" s="489"/>
      <c r="BS282" s="489"/>
      <c r="BT282" s="489"/>
      <c r="BU282" s="489"/>
      <c r="BV282" s="489"/>
      <c r="BW282" s="489"/>
      <c r="BX282" s="489"/>
      <c r="BY282" s="489"/>
      <c r="BZ282" s="489"/>
      <c r="CA282" s="489"/>
      <c r="CB282" s="489"/>
      <c r="CC282" s="489"/>
      <c r="CD282" s="489"/>
      <c r="CE282" s="489"/>
      <c r="CF282" s="489"/>
      <c r="CG282" s="489"/>
      <c r="CH282" s="489"/>
      <c r="CI282" s="489"/>
      <c r="CJ282" s="489"/>
      <c r="CK282" s="489"/>
      <c r="CL282" s="489"/>
      <c r="CM282" s="489"/>
      <c r="CN282" s="489"/>
      <c r="CO282" s="489"/>
      <c r="CP282" s="489"/>
      <c r="CQ282" s="489"/>
      <c r="CR282" s="489"/>
      <c r="CS282" s="489"/>
      <c r="CT282" s="489"/>
      <c r="CU282" s="489"/>
      <c r="CV282" s="489"/>
      <c r="CW282" s="489"/>
      <c r="CX282" s="489"/>
      <c r="CY282" s="489"/>
      <c r="CZ282" s="489"/>
      <c r="DA282" s="489"/>
      <c r="DB282" s="489"/>
      <c r="DC282" s="489"/>
      <c r="DD282" s="489"/>
      <c r="DE282" s="489"/>
      <c r="DF282" s="489"/>
      <c r="DG282" s="489"/>
      <c r="DH282" s="489"/>
      <c r="DI282" s="489"/>
      <c r="DJ282" s="489"/>
      <c r="DK282" s="489"/>
      <c r="DL282" s="489"/>
      <c r="DM282" s="489"/>
      <c r="DN282" s="489"/>
      <c r="DO282" s="489"/>
      <c r="DP282" s="489"/>
      <c r="DQ282" s="489"/>
      <c r="DR282" s="489"/>
      <c r="DS282" s="489"/>
      <c r="DT282" s="489"/>
      <c r="DU282" s="489"/>
      <c r="DV282" s="489"/>
      <c r="DW282" s="489"/>
      <c r="DX282" s="489"/>
      <c r="DY282" s="489"/>
      <c r="DZ282" s="489"/>
      <c r="EA282" s="489"/>
      <c r="EB282" s="489"/>
      <c r="EC282" s="489"/>
      <c r="ED282" s="489"/>
      <c r="EE282" s="489"/>
      <c r="EF282" s="489"/>
      <c r="EG282" s="489"/>
      <c r="EH282" s="489"/>
      <c r="EI282" s="489"/>
      <c r="EJ282" s="489"/>
      <c r="EK282" s="489"/>
      <c r="EL282" s="489"/>
      <c r="EM282" s="489"/>
      <c r="EN282" s="489"/>
      <c r="EO282" s="489"/>
      <c r="EP282" s="489"/>
      <c r="EQ282" s="489"/>
      <c r="ER282" s="489"/>
      <c r="ES282" s="489"/>
      <c r="ET282" s="489"/>
      <c r="EU282" s="489"/>
      <c r="EV282" s="489"/>
      <c r="EW282" s="489"/>
      <c r="EX282" s="489"/>
      <c r="EY282" s="489"/>
      <c r="EZ282" s="489"/>
      <c r="FA282" s="489"/>
      <c r="FB282" s="559"/>
      <c r="FC282" s="489"/>
      <c r="FD282" s="489"/>
      <c r="FE282" s="489"/>
      <c r="FF282" s="489"/>
      <c r="FG282" s="489"/>
      <c r="FH282" s="489"/>
      <c r="FI282" s="489"/>
      <c r="FJ282" s="489"/>
      <c r="FK282" s="489"/>
      <c r="FL282" s="489"/>
      <c r="FM282" s="489"/>
      <c r="FN282" s="489"/>
      <c r="FO282" s="489"/>
      <c r="FP282" s="560"/>
      <c r="FQ282" s="489"/>
      <c r="FR282" s="560"/>
      <c r="FS282" s="559"/>
      <c r="FT282" s="489"/>
      <c r="FU282" s="489"/>
      <c r="FV282" s="489"/>
      <c r="FW282" s="489"/>
      <c r="FX282" s="489"/>
      <c r="FY282" s="560"/>
    </row>
    <row r="283" spans="1:181" s="494" customFormat="1" hidden="1" x14ac:dyDescent="0.25">
      <c r="A283" s="557">
        <v>321</v>
      </c>
      <c r="B283" s="558" t="s">
        <v>524</v>
      </c>
      <c r="C283" s="490" t="s">
        <v>141</v>
      </c>
      <c r="D283" s="489" t="s">
        <v>1503</v>
      </c>
      <c r="E283" s="559"/>
      <c r="F283" s="559"/>
      <c r="G283" s="490" t="s">
        <v>526</v>
      </c>
      <c r="H283" s="489" t="s">
        <v>1535</v>
      </c>
      <c r="I283" s="489"/>
      <c r="J283" s="560"/>
      <c r="K283" s="559" t="s">
        <v>1536</v>
      </c>
      <c r="L283" s="489" t="s">
        <v>1530</v>
      </c>
      <c r="M283" s="489" t="s">
        <v>1530</v>
      </c>
      <c r="N283" s="559"/>
      <c r="O283" s="560"/>
      <c r="P283" s="491" t="s">
        <v>530</v>
      </c>
      <c r="Q283" s="491" t="s">
        <v>531</v>
      </c>
      <c r="R283" s="491" t="s">
        <v>532</v>
      </c>
      <c r="S283" s="489" t="s">
        <v>533</v>
      </c>
      <c r="T283" s="489" t="s">
        <v>1535</v>
      </c>
      <c r="U283" s="489" t="s">
        <v>534</v>
      </c>
      <c r="V283" s="560"/>
      <c r="W283" s="490" t="s">
        <v>535</v>
      </c>
      <c r="X283" s="489"/>
      <c r="Y283" s="489"/>
      <c r="Z283" s="560"/>
      <c r="AA283" s="561"/>
      <c r="AB283" s="562" t="s">
        <v>526</v>
      </c>
      <c r="AC283" s="563" t="s">
        <v>526</v>
      </c>
      <c r="AD283" s="564" t="s">
        <v>526</v>
      </c>
      <c r="AE283" s="563"/>
      <c r="AF283" s="563"/>
      <c r="AG283" s="563"/>
      <c r="AH283" s="562" t="s">
        <v>526</v>
      </c>
      <c r="AI283" s="563" t="s">
        <v>526</v>
      </c>
      <c r="AJ283" s="564" t="s">
        <v>526</v>
      </c>
      <c r="AK283" s="489"/>
      <c r="AL283" s="489"/>
      <c r="AM283" s="489"/>
      <c r="AN283" s="489"/>
      <c r="AO283" s="490" t="s">
        <v>526</v>
      </c>
      <c r="AP283" s="493" t="s">
        <v>1519</v>
      </c>
      <c r="AQ283" s="491" t="s">
        <v>562</v>
      </c>
      <c r="AR283" s="492" t="s">
        <v>1184</v>
      </c>
      <c r="AS283" s="490" t="str">
        <f t="shared" si="4"/>
        <v>no</v>
      </c>
      <c r="AT283" s="489"/>
      <c r="AU283" s="552" t="s">
        <v>1537</v>
      </c>
      <c r="AV283" s="556"/>
      <c r="AW283" s="490" t="s">
        <v>526</v>
      </c>
      <c r="AX283" s="739"/>
      <c r="AY283" s="739"/>
      <c r="AZ283" s="489"/>
      <c r="BA283" s="489"/>
      <c r="BB283" s="489"/>
      <c r="BC283" s="489"/>
      <c r="BD283" s="489"/>
      <c r="BE283" s="489"/>
      <c r="BF283" s="489"/>
      <c r="BG283" s="489"/>
      <c r="BH283" s="489"/>
      <c r="BI283" s="489"/>
      <c r="BJ283" s="489"/>
      <c r="BK283" s="489"/>
      <c r="BL283" s="560"/>
      <c r="BM283" s="559"/>
      <c r="BN283" s="489"/>
      <c r="BO283" s="489"/>
      <c r="BP283" s="489"/>
      <c r="BQ283" s="489"/>
      <c r="BR283" s="489"/>
      <c r="BS283" s="489"/>
      <c r="BT283" s="489"/>
      <c r="BU283" s="489"/>
      <c r="BV283" s="489"/>
      <c r="BW283" s="489"/>
      <c r="BX283" s="489"/>
      <c r="BY283" s="489"/>
      <c r="BZ283" s="489"/>
      <c r="CA283" s="489"/>
      <c r="CB283" s="489"/>
      <c r="CC283" s="489"/>
      <c r="CD283" s="489"/>
      <c r="CE283" s="489"/>
      <c r="CF283" s="489"/>
      <c r="CG283" s="489"/>
      <c r="CH283" s="489"/>
      <c r="CI283" s="489"/>
      <c r="CJ283" s="489"/>
      <c r="CK283" s="489"/>
      <c r="CL283" s="489"/>
      <c r="CM283" s="489"/>
      <c r="CN283" s="489"/>
      <c r="CO283" s="489"/>
      <c r="CP283" s="489"/>
      <c r="CQ283" s="489"/>
      <c r="CR283" s="489"/>
      <c r="CS283" s="489"/>
      <c r="CT283" s="489"/>
      <c r="CU283" s="489"/>
      <c r="CV283" s="489"/>
      <c r="CW283" s="489"/>
      <c r="CX283" s="489"/>
      <c r="CY283" s="489"/>
      <c r="CZ283" s="489"/>
      <c r="DA283" s="489"/>
      <c r="DB283" s="489"/>
      <c r="DC283" s="489"/>
      <c r="DD283" s="489"/>
      <c r="DE283" s="489"/>
      <c r="DF283" s="489"/>
      <c r="DG283" s="489"/>
      <c r="DH283" s="489"/>
      <c r="DI283" s="489"/>
      <c r="DJ283" s="489"/>
      <c r="DK283" s="489"/>
      <c r="DL283" s="489"/>
      <c r="DM283" s="489"/>
      <c r="DN283" s="489"/>
      <c r="DO283" s="489"/>
      <c r="DP283" s="489"/>
      <c r="DQ283" s="489"/>
      <c r="DR283" s="489"/>
      <c r="DS283" s="489"/>
      <c r="DT283" s="489"/>
      <c r="DU283" s="489"/>
      <c r="DV283" s="489"/>
      <c r="DW283" s="489"/>
      <c r="DX283" s="489"/>
      <c r="DY283" s="489"/>
      <c r="DZ283" s="489"/>
      <c r="EA283" s="489"/>
      <c r="EB283" s="489"/>
      <c r="EC283" s="489"/>
      <c r="ED283" s="489"/>
      <c r="EE283" s="489"/>
      <c r="EF283" s="489"/>
      <c r="EG283" s="489"/>
      <c r="EH283" s="489"/>
      <c r="EI283" s="489"/>
      <c r="EJ283" s="489"/>
      <c r="EK283" s="489"/>
      <c r="EL283" s="489"/>
      <c r="EM283" s="489"/>
      <c r="EN283" s="489"/>
      <c r="EO283" s="489"/>
      <c r="EP283" s="489"/>
      <c r="EQ283" s="489"/>
      <c r="ER283" s="489"/>
      <c r="ES283" s="489"/>
      <c r="ET283" s="489"/>
      <c r="EU283" s="489"/>
      <c r="EV283" s="489"/>
      <c r="EW283" s="489"/>
      <c r="EX283" s="489"/>
      <c r="EY283" s="489"/>
      <c r="EZ283" s="489"/>
      <c r="FA283" s="489"/>
      <c r="FB283" s="559"/>
      <c r="FC283" s="489"/>
      <c r="FD283" s="489"/>
      <c r="FE283" s="489"/>
      <c r="FF283" s="489"/>
      <c r="FG283" s="489"/>
      <c r="FH283" s="489"/>
      <c r="FI283" s="489"/>
      <c r="FJ283" s="489"/>
      <c r="FK283" s="489"/>
      <c r="FL283" s="489"/>
      <c r="FM283" s="489"/>
      <c r="FN283" s="489"/>
      <c r="FO283" s="489"/>
      <c r="FP283" s="560"/>
      <c r="FQ283" s="489"/>
      <c r="FR283" s="560"/>
      <c r="FS283" s="559"/>
      <c r="FT283" s="489"/>
      <c r="FU283" s="489"/>
      <c r="FV283" s="489"/>
      <c r="FW283" s="489"/>
      <c r="FX283" s="489"/>
      <c r="FY283" s="560"/>
    </row>
    <row r="284" spans="1:181" s="494" customFormat="1" ht="60" x14ac:dyDescent="0.25">
      <c r="A284" s="506">
        <v>322</v>
      </c>
      <c r="B284" s="511" t="s">
        <v>642</v>
      </c>
      <c r="C284" s="514" t="s">
        <v>141</v>
      </c>
      <c r="D284" s="493" t="s">
        <v>1503</v>
      </c>
      <c r="E284" s="559" t="str">
        <f>VLOOKUP(F284,'Revised Phasing'!$D$4:$S$98, 16, 0)</f>
        <v>Phase 1</v>
      </c>
      <c r="F284" s="559" t="str">
        <f>VLOOKUP(L284,'Consolidated Data'!$E$2:$F$97, 2, 0)</f>
        <v>GRID</v>
      </c>
      <c r="G284" s="490" t="s">
        <v>642</v>
      </c>
      <c r="H284" s="493" t="s">
        <v>1538</v>
      </c>
      <c r="I284" s="493"/>
      <c r="J284" s="492"/>
      <c r="K284" s="512" t="s">
        <v>168</v>
      </c>
      <c r="L284" s="493" t="s">
        <v>168</v>
      </c>
      <c r="M284" s="493" t="s">
        <v>168</v>
      </c>
      <c r="N284" s="512"/>
      <c r="O284" s="513"/>
      <c r="P284" s="515" t="s">
        <v>637</v>
      </c>
      <c r="Q284" s="515" t="s">
        <v>1506</v>
      </c>
      <c r="R284" s="515" t="s">
        <v>1539</v>
      </c>
      <c r="S284" s="493" t="s">
        <v>644</v>
      </c>
      <c r="T284" s="493" t="s">
        <v>1538</v>
      </c>
      <c r="U284" s="493" t="s">
        <v>534</v>
      </c>
      <c r="V284" s="513"/>
      <c r="W284" s="514" t="s">
        <v>535</v>
      </c>
      <c r="X284" s="493"/>
      <c r="Y284" s="493"/>
      <c r="Z284" s="513"/>
      <c r="AA284" s="516"/>
      <c r="AB284" s="562" t="s">
        <v>526</v>
      </c>
      <c r="AC284" s="563" t="s">
        <v>526</v>
      </c>
      <c r="AD284" s="564" t="s">
        <v>526</v>
      </c>
      <c r="AE284" s="563"/>
      <c r="AF284" s="735"/>
      <c r="AG284" s="733" t="s">
        <v>1513</v>
      </c>
      <c r="AH284" s="562" t="s">
        <v>526</v>
      </c>
      <c r="AI284" s="563" t="s">
        <v>526</v>
      </c>
      <c r="AJ284" s="564" t="s">
        <v>540</v>
      </c>
      <c r="AK284" s="497" t="s">
        <v>1145</v>
      </c>
      <c r="AL284" s="497" t="s">
        <v>1514</v>
      </c>
      <c r="AM284" s="493" t="s">
        <v>1523</v>
      </c>
      <c r="AN284" s="489"/>
      <c r="AO284" s="490" t="s">
        <v>642</v>
      </c>
      <c r="AP284" s="493" t="s">
        <v>1540</v>
      </c>
      <c r="AQ284" s="491" t="s">
        <v>562</v>
      </c>
      <c r="AR284" s="492" t="s">
        <v>1184</v>
      </c>
      <c r="AS284" s="490" t="s">
        <v>726</v>
      </c>
      <c r="AT284" s="493" t="s">
        <v>1541</v>
      </c>
      <c r="AU284" s="552" t="s">
        <v>1446</v>
      </c>
      <c r="AV284" s="513" t="s">
        <v>729</v>
      </c>
      <c r="AW284" s="490"/>
      <c r="AX284" s="739"/>
      <c r="AY284" s="739"/>
      <c r="AZ284" s="489"/>
      <c r="BA284" s="489"/>
      <c r="BB284" s="489"/>
      <c r="BC284" s="489"/>
      <c r="BD284" s="489"/>
      <c r="BE284" s="489"/>
      <c r="BF284" s="489"/>
      <c r="BG284" s="489"/>
      <c r="BH284" s="489"/>
      <c r="BI284" s="489"/>
      <c r="BJ284" s="489"/>
      <c r="BK284" s="489"/>
      <c r="BL284" s="560"/>
      <c r="BM284" s="559"/>
      <c r="BN284" s="489"/>
      <c r="BO284" s="489"/>
      <c r="BP284" s="489"/>
      <c r="BQ284" s="489"/>
      <c r="BR284" s="489"/>
      <c r="BS284" s="489"/>
      <c r="BT284" s="489"/>
      <c r="BU284" s="489"/>
      <c r="BV284" s="489"/>
      <c r="BW284" s="489"/>
      <c r="BX284" s="489"/>
      <c r="BY284" s="489"/>
      <c r="BZ284" s="489"/>
      <c r="CA284" s="489"/>
      <c r="CB284" s="489"/>
      <c r="CC284" s="489"/>
      <c r="CD284" s="489"/>
      <c r="CE284" s="489"/>
      <c r="CF284" s="489"/>
      <c r="CG284" s="489"/>
      <c r="CH284" s="489"/>
      <c r="CI284" s="489"/>
      <c r="CJ284" s="489"/>
      <c r="CK284" s="489"/>
      <c r="CL284" s="489"/>
      <c r="CM284" s="489"/>
      <c r="CN284" s="489"/>
      <c r="CO284" s="489"/>
      <c r="CP284" s="489"/>
      <c r="CQ284" s="489"/>
      <c r="CR284" s="489"/>
      <c r="CS284" s="489"/>
      <c r="CT284" s="489"/>
      <c r="CU284" s="489"/>
      <c r="CV284" s="489"/>
      <c r="CW284" s="489"/>
      <c r="CX284" s="489"/>
      <c r="CY284" s="489"/>
      <c r="CZ284" s="489"/>
      <c r="DA284" s="489"/>
      <c r="DB284" s="489"/>
      <c r="DC284" s="489"/>
      <c r="DD284" s="489"/>
      <c r="DE284" s="489"/>
      <c r="DF284" s="489"/>
      <c r="DG284" s="489"/>
      <c r="DH284" s="489"/>
      <c r="DI284" s="489"/>
      <c r="DJ284" s="489"/>
      <c r="DK284" s="489"/>
      <c r="DL284" s="489"/>
      <c r="DM284" s="489"/>
      <c r="DN284" s="489"/>
      <c r="DO284" s="489"/>
      <c r="DP284" s="489"/>
      <c r="DQ284" s="489"/>
      <c r="DR284" s="489"/>
      <c r="DS284" s="489"/>
      <c r="DT284" s="489"/>
      <c r="DU284" s="489"/>
      <c r="DV284" s="489"/>
      <c r="DW284" s="489"/>
      <c r="DX284" s="489"/>
      <c r="DY284" s="489"/>
      <c r="DZ284" s="489"/>
      <c r="EA284" s="489"/>
      <c r="EB284" s="489"/>
      <c r="EC284" s="489"/>
      <c r="ED284" s="489"/>
      <c r="EE284" s="489"/>
      <c r="EF284" s="489"/>
      <c r="EG284" s="489"/>
      <c r="EH284" s="489"/>
      <c r="EI284" s="489"/>
      <c r="EJ284" s="489"/>
      <c r="EK284" s="489"/>
      <c r="EL284" s="489"/>
      <c r="EM284" s="489"/>
      <c r="EN284" s="489"/>
      <c r="EO284" s="489"/>
      <c r="EP284" s="489"/>
      <c r="EQ284" s="489"/>
      <c r="ER284" s="489"/>
      <c r="ES284" s="489"/>
      <c r="ET284" s="489"/>
      <c r="EU284" s="489"/>
      <c r="EV284" s="489"/>
      <c r="EW284" s="489"/>
      <c r="EX284" s="489"/>
      <c r="EY284" s="489"/>
      <c r="EZ284" s="489"/>
      <c r="FA284" s="489"/>
      <c r="FB284" s="559"/>
      <c r="FC284" s="489"/>
      <c r="FD284" s="489"/>
      <c r="FE284" s="489"/>
      <c r="FF284" s="489"/>
      <c r="FG284" s="489"/>
      <c r="FH284" s="489"/>
      <c r="FI284" s="489"/>
      <c r="FJ284" s="489"/>
      <c r="FK284" s="489"/>
      <c r="FL284" s="489"/>
      <c r="FM284" s="489"/>
      <c r="FN284" s="489"/>
      <c r="FO284" s="489"/>
      <c r="FP284" s="560"/>
      <c r="FQ284" s="489"/>
      <c r="FR284" s="560"/>
      <c r="FS284" s="559"/>
      <c r="FT284" s="489"/>
      <c r="FU284" s="489"/>
      <c r="FV284" s="489"/>
      <c r="FW284" s="489"/>
      <c r="FX284" s="489"/>
      <c r="FY284" s="560"/>
    </row>
    <row r="285" spans="1:181" s="494" customFormat="1" hidden="1" x14ac:dyDescent="0.25">
      <c r="A285" s="557">
        <v>323</v>
      </c>
      <c r="B285" s="558" t="s">
        <v>524</v>
      </c>
      <c r="C285" s="490" t="s">
        <v>141</v>
      </c>
      <c r="D285" s="489" t="s">
        <v>1503</v>
      </c>
      <c r="E285" s="559"/>
      <c r="F285" s="559"/>
      <c r="G285" s="490" t="s">
        <v>526</v>
      </c>
      <c r="H285" s="489" t="s">
        <v>1542</v>
      </c>
      <c r="I285" s="489"/>
      <c r="J285" s="560"/>
      <c r="K285" s="559" t="s">
        <v>1543</v>
      </c>
      <c r="L285" s="489" t="s">
        <v>168</v>
      </c>
      <c r="M285" s="489" t="s">
        <v>168</v>
      </c>
      <c r="N285" s="559"/>
      <c r="O285" s="560"/>
      <c r="P285" s="491" t="s">
        <v>530</v>
      </c>
      <c r="Q285" s="491" t="s">
        <v>531</v>
      </c>
      <c r="R285" s="491" t="s">
        <v>532</v>
      </c>
      <c r="S285" s="489" t="s">
        <v>533</v>
      </c>
      <c r="T285" s="489" t="s">
        <v>1542</v>
      </c>
      <c r="U285" s="489" t="s">
        <v>534</v>
      </c>
      <c r="V285" s="560"/>
      <c r="W285" s="490" t="s">
        <v>535</v>
      </c>
      <c r="X285" s="489"/>
      <c r="Y285" s="489"/>
      <c r="Z285" s="560"/>
      <c r="AA285" s="561"/>
      <c r="AB285" s="562" t="s">
        <v>526</v>
      </c>
      <c r="AC285" s="563" t="s">
        <v>526</v>
      </c>
      <c r="AD285" s="564" t="s">
        <v>526</v>
      </c>
      <c r="AE285" s="563"/>
      <c r="AF285" s="563"/>
      <c r="AG285" s="563"/>
      <c r="AH285" s="562" t="s">
        <v>526</v>
      </c>
      <c r="AI285" s="563" t="s">
        <v>526</v>
      </c>
      <c r="AJ285" s="564" t="s">
        <v>526</v>
      </c>
      <c r="AK285" s="489"/>
      <c r="AL285" s="489"/>
      <c r="AM285" s="489"/>
      <c r="AN285" s="489"/>
      <c r="AO285" s="490" t="s">
        <v>526</v>
      </c>
      <c r="AP285" s="493" t="s">
        <v>1519</v>
      </c>
      <c r="AQ285" s="491" t="s">
        <v>562</v>
      </c>
      <c r="AR285" s="492" t="s">
        <v>1184</v>
      </c>
      <c r="AS285" s="490" t="str">
        <f t="shared" si="4"/>
        <v>no</v>
      </c>
      <c r="AT285" s="489"/>
      <c r="AU285" s="552" t="s">
        <v>1537</v>
      </c>
      <c r="AV285" s="556"/>
      <c r="AW285" s="490" t="s">
        <v>526</v>
      </c>
      <c r="AX285" s="739"/>
      <c r="AY285" s="739"/>
      <c r="AZ285" s="489"/>
      <c r="BA285" s="489"/>
      <c r="BB285" s="489"/>
      <c r="BC285" s="489"/>
      <c r="BD285" s="489"/>
      <c r="BE285" s="489"/>
      <c r="BF285" s="489"/>
      <c r="BG285" s="489"/>
      <c r="BH285" s="489"/>
      <c r="BI285" s="489"/>
      <c r="BJ285" s="489"/>
      <c r="BK285" s="489"/>
      <c r="BL285" s="560"/>
      <c r="BM285" s="559"/>
      <c r="BN285" s="489"/>
      <c r="BO285" s="489"/>
      <c r="BP285" s="489"/>
      <c r="BQ285" s="489"/>
      <c r="BR285" s="489"/>
      <c r="BS285" s="489"/>
      <c r="BT285" s="489"/>
      <c r="BU285" s="489"/>
      <c r="BV285" s="489"/>
      <c r="BW285" s="489"/>
      <c r="BX285" s="489"/>
      <c r="BY285" s="489"/>
      <c r="BZ285" s="489"/>
      <c r="CA285" s="489"/>
      <c r="CB285" s="489"/>
      <c r="CC285" s="489"/>
      <c r="CD285" s="489"/>
      <c r="CE285" s="489"/>
      <c r="CF285" s="489"/>
      <c r="CG285" s="489"/>
      <c r="CH285" s="489"/>
      <c r="CI285" s="489"/>
      <c r="CJ285" s="489"/>
      <c r="CK285" s="489"/>
      <c r="CL285" s="489"/>
      <c r="CM285" s="489"/>
      <c r="CN285" s="489"/>
      <c r="CO285" s="489"/>
      <c r="CP285" s="489"/>
      <c r="CQ285" s="489"/>
      <c r="CR285" s="489"/>
      <c r="CS285" s="489"/>
      <c r="CT285" s="489"/>
      <c r="CU285" s="489"/>
      <c r="CV285" s="489"/>
      <c r="CW285" s="489"/>
      <c r="CX285" s="489"/>
      <c r="CY285" s="489"/>
      <c r="CZ285" s="489"/>
      <c r="DA285" s="489"/>
      <c r="DB285" s="489"/>
      <c r="DC285" s="489"/>
      <c r="DD285" s="489"/>
      <c r="DE285" s="489"/>
      <c r="DF285" s="489"/>
      <c r="DG285" s="489"/>
      <c r="DH285" s="489"/>
      <c r="DI285" s="489"/>
      <c r="DJ285" s="489"/>
      <c r="DK285" s="489"/>
      <c r="DL285" s="489"/>
      <c r="DM285" s="489"/>
      <c r="DN285" s="489"/>
      <c r="DO285" s="489"/>
      <c r="DP285" s="489"/>
      <c r="DQ285" s="489"/>
      <c r="DR285" s="489"/>
      <c r="DS285" s="489"/>
      <c r="DT285" s="489"/>
      <c r="DU285" s="489"/>
      <c r="DV285" s="489"/>
      <c r="DW285" s="489"/>
      <c r="DX285" s="489"/>
      <c r="DY285" s="489"/>
      <c r="DZ285" s="489"/>
      <c r="EA285" s="489"/>
      <c r="EB285" s="489"/>
      <c r="EC285" s="489"/>
      <c r="ED285" s="489"/>
      <c r="EE285" s="489"/>
      <c r="EF285" s="489"/>
      <c r="EG285" s="489"/>
      <c r="EH285" s="489"/>
      <c r="EI285" s="489"/>
      <c r="EJ285" s="489"/>
      <c r="EK285" s="489"/>
      <c r="EL285" s="489"/>
      <c r="EM285" s="489"/>
      <c r="EN285" s="489"/>
      <c r="EO285" s="489"/>
      <c r="EP285" s="489"/>
      <c r="EQ285" s="489"/>
      <c r="ER285" s="489"/>
      <c r="ES285" s="489"/>
      <c r="ET285" s="489"/>
      <c r="EU285" s="489"/>
      <c r="EV285" s="489"/>
      <c r="EW285" s="489"/>
      <c r="EX285" s="489"/>
      <c r="EY285" s="489"/>
      <c r="EZ285" s="489"/>
      <c r="FA285" s="489"/>
      <c r="FB285" s="559"/>
      <c r="FC285" s="489"/>
      <c r="FD285" s="489"/>
      <c r="FE285" s="489"/>
      <c r="FF285" s="489"/>
      <c r="FG285" s="489"/>
      <c r="FH285" s="489"/>
      <c r="FI285" s="489"/>
      <c r="FJ285" s="489"/>
      <c r="FK285" s="489"/>
      <c r="FL285" s="489"/>
      <c r="FM285" s="489"/>
      <c r="FN285" s="489"/>
      <c r="FO285" s="489"/>
      <c r="FP285" s="560"/>
      <c r="FQ285" s="489"/>
      <c r="FR285" s="560"/>
      <c r="FS285" s="559"/>
      <c r="FT285" s="489"/>
      <c r="FU285" s="489"/>
      <c r="FV285" s="489"/>
      <c r="FW285" s="489"/>
      <c r="FX285" s="489"/>
      <c r="FY285" s="560"/>
    </row>
    <row r="286" spans="1:181" s="494" customFormat="1" ht="96" x14ac:dyDescent="0.25">
      <c r="A286" s="506">
        <v>324</v>
      </c>
      <c r="B286" s="511" t="s">
        <v>642</v>
      </c>
      <c r="C286" s="514" t="s">
        <v>141</v>
      </c>
      <c r="D286" s="493" t="s">
        <v>1503</v>
      </c>
      <c r="E286" s="559" t="str">
        <f>VLOOKUP(F286,'Revised Phasing'!$D$4:$S$98, 16, 0)</f>
        <v>Phase 1</v>
      </c>
      <c r="F286" s="559" t="str">
        <f>VLOOKUP(L286,'Consolidated Data'!$E$2:$F$97, 2, 0)</f>
        <v>GLAD</v>
      </c>
      <c r="G286" s="490" t="s">
        <v>642</v>
      </c>
      <c r="H286" s="493" t="s">
        <v>1544</v>
      </c>
      <c r="I286" s="493"/>
      <c r="J286" s="492"/>
      <c r="K286" s="512" t="s">
        <v>170</v>
      </c>
      <c r="L286" s="493" t="s">
        <v>170</v>
      </c>
      <c r="M286" s="493" t="s">
        <v>170</v>
      </c>
      <c r="N286" s="512"/>
      <c r="O286" s="513"/>
      <c r="P286" s="515" t="s">
        <v>637</v>
      </c>
      <c r="Q286" s="515" t="s">
        <v>1506</v>
      </c>
      <c r="R286" s="515" t="s">
        <v>1545</v>
      </c>
      <c r="S286" s="493" t="s">
        <v>644</v>
      </c>
      <c r="T286" s="493" t="s">
        <v>1544</v>
      </c>
      <c r="U286" s="493" t="s">
        <v>534</v>
      </c>
      <c r="V286" s="513"/>
      <c r="W286" s="514" t="s">
        <v>535</v>
      </c>
      <c r="X286" s="493"/>
      <c r="Y286" s="493"/>
      <c r="Z286" s="513"/>
      <c r="AA286" s="516"/>
      <c r="AB286" s="562" t="s">
        <v>540</v>
      </c>
      <c r="AC286" s="563" t="s">
        <v>526</v>
      </c>
      <c r="AD286" s="564" t="s">
        <v>526</v>
      </c>
      <c r="AE286" s="563"/>
      <c r="AF286" s="735"/>
      <c r="AG286" s="733" t="s">
        <v>1513</v>
      </c>
      <c r="AH286" s="562" t="s">
        <v>540</v>
      </c>
      <c r="AI286" s="563" t="s">
        <v>540</v>
      </c>
      <c r="AJ286" s="564" t="s">
        <v>526</v>
      </c>
      <c r="AK286" s="497" t="s">
        <v>1145</v>
      </c>
      <c r="AL286" s="497" t="s">
        <v>1514</v>
      </c>
      <c r="AM286" s="493" t="s">
        <v>1523</v>
      </c>
      <c r="AN286" s="489"/>
      <c r="AO286" s="490" t="s">
        <v>642</v>
      </c>
      <c r="AP286" s="493" t="s">
        <v>1546</v>
      </c>
      <c r="AQ286" s="491" t="s">
        <v>566</v>
      </c>
      <c r="AR286" s="492" t="s">
        <v>1184</v>
      </c>
      <c r="AS286" s="490" t="s">
        <v>726</v>
      </c>
      <c r="AT286" s="493" t="s">
        <v>1547</v>
      </c>
      <c r="AU286" s="552" t="s">
        <v>1446</v>
      </c>
      <c r="AV286" s="513" t="s">
        <v>729</v>
      </c>
      <c r="AW286" s="490"/>
      <c r="AX286" s="739"/>
      <c r="AY286" s="739"/>
      <c r="AZ286" s="489"/>
      <c r="BA286" s="489"/>
      <c r="BB286" s="489"/>
      <c r="BC286" s="489"/>
      <c r="BD286" s="489"/>
      <c r="BE286" s="489"/>
      <c r="BF286" s="489"/>
      <c r="BG286" s="489"/>
      <c r="BH286" s="489"/>
      <c r="BI286" s="489"/>
      <c r="BJ286" s="489"/>
      <c r="BK286" s="489"/>
      <c r="BL286" s="560"/>
      <c r="BM286" s="559"/>
      <c r="BN286" s="489"/>
      <c r="BO286" s="489"/>
      <c r="BP286" s="489"/>
      <c r="BQ286" s="489"/>
      <c r="BR286" s="489"/>
      <c r="BS286" s="489"/>
      <c r="BT286" s="489"/>
      <c r="BU286" s="489"/>
      <c r="BV286" s="489"/>
      <c r="BW286" s="489"/>
      <c r="BX286" s="489"/>
      <c r="BY286" s="489"/>
      <c r="BZ286" s="489"/>
      <c r="CA286" s="489"/>
      <c r="CB286" s="489"/>
      <c r="CC286" s="489"/>
      <c r="CD286" s="489"/>
      <c r="CE286" s="489"/>
      <c r="CF286" s="489"/>
      <c r="CG286" s="489"/>
      <c r="CH286" s="489"/>
      <c r="CI286" s="489"/>
      <c r="CJ286" s="489"/>
      <c r="CK286" s="489"/>
      <c r="CL286" s="489"/>
      <c r="CM286" s="489"/>
      <c r="CN286" s="489"/>
      <c r="CO286" s="489"/>
      <c r="CP286" s="489"/>
      <c r="CQ286" s="489"/>
      <c r="CR286" s="489"/>
      <c r="CS286" s="489"/>
      <c r="CT286" s="489"/>
      <c r="CU286" s="489"/>
      <c r="CV286" s="489"/>
      <c r="CW286" s="489"/>
      <c r="CX286" s="489"/>
      <c r="CY286" s="489"/>
      <c r="CZ286" s="489"/>
      <c r="DA286" s="489"/>
      <c r="DB286" s="489"/>
      <c r="DC286" s="489"/>
      <c r="DD286" s="489"/>
      <c r="DE286" s="489"/>
      <c r="DF286" s="489"/>
      <c r="DG286" s="489"/>
      <c r="DH286" s="489"/>
      <c r="DI286" s="489"/>
      <c r="DJ286" s="489"/>
      <c r="DK286" s="489"/>
      <c r="DL286" s="489"/>
      <c r="DM286" s="489"/>
      <c r="DN286" s="489"/>
      <c r="DO286" s="489"/>
      <c r="DP286" s="489"/>
      <c r="DQ286" s="489"/>
      <c r="DR286" s="489"/>
      <c r="DS286" s="489"/>
      <c r="DT286" s="489"/>
      <c r="DU286" s="489"/>
      <c r="DV286" s="489"/>
      <c r="DW286" s="489"/>
      <c r="DX286" s="489"/>
      <c r="DY286" s="489"/>
      <c r="DZ286" s="489"/>
      <c r="EA286" s="489"/>
      <c r="EB286" s="489"/>
      <c r="EC286" s="489"/>
      <c r="ED286" s="489"/>
      <c r="EE286" s="489"/>
      <c r="EF286" s="489"/>
      <c r="EG286" s="489"/>
      <c r="EH286" s="489"/>
      <c r="EI286" s="489"/>
      <c r="EJ286" s="489"/>
      <c r="EK286" s="489"/>
      <c r="EL286" s="489"/>
      <c r="EM286" s="489"/>
      <c r="EN286" s="489"/>
      <c r="EO286" s="489"/>
      <c r="EP286" s="489"/>
      <c r="EQ286" s="489"/>
      <c r="ER286" s="489"/>
      <c r="ES286" s="489"/>
      <c r="ET286" s="489"/>
      <c r="EU286" s="489"/>
      <c r="EV286" s="489"/>
      <c r="EW286" s="489"/>
      <c r="EX286" s="489"/>
      <c r="EY286" s="489"/>
      <c r="EZ286" s="489"/>
      <c r="FA286" s="489"/>
      <c r="FB286" s="559"/>
      <c r="FC286" s="489"/>
      <c r="FD286" s="489"/>
      <c r="FE286" s="489"/>
      <c r="FF286" s="489"/>
      <c r="FG286" s="489"/>
      <c r="FH286" s="489"/>
      <c r="FI286" s="489"/>
      <c r="FJ286" s="489"/>
      <c r="FK286" s="489"/>
      <c r="FL286" s="489"/>
      <c r="FM286" s="489"/>
      <c r="FN286" s="489"/>
      <c r="FO286" s="489"/>
      <c r="FP286" s="560"/>
      <c r="FQ286" s="489"/>
      <c r="FR286" s="560"/>
      <c r="FS286" s="559"/>
      <c r="FT286" s="489"/>
      <c r="FU286" s="489"/>
      <c r="FV286" s="489"/>
      <c r="FW286" s="489"/>
      <c r="FX286" s="489"/>
      <c r="FY286" s="560"/>
    </row>
    <row r="287" spans="1:181" s="494" customFormat="1" hidden="1" x14ac:dyDescent="0.25">
      <c r="A287" s="557">
        <v>325</v>
      </c>
      <c r="B287" s="558" t="s">
        <v>524</v>
      </c>
      <c r="C287" s="490" t="s">
        <v>141</v>
      </c>
      <c r="D287" s="489" t="s">
        <v>1503</v>
      </c>
      <c r="E287" s="559"/>
      <c r="F287" s="559"/>
      <c r="G287" s="490" t="s">
        <v>526</v>
      </c>
      <c r="H287" s="489" t="s">
        <v>1548</v>
      </c>
      <c r="I287" s="489"/>
      <c r="J287" s="560"/>
      <c r="K287" s="559" t="s">
        <v>1549</v>
      </c>
      <c r="L287" s="489" t="s">
        <v>170</v>
      </c>
      <c r="M287" s="489" t="s">
        <v>170</v>
      </c>
      <c r="N287" s="559"/>
      <c r="O287" s="560"/>
      <c r="P287" s="491" t="s">
        <v>530</v>
      </c>
      <c r="Q287" s="491" t="s">
        <v>531</v>
      </c>
      <c r="R287" s="491" t="s">
        <v>532</v>
      </c>
      <c r="S287" s="489" t="s">
        <v>533</v>
      </c>
      <c r="T287" s="489" t="s">
        <v>1548</v>
      </c>
      <c r="U287" s="489" t="s">
        <v>534</v>
      </c>
      <c r="V287" s="560"/>
      <c r="W287" s="490" t="s">
        <v>535</v>
      </c>
      <c r="X287" s="489"/>
      <c r="Y287" s="489"/>
      <c r="Z287" s="560"/>
      <c r="AA287" s="561"/>
      <c r="AB287" s="562" t="s">
        <v>526</v>
      </c>
      <c r="AC287" s="563" t="s">
        <v>526</v>
      </c>
      <c r="AD287" s="564" t="s">
        <v>526</v>
      </c>
      <c r="AE287" s="563"/>
      <c r="AF287" s="563"/>
      <c r="AG287" s="563"/>
      <c r="AH287" s="562" t="s">
        <v>526</v>
      </c>
      <c r="AI287" s="563" t="s">
        <v>526</v>
      </c>
      <c r="AJ287" s="564" t="s">
        <v>526</v>
      </c>
      <c r="AK287" s="489"/>
      <c r="AL287" s="489"/>
      <c r="AM287" s="489"/>
      <c r="AN287" s="489"/>
      <c r="AO287" s="490" t="s">
        <v>526</v>
      </c>
      <c r="AP287" s="493" t="s">
        <v>1519</v>
      </c>
      <c r="AQ287" s="491" t="s">
        <v>562</v>
      </c>
      <c r="AR287" s="492" t="s">
        <v>1184</v>
      </c>
      <c r="AS287" s="490" t="str">
        <f t="shared" si="4"/>
        <v>no</v>
      </c>
      <c r="AT287" s="489"/>
      <c r="AU287" s="552" t="s">
        <v>1537</v>
      </c>
      <c r="AV287" s="556"/>
      <c r="AW287" s="490" t="s">
        <v>526</v>
      </c>
      <c r="AX287" s="739"/>
      <c r="AY287" s="739"/>
      <c r="AZ287" s="489"/>
      <c r="BA287" s="489"/>
      <c r="BB287" s="489"/>
      <c r="BC287" s="489"/>
      <c r="BD287" s="489"/>
      <c r="BE287" s="489"/>
      <c r="BF287" s="489"/>
      <c r="BG287" s="489"/>
      <c r="BH287" s="489"/>
      <c r="BI287" s="489"/>
      <c r="BJ287" s="489"/>
      <c r="BK287" s="489"/>
      <c r="BL287" s="560"/>
      <c r="BM287" s="559"/>
      <c r="BN287" s="489"/>
      <c r="BO287" s="489"/>
      <c r="BP287" s="489"/>
      <c r="BQ287" s="489"/>
      <c r="BR287" s="489"/>
      <c r="BS287" s="489"/>
      <c r="BT287" s="489"/>
      <c r="BU287" s="489"/>
      <c r="BV287" s="489"/>
      <c r="BW287" s="489"/>
      <c r="BX287" s="489"/>
      <c r="BY287" s="489"/>
      <c r="BZ287" s="489"/>
      <c r="CA287" s="489"/>
      <c r="CB287" s="489"/>
      <c r="CC287" s="489"/>
      <c r="CD287" s="489"/>
      <c r="CE287" s="489"/>
      <c r="CF287" s="489"/>
      <c r="CG287" s="489"/>
      <c r="CH287" s="489"/>
      <c r="CI287" s="489"/>
      <c r="CJ287" s="489"/>
      <c r="CK287" s="489"/>
      <c r="CL287" s="489"/>
      <c r="CM287" s="489"/>
      <c r="CN287" s="489"/>
      <c r="CO287" s="489"/>
      <c r="CP287" s="489"/>
      <c r="CQ287" s="489"/>
      <c r="CR287" s="489"/>
      <c r="CS287" s="489"/>
      <c r="CT287" s="489"/>
      <c r="CU287" s="489"/>
      <c r="CV287" s="489"/>
      <c r="CW287" s="489"/>
      <c r="CX287" s="489"/>
      <c r="CY287" s="489"/>
      <c r="CZ287" s="489"/>
      <c r="DA287" s="489"/>
      <c r="DB287" s="489"/>
      <c r="DC287" s="489"/>
      <c r="DD287" s="489"/>
      <c r="DE287" s="489"/>
      <c r="DF287" s="489"/>
      <c r="DG287" s="489"/>
      <c r="DH287" s="489"/>
      <c r="DI287" s="489"/>
      <c r="DJ287" s="489"/>
      <c r="DK287" s="489"/>
      <c r="DL287" s="489"/>
      <c r="DM287" s="489"/>
      <c r="DN287" s="489"/>
      <c r="DO287" s="489"/>
      <c r="DP287" s="489"/>
      <c r="DQ287" s="489"/>
      <c r="DR287" s="489"/>
      <c r="DS287" s="489"/>
      <c r="DT287" s="489"/>
      <c r="DU287" s="489"/>
      <c r="DV287" s="489"/>
      <c r="DW287" s="489"/>
      <c r="DX287" s="489"/>
      <c r="DY287" s="489"/>
      <c r="DZ287" s="489"/>
      <c r="EA287" s="489"/>
      <c r="EB287" s="489"/>
      <c r="EC287" s="489"/>
      <c r="ED287" s="489"/>
      <c r="EE287" s="489"/>
      <c r="EF287" s="489"/>
      <c r="EG287" s="489"/>
      <c r="EH287" s="489"/>
      <c r="EI287" s="489"/>
      <c r="EJ287" s="489"/>
      <c r="EK287" s="489"/>
      <c r="EL287" s="489"/>
      <c r="EM287" s="489"/>
      <c r="EN287" s="489"/>
      <c r="EO287" s="489"/>
      <c r="EP287" s="489"/>
      <c r="EQ287" s="489"/>
      <c r="ER287" s="489"/>
      <c r="ES287" s="489"/>
      <c r="ET287" s="489"/>
      <c r="EU287" s="489"/>
      <c r="EV287" s="489"/>
      <c r="EW287" s="489"/>
      <c r="EX287" s="489"/>
      <c r="EY287" s="489"/>
      <c r="EZ287" s="489"/>
      <c r="FA287" s="489"/>
      <c r="FB287" s="559"/>
      <c r="FC287" s="489"/>
      <c r="FD287" s="489"/>
      <c r="FE287" s="489"/>
      <c r="FF287" s="489"/>
      <c r="FG287" s="489"/>
      <c r="FH287" s="489"/>
      <c r="FI287" s="489"/>
      <c r="FJ287" s="489"/>
      <c r="FK287" s="489"/>
      <c r="FL287" s="489"/>
      <c r="FM287" s="489"/>
      <c r="FN287" s="489"/>
      <c r="FO287" s="489"/>
      <c r="FP287" s="560"/>
      <c r="FQ287" s="489"/>
      <c r="FR287" s="560"/>
      <c r="FS287" s="559"/>
      <c r="FT287" s="489"/>
      <c r="FU287" s="489"/>
      <c r="FV287" s="489"/>
      <c r="FW287" s="489"/>
      <c r="FX287" s="489"/>
      <c r="FY287" s="560"/>
    </row>
    <row r="288" spans="1:181" s="494" customFormat="1" ht="60" x14ac:dyDescent="0.25">
      <c r="A288" s="506">
        <v>326</v>
      </c>
      <c r="B288" s="511" t="s">
        <v>642</v>
      </c>
      <c r="C288" s="514" t="s">
        <v>141</v>
      </c>
      <c r="D288" s="493" t="s">
        <v>1503</v>
      </c>
      <c r="E288" s="559" t="str">
        <f>VLOOKUP(F288,'Revised Phasing'!$D$4:$S$98, 16, 0)</f>
        <v>Phase 3</v>
      </c>
      <c r="F288" s="559" t="str">
        <f>VLOOKUP(L288,'Consolidated Data'!$E$2:$F$97, 2, 0)</f>
        <v>MECA</v>
      </c>
      <c r="G288" s="490" t="s">
        <v>642</v>
      </c>
      <c r="H288" s="493" t="s">
        <v>1550</v>
      </c>
      <c r="I288" s="493"/>
      <c r="J288" s="492"/>
      <c r="K288" s="512" t="s">
        <v>189</v>
      </c>
      <c r="L288" s="493" t="s">
        <v>189</v>
      </c>
      <c r="M288" s="493" t="s">
        <v>189</v>
      </c>
      <c r="N288" s="512"/>
      <c r="O288" s="513"/>
      <c r="P288" s="515" t="s">
        <v>637</v>
      </c>
      <c r="Q288" s="515" t="s">
        <v>22</v>
      </c>
      <c r="R288" s="515" t="s">
        <v>1551</v>
      </c>
      <c r="S288" s="493" t="s">
        <v>644</v>
      </c>
      <c r="T288" s="493" t="s">
        <v>1550</v>
      </c>
      <c r="U288" s="493" t="s">
        <v>534</v>
      </c>
      <c r="V288" s="513"/>
      <c r="W288" s="514" t="s">
        <v>535</v>
      </c>
      <c r="X288" s="493"/>
      <c r="Y288" s="493"/>
      <c r="Z288" s="513"/>
      <c r="AA288" s="516"/>
      <c r="AB288" s="562" t="s">
        <v>540</v>
      </c>
      <c r="AC288" s="563" t="s">
        <v>526</v>
      </c>
      <c r="AD288" s="564" t="s">
        <v>526</v>
      </c>
      <c r="AE288" s="563"/>
      <c r="AF288" s="735"/>
      <c r="AG288" s="733" t="s">
        <v>1552</v>
      </c>
      <c r="AH288" s="562" t="s">
        <v>540</v>
      </c>
      <c r="AI288" s="563" t="s">
        <v>540</v>
      </c>
      <c r="AJ288" s="564" t="s">
        <v>526</v>
      </c>
      <c r="AK288" s="497" t="s">
        <v>1145</v>
      </c>
      <c r="AL288" s="497" t="s">
        <v>1553</v>
      </c>
      <c r="AM288" s="493" t="s">
        <v>1523</v>
      </c>
      <c r="AN288" s="489"/>
      <c r="AO288" s="490" t="s">
        <v>642</v>
      </c>
      <c r="AP288" s="493" t="s">
        <v>1554</v>
      </c>
      <c r="AQ288" s="491" t="s">
        <v>562</v>
      </c>
      <c r="AR288" s="492"/>
      <c r="AS288" s="490" t="s">
        <v>726</v>
      </c>
      <c r="AT288" s="493" t="s">
        <v>1555</v>
      </c>
      <c r="AU288" s="552" t="s">
        <v>1556</v>
      </c>
      <c r="AV288" s="513" t="s">
        <v>729</v>
      </c>
      <c r="AW288" s="490"/>
      <c r="AX288" s="739"/>
      <c r="AY288" s="739"/>
      <c r="AZ288" s="489"/>
      <c r="BA288" s="489"/>
      <c r="BB288" s="489"/>
      <c r="BC288" s="489"/>
      <c r="BD288" s="489"/>
      <c r="BE288" s="489"/>
      <c r="BF288" s="489"/>
      <c r="BG288" s="489"/>
      <c r="BH288" s="489"/>
      <c r="BI288" s="489"/>
      <c r="BJ288" s="489"/>
      <c r="BK288" s="489"/>
      <c r="BL288" s="560"/>
      <c r="BM288" s="559"/>
      <c r="BN288" s="489"/>
      <c r="BO288" s="489"/>
      <c r="BP288" s="489"/>
      <c r="BQ288" s="489"/>
      <c r="BR288" s="489"/>
      <c r="BS288" s="489"/>
      <c r="BT288" s="489"/>
      <c r="BU288" s="489"/>
      <c r="BV288" s="489"/>
      <c r="BW288" s="489"/>
      <c r="BX288" s="489"/>
      <c r="BY288" s="489"/>
      <c r="BZ288" s="489"/>
      <c r="CA288" s="489"/>
      <c r="CB288" s="489"/>
      <c r="CC288" s="489"/>
      <c r="CD288" s="489"/>
      <c r="CE288" s="489"/>
      <c r="CF288" s="489"/>
      <c r="CG288" s="489"/>
      <c r="CH288" s="489"/>
      <c r="CI288" s="489"/>
      <c r="CJ288" s="489"/>
      <c r="CK288" s="489"/>
      <c r="CL288" s="489"/>
      <c r="CM288" s="489"/>
      <c r="CN288" s="489"/>
      <c r="CO288" s="489"/>
      <c r="CP288" s="489"/>
      <c r="CQ288" s="489"/>
      <c r="CR288" s="489"/>
      <c r="CS288" s="489"/>
      <c r="CT288" s="489"/>
      <c r="CU288" s="489"/>
      <c r="CV288" s="489"/>
      <c r="CW288" s="489"/>
      <c r="CX288" s="489"/>
      <c r="CY288" s="489"/>
      <c r="CZ288" s="489"/>
      <c r="DA288" s="489"/>
      <c r="DB288" s="489"/>
      <c r="DC288" s="489"/>
      <c r="DD288" s="489"/>
      <c r="DE288" s="489"/>
      <c r="DF288" s="489"/>
      <c r="DG288" s="489"/>
      <c r="DH288" s="489"/>
      <c r="DI288" s="489"/>
      <c r="DJ288" s="489"/>
      <c r="DK288" s="489"/>
      <c r="DL288" s="489"/>
      <c r="DM288" s="489"/>
      <c r="DN288" s="489"/>
      <c r="DO288" s="489"/>
      <c r="DP288" s="489"/>
      <c r="DQ288" s="489"/>
      <c r="DR288" s="489"/>
      <c r="DS288" s="489"/>
      <c r="DT288" s="489"/>
      <c r="DU288" s="489"/>
      <c r="DV288" s="489"/>
      <c r="DW288" s="489"/>
      <c r="DX288" s="489"/>
      <c r="DY288" s="489"/>
      <c r="DZ288" s="489"/>
      <c r="EA288" s="489"/>
      <c r="EB288" s="489"/>
      <c r="EC288" s="489"/>
      <c r="ED288" s="489"/>
      <c r="EE288" s="489"/>
      <c r="EF288" s="489"/>
      <c r="EG288" s="489"/>
      <c r="EH288" s="489"/>
      <c r="EI288" s="489"/>
      <c r="EJ288" s="489"/>
      <c r="EK288" s="489"/>
      <c r="EL288" s="489"/>
      <c r="EM288" s="489"/>
      <c r="EN288" s="489"/>
      <c r="EO288" s="489"/>
      <c r="EP288" s="489"/>
      <c r="EQ288" s="489"/>
      <c r="ER288" s="489"/>
      <c r="ES288" s="489"/>
      <c r="ET288" s="489"/>
      <c r="EU288" s="489"/>
      <c r="EV288" s="489"/>
      <c r="EW288" s="489"/>
      <c r="EX288" s="489"/>
      <c r="EY288" s="489"/>
      <c r="EZ288" s="489"/>
      <c r="FA288" s="489"/>
      <c r="FB288" s="559"/>
      <c r="FC288" s="489"/>
      <c r="FD288" s="489"/>
      <c r="FE288" s="489"/>
      <c r="FF288" s="489"/>
      <c r="FG288" s="489"/>
      <c r="FH288" s="489"/>
      <c r="FI288" s="489"/>
      <c r="FJ288" s="489"/>
      <c r="FK288" s="489"/>
      <c r="FL288" s="489"/>
      <c r="FM288" s="489"/>
      <c r="FN288" s="489"/>
      <c r="FO288" s="489"/>
      <c r="FP288" s="560"/>
      <c r="FQ288" s="489"/>
      <c r="FR288" s="560"/>
      <c r="FS288" s="559"/>
      <c r="FT288" s="489"/>
      <c r="FU288" s="489"/>
      <c r="FV288" s="489"/>
      <c r="FW288" s="489"/>
      <c r="FX288" s="489"/>
      <c r="FY288" s="560"/>
    </row>
    <row r="289" spans="1:181" s="494" customFormat="1" hidden="1" x14ac:dyDescent="0.25">
      <c r="A289" s="557">
        <v>327</v>
      </c>
      <c r="B289" s="558" t="s">
        <v>524</v>
      </c>
      <c r="C289" s="490" t="s">
        <v>141</v>
      </c>
      <c r="D289" s="489" t="s">
        <v>1503</v>
      </c>
      <c r="E289" s="559"/>
      <c r="F289" s="559"/>
      <c r="G289" s="490" t="s">
        <v>526</v>
      </c>
      <c r="H289" s="489" t="s">
        <v>1557</v>
      </c>
      <c r="I289" s="489"/>
      <c r="J289" s="560"/>
      <c r="K289" s="559" t="s">
        <v>1558</v>
      </c>
      <c r="L289" s="489" t="s">
        <v>189</v>
      </c>
      <c r="M289" s="489" t="s">
        <v>189</v>
      </c>
      <c r="N289" s="559"/>
      <c r="O289" s="560"/>
      <c r="P289" s="491" t="s">
        <v>530</v>
      </c>
      <c r="Q289" s="491" t="s">
        <v>531</v>
      </c>
      <c r="R289" s="491" t="s">
        <v>532</v>
      </c>
      <c r="S289" s="489" t="s">
        <v>533</v>
      </c>
      <c r="T289" s="489" t="s">
        <v>1557</v>
      </c>
      <c r="U289" s="489" t="s">
        <v>534</v>
      </c>
      <c r="V289" s="560"/>
      <c r="W289" s="490" t="s">
        <v>535</v>
      </c>
      <c r="X289" s="489"/>
      <c r="Y289" s="489"/>
      <c r="Z289" s="560"/>
      <c r="AA289" s="561"/>
      <c r="AB289" s="562" t="s">
        <v>526</v>
      </c>
      <c r="AC289" s="563" t="s">
        <v>526</v>
      </c>
      <c r="AD289" s="564" t="s">
        <v>526</v>
      </c>
      <c r="AE289" s="563"/>
      <c r="AF289" s="563"/>
      <c r="AG289" s="563"/>
      <c r="AH289" s="562" t="s">
        <v>526</v>
      </c>
      <c r="AI289" s="563" t="s">
        <v>540</v>
      </c>
      <c r="AJ289" s="564" t="s">
        <v>526</v>
      </c>
      <c r="AK289" s="489"/>
      <c r="AL289" s="489"/>
      <c r="AM289" s="489"/>
      <c r="AN289" s="489"/>
      <c r="AO289" s="490" t="s">
        <v>526</v>
      </c>
      <c r="AP289" s="493" t="s">
        <v>1559</v>
      </c>
      <c r="AQ289" s="491" t="s">
        <v>562</v>
      </c>
      <c r="AR289" s="492"/>
      <c r="AS289" s="490" t="str">
        <f t="shared" si="4"/>
        <v>no</v>
      </c>
      <c r="AT289" s="489"/>
      <c r="AU289" s="552" t="s">
        <v>1537</v>
      </c>
      <c r="AV289" s="556"/>
      <c r="AW289" s="490" t="s">
        <v>526</v>
      </c>
      <c r="AX289" s="739"/>
      <c r="AY289" s="739"/>
      <c r="AZ289" s="489"/>
      <c r="BA289" s="489"/>
      <c r="BB289" s="489"/>
      <c r="BC289" s="489"/>
      <c r="BD289" s="489"/>
      <c r="BE289" s="489"/>
      <c r="BF289" s="489"/>
      <c r="BG289" s="489"/>
      <c r="BH289" s="489"/>
      <c r="BI289" s="489"/>
      <c r="BJ289" s="489"/>
      <c r="BK289" s="489"/>
      <c r="BL289" s="560"/>
      <c r="BM289" s="559"/>
      <c r="BN289" s="489"/>
      <c r="BO289" s="489"/>
      <c r="BP289" s="489"/>
      <c r="BQ289" s="489"/>
      <c r="BR289" s="489"/>
      <c r="BS289" s="489"/>
      <c r="BT289" s="489"/>
      <c r="BU289" s="489"/>
      <c r="BV289" s="489"/>
      <c r="BW289" s="489"/>
      <c r="BX289" s="489"/>
      <c r="BY289" s="489"/>
      <c r="BZ289" s="489"/>
      <c r="CA289" s="489"/>
      <c r="CB289" s="489"/>
      <c r="CC289" s="489"/>
      <c r="CD289" s="489"/>
      <c r="CE289" s="489"/>
      <c r="CF289" s="489"/>
      <c r="CG289" s="489"/>
      <c r="CH289" s="489"/>
      <c r="CI289" s="489"/>
      <c r="CJ289" s="489"/>
      <c r="CK289" s="489"/>
      <c r="CL289" s="489"/>
      <c r="CM289" s="489"/>
      <c r="CN289" s="489"/>
      <c r="CO289" s="489"/>
      <c r="CP289" s="489"/>
      <c r="CQ289" s="489"/>
      <c r="CR289" s="489"/>
      <c r="CS289" s="489"/>
      <c r="CT289" s="489"/>
      <c r="CU289" s="489"/>
      <c r="CV289" s="489"/>
      <c r="CW289" s="489"/>
      <c r="CX289" s="489"/>
      <c r="CY289" s="489"/>
      <c r="CZ289" s="489"/>
      <c r="DA289" s="489"/>
      <c r="DB289" s="489"/>
      <c r="DC289" s="489"/>
      <c r="DD289" s="489"/>
      <c r="DE289" s="489"/>
      <c r="DF289" s="489"/>
      <c r="DG289" s="489"/>
      <c r="DH289" s="489"/>
      <c r="DI289" s="489"/>
      <c r="DJ289" s="489"/>
      <c r="DK289" s="489"/>
      <c r="DL289" s="489"/>
      <c r="DM289" s="489"/>
      <c r="DN289" s="489"/>
      <c r="DO289" s="489"/>
      <c r="DP289" s="489"/>
      <c r="DQ289" s="489"/>
      <c r="DR289" s="489"/>
      <c r="DS289" s="489"/>
      <c r="DT289" s="489"/>
      <c r="DU289" s="489"/>
      <c r="DV289" s="489"/>
      <c r="DW289" s="489"/>
      <c r="DX289" s="489"/>
      <c r="DY289" s="489"/>
      <c r="DZ289" s="489"/>
      <c r="EA289" s="489"/>
      <c r="EB289" s="489"/>
      <c r="EC289" s="489"/>
      <c r="ED289" s="489"/>
      <c r="EE289" s="489"/>
      <c r="EF289" s="489"/>
      <c r="EG289" s="489"/>
      <c r="EH289" s="489"/>
      <c r="EI289" s="489"/>
      <c r="EJ289" s="489"/>
      <c r="EK289" s="489"/>
      <c r="EL289" s="489"/>
      <c r="EM289" s="489"/>
      <c r="EN289" s="489"/>
      <c r="EO289" s="489"/>
      <c r="EP289" s="489"/>
      <c r="EQ289" s="489"/>
      <c r="ER289" s="489"/>
      <c r="ES289" s="489"/>
      <c r="ET289" s="489"/>
      <c r="EU289" s="489"/>
      <c r="EV289" s="489"/>
      <c r="EW289" s="489"/>
      <c r="EX289" s="489"/>
      <c r="EY289" s="489"/>
      <c r="EZ289" s="489"/>
      <c r="FA289" s="489"/>
      <c r="FB289" s="559"/>
      <c r="FC289" s="489"/>
      <c r="FD289" s="489"/>
      <c r="FE289" s="489"/>
      <c r="FF289" s="489"/>
      <c r="FG289" s="489"/>
      <c r="FH289" s="489"/>
      <c r="FI289" s="489"/>
      <c r="FJ289" s="489"/>
      <c r="FK289" s="489"/>
      <c r="FL289" s="489"/>
      <c r="FM289" s="489"/>
      <c r="FN289" s="489"/>
      <c r="FO289" s="489"/>
      <c r="FP289" s="560"/>
      <c r="FQ289" s="489"/>
      <c r="FR289" s="560"/>
      <c r="FS289" s="559"/>
      <c r="FT289" s="489"/>
      <c r="FU289" s="489"/>
      <c r="FV289" s="489"/>
      <c r="FW289" s="489"/>
      <c r="FX289" s="489"/>
      <c r="FY289" s="560"/>
    </row>
    <row r="290" spans="1:181" s="494" customFormat="1" hidden="1" x14ac:dyDescent="0.25">
      <c r="A290" s="557">
        <v>328</v>
      </c>
      <c r="B290" s="558" t="s">
        <v>524</v>
      </c>
      <c r="C290" s="490" t="s">
        <v>141</v>
      </c>
      <c r="D290" s="489" t="s">
        <v>1503</v>
      </c>
      <c r="E290" s="559"/>
      <c r="F290" s="559"/>
      <c r="G290" s="490" t="s">
        <v>526</v>
      </c>
      <c r="H290" s="489" t="s">
        <v>1560</v>
      </c>
      <c r="I290" s="489"/>
      <c r="J290" s="560"/>
      <c r="K290" s="559" t="s">
        <v>1561</v>
      </c>
      <c r="L290" s="489" t="s">
        <v>1561</v>
      </c>
      <c r="M290" s="489" t="s">
        <v>1561</v>
      </c>
      <c r="N290" s="559"/>
      <c r="O290" s="560"/>
      <c r="P290" s="491" t="s">
        <v>637</v>
      </c>
      <c r="Q290" s="491" t="s">
        <v>1506</v>
      </c>
      <c r="R290" s="491" t="s">
        <v>283</v>
      </c>
      <c r="S290" s="489" t="s">
        <v>283</v>
      </c>
      <c r="T290" s="489" t="s">
        <v>1560</v>
      </c>
      <c r="U290" s="489" t="s">
        <v>534</v>
      </c>
      <c r="V290" s="560"/>
      <c r="W290" s="490" t="s">
        <v>572</v>
      </c>
      <c r="X290" s="489"/>
      <c r="Y290" s="489"/>
      <c r="Z290" s="560"/>
      <c r="AA290" s="561" t="s">
        <v>1562</v>
      </c>
      <c r="AB290" s="562" t="s">
        <v>526</v>
      </c>
      <c r="AC290" s="563" t="s">
        <v>526</v>
      </c>
      <c r="AD290" s="564" t="s">
        <v>526</v>
      </c>
      <c r="AE290" s="563"/>
      <c r="AF290" s="735"/>
      <c r="AG290" s="563"/>
      <c r="AH290" s="562" t="s">
        <v>526</v>
      </c>
      <c r="AI290" s="563" t="s">
        <v>526</v>
      </c>
      <c r="AJ290" s="564" t="s">
        <v>526</v>
      </c>
      <c r="AK290" s="489"/>
      <c r="AL290" s="489"/>
      <c r="AM290" s="489"/>
      <c r="AN290" s="489"/>
      <c r="AO290" s="490" t="s">
        <v>526</v>
      </c>
      <c r="AP290" s="493"/>
      <c r="AQ290" s="491"/>
      <c r="AR290" s="492"/>
      <c r="AS290" s="490" t="str">
        <f t="shared" si="4"/>
        <v>no</v>
      </c>
      <c r="AT290" s="489"/>
      <c r="AU290" s="552" t="s">
        <v>1537</v>
      </c>
      <c r="AV290" s="556"/>
      <c r="AW290" s="490" t="s">
        <v>526</v>
      </c>
      <c r="AX290" s="739"/>
      <c r="AY290" s="739"/>
      <c r="AZ290" s="489"/>
      <c r="BA290" s="489"/>
      <c r="BB290" s="489"/>
      <c r="BC290" s="489"/>
      <c r="BD290" s="489"/>
      <c r="BE290" s="489"/>
      <c r="BF290" s="489"/>
      <c r="BG290" s="489"/>
      <c r="BH290" s="489"/>
      <c r="BI290" s="489"/>
      <c r="BJ290" s="489"/>
      <c r="BK290" s="489"/>
      <c r="BL290" s="560"/>
      <c r="BM290" s="559"/>
      <c r="BN290" s="489"/>
      <c r="BO290" s="489"/>
      <c r="BP290" s="489"/>
      <c r="BQ290" s="489"/>
      <c r="BR290" s="489"/>
      <c r="BS290" s="489"/>
      <c r="BT290" s="489"/>
      <c r="BU290" s="489"/>
      <c r="BV290" s="489"/>
      <c r="BW290" s="489"/>
      <c r="BX290" s="489"/>
      <c r="BY290" s="489"/>
      <c r="BZ290" s="489"/>
      <c r="CA290" s="489"/>
      <c r="CB290" s="489"/>
      <c r="CC290" s="489"/>
      <c r="CD290" s="489"/>
      <c r="CE290" s="489"/>
      <c r="CF290" s="489"/>
      <c r="CG290" s="489"/>
      <c r="CH290" s="489"/>
      <c r="CI290" s="489"/>
      <c r="CJ290" s="489"/>
      <c r="CK290" s="489"/>
      <c r="CL290" s="489"/>
      <c r="CM290" s="489"/>
      <c r="CN290" s="489"/>
      <c r="CO290" s="489"/>
      <c r="CP290" s="489"/>
      <c r="CQ290" s="489"/>
      <c r="CR290" s="489"/>
      <c r="CS290" s="489"/>
      <c r="CT290" s="489"/>
      <c r="CU290" s="489"/>
      <c r="CV290" s="489"/>
      <c r="CW290" s="489"/>
      <c r="CX290" s="489"/>
      <c r="CY290" s="489"/>
      <c r="CZ290" s="489"/>
      <c r="DA290" s="489"/>
      <c r="DB290" s="489"/>
      <c r="DC290" s="489"/>
      <c r="DD290" s="489"/>
      <c r="DE290" s="489"/>
      <c r="DF290" s="489"/>
      <c r="DG290" s="489"/>
      <c r="DH290" s="489"/>
      <c r="DI290" s="489"/>
      <c r="DJ290" s="489"/>
      <c r="DK290" s="489"/>
      <c r="DL290" s="489"/>
      <c r="DM290" s="489"/>
      <c r="DN290" s="489"/>
      <c r="DO290" s="489"/>
      <c r="DP290" s="489"/>
      <c r="DQ290" s="489"/>
      <c r="DR290" s="489"/>
      <c r="DS290" s="489"/>
      <c r="DT290" s="489"/>
      <c r="DU290" s="489"/>
      <c r="DV290" s="489"/>
      <c r="DW290" s="489"/>
      <c r="DX290" s="489"/>
      <c r="DY290" s="489"/>
      <c r="DZ290" s="489"/>
      <c r="EA290" s="489"/>
      <c r="EB290" s="489"/>
      <c r="EC290" s="489"/>
      <c r="ED290" s="489"/>
      <c r="EE290" s="489"/>
      <c r="EF290" s="489"/>
      <c r="EG290" s="489"/>
      <c r="EH290" s="489"/>
      <c r="EI290" s="489"/>
      <c r="EJ290" s="489"/>
      <c r="EK290" s="489"/>
      <c r="EL290" s="489"/>
      <c r="EM290" s="489"/>
      <c r="EN290" s="489"/>
      <c r="EO290" s="489"/>
      <c r="EP290" s="489"/>
      <c r="EQ290" s="489"/>
      <c r="ER290" s="489"/>
      <c r="ES290" s="489"/>
      <c r="ET290" s="489"/>
      <c r="EU290" s="489"/>
      <c r="EV290" s="489"/>
      <c r="EW290" s="489"/>
      <c r="EX290" s="489"/>
      <c r="EY290" s="489"/>
      <c r="EZ290" s="489"/>
      <c r="FA290" s="489"/>
      <c r="FB290" s="559"/>
      <c r="FC290" s="489"/>
      <c r="FD290" s="489"/>
      <c r="FE290" s="489"/>
      <c r="FF290" s="489"/>
      <c r="FG290" s="489"/>
      <c r="FH290" s="489"/>
      <c r="FI290" s="489"/>
      <c r="FJ290" s="489"/>
      <c r="FK290" s="489"/>
      <c r="FL290" s="489"/>
      <c r="FM290" s="489"/>
      <c r="FN290" s="489"/>
      <c r="FO290" s="489"/>
      <c r="FP290" s="560"/>
      <c r="FQ290" s="489"/>
      <c r="FR290" s="560"/>
      <c r="FS290" s="559"/>
      <c r="FT290" s="489"/>
      <c r="FU290" s="489"/>
      <c r="FV290" s="489"/>
      <c r="FW290" s="489"/>
      <c r="FX290" s="489"/>
      <c r="FY290" s="560"/>
    </row>
    <row r="291" spans="1:181" s="494" customFormat="1" hidden="1" x14ac:dyDescent="0.25">
      <c r="A291" s="557">
        <v>329</v>
      </c>
      <c r="B291" s="558" t="s">
        <v>524</v>
      </c>
      <c r="C291" s="490" t="s">
        <v>141</v>
      </c>
      <c r="D291" s="489" t="s">
        <v>1503</v>
      </c>
      <c r="E291" s="559"/>
      <c r="F291" s="559"/>
      <c r="G291" s="490" t="s">
        <v>526</v>
      </c>
      <c r="H291" s="489" t="s">
        <v>1563</v>
      </c>
      <c r="I291" s="489"/>
      <c r="J291" s="560"/>
      <c r="K291" s="559" t="s">
        <v>1564</v>
      </c>
      <c r="L291" s="489" t="s">
        <v>1561</v>
      </c>
      <c r="M291" s="489" t="s">
        <v>1561</v>
      </c>
      <c r="N291" s="559"/>
      <c r="O291" s="560"/>
      <c r="P291" s="491" t="s">
        <v>530</v>
      </c>
      <c r="Q291" s="491" t="s">
        <v>531</v>
      </c>
      <c r="R291" s="491" t="s">
        <v>532</v>
      </c>
      <c r="S291" s="489" t="s">
        <v>533</v>
      </c>
      <c r="T291" s="489" t="s">
        <v>1563</v>
      </c>
      <c r="U291" s="489" t="s">
        <v>534</v>
      </c>
      <c r="V291" s="560"/>
      <c r="W291" s="490" t="s">
        <v>535</v>
      </c>
      <c r="X291" s="489"/>
      <c r="Y291" s="489"/>
      <c r="Z291" s="560"/>
      <c r="AA291" s="561" t="s">
        <v>1562</v>
      </c>
      <c r="AB291" s="562" t="s">
        <v>526</v>
      </c>
      <c r="AC291" s="563" t="s">
        <v>526</v>
      </c>
      <c r="AD291" s="564" t="s">
        <v>526</v>
      </c>
      <c r="AE291" s="563"/>
      <c r="AF291" s="563"/>
      <c r="AG291" s="563"/>
      <c r="AH291" s="562" t="s">
        <v>526</v>
      </c>
      <c r="AI291" s="563" t="s">
        <v>526</v>
      </c>
      <c r="AJ291" s="564" t="s">
        <v>526</v>
      </c>
      <c r="AK291" s="489"/>
      <c r="AL291" s="489"/>
      <c r="AM291" s="489"/>
      <c r="AN291" s="489"/>
      <c r="AO291" s="490" t="s">
        <v>526</v>
      </c>
      <c r="AP291" s="493"/>
      <c r="AQ291" s="491"/>
      <c r="AR291" s="492"/>
      <c r="AS291" s="490" t="str">
        <f t="shared" si="4"/>
        <v>no</v>
      </c>
      <c r="AT291" s="489"/>
      <c r="AU291" s="552" t="s">
        <v>1537</v>
      </c>
      <c r="AV291" s="556"/>
      <c r="AW291" s="490" t="s">
        <v>526</v>
      </c>
      <c r="AX291" s="739"/>
      <c r="AY291" s="739"/>
      <c r="AZ291" s="489"/>
      <c r="BA291" s="489"/>
      <c r="BB291" s="489"/>
      <c r="BC291" s="489"/>
      <c r="BD291" s="489"/>
      <c r="BE291" s="489"/>
      <c r="BF291" s="489"/>
      <c r="BG291" s="489"/>
      <c r="BH291" s="489"/>
      <c r="BI291" s="489"/>
      <c r="BJ291" s="489"/>
      <c r="BK291" s="489"/>
      <c r="BL291" s="560"/>
      <c r="BM291" s="559"/>
      <c r="BN291" s="489"/>
      <c r="BO291" s="489"/>
      <c r="BP291" s="489"/>
      <c r="BQ291" s="489"/>
      <c r="BR291" s="489"/>
      <c r="BS291" s="489"/>
      <c r="BT291" s="489"/>
      <c r="BU291" s="489"/>
      <c r="BV291" s="489"/>
      <c r="BW291" s="489"/>
      <c r="BX291" s="489"/>
      <c r="BY291" s="489"/>
      <c r="BZ291" s="489"/>
      <c r="CA291" s="489"/>
      <c r="CB291" s="489"/>
      <c r="CC291" s="489"/>
      <c r="CD291" s="489"/>
      <c r="CE291" s="489"/>
      <c r="CF291" s="489"/>
      <c r="CG291" s="489"/>
      <c r="CH291" s="489"/>
      <c r="CI291" s="489"/>
      <c r="CJ291" s="489"/>
      <c r="CK291" s="489"/>
      <c r="CL291" s="489"/>
      <c r="CM291" s="489"/>
      <c r="CN291" s="489"/>
      <c r="CO291" s="489"/>
      <c r="CP291" s="489"/>
      <c r="CQ291" s="489"/>
      <c r="CR291" s="489"/>
      <c r="CS291" s="489"/>
      <c r="CT291" s="489"/>
      <c r="CU291" s="489"/>
      <c r="CV291" s="489"/>
      <c r="CW291" s="489"/>
      <c r="CX291" s="489"/>
      <c r="CY291" s="489"/>
      <c r="CZ291" s="489"/>
      <c r="DA291" s="489"/>
      <c r="DB291" s="489"/>
      <c r="DC291" s="489"/>
      <c r="DD291" s="489"/>
      <c r="DE291" s="489"/>
      <c r="DF291" s="489"/>
      <c r="DG291" s="489"/>
      <c r="DH291" s="489"/>
      <c r="DI291" s="489"/>
      <c r="DJ291" s="489"/>
      <c r="DK291" s="489"/>
      <c r="DL291" s="489"/>
      <c r="DM291" s="489"/>
      <c r="DN291" s="489"/>
      <c r="DO291" s="489"/>
      <c r="DP291" s="489"/>
      <c r="DQ291" s="489"/>
      <c r="DR291" s="489"/>
      <c r="DS291" s="489"/>
      <c r="DT291" s="489"/>
      <c r="DU291" s="489"/>
      <c r="DV291" s="489"/>
      <c r="DW291" s="489"/>
      <c r="DX291" s="489"/>
      <c r="DY291" s="489"/>
      <c r="DZ291" s="489"/>
      <c r="EA291" s="489"/>
      <c r="EB291" s="489"/>
      <c r="EC291" s="489"/>
      <c r="ED291" s="489"/>
      <c r="EE291" s="489"/>
      <c r="EF291" s="489"/>
      <c r="EG291" s="489"/>
      <c r="EH291" s="489"/>
      <c r="EI291" s="489"/>
      <c r="EJ291" s="489"/>
      <c r="EK291" s="489"/>
      <c r="EL291" s="489"/>
      <c r="EM291" s="489"/>
      <c r="EN291" s="489"/>
      <c r="EO291" s="489"/>
      <c r="EP291" s="489"/>
      <c r="EQ291" s="489"/>
      <c r="ER291" s="489"/>
      <c r="ES291" s="489"/>
      <c r="ET291" s="489"/>
      <c r="EU291" s="489"/>
      <c r="EV291" s="489"/>
      <c r="EW291" s="489"/>
      <c r="EX291" s="489"/>
      <c r="EY291" s="489"/>
      <c r="EZ291" s="489"/>
      <c r="FA291" s="489"/>
      <c r="FB291" s="559"/>
      <c r="FC291" s="489"/>
      <c r="FD291" s="489"/>
      <c r="FE291" s="489"/>
      <c r="FF291" s="489"/>
      <c r="FG291" s="489"/>
      <c r="FH291" s="489"/>
      <c r="FI291" s="489"/>
      <c r="FJ291" s="489"/>
      <c r="FK291" s="489"/>
      <c r="FL291" s="489"/>
      <c r="FM291" s="489"/>
      <c r="FN291" s="489"/>
      <c r="FO291" s="489"/>
      <c r="FP291" s="560"/>
      <c r="FQ291" s="489"/>
      <c r="FR291" s="560"/>
      <c r="FS291" s="559"/>
      <c r="FT291" s="489"/>
      <c r="FU291" s="489"/>
      <c r="FV291" s="489"/>
      <c r="FW291" s="489"/>
      <c r="FX291" s="489"/>
      <c r="FY291" s="560"/>
    </row>
    <row r="292" spans="1:181" s="494" customFormat="1" ht="36" x14ac:dyDescent="0.25">
      <c r="A292" s="506">
        <v>330</v>
      </c>
      <c r="B292" s="511" t="s">
        <v>642</v>
      </c>
      <c r="C292" s="514" t="s">
        <v>141</v>
      </c>
      <c r="D292" s="493" t="s">
        <v>1503</v>
      </c>
      <c r="E292" s="559" t="str">
        <f>VLOOKUP(F292,'Revised Phasing'!$D$4:$S$98, 16, 0)</f>
        <v>Phase 1</v>
      </c>
      <c r="F292" s="559" t="str">
        <f>VLOOKUP(L292,'Consolidated Data'!$E$2:$F$97, 2, 0)</f>
        <v>ESC</v>
      </c>
      <c r="G292" s="490" t="s">
        <v>642</v>
      </c>
      <c r="H292" s="493" t="s">
        <v>1565</v>
      </c>
      <c r="I292" s="493"/>
      <c r="J292" s="492"/>
      <c r="K292" s="512" t="s">
        <v>186</v>
      </c>
      <c r="L292" s="493" t="s">
        <v>186</v>
      </c>
      <c r="M292" s="493" t="s">
        <v>186</v>
      </c>
      <c r="N292" s="512"/>
      <c r="O292" s="513"/>
      <c r="P292" s="515" t="s">
        <v>637</v>
      </c>
      <c r="Q292" s="515" t="s">
        <v>1506</v>
      </c>
      <c r="R292" s="515" t="s">
        <v>1566</v>
      </c>
      <c r="S292" s="493" t="s">
        <v>644</v>
      </c>
      <c r="T292" s="493" t="s">
        <v>1565</v>
      </c>
      <c r="U292" s="493" t="s">
        <v>534</v>
      </c>
      <c r="V292" s="513"/>
      <c r="W292" s="514" t="s">
        <v>535</v>
      </c>
      <c r="X292" s="493"/>
      <c r="Y292" s="493"/>
      <c r="Z292" s="513"/>
      <c r="AA292" s="516"/>
      <c r="AB292" s="562" t="s">
        <v>526</v>
      </c>
      <c r="AC292" s="563" t="s">
        <v>526</v>
      </c>
      <c r="AD292" s="564" t="s">
        <v>526</v>
      </c>
      <c r="AE292" s="733" t="s">
        <v>1566</v>
      </c>
      <c r="AF292" s="735"/>
      <c r="AG292" s="733" t="s">
        <v>1567</v>
      </c>
      <c r="AH292" s="562" t="s">
        <v>526</v>
      </c>
      <c r="AI292" s="563" t="s">
        <v>526</v>
      </c>
      <c r="AJ292" s="564" t="s">
        <v>526</v>
      </c>
      <c r="AK292" s="497" t="s">
        <v>1145</v>
      </c>
      <c r="AL292" s="497" t="s">
        <v>1514</v>
      </c>
      <c r="AM292" s="493" t="s">
        <v>1523</v>
      </c>
      <c r="AN292" s="489"/>
      <c r="AO292" s="490" t="s">
        <v>642</v>
      </c>
      <c r="AP292" s="493" t="s">
        <v>1568</v>
      </c>
      <c r="AQ292" s="491" t="s">
        <v>562</v>
      </c>
      <c r="AR292" s="492"/>
      <c r="AS292" s="490" t="s">
        <v>726</v>
      </c>
      <c r="AT292" s="493" t="s">
        <v>1569</v>
      </c>
      <c r="AU292" s="568" t="s">
        <v>712</v>
      </c>
      <c r="AV292" s="569" t="s">
        <v>1570</v>
      </c>
      <c r="AW292" s="490"/>
      <c r="AX292" s="739"/>
      <c r="AY292" s="739"/>
      <c r="AZ292" s="489"/>
      <c r="BA292" s="489"/>
      <c r="BB292" s="489"/>
      <c r="BC292" s="489"/>
      <c r="BD292" s="489"/>
      <c r="BE292" s="489"/>
      <c r="BF292" s="489"/>
      <c r="BG292" s="489"/>
      <c r="BH292" s="489"/>
      <c r="BI292" s="489"/>
      <c r="BJ292" s="489"/>
      <c r="BK292" s="489"/>
      <c r="BL292" s="560"/>
      <c r="BM292" s="559"/>
      <c r="BN292" s="489"/>
      <c r="BO292" s="489"/>
      <c r="BP292" s="489"/>
      <c r="BQ292" s="489"/>
      <c r="BR292" s="489"/>
      <c r="BS292" s="489"/>
      <c r="BT292" s="489"/>
      <c r="BU292" s="489"/>
      <c r="BV292" s="489"/>
      <c r="BW292" s="489"/>
      <c r="BX292" s="489"/>
      <c r="BY292" s="489"/>
      <c r="BZ292" s="489"/>
      <c r="CA292" s="489"/>
      <c r="CB292" s="489"/>
      <c r="CC292" s="489"/>
      <c r="CD292" s="489"/>
      <c r="CE292" s="489"/>
      <c r="CF292" s="489"/>
      <c r="CG292" s="489"/>
      <c r="CH292" s="489"/>
      <c r="CI292" s="489"/>
      <c r="CJ292" s="489"/>
      <c r="CK292" s="489"/>
      <c r="CL292" s="489"/>
      <c r="CM292" s="489"/>
      <c r="CN292" s="489"/>
      <c r="CO292" s="489"/>
      <c r="CP292" s="489"/>
      <c r="CQ292" s="489"/>
      <c r="CR292" s="489"/>
      <c r="CS292" s="489"/>
      <c r="CT292" s="489"/>
      <c r="CU292" s="489"/>
      <c r="CV292" s="489"/>
      <c r="CW292" s="489"/>
      <c r="CX292" s="489"/>
      <c r="CY292" s="489"/>
      <c r="CZ292" s="489"/>
      <c r="DA292" s="489"/>
      <c r="DB292" s="489"/>
      <c r="DC292" s="489"/>
      <c r="DD292" s="489"/>
      <c r="DE292" s="489"/>
      <c r="DF292" s="489"/>
      <c r="DG292" s="489"/>
      <c r="DH292" s="489"/>
      <c r="DI292" s="489"/>
      <c r="DJ292" s="489"/>
      <c r="DK292" s="489"/>
      <c r="DL292" s="489"/>
      <c r="DM292" s="489"/>
      <c r="DN292" s="489"/>
      <c r="DO292" s="489"/>
      <c r="DP292" s="489"/>
      <c r="DQ292" s="489"/>
      <c r="DR292" s="489"/>
      <c r="DS292" s="489"/>
      <c r="DT292" s="489"/>
      <c r="DU292" s="489"/>
      <c r="DV292" s="489"/>
      <c r="DW292" s="489"/>
      <c r="DX292" s="489"/>
      <c r="DY292" s="489"/>
      <c r="DZ292" s="489"/>
      <c r="EA292" s="489"/>
      <c r="EB292" s="489"/>
      <c r="EC292" s="489"/>
      <c r="ED292" s="489"/>
      <c r="EE292" s="489"/>
      <c r="EF292" s="489"/>
      <c r="EG292" s="489"/>
      <c r="EH292" s="489"/>
      <c r="EI292" s="489"/>
      <c r="EJ292" s="489"/>
      <c r="EK292" s="489"/>
      <c r="EL292" s="489"/>
      <c r="EM292" s="489"/>
      <c r="EN292" s="489"/>
      <c r="EO292" s="489"/>
      <c r="EP292" s="489"/>
      <c r="EQ292" s="489"/>
      <c r="ER292" s="489"/>
      <c r="ES292" s="489"/>
      <c r="ET292" s="489"/>
      <c r="EU292" s="489"/>
      <c r="EV292" s="489"/>
      <c r="EW292" s="489"/>
      <c r="EX292" s="489"/>
      <c r="EY292" s="489"/>
      <c r="EZ292" s="489"/>
      <c r="FA292" s="489"/>
      <c r="FB292" s="559"/>
      <c r="FC292" s="489"/>
      <c r="FD292" s="489"/>
      <c r="FE292" s="489"/>
      <c r="FF292" s="489"/>
      <c r="FG292" s="489"/>
      <c r="FH292" s="489"/>
      <c r="FI292" s="489"/>
      <c r="FJ292" s="489"/>
      <c r="FK292" s="489"/>
      <c r="FL292" s="489"/>
      <c r="FM292" s="489"/>
      <c r="FN292" s="489"/>
      <c r="FO292" s="489"/>
      <c r="FP292" s="560"/>
      <c r="FQ292" s="489"/>
      <c r="FR292" s="560"/>
      <c r="FS292" s="559"/>
      <c r="FT292" s="489"/>
      <c r="FU292" s="489"/>
      <c r="FV292" s="489"/>
      <c r="FW292" s="489"/>
      <c r="FX292" s="489"/>
      <c r="FY292" s="560"/>
    </row>
    <row r="293" spans="1:181" s="494" customFormat="1" ht="12" hidden="1" customHeight="1" x14ac:dyDescent="0.25">
      <c r="A293" s="557">
        <v>331</v>
      </c>
      <c r="B293" s="558" t="s">
        <v>524</v>
      </c>
      <c r="C293" s="490" t="s">
        <v>141</v>
      </c>
      <c r="D293" s="489" t="s">
        <v>1503</v>
      </c>
      <c r="E293" s="559"/>
      <c r="F293" s="559"/>
      <c r="G293" s="490" t="s">
        <v>526</v>
      </c>
      <c r="H293" s="489" t="s">
        <v>1571</v>
      </c>
      <c r="I293" s="489"/>
      <c r="J293" s="560"/>
      <c r="K293" s="559" t="s">
        <v>1572</v>
      </c>
      <c r="L293" s="489" t="s">
        <v>186</v>
      </c>
      <c r="M293" s="489" t="s">
        <v>186</v>
      </c>
      <c r="N293" s="559"/>
      <c r="O293" s="560"/>
      <c r="P293" s="491" t="s">
        <v>530</v>
      </c>
      <c r="Q293" s="491" t="s">
        <v>531</v>
      </c>
      <c r="R293" s="491" t="s">
        <v>532</v>
      </c>
      <c r="S293" s="489" t="s">
        <v>533</v>
      </c>
      <c r="T293" s="489" t="s">
        <v>1571</v>
      </c>
      <c r="U293" s="489" t="s">
        <v>534</v>
      </c>
      <c r="V293" s="560"/>
      <c r="W293" s="490" t="s">
        <v>535</v>
      </c>
      <c r="X293" s="489"/>
      <c r="Y293" s="489"/>
      <c r="Z293" s="560"/>
      <c r="AA293" s="561"/>
      <c r="AB293" s="562" t="s">
        <v>526</v>
      </c>
      <c r="AC293" s="563" t="s">
        <v>526</v>
      </c>
      <c r="AD293" s="564" t="s">
        <v>526</v>
      </c>
      <c r="AE293" s="563"/>
      <c r="AF293" s="563"/>
      <c r="AG293" s="563"/>
      <c r="AH293" s="562" t="s">
        <v>526</v>
      </c>
      <c r="AI293" s="563" t="s">
        <v>526</v>
      </c>
      <c r="AJ293" s="564" t="s">
        <v>526</v>
      </c>
      <c r="AK293" s="489"/>
      <c r="AL293" s="489"/>
      <c r="AM293" s="489"/>
      <c r="AN293" s="489"/>
      <c r="AO293" s="490" t="s">
        <v>526</v>
      </c>
      <c r="AP293" s="493"/>
      <c r="AQ293" s="491" t="s">
        <v>562</v>
      </c>
      <c r="AR293" s="492"/>
      <c r="AS293" s="490" t="str">
        <f t="shared" si="4"/>
        <v>no</v>
      </c>
      <c r="AT293" s="575" t="s">
        <v>1573</v>
      </c>
      <c r="AU293" s="552" t="s">
        <v>1537</v>
      </c>
      <c r="AV293" s="556"/>
      <c r="AW293" s="490" t="s">
        <v>526</v>
      </c>
      <c r="AX293" s="739"/>
      <c r="AY293" s="739"/>
      <c r="AZ293" s="489"/>
      <c r="BA293" s="489"/>
      <c r="BB293" s="489"/>
      <c r="BC293" s="489"/>
      <c r="BD293" s="489"/>
      <c r="BE293" s="489"/>
      <c r="BF293" s="489"/>
      <c r="BG293" s="489"/>
      <c r="BH293" s="489"/>
      <c r="BI293" s="489"/>
      <c r="BJ293" s="489"/>
      <c r="BK293" s="489"/>
      <c r="BL293" s="560"/>
      <c r="BM293" s="559"/>
      <c r="BN293" s="489"/>
      <c r="BO293" s="489"/>
      <c r="BP293" s="489"/>
      <c r="BQ293" s="489"/>
      <c r="BR293" s="489"/>
      <c r="BS293" s="489"/>
      <c r="BT293" s="489"/>
      <c r="BU293" s="489"/>
      <c r="BV293" s="489"/>
      <c r="BW293" s="489"/>
      <c r="BX293" s="489"/>
      <c r="BY293" s="489"/>
      <c r="BZ293" s="489"/>
      <c r="CA293" s="489"/>
      <c r="CB293" s="489"/>
      <c r="CC293" s="489"/>
      <c r="CD293" s="489"/>
      <c r="CE293" s="489"/>
      <c r="CF293" s="489"/>
      <c r="CG293" s="489"/>
      <c r="CH293" s="489"/>
      <c r="CI293" s="489"/>
      <c r="CJ293" s="489"/>
      <c r="CK293" s="489"/>
      <c r="CL293" s="489"/>
      <c r="CM293" s="489"/>
      <c r="CN293" s="489"/>
      <c r="CO293" s="489"/>
      <c r="CP293" s="489"/>
      <c r="CQ293" s="489"/>
      <c r="CR293" s="489"/>
      <c r="CS293" s="489"/>
      <c r="CT293" s="489"/>
      <c r="CU293" s="489"/>
      <c r="CV293" s="489"/>
      <c r="CW293" s="489"/>
      <c r="CX293" s="489"/>
      <c r="CY293" s="489"/>
      <c r="CZ293" s="489"/>
      <c r="DA293" s="489"/>
      <c r="DB293" s="489"/>
      <c r="DC293" s="489"/>
      <c r="DD293" s="489"/>
      <c r="DE293" s="489"/>
      <c r="DF293" s="489"/>
      <c r="DG293" s="489"/>
      <c r="DH293" s="489"/>
      <c r="DI293" s="489"/>
      <c r="DJ293" s="489"/>
      <c r="DK293" s="489"/>
      <c r="DL293" s="489"/>
      <c r="DM293" s="489"/>
      <c r="DN293" s="489"/>
      <c r="DO293" s="489"/>
      <c r="DP293" s="489"/>
      <c r="DQ293" s="489"/>
      <c r="DR293" s="489"/>
      <c r="DS293" s="489"/>
      <c r="DT293" s="489"/>
      <c r="DU293" s="489"/>
      <c r="DV293" s="489"/>
      <c r="DW293" s="489"/>
      <c r="DX293" s="489"/>
      <c r="DY293" s="489"/>
      <c r="DZ293" s="489"/>
      <c r="EA293" s="489"/>
      <c r="EB293" s="489"/>
      <c r="EC293" s="489"/>
      <c r="ED293" s="489"/>
      <c r="EE293" s="489"/>
      <c r="EF293" s="489"/>
      <c r="EG293" s="489"/>
      <c r="EH293" s="489"/>
      <c r="EI293" s="489"/>
      <c r="EJ293" s="489"/>
      <c r="EK293" s="489"/>
      <c r="EL293" s="489"/>
      <c r="EM293" s="489"/>
      <c r="EN293" s="489"/>
      <c r="EO293" s="489"/>
      <c r="EP293" s="489"/>
      <c r="EQ293" s="489"/>
      <c r="ER293" s="489"/>
      <c r="ES293" s="489"/>
      <c r="ET293" s="489"/>
      <c r="EU293" s="489"/>
      <c r="EV293" s="489"/>
      <c r="EW293" s="489"/>
      <c r="EX293" s="489"/>
      <c r="EY293" s="489"/>
      <c r="EZ293" s="489"/>
      <c r="FA293" s="489"/>
      <c r="FB293" s="559"/>
      <c r="FC293" s="489"/>
      <c r="FD293" s="489"/>
      <c r="FE293" s="489"/>
      <c r="FF293" s="489"/>
      <c r="FG293" s="489"/>
      <c r="FH293" s="489"/>
      <c r="FI293" s="489"/>
      <c r="FJ293" s="489"/>
      <c r="FK293" s="489"/>
      <c r="FL293" s="489"/>
      <c r="FM293" s="489"/>
      <c r="FN293" s="489"/>
      <c r="FO293" s="489"/>
      <c r="FP293" s="560"/>
      <c r="FQ293" s="489"/>
      <c r="FR293" s="560"/>
      <c r="FS293" s="559"/>
      <c r="FT293" s="489"/>
      <c r="FU293" s="489"/>
      <c r="FV293" s="489"/>
      <c r="FW293" s="489"/>
      <c r="FX293" s="489"/>
      <c r="FY293" s="560"/>
    </row>
    <row r="294" spans="1:181" s="494" customFormat="1" ht="168" x14ac:dyDescent="0.25">
      <c r="A294" s="506">
        <v>332</v>
      </c>
      <c r="B294" s="511" t="s">
        <v>642</v>
      </c>
      <c r="C294" s="514" t="s">
        <v>141</v>
      </c>
      <c r="D294" s="493" t="s">
        <v>1503</v>
      </c>
      <c r="E294" s="559" t="str">
        <f>VLOOKUP(F294,'Revised Phasing'!$D$4:$S$98, 16, 0)</f>
        <v>Phase 1</v>
      </c>
      <c r="F294" s="559" t="s">
        <v>277</v>
      </c>
      <c r="G294" s="490" t="s">
        <v>642</v>
      </c>
      <c r="H294" s="493" t="s">
        <v>1574</v>
      </c>
      <c r="I294" s="493"/>
      <c r="J294" s="492"/>
      <c r="K294" s="512" t="s">
        <v>195</v>
      </c>
      <c r="L294" s="493" t="s">
        <v>195</v>
      </c>
      <c r="M294" s="493" t="s">
        <v>195</v>
      </c>
      <c r="N294" s="512"/>
      <c r="O294" s="513"/>
      <c r="P294" s="515" t="s">
        <v>637</v>
      </c>
      <c r="Q294" s="515" t="s">
        <v>1506</v>
      </c>
      <c r="R294" s="515" t="s">
        <v>1575</v>
      </c>
      <c r="S294" s="493" t="s">
        <v>644</v>
      </c>
      <c r="T294" s="493" t="s">
        <v>1574</v>
      </c>
      <c r="U294" s="493" t="s">
        <v>534</v>
      </c>
      <c r="V294" s="513"/>
      <c r="W294" s="514" t="s">
        <v>535</v>
      </c>
      <c r="X294" s="493"/>
      <c r="Y294" s="493"/>
      <c r="Z294" s="513"/>
      <c r="AA294" s="516"/>
      <c r="AB294" s="562" t="s">
        <v>540</v>
      </c>
      <c r="AC294" s="563" t="s">
        <v>526</v>
      </c>
      <c r="AD294" s="564" t="s">
        <v>526</v>
      </c>
      <c r="AE294" s="733" t="s">
        <v>1575</v>
      </c>
      <c r="AF294" s="735"/>
      <c r="AG294" s="733" t="s">
        <v>1567</v>
      </c>
      <c r="AH294" s="562" t="s">
        <v>540</v>
      </c>
      <c r="AI294" s="563" t="s">
        <v>540</v>
      </c>
      <c r="AJ294" s="564" t="s">
        <v>526</v>
      </c>
      <c r="AK294" s="497" t="s">
        <v>1145</v>
      </c>
      <c r="AL294" s="497" t="s">
        <v>1514</v>
      </c>
      <c r="AM294" s="493" t="s">
        <v>1523</v>
      </c>
      <c r="AN294" s="489"/>
      <c r="AO294" s="490" t="s">
        <v>642</v>
      </c>
      <c r="AP294" s="493" t="s">
        <v>1576</v>
      </c>
      <c r="AQ294" s="491" t="s">
        <v>562</v>
      </c>
      <c r="AR294" s="492"/>
      <c r="AS294" s="490" t="s">
        <v>726</v>
      </c>
      <c r="AT294" s="493" t="s">
        <v>1577</v>
      </c>
      <c r="AU294" s="552" t="s">
        <v>1443</v>
      </c>
      <c r="AV294" s="569" t="s">
        <v>1570</v>
      </c>
      <c r="AW294" s="490"/>
      <c r="AX294" s="739"/>
      <c r="AY294" s="739"/>
      <c r="AZ294" s="489"/>
      <c r="BA294" s="489"/>
      <c r="BB294" s="489"/>
      <c r="BC294" s="489"/>
      <c r="BD294" s="489"/>
      <c r="BE294" s="489"/>
      <c r="BF294" s="489"/>
      <c r="BG294" s="489"/>
      <c r="BH294" s="489"/>
      <c r="BI294" s="489"/>
      <c r="BJ294" s="489"/>
      <c r="BK294" s="489"/>
      <c r="BL294" s="560"/>
      <c r="BM294" s="559"/>
      <c r="BN294" s="489"/>
      <c r="BO294" s="489"/>
      <c r="BP294" s="489"/>
      <c r="BQ294" s="489"/>
      <c r="BR294" s="489"/>
      <c r="BS294" s="489"/>
      <c r="BT294" s="489"/>
      <c r="BU294" s="489"/>
      <c r="BV294" s="489"/>
      <c r="BW294" s="489"/>
      <c r="BX294" s="489"/>
      <c r="BY294" s="489"/>
      <c r="BZ294" s="489"/>
      <c r="CA294" s="489"/>
      <c r="CB294" s="489"/>
      <c r="CC294" s="489"/>
      <c r="CD294" s="489"/>
      <c r="CE294" s="489"/>
      <c r="CF294" s="489"/>
      <c r="CG294" s="489"/>
      <c r="CH294" s="489"/>
      <c r="CI294" s="489"/>
      <c r="CJ294" s="489"/>
      <c r="CK294" s="489"/>
      <c r="CL294" s="489"/>
      <c r="CM294" s="489"/>
      <c r="CN294" s="489"/>
      <c r="CO294" s="489"/>
      <c r="CP294" s="489"/>
      <c r="CQ294" s="489"/>
      <c r="CR294" s="489"/>
      <c r="CS294" s="489"/>
      <c r="CT294" s="489"/>
      <c r="CU294" s="489"/>
      <c r="CV294" s="489"/>
      <c r="CW294" s="489"/>
      <c r="CX294" s="489"/>
      <c r="CY294" s="489"/>
      <c r="CZ294" s="489"/>
      <c r="DA294" s="489"/>
      <c r="DB294" s="489"/>
      <c r="DC294" s="489"/>
      <c r="DD294" s="489"/>
      <c r="DE294" s="489"/>
      <c r="DF294" s="489"/>
      <c r="DG294" s="489"/>
      <c r="DH294" s="489"/>
      <c r="DI294" s="489"/>
      <c r="DJ294" s="489"/>
      <c r="DK294" s="489"/>
      <c r="DL294" s="489"/>
      <c r="DM294" s="489"/>
      <c r="DN294" s="489"/>
      <c r="DO294" s="489"/>
      <c r="DP294" s="489"/>
      <c r="DQ294" s="489"/>
      <c r="DR294" s="489"/>
      <c r="DS294" s="489"/>
      <c r="DT294" s="489"/>
      <c r="DU294" s="489"/>
      <c r="DV294" s="489"/>
      <c r="DW294" s="489"/>
      <c r="DX294" s="489"/>
      <c r="DY294" s="489"/>
      <c r="DZ294" s="489"/>
      <c r="EA294" s="489"/>
      <c r="EB294" s="489"/>
      <c r="EC294" s="489"/>
      <c r="ED294" s="489"/>
      <c r="EE294" s="489"/>
      <c r="EF294" s="489"/>
      <c r="EG294" s="489"/>
      <c r="EH294" s="489"/>
      <c r="EI294" s="489"/>
      <c r="EJ294" s="489"/>
      <c r="EK294" s="489"/>
      <c r="EL294" s="489"/>
      <c r="EM294" s="489"/>
      <c r="EN294" s="489"/>
      <c r="EO294" s="489"/>
      <c r="EP294" s="489"/>
      <c r="EQ294" s="489"/>
      <c r="ER294" s="489"/>
      <c r="ES294" s="489"/>
      <c r="ET294" s="489"/>
      <c r="EU294" s="489"/>
      <c r="EV294" s="489"/>
      <c r="EW294" s="489"/>
      <c r="EX294" s="489"/>
      <c r="EY294" s="489"/>
      <c r="EZ294" s="489"/>
      <c r="FA294" s="489"/>
      <c r="FB294" s="559"/>
      <c r="FC294" s="489"/>
      <c r="FD294" s="489"/>
      <c r="FE294" s="489"/>
      <c r="FF294" s="489"/>
      <c r="FG294" s="489"/>
      <c r="FH294" s="489"/>
      <c r="FI294" s="489"/>
      <c r="FJ294" s="489"/>
      <c r="FK294" s="489"/>
      <c r="FL294" s="489"/>
      <c r="FM294" s="489"/>
      <c r="FN294" s="489"/>
      <c r="FO294" s="489"/>
      <c r="FP294" s="560"/>
      <c r="FQ294" s="489"/>
      <c r="FR294" s="560"/>
      <c r="FS294" s="559"/>
      <c r="FT294" s="489"/>
      <c r="FU294" s="489"/>
      <c r="FV294" s="489"/>
      <c r="FW294" s="489"/>
      <c r="FX294" s="489"/>
      <c r="FY294" s="560"/>
    </row>
    <row r="295" spans="1:181" s="494" customFormat="1" hidden="1" x14ac:dyDescent="0.25">
      <c r="A295" s="557">
        <v>333</v>
      </c>
      <c r="B295" s="558" t="s">
        <v>524</v>
      </c>
      <c r="C295" s="490" t="s">
        <v>141</v>
      </c>
      <c r="D295" s="489" t="s">
        <v>1503</v>
      </c>
      <c r="E295" s="559"/>
      <c r="F295" s="559"/>
      <c r="G295" s="490" t="s">
        <v>526</v>
      </c>
      <c r="H295" s="489" t="s">
        <v>1578</v>
      </c>
      <c r="I295" s="489"/>
      <c r="J295" s="560"/>
      <c r="K295" s="559" t="s">
        <v>1579</v>
      </c>
      <c r="L295" s="489" t="s">
        <v>195</v>
      </c>
      <c r="M295" s="489" t="s">
        <v>195</v>
      </c>
      <c r="N295" s="559"/>
      <c r="O295" s="560"/>
      <c r="P295" s="491" t="s">
        <v>530</v>
      </c>
      <c r="Q295" s="491" t="s">
        <v>531</v>
      </c>
      <c r="R295" s="491" t="s">
        <v>532</v>
      </c>
      <c r="S295" s="489" t="s">
        <v>533</v>
      </c>
      <c r="T295" s="489" t="s">
        <v>1578</v>
      </c>
      <c r="U295" s="489" t="s">
        <v>534</v>
      </c>
      <c r="V295" s="560"/>
      <c r="W295" s="490" t="s">
        <v>535</v>
      </c>
      <c r="X295" s="489"/>
      <c r="Y295" s="489"/>
      <c r="Z295" s="560"/>
      <c r="AA295" s="561"/>
      <c r="AB295" s="562" t="s">
        <v>526</v>
      </c>
      <c r="AC295" s="563" t="s">
        <v>526</v>
      </c>
      <c r="AD295" s="564" t="s">
        <v>526</v>
      </c>
      <c r="AE295" s="563"/>
      <c r="AF295" s="563"/>
      <c r="AG295" s="563"/>
      <c r="AH295" s="562" t="s">
        <v>526</v>
      </c>
      <c r="AI295" s="563" t="s">
        <v>526</v>
      </c>
      <c r="AJ295" s="564" t="s">
        <v>526</v>
      </c>
      <c r="AK295" s="489"/>
      <c r="AL295" s="489"/>
      <c r="AM295" s="489"/>
      <c r="AN295" s="489"/>
      <c r="AO295" s="490" t="s">
        <v>526</v>
      </c>
      <c r="AP295" s="493"/>
      <c r="AQ295" s="491" t="s">
        <v>562</v>
      </c>
      <c r="AR295" s="492"/>
      <c r="AS295" s="490" t="str">
        <f t="shared" si="4"/>
        <v>no</v>
      </c>
      <c r="AT295" s="489"/>
      <c r="AU295" s="552" t="s">
        <v>1537</v>
      </c>
      <c r="AV295" s="556"/>
      <c r="AW295" s="490" t="s">
        <v>526</v>
      </c>
      <c r="AX295" s="739"/>
      <c r="AY295" s="739"/>
      <c r="AZ295" s="489"/>
      <c r="BA295" s="489"/>
      <c r="BB295" s="489"/>
      <c r="BC295" s="489"/>
      <c r="BD295" s="489"/>
      <c r="BE295" s="489"/>
      <c r="BF295" s="489"/>
      <c r="BG295" s="489"/>
      <c r="BH295" s="489"/>
      <c r="BI295" s="489"/>
      <c r="BJ295" s="489"/>
      <c r="BK295" s="489"/>
      <c r="BL295" s="560"/>
      <c r="BM295" s="559"/>
      <c r="BN295" s="489"/>
      <c r="BO295" s="489"/>
      <c r="BP295" s="489"/>
      <c r="BQ295" s="489"/>
      <c r="BR295" s="489"/>
      <c r="BS295" s="489"/>
      <c r="BT295" s="489"/>
      <c r="BU295" s="489"/>
      <c r="BV295" s="489"/>
      <c r="BW295" s="489"/>
      <c r="BX295" s="489"/>
      <c r="BY295" s="489"/>
      <c r="BZ295" s="489"/>
      <c r="CA295" s="489"/>
      <c r="CB295" s="489"/>
      <c r="CC295" s="489"/>
      <c r="CD295" s="489"/>
      <c r="CE295" s="489"/>
      <c r="CF295" s="489"/>
      <c r="CG295" s="489"/>
      <c r="CH295" s="489"/>
      <c r="CI295" s="489"/>
      <c r="CJ295" s="489"/>
      <c r="CK295" s="489"/>
      <c r="CL295" s="489"/>
      <c r="CM295" s="489"/>
      <c r="CN295" s="489"/>
      <c r="CO295" s="489"/>
      <c r="CP295" s="489"/>
      <c r="CQ295" s="489"/>
      <c r="CR295" s="489"/>
      <c r="CS295" s="489"/>
      <c r="CT295" s="489"/>
      <c r="CU295" s="489"/>
      <c r="CV295" s="489"/>
      <c r="CW295" s="489"/>
      <c r="CX295" s="489"/>
      <c r="CY295" s="489"/>
      <c r="CZ295" s="489"/>
      <c r="DA295" s="489"/>
      <c r="DB295" s="489"/>
      <c r="DC295" s="489"/>
      <c r="DD295" s="489"/>
      <c r="DE295" s="489"/>
      <c r="DF295" s="489"/>
      <c r="DG295" s="489"/>
      <c r="DH295" s="489"/>
      <c r="DI295" s="489"/>
      <c r="DJ295" s="489"/>
      <c r="DK295" s="489"/>
      <c r="DL295" s="489"/>
      <c r="DM295" s="489"/>
      <c r="DN295" s="489"/>
      <c r="DO295" s="489"/>
      <c r="DP295" s="489"/>
      <c r="DQ295" s="489"/>
      <c r="DR295" s="489"/>
      <c r="DS295" s="489"/>
      <c r="DT295" s="489"/>
      <c r="DU295" s="489"/>
      <c r="DV295" s="489"/>
      <c r="DW295" s="489"/>
      <c r="DX295" s="489"/>
      <c r="DY295" s="489"/>
      <c r="DZ295" s="489"/>
      <c r="EA295" s="489"/>
      <c r="EB295" s="489"/>
      <c r="EC295" s="489"/>
      <c r="ED295" s="489"/>
      <c r="EE295" s="489"/>
      <c r="EF295" s="489"/>
      <c r="EG295" s="489"/>
      <c r="EH295" s="489"/>
      <c r="EI295" s="489"/>
      <c r="EJ295" s="489"/>
      <c r="EK295" s="489"/>
      <c r="EL295" s="489"/>
      <c r="EM295" s="489"/>
      <c r="EN295" s="489"/>
      <c r="EO295" s="489"/>
      <c r="EP295" s="489"/>
      <c r="EQ295" s="489"/>
      <c r="ER295" s="489"/>
      <c r="ES295" s="489"/>
      <c r="ET295" s="489"/>
      <c r="EU295" s="489"/>
      <c r="EV295" s="489"/>
      <c r="EW295" s="489"/>
      <c r="EX295" s="489"/>
      <c r="EY295" s="489"/>
      <c r="EZ295" s="489"/>
      <c r="FA295" s="489"/>
      <c r="FB295" s="559"/>
      <c r="FC295" s="489"/>
      <c r="FD295" s="489"/>
      <c r="FE295" s="489"/>
      <c r="FF295" s="489"/>
      <c r="FG295" s="489"/>
      <c r="FH295" s="489"/>
      <c r="FI295" s="489"/>
      <c r="FJ295" s="489"/>
      <c r="FK295" s="489"/>
      <c r="FL295" s="489"/>
      <c r="FM295" s="489"/>
      <c r="FN295" s="489"/>
      <c r="FO295" s="489"/>
      <c r="FP295" s="560"/>
      <c r="FQ295" s="489"/>
      <c r="FR295" s="560"/>
      <c r="FS295" s="559"/>
      <c r="FT295" s="489"/>
      <c r="FU295" s="489"/>
      <c r="FV295" s="489"/>
      <c r="FW295" s="489"/>
      <c r="FX295" s="489"/>
      <c r="FY295" s="560"/>
    </row>
    <row r="296" spans="1:181" s="494" customFormat="1" hidden="1" x14ac:dyDescent="0.25">
      <c r="A296" s="557">
        <v>334</v>
      </c>
      <c r="B296" s="558" t="s">
        <v>524</v>
      </c>
      <c r="C296" s="490" t="s">
        <v>141</v>
      </c>
      <c r="D296" s="489" t="s">
        <v>1503</v>
      </c>
      <c r="E296" s="559"/>
      <c r="F296" s="559"/>
      <c r="G296" s="490" t="s">
        <v>526</v>
      </c>
      <c r="H296" s="489" t="s">
        <v>1580</v>
      </c>
      <c r="I296" s="489"/>
      <c r="J296" s="560"/>
      <c r="K296" s="559" t="s">
        <v>1581</v>
      </c>
      <c r="L296" s="489" t="s">
        <v>1581</v>
      </c>
      <c r="M296" s="489" t="s">
        <v>1581</v>
      </c>
      <c r="N296" s="559"/>
      <c r="O296" s="560"/>
      <c r="P296" s="491" t="s">
        <v>637</v>
      </c>
      <c r="Q296" s="491" t="s">
        <v>1506</v>
      </c>
      <c r="R296" s="491" t="s">
        <v>283</v>
      </c>
      <c r="S296" s="489" t="s">
        <v>283</v>
      </c>
      <c r="T296" s="489" t="s">
        <v>1580</v>
      </c>
      <c r="U296" s="489" t="s">
        <v>534</v>
      </c>
      <c r="V296" s="560"/>
      <c r="W296" s="490" t="s">
        <v>638</v>
      </c>
      <c r="X296" s="489"/>
      <c r="Y296" s="489"/>
      <c r="Z296" s="560"/>
      <c r="AA296" s="561" t="s">
        <v>1582</v>
      </c>
      <c r="AB296" s="562" t="s">
        <v>526</v>
      </c>
      <c r="AC296" s="563" t="s">
        <v>526</v>
      </c>
      <c r="AD296" s="564" t="s">
        <v>526</v>
      </c>
      <c r="AE296" s="563"/>
      <c r="AF296" s="735"/>
      <c r="AG296" s="563"/>
      <c r="AH296" s="562" t="s">
        <v>526</v>
      </c>
      <c r="AI296" s="563" t="s">
        <v>526</v>
      </c>
      <c r="AJ296" s="564" t="s">
        <v>526</v>
      </c>
      <c r="AK296" s="489"/>
      <c r="AL296" s="489"/>
      <c r="AM296" s="489"/>
      <c r="AN296" s="489"/>
      <c r="AO296" s="490" t="s">
        <v>526</v>
      </c>
      <c r="AP296" s="493"/>
      <c r="AQ296" s="491"/>
      <c r="AR296" s="492"/>
      <c r="AS296" s="490" t="str">
        <f t="shared" si="4"/>
        <v>no</v>
      </c>
      <c r="AT296" s="489"/>
      <c r="AU296" s="552" t="s">
        <v>1537</v>
      </c>
      <c r="AV296" s="556"/>
      <c r="AW296" s="490" t="s">
        <v>526</v>
      </c>
      <c r="AX296" s="739"/>
      <c r="AY296" s="739"/>
      <c r="AZ296" s="489"/>
      <c r="BA296" s="489"/>
      <c r="BB296" s="489"/>
      <c r="BC296" s="489"/>
      <c r="BD296" s="489"/>
      <c r="BE296" s="489"/>
      <c r="BF296" s="489"/>
      <c r="BG296" s="489"/>
      <c r="BH296" s="489"/>
      <c r="BI296" s="489"/>
      <c r="BJ296" s="489"/>
      <c r="BK296" s="489"/>
      <c r="BL296" s="560"/>
      <c r="BM296" s="559"/>
      <c r="BN296" s="489"/>
      <c r="BO296" s="489"/>
      <c r="BP296" s="489"/>
      <c r="BQ296" s="489"/>
      <c r="BR296" s="489"/>
      <c r="BS296" s="489"/>
      <c r="BT296" s="489"/>
      <c r="BU296" s="489"/>
      <c r="BV296" s="489"/>
      <c r="BW296" s="489"/>
      <c r="BX296" s="489"/>
      <c r="BY296" s="489"/>
      <c r="BZ296" s="489"/>
      <c r="CA296" s="489"/>
      <c r="CB296" s="489"/>
      <c r="CC296" s="489"/>
      <c r="CD296" s="489"/>
      <c r="CE296" s="489"/>
      <c r="CF296" s="489"/>
      <c r="CG296" s="489"/>
      <c r="CH296" s="489"/>
      <c r="CI296" s="489"/>
      <c r="CJ296" s="489"/>
      <c r="CK296" s="489"/>
      <c r="CL296" s="489"/>
      <c r="CM296" s="489"/>
      <c r="CN296" s="489"/>
      <c r="CO296" s="489"/>
      <c r="CP296" s="489"/>
      <c r="CQ296" s="489"/>
      <c r="CR296" s="489"/>
      <c r="CS296" s="489"/>
      <c r="CT296" s="489"/>
      <c r="CU296" s="489"/>
      <c r="CV296" s="489"/>
      <c r="CW296" s="489"/>
      <c r="CX296" s="489"/>
      <c r="CY296" s="489"/>
      <c r="CZ296" s="489"/>
      <c r="DA296" s="489"/>
      <c r="DB296" s="489"/>
      <c r="DC296" s="489"/>
      <c r="DD296" s="489"/>
      <c r="DE296" s="489"/>
      <c r="DF296" s="489"/>
      <c r="DG296" s="489"/>
      <c r="DH296" s="489"/>
      <c r="DI296" s="489"/>
      <c r="DJ296" s="489"/>
      <c r="DK296" s="489"/>
      <c r="DL296" s="489"/>
      <c r="DM296" s="489"/>
      <c r="DN296" s="489"/>
      <c r="DO296" s="489"/>
      <c r="DP296" s="489"/>
      <c r="DQ296" s="489"/>
      <c r="DR296" s="489"/>
      <c r="DS296" s="489"/>
      <c r="DT296" s="489"/>
      <c r="DU296" s="489"/>
      <c r="DV296" s="489"/>
      <c r="DW296" s="489"/>
      <c r="DX296" s="489"/>
      <c r="DY296" s="489"/>
      <c r="DZ296" s="489"/>
      <c r="EA296" s="489"/>
      <c r="EB296" s="489"/>
      <c r="EC296" s="489"/>
      <c r="ED296" s="489"/>
      <c r="EE296" s="489"/>
      <c r="EF296" s="489"/>
      <c r="EG296" s="489"/>
      <c r="EH296" s="489"/>
      <c r="EI296" s="489"/>
      <c r="EJ296" s="489"/>
      <c r="EK296" s="489"/>
      <c r="EL296" s="489"/>
      <c r="EM296" s="489"/>
      <c r="EN296" s="489"/>
      <c r="EO296" s="489"/>
      <c r="EP296" s="489"/>
      <c r="EQ296" s="489"/>
      <c r="ER296" s="489"/>
      <c r="ES296" s="489"/>
      <c r="ET296" s="489"/>
      <c r="EU296" s="489"/>
      <c r="EV296" s="489"/>
      <c r="EW296" s="489"/>
      <c r="EX296" s="489"/>
      <c r="EY296" s="489"/>
      <c r="EZ296" s="489"/>
      <c r="FA296" s="489"/>
      <c r="FB296" s="559"/>
      <c r="FC296" s="489"/>
      <c r="FD296" s="489"/>
      <c r="FE296" s="489"/>
      <c r="FF296" s="489"/>
      <c r="FG296" s="489"/>
      <c r="FH296" s="489"/>
      <c r="FI296" s="489"/>
      <c r="FJ296" s="489"/>
      <c r="FK296" s="489"/>
      <c r="FL296" s="489"/>
      <c r="FM296" s="489"/>
      <c r="FN296" s="489"/>
      <c r="FO296" s="489"/>
      <c r="FP296" s="560"/>
      <c r="FQ296" s="489"/>
      <c r="FR296" s="560"/>
      <c r="FS296" s="559"/>
      <c r="FT296" s="489"/>
      <c r="FU296" s="489"/>
      <c r="FV296" s="489"/>
      <c r="FW296" s="489"/>
      <c r="FX296" s="489"/>
      <c r="FY296" s="560"/>
    </row>
    <row r="297" spans="1:181" s="494" customFormat="1" ht="24" hidden="1" x14ac:dyDescent="0.25">
      <c r="A297" s="557">
        <v>335</v>
      </c>
      <c r="B297" s="558" t="s">
        <v>524</v>
      </c>
      <c r="C297" s="490" t="s">
        <v>141</v>
      </c>
      <c r="D297" s="489" t="s">
        <v>1503</v>
      </c>
      <c r="E297" s="559"/>
      <c r="F297" s="559"/>
      <c r="G297" s="490" t="s">
        <v>526</v>
      </c>
      <c r="H297" s="489" t="s">
        <v>1583</v>
      </c>
      <c r="I297" s="489"/>
      <c r="J297" s="560"/>
      <c r="K297" s="559" t="s">
        <v>1584</v>
      </c>
      <c r="L297" s="489" t="s">
        <v>1581</v>
      </c>
      <c r="M297" s="489" t="s">
        <v>1581</v>
      </c>
      <c r="N297" s="559"/>
      <c r="O297" s="560"/>
      <c r="P297" s="491" t="s">
        <v>530</v>
      </c>
      <c r="Q297" s="491" t="s">
        <v>531</v>
      </c>
      <c r="R297" s="491" t="s">
        <v>532</v>
      </c>
      <c r="S297" s="489" t="s">
        <v>533</v>
      </c>
      <c r="T297" s="489" t="s">
        <v>1583</v>
      </c>
      <c r="U297" s="489" t="s">
        <v>534</v>
      </c>
      <c r="V297" s="560"/>
      <c r="W297" s="490" t="s">
        <v>535</v>
      </c>
      <c r="X297" s="489"/>
      <c r="Y297" s="489"/>
      <c r="Z297" s="560"/>
      <c r="AA297" s="561"/>
      <c r="AB297" s="562" t="s">
        <v>526</v>
      </c>
      <c r="AC297" s="563" t="s">
        <v>526</v>
      </c>
      <c r="AD297" s="564" t="s">
        <v>526</v>
      </c>
      <c r="AE297" s="563"/>
      <c r="AF297" s="563"/>
      <c r="AG297" s="563"/>
      <c r="AH297" s="562" t="s">
        <v>526</v>
      </c>
      <c r="AI297" s="563" t="s">
        <v>526</v>
      </c>
      <c r="AJ297" s="564" t="s">
        <v>526</v>
      </c>
      <c r="AK297" s="489"/>
      <c r="AL297" s="489"/>
      <c r="AM297" s="489"/>
      <c r="AN297" s="489"/>
      <c r="AO297" s="490" t="s">
        <v>526</v>
      </c>
      <c r="AP297" s="493"/>
      <c r="AQ297" s="491" t="s">
        <v>562</v>
      </c>
      <c r="AR297" s="492"/>
      <c r="AS297" s="490" t="str">
        <f t="shared" si="4"/>
        <v>no</v>
      </c>
      <c r="AT297" s="489"/>
      <c r="AU297" s="552" t="s">
        <v>1585</v>
      </c>
      <c r="AV297" s="556"/>
      <c r="AW297" s="490" t="s">
        <v>526</v>
      </c>
      <c r="AX297" s="739"/>
      <c r="AY297" s="739"/>
      <c r="AZ297" s="489"/>
      <c r="BA297" s="489"/>
      <c r="BB297" s="489"/>
      <c r="BC297" s="489"/>
      <c r="BD297" s="489"/>
      <c r="BE297" s="489"/>
      <c r="BF297" s="489"/>
      <c r="BG297" s="489"/>
      <c r="BH297" s="489"/>
      <c r="BI297" s="489"/>
      <c r="BJ297" s="489"/>
      <c r="BK297" s="489"/>
      <c r="BL297" s="560"/>
      <c r="BM297" s="559"/>
      <c r="BN297" s="489"/>
      <c r="BO297" s="489"/>
      <c r="BP297" s="489"/>
      <c r="BQ297" s="489"/>
      <c r="BR297" s="489"/>
      <c r="BS297" s="489"/>
      <c r="BT297" s="489"/>
      <c r="BU297" s="489"/>
      <c r="BV297" s="489"/>
      <c r="BW297" s="489"/>
      <c r="BX297" s="489"/>
      <c r="BY297" s="489"/>
      <c r="BZ297" s="489"/>
      <c r="CA297" s="489"/>
      <c r="CB297" s="489"/>
      <c r="CC297" s="489"/>
      <c r="CD297" s="489"/>
      <c r="CE297" s="489"/>
      <c r="CF297" s="489"/>
      <c r="CG297" s="489"/>
      <c r="CH297" s="489"/>
      <c r="CI297" s="489"/>
      <c r="CJ297" s="489"/>
      <c r="CK297" s="489"/>
      <c r="CL297" s="489"/>
      <c r="CM297" s="489"/>
      <c r="CN297" s="489"/>
      <c r="CO297" s="489"/>
      <c r="CP297" s="489"/>
      <c r="CQ297" s="489"/>
      <c r="CR297" s="489"/>
      <c r="CS297" s="489"/>
      <c r="CT297" s="489"/>
      <c r="CU297" s="489"/>
      <c r="CV297" s="489"/>
      <c r="CW297" s="489"/>
      <c r="CX297" s="489"/>
      <c r="CY297" s="489"/>
      <c r="CZ297" s="489"/>
      <c r="DA297" s="489"/>
      <c r="DB297" s="489"/>
      <c r="DC297" s="489"/>
      <c r="DD297" s="489"/>
      <c r="DE297" s="489"/>
      <c r="DF297" s="489"/>
      <c r="DG297" s="489"/>
      <c r="DH297" s="489"/>
      <c r="DI297" s="489"/>
      <c r="DJ297" s="489"/>
      <c r="DK297" s="489"/>
      <c r="DL297" s="489"/>
      <c r="DM297" s="489"/>
      <c r="DN297" s="489"/>
      <c r="DO297" s="489"/>
      <c r="DP297" s="489"/>
      <c r="DQ297" s="489"/>
      <c r="DR297" s="489"/>
      <c r="DS297" s="489"/>
      <c r="DT297" s="489"/>
      <c r="DU297" s="489"/>
      <c r="DV297" s="489"/>
      <c r="DW297" s="489"/>
      <c r="DX297" s="489"/>
      <c r="DY297" s="489"/>
      <c r="DZ297" s="489"/>
      <c r="EA297" s="489"/>
      <c r="EB297" s="489"/>
      <c r="EC297" s="489"/>
      <c r="ED297" s="489"/>
      <c r="EE297" s="489"/>
      <c r="EF297" s="489"/>
      <c r="EG297" s="489"/>
      <c r="EH297" s="489"/>
      <c r="EI297" s="489"/>
      <c r="EJ297" s="489"/>
      <c r="EK297" s="489"/>
      <c r="EL297" s="489"/>
      <c r="EM297" s="489"/>
      <c r="EN297" s="489"/>
      <c r="EO297" s="489"/>
      <c r="EP297" s="489"/>
      <c r="EQ297" s="489"/>
      <c r="ER297" s="489"/>
      <c r="ES297" s="489"/>
      <c r="ET297" s="489"/>
      <c r="EU297" s="489"/>
      <c r="EV297" s="489"/>
      <c r="EW297" s="489"/>
      <c r="EX297" s="489"/>
      <c r="EY297" s="489"/>
      <c r="EZ297" s="489"/>
      <c r="FA297" s="489"/>
      <c r="FB297" s="559"/>
      <c r="FC297" s="489"/>
      <c r="FD297" s="489"/>
      <c r="FE297" s="489"/>
      <c r="FF297" s="489"/>
      <c r="FG297" s="489"/>
      <c r="FH297" s="489"/>
      <c r="FI297" s="489"/>
      <c r="FJ297" s="489"/>
      <c r="FK297" s="489"/>
      <c r="FL297" s="489"/>
      <c r="FM297" s="489"/>
      <c r="FN297" s="489"/>
      <c r="FO297" s="489"/>
      <c r="FP297" s="560"/>
      <c r="FQ297" s="489"/>
      <c r="FR297" s="560"/>
      <c r="FS297" s="559"/>
      <c r="FT297" s="489"/>
      <c r="FU297" s="489"/>
      <c r="FV297" s="489"/>
      <c r="FW297" s="489"/>
      <c r="FX297" s="489"/>
      <c r="FY297" s="560"/>
    </row>
    <row r="298" spans="1:181" s="494" customFormat="1" hidden="1" x14ac:dyDescent="0.25">
      <c r="A298" s="557">
        <v>336</v>
      </c>
      <c r="B298" s="558" t="s">
        <v>524</v>
      </c>
      <c r="C298" s="490" t="s">
        <v>141</v>
      </c>
      <c r="D298" s="489" t="s">
        <v>1503</v>
      </c>
      <c r="E298" s="559"/>
      <c r="F298" s="559"/>
      <c r="G298" s="490" t="s">
        <v>526</v>
      </c>
      <c r="H298" s="489" t="s">
        <v>1586</v>
      </c>
      <c r="I298" s="489"/>
      <c r="J298" s="560"/>
      <c r="K298" s="559" t="s">
        <v>1587</v>
      </c>
      <c r="L298" s="489" t="s">
        <v>1588</v>
      </c>
      <c r="M298" s="489" t="s">
        <v>1505</v>
      </c>
      <c r="N298" s="559"/>
      <c r="O298" s="560"/>
      <c r="P298" s="491" t="s">
        <v>637</v>
      </c>
      <c r="Q298" s="491" t="s">
        <v>1506</v>
      </c>
      <c r="R298" s="491" t="s">
        <v>283</v>
      </c>
      <c r="S298" s="489" t="s">
        <v>283</v>
      </c>
      <c r="T298" s="489" t="s">
        <v>1586</v>
      </c>
      <c r="U298" s="489" t="s">
        <v>534</v>
      </c>
      <c r="V298" s="560"/>
      <c r="W298" s="490" t="s">
        <v>572</v>
      </c>
      <c r="X298" s="489"/>
      <c r="Y298" s="489"/>
      <c r="Z298" s="560"/>
      <c r="AA298" s="561" t="s">
        <v>1589</v>
      </c>
      <c r="AB298" s="562" t="s">
        <v>526</v>
      </c>
      <c r="AC298" s="563" t="s">
        <v>526</v>
      </c>
      <c r="AD298" s="564" t="s">
        <v>526</v>
      </c>
      <c r="AE298" s="563"/>
      <c r="AF298" s="735"/>
      <c r="AG298" s="563"/>
      <c r="AH298" s="562" t="s">
        <v>526</v>
      </c>
      <c r="AI298" s="563" t="s">
        <v>526</v>
      </c>
      <c r="AJ298" s="564" t="s">
        <v>526</v>
      </c>
      <c r="AK298" s="489"/>
      <c r="AL298" s="489"/>
      <c r="AM298" s="489"/>
      <c r="AN298" s="489"/>
      <c r="AO298" s="490" t="s">
        <v>526</v>
      </c>
      <c r="AP298" s="493"/>
      <c r="AQ298" s="491"/>
      <c r="AR298" s="492"/>
      <c r="AS298" s="490" t="str">
        <f t="shared" si="4"/>
        <v>no</v>
      </c>
      <c r="AT298" s="489"/>
      <c r="AU298" s="552" t="s">
        <v>712</v>
      </c>
      <c r="AV298" s="556"/>
      <c r="AW298" s="490" t="s">
        <v>526</v>
      </c>
      <c r="AX298" s="739"/>
      <c r="AY298" s="739"/>
      <c r="AZ298" s="489"/>
      <c r="BA298" s="489"/>
      <c r="BB298" s="489"/>
      <c r="BC298" s="489"/>
      <c r="BD298" s="489"/>
      <c r="BE298" s="489"/>
      <c r="BF298" s="489"/>
      <c r="BG298" s="489"/>
      <c r="BH298" s="489"/>
      <c r="BI298" s="489"/>
      <c r="BJ298" s="489"/>
      <c r="BK298" s="489"/>
      <c r="BL298" s="560"/>
      <c r="BM298" s="559"/>
      <c r="BN298" s="489"/>
      <c r="BO298" s="489"/>
      <c r="BP298" s="489"/>
      <c r="BQ298" s="489"/>
      <c r="BR298" s="489"/>
      <c r="BS298" s="489"/>
      <c r="BT298" s="489"/>
      <c r="BU298" s="489"/>
      <c r="BV298" s="489"/>
      <c r="BW298" s="489"/>
      <c r="BX298" s="489"/>
      <c r="BY298" s="489"/>
      <c r="BZ298" s="489"/>
      <c r="CA298" s="489"/>
      <c r="CB298" s="489"/>
      <c r="CC298" s="489"/>
      <c r="CD298" s="489"/>
      <c r="CE298" s="489"/>
      <c r="CF298" s="489"/>
      <c r="CG298" s="489"/>
      <c r="CH298" s="489"/>
      <c r="CI298" s="489"/>
      <c r="CJ298" s="489"/>
      <c r="CK298" s="489"/>
      <c r="CL298" s="489"/>
      <c r="CM298" s="489"/>
      <c r="CN298" s="489"/>
      <c r="CO298" s="489"/>
      <c r="CP298" s="489"/>
      <c r="CQ298" s="489"/>
      <c r="CR298" s="489"/>
      <c r="CS298" s="489"/>
      <c r="CT298" s="489"/>
      <c r="CU298" s="489"/>
      <c r="CV298" s="489"/>
      <c r="CW298" s="489"/>
      <c r="CX298" s="489"/>
      <c r="CY298" s="489"/>
      <c r="CZ298" s="489"/>
      <c r="DA298" s="489"/>
      <c r="DB298" s="489"/>
      <c r="DC298" s="489"/>
      <c r="DD298" s="489"/>
      <c r="DE298" s="489"/>
      <c r="DF298" s="489"/>
      <c r="DG298" s="489"/>
      <c r="DH298" s="489"/>
      <c r="DI298" s="489"/>
      <c r="DJ298" s="489"/>
      <c r="DK298" s="489"/>
      <c r="DL298" s="489"/>
      <c r="DM298" s="489"/>
      <c r="DN298" s="489"/>
      <c r="DO298" s="489"/>
      <c r="DP298" s="489"/>
      <c r="DQ298" s="489"/>
      <c r="DR298" s="489"/>
      <c r="DS298" s="489"/>
      <c r="DT298" s="489"/>
      <c r="DU298" s="489"/>
      <c r="DV298" s="489"/>
      <c r="DW298" s="489"/>
      <c r="DX298" s="489"/>
      <c r="DY298" s="489"/>
      <c r="DZ298" s="489"/>
      <c r="EA298" s="489"/>
      <c r="EB298" s="489"/>
      <c r="EC298" s="489"/>
      <c r="ED298" s="489"/>
      <c r="EE298" s="489"/>
      <c r="EF298" s="489"/>
      <c r="EG298" s="489"/>
      <c r="EH298" s="489"/>
      <c r="EI298" s="489"/>
      <c r="EJ298" s="489"/>
      <c r="EK298" s="489"/>
      <c r="EL298" s="489"/>
      <c r="EM298" s="489"/>
      <c r="EN298" s="489"/>
      <c r="EO298" s="489"/>
      <c r="EP298" s="489"/>
      <c r="EQ298" s="489"/>
      <c r="ER298" s="489"/>
      <c r="ES298" s="489"/>
      <c r="ET298" s="489"/>
      <c r="EU298" s="489"/>
      <c r="EV298" s="489"/>
      <c r="EW298" s="489"/>
      <c r="EX298" s="489"/>
      <c r="EY298" s="489"/>
      <c r="EZ298" s="489"/>
      <c r="FA298" s="489"/>
      <c r="FB298" s="559"/>
      <c r="FC298" s="489"/>
      <c r="FD298" s="489"/>
      <c r="FE298" s="489"/>
      <c r="FF298" s="489"/>
      <c r="FG298" s="489"/>
      <c r="FH298" s="489"/>
      <c r="FI298" s="489"/>
      <c r="FJ298" s="489"/>
      <c r="FK298" s="489"/>
      <c r="FL298" s="489"/>
      <c r="FM298" s="489"/>
      <c r="FN298" s="489"/>
      <c r="FO298" s="489"/>
      <c r="FP298" s="560"/>
      <c r="FQ298" s="489"/>
      <c r="FR298" s="560"/>
      <c r="FS298" s="559"/>
      <c r="FT298" s="489"/>
      <c r="FU298" s="489"/>
      <c r="FV298" s="489"/>
      <c r="FW298" s="489"/>
      <c r="FX298" s="489"/>
      <c r="FY298" s="560"/>
    </row>
    <row r="299" spans="1:181" s="494" customFormat="1" hidden="1" x14ac:dyDescent="0.25">
      <c r="A299" s="557">
        <v>337</v>
      </c>
      <c r="B299" s="558" t="s">
        <v>524</v>
      </c>
      <c r="C299" s="490" t="s">
        <v>141</v>
      </c>
      <c r="D299" s="489" t="s">
        <v>1503</v>
      </c>
      <c r="E299" s="559"/>
      <c r="F299" s="559"/>
      <c r="G299" s="490" t="s">
        <v>526</v>
      </c>
      <c r="H299" s="489" t="s">
        <v>1586</v>
      </c>
      <c r="I299" s="489"/>
      <c r="J299" s="560"/>
      <c r="K299" s="559" t="s">
        <v>1590</v>
      </c>
      <c r="L299" s="489" t="s">
        <v>1588</v>
      </c>
      <c r="M299" s="489" t="s">
        <v>1581</v>
      </c>
      <c r="N299" s="559"/>
      <c r="O299" s="560"/>
      <c r="P299" s="491" t="s">
        <v>637</v>
      </c>
      <c r="Q299" s="491" t="s">
        <v>1506</v>
      </c>
      <c r="R299" s="491" t="s">
        <v>283</v>
      </c>
      <c r="S299" s="489" t="s">
        <v>283</v>
      </c>
      <c r="T299" s="489" t="s">
        <v>1586</v>
      </c>
      <c r="U299" s="489" t="s">
        <v>534</v>
      </c>
      <c r="V299" s="560"/>
      <c r="W299" s="490" t="s">
        <v>638</v>
      </c>
      <c r="X299" s="489"/>
      <c r="Y299" s="489"/>
      <c r="Z299" s="560"/>
      <c r="AA299" s="561" t="s">
        <v>1591</v>
      </c>
      <c r="AB299" s="562" t="s">
        <v>526</v>
      </c>
      <c r="AC299" s="563" t="s">
        <v>526</v>
      </c>
      <c r="AD299" s="564" t="s">
        <v>526</v>
      </c>
      <c r="AE299" s="563"/>
      <c r="AF299" s="735"/>
      <c r="AG299" s="563"/>
      <c r="AH299" s="562" t="s">
        <v>526</v>
      </c>
      <c r="AI299" s="563" t="s">
        <v>526</v>
      </c>
      <c r="AJ299" s="564" t="s">
        <v>526</v>
      </c>
      <c r="AK299" s="489"/>
      <c r="AL299" s="489"/>
      <c r="AM299" s="489"/>
      <c r="AN299" s="489"/>
      <c r="AO299" s="490" t="s">
        <v>526</v>
      </c>
      <c r="AP299" s="493"/>
      <c r="AQ299" s="491"/>
      <c r="AR299" s="492"/>
      <c r="AS299" s="490" t="str">
        <f t="shared" si="4"/>
        <v>no</v>
      </c>
      <c r="AT299" s="489"/>
      <c r="AU299" s="552" t="s">
        <v>712</v>
      </c>
      <c r="AV299" s="556"/>
      <c r="AW299" s="490" t="s">
        <v>526</v>
      </c>
      <c r="AX299" s="739"/>
      <c r="AY299" s="739"/>
      <c r="AZ299" s="489"/>
      <c r="BA299" s="489"/>
      <c r="BB299" s="489"/>
      <c r="BC299" s="489"/>
      <c r="BD299" s="489"/>
      <c r="BE299" s="489"/>
      <c r="BF299" s="489"/>
      <c r="BG299" s="489"/>
      <c r="BH299" s="489"/>
      <c r="BI299" s="489"/>
      <c r="BJ299" s="489"/>
      <c r="BK299" s="489"/>
      <c r="BL299" s="560"/>
      <c r="BM299" s="559"/>
      <c r="BN299" s="489"/>
      <c r="BO299" s="489"/>
      <c r="BP299" s="489"/>
      <c r="BQ299" s="489"/>
      <c r="BR299" s="489"/>
      <c r="BS299" s="489"/>
      <c r="BT299" s="489"/>
      <c r="BU299" s="489"/>
      <c r="BV299" s="489"/>
      <c r="BW299" s="489"/>
      <c r="BX299" s="489"/>
      <c r="BY299" s="489"/>
      <c r="BZ299" s="489"/>
      <c r="CA299" s="489"/>
      <c r="CB299" s="489"/>
      <c r="CC299" s="489"/>
      <c r="CD299" s="489"/>
      <c r="CE299" s="489"/>
      <c r="CF299" s="489"/>
      <c r="CG299" s="489"/>
      <c r="CH299" s="489"/>
      <c r="CI299" s="489"/>
      <c r="CJ299" s="489"/>
      <c r="CK299" s="489"/>
      <c r="CL299" s="489"/>
      <c r="CM299" s="489"/>
      <c r="CN299" s="489"/>
      <c r="CO299" s="489"/>
      <c r="CP299" s="489"/>
      <c r="CQ299" s="489"/>
      <c r="CR299" s="489"/>
      <c r="CS299" s="489"/>
      <c r="CT299" s="489"/>
      <c r="CU299" s="489"/>
      <c r="CV299" s="489"/>
      <c r="CW299" s="489"/>
      <c r="CX299" s="489"/>
      <c r="CY299" s="489"/>
      <c r="CZ299" s="489"/>
      <c r="DA299" s="489"/>
      <c r="DB299" s="489"/>
      <c r="DC299" s="489"/>
      <c r="DD299" s="489"/>
      <c r="DE299" s="489"/>
      <c r="DF299" s="489"/>
      <c r="DG299" s="489"/>
      <c r="DH299" s="489"/>
      <c r="DI299" s="489"/>
      <c r="DJ299" s="489"/>
      <c r="DK299" s="489"/>
      <c r="DL299" s="489"/>
      <c r="DM299" s="489"/>
      <c r="DN299" s="489"/>
      <c r="DO299" s="489"/>
      <c r="DP299" s="489"/>
      <c r="DQ299" s="489"/>
      <c r="DR299" s="489"/>
      <c r="DS299" s="489"/>
      <c r="DT299" s="489"/>
      <c r="DU299" s="489"/>
      <c r="DV299" s="489"/>
      <c r="DW299" s="489"/>
      <c r="DX299" s="489"/>
      <c r="DY299" s="489"/>
      <c r="DZ299" s="489"/>
      <c r="EA299" s="489"/>
      <c r="EB299" s="489"/>
      <c r="EC299" s="489"/>
      <c r="ED299" s="489"/>
      <c r="EE299" s="489"/>
      <c r="EF299" s="489"/>
      <c r="EG299" s="489"/>
      <c r="EH299" s="489"/>
      <c r="EI299" s="489"/>
      <c r="EJ299" s="489"/>
      <c r="EK299" s="489"/>
      <c r="EL299" s="489"/>
      <c r="EM299" s="489"/>
      <c r="EN299" s="489"/>
      <c r="EO299" s="489"/>
      <c r="EP299" s="489"/>
      <c r="EQ299" s="489"/>
      <c r="ER299" s="489"/>
      <c r="ES299" s="489"/>
      <c r="ET299" s="489"/>
      <c r="EU299" s="489"/>
      <c r="EV299" s="489"/>
      <c r="EW299" s="489"/>
      <c r="EX299" s="489"/>
      <c r="EY299" s="489"/>
      <c r="EZ299" s="489"/>
      <c r="FA299" s="489"/>
      <c r="FB299" s="559"/>
      <c r="FC299" s="489"/>
      <c r="FD299" s="489"/>
      <c r="FE299" s="489"/>
      <c r="FF299" s="489"/>
      <c r="FG299" s="489"/>
      <c r="FH299" s="489"/>
      <c r="FI299" s="489"/>
      <c r="FJ299" s="489"/>
      <c r="FK299" s="489"/>
      <c r="FL299" s="489"/>
      <c r="FM299" s="489"/>
      <c r="FN299" s="489"/>
      <c r="FO299" s="489"/>
      <c r="FP299" s="560"/>
      <c r="FQ299" s="489"/>
      <c r="FR299" s="560"/>
      <c r="FS299" s="559"/>
      <c r="FT299" s="489"/>
      <c r="FU299" s="489"/>
      <c r="FV299" s="489"/>
      <c r="FW299" s="489"/>
      <c r="FX299" s="489"/>
      <c r="FY299" s="560"/>
    </row>
    <row r="300" spans="1:181" s="494" customFormat="1" hidden="1" x14ac:dyDescent="0.25">
      <c r="A300" s="557">
        <v>338</v>
      </c>
      <c r="B300" s="558" t="s">
        <v>524</v>
      </c>
      <c r="C300" s="490" t="s">
        <v>141</v>
      </c>
      <c r="D300" s="489" t="s">
        <v>1503</v>
      </c>
      <c r="E300" s="559"/>
      <c r="F300" s="559"/>
      <c r="G300" s="490" t="s">
        <v>526</v>
      </c>
      <c r="H300" s="489" t="s">
        <v>1592</v>
      </c>
      <c r="I300" s="489"/>
      <c r="J300" s="560"/>
      <c r="K300" s="559" t="s">
        <v>1593</v>
      </c>
      <c r="L300" s="489" t="s">
        <v>1593</v>
      </c>
      <c r="M300" s="489" t="s">
        <v>1593</v>
      </c>
      <c r="N300" s="559"/>
      <c r="O300" s="560"/>
      <c r="P300" s="491" t="s">
        <v>637</v>
      </c>
      <c r="Q300" s="491" t="s">
        <v>1506</v>
      </c>
      <c r="R300" s="491" t="s">
        <v>283</v>
      </c>
      <c r="S300" s="489" t="s">
        <v>283</v>
      </c>
      <c r="T300" s="489" t="s">
        <v>1592</v>
      </c>
      <c r="U300" s="489" t="s">
        <v>534</v>
      </c>
      <c r="V300" s="560"/>
      <c r="W300" s="490" t="s">
        <v>535</v>
      </c>
      <c r="X300" s="489"/>
      <c r="Y300" s="489"/>
      <c r="Z300" s="560"/>
      <c r="AA300" s="561"/>
      <c r="AB300" s="562" t="s">
        <v>526</v>
      </c>
      <c r="AC300" s="563" t="s">
        <v>526</v>
      </c>
      <c r="AD300" s="564" t="s">
        <v>526</v>
      </c>
      <c r="AE300" s="563"/>
      <c r="AF300" s="735"/>
      <c r="AG300" s="563"/>
      <c r="AH300" s="562" t="s">
        <v>526</v>
      </c>
      <c r="AI300" s="563" t="s">
        <v>526</v>
      </c>
      <c r="AJ300" s="564" t="s">
        <v>526</v>
      </c>
      <c r="AK300" s="489"/>
      <c r="AL300" s="489"/>
      <c r="AM300" s="489"/>
      <c r="AN300" s="489"/>
      <c r="AO300" s="490" t="s">
        <v>526</v>
      </c>
      <c r="AP300" s="493"/>
      <c r="AQ300" s="491"/>
      <c r="AR300" s="492"/>
      <c r="AS300" s="490" t="str">
        <f t="shared" si="4"/>
        <v>no</v>
      </c>
      <c r="AT300" s="489"/>
      <c r="AU300" s="552" t="s">
        <v>1594</v>
      </c>
      <c r="AV300" s="556"/>
      <c r="AW300" s="490" t="s">
        <v>526</v>
      </c>
      <c r="AX300" s="739"/>
      <c r="AY300" s="739"/>
      <c r="AZ300" s="489"/>
      <c r="BA300" s="489"/>
      <c r="BB300" s="489"/>
      <c r="BC300" s="489"/>
      <c r="BD300" s="489"/>
      <c r="BE300" s="489"/>
      <c r="BF300" s="489"/>
      <c r="BG300" s="489"/>
      <c r="BH300" s="489"/>
      <c r="BI300" s="489"/>
      <c r="BJ300" s="489"/>
      <c r="BK300" s="489"/>
      <c r="BL300" s="560"/>
      <c r="BM300" s="559"/>
      <c r="BN300" s="489"/>
      <c r="BO300" s="489"/>
      <c r="BP300" s="489"/>
      <c r="BQ300" s="489"/>
      <c r="BR300" s="489"/>
      <c r="BS300" s="489"/>
      <c r="BT300" s="489"/>
      <c r="BU300" s="489"/>
      <c r="BV300" s="489"/>
      <c r="BW300" s="489"/>
      <c r="BX300" s="489"/>
      <c r="BY300" s="489"/>
      <c r="BZ300" s="489"/>
      <c r="CA300" s="489"/>
      <c r="CB300" s="489"/>
      <c r="CC300" s="489"/>
      <c r="CD300" s="489"/>
      <c r="CE300" s="489"/>
      <c r="CF300" s="489"/>
      <c r="CG300" s="489"/>
      <c r="CH300" s="489"/>
      <c r="CI300" s="489"/>
      <c r="CJ300" s="489"/>
      <c r="CK300" s="489"/>
      <c r="CL300" s="489"/>
      <c r="CM300" s="489"/>
      <c r="CN300" s="489"/>
      <c r="CO300" s="489"/>
      <c r="CP300" s="489"/>
      <c r="CQ300" s="489"/>
      <c r="CR300" s="489"/>
      <c r="CS300" s="489"/>
      <c r="CT300" s="489"/>
      <c r="CU300" s="489"/>
      <c r="CV300" s="489"/>
      <c r="CW300" s="489"/>
      <c r="CX300" s="489"/>
      <c r="CY300" s="489"/>
      <c r="CZ300" s="489"/>
      <c r="DA300" s="489"/>
      <c r="DB300" s="489"/>
      <c r="DC300" s="489"/>
      <c r="DD300" s="489"/>
      <c r="DE300" s="489"/>
      <c r="DF300" s="489"/>
      <c r="DG300" s="489"/>
      <c r="DH300" s="489"/>
      <c r="DI300" s="489"/>
      <c r="DJ300" s="489"/>
      <c r="DK300" s="489"/>
      <c r="DL300" s="489"/>
      <c r="DM300" s="489"/>
      <c r="DN300" s="489"/>
      <c r="DO300" s="489"/>
      <c r="DP300" s="489"/>
      <c r="DQ300" s="489"/>
      <c r="DR300" s="489"/>
      <c r="DS300" s="489"/>
      <c r="DT300" s="489"/>
      <c r="DU300" s="489"/>
      <c r="DV300" s="489"/>
      <c r="DW300" s="489"/>
      <c r="DX300" s="489"/>
      <c r="DY300" s="489"/>
      <c r="DZ300" s="489"/>
      <c r="EA300" s="489"/>
      <c r="EB300" s="489"/>
      <c r="EC300" s="489"/>
      <c r="ED300" s="489"/>
      <c r="EE300" s="489"/>
      <c r="EF300" s="489"/>
      <c r="EG300" s="489"/>
      <c r="EH300" s="489"/>
      <c r="EI300" s="489"/>
      <c r="EJ300" s="489"/>
      <c r="EK300" s="489"/>
      <c r="EL300" s="489"/>
      <c r="EM300" s="489"/>
      <c r="EN300" s="489"/>
      <c r="EO300" s="489"/>
      <c r="EP300" s="489"/>
      <c r="EQ300" s="489"/>
      <c r="ER300" s="489"/>
      <c r="ES300" s="489"/>
      <c r="ET300" s="489"/>
      <c r="EU300" s="489"/>
      <c r="EV300" s="489"/>
      <c r="EW300" s="489"/>
      <c r="EX300" s="489"/>
      <c r="EY300" s="489"/>
      <c r="EZ300" s="489"/>
      <c r="FA300" s="489"/>
      <c r="FB300" s="559"/>
      <c r="FC300" s="489"/>
      <c r="FD300" s="489"/>
      <c r="FE300" s="489"/>
      <c r="FF300" s="489"/>
      <c r="FG300" s="489"/>
      <c r="FH300" s="489"/>
      <c r="FI300" s="489"/>
      <c r="FJ300" s="489"/>
      <c r="FK300" s="489"/>
      <c r="FL300" s="489"/>
      <c r="FM300" s="489"/>
      <c r="FN300" s="489"/>
      <c r="FO300" s="489"/>
      <c r="FP300" s="560"/>
      <c r="FQ300" s="489"/>
      <c r="FR300" s="560"/>
      <c r="FS300" s="559"/>
      <c r="FT300" s="489"/>
      <c r="FU300" s="489"/>
      <c r="FV300" s="489"/>
      <c r="FW300" s="489"/>
      <c r="FX300" s="489"/>
      <c r="FY300" s="560"/>
    </row>
    <row r="301" spans="1:181" s="494" customFormat="1" hidden="1" x14ac:dyDescent="0.25">
      <c r="A301" s="557">
        <v>339</v>
      </c>
      <c r="B301" s="558" t="s">
        <v>524</v>
      </c>
      <c r="C301" s="490" t="s">
        <v>141</v>
      </c>
      <c r="D301" s="489" t="s">
        <v>1503</v>
      </c>
      <c r="E301" s="559"/>
      <c r="F301" s="559"/>
      <c r="G301" s="490" t="s">
        <v>526</v>
      </c>
      <c r="H301" s="489" t="s">
        <v>1595</v>
      </c>
      <c r="I301" s="489"/>
      <c r="J301" s="560"/>
      <c r="K301" s="559" t="s">
        <v>1596</v>
      </c>
      <c r="L301" s="489" t="s">
        <v>1593</v>
      </c>
      <c r="M301" s="489" t="s">
        <v>1593</v>
      </c>
      <c r="N301" s="559"/>
      <c r="O301" s="560"/>
      <c r="P301" s="491" t="s">
        <v>530</v>
      </c>
      <c r="Q301" s="491" t="s">
        <v>531</v>
      </c>
      <c r="R301" s="491" t="s">
        <v>532</v>
      </c>
      <c r="S301" s="489" t="s">
        <v>533</v>
      </c>
      <c r="T301" s="489" t="s">
        <v>1595</v>
      </c>
      <c r="U301" s="489" t="s">
        <v>534</v>
      </c>
      <c r="V301" s="560"/>
      <c r="W301" s="490" t="s">
        <v>535</v>
      </c>
      <c r="X301" s="489"/>
      <c r="Y301" s="489"/>
      <c r="Z301" s="560"/>
      <c r="AA301" s="561"/>
      <c r="AB301" s="562" t="s">
        <v>526</v>
      </c>
      <c r="AC301" s="563" t="s">
        <v>526</v>
      </c>
      <c r="AD301" s="564" t="s">
        <v>526</v>
      </c>
      <c r="AE301" s="563"/>
      <c r="AF301" s="563"/>
      <c r="AG301" s="563"/>
      <c r="AH301" s="562" t="s">
        <v>526</v>
      </c>
      <c r="AI301" s="563" t="s">
        <v>526</v>
      </c>
      <c r="AJ301" s="564" t="s">
        <v>526</v>
      </c>
      <c r="AK301" s="489"/>
      <c r="AL301" s="489"/>
      <c r="AM301" s="489"/>
      <c r="AN301" s="489"/>
      <c r="AO301" s="490" t="s">
        <v>526</v>
      </c>
      <c r="AP301" s="582"/>
      <c r="AQ301" s="491" t="s">
        <v>562</v>
      </c>
      <c r="AR301" s="492"/>
      <c r="AS301" s="490" t="str">
        <f t="shared" si="4"/>
        <v>no</v>
      </c>
      <c r="AT301" s="489"/>
      <c r="AU301" s="552" t="s">
        <v>712</v>
      </c>
      <c r="AV301" s="556"/>
      <c r="AW301" s="490" t="s">
        <v>526</v>
      </c>
      <c r="AX301" s="739"/>
      <c r="AY301" s="739"/>
      <c r="AZ301" s="489"/>
      <c r="BA301" s="489"/>
      <c r="BB301" s="489"/>
      <c r="BC301" s="489"/>
      <c r="BD301" s="489"/>
      <c r="BE301" s="489"/>
      <c r="BF301" s="489"/>
      <c r="BG301" s="489"/>
      <c r="BH301" s="489"/>
      <c r="BI301" s="489"/>
      <c r="BJ301" s="489"/>
      <c r="BK301" s="489"/>
      <c r="BL301" s="560"/>
      <c r="BM301" s="559"/>
      <c r="BN301" s="489"/>
      <c r="BO301" s="489"/>
      <c r="BP301" s="489"/>
      <c r="BQ301" s="489"/>
      <c r="BR301" s="489"/>
      <c r="BS301" s="489"/>
      <c r="BT301" s="489"/>
      <c r="BU301" s="489"/>
      <c r="BV301" s="489"/>
      <c r="BW301" s="489"/>
      <c r="BX301" s="489"/>
      <c r="BY301" s="489"/>
      <c r="BZ301" s="489"/>
      <c r="CA301" s="489"/>
      <c r="CB301" s="489"/>
      <c r="CC301" s="489"/>
      <c r="CD301" s="489"/>
      <c r="CE301" s="489"/>
      <c r="CF301" s="489"/>
      <c r="CG301" s="489"/>
      <c r="CH301" s="489"/>
      <c r="CI301" s="489"/>
      <c r="CJ301" s="489"/>
      <c r="CK301" s="489"/>
      <c r="CL301" s="489"/>
      <c r="CM301" s="489"/>
      <c r="CN301" s="489"/>
      <c r="CO301" s="489"/>
      <c r="CP301" s="489"/>
      <c r="CQ301" s="489"/>
      <c r="CR301" s="489"/>
      <c r="CS301" s="489"/>
      <c r="CT301" s="489"/>
      <c r="CU301" s="489"/>
      <c r="CV301" s="489"/>
      <c r="CW301" s="489"/>
      <c r="CX301" s="489"/>
      <c r="CY301" s="489"/>
      <c r="CZ301" s="489"/>
      <c r="DA301" s="489"/>
      <c r="DB301" s="489"/>
      <c r="DC301" s="489"/>
      <c r="DD301" s="489"/>
      <c r="DE301" s="489"/>
      <c r="DF301" s="489"/>
      <c r="DG301" s="489"/>
      <c r="DH301" s="489"/>
      <c r="DI301" s="489"/>
      <c r="DJ301" s="489"/>
      <c r="DK301" s="489"/>
      <c r="DL301" s="489"/>
      <c r="DM301" s="489"/>
      <c r="DN301" s="489"/>
      <c r="DO301" s="489"/>
      <c r="DP301" s="489"/>
      <c r="DQ301" s="489"/>
      <c r="DR301" s="489"/>
      <c r="DS301" s="489"/>
      <c r="DT301" s="489"/>
      <c r="DU301" s="489"/>
      <c r="DV301" s="489"/>
      <c r="DW301" s="489"/>
      <c r="DX301" s="489"/>
      <c r="DY301" s="489"/>
      <c r="DZ301" s="489"/>
      <c r="EA301" s="489"/>
      <c r="EB301" s="489"/>
      <c r="EC301" s="489"/>
      <c r="ED301" s="489"/>
      <c r="EE301" s="489"/>
      <c r="EF301" s="489"/>
      <c r="EG301" s="489"/>
      <c r="EH301" s="489"/>
      <c r="EI301" s="489"/>
      <c r="EJ301" s="489"/>
      <c r="EK301" s="489"/>
      <c r="EL301" s="489"/>
      <c r="EM301" s="489"/>
      <c r="EN301" s="489"/>
      <c r="EO301" s="489"/>
      <c r="EP301" s="489"/>
      <c r="EQ301" s="489"/>
      <c r="ER301" s="489"/>
      <c r="ES301" s="489"/>
      <c r="ET301" s="489"/>
      <c r="EU301" s="489"/>
      <c r="EV301" s="489"/>
      <c r="EW301" s="489"/>
      <c r="EX301" s="489"/>
      <c r="EY301" s="489"/>
      <c r="EZ301" s="489"/>
      <c r="FA301" s="489"/>
      <c r="FB301" s="559"/>
      <c r="FC301" s="489"/>
      <c r="FD301" s="489"/>
      <c r="FE301" s="489"/>
      <c r="FF301" s="489"/>
      <c r="FG301" s="489"/>
      <c r="FH301" s="489"/>
      <c r="FI301" s="489"/>
      <c r="FJ301" s="489"/>
      <c r="FK301" s="489"/>
      <c r="FL301" s="489"/>
      <c r="FM301" s="489"/>
      <c r="FN301" s="489"/>
      <c r="FO301" s="489"/>
      <c r="FP301" s="560"/>
      <c r="FQ301" s="489"/>
      <c r="FR301" s="560"/>
      <c r="FS301" s="559"/>
      <c r="FT301" s="489"/>
      <c r="FU301" s="489"/>
      <c r="FV301" s="489"/>
      <c r="FW301" s="489"/>
      <c r="FX301" s="489"/>
      <c r="FY301" s="560"/>
    </row>
    <row r="302" spans="1:181" s="494" customFormat="1" ht="60" x14ac:dyDescent="0.25">
      <c r="A302" s="506">
        <v>340</v>
      </c>
      <c r="B302" s="511" t="s">
        <v>642</v>
      </c>
      <c r="C302" s="514" t="s">
        <v>141</v>
      </c>
      <c r="D302" s="493" t="s">
        <v>1503</v>
      </c>
      <c r="E302" s="559" t="str">
        <f>VLOOKUP(F302,'Revised Phasing'!$D$4:$S$98, 16, 0)</f>
        <v>Phase 1</v>
      </c>
      <c r="F302" s="559" t="s">
        <v>277</v>
      </c>
      <c r="G302" s="490" t="s">
        <v>524</v>
      </c>
      <c r="H302" s="493" t="s">
        <v>1597</v>
      </c>
      <c r="I302" s="493"/>
      <c r="J302" s="492"/>
      <c r="K302" s="512" t="s">
        <v>197</v>
      </c>
      <c r="L302" s="493" t="s">
        <v>1598</v>
      </c>
      <c r="M302" s="493" t="s">
        <v>195</v>
      </c>
      <c r="N302" s="512"/>
      <c r="O302" s="513"/>
      <c r="P302" s="515" t="s">
        <v>637</v>
      </c>
      <c r="Q302" s="515" t="s">
        <v>1599</v>
      </c>
      <c r="R302" s="515" t="s">
        <v>1600</v>
      </c>
      <c r="S302" s="493" t="s">
        <v>644</v>
      </c>
      <c r="T302" s="493" t="s">
        <v>1597</v>
      </c>
      <c r="U302" s="493" t="s">
        <v>534</v>
      </c>
      <c r="V302" s="513"/>
      <c r="W302" s="514" t="s">
        <v>535</v>
      </c>
      <c r="X302" s="493"/>
      <c r="Y302" s="493"/>
      <c r="Z302" s="513"/>
      <c r="AA302" s="516"/>
      <c r="AB302" s="562" t="s">
        <v>540</v>
      </c>
      <c r="AC302" s="563" t="s">
        <v>526</v>
      </c>
      <c r="AD302" s="564" t="s">
        <v>526</v>
      </c>
      <c r="AE302" s="563"/>
      <c r="AF302" s="735"/>
      <c r="AG302" s="733" t="s">
        <v>1601</v>
      </c>
      <c r="AH302" s="562" t="s">
        <v>540</v>
      </c>
      <c r="AI302" s="563" t="s">
        <v>540</v>
      </c>
      <c r="AJ302" s="564" t="s">
        <v>526</v>
      </c>
      <c r="AK302" s="497" t="s">
        <v>1602</v>
      </c>
      <c r="AL302" s="497" t="s">
        <v>1602</v>
      </c>
      <c r="AM302" s="493" t="s">
        <v>1523</v>
      </c>
      <c r="AN302" s="489"/>
      <c r="AO302" s="490" t="s">
        <v>524</v>
      </c>
      <c r="AP302" s="582" t="s">
        <v>1603</v>
      </c>
      <c r="AQ302" s="491"/>
      <c r="AR302" s="492"/>
      <c r="AS302" s="490" t="s">
        <v>652</v>
      </c>
      <c r="AT302" s="493" t="s">
        <v>1604</v>
      </c>
      <c r="AU302" s="552" t="s">
        <v>1443</v>
      </c>
      <c r="AV302" s="569" t="s">
        <v>770</v>
      </c>
      <c r="AW302" s="490"/>
      <c r="AX302" s="739"/>
      <c r="AY302" s="739"/>
      <c r="AZ302" s="489"/>
      <c r="BA302" s="489"/>
      <c r="BB302" s="489"/>
      <c r="BC302" s="489"/>
      <c r="BD302" s="489"/>
      <c r="BE302" s="489"/>
      <c r="BF302" s="489"/>
      <c r="BG302" s="489"/>
      <c r="BH302" s="489"/>
      <c r="BI302" s="489"/>
      <c r="BJ302" s="489"/>
      <c r="BK302" s="489"/>
      <c r="BL302" s="560"/>
      <c r="BM302" s="559"/>
      <c r="BN302" s="489"/>
      <c r="BO302" s="489"/>
      <c r="BP302" s="489"/>
      <c r="BQ302" s="489"/>
      <c r="BR302" s="489"/>
      <c r="BS302" s="489"/>
      <c r="BT302" s="489"/>
      <c r="BU302" s="489"/>
      <c r="BV302" s="489"/>
      <c r="BW302" s="489"/>
      <c r="BX302" s="489"/>
      <c r="BY302" s="489"/>
      <c r="BZ302" s="489"/>
      <c r="CA302" s="489"/>
      <c r="CB302" s="489"/>
      <c r="CC302" s="489"/>
      <c r="CD302" s="489"/>
      <c r="CE302" s="489"/>
      <c r="CF302" s="489"/>
      <c r="CG302" s="489"/>
      <c r="CH302" s="489"/>
      <c r="CI302" s="489"/>
      <c r="CJ302" s="489"/>
      <c r="CK302" s="489"/>
      <c r="CL302" s="489"/>
      <c r="CM302" s="489"/>
      <c r="CN302" s="489"/>
      <c r="CO302" s="489"/>
      <c r="CP302" s="489"/>
      <c r="CQ302" s="489"/>
      <c r="CR302" s="489"/>
      <c r="CS302" s="489"/>
      <c r="CT302" s="489"/>
      <c r="CU302" s="489"/>
      <c r="CV302" s="489"/>
      <c r="CW302" s="489"/>
      <c r="CX302" s="489"/>
      <c r="CY302" s="489"/>
      <c r="CZ302" s="489"/>
      <c r="DA302" s="489"/>
      <c r="DB302" s="489"/>
      <c r="DC302" s="489"/>
      <c r="DD302" s="489"/>
      <c r="DE302" s="489"/>
      <c r="DF302" s="489"/>
      <c r="DG302" s="489"/>
      <c r="DH302" s="489"/>
      <c r="DI302" s="489"/>
      <c r="DJ302" s="489"/>
      <c r="DK302" s="489"/>
      <c r="DL302" s="489"/>
      <c r="DM302" s="489"/>
      <c r="DN302" s="489"/>
      <c r="DO302" s="489"/>
      <c r="DP302" s="489"/>
      <c r="DQ302" s="489"/>
      <c r="DR302" s="489"/>
      <c r="DS302" s="489"/>
      <c r="DT302" s="489"/>
      <c r="DU302" s="489"/>
      <c r="DV302" s="489"/>
      <c r="DW302" s="489"/>
      <c r="DX302" s="489"/>
      <c r="DY302" s="489"/>
      <c r="DZ302" s="489"/>
      <c r="EA302" s="489"/>
      <c r="EB302" s="489"/>
      <c r="EC302" s="489"/>
      <c r="ED302" s="489"/>
      <c r="EE302" s="489"/>
      <c r="EF302" s="489"/>
      <c r="EG302" s="489"/>
      <c r="EH302" s="489"/>
      <c r="EI302" s="489"/>
      <c r="EJ302" s="489"/>
      <c r="EK302" s="489"/>
      <c r="EL302" s="489"/>
      <c r="EM302" s="489"/>
      <c r="EN302" s="489"/>
      <c r="EO302" s="489"/>
      <c r="EP302" s="489"/>
      <c r="EQ302" s="489"/>
      <c r="ER302" s="489"/>
      <c r="ES302" s="489"/>
      <c r="ET302" s="489"/>
      <c r="EU302" s="489"/>
      <c r="EV302" s="489"/>
      <c r="EW302" s="489"/>
      <c r="EX302" s="489"/>
      <c r="EY302" s="489"/>
      <c r="EZ302" s="489"/>
      <c r="FA302" s="489"/>
      <c r="FB302" s="559"/>
      <c r="FC302" s="489"/>
      <c r="FD302" s="489"/>
      <c r="FE302" s="489"/>
      <c r="FF302" s="489"/>
      <c r="FG302" s="489"/>
      <c r="FH302" s="489"/>
      <c r="FI302" s="489"/>
      <c r="FJ302" s="489"/>
      <c r="FK302" s="489"/>
      <c r="FL302" s="489"/>
      <c r="FM302" s="489"/>
      <c r="FN302" s="489"/>
      <c r="FO302" s="489"/>
      <c r="FP302" s="560"/>
      <c r="FQ302" s="489"/>
      <c r="FR302" s="560"/>
      <c r="FS302" s="559"/>
      <c r="FT302" s="489"/>
      <c r="FU302" s="489"/>
      <c r="FV302" s="489"/>
      <c r="FW302" s="489"/>
      <c r="FX302" s="489"/>
      <c r="FY302" s="560"/>
    </row>
    <row r="303" spans="1:181" s="494" customFormat="1" hidden="1" x14ac:dyDescent="0.25">
      <c r="A303" s="557">
        <v>341</v>
      </c>
      <c r="B303" s="558" t="s">
        <v>524</v>
      </c>
      <c r="C303" s="490" t="s">
        <v>141</v>
      </c>
      <c r="D303" s="489" t="s">
        <v>1503</v>
      </c>
      <c r="E303" s="559"/>
      <c r="F303" s="559"/>
      <c r="G303" s="490" t="s">
        <v>526</v>
      </c>
      <c r="H303" s="489" t="s">
        <v>1597</v>
      </c>
      <c r="I303" s="489"/>
      <c r="J303" s="560"/>
      <c r="K303" s="559" t="s">
        <v>1605</v>
      </c>
      <c r="L303" s="489" t="s">
        <v>1598</v>
      </c>
      <c r="M303" s="489" t="s">
        <v>1593</v>
      </c>
      <c r="N303" s="559"/>
      <c r="O303" s="560"/>
      <c r="P303" s="491" t="s">
        <v>637</v>
      </c>
      <c r="Q303" s="491" t="s">
        <v>1506</v>
      </c>
      <c r="R303" s="491" t="s">
        <v>283</v>
      </c>
      <c r="S303" s="489" t="s">
        <v>283</v>
      </c>
      <c r="T303" s="489" t="s">
        <v>1597</v>
      </c>
      <c r="U303" s="489" t="s">
        <v>534</v>
      </c>
      <c r="V303" s="560"/>
      <c r="W303" s="490" t="s">
        <v>638</v>
      </c>
      <c r="X303" s="489"/>
      <c r="Y303" s="489"/>
      <c r="Z303" s="560"/>
      <c r="AA303" s="561" t="s">
        <v>1606</v>
      </c>
      <c r="AB303" s="562" t="s">
        <v>526</v>
      </c>
      <c r="AC303" s="563" t="s">
        <v>526</v>
      </c>
      <c r="AD303" s="564" t="s">
        <v>526</v>
      </c>
      <c r="AE303" s="563"/>
      <c r="AF303" s="735"/>
      <c r="AG303" s="563"/>
      <c r="AH303" s="562" t="s">
        <v>526</v>
      </c>
      <c r="AI303" s="563" t="s">
        <v>526</v>
      </c>
      <c r="AJ303" s="564" t="s">
        <v>526</v>
      </c>
      <c r="AK303" s="489"/>
      <c r="AL303" s="489"/>
      <c r="AM303" s="489"/>
      <c r="AN303" s="489"/>
      <c r="AO303" s="490" t="s">
        <v>526</v>
      </c>
      <c r="AP303" s="582"/>
      <c r="AQ303" s="491"/>
      <c r="AR303" s="492"/>
      <c r="AS303" s="490" t="str">
        <f t="shared" si="4"/>
        <v>no</v>
      </c>
      <c r="AT303" s="489"/>
      <c r="AU303" s="552" t="s">
        <v>1537</v>
      </c>
      <c r="AV303" s="556"/>
      <c r="AW303" s="490" t="s">
        <v>526</v>
      </c>
      <c r="AX303" s="739"/>
      <c r="AY303" s="739"/>
      <c r="AZ303" s="489"/>
      <c r="BA303" s="489"/>
      <c r="BB303" s="489"/>
      <c r="BC303" s="489"/>
      <c r="BD303" s="489"/>
      <c r="BE303" s="489"/>
      <c r="BF303" s="489"/>
      <c r="BG303" s="489"/>
      <c r="BH303" s="489"/>
      <c r="BI303" s="489"/>
      <c r="BJ303" s="489"/>
      <c r="BK303" s="489"/>
      <c r="BL303" s="560"/>
      <c r="BM303" s="559"/>
      <c r="BN303" s="489"/>
      <c r="BO303" s="489"/>
      <c r="BP303" s="489"/>
      <c r="BQ303" s="489"/>
      <c r="BR303" s="489"/>
      <c r="BS303" s="489"/>
      <c r="BT303" s="489"/>
      <c r="BU303" s="489"/>
      <c r="BV303" s="489"/>
      <c r="BW303" s="489"/>
      <c r="BX303" s="489"/>
      <c r="BY303" s="489"/>
      <c r="BZ303" s="489"/>
      <c r="CA303" s="489"/>
      <c r="CB303" s="489"/>
      <c r="CC303" s="489"/>
      <c r="CD303" s="489"/>
      <c r="CE303" s="489"/>
      <c r="CF303" s="489"/>
      <c r="CG303" s="489"/>
      <c r="CH303" s="489"/>
      <c r="CI303" s="489"/>
      <c r="CJ303" s="489"/>
      <c r="CK303" s="489"/>
      <c r="CL303" s="489"/>
      <c r="CM303" s="489"/>
      <c r="CN303" s="489"/>
      <c r="CO303" s="489"/>
      <c r="CP303" s="489"/>
      <c r="CQ303" s="489"/>
      <c r="CR303" s="489"/>
      <c r="CS303" s="489"/>
      <c r="CT303" s="489"/>
      <c r="CU303" s="489"/>
      <c r="CV303" s="489"/>
      <c r="CW303" s="489"/>
      <c r="CX303" s="489"/>
      <c r="CY303" s="489"/>
      <c r="CZ303" s="489"/>
      <c r="DA303" s="489"/>
      <c r="DB303" s="489"/>
      <c r="DC303" s="489"/>
      <c r="DD303" s="489"/>
      <c r="DE303" s="489"/>
      <c r="DF303" s="489"/>
      <c r="DG303" s="489"/>
      <c r="DH303" s="489"/>
      <c r="DI303" s="489"/>
      <c r="DJ303" s="489"/>
      <c r="DK303" s="489"/>
      <c r="DL303" s="489"/>
      <c r="DM303" s="489"/>
      <c r="DN303" s="489"/>
      <c r="DO303" s="489"/>
      <c r="DP303" s="489"/>
      <c r="DQ303" s="489"/>
      <c r="DR303" s="489"/>
      <c r="DS303" s="489"/>
      <c r="DT303" s="489"/>
      <c r="DU303" s="489"/>
      <c r="DV303" s="489"/>
      <c r="DW303" s="489"/>
      <c r="DX303" s="489"/>
      <c r="DY303" s="489"/>
      <c r="DZ303" s="489"/>
      <c r="EA303" s="489"/>
      <c r="EB303" s="489"/>
      <c r="EC303" s="489"/>
      <c r="ED303" s="489"/>
      <c r="EE303" s="489"/>
      <c r="EF303" s="489"/>
      <c r="EG303" s="489"/>
      <c r="EH303" s="489"/>
      <c r="EI303" s="489"/>
      <c r="EJ303" s="489"/>
      <c r="EK303" s="489"/>
      <c r="EL303" s="489"/>
      <c r="EM303" s="489"/>
      <c r="EN303" s="489"/>
      <c r="EO303" s="489"/>
      <c r="EP303" s="489"/>
      <c r="EQ303" s="489"/>
      <c r="ER303" s="489"/>
      <c r="ES303" s="489"/>
      <c r="ET303" s="489"/>
      <c r="EU303" s="489"/>
      <c r="EV303" s="489"/>
      <c r="EW303" s="489"/>
      <c r="EX303" s="489"/>
      <c r="EY303" s="489"/>
      <c r="EZ303" s="489"/>
      <c r="FA303" s="489"/>
      <c r="FB303" s="559"/>
      <c r="FC303" s="489"/>
      <c r="FD303" s="489"/>
      <c r="FE303" s="489"/>
      <c r="FF303" s="489"/>
      <c r="FG303" s="489"/>
      <c r="FH303" s="489"/>
      <c r="FI303" s="489"/>
      <c r="FJ303" s="489"/>
      <c r="FK303" s="489"/>
      <c r="FL303" s="489"/>
      <c r="FM303" s="489"/>
      <c r="FN303" s="489"/>
      <c r="FO303" s="489"/>
      <c r="FP303" s="560"/>
      <c r="FQ303" s="489"/>
      <c r="FR303" s="560"/>
      <c r="FS303" s="559"/>
      <c r="FT303" s="489"/>
      <c r="FU303" s="489"/>
      <c r="FV303" s="489"/>
      <c r="FW303" s="489"/>
      <c r="FX303" s="489"/>
      <c r="FY303" s="560"/>
    </row>
    <row r="304" spans="1:181" s="494" customFormat="1" hidden="1" x14ac:dyDescent="0.25">
      <c r="A304" s="557">
        <v>342</v>
      </c>
      <c r="B304" s="558" t="s">
        <v>524</v>
      </c>
      <c r="C304" s="490" t="s">
        <v>141</v>
      </c>
      <c r="D304" s="489" t="s">
        <v>1503</v>
      </c>
      <c r="E304" s="559"/>
      <c r="F304" s="559"/>
      <c r="G304" s="490" t="s">
        <v>526</v>
      </c>
      <c r="H304" s="489" t="s">
        <v>1607</v>
      </c>
      <c r="I304" s="489"/>
      <c r="J304" s="560"/>
      <c r="K304" s="559" t="s">
        <v>1608</v>
      </c>
      <c r="L304" s="489" t="s">
        <v>1608</v>
      </c>
      <c r="M304" s="489" t="s">
        <v>1608</v>
      </c>
      <c r="N304" s="559"/>
      <c r="O304" s="560"/>
      <c r="P304" s="491" t="s">
        <v>637</v>
      </c>
      <c r="Q304" s="491" t="s">
        <v>1506</v>
      </c>
      <c r="R304" s="491" t="s">
        <v>283</v>
      </c>
      <c r="S304" s="489" t="s">
        <v>283</v>
      </c>
      <c r="T304" s="489" t="s">
        <v>1607</v>
      </c>
      <c r="U304" s="489" t="s">
        <v>534</v>
      </c>
      <c r="V304" s="560"/>
      <c r="W304" s="490" t="s">
        <v>638</v>
      </c>
      <c r="X304" s="489"/>
      <c r="Y304" s="489"/>
      <c r="Z304" s="560"/>
      <c r="AA304" s="561" t="s">
        <v>1609</v>
      </c>
      <c r="AB304" s="562" t="s">
        <v>526</v>
      </c>
      <c r="AC304" s="563" t="s">
        <v>526</v>
      </c>
      <c r="AD304" s="564" t="s">
        <v>526</v>
      </c>
      <c r="AE304" s="563"/>
      <c r="AF304" s="735"/>
      <c r="AG304" s="563"/>
      <c r="AH304" s="562" t="s">
        <v>526</v>
      </c>
      <c r="AI304" s="563" t="s">
        <v>526</v>
      </c>
      <c r="AJ304" s="564" t="s">
        <v>526</v>
      </c>
      <c r="AK304" s="489"/>
      <c r="AL304" s="489"/>
      <c r="AM304" s="489"/>
      <c r="AN304" s="489"/>
      <c r="AO304" s="490" t="s">
        <v>526</v>
      </c>
      <c r="AP304" s="582"/>
      <c r="AQ304" s="491"/>
      <c r="AR304" s="492"/>
      <c r="AS304" s="490" t="str">
        <f t="shared" si="4"/>
        <v>no</v>
      </c>
      <c r="AT304" s="489"/>
      <c r="AU304" s="552" t="s">
        <v>1537</v>
      </c>
      <c r="AV304" s="556"/>
      <c r="AW304" s="490" t="s">
        <v>526</v>
      </c>
      <c r="AX304" s="739"/>
      <c r="AY304" s="739"/>
      <c r="AZ304" s="489"/>
      <c r="BA304" s="489"/>
      <c r="BB304" s="489"/>
      <c r="BC304" s="489"/>
      <c r="BD304" s="489"/>
      <c r="BE304" s="489"/>
      <c r="BF304" s="489"/>
      <c r="BG304" s="489"/>
      <c r="BH304" s="489"/>
      <c r="BI304" s="489"/>
      <c r="BJ304" s="489"/>
      <c r="BK304" s="489"/>
      <c r="BL304" s="560"/>
      <c r="BM304" s="559"/>
      <c r="BN304" s="489"/>
      <c r="BO304" s="489"/>
      <c r="BP304" s="489"/>
      <c r="BQ304" s="489"/>
      <c r="BR304" s="489"/>
      <c r="BS304" s="489"/>
      <c r="BT304" s="489"/>
      <c r="BU304" s="489"/>
      <c r="BV304" s="489"/>
      <c r="BW304" s="489"/>
      <c r="BX304" s="489"/>
      <c r="BY304" s="489"/>
      <c r="BZ304" s="489"/>
      <c r="CA304" s="489"/>
      <c r="CB304" s="489"/>
      <c r="CC304" s="489"/>
      <c r="CD304" s="489"/>
      <c r="CE304" s="489"/>
      <c r="CF304" s="489"/>
      <c r="CG304" s="489"/>
      <c r="CH304" s="489"/>
      <c r="CI304" s="489"/>
      <c r="CJ304" s="489"/>
      <c r="CK304" s="489"/>
      <c r="CL304" s="489"/>
      <c r="CM304" s="489"/>
      <c r="CN304" s="489"/>
      <c r="CO304" s="489"/>
      <c r="CP304" s="489"/>
      <c r="CQ304" s="489"/>
      <c r="CR304" s="489"/>
      <c r="CS304" s="489"/>
      <c r="CT304" s="489"/>
      <c r="CU304" s="489"/>
      <c r="CV304" s="489"/>
      <c r="CW304" s="489"/>
      <c r="CX304" s="489"/>
      <c r="CY304" s="489"/>
      <c r="CZ304" s="489"/>
      <c r="DA304" s="489"/>
      <c r="DB304" s="489"/>
      <c r="DC304" s="489"/>
      <c r="DD304" s="489"/>
      <c r="DE304" s="489"/>
      <c r="DF304" s="489"/>
      <c r="DG304" s="489"/>
      <c r="DH304" s="489"/>
      <c r="DI304" s="489"/>
      <c r="DJ304" s="489"/>
      <c r="DK304" s="489"/>
      <c r="DL304" s="489"/>
      <c r="DM304" s="489"/>
      <c r="DN304" s="489"/>
      <c r="DO304" s="489"/>
      <c r="DP304" s="489"/>
      <c r="DQ304" s="489"/>
      <c r="DR304" s="489"/>
      <c r="DS304" s="489"/>
      <c r="DT304" s="489"/>
      <c r="DU304" s="489"/>
      <c r="DV304" s="489"/>
      <c r="DW304" s="489"/>
      <c r="DX304" s="489"/>
      <c r="DY304" s="489"/>
      <c r="DZ304" s="489"/>
      <c r="EA304" s="489"/>
      <c r="EB304" s="489"/>
      <c r="EC304" s="489"/>
      <c r="ED304" s="489"/>
      <c r="EE304" s="489"/>
      <c r="EF304" s="489"/>
      <c r="EG304" s="489"/>
      <c r="EH304" s="489"/>
      <c r="EI304" s="489"/>
      <c r="EJ304" s="489"/>
      <c r="EK304" s="489"/>
      <c r="EL304" s="489"/>
      <c r="EM304" s="489"/>
      <c r="EN304" s="489"/>
      <c r="EO304" s="489"/>
      <c r="EP304" s="489"/>
      <c r="EQ304" s="489"/>
      <c r="ER304" s="489"/>
      <c r="ES304" s="489"/>
      <c r="ET304" s="489"/>
      <c r="EU304" s="489"/>
      <c r="EV304" s="489"/>
      <c r="EW304" s="489"/>
      <c r="EX304" s="489"/>
      <c r="EY304" s="489"/>
      <c r="EZ304" s="489"/>
      <c r="FA304" s="489"/>
      <c r="FB304" s="559"/>
      <c r="FC304" s="489"/>
      <c r="FD304" s="489"/>
      <c r="FE304" s="489"/>
      <c r="FF304" s="489"/>
      <c r="FG304" s="489"/>
      <c r="FH304" s="489"/>
      <c r="FI304" s="489"/>
      <c r="FJ304" s="489"/>
      <c r="FK304" s="489"/>
      <c r="FL304" s="489"/>
      <c r="FM304" s="489"/>
      <c r="FN304" s="489"/>
      <c r="FO304" s="489"/>
      <c r="FP304" s="560"/>
      <c r="FQ304" s="489"/>
      <c r="FR304" s="560"/>
      <c r="FS304" s="559"/>
      <c r="FT304" s="489"/>
      <c r="FU304" s="489"/>
      <c r="FV304" s="489"/>
      <c r="FW304" s="489"/>
      <c r="FX304" s="489"/>
      <c r="FY304" s="560"/>
    </row>
    <row r="305" spans="1:181" s="494" customFormat="1" hidden="1" x14ac:dyDescent="0.25">
      <c r="A305" s="557">
        <v>343</v>
      </c>
      <c r="B305" s="558" t="s">
        <v>524</v>
      </c>
      <c r="C305" s="490" t="s">
        <v>141</v>
      </c>
      <c r="D305" s="489" t="s">
        <v>1503</v>
      </c>
      <c r="E305" s="559"/>
      <c r="F305" s="559"/>
      <c r="G305" s="490" t="s">
        <v>526</v>
      </c>
      <c r="H305" s="489" t="s">
        <v>1610</v>
      </c>
      <c r="I305" s="489"/>
      <c r="J305" s="560"/>
      <c r="K305" s="559" t="s">
        <v>1611</v>
      </c>
      <c r="L305" s="489" t="s">
        <v>1608</v>
      </c>
      <c r="M305" s="489" t="s">
        <v>1608</v>
      </c>
      <c r="N305" s="559"/>
      <c r="O305" s="560"/>
      <c r="P305" s="491" t="s">
        <v>530</v>
      </c>
      <c r="Q305" s="491" t="s">
        <v>531</v>
      </c>
      <c r="R305" s="491" t="s">
        <v>532</v>
      </c>
      <c r="S305" s="489" t="s">
        <v>533</v>
      </c>
      <c r="T305" s="489" t="s">
        <v>1610</v>
      </c>
      <c r="U305" s="489" t="s">
        <v>534</v>
      </c>
      <c r="V305" s="560"/>
      <c r="W305" s="490" t="s">
        <v>535</v>
      </c>
      <c r="X305" s="489"/>
      <c r="Y305" s="489"/>
      <c r="Z305" s="560"/>
      <c r="AA305" s="561"/>
      <c r="AB305" s="562" t="s">
        <v>526</v>
      </c>
      <c r="AC305" s="563" t="s">
        <v>526</v>
      </c>
      <c r="AD305" s="564" t="s">
        <v>526</v>
      </c>
      <c r="AE305" s="563"/>
      <c r="AF305" s="563"/>
      <c r="AG305" s="563"/>
      <c r="AH305" s="562" t="s">
        <v>526</v>
      </c>
      <c r="AI305" s="563" t="s">
        <v>526</v>
      </c>
      <c r="AJ305" s="564" t="s">
        <v>526</v>
      </c>
      <c r="AK305" s="489"/>
      <c r="AL305" s="489"/>
      <c r="AM305" s="489"/>
      <c r="AN305" s="489"/>
      <c r="AO305" s="490" t="s">
        <v>526</v>
      </c>
      <c r="AP305" s="582"/>
      <c r="AQ305" s="491" t="s">
        <v>562</v>
      </c>
      <c r="AR305" s="492"/>
      <c r="AS305" s="490" t="str">
        <f t="shared" si="4"/>
        <v>no</v>
      </c>
      <c r="AT305" s="489"/>
      <c r="AU305" s="552" t="s">
        <v>1537</v>
      </c>
      <c r="AV305" s="556"/>
      <c r="AW305" s="490" t="s">
        <v>526</v>
      </c>
      <c r="AX305" s="739"/>
      <c r="AY305" s="739"/>
      <c r="AZ305" s="489"/>
      <c r="BA305" s="489"/>
      <c r="BB305" s="489"/>
      <c r="BC305" s="489"/>
      <c r="BD305" s="489"/>
      <c r="BE305" s="489"/>
      <c r="BF305" s="489"/>
      <c r="BG305" s="489"/>
      <c r="BH305" s="489"/>
      <c r="BI305" s="489"/>
      <c r="BJ305" s="489"/>
      <c r="BK305" s="489"/>
      <c r="BL305" s="560"/>
      <c r="BM305" s="559"/>
      <c r="BN305" s="489"/>
      <c r="BO305" s="489"/>
      <c r="BP305" s="489"/>
      <c r="BQ305" s="489"/>
      <c r="BR305" s="489"/>
      <c r="BS305" s="489"/>
      <c r="BT305" s="489"/>
      <c r="BU305" s="489"/>
      <c r="BV305" s="489"/>
      <c r="BW305" s="489"/>
      <c r="BX305" s="489"/>
      <c r="BY305" s="489"/>
      <c r="BZ305" s="489"/>
      <c r="CA305" s="489"/>
      <c r="CB305" s="489"/>
      <c r="CC305" s="489"/>
      <c r="CD305" s="489"/>
      <c r="CE305" s="489"/>
      <c r="CF305" s="489"/>
      <c r="CG305" s="489"/>
      <c r="CH305" s="489"/>
      <c r="CI305" s="489"/>
      <c r="CJ305" s="489"/>
      <c r="CK305" s="489"/>
      <c r="CL305" s="489"/>
      <c r="CM305" s="489"/>
      <c r="CN305" s="489"/>
      <c r="CO305" s="489"/>
      <c r="CP305" s="489"/>
      <c r="CQ305" s="489"/>
      <c r="CR305" s="489"/>
      <c r="CS305" s="489"/>
      <c r="CT305" s="489"/>
      <c r="CU305" s="489"/>
      <c r="CV305" s="489"/>
      <c r="CW305" s="489"/>
      <c r="CX305" s="489"/>
      <c r="CY305" s="489"/>
      <c r="CZ305" s="489"/>
      <c r="DA305" s="489"/>
      <c r="DB305" s="489"/>
      <c r="DC305" s="489"/>
      <c r="DD305" s="489"/>
      <c r="DE305" s="489"/>
      <c r="DF305" s="489"/>
      <c r="DG305" s="489"/>
      <c r="DH305" s="489"/>
      <c r="DI305" s="489"/>
      <c r="DJ305" s="489"/>
      <c r="DK305" s="489"/>
      <c r="DL305" s="489"/>
      <c r="DM305" s="489"/>
      <c r="DN305" s="489"/>
      <c r="DO305" s="489"/>
      <c r="DP305" s="489"/>
      <c r="DQ305" s="489"/>
      <c r="DR305" s="489"/>
      <c r="DS305" s="489"/>
      <c r="DT305" s="489"/>
      <c r="DU305" s="489"/>
      <c r="DV305" s="489"/>
      <c r="DW305" s="489"/>
      <c r="DX305" s="489"/>
      <c r="DY305" s="489"/>
      <c r="DZ305" s="489"/>
      <c r="EA305" s="489"/>
      <c r="EB305" s="489"/>
      <c r="EC305" s="489"/>
      <c r="ED305" s="489"/>
      <c r="EE305" s="489"/>
      <c r="EF305" s="489"/>
      <c r="EG305" s="489"/>
      <c r="EH305" s="489"/>
      <c r="EI305" s="489"/>
      <c r="EJ305" s="489"/>
      <c r="EK305" s="489"/>
      <c r="EL305" s="489"/>
      <c r="EM305" s="489"/>
      <c r="EN305" s="489"/>
      <c r="EO305" s="489"/>
      <c r="EP305" s="489"/>
      <c r="EQ305" s="489"/>
      <c r="ER305" s="489"/>
      <c r="ES305" s="489"/>
      <c r="ET305" s="489"/>
      <c r="EU305" s="489"/>
      <c r="EV305" s="489"/>
      <c r="EW305" s="489"/>
      <c r="EX305" s="489"/>
      <c r="EY305" s="489"/>
      <c r="EZ305" s="489"/>
      <c r="FA305" s="489"/>
      <c r="FB305" s="559"/>
      <c r="FC305" s="489"/>
      <c r="FD305" s="489"/>
      <c r="FE305" s="489"/>
      <c r="FF305" s="489"/>
      <c r="FG305" s="489"/>
      <c r="FH305" s="489"/>
      <c r="FI305" s="489"/>
      <c r="FJ305" s="489"/>
      <c r="FK305" s="489"/>
      <c r="FL305" s="489"/>
      <c r="FM305" s="489"/>
      <c r="FN305" s="489"/>
      <c r="FO305" s="489"/>
      <c r="FP305" s="560"/>
      <c r="FQ305" s="489"/>
      <c r="FR305" s="560"/>
      <c r="FS305" s="559"/>
      <c r="FT305" s="489"/>
      <c r="FU305" s="489"/>
      <c r="FV305" s="489"/>
      <c r="FW305" s="489"/>
      <c r="FX305" s="489"/>
      <c r="FY305" s="560"/>
    </row>
    <row r="306" spans="1:181" s="494" customFormat="1" ht="48" x14ac:dyDescent="0.25">
      <c r="A306" s="506">
        <v>344</v>
      </c>
      <c r="B306" s="511" t="s">
        <v>642</v>
      </c>
      <c r="C306" s="514" t="s">
        <v>141</v>
      </c>
      <c r="D306" s="493" t="s">
        <v>1503</v>
      </c>
      <c r="E306" s="559" t="str">
        <f>VLOOKUP(F306,'Revised Phasing'!$D$4:$S$98, 16, 0)</f>
        <v>Phase 1</v>
      </c>
      <c r="F306" s="559" t="s">
        <v>165</v>
      </c>
      <c r="G306" s="490" t="s">
        <v>524</v>
      </c>
      <c r="H306" s="493" t="s">
        <v>1612</v>
      </c>
      <c r="I306" s="493"/>
      <c r="J306" s="492"/>
      <c r="K306" s="512" t="s">
        <v>171</v>
      </c>
      <c r="L306" s="493" t="s">
        <v>1613</v>
      </c>
      <c r="M306" s="493" t="s">
        <v>166</v>
      </c>
      <c r="N306" s="512"/>
      <c r="O306" s="513"/>
      <c r="P306" s="515" t="s">
        <v>637</v>
      </c>
      <c r="Q306" s="515" t="s">
        <v>1599</v>
      </c>
      <c r="R306" s="515" t="s">
        <v>1614</v>
      </c>
      <c r="S306" s="493" t="s">
        <v>644</v>
      </c>
      <c r="T306" s="493" t="s">
        <v>1612</v>
      </c>
      <c r="U306" s="493" t="s">
        <v>534</v>
      </c>
      <c r="V306" s="513"/>
      <c r="W306" s="514" t="s">
        <v>535</v>
      </c>
      <c r="X306" s="493"/>
      <c r="Y306" s="493"/>
      <c r="Z306" s="513"/>
      <c r="AA306" s="516"/>
      <c r="AB306" s="562" t="s">
        <v>540</v>
      </c>
      <c r="AC306" s="563" t="s">
        <v>526</v>
      </c>
      <c r="AD306" s="564" t="s">
        <v>526</v>
      </c>
      <c r="AE306" s="563"/>
      <c r="AF306" s="735"/>
      <c r="AG306" s="733" t="s">
        <v>1601</v>
      </c>
      <c r="AH306" s="562" t="s">
        <v>540</v>
      </c>
      <c r="AI306" s="563" t="s">
        <v>540</v>
      </c>
      <c r="AJ306" s="564" t="s">
        <v>526</v>
      </c>
      <c r="AK306" s="497" t="s">
        <v>1523</v>
      </c>
      <c r="AL306" s="497" t="s">
        <v>1523</v>
      </c>
      <c r="AM306" s="493" t="s">
        <v>1523</v>
      </c>
      <c r="AN306" s="489"/>
      <c r="AO306" s="490" t="s">
        <v>524</v>
      </c>
      <c r="AP306" s="582" t="s">
        <v>1615</v>
      </c>
      <c r="AQ306" s="491"/>
      <c r="AR306" s="492"/>
      <c r="AS306" s="490" t="s">
        <v>652</v>
      </c>
      <c r="AT306" s="493" t="s">
        <v>1604</v>
      </c>
      <c r="AU306" s="552" t="s">
        <v>1446</v>
      </c>
      <c r="AV306" s="569" t="s">
        <v>770</v>
      </c>
      <c r="AW306" s="490"/>
      <c r="AX306" s="739"/>
      <c r="AY306" s="739"/>
      <c r="AZ306" s="489"/>
      <c r="BA306" s="489"/>
      <c r="BB306" s="489"/>
      <c r="BC306" s="489"/>
      <c r="BD306" s="489"/>
      <c r="BE306" s="489"/>
      <c r="BF306" s="489"/>
      <c r="BG306" s="489"/>
      <c r="BH306" s="489"/>
      <c r="BI306" s="489"/>
      <c r="BJ306" s="489"/>
      <c r="BK306" s="489"/>
      <c r="BL306" s="560"/>
      <c r="BM306" s="559"/>
      <c r="BN306" s="489"/>
      <c r="BO306" s="489"/>
      <c r="BP306" s="489"/>
      <c r="BQ306" s="489"/>
      <c r="BR306" s="489"/>
      <c r="BS306" s="489"/>
      <c r="BT306" s="489"/>
      <c r="BU306" s="489"/>
      <c r="BV306" s="489"/>
      <c r="BW306" s="489"/>
      <c r="BX306" s="489"/>
      <c r="BY306" s="489"/>
      <c r="BZ306" s="489"/>
      <c r="CA306" s="489"/>
      <c r="CB306" s="489"/>
      <c r="CC306" s="489"/>
      <c r="CD306" s="489"/>
      <c r="CE306" s="489"/>
      <c r="CF306" s="489"/>
      <c r="CG306" s="489"/>
      <c r="CH306" s="489"/>
      <c r="CI306" s="489"/>
      <c r="CJ306" s="489"/>
      <c r="CK306" s="489"/>
      <c r="CL306" s="489"/>
      <c r="CM306" s="489"/>
      <c r="CN306" s="489"/>
      <c r="CO306" s="489"/>
      <c r="CP306" s="489"/>
      <c r="CQ306" s="489"/>
      <c r="CR306" s="489"/>
      <c r="CS306" s="489"/>
      <c r="CT306" s="489"/>
      <c r="CU306" s="489"/>
      <c r="CV306" s="489"/>
      <c r="CW306" s="489"/>
      <c r="CX306" s="489"/>
      <c r="CY306" s="489"/>
      <c r="CZ306" s="489"/>
      <c r="DA306" s="489"/>
      <c r="DB306" s="489"/>
      <c r="DC306" s="489"/>
      <c r="DD306" s="489"/>
      <c r="DE306" s="489"/>
      <c r="DF306" s="489"/>
      <c r="DG306" s="489"/>
      <c r="DH306" s="489"/>
      <c r="DI306" s="489"/>
      <c r="DJ306" s="489"/>
      <c r="DK306" s="489"/>
      <c r="DL306" s="489"/>
      <c r="DM306" s="489"/>
      <c r="DN306" s="489"/>
      <c r="DO306" s="489"/>
      <c r="DP306" s="489"/>
      <c r="DQ306" s="489"/>
      <c r="DR306" s="489"/>
      <c r="DS306" s="489"/>
      <c r="DT306" s="489"/>
      <c r="DU306" s="489"/>
      <c r="DV306" s="489"/>
      <c r="DW306" s="489"/>
      <c r="DX306" s="489"/>
      <c r="DY306" s="489"/>
      <c r="DZ306" s="489"/>
      <c r="EA306" s="489"/>
      <c r="EB306" s="489"/>
      <c r="EC306" s="489"/>
      <c r="ED306" s="489"/>
      <c r="EE306" s="489"/>
      <c r="EF306" s="489"/>
      <c r="EG306" s="489"/>
      <c r="EH306" s="489"/>
      <c r="EI306" s="489"/>
      <c r="EJ306" s="489"/>
      <c r="EK306" s="489"/>
      <c r="EL306" s="489"/>
      <c r="EM306" s="489"/>
      <c r="EN306" s="489"/>
      <c r="EO306" s="489"/>
      <c r="EP306" s="489"/>
      <c r="EQ306" s="489"/>
      <c r="ER306" s="489"/>
      <c r="ES306" s="489"/>
      <c r="ET306" s="489"/>
      <c r="EU306" s="489"/>
      <c r="EV306" s="489"/>
      <c r="EW306" s="489"/>
      <c r="EX306" s="489"/>
      <c r="EY306" s="489"/>
      <c r="EZ306" s="489"/>
      <c r="FA306" s="489"/>
      <c r="FB306" s="559"/>
      <c r="FC306" s="489"/>
      <c r="FD306" s="489"/>
      <c r="FE306" s="489"/>
      <c r="FF306" s="489"/>
      <c r="FG306" s="489"/>
      <c r="FH306" s="489"/>
      <c r="FI306" s="489"/>
      <c r="FJ306" s="489"/>
      <c r="FK306" s="489"/>
      <c r="FL306" s="489"/>
      <c r="FM306" s="489"/>
      <c r="FN306" s="489"/>
      <c r="FO306" s="489"/>
      <c r="FP306" s="560"/>
      <c r="FQ306" s="489"/>
      <c r="FR306" s="560"/>
      <c r="FS306" s="559"/>
      <c r="FT306" s="489"/>
      <c r="FU306" s="489"/>
      <c r="FV306" s="489"/>
      <c r="FW306" s="489"/>
      <c r="FX306" s="489"/>
      <c r="FY306" s="560"/>
    </row>
    <row r="307" spans="1:181" s="494" customFormat="1" ht="39.6" hidden="1" customHeight="1" x14ac:dyDescent="0.25">
      <c r="A307" s="557">
        <v>345</v>
      </c>
      <c r="B307" s="558" t="s">
        <v>524</v>
      </c>
      <c r="C307" s="490" t="s">
        <v>141</v>
      </c>
      <c r="D307" s="489" t="s">
        <v>1503</v>
      </c>
      <c r="E307" s="559"/>
      <c r="F307" s="559"/>
      <c r="G307" s="490" t="s">
        <v>526</v>
      </c>
      <c r="H307" s="489" t="s">
        <v>1612</v>
      </c>
      <c r="I307" s="489"/>
      <c r="J307" s="560"/>
      <c r="K307" s="559" t="s">
        <v>1616</v>
      </c>
      <c r="L307" s="489" t="s">
        <v>1613</v>
      </c>
      <c r="M307" s="489" t="s">
        <v>1530</v>
      </c>
      <c r="N307" s="559"/>
      <c r="O307" s="560"/>
      <c r="P307" s="491" t="s">
        <v>637</v>
      </c>
      <c r="Q307" s="491" t="s">
        <v>1599</v>
      </c>
      <c r="R307" s="491" t="s">
        <v>1617</v>
      </c>
      <c r="S307" s="489" t="s">
        <v>644</v>
      </c>
      <c r="T307" s="489" t="s">
        <v>1612</v>
      </c>
      <c r="U307" s="489" t="s">
        <v>534</v>
      </c>
      <c r="V307" s="560"/>
      <c r="W307" s="490" t="s">
        <v>535</v>
      </c>
      <c r="X307" s="489"/>
      <c r="Y307" s="489"/>
      <c r="Z307" s="560"/>
      <c r="AA307" s="561" t="s">
        <v>1618</v>
      </c>
      <c r="AB307" s="562" t="s">
        <v>526</v>
      </c>
      <c r="AC307" s="563" t="s">
        <v>526</v>
      </c>
      <c r="AD307" s="564" t="s">
        <v>526</v>
      </c>
      <c r="AE307" s="563"/>
      <c r="AF307" s="735"/>
      <c r="AG307" s="563"/>
      <c r="AH307" s="562" t="s">
        <v>526</v>
      </c>
      <c r="AI307" s="563" t="s">
        <v>526</v>
      </c>
      <c r="AJ307" s="564" t="s">
        <v>526</v>
      </c>
      <c r="AK307" s="489" t="s">
        <v>1619</v>
      </c>
      <c r="AL307" s="489" t="s">
        <v>1619</v>
      </c>
      <c r="AM307" s="489" t="s">
        <v>1523</v>
      </c>
      <c r="AN307" s="489"/>
      <c r="AO307" s="490" t="s">
        <v>526</v>
      </c>
      <c r="AP307" s="582" t="s">
        <v>1620</v>
      </c>
      <c r="AQ307" s="491"/>
      <c r="AR307" s="492"/>
      <c r="AS307" s="490" t="str">
        <f t="shared" si="4"/>
        <v>no</v>
      </c>
      <c r="AT307" s="489" t="s">
        <v>1621</v>
      </c>
      <c r="AU307" s="552" t="s">
        <v>1452</v>
      </c>
      <c r="AV307" s="556"/>
      <c r="AW307" s="490" t="s">
        <v>526</v>
      </c>
      <c r="AX307" s="739"/>
      <c r="AY307" s="739"/>
      <c r="AZ307" s="489"/>
      <c r="BA307" s="489"/>
      <c r="BB307" s="489"/>
      <c r="BC307" s="489"/>
      <c r="BD307" s="489"/>
      <c r="BE307" s="489"/>
      <c r="BF307" s="489"/>
      <c r="BG307" s="489"/>
      <c r="BH307" s="489"/>
      <c r="BI307" s="489"/>
      <c r="BJ307" s="489"/>
      <c r="BK307" s="489"/>
      <c r="BL307" s="560"/>
      <c r="BM307" s="559"/>
      <c r="BN307" s="489"/>
      <c r="BO307" s="489"/>
      <c r="BP307" s="489"/>
      <c r="BQ307" s="489"/>
      <c r="BR307" s="489"/>
      <c r="BS307" s="489"/>
      <c r="BT307" s="489"/>
      <c r="BU307" s="489"/>
      <c r="BV307" s="489"/>
      <c r="BW307" s="489"/>
      <c r="BX307" s="489"/>
      <c r="BY307" s="489"/>
      <c r="BZ307" s="489"/>
      <c r="CA307" s="489"/>
      <c r="CB307" s="489"/>
      <c r="CC307" s="489"/>
      <c r="CD307" s="489"/>
      <c r="CE307" s="489"/>
      <c r="CF307" s="489"/>
      <c r="CG307" s="489"/>
      <c r="CH307" s="489"/>
      <c r="CI307" s="489"/>
      <c r="CJ307" s="489"/>
      <c r="CK307" s="489"/>
      <c r="CL307" s="489"/>
      <c r="CM307" s="489"/>
      <c r="CN307" s="489"/>
      <c r="CO307" s="489"/>
      <c r="CP307" s="489"/>
      <c r="CQ307" s="489"/>
      <c r="CR307" s="489"/>
      <c r="CS307" s="489"/>
      <c r="CT307" s="489"/>
      <c r="CU307" s="489"/>
      <c r="CV307" s="489"/>
      <c r="CW307" s="489"/>
      <c r="CX307" s="489"/>
      <c r="CY307" s="489"/>
      <c r="CZ307" s="489"/>
      <c r="DA307" s="489"/>
      <c r="DB307" s="489"/>
      <c r="DC307" s="489"/>
      <c r="DD307" s="489"/>
      <c r="DE307" s="489"/>
      <c r="DF307" s="489"/>
      <c r="DG307" s="489"/>
      <c r="DH307" s="489"/>
      <c r="DI307" s="489"/>
      <c r="DJ307" s="489"/>
      <c r="DK307" s="489"/>
      <c r="DL307" s="489"/>
      <c r="DM307" s="489"/>
      <c r="DN307" s="489"/>
      <c r="DO307" s="489"/>
      <c r="DP307" s="489"/>
      <c r="DQ307" s="489"/>
      <c r="DR307" s="489"/>
      <c r="DS307" s="489"/>
      <c r="DT307" s="489"/>
      <c r="DU307" s="489"/>
      <c r="DV307" s="489"/>
      <c r="DW307" s="489"/>
      <c r="DX307" s="489"/>
      <c r="DY307" s="489"/>
      <c r="DZ307" s="489"/>
      <c r="EA307" s="489"/>
      <c r="EB307" s="489"/>
      <c r="EC307" s="489"/>
      <c r="ED307" s="489"/>
      <c r="EE307" s="489"/>
      <c r="EF307" s="489"/>
      <c r="EG307" s="489"/>
      <c r="EH307" s="489"/>
      <c r="EI307" s="489"/>
      <c r="EJ307" s="489"/>
      <c r="EK307" s="489"/>
      <c r="EL307" s="489"/>
      <c r="EM307" s="489"/>
      <c r="EN307" s="489"/>
      <c r="EO307" s="489"/>
      <c r="EP307" s="489"/>
      <c r="EQ307" s="489"/>
      <c r="ER307" s="489"/>
      <c r="ES307" s="489"/>
      <c r="ET307" s="489"/>
      <c r="EU307" s="489"/>
      <c r="EV307" s="489"/>
      <c r="EW307" s="489"/>
      <c r="EX307" s="489"/>
      <c r="EY307" s="489"/>
      <c r="EZ307" s="489"/>
      <c r="FA307" s="489"/>
      <c r="FB307" s="559"/>
      <c r="FC307" s="489"/>
      <c r="FD307" s="489"/>
      <c r="FE307" s="489"/>
      <c r="FF307" s="489"/>
      <c r="FG307" s="489"/>
      <c r="FH307" s="489"/>
      <c r="FI307" s="489"/>
      <c r="FJ307" s="489"/>
      <c r="FK307" s="489"/>
      <c r="FL307" s="489"/>
      <c r="FM307" s="489"/>
      <c r="FN307" s="489"/>
      <c r="FO307" s="489"/>
      <c r="FP307" s="560"/>
      <c r="FQ307" s="489"/>
      <c r="FR307" s="560"/>
      <c r="FS307" s="559"/>
      <c r="FT307" s="489"/>
      <c r="FU307" s="489"/>
      <c r="FV307" s="489"/>
      <c r="FW307" s="489"/>
      <c r="FX307" s="489"/>
      <c r="FY307" s="560"/>
    </row>
    <row r="308" spans="1:181" s="494" customFormat="1" ht="48" x14ac:dyDescent="0.25">
      <c r="A308" s="506">
        <v>346</v>
      </c>
      <c r="B308" s="511" t="s">
        <v>642</v>
      </c>
      <c r="C308" s="514" t="s">
        <v>141</v>
      </c>
      <c r="D308" s="493" t="s">
        <v>1503</v>
      </c>
      <c r="E308" s="559" t="str">
        <f>VLOOKUP(F308,'Revised Phasing'!$D$4:$S$98, 16, 0)</f>
        <v>Phase 1</v>
      </c>
      <c r="F308" s="559" t="s">
        <v>169</v>
      </c>
      <c r="G308" s="490" t="s">
        <v>524</v>
      </c>
      <c r="H308" s="493" t="s">
        <v>1612</v>
      </c>
      <c r="I308" s="493"/>
      <c r="J308" s="492"/>
      <c r="K308" s="512" t="s">
        <v>172</v>
      </c>
      <c r="L308" s="493" t="s">
        <v>1613</v>
      </c>
      <c r="M308" s="493" t="s">
        <v>170</v>
      </c>
      <c r="N308" s="512"/>
      <c r="O308" s="513"/>
      <c r="P308" s="515" t="s">
        <v>637</v>
      </c>
      <c r="Q308" s="515" t="s">
        <v>1599</v>
      </c>
      <c r="R308" s="515" t="s">
        <v>1622</v>
      </c>
      <c r="S308" s="493" t="s">
        <v>644</v>
      </c>
      <c r="T308" s="493" t="s">
        <v>1612</v>
      </c>
      <c r="U308" s="493" t="s">
        <v>534</v>
      </c>
      <c r="V308" s="513"/>
      <c r="W308" s="514" t="s">
        <v>535</v>
      </c>
      <c r="X308" s="493"/>
      <c r="Y308" s="493"/>
      <c r="Z308" s="513"/>
      <c r="AA308" s="516"/>
      <c r="AB308" s="562" t="s">
        <v>540</v>
      </c>
      <c r="AC308" s="563" t="s">
        <v>526</v>
      </c>
      <c r="AD308" s="564" t="s">
        <v>526</v>
      </c>
      <c r="AE308" s="563"/>
      <c r="AF308" s="735"/>
      <c r="AG308" s="733" t="s">
        <v>1601</v>
      </c>
      <c r="AH308" s="562" t="s">
        <v>540</v>
      </c>
      <c r="AI308" s="563" t="s">
        <v>540</v>
      </c>
      <c r="AJ308" s="564" t="s">
        <v>526</v>
      </c>
      <c r="AK308" s="497" t="s">
        <v>1623</v>
      </c>
      <c r="AL308" s="497" t="s">
        <v>1623</v>
      </c>
      <c r="AM308" s="493" t="s">
        <v>1523</v>
      </c>
      <c r="AN308" s="489"/>
      <c r="AO308" s="490" t="s">
        <v>524</v>
      </c>
      <c r="AP308" s="582" t="s">
        <v>1615</v>
      </c>
      <c r="AQ308" s="491"/>
      <c r="AR308" s="492"/>
      <c r="AS308" s="490" t="s">
        <v>652</v>
      </c>
      <c r="AT308" s="493" t="s">
        <v>1604</v>
      </c>
      <c r="AU308" s="552" t="s">
        <v>1446</v>
      </c>
      <c r="AV308" s="569" t="s">
        <v>770</v>
      </c>
      <c r="AW308" s="490"/>
      <c r="AX308" s="739"/>
      <c r="AY308" s="739"/>
      <c r="AZ308" s="489"/>
      <c r="BA308" s="489"/>
      <c r="BB308" s="489"/>
      <c r="BC308" s="489"/>
      <c r="BD308" s="489"/>
      <c r="BE308" s="489"/>
      <c r="BF308" s="489"/>
      <c r="BG308" s="489"/>
      <c r="BH308" s="489"/>
      <c r="BI308" s="489"/>
      <c r="BJ308" s="489"/>
      <c r="BK308" s="489"/>
      <c r="BL308" s="560"/>
      <c r="BM308" s="559"/>
      <c r="BN308" s="489"/>
      <c r="BO308" s="489"/>
      <c r="BP308" s="489"/>
      <c r="BQ308" s="489"/>
      <c r="BR308" s="489"/>
      <c r="BS308" s="489"/>
      <c r="BT308" s="489"/>
      <c r="BU308" s="489"/>
      <c r="BV308" s="489"/>
      <c r="BW308" s="489"/>
      <c r="BX308" s="489"/>
      <c r="BY308" s="489"/>
      <c r="BZ308" s="489"/>
      <c r="CA308" s="489"/>
      <c r="CB308" s="489"/>
      <c r="CC308" s="489"/>
      <c r="CD308" s="489"/>
      <c r="CE308" s="489"/>
      <c r="CF308" s="489"/>
      <c r="CG308" s="489"/>
      <c r="CH308" s="489"/>
      <c r="CI308" s="489"/>
      <c r="CJ308" s="489"/>
      <c r="CK308" s="489"/>
      <c r="CL308" s="489"/>
      <c r="CM308" s="489"/>
      <c r="CN308" s="489"/>
      <c r="CO308" s="489"/>
      <c r="CP308" s="489"/>
      <c r="CQ308" s="489"/>
      <c r="CR308" s="489"/>
      <c r="CS308" s="489"/>
      <c r="CT308" s="489"/>
      <c r="CU308" s="489"/>
      <c r="CV308" s="489"/>
      <c r="CW308" s="489"/>
      <c r="CX308" s="489"/>
      <c r="CY308" s="489"/>
      <c r="CZ308" s="489"/>
      <c r="DA308" s="489"/>
      <c r="DB308" s="489"/>
      <c r="DC308" s="489"/>
      <c r="DD308" s="489"/>
      <c r="DE308" s="489"/>
      <c r="DF308" s="489"/>
      <c r="DG308" s="489"/>
      <c r="DH308" s="489"/>
      <c r="DI308" s="489"/>
      <c r="DJ308" s="489"/>
      <c r="DK308" s="489"/>
      <c r="DL308" s="489"/>
      <c r="DM308" s="489"/>
      <c r="DN308" s="489"/>
      <c r="DO308" s="489"/>
      <c r="DP308" s="489"/>
      <c r="DQ308" s="489"/>
      <c r="DR308" s="489"/>
      <c r="DS308" s="489"/>
      <c r="DT308" s="489"/>
      <c r="DU308" s="489"/>
      <c r="DV308" s="489"/>
      <c r="DW308" s="489"/>
      <c r="DX308" s="489"/>
      <c r="DY308" s="489"/>
      <c r="DZ308" s="489"/>
      <c r="EA308" s="489"/>
      <c r="EB308" s="489"/>
      <c r="EC308" s="489"/>
      <c r="ED308" s="489"/>
      <c r="EE308" s="489"/>
      <c r="EF308" s="489"/>
      <c r="EG308" s="489"/>
      <c r="EH308" s="489"/>
      <c r="EI308" s="489"/>
      <c r="EJ308" s="489"/>
      <c r="EK308" s="489"/>
      <c r="EL308" s="489"/>
      <c r="EM308" s="489"/>
      <c r="EN308" s="489"/>
      <c r="EO308" s="489"/>
      <c r="EP308" s="489"/>
      <c r="EQ308" s="489"/>
      <c r="ER308" s="489"/>
      <c r="ES308" s="489"/>
      <c r="ET308" s="489"/>
      <c r="EU308" s="489"/>
      <c r="EV308" s="489"/>
      <c r="EW308" s="489"/>
      <c r="EX308" s="489"/>
      <c r="EY308" s="489"/>
      <c r="EZ308" s="489"/>
      <c r="FA308" s="489"/>
      <c r="FB308" s="559"/>
      <c r="FC308" s="489"/>
      <c r="FD308" s="489"/>
      <c r="FE308" s="489"/>
      <c r="FF308" s="489"/>
      <c r="FG308" s="489"/>
      <c r="FH308" s="489"/>
      <c r="FI308" s="489"/>
      <c r="FJ308" s="489"/>
      <c r="FK308" s="489"/>
      <c r="FL308" s="489"/>
      <c r="FM308" s="489"/>
      <c r="FN308" s="489"/>
      <c r="FO308" s="489"/>
      <c r="FP308" s="560"/>
      <c r="FQ308" s="489"/>
      <c r="FR308" s="560"/>
      <c r="FS308" s="559"/>
      <c r="FT308" s="489"/>
      <c r="FU308" s="489"/>
      <c r="FV308" s="489"/>
      <c r="FW308" s="489"/>
      <c r="FX308" s="489"/>
      <c r="FY308" s="560"/>
    </row>
    <row r="309" spans="1:181" s="494" customFormat="1" hidden="1" x14ac:dyDescent="0.25">
      <c r="A309" s="557">
        <v>347</v>
      </c>
      <c r="B309" s="558" t="s">
        <v>524</v>
      </c>
      <c r="C309" s="490" t="s">
        <v>141</v>
      </c>
      <c r="D309" s="489" t="s">
        <v>1503</v>
      </c>
      <c r="E309" s="559"/>
      <c r="F309" s="559"/>
      <c r="G309" s="490" t="s">
        <v>526</v>
      </c>
      <c r="H309" s="489" t="s">
        <v>1612</v>
      </c>
      <c r="I309" s="489"/>
      <c r="J309" s="560"/>
      <c r="K309" s="559" t="s">
        <v>1624</v>
      </c>
      <c r="L309" s="489" t="s">
        <v>1613</v>
      </c>
      <c r="M309" s="489" t="s">
        <v>189</v>
      </c>
      <c r="N309" s="559"/>
      <c r="O309" s="560"/>
      <c r="P309" s="491" t="s">
        <v>637</v>
      </c>
      <c r="Q309" s="491" t="s">
        <v>1506</v>
      </c>
      <c r="R309" s="491" t="s">
        <v>283</v>
      </c>
      <c r="S309" s="489" t="s">
        <v>283</v>
      </c>
      <c r="T309" s="489" t="s">
        <v>1612</v>
      </c>
      <c r="U309" s="489" t="s">
        <v>534</v>
      </c>
      <c r="V309" s="560"/>
      <c r="W309" s="490" t="s">
        <v>535</v>
      </c>
      <c r="X309" s="489"/>
      <c r="Y309" s="489"/>
      <c r="Z309" s="560"/>
      <c r="AA309" s="561" t="s">
        <v>1625</v>
      </c>
      <c r="AB309" s="562" t="s">
        <v>526</v>
      </c>
      <c r="AC309" s="563" t="s">
        <v>526</v>
      </c>
      <c r="AD309" s="564" t="s">
        <v>526</v>
      </c>
      <c r="AE309" s="563"/>
      <c r="AF309" s="735"/>
      <c r="AG309" s="733" t="s">
        <v>1552</v>
      </c>
      <c r="AH309" s="562" t="s">
        <v>526</v>
      </c>
      <c r="AI309" s="563" t="s">
        <v>526</v>
      </c>
      <c r="AJ309" s="564" t="s">
        <v>526</v>
      </c>
      <c r="AK309" s="489"/>
      <c r="AL309" s="489"/>
      <c r="AM309" s="489"/>
      <c r="AN309" s="489"/>
      <c r="AO309" s="490" t="s">
        <v>526</v>
      </c>
      <c r="AP309" s="582"/>
      <c r="AQ309" s="491"/>
      <c r="AR309" s="492"/>
      <c r="AS309" s="490" t="str">
        <f t="shared" si="4"/>
        <v>no</v>
      </c>
      <c r="AT309" s="489"/>
      <c r="AU309" s="552" t="s">
        <v>712</v>
      </c>
      <c r="AV309" s="556"/>
      <c r="AW309" s="490" t="s">
        <v>526</v>
      </c>
      <c r="AX309" s="739"/>
      <c r="AY309" s="739"/>
      <c r="AZ309" s="489"/>
      <c r="BA309" s="489"/>
      <c r="BB309" s="489"/>
      <c r="BC309" s="489"/>
      <c r="BD309" s="489"/>
      <c r="BE309" s="489"/>
      <c r="BF309" s="489"/>
      <c r="BG309" s="489"/>
      <c r="BH309" s="489"/>
      <c r="BI309" s="489"/>
      <c r="BJ309" s="489"/>
      <c r="BK309" s="489"/>
      <c r="BL309" s="560"/>
      <c r="BM309" s="559"/>
      <c r="BN309" s="489"/>
      <c r="BO309" s="489"/>
      <c r="BP309" s="489"/>
      <c r="BQ309" s="489"/>
      <c r="BR309" s="489"/>
      <c r="BS309" s="489"/>
      <c r="BT309" s="489"/>
      <c r="BU309" s="489"/>
      <c r="BV309" s="489"/>
      <c r="BW309" s="489"/>
      <c r="BX309" s="489"/>
      <c r="BY309" s="489"/>
      <c r="BZ309" s="489"/>
      <c r="CA309" s="489"/>
      <c r="CB309" s="489"/>
      <c r="CC309" s="489"/>
      <c r="CD309" s="489"/>
      <c r="CE309" s="489"/>
      <c r="CF309" s="489"/>
      <c r="CG309" s="489"/>
      <c r="CH309" s="489"/>
      <c r="CI309" s="489"/>
      <c r="CJ309" s="489"/>
      <c r="CK309" s="489"/>
      <c r="CL309" s="489"/>
      <c r="CM309" s="489"/>
      <c r="CN309" s="489"/>
      <c r="CO309" s="489"/>
      <c r="CP309" s="489"/>
      <c r="CQ309" s="489"/>
      <c r="CR309" s="489"/>
      <c r="CS309" s="489"/>
      <c r="CT309" s="489"/>
      <c r="CU309" s="489"/>
      <c r="CV309" s="489"/>
      <c r="CW309" s="489"/>
      <c r="CX309" s="489"/>
      <c r="CY309" s="489"/>
      <c r="CZ309" s="489"/>
      <c r="DA309" s="489"/>
      <c r="DB309" s="489"/>
      <c r="DC309" s="489"/>
      <c r="DD309" s="489"/>
      <c r="DE309" s="489"/>
      <c r="DF309" s="489"/>
      <c r="DG309" s="489"/>
      <c r="DH309" s="489"/>
      <c r="DI309" s="489"/>
      <c r="DJ309" s="489"/>
      <c r="DK309" s="489"/>
      <c r="DL309" s="489"/>
      <c r="DM309" s="489"/>
      <c r="DN309" s="489"/>
      <c r="DO309" s="489"/>
      <c r="DP309" s="489"/>
      <c r="DQ309" s="489"/>
      <c r="DR309" s="489"/>
      <c r="DS309" s="489"/>
      <c r="DT309" s="489"/>
      <c r="DU309" s="489"/>
      <c r="DV309" s="489"/>
      <c r="DW309" s="489"/>
      <c r="DX309" s="489"/>
      <c r="DY309" s="489"/>
      <c r="DZ309" s="489"/>
      <c r="EA309" s="489"/>
      <c r="EB309" s="489"/>
      <c r="EC309" s="489"/>
      <c r="ED309" s="489"/>
      <c r="EE309" s="489"/>
      <c r="EF309" s="489"/>
      <c r="EG309" s="489"/>
      <c r="EH309" s="489"/>
      <c r="EI309" s="489"/>
      <c r="EJ309" s="489"/>
      <c r="EK309" s="489"/>
      <c r="EL309" s="489"/>
      <c r="EM309" s="489"/>
      <c r="EN309" s="489"/>
      <c r="EO309" s="489"/>
      <c r="EP309" s="489"/>
      <c r="EQ309" s="489"/>
      <c r="ER309" s="489"/>
      <c r="ES309" s="489"/>
      <c r="ET309" s="489"/>
      <c r="EU309" s="489"/>
      <c r="EV309" s="489"/>
      <c r="EW309" s="489"/>
      <c r="EX309" s="489"/>
      <c r="EY309" s="489"/>
      <c r="EZ309" s="489"/>
      <c r="FA309" s="489"/>
      <c r="FB309" s="559"/>
      <c r="FC309" s="489"/>
      <c r="FD309" s="489"/>
      <c r="FE309" s="489"/>
      <c r="FF309" s="489"/>
      <c r="FG309" s="489"/>
      <c r="FH309" s="489"/>
      <c r="FI309" s="489"/>
      <c r="FJ309" s="489"/>
      <c r="FK309" s="489"/>
      <c r="FL309" s="489"/>
      <c r="FM309" s="489"/>
      <c r="FN309" s="489"/>
      <c r="FO309" s="489"/>
      <c r="FP309" s="560"/>
      <c r="FQ309" s="489"/>
      <c r="FR309" s="560"/>
      <c r="FS309" s="559"/>
      <c r="FT309" s="489"/>
      <c r="FU309" s="489"/>
      <c r="FV309" s="489"/>
      <c r="FW309" s="489"/>
      <c r="FX309" s="489"/>
      <c r="FY309" s="560"/>
    </row>
    <row r="310" spans="1:181" s="494" customFormat="1" ht="60" x14ac:dyDescent="0.25">
      <c r="A310" s="506">
        <v>351</v>
      </c>
      <c r="B310" s="511" t="s">
        <v>642</v>
      </c>
      <c r="C310" s="514" t="s">
        <v>141</v>
      </c>
      <c r="D310" s="493" t="s">
        <v>142</v>
      </c>
      <c r="E310" s="559" t="str">
        <f>VLOOKUP(F310,'Revised Phasing'!$D$4:$S$98, 16, 0)</f>
        <v>Phase 2</v>
      </c>
      <c r="F310" s="559" t="str">
        <f>VLOOKUP(L310,'Consolidated Data'!$E$2:$F$97, 2, 0)</f>
        <v>Disbursement</v>
      </c>
      <c r="G310" s="490" t="s">
        <v>642</v>
      </c>
      <c r="H310" s="493" t="s">
        <v>1626</v>
      </c>
      <c r="I310" s="493"/>
      <c r="J310" s="492"/>
      <c r="K310" s="512" t="s">
        <v>199</v>
      </c>
      <c r="L310" s="493" t="s">
        <v>199</v>
      </c>
      <c r="M310" s="493" t="s">
        <v>199</v>
      </c>
      <c r="N310" s="512"/>
      <c r="O310" s="513"/>
      <c r="P310" s="515" t="s">
        <v>637</v>
      </c>
      <c r="Q310" s="515" t="s">
        <v>22</v>
      </c>
      <c r="R310" s="515" t="s">
        <v>1627</v>
      </c>
      <c r="S310" s="493" t="s">
        <v>695</v>
      </c>
      <c r="T310" s="493" t="s">
        <v>1626</v>
      </c>
      <c r="U310" s="493" t="s">
        <v>534</v>
      </c>
      <c r="V310" s="513"/>
      <c r="W310" s="514" t="s">
        <v>535</v>
      </c>
      <c r="X310" s="493"/>
      <c r="Y310" s="493"/>
      <c r="Z310" s="513"/>
      <c r="AA310" s="516"/>
      <c r="AB310" s="562" t="s">
        <v>540</v>
      </c>
      <c r="AC310" s="563" t="s">
        <v>526</v>
      </c>
      <c r="AD310" s="564" t="s">
        <v>526</v>
      </c>
      <c r="AE310" s="733" t="s">
        <v>1627</v>
      </c>
      <c r="AF310" s="735"/>
      <c r="AG310" s="733" t="s">
        <v>1628</v>
      </c>
      <c r="AH310" s="562" t="s">
        <v>540</v>
      </c>
      <c r="AI310" s="563" t="s">
        <v>540</v>
      </c>
      <c r="AJ310" s="564" t="s">
        <v>526</v>
      </c>
      <c r="AK310" s="497" t="s">
        <v>1145</v>
      </c>
      <c r="AL310" s="497" t="s">
        <v>1629</v>
      </c>
      <c r="AM310" s="497" t="s">
        <v>1630</v>
      </c>
      <c r="AN310" s="489"/>
      <c r="AO310" s="490" t="s">
        <v>642</v>
      </c>
      <c r="AP310" s="493" t="s">
        <v>1631</v>
      </c>
      <c r="AQ310" s="491" t="s">
        <v>562</v>
      </c>
      <c r="AR310" s="492"/>
      <c r="AS310" s="490" t="s">
        <v>726</v>
      </c>
      <c r="AT310" s="493" t="s">
        <v>1525</v>
      </c>
      <c r="AU310" s="552" t="s">
        <v>1491</v>
      </c>
      <c r="AV310" s="513" t="s">
        <v>729</v>
      </c>
      <c r="AW310" s="490"/>
      <c r="AX310" s="739"/>
      <c r="AY310" s="739"/>
      <c r="AZ310" s="489"/>
      <c r="BA310" s="489"/>
      <c r="BB310" s="489"/>
      <c r="BC310" s="489"/>
      <c r="BD310" s="489"/>
      <c r="BE310" s="489"/>
      <c r="BF310" s="489"/>
      <c r="BG310" s="489"/>
      <c r="BH310" s="489"/>
      <c r="BI310" s="489"/>
      <c r="BJ310" s="489"/>
      <c r="BK310" s="489"/>
      <c r="BL310" s="560"/>
      <c r="BM310" s="559"/>
      <c r="BN310" s="489"/>
      <c r="BO310" s="489"/>
      <c r="BP310" s="489"/>
      <c r="BQ310" s="489"/>
      <c r="BR310" s="489"/>
      <c r="BS310" s="489"/>
      <c r="BT310" s="489"/>
      <c r="BU310" s="489"/>
      <c r="BV310" s="489"/>
      <c r="BW310" s="489"/>
      <c r="BX310" s="489"/>
      <c r="BY310" s="489"/>
      <c r="BZ310" s="489"/>
      <c r="CA310" s="489"/>
      <c r="CB310" s="489"/>
      <c r="CC310" s="489"/>
      <c r="CD310" s="489"/>
      <c r="CE310" s="489"/>
      <c r="CF310" s="489"/>
      <c r="CG310" s="489"/>
      <c r="CH310" s="489"/>
      <c r="CI310" s="489"/>
      <c r="CJ310" s="489"/>
      <c r="CK310" s="489"/>
      <c r="CL310" s="489"/>
      <c r="CM310" s="489"/>
      <c r="CN310" s="489"/>
      <c r="CO310" s="489"/>
      <c r="CP310" s="489"/>
      <c r="CQ310" s="489"/>
      <c r="CR310" s="489"/>
      <c r="CS310" s="489"/>
      <c r="CT310" s="489"/>
      <c r="CU310" s="489"/>
      <c r="CV310" s="489"/>
      <c r="CW310" s="489"/>
      <c r="CX310" s="489"/>
      <c r="CY310" s="489"/>
      <c r="CZ310" s="489"/>
      <c r="DA310" s="489"/>
      <c r="DB310" s="489"/>
      <c r="DC310" s="489"/>
      <c r="DD310" s="489"/>
      <c r="DE310" s="489"/>
      <c r="DF310" s="489"/>
      <c r="DG310" s="489"/>
      <c r="DH310" s="489"/>
      <c r="DI310" s="489"/>
      <c r="DJ310" s="489"/>
      <c r="DK310" s="489"/>
      <c r="DL310" s="489"/>
      <c r="DM310" s="489"/>
      <c r="DN310" s="489"/>
      <c r="DO310" s="489"/>
      <c r="DP310" s="489"/>
      <c r="DQ310" s="489"/>
      <c r="DR310" s="489"/>
      <c r="DS310" s="489"/>
      <c r="DT310" s="489"/>
      <c r="DU310" s="489"/>
      <c r="DV310" s="489"/>
      <c r="DW310" s="489"/>
      <c r="DX310" s="489"/>
      <c r="DY310" s="489"/>
      <c r="DZ310" s="489"/>
      <c r="EA310" s="489"/>
      <c r="EB310" s="489"/>
      <c r="EC310" s="489"/>
      <c r="ED310" s="489"/>
      <c r="EE310" s="489"/>
      <c r="EF310" s="489"/>
      <c r="EG310" s="489"/>
      <c r="EH310" s="489"/>
      <c r="EI310" s="489"/>
      <c r="EJ310" s="489"/>
      <c r="EK310" s="489"/>
      <c r="EL310" s="489"/>
      <c r="EM310" s="489"/>
      <c r="EN310" s="489"/>
      <c r="EO310" s="489"/>
      <c r="EP310" s="489"/>
      <c r="EQ310" s="489"/>
      <c r="ER310" s="489"/>
      <c r="ES310" s="489"/>
      <c r="ET310" s="489"/>
      <c r="EU310" s="489"/>
      <c r="EV310" s="489"/>
      <c r="EW310" s="489"/>
      <c r="EX310" s="489"/>
      <c r="EY310" s="489"/>
      <c r="EZ310" s="489"/>
      <c r="FA310" s="489"/>
      <c r="FB310" s="559"/>
      <c r="FC310" s="489"/>
      <c r="FD310" s="489"/>
      <c r="FE310" s="489"/>
      <c r="FF310" s="489"/>
      <c r="FG310" s="489"/>
      <c r="FH310" s="489"/>
      <c r="FI310" s="489"/>
      <c r="FJ310" s="489"/>
      <c r="FK310" s="489"/>
      <c r="FL310" s="489"/>
      <c r="FM310" s="489"/>
      <c r="FN310" s="489"/>
      <c r="FO310" s="489"/>
      <c r="FP310" s="560"/>
      <c r="FQ310" s="489"/>
      <c r="FR310" s="560"/>
      <c r="FS310" s="559"/>
      <c r="FT310" s="489"/>
      <c r="FU310" s="489"/>
      <c r="FV310" s="489"/>
      <c r="FW310" s="489"/>
      <c r="FX310" s="489"/>
      <c r="FY310" s="560"/>
    </row>
    <row r="311" spans="1:181" s="494" customFormat="1" hidden="1" x14ac:dyDescent="0.25">
      <c r="A311" s="557">
        <v>352</v>
      </c>
      <c r="B311" s="558" t="s">
        <v>524</v>
      </c>
      <c r="C311" s="490" t="s">
        <v>141</v>
      </c>
      <c r="D311" s="489" t="s">
        <v>142</v>
      </c>
      <c r="E311" s="559"/>
      <c r="F311" s="559"/>
      <c r="G311" s="490" t="s">
        <v>526</v>
      </c>
      <c r="H311" s="489" t="s">
        <v>1632</v>
      </c>
      <c r="I311" s="489"/>
      <c r="J311" s="560"/>
      <c r="K311" s="559" t="s">
        <v>1633</v>
      </c>
      <c r="L311" s="489" t="s">
        <v>199</v>
      </c>
      <c r="M311" s="489" t="s">
        <v>199</v>
      </c>
      <c r="N311" s="559"/>
      <c r="O311" s="560"/>
      <c r="P311" s="491" t="s">
        <v>530</v>
      </c>
      <c r="Q311" s="491" t="s">
        <v>531</v>
      </c>
      <c r="R311" s="491" t="s">
        <v>532</v>
      </c>
      <c r="S311" s="489" t="s">
        <v>533</v>
      </c>
      <c r="T311" s="489" t="s">
        <v>1632</v>
      </c>
      <c r="U311" s="489" t="s">
        <v>534</v>
      </c>
      <c r="V311" s="560"/>
      <c r="W311" s="490" t="s">
        <v>535</v>
      </c>
      <c r="X311" s="489"/>
      <c r="Y311" s="489"/>
      <c r="Z311" s="560"/>
      <c r="AA311" s="561"/>
      <c r="AB311" s="562" t="s">
        <v>526</v>
      </c>
      <c r="AC311" s="563" t="s">
        <v>526</v>
      </c>
      <c r="AD311" s="564" t="s">
        <v>526</v>
      </c>
      <c r="AE311" s="563"/>
      <c r="AF311" s="563"/>
      <c r="AG311" s="563"/>
      <c r="AH311" s="562" t="s">
        <v>526</v>
      </c>
      <c r="AI311" s="563" t="s">
        <v>540</v>
      </c>
      <c r="AJ311" s="564" t="s">
        <v>526</v>
      </c>
      <c r="AK311" s="489"/>
      <c r="AL311" s="489"/>
      <c r="AM311" s="489"/>
      <c r="AN311" s="489"/>
      <c r="AO311" s="490" t="s">
        <v>526</v>
      </c>
      <c r="AP311" s="493" t="s">
        <v>1634</v>
      </c>
      <c r="AQ311" s="491" t="s">
        <v>562</v>
      </c>
      <c r="AR311" s="492"/>
      <c r="AS311" s="490" t="str">
        <f t="shared" si="4"/>
        <v>no</v>
      </c>
      <c r="AT311" s="493"/>
      <c r="AU311" s="552"/>
      <c r="AV311" s="555"/>
      <c r="AW311" s="490" t="s">
        <v>526</v>
      </c>
      <c r="AX311" s="739"/>
      <c r="AY311" s="739"/>
      <c r="AZ311" s="489"/>
      <c r="BA311" s="489"/>
      <c r="BB311" s="489"/>
      <c r="BC311" s="489"/>
      <c r="BD311" s="489"/>
      <c r="BE311" s="489"/>
      <c r="BF311" s="489"/>
      <c r="BG311" s="489"/>
      <c r="BH311" s="489"/>
      <c r="BI311" s="489"/>
      <c r="BJ311" s="489"/>
      <c r="BK311" s="489"/>
      <c r="BL311" s="560"/>
      <c r="BM311" s="559"/>
      <c r="BN311" s="489"/>
      <c r="BO311" s="489"/>
      <c r="BP311" s="489"/>
      <c r="BQ311" s="489"/>
      <c r="BR311" s="489"/>
      <c r="BS311" s="489"/>
      <c r="BT311" s="489"/>
      <c r="BU311" s="489"/>
      <c r="BV311" s="489"/>
      <c r="BW311" s="489"/>
      <c r="BX311" s="489"/>
      <c r="BY311" s="489"/>
      <c r="BZ311" s="489"/>
      <c r="CA311" s="489"/>
      <c r="CB311" s="489"/>
      <c r="CC311" s="489"/>
      <c r="CD311" s="489"/>
      <c r="CE311" s="489"/>
      <c r="CF311" s="489"/>
      <c r="CG311" s="489"/>
      <c r="CH311" s="489"/>
      <c r="CI311" s="489"/>
      <c r="CJ311" s="489"/>
      <c r="CK311" s="489"/>
      <c r="CL311" s="489"/>
      <c r="CM311" s="489"/>
      <c r="CN311" s="489"/>
      <c r="CO311" s="489"/>
      <c r="CP311" s="489"/>
      <c r="CQ311" s="489"/>
      <c r="CR311" s="489"/>
      <c r="CS311" s="489"/>
      <c r="CT311" s="489"/>
      <c r="CU311" s="489"/>
      <c r="CV311" s="489"/>
      <c r="CW311" s="489"/>
      <c r="CX311" s="489"/>
      <c r="CY311" s="489"/>
      <c r="CZ311" s="489"/>
      <c r="DA311" s="489"/>
      <c r="DB311" s="489"/>
      <c r="DC311" s="489"/>
      <c r="DD311" s="489"/>
      <c r="DE311" s="489"/>
      <c r="DF311" s="489"/>
      <c r="DG311" s="489"/>
      <c r="DH311" s="489"/>
      <c r="DI311" s="489"/>
      <c r="DJ311" s="489"/>
      <c r="DK311" s="489"/>
      <c r="DL311" s="489"/>
      <c r="DM311" s="489"/>
      <c r="DN311" s="489"/>
      <c r="DO311" s="489"/>
      <c r="DP311" s="489"/>
      <c r="DQ311" s="489"/>
      <c r="DR311" s="489"/>
      <c r="DS311" s="489"/>
      <c r="DT311" s="489"/>
      <c r="DU311" s="489"/>
      <c r="DV311" s="489"/>
      <c r="DW311" s="489"/>
      <c r="DX311" s="489"/>
      <c r="DY311" s="489"/>
      <c r="DZ311" s="489"/>
      <c r="EA311" s="489"/>
      <c r="EB311" s="489"/>
      <c r="EC311" s="489"/>
      <c r="ED311" s="489"/>
      <c r="EE311" s="489"/>
      <c r="EF311" s="489"/>
      <c r="EG311" s="489"/>
      <c r="EH311" s="489"/>
      <c r="EI311" s="489"/>
      <c r="EJ311" s="489"/>
      <c r="EK311" s="489"/>
      <c r="EL311" s="489"/>
      <c r="EM311" s="489"/>
      <c r="EN311" s="489"/>
      <c r="EO311" s="489"/>
      <c r="EP311" s="489"/>
      <c r="EQ311" s="489"/>
      <c r="ER311" s="489"/>
      <c r="ES311" s="489"/>
      <c r="ET311" s="489"/>
      <c r="EU311" s="489"/>
      <c r="EV311" s="489"/>
      <c r="EW311" s="489"/>
      <c r="EX311" s="489"/>
      <c r="EY311" s="489"/>
      <c r="EZ311" s="489"/>
      <c r="FA311" s="489"/>
      <c r="FB311" s="559"/>
      <c r="FC311" s="489"/>
      <c r="FD311" s="489"/>
      <c r="FE311" s="489"/>
      <c r="FF311" s="489"/>
      <c r="FG311" s="489"/>
      <c r="FH311" s="489"/>
      <c r="FI311" s="489"/>
      <c r="FJ311" s="489"/>
      <c r="FK311" s="489"/>
      <c r="FL311" s="489"/>
      <c r="FM311" s="489"/>
      <c r="FN311" s="489"/>
      <c r="FO311" s="489"/>
      <c r="FP311" s="560"/>
      <c r="FQ311" s="489"/>
      <c r="FR311" s="560"/>
      <c r="FS311" s="559"/>
      <c r="FT311" s="489"/>
      <c r="FU311" s="489"/>
      <c r="FV311" s="489"/>
      <c r="FW311" s="489"/>
      <c r="FX311" s="489"/>
      <c r="FY311" s="560"/>
    </row>
    <row r="312" spans="1:181" s="494" customFormat="1" hidden="1" x14ac:dyDescent="0.25">
      <c r="A312" s="557">
        <v>353</v>
      </c>
      <c r="B312" s="558" t="s">
        <v>524</v>
      </c>
      <c r="C312" s="490" t="s">
        <v>141</v>
      </c>
      <c r="D312" s="489" t="s">
        <v>1188</v>
      </c>
      <c r="E312" s="559"/>
      <c r="F312" s="559"/>
      <c r="G312" s="490" t="s">
        <v>526</v>
      </c>
      <c r="H312" s="489" t="s">
        <v>1635</v>
      </c>
      <c r="I312" s="489"/>
      <c r="J312" s="560"/>
      <c r="K312" s="559" t="s">
        <v>1636</v>
      </c>
      <c r="L312" s="489" t="s">
        <v>1636</v>
      </c>
      <c r="M312" s="489" t="s">
        <v>1636</v>
      </c>
      <c r="N312" s="559"/>
      <c r="O312" s="560"/>
      <c r="P312" s="491" t="s">
        <v>637</v>
      </c>
      <c r="Q312" s="491" t="s">
        <v>22</v>
      </c>
      <c r="R312" s="491" t="s">
        <v>1637</v>
      </c>
      <c r="S312" s="489" t="s">
        <v>672</v>
      </c>
      <c r="T312" s="489" t="s">
        <v>1635</v>
      </c>
      <c r="U312" s="489" t="s">
        <v>571</v>
      </c>
      <c r="V312" s="560"/>
      <c r="W312" s="490" t="s">
        <v>638</v>
      </c>
      <c r="X312" s="489"/>
      <c r="Y312" s="489"/>
      <c r="Z312" s="560"/>
      <c r="AA312" s="561">
        <v>42521</v>
      </c>
      <c r="AB312" s="562" t="s">
        <v>526</v>
      </c>
      <c r="AC312" s="563" t="s">
        <v>526</v>
      </c>
      <c r="AD312" s="564" t="s">
        <v>526</v>
      </c>
      <c r="AE312" s="563"/>
      <c r="AF312" s="735"/>
      <c r="AG312" s="563"/>
      <c r="AH312" s="562" t="s">
        <v>526</v>
      </c>
      <c r="AI312" s="563" t="s">
        <v>526</v>
      </c>
      <c r="AJ312" s="564" t="s">
        <v>526</v>
      </c>
      <c r="AK312" s="489"/>
      <c r="AL312" s="489"/>
      <c r="AM312" s="489"/>
      <c r="AN312" s="489"/>
      <c r="AO312" s="490" t="s">
        <v>526</v>
      </c>
      <c r="AP312" s="493"/>
      <c r="AQ312" s="491"/>
      <c r="AR312" s="492"/>
      <c r="AS312" s="490" t="str">
        <f t="shared" si="4"/>
        <v>no</v>
      </c>
      <c r="AT312" s="493"/>
      <c r="AU312" s="552"/>
      <c r="AV312" s="555"/>
      <c r="AW312" s="490" t="s">
        <v>526</v>
      </c>
      <c r="AX312" s="739"/>
      <c r="AY312" s="739"/>
      <c r="AZ312" s="489"/>
      <c r="BA312" s="489"/>
      <c r="BB312" s="489"/>
      <c r="BC312" s="489"/>
      <c r="BD312" s="489"/>
      <c r="BE312" s="489"/>
      <c r="BF312" s="489"/>
      <c r="BG312" s="489"/>
      <c r="BH312" s="489"/>
      <c r="BI312" s="489"/>
      <c r="BJ312" s="489"/>
      <c r="BK312" s="489"/>
      <c r="BL312" s="560"/>
      <c r="BM312" s="559"/>
      <c r="BN312" s="489"/>
      <c r="BO312" s="489"/>
      <c r="BP312" s="489"/>
      <c r="BQ312" s="489"/>
      <c r="BR312" s="489"/>
      <c r="BS312" s="489"/>
      <c r="BT312" s="489"/>
      <c r="BU312" s="489"/>
      <c r="BV312" s="489"/>
      <c r="BW312" s="489"/>
      <c r="BX312" s="489"/>
      <c r="BY312" s="489"/>
      <c r="BZ312" s="489"/>
      <c r="CA312" s="489"/>
      <c r="CB312" s="489"/>
      <c r="CC312" s="489"/>
      <c r="CD312" s="489"/>
      <c r="CE312" s="489"/>
      <c r="CF312" s="489"/>
      <c r="CG312" s="489"/>
      <c r="CH312" s="489"/>
      <c r="CI312" s="489"/>
      <c r="CJ312" s="489"/>
      <c r="CK312" s="489"/>
      <c r="CL312" s="489"/>
      <c r="CM312" s="489"/>
      <c r="CN312" s="489"/>
      <c r="CO312" s="489"/>
      <c r="CP312" s="489"/>
      <c r="CQ312" s="489"/>
      <c r="CR312" s="489"/>
      <c r="CS312" s="489"/>
      <c r="CT312" s="489"/>
      <c r="CU312" s="489"/>
      <c r="CV312" s="489"/>
      <c r="CW312" s="489"/>
      <c r="CX312" s="489"/>
      <c r="CY312" s="489"/>
      <c r="CZ312" s="489"/>
      <c r="DA312" s="489"/>
      <c r="DB312" s="489"/>
      <c r="DC312" s="489"/>
      <c r="DD312" s="489"/>
      <c r="DE312" s="489"/>
      <c r="DF312" s="489"/>
      <c r="DG312" s="489"/>
      <c r="DH312" s="489"/>
      <c r="DI312" s="489"/>
      <c r="DJ312" s="489"/>
      <c r="DK312" s="489"/>
      <c r="DL312" s="489"/>
      <c r="DM312" s="489"/>
      <c r="DN312" s="489"/>
      <c r="DO312" s="489"/>
      <c r="DP312" s="489"/>
      <c r="DQ312" s="489"/>
      <c r="DR312" s="489"/>
      <c r="DS312" s="489"/>
      <c r="DT312" s="489"/>
      <c r="DU312" s="489"/>
      <c r="DV312" s="489"/>
      <c r="DW312" s="489"/>
      <c r="DX312" s="489"/>
      <c r="DY312" s="489"/>
      <c r="DZ312" s="489"/>
      <c r="EA312" s="489"/>
      <c r="EB312" s="489"/>
      <c r="EC312" s="489"/>
      <c r="ED312" s="489"/>
      <c r="EE312" s="489"/>
      <c r="EF312" s="489"/>
      <c r="EG312" s="489"/>
      <c r="EH312" s="489"/>
      <c r="EI312" s="489"/>
      <c r="EJ312" s="489"/>
      <c r="EK312" s="489"/>
      <c r="EL312" s="489"/>
      <c r="EM312" s="489"/>
      <c r="EN312" s="489"/>
      <c r="EO312" s="489"/>
      <c r="EP312" s="489"/>
      <c r="EQ312" s="489"/>
      <c r="ER312" s="489"/>
      <c r="ES312" s="489"/>
      <c r="ET312" s="489"/>
      <c r="EU312" s="489"/>
      <c r="EV312" s="489"/>
      <c r="EW312" s="489"/>
      <c r="EX312" s="489"/>
      <c r="EY312" s="489"/>
      <c r="EZ312" s="489"/>
      <c r="FA312" s="489"/>
      <c r="FB312" s="559"/>
      <c r="FC312" s="489"/>
      <c r="FD312" s="489"/>
      <c r="FE312" s="489"/>
      <c r="FF312" s="489"/>
      <c r="FG312" s="489"/>
      <c r="FH312" s="489"/>
      <c r="FI312" s="489"/>
      <c r="FJ312" s="489"/>
      <c r="FK312" s="489"/>
      <c r="FL312" s="489"/>
      <c r="FM312" s="489"/>
      <c r="FN312" s="489"/>
      <c r="FO312" s="489"/>
      <c r="FP312" s="560"/>
      <c r="FQ312" s="489"/>
      <c r="FR312" s="560"/>
      <c r="FS312" s="559"/>
      <c r="FT312" s="489"/>
      <c r="FU312" s="489"/>
      <c r="FV312" s="489"/>
      <c r="FW312" s="489"/>
      <c r="FX312" s="489"/>
      <c r="FY312" s="560"/>
    </row>
    <row r="313" spans="1:181" s="494" customFormat="1" hidden="1" x14ac:dyDescent="0.25">
      <c r="A313" s="557">
        <v>354</v>
      </c>
      <c r="B313" s="558" t="s">
        <v>524</v>
      </c>
      <c r="C313" s="490" t="s">
        <v>141</v>
      </c>
      <c r="D313" s="489" t="s">
        <v>1188</v>
      </c>
      <c r="E313" s="559"/>
      <c r="F313" s="559"/>
      <c r="G313" s="490" t="s">
        <v>526</v>
      </c>
      <c r="H313" s="489" t="s">
        <v>1638</v>
      </c>
      <c r="I313" s="489"/>
      <c r="J313" s="560"/>
      <c r="K313" s="559" t="s">
        <v>1639</v>
      </c>
      <c r="L313" s="489" t="s">
        <v>1636</v>
      </c>
      <c r="M313" s="489" t="s">
        <v>1636</v>
      </c>
      <c r="N313" s="559"/>
      <c r="O313" s="560"/>
      <c r="P313" s="491" t="s">
        <v>530</v>
      </c>
      <c r="Q313" s="491" t="s">
        <v>531</v>
      </c>
      <c r="R313" s="491" t="s">
        <v>532</v>
      </c>
      <c r="S313" s="489" t="s">
        <v>533</v>
      </c>
      <c r="T313" s="489" t="s">
        <v>1638</v>
      </c>
      <c r="U313" s="489" t="s">
        <v>534</v>
      </c>
      <c r="V313" s="560"/>
      <c r="W313" s="490" t="s">
        <v>535</v>
      </c>
      <c r="X313" s="489"/>
      <c r="Y313" s="489"/>
      <c r="Z313" s="560"/>
      <c r="AA313" s="561" t="s">
        <v>1194</v>
      </c>
      <c r="AB313" s="562" t="s">
        <v>526</v>
      </c>
      <c r="AC313" s="563" t="s">
        <v>526</v>
      </c>
      <c r="AD313" s="564" t="s">
        <v>526</v>
      </c>
      <c r="AE313" s="563"/>
      <c r="AF313" s="563"/>
      <c r="AG313" s="563"/>
      <c r="AH313" s="562" t="s">
        <v>526</v>
      </c>
      <c r="AI313" s="563" t="s">
        <v>526</v>
      </c>
      <c r="AJ313" s="564" t="s">
        <v>526</v>
      </c>
      <c r="AK313" s="489"/>
      <c r="AL313" s="489"/>
      <c r="AM313" s="489"/>
      <c r="AN313" s="489"/>
      <c r="AO313" s="490" t="s">
        <v>526</v>
      </c>
      <c r="AP313" s="493"/>
      <c r="AQ313" s="491"/>
      <c r="AR313" s="492"/>
      <c r="AS313" s="490" t="str">
        <f t="shared" si="4"/>
        <v>no</v>
      </c>
      <c r="AT313" s="493"/>
      <c r="AU313" s="552"/>
      <c r="AV313" s="555"/>
      <c r="AW313" s="490" t="s">
        <v>526</v>
      </c>
      <c r="AX313" s="739"/>
      <c r="AY313" s="739"/>
      <c r="AZ313" s="489"/>
      <c r="BA313" s="489"/>
      <c r="BB313" s="489"/>
      <c r="BC313" s="489"/>
      <c r="BD313" s="489"/>
      <c r="BE313" s="489"/>
      <c r="BF313" s="489"/>
      <c r="BG313" s="489"/>
      <c r="BH313" s="489"/>
      <c r="BI313" s="489"/>
      <c r="BJ313" s="489"/>
      <c r="BK313" s="489"/>
      <c r="BL313" s="560"/>
      <c r="BM313" s="559"/>
      <c r="BN313" s="489"/>
      <c r="BO313" s="489"/>
      <c r="BP313" s="489"/>
      <c r="BQ313" s="489"/>
      <c r="BR313" s="489"/>
      <c r="BS313" s="489"/>
      <c r="BT313" s="489"/>
      <c r="BU313" s="489"/>
      <c r="BV313" s="489"/>
      <c r="BW313" s="489"/>
      <c r="BX313" s="489"/>
      <c r="BY313" s="489"/>
      <c r="BZ313" s="489"/>
      <c r="CA313" s="489"/>
      <c r="CB313" s="489"/>
      <c r="CC313" s="489"/>
      <c r="CD313" s="489"/>
      <c r="CE313" s="489"/>
      <c r="CF313" s="489"/>
      <c r="CG313" s="489"/>
      <c r="CH313" s="489"/>
      <c r="CI313" s="489"/>
      <c r="CJ313" s="489"/>
      <c r="CK313" s="489"/>
      <c r="CL313" s="489"/>
      <c r="CM313" s="489"/>
      <c r="CN313" s="489"/>
      <c r="CO313" s="489"/>
      <c r="CP313" s="489"/>
      <c r="CQ313" s="489"/>
      <c r="CR313" s="489"/>
      <c r="CS313" s="489"/>
      <c r="CT313" s="489"/>
      <c r="CU313" s="489"/>
      <c r="CV313" s="489"/>
      <c r="CW313" s="489"/>
      <c r="CX313" s="489"/>
      <c r="CY313" s="489"/>
      <c r="CZ313" s="489"/>
      <c r="DA313" s="489"/>
      <c r="DB313" s="489"/>
      <c r="DC313" s="489"/>
      <c r="DD313" s="489"/>
      <c r="DE313" s="489"/>
      <c r="DF313" s="489"/>
      <c r="DG313" s="489"/>
      <c r="DH313" s="489"/>
      <c r="DI313" s="489"/>
      <c r="DJ313" s="489"/>
      <c r="DK313" s="489"/>
      <c r="DL313" s="489"/>
      <c r="DM313" s="489"/>
      <c r="DN313" s="489"/>
      <c r="DO313" s="489"/>
      <c r="DP313" s="489"/>
      <c r="DQ313" s="489"/>
      <c r="DR313" s="489"/>
      <c r="DS313" s="489"/>
      <c r="DT313" s="489"/>
      <c r="DU313" s="489"/>
      <c r="DV313" s="489"/>
      <c r="DW313" s="489"/>
      <c r="DX313" s="489"/>
      <c r="DY313" s="489"/>
      <c r="DZ313" s="489"/>
      <c r="EA313" s="489"/>
      <c r="EB313" s="489"/>
      <c r="EC313" s="489"/>
      <c r="ED313" s="489"/>
      <c r="EE313" s="489"/>
      <c r="EF313" s="489"/>
      <c r="EG313" s="489"/>
      <c r="EH313" s="489"/>
      <c r="EI313" s="489"/>
      <c r="EJ313" s="489"/>
      <c r="EK313" s="489"/>
      <c r="EL313" s="489"/>
      <c r="EM313" s="489"/>
      <c r="EN313" s="489"/>
      <c r="EO313" s="489"/>
      <c r="EP313" s="489"/>
      <c r="EQ313" s="489"/>
      <c r="ER313" s="489"/>
      <c r="ES313" s="489"/>
      <c r="ET313" s="489"/>
      <c r="EU313" s="489"/>
      <c r="EV313" s="489"/>
      <c r="EW313" s="489"/>
      <c r="EX313" s="489"/>
      <c r="EY313" s="489"/>
      <c r="EZ313" s="489"/>
      <c r="FA313" s="489"/>
      <c r="FB313" s="559"/>
      <c r="FC313" s="489"/>
      <c r="FD313" s="489"/>
      <c r="FE313" s="489"/>
      <c r="FF313" s="489"/>
      <c r="FG313" s="489"/>
      <c r="FH313" s="489"/>
      <c r="FI313" s="489"/>
      <c r="FJ313" s="489"/>
      <c r="FK313" s="489"/>
      <c r="FL313" s="489"/>
      <c r="FM313" s="489"/>
      <c r="FN313" s="489"/>
      <c r="FO313" s="489"/>
      <c r="FP313" s="560"/>
      <c r="FQ313" s="489"/>
      <c r="FR313" s="560"/>
      <c r="FS313" s="559"/>
      <c r="FT313" s="489"/>
      <c r="FU313" s="489"/>
      <c r="FV313" s="489"/>
      <c r="FW313" s="489"/>
      <c r="FX313" s="489"/>
      <c r="FY313" s="560"/>
    </row>
    <row r="314" spans="1:181" s="494" customFormat="1" hidden="1" x14ac:dyDescent="0.25">
      <c r="A314" s="557">
        <v>355</v>
      </c>
      <c r="B314" s="558" t="s">
        <v>524</v>
      </c>
      <c r="C314" s="490" t="s">
        <v>141</v>
      </c>
      <c r="D314" s="489" t="s">
        <v>1188</v>
      </c>
      <c r="E314" s="559"/>
      <c r="F314" s="559"/>
      <c r="G314" s="490" t="s">
        <v>526</v>
      </c>
      <c r="H314" s="489" t="s">
        <v>1640</v>
      </c>
      <c r="I314" s="489"/>
      <c r="J314" s="560"/>
      <c r="K314" s="559" t="s">
        <v>1641</v>
      </c>
      <c r="L314" s="489" t="s">
        <v>1641</v>
      </c>
      <c r="M314" s="489" t="s">
        <v>1641</v>
      </c>
      <c r="N314" s="559"/>
      <c r="O314" s="560"/>
      <c r="P314" s="491" t="s">
        <v>637</v>
      </c>
      <c r="Q314" s="491" t="s">
        <v>30</v>
      </c>
      <c r="R314" s="491" t="s">
        <v>1642</v>
      </c>
      <c r="S314" s="489" t="s">
        <v>672</v>
      </c>
      <c r="T314" s="489" t="s">
        <v>1640</v>
      </c>
      <c r="U314" s="489" t="s">
        <v>571</v>
      </c>
      <c r="V314" s="560"/>
      <c r="W314" s="490" t="s">
        <v>638</v>
      </c>
      <c r="X314" s="489"/>
      <c r="Y314" s="489"/>
      <c r="Z314" s="560"/>
      <c r="AA314" s="561">
        <v>42521</v>
      </c>
      <c r="AB314" s="562" t="s">
        <v>526</v>
      </c>
      <c r="AC314" s="563" t="s">
        <v>526</v>
      </c>
      <c r="AD314" s="564" t="s">
        <v>526</v>
      </c>
      <c r="AE314" s="563"/>
      <c r="AF314" s="735"/>
      <c r="AG314" s="563"/>
      <c r="AH314" s="562" t="s">
        <v>526</v>
      </c>
      <c r="AI314" s="563" t="s">
        <v>526</v>
      </c>
      <c r="AJ314" s="564" t="s">
        <v>526</v>
      </c>
      <c r="AK314" s="489"/>
      <c r="AL314" s="489"/>
      <c r="AM314" s="489"/>
      <c r="AN314" s="489"/>
      <c r="AO314" s="490" t="s">
        <v>526</v>
      </c>
      <c r="AP314" s="493"/>
      <c r="AQ314" s="491"/>
      <c r="AR314" s="492"/>
      <c r="AS314" s="490" t="str">
        <f t="shared" si="4"/>
        <v>no</v>
      </c>
      <c r="AT314" s="493"/>
      <c r="AU314" s="552"/>
      <c r="AV314" s="555"/>
      <c r="AW314" s="490" t="s">
        <v>526</v>
      </c>
      <c r="AX314" s="739"/>
      <c r="AY314" s="739"/>
      <c r="AZ314" s="489"/>
      <c r="BA314" s="489"/>
      <c r="BB314" s="489"/>
      <c r="BC314" s="489"/>
      <c r="BD314" s="489"/>
      <c r="BE314" s="489"/>
      <c r="BF314" s="489"/>
      <c r="BG314" s="489"/>
      <c r="BH314" s="489"/>
      <c r="BI314" s="489"/>
      <c r="BJ314" s="489"/>
      <c r="BK314" s="489"/>
      <c r="BL314" s="560"/>
      <c r="BM314" s="559"/>
      <c r="BN314" s="489"/>
      <c r="BO314" s="489"/>
      <c r="BP314" s="489"/>
      <c r="BQ314" s="489"/>
      <c r="BR314" s="489"/>
      <c r="BS314" s="489"/>
      <c r="BT314" s="489"/>
      <c r="BU314" s="489"/>
      <c r="BV314" s="489"/>
      <c r="BW314" s="489"/>
      <c r="BX314" s="489"/>
      <c r="BY314" s="489"/>
      <c r="BZ314" s="489"/>
      <c r="CA314" s="489"/>
      <c r="CB314" s="489"/>
      <c r="CC314" s="489"/>
      <c r="CD314" s="489"/>
      <c r="CE314" s="489"/>
      <c r="CF314" s="489"/>
      <c r="CG314" s="489"/>
      <c r="CH314" s="489"/>
      <c r="CI314" s="489"/>
      <c r="CJ314" s="489"/>
      <c r="CK314" s="489"/>
      <c r="CL314" s="489"/>
      <c r="CM314" s="489"/>
      <c r="CN314" s="489"/>
      <c r="CO314" s="489"/>
      <c r="CP314" s="489"/>
      <c r="CQ314" s="489"/>
      <c r="CR314" s="489"/>
      <c r="CS314" s="489"/>
      <c r="CT314" s="489"/>
      <c r="CU314" s="489"/>
      <c r="CV314" s="489"/>
      <c r="CW314" s="489"/>
      <c r="CX314" s="489"/>
      <c r="CY314" s="489"/>
      <c r="CZ314" s="489"/>
      <c r="DA314" s="489"/>
      <c r="DB314" s="489"/>
      <c r="DC314" s="489"/>
      <c r="DD314" s="489"/>
      <c r="DE314" s="489"/>
      <c r="DF314" s="489"/>
      <c r="DG314" s="489"/>
      <c r="DH314" s="489"/>
      <c r="DI314" s="489"/>
      <c r="DJ314" s="489"/>
      <c r="DK314" s="489"/>
      <c r="DL314" s="489"/>
      <c r="DM314" s="489"/>
      <c r="DN314" s="489"/>
      <c r="DO314" s="489"/>
      <c r="DP314" s="489"/>
      <c r="DQ314" s="489"/>
      <c r="DR314" s="489"/>
      <c r="DS314" s="489"/>
      <c r="DT314" s="489"/>
      <c r="DU314" s="489"/>
      <c r="DV314" s="489"/>
      <c r="DW314" s="489"/>
      <c r="DX314" s="489"/>
      <c r="DY314" s="489"/>
      <c r="DZ314" s="489"/>
      <c r="EA314" s="489"/>
      <c r="EB314" s="489"/>
      <c r="EC314" s="489"/>
      <c r="ED314" s="489"/>
      <c r="EE314" s="489"/>
      <c r="EF314" s="489"/>
      <c r="EG314" s="489"/>
      <c r="EH314" s="489"/>
      <c r="EI314" s="489"/>
      <c r="EJ314" s="489"/>
      <c r="EK314" s="489"/>
      <c r="EL314" s="489"/>
      <c r="EM314" s="489"/>
      <c r="EN314" s="489"/>
      <c r="EO314" s="489"/>
      <c r="EP314" s="489"/>
      <c r="EQ314" s="489"/>
      <c r="ER314" s="489"/>
      <c r="ES314" s="489"/>
      <c r="ET314" s="489"/>
      <c r="EU314" s="489"/>
      <c r="EV314" s="489"/>
      <c r="EW314" s="489"/>
      <c r="EX314" s="489"/>
      <c r="EY314" s="489"/>
      <c r="EZ314" s="489"/>
      <c r="FA314" s="489"/>
      <c r="FB314" s="559"/>
      <c r="FC314" s="489"/>
      <c r="FD314" s="489"/>
      <c r="FE314" s="489"/>
      <c r="FF314" s="489"/>
      <c r="FG314" s="489"/>
      <c r="FH314" s="489"/>
      <c r="FI314" s="489"/>
      <c r="FJ314" s="489"/>
      <c r="FK314" s="489"/>
      <c r="FL314" s="489"/>
      <c r="FM314" s="489"/>
      <c r="FN314" s="489"/>
      <c r="FO314" s="489"/>
      <c r="FP314" s="560"/>
      <c r="FQ314" s="489"/>
      <c r="FR314" s="560"/>
      <c r="FS314" s="559"/>
      <c r="FT314" s="489"/>
      <c r="FU314" s="489"/>
      <c r="FV314" s="489"/>
      <c r="FW314" s="489"/>
      <c r="FX314" s="489"/>
      <c r="FY314" s="560"/>
    </row>
    <row r="315" spans="1:181" s="494" customFormat="1" hidden="1" x14ac:dyDescent="0.25">
      <c r="A315" s="557">
        <v>356</v>
      </c>
      <c r="B315" s="558" t="s">
        <v>524</v>
      </c>
      <c r="C315" s="490" t="s">
        <v>141</v>
      </c>
      <c r="D315" s="489" t="s">
        <v>1188</v>
      </c>
      <c r="E315" s="559"/>
      <c r="F315" s="559"/>
      <c r="G315" s="490" t="s">
        <v>526</v>
      </c>
      <c r="H315" s="489" t="s">
        <v>1643</v>
      </c>
      <c r="I315" s="489"/>
      <c r="J315" s="560"/>
      <c r="K315" s="559" t="s">
        <v>1644</v>
      </c>
      <c r="L315" s="489" t="s">
        <v>1641</v>
      </c>
      <c r="M315" s="489" t="s">
        <v>1641</v>
      </c>
      <c r="N315" s="559"/>
      <c r="O315" s="560"/>
      <c r="P315" s="491" t="s">
        <v>530</v>
      </c>
      <c r="Q315" s="491" t="s">
        <v>531</v>
      </c>
      <c r="R315" s="491" t="s">
        <v>532</v>
      </c>
      <c r="S315" s="489" t="s">
        <v>533</v>
      </c>
      <c r="T315" s="489" t="s">
        <v>1643</v>
      </c>
      <c r="U315" s="489" t="s">
        <v>534</v>
      </c>
      <c r="V315" s="560"/>
      <c r="W315" s="490" t="s">
        <v>535</v>
      </c>
      <c r="X315" s="489"/>
      <c r="Y315" s="489"/>
      <c r="Z315" s="560"/>
      <c r="AA315" s="561" t="s">
        <v>1194</v>
      </c>
      <c r="AB315" s="562" t="s">
        <v>526</v>
      </c>
      <c r="AC315" s="563" t="s">
        <v>526</v>
      </c>
      <c r="AD315" s="564" t="s">
        <v>526</v>
      </c>
      <c r="AE315" s="563"/>
      <c r="AF315" s="563"/>
      <c r="AG315" s="563"/>
      <c r="AH315" s="562" t="s">
        <v>526</v>
      </c>
      <c r="AI315" s="563" t="s">
        <v>526</v>
      </c>
      <c r="AJ315" s="564" t="s">
        <v>526</v>
      </c>
      <c r="AK315" s="489"/>
      <c r="AL315" s="489"/>
      <c r="AM315" s="489"/>
      <c r="AN315" s="489"/>
      <c r="AO315" s="490" t="s">
        <v>526</v>
      </c>
      <c r="AP315" s="493"/>
      <c r="AQ315" s="491"/>
      <c r="AR315" s="492"/>
      <c r="AS315" s="490" t="str">
        <f t="shared" si="4"/>
        <v>no</v>
      </c>
      <c r="AT315" s="493"/>
      <c r="AU315" s="552"/>
      <c r="AV315" s="555"/>
      <c r="AW315" s="490" t="s">
        <v>526</v>
      </c>
      <c r="AX315" s="739"/>
      <c r="AY315" s="739"/>
      <c r="AZ315" s="489"/>
      <c r="BA315" s="489"/>
      <c r="BB315" s="489"/>
      <c r="BC315" s="489"/>
      <c r="BD315" s="489"/>
      <c r="BE315" s="489"/>
      <c r="BF315" s="489"/>
      <c r="BG315" s="489"/>
      <c r="BH315" s="489"/>
      <c r="BI315" s="489"/>
      <c r="BJ315" s="489"/>
      <c r="BK315" s="489"/>
      <c r="BL315" s="560"/>
      <c r="BM315" s="559"/>
      <c r="BN315" s="489"/>
      <c r="BO315" s="489"/>
      <c r="BP315" s="489"/>
      <c r="BQ315" s="489"/>
      <c r="BR315" s="489"/>
      <c r="BS315" s="489"/>
      <c r="BT315" s="489"/>
      <c r="BU315" s="489"/>
      <c r="BV315" s="489"/>
      <c r="BW315" s="489"/>
      <c r="BX315" s="489"/>
      <c r="BY315" s="489"/>
      <c r="BZ315" s="489"/>
      <c r="CA315" s="489"/>
      <c r="CB315" s="489"/>
      <c r="CC315" s="489"/>
      <c r="CD315" s="489"/>
      <c r="CE315" s="489"/>
      <c r="CF315" s="489"/>
      <c r="CG315" s="489"/>
      <c r="CH315" s="489"/>
      <c r="CI315" s="489"/>
      <c r="CJ315" s="489"/>
      <c r="CK315" s="489"/>
      <c r="CL315" s="489"/>
      <c r="CM315" s="489"/>
      <c r="CN315" s="489"/>
      <c r="CO315" s="489"/>
      <c r="CP315" s="489"/>
      <c r="CQ315" s="489"/>
      <c r="CR315" s="489"/>
      <c r="CS315" s="489"/>
      <c r="CT315" s="489"/>
      <c r="CU315" s="489"/>
      <c r="CV315" s="489"/>
      <c r="CW315" s="489"/>
      <c r="CX315" s="489"/>
      <c r="CY315" s="489"/>
      <c r="CZ315" s="489"/>
      <c r="DA315" s="489"/>
      <c r="DB315" s="489"/>
      <c r="DC315" s="489"/>
      <c r="DD315" s="489"/>
      <c r="DE315" s="489"/>
      <c r="DF315" s="489"/>
      <c r="DG315" s="489"/>
      <c r="DH315" s="489"/>
      <c r="DI315" s="489"/>
      <c r="DJ315" s="489"/>
      <c r="DK315" s="489"/>
      <c r="DL315" s="489"/>
      <c r="DM315" s="489"/>
      <c r="DN315" s="489"/>
      <c r="DO315" s="489"/>
      <c r="DP315" s="489"/>
      <c r="DQ315" s="489"/>
      <c r="DR315" s="489"/>
      <c r="DS315" s="489"/>
      <c r="DT315" s="489"/>
      <c r="DU315" s="489"/>
      <c r="DV315" s="489"/>
      <c r="DW315" s="489"/>
      <c r="DX315" s="489"/>
      <c r="DY315" s="489"/>
      <c r="DZ315" s="489"/>
      <c r="EA315" s="489"/>
      <c r="EB315" s="489"/>
      <c r="EC315" s="489"/>
      <c r="ED315" s="489"/>
      <c r="EE315" s="489"/>
      <c r="EF315" s="489"/>
      <c r="EG315" s="489"/>
      <c r="EH315" s="489"/>
      <c r="EI315" s="489"/>
      <c r="EJ315" s="489"/>
      <c r="EK315" s="489"/>
      <c r="EL315" s="489"/>
      <c r="EM315" s="489"/>
      <c r="EN315" s="489"/>
      <c r="EO315" s="489"/>
      <c r="EP315" s="489"/>
      <c r="EQ315" s="489"/>
      <c r="ER315" s="489"/>
      <c r="ES315" s="489"/>
      <c r="ET315" s="489"/>
      <c r="EU315" s="489"/>
      <c r="EV315" s="489"/>
      <c r="EW315" s="489"/>
      <c r="EX315" s="489"/>
      <c r="EY315" s="489"/>
      <c r="EZ315" s="489"/>
      <c r="FA315" s="489"/>
      <c r="FB315" s="559"/>
      <c r="FC315" s="489"/>
      <c r="FD315" s="489"/>
      <c r="FE315" s="489"/>
      <c r="FF315" s="489"/>
      <c r="FG315" s="489"/>
      <c r="FH315" s="489"/>
      <c r="FI315" s="489"/>
      <c r="FJ315" s="489"/>
      <c r="FK315" s="489"/>
      <c r="FL315" s="489"/>
      <c r="FM315" s="489"/>
      <c r="FN315" s="489"/>
      <c r="FO315" s="489"/>
      <c r="FP315" s="560"/>
      <c r="FQ315" s="489"/>
      <c r="FR315" s="560"/>
      <c r="FS315" s="559"/>
      <c r="FT315" s="489"/>
      <c r="FU315" s="489"/>
      <c r="FV315" s="489"/>
      <c r="FW315" s="489"/>
      <c r="FX315" s="489"/>
      <c r="FY315" s="560"/>
    </row>
    <row r="316" spans="1:181" s="494" customFormat="1" hidden="1" x14ac:dyDescent="0.25">
      <c r="A316" s="557">
        <v>357</v>
      </c>
      <c r="B316" s="558" t="s">
        <v>524</v>
      </c>
      <c r="C316" s="490" t="s">
        <v>141</v>
      </c>
      <c r="D316" s="489" t="s">
        <v>1188</v>
      </c>
      <c r="E316" s="559"/>
      <c r="F316" s="559"/>
      <c r="G316" s="490" t="s">
        <v>526</v>
      </c>
      <c r="H316" s="489" t="s">
        <v>1645</v>
      </c>
      <c r="I316" s="489"/>
      <c r="J316" s="560"/>
      <c r="K316" s="559" t="s">
        <v>1646</v>
      </c>
      <c r="L316" s="489" t="s">
        <v>1646</v>
      </c>
      <c r="M316" s="489" t="s">
        <v>1646</v>
      </c>
      <c r="N316" s="559"/>
      <c r="O316" s="560"/>
      <c r="P316" s="491" t="s">
        <v>637</v>
      </c>
      <c r="Q316" s="491" t="s">
        <v>22</v>
      </c>
      <c r="R316" s="491" t="s">
        <v>1647</v>
      </c>
      <c r="S316" s="489" t="s">
        <v>672</v>
      </c>
      <c r="T316" s="489" t="s">
        <v>1645</v>
      </c>
      <c r="U316" s="489" t="s">
        <v>571</v>
      </c>
      <c r="V316" s="560"/>
      <c r="W316" s="490" t="s">
        <v>638</v>
      </c>
      <c r="X316" s="489"/>
      <c r="Y316" s="489"/>
      <c r="Z316" s="560"/>
      <c r="AA316" s="561">
        <v>42521</v>
      </c>
      <c r="AB316" s="562" t="s">
        <v>526</v>
      </c>
      <c r="AC316" s="563" t="s">
        <v>526</v>
      </c>
      <c r="AD316" s="564" t="s">
        <v>526</v>
      </c>
      <c r="AE316" s="563"/>
      <c r="AF316" s="735"/>
      <c r="AG316" s="563"/>
      <c r="AH316" s="562" t="s">
        <v>526</v>
      </c>
      <c r="AI316" s="563" t="s">
        <v>526</v>
      </c>
      <c r="AJ316" s="564" t="s">
        <v>526</v>
      </c>
      <c r="AK316" s="489"/>
      <c r="AL316" s="489"/>
      <c r="AM316" s="489"/>
      <c r="AN316" s="489"/>
      <c r="AO316" s="490" t="s">
        <v>526</v>
      </c>
      <c r="AP316" s="493"/>
      <c r="AQ316" s="491"/>
      <c r="AR316" s="492"/>
      <c r="AS316" s="490" t="str">
        <f t="shared" si="4"/>
        <v>no</v>
      </c>
      <c r="AT316" s="493"/>
      <c r="AU316" s="552"/>
      <c r="AV316" s="555"/>
      <c r="AW316" s="490" t="s">
        <v>526</v>
      </c>
      <c r="AX316" s="739"/>
      <c r="AY316" s="739"/>
      <c r="AZ316" s="489"/>
      <c r="BA316" s="489"/>
      <c r="BB316" s="489"/>
      <c r="BC316" s="489"/>
      <c r="BD316" s="489"/>
      <c r="BE316" s="489"/>
      <c r="BF316" s="489"/>
      <c r="BG316" s="489"/>
      <c r="BH316" s="489"/>
      <c r="BI316" s="489"/>
      <c r="BJ316" s="489"/>
      <c r="BK316" s="489"/>
      <c r="BL316" s="560"/>
      <c r="BM316" s="559"/>
      <c r="BN316" s="489"/>
      <c r="BO316" s="489"/>
      <c r="BP316" s="489"/>
      <c r="BQ316" s="489"/>
      <c r="BR316" s="489"/>
      <c r="BS316" s="489"/>
      <c r="BT316" s="489"/>
      <c r="BU316" s="489"/>
      <c r="BV316" s="489"/>
      <c r="BW316" s="489"/>
      <c r="BX316" s="489"/>
      <c r="BY316" s="489"/>
      <c r="BZ316" s="489"/>
      <c r="CA316" s="489"/>
      <c r="CB316" s="489"/>
      <c r="CC316" s="489"/>
      <c r="CD316" s="489"/>
      <c r="CE316" s="489"/>
      <c r="CF316" s="489"/>
      <c r="CG316" s="489"/>
      <c r="CH316" s="489"/>
      <c r="CI316" s="489"/>
      <c r="CJ316" s="489"/>
      <c r="CK316" s="489"/>
      <c r="CL316" s="489"/>
      <c r="CM316" s="489"/>
      <c r="CN316" s="489"/>
      <c r="CO316" s="489"/>
      <c r="CP316" s="489"/>
      <c r="CQ316" s="489"/>
      <c r="CR316" s="489"/>
      <c r="CS316" s="489"/>
      <c r="CT316" s="489"/>
      <c r="CU316" s="489"/>
      <c r="CV316" s="489"/>
      <c r="CW316" s="489"/>
      <c r="CX316" s="489"/>
      <c r="CY316" s="489"/>
      <c r="CZ316" s="489"/>
      <c r="DA316" s="489"/>
      <c r="DB316" s="489"/>
      <c r="DC316" s="489"/>
      <c r="DD316" s="489"/>
      <c r="DE316" s="489"/>
      <c r="DF316" s="489"/>
      <c r="DG316" s="489"/>
      <c r="DH316" s="489"/>
      <c r="DI316" s="489"/>
      <c r="DJ316" s="489"/>
      <c r="DK316" s="489"/>
      <c r="DL316" s="489"/>
      <c r="DM316" s="489"/>
      <c r="DN316" s="489"/>
      <c r="DO316" s="489"/>
      <c r="DP316" s="489"/>
      <c r="DQ316" s="489"/>
      <c r="DR316" s="489"/>
      <c r="DS316" s="489"/>
      <c r="DT316" s="489"/>
      <c r="DU316" s="489"/>
      <c r="DV316" s="489"/>
      <c r="DW316" s="489"/>
      <c r="DX316" s="489"/>
      <c r="DY316" s="489"/>
      <c r="DZ316" s="489"/>
      <c r="EA316" s="489"/>
      <c r="EB316" s="489"/>
      <c r="EC316" s="489"/>
      <c r="ED316" s="489"/>
      <c r="EE316" s="489"/>
      <c r="EF316" s="489"/>
      <c r="EG316" s="489"/>
      <c r="EH316" s="489"/>
      <c r="EI316" s="489"/>
      <c r="EJ316" s="489"/>
      <c r="EK316" s="489"/>
      <c r="EL316" s="489"/>
      <c r="EM316" s="489"/>
      <c r="EN316" s="489"/>
      <c r="EO316" s="489"/>
      <c r="EP316" s="489"/>
      <c r="EQ316" s="489"/>
      <c r="ER316" s="489"/>
      <c r="ES316" s="489"/>
      <c r="ET316" s="489"/>
      <c r="EU316" s="489"/>
      <c r="EV316" s="489"/>
      <c r="EW316" s="489"/>
      <c r="EX316" s="489"/>
      <c r="EY316" s="489"/>
      <c r="EZ316" s="489"/>
      <c r="FA316" s="489"/>
      <c r="FB316" s="559"/>
      <c r="FC316" s="489"/>
      <c r="FD316" s="489"/>
      <c r="FE316" s="489"/>
      <c r="FF316" s="489"/>
      <c r="FG316" s="489"/>
      <c r="FH316" s="489"/>
      <c r="FI316" s="489"/>
      <c r="FJ316" s="489"/>
      <c r="FK316" s="489"/>
      <c r="FL316" s="489"/>
      <c r="FM316" s="489"/>
      <c r="FN316" s="489"/>
      <c r="FO316" s="489"/>
      <c r="FP316" s="560"/>
      <c r="FQ316" s="489"/>
      <c r="FR316" s="560"/>
      <c r="FS316" s="559"/>
      <c r="FT316" s="489"/>
      <c r="FU316" s="489"/>
      <c r="FV316" s="489"/>
      <c r="FW316" s="489"/>
      <c r="FX316" s="489"/>
      <c r="FY316" s="560"/>
    </row>
    <row r="317" spans="1:181" s="494" customFormat="1" hidden="1" x14ac:dyDescent="0.25">
      <c r="A317" s="557">
        <v>358</v>
      </c>
      <c r="B317" s="558" t="s">
        <v>524</v>
      </c>
      <c r="C317" s="490" t="s">
        <v>141</v>
      </c>
      <c r="D317" s="489" t="s">
        <v>1188</v>
      </c>
      <c r="E317" s="559"/>
      <c r="F317" s="559"/>
      <c r="G317" s="490" t="s">
        <v>526</v>
      </c>
      <c r="H317" s="489" t="s">
        <v>1648</v>
      </c>
      <c r="I317" s="489"/>
      <c r="J317" s="560"/>
      <c r="K317" s="559" t="s">
        <v>1649</v>
      </c>
      <c r="L317" s="489" t="s">
        <v>1646</v>
      </c>
      <c r="M317" s="489" t="s">
        <v>1646</v>
      </c>
      <c r="N317" s="559"/>
      <c r="O317" s="560"/>
      <c r="P317" s="491" t="s">
        <v>530</v>
      </c>
      <c r="Q317" s="491" t="s">
        <v>531</v>
      </c>
      <c r="R317" s="491" t="s">
        <v>532</v>
      </c>
      <c r="S317" s="489" t="s">
        <v>533</v>
      </c>
      <c r="T317" s="489" t="s">
        <v>1648</v>
      </c>
      <c r="U317" s="489" t="s">
        <v>534</v>
      </c>
      <c r="V317" s="560"/>
      <c r="W317" s="490" t="s">
        <v>535</v>
      </c>
      <c r="X317" s="489"/>
      <c r="Y317" s="489"/>
      <c r="Z317" s="560"/>
      <c r="AA317" s="561" t="s">
        <v>1194</v>
      </c>
      <c r="AB317" s="562" t="s">
        <v>526</v>
      </c>
      <c r="AC317" s="563" t="s">
        <v>526</v>
      </c>
      <c r="AD317" s="564" t="s">
        <v>526</v>
      </c>
      <c r="AE317" s="563"/>
      <c r="AF317" s="563"/>
      <c r="AG317" s="563"/>
      <c r="AH317" s="562" t="s">
        <v>526</v>
      </c>
      <c r="AI317" s="563" t="s">
        <v>526</v>
      </c>
      <c r="AJ317" s="564" t="s">
        <v>526</v>
      </c>
      <c r="AK317" s="489"/>
      <c r="AL317" s="489"/>
      <c r="AM317" s="489"/>
      <c r="AN317" s="489"/>
      <c r="AO317" s="490" t="s">
        <v>526</v>
      </c>
      <c r="AP317" s="493"/>
      <c r="AQ317" s="491"/>
      <c r="AR317" s="492"/>
      <c r="AS317" s="490" t="str">
        <f t="shared" si="4"/>
        <v>no</v>
      </c>
      <c r="AT317" s="493"/>
      <c r="AU317" s="552"/>
      <c r="AV317" s="555"/>
      <c r="AW317" s="490" t="s">
        <v>526</v>
      </c>
      <c r="AX317" s="739"/>
      <c r="AY317" s="739"/>
      <c r="AZ317" s="489"/>
      <c r="BA317" s="489"/>
      <c r="BB317" s="489"/>
      <c r="BC317" s="489"/>
      <c r="BD317" s="489"/>
      <c r="BE317" s="489"/>
      <c r="BF317" s="489"/>
      <c r="BG317" s="489"/>
      <c r="BH317" s="489"/>
      <c r="BI317" s="489"/>
      <c r="BJ317" s="489"/>
      <c r="BK317" s="489"/>
      <c r="BL317" s="560"/>
      <c r="BM317" s="559"/>
      <c r="BN317" s="489"/>
      <c r="BO317" s="489"/>
      <c r="BP317" s="489"/>
      <c r="BQ317" s="489"/>
      <c r="BR317" s="489"/>
      <c r="BS317" s="489"/>
      <c r="BT317" s="489"/>
      <c r="BU317" s="489"/>
      <c r="BV317" s="489"/>
      <c r="BW317" s="489"/>
      <c r="BX317" s="489"/>
      <c r="BY317" s="489"/>
      <c r="BZ317" s="489"/>
      <c r="CA317" s="489"/>
      <c r="CB317" s="489"/>
      <c r="CC317" s="489"/>
      <c r="CD317" s="489"/>
      <c r="CE317" s="489"/>
      <c r="CF317" s="489"/>
      <c r="CG317" s="489"/>
      <c r="CH317" s="489"/>
      <c r="CI317" s="489"/>
      <c r="CJ317" s="489"/>
      <c r="CK317" s="489"/>
      <c r="CL317" s="489"/>
      <c r="CM317" s="489"/>
      <c r="CN317" s="489"/>
      <c r="CO317" s="489"/>
      <c r="CP317" s="489"/>
      <c r="CQ317" s="489"/>
      <c r="CR317" s="489"/>
      <c r="CS317" s="489"/>
      <c r="CT317" s="489"/>
      <c r="CU317" s="489"/>
      <c r="CV317" s="489"/>
      <c r="CW317" s="489"/>
      <c r="CX317" s="489"/>
      <c r="CY317" s="489"/>
      <c r="CZ317" s="489"/>
      <c r="DA317" s="489"/>
      <c r="DB317" s="489"/>
      <c r="DC317" s="489"/>
      <c r="DD317" s="489"/>
      <c r="DE317" s="489"/>
      <c r="DF317" s="489"/>
      <c r="DG317" s="489"/>
      <c r="DH317" s="489"/>
      <c r="DI317" s="489"/>
      <c r="DJ317" s="489"/>
      <c r="DK317" s="489"/>
      <c r="DL317" s="489"/>
      <c r="DM317" s="489"/>
      <c r="DN317" s="489"/>
      <c r="DO317" s="489"/>
      <c r="DP317" s="489"/>
      <c r="DQ317" s="489"/>
      <c r="DR317" s="489"/>
      <c r="DS317" s="489"/>
      <c r="DT317" s="489"/>
      <c r="DU317" s="489"/>
      <c r="DV317" s="489"/>
      <c r="DW317" s="489"/>
      <c r="DX317" s="489"/>
      <c r="DY317" s="489"/>
      <c r="DZ317" s="489"/>
      <c r="EA317" s="489"/>
      <c r="EB317" s="489"/>
      <c r="EC317" s="489"/>
      <c r="ED317" s="489"/>
      <c r="EE317" s="489"/>
      <c r="EF317" s="489"/>
      <c r="EG317" s="489"/>
      <c r="EH317" s="489"/>
      <c r="EI317" s="489"/>
      <c r="EJ317" s="489"/>
      <c r="EK317" s="489"/>
      <c r="EL317" s="489"/>
      <c r="EM317" s="489"/>
      <c r="EN317" s="489"/>
      <c r="EO317" s="489"/>
      <c r="EP317" s="489"/>
      <c r="EQ317" s="489"/>
      <c r="ER317" s="489"/>
      <c r="ES317" s="489"/>
      <c r="ET317" s="489"/>
      <c r="EU317" s="489"/>
      <c r="EV317" s="489"/>
      <c r="EW317" s="489"/>
      <c r="EX317" s="489"/>
      <c r="EY317" s="489"/>
      <c r="EZ317" s="489"/>
      <c r="FA317" s="489"/>
      <c r="FB317" s="559"/>
      <c r="FC317" s="489"/>
      <c r="FD317" s="489"/>
      <c r="FE317" s="489"/>
      <c r="FF317" s="489"/>
      <c r="FG317" s="489"/>
      <c r="FH317" s="489"/>
      <c r="FI317" s="489"/>
      <c r="FJ317" s="489"/>
      <c r="FK317" s="489"/>
      <c r="FL317" s="489"/>
      <c r="FM317" s="489"/>
      <c r="FN317" s="489"/>
      <c r="FO317" s="489"/>
      <c r="FP317" s="560"/>
      <c r="FQ317" s="489"/>
      <c r="FR317" s="560"/>
      <c r="FS317" s="559"/>
      <c r="FT317" s="489"/>
      <c r="FU317" s="489"/>
      <c r="FV317" s="489"/>
      <c r="FW317" s="489"/>
      <c r="FX317" s="489"/>
      <c r="FY317" s="560"/>
    </row>
    <row r="318" spans="1:181" s="494" customFormat="1" hidden="1" x14ac:dyDescent="0.25">
      <c r="A318" s="557">
        <v>359</v>
      </c>
      <c r="B318" s="558" t="s">
        <v>524</v>
      </c>
      <c r="C318" s="490" t="s">
        <v>141</v>
      </c>
      <c r="D318" s="489" t="s">
        <v>1188</v>
      </c>
      <c r="E318" s="559"/>
      <c r="F318" s="559"/>
      <c r="G318" s="490" t="s">
        <v>526</v>
      </c>
      <c r="H318" s="489" t="s">
        <v>1650</v>
      </c>
      <c r="I318" s="489"/>
      <c r="J318" s="560"/>
      <c r="K318" s="559" t="s">
        <v>1651</v>
      </c>
      <c r="L318" s="489" t="s">
        <v>1651</v>
      </c>
      <c r="M318" s="489" t="s">
        <v>1651</v>
      </c>
      <c r="N318" s="559"/>
      <c r="O318" s="560"/>
      <c r="P318" s="491" t="s">
        <v>637</v>
      </c>
      <c r="Q318" s="491" t="s">
        <v>22</v>
      </c>
      <c r="R318" s="491" t="s">
        <v>1652</v>
      </c>
      <c r="S318" s="489" t="s">
        <v>672</v>
      </c>
      <c r="T318" s="489" t="s">
        <v>1650</v>
      </c>
      <c r="U318" s="489" t="s">
        <v>571</v>
      </c>
      <c r="V318" s="560"/>
      <c r="W318" s="490" t="s">
        <v>638</v>
      </c>
      <c r="X318" s="489"/>
      <c r="Y318" s="489"/>
      <c r="Z318" s="560"/>
      <c r="AA318" s="561">
        <v>42521</v>
      </c>
      <c r="AB318" s="562" t="s">
        <v>526</v>
      </c>
      <c r="AC318" s="563" t="s">
        <v>526</v>
      </c>
      <c r="AD318" s="564" t="s">
        <v>526</v>
      </c>
      <c r="AE318" s="563"/>
      <c r="AF318" s="735"/>
      <c r="AG318" s="563"/>
      <c r="AH318" s="562" t="s">
        <v>526</v>
      </c>
      <c r="AI318" s="563" t="s">
        <v>526</v>
      </c>
      <c r="AJ318" s="564" t="s">
        <v>526</v>
      </c>
      <c r="AK318" s="489"/>
      <c r="AL318" s="489"/>
      <c r="AM318" s="489"/>
      <c r="AN318" s="489"/>
      <c r="AO318" s="490" t="s">
        <v>526</v>
      </c>
      <c r="AP318" s="493"/>
      <c r="AQ318" s="491"/>
      <c r="AR318" s="492"/>
      <c r="AS318" s="490" t="str">
        <f t="shared" si="4"/>
        <v>no</v>
      </c>
      <c r="AT318" s="493"/>
      <c r="AU318" s="552"/>
      <c r="AV318" s="555"/>
      <c r="AW318" s="490" t="s">
        <v>526</v>
      </c>
      <c r="AX318" s="739"/>
      <c r="AY318" s="739"/>
      <c r="AZ318" s="489"/>
      <c r="BA318" s="489"/>
      <c r="BB318" s="489"/>
      <c r="BC318" s="489"/>
      <c r="BD318" s="489"/>
      <c r="BE318" s="489"/>
      <c r="BF318" s="489"/>
      <c r="BG318" s="489"/>
      <c r="BH318" s="489"/>
      <c r="BI318" s="489"/>
      <c r="BJ318" s="489"/>
      <c r="BK318" s="489"/>
      <c r="BL318" s="560"/>
      <c r="BM318" s="559"/>
      <c r="BN318" s="489"/>
      <c r="BO318" s="489"/>
      <c r="BP318" s="489"/>
      <c r="BQ318" s="489"/>
      <c r="BR318" s="489"/>
      <c r="BS318" s="489"/>
      <c r="BT318" s="489"/>
      <c r="BU318" s="489"/>
      <c r="BV318" s="489"/>
      <c r="BW318" s="489"/>
      <c r="BX318" s="489"/>
      <c r="BY318" s="489"/>
      <c r="BZ318" s="489"/>
      <c r="CA318" s="489"/>
      <c r="CB318" s="489"/>
      <c r="CC318" s="489"/>
      <c r="CD318" s="489"/>
      <c r="CE318" s="489"/>
      <c r="CF318" s="489"/>
      <c r="CG318" s="489"/>
      <c r="CH318" s="489"/>
      <c r="CI318" s="489"/>
      <c r="CJ318" s="489"/>
      <c r="CK318" s="489"/>
      <c r="CL318" s="489"/>
      <c r="CM318" s="489"/>
      <c r="CN318" s="489"/>
      <c r="CO318" s="489"/>
      <c r="CP318" s="489"/>
      <c r="CQ318" s="489"/>
      <c r="CR318" s="489"/>
      <c r="CS318" s="489"/>
      <c r="CT318" s="489"/>
      <c r="CU318" s="489"/>
      <c r="CV318" s="489"/>
      <c r="CW318" s="489"/>
      <c r="CX318" s="489"/>
      <c r="CY318" s="489"/>
      <c r="CZ318" s="489"/>
      <c r="DA318" s="489"/>
      <c r="DB318" s="489"/>
      <c r="DC318" s="489"/>
      <c r="DD318" s="489"/>
      <c r="DE318" s="489"/>
      <c r="DF318" s="489"/>
      <c r="DG318" s="489"/>
      <c r="DH318" s="489"/>
      <c r="DI318" s="489"/>
      <c r="DJ318" s="489"/>
      <c r="DK318" s="489"/>
      <c r="DL318" s="489"/>
      <c r="DM318" s="489"/>
      <c r="DN318" s="489"/>
      <c r="DO318" s="489"/>
      <c r="DP318" s="489"/>
      <c r="DQ318" s="489"/>
      <c r="DR318" s="489"/>
      <c r="DS318" s="489"/>
      <c r="DT318" s="489"/>
      <c r="DU318" s="489"/>
      <c r="DV318" s="489"/>
      <c r="DW318" s="489"/>
      <c r="DX318" s="489"/>
      <c r="DY318" s="489"/>
      <c r="DZ318" s="489"/>
      <c r="EA318" s="489"/>
      <c r="EB318" s="489"/>
      <c r="EC318" s="489"/>
      <c r="ED318" s="489"/>
      <c r="EE318" s="489"/>
      <c r="EF318" s="489"/>
      <c r="EG318" s="489"/>
      <c r="EH318" s="489"/>
      <c r="EI318" s="489"/>
      <c r="EJ318" s="489"/>
      <c r="EK318" s="489"/>
      <c r="EL318" s="489"/>
      <c r="EM318" s="489"/>
      <c r="EN318" s="489"/>
      <c r="EO318" s="489"/>
      <c r="EP318" s="489"/>
      <c r="EQ318" s="489"/>
      <c r="ER318" s="489"/>
      <c r="ES318" s="489"/>
      <c r="ET318" s="489"/>
      <c r="EU318" s="489"/>
      <c r="EV318" s="489"/>
      <c r="EW318" s="489"/>
      <c r="EX318" s="489"/>
      <c r="EY318" s="489"/>
      <c r="EZ318" s="489"/>
      <c r="FA318" s="489"/>
      <c r="FB318" s="559"/>
      <c r="FC318" s="489"/>
      <c r="FD318" s="489"/>
      <c r="FE318" s="489"/>
      <c r="FF318" s="489"/>
      <c r="FG318" s="489"/>
      <c r="FH318" s="489"/>
      <c r="FI318" s="489"/>
      <c r="FJ318" s="489"/>
      <c r="FK318" s="489"/>
      <c r="FL318" s="489"/>
      <c r="FM318" s="489"/>
      <c r="FN318" s="489"/>
      <c r="FO318" s="489"/>
      <c r="FP318" s="560"/>
      <c r="FQ318" s="489"/>
      <c r="FR318" s="560"/>
      <c r="FS318" s="559"/>
      <c r="FT318" s="489"/>
      <c r="FU318" s="489"/>
      <c r="FV318" s="489"/>
      <c r="FW318" s="489"/>
      <c r="FX318" s="489"/>
      <c r="FY318" s="560"/>
    </row>
    <row r="319" spans="1:181" s="494" customFormat="1" hidden="1" x14ac:dyDescent="0.25">
      <c r="A319" s="557">
        <v>360</v>
      </c>
      <c r="B319" s="558" t="s">
        <v>524</v>
      </c>
      <c r="C319" s="490" t="s">
        <v>141</v>
      </c>
      <c r="D319" s="489" t="s">
        <v>1188</v>
      </c>
      <c r="E319" s="559"/>
      <c r="F319" s="559"/>
      <c r="G319" s="490" t="s">
        <v>526</v>
      </c>
      <c r="H319" s="489" t="s">
        <v>1653</v>
      </c>
      <c r="I319" s="489"/>
      <c r="J319" s="560"/>
      <c r="K319" s="559" t="s">
        <v>1654</v>
      </c>
      <c r="L319" s="489" t="s">
        <v>1651</v>
      </c>
      <c r="M319" s="489" t="s">
        <v>1651</v>
      </c>
      <c r="N319" s="559"/>
      <c r="O319" s="560"/>
      <c r="P319" s="491" t="s">
        <v>530</v>
      </c>
      <c r="Q319" s="491" t="s">
        <v>531</v>
      </c>
      <c r="R319" s="491" t="s">
        <v>532</v>
      </c>
      <c r="S319" s="489" t="s">
        <v>533</v>
      </c>
      <c r="T319" s="489" t="s">
        <v>1653</v>
      </c>
      <c r="U319" s="489" t="s">
        <v>534</v>
      </c>
      <c r="V319" s="560"/>
      <c r="W319" s="490" t="s">
        <v>535</v>
      </c>
      <c r="X319" s="489"/>
      <c r="Y319" s="489"/>
      <c r="Z319" s="560"/>
      <c r="AA319" s="561" t="s">
        <v>1194</v>
      </c>
      <c r="AB319" s="562" t="s">
        <v>526</v>
      </c>
      <c r="AC319" s="563" t="s">
        <v>526</v>
      </c>
      <c r="AD319" s="564" t="s">
        <v>526</v>
      </c>
      <c r="AE319" s="563"/>
      <c r="AF319" s="563"/>
      <c r="AG319" s="563"/>
      <c r="AH319" s="562" t="s">
        <v>526</v>
      </c>
      <c r="AI319" s="563" t="s">
        <v>526</v>
      </c>
      <c r="AJ319" s="564" t="s">
        <v>526</v>
      </c>
      <c r="AK319" s="489"/>
      <c r="AL319" s="489"/>
      <c r="AM319" s="489"/>
      <c r="AN319" s="489"/>
      <c r="AO319" s="490" t="s">
        <v>526</v>
      </c>
      <c r="AP319" s="493"/>
      <c r="AQ319" s="491"/>
      <c r="AR319" s="492"/>
      <c r="AS319" s="490" t="str">
        <f t="shared" si="4"/>
        <v>no</v>
      </c>
      <c r="AT319" s="493"/>
      <c r="AU319" s="552"/>
      <c r="AV319" s="555"/>
      <c r="AW319" s="490" t="s">
        <v>526</v>
      </c>
      <c r="AX319" s="739"/>
      <c r="AY319" s="739"/>
      <c r="AZ319" s="489"/>
      <c r="BA319" s="489"/>
      <c r="BB319" s="489"/>
      <c r="BC319" s="489"/>
      <c r="BD319" s="489"/>
      <c r="BE319" s="489"/>
      <c r="BF319" s="489"/>
      <c r="BG319" s="489"/>
      <c r="BH319" s="489"/>
      <c r="BI319" s="489"/>
      <c r="BJ319" s="489"/>
      <c r="BK319" s="489"/>
      <c r="BL319" s="560"/>
      <c r="BM319" s="559"/>
      <c r="BN319" s="489"/>
      <c r="BO319" s="489"/>
      <c r="BP319" s="489"/>
      <c r="BQ319" s="489"/>
      <c r="BR319" s="489"/>
      <c r="BS319" s="489"/>
      <c r="BT319" s="489"/>
      <c r="BU319" s="489"/>
      <c r="BV319" s="489"/>
      <c r="BW319" s="489"/>
      <c r="BX319" s="489"/>
      <c r="BY319" s="489"/>
      <c r="BZ319" s="489"/>
      <c r="CA319" s="489"/>
      <c r="CB319" s="489"/>
      <c r="CC319" s="489"/>
      <c r="CD319" s="489"/>
      <c r="CE319" s="489"/>
      <c r="CF319" s="489"/>
      <c r="CG319" s="489"/>
      <c r="CH319" s="489"/>
      <c r="CI319" s="489"/>
      <c r="CJ319" s="489"/>
      <c r="CK319" s="489"/>
      <c r="CL319" s="489"/>
      <c r="CM319" s="489"/>
      <c r="CN319" s="489"/>
      <c r="CO319" s="489"/>
      <c r="CP319" s="489"/>
      <c r="CQ319" s="489"/>
      <c r="CR319" s="489"/>
      <c r="CS319" s="489"/>
      <c r="CT319" s="489"/>
      <c r="CU319" s="489"/>
      <c r="CV319" s="489"/>
      <c r="CW319" s="489"/>
      <c r="CX319" s="489"/>
      <c r="CY319" s="489"/>
      <c r="CZ319" s="489"/>
      <c r="DA319" s="489"/>
      <c r="DB319" s="489"/>
      <c r="DC319" s="489"/>
      <c r="DD319" s="489"/>
      <c r="DE319" s="489"/>
      <c r="DF319" s="489"/>
      <c r="DG319" s="489"/>
      <c r="DH319" s="489"/>
      <c r="DI319" s="489"/>
      <c r="DJ319" s="489"/>
      <c r="DK319" s="489"/>
      <c r="DL319" s="489"/>
      <c r="DM319" s="489"/>
      <c r="DN319" s="489"/>
      <c r="DO319" s="489"/>
      <c r="DP319" s="489"/>
      <c r="DQ319" s="489"/>
      <c r="DR319" s="489"/>
      <c r="DS319" s="489"/>
      <c r="DT319" s="489"/>
      <c r="DU319" s="489"/>
      <c r="DV319" s="489"/>
      <c r="DW319" s="489"/>
      <c r="DX319" s="489"/>
      <c r="DY319" s="489"/>
      <c r="DZ319" s="489"/>
      <c r="EA319" s="489"/>
      <c r="EB319" s="489"/>
      <c r="EC319" s="489"/>
      <c r="ED319" s="489"/>
      <c r="EE319" s="489"/>
      <c r="EF319" s="489"/>
      <c r="EG319" s="489"/>
      <c r="EH319" s="489"/>
      <c r="EI319" s="489"/>
      <c r="EJ319" s="489"/>
      <c r="EK319" s="489"/>
      <c r="EL319" s="489"/>
      <c r="EM319" s="489"/>
      <c r="EN319" s="489"/>
      <c r="EO319" s="489"/>
      <c r="EP319" s="489"/>
      <c r="EQ319" s="489"/>
      <c r="ER319" s="489"/>
      <c r="ES319" s="489"/>
      <c r="ET319" s="489"/>
      <c r="EU319" s="489"/>
      <c r="EV319" s="489"/>
      <c r="EW319" s="489"/>
      <c r="EX319" s="489"/>
      <c r="EY319" s="489"/>
      <c r="EZ319" s="489"/>
      <c r="FA319" s="489"/>
      <c r="FB319" s="559"/>
      <c r="FC319" s="489"/>
      <c r="FD319" s="489"/>
      <c r="FE319" s="489"/>
      <c r="FF319" s="489"/>
      <c r="FG319" s="489"/>
      <c r="FH319" s="489"/>
      <c r="FI319" s="489"/>
      <c r="FJ319" s="489"/>
      <c r="FK319" s="489"/>
      <c r="FL319" s="489"/>
      <c r="FM319" s="489"/>
      <c r="FN319" s="489"/>
      <c r="FO319" s="489"/>
      <c r="FP319" s="560"/>
      <c r="FQ319" s="489"/>
      <c r="FR319" s="560"/>
      <c r="FS319" s="559"/>
      <c r="FT319" s="489"/>
      <c r="FU319" s="489"/>
      <c r="FV319" s="489"/>
      <c r="FW319" s="489"/>
      <c r="FX319" s="489"/>
      <c r="FY319" s="560"/>
    </row>
    <row r="320" spans="1:181" s="494" customFormat="1" hidden="1" x14ac:dyDescent="0.25">
      <c r="A320" s="557">
        <v>361</v>
      </c>
      <c r="B320" s="558" t="s">
        <v>524</v>
      </c>
      <c r="C320" s="490" t="s">
        <v>141</v>
      </c>
      <c r="D320" s="489" t="s">
        <v>1188</v>
      </c>
      <c r="E320" s="559"/>
      <c r="F320" s="559"/>
      <c r="G320" s="490" t="s">
        <v>526</v>
      </c>
      <c r="H320" s="489" t="s">
        <v>1655</v>
      </c>
      <c r="I320" s="489"/>
      <c r="J320" s="560"/>
      <c r="K320" s="559" t="s">
        <v>1656</v>
      </c>
      <c r="L320" s="489" t="s">
        <v>1656</v>
      </c>
      <c r="M320" s="489" t="s">
        <v>1656</v>
      </c>
      <c r="N320" s="559"/>
      <c r="O320" s="560"/>
      <c r="P320" s="491" t="s">
        <v>637</v>
      </c>
      <c r="Q320" s="491" t="s">
        <v>30</v>
      </c>
      <c r="R320" s="491" t="s">
        <v>1657</v>
      </c>
      <c r="S320" s="489" t="s">
        <v>672</v>
      </c>
      <c r="T320" s="489" t="s">
        <v>1655</v>
      </c>
      <c r="U320" s="489" t="s">
        <v>571</v>
      </c>
      <c r="V320" s="560"/>
      <c r="W320" s="490" t="s">
        <v>638</v>
      </c>
      <c r="X320" s="489"/>
      <c r="Y320" s="489"/>
      <c r="Z320" s="560"/>
      <c r="AA320" s="561">
        <v>42521</v>
      </c>
      <c r="AB320" s="562" t="s">
        <v>526</v>
      </c>
      <c r="AC320" s="563" t="s">
        <v>526</v>
      </c>
      <c r="AD320" s="564" t="s">
        <v>526</v>
      </c>
      <c r="AE320" s="563"/>
      <c r="AF320" s="735"/>
      <c r="AG320" s="563"/>
      <c r="AH320" s="562" t="s">
        <v>526</v>
      </c>
      <c r="AI320" s="563" t="s">
        <v>526</v>
      </c>
      <c r="AJ320" s="564" t="s">
        <v>526</v>
      </c>
      <c r="AK320" s="489"/>
      <c r="AL320" s="489"/>
      <c r="AM320" s="489"/>
      <c r="AN320" s="489"/>
      <c r="AO320" s="490" t="s">
        <v>526</v>
      </c>
      <c r="AP320" s="493"/>
      <c r="AQ320" s="491"/>
      <c r="AR320" s="492"/>
      <c r="AS320" s="490" t="str">
        <f t="shared" si="4"/>
        <v>no</v>
      </c>
      <c r="AT320" s="493"/>
      <c r="AU320" s="552"/>
      <c r="AV320" s="555"/>
      <c r="AW320" s="490" t="s">
        <v>526</v>
      </c>
      <c r="AX320" s="739"/>
      <c r="AY320" s="739"/>
      <c r="AZ320" s="489"/>
      <c r="BA320" s="489"/>
      <c r="BB320" s="489"/>
      <c r="BC320" s="489"/>
      <c r="BD320" s="489"/>
      <c r="BE320" s="489"/>
      <c r="BF320" s="489"/>
      <c r="BG320" s="489"/>
      <c r="BH320" s="489"/>
      <c r="BI320" s="489"/>
      <c r="BJ320" s="489"/>
      <c r="BK320" s="489"/>
      <c r="BL320" s="560"/>
      <c r="BM320" s="559"/>
      <c r="BN320" s="489"/>
      <c r="BO320" s="489"/>
      <c r="BP320" s="489"/>
      <c r="BQ320" s="489"/>
      <c r="BR320" s="489"/>
      <c r="BS320" s="489"/>
      <c r="BT320" s="489"/>
      <c r="BU320" s="489"/>
      <c r="BV320" s="489"/>
      <c r="BW320" s="489"/>
      <c r="BX320" s="489"/>
      <c r="BY320" s="489"/>
      <c r="BZ320" s="489"/>
      <c r="CA320" s="489"/>
      <c r="CB320" s="489"/>
      <c r="CC320" s="489"/>
      <c r="CD320" s="489"/>
      <c r="CE320" s="489"/>
      <c r="CF320" s="489"/>
      <c r="CG320" s="489"/>
      <c r="CH320" s="489"/>
      <c r="CI320" s="489"/>
      <c r="CJ320" s="489"/>
      <c r="CK320" s="489"/>
      <c r="CL320" s="489"/>
      <c r="CM320" s="489"/>
      <c r="CN320" s="489"/>
      <c r="CO320" s="489"/>
      <c r="CP320" s="489"/>
      <c r="CQ320" s="489"/>
      <c r="CR320" s="489"/>
      <c r="CS320" s="489"/>
      <c r="CT320" s="489"/>
      <c r="CU320" s="489"/>
      <c r="CV320" s="489"/>
      <c r="CW320" s="489"/>
      <c r="CX320" s="489"/>
      <c r="CY320" s="489"/>
      <c r="CZ320" s="489"/>
      <c r="DA320" s="489"/>
      <c r="DB320" s="489"/>
      <c r="DC320" s="489"/>
      <c r="DD320" s="489"/>
      <c r="DE320" s="489"/>
      <c r="DF320" s="489"/>
      <c r="DG320" s="489"/>
      <c r="DH320" s="489"/>
      <c r="DI320" s="489"/>
      <c r="DJ320" s="489"/>
      <c r="DK320" s="489"/>
      <c r="DL320" s="489"/>
      <c r="DM320" s="489"/>
      <c r="DN320" s="489"/>
      <c r="DO320" s="489"/>
      <c r="DP320" s="489"/>
      <c r="DQ320" s="489"/>
      <c r="DR320" s="489"/>
      <c r="DS320" s="489"/>
      <c r="DT320" s="489"/>
      <c r="DU320" s="489"/>
      <c r="DV320" s="489"/>
      <c r="DW320" s="489"/>
      <c r="DX320" s="489"/>
      <c r="DY320" s="489"/>
      <c r="DZ320" s="489"/>
      <c r="EA320" s="489"/>
      <c r="EB320" s="489"/>
      <c r="EC320" s="489"/>
      <c r="ED320" s="489"/>
      <c r="EE320" s="489"/>
      <c r="EF320" s="489"/>
      <c r="EG320" s="489"/>
      <c r="EH320" s="489"/>
      <c r="EI320" s="489"/>
      <c r="EJ320" s="489"/>
      <c r="EK320" s="489"/>
      <c r="EL320" s="489"/>
      <c r="EM320" s="489"/>
      <c r="EN320" s="489"/>
      <c r="EO320" s="489"/>
      <c r="EP320" s="489"/>
      <c r="EQ320" s="489"/>
      <c r="ER320" s="489"/>
      <c r="ES320" s="489"/>
      <c r="ET320" s="489"/>
      <c r="EU320" s="489"/>
      <c r="EV320" s="489"/>
      <c r="EW320" s="489"/>
      <c r="EX320" s="489"/>
      <c r="EY320" s="489"/>
      <c r="EZ320" s="489"/>
      <c r="FA320" s="489"/>
      <c r="FB320" s="559"/>
      <c r="FC320" s="489"/>
      <c r="FD320" s="489"/>
      <c r="FE320" s="489"/>
      <c r="FF320" s="489"/>
      <c r="FG320" s="489"/>
      <c r="FH320" s="489"/>
      <c r="FI320" s="489"/>
      <c r="FJ320" s="489"/>
      <c r="FK320" s="489"/>
      <c r="FL320" s="489"/>
      <c r="FM320" s="489"/>
      <c r="FN320" s="489"/>
      <c r="FO320" s="489"/>
      <c r="FP320" s="560"/>
      <c r="FQ320" s="489"/>
      <c r="FR320" s="560"/>
      <c r="FS320" s="559"/>
      <c r="FT320" s="489"/>
      <c r="FU320" s="489"/>
      <c r="FV320" s="489"/>
      <c r="FW320" s="489"/>
      <c r="FX320" s="489"/>
      <c r="FY320" s="560"/>
    </row>
    <row r="321" spans="1:181" s="494" customFormat="1" hidden="1" x14ac:dyDescent="0.25">
      <c r="A321" s="557">
        <v>362</v>
      </c>
      <c r="B321" s="558" t="s">
        <v>524</v>
      </c>
      <c r="C321" s="490" t="s">
        <v>141</v>
      </c>
      <c r="D321" s="489" t="s">
        <v>1188</v>
      </c>
      <c r="E321" s="559"/>
      <c r="F321" s="559"/>
      <c r="G321" s="490" t="s">
        <v>526</v>
      </c>
      <c r="H321" s="489" t="s">
        <v>1658</v>
      </c>
      <c r="I321" s="489"/>
      <c r="J321" s="560"/>
      <c r="K321" s="559" t="s">
        <v>1659</v>
      </c>
      <c r="L321" s="489" t="s">
        <v>1656</v>
      </c>
      <c r="M321" s="489" t="s">
        <v>1656</v>
      </c>
      <c r="N321" s="559"/>
      <c r="O321" s="560"/>
      <c r="P321" s="491" t="s">
        <v>530</v>
      </c>
      <c r="Q321" s="491" t="s">
        <v>531</v>
      </c>
      <c r="R321" s="491" t="s">
        <v>532</v>
      </c>
      <c r="S321" s="489" t="s">
        <v>533</v>
      </c>
      <c r="T321" s="489" t="s">
        <v>1658</v>
      </c>
      <c r="U321" s="489" t="s">
        <v>534</v>
      </c>
      <c r="V321" s="560"/>
      <c r="W321" s="490" t="s">
        <v>535</v>
      </c>
      <c r="X321" s="489"/>
      <c r="Y321" s="489"/>
      <c r="Z321" s="560"/>
      <c r="AA321" s="561" t="s">
        <v>1194</v>
      </c>
      <c r="AB321" s="562" t="s">
        <v>526</v>
      </c>
      <c r="AC321" s="563" t="s">
        <v>526</v>
      </c>
      <c r="AD321" s="564" t="s">
        <v>526</v>
      </c>
      <c r="AE321" s="563"/>
      <c r="AF321" s="563"/>
      <c r="AG321" s="563"/>
      <c r="AH321" s="562" t="s">
        <v>526</v>
      </c>
      <c r="AI321" s="563" t="s">
        <v>526</v>
      </c>
      <c r="AJ321" s="564" t="s">
        <v>526</v>
      </c>
      <c r="AK321" s="489"/>
      <c r="AL321" s="489"/>
      <c r="AM321" s="489"/>
      <c r="AN321" s="489"/>
      <c r="AO321" s="490" t="s">
        <v>526</v>
      </c>
      <c r="AP321" s="493"/>
      <c r="AQ321" s="491"/>
      <c r="AR321" s="492"/>
      <c r="AS321" s="490" t="str">
        <f t="shared" si="4"/>
        <v>no</v>
      </c>
      <c r="AT321" s="489"/>
      <c r="AU321" s="489"/>
      <c r="AV321" s="513"/>
      <c r="AW321" s="490" t="s">
        <v>526</v>
      </c>
      <c r="AX321" s="739"/>
      <c r="AY321" s="739"/>
      <c r="AZ321" s="489"/>
      <c r="BA321" s="489"/>
      <c r="BB321" s="489"/>
      <c r="BC321" s="489"/>
      <c r="BD321" s="489"/>
      <c r="BE321" s="489"/>
      <c r="BF321" s="489"/>
      <c r="BG321" s="489"/>
      <c r="BH321" s="489"/>
      <c r="BI321" s="489"/>
      <c r="BJ321" s="489"/>
      <c r="BK321" s="489"/>
      <c r="BL321" s="560"/>
      <c r="BM321" s="559"/>
      <c r="BN321" s="489"/>
      <c r="BO321" s="489"/>
      <c r="BP321" s="489"/>
      <c r="BQ321" s="489"/>
      <c r="BR321" s="489"/>
      <c r="BS321" s="489"/>
      <c r="BT321" s="489"/>
      <c r="BU321" s="489"/>
      <c r="BV321" s="489"/>
      <c r="BW321" s="489"/>
      <c r="BX321" s="489"/>
      <c r="BY321" s="489"/>
      <c r="BZ321" s="489"/>
      <c r="CA321" s="489"/>
      <c r="CB321" s="489"/>
      <c r="CC321" s="489"/>
      <c r="CD321" s="489"/>
      <c r="CE321" s="489"/>
      <c r="CF321" s="489"/>
      <c r="CG321" s="489"/>
      <c r="CH321" s="489"/>
      <c r="CI321" s="489"/>
      <c r="CJ321" s="489"/>
      <c r="CK321" s="489"/>
      <c r="CL321" s="489"/>
      <c r="CM321" s="489"/>
      <c r="CN321" s="489"/>
      <c r="CO321" s="489"/>
      <c r="CP321" s="489"/>
      <c r="CQ321" s="489"/>
      <c r="CR321" s="489"/>
      <c r="CS321" s="489"/>
      <c r="CT321" s="489"/>
      <c r="CU321" s="489"/>
      <c r="CV321" s="489"/>
      <c r="CW321" s="489"/>
      <c r="CX321" s="489"/>
      <c r="CY321" s="489"/>
      <c r="CZ321" s="489"/>
      <c r="DA321" s="489"/>
      <c r="DB321" s="489"/>
      <c r="DC321" s="489"/>
      <c r="DD321" s="489"/>
      <c r="DE321" s="489"/>
      <c r="DF321" s="489"/>
      <c r="DG321" s="489"/>
      <c r="DH321" s="489"/>
      <c r="DI321" s="489"/>
      <c r="DJ321" s="489"/>
      <c r="DK321" s="489"/>
      <c r="DL321" s="489"/>
      <c r="DM321" s="489"/>
      <c r="DN321" s="489"/>
      <c r="DO321" s="489"/>
      <c r="DP321" s="489"/>
      <c r="DQ321" s="489"/>
      <c r="DR321" s="489"/>
      <c r="DS321" s="489"/>
      <c r="DT321" s="489"/>
      <c r="DU321" s="489"/>
      <c r="DV321" s="489"/>
      <c r="DW321" s="489"/>
      <c r="DX321" s="489"/>
      <c r="DY321" s="489"/>
      <c r="DZ321" s="489"/>
      <c r="EA321" s="489"/>
      <c r="EB321" s="489"/>
      <c r="EC321" s="489"/>
      <c r="ED321" s="489"/>
      <c r="EE321" s="489"/>
      <c r="EF321" s="489"/>
      <c r="EG321" s="489"/>
      <c r="EH321" s="489"/>
      <c r="EI321" s="489"/>
      <c r="EJ321" s="489"/>
      <c r="EK321" s="489"/>
      <c r="EL321" s="489"/>
      <c r="EM321" s="489"/>
      <c r="EN321" s="489"/>
      <c r="EO321" s="489"/>
      <c r="EP321" s="489"/>
      <c r="EQ321" s="489"/>
      <c r="ER321" s="489"/>
      <c r="ES321" s="489"/>
      <c r="ET321" s="489"/>
      <c r="EU321" s="489"/>
      <c r="EV321" s="489"/>
      <c r="EW321" s="489"/>
      <c r="EX321" s="489"/>
      <c r="EY321" s="489"/>
      <c r="EZ321" s="489"/>
      <c r="FA321" s="489"/>
      <c r="FB321" s="559"/>
      <c r="FC321" s="489"/>
      <c r="FD321" s="489"/>
      <c r="FE321" s="489"/>
      <c r="FF321" s="489"/>
      <c r="FG321" s="489"/>
      <c r="FH321" s="489"/>
      <c r="FI321" s="489"/>
      <c r="FJ321" s="489"/>
      <c r="FK321" s="489"/>
      <c r="FL321" s="489"/>
      <c r="FM321" s="489"/>
      <c r="FN321" s="489"/>
      <c r="FO321" s="489"/>
      <c r="FP321" s="560"/>
      <c r="FQ321" s="489"/>
      <c r="FR321" s="560"/>
      <c r="FS321" s="559"/>
      <c r="FT321" s="489"/>
      <c r="FU321" s="489"/>
      <c r="FV321" s="489"/>
      <c r="FW321" s="489"/>
      <c r="FX321" s="489"/>
      <c r="FY321" s="560"/>
    </row>
    <row r="322" spans="1:181" s="494" customFormat="1" hidden="1" x14ac:dyDescent="0.25">
      <c r="A322" s="557">
        <v>363</v>
      </c>
      <c r="B322" s="558" t="s">
        <v>524</v>
      </c>
      <c r="C322" s="490" t="s">
        <v>141</v>
      </c>
      <c r="D322" s="489" t="s">
        <v>1188</v>
      </c>
      <c r="E322" s="559"/>
      <c r="F322" s="559"/>
      <c r="G322" s="490" t="s">
        <v>526</v>
      </c>
      <c r="H322" s="489" t="s">
        <v>1660</v>
      </c>
      <c r="I322" s="489"/>
      <c r="J322" s="560"/>
      <c r="K322" s="559" t="s">
        <v>1661</v>
      </c>
      <c r="L322" s="489" t="s">
        <v>1661</v>
      </c>
      <c r="M322" s="489" t="s">
        <v>1661</v>
      </c>
      <c r="N322" s="559"/>
      <c r="O322" s="560"/>
      <c r="P322" s="491" t="s">
        <v>637</v>
      </c>
      <c r="Q322" s="491" t="s">
        <v>22</v>
      </c>
      <c r="R322" s="491" t="s">
        <v>1662</v>
      </c>
      <c r="S322" s="489" t="s">
        <v>672</v>
      </c>
      <c r="T322" s="489" t="s">
        <v>1660</v>
      </c>
      <c r="U322" s="489" t="s">
        <v>571</v>
      </c>
      <c r="V322" s="560"/>
      <c r="W322" s="490" t="s">
        <v>638</v>
      </c>
      <c r="X322" s="489"/>
      <c r="Y322" s="489"/>
      <c r="Z322" s="560"/>
      <c r="AA322" s="561">
        <v>42521</v>
      </c>
      <c r="AB322" s="562" t="s">
        <v>526</v>
      </c>
      <c r="AC322" s="563" t="s">
        <v>526</v>
      </c>
      <c r="AD322" s="564" t="s">
        <v>526</v>
      </c>
      <c r="AE322" s="563"/>
      <c r="AF322" s="735"/>
      <c r="AG322" s="563"/>
      <c r="AH322" s="562" t="s">
        <v>526</v>
      </c>
      <c r="AI322" s="563" t="s">
        <v>526</v>
      </c>
      <c r="AJ322" s="564" t="s">
        <v>526</v>
      </c>
      <c r="AK322" s="489"/>
      <c r="AL322" s="489"/>
      <c r="AM322" s="489"/>
      <c r="AN322" s="489"/>
      <c r="AO322" s="490" t="s">
        <v>526</v>
      </c>
      <c r="AP322" s="493"/>
      <c r="AQ322" s="491"/>
      <c r="AR322" s="492"/>
      <c r="AS322" s="490" t="str">
        <f t="shared" si="4"/>
        <v>no</v>
      </c>
      <c r="AT322" s="489"/>
      <c r="AU322" s="489"/>
      <c r="AV322" s="513"/>
      <c r="AW322" s="490" t="s">
        <v>526</v>
      </c>
      <c r="AX322" s="739"/>
      <c r="AY322" s="739"/>
      <c r="AZ322" s="489"/>
      <c r="BA322" s="489"/>
      <c r="BB322" s="489"/>
      <c r="BC322" s="489"/>
      <c r="BD322" s="489"/>
      <c r="BE322" s="489"/>
      <c r="BF322" s="489"/>
      <c r="BG322" s="489"/>
      <c r="BH322" s="489"/>
      <c r="BI322" s="489"/>
      <c r="BJ322" s="489"/>
      <c r="BK322" s="489"/>
      <c r="BL322" s="560"/>
      <c r="BM322" s="559"/>
      <c r="BN322" s="489"/>
      <c r="BO322" s="489"/>
      <c r="BP322" s="489"/>
      <c r="BQ322" s="489"/>
      <c r="BR322" s="489"/>
      <c r="BS322" s="489"/>
      <c r="BT322" s="489"/>
      <c r="BU322" s="489"/>
      <c r="BV322" s="489"/>
      <c r="BW322" s="489"/>
      <c r="BX322" s="489"/>
      <c r="BY322" s="489"/>
      <c r="BZ322" s="489"/>
      <c r="CA322" s="489"/>
      <c r="CB322" s="489"/>
      <c r="CC322" s="489"/>
      <c r="CD322" s="489"/>
      <c r="CE322" s="489"/>
      <c r="CF322" s="489"/>
      <c r="CG322" s="489"/>
      <c r="CH322" s="489"/>
      <c r="CI322" s="489"/>
      <c r="CJ322" s="489"/>
      <c r="CK322" s="489"/>
      <c r="CL322" s="489"/>
      <c r="CM322" s="489"/>
      <c r="CN322" s="489"/>
      <c r="CO322" s="489"/>
      <c r="CP322" s="489"/>
      <c r="CQ322" s="489"/>
      <c r="CR322" s="489"/>
      <c r="CS322" s="489"/>
      <c r="CT322" s="489"/>
      <c r="CU322" s="489"/>
      <c r="CV322" s="489"/>
      <c r="CW322" s="489"/>
      <c r="CX322" s="489"/>
      <c r="CY322" s="489"/>
      <c r="CZ322" s="489"/>
      <c r="DA322" s="489"/>
      <c r="DB322" s="489"/>
      <c r="DC322" s="489"/>
      <c r="DD322" s="489"/>
      <c r="DE322" s="489"/>
      <c r="DF322" s="489"/>
      <c r="DG322" s="489"/>
      <c r="DH322" s="489"/>
      <c r="DI322" s="489"/>
      <c r="DJ322" s="489"/>
      <c r="DK322" s="489"/>
      <c r="DL322" s="489"/>
      <c r="DM322" s="489"/>
      <c r="DN322" s="489"/>
      <c r="DO322" s="489"/>
      <c r="DP322" s="489"/>
      <c r="DQ322" s="489"/>
      <c r="DR322" s="489"/>
      <c r="DS322" s="489"/>
      <c r="DT322" s="489"/>
      <c r="DU322" s="489"/>
      <c r="DV322" s="489"/>
      <c r="DW322" s="489"/>
      <c r="DX322" s="489"/>
      <c r="DY322" s="489"/>
      <c r="DZ322" s="489"/>
      <c r="EA322" s="489"/>
      <c r="EB322" s="489"/>
      <c r="EC322" s="489"/>
      <c r="ED322" s="489"/>
      <c r="EE322" s="489"/>
      <c r="EF322" s="489"/>
      <c r="EG322" s="489"/>
      <c r="EH322" s="489"/>
      <c r="EI322" s="489"/>
      <c r="EJ322" s="489"/>
      <c r="EK322" s="489"/>
      <c r="EL322" s="489"/>
      <c r="EM322" s="489"/>
      <c r="EN322" s="489"/>
      <c r="EO322" s="489"/>
      <c r="EP322" s="489"/>
      <c r="EQ322" s="489"/>
      <c r="ER322" s="489"/>
      <c r="ES322" s="489"/>
      <c r="ET322" s="489"/>
      <c r="EU322" s="489"/>
      <c r="EV322" s="489"/>
      <c r="EW322" s="489"/>
      <c r="EX322" s="489"/>
      <c r="EY322" s="489"/>
      <c r="EZ322" s="489"/>
      <c r="FA322" s="489"/>
      <c r="FB322" s="559"/>
      <c r="FC322" s="489"/>
      <c r="FD322" s="489"/>
      <c r="FE322" s="489"/>
      <c r="FF322" s="489"/>
      <c r="FG322" s="489"/>
      <c r="FH322" s="489"/>
      <c r="FI322" s="489"/>
      <c r="FJ322" s="489"/>
      <c r="FK322" s="489"/>
      <c r="FL322" s="489"/>
      <c r="FM322" s="489"/>
      <c r="FN322" s="489"/>
      <c r="FO322" s="489"/>
      <c r="FP322" s="560"/>
      <c r="FQ322" s="489"/>
      <c r="FR322" s="560"/>
      <c r="FS322" s="559"/>
      <c r="FT322" s="489"/>
      <c r="FU322" s="489"/>
      <c r="FV322" s="489"/>
      <c r="FW322" s="489"/>
      <c r="FX322" s="489"/>
      <c r="FY322" s="560"/>
    </row>
    <row r="323" spans="1:181" s="494" customFormat="1" hidden="1" x14ac:dyDescent="0.25">
      <c r="A323" s="557">
        <v>364</v>
      </c>
      <c r="B323" s="558" t="s">
        <v>524</v>
      </c>
      <c r="C323" s="490" t="s">
        <v>141</v>
      </c>
      <c r="D323" s="489" t="s">
        <v>1188</v>
      </c>
      <c r="E323" s="559"/>
      <c r="F323" s="559"/>
      <c r="G323" s="490" t="s">
        <v>526</v>
      </c>
      <c r="H323" s="489" t="s">
        <v>1663</v>
      </c>
      <c r="I323" s="489"/>
      <c r="J323" s="560"/>
      <c r="K323" s="559" t="s">
        <v>1664</v>
      </c>
      <c r="L323" s="489" t="s">
        <v>1661</v>
      </c>
      <c r="M323" s="489" t="s">
        <v>1661</v>
      </c>
      <c r="N323" s="559"/>
      <c r="O323" s="560"/>
      <c r="P323" s="491" t="s">
        <v>530</v>
      </c>
      <c r="Q323" s="491" t="s">
        <v>531</v>
      </c>
      <c r="R323" s="491" t="s">
        <v>532</v>
      </c>
      <c r="S323" s="489" t="s">
        <v>533</v>
      </c>
      <c r="T323" s="489" t="s">
        <v>1663</v>
      </c>
      <c r="U323" s="489" t="s">
        <v>534</v>
      </c>
      <c r="V323" s="560"/>
      <c r="W323" s="490" t="s">
        <v>535</v>
      </c>
      <c r="X323" s="489"/>
      <c r="Y323" s="489"/>
      <c r="Z323" s="560"/>
      <c r="AA323" s="561" t="s">
        <v>1194</v>
      </c>
      <c r="AB323" s="562" t="s">
        <v>526</v>
      </c>
      <c r="AC323" s="563" t="s">
        <v>526</v>
      </c>
      <c r="AD323" s="564" t="s">
        <v>526</v>
      </c>
      <c r="AE323" s="563"/>
      <c r="AF323" s="563"/>
      <c r="AG323" s="563"/>
      <c r="AH323" s="562" t="s">
        <v>526</v>
      </c>
      <c r="AI323" s="563" t="s">
        <v>526</v>
      </c>
      <c r="AJ323" s="564" t="s">
        <v>526</v>
      </c>
      <c r="AK323" s="489"/>
      <c r="AL323" s="489"/>
      <c r="AM323" s="489"/>
      <c r="AN323" s="489"/>
      <c r="AO323" s="490" t="s">
        <v>526</v>
      </c>
      <c r="AP323" s="493"/>
      <c r="AQ323" s="491"/>
      <c r="AR323" s="492"/>
      <c r="AS323" s="490" t="str">
        <f t="shared" si="4"/>
        <v>no</v>
      </c>
      <c r="AT323" s="489"/>
      <c r="AU323" s="489"/>
      <c r="AV323" s="513"/>
      <c r="AW323" s="490" t="s">
        <v>526</v>
      </c>
      <c r="AX323" s="739"/>
      <c r="AY323" s="739"/>
      <c r="AZ323" s="489"/>
      <c r="BA323" s="489"/>
      <c r="BB323" s="489"/>
      <c r="BC323" s="489"/>
      <c r="BD323" s="489"/>
      <c r="BE323" s="489"/>
      <c r="BF323" s="489"/>
      <c r="BG323" s="489"/>
      <c r="BH323" s="489"/>
      <c r="BI323" s="489"/>
      <c r="BJ323" s="489"/>
      <c r="BK323" s="489"/>
      <c r="BL323" s="560"/>
      <c r="BM323" s="559"/>
      <c r="BN323" s="489"/>
      <c r="BO323" s="489"/>
      <c r="BP323" s="489"/>
      <c r="BQ323" s="489"/>
      <c r="BR323" s="489"/>
      <c r="BS323" s="489"/>
      <c r="BT323" s="489"/>
      <c r="BU323" s="489"/>
      <c r="BV323" s="489"/>
      <c r="BW323" s="489"/>
      <c r="BX323" s="489"/>
      <c r="BY323" s="489"/>
      <c r="BZ323" s="489"/>
      <c r="CA323" s="489"/>
      <c r="CB323" s="489"/>
      <c r="CC323" s="489"/>
      <c r="CD323" s="489"/>
      <c r="CE323" s="489"/>
      <c r="CF323" s="489"/>
      <c r="CG323" s="489"/>
      <c r="CH323" s="489"/>
      <c r="CI323" s="489"/>
      <c r="CJ323" s="489"/>
      <c r="CK323" s="489"/>
      <c r="CL323" s="489"/>
      <c r="CM323" s="489"/>
      <c r="CN323" s="489"/>
      <c r="CO323" s="489"/>
      <c r="CP323" s="489"/>
      <c r="CQ323" s="489"/>
      <c r="CR323" s="489"/>
      <c r="CS323" s="489"/>
      <c r="CT323" s="489"/>
      <c r="CU323" s="489"/>
      <c r="CV323" s="489"/>
      <c r="CW323" s="489"/>
      <c r="CX323" s="489"/>
      <c r="CY323" s="489"/>
      <c r="CZ323" s="489"/>
      <c r="DA323" s="489"/>
      <c r="DB323" s="489"/>
      <c r="DC323" s="489"/>
      <c r="DD323" s="489"/>
      <c r="DE323" s="489"/>
      <c r="DF323" s="489"/>
      <c r="DG323" s="489"/>
      <c r="DH323" s="489"/>
      <c r="DI323" s="489"/>
      <c r="DJ323" s="489"/>
      <c r="DK323" s="489"/>
      <c r="DL323" s="489"/>
      <c r="DM323" s="489"/>
      <c r="DN323" s="489"/>
      <c r="DO323" s="489"/>
      <c r="DP323" s="489"/>
      <c r="DQ323" s="489"/>
      <c r="DR323" s="489"/>
      <c r="DS323" s="489"/>
      <c r="DT323" s="489"/>
      <c r="DU323" s="489"/>
      <c r="DV323" s="489"/>
      <c r="DW323" s="489"/>
      <c r="DX323" s="489"/>
      <c r="DY323" s="489"/>
      <c r="DZ323" s="489"/>
      <c r="EA323" s="489"/>
      <c r="EB323" s="489"/>
      <c r="EC323" s="489"/>
      <c r="ED323" s="489"/>
      <c r="EE323" s="489"/>
      <c r="EF323" s="489"/>
      <c r="EG323" s="489"/>
      <c r="EH323" s="489"/>
      <c r="EI323" s="489"/>
      <c r="EJ323" s="489"/>
      <c r="EK323" s="489"/>
      <c r="EL323" s="489"/>
      <c r="EM323" s="489"/>
      <c r="EN323" s="489"/>
      <c r="EO323" s="489"/>
      <c r="EP323" s="489"/>
      <c r="EQ323" s="489"/>
      <c r="ER323" s="489"/>
      <c r="ES323" s="489"/>
      <c r="ET323" s="489"/>
      <c r="EU323" s="489"/>
      <c r="EV323" s="489"/>
      <c r="EW323" s="489"/>
      <c r="EX323" s="489"/>
      <c r="EY323" s="489"/>
      <c r="EZ323" s="489"/>
      <c r="FA323" s="489"/>
      <c r="FB323" s="559"/>
      <c r="FC323" s="489"/>
      <c r="FD323" s="489"/>
      <c r="FE323" s="489"/>
      <c r="FF323" s="489"/>
      <c r="FG323" s="489"/>
      <c r="FH323" s="489"/>
      <c r="FI323" s="489"/>
      <c r="FJ323" s="489"/>
      <c r="FK323" s="489"/>
      <c r="FL323" s="489"/>
      <c r="FM323" s="489"/>
      <c r="FN323" s="489"/>
      <c r="FO323" s="489"/>
      <c r="FP323" s="560"/>
      <c r="FQ323" s="489"/>
      <c r="FR323" s="560"/>
      <c r="FS323" s="559"/>
      <c r="FT323" s="489"/>
      <c r="FU323" s="489"/>
      <c r="FV323" s="489"/>
      <c r="FW323" s="489"/>
      <c r="FX323" s="489"/>
      <c r="FY323" s="560"/>
    </row>
    <row r="324" spans="1:181" s="494" customFormat="1" hidden="1" x14ac:dyDescent="0.25">
      <c r="A324" s="557">
        <v>365</v>
      </c>
      <c r="B324" s="558" t="s">
        <v>524</v>
      </c>
      <c r="C324" s="490" t="s">
        <v>141</v>
      </c>
      <c r="D324" s="489" t="s">
        <v>1188</v>
      </c>
      <c r="E324" s="559"/>
      <c r="F324" s="559"/>
      <c r="G324" s="490" t="s">
        <v>526</v>
      </c>
      <c r="H324" s="489" t="s">
        <v>1665</v>
      </c>
      <c r="I324" s="489"/>
      <c r="J324" s="560"/>
      <c r="K324" s="559" t="s">
        <v>1666</v>
      </c>
      <c r="L324" s="489" t="s">
        <v>1666</v>
      </c>
      <c r="M324" s="489" t="s">
        <v>1666</v>
      </c>
      <c r="N324" s="559"/>
      <c r="O324" s="560"/>
      <c r="P324" s="491" t="s">
        <v>637</v>
      </c>
      <c r="Q324" s="491" t="s">
        <v>22</v>
      </c>
      <c r="R324" s="491" t="s">
        <v>1667</v>
      </c>
      <c r="S324" s="489" t="s">
        <v>672</v>
      </c>
      <c r="T324" s="489" t="s">
        <v>1665</v>
      </c>
      <c r="U324" s="489" t="s">
        <v>571</v>
      </c>
      <c r="V324" s="560"/>
      <c r="W324" s="490" t="s">
        <v>638</v>
      </c>
      <c r="X324" s="489"/>
      <c r="Y324" s="489"/>
      <c r="Z324" s="560"/>
      <c r="AA324" s="561">
        <v>42521</v>
      </c>
      <c r="AB324" s="562" t="s">
        <v>526</v>
      </c>
      <c r="AC324" s="563" t="s">
        <v>526</v>
      </c>
      <c r="AD324" s="564" t="s">
        <v>526</v>
      </c>
      <c r="AE324" s="563"/>
      <c r="AF324" s="735"/>
      <c r="AG324" s="563"/>
      <c r="AH324" s="562" t="s">
        <v>526</v>
      </c>
      <c r="AI324" s="563" t="s">
        <v>526</v>
      </c>
      <c r="AJ324" s="564" t="s">
        <v>526</v>
      </c>
      <c r="AK324" s="489"/>
      <c r="AL324" s="489"/>
      <c r="AM324" s="489"/>
      <c r="AN324" s="489"/>
      <c r="AO324" s="490" t="s">
        <v>526</v>
      </c>
      <c r="AP324" s="493"/>
      <c r="AQ324" s="491"/>
      <c r="AR324" s="492"/>
      <c r="AS324" s="490" t="str">
        <f t="shared" si="4"/>
        <v>no</v>
      </c>
      <c r="AT324" s="489"/>
      <c r="AU324" s="489"/>
      <c r="AV324" s="513"/>
      <c r="AW324" s="490" t="s">
        <v>526</v>
      </c>
      <c r="AX324" s="739"/>
      <c r="AY324" s="739"/>
      <c r="AZ324" s="489"/>
      <c r="BA324" s="489"/>
      <c r="BB324" s="489"/>
      <c r="BC324" s="489"/>
      <c r="BD324" s="489"/>
      <c r="BE324" s="489"/>
      <c r="BF324" s="489"/>
      <c r="BG324" s="489"/>
      <c r="BH324" s="489"/>
      <c r="BI324" s="489"/>
      <c r="BJ324" s="489"/>
      <c r="BK324" s="489"/>
      <c r="BL324" s="560"/>
      <c r="BM324" s="559"/>
      <c r="BN324" s="489"/>
      <c r="BO324" s="489"/>
      <c r="BP324" s="489"/>
      <c r="BQ324" s="489"/>
      <c r="BR324" s="489"/>
      <c r="BS324" s="489"/>
      <c r="BT324" s="489"/>
      <c r="BU324" s="489"/>
      <c r="BV324" s="489"/>
      <c r="BW324" s="489"/>
      <c r="BX324" s="489"/>
      <c r="BY324" s="489"/>
      <c r="BZ324" s="489"/>
      <c r="CA324" s="489"/>
      <c r="CB324" s="489"/>
      <c r="CC324" s="489"/>
      <c r="CD324" s="489"/>
      <c r="CE324" s="489"/>
      <c r="CF324" s="489"/>
      <c r="CG324" s="489"/>
      <c r="CH324" s="489"/>
      <c r="CI324" s="489"/>
      <c r="CJ324" s="489"/>
      <c r="CK324" s="489"/>
      <c r="CL324" s="489"/>
      <c r="CM324" s="489"/>
      <c r="CN324" s="489"/>
      <c r="CO324" s="489"/>
      <c r="CP324" s="489"/>
      <c r="CQ324" s="489"/>
      <c r="CR324" s="489"/>
      <c r="CS324" s="489"/>
      <c r="CT324" s="489"/>
      <c r="CU324" s="489"/>
      <c r="CV324" s="489"/>
      <c r="CW324" s="489"/>
      <c r="CX324" s="489"/>
      <c r="CY324" s="489"/>
      <c r="CZ324" s="489"/>
      <c r="DA324" s="489"/>
      <c r="DB324" s="489"/>
      <c r="DC324" s="489"/>
      <c r="DD324" s="489"/>
      <c r="DE324" s="489"/>
      <c r="DF324" s="489"/>
      <c r="DG324" s="489"/>
      <c r="DH324" s="489"/>
      <c r="DI324" s="489"/>
      <c r="DJ324" s="489"/>
      <c r="DK324" s="489"/>
      <c r="DL324" s="489"/>
      <c r="DM324" s="489"/>
      <c r="DN324" s="489"/>
      <c r="DO324" s="489"/>
      <c r="DP324" s="489"/>
      <c r="DQ324" s="489"/>
      <c r="DR324" s="489"/>
      <c r="DS324" s="489"/>
      <c r="DT324" s="489"/>
      <c r="DU324" s="489"/>
      <c r="DV324" s="489"/>
      <c r="DW324" s="489"/>
      <c r="DX324" s="489"/>
      <c r="DY324" s="489"/>
      <c r="DZ324" s="489"/>
      <c r="EA324" s="489"/>
      <c r="EB324" s="489"/>
      <c r="EC324" s="489"/>
      <c r="ED324" s="489"/>
      <c r="EE324" s="489"/>
      <c r="EF324" s="489"/>
      <c r="EG324" s="489"/>
      <c r="EH324" s="489"/>
      <c r="EI324" s="489"/>
      <c r="EJ324" s="489"/>
      <c r="EK324" s="489"/>
      <c r="EL324" s="489"/>
      <c r="EM324" s="489"/>
      <c r="EN324" s="489"/>
      <c r="EO324" s="489"/>
      <c r="EP324" s="489"/>
      <c r="EQ324" s="489"/>
      <c r="ER324" s="489"/>
      <c r="ES324" s="489"/>
      <c r="ET324" s="489"/>
      <c r="EU324" s="489"/>
      <c r="EV324" s="489"/>
      <c r="EW324" s="489"/>
      <c r="EX324" s="489"/>
      <c r="EY324" s="489"/>
      <c r="EZ324" s="489"/>
      <c r="FA324" s="489"/>
      <c r="FB324" s="559"/>
      <c r="FC324" s="489"/>
      <c r="FD324" s="489"/>
      <c r="FE324" s="489"/>
      <c r="FF324" s="489"/>
      <c r="FG324" s="489"/>
      <c r="FH324" s="489"/>
      <c r="FI324" s="489"/>
      <c r="FJ324" s="489"/>
      <c r="FK324" s="489"/>
      <c r="FL324" s="489"/>
      <c r="FM324" s="489"/>
      <c r="FN324" s="489"/>
      <c r="FO324" s="489"/>
      <c r="FP324" s="560"/>
      <c r="FQ324" s="489"/>
      <c r="FR324" s="560"/>
      <c r="FS324" s="559"/>
      <c r="FT324" s="489"/>
      <c r="FU324" s="489"/>
      <c r="FV324" s="489"/>
      <c r="FW324" s="489"/>
      <c r="FX324" s="489"/>
      <c r="FY324" s="560"/>
    </row>
    <row r="325" spans="1:181" s="494" customFormat="1" hidden="1" x14ac:dyDescent="0.25">
      <c r="A325" s="557">
        <v>366</v>
      </c>
      <c r="B325" s="558" t="s">
        <v>524</v>
      </c>
      <c r="C325" s="490" t="s">
        <v>141</v>
      </c>
      <c r="D325" s="489" t="s">
        <v>1188</v>
      </c>
      <c r="E325" s="559"/>
      <c r="F325" s="559"/>
      <c r="G325" s="490" t="s">
        <v>526</v>
      </c>
      <c r="H325" s="489" t="s">
        <v>1668</v>
      </c>
      <c r="I325" s="489"/>
      <c r="J325" s="560"/>
      <c r="K325" s="559" t="s">
        <v>1669</v>
      </c>
      <c r="L325" s="489" t="s">
        <v>1666</v>
      </c>
      <c r="M325" s="489" t="s">
        <v>1666</v>
      </c>
      <c r="N325" s="559"/>
      <c r="O325" s="560"/>
      <c r="P325" s="491" t="s">
        <v>530</v>
      </c>
      <c r="Q325" s="491" t="s">
        <v>531</v>
      </c>
      <c r="R325" s="491" t="s">
        <v>532</v>
      </c>
      <c r="S325" s="489" t="s">
        <v>533</v>
      </c>
      <c r="T325" s="489" t="s">
        <v>1668</v>
      </c>
      <c r="U325" s="489" t="s">
        <v>534</v>
      </c>
      <c r="V325" s="560"/>
      <c r="W325" s="490" t="s">
        <v>535</v>
      </c>
      <c r="X325" s="489"/>
      <c r="Y325" s="489"/>
      <c r="Z325" s="560"/>
      <c r="AA325" s="561" t="s">
        <v>1194</v>
      </c>
      <c r="AB325" s="562" t="s">
        <v>526</v>
      </c>
      <c r="AC325" s="563" t="s">
        <v>526</v>
      </c>
      <c r="AD325" s="564" t="s">
        <v>526</v>
      </c>
      <c r="AE325" s="563"/>
      <c r="AF325" s="563"/>
      <c r="AG325" s="563"/>
      <c r="AH325" s="562" t="s">
        <v>526</v>
      </c>
      <c r="AI325" s="563" t="s">
        <v>526</v>
      </c>
      <c r="AJ325" s="564" t="s">
        <v>526</v>
      </c>
      <c r="AK325" s="489"/>
      <c r="AL325" s="489"/>
      <c r="AM325" s="489"/>
      <c r="AN325" s="489"/>
      <c r="AO325" s="490" t="s">
        <v>526</v>
      </c>
      <c r="AP325" s="493"/>
      <c r="AQ325" s="491"/>
      <c r="AR325" s="492"/>
      <c r="AS325" s="490" t="str">
        <f t="shared" si="4"/>
        <v>no</v>
      </c>
      <c r="AT325" s="489"/>
      <c r="AU325" s="489"/>
      <c r="AV325" s="513"/>
      <c r="AW325" s="490" t="s">
        <v>526</v>
      </c>
      <c r="AX325" s="739"/>
      <c r="AY325" s="739"/>
      <c r="AZ325" s="489"/>
      <c r="BA325" s="489"/>
      <c r="BB325" s="489"/>
      <c r="BC325" s="489"/>
      <c r="BD325" s="489"/>
      <c r="BE325" s="489"/>
      <c r="BF325" s="489"/>
      <c r="BG325" s="489"/>
      <c r="BH325" s="489"/>
      <c r="BI325" s="489"/>
      <c r="BJ325" s="489"/>
      <c r="BK325" s="489"/>
      <c r="BL325" s="560"/>
      <c r="BM325" s="559"/>
      <c r="BN325" s="489"/>
      <c r="BO325" s="489"/>
      <c r="BP325" s="489"/>
      <c r="BQ325" s="489"/>
      <c r="BR325" s="489"/>
      <c r="BS325" s="489"/>
      <c r="BT325" s="489"/>
      <c r="BU325" s="489"/>
      <c r="BV325" s="489"/>
      <c r="BW325" s="489"/>
      <c r="BX325" s="489"/>
      <c r="BY325" s="489"/>
      <c r="BZ325" s="489"/>
      <c r="CA325" s="489"/>
      <c r="CB325" s="489"/>
      <c r="CC325" s="489"/>
      <c r="CD325" s="489"/>
      <c r="CE325" s="489"/>
      <c r="CF325" s="489"/>
      <c r="CG325" s="489"/>
      <c r="CH325" s="489"/>
      <c r="CI325" s="489"/>
      <c r="CJ325" s="489"/>
      <c r="CK325" s="489"/>
      <c r="CL325" s="489"/>
      <c r="CM325" s="489"/>
      <c r="CN325" s="489"/>
      <c r="CO325" s="489"/>
      <c r="CP325" s="489"/>
      <c r="CQ325" s="489"/>
      <c r="CR325" s="489"/>
      <c r="CS325" s="489"/>
      <c r="CT325" s="489"/>
      <c r="CU325" s="489"/>
      <c r="CV325" s="489"/>
      <c r="CW325" s="489"/>
      <c r="CX325" s="489"/>
      <c r="CY325" s="489"/>
      <c r="CZ325" s="489"/>
      <c r="DA325" s="489"/>
      <c r="DB325" s="489"/>
      <c r="DC325" s="489"/>
      <c r="DD325" s="489"/>
      <c r="DE325" s="489"/>
      <c r="DF325" s="489"/>
      <c r="DG325" s="489"/>
      <c r="DH325" s="489"/>
      <c r="DI325" s="489"/>
      <c r="DJ325" s="489"/>
      <c r="DK325" s="489"/>
      <c r="DL325" s="489"/>
      <c r="DM325" s="489"/>
      <c r="DN325" s="489"/>
      <c r="DO325" s="489"/>
      <c r="DP325" s="489"/>
      <c r="DQ325" s="489"/>
      <c r="DR325" s="489"/>
      <c r="DS325" s="489"/>
      <c r="DT325" s="489"/>
      <c r="DU325" s="489"/>
      <c r="DV325" s="489"/>
      <c r="DW325" s="489"/>
      <c r="DX325" s="489"/>
      <c r="DY325" s="489"/>
      <c r="DZ325" s="489"/>
      <c r="EA325" s="489"/>
      <c r="EB325" s="489"/>
      <c r="EC325" s="489"/>
      <c r="ED325" s="489"/>
      <c r="EE325" s="489"/>
      <c r="EF325" s="489"/>
      <c r="EG325" s="489"/>
      <c r="EH325" s="489"/>
      <c r="EI325" s="489"/>
      <c r="EJ325" s="489"/>
      <c r="EK325" s="489"/>
      <c r="EL325" s="489"/>
      <c r="EM325" s="489"/>
      <c r="EN325" s="489"/>
      <c r="EO325" s="489"/>
      <c r="EP325" s="489"/>
      <c r="EQ325" s="489"/>
      <c r="ER325" s="489"/>
      <c r="ES325" s="489"/>
      <c r="ET325" s="489"/>
      <c r="EU325" s="489"/>
      <c r="EV325" s="489"/>
      <c r="EW325" s="489"/>
      <c r="EX325" s="489"/>
      <c r="EY325" s="489"/>
      <c r="EZ325" s="489"/>
      <c r="FA325" s="489"/>
      <c r="FB325" s="559"/>
      <c r="FC325" s="489"/>
      <c r="FD325" s="489"/>
      <c r="FE325" s="489"/>
      <c r="FF325" s="489"/>
      <c r="FG325" s="489"/>
      <c r="FH325" s="489"/>
      <c r="FI325" s="489"/>
      <c r="FJ325" s="489"/>
      <c r="FK325" s="489"/>
      <c r="FL325" s="489"/>
      <c r="FM325" s="489"/>
      <c r="FN325" s="489"/>
      <c r="FO325" s="489"/>
      <c r="FP325" s="560"/>
      <c r="FQ325" s="489"/>
      <c r="FR325" s="560"/>
      <c r="FS325" s="559"/>
      <c r="FT325" s="489"/>
      <c r="FU325" s="489"/>
      <c r="FV325" s="489"/>
      <c r="FW325" s="489"/>
      <c r="FX325" s="489"/>
      <c r="FY325" s="560"/>
    </row>
    <row r="326" spans="1:181" s="494" customFormat="1" hidden="1" x14ac:dyDescent="0.25">
      <c r="A326" s="557">
        <v>367</v>
      </c>
      <c r="B326" s="558" t="s">
        <v>524</v>
      </c>
      <c r="C326" s="490" t="s">
        <v>141</v>
      </c>
      <c r="D326" s="489" t="s">
        <v>1188</v>
      </c>
      <c r="E326" s="559"/>
      <c r="F326" s="559"/>
      <c r="G326" s="490" t="s">
        <v>526</v>
      </c>
      <c r="H326" s="489" t="s">
        <v>1670</v>
      </c>
      <c r="I326" s="489"/>
      <c r="J326" s="560"/>
      <c r="K326" s="559" t="s">
        <v>1671</v>
      </c>
      <c r="L326" s="489" t="s">
        <v>1671</v>
      </c>
      <c r="M326" s="489" t="s">
        <v>1671</v>
      </c>
      <c r="N326" s="559"/>
      <c r="O326" s="560"/>
      <c r="P326" s="491" t="s">
        <v>637</v>
      </c>
      <c r="Q326" s="491" t="s">
        <v>22</v>
      </c>
      <c r="R326" s="491" t="s">
        <v>1672</v>
      </c>
      <c r="S326" s="489" t="s">
        <v>672</v>
      </c>
      <c r="T326" s="489" t="s">
        <v>1670</v>
      </c>
      <c r="U326" s="489" t="s">
        <v>571</v>
      </c>
      <c r="V326" s="560"/>
      <c r="W326" s="490" t="s">
        <v>638</v>
      </c>
      <c r="X326" s="489"/>
      <c r="Y326" s="489"/>
      <c r="Z326" s="560"/>
      <c r="AA326" s="561">
        <v>42521</v>
      </c>
      <c r="AB326" s="562" t="s">
        <v>526</v>
      </c>
      <c r="AC326" s="563" t="s">
        <v>526</v>
      </c>
      <c r="AD326" s="564" t="s">
        <v>526</v>
      </c>
      <c r="AE326" s="563"/>
      <c r="AF326" s="735"/>
      <c r="AG326" s="563"/>
      <c r="AH326" s="562" t="s">
        <v>526</v>
      </c>
      <c r="AI326" s="563" t="s">
        <v>526</v>
      </c>
      <c r="AJ326" s="564" t="s">
        <v>526</v>
      </c>
      <c r="AK326" s="489"/>
      <c r="AL326" s="489"/>
      <c r="AM326" s="489"/>
      <c r="AN326" s="489"/>
      <c r="AO326" s="490" t="s">
        <v>526</v>
      </c>
      <c r="AP326" s="493"/>
      <c r="AQ326" s="491"/>
      <c r="AR326" s="492"/>
      <c r="AS326" s="490" t="str">
        <f t="shared" si="4"/>
        <v>no</v>
      </c>
      <c r="AT326" s="489"/>
      <c r="AU326" s="489"/>
      <c r="AV326" s="513"/>
      <c r="AW326" s="490" t="s">
        <v>526</v>
      </c>
      <c r="AX326" s="739"/>
      <c r="AY326" s="739"/>
      <c r="AZ326" s="489"/>
      <c r="BA326" s="489"/>
      <c r="BB326" s="489"/>
      <c r="BC326" s="489"/>
      <c r="BD326" s="489"/>
      <c r="BE326" s="489"/>
      <c r="BF326" s="489"/>
      <c r="BG326" s="489"/>
      <c r="BH326" s="489"/>
      <c r="BI326" s="489"/>
      <c r="BJ326" s="489"/>
      <c r="BK326" s="489"/>
      <c r="BL326" s="560"/>
      <c r="BM326" s="559"/>
      <c r="BN326" s="489"/>
      <c r="BO326" s="489"/>
      <c r="BP326" s="489"/>
      <c r="BQ326" s="489"/>
      <c r="BR326" s="489"/>
      <c r="BS326" s="489"/>
      <c r="BT326" s="489"/>
      <c r="BU326" s="489"/>
      <c r="BV326" s="489"/>
      <c r="BW326" s="489"/>
      <c r="BX326" s="489"/>
      <c r="BY326" s="489"/>
      <c r="BZ326" s="489"/>
      <c r="CA326" s="489"/>
      <c r="CB326" s="489"/>
      <c r="CC326" s="489"/>
      <c r="CD326" s="489"/>
      <c r="CE326" s="489"/>
      <c r="CF326" s="489"/>
      <c r="CG326" s="489"/>
      <c r="CH326" s="489"/>
      <c r="CI326" s="489"/>
      <c r="CJ326" s="489"/>
      <c r="CK326" s="489"/>
      <c r="CL326" s="489"/>
      <c r="CM326" s="489"/>
      <c r="CN326" s="489"/>
      <c r="CO326" s="489"/>
      <c r="CP326" s="489"/>
      <c r="CQ326" s="489"/>
      <c r="CR326" s="489"/>
      <c r="CS326" s="489"/>
      <c r="CT326" s="489"/>
      <c r="CU326" s="489"/>
      <c r="CV326" s="489"/>
      <c r="CW326" s="489"/>
      <c r="CX326" s="489"/>
      <c r="CY326" s="489"/>
      <c r="CZ326" s="489"/>
      <c r="DA326" s="489"/>
      <c r="DB326" s="489"/>
      <c r="DC326" s="489"/>
      <c r="DD326" s="489"/>
      <c r="DE326" s="489"/>
      <c r="DF326" s="489"/>
      <c r="DG326" s="489"/>
      <c r="DH326" s="489"/>
      <c r="DI326" s="489"/>
      <c r="DJ326" s="489"/>
      <c r="DK326" s="489"/>
      <c r="DL326" s="489"/>
      <c r="DM326" s="489"/>
      <c r="DN326" s="489"/>
      <c r="DO326" s="489"/>
      <c r="DP326" s="489"/>
      <c r="DQ326" s="489"/>
      <c r="DR326" s="489"/>
      <c r="DS326" s="489"/>
      <c r="DT326" s="489"/>
      <c r="DU326" s="489"/>
      <c r="DV326" s="489"/>
      <c r="DW326" s="489"/>
      <c r="DX326" s="489"/>
      <c r="DY326" s="489"/>
      <c r="DZ326" s="489"/>
      <c r="EA326" s="489"/>
      <c r="EB326" s="489"/>
      <c r="EC326" s="489"/>
      <c r="ED326" s="489"/>
      <c r="EE326" s="489"/>
      <c r="EF326" s="489"/>
      <c r="EG326" s="489"/>
      <c r="EH326" s="489"/>
      <c r="EI326" s="489"/>
      <c r="EJ326" s="489"/>
      <c r="EK326" s="489"/>
      <c r="EL326" s="489"/>
      <c r="EM326" s="489"/>
      <c r="EN326" s="489"/>
      <c r="EO326" s="489"/>
      <c r="EP326" s="489"/>
      <c r="EQ326" s="489"/>
      <c r="ER326" s="489"/>
      <c r="ES326" s="489"/>
      <c r="ET326" s="489"/>
      <c r="EU326" s="489"/>
      <c r="EV326" s="489"/>
      <c r="EW326" s="489"/>
      <c r="EX326" s="489"/>
      <c r="EY326" s="489"/>
      <c r="EZ326" s="489"/>
      <c r="FA326" s="489"/>
      <c r="FB326" s="559"/>
      <c r="FC326" s="489"/>
      <c r="FD326" s="489"/>
      <c r="FE326" s="489"/>
      <c r="FF326" s="489"/>
      <c r="FG326" s="489"/>
      <c r="FH326" s="489"/>
      <c r="FI326" s="489"/>
      <c r="FJ326" s="489"/>
      <c r="FK326" s="489"/>
      <c r="FL326" s="489"/>
      <c r="FM326" s="489"/>
      <c r="FN326" s="489"/>
      <c r="FO326" s="489"/>
      <c r="FP326" s="560"/>
      <c r="FQ326" s="489"/>
      <c r="FR326" s="560"/>
      <c r="FS326" s="559"/>
      <c r="FT326" s="489"/>
      <c r="FU326" s="489"/>
      <c r="FV326" s="489"/>
      <c r="FW326" s="489"/>
      <c r="FX326" s="489"/>
      <c r="FY326" s="560"/>
    </row>
    <row r="327" spans="1:181" s="494" customFormat="1" hidden="1" x14ac:dyDescent="0.25">
      <c r="A327" s="557">
        <v>368</v>
      </c>
      <c r="B327" s="558" t="s">
        <v>524</v>
      </c>
      <c r="C327" s="490" t="s">
        <v>141</v>
      </c>
      <c r="D327" s="489" t="s">
        <v>1188</v>
      </c>
      <c r="E327" s="559"/>
      <c r="F327" s="559"/>
      <c r="G327" s="490" t="s">
        <v>526</v>
      </c>
      <c r="H327" s="489" t="s">
        <v>1673</v>
      </c>
      <c r="I327" s="489"/>
      <c r="J327" s="560"/>
      <c r="K327" s="559" t="s">
        <v>1674</v>
      </c>
      <c r="L327" s="489" t="s">
        <v>1671</v>
      </c>
      <c r="M327" s="489" t="s">
        <v>1671</v>
      </c>
      <c r="N327" s="559"/>
      <c r="O327" s="560"/>
      <c r="P327" s="491" t="s">
        <v>530</v>
      </c>
      <c r="Q327" s="491" t="s">
        <v>531</v>
      </c>
      <c r="R327" s="491" t="s">
        <v>532</v>
      </c>
      <c r="S327" s="489" t="s">
        <v>533</v>
      </c>
      <c r="T327" s="489" t="s">
        <v>1673</v>
      </c>
      <c r="U327" s="489" t="s">
        <v>534</v>
      </c>
      <c r="V327" s="560"/>
      <c r="W327" s="490" t="s">
        <v>535</v>
      </c>
      <c r="X327" s="489"/>
      <c r="Y327" s="489"/>
      <c r="Z327" s="560"/>
      <c r="AA327" s="561" t="s">
        <v>1194</v>
      </c>
      <c r="AB327" s="562" t="s">
        <v>526</v>
      </c>
      <c r="AC327" s="563" t="s">
        <v>526</v>
      </c>
      <c r="AD327" s="564" t="s">
        <v>526</v>
      </c>
      <c r="AE327" s="563"/>
      <c r="AF327" s="563"/>
      <c r="AG327" s="563"/>
      <c r="AH327" s="562" t="s">
        <v>526</v>
      </c>
      <c r="AI327" s="563" t="s">
        <v>526</v>
      </c>
      <c r="AJ327" s="564" t="s">
        <v>526</v>
      </c>
      <c r="AK327" s="489"/>
      <c r="AL327" s="489"/>
      <c r="AM327" s="489"/>
      <c r="AN327" s="489"/>
      <c r="AO327" s="490" t="s">
        <v>526</v>
      </c>
      <c r="AP327" s="493"/>
      <c r="AQ327" s="491"/>
      <c r="AR327" s="492"/>
      <c r="AS327" s="490" t="str">
        <f t="shared" si="4"/>
        <v>no</v>
      </c>
      <c r="AT327" s="489"/>
      <c r="AU327" s="489"/>
      <c r="AV327" s="513"/>
      <c r="AW327" s="490" t="s">
        <v>526</v>
      </c>
      <c r="AX327" s="739"/>
      <c r="AY327" s="739"/>
      <c r="AZ327" s="489"/>
      <c r="BA327" s="489"/>
      <c r="BB327" s="489"/>
      <c r="BC327" s="489"/>
      <c r="BD327" s="489"/>
      <c r="BE327" s="489"/>
      <c r="BF327" s="489"/>
      <c r="BG327" s="489"/>
      <c r="BH327" s="489"/>
      <c r="BI327" s="489"/>
      <c r="BJ327" s="489"/>
      <c r="BK327" s="489"/>
      <c r="BL327" s="560"/>
      <c r="BM327" s="559"/>
      <c r="BN327" s="489"/>
      <c r="BO327" s="489"/>
      <c r="BP327" s="489"/>
      <c r="BQ327" s="489"/>
      <c r="BR327" s="489"/>
      <c r="BS327" s="489"/>
      <c r="BT327" s="489"/>
      <c r="BU327" s="489"/>
      <c r="BV327" s="489"/>
      <c r="BW327" s="489"/>
      <c r="BX327" s="489"/>
      <c r="BY327" s="489"/>
      <c r="BZ327" s="489"/>
      <c r="CA327" s="489"/>
      <c r="CB327" s="489"/>
      <c r="CC327" s="489"/>
      <c r="CD327" s="489"/>
      <c r="CE327" s="489"/>
      <c r="CF327" s="489"/>
      <c r="CG327" s="489"/>
      <c r="CH327" s="489"/>
      <c r="CI327" s="489"/>
      <c r="CJ327" s="489"/>
      <c r="CK327" s="489"/>
      <c r="CL327" s="489"/>
      <c r="CM327" s="489"/>
      <c r="CN327" s="489"/>
      <c r="CO327" s="489"/>
      <c r="CP327" s="489"/>
      <c r="CQ327" s="489"/>
      <c r="CR327" s="489"/>
      <c r="CS327" s="489"/>
      <c r="CT327" s="489"/>
      <c r="CU327" s="489"/>
      <c r="CV327" s="489"/>
      <c r="CW327" s="489"/>
      <c r="CX327" s="489"/>
      <c r="CY327" s="489"/>
      <c r="CZ327" s="489"/>
      <c r="DA327" s="489"/>
      <c r="DB327" s="489"/>
      <c r="DC327" s="489"/>
      <c r="DD327" s="489"/>
      <c r="DE327" s="489"/>
      <c r="DF327" s="489"/>
      <c r="DG327" s="489"/>
      <c r="DH327" s="489"/>
      <c r="DI327" s="489"/>
      <c r="DJ327" s="489"/>
      <c r="DK327" s="489"/>
      <c r="DL327" s="489"/>
      <c r="DM327" s="489"/>
      <c r="DN327" s="489"/>
      <c r="DO327" s="489"/>
      <c r="DP327" s="489"/>
      <c r="DQ327" s="489"/>
      <c r="DR327" s="489"/>
      <c r="DS327" s="489"/>
      <c r="DT327" s="489"/>
      <c r="DU327" s="489"/>
      <c r="DV327" s="489"/>
      <c r="DW327" s="489"/>
      <c r="DX327" s="489"/>
      <c r="DY327" s="489"/>
      <c r="DZ327" s="489"/>
      <c r="EA327" s="489"/>
      <c r="EB327" s="489"/>
      <c r="EC327" s="489"/>
      <c r="ED327" s="489"/>
      <c r="EE327" s="489"/>
      <c r="EF327" s="489"/>
      <c r="EG327" s="489"/>
      <c r="EH327" s="489"/>
      <c r="EI327" s="489"/>
      <c r="EJ327" s="489"/>
      <c r="EK327" s="489"/>
      <c r="EL327" s="489"/>
      <c r="EM327" s="489"/>
      <c r="EN327" s="489"/>
      <c r="EO327" s="489"/>
      <c r="EP327" s="489"/>
      <c r="EQ327" s="489"/>
      <c r="ER327" s="489"/>
      <c r="ES327" s="489"/>
      <c r="ET327" s="489"/>
      <c r="EU327" s="489"/>
      <c r="EV327" s="489"/>
      <c r="EW327" s="489"/>
      <c r="EX327" s="489"/>
      <c r="EY327" s="489"/>
      <c r="EZ327" s="489"/>
      <c r="FA327" s="489"/>
      <c r="FB327" s="559"/>
      <c r="FC327" s="489"/>
      <c r="FD327" s="489"/>
      <c r="FE327" s="489"/>
      <c r="FF327" s="489"/>
      <c r="FG327" s="489"/>
      <c r="FH327" s="489"/>
      <c r="FI327" s="489"/>
      <c r="FJ327" s="489"/>
      <c r="FK327" s="489"/>
      <c r="FL327" s="489"/>
      <c r="FM327" s="489"/>
      <c r="FN327" s="489"/>
      <c r="FO327" s="489"/>
      <c r="FP327" s="560"/>
      <c r="FQ327" s="489"/>
      <c r="FR327" s="560"/>
      <c r="FS327" s="559"/>
      <c r="FT327" s="489"/>
      <c r="FU327" s="489"/>
      <c r="FV327" s="489"/>
      <c r="FW327" s="489"/>
      <c r="FX327" s="489"/>
      <c r="FY327" s="560"/>
    </row>
    <row r="328" spans="1:181" s="494" customFormat="1" hidden="1" x14ac:dyDescent="0.25">
      <c r="A328" s="557">
        <v>370</v>
      </c>
      <c r="B328" s="558" t="s">
        <v>524</v>
      </c>
      <c r="C328" s="490" t="s">
        <v>536</v>
      </c>
      <c r="D328" s="489" t="s">
        <v>229</v>
      </c>
      <c r="E328" s="559"/>
      <c r="F328" s="559"/>
      <c r="G328" s="490" t="s">
        <v>526</v>
      </c>
      <c r="H328" s="489" t="s">
        <v>1675</v>
      </c>
      <c r="I328" s="489"/>
      <c r="J328" s="560"/>
      <c r="K328" s="559" t="s">
        <v>1676</v>
      </c>
      <c r="L328" s="489" t="s">
        <v>1677</v>
      </c>
      <c r="M328" s="489" t="s">
        <v>1677</v>
      </c>
      <c r="N328" s="559"/>
      <c r="O328" s="560"/>
      <c r="P328" s="491" t="s">
        <v>530</v>
      </c>
      <c r="Q328" s="491" t="s">
        <v>531</v>
      </c>
      <c r="R328" s="491" t="s">
        <v>532</v>
      </c>
      <c r="S328" s="489" t="s">
        <v>533</v>
      </c>
      <c r="T328" s="489" t="s">
        <v>1675</v>
      </c>
      <c r="U328" s="489" t="s">
        <v>534</v>
      </c>
      <c r="V328" s="560"/>
      <c r="W328" s="490" t="s">
        <v>535</v>
      </c>
      <c r="X328" s="489"/>
      <c r="Y328" s="489"/>
      <c r="Z328" s="560"/>
      <c r="AA328" s="561"/>
      <c r="AB328" s="562" t="s">
        <v>526</v>
      </c>
      <c r="AC328" s="563" t="s">
        <v>526</v>
      </c>
      <c r="AD328" s="564" t="s">
        <v>526</v>
      </c>
      <c r="AE328" s="563"/>
      <c r="AF328" s="563"/>
      <c r="AG328" s="563"/>
      <c r="AH328" s="562" t="s">
        <v>526</v>
      </c>
      <c r="AI328" s="563" t="s">
        <v>526</v>
      </c>
      <c r="AJ328" s="564" t="s">
        <v>526</v>
      </c>
      <c r="AK328" s="489"/>
      <c r="AL328" s="489"/>
      <c r="AM328" s="489"/>
      <c r="AN328" s="489"/>
      <c r="AO328" s="490" t="s">
        <v>526</v>
      </c>
      <c r="AP328" s="493"/>
      <c r="AQ328" s="491"/>
      <c r="AR328" s="492"/>
      <c r="AS328" s="490" t="str">
        <f t="shared" si="4"/>
        <v>no</v>
      </c>
      <c r="AT328" s="489"/>
      <c r="AU328" s="489"/>
      <c r="AV328" s="513"/>
      <c r="AW328" s="490" t="s">
        <v>526</v>
      </c>
      <c r="AX328" s="739"/>
      <c r="AY328" s="739"/>
      <c r="AZ328" s="489"/>
      <c r="BA328" s="489"/>
      <c r="BB328" s="489"/>
      <c r="BC328" s="489"/>
      <c r="BD328" s="489"/>
      <c r="BE328" s="489"/>
      <c r="BF328" s="489"/>
      <c r="BG328" s="489"/>
      <c r="BH328" s="489"/>
      <c r="BI328" s="489"/>
      <c r="BJ328" s="489"/>
      <c r="BK328" s="489"/>
      <c r="BL328" s="560"/>
      <c r="BM328" s="559"/>
      <c r="BN328" s="489"/>
      <c r="BO328" s="489"/>
      <c r="BP328" s="489"/>
      <c r="BQ328" s="489"/>
      <c r="BR328" s="489"/>
      <c r="BS328" s="489"/>
      <c r="BT328" s="489"/>
      <c r="BU328" s="489"/>
      <c r="BV328" s="489"/>
      <c r="BW328" s="489"/>
      <c r="BX328" s="489"/>
      <c r="BY328" s="489"/>
      <c r="BZ328" s="489"/>
      <c r="CA328" s="489"/>
      <c r="CB328" s="489"/>
      <c r="CC328" s="489"/>
      <c r="CD328" s="489"/>
      <c r="CE328" s="489"/>
      <c r="CF328" s="489"/>
      <c r="CG328" s="489"/>
      <c r="CH328" s="489"/>
      <c r="CI328" s="489"/>
      <c r="CJ328" s="489"/>
      <c r="CK328" s="489"/>
      <c r="CL328" s="489"/>
      <c r="CM328" s="489"/>
      <c r="CN328" s="489"/>
      <c r="CO328" s="489"/>
      <c r="CP328" s="489"/>
      <c r="CQ328" s="489"/>
      <c r="CR328" s="489"/>
      <c r="CS328" s="489"/>
      <c r="CT328" s="489"/>
      <c r="CU328" s="489"/>
      <c r="CV328" s="489"/>
      <c r="CW328" s="489"/>
      <c r="CX328" s="489"/>
      <c r="CY328" s="489"/>
      <c r="CZ328" s="489"/>
      <c r="DA328" s="489"/>
      <c r="DB328" s="489"/>
      <c r="DC328" s="489"/>
      <c r="DD328" s="489"/>
      <c r="DE328" s="489"/>
      <c r="DF328" s="489"/>
      <c r="DG328" s="489"/>
      <c r="DH328" s="489"/>
      <c r="DI328" s="489"/>
      <c r="DJ328" s="489"/>
      <c r="DK328" s="489"/>
      <c r="DL328" s="489"/>
      <c r="DM328" s="489"/>
      <c r="DN328" s="489"/>
      <c r="DO328" s="489"/>
      <c r="DP328" s="489"/>
      <c r="DQ328" s="489"/>
      <c r="DR328" s="489"/>
      <c r="DS328" s="489"/>
      <c r="DT328" s="489"/>
      <c r="DU328" s="489"/>
      <c r="DV328" s="489"/>
      <c r="DW328" s="489"/>
      <c r="DX328" s="489"/>
      <c r="DY328" s="489"/>
      <c r="DZ328" s="489"/>
      <c r="EA328" s="489"/>
      <c r="EB328" s="489"/>
      <c r="EC328" s="489"/>
      <c r="ED328" s="489"/>
      <c r="EE328" s="489"/>
      <c r="EF328" s="489"/>
      <c r="EG328" s="489"/>
      <c r="EH328" s="489"/>
      <c r="EI328" s="489"/>
      <c r="EJ328" s="489"/>
      <c r="EK328" s="489"/>
      <c r="EL328" s="489"/>
      <c r="EM328" s="489"/>
      <c r="EN328" s="489"/>
      <c r="EO328" s="489"/>
      <c r="EP328" s="489"/>
      <c r="EQ328" s="489"/>
      <c r="ER328" s="489"/>
      <c r="ES328" s="489"/>
      <c r="ET328" s="489"/>
      <c r="EU328" s="489"/>
      <c r="EV328" s="489"/>
      <c r="EW328" s="489"/>
      <c r="EX328" s="489"/>
      <c r="EY328" s="489"/>
      <c r="EZ328" s="489"/>
      <c r="FA328" s="489"/>
      <c r="FB328" s="559"/>
      <c r="FC328" s="489"/>
      <c r="FD328" s="489"/>
      <c r="FE328" s="489"/>
      <c r="FF328" s="489"/>
      <c r="FG328" s="489"/>
      <c r="FH328" s="489"/>
      <c r="FI328" s="489"/>
      <c r="FJ328" s="489"/>
      <c r="FK328" s="489"/>
      <c r="FL328" s="489"/>
      <c r="FM328" s="489"/>
      <c r="FN328" s="489"/>
      <c r="FO328" s="489"/>
      <c r="FP328" s="560"/>
      <c r="FQ328" s="489"/>
      <c r="FR328" s="560"/>
      <c r="FS328" s="559"/>
      <c r="FT328" s="489"/>
      <c r="FU328" s="489"/>
      <c r="FV328" s="489"/>
      <c r="FW328" s="489"/>
      <c r="FX328" s="489"/>
      <c r="FY328" s="560"/>
    </row>
    <row r="329" spans="1:181" s="494" customFormat="1" hidden="1" x14ac:dyDescent="0.25">
      <c r="A329" s="557">
        <v>372</v>
      </c>
      <c r="B329" s="558" t="s">
        <v>524</v>
      </c>
      <c r="C329" s="490" t="s">
        <v>536</v>
      </c>
      <c r="D329" s="489" t="s">
        <v>229</v>
      </c>
      <c r="E329" s="559"/>
      <c r="F329" s="559"/>
      <c r="G329" s="490" t="s">
        <v>526</v>
      </c>
      <c r="H329" s="489" t="s">
        <v>1678</v>
      </c>
      <c r="I329" s="489"/>
      <c r="J329" s="560"/>
      <c r="K329" s="559" t="s">
        <v>1679</v>
      </c>
      <c r="L329" s="489" t="s">
        <v>929</v>
      </c>
      <c r="M329" s="489" t="s">
        <v>929</v>
      </c>
      <c r="N329" s="559"/>
      <c r="O329" s="560"/>
      <c r="P329" s="491" t="s">
        <v>530</v>
      </c>
      <c r="Q329" s="491" t="s">
        <v>531</v>
      </c>
      <c r="R329" s="491" t="s">
        <v>532</v>
      </c>
      <c r="S329" s="489" t="s">
        <v>533</v>
      </c>
      <c r="T329" s="489" t="s">
        <v>1678</v>
      </c>
      <c r="U329" s="489" t="s">
        <v>534</v>
      </c>
      <c r="V329" s="560"/>
      <c r="W329" s="490" t="s">
        <v>535</v>
      </c>
      <c r="X329" s="489"/>
      <c r="Y329" s="489"/>
      <c r="Z329" s="560"/>
      <c r="AA329" s="561"/>
      <c r="AB329" s="562" t="s">
        <v>540</v>
      </c>
      <c r="AC329" s="563" t="s">
        <v>526</v>
      </c>
      <c r="AD329" s="564" t="s">
        <v>526</v>
      </c>
      <c r="AE329" s="563"/>
      <c r="AF329" s="563"/>
      <c r="AG329" s="563"/>
      <c r="AH329" s="562" t="s">
        <v>540</v>
      </c>
      <c r="AI329" s="563" t="s">
        <v>526</v>
      </c>
      <c r="AJ329" s="564" t="s">
        <v>526</v>
      </c>
      <c r="AK329" s="489"/>
      <c r="AL329" s="489"/>
      <c r="AM329" s="489"/>
      <c r="AN329" s="489"/>
      <c r="AO329" s="490" t="s">
        <v>526</v>
      </c>
      <c r="AP329" s="493"/>
      <c r="AQ329" s="491"/>
      <c r="AR329" s="492"/>
      <c r="AS329" s="490" t="str">
        <f t="shared" si="4"/>
        <v>no</v>
      </c>
      <c r="AT329" s="489"/>
      <c r="AU329" s="489"/>
      <c r="AV329" s="513"/>
      <c r="AW329" s="490" t="s">
        <v>526</v>
      </c>
      <c r="AX329" s="739"/>
      <c r="AY329" s="739"/>
      <c r="AZ329" s="489"/>
      <c r="BA329" s="489"/>
      <c r="BB329" s="489"/>
      <c r="BC329" s="489"/>
      <c r="BD329" s="489"/>
      <c r="BE329" s="489"/>
      <c r="BF329" s="489"/>
      <c r="BG329" s="489"/>
      <c r="BH329" s="489"/>
      <c r="BI329" s="489"/>
      <c r="BJ329" s="489"/>
      <c r="BK329" s="489"/>
      <c r="BL329" s="560"/>
      <c r="BM329" s="559"/>
      <c r="BN329" s="489"/>
      <c r="BO329" s="489"/>
      <c r="BP329" s="489"/>
      <c r="BQ329" s="489"/>
      <c r="BR329" s="489"/>
      <c r="BS329" s="489"/>
      <c r="BT329" s="489"/>
      <c r="BU329" s="489"/>
      <c r="BV329" s="489"/>
      <c r="BW329" s="489"/>
      <c r="BX329" s="489"/>
      <c r="BY329" s="489"/>
      <c r="BZ329" s="489"/>
      <c r="CA329" s="489"/>
      <c r="CB329" s="489"/>
      <c r="CC329" s="489"/>
      <c r="CD329" s="489"/>
      <c r="CE329" s="489"/>
      <c r="CF329" s="489"/>
      <c r="CG329" s="489"/>
      <c r="CH329" s="489"/>
      <c r="CI329" s="489"/>
      <c r="CJ329" s="489"/>
      <c r="CK329" s="489"/>
      <c r="CL329" s="489"/>
      <c r="CM329" s="489"/>
      <c r="CN329" s="489"/>
      <c r="CO329" s="489"/>
      <c r="CP329" s="489"/>
      <c r="CQ329" s="489"/>
      <c r="CR329" s="489"/>
      <c r="CS329" s="489"/>
      <c r="CT329" s="489"/>
      <c r="CU329" s="489"/>
      <c r="CV329" s="489"/>
      <c r="CW329" s="489"/>
      <c r="CX329" s="489"/>
      <c r="CY329" s="489"/>
      <c r="CZ329" s="489"/>
      <c r="DA329" s="489"/>
      <c r="DB329" s="489"/>
      <c r="DC329" s="489"/>
      <c r="DD329" s="489"/>
      <c r="DE329" s="489"/>
      <c r="DF329" s="489"/>
      <c r="DG329" s="489"/>
      <c r="DH329" s="489"/>
      <c r="DI329" s="489"/>
      <c r="DJ329" s="489"/>
      <c r="DK329" s="489"/>
      <c r="DL329" s="489"/>
      <c r="DM329" s="489"/>
      <c r="DN329" s="489"/>
      <c r="DO329" s="489"/>
      <c r="DP329" s="489"/>
      <c r="DQ329" s="489"/>
      <c r="DR329" s="489"/>
      <c r="DS329" s="489"/>
      <c r="DT329" s="489"/>
      <c r="DU329" s="489"/>
      <c r="DV329" s="489"/>
      <c r="DW329" s="489"/>
      <c r="DX329" s="489"/>
      <c r="DY329" s="489"/>
      <c r="DZ329" s="489"/>
      <c r="EA329" s="489"/>
      <c r="EB329" s="489"/>
      <c r="EC329" s="489"/>
      <c r="ED329" s="489"/>
      <c r="EE329" s="489"/>
      <c r="EF329" s="489"/>
      <c r="EG329" s="489"/>
      <c r="EH329" s="489"/>
      <c r="EI329" s="489"/>
      <c r="EJ329" s="489"/>
      <c r="EK329" s="489"/>
      <c r="EL329" s="489"/>
      <c r="EM329" s="489"/>
      <c r="EN329" s="489"/>
      <c r="EO329" s="489"/>
      <c r="EP329" s="489"/>
      <c r="EQ329" s="489"/>
      <c r="ER329" s="489"/>
      <c r="ES329" s="489"/>
      <c r="ET329" s="489"/>
      <c r="EU329" s="489"/>
      <c r="EV329" s="489"/>
      <c r="EW329" s="489"/>
      <c r="EX329" s="489"/>
      <c r="EY329" s="489"/>
      <c r="EZ329" s="489"/>
      <c r="FA329" s="489"/>
      <c r="FB329" s="559"/>
      <c r="FC329" s="489"/>
      <c r="FD329" s="489"/>
      <c r="FE329" s="489"/>
      <c r="FF329" s="489"/>
      <c r="FG329" s="489"/>
      <c r="FH329" s="489"/>
      <c r="FI329" s="489"/>
      <c r="FJ329" s="489"/>
      <c r="FK329" s="489"/>
      <c r="FL329" s="489"/>
      <c r="FM329" s="489"/>
      <c r="FN329" s="489"/>
      <c r="FO329" s="489"/>
      <c r="FP329" s="560"/>
      <c r="FQ329" s="489"/>
      <c r="FR329" s="560"/>
      <c r="FS329" s="559"/>
      <c r="FT329" s="489"/>
      <c r="FU329" s="489"/>
      <c r="FV329" s="489"/>
      <c r="FW329" s="489"/>
      <c r="FX329" s="489"/>
      <c r="FY329" s="560"/>
    </row>
    <row r="330" spans="1:181" s="494" customFormat="1" ht="24" hidden="1" x14ac:dyDescent="0.25">
      <c r="A330" s="557">
        <v>378</v>
      </c>
      <c r="B330" s="558" t="s">
        <v>524</v>
      </c>
      <c r="C330" s="490" t="s">
        <v>536</v>
      </c>
      <c r="D330" s="489" t="s">
        <v>229</v>
      </c>
      <c r="E330" s="559"/>
      <c r="F330" s="559"/>
      <c r="G330" s="490" t="s">
        <v>526</v>
      </c>
      <c r="H330" s="489" t="s">
        <v>111</v>
      </c>
      <c r="I330" s="489"/>
      <c r="J330" s="492"/>
      <c r="K330" s="559" t="s">
        <v>109</v>
      </c>
      <c r="L330" s="489" t="s">
        <v>109</v>
      </c>
      <c r="M330" s="489" t="s">
        <v>109</v>
      </c>
      <c r="N330" s="559"/>
      <c r="O330" s="560"/>
      <c r="P330" s="491" t="s">
        <v>637</v>
      </c>
      <c r="Q330" s="491" t="s">
        <v>110</v>
      </c>
      <c r="R330" s="491" t="s">
        <v>1680</v>
      </c>
      <c r="S330" s="489" t="s">
        <v>644</v>
      </c>
      <c r="T330" s="489" t="s">
        <v>111</v>
      </c>
      <c r="U330" s="489" t="s">
        <v>534</v>
      </c>
      <c r="V330" s="560"/>
      <c r="W330" s="490" t="s">
        <v>535</v>
      </c>
      <c r="X330" s="489"/>
      <c r="Y330" s="489"/>
      <c r="Z330" s="560"/>
      <c r="AA330" s="516" t="s">
        <v>1681</v>
      </c>
      <c r="AB330" s="562" t="s">
        <v>526</v>
      </c>
      <c r="AC330" s="563" t="s">
        <v>526</v>
      </c>
      <c r="AD330" s="564" t="s">
        <v>526</v>
      </c>
      <c r="AE330" s="563"/>
      <c r="AF330" s="735"/>
      <c r="AG330" s="735" t="s">
        <v>1682</v>
      </c>
      <c r="AH330" s="562" t="s">
        <v>526</v>
      </c>
      <c r="AI330" s="563" t="s">
        <v>526</v>
      </c>
      <c r="AJ330" s="564" t="s">
        <v>526</v>
      </c>
      <c r="AK330" s="489"/>
      <c r="AL330" s="489"/>
      <c r="AM330" s="489"/>
      <c r="AN330" s="489"/>
      <c r="AO330" s="490" t="s">
        <v>526</v>
      </c>
      <c r="AP330" s="493"/>
      <c r="AQ330" s="491"/>
      <c r="AR330" s="492"/>
      <c r="AS330" s="490" t="s">
        <v>526</v>
      </c>
      <c r="AT330" s="489"/>
      <c r="AU330" s="489"/>
      <c r="AV330" s="513"/>
      <c r="AW330" s="490" t="s">
        <v>526</v>
      </c>
      <c r="AX330" s="739"/>
      <c r="AY330" s="739"/>
      <c r="AZ330" s="489"/>
      <c r="BA330" s="489"/>
      <c r="BB330" s="489"/>
      <c r="BC330" s="489"/>
      <c r="BD330" s="489"/>
      <c r="BE330" s="489"/>
      <c r="BF330" s="489"/>
      <c r="BG330" s="489"/>
      <c r="BH330" s="489"/>
      <c r="BI330" s="489"/>
      <c r="BJ330" s="489"/>
      <c r="BK330" s="489"/>
      <c r="BL330" s="560"/>
      <c r="BM330" s="559"/>
      <c r="BN330" s="489"/>
      <c r="BO330" s="489"/>
      <c r="BP330" s="489"/>
      <c r="BQ330" s="489"/>
      <c r="BR330" s="489"/>
      <c r="BS330" s="489"/>
      <c r="BT330" s="489"/>
      <c r="BU330" s="489"/>
      <c r="BV330" s="489"/>
      <c r="BW330" s="489"/>
      <c r="BX330" s="489"/>
      <c r="BY330" s="489"/>
      <c r="BZ330" s="489"/>
      <c r="CA330" s="489"/>
      <c r="CB330" s="489"/>
      <c r="CC330" s="489"/>
      <c r="CD330" s="489"/>
      <c r="CE330" s="489"/>
      <c r="CF330" s="489"/>
      <c r="CG330" s="489"/>
      <c r="CH330" s="489"/>
      <c r="CI330" s="489"/>
      <c r="CJ330" s="489"/>
      <c r="CK330" s="489"/>
      <c r="CL330" s="489"/>
      <c r="CM330" s="489"/>
      <c r="CN330" s="489"/>
      <c r="CO330" s="489"/>
      <c r="CP330" s="489"/>
      <c r="CQ330" s="489"/>
      <c r="CR330" s="489"/>
      <c r="CS330" s="489"/>
      <c r="CT330" s="489"/>
      <c r="CU330" s="489"/>
      <c r="CV330" s="489"/>
      <c r="CW330" s="489"/>
      <c r="CX330" s="489"/>
      <c r="CY330" s="489"/>
      <c r="CZ330" s="489"/>
      <c r="DA330" s="489"/>
      <c r="DB330" s="489"/>
      <c r="DC330" s="489"/>
      <c r="DD330" s="489"/>
      <c r="DE330" s="489"/>
      <c r="DF330" s="489"/>
      <c r="DG330" s="489"/>
      <c r="DH330" s="489"/>
      <c r="DI330" s="489"/>
      <c r="DJ330" s="489"/>
      <c r="DK330" s="489"/>
      <c r="DL330" s="489"/>
      <c r="DM330" s="489"/>
      <c r="DN330" s="489"/>
      <c r="DO330" s="489"/>
      <c r="DP330" s="489"/>
      <c r="DQ330" s="489"/>
      <c r="DR330" s="489"/>
      <c r="DS330" s="489"/>
      <c r="DT330" s="489"/>
      <c r="DU330" s="489"/>
      <c r="DV330" s="489"/>
      <c r="DW330" s="489"/>
      <c r="DX330" s="489"/>
      <c r="DY330" s="489"/>
      <c r="DZ330" s="489"/>
      <c r="EA330" s="489"/>
      <c r="EB330" s="489"/>
      <c r="EC330" s="489"/>
      <c r="ED330" s="489"/>
      <c r="EE330" s="489"/>
      <c r="EF330" s="489"/>
      <c r="EG330" s="489"/>
      <c r="EH330" s="489"/>
      <c r="EI330" s="489"/>
      <c r="EJ330" s="489"/>
      <c r="EK330" s="489"/>
      <c r="EL330" s="489"/>
      <c r="EM330" s="489"/>
      <c r="EN330" s="489"/>
      <c r="EO330" s="489"/>
      <c r="EP330" s="489"/>
      <c r="EQ330" s="489"/>
      <c r="ER330" s="489"/>
      <c r="ES330" s="489"/>
      <c r="ET330" s="489"/>
      <c r="EU330" s="489"/>
      <c r="EV330" s="489"/>
      <c r="EW330" s="489"/>
      <c r="EX330" s="489"/>
      <c r="EY330" s="489"/>
      <c r="EZ330" s="489"/>
      <c r="FA330" s="489"/>
      <c r="FB330" s="559"/>
      <c r="FC330" s="489"/>
      <c r="FD330" s="489"/>
      <c r="FE330" s="489"/>
      <c r="FF330" s="489"/>
      <c r="FG330" s="489"/>
      <c r="FH330" s="489"/>
      <c r="FI330" s="489"/>
      <c r="FJ330" s="489"/>
      <c r="FK330" s="489"/>
      <c r="FL330" s="489"/>
      <c r="FM330" s="489"/>
      <c r="FN330" s="489"/>
      <c r="FO330" s="489"/>
      <c r="FP330" s="560"/>
      <c r="FQ330" s="489"/>
      <c r="FR330" s="560"/>
      <c r="FS330" s="559"/>
      <c r="FT330" s="489"/>
      <c r="FU330" s="489"/>
      <c r="FV330" s="489"/>
      <c r="FW330" s="489"/>
      <c r="FX330" s="489"/>
      <c r="FY330" s="560"/>
    </row>
    <row r="331" spans="1:181" s="494" customFormat="1" hidden="1" x14ac:dyDescent="0.25">
      <c r="A331" s="557">
        <v>379</v>
      </c>
      <c r="B331" s="558" t="s">
        <v>524</v>
      </c>
      <c r="C331" s="490" t="s">
        <v>536</v>
      </c>
      <c r="D331" s="489" t="s">
        <v>229</v>
      </c>
      <c r="E331" s="559"/>
      <c r="F331" s="559"/>
      <c r="G331" s="490" t="s">
        <v>526</v>
      </c>
      <c r="H331" s="489" t="s">
        <v>1683</v>
      </c>
      <c r="I331" s="489"/>
      <c r="J331" s="560"/>
      <c r="K331" s="559" t="s">
        <v>1684</v>
      </c>
      <c r="L331" s="489" t="s">
        <v>109</v>
      </c>
      <c r="M331" s="489" t="s">
        <v>109</v>
      </c>
      <c r="N331" s="559"/>
      <c r="O331" s="560"/>
      <c r="P331" s="491" t="s">
        <v>530</v>
      </c>
      <c r="Q331" s="491" t="s">
        <v>110</v>
      </c>
      <c r="R331" s="491" t="s">
        <v>532</v>
      </c>
      <c r="S331" s="489" t="s">
        <v>533</v>
      </c>
      <c r="T331" s="489" t="s">
        <v>1683</v>
      </c>
      <c r="U331" s="489" t="s">
        <v>534</v>
      </c>
      <c r="V331" s="560"/>
      <c r="W331" s="490" t="s">
        <v>535</v>
      </c>
      <c r="X331" s="489"/>
      <c r="Y331" s="489"/>
      <c r="Z331" s="560"/>
      <c r="AA331" s="561"/>
      <c r="AB331" s="562" t="s">
        <v>526</v>
      </c>
      <c r="AC331" s="563" t="s">
        <v>526</v>
      </c>
      <c r="AD331" s="564" t="s">
        <v>526</v>
      </c>
      <c r="AE331" s="563"/>
      <c r="AF331" s="563"/>
      <c r="AG331" s="563"/>
      <c r="AH331" s="562" t="s">
        <v>526</v>
      </c>
      <c r="AI331" s="563" t="s">
        <v>526</v>
      </c>
      <c r="AJ331" s="564" t="s">
        <v>526</v>
      </c>
      <c r="AK331" s="489"/>
      <c r="AL331" s="489"/>
      <c r="AM331" s="489"/>
      <c r="AN331" s="489"/>
      <c r="AO331" s="490" t="s">
        <v>526</v>
      </c>
      <c r="AP331" s="493"/>
      <c r="AQ331" s="491"/>
      <c r="AR331" s="492"/>
      <c r="AS331" s="490" t="str">
        <f t="shared" ref="AS331:AS393" si="5">IF(AO331="no","no","tbd")</f>
        <v>no</v>
      </c>
      <c r="AT331" s="489"/>
      <c r="AU331" s="489"/>
      <c r="AV331" s="513"/>
      <c r="AW331" s="490" t="s">
        <v>526</v>
      </c>
      <c r="AX331" s="739"/>
      <c r="AY331" s="739"/>
      <c r="AZ331" s="489"/>
      <c r="BA331" s="489"/>
      <c r="BB331" s="489"/>
      <c r="BC331" s="489"/>
      <c r="BD331" s="489"/>
      <c r="BE331" s="489"/>
      <c r="BF331" s="489"/>
      <c r="BG331" s="489"/>
      <c r="BH331" s="489"/>
      <c r="BI331" s="489"/>
      <c r="BJ331" s="489"/>
      <c r="BK331" s="489"/>
      <c r="BL331" s="560"/>
      <c r="BM331" s="559"/>
      <c r="BN331" s="489"/>
      <c r="BO331" s="489"/>
      <c r="BP331" s="489"/>
      <c r="BQ331" s="489"/>
      <c r="BR331" s="489"/>
      <c r="BS331" s="489"/>
      <c r="BT331" s="489"/>
      <c r="BU331" s="489"/>
      <c r="BV331" s="489"/>
      <c r="BW331" s="489"/>
      <c r="BX331" s="489"/>
      <c r="BY331" s="489"/>
      <c r="BZ331" s="489"/>
      <c r="CA331" s="489"/>
      <c r="CB331" s="489"/>
      <c r="CC331" s="489"/>
      <c r="CD331" s="489"/>
      <c r="CE331" s="489"/>
      <c r="CF331" s="489"/>
      <c r="CG331" s="489"/>
      <c r="CH331" s="489"/>
      <c r="CI331" s="489"/>
      <c r="CJ331" s="489"/>
      <c r="CK331" s="489"/>
      <c r="CL331" s="489"/>
      <c r="CM331" s="489"/>
      <c r="CN331" s="489"/>
      <c r="CO331" s="489"/>
      <c r="CP331" s="489"/>
      <c r="CQ331" s="489"/>
      <c r="CR331" s="489"/>
      <c r="CS331" s="489"/>
      <c r="CT331" s="489"/>
      <c r="CU331" s="489"/>
      <c r="CV331" s="489"/>
      <c r="CW331" s="489"/>
      <c r="CX331" s="489"/>
      <c r="CY331" s="489"/>
      <c r="CZ331" s="489"/>
      <c r="DA331" s="489"/>
      <c r="DB331" s="489"/>
      <c r="DC331" s="489"/>
      <c r="DD331" s="489"/>
      <c r="DE331" s="489"/>
      <c r="DF331" s="489"/>
      <c r="DG331" s="489"/>
      <c r="DH331" s="489"/>
      <c r="DI331" s="489"/>
      <c r="DJ331" s="489"/>
      <c r="DK331" s="489"/>
      <c r="DL331" s="489"/>
      <c r="DM331" s="489"/>
      <c r="DN331" s="489"/>
      <c r="DO331" s="489"/>
      <c r="DP331" s="489"/>
      <c r="DQ331" s="489"/>
      <c r="DR331" s="489"/>
      <c r="DS331" s="489"/>
      <c r="DT331" s="489"/>
      <c r="DU331" s="489"/>
      <c r="DV331" s="489"/>
      <c r="DW331" s="489"/>
      <c r="DX331" s="489"/>
      <c r="DY331" s="489"/>
      <c r="DZ331" s="489"/>
      <c r="EA331" s="489"/>
      <c r="EB331" s="489"/>
      <c r="EC331" s="489"/>
      <c r="ED331" s="489"/>
      <c r="EE331" s="489"/>
      <c r="EF331" s="489"/>
      <c r="EG331" s="489"/>
      <c r="EH331" s="489"/>
      <c r="EI331" s="489"/>
      <c r="EJ331" s="489"/>
      <c r="EK331" s="489"/>
      <c r="EL331" s="489"/>
      <c r="EM331" s="489"/>
      <c r="EN331" s="489"/>
      <c r="EO331" s="489"/>
      <c r="EP331" s="489"/>
      <c r="EQ331" s="489"/>
      <c r="ER331" s="489"/>
      <c r="ES331" s="489"/>
      <c r="ET331" s="489"/>
      <c r="EU331" s="489"/>
      <c r="EV331" s="489"/>
      <c r="EW331" s="489"/>
      <c r="EX331" s="489"/>
      <c r="EY331" s="489"/>
      <c r="EZ331" s="489"/>
      <c r="FA331" s="489"/>
      <c r="FB331" s="559"/>
      <c r="FC331" s="489"/>
      <c r="FD331" s="489"/>
      <c r="FE331" s="489"/>
      <c r="FF331" s="489"/>
      <c r="FG331" s="489"/>
      <c r="FH331" s="489"/>
      <c r="FI331" s="489"/>
      <c r="FJ331" s="489"/>
      <c r="FK331" s="489"/>
      <c r="FL331" s="489"/>
      <c r="FM331" s="489"/>
      <c r="FN331" s="489"/>
      <c r="FO331" s="489"/>
      <c r="FP331" s="560"/>
      <c r="FQ331" s="489"/>
      <c r="FR331" s="560"/>
      <c r="FS331" s="559"/>
      <c r="FT331" s="489"/>
      <c r="FU331" s="489"/>
      <c r="FV331" s="489"/>
      <c r="FW331" s="489"/>
      <c r="FX331" s="489"/>
      <c r="FY331" s="560"/>
    </row>
    <row r="332" spans="1:181" s="494" customFormat="1" hidden="1" x14ac:dyDescent="0.25">
      <c r="A332" s="557">
        <v>381</v>
      </c>
      <c r="B332" s="558" t="s">
        <v>524</v>
      </c>
      <c r="C332" s="490" t="s">
        <v>141</v>
      </c>
      <c r="D332" s="489" t="s">
        <v>234</v>
      </c>
      <c r="E332" s="559"/>
      <c r="F332" s="559"/>
      <c r="G332" s="490" t="s">
        <v>526</v>
      </c>
      <c r="H332" s="489" t="s">
        <v>1685</v>
      </c>
      <c r="I332" s="489"/>
      <c r="J332" s="560"/>
      <c r="K332" s="559" t="s">
        <v>1686</v>
      </c>
      <c r="L332" s="489" t="s">
        <v>1686</v>
      </c>
      <c r="M332" s="489" t="s">
        <v>1686</v>
      </c>
      <c r="N332" s="559"/>
      <c r="O332" s="560"/>
      <c r="P332" s="491" t="s">
        <v>637</v>
      </c>
      <c r="Q332" s="491" t="s">
        <v>22</v>
      </c>
      <c r="R332" s="491" t="s">
        <v>283</v>
      </c>
      <c r="S332" s="489" t="s">
        <v>283</v>
      </c>
      <c r="T332" s="489" t="s">
        <v>1685</v>
      </c>
      <c r="U332" s="489" t="s">
        <v>534</v>
      </c>
      <c r="V332" s="560"/>
      <c r="W332" s="490" t="s">
        <v>638</v>
      </c>
      <c r="X332" s="489"/>
      <c r="Y332" s="489"/>
      <c r="Z332" s="560"/>
      <c r="AA332" s="561" t="s">
        <v>1687</v>
      </c>
      <c r="AB332" s="562" t="s">
        <v>526</v>
      </c>
      <c r="AC332" s="563" t="s">
        <v>526</v>
      </c>
      <c r="AD332" s="564" t="s">
        <v>526</v>
      </c>
      <c r="AE332" s="563"/>
      <c r="AF332" s="735"/>
      <c r="AG332" s="563"/>
      <c r="AH332" s="562" t="s">
        <v>526</v>
      </c>
      <c r="AI332" s="563" t="s">
        <v>526</v>
      </c>
      <c r="AJ332" s="564" t="s">
        <v>526</v>
      </c>
      <c r="AK332" s="489"/>
      <c r="AL332" s="489"/>
      <c r="AM332" s="489"/>
      <c r="AN332" s="489"/>
      <c r="AO332" s="490" t="s">
        <v>526</v>
      </c>
      <c r="AP332" s="493"/>
      <c r="AQ332" s="491"/>
      <c r="AR332" s="492"/>
      <c r="AS332" s="490" t="str">
        <f t="shared" si="5"/>
        <v>no</v>
      </c>
      <c r="AT332" s="489"/>
      <c r="AU332" s="489"/>
      <c r="AV332" s="513"/>
      <c r="AW332" s="490" t="s">
        <v>526</v>
      </c>
      <c r="AX332" s="739"/>
      <c r="AY332" s="739"/>
      <c r="AZ332" s="489"/>
      <c r="BA332" s="489"/>
      <c r="BB332" s="489"/>
      <c r="BC332" s="489"/>
      <c r="BD332" s="489"/>
      <c r="BE332" s="489"/>
      <c r="BF332" s="489"/>
      <c r="BG332" s="489"/>
      <c r="BH332" s="489"/>
      <c r="BI332" s="489"/>
      <c r="BJ332" s="489"/>
      <c r="BK332" s="489"/>
      <c r="BL332" s="560"/>
      <c r="BM332" s="559"/>
      <c r="BN332" s="489"/>
      <c r="BO332" s="489"/>
      <c r="BP332" s="489"/>
      <c r="BQ332" s="489"/>
      <c r="BR332" s="489"/>
      <c r="BS332" s="489"/>
      <c r="BT332" s="489"/>
      <c r="BU332" s="489"/>
      <c r="BV332" s="489"/>
      <c r="BW332" s="489"/>
      <c r="BX332" s="489"/>
      <c r="BY332" s="489"/>
      <c r="BZ332" s="489"/>
      <c r="CA332" s="489"/>
      <c r="CB332" s="489"/>
      <c r="CC332" s="489"/>
      <c r="CD332" s="489"/>
      <c r="CE332" s="489"/>
      <c r="CF332" s="489"/>
      <c r="CG332" s="489"/>
      <c r="CH332" s="489"/>
      <c r="CI332" s="489"/>
      <c r="CJ332" s="489"/>
      <c r="CK332" s="489"/>
      <c r="CL332" s="489"/>
      <c r="CM332" s="489"/>
      <c r="CN332" s="489"/>
      <c r="CO332" s="489"/>
      <c r="CP332" s="489"/>
      <c r="CQ332" s="489"/>
      <c r="CR332" s="489"/>
      <c r="CS332" s="489"/>
      <c r="CT332" s="489"/>
      <c r="CU332" s="489"/>
      <c r="CV332" s="489"/>
      <c r="CW332" s="489"/>
      <c r="CX332" s="489"/>
      <c r="CY332" s="489"/>
      <c r="CZ332" s="489"/>
      <c r="DA332" s="489"/>
      <c r="DB332" s="489"/>
      <c r="DC332" s="489"/>
      <c r="DD332" s="489"/>
      <c r="DE332" s="489"/>
      <c r="DF332" s="489"/>
      <c r="DG332" s="489"/>
      <c r="DH332" s="489"/>
      <c r="DI332" s="489"/>
      <c r="DJ332" s="489"/>
      <c r="DK332" s="489"/>
      <c r="DL332" s="489"/>
      <c r="DM332" s="489"/>
      <c r="DN332" s="489"/>
      <c r="DO332" s="489"/>
      <c r="DP332" s="489"/>
      <c r="DQ332" s="489"/>
      <c r="DR332" s="489"/>
      <c r="DS332" s="489"/>
      <c r="DT332" s="489"/>
      <c r="DU332" s="489"/>
      <c r="DV332" s="489"/>
      <c r="DW332" s="489"/>
      <c r="DX332" s="489"/>
      <c r="DY332" s="489"/>
      <c r="DZ332" s="489"/>
      <c r="EA332" s="489"/>
      <c r="EB332" s="489"/>
      <c r="EC332" s="489"/>
      <c r="ED332" s="489"/>
      <c r="EE332" s="489"/>
      <c r="EF332" s="489"/>
      <c r="EG332" s="489"/>
      <c r="EH332" s="489"/>
      <c r="EI332" s="489"/>
      <c r="EJ332" s="489"/>
      <c r="EK332" s="489"/>
      <c r="EL332" s="489"/>
      <c r="EM332" s="489"/>
      <c r="EN332" s="489"/>
      <c r="EO332" s="489"/>
      <c r="EP332" s="489"/>
      <c r="EQ332" s="489"/>
      <c r="ER332" s="489"/>
      <c r="ES332" s="489"/>
      <c r="ET332" s="489"/>
      <c r="EU332" s="489"/>
      <c r="EV332" s="489"/>
      <c r="EW332" s="489"/>
      <c r="EX332" s="489"/>
      <c r="EY332" s="489"/>
      <c r="EZ332" s="489"/>
      <c r="FA332" s="489"/>
      <c r="FB332" s="559"/>
      <c r="FC332" s="489"/>
      <c r="FD332" s="489"/>
      <c r="FE332" s="489"/>
      <c r="FF332" s="489"/>
      <c r="FG332" s="489"/>
      <c r="FH332" s="489"/>
      <c r="FI332" s="489"/>
      <c r="FJ332" s="489"/>
      <c r="FK332" s="489"/>
      <c r="FL332" s="489"/>
      <c r="FM332" s="489"/>
      <c r="FN332" s="489"/>
      <c r="FO332" s="489"/>
      <c r="FP332" s="560"/>
      <c r="FQ332" s="489"/>
      <c r="FR332" s="560"/>
      <c r="FS332" s="559"/>
      <c r="FT332" s="489"/>
      <c r="FU332" s="489"/>
      <c r="FV332" s="489"/>
      <c r="FW332" s="489"/>
      <c r="FX332" s="489"/>
      <c r="FY332" s="560"/>
    </row>
    <row r="333" spans="1:181" s="494" customFormat="1" hidden="1" x14ac:dyDescent="0.25">
      <c r="A333" s="557">
        <v>382</v>
      </c>
      <c r="B333" s="558" t="s">
        <v>524</v>
      </c>
      <c r="C333" s="490" t="s">
        <v>141</v>
      </c>
      <c r="D333" s="489" t="s">
        <v>234</v>
      </c>
      <c r="E333" s="559"/>
      <c r="F333" s="559"/>
      <c r="G333" s="490" t="s">
        <v>526</v>
      </c>
      <c r="H333" s="489" t="s">
        <v>1688</v>
      </c>
      <c r="I333" s="489"/>
      <c r="J333" s="560"/>
      <c r="K333" s="559" t="s">
        <v>1689</v>
      </c>
      <c r="L333" s="489" t="s">
        <v>1686</v>
      </c>
      <c r="M333" s="489" t="s">
        <v>1686</v>
      </c>
      <c r="N333" s="559"/>
      <c r="O333" s="560"/>
      <c r="P333" s="491" t="s">
        <v>530</v>
      </c>
      <c r="Q333" s="491" t="s">
        <v>531</v>
      </c>
      <c r="R333" s="491" t="s">
        <v>532</v>
      </c>
      <c r="S333" s="489" t="s">
        <v>533</v>
      </c>
      <c r="T333" s="489" t="s">
        <v>1688</v>
      </c>
      <c r="U333" s="489" t="s">
        <v>534</v>
      </c>
      <c r="V333" s="560"/>
      <c r="W333" s="490" t="s">
        <v>638</v>
      </c>
      <c r="X333" s="489"/>
      <c r="Y333" s="489"/>
      <c r="Z333" s="560"/>
      <c r="AA333" s="561" t="s">
        <v>1687</v>
      </c>
      <c r="AB333" s="562" t="s">
        <v>526</v>
      </c>
      <c r="AC333" s="563" t="s">
        <v>526</v>
      </c>
      <c r="AD333" s="564" t="s">
        <v>526</v>
      </c>
      <c r="AE333" s="563"/>
      <c r="AF333" s="563"/>
      <c r="AG333" s="563"/>
      <c r="AH333" s="562" t="s">
        <v>526</v>
      </c>
      <c r="AI333" s="563" t="s">
        <v>526</v>
      </c>
      <c r="AJ333" s="564" t="s">
        <v>526</v>
      </c>
      <c r="AK333" s="489"/>
      <c r="AL333" s="489"/>
      <c r="AM333" s="489"/>
      <c r="AN333" s="489"/>
      <c r="AO333" s="490" t="s">
        <v>526</v>
      </c>
      <c r="AP333" s="493"/>
      <c r="AQ333" s="491"/>
      <c r="AR333" s="492"/>
      <c r="AS333" s="490" t="str">
        <f t="shared" si="5"/>
        <v>no</v>
      </c>
      <c r="AT333" s="489"/>
      <c r="AU333" s="489"/>
      <c r="AV333" s="513"/>
      <c r="AW333" s="490" t="s">
        <v>526</v>
      </c>
      <c r="AX333" s="739"/>
      <c r="AY333" s="739"/>
      <c r="AZ333" s="489"/>
      <c r="BA333" s="489"/>
      <c r="BB333" s="489"/>
      <c r="BC333" s="489"/>
      <c r="BD333" s="489"/>
      <c r="BE333" s="489"/>
      <c r="BF333" s="489"/>
      <c r="BG333" s="489"/>
      <c r="BH333" s="489"/>
      <c r="BI333" s="489"/>
      <c r="BJ333" s="489"/>
      <c r="BK333" s="489"/>
      <c r="BL333" s="560"/>
      <c r="BM333" s="559"/>
      <c r="BN333" s="489"/>
      <c r="BO333" s="489"/>
      <c r="BP333" s="489"/>
      <c r="BQ333" s="489"/>
      <c r="BR333" s="489"/>
      <c r="BS333" s="489"/>
      <c r="BT333" s="489"/>
      <c r="BU333" s="489"/>
      <c r="BV333" s="489"/>
      <c r="BW333" s="489"/>
      <c r="BX333" s="489"/>
      <c r="BY333" s="489"/>
      <c r="BZ333" s="489"/>
      <c r="CA333" s="489"/>
      <c r="CB333" s="489"/>
      <c r="CC333" s="489"/>
      <c r="CD333" s="489"/>
      <c r="CE333" s="489"/>
      <c r="CF333" s="489"/>
      <c r="CG333" s="489"/>
      <c r="CH333" s="489"/>
      <c r="CI333" s="489"/>
      <c r="CJ333" s="489"/>
      <c r="CK333" s="489"/>
      <c r="CL333" s="489"/>
      <c r="CM333" s="489"/>
      <c r="CN333" s="489"/>
      <c r="CO333" s="489"/>
      <c r="CP333" s="489"/>
      <c r="CQ333" s="489"/>
      <c r="CR333" s="489"/>
      <c r="CS333" s="489"/>
      <c r="CT333" s="489"/>
      <c r="CU333" s="489"/>
      <c r="CV333" s="489"/>
      <c r="CW333" s="489"/>
      <c r="CX333" s="489"/>
      <c r="CY333" s="489"/>
      <c r="CZ333" s="489"/>
      <c r="DA333" s="489"/>
      <c r="DB333" s="489"/>
      <c r="DC333" s="489"/>
      <c r="DD333" s="489"/>
      <c r="DE333" s="489"/>
      <c r="DF333" s="489"/>
      <c r="DG333" s="489"/>
      <c r="DH333" s="489"/>
      <c r="DI333" s="489"/>
      <c r="DJ333" s="489"/>
      <c r="DK333" s="489"/>
      <c r="DL333" s="489"/>
      <c r="DM333" s="489"/>
      <c r="DN333" s="489"/>
      <c r="DO333" s="489"/>
      <c r="DP333" s="489"/>
      <c r="DQ333" s="489"/>
      <c r="DR333" s="489"/>
      <c r="DS333" s="489"/>
      <c r="DT333" s="489"/>
      <c r="DU333" s="489"/>
      <c r="DV333" s="489"/>
      <c r="DW333" s="489"/>
      <c r="DX333" s="489"/>
      <c r="DY333" s="489"/>
      <c r="DZ333" s="489"/>
      <c r="EA333" s="489"/>
      <c r="EB333" s="489"/>
      <c r="EC333" s="489"/>
      <c r="ED333" s="489"/>
      <c r="EE333" s="489"/>
      <c r="EF333" s="489"/>
      <c r="EG333" s="489"/>
      <c r="EH333" s="489"/>
      <c r="EI333" s="489"/>
      <c r="EJ333" s="489"/>
      <c r="EK333" s="489"/>
      <c r="EL333" s="489"/>
      <c r="EM333" s="489"/>
      <c r="EN333" s="489"/>
      <c r="EO333" s="489"/>
      <c r="EP333" s="489"/>
      <c r="EQ333" s="489"/>
      <c r="ER333" s="489"/>
      <c r="ES333" s="489"/>
      <c r="ET333" s="489"/>
      <c r="EU333" s="489"/>
      <c r="EV333" s="489"/>
      <c r="EW333" s="489"/>
      <c r="EX333" s="489"/>
      <c r="EY333" s="489"/>
      <c r="EZ333" s="489"/>
      <c r="FA333" s="489"/>
      <c r="FB333" s="559"/>
      <c r="FC333" s="489"/>
      <c r="FD333" s="489"/>
      <c r="FE333" s="489"/>
      <c r="FF333" s="489"/>
      <c r="FG333" s="489"/>
      <c r="FH333" s="489"/>
      <c r="FI333" s="489"/>
      <c r="FJ333" s="489"/>
      <c r="FK333" s="489"/>
      <c r="FL333" s="489"/>
      <c r="FM333" s="489"/>
      <c r="FN333" s="489"/>
      <c r="FO333" s="489"/>
      <c r="FP333" s="560"/>
      <c r="FQ333" s="489"/>
      <c r="FR333" s="560"/>
      <c r="FS333" s="559"/>
      <c r="FT333" s="489"/>
      <c r="FU333" s="489"/>
      <c r="FV333" s="489"/>
      <c r="FW333" s="489"/>
      <c r="FX333" s="489"/>
      <c r="FY333" s="560"/>
    </row>
    <row r="334" spans="1:181" s="494" customFormat="1" hidden="1" x14ac:dyDescent="0.25">
      <c r="A334" s="557">
        <v>383</v>
      </c>
      <c r="B334" s="558" t="s">
        <v>524</v>
      </c>
      <c r="C334" s="490" t="s">
        <v>141</v>
      </c>
      <c r="D334" s="489" t="s">
        <v>234</v>
      </c>
      <c r="E334" s="559"/>
      <c r="F334" s="559"/>
      <c r="G334" s="490" t="s">
        <v>526</v>
      </c>
      <c r="H334" s="489" t="s">
        <v>60</v>
      </c>
      <c r="I334" s="489"/>
      <c r="J334" s="560"/>
      <c r="K334" s="559" t="s">
        <v>1690</v>
      </c>
      <c r="L334" s="489" t="s">
        <v>1690</v>
      </c>
      <c r="M334" s="489" t="s">
        <v>1690</v>
      </c>
      <c r="N334" s="559"/>
      <c r="O334" s="560"/>
      <c r="P334" s="491" t="s">
        <v>637</v>
      </c>
      <c r="Q334" s="491" t="s">
        <v>22</v>
      </c>
      <c r="R334" s="491" t="s">
        <v>283</v>
      </c>
      <c r="S334" s="489" t="s">
        <v>672</v>
      </c>
      <c r="T334" s="489" t="s">
        <v>60</v>
      </c>
      <c r="U334" s="489" t="s">
        <v>571</v>
      </c>
      <c r="V334" s="560"/>
      <c r="W334" s="490" t="s">
        <v>572</v>
      </c>
      <c r="X334" s="489"/>
      <c r="Y334" s="489"/>
      <c r="Z334" s="560"/>
      <c r="AA334" s="561">
        <v>42521</v>
      </c>
      <c r="AB334" s="562" t="s">
        <v>526</v>
      </c>
      <c r="AC334" s="563" t="s">
        <v>526</v>
      </c>
      <c r="AD334" s="564" t="s">
        <v>526</v>
      </c>
      <c r="AE334" s="563"/>
      <c r="AF334" s="735"/>
      <c r="AG334" s="563"/>
      <c r="AH334" s="562" t="s">
        <v>526</v>
      </c>
      <c r="AI334" s="563" t="s">
        <v>526</v>
      </c>
      <c r="AJ334" s="564" t="s">
        <v>526</v>
      </c>
      <c r="AK334" s="489"/>
      <c r="AL334" s="489"/>
      <c r="AM334" s="489"/>
      <c r="AN334" s="489"/>
      <c r="AO334" s="490" t="s">
        <v>526</v>
      </c>
      <c r="AP334" s="493"/>
      <c r="AQ334" s="491"/>
      <c r="AR334" s="492"/>
      <c r="AS334" s="490" t="str">
        <f t="shared" si="5"/>
        <v>no</v>
      </c>
      <c r="AT334" s="489"/>
      <c r="AU334" s="489"/>
      <c r="AV334" s="513"/>
      <c r="AW334" s="490" t="s">
        <v>526</v>
      </c>
      <c r="AX334" s="739"/>
      <c r="AY334" s="739"/>
      <c r="AZ334" s="489"/>
      <c r="BA334" s="489"/>
      <c r="BB334" s="489"/>
      <c r="BC334" s="489"/>
      <c r="BD334" s="489"/>
      <c r="BE334" s="489"/>
      <c r="BF334" s="489"/>
      <c r="BG334" s="489"/>
      <c r="BH334" s="489"/>
      <c r="BI334" s="489"/>
      <c r="BJ334" s="489"/>
      <c r="BK334" s="489"/>
      <c r="BL334" s="560"/>
      <c r="BM334" s="559"/>
      <c r="BN334" s="489"/>
      <c r="BO334" s="489"/>
      <c r="BP334" s="489"/>
      <c r="BQ334" s="489"/>
      <c r="BR334" s="489"/>
      <c r="BS334" s="489"/>
      <c r="BT334" s="489"/>
      <c r="BU334" s="489"/>
      <c r="BV334" s="489"/>
      <c r="BW334" s="489"/>
      <c r="BX334" s="489"/>
      <c r="BY334" s="489"/>
      <c r="BZ334" s="489"/>
      <c r="CA334" s="489"/>
      <c r="CB334" s="489"/>
      <c r="CC334" s="489"/>
      <c r="CD334" s="489"/>
      <c r="CE334" s="489"/>
      <c r="CF334" s="489"/>
      <c r="CG334" s="489"/>
      <c r="CH334" s="489"/>
      <c r="CI334" s="489"/>
      <c r="CJ334" s="489"/>
      <c r="CK334" s="489"/>
      <c r="CL334" s="489"/>
      <c r="CM334" s="489"/>
      <c r="CN334" s="489"/>
      <c r="CO334" s="489"/>
      <c r="CP334" s="489"/>
      <c r="CQ334" s="489"/>
      <c r="CR334" s="489"/>
      <c r="CS334" s="489"/>
      <c r="CT334" s="489"/>
      <c r="CU334" s="489"/>
      <c r="CV334" s="489"/>
      <c r="CW334" s="489"/>
      <c r="CX334" s="489"/>
      <c r="CY334" s="489"/>
      <c r="CZ334" s="489"/>
      <c r="DA334" s="489"/>
      <c r="DB334" s="489"/>
      <c r="DC334" s="489"/>
      <c r="DD334" s="489"/>
      <c r="DE334" s="489"/>
      <c r="DF334" s="489"/>
      <c r="DG334" s="489"/>
      <c r="DH334" s="489"/>
      <c r="DI334" s="489"/>
      <c r="DJ334" s="489"/>
      <c r="DK334" s="489"/>
      <c r="DL334" s="489"/>
      <c r="DM334" s="489"/>
      <c r="DN334" s="489"/>
      <c r="DO334" s="489"/>
      <c r="DP334" s="489"/>
      <c r="DQ334" s="489"/>
      <c r="DR334" s="489"/>
      <c r="DS334" s="489"/>
      <c r="DT334" s="489"/>
      <c r="DU334" s="489"/>
      <c r="DV334" s="489"/>
      <c r="DW334" s="489"/>
      <c r="DX334" s="489"/>
      <c r="DY334" s="489"/>
      <c r="DZ334" s="489"/>
      <c r="EA334" s="489"/>
      <c r="EB334" s="489"/>
      <c r="EC334" s="489"/>
      <c r="ED334" s="489"/>
      <c r="EE334" s="489"/>
      <c r="EF334" s="489"/>
      <c r="EG334" s="489"/>
      <c r="EH334" s="489"/>
      <c r="EI334" s="489"/>
      <c r="EJ334" s="489"/>
      <c r="EK334" s="489"/>
      <c r="EL334" s="489"/>
      <c r="EM334" s="489"/>
      <c r="EN334" s="489"/>
      <c r="EO334" s="489"/>
      <c r="EP334" s="489"/>
      <c r="EQ334" s="489"/>
      <c r="ER334" s="489"/>
      <c r="ES334" s="489"/>
      <c r="ET334" s="489"/>
      <c r="EU334" s="489"/>
      <c r="EV334" s="489"/>
      <c r="EW334" s="489"/>
      <c r="EX334" s="489"/>
      <c r="EY334" s="489"/>
      <c r="EZ334" s="489"/>
      <c r="FA334" s="489"/>
      <c r="FB334" s="559"/>
      <c r="FC334" s="489"/>
      <c r="FD334" s="489"/>
      <c r="FE334" s="489"/>
      <c r="FF334" s="489"/>
      <c r="FG334" s="489"/>
      <c r="FH334" s="489"/>
      <c r="FI334" s="489"/>
      <c r="FJ334" s="489"/>
      <c r="FK334" s="489"/>
      <c r="FL334" s="489"/>
      <c r="FM334" s="489"/>
      <c r="FN334" s="489"/>
      <c r="FO334" s="489"/>
      <c r="FP334" s="560"/>
      <c r="FQ334" s="489"/>
      <c r="FR334" s="560"/>
      <c r="FS334" s="559"/>
      <c r="FT334" s="489"/>
      <c r="FU334" s="489"/>
      <c r="FV334" s="489"/>
      <c r="FW334" s="489"/>
      <c r="FX334" s="489"/>
      <c r="FY334" s="560"/>
    </row>
    <row r="335" spans="1:181" s="494" customFormat="1" hidden="1" x14ac:dyDescent="0.25">
      <c r="A335" s="557">
        <v>384</v>
      </c>
      <c r="B335" s="558" t="s">
        <v>524</v>
      </c>
      <c r="C335" s="490" t="s">
        <v>141</v>
      </c>
      <c r="D335" s="489" t="s">
        <v>234</v>
      </c>
      <c r="E335" s="559"/>
      <c r="F335" s="559"/>
      <c r="G335" s="490" t="s">
        <v>526</v>
      </c>
      <c r="H335" s="489" t="s">
        <v>1691</v>
      </c>
      <c r="I335" s="489"/>
      <c r="J335" s="560"/>
      <c r="K335" s="559" t="s">
        <v>1692</v>
      </c>
      <c r="L335" s="489" t="s">
        <v>1690</v>
      </c>
      <c r="M335" s="489" t="s">
        <v>1690</v>
      </c>
      <c r="N335" s="559"/>
      <c r="O335" s="560"/>
      <c r="P335" s="491" t="s">
        <v>530</v>
      </c>
      <c r="Q335" s="491" t="s">
        <v>531</v>
      </c>
      <c r="R335" s="491" t="s">
        <v>532</v>
      </c>
      <c r="S335" s="489" t="s">
        <v>283</v>
      </c>
      <c r="T335" s="489" t="s">
        <v>1691</v>
      </c>
      <c r="U335" s="489" t="s">
        <v>571</v>
      </c>
      <c r="V335" s="560"/>
      <c r="W335" s="490" t="s">
        <v>572</v>
      </c>
      <c r="X335" s="489"/>
      <c r="Y335" s="489"/>
      <c r="Z335" s="560"/>
      <c r="AA335" s="561">
        <v>42521</v>
      </c>
      <c r="AB335" s="562" t="s">
        <v>526</v>
      </c>
      <c r="AC335" s="563" t="s">
        <v>526</v>
      </c>
      <c r="AD335" s="564" t="s">
        <v>526</v>
      </c>
      <c r="AE335" s="563"/>
      <c r="AF335" s="563"/>
      <c r="AG335" s="563"/>
      <c r="AH335" s="562" t="s">
        <v>526</v>
      </c>
      <c r="AI335" s="563" t="s">
        <v>526</v>
      </c>
      <c r="AJ335" s="564" t="s">
        <v>526</v>
      </c>
      <c r="AK335" s="489"/>
      <c r="AL335" s="489"/>
      <c r="AM335" s="489"/>
      <c r="AN335" s="489"/>
      <c r="AO335" s="490" t="s">
        <v>526</v>
      </c>
      <c r="AP335" s="493"/>
      <c r="AQ335" s="491"/>
      <c r="AR335" s="492"/>
      <c r="AS335" s="490" t="str">
        <f t="shared" si="5"/>
        <v>no</v>
      </c>
      <c r="AT335" s="489"/>
      <c r="AU335" s="489"/>
      <c r="AV335" s="513"/>
      <c r="AW335" s="490" t="s">
        <v>526</v>
      </c>
      <c r="AX335" s="739"/>
      <c r="AY335" s="739"/>
      <c r="AZ335" s="489"/>
      <c r="BA335" s="489"/>
      <c r="BB335" s="489"/>
      <c r="BC335" s="489"/>
      <c r="BD335" s="489"/>
      <c r="BE335" s="489"/>
      <c r="BF335" s="489"/>
      <c r="BG335" s="489"/>
      <c r="BH335" s="489"/>
      <c r="BI335" s="489"/>
      <c r="BJ335" s="489"/>
      <c r="BK335" s="489"/>
      <c r="BL335" s="560"/>
      <c r="BM335" s="559"/>
      <c r="BN335" s="489"/>
      <c r="BO335" s="489"/>
      <c r="BP335" s="489"/>
      <c r="BQ335" s="489"/>
      <c r="BR335" s="489"/>
      <c r="BS335" s="489"/>
      <c r="BT335" s="489"/>
      <c r="BU335" s="489"/>
      <c r="BV335" s="489"/>
      <c r="BW335" s="489"/>
      <c r="BX335" s="489"/>
      <c r="BY335" s="489"/>
      <c r="BZ335" s="489"/>
      <c r="CA335" s="489"/>
      <c r="CB335" s="489"/>
      <c r="CC335" s="489"/>
      <c r="CD335" s="489"/>
      <c r="CE335" s="489"/>
      <c r="CF335" s="489"/>
      <c r="CG335" s="489"/>
      <c r="CH335" s="489"/>
      <c r="CI335" s="489"/>
      <c r="CJ335" s="489"/>
      <c r="CK335" s="489"/>
      <c r="CL335" s="489"/>
      <c r="CM335" s="489"/>
      <c r="CN335" s="489"/>
      <c r="CO335" s="489"/>
      <c r="CP335" s="489"/>
      <c r="CQ335" s="489"/>
      <c r="CR335" s="489"/>
      <c r="CS335" s="489"/>
      <c r="CT335" s="489"/>
      <c r="CU335" s="489"/>
      <c r="CV335" s="489"/>
      <c r="CW335" s="489"/>
      <c r="CX335" s="489"/>
      <c r="CY335" s="489"/>
      <c r="CZ335" s="489"/>
      <c r="DA335" s="489"/>
      <c r="DB335" s="489"/>
      <c r="DC335" s="489"/>
      <c r="DD335" s="489"/>
      <c r="DE335" s="489"/>
      <c r="DF335" s="489"/>
      <c r="DG335" s="489"/>
      <c r="DH335" s="489"/>
      <c r="DI335" s="489"/>
      <c r="DJ335" s="489"/>
      <c r="DK335" s="489"/>
      <c r="DL335" s="489"/>
      <c r="DM335" s="489"/>
      <c r="DN335" s="489"/>
      <c r="DO335" s="489"/>
      <c r="DP335" s="489"/>
      <c r="DQ335" s="489"/>
      <c r="DR335" s="489"/>
      <c r="DS335" s="489"/>
      <c r="DT335" s="489"/>
      <c r="DU335" s="489"/>
      <c r="DV335" s="489"/>
      <c r="DW335" s="489"/>
      <c r="DX335" s="489"/>
      <c r="DY335" s="489"/>
      <c r="DZ335" s="489"/>
      <c r="EA335" s="489"/>
      <c r="EB335" s="489"/>
      <c r="EC335" s="489"/>
      <c r="ED335" s="489"/>
      <c r="EE335" s="489"/>
      <c r="EF335" s="489"/>
      <c r="EG335" s="489"/>
      <c r="EH335" s="489"/>
      <c r="EI335" s="489"/>
      <c r="EJ335" s="489"/>
      <c r="EK335" s="489"/>
      <c r="EL335" s="489"/>
      <c r="EM335" s="489"/>
      <c r="EN335" s="489"/>
      <c r="EO335" s="489"/>
      <c r="EP335" s="489"/>
      <c r="EQ335" s="489"/>
      <c r="ER335" s="489"/>
      <c r="ES335" s="489"/>
      <c r="ET335" s="489"/>
      <c r="EU335" s="489"/>
      <c r="EV335" s="489"/>
      <c r="EW335" s="489"/>
      <c r="EX335" s="489"/>
      <c r="EY335" s="489"/>
      <c r="EZ335" s="489"/>
      <c r="FA335" s="489"/>
      <c r="FB335" s="559"/>
      <c r="FC335" s="489"/>
      <c r="FD335" s="489"/>
      <c r="FE335" s="489"/>
      <c r="FF335" s="489"/>
      <c r="FG335" s="489"/>
      <c r="FH335" s="489"/>
      <c r="FI335" s="489"/>
      <c r="FJ335" s="489"/>
      <c r="FK335" s="489"/>
      <c r="FL335" s="489"/>
      <c r="FM335" s="489"/>
      <c r="FN335" s="489"/>
      <c r="FO335" s="489"/>
      <c r="FP335" s="560"/>
      <c r="FQ335" s="489"/>
      <c r="FR335" s="560"/>
      <c r="FS335" s="559"/>
      <c r="FT335" s="489"/>
      <c r="FU335" s="489"/>
      <c r="FV335" s="489"/>
      <c r="FW335" s="489"/>
      <c r="FX335" s="489"/>
      <c r="FY335" s="560"/>
    </row>
    <row r="336" spans="1:181" s="494" customFormat="1" ht="72" x14ac:dyDescent="0.25">
      <c r="A336" s="506">
        <v>385</v>
      </c>
      <c r="B336" s="511" t="s">
        <v>642</v>
      </c>
      <c r="C336" s="514" t="s">
        <v>525</v>
      </c>
      <c r="D336" s="493" t="s">
        <v>551</v>
      </c>
      <c r="E336" s="559" t="str">
        <f>VLOOKUP(F336,'Revised Phasing'!$D$4:$S$98, 16, 0)</f>
        <v>Phase 2</v>
      </c>
      <c r="F336" s="559" t="s">
        <v>200</v>
      </c>
      <c r="G336" s="490" t="s">
        <v>642</v>
      </c>
      <c r="H336" s="493" t="s">
        <v>114</v>
      </c>
      <c r="I336" s="493"/>
      <c r="J336" s="492"/>
      <c r="K336" s="512" t="s">
        <v>112</v>
      </c>
      <c r="L336" s="493" t="s">
        <v>112</v>
      </c>
      <c r="M336" s="493" t="s">
        <v>112</v>
      </c>
      <c r="N336" s="512"/>
      <c r="O336" s="513"/>
      <c r="P336" s="515" t="s">
        <v>637</v>
      </c>
      <c r="Q336" s="515" t="s">
        <v>72</v>
      </c>
      <c r="R336" s="515" t="s">
        <v>1693</v>
      </c>
      <c r="S336" s="493" t="s">
        <v>644</v>
      </c>
      <c r="T336" s="493" t="s">
        <v>114</v>
      </c>
      <c r="U336" s="493" t="s">
        <v>534</v>
      </c>
      <c r="V336" s="513"/>
      <c r="W336" s="514" t="s">
        <v>535</v>
      </c>
      <c r="X336" s="493"/>
      <c r="Y336" s="493"/>
      <c r="Z336" s="513"/>
      <c r="AA336" s="516"/>
      <c r="AB336" s="562" t="s">
        <v>526</v>
      </c>
      <c r="AC336" s="563" t="s">
        <v>1694</v>
      </c>
      <c r="AD336" s="564" t="s">
        <v>1695</v>
      </c>
      <c r="AE336" s="563"/>
      <c r="AF336" s="735"/>
      <c r="AG336" s="733" t="s">
        <v>1275</v>
      </c>
      <c r="AH336" s="562" t="s">
        <v>526</v>
      </c>
      <c r="AI336" s="563" t="s">
        <v>540</v>
      </c>
      <c r="AJ336" s="564" t="s">
        <v>540</v>
      </c>
      <c r="AK336" s="497" t="s">
        <v>648</v>
      </c>
      <c r="AL336" s="496" t="s">
        <v>1116</v>
      </c>
      <c r="AM336" s="497" t="s">
        <v>650</v>
      </c>
      <c r="AN336" s="489"/>
      <c r="AO336" s="490" t="s">
        <v>642</v>
      </c>
      <c r="AP336" s="493" t="s">
        <v>1696</v>
      </c>
      <c r="AQ336" s="491" t="s">
        <v>562</v>
      </c>
      <c r="AR336" s="492"/>
      <c r="AS336" s="490" t="s">
        <v>652</v>
      </c>
      <c r="AT336" s="493" t="s">
        <v>1697</v>
      </c>
      <c r="AU336" s="552" t="s">
        <v>654</v>
      </c>
      <c r="AV336" s="513" t="s">
        <v>655</v>
      </c>
      <c r="AW336" s="490"/>
      <c r="AX336" s="739"/>
      <c r="AY336" s="739"/>
      <c r="AZ336" s="489"/>
      <c r="BA336" s="489"/>
      <c r="BB336" s="489"/>
      <c r="BC336" s="489"/>
      <c r="BD336" s="489"/>
      <c r="BE336" s="489"/>
      <c r="BF336" s="489"/>
      <c r="BG336" s="489"/>
      <c r="BH336" s="489"/>
      <c r="BI336" s="489"/>
      <c r="BJ336" s="489"/>
      <c r="BK336" s="489"/>
      <c r="BL336" s="560"/>
      <c r="BM336" s="559"/>
      <c r="BN336" s="489"/>
      <c r="BO336" s="489"/>
      <c r="BP336" s="489"/>
      <c r="BQ336" s="489"/>
      <c r="BR336" s="489"/>
      <c r="BS336" s="489"/>
      <c r="BT336" s="489"/>
      <c r="BU336" s="489"/>
      <c r="BV336" s="489"/>
      <c r="BW336" s="489"/>
      <c r="BX336" s="489"/>
      <c r="BY336" s="489"/>
      <c r="BZ336" s="489"/>
      <c r="CA336" s="489"/>
      <c r="CB336" s="489"/>
      <c r="CC336" s="489"/>
      <c r="CD336" s="489"/>
      <c r="CE336" s="489"/>
      <c r="CF336" s="489"/>
      <c r="CG336" s="489"/>
      <c r="CH336" s="489"/>
      <c r="CI336" s="489"/>
      <c r="CJ336" s="489"/>
      <c r="CK336" s="489"/>
      <c r="CL336" s="489"/>
      <c r="CM336" s="489"/>
      <c r="CN336" s="489"/>
      <c r="CO336" s="489"/>
      <c r="CP336" s="489"/>
      <c r="CQ336" s="489"/>
      <c r="CR336" s="489"/>
      <c r="CS336" s="489"/>
      <c r="CT336" s="489"/>
      <c r="CU336" s="489"/>
      <c r="CV336" s="489"/>
      <c r="CW336" s="489"/>
      <c r="CX336" s="489"/>
      <c r="CY336" s="489"/>
      <c r="CZ336" s="489"/>
      <c r="DA336" s="489"/>
      <c r="DB336" s="489"/>
      <c r="DC336" s="489"/>
      <c r="DD336" s="489"/>
      <c r="DE336" s="489"/>
      <c r="DF336" s="489"/>
      <c r="DG336" s="489"/>
      <c r="DH336" s="489"/>
      <c r="DI336" s="489"/>
      <c r="DJ336" s="489"/>
      <c r="DK336" s="489"/>
      <c r="DL336" s="489"/>
      <c r="DM336" s="489"/>
      <c r="DN336" s="489"/>
      <c r="DO336" s="489"/>
      <c r="DP336" s="489"/>
      <c r="DQ336" s="489"/>
      <c r="DR336" s="489"/>
      <c r="DS336" s="489"/>
      <c r="DT336" s="489"/>
      <c r="DU336" s="489"/>
      <c r="DV336" s="489"/>
      <c r="DW336" s="489"/>
      <c r="DX336" s="489"/>
      <c r="DY336" s="489"/>
      <c r="DZ336" s="489"/>
      <c r="EA336" s="489"/>
      <c r="EB336" s="489"/>
      <c r="EC336" s="489"/>
      <c r="ED336" s="489"/>
      <c r="EE336" s="489"/>
      <c r="EF336" s="489"/>
      <c r="EG336" s="489"/>
      <c r="EH336" s="489"/>
      <c r="EI336" s="489"/>
      <c r="EJ336" s="489"/>
      <c r="EK336" s="489"/>
      <c r="EL336" s="489"/>
      <c r="EM336" s="489"/>
      <c r="EN336" s="489"/>
      <c r="EO336" s="489"/>
      <c r="EP336" s="489"/>
      <c r="EQ336" s="489"/>
      <c r="ER336" s="489"/>
      <c r="ES336" s="489"/>
      <c r="ET336" s="489"/>
      <c r="EU336" s="489"/>
      <c r="EV336" s="489"/>
      <c r="EW336" s="489"/>
      <c r="EX336" s="489"/>
      <c r="EY336" s="489"/>
      <c r="EZ336" s="489"/>
      <c r="FA336" s="489"/>
      <c r="FB336" s="559"/>
      <c r="FC336" s="489"/>
      <c r="FD336" s="489"/>
      <c r="FE336" s="489"/>
      <c r="FF336" s="489"/>
      <c r="FG336" s="489"/>
      <c r="FH336" s="489"/>
      <c r="FI336" s="489"/>
      <c r="FJ336" s="489"/>
      <c r="FK336" s="489"/>
      <c r="FL336" s="489"/>
      <c r="FM336" s="489"/>
      <c r="FN336" s="489"/>
      <c r="FO336" s="489"/>
      <c r="FP336" s="560"/>
      <c r="FQ336" s="489"/>
      <c r="FR336" s="560"/>
      <c r="FS336" s="559"/>
      <c r="FT336" s="489"/>
      <c r="FU336" s="489"/>
      <c r="FV336" s="489"/>
      <c r="FW336" s="489"/>
      <c r="FX336" s="489"/>
      <c r="FY336" s="560"/>
    </row>
    <row r="337" spans="1:181" s="494" customFormat="1" hidden="1" x14ac:dyDescent="0.25">
      <c r="A337" s="557">
        <v>386</v>
      </c>
      <c r="B337" s="558" t="s">
        <v>524</v>
      </c>
      <c r="C337" s="490" t="s">
        <v>525</v>
      </c>
      <c r="D337" s="489" t="s">
        <v>551</v>
      </c>
      <c r="E337" s="559"/>
      <c r="F337" s="559"/>
      <c r="G337" s="490" t="s">
        <v>526</v>
      </c>
      <c r="H337" s="489" t="s">
        <v>1698</v>
      </c>
      <c r="I337" s="489"/>
      <c r="J337" s="560"/>
      <c r="K337" s="559" t="s">
        <v>1699</v>
      </c>
      <c r="L337" s="489" t="s">
        <v>112</v>
      </c>
      <c r="M337" s="489" t="s">
        <v>112</v>
      </c>
      <c r="N337" s="559"/>
      <c r="O337" s="560"/>
      <c r="P337" s="491" t="s">
        <v>530</v>
      </c>
      <c r="Q337" s="491" t="s">
        <v>531</v>
      </c>
      <c r="R337" s="491" t="s">
        <v>532</v>
      </c>
      <c r="S337" s="489" t="s">
        <v>533</v>
      </c>
      <c r="T337" s="489" t="s">
        <v>1698</v>
      </c>
      <c r="U337" s="489" t="s">
        <v>534</v>
      </c>
      <c r="V337" s="560"/>
      <c r="W337" s="490" t="s">
        <v>535</v>
      </c>
      <c r="X337" s="489"/>
      <c r="Y337" s="489"/>
      <c r="Z337" s="560"/>
      <c r="AA337" s="561"/>
      <c r="AB337" s="562" t="s">
        <v>526</v>
      </c>
      <c r="AC337" s="563" t="s">
        <v>526</v>
      </c>
      <c r="AD337" s="564" t="s">
        <v>526</v>
      </c>
      <c r="AE337" s="563"/>
      <c r="AF337" s="563"/>
      <c r="AG337" s="563"/>
      <c r="AH337" s="562" t="s">
        <v>526</v>
      </c>
      <c r="AI337" s="563" t="s">
        <v>526</v>
      </c>
      <c r="AJ337" s="564" t="s">
        <v>540</v>
      </c>
      <c r="AK337" s="489"/>
      <c r="AL337" s="489"/>
      <c r="AM337" s="489"/>
      <c r="AN337" s="489"/>
      <c r="AO337" s="490" t="s">
        <v>526</v>
      </c>
      <c r="AP337" s="493"/>
      <c r="AQ337" s="491"/>
      <c r="AR337" s="492"/>
      <c r="AS337" s="490" t="str">
        <f t="shared" si="5"/>
        <v>no</v>
      </c>
      <c r="AT337" s="489"/>
      <c r="AU337" s="489"/>
      <c r="AV337" s="513"/>
      <c r="AW337" s="490" t="s">
        <v>526</v>
      </c>
      <c r="AX337" s="739"/>
      <c r="AY337" s="739"/>
      <c r="AZ337" s="489"/>
      <c r="BA337" s="489"/>
      <c r="BB337" s="489"/>
      <c r="BC337" s="489"/>
      <c r="BD337" s="489"/>
      <c r="BE337" s="489"/>
      <c r="BF337" s="489"/>
      <c r="BG337" s="489"/>
      <c r="BH337" s="489"/>
      <c r="BI337" s="489"/>
      <c r="BJ337" s="489"/>
      <c r="BK337" s="489"/>
      <c r="BL337" s="560"/>
      <c r="BM337" s="559"/>
      <c r="BN337" s="489"/>
      <c r="BO337" s="489"/>
      <c r="BP337" s="489"/>
      <c r="BQ337" s="489"/>
      <c r="BR337" s="489"/>
      <c r="BS337" s="489"/>
      <c r="BT337" s="489"/>
      <c r="BU337" s="489"/>
      <c r="BV337" s="489"/>
      <c r="BW337" s="489"/>
      <c r="BX337" s="489"/>
      <c r="BY337" s="489"/>
      <c r="BZ337" s="489"/>
      <c r="CA337" s="489"/>
      <c r="CB337" s="489"/>
      <c r="CC337" s="489"/>
      <c r="CD337" s="489"/>
      <c r="CE337" s="489"/>
      <c r="CF337" s="489"/>
      <c r="CG337" s="489"/>
      <c r="CH337" s="489"/>
      <c r="CI337" s="489"/>
      <c r="CJ337" s="489"/>
      <c r="CK337" s="489"/>
      <c r="CL337" s="489"/>
      <c r="CM337" s="489"/>
      <c r="CN337" s="489"/>
      <c r="CO337" s="489"/>
      <c r="CP337" s="489"/>
      <c r="CQ337" s="489"/>
      <c r="CR337" s="489"/>
      <c r="CS337" s="489"/>
      <c r="CT337" s="489"/>
      <c r="CU337" s="489"/>
      <c r="CV337" s="489"/>
      <c r="CW337" s="489"/>
      <c r="CX337" s="489"/>
      <c r="CY337" s="489"/>
      <c r="CZ337" s="489"/>
      <c r="DA337" s="489"/>
      <c r="DB337" s="489"/>
      <c r="DC337" s="489"/>
      <c r="DD337" s="489"/>
      <c r="DE337" s="489"/>
      <c r="DF337" s="489"/>
      <c r="DG337" s="489"/>
      <c r="DH337" s="489"/>
      <c r="DI337" s="489"/>
      <c r="DJ337" s="489"/>
      <c r="DK337" s="489"/>
      <c r="DL337" s="489"/>
      <c r="DM337" s="489"/>
      <c r="DN337" s="489"/>
      <c r="DO337" s="489"/>
      <c r="DP337" s="489"/>
      <c r="DQ337" s="489"/>
      <c r="DR337" s="489"/>
      <c r="DS337" s="489"/>
      <c r="DT337" s="489"/>
      <c r="DU337" s="489"/>
      <c r="DV337" s="489"/>
      <c r="DW337" s="489"/>
      <c r="DX337" s="489"/>
      <c r="DY337" s="489"/>
      <c r="DZ337" s="489"/>
      <c r="EA337" s="489"/>
      <c r="EB337" s="489"/>
      <c r="EC337" s="489"/>
      <c r="ED337" s="489"/>
      <c r="EE337" s="489"/>
      <c r="EF337" s="489"/>
      <c r="EG337" s="489"/>
      <c r="EH337" s="489"/>
      <c r="EI337" s="489"/>
      <c r="EJ337" s="489"/>
      <c r="EK337" s="489"/>
      <c r="EL337" s="489"/>
      <c r="EM337" s="489"/>
      <c r="EN337" s="489"/>
      <c r="EO337" s="489"/>
      <c r="EP337" s="489"/>
      <c r="EQ337" s="489"/>
      <c r="ER337" s="489"/>
      <c r="ES337" s="489"/>
      <c r="ET337" s="489"/>
      <c r="EU337" s="489"/>
      <c r="EV337" s="489"/>
      <c r="EW337" s="489"/>
      <c r="EX337" s="489"/>
      <c r="EY337" s="489"/>
      <c r="EZ337" s="489"/>
      <c r="FA337" s="489"/>
      <c r="FB337" s="559"/>
      <c r="FC337" s="489"/>
      <c r="FD337" s="489"/>
      <c r="FE337" s="489"/>
      <c r="FF337" s="489"/>
      <c r="FG337" s="489"/>
      <c r="FH337" s="489"/>
      <c r="FI337" s="489"/>
      <c r="FJ337" s="489"/>
      <c r="FK337" s="489"/>
      <c r="FL337" s="489"/>
      <c r="FM337" s="489"/>
      <c r="FN337" s="489"/>
      <c r="FO337" s="489"/>
      <c r="FP337" s="560"/>
      <c r="FQ337" s="489"/>
      <c r="FR337" s="560"/>
      <c r="FS337" s="559"/>
      <c r="FT337" s="489"/>
      <c r="FU337" s="489"/>
      <c r="FV337" s="489"/>
      <c r="FW337" s="489"/>
      <c r="FX337" s="489"/>
      <c r="FY337" s="560"/>
    </row>
    <row r="338" spans="1:181" s="494" customFormat="1" ht="84" x14ac:dyDescent="0.25">
      <c r="A338" s="506">
        <v>387</v>
      </c>
      <c r="B338" s="511" t="s">
        <v>642</v>
      </c>
      <c r="C338" s="514" t="s">
        <v>525</v>
      </c>
      <c r="D338" s="493" t="s">
        <v>551</v>
      </c>
      <c r="E338" s="559" t="str">
        <f>VLOOKUP(F338,'Revised Phasing'!$D$4:$S$98, 16, 0)</f>
        <v>Phase 2</v>
      </c>
      <c r="F338" s="559" t="s">
        <v>280</v>
      </c>
      <c r="G338" s="490" t="s">
        <v>642</v>
      </c>
      <c r="H338" s="493" t="s">
        <v>280</v>
      </c>
      <c r="I338" s="493"/>
      <c r="J338" s="492"/>
      <c r="K338" s="512" t="s">
        <v>116</v>
      </c>
      <c r="L338" s="493" t="s">
        <v>116</v>
      </c>
      <c r="M338" s="493" t="s">
        <v>116</v>
      </c>
      <c r="N338" s="512"/>
      <c r="O338" s="513"/>
      <c r="P338" s="515" t="s">
        <v>637</v>
      </c>
      <c r="Q338" s="515" t="s">
        <v>72</v>
      </c>
      <c r="R338" s="515" t="s">
        <v>1700</v>
      </c>
      <c r="S338" s="493" t="s">
        <v>644</v>
      </c>
      <c r="T338" s="493" t="s">
        <v>280</v>
      </c>
      <c r="U338" s="493" t="s">
        <v>534</v>
      </c>
      <c r="V338" s="513"/>
      <c r="W338" s="514" t="s">
        <v>535</v>
      </c>
      <c r="X338" s="493"/>
      <c r="Y338" s="493"/>
      <c r="Z338" s="513"/>
      <c r="AA338" s="516"/>
      <c r="AB338" s="562" t="s">
        <v>526</v>
      </c>
      <c r="AC338" s="563" t="s">
        <v>526</v>
      </c>
      <c r="AD338" s="564" t="s">
        <v>526</v>
      </c>
      <c r="AE338" s="563"/>
      <c r="AF338" s="735"/>
      <c r="AG338" s="733" t="s">
        <v>1275</v>
      </c>
      <c r="AH338" s="562" t="s">
        <v>526</v>
      </c>
      <c r="AI338" s="563" t="s">
        <v>540</v>
      </c>
      <c r="AJ338" s="564" t="s">
        <v>540</v>
      </c>
      <c r="AK338" s="497" t="s">
        <v>648</v>
      </c>
      <c r="AL338" s="496" t="s">
        <v>1116</v>
      </c>
      <c r="AM338" s="497" t="s">
        <v>650</v>
      </c>
      <c r="AN338" s="489" t="s">
        <v>1117</v>
      </c>
      <c r="AO338" s="490" t="s">
        <v>642</v>
      </c>
      <c r="AP338" s="493" t="s">
        <v>1696</v>
      </c>
      <c r="AQ338" s="491" t="s">
        <v>562</v>
      </c>
      <c r="AR338" s="492"/>
      <c r="AS338" s="490" t="s">
        <v>652</v>
      </c>
      <c r="AT338" s="493" t="s">
        <v>1701</v>
      </c>
      <c r="AU338" s="552" t="s">
        <v>654</v>
      </c>
      <c r="AV338" s="513" t="s">
        <v>655</v>
      </c>
      <c r="AW338" s="490"/>
      <c r="AX338" s="739"/>
      <c r="AY338" s="739"/>
      <c r="AZ338" s="489"/>
      <c r="BA338" s="489"/>
      <c r="BB338" s="489"/>
      <c r="BC338" s="489"/>
      <c r="BD338" s="489"/>
      <c r="BE338" s="489"/>
      <c r="BF338" s="489"/>
      <c r="BG338" s="489"/>
      <c r="BH338" s="489"/>
      <c r="BI338" s="489"/>
      <c r="BJ338" s="489"/>
      <c r="BK338" s="489"/>
      <c r="BL338" s="560"/>
      <c r="BM338" s="559"/>
      <c r="BN338" s="489"/>
      <c r="BO338" s="489"/>
      <c r="BP338" s="489"/>
      <c r="BQ338" s="489"/>
      <c r="BR338" s="489"/>
      <c r="BS338" s="489"/>
      <c r="BT338" s="489"/>
      <c r="BU338" s="489"/>
      <c r="BV338" s="489"/>
      <c r="BW338" s="489"/>
      <c r="BX338" s="489"/>
      <c r="BY338" s="489"/>
      <c r="BZ338" s="489"/>
      <c r="CA338" s="489"/>
      <c r="CB338" s="489"/>
      <c r="CC338" s="489"/>
      <c r="CD338" s="489"/>
      <c r="CE338" s="489"/>
      <c r="CF338" s="489"/>
      <c r="CG338" s="489"/>
      <c r="CH338" s="489"/>
      <c r="CI338" s="489"/>
      <c r="CJ338" s="489"/>
      <c r="CK338" s="489"/>
      <c r="CL338" s="489"/>
      <c r="CM338" s="489"/>
      <c r="CN338" s="489"/>
      <c r="CO338" s="489"/>
      <c r="CP338" s="489"/>
      <c r="CQ338" s="489"/>
      <c r="CR338" s="489"/>
      <c r="CS338" s="489"/>
      <c r="CT338" s="489"/>
      <c r="CU338" s="489"/>
      <c r="CV338" s="489"/>
      <c r="CW338" s="489"/>
      <c r="CX338" s="489"/>
      <c r="CY338" s="489"/>
      <c r="CZ338" s="489"/>
      <c r="DA338" s="489"/>
      <c r="DB338" s="489"/>
      <c r="DC338" s="489"/>
      <c r="DD338" s="489"/>
      <c r="DE338" s="489"/>
      <c r="DF338" s="489"/>
      <c r="DG338" s="489"/>
      <c r="DH338" s="489"/>
      <c r="DI338" s="489"/>
      <c r="DJ338" s="489"/>
      <c r="DK338" s="489"/>
      <c r="DL338" s="489"/>
      <c r="DM338" s="489"/>
      <c r="DN338" s="489"/>
      <c r="DO338" s="489"/>
      <c r="DP338" s="489"/>
      <c r="DQ338" s="489"/>
      <c r="DR338" s="489"/>
      <c r="DS338" s="489"/>
      <c r="DT338" s="489"/>
      <c r="DU338" s="489"/>
      <c r="DV338" s="489"/>
      <c r="DW338" s="489"/>
      <c r="DX338" s="489"/>
      <c r="DY338" s="489"/>
      <c r="DZ338" s="489"/>
      <c r="EA338" s="489"/>
      <c r="EB338" s="489"/>
      <c r="EC338" s="489"/>
      <c r="ED338" s="489"/>
      <c r="EE338" s="489"/>
      <c r="EF338" s="489"/>
      <c r="EG338" s="489"/>
      <c r="EH338" s="489"/>
      <c r="EI338" s="489"/>
      <c r="EJ338" s="489"/>
      <c r="EK338" s="489"/>
      <c r="EL338" s="489"/>
      <c r="EM338" s="489"/>
      <c r="EN338" s="489"/>
      <c r="EO338" s="489"/>
      <c r="EP338" s="489"/>
      <c r="EQ338" s="489"/>
      <c r="ER338" s="489"/>
      <c r="ES338" s="489"/>
      <c r="ET338" s="489"/>
      <c r="EU338" s="489"/>
      <c r="EV338" s="489"/>
      <c r="EW338" s="489"/>
      <c r="EX338" s="489"/>
      <c r="EY338" s="489"/>
      <c r="EZ338" s="489"/>
      <c r="FA338" s="489"/>
      <c r="FB338" s="559"/>
      <c r="FC338" s="489"/>
      <c r="FD338" s="489"/>
      <c r="FE338" s="489"/>
      <c r="FF338" s="489"/>
      <c r="FG338" s="489"/>
      <c r="FH338" s="489"/>
      <c r="FI338" s="489"/>
      <c r="FJ338" s="489"/>
      <c r="FK338" s="489"/>
      <c r="FL338" s="489"/>
      <c r="FM338" s="489"/>
      <c r="FN338" s="489"/>
      <c r="FO338" s="489"/>
      <c r="FP338" s="560"/>
      <c r="FQ338" s="489"/>
      <c r="FR338" s="560"/>
      <c r="FS338" s="559"/>
      <c r="FT338" s="489"/>
      <c r="FU338" s="489"/>
      <c r="FV338" s="489"/>
      <c r="FW338" s="489"/>
      <c r="FX338" s="489"/>
      <c r="FY338" s="560"/>
    </row>
    <row r="339" spans="1:181" s="494" customFormat="1" hidden="1" x14ac:dyDescent="0.25">
      <c r="A339" s="557">
        <v>388</v>
      </c>
      <c r="B339" s="558" t="s">
        <v>524</v>
      </c>
      <c r="C339" s="490" t="s">
        <v>525</v>
      </c>
      <c r="D339" s="489" t="s">
        <v>551</v>
      </c>
      <c r="E339" s="559"/>
      <c r="F339" s="559"/>
      <c r="G339" s="490" t="s">
        <v>526</v>
      </c>
      <c r="H339" s="489" t="s">
        <v>1702</v>
      </c>
      <c r="I339" s="489"/>
      <c r="J339" s="560"/>
      <c r="K339" s="559" t="s">
        <v>1703</v>
      </c>
      <c r="L339" s="489" t="s">
        <v>116</v>
      </c>
      <c r="M339" s="489" t="s">
        <v>116</v>
      </c>
      <c r="N339" s="559"/>
      <c r="O339" s="560"/>
      <c r="P339" s="491" t="s">
        <v>530</v>
      </c>
      <c r="Q339" s="491" t="s">
        <v>531</v>
      </c>
      <c r="R339" s="491" t="s">
        <v>532</v>
      </c>
      <c r="S339" s="489" t="s">
        <v>533</v>
      </c>
      <c r="T339" s="489" t="s">
        <v>1702</v>
      </c>
      <c r="U339" s="489" t="s">
        <v>534</v>
      </c>
      <c r="V339" s="560"/>
      <c r="W339" s="490" t="s">
        <v>535</v>
      </c>
      <c r="X339" s="489"/>
      <c r="Y339" s="489"/>
      <c r="Z339" s="560"/>
      <c r="AA339" s="561"/>
      <c r="AB339" s="562" t="s">
        <v>526</v>
      </c>
      <c r="AC339" s="563" t="s">
        <v>526</v>
      </c>
      <c r="AD339" s="564" t="s">
        <v>526</v>
      </c>
      <c r="AE339" s="563"/>
      <c r="AF339" s="563"/>
      <c r="AG339" s="563"/>
      <c r="AH339" s="562" t="s">
        <v>526</v>
      </c>
      <c r="AI339" s="563" t="s">
        <v>540</v>
      </c>
      <c r="AJ339" s="564" t="s">
        <v>540</v>
      </c>
      <c r="AK339" s="489"/>
      <c r="AL339" s="489"/>
      <c r="AM339" s="489"/>
      <c r="AN339" s="489"/>
      <c r="AO339" s="490" t="s">
        <v>526</v>
      </c>
      <c r="AP339" s="493"/>
      <c r="AQ339" s="491"/>
      <c r="AR339" s="492"/>
      <c r="AS339" s="490" t="str">
        <f t="shared" si="5"/>
        <v>no</v>
      </c>
      <c r="AT339" s="489"/>
      <c r="AU339" s="489"/>
      <c r="AV339" s="513"/>
      <c r="AW339" s="490" t="s">
        <v>526</v>
      </c>
      <c r="AX339" s="739"/>
      <c r="AY339" s="739"/>
      <c r="AZ339" s="489"/>
      <c r="BA339" s="489"/>
      <c r="BB339" s="489"/>
      <c r="BC339" s="489"/>
      <c r="BD339" s="489"/>
      <c r="BE339" s="489"/>
      <c r="BF339" s="489"/>
      <c r="BG339" s="489"/>
      <c r="BH339" s="489"/>
      <c r="BI339" s="489"/>
      <c r="BJ339" s="489"/>
      <c r="BK339" s="489"/>
      <c r="BL339" s="560"/>
      <c r="BM339" s="559"/>
      <c r="BN339" s="489"/>
      <c r="BO339" s="489"/>
      <c r="BP339" s="489"/>
      <c r="BQ339" s="489"/>
      <c r="BR339" s="489"/>
      <c r="BS339" s="489"/>
      <c r="BT339" s="489"/>
      <c r="BU339" s="489"/>
      <c r="BV339" s="489"/>
      <c r="BW339" s="489"/>
      <c r="BX339" s="489"/>
      <c r="BY339" s="489"/>
      <c r="BZ339" s="489"/>
      <c r="CA339" s="489"/>
      <c r="CB339" s="489"/>
      <c r="CC339" s="489"/>
      <c r="CD339" s="489"/>
      <c r="CE339" s="489"/>
      <c r="CF339" s="489"/>
      <c r="CG339" s="489"/>
      <c r="CH339" s="489"/>
      <c r="CI339" s="489"/>
      <c r="CJ339" s="489"/>
      <c r="CK339" s="489"/>
      <c r="CL339" s="489"/>
      <c r="CM339" s="489"/>
      <c r="CN339" s="489"/>
      <c r="CO339" s="489"/>
      <c r="CP339" s="489"/>
      <c r="CQ339" s="489"/>
      <c r="CR339" s="489"/>
      <c r="CS339" s="489"/>
      <c r="CT339" s="489"/>
      <c r="CU339" s="489"/>
      <c r="CV339" s="489"/>
      <c r="CW339" s="489"/>
      <c r="CX339" s="489"/>
      <c r="CY339" s="489"/>
      <c r="CZ339" s="489"/>
      <c r="DA339" s="489"/>
      <c r="DB339" s="489"/>
      <c r="DC339" s="489"/>
      <c r="DD339" s="489"/>
      <c r="DE339" s="489"/>
      <c r="DF339" s="489"/>
      <c r="DG339" s="489"/>
      <c r="DH339" s="489"/>
      <c r="DI339" s="489"/>
      <c r="DJ339" s="489"/>
      <c r="DK339" s="489"/>
      <c r="DL339" s="489"/>
      <c r="DM339" s="489"/>
      <c r="DN339" s="489"/>
      <c r="DO339" s="489"/>
      <c r="DP339" s="489"/>
      <c r="DQ339" s="489"/>
      <c r="DR339" s="489"/>
      <c r="DS339" s="489"/>
      <c r="DT339" s="489"/>
      <c r="DU339" s="489"/>
      <c r="DV339" s="489"/>
      <c r="DW339" s="489"/>
      <c r="DX339" s="489"/>
      <c r="DY339" s="489"/>
      <c r="DZ339" s="489"/>
      <c r="EA339" s="489"/>
      <c r="EB339" s="489"/>
      <c r="EC339" s="489"/>
      <c r="ED339" s="489"/>
      <c r="EE339" s="489"/>
      <c r="EF339" s="489"/>
      <c r="EG339" s="489"/>
      <c r="EH339" s="489"/>
      <c r="EI339" s="489"/>
      <c r="EJ339" s="489"/>
      <c r="EK339" s="489"/>
      <c r="EL339" s="489"/>
      <c r="EM339" s="489"/>
      <c r="EN339" s="489"/>
      <c r="EO339" s="489"/>
      <c r="EP339" s="489"/>
      <c r="EQ339" s="489"/>
      <c r="ER339" s="489"/>
      <c r="ES339" s="489"/>
      <c r="ET339" s="489"/>
      <c r="EU339" s="489"/>
      <c r="EV339" s="489"/>
      <c r="EW339" s="489"/>
      <c r="EX339" s="489"/>
      <c r="EY339" s="489"/>
      <c r="EZ339" s="489"/>
      <c r="FA339" s="489"/>
      <c r="FB339" s="559"/>
      <c r="FC339" s="489"/>
      <c r="FD339" s="489"/>
      <c r="FE339" s="489"/>
      <c r="FF339" s="489"/>
      <c r="FG339" s="489"/>
      <c r="FH339" s="489"/>
      <c r="FI339" s="489"/>
      <c r="FJ339" s="489"/>
      <c r="FK339" s="489"/>
      <c r="FL339" s="489"/>
      <c r="FM339" s="489"/>
      <c r="FN339" s="489"/>
      <c r="FO339" s="489"/>
      <c r="FP339" s="560"/>
      <c r="FQ339" s="489"/>
      <c r="FR339" s="560"/>
      <c r="FS339" s="559"/>
      <c r="FT339" s="489"/>
      <c r="FU339" s="489"/>
      <c r="FV339" s="489"/>
      <c r="FW339" s="489"/>
      <c r="FX339" s="489"/>
      <c r="FY339" s="560"/>
    </row>
    <row r="340" spans="1:181" s="494" customFormat="1" ht="60" hidden="1" x14ac:dyDescent="0.25">
      <c r="A340" s="718">
        <v>389</v>
      </c>
      <c r="B340" s="719" t="s">
        <v>524</v>
      </c>
      <c r="C340" s="722" t="s">
        <v>141</v>
      </c>
      <c r="D340" s="536" t="s">
        <v>142</v>
      </c>
      <c r="E340" s="760"/>
      <c r="F340" s="760"/>
      <c r="G340" s="731" t="s">
        <v>526</v>
      </c>
      <c r="H340" s="536" t="s">
        <v>177</v>
      </c>
      <c r="I340" s="536"/>
      <c r="J340" s="730"/>
      <c r="K340" s="720" t="s">
        <v>178</v>
      </c>
      <c r="L340" s="536" t="s">
        <v>178</v>
      </c>
      <c r="M340" s="536" t="s">
        <v>178</v>
      </c>
      <c r="N340" s="720"/>
      <c r="O340" s="721"/>
      <c r="P340" s="723" t="s">
        <v>637</v>
      </c>
      <c r="Q340" s="723" t="s">
        <v>22</v>
      </c>
      <c r="R340" s="723" t="s">
        <v>1704</v>
      </c>
      <c r="S340" s="536" t="s">
        <v>644</v>
      </c>
      <c r="T340" s="536" t="s">
        <v>177</v>
      </c>
      <c r="U340" s="536" t="s">
        <v>571</v>
      </c>
      <c r="V340" s="721"/>
      <c r="W340" s="731" t="s">
        <v>572</v>
      </c>
      <c r="X340" s="536"/>
      <c r="Y340" s="536"/>
      <c r="Z340" s="721"/>
      <c r="AA340" s="725">
        <v>43356</v>
      </c>
      <c r="AB340" s="726" t="s">
        <v>540</v>
      </c>
      <c r="AC340" s="727" t="s">
        <v>526</v>
      </c>
      <c r="AD340" s="728" t="s">
        <v>526</v>
      </c>
      <c r="AE340" s="727"/>
      <c r="AF340" s="737"/>
      <c r="AG340" s="727"/>
      <c r="AH340" s="726" t="s">
        <v>540</v>
      </c>
      <c r="AI340" s="727" t="s">
        <v>540</v>
      </c>
      <c r="AJ340" s="728" t="s">
        <v>526</v>
      </c>
      <c r="AK340" s="729" t="s">
        <v>1145</v>
      </c>
      <c r="AL340" s="729" t="s">
        <v>1629</v>
      </c>
      <c r="AM340" s="729" t="s">
        <v>1630</v>
      </c>
      <c r="AN340" s="729"/>
      <c r="AO340" s="731" t="s">
        <v>526</v>
      </c>
      <c r="AP340" s="536" t="s">
        <v>1705</v>
      </c>
      <c r="AQ340" s="724" t="s">
        <v>562</v>
      </c>
      <c r="AR340" s="730"/>
      <c r="AS340" s="731" t="s">
        <v>526</v>
      </c>
      <c r="AT340" s="536" t="s">
        <v>1534</v>
      </c>
      <c r="AU340" s="570" t="s">
        <v>1491</v>
      </c>
      <c r="AV340" s="721" t="s">
        <v>729</v>
      </c>
      <c r="AW340" s="731" t="s">
        <v>526</v>
      </c>
      <c r="AX340" s="739"/>
      <c r="AY340" s="739"/>
      <c r="AZ340" s="489"/>
      <c r="BA340" s="489"/>
      <c r="BB340" s="489"/>
      <c r="BC340" s="489"/>
      <c r="BD340" s="489"/>
      <c r="BE340" s="489"/>
      <c r="BF340" s="489"/>
      <c r="BG340" s="489"/>
      <c r="BH340" s="489"/>
      <c r="BI340" s="489"/>
      <c r="BJ340" s="489"/>
      <c r="BK340" s="489"/>
      <c r="BL340" s="560"/>
      <c r="BM340" s="559"/>
      <c r="BN340" s="489"/>
      <c r="BO340" s="489"/>
      <c r="BP340" s="489"/>
      <c r="BQ340" s="489"/>
      <c r="BR340" s="489"/>
      <c r="BS340" s="489"/>
      <c r="BT340" s="489"/>
      <c r="BU340" s="489"/>
      <c r="BV340" s="489"/>
      <c r="BW340" s="489"/>
      <c r="BX340" s="489"/>
      <c r="BY340" s="489"/>
      <c r="BZ340" s="489"/>
      <c r="CA340" s="489"/>
      <c r="CB340" s="489"/>
      <c r="CC340" s="489"/>
      <c r="CD340" s="489"/>
      <c r="CE340" s="489"/>
      <c r="CF340" s="489"/>
      <c r="CG340" s="489"/>
      <c r="CH340" s="489"/>
      <c r="CI340" s="489"/>
      <c r="CJ340" s="489"/>
      <c r="CK340" s="489"/>
      <c r="CL340" s="489"/>
      <c r="CM340" s="489"/>
      <c r="CN340" s="489"/>
      <c r="CO340" s="489"/>
      <c r="CP340" s="489"/>
      <c r="CQ340" s="489"/>
      <c r="CR340" s="489"/>
      <c r="CS340" s="489"/>
      <c r="CT340" s="489"/>
      <c r="CU340" s="489"/>
      <c r="CV340" s="489"/>
      <c r="CW340" s="489"/>
      <c r="CX340" s="489"/>
      <c r="CY340" s="489"/>
      <c r="CZ340" s="489"/>
      <c r="DA340" s="489"/>
      <c r="DB340" s="489"/>
      <c r="DC340" s="489"/>
      <c r="DD340" s="489"/>
      <c r="DE340" s="489"/>
      <c r="DF340" s="489"/>
      <c r="DG340" s="489"/>
      <c r="DH340" s="489"/>
      <c r="DI340" s="489"/>
      <c r="DJ340" s="489"/>
      <c r="DK340" s="489"/>
      <c r="DL340" s="489"/>
      <c r="DM340" s="489"/>
      <c r="DN340" s="489"/>
      <c r="DO340" s="489"/>
      <c r="DP340" s="489"/>
      <c r="DQ340" s="489"/>
      <c r="DR340" s="489"/>
      <c r="DS340" s="489"/>
      <c r="DT340" s="489"/>
      <c r="DU340" s="489"/>
      <c r="DV340" s="489"/>
      <c r="DW340" s="489"/>
      <c r="DX340" s="489"/>
      <c r="DY340" s="489"/>
      <c r="DZ340" s="489"/>
      <c r="EA340" s="489"/>
      <c r="EB340" s="489"/>
      <c r="EC340" s="489"/>
      <c r="ED340" s="489"/>
      <c r="EE340" s="489"/>
      <c r="EF340" s="489"/>
      <c r="EG340" s="489"/>
      <c r="EH340" s="489"/>
      <c r="EI340" s="489"/>
      <c r="EJ340" s="489"/>
      <c r="EK340" s="489"/>
      <c r="EL340" s="489"/>
      <c r="EM340" s="489"/>
      <c r="EN340" s="489"/>
      <c r="EO340" s="489"/>
      <c r="EP340" s="489"/>
      <c r="EQ340" s="489"/>
      <c r="ER340" s="489"/>
      <c r="ES340" s="489"/>
      <c r="ET340" s="489"/>
      <c r="EU340" s="489"/>
      <c r="EV340" s="489"/>
      <c r="EW340" s="489"/>
      <c r="EX340" s="489"/>
      <c r="EY340" s="489"/>
      <c r="EZ340" s="489"/>
      <c r="FA340" s="489"/>
      <c r="FB340" s="559"/>
      <c r="FC340" s="489"/>
      <c r="FD340" s="489"/>
      <c r="FE340" s="489"/>
      <c r="FF340" s="489"/>
      <c r="FG340" s="489"/>
      <c r="FH340" s="489"/>
      <c r="FI340" s="489"/>
      <c r="FJ340" s="489"/>
      <c r="FK340" s="489"/>
      <c r="FL340" s="489"/>
      <c r="FM340" s="489"/>
      <c r="FN340" s="489"/>
      <c r="FO340" s="489"/>
      <c r="FP340" s="560"/>
      <c r="FQ340" s="489"/>
      <c r="FR340" s="560"/>
      <c r="FS340" s="559"/>
      <c r="FT340" s="489"/>
      <c r="FU340" s="489"/>
      <c r="FV340" s="489"/>
      <c r="FW340" s="489"/>
      <c r="FX340" s="489"/>
      <c r="FY340" s="560"/>
    </row>
    <row r="341" spans="1:181" s="494" customFormat="1" hidden="1" x14ac:dyDescent="0.25">
      <c r="A341" s="557">
        <v>390</v>
      </c>
      <c r="B341" s="558" t="s">
        <v>524</v>
      </c>
      <c r="C341" s="490" t="s">
        <v>141</v>
      </c>
      <c r="D341" s="489" t="s">
        <v>142</v>
      </c>
      <c r="E341" s="559"/>
      <c r="F341" s="559"/>
      <c r="G341" s="490" t="s">
        <v>526</v>
      </c>
      <c r="H341" s="489" t="s">
        <v>1706</v>
      </c>
      <c r="I341" s="489"/>
      <c r="J341" s="560"/>
      <c r="K341" s="559" t="s">
        <v>1707</v>
      </c>
      <c r="L341" s="489" t="s">
        <v>178</v>
      </c>
      <c r="M341" s="489" t="s">
        <v>178</v>
      </c>
      <c r="N341" s="559"/>
      <c r="O341" s="560"/>
      <c r="P341" s="491" t="s">
        <v>530</v>
      </c>
      <c r="Q341" s="491" t="s">
        <v>531</v>
      </c>
      <c r="R341" s="491" t="s">
        <v>532</v>
      </c>
      <c r="S341" s="489" t="s">
        <v>533</v>
      </c>
      <c r="T341" s="489" t="s">
        <v>1706</v>
      </c>
      <c r="U341" s="489" t="s">
        <v>534</v>
      </c>
      <c r="V341" s="560"/>
      <c r="W341" s="490" t="s">
        <v>535</v>
      </c>
      <c r="X341" s="489"/>
      <c r="Y341" s="489"/>
      <c r="Z341" s="560"/>
      <c r="AA341" s="561"/>
      <c r="AB341" s="562" t="s">
        <v>526</v>
      </c>
      <c r="AC341" s="563" t="s">
        <v>526</v>
      </c>
      <c r="AD341" s="564" t="s">
        <v>526</v>
      </c>
      <c r="AE341" s="563"/>
      <c r="AF341" s="563"/>
      <c r="AG341" s="563"/>
      <c r="AH341" s="562" t="s">
        <v>526</v>
      </c>
      <c r="AI341" s="563" t="s">
        <v>540</v>
      </c>
      <c r="AJ341" s="564" t="s">
        <v>526</v>
      </c>
      <c r="AK341" s="489"/>
      <c r="AL341" s="489"/>
      <c r="AM341" s="489"/>
      <c r="AN341" s="489"/>
      <c r="AO341" s="490" t="s">
        <v>526</v>
      </c>
      <c r="AP341" s="493"/>
      <c r="AQ341" s="491" t="s">
        <v>562</v>
      </c>
      <c r="AR341" s="492"/>
      <c r="AS341" s="490" t="str">
        <f t="shared" si="5"/>
        <v>no</v>
      </c>
      <c r="AT341" s="489"/>
      <c r="AU341" s="489"/>
      <c r="AV341" s="513"/>
      <c r="AW341" s="490" t="s">
        <v>526</v>
      </c>
      <c r="AX341" s="739"/>
      <c r="AY341" s="739"/>
      <c r="AZ341" s="489"/>
      <c r="BA341" s="489"/>
      <c r="BB341" s="489"/>
      <c r="BC341" s="489"/>
      <c r="BD341" s="489"/>
      <c r="BE341" s="489"/>
      <c r="BF341" s="489"/>
      <c r="BG341" s="489"/>
      <c r="BH341" s="489"/>
      <c r="BI341" s="489"/>
      <c r="BJ341" s="489"/>
      <c r="BK341" s="489"/>
      <c r="BL341" s="560"/>
      <c r="BM341" s="559"/>
      <c r="BN341" s="489"/>
      <c r="BO341" s="489"/>
      <c r="BP341" s="489"/>
      <c r="BQ341" s="489"/>
      <c r="BR341" s="489"/>
      <c r="BS341" s="489"/>
      <c r="BT341" s="489"/>
      <c r="BU341" s="489"/>
      <c r="BV341" s="489"/>
      <c r="BW341" s="489"/>
      <c r="BX341" s="489"/>
      <c r="BY341" s="489"/>
      <c r="BZ341" s="489"/>
      <c r="CA341" s="489"/>
      <c r="CB341" s="489"/>
      <c r="CC341" s="489"/>
      <c r="CD341" s="489"/>
      <c r="CE341" s="489"/>
      <c r="CF341" s="489"/>
      <c r="CG341" s="489"/>
      <c r="CH341" s="489"/>
      <c r="CI341" s="489"/>
      <c r="CJ341" s="489"/>
      <c r="CK341" s="489"/>
      <c r="CL341" s="489"/>
      <c r="CM341" s="489"/>
      <c r="CN341" s="489"/>
      <c r="CO341" s="489"/>
      <c r="CP341" s="489"/>
      <c r="CQ341" s="489"/>
      <c r="CR341" s="489"/>
      <c r="CS341" s="489"/>
      <c r="CT341" s="489"/>
      <c r="CU341" s="489"/>
      <c r="CV341" s="489"/>
      <c r="CW341" s="489"/>
      <c r="CX341" s="489"/>
      <c r="CY341" s="489"/>
      <c r="CZ341" s="489"/>
      <c r="DA341" s="489"/>
      <c r="DB341" s="489"/>
      <c r="DC341" s="489"/>
      <c r="DD341" s="489"/>
      <c r="DE341" s="489"/>
      <c r="DF341" s="489"/>
      <c r="DG341" s="489"/>
      <c r="DH341" s="489"/>
      <c r="DI341" s="489"/>
      <c r="DJ341" s="489"/>
      <c r="DK341" s="489"/>
      <c r="DL341" s="489"/>
      <c r="DM341" s="489"/>
      <c r="DN341" s="489"/>
      <c r="DO341" s="489"/>
      <c r="DP341" s="489"/>
      <c r="DQ341" s="489"/>
      <c r="DR341" s="489"/>
      <c r="DS341" s="489"/>
      <c r="DT341" s="489"/>
      <c r="DU341" s="489"/>
      <c r="DV341" s="489"/>
      <c r="DW341" s="489"/>
      <c r="DX341" s="489"/>
      <c r="DY341" s="489"/>
      <c r="DZ341" s="489"/>
      <c r="EA341" s="489"/>
      <c r="EB341" s="489"/>
      <c r="EC341" s="489"/>
      <c r="ED341" s="489"/>
      <c r="EE341" s="489"/>
      <c r="EF341" s="489"/>
      <c r="EG341" s="489"/>
      <c r="EH341" s="489"/>
      <c r="EI341" s="489"/>
      <c r="EJ341" s="489"/>
      <c r="EK341" s="489"/>
      <c r="EL341" s="489"/>
      <c r="EM341" s="489"/>
      <c r="EN341" s="489"/>
      <c r="EO341" s="489"/>
      <c r="EP341" s="489"/>
      <c r="EQ341" s="489"/>
      <c r="ER341" s="489"/>
      <c r="ES341" s="489"/>
      <c r="ET341" s="489"/>
      <c r="EU341" s="489"/>
      <c r="EV341" s="489"/>
      <c r="EW341" s="489"/>
      <c r="EX341" s="489"/>
      <c r="EY341" s="489"/>
      <c r="EZ341" s="489"/>
      <c r="FA341" s="489"/>
      <c r="FB341" s="559"/>
      <c r="FC341" s="489"/>
      <c r="FD341" s="489"/>
      <c r="FE341" s="489"/>
      <c r="FF341" s="489"/>
      <c r="FG341" s="489"/>
      <c r="FH341" s="489"/>
      <c r="FI341" s="489"/>
      <c r="FJ341" s="489"/>
      <c r="FK341" s="489"/>
      <c r="FL341" s="489"/>
      <c r="FM341" s="489"/>
      <c r="FN341" s="489"/>
      <c r="FO341" s="489"/>
      <c r="FP341" s="560"/>
      <c r="FQ341" s="489"/>
      <c r="FR341" s="560"/>
      <c r="FS341" s="559"/>
      <c r="FT341" s="489"/>
      <c r="FU341" s="489"/>
      <c r="FV341" s="489"/>
      <c r="FW341" s="489"/>
      <c r="FX341" s="489"/>
      <c r="FY341" s="560"/>
    </row>
    <row r="342" spans="1:181" s="494" customFormat="1" ht="120" x14ac:dyDescent="0.25">
      <c r="A342" s="506">
        <v>391</v>
      </c>
      <c r="B342" s="511" t="s">
        <v>642</v>
      </c>
      <c r="C342" s="514" t="s">
        <v>141</v>
      </c>
      <c r="D342" s="493" t="s">
        <v>234</v>
      </c>
      <c r="E342" s="559" t="str">
        <f>VLOOKUP(F342,'Revised Phasing'!$D$4:$S$98, 16, 0)</f>
        <v>Phase 3</v>
      </c>
      <c r="F342" s="559" t="str">
        <f>VLOOKUP(L342,'Consolidated Data'!$E$2:$F$97, 2, 0)</f>
        <v>Vision</v>
      </c>
      <c r="G342" s="490" t="s">
        <v>642</v>
      </c>
      <c r="H342" s="493" t="s">
        <v>1708</v>
      </c>
      <c r="I342" s="493"/>
      <c r="J342" s="492" t="s">
        <v>642</v>
      </c>
      <c r="K342" s="512" t="s">
        <v>214</v>
      </c>
      <c r="L342" s="493" t="s">
        <v>214</v>
      </c>
      <c r="M342" s="493" t="s">
        <v>214</v>
      </c>
      <c r="N342" s="512"/>
      <c r="O342" s="513"/>
      <c r="P342" s="515" t="s">
        <v>637</v>
      </c>
      <c r="Q342" s="515" t="s">
        <v>30</v>
      </c>
      <c r="R342" s="515" t="s">
        <v>1709</v>
      </c>
      <c r="S342" s="493" t="s">
        <v>659</v>
      </c>
      <c r="T342" s="493" t="s">
        <v>1708</v>
      </c>
      <c r="U342" s="493" t="s">
        <v>534</v>
      </c>
      <c r="V342" s="513"/>
      <c r="W342" s="514" t="s">
        <v>535</v>
      </c>
      <c r="X342" s="493"/>
      <c r="Y342" s="493"/>
      <c r="Z342" s="513"/>
      <c r="AA342" s="516"/>
      <c r="AB342" s="562" t="s">
        <v>526</v>
      </c>
      <c r="AC342" s="563" t="s">
        <v>526</v>
      </c>
      <c r="AD342" s="564" t="s">
        <v>526</v>
      </c>
      <c r="AE342" s="563"/>
      <c r="AF342" s="735"/>
      <c r="AG342" s="733" t="s">
        <v>721</v>
      </c>
      <c r="AH342" s="562" t="s">
        <v>526</v>
      </c>
      <c r="AI342" s="563" t="s">
        <v>526</v>
      </c>
      <c r="AJ342" s="564" t="s">
        <v>526</v>
      </c>
      <c r="AK342" s="497" t="s">
        <v>1314</v>
      </c>
      <c r="AL342" s="497" t="s">
        <v>722</v>
      </c>
      <c r="AM342" s="497" t="s">
        <v>723</v>
      </c>
      <c r="AN342" s="489"/>
      <c r="AO342" s="490" t="s">
        <v>642</v>
      </c>
      <c r="AP342" s="493" t="s">
        <v>1710</v>
      </c>
      <c r="AQ342" s="491" t="s">
        <v>562</v>
      </c>
      <c r="AR342" s="492"/>
      <c r="AS342" s="490" t="s">
        <v>726</v>
      </c>
      <c r="AT342" s="493" t="s">
        <v>1711</v>
      </c>
      <c r="AU342" s="552" t="s">
        <v>1508</v>
      </c>
      <c r="AV342" s="513" t="s">
        <v>729</v>
      </c>
      <c r="AW342" s="490"/>
      <c r="AX342" s="739"/>
      <c r="AY342" s="739"/>
      <c r="AZ342" s="489"/>
      <c r="BA342" s="489"/>
      <c r="BB342" s="489"/>
      <c r="BC342" s="489"/>
      <c r="BD342" s="489"/>
      <c r="BE342" s="489"/>
      <c r="BF342" s="489"/>
      <c r="BG342" s="489"/>
      <c r="BH342" s="489"/>
      <c r="BI342" s="489"/>
      <c r="BJ342" s="489"/>
      <c r="BK342" s="489"/>
      <c r="BL342" s="560"/>
      <c r="BM342" s="559"/>
      <c r="BN342" s="489"/>
      <c r="BO342" s="489"/>
      <c r="BP342" s="489"/>
      <c r="BQ342" s="489"/>
      <c r="BR342" s="489"/>
      <c r="BS342" s="489"/>
      <c r="BT342" s="489"/>
      <c r="BU342" s="489"/>
      <c r="BV342" s="489"/>
      <c r="BW342" s="489"/>
      <c r="BX342" s="489"/>
      <c r="BY342" s="489"/>
      <c r="BZ342" s="489"/>
      <c r="CA342" s="489"/>
      <c r="CB342" s="489"/>
      <c r="CC342" s="489"/>
      <c r="CD342" s="489"/>
      <c r="CE342" s="489"/>
      <c r="CF342" s="489"/>
      <c r="CG342" s="489"/>
      <c r="CH342" s="489"/>
      <c r="CI342" s="489"/>
      <c r="CJ342" s="489"/>
      <c r="CK342" s="489"/>
      <c r="CL342" s="489"/>
      <c r="CM342" s="489"/>
      <c r="CN342" s="489"/>
      <c r="CO342" s="489"/>
      <c r="CP342" s="489"/>
      <c r="CQ342" s="489"/>
      <c r="CR342" s="489"/>
      <c r="CS342" s="489"/>
      <c r="CT342" s="489"/>
      <c r="CU342" s="489"/>
      <c r="CV342" s="489"/>
      <c r="CW342" s="489"/>
      <c r="CX342" s="489"/>
      <c r="CY342" s="489"/>
      <c r="CZ342" s="489"/>
      <c r="DA342" s="489"/>
      <c r="DB342" s="489"/>
      <c r="DC342" s="489"/>
      <c r="DD342" s="489"/>
      <c r="DE342" s="489"/>
      <c r="DF342" s="489"/>
      <c r="DG342" s="489"/>
      <c r="DH342" s="489"/>
      <c r="DI342" s="489"/>
      <c r="DJ342" s="489"/>
      <c r="DK342" s="489"/>
      <c r="DL342" s="489"/>
      <c r="DM342" s="489"/>
      <c r="DN342" s="489"/>
      <c r="DO342" s="489"/>
      <c r="DP342" s="489"/>
      <c r="DQ342" s="489"/>
      <c r="DR342" s="489"/>
      <c r="DS342" s="489"/>
      <c r="DT342" s="489"/>
      <c r="DU342" s="489"/>
      <c r="DV342" s="489"/>
      <c r="DW342" s="489"/>
      <c r="DX342" s="489"/>
      <c r="DY342" s="489"/>
      <c r="DZ342" s="489"/>
      <c r="EA342" s="489"/>
      <c r="EB342" s="489"/>
      <c r="EC342" s="489"/>
      <c r="ED342" s="489"/>
      <c r="EE342" s="489"/>
      <c r="EF342" s="489"/>
      <c r="EG342" s="489"/>
      <c r="EH342" s="489"/>
      <c r="EI342" s="489"/>
      <c r="EJ342" s="489"/>
      <c r="EK342" s="489"/>
      <c r="EL342" s="489"/>
      <c r="EM342" s="489"/>
      <c r="EN342" s="489"/>
      <c r="EO342" s="489"/>
      <c r="EP342" s="489"/>
      <c r="EQ342" s="489"/>
      <c r="ER342" s="489"/>
      <c r="ES342" s="489"/>
      <c r="ET342" s="489"/>
      <c r="EU342" s="489"/>
      <c r="EV342" s="489"/>
      <c r="EW342" s="489"/>
      <c r="EX342" s="489"/>
      <c r="EY342" s="489"/>
      <c r="EZ342" s="489"/>
      <c r="FA342" s="489"/>
      <c r="FB342" s="559"/>
      <c r="FC342" s="489"/>
      <c r="FD342" s="489"/>
      <c r="FE342" s="489"/>
      <c r="FF342" s="489"/>
      <c r="FG342" s="489"/>
      <c r="FH342" s="489"/>
      <c r="FI342" s="489"/>
      <c r="FJ342" s="489"/>
      <c r="FK342" s="489"/>
      <c r="FL342" s="489"/>
      <c r="FM342" s="489"/>
      <c r="FN342" s="489"/>
      <c r="FO342" s="489"/>
      <c r="FP342" s="560"/>
      <c r="FQ342" s="489"/>
      <c r="FR342" s="560"/>
      <c r="FS342" s="559"/>
      <c r="FT342" s="489"/>
      <c r="FU342" s="489"/>
      <c r="FV342" s="489"/>
      <c r="FW342" s="489"/>
      <c r="FX342" s="489"/>
      <c r="FY342" s="560"/>
    </row>
    <row r="343" spans="1:181" s="494" customFormat="1" hidden="1" x14ac:dyDescent="0.25">
      <c r="A343" s="557">
        <v>392</v>
      </c>
      <c r="B343" s="558" t="s">
        <v>524</v>
      </c>
      <c r="C343" s="490" t="s">
        <v>141</v>
      </c>
      <c r="D343" s="489" t="s">
        <v>234</v>
      </c>
      <c r="E343" s="559"/>
      <c r="F343" s="559"/>
      <c r="G343" s="490" t="s">
        <v>526</v>
      </c>
      <c r="H343" s="489" t="s">
        <v>1712</v>
      </c>
      <c r="I343" s="489"/>
      <c r="J343" s="560"/>
      <c r="K343" s="559" t="s">
        <v>1713</v>
      </c>
      <c r="L343" s="489" t="s">
        <v>214</v>
      </c>
      <c r="M343" s="489" t="s">
        <v>214</v>
      </c>
      <c r="N343" s="559"/>
      <c r="O343" s="560"/>
      <c r="P343" s="491" t="s">
        <v>530</v>
      </c>
      <c r="Q343" s="491" t="s">
        <v>531</v>
      </c>
      <c r="R343" s="491" t="s">
        <v>532</v>
      </c>
      <c r="S343" s="489" t="s">
        <v>533</v>
      </c>
      <c r="T343" s="489" t="s">
        <v>1712</v>
      </c>
      <c r="U343" s="489" t="s">
        <v>534</v>
      </c>
      <c r="V343" s="560"/>
      <c r="W343" s="490" t="s">
        <v>535</v>
      </c>
      <c r="X343" s="489"/>
      <c r="Y343" s="489"/>
      <c r="Z343" s="560"/>
      <c r="AA343" s="561"/>
      <c r="AB343" s="562" t="s">
        <v>526</v>
      </c>
      <c r="AC343" s="563" t="s">
        <v>526</v>
      </c>
      <c r="AD343" s="564" t="s">
        <v>526</v>
      </c>
      <c r="AE343" s="563"/>
      <c r="AF343" s="563"/>
      <c r="AG343" s="563"/>
      <c r="AH343" s="562" t="s">
        <v>526</v>
      </c>
      <c r="AI343" s="563" t="s">
        <v>526</v>
      </c>
      <c r="AJ343" s="564" t="s">
        <v>526</v>
      </c>
      <c r="AK343" s="489"/>
      <c r="AL343" s="489"/>
      <c r="AM343" s="489"/>
      <c r="AN343" s="489"/>
      <c r="AO343" s="490" t="s">
        <v>526</v>
      </c>
      <c r="AP343" s="493" t="s">
        <v>1714</v>
      </c>
      <c r="AQ343" s="491" t="s">
        <v>562</v>
      </c>
      <c r="AR343" s="492"/>
      <c r="AS343" s="490" t="str">
        <f t="shared" si="5"/>
        <v>no</v>
      </c>
      <c r="AT343" s="489"/>
      <c r="AU343" s="489"/>
      <c r="AV343" s="513"/>
      <c r="AW343" s="490" t="s">
        <v>526</v>
      </c>
      <c r="AX343" s="739"/>
      <c r="AY343" s="739"/>
      <c r="AZ343" s="489"/>
      <c r="BA343" s="489"/>
      <c r="BB343" s="489"/>
      <c r="BC343" s="489"/>
      <c r="BD343" s="489"/>
      <c r="BE343" s="489"/>
      <c r="BF343" s="489"/>
      <c r="BG343" s="489"/>
      <c r="BH343" s="489"/>
      <c r="BI343" s="489"/>
      <c r="BJ343" s="489"/>
      <c r="BK343" s="489"/>
      <c r="BL343" s="560"/>
      <c r="BM343" s="559"/>
      <c r="BN343" s="489"/>
      <c r="BO343" s="489"/>
      <c r="BP343" s="489"/>
      <c r="BQ343" s="489"/>
      <c r="BR343" s="489"/>
      <c r="BS343" s="489"/>
      <c r="BT343" s="489"/>
      <c r="BU343" s="489"/>
      <c r="BV343" s="489"/>
      <c r="BW343" s="489"/>
      <c r="BX343" s="489"/>
      <c r="BY343" s="489"/>
      <c r="BZ343" s="489"/>
      <c r="CA343" s="489"/>
      <c r="CB343" s="489"/>
      <c r="CC343" s="489"/>
      <c r="CD343" s="489"/>
      <c r="CE343" s="489"/>
      <c r="CF343" s="489"/>
      <c r="CG343" s="489"/>
      <c r="CH343" s="489"/>
      <c r="CI343" s="489"/>
      <c r="CJ343" s="489"/>
      <c r="CK343" s="489"/>
      <c r="CL343" s="489"/>
      <c r="CM343" s="489"/>
      <c r="CN343" s="489"/>
      <c r="CO343" s="489"/>
      <c r="CP343" s="489"/>
      <c r="CQ343" s="489"/>
      <c r="CR343" s="489"/>
      <c r="CS343" s="489"/>
      <c r="CT343" s="489"/>
      <c r="CU343" s="489"/>
      <c r="CV343" s="489"/>
      <c r="CW343" s="489"/>
      <c r="CX343" s="489"/>
      <c r="CY343" s="489"/>
      <c r="CZ343" s="489"/>
      <c r="DA343" s="489"/>
      <c r="DB343" s="489"/>
      <c r="DC343" s="489"/>
      <c r="DD343" s="489"/>
      <c r="DE343" s="489"/>
      <c r="DF343" s="489"/>
      <c r="DG343" s="489"/>
      <c r="DH343" s="489"/>
      <c r="DI343" s="489"/>
      <c r="DJ343" s="489"/>
      <c r="DK343" s="489"/>
      <c r="DL343" s="489"/>
      <c r="DM343" s="489"/>
      <c r="DN343" s="489"/>
      <c r="DO343" s="489"/>
      <c r="DP343" s="489"/>
      <c r="DQ343" s="489"/>
      <c r="DR343" s="489"/>
      <c r="DS343" s="489"/>
      <c r="DT343" s="489"/>
      <c r="DU343" s="489"/>
      <c r="DV343" s="489"/>
      <c r="DW343" s="489"/>
      <c r="DX343" s="489"/>
      <c r="DY343" s="489"/>
      <c r="DZ343" s="489"/>
      <c r="EA343" s="489"/>
      <c r="EB343" s="489"/>
      <c r="EC343" s="489"/>
      <c r="ED343" s="489"/>
      <c r="EE343" s="489"/>
      <c r="EF343" s="489"/>
      <c r="EG343" s="489"/>
      <c r="EH343" s="489"/>
      <c r="EI343" s="489"/>
      <c r="EJ343" s="489"/>
      <c r="EK343" s="489"/>
      <c r="EL343" s="489"/>
      <c r="EM343" s="489"/>
      <c r="EN343" s="489"/>
      <c r="EO343" s="489"/>
      <c r="EP343" s="489"/>
      <c r="EQ343" s="489"/>
      <c r="ER343" s="489"/>
      <c r="ES343" s="489"/>
      <c r="ET343" s="489"/>
      <c r="EU343" s="489"/>
      <c r="EV343" s="489"/>
      <c r="EW343" s="489"/>
      <c r="EX343" s="489"/>
      <c r="EY343" s="489"/>
      <c r="EZ343" s="489"/>
      <c r="FA343" s="489"/>
      <c r="FB343" s="559"/>
      <c r="FC343" s="489"/>
      <c r="FD343" s="489"/>
      <c r="FE343" s="489"/>
      <c r="FF343" s="489"/>
      <c r="FG343" s="489"/>
      <c r="FH343" s="489"/>
      <c r="FI343" s="489"/>
      <c r="FJ343" s="489"/>
      <c r="FK343" s="489"/>
      <c r="FL343" s="489"/>
      <c r="FM343" s="489"/>
      <c r="FN343" s="489"/>
      <c r="FO343" s="489"/>
      <c r="FP343" s="560"/>
      <c r="FQ343" s="489"/>
      <c r="FR343" s="560"/>
      <c r="FS343" s="559"/>
      <c r="FT343" s="489"/>
      <c r="FU343" s="489"/>
      <c r="FV343" s="489"/>
      <c r="FW343" s="489"/>
      <c r="FX343" s="489"/>
      <c r="FY343" s="560"/>
    </row>
    <row r="344" spans="1:181" s="494" customFormat="1" hidden="1" x14ac:dyDescent="0.25">
      <c r="A344" s="557">
        <v>393</v>
      </c>
      <c r="B344" s="558" t="s">
        <v>524</v>
      </c>
      <c r="C344" s="490" t="s">
        <v>141</v>
      </c>
      <c r="D344" s="489" t="s">
        <v>234</v>
      </c>
      <c r="E344" s="559"/>
      <c r="F344" s="559"/>
      <c r="G344" s="490" t="s">
        <v>526</v>
      </c>
      <c r="H344" s="489" t="s">
        <v>1715</v>
      </c>
      <c r="I344" s="489"/>
      <c r="J344" s="560"/>
      <c r="K344" s="559" t="s">
        <v>1716</v>
      </c>
      <c r="L344" s="489" t="s">
        <v>1716</v>
      </c>
      <c r="M344" s="489" t="s">
        <v>1716</v>
      </c>
      <c r="N344" s="559"/>
      <c r="O344" s="560"/>
      <c r="P344" s="491" t="s">
        <v>637</v>
      </c>
      <c r="Q344" s="491" t="s">
        <v>30</v>
      </c>
      <c r="R344" s="491" t="s">
        <v>283</v>
      </c>
      <c r="S344" s="489" t="s">
        <v>672</v>
      </c>
      <c r="T344" s="489" t="s">
        <v>1715</v>
      </c>
      <c r="U344" s="489" t="s">
        <v>571</v>
      </c>
      <c r="V344" s="560"/>
      <c r="W344" s="490" t="s">
        <v>572</v>
      </c>
      <c r="X344" s="489"/>
      <c r="Y344" s="489"/>
      <c r="Z344" s="560"/>
      <c r="AA344" s="561">
        <v>42004</v>
      </c>
      <c r="AB344" s="562" t="s">
        <v>526</v>
      </c>
      <c r="AC344" s="563" t="s">
        <v>526</v>
      </c>
      <c r="AD344" s="564" t="s">
        <v>526</v>
      </c>
      <c r="AE344" s="563"/>
      <c r="AF344" s="735"/>
      <c r="AG344" s="563"/>
      <c r="AH344" s="562" t="s">
        <v>526</v>
      </c>
      <c r="AI344" s="563" t="s">
        <v>526</v>
      </c>
      <c r="AJ344" s="564" t="s">
        <v>526</v>
      </c>
      <c r="AK344" s="489"/>
      <c r="AL344" s="489"/>
      <c r="AM344" s="489"/>
      <c r="AN344" s="489"/>
      <c r="AO344" s="490" t="s">
        <v>526</v>
      </c>
      <c r="AP344" s="493"/>
      <c r="AQ344" s="491"/>
      <c r="AR344" s="492"/>
      <c r="AS344" s="490" t="str">
        <f t="shared" si="5"/>
        <v>no</v>
      </c>
      <c r="AT344" s="489"/>
      <c r="AU344" s="489"/>
      <c r="AV344" s="513"/>
      <c r="AW344" s="490" t="s">
        <v>526</v>
      </c>
      <c r="AX344" s="739"/>
      <c r="AY344" s="739"/>
      <c r="AZ344" s="489"/>
      <c r="BA344" s="489"/>
      <c r="BB344" s="489"/>
      <c r="BC344" s="489"/>
      <c r="BD344" s="489"/>
      <c r="BE344" s="489"/>
      <c r="BF344" s="489"/>
      <c r="BG344" s="489"/>
      <c r="BH344" s="489"/>
      <c r="BI344" s="489"/>
      <c r="BJ344" s="489"/>
      <c r="BK344" s="489"/>
      <c r="BL344" s="560"/>
      <c r="BM344" s="559"/>
      <c r="BN344" s="489"/>
      <c r="BO344" s="489"/>
      <c r="BP344" s="489"/>
      <c r="BQ344" s="489"/>
      <c r="BR344" s="489"/>
      <c r="BS344" s="489"/>
      <c r="BT344" s="489"/>
      <c r="BU344" s="489"/>
      <c r="BV344" s="489"/>
      <c r="BW344" s="489"/>
      <c r="BX344" s="489"/>
      <c r="BY344" s="489"/>
      <c r="BZ344" s="489"/>
      <c r="CA344" s="489"/>
      <c r="CB344" s="489"/>
      <c r="CC344" s="489"/>
      <c r="CD344" s="489"/>
      <c r="CE344" s="489"/>
      <c r="CF344" s="489"/>
      <c r="CG344" s="489"/>
      <c r="CH344" s="489"/>
      <c r="CI344" s="489"/>
      <c r="CJ344" s="489"/>
      <c r="CK344" s="489"/>
      <c r="CL344" s="489"/>
      <c r="CM344" s="489"/>
      <c r="CN344" s="489"/>
      <c r="CO344" s="489"/>
      <c r="CP344" s="489"/>
      <c r="CQ344" s="489"/>
      <c r="CR344" s="489"/>
      <c r="CS344" s="489"/>
      <c r="CT344" s="489"/>
      <c r="CU344" s="489"/>
      <c r="CV344" s="489"/>
      <c r="CW344" s="489"/>
      <c r="CX344" s="489"/>
      <c r="CY344" s="489"/>
      <c r="CZ344" s="489"/>
      <c r="DA344" s="489"/>
      <c r="DB344" s="489"/>
      <c r="DC344" s="489"/>
      <c r="DD344" s="489"/>
      <c r="DE344" s="489"/>
      <c r="DF344" s="489"/>
      <c r="DG344" s="489"/>
      <c r="DH344" s="489"/>
      <c r="DI344" s="489"/>
      <c r="DJ344" s="489"/>
      <c r="DK344" s="489"/>
      <c r="DL344" s="489"/>
      <c r="DM344" s="489"/>
      <c r="DN344" s="489"/>
      <c r="DO344" s="489"/>
      <c r="DP344" s="489"/>
      <c r="DQ344" s="489"/>
      <c r="DR344" s="489"/>
      <c r="DS344" s="489"/>
      <c r="DT344" s="489"/>
      <c r="DU344" s="489"/>
      <c r="DV344" s="489"/>
      <c r="DW344" s="489"/>
      <c r="DX344" s="489"/>
      <c r="DY344" s="489"/>
      <c r="DZ344" s="489"/>
      <c r="EA344" s="489"/>
      <c r="EB344" s="489"/>
      <c r="EC344" s="489"/>
      <c r="ED344" s="489"/>
      <c r="EE344" s="489"/>
      <c r="EF344" s="489"/>
      <c r="EG344" s="489"/>
      <c r="EH344" s="489"/>
      <c r="EI344" s="489"/>
      <c r="EJ344" s="489"/>
      <c r="EK344" s="489"/>
      <c r="EL344" s="489"/>
      <c r="EM344" s="489"/>
      <c r="EN344" s="489"/>
      <c r="EO344" s="489"/>
      <c r="EP344" s="489"/>
      <c r="EQ344" s="489"/>
      <c r="ER344" s="489"/>
      <c r="ES344" s="489"/>
      <c r="ET344" s="489"/>
      <c r="EU344" s="489"/>
      <c r="EV344" s="489"/>
      <c r="EW344" s="489"/>
      <c r="EX344" s="489"/>
      <c r="EY344" s="489"/>
      <c r="EZ344" s="489"/>
      <c r="FA344" s="489"/>
      <c r="FB344" s="559"/>
      <c r="FC344" s="489"/>
      <c r="FD344" s="489"/>
      <c r="FE344" s="489"/>
      <c r="FF344" s="489"/>
      <c r="FG344" s="489"/>
      <c r="FH344" s="489"/>
      <c r="FI344" s="489"/>
      <c r="FJ344" s="489"/>
      <c r="FK344" s="489"/>
      <c r="FL344" s="489"/>
      <c r="FM344" s="489"/>
      <c r="FN344" s="489"/>
      <c r="FO344" s="489"/>
      <c r="FP344" s="560"/>
      <c r="FQ344" s="489"/>
      <c r="FR344" s="560"/>
      <c r="FS344" s="559"/>
      <c r="FT344" s="489"/>
      <c r="FU344" s="489"/>
      <c r="FV344" s="489"/>
      <c r="FW344" s="489"/>
      <c r="FX344" s="489"/>
      <c r="FY344" s="560"/>
    </row>
    <row r="345" spans="1:181" s="494" customFormat="1" hidden="1" x14ac:dyDescent="0.25">
      <c r="A345" s="557">
        <v>394</v>
      </c>
      <c r="B345" s="558" t="s">
        <v>524</v>
      </c>
      <c r="C345" s="490" t="s">
        <v>141</v>
      </c>
      <c r="D345" s="489" t="s">
        <v>234</v>
      </c>
      <c r="E345" s="559"/>
      <c r="F345" s="559"/>
      <c r="G345" s="490" t="s">
        <v>526</v>
      </c>
      <c r="H345" s="489" t="s">
        <v>1717</v>
      </c>
      <c r="I345" s="489"/>
      <c r="J345" s="560"/>
      <c r="K345" s="559" t="s">
        <v>1718</v>
      </c>
      <c r="L345" s="489" t="s">
        <v>1716</v>
      </c>
      <c r="M345" s="489" t="s">
        <v>1716</v>
      </c>
      <c r="N345" s="559"/>
      <c r="O345" s="560"/>
      <c r="P345" s="491" t="s">
        <v>530</v>
      </c>
      <c r="Q345" s="491" t="s">
        <v>531</v>
      </c>
      <c r="R345" s="491" t="s">
        <v>532</v>
      </c>
      <c r="S345" s="489" t="s">
        <v>283</v>
      </c>
      <c r="T345" s="489" t="s">
        <v>1717</v>
      </c>
      <c r="U345" s="489" t="s">
        <v>571</v>
      </c>
      <c r="V345" s="560"/>
      <c r="W345" s="490" t="s">
        <v>572</v>
      </c>
      <c r="X345" s="489"/>
      <c r="Y345" s="489"/>
      <c r="Z345" s="560"/>
      <c r="AA345" s="561">
        <v>42004</v>
      </c>
      <c r="AB345" s="562" t="s">
        <v>526</v>
      </c>
      <c r="AC345" s="563" t="s">
        <v>526</v>
      </c>
      <c r="AD345" s="564" t="s">
        <v>526</v>
      </c>
      <c r="AE345" s="563"/>
      <c r="AF345" s="563"/>
      <c r="AG345" s="563"/>
      <c r="AH345" s="562" t="s">
        <v>526</v>
      </c>
      <c r="AI345" s="563" t="s">
        <v>526</v>
      </c>
      <c r="AJ345" s="564" t="s">
        <v>526</v>
      </c>
      <c r="AK345" s="489"/>
      <c r="AL345" s="489"/>
      <c r="AM345" s="489"/>
      <c r="AN345" s="489"/>
      <c r="AO345" s="490" t="s">
        <v>526</v>
      </c>
      <c r="AP345" s="493"/>
      <c r="AQ345" s="491"/>
      <c r="AR345" s="492"/>
      <c r="AS345" s="490" t="str">
        <f t="shared" si="5"/>
        <v>no</v>
      </c>
      <c r="AT345" s="489"/>
      <c r="AU345" s="489"/>
      <c r="AV345" s="513"/>
      <c r="AW345" s="490" t="s">
        <v>526</v>
      </c>
      <c r="AX345" s="739"/>
      <c r="AY345" s="739"/>
      <c r="AZ345" s="489"/>
      <c r="BA345" s="489"/>
      <c r="BB345" s="489"/>
      <c r="BC345" s="489"/>
      <c r="BD345" s="489"/>
      <c r="BE345" s="489"/>
      <c r="BF345" s="489"/>
      <c r="BG345" s="489"/>
      <c r="BH345" s="489"/>
      <c r="BI345" s="489"/>
      <c r="BJ345" s="489"/>
      <c r="BK345" s="489"/>
      <c r="BL345" s="560"/>
      <c r="BM345" s="559"/>
      <c r="BN345" s="489"/>
      <c r="BO345" s="489"/>
      <c r="BP345" s="489"/>
      <c r="BQ345" s="489"/>
      <c r="BR345" s="489"/>
      <c r="BS345" s="489"/>
      <c r="BT345" s="489"/>
      <c r="BU345" s="489"/>
      <c r="BV345" s="489"/>
      <c r="BW345" s="489"/>
      <c r="BX345" s="489"/>
      <c r="BY345" s="489"/>
      <c r="BZ345" s="489"/>
      <c r="CA345" s="489"/>
      <c r="CB345" s="489"/>
      <c r="CC345" s="489"/>
      <c r="CD345" s="489"/>
      <c r="CE345" s="489"/>
      <c r="CF345" s="489"/>
      <c r="CG345" s="489"/>
      <c r="CH345" s="489"/>
      <c r="CI345" s="489"/>
      <c r="CJ345" s="489"/>
      <c r="CK345" s="489"/>
      <c r="CL345" s="489"/>
      <c r="CM345" s="489"/>
      <c r="CN345" s="489"/>
      <c r="CO345" s="489"/>
      <c r="CP345" s="489"/>
      <c r="CQ345" s="489"/>
      <c r="CR345" s="489"/>
      <c r="CS345" s="489"/>
      <c r="CT345" s="489"/>
      <c r="CU345" s="489"/>
      <c r="CV345" s="489"/>
      <c r="CW345" s="489"/>
      <c r="CX345" s="489"/>
      <c r="CY345" s="489"/>
      <c r="CZ345" s="489"/>
      <c r="DA345" s="489"/>
      <c r="DB345" s="489"/>
      <c r="DC345" s="489"/>
      <c r="DD345" s="489"/>
      <c r="DE345" s="489"/>
      <c r="DF345" s="489"/>
      <c r="DG345" s="489"/>
      <c r="DH345" s="489"/>
      <c r="DI345" s="489"/>
      <c r="DJ345" s="489"/>
      <c r="DK345" s="489"/>
      <c r="DL345" s="489"/>
      <c r="DM345" s="489"/>
      <c r="DN345" s="489"/>
      <c r="DO345" s="489"/>
      <c r="DP345" s="489"/>
      <c r="DQ345" s="489"/>
      <c r="DR345" s="489"/>
      <c r="DS345" s="489"/>
      <c r="DT345" s="489"/>
      <c r="DU345" s="489"/>
      <c r="DV345" s="489"/>
      <c r="DW345" s="489"/>
      <c r="DX345" s="489"/>
      <c r="DY345" s="489"/>
      <c r="DZ345" s="489"/>
      <c r="EA345" s="489"/>
      <c r="EB345" s="489"/>
      <c r="EC345" s="489"/>
      <c r="ED345" s="489"/>
      <c r="EE345" s="489"/>
      <c r="EF345" s="489"/>
      <c r="EG345" s="489"/>
      <c r="EH345" s="489"/>
      <c r="EI345" s="489"/>
      <c r="EJ345" s="489"/>
      <c r="EK345" s="489"/>
      <c r="EL345" s="489"/>
      <c r="EM345" s="489"/>
      <c r="EN345" s="489"/>
      <c r="EO345" s="489"/>
      <c r="EP345" s="489"/>
      <c r="EQ345" s="489"/>
      <c r="ER345" s="489"/>
      <c r="ES345" s="489"/>
      <c r="ET345" s="489"/>
      <c r="EU345" s="489"/>
      <c r="EV345" s="489"/>
      <c r="EW345" s="489"/>
      <c r="EX345" s="489"/>
      <c r="EY345" s="489"/>
      <c r="EZ345" s="489"/>
      <c r="FA345" s="489"/>
      <c r="FB345" s="559"/>
      <c r="FC345" s="489"/>
      <c r="FD345" s="489"/>
      <c r="FE345" s="489"/>
      <c r="FF345" s="489"/>
      <c r="FG345" s="489"/>
      <c r="FH345" s="489"/>
      <c r="FI345" s="489"/>
      <c r="FJ345" s="489"/>
      <c r="FK345" s="489"/>
      <c r="FL345" s="489"/>
      <c r="FM345" s="489"/>
      <c r="FN345" s="489"/>
      <c r="FO345" s="489"/>
      <c r="FP345" s="560"/>
      <c r="FQ345" s="489"/>
      <c r="FR345" s="560"/>
      <c r="FS345" s="559"/>
      <c r="FT345" s="489"/>
      <c r="FU345" s="489"/>
      <c r="FV345" s="489"/>
      <c r="FW345" s="489"/>
      <c r="FX345" s="489"/>
      <c r="FY345" s="560"/>
    </row>
    <row r="346" spans="1:181" s="494" customFormat="1" hidden="1" x14ac:dyDescent="0.25">
      <c r="A346" s="557">
        <v>395</v>
      </c>
      <c r="B346" s="558" t="s">
        <v>524</v>
      </c>
      <c r="C346" s="490" t="s">
        <v>141</v>
      </c>
      <c r="D346" s="489" t="s">
        <v>283</v>
      </c>
      <c r="E346" s="559"/>
      <c r="F346" s="559"/>
      <c r="G346" s="490" t="s">
        <v>526</v>
      </c>
      <c r="H346" s="489" t="s">
        <v>1719</v>
      </c>
      <c r="I346" s="489"/>
      <c r="J346" s="560"/>
      <c r="K346" s="559" t="s">
        <v>1720</v>
      </c>
      <c r="L346" s="489" t="s">
        <v>1720</v>
      </c>
      <c r="M346" s="489" t="s">
        <v>1720</v>
      </c>
      <c r="N346" s="559"/>
      <c r="O346" s="560"/>
      <c r="P346" s="491" t="s">
        <v>637</v>
      </c>
      <c r="Q346" s="491" t="s">
        <v>22</v>
      </c>
      <c r="R346" s="491" t="s">
        <v>283</v>
      </c>
      <c r="S346" s="489" t="s">
        <v>283</v>
      </c>
      <c r="T346" s="489" t="s">
        <v>1719</v>
      </c>
      <c r="U346" s="489" t="s">
        <v>571</v>
      </c>
      <c r="V346" s="560"/>
      <c r="W346" s="490" t="s">
        <v>638</v>
      </c>
      <c r="X346" s="489"/>
      <c r="Y346" s="489"/>
      <c r="Z346" s="560"/>
      <c r="AA346" s="561" t="s">
        <v>963</v>
      </c>
      <c r="AB346" s="562" t="s">
        <v>526</v>
      </c>
      <c r="AC346" s="563" t="s">
        <v>526</v>
      </c>
      <c r="AD346" s="564" t="s">
        <v>526</v>
      </c>
      <c r="AE346" s="563"/>
      <c r="AF346" s="735"/>
      <c r="AG346" s="563"/>
      <c r="AH346" s="562" t="s">
        <v>526</v>
      </c>
      <c r="AI346" s="563" t="s">
        <v>526</v>
      </c>
      <c r="AJ346" s="564" t="s">
        <v>526</v>
      </c>
      <c r="AK346" s="489"/>
      <c r="AL346" s="489"/>
      <c r="AM346" s="489"/>
      <c r="AN346" s="489"/>
      <c r="AO346" s="490" t="s">
        <v>526</v>
      </c>
      <c r="AP346" s="493"/>
      <c r="AQ346" s="491"/>
      <c r="AR346" s="492"/>
      <c r="AS346" s="490" t="str">
        <f t="shared" si="5"/>
        <v>no</v>
      </c>
      <c r="AT346" s="489"/>
      <c r="AU346" s="489"/>
      <c r="AV346" s="513"/>
      <c r="AW346" s="490" t="s">
        <v>526</v>
      </c>
      <c r="AX346" s="739"/>
      <c r="AY346" s="739"/>
      <c r="AZ346" s="489"/>
      <c r="BA346" s="489"/>
      <c r="BB346" s="489"/>
      <c r="BC346" s="489"/>
      <c r="BD346" s="489"/>
      <c r="BE346" s="489"/>
      <c r="BF346" s="489"/>
      <c r="BG346" s="489"/>
      <c r="BH346" s="489"/>
      <c r="BI346" s="489"/>
      <c r="BJ346" s="489"/>
      <c r="BK346" s="489"/>
      <c r="BL346" s="560"/>
      <c r="BM346" s="559"/>
      <c r="BN346" s="489"/>
      <c r="BO346" s="489"/>
      <c r="BP346" s="489"/>
      <c r="BQ346" s="489"/>
      <c r="BR346" s="489"/>
      <c r="BS346" s="489"/>
      <c r="BT346" s="489"/>
      <c r="BU346" s="489"/>
      <c r="BV346" s="489"/>
      <c r="BW346" s="489"/>
      <c r="BX346" s="489"/>
      <c r="BY346" s="489"/>
      <c r="BZ346" s="489"/>
      <c r="CA346" s="489"/>
      <c r="CB346" s="489"/>
      <c r="CC346" s="489"/>
      <c r="CD346" s="489"/>
      <c r="CE346" s="489"/>
      <c r="CF346" s="489"/>
      <c r="CG346" s="489"/>
      <c r="CH346" s="489"/>
      <c r="CI346" s="489"/>
      <c r="CJ346" s="489"/>
      <c r="CK346" s="489"/>
      <c r="CL346" s="489"/>
      <c r="CM346" s="489"/>
      <c r="CN346" s="489"/>
      <c r="CO346" s="489"/>
      <c r="CP346" s="489"/>
      <c r="CQ346" s="489"/>
      <c r="CR346" s="489"/>
      <c r="CS346" s="489"/>
      <c r="CT346" s="489"/>
      <c r="CU346" s="489"/>
      <c r="CV346" s="489"/>
      <c r="CW346" s="489"/>
      <c r="CX346" s="489"/>
      <c r="CY346" s="489"/>
      <c r="CZ346" s="489"/>
      <c r="DA346" s="489"/>
      <c r="DB346" s="489"/>
      <c r="DC346" s="489"/>
      <c r="DD346" s="489"/>
      <c r="DE346" s="489"/>
      <c r="DF346" s="489"/>
      <c r="DG346" s="489"/>
      <c r="DH346" s="489"/>
      <c r="DI346" s="489"/>
      <c r="DJ346" s="489"/>
      <c r="DK346" s="489"/>
      <c r="DL346" s="489"/>
      <c r="DM346" s="489"/>
      <c r="DN346" s="489"/>
      <c r="DO346" s="489"/>
      <c r="DP346" s="489"/>
      <c r="DQ346" s="489"/>
      <c r="DR346" s="489"/>
      <c r="DS346" s="489"/>
      <c r="DT346" s="489"/>
      <c r="DU346" s="489"/>
      <c r="DV346" s="489"/>
      <c r="DW346" s="489"/>
      <c r="DX346" s="489"/>
      <c r="DY346" s="489"/>
      <c r="DZ346" s="489"/>
      <c r="EA346" s="489"/>
      <c r="EB346" s="489"/>
      <c r="EC346" s="489"/>
      <c r="ED346" s="489"/>
      <c r="EE346" s="489"/>
      <c r="EF346" s="489"/>
      <c r="EG346" s="489"/>
      <c r="EH346" s="489"/>
      <c r="EI346" s="489"/>
      <c r="EJ346" s="489"/>
      <c r="EK346" s="489"/>
      <c r="EL346" s="489"/>
      <c r="EM346" s="489"/>
      <c r="EN346" s="489"/>
      <c r="EO346" s="489"/>
      <c r="EP346" s="489"/>
      <c r="EQ346" s="489"/>
      <c r="ER346" s="489"/>
      <c r="ES346" s="489"/>
      <c r="ET346" s="489"/>
      <c r="EU346" s="489"/>
      <c r="EV346" s="489"/>
      <c r="EW346" s="489"/>
      <c r="EX346" s="489"/>
      <c r="EY346" s="489"/>
      <c r="EZ346" s="489"/>
      <c r="FA346" s="489"/>
      <c r="FB346" s="559"/>
      <c r="FC346" s="489"/>
      <c r="FD346" s="489"/>
      <c r="FE346" s="489"/>
      <c r="FF346" s="489"/>
      <c r="FG346" s="489"/>
      <c r="FH346" s="489"/>
      <c r="FI346" s="489"/>
      <c r="FJ346" s="489"/>
      <c r="FK346" s="489"/>
      <c r="FL346" s="489"/>
      <c r="FM346" s="489"/>
      <c r="FN346" s="489"/>
      <c r="FO346" s="489"/>
      <c r="FP346" s="560"/>
      <c r="FQ346" s="489"/>
      <c r="FR346" s="560"/>
      <c r="FS346" s="559"/>
      <c r="FT346" s="489"/>
      <c r="FU346" s="489"/>
      <c r="FV346" s="489"/>
      <c r="FW346" s="489"/>
      <c r="FX346" s="489"/>
      <c r="FY346" s="560"/>
    </row>
    <row r="347" spans="1:181" s="494" customFormat="1" hidden="1" x14ac:dyDescent="0.25">
      <c r="A347" s="557">
        <v>396</v>
      </c>
      <c r="B347" s="558" t="s">
        <v>524</v>
      </c>
      <c r="C347" s="490" t="s">
        <v>141</v>
      </c>
      <c r="D347" s="489" t="s">
        <v>283</v>
      </c>
      <c r="E347" s="559"/>
      <c r="F347" s="559"/>
      <c r="G347" s="490" t="s">
        <v>526</v>
      </c>
      <c r="H347" s="489" t="s">
        <v>1719</v>
      </c>
      <c r="I347" s="489"/>
      <c r="J347" s="560"/>
      <c r="K347" s="559" t="s">
        <v>1721</v>
      </c>
      <c r="L347" s="489" t="s">
        <v>1720</v>
      </c>
      <c r="M347" s="489" t="s">
        <v>1720</v>
      </c>
      <c r="N347" s="559"/>
      <c r="O347" s="560"/>
      <c r="P347" s="491" t="s">
        <v>530</v>
      </c>
      <c r="Q347" s="491" t="s">
        <v>531</v>
      </c>
      <c r="R347" s="491" t="s">
        <v>532</v>
      </c>
      <c r="S347" s="489" t="s">
        <v>283</v>
      </c>
      <c r="T347" s="489" t="s">
        <v>1719</v>
      </c>
      <c r="U347" s="489" t="s">
        <v>571</v>
      </c>
      <c r="V347" s="560"/>
      <c r="W347" s="490" t="s">
        <v>638</v>
      </c>
      <c r="X347" s="489"/>
      <c r="Y347" s="489"/>
      <c r="Z347" s="560"/>
      <c r="AA347" s="561" t="s">
        <v>963</v>
      </c>
      <c r="AB347" s="562" t="s">
        <v>526</v>
      </c>
      <c r="AC347" s="563" t="s">
        <v>526</v>
      </c>
      <c r="AD347" s="564" t="s">
        <v>526</v>
      </c>
      <c r="AE347" s="563"/>
      <c r="AF347" s="563"/>
      <c r="AG347" s="563"/>
      <c r="AH347" s="562" t="s">
        <v>526</v>
      </c>
      <c r="AI347" s="563" t="s">
        <v>526</v>
      </c>
      <c r="AJ347" s="564" t="s">
        <v>526</v>
      </c>
      <c r="AK347" s="489"/>
      <c r="AL347" s="489"/>
      <c r="AM347" s="489"/>
      <c r="AN347" s="489"/>
      <c r="AO347" s="490" t="s">
        <v>526</v>
      </c>
      <c r="AP347" s="493"/>
      <c r="AQ347" s="491"/>
      <c r="AR347" s="492"/>
      <c r="AS347" s="490" t="str">
        <f t="shared" si="5"/>
        <v>no</v>
      </c>
      <c r="AT347" s="489"/>
      <c r="AU347" s="489"/>
      <c r="AV347" s="513"/>
      <c r="AW347" s="490" t="s">
        <v>526</v>
      </c>
      <c r="AX347" s="739"/>
      <c r="AY347" s="739"/>
      <c r="AZ347" s="489"/>
      <c r="BA347" s="489"/>
      <c r="BB347" s="489"/>
      <c r="BC347" s="489"/>
      <c r="BD347" s="489"/>
      <c r="BE347" s="489"/>
      <c r="BF347" s="489"/>
      <c r="BG347" s="489"/>
      <c r="BH347" s="489"/>
      <c r="BI347" s="489"/>
      <c r="BJ347" s="489"/>
      <c r="BK347" s="489"/>
      <c r="BL347" s="560"/>
      <c r="BM347" s="559"/>
      <c r="BN347" s="489"/>
      <c r="BO347" s="489"/>
      <c r="BP347" s="489"/>
      <c r="BQ347" s="489"/>
      <c r="BR347" s="489"/>
      <c r="BS347" s="489"/>
      <c r="BT347" s="489"/>
      <c r="BU347" s="489"/>
      <c r="BV347" s="489"/>
      <c r="BW347" s="489"/>
      <c r="BX347" s="489"/>
      <c r="BY347" s="489"/>
      <c r="BZ347" s="489"/>
      <c r="CA347" s="489"/>
      <c r="CB347" s="489"/>
      <c r="CC347" s="489"/>
      <c r="CD347" s="489"/>
      <c r="CE347" s="489"/>
      <c r="CF347" s="489"/>
      <c r="CG347" s="489"/>
      <c r="CH347" s="489"/>
      <c r="CI347" s="489"/>
      <c r="CJ347" s="489"/>
      <c r="CK347" s="489"/>
      <c r="CL347" s="489"/>
      <c r="CM347" s="489"/>
      <c r="CN347" s="489"/>
      <c r="CO347" s="489"/>
      <c r="CP347" s="489"/>
      <c r="CQ347" s="489"/>
      <c r="CR347" s="489"/>
      <c r="CS347" s="489"/>
      <c r="CT347" s="489"/>
      <c r="CU347" s="489"/>
      <c r="CV347" s="489"/>
      <c r="CW347" s="489"/>
      <c r="CX347" s="489"/>
      <c r="CY347" s="489"/>
      <c r="CZ347" s="489"/>
      <c r="DA347" s="489"/>
      <c r="DB347" s="489"/>
      <c r="DC347" s="489"/>
      <c r="DD347" s="489"/>
      <c r="DE347" s="489"/>
      <c r="DF347" s="489"/>
      <c r="DG347" s="489"/>
      <c r="DH347" s="489"/>
      <c r="DI347" s="489"/>
      <c r="DJ347" s="489"/>
      <c r="DK347" s="489"/>
      <c r="DL347" s="489"/>
      <c r="DM347" s="489"/>
      <c r="DN347" s="489"/>
      <c r="DO347" s="489"/>
      <c r="DP347" s="489"/>
      <c r="DQ347" s="489"/>
      <c r="DR347" s="489"/>
      <c r="DS347" s="489"/>
      <c r="DT347" s="489"/>
      <c r="DU347" s="489"/>
      <c r="DV347" s="489"/>
      <c r="DW347" s="489"/>
      <c r="DX347" s="489"/>
      <c r="DY347" s="489"/>
      <c r="DZ347" s="489"/>
      <c r="EA347" s="489"/>
      <c r="EB347" s="489"/>
      <c r="EC347" s="489"/>
      <c r="ED347" s="489"/>
      <c r="EE347" s="489"/>
      <c r="EF347" s="489"/>
      <c r="EG347" s="489"/>
      <c r="EH347" s="489"/>
      <c r="EI347" s="489"/>
      <c r="EJ347" s="489"/>
      <c r="EK347" s="489"/>
      <c r="EL347" s="489"/>
      <c r="EM347" s="489"/>
      <c r="EN347" s="489"/>
      <c r="EO347" s="489"/>
      <c r="EP347" s="489"/>
      <c r="EQ347" s="489"/>
      <c r="ER347" s="489"/>
      <c r="ES347" s="489"/>
      <c r="ET347" s="489"/>
      <c r="EU347" s="489"/>
      <c r="EV347" s="489"/>
      <c r="EW347" s="489"/>
      <c r="EX347" s="489"/>
      <c r="EY347" s="489"/>
      <c r="EZ347" s="489"/>
      <c r="FA347" s="489"/>
      <c r="FB347" s="559"/>
      <c r="FC347" s="489"/>
      <c r="FD347" s="489"/>
      <c r="FE347" s="489"/>
      <c r="FF347" s="489"/>
      <c r="FG347" s="489"/>
      <c r="FH347" s="489"/>
      <c r="FI347" s="489"/>
      <c r="FJ347" s="489"/>
      <c r="FK347" s="489"/>
      <c r="FL347" s="489"/>
      <c r="FM347" s="489"/>
      <c r="FN347" s="489"/>
      <c r="FO347" s="489"/>
      <c r="FP347" s="560"/>
      <c r="FQ347" s="489"/>
      <c r="FR347" s="560"/>
      <c r="FS347" s="559"/>
      <c r="FT347" s="489"/>
      <c r="FU347" s="489"/>
      <c r="FV347" s="489"/>
      <c r="FW347" s="489"/>
      <c r="FX347" s="489"/>
      <c r="FY347" s="560"/>
    </row>
    <row r="348" spans="1:181" s="494" customFormat="1" ht="84" x14ac:dyDescent="0.25">
      <c r="A348" s="506">
        <v>398</v>
      </c>
      <c r="B348" s="511" t="s">
        <v>642</v>
      </c>
      <c r="C348" s="514" t="s">
        <v>525</v>
      </c>
      <c r="D348" s="493" t="s">
        <v>551</v>
      </c>
      <c r="E348" s="559" t="str">
        <f>VLOOKUP(F348,'Revised Phasing'!$D$4:$S$98, 16, 0)</f>
        <v>Phase 2</v>
      </c>
      <c r="F348" s="559" t="s">
        <v>74</v>
      </c>
      <c r="G348" s="490" t="s">
        <v>642</v>
      </c>
      <c r="H348" s="493" t="s">
        <v>1722</v>
      </c>
      <c r="I348" s="493"/>
      <c r="J348" s="492"/>
      <c r="K348" s="512" t="s">
        <v>119</v>
      </c>
      <c r="L348" s="493" t="s">
        <v>119</v>
      </c>
      <c r="M348" s="493" t="s">
        <v>119</v>
      </c>
      <c r="N348" s="512"/>
      <c r="O348" s="513"/>
      <c r="P348" s="515" t="s">
        <v>637</v>
      </c>
      <c r="Q348" s="515" t="s">
        <v>72</v>
      </c>
      <c r="R348" s="515" t="s">
        <v>1723</v>
      </c>
      <c r="S348" s="493" t="s">
        <v>644</v>
      </c>
      <c r="T348" s="493" t="s">
        <v>1722</v>
      </c>
      <c r="U348" s="493" t="s">
        <v>534</v>
      </c>
      <c r="V348" s="513"/>
      <c r="W348" s="514" t="s">
        <v>535</v>
      </c>
      <c r="X348" s="493"/>
      <c r="Y348" s="493"/>
      <c r="Z348" s="513"/>
      <c r="AA348" s="516"/>
      <c r="AB348" s="562" t="s">
        <v>540</v>
      </c>
      <c r="AC348" s="563" t="s">
        <v>1724</v>
      </c>
      <c r="AD348" s="564" t="s">
        <v>1725</v>
      </c>
      <c r="AE348" s="563"/>
      <c r="AF348" s="735"/>
      <c r="AG348" s="733" t="s">
        <v>1275</v>
      </c>
      <c r="AH348" s="562" t="s">
        <v>526</v>
      </c>
      <c r="AI348" s="563" t="s">
        <v>540</v>
      </c>
      <c r="AJ348" s="564" t="s">
        <v>540</v>
      </c>
      <c r="AK348" s="497" t="s">
        <v>648</v>
      </c>
      <c r="AL348" s="496" t="s">
        <v>1116</v>
      </c>
      <c r="AM348" s="497" t="s">
        <v>650</v>
      </c>
      <c r="AN348" s="489" t="s">
        <v>1117</v>
      </c>
      <c r="AO348" s="490" t="s">
        <v>642</v>
      </c>
      <c r="AP348" s="493" t="s">
        <v>1726</v>
      </c>
      <c r="AQ348" s="491" t="s">
        <v>562</v>
      </c>
      <c r="AR348" s="492"/>
      <c r="AS348" s="490" t="s">
        <v>652</v>
      </c>
      <c r="AT348" s="493" t="s">
        <v>1727</v>
      </c>
      <c r="AU348" s="552" t="s">
        <v>654</v>
      </c>
      <c r="AV348" s="513" t="s">
        <v>655</v>
      </c>
      <c r="AW348" s="490"/>
      <c r="AX348" s="739"/>
      <c r="AY348" s="739"/>
      <c r="AZ348" s="489"/>
      <c r="BA348" s="489"/>
      <c r="BB348" s="489"/>
      <c r="BC348" s="489"/>
      <c r="BD348" s="489"/>
      <c r="BE348" s="489"/>
      <c r="BF348" s="489"/>
      <c r="BG348" s="489"/>
      <c r="BH348" s="489"/>
      <c r="BI348" s="489"/>
      <c r="BJ348" s="489"/>
      <c r="BK348" s="489"/>
      <c r="BL348" s="560"/>
      <c r="BM348" s="559"/>
      <c r="BN348" s="489"/>
      <c r="BO348" s="489"/>
      <c r="BP348" s="489"/>
      <c r="BQ348" s="489"/>
      <c r="BR348" s="489"/>
      <c r="BS348" s="489"/>
      <c r="BT348" s="489"/>
      <c r="BU348" s="489"/>
      <c r="BV348" s="489"/>
      <c r="BW348" s="489"/>
      <c r="BX348" s="489"/>
      <c r="BY348" s="489"/>
      <c r="BZ348" s="489"/>
      <c r="CA348" s="489"/>
      <c r="CB348" s="489"/>
      <c r="CC348" s="489"/>
      <c r="CD348" s="489"/>
      <c r="CE348" s="489"/>
      <c r="CF348" s="489"/>
      <c r="CG348" s="489"/>
      <c r="CH348" s="489"/>
      <c r="CI348" s="489"/>
      <c r="CJ348" s="489"/>
      <c r="CK348" s="489"/>
      <c r="CL348" s="489"/>
      <c r="CM348" s="489"/>
      <c r="CN348" s="489"/>
      <c r="CO348" s="489"/>
      <c r="CP348" s="489"/>
      <c r="CQ348" s="489"/>
      <c r="CR348" s="489"/>
      <c r="CS348" s="489"/>
      <c r="CT348" s="489"/>
      <c r="CU348" s="489"/>
      <c r="CV348" s="489"/>
      <c r="CW348" s="489"/>
      <c r="CX348" s="489"/>
      <c r="CY348" s="489"/>
      <c r="CZ348" s="489"/>
      <c r="DA348" s="489"/>
      <c r="DB348" s="489"/>
      <c r="DC348" s="489"/>
      <c r="DD348" s="489"/>
      <c r="DE348" s="489"/>
      <c r="DF348" s="489"/>
      <c r="DG348" s="489"/>
      <c r="DH348" s="489"/>
      <c r="DI348" s="489"/>
      <c r="DJ348" s="489"/>
      <c r="DK348" s="489"/>
      <c r="DL348" s="489"/>
      <c r="DM348" s="489"/>
      <c r="DN348" s="489"/>
      <c r="DO348" s="489"/>
      <c r="DP348" s="489"/>
      <c r="DQ348" s="489"/>
      <c r="DR348" s="489"/>
      <c r="DS348" s="489"/>
      <c r="DT348" s="489"/>
      <c r="DU348" s="489"/>
      <c r="DV348" s="489"/>
      <c r="DW348" s="489"/>
      <c r="DX348" s="489"/>
      <c r="DY348" s="489"/>
      <c r="DZ348" s="489"/>
      <c r="EA348" s="489"/>
      <c r="EB348" s="489"/>
      <c r="EC348" s="489"/>
      <c r="ED348" s="489"/>
      <c r="EE348" s="489"/>
      <c r="EF348" s="489"/>
      <c r="EG348" s="489"/>
      <c r="EH348" s="489"/>
      <c r="EI348" s="489"/>
      <c r="EJ348" s="489"/>
      <c r="EK348" s="489"/>
      <c r="EL348" s="489"/>
      <c r="EM348" s="489"/>
      <c r="EN348" s="489"/>
      <c r="EO348" s="489"/>
      <c r="EP348" s="489"/>
      <c r="EQ348" s="489"/>
      <c r="ER348" s="489"/>
      <c r="ES348" s="489"/>
      <c r="ET348" s="489"/>
      <c r="EU348" s="489"/>
      <c r="EV348" s="489"/>
      <c r="EW348" s="489"/>
      <c r="EX348" s="489"/>
      <c r="EY348" s="489"/>
      <c r="EZ348" s="489"/>
      <c r="FA348" s="489"/>
      <c r="FB348" s="559"/>
      <c r="FC348" s="489"/>
      <c r="FD348" s="489"/>
      <c r="FE348" s="489"/>
      <c r="FF348" s="489"/>
      <c r="FG348" s="489"/>
      <c r="FH348" s="489"/>
      <c r="FI348" s="489"/>
      <c r="FJ348" s="489"/>
      <c r="FK348" s="489"/>
      <c r="FL348" s="489"/>
      <c r="FM348" s="489"/>
      <c r="FN348" s="489"/>
      <c r="FO348" s="489"/>
      <c r="FP348" s="560"/>
      <c r="FQ348" s="489"/>
      <c r="FR348" s="560"/>
      <c r="FS348" s="559"/>
      <c r="FT348" s="489"/>
      <c r="FU348" s="489"/>
      <c r="FV348" s="489"/>
      <c r="FW348" s="489"/>
      <c r="FX348" s="489"/>
      <c r="FY348" s="560"/>
    </row>
    <row r="349" spans="1:181" s="494" customFormat="1" ht="12" hidden="1" customHeight="1" x14ac:dyDescent="0.25">
      <c r="A349" s="557">
        <v>399</v>
      </c>
      <c r="B349" s="558" t="s">
        <v>524</v>
      </c>
      <c r="C349" s="490" t="s">
        <v>525</v>
      </c>
      <c r="D349" s="489" t="s">
        <v>551</v>
      </c>
      <c r="E349" s="559"/>
      <c r="F349" s="559"/>
      <c r="G349" s="490" t="s">
        <v>526</v>
      </c>
      <c r="H349" s="489" t="s">
        <v>1728</v>
      </c>
      <c r="I349" s="489"/>
      <c r="J349" s="560"/>
      <c r="K349" s="559" t="s">
        <v>1729</v>
      </c>
      <c r="L349" s="489" t="s">
        <v>119</v>
      </c>
      <c r="M349" s="489" t="s">
        <v>119</v>
      </c>
      <c r="N349" s="559"/>
      <c r="O349" s="560"/>
      <c r="P349" s="491" t="s">
        <v>530</v>
      </c>
      <c r="Q349" s="491" t="s">
        <v>531</v>
      </c>
      <c r="R349" s="491" t="s">
        <v>532</v>
      </c>
      <c r="S349" s="489" t="s">
        <v>533</v>
      </c>
      <c r="T349" s="489" t="s">
        <v>1728</v>
      </c>
      <c r="U349" s="489" t="s">
        <v>534</v>
      </c>
      <c r="V349" s="560"/>
      <c r="W349" s="490" t="s">
        <v>535</v>
      </c>
      <c r="X349" s="489"/>
      <c r="Y349" s="489"/>
      <c r="Z349" s="560"/>
      <c r="AA349" s="561"/>
      <c r="AB349" s="562" t="s">
        <v>526</v>
      </c>
      <c r="AC349" s="563" t="s">
        <v>526</v>
      </c>
      <c r="AD349" s="564" t="s">
        <v>526</v>
      </c>
      <c r="AE349" s="563"/>
      <c r="AF349" s="563"/>
      <c r="AG349" s="563"/>
      <c r="AH349" s="562" t="s">
        <v>526</v>
      </c>
      <c r="AI349" s="563" t="s">
        <v>540</v>
      </c>
      <c r="AJ349" s="564" t="s">
        <v>540</v>
      </c>
      <c r="AK349" s="489"/>
      <c r="AL349" s="489"/>
      <c r="AM349" s="489"/>
      <c r="AN349" s="489"/>
      <c r="AO349" s="490" t="s">
        <v>526</v>
      </c>
      <c r="AP349" s="493"/>
      <c r="AQ349" s="491"/>
      <c r="AR349" s="492"/>
      <c r="AS349" s="490" t="str">
        <f t="shared" si="5"/>
        <v>no</v>
      </c>
      <c r="AT349" s="489"/>
      <c r="AU349" s="489"/>
      <c r="AV349" s="513"/>
      <c r="AW349" s="490" t="s">
        <v>526</v>
      </c>
      <c r="AX349" s="739"/>
      <c r="AY349" s="739"/>
      <c r="AZ349" s="489"/>
      <c r="BA349" s="489"/>
      <c r="BB349" s="489"/>
      <c r="BC349" s="489"/>
      <c r="BD349" s="489"/>
      <c r="BE349" s="489"/>
      <c r="BF349" s="489"/>
      <c r="BG349" s="489"/>
      <c r="BH349" s="489"/>
      <c r="BI349" s="489"/>
      <c r="BJ349" s="489"/>
      <c r="BK349" s="489"/>
      <c r="BL349" s="560"/>
      <c r="BM349" s="559"/>
      <c r="BN349" s="489"/>
      <c r="BO349" s="489"/>
      <c r="BP349" s="489"/>
      <c r="BQ349" s="489"/>
      <c r="BR349" s="489"/>
      <c r="BS349" s="489"/>
      <c r="BT349" s="489"/>
      <c r="BU349" s="489"/>
      <c r="BV349" s="489"/>
      <c r="BW349" s="489"/>
      <c r="BX349" s="489"/>
      <c r="BY349" s="489"/>
      <c r="BZ349" s="489"/>
      <c r="CA349" s="489"/>
      <c r="CB349" s="489"/>
      <c r="CC349" s="489"/>
      <c r="CD349" s="489"/>
      <c r="CE349" s="489"/>
      <c r="CF349" s="489"/>
      <c r="CG349" s="489"/>
      <c r="CH349" s="489"/>
      <c r="CI349" s="489"/>
      <c r="CJ349" s="489"/>
      <c r="CK349" s="489"/>
      <c r="CL349" s="489"/>
      <c r="CM349" s="489"/>
      <c r="CN349" s="489"/>
      <c r="CO349" s="489"/>
      <c r="CP349" s="489"/>
      <c r="CQ349" s="489"/>
      <c r="CR349" s="489"/>
      <c r="CS349" s="489"/>
      <c r="CT349" s="489"/>
      <c r="CU349" s="489"/>
      <c r="CV349" s="489"/>
      <c r="CW349" s="489"/>
      <c r="CX349" s="489"/>
      <c r="CY349" s="489"/>
      <c r="CZ349" s="489"/>
      <c r="DA349" s="489"/>
      <c r="DB349" s="489"/>
      <c r="DC349" s="489"/>
      <c r="DD349" s="489"/>
      <c r="DE349" s="489"/>
      <c r="DF349" s="489"/>
      <c r="DG349" s="489"/>
      <c r="DH349" s="489"/>
      <c r="DI349" s="489"/>
      <c r="DJ349" s="489"/>
      <c r="DK349" s="489"/>
      <c r="DL349" s="489"/>
      <c r="DM349" s="489"/>
      <c r="DN349" s="489"/>
      <c r="DO349" s="489"/>
      <c r="DP349" s="489"/>
      <c r="DQ349" s="489"/>
      <c r="DR349" s="489"/>
      <c r="DS349" s="489"/>
      <c r="DT349" s="489"/>
      <c r="DU349" s="489"/>
      <c r="DV349" s="489"/>
      <c r="DW349" s="489"/>
      <c r="DX349" s="489"/>
      <c r="DY349" s="489"/>
      <c r="DZ349" s="489"/>
      <c r="EA349" s="489"/>
      <c r="EB349" s="489"/>
      <c r="EC349" s="489"/>
      <c r="ED349" s="489"/>
      <c r="EE349" s="489"/>
      <c r="EF349" s="489"/>
      <c r="EG349" s="489"/>
      <c r="EH349" s="489"/>
      <c r="EI349" s="489"/>
      <c r="EJ349" s="489"/>
      <c r="EK349" s="489"/>
      <c r="EL349" s="489"/>
      <c r="EM349" s="489"/>
      <c r="EN349" s="489"/>
      <c r="EO349" s="489"/>
      <c r="EP349" s="489"/>
      <c r="EQ349" s="489"/>
      <c r="ER349" s="489"/>
      <c r="ES349" s="489"/>
      <c r="ET349" s="489"/>
      <c r="EU349" s="489"/>
      <c r="EV349" s="489"/>
      <c r="EW349" s="489"/>
      <c r="EX349" s="489"/>
      <c r="EY349" s="489"/>
      <c r="EZ349" s="489"/>
      <c r="FA349" s="489"/>
      <c r="FB349" s="559"/>
      <c r="FC349" s="489"/>
      <c r="FD349" s="489"/>
      <c r="FE349" s="489"/>
      <c r="FF349" s="489"/>
      <c r="FG349" s="489"/>
      <c r="FH349" s="489"/>
      <c r="FI349" s="489"/>
      <c r="FJ349" s="489"/>
      <c r="FK349" s="489"/>
      <c r="FL349" s="489"/>
      <c r="FM349" s="489"/>
      <c r="FN349" s="489"/>
      <c r="FO349" s="489"/>
      <c r="FP349" s="560"/>
      <c r="FQ349" s="489"/>
      <c r="FR349" s="560"/>
      <c r="FS349" s="559"/>
      <c r="FT349" s="489"/>
      <c r="FU349" s="489"/>
      <c r="FV349" s="489"/>
      <c r="FW349" s="489"/>
      <c r="FX349" s="489"/>
      <c r="FY349" s="560"/>
    </row>
    <row r="350" spans="1:181" s="578" customFormat="1" ht="48" x14ac:dyDescent="0.25">
      <c r="A350" s="537">
        <v>402</v>
      </c>
      <c r="B350" s="538" t="s">
        <v>642</v>
      </c>
      <c r="C350" s="542" t="s">
        <v>141</v>
      </c>
      <c r="D350" s="540" t="s">
        <v>234</v>
      </c>
      <c r="E350" s="559" t="str">
        <f>VLOOKUP(F350,'Revised Phasing'!$D$4:$S$98, 16, 0)</f>
        <v>Phase 2</v>
      </c>
      <c r="F350" s="559" t="str">
        <f>VLOOKUP(L350,'Consolidated Data'!$E$2:$F$97, 2, 0)</f>
        <v>SAS ABM</v>
      </c>
      <c r="G350" s="490" t="s">
        <v>524</v>
      </c>
      <c r="H350" s="540" t="s">
        <v>232</v>
      </c>
      <c r="I350" s="540"/>
      <c r="J350" s="549"/>
      <c r="K350" s="539" t="s">
        <v>233</v>
      </c>
      <c r="L350" s="540" t="s">
        <v>233</v>
      </c>
      <c r="M350" s="540" t="s">
        <v>233</v>
      </c>
      <c r="N350" s="539"/>
      <c r="O350" s="541"/>
      <c r="P350" s="543" t="s">
        <v>637</v>
      </c>
      <c r="Q350" s="543" t="s">
        <v>22</v>
      </c>
      <c r="R350" s="543" t="s">
        <v>1730</v>
      </c>
      <c r="S350" s="540" t="s">
        <v>659</v>
      </c>
      <c r="T350" s="540" t="s">
        <v>232</v>
      </c>
      <c r="U350" s="540" t="s">
        <v>534</v>
      </c>
      <c r="V350" s="541"/>
      <c r="W350" s="542" t="s">
        <v>535</v>
      </c>
      <c r="X350" s="540"/>
      <c r="Y350" s="540"/>
      <c r="Z350" s="541"/>
      <c r="AA350" s="544"/>
      <c r="AB350" s="562" t="s">
        <v>526</v>
      </c>
      <c r="AC350" s="563" t="s">
        <v>526</v>
      </c>
      <c r="AD350" s="564" t="s">
        <v>526</v>
      </c>
      <c r="AE350" s="733" t="s">
        <v>1730</v>
      </c>
      <c r="AF350" s="735"/>
      <c r="AG350" s="733" t="s">
        <v>709</v>
      </c>
      <c r="AH350" s="562" t="s">
        <v>526</v>
      </c>
      <c r="AI350" s="563" t="s">
        <v>526</v>
      </c>
      <c r="AJ350" s="564" t="s">
        <v>526</v>
      </c>
      <c r="AK350" s="545" t="s">
        <v>1731</v>
      </c>
      <c r="AL350" s="546" t="s">
        <v>1732</v>
      </c>
      <c r="AM350" s="546" t="s">
        <v>1733</v>
      </c>
      <c r="AN350" s="547"/>
      <c r="AO350" s="490" t="s">
        <v>524</v>
      </c>
      <c r="AP350" s="493" t="s">
        <v>1734</v>
      </c>
      <c r="AQ350" s="491" t="s">
        <v>562</v>
      </c>
      <c r="AR350" s="492"/>
      <c r="AS350" s="548" t="s">
        <v>652</v>
      </c>
      <c r="AT350" s="540" t="s">
        <v>1735</v>
      </c>
      <c r="AU350" s="576" t="s">
        <v>1443</v>
      </c>
      <c r="AV350" s="577" t="s">
        <v>1736</v>
      </c>
      <c r="AW350" s="548"/>
      <c r="AX350" s="739"/>
      <c r="AY350" s="739"/>
      <c r="AZ350" s="547"/>
      <c r="BA350" s="547"/>
      <c r="BB350" s="547"/>
      <c r="BC350" s="547"/>
      <c r="BD350" s="547"/>
      <c r="BE350" s="547"/>
      <c r="BF350" s="547"/>
      <c r="BG350" s="547"/>
      <c r="BH350" s="547"/>
      <c r="BI350" s="547"/>
      <c r="BJ350" s="547"/>
      <c r="BK350" s="547"/>
      <c r="BL350" s="742"/>
      <c r="BM350" s="745"/>
      <c r="BN350" s="547"/>
      <c r="BO350" s="547"/>
      <c r="BP350" s="547"/>
      <c r="BQ350" s="547"/>
      <c r="BR350" s="547"/>
      <c r="BS350" s="547"/>
      <c r="BT350" s="547"/>
      <c r="BU350" s="547"/>
      <c r="BV350" s="547"/>
      <c r="BW350" s="547"/>
      <c r="BX350" s="547"/>
      <c r="BY350" s="547"/>
      <c r="BZ350" s="547"/>
      <c r="CA350" s="547"/>
      <c r="CB350" s="547"/>
      <c r="CC350" s="547"/>
      <c r="CD350" s="547"/>
      <c r="CE350" s="547"/>
      <c r="CF350" s="547"/>
      <c r="CG350" s="547"/>
      <c r="CH350" s="547"/>
      <c r="CI350" s="547"/>
      <c r="CJ350" s="547"/>
      <c r="CK350" s="547"/>
      <c r="CL350" s="547"/>
      <c r="CM350" s="547"/>
      <c r="CN350" s="547"/>
      <c r="CO350" s="547"/>
      <c r="CP350" s="547"/>
      <c r="CQ350" s="547"/>
      <c r="CR350" s="547"/>
      <c r="CS350" s="547"/>
      <c r="CT350" s="547"/>
      <c r="CU350" s="547"/>
      <c r="CV350" s="547"/>
      <c r="CW350" s="547"/>
      <c r="CX350" s="547"/>
      <c r="CY350" s="547"/>
      <c r="CZ350" s="547"/>
      <c r="DA350" s="547"/>
      <c r="DB350" s="547"/>
      <c r="DC350" s="547"/>
      <c r="DD350" s="547"/>
      <c r="DE350" s="547"/>
      <c r="DF350" s="547"/>
      <c r="DG350" s="547"/>
      <c r="DH350" s="547"/>
      <c r="DI350" s="547"/>
      <c r="DJ350" s="547"/>
      <c r="DK350" s="547"/>
      <c r="DL350" s="547"/>
      <c r="DM350" s="547"/>
      <c r="DN350" s="547"/>
      <c r="DO350" s="547"/>
      <c r="DP350" s="547"/>
      <c r="DQ350" s="547"/>
      <c r="DR350" s="547"/>
      <c r="DS350" s="547"/>
      <c r="DT350" s="547"/>
      <c r="DU350" s="547"/>
      <c r="DV350" s="547"/>
      <c r="DW350" s="547"/>
      <c r="DX350" s="547"/>
      <c r="DY350" s="547"/>
      <c r="DZ350" s="547"/>
      <c r="EA350" s="547"/>
      <c r="EB350" s="547"/>
      <c r="EC350" s="547"/>
      <c r="ED350" s="547"/>
      <c r="EE350" s="547"/>
      <c r="EF350" s="547"/>
      <c r="EG350" s="547"/>
      <c r="EH350" s="547"/>
      <c r="EI350" s="547"/>
      <c r="EJ350" s="547"/>
      <c r="EK350" s="547"/>
      <c r="EL350" s="547"/>
      <c r="EM350" s="547"/>
      <c r="EN350" s="547"/>
      <c r="EO350" s="547"/>
      <c r="EP350" s="547"/>
      <c r="EQ350" s="547"/>
      <c r="ER350" s="547"/>
      <c r="ES350" s="547"/>
      <c r="ET350" s="547"/>
      <c r="EU350" s="547"/>
      <c r="EV350" s="547"/>
      <c r="EW350" s="547"/>
      <c r="EX350" s="547"/>
      <c r="EY350" s="547"/>
      <c r="EZ350" s="547"/>
      <c r="FA350" s="547"/>
      <c r="FB350" s="745"/>
      <c r="FC350" s="547"/>
      <c r="FD350" s="547"/>
      <c r="FE350" s="547"/>
      <c r="FF350" s="547"/>
      <c r="FG350" s="547"/>
      <c r="FH350" s="547"/>
      <c r="FI350" s="547"/>
      <c r="FJ350" s="547"/>
      <c r="FK350" s="547"/>
      <c r="FL350" s="547"/>
      <c r="FM350" s="547"/>
      <c r="FN350" s="547"/>
      <c r="FO350" s="547"/>
      <c r="FP350" s="742"/>
      <c r="FQ350" s="547"/>
      <c r="FR350" s="742"/>
      <c r="FS350" s="745"/>
      <c r="FT350" s="547"/>
      <c r="FU350" s="547"/>
      <c r="FV350" s="547"/>
      <c r="FW350" s="547"/>
      <c r="FX350" s="547"/>
      <c r="FY350" s="742"/>
    </row>
    <row r="351" spans="1:181" s="494" customFormat="1" hidden="1" x14ac:dyDescent="0.25">
      <c r="A351" s="557">
        <v>403</v>
      </c>
      <c r="B351" s="558" t="s">
        <v>524</v>
      </c>
      <c r="C351" s="490" t="s">
        <v>141</v>
      </c>
      <c r="D351" s="489" t="s">
        <v>234</v>
      </c>
      <c r="E351" s="559"/>
      <c r="F351" s="559"/>
      <c r="G351" s="490" t="s">
        <v>526</v>
      </c>
      <c r="H351" s="489" t="s">
        <v>1737</v>
      </c>
      <c r="I351" s="489"/>
      <c r="J351" s="560"/>
      <c r="K351" s="559" t="s">
        <v>1738</v>
      </c>
      <c r="L351" s="489" t="s">
        <v>233</v>
      </c>
      <c r="M351" s="489" t="s">
        <v>233</v>
      </c>
      <c r="N351" s="559"/>
      <c r="O351" s="560"/>
      <c r="P351" s="491" t="s">
        <v>530</v>
      </c>
      <c r="Q351" s="491" t="s">
        <v>531</v>
      </c>
      <c r="R351" s="491" t="s">
        <v>532</v>
      </c>
      <c r="S351" s="489" t="s">
        <v>533</v>
      </c>
      <c r="T351" s="489" t="s">
        <v>1737</v>
      </c>
      <c r="U351" s="489" t="s">
        <v>534</v>
      </c>
      <c r="V351" s="560"/>
      <c r="W351" s="490" t="s">
        <v>535</v>
      </c>
      <c r="X351" s="489"/>
      <c r="Y351" s="489"/>
      <c r="Z351" s="560"/>
      <c r="AA351" s="561"/>
      <c r="AB351" s="562" t="s">
        <v>526</v>
      </c>
      <c r="AC351" s="563" t="s">
        <v>526</v>
      </c>
      <c r="AD351" s="564" t="s">
        <v>526</v>
      </c>
      <c r="AE351" s="563"/>
      <c r="AF351" s="563"/>
      <c r="AG351" s="563"/>
      <c r="AH351" s="562" t="s">
        <v>526</v>
      </c>
      <c r="AI351" s="563" t="s">
        <v>526</v>
      </c>
      <c r="AJ351" s="564" t="s">
        <v>526</v>
      </c>
      <c r="AK351" s="489"/>
      <c r="AL351" s="489"/>
      <c r="AM351" s="489"/>
      <c r="AN351" s="489"/>
      <c r="AO351" s="490" t="s">
        <v>526</v>
      </c>
      <c r="AP351" s="493"/>
      <c r="AQ351" s="491" t="s">
        <v>562</v>
      </c>
      <c r="AR351" s="492"/>
      <c r="AS351" s="490" t="str">
        <f t="shared" si="5"/>
        <v>no</v>
      </c>
      <c r="AT351" s="489"/>
      <c r="AU351" s="489"/>
      <c r="AV351" s="513"/>
      <c r="AW351" s="490" t="s">
        <v>526</v>
      </c>
      <c r="AX351" s="739"/>
      <c r="AY351" s="739"/>
      <c r="AZ351" s="489"/>
      <c r="BA351" s="489"/>
      <c r="BB351" s="489"/>
      <c r="BC351" s="489"/>
      <c r="BD351" s="489"/>
      <c r="BE351" s="489"/>
      <c r="BF351" s="489"/>
      <c r="BG351" s="489"/>
      <c r="BH351" s="489"/>
      <c r="BI351" s="489"/>
      <c r="BJ351" s="489"/>
      <c r="BK351" s="489"/>
      <c r="BL351" s="560"/>
      <c r="BM351" s="559"/>
      <c r="BN351" s="489"/>
      <c r="BO351" s="489"/>
      <c r="BP351" s="489"/>
      <c r="BQ351" s="489"/>
      <c r="BR351" s="489"/>
      <c r="BS351" s="489"/>
      <c r="BT351" s="489"/>
      <c r="BU351" s="489"/>
      <c r="BV351" s="489"/>
      <c r="BW351" s="489"/>
      <c r="BX351" s="489"/>
      <c r="BY351" s="489"/>
      <c r="BZ351" s="489"/>
      <c r="CA351" s="489"/>
      <c r="CB351" s="489"/>
      <c r="CC351" s="489"/>
      <c r="CD351" s="489"/>
      <c r="CE351" s="489"/>
      <c r="CF351" s="489"/>
      <c r="CG351" s="489"/>
      <c r="CH351" s="489"/>
      <c r="CI351" s="489"/>
      <c r="CJ351" s="489"/>
      <c r="CK351" s="489"/>
      <c r="CL351" s="489"/>
      <c r="CM351" s="489"/>
      <c r="CN351" s="489"/>
      <c r="CO351" s="489"/>
      <c r="CP351" s="489"/>
      <c r="CQ351" s="489"/>
      <c r="CR351" s="489"/>
      <c r="CS351" s="489"/>
      <c r="CT351" s="489"/>
      <c r="CU351" s="489"/>
      <c r="CV351" s="489"/>
      <c r="CW351" s="489"/>
      <c r="CX351" s="489"/>
      <c r="CY351" s="489"/>
      <c r="CZ351" s="489"/>
      <c r="DA351" s="489"/>
      <c r="DB351" s="489"/>
      <c r="DC351" s="489"/>
      <c r="DD351" s="489"/>
      <c r="DE351" s="489"/>
      <c r="DF351" s="489"/>
      <c r="DG351" s="489"/>
      <c r="DH351" s="489"/>
      <c r="DI351" s="489"/>
      <c r="DJ351" s="489"/>
      <c r="DK351" s="489"/>
      <c r="DL351" s="489"/>
      <c r="DM351" s="489"/>
      <c r="DN351" s="489"/>
      <c r="DO351" s="489"/>
      <c r="DP351" s="489"/>
      <c r="DQ351" s="489"/>
      <c r="DR351" s="489"/>
      <c r="DS351" s="489"/>
      <c r="DT351" s="489"/>
      <c r="DU351" s="489"/>
      <c r="DV351" s="489"/>
      <c r="DW351" s="489"/>
      <c r="DX351" s="489"/>
      <c r="DY351" s="489"/>
      <c r="DZ351" s="489"/>
      <c r="EA351" s="489"/>
      <c r="EB351" s="489"/>
      <c r="EC351" s="489"/>
      <c r="ED351" s="489"/>
      <c r="EE351" s="489"/>
      <c r="EF351" s="489"/>
      <c r="EG351" s="489"/>
      <c r="EH351" s="489"/>
      <c r="EI351" s="489"/>
      <c r="EJ351" s="489"/>
      <c r="EK351" s="489"/>
      <c r="EL351" s="489"/>
      <c r="EM351" s="489"/>
      <c r="EN351" s="489"/>
      <c r="EO351" s="489"/>
      <c r="EP351" s="489"/>
      <c r="EQ351" s="489"/>
      <c r="ER351" s="489"/>
      <c r="ES351" s="489"/>
      <c r="ET351" s="489"/>
      <c r="EU351" s="489"/>
      <c r="EV351" s="489"/>
      <c r="EW351" s="489"/>
      <c r="EX351" s="489"/>
      <c r="EY351" s="489"/>
      <c r="EZ351" s="489"/>
      <c r="FA351" s="489"/>
      <c r="FB351" s="559"/>
      <c r="FC351" s="489"/>
      <c r="FD351" s="489"/>
      <c r="FE351" s="489"/>
      <c r="FF351" s="489"/>
      <c r="FG351" s="489"/>
      <c r="FH351" s="489"/>
      <c r="FI351" s="489"/>
      <c r="FJ351" s="489"/>
      <c r="FK351" s="489"/>
      <c r="FL351" s="489"/>
      <c r="FM351" s="489"/>
      <c r="FN351" s="489"/>
      <c r="FO351" s="489"/>
      <c r="FP351" s="560"/>
      <c r="FQ351" s="489"/>
      <c r="FR351" s="560"/>
      <c r="FS351" s="559"/>
      <c r="FT351" s="489"/>
      <c r="FU351" s="489"/>
      <c r="FV351" s="489"/>
      <c r="FW351" s="489"/>
      <c r="FX351" s="489"/>
      <c r="FY351" s="560"/>
    </row>
    <row r="352" spans="1:181" s="494" customFormat="1" hidden="1" x14ac:dyDescent="0.25">
      <c r="A352" s="557">
        <v>404</v>
      </c>
      <c r="B352" s="558" t="s">
        <v>524</v>
      </c>
      <c r="C352" s="490" t="s">
        <v>141</v>
      </c>
      <c r="D352" s="489" t="s">
        <v>558</v>
      </c>
      <c r="E352" s="559"/>
      <c r="F352" s="559"/>
      <c r="G352" s="490" t="s">
        <v>526</v>
      </c>
      <c r="H352" s="489" t="s">
        <v>1739</v>
      </c>
      <c r="I352" s="489"/>
      <c r="J352" s="560"/>
      <c r="K352" s="559" t="s">
        <v>1740</v>
      </c>
      <c r="L352" s="489" t="s">
        <v>1740</v>
      </c>
      <c r="M352" s="489" t="s">
        <v>1740</v>
      </c>
      <c r="N352" s="559"/>
      <c r="O352" s="560"/>
      <c r="P352" s="491" t="s">
        <v>637</v>
      </c>
      <c r="Q352" s="491" t="s">
        <v>22</v>
      </c>
      <c r="R352" s="491" t="s">
        <v>283</v>
      </c>
      <c r="S352" s="489" t="s">
        <v>283</v>
      </c>
      <c r="T352" s="489" t="s">
        <v>1739</v>
      </c>
      <c r="U352" s="489" t="s">
        <v>534</v>
      </c>
      <c r="V352" s="560"/>
      <c r="W352" s="490" t="s">
        <v>638</v>
      </c>
      <c r="X352" s="489"/>
      <c r="Y352" s="489"/>
      <c r="Z352" s="560"/>
      <c r="AA352" s="561" t="s">
        <v>1741</v>
      </c>
      <c r="AB352" s="562" t="s">
        <v>526</v>
      </c>
      <c r="AC352" s="563" t="s">
        <v>526</v>
      </c>
      <c r="AD352" s="564" t="s">
        <v>526</v>
      </c>
      <c r="AE352" s="563"/>
      <c r="AF352" s="735"/>
      <c r="AG352" s="563"/>
      <c r="AH352" s="562" t="s">
        <v>526</v>
      </c>
      <c r="AI352" s="563" t="s">
        <v>526</v>
      </c>
      <c r="AJ352" s="564" t="s">
        <v>526</v>
      </c>
      <c r="AK352" s="489"/>
      <c r="AL352" s="489"/>
      <c r="AM352" s="489"/>
      <c r="AN352" s="489"/>
      <c r="AO352" s="490" t="s">
        <v>526</v>
      </c>
      <c r="AP352" s="493" t="s">
        <v>1742</v>
      </c>
      <c r="AQ352" s="491"/>
      <c r="AR352" s="492"/>
      <c r="AS352" s="490" t="str">
        <f t="shared" si="5"/>
        <v>no</v>
      </c>
      <c r="AT352" s="489"/>
      <c r="AU352" s="489"/>
      <c r="AV352" s="513"/>
      <c r="AW352" s="490" t="s">
        <v>526</v>
      </c>
      <c r="AX352" s="739"/>
      <c r="AY352" s="739"/>
      <c r="AZ352" s="489"/>
      <c r="BA352" s="489"/>
      <c r="BB352" s="489"/>
      <c r="BC352" s="489"/>
      <c r="BD352" s="489"/>
      <c r="BE352" s="489"/>
      <c r="BF352" s="489"/>
      <c r="BG352" s="489"/>
      <c r="BH352" s="489"/>
      <c r="BI352" s="489"/>
      <c r="BJ352" s="489"/>
      <c r="BK352" s="489"/>
      <c r="BL352" s="560"/>
      <c r="BM352" s="559"/>
      <c r="BN352" s="489"/>
      <c r="BO352" s="489"/>
      <c r="BP352" s="489"/>
      <c r="BQ352" s="489"/>
      <c r="BR352" s="489"/>
      <c r="BS352" s="489"/>
      <c r="BT352" s="489"/>
      <c r="BU352" s="489"/>
      <c r="BV352" s="489"/>
      <c r="BW352" s="489"/>
      <c r="BX352" s="489"/>
      <c r="BY352" s="489"/>
      <c r="BZ352" s="489"/>
      <c r="CA352" s="489"/>
      <c r="CB352" s="489"/>
      <c r="CC352" s="489"/>
      <c r="CD352" s="489"/>
      <c r="CE352" s="489"/>
      <c r="CF352" s="489"/>
      <c r="CG352" s="489"/>
      <c r="CH352" s="489"/>
      <c r="CI352" s="489"/>
      <c r="CJ352" s="489"/>
      <c r="CK352" s="489"/>
      <c r="CL352" s="489"/>
      <c r="CM352" s="489"/>
      <c r="CN352" s="489"/>
      <c r="CO352" s="489"/>
      <c r="CP352" s="489"/>
      <c r="CQ352" s="489"/>
      <c r="CR352" s="489"/>
      <c r="CS352" s="489"/>
      <c r="CT352" s="489"/>
      <c r="CU352" s="489"/>
      <c r="CV352" s="489"/>
      <c r="CW352" s="489"/>
      <c r="CX352" s="489"/>
      <c r="CY352" s="489"/>
      <c r="CZ352" s="489"/>
      <c r="DA352" s="489"/>
      <c r="DB352" s="489"/>
      <c r="DC352" s="489"/>
      <c r="DD352" s="489"/>
      <c r="DE352" s="489"/>
      <c r="DF352" s="489"/>
      <c r="DG352" s="489"/>
      <c r="DH352" s="489"/>
      <c r="DI352" s="489"/>
      <c r="DJ352" s="489"/>
      <c r="DK352" s="489"/>
      <c r="DL352" s="489"/>
      <c r="DM352" s="489"/>
      <c r="DN352" s="489"/>
      <c r="DO352" s="489"/>
      <c r="DP352" s="489"/>
      <c r="DQ352" s="489"/>
      <c r="DR352" s="489"/>
      <c r="DS352" s="489"/>
      <c r="DT352" s="489"/>
      <c r="DU352" s="489"/>
      <c r="DV352" s="489"/>
      <c r="DW352" s="489"/>
      <c r="DX352" s="489"/>
      <c r="DY352" s="489"/>
      <c r="DZ352" s="489"/>
      <c r="EA352" s="489"/>
      <c r="EB352" s="489"/>
      <c r="EC352" s="489"/>
      <c r="ED352" s="489"/>
      <c r="EE352" s="489"/>
      <c r="EF352" s="489"/>
      <c r="EG352" s="489"/>
      <c r="EH352" s="489"/>
      <c r="EI352" s="489"/>
      <c r="EJ352" s="489"/>
      <c r="EK352" s="489"/>
      <c r="EL352" s="489"/>
      <c r="EM352" s="489"/>
      <c r="EN352" s="489"/>
      <c r="EO352" s="489"/>
      <c r="EP352" s="489"/>
      <c r="EQ352" s="489"/>
      <c r="ER352" s="489"/>
      <c r="ES352" s="489"/>
      <c r="ET352" s="489"/>
      <c r="EU352" s="489"/>
      <c r="EV352" s="489"/>
      <c r="EW352" s="489"/>
      <c r="EX352" s="489"/>
      <c r="EY352" s="489"/>
      <c r="EZ352" s="489"/>
      <c r="FA352" s="489"/>
      <c r="FB352" s="559"/>
      <c r="FC352" s="489"/>
      <c r="FD352" s="489"/>
      <c r="FE352" s="489"/>
      <c r="FF352" s="489"/>
      <c r="FG352" s="489"/>
      <c r="FH352" s="489"/>
      <c r="FI352" s="489"/>
      <c r="FJ352" s="489"/>
      <c r="FK352" s="489"/>
      <c r="FL352" s="489"/>
      <c r="FM352" s="489"/>
      <c r="FN352" s="489"/>
      <c r="FO352" s="489"/>
      <c r="FP352" s="560"/>
      <c r="FQ352" s="489"/>
      <c r="FR352" s="560"/>
      <c r="FS352" s="559"/>
      <c r="FT352" s="489"/>
      <c r="FU352" s="489"/>
      <c r="FV352" s="489"/>
      <c r="FW352" s="489"/>
      <c r="FX352" s="489"/>
      <c r="FY352" s="560"/>
    </row>
    <row r="353" spans="1:181" s="494" customFormat="1" hidden="1" x14ac:dyDescent="0.25">
      <c r="A353" s="557">
        <v>405</v>
      </c>
      <c r="B353" s="558" t="s">
        <v>524</v>
      </c>
      <c r="C353" s="490" t="s">
        <v>141</v>
      </c>
      <c r="D353" s="489" t="s">
        <v>558</v>
      </c>
      <c r="E353" s="559"/>
      <c r="F353" s="559"/>
      <c r="G353" s="490" t="s">
        <v>526</v>
      </c>
      <c r="H353" s="489" t="s">
        <v>1743</v>
      </c>
      <c r="I353" s="489"/>
      <c r="J353" s="560"/>
      <c r="K353" s="559" t="s">
        <v>1744</v>
      </c>
      <c r="L353" s="489" t="s">
        <v>1740</v>
      </c>
      <c r="M353" s="489" t="s">
        <v>1740</v>
      </c>
      <c r="N353" s="559"/>
      <c r="O353" s="560"/>
      <c r="P353" s="491" t="s">
        <v>530</v>
      </c>
      <c r="Q353" s="491" t="s">
        <v>531</v>
      </c>
      <c r="R353" s="491" t="s">
        <v>532</v>
      </c>
      <c r="S353" s="489" t="s">
        <v>533</v>
      </c>
      <c r="T353" s="489" t="s">
        <v>1743</v>
      </c>
      <c r="U353" s="489" t="s">
        <v>534</v>
      </c>
      <c r="V353" s="560"/>
      <c r="W353" s="490" t="s">
        <v>572</v>
      </c>
      <c r="X353" s="489"/>
      <c r="Y353" s="489"/>
      <c r="Z353" s="560"/>
      <c r="AA353" s="561" t="s">
        <v>1741</v>
      </c>
      <c r="AB353" s="562" t="s">
        <v>526</v>
      </c>
      <c r="AC353" s="563" t="s">
        <v>526</v>
      </c>
      <c r="AD353" s="564" t="s">
        <v>526</v>
      </c>
      <c r="AE353" s="563"/>
      <c r="AF353" s="563"/>
      <c r="AG353" s="563"/>
      <c r="AH353" s="562" t="s">
        <v>526</v>
      </c>
      <c r="AI353" s="563" t="s">
        <v>526</v>
      </c>
      <c r="AJ353" s="564" t="s">
        <v>526</v>
      </c>
      <c r="AK353" s="489"/>
      <c r="AL353" s="489"/>
      <c r="AM353" s="489"/>
      <c r="AN353" s="489"/>
      <c r="AO353" s="490" t="s">
        <v>526</v>
      </c>
      <c r="AP353" s="493" t="s">
        <v>1742</v>
      </c>
      <c r="AQ353" s="491"/>
      <c r="AR353" s="492"/>
      <c r="AS353" s="490" t="str">
        <f t="shared" si="5"/>
        <v>no</v>
      </c>
      <c r="AT353" s="489"/>
      <c r="AU353" s="489"/>
      <c r="AV353" s="513"/>
      <c r="AW353" s="490" t="s">
        <v>526</v>
      </c>
      <c r="AX353" s="739"/>
      <c r="AY353" s="739"/>
      <c r="AZ353" s="489"/>
      <c r="BA353" s="489"/>
      <c r="BB353" s="489"/>
      <c r="BC353" s="489"/>
      <c r="BD353" s="489"/>
      <c r="BE353" s="489"/>
      <c r="BF353" s="489"/>
      <c r="BG353" s="489"/>
      <c r="BH353" s="489"/>
      <c r="BI353" s="489"/>
      <c r="BJ353" s="489"/>
      <c r="BK353" s="489"/>
      <c r="BL353" s="560"/>
      <c r="BM353" s="559"/>
      <c r="BN353" s="489"/>
      <c r="BO353" s="489"/>
      <c r="BP353" s="489"/>
      <c r="BQ353" s="489"/>
      <c r="BR353" s="489"/>
      <c r="BS353" s="489"/>
      <c r="BT353" s="489"/>
      <c r="BU353" s="489"/>
      <c r="BV353" s="489"/>
      <c r="BW353" s="489"/>
      <c r="BX353" s="489"/>
      <c r="BY353" s="489"/>
      <c r="BZ353" s="489"/>
      <c r="CA353" s="489"/>
      <c r="CB353" s="489"/>
      <c r="CC353" s="489"/>
      <c r="CD353" s="489"/>
      <c r="CE353" s="489"/>
      <c r="CF353" s="489"/>
      <c r="CG353" s="489"/>
      <c r="CH353" s="489"/>
      <c r="CI353" s="489"/>
      <c r="CJ353" s="489"/>
      <c r="CK353" s="489"/>
      <c r="CL353" s="489"/>
      <c r="CM353" s="489"/>
      <c r="CN353" s="489"/>
      <c r="CO353" s="489"/>
      <c r="CP353" s="489"/>
      <c r="CQ353" s="489"/>
      <c r="CR353" s="489"/>
      <c r="CS353" s="489"/>
      <c r="CT353" s="489"/>
      <c r="CU353" s="489"/>
      <c r="CV353" s="489"/>
      <c r="CW353" s="489"/>
      <c r="CX353" s="489"/>
      <c r="CY353" s="489"/>
      <c r="CZ353" s="489"/>
      <c r="DA353" s="489"/>
      <c r="DB353" s="489"/>
      <c r="DC353" s="489"/>
      <c r="DD353" s="489"/>
      <c r="DE353" s="489"/>
      <c r="DF353" s="489"/>
      <c r="DG353" s="489"/>
      <c r="DH353" s="489"/>
      <c r="DI353" s="489"/>
      <c r="DJ353" s="489"/>
      <c r="DK353" s="489"/>
      <c r="DL353" s="489"/>
      <c r="DM353" s="489"/>
      <c r="DN353" s="489"/>
      <c r="DO353" s="489"/>
      <c r="DP353" s="489"/>
      <c r="DQ353" s="489"/>
      <c r="DR353" s="489"/>
      <c r="DS353" s="489"/>
      <c r="DT353" s="489"/>
      <c r="DU353" s="489"/>
      <c r="DV353" s="489"/>
      <c r="DW353" s="489"/>
      <c r="DX353" s="489"/>
      <c r="DY353" s="489"/>
      <c r="DZ353" s="489"/>
      <c r="EA353" s="489"/>
      <c r="EB353" s="489"/>
      <c r="EC353" s="489"/>
      <c r="ED353" s="489"/>
      <c r="EE353" s="489"/>
      <c r="EF353" s="489"/>
      <c r="EG353" s="489"/>
      <c r="EH353" s="489"/>
      <c r="EI353" s="489"/>
      <c r="EJ353" s="489"/>
      <c r="EK353" s="489"/>
      <c r="EL353" s="489"/>
      <c r="EM353" s="489"/>
      <c r="EN353" s="489"/>
      <c r="EO353" s="489"/>
      <c r="EP353" s="489"/>
      <c r="EQ353" s="489"/>
      <c r="ER353" s="489"/>
      <c r="ES353" s="489"/>
      <c r="ET353" s="489"/>
      <c r="EU353" s="489"/>
      <c r="EV353" s="489"/>
      <c r="EW353" s="489"/>
      <c r="EX353" s="489"/>
      <c r="EY353" s="489"/>
      <c r="EZ353" s="489"/>
      <c r="FA353" s="489"/>
      <c r="FB353" s="559"/>
      <c r="FC353" s="489"/>
      <c r="FD353" s="489"/>
      <c r="FE353" s="489"/>
      <c r="FF353" s="489"/>
      <c r="FG353" s="489"/>
      <c r="FH353" s="489"/>
      <c r="FI353" s="489"/>
      <c r="FJ353" s="489"/>
      <c r="FK353" s="489"/>
      <c r="FL353" s="489"/>
      <c r="FM353" s="489"/>
      <c r="FN353" s="489"/>
      <c r="FO353" s="489"/>
      <c r="FP353" s="560"/>
      <c r="FQ353" s="489"/>
      <c r="FR353" s="560"/>
      <c r="FS353" s="559"/>
      <c r="FT353" s="489"/>
      <c r="FU353" s="489"/>
      <c r="FV353" s="489"/>
      <c r="FW353" s="489"/>
      <c r="FX353" s="489"/>
      <c r="FY353" s="560"/>
    </row>
    <row r="354" spans="1:181" s="494" customFormat="1" hidden="1" x14ac:dyDescent="0.25">
      <c r="A354" s="557">
        <v>406</v>
      </c>
      <c r="B354" s="558" t="s">
        <v>524</v>
      </c>
      <c r="C354" s="490" t="s">
        <v>141</v>
      </c>
      <c r="D354" s="489" t="s">
        <v>558</v>
      </c>
      <c r="E354" s="559"/>
      <c r="F354" s="559"/>
      <c r="G354" s="490" t="s">
        <v>526</v>
      </c>
      <c r="H354" s="489" t="s">
        <v>1745</v>
      </c>
      <c r="I354" s="489"/>
      <c r="J354" s="560"/>
      <c r="K354" s="559" t="s">
        <v>1059</v>
      </c>
      <c r="L354" s="489" t="s">
        <v>1059</v>
      </c>
      <c r="M354" s="489" t="s">
        <v>1059</v>
      </c>
      <c r="N354" s="559"/>
      <c r="O354" s="560"/>
      <c r="P354" s="491" t="s">
        <v>637</v>
      </c>
      <c r="Q354" s="491" t="s">
        <v>22</v>
      </c>
      <c r="R354" s="491" t="s">
        <v>283</v>
      </c>
      <c r="S354" s="489" t="s">
        <v>672</v>
      </c>
      <c r="T354" s="489" t="s">
        <v>1745</v>
      </c>
      <c r="U354" s="489" t="s">
        <v>571</v>
      </c>
      <c r="V354" s="560"/>
      <c r="W354" s="490" t="s">
        <v>572</v>
      </c>
      <c r="X354" s="489"/>
      <c r="Y354" s="489"/>
      <c r="Z354" s="560"/>
      <c r="AA354" s="561">
        <v>42521</v>
      </c>
      <c r="AB354" s="562" t="s">
        <v>526</v>
      </c>
      <c r="AC354" s="563" t="s">
        <v>526</v>
      </c>
      <c r="AD354" s="564" t="s">
        <v>526</v>
      </c>
      <c r="AE354" s="563"/>
      <c r="AF354" s="735"/>
      <c r="AG354" s="563"/>
      <c r="AH354" s="562" t="s">
        <v>526</v>
      </c>
      <c r="AI354" s="563" t="s">
        <v>526</v>
      </c>
      <c r="AJ354" s="564" t="s">
        <v>526</v>
      </c>
      <c r="AK354" s="489"/>
      <c r="AL354" s="489"/>
      <c r="AM354" s="489"/>
      <c r="AN354" s="489"/>
      <c r="AO354" s="490" t="s">
        <v>526</v>
      </c>
      <c r="AP354" s="493"/>
      <c r="AQ354" s="491"/>
      <c r="AR354" s="492"/>
      <c r="AS354" s="490" t="str">
        <f t="shared" si="5"/>
        <v>no</v>
      </c>
      <c r="AT354" s="489"/>
      <c r="AU354" s="489"/>
      <c r="AV354" s="513"/>
      <c r="AW354" s="490" t="s">
        <v>526</v>
      </c>
      <c r="AX354" s="739"/>
      <c r="AY354" s="739"/>
      <c r="AZ354" s="489"/>
      <c r="BA354" s="489"/>
      <c r="BB354" s="489"/>
      <c r="BC354" s="489"/>
      <c r="BD354" s="489"/>
      <c r="BE354" s="489"/>
      <c r="BF354" s="489"/>
      <c r="BG354" s="489"/>
      <c r="BH354" s="489"/>
      <c r="BI354" s="489"/>
      <c r="BJ354" s="489"/>
      <c r="BK354" s="489"/>
      <c r="BL354" s="560"/>
      <c r="BM354" s="559"/>
      <c r="BN354" s="489"/>
      <c r="BO354" s="489"/>
      <c r="BP354" s="489"/>
      <c r="BQ354" s="489"/>
      <c r="BR354" s="489"/>
      <c r="BS354" s="489"/>
      <c r="BT354" s="489"/>
      <c r="BU354" s="489"/>
      <c r="BV354" s="489"/>
      <c r="BW354" s="489"/>
      <c r="BX354" s="489"/>
      <c r="BY354" s="489"/>
      <c r="BZ354" s="489"/>
      <c r="CA354" s="489"/>
      <c r="CB354" s="489"/>
      <c r="CC354" s="489"/>
      <c r="CD354" s="489"/>
      <c r="CE354" s="489"/>
      <c r="CF354" s="489"/>
      <c r="CG354" s="489"/>
      <c r="CH354" s="489"/>
      <c r="CI354" s="489"/>
      <c r="CJ354" s="489"/>
      <c r="CK354" s="489"/>
      <c r="CL354" s="489"/>
      <c r="CM354" s="489"/>
      <c r="CN354" s="489"/>
      <c r="CO354" s="489"/>
      <c r="CP354" s="489"/>
      <c r="CQ354" s="489"/>
      <c r="CR354" s="489"/>
      <c r="CS354" s="489"/>
      <c r="CT354" s="489"/>
      <c r="CU354" s="489"/>
      <c r="CV354" s="489"/>
      <c r="CW354" s="489"/>
      <c r="CX354" s="489"/>
      <c r="CY354" s="489"/>
      <c r="CZ354" s="489"/>
      <c r="DA354" s="489"/>
      <c r="DB354" s="489"/>
      <c r="DC354" s="489"/>
      <c r="DD354" s="489"/>
      <c r="DE354" s="489"/>
      <c r="DF354" s="489"/>
      <c r="DG354" s="489"/>
      <c r="DH354" s="489"/>
      <c r="DI354" s="489"/>
      <c r="DJ354" s="489"/>
      <c r="DK354" s="489"/>
      <c r="DL354" s="489"/>
      <c r="DM354" s="489"/>
      <c r="DN354" s="489"/>
      <c r="DO354" s="489"/>
      <c r="DP354" s="489"/>
      <c r="DQ354" s="489"/>
      <c r="DR354" s="489"/>
      <c r="DS354" s="489"/>
      <c r="DT354" s="489"/>
      <c r="DU354" s="489"/>
      <c r="DV354" s="489"/>
      <c r="DW354" s="489"/>
      <c r="DX354" s="489"/>
      <c r="DY354" s="489"/>
      <c r="DZ354" s="489"/>
      <c r="EA354" s="489"/>
      <c r="EB354" s="489"/>
      <c r="EC354" s="489"/>
      <c r="ED354" s="489"/>
      <c r="EE354" s="489"/>
      <c r="EF354" s="489"/>
      <c r="EG354" s="489"/>
      <c r="EH354" s="489"/>
      <c r="EI354" s="489"/>
      <c r="EJ354" s="489"/>
      <c r="EK354" s="489"/>
      <c r="EL354" s="489"/>
      <c r="EM354" s="489"/>
      <c r="EN354" s="489"/>
      <c r="EO354" s="489"/>
      <c r="EP354" s="489"/>
      <c r="EQ354" s="489"/>
      <c r="ER354" s="489"/>
      <c r="ES354" s="489"/>
      <c r="ET354" s="489"/>
      <c r="EU354" s="489"/>
      <c r="EV354" s="489"/>
      <c r="EW354" s="489"/>
      <c r="EX354" s="489"/>
      <c r="EY354" s="489"/>
      <c r="EZ354" s="489"/>
      <c r="FA354" s="489"/>
      <c r="FB354" s="559"/>
      <c r="FC354" s="489"/>
      <c r="FD354" s="489"/>
      <c r="FE354" s="489"/>
      <c r="FF354" s="489"/>
      <c r="FG354" s="489"/>
      <c r="FH354" s="489"/>
      <c r="FI354" s="489"/>
      <c r="FJ354" s="489"/>
      <c r="FK354" s="489"/>
      <c r="FL354" s="489"/>
      <c r="FM354" s="489"/>
      <c r="FN354" s="489"/>
      <c r="FO354" s="489"/>
      <c r="FP354" s="560"/>
      <c r="FQ354" s="489"/>
      <c r="FR354" s="560"/>
      <c r="FS354" s="559"/>
      <c r="FT354" s="489"/>
      <c r="FU354" s="489"/>
      <c r="FV354" s="489"/>
      <c r="FW354" s="489"/>
      <c r="FX354" s="489"/>
      <c r="FY354" s="560"/>
    </row>
    <row r="355" spans="1:181" s="494" customFormat="1" hidden="1" x14ac:dyDescent="0.25">
      <c r="A355" s="557">
        <v>407</v>
      </c>
      <c r="B355" s="558" t="s">
        <v>524</v>
      </c>
      <c r="C355" s="490" t="s">
        <v>141</v>
      </c>
      <c r="D355" s="489" t="s">
        <v>558</v>
      </c>
      <c r="E355" s="559"/>
      <c r="F355" s="559"/>
      <c r="G355" s="490" t="s">
        <v>526</v>
      </c>
      <c r="H355" s="489" t="s">
        <v>1746</v>
      </c>
      <c r="I355" s="489"/>
      <c r="J355" s="560"/>
      <c r="K355" s="559" t="s">
        <v>1747</v>
      </c>
      <c r="L355" s="489" t="s">
        <v>1059</v>
      </c>
      <c r="M355" s="489" t="s">
        <v>1059</v>
      </c>
      <c r="N355" s="559"/>
      <c r="O355" s="560"/>
      <c r="P355" s="491" t="s">
        <v>530</v>
      </c>
      <c r="Q355" s="491" t="s">
        <v>531</v>
      </c>
      <c r="R355" s="491" t="s">
        <v>532</v>
      </c>
      <c r="S355" s="489" t="s">
        <v>283</v>
      </c>
      <c r="T355" s="489" t="s">
        <v>1746</v>
      </c>
      <c r="U355" s="489" t="s">
        <v>571</v>
      </c>
      <c r="V355" s="560"/>
      <c r="W355" s="490" t="s">
        <v>572</v>
      </c>
      <c r="X355" s="489"/>
      <c r="Y355" s="489"/>
      <c r="Z355" s="560"/>
      <c r="AA355" s="561">
        <v>42521</v>
      </c>
      <c r="AB355" s="562" t="s">
        <v>526</v>
      </c>
      <c r="AC355" s="563" t="s">
        <v>526</v>
      </c>
      <c r="AD355" s="564" t="s">
        <v>526</v>
      </c>
      <c r="AE355" s="563"/>
      <c r="AF355" s="563"/>
      <c r="AG355" s="563"/>
      <c r="AH355" s="562" t="s">
        <v>526</v>
      </c>
      <c r="AI355" s="563" t="s">
        <v>526</v>
      </c>
      <c r="AJ355" s="564" t="s">
        <v>526</v>
      </c>
      <c r="AK355" s="489"/>
      <c r="AL355" s="489"/>
      <c r="AM355" s="489"/>
      <c r="AN355" s="489"/>
      <c r="AO355" s="490" t="s">
        <v>526</v>
      </c>
      <c r="AP355" s="493"/>
      <c r="AQ355" s="491"/>
      <c r="AR355" s="492"/>
      <c r="AS355" s="490" t="str">
        <f t="shared" si="5"/>
        <v>no</v>
      </c>
      <c r="AT355" s="489"/>
      <c r="AU355" s="489"/>
      <c r="AV355" s="513"/>
      <c r="AW355" s="490" t="s">
        <v>526</v>
      </c>
      <c r="AX355" s="739"/>
      <c r="AY355" s="739"/>
      <c r="AZ355" s="489"/>
      <c r="BA355" s="489"/>
      <c r="BB355" s="489"/>
      <c r="BC355" s="489"/>
      <c r="BD355" s="489"/>
      <c r="BE355" s="489"/>
      <c r="BF355" s="489"/>
      <c r="BG355" s="489"/>
      <c r="BH355" s="489"/>
      <c r="BI355" s="489"/>
      <c r="BJ355" s="489"/>
      <c r="BK355" s="489"/>
      <c r="BL355" s="560"/>
      <c r="BM355" s="559"/>
      <c r="BN355" s="489"/>
      <c r="BO355" s="489"/>
      <c r="BP355" s="489"/>
      <c r="BQ355" s="489"/>
      <c r="BR355" s="489"/>
      <c r="BS355" s="489"/>
      <c r="BT355" s="489"/>
      <c r="BU355" s="489"/>
      <c r="BV355" s="489"/>
      <c r="BW355" s="489"/>
      <c r="BX355" s="489"/>
      <c r="BY355" s="489"/>
      <c r="BZ355" s="489"/>
      <c r="CA355" s="489"/>
      <c r="CB355" s="489"/>
      <c r="CC355" s="489"/>
      <c r="CD355" s="489"/>
      <c r="CE355" s="489"/>
      <c r="CF355" s="489"/>
      <c r="CG355" s="489"/>
      <c r="CH355" s="489"/>
      <c r="CI355" s="489"/>
      <c r="CJ355" s="489"/>
      <c r="CK355" s="489"/>
      <c r="CL355" s="489"/>
      <c r="CM355" s="489"/>
      <c r="CN355" s="489"/>
      <c r="CO355" s="489"/>
      <c r="CP355" s="489"/>
      <c r="CQ355" s="489"/>
      <c r="CR355" s="489"/>
      <c r="CS355" s="489"/>
      <c r="CT355" s="489"/>
      <c r="CU355" s="489"/>
      <c r="CV355" s="489"/>
      <c r="CW355" s="489"/>
      <c r="CX355" s="489"/>
      <c r="CY355" s="489"/>
      <c r="CZ355" s="489"/>
      <c r="DA355" s="489"/>
      <c r="DB355" s="489"/>
      <c r="DC355" s="489"/>
      <c r="DD355" s="489"/>
      <c r="DE355" s="489"/>
      <c r="DF355" s="489"/>
      <c r="DG355" s="489"/>
      <c r="DH355" s="489"/>
      <c r="DI355" s="489"/>
      <c r="DJ355" s="489"/>
      <c r="DK355" s="489"/>
      <c r="DL355" s="489"/>
      <c r="DM355" s="489"/>
      <c r="DN355" s="489"/>
      <c r="DO355" s="489"/>
      <c r="DP355" s="489"/>
      <c r="DQ355" s="489"/>
      <c r="DR355" s="489"/>
      <c r="DS355" s="489"/>
      <c r="DT355" s="489"/>
      <c r="DU355" s="489"/>
      <c r="DV355" s="489"/>
      <c r="DW355" s="489"/>
      <c r="DX355" s="489"/>
      <c r="DY355" s="489"/>
      <c r="DZ355" s="489"/>
      <c r="EA355" s="489"/>
      <c r="EB355" s="489"/>
      <c r="EC355" s="489"/>
      <c r="ED355" s="489"/>
      <c r="EE355" s="489"/>
      <c r="EF355" s="489"/>
      <c r="EG355" s="489"/>
      <c r="EH355" s="489"/>
      <c r="EI355" s="489"/>
      <c r="EJ355" s="489"/>
      <c r="EK355" s="489"/>
      <c r="EL355" s="489"/>
      <c r="EM355" s="489"/>
      <c r="EN355" s="489"/>
      <c r="EO355" s="489"/>
      <c r="EP355" s="489"/>
      <c r="EQ355" s="489"/>
      <c r="ER355" s="489"/>
      <c r="ES355" s="489"/>
      <c r="ET355" s="489"/>
      <c r="EU355" s="489"/>
      <c r="EV355" s="489"/>
      <c r="EW355" s="489"/>
      <c r="EX355" s="489"/>
      <c r="EY355" s="489"/>
      <c r="EZ355" s="489"/>
      <c r="FA355" s="489"/>
      <c r="FB355" s="559"/>
      <c r="FC355" s="489"/>
      <c r="FD355" s="489"/>
      <c r="FE355" s="489"/>
      <c r="FF355" s="489"/>
      <c r="FG355" s="489"/>
      <c r="FH355" s="489"/>
      <c r="FI355" s="489"/>
      <c r="FJ355" s="489"/>
      <c r="FK355" s="489"/>
      <c r="FL355" s="489"/>
      <c r="FM355" s="489"/>
      <c r="FN355" s="489"/>
      <c r="FO355" s="489"/>
      <c r="FP355" s="560"/>
      <c r="FQ355" s="489"/>
      <c r="FR355" s="560"/>
      <c r="FS355" s="559"/>
      <c r="FT355" s="489"/>
      <c r="FU355" s="489"/>
      <c r="FV355" s="489"/>
      <c r="FW355" s="489"/>
      <c r="FX355" s="489"/>
      <c r="FY355" s="560"/>
    </row>
    <row r="356" spans="1:181" s="494" customFormat="1" hidden="1" x14ac:dyDescent="0.25">
      <c r="A356" s="557">
        <v>408</v>
      </c>
      <c r="B356" s="558" t="s">
        <v>524</v>
      </c>
      <c r="C356" s="490" t="s">
        <v>141</v>
      </c>
      <c r="D356" s="489" t="s">
        <v>558</v>
      </c>
      <c r="E356" s="559"/>
      <c r="F356" s="559"/>
      <c r="G356" s="490" t="s">
        <v>526</v>
      </c>
      <c r="H356" s="489" t="s">
        <v>1748</v>
      </c>
      <c r="I356" s="489"/>
      <c r="J356" s="560"/>
      <c r="K356" s="559" t="s">
        <v>1749</v>
      </c>
      <c r="L356" s="489" t="s">
        <v>1749</v>
      </c>
      <c r="M356" s="489" t="s">
        <v>1749</v>
      </c>
      <c r="N356" s="559"/>
      <c r="O356" s="560"/>
      <c r="P356" s="491" t="s">
        <v>637</v>
      </c>
      <c r="Q356" s="491" t="s">
        <v>22</v>
      </c>
      <c r="R356" s="491" t="s">
        <v>283</v>
      </c>
      <c r="S356" s="489" t="s">
        <v>672</v>
      </c>
      <c r="T356" s="489" t="s">
        <v>1748</v>
      </c>
      <c r="U356" s="489" t="s">
        <v>571</v>
      </c>
      <c r="V356" s="560"/>
      <c r="W356" s="490" t="s">
        <v>572</v>
      </c>
      <c r="X356" s="489"/>
      <c r="Y356" s="489"/>
      <c r="Z356" s="560"/>
      <c r="AA356" s="561">
        <v>42521</v>
      </c>
      <c r="AB356" s="562" t="s">
        <v>526</v>
      </c>
      <c r="AC356" s="563" t="s">
        <v>526</v>
      </c>
      <c r="AD356" s="564" t="s">
        <v>526</v>
      </c>
      <c r="AE356" s="563"/>
      <c r="AF356" s="735"/>
      <c r="AG356" s="563"/>
      <c r="AH356" s="562" t="s">
        <v>526</v>
      </c>
      <c r="AI356" s="563" t="s">
        <v>526</v>
      </c>
      <c r="AJ356" s="564" t="s">
        <v>526</v>
      </c>
      <c r="AK356" s="489"/>
      <c r="AL356" s="489"/>
      <c r="AM356" s="489"/>
      <c r="AN356" s="489"/>
      <c r="AO356" s="490" t="s">
        <v>526</v>
      </c>
      <c r="AP356" s="493"/>
      <c r="AQ356" s="491"/>
      <c r="AR356" s="492"/>
      <c r="AS356" s="490" t="str">
        <f t="shared" si="5"/>
        <v>no</v>
      </c>
      <c r="AT356" s="489"/>
      <c r="AU356" s="489"/>
      <c r="AV356" s="513"/>
      <c r="AW356" s="490" t="s">
        <v>526</v>
      </c>
      <c r="AX356" s="739"/>
      <c r="AY356" s="739"/>
      <c r="AZ356" s="489"/>
      <c r="BA356" s="489"/>
      <c r="BB356" s="489"/>
      <c r="BC356" s="489"/>
      <c r="BD356" s="489"/>
      <c r="BE356" s="489"/>
      <c r="BF356" s="489"/>
      <c r="BG356" s="489"/>
      <c r="BH356" s="489"/>
      <c r="BI356" s="489"/>
      <c r="BJ356" s="489"/>
      <c r="BK356" s="489"/>
      <c r="BL356" s="560"/>
      <c r="BM356" s="559"/>
      <c r="BN356" s="489"/>
      <c r="BO356" s="489"/>
      <c r="BP356" s="489"/>
      <c r="BQ356" s="489"/>
      <c r="BR356" s="489"/>
      <c r="BS356" s="489"/>
      <c r="BT356" s="489"/>
      <c r="BU356" s="489"/>
      <c r="BV356" s="489"/>
      <c r="BW356" s="489"/>
      <c r="BX356" s="489"/>
      <c r="BY356" s="489"/>
      <c r="BZ356" s="489"/>
      <c r="CA356" s="489"/>
      <c r="CB356" s="489"/>
      <c r="CC356" s="489"/>
      <c r="CD356" s="489"/>
      <c r="CE356" s="489"/>
      <c r="CF356" s="489"/>
      <c r="CG356" s="489"/>
      <c r="CH356" s="489"/>
      <c r="CI356" s="489"/>
      <c r="CJ356" s="489"/>
      <c r="CK356" s="489"/>
      <c r="CL356" s="489"/>
      <c r="CM356" s="489"/>
      <c r="CN356" s="489"/>
      <c r="CO356" s="489"/>
      <c r="CP356" s="489"/>
      <c r="CQ356" s="489"/>
      <c r="CR356" s="489"/>
      <c r="CS356" s="489"/>
      <c r="CT356" s="489"/>
      <c r="CU356" s="489"/>
      <c r="CV356" s="489"/>
      <c r="CW356" s="489"/>
      <c r="CX356" s="489"/>
      <c r="CY356" s="489"/>
      <c r="CZ356" s="489"/>
      <c r="DA356" s="489"/>
      <c r="DB356" s="489"/>
      <c r="DC356" s="489"/>
      <c r="DD356" s="489"/>
      <c r="DE356" s="489"/>
      <c r="DF356" s="489"/>
      <c r="DG356" s="489"/>
      <c r="DH356" s="489"/>
      <c r="DI356" s="489"/>
      <c r="DJ356" s="489"/>
      <c r="DK356" s="489"/>
      <c r="DL356" s="489"/>
      <c r="DM356" s="489"/>
      <c r="DN356" s="489"/>
      <c r="DO356" s="489"/>
      <c r="DP356" s="489"/>
      <c r="DQ356" s="489"/>
      <c r="DR356" s="489"/>
      <c r="DS356" s="489"/>
      <c r="DT356" s="489"/>
      <c r="DU356" s="489"/>
      <c r="DV356" s="489"/>
      <c r="DW356" s="489"/>
      <c r="DX356" s="489"/>
      <c r="DY356" s="489"/>
      <c r="DZ356" s="489"/>
      <c r="EA356" s="489"/>
      <c r="EB356" s="489"/>
      <c r="EC356" s="489"/>
      <c r="ED356" s="489"/>
      <c r="EE356" s="489"/>
      <c r="EF356" s="489"/>
      <c r="EG356" s="489"/>
      <c r="EH356" s="489"/>
      <c r="EI356" s="489"/>
      <c r="EJ356" s="489"/>
      <c r="EK356" s="489"/>
      <c r="EL356" s="489"/>
      <c r="EM356" s="489"/>
      <c r="EN356" s="489"/>
      <c r="EO356" s="489"/>
      <c r="EP356" s="489"/>
      <c r="EQ356" s="489"/>
      <c r="ER356" s="489"/>
      <c r="ES356" s="489"/>
      <c r="ET356" s="489"/>
      <c r="EU356" s="489"/>
      <c r="EV356" s="489"/>
      <c r="EW356" s="489"/>
      <c r="EX356" s="489"/>
      <c r="EY356" s="489"/>
      <c r="EZ356" s="489"/>
      <c r="FA356" s="489"/>
      <c r="FB356" s="559"/>
      <c r="FC356" s="489"/>
      <c r="FD356" s="489"/>
      <c r="FE356" s="489"/>
      <c r="FF356" s="489"/>
      <c r="FG356" s="489"/>
      <c r="FH356" s="489"/>
      <c r="FI356" s="489"/>
      <c r="FJ356" s="489"/>
      <c r="FK356" s="489"/>
      <c r="FL356" s="489"/>
      <c r="FM356" s="489"/>
      <c r="FN356" s="489"/>
      <c r="FO356" s="489"/>
      <c r="FP356" s="560"/>
      <c r="FQ356" s="489"/>
      <c r="FR356" s="560"/>
      <c r="FS356" s="559"/>
      <c r="FT356" s="489"/>
      <c r="FU356" s="489"/>
      <c r="FV356" s="489"/>
      <c r="FW356" s="489"/>
      <c r="FX356" s="489"/>
      <c r="FY356" s="560"/>
    </row>
    <row r="357" spans="1:181" s="494" customFormat="1" hidden="1" x14ac:dyDescent="0.25">
      <c r="A357" s="557">
        <v>409</v>
      </c>
      <c r="B357" s="558" t="s">
        <v>524</v>
      </c>
      <c r="C357" s="490" t="s">
        <v>141</v>
      </c>
      <c r="D357" s="489" t="s">
        <v>558</v>
      </c>
      <c r="E357" s="559"/>
      <c r="F357" s="559"/>
      <c r="G357" s="490" t="s">
        <v>526</v>
      </c>
      <c r="H357" s="489" t="s">
        <v>1750</v>
      </c>
      <c r="I357" s="489"/>
      <c r="J357" s="560"/>
      <c r="K357" s="559" t="s">
        <v>1751</v>
      </c>
      <c r="L357" s="489" t="s">
        <v>1749</v>
      </c>
      <c r="M357" s="489" t="s">
        <v>1749</v>
      </c>
      <c r="N357" s="559"/>
      <c r="O357" s="560"/>
      <c r="P357" s="491" t="s">
        <v>530</v>
      </c>
      <c r="Q357" s="491" t="s">
        <v>531</v>
      </c>
      <c r="R357" s="491" t="s">
        <v>532</v>
      </c>
      <c r="S357" s="489" t="s">
        <v>283</v>
      </c>
      <c r="T357" s="489" t="s">
        <v>1750</v>
      </c>
      <c r="U357" s="489" t="s">
        <v>571</v>
      </c>
      <c r="V357" s="560"/>
      <c r="W357" s="490" t="s">
        <v>572</v>
      </c>
      <c r="X357" s="489"/>
      <c r="Y357" s="489"/>
      <c r="Z357" s="560"/>
      <c r="AA357" s="561">
        <v>42521</v>
      </c>
      <c r="AB357" s="562" t="s">
        <v>526</v>
      </c>
      <c r="AC357" s="563" t="s">
        <v>526</v>
      </c>
      <c r="AD357" s="564" t="s">
        <v>526</v>
      </c>
      <c r="AE357" s="563"/>
      <c r="AF357" s="563"/>
      <c r="AG357" s="563"/>
      <c r="AH357" s="562" t="s">
        <v>526</v>
      </c>
      <c r="AI357" s="563" t="s">
        <v>526</v>
      </c>
      <c r="AJ357" s="564" t="s">
        <v>526</v>
      </c>
      <c r="AK357" s="489"/>
      <c r="AL357" s="489"/>
      <c r="AM357" s="489"/>
      <c r="AN357" s="489"/>
      <c r="AO357" s="490" t="s">
        <v>526</v>
      </c>
      <c r="AP357" s="493"/>
      <c r="AQ357" s="491"/>
      <c r="AR357" s="492"/>
      <c r="AS357" s="490" t="str">
        <f t="shared" si="5"/>
        <v>no</v>
      </c>
      <c r="AT357" s="489"/>
      <c r="AU357" s="489"/>
      <c r="AV357" s="513"/>
      <c r="AW357" s="490" t="s">
        <v>526</v>
      </c>
      <c r="AX357" s="739"/>
      <c r="AY357" s="739"/>
      <c r="AZ357" s="489"/>
      <c r="BA357" s="489"/>
      <c r="BB357" s="489"/>
      <c r="BC357" s="489"/>
      <c r="BD357" s="489"/>
      <c r="BE357" s="489"/>
      <c r="BF357" s="489"/>
      <c r="BG357" s="489"/>
      <c r="BH357" s="489"/>
      <c r="BI357" s="489"/>
      <c r="BJ357" s="489"/>
      <c r="BK357" s="489"/>
      <c r="BL357" s="560"/>
      <c r="BM357" s="559"/>
      <c r="BN357" s="489"/>
      <c r="BO357" s="489"/>
      <c r="BP357" s="489"/>
      <c r="BQ357" s="489"/>
      <c r="BR357" s="489"/>
      <c r="BS357" s="489"/>
      <c r="BT357" s="489"/>
      <c r="BU357" s="489"/>
      <c r="BV357" s="489"/>
      <c r="BW357" s="489"/>
      <c r="BX357" s="489"/>
      <c r="BY357" s="489"/>
      <c r="BZ357" s="489"/>
      <c r="CA357" s="489"/>
      <c r="CB357" s="489"/>
      <c r="CC357" s="489"/>
      <c r="CD357" s="489"/>
      <c r="CE357" s="489"/>
      <c r="CF357" s="489"/>
      <c r="CG357" s="489"/>
      <c r="CH357" s="489"/>
      <c r="CI357" s="489"/>
      <c r="CJ357" s="489"/>
      <c r="CK357" s="489"/>
      <c r="CL357" s="489"/>
      <c r="CM357" s="489"/>
      <c r="CN357" s="489"/>
      <c r="CO357" s="489"/>
      <c r="CP357" s="489"/>
      <c r="CQ357" s="489"/>
      <c r="CR357" s="489"/>
      <c r="CS357" s="489"/>
      <c r="CT357" s="489"/>
      <c r="CU357" s="489"/>
      <c r="CV357" s="489"/>
      <c r="CW357" s="489"/>
      <c r="CX357" s="489"/>
      <c r="CY357" s="489"/>
      <c r="CZ357" s="489"/>
      <c r="DA357" s="489"/>
      <c r="DB357" s="489"/>
      <c r="DC357" s="489"/>
      <c r="DD357" s="489"/>
      <c r="DE357" s="489"/>
      <c r="DF357" s="489"/>
      <c r="DG357" s="489"/>
      <c r="DH357" s="489"/>
      <c r="DI357" s="489"/>
      <c r="DJ357" s="489"/>
      <c r="DK357" s="489"/>
      <c r="DL357" s="489"/>
      <c r="DM357" s="489"/>
      <c r="DN357" s="489"/>
      <c r="DO357" s="489"/>
      <c r="DP357" s="489"/>
      <c r="DQ357" s="489"/>
      <c r="DR357" s="489"/>
      <c r="DS357" s="489"/>
      <c r="DT357" s="489"/>
      <c r="DU357" s="489"/>
      <c r="DV357" s="489"/>
      <c r="DW357" s="489"/>
      <c r="DX357" s="489"/>
      <c r="DY357" s="489"/>
      <c r="DZ357" s="489"/>
      <c r="EA357" s="489"/>
      <c r="EB357" s="489"/>
      <c r="EC357" s="489"/>
      <c r="ED357" s="489"/>
      <c r="EE357" s="489"/>
      <c r="EF357" s="489"/>
      <c r="EG357" s="489"/>
      <c r="EH357" s="489"/>
      <c r="EI357" s="489"/>
      <c r="EJ357" s="489"/>
      <c r="EK357" s="489"/>
      <c r="EL357" s="489"/>
      <c r="EM357" s="489"/>
      <c r="EN357" s="489"/>
      <c r="EO357" s="489"/>
      <c r="EP357" s="489"/>
      <c r="EQ357" s="489"/>
      <c r="ER357" s="489"/>
      <c r="ES357" s="489"/>
      <c r="ET357" s="489"/>
      <c r="EU357" s="489"/>
      <c r="EV357" s="489"/>
      <c r="EW357" s="489"/>
      <c r="EX357" s="489"/>
      <c r="EY357" s="489"/>
      <c r="EZ357" s="489"/>
      <c r="FA357" s="489"/>
      <c r="FB357" s="559"/>
      <c r="FC357" s="489"/>
      <c r="FD357" s="489"/>
      <c r="FE357" s="489"/>
      <c r="FF357" s="489"/>
      <c r="FG357" s="489"/>
      <c r="FH357" s="489"/>
      <c r="FI357" s="489"/>
      <c r="FJ357" s="489"/>
      <c r="FK357" s="489"/>
      <c r="FL357" s="489"/>
      <c r="FM357" s="489"/>
      <c r="FN357" s="489"/>
      <c r="FO357" s="489"/>
      <c r="FP357" s="560"/>
      <c r="FQ357" s="489"/>
      <c r="FR357" s="560"/>
      <c r="FS357" s="559"/>
      <c r="FT357" s="489"/>
      <c r="FU357" s="489"/>
      <c r="FV357" s="489"/>
      <c r="FW357" s="489"/>
      <c r="FX357" s="489"/>
      <c r="FY357" s="560"/>
    </row>
    <row r="358" spans="1:181" s="494" customFormat="1" hidden="1" x14ac:dyDescent="0.25">
      <c r="A358" s="557">
        <v>410</v>
      </c>
      <c r="B358" s="558" t="s">
        <v>524</v>
      </c>
      <c r="C358" s="490" t="s">
        <v>141</v>
      </c>
      <c r="D358" s="489" t="s">
        <v>558</v>
      </c>
      <c r="E358" s="559"/>
      <c r="F358" s="559"/>
      <c r="G358" s="490" t="s">
        <v>526</v>
      </c>
      <c r="H358" s="489" t="s">
        <v>1752</v>
      </c>
      <c r="I358" s="489"/>
      <c r="J358" s="560"/>
      <c r="K358" s="559" t="s">
        <v>1753</v>
      </c>
      <c r="L358" s="489" t="s">
        <v>1753</v>
      </c>
      <c r="M358" s="489" t="s">
        <v>1753</v>
      </c>
      <c r="N358" s="559"/>
      <c r="O358" s="560"/>
      <c r="P358" s="491" t="s">
        <v>637</v>
      </c>
      <c r="Q358" s="491" t="s">
        <v>22</v>
      </c>
      <c r="R358" s="491" t="s">
        <v>283</v>
      </c>
      <c r="S358" s="489" t="s">
        <v>672</v>
      </c>
      <c r="T358" s="489" t="s">
        <v>1752</v>
      </c>
      <c r="U358" s="489" t="s">
        <v>571</v>
      </c>
      <c r="V358" s="560"/>
      <c r="W358" s="490" t="s">
        <v>572</v>
      </c>
      <c r="X358" s="489"/>
      <c r="Y358" s="489"/>
      <c r="Z358" s="560"/>
      <c r="AA358" s="561">
        <v>42521</v>
      </c>
      <c r="AB358" s="562" t="s">
        <v>526</v>
      </c>
      <c r="AC358" s="563" t="s">
        <v>526</v>
      </c>
      <c r="AD358" s="564" t="s">
        <v>526</v>
      </c>
      <c r="AE358" s="563"/>
      <c r="AF358" s="735"/>
      <c r="AG358" s="563"/>
      <c r="AH358" s="562" t="s">
        <v>526</v>
      </c>
      <c r="AI358" s="563" t="s">
        <v>526</v>
      </c>
      <c r="AJ358" s="564" t="s">
        <v>526</v>
      </c>
      <c r="AK358" s="489"/>
      <c r="AL358" s="489"/>
      <c r="AM358" s="489"/>
      <c r="AN358" s="489"/>
      <c r="AO358" s="490" t="s">
        <v>526</v>
      </c>
      <c r="AP358" s="493"/>
      <c r="AQ358" s="491"/>
      <c r="AR358" s="492"/>
      <c r="AS358" s="490" t="str">
        <f t="shared" si="5"/>
        <v>no</v>
      </c>
      <c r="AT358" s="489"/>
      <c r="AU358" s="489"/>
      <c r="AV358" s="513"/>
      <c r="AW358" s="490" t="s">
        <v>526</v>
      </c>
      <c r="AX358" s="739"/>
      <c r="AY358" s="739"/>
      <c r="AZ358" s="489"/>
      <c r="BA358" s="489"/>
      <c r="BB358" s="489"/>
      <c r="BC358" s="489"/>
      <c r="BD358" s="489"/>
      <c r="BE358" s="489"/>
      <c r="BF358" s="489"/>
      <c r="BG358" s="489"/>
      <c r="BH358" s="489"/>
      <c r="BI358" s="489"/>
      <c r="BJ358" s="489"/>
      <c r="BK358" s="489"/>
      <c r="BL358" s="560"/>
      <c r="BM358" s="559"/>
      <c r="BN358" s="489"/>
      <c r="BO358" s="489"/>
      <c r="BP358" s="489"/>
      <c r="BQ358" s="489"/>
      <c r="BR358" s="489"/>
      <c r="BS358" s="489"/>
      <c r="BT358" s="489"/>
      <c r="BU358" s="489"/>
      <c r="BV358" s="489"/>
      <c r="BW358" s="489"/>
      <c r="BX358" s="489"/>
      <c r="BY358" s="489"/>
      <c r="BZ358" s="489"/>
      <c r="CA358" s="489"/>
      <c r="CB358" s="489"/>
      <c r="CC358" s="489"/>
      <c r="CD358" s="489"/>
      <c r="CE358" s="489"/>
      <c r="CF358" s="489"/>
      <c r="CG358" s="489"/>
      <c r="CH358" s="489"/>
      <c r="CI358" s="489"/>
      <c r="CJ358" s="489"/>
      <c r="CK358" s="489"/>
      <c r="CL358" s="489"/>
      <c r="CM358" s="489"/>
      <c r="CN358" s="489"/>
      <c r="CO358" s="489"/>
      <c r="CP358" s="489"/>
      <c r="CQ358" s="489"/>
      <c r="CR358" s="489"/>
      <c r="CS358" s="489"/>
      <c r="CT358" s="489"/>
      <c r="CU358" s="489"/>
      <c r="CV358" s="489"/>
      <c r="CW358" s="489"/>
      <c r="CX358" s="489"/>
      <c r="CY358" s="489"/>
      <c r="CZ358" s="489"/>
      <c r="DA358" s="489"/>
      <c r="DB358" s="489"/>
      <c r="DC358" s="489"/>
      <c r="DD358" s="489"/>
      <c r="DE358" s="489"/>
      <c r="DF358" s="489"/>
      <c r="DG358" s="489"/>
      <c r="DH358" s="489"/>
      <c r="DI358" s="489"/>
      <c r="DJ358" s="489"/>
      <c r="DK358" s="489"/>
      <c r="DL358" s="489"/>
      <c r="DM358" s="489"/>
      <c r="DN358" s="489"/>
      <c r="DO358" s="489"/>
      <c r="DP358" s="489"/>
      <c r="DQ358" s="489"/>
      <c r="DR358" s="489"/>
      <c r="DS358" s="489"/>
      <c r="DT358" s="489"/>
      <c r="DU358" s="489"/>
      <c r="DV358" s="489"/>
      <c r="DW358" s="489"/>
      <c r="DX358" s="489"/>
      <c r="DY358" s="489"/>
      <c r="DZ358" s="489"/>
      <c r="EA358" s="489"/>
      <c r="EB358" s="489"/>
      <c r="EC358" s="489"/>
      <c r="ED358" s="489"/>
      <c r="EE358" s="489"/>
      <c r="EF358" s="489"/>
      <c r="EG358" s="489"/>
      <c r="EH358" s="489"/>
      <c r="EI358" s="489"/>
      <c r="EJ358" s="489"/>
      <c r="EK358" s="489"/>
      <c r="EL358" s="489"/>
      <c r="EM358" s="489"/>
      <c r="EN358" s="489"/>
      <c r="EO358" s="489"/>
      <c r="EP358" s="489"/>
      <c r="EQ358" s="489"/>
      <c r="ER358" s="489"/>
      <c r="ES358" s="489"/>
      <c r="ET358" s="489"/>
      <c r="EU358" s="489"/>
      <c r="EV358" s="489"/>
      <c r="EW358" s="489"/>
      <c r="EX358" s="489"/>
      <c r="EY358" s="489"/>
      <c r="EZ358" s="489"/>
      <c r="FA358" s="489"/>
      <c r="FB358" s="559"/>
      <c r="FC358" s="489"/>
      <c r="FD358" s="489"/>
      <c r="FE358" s="489"/>
      <c r="FF358" s="489"/>
      <c r="FG358" s="489"/>
      <c r="FH358" s="489"/>
      <c r="FI358" s="489"/>
      <c r="FJ358" s="489"/>
      <c r="FK358" s="489"/>
      <c r="FL358" s="489"/>
      <c r="FM358" s="489"/>
      <c r="FN358" s="489"/>
      <c r="FO358" s="489"/>
      <c r="FP358" s="560"/>
      <c r="FQ358" s="489"/>
      <c r="FR358" s="560"/>
      <c r="FS358" s="559"/>
      <c r="FT358" s="489"/>
      <c r="FU358" s="489"/>
      <c r="FV358" s="489"/>
      <c r="FW358" s="489"/>
      <c r="FX358" s="489"/>
      <c r="FY358" s="560"/>
    </row>
    <row r="359" spans="1:181" s="494" customFormat="1" hidden="1" x14ac:dyDescent="0.25">
      <c r="A359" s="557">
        <v>411</v>
      </c>
      <c r="B359" s="558" t="s">
        <v>524</v>
      </c>
      <c r="C359" s="490" t="s">
        <v>141</v>
      </c>
      <c r="D359" s="489" t="s">
        <v>558</v>
      </c>
      <c r="E359" s="559"/>
      <c r="F359" s="559"/>
      <c r="G359" s="490" t="s">
        <v>526</v>
      </c>
      <c r="H359" s="489" t="s">
        <v>1754</v>
      </c>
      <c r="I359" s="489"/>
      <c r="J359" s="560"/>
      <c r="K359" s="559" t="s">
        <v>1755</v>
      </c>
      <c r="L359" s="489" t="s">
        <v>1753</v>
      </c>
      <c r="M359" s="489" t="s">
        <v>1753</v>
      </c>
      <c r="N359" s="559"/>
      <c r="O359" s="560"/>
      <c r="P359" s="491" t="s">
        <v>530</v>
      </c>
      <c r="Q359" s="491" t="s">
        <v>531</v>
      </c>
      <c r="R359" s="491" t="s">
        <v>532</v>
      </c>
      <c r="S359" s="489" t="s">
        <v>283</v>
      </c>
      <c r="T359" s="489" t="s">
        <v>1754</v>
      </c>
      <c r="U359" s="489" t="s">
        <v>571</v>
      </c>
      <c r="V359" s="560"/>
      <c r="W359" s="490" t="s">
        <v>572</v>
      </c>
      <c r="X359" s="489"/>
      <c r="Y359" s="489"/>
      <c r="Z359" s="560"/>
      <c r="AA359" s="561">
        <v>42521</v>
      </c>
      <c r="AB359" s="562" t="s">
        <v>526</v>
      </c>
      <c r="AC359" s="563" t="s">
        <v>526</v>
      </c>
      <c r="AD359" s="564" t="s">
        <v>526</v>
      </c>
      <c r="AE359" s="563"/>
      <c r="AF359" s="563"/>
      <c r="AG359" s="563"/>
      <c r="AH359" s="562" t="s">
        <v>526</v>
      </c>
      <c r="AI359" s="563" t="s">
        <v>526</v>
      </c>
      <c r="AJ359" s="564" t="s">
        <v>526</v>
      </c>
      <c r="AK359" s="489"/>
      <c r="AL359" s="489"/>
      <c r="AM359" s="489"/>
      <c r="AN359" s="489"/>
      <c r="AO359" s="490" t="s">
        <v>526</v>
      </c>
      <c r="AP359" s="493"/>
      <c r="AQ359" s="491"/>
      <c r="AR359" s="492"/>
      <c r="AS359" s="490" t="str">
        <f t="shared" si="5"/>
        <v>no</v>
      </c>
      <c r="AT359" s="489"/>
      <c r="AU359" s="489"/>
      <c r="AV359" s="513"/>
      <c r="AW359" s="490" t="s">
        <v>526</v>
      </c>
      <c r="AX359" s="739"/>
      <c r="AY359" s="739"/>
      <c r="AZ359" s="489"/>
      <c r="BA359" s="489"/>
      <c r="BB359" s="489"/>
      <c r="BC359" s="489"/>
      <c r="BD359" s="489"/>
      <c r="BE359" s="489"/>
      <c r="BF359" s="489"/>
      <c r="BG359" s="489"/>
      <c r="BH359" s="489"/>
      <c r="BI359" s="489"/>
      <c r="BJ359" s="489"/>
      <c r="BK359" s="489"/>
      <c r="BL359" s="560"/>
      <c r="BM359" s="559"/>
      <c r="BN359" s="489"/>
      <c r="BO359" s="489"/>
      <c r="BP359" s="489"/>
      <c r="BQ359" s="489"/>
      <c r="BR359" s="489"/>
      <c r="BS359" s="489"/>
      <c r="BT359" s="489"/>
      <c r="BU359" s="489"/>
      <c r="BV359" s="489"/>
      <c r="BW359" s="489"/>
      <c r="BX359" s="489"/>
      <c r="BY359" s="489"/>
      <c r="BZ359" s="489"/>
      <c r="CA359" s="489"/>
      <c r="CB359" s="489"/>
      <c r="CC359" s="489"/>
      <c r="CD359" s="489"/>
      <c r="CE359" s="489"/>
      <c r="CF359" s="489"/>
      <c r="CG359" s="489"/>
      <c r="CH359" s="489"/>
      <c r="CI359" s="489"/>
      <c r="CJ359" s="489"/>
      <c r="CK359" s="489"/>
      <c r="CL359" s="489"/>
      <c r="CM359" s="489"/>
      <c r="CN359" s="489"/>
      <c r="CO359" s="489"/>
      <c r="CP359" s="489"/>
      <c r="CQ359" s="489"/>
      <c r="CR359" s="489"/>
      <c r="CS359" s="489"/>
      <c r="CT359" s="489"/>
      <c r="CU359" s="489"/>
      <c r="CV359" s="489"/>
      <c r="CW359" s="489"/>
      <c r="CX359" s="489"/>
      <c r="CY359" s="489"/>
      <c r="CZ359" s="489"/>
      <c r="DA359" s="489"/>
      <c r="DB359" s="489"/>
      <c r="DC359" s="489"/>
      <c r="DD359" s="489"/>
      <c r="DE359" s="489"/>
      <c r="DF359" s="489"/>
      <c r="DG359" s="489"/>
      <c r="DH359" s="489"/>
      <c r="DI359" s="489"/>
      <c r="DJ359" s="489"/>
      <c r="DK359" s="489"/>
      <c r="DL359" s="489"/>
      <c r="DM359" s="489"/>
      <c r="DN359" s="489"/>
      <c r="DO359" s="489"/>
      <c r="DP359" s="489"/>
      <c r="DQ359" s="489"/>
      <c r="DR359" s="489"/>
      <c r="DS359" s="489"/>
      <c r="DT359" s="489"/>
      <c r="DU359" s="489"/>
      <c r="DV359" s="489"/>
      <c r="DW359" s="489"/>
      <c r="DX359" s="489"/>
      <c r="DY359" s="489"/>
      <c r="DZ359" s="489"/>
      <c r="EA359" s="489"/>
      <c r="EB359" s="489"/>
      <c r="EC359" s="489"/>
      <c r="ED359" s="489"/>
      <c r="EE359" s="489"/>
      <c r="EF359" s="489"/>
      <c r="EG359" s="489"/>
      <c r="EH359" s="489"/>
      <c r="EI359" s="489"/>
      <c r="EJ359" s="489"/>
      <c r="EK359" s="489"/>
      <c r="EL359" s="489"/>
      <c r="EM359" s="489"/>
      <c r="EN359" s="489"/>
      <c r="EO359" s="489"/>
      <c r="EP359" s="489"/>
      <c r="EQ359" s="489"/>
      <c r="ER359" s="489"/>
      <c r="ES359" s="489"/>
      <c r="ET359" s="489"/>
      <c r="EU359" s="489"/>
      <c r="EV359" s="489"/>
      <c r="EW359" s="489"/>
      <c r="EX359" s="489"/>
      <c r="EY359" s="489"/>
      <c r="EZ359" s="489"/>
      <c r="FA359" s="489"/>
      <c r="FB359" s="559"/>
      <c r="FC359" s="489"/>
      <c r="FD359" s="489"/>
      <c r="FE359" s="489"/>
      <c r="FF359" s="489"/>
      <c r="FG359" s="489"/>
      <c r="FH359" s="489"/>
      <c r="FI359" s="489"/>
      <c r="FJ359" s="489"/>
      <c r="FK359" s="489"/>
      <c r="FL359" s="489"/>
      <c r="FM359" s="489"/>
      <c r="FN359" s="489"/>
      <c r="FO359" s="489"/>
      <c r="FP359" s="560"/>
      <c r="FQ359" s="489"/>
      <c r="FR359" s="560"/>
      <c r="FS359" s="559"/>
      <c r="FT359" s="489"/>
      <c r="FU359" s="489"/>
      <c r="FV359" s="489"/>
      <c r="FW359" s="489"/>
      <c r="FX359" s="489"/>
      <c r="FY359" s="560"/>
    </row>
    <row r="360" spans="1:181" s="494" customFormat="1" ht="156" x14ac:dyDescent="0.25">
      <c r="A360" s="506">
        <v>412</v>
      </c>
      <c r="B360" s="511" t="s">
        <v>642</v>
      </c>
      <c r="C360" s="514" t="s">
        <v>141</v>
      </c>
      <c r="D360" s="493" t="s">
        <v>558</v>
      </c>
      <c r="E360" s="559" t="str">
        <f>VLOOKUP(F360,'Revised Phasing'!$D$4:$S$98, 16, 0)</f>
        <v>Phase 3</v>
      </c>
      <c r="F360" s="559" t="str">
        <f>VLOOKUP(L360,'Consolidated Data'!$E$2:$F$97, 2, 0)</f>
        <v>Leverage</v>
      </c>
      <c r="G360" s="490" t="s">
        <v>642</v>
      </c>
      <c r="H360" s="493" t="s">
        <v>209</v>
      </c>
      <c r="I360" s="493"/>
      <c r="J360" s="492"/>
      <c r="K360" s="512" t="s">
        <v>210</v>
      </c>
      <c r="L360" s="493" t="s">
        <v>210</v>
      </c>
      <c r="M360" s="493" t="s">
        <v>210</v>
      </c>
      <c r="N360" s="512"/>
      <c r="O360" s="513"/>
      <c r="P360" s="515" t="s">
        <v>637</v>
      </c>
      <c r="Q360" s="515" t="s">
        <v>22</v>
      </c>
      <c r="R360" s="515" t="s">
        <v>1756</v>
      </c>
      <c r="S360" s="493" t="s">
        <v>644</v>
      </c>
      <c r="T360" s="493" t="s">
        <v>209</v>
      </c>
      <c r="U360" s="493" t="s">
        <v>534</v>
      </c>
      <c r="V360" s="513"/>
      <c r="W360" s="514" t="s">
        <v>535</v>
      </c>
      <c r="X360" s="493"/>
      <c r="Y360" s="493"/>
      <c r="Z360" s="513"/>
      <c r="AA360" s="516"/>
      <c r="AB360" s="562" t="s">
        <v>526</v>
      </c>
      <c r="AC360" s="563" t="s">
        <v>526</v>
      </c>
      <c r="AD360" s="564" t="s">
        <v>526</v>
      </c>
      <c r="AE360" s="563"/>
      <c r="AF360" s="735"/>
      <c r="AG360" s="733" t="s">
        <v>1757</v>
      </c>
      <c r="AH360" s="562" t="s">
        <v>526</v>
      </c>
      <c r="AI360" s="563" t="s">
        <v>540</v>
      </c>
      <c r="AJ360" s="564" t="s">
        <v>526</v>
      </c>
      <c r="AK360" s="496" t="s">
        <v>1758</v>
      </c>
      <c r="AL360" s="496" t="s">
        <v>1759</v>
      </c>
      <c r="AM360" s="496" t="s">
        <v>1760</v>
      </c>
      <c r="AN360" s="489"/>
      <c r="AO360" s="490" t="s">
        <v>642</v>
      </c>
      <c r="AP360" s="493" t="s">
        <v>1761</v>
      </c>
      <c r="AQ360" s="491" t="s">
        <v>562</v>
      </c>
      <c r="AR360" s="492" t="s">
        <v>725</v>
      </c>
      <c r="AS360" s="490" t="s">
        <v>726</v>
      </c>
      <c r="AT360" s="493" t="s">
        <v>1762</v>
      </c>
      <c r="AU360" s="552" t="s">
        <v>1520</v>
      </c>
      <c r="AV360" s="513" t="s">
        <v>729</v>
      </c>
      <c r="AW360" s="490"/>
      <c r="AX360" s="739"/>
      <c r="AY360" s="739"/>
      <c r="AZ360" s="489"/>
      <c r="BA360" s="489"/>
      <c r="BB360" s="489"/>
      <c r="BC360" s="489"/>
      <c r="BD360" s="489"/>
      <c r="BE360" s="489"/>
      <c r="BF360" s="489"/>
      <c r="BG360" s="489"/>
      <c r="BH360" s="489"/>
      <c r="BI360" s="489"/>
      <c r="BJ360" s="489"/>
      <c r="BK360" s="489"/>
      <c r="BL360" s="560"/>
      <c r="BM360" s="559"/>
      <c r="BN360" s="489"/>
      <c r="BO360" s="489"/>
      <c r="BP360" s="489"/>
      <c r="BQ360" s="489"/>
      <c r="BR360" s="489"/>
      <c r="BS360" s="489"/>
      <c r="BT360" s="489"/>
      <c r="BU360" s="489"/>
      <c r="BV360" s="489"/>
      <c r="BW360" s="489"/>
      <c r="BX360" s="489"/>
      <c r="BY360" s="489"/>
      <c r="BZ360" s="489"/>
      <c r="CA360" s="489"/>
      <c r="CB360" s="489"/>
      <c r="CC360" s="489"/>
      <c r="CD360" s="489"/>
      <c r="CE360" s="489"/>
      <c r="CF360" s="489"/>
      <c r="CG360" s="489"/>
      <c r="CH360" s="489"/>
      <c r="CI360" s="489"/>
      <c r="CJ360" s="489"/>
      <c r="CK360" s="489"/>
      <c r="CL360" s="489"/>
      <c r="CM360" s="489"/>
      <c r="CN360" s="489"/>
      <c r="CO360" s="489"/>
      <c r="CP360" s="489"/>
      <c r="CQ360" s="489"/>
      <c r="CR360" s="489"/>
      <c r="CS360" s="489"/>
      <c r="CT360" s="489"/>
      <c r="CU360" s="489"/>
      <c r="CV360" s="489"/>
      <c r="CW360" s="489"/>
      <c r="CX360" s="489"/>
      <c r="CY360" s="489"/>
      <c r="CZ360" s="489"/>
      <c r="DA360" s="489"/>
      <c r="DB360" s="489"/>
      <c r="DC360" s="489"/>
      <c r="DD360" s="489"/>
      <c r="DE360" s="489"/>
      <c r="DF360" s="489"/>
      <c r="DG360" s="489"/>
      <c r="DH360" s="489"/>
      <c r="DI360" s="489"/>
      <c r="DJ360" s="489"/>
      <c r="DK360" s="489"/>
      <c r="DL360" s="489"/>
      <c r="DM360" s="489"/>
      <c r="DN360" s="489"/>
      <c r="DO360" s="489"/>
      <c r="DP360" s="489"/>
      <c r="DQ360" s="489"/>
      <c r="DR360" s="489"/>
      <c r="DS360" s="489"/>
      <c r="DT360" s="489"/>
      <c r="DU360" s="489"/>
      <c r="DV360" s="489"/>
      <c r="DW360" s="489"/>
      <c r="DX360" s="489"/>
      <c r="DY360" s="489"/>
      <c r="DZ360" s="489"/>
      <c r="EA360" s="489"/>
      <c r="EB360" s="489"/>
      <c r="EC360" s="489"/>
      <c r="ED360" s="489"/>
      <c r="EE360" s="489"/>
      <c r="EF360" s="489"/>
      <c r="EG360" s="489"/>
      <c r="EH360" s="489"/>
      <c r="EI360" s="489"/>
      <c r="EJ360" s="489"/>
      <c r="EK360" s="489"/>
      <c r="EL360" s="489"/>
      <c r="EM360" s="489"/>
      <c r="EN360" s="489"/>
      <c r="EO360" s="489"/>
      <c r="EP360" s="489"/>
      <c r="EQ360" s="489"/>
      <c r="ER360" s="489"/>
      <c r="ES360" s="489"/>
      <c r="ET360" s="489"/>
      <c r="EU360" s="489"/>
      <c r="EV360" s="489"/>
      <c r="EW360" s="489"/>
      <c r="EX360" s="489"/>
      <c r="EY360" s="489"/>
      <c r="EZ360" s="489"/>
      <c r="FA360" s="489"/>
      <c r="FB360" s="559"/>
      <c r="FC360" s="489"/>
      <c r="FD360" s="489"/>
      <c r="FE360" s="489"/>
      <c r="FF360" s="489"/>
      <c r="FG360" s="489"/>
      <c r="FH360" s="489"/>
      <c r="FI360" s="489"/>
      <c r="FJ360" s="489"/>
      <c r="FK360" s="489"/>
      <c r="FL360" s="489"/>
      <c r="FM360" s="489"/>
      <c r="FN360" s="489"/>
      <c r="FO360" s="489"/>
      <c r="FP360" s="560"/>
      <c r="FQ360" s="489"/>
      <c r="FR360" s="560"/>
      <c r="FS360" s="559"/>
      <c r="FT360" s="489"/>
      <c r="FU360" s="489"/>
      <c r="FV360" s="489"/>
      <c r="FW360" s="489"/>
      <c r="FX360" s="489"/>
      <c r="FY360" s="560"/>
    </row>
    <row r="361" spans="1:181" s="494" customFormat="1" hidden="1" x14ac:dyDescent="0.25">
      <c r="A361" s="557">
        <v>413</v>
      </c>
      <c r="B361" s="558" t="s">
        <v>524</v>
      </c>
      <c r="C361" s="490" t="s">
        <v>141</v>
      </c>
      <c r="D361" s="489" t="s">
        <v>558</v>
      </c>
      <c r="E361" s="559"/>
      <c r="F361" s="559"/>
      <c r="G361" s="490" t="s">
        <v>526</v>
      </c>
      <c r="H361" s="489" t="s">
        <v>1763</v>
      </c>
      <c r="I361" s="489"/>
      <c r="J361" s="560"/>
      <c r="K361" s="559" t="s">
        <v>1764</v>
      </c>
      <c r="L361" s="489" t="s">
        <v>210</v>
      </c>
      <c r="M361" s="489" t="s">
        <v>210</v>
      </c>
      <c r="N361" s="559"/>
      <c r="O361" s="560"/>
      <c r="P361" s="491" t="s">
        <v>530</v>
      </c>
      <c r="Q361" s="491" t="s">
        <v>531</v>
      </c>
      <c r="R361" s="491" t="s">
        <v>532</v>
      </c>
      <c r="S361" s="489" t="s">
        <v>533</v>
      </c>
      <c r="T361" s="489" t="s">
        <v>1763</v>
      </c>
      <c r="U361" s="489" t="s">
        <v>534</v>
      </c>
      <c r="V361" s="560"/>
      <c r="W361" s="490" t="s">
        <v>535</v>
      </c>
      <c r="X361" s="489"/>
      <c r="Y361" s="489"/>
      <c r="Z361" s="560"/>
      <c r="AA361" s="561"/>
      <c r="AB361" s="562" t="s">
        <v>526</v>
      </c>
      <c r="AC361" s="563" t="s">
        <v>526</v>
      </c>
      <c r="AD361" s="564" t="s">
        <v>526</v>
      </c>
      <c r="AE361" s="563"/>
      <c r="AF361" s="563"/>
      <c r="AG361" s="563"/>
      <c r="AH361" s="562" t="s">
        <v>526</v>
      </c>
      <c r="AI361" s="563" t="s">
        <v>540</v>
      </c>
      <c r="AJ361" s="564" t="s">
        <v>526</v>
      </c>
      <c r="AK361" s="489"/>
      <c r="AL361" s="489"/>
      <c r="AM361" s="489"/>
      <c r="AN361" s="489"/>
      <c r="AO361" s="490" t="s">
        <v>526</v>
      </c>
      <c r="AP361" s="493" t="s">
        <v>1742</v>
      </c>
      <c r="AQ361" s="491" t="s">
        <v>562</v>
      </c>
      <c r="AR361" s="492" t="s">
        <v>725</v>
      </c>
      <c r="AS361" s="490" t="str">
        <f t="shared" si="5"/>
        <v>no</v>
      </c>
      <c r="AT361" s="489"/>
      <c r="AU361" s="489"/>
      <c r="AV361" s="513"/>
      <c r="AW361" s="490" t="s">
        <v>526</v>
      </c>
      <c r="AX361" s="739"/>
      <c r="AY361" s="739"/>
      <c r="AZ361" s="489"/>
      <c r="BA361" s="489"/>
      <c r="BB361" s="489"/>
      <c r="BC361" s="489"/>
      <c r="BD361" s="489"/>
      <c r="BE361" s="489"/>
      <c r="BF361" s="489"/>
      <c r="BG361" s="489"/>
      <c r="BH361" s="489"/>
      <c r="BI361" s="489"/>
      <c r="BJ361" s="489"/>
      <c r="BK361" s="489"/>
      <c r="BL361" s="560"/>
      <c r="BM361" s="559"/>
      <c r="BN361" s="489"/>
      <c r="BO361" s="489"/>
      <c r="BP361" s="489"/>
      <c r="BQ361" s="489"/>
      <c r="BR361" s="489"/>
      <c r="BS361" s="489"/>
      <c r="BT361" s="489"/>
      <c r="BU361" s="489"/>
      <c r="BV361" s="489"/>
      <c r="BW361" s="489"/>
      <c r="BX361" s="489"/>
      <c r="BY361" s="489"/>
      <c r="BZ361" s="489"/>
      <c r="CA361" s="489"/>
      <c r="CB361" s="489"/>
      <c r="CC361" s="489"/>
      <c r="CD361" s="489"/>
      <c r="CE361" s="489"/>
      <c r="CF361" s="489"/>
      <c r="CG361" s="489"/>
      <c r="CH361" s="489"/>
      <c r="CI361" s="489"/>
      <c r="CJ361" s="489"/>
      <c r="CK361" s="489"/>
      <c r="CL361" s="489"/>
      <c r="CM361" s="489"/>
      <c r="CN361" s="489"/>
      <c r="CO361" s="489"/>
      <c r="CP361" s="489"/>
      <c r="CQ361" s="489"/>
      <c r="CR361" s="489"/>
      <c r="CS361" s="489"/>
      <c r="CT361" s="489"/>
      <c r="CU361" s="489"/>
      <c r="CV361" s="489"/>
      <c r="CW361" s="489"/>
      <c r="CX361" s="489"/>
      <c r="CY361" s="489"/>
      <c r="CZ361" s="489"/>
      <c r="DA361" s="489"/>
      <c r="DB361" s="489"/>
      <c r="DC361" s="489"/>
      <c r="DD361" s="489"/>
      <c r="DE361" s="489"/>
      <c r="DF361" s="489"/>
      <c r="DG361" s="489"/>
      <c r="DH361" s="489"/>
      <c r="DI361" s="489"/>
      <c r="DJ361" s="489"/>
      <c r="DK361" s="489"/>
      <c r="DL361" s="489"/>
      <c r="DM361" s="489"/>
      <c r="DN361" s="489"/>
      <c r="DO361" s="489"/>
      <c r="DP361" s="489"/>
      <c r="DQ361" s="489"/>
      <c r="DR361" s="489"/>
      <c r="DS361" s="489"/>
      <c r="DT361" s="489"/>
      <c r="DU361" s="489"/>
      <c r="DV361" s="489"/>
      <c r="DW361" s="489"/>
      <c r="DX361" s="489"/>
      <c r="DY361" s="489"/>
      <c r="DZ361" s="489"/>
      <c r="EA361" s="489"/>
      <c r="EB361" s="489"/>
      <c r="EC361" s="489"/>
      <c r="ED361" s="489"/>
      <c r="EE361" s="489"/>
      <c r="EF361" s="489"/>
      <c r="EG361" s="489"/>
      <c r="EH361" s="489"/>
      <c r="EI361" s="489"/>
      <c r="EJ361" s="489"/>
      <c r="EK361" s="489"/>
      <c r="EL361" s="489"/>
      <c r="EM361" s="489"/>
      <c r="EN361" s="489"/>
      <c r="EO361" s="489"/>
      <c r="EP361" s="489"/>
      <c r="EQ361" s="489"/>
      <c r="ER361" s="489"/>
      <c r="ES361" s="489"/>
      <c r="ET361" s="489"/>
      <c r="EU361" s="489"/>
      <c r="EV361" s="489"/>
      <c r="EW361" s="489"/>
      <c r="EX361" s="489"/>
      <c r="EY361" s="489"/>
      <c r="EZ361" s="489"/>
      <c r="FA361" s="489"/>
      <c r="FB361" s="559"/>
      <c r="FC361" s="489"/>
      <c r="FD361" s="489"/>
      <c r="FE361" s="489"/>
      <c r="FF361" s="489"/>
      <c r="FG361" s="489"/>
      <c r="FH361" s="489"/>
      <c r="FI361" s="489"/>
      <c r="FJ361" s="489"/>
      <c r="FK361" s="489"/>
      <c r="FL361" s="489"/>
      <c r="FM361" s="489"/>
      <c r="FN361" s="489"/>
      <c r="FO361" s="489"/>
      <c r="FP361" s="560"/>
      <c r="FQ361" s="489"/>
      <c r="FR361" s="560"/>
      <c r="FS361" s="559"/>
      <c r="FT361" s="489"/>
      <c r="FU361" s="489"/>
      <c r="FV361" s="489"/>
      <c r="FW361" s="489"/>
      <c r="FX361" s="489"/>
      <c r="FY361" s="560"/>
    </row>
    <row r="362" spans="1:181" s="494" customFormat="1" ht="108" x14ac:dyDescent="0.25">
      <c r="A362" s="506">
        <v>414</v>
      </c>
      <c r="B362" s="511" t="s">
        <v>642</v>
      </c>
      <c r="C362" s="514" t="s">
        <v>141</v>
      </c>
      <c r="D362" s="493" t="s">
        <v>558</v>
      </c>
      <c r="E362" s="559" t="str">
        <f>VLOOKUP(F362,'Revised Phasing'!$D$4:$S$98, 16, 0)</f>
        <v>Phase 3</v>
      </c>
      <c r="F362" s="559" t="str">
        <f>VLOOKUP(L362,'Consolidated Data'!$E$2:$F$97, 2, 0)</f>
        <v>VPA</v>
      </c>
      <c r="G362" s="490" t="s">
        <v>642</v>
      </c>
      <c r="H362" s="493" t="s">
        <v>218</v>
      </c>
      <c r="I362" s="493"/>
      <c r="J362" s="492"/>
      <c r="K362" s="512" t="s">
        <v>219</v>
      </c>
      <c r="L362" s="493" t="s">
        <v>219</v>
      </c>
      <c r="M362" s="493" t="s">
        <v>219</v>
      </c>
      <c r="N362" s="512"/>
      <c r="O362" s="513"/>
      <c r="P362" s="515" t="s">
        <v>637</v>
      </c>
      <c r="Q362" s="515" t="s">
        <v>22</v>
      </c>
      <c r="R362" s="515" t="s">
        <v>1765</v>
      </c>
      <c r="S362" s="493" t="s">
        <v>644</v>
      </c>
      <c r="T362" s="493" t="s">
        <v>218</v>
      </c>
      <c r="U362" s="493" t="s">
        <v>534</v>
      </c>
      <c r="V362" s="513"/>
      <c r="W362" s="514" t="s">
        <v>535</v>
      </c>
      <c r="X362" s="493"/>
      <c r="Y362" s="493"/>
      <c r="Z362" s="513"/>
      <c r="AA362" s="516"/>
      <c r="AB362" s="562" t="s">
        <v>526</v>
      </c>
      <c r="AC362" s="563" t="s">
        <v>526</v>
      </c>
      <c r="AD362" s="564" t="s">
        <v>526</v>
      </c>
      <c r="AE362" s="563"/>
      <c r="AF362" s="735"/>
      <c r="AG362" s="733" t="s">
        <v>1757</v>
      </c>
      <c r="AH362" s="562" t="s">
        <v>526</v>
      </c>
      <c r="AI362" s="563" t="s">
        <v>526</v>
      </c>
      <c r="AJ362" s="564" t="s">
        <v>526</v>
      </c>
      <c r="AK362" s="496" t="s">
        <v>1758</v>
      </c>
      <c r="AL362" s="497" t="s">
        <v>1766</v>
      </c>
      <c r="AM362" s="497" t="s">
        <v>1766</v>
      </c>
      <c r="AN362" s="489"/>
      <c r="AO362" s="490" t="s">
        <v>642</v>
      </c>
      <c r="AP362" s="493" t="s">
        <v>1767</v>
      </c>
      <c r="AQ362" s="491" t="s">
        <v>562</v>
      </c>
      <c r="AR362" s="492" t="s">
        <v>725</v>
      </c>
      <c r="AS362" s="490" t="s">
        <v>726</v>
      </c>
      <c r="AT362" s="493" t="s">
        <v>1768</v>
      </c>
      <c r="AU362" s="552" t="s">
        <v>1520</v>
      </c>
      <c r="AV362" s="513" t="s">
        <v>729</v>
      </c>
      <c r="AW362" s="490"/>
      <c r="AX362" s="739"/>
      <c r="AY362" s="739"/>
      <c r="AZ362" s="489"/>
      <c r="BA362" s="489"/>
      <c r="BB362" s="489"/>
      <c r="BC362" s="489"/>
      <c r="BD362" s="489"/>
      <c r="BE362" s="489"/>
      <c r="BF362" s="489"/>
      <c r="BG362" s="489"/>
      <c r="BH362" s="489"/>
      <c r="BI362" s="489"/>
      <c r="BJ362" s="489"/>
      <c r="BK362" s="489"/>
      <c r="BL362" s="560"/>
      <c r="BM362" s="559"/>
      <c r="BN362" s="489"/>
      <c r="BO362" s="489"/>
      <c r="BP362" s="489"/>
      <c r="BQ362" s="489"/>
      <c r="BR362" s="489"/>
      <c r="BS362" s="489"/>
      <c r="BT362" s="489"/>
      <c r="BU362" s="489"/>
      <c r="BV362" s="489"/>
      <c r="BW362" s="489"/>
      <c r="BX362" s="489"/>
      <c r="BY362" s="489"/>
      <c r="BZ362" s="489"/>
      <c r="CA362" s="489"/>
      <c r="CB362" s="489"/>
      <c r="CC362" s="489"/>
      <c r="CD362" s="489"/>
      <c r="CE362" s="489"/>
      <c r="CF362" s="489"/>
      <c r="CG362" s="489"/>
      <c r="CH362" s="489"/>
      <c r="CI362" s="489"/>
      <c r="CJ362" s="489"/>
      <c r="CK362" s="489"/>
      <c r="CL362" s="489"/>
      <c r="CM362" s="489"/>
      <c r="CN362" s="489"/>
      <c r="CO362" s="489"/>
      <c r="CP362" s="489"/>
      <c r="CQ362" s="489"/>
      <c r="CR362" s="489"/>
      <c r="CS362" s="489"/>
      <c r="CT362" s="489"/>
      <c r="CU362" s="489"/>
      <c r="CV362" s="489"/>
      <c r="CW362" s="489"/>
      <c r="CX362" s="489"/>
      <c r="CY362" s="489"/>
      <c r="CZ362" s="489"/>
      <c r="DA362" s="489"/>
      <c r="DB362" s="489"/>
      <c r="DC362" s="489"/>
      <c r="DD362" s="489"/>
      <c r="DE362" s="489"/>
      <c r="DF362" s="489"/>
      <c r="DG362" s="489"/>
      <c r="DH362" s="489"/>
      <c r="DI362" s="489"/>
      <c r="DJ362" s="489"/>
      <c r="DK362" s="489"/>
      <c r="DL362" s="489"/>
      <c r="DM362" s="489"/>
      <c r="DN362" s="489"/>
      <c r="DO362" s="489"/>
      <c r="DP362" s="489"/>
      <c r="DQ362" s="489"/>
      <c r="DR362" s="489"/>
      <c r="DS362" s="489"/>
      <c r="DT362" s="489"/>
      <c r="DU362" s="489"/>
      <c r="DV362" s="489"/>
      <c r="DW362" s="489"/>
      <c r="DX362" s="489"/>
      <c r="DY362" s="489"/>
      <c r="DZ362" s="489"/>
      <c r="EA362" s="489"/>
      <c r="EB362" s="489"/>
      <c r="EC362" s="489"/>
      <c r="ED362" s="489"/>
      <c r="EE362" s="489"/>
      <c r="EF362" s="489"/>
      <c r="EG362" s="489"/>
      <c r="EH362" s="489"/>
      <c r="EI362" s="489"/>
      <c r="EJ362" s="489"/>
      <c r="EK362" s="489"/>
      <c r="EL362" s="489"/>
      <c r="EM362" s="489"/>
      <c r="EN362" s="489"/>
      <c r="EO362" s="489"/>
      <c r="EP362" s="489"/>
      <c r="EQ362" s="489"/>
      <c r="ER362" s="489"/>
      <c r="ES362" s="489"/>
      <c r="ET362" s="489"/>
      <c r="EU362" s="489"/>
      <c r="EV362" s="489"/>
      <c r="EW362" s="489"/>
      <c r="EX362" s="489"/>
      <c r="EY362" s="489"/>
      <c r="EZ362" s="489"/>
      <c r="FA362" s="489"/>
      <c r="FB362" s="559"/>
      <c r="FC362" s="489"/>
      <c r="FD362" s="489"/>
      <c r="FE362" s="489"/>
      <c r="FF362" s="489"/>
      <c r="FG362" s="489"/>
      <c r="FH362" s="489"/>
      <c r="FI362" s="489"/>
      <c r="FJ362" s="489"/>
      <c r="FK362" s="489"/>
      <c r="FL362" s="489"/>
      <c r="FM362" s="489"/>
      <c r="FN362" s="489"/>
      <c r="FO362" s="489"/>
      <c r="FP362" s="560"/>
      <c r="FQ362" s="489"/>
      <c r="FR362" s="560"/>
      <c r="FS362" s="559"/>
      <c r="FT362" s="489"/>
      <c r="FU362" s="489"/>
      <c r="FV362" s="489"/>
      <c r="FW362" s="489"/>
      <c r="FX362" s="489"/>
      <c r="FY362" s="560"/>
    </row>
    <row r="363" spans="1:181" s="494" customFormat="1" hidden="1" x14ac:dyDescent="0.25">
      <c r="A363" s="557">
        <v>415</v>
      </c>
      <c r="B363" s="558" t="s">
        <v>524</v>
      </c>
      <c r="C363" s="490" t="s">
        <v>141</v>
      </c>
      <c r="D363" s="489" t="s">
        <v>558</v>
      </c>
      <c r="E363" s="559"/>
      <c r="F363" s="559"/>
      <c r="G363" s="490" t="s">
        <v>526</v>
      </c>
      <c r="H363" s="489" t="s">
        <v>1769</v>
      </c>
      <c r="I363" s="489"/>
      <c r="J363" s="560"/>
      <c r="K363" s="559" t="s">
        <v>1770</v>
      </c>
      <c r="L363" s="489" t="s">
        <v>219</v>
      </c>
      <c r="M363" s="489" t="s">
        <v>219</v>
      </c>
      <c r="N363" s="559"/>
      <c r="O363" s="560"/>
      <c r="P363" s="491" t="s">
        <v>530</v>
      </c>
      <c r="Q363" s="491" t="s">
        <v>531</v>
      </c>
      <c r="R363" s="491" t="s">
        <v>532</v>
      </c>
      <c r="S363" s="489" t="s">
        <v>533</v>
      </c>
      <c r="T363" s="489" t="s">
        <v>1769</v>
      </c>
      <c r="U363" s="489" t="s">
        <v>534</v>
      </c>
      <c r="V363" s="560"/>
      <c r="W363" s="490" t="s">
        <v>535</v>
      </c>
      <c r="X363" s="489"/>
      <c r="Y363" s="489"/>
      <c r="Z363" s="560"/>
      <c r="AA363" s="561"/>
      <c r="AB363" s="562" t="s">
        <v>526</v>
      </c>
      <c r="AC363" s="563" t="s">
        <v>526</v>
      </c>
      <c r="AD363" s="564" t="s">
        <v>526</v>
      </c>
      <c r="AE363" s="563"/>
      <c r="AF363" s="563"/>
      <c r="AG363" s="563"/>
      <c r="AH363" s="562" t="s">
        <v>526</v>
      </c>
      <c r="AI363" s="563" t="s">
        <v>526</v>
      </c>
      <c r="AJ363" s="564" t="s">
        <v>526</v>
      </c>
      <c r="AK363" s="489"/>
      <c r="AL363" s="489"/>
      <c r="AM363" s="489"/>
      <c r="AN363" s="489"/>
      <c r="AO363" s="490" t="s">
        <v>526</v>
      </c>
      <c r="AP363" s="493" t="s">
        <v>1742</v>
      </c>
      <c r="AQ363" s="491" t="s">
        <v>562</v>
      </c>
      <c r="AR363" s="492" t="s">
        <v>725</v>
      </c>
      <c r="AS363" s="490" t="str">
        <f t="shared" si="5"/>
        <v>no</v>
      </c>
      <c r="AT363" s="489"/>
      <c r="AU363" s="489"/>
      <c r="AV363" s="513"/>
      <c r="AW363" s="490" t="s">
        <v>526</v>
      </c>
      <c r="AX363" s="739"/>
      <c r="AY363" s="739"/>
      <c r="AZ363" s="489"/>
      <c r="BA363" s="489"/>
      <c r="BB363" s="489"/>
      <c r="BC363" s="489"/>
      <c r="BD363" s="489"/>
      <c r="BE363" s="489"/>
      <c r="BF363" s="489"/>
      <c r="BG363" s="489"/>
      <c r="BH363" s="489"/>
      <c r="BI363" s="489"/>
      <c r="BJ363" s="489"/>
      <c r="BK363" s="489"/>
      <c r="BL363" s="560"/>
      <c r="BM363" s="559"/>
      <c r="BN363" s="489"/>
      <c r="BO363" s="489"/>
      <c r="BP363" s="489"/>
      <c r="BQ363" s="489"/>
      <c r="BR363" s="489"/>
      <c r="BS363" s="489"/>
      <c r="BT363" s="489"/>
      <c r="BU363" s="489"/>
      <c r="BV363" s="489"/>
      <c r="BW363" s="489"/>
      <c r="BX363" s="489"/>
      <c r="BY363" s="489"/>
      <c r="BZ363" s="489"/>
      <c r="CA363" s="489"/>
      <c r="CB363" s="489"/>
      <c r="CC363" s="489"/>
      <c r="CD363" s="489"/>
      <c r="CE363" s="489"/>
      <c r="CF363" s="489"/>
      <c r="CG363" s="489"/>
      <c r="CH363" s="489"/>
      <c r="CI363" s="489"/>
      <c r="CJ363" s="489"/>
      <c r="CK363" s="489"/>
      <c r="CL363" s="489"/>
      <c r="CM363" s="489"/>
      <c r="CN363" s="489"/>
      <c r="CO363" s="489"/>
      <c r="CP363" s="489"/>
      <c r="CQ363" s="489"/>
      <c r="CR363" s="489"/>
      <c r="CS363" s="489"/>
      <c r="CT363" s="489"/>
      <c r="CU363" s="489"/>
      <c r="CV363" s="489"/>
      <c r="CW363" s="489"/>
      <c r="CX363" s="489"/>
      <c r="CY363" s="489"/>
      <c r="CZ363" s="489"/>
      <c r="DA363" s="489"/>
      <c r="DB363" s="489"/>
      <c r="DC363" s="489"/>
      <c r="DD363" s="489"/>
      <c r="DE363" s="489"/>
      <c r="DF363" s="489"/>
      <c r="DG363" s="489"/>
      <c r="DH363" s="489"/>
      <c r="DI363" s="489"/>
      <c r="DJ363" s="489"/>
      <c r="DK363" s="489"/>
      <c r="DL363" s="489"/>
      <c r="DM363" s="489"/>
      <c r="DN363" s="489"/>
      <c r="DO363" s="489"/>
      <c r="DP363" s="489"/>
      <c r="DQ363" s="489"/>
      <c r="DR363" s="489"/>
      <c r="DS363" s="489"/>
      <c r="DT363" s="489"/>
      <c r="DU363" s="489"/>
      <c r="DV363" s="489"/>
      <c r="DW363" s="489"/>
      <c r="DX363" s="489"/>
      <c r="DY363" s="489"/>
      <c r="DZ363" s="489"/>
      <c r="EA363" s="489"/>
      <c r="EB363" s="489"/>
      <c r="EC363" s="489"/>
      <c r="ED363" s="489"/>
      <c r="EE363" s="489"/>
      <c r="EF363" s="489"/>
      <c r="EG363" s="489"/>
      <c r="EH363" s="489"/>
      <c r="EI363" s="489"/>
      <c r="EJ363" s="489"/>
      <c r="EK363" s="489"/>
      <c r="EL363" s="489"/>
      <c r="EM363" s="489"/>
      <c r="EN363" s="489"/>
      <c r="EO363" s="489"/>
      <c r="EP363" s="489"/>
      <c r="EQ363" s="489"/>
      <c r="ER363" s="489"/>
      <c r="ES363" s="489"/>
      <c r="ET363" s="489"/>
      <c r="EU363" s="489"/>
      <c r="EV363" s="489"/>
      <c r="EW363" s="489"/>
      <c r="EX363" s="489"/>
      <c r="EY363" s="489"/>
      <c r="EZ363" s="489"/>
      <c r="FA363" s="489"/>
      <c r="FB363" s="559"/>
      <c r="FC363" s="489"/>
      <c r="FD363" s="489"/>
      <c r="FE363" s="489"/>
      <c r="FF363" s="489"/>
      <c r="FG363" s="489"/>
      <c r="FH363" s="489"/>
      <c r="FI363" s="489"/>
      <c r="FJ363" s="489"/>
      <c r="FK363" s="489"/>
      <c r="FL363" s="489"/>
      <c r="FM363" s="489"/>
      <c r="FN363" s="489"/>
      <c r="FO363" s="489"/>
      <c r="FP363" s="560"/>
      <c r="FQ363" s="489"/>
      <c r="FR363" s="560"/>
      <c r="FS363" s="559"/>
      <c r="FT363" s="489"/>
      <c r="FU363" s="489"/>
      <c r="FV363" s="489"/>
      <c r="FW363" s="489"/>
      <c r="FX363" s="489"/>
      <c r="FY363" s="560"/>
    </row>
    <row r="364" spans="1:181" s="494" customFormat="1" hidden="1" x14ac:dyDescent="0.25">
      <c r="A364" s="557">
        <v>416</v>
      </c>
      <c r="B364" s="558" t="s">
        <v>524</v>
      </c>
      <c r="C364" s="490" t="s">
        <v>141</v>
      </c>
      <c r="D364" s="489" t="s">
        <v>551</v>
      </c>
      <c r="E364" s="559"/>
      <c r="F364" s="559"/>
      <c r="G364" s="490" t="s">
        <v>526</v>
      </c>
      <c r="H364" s="489" t="s">
        <v>1771</v>
      </c>
      <c r="I364" s="489"/>
      <c r="J364" s="560"/>
      <c r="K364" s="559" t="s">
        <v>1772</v>
      </c>
      <c r="L364" s="489" t="s">
        <v>1772</v>
      </c>
      <c r="M364" s="489" t="s">
        <v>1772</v>
      </c>
      <c r="N364" s="559"/>
      <c r="O364" s="560"/>
      <c r="P364" s="491" t="s">
        <v>637</v>
      </c>
      <c r="Q364" s="491" t="s">
        <v>22</v>
      </c>
      <c r="R364" s="491" t="s">
        <v>283</v>
      </c>
      <c r="S364" s="489" t="s">
        <v>672</v>
      </c>
      <c r="T364" s="489" t="s">
        <v>1771</v>
      </c>
      <c r="U364" s="489" t="s">
        <v>571</v>
      </c>
      <c r="V364" s="560"/>
      <c r="W364" s="490" t="s">
        <v>572</v>
      </c>
      <c r="X364" s="489"/>
      <c r="Y364" s="489"/>
      <c r="Z364" s="560"/>
      <c r="AA364" s="561">
        <v>42521</v>
      </c>
      <c r="AB364" s="562" t="s">
        <v>526</v>
      </c>
      <c r="AC364" s="563" t="s">
        <v>526</v>
      </c>
      <c r="AD364" s="564" t="s">
        <v>526</v>
      </c>
      <c r="AE364" s="563"/>
      <c r="AF364" s="735"/>
      <c r="AG364" s="563"/>
      <c r="AH364" s="562" t="s">
        <v>526</v>
      </c>
      <c r="AI364" s="563" t="s">
        <v>526</v>
      </c>
      <c r="AJ364" s="564" t="s">
        <v>526</v>
      </c>
      <c r="AK364" s="489"/>
      <c r="AL364" s="489"/>
      <c r="AM364" s="489"/>
      <c r="AN364" s="489"/>
      <c r="AO364" s="490" t="s">
        <v>526</v>
      </c>
      <c r="AP364" s="493"/>
      <c r="AQ364" s="491"/>
      <c r="AR364" s="492"/>
      <c r="AS364" s="490" t="str">
        <f t="shared" si="5"/>
        <v>no</v>
      </c>
      <c r="AT364" s="489"/>
      <c r="AU364" s="489"/>
      <c r="AV364" s="513"/>
      <c r="AW364" s="490" t="s">
        <v>526</v>
      </c>
      <c r="AX364" s="739"/>
      <c r="AY364" s="739"/>
      <c r="AZ364" s="489"/>
      <c r="BA364" s="489"/>
      <c r="BB364" s="489"/>
      <c r="BC364" s="489"/>
      <c r="BD364" s="489"/>
      <c r="BE364" s="489"/>
      <c r="BF364" s="489"/>
      <c r="BG364" s="489"/>
      <c r="BH364" s="489"/>
      <c r="BI364" s="489"/>
      <c r="BJ364" s="489"/>
      <c r="BK364" s="489"/>
      <c r="BL364" s="560"/>
      <c r="BM364" s="559"/>
      <c r="BN364" s="489"/>
      <c r="BO364" s="489"/>
      <c r="BP364" s="489"/>
      <c r="BQ364" s="489"/>
      <c r="BR364" s="489"/>
      <c r="BS364" s="489"/>
      <c r="BT364" s="489"/>
      <c r="BU364" s="489"/>
      <c r="BV364" s="489"/>
      <c r="BW364" s="489"/>
      <c r="BX364" s="489"/>
      <c r="BY364" s="489"/>
      <c r="BZ364" s="489"/>
      <c r="CA364" s="489"/>
      <c r="CB364" s="489"/>
      <c r="CC364" s="489"/>
      <c r="CD364" s="489"/>
      <c r="CE364" s="489"/>
      <c r="CF364" s="489"/>
      <c r="CG364" s="489"/>
      <c r="CH364" s="489"/>
      <c r="CI364" s="489"/>
      <c r="CJ364" s="489"/>
      <c r="CK364" s="489"/>
      <c r="CL364" s="489"/>
      <c r="CM364" s="489"/>
      <c r="CN364" s="489"/>
      <c r="CO364" s="489"/>
      <c r="CP364" s="489"/>
      <c r="CQ364" s="489"/>
      <c r="CR364" s="489"/>
      <c r="CS364" s="489"/>
      <c r="CT364" s="489"/>
      <c r="CU364" s="489"/>
      <c r="CV364" s="489"/>
      <c r="CW364" s="489"/>
      <c r="CX364" s="489"/>
      <c r="CY364" s="489"/>
      <c r="CZ364" s="489"/>
      <c r="DA364" s="489"/>
      <c r="DB364" s="489"/>
      <c r="DC364" s="489"/>
      <c r="DD364" s="489"/>
      <c r="DE364" s="489"/>
      <c r="DF364" s="489"/>
      <c r="DG364" s="489"/>
      <c r="DH364" s="489"/>
      <c r="DI364" s="489"/>
      <c r="DJ364" s="489"/>
      <c r="DK364" s="489"/>
      <c r="DL364" s="489"/>
      <c r="DM364" s="489"/>
      <c r="DN364" s="489"/>
      <c r="DO364" s="489"/>
      <c r="DP364" s="489"/>
      <c r="DQ364" s="489"/>
      <c r="DR364" s="489"/>
      <c r="DS364" s="489"/>
      <c r="DT364" s="489"/>
      <c r="DU364" s="489"/>
      <c r="DV364" s="489"/>
      <c r="DW364" s="489"/>
      <c r="DX364" s="489"/>
      <c r="DY364" s="489"/>
      <c r="DZ364" s="489"/>
      <c r="EA364" s="489"/>
      <c r="EB364" s="489"/>
      <c r="EC364" s="489"/>
      <c r="ED364" s="489"/>
      <c r="EE364" s="489"/>
      <c r="EF364" s="489"/>
      <c r="EG364" s="489"/>
      <c r="EH364" s="489"/>
      <c r="EI364" s="489"/>
      <c r="EJ364" s="489"/>
      <c r="EK364" s="489"/>
      <c r="EL364" s="489"/>
      <c r="EM364" s="489"/>
      <c r="EN364" s="489"/>
      <c r="EO364" s="489"/>
      <c r="EP364" s="489"/>
      <c r="EQ364" s="489"/>
      <c r="ER364" s="489"/>
      <c r="ES364" s="489"/>
      <c r="ET364" s="489"/>
      <c r="EU364" s="489"/>
      <c r="EV364" s="489"/>
      <c r="EW364" s="489"/>
      <c r="EX364" s="489"/>
      <c r="EY364" s="489"/>
      <c r="EZ364" s="489"/>
      <c r="FA364" s="489"/>
      <c r="FB364" s="559"/>
      <c r="FC364" s="489"/>
      <c r="FD364" s="489"/>
      <c r="FE364" s="489"/>
      <c r="FF364" s="489"/>
      <c r="FG364" s="489"/>
      <c r="FH364" s="489"/>
      <c r="FI364" s="489"/>
      <c r="FJ364" s="489"/>
      <c r="FK364" s="489"/>
      <c r="FL364" s="489"/>
      <c r="FM364" s="489"/>
      <c r="FN364" s="489"/>
      <c r="FO364" s="489"/>
      <c r="FP364" s="560"/>
      <c r="FQ364" s="489"/>
      <c r="FR364" s="560"/>
      <c r="FS364" s="559"/>
      <c r="FT364" s="489"/>
      <c r="FU364" s="489"/>
      <c r="FV364" s="489"/>
      <c r="FW364" s="489"/>
      <c r="FX364" s="489"/>
      <c r="FY364" s="560"/>
    </row>
    <row r="365" spans="1:181" s="494" customFormat="1" hidden="1" x14ac:dyDescent="0.25">
      <c r="A365" s="557">
        <v>417</v>
      </c>
      <c r="B365" s="558" t="s">
        <v>524</v>
      </c>
      <c r="C365" s="490" t="s">
        <v>141</v>
      </c>
      <c r="D365" s="489" t="s">
        <v>551</v>
      </c>
      <c r="E365" s="559"/>
      <c r="F365" s="559"/>
      <c r="G365" s="490" t="s">
        <v>526</v>
      </c>
      <c r="H365" s="489" t="s">
        <v>1773</v>
      </c>
      <c r="I365" s="489"/>
      <c r="J365" s="560"/>
      <c r="K365" s="559" t="s">
        <v>1774</v>
      </c>
      <c r="L365" s="489" t="s">
        <v>1772</v>
      </c>
      <c r="M365" s="489" t="s">
        <v>1772</v>
      </c>
      <c r="N365" s="559"/>
      <c r="O365" s="560"/>
      <c r="P365" s="491" t="s">
        <v>530</v>
      </c>
      <c r="Q365" s="491" t="s">
        <v>531</v>
      </c>
      <c r="R365" s="491" t="s">
        <v>532</v>
      </c>
      <c r="S365" s="489" t="s">
        <v>283</v>
      </c>
      <c r="T365" s="489" t="s">
        <v>1773</v>
      </c>
      <c r="U365" s="489" t="s">
        <v>571</v>
      </c>
      <c r="V365" s="560"/>
      <c r="W365" s="490" t="s">
        <v>572</v>
      </c>
      <c r="X365" s="489"/>
      <c r="Y365" s="489"/>
      <c r="Z365" s="560"/>
      <c r="AA365" s="561">
        <v>42521</v>
      </c>
      <c r="AB365" s="562" t="s">
        <v>526</v>
      </c>
      <c r="AC365" s="563" t="s">
        <v>526</v>
      </c>
      <c r="AD365" s="564" t="s">
        <v>526</v>
      </c>
      <c r="AE365" s="563"/>
      <c r="AF365" s="563"/>
      <c r="AG365" s="563"/>
      <c r="AH365" s="562" t="s">
        <v>526</v>
      </c>
      <c r="AI365" s="563" t="s">
        <v>526</v>
      </c>
      <c r="AJ365" s="564" t="s">
        <v>526</v>
      </c>
      <c r="AK365" s="489"/>
      <c r="AL365" s="489"/>
      <c r="AM365" s="489"/>
      <c r="AN365" s="489"/>
      <c r="AO365" s="490" t="s">
        <v>526</v>
      </c>
      <c r="AP365" s="493"/>
      <c r="AQ365" s="491"/>
      <c r="AR365" s="492"/>
      <c r="AS365" s="490" t="str">
        <f t="shared" si="5"/>
        <v>no</v>
      </c>
      <c r="AT365" s="489"/>
      <c r="AU365" s="489"/>
      <c r="AV365" s="513"/>
      <c r="AW365" s="490" t="s">
        <v>526</v>
      </c>
      <c r="AX365" s="739"/>
      <c r="AY365" s="739"/>
      <c r="AZ365" s="489"/>
      <c r="BA365" s="489"/>
      <c r="BB365" s="489"/>
      <c r="BC365" s="489"/>
      <c r="BD365" s="489"/>
      <c r="BE365" s="489"/>
      <c r="BF365" s="489"/>
      <c r="BG365" s="489"/>
      <c r="BH365" s="489"/>
      <c r="BI365" s="489"/>
      <c r="BJ365" s="489"/>
      <c r="BK365" s="489"/>
      <c r="BL365" s="560"/>
      <c r="BM365" s="559"/>
      <c r="BN365" s="489"/>
      <c r="BO365" s="489"/>
      <c r="BP365" s="489"/>
      <c r="BQ365" s="489"/>
      <c r="BR365" s="489"/>
      <c r="BS365" s="489"/>
      <c r="BT365" s="489"/>
      <c r="BU365" s="489"/>
      <c r="BV365" s="489"/>
      <c r="BW365" s="489"/>
      <c r="BX365" s="489"/>
      <c r="BY365" s="489"/>
      <c r="BZ365" s="489"/>
      <c r="CA365" s="489"/>
      <c r="CB365" s="489"/>
      <c r="CC365" s="489"/>
      <c r="CD365" s="489"/>
      <c r="CE365" s="489"/>
      <c r="CF365" s="489"/>
      <c r="CG365" s="489"/>
      <c r="CH365" s="489"/>
      <c r="CI365" s="489"/>
      <c r="CJ365" s="489"/>
      <c r="CK365" s="489"/>
      <c r="CL365" s="489"/>
      <c r="CM365" s="489"/>
      <c r="CN365" s="489"/>
      <c r="CO365" s="489"/>
      <c r="CP365" s="489"/>
      <c r="CQ365" s="489"/>
      <c r="CR365" s="489"/>
      <c r="CS365" s="489"/>
      <c r="CT365" s="489"/>
      <c r="CU365" s="489"/>
      <c r="CV365" s="489"/>
      <c r="CW365" s="489"/>
      <c r="CX365" s="489"/>
      <c r="CY365" s="489"/>
      <c r="CZ365" s="489"/>
      <c r="DA365" s="489"/>
      <c r="DB365" s="489"/>
      <c r="DC365" s="489"/>
      <c r="DD365" s="489"/>
      <c r="DE365" s="489"/>
      <c r="DF365" s="489"/>
      <c r="DG365" s="489"/>
      <c r="DH365" s="489"/>
      <c r="DI365" s="489"/>
      <c r="DJ365" s="489"/>
      <c r="DK365" s="489"/>
      <c r="DL365" s="489"/>
      <c r="DM365" s="489"/>
      <c r="DN365" s="489"/>
      <c r="DO365" s="489"/>
      <c r="DP365" s="489"/>
      <c r="DQ365" s="489"/>
      <c r="DR365" s="489"/>
      <c r="DS365" s="489"/>
      <c r="DT365" s="489"/>
      <c r="DU365" s="489"/>
      <c r="DV365" s="489"/>
      <c r="DW365" s="489"/>
      <c r="DX365" s="489"/>
      <c r="DY365" s="489"/>
      <c r="DZ365" s="489"/>
      <c r="EA365" s="489"/>
      <c r="EB365" s="489"/>
      <c r="EC365" s="489"/>
      <c r="ED365" s="489"/>
      <c r="EE365" s="489"/>
      <c r="EF365" s="489"/>
      <c r="EG365" s="489"/>
      <c r="EH365" s="489"/>
      <c r="EI365" s="489"/>
      <c r="EJ365" s="489"/>
      <c r="EK365" s="489"/>
      <c r="EL365" s="489"/>
      <c r="EM365" s="489"/>
      <c r="EN365" s="489"/>
      <c r="EO365" s="489"/>
      <c r="EP365" s="489"/>
      <c r="EQ365" s="489"/>
      <c r="ER365" s="489"/>
      <c r="ES365" s="489"/>
      <c r="ET365" s="489"/>
      <c r="EU365" s="489"/>
      <c r="EV365" s="489"/>
      <c r="EW365" s="489"/>
      <c r="EX365" s="489"/>
      <c r="EY365" s="489"/>
      <c r="EZ365" s="489"/>
      <c r="FA365" s="489"/>
      <c r="FB365" s="559"/>
      <c r="FC365" s="489"/>
      <c r="FD365" s="489"/>
      <c r="FE365" s="489"/>
      <c r="FF365" s="489"/>
      <c r="FG365" s="489"/>
      <c r="FH365" s="489"/>
      <c r="FI365" s="489"/>
      <c r="FJ365" s="489"/>
      <c r="FK365" s="489"/>
      <c r="FL365" s="489"/>
      <c r="FM365" s="489"/>
      <c r="FN365" s="489"/>
      <c r="FO365" s="489"/>
      <c r="FP365" s="560"/>
      <c r="FQ365" s="489"/>
      <c r="FR365" s="560"/>
      <c r="FS365" s="559"/>
      <c r="FT365" s="489"/>
      <c r="FU365" s="489"/>
      <c r="FV365" s="489"/>
      <c r="FW365" s="489"/>
      <c r="FX365" s="489"/>
      <c r="FY365" s="560"/>
    </row>
    <row r="366" spans="1:181" s="494" customFormat="1" hidden="1" x14ac:dyDescent="0.25">
      <c r="A366" s="557">
        <v>418</v>
      </c>
      <c r="B366" s="558" t="s">
        <v>524</v>
      </c>
      <c r="C366" s="490" t="s">
        <v>141</v>
      </c>
      <c r="D366" s="489" t="s">
        <v>558</v>
      </c>
      <c r="E366" s="559"/>
      <c r="F366" s="559"/>
      <c r="G366" s="490" t="s">
        <v>526</v>
      </c>
      <c r="H366" s="489" t="s">
        <v>1775</v>
      </c>
      <c r="I366" s="489"/>
      <c r="J366" s="560"/>
      <c r="K366" s="559" t="s">
        <v>1776</v>
      </c>
      <c r="L366" s="489" t="s">
        <v>1776</v>
      </c>
      <c r="M366" s="489" t="s">
        <v>1776</v>
      </c>
      <c r="N366" s="559"/>
      <c r="O366" s="560"/>
      <c r="P366" s="491" t="s">
        <v>637</v>
      </c>
      <c r="Q366" s="491" t="s">
        <v>22</v>
      </c>
      <c r="R366" s="491" t="s">
        <v>283</v>
      </c>
      <c r="S366" s="489" t="s">
        <v>672</v>
      </c>
      <c r="T366" s="489" t="s">
        <v>1775</v>
      </c>
      <c r="U366" s="489" t="s">
        <v>571</v>
      </c>
      <c r="V366" s="560"/>
      <c r="W366" s="490" t="s">
        <v>572</v>
      </c>
      <c r="X366" s="489"/>
      <c r="Y366" s="489"/>
      <c r="Z366" s="560"/>
      <c r="AA366" s="561">
        <v>42521</v>
      </c>
      <c r="AB366" s="562" t="s">
        <v>526</v>
      </c>
      <c r="AC366" s="563" t="s">
        <v>526</v>
      </c>
      <c r="AD366" s="564" t="s">
        <v>526</v>
      </c>
      <c r="AE366" s="563"/>
      <c r="AF366" s="735"/>
      <c r="AG366" s="563"/>
      <c r="AH366" s="562" t="s">
        <v>526</v>
      </c>
      <c r="AI366" s="563" t="s">
        <v>526</v>
      </c>
      <c r="AJ366" s="564" t="s">
        <v>526</v>
      </c>
      <c r="AK366" s="489"/>
      <c r="AL366" s="489"/>
      <c r="AM366" s="489"/>
      <c r="AN366" s="489"/>
      <c r="AO366" s="490" t="s">
        <v>526</v>
      </c>
      <c r="AP366" s="493"/>
      <c r="AQ366" s="491"/>
      <c r="AR366" s="492"/>
      <c r="AS366" s="490" t="str">
        <f t="shared" si="5"/>
        <v>no</v>
      </c>
      <c r="AT366" s="489"/>
      <c r="AU366" s="489"/>
      <c r="AV366" s="513"/>
      <c r="AW366" s="490" t="s">
        <v>526</v>
      </c>
      <c r="AX366" s="739"/>
      <c r="AY366" s="739"/>
      <c r="AZ366" s="489"/>
      <c r="BA366" s="489"/>
      <c r="BB366" s="489"/>
      <c r="BC366" s="489"/>
      <c r="BD366" s="489"/>
      <c r="BE366" s="489"/>
      <c r="BF366" s="489"/>
      <c r="BG366" s="489"/>
      <c r="BH366" s="489"/>
      <c r="BI366" s="489"/>
      <c r="BJ366" s="489"/>
      <c r="BK366" s="489"/>
      <c r="BL366" s="560"/>
      <c r="BM366" s="559"/>
      <c r="BN366" s="489"/>
      <c r="BO366" s="489"/>
      <c r="BP366" s="489"/>
      <c r="BQ366" s="489"/>
      <c r="BR366" s="489"/>
      <c r="BS366" s="489"/>
      <c r="BT366" s="489"/>
      <c r="BU366" s="489"/>
      <c r="BV366" s="489"/>
      <c r="BW366" s="489"/>
      <c r="BX366" s="489"/>
      <c r="BY366" s="489"/>
      <c r="BZ366" s="489"/>
      <c r="CA366" s="489"/>
      <c r="CB366" s="489"/>
      <c r="CC366" s="489"/>
      <c r="CD366" s="489"/>
      <c r="CE366" s="489"/>
      <c r="CF366" s="489"/>
      <c r="CG366" s="489"/>
      <c r="CH366" s="489"/>
      <c r="CI366" s="489"/>
      <c r="CJ366" s="489"/>
      <c r="CK366" s="489"/>
      <c r="CL366" s="489"/>
      <c r="CM366" s="489"/>
      <c r="CN366" s="489"/>
      <c r="CO366" s="489"/>
      <c r="CP366" s="489"/>
      <c r="CQ366" s="489"/>
      <c r="CR366" s="489"/>
      <c r="CS366" s="489"/>
      <c r="CT366" s="489"/>
      <c r="CU366" s="489"/>
      <c r="CV366" s="489"/>
      <c r="CW366" s="489"/>
      <c r="CX366" s="489"/>
      <c r="CY366" s="489"/>
      <c r="CZ366" s="489"/>
      <c r="DA366" s="489"/>
      <c r="DB366" s="489"/>
      <c r="DC366" s="489"/>
      <c r="DD366" s="489"/>
      <c r="DE366" s="489"/>
      <c r="DF366" s="489"/>
      <c r="DG366" s="489"/>
      <c r="DH366" s="489"/>
      <c r="DI366" s="489"/>
      <c r="DJ366" s="489"/>
      <c r="DK366" s="489"/>
      <c r="DL366" s="489"/>
      <c r="DM366" s="489"/>
      <c r="DN366" s="489"/>
      <c r="DO366" s="489"/>
      <c r="DP366" s="489"/>
      <c r="DQ366" s="489"/>
      <c r="DR366" s="489"/>
      <c r="DS366" s="489"/>
      <c r="DT366" s="489"/>
      <c r="DU366" s="489"/>
      <c r="DV366" s="489"/>
      <c r="DW366" s="489"/>
      <c r="DX366" s="489"/>
      <c r="DY366" s="489"/>
      <c r="DZ366" s="489"/>
      <c r="EA366" s="489"/>
      <c r="EB366" s="489"/>
      <c r="EC366" s="489"/>
      <c r="ED366" s="489"/>
      <c r="EE366" s="489"/>
      <c r="EF366" s="489"/>
      <c r="EG366" s="489"/>
      <c r="EH366" s="489"/>
      <c r="EI366" s="489"/>
      <c r="EJ366" s="489"/>
      <c r="EK366" s="489"/>
      <c r="EL366" s="489"/>
      <c r="EM366" s="489"/>
      <c r="EN366" s="489"/>
      <c r="EO366" s="489"/>
      <c r="EP366" s="489"/>
      <c r="EQ366" s="489"/>
      <c r="ER366" s="489"/>
      <c r="ES366" s="489"/>
      <c r="ET366" s="489"/>
      <c r="EU366" s="489"/>
      <c r="EV366" s="489"/>
      <c r="EW366" s="489"/>
      <c r="EX366" s="489"/>
      <c r="EY366" s="489"/>
      <c r="EZ366" s="489"/>
      <c r="FA366" s="489"/>
      <c r="FB366" s="559"/>
      <c r="FC366" s="489"/>
      <c r="FD366" s="489"/>
      <c r="FE366" s="489"/>
      <c r="FF366" s="489"/>
      <c r="FG366" s="489"/>
      <c r="FH366" s="489"/>
      <c r="FI366" s="489"/>
      <c r="FJ366" s="489"/>
      <c r="FK366" s="489"/>
      <c r="FL366" s="489"/>
      <c r="FM366" s="489"/>
      <c r="FN366" s="489"/>
      <c r="FO366" s="489"/>
      <c r="FP366" s="560"/>
      <c r="FQ366" s="489"/>
      <c r="FR366" s="560"/>
      <c r="FS366" s="559"/>
      <c r="FT366" s="489"/>
      <c r="FU366" s="489"/>
      <c r="FV366" s="489"/>
      <c r="FW366" s="489"/>
      <c r="FX366" s="489"/>
      <c r="FY366" s="560"/>
    </row>
    <row r="367" spans="1:181" s="494" customFormat="1" hidden="1" x14ac:dyDescent="0.25">
      <c r="A367" s="557">
        <v>419</v>
      </c>
      <c r="B367" s="558" t="s">
        <v>524</v>
      </c>
      <c r="C367" s="490" t="s">
        <v>141</v>
      </c>
      <c r="D367" s="489" t="s">
        <v>558</v>
      </c>
      <c r="E367" s="559"/>
      <c r="F367" s="559"/>
      <c r="G367" s="490" t="s">
        <v>526</v>
      </c>
      <c r="H367" s="489" t="s">
        <v>1777</v>
      </c>
      <c r="I367" s="489"/>
      <c r="J367" s="560"/>
      <c r="K367" s="559" t="s">
        <v>1778</v>
      </c>
      <c r="L367" s="489" t="s">
        <v>1776</v>
      </c>
      <c r="M367" s="489" t="s">
        <v>1776</v>
      </c>
      <c r="N367" s="559"/>
      <c r="O367" s="560"/>
      <c r="P367" s="491" t="s">
        <v>530</v>
      </c>
      <c r="Q367" s="491" t="s">
        <v>531</v>
      </c>
      <c r="R367" s="491" t="s">
        <v>532</v>
      </c>
      <c r="S367" s="489" t="s">
        <v>283</v>
      </c>
      <c r="T367" s="489" t="s">
        <v>1777</v>
      </c>
      <c r="U367" s="489" t="s">
        <v>571</v>
      </c>
      <c r="V367" s="560"/>
      <c r="W367" s="490" t="s">
        <v>572</v>
      </c>
      <c r="X367" s="489"/>
      <c r="Y367" s="489"/>
      <c r="Z367" s="560"/>
      <c r="AA367" s="561">
        <v>42521</v>
      </c>
      <c r="AB367" s="562" t="s">
        <v>526</v>
      </c>
      <c r="AC367" s="563" t="s">
        <v>526</v>
      </c>
      <c r="AD367" s="564" t="s">
        <v>526</v>
      </c>
      <c r="AE367" s="563"/>
      <c r="AF367" s="563"/>
      <c r="AG367" s="563"/>
      <c r="AH367" s="562" t="s">
        <v>526</v>
      </c>
      <c r="AI367" s="563" t="s">
        <v>526</v>
      </c>
      <c r="AJ367" s="564" t="s">
        <v>526</v>
      </c>
      <c r="AK367" s="489"/>
      <c r="AL367" s="489"/>
      <c r="AM367" s="489"/>
      <c r="AN367" s="489"/>
      <c r="AO367" s="490" t="s">
        <v>526</v>
      </c>
      <c r="AP367" s="493"/>
      <c r="AQ367" s="491"/>
      <c r="AR367" s="492"/>
      <c r="AS367" s="490" t="str">
        <f t="shared" si="5"/>
        <v>no</v>
      </c>
      <c r="AT367" s="489"/>
      <c r="AU367" s="489"/>
      <c r="AV367" s="513"/>
      <c r="AW367" s="490" t="s">
        <v>526</v>
      </c>
      <c r="AX367" s="739"/>
      <c r="AY367" s="739"/>
      <c r="AZ367" s="489"/>
      <c r="BA367" s="489"/>
      <c r="BB367" s="489"/>
      <c r="BC367" s="489"/>
      <c r="BD367" s="489"/>
      <c r="BE367" s="489"/>
      <c r="BF367" s="489"/>
      <c r="BG367" s="489"/>
      <c r="BH367" s="489"/>
      <c r="BI367" s="489"/>
      <c r="BJ367" s="489"/>
      <c r="BK367" s="489"/>
      <c r="BL367" s="560"/>
      <c r="BM367" s="559"/>
      <c r="BN367" s="489"/>
      <c r="BO367" s="489"/>
      <c r="BP367" s="489"/>
      <c r="BQ367" s="489"/>
      <c r="BR367" s="489"/>
      <c r="BS367" s="489"/>
      <c r="BT367" s="489"/>
      <c r="BU367" s="489"/>
      <c r="BV367" s="489"/>
      <c r="BW367" s="489"/>
      <c r="BX367" s="489"/>
      <c r="BY367" s="489"/>
      <c r="BZ367" s="489"/>
      <c r="CA367" s="489"/>
      <c r="CB367" s="489"/>
      <c r="CC367" s="489"/>
      <c r="CD367" s="489"/>
      <c r="CE367" s="489"/>
      <c r="CF367" s="489"/>
      <c r="CG367" s="489"/>
      <c r="CH367" s="489"/>
      <c r="CI367" s="489"/>
      <c r="CJ367" s="489"/>
      <c r="CK367" s="489"/>
      <c r="CL367" s="489"/>
      <c r="CM367" s="489"/>
      <c r="CN367" s="489"/>
      <c r="CO367" s="489"/>
      <c r="CP367" s="489"/>
      <c r="CQ367" s="489"/>
      <c r="CR367" s="489"/>
      <c r="CS367" s="489"/>
      <c r="CT367" s="489"/>
      <c r="CU367" s="489"/>
      <c r="CV367" s="489"/>
      <c r="CW367" s="489"/>
      <c r="CX367" s="489"/>
      <c r="CY367" s="489"/>
      <c r="CZ367" s="489"/>
      <c r="DA367" s="489"/>
      <c r="DB367" s="489"/>
      <c r="DC367" s="489"/>
      <c r="DD367" s="489"/>
      <c r="DE367" s="489"/>
      <c r="DF367" s="489"/>
      <c r="DG367" s="489"/>
      <c r="DH367" s="489"/>
      <c r="DI367" s="489"/>
      <c r="DJ367" s="489"/>
      <c r="DK367" s="489"/>
      <c r="DL367" s="489"/>
      <c r="DM367" s="489"/>
      <c r="DN367" s="489"/>
      <c r="DO367" s="489"/>
      <c r="DP367" s="489"/>
      <c r="DQ367" s="489"/>
      <c r="DR367" s="489"/>
      <c r="DS367" s="489"/>
      <c r="DT367" s="489"/>
      <c r="DU367" s="489"/>
      <c r="DV367" s="489"/>
      <c r="DW367" s="489"/>
      <c r="DX367" s="489"/>
      <c r="DY367" s="489"/>
      <c r="DZ367" s="489"/>
      <c r="EA367" s="489"/>
      <c r="EB367" s="489"/>
      <c r="EC367" s="489"/>
      <c r="ED367" s="489"/>
      <c r="EE367" s="489"/>
      <c r="EF367" s="489"/>
      <c r="EG367" s="489"/>
      <c r="EH367" s="489"/>
      <c r="EI367" s="489"/>
      <c r="EJ367" s="489"/>
      <c r="EK367" s="489"/>
      <c r="EL367" s="489"/>
      <c r="EM367" s="489"/>
      <c r="EN367" s="489"/>
      <c r="EO367" s="489"/>
      <c r="EP367" s="489"/>
      <c r="EQ367" s="489"/>
      <c r="ER367" s="489"/>
      <c r="ES367" s="489"/>
      <c r="ET367" s="489"/>
      <c r="EU367" s="489"/>
      <c r="EV367" s="489"/>
      <c r="EW367" s="489"/>
      <c r="EX367" s="489"/>
      <c r="EY367" s="489"/>
      <c r="EZ367" s="489"/>
      <c r="FA367" s="489"/>
      <c r="FB367" s="559"/>
      <c r="FC367" s="489"/>
      <c r="FD367" s="489"/>
      <c r="FE367" s="489"/>
      <c r="FF367" s="489"/>
      <c r="FG367" s="489"/>
      <c r="FH367" s="489"/>
      <c r="FI367" s="489"/>
      <c r="FJ367" s="489"/>
      <c r="FK367" s="489"/>
      <c r="FL367" s="489"/>
      <c r="FM367" s="489"/>
      <c r="FN367" s="489"/>
      <c r="FO367" s="489"/>
      <c r="FP367" s="560"/>
      <c r="FQ367" s="489"/>
      <c r="FR367" s="560"/>
      <c r="FS367" s="559"/>
      <c r="FT367" s="489"/>
      <c r="FU367" s="489"/>
      <c r="FV367" s="489"/>
      <c r="FW367" s="489"/>
      <c r="FX367" s="489"/>
      <c r="FY367" s="560"/>
    </row>
    <row r="368" spans="1:181" s="494" customFormat="1" hidden="1" x14ac:dyDescent="0.25">
      <c r="A368" s="557">
        <v>420</v>
      </c>
      <c r="B368" s="558" t="s">
        <v>524</v>
      </c>
      <c r="C368" s="490" t="s">
        <v>141</v>
      </c>
      <c r="D368" s="489" t="s">
        <v>558</v>
      </c>
      <c r="E368" s="559"/>
      <c r="F368" s="559"/>
      <c r="G368" s="490" t="s">
        <v>526</v>
      </c>
      <c r="H368" s="489" t="s">
        <v>1779</v>
      </c>
      <c r="I368" s="489"/>
      <c r="J368" s="560"/>
      <c r="K368" s="559" t="s">
        <v>1780</v>
      </c>
      <c r="L368" s="489" t="s">
        <v>1780</v>
      </c>
      <c r="M368" s="489" t="s">
        <v>1780</v>
      </c>
      <c r="N368" s="559"/>
      <c r="O368" s="560"/>
      <c r="P368" s="491" t="s">
        <v>637</v>
      </c>
      <c r="Q368" s="491" t="s">
        <v>22</v>
      </c>
      <c r="R368" s="491" t="s">
        <v>283</v>
      </c>
      <c r="S368" s="489" t="s">
        <v>672</v>
      </c>
      <c r="T368" s="489" t="s">
        <v>1779</v>
      </c>
      <c r="U368" s="489" t="s">
        <v>571</v>
      </c>
      <c r="V368" s="560"/>
      <c r="W368" s="490" t="s">
        <v>572</v>
      </c>
      <c r="X368" s="489"/>
      <c r="Y368" s="489"/>
      <c r="Z368" s="560"/>
      <c r="AA368" s="561">
        <v>42521</v>
      </c>
      <c r="AB368" s="562" t="s">
        <v>526</v>
      </c>
      <c r="AC368" s="563" t="s">
        <v>526</v>
      </c>
      <c r="AD368" s="564" t="s">
        <v>526</v>
      </c>
      <c r="AE368" s="563"/>
      <c r="AF368" s="735"/>
      <c r="AG368" s="563"/>
      <c r="AH368" s="562" t="s">
        <v>526</v>
      </c>
      <c r="AI368" s="563" t="s">
        <v>526</v>
      </c>
      <c r="AJ368" s="564" t="s">
        <v>526</v>
      </c>
      <c r="AK368" s="489"/>
      <c r="AL368" s="489"/>
      <c r="AM368" s="489"/>
      <c r="AN368" s="489"/>
      <c r="AO368" s="490" t="s">
        <v>526</v>
      </c>
      <c r="AP368" s="493"/>
      <c r="AQ368" s="491"/>
      <c r="AR368" s="492"/>
      <c r="AS368" s="490" t="str">
        <f t="shared" si="5"/>
        <v>no</v>
      </c>
      <c r="AT368" s="489"/>
      <c r="AU368" s="489"/>
      <c r="AV368" s="513"/>
      <c r="AW368" s="490" t="s">
        <v>526</v>
      </c>
      <c r="AX368" s="739"/>
      <c r="AY368" s="739"/>
      <c r="AZ368" s="489"/>
      <c r="BA368" s="489"/>
      <c r="BB368" s="489"/>
      <c r="BC368" s="489"/>
      <c r="BD368" s="489"/>
      <c r="BE368" s="489"/>
      <c r="BF368" s="489"/>
      <c r="BG368" s="489"/>
      <c r="BH368" s="489"/>
      <c r="BI368" s="489"/>
      <c r="BJ368" s="489"/>
      <c r="BK368" s="489"/>
      <c r="BL368" s="560"/>
      <c r="BM368" s="559"/>
      <c r="BN368" s="489"/>
      <c r="BO368" s="489"/>
      <c r="BP368" s="489"/>
      <c r="BQ368" s="489"/>
      <c r="BR368" s="489"/>
      <c r="BS368" s="489"/>
      <c r="BT368" s="489"/>
      <c r="BU368" s="489"/>
      <c r="BV368" s="489"/>
      <c r="BW368" s="489"/>
      <c r="BX368" s="489"/>
      <c r="BY368" s="489"/>
      <c r="BZ368" s="489"/>
      <c r="CA368" s="489"/>
      <c r="CB368" s="489"/>
      <c r="CC368" s="489"/>
      <c r="CD368" s="489"/>
      <c r="CE368" s="489"/>
      <c r="CF368" s="489"/>
      <c r="CG368" s="489"/>
      <c r="CH368" s="489"/>
      <c r="CI368" s="489"/>
      <c r="CJ368" s="489"/>
      <c r="CK368" s="489"/>
      <c r="CL368" s="489"/>
      <c r="CM368" s="489"/>
      <c r="CN368" s="489"/>
      <c r="CO368" s="489"/>
      <c r="CP368" s="489"/>
      <c r="CQ368" s="489"/>
      <c r="CR368" s="489"/>
      <c r="CS368" s="489"/>
      <c r="CT368" s="489"/>
      <c r="CU368" s="489"/>
      <c r="CV368" s="489"/>
      <c r="CW368" s="489"/>
      <c r="CX368" s="489"/>
      <c r="CY368" s="489"/>
      <c r="CZ368" s="489"/>
      <c r="DA368" s="489"/>
      <c r="DB368" s="489"/>
      <c r="DC368" s="489"/>
      <c r="DD368" s="489"/>
      <c r="DE368" s="489"/>
      <c r="DF368" s="489"/>
      <c r="DG368" s="489"/>
      <c r="DH368" s="489"/>
      <c r="DI368" s="489"/>
      <c r="DJ368" s="489"/>
      <c r="DK368" s="489"/>
      <c r="DL368" s="489"/>
      <c r="DM368" s="489"/>
      <c r="DN368" s="489"/>
      <c r="DO368" s="489"/>
      <c r="DP368" s="489"/>
      <c r="DQ368" s="489"/>
      <c r="DR368" s="489"/>
      <c r="DS368" s="489"/>
      <c r="DT368" s="489"/>
      <c r="DU368" s="489"/>
      <c r="DV368" s="489"/>
      <c r="DW368" s="489"/>
      <c r="DX368" s="489"/>
      <c r="DY368" s="489"/>
      <c r="DZ368" s="489"/>
      <c r="EA368" s="489"/>
      <c r="EB368" s="489"/>
      <c r="EC368" s="489"/>
      <c r="ED368" s="489"/>
      <c r="EE368" s="489"/>
      <c r="EF368" s="489"/>
      <c r="EG368" s="489"/>
      <c r="EH368" s="489"/>
      <c r="EI368" s="489"/>
      <c r="EJ368" s="489"/>
      <c r="EK368" s="489"/>
      <c r="EL368" s="489"/>
      <c r="EM368" s="489"/>
      <c r="EN368" s="489"/>
      <c r="EO368" s="489"/>
      <c r="EP368" s="489"/>
      <c r="EQ368" s="489"/>
      <c r="ER368" s="489"/>
      <c r="ES368" s="489"/>
      <c r="ET368" s="489"/>
      <c r="EU368" s="489"/>
      <c r="EV368" s="489"/>
      <c r="EW368" s="489"/>
      <c r="EX368" s="489"/>
      <c r="EY368" s="489"/>
      <c r="EZ368" s="489"/>
      <c r="FA368" s="489"/>
      <c r="FB368" s="559"/>
      <c r="FC368" s="489"/>
      <c r="FD368" s="489"/>
      <c r="FE368" s="489"/>
      <c r="FF368" s="489"/>
      <c r="FG368" s="489"/>
      <c r="FH368" s="489"/>
      <c r="FI368" s="489"/>
      <c r="FJ368" s="489"/>
      <c r="FK368" s="489"/>
      <c r="FL368" s="489"/>
      <c r="FM368" s="489"/>
      <c r="FN368" s="489"/>
      <c r="FO368" s="489"/>
      <c r="FP368" s="560"/>
      <c r="FQ368" s="489"/>
      <c r="FR368" s="560"/>
      <c r="FS368" s="559"/>
      <c r="FT368" s="489"/>
      <c r="FU368" s="489"/>
      <c r="FV368" s="489"/>
      <c r="FW368" s="489"/>
      <c r="FX368" s="489"/>
      <c r="FY368" s="560"/>
    </row>
    <row r="369" spans="1:181" s="494" customFormat="1" hidden="1" x14ac:dyDescent="0.25">
      <c r="A369" s="557">
        <v>421</v>
      </c>
      <c r="B369" s="558" t="s">
        <v>524</v>
      </c>
      <c r="C369" s="490" t="s">
        <v>141</v>
      </c>
      <c r="D369" s="489" t="s">
        <v>558</v>
      </c>
      <c r="E369" s="559"/>
      <c r="F369" s="559"/>
      <c r="G369" s="490" t="s">
        <v>526</v>
      </c>
      <c r="H369" s="489" t="s">
        <v>1781</v>
      </c>
      <c r="I369" s="489"/>
      <c r="J369" s="560"/>
      <c r="K369" s="559" t="s">
        <v>1782</v>
      </c>
      <c r="L369" s="489" t="s">
        <v>1780</v>
      </c>
      <c r="M369" s="489" t="s">
        <v>1780</v>
      </c>
      <c r="N369" s="559"/>
      <c r="O369" s="560"/>
      <c r="P369" s="491" t="s">
        <v>530</v>
      </c>
      <c r="Q369" s="491" t="s">
        <v>531</v>
      </c>
      <c r="R369" s="491" t="s">
        <v>532</v>
      </c>
      <c r="S369" s="489" t="s">
        <v>283</v>
      </c>
      <c r="T369" s="489" t="s">
        <v>1781</v>
      </c>
      <c r="U369" s="489" t="s">
        <v>571</v>
      </c>
      <c r="V369" s="560"/>
      <c r="W369" s="490" t="s">
        <v>572</v>
      </c>
      <c r="X369" s="489"/>
      <c r="Y369" s="489"/>
      <c r="Z369" s="560"/>
      <c r="AA369" s="561">
        <v>42521</v>
      </c>
      <c r="AB369" s="562" t="s">
        <v>526</v>
      </c>
      <c r="AC369" s="563" t="s">
        <v>526</v>
      </c>
      <c r="AD369" s="564" t="s">
        <v>526</v>
      </c>
      <c r="AE369" s="563"/>
      <c r="AF369" s="563"/>
      <c r="AG369" s="563"/>
      <c r="AH369" s="562" t="s">
        <v>526</v>
      </c>
      <c r="AI369" s="563" t="s">
        <v>526</v>
      </c>
      <c r="AJ369" s="564" t="s">
        <v>526</v>
      </c>
      <c r="AK369" s="489"/>
      <c r="AL369" s="489"/>
      <c r="AM369" s="489"/>
      <c r="AN369" s="489"/>
      <c r="AO369" s="490" t="s">
        <v>526</v>
      </c>
      <c r="AP369" s="493"/>
      <c r="AQ369" s="491"/>
      <c r="AR369" s="492"/>
      <c r="AS369" s="490" t="str">
        <f t="shared" si="5"/>
        <v>no</v>
      </c>
      <c r="AT369" s="489"/>
      <c r="AU369" s="489"/>
      <c r="AV369" s="513"/>
      <c r="AW369" s="490" t="s">
        <v>526</v>
      </c>
      <c r="AX369" s="739"/>
      <c r="AY369" s="739"/>
      <c r="AZ369" s="489"/>
      <c r="BA369" s="489"/>
      <c r="BB369" s="489"/>
      <c r="BC369" s="489"/>
      <c r="BD369" s="489"/>
      <c r="BE369" s="489"/>
      <c r="BF369" s="489"/>
      <c r="BG369" s="489"/>
      <c r="BH369" s="489"/>
      <c r="BI369" s="489"/>
      <c r="BJ369" s="489"/>
      <c r="BK369" s="489"/>
      <c r="BL369" s="560"/>
      <c r="BM369" s="559"/>
      <c r="BN369" s="489"/>
      <c r="BO369" s="489"/>
      <c r="BP369" s="489"/>
      <c r="BQ369" s="489"/>
      <c r="BR369" s="489"/>
      <c r="BS369" s="489"/>
      <c r="BT369" s="489"/>
      <c r="BU369" s="489"/>
      <c r="BV369" s="489"/>
      <c r="BW369" s="489"/>
      <c r="BX369" s="489"/>
      <c r="BY369" s="489"/>
      <c r="BZ369" s="489"/>
      <c r="CA369" s="489"/>
      <c r="CB369" s="489"/>
      <c r="CC369" s="489"/>
      <c r="CD369" s="489"/>
      <c r="CE369" s="489"/>
      <c r="CF369" s="489"/>
      <c r="CG369" s="489"/>
      <c r="CH369" s="489"/>
      <c r="CI369" s="489"/>
      <c r="CJ369" s="489"/>
      <c r="CK369" s="489"/>
      <c r="CL369" s="489"/>
      <c r="CM369" s="489"/>
      <c r="CN369" s="489"/>
      <c r="CO369" s="489"/>
      <c r="CP369" s="489"/>
      <c r="CQ369" s="489"/>
      <c r="CR369" s="489"/>
      <c r="CS369" s="489"/>
      <c r="CT369" s="489"/>
      <c r="CU369" s="489"/>
      <c r="CV369" s="489"/>
      <c r="CW369" s="489"/>
      <c r="CX369" s="489"/>
      <c r="CY369" s="489"/>
      <c r="CZ369" s="489"/>
      <c r="DA369" s="489"/>
      <c r="DB369" s="489"/>
      <c r="DC369" s="489"/>
      <c r="DD369" s="489"/>
      <c r="DE369" s="489"/>
      <c r="DF369" s="489"/>
      <c r="DG369" s="489"/>
      <c r="DH369" s="489"/>
      <c r="DI369" s="489"/>
      <c r="DJ369" s="489"/>
      <c r="DK369" s="489"/>
      <c r="DL369" s="489"/>
      <c r="DM369" s="489"/>
      <c r="DN369" s="489"/>
      <c r="DO369" s="489"/>
      <c r="DP369" s="489"/>
      <c r="DQ369" s="489"/>
      <c r="DR369" s="489"/>
      <c r="DS369" s="489"/>
      <c r="DT369" s="489"/>
      <c r="DU369" s="489"/>
      <c r="DV369" s="489"/>
      <c r="DW369" s="489"/>
      <c r="DX369" s="489"/>
      <c r="DY369" s="489"/>
      <c r="DZ369" s="489"/>
      <c r="EA369" s="489"/>
      <c r="EB369" s="489"/>
      <c r="EC369" s="489"/>
      <c r="ED369" s="489"/>
      <c r="EE369" s="489"/>
      <c r="EF369" s="489"/>
      <c r="EG369" s="489"/>
      <c r="EH369" s="489"/>
      <c r="EI369" s="489"/>
      <c r="EJ369" s="489"/>
      <c r="EK369" s="489"/>
      <c r="EL369" s="489"/>
      <c r="EM369" s="489"/>
      <c r="EN369" s="489"/>
      <c r="EO369" s="489"/>
      <c r="EP369" s="489"/>
      <c r="EQ369" s="489"/>
      <c r="ER369" s="489"/>
      <c r="ES369" s="489"/>
      <c r="ET369" s="489"/>
      <c r="EU369" s="489"/>
      <c r="EV369" s="489"/>
      <c r="EW369" s="489"/>
      <c r="EX369" s="489"/>
      <c r="EY369" s="489"/>
      <c r="EZ369" s="489"/>
      <c r="FA369" s="489"/>
      <c r="FB369" s="559"/>
      <c r="FC369" s="489"/>
      <c r="FD369" s="489"/>
      <c r="FE369" s="489"/>
      <c r="FF369" s="489"/>
      <c r="FG369" s="489"/>
      <c r="FH369" s="489"/>
      <c r="FI369" s="489"/>
      <c r="FJ369" s="489"/>
      <c r="FK369" s="489"/>
      <c r="FL369" s="489"/>
      <c r="FM369" s="489"/>
      <c r="FN369" s="489"/>
      <c r="FO369" s="489"/>
      <c r="FP369" s="560"/>
      <c r="FQ369" s="489"/>
      <c r="FR369" s="560"/>
      <c r="FS369" s="559"/>
      <c r="FT369" s="489"/>
      <c r="FU369" s="489"/>
      <c r="FV369" s="489"/>
      <c r="FW369" s="489"/>
      <c r="FX369" s="489"/>
      <c r="FY369" s="560"/>
    </row>
    <row r="370" spans="1:181" s="494" customFormat="1" ht="120" x14ac:dyDescent="0.25">
      <c r="A370" s="506">
        <v>422</v>
      </c>
      <c r="B370" s="511" t="s">
        <v>642</v>
      </c>
      <c r="C370" s="514" t="s">
        <v>141</v>
      </c>
      <c r="D370" s="493" t="s">
        <v>551</v>
      </c>
      <c r="E370" s="559" t="s">
        <v>282</v>
      </c>
      <c r="F370" s="559" t="str">
        <f>VLOOKUP(L370,'Consolidated Data'!$E$2:$F$97, 2, 0)</f>
        <v>TAI</v>
      </c>
      <c r="G370" s="490" t="s">
        <v>642</v>
      </c>
      <c r="H370" s="493" t="s">
        <v>1783</v>
      </c>
      <c r="I370" s="493"/>
      <c r="J370" s="492"/>
      <c r="K370" s="512" t="s">
        <v>217</v>
      </c>
      <c r="L370" s="493" t="s">
        <v>217</v>
      </c>
      <c r="M370" s="493" t="s">
        <v>217</v>
      </c>
      <c r="N370" s="512"/>
      <c r="O370" s="513"/>
      <c r="P370" s="515" t="s">
        <v>637</v>
      </c>
      <c r="Q370" s="515" t="s">
        <v>30</v>
      </c>
      <c r="R370" s="515" t="s">
        <v>1784</v>
      </c>
      <c r="S370" s="493" t="s">
        <v>644</v>
      </c>
      <c r="T370" s="493" t="s">
        <v>1783</v>
      </c>
      <c r="U370" s="493" t="s">
        <v>534</v>
      </c>
      <c r="V370" s="513"/>
      <c r="W370" s="514" t="s">
        <v>535</v>
      </c>
      <c r="X370" s="493"/>
      <c r="Y370" s="493"/>
      <c r="Z370" s="513"/>
      <c r="AA370" s="516"/>
      <c r="AB370" s="562" t="s">
        <v>526</v>
      </c>
      <c r="AC370" s="563" t="s">
        <v>526</v>
      </c>
      <c r="AD370" s="564" t="s">
        <v>526</v>
      </c>
      <c r="AE370" s="733" t="s">
        <v>1784</v>
      </c>
      <c r="AF370" s="735"/>
      <c r="AG370" s="733" t="s">
        <v>721</v>
      </c>
      <c r="AH370" s="562" t="s">
        <v>526</v>
      </c>
      <c r="AI370" s="563" t="s">
        <v>526</v>
      </c>
      <c r="AJ370" s="564" t="s">
        <v>526</v>
      </c>
      <c r="AK370" s="497" t="s">
        <v>1321</v>
      </c>
      <c r="AL370" s="497" t="s">
        <v>722</v>
      </c>
      <c r="AM370" s="497" t="s">
        <v>723</v>
      </c>
      <c r="AN370" s="489"/>
      <c r="AO370" s="490" t="s">
        <v>642</v>
      </c>
      <c r="AP370" s="493" t="s">
        <v>1785</v>
      </c>
      <c r="AQ370" s="491" t="s">
        <v>642</v>
      </c>
      <c r="AR370" s="492"/>
      <c r="AS370" s="490" t="s">
        <v>726</v>
      </c>
      <c r="AT370" s="493" t="s">
        <v>1786</v>
      </c>
      <c r="AU370" s="552" t="s">
        <v>1528</v>
      </c>
      <c r="AV370" s="513" t="s">
        <v>729</v>
      </c>
      <c r="AW370" s="490"/>
      <c r="AX370" s="739"/>
      <c r="AY370" s="739"/>
      <c r="AZ370" s="489"/>
      <c r="BA370" s="489"/>
      <c r="BB370" s="489"/>
      <c r="BC370" s="489"/>
      <c r="BD370" s="489"/>
      <c r="BE370" s="489"/>
      <c r="BF370" s="489"/>
      <c r="BG370" s="489"/>
      <c r="BH370" s="489"/>
      <c r="BI370" s="489"/>
      <c r="BJ370" s="489"/>
      <c r="BK370" s="489"/>
      <c r="BL370" s="560"/>
      <c r="BM370" s="559"/>
      <c r="BN370" s="489"/>
      <c r="BO370" s="489"/>
      <c r="BP370" s="489"/>
      <c r="BQ370" s="489"/>
      <c r="BR370" s="489"/>
      <c r="BS370" s="489"/>
      <c r="BT370" s="489"/>
      <c r="BU370" s="489"/>
      <c r="BV370" s="489"/>
      <c r="BW370" s="489"/>
      <c r="BX370" s="489"/>
      <c r="BY370" s="489"/>
      <c r="BZ370" s="489"/>
      <c r="CA370" s="489"/>
      <c r="CB370" s="489"/>
      <c r="CC370" s="489"/>
      <c r="CD370" s="489"/>
      <c r="CE370" s="489"/>
      <c r="CF370" s="489"/>
      <c r="CG370" s="489"/>
      <c r="CH370" s="489"/>
      <c r="CI370" s="489"/>
      <c r="CJ370" s="489"/>
      <c r="CK370" s="489"/>
      <c r="CL370" s="489"/>
      <c r="CM370" s="489"/>
      <c r="CN370" s="489"/>
      <c r="CO370" s="489"/>
      <c r="CP370" s="489"/>
      <c r="CQ370" s="489"/>
      <c r="CR370" s="489"/>
      <c r="CS370" s="489"/>
      <c r="CT370" s="489"/>
      <c r="CU370" s="489"/>
      <c r="CV370" s="489"/>
      <c r="CW370" s="489"/>
      <c r="CX370" s="489"/>
      <c r="CY370" s="489"/>
      <c r="CZ370" s="489"/>
      <c r="DA370" s="489"/>
      <c r="DB370" s="489"/>
      <c r="DC370" s="489"/>
      <c r="DD370" s="489"/>
      <c r="DE370" s="489"/>
      <c r="DF370" s="489"/>
      <c r="DG370" s="489"/>
      <c r="DH370" s="489"/>
      <c r="DI370" s="489"/>
      <c r="DJ370" s="489"/>
      <c r="DK370" s="489"/>
      <c r="DL370" s="489"/>
      <c r="DM370" s="489"/>
      <c r="DN370" s="489"/>
      <c r="DO370" s="489"/>
      <c r="DP370" s="489"/>
      <c r="DQ370" s="489"/>
      <c r="DR370" s="489"/>
      <c r="DS370" s="489"/>
      <c r="DT370" s="489"/>
      <c r="DU370" s="489"/>
      <c r="DV370" s="489"/>
      <c r="DW370" s="489"/>
      <c r="DX370" s="489"/>
      <c r="DY370" s="489"/>
      <c r="DZ370" s="489"/>
      <c r="EA370" s="489"/>
      <c r="EB370" s="489"/>
      <c r="EC370" s="489"/>
      <c r="ED370" s="489"/>
      <c r="EE370" s="489"/>
      <c r="EF370" s="489"/>
      <c r="EG370" s="489"/>
      <c r="EH370" s="489"/>
      <c r="EI370" s="489"/>
      <c r="EJ370" s="489"/>
      <c r="EK370" s="489"/>
      <c r="EL370" s="489"/>
      <c r="EM370" s="489"/>
      <c r="EN370" s="489"/>
      <c r="EO370" s="489"/>
      <c r="EP370" s="489"/>
      <c r="EQ370" s="489"/>
      <c r="ER370" s="489"/>
      <c r="ES370" s="489"/>
      <c r="ET370" s="489"/>
      <c r="EU370" s="489"/>
      <c r="EV370" s="489"/>
      <c r="EW370" s="489"/>
      <c r="EX370" s="489"/>
      <c r="EY370" s="489"/>
      <c r="EZ370" s="489"/>
      <c r="FA370" s="489"/>
      <c r="FB370" s="559"/>
      <c r="FC370" s="489"/>
      <c r="FD370" s="489"/>
      <c r="FE370" s="489"/>
      <c r="FF370" s="489"/>
      <c r="FG370" s="489"/>
      <c r="FH370" s="489"/>
      <c r="FI370" s="489"/>
      <c r="FJ370" s="489"/>
      <c r="FK370" s="489"/>
      <c r="FL370" s="489"/>
      <c r="FM370" s="489"/>
      <c r="FN370" s="489"/>
      <c r="FO370" s="489"/>
      <c r="FP370" s="560"/>
      <c r="FQ370" s="489"/>
      <c r="FR370" s="560"/>
      <c r="FS370" s="559"/>
      <c r="FT370" s="489"/>
      <c r="FU370" s="489"/>
      <c r="FV370" s="489"/>
      <c r="FW370" s="489"/>
      <c r="FX370" s="489"/>
      <c r="FY370" s="560"/>
    </row>
    <row r="371" spans="1:181" s="494" customFormat="1" hidden="1" x14ac:dyDescent="0.25">
      <c r="A371" s="557">
        <v>423</v>
      </c>
      <c r="B371" s="558" t="s">
        <v>524</v>
      </c>
      <c r="C371" s="490" t="s">
        <v>141</v>
      </c>
      <c r="D371" s="489" t="s">
        <v>551</v>
      </c>
      <c r="E371" s="559"/>
      <c r="F371" s="559"/>
      <c r="G371" s="490" t="s">
        <v>526</v>
      </c>
      <c r="H371" s="489" t="s">
        <v>1787</v>
      </c>
      <c r="I371" s="489"/>
      <c r="J371" s="560"/>
      <c r="K371" s="559" t="s">
        <v>1788</v>
      </c>
      <c r="L371" s="489" t="s">
        <v>217</v>
      </c>
      <c r="M371" s="489" t="s">
        <v>217</v>
      </c>
      <c r="N371" s="559"/>
      <c r="O371" s="560"/>
      <c r="P371" s="491" t="s">
        <v>530</v>
      </c>
      <c r="Q371" s="491" t="s">
        <v>531</v>
      </c>
      <c r="R371" s="491" t="s">
        <v>532</v>
      </c>
      <c r="S371" s="489" t="s">
        <v>533</v>
      </c>
      <c r="T371" s="489" t="s">
        <v>1787</v>
      </c>
      <c r="U371" s="489" t="s">
        <v>534</v>
      </c>
      <c r="V371" s="560"/>
      <c r="W371" s="490" t="s">
        <v>535</v>
      </c>
      <c r="X371" s="489"/>
      <c r="Y371" s="489"/>
      <c r="Z371" s="560"/>
      <c r="AA371" s="561"/>
      <c r="AB371" s="562" t="s">
        <v>526</v>
      </c>
      <c r="AC371" s="563" t="s">
        <v>526</v>
      </c>
      <c r="AD371" s="564" t="s">
        <v>526</v>
      </c>
      <c r="AE371" s="563"/>
      <c r="AF371" s="563"/>
      <c r="AG371" s="563"/>
      <c r="AH371" s="562" t="s">
        <v>526</v>
      </c>
      <c r="AI371" s="563" t="s">
        <v>526</v>
      </c>
      <c r="AJ371" s="564" t="s">
        <v>526</v>
      </c>
      <c r="AK371" s="489"/>
      <c r="AL371" s="489"/>
      <c r="AM371" s="489"/>
      <c r="AN371" s="489"/>
      <c r="AO371" s="490" t="s">
        <v>526</v>
      </c>
      <c r="AP371" s="493" t="s">
        <v>1789</v>
      </c>
      <c r="AQ371" s="491" t="s">
        <v>642</v>
      </c>
      <c r="AR371" s="492"/>
      <c r="AS371" s="490" t="str">
        <f t="shared" si="5"/>
        <v>no</v>
      </c>
      <c r="AT371" s="489"/>
      <c r="AU371" s="489"/>
      <c r="AV371" s="513"/>
      <c r="AW371" s="490" t="s">
        <v>526</v>
      </c>
      <c r="AX371" s="739"/>
      <c r="AY371" s="739"/>
      <c r="AZ371" s="489"/>
      <c r="BA371" s="489"/>
      <c r="BB371" s="489"/>
      <c r="BC371" s="489"/>
      <c r="BD371" s="489"/>
      <c r="BE371" s="489"/>
      <c r="BF371" s="489"/>
      <c r="BG371" s="489"/>
      <c r="BH371" s="489"/>
      <c r="BI371" s="489"/>
      <c r="BJ371" s="489"/>
      <c r="BK371" s="489"/>
      <c r="BL371" s="560"/>
      <c r="BM371" s="559"/>
      <c r="BN371" s="489"/>
      <c r="BO371" s="489"/>
      <c r="BP371" s="489"/>
      <c r="BQ371" s="489"/>
      <c r="BR371" s="489"/>
      <c r="BS371" s="489"/>
      <c r="BT371" s="489"/>
      <c r="BU371" s="489"/>
      <c r="BV371" s="489"/>
      <c r="BW371" s="489"/>
      <c r="BX371" s="489"/>
      <c r="BY371" s="489"/>
      <c r="BZ371" s="489"/>
      <c r="CA371" s="489"/>
      <c r="CB371" s="489"/>
      <c r="CC371" s="489"/>
      <c r="CD371" s="489"/>
      <c r="CE371" s="489"/>
      <c r="CF371" s="489"/>
      <c r="CG371" s="489"/>
      <c r="CH371" s="489"/>
      <c r="CI371" s="489"/>
      <c r="CJ371" s="489"/>
      <c r="CK371" s="489"/>
      <c r="CL371" s="489"/>
      <c r="CM371" s="489"/>
      <c r="CN371" s="489"/>
      <c r="CO371" s="489"/>
      <c r="CP371" s="489"/>
      <c r="CQ371" s="489"/>
      <c r="CR371" s="489"/>
      <c r="CS371" s="489"/>
      <c r="CT371" s="489"/>
      <c r="CU371" s="489"/>
      <c r="CV371" s="489"/>
      <c r="CW371" s="489"/>
      <c r="CX371" s="489"/>
      <c r="CY371" s="489"/>
      <c r="CZ371" s="489"/>
      <c r="DA371" s="489"/>
      <c r="DB371" s="489"/>
      <c r="DC371" s="489"/>
      <c r="DD371" s="489"/>
      <c r="DE371" s="489"/>
      <c r="DF371" s="489"/>
      <c r="DG371" s="489"/>
      <c r="DH371" s="489"/>
      <c r="DI371" s="489"/>
      <c r="DJ371" s="489"/>
      <c r="DK371" s="489"/>
      <c r="DL371" s="489"/>
      <c r="DM371" s="489"/>
      <c r="DN371" s="489"/>
      <c r="DO371" s="489"/>
      <c r="DP371" s="489"/>
      <c r="DQ371" s="489"/>
      <c r="DR371" s="489"/>
      <c r="DS371" s="489"/>
      <c r="DT371" s="489"/>
      <c r="DU371" s="489"/>
      <c r="DV371" s="489"/>
      <c r="DW371" s="489"/>
      <c r="DX371" s="489"/>
      <c r="DY371" s="489"/>
      <c r="DZ371" s="489"/>
      <c r="EA371" s="489"/>
      <c r="EB371" s="489"/>
      <c r="EC371" s="489"/>
      <c r="ED371" s="489"/>
      <c r="EE371" s="489"/>
      <c r="EF371" s="489"/>
      <c r="EG371" s="489"/>
      <c r="EH371" s="489"/>
      <c r="EI371" s="489"/>
      <c r="EJ371" s="489"/>
      <c r="EK371" s="489"/>
      <c r="EL371" s="489"/>
      <c r="EM371" s="489"/>
      <c r="EN371" s="489"/>
      <c r="EO371" s="489"/>
      <c r="EP371" s="489"/>
      <c r="EQ371" s="489"/>
      <c r="ER371" s="489"/>
      <c r="ES371" s="489"/>
      <c r="ET371" s="489"/>
      <c r="EU371" s="489"/>
      <c r="EV371" s="489"/>
      <c r="EW371" s="489"/>
      <c r="EX371" s="489"/>
      <c r="EY371" s="489"/>
      <c r="EZ371" s="489"/>
      <c r="FA371" s="489"/>
      <c r="FB371" s="559"/>
      <c r="FC371" s="489"/>
      <c r="FD371" s="489"/>
      <c r="FE371" s="489"/>
      <c r="FF371" s="489"/>
      <c r="FG371" s="489"/>
      <c r="FH371" s="489"/>
      <c r="FI371" s="489"/>
      <c r="FJ371" s="489"/>
      <c r="FK371" s="489"/>
      <c r="FL371" s="489"/>
      <c r="FM371" s="489"/>
      <c r="FN371" s="489"/>
      <c r="FO371" s="489"/>
      <c r="FP371" s="560"/>
      <c r="FQ371" s="489"/>
      <c r="FR371" s="560"/>
      <c r="FS371" s="559"/>
      <c r="FT371" s="489"/>
      <c r="FU371" s="489"/>
      <c r="FV371" s="489"/>
      <c r="FW371" s="489"/>
      <c r="FX371" s="489"/>
      <c r="FY371" s="560"/>
    </row>
    <row r="372" spans="1:181" s="494" customFormat="1" ht="216" x14ac:dyDescent="0.25">
      <c r="A372" s="506">
        <v>424</v>
      </c>
      <c r="B372" s="511" t="s">
        <v>642</v>
      </c>
      <c r="C372" s="514" t="s">
        <v>141</v>
      </c>
      <c r="D372" s="493" t="s">
        <v>558</v>
      </c>
      <c r="E372" s="559" t="str">
        <f>VLOOKUP(F372,'Revised Phasing'!$D$4:$S$98, 16, 0)</f>
        <v>Phase 3</v>
      </c>
      <c r="F372" s="559" t="str">
        <f>VLOOKUP(L372,'Consolidated Data'!$E$2:$F$97, 2, 0)</f>
        <v>RPS</v>
      </c>
      <c r="G372" s="490" t="s">
        <v>642</v>
      </c>
      <c r="H372" s="493" t="s">
        <v>1790</v>
      </c>
      <c r="I372" s="493"/>
      <c r="J372" s="492"/>
      <c r="K372" s="512" t="s">
        <v>216</v>
      </c>
      <c r="L372" s="493" t="s">
        <v>216</v>
      </c>
      <c r="M372" s="493" t="s">
        <v>216</v>
      </c>
      <c r="N372" s="512"/>
      <c r="O372" s="513"/>
      <c r="P372" s="515" t="s">
        <v>637</v>
      </c>
      <c r="Q372" s="515" t="s">
        <v>30</v>
      </c>
      <c r="R372" s="515" t="s">
        <v>1791</v>
      </c>
      <c r="S372" s="493" t="s">
        <v>644</v>
      </c>
      <c r="T372" s="493" t="s">
        <v>1790</v>
      </c>
      <c r="U372" s="493" t="s">
        <v>534</v>
      </c>
      <c r="V372" s="513"/>
      <c r="W372" s="514" t="s">
        <v>535</v>
      </c>
      <c r="X372" s="493"/>
      <c r="Y372" s="493"/>
      <c r="Z372" s="513"/>
      <c r="AA372" s="516"/>
      <c r="AB372" s="562" t="s">
        <v>526</v>
      </c>
      <c r="AC372" s="563" t="s">
        <v>526</v>
      </c>
      <c r="AD372" s="564" t="s">
        <v>526</v>
      </c>
      <c r="AE372" s="563"/>
      <c r="AF372" s="735"/>
      <c r="AG372" s="733" t="s">
        <v>1792</v>
      </c>
      <c r="AH372" s="562" t="s">
        <v>526</v>
      </c>
      <c r="AI372" s="563" t="s">
        <v>526</v>
      </c>
      <c r="AJ372" s="564" t="s">
        <v>526</v>
      </c>
      <c r="AK372" s="496" t="s">
        <v>1758</v>
      </c>
      <c r="AL372" s="496" t="s">
        <v>1793</v>
      </c>
      <c r="AM372" s="496" t="s">
        <v>1794</v>
      </c>
      <c r="AN372" s="489"/>
      <c r="AO372" s="490" t="s">
        <v>642</v>
      </c>
      <c r="AP372" s="493" t="s">
        <v>1795</v>
      </c>
      <c r="AQ372" s="491" t="s">
        <v>562</v>
      </c>
      <c r="AR372" s="492"/>
      <c r="AS372" s="490" t="s">
        <v>726</v>
      </c>
      <c r="AT372" s="493" t="s">
        <v>1796</v>
      </c>
      <c r="AU372" s="552" t="s">
        <v>1797</v>
      </c>
      <c r="AV372" s="555" t="s">
        <v>1798</v>
      </c>
      <c r="AW372" s="490"/>
      <c r="AX372" s="739"/>
      <c r="AY372" s="739"/>
      <c r="AZ372" s="489"/>
      <c r="BA372" s="489"/>
      <c r="BB372" s="489"/>
      <c r="BC372" s="489"/>
      <c r="BD372" s="489"/>
      <c r="BE372" s="489"/>
      <c r="BF372" s="489"/>
      <c r="BG372" s="489"/>
      <c r="BH372" s="489"/>
      <c r="BI372" s="489"/>
      <c r="BJ372" s="489"/>
      <c r="BK372" s="489"/>
      <c r="BL372" s="560"/>
      <c r="BM372" s="559"/>
      <c r="BN372" s="489"/>
      <c r="BO372" s="489"/>
      <c r="BP372" s="489"/>
      <c r="BQ372" s="489"/>
      <c r="BR372" s="489"/>
      <c r="BS372" s="489"/>
      <c r="BT372" s="489"/>
      <c r="BU372" s="489"/>
      <c r="BV372" s="489"/>
      <c r="BW372" s="489"/>
      <c r="BX372" s="489"/>
      <c r="BY372" s="489"/>
      <c r="BZ372" s="489"/>
      <c r="CA372" s="489"/>
      <c r="CB372" s="489"/>
      <c r="CC372" s="489"/>
      <c r="CD372" s="489"/>
      <c r="CE372" s="489"/>
      <c r="CF372" s="489"/>
      <c r="CG372" s="489"/>
      <c r="CH372" s="489"/>
      <c r="CI372" s="489"/>
      <c r="CJ372" s="489"/>
      <c r="CK372" s="489"/>
      <c r="CL372" s="489"/>
      <c r="CM372" s="489"/>
      <c r="CN372" s="489"/>
      <c r="CO372" s="489"/>
      <c r="CP372" s="489"/>
      <c r="CQ372" s="489"/>
      <c r="CR372" s="489"/>
      <c r="CS372" s="489"/>
      <c r="CT372" s="489"/>
      <c r="CU372" s="489"/>
      <c r="CV372" s="489"/>
      <c r="CW372" s="489"/>
      <c r="CX372" s="489"/>
      <c r="CY372" s="489"/>
      <c r="CZ372" s="489"/>
      <c r="DA372" s="489"/>
      <c r="DB372" s="489"/>
      <c r="DC372" s="489"/>
      <c r="DD372" s="489"/>
      <c r="DE372" s="489"/>
      <c r="DF372" s="489"/>
      <c r="DG372" s="489"/>
      <c r="DH372" s="489"/>
      <c r="DI372" s="489"/>
      <c r="DJ372" s="489"/>
      <c r="DK372" s="489"/>
      <c r="DL372" s="489"/>
      <c r="DM372" s="489"/>
      <c r="DN372" s="489"/>
      <c r="DO372" s="489"/>
      <c r="DP372" s="489"/>
      <c r="DQ372" s="489"/>
      <c r="DR372" s="489"/>
      <c r="DS372" s="489"/>
      <c r="DT372" s="489"/>
      <c r="DU372" s="489"/>
      <c r="DV372" s="489"/>
      <c r="DW372" s="489"/>
      <c r="DX372" s="489"/>
      <c r="DY372" s="489"/>
      <c r="DZ372" s="489"/>
      <c r="EA372" s="489"/>
      <c r="EB372" s="489"/>
      <c r="EC372" s="489"/>
      <c r="ED372" s="489"/>
      <c r="EE372" s="489"/>
      <c r="EF372" s="489"/>
      <c r="EG372" s="489"/>
      <c r="EH372" s="489"/>
      <c r="EI372" s="489"/>
      <c r="EJ372" s="489"/>
      <c r="EK372" s="489"/>
      <c r="EL372" s="489"/>
      <c r="EM372" s="489"/>
      <c r="EN372" s="489"/>
      <c r="EO372" s="489"/>
      <c r="EP372" s="489"/>
      <c r="EQ372" s="489"/>
      <c r="ER372" s="489"/>
      <c r="ES372" s="489"/>
      <c r="ET372" s="489"/>
      <c r="EU372" s="489"/>
      <c r="EV372" s="489"/>
      <c r="EW372" s="489"/>
      <c r="EX372" s="489"/>
      <c r="EY372" s="489"/>
      <c r="EZ372" s="489"/>
      <c r="FA372" s="489"/>
      <c r="FB372" s="559"/>
      <c r="FC372" s="489"/>
      <c r="FD372" s="489"/>
      <c r="FE372" s="489"/>
      <c r="FF372" s="489"/>
      <c r="FG372" s="489"/>
      <c r="FH372" s="489"/>
      <c r="FI372" s="489"/>
      <c r="FJ372" s="489"/>
      <c r="FK372" s="489"/>
      <c r="FL372" s="489"/>
      <c r="FM372" s="489"/>
      <c r="FN372" s="489"/>
      <c r="FO372" s="489"/>
      <c r="FP372" s="560"/>
      <c r="FQ372" s="489"/>
      <c r="FR372" s="560"/>
      <c r="FS372" s="559"/>
      <c r="FT372" s="489"/>
      <c r="FU372" s="489"/>
      <c r="FV372" s="489"/>
      <c r="FW372" s="489"/>
      <c r="FX372" s="489"/>
      <c r="FY372" s="560"/>
    </row>
    <row r="373" spans="1:181" s="494" customFormat="1" hidden="1" x14ac:dyDescent="0.25">
      <c r="A373" s="557">
        <v>425</v>
      </c>
      <c r="B373" s="558" t="s">
        <v>524</v>
      </c>
      <c r="C373" s="490" t="s">
        <v>141</v>
      </c>
      <c r="D373" s="489" t="s">
        <v>558</v>
      </c>
      <c r="E373" s="559"/>
      <c r="F373" s="559"/>
      <c r="G373" s="490" t="s">
        <v>526</v>
      </c>
      <c r="H373" s="489" t="s">
        <v>1799</v>
      </c>
      <c r="I373" s="489"/>
      <c r="J373" s="560"/>
      <c r="K373" s="559" t="s">
        <v>1800</v>
      </c>
      <c r="L373" s="489" t="s">
        <v>216</v>
      </c>
      <c r="M373" s="489" t="s">
        <v>216</v>
      </c>
      <c r="N373" s="559"/>
      <c r="O373" s="560"/>
      <c r="P373" s="491" t="s">
        <v>530</v>
      </c>
      <c r="Q373" s="491" t="s">
        <v>531</v>
      </c>
      <c r="R373" s="491" t="s">
        <v>532</v>
      </c>
      <c r="S373" s="489" t="s">
        <v>533</v>
      </c>
      <c r="T373" s="489" t="s">
        <v>1799</v>
      </c>
      <c r="U373" s="489" t="s">
        <v>534</v>
      </c>
      <c r="V373" s="560"/>
      <c r="W373" s="490" t="s">
        <v>535</v>
      </c>
      <c r="X373" s="489"/>
      <c r="Y373" s="489"/>
      <c r="Z373" s="560"/>
      <c r="AA373" s="561"/>
      <c r="AB373" s="562" t="s">
        <v>526</v>
      </c>
      <c r="AC373" s="563" t="s">
        <v>526</v>
      </c>
      <c r="AD373" s="564" t="s">
        <v>526</v>
      </c>
      <c r="AE373" s="563"/>
      <c r="AF373" s="563"/>
      <c r="AG373" s="563"/>
      <c r="AH373" s="562" t="s">
        <v>526</v>
      </c>
      <c r="AI373" s="563" t="s">
        <v>526</v>
      </c>
      <c r="AJ373" s="564" t="s">
        <v>526</v>
      </c>
      <c r="AK373" s="489"/>
      <c r="AL373" s="489"/>
      <c r="AM373" s="489"/>
      <c r="AN373" s="489"/>
      <c r="AO373" s="490" t="s">
        <v>526</v>
      </c>
      <c r="AP373" s="493" t="s">
        <v>1742</v>
      </c>
      <c r="AQ373" s="491" t="s">
        <v>566</v>
      </c>
      <c r="AR373" s="492"/>
      <c r="AS373" s="490" t="str">
        <f t="shared" si="5"/>
        <v>no</v>
      </c>
      <c r="AT373" s="489"/>
      <c r="AU373" s="489"/>
      <c r="AV373" s="513"/>
      <c r="AW373" s="490" t="s">
        <v>526</v>
      </c>
      <c r="AX373" s="739"/>
      <c r="AY373" s="739"/>
      <c r="AZ373" s="489"/>
      <c r="BA373" s="489"/>
      <c r="BB373" s="489"/>
      <c r="BC373" s="489"/>
      <c r="BD373" s="489"/>
      <c r="BE373" s="489"/>
      <c r="BF373" s="489"/>
      <c r="BG373" s="489"/>
      <c r="BH373" s="489"/>
      <c r="BI373" s="489"/>
      <c r="BJ373" s="489"/>
      <c r="BK373" s="489"/>
      <c r="BL373" s="560"/>
      <c r="BM373" s="559"/>
      <c r="BN373" s="489"/>
      <c r="BO373" s="489"/>
      <c r="BP373" s="489"/>
      <c r="BQ373" s="489"/>
      <c r="BR373" s="489"/>
      <c r="BS373" s="489"/>
      <c r="BT373" s="489"/>
      <c r="BU373" s="489"/>
      <c r="BV373" s="489"/>
      <c r="BW373" s="489"/>
      <c r="BX373" s="489"/>
      <c r="BY373" s="489"/>
      <c r="BZ373" s="489"/>
      <c r="CA373" s="489"/>
      <c r="CB373" s="489"/>
      <c r="CC373" s="489"/>
      <c r="CD373" s="489"/>
      <c r="CE373" s="489"/>
      <c r="CF373" s="489"/>
      <c r="CG373" s="489"/>
      <c r="CH373" s="489"/>
      <c r="CI373" s="489"/>
      <c r="CJ373" s="489"/>
      <c r="CK373" s="489"/>
      <c r="CL373" s="489"/>
      <c r="CM373" s="489"/>
      <c r="CN373" s="489"/>
      <c r="CO373" s="489"/>
      <c r="CP373" s="489"/>
      <c r="CQ373" s="489"/>
      <c r="CR373" s="489"/>
      <c r="CS373" s="489"/>
      <c r="CT373" s="489"/>
      <c r="CU373" s="489"/>
      <c r="CV373" s="489"/>
      <c r="CW373" s="489"/>
      <c r="CX373" s="489"/>
      <c r="CY373" s="489"/>
      <c r="CZ373" s="489"/>
      <c r="DA373" s="489"/>
      <c r="DB373" s="489"/>
      <c r="DC373" s="489"/>
      <c r="DD373" s="489"/>
      <c r="DE373" s="489"/>
      <c r="DF373" s="489"/>
      <c r="DG373" s="489"/>
      <c r="DH373" s="489"/>
      <c r="DI373" s="489"/>
      <c r="DJ373" s="489"/>
      <c r="DK373" s="489"/>
      <c r="DL373" s="489"/>
      <c r="DM373" s="489"/>
      <c r="DN373" s="489"/>
      <c r="DO373" s="489"/>
      <c r="DP373" s="489"/>
      <c r="DQ373" s="489"/>
      <c r="DR373" s="489"/>
      <c r="DS373" s="489"/>
      <c r="DT373" s="489"/>
      <c r="DU373" s="489"/>
      <c r="DV373" s="489"/>
      <c r="DW373" s="489"/>
      <c r="DX373" s="489"/>
      <c r="DY373" s="489"/>
      <c r="DZ373" s="489"/>
      <c r="EA373" s="489"/>
      <c r="EB373" s="489"/>
      <c r="EC373" s="489"/>
      <c r="ED373" s="489"/>
      <c r="EE373" s="489"/>
      <c r="EF373" s="489"/>
      <c r="EG373" s="489"/>
      <c r="EH373" s="489"/>
      <c r="EI373" s="489"/>
      <c r="EJ373" s="489"/>
      <c r="EK373" s="489"/>
      <c r="EL373" s="489"/>
      <c r="EM373" s="489"/>
      <c r="EN373" s="489"/>
      <c r="EO373" s="489"/>
      <c r="EP373" s="489"/>
      <c r="EQ373" s="489"/>
      <c r="ER373" s="489"/>
      <c r="ES373" s="489"/>
      <c r="ET373" s="489"/>
      <c r="EU373" s="489"/>
      <c r="EV373" s="489"/>
      <c r="EW373" s="489"/>
      <c r="EX373" s="489"/>
      <c r="EY373" s="489"/>
      <c r="EZ373" s="489"/>
      <c r="FA373" s="489"/>
      <c r="FB373" s="559"/>
      <c r="FC373" s="489"/>
      <c r="FD373" s="489"/>
      <c r="FE373" s="489"/>
      <c r="FF373" s="489"/>
      <c r="FG373" s="489"/>
      <c r="FH373" s="489"/>
      <c r="FI373" s="489"/>
      <c r="FJ373" s="489"/>
      <c r="FK373" s="489"/>
      <c r="FL373" s="489"/>
      <c r="FM373" s="489"/>
      <c r="FN373" s="489"/>
      <c r="FO373" s="489"/>
      <c r="FP373" s="560"/>
      <c r="FQ373" s="489"/>
      <c r="FR373" s="560"/>
      <c r="FS373" s="559"/>
      <c r="FT373" s="489"/>
      <c r="FU373" s="489"/>
      <c r="FV373" s="489"/>
      <c r="FW373" s="489"/>
      <c r="FX373" s="489"/>
      <c r="FY373" s="560"/>
    </row>
    <row r="374" spans="1:181" s="494" customFormat="1" ht="108" x14ac:dyDescent="0.25">
      <c r="A374" s="506">
        <v>426</v>
      </c>
      <c r="B374" s="511" t="s">
        <v>642</v>
      </c>
      <c r="C374" s="514" t="s">
        <v>141</v>
      </c>
      <c r="D374" s="493" t="s">
        <v>142</v>
      </c>
      <c r="E374" s="559" t="s">
        <v>16659</v>
      </c>
      <c r="F374" s="559" t="str">
        <f>VLOOKUP(L374,'Consolidated Data'!$E$2:$F$97, 2, 0)</f>
        <v>Compass</v>
      </c>
      <c r="G374" s="490" t="s">
        <v>642</v>
      </c>
      <c r="H374" s="493" t="s">
        <v>1801</v>
      </c>
      <c r="I374" s="493"/>
      <c r="J374" s="492"/>
      <c r="K374" s="512" t="s">
        <v>144</v>
      </c>
      <c r="L374" s="493" t="s">
        <v>144</v>
      </c>
      <c r="M374" s="493" t="s">
        <v>144</v>
      </c>
      <c r="N374" s="512"/>
      <c r="O374" s="513"/>
      <c r="P374" s="515" t="s">
        <v>637</v>
      </c>
      <c r="Q374" s="515" t="s">
        <v>1802</v>
      </c>
      <c r="R374" s="515" t="s">
        <v>1803</v>
      </c>
      <c r="S374" s="493" t="s">
        <v>644</v>
      </c>
      <c r="T374" s="493" t="s">
        <v>1801</v>
      </c>
      <c r="U374" s="493" t="s">
        <v>534</v>
      </c>
      <c r="V374" s="513"/>
      <c r="W374" s="514" t="s">
        <v>535</v>
      </c>
      <c r="X374" s="493"/>
      <c r="Y374" s="493"/>
      <c r="Z374" s="513"/>
      <c r="AA374" s="516"/>
      <c r="AB374" s="562" t="s">
        <v>540</v>
      </c>
      <c r="AC374" s="563" t="s">
        <v>526</v>
      </c>
      <c r="AD374" s="564" t="s">
        <v>1804</v>
      </c>
      <c r="AE374" s="733" t="s">
        <v>1803</v>
      </c>
      <c r="AF374" s="735"/>
      <c r="AG374" s="733" t="s">
        <v>1805</v>
      </c>
      <c r="AH374" s="562" t="s">
        <v>540</v>
      </c>
      <c r="AI374" s="563" t="s">
        <v>540</v>
      </c>
      <c r="AJ374" s="564" t="s">
        <v>526</v>
      </c>
      <c r="AK374" s="497" t="s">
        <v>1806</v>
      </c>
      <c r="AL374" s="497" t="s">
        <v>1807</v>
      </c>
      <c r="AM374" s="497" t="s">
        <v>672</v>
      </c>
      <c r="AN374" s="489"/>
      <c r="AO374" s="490" t="s">
        <v>642</v>
      </c>
      <c r="AP374" s="493" t="s">
        <v>1808</v>
      </c>
      <c r="AQ374" s="491" t="s">
        <v>566</v>
      </c>
      <c r="AR374" s="492"/>
      <c r="AS374" s="490" t="s">
        <v>726</v>
      </c>
      <c r="AT374" s="493" t="s">
        <v>1809</v>
      </c>
      <c r="AU374" s="552" t="s">
        <v>1537</v>
      </c>
      <c r="AV374" s="555" t="s">
        <v>729</v>
      </c>
      <c r="AW374" s="490"/>
      <c r="AX374" s="739"/>
      <c r="AY374" s="739"/>
      <c r="AZ374" s="489"/>
      <c r="BA374" s="489"/>
      <c r="BB374" s="489"/>
      <c r="BC374" s="489"/>
      <c r="BD374" s="489"/>
      <c r="BE374" s="489"/>
      <c r="BF374" s="489"/>
      <c r="BG374" s="489"/>
      <c r="BH374" s="489"/>
      <c r="BI374" s="489"/>
      <c r="BJ374" s="489"/>
      <c r="BK374" s="489"/>
      <c r="BL374" s="560"/>
      <c r="BM374" s="559"/>
      <c r="BN374" s="489"/>
      <c r="BO374" s="489"/>
      <c r="BP374" s="489"/>
      <c r="BQ374" s="489"/>
      <c r="BR374" s="489"/>
      <c r="BS374" s="489"/>
      <c r="BT374" s="489"/>
      <c r="BU374" s="489"/>
      <c r="BV374" s="489"/>
      <c r="BW374" s="489"/>
      <c r="BX374" s="489"/>
      <c r="BY374" s="489"/>
      <c r="BZ374" s="489"/>
      <c r="CA374" s="489"/>
      <c r="CB374" s="489"/>
      <c r="CC374" s="489"/>
      <c r="CD374" s="489"/>
      <c r="CE374" s="489"/>
      <c r="CF374" s="489"/>
      <c r="CG374" s="489"/>
      <c r="CH374" s="489"/>
      <c r="CI374" s="489"/>
      <c r="CJ374" s="489"/>
      <c r="CK374" s="489"/>
      <c r="CL374" s="489"/>
      <c r="CM374" s="489"/>
      <c r="CN374" s="489"/>
      <c r="CO374" s="489"/>
      <c r="CP374" s="489"/>
      <c r="CQ374" s="489"/>
      <c r="CR374" s="489"/>
      <c r="CS374" s="489"/>
      <c r="CT374" s="489"/>
      <c r="CU374" s="489"/>
      <c r="CV374" s="489"/>
      <c r="CW374" s="489"/>
      <c r="CX374" s="489"/>
      <c r="CY374" s="489"/>
      <c r="CZ374" s="489"/>
      <c r="DA374" s="489"/>
      <c r="DB374" s="489"/>
      <c r="DC374" s="489"/>
      <c r="DD374" s="489"/>
      <c r="DE374" s="489"/>
      <c r="DF374" s="489"/>
      <c r="DG374" s="489"/>
      <c r="DH374" s="489"/>
      <c r="DI374" s="489"/>
      <c r="DJ374" s="489"/>
      <c r="DK374" s="489"/>
      <c r="DL374" s="489"/>
      <c r="DM374" s="489"/>
      <c r="DN374" s="489"/>
      <c r="DO374" s="489"/>
      <c r="DP374" s="489"/>
      <c r="DQ374" s="489"/>
      <c r="DR374" s="489"/>
      <c r="DS374" s="489"/>
      <c r="DT374" s="489"/>
      <c r="DU374" s="489"/>
      <c r="DV374" s="489"/>
      <c r="DW374" s="489"/>
      <c r="DX374" s="489"/>
      <c r="DY374" s="489"/>
      <c r="DZ374" s="489"/>
      <c r="EA374" s="489"/>
      <c r="EB374" s="489"/>
      <c r="EC374" s="489"/>
      <c r="ED374" s="489"/>
      <c r="EE374" s="489"/>
      <c r="EF374" s="489"/>
      <c r="EG374" s="489"/>
      <c r="EH374" s="489"/>
      <c r="EI374" s="489"/>
      <c r="EJ374" s="489"/>
      <c r="EK374" s="489"/>
      <c r="EL374" s="489"/>
      <c r="EM374" s="489"/>
      <c r="EN374" s="489"/>
      <c r="EO374" s="489"/>
      <c r="EP374" s="489"/>
      <c r="EQ374" s="489"/>
      <c r="ER374" s="489"/>
      <c r="ES374" s="489"/>
      <c r="ET374" s="489"/>
      <c r="EU374" s="489"/>
      <c r="EV374" s="489"/>
      <c r="EW374" s="489"/>
      <c r="EX374" s="489"/>
      <c r="EY374" s="489"/>
      <c r="EZ374" s="489"/>
      <c r="FA374" s="489"/>
      <c r="FB374" s="559"/>
      <c r="FC374" s="489"/>
      <c r="FD374" s="489"/>
      <c r="FE374" s="489"/>
      <c r="FF374" s="489"/>
      <c r="FG374" s="489"/>
      <c r="FH374" s="489"/>
      <c r="FI374" s="489"/>
      <c r="FJ374" s="489"/>
      <c r="FK374" s="489"/>
      <c r="FL374" s="489"/>
      <c r="FM374" s="489"/>
      <c r="FN374" s="489"/>
      <c r="FO374" s="489"/>
      <c r="FP374" s="560"/>
      <c r="FQ374" s="489"/>
      <c r="FR374" s="560"/>
      <c r="FS374" s="559"/>
      <c r="FT374" s="489"/>
      <c r="FU374" s="489"/>
      <c r="FV374" s="489"/>
      <c r="FW374" s="489"/>
      <c r="FX374" s="489"/>
      <c r="FY374" s="560"/>
    </row>
    <row r="375" spans="1:181" s="494" customFormat="1" ht="24" hidden="1" x14ac:dyDescent="0.25">
      <c r="A375" s="557">
        <v>427</v>
      </c>
      <c r="B375" s="558" t="s">
        <v>524</v>
      </c>
      <c r="C375" s="490" t="s">
        <v>141</v>
      </c>
      <c r="D375" s="489" t="s">
        <v>142</v>
      </c>
      <c r="E375" s="559"/>
      <c r="F375" s="559"/>
      <c r="G375" s="490" t="s">
        <v>526</v>
      </c>
      <c r="H375" s="489" t="s">
        <v>1810</v>
      </c>
      <c r="I375" s="489"/>
      <c r="J375" s="560"/>
      <c r="K375" s="559" t="s">
        <v>1811</v>
      </c>
      <c r="L375" s="489" t="s">
        <v>144</v>
      </c>
      <c r="M375" s="489" t="s">
        <v>144</v>
      </c>
      <c r="N375" s="559"/>
      <c r="O375" s="560"/>
      <c r="P375" s="491" t="s">
        <v>530</v>
      </c>
      <c r="Q375" s="491" t="s">
        <v>531</v>
      </c>
      <c r="R375" s="491" t="s">
        <v>532</v>
      </c>
      <c r="S375" s="489" t="s">
        <v>533</v>
      </c>
      <c r="T375" s="489" t="s">
        <v>1810</v>
      </c>
      <c r="U375" s="489" t="s">
        <v>534</v>
      </c>
      <c r="V375" s="560"/>
      <c r="W375" s="490" t="s">
        <v>535</v>
      </c>
      <c r="X375" s="489"/>
      <c r="Y375" s="489"/>
      <c r="Z375" s="560"/>
      <c r="AA375" s="561"/>
      <c r="AB375" s="562" t="s">
        <v>526</v>
      </c>
      <c r="AC375" s="563" t="s">
        <v>526</v>
      </c>
      <c r="AD375" s="564" t="s">
        <v>526</v>
      </c>
      <c r="AE375" s="563"/>
      <c r="AF375" s="563"/>
      <c r="AG375" s="563"/>
      <c r="AH375" s="562" t="s">
        <v>526</v>
      </c>
      <c r="AI375" s="563" t="s">
        <v>526</v>
      </c>
      <c r="AJ375" s="564" t="s">
        <v>526</v>
      </c>
      <c r="AK375" s="489"/>
      <c r="AL375" s="489"/>
      <c r="AM375" s="489"/>
      <c r="AN375" s="489"/>
      <c r="AO375" s="490" t="s">
        <v>526</v>
      </c>
      <c r="AP375" s="493" t="s">
        <v>1812</v>
      </c>
      <c r="AQ375" s="491" t="s">
        <v>566</v>
      </c>
      <c r="AR375" s="492"/>
      <c r="AS375" s="490" t="str">
        <f t="shared" si="5"/>
        <v>no</v>
      </c>
      <c r="AT375" s="489"/>
      <c r="AU375" s="489"/>
      <c r="AV375" s="513"/>
      <c r="AW375" s="490" t="s">
        <v>526</v>
      </c>
      <c r="AX375" s="739"/>
      <c r="AY375" s="739"/>
      <c r="AZ375" s="489"/>
      <c r="BA375" s="489"/>
      <c r="BB375" s="489"/>
      <c r="BC375" s="489"/>
      <c r="BD375" s="489"/>
      <c r="BE375" s="489"/>
      <c r="BF375" s="489"/>
      <c r="BG375" s="489"/>
      <c r="BH375" s="489"/>
      <c r="BI375" s="489"/>
      <c r="BJ375" s="489"/>
      <c r="BK375" s="489"/>
      <c r="BL375" s="560"/>
      <c r="BM375" s="559"/>
      <c r="BN375" s="489"/>
      <c r="BO375" s="489"/>
      <c r="BP375" s="489"/>
      <c r="BQ375" s="489"/>
      <c r="BR375" s="489"/>
      <c r="BS375" s="489"/>
      <c r="BT375" s="489"/>
      <c r="BU375" s="489"/>
      <c r="BV375" s="489"/>
      <c r="BW375" s="489"/>
      <c r="BX375" s="489"/>
      <c r="BY375" s="489"/>
      <c r="BZ375" s="489"/>
      <c r="CA375" s="489"/>
      <c r="CB375" s="489"/>
      <c r="CC375" s="489"/>
      <c r="CD375" s="489"/>
      <c r="CE375" s="489"/>
      <c r="CF375" s="489"/>
      <c r="CG375" s="489"/>
      <c r="CH375" s="489"/>
      <c r="CI375" s="489"/>
      <c r="CJ375" s="489"/>
      <c r="CK375" s="489"/>
      <c r="CL375" s="489"/>
      <c r="CM375" s="489"/>
      <c r="CN375" s="489"/>
      <c r="CO375" s="489"/>
      <c r="CP375" s="489"/>
      <c r="CQ375" s="489"/>
      <c r="CR375" s="489"/>
      <c r="CS375" s="489"/>
      <c r="CT375" s="489"/>
      <c r="CU375" s="489"/>
      <c r="CV375" s="489"/>
      <c r="CW375" s="489"/>
      <c r="CX375" s="489"/>
      <c r="CY375" s="489"/>
      <c r="CZ375" s="489"/>
      <c r="DA375" s="489"/>
      <c r="DB375" s="489"/>
      <c r="DC375" s="489"/>
      <c r="DD375" s="489"/>
      <c r="DE375" s="489"/>
      <c r="DF375" s="489"/>
      <c r="DG375" s="489"/>
      <c r="DH375" s="489"/>
      <c r="DI375" s="489"/>
      <c r="DJ375" s="489"/>
      <c r="DK375" s="489"/>
      <c r="DL375" s="489"/>
      <c r="DM375" s="489"/>
      <c r="DN375" s="489"/>
      <c r="DO375" s="489"/>
      <c r="DP375" s="489"/>
      <c r="DQ375" s="489"/>
      <c r="DR375" s="489"/>
      <c r="DS375" s="489"/>
      <c r="DT375" s="489"/>
      <c r="DU375" s="489"/>
      <c r="DV375" s="489"/>
      <c r="DW375" s="489"/>
      <c r="DX375" s="489"/>
      <c r="DY375" s="489"/>
      <c r="DZ375" s="489"/>
      <c r="EA375" s="489"/>
      <c r="EB375" s="489"/>
      <c r="EC375" s="489"/>
      <c r="ED375" s="489"/>
      <c r="EE375" s="489"/>
      <c r="EF375" s="489"/>
      <c r="EG375" s="489"/>
      <c r="EH375" s="489"/>
      <c r="EI375" s="489"/>
      <c r="EJ375" s="489"/>
      <c r="EK375" s="489"/>
      <c r="EL375" s="489"/>
      <c r="EM375" s="489"/>
      <c r="EN375" s="489"/>
      <c r="EO375" s="489"/>
      <c r="EP375" s="489"/>
      <c r="EQ375" s="489"/>
      <c r="ER375" s="489"/>
      <c r="ES375" s="489"/>
      <c r="ET375" s="489"/>
      <c r="EU375" s="489"/>
      <c r="EV375" s="489"/>
      <c r="EW375" s="489"/>
      <c r="EX375" s="489"/>
      <c r="EY375" s="489"/>
      <c r="EZ375" s="489"/>
      <c r="FA375" s="489"/>
      <c r="FB375" s="559"/>
      <c r="FC375" s="489"/>
      <c r="FD375" s="489"/>
      <c r="FE375" s="489"/>
      <c r="FF375" s="489"/>
      <c r="FG375" s="489"/>
      <c r="FH375" s="489"/>
      <c r="FI375" s="489"/>
      <c r="FJ375" s="489"/>
      <c r="FK375" s="489"/>
      <c r="FL375" s="489"/>
      <c r="FM375" s="489"/>
      <c r="FN375" s="489"/>
      <c r="FO375" s="489"/>
      <c r="FP375" s="560"/>
      <c r="FQ375" s="489"/>
      <c r="FR375" s="560"/>
      <c r="FS375" s="559"/>
      <c r="FT375" s="489"/>
      <c r="FU375" s="489"/>
      <c r="FV375" s="489"/>
      <c r="FW375" s="489"/>
      <c r="FX375" s="489"/>
      <c r="FY375" s="560"/>
    </row>
    <row r="376" spans="1:181" s="578" customFormat="1" ht="96" x14ac:dyDescent="0.25">
      <c r="A376" s="537">
        <v>428</v>
      </c>
      <c r="B376" s="538" t="s">
        <v>642</v>
      </c>
      <c r="C376" s="542" t="s">
        <v>141</v>
      </c>
      <c r="D376" s="540" t="s">
        <v>142</v>
      </c>
      <c r="E376" s="559" t="str">
        <f>VLOOKUP(F376,'Revised Phasing'!$D$4:$S$98, 16, 0)</f>
        <v>Phase 1</v>
      </c>
      <c r="F376" s="559" t="str">
        <f>VLOOKUP(L376,'Consolidated Data'!$E$2:$F$97, 2, 0)</f>
        <v>Compass</v>
      </c>
      <c r="G376" s="490" t="s">
        <v>642</v>
      </c>
      <c r="H376" s="540" t="s">
        <v>1813</v>
      </c>
      <c r="I376" s="540"/>
      <c r="J376" s="549"/>
      <c r="K376" s="539" t="s">
        <v>146</v>
      </c>
      <c r="L376" s="540" t="s">
        <v>146</v>
      </c>
      <c r="M376" s="540" t="s">
        <v>146</v>
      </c>
      <c r="N376" s="539"/>
      <c r="O376" s="541"/>
      <c r="P376" s="543" t="s">
        <v>637</v>
      </c>
      <c r="Q376" s="543" t="s">
        <v>1802</v>
      </c>
      <c r="R376" s="543" t="s">
        <v>1814</v>
      </c>
      <c r="S376" s="540" t="s">
        <v>644</v>
      </c>
      <c r="T376" s="540" t="s">
        <v>1813</v>
      </c>
      <c r="U376" s="540" t="s">
        <v>534</v>
      </c>
      <c r="V376" s="541"/>
      <c r="W376" s="542" t="s">
        <v>535</v>
      </c>
      <c r="X376" s="540"/>
      <c r="Y376" s="540"/>
      <c r="Z376" s="541"/>
      <c r="AA376" s="544"/>
      <c r="AB376" s="562" t="s">
        <v>526</v>
      </c>
      <c r="AC376" s="563" t="s">
        <v>526</v>
      </c>
      <c r="AD376" s="564" t="s">
        <v>526</v>
      </c>
      <c r="AE376" s="733" t="s">
        <v>1814</v>
      </c>
      <c r="AF376" s="735"/>
      <c r="AG376" s="733" t="s">
        <v>1805</v>
      </c>
      <c r="AH376" s="562" t="s">
        <v>526</v>
      </c>
      <c r="AI376" s="563" t="s">
        <v>540</v>
      </c>
      <c r="AJ376" s="564" t="s">
        <v>526</v>
      </c>
      <c r="AK376" s="545" t="s">
        <v>1806</v>
      </c>
      <c r="AL376" s="545" t="s">
        <v>1807</v>
      </c>
      <c r="AM376" s="545" t="s">
        <v>672</v>
      </c>
      <c r="AN376" s="547"/>
      <c r="AO376" s="490" t="s">
        <v>642</v>
      </c>
      <c r="AP376" s="493" t="s">
        <v>1815</v>
      </c>
      <c r="AQ376" s="491" t="s">
        <v>524</v>
      </c>
      <c r="AR376" s="492"/>
      <c r="AS376" s="490" t="s">
        <v>726</v>
      </c>
      <c r="AT376" s="540" t="s">
        <v>1816</v>
      </c>
      <c r="AU376" s="576" t="s">
        <v>1537</v>
      </c>
      <c r="AV376" s="555" t="s">
        <v>729</v>
      </c>
      <c r="AW376" s="548"/>
      <c r="AX376" s="739"/>
      <c r="AY376" s="739"/>
      <c r="AZ376" s="547"/>
      <c r="BA376" s="547"/>
      <c r="BB376" s="547"/>
      <c r="BC376" s="547"/>
      <c r="BD376" s="547"/>
      <c r="BE376" s="547"/>
      <c r="BF376" s="547"/>
      <c r="BG376" s="547"/>
      <c r="BH376" s="547"/>
      <c r="BI376" s="547"/>
      <c r="BJ376" s="547"/>
      <c r="BK376" s="547"/>
      <c r="BL376" s="742"/>
      <c r="BM376" s="745"/>
      <c r="BN376" s="547"/>
      <c r="BO376" s="547"/>
      <c r="BP376" s="547"/>
      <c r="BQ376" s="547"/>
      <c r="BR376" s="547"/>
      <c r="BS376" s="547"/>
      <c r="BT376" s="547"/>
      <c r="BU376" s="547"/>
      <c r="BV376" s="547"/>
      <c r="BW376" s="547"/>
      <c r="BX376" s="547"/>
      <c r="BY376" s="547"/>
      <c r="BZ376" s="547"/>
      <c r="CA376" s="547"/>
      <c r="CB376" s="547"/>
      <c r="CC376" s="547"/>
      <c r="CD376" s="547"/>
      <c r="CE376" s="547"/>
      <c r="CF376" s="547"/>
      <c r="CG376" s="547"/>
      <c r="CH376" s="547"/>
      <c r="CI376" s="547"/>
      <c r="CJ376" s="547"/>
      <c r="CK376" s="547"/>
      <c r="CL376" s="547"/>
      <c r="CM376" s="547"/>
      <c r="CN376" s="547"/>
      <c r="CO376" s="547"/>
      <c r="CP376" s="547"/>
      <c r="CQ376" s="547"/>
      <c r="CR376" s="547"/>
      <c r="CS376" s="547"/>
      <c r="CT376" s="547"/>
      <c r="CU376" s="547"/>
      <c r="CV376" s="547"/>
      <c r="CW376" s="547"/>
      <c r="CX376" s="547"/>
      <c r="CY376" s="547"/>
      <c r="CZ376" s="547"/>
      <c r="DA376" s="547"/>
      <c r="DB376" s="547"/>
      <c r="DC376" s="547"/>
      <c r="DD376" s="547"/>
      <c r="DE376" s="547"/>
      <c r="DF376" s="547"/>
      <c r="DG376" s="547"/>
      <c r="DH376" s="547"/>
      <c r="DI376" s="547"/>
      <c r="DJ376" s="547"/>
      <c r="DK376" s="547"/>
      <c r="DL376" s="547"/>
      <c r="DM376" s="547"/>
      <c r="DN376" s="547"/>
      <c r="DO376" s="547"/>
      <c r="DP376" s="547"/>
      <c r="DQ376" s="547"/>
      <c r="DR376" s="547"/>
      <c r="DS376" s="547"/>
      <c r="DT376" s="547"/>
      <c r="DU376" s="547"/>
      <c r="DV376" s="547"/>
      <c r="DW376" s="547"/>
      <c r="DX376" s="547"/>
      <c r="DY376" s="547"/>
      <c r="DZ376" s="547"/>
      <c r="EA376" s="547"/>
      <c r="EB376" s="547"/>
      <c r="EC376" s="547"/>
      <c r="ED376" s="547"/>
      <c r="EE376" s="547"/>
      <c r="EF376" s="547"/>
      <c r="EG376" s="547"/>
      <c r="EH376" s="547"/>
      <c r="EI376" s="547"/>
      <c r="EJ376" s="547"/>
      <c r="EK376" s="547"/>
      <c r="EL376" s="547"/>
      <c r="EM376" s="547"/>
      <c r="EN376" s="547"/>
      <c r="EO376" s="547"/>
      <c r="EP376" s="547"/>
      <c r="EQ376" s="547"/>
      <c r="ER376" s="547"/>
      <c r="ES376" s="547"/>
      <c r="ET376" s="547"/>
      <c r="EU376" s="547"/>
      <c r="EV376" s="547"/>
      <c r="EW376" s="547"/>
      <c r="EX376" s="547"/>
      <c r="EY376" s="547"/>
      <c r="EZ376" s="547"/>
      <c r="FA376" s="547"/>
      <c r="FB376" s="745"/>
      <c r="FC376" s="547"/>
      <c r="FD376" s="547"/>
      <c r="FE376" s="547"/>
      <c r="FF376" s="547"/>
      <c r="FG376" s="547"/>
      <c r="FH376" s="547"/>
      <c r="FI376" s="547"/>
      <c r="FJ376" s="547"/>
      <c r="FK376" s="547"/>
      <c r="FL376" s="547"/>
      <c r="FM376" s="547"/>
      <c r="FN376" s="547"/>
      <c r="FO376" s="547"/>
      <c r="FP376" s="742"/>
      <c r="FQ376" s="547"/>
      <c r="FR376" s="742"/>
      <c r="FS376" s="745"/>
      <c r="FT376" s="547"/>
      <c r="FU376" s="547"/>
      <c r="FV376" s="547"/>
      <c r="FW376" s="547"/>
      <c r="FX376" s="547"/>
      <c r="FY376" s="742"/>
    </row>
    <row r="377" spans="1:181" s="494" customFormat="1" ht="24" hidden="1" x14ac:dyDescent="0.25">
      <c r="A377" s="557">
        <v>429</v>
      </c>
      <c r="B377" s="558" t="s">
        <v>524</v>
      </c>
      <c r="C377" s="490" t="s">
        <v>141</v>
      </c>
      <c r="D377" s="489" t="s">
        <v>142</v>
      </c>
      <c r="E377" s="559"/>
      <c r="F377" s="559"/>
      <c r="G377" s="490" t="s">
        <v>526</v>
      </c>
      <c r="H377" s="489" t="s">
        <v>1817</v>
      </c>
      <c r="I377" s="489"/>
      <c r="J377" s="560"/>
      <c r="K377" s="559" t="s">
        <v>1818</v>
      </c>
      <c r="L377" s="489" t="s">
        <v>146</v>
      </c>
      <c r="M377" s="489" t="s">
        <v>146</v>
      </c>
      <c r="N377" s="559"/>
      <c r="O377" s="560"/>
      <c r="P377" s="491" t="s">
        <v>530</v>
      </c>
      <c r="Q377" s="491" t="s">
        <v>531</v>
      </c>
      <c r="R377" s="491" t="s">
        <v>532</v>
      </c>
      <c r="S377" s="489" t="s">
        <v>533</v>
      </c>
      <c r="T377" s="489" t="s">
        <v>1817</v>
      </c>
      <c r="U377" s="489" t="s">
        <v>534</v>
      </c>
      <c r="V377" s="560"/>
      <c r="W377" s="490" t="s">
        <v>535</v>
      </c>
      <c r="X377" s="489"/>
      <c r="Y377" s="489"/>
      <c r="Z377" s="560"/>
      <c r="AA377" s="561"/>
      <c r="AB377" s="562" t="s">
        <v>526</v>
      </c>
      <c r="AC377" s="563" t="s">
        <v>526</v>
      </c>
      <c r="AD377" s="564" t="s">
        <v>526</v>
      </c>
      <c r="AE377" s="563"/>
      <c r="AF377" s="563"/>
      <c r="AG377" s="563"/>
      <c r="AH377" s="562" t="s">
        <v>526</v>
      </c>
      <c r="AI377" s="563" t="s">
        <v>526</v>
      </c>
      <c r="AJ377" s="564" t="s">
        <v>526</v>
      </c>
      <c r="AK377" s="489"/>
      <c r="AL377" s="489"/>
      <c r="AM377" s="489"/>
      <c r="AN377" s="489"/>
      <c r="AO377" s="490" t="s">
        <v>526</v>
      </c>
      <c r="AP377" s="493" t="s">
        <v>1812</v>
      </c>
      <c r="AQ377" s="491" t="s">
        <v>566</v>
      </c>
      <c r="AR377" s="492"/>
      <c r="AS377" s="490" t="str">
        <f t="shared" si="5"/>
        <v>no</v>
      </c>
      <c r="AT377" s="489"/>
      <c r="AU377" s="489"/>
      <c r="AV377" s="513"/>
      <c r="AW377" s="490" t="s">
        <v>526</v>
      </c>
      <c r="AX377" s="739"/>
      <c r="AY377" s="739"/>
      <c r="AZ377" s="489"/>
      <c r="BA377" s="489"/>
      <c r="BB377" s="489"/>
      <c r="BC377" s="489"/>
      <c r="BD377" s="489"/>
      <c r="BE377" s="489"/>
      <c r="BF377" s="489"/>
      <c r="BG377" s="489"/>
      <c r="BH377" s="489"/>
      <c r="BI377" s="489"/>
      <c r="BJ377" s="489"/>
      <c r="BK377" s="489"/>
      <c r="BL377" s="560"/>
      <c r="BM377" s="559"/>
      <c r="BN377" s="489"/>
      <c r="BO377" s="489"/>
      <c r="BP377" s="489"/>
      <c r="BQ377" s="489"/>
      <c r="BR377" s="489"/>
      <c r="BS377" s="489"/>
      <c r="BT377" s="489"/>
      <c r="BU377" s="489"/>
      <c r="BV377" s="489"/>
      <c r="BW377" s="489"/>
      <c r="BX377" s="489"/>
      <c r="BY377" s="489"/>
      <c r="BZ377" s="489"/>
      <c r="CA377" s="489"/>
      <c r="CB377" s="489"/>
      <c r="CC377" s="489"/>
      <c r="CD377" s="489"/>
      <c r="CE377" s="489"/>
      <c r="CF377" s="489"/>
      <c r="CG377" s="489"/>
      <c r="CH377" s="489"/>
      <c r="CI377" s="489"/>
      <c r="CJ377" s="489"/>
      <c r="CK377" s="489"/>
      <c r="CL377" s="489"/>
      <c r="CM377" s="489"/>
      <c r="CN377" s="489"/>
      <c r="CO377" s="489"/>
      <c r="CP377" s="489"/>
      <c r="CQ377" s="489"/>
      <c r="CR377" s="489"/>
      <c r="CS377" s="489"/>
      <c r="CT377" s="489"/>
      <c r="CU377" s="489"/>
      <c r="CV377" s="489"/>
      <c r="CW377" s="489"/>
      <c r="CX377" s="489"/>
      <c r="CY377" s="489"/>
      <c r="CZ377" s="489"/>
      <c r="DA377" s="489"/>
      <c r="DB377" s="489"/>
      <c r="DC377" s="489"/>
      <c r="DD377" s="489"/>
      <c r="DE377" s="489"/>
      <c r="DF377" s="489"/>
      <c r="DG377" s="489"/>
      <c r="DH377" s="489"/>
      <c r="DI377" s="489"/>
      <c r="DJ377" s="489"/>
      <c r="DK377" s="489"/>
      <c r="DL377" s="489"/>
      <c r="DM377" s="489"/>
      <c r="DN377" s="489"/>
      <c r="DO377" s="489"/>
      <c r="DP377" s="489"/>
      <c r="DQ377" s="489"/>
      <c r="DR377" s="489"/>
      <c r="DS377" s="489"/>
      <c r="DT377" s="489"/>
      <c r="DU377" s="489"/>
      <c r="DV377" s="489"/>
      <c r="DW377" s="489"/>
      <c r="DX377" s="489"/>
      <c r="DY377" s="489"/>
      <c r="DZ377" s="489"/>
      <c r="EA377" s="489"/>
      <c r="EB377" s="489"/>
      <c r="EC377" s="489"/>
      <c r="ED377" s="489"/>
      <c r="EE377" s="489"/>
      <c r="EF377" s="489"/>
      <c r="EG377" s="489"/>
      <c r="EH377" s="489"/>
      <c r="EI377" s="489"/>
      <c r="EJ377" s="489"/>
      <c r="EK377" s="489"/>
      <c r="EL377" s="489"/>
      <c r="EM377" s="489"/>
      <c r="EN377" s="489"/>
      <c r="EO377" s="489"/>
      <c r="EP377" s="489"/>
      <c r="EQ377" s="489"/>
      <c r="ER377" s="489"/>
      <c r="ES377" s="489"/>
      <c r="ET377" s="489"/>
      <c r="EU377" s="489"/>
      <c r="EV377" s="489"/>
      <c r="EW377" s="489"/>
      <c r="EX377" s="489"/>
      <c r="EY377" s="489"/>
      <c r="EZ377" s="489"/>
      <c r="FA377" s="489"/>
      <c r="FB377" s="559"/>
      <c r="FC377" s="489"/>
      <c r="FD377" s="489"/>
      <c r="FE377" s="489"/>
      <c r="FF377" s="489"/>
      <c r="FG377" s="489"/>
      <c r="FH377" s="489"/>
      <c r="FI377" s="489"/>
      <c r="FJ377" s="489"/>
      <c r="FK377" s="489"/>
      <c r="FL377" s="489"/>
      <c r="FM377" s="489"/>
      <c r="FN377" s="489"/>
      <c r="FO377" s="489"/>
      <c r="FP377" s="560"/>
      <c r="FQ377" s="489"/>
      <c r="FR377" s="560"/>
      <c r="FS377" s="559"/>
      <c r="FT377" s="489"/>
      <c r="FU377" s="489"/>
      <c r="FV377" s="489"/>
      <c r="FW377" s="489"/>
      <c r="FX377" s="489"/>
      <c r="FY377" s="560"/>
    </row>
    <row r="378" spans="1:181" s="494" customFormat="1" ht="60" x14ac:dyDescent="0.25">
      <c r="A378" s="506">
        <v>430</v>
      </c>
      <c r="B378" s="511" t="s">
        <v>642</v>
      </c>
      <c r="C378" s="514" t="s">
        <v>141</v>
      </c>
      <c r="D378" s="493" t="s">
        <v>142</v>
      </c>
      <c r="E378" s="559" t="str">
        <f>VLOOKUP(F378,'Revised Phasing'!$D$4:$S$98, 16, 0)</f>
        <v>Phase 1</v>
      </c>
      <c r="F378" s="559" t="str">
        <f>VLOOKUP(L378,'Consolidated Data'!$E$2:$F$97, 2, 0)</f>
        <v>Compass</v>
      </c>
      <c r="G378" s="490" t="s">
        <v>642</v>
      </c>
      <c r="H378" s="493" t="s">
        <v>1819</v>
      </c>
      <c r="I378" s="493"/>
      <c r="J378" s="492"/>
      <c r="K378" s="512" t="s">
        <v>147</v>
      </c>
      <c r="L378" s="493" t="s">
        <v>147</v>
      </c>
      <c r="M378" s="493" t="s">
        <v>147</v>
      </c>
      <c r="N378" s="512"/>
      <c r="O378" s="513"/>
      <c r="P378" s="515" t="s">
        <v>637</v>
      </c>
      <c r="Q378" s="515" t="s">
        <v>1802</v>
      </c>
      <c r="R378" s="515" t="s">
        <v>1820</v>
      </c>
      <c r="S378" s="493" t="s">
        <v>644</v>
      </c>
      <c r="T378" s="493" t="s">
        <v>1819</v>
      </c>
      <c r="U378" s="493" t="s">
        <v>534</v>
      </c>
      <c r="V378" s="513"/>
      <c r="W378" s="514" t="s">
        <v>535</v>
      </c>
      <c r="X378" s="493"/>
      <c r="Y378" s="493"/>
      <c r="Z378" s="513"/>
      <c r="AA378" s="516"/>
      <c r="AB378" s="562" t="s">
        <v>526</v>
      </c>
      <c r="AC378" s="563" t="s">
        <v>526</v>
      </c>
      <c r="AD378" s="564" t="s">
        <v>526</v>
      </c>
      <c r="AE378" s="733" t="s">
        <v>1820</v>
      </c>
      <c r="AF378" s="735"/>
      <c r="AG378" s="733" t="s">
        <v>1805</v>
      </c>
      <c r="AH378" s="562" t="s">
        <v>526</v>
      </c>
      <c r="AI378" s="563" t="s">
        <v>540</v>
      </c>
      <c r="AJ378" s="564" t="s">
        <v>526</v>
      </c>
      <c r="AK378" s="497" t="s">
        <v>1806</v>
      </c>
      <c r="AL378" s="497" t="s">
        <v>1807</v>
      </c>
      <c r="AM378" s="497" t="s">
        <v>672</v>
      </c>
      <c r="AN378" s="489"/>
      <c r="AO378" s="490" t="s">
        <v>642</v>
      </c>
      <c r="AP378" s="493" t="s">
        <v>1815</v>
      </c>
      <c r="AQ378" s="491" t="s">
        <v>566</v>
      </c>
      <c r="AR378" s="492"/>
      <c r="AS378" s="490" t="s">
        <v>726</v>
      </c>
      <c r="AT378" s="493" t="s">
        <v>1821</v>
      </c>
      <c r="AU378" s="552" t="s">
        <v>1537</v>
      </c>
      <c r="AV378" s="555" t="s">
        <v>729</v>
      </c>
      <c r="AW378" s="490"/>
      <c r="AX378" s="739"/>
      <c r="AY378" s="739"/>
      <c r="AZ378" s="489"/>
      <c r="BA378" s="489"/>
      <c r="BB378" s="489"/>
      <c r="BC378" s="489"/>
      <c r="BD378" s="489"/>
      <c r="BE378" s="489"/>
      <c r="BF378" s="489"/>
      <c r="BG378" s="489"/>
      <c r="BH378" s="489"/>
      <c r="BI378" s="489"/>
      <c r="BJ378" s="489"/>
      <c r="BK378" s="489"/>
      <c r="BL378" s="560"/>
      <c r="BM378" s="559"/>
      <c r="BN378" s="489"/>
      <c r="BO378" s="489"/>
      <c r="BP378" s="489"/>
      <c r="BQ378" s="489"/>
      <c r="BR378" s="489"/>
      <c r="BS378" s="489"/>
      <c r="BT378" s="489"/>
      <c r="BU378" s="489"/>
      <c r="BV378" s="489"/>
      <c r="BW378" s="489"/>
      <c r="BX378" s="489"/>
      <c r="BY378" s="489"/>
      <c r="BZ378" s="489"/>
      <c r="CA378" s="489"/>
      <c r="CB378" s="489"/>
      <c r="CC378" s="489"/>
      <c r="CD378" s="489"/>
      <c r="CE378" s="489"/>
      <c r="CF378" s="489"/>
      <c r="CG378" s="489"/>
      <c r="CH378" s="489"/>
      <c r="CI378" s="489"/>
      <c r="CJ378" s="489"/>
      <c r="CK378" s="489"/>
      <c r="CL378" s="489"/>
      <c r="CM378" s="489"/>
      <c r="CN378" s="489"/>
      <c r="CO378" s="489"/>
      <c r="CP378" s="489"/>
      <c r="CQ378" s="489"/>
      <c r="CR378" s="489"/>
      <c r="CS378" s="489"/>
      <c r="CT378" s="489"/>
      <c r="CU378" s="489"/>
      <c r="CV378" s="489"/>
      <c r="CW378" s="489"/>
      <c r="CX378" s="489"/>
      <c r="CY378" s="489"/>
      <c r="CZ378" s="489"/>
      <c r="DA378" s="489"/>
      <c r="DB378" s="489"/>
      <c r="DC378" s="489"/>
      <c r="DD378" s="489"/>
      <c r="DE378" s="489"/>
      <c r="DF378" s="489"/>
      <c r="DG378" s="489"/>
      <c r="DH378" s="489"/>
      <c r="DI378" s="489"/>
      <c r="DJ378" s="489"/>
      <c r="DK378" s="489"/>
      <c r="DL378" s="489"/>
      <c r="DM378" s="489"/>
      <c r="DN378" s="489"/>
      <c r="DO378" s="489"/>
      <c r="DP378" s="489"/>
      <c r="DQ378" s="489"/>
      <c r="DR378" s="489"/>
      <c r="DS378" s="489"/>
      <c r="DT378" s="489"/>
      <c r="DU378" s="489"/>
      <c r="DV378" s="489"/>
      <c r="DW378" s="489"/>
      <c r="DX378" s="489"/>
      <c r="DY378" s="489"/>
      <c r="DZ378" s="489"/>
      <c r="EA378" s="489"/>
      <c r="EB378" s="489"/>
      <c r="EC378" s="489"/>
      <c r="ED378" s="489"/>
      <c r="EE378" s="489"/>
      <c r="EF378" s="489"/>
      <c r="EG378" s="489"/>
      <c r="EH378" s="489"/>
      <c r="EI378" s="489"/>
      <c r="EJ378" s="489"/>
      <c r="EK378" s="489"/>
      <c r="EL378" s="489"/>
      <c r="EM378" s="489"/>
      <c r="EN378" s="489"/>
      <c r="EO378" s="489"/>
      <c r="EP378" s="489"/>
      <c r="EQ378" s="489"/>
      <c r="ER378" s="489"/>
      <c r="ES378" s="489"/>
      <c r="ET378" s="489"/>
      <c r="EU378" s="489"/>
      <c r="EV378" s="489"/>
      <c r="EW378" s="489"/>
      <c r="EX378" s="489"/>
      <c r="EY378" s="489"/>
      <c r="EZ378" s="489"/>
      <c r="FA378" s="489"/>
      <c r="FB378" s="559"/>
      <c r="FC378" s="489"/>
      <c r="FD378" s="489"/>
      <c r="FE378" s="489"/>
      <c r="FF378" s="489"/>
      <c r="FG378" s="489"/>
      <c r="FH378" s="489"/>
      <c r="FI378" s="489"/>
      <c r="FJ378" s="489"/>
      <c r="FK378" s="489"/>
      <c r="FL378" s="489"/>
      <c r="FM378" s="489"/>
      <c r="FN378" s="489"/>
      <c r="FO378" s="489"/>
      <c r="FP378" s="560"/>
      <c r="FQ378" s="489"/>
      <c r="FR378" s="560"/>
      <c r="FS378" s="559"/>
      <c r="FT378" s="489"/>
      <c r="FU378" s="489"/>
      <c r="FV378" s="489"/>
      <c r="FW378" s="489"/>
      <c r="FX378" s="489"/>
      <c r="FY378" s="560"/>
    </row>
    <row r="379" spans="1:181" s="494" customFormat="1" ht="24" hidden="1" x14ac:dyDescent="0.25">
      <c r="A379" s="557">
        <v>431</v>
      </c>
      <c r="B379" s="558" t="s">
        <v>524</v>
      </c>
      <c r="C379" s="490" t="s">
        <v>141</v>
      </c>
      <c r="D379" s="489" t="s">
        <v>142</v>
      </c>
      <c r="E379" s="559"/>
      <c r="F379" s="559"/>
      <c r="G379" s="490" t="s">
        <v>526</v>
      </c>
      <c r="H379" s="489" t="s">
        <v>1822</v>
      </c>
      <c r="I379" s="489"/>
      <c r="J379" s="560"/>
      <c r="K379" s="559" t="s">
        <v>1823</v>
      </c>
      <c r="L379" s="489" t="s">
        <v>147</v>
      </c>
      <c r="M379" s="489" t="s">
        <v>147</v>
      </c>
      <c r="N379" s="559"/>
      <c r="O379" s="560"/>
      <c r="P379" s="491" t="s">
        <v>530</v>
      </c>
      <c r="Q379" s="491" t="s">
        <v>531</v>
      </c>
      <c r="R379" s="491" t="s">
        <v>532</v>
      </c>
      <c r="S379" s="489" t="s">
        <v>533</v>
      </c>
      <c r="T379" s="489" t="s">
        <v>1822</v>
      </c>
      <c r="U379" s="489" t="s">
        <v>534</v>
      </c>
      <c r="V379" s="560"/>
      <c r="W379" s="490" t="s">
        <v>535</v>
      </c>
      <c r="X379" s="489"/>
      <c r="Y379" s="489"/>
      <c r="Z379" s="560"/>
      <c r="AA379" s="561"/>
      <c r="AB379" s="562" t="s">
        <v>526</v>
      </c>
      <c r="AC379" s="563" t="s">
        <v>526</v>
      </c>
      <c r="AD379" s="564" t="s">
        <v>526</v>
      </c>
      <c r="AE379" s="563"/>
      <c r="AF379" s="563"/>
      <c r="AG379" s="563"/>
      <c r="AH379" s="562" t="s">
        <v>526</v>
      </c>
      <c r="AI379" s="563" t="s">
        <v>526</v>
      </c>
      <c r="AJ379" s="564" t="s">
        <v>526</v>
      </c>
      <c r="AK379" s="489"/>
      <c r="AL379" s="489"/>
      <c r="AM379" s="489"/>
      <c r="AN379" s="489"/>
      <c r="AO379" s="490" t="s">
        <v>526</v>
      </c>
      <c r="AP379" s="493" t="s">
        <v>1812</v>
      </c>
      <c r="AQ379" s="491" t="s">
        <v>566</v>
      </c>
      <c r="AR379" s="492"/>
      <c r="AS379" s="490" t="str">
        <f t="shared" si="5"/>
        <v>no</v>
      </c>
      <c r="AT379" s="489"/>
      <c r="AU379" s="489"/>
      <c r="AV379" s="513"/>
      <c r="AW379" s="490" t="s">
        <v>526</v>
      </c>
      <c r="AX379" s="739"/>
      <c r="AY379" s="739"/>
      <c r="AZ379" s="489"/>
      <c r="BA379" s="489"/>
      <c r="BB379" s="489"/>
      <c r="BC379" s="489"/>
      <c r="BD379" s="489"/>
      <c r="BE379" s="489"/>
      <c r="BF379" s="489"/>
      <c r="BG379" s="489"/>
      <c r="BH379" s="489"/>
      <c r="BI379" s="489"/>
      <c r="BJ379" s="489"/>
      <c r="BK379" s="489"/>
      <c r="BL379" s="560"/>
      <c r="BM379" s="559"/>
      <c r="BN379" s="489"/>
      <c r="BO379" s="489"/>
      <c r="BP379" s="489"/>
      <c r="BQ379" s="489"/>
      <c r="BR379" s="489"/>
      <c r="BS379" s="489"/>
      <c r="BT379" s="489"/>
      <c r="BU379" s="489"/>
      <c r="BV379" s="489"/>
      <c r="BW379" s="489"/>
      <c r="BX379" s="489"/>
      <c r="BY379" s="489"/>
      <c r="BZ379" s="489"/>
      <c r="CA379" s="489"/>
      <c r="CB379" s="489"/>
      <c r="CC379" s="489"/>
      <c r="CD379" s="489"/>
      <c r="CE379" s="489"/>
      <c r="CF379" s="489"/>
      <c r="CG379" s="489"/>
      <c r="CH379" s="489"/>
      <c r="CI379" s="489"/>
      <c r="CJ379" s="489"/>
      <c r="CK379" s="489"/>
      <c r="CL379" s="489"/>
      <c r="CM379" s="489"/>
      <c r="CN379" s="489"/>
      <c r="CO379" s="489"/>
      <c r="CP379" s="489"/>
      <c r="CQ379" s="489"/>
      <c r="CR379" s="489"/>
      <c r="CS379" s="489"/>
      <c r="CT379" s="489"/>
      <c r="CU379" s="489"/>
      <c r="CV379" s="489"/>
      <c r="CW379" s="489"/>
      <c r="CX379" s="489"/>
      <c r="CY379" s="489"/>
      <c r="CZ379" s="489"/>
      <c r="DA379" s="489"/>
      <c r="DB379" s="489"/>
      <c r="DC379" s="489"/>
      <c r="DD379" s="489"/>
      <c r="DE379" s="489"/>
      <c r="DF379" s="489"/>
      <c r="DG379" s="489"/>
      <c r="DH379" s="489"/>
      <c r="DI379" s="489"/>
      <c r="DJ379" s="489"/>
      <c r="DK379" s="489"/>
      <c r="DL379" s="489"/>
      <c r="DM379" s="489"/>
      <c r="DN379" s="489"/>
      <c r="DO379" s="489"/>
      <c r="DP379" s="489"/>
      <c r="DQ379" s="489"/>
      <c r="DR379" s="489"/>
      <c r="DS379" s="489"/>
      <c r="DT379" s="489"/>
      <c r="DU379" s="489"/>
      <c r="DV379" s="489"/>
      <c r="DW379" s="489"/>
      <c r="DX379" s="489"/>
      <c r="DY379" s="489"/>
      <c r="DZ379" s="489"/>
      <c r="EA379" s="489"/>
      <c r="EB379" s="489"/>
      <c r="EC379" s="489"/>
      <c r="ED379" s="489"/>
      <c r="EE379" s="489"/>
      <c r="EF379" s="489"/>
      <c r="EG379" s="489"/>
      <c r="EH379" s="489"/>
      <c r="EI379" s="489"/>
      <c r="EJ379" s="489"/>
      <c r="EK379" s="489"/>
      <c r="EL379" s="489"/>
      <c r="EM379" s="489"/>
      <c r="EN379" s="489"/>
      <c r="EO379" s="489"/>
      <c r="EP379" s="489"/>
      <c r="EQ379" s="489"/>
      <c r="ER379" s="489"/>
      <c r="ES379" s="489"/>
      <c r="ET379" s="489"/>
      <c r="EU379" s="489"/>
      <c r="EV379" s="489"/>
      <c r="EW379" s="489"/>
      <c r="EX379" s="489"/>
      <c r="EY379" s="489"/>
      <c r="EZ379" s="489"/>
      <c r="FA379" s="489"/>
      <c r="FB379" s="559"/>
      <c r="FC379" s="489"/>
      <c r="FD379" s="489"/>
      <c r="FE379" s="489"/>
      <c r="FF379" s="489"/>
      <c r="FG379" s="489"/>
      <c r="FH379" s="489"/>
      <c r="FI379" s="489"/>
      <c r="FJ379" s="489"/>
      <c r="FK379" s="489"/>
      <c r="FL379" s="489"/>
      <c r="FM379" s="489"/>
      <c r="FN379" s="489"/>
      <c r="FO379" s="489"/>
      <c r="FP379" s="560"/>
      <c r="FQ379" s="489"/>
      <c r="FR379" s="560"/>
      <c r="FS379" s="559"/>
      <c r="FT379" s="489"/>
      <c r="FU379" s="489"/>
      <c r="FV379" s="489"/>
      <c r="FW379" s="489"/>
      <c r="FX379" s="489"/>
      <c r="FY379" s="560"/>
    </row>
    <row r="380" spans="1:181" s="494" customFormat="1" ht="60" x14ac:dyDescent="0.25">
      <c r="A380" s="506">
        <v>432</v>
      </c>
      <c r="B380" s="511" t="s">
        <v>642</v>
      </c>
      <c r="C380" s="514" t="s">
        <v>141</v>
      </c>
      <c r="D380" s="493" t="s">
        <v>142</v>
      </c>
      <c r="E380" s="559" t="str">
        <f>VLOOKUP(F380,'Revised Phasing'!$D$4:$S$98, 16, 0)</f>
        <v>Phase 1</v>
      </c>
      <c r="F380" s="559" t="str">
        <f>VLOOKUP(L380,'Consolidated Data'!$E$2:$F$97, 2, 0)</f>
        <v>GR</v>
      </c>
      <c r="G380" s="490" t="s">
        <v>642</v>
      </c>
      <c r="H380" s="493" t="s">
        <v>1824</v>
      </c>
      <c r="I380" s="493"/>
      <c r="J380" s="492"/>
      <c r="K380" s="512" t="s">
        <v>31</v>
      </c>
      <c r="L380" s="493" t="s">
        <v>31</v>
      </c>
      <c r="M380" s="493" t="s">
        <v>31</v>
      </c>
      <c r="N380" s="512"/>
      <c r="O380" s="513"/>
      <c r="P380" s="515" t="s">
        <v>637</v>
      </c>
      <c r="Q380" s="515" t="s">
        <v>1802</v>
      </c>
      <c r="R380" s="515" t="s">
        <v>1825</v>
      </c>
      <c r="S380" s="493" t="s">
        <v>644</v>
      </c>
      <c r="T380" s="493" t="s">
        <v>1824</v>
      </c>
      <c r="U380" s="493" t="s">
        <v>534</v>
      </c>
      <c r="V380" s="513"/>
      <c r="W380" s="514" t="s">
        <v>535</v>
      </c>
      <c r="X380" s="493"/>
      <c r="Y380" s="493"/>
      <c r="Z380" s="513"/>
      <c r="AA380" s="516"/>
      <c r="AB380" s="562" t="s">
        <v>526</v>
      </c>
      <c r="AC380" s="563" t="s">
        <v>526</v>
      </c>
      <c r="AD380" s="564" t="s">
        <v>526</v>
      </c>
      <c r="AE380" s="563"/>
      <c r="AF380" s="735"/>
      <c r="AG380" s="733" t="s">
        <v>1805</v>
      </c>
      <c r="AH380" s="562" t="s">
        <v>526</v>
      </c>
      <c r="AI380" s="563" t="s">
        <v>540</v>
      </c>
      <c r="AJ380" s="564" t="s">
        <v>526</v>
      </c>
      <c r="AK380" s="497" t="s">
        <v>1806</v>
      </c>
      <c r="AL380" s="497" t="s">
        <v>1807</v>
      </c>
      <c r="AM380" s="497" t="s">
        <v>672</v>
      </c>
      <c r="AN380" s="489"/>
      <c r="AO380" s="490" t="s">
        <v>642</v>
      </c>
      <c r="AP380" s="493" t="s">
        <v>1826</v>
      </c>
      <c r="AQ380" s="491" t="s">
        <v>562</v>
      </c>
      <c r="AR380" s="492" t="s">
        <v>1166</v>
      </c>
      <c r="AS380" s="490" t="s">
        <v>726</v>
      </c>
      <c r="AT380" s="493" t="s">
        <v>1827</v>
      </c>
      <c r="AU380" s="552" t="s">
        <v>1537</v>
      </c>
      <c r="AV380" s="555" t="s">
        <v>729</v>
      </c>
      <c r="AW380" s="490"/>
      <c r="AX380" s="739"/>
      <c r="AY380" s="739"/>
      <c r="AZ380" s="489"/>
      <c r="BA380" s="489"/>
      <c r="BB380" s="489"/>
      <c r="BC380" s="489"/>
      <c r="BD380" s="489"/>
      <c r="BE380" s="489"/>
      <c r="BF380" s="489"/>
      <c r="BG380" s="489"/>
      <c r="BH380" s="489"/>
      <c r="BI380" s="489"/>
      <c r="BJ380" s="489"/>
      <c r="BK380" s="489"/>
      <c r="BL380" s="560"/>
      <c r="BM380" s="559"/>
      <c r="BN380" s="489"/>
      <c r="BO380" s="489"/>
      <c r="BP380" s="489"/>
      <c r="BQ380" s="489"/>
      <c r="BR380" s="489"/>
      <c r="BS380" s="489"/>
      <c r="BT380" s="489"/>
      <c r="BU380" s="489"/>
      <c r="BV380" s="489"/>
      <c r="BW380" s="489"/>
      <c r="BX380" s="489"/>
      <c r="BY380" s="489"/>
      <c r="BZ380" s="489"/>
      <c r="CA380" s="489"/>
      <c r="CB380" s="489"/>
      <c r="CC380" s="489"/>
      <c r="CD380" s="489"/>
      <c r="CE380" s="489"/>
      <c r="CF380" s="489"/>
      <c r="CG380" s="489"/>
      <c r="CH380" s="489"/>
      <c r="CI380" s="489"/>
      <c r="CJ380" s="489"/>
      <c r="CK380" s="489"/>
      <c r="CL380" s="489"/>
      <c r="CM380" s="489"/>
      <c r="CN380" s="489"/>
      <c r="CO380" s="489"/>
      <c r="CP380" s="489"/>
      <c r="CQ380" s="489"/>
      <c r="CR380" s="489"/>
      <c r="CS380" s="489"/>
      <c r="CT380" s="489"/>
      <c r="CU380" s="489"/>
      <c r="CV380" s="489"/>
      <c r="CW380" s="489"/>
      <c r="CX380" s="489"/>
      <c r="CY380" s="489"/>
      <c r="CZ380" s="489"/>
      <c r="DA380" s="489"/>
      <c r="DB380" s="489"/>
      <c r="DC380" s="489"/>
      <c r="DD380" s="489"/>
      <c r="DE380" s="489"/>
      <c r="DF380" s="489"/>
      <c r="DG380" s="489"/>
      <c r="DH380" s="489"/>
      <c r="DI380" s="489"/>
      <c r="DJ380" s="489"/>
      <c r="DK380" s="489"/>
      <c r="DL380" s="489"/>
      <c r="DM380" s="489"/>
      <c r="DN380" s="489"/>
      <c r="DO380" s="489"/>
      <c r="DP380" s="489"/>
      <c r="DQ380" s="489"/>
      <c r="DR380" s="489"/>
      <c r="DS380" s="489"/>
      <c r="DT380" s="489"/>
      <c r="DU380" s="489"/>
      <c r="DV380" s="489"/>
      <c r="DW380" s="489"/>
      <c r="DX380" s="489"/>
      <c r="DY380" s="489"/>
      <c r="DZ380" s="489"/>
      <c r="EA380" s="489"/>
      <c r="EB380" s="489"/>
      <c r="EC380" s="489"/>
      <c r="ED380" s="489"/>
      <c r="EE380" s="489"/>
      <c r="EF380" s="489"/>
      <c r="EG380" s="489"/>
      <c r="EH380" s="489"/>
      <c r="EI380" s="489"/>
      <c r="EJ380" s="489"/>
      <c r="EK380" s="489"/>
      <c r="EL380" s="489"/>
      <c r="EM380" s="489"/>
      <c r="EN380" s="489"/>
      <c r="EO380" s="489"/>
      <c r="EP380" s="489"/>
      <c r="EQ380" s="489"/>
      <c r="ER380" s="489"/>
      <c r="ES380" s="489"/>
      <c r="ET380" s="489"/>
      <c r="EU380" s="489"/>
      <c r="EV380" s="489"/>
      <c r="EW380" s="489"/>
      <c r="EX380" s="489"/>
      <c r="EY380" s="489"/>
      <c r="EZ380" s="489"/>
      <c r="FA380" s="489"/>
      <c r="FB380" s="559"/>
      <c r="FC380" s="489"/>
      <c r="FD380" s="489"/>
      <c r="FE380" s="489"/>
      <c r="FF380" s="489"/>
      <c r="FG380" s="489"/>
      <c r="FH380" s="489"/>
      <c r="FI380" s="489"/>
      <c r="FJ380" s="489"/>
      <c r="FK380" s="489"/>
      <c r="FL380" s="489"/>
      <c r="FM380" s="489"/>
      <c r="FN380" s="489"/>
      <c r="FO380" s="489"/>
      <c r="FP380" s="560"/>
      <c r="FQ380" s="489"/>
      <c r="FR380" s="560"/>
      <c r="FS380" s="559"/>
      <c r="FT380" s="489"/>
      <c r="FU380" s="489"/>
      <c r="FV380" s="489"/>
      <c r="FW380" s="489"/>
      <c r="FX380" s="489"/>
      <c r="FY380" s="560"/>
    </row>
    <row r="381" spans="1:181" s="494" customFormat="1" hidden="1" x14ac:dyDescent="0.25">
      <c r="A381" s="557">
        <v>433</v>
      </c>
      <c r="B381" s="558" t="s">
        <v>524</v>
      </c>
      <c r="C381" s="490" t="s">
        <v>141</v>
      </c>
      <c r="D381" s="489" t="s">
        <v>142</v>
      </c>
      <c r="E381" s="559"/>
      <c r="F381" s="559"/>
      <c r="G381" s="490" t="s">
        <v>526</v>
      </c>
      <c r="H381" s="489" t="s">
        <v>1828</v>
      </c>
      <c r="I381" s="489"/>
      <c r="J381" s="560"/>
      <c r="K381" s="559" t="s">
        <v>1829</v>
      </c>
      <c r="L381" s="489" t="s">
        <v>31</v>
      </c>
      <c r="M381" s="489" t="s">
        <v>31</v>
      </c>
      <c r="N381" s="559"/>
      <c r="O381" s="560"/>
      <c r="P381" s="491" t="s">
        <v>530</v>
      </c>
      <c r="Q381" s="491" t="s">
        <v>531</v>
      </c>
      <c r="R381" s="491" t="s">
        <v>532</v>
      </c>
      <c r="S381" s="489" t="s">
        <v>533</v>
      </c>
      <c r="T381" s="489" t="s">
        <v>1828</v>
      </c>
      <c r="U381" s="489" t="s">
        <v>534</v>
      </c>
      <c r="V381" s="560"/>
      <c r="W381" s="490" t="s">
        <v>535</v>
      </c>
      <c r="X381" s="489"/>
      <c r="Y381" s="489"/>
      <c r="Z381" s="560"/>
      <c r="AA381" s="561"/>
      <c r="AB381" s="562" t="s">
        <v>526</v>
      </c>
      <c r="AC381" s="563" t="s">
        <v>526</v>
      </c>
      <c r="AD381" s="564" t="s">
        <v>526</v>
      </c>
      <c r="AE381" s="563"/>
      <c r="AF381" s="563"/>
      <c r="AG381" s="563"/>
      <c r="AH381" s="562" t="s">
        <v>526</v>
      </c>
      <c r="AI381" s="563" t="s">
        <v>526</v>
      </c>
      <c r="AJ381" s="564" t="s">
        <v>526</v>
      </c>
      <c r="AK381" s="489"/>
      <c r="AL381" s="489"/>
      <c r="AM381" s="489"/>
      <c r="AN381" s="489"/>
      <c r="AO381" s="490" t="s">
        <v>526</v>
      </c>
      <c r="AP381" s="493" t="s">
        <v>1830</v>
      </c>
      <c r="AQ381" s="491" t="s">
        <v>562</v>
      </c>
      <c r="AR381" s="492" t="s">
        <v>1166</v>
      </c>
      <c r="AS381" s="490" t="str">
        <f t="shared" si="5"/>
        <v>no</v>
      </c>
      <c r="AT381" s="489"/>
      <c r="AU381" s="489"/>
      <c r="AV381" s="513"/>
      <c r="AW381" s="490" t="s">
        <v>526</v>
      </c>
      <c r="AX381" s="739"/>
      <c r="AY381" s="739"/>
      <c r="AZ381" s="489"/>
      <c r="BA381" s="489"/>
      <c r="BB381" s="489"/>
      <c r="BC381" s="489"/>
      <c r="BD381" s="489"/>
      <c r="BE381" s="489"/>
      <c r="BF381" s="489"/>
      <c r="BG381" s="489"/>
      <c r="BH381" s="489"/>
      <c r="BI381" s="489"/>
      <c r="BJ381" s="489"/>
      <c r="BK381" s="489"/>
      <c r="BL381" s="560"/>
      <c r="BM381" s="559"/>
      <c r="BN381" s="489"/>
      <c r="BO381" s="489"/>
      <c r="BP381" s="489"/>
      <c r="BQ381" s="489"/>
      <c r="BR381" s="489"/>
      <c r="BS381" s="489"/>
      <c r="BT381" s="489"/>
      <c r="BU381" s="489"/>
      <c r="BV381" s="489"/>
      <c r="BW381" s="489"/>
      <c r="BX381" s="489"/>
      <c r="BY381" s="489"/>
      <c r="BZ381" s="489"/>
      <c r="CA381" s="489"/>
      <c r="CB381" s="489"/>
      <c r="CC381" s="489"/>
      <c r="CD381" s="489"/>
      <c r="CE381" s="489"/>
      <c r="CF381" s="489"/>
      <c r="CG381" s="489"/>
      <c r="CH381" s="489"/>
      <c r="CI381" s="489"/>
      <c r="CJ381" s="489"/>
      <c r="CK381" s="489"/>
      <c r="CL381" s="489"/>
      <c r="CM381" s="489"/>
      <c r="CN381" s="489"/>
      <c r="CO381" s="489"/>
      <c r="CP381" s="489"/>
      <c r="CQ381" s="489"/>
      <c r="CR381" s="489"/>
      <c r="CS381" s="489"/>
      <c r="CT381" s="489"/>
      <c r="CU381" s="489"/>
      <c r="CV381" s="489"/>
      <c r="CW381" s="489"/>
      <c r="CX381" s="489"/>
      <c r="CY381" s="489"/>
      <c r="CZ381" s="489"/>
      <c r="DA381" s="489"/>
      <c r="DB381" s="489"/>
      <c r="DC381" s="489"/>
      <c r="DD381" s="489"/>
      <c r="DE381" s="489"/>
      <c r="DF381" s="489"/>
      <c r="DG381" s="489"/>
      <c r="DH381" s="489"/>
      <c r="DI381" s="489"/>
      <c r="DJ381" s="489"/>
      <c r="DK381" s="489"/>
      <c r="DL381" s="489"/>
      <c r="DM381" s="489"/>
      <c r="DN381" s="489"/>
      <c r="DO381" s="489"/>
      <c r="DP381" s="489"/>
      <c r="DQ381" s="489"/>
      <c r="DR381" s="489"/>
      <c r="DS381" s="489"/>
      <c r="DT381" s="489"/>
      <c r="DU381" s="489"/>
      <c r="DV381" s="489"/>
      <c r="DW381" s="489"/>
      <c r="DX381" s="489"/>
      <c r="DY381" s="489"/>
      <c r="DZ381" s="489"/>
      <c r="EA381" s="489"/>
      <c r="EB381" s="489"/>
      <c r="EC381" s="489"/>
      <c r="ED381" s="489"/>
      <c r="EE381" s="489"/>
      <c r="EF381" s="489"/>
      <c r="EG381" s="489"/>
      <c r="EH381" s="489"/>
      <c r="EI381" s="489"/>
      <c r="EJ381" s="489"/>
      <c r="EK381" s="489"/>
      <c r="EL381" s="489"/>
      <c r="EM381" s="489"/>
      <c r="EN381" s="489"/>
      <c r="EO381" s="489"/>
      <c r="EP381" s="489"/>
      <c r="EQ381" s="489"/>
      <c r="ER381" s="489"/>
      <c r="ES381" s="489"/>
      <c r="ET381" s="489"/>
      <c r="EU381" s="489"/>
      <c r="EV381" s="489"/>
      <c r="EW381" s="489"/>
      <c r="EX381" s="489"/>
      <c r="EY381" s="489"/>
      <c r="EZ381" s="489"/>
      <c r="FA381" s="489"/>
      <c r="FB381" s="559"/>
      <c r="FC381" s="489"/>
      <c r="FD381" s="489"/>
      <c r="FE381" s="489"/>
      <c r="FF381" s="489"/>
      <c r="FG381" s="489"/>
      <c r="FH381" s="489"/>
      <c r="FI381" s="489"/>
      <c r="FJ381" s="489"/>
      <c r="FK381" s="489"/>
      <c r="FL381" s="489"/>
      <c r="FM381" s="489"/>
      <c r="FN381" s="489"/>
      <c r="FO381" s="489"/>
      <c r="FP381" s="560"/>
      <c r="FQ381" s="489"/>
      <c r="FR381" s="560"/>
      <c r="FS381" s="559"/>
      <c r="FT381" s="489"/>
      <c r="FU381" s="489"/>
      <c r="FV381" s="489"/>
      <c r="FW381" s="489"/>
      <c r="FX381" s="489"/>
      <c r="FY381" s="560"/>
    </row>
    <row r="382" spans="1:181" s="494" customFormat="1" ht="60" x14ac:dyDescent="0.25">
      <c r="A382" s="506">
        <v>434</v>
      </c>
      <c r="B382" s="511" t="s">
        <v>642</v>
      </c>
      <c r="C382" s="514" t="s">
        <v>141</v>
      </c>
      <c r="D382" s="493" t="s">
        <v>142</v>
      </c>
      <c r="E382" s="559" t="str">
        <f>VLOOKUP(F382,'Revised Phasing'!$D$4:$S$98, 16, 0)</f>
        <v>Phase 1</v>
      </c>
      <c r="F382" s="559" t="str">
        <f>VLOOKUP(L382,'Consolidated Data'!$E$2:$F$97, 2, 0)</f>
        <v>AEB - GI (Packaged Admin)</v>
      </c>
      <c r="G382" s="490" t="s">
        <v>642</v>
      </c>
      <c r="H382" s="493" t="s">
        <v>175</v>
      </c>
      <c r="I382" s="493"/>
      <c r="J382" s="492"/>
      <c r="K382" s="512" t="s">
        <v>176</v>
      </c>
      <c r="L382" s="493" t="s">
        <v>176</v>
      </c>
      <c r="M382" s="493" t="s">
        <v>176</v>
      </c>
      <c r="N382" s="512"/>
      <c r="O382" s="513"/>
      <c r="P382" s="515" t="s">
        <v>637</v>
      </c>
      <c r="Q382" s="515" t="s">
        <v>1802</v>
      </c>
      <c r="R382" s="515" t="s">
        <v>1831</v>
      </c>
      <c r="S382" s="493" t="s">
        <v>644</v>
      </c>
      <c r="T382" s="493" t="s">
        <v>175</v>
      </c>
      <c r="U382" s="493" t="s">
        <v>534</v>
      </c>
      <c r="V382" s="513"/>
      <c r="W382" s="514" t="s">
        <v>535</v>
      </c>
      <c r="X382" s="493"/>
      <c r="Y382" s="493"/>
      <c r="Z382" s="513"/>
      <c r="AA382" s="516"/>
      <c r="AB382" s="562" t="s">
        <v>526</v>
      </c>
      <c r="AC382" s="563" t="s">
        <v>526</v>
      </c>
      <c r="AD382" s="564" t="s">
        <v>526</v>
      </c>
      <c r="AE382" s="563"/>
      <c r="AF382" s="735"/>
      <c r="AG382" s="733" t="s">
        <v>1805</v>
      </c>
      <c r="AH382" s="562" t="s">
        <v>526</v>
      </c>
      <c r="AI382" s="563" t="s">
        <v>540</v>
      </c>
      <c r="AJ382" s="564" t="s">
        <v>526</v>
      </c>
      <c r="AK382" s="497" t="s">
        <v>1806</v>
      </c>
      <c r="AL382" s="497" t="s">
        <v>1807</v>
      </c>
      <c r="AM382" s="497" t="s">
        <v>672</v>
      </c>
      <c r="AN382" s="489"/>
      <c r="AO382" s="490" t="s">
        <v>642</v>
      </c>
      <c r="AP382" s="493" t="s">
        <v>1832</v>
      </c>
      <c r="AQ382" s="491" t="s">
        <v>566</v>
      </c>
      <c r="AR382" s="492"/>
      <c r="AS382" s="490" t="s">
        <v>726</v>
      </c>
      <c r="AT382" s="493" t="s">
        <v>1833</v>
      </c>
      <c r="AU382" s="552" t="s">
        <v>1537</v>
      </c>
      <c r="AV382" s="555" t="s">
        <v>729</v>
      </c>
      <c r="AW382" s="490"/>
      <c r="AX382" s="739"/>
      <c r="AY382" s="739"/>
      <c r="AZ382" s="489"/>
      <c r="BA382" s="489"/>
      <c r="BB382" s="489"/>
      <c r="BC382" s="489"/>
      <c r="BD382" s="489"/>
      <c r="BE382" s="489"/>
      <c r="BF382" s="489"/>
      <c r="BG382" s="489"/>
      <c r="BH382" s="489"/>
      <c r="BI382" s="489"/>
      <c r="BJ382" s="489"/>
      <c r="BK382" s="489"/>
      <c r="BL382" s="560"/>
      <c r="BM382" s="559"/>
      <c r="BN382" s="489"/>
      <c r="BO382" s="489"/>
      <c r="BP382" s="489"/>
      <c r="BQ382" s="489"/>
      <c r="BR382" s="489"/>
      <c r="BS382" s="489"/>
      <c r="BT382" s="489"/>
      <c r="BU382" s="489"/>
      <c r="BV382" s="489"/>
      <c r="BW382" s="489"/>
      <c r="BX382" s="489"/>
      <c r="BY382" s="489"/>
      <c r="BZ382" s="489"/>
      <c r="CA382" s="489"/>
      <c r="CB382" s="489"/>
      <c r="CC382" s="489"/>
      <c r="CD382" s="489"/>
      <c r="CE382" s="489"/>
      <c r="CF382" s="489"/>
      <c r="CG382" s="489"/>
      <c r="CH382" s="489"/>
      <c r="CI382" s="489"/>
      <c r="CJ382" s="489"/>
      <c r="CK382" s="489"/>
      <c r="CL382" s="489"/>
      <c r="CM382" s="489"/>
      <c r="CN382" s="489"/>
      <c r="CO382" s="489"/>
      <c r="CP382" s="489"/>
      <c r="CQ382" s="489"/>
      <c r="CR382" s="489"/>
      <c r="CS382" s="489"/>
      <c r="CT382" s="489"/>
      <c r="CU382" s="489"/>
      <c r="CV382" s="489"/>
      <c r="CW382" s="489"/>
      <c r="CX382" s="489"/>
      <c r="CY382" s="489"/>
      <c r="CZ382" s="489"/>
      <c r="DA382" s="489"/>
      <c r="DB382" s="489"/>
      <c r="DC382" s="489"/>
      <c r="DD382" s="489"/>
      <c r="DE382" s="489"/>
      <c r="DF382" s="489"/>
      <c r="DG382" s="489"/>
      <c r="DH382" s="489"/>
      <c r="DI382" s="489"/>
      <c r="DJ382" s="489"/>
      <c r="DK382" s="489"/>
      <c r="DL382" s="489"/>
      <c r="DM382" s="489"/>
      <c r="DN382" s="489"/>
      <c r="DO382" s="489"/>
      <c r="DP382" s="489"/>
      <c r="DQ382" s="489"/>
      <c r="DR382" s="489"/>
      <c r="DS382" s="489"/>
      <c r="DT382" s="489"/>
      <c r="DU382" s="489"/>
      <c r="DV382" s="489"/>
      <c r="DW382" s="489"/>
      <c r="DX382" s="489"/>
      <c r="DY382" s="489"/>
      <c r="DZ382" s="489"/>
      <c r="EA382" s="489"/>
      <c r="EB382" s="489"/>
      <c r="EC382" s="489"/>
      <c r="ED382" s="489"/>
      <c r="EE382" s="489"/>
      <c r="EF382" s="489"/>
      <c r="EG382" s="489"/>
      <c r="EH382" s="489"/>
      <c r="EI382" s="489"/>
      <c r="EJ382" s="489"/>
      <c r="EK382" s="489"/>
      <c r="EL382" s="489"/>
      <c r="EM382" s="489"/>
      <c r="EN382" s="489"/>
      <c r="EO382" s="489"/>
      <c r="EP382" s="489"/>
      <c r="EQ382" s="489"/>
      <c r="ER382" s="489"/>
      <c r="ES382" s="489"/>
      <c r="ET382" s="489"/>
      <c r="EU382" s="489"/>
      <c r="EV382" s="489"/>
      <c r="EW382" s="489"/>
      <c r="EX382" s="489"/>
      <c r="EY382" s="489"/>
      <c r="EZ382" s="489"/>
      <c r="FA382" s="489"/>
      <c r="FB382" s="559"/>
      <c r="FC382" s="489"/>
      <c r="FD382" s="489"/>
      <c r="FE382" s="489"/>
      <c r="FF382" s="489"/>
      <c r="FG382" s="489"/>
      <c r="FH382" s="489"/>
      <c r="FI382" s="489"/>
      <c r="FJ382" s="489"/>
      <c r="FK382" s="489"/>
      <c r="FL382" s="489"/>
      <c r="FM382" s="489"/>
      <c r="FN382" s="489"/>
      <c r="FO382" s="489"/>
      <c r="FP382" s="560"/>
      <c r="FQ382" s="489"/>
      <c r="FR382" s="560"/>
      <c r="FS382" s="559"/>
      <c r="FT382" s="489"/>
      <c r="FU382" s="489"/>
      <c r="FV382" s="489"/>
      <c r="FW382" s="489"/>
      <c r="FX382" s="489"/>
      <c r="FY382" s="560"/>
    </row>
    <row r="383" spans="1:181" s="494" customFormat="1" hidden="1" x14ac:dyDescent="0.25">
      <c r="A383" s="557">
        <v>435</v>
      </c>
      <c r="B383" s="558" t="s">
        <v>524</v>
      </c>
      <c r="C383" s="490" t="s">
        <v>141</v>
      </c>
      <c r="D383" s="489" t="s">
        <v>142</v>
      </c>
      <c r="E383" s="559"/>
      <c r="F383" s="559"/>
      <c r="G383" s="490" t="s">
        <v>526</v>
      </c>
      <c r="H383" s="489" t="s">
        <v>1834</v>
      </c>
      <c r="I383" s="489"/>
      <c r="J383" s="560"/>
      <c r="K383" s="559" t="s">
        <v>1835</v>
      </c>
      <c r="L383" s="489" t="s">
        <v>176</v>
      </c>
      <c r="M383" s="489" t="s">
        <v>176</v>
      </c>
      <c r="N383" s="559"/>
      <c r="O383" s="560"/>
      <c r="P383" s="491" t="s">
        <v>530</v>
      </c>
      <c r="Q383" s="491" t="s">
        <v>531</v>
      </c>
      <c r="R383" s="491" t="s">
        <v>532</v>
      </c>
      <c r="S383" s="489" t="s">
        <v>533</v>
      </c>
      <c r="T383" s="489" t="s">
        <v>1834</v>
      </c>
      <c r="U383" s="489" t="s">
        <v>534</v>
      </c>
      <c r="V383" s="560"/>
      <c r="W383" s="490" t="s">
        <v>535</v>
      </c>
      <c r="X383" s="489"/>
      <c r="Y383" s="489"/>
      <c r="Z383" s="560"/>
      <c r="AA383" s="561"/>
      <c r="AB383" s="562" t="s">
        <v>526</v>
      </c>
      <c r="AC383" s="563" t="s">
        <v>526</v>
      </c>
      <c r="AD383" s="564" t="s">
        <v>526</v>
      </c>
      <c r="AE383" s="563"/>
      <c r="AF383" s="563"/>
      <c r="AG383" s="563"/>
      <c r="AH383" s="562" t="s">
        <v>526</v>
      </c>
      <c r="AI383" s="563" t="s">
        <v>526</v>
      </c>
      <c r="AJ383" s="564" t="s">
        <v>526</v>
      </c>
      <c r="AK383" s="489"/>
      <c r="AL383" s="489"/>
      <c r="AM383" s="489"/>
      <c r="AN383" s="489"/>
      <c r="AO383" s="490" t="s">
        <v>526</v>
      </c>
      <c r="AP383" s="493" t="s">
        <v>1830</v>
      </c>
      <c r="AQ383" s="491" t="s">
        <v>566</v>
      </c>
      <c r="AR383" s="492"/>
      <c r="AS383" s="490" t="str">
        <f t="shared" si="5"/>
        <v>no</v>
      </c>
      <c r="AT383" s="489"/>
      <c r="AU383" s="489"/>
      <c r="AV383" s="513"/>
      <c r="AW383" s="490" t="s">
        <v>526</v>
      </c>
      <c r="AX383" s="739"/>
      <c r="AY383" s="739"/>
      <c r="AZ383" s="489"/>
      <c r="BA383" s="489"/>
      <c r="BB383" s="489"/>
      <c r="BC383" s="489"/>
      <c r="BD383" s="489"/>
      <c r="BE383" s="489"/>
      <c r="BF383" s="489"/>
      <c r="BG383" s="489"/>
      <c r="BH383" s="489"/>
      <c r="BI383" s="489"/>
      <c r="BJ383" s="489"/>
      <c r="BK383" s="489"/>
      <c r="BL383" s="560"/>
      <c r="BM383" s="559"/>
      <c r="BN383" s="489"/>
      <c r="BO383" s="489"/>
      <c r="BP383" s="489"/>
      <c r="BQ383" s="489"/>
      <c r="BR383" s="489"/>
      <c r="BS383" s="489"/>
      <c r="BT383" s="489"/>
      <c r="BU383" s="489"/>
      <c r="BV383" s="489"/>
      <c r="BW383" s="489"/>
      <c r="BX383" s="489"/>
      <c r="BY383" s="489"/>
      <c r="BZ383" s="489"/>
      <c r="CA383" s="489"/>
      <c r="CB383" s="489"/>
      <c r="CC383" s="489"/>
      <c r="CD383" s="489"/>
      <c r="CE383" s="489"/>
      <c r="CF383" s="489"/>
      <c r="CG383" s="489"/>
      <c r="CH383" s="489"/>
      <c r="CI383" s="489"/>
      <c r="CJ383" s="489"/>
      <c r="CK383" s="489"/>
      <c r="CL383" s="489"/>
      <c r="CM383" s="489"/>
      <c r="CN383" s="489"/>
      <c r="CO383" s="489"/>
      <c r="CP383" s="489"/>
      <c r="CQ383" s="489"/>
      <c r="CR383" s="489"/>
      <c r="CS383" s="489"/>
      <c r="CT383" s="489"/>
      <c r="CU383" s="489"/>
      <c r="CV383" s="489"/>
      <c r="CW383" s="489"/>
      <c r="CX383" s="489"/>
      <c r="CY383" s="489"/>
      <c r="CZ383" s="489"/>
      <c r="DA383" s="489"/>
      <c r="DB383" s="489"/>
      <c r="DC383" s="489"/>
      <c r="DD383" s="489"/>
      <c r="DE383" s="489"/>
      <c r="DF383" s="489"/>
      <c r="DG383" s="489"/>
      <c r="DH383" s="489"/>
      <c r="DI383" s="489"/>
      <c r="DJ383" s="489"/>
      <c r="DK383" s="489"/>
      <c r="DL383" s="489"/>
      <c r="DM383" s="489"/>
      <c r="DN383" s="489"/>
      <c r="DO383" s="489"/>
      <c r="DP383" s="489"/>
      <c r="DQ383" s="489"/>
      <c r="DR383" s="489"/>
      <c r="DS383" s="489"/>
      <c r="DT383" s="489"/>
      <c r="DU383" s="489"/>
      <c r="DV383" s="489"/>
      <c r="DW383" s="489"/>
      <c r="DX383" s="489"/>
      <c r="DY383" s="489"/>
      <c r="DZ383" s="489"/>
      <c r="EA383" s="489"/>
      <c r="EB383" s="489"/>
      <c r="EC383" s="489"/>
      <c r="ED383" s="489"/>
      <c r="EE383" s="489"/>
      <c r="EF383" s="489"/>
      <c r="EG383" s="489"/>
      <c r="EH383" s="489"/>
      <c r="EI383" s="489"/>
      <c r="EJ383" s="489"/>
      <c r="EK383" s="489"/>
      <c r="EL383" s="489"/>
      <c r="EM383" s="489"/>
      <c r="EN383" s="489"/>
      <c r="EO383" s="489"/>
      <c r="EP383" s="489"/>
      <c r="EQ383" s="489"/>
      <c r="ER383" s="489"/>
      <c r="ES383" s="489"/>
      <c r="ET383" s="489"/>
      <c r="EU383" s="489"/>
      <c r="EV383" s="489"/>
      <c r="EW383" s="489"/>
      <c r="EX383" s="489"/>
      <c r="EY383" s="489"/>
      <c r="EZ383" s="489"/>
      <c r="FA383" s="489"/>
      <c r="FB383" s="559"/>
      <c r="FC383" s="489"/>
      <c r="FD383" s="489"/>
      <c r="FE383" s="489"/>
      <c r="FF383" s="489"/>
      <c r="FG383" s="489"/>
      <c r="FH383" s="489"/>
      <c r="FI383" s="489"/>
      <c r="FJ383" s="489"/>
      <c r="FK383" s="489"/>
      <c r="FL383" s="489"/>
      <c r="FM383" s="489"/>
      <c r="FN383" s="489"/>
      <c r="FO383" s="489"/>
      <c r="FP383" s="560"/>
      <c r="FQ383" s="489"/>
      <c r="FR383" s="560"/>
      <c r="FS383" s="559"/>
      <c r="FT383" s="489"/>
      <c r="FU383" s="489"/>
      <c r="FV383" s="489"/>
      <c r="FW383" s="489"/>
      <c r="FX383" s="489"/>
      <c r="FY383" s="560"/>
    </row>
    <row r="384" spans="1:181" s="494" customFormat="1" ht="72" x14ac:dyDescent="0.25">
      <c r="A384" s="506">
        <v>436</v>
      </c>
      <c r="B384" s="511" t="s">
        <v>642</v>
      </c>
      <c r="C384" s="514" t="s">
        <v>141</v>
      </c>
      <c r="D384" s="493" t="s">
        <v>142</v>
      </c>
      <c r="E384" s="559" t="str">
        <f>VLOOKUP(F384,'Revised Phasing'!$D$4:$S$98, 16, 0)</f>
        <v>Phase 1</v>
      </c>
      <c r="F384" s="559" t="str">
        <f>VLOOKUP(L384,'Consolidated Data'!$E$2:$F$97, 2, 0)</f>
        <v>AEB - GH (Tailored Admin)</v>
      </c>
      <c r="G384" s="490" t="s">
        <v>642</v>
      </c>
      <c r="H384" s="493" t="s">
        <v>173</v>
      </c>
      <c r="I384" s="493"/>
      <c r="J384" s="492"/>
      <c r="K384" s="512" t="s">
        <v>174</v>
      </c>
      <c r="L384" s="493" t="s">
        <v>174</v>
      </c>
      <c r="M384" s="493" t="s">
        <v>174</v>
      </c>
      <c r="N384" s="512"/>
      <c r="O384" s="513"/>
      <c r="P384" s="515" t="s">
        <v>637</v>
      </c>
      <c r="Q384" s="515" t="s">
        <v>1802</v>
      </c>
      <c r="R384" s="515" t="s">
        <v>1836</v>
      </c>
      <c r="S384" s="493" t="s">
        <v>644</v>
      </c>
      <c r="T384" s="493" t="s">
        <v>173</v>
      </c>
      <c r="U384" s="493" t="s">
        <v>534</v>
      </c>
      <c r="V384" s="513"/>
      <c r="W384" s="514" t="s">
        <v>535</v>
      </c>
      <c r="X384" s="493"/>
      <c r="Y384" s="493"/>
      <c r="Z384" s="513"/>
      <c r="AA384" s="516"/>
      <c r="AB384" s="562" t="s">
        <v>526</v>
      </c>
      <c r="AC384" s="563" t="s">
        <v>526</v>
      </c>
      <c r="AD384" s="564" t="s">
        <v>526</v>
      </c>
      <c r="AE384" s="563"/>
      <c r="AF384" s="735"/>
      <c r="AG384" s="733" t="s">
        <v>1805</v>
      </c>
      <c r="AH384" s="562" t="s">
        <v>526</v>
      </c>
      <c r="AI384" s="563" t="s">
        <v>540</v>
      </c>
      <c r="AJ384" s="564" t="s">
        <v>526</v>
      </c>
      <c r="AK384" s="497" t="s">
        <v>1806</v>
      </c>
      <c r="AL384" s="497" t="s">
        <v>1807</v>
      </c>
      <c r="AM384" s="497" t="s">
        <v>672</v>
      </c>
      <c r="AN384" s="489"/>
      <c r="AO384" s="490" t="s">
        <v>642</v>
      </c>
      <c r="AP384" s="493" t="s">
        <v>1837</v>
      </c>
      <c r="AQ384" s="491" t="s">
        <v>566</v>
      </c>
      <c r="AR384" s="492"/>
      <c r="AS384" s="490" t="s">
        <v>726</v>
      </c>
      <c r="AT384" s="493" t="s">
        <v>1838</v>
      </c>
      <c r="AU384" s="552" t="s">
        <v>1537</v>
      </c>
      <c r="AV384" s="555" t="s">
        <v>729</v>
      </c>
      <c r="AW384" s="490"/>
      <c r="AX384" s="739"/>
      <c r="AY384" s="739"/>
      <c r="AZ384" s="489"/>
      <c r="BA384" s="489"/>
      <c r="BB384" s="489"/>
      <c r="BC384" s="489"/>
      <c r="BD384" s="489"/>
      <c r="BE384" s="489"/>
      <c r="BF384" s="489"/>
      <c r="BG384" s="489"/>
      <c r="BH384" s="489"/>
      <c r="BI384" s="489"/>
      <c r="BJ384" s="489"/>
      <c r="BK384" s="489"/>
      <c r="BL384" s="560"/>
      <c r="BM384" s="559"/>
      <c r="BN384" s="489"/>
      <c r="BO384" s="489"/>
      <c r="BP384" s="489"/>
      <c r="BQ384" s="489"/>
      <c r="BR384" s="489"/>
      <c r="BS384" s="489"/>
      <c r="BT384" s="489"/>
      <c r="BU384" s="489"/>
      <c r="BV384" s="489"/>
      <c r="BW384" s="489"/>
      <c r="BX384" s="489"/>
      <c r="BY384" s="489"/>
      <c r="BZ384" s="489"/>
      <c r="CA384" s="489"/>
      <c r="CB384" s="489"/>
      <c r="CC384" s="489"/>
      <c r="CD384" s="489"/>
      <c r="CE384" s="489"/>
      <c r="CF384" s="489"/>
      <c r="CG384" s="489"/>
      <c r="CH384" s="489"/>
      <c r="CI384" s="489"/>
      <c r="CJ384" s="489"/>
      <c r="CK384" s="489"/>
      <c r="CL384" s="489"/>
      <c r="CM384" s="489"/>
      <c r="CN384" s="489"/>
      <c r="CO384" s="489"/>
      <c r="CP384" s="489"/>
      <c r="CQ384" s="489"/>
      <c r="CR384" s="489"/>
      <c r="CS384" s="489"/>
      <c r="CT384" s="489"/>
      <c r="CU384" s="489"/>
      <c r="CV384" s="489"/>
      <c r="CW384" s="489"/>
      <c r="CX384" s="489"/>
      <c r="CY384" s="489"/>
      <c r="CZ384" s="489"/>
      <c r="DA384" s="489"/>
      <c r="DB384" s="489"/>
      <c r="DC384" s="489"/>
      <c r="DD384" s="489"/>
      <c r="DE384" s="489"/>
      <c r="DF384" s="489"/>
      <c r="DG384" s="489"/>
      <c r="DH384" s="489"/>
      <c r="DI384" s="489"/>
      <c r="DJ384" s="489"/>
      <c r="DK384" s="489"/>
      <c r="DL384" s="489"/>
      <c r="DM384" s="489"/>
      <c r="DN384" s="489"/>
      <c r="DO384" s="489"/>
      <c r="DP384" s="489"/>
      <c r="DQ384" s="489"/>
      <c r="DR384" s="489"/>
      <c r="DS384" s="489"/>
      <c r="DT384" s="489"/>
      <c r="DU384" s="489"/>
      <c r="DV384" s="489"/>
      <c r="DW384" s="489"/>
      <c r="DX384" s="489"/>
      <c r="DY384" s="489"/>
      <c r="DZ384" s="489"/>
      <c r="EA384" s="489"/>
      <c r="EB384" s="489"/>
      <c r="EC384" s="489"/>
      <c r="ED384" s="489"/>
      <c r="EE384" s="489"/>
      <c r="EF384" s="489"/>
      <c r="EG384" s="489"/>
      <c r="EH384" s="489"/>
      <c r="EI384" s="489"/>
      <c r="EJ384" s="489"/>
      <c r="EK384" s="489"/>
      <c r="EL384" s="489"/>
      <c r="EM384" s="489"/>
      <c r="EN384" s="489"/>
      <c r="EO384" s="489"/>
      <c r="EP384" s="489"/>
      <c r="EQ384" s="489"/>
      <c r="ER384" s="489"/>
      <c r="ES384" s="489"/>
      <c r="ET384" s="489"/>
      <c r="EU384" s="489"/>
      <c r="EV384" s="489"/>
      <c r="EW384" s="489"/>
      <c r="EX384" s="489"/>
      <c r="EY384" s="489"/>
      <c r="EZ384" s="489"/>
      <c r="FA384" s="489"/>
      <c r="FB384" s="559"/>
      <c r="FC384" s="489"/>
      <c r="FD384" s="489"/>
      <c r="FE384" s="489"/>
      <c r="FF384" s="489"/>
      <c r="FG384" s="489"/>
      <c r="FH384" s="489"/>
      <c r="FI384" s="489"/>
      <c r="FJ384" s="489"/>
      <c r="FK384" s="489"/>
      <c r="FL384" s="489"/>
      <c r="FM384" s="489"/>
      <c r="FN384" s="489"/>
      <c r="FO384" s="489"/>
      <c r="FP384" s="560"/>
      <c r="FQ384" s="489"/>
      <c r="FR384" s="560"/>
      <c r="FS384" s="559"/>
      <c r="FT384" s="489"/>
      <c r="FU384" s="489"/>
      <c r="FV384" s="489"/>
      <c r="FW384" s="489"/>
      <c r="FX384" s="489"/>
      <c r="FY384" s="560"/>
    </row>
    <row r="385" spans="1:181" s="494" customFormat="1" hidden="1" x14ac:dyDescent="0.25">
      <c r="A385" s="557">
        <v>437</v>
      </c>
      <c r="B385" s="558" t="s">
        <v>524</v>
      </c>
      <c r="C385" s="490" t="s">
        <v>141</v>
      </c>
      <c r="D385" s="489" t="s">
        <v>142</v>
      </c>
      <c r="E385" s="559"/>
      <c r="F385" s="559"/>
      <c r="G385" s="490" t="s">
        <v>526</v>
      </c>
      <c r="H385" s="489" t="s">
        <v>1839</v>
      </c>
      <c r="I385" s="489"/>
      <c r="J385" s="560"/>
      <c r="K385" s="559" t="s">
        <v>1840</v>
      </c>
      <c r="L385" s="489" t="s">
        <v>174</v>
      </c>
      <c r="M385" s="489" t="s">
        <v>174</v>
      </c>
      <c r="N385" s="559"/>
      <c r="O385" s="560"/>
      <c r="P385" s="491" t="s">
        <v>530</v>
      </c>
      <c r="Q385" s="491" t="s">
        <v>531</v>
      </c>
      <c r="R385" s="491" t="s">
        <v>532</v>
      </c>
      <c r="S385" s="489" t="s">
        <v>533</v>
      </c>
      <c r="T385" s="489" t="s">
        <v>1839</v>
      </c>
      <c r="U385" s="489" t="s">
        <v>534</v>
      </c>
      <c r="V385" s="560"/>
      <c r="W385" s="490" t="s">
        <v>535</v>
      </c>
      <c r="X385" s="489"/>
      <c r="Y385" s="489"/>
      <c r="Z385" s="560"/>
      <c r="AA385" s="561"/>
      <c r="AB385" s="562" t="s">
        <v>526</v>
      </c>
      <c r="AC385" s="563" t="s">
        <v>526</v>
      </c>
      <c r="AD385" s="564" t="s">
        <v>526</v>
      </c>
      <c r="AE385" s="563"/>
      <c r="AF385" s="563"/>
      <c r="AG385" s="563"/>
      <c r="AH385" s="562" t="s">
        <v>526</v>
      </c>
      <c r="AI385" s="563" t="s">
        <v>526</v>
      </c>
      <c r="AJ385" s="564" t="s">
        <v>526</v>
      </c>
      <c r="AK385" s="489"/>
      <c r="AL385" s="489"/>
      <c r="AM385" s="489"/>
      <c r="AN385" s="489"/>
      <c r="AO385" s="490" t="s">
        <v>526</v>
      </c>
      <c r="AP385" s="493" t="s">
        <v>1830</v>
      </c>
      <c r="AQ385" s="491" t="s">
        <v>566</v>
      </c>
      <c r="AR385" s="492"/>
      <c r="AS385" s="490" t="str">
        <f t="shared" si="5"/>
        <v>no</v>
      </c>
      <c r="AT385" s="489"/>
      <c r="AU385" s="489"/>
      <c r="AV385" s="513"/>
      <c r="AW385" s="490" t="s">
        <v>526</v>
      </c>
      <c r="AX385" s="739"/>
      <c r="AY385" s="739"/>
      <c r="AZ385" s="489"/>
      <c r="BA385" s="489"/>
      <c r="BB385" s="489"/>
      <c r="BC385" s="489"/>
      <c r="BD385" s="489"/>
      <c r="BE385" s="489"/>
      <c r="BF385" s="489"/>
      <c r="BG385" s="489"/>
      <c r="BH385" s="489"/>
      <c r="BI385" s="489"/>
      <c r="BJ385" s="489"/>
      <c r="BK385" s="489"/>
      <c r="BL385" s="560"/>
      <c r="BM385" s="559"/>
      <c r="BN385" s="489"/>
      <c r="BO385" s="489"/>
      <c r="BP385" s="489"/>
      <c r="BQ385" s="489"/>
      <c r="BR385" s="489"/>
      <c r="BS385" s="489"/>
      <c r="BT385" s="489"/>
      <c r="BU385" s="489"/>
      <c r="BV385" s="489"/>
      <c r="BW385" s="489"/>
      <c r="BX385" s="489"/>
      <c r="BY385" s="489"/>
      <c r="BZ385" s="489"/>
      <c r="CA385" s="489"/>
      <c r="CB385" s="489"/>
      <c r="CC385" s="489"/>
      <c r="CD385" s="489"/>
      <c r="CE385" s="489"/>
      <c r="CF385" s="489"/>
      <c r="CG385" s="489"/>
      <c r="CH385" s="489"/>
      <c r="CI385" s="489"/>
      <c r="CJ385" s="489"/>
      <c r="CK385" s="489"/>
      <c r="CL385" s="489"/>
      <c r="CM385" s="489"/>
      <c r="CN385" s="489"/>
      <c r="CO385" s="489"/>
      <c r="CP385" s="489"/>
      <c r="CQ385" s="489"/>
      <c r="CR385" s="489"/>
      <c r="CS385" s="489"/>
      <c r="CT385" s="489"/>
      <c r="CU385" s="489"/>
      <c r="CV385" s="489"/>
      <c r="CW385" s="489"/>
      <c r="CX385" s="489"/>
      <c r="CY385" s="489"/>
      <c r="CZ385" s="489"/>
      <c r="DA385" s="489"/>
      <c r="DB385" s="489"/>
      <c r="DC385" s="489"/>
      <c r="DD385" s="489"/>
      <c r="DE385" s="489"/>
      <c r="DF385" s="489"/>
      <c r="DG385" s="489"/>
      <c r="DH385" s="489"/>
      <c r="DI385" s="489"/>
      <c r="DJ385" s="489"/>
      <c r="DK385" s="489"/>
      <c r="DL385" s="489"/>
      <c r="DM385" s="489"/>
      <c r="DN385" s="489"/>
      <c r="DO385" s="489"/>
      <c r="DP385" s="489"/>
      <c r="DQ385" s="489"/>
      <c r="DR385" s="489"/>
      <c r="DS385" s="489"/>
      <c r="DT385" s="489"/>
      <c r="DU385" s="489"/>
      <c r="DV385" s="489"/>
      <c r="DW385" s="489"/>
      <c r="DX385" s="489"/>
      <c r="DY385" s="489"/>
      <c r="DZ385" s="489"/>
      <c r="EA385" s="489"/>
      <c r="EB385" s="489"/>
      <c r="EC385" s="489"/>
      <c r="ED385" s="489"/>
      <c r="EE385" s="489"/>
      <c r="EF385" s="489"/>
      <c r="EG385" s="489"/>
      <c r="EH385" s="489"/>
      <c r="EI385" s="489"/>
      <c r="EJ385" s="489"/>
      <c r="EK385" s="489"/>
      <c r="EL385" s="489"/>
      <c r="EM385" s="489"/>
      <c r="EN385" s="489"/>
      <c r="EO385" s="489"/>
      <c r="EP385" s="489"/>
      <c r="EQ385" s="489"/>
      <c r="ER385" s="489"/>
      <c r="ES385" s="489"/>
      <c r="ET385" s="489"/>
      <c r="EU385" s="489"/>
      <c r="EV385" s="489"/>
      <c r="EW385" s="489"/>
      <c r="EX385" s="489"/>
      <c r="EY385" s="489"/>
      <c r="EZ385" s="489"/>
      <c r="FA385" s="489"/>
      <c r="FB385" s="559"/>
      <c r="FC385" s="489"/>
      <c r="FD385" s="489"/>
      <c r="FE385" s="489"/>
      <c r="FF385" s="489"/>
      <c r="FG385" s="489"/>
      <c r="FH385" s="489"/>
      <c r="FI385" s="489"/>
      <c r="FJ385" s="489"/>
      <c r="FK385" s="489"/>
      <c r="FL385" s="489"/>
      <c r="FM385" s="489"/>
      <c r="FN385" s="489"/>
      <c r="FO385" s="489"/>
      <c r="FP385" s="560"/>
      <c r="FQ385" s="489"/>
      <c r="FR385" s="560"/>
      <c r="FS385" s="559"/>
      <c r="FT385" s="489"/>
      <c r="FU385" s="489"/>
      <c r="FV385" s="489"/>
      <c r="FW385" s="489"/>
      <c r="FX385" s="489"/>
      <c r="FY385" s="560"/>
    </row>
    <row r="386" spans="1:181" s="494" customFormat="1" ht="72" x14ac:dyDescent="0.25">
      <c r="A386" s="506">
        <v>438</v>
      </c>
      <c r="B386" s="511" t="s">
        <v>642</v>
      </c>
      <c r="C386" s="514" t="s">
        <v>141</v>
      </c>
      <c r="D386" s="493" t="s">
        <v>142</v>
      </c>
      <c r="E386" s="559" t="str">
        <f>VLOOKUP(F386,'Revised Phasing'!$D$4:$S$98, 16, 0)</f>
        <v>Phase 2</v>
      </c>
      <c r="F386" s="559" t="str">
        <f>VLOOKUP(L386,'Consolidated Data'!$E$2:$F$97, 2, 0)</f>
        <v>CPS</v>
      </c>
      <c r="G386" s="490" t="s">
        <v>642</v>
      </c>
      <c r="H386" s="493" t="s">
        <v>1841</v>
      </c>
      <c r="I386" s="493"/>
      <c r="J386" s="492"/>
      <c r="K386" s="512" t="s">
        <v>184</v>
      </c>
      <c r="L386" s="493" t="s">
        <v>184</v>
      </c>
      <c r="M386" s="493" t="s">
        <v>184</v>
      </c>
      <c r="N386" s="512"/>
      <c r="O386" s="513"/>
      <c r="P386" s="515" t="s">
        <v>637</v>
      </c>
      <c r="Q386" s="515" t="s">
        <v>1802</v>
      </c>
      <c r="R386" s="515" t="s">
        <v>1842</v>
      </c>
      <c r="S386" s="493" t="s">
        <v>644</v>
      </c>
      <c r="T386" s="493" t="s">
        <v>1841</v>
      </c>
      <c r="U386" s="493" t="s">
        <v>534</v>
      </c>
      <c r="V386" s="513"/>
      <c r="W386" s="514" t="s">
        <v>535</v>
      </c>
      <c r="X386" s="493"/>
      <c r="Y386" s="493"/>
      <c r="Z386" s="513"/>
      <c r="AA386" s="516"/>
      <c r="AB386" s="562" t="s">
        <v>526</v>
      </c>
      <c r="AC386" s="563" t="s">
        <v>526</v>
      </c>
      <c r="AD386" s="564" t="s">
        <v>526</v>
      </c>
      <c r="AE386" s="733" t="s">
        <v>1842</v>
      </c>
      <c r="AF386" s="735"/>
      <c r="AG386" s="733" t="s">
        <v>1805</v>
      </c>
      <c r="AH386" s="562" t="s">
        <v>526</v>
      </c>
      <c r="AI386" s="563" t="s">
        <v>540</v>
      </c>
      <c r="AJ386" s="564" t="s">
        <v>526</v>
      </c>
      <c r="AK386" s="497" t="s">
        <v>1806</v>
      </c>
      <c r="AL386" s="497" t="s">
        <v>1807</v>
      </c>
      <c r="AM386" s="497" t="s">
        <v>672</v>
      </c>
      <c r="AN386" s="489"/>
      <c r="AO386" s="490" t="s">
        <v>642</v>
      </c>
      <c r="AP386" s="493" t="s">
        <v>1837</v>
      </c>
      <c r="AQ386" s="491" t="s">
        <v>566</v>
      </c>
      <c r="AR386" s="492"/>
      <c r="AS386" s="490" t="s">
        <v>726</v>
      </c>
      <c r="AT386" s="493" t="s">
        <v>1843</v>
      </c>
      <c r="AU386" s="552" t="s">
        <v>1537</v>
      </c>
      <c r="AV386" s="555" t="s">
        <v>729</v>
      </c>
      <c r="AW386" s="490"/>
      <c r="AX386" s="739"/>
      <c r="AY386" s="739"/>
      <c r="AZ386" s="489"/>
      <c r="BA386" s="489"/>
      <c r="BB386" s="489"/>
      <c r="BC386" s="489"/>
      <c r="BD386" s="489"/>
      <c r="BE386" s="489"/>
      <c r="BF386" s="489"/>
      <c r="BG386" s="489"/>
      <c r="BH386" s="489"/>
      <c r="BI386" s="489"/>
      <c r="BJ386" s="489"/>
      <c r="BK386" s="489"/>
      <c r="BL386" s="560"/>
      <c r="BM386" s="559"/>
      <c r="BN386" s="489"/>
      <c r="BO386" s="489"/>
      <c r="BP386" s="489"/>
      <c r="BQ386" s="489"/>
      <c r="BR386" s="489"/>
      <c r="BS386" s="489"/>
      <c r="BT386" s="489"/>
      <c r="BU386" s="489"/>
      <c r="BV386" s="489"/>
      <c r="BW386" s="489"/>
      <c r="BX386" s="489"/>
      <c r="BY386" s="489"/>
      <c r="BZ386" s="489"/>
      <c r="CA386" s="489"/>
      <c r="CB386" s="489"/>
      <c r="CC386" s="489"/>
      <c r="CD386" s="489"/>
      <c r="CE386" s="489"/>
      <c r="CF386" s="489"/>
      <c r="CG386" s="489"/>
      <c r="CH386" s="489"/>
      <c r="CI386" s="489"/>
      <c r="CJ386" s="489"/>
      <c r="CK386" s="489"/>
      <c r="CL386" s="489"/>
      <c r="CM386" s="489"/>
      <c r="CN386" s="489"/>
      <c r="CO386" s="489"/>
      <c r="CP386" s="489"/>
      <c r="CQ386" s="489"/>
      <c r="CR386" s="489"/>
      <c r="CS386" s="489"/>
      <c r="CT386" s="489"/>
      <c r="CU386" s="489"/>
      <c r="CV386" s="489"/>
      <c r="CW386" s="489"/>
      <c r="CX386" s="489"/>
      <c r="CY386" s="489"/>
      <c r="CZ386" s="489"/>
      <c r="DA386" s="489"/>
      <c r="DB386" s="489"/>
      <c r="DC386" s="489"/>
      <c r="DD386" s="489"/>
      <c r="DE386" s="489"/>
      <c r="DF386" s="489"/>
      <c r="DG386" s="489"/>
      <c r="DH386" s="489"/>
      <c r="DI386" s="489"/>
      <c r="DJ386" s="489"/>
      <c r="DK386" s="489"/>
      <c r="DL386" s="489"/>
      <c r="DM386" s="489"/>
      <c r="DN386" s="489"/>
      <c r="DO386" s="489"/>
      <c r="DP386" s="489"/>
      <c r="DQ386" s="489"/>
      <c r="DR386" s="489"/>
      <c r="DS386" s="489"/>
      <c r="DT386" s="489"/>
      <c r="DU386" s="489"/>
      <c r="DV386" s="489"/>
      <c r="DW386" s="489"/>
      <c r="DX386" s="489"/>
      <c r="DY386" s="489"/>
      <c r="DZ386" s="489"/>
      <c r="EA386" s="489"/>
      <c r="EB386" s="489"/>
      <c r="EC386" s="489"/>
      <c r="ED386" s="489"/>
      <c r="EE386" s="489"/>
      <c r="EF386" s="489"/>
      <c r="EG386" s="489"/>
      <c r="EH386" s="489"/>
      <c r="EI386" s="489"/>
      <c r="EJ386" s="489"/>
      <c r="EK386" s="489"/>
      <c r="EL386" s="489"/>
      <c r="EM386" s="489"/>
      <c r="EN386" s="489"/>
      <c r="EO386" s="489"/>
      <c r="EP386" s="489"/>
      <c r="EQ386" s="489"/>
      <c r="ER386" s="489"/>
      <c r="ES386" s="489"/>
      <c r="ET386" s="489"/>
      <c r="EU386" s="489"/>
      <c r="EV386" s="489"/>
      <c r="EW386" s="489"/>
      <c r="EX386" s="489"/>
      <c r="EY386" s="489"/>
      <c r="EZ386" s="489"/>
      <c r="FA386" s="489"/>
      <c r="FB386" s="559"/>
      <c r="FC386" s="489"/>
      <c r="FD386" s="489"/>
      <c r="FE386" s="489"/>
      <c r="FF386" s="489"/>
      <c r="FG386" s="489"/>
      <c r="FH386" s="489"/>
      <c r="FI386" s="489"/>
      <c r="FJ386" s="489"/>
      <c r="FK386" s="489"/>
      <c r="FL386" s="489"/>
      <c r="FM386" s="489"/>
      <c r="FN386" s="489"/>
      <c r="FO386" s="489"/>
      <c r="FP386" s="560"/>
      <c r="FQ386" s="489"/>
      <c r="FR386" s="560"/>
      <c r="FS386" s="559"/>
      <c r="FT386" s="489"/>
      <c r="FU386" s="489"/>
      <c r="FV386" s="489"/>
      <c r="FW386" s="489"/>
      <c r="FX386" s="489"/>
      <c r="FY386" s="560"/>
    </row>
    <row r="387" spans="1:181" s="494" customFormat="1" hidden="1" x14ac:dyDescent="0.25">
      <c r="A387" s="557">
        <v>439</v>
      </c>
      <c r="B387" s="558" t="s">
        <v>524</v>
      </c>
      <c r="C387" s="490" t="s">
        <v>141</v>
      </c>
      <c r="D387" s="489" t="s">
        <v>142</v>
      </c>
      <c r="E387" s="559"/>
      <c r="F387" s="559"/>
      <c r="G387" s="490" t="s">
        <v>526</v>
      </c>
      <c r="H387" s="489" t="s">
        <v>1844</v>
      </c>
      <c r="I387" s="489"/>
      <c r="J387" s="560"/>
      <c r="K387" s="559" t="s">
        <v>1845</v>
      </c>
      <c r="L387" s="489" t="s">
        <v>184</v>
      </c>
      <c r="M387" s="489" t="s">
        <v>184</v>
      </c>
      <c r="N387" s="559"/>
      <c r="O387" s="560"/>
      <c r="P387" s="491" t="s">
        <v>530</v>
      </c>
      <c r="Q387" s="491" t="s">
        <v>531</v>
      </c>
      <c r="R387" s="491" t="s">
        <v>532</v>
      </c>
      <c r="S387" s="489" t="s">
        <v>533</v>
      </c>
      <c r="T387" s="489" t="s">
        <v>1844</v>
      </c>
      <c r="U387" s="489" t="s">
        <v>534</v>
      </c>
      <c r="V387" s="560"/>
      <c r="W387" s="490" t="s">
        <v>535</v>
      </c>
      <c r="X387" s="489"/>
      <c r="Y387" s="489"/>
      <c r="Z387" s="560"/>
      <c r="AA387" s="561"/>
      <c r="AB387" s="562" t="s">
        <v>526</v>
      </c>
      <c r="AC387" s="563" t="s">
        <v>526</v>
      </c>
      <c r="AD387" s="564" t="s">
        <v>526</v>
      </c>
      <c r="AE387" s="563"/>
      <c r="AF387" s="563"/>
      <c r="AG387" s="563"/>
      <c r="AH387" s="562" t="s">
        <v>526</v>
      </c>
      <c r="AI387" s="563" t="s">
        <v>526</v>
      </c>
      <c r="AJ387" s="564" t="s">
        <v>526</v>
      </c>
      <c r="AK387" s="489"/>
      <c r="AL387" s="489"/>
      <c r="AM387" s="489"/>
      <c r="AN387" s="489"/>
      <c r="AO387" s="490" t="s">
        <v>526</v>
      </c>
      <c r="AP387" s="493" t="s">
        <v>1830</v>
      </c>
      <c r="AQ387" s="491" t="s">
        <v>566</v>
      </c>
      <c r="AR387" s="492"/>
      <c r="AS387" s="490" t="str">
        <f t="shared" si="5"/>
        <v>no</v>
      </c>
      <c r="AT387" s="489"/>
      <c r="AU387" s="489"/>
      <c r="AV387" s="513"/>
      <c r="AW387" s="490" t="s">
        <v>526</v>
      </c>
      <c r="AX387" s="739"/>
      <c r="AY387" s="739"/>
      <c r="AZ387" s="489"/>
      <c r="BA387" s="489"/>
      <c r="BB387" s="489"/>
      <c r="BC387" s="489"/>
      <c r="BD387" s="489"/>
      <c r="BE387" s="489"/>
      <c r="BF387" s="489"/>
      <c r="BG387" s="489"/>
      <c r="BH387" s="489"/>
      <c r="BI387" s="489"/>
      <c r="BJ387" s="489"/>
      <c r="BK387" s="489"/>
      <c r="BL387" s="560"/>
      <c r="BM387" s="559"/>
      <c r="BN387" s="489"/>
      <c r="BO387" s="489"/>
      <c r="BP387" s="489"/>
      <c r="BQ387" s="489"/>
      <c r="BR387" s="489"/>
      <c r="BS387" s="489"/>
      <c r="BT387" s="489"/>
      <c r="BU387" s="489"/>
      <c r="BV387" s="489"/>
      <c r="BW387" s="489"/>
      <c r="BX387" s="489"/>
      <c r="BY387" s="489"/>
      <c r="BZ387" s="489"/>
      <c r="CA387" s="489"/>
      <c r="CB387" s="489"/>
      <c r="CC387" s="489"/>
      <c r="CD387" s="489"/>
      <c r="CE387" s="489"/>
      <c r="CF387" s="489"/>
      <c r="CG387" s="489"/>
      <c r="CH387" s="489"/>
      <c r="CI387" s="489"/>
      <c r="CJ387" s="489"/>
      <c r="CK387" s="489"/>
      <c r="CL387" s="489"/>
      <c r="CM387" s="489"/>
      <c r="CN387" s="489"/>
      <c r="CO387" s="489"/>
      <c r="CP387" s="489"/>
      <c r="CQ387" s="489"/>
      <c r="CR387" s="489"/>
      <c r="CS387" s="489"/>
      <c r="CT387" s="489"/>
      <c r="CU387" s="489"/>
      <c r="CV387" s="489"/>
      <c r="CW387" s="489"/>
      <c r="CX387" s="489"/>
      <c r="CY387" s="489"/>
      <c r="CZ387" s="489"/>
      <c r="DA387" s="489"/>
      <c r="DB387" s="489"/>
      <c r="DC387" s="489"/>
      <c r="DD387" s="489"/>
      <c r="DE387" s="489"/>
      <c r="DF387" s="489"/>
      <c r="DG387" s="489"/>
      <c r="DH387" s="489"/>
      <c r="DI387" s="489"/>
      <c r="DJ387" s="489"/>
      <c r="DK387" s="489"/>
      <c r="DL387" s="489"/>
      <c r="DM387" s="489"/>
      <c r="DN387" s="489"/>
      <c r="DO387" s="489"/>
      <c r="DP387" s="489"/>
      <c r="DQ387" s="489"/>
      <c r="DR387" s="489"/>
      <c r="DS387" s="489"/>
      <c r="DT387" s="489"/>
      <c r="DU387" s="489"/>
      <c r="DV387" s="489"/>
      <c r="DW387" s="489"/>
      <c r="DX387" s="489"/>
      <c r="DY387" s="489"/>
      <c r="DZ387" s="489"/>
      <c r="EA387" s="489"/>
      <c r="EB387" s="489"/>
      <c r="EC387" s="489"/>
      <c r="ED387" s="489"/>
      <c r="EE387" s="489"/>
      <c r="EF387" s="489"/>
      <c r="EG387" s="489"/>
      <c r="EH387" s="489"/>
      <c r="EI387" s="489"/>
      <c r="EJ387" s="489"/>
      <c r="EK387" s="489"/>
      <c r="EL387" s="489"/>
      <c r="EM387" s="489"/>
      <c r="EN387" s="489"/>
      <c r="EO387" s="489"/>
      <c r="EP387" s="489"/>
      <c r="EQ387" s="489"/>
      <c r="ER387" s="489"/>
      <c r="ES387" s="489"/>
      <c r="ET387" s="489"/>
      <c r="EU387" s="489"/>
      <c r="EV387" s="489"/>
      <c r="EW387" s="489"/>
      <c r="EX387" s="489"/>
      <c r="EY387" s="489"/>
      <c r="EZ387" s="489"/>
      <c r="FA387" s="489"/>
      <c r="FB387" s="559"/>
      <c r="FC387" s="489"/>
      <c r="FD387" s="489"/>
      <c r="FE387" s="489"/>
      <c r="FF387" s="489"/>
      <c r="FG387" s="489"/>
      <c r="FH387" s="489"/>
      <c r="FI387" s="489"/>
      <c r="FJ387" s="489"/>
      <c r="FK387" s="489"/>
      <c r="FL387" s="489"/>
      <c r="FM387" s="489"/>
      <c r="FN387" s="489"/>
      <c r="FO387" s="489"/>
      <c r="FP387" s="560"/>
      <c r="FQ387" s="489"/>
      <c r="FR387" s="560"/>
      <c r="FS387" s="559"/>
      <c r="FT387" s="489"/>
      <c r="FU387" s="489"/>
      <c r="FV387" s="489"/>
      <c r="FW387" s="489"/>
      <c r="FX387" s="489"/>
      <c r="FY387" s="560"/>
    </row>
    <row r="388" spans="1:181" s="494" customFormat="1" ht="60" x14ac:dyDescent="0.25">
      <c r="A388" s="506">
        <v>440</v>
      </c>
      <c r="B388" s="511" t="s">
        <v>642</v>
      </c>
      <c r="C388" s="514" t="s">
        <v>141</v>
      </c>
      <c r="D388" s="493" t="s">
        <v>142</v>
      </c>
      <c r="E388" s="559" t="str">
        <f>VLOOKUP(F388,'Revised Phasing'!$D$4:$S$98, 16, 0)</f>
        <v>Phase 2</v>
      </c>
      <c r="F388" s="559" t="str">
        <f>VLOOKUP(L388,'Consolidated Data'!$E$2:$F$97, 2, 0)</f>
        <v>LCS</v>
      </c>
      <c r="G388" s="490" t="s">
        <v>642</v>
      </c>
      <c r="H388" s="493" t="s">
        <v>1846</v>
      </c>
      <c r="I388" s="493"/>
      <c r="J388" s="492"/>
      <c r="K388" s="512" t="s">
        <v>161</v>
      </c>
      <c r="L388" s="493" t="s">
        <v>161</v>
      </c>
      <c r="M388" s="493" t="s">
        <v>161</v>
      </c>
      <c r="N388" s="512"/>
      <c r="O388" s="513"/>
      <c r="P388" s="515" t="s">
        <v>637</v>
      </c>
      <c r="Q388" s="515" t="s">
        <v>1802</v>
      </c>
      <c r="R388" s="515" t="s">
        <v>1847</v>
      </c>
      <c r="S388" s="493" t="s">
        <v>644</v>
      </c>
      <c r="T388" s="493" t="s">
        <v>1846</v>
      </c>
      <c r="U388" s="493" t="s">
        <v>534</v>
      </c>
      <c r="V388" s="513"/>
      <c r="W388" s="514" t="s">
        <v>535</v>
      </c>
      <c r="X388" s="493"/>
      <c r="Y388" s="493"/>
      <c r="Z388" s="513"/>
      <c r="AA388" s="516"/>
      <c r="AB388" s="562" t="s">
        <v>526</v>
      </c>
      <c r="AC388" s="563" t="s">
        <v>526</v>
      </c>
      <c r="AD388" s="564" t="s">
        <v>526</v>
      </c>
      <c r="AE388" s="733" t="s">
        <v>1847</v>
      </c>
      <c r="AF388" s="735"/>
      <c r="AG388" s="733" t="s">
        <v>1805</v>
      </c>
      <c r="AH388" s="562" t="s">
        <v>526</v>
      </c>
      <c r="AI388" s="563" t="s">
        <v>540</v>
      </c>
      <c r="AJ388" s="564" t="s">
        <v>526</v>
      </c>
      <c r="AK388" s="497" t="s">
        <v>1806</v>
      </c>
      <c r="AL388" s="497" t="s">
        <v>1807</v>
      </c>
      <c r="AM388" s="497" t="s">
        <v>672</v>
      </c>
      <c r="AN388" s="489"/>
      <c r="AO388" s="490" t="s">
        <v>642</v>
      </c>
      <c r="AP388" s="493" t="s">
        <v>1848</v>
      </c>
      <c r="AQ388" s="491" t="s">
        <v>566</v>
      </c>
      <c r="AR388" s="492"/>
      <c r="AS388" s="490" t="s">
        <v>726</v>
      </c>
      <c r="AT388" s="493" t="s">
        <v>1849</v>
      </c>
      <c r="AU388" s="552" t="s">
        <v>1537</v>
      </c>
      <c r="AV388" s="555" t="s">
        <v>729</v>
      </c>
      <c r="AW388" s="490"/>
      <c r="AX388" s="739"/>
      <c r="AY388" s="739"/>
      <c r="AZ388" s="489"/>
      <c r="BA388" s="489"/>
      <c r="BB388" s="489"/>
      <c r="BC388" s="489"/>
      <c r="BD388" s="489"/>
      <c r="BE388" s="489"/>
      <c r="BF388" s="489"/>
      <c r="BG388" s="489"/>
      <c r="BH388" s="489"/>
      <c r="BI388" s="489"/>
      <c r="BJ388" s="489"/>
      <c r="BK388" s="489"/>
      <c r="BL388" s="560"/>
      <c r="BM388" s="559"/>
      <c r="BN388" s="489"/>
      <c r="BO388" s="489"/>
      <c r="BP388" s="489"/>
      <c r="BQ388" s="489"/>
      <c r="BR388" s="489"/>
      <c r="BS388" s="489"/>
      <c r="BT388" s="489"/>
      <c r="BU388" s="489"/>
      <c r="BV388" s="489"/>
      <c r="BW388" s="489"/>
      <c r="BX388" s="489"/>
      <c r="BY388" s="489"/>
      <c r="BZ388" s="489"/>
      <c r="CA388" s="489"/>
      <c r="CB388" s="489"/>
      <c r="CC388" s="489"/>
      <c r="CD388" s="489"/>
      <c r="CE388" s="489"/>
      <c r="CF388" s="489"/>
      <c r="CG388" s="489"/>
      <c r="CH388" s="489"/>
      <c r="CI388" s="489"/>
      <c r="CJ388" s="489"/>
      <c r="CK388" s="489"/>
      <c r="CL388" s="489"/>
      <c r="CM388" s="489"/>
      <c r="CN388" s="489"/>
      <c r="CO388" s="489"/>
      <c r="CP388" s="489"/>
      <c r="CQ388" s="489"/>
      <c r="CR388" s="489"/>
      <c r="CS388" s="489"/>
      <c r="CT388" s="489"/>
      <c r="CU388" s="489"/>
      <c r="CV388" s="489"/>
      <c r="CW388" s="489"/>
      <c r="CX388" s="489"/>
      <c r="CY388" s="489"/>
      <c r="CZ388" s="489"/>
      <c r="DA388" s="489"/>
      <c r="DB388" s="489"/>
      <c r="DC388" s="489"/>
      <c r="DD388" s="489"/>
      <c r="DE388" s="489"/>
      <c r="DF388" s="489"/>
      <c r="DG388" s="489"/>
      <c r="DH388" s="489"/>
      <c r="DI388" s="489"/>
      <c r="DJ388" s="489"/>
      <c r="DK388" s="489"/>
      <c r="DL388" s="489"/>
      <c r="DM388" s="489"/>
      <c r="DN388" s="489"/>
      <c r="DO388" s="489"/>
      <c r="DP388" s="489"/>
      <c r="DQ388" s="489"/>
      <c r="DR388" s="489"/>
      <c r="DS388" s="489"/>
      <c r="DT388" s="489"/>
      <c r="DU388" s="489"/>
      <c r="DV388" s="489"/>
      <c r="DW388" s="489"/>
      <c r="DX388" s="489"/>
      <c r="DY388" s="489"/>
      <c r="DZ388" s="489"/>
      <c r="EA388" s="489"/>
      <c r="EB388" s="489"/>
      <c r="EC388" s="489"/>
      <c r="ED388" s="489"/>
      <c r="EE388" s="489"/>
      <c r="EF388" s="489"/>
      <c r="EG388" s="489"/>
      <c r="EH388" s="489"/>
      <c r="EI388" s="489"/>
      <c r="EJ388" s="489"/>
      <c r="EK388" s="489"/>
      <c r="EL388" s="489"/>
      <c r="EM388" s="489"/>
      <c r="EN388" s="489"/>
      <c r="EO388" s="489"/>
      <c r="EP388" s="489"/>
      <c r="EQ388" s="489"/>
      <c r="ER388" s="489"/>
      <c r="ES388" s="489"/>
      <c r="ET388" s="489"/>
      <c r="EU388" s="489"/>
      <c r="EV388" s="489"/>
      <c r="EW388" s="489"/>
      <c r="EX388" s="489"/>
      <c r="EY388" s="489"/>
      <c r="EZ388" s="489"/>
      <c r="FA388" s="489"/>
      <c r="FB388" s="559"/>
      <c r="FC388" s="489"/>
      <c r="FD388" s="489"/>
      <c r="FE388" s="489"/>
      <c r="FF388" s="489"/>
      <c r="FG388" s="489"/>
      <c r="FH388" s="489"/>
      <c r="FI388" s="489"/>
      <c r="FJ388" s="489"/>
      <c r="FK388" s="489"/>
      <c r="FL388" s="489"/>
      <c r="FM388" s="489"/>
      <c r="FN388" s="489"/>
      <c r="FO388" s="489"/>
      <c r="FP388" s="560"/>
      <c r="FQ388" s="489"/>
      <c r="FR388" s="560"/>
      <c r="FS388" s="559"/>
      <c r="FT388" s="489"/>
      <c r="FU388" s="489"/>
      <c r="FV388" s="489"/>
      <c r="FW388" s="489"/>
      <c r="FX388" s="489"/>
      <c r="FY388" s="560"/>
    </row>
    <row r="389" spans="1:181" s="494" customFormat="1" hidden="1" x14ac:dyDescent="0.25">
      <c r="A389" s="557">
        <v>441</v>
      </c>
      <c r="B389" s="558" t="s">
        <v>524</v>
      </c>
      <c r="C389" s="490" t="s">
        <v>141</v>
      </c>
      <c r="D389" s="489" t="s">
        <v>142</v>
      </c>
      <c r="E389" s="559"/>
      <c r="F389" s="559"/>
      <c r="G389" s="490" t="s">
        <v>526</v>
      </c>
      <c r="H389" s="489" t="s">
        <v>1850</v>
      </c>
      <c r="I389" s="489"/>
      <c r="J389" s="560"/>
      <c r="K389" s="559" t="s">
        <v>1851</v>
      </c>
      <c r="L389" s="489" t="s">
        <v>161</v>
      </c>
      <c r="M389" s="489" t="s">
        <v>161</v>
      </c>
      <c r="N389" s="559"/>
      <c r="O389" s="560"/>
      <c r="P389" s="491" t="s">
        <v>530</v>
      </c>
      <c r="Q389" s="491" t="s">
        <v>531</v>
      </c>
      <c r="R389" s="491" t="s">
        <v>532</v>
      </c>
      <c r="S389" s="489" t="s">
        <v>533</v>
      </c>
      <c r="T389" s="489" t="s">
        <v>1850</v>
      </c>
      <c r="U389" s="489" t="s">
        <v>534</v>
      </c>
      <c r="V389" s="560"/>
      <c r="W389" s="490" t="s">
        <v>535</v>
      </c>
      <c r="X389" s="489"/>
      <c r="Y389" s="489"/>
      <c r="Z389" s="560"/>
      <c r="AA389" s="561"/>
      <c r="AB389" s="562" t="s">
        <v>526</v>
      </c>
      <c r="AC389" s="563" t="s">
        <v>526</v>
      </c>
      <c r="AD389" s="564" t="s">
        <v>526</v>
      </c>
      <c r="AE389" s="563"/>
      <c r="AF389" s="563"/>
      <c r="AG389" s="563"/>
      <c r="AH389" s="562" t="s">
        <v>526</v>
      </c>
      <c r="AI389" s="563" t="s">
        <v>526</v>
      </c>
      <c r="AJ389" s="564" t="s">
        <v>526</v>
      </c>
      <c r="AK389" s="489"/>
      <c r="AL389" s="489"/>
      <c r="AM389" s="489"/>
      <c r="AN389" s="489"/>
      <c r="AO389" s="490" t="s">
        <v>526</v>
      </c>
      <c r="AP389" s="493" t="s">
        <v>1830</v>
      </c>
      <c r="AQ389" s="491" t="s">
        <v>566</v>
      </c>
      <c r="AR389" s="492"/>
      <c r="AS389" s="490" t="str">
        <f t="shared" si="5"/>
        <v>no</v>
      </c>
      <c r="AT389" s="489"/>
      <c r="AU389" s="489"/>
      <c r="AV389" s="513"/>
      <c r="AW389" s="490" t="s">
        <v>526</v>
      </c>
      <c r="AX389" s="739"/>
      <c r="AY389" s="739"/>
      <c r="AZ389" s="489"/>
      <c r="BA389" s="489"/>
      <c r="BB389" s="489"/>
      <c r="BC389" s="489"/>
      <c r="BD389" s="489"/>
      <c r="BE389" s="489"/>
      <c r="BF389" s="489"/>
      <c r="BG389" s="489"/>
      <c r="BH389" s="489"/>
      <c r="BI389" s="489"/>
      <c r="BJ389" s="489"/>
      <c r="BK389" s="489"/>
      <c r="BL389" s="560"/>
      <c r="BM389" s="559"/>
      <c r="BN389" s="489"/>
      <c r="BO389" s="489"/>
      <c r="BP389" s="489"/>
      <c r="BQ389" s="489"/>
      <c r="BR389" s="489"/>
      <c r="BS389" s="489"/>
      <c r="BT389" s="489"/>
      <c r="BU389" s="489"/>
      <c r="BV389" s="489"/>
      <c r="BW389" s="489"/>
      <c r="BX389" s="489"/>
      <c r="BY389" s="489"/>
      <c r="BZ389" s="489"/>
      <c r="CA389" s="489"/>
      <c r="CB389" s="489"/>
      <c r="CC389" s="489"/>
      <c r="CD389" s="489"/>
      <c r="CE389" s="489"/>
      <c r="CF389" s="489"/>
      <c r="CG389" s="489"/>
      <c r="CH389" s="489"/>
      <c r="CI389" s="489"/>
      <c r="CJ389" s="489"/>
      <c r="CK389" s="489"/>
      <c r="CL389" s="489"/>
      <c r="CM389" s="489"/>
      <c r="CN389" s="489"/>
      <c r="CO389" s="489"/>
      <c r="CP389" s="489"/>
      <c r="CQ389" s="489"/>
      <c r="CR389" s="489"/>
      <c r="CS389" s="489"/>
      <c r="CT389" s="489"/>
      <c r="CU389" s="489"/>
      <c r="CV389" s="489"/>
      <c r="CW389" s="489"/>
      <c r="CX389" s="489"/>
      <c r="CY389" s="489"/>
      <c r="CZ389" s="489"/>
      <c r="DA389" s="489"/>
      <c r="DB389" s="489"/>
      <c r="DC389" s="489"/>
      <c r="DD389" s="489"/>
      <c r="DE389" s="489"/>
      <c r="DF389" s="489"/>
      <c r="DG389" s="489"/>
      <c r="DH389" s="489"/>
      <c r="DI389" s="489"/>
      <c r="DJ389" s="489"/>
      <c r="DK389" s="489"/>
      <c r="DL389" s="489"/>
      <c r="DM389" s="489"/>
      <c r="DN389" s="489"/>
      <c r="DO389" s="489"/>
      <c r="DP389" s="489"/>
      <c r="DQ389" s="489"/>
      <c r="DR389" s="489"/>
      <c r="DS389" s="489"/>
      <c r="DT389" s="489"/>
      <c r="DU389" s="489"/>
      <c r="DV389" s="489"/>
      <c r="DW389" s="489"/>
      <c r="DX389" s="489"/>
      <c r="DY389" s="489"/>
      <c r="DZ389" s="489"/>
      <c r="EA389" s="489"/>
      <c r="EB389" s="489"/>
      <c r="EC389" s="489"/>
      <c r="ED389" s="489"/>
      <c r="EE389" s="489"/>
      <c r="EF389" s="489"/>
      <c r="EG389" s="489"/>
      <c r="EH389" s="489"/>
      <c r="EI389" s="489"/>
      <c r="EJ389" s="489"/>
      <c r="EK389" s="489"/>
      <c r="EL389" s="489"/>
      <c r="EM389" s="489"/>
      <c r="EN389" s="489"/>
      <c r="EO389" s="489"/>
      <c r="EP389" s="489"/>
      <c r="EQ389" s="489"/>
      <c r="ER389" s="489"/>
      <c r="ES389" s="489"/>
      <c r="ET389" s="489"/>
      <c r="EU389" s="489"/>
      <c r="EV389" s="489"/>
      <c r="EW389" s="489"/>
      <c r="EX389" s="489"/>
      <c r="EY389" s="489"/>
      <c r="EZ389" s="489"/>
      <c r="FA389" s="489"/>
      <c r="FB389" s="559"/>
      <c r="FC389" s="489"/>
      <c r="FD389" s="489"/>
      <c r="FE389" s="489"/>
      <c r="FF389" s="489"/>
      <c r="FG389" s="489"/>
      <c r="FH389" s="489"/>
      <c r="FI389" s="489"/>
      <c r="FJ389" s="489"/>
      <c r="FK389" s="489"/>
      <c r="FL389" s="489"/>
      <c r="FM389" s="489"/>
      <c r="FN389" s="489"/>
      <c r="FO389" s="489"/>
      <c r="FP389" s="560"/>
      <c r="FQ389" s="489"/>
      <c r="FR389" s="560"/>
      <c r="FS389" s="559"/>
      <c r="FT389" s="489"/>
      <c r="FU389" s="489"/>
      <c r="FV389" s="489"/>
      <c r="FW389" s="489"/>
      <c r="FX389" s="489"/>
      <c r="FY389" s="560"/>
    </row>
    <row r="390" spans="1:181" s="494" customFormat="1" ht="60" x14ac:dyDescent="0.25">
      <c r="A390" s="506">
        <v>442</v>
      </c>
      <c r="B390" s="511" t="s">
        <v>642</v>
      </c>
      <c r="C390" s="514" t="s">
        <v>141</v>
      </c>
      <c r="D390" s="493" t="s">
        <v>142</v>
      </c>
      <c r="E390" s="559" t="str">
        <f>VLOOKUP(F390,'Revised Phasing'!$D$4:$S$98, 16, 0)</f>
        <v>Phase 2</v>
      </c>
      <c r="F390" s="559" t="str">
        <f>VLOOKUP(L390,'Consolidated Data'!$E$2:$F$97, 2, 0)</f>
        <v>CoStar</v>
      </c>
      <c r="G390" s="490" t="s">
        <v>642</v>
      </c>
      <c r="H390" s="493" t="s">
        <v>1852</v>
      </c>
      <c r="I390" s="493"/>
      <c r="J390" s="492"/>
      <c r="K390" s="512" t="s">
        <v>182</v>
      </c>
      <c r="L390" s="493" t="s">
        <v>182</v>
      </c>
      <c r="M390" s="493" t="s">
        <v>182</v>
      </c>
      <c r="N390" s="512"/>
      <c r="O390" s="513"/>
      <c r="P390" s="515" t="s">
        <v>637</v>
      </c>
      <c r="Q390" s="515" t="s">
        <v>1802</v>
      </c>
      <c r="R390" s="515" t="s">
        <v>1853</v>
      </c>
      <c r="S390" s="493" t="s">
        <v>644</v>
      </c>
      <c r="T390" s="493" t="s">
        <v>1852</v>
      </c>
      <c r="U390" s="493" t="s">
        <v>534</v>
      </c>
      <c r="V390" s="513"/>
      <c r="W390" s="514" t="s">
        <v>535</v>
      </c>
      <c r="X390" s="493"/>
      <c r="Y390" s="493"/>
      <c r="Z390" s="513"/>
      <c r="AA390" s="516"/>
      <c r="AB390" s="562" t="s">
        <v>526</v>
      </c>
      <c r="AC390" s="563" t="s">
        <v>526</v>
      </c>
      <c r="AD390" s="564" t="s">
        <v>526</v>
      </c>
      <c r="AE390" s="563"/>
      <c r="AF390" s="735"/>
      <c r="AG390" s="733" t="s">
        <v>1805</v>
      </c>
      <c r="AH390" s="562" t="s">
        <v>526</v>
      </c>
      <c r="AI390" s="563" t="s">
        <v>540</v>
      </c>
      <c r="AJ390" s="564" t="s">
        <v>526</v>
      </c>
      <c r="AK390" s="497" t="s">
        <v>1806</v>
      </c>
      <c r="AL390" s="497" t="s">
        <v>1807</v>
      </c>
      <c r="AM390" s="497" t="s">
        <v>672</v>
      </c>
      <c r="AN390" s="489"/>
      <c r="AO390" s="490" t="s">
        <v>642</v>
      </c>
      <c r="AP390" s="493" t="s">
        <v>1854</v>
      </c>
      <c r="AQ390" s="491" t="s">
        <v>566</v>
      </c>
      <c r="AR390" s="492" t="s">
        <v>1166</v>
      </c>
      <c r="AS390" s="490" t="s">
        <v>726</v>
      </c>
      <c r="AT390" s="493" t="s">
        <v>1499</v>
      </c>
      <c r="AU390" s="552" t="s">
        <v>1537</v>
      </c>
      <c r="AV390" s="555" t="s">
        <v>729</v>
      </c>
      <c r="AW390" s="490"/>
      <c r="AX390" s="739"/>
      <c r="AY390" s="739"/>
      <c r="AZ390" s="489"/>
      <c r="BA390" s="489"/>
      <c r="BB390" s="489"/>
      <c r="BC390" s="489"/>
      <c r="BD390" s="489"/>
      <c r="BE390" s="489"/>
      <c r="BF390" s="489"/>
      <c r="BG390" s="489"/>
      <c r="BH390" s="489"/>
      <c r="BI390" s="489"/>
      <c r="BJ390" s="489"/>
      <c r="BK390" s="489"/>
      <c r="BL390" s="560"/>
      <c r="BM390" s="559"/>
      <c r="BN390" s="489"/>
      <c r="BO390" s="489"/>
      <c r="BP390" s="489"/>
      <c r="BQ390" s="489"/>
      <c r="BR390" s="489"/>
      <c r="BS390" s="489"/>
      <c r="BT390" s="489"/>
      <c r="BU390" s="489"/>
      <c r="BV390" s="489"/>
      <c r="BW390" s="489"/>
      <c r="BX390" s="489"/>
      <c r="BY390" s="489"/>
      <c r="BZ390" s="489"/>
      <c r="CA390" s="489"/>
      <c r="CB390" s="489"/>
      <c r="CC390" s="489"/>
      <c r="CD390" s="489"/>
      <c r="CE390" s="489"/>
      <c r="CF390" s="489"/>
      <c r="CG390" s="489"/>
      <c r="CH390" s="489"/>
      <c r="CI390" s="489"/>
      <c r="CJ390" s="489"/>
      <c r="CK390" s="489"/>
      <c r="CL390" s="489"/>
      <c r="CM390" s="489"/>
      <c r="CN390" s="489"/>
      <c r="CO390" s="489"/>
      <c r="CP390" s="489"/>
      <c r="CQ390" s="489"/>
      <c r="CR390" s="489"/>
      <c r="CS390" s="489"/>
      <c r="CT390" s="489"/>
      <c r="CU390" s="489"/>
      <c r="CV390" s="489"/>
      <c r="CW390" s="489"/>
      <c r="CX390" s="489"/>
      <c r="CY390" s="489"/>
      <c r="CZ390" s="489"/>
      <c r="DA390" s="489"/>
      <c r="DB390" s="489"/>
      <c r="DC390" s="489"/>
      <c r="DD390" s="489"/>
      <c r="DE390" s="489"/>
      <c r="DF390" s="489"/>
      <c r="DG390" s="489"/>
      <c r="DH390" s="489"/>
      <c r="DI390" s="489"/>
      <c r="DJ390" s="489"/>
      <c r="DK390" s="489"/>
      <c r="DL390" s="489"/>
      <c r="DM390" s="489"/>
      <c r="DN390" s="489"/>
      <c r="DO390" s="489"/>
      <c r="DP390" s="489"/>
      <c r="DQ390" s="489"/>
      <c r="DR390" s="489"/>
      <c r="DS390" s="489"/>
      <c r="DT390" s="489"/>
      <c r="DU390" s="489"/>
      <c r="DV390" s="489"/>
      <c r="DW390" s="489"/>
      <c r="DX390" s="489"/>
      <c r="DY390" s="489"/>
      <c r="DZ390" s="489"/>
      <c r="EA390" s="489"/>
      <c r="EB390" s="489"/>
      <c r="EC390" s="489"/>
      <c r="ED390" s="489"/>
      <c r="EE390" s="489"/>
      <c r="EF390" s="489"/>
      <c r="EG390" s="489"/>
      <c r="EH390" s="489"/>
      <c r="EI390" s="489"/>
      <c r="EJ390" s="489"/>
      <c r="EK390" s="489"/>
      <c r="EL390" s="489"/>
      <c r="EM390" s="489"/>
      <c r="EN390" s="489"/>
      <c r="EO390" s="489"/>
      <c r="EP390" s="489"/>
      <c r="EQ390" s="489"/>
      <c r="ER390" s="489"/>
      <c r="ES390" s="489"/>
      <c r="ET390" s="489"/>
      <c r="EU390" s="489"/>
      <c r="EV390" s="489"/>
      <c r="EW390" s="489"/>
      <c r="EX390" s="489"/>
      <c r="EY390" s="489"/>
      <c r="EZ390" s="489"/>
      <c r="FA390" s="489"/>
      <c r="FB390" s="559"/>
      <c r="FC390" s="489"/>
      <c r="FD390" s="489"/>
      <c r="FE390" s="489"/>
      <c r="FF390" s="489"/>
      <c r="FG390" s="489"/>
      <c r="FH390" s="489"/>
      <c r="FI390" s="489"/>
      <c r="FJ390" s="489"/>
      <c r="FK390" s="489"/>
      <c r="FL390" s="489"/>
      <c r="FM390" s="489"/>
      <c r="FN390" s="489"/>
      <c r="FO390" s="489"/>
      <c r="FP390" s="560"/>
      <c r="FQ390" s="489"/>
      <c r="FR390" s="560"/>
      <c r="FS390" s="559"/>
      <c r="FT390" s="489"/>
      <c r="FU390" s="489"/>
      <c r="FV390" s="489"/>
      <c r="FW390" s="489"/>
      <c r="FX390" s="489"/>
      <c r="FY390" s="560"/>
    </row>
    <row r="391" spans="1:181" s="494" customFormat="1" hidden="1" x14ac:dyDescent="0.25">
      <c r="A391" s="557">
        <v>443</v>
      </c>
      <c r="B391" s="558" t="s">
        <v>524</v>
      </c>
      <c r="C391" s="490" t="s">
        <v>141</v>
      </c>
      <c r="D391" s="489" t="s">
        <v>142</v>
      </c>
      <c r="E391" s="559"/>
      <c r="F391" s="559"/>
      <c r="G391" s="490" t="s">
        <v>526</v>
      </c>
      <c r="H391" s="489" t="s">
        <v>1855</v>
      </c>
      <c r="I391" s="489"/>
      <c r="J391" s="560"/>
      <c r="K391" s="559" t="s">
        <v>1856</v>
      </c>
      <c r="L391" s="489" t="s">
        <v>182</v>
      </c>
      <c r="M391" s="489" t="s">
        <v>182</v>
      </c>
      <c r="N391" s="559"/>
      <c r="O391" s="560"/>
      <c r="P391" s="491" t="s">
        <v>530</v>
      </c>
      <c r="Q391" s="491" t="s">
        <v>531</v>
      </c>
      <c r="R391" s="491" t="s">
        <v>532</v>
      </c>
      <c r="S391" s="489" t="s">
        <v>533</v>
      </c>
      <c r="T391" s="489" t="s">
        <v>1855</v>
      </c>
      <c r="U391" s="489" t="s">
        <v>534</v>
      </c>
      <c r="V391" s="560"/>
      <c r="W391" s="490" t="s">
        <v>535</v>
      </c>
      <c r="X391" s="489"/>
      <c r="Y391" s="489"/>
      <c r="Z391" s="560"/>
      <c r="AA391" s="561"/>
      <c r="AB391" s="562" t="s">
        <v>526</v>
      </c>
      <c r="AC391" s="563" t="s">
        <v>526</v>
      </c>
      <c r="AD391" s="564" t="s">
        <v>526</v>
      </c>
      <c r="AE391" s="563"/>
      <c r="AF391" s="563"/>
      <c r="AG391" s="563"/>
      <c r="AH391" s="562" t="s">
        <v>526</v>
      </c>
      <c r="AI391" s="563" t="s">
        <v>526</v>
      </c>
      <c r="AJ391" s="564" t="s">
        <v>526</v>
      </c>
      <c r="AK391" s="489"/>
      <c r="AL391" s="489"/>
      <c r="AM391" s="489"/>
      <c r="AN391" s="489"/>
      <c r="AO391" s="490" t="s">
        <v>526</v>
      </c>
      <c r="AP391" s="493" t="s">
        <v>1830</v>
      </c>
      <c r="AQ391" s="491" t="s">
        <v>566</v>
      </c>
      <c r="AR391" s="492" t="s">
        <v>1166</v>
      </c>
      <c r="AS391" s="490" t="str">
        <f t="shared" si="5"/>
        <v>no</v>
      </c>
      <c r="AT391" s="489"/>
      <c r="AU391" s="489"/>
      <c r="AV391" s="513"/>
      <c r="AW391" s="490" t="s">
        <v>526</v>
      </c>
      <c r="AX391" s="739"/>
      <c r="AY391" s="739"/>
      <c r="AZ391" s="489"/>
      <c r="BA391" s="489"/>
      <c r="BB391" s="489"/>
      <c r="BC391" s="489"/>
      <c r="BD391" s="489"/>
      <c r="BE391" s="489"/>
      <c r="BF391" s="489"/>
      <c r="BG391" s="489"/>
      <c r="BH391" s="489"/>
      <c r="BI391" s="489"/>
      <c r="BJ391" s="489"/>
      <c r="BK391" s="489"/>
      <c r="BL391" s="560"/>
      <c r="BM391" s="559"/>
      <c r="BN391" s="489"/>
      <c r="BO391" s="489"/>
      <c r="BP391" s="489"/>
      <c r="BQ391" s="489"/>
      <c r="BR391" s="489"/>
      <c r="BS391" s="489"/>
      <c r="BT391" s="489"/>
      <c r="BU391" s="489"/>
      <c r="BV391" s="489"/>
      <c r="BW391" s="489"/>
      <c r="BX391" s="489"/>
      <c r="BY391" s="489"/>
      <c r="BZ391" s="489"/>
      <c r="CA391" s="489"/>
      <c r="CB391" s="489"/>
      <c r="CC391" s="489"/>
      <c r="CD391" s="489"/>
      <c r="CE391" s="489"/>
      <c r="CF391" s="489"/>
      <c r="CG391" s="489"/>
      <c r="CH391" s="489"/>
      <c r="CI391" s="489"/>
      <c r="CJ391" s="489"/>
      <c r="CK391" s="489"/>
      <c r="CL391" s="489"/>
      <c r="CM391" s="489"/>
      <c r="CN391" s="489"/>
      <c r="CO391" s="489"/>
      <c r="CP391" s="489"/>
      <c r="CQ391" s="489"/>
      <c r="CR391" s="489"/>
      <c r="CS391" s="489"/>
      <c r="CT391" s="489"/>
      <c r="CU391" s="489"/>
      <c r="CV391" s="489"/>
      <c r="CW391" s="489"/>
      <c r="CX391" s="489"/>
      <c r="CY391" s="489"/>
      <c r="CZ391" s="489"/>
      <c r="DA391" s="489"/>
      <c r="DB391" s="489"/>
      <c r="DC391" s="489"/>
      <c r="DD391" s="489"/>
      <c r="DE391" s="489"/>
      <c r="DF391" s="489"/>
      <c r="DG391" s="489"/>
      <c r="DH391" s="489"/>
      <c r="DI391" s="489"/>
      <c r="DJ391" s="489"/>
      <c r="DK391" s="489"/>
      <c r="DL391" s="489"/>
      <c r="DM391" s="489"/>
      <c r="DN391" s="489"/>
      <c r="DO391" s="489"/>
      <c r="DP391" s="489"/>
      <c r="DQ391" s="489"/>
      <c r="DR391" s="489"/>
      <c r="DS391" s="489"/>
      <c r="DT391" s="489"/>
      <c r="DU391" s="489"/>
      <c r="DV391" s="489"/>
      <c r="DW391" s="489"/>
      <c r="DX391" s="489"/>
      <c r="DY391" s="489"/>
      <c r="DZ391" s="489"/>
      <c r="EA391" s="489"/>
      <c r="EB391" s="489"/>
      <c r="EC391" s="489"/>
      <c r="ED391" s="489"/>
      <c r="EE391" s="489"/>
      <c r="EF391" s="489"/>
      <c r="EG391" s="489"/>
      <c r="EH391" s="489"/>
      <c r="EI391" s="489"/>
      <c r="EJ391" s="489"/>
      <c r="EK391" s="489"/>
      <c r="EL391" s="489"/>
      <c r="EM391" s="489"/>
      <c r="EN391" s="489"/>
      <c r="EO391" s="489"/>
      <c r="EP391" s="489"/>
      <c r="EQ391" s="489"/>
      <c r="ER391" s="489"/>
      <c r="ES391" s="489"/>
      <c r="ET391" s="489"/>
      <c r="EU391" s="489"/>
      <c r="EV391" s="489"/>
      <c r="EW391" s="489"/>
      <c r="EX391" s="489"/>
      <c r="EY391" s="489"/>
      <c r="EZ391" s="489"/>
      <c r="FA391" s="489"/>
      <c r="FB391" s="559"/>
      <c r="FC391" s="489"/>
      <c r="FD391" s="489"/>
      <c r="FE391" s="489"/>
      <c r="FF391" s="489"/>
      <c r="FG391" s="489"/>
      <c r="FH391" s="489"/>
      <c r="FI391" s="489"/>
      <c r="FJ391" s="489"/>
      <c r="FK391" s="489"/>
      <c r="FL391" s="489"/>
      <c r="FM391" s="489"/>
      <c r="FN391" s="489"/>
      <c r="FO391" s="489"/>
      <c r="FP391" s="560"/>
      <c r="FQ391" s="489"/>
      <c r="FR391" s="560"/>
      <c r="FS391" s="559"/>
      <c r="FT391" s="489"/>
      <c r="FU391" s="489"/>
      <c r="FV391" s="489"/>
      <c r="FW391" s="489"/>
      <c r="FX391" s="489"/>
      <c r="FY391" s="560"/>
    </row>
    <row r="392" spans="1:181" s="494" customFormat="1" ht="60" x14ac:dyDescent="0.25">
      <c r="A392" s="506">
        <v>444</v>
      </c>
      <c r="B392" s="511" t="s">
        <v>642</v>
      </c>
      <c r="C392" s="514" t="s">
        <v>141</v>
      </c>
      <c r="D392" s="493" t="s">
        <v>142</v>
      </c>
      <c r="E392" s="559" t="str">
        <f>VLOOKUP(F392,'Revised Phasing'!$D$4:$S$98, 16, 0)</f>
        <v>Phase 3</v>
      </c>
      <c r="F392" s="559" t="str">
        <f>VLOOKUP(L392,'Consolidated Data'!$E$2:$F$97, 2, 0)</f>
        <v>SET TPA</v>
      </c>
      <c r="G392" s="490" t="s">
        <v>642</v>
      </c>
      <c r="H392" s="493" t="s">
        <v>1857</v>
      </c>
      <c r="I392" s="493"/>
      <c r="J392" s="492"/>
      <c r="K392" s="512" t="s">
        <v>191</v>
      </c>
      <c r="L392" s="493" t="s">
        <v>191</v>
      </c>
      <c r="M392" s="493" t="s">
        <v>191</v>
      </c>
      <c r="N392" s="512"/>
      <c r="O392" s="513"/>
      <c r="P392" s="515" t="s">
        <v>637</v>
      </c>
      <c r="Q392" s="515" t="s">
        <v>1802</v>
      </c>
      <c r="R392" s="515" t="s">
        <v>1858</v>
      </c>
      <c r="S392" s="493" t="s">
        <v>644</v>
      </c>
      <c r="T392" s="493" t="s">
        <v>1857</v>
      </c>
      <c r="U392" s="493" t="s">
        <v>534</v>
      </c>
      <c r="V392" s="513"/>
      <c r="W392" s="514" t="s">
        <v>535</v>
      </c>
      <c r="X392" s="493"/>
      <c r="Y392" s="493"/>
      <c r="Z392" s="513"/>
      <c r="AA392" s="516"/>
      <c r="AB392" s="562" t="s">
        <v>526</v>
      </c>
      <c r="AC392" s="563" t="s">
        <v>526</v>
      </c>
      <c r="AD392" s="564" t="s">
        <v>526</v>
      </c>
      <c r="AE392" s="563"/>
      <c r="AF392" s="735"/>
      <c r="AG392" s="733" t="s">
        <v>1805</v>
      </c>
      <c r="AH392" s="562" t="s">
        <v>526</v>
      </c>
      <c r="AI392" s="563" t="s">
        <v>540</v>
      </c>
      <c r="AJ392" s="564" t="s">
        <v>526</v>
      </c>
      <c r="AK392" s="497" t="s">
        <v>1806</v>
      </c>
      <c r="AL392" s="497" t="s">
        <v>1807</v>
      </c>
      <c r="AM392" s="497" t="s">
        <v>672</v>
      </c>
      <c r="AN392" s="489"/>
      <c r="AO392" s="490" t="s">
        <v>642</v>
      </c>
      <c r="AP392" s="493" t="s">
        <v>1859</v>
      </c>
      <c r="AQ392" s="491" t="s">
        <v>566</v>
      </c>
      <c r="AR392" s="492"/>
      <c r="AS392" s="490" t="s">
        <v>726</v>
      </c>
      <c r="AT392" s="493" t="s">
        <v>1860</v>
      </c>
      <c r="AU392" s="552" t="s">
        <v>1537</v>
      </c>
      <c r="AV392" s="555" t="s">
        <v>729</v>
      </c>
      <c r="AW392" s="490"/>
      <c r="AX392" s="739"/>
      <c r="AY392" s="739"/>
      <c r="AZ392" s="489"/>
      <c r="BA392" s="489"/>
      <c r="BB392" s="489"/>
      <c r="BC392" s="489"/>
      <c r="BD392" s="489"/>
      <c r="BE392" s="489"/>
      <c r="BF392" s="489"/>
      <c r="BG392" s="489"/>
      <c r="BH392" s="489"/>
      <c r="BI392" s="489"/>
      <c r="BJ392" s="489"/>
      <c r="BK392" s="489"/>
      <c r="BL392" s="560"/>
      <c r="BM392" s="559"/>
      <c r="BN392" s="489"/>
      <c r="BO392" s="489"/>
      <c r="BP392" s="489"/>
      <c r="BQ392" s="489"/>
      <c r="BR392" s="489"/>
      <c r="BS392" s="489"/>
      <c r="BT392" s="489"/>
      <c r="BU392" s="489"/>
      <c r="BV392" s="489"/>
      <c r="BW392" s="489"/>
      <c r="BX392" s="489"/>
      <c r="BY392" s="489"/>
      <c r="BZ392" s="489"/>
      <c r="CA392" s="489"/>
      <c r="CB392" s="489"/>
      <c r="CC392" s="489"/>
      <c r="CD392" s="489"/>
      <c r="CE392" s="489"/>
      <c r="CF392" s="489"/>
      <c r="CG392" s="489"/>
      <c r="CH392" s="489"/>
      <c r="CI392" s="489"/>
      <c r="CJ392" s="489"/>
      <c r="CK392" s="489"/>
      <c r="CL392" s="489"/>
      <c r="CM392" s="489"/>
      <c r="CN392" s="489"/>
      <c r="CO392" s="489"/>
      <c r="CP392" s="489"/>
      <c r="CQ392" s="489"/>
      <c r="CR392" s="489"/>
      <c r="CS392" s="489"/>
      <c r="CT392" s="489"/>
      <c r="CU392" s="489"/>
      <c r="CV392" s="489"/>
      <c r="CW392" s="489"/>
      <c r="CX392" s="489"/>
      <c r="CY392" s="489"/>
      <c r="CZ392" s="489"/>
      <c r="DA392" s="489"/>
      <c r="DB392" s="489"/>
      <c r="DC392" s="489"/>
      <c r="DD392" s="489"/>
      <c r="DE392" s="489"/>
      <c r="DF392" s="489"/>
      <c r="DG392" s="489"/>
      <c r="DH392" s="489"/>
      <c r="DI392" s="489"/>
      <c r="DJ392" s="489"/>
      <c r="DK392" s="489"/>
      <c r="DL392" s="489"/>
      <c r="DM392" s="489"/>
      <c r="DN392" s="489"/>
      <c r="DO392" s="489"/>
      <c r="DP392" s="489"/>
      <c r="DQ392" s="489"/>
      <c r="DR392" s="489"/>
      <c r="DS392" s="489"/>
      <c r="DT392" s="489"/>
      <c r="DU392" s="489"/>
      <c r="DV392" s="489"/>
      <c r="DW392" s="489"/>
      <c r="DX392" s="489"/>
      <c r="DY392" s="489"/>
      <c r="DZ392" s="489"/>
      <c r="EA392" s="489"/>
      <c r="EB392" s="489"/>
      <c r="EC392" s="489"/>
      <c r="ED392" s="489"/>
      <c r="EE392" s="489"/>
      <c r="EF392" s="489"/>
      <c r="EG392" s="489"/>
      <c r="EH392" s="489"/>
      <c r="EI392" s="489"/>
      <c r="EJ392" s="489"/>
      <c r="EK392" s="489"/>
      <c r="EL392" s="489"/>
      <c r="EM392" s="489"/>
      <c r="EN392" s="489"/>
      <c r="EO392" s="489"/>
      <c r="EP392" s="489"/>
      <c r="EQ392" s="489"/>
      <c r="ER392" s="489"/>
      <c r="ES392" s="489"/>
      <c r="ET392" s="489"/>
      <c r="EU392" s="489"/>
      <c r="EV392" s="489"/>
      <c r="EW392" s="489"/>
      <c r="EX392" s="489"/>
      <c r="EY392" s="489"/>
      <c r="EZ392" s="489"/>
      <c r="FA392" s="489"/>
      <c r="FB392" s="559"/>
      <c r="FC392" s="489"/>
      <c r="FD392" s="489"/>
      <c r="FE392" s="489"/>
      <c r="FF392" s="489"/>
      <c r="FG392" s="489"/>
      <c r="FH392" s="489"/>
      <c r="FI392" s="489"/>
      <c r="FJ392" s="489"/>
      <c r="FK392" s="489"/>
      <c r="FL392" s="489"/>
      <c r="FM392" s="489"/>
      <c r="FN392" s="489"/>
      <c r="FO392" s="489"/>
      <c r="FP392" s="560"/>
      <c r="FQ392" s="489"/>
      <c r="FR392" s="560"/>
      <c r="FS392" s="559"/>
      <c r="FT392" s="489"/>
      <c r="FU392" s="489"/>
      <c r="FV392" s="489"/>
      <c r="FW392" s="489"/>
      <c r="FX392" s="489"/>
      <c r="FY392" s="560"/>
    </row>
    <row r="393" spans="1:181" s="494" customFormat="1" hidden="1" x14ac:dyDescent="0.25">
      <c r="A393" s="557">
        <v>445</v>
      </c>
      <c r="B393" s="558" t="s">
        <v>524</v>
      </c>
      <c r="C393" s="490" t="s">
        <v>141</v>
      </c>
      <c r="D393" s="489" t="s">
        <v>142</v>
      </c>
      <c r="E393" s="559"/>
      <c r="F393" s="559"/>
      <c r="G393" s="490" t="s">
        <v>526</v>
      </c>
      <c r="H393" s="489" t="s">
        <v>1861</v>
      </c>
      <c r="I393" s="489"/>
      <c r="J393" s="560"/>
      <c r="K393" s="559" t="s">
        <v>1862</v>
      </c>
      <c r="L393" s="489" t="s">
        <v>191</v>
      </c>
      <c r="M393" s="489" t="s">
        <v>191</v>
      </c>
      <c r="N393" s="559"/>
      <c r="O393" s="560"/>
      <c r="P393" s="491" t="s">
        <v>530</v>
      </c>
      <c r="Q393" s="491" t="s">
        <v>531</v>
      </c>
      <c r="R393" s="491" t="s">
        <v>532</v>
      </c>
      <c r="S393" s="489" t="s">
        <v>533</v>
      </c>
      <c r="T393" s="489" t="s">
        <v>1861</v>
      </c>
      <c r="U393" s="489" t="s">
        <v>534</v>
      </c>
      <c r="V393" s="560"/>
      <c r="W393" s="490" t="s">
        <v>535</v>
      </c>
      <c r="X393" s="489"/>
      <c r="Y393" s="489"/>
      <c r="Z393" s="560"/>
      <c r="AA393" s="561"/>
      <c r="AB393" s="562" t="s">
        <v>526</v>
      </c>
      <c r="AC393" s="563" t="s">
        <v>526</v>
      </c>
      <c r="AD393" s="564" t="s">
        <v>526</v>
      </c>
      <c r="AE393" s="563"/>
      <c r="AF393" s="563"/>
      <c r="AG393" s="563"/>
      <c r="AH393" s="562" t="s">
        <v>526</v>
      </c>
      <c r="AI393" s="563" t="s">
        <v>526</v>
      </c>
      <c r="AJ393" s="564" t="s">
        <v>526</v>
      </c>
      <c r="AK393" s="489"/>
      <c r="AL393" s="489"/>
      <c r="AM393" s="489"/>
      <c r="AN393" s="489"/>
      <c r="AO393" s="490" t="s">
        <v>526</v>
      </c>
      <c r="AP393" s="493" t="s">
        <v>1830</v>
      </c>
      <c r="AQ393" s="491" t="s">
        <v>566</v>
      </c>
      <c r="AR393" s="492"/>
      <c r="AS393" s="490" t="str">
        <f t="shared" si="5"/>
        <v>no</v>
      </c>
      <c r="AT393" s="489"/>
      <c r="AU393" s="489"/>
      <c r="AV393" s="513"/>
      <c r="AW393" s="490" t="s">
        <v>526</v>
      </c>
      <c r="AX393" s="739"/>
      <c r="AY393" s="739"/>
      <c r="AZ393" s="489"/>
      <c r="BA393" s="489"/>
      <c r="BB393" s="489"/>
      <c r="BC393" s="489"/>
      <c r="BD393" s="489"/>
      <c r="BE393" s="489"/>
      <c r="BF393" s="489"/>
      <c r="BG393" s="489"/>
      <c r="BH393" s="489"/>
      <c r="BI393" s="489"/>
      <c r="BJ393" s="489"/>
      <c r="BK393" s="489"/>
      <c r="BL393" s="560"/>
      <c r="BM393" s="559"/>
      <c r="BN393" s="489"/>
      <c r="BO393" s="489"/>
      <c r="BP393" s="489"/>
      <c r="BQ393" s="489"/>
      <c r="BR393" s="489"/>
      <c r="BS393" s="489"/>
      <c r="BT393" s="489"/>
      <c r="BU393" s="489"/>
      <c r="BV393" s="489"/>
      <c r="BW393" s="489"/>
      <c r="BX393" s="489"/>
      <c r="BY393" s="489"/>
      <c r="BZ393" s="489"/>
      <c r="CA393" s="489"/>
      <c r="CB393" s="489"/>
      <c r="CC393" s="489"/>
      <c r="CD393" s="489"/>
      <c r="CE393" s="489"/>
      <c r="CF393" s="489"/>
      <c r="CG393" s="489"/>
      <c r="CH393" s="489"/>
      <c r="CI393" s="489"/>
      <c r="CJ393" s="489"/>
      <c r="CK393" s="489"/>
      <c r="CL393" s="489"/>
      <c r="CM393" s="489"/>
      <c r="CN393" s="489"/>
      <c r="CO393" s="489"/>
      <c r="CP393" s="489"/>
      <c r="CQ393" s="489"/>
      <c r="CR393" s="489"/>
      <c r="CS393" s="489"/>
      <c r="CT393" s="489"/>
      <c r="CU393" s="489"/>
      <c r="CV393" s="489"/>
      <c r="CW393" s="489"/>
      <c r="CX393" s="489"/>
      <c r="CY393" s="489"/>
      <c r="CZ393" s="489"/>
      <c r="DA393" s="489"/>
      <c r="DB393" s="489"/>
      <c r="DC393" s="489"/>
      <c r="DD393" s="489"/>
      <c r="DE393" s="489"/>
      <c r="DF393" s="489"/>
      <c r="DG393" s="489"/>
      <c r="DH393" s="489"/>
      <c r="DI393" s="489"/>
      <c r="DJ393" s="489"/>
      <c r="DK393" s="489"/>
      <c r="DL393" s="489"/>
      <c r="DM393" s="489"/>
      <c r="DN393" s="489"/>
      <c r="DO393" s="489"/>
      <c r="DP393" s="489"/>
      <c r="DQ393" s="489"/>
      <c r="DR393" s="489"/>
      <c r="DS393" s="489"/>
      <c r="DT393" s="489"/>
      <c r="DU393" s="489"/>
      <c r="DV393" s="489"/>
      <c r="DW393" s="489"/>
      <c r="DX393" s="489"/>
      <c r="DY393" s="489"/>
      <c r="DZ393" s="489"/>
      <c r="EA393" s="489"/>
      <c r="EB393" s="489"/>
      <c r="EC393" s="489"/>
      <c r="ED393" s="489"/>
      <c r="EE393" s="489"/>
      <c r="EF393" s="489"/>
      <c r="EG393" s="489"/>
      <c r="EH393" s="489"/>
      <c r="EI393" s="489"/>
      <c r="EJ393" s="489"/>
      <c r="EK393" s="489"/>
      <c r="EL393" s="489"/>
      <c r="EM393" s="489"/>
      <c r="EN393" s="489"/>
      <c r="EO393" s="489"/>
      <c r="EP393" s="489"/>
      <c r="EQ393" s="489"/>
      <c r="ER393" s="489"/>
      <c r="ES393" s="489"/>
      <c r="ET393" s="489"/>
      <c r="EU393" s="489"/>
      <c r="EV393" s="489"/>
      <c r="EW393" s="489"/>
      <c r="EX393" s="489"/>
      <c r="EY393" s="489"/>
      <c r="EZ393" s="489"/>
      <c r="FA393" s="489"/>
      <c r="FB393" s="559"/>
      <c r="FC393" s="489"/>
      <c r="FD393" s="489"/>
      <c r="FE393" s="489"/>
      <c r="FF393" s="489"/>
      <c r="FG393" s="489"/>
      <c r="FH393" s="489"/>
      <c r="FI393" s="489"/>
      <c r="FJ393" s="489"/>
      <c r="FK393" s="489"/>
      <c r="FL393" s="489"/>
      <c r="FM393" s="489"/>
      <c r="FN393" s="489"/>
      <c r="FO393" s="489"/>
      <c r="FP393" s="560"/>
      <c r="FQ393" s="489"/>
      <c r="FR393" s="560"/>
      <c r="FS393" s="559"/>
      <c r="FT393" s="489"/>
      <c r="FU393" s="489"/>
      <c r="FV393" s="489"/>
      <c r="FW393" s="489"/>
      <c r="FX393" s="489"/>
      <c r="FY393" s="560"/>
    </row>
    <row r="394" spans="1:181" s="494" customFormat="1" ht="60" x14ac:dyDescent="0.25">
      <c r="A394" s="506">
        <v>446</v>
      </c>
      <c r="B394" s="511" t="s">
        <v>642</v>
      </c>
      <c r="C394" s="514" t="s">
        <v>141</v>
      </c>
      <c r="D394" s="493" t="s">
        <v>142</v>
      </c>
      <c r="E394" s="559" t="str">
        <f>VLOOKUP(F394,'Revised Phasing'!$D$4:$S$98, 16, 0)</f>
        <v>Phase 1</v>
      </c>
      <c r="F394" s="559" t="str">
        <f>VLOOKUP(L394,'Consolidated Data'!$E$2:$F$97, 2, 0)</f>
        <v>Groupfacts (GF)</v>
      </c>
      <c r="G394" s="490" t="s">
        <v>642</v>
      </c>
      <c r="H394" s="493" t="s">
        <v>1863</v>
      </c>
      <c r="I394" s="493"/>
      <c r="J394" s="492"/>
      <c r="K394" s="512" t="s">
        <v>157</v>
      </c>
      <c r="L394" s="493" t="s">
        <v>157</v>
      </c>
      <c r="M394" s="493" t="s">
        <v>157</v>
      </c>
      <c r="N394" s="512"/>
      <c r="O394" s="513"/>
      <c r="P394" s="515" t="s">
        <v>637</v>
      </c>
      <c r="Q394" s="515" t="s">
        <v>1802</v>
      </c>
      <c r="R394" s="515" t="s">
        <v>1864</v>
      </c>
      <c r="S394" s="493" t="s">
        <v>644</v>
      </c>
      <c r="T394" s="493" t="s">
        <v>1863</v>
      </c>
      <c r="U394" s="493" t="s">
        <v>534</v>
      </c>
      <c r="V394" s="513"/>
      <c r="W394" s="514" t="s">
        <v>535</v>
      </c>
      <c r="X394" s="493"/>
      <c r="Y394" s="493"/>
      <c r="Z394" s="513"/>
      <c r="AA394" s="516"/>
      <c r="AB394" s="562" t="s">
        <v>526</v>
      </c>
      <c r="AC394" s="563" t="s">
        <v>526</v>
      </c>
      <c r="AD394" s="564" t="s">
        <v>1865</v>
      </c>
      <c r="AE394" s="733" t="s">
        <v>1864</v>
      </c>
      <c r="AF394" s="735"/>
      <c r="AG394" s="733" t="s">
        <v>1805</v>
      </c>
      <c r="AH394" s="562" t="s">
        <v>526</v>
      </c>
      <c r="AI394" s="563" t="s">
        <v>540</v>
      </c>
      <c r="AJ394" s="564" t="s">
        <v>526</v>
      </c>
      <c r="AK394" s="497" t="s">
        <v>1806</v>
      </c>
      <c r="AL394" s="497" t="s">
        <v>1807</v>
      </c>
      <c r="AM394" s="497" t="s">
        <v>672</v>
      </c>
      <c r="AN394" s="489"/>
      <c r="AO394" s="490" t="s">
        <v>642</v>
      </c>
      <c r="AP394" s="493" t="s">
        <v>1866</v>
      </c>
      <c r="AQ394" s="491" t="s">
        <v>566</v>
      </c>
      <c r="AR394" s="492"/>
      <c r="AS394" s="490" t="s">
        <v>726</v>
      </c>
      <c r="AT394" s="493" t="s">
        <v>1867</v>
      </c>
      <c r="AU394" s="552" t="s">
        <v>1537</v>
      </c>
      <c r="AV394" s="555" t="s">
        <v>729</v>
      </c>
      <c r="AW394" s="490"/>
      <c r="AX394" s="739"/>
      <c r="AY394" s="739"/>
      <c r="AZ394" s="489"/>
      <c r="BA394" s="489"/>
      <c r="BB394" s="489"/>
      <c r="BC394" s="489"/>
      <c r="BD394" s="489"/>
      <c r="BE394" s="489"/>
      <c r="BF394" s="489"/>
      <c r="BG394" s="489"/>
      <c r="BH394" s="489"/>
      <c r="BI394" s="489"/>
      <c r="BJ394" s="489"/>
      <c r="BK394" s="489"/>
      <c r="BL394" s="560"/>
      <c r="BM394" s="559"/>
      <c r="BN394" s="489"/>
      <c r="BO394" s="489"/>
      <c r="BP394" s="489"/>
      <c r="BQ394" s="489"/>
      <c r="BR394" s="489"/>
      <c r="BS394" s="489"/>
      <c r="BT394" s="489"/>
      <c r="BU394" s="489"/>
      <c r="BV394" s="489"/>
      <c r="BW394" s="489"/>
      <c r="BX394" s="489"/>
      <c r="BY394" s="489"/>
      <c r="BZ394" s="489"/>
      <c r="CA394" s="489"/>
      <c r="CB394" s="489"/>
      <c r="CC394" s="489"/>
      <c r="CD394" s="489"/>
      <c r="CE394" s="489"/>
      <c r="CF394" s="489"/>
      <c r="CG394" s="489"/>
      <c r="CH394" s="489"/>
      <c r="CI394" s="489"/>
      <c r="CJ394" s="489"/>
      <c r="CK394" s="489"/>
      <c r="CL394" s="489"/>
      <c r="CM394" s="489"/>
      <c r="CN394" s="489"/>
      <c r="CO394" s="489"/>
      <c r="CP394" s="489"/>
      <c r="CQ394" s="489"/>
      <c r="CR394" s="489"/>
      <c r="CS394" s="489"/>
      <c r="CT394" s="489"/>
      <c r="CU394" s="489"/>
      <c r="CV394" s="489"/>
      <c r="CW394" s="489"/>
      <c r="CX394" s="489"/>
      <c r="CY394" s="489"/>
      <c r="CZ394" s="489"/>
      <c r="DA394" s="489"/>
      <c r="DB394" s="489"/>
      <c r="DC394" s="489"/>
      <c r="DD394" s="489"/>
      <c r="DE394" s="489"/>
      <c r="DF394" s="489"/>
      <c r="DG394" s="489"/>
      <c r="DH394" s="489"/>
      <c r="DI394" s="489"/>
      <c r="DJ394" s="489"/>
      <c r="DK394" s="489"/>
      <c r="DL394" s="489"/>
      <c r="DM394" s="489"/>
      <c r="DN394" s="489"/>
      <c r="DO394" s="489"/>
      <c r="DP394" s="489"/>
      <c r="DQ394" s="489"/>
      <c r="DR394" s="489"/>
      <c r="DS394" s="489"/>
      <c r="DT394" s="489"/>
      <c r="DU394" s="489"/>
      <c r="DV394" s="489"/>
      <c r="DW394" s="489"/>
      <c r="DX394" s="489"/>
      <c r="DY394" s="489"/>
      <c r="DZ394" s="489"/>
      <c r="EA394" s="489"/>
      <c r="EB394" s="489"/>
      <c r="EC394" s="489"/>
      <c r="ED394" s="489"/>
      <c r="EE394" s="489"/>
      <c r="EF394" s="489"/>
      <c r="EG394" s="489"/>
      <c r="EH394" s="489"/>
      <c r="EI394" s="489"/>
      <c r="EJ394" s="489"/>
      <c r="EK394" s="489"/>
      <c r="EL394" s="489"/>
      <c r="EM394" s="489"/>
      <c r="EN394" s="489"/>
      <c r="EO394" s="489"/>
      <c r="EP394" s="489"/>
      <c r="EQ394" s="489"/>
      <c r="ER394" s="489"/>
      <c r="ES394" s="489"/>
      <c r="ET394" s="489"/>
      <c r="EU394" s="489"/>
      <c r="EV394" s="489"/>
      <c r="EW394" s="489"/>
      <c r="EX394" s="489"/>
      <c r="EY394" s="489"/>
      <c r="EZ394" s="489"/>
      <c r="FA394" s="489"/>
      <c r="FB394" s="559"/>
      <c r="FC394" s="489"/>
      <c r="FD394" s="489"/>
      <c r="FE394" s="489"/>
      <c r="FF394" s="489"/>
      <c r="FG394" s="489"/>
      <c r="FH394" s="489"/>
      <c r="FI394" s="489"/>
      <c r="FJ394" s="489"/>
      <c r="FK394" s="489"/>
      <c r="FL394" s="489"/>
      <c r="FM394" s="489"/>
      <c r="FN394" s="489"/>
      <c r="FO394" s="489"/>
      <c r="FP394" s="560"/>
      <c r="FQ394" s="489"/>
      <c r="FR394" s="560"/>
      <c r="FS394" s="559"/>
      <c r="FT394" s="489"/>
      <c r="FU394" s="489"/>
      <c r="FV394" s="489"/>
      <c r="FW394" s="489"/>
      <c r="FX394" s="489"/>
      <c r="FY394" s="560"/>
    </row>
    <row r="395" spans="1:181" s="494" customFormat="1" hidden="1" x14ac:dyDescent="0.25">
      <c r="A395" s="557">
        <v>447</v>
      </c>
      <c r="B395" s="558" t="s">
        <v>524</v>
      </c>
      <c r="C395" s="490" t="s">
        <v>141</v>
      </c>
      <c r="D395" s="489" t="s">
        <v>142</v>
      </c>
      <c r="E395" s="559"/>
      <c r="F395" s="559"/>
      <c r="G395" s="490" t="s">
        <v>526</v>
      </c>
      <c r="H395" s="489" t="s">
        <v>1868</v>
      </c>
      <c r="I395" s="489"/>
      <c r="J395" s="560"/>
      <c r="K395" s="559" t="s">
        <v>1869</v>
      </c>
      <c r="L395" s="489" t="s">
        <v>157</v>
      </c>
      <c r="M395" s="489" t="s">
        <v>157</v>
      </c>
      <c r="N395" s="559"/>
      <c r="O395" s="560"/>
      <c r="P395" s="491" t="s">
        <v>530</v>
      </c>
      <c r="Q395" s="491" t="s">
        <v>531</v>
      </c>
      <c r="R395" s="491" t="s">
        <v>532</v>
      </c>
      <c r="S395" s="489" t="s">
        <v>533</v>
      </c>
      <c r="T395" s="489" t="s">
        <v>1868</v>
      </c>
      <c r="U395" s="489" t="s">
        <v>534</v>
      </c>
      <c r="V395" s="560"/>
      <c r="W395" s="490" t="s">
        <v>535</v>
      </c>
      <c r="X395" s="489"/>
      <c r="Y395" s="489"/>
      <c r="Z395" s="560"/>
      <c r="AA395" s="561"/>
      <c r="AB395" s="562" t="s">
        <v>526</v>
      </c>
      <c r="AC395" s="563" t="s">
        <v>526</v>
      </c>
      <c r="AD395" s="564" t="s">
        <v>526</v>
      </c>
      <c r="AE395" s="563"/>
      <c r="AF395" s="563"/>
      <c r="AG395" s="563"/>
      <c r="AH395" s="562" t="s">
        <v>526</v>
      </c>
      <c r="AI395" s="563" t="s">
        <v>526</v>
      </c>
      <c r="AJ395" s="564" t="s">
        <v>526</v>
      </c>
      <c r="AK395" s="489"/>
      <c r="AL395" s="489"/>
      <c r="AM395" s="489"/>
      <c r="AN395" s="489"/>
      <c r="AO395" s="490" t="s">
        <v>526</v>
      </c>
      <c r="AP395" s="493" t="s">
        <v>1830</v>
      </c>
      <c r="AQ395" s="491" t="s">
        <v>566</v>
      </c>
      <c r="AR395" s="492"/>
      <c r="AS395" s="490" t="str">
        <f t="shared" ref="AS395:AS459" si="6">IF(AO395="no","no","tbd")</f>
        <v>no</v>
      </c>
      <c r="AT395" s="489"/>
      <c r="AU395" s="489"/>
      <c r="AV395" s="513"/>
      <c r="AW395" s="490" t="s">
        <v>526</v>
      </c>
      <c r="AX395" s="739"/>
      <c r="AY395" s="739"/>
      <c r="AZ395" s="489"/>
      <c r="BA395" s="489"/>
      <c r="BB395" s="489"/>
      <c r="BC395" s="489"/>
      <c r="BD395" s="489"/>
      <c r="BE395" s="489"/>
      <c r="BF395" s="489"/>
      <c r="BG395" s="489"/>
      <c r="BH395" s="489"/>
      <c r="BI395" s="489"/>
      <c r="BJ395" s="489"/>
      <c r="BK395" s="489"/>
      <c r="BL395" s="560"/>
      <c r="BM395" s="559"/>
      <c r="BN395" s="489"/>
      <c r="BO395" s="489"/>
      <c r="BP395" s="489"/>
      <c r="BQ395" s="489"/>
      <c r="BR395" s="489"/>
      <c r="BS395" s="489"/>
      <c r="BT395" s="489"/>
      <c r="BU395" s="489"/>
      <c r="BV395" s="489"/>
      <c r="BW395" s="489"/>
      <c r="BX395" s="489"/>
      <c r="BY395" s="489"/>
      <c r="BZ395" s="489"/>
      <c r="CA395" s="489"/>
      <c r="CB395" s="489"/>
      <c r="CC395" s="489"/>
      <c r="CD395" s="489"/>
      <c r="CE395" s="489"/>
      <c r="CF395" s="489"/>
      <c r="CG395" s="489"/>
      <c r="CH395" s="489"/>
      <c r="CI395" s="489"/>
      <c r="CJ395" s="489"/>
      <c r="CK395" s="489"/>
      <c r="CL395" s="489"/>
      <c r="CM395" s="489"/>
      <c r="CN395" s="489"/>
      <c r="CO395" s="489"/>
      <c r="CP395" s="489"/>
      <c r="CQ395" s="489"/>
      <c r="CR395" s="489"/>
      <c r="CS395" s="489"/>
      <c r="CT395" s="489"/>
      <c r="CU395" s="489"/>
      <c r="CV395" s="489"/>
      <c r="CW395" s="489"/>
      <c r="CX395" s="489"/>
      <c r="CY395" s="489"/>
      <c r="CZ395" s="489"/>
      <c r="DA395" s="489"/>
      <c r="DB395" s="489"/>
      <c r="DC395" s="489"/>
      <c r="DD395" s="489"/>
      <c r="DE395" s="489"/>
      <c r="DF395" s="489"/>
      <c r="DG395" s="489"/>
      <c r="DH395" s="489"/>
      <c r="DI395" s="489"/>
      <c r="DJ395" s="489"/>
      <c r="DK395" s="489"/>
      <c r="DL395" s="489"/>
      <c r="DM395" s="489"/>
      <c r="DN395" s="489"/>
      <c r="DO395" s="489"/>
      <c r="DP395" s="489"/>
      <c r="DQ395" s="489"/>
      <c r="DR395" s="489"/>
      <c r="DS395" s="489"/>
      <c r="DT395" s="489"/>
      <c r="DU395" s="489"/>
      <c r="DV395" s="489"/>
      <c r="DW395" s="489"/>
      <c r="DX395" s="489"/>
      <c r="DY395" s="489"/>
      <c r="DZ395" s="489"/>
      <c r="EA395" s="489"/>
      <c r="EB395" s="489"/>
      <c r="EC395" s="489"/>
      <c r="ED395" s="489"/>
      <c r="EE395" s="489"/>
      <c r="EF395" s="489"/>
      <c r="EG395" s="489"/>
      <c r="EH395" s="489"/>
      <c r="EI395" s="489"/>
      <c r="EJ395" s="489"/>
      <c r="EK395" s="489"/>
      <c r="EL395" s="489"/>
      <c r="EM395" s="489"/>
      <c r="EN395" s="489"/>
      <c r="EO395" s="489"/>
      <c r="EP395" s="489"/>
      <c r="EQ395" s="489"/>
      <c r="ER395" s="489"/>
      <c r="ES395" s="489"/>
      <c r="ET395" s="489"/>
      <c r="EU395" s="489"/>
      <c r="EV395" s="489"/>
      <c r="EW395" s="489"/>
      <c r="EX395" s="489"/>
      <c r="EY395" s="489"/>
      <c r="EZ395" s="489"/>
      <c r="FA395" s="489"/>
      <c r="FB395" s="559"/>
      <c r="FC395" s="489"/>
      <c r="FD395" s="489"/>
      <c r="FE395" s="489"/>
      <c r="FF395" s="489"/>
      <c r="FG395" s="489"/>
      <c r="FH395" s="489"/>
      <c r="FI395" s="489"/>
      <c r="FJ395" s="489"/>
      <c r="FK395" s="489"/>
      <c r="FL395" s="489"/>
      <c r="FM395" s="489"/>
      <c r="FN395" s="489"/>
      <c r="FO395" s="489"/>
      <c r="FP395" s="560"/>
      <c r="FQ395" s="489"/>
      <c r="FR395" s="560"/>
      <c r="FS395" s="559"/>
      <c r="FT395" s="489"/>
      <c r="FU395" s="489"/>
      <c r="FV395" s="489"/>
      <c r="FW395" s="489"/>
      <c r="FX395" s="489"/>
      <c r="FY395" s="560"/>
    </row>
    <row r="396" spans="1:181" s="494" customFormat="1" ht="60" x14ac:dyDescent="0.25">
      <c r="A396" s="506">
        <v>448</v>
      </c>
      <c r="B396" s="511" t="s">
        <v>642</v>
      </c>
      <c r="C396" s="514" t="s">
        <v>141</v>
      </c>
      <c r="D396" s="493" t="s">
        <v>142</v>
      </c>
      <c r="E396" s="559" t="str">
        <f>VLOOKUP(F396,'Revised Phasing'!$D$4:$S$98, 16, 0)</f>
        <v>Phase 1</v>
      </c>
      <c r="F396" s="559" t="str">
        <f>VLOOKUP(L396,'Consolidated Data'!$E$2:$F$97, 2, 0)</f>
        <v>Groupfacts Comm (CO)</v>
      </c>
      <c r="G396" s="490" t="s">
        <v>642</v>
      </c>
      <c r="H396" s="493" t="s">
        <v>1870</v>
      </c>
      <c r="I396" s="493"/>
      <c r="J396" s="492"/>
      <c r="K396" s="512" t="s">
        <v>159</v>
      </c>
      <c r="L396" s="493" t="s">
        <v>159</v>
      </c>
      <c r="M396" s="493" t="s">
        <v>159</v>
      </c>
      <c r="N396" s="512"/>
      <c r="O396" s="513"/>
      <c r="P396" s="515" t="s">
        <v>637</v>
      </c>
      <c r="Q396" s="515" t="s">
        <v>1802</v>
      </c>
      <c r="R396" s="515" t="s">
        <v>1871</v>
      </c>
      <c r="S396" s="493" t="s">
        <v>644</v>
      </c>
      <c r="T396" s="493" t="s">
        <v>1870</v>
      </c>
      <c r="U396" s="493" t="s">
        <v>534</v>
      </c>
      <c r="V396" s="513"/>
      <c r="W396" s="514" t="s">
        <v>535</v>
      </c>
      <c r="X396" s="493"/>
      <c r="Y396" s="493"/>
      <c r="Z396" s="513"/>
      <c r="AA396" s="516"/>
      <c r="AB396" s="562" t="s">
        <v>526</v>
      </c>
      <c r="AC396" s="563" t="s">
        <v>526</v>
      </c>
      <c r="AD396" s="564" t="s">
        <v>526</v>
      </c>
      <c r="AE396" s="733" t="s">
        <v>1871</v>
      </c>
      <c r="AF396" s="735"/>
      <c r="AG396" s="733" t="s">
        <v>1805</v>
      </c>
      <c r="AH396" s="562" t="s">
        <v>526</v>
      </c>
      <c r="AI396" s="563" t="s">
        <v>540</v>
      </c>
      <c r="AJ396" s="564" t="s">
        <v>526</v>
      </c>
      <c r="AK396" s="497" t="s">
        <v>1806</v>
      </c>
      <c r="AL396" s="497" t="s">
        <v>1807</v>
      </c>
      <c r="AM396" s="497" t="s">
        <v>672</v>
      </c>
      <c r="AN396" s="489"/>
      <c r="AO396" s="490" t="s">
        <v>642</v>
      </c>
      <c r="AP396" s="493" t="s">
        <v>1872</v>
      </c>
      <c r="AQ396" s="491" t="s">
        <v>566</v>
      </c>
      <c r="AR396" s="492"/>
      <c r="AS396" s="490" t="s">
        <v>726</v>
      </c>
      <c r="AT396" s="493" t="s">
        <v>1525</v>
      </c>
      <c r="AU396" s="552" t="s">
        <v>1537</v>
      </c>
      <c r="AV396" s="555" t="s">
        <v>729</v>
      </c>
      <c r="AW396" s="490"/>
      <c r="AX396" s="739"/>
      <c r="AY396" s="739"/>
      <c r="AZ396" s="489"/>
      <c r="BA396" s="489"/>
      <c r="BB396" s="489"/>
      <c r="BC396" s="489"/>
      <c r="BD396" s="489"/>
      <c r="BE396" s="489"/>
      <c r="BF396" s="489"/>
      <c r="BG396" s="489"/>
      <c r="BH396" s="489"/>
      <c r="BI396" s="489"/>
      <c r="BJ396" s="489"/>
      <c r="BK396" s="489"/>
      <c r="BL396" s="560"/>
      <c r="BM396" s="559"/>
      <c r="BN396" s="489"/>
      <c r="BO396" s="489"/>
      <c r="BP396" s="489"/>
      <c r="BQ396" s="489"/>
      <c r="BR396" s="489"/>
      <c r="BS396" s="489"/>
      <c r="BT396" s="489"/>
      <c r="BU396" s="489"/>
      <c r="BV396" s="489"/>
      <c r="BW396" s="489"/>
      <c r="BX396" s="489"/>
      <c r="BY396" s="489"/>
      <c r="BZ396" s="489"/>
      <c r="CA396" s="489"/>
      <c r="CB396" s="489"/>
      <c r="CC396" s="489"/>
      <c r="CD396" s="489"/>
      <c r="CE396" s="489"/>
      <c r="CF396" s="489"/>
      <c r="CG396" s="489"/>
      <c r="CH396" s="489"/>
      <c r="CI396" s="489"/>
      <c r="CJ396" s="489"/>
      <c r="CK396" s="489"/>
      <c r="CL396" s="489"/>
      <c r="CM396" s="489"/>
      <c r="CN396" s="489"/>
      <c r="CO396" s="489"/>
      <c r="CP396" s="489"/>
      <c r="CQ396" s="489"/>
      <c r="CR396" s="489"/>
      <c r="CS396" s="489"/>
      <c r="CT396" s="489"/>
      <c r="CU396" s="489"/>
      <c r="CV396" s="489"/>
      <c r="CW396" s="489"/>
      <c r="CX396" s="489"/>
      <c r="CY396" s="489"/>
      <c r="CZ396" s="489"/>
      <c r="DA396" s="489"/>
      <c r="DB396" s="489"/>
      <c r="DC396" s="489"/>
      <c r="DD396" s="489"/>
      <c r="DE396" s="489"/>
      <c r="DF396" s="489"/>
      <c r="DG396" s="489"/>
      <c r="DH396" s="489"/>
      <c r="DI396" s="489"/>
      <c r="DJ396" s="489"/>
      <c r="DK396" s="489"/>
      <c r="DL396" s="489"/>
      <c r="DM396" s="489"/>
      <c r="DN396" s="489"/>
      <c r="DO396" s="489"/>
      <c r="DP396" s="489"/>
      <c r="DQ396" s="489"/>
      <c r="DR396" s="489"/>
      <c r="DS396" s="489"/>
      <c r="DT396" s="489"/>
      <c r="DU396" s="489"/>
      <c r="DV396" s="489"/>
      <c r="DW396" s="489"/>
      <c r="DX396" s="489"/>
      <c r="DY396" s="489"/>
      <c r="DZ396" s="489"/>
      <c r="EA396" s="489"/>
      <c r="EB396" s="489"/>
      <c r="EC396" s="489"/>
      <c r="ED396" s="489"/>
      <c r="EE396" s="489"/>
      <c r="EF396" s="489"/>
      <c r="EG396" s="489"/>
      <c r="EH396" s="489"/>
      <c r="EI396" s="489"/>
      <c r="EJ396" s="489"/>
      <c r="EK396" s="489"/>
      <c r="EL396" s="489"/>
      <c r="EM396" s="489"/>
      <c r="EN396" s="489"/>
      <c r="EO396" s="489"/>
      <c r="EP396" s="489"/>
      <c r="EQ396" s="489"/>
      <c r="ER396" s="489"/>
      <c r="ES396" s="489"/>
      <c r="ET396" s="489"/>
      <c r="EU396" s="489"/>
      <c r="EV396" s="489"/>
      <c r="EW396" s="489"/>
      <c r="EX396" s="489"/>
      <c r="EY396" s="489"/>
      <c r="EZ396" s="489"/>
      <c r="FA396" s="489"/>
      <c r="FB396" s="559"/>
      <c r="FC396" s="489"/>
      <c r="FD396" s="489"/>
      <c r="FE396" s="489"/>
      <c r="FF396" s="489"/>
      <c r="FG396" s="489"/>
      <c r="FH396" s="489"/>
      <c r="FI396" s="489"/>
      <c r="FJ396" s="489"/>
      <c r="FK396" s="489"/>
      <c r="FL396" s="489"/>
      <c r="FM396" s="489"/>
      <c r="FN396" s="489"/>
      <c r="FO396" s="489"/>
      <c r="FP396" s="560"/>
      <c r="FQ396" s="489"/>
      <c r="FR396" s="560"/>
      <c r="FS396" s="559"/>
      <c r="FT396" s="489"/>
      <c r="FU396" s="489"/>
      <c r="FV396" s="489"/>
      <c r="FW396" s="489"/>
      <c r="FX396" s="489"/>
      <c r="FY396" s="560"/>
    </row>
    <row r="397" spans="1:181" s="494" customFormat="1" hidden="1" x14ac:dyDescent="0.25">
      <c r="A397" s="557">
        <v>449</v>
      </c>
      <c r="B397" s="558" t="s">
        <v>524</v>
      </c>
      <c r="C397" s="490" t="s">
        <v>141</v>
      </c>
      <c r="D397" s="489" t="s">
        <v>142</v>
      </c>
      <c r="E397" s="559"/>
      <c r="F397" s="559"/>
      <c r="G397" s="490" t="s">
        <v>526</v>
      </c>
      <c r="H397" s="489" t="s">
        <v>1868</v>
      </c>
      <c r="I397" s="489"/>
      <c r="J397" s="560"/>
      <c r="K397" s="559" t="s">
        <v>1873</v>
      </c>
      <c r="L397" s="489" t="s">
        <v>159</v>
      </c>
      <c r="M397" s="489" t="s">
        <v>159</v>
      </c>
      <c r="N397" s="559"/>
      <c r="O397" s="560"/>
      <c r="P397" s="491" t="s">
        <v>530</v>
      </c>
      <c r="Q397" s="491" t="s">
        <v>531</v>
      </c>
      <c r="R397" s="491" t="s">
        <v>532</v>
      </c>
      <c r="S397" s="489" t="s">
        <v>533</v>
      </c>
      <c r="T397" s="489" t="s">
        <v>1868</v>
      </c>
      <c r="U397" s="489" t="s">
        <v>534</v>
      </c>
      <c r="V397" s="560"/>
      <c r="W397" s="490" t="s">
        <v>535</v>
      </c>
      <c r="X397" s="489"/>
      <c r="Y397" s="489"/>
      <c r="Z397" s="560"/>
      <c r="AA397" s="561"/>
      <c r="AB397" s="562" t="s">
        <v>526</v>
      </c>
      <c r="AC397" s="563" t="s">
        <v>526</v>
      </c>
      <c r="AD397" s="564" t="s">
        <v>526</v>
      </c>
      <c r="AE397" s="563"/>
      <c r="AF397" s="563"/>
      <c r="AG397" s="563"/>
      <c r="AH397" s="562" t="s">
        <v>526</v>
      </c>
      <c r="AI397" s="563" t="s">
        <v>526</v>
      </c>
      <c r="AJ397" s="564" t="s">
        <v>526</v>
      </c>
      <c r="AK397" s="489"/>
      <c r="AL397" s="489"/>
      <c r="AM397" s="489"/>
      <c r="AN397" s="489"/>
      <c r="AO397" s="490" t="s">
        <v>526</v>
      </c>
      <c r="AP397" s="493" t="s">
        <v>1830</v>
      </c>
      <c r="AQ397" s="491" t="s">
        <v>566</v>
      </c>
      <c r="AR397" s="492"/>
      <c r="AS397" s="490" t="str">
        <f t="shared" si="6"/>
        <v>no</v>
      </c>
      <c r="AT397" s="489"/>
      <c r="AU397" s="489"/>
      <c r="AV397" s="513"/>
      <c r="AW397" s="490" t="s">
        <v>526</v>
      </c>
      <c r="AX397" s="739"/>
      <c r="AY397" s="739"/>
      <c r="AZ397" s="489"/>
      <c r="BA397" s="489"/>
      <c r="BB397" s="489"/>
      <c r="BC397" s="489"/>
      <c r="BD397" s="489"/>
      <c r="BE397" s="489"/>
      <c r="BF397" s="489"/>
      <c r="BG397" s="489"/>
      <c r="BH397" s="489"/>
      <c r="BI397" s="489"/>
      <c r="BJ397" s="489"/>
      <c r="BK397" s="489"/>
      <c r="BL397" s="560"/>
      <c r="BM397" s="559"/>
      <c r="BN397" s="489"/>
      <c r="BO397" s="489"/>
      <c r="BP397" s="489"/>
      <c r="BQ397" s="489"/>
      <c r="BR397" s="489"/>
      <c r="BS397" s="489"/>
      <c r="BT397" s="489"/>
      <c r="BU397" s="489"/>
      <c r="BV397" s="489"/>
      <c r="BW397" s="489"/>
      <c r="BX397" s="489"/>
      <c r="BY397" s="489"/>
      <c r="BZ397" s="489"/>
      <c r="CA397" s="489"/>
      <c r="CB397" s="489"/>
      <c r="CC397" s="489"/>
      <c r="CD397" s="489"/>
      <c r="CE397" s="489"/>
      <c r="CF397" s="489"/>
      <c r="CG397" s="489"/>
      <c r="CH397" s="489"/>
      <c r="CI397" s="489"/>
      <c r="CJ397" s="489"/>
      <c r="CK397" s="489"/>
      <c r="CL397" s="489"/>
      <c r="CM397" s="489"/>
      <c r="CN397" s="489"/>
      <c r="CO397" s="489"/>
      <c r="CP397" s="489"/>
      <c r="CQ397" s="489"/>
      <c r="CR397" s="489"/>
      <c r="CS397" s="489"/>
      <c r="CT397" s="489"/>
      <c r="CU397" s="489"/>
      <c r="CV397" s="489"/>
      <c r="CW397" s="489"/>
      <c r="CX397" s="489"/>
      <c r="CY397" s="489"/>
      <c r="CZ397" s="489"/>
      <c r="DA397" s="489"/>
      <c r="DB397" s="489"/>
      <c r="DC397" s="489"/>
      <c r="DD397" s="489"/>
      <c r="DE397" s="489"/>
      <c r="DF397" s="489"/>
      <c r="DG397" s="489"/>
      <c r="DH397" s="489"/>
      <c r="DI397" s="489"/>
      <c r="DJ397" s="489"/>
      <c r="DK397" s="489"/>
      <c r="DL397" s="489"/>
      <c r="DM397" s="489"/>
      <c r="DN397" s="489"/>
      <c r="DO397" s="489"/>
      <c r="DP397" s="489"/>
      <c r="DQ397" s="489"/>
      <c r="DR397" s="489"/>
      <c r="DS397" s="489"/>
      <c r="DT397" s="489"/>
      <c r="DU397" s="489"/>
      <c r="DV397" s="489"/>
      <c r="DW397" s="489"/>
      <c r="DX397" s="489"/>
      <c r="DY397" s="489"/>
      <c r="DZ397" s="489"/>
      <c r="EA397" s="489"/>
      <c r="EB397" s="489"/>
      <c r="EC397" s="489"/>
      <c r="ED397" s="489"/>
      <c r="EE397" s="489"/>
      <c r="EF397" s="489"/>
      <c r="EG397" s="489"/>
      <c r="EH397" s="489"/>
      <c r="EI397" s="489"/>
      <c r="EJ397" s="489"/>
      <c r="EK397" s="489"/>
      <c r="EL397" s="489"/>
      <c r="EM397" s="489"/>
      <c r="EN397" s="489"/>
      <c r="EO397" s="489"/>
      <c r="EP397" s="489"/>
      <c r="EQ397" s="489"/>
      <c r="ER397" s="489"/>
      <c r="ES397" s="489"/>
      <c r="ET397" s="489"/>
      <c r="EU397" s="489"/>
      <c r="EV397" s="489"/>
      <c r="EW397" s="489"/>
      <c r="EX397" s="489"/>
      <c r="EY397" s="489"/>
      <c r="EZ397" s="489"/>
      <c r="FA397" s="489"/>
      <c r="FB397" s="559"/>
      <c r="FC397" s="489"/>
      <c r="FD397" s="489"/>
      <c r="FE397" s="489"/>
      <c r="FF397" s="489"/>
      <c r="FG397" s="489"/>
      <c r="FH397" s="489"/>
      <c r="FI397" s="489"/>
      <c r="FJ397" s="489"/>
      <c r="FK397" s="489"/>
      <c r="FL397" s="489"/>
      <c r="FM397" s="489"/>
      <c r="FN397" s="489"/>
      <c r="FO397" s="489"/>
      <c r="FP397" s="560"/>
      <c r="FQ397" s="489"/>
      <c r="FR397" s="560"/>
      <c r="FS397" s="559"/>
      <c r="FT397" s="489"/>
      <c r="FU397" s="489"/>
      <c r="FV397" s="489"/>
      <c r="FW397" s="489"/>
      <c r="FX397" s="489"/>
      <c r="FY397" s="560"/>
    </row>
    <row r="398" spans="1:181" s="494" customFormat="1" ht="60" x14ac:dyDescent="0.25">
      <c r="A398" s="506">
        <v>450</v>
      </c>
      <c r="B398" s="511" t="s">
        <v>642</v>
      </c>
      <c r="C398" s="514" t="s">
        <v>141</v>
      </c>
      <c r="D398" s="493" t="s">
        <v>142</v>
      </c>
      <c r="E398" s="559" t="str">
        <f>VLOOKUP(F398,'Revised Phasing'!$D$4:$S$98, 16, 0)</f>
        <v>Phase 1</v>
      </c>
      <c r="F398" s="559" t="str">
        <f>VLOOKUP(L398,'Consolidated Data'!$E$2:$F$97, 2, 0)</f>
        <v>Claimfacts (CF)</v>
      </c>
      <c r="G398" s="490" t="s">
        <v>642</v>
      </c>
      <c r="H398" s="493" t="s">
        <v>1874</v>
      </c>
      <c r="I398" s="493"/>
      <c r="J398" s="492"/>
      <c r="K398" s="512" t="s">
        <v>155</v>
      </c>
      <c r="L398" s="493" t="s">
        <v>155</v>
      </c>
      <c r="M398" s="493" t="s">
        <v>155</v>
      </c>
      <c r="N398" s="512"/>
      <c r="O398" s="513"/>
      <c r="P398" s="515" t="s">
        <v>637</v>
      </c>
      <c r="Q398" s="515" t="s">
        <v>1802</v>
      </c>
      <c r="R398" s="515" t="s">
        <v>1875</v>
      </c>
      <c r="S398" s="493" t="s">
        <v>644</v>
      </c>
      <c r="T398" s="493" t="s">
        <v>1874</v>
      </c>
      <c r="U398" s="493" t="s">
        <v>534</v>
      </c>
      <c r="V398" s="513"/>
      <c r="W398" s="514" t="s">
        <v>535</v>
      </c>
      <c r="X398" s="493"/>
      <c r="Y398" s="493"/>
      <c r="Z398" s="513"/>
      <c r="AA398" s="516"/>
      <c r="AB398" s="562" t="s">
        <v>540</v>
      </c>
      <c r="AC398" s="563" t="s">
        <v>526</v>
      </c>
      <c r="AD398" s="564" t="s">
        <v>526</v>
      </c>
      <c r="AE398" s="563"/>
      <c r="AF398" s="735"/>
      <c r="AG398" s="733" t="s">
        <v>1805</v>
      </c>
      <c r="AH398" s="562" t="s">
        <v>540</v>
      </c>
      <c r="AI398" s="563" t="s">
        <v>540</v>
      </c>
      <c r="AJ398" s="564" t="s">
        <v>526</v>
      </c>
      <c r="AK398" s="497" t="s">
        <v>1806</v>
      </c>
      <c r="AL398" s="497" t="s">
        <v>1807</v>
      </c>
      <c r="AM398" s="497" t="s">
        <v>672</v>
      </c>
      <c r="AN398" s="489"/>
      <c r="AO398" s="490" t="s">
        <v>642</v>
      </c>
      <c r="AP398" s="493" t="s">
        <v>1866</v>
      </c>
      <c r="AQ398" s="491" t="s">
        <v>566</v>
      </c>
      <c r="AR398" s="492"/>
      <c r="AS398" s="490" t="s">
        <v>726</v>
      </c>
      <c r="AT398" s="493" t="s">
        <v>1876</v>
      </c>
      <c r="AU398" s="552" t="s">
        <v>1537</v>
      </c>
      <c r="AV398" s="555" t="s">
        <v>729</v>
      </c>
      <c r="AW398" s="490"/>
      <c r="AX398" s="739"/>
      <c r="AY398" s="739"/>
      <c r="AZ398" s="489"/>
      <c r="BA398" s="489"/>
      <c r="BB398" s="489"/>
      <c r="BC398" s="489"/>
      <c r="BD398" s="489"/>
      <c r="BE398" s="489"/>
      <c r="BF398" s="489"/>
      <c r="BG398" s="489"/>
      <c r="BH398" s="489"/>
      <c r="BI398" s="489"/>
      <c r="BJ398" s="489"/>
      <c r="BK398" s="489"/>
      <c r="BL398" s="560"/>
      <c r="BM398" s="559"/>
      <c r="BN398" s="489"/>
      <c r="BO398" s="489"/>
      <c r="BP398" s="489"/>
      <c r="BQ398" s="489"/>
      <c r="BR398" s="489"/>
      <c r="BS398" s="489"/>
      <c r="BT398" s="489"/>
      <c r="BU398" s="489"/>
      <c r="BV398" s="489"/>
      <c r="BW398" s="489"/>
      <c r="BX398" s="489"/>
      <c r="BY398" s="489"/>
      <c r="BZ398" s="489"/>
      <c r="CA398" s="489"/>
      <c r="CB398" s="489"/>
      <c r="CC398" s="489"/>
      <c r="CD398" s="489"/>
      <c r="CE398" s="489"/>
      <c r="CF398" s="489"/>
      <c r="CG398" s="489"/>
      <c r="CH398" s="489"/>
      <c r="CI398" s="489"/>
      <c r="CJ398" s="489"/>
      <c r="CK398" s="489"/>
      <c r="CL398" s="489"/>
      <c r="CM398" s="489"/>
      <c r="CN398" s="489"/>
      <c r="CO398" s="489"/>
      <c r="CP398" s="489"/>
      <c r="CQ398" s="489"/>
      <c r="CR398" s="489"/>
      <c r="CS398" s="489"/>
      <c r="CT398" s="489"/>
      <c r="CU398" s="489"/>
      <c r="CV398" s="489"/>
      <c r="CW398" s="489"/>
      <c r="CX398" s="489"/>
      <c r="CY398" s="489"/>
      <c r="CZ398" s="489"/>
      <c r="DA398" s="489"/>
      <c r="DB398" s="489"/>
      <c r="DC398" s="489"/>
      <c r="DD398" s="489"/>
      <c r="DE398" s="489"/>
      <c r="DF398" s="489"/>
      <c r="DG398" s="489"/>
      <c r="DH398" s="489"/>
      <c r="DI398" s="489"/>
      <c r="DJ398" s="489"/>
      <c r="DK398" s="489"/>
      <c r="DL398" s="489"/>
      <c r="DM398" s="489"/>
      <c r="DN398" s="489"/>
      <c r="DO398" s="489"/>
      <c r="DP398" s="489"/>
      <c r="DQ398" s="489"/>
      <c r="DR398" s="489"/>
      <c r="DS398" s="489"/>
      <c r="DT398" s="489"/>
      <c r="DU398" s="489"/>
      <c r="DV398" s="489"/>
      <c r="DW398" s="489"/>
      <c r="DX398" s="489"/>
      <c r="DY398" s="489"/>
      <c r="DZ398" s="489"/>
      <c r="EA398" s="489"/>
      <c r="EB398" s="489"/>
      <c r="EC398" s="489"/>
      <c r="ED398" s="489"/>
      <c r="EE398" s="489"/>
      <c r="EF398" s="489"/>
      <c r="EG398" s="489"/>
      <c r="EH398" s="489"/>
      <c r="EI398" s="489"/>
      <c r="EJ398" s="489"/>
      <c r="EK398" s="489"/>
      <c r="EL398" s="489"/>
      <c r="EM398" s="489"/>
      <c r="EN398" s="489"/>
      <c r="EO398" s="489"/>
      <c r="EP398" s="489"/>
      <c r="EQ398" s="489"/>
      <c r="ER398" s="489"/>
      <c r="ES398" s="489"/>
      <c r="ET398" s="489"/>
      <c r="EU398" s="489"/>
      <c r="EV398" s="489"/>
      <c r="EW398" s="489"/>
      <c r="EX398" s="489"/>
      <c r="EY398" s="489"/>
      <c r="EZ398" s="489"/>
      <c r="FA398" s="489"/>
      <c r="FB398" s="559"/>
      <c r="FC398" s="489"/>
      <c r="FD398" s="489"/>
      <c r="FE398" s="489"/>
      <c r="FF398" s="489"/>
      <c r="FG398" s="489"/>
      <c r="FH398" s="489"/>
      <c r="FI398" s="489"/>
      <c r="FJ398" s="489"/>
      <c r="FK398" s="489"/>
      <c r="FL398" s="489"/>
      <c r="FM398" s="489"/>
      <c r="FN398" s="489"/>
      <c r="FO398" s="489"/>
      <c r="FP398" s="560"/>
      <c r="FQ398" s="489"/>
      <c r="FR398" s="560"/>
      <c r="FS398" s="559"/>
      <c r="FT398" s="489"/>
      <c r="FU398" s="489"/>
      <c r="FV398" s="489"/>
      <c r="FW398" s="489"/>
      <c r="FX398" s="489"/>
      <c r="FY398" s="560"/>
    </row>
    <row r="399" spans="1:181" s="494" customFormat="1" hidden="1" x14ac:dyDescent="0.25">
      <c r="A399" s="557">
        <v>451</v>
      </c>
      <c r="B399" s="558" t="s">
        <v>524</v>
      </c>
      <c r="C399" s="490" t="s">
        <v>141</v>
      </c>
      <c r="D399" s="489" t="s">
        <v>142</v>
      </c>
      <c r="E399" s="559"/>
      <c r="F399" s="559"/>
      <c r="G399" s="490" t="s">
        <v>526</v>
      </c>
      <c r="H399" s="489" t="s">
        <v>1877</v>
      </c>
      <c r="I399" s="489"/>
      <c r="J399" s="560"/>
      <c r="K399" s="559" t="s">
        <v>1878</v>
      </c>
      <c r="L399" s="489" t="s">
        <v>155</v>
      </c>
      <c r="M399" s="489" t="s">
        <v>155</v>
      </c>
      <c r="N399" s="559"/>
      <c r="O399" s="560"/>
      <c r="P399" s="491" t="s">
        <v>530</v>
      </c>
      <c r="Q399" s="491" t="s">
        <v>531</v>
      </c>
      <c r="R399" s="491" t="s">
        <v>532</v>
      </c>
      <c r="S399" s="489" t="s">
        <v>533</v>
      </c>
      <c r="T399" s="489" t="s">
        <v>1877</v>
      </c>
      <c r="U399" s="489" t="s">
        <v>534</v>
      </c>
      <c r="V399" s="560"/>
      <c r="W399" s="490" t="s">
        <v>535</v>
      </c>
      <c r="X399" s="489"/>
      <c r="Y399" s="489"/>
      <c r="Z399" s="560"/>
      <c r="AA399" s="561"/>
      <c r="AB399" s="562" t="s">
        <v>526</v>
      </c>
      <c r="AC399" s="563" t="s">
        <v>526</v>
      </c>
      <c r="AD399" s="564" t="s">
        <v>526</v>
      </c>
      <c r="AE399" s="563"/>
      <c r="AF399" s="563"/>
      <c r="AG399" s="563"/>
      <c r="AH399" s="562" t="s">
        <v>526</v>
      </c>
      <c r="AI399" s="563" t="s">
        <v>526</v>
      </c>
      <c r="AJ399" s="564" t="s">
        <v>526</v>
      </c>
      <c r="AK399" s="489"/>
      <c r="AL399" s="489"/>
      <c r="AM399" s="489"/>
      <c r="AN399" s="489"/>
      <c r="AO399" s="490" t="s">
        <v>526</v>
      </c>
      <c r="AP399" s="493" t="s">
        <v>1830</v>
      </c>
      <c r="AQ399" s="491" t="s">
        <v>566</v>
      </c>
      <c r="AR399" s="492"/>
      <c r="AS399" s="490" t="str">
        <f t="shared" si="6"/>
        <v>no</v>
      </c>
      <c r="AT399" s="489"/>
      <c r="AU399" s="489"/>
      <c r="AV399" s="513"/>
      <c r="AW399" s="490" t="s">
        <v>526</v>
      </c>
      <c r="AX399" s="739"/>
      <c r="AY399" s="739"/>
      <c r="AZ399" s="489"/>
      <c r="BA399" s="489"/>
      <c r="BB399" s="489"/>
      <c r="BC399" s="489"/>
      <c r="BD399" s="489"/>
      <c r="BE399" s="489"/>
      <c r="BF399" s="489"/>
      <c r="BG399" s="489"/>
      <c r="BH399" s="489"/>
      <c r="BI399" s="489"/>
      <c r="BJ399" s="489"/>
      <c r="BK399" s="489"/>
      <c r="BL399" s="560"/>
      <c r="BM399" s="559"/>
      <c r="BN399" s="489"/>
      <c r="BO399" s="489"/>
      <c r="BP399" s="489"/>
      <c r="BQ399" s="489"/>
      <c r="BR399" s="489"/>
      <c r="BS399" s="489"/>
      <c r="BT399" s="489"/>
      <c r="BU399" s="489"/>
      <c r="BV399" s="489"/>
      <c r="BW399" s="489"/>
      <c r="BX399" s="489"/>
      <c r="BY399" s="489"/>
      <c r="BZ399" s="489"/>
      <c r="CA399" s="489"/>
      <c r="CB399" s="489"/>
      <c r="CC399" s="489"/>
      <c r="CD399" s="489"/>
      <c r="CE399" s="489"/>
      <c r="CF399" s="489"/>
      <c r="CG399" s="489"/>
      <c r="CH399" s="489"/>
      <c r="CI399" s="489"/>
      <c r="CJ399" s="489"/>
      <c r="CK399" s="489"/>
      <c r="CL399" s="489"/>
      <c r="CM399" s="489"/>
      <c r="CN399" s="489"/>
      <c r="CO399" s="489"/>
      <c r="CP399" s="489"/>
      <c r="CQ399" s="489"/>
      <c r="CR399" s="489"/>
      <c r="CS399" s="489"/>
      <c r="CT399" s="489"/>
      <c r="CU399" s="489"/>
      <c r="CV399" s="489"/>
      <c r="CW399" s="489"/>
      <c r="CX399" s="489"/>
      <c r="CY399" s="489"/>
      <c r="CZ399" s="489"/>
      <c r="DA399" s="489"/>
      <c r="DB399" s="489"/>
      <c r="DC399" s="489"/>
      <c r="DD399" s="489"/>
      <c r="DE399" s="489"/>
      <c r="DF399" s="489"/>
      <c r="DG399" s="489"/>
      <c r="DH399" s="489"/>
      <c r="DI399" s="489"/>
      <c r="DJ399" s="489"/>
      <c r="DK399" s="489"/>
      <c r="DL399" s="489"/>
      <c r="DM399" s="489"/>
      <c r="DN399" s="489"/>
      <c r="DO399" s="489"/>
      <c r="DP399" s="489"/>
      <c r="DQ399" s="489"/>
      <c r="DR399" s="489"/>
      <c r="DS399" s="489"/>
      <c r="DT399" s="489"/>
      <c r="DU399" s="489"/>
      <c r="DV399" s="489"/>
      <c r="DW399" s="489"/>
      <c r="DX399" s="489"/>
      <c r="DY399" s="489"/>
      <c r="DZ399" s="489"/>
      <c r="EA399" s="489"/>
      <c r="EB399" s="489"/>
      <c r="EC399" s="489"/>
      <c r="ED399" s="489"/>
      <c r="EE399" s="489"/>
      <c r="EF399" s="489"/>
      <c r="EG399" s="489"/>
      <c r="EH399" s="489"/>
      <c r="EI399" s="489"/>
      <c r="EJ399" s="489"/>
      <c r="EK399" s="489"/>
      <c r="EL399" s="489"/>
      <c r="EM399" s="489"/>
      <c r="EN399" s="489"/>
      <c r="EO399" s="489"/>
      <c r="EP399" s="489"/>
      <c r="EQ399" s="489"/>
      <c r="ER399" s="489"/>
      <c r="ES399" s="489"/>
      <c r="ET399" s="489"/>
      <c r="EU399" s="489"/>
      <c r="EV399" s="489"/>
      <c r="EW399" s="489"/>
      <c r="EX399" s="489"/>
      <c r="EY399" s="489"/>
      <c r="EZ399" s="489"/>
      <c r="FA399" s="489"/>
      <c r="FB399" s="559"/>
      <c r="FC399" s="489"/>
      <c r="FD399" s="489"/>
      <c r="FE399" s="489"/>
      <c r="FF399" s="489"/>
      <c r="FG399" s="489"/>
      <c r="FH399" s="489"/>
      <c r="FI399" s="489"/>
      <c r="FJ399" s="489"/>
      <c r="FK399" s="489"/>
      <c r="FL399" s="489"/>
      <c r="FM399" s="489"/>
      <c r="FN399" s="489"/>
      <c r="FO399" s="489"/>
      <c r="FP399" s="560"/>
      <c r="FQ399" s="489"/>
      <c r="FR399" s="560"/>
      <c r="FS399" s="559"/>
      <c r="FT399" s="489"/>
      <c r="FU399" s="489"/>
      <c r="FV399" s="489"/>
      <c r="FW399" s="489"/>
      <c r="FX399" s="489"/>
      <c r="FY399" s="560"/>
    </row>
    <row r="400" spans="1:181" s="494" customFormat="1" ht="60" x14ac:dyDescent="0.25">
      <c r="A400" s="506">
        <v>452</v>
      </c>
      <c r="B400" s="511" t="s">
        <v>642</v>
      </c>
      <c r="C400" s="514" t="s">
        <v>141</v>
      </c>
      <c r="D400" s="493" t="s">
        <v>142</v>
      </c>
      <c r="E400" s="559" t="str">
        <f>VLOOKUP(F400,'Revised Phasing'!$D$4:$S$98, 16, 0)</f>
        <v>Phase 1</v>
      </c>
      <c r="F400" s="559" t="str">
        <f>VLOOKUP(L400,'Consolidated Data'!$E$2:$F$97, 2, 0)</f>
        <v>Capfacts (GC)</v>
      </c>
      <c r="G400" s="490" t="s">
        <v>642</v>
      </c>
      <c r="H400" s="493" t="s">
        <v>1879</v>
      </c>
      <c r="I400" s="493"/>
      <c r="J400" s="492"/>
      <c r="K400" s="512" t="s">
        <v>151</v>
      </c>
      <c r="L400" s="493" t="s">
        <v>151</v>
      </c>
      <c r="M400" s="493" t="s">
        <v>151</v>
      </c>
      <c r="N400" s="512"/>
      <c r="O400" s="513"/>
      <c r="P400" s="515" t="s">
        <v>637</v>
      </c>
      <c r="Q400" s="515" t="s">
        <v>1802</v>
      </c>
      <c r="R400" s="515" t="s">
        <v>1880</v>
      </c>
      <c r="S400" s="493" t="s">
        <v>644</v>
      </c>
      <c r="T400" s="493" t="s">
        <v>1879</v>
      </c>
      <c r="U400" s="493" t="s">
        <v>534</v>
      </c>
      <c r="V400" s="513"/>
      <c r="W400" s="514" t="s">
        <v>535</v>
      </c>
      <c r="X400" s="493"/>
      <c r="Y400" s="493"/>
      <c r="Z400" s="513"/>
      <c r="AA400" s="516"/>
      <c r="AB400" s="562" t="s">
        <v>540</v>
      </c>
      <c r="AC400" s="563" t="s">
        <v>526</v>
      </c>
      <c r="AD400" s="564" t="s">
        <v>526</v>
      </c>
      <c r="AE400" s="563"/>
      <c r="AF400" s="735"/>
      <c r="AG400" s="733" t="s">
        <v>1805</v>
      </c>
      <c r="AH400" s="562" t="s">
        <v>540</v>
      </c>
      <c r="AI400" s="563" t="s">
        <v>526</v>
      </c>
      <c r="AJ400" s="564" t="s">
        <v>526</v>
      </c>
      <c r="AK400" s="496" t="s">
        <v>1806</v>
      </c>
      <c r="AL400" s="496" t="s">
        <v>1807</v>
      </c>
      <c r="AM400" s="496" t="s">
        <v>672</v>
      </c>
      <c r="AN400" s="489"/>
      <c r="AO400" s="490" t="s">
        <v>642</v>
      </c>
      <c r="AP400" s="493" t="s">
        <v>1866</v>
      </c>
      <c r="AQ400" s="491" t="s">
        <v>566</v>
      </c>
      <c r="AR400" s="492"/>
      <c r="AS400" s="490" t="s">
        <v>726</v>
      </c>
      <c r="AT400" s="493" t="s">
        <v>1148</v>
      </c>
      <c r="AU400" s="552" t="s">
        <v>1537</v>
      </c>
      <c r="AV400" s="555" t="s">
        <v>729</v>
      </c>
      <c r="AW400" s="490"/>
      <c r="AX400" s="739"/>
      <c r="AY400" s="739"/>
      <c r="AZ400" s="489"/>
      <c r="BA400" s="489"/>
      <c r="BB400" s="489"/>
      <c r="BC400" s="489"/>
      <c r="BD400" s="489"/>
      <c r="BE400" s="489"/>
      <c r="BF400" s="489"/>
      <c r="BG400" s="489"/>
      <c r="BH400" s="489"/>
      <c r="BI400" s="489"/>
      <c r="BJ400" s="489"/>
      <c r="BK400" s="489"/>
      <c r="BL400" s="560"/>
      <c r="BM400" s="559"/>
      <c r="BN400" s="489"/>
      <c r="BO400" s="489"/>
      <c r="BP400" s="489"/>
      <c r="BQ400" s="489"/>
      <c r="BR400" s="489"/>
      <c r="BS400" s="489"/>
      <c r="BT400" s="489"/>
      <c r="BU400" s="489"/>
      <c r="BV400" s="489"/>
      <c r="BW400" s="489"/>
      <c r="BX400" s="489"/>
      <c r="BY400" s="489"/>
      <c r="BZ400" s="489"/>
      <c r="CA400" s="489"/>
      <c r="CB400" s="489"/>
      <c r="CC400" s="489"/>
      <c r="CD400" s="489"/>
      <c r="CE400" s="489"/>
      <c r="CF400" s="489"/>
      <c r="CG400" s="489"/>
      <c r="CH400" s="489"/>
      <c r="CI400" s="489"/>
      <c r="CJ400" s="489"/>
      <c r="CK400" s="489"/>
      <c r="CL400" s="489"/>
      <c r="CM400" s="489"/>
      <c r="CN400" s="489"/>
      <c r="CO400" s="489"/>
      <c r="CP400" s="489"/>
      <c r="CQ400" s="489"/>
      <c r="CR400" s="489"/>
      <c r="CS400" s="489"/>
      <c r="CT400" s="489"/>
      <c r="CU400" s="489"/>
      <c r="CV400" s="489"/>
      <c r="CW400" s="489"/>
      <c r="CX400" s="489"/>
      <c r="CY400" s="489"/>
      <c r="CZ400" s="489"/>
      <c r="DA400" s="489"/>
      <c r="DB400" s="489"/>
      <c r="DC400" s="489"/>
      <c r="DD400" s="489"/>
      <c r="DE400" s="489"/>
      <c r="DF400" s="489"/>
      <c r="DG400" s="489"/>
      <c r="DH400" s="489"/>
      <c r="DI400" s="489"/>
      <c r="DJ400" s="489"/>
      <c r="DK400" s="489"/>
      <c r="DL400" s="489"/>
      <c r="DM400" s="489"/>
      <c r="DN400" s="489"/>
      <c r="DO400" s="489"/>
      <c r="DP400" s="489"/>
      <c r="DQ400" s="489"/>
      <c r="DR400" s="489"/>
      <c r="DS400" s="489"/>
      <c r="DT400" s="489"/>
      <c r="DU400" s="489"/>
      <c r="DV400" s="489"/>
      <c r="DW400" s="489"/>
      <c r="DX400" s="489"/>
      <c r="DY400" s="489"/>
      <c r="DZ400" s="489"/>
      <c r="EA400" s="489"/>
      <c r="EB400" s="489"/>
      <c r="EC400" s="489"/>
      <c r="ED400" s="489"/>
      <c r="EE400" s="489"/>
      <c r="EF400" s="489"/>
      <c r="EG400" s="489"/>
      <c r="EH400" s="489"/>
      <c r="EI400" s="489"/>
      <c r="EJ400" s="489"/>
      <c r="EK400" s="489"/>
      <c r="EL400" s="489"/>
      <c r="EM400" s="489"/>
      <c r="EN400" s="489"/>
      <c r="EO400" s="489"/>
      <c r="EP400" s="489"/>
      <c r="EQ400" s="489"/>
      <c r="ER400" s="489"/>
      <c r="ES400" s="489"/>
      <c r="ET400" s="489"/>
      <c r="EU400" s="489"/>
      <c r="EV400" s="489"/>
      <c r="EW400" s="489"/>
      <c r="EX400" s="489"/>
      <c r="EY400" s="489"/>
      <c r="EZ400" s="489"/>
      <c r="FA400" s="489"/>
      <c r="FB400" s="559"/>
      <c r="FC400" s="489"/>
      <c r="FD400" s="489"/>
      <c r="FE400" s="489"/>
      <c r="FF400" s="489"/>
      <c r="FG400" s="489"/>
      <c r="FH400" s="489"/>
      <c r="FI400" s="489"/>
      <c r="FJ400" s="489"/>
      <c r="FK400" s="489"/>
      <c r="FL400" s="489"/>
      <c r="FM400" s="489"/>
      <c r="FN400" s="489"/>
      <c r="FO400" s="489"/>
      <c r="FP400" s="560"/>
      <c r="FQ400" s="489"/>
      <c r="FR400" s="560"/>
      <c r="FS400" s="559"/>
      <c r="FT400" s="489"/>
      <c r="FU400" s="489"/>
      <c r="FV400" s="489"/>
      <c r="FW400" s="489"/>
      <c r="FX400" s="489"/>
      <c r="FY400" s="560"/>
    </row>
    <row r="401" spans="1:181" s="494" customFormat="1" hidden="1" x14ac:dyDescent="0.25">
      <c r="A401" s="557">
        <v>453</v>
      </c>
      <c r="B401" s="558" t="s">
        <v>524</v>
      </c>
      <c r="C401" s="490" t="s">
        <v>141</v>
      </c>
      <c r="D401" s="489" t="s">
        <v>142</v>
      </c>
      <c r="E401" s="559"/>
      <c r="F401" s="559"/>
      <c r="G401" s="490" t="s">
        <v>526</v>
      </c>
      <c r="H401" s="489" t="s">
        <v>1881</v>
      </c>
      <c r="I401" s="489"/>
      <c r="J401" s="560"/>
      <c r="K401" s="559" t="s">
        <v>1882</v>
      </c>
      <c r="L401" s="489" t="s">
        <v>151</v>
      </c>
      <c r="M401" s="489" t="s">
        <v>151</v>
      </c>
      <c r="N401" s="559"/>
      <c r="O401" s="560"/>
      <c r="P401" s="491" t="s">
        <v>530</v>
      </c>
      <c r="Q401" s="491" t="s">
        <v>531</v>
      </c>
      <c r="R401" s="491" t="s">
        <v>532</v>
      </c>
      <c r="S401" s="489" t="s">
        <v>533</v>
      </c>
      <c r="T401" s="489" t="s">
        <v>1881</v>
      </c>
      <c r="U401" s="489" t="s">
        <v>534</v>
      </c>
      <c r="V401" s="560"/>
      <c r="W401" s="490" t="s">
        <v>535</v>
      </c>
      <c r="X401" s="489"/>
      <c r="Y401" s="489"/>
      <c r="Z401" s="560"/>
      <c r="AA401" s="561"/>
      <c r="AB401" s="562" t="s">
        <v>526</v>
      </c>
      <c r="AC401" s="563" t="s">
        <v>526</v>
      </c>
      <c r="AD401" s="564" t="s">
        <v>526</v>
      </c>
      <c r="AE401" s="563"/>
      <c r="AF401" s="563"/>
      <c r="AG401" s="563"/>
      <c r="AH401" s="562" t="s">
        <v>526</v>
      </c>
      <c r="AI401" s="563" t="s">
        <v>526</v>
      </c>
      <c r="AJ401" s="564" t="s">
        <v>526</v>
      </c>
      <c r="AK401" s="489"/>
      <c r="AL401" s="489"/>
      <c r="AM401" s="489"/>
      <c r="AN401" s="489"/>
      <c r="AO401" s="490" t="s">
        <v>526</v>
      </c>
      <c r="AP401" s="493" t="s">
        <v>1830</v>
      </c>
      <c r="AQ401" s="491" t="s">
        <v>566</v>
      </c>
      <c r="AR401" s="492"/>
      <c r="AS401" s="490" t="str">
        <f t="shared" si="6"/>
        <v>no</v>
      </c>
      <c r="AT401" s="489"/>
      <c r="AU401" s="489"/>
      <c r="AV401" s="513"/>
      <c r="AW401" s="490" t="s">
        <v>526</v>
      </c>
      <c r="AX401" s="739"/>
      <c r="AY401" s="739"/>
      <c r="AZ401" s="489"/>
      <c r="BA401" s="489"/>
      <c r="BB401" s="489"/>
      <c r="BC401" s="489"/>
      <c r="BD401" s="489"/>
      <c r="BE401" s="489"/>
      <c r="BF401" s="489"/>
      <c r="BG401" s="489"/>
      <c r="BH401" s="489"/>
      <c r="BI401" s="489"/>
      <c r="BJ401" s="489"/>
      <c r="BK401" s="489"/>
      <c r="BL401" s="560"/>
      <c r="BM401" s="559"/>
      <c r="BN401" s="489"/>
      <c r="BO401" s="489"/>
      <c r="BP401" s="489"/>
      <c r="BQ401" s="489"/>
      <c r="BR401" s="489"/>
      <c r="BS401" s="489"/>
      <c r="BT401" s="489"/>
      <c r="BU401" s="489"/>
      <c r="BV401" s="489"/>
      <c r="BW401" s="489"/>
      <c r="BX401" s="489"/>
      <c r="BY401" s="489"/>
      <c r="BZ401" s="489"/>
      <c r="CA401" s="489"/>
      <c r="CB401" s="489"/>
      <c r="CC401" s="489"/>
      <c r="CD401" s="489"/>
      <c r="CE401" s="489"/>
      <c r="CF401" s="489"/>
      <c r="CG401" s="489"/>
      <c r="CH401" s="489"/>
      <c r="CI401" s="489"/>
      <c r="CJ401" s="489"/>
      <c r="CK401" s="489"/>
      <c r="CL401" s="489"/>
      <c r="CM401" s="489"/>
      <c r="CN401" s="489"/>
      <c r="CO401" s="489"/>
      <c r="CP401" s="489"/>
      <c r="CQ401" s="489"/>
      <c r="CR401" s="489"/>
      <c r="CS401" s="489"/>
      <c r="CT401" s="489"/>
      <c r="CU401" s="489"/>
      <c r="CV401" s="489"/>
      <c r="CW401" s="489"/>
      <c r="CX401" s="489"/>
      <c r="CY401" s="489"/>
      <c r="CZ401" s="489"/>
      <c r="DA401" s="489"/>
      <c r="DB401" s="489"/>
      <c r="DC401" s="489"/>
      <c r="DD401" s="489"/>
      <c r="DE401" s="489"/>
      <c r="DF401" s="489"/>
      <c r="DG401" s="489"/>
      <c r="DH401" s="489"/>
      <c r="DI401" s="489"/>
      <c r="DJ401" s="489"/>
      <c r="DK401" s="489"/>
      <c r="DL401" s="489"/>
      <c r="DM401" s="489"/>
      <c r="DN401" s="489"/>
      <c r="DO401" s="489"/>
      <c r="DP401" s="489"/>
      <c r="DQ401" s="489"/>
      <c r="DR401" s="489"/>
      <c r="DS401" s="489"/>
      <c r="DT401" s="489"/>
      <c r="DU401" s="489"/>
      <c r="DV401" s="489"/>
      <c r="DW401" s="489"/>
      <c r="DX401" s="489"/>
      <c r="DY401" s="489"/>
      <c r="DZ401" s="489"/>
      <c r="EA401" s="489"/>
      <c r="EB401" s="489"/>
      <c r="EC401" s="489"/>
      <c r="ED401" s="489"/>
      <c r="EE401" s="489"/>
      <c r="EF401" s="489"/>
      <c r="EG401" s="489"/>
      <c r="EH401" s="489"/>
      <c r="EI401" s="489"/>
      <c r="EJ401" s="489"/>
      <c r="EK401" s="489"/>
      <c r="EL401" s="489"/>
      <c r="EM401" s="489"/>
      <c r="EN401" s="489"/>
      <c r="EO401" s="489"/>
      <c r="EP401" s="489"/>
      <c r="EQ401" s="489"/>
      <c r="ER401" s="489"/>
      <c r="ES401" s="489"/>
      <c r="ET401" s="489"/>
      <c r="EU401" s="489"/>
      <c r="EV401" s="489"/>
      <c r="EW401" s="489"/>
      <c r="EX401" s="489"/>
      <c r="EY401" s="489"/>
      <c r="EZ401" s="489"/>
      <c r="FA401" s="489"/>
      <c r="FB401" s="559"/>
      <c r="FC401" s="489"/>
      <c r="FD401" s="489"/>
      <c r="FE401" s="489"/>
      <c r="FF401" s="489"/>
      <c r="FG401" s="489"/>
      <c r="FH401" s="489"/>
      <c r="FI401" s="489"/>
      <c r="FJ401" s="489"/>
      <c r="FK401" s="489"/>
      <c r="FL401" s="489"/>
      <c r="FM401" s="489"/>
      <c r="FN401" s="489"/>
      <c r="FO401" s="489"/>
      <c r="FP401" s="560"/>
      <c r="FQ401" s="489"/>
      <c r="FR401" s="560"/>
      <c r="FS401" s="559"/>
      <c r="FT401" s="489"/>
      <c r="FU401" s="489"/>
      <c r="FV401" s="489"/>
      <c r="FW401" s="489"/>
      <c r="FX401" s="489"/>
      <c r="FY401" s="560"/>
    </row>
    <row r="402" spans="1:181" s="494" customFormat="1" hidden="1" x14ac:dyDescent="0.25">
      <c r="A402" s="557">
        <v>454</v>
      </c>
      <c r="B402" s="558" t="s">
        <v>524</v>
      </c>
      <c r="C402" s="490" t="s">
        <v>141</v>
      </c>
      <c r="D402" s="489" t="s">
        <v>551</v>
      </c>
      <c r="E402" s="559"/>
      <c r="F402" s="559"/>
      <c r="G402" s="490" t="s">
        <v>526</v>
      </c>
      <c r="H402" s="489" t="s">
        <v>1883</v>
      </c>
      <c r="I402" s="489"/>
      <c r="J402" s="560"/>
      <c r="K402" s="559" t="s">
        <v>1884</v>
      </c>
      <c r="L402" s="489" t="s">
        <v>1884</v>
      </c>
      <c r="M402" s="489" t="s">
        <v>1884</v>
      </c>
      <c r="N402" s="559"/>
      <c r="O402" s="560"/>
      <c r="P402" s="491" t="s">
        <v>637</v>
      </c>
      <c r="Q402" s="491" t="s">
        <v>30</v>
      </c>
      <c r="R402" s="491" t="s">
        <v>283</v>
      </c>
      <c r="S402" s="489" t="s">
        <v>672</v>
      </c>
      <c r="T402" s="489" t="s">
        <v>1883</v>
      </c>
      <c r="U402" s="489" t="s">
        <v>571</v>
      </c>
      <c r="V402" s="560"/>
      <c r="W402" s="490" t="s">
        <v>572</v>
      </c>
      <c r="X402" s="489"/>
      <c r="Y402" s="489"/>
      <c r="Z402" s="560"/>
      <c r="AA402" s="561">
        <v>42521</v>
      </c>
      <c r="AB402" s="562" t="s">
        <v>526</v>
      </c>
      <c r="AC402" s="563" t="s">
        <v>526</v>
      </c>
      <c r="AD402" s="564" t="s">
        <v>526</v>
      </c>
      <c r="AE402" s="563"/>
      <c r="AF402" s="735"/>
      <c r="AG402" s="563"/>
      <c r="AH402" s="562" t="s">
        <v>526</v>
      </c>
      <c r="AI402" s="563" t="s">
        <v>526</v>
      </c>
      <c r="AJ402" s="564" t="s">
        <v>526</v>
      </c>
      <c r="AK402" s="489"/>
      <c r="AL402" s="489"/>
      <c r="AM402" s="489"/>
      <c r="AN402" s="489"/>
      <c r="AO402" s="490" t="s">
        <v>526</v>
      </c>
      <c r="AP402" s="493"/>
      <c r="AQ402" s="491"/>
      <c r="AR402" s="492"/>
      <c r="AS402" s="490" t="str">
        <f t="shared" si="6"/>
        <v>no</v>
      </c>
      <c r="AT402" s="489"/>
      <c r="AU402" s="489"/>
      <c r="AV402" s="513"/>
      <c r="AW402" s="490" t="s">
        <v>526</v>
      </c>
      <c r="AX402" s="739"/>
      <c r="AY402" s="739"/>
      <c r="AZ402" s="489"/>
      <c r="BA402" s="489"/>
      <c r="BB402" s="489"/>
      <c r="BC402" s="489"/>
      <c r="BD402" s="489"/>
      <c r="BE402" s="489"/>
      <c r="BF402" s="489"/>
      <c r="BG402" s="489"/>
      <c r="BH402" s="489"/>
      <c r="BI402" s="489"/>
      <c r="BJ402" s="489"/>
      <c r="BK402" s="489"/>
      <c r="BL402" s="560"/>
      <c r="BM402" s="559"/>
      <c r="BN402" s="489"/>
      <c r="BO402" s="489"/>
      <c r="BP402" s="489"/>
      <c r="BQ402" s="489"/>
      <c r="BR402" s="489"/>
      <c r="BS402" s="489"/>
      <c r="BT402" s="489"/>
      <c r="BU402" s="489"/>
      <c r="BV402" s="489"/>
      <c r="BW402" s="489"/>
      <c r="BX402" s="489"/>
      <c r="BY402" s="489"/>
      <c r="BZ402" s="489"/>
      <c r="CA402" s="489"/>
      <c r="CB402" s="489"/>
      <c r="CC402" s="489"/>
      <c r="CD402" s="489"/>
      <c r="CE402" s="489"/>
      <c r="CF402" s="489"/>
      <c r="CG402" s="489"/>
      <c r="CH402" s="489"/>
      <c r="CI402" s="489"/>
      <c r="CJ402" s="489"/>
      <c r="CK402" s="489"/>
      <c r="CL402" s="489"/>
      <c r="CM402" s="489"/>
      <c r="CN402" s="489"/>
      <c r="CO402" s="489"/>
      <c r="CP402" s="489"/>
      <c r="CQ402" s="489"/>
      <c r="CR402" s="489"/>
      <c r="CS402" s="489"/>
      <c r="CT402" s="489"/>
      <c r="CU402" s="489"/>
      <c r="CV402" s="489"/>
      <c r="CW402" s="489"/>
      <c r="CX402" s="489"/>
      <c r="CY402" s="489"/>
      <c r="CZ402" s="489"/>
      <c r="DA402" s="489"/>
      <c r="DB402" s="489"/>
      <c r="DC402" s="489"/>
      <c r="DD402" s="489"/>
      <c r="DE402" s="489"/>
      <c r="DF402" s="489"/>
      <c r="DG402" s="489"/>
      <c r="DH402" s="489"/>
      <c r="DI402" s="489"/>
      <c r="DJ402" s="489"/>
      <c r="DK402" s="489"/>
      <c r="DL402" s="489"/>
      <c r="DM402" s="489"/>
      <c r="DN402" s="489"/>
      <c r="DO402" s="489"/>
      <c r="DP402" s="489"/>
      <c r="DQ402" s="489"/>
      <c r="DR402" s="489"/>
      <c r="DS402" s="489"/>
      <c r="DT402" s="489"/>
      <c r="DU402" s="489"/>
      <c r="DV402" s="489"/>
      <c r="DW402" s="489"/>
      <c r="DX402" s="489"/>
      <c r="DY402" s="489"/>
      <c r="DZ402" s="489"/>
      <c r="EA402" s="489"/>
      <c r="EB402" s="489"/>
      <c r="EC402" s="489"/>
      <c r="ED402" s="489"/>
      <c r="EE402" s="489"/>
      <c r="EF402" s="489"/>
      <c r="EG402" s="489"/>
      <c r="EH402" s="489"/>
      <c r="EI402" s="489"/>
      <c r="EJ402" s="489"/>
      <c r="EK402" s="489"/>
      <c r="EL402" s="489"/>
      <c r="EM402" s="489"/>
      <c r="EN402" s="489"/>
      <c r="EO402" s="489"/>
      <c r="EP402" s="489"/>
      <c r="EQ402" s="489"/>
      <c r="ER402" s="489"/>
      <c r="ES402" s="489"/>
      <c r="ET402" s="489"/>
      <c r="EU402" s="489"/>
      <c r="EV402" s="489"/>
      <c r="EW402" s="489"/>
      <c r="EX402" s="489"/>
      <c r="EY402" s="489"/>
      <c r="EZ402" s="489"/>
      <c r="FA402" s="489"/>
      <c r="FB402" s="559"/>
      <c r="FC402" s="489"/>
      <c r="FD402" s="489"/>
      <c r="FE402" s="489"/>
      <c r="FF402" s="489"/>
      <c r="FG402" s="489"/>
      <c r="FH402" s="489"/>
      <c r="FI402" s="489"/>
      <c r="FJ402" s="489"/>
      <c r="FK402" s="489"/>
      <c r="FL402" s="489"/>
      <c r="FM402" s="489"/>
      <c r="FN402" s="489"/>
      <c r="FO402" s="489"/>
      <c r="FP402" s="560"/>
      <c r="FQ402" s="489"/>
      <c r="FR402" s="560"/>
      <c r="FS402" s="559"/>
      <c r="FT402" s="489"/>
      <c r="FU402" s="489"/>
      <c r="FV402" s="489"/>
      <c r="FW402" s="489"/>
      <c r="FX402" s="489"/>
      <c r="FY402" s="560"/>
    </row>
    <row r="403" spans="1:181" s="494" customFormat="1" hidden="1" x14ac:dyDescent="0.25">
      <c r="A403" s="557">
        <v>455</v>
      </c>
      <c r="B403" s="558" t="s">
        <v>524</v>
      </c>
      <c r="C403" s="490" t="s">
        <v>141</v>
      </c>
      <c r="D403" s="489" t="s">
        <v>551</v>
      </c>
      <c r="E403" s="559"/>
      <c r="F403" s="559"/>
      <c r="G403" s="490" t="s">
        <v>526</v>
      </c>
      <c r="H403" s="489" t="s">
        <v>1885</v>
      </c>
      <c r="I403" s="489"/>
      <c r="J403" s="560"/>
      <c r="K403" s="559" t="s">
        <v>1886</v>
      </c>
      <c r="L403" s="489" t="s">
        <v>1884</v>
      </c>
      <c r="M403" s="489" t="s">
        <v>1884</v>
      </c>
      <c r="N403" s="559"/>
      <c r="O403" s="560"/>
      <c r="P403" s="491" t="s">
        <v>530</v>
      </c>
      <c r="Q403" s="491" t="s">
        <v>531</v>
      </c>
      <c r="R403" s="491" t="s">
        <v>532</v>
      </c>
      <c r="S403" s="489" t="s">
        <v>283</v>
      </c>
      <c r="T403" s="489" t="s">
        <v>1885</v>
      </c>
      <c r="U403" s="489" t="s">
        <v>571</v>
      </c>
      <c r="V403" s="560"/>
      <c r="W403" s="490" t="s">
        <v>572</v>
      </c>
      <c r="X403" s="489"/>
      <c r="Y403" s="489"/>
      <c r="Z403" s="560"/>
      <c r="AA403" s="561">
        <v>42521</v>
      </c>
      <c r="AB403" s="562" t="s">
        <v>526</v>
      </c>
      <c r="AC403" s="563" t="s">
        <v>526</v>
      </c>
      <c r="AD403" s="564" t="s">
        <v>526</v>
      </c>
      <c r="AE403" s="563"/>
      <c r="AF403" s="563"/>
      <c r="AG403" s="563"/>
      <c r="AH403" s="562" t="s">
        <v>526</v>
      </c>
      <c r="AI403" s="563" t="s">
        <v>526</v>
      </c>
      <c r="AJ403" s="564" t="s">
        <v>526</v>
      </c>
      <c r="AK403" s="489"/>
      <c r="AL403" s="489"/>
      <c r="AM403" s="489"/>
      <c r="AN403" s="489"/>
      <c r="AO403" s="490" t="s">
        <v>526</v>
      </c>
      <c r="AP403" s="493"/>
      <c r="AQ403" s="491"/>
      <c r="AR403" s="492"/>
      <c r="AS403" s="490" t="str">
        <f t="shared" si="6"/>
        <v>no</v>
      </c>
      <c r="AT403" s="489"/>
      <c r="AU403" s="489"/>
      <c r="AV403" s="513"/>
      <c r="AW403" s="490" t="s">
        <v>526</v>
      </c>
      <c r="AX403" s="739"/>
      <c r="AY403" s="739"/>
      <c r="AZ403" s="489"/>
      <c r="BA403" s="489"/>
      <c r="BB403" s="489"/>
      <c r="BC403" s="489"/>
      <c r="BD403" s="489"/>
      <c r="BE403" s="489"/>
      <c r="BF403" s="489"/>
      <c r="BG403" s="489"/>
      <c r="BH403" s="489"/>
      <c r="BI403" s="489"/>
      <c r="BJ403" s="489"/>
      <c r="BK403" s="489"/>
      <c r="BL403" s="560"/>
      <c r="BM403" s="559"/>
      <c r="BN403" s="489"/>
      <c r="BO403" s="489"/>
      <c r="BP403" s="489"/>
      <c r="BQ403" s="489"/>
      <c r="BR403" s="489"/>
      <c r="BS403" s="489"/>
      <c r="BT403" s="489"/>
      <c r="BU403" s="489"/>
      <c r="BV403" s="489"/>
      <c r="BW403" s="489"/>
      <c r="BX403" s="489"/>
      <c r="BY403" s="489"/>
      <c r="BZ403" s="489"/>
      <c r="CA403" s="489"/>
      <c r="CB403" s="489"/>
      <c r="CC403" s="489"/>
      <c r="CD403" s="489"/>
      <c r="CE403" s="489"/>
      <c r="CF403" s="489"/>
      <c r="CG403" s="489"/>
      <c r="CH403" s="489"/>
      <c r="CI403" s="489"/>
      <c r="CJ403" s="489"/>
      <c r="CK403" s="489"/>
      <c r="CL403" s="489"/>
      <c r="CM403" s="489"/>
      <c r="CN403" s="489"/>
      <c r="CO403" s="489"/>
      <c r="CP403" s="489"/>
      <c r="CQ403" s="489"/>
      <c r="CR403" s="489"/>
      <c r="CS403" s="489"/>
      <c r="CT403" s="489"/>
      <c r="CU403" s="489"/>
      <c r="CV403" s="489"/>
      <c r="CW403" s="489"/>
      <c r="CX403" s="489"/>
      <c r="CY403" s="489"/>
      <c r="CZ403" s="489"/>
      <c r="DA403" s="489"/>
      <c r="DB403" s="489"/>
      <c r="DC403" s="489"/>
      <c r="DD403" s="489"/>
      <c r="DE403" s="489"/>
      <c r="DF403" s="489"/>
      <c r="DG403" s="489"/>
      <c r="DH403" s="489"/>
      <c r="DI403" s="489"/>
      <c r="DJ403" s="489"/>
      <c r="DK403" s="489"/>
      <c r="DL403" s="489"/>
      <c r="DM403" s="489"/>
      <c r="DN403" s="489"/>
      <c r="DO403" s="489"/>
      <c r="DP403" s="489"/>
      <c r="DQ403" s="489"/>
      <c r="DR403" s="489"/>
      <c r="DS403" s="489"/>
      <c r="DT403" s="489"/>
      <c r="DU403" s="489"/>
      <c r="DV403" s="489"/>
      <c r="DW403" s="489"/>
      <c r="DX403" s="489"/>
      <c r="DY403" s="489"/>
      <c r="DZ403" s="489"/>
      <c r="EA403" s="489"/>
      <c r="EB403" s="489"/>
      <c r="EC403" s="489"/>
      <c r="ED403" s="489"/>
      <c r="EE403" s="489"/>
      <c r="EF403" s="489"/>
      <c r="EG403" s="489"/>
      <c r="EH403" s="489"/>
      <c r="EI403" s="489"/>
      <c r="EJ403" s="489"/>
      <c r="EK403" s="489"/>
      <c r="EL403" s="489"/>
      <c r="EM403" s="489"/>
      <c r="EN403" s="489"/>
      <c r="EO403" s="489"/>
      <c r="EP403" s="489"/>
      <c r="EQ403" s="489"/>
      <c r="ER403" s="489"/>
      <c r="ES403" s="489"/>
      <c r="ET403" s="489"/>
      <c r="EU403" s="489"/>
      <c r="EV403" s="489"/>
      <c r="EW403" s="489"/>
      <c r="EX403" s="489"/>
      <c r="EY403" s="489"/>
      <c r="EZ403" s="489"/>
      <c r="FA403" s="489"/>
      <c r="FB403" s="559"/>
      <c r="FC403" s="489"/>
      <c r="FD403" s="489"/>
      <c r="FE403" s="489"/>
      <c r="FF403" s="489"/>
      <c r="FG403" s="489"/>
      <c r="FH403" s="489"/>
      <c r="FI403" s="489"/>
      <c r="FJ403" s="489"/>
      <c r="FK403" s="489"/>
      <c r="FL403" s="489"/>
      <c r="FM403" s="489"/>
      <c r="FN403" s="489"/>
      <c r="FO403" s="489"/>
      <c r="FP403" s="560"/>
      <c r="FQ403" s="489"/>
      <c r="FR403" s="560"/>
      <c r="FS403" s="559"/>
      <c r="FT403" s="489"/>
      <c r="FU403" s="489"/>
      <c r="FV403" s="489"/>
      <c r="FW403" s="489"/>
      <c r="FX403" s="489"/>
      <c r="FY403" s="560"/>
    </row>
    <row r="404" spans="1:181" s="494" customFormat="1" ht="108" x14ac:dyDescent="0.25">
      <c r="A404" s="506">
        <v>456</v>
      </c>
      <c r="B404" s="511" t="s">
        <v>642</v>
      </c>
      <c r="C404" s="514" t="s">
        <v>567</v>
      </c>
      <c r="D404" s="493" t="s">
        <v>43</v>
      </c>
      <c r="E404" s="559" t="str">
        <f>VLOOKUP(F404,'Revised Phasing'!$D$4:$S$98, 16, 0)</f>
        <v>Phase 1</v>
      </c>
      <c r="F404" s="559" t="str">
        <f>VLOOKUP(L404,'Consolidated Data'!$E$2:$F$97, 2, 0)</f>
        <v>Enterprise! (E! system)</v>
      </c>
      <c r="G404" s="490" t="s">
        <v>642</v>
      </c>
      <c r="H404" s="493" t="s">
        <v>43</v>
      </c>
      <c r="I404" s="493"/>
      <c r="J404" s="492"/>
      <c r="K404" s="512" t="s">
        <v>122</v>
      </c>
      <c r="L404" s="493" t="s">
        <v>122</v>
      </c>
      <c r="M404" s="493" t="s">
        <v>122</v>
      </c>
      <c r="N404" s="512"/>
      <c r="O404" s="513"/>
      <c r="P404" s="515" t="s">
        <v>637</v>
      </c>
      <c r="Q404" s="515" t="s">
        <v>22</v>
      </c>
      <c r="R404" s="515" t="s">
        <v>1887</v>
      </c>
      <c r="S404" s="493" t="s">
        <v>644</v>
      </c>
      <c r="T404" s="493" t="s">
        <v>43</v>
      </c>
      <c r="U404" s="493" t="s">
        <v>534</v>
      </c>
      <c r="V404" s="513"/>
      <c r="W404" s="514" t="s">
        <v>535</v>
      </c>
      <c r="X404" s="493"/>
      <c r="Y404" s="493"/>
      <c r="Z404" s="513"/>
      <c r="AA404" s="516"/>
      <c r="AB404" s="562" t="s">
        <v>526</v>
      </c>
      <c r="AC404" s="563" t="s">
        <v>526</v>
      </c>
      <c r="AD404" s="564" t="s">
        <v>526</v>
      </c>
      <c r="AE404" s="733" t="s">
        <v>1887</v>
      </c>
      <c r="AF404" s="735"/>
      <c r="AG404" s="733" t="s">
        <v>1888</v>
      </c>
      <c r="AH404" s="562" t="s">
        <v>526</v>
      </c>
      <c r="AI404" s="563" t="s">
        <v>526</v>
      </c>
      <c r="AJ404" s="564" t="s">
        <v>526</v>
      </c>
      <c r="AK404" s="496" t="s">
        <v>1889</v>
      </c>
      <c r="AL404" s="496" t="s">
        <v>1890</v>
      </c>
      <c r="AM404" s="496" t="s">
        <v>1067</v>
      </c>
      <c r="AN404" s="489"/>
      <c r="AO404" s="490" t="s">
        <v>642</v>
      </c>
      <c r="AP404" s="493" t="s">
        <v>1891</v>
      </c>
      <c r="AQ404" s="491" t="s">
        <v>562</v>
      </c>
      <c r="AR404" s="492"/>
      <c r="AS404" s="490" t="s">
        <v>652</v>
      </c>
      <c r="AT404" s="493" t="s">
        <v>1892</v>
      </c>
      <c r="AU404" s="552" t="s">
        <v>1585</v>
      </c>
      <c r="AV404" s="555" t="s">
        <v>1072</v>
      </c>
      <c r="AW404" s="490"/>
      <c r="AX404" s="739"/>
      <c r="AY404" s="739"/>
      <c r="AZ404" s="489"/>
      <c r="BA404" s="489"/>
      <c r="BB404" s="489"/>
      <c r="BC404" s="489"/>
      <c r="BD404" s="489"/>
      <c r="BE404" s="489"/>
      <c r="BF404" s="489"/>
      <c r="BG404" s="489"/>
      <c r="BH404" s="489"/>
      <c r="BI404" s="489"/>
      <c r="BJ404" s="489"/>
      <c r="BK404" s="489"/>
      <c r="BL404" s="560"/>
      <c r="BM404" s="559"/>
      <c r="BN404" s="489"/>
      <c r="BO404" s="489"/>
      <c r="BP404" s="489"/>
      <c r="BQ404" s="489"/>
      <c r="BR404" s="489"/>
      <c r="BS404" s="489"/>
      <c r="BT404" s="489"/>
      <c r="BU404" s="489"/>
      <c r="BV404" s="489"/>
      <c r="BW404" s="489"/>
      <c r="BX404" s="489"/>
      <c r="BY404" s="489"/>
      <c r="BZ404" s="489"/>
      <c r="CA404" s="489"/>
      <c r="CB404" s="489"/>
      <c r="CC404" s="489"/>
      <c r="CD404" s="489"/>
      <c r="CE404" s="489"/>
      <c r="CF404" s="489"/>
      <c r="CG404" s="489"/>
      <c r="CH404" s="489"/>
      <c r="CI404" s="489"/>
      <c r="CJ404" s="489"/>
      <c r="CK404" s="489"/>
      <c r="CL404" s="489"/>
      <c r="CM404" s="489"/>
      <c r="CN404" s="489"/>
      <c r="CO404" s="489"/>
      <c r="CP404" s="489"/>
      <c r="CQ404" s="489"/>
      <c r="CR404" s="489"/>
      <c r="CS404" s="489"/>
      <c r="CT404" s="489"/>
      <c r="CU404" s="489"/>
      <c r="CV404" s="489"/>
      <c r="CW404" s="489"/>
      <c r="CX404" s="489"/>
      <c r="CY404" s="489"/>
      <c r="CZ404" s="489"/>
      <c r="DA404" s="489"/>
      <c r="DB404" s="489"/>
      <c r="DC404" s="489"/>
      <c r="DD404" s="489"/>
      <c r="DE404" s="489"/>
      <c r="DF404" s="489"/>
      <c r="DG404" s="489"/>
      <c r="DH404" s="489"/>
      <c r="DI404" s="489"/>
      <c r="DJ404" s="489"/>
      <c r="DK404" s="489"/>
      <c r="DL404" s="489"/>
      <c r="DM404" s="489"/>
      <c r="DN404" s="489"/>
      <c r="DO404" s="489"/>
      <c r="DP404" s="489"/>
      <c r="DQ404" s="489"/>
      <c r="DR404" s="489"/>
      <c r="DS404" s="489"/>
      <c r="DT404" s="489"/>
      <c r="DU404" s="489"/>
      <c r="DV404" s="489"/>
      <c r="DW404" s="489"/>
      <c r="DX404" s="489"/>
      <c r="DY404" s="489"/>
      <c r="DZ404" s="489"/>
      <c r="EA404" s="489"/>
      <c r="EB404" s="489"/>
      <c r="EC404" s="489"/>
      <c r="ED404" s="489"/>
      <c r="EE404" s="489"/>
      <c r="EF404" s="489"/>
      <c r="EG404" s="489"/>
      <c r="EH404" s="489"/>
      <c r="EI404" s="489"/>
      <c r="EJ404" s="489"/>
      <c r="EK404" s="489"/>
      <c r="EL404" s="489"/>
      <c r="EM404" s="489"/>
      <c r="EN404" s="489"/>
      <c r="EO404" s="489"/>
      <c r="EP404" s="489"/>
      <c r="EQ404" s="489"/>
      <c r="ER404" s="489"/>
      <c r="ES404" s="489"/>
      <c r="ET404" s="489"/>
      <c r="EU404" s="489"/>
      <c r="EV404" s="489"/>
      <c r="EW404" s="489"/>
      <c r="EX404" s="489"/>
      <c r="EY404" s="489"/>
      <c r="EZ404" s="489"/>
      <c r="FA404" s="489"/>
      <c r="FB404" s="559"/>
      <c r="FC404" s="489"/>
      <c r="FD404" s="489"/>
      <c r="FE404" s="489"/>
      <c r="FF404" s="489"/>
      <c r="FG404" s="489"/>
      <c r="FH404" s="489"/>
      <c r="FI404" s="489"/>
      <c r="FJ404" s="489"/>
      <c r="FK404" s="489"/>
      <c r="FL404" s="489"/>
      <c r="FM404" s="489"/>
      <c r="FN404" s="489"/>
      <c r="FO404" s="489"/>
      <c r="FP404" s="560"/>
      <c r="FQ404" s="489"/>
      <c r="FR404" s="560"/>
      <c r="FS404" s="559"/>
      <c r="FT404" s="489"/>
      <c r="FU404" s="489"/>
      <c r="FV404" s="489"/>
      <c r="FW404" s="489"/>
      <c r="FX404" s="489"/>
      <c r="FY404" s="560"/>
    </row>
    <row r="405" spans="1:181" s="494" customFormat="1" hidden="1" x14ac:dyDescent="0.25">
      <c r="A405" s="557">
        <v>457</v>
      </c>
      <c r="B405" s="558" t="s">
        <v>524</v>
      </c>
      <c r="C405" s="490" t="s">
        <v>567</v>
      </c>
      <c r="D405" s="489" t="s">
        <v>43</v>
      </c>
      <c r="E405" s="559"/>
      <c r="F405" s="559"/>
      <c r="G405" s="490" t="s">
        <v>526</v>
      </c>
      <c r="H405" s="489" t="s">
        <v>1893</v>
      </c>
      <c r="I405" s="489"/>
      <c r="J405" s="560"/>
      <c r="K405" s="559" t="s">
        <v>1894</v>
      </c>
      <c r="L405" s="489" t="s">
        <v>122</v>
      </c>
      <c r="M405" s="489" t="s">
        <v>122</v>
      </c>
      <c r="N405" s="559"/>
      <c r="O405" s="560"/>
      <c r="P405" s="491" t="s">
        <v>530</v>
      </c>
      <c r="Q405" s="491" t="s">
        <v>531</v>
      </c>
      <c r="R405" s="491" t="s">
        <v>532</v>
      </c>
      <c r="S405" s="489" t="s">
        <v>533</v>
      </c>
      <c r="T405" s="489" t="s">
        <v>1893</v>
      </c>
      <c r="U405" s="489" t="s">
        <v>534</v>
      </c>
      <c r="V405" s="560"/>
      <c r="W405" s="490" t="s">
        <v>535</v>
      </c>
      <c r="X405" s="489"/>
      <c r="Y405" s="489"/>
      <c r="Z405" s="560"/>
      <c r="AA405" s="561"/>
      <c r="AB405" s="562" t="s">
        <v>540</v>
      </c>
      <c r="AC405" s="563" t="s">
        <v>526</v>
      </c>
      <c r="AD405" s="564" t="s">
        <v>526</v>
      </c>
      <c r="AE405" s="563"/>
      <c r="AF405" s="563"/>
      <c r="AG405" s="563"/>
      <c r="AH405" s="562" t="s">
        <v>540</v>
      </c>
      <c r="AI405" s="563" t="s">
        <v>526</v>
      </c>
      <c r="AJ405" s="564" t="s">
        <v>526</v>
      </c>
      <c r="AK405" s="489"/>
      <c r="AL405" s="489"/>
      <c r="AM405" s="489"/>
      <c r="AN405" s="489"/>
      <c r="AO405" s="490" t="s">
        <v>526</v>
      </c>
      <c r="AP405" s="493"/>
      <c r="AQ405" s="491" t="s">
        <v>562</v>
      </c>
      <c r="AR405" s="492"/>
      <c r="AS405" s="490" t="str">
        <f t="shared" si="6"/>
        <v>no</v>
      </c>
      <c r="AT405" s="489"/>
      <c r="AU405" s="489"/>
      <c r="AV405" s="513"/>
      <c r="AW405" s="490" t="s">
        <v>526</v>
      </c>
      <c r="AX405" s="739"/>
      <c r="AY405" s="739"/>
      <c r="AZ405" s="489"/>
      <c r="BA405" s="489"/>
      <c r="BB405" s="489"/>
      <c r="BC405" s="489"/>
      <c r="BD405" s="489"/>
      <c r="BE405" s="489"/>
      <c r="BF405" s="489"/>
      <c r="BG405" s="489"/>
      <c r="BH405" s="489"/>
      <c r="BI405" s="489"/>
      <c r="BJ405" s="489"/>
      <c r="BK405" s="489"/>
      <c r="BL405" s="560"/>
      <c r="BM405" s="559"/>
      <c r="BN405" s="489"/>
      <c r="BO405" s="489"/>
      <c r="BP405" s="489"/>
      <c r="BQ405" s="489"/>
      <c r="BR405" s="489"/>
      <c r="BS405" s="489"/>
      <c r="BT405" s="489"/>
      <c r="BU405" s="489"/>
      <c r="BV405" s="489"/>
      <c r="BW405" s="489"/>
      <c r="BX405" s="489"/>
      <c r="BY405" s="489"/>
      <c r="BZ405" s="489"/>
      <c r="CA405" s="489"/>
      <c r="CB405" s="489"/>
      <c r="CC405" s="489"/>
      <c r="CD405" s="489"/>
      <c r="CE405" s="489"/>
      <c r="CF405" s="489"/>
      <c r="CG405" s="489"/>
      <c r="CH405" s="489"/>
      <c r="CI405" s="489"/>
      <c r="CJ405" s="489"/>
      <c r="CK405" s="489"/>
      <c r="CL405" s="489"/>
      <c r="CM405" s="489"/>
      <c r="CN405" s="489"/>
      <c r="CO405" s="489"/>
      <c r="CP405" s="489"/>
      <c r="CQ405" s="489"/>
      <c r="CR405" s="489"/>
      <c r="CS405" s="489"/>
      <c r="CT405" s="489"/>
      <c r="CU405" s="489"/>
      <c r="CV405" s="489"/>
      <c r="CW405" s="489"/>
      <c r="CX405" s="489"/>
      <c r="CY405" s="489"/>
      <c r="CZ405" s="489"/>
      <c r="DA405" s="489"/>
      <c r="DB405" s="489"/>
      <c r="DC405" s="489"/>
      <c r="DD405" s="489"/>
      <c r="DE405" s="489"/>
      <c r="DF405" s="489"/>
      <c r="DG405" s="489"/>
      <c r="DH405" s="489"/>
      <c r="DI405" s="489"/>
      <c r="DJ405" s="489"/>
      <c r="DK405" s="489"/>
      <c r="DL405" s="489"/>
      <c r="DM405" s="489"/>
      <c r="DN405" s="489"/>
      <c r="DO405" s="489"/>
      <c r="DP405" s="489"/>
      <c r="DQ405" s="489"/>
      <c r="DR405" s="489"/>
      <c r="DS405" s="489"/>
      <c r="DT405" s="489"/>
      <c r="DU405" s="489"/>
      <c r="DV405" s="489"/>
      <c r="DW405" s="489"/>
      <c r="DX405" s="489"/>
      <c r="DY405" s="489"/>
      <c r="DZ405" s="489"/>
      <c r="EA405" s="489"/>
      <c r="EB405" s="489"/>
      <c r="EC405" s="489"/>
      <c r="ED405" s="489"/>
      <c r="EE405" s="489"/>
      <c r="EF405" s="489"/>
      <c r="EG405" s="489"/>
      <c r="EH405" s="489"/>
      <c r="EI405" s="489"/>
      <c r="EJ405" s="489"/>
      <c r="EK405" s="489"/>
      <c r="EL405" s="489"/>
      <c r="EM405" s="489"/>
      <c r="EN405" s="489"/>
      <c r="EO405" s="489"/>
      <c r="EP405" s="489"/>
      <c r="EQ405" s="489"/>
      <c r="ER405" s="489"/>
      <c r="ES405" s="489"/>
      <c r="ET405" s="489"/>
      <c r="EU405" s="489"/>
      <c r="EV405" s="489"/>
      <c r="EW405" s="489"/>
      <c r="EX405" s="489"/>
      <c r="EY405" s="489"/>
      <c r="EZ405" s="489"/>
      <c r="FA405" s="489"/>
      <c r="FB405" s="559"/>
      <c r="FC405" s="489"/>
      <c r="FD405" s="489"/>
      <c r="FE405" s="489"/>
      <c r="FF405" s="489"/>
      <c r="FG405" s="489"/>
      <c r="FH405" s="489"/>
      <c r="FI405" s="489"/>
      <c r="FJ405" s="489"/>
      <c r="FK405" s="489"/>
      <c r="FL405" s="489"/>
      <c r="FM405" s="489"/>
      <c r="FN405" s="489"/>
      <c r="FO405" s="489"/>
      <c r="FP405" s="560"/>
      <c r="FQ405" s="489"/>
      <c r="FR405" s="560"/>
      <c r="FS405" s="559"/>
      <c r="FT405" s="489"/>
      <c r="FU405" s="489"/>
      <c r="FV405" s="489"/>
      <c r="FW405" s="489"/>
      <c r="FX405" s="489"/>
      <c r="FY405" s="560"/>
    </row>
    <row r="406" spans="1:181" s="494" customFormat="1" ht="216" x14ac:dyDescent="0.25">
      <c r="A406" s="506">
        <v>458</v>
      </c>
      <c r="B406" s="511" t="s">
        <v>642</v>
      </c>
      <c r="C406" s="514" t="s">
        <v>567</v>
      </c>
      <c r="D406" s="493" t="s">
        <v>43</v>
      </c>
      <c r="E406" s="559" t="str">
        <f>VLOOKUP(F406,'Revised Phasing'!$D$4:$S$98, 16, 0)</f>
        <v>Phase 1</v>
      </c>
      <c r="F406" s="559" t="str">
        <f>VLOOKUP(L406,'Consolidated Data'!$E$2:$F$97, 2, 0)</f>
        <v>VF</v>
      </c>
      <c r="G406" s="490" t="s">
        <v>642</v>
      </c>
      <c r="H406" s="493" t="s">
        <v>1895</v>
      </c>
      <c r="I406" s="493"/>
      <c r="J406" s="492"/>
      <c r="K406" s="512" t="s">
        <v>125</v>
      </c>
      <c r="L406" s="493" t="s">
        <v>125</v>
      </c>
      <c r="M406" s="493" t="s">
        <v>125</v>
      </c>
      <c r="N406" s="512"/>
      <c r="O406" s="513"/>
      <c r="P406" s="515" t="s">
        <v>637</v>
      </c>
      <c r="Q406" s="515" t="s">
        <v>22</v>
      </c>
      <c r="R406" s="515" t="s">
        <v>1896</v>
      </c>
      <c r="S406" s="493" t="s">
        <v>644</v>
      </c>
      <c r="T406" s="493" t="s">
        <v>1895</v>
      </c>
      <c r="U406" s="493" t="s">
        <v>534</v>
      </c>
      <c r="V406" s="513"/>
      <c r="W406" s="514" t="s">
        <v>535</v>
      </c>
      <c r="X406" s="493"/>
      <c r="Y406" s="493"/>
      <c r="Z406" s="513"/>
      <c r="AA406" s="516"/>
      <c r="AB406" s="562" t="s">
        <v>540</v>
      </c>
      <c r="AC406" s="563" t="s">
        <v>1897</v>
      </c>
      <c r="AD406" s="564" t="s">
        <v>1898</v>
      </c>
      <c r="AE406" s="733" t="s">
        <v>1899</v>
      </c>
      <c r="AG406" s="733" t="s">
        <v>709</v>
      </c>
      <c r="AH406" s="562" t="s">
        <v>540</v>
      </c>
      <c r="AI406" s="563" t="s">
        <v>526</v>
      </c>
      <c r="AJ406" s="564" t="s">
        <v>540</v>
      </c>
      <c r="AK406" s="496" t="s">
        <v>1900</v>
      </c>
      <c r="AL406" s="496" t="s">
        <v>1890</v>
      </c>
      <c r="AM406" s="496" t="s">
        <v>1901</v>
      </c>
      <c r="AN406" s="489"/>
      <c r="AO406" s="490" t="s">
        <v>642</v>
      </c>
      <c r="AP406" s="493" t="s">
        <v>1902</v>
      </c>
      <c r="AQ406" s="491" t="s">
        <v>562</v>
      </c>
      <c r="AR406" s="492"/>
      <c r="AS406" s="490" t="s">
        <v>652</v>
      </c>
      <c r="AT406" s="493" t="s">
        <v>1903</v>
      </c>
      <c r="AU406" s="552" t="s">
        <v>712</v>
      </c>
      <c r="AV406" s="555" t="s">
        <v>1072</v>
      </c>
      <c r="AW406" s="490"/>
      <c r="AX406" s="739"/>
      <c r="AY406" s="739"/>
      <c r="AZ406" s="489"/>
      <c r="BA406" s="489"/>
      <c r="BB406" s="489"/>
      <c r="BC406" s="489"/>
      <c r="BD406" s="489"/>
      <c r="BE406" s="489"/>
      <c r="BF406" s="489"/>
      <c r="BG406" s="489"/>
      <c r="BH406" s="489"/>
      <c r="BI406" s="489"/>
      <c r="BJ406" s="489"/>
      <c r="BK406" s="489"/>
      <c r="BL406" s="560"/>
      <c r="BM406" s="559"/>
      <c r="BN406" s="489"/>
      <c r="BO406" s="489"/>
      <c r="BP406" s="489"/>
      <c r="BQ406" s="489"/>
      <c r="BR406" s="489"/>
      <c r="BS406" s="489"/>
      <c r="BT406" s="489"/>
      <c r="BU406" s="489"/>
      <c r="BV406" s="489"/>
      <c r="BW406" s="489"/>
      <c r="BX406" s="489"/>
      <c r="BY406" s="489"/>
      <c r="BZ406" s="489"/>
      <c r="CA406" s="489"/>
      <c r="CB406" s="489"/>
      <c r="CC406" s="489"/>
      <c r="CD406" s="489"/>
      <c r="CE406" s="489"/>
      <c r="CF406" s="489"/>
      <c r="CG406" s="489"/>
      <c r="CH406" s="489"/>
      <c r="CI406" s="489"/>
      <c r="CJ406" s="489"/>
      <c r="CK406" s="489"/>
      <c r="CL406" s="489"/>
      <c r="CM406" s="489"/>
      <c r="CN406" s="489"/>
      <c r="CO406" s="489"/>
      <c r="CP406" s="489"/>
      <c r="CQ406" s="489"/>
      <c r="CR406" s="489"/>
      <c r="CS406" s="489"/>
      <c r="CT406" s="489"/>
      <c r="CU406" s="489"/>
      <c r="CV406" s="489"/>
      <c r="CW406" s="489"/>
      <c r="CX406" s="489"/>
      <c r="CY406" s="489"/>
      <c r="CZ406" s="489"/>
      <c r="DA406" s="489"/>
      <c r="DB406" s="489"/>
      <c r="DC406" s="489"/>
      <c r="DD406" s="489"/>
      <c r="DE406" s="489"/>
      <c r="DF406" s="489"/>
      <c r="DG406" s="489"/>
      <c r="DH406" s="489"/>
      <c r="DI406" s="489"/>
      <c r="DJ406" s="489"/>
      <c r="DK406" s="489"/>
      <c r="DL406" s="489"/>
      <c r="DM406" s="489"/>
      <c r="DN406" s="489"/>
      <c r="DO406" s="489"/>
      <c r="DP406" s="489"/>
      <c r="DQ406" s="489"/>
      <c r="DR406" s="489"/>
      <c r="DS406" s="489"/>
      <c r="DT406" s="489"/>
      <c r="DU406" s="489"/>
      <c r="DV406" s="489"/>
      <c r="DW406" s="489"/>
      <c r="DX406" s="489"/>
      <c r="DY406" s="489"/>
      <c r="DZ406" s="489"/>
      <c r="EA406" s="489"/>
      <c r="EB406" s="489"/>
      <c r="EC406" s="489"/>
      <c r="ED406" s="489"/>
      <c r="EE406" s="489"/>
      <c r="EF406" s="489"/>
      <c r="EG406" s="489"/>
      <c r="EH406" s="489"/>
      <c r="EI406" s="489"/>
      <c r="EJ406" s="489"/>
      <c r="EK406" s="489"/>
      <c r="EL406" s="489"/>
      <c r="EM406" s="489"/>
      <c r="EN406" s="489"/>
      <c r="EO406" s="489"/>
      <c r="EP406" s="489"/>
      <c r="EQ406" s="489"/>
      <c r="ER406" s="489"/>
      <c r="ES406" s="489"/>
      <c r="ET406" s="489"/>
      <c r="EU406" s="489"/>
      <c r="EV406" s="489"/>
      <c r="EW406" s="489"/>
      <c r="EX406" s="489"/>
      <c r="EY406" s="489"/>
      <c r="EZ406" s="489"/>
      <c r="FA406" s="489"/>
      <c r="FB406" s="559"/>
      <c r="FC406" s="489"/>
      <c r="FD406" s="489"/>
      <c r="FE406" s="489"/>
      <c r="FF406" s="489"/>
      <c r="FG406" s="489"/>
      <c r="FH406" s="489"/>
      <c r="FI406" s="489"/>
      <c r="FJ406" s="489"/>
      <c r="FK406" s="489"/>
      <c r="FL406" s="489"/>
      <c r="FM406" s="489"/>
      <c r="FN406" s="489"/>
      <c r="FO406" s="489"/>
      <c r="FP406" s="560"/>
      <c r="FQ406" s="489"/>
      <c r="FR406" s="560"/>
      <c r="FS406" s="559"/>
      <c r="FT406" s="489"/>
      <c r="FU406" s="489"/>
      <c r="FV406" s="489"/>
      <c r="FW406" s="489"/>
      <c r="FX406" s="489"/>
      <c r="FY406" s="560"/>
    </row>
    <row r="407" spans="1:181" s="494" customFormat="1" hidden="1" x14ac:dyDescent="0.25">
      <c r="A407" s="557">
        <v>459</v>
      </c>
      <c r="B407" s="558" t="s">
        <v>524</v>
      </c>
      <c r="C407" s="490" t="s">
        <v>567</v>
      </c>
      <c r="D407" s="489" t="s">
        <v>43</v>
      </c>
      <c r="E407" s="559"/>
      <c r="F407" s="559"/>
      <c r="G407" s="490" t="s">
        <v>526</v>
      </c>
      <c r="H407" s="489" t="s">
        <v>1904</v>
      </c>
      <c r="I407" s="489"/>
      <c r="J407" s="560"/>
      <c r="K407" s="559" t="s">
        <v>1905</v>
      </c>
      <c r="L407" s="489" t="s">
        <v>125</v>
      </c>
      <c r="M407" s="489" t="s">
        <v>125</v>
      </c>
      <c r="N407" s="559"/>
      <c r="O407" s="560"/>
      <c r="P407" s="491" t="s">
        <v>530</v>
      </c>
      <c r="Q407" s="491" t="s">
        <v>531</v>
      </c>
      <c r="R407" s="491" t="s">
        <v>532</v>
      </c>
      <c r="S407" s="489" t="s">
        <v>533</v>
      </c>
      <c r="T407" s="489" t="s">
        <v>1904</v>
      </c>
      <c r="U407" s="489" t="s">
        <v>534</v>
      </c>
      <c r="V407" s="560"/>
      <c r="W407" s="490" t="s">
        <v>535</v>
      </c>
      <c r="X407" s="489"/>
      <c r="Y407" s="489"/>
      <c r="Z407" s="560"/>
      <c r="AA407" s="561"/>
      <c r="AB407" s="562" t="s">
        <v>540</v>
      </c>
      <c r="AC407" s="563" t="s">
        <v>526</v>
      </c>
      <c r="AD407" s="564" t="s">
        <v>526</v>
      </c>
      <c r="AE407" s="563"/>
      <c r="AF407" s="563"/>
      <c r="AG407" s="563"/>
      <c r="AH407" s="562" t="s">
        <v>540</v>
      </c>
      <c r="AI407" s="563" t="s">
        <v>526</v>
      </c>
      <c r="AJ407" s="564" t="s">
        <v>540</v>
      </c>
      <c r="AK407" s="489"/>
      <c r="AL407" s="489"/>
      <c r="AM407" s="489"/>
      <c r="AN407" s="489"/>
      <c r="AO407" s="490" t="s">
        <v>526</v>
      </c>
      <c r="AP407" s="493"/>
      <c r="AQ407" s="491"/>
      <c r="AR407" s="492"/>
      <c r="AS407" s="490" t="str">
        <f t="shared" si="6"/>
        <v>no</v>
      </c>
      <c r="AT407" s="489"/>
      <c r="AU407" s="489"/>
      <c r="AV407" s="513"/>
      <c r="AW407" s="490" t="s">
        <v>526</v>
      </c>
      <c r="AX407" s="739"/>
      <c r="AY407" s="739"/>
      <c r="AZ407" s="489"/>
      <c r="BA407" s="489"/>
      <c r="BB407" s="489"/>
      <c r="BC407" s="489"/>
      <c r="BD407" s="489"/>
      <c r="BE407" s="489"/>
      <c r="BF407" s="489"/>
      <c r="BG407" s="489"/>
      <c r="BH407" s="489"/>
      <c r="BI407" s="489"/>
      <c r="BJ407" s="489"/>
      <c r="BK407" s="489"/>
      <c r="BL407" s="560"/>
      <c r="BM407" s="559"/>
      <c r="BN407" s="489"/>
      <c r="BO407" s="489"/>
      <c r="BP407" s="489"/>
      <c r="BQ407" s="489"/>
      <c r="BR407" s="489"/>
      <c r="BS407" s="489"/>
      <c r="BT407" s="489"/>
      <c r="BU407" s="489"/>
      <c r="BV407" s="489"/>
      <c r="BW407" s="489"/>
      <c r="BX407" s="489"/>
      <c r="BY407" s="489"/>
      <c r="BZ407" s="489"/>
      <c r="CA407" s="489"/>
      <c r="CB407" s="489"/>
      <c r="CC407" s="489"/>
      <c r="CD407" s="489"/>
      <c r="CE407" s="489"/>
      <c r="CF407" s="489"/>
      <c r="CG407" s="489"/>
      <c r="CH407" s="489"/>
      <c r="CI407" s="489"/>
      <c r="CJ407" s="489"/>
      <c r="CK407" s="489"/>
      <c r="CL407" s="489"/>
      <c r="CM407" s="489"/>
      <c r="CN407" s="489"/>
      <c r="CO407" s="489"/>
      <c r="CP407" s="489"/>
      <c r="CQ407" s="489"/>
      <c r="CR407" s="489"/>
      <c r="CS407" s="489"/>
      <c r="CT407" s="489"/>
      <c r="CU407" s="489"/>
      <c r="CV407" s="489"/>
      <c r="CW407" s="489"/>
      <c r="CX407" s="489"/>
      <c r="CY407" s="489"/>
      <c r="CZ407" s="489"/>
      <c r="DA407" s="489"/>
      <c r="DB407" s="489"/>
      <c r="DC407" s="489"/>
      <c r="DD407" s="489"/>
      <c r="DE407" s="489"/>
      <c r="DF407" s="489"/>
      <c r="DG407" s="489"/>
      <c r="DH407" s="489"/>
      <c r="DI407" s="489"/>
      <c r="DJ407" s="489"/>
      <c r="DK407" s="489"/>
      <c r="DL407" s="489"/>
      <c r="DM407" s="489"/>
      <c r="DN407" s="489"/>
      <c r="DO407" s="489"/>
      <c r="DP407" s="489"/>
      <c r="DQ407" s="489"/>
      <c r="DR407" s="489"/>
      <c r="DS407" s="489"/>
      <c r="DT407" s="489"/>
      <c r="DU407" s="489"/>
      <c r="DV407" s="489"/>
      <c r="DW407" s="489"/>
      <c r="DX407" s="489"/>
      <c r="DY407" s="489"/>
      <c r="DZ407" s="489"/>
      <c r="EA407" s="489"/>
      <c r="EB407" s="489"/>
      <c r="EC407" s="489"/>
      <c r="ED407" s="489"/>
      <c r="EE407" s="489"/>
      <c r="EF407" s="489"/>
      <c r="EG407" s="489"/>
      <c r="EH407" s="489"/>
      <c r="EI407" s="489"/>
      <c r="EJ407" s="489"/>
      <c r="EK407" s="489"/>
      <c r="EL407" s="489"/>
      <c r="EM407" s="489"/>
      <c r="EN407" s="489"/>
      <c r="EO407" s="489"/>
      <c r="EP407" s="489"/>
      <c r="EQ407" s="489"/>
      <c r="ER407" s="489"/>
      <c r="ES407" s="489"/>
      <c r="ET407" s="489"/>
      <c r="EU407" s="489"/>
      <c r="EV407" s="489"/>
      <c r="EW407" s="489"/>
      <c r="EX407" s="489"/>
      <c r="EY407" s="489"/>
      <c r="EZ407" s="489"/>
      <c r="FA407" s="489"/>
      <c r="FB407" s="559"/>
      <c r="FC407" s="489"/>
      <c r="FD407" s="489"/>
      <c r="FE407" s="489"/>
      <c r="FF407" s="489"/>
      <c r="FG407" s="489"/>
      <c r="FH407" s="489"/>
      <c r="FI407" s="489"/>
      <c r="FJ407" s="489"/>
      <c r="FK407" s="489"/>
      <c r="FL407" s="489"/>
      <c r="FM407" s="489"/>
      <c r="FN407" s="489"/>
      <c r="FO407" s="489"/>
      <c r="FP407" s="560"/>
      <c r="FQ407" s="489"/>
      <c r="FR407" s="560"/>
      <c r="FS407" s="559"/>
      <c r="FT407" s="489"/>
      <c r="FU407" s="489"/>
      <c r="FV407" s="489"/>
      <c r="FW407" s="489"/>
      <c r="FX407" s="489"/>
      <c r="FY407" s="560"/>
    </row>
    <row r="408" spans="1:181" s="494" customFormat="1" ht="228" x14ac:dyDescent="0.25">
      <c r="A408" s="506">
        <v>460</v>
      </c>
      <c r="B408" s="511" t="s">
        <v>642</v>
      </c>
      <c r="C408" s="514" t="s">
        <v>567</v>
      </c>
      <c r="D408" s="493" t="s">
        <v>43</v>
      </c>
      <c r="E408" s="559" t="str">
        <f>VLOOKUP(F408,'Revised Phasing'!$D$4:$S$98, 16, 0)</f>
        <v>Phase 1</v>
      </c>
      <c r="F408" s="559" t="str">
        <f>VLOOKUP(L408,'Consolidated Data'!$E$2:$F$97, 2, 0)</f>
        <v>Enterprise! (E! system)</v>
      </c>
      <c r="G408" s="490" t="s">
        <v>642</v>
      </c>
      <c r="H408" s="493" t="s">
        <v>1906</v>
      </c>
      <c r="I408" s="493"/>
      <c r="J408" s="492"/>
      <c r="K408" s="512" t="s">
        <v>128</v>
      </c>
      <c r="L408" s="493" t="s">
        <v>128</v>
      </c>
      <c r="M408" s="493" t="s">
        <v>128</v>
      </c>
      <c r="N408" s="512"/>
      <c r="O408" s="513"/>
      <c r="P408" s="515" t="s">
        <v>637</v>
      </c>
      <c r="Q408" s="515" t="s">
        <v>22</v>
      </c>
      <c r="R408" s="515" t="s">
        <v>1899</v>
      </c>
      <c r="S408" s="493" t="s">
        <v>644</v>
      </c>
      <c r="T408" s="493" t="s">
        <v>1906</v>
      </c>
      <c r="U408" s="493" t="s">
        <v>534</v>
      </c>
      <c r="V408" s="513"/>
      <c r="W408" s="514" t="s">
        <v>535</v>
      </c>
      <c r="X408" s="493"/>
      <c r="Y408" s="493"/>
      <c r="Z408" s="513"/>
      <c r="AA408" s="516"/>
      <c r="AB408" s="562" t="s">
        <v>540</v>
      </c>
      <c r="AC408" s="563" t="s">
        <v>1907</v>
      </c>
      <c r="AD408" s="564" t="s">
        <v>1908</v>
      </c>
      <c r="AE408" s="733" t="s">
        <v>1896</v>
      </c>
      <c r="AF408" s="735"/>
      <c r="AG408" s="733" t="s">
        <v>709</v>
      </c>
      <c r="AH408" s="562" t="s">
        <v>540</v>
      </c>
      <c r="AI408" s="563" t="s">
        <v>526</v>
      </c>
      <c r="AJ408" s="564" t="s">
        <v>540</v>
      </c>
      <c r="AK408" s="496" t="s">
        <v>1889</v>
      </c>
      <c r="AL408" s="496" t="s">
        <v>1890</v>
      </c>
      <c r="AM408" s="496" t="s">
        <v>1901</v>
      </c>
      <c r="AN408" s="489"/>
      <c r="AO408" s="490" t="s">
        <v>642</v>
      </c>
      <c r="AP408" s="493" t="s">
        <v>1909</v>
      </c>
      <c r="AQ408" s="491" t="s">
        <v>562</v>
      </c>
      <c r="AR408" s="492"/>
      <c r="AS408" s="490" t="s">
        <v>652</v>
      </c>
      <c r="AT408" s="493" t="s">
        <v>1910</v>
      </c>
      <c r="AU408" s="552" t="s">
        <v>712</v>
      </c>
      <c r="AV408" s="555" t="s">
        <v>1072</v>
      </c>
      <c r="AW408" s="490"/>
      <c r="AX408" s="739"/>
      <c r="AY408" s="739"/>
      <c r="AZ408" s="489"/>
      <c r="BA408" s="489"/>
      <c r="BB408" s="489"/>
      <c r="BC408" s="489"/>
      <c r="BD408" s="489"/>
      <c r="BE408" s="489"/>
      <c r="BF408" s="489"/>
      <c r="BG408" s="489"/>
      <c r="BH408" s="489"/>
      <c r="BI408" s="489"/>
      <c r="BJ408" s="489"/>
      <c r="BK408" s="489"/>
      <c r="BL408" s="560"/>
      <c r="BM408" s="559"/>
      <c r="BN408" s="489"/>
      <c r="BO408" s="489"/>
      <c r="BP408" s="489"/>
      <c r="BQ408" s="489"/>
      <c r="BR408" s="489"/>
      <c r="BS408" s="489"/>
      <c r="BT408" s="489"/>
      <c r="BU408" s="489"/>
      <c r="BV408" s="489"/>
      <c r="BW408" s="489"/>
      <c r="BX408" s="489"/>
      <c r="BY408" s="489"/>
      <c r="BZ408" s="489"/>
      <c r="CA408" s="489"/>
      <c r="CB408" s="489"/>
      <c r="CC408" s="489"/>
      <c r="CD408" s="489"/>
      <c r="CE408" s="489"/>
      <c r="CF408" s="489"/>
      <c r="CG408" s="489"/>
      <c r="CH408" s="489"/>
      <c r="CI408" s="489"/>
      <c r="CJ408" s="489"/>
      <c r="CK408" s="489"/>
      <c r="CL408" s="489"/>
      <c r="CM408" s="489"/>
      <c r="CN408" s="489"/>
      <c r="CO408" s="489"/>
      <c r="CP408" s="489"/>
      <c r="CQ408" s="489"/>
      <c r="CR408" s="489"/>
      <c r="CS408" s="489"/>
      <c r="CT408" s="489"/>
      <c r="CU408" s="489"/>
      <c r="CV408" s="489"/>
      <c r="CW408" s="489"/>
      <c r="CX408" s="489"/>
      <c r="CY408" s="489"/>
      <c r="CZ408" s="489"/>
      <c r="DA408" s="489"/>
      <c r="DB408" s="489"/>
      <c r="DC408" s="489"/>
      <c r="DD408" s="489"/>
      <c r="DE408" s="489"/>
      <c r="DF408" s="489"/>
      <c r="DG408" s="489"/>
      <c r="DH408" s="489"/>
      <c r="DI408" s="489"/>
      <c r="DJ408" s="489"/>
      <c r="DK408" s="489"/>
      <c r="DL408" s="489"/>
      <c r="DM408" s="489"/>
      <c r="DN408" s="489"/>
      <c r="DO408" s="489"/>
      <c r="DP408" s="489"/>
      <c r="DQ408" s="489"/>
      <c r="DR408" s="489"/>
      <c r="DS408" s="489"/>
      <c r="DT408" s="489"/>
      <c r="DU408" s="489"/>
      <c r="DV408" s="489"/>
      <c r="DW408" s="489"/>
      <c r="DX408" s="489"/>
      <c r="DY408" s="489"/>
      <c r="DZ408" s="489"/>
      <c r="EA408" s="489"/>
      <c r="EB408" s="489"/>
      <c r="EC408" s="489"/>
      <c r="ED408" s="489"/>
      <c r="EE408" s="489"/>
      <c r="EF408" s="489"/>
      <c r="EG408" s="489"/>
      <c r="EH408" s="489"/>
      <c r="EI408" s="489"/>
      <c r="EJ408" s="489"/>
      <c r="EK408" s="489"/>
      <c r="EL408" s="489"/>
      <c r="EM408" s="489"/>
      <c r="EN408" s="489"/>
      <c r="EO408" s="489"/>
      <c r="EP408" s="489"/>
      <c r="EQ408" s="489"/>
      <c r="ER408" s="489"/>
      <c r="ES408" s="489"/>
      <c r="ET408" s="489"/>
      <c r="EU408" s="489"/>
      <c r="EV408" s="489"/>
      <c r="EW408" s="489"/>
      <c r="EX408" s="489"/>
      <c r="EY408" s="489"/>
      <c r="EZ408" s="489"/>
      <c r="FA408" s="489"/>
      <c r="FB408" s="559"/>
      <c r="FC408" s="489"/>
      <c r="FD408" s="489"/>
      <c r="FE408" s="489"/>
      <c r="FF408" s="489"/>
      <c r="FG408" s="489"/>
      <c r="FH408" s="489"/>
      <c r="FI408" s="489"/>
      <c r="FJ408" s="489"/>
      <c r="FK408" s="489"/>
      <c r="FL408" s="489"/>
      <c r="FM408" s="489"/>
      <c r="FN408" s="489"/>
      <c r="FO408" s="489"/>
      <c r="FP408" s="560"/>
      <c r="FQ408" s="489"/>
      <c r="FR408" s="560"/>
      <c r="FS408" s="559"/>
      <c r="FT408" s="489"/>
      <c r="FU408" s="489"/>
      <c r="FV408" s="489"/>
      <c r="FW408" s="489"/>
      <c r="FX408" s="489"/>
      <c r="FY408" s="560"/>
    </row>
    <row r="409" spans="1:181" s="494" customFormat="1" hidden="1" x14ac:dyDescent="0.25">
      <c r="A409" s="557">
        <v>461</v>
      </c>
      <c r="B409" s="558" t="s">
        <v>524</v>
      </c>
      <c r="C409" s="490" t="s">
        <v>567</v>
      </c>
      <c r="D409" s="489" t="s">
        <v>43</v>
      </c>
      <c r="E409" s="559"/>
      <c r="F409" s="559"/>
      <c r="G409" s="490" t="s">
        <v>526</v>
      </c>
      <c r="H409" s="489" t="s">
        <v>1911</v>
      </c>
      <c r="I409" s="489"/>
      <c r="J409" s="560"/>
      <c r="K409" s="559" t="s">
        <v>1912</v>
      </c>
      <c r="L409" s="489" t="s">
        <v>128</v>
      </c>
      <c r="M409" s="489" t="s">
        <v>128</v>
      </c>
      <c r="N409" s="559"/>
      <c r="O409" s="560"/>
      <c r="P409" s="491" t="s">
        <v>530</v>
      </c>
      <c r="Q409" s="491" t="s">
        <v>531</v>
      </c>
      <c r="R409" s="491" t="s">
        <v>532</v>
      </c>
      <c r="S409" s="489" t="s">
        <v>533</v>
      </c>
      <c r="T409" s="489" t="s">
        <v>1911</v>
      </c>
      <c r="U409" s="489" t="s">
        <v>534</v>
      </c>
      <c r="V409" s="560"/>
      <c r="W409" s="490" t="s">
        <v>535</v>
      </c>
      <c r="X409" s="489"/>
      <c r="Y409" s="489"/>
      <c r="Z409" s="560"/>
      <c r="AA409" s="561"/>
      <c r="AB409" s="562" t="s">
        <v>540</v>
      </c>
      <c r="AC409" s="563" t="s">
        <v>526</v>
      </c>
      <c r="AD409" s="564" t="s">
        <v>526</v>
      </c>
      <c r="AE409" s="563"/>
      <c r="AF409" s="563"/>
      <c r="AG409" s="563"/>
      <c r="AH409" s="562" t="s">
        <v>540</v>
      </c>
      <c r="AI409" s="563" t="s">
        <v>526</v>
      </c>
      <c r="AJ409" s="564" t="s">
        <v>540</v>
      </c>
      <c r="AK409" s="489"/>
      <c r="AL409" s="489"/>
      <c r="AM409" s="489"/>
      <c r="AN409" s="489"/>
      <c r="AO409" s="490" t="s">
        <v>526</v>
      </c>
      <c r="AP409" s="493"/>
      <c r="AQ409" s="491"/>
      <c r="AR409" s="492"/>
      <c r="AS409" s="490" t="str">
        <f t="shared" si="6"/>
        <v>no</v>
      </c>
      <c r="AT409" s="489"/>
      <c r="AU409" s="489"/>
      <c r="AV409" s="513"/>
      <c r="AW409" s="490" t="s">
        <v>526</v>
      </c>
      <c r="AX409" s="739"/>
      <c r="AY409" s="739"/>
      <c r="AZ409" s="489"/>
      <c r="BA409" s="489"/>
      <c r="BB409" s="489"/>
      <c r="BC409" s="489"/>
      <c r="BD409" s="489"/>
      <c r="BE409" s="489"/>
      <c r="BF409" s="489"/>
      <c r="BG409" s="489"/>
      <c r="BH409" s="489"/>
      <c r="BI409" s="489"/>
      <c r="BJ409" s="489"/>
      <c r="BK409" s="489"/>
      <c r="BL409" s="560"/>
      <c r="BM409" s="559"/>
      <c r="BN409" s="489"/>
      <c r="BO409" s="489"/>
      <c r="BP409" s="489"/>
      <c r="BQ409" s="489"/>
      <c r="BR409" s="489"/>
      <c r="BS409" s="489"/>
      <c r="BT409" s="489"/>
      <c r="BU409" s="489"/>
      <c r="BV409" s="489"/>
      <c r="BW409" s="489"/>
      <c r="BX409" s="489"/>
      <c r="BY409" s="489"/>
      <c r="BZ409" s="489"/>
      <c r="CA409" s="489"/>
      <c r="CB409" s="489"/>
      <c r="CC409" s="489"/>
      <c r="CD409" s="489"/>
      <c r="CE409" s="489"/>
      <c r="CF409" s="489"/>
      <c r="CG409" s="489"/>
      <c r="CH409" s="489"/>
      <c r="CI409" s="489"/>
      <c r="CJ409" s="489"/>
      <c r="CK409" s="489"/>
      <c r="CL409" s="489"/>
      <c r="CM409" s="489"/>
      <c r="CN409" s="489"/>
      <c r="CO409" s="489"/>
      <c r="CP409" s="489"/>
      <c r="CQ409" s="489"/>
      <c r="CR409" s="489"/>
      <c r="CS409" s="489"/>
      <c r="CT409" s="489"/>
      <c r="CU409" s="489"/>
      <c r="CV409" s="489"/>
      <c r="CW409" s="489"/>
      <c r="CX409" s="489"/>
      <c r="CY409" s="489"/>
      <c r="CZ409" s="489"/>
      <c r="DA409" s="489"/>
      <c r="DB409" s="489"/>
      <c r="DC409" s="489"/>
      <c r="DD409" s="489"/>
      <c r="DE409" s="489"/>
      <c r="DF409" s="489"/>
      <c r="DG409" s="489"/>
      <c r="DH409" s="489"/>
      <c r="DI409" s="489"/>
      <c r="DJ409" s="489"/>
      <c r="DK409" s="489"/>
      <c r="DL409" s="489"/>
      <c r="DM409" s="489"/>
      <c r="DN409" s="489"/>
      <c r="DO409" s="489"/>
      <c r="DP409" s="489"/>
      <c r="DQ409" s="489"/>
      <c r="DR409" s="489"/>
      <c r="DS409" s="489"/>
      <c r="DT409" s="489"/>
      <c r="DU409" s="489"/>
      <c r="DV409" s="489"/>
      <c r="DW409" s="489"/>
      <c r="DX409" s="489"/>
      <c r="DY409" s="489"/>
      <c r="DZ409" s="489"/>
      <c r="EA409" s="489"/>
      <c r="EB409" s="489"/>
      <c r="EC409" s="489"/>
      <c r="ED409" s="489"/>
      <c r="EE409" s="489"/>
      <c r="EF409" s="489"/>
      <c r="EG409" s="489"/>
      <c r="EH409" s="489"/>
      <c r="EI409" s="489"/>
      <c r="EJ409" s="489"/>
      <c r="EK409" s="489"/>
      <c r="EL409" s="489"/>
      <c r="EM409" s="489"/>
      <c r="EN409" s="489"/>
      <c r="EO409" s="489"/>
      <c r="EP409" s="489"/>
      <c r="EQ409" s="489"/>
      <c r="ER409" s="489"/>
      <c r="ES409" s="489"/>
      <c r="ET409" s="489"/>
      <c r="EU409" s="489"/>
      <c r="EV409" s="489"/>
      <c r="EW409" s="489"/>
      <c r="EX409" s="489"/>
      <c r="EY409" s="489"/>
      <c r="EZ409" s="489"/>
      <c r="FA409" s="489"/>
      <c r="FB409" s="559"/>
      <c r="FC409" s="489"/>
      <c r="FD409" s="489"/>
      <c r="FE409" s="489"/>
      <c r="FF409" s="489"/>
      <c r="FG409" s="489"/>
      <c r="FH409" s="489"/>
      <c r="FI409" s="489"/>
      <c r="FJ409" s="489"/>
      <c r="FK409" s="489"/>
      <c r="FL409" s="489"/>
      <c r="FM409" s="489"/>
      <c r="FN409" s="489"/>
      <c r="FO409" s="489"/>
      <c r="FP409" s="560"/>
      <c r="FQ409" s="489"/>
      <c r="FR409" s="560"/>
      <c r="FS409" s="559"/>
      <c r="FT409" s="489"/>
      <c r="FU409" s="489"/>
      <c r="FV409" s="489"/>
      <c r="FW409" s="489"/>
      <c r="FX409" s="489"/>
      <c r="FY409" s="560"/>
    </row>
    <row r="410" spans="1:181" s="494" customFormat="1" ht="132" x14ac:dyDescent="0.25">
      <c r="A410" s="506">
        <v>462</v>
      </c>
      <c r="B410" s="511" t="s">
        <v>642</v>
      </c>
      <c r="C410" s="514" t="s">
        <v>141</v>
      </c>
      <c r="D410" s="493" t="s">
        <v>551</v>
      </c>
      <c r="E410" s="559" t="str">
        <f>VLOOKUP(F410,'Revised Phasing'!$D$4:$S$98, 16, 0)</f>
        <v>Phase 3</v>
      </c>
      <c r="F410" s="559" t="str">
        <f>VLOOKUP(L410,'Consolidated Data'!$E$2:$F$97, 2, 0)</f>
        <v>McCamish</v>
      </c>
      <c r="G410" s="490" t="s">
        <v>642</v>
      </c>
      <c r="H410" s="493" t="s">
        <v>220</v>
      </c>
      <c r="I410" s="493"/>
      <c r="J410" s="492" t="s">
        <v>642</v>
      </c>
      <c r="K410" s="512" t="s">
        <v>221</v>
      </c>
      <c r="L410" s="493" t="s">
        <v>221</v>
      </c>
      <c r="M410" s="493" t="s">
        <v>221</v>
      </c>
      <c r="N410" s="512"/>
      <c r="O410" s="513"/>
      <c r="P410" s="515" t="s">
        <v>637</v>
      </c>
      <c r="Q410" s="515" t="s">
        <v>22</v>
      </c>
      <c r="R410" s="515" t="s">
        <v>1913</v>
      </c>
      <c r="S410" s="493" t="s">
        <v>644</v>
      </c>
      <c r="T410" s="493" t="s">
        <v>220</v>
      </c>
      <c r="U410" s="493" t="s">
        <v>534</v>
      </c>
      <c r="V410" s="513"/>
      <c r="W410" s="514" t="s">
        <v>535</v>
      </c>
      <c r="X410" s="493"/>
      <c r="Y410" s="493"/>
      <c r="Z410" s="513"/>
      <c r="AA410" s="516"/>
      <c r="AB410" s="562" t="s">
        <v>526</v>
      </c>
      <c r="AC410" s="563" t="s">
        <v>526</v>
      </c>
      <c r="AD410" s="564" t="s">
        <v>526</v>
      </c>
      <c r="AE410" s="733" t="s">
        <v>1913</v>
      </c>
      <c r="AF410" s="735"/>
      <c r="AG410" s="733" t="s">
        <v>721</v>
      </c>
      <c r="AH410" s="562" t="s">
        <v>526</v>
      </c>
      <c r="AI410" s="563" t="s">
        <v>526</v>
      </c>
      <c r="AJ410" s="564" t="s">
        <v>526</v>
      </c>
      <c r="AK410" s="497" t="s">
        <v>716</v>
      </c>
      <c r="AL410" s="497" t="s">
        <v>722</v>
      </c>
      <c r="AM410" s="497" t="s">
        <v>723</v>
      </c>
      <c r="AN410" s="489"/>
      <c r="AO410" s="490" t="s">
        <v>642</v>
      </c>
      <c r="AP410" s="493" t="s">
        <v>1914</v>
      </c>
      <c r="AQ410" s="491" t="s">
        <v>562</v>
      </c>
      <c r="AR410" s="492" t="s">
        <v>725</v>
      </c>
      <c r="AS410" s="490" t="s">
        <v>726</v>
      </c>
      <c r="AT410" s="493" t="s">
        <v>1915</v>
      </c>
      <c r="AU410" s="552" t="s">
        <v>1594</v>
      </c>
      <c r="AV410" s="555" t="s">
        <v>1916</v>
      </c>
      <c r="AW410" s="490"/>
      <c r="AX410" s="739"/>
      <c r="AY410" s="739"/>
      <c r="AZ410" s="489"/>
      <c r="BA410" s="489"/>
      <c r="BB410" s="489"/>
      <c r="BC410" s="489"/>
      <c r="BD410" s="489"/>
      <c r="BE410" s="489"/>
      <c r="BF410" s="489"/>
      <c r="BG410" s="489"/>
      <c r="BH410" s="489"/>
      <c r="BI410" s="489"/>
      <c r="BJ410" s="489"/>
      <c r="BK410" s="489"/>
      <c r="BL410" s="560"/>
      <c r="BM410" s="559"/>
      <c r="BN410" s="489"/>
      <c r="BO410" s="489"/>
      <c r="BP410" s="489"/>
      <c r="BQ410" s="489"/>
      <c r="BR410" s="489"/>
      <c r="BS410" s="489"/>
      <c r="BT410" s="489"/>
      <c r="BU410" s="489"/>
      <c r="BV410" s="489"/>
      <c r="BW410" s="489"/>
      <c r="BX410" s="489"/>
      <c r="BY410" s="489"/>
      <c r="BZ410" s="489"/>
      <c r="CA410" s="489"/>
      <c r="CB410" s="489"/>
      <c r="CC410" s="489"/>
      <c r="CD410" s="489"/>
      <c r="CE410" s="489"/>
      <c r="CF410" s="489"/>
      <c r="CG410" s="489"/>
      <c r="CH410" s="489"/>
      <c r="CI410" s="489"/>
      <c r="CJ410" s="489"/>
      <c r="CK410" s="489"/>
      <c r="CL410" s="489"/>
      <c r="CM410" s="489"/>
      <c r="CN410" s="489"/>
      <c r="CO410" s="489"/>
      <c r="CP410" s="489"/>
      <c r="CQ410" s="489"/>
      <c r="CR410" s="489"/>
      <c r="CS410" s="489"/>
      <c r="CT410" s="489"/>
      <c r="CU410" s="489"/>
      <c r="CV410" s="489"/>
      <c r="CW410" s="489"/>
      <c r="CX410" s="489"/>
      <c r="CY410" s="489"/>
      <c r="CZ410" s="489"/>
      <c r="DA410" s="489"/>
      <c r="DB410" s="489"/>
      <c r="DC410" s="489"/>
      <c r="DD410" s="489"/>
      <c r="DE410" s="489"/>
      <c r="DF410" s="489"/>
      <c r="DG410" s="489"/>
      <c r="DH410" s="489"/>
      <c r="DI410" s="489"/>
      <c r="DJ410" s="489"/>
      <c r="DK410" s="489"/>
      <c r="DL410" s="489"/>
      <c r="DM410" s="489"/>
      <c r="DN410" s="489"/>
      <c r="DO410" s="489"/>
      <c r="DP410" s="489"/>
      <c r="DQ410" s="489"/>
      <c r="DR410" s="489"/>
      <c r="DS410" s="489"/>
      <c r="DT410" s="489"/>
      <c r="DU410" s="489"/>
      <c r="DV410" s="489"/>
      <c r="DW410" s="489"/>
      <c r="DX410" s="489"/>
      <c r="DY410" s="489"/>
      <c r="DZ410" s="489"/>
      <c r="EA410" s="489"/>
      <c r="EB410" s="489"/>
      <c r="EC410" s="489"/>
      <c r="ED410" s="489"/>
      <c r="EE410" s="489"/>
      <c r="EF410" s="489"/>
      <c r="EG410" s="489"/>
      <c r="EH410" s="489"/>
      <c r="EI410" s="489"/>
      <c r="EJ410" s="489"/>
      <c r="EK410" s="489"/>
      <c r="EL410" s="489"/>
      <c r="EM410" s="489"/>
      <c r="EN410" s="489"/>
      <c r="EO410" s="489"/>
      <c r="EP410" s="489"/>
      <c r="EQ410" s="489"/>
      <c r="ER410" s="489"/>
      <c r="ES410" s="489"/>
      <c r="ET410" s="489"/>
      <c r="EU410" s="489"/>
      <c r="EV410" s="489"/>
      <c r="EW410" s="489"/>
      <c r="EX410" s="489"/>
      <c r="EY410" s="489"/>
      <c r="EZ410" s="489"/>
      <c r="FA410" s="489"/>
      <c r="FB410" s="559"/>
      <c r="FC410" s="489"/>
      <c r="FD410" s="489"/>
      <c r="FE410" s="489"/>
      <c r="FF410" s="489"/>
      <c r="FG410" s="489"/>
      <c r="FH410" s="489"/>
      <c r="FI410" s="489"/>
      <c r="FJ410" s="489"/>
      <c r="FK410" s="489"/>
      <c r="FL410" s="489"/>
      <c r="FM410" s="489"/>
      <c r="FN410" s="489"/>
      <c r="FO410" s="489"/>
      <c r="FP410" s="560"/>
      <c r="FQ410" s="489"/>
      <c r="FR410" s="560"/>
      <c r="FS410" s="559"/>
      <c r="FT410" s="489"/>
      <c r="FU410" s="489"/>
      <c r="FV410" s="489"/>
      <c r="FW410" s="489"/>
      <c r="FX410" s="489"/>
      <c r="FY410" s="560"/>
    </row>
    <row r="411" spans="1:181" s="494" customFormat="1" hidden="1" x14ac:dyDescent="0.25">
      <c r="A411" s="557">
        <v>463</v>
      </c>
      <c r="B411" s="558" t="s">
        <v>524</v>
      </c>
      <c r="C411" s="490" t="s">
        <v>141</v>
      </c>
      <c r="D411" s="489" t="s">
        <v>551</v>
      </c>
      <c r="E411" s="559"/>
      <c r="F411" s="559"/>
      <c r="G411" s="490" t="s">
        <v>526</v>
      </c>
      <c r="H411" s="489" t="s">
        <v>1917</v>
      </c>
      <c r="I411" s="489"/>
      <c r="J411" s="560"/>
      <c r="K411" s="559" t="s">
        <v>1918</v>
      </c>
      <c r="L411" s="489" t="s">
        <v>221</v>
      </c>
      <c r="M411" s="489" t="s">
        <v>221</v>
      </c>
      <c r="N411" s="559"/>
      <c r="O411" s="560"/>
      <c r="P411" s="491" t="s">
        <v>530</v>
      </c>
      <c r="Q411" s="491" t="s">
        <v>531</v>
      </c>
      <c r="R411" s="491" t="s">
        <v>532</v>
      </c>
      <c r="S411" s="489" t="s">
        <v>533</v>
      </c>
      <c r="T411" s="489" t="s">
        <v>1917</v>
      </c>
      <c r="U411" s="489" t="s">
        <v>534</v>
      </c>
      <c r="V411" s="560"/>
      <c r="W411" s="490" t="s">
        <v>535</v>
      </c>
      <c r="X411" s="489"/>
      <c r="Y411" s="489"/>
      <c r="Z411" s="560"/>
      <c r="AA411" s="561"/>
      <c r="AB411" s="562" t="s">
        <v>526</v>
      </c>
      <c r="AC411" s="563" t="s">
        <v>526</v>
      </c>
      <c r="AD411" s="564" t="s">
        <v>526</v>
      </c>
      <c r="AE411" s="563"/>
      <c r="AF411" s="563"/>
      <c r="AG411" s="563"/>
      <c r="AH411" s="562" t="s">
        <v>526</v>
      </c>
      <c r="AI411" s="563" t="s">
        <v>526</v>
      </c>
      <c r="AJ411" s="564" t="s">
        <v>526</v>
      </c>
      <c r="AK411" s="489"/>
      <c r="AL411" s="489"/>
      <c r="AM411" s="489"/>
      <c r="AN411" s="489"/>
      <c r="AO411" s="490" t="s">
        <v>526</v>
      </c>
      <c r="AP411" s="493" t="s">
        <v>732</v>
      </c>
      <c r="AQ411" s="491" t="s">
        <v>562</v>
      </c>
      <c r="AR411" s="492"/>
      <c r="AS411" s="490" t="str">
        <f t="shared" si="6"/>
        <v>no</v>
      </c>
      <c r="AT411" s="489"/>
      <c r="AU411" s="489"/>
      <c r="AV411" s="513"/>
      <c r="AW411" s="490" t="s">
        <v>526</v>
      </c>
      <c r="AX411" s="739"/>
      <c r="AY411" s="739"/>
      <c r="AZ411" s="489"/>
      <c r="BA411" s="489"/>
      <c r="BB411" s="489"/>
      <c r="BC411" s="489"/>
      <c r="BD411" s="489"/>
      <c r="BE411" s="489"/>
      <c r="BF411" s="489"/>
      <c r="BG411" s="489"/>
      <c r="BH411" s="489"/>
      <c r="BI411" s="489"/>
      <c r="BJ411" s="489"/>
      <c r="BK411" s="489"/>
      <c r="BL411" s="560"/>
      <c r="BM411" s="559"/>
      <c r="BN411" s="489"/>
      <c r="BO411" s="489"/>
      <c r="BP411" s="489"/>
      <c r="BQ411" s="489"/>
      <c r="BR411" s="489"/>
      <c r="BS411" s="489"/>
      <c r="BT411" s="489"/>
      <c r="BU411" s="489"/>
      <c r="BV411" s="489"/>
      <c r="BW411" s="489"/>
      <c r="BX411" s="489"/>
      <c r="BY411" s="489"/>
      <c r="BZ411" s="489"/>
      <c r="CA411" s="489"/>
      <c r="CB411" s="489"/>
      <c r="CC411" s="489"/>
      <c r="CD411" s="489"/>
      <c r="CE411" s="489"/>
      <c r="CF411" s="489"/>
      <c r="CG411" s="489"/>
      <c r="CH411" s="489"/>
      <c r="CI411" s="489"/>
      <c r="CJ411" s="489"/>
      <c r="CK411" s="489"/>
      <c r="CL411" s="489"/>
      <c r="CM411" s="489"/>
      <c r="CN411" s="489"/>
      <c r="CO411" s="489"/>
      <c r="CP411" s="489"/>
      <c r="CQ411" s="489"/>
      <c r="CR411" s="489"/>
      <c r="CS411" s="489"/>
      <c r="CT411" s="489"/>
      <c r="CU411" s="489"/>
      <c r="CV411" s="489"/>
      <c r="CW411" s="489"/>
      <c r="CX411" s="489"/>
      <c r="CY411" s="489"/>
      <c r="CZ411" s="489"/>
      <c r="DA411" s="489"/>
      <c r="DB411" s="489"/>
      <c r="DC411" s="489"/>
      <c r="DD411" s="489"/>
      <c r="DE411" s="489"/>
      <c r="DF411" s="489"/>
      <c r="DG411" s="489"/>
      <c r="DH411" s="489"/>
      <c r="DI411" s="489"/>
      <c r="DJ411" s="489"/>
      <c r="DK411" s="489"/>
      <c r="DL411" s="489"/>
      <c r="DM411" s="489"/>
      <c r="DN411" s="489"/>
      <c r="DO411" s="489"/>
      <c r="DP411" s="489"/>
      <c r="DQ411" s="489"/>
      <c r="DR411" s="489"/>
      <c r="DS411" s="489"/>
      <c r="DT411" s="489"/>
      <c r="DU411" s="489"/>
      <c r="DV411" s="489"/>
      <c r="DW411" s="489"/>
      <c r="DX411" s="489"/>
      <c r="DY411" s="489"/>
      <c r="DZ411" s="489"/>
      <c r="EA411" s="489"/>
      <c r="EB411" s="489"/>
      <c r="EC411" s="489"/>
      <c r="ED411" s="489"/>
      <c r="EE411" s="489"/>
      <c r="EF411" s="489"/>
      <c r="EG411" s="489"/>
      <c r="EH411" s="489"/>
      <c r="EI411" s="489"/>
      <c r="EJ411" s="489"/>
      <c r="EK411" s="489"/>
      <c r="EL411" s="489"/>
      <c r="EM411" s="489"/>
      <c r="EN411" s="489"/>
      <c r="EO411" s="489"/>
      <c r="EP411" s="489"/>
      <c r="EQ411" s="489"/>
      <c r="ER411" s="489"/>
      <c r="ES411" s="489"/>
      <c r="ET411" s="489"/>
      <c r="EU411" s="489"/>
      <c r="EV411" s="489"/>
      <c r="EW411" s="489"/>
      <c r="EX411" s="489"/>
      <c r="EY411" s="489"/>
      <c r="EZ411" s="489"/>
      <c r="FA411" s="489"/>
      <c r="FB411" s="559"/>
      <c r="FC411" s="489"/>
      <c r="FD411" s="489"/>
      <c r="FE411" s="489"/>
      <c r="FF411" s="489"/>
      <c r="FG411" s="489"/>
      <c r="FH411" s="489"/>
      <c r="FI411" s="489"/>
      <c r="FJ411" s="489"/>
      <c r="FK411" s="489"/>
      <c r="FL411" s="489"/>
      <c r="FM411" s="489"/>
      <c r="FN411" s="489"/>
      <c r="FO411" s="489"/>
      <c r="FP411" s="560"/>
      <c r="FQ411" s="489"/>
      <c r="FR411" s="560"/>
      <c r="FS411" s="559"/>
      <c r="FT411" s="489"/>
      <c r="FU411" s="489"/>
      <c r="FV411" s="489"/>
      <c r="FW411" s="489"/>
      <c r="FX411" s="489"/>
      <c r="FY411" s="560"/>
    </row>
    <row r="412" spans="1:181" s="494" customFormat="1" hidden="1" x14ac:dyDescent="0.25">
      <c r="A412" s="557">
        <v>464</v>
      </c>
      <c r="B412" s="558" t="s">
        <v>524</v>
      </c>
      <c r="C412" s="490" t="s">
        <v>567</v>
      </c>
      <c r="D412" s="489" t="s">
        <v>43</v>
      </c>
      <c r="E412" s="559"/>
      <c r="F412" s="559"/>
      <c r="G412" s="490" t="s">
        <v>526</v>
      </c>
      <c r="H412" s="489" t="s">
        <v>1919</v>
      </c>
      <c r="I412" s="489"/>
      <c r="J412" s="560"/>
      <c r="K412" s="559" t="s">
        <v>1920</v>
      </c>
      <c r="L412" s="489" t="s">
        <v>1920</v>
      </c>
      <c r="M412" s="489" t="s">
        <v>1920</v>
      </c>
      <c r="N412" s="559"/>
      <c r="O412" s="560"/>
      <c r="P412" s="491" t="s">
        <v>637</v>
      </c>
      <c r="Q412" s="491" t="s">
        <v>22</v>
      </c>
      <c r="R412" s="491" t="s">
        <v>283</v>
      </c>
      <c r="S412" s="489" t="s">
        <v>283</v>
      </c>
      <c r="T412" s="489" t="s">
        <v>1919</v>
      </c>
      <c r="U412" s="489" t="s">
        <v>534</v>
      </c>
      <c r="V412" s="560"/>
      <c r="W412" s="490" t="s">
        <v>638</v>
      </c>
      <c r="X412" s="489"/>
      <c r="Y412" s="489"/>
      <c r="Z412" s="560"/>
      <c r="AA412" s="561" t="s">
        <v>1921</v>
      </c>
      <c r="AB412" s="562" t="s">
        <v>526</v>
      </c>
      <c r="AC412" s="563" t="s">
        <v>526</v>
      </c>
      <c r="AD412" s="564" t="s">
        <v>526</v>
      </c>
      <c r="AE412" s="563"/>
      <c r="AF412" s="735"/>
      <c r="AG412" s="563"/>
      <c r="AH412" s="562" t="s">
        <v>526</v>
      </c>
      <c r="AI412" s="563" t="s">
        <v>526</v>
      </c>
      <c r="AJ412" s="564" t="s">
        <v>526</v>
      </c>
      <c r="AK412" s="489"/>
      <c r="AL412" s="489"/>
      <c r="AM412" s="489"/>
      <c r="AN412" s="489"/>
      <c r="AO412" s="490" t="s">
        <v>526</v>
      </c>
      <c r="AP412" s="493"/>
      <c r="AQ412" s="491"/>
      <c r="AR412" s="492"/>
      <c r="AS412" s="490" t="str">
        <f t="shared" si="6"/>
        <v>no</v>
      </c>
      <c r="AT412" s="489"/>
      <c r="AU412" s="489"/>
      <c r="AV412" s="513"/>
      <c r="AW412" s="490" t="s">
        <v>526</v>
      </c>
      <c r="AX412" s="739"/>
      <c r="AY412" s="739"/>
      <c r="AZ412" s="489"/>
      <c r="BA412" s="489"/>
      <c r="BB412" s="489"/>
      <c r="BC412" s="489"/>
      <c r="BD412" s="489"/>
      <c r="BE412" s="489"/>
      <c r="BF412" s="489"/>
      <c r="BG412" s="489"/>
      <c r="BH412" s="489"/>
      <c r="BI412" s="489"/>
      <c r="BJ412" s="489"/>
      <c r="BK412" s="489"/>
      <c r="BL412" s="560"/>
      <c r="BM412" s="559"/>
      <c r="BN412" s="489"/>
      <c r="BO412" s="489"/>
      <c r="BP412" s="489"/>
      <c r="BQ412" s="489"/>
      <c r="BR412" s="489"/>
      <c r="BS412" s="489"/>
      <c r="BT412" s="489"/>
      <c r="BU412" s="489"/>
      <c r="BV412" s="489"/>
      <c r="BW412" s="489"/>
      <c r="BX412" s="489"/>
      <c r="BY412" s="489"/>
      <c r="BZ412" s="489"/>
      <c r="CA412" s="489"/>
      <c r="CB412" s="489"/>
      <c r="CC412" s="489"/>
      <c r="CD412" s="489"/>
      <c r="CE412" s="489"/>
      <c r="CF412" s="489"/>
      <c r="CG412" s="489"/>
      <c r="CH412" s="489"/>
      <c r="CI412" s="489"/>
      <c r="CJ412" s="489"/>
      <c r="CK412" s="489"/>
      <c r="CL412" s="489"/>
      <c r="CM412" s="489"/>
      <c r="CN412" s="489"/>
      <c r="CO412" s="489"/>
      <c r="CP412" s="489"/>
      <c r="CQ412" s="489"/>
      <c r="CR412" s="489"/>
      <c r="CS412" s="489"/>
      <c r="CT412" s="489"/>
      <c r="CU412" s="489"/>
      <c r="CV412" s="489"/>
      <c r="CW412" s="489"/>
      <c r="CX412" s="489"/>
      <c r="CY412" s="489"/>
      <c r="CZ412" s="489"/>
      <c r="DA412" s="489"/>
      <c r="DB412" s="489"/>
      <c r="DC412" s="489"/>
      <c r="DD412" s="489"/>
      <c r="DE412" s="489"/>
      <c r="DF412" s="489"/>
      <c r="DG412" s="489"/>
      <c r="DH412" s="489"/>
      <c r="DI412" s="489"/>
      <c r="DJ412" s="489"/>
      <c r="DK412" s="489"/>
      <c r="DL412" s="489"/>
      <c r="DM412" s="489"/>
      <c r="DN412" s="489"/>
      <c r="DO412" s="489"/>
      <c r="DP412" s="489"/>
      <c r="DQ412" s="489"/>
      <c r="DR412" s="489"/>
      <c r="DS412" s="489"/>
      <c r="DT412" s="489"/>
      <c r="DU412" s="489"/>
      <c r="DV412" s="489"/>
      <c r="DW412" s="489"/>
      <c r="DX412" s="489"/>
      <c r="DY412" s="489"/>
      <c r="DZ412" s="489"/>
      <c r="EA412" s="489"/>
      <c r="EB412" s="489"/>
      <c r="EC412" s="489"/>
      <c r="ED412" s="489"/>
      <c r="EE412" s="489"/>
      <c r="EF412" s="489"/>
      <c r="EG412" s="489"/>
      <c r="EH412" s="489"/>
      <c r="EI412" s="489"/>
      <c r="EJ412" s="489"/>
      <c r="EK412" s="489"/>
      <c r="EL412" s="489"/>
      <c r="EM412" s="489"/>
      <c r="EN412" s="489"/>
      <c r="EO412" s="489"/>
      <c r="EP412" s="489"/>
      <c r="EQ412" s="489"/>
      <c r="ER412" s="489"/>
      <c r="ES412" s="489"/>
      <c r="ET412" s="489"/>
      <c r="EU412" s="489"/>
      <c r="EV412" s="489"/>
      <c r="EW412" s="489"/>
      <c r="EX412" s="489"/>
      <c r="EY412" s="489"/>
      <c r="EZ412" s="489"/>
      <c r="FA412" s="489"/>
      <c r="FB412" s="559"/>
      <c r="FC412" s="489"/>
      <c r="FD412" s="489"/>
      <c r="FE412" s="489"/>
      <c r="FF412" s="489"/>
      <c r="FG412" s="489"/>
      <c r="FH412" s="489"/>
      <c r="FI412" s="489"/>
      <c r="FJ412" s="489"/>
      <c r="FK412" s="489"/>
      <c r="FL412" s="489"/>
      <c r="FM412" s="489"/>
      <c r="FN412" s="489"/>
      <c r="FO412" s="489"/>
      <c r="FP412" s="560"/>
      <c r="FQ412" s="489"/>
      <c r="FR412" s="560"/>
      <c r="FS412" s="559"/>
      <c r="FT412" s="489"/>
      <c r="FU412" s="489"/>
      <c r="FV412" s="489"/>
      <c r="FW412" s="489"/>
      <c r="FX412" s="489"/>
      <c r="FY412" s="560"/>
    </row>
    <row r="413" spans="1:181" s="494" customFormat="1" hidden="1" x14ac:dyDescent="0.25">
      <c r="A413" s="557">
        <v>465</v>
      </c>
      <c r="B413" s="558" t="s">
        <v>524</v>
      </c>
      <c r="C413" s="490" t="s">
        <v>567</v>
      </c>
      <c r="D413" s="489" t="s">
        <v>43</v>
      </c>
      <c r="E413" s="559"/>
      <c r="F413" s="559"/>
      <c r="G413" s="490" t="s">
        <v>526</v>
      </c>
      <c r="H413" s="489" t="s">
        <v>1922</v>
      </c>
      <c r="I413" s="489"/>
      <c r="J413" s="560"/>
      <c r="K413" s="559" t="s">
        <v>1923</v>
      </c>
      <c r="L413" s="489" t="s">
        <v>1920</v>
      </c>
      <c r="M413" s="489" t="s">
        <v>1920</v>
      </c>
      <c r="N413" s="559"/>
      <c r="O413" s="560"/>
      <c r="P413" s="491" t="s">
        <v>530</v>
      </c>
      <c r="Q413" s="491" t="s">
        <v>531</v>
      </c>
      <c r="R413" s="491" t="s">
        <v>532</v>
      </c>
      <c r="S413" s="489" t="s">
        <v>533</v>
      </c>
      <c r="T413" s="489" t="s">
        <v>1922</v>
      </c>
      <c r="U413" s="489" t="s">
        <v>534</v>
      </c>
      <c r="V413" s="560"/>
      <c r="W413" s="490" t="s">
        <v>638</v>
      </c>
      <c r="X413" s="489"/>
      <c r="Y413" s="489"/>
      <c r="Z413" s="560"/>
      <c r="AA413" s="561" t="s">
        <v>1921</v>
      </c>
      <c r="AB413" s="562" t="s">
        <v>526</v>
      </c>
      <c r="AC413" s="563" t="s">
        <v>526</v>
      </c>
      <c r="AD413" s="564" t="s">
        <v>526</v>
      </c>
      <c r="AE413" s="563"/>
      <c r="AF413" s="563"/>
      <c r="AG413" s="563"/>
      <c r="AH413" s="562" t="s">
        <v>526</v>
      </c>
      <c r="AI413" s="563" t="s">
        <v>526</v>
      </c>
      <c r="AJ413" s="564" t="s">
        <v>526</v>
      </c>
      <c r="AK413" s="489"/>
      <c r="AL413" s="489"/>
      <c r="AM413" s="489"/>
      <c r="AN413" s="489"/>
      <c r="AO413" s="490" t="s">
        <v>526</v>
      </c>
      <c r="AP413" s="493"/>
      <c r="AQ413" s="491"/>
      <c r="AR413" s="492"/>
      <c r="AS413" s="490" t="str">
        <f t="shared" si="6"/>
        <v>no</v>
      </c>
      <c r="AT413" s="489"/>
      <c r="AU413" s="489"/>
      <c r="AV413" s="513"/>
      <c r="AW413" s="490" t="s">
        <v>526</v>
      </c>
      <c r="AX413" s="739"/>
      <c r="AY413" s="739"/>
      <c r="AZ413" s="489"/>
      <c r="BA413" s="489"/>
      <c r="BB413" s="489"/>
      <c r="BC413" s="489"/>
      <c r="BD413" s="489"/>
      <c r="BE413" s="489"/>
      <c r="BF413" s="489"/>
      <c r="BG413" s="489"/>
      <c r="BH413" s="489"/>
      <c r="BI413" s="489"/>
      <c r="BJ413" s="489"/>
      <c r="BK413" s="489"/>
      <c r="BL413" s="560"/>
      <c r="BM413" s="559"/>
      <c r="BN413" s="489"/>
      <c r="BO413" s="489"/>
      <c r="BP413" s="489"/>
      <c r="BQ413" s="489"/>
      <c r="BR413" s="489"/>
      <c r="BS413" s="489"/>
      <c r="BT413" s="489"/>
      <c r="BU413" s="489"/>
      <c r="BV413" s="489"/>
      <c r="BW413" s="489"/>
      <c r="BX413" s="489"/>
      <c r="BY413" s="489"/>
      <c r="BZ413" s="489"/>
      <c r="CA413" s="489"/>
      <c r="CB413" s="489"/>
      <c r="CC413" s="489"/>
      <c r="CD413" s="489"/>
      <c r="CE413" s="489"/>
      <c r="CF413" s="489"/>
      <c r="CG413" s="489"/>
      <c r="CH413" s="489"/>
      <c r="CI413" s="489"/>
      <c r="CJ413" s="489"/>
      <c r="CK413" s="489"/>
      <c r="CL413" s="489"/>
      <c r="CM413" s="489"/>
      <c r="CN413" s="489"/>
      <c r="CO413" s="489"/>
      <c r="CP413" s="489"/>
      <c r="CQ413" s="489"/>
      <c r="CR413" s="489"/>
      <c r="CS413" s="489"/>
      <c r="CT413" s="489"/>
      <c r="CU413" s="489"/>
      <c r="CV413" s="489"/>
      <c r="CW413" s="489"/>
      <c r="CX413" s="489"/>
      <c r="CY413" s="489"/>
      <c r="CZ413" s="489"/>
      <c r="DA413" s="489"/>
      <c r="DB413" s="489"/>
      <c r="DC413" s="489"/>
      <c r="DD413" s="489"/>
      <c r="DE413" s="489"/>
      <c r="DF413" s="489"/>
      <c r="DG413" s="489"/>
      <c r="DH413" s="489"/>
      <c r="DI413" s="489"/>
      <c r="DJ413" s="489"/>
      <c r="DK413" s="489"/>
      <c r="DL413" s="489"/>
      <c r="DM413" s="489"/>
      <c r="DN413" s="489"/>
      <c r="DO413" s="489"/>
      <c r="DP413" s="489"/>
      <c r="DQ413" s="489"/>
      <c r="DR413" s="489"/>
      <c r="DS413" s="489"/>
      <c r="DT413" s="489"/>
      <c r="DU413" s="489"/>
      <c r="DV413" s="489"/>
      <c r="DW413" s="489"/>
      <c r="DX413" s="489"/>
      <c r="DY413" s="489"/>
      <c r="DZ413" s="489"/>
      <c r="EA413" s="489"/>
      <c r="EB413" s="489"/>
      <c r="EC413" s="489"/>
      <c r="ED413" s="489"/>
      <c r="EE413" s="489"/>
      <c r="EF413" s="489"/>
      <c r="EG413" s="489"/>
      <c r="EH413" s="489"/>
      <c r="EI413" s="489"/>
      <c r="EJ413" s="489"/>
      <c r="EK413" s="489"/>
      <c r="EL413" s="489"/>
      <c r="EM413" s="489"/>
      <c r="EN413" s="489"/>
      <c r="EO413" s="489"/>
      <c r="EP413" s="489"/>
      <c r="EQ413" s="489"/>
      <c r="ER413" s="489"/>
      <c r="ES413" s="489"/>
      <c r="ET413" s="489"/>
      <c r="EU413" s="489"/>
      <c r="EV413" s="489"/>
      <c r="EW413" s="489"/>
      <c r="EX413" s="489"/>
      <c r="EY413" s="489"/>
      <c r="EZ413" s="489"/>
      <c r="FA413" s="489"/>
      <c r="FB413" s="559"/>
      <c r="FC413" s="489"/>
      <c r="FD413" s="489"/>
      <c r="FE413" s="489"/>
      <c r="FF413" s="489"/>
      <c r="FG413" s="489"/>
      <c r="FH413" s="489"/>
      <c r="FI413" s="489"/>
      <c r="FJ413" s="489"/>
      <c r="FK413" s="489"/>
      <c r="FL413" s="489"/>
      <c r="FM413" s="489"/>
      <c r="FN413" s="489"/>
      <c r="FO413" s="489"/>
      <c r="FP413" s="560"/>
      <c r="FQ413" s="489"/>
      <c r="FR413" s="560"/>
      <c r="FS413" s="559"/>
      <c r="FT413" s="489"/>
      <c r="FU413" s="489"/>
      <c r="FV413" s="489"/>
      <c r="FW413" s="489"/>
      <c r="FX413" s="489"/>
      <c r="FY413" s="560"/>
    </row>
    <row r="414" spans="1:181" s="494" customFormat="1" ht="132" x14ac:dyDescent="0.25">
      <c r="A414" s="506">
        <v>466</v>
      </c>
      <c r="B414" s="511" t="s">
        <v>642</v>
      </c>
      <c r="C414" s="514" t="s">
        <v>567</v>
      </c>
      <c r="D414" s="493" t="s">
        <v>43</v>
      </c>
      <c r="E414" s="559" t="str">
        <f>VLOOKUP(F414,'Revised Phasing'!$D$4:$S$98, 16, 0)</f>
        <v>Phase 1</v>
      </c>
      <c r="F414" s="559" t="str">
        <f>VLOOKUP(L414,'Consolidated Data'!$E$2:$F$97, 2, 0)</f>
        <v>SUMMIT</v>
      </c>
      <c r="G414" s="490" t="s">
        <v>642</v>
      </c>
      <c r="H414" s="493" t="s">
        <v>1924</v>
      </c>
      <c r="I414" s="493"/>
      <c r="J414" s="492"/>
      <c r="K414" s="512" t="s">
        <v>130</v>
      </c>
      <c r="L414" s="493" t="s">
        <v>130</v>
      </c>
      <c r="M414" s="493" t="s">
        <v>130</v>
      </c>
      <c r="N414" s="512"/>
      <c r="O414" s="513"/>
      <c r="P414" s="515" t="s">
        <v>637</v>
      </c>
      <c r="Q414" s="515" t="s">
        <v>22</v>
      </c>
      <c r="R414" s="515" t="s">
        <v>1925</v>
      </c>
      <c r="S414" s="493" t="s">
        <v>644</v>
      </c>
      <c r="T414" s="493" t="s">
        <v>1924</v>
      </c>
      <c r="U414" s="493" t="s">
        <v>534</v>
      </c>
      <c r="V414" s="513"/>
      <c r="W414" s="514" t="s">
        <v>535</v>
      </c>
      <c r="X414" s="493"/>
      <c r="Y414" s="493"/>
      <c r="Z414" s="513"/>
      <c r="AA414" s="516"/>
      <c r="AB414" s="562" t="s">
        <v>540</v>
      </c>
      <c r="AC414" s="563" t="s">
        <v>1926</v>
      </c>
      <c r="AD414" s="564" t="s">
        <v>1927</v>
      </c>
      <c r="AE414" s="733" t="s">
        <v>1925</v>
      </c>
      <c r="AF414" s="735"/>
      <c r="AG414" s="733" t="s">
        <v>1064</v>
      </c>
      <c r="AH414" s="562" t="s">
        <v>540</v>
      </c>
      <c r="AI414" s="563" t="s">
        <v>526</v>
      </c>
      <c r="AJ414" s="564" t="s">
        <v>526</v>
      </c>
      <c r="AK414" s="496" t="s">
        <v>1065</v>
      </c>
      <c r="AL414" s="496" t="s">
        <v>1928</v>
      </c>
      <c r="AM414" s="496" t="s">
        <v>1901</v>
      </c>
      <c r="AN414" s="489"/>
      <c r="AO414" s="490" t="s">
        <v>642</v>
      </c>
      <c r="AP414" s="493" t="s">
        <v>1929</v>
      </c>
      <c r="AQ414" s="491" t="s">
        <v>562</v>
      </c>
      <c r="AR414" s="492"/>
      <c r="AS414" s="490" t="s">
        <v>652</v>
      </c>
      <c r="AT414" s="493" t="s">
        <v>1070</v>
      </c>
      <c r="AU414" s="552" t="s">
        <v>712</v>
      </c>
      <c r="AV414" s="555" t="s">
        <v>1072</v>
      </c>
      <c r="AW414" s="490"/>
      <c r="AX414" s="739"/>
      <c r="AY414" s="739"/>
      <c r="AZ414" s="489"/>
      <c r="BA414" s="489"/>
      <c r="BB414" s="489"/>
      <c r="BC414" s="489"/>
      <c r="BD414" s="489"/>
      <c r="BE414" s="489"/>
      <c r="BF414" s="489"/>
      <c r="BG414" s="489"/>
      <c r="BH414" s="489"/>
      <c r="BI414" s="489"/>
      <c r="BJ414" s="489"/>
      <c r="BK414" s="489"/>
      <c r="BL414" s="560"/>
      <c r="BM414" s="559"/>
      <c r="BN414" s="489"/>
      <c r="BO414" s="489"/>
      <c r="BP414" s="489"/>
      <c r="BQ414" s="489"/>
      <c r="BR414" s="489"/>
      <c r="BS414" s="489"/>
      <c r="BT414" s="489"/>
      <c r="BU414" s="489"/>
      <c r="BV414" s="489"/>
      <c r="BW414" s="489"/>
      <c r="BX414" s="489"/>
      <c r="BY414" s="489"/>
      <c r="BZ414" s="489"/>
      <c r="CA414" s="489"/>
      <c r="CB414" s="489"/>
      <c r="CC414" s="489"/>
      <c r="CD414" s="489"/>
      <c r="CE414" s="489"/>
      <c r="CF414" s="489"/>
      <c r="CG414" s="489"/>
      <c r="CH414" s="489"/>
      <c r="CI414" s="489"/>
      <c r="CJ414" s="489"/>
      <c r="CK414" s="489"/>
      <c r="CL414" s="489"/>
      <c r="CM414" s="489"/>
      <c r="CN414" s="489"/>
      <c r="CO414" s="489"/>
      <c r="CP414" s="489"/>
      <c r="CQ414" s="489"/>
      <c r="CR414" s="489"/>
      <c r="CS414" s="489"/>
      <c r="CT414" s="489"/>
      <c r="CU414" s="489"/>
      <c r="CV414" s="489"/>
      <c r="CW414" s="489"/>
      <c r="CX414" s="489"/>
      <c r="CY414" s="489"/>
      <c r="CZ414" s="489"/>
      <c r="DA414" s="489"/>
      <c r="DB414" s="489"/>
      <c r="DC414" s="489"/>
      <c r="DD414" s="489"/>
      <c r="DE414" s="489"/>
      <c r="DF414" s="489"/>
      <c r="DG414" s="489"/>
      <c r="DH414" s="489"/>
      <c r="DI414" s="489"/>
      <c r="DJ414" s="489"/>
      <c r="DK414" s="489"/>
      <c r="DL414" s="489"/>
      <c r="DM414" s="489"/>
      <c r="DN414" s="489"/>
      <c r="DO414" s="489"/>
      <c r="DP414" s="489"/>
      <c r="DQ414" s="489"/>
      <c r="DR414" s="489"/>
      <c r="DS414" s="489"/>
      <c r="DT414" s="489"/>
      <c r="DU414" s="489"/>
      <c r="DV414" s="489"/>
      <c r="DW414" s="489"/>
      <c r="DX414" s="489"/>
      <c r="DY414" s="489"/>
      <c r="DZ414" s="489"/>
      <c r="EA414" s="489"/>
      <c r="EB414" s="489"/>
      <c r="EC414" s="489"/>
      <c r="ED414" s="489"/>
      <c r="EE414" s="489"/>
      <c r="EF414" s="489"/>
      <c r="EG414" s="489"/>
      <c r="EH414" s="489"/>
      <c r="EI414" s="489"/>
      <c r="EJ414" s="489"/>
      <c r="EK414" s="489"/>
      <c r="EL414" s="489"/>
      <c r="EM414" s="489"/>
      <c r="EN414" s="489"/>
      <c r="EO414" s="489"/>
      <c r="EP414" s="489"/>
      <c r="EQ414" s="489"/>
      <c r="ER414" s="489"/>
      <c r="ES414" s="489"/>
      <c r="ET414" s="489"/>
      <c r="EU414" s="489"/>
      <c r="EV414" s="489"/>
      <c r="EW414" s="489"/>
      <c r="EX414" s="489"/>
      <c r="EY414" s="489"/>
      <c r="EZ414" s="489"/>
      <c r="FA414" s="489"/>
      <c r="FB414" s="559"/>
      <c r="FC414" s="489"/>
      <c r="FD414" s="489"/>
      <c r="FE414" s="489"/>
      <c r="FF414" s="489"/>
      <c r="FG414" s="489"/>
      <c r="FH414" s="489"/>
      <c r="FI414" s="489"/>
      <c r="FJ414" s="489"/>
      <c r="FK414" s="489"/>
      <c r="FL414" s="489"/>
      <c r="FM414" s="489"/>
      <c r="FN414" s="489"/>
      <c r="FO414" s="489"/>
      <c r="FP414" s="560"/>
      <c r="FQ414" s="489"/>
      <c r="FR414" s="560"/>
      <c r="FS414" s="559"/>
      <c r="FT414" s="489"/>
      <c r="FU414" s="489"/>
      <c r="FV414" s="489"/>
      <c r="FW414" s="489"/>
      <c r="FX414" s="489"/>
      <c r="FY414" s="560"/>
    </row>
    <row r="415" spans="1:181" s="494" customFormat="1" hidden="1" x14ac:dyDescent="0.25">
      <c r="A415" s="557">
        <v>467</v>
      </c>
      <c r="B415" s="558" t="s">
        <v>524</v>
      </c>
      <c r="C415" s="490" t="s">
        <v>567</v>
      </c>
      <c r="D415" s="489" t="s">
        <v>43</v>
      </c>
      <c r="E415" s="559"/>
      <c r="F415" s="559"/>
      <c r="G415" s="490" t="s">
        <v>526</v>
      </c>
      <c r="H415" s="489" t="s">
        <v>1930</v>
      </c>
      <c r="I415" s="489"/>
      <c r="J415" s="560"/>
      <c r="K415" s="559" t="s">
        <v>1931</v>
      </c>
      <c r="L415" s="489" t="s">
        <v>130</v>
      </c>
      <c r="M415" s="489" t="s">
        <v>130</v>
      </c>
      <c r="N415" s="559"/>
      <c r="O415" s="560"/>
      <c r="P415" s="491" t="s">
        <v>530</v>
      </c>
      <c r="Q415" s="491" t="s">
        <v>531</v>
      </c>
      <c r="R415" s="491" t="s">
        <v>532</v>
      </c>
      <c r="S415" s="489" t="s">
        <v>533</v>
      </c>
      <c r="T415" s="489" t="s">
        <v>1930</v>
      </c>
      <c r="U415" s="489" t="s">
        <v>534</v>
      </c>
      <c r="V415" s="560"/>
      <c r="W415" s="490" t="s">
        <v>535</v>
      </c>
      <c r="X415" s="489"/>
      <c r="Y415" s="489"/>
      <c r="Z415" s="560"/>
      <c r="AA415" s="561"/>
      <c r="AB415" s="562" t="s">
        <v>540</v>
      </c>
      <c r="AC415" s="563" t="s">
        <v>526</v>
      </c>
      <c r="AD415" s="564" t="s">
        <v>526</v>
      </c>
      <c r="AE415" s="563"/>
      <c r="AF415" s="563"/>
      <c r="AG415" s="563"/>
      <c r="AH415" s="562" t="s">
        <v>540</v>
      </c>
      <c r="AI415" s="563" t="s">
        <v>526</v>
      </c>
      <c r="AJ415" s="564" t="s">
        <v>526</v>
      </c>
      <c r="AK415" s="489"/>
      <c r="AL415" s="489"/>
      <c r="AM415" s="489"/>
      <c r="AN415" s="489"/>
      <c r="AO415" s="490" t="s">
        <v>526</v>
      </c>
      <c r="AP415" s="493"/>
      <c r="AQ415" s="491"/>
      <c r="AR415" s="492"/>
      <c r="AS415" s="490" t="str">
        <f t="shared" si="6"/>
        <v>no</v>
      </c>
      <c r="AT415" s="489"/>
      <c r="AU415" s="489"/>
      <c r="AV415" s="513"/>
      <c r="AW415" s="490" t="s">
        <v>526</v>
      </c>
      <c r="AX415" s="739"/>
      <c r="AY415" s="739"/>
      <c r="AZ415" s="489"/>
      <c r="BA415" s="489"/>
      <c r="BB415" s="489"/>
      <c r="BC415" s="489"/>
      <c r="BD415" s="489"/>
      <c r="BE415" s="489"/>
      <c r="BF415" s="489"/>
      <c r="BG415" s="489"/>
      <c r="BH415" s="489"/>
      <c r="BI415" s="489"/>
      <c r="BJ415" s="489"/>
      <c r="BK415" s="489"/>
      <c r="BL415" s="560"/>
      <c r="BM415" s="559"/>
      <c r="BN415" s="489"/>
      <c r="BO415" s="489"/>
      <c r="BP415" s="489"/>
      <c r="BQ415" s="489"/>
      <c r="BR415" s="489"/>
      <c r="BS415" s="489"/>
      <c r="BT415" s="489"/>
      <c r="BU415" s="489"/>
      <c r="BV415" s="489"/>
      <c r="BW415" s="489"/>
      <c r="BX415" s="489"/>
      <c r="BY415" s="489"/>
      <c r="BZ415" s="489"/>
      <c r="CA415" s="489"/>
      <c r="CB415" s="489"/>
      <c r="CC415" s="489"/>
      <c r="CD415" s="489"/>
      <c r="CE415" s="489"/>
      <c r="CF415" s="489"/>
      <c r="CG415" s="489"/>
      <c r="CH415" s="489"/>
      <c r="CI415" s="489"/>
      <c r="CJ415" s="489"/>
      <c r="CK415" s="489"/>
      <c r="CL415" s="489"/>
      <c r="CM415" s="489"/>
      <c r="CN415" s="489"/>
      <c r="CO415" s="489"/>
      <c r="CP415" s="489"/>
      <c r="CQ415" s="489"/>
      <c r="CR415" s="489"/>
      <c r="CS415" s="489"/>
      <c r="CT415" s="489"/>
      <c r="CU415" s="489"/>
      <c r="CV415" s="489"/>
      <c r="CW415" s="489"/>
      <c r="CX415" s="489"/>
      <c r="CY415" s="489"/>
      <c r="CZ415" s="489"/>
      <c r="DA415" s="489"/>
      <c r="DB415" s="489"/>
      <c r="DC415" s="489"/>
      <c r="DD415" s="489"/>
      <c r="DE415" s="489"/>
      <c r="DF415" s="489"/>
      <c r="DG415" s="489"/>
      <c r="DH415" s="489"/>
      <c r="DI415" s="489"/>
      <c r="DJ415" s="489"/>
      <c r="DK415" s="489"/>
      <c r="DL415" s="489"/>
      <c r="DM415" s="489"/>
      <c r="DN415" s="489"/>
      <c r="DO415" s="489"/>
      <c r="DP415" s="489"/>
      <c r="DQ415" s="489"/>
      <c r="DR415" s="489"/>
      <c r="DS415" s="489"/>
      <c r="DT415" s="489"/>
      <c r="DU415" s="489"/>
      <c r="DV415" s="489"/>
      <c r="DW415" s="489"/>
      <c r="DX415" s="489"/>
      <c r="DY415" s="489"/>
      <c r="DZ415" s="489"/>
      <c r="EA415" s="489"/>
      <c r="EB415" s="489"/>
      <c r="EC415" s="489"/>
      <c r="ED415" s="489"/>
      <c r="EE415" s="489"/>
      <c r="EF415" s="489"/>
      <c r="EG415" s="489"/>
      <c r="EH415" s="489"/>
      <c r="EI415" s="489"/>
      <c r="EJ415" s="489"/>
      <c r="EK415" s="489"/>
      <c r="EL415" s="489"/>
      <c r="EM415" s="489"/>
      <c r="EN415" s="489"/>
      <c r="EO415" s="489"/>
      <c r="EP415" s="489"/>
      <c r="EQ415" s="489"/>
      <c r="ER415" s="489"/>
      <c r="ES415" s="489"/>
      <c r="ET415" s="489"/>
      <c r="EU415" s="489"/>
      <c r="EV415" s="489"/>
      <c r="EW415" s="489"/>
      <c r="EX415" s="489"/>
      <c r="EY415" s="489"/>
      <c r="EZ415" s="489"/>
      <c r="FA415" s="489"/>
      <c r="FB415" s="559"/>
      <c r="FC415" s="489"/>
      <c r="FD415" s="489"/>
      <c r="FE415" s="489"/>
      <c r="FF415" s="489"/>
      <c r="FG415" s="489"/>
      <c r="FH415" s="489"/>
      <c r="FI415" s="489"/>
      <c r="FJ415" s="489"/>
      <c r="FK415" s="489"/>
      <c r="FL415" s="489"/>
      <c r="FM415" s="489"/>
      <c r="FN415" s="489"/>
      <c r="FO415" s="489"/>
      <c r="FP415" s="560"/>
      <c r="FQ415" s="489"/>
      <c r="FR415" s="560"/>
      <c r="FS415" s="559"/>
      <c r="FT415" s="489"/>
      <c r="FU415" s="489"/>
      <c r="FV415" s="489"/>
      <c r="FW415" s="489"/>
      <c r="FX415" s="489"/>
      <c r="FY415" s="560"/>
    </row>
    <row r="416" spans="1:181" s="494" customFormat="1" ht="312" x14ac:dyDescent="0.25">
      <c r="A416" s="506">
        <v>468</v>
      </c>
      <c r="B416" s="511" t="s">
        <v>642</v>
      </c>
      <c r="C416" s="514" t="s">
        <v>567</v>
      </c>
      <c r="D416" s="493" t="s">
        <v>43</v>
      </c>
      <c r="E416" s="559" t="str">
        <f>VLOOKUP(F416,'Revised Phasing'!$D$4:$S$98, 16, 0)</f>
        <v>Phase 1</v>
      </c>
      <c r="F416" s="559" t="str">
        <f>VLOOKUP(L416,'Consolidated Data'!$E$2:$F$97, 2, 0)</f>
        <v>VU</v>
      </c>
      <c r="G416" s="490" t="s">
        <v>642</v>
      </c>
      <c r="H416" s="493" t="s">
        <v>1932</v>
      </c>
      <c r="I416" s="493"/>
      <c r="J416" s="492"/>
      <c r="K416" s="512" t="s">
        <v>132</v>
      </c>
      <c r="L416" s="493" t="s">
        <v>132</v>
      </c>
      <c r="M416" s="493" t="s">
        <v>132</v>
      </c>
      <c r="N416" s="512"/>
      <c r="O416" s="513"/>
      <c r="P416" s="515" t="s">
        <v>637</v>
      </c>
      <c r="Q416" s="515" t="s">
        <v>22</v>
      </c>
      <c r="R416" s="515" t="s">
        <v>1933</v>
      </c>
      <c r="S416" s="493" t="s">
        <v>644</v>
      </c>
      <c r="T416" s="493" t="s">
        <v>1932</v>
      </c>
      <c r="U416" s="493" t="s">
        <v>534</v>
      </c>
      <c r="V416" s="513"/>
      <c r="W416" s="514" t="s">
        <v>535</v>
      </c>
      <c r="X416" s="493"/>
      <c r="Y416" s="493"/>
      <c r="Z416" s="513"/>
      <c r="AA416" s="516"/>
      <c r="AB416" s="562" t="s">
        <v>540</v>
      </c>
      <c r="AC416" s="563" t="s">
        <v>526</v>
      </c>
      <c r="AD416" s="564" t="s">
        <v>526</v>
      </c>
      <c r="AE416" s="733" t="s">
        <v>1933</v>
      </c>
      <c r="AF416" s="735"/>
      <c r="AG416" s="733" t="s">
        <v>1934</v>
      </c>
      <c r="AH416" s="562" t="s">
        <v>540</v>
      </c>
      <c r="AI416" s="563" t="s">
        <v>526</v>
      </c>
      <c r="AJ416" s="564" t="s">
        <v>526</v>
      </c>
      <c r="AK416" s="496" t="s">
        <v>1935</v>
      </c>
      <c r="AL416" s="496" t="s">
        <v>1936</v>
      </c>
      <c r="AM416" s="496" t="s">
        <v>1901</v>
      </c>
      <c r="AN416" s="489"/>
      <c r="AO416" s="490" t="s">
        <v>642</v>
      </c>
      <c r="AP416" s="493" t="s">
        <v>1937</v>
      </c>
      <c r="AQ416" s="550" t="s">
        <v>566</v>
      </c>
      <c r="AR416" s="492"/>
      <c r="AS416" s="490" t="s">
        <v>652</v>
      </c>
      <c r="AT416" s="493" t="s">
        <v>1938</v>
      </c>
      <c r="AU416" s="552" t="s">
        <v>1939</v>
      </c>
      <c r="AV416" s="555" t="s">
        <v>1072</v>
      </c>
      <c r="AW416" s="490"/>
      <c r="AX416" s="739"/>
      <c r="AY416" s="739"/>
      <c r="AZ416" s="489"/>
      <c r="BA416" s="489"/>
      <c r="BB416" s="489"/>
      <c r="BC416" s="489"/>
      <c r="BD416" s="489"/>
      <c r="BE416" s="489"/>
      <c r="BF416" s="489"/>
      <c r="BG416" s="489"/>
      <c r="BH416" s="489"/>
      <c r="BI416" s="489"/>
      <c r="BJ416" s="489"/>
      <c r="BK416" s="489"/>
      <c r="BL416" s="560"/>
      <c r="BM416" s="559"/>
      <c r="BN416" s="489"/>
      <c r="BO416" s="489"/>
      <c r="BP416" s="489"/>
      <c r="BQ416" s="489"/>
      <c r="BR416" s="489"/>
      <c r="BS416" s="489"/>
      <c r="BT416" s="489"/>
      <c r="BU416" s="489"/>
      <c r="BV416" s="489"/>
      <c r="BW416" s="489"/>
      <c r="BX416" s="489"/>
      <c r="BY416" s="489"/>
      <c r="BZ416" s="489"/>
      <c r="CA416" s="489"/>
      <c r="CB416" s="489"/>
      <c r="CC416" s="489"/>
      <c r="CD416" s="489"/>
      <c r="CE416" s="489"/>
      <c r="CF416" s="489"/>
      <c r="CG416" s="489"/>
      <c r="CH416" s="489"/>
      <c r="CI416" s="489"/>
      <c r="CJ416" s="489"/>
      <c r="CK416" s="489"/>
      <c r="CL416" s="489"/>
      <c r="CM416" s="489"/>
      <c r="CN416" s="489"/>
      <c r="CO416" s="489"/>
      <c r="CP416" s="489"/>
      <c r="CQ416" s="489"/>
      <c r="CR416" s="489"/>
      <c r="CS416" s="489"/>
      <c r="CT416" s="489"/>
      <c r="CU416" s="489"/>
      <c r="CV416" s="489"/>
      <c r="CW416" s="489"/>
      <c r="CX416" s="489"/>
      <c r="CY416" s="489"/>
      <c r="CZ416" s="489"/>
      <c r="DA416" s="489"/>
      <c r="DB416" s="489"/>
      <c r="DC416" s="489"/>
      <c r="DD416" s="489"/>
      <c r="DE416" s="489"/>
      <c r="DF416" s="489"/>
      <c r="DG416" s="489"/>
      <c r="DH416" s="489"/>
      <c r="DI416" s="489"/>
      <c r="DJ416" s="489"/>
      <c r="DK416" s="489"/>
      <c r="DL416" s="489"/>
      <c r="DM416" s="489"/>
      <c r="DN416" s="489"/>
      <c r="DO416" s="489"/>
      <c r="DP416" s="489"/>
      <c r="DQ416" s="489"/>
      <c r="DR416" s="489"/>
      <c r="DS416" s="489"/>
      <c r="DT416" s="489"/>
      <c r="DU416" s="489"/>
      <c r="DV416" s="489"/>
      <c r="DW416" s="489"/>
      <c r="DX416" s="489"/>
      <c r="DY416" s="489"/>
      <c r="DZ416" s="489"/>
      <c r="EA416" s="489"/>
      <c r="EB416" s="489"/>
      <c r="EC416" s="489"/>
      <c r="ED416" s="489"/>
      <c r="EE416" s="489"/>
      <c r="EF416" s="489"/>
      <c r="EG416" s="489"/>
      <c r="EH416" s="489"/>
      <c r="EI416" s="489"/>
      <c r="EJ416" s="489"/>
      <c r="EK416" s="489"/>
      <c r="EL416" s="489"/>
      <c r="EM416" s="489"/>
      <c r="EN416" s="489"/>
      <c r="EO416" s="489"/>
      <c r="EP416" s="489"/>
      <c r="EQ416" s="489"/>
      <c r="ER416" s="489"/>
      <c r="ES416" s="489"/>
      <c r="ET416" s="489"/>
      <c r="EU416" s="489"/>
      <c r="EV416" s="489"/>
      <c r="EW416" s="489"/>
      <c r="EX416" s="489"/>
      <c r="EY416" s="489"/>
      <c r="EZ416" s="489"/>
      <c r="FA416" s="489"/>
      <c r="FB416" s="559"/>
      <c r="FC416" s="489"/>
      <c r="FD416" s="489"/>
      <c r="FE416" s="489"/>
      <c r="FF416" s="489"/>
      <c r="FG416" s="489"/>
      <c r="FH416" s="489"/>
      <c r="FI416" s="489"/>
      <c r="FJ416" s="489"/>
      <c r="FK416" s="489"/>
      <c r="FL416" s="489"/>
      <c r="FM416" s="489"/>
      <c r="FN416" s="489"/>
      <c r="FO416" s="489"/>
      <c r="FP416" s="560"/>
      <c r="FQ416" s="489"/>
      <c r="FR416" s="560"/>
      <c r="FS416" s="559"/>
      <c r="FT416" s="489"/>
      <c r="FU416" s="489"/>
      <c r="FV416" s="489"/>
      <c r="FW416" s="489"/>
      <c r="FX416" s="489"/>
      <c r="FY416" s="560"/>
    </row>
    <row r="417" spans="1:181" s="494" customFormat="1" hidden="1" x14ac:dyDescent="0.25">
      <c r="A417" s="557">
        <v>469</v>
      </c>
      <c r="B417" s="558" t="s">
        <v>524</v>
      </c>
      <c r="C417" s="490" t="s">
        <v>567</v>
      </c>
      <c r="D417" s="489" t="s">
        <v>43</v>
      </c>
      <c r="E417" s="559"/>
      <c r="F417" s="559"/>
      <c r="G417" s="490" t="s">
        <v>526</v>
      </c>
      <c r="H417" s="489" t="s">
        <v>1940</v>
      </c>
      <c r="I417" s="489"/>
      <c r="J417" s="560"/>
      <c r="K417" s="559" t="s">
        <v>1941</v>
      </c>
      <c r="L417" s="489" t="s">
        <v>132</v>
      </c>
      <c r="M417" s="489" t="s">
        <v>132</v>
      </c>
      <c r="N417" s="559"/>
      <c r="O417" s="560"/>
      <c r="P417" s="491" t="s">
        <v>530</v>
      </c>
      <c r="Q417" s="491" t="s">
        <v>531</v>
      </c>
      <c r="R417" s="491" t="s">
        <v>532</v>
      </c>
      <c r="S417" s="489" t="s">
        <v>533</v>
      </c>
      <c r="T417" s="489" t="s">
        <v>1940</v>
      </c>
      <c r="U417" s="489" t="s">
        <v>534</v>
      </c>
      <c r="V417" s="560"/>
      <c r="W417" s="490" t="s">
        <v>535</v>
      </c>
      <c r="X417" s="489"/>
      <c r="Y417" s="489"/>
      <c r="Z417" s="560"/>
      <c r="AA417" s="561"/>
      <c r="AB417" s="562" t="s">
        <v>540</v>
      </c>
      <c r="AC417" s="563" t="s">
        <v>526</v>
      </c>
      <c r="AD417" s="564" t="s">
        <v>526</v>
      </c>
      <c r="AE417" s="563"/>
      <c r="AF417" s="563"/>
      <c r="AG417" s="563"/>
      <c r="AH417" s="562" t="s">
        <v>540</v>
      </c>
      <c r="AI417" s="563" t="s">
        <v>526</v>
      </c>
      <c r="AJ417" s="564" t="s">
        <v>526</v>
      </c>
      <c r="AK417" s="489"/>
      <c r="AL417" s="489"/>
      <c r="AM417" s="489"/>
      <c r="AN417" s="489"/>
      <c r="AO417" s="490" t="s">
        <v>526</v>
      </c>
      <c r="AP417" s="493"/>
      <c r="AQ417" s="491" t="s">
        <v>562</v>
      </c>
      <c r="AR417" s="492"/>
      <c r="AS417" s="490" t="str">
        <f t="shared" si="6"/>
        <v>no</v>
      </c>
      <c r="AT417" s="489"/>
      <c r="AU417" s="489"/>
      <c r="AV417" s="513"/>
      <c r="AW417" s="490" t="s">
        <v>526</v>
      </c>
      <c r="AX417" s="739"/>
      <c r="AY417" s="739"/>
      <c r="AZ417" s="489"/>
      <c r="BA417" s="489"/>
      <c r="BB417" s="489"/>
      <c r="BC417" s="489"/>
      <c r="BD417" s="489"/>
      <c r="BE417" s="489"/>
      <c r="BF417" s="489"/>
      <c r="BG417" s="489"/>
      <c r="BH417" s="489"/>
      <c r="BI417" s="489"/>
      <c r="BJ417" s="489"/>
      <c r="BK417" s="489"/>
      <c r="BL417" s="560"/>
      <c r="BM417" s="559"/>
      <c r="BN417" s="489"/>
      <c r="BO417" s="489"/>
      <c r="BP417" s="489"/>
      <c r="BQ417" s="489"/>
      <c r="BR417" s="489"/>
      <c r="BS417" s="489"/>
      <c r="BT417" s="489"/>
      <c r="BU417" s="489"/>
      <c r="BV417" s="489"/>
      <c r="BW417" s="489"/>
      <c r="BX417" s="489"/>
      <c r="BY417" s="489"/>
      <c r="BZ417" s="489"/>
      <c r="CA417" s="489"/>
      <c r="CB417" s="489"/>
      <c r="CC417" s="489"/>
      <c r="CD417" s="489"/>
      <c r="CE417" s="489"/>
      <c r="CF417" s="489"/>
      <c r="CG417" s="489"/>
      <c r="CH417" s="489"/>
      <c r="CI417" s="489"/>
      <c r="CJ417" s="489"/>
      <c r="CK417" s="489"/>
      <c r="CL417" s="489"/>
      <c r="CM417" s="489"/>
      <c r="CN417" s="489"/>
      <c r="CO417" s="489"/>
      <c r="CP417" s="489"/>
      <c r="CQ417" s="489"/>
      <c r="CR417" s="489"/>
      <c r="CS417" s="489"/>
      <c r="CT417" s="489"/>
      <c r="CU417" s="489"/>
      <c r="CV417" s="489"/>
      <c r="CW417" s="489"/>
      <c r="CX417" s="489"/>
      <c r="CY417" s="489"/>
      <c r="CZ417" s="489"/>
      <c r="DA417" s="489"/>
      <c r="DB417" s="489"/>
      <c r="DC417" s="489"/>
      <c r="DD417" s="489"/>
      <c r="DE417" s="489"/>
      <c r="DF417" s="489"/>
      <c r="DG417" s="489"/>
      <c r="DH417" s="489"/>
      <c r="DI417" s="489"/>
      <c r="DJ417" s="489"/>
      <c r="DK417" s="489"/>
      <c r="DL417" s="489"/>
      <c r="DM417" s="489"/>
      <c r="DN417" s="489"/>
      <c r="DO417" s="489"/>
      <c r="DP417" s="489"/>
      <c r="DQ417" s="489"/>
      <c r="DR417" s="489"/>
      <c r="DS417" s="489"/>
      <c r="DT417" s="489"/>
      <c r="DU417" s="489"/>
      <c r="DV417" s="489"/>
      <c r="DW417" s="489"/>
      <c r="DX417" s="489"/>
      <c r="DY417" s="489"/>
      <c r="DZ417" s="489"/>
      <c r="EA417" s="489"/>
      <c r="EB417" s="489"/>
      <c r="EC417" s="489"/>
      <c r="ED417" s="489"/>
      <c r="EE417" s="489"/>
      <c r="EF417" s="489"/>
      <c r="EG417" s="489"/>
      <c r="EH417" s="489"/>
      <c r="EI417" s="489"/>
      <c r="EJ417" s="489"/>
      <c r="EK417" s="489"/>
      <c r="EL417" s="489"/>
      <c r="EM417" s="489"/>
      <c r="EN417" s="489"/>
      <c r="EO417" s="489"/>
      <c r="EP417" s="489"/>
      <c r="EQ417" s="489"/>
      <c r="ER417" s="489"/>
      <c r="ES417" s="489"/>
      <c r="ET417" s="489"/>
      <c r="EU417" s="489"/>
      <c r="EV417" s="489"/>
      <c r="EW417" s="489"/>
      <c r="EX417" s="489"/>
      <c r="EY417" s="489"/>
      <c r="EZ417" s="489"/>
      <c r="FA417" s="489"/>
      <c r="FB417" s="559"/>
      <c r="FC417" s="489"/>
      <c r="FD417" s="489"/>
      <c r="FE417" s="489"/>
      <c r="FF417" s="489"/>
      <c r="FG417" s="489"/>
      <c r="FH417" s="489"/>
      <c r="FI417" s="489"/>
      <c r="FJ417" s="489"/>
      <c r="FK417" s="489"/>
      <c r="FL417" s="489"/>
      <c r="FM417" s="489"/>
      <c r="FN417" s="489"/>
      <c r="FO417" s="489"/>
      <c r="FP417" s="560"/>
      <c r="FQ417" s="489"/>
      <c r="FR417" s="560"/>
      <c r="FS417" s="559"/>
      <c r="FT417" s="489"/>
      <c r="FU417" s="489"/>
      <c r="FV417" s="489"/>
      <c r="FW417" s="489"/>
      <c r="FX417" s="489"/>
      <c r="FY417" s="560"/>
    </row>
    <row r="418" spans="1:181" s="494" customFormat="1" ht="60" x14ac:dyDescent="0.25">
      <c r="A418" s="506">
        <v>470</v>
      </c>
      <c r="B418" s="511" t="s">
        <v>642</v>
      </c>
      <c r="C418" s="514" t="s">
        <v>141</v>
      </c>
      <c r="D418" s="493" t="s">
        <v>142</v>
      </c>
      <c r="E418" s="559" t="str">
        <f>VLOOKUP(F418,'Revised Phasing'!$D$4:$S$98, 16, 0)</f>
        <v>Phase 1</v>
      </c>
      <c r="F418" s="559" t="str">
        <f>VLOOKUP(L418,'Consolidated Data'!$E$2:$F$97, 2, 0)</f>
        <v>Capfacts (DHMO)</v>
      </c>
      <c r="G418" s="490" t="s">
        <v>642</v>
      </c>
      <c r="H418" s="493" t="s">
        <v>1942</v>
      </c>
      <c r="I418" s="493"/>
      <c r="J418" s="492"/>
      <c r="K418" s="512" t="s">
        <v>153</v>
      </c>
      <c r="L418" s="493" t="s">
        <v>153</v>
      </c>
      <c r="M418" s="493" t="s">
        <v>153</v>
      </c>
      <c r="N418" s="512"/>
      <c r="O418" s="513"/>
      <c r="P418" s="515" t="s">
        <v>637</v>
      </c>
      <c r="Q418" s="515" t="s">
        <v>1802</v>
      </c>
      <c r="R418" s="515" t="s">
        <v>1943</v>
      </c>
      <c r="S418" s="493" t="s">
        <v>644</v>
      </c>
      <c r="T418" s="493" t="s">
        <v>1942</v>
      </c>
      <c r="U418" s="493" t="s">
        <v>534</v>
      </c>
      <c r="V418" s="513"/>
      <c r="W418" s="514" t="s">
        <v>535</v>
      </c>
      <c r="X418" s="493"/>
      <c r="Y418" s="493"/>
      <c r="Z418" s="513"/>
      <c r="AA418" s="516"/>
      <c r="AB418" s="562" t="s">
        <v>540</v>
      </c>
      <c r="AC418" s="563" t="s">
        <v>526</v>
      </c>
      <c r="AD418" s="564" t="s">
        <v>526</v>
      </c>
      <c r="AE418" s="563"/>
      <c r="AF418" s="735"/>
      <c r="AG418" s="733" t="s">
        <v>1805</v>
      </c>
      <c r="AH418" s="562" t="s">
        <v>540</v>
      </c>
      <c r="AI418" s="563" t="s">
        <v>526</v>
      </c>
      <c r="AJ418" s="564" t="s">
        <v>526</v>
      </c>
      <c r="AK418" s="497" t="s">
        <v>1806</v>
      </c>
      <c r="AL418" s="497" t="s">
        <v>1807</v>
      </c>
      <c r="AM418" s="497" t="s">
        <v>672</v>
      </c>
      <c r="AN418" s="489"/>
      <c r="AO418" s="490" t="s">
        <v>642</v>
      </c>
      <c r="AP418" s="493" t="s">
        <v>1944</v>
      </c>
      <c r="AQ418" s="550" t="s">
        <v>1945</v>
      </c>
      <c r="AR418" s="492"/>
      <c r="AS418" s="490" t="s">
        <v>726</v>
      </c>
      <c r="AT418" s="493" t="s">
        <v>1946</v>
      </c>
      <c r="AU418" s="552" t="s">
        <v>1537</v>
      </c>
      <c r="AV418" s="555" t="s">
        <v>729</v>
      </c>
      <c r="AW418" s="490"/>
      <c r="AX418" s="739"/>
      <c r="AY418" s="739"/>
      <c r="AZ418" s="489"/>
      <c r="BA418" s="489"/>
      <c r="BB418" s="489"/>
      <c r="BC418" s="489"/>
      <c r="BD418" s="489"/>
      <c r="BE418" s="489"/>
      <c r="BF418" s="489"/>
      <c r="BG418" s="489"/>
      <c r="BH418" s="489"/>
      <c r="BI418" s="489"/>
      <c r="BJ418" s="489"/>
      <c r="BK418" s="489"/>
      <c r="BL418" s="560"/>
      <c r="BM418" s="559"/>
      <c r="BN418" s="489"/>
      <c r="BO418" s="489"/>
      <c r="BP418" s="489"/>
      <c r="BQ418" s="489"/>
      <c r="BR418" s="489"/>
      <c r="BS418" s="489"/>
      <c r="BT418" s="489"/>
      <c r="BU418" s="489"/>
      <c r="BV418" s="489"/>
      <c r="BW418" s="489"/>
      <c r="BX418" s="489"/>
      <c r="BY418" s="489"/>
      <c r="BZ418" s="489"/>
      <c r="CA418" s="489"/>
      <c r="CB418" s="489"/>
      <c r="CC418" s="489"/>
      <c r="CD418" s="489"/>
      <c r="CE418" s="489"/>
      <c r="CF418" s="489"/>
      <c r="CG418" s="489"/>
      <c r="CH418" s="489"/>
      <c r="CI418" s="489"/>
      <c r="CJ418" s="489"/>
      <c r="CK418" s="489"/>
      <c r="CL418" s="489"/>
      <c r="CM418" s="489"/>
      <c r="CN418" s="489"/>
      <c r="CO418" s="489"/>
      <c r="CP418" s="489"/>
      <c r="CQ418" s="489"/>
      <c r="CR418" s="489"/>
      <c r="CS418" s="489"/>
      <c r="CT418" s="489"/>
      <c r="CU418" s="489"/>
      <c r="CV418" s="489"/>
      <c r="CW418" s="489"/>
      <c r="CX418" s="489"/>
      <c r="CY418" s="489"/>
      <c r="CZ418" s="489"/>
      <c r="DA418" s="489"/>
      <c r="DB418" s="489"/>
      <c r="DC418" s="489"/>
      <c r="DD418" s="489"/>
      <c r="DE418" s="489"/>
      <c r="DF418" s="489"/>
      <c r="DG418" s="489"/>
      <c r="DH418" s="489"/>
      <c r="DI418" s="489"/>
      <c r="DJ418" s="489"/>
      <c r="DK418" s="489"/>
      <c r="DL418" s="489"/>
      <c r="DM418" s="489"/>
      <c r="DN418" s="489"/>
      <c r="DO418" s="489"/>
      <c r="DP418" s="489"/>
      <c r="DQ418" s="489"/>
      <c r="DR418" s="489"/>
      <c r="DS418" s="489"/>
      <c r="DT418" s="489"/>
      <c r="DU418" s="489"/>
      <c r="DV418" s="489"/>
      <c r="DW418" s="489"/>
      <c r="DX418" s="489"/>
      <c r="DY418" s="489"/>
      <c r="DZ418" s="489"/>
      <c r="EA418" s="489"/>
      <c r="EB418" s="489"/>
      <c r="EC418" s="489"/>
      <c r="ED418" s="489"/>
      <c r="EE418" s="489"/>
      <c r="EF418" s="489"/>
      <c r="EG418" s="489"/>
      <c r="EH418" s="489"/>
      <c r="EI418" s="489"/>
      <c r="EJ418" s="489"/>
      <c r="EK418" s="489"/>
      <c r="EL418" s="489"/>
      <c r="EM418" s="489"/>
      <c r="EN418" s="489"/>
      <c r="EO418" s="489"/>
      <c r="EP418" s="489"/>
      <c r="EQ418" s="489"/>
      <c r="ER418" s="489"/>
      <c r="ES418" s="489"/>
      <c r="ET418" s="489"/>
      <c r="EU418" s="489"/>
      <c r="EV418" s="489"/>
      <c r="EW418" s="489"/>
      <c r="EX418" s="489"/>
      <c r="EY418" s="489"/>
      <c r="EZ418" s="489"/>
      <c r="FA418" s="489"/>
      <c r="FB418" s="559"/>
      <c r="FC418" s="489"/>
      <c r="FD418" s="489"/>
      <c r="FE418" s="489"/>
      <c r="FF418" s="489"/>
      <c r="FG418" s="489"/>
      <c r="FH418" s="489"/>
      <c r="FI418" s="489"/>
      <c r="FJ418" s="489"/>
      <c r="FK418" s="489"/>
      <c r="FL418" s="489"/>
      <c r="FM418" s="489"/>
      <c r="FN418" s="489"/>
      <c r="FO418" s="489"/>
      <c r="FP418" s="560"/>
      <c r="FQ418" s="489"/>
      <c r="FR418" s="560"/>
      <c r="FS418" s="559"/>
      <c r="FT418" s="489"/>
      <c r="FU418" s="489"/>
      <c r="FV418" s="489"/>
      <c r="FW418" s="489"/>
      <c r="FX418" s="489"/>
      <c r="FY418" s="560"/>
    </row>
    <row r="419" spans="1:181" s="494" customFormat="1" hidden="1" x14ac:dyDescent="0.25">
      <c r="A419" s="557">
        <v>471</v>
      </c>
      <c r="B419" s="558" t="s">
        <v>524</v>
      </c>
      <c r="C419" s="490" t="s">
        <v>141</v>
      </c>
      <c r="D419" s="489" t="s">
        <v>142</v>
      </c>
      <c r="E419" s="559"/>
      <c r="F419" s="559"/>
      <c r="G419" s="490" t="s">
        <v>526</v>
      </c>
      <c r="H419" s="489" t="s">
        <v>1947</v>
      </c>
      <c r="I419" s="489"/>
      <c r="J419" s="560"/>
      <c r="K419" s="559" t="s">
        <v>1948</v>
      </c>
      <c r="L419" s="489" t="s">
        <v>153</v>
      </c>
      <c r="M419" s="489" t="s">
        <v>153</v>
      </c>
      <c r="N419" s="559"/>
      <c r="O419" s="560"/>
      <c r="P419" s="491" t="s">
        <v>530</v>
      </c>
      <c r="Q419" s="491" t="s">
        <v>531</v>
      </c>
      <c r="R419" s="491" t="s">
        <v>532</v>
      </c>
      <c r="S419" s="489" t="s">
        <v>533</v>
      </c>
      <c r="T419" s="489" t="s">
        <v>1947</v>
      </c>
      <c r="U419" s="489" t="s">
        <v>534</v>
      </c>
      <c r="V419" s="560"/>
      <c r="W419" s="490" t="s">
        <v>535</v>
      </c>
      <c r="X419" s="489"/>
      <c r="Y419" s="489"/>
      <c r="Z419" s="560"/>
      <c r="AA419" s="561"/>
      <c r="AB419" s="562" t="s">
        <v>526</v>
      </c>
      <c r="AC419" s="563" t="s">
        <v>526</v>
      </c>
      <c r="AD419" s="564" t="s">
        <v>526</v>
      </c>
      <c r="AE419" s="563"/>
      <c r="AF419" s="563"/>
      <c r="AG419" s="563"/>
      <c r="AH419" s="562" t="s">
        <v>526</v>
      </c>
      <c r="AI419" s="563" t="s">
        <v>526</v>
      </c>
      <c r="AJ419" s="564" t="s">
        <v>526</v>
      </c>
      <c r="AK419" s="489"/>
      <c r="AL419" s="489"/>
      <c r="AM419" s="489"/>
      <c r="AN419" s="489"/>
      <c r="AO419" s="490" t="s">
        <v>526</v>
      </c>
      <c r="AP419" s="493" t="s">
        <v>1830</v>
      </c>
      <c r="AQ419" s="491" t="s">
        <v>562</v>
      </c>
      <c r="AR419" s="492"/>
      <c r="AS419" s="490" t="str">
        <f t="shared" si="6"/>
        <v>no</v>
      </c>
      <c r="AT419" s="489"/>
      <c r="AU419" s="489"/>
      <c r="AV419" s="513"/>
      <c r="AW419" s="490" t="s">
        <v>526</v>
      </c>
      <c r="AX419" s="739"/>
      <c r="AY419" s="739"/>
      <c r="AZ419" s="489"/>
      <c r="BA419" s="489"/>
      <c r="BB419" s="489"/>
      <c r="BC419" s="489"/>
      <c r="BD419" s="489"/>
      <c r="BE419" s="489"/>
      <c r="BF419" s="489"/>
      <c r="BG419" s="489"/>
      <c r="BH419" s="489"/>
      <c r="BI419" s="489"/>
      <c r="BJ419" s="489"/>
      <c r="BK419" s="489"/>
      <c r="BL419" s="560"/>
      <c r="BM419" s="559"/>
      <c r="BN419" s="489"/>
      <c r="BO419" s="489"/>
      <c r="BP419" s="489"/>
      <c r="BQ419" s="489"/>
      <c r="BR419" s="489"/>
      <c r="BS419" s="489"/>
      <c r="BT419" s="489"/>
      <c r="BU419" s="489"/>
      <c r="BV419" s="489"/>
      <c r="BW419" s="489"/>
      <c r="BX419" s="489"/>
      <c r="BY419" s="489"/>
      <c r="BZ419" s="489"/>
      <c r="CA419" s="489"/>
      <c r="CB419" s="489"/>
      <c r="CC419" s="489"/>
      <c r="CD419" s="489"/>
      <c r="CE419" s="489"/>
      <c r="CF419" s="489"/>
      <c r="CG419" s="489"/>
      <c r="CH419" s="489"/>
      <c r="CI419" s="489"/>
      <c r="CJ419" s="489"/>
      <c r="CK419" s="489"/>
      <c r="CL419" s="489"/>
      <c r="CM419" s="489"/>
      <c r="CN419" s="489"/>
      <c r="CO419" s="489"/>
      <c r="CP419" s="489"/>
      <c r="CQ419" s="489"/>
      <c r="CR419" s="489"/>
      <c r="CS419" s="489"/>
      <c r="CT419" s="489"/>
      <c r="CU419" s="489"/>
      <c r="CV419" s="489"/>
      <c r="CW419" s="489"/>
      <c r="CX419" s="489"/>
      <c r="CY419" s="489"/>
      <c r="CZ419" s="489"/>
      <c r="DA419" s="489"/>
      <c r="DB419" s="489"/>
      <c r="DC419" s="489"/>
      <c r="DD419" s="489"/>
      <c r="DE419" s="489"/>
      <c r="DF419" s="489"/>
      <c r="DG419" s="489"/>
      <c r="DH419" s="489"/>
      <c r="DI419" s="489"/>
      <c r="DJ419" s="489"/>
      <c r="DK419" s="489"/>
      <c r="DL419" s="489"/>
      <c r="DM419" s="489"/>
      <c r="DN419" s="489"/>
      <c r="DO419" s="489"/>
      <c r="DP419" s="489"/>
      <c r="DQ419" s="489"/>
      <c r="DR419" s="489"/>
      <c r="DS419" s="489"/>
      <c r="DT419" s="489"/>
      <c r="DU419" s="489"/>
      <c r="DV419" s="489"/>
      <c r="DW419" s="489"/>
      <c r="DX419" s="489"/>
      <c r="DY419" s="489"/>
      <c r="DZ419" s="489"/>
      <c r="EA419" s="489"/>
      <c r="EB419" s="489"/>
      <c r="EC419" s="489"/>
      <c r="ED419" s="489"/>
      <c r="EE419" s="489"/>
      <c r="EF419" s="489"/>
      <c r="EG419" s="489"/>
      <c r="EH419" s="489"/>
      <c r="EI419" s="489"/>
      <c r="EJ419" s="489"/>
      <c r="EK419" s="489"/>
      <c r="EL419" s="489"/>
      <c r="EM419" s="489"/>
      <c r="EN419" s="489"/>
      <c r="EO419" s="489"/>
      <c r="EP419" s="489"/>
      <c r="EQ419" s="489"/>
      <c r="ER419" s="489"/>
      <c r="ES419" s="489"/>
      <c r="ET419" s="489"/>
      <c r="EU419" s="489"/>
      <c r="EV419" s="489"/>
      <c r="EW419" s="489"/>
      <c r="EX419" s="489"/>
      <c r="EY419" s="489"/>
      <c r="EZ419" s="489"/>
      <c r="FA419" s="489"/>
      <c r="FB419" s="559"/>
      <c r="FC419" s="489"/>
      <c r="FD419" s="489"/>
      <c r="FE419" s="489"/>
      <c r="FF419" s="489"/>
      <c r="FG419" s="489"/>
      <c r="FH419" s="489"/>
      <c r="FI419" s="489"/>
      <c r="FJ419" s="489"/>
      <c r="FK419" s="489"/>
      <c r="FL419" s="489"/>
      <c r="FM419" s="489"/>
      <c r="FN419" s="489"/>
      <c r="FO419" s="489"/>
      <c r="FP419" s="560"/>
      <c r="FQ419" s="489"/>
      <c r="FR419" s="560"/>
      <c r="FS419" s="559"/>
      <c r="FT419" s="489"/>
      <c r="FU419" s="489"/>
      <c r="FV419" s="489"/>
      <c r="FW419" s="489"/>
      <c r="FX419" s="489"/>
      <c r="FY419" s="560"/>
    </row>
    <row r="420" spans="1:181" s="494" customFormat="1" ht="48" x14ac:dyDescent="0.25">
      <c r="A420" s="506">
        <v>472</v>
      </c>
      <c r="B420" s="511" t="s">
        <v>642</v>
      </c>
      <c r="C420" s="514" t="s">
        <v>141</v>
      </c>
      <c r="D420" s="493" t="s">
        <v>142</v>
      </c>
      <c r="E420" s="559" t="str">
        <f>VLOOKUP(F420,'Revised Phasing'!$D$4:$S$98, 16, 0)</f>
        <v>Phase 3</v>
      </c>
      <c r="F420" s="559" t="str">
        <f>VLOOKUP(L420,'Consolidated Data'!$E$2:$F$97, 2, 0)</f>
        <v>CDS</v>
      </c>
      <c r="G420" s="490" t="s">
        <v>642</v>
      </c>
      <c r="H420" s="493" t="s">
        <v>1949</v>
      </c>
      <c r="I420" s="493"/>
      <c r="J420" s="492"/>
      <c r="K420" s="512" t="s">
        <v>180</v>
      </c>
      <c r="L420" s="493" t="s">
        <v>180</v>
      </c>
      <c r="M420" s="493" t="s">
        <v>180</v>
      </c>
      <c r="N420" s="512"/>
      <c r="O420" s="513"/>
      <c r="P420" s="515" t="s">
        <v>637</v>
      </c>
      <c r="Q420" s="515" t="s">
        <v>1802</v>
      </c>
      <c r="R420" s="515" t="s">
        <v>1950</v>
      </c>
      <c r="S420" s="493" t="s">
        <v>644</v>
      </c>
      <c r="T420" s="493" t="s">
        <v>1949</v>
      </c>
      <c r="U420" s="493" t="s">
        <v>534</v>
      </c>
      <c r="V420" s="513"/>
      <c r="W420" s="514" t="s">
        <v>535</v>
      </c>
      <c r="X420" s="493"/>
      <c r="Y420" s="493"/>
      <c r="Z420" s="513"/>
      <c r="AA420" s="516"/>
      <c r="AB420" s="562" t="s">
        <v>540</v>
      </c>
      <c r="AC420" s="563" t="s">
        <v>526</v>
      </c>
      <c r="AD420" s="564" t="s">
        <v>526</v>
      </c>
      <c r="AE420" s="733" t="s">
        <v>1950</v>
      </c>
      <c r="AF420" s="735"/>
      <c r="AG420" s="733" t="s">
        <v>1805</v>
      </c>
      <c r="AH420" s="562" t="s">
        <v>540</v>
      </c>
      <c r="AI420" s="563" t="s">
        <v>540</v>
      </c>
      <c r="AJ420" s="564" t="s">
        <v>526</v>
      </c>
      <c r="AK420" s="497" t="s">
        <v>1806</v>
      </c>
      <c r="AL420" s="497" t="s">
        <v>1807</v>
      </c>
      <c r="AM420" s="497" t="s">
        <v>672</v>
      </c>
      <c r="AN420" s="489"/>
      <c r="AO420" s="490" t="s">
        <v>642</v>
      </c>
      <c r="AP420" s="493" t="s">
        <v>1951</v>
      </c>
      <c r="AQ420" s="491" t="s">
        <v>562</v>
      </c>
      <c r="AR420" s="492"/>
      <c r="AS420" s="490" t="s">
        <v>652</v>
      </c>
      <c r="AT420" s="493" t="s">
        <v>1952</v>
      </c>
      <c r="AU420" s="552" t="s">
        <v>1537</v>
      </c>
      <c r="AV420" s="555" t="s">
        <v>1953</v>
      </c>
      <c r="AW420" s="490"/>
      <c r="AX420" s="739"/>
      <c r="AY420" s="739"/>
      <c r="AZ420" s="489"/>
      <c r="BA420" s="489"/>
      <c r="BB420" s="489"/>
      <c r="BC420" s="489"/>
      <c r="BD420" s="489"/>
      <c r="BE420" s="489"/>
      <c r="BF420" s="489"/>
      <c r="BG420" s="489"/>
      <c r="BH420" s="489"/>
      <c r="BI420" s="489"/>
      <c r="BJ420" s="489"/>
      <c r="BK420" s="489"/>
      <c r="BL420" s="560"/>
      <c r="BM420" s="559"/>
      <c r="BN420" s="489"/>
      <c r="BO420" s="489"/>
      <c r="BP420" s="489"/>
      <c r="BQ420" s="489"/>
      <c r="BR420" s="489"/>
      <c r="BS420" s="489"/>
      <c r="BT420" s="489"/>
      <c r="BU420" s="489"/>
      <c r="BV420" s="489"/>
      <c r="BW420" s="489"/>
      <c r="BX420" s="489"/>
      <c r="BY420" s="489"/>
      <c r="BZ420" s="489"/>
      <c r="CA420" s="489"/>
      <c r="CB420" s="489"/>
      <c r="CC420" s="489"/>
      <c r="CD420" s="489"/>
      <c r="CE420" s="489"/>
      <c r="CF420" s="489"/>
      <c r="CG420" s="489"/>
      <c r="CH420" s="489"/>
      <c r="CI420" s="489"/>
      <c r="CJ420" s="489"/>
      <c r="CK420" s="489"/>
      <c r="CL420" s="489"/>
      <c r="CM420" s="489"/>
      <c r="CN420" s="489"/>
      <c r="CO420" s="489"/>
      <c r="CP420" s="489"/>
      <c r="CQ420" s="489"/>
      <c r="CR420" s="489"/>
      <c r="CS420" s="489"/>
      <c r="CT420" s="489"/>
      <c r="CU420" s="489"/>
      <c r="CV420" s="489"/>
      <c r="CW420" s="489"/>
      <c r="CX420" s="489"/>
      <c r="CY420" s="489"/>
      <c r="CZ420" s="489"/>
      <c r="DA420" s="489"/>
      <c r="DB420" s="489"/>
      <c r="DC420" s="489"/>
      <c r="DD420" s="489"/>
      <c r="DE420" s="489"/>
      <c r="DF420" s="489"/>
      <c r="DG420" s="489"/>
      <c r="DH420" s="489"/>
      <c r="DI420" s="489"/>
      <c r="DJ420" s="489"/>
      <c r="DK420" s="489"/>
      <c r="DL420" s="489"/>
      <c r="DM420" s="489"/>
      <c r="DN420" s="489"/>
      <c r="DO420" s="489"/>
      <c r="DP420" s="489"/>
      <c r="DQ420" s="489"/>
      <c r="DR420" s="489"/>
      <c r="DS420" s="489"/>
      <c r="DT420" s="489"/>
      <c r="DU420" s="489"/>
      <c r="DV420" s="489"/>
      <c r="DW420" s="489"/>
      <c r="DX420" s="489"/>
      <c r="DY420" s="489"/>
      <c r="DZ420" s="489"/>
      <c r="EA420" s="489"/>
      <c r="EB420" s="489"/>
      <c r="EC420" s="489"/>
      <c r="ED420" s="489"/>
      <c r="EE420" s="489"/>
      <c r="EF420" s="489"/>
      <c r="EG420" s="489"/>
      <c r="EH420" s="489"/>
      <c r="EI420" s="489"/>
      <c r="EJ420" s="489"/>
      <c r="EK420" s="489"/>
      <c r="EL420" s="489"/>
      <c r="EM420" s="489"/>
      <c r="EN420" s="489"/>
      <c r="EO420" s="489"/>
      <c r="EP420" s="489"/>
      <c r="EQ420" s="489"/>
      <c r="ER420" s="489"/>
      <c r="ES420" s="489"/>
      <c r="ET420" s="489"/>
      <c r="EU420" s="489"/>
      <c r="EV420" s="489"/>
      <c r="EW420" s="489"/>
      <c r="EX420" s="489"/>
      <c r="EY420" s="489"/>
      <c r="EZ420" s="489"/>
      <c r="FA420" s="489"/>
      <c r="FB420" s="559"/>
      <c r="FC420" s="489"/>
      <c r="FD420" s="489"/>
      <c r="FE420" s="489"/>
      <c r="FF420" s="489"/>
      <c r="FG420" s="489"/>
      <c r="FH420" s="489"/>
      <c r="FI420" s="489"/>
      <c r="FJ420" s="489"/>
      <c r="FK420" s="489"/>
      <c r="FL420" s="489"/>
      <c r="FM420" s="489"/>
      <c r="FN420" s="489"/>
      <c r="FO420" s="489"/>
      <c r="FP420" s="560"/>
      <c r="FQ420" s="489"/>
      <c r="FR420" s="560"/>
      <c r="FS420" s="559"/>
      <c r="FT420" s="489"/>
      <c r="FU420" s="489"/>
      <c r="FV420" s="489"/>
      <c r="FW420" s="489"/>
      <c r="FX420" s="489"/>
      <c r="FY420" s="560"/>
    </row>
    <row r="421" spans="1:181" s="494" customFormat="1" hidden="1" x14ac:dyDescent="0.25">
      <c r="A421" s="557">
        <v>473</v>
      </c>
      <c r="B421" s="558" t="s">
        <v>524</v>
      </c>
      <c r="C421" s="490" t="s">
        <v>141</v>
      </c>
      <c r="D421" s="489" t="s">
        <v>142</v>
      </c>
      <c r="E421" s="559"/>
      <c r="F421" s="559"/>
      <c r="G421" s="490" t="s">
        <v>526</v>
      </c>
      <c r="H421" s="489" t="s">
        <v>1954</v>
      </c>
      <c r="I421" s="489"/>
      <c r="J421" s="560"/>
      <c r="K421" s="559" t="s">
        <v>1955</v>
      </c>
      <c r="L421" s="489" t="s">
        <v>180</v>
      </c>
      <c r="M421" s="489" t="s">
        <v>180</v>
      </c>
      <c r="N421" s="559"/>
      <c r="O421" s="560"/>
      <c r="P421" s="491" t="s">
        <v>530</v>
      </c>
      <c r="Q421" s="491" t="s">
        <v>531</v>
      </c>
      <c r="R421" s="491" t="s">
        <v>532</v>
      </c>
      <c r="S421" s="489" t="s">
        <v>533</v>
      </c>
      <c r="T421" s="489" t="s">
        <v>1954</v>
      </c>
      <c r="U421" s="489" t="s">
        <v>534</v>
      </c>
      <c r="V421" s="560"/>
      <c r="W421" s="490" t="s">
        <v>535</v>
      </c>
      <c r="X421" s="489"/>
      <c r="Y421" s="489"/>
      <c r="Z421" s="560"/>
      <c r="AA421" s="561"/>
      <c r="AB421" s="562" t="s">
        <v>540</v>
      </c>
      <c r="AC421" s="563" t="s">
        <v>526</v>
      </c>
      <c r="AD421" s="564" t="s">
        <v>526</v>
      </c>
      <c r="AE421" s="563"/>
      <c r="AF421" s="563"/>
      <c r="AG421" s="563"/>
      <c r="AH421" s="562" t="s">
        <v>540</v>
      </c>
      <c r="AI421" s="563" t="s">
        <v>526</v>
      </c>
      <c r="AJ421" s="564" t="s">
        <v>526</v>
      </c>
      <c r="AK421" s="489"/>
      <c r="AL421" s="489"/>
      <c r="AM421" s="489"/>
      <c r="AN421" s="489"/>
      <c r="AO421" s="490" t="s">
        <v>526</v>
      </c>
      <c r="AP421" s="493" t="s">
        <v>1830</v>
      </c>
      <c r="AQ421" s="491" t="s">
        <v>562</v>
      </c>
      <c r="AR421" s="492"/>
      <c r="AS421" s="490" t="str">
        <f t="shared" si="6"/>
        <v>no</v>
      </c>
      <c r="AT421" s="489"/>
      <c r="AU421" s="489"/>
      <c r="AV421" s="513"/>
      <c r="AW421" s="490" t="s">
        <v>526</v>
      </c>
      <c r="AX421" s="739"/>
      <c r="AY421" s="739"/>
      <c r="AZ421" s="489"/>
      <c r="BA421" s="489"/>
      <c r="BB421" s="489"/>
      <c r="BC421" s="489"/>
      <c r="BD421" s="489"/>
      <c r="BE421" s="489"/>
      <c r="BF421" s="489"/>
      <c r="BG421" s="489"/>
      <c r="BH421" s="489"/>
      <c r="BI421" s="489"/>
      <c r="BJ421" s="489"/>
      <c r="BK421" s="489"/>
      <c r="BL421" s="560"/>
      <c r="BM421" s="559"/>
      <c r="BN421" s="489"/>
      <c r="BO421" s="489"/>
      <c r="BP421" s="489"/>
      <c r="BQ421" s="489"/>
      <c r="BR421" s="489"/>
      <c r="BS421" s="489"/>
      <c r="BT421" s="489"/>
      <c r="BU421" s="489"/>
      <c r="BV421" s="489"/>
      <c r="BW421" s="489"/>
      <c r="BX421" s="489"/>
      <c r="BY421" s="489"/>
      <c r="BZ421" s="489"/>
      <c r="CA421" s="489"/>
      <c r="CB421" s="489"/>
      <c r="CC421" s="489"/>
      <c r="CD421" s="489"/>
      <c r="CE421" s="489"/>
      <c r="CF421" s="489"/>
      <c r="CG421" s="489"/>
      <c r="CH421" s="489"/>
      <c r="CI421" s="489"/>
      <c r="CJ421" s="489"/>
      <c r="CK421" s="489"/>
      <c r="CL421" s="489"/>
      <c r="CM421" s="489"/>
      <c r="CN421" s="489"/>
      <c r="CO421" s="489"/>
      <c r="CP421" s="489"/>
      <c r="CQ421" s="489"/>
      <c r="CR421" s="489"/>
      <c r="CS421" s="489"/>
      <c r="CT421" s="489"/>
      <c r="CU421" s="489"/>
      <c r="CV421" s="489"/>
      <c r="CW421" s="489"/>
      <c r="CX421" s="489"/>
      <c r="CY421" s="489"/>
      <c r="CZ421" s="489"/>
      <c r="DA421" s="489"/>
      <c r="DB421" s="489"/>
      <c r="DC421" s="489"/>
      <c r="DD421" s="489"/>
      <c r="DE421" s="489"/>
      <c r="DF421" s="489"/>
      <c r="DG421" s="489"/>
      <c r="DH421" s="489"/>
      <c r="DI421" s="489"/>
      <c r="DJ421" s="489"/>
      <c r="DK421" s="489"/>
      <c r="DL421" s="489"/>
      <c r="DM421" s="489"/>
      <c r="DN421" s="489"/>
      <c r="DO421" s="489"/>
      <c r="DP421" s="489"/>
      <c r="DQ421" s="489"/>
      <c r="DR421" s="489"/>
      <c r="DS421" s="489"/>
      <c r="DT421" s="489"/>
      <c r="DU421" s="489"/>
      <c r="DV421" s="489"/>
      <c r="DW421" s="489"/>
      <c r="DX421" s="489"/>
      <c r="DY421" s="489"/>
      <c r="DZ421" s="489"/>
      <c r="EA421" s="489"/>
      <c r="EB421" s="489"/>
      <c r="EC421" s="489"/>
      <c r="ED421" s="489"/>
      <c r="EE421" s="489"/>
      <c r="EF421" s="489"/>
      <c r="EG421" s="489"/>
      <c r="EH421" s="489"/>
      <c r="EI421" s="489"/>
      <c r="EJ421" s="489"/>
      <c r="EK421" s="489"/>
      <c r="EL421" s="489"/>
      <c r="EM421" s="489"/>
      <c r="EN421" s="489"/>
      <c r="EO421" s="489"/>
      <c r="EP421" s="489"/>
      <c r="EQ421" s="489"/>
      <c r="ER421" s="489"/>
      <c r="ES421" s="489"/>
      <c r="ET421" s="489"/>
      <c r="EU421" s="489"/>
      <c r="EV421" s="489"/>
      <c r="EW421" s="489"/>
      <c r="EX421" s="489"/>
      <c r="EY421" s="489"/>
      <c r="EZ421" s="489"/>
      <c r="FA421" s="489"/>
      <c r="FB421" s="559"/>
      <c r="FC421" s="489"/>
      <c r="FD421" s="489"/>
      <c r="FE421" s="489"/>
      <c r="FF421" s="489"/>
      <c r="FG421" s="489"/>
      <c r="FH421" s="489"/>
      <c r="FI421" s="489"/>
      <c r="FJ421" s="489"/>
      <c r="FK421" s="489"/>
      <c r="FL421" s="489"/>
      <c r="FM421" s="489"/>
      <c r="FN421" s="489"/>
      <c r="FO421" s="489"/>
      <c r="FP421" s="560"/>
      <c r="FQ421" s="489"/>
      <c r="FR421" s="560"/>
      <c r="FS421" s="559"/>
      <c r="FT421" s="489"/>
      <c r="FU421" s="489"/>
      <c r="FV421" s="489"/>
      <c r="FW421" s="489"/>
      <c r="FX421" s="489"/>
      <c r="FY421" s="560"/>
    </row>
    <row r="422" spans="1:181" s="494" customFormat="1" ht="60" x14ac:dyDescent="0.25">
      <c r="A422" s="506">
        <v>474</v>
      </c>
      <c r="B422" s="511" t="s">
        <v>642</v>
      </c>
      <c r="C422" s="514" t="s">
        <v>141</v>
      </c>
      <c r="D422" s="493" t="s">
        <v>142</v>
      </c>
      <c r="E422" s="559" t="str">
        <f>VLOOKUP(F422,'Revised Phasing'!$D$4:$S$98, 16, 0)</f>
        <v>Phase 2</v>
      </c>
      <c r="F422" s="559" t="str">
        <f>VLOOKUP(L422,'Consolidated Data'!$E$2:$F$97, 2, 0)</f>
        <v>DRMSAdmin</v>
      </c>
      <c r="G422" s="490" t="s">
        <v>642</v>
      </c>
      <c r="H422" s="493" t="s">
        <v>1956</v>
      </c>
      <c r="I422" s="493"/>
      <c r="J422" s="492"/>
      <c r="K422" s="512" t="s">
        <v>226</v>
      </c>
      <c r="L422" s="493" t="s">
        <v>226</v>
      </c>
      <c r="M422" s="493" t="s">
        <v>565</v>
      </c>
      <c r="N422" s="512"/>
      <c r="O422" s="513"/>
      <c r="P422" s="515" t="s">
        <v>637</v>
      </c>
      <c r="Q422" s="515" t="s">
        <v>1802</v>
      </c>
      <c r="R422" s="515" t="s">
        <v>1957</v>
      </c>
      <c r="S422" s="493" t="s">
        <v>533</v>
      </c>
      <c r="T422" s="493" t="s">
        <v>1958</v>
      </c>
      <c r="U422" s="493" t="s">
        <v>534</v>
      </c>
      <c r="V422" s="513"/>
      <c r="W422" s="514" t="s">
        <v>535</v>
      </c>
      <c r="X422" s="493"/>
      <c r="Y422" s="493"/>
      <c r="Z422" s="513"/>
      <c r="AA422" s="516"/>
      <c r="AB422" s="562" t="s">
        <v>540</v>
      </c>
      <c r="AC422" s="563" t="s">
        <v>526</v>
      </c>
      <c r="AD422" s="564" t="s">
        <v>1959</v>
      </c>
      <c r="AE422" s="733" t="s">
        <v>1957</v>
      </c>
      <c r="AF422" s="735"/>
      <c r="AG422" s="733" t="s">
        <v>1805</v>
      </c>
      <c r="AH422" s="562" t="s">
        <v>540</v>
      </c>
      <c r="AI422" s="563" t="s">
        <v>526</v>
      </c>
      <c r="AJ422" s="564" t="s">
        <v>526</v>
      </c>
      <c r="AK422" s="497" t="s">
        <v>1806</v>
      </c>
      <c r="AL422" s="497" t="s">
        <v>1807</v>
      </c>
      <c r="AM422" s="497" t="s">
        <v>672</v>
      </c>
      <c r="AN422" s="489"/>
      <c r="AO422" s="490" t="s">
        <v>642</v>
      </c>
      <c r="AP422" s="493" t="s">
        <v>1960</v>
      </c>
      <c r="AQ422" s="491" t="s">
        <v>562</v>
      </c>
      <c r="AR422" s="492"/>
      <c r="AS422" s="490" t="s">
        <v>652</v>
      </c>
      <c r="AT422" s="493" t="s">
        <v>1961</v>
      </c>
      <c r="AU422" s="552" t="s">
        <v>1537</v>
      </c>
      <c r="AV422" s="555" t="s">
        <v>1962</v>
      </c>
      <c r="AW422" s="490"/>
      <c r="AX422" s="739"/>
      <c r="AY422" s="739"/>
      <c r="AZ422" s="489"/>
      <c r="BA422" s="489"/>
      <c r="BB422" s="489"/>
      <c r="BC422" s="489"/>
      <c r="BD422" s="489"/>
      <c r="BE422" s="489"/>
      <c r="BF422" s="489"/>
      <c r="BG422" s="489"/>
      <c r="BH422" s="489"/>
      <c r="BI422" s="489"/>
      <c r="BJ422" s="489"/>
      <c r="BK422" s="489"/>
      <c r="BL422" s="560"/>
      <c r="BM422" s="559"/>
      <c r="BN422" s="489"/>
      <c r="BO422" s="489"/>
      <c r="BP422" s="489"/>
      <c r="BQ422" s="489"/>
      <c r="BR422" s="489"/>
      <c r="BS422" s="489"/>
      <c r="BT422" s="489"/>
      <c r="BU422" s="489"/>
      <c r="BV422" s="489"/>
      <c r="BW422" s="489"/>
      <c r="BX422" s="489"/>
      <c r="BY422" s="489"/>
      <c r="BZ422" s="489"/>
      <c r="CA422" s="489"/>
      <c r="CB422" s="489"/>
      <c r="CC422" s="489"/>
      <c r="CD422" s="489"/>
      <c r="CE422" s="489"/>
      <c r="CF422" s="489"/>
      <c r="CG422" s="489"/>
      <c r="CH422" s="489"/>
      <c r="CI422" s="489"/>
      <c r="CJ422" s="489"/>
      <c r="CK422" s="489"/>
      <c r="CL422" s="489"/>
      <c r="CM422" s="489"/>
      <c r="CN422" s="489"/>
      <c r="CO422" s="489"/>
      <c r="CP422" s="489"/>
      <c r="CQ422" s="489"/>
      <c r="CR422" s="489"/>
      <c r="CS422" s="489"/>
      <c r="CT422" s="489"/>
      <c r="CU422" s="489"/>
      <c r="CV422" s="489"/>
      <c r="CW422" s="489"/>
      <c r="CX422" s="489"/>
      <c r="CY422" s="489"/>
      <c r="CZ422" s="489"/>
      <c r="DA422" s="489"/>
      <c r="DB422" s="489"/>
      <c r="DC422" s="489"/>
      <c r="DD422" s="489"/>
      <c r="DE422" s="489"/>
      <c r="DF422" s="489"/>
      <c r="DG422" s="489"/>
      <c r="DH422" s="489"/>
      <c r="DI422" s="489"/>
      <c r="DJ422" s="489"/>
      <c r="DK422" s="489"/>
      <c r="DL422" s="489"/>
      <c r="DM422" s="489"/>
      <c r="DN422" s="489"/>
      <c r="DO422" s="489"/>
      <c r="DP422" s="489"/>
      <c r="DQ422" s="489"/>
      <c r="DR422" s="489"/>
      <c r="DS422" s="489"/>
      <c r="DT422" s="489"/>
      <c r="DU422" s="489"/>
      <c r="DV422" s="489"/>
      <c r="DW422" s="489"/>
      <c r="DX422" s="489"/>
      <c r="DY422" s="489"/>
      <c r="DZ422" s="489"/>
      <c r="EA422" s="489"/>
      <c r="EB422" s="489"/>
      <c r="EC422" s="489"/>
      <c r="ED422" s="489"/>
      <c r="EE422" s="489"/>
      <c r="EF422" s="489"/>
      <c r="EG422" s="489"/>
      <c r="EH422" s="489"/>
      <c r="EI422" s="489"/>
      <c r="EJ422" s="489"/>
      <c r="EK422" s="489"/>
      <c r="EL422" s="489"/>
      <c r="EM422" s="489"/>
      <c r="EN422" s="489"/>
      <c r="EO422" s="489"/>
      <c r="EP422" s="489"/>
      <c r="EQ422" s="489"/>
      <c r="ER422" s="489"/>
      <c r="ES422" s="489"/>
      <c r="ET422" s="489"/>
      <c r="EU422" s="489"/>
      <c r="EV422" s="489"/>
      <c r="EW422" s="489"/>
      <c r="EX422" s="489"/>
      <c r="EY422" s="489"/>
      <c r="EZ422" s="489"/>
      <c r="FA422" s="489"/>
      <c r="FB422" s="559"/>
      <c r="FC422" s="489"/>
      <c r="FD422" s="489"/>
      <c r="FE422" s="489"/>
      <c r="FF422" s="489"/>
      <c r="FG422" s="489"/>
      <c r="FH422" s="489"/>
      <c r="FI422" s="489"/>
      <c r="FJ422" s="489"/>
      <c r="FK422" s="489"/>
      <c r="FL422" s="489"/>
      <c r="FM422" s="489"/>
      <c r="FN422" s="489"/>
      <c r="FO422" s="489"/>
      <c r="FP422" s="560"/>
      <c r="FQ422" s="489"/>
      <c r="FR422" s="560"/>
      <c r="FS422" s="559"/>
      <c r="FT422" s="489"/>
      <c r="FU422" s="489"/>
      <c r="FV422" s="489"/>
      <c r="FW422" s="489"/>
      <c r="FX422" s="489"/>
      <c r="FY422" s="560"/>
    </row>
    <row r="423" spans="1:181" s="494" customFormat="1" ht="60" x14ac:dyDescent="0.25">
      <c r="A423" s="506">
        <v>475</v>
      </c>
      <c r="B423" s="511" t="s">
        <v>642</v>
      </c>
      <c r="C423" s="514" t="s">
        <v>141</v>
      </c>
      <c r="D423" s="493" t="s">
        <v>142</v>
      </c>
      <c r="E423" s="559" t="str">
        <f>VLOOKUP(F423,'Revised Phasing'!$D$4:$S$98, 16, 0)</f>
        <v>Phase 2</v>
      </c>
      <c r="F423" s="559" t="str">
        <f>VLOOKUP(L423,'Consolidated Data'!$E$2:$F$97, 2, 0)</f>
        <v>DRMSAdmin</v>
      </c>
      <c r="G423" s="490" t="s">
        <v>642</v>
      </c>
      <c r="H423" s="493" t="s">
        <v>1956</v>
      </c>
      <c r="I423" s="493"/>
      <c r="J423" s="492"/>
      <c r="K423" s="512" t="s">
        <v>226</v>
      </c>
      <c r="L423" s="493" t="s">
        <v>226</v>
      </c>
      <c r="M423" s="493" t="s">
        <v>587</v>
      </c>
      <c r="N423" s="512"/>
      <c r="O423" s="513"/>
      <c r="P423" s="515" t="s">
        <v>637</v>
      </c>
      <c r="Q423" s="515" t="s">
        <v>1802</v>
      </c>
      <c r="R423" s="515" t="s">
        <v>1963</v>
      </c>
      <c r="S423" s="493" t="s">
        <v>533</v>
      </c>
      <c r="T423" s="493" t="s">
        <v>1958</v>
      </c>
      <c r="U423" s="493" t="s">
        <v>534</v>
      </c>
      <c r="V423" s="513"/>
      <c r="W423" s="514" t="s">
        <v>535</v>
      </c>
      <c r="X423" s="493"/>
      <c r="Y423" s="493"/>
      <c r="Z423" s="513"/>
      <c r="AA423" s="516"/>
      <c r="AB423" s="562" t="s">
        <v>540</v>
      </c>
      <c r="AC423" s="563" t="s">
        <v>526</v>
      </c>
      <c r="AD423" s="564" t="s">
        <v>1959</v>
      </c>
      <c r="AE423" s="563"/>
      <c r="AF423" s="735"/>
      <c r="AG423" s="733" t="s">
        <v>1805</v>
      </c>
      <c r="AH423" s="562" t="s">
        <v>540</v>
      </c>
      <c r="AI423" s="563" t="s">
        <v>526</v>
      </c>
      <c r="AJ423" s="564" t="s">
        <v>526</v>
      </c>
      <c r="AK423" s="497" t="s">
        <v>1806</v>
      </c>
      <c r="AL423" s="497" t="s">
        <v>1807</v>
      </c>
      <c r="AM423" s="497" t="s">
        <v>672</v>
      </c>
      <c r="AN423" s="489"/>
      <c r="AO423" s="490" t="s">
        <v>642</v>
      </c>
      <c r="AP423" s="493" t="s">
        <v>1960</v>
      </c>
      <c r="AQ423" s="491" t="s">
        <v>562</v>
      </c>
      <c r="AR423" s="492"/>
      <c r="AS423" s="490" t="s">
        <v>652</v>
      </c>
      <c r="AT423" s="493" t="s">
        <v>1964</v>
      </c>
      <c r="AU423" s="552" t="s">
        <v>1537</v>
      </c>
      <c r="AV423" s="555" t="s">
        <v>1962</v>
      </c>
      <c r="AW423" s="490"/>
      <c r="AX423" s="739"/>
      <c r="AY423" s="739"/>
      <c r="AZ423" s="489"/>
      <c r="BA423" s="489"/>
      <c r="BB423" s="489"/>
      <c r="BC423" s="489"/>
      <c r="BD423" s="489"/>
      <c r="BE423" s="489"/>
      <c r="BF423" s="489"/>
      <c r="BG423" s="489"/>
      <c r="BH423" s="489"/>
      <c r="BI423" s="489"/>
      <c r="BJ423" s="489"/>
      <c r="BK423" s="489"/>
      <c r="BL423" s="560"/>
      <c r="BM423" s="559"/>
      <c r="BN423" s="489"/>
      <c r="BO423" s="489"/>
      <c r="BP423" s="489"/>
      <c r="BQ423" s="489"/>
      <c r="BR423" s="489"/>
      <c r="BS423" s="489"/>
      <c r="BT423" s="489"/>
      <c r="BU423" s="489"/>
      <c r="BV423" s="489"/>
      <c r="BW423" s="489"/>
      <c r="BX423" s="489"/>
      <c r="BY423" s="489"/>
      <c r="BZ423" s="489"/>
      <c r="CA423" s="489"/>
      <c r="CB423" s="489"/>
      <c r="CC423" s="489"/>
      <c r="CD423" s="489"/>
      <c r="CE423" s="489"/>
      <c r="CF423" s="489"/>
      <c r="CG423" s="489"/>
      <c r="CH423" s="489"/>
      <c r="CI423" s="489"/>
      <c r="CJ423" s="489"/>
      <c r="CK423" s="489"/>
      <c r="CL423" s="489"/>
      <c r="CM423" s="489"/>
      <c r="CN423" s="489"/>
      <c r="CO423" s="489"/>
      <c r="CP423" s="489"/>
      <c r="CQ423" s="489"/>
      <c r="CR423" s="489"/>
      <c r="CS423" s="489"/>
      <c r="CT423" s="489"/>
      <c r="CU423" s="489"/>
      <c r="CV423" s="489"/>
      <c r="CW423" s="489"/>
      <c r="CX423" s="489"/>
      <c r="CY423" s="489"/>
      <c r="CZ423" s="489"/>
      <c r="DA423" s="489"/>
      <c r="DB423" s="489"/>
      <c r="DC423" s="489"/>
      <c r="DD423" s="489"/>
      <c r="DE423" s="489"/>
      <c r="DF423" s="489"/>
      <c r="DG423" s="489"/>
      <c r="DH423" s="489"/>
      <c r="DI423" s="489"/>
      <c r="DJ423" s="489"/>
      <c r="DK423" s="489"/>
      <c r="DL423" s="489"/>
      <c r="DM423" s="489"/>
      <c r="DN423" s="489"/>
      <c r="DO423" s="489"/>
      <c r="DP423" s="489"/>
      <c r="DQ423" s="489"/>
      <c r="DR423" s="489"/>
      <c r="DS423" s="489"/>
      <c r="DT423" s="489"/>
      <c r="DU423" s="489"/>
      <c r="DV423" s="489"/>
      <c r="DW423" s="489"/>
      <c r="DX423" s="489"/>
      <c r="DY423" s="489"/>
      <c r="DZ423" s="489"/>
      <c r="EA423" s="489"/>
      <c r="EB423" s="489"/>
      <c r="EC423" s="489"/>
      <c r="ED423" s="489"/>
      <c r="EE423" s="489"/>
      <c r="EF423" s="489"/>
      <c r="EG423" s="489"/>
      <c r="EH423" s="489"/>
      <c r="EI423" s="489"/>
      <c r="EJ423" s="489"/>
      <c r="EK423" s="489"/>
      <c r="EL423" s="489"/>
      <c r="EM423" s="489"/>
      <c r="EN423" s="489"/>
      <c r="EO423" s="489"/>
      <c r="EP423" s="489"/>
      <c r="EQ423" s="489"/>
      <c r="ER423" s="489"/>
      <c r="ES423" s="489"/>
      <c r="ET423" s="489"/>
      <c r="EU423" s="489"/>
      <c r="EV423" s="489"/>
      <c r="EW423" s="489"/>
      <c r="EX423" s="489"/>
      <c r="EY423" s="489"/>
      <c r="EZ423" s="489"/>
      <c r="FA423" s="489"/>
      <c r="FB423" s="559"/>
      <c r="FC423" s="489"/>
      <c r="FD423" s="489"/>
      <c r="FE423" s="489"/>
      <c r="FF423" s="489"/>
      <c r="FG423" s="489"/>
      <c r="FH423" s="489"/>
      <c r="FI423" s="489"/>
      <c r="FJ423" s="489"/>
      <c r="FK423" s="489"/>
      <c r="FL423" s="489"/>
      <c r="FM423" s="489"/>
      <c r="FN423" s="489"/>
      <c r="FO423" s="489"/>
      <c r="FP423" s="560"/>
      <c r="FQ423" s="489"/>
      <c r="FR423" s="560"/>
      <c r="FS423" s="559"/>
      <c r="FT423" s="489"/>
      <c r="FU423" s="489"/>
      <c r="FV423" s="489"/>
      <c r="FW423" s="489"/>
      <c r="FX423" s="489"/>
      <c r="FY423" s="560"/>
    </row>
    <row r="424" spans="1:181" s="494" customFormat="1" hidden="1" x14ac:dyDescent="0.25">
      <c r="A424" s="557">
        <v>475</v>
      </c>
      <c r="B424" s="558" t="s">
        <v>524</v>
      </c>
      <c r="C424" s="490" t="s">
        <v>141</v>
      </c>
      <c r="D424" s="489" t="s">
        <v>142</v>
      </c>
      <c r="E424" s="559"/>
      <c r="F424" s="559"/>
      <c r="G424" s="490" t="s">
        <v>526</v>
      </c>
      <c r="H424" s="489" t="s">
        <v>1965</v>
      </c>
      <c r="I424" s="489"/>
      <c r="J424" s="560"/>
      <c r="K424" s="559" t="s">
        <v>1966</v>
      </c>
      <c r="L424" s="489" t="s">
        <v>226</v>
      </c>
      <c r="M424" s="489" t="s">
        <v>226</v>
      </c>
      <c r="N424" s="559"/>
      <c r="O424" s="560"/>
      <c r="P424" s="491" t="s">
        <v>530</v>
      </c>
      <c r="Q424" s="491" t="s">
        <v>531</v>
      </c>
      <c r="R424" s="491" t="s">
        <v>532</v>
      </c>
      <c r="S424" s="489" t="s">
        <v>533</v>
      </c>
      <c r="T424" s="489" t="s">
        <v>1965</v>
      </c>
      <c r="U424" s="489" t="s">
        <v>534</v>
      </c>
      <c r="V424" s="560"/>
      <c r="W424" s="490" t="s">
        <v>535</v>
      </c>
      <c r="X424" s="489"/>
      <c r="Y424" s="489"/>
      <c r="Z424" s="560"/>
      <c r="AA424" s="561"/>
      <c r="AB424" s="562" t="s">
        <v>526</v>
      </c>
      <c r="AC424" s="563" t="s">
        <v>526</v>
      </c>
      <c r="AD424" s="564" t="s">
        <v>526</v>
      </c>
      <c r="AE424" s="563"/>
      <c r="AF424" s="563"/>
      <c r="AG424" s="563"/>
      <c r="AH424" s="562" t="s">
        <v>526</v>
      </c>
      <c r="AI424" s="563" t="s">
        <v>526</v>
      </c>
      <c r="AJ424" s="564" t="s">
        <v>526</v>
      </c>
      <c r="AK424" s="489"/>
      <c r="AL424" s="489"/>
      <c r="AM424" s="489"/>
      <c r="AN424" s="489"/>
      <c r="AO424" s="490" t="s">
        <v>526</v>
      </c>
      <c r="AP424" s="493"/>
      <c r="AQ424" s="491" t="s">
        <v>562</v>
      </c>
      <c r="AR424" s="492"/>
      <c r="AS424" s="490" t="str">
        <f t="shared" si="6"/>
        <v>no</v>
      </c>
      <c r="AT424" s="489"/>
      <c r="AU424" s="489"/>
      <c r="AV424" s="513"/>
      <c r="AW424" s="490" t="s">
        <v>526</v>
      </c>
      <c r="AX424" s="739"/>
      <c r="AY424" s="739"/>
      <c r="AZ424" s="489"/>
      <c r="BA424" s="489"/>
      <c r="BB424" s="489"/>
      <c r="BC424" s="489"/>
      <c r="BD424" s="489"/>
      <c r="BE424" s="489"/>
      <c r="BF424" s="489"/>
      <c r="BG424" s="489"/>
      <c r="BH424" s="489"/>
      <c r="BI424" s="489"/>
      <c r="BJ424" s="489"/>
      <c r="BK424" s="489"/>
      <c r="BL424" s="560"/>
      <c r="BM424" s="559"/>
      <c r="BN424" s="489"/>
      <c r="BO424" s="489"/>
      <c r="BP424" s="489"/>
      <c r="BQ424" s="489"/>
      <c r="BR424" s="489"/>
      <c r="BS424" s="489"/>
      <c r="BT424" s="489"/>
      <c r="BU424" s="489"/>
      <c r="BV424" s="489"/>
      <c r="BW424" s="489"/>
      <c r="BX424" s="489"/>
      <c r="BY424" s="489"/>
      <c r="BZ424" s="489"/>
      <c r="CA424" s="489"/>
      <c r="CB424" s="489"/>
      <c r="CC424" s="489"/>
      <c r="CD424" s="489"/>
      <c r="CE424" s="489"/>
      <c r="CF424" s="489"/>
      <c r="CG424" s="489"/>
      <c r="CH424" s="489"/>
      <c r="CI424" s="489"/>
      <c r="CJ424" s="489"/>
      <c r="CK424" s="489"/>
      <c r="CL424" s="489"/>
      <c r="CM424" s="489"/>
      <c r="CN424" s="489"/>
      <c r="CO424" s="489"/>
      <c r="CP424" s="489"/>
      <c r="CQ424" s="489"/>
      <c r="CR424" s="489"/>
      <c r="CS424" s="489"/>
      <c r="CT424" s="489"/>
      <c r="CU424" s="489"/>
      <c r="CV424" s="489"/>
      <c r="CW424" s="489"/>
      <c r="CX424" s="489"/>
      <c r="CY424" s="489"/>
      <c r="CZ424" s="489"/>
      <c r="DA424" s="489"/>
      <c r="DB424" s="489"/>
      <c r="DC424" s="489"/>
      <c r="DD424" s="489"/>
      <c r="DE424" s="489"/>
      <c r="DF424" s="489"/>
      <c r="DG424" s="489"/>
      <c r="DH424" s="489"/>
      <c r="DI424" s="489"/>
      <c r="DJ424" s="489"/>
      <c r="DK424" s="489"/>
      <c r="DL424" s="489"/>
      <c r="DM424" s="489"/>
      <c r="DN424" s="489"/>
      <c r="DO424" s="489"/>
      <c r="DP424" s="489"/>
      <c r="DQ424" s="489"/>
      <c r="DR424" s="489"/>
      <c r="DS424" s="489"/>
      <c r="DT424" s="489"/>
      <c r="DU424" s="489"/>
      <c r="DV424" s="489"/>
      <c r="DW424" s="489"/>
      <c r="DX424" s="489"/>
      <c r="DY424" s="489"/>
      <c r="DZ424" s="489"/>
      <c r="EA424" s="489"/>
      <c r="EB424" s="489"/>
      <c r="EC424" s="489"/>
      <c r="ED424" s="489"/>
      <c r="EE424" s="489"/>
      <c r="EF424" s="489"/>
      <c r="EG424" s="489"/>
      <c r="EH424" s="489"/>
      <c r="EI424" s="489"/>
      <c r="EJ424" s="489"/>
      <c r="EK424" s="489"/>
      <c r="EL424" s="489"/>
      <c r="EM424" s="489"/>
      <c r="EN424" s="489"/>
      <c r="EO424" s="489"/>
      <c r="EP424" s="489"/>
      <c r="EQ424" s="489"/>
      <c r="ER424" s="489"/>
      <c r="ES424" s="489"/>
      <c r="ET424" s="489"/>
      <c r="EU424" s="489"/>
      <c r="EV424" s="489"/>
      <c r="EW424" s="489"/>
      <c r="EX424" s="489"/>
      <c r="EY424" s="489"/>
      <c r="EZ424" s="489"/>
      <c r="FA424" s="489"/>
      <c r="FB424" s="559"/>
      <c r="FC424" s="489"/>
      <c r="FD424" s="489"/>
      <c r="FE424" s="489"/>
      <c r="FF424" s="489"/>
      <c r="FG424" s="489"/>
      <c r="FH424" s="489"/>
      <c r="FI424" s="489"/>
      <c r="FJ424" s="489"/>
      <c r="FK424" s="489"/>
      <c r="FL424" s="489"/>
      <c r="FM424" s="489"/>
      <c r="FN424" s="489"/>
      <c r="FO424" s="489"/>
      <c r="FP424" s="560"/>
      <c r="FQ424" s="489"/>
      <c r="FR424" s="560"/>
      <c r="FS424" s="559"/>
      <c r="FT424" s="489"/>
      <c r="FU424" s="489"/>
      <c r="FV424" s="489"/>
      <c r="FW424" s="489"/>
      <c r="FX424" s="489"/>
      <c r="FY424" s="560"/>
    </row>
    <row r="425" spans="1:181" s="494" customFormat="1" ht="60" x14ac:dyDescent="0.25">
      <c r="A425" s="506">
        <v>476</v>
      </c>
      <c r="B425" s="511" t="s">
        <v>642</v>
      </c>
      <c r="C425" s="514" t="s">
        <v>141</v>
      </c>
      <c r="D425" s="493" t="s">
        <v>142</v>
      </c>
      <c r="E425" s="559" t="str">
        <f>VLOOKUP(F425,'Revised Phasing'!$D$4:$S$98, 16, 0)</f>
        <v>Phase 2</v>
      </c>
      <c r="F425" s="559" t="str">
        <f>VLOOKUP(L425,'Consolidated Data'!$E$2:$F$97, 2, 0)</f>
        <v>DRMS Viper</v>
      </c>
      <c r="G425" s="490" t="s">
        <v>876</v>
      </c>
      <c r="H425" s="493" t="s">
        <v>1967</v>
      </c>
      <c r="I425" s="493"/>
      <c r="J425" s="492"/>
      <c r="K425" s="512" t="s">
        <v>228</v>
      </c>
      <c r="L425" s="493" t="s">
        <v>228</v>
      </c>
      <c r="M425" s="493" t="s">
        <v>228</v>
      </c>
      <c r="N425" s="512"/>
      <c r="O425" s="513"/>
      <c r="P425" s="515" t="s">
        <v>530</v>
      </c>
      <c r="Q425" s="515" t="s">
        <v>283</v>
      </c>
      <c r="R425" s="515" t="s">
        <v>283</v>
      </c>
      <c r="S425" s="493" t="s">
        <v>283</v>
      </c>
      <c r="T425" s="493" t="s">
        <v>1968</v>
      </c>
      <c r="U425" s="493" t="s">
        <v>534</v>
      </c>
      <c r="V425" s="513"/>
      <c r="W425" s="514" t="s">
        <v>1969</v>
      </c>
      <c r="X425" s="493"/>
      <c r="Y425" s="493"/>
      <c r="Z425" s="513"/>
      <c r="AA425" s="516"/>
      <c r="AB425" s="562" t="s">
        <v>526</v>
      </c>
      <c r="AC425" s="563" t="s">
        <v>526</v>
      </c>
      <c r="AD425" s="564" t="s">
        <v>1970</v>
      </c>
      <c r="AE425" s="563"/>
      <c r="AF425" s="735"/>
      <c r="AG425" s="563"/>
      <c r="AH425" s="562" t="s">
        <v>526</v>
      </c>
      <c r="AI425" s="563" t="s">
        <v>526</v>
      </c>
      <c r="AJ425" s="564" t="s">
        <v>526</v>
      </c>
      <c r="AK425" s="497" t="s">
        <v>1806</v>
      </c>
      <c r="AL425" s="497" t="s">
        <v>1807</v>
      </c>
      <c r="AM425" s="497" t="s">
        <v>672</v>
      </c>
      <c r="AN425" s="489"/>
      <c r="AO425" s="490" t="s">
        <v>876</v>
      </c>
      <c r="AP425" s="493" t="s">
        <v>1971</v>
      </c>
      <c r="AQ425" s="491" t="s">
        <v>562</v>
      </c>
      <c r="AR425" s="492"/>
      <c r="AS425" s="490" t="str">
        <f t="shared" si="6"/>
        <v>tbd</v>
      </c>
      <c r="AT425" s="493" t="s">
        <v>1971</v>
      </c>
      <c r="AU425" s="552" t="s">
        <v>1443</v>
      </c>
      <c r="AV425" s="555"/>
      <c r="AW425" s="490" t="s">
        <v>876</v>
      </c>
      <c r="AX425" s="739"/>
      <c r="AY425" s="739"/>
      <c r="AZ425" s="489"/>
      <c r="BA425" s="489"/>
      <c r="BB425" s="489"/>
      <c r="BC425" s="489"/>
      <c r="BD425" s="489"/>
      <c r="BE425" s="489"/>
      <c r="BF425" s="489"/>
      <c r="BG425" s="489"/>
      <c r="BH425" s="489"/>
      <c r="BI425" s="489"/>
      <c r="BJ425" s="489"/>
      <c r="BK425" s="489"/>
      <c r="BL425" s="560"/>
      <c r="BM425" s="559"/>
      <c r="BN425" s="489"/>
      <c r="BO425" s="489"/>
      <c r="BP425" s="489"/>
      <c r="BQ425" s="489"/>
      <c r="BR425" s="489"/>
      <c r="BS425" s="489"/>
      <c r="BT425" s="489"/>
      <c r="BU425" s="489"/>
      <c r="BV425" s="489"/>
      <c r="BW425" s="489"/>
      <c r="BX425" s="489"/>
      <c r="BY425" s="489"/>
      <c r="BZ425" s="489"/>
      <c r="CA425" s="489"/>
      <c r="CB425" s="489"/>
      <c r="CC425" s="489"/>
      <c r="CD425" s="489"/>
      <c r="CE425" s="489"/>
      <c r="CF425" s="489"/>
      <c r="CG425" s="489"/>
      <c r="CH425" s="489"/>
      <c r="CI425" s="489"/>
      <c r="CJ425" s="489"/>
      <c r="CK425" s="489"/>
      <c r="CL425" s="489"/>
      <c r="CM425" s="489"/>
      <c r="CN425" s="489"/>
      <c r="CO425" s="489"/>
      <c r="CP425" s="489"/>
      <c r="CQ425" s="489"/>
      <c r="CR425" s="489"/>
      <c r="CS425" s="489"/>
      <c r="CT425" s="489"/>
      <c r="CU425" s="489"/>
      <c r="CV425" s="489"/>
      <c r="CW425" s="489"/>
      <c r="CX425" s="489"/>
      <c r="CY425" s="489"/>
      <c r="CZ425" s="489"/>
      <c r="DA425" s="489"/>
      <c r="DB425" s="489"/>
      <c r="DC425" s="489"/>
      <c r="DD425" s="489"/>
      <c r="DE425" s="489"/>
      <c r="DF425" s="489"/>
      <c r="DG425" s="489"/>
      <c r="DH425" s="489"/>
      <c r="DI425" s="489"/>
      <c r="DJ425" s="489"/>
      <c r="DK425" s="489"/>
      <c r="DL425" s="489"/>
      <c r="DM425" s="489"/>
      <c r="DN425" s="489"/>
      <c r="DO425" s="489"/>
      <c r="DP425" s="489"/>
      <c r="DQ425" s="489"/>
      <c r="DR425" s="489"/>
      <c r="DS425" s="489"/>
      <c r="DT425" s="489"/>
      <c r="DU425" s="489"/>
      <c r="DV425" s="489"/>
      <c r="DW425" s="489"/>
      <c r="DX425" s="489"/>
      <c r="DY425" s="489"/>
      <c r="DZ425" s="489"/>
      <c r="EA425" s="489"/>
      <c r="EB425" s="489"/>
      <c r="EC425" s="489"/>
      <c r="ED425" s="489"/>
      <c r="EE425" s="489"/>
      <c r="EF425" s="489"/>
      <c r="EG425" s="489"/>
      <c r="EH425" s="489"/>
      <c r="EI425" s="489"/>
      <c r="EJ425" s="489"/>
      <c r="EK425" s="489"/>
      <c r="EL425" s="489"/>
      <c r="EM425" s="489"/>
      <c r="EN425" s="489"/>
      <c r="EO425" s="489"/>
      <c r="EP425" s="489"/>
      <c r="EQ425" s="489"/>
      <c r="ER425" s="489"/>
      <c r="ES425" s="489"/>
      <c r="ET425" s="489"/>
      <c r="EU425" s="489"/>
      <c r="EV425" s="489"/>
      <c r="EW425" s="489"/>
      <c r="EX425" s="489"/>
      <c r="EY425" s="489"/>
      <c r="EZ425" s="489"/>
      <c r="FA425" s="489"/>
      <c r="FB425" s="559"/>
      <c r="FC425" s="489"/>
      <c r="FD425" s="489"/>
      <c r="FE425" s="489"/>
      <c r="FF425" s="489"/>
      <c r="FG425" s="489"/>
      <c r="FH425" s="489"/>
      <c r="FI425" s="489"/>
      <c r="FJ425" s="489"/>
      <c r="FK425" s="489"/>
      <c r="FL425" s="489"/>
      <c r="FM425" s="489"/>
      <c r="FN425" s="489"/>
      <c r="FO425" s="489"/>
      <c r="FP425" s="560"/>
      <c r="FQ425" s="489"/>
      <c r="FR425" s="560"/>
      <c r="FS425" s="559"/>
      <c r="FT425" s="489"/>
      <c r="FU425" s="489"/>
      <c r="FV425" s="489"/>
      <c r="FW425" s="489"/>
      <c r="FX425" s="489"/>
      <c r="FY425" s="560"/>
    </row>
    <row r="426" spans="1:181" s="494" customFormat="1" hidden="1" x14ac:dyDescent="0.25">
      <c r="A426" s="557">
        <v>477</v>
      </c>
      <c r="B426" s="558" t="s">
        <v>524</v>
      </c>
      <c r="C426" s="490" t="s">
        <v>141</v>
      </c>
      <c r="D426" s="489" t="s">
        <v>142</v>
      </c>
      <c r="E426" s="559"/>
      <c r="F426" s="559"/>
      <c r="G426" s="490" t="s">
        <v>526</v>
      </c>
      <c r="H426" s="489" t="s">
        <v>1972</v>
      </c>
      <c r="I426" s="489"/>
      <c r="J426" s="560"/>
      <c r="K426" s="559" t="s">
        <v>1973</v>
      </c>
      <c r="L426" s="489" t="s">
        <v>228</v>
      </c>
      <c r="M426" s="489" t="s">
        <v>228</v>
      </c>
      <c r="N426" s="559"/>
      <c r="O426" s="560"/>
      <c r="P426" s="491" t="s">
        <v>530</v>
      </c>
      <c r="Q426" s="491" t="s">
        <v>531</v>
      </c>
      <c r="R426" s="491" t="s">
        <v>532</v>
      </c>
      <c r="S426" s="489" t="s">
        <v>533</v>
      </c>
      <c r="T426" s="489" t="s">
        <v>1972</v>
      </c>
      <c r="U426" s="489" t="s">
        <v>534</v>
      </c>
      <c r="V426" s="560"/>
      <c r="W426" s="490" t="s">
        <v>535</v>
      </c>
      <c r="X426" s="489"/>
      <c r="Y426" s="489"/>
      <c r="Z426" s="560"/>
      <c r="AA426" s="561"/>
      <c r="AB426" s="562" t="s">
        <v>526</v>
      </c>
      <c r="AC426" s="563" t="s">
        <v>526</v>
      </c>
      <c r="AD426" s="564" t="s">
        <v>526</v>
      </c>
      <c r="AE426" s="563"/>
      <c r="AF426" s="563"/>
      <c r="AG426" s="563"/>
      <c r="AH426" s="562" t="s">
        <v>526</v>
      </c>
      <c r="AI426" s="563" t="s">
        <v>526</v>
      </c>
      <c r="AJ426" s="564" t="s">
        <v>526</v>
      </c>
      <c r="AK426" s="489"/>
      <c r="AL426" s="489"/>
      <c r="AM426" s="489"/>
      <c r="AN426" s="489"/>
      <c r="AO426" s="490" t="s">
        <v>526</v>
      </c>
      <c r="AP426" s="493"/>
      <c r="AQ426" s="491" t="s">
        <v>562</v>
      </c>
      <c r="AR426" s="492"/>
      <c r="AS426" s="490" t="str">
        <f t="shared" si="6"/>
        <v>no</v>
      </c>
      <c r="AT426" s="489"/>
      <c r="AU426" s="489"/>
      <c r="AV426" s="513"/>
      <c r="AW426" s="490" t="s">
        <v>526</v>
      </c>
      <c r="AX426" s="739"/>
      <c r="AY426" s="739"/>
      <c r="AZ426" s="489"/>
      <c r="BA426" s="489"/>
      <c r="BB426" s="489"/>
      <c r="BC426" s="489"/>
      <c r="BD426" s="489"/>
      <c r="BE426" s="489"/>
      <c r="BF426" s="489"/>
      <c r="BG426" s="489"/>
      <c r="BH426" s="489"/>
      <c r="BI426" s="489"/>
      <c r="BJ426" s="489"/>
      <c r="BK426" s="489"/>
      <c r="BL426" s="560"/>
      <c r="BM426" s="559"/>
      <c r="BN426" s="489"/>
      <c r="BO426" s="489"/>
      <c r="BP426" s="489"/>
      <c r="BQ426" s="489"/>
      <c r="BR426" s="489"/>
      <c r="BS426" s="489"/>
      <c r="BT426" s="489"/>
      <c r="BU426" s="489"/>
      <c r="BV426" s="489"/>
      <c r="BW426" s="489"/>
      <c r="BX426" s="489"/>
      <c r="BY426" s="489"/>
      <c r="BZ426" s="489"/>
      <c r="CA426" s="489"/>
      <c r="CB426" s="489"/>
      <c r="CC426" s="489"/>
      <c r="CD426" s="489"/>
      <c r="CE426" s="489"/>
      <c r="CF426" s="489"/>
      <c r="CG426" s="489"/>
      <c r="CH426" s="489"/>
      <c r="CI426" s="489"/>
      <c r="CJ426" s="489"/>
      <c r="CK426" s="489"/>
      <c r="CL426" s="489"/>
      <c r="CM426" s="489"/>
      <c r="CN426" s="489"/>
      <c r="CO426" s="489"/>
      <c r="CP426" s="489"/>
      <c r="CQ426" s="489"/>
      <c r="CR426" s="489"/>
      <c r="CS426" s="489"/>
      <c r="CT426" s="489"/>
      <c r="CU426" s="489"/>
      <c r="CV426" s="489"/>
      <c r="CW426" s="489"/>
      <c r="CX426" s="489"/>
      <c r="CY426" s="489"/>
      <c r="CZ426" s="489"/>
      <c r="DA426" s="489"/>
      <c r="DB426" s="489"/>
      <c r="DC426" s="489"/>
      <c r="DD426" s="489"/>
      <c r="DE426" s="489"/>
      <c r="DF426" s="489"/>
      <c r="DG426" s="489"/>
      <c r="DH426" s="489"/>
      <c r="DI426" s="489"/>
      <c r="DJ426" s="489"/>
      <c r="DK426" s="489"/>
      <c r="DL426" s="489"/>
      <c r="DM426" s="489"/>
      <c r="DN426" s="489"/>
      <c r="DO426" s="489"/>
      <c r="DP426" s="489"/>
      <c r="DQ426" s="489"/>
      <c r="DR426" s="489"/>
      <c r="DS426" s="489"/>
      <c r="DT426" s="489"/>
      <c r="DU426" s="489"/>
      <c r="DV426" s="489"/>
      <c r="DW426" s="489"/>
      <c r="DX426" s="489"/>
      <c r="DY426" s="489"/>
      <c r="DZ426" s="489"/>
      <c r="EA426" s="489"/>
      <c r="EB426" s="489"/>
      <c r="EC426" s="489"/>
      <c r="ED426" s="489"/>
      <c r="EE426" s="489"/>
      <c r="EF426" s="489"/>
      <c r="EG426" s="489"/>
      <c r="EH426" s="489"/>
      <c r="EI426" s="489"/>
      <c r="EJ426" s="489"/>
      <c r="EK426" s="489"/>
      <c r="EL426" s="489"/>
      <c r="EM426" s="489"/>
      <c r="EN426" s="489"/>
      <c r="EO426" s="489"/>
      <c r="EP426" s="489"/>
      <c r="EQ426" s="489"/>
      <c r="ER426" s="489"/>
      <c r="ES426" s="489"/>
      <c r="ET426" s="489"/>
      <c r="EU426" s="489"/>
      <c r="EV426" s="489"/>
      <c r="EW426" s="489"/>
      <c r="EX426" s="489"/>
      <c r="EY426" s="489"/>
      <c r="EZ426" s="489"/>
      <c r="FA426" s="489"/>
      <c r="FB426" s="559"/>
      <c r="FC426" s="489"/>
      <c r="FD426" s="489"/>
      <c r="FE426" s="489"/>
      <c r="FF426" s="489"/>
      <c r="FG426" s="489"/>
      <c r="FH426" s="489"/>
      <c r="FI426" s="489"/>
      <c r="FJ426" s="489"/>
      <c r="FK426" s="489"/>
      <c r="FL426" s="489"/>
      <c r="FM426" s="489"/>
      <c r="FN426" s="489"/>
      <c r="FO426" s="489"/>
      <c r="FP426" s="560"/>
      <c r="FQ426" s="489"/>
      <c r="FR426" s="560"/>
      <c r="FS426" s="559"/>
      <c r="FT426" s="489"/>
      <c r="FU426" s="489"/>
      <c r="FV426" s="489"/>
      <c r="FW426" s="489"/>
      <c r="FX426" s="489"/>
      <c r="FY426" s="560"/>
    </row>
    <row r="427" spans="1:181" s="494" customFormat="1" ht="48" x14ac:dyDescent="0.25">
      <c r="A427" s="506">
        <v>478</v>
      </c>
      <c r="B427" s="511" t="s">
        <v>642</v>
      </c>
      <c r="C427" s="514" t="s">
        <v>141</v>
      </c>
      <c r="D427" s="493" t="s">
        <v>142</v>
      </c>
      <c r="E427" s="559" t="str">
        <f>VLOOKUP(F427,'Revised Phasing'!$D$4:$S$98, 16, 0)</f>
        <v>Phase 2</v>
      </c>
      <c r="F427" s="559" t="str">
        <f>VLOOKUP(L427,'Consolidated Data'!$E$2:$F$97, 2, 0)</f>
        <v>DRMS Croc</v>
      </c>
      <c r="G427" s="490" t="s">
        <v>642</v>
      </c>
      <c r="H427" s="493" t="s">
        <v>1974</v>
      </c>
      <c r="I427" s="493"/>
      <c r="J427" s="492"/>
      <c r="K427" s="512" t="s">
        <v>224</v>
      </c>
      <c r="L427" s="493" t="s">
        <v>224</v>
      </c>
      <c r="M427" s="493" t="s">
        <v>224</v>
      </c>
      <c r="N427" s="512"/>
      <c r="O427" s="513"/>
      <c r="P427" s="515" t="s">
        <v>637</v>
      </c>
      <c r="Q427" s="515" t="s">
        <v>1802</v>
      </c>
      <c r="R427" s="515" t="s">
        <v>1975</v>
      </c>
      <c r="S427" s="493" t="s">
        <v>644</v>
      </c>
      <c r="T427" s="493" t="s">
        <v>1976</v>
      </c>
      <c r="U427" s="493" t="s">
        <v>534</v>
      </c>
      <c r="V427" s="513"/>
      <c r="W427" s="490" t="s">
        <v>535</v>
      </c>
      <c r="X427" s="493"/>
      <c r="Y427" s="493"/>
      <c r="Z427" s="513"/>
      <c r="AA427" s="516"/>
      <c r="AB427" s="562" t="s">
        <v>526</v>
      </c>
      <c r="AC427" s="563" t="s">
        <v>526</v>
      </c>
      <c r="AD427" s="564" t="s">
        <v>1977</v>
      </c>
      <c r="AE427" s="733" t="s">
        <v>1975</v>
      </c>
      <c r="AF427" s="735"/>
      <c r="AG427" s="733" t="s">
        <v>1805</v>
      </c>
      <c r="AH427" s="562" t="s">
        <v>526</v>
      </c>
      <c r="AI427" s="563" t="s">
        <v>526</v>
      </c>
      <c r="AJ427" s="564" t="s">
        <v>526</v>
      </c>
      <c r="AK427" s="497" t="s">
        <v>1806</v>
      </c>
      <c r="AL427" s="497" t="s">
        <v>1807</v>
      </c>
      <c r="AM427" s="497" t="s">
        <v>672</v>
      </c>
      <c r="AN427" s="489"/>
      <c r="AO427" s="490" t="s">
        <v>642</v>
      </c>
      <c r="AP427" s="493" t="s">
        <v>1978</v>
      </c>
      <c r="AQ427" s="491" t="s">
        <v>562</v>
      </c>
      <c r="AR427" s="492"/>
      <c r="AS427" s="490" t="s">
        <v>726</v>
      </c>
      <c r="AT427" s="493" t="s">
        <v>1979</v>
      </c>
      <c r="AU427" s="552" t="s">
        <v>1537</v>
      </c>
      <c r="AV427" s="555" t="s">
        <v>1980</v>
      </c>
      <c r="AW427" s="490"/>
      <c r="AX427" s="739"/>
      <c r="AY427" s="739"/>
      <c r="AZ427" s="489"/>
      <c r="BA427" s="489"/>
      <c r="BB427" s="489"/>
      <c r="BC427" s="489"/>
      <c r="BD427" s="489"/>
      <c r="BE427" s="489"/>
      <c r="BF427" s="489"/>
      <c r="BG427" s="489"/>
      <c r="BH427" s="489"/>
      <c r="BI427" s="489"/>
      <c r="BJ427" s="489"/>
      <c r="BK427" s="489"/>
      <c r="BL427" s="560"/>
      <c r="BM427" s="559"/>
      <c r="BN427" s="489"/>
      <c r="BO427" s="489"/>
      <c r="BP427" s="489"/>
      <c r="BQ427" s="489"/>
      <c r="BR427" s="489"/>
      <c r="BS427" s="489"/>
      <c r="BT427" s="489"/>
      <c r="BU427" s="489"/>
      <c r="BV427" s="489"/>
      <c r="BW427" s="489"/>
      <c r="BX427" s="489"/>
      <c r="BY427" s="489"/>
      <c r="BZ427" s="489"/>
      <c r="CA427" s="489"/>
      <c r="CB427" s="489"/>
      <c r="CC427" s="489"/>
      <c r="CD427" s="489"/>
      <c r="CE427" s="489"/>
      <c r="CF427" s="489"/>
      <c r="CG427" s="489"/>
      <c r="CH427" s="489"/>
      <c r="CI427" s="489"/>
      <c r="CJ427" s="489"/>
      <c r="CK427" s="489"/>
      <c r="CL427" s="489"/>
      <c r="CM427" s="489"/>
      <c r="CN427" s="489"/>
      <c r="CO427" s="489"/>
      <c r="CP427" s="489"/>
      <c r="CQ427" s="489"/>
      <c r="CR427" s="489"/>
      <c r="CS427" s="489"/>
      <c r="CT427" s="489"/>
      <c r="CU427" s="489"/>
      <c r="CV427" s="489"/>
      <c r="CW427" s="489"/>
      <c r="CX427" s="489"/>
      <c r="CY427" s="489"/>
      <c r="CZ427" s="489"/>
      <c r="DA427" s="489"/>
      <c r="DB427" s="489"/>
      <c r="DC427" s="489"/>
      <c r="DD427" s="489"/>
      <c r="DE427" s="489"/>
      <c r="DF427" s="489"/>
      <c r="DG427" s="489"/>
      <c r="DH427" s="489"/>
      <c r="DI427" s="489"/>
      <c r="DJ427" s="489"/>
      <c r="DK427" s="489"/>
      <c r="DL427" s="489"/>
      <c r="DM427" s="489"/>
      <c r="DN427" s="489"/>
      <c r="DO427" s="489"/>
      <c r="DP427" s="489"/>
      <c r="DQ427" s="489"/>
      <c r="DR427" s="489"/>
      <c r="DS427" s="489"/>
      <c r="DT427" s="489"/>
      <c r="DU427" s="489"/>
      <c r="DV427" s="489"/>
      <c r="DW427" s="489"/>
      <c r="DX427" s="489"/>
      <c r="DY427" s="489"/>
      <c r="DZ427" s="489"/>
      <c r="EA427" s="489"/>
      <c r="EB427" s="489"/>
      <c r="EC427" s="489"/>
      <c r="ED427" s="489"/>
      <c r="EE427" s="489"/>
      <c r="EF427" s="489"/>
      <c r="EG427" s="489"/>
      <c r="EH427" s="489"/>
      <c r="EI427" s="489"/>
      <c r="EJ427" s="489"/>
      <c r="EK427" s="489"/>
      <c r="EL427" s="489"/>
      <c r="EM427" s="489"/>
      <c r="EN427" s="489"/>
      <c r="EO427" s="489"/>
      <c r="EP427" s="489"/>
      <c r="EQ427" s="489"/>
      <c r="ER427" s="489"/>
      <c r="ES427" s="489"/>
      <c r="ET427" s="489"/>
      <c r="EU427" s="489"/>
      <c r="EV427" s="489"/>
      <c r="EW427" s="489"/>
      <c r="EX427" s="489"/>
      <c r="EY427" s="489"/>
      <c r="EZ427" s="489"/>
      <c r="FA427" s="489"/>
      <c r="FB427" s="559"/>
      <c r="FC427" s="489"/>
      <c r="FD427" s="489"/>
      <c r="FE427" s="489"/>
      <c r="FF427" s="489"/>
      <c r="FG427" s="489"/>
      <c r="FH427" s="489"/>
      <c r="FI427" s="489"/>
      <c r="FJ427" s="489"/>
      <c r="FK427" s="489"/>
      <c r="FL427" s="489"/>
      <c r="FM427" s="489"/>
      <c r="FN427" s="489"/>
      <c r="FO427" s="489"/>
      <c r="FP427" s="560"/>
      <c r="FQ427" s="489"/>
      <c r="FR427" s="560"/>
      <c r="FS427" s="559"/>
      <c r="FT427" s="489"/>
      <c r="FU427" s="489"/>
      <c r="FV427" s="489"/>
      <c r="FW427" s="489"/>
      <c r="FX427" s="489"/>
      <c r="FY427" s="560"/>
    </row>
    <row r="428" spans="1:181" s="494" customFormat="1" hidden="1" x14ac:dyDescent="0.25">
      <c r="A428" s="557">
        <v>479</v>
      </c>
      <c r="B428" s="558" t="s">
        <v>524</v>
      </c>
      <c r="C428" s="490" t="s">
        <v>141</v>
      </c>
      <c r="D428" s="489" t="s">
        <v>142</v>
      </c>
      <c r="E428" s="559"/>
      <c r="F428" s="559"/>
      <c r="G428" s="490" t="s">
        <v>526</v>
      </c>
      <c r="H428" s="489" t="s">
        <v>1981</v>
      </c>
      <c r="I428" s="489"/>
      <c r="J428" s="560"/>
      <c r="K428" s="559" t="s">
        <v>1982</v>
      </c>
      <c r="L428" s="489" t="s">
        <v>224</v>
      </c>
      <c r="M428" s="489" t="s">
        <v>224</v>
      </c>
      <c r="N428" s="559"/>
      <c r="O428" s="560"/>
      <c r="P428" s="491" t="s">
        <v>530</v>
      </c>
      <c r="Q428" s="491" t="s">
        <v>531</v>
      </c>
      <c r="R428" s="491" t="s">
        <v>532</v>
      </c>
      <c r="S428" s="489" t="s">
        <v>533</v>
      </c>
      <c r="T428" s="489" t="s">
        <v>1981</v>
      </c>
      <c r="U428" s="489" t="s">
        <v>534</v>
      </c>
      <c r="V428" s="560"/>
      <c r="W428" s="490" t="s">
        <v>535</v>
      </c>
      <c r="X428" s="489"/>
      <c r="Y428" s="489"/>
      <c r="Z428" s="560"/>
      <c r="AA428" s="561"/>
      <c r="AB428" s="562" t="s">
        <v>526</v>
      </c>
      <c r="AC428" s="563" t="s">
        <v>526</v>
      </c>
      <c r="AD428" s="564" t="s">
        <v>526</v>
      </c>
      <c r="AE428" s="563"/>
      <c r="AF428" s="563"/>
      <c r="AG428" s="563"/>
      <c r="AH428" s="562" t="s">
        <v>526</v>
      </c>
      <c r="AI428" s="563" t="s">
        <v>526</v>
      </c>
      <c r="AJ428" s="564" t="s">
        <v>526</v>
      </c>
      <c r="AK428" s="489"/>
      <c r="AL428" s="489"/>
      <c r="AM428" s="489"/>
      <c r="AN428" s="489"/>
      <c r="AO428" s="490" t="s">
        <v>526</v>
      </c>
      <c r="AP428" s="493"/>
      <c r="AQ428" s="491" t="s">
        <v>562</v>
      </c>
      <c r="AR428" s="492"/>
      <c r="AS428" s="490" t="str">
        <f t="shared" si="6"/>
        <v>no</v>
      </c>
      <c r="AT428" s="489"/>
      <c r="AU428" s="489"/>
      <c r="AV428" s="513"/>
      <c r="AW428" s="490" t="s">
        <v>526</v>
      </c>
      <c r="AX428" s="739"/>
      <c r="AY428" s="739"/>
      <c r="AZ428" s="489"/>
      <c r="BA428" s="489"/>
      <c r="BB428" s="489"/>
      <c r="BC428" s="489"/>
      <c r="BD428" s="489"/>
      <c r="BE428" s="489"/>
      <c r="BF428" s="489"/>
      <c r="BG428" s="489"/>
      <c r="BH428" s="489"/>
      <c r="BI428" s="489"/>
      <c r="BJ428" s="489"/>
      <c r="BK428" s="489"/>
      <c r="BL428" s="560"/>
      <c r="BM428" s="559"/>
      <c r="BN428" s="489"/>
      <c r="BO428" s="489"/>
      <c r="BP428" s="489"/>
      <c r="BQ428" s="489"/>
      <c r="BR428" s="489"/>
      <c r="BS428" s="489"/>
      <c r="BT428" s="489"/>
      <c r="BU428" s="489"/>
      <c r="BV428" s="489"/>
      <c r="BW428" s="489"/>
      <c r="BX428" s="489"/>
      <c r="BY428" s="489"/>
      <c r="BZ428" s="489"/>
      <c r="CA428" s="489"/>
      <c r="CB428" s="489"/>
      <c r="CC428" s="489"/>
      <c r="CD428" s="489"/>
      <c r="CE428" s="489"/>
      <c r="CF428" s="489"/>
      <c r="CG428" s="489"/>
      <c r="CH428" s="489"/>
      <c r="CI428" s="489"/>
      <c r="CJ428" s="489"/>
      <c r="CK428" s="489"/>
      <c r="CL428" s="489"/>
      <c r="CM428" s="489"/>
      <c r="CN428" s="489"/>
      <c r="CO428" s="489"/>
      <c r="CP428" s="489"/>
      <c r="CQ428" s="489"/>
      <c r="CR428" s="489"/>
      <c r="CS428" s="489"/>
      <c r="CT428" s="489"/>
      <c r="CU428" s="489"/>
      <c r="CV428" s="489"/>
      <c r="CW428" s="489"/>
      <c r="CX428" s="489"/>
      <c r="CY428" s="489"/>
      <c r="CZ428" s="489"/>
      <c r="DA428" s="489"/>
      <c r="DB428" s="489"/>
      <c r="DC428" s="489"/>
      <c r="DD428" s="489"/>
      <c r="DE428" s="489"/>
      <c r="DF428" s="489"/>
      <c r="DG428" s="489"/>
      <c r="DH428" s="489"/>
      <c r="DI428" s="489"/>
      <c r="DJ428" s="489"/>
      <c r="DK428" s="489"/>
      <c r="DL428" s="489"/>
      <c r="DM428" s="489"/>
      <c r="DN428" s="489"/>
      <c r="DO428" s="489"/>
      <c r="DP428" s="489"/>
      <c r="DQ428" s="489"/>
      <c r="DR428" s="489"/>
      <c r="DS428" s="489"/>
      <c r="DT428" s="489"/>
      <c r="DU428" s="489"/>
      <c r="DV428" s="489"/>
      <c r="DW428" s="489"/>
      <c r="DX428" s="489"/>
      <c r="DY428" s="489"/>
      <c r="DZ428" s="489"/>
      <c r="EA428" s="489"/>
      <c r="EB428" s="489"/>
      <c r="EC428" s="489"/>
      <c r="ED428" s="489"/>
      <c r="EE428" s="489"/>
      <c r="EF428" s="489"/>
      <c r="EG428" s="489"/>
      <c r="EH428" s="489"/>
      <c r="EI428" s="489"/>
      <c r="EJ428" s="489"/>
      <c r="EK428" s="489"/>
      <c r="EL428" s="489"/>
      <c r="EM428" s="489"/>
      <c r="EN428" s="489"/>
      <c r="EO428" s="489"/>
      <c r="EP428" s="489"/>
      <c r="EQ428" s="489"/>
      <c r="ER428" s="489"/>
      <c r="ES428" s="489"/>
      <c r="ET428" s="489"/>
      <c r="EU428" s="489"/>
      <c r="EV428" s="489"/>
      <c r="EW428" s="489"/>
      <c r="EX428" s="489"/>
      <c r="EY428" s="489"/>
      <c r="EZ428" s="489"/>
      <c r="FA428" s="489"/>
      <c r="FB428" s="559"/>
      <c r="FC428" s="489"/>
      <c r="FD428" s="489"/>
      <c r="FE428" s="489"/>
      <c r="FF428" s="489"/>
      <c r="FG428" s="489"/>
      <c r="FH428" s="489"/>
      <c r="FI428" s="489"/>
      <c r="FJ428" s="489"/>
      <c r="FK428" s="489"/>
      <c r="FL428" s="489"/>
      <c r="FM428" s="489"/>
      <c r="FN428" s="489"/>
      <c r="FO428" s="489"/>
      <c r="FP428" s="560"/>
      <c r="FQ428" s="489"/>
      <c r="FR428" s="560"/>
      <c r="FS428" s="559"/>
      <c r="FT428" s="489"/>
      <c r="FU428" s="489"/>
      <c r="FV428" s="489"/>
      <c r="FW428" s="489"/>
      <c r="FX428" s="489"/>
      <c r="FY428" s="560"/>
    </row>
    <row r="429" spans="1:181" s="494" customFormat="1" ht="48" x14ac:dyDescent="0.25">
      <c r="A429" s="506">
        <v>480</v>
      </c>
      <c r="B429" s="511" t="s">
        <v>642</v>
      </c>
      <c r="C429" s="514" t="s">
        <v>525</v>
      </c>
      <c r="D429" s="493" t="s">
        <v>39</v>
      </c>
      <c r="E429" s="559" t="str">
        <f>VLOOKUP(F429,'Revised Phasing'!$D$4:$S$98, 16, 0)</f>
        <v>Phase 2</v>
      </c>
      <c r="F429" s="559" t="str">
        <f>VLOOKUP(L429,'Consolidated Data'!$E$2:$F$97, 2, 0)</f>
        <v>WX</v>
      </c>
      <c r="G429" s="490" t="s">
        <v>524</v>
      </c>
      <c r="H429" s="493" t="s">
        <v>135</v>
      </c>
      <c r="I429" s="493"/>
      <c r="J429" s="492"/>
      <c r="K429" s="512" t="s">
        <v>134</v>
      </c>
      <c r="L429" s="493" t="s">
        <v>134</v>
      </c>
      <c r="M429" s="493" t="s">
        <v>134</v>
      </c>
      <c r="N429" s="512"/>
      <c r="O429" s="513"/>
      <c r="P429" s="515" t="s">
        <v>637</v>
      </c>
      <c r="Q429" s="515" t="s">
        <v>22</v>
      </c>
      <c r="R429" s="515" t="s">
        <v>1983</v>
      </c>
      <c r="S429" s="493" t="s">
        <v>644</v>
      </c>
      <c r="T429" s="493" t="s">
        <v>135</v>
      </c>
      <c r="U429" s="493" t="s">
        <v>534</v>
      </c>
      <c r="V429" s="513"/>
      <c r="W429" s="514" t="s">
        <v>535</v>
      </c>
      <c r="X429" s="493"/>
      <c r="Y429" s="493"/>
      <c r="Z429" s="513"/>
      <c r="AA429" s="516"/>
      <c r="AB429" s="562" t="s">
        <v>526</v>
      </c>
      <c r="AC429" s="563" t="s">
        <v>526</v>
      </c>
      <c r="AD429" s="564" t="s">
        <v>540</v>
      </c>
      <c r="AE429" s="733" t="s">
        <v>1983</v>
      </c>
      <c r="AF429" s="735"/>
      <c r="AG429" s="733" t="s">
        <v>969</v>
      </c>
      <c r="AH429" s="562" t="s">
        <v>540</v>
      </c>
      <c r="AI429" s="563" t="s">
        <v>526</v>
      </c>
      <c r="AJ429" s="564" t="s">
        <v>526</v>
      </c>
      <c r="AK429" s="497" t="s">
        <v>1984</v>
      </c>
      <c r="AL429" s="497" t="s">
        <v>1985</v>
      </c>
      <c r="AM429" s="497" t="s">
        <v>672</v>
      </c>
      <c r="AN429" s="489"/>
      <c r="AO429" s="490" t="s">
        <v>524</v>
      </c>
      <c r="AP429" s="493" t="s">
        <v>1986</v>
      </c>
      <c r="AQ429" s="491" t="s">
        <v>562</v>
      </c>
      <c r="AR429" s="492"/>
      <c r="AS429" s="490" t="s">
        <v>652</v>
      </c>
      <c r="AT429" s="493" t="s">
        <v>973</v>
      </c>
      <c r="AU429" s="552" t="s">
        <v>1443</v>
      </c>
      <c r="AV429" s="569" t="s">
        <v>770</v>
      </c>
      <c r="AW429" s="490"/>
      <c r="AX429" s="739"/>
      <c r="AY429" s="739"/>
      <c r="AZ429" s="489"/>
      <c r="BA429" s="489"/>
      <c r="BB429" s="489"/>
      <c r="BC429" s="489"/>
      <c r="BD429" s="489"/>
      <c r="BE429" s="489"/>
      <c r="BF429" s="489"/>
      <c r="BG429" s="489"/>
      <c r="BH429" s="489"/>
      <c r="BI429" s="489"/>
      <c r="BJ429" s="489"/>
      <c r="BK429" s="489"/>
      <c r="BL429" s="560"/>
      <c r="BM429" s="559"/>
      <c r="BN429" s="489"/>
      <c r="BO429" s="489"/>
      <c r="BP429" s="489"/>
      <c r="BQ429" s="489"/>
      <c r="BR429" s="489"/>
      <c r="BS429" s="489"/>
      <c r="BT429" s="489"/>
      <c r="BU429" s="489"/>
      <c r="BV429" s="489"/>
      <c r="BW429" s="489"/>
      <c r="BX429" s="489"/>
      <c r="BY429" s="489"/>
      <c r="BZ429" s="489"/>
      <c r="CA429" s="489"/>
      <c r="CB429" s="489"/>
      <c r="CC429" s="489"/>
      <c r="CD429" s="489"/>
      <c r="CE429" s="489"/>
      <c r="CF429" s="489"/>
      <c r="CG429" s="489"/>
      <c r="CH429" s="489"/>
      <c r="CI429" s="489"/>
      <c r="CJ429" s="489"/>
      <c r="CK429" s="489"/>
      <c r="CL429" s="489"/>
      <c r="CM429" s="489"/>
      <c r="CN429" s="489"/>
      <c r="CO429" s="489"/>
      <c r="CP429" s="489"/>
      <c r="CQ429" s="489"/>
      <c r="CR429" s="489"/>
      <c r="CS429" s="489"/>
      <c r="CT429" s="489"/>
      <c r="CU429" s="489"/>
      <c r="CV429" s="489"/>
      <c r="CW429" s="489"/>
      <c r="CX429" s="489"/>
      <c r="CY429" s="489"/>
      <c r="CZ429" s="489"/>
      <c r="DA429" s="489"/>
      <c r="DB429" s="489"/>
      <c r="DC429" s="489"/>
      <c r="DD429" s="489"/>
      <c r="DE429" s="489"/>
      <c r="DF429" s="489"/>
      <c r="DG429" s="489"/>
      <c r="DH429" s="489"/>
      <c r="DI429" s="489"/>
      <c r="DJ429" s="489"/>
      <c r="DK429" s="489"/>
      <c r="DL429" s="489"/>
      <c r="DM429" s="489"/>
      <c r="DN429" s="489"/>
      <c r="DO429" s="489"/>
      <c r="DP429" s="489"/>
      <c r="DQ429" s="489"/>
      <c r="DR429" s="489"/>
      <c r="DS429" s="489"/>
      <c r="DT429" s="489"/>
      <c r="DU429" s="489"/>
      <c r="DV429" s="489"/>
      <c r="DW429" s="489"/>
      <c r="DX429" s="489"/>
      <c r="DY429" s="489"/>
      <c r="DZ429" s="489"/>
      <c r="EA429" s="489"/>
      <c r="EB429" s="489"/>
      <c r="EC429" s="489"/>
      <c r="ED429" s="489"/>
      <c r="EE429" s="489"/>
      <c r="EF429" s="489"/>
      <c r="EG429" s="489"/>
      <c r="EH429" s="489"/>
      <c r="EI429" s="489"/>
      <c r="EJ429" s="489"/>
      <c r="EK429" s="489"/>
      <c r="EL429" s="489"/>
      <c r="EM429" s="489"/>
      <c r="EN429" s="489"/>
      <c r="EO429" s="489"/>
      <c r="EP429" s="489"/>
      <c r="EQ429" s="489"/>
      <c r="ER429" s="489"/>
      <c r="ES429" s="489"/>
      <c r="ET429" s="489"/>
      <c r="EU429" s="489"/>
      <c r="EV429" s="489"/>
      <c r="EW429" s="489"/>
      <c r="EX429" s="489"/>
      <c r="EY429" s="489"/>
      <c r="EZ429" s="489"/>
      <c r="FA429" s="489"/>
      <c r="FB429" s="559"/>
      <c r="FC429" s="489"/>
      <c r="FD429" s="489"/>
      <c r="FE429" s="489"/>
      <c r="FF429" s="489"/>
      <c r="FG429" s="489"/>
      <c r="FH429" s="489"/>
      <c r="FI429" s="489"/>
      <c r="FJ429" s="489"/>
      <c r="FK429" s="489"/>
      <c r="FL429" s="489"/>
      <c r="FM429" s="489"/>
      <c r="FN429" s="489"/>
      <c r="FO429" s="489"/>
      <c r="FP429" s="560"/>
      <c r="FQ429" s="489"/>
      <c r="FR429" s="560"/>
      <c r="FS429" s="559"/>
      <c r="FT429" s="489"/>
      <c r="FU429" s="489"/>
      <c r="FV429" s="489"/>
      <c r="FW429" s="489"/>
      <c r="FX429" s="489"/>
      <c r="FY429" s="560"/>
    </row>
    <row r="430" spans="1:181" s="494" customFormat="1" hidden="1" x14ac:dyDescent="0.25">
      <c r="A430" s="557">
        <v>481</v>
      </c>
      <c r="B430" s="558" t="s">
        <v>524</v>
      </c>
      <c r="C430" s="490" t="s">
        <v>525</v>
      </c>
      <c r="D430" s="489" t="s">
        <v>39</v>
      </c>
      <c r="E430" s="559"/>
      <c r="F430" s="559"/>
      <c r="G430" s="490" t="s">
        <v>526</v>
      </c>
      <c r="H430" s="489" t="s">
        <v>1987</v>
      </c>
      <c r="I430" s="489"/>
      <c r="J430" s="560"/>
      <c r="K430" s="559" t="s">
        <v>1988</v>
      </c>
      <c r="L430" s="489" t="s">
        <v>1989</v>
      </c>
      <c r="M430" s="489" t="s">
        <v>529</v>
      </c>
      <c r="N430" s="559"/>
      <c r="O430" s="560"/>
      <c r="P430" s="491" t="s">
        <v>637</v>
      </c>
      <c r="Q430" s="491" t="s">
        <v>22</v>
      </c>
      <c r="R430" s="491" t="s">
        <v>1983</v>
      </c>
      <c r="S430" s="489" t="s">
        <v>644</v>
      </c>
      <c r="T430" s="489" t="s">
        <v>1987</v>
      </c>
      <c r="U430" s="489" t="s">
        <v>534</v>
      </c>
      <c r="V430" s="560"/>
      <c r="W430" s="490" t="s">
        <v>535</v>
      </c>
      <c r="X430" s="489"/>
      <c r="Y430" s="489"/>
      <c r="Z430" s="560"/>
      <c r="AA430" s="561"/>
      <c r="AB430" s="562" t="s">
        <v>526</v>
      </c>
      <c r="AC430" s="563" t="s">
        <v>526</v>
      </c>
      <c r="AD430" s="564" t="s">
        <v>540</v>
      </c>
      <c r="AE430" s="563"/>
      <c r="AF430" s="735"/>
      <c r="AG430" s="563" t="s">
        <v>1990</v>
      </c>
      <c r="AH430" s="562" t="s">
        <v>540</v>
      </c>
      <c r="AI430" s="563" t="s">
        <v>526</v>
      </c>
      <c r="AJ430" s="564" t="s">
        <v>526</v>
      </c>
      <c r="AK430" s="489"/>
      <c r="AL430" s="489"/>
      <c r="AM430" s="489"/>
      <c r="AN430" s="489"/>
      <c r="AO430" s="490" t="s">
        <v>526</v>
      </c>
      <c r="AP430" s="493"/>
      <c r="AQ430" s="491"/>
      <c r="AR430" s="492"/>
      <c r="AS430" s="490" t="str">
        <f t="shared" si="6"/>
        <v>no</v>
      </c>
      <c r="AT430" s="489"/>
      <c r="AU430" s="489"/>
      <c r="AV430" s="513"/>
      <c r="AW430" s="490" t="s">
        <v>526</v>
      </c>
      <c r="AX430" s="739"/>
      <c r="AY430" s="739"/>
      <c r="AZ430" s="489"/>
      <c r="BA430" s="489"/>
      <c r="BB430" s="489"/>
      <c r="BC430" s="489"/>
      <c r="BD430" s="489"/>
      <c r="BE430" s="489"/>
      <c r="BF430" s="489"/>
      <c r="BG430" s="489"/>
      <c r="BH430" s="489"/>
      <c r="BI430" s="489"/>
      <c r="BJ430" s="489"/>
      <c r="BK430" s="489"/>
      <c r="BL430" s="560"/>
      <c r="BM430" s="559"/>
      <c r="BN430" s="489"/>
      <c r="BO430" s="489"/>
      <c r="BP430" s="489"/>
      <c r="BQ430" s="489"/>
      <c r="BR430" s="489"/>
      <c r="BS430" s="489"/>
      <c r="BT430" s="489"/>
      <c r="BU430" s="489"/>
      <c r="BV430" s="489"/>
      <c r="BW430" s="489"/>
      <c r="BX430" s="489"/>
      <c r="BY430" s="489"/>
      <c r="BZ430" s="489"/>
      <c r="CA430" s="489"/>
      <c r="CB430" s="489"/>
      <c r="CC430" s="489"/>
      <c r="CD430" s="489"/>
      <c r="CE430" s="489"/>
      <c r="CF430" s="489"/>
      <c r="CG430" s="489"/>
      <c r="CH430" s="489"/>
      <c r="CI430" s="489"/>
      <c r="CJ430" s="489"/>
      <c r="CK430" s="489"/>
      <c r="CL430" s="489"/>
      <c r="CM430" s="489"/>
      <c r="CN430" s="489"/>
      <c r="CO430" s="489"/>
      <c r="CP430" s="489"/>
      <c r="CQ430" s="489"/>
      <c r="CR430" s="489"/>
      <c r="CS430" s="489"/>
      <c r="CT430" s="489"/>
      <c r="CU430" s="489"/>
      <c r="CV430" s="489"/>
      <c r="CW430" s="489"/>
      <c r="CX430" s="489"/>
      <c r="CY430" s="489"/>
      <c r="CZ430" s="489"/>
      <c r="DA430" s="489"/>
      <c r="DB430" s="489"/>
      <c r="DC430" s="489"/>
      <c r="DD430" s="489"/>
      <c r="DE430" s="489"/>
      <c r="DF430" s="489"/>
      <c r="DG430" s="489"/>
      <c r="DH430" s="489"/>
      <c r="DI430" s="489"/>
      <c r="DJ430" s="489"/>
      <c r="DK430" s="489"/>
      <c r="DL430" s="489"/>
      <c r="DM430" s="489"/>
      <c r="DN430" s="489"/>
      <c r="DO430" s="489"/>
      <c r="DP430" s="489"/>
      <c r="DQ430" s="489"/>
      <c r="DR430" s="489"/>
      <c r="DS430" s="489"/>
      <c r="DT430" s="489"/>
      <c r="DU430" s="489"/>
      <c r="DV430" s="489"/>
      <c r="DW430" s="489"/>
      <c r="DX430" s="489"/>
      <c r="DY430" s="489"/>
      <c r="DZ430" s="489"/>
      <c r="EA430" s="489"/>
      <c r="EB430" s="489"/>
      <c r="EC430" s="489"/>
      <c r="ED430" s="489"/>
      <c r="EE430" s="489"/>
      <c r="EF430" s="489"/>
      <c r="EG430" s="489"/>
      <c r="EH430" s="489"/>
      <c r="EI430" s="489"/>
      <c r="EJ430" s="489"/>
      <c r="EK430" s="489"/>
      <c r="EL430" s="489"/>
      <c r="EM430" s="489"/>
      <c r="EN430" s="489"/>
      <c r="EO430" s="489"/>
      <c r="EP430" s="489"/>
      <c r="EQ430" s="489"/>
      <c r="ER430" s="489"/>
      <c r="ES430" s="489"/>
      <c r="ET430" s="489"/>
      <c r="EU430" s="489"/>
      <c r="EV430" s="489"/>
      <c r="EW430" s="489"/>
      <c r="EX430" s="489"/>
      <c r="EY430" s="489"/>
      <c r="EZ430" s="489"/>
      <c r="FA430" s="489"/>
      <c r="FB430" s="559"/>
      <c r="FC430" s="489"/>
      <c r="FD430" s="489"/>
      <c r="FE430" s="489"/>
      <c r="FF430" s="489"/>
      <c r="FG430" s="489"/>
      <c r="FH430" s="489"/>
      <c r="FI430" s="489"/>
      <c r="FJ430" s="489"/>
      <c r="FK430" s="489"/>
      <c r="FL430" s="489"/>
      <c r="FM430" s="489"/>
      <c r="FN430" s="489"/>
      <c r="FO430" s="489"/>
      <c r="FP430" s="560"/>
      <c r="FQ430" s="489"/>
      <c r="FR430" s="560"/>
      <c r="FS430" s="559"/>
      <c r="FT430" s="489"/>
      <c r="FU430" s="489"/>
      <c r="FV430" s="489"/>
      <c r="FW430" s="489"/>
      <c r="FX430" s="489"/>
      <c r="FY430" s="560"/>
    </row>
    <row r="431" spans="1:181" s="494" customFormat="1" hidden="1" x14ac:dyDescent="0.25">
      <c r="A431" s="557">
        <v>482</v>
      </c>
      <c r="B431" s="558" t="s">
        <v>524</v>
      </c>
      <c r="C431" s="490" t="s">
        <v>525</v>
      </c>
      <c r="D431" s="489" t="s">
        <v>39</v>
      </c>
      <c r="E431" s="559"/>
      <c r="F431" s="559"/>
      <c r="G431" s="490" t="s">
        <v>526</v>
      </c>
      <c r="H431" s="489" t="s">
        <v>1991</v>
      </c>
      <c r="I431" s="489"/>
      <c r="J431" s="560"/>
      <c r="K431" s="559" t="s">
        <v>1992</v>
      </c>
      <c r="L431" s="489" t="s">
        <v>1989</v>
      </c>
      <c r="M431" s="489" t="s">
        <v>539</v>
      </c>
      <c r="N431" s="559"/>
      <c r="O431" s="560"/>
      <c r="P431" s="491" t="s">
        <v>637</v>
      </c>
      <c r="Q431" s="491" t="s">
        <v>22</v>
      </c>
      <c r="R431" s="491" t="s">
        <v>1983</v>
      </c>
      <c r="S431" s="489" t="s">
        <v>644</v>
      </c>
      <c r="T431" s="489" t="s">
        <v>1991</v>
      </c>
      <c r="U431" s="489" t="s">
        <v>534</v>
      </c>
      <c r="V431" s="560"/>
      <c r="W431" s="490" t="s">
        <v>535</v>
      </c>
      <c r="X431" s="489"/>
      <c r="Y431" s="489"/>
      <c r="Z431" s="560"/>
      <c r="AA431" s="561"/>
      <c r="AB431" s="562" t="s">
        <v>526</v>
      </c>
      <c r="AC431" s="563" t="s">
        <v>526</v>
      </c>
      <c r="AD431" s="564" t="s">
        <v>540</v>
      </c>
      <c r="AE431" s="563"/>
      <c r="AF431" s="735"/>
      <c r="AG431" s="563" t="s">
        <v>1990</v>
      </c>
      <c r="AH431" s="562" t="s">
        <v>540</v>
      </c>
      <c r="AI431" s="563" t="s">
        <v>526</v>
      </c>
      <c r="AJ431" s="564" t="s">
        <v>526</v>
      </c>
      <c r="AK431" s="489"/>
      <c r="AL431" s="489"/>
      <c r="AM431" s="489"/>
      <c r="AN431" s="489"/>
      <c r="AO431" s="490" t="s">
        <v>526</v>
      </c>
      <c r="AP431" s="493"/>
      <c r="AQ431" s="491"/>
      <c r="AR431" s="492"/>
      <c r="AS431" s="490" t="str">
        <f t="shared" si="6"/>
        <v>no</v>
      </c>
      <c r="AT431" s="489"/>
      <c r="AU431" s="489"/>
      <c r="AV431" s="513"/>
      <c r="AW431" s="490" t="s">
        <v>526</v>
      </c>
      <c r="AX431" s="739"/>
      <c r="AY431" s="739"/>
      <c r="AZ431" s="489"/>
      <c r="BA431" s="489"/>
      <c r="BB431" s="489"/>
      <c r="BC431" s="489"/>
      <c r="BD431" s="489"/>
      <c r="BE431" s="489"/>
      <c r="BF431" s="489"/>
      <c r="BG431" s="489"/>
      <c r="BH431" s="489"/>
      <c r="BI431" s="489"/>
      <c r="BJ431" s="489"/>
      <c r="BK431" s="489"/>
      <c r="BL431" s="560"/>
      <c r="BM431" s="559"/>
      <c r="BN431" s="489"/>
      <c r="BO431" s="489"/>
      <c r="BP431" s="489"/>
      <c r="BQ431" s="489"/>
      <c r="BR431" s="489"/>
      <c r="BS431" s="489"/>
      <c r="BT431" s="489"/>
      <c r="BU431" s="489"/>
      <c r="BV431" s="489"/>
      <c r="BW431" s="489"/>
      <c r="BX431" s="489"/>
      <c r="BY431" s="489"/>
      <c r="BZ431" s="489"/>
      <c r="CA431" s="489"/>
      <c r="CB431" s="489"/>
      <c r="CC431" s="489"/>
      <c r="CD431" s="489"/>
      <c r="CE431" s="489"/>
      <c r="CF431" s="489"/>
      <c r="CG431" s="489"/>
      <c r="CH431" s="489"/>
      <c r="CI431" s="489"/>
      <c r="CJ431" s="489"/>
      <c r="CK431" s="489"/>
      <c r="CL431" s="489"/>
      <c r="CM431" s="489"/>
      <c r="CN431" s="489"/>
      <c r="CO431" s="489"/>
      <c r="CP431" s="489"/>
      <c r="CQ431" s="489"/>
      <c r="CR431" s="489"/>
      <c r="CS431" s="489"/>
      <c r="CT431" s="489"/>
      <c r="CU431" s="489"/>
      <c r="CV431" s="489"/>
      <c r="CW431" s="489"/>
      <c r="CX431" s="489"/>
      <c r="CY431" s="489"/>
      <c r="CZ431" s="489"/>
      <c r="DA431" s="489"/>
      <c r="DB431" s="489"/>
      <c r="DC431" s="489"/>
      <c r="DD431" s="489"/>
      <c r="DE431" s="489"/>
      <c r="DF431" s="489"/>
      <c r="DG431" s="489"/>
      <c r="DH431" s="489"/>
      <c r="DI431" s="489"/>
      <c r="DJ431" s="489"/>
      <c r="DK431" s="489"/>
      <c r="DL431" s="489"/>
      <c r="DM431" s="489"/>
      <c r="DN431" s="489"/>
      <c r="DO431" s="489"/>
      <c r="DP431" s="489"/>
      <c r="DQ431" s="489"/>
      <c r="DR431" s="489"/>
      <c r="DS431" s="489"/>
      <c r="DT431" s="489"/>
      <c r="DU431" s="489"/>
      <c r="DV431" s="489"/>
      <c r="DW431" s="489"/>
      <c r="DX431" s="489"/>
      <c r="DY431" s="489"/>
      <c r="DZ431" s="489"/>
      <c r="EA431" s="489"/>
      <c r="EB431" s="489"/>
      <c r="EC431" s="489"/>
      <c r="ED431" s="489"/>
      <c r="EE431" s="489"/>
      <c r="EF431" s="489"/>
      <c r="EG431" s="489"/>
      <c r="EH431" s="489"/>
      <c r="EI431" s="489"/>
      <c r="EJ431" s="489"/>
      <c r="EK431" s="489"/>
      <c r="EL431" s="489"/>
      <c r="EM431" s="489"/>
      <c r="EN431" s="489"/>
      <c r="EO431" s="489"/>
      <c r="EP431" s="489"/>
      <c r="EQ431" s="489"/>
      <c r="ER431" s="489"/>
      <c r="ES431" s="489"/>
      <c r="ET431" s="489"/>
      <c r="EU431" s="489"/>
      <c r="EV431" s="489"/>
      <c r="EW431" s="489"/>
      <c r="EX431" s="489"/>
      <c r="EY431" s="489"/>
      <c r="EZ431" s="489"/>
      <c r="FA431" s="489"/>
      <c r="FB431" s="559"/>
      <c r="FC431" s="489"/>
      <c r="FD431" s="489"/>
      <c r="FE431" s="489"/>
      <c r="FF431" s="489"/>
      <c r="FG431" s="489"/>
      <c r="FH431" s="489"/>
      <c r="FI431" s="489"/>
      <c r="FJ431" s="489"/>
      <c r="FK431" s="489"/>
      <c r="FL431" s="489"/>
      <c r="FM431" s="489"/>
      <c r="FN431" s="489"/>
      <c r="FO431" s="489"/>
      <c r="FP431" s="560"/>
      <c r="FQ431" s="489"/>
      <c r="FR431" s="560"/>
      <c r="FS431" s="559"/>
      <c r="FT431" s="489"/>
      <c r="FU431" s="489"/>
      <c r="FV431" s="489"/>
      <c r="FW431" s="489"/>
      <c r="FX431" s="489"/>
      <c r="FY431" s="560"/>
    </row>
    <row r="432" spans="1:181" s="494" customFormat="1" hidden="1" x14ac:dyDescent="0.25">
      <c r="A432" s="557">
        <v>483</v>
      </c>
      <c r="B432" s="558" t="s">
        <v>524</v>
      </c>
      <c r="C432" s="490" t="s">
        <v>525</v>
      </c>
      <c r="D432" s="489" t="s">
        <v>39</v>
      </c>
      <c r="E432" s="559"/>
      <c r="F432" s="559"/>
      <c r="G432" s="490" t="s">
        <v>526</v>
      </c>
      <c r="H432" s="489" t="s">
        <v>1993</v>
      </c>
      <c r="I432" s="489"/>
      <c r="J432" s="560"/>
      <c r="K432" s="559" t="s">
        <v>1994</v>
      </c>
      <c r="L432" s="489" t="s">
        <v>1989</v>
      </c>
      <c r="M432" s="489" t="s">
        <v>547</v>
      </c>
      <c r="N432" s="559"/>
      <c r="O432" s="560"/>
      <c r="P432" s="491" t="s">
        <v>637</v>
      </c>
      <c r="Q432" s="491" t="s">
        <v>22</v>
      </c>
      <c r="R432" s="491" t="s">
        <v>1983</v>
      </c>
      <c r="S432" s="489" t="s">
        <v>644</v>
      </c>
      <c r="T432" s="489" t="s">
        <v>1993</v>
      </c>
      <c r="U432" s="489" t="s">
        <v>534</v>
      </c>
      <c r="V432" s="560"/>
      <c r="W432" s="490" t="s">
        <v>535</v>
      </c>
      <c r="X432" s="489"/>
      <c r="Y432" s="489"/>
      <c r="Z432" s="560"/>
      <c r="AA432" s="561"/>
      <c r="AB432" s="562" t="s">
        <v>526</v>
      </c>
      <c r="AC432" s="563" t="s">
        <v>526</v>
      </c>
      <c r="AD432" s="564" t="s">
        <v>540</v>
      </c>
      <c r="AE432" s="563"/>
      <c r="AF432" s="735"/>
      <c r="AG432" s="563" t="s">
        <v>1990</v>
      </c>
      <c r="AH432" s="562" t="s">
        <v>540</v>
      </c>
      <c r="AI432" s="563" t="s">
        <v>526</v>
      </c>
      <c r="AJ432" s="564" t="s">
        <v>526</v>
      </c>
      <c r="AK432" s="489"/>
      <c r="AL432" s="489"/>
      <c r="AM432" s="489"/>
      <c r="AN432" s="489"/>
      <c r="AO432" s="490" t="s">
        <v>526</v>
      </c>
      <c r="AP432" s="493"/>
      <c r="AQ432" s="491"/>
      <c r="AR432" s="492"/>
      <c r="AS432" s="490" t="str">
        <f t="shared" si="6"/>
        <v>no</v>
      </c>
      <c r="AT432" s="489"/>
      <c r="AU432" s="489"/>
      <c r="AV432" s="513"/>
      <c r="AW432" s="490" t="s">
        <v>526</v>
      </c>
      <c r="AX432" s="739"/>
      <c r="AY432" s="739"/>
      <c r="AZ432" s="489"/>
      <c r="BA432" s="489"/>
      <c r="BB432" s="489"/>
      <c r="BC432" s="489"/>
      <c r="BD432" s="489"/>
      <c r="BE432" s="489"/>
      <c r="BF432" s="489"/>
      <c r="BG432" s="489"/>
      <c r="BH432" s="489"/>
      <c r="BI432" s="489"/>
      <c r="BJ432" s="489"/>
      <c r="BK432" s="489"/>
      <c r="BL432" s="560"/>
      <c r="BM432" s="559"/>
      <c r="BN432" s="489"/>
      <c r="BO432" s="489"/>
      <c r="BP432" s="489"/>
      <c r="BQ432" s="489"/>
      <c r="BR432" s="489"/>
      <c r="BS432" s="489"/>
      <c r="BT432" s="489"/>
      <c r="BU432" s="489"/>
      <c r="BV432" s="489"/>
      <c r="BW432" s="489"/>
      <c r="BX432" s="489"/>
      <c r="BY432" s="489"/>
      <c r="BZ432" s="489"/>
      <c r="CA432" s="489"/>
      <c r="CB432" s="489"/>
      <c r="CC432" s="489"/>
      <c r="CD432" s="489"/>
      <c r="CE432" s="489"/>
      <c r="CF432" s="489"/>
      <c r="CG432" s="489"/>
      <c r="CH432" s="489"/>
      <c r="CI432" s="489"/>
      <c r="CJ432" s="489"/>
      <c r="CK432" s="489"/>
      <c r="CL432" s="489"/>
      <c r="CM432" s="489"/>
      <c r="CN432" s="489"/>
      <c r="CO432" s="489"/>
      <c r="CP432" s="489"/>
      <c r="CQ432" s="489"/>
      <c r="CR432" s="489"/>
      <c r="CS432" s="489"/>
      <c r="CT432" s="489"/>
      <c r="CU432" s="489"/>
      <c r="CV432" s="489"/>
      <c r="CW432" s="489"/>
      <c r="CX432" s="489"/>
      <c r="CY432" s="489"/>
      <c r="CZ432" s="489"/>
      <c r="DA432" s="489"/>
      <c r="DB432" s="489"/>
      <c r="DC432" s="489"/>
      <c r="DD432" s="489"/>
      <c r="DE432" s="489"/>
      <c r="DF432" s="489"/>
      <c r="DG432" s="489"/>
      <c r="DH432" s="489"/>
      <c r="DI432" s="489"/>
      <c r="DJ432" s="489"/>
      <c r="DK432" s="489"/>
      <c r="DL432" s="489"/>
      <c r="DM432" s="489"/>
      <c r="DN432" s="489"/>
      <c r="DO432" s="489"/>
      <c r="DP432" s="489"/>
      <c r="DQ432" s="489"/>
      <c r="DR432" s="489"/>
      <c r="DS432" s="489"/>
      <c r="DT432" s="489"/>
      <c r="DU432" s="489"/>
      <c r="DV432" s="489"/>
      <c r="DW432" s="489"/>
      <c r="DX432" s="489"/>
      <c r="DY432" s="489"/>
      <c r="DZ432" s="489"/>
      <c r="EA432" s="489"/>
      <c r="EB432" s="489"/>
      <c r="EC432" s="489"/>
      <c r="ED432" s="489"/>
      <c r="EE432" s="489"/>
      <c r="EF432" s="489"/>
      <c r="EG432" s="489"/>
      <c r="EH432" s="489"/>
      <c r="EI432" s="489"/>
      <c r="EJ432" s="489"/>
      <c r="EK432" s="489"/>
      <c r="EL432" s="489"/>
      <c r="EM432" s="489"/>
      <c r="EN432" s="489"/>
      <c r="EO432" s="489"/>
      <c r="EP432" s="489"/>
      <c r="EQ432" s="489"/>
      <c r="ER432" s="489"/>
      <c r="ES432" s="489"/>
      <c r="ET432" s="489"/>
      <c r="EU432" s="489"/>
      <c r="EV432" s="489"/>
      <c r="EW432" s="489"/>
      <c r="EX432" s="489"/>
      <c r="EY432" s="489"/>
      <c r="EZ432" s="489"/>
      <c r="FA432" s="489"/>
      <c r="FB432" s="559"/>
      <c r="FC432" s="489"/>
      <c r="FD432" s="489"/>
      <c r="FE432" s="489"/>
      <c r="FF432" s="489"/>
      <c r="FG432" s="489"/>
      <c r="FH432" s="489"/>
      <c r="FI432" s="489"/>
      <c r="FJ432" s="489"/>
      <c r="FK432" s="489"/>
      <c r="FL432" s="489"/>
      <c r="FM432" s="489"/>
      <c r="FN432" s="489"/>
      <c r="FO432" s="489"/>
      <c r="FP432" s="560"/>
      <c r="FQ432" s="489"/>
      <c r="FR432" s="560"/>
      <c r="FS432" s="559"/>
      <c r="FT432" s="489"/>
      <c r="FU432" s="489"/>
      <c r="FV432" s="489"/>
      <c r="FW432" s="489"/>
      <c r="FX432" s="489"/>
      <c r="FY432" s="560"/>
    </row>
    <row r="433" spans="1:181" s="494" customFormat="1" hidden="1" x14ac:dyDescent="0.25">
      <c r="A433" s="557">
        <v>484</v>
      </c>
      <c r="B433" s="558" t="s">
        <v>524</v>
      </c>
      <c r="C433" s="490" t="s">
        <v>525</v>
      </c>
      <c r="D433" s="489" t="s">
        <v>39</v>
      </c>
      <c r="E433" s="559"/>
      <c r="F433" s="559"/>
      <c r="G433" s="490" t="s">
        <v>526</v>
      </c>
      <c r="H433" s="489" t="s">
        <v>1995</v>
      </c>
      <c r="I433" s="489"/>
      <c r="J433" s="560"/>
      <c r="K433" s="559" t="s">
        <v>1996</v>
      </c>
      <c r="L433" s="489" t="s">
        <v>1989</v>
      </c>
      <c r="M433" s="489" t="s">
        <v>557</v>
      </c>
      <c r="N433" s="559"/>
      <c r="O433" s="560"/>
      <c r="P433" s="491" t="s">
        <v>637</v>
      </c>
      <c r="Q433" s="491" t="s">
        <v>22</v>
      </c>
      <c r="R433" s="491" t="s">
        <v>1983</v>
      </c>
      <c r="S433" s="489" t="s">
        <v>644</v>
      </c>
      <c r="T433" s="489" t="s">
        <v>1995</v>
      </c>
      <c r="U433" s="489" t="s">
        <v>534</v>
      </c>
      <c r="V433" s="560"/>
      <c r="W433" s="490" t="s">
        <v>535</v>
      </c>
      <c r="X433" s="489"/>
      <c r="Y433" s="489"/>
      <c r="Z433" s="560"/>
      <c r="AA433" s="561"/>
      <c r="AB433" s="562" t="s">
        <v>526</v>
      </c>
      <c r="AC433" s="563" t="s">
        <v>526</v>
      </c>
      <c r="AD433" s="564" t="s">
        <v>540</v>
      </c>
      <c r="AE433" s="563"/>
      <c r="AF433" s="735"/>
      <c r="AG433" s="563" t="s">
        <v>1990</v>
      </c>
      <c r="AH433" s="562" t="s">
        <v>540</v>
      </c>
      <c r="AI433" s="563" t="s">
        <v>526</v>
      </c>
      <c r="AJ433" s="564" t="s">
        <v>526</v>
      </c>
      <c r="AK433" s="489"/>
      <c r="AL433" s="489"/>
      <c r="AM433" s="489"/>
      <c r="AN433" s="489"/>
      <c r="AO433" s="490" t="s">
        <v>526</v>
      </c>
      <c r="AP433" s="493"/>
      <c r="AQ433" s="491"/>
      <c r="AR433" s="492"/>
      <c r="AS433" s="490" t="str">
        <f t="shared" si="6"/>
        <v>no</v>
      </c>
      <c r="AT433" s="489"/>
      <c r="AU433" s="489"/>
      <c r="AV433" s="513"/>
      <c r="AW433" s="490" t="s">
        <v>526</v>
      </c>
      <c r="AX433" s="739"/>
      <c r="AY433" s="739"/>
      <c r="AZ433" s="489"/>
      <c r="BA433" s="489"/>
      <c r="BB433" s="489"/>
      <c r="BC433" s="489"/>
      <c r="BD433" s="489"/>
      <c r="BE433" s="489"/>
      <c r="BF433" s="489"/>
      <c r="BG433" s="489"/>
      <c r="BH433" s="489"/>
      <c r="BI433" s="489"/>
      <c r="BJ433" s="489"/>
      <c r="BK433" s="489"/>
      <c r="BL433" s="560"/>
      <c r="BM433" s="559"/>
      <c r="BN433" s="489"/>
      <c r="BO433" s="489"/>
      <c r="BP433" s="489"/>
      <c r="BQ433" s="489"/>
      <c r="BR433" s="489"/>
      <c r="BS433" s="489"/>
      <c r="BT433" s="489"/>
      <c r="BU433" s="489"/>
      <c r="BV433" s="489"/>
      <c r="BW433" s="489"/>
      <c r="BX433" s="489"/>
      <c r="BY433" s="489"/>
      <c r="BZ433" s="489"/>
      <c r="CA433" s="489"/>
      <c r="CB433" s="489"/>
      <c r="CC433" s="489"/>
      <c r="CD433" s="489"/>
      <c r="CE433" s="489"/>
      <c r="CF433" s="489"/>
      <c r="CG433" s="489"/>
      <c r="CH433" s="489"/>
      <c r="CI433" s="489"/>
      <c r="CJ433" s="489"/>
      <c r="CK433" s="489"/>
      <c r="CL433" s="489"/>
      <c r="CM433" s="489"/>
      <c r="CN433" s="489"/>
      <c r="CO433" s="489"/>
      <c r="CP433" s="489"/>
      <c r="CQ433" s="489"/>
      <c r="CR433" s="489"/>
      <c r="CS433" s="489"/>
      <c r="CT433" s="489"/>
      <c r="CU433" s="489"/>
      <c r="CV433" s="489"/>
      <c r="CW433" s="489"/>
      <c r="CX433" s="489"/>
      <c r="CY433" s="489"/>
      <c r="CZ433" s="489"/>
      <c r="DA433" s="489"/>
      <c r="DB433" s="489"/>
      <c r="DC433" s="489"/>
      <c r="DD433" s="489"/>
      <c r="DE433" s="489"/>
      <c r="DF433" s="489"/>
      <c r="DG433" s="489"/>
      <c r="DH433" s="489"/>
      <c r="DI433" s="489"/>
      <c r="DJ433" s="489"/>
      <c r="DK433" s="489"/>
      <c r="DL433" s="489"/>
      <c r="DM433" s="489"/>
      <c r="DN433" s="489"/>
      <c r="DO433" s="489"/>
      <c r="DP433" s="489"/>
      <c r="DQ433" s="489"/>
      <c r="DR433" s="489"/>
      <c r="DS433" s="489"/>
      <c r="DT433" s="489"/>
      <c r="DU433" s="489"/>
      <c r="DV433" s="489"/>
      <c r="DW433" s="489"/>
      <c r="DX433" s="489"/>
      <c r="DY433" s="489"/>
      <c r="DZ433" s="489"/>
      <c r="EA433" s="489"/>
      <c r="EB433" s="489"/>
      <c r="EC433" s="489"/>
      <c r="ED433" s="489"/>
      <c r="EE433" s="489"/>
      <c r="EF433" s="489"/>
      <c r="EG433" s="489"/>
      <c r="EH433" s="489"/>
      <c r="EI433" s="489"/>
      <c r="EJ433" s="489"/>
      <c r="EK433" s="489"/>
      <c r="EL433" s="489"/>
      <c r="EM433" s="489"/>
      <c r="EN433" s="489"/>
      <c r="EO433" s="489"/>
      <c r="EP433" s="489"/>
      <c r="EQ433" s="489"/>
      <c r="ER433" s="489"/>
      <c r="ES433" s="489"/>
      <c r="ET433" s="489"/>
      <c r="EU433" s="489"/>
      <c r="EV433" s="489"/>
      <c r="EW433" s="489"/>
      <c r="EX433" s="489"/>
      <c r="EY433" s="489"/>
      <c r="EZ433" s="489"/>
      <c r="FA433" s="489"/>
      <c r="FB433" s="559"/>
      <c r="FC433" s="489"/>
      <c r="FD433" s="489"/>
      <c r="FE433" s="489"/>
      <c r="FF433" s="489"/>
      <c r="FG433" s="489"/>
      <c r="FH433" s="489"/>
      <c r="FI433" s="489"/>
      <c r="FJ433" s="489"/>
      <c r="FK433" s="489"/>
      <c r="FL433" s="489"/>
      <c r="FM433" s="489"/>
      <c r="FN433" s="489"/>
      <c r="FO433" s="489"/>
      <c r="FP433" s="560"/>
      <c r="FQ433" s="489"/>
      <c r="FR433" s="560"/>
      <c r="FS433" s="559"/>
      <c r="FT433" s="489"/>
      <c r="FU433" s="489"/>
      <c r="FV433" s="489"/>
      <c r="FW433" s="489"/>
      <c r="FX433" s="489"/>
      <c r="FY433" s="560"/>
    </row>
    <row r="434" spans="1:181" s="494" customFormat="1" hidden="1" x14ac:dyDescent="0.25">
      <c r="A434" s="557">
        <v>485</v>
      </c>
      <c r="B434" s="558" t="s">
        <v>524</v>
      </c>
      <c r="C434" s="490" t="s">
        <v>525</v>
      </c>
      <c r="D434" s="489" t="s">
        <v>39</v>
      </c>
      <c r="E434" s="559"/>
      <c r="F434" s="559"/>
      <c r="G434" s="490" t="s">
        <v>526</v>
      </c>
      <c r="H434" s="489" t="s">
        <v>1997</v>
      </c>
      <c r="I434" s="489"/>
      <c r="J434" s="560"/>
      <c r="K434" s="559" t="s">
        <v>1998</v>
      </c>
      <c r="L434" s="489" t="s">
        <v>1989</v>
      </c>
      <c r="M434" s="489" t="s">
        <v>570</v>
      </c>
      <c r="N434" s="559"/>
      <c r="O434" s="560"/>
      <c r="P434" s="491" t="s">
        <v>637</v>
      </c>
      <c r="Q434" s="491" t="s">
        <v>22</v>
      </c>
      <c r="R434" s="491" t="s">
        <v>1983</v>
      </c>
      <c r="S434" s="489" t="s">
        <v>644</v>
      </c>
      <c r="T434" s="489" t="s">
        <v>1997</v>
      </c>
      <c r="U434" s="489" t="s">
        <v>534</v>
      </c>
      <c r="V434" s="560"/>
      <c r="W434" s="490" t="s">
        <v>572</v>
      </c>
      <c r="X434" s="489"/>
      <c r="Y434" s="489"/>
      <c r="Z434" s="560"/>
      <c r="AA434" s="561" t="s">
        <v>1999</v>
      </c>
      <c r="AB434" s="562" t="s">
        <v>526</v>
      </c>
      <c r="AC434" s="563" t="s">
        <v>526</v>
      </c>
      <c r="AD434" s="564" t="s">
        <v>540</v>
      </c>
      <c r="AE434" s="563"/>
      <c r="AF434" s="735"/>
      <c r="AG434" s="563"/>
      <c r="AH434" s="562" t="s">
        <v>540</v>
      </c>
      <c r="AI434" s="563" t="s">
        <v>526</v>
      </c>
      <c r="AJ434" s="564" t="s">
        <v>526</v>
      </c>
      <c r="AK434" s="489"/>
      <c r="AL434" s="489"/>
      <c r="AM434" s="489"/>
      <c r="AN434" s="489"/>
      <c r="AO434" s="490" t="s">
        <v>526</v>
      </c>
      <c r="AP434" s="493"/>
      <c r="AQ434" s="491"/>
      <c r="AR434" s="492"/>
      <c r="AS434" s="490" t="str">
        <f t="shared" si="6"/>
        <v>no</v>
      </c>
      <c r="AT434" s="489"/>
      <c r="AU434" s="489"/>
      <c r="AV434" s="513"/>
      <c r="AW434" s="490" t="s">
        <v>526</v>
      </c>
      <c r="AX434" s="739"/>
      <c r="AY434" s="739"/>
      <c r="AZ434" s="489"/>
      <c r="BA434" s="489"/>
      <c r="BB434" s="489"/>
      <c r="BC434" s="489"/>
      <c r="BD434" s="489"/>
      <c r="BE434" s="489"/>
      <c r="BF434" s="489"/>
      <c r="BG434" s="489"/>
      <c r="BH434" s="489"/>
      <c r="BI434" s="489"/>
      <c r="BJ434" s="489"/>
      <c r="BK434" s="489"/>
      <c r="BL434" s="560"/>
      <c r="BM434" s="559"/>
      <c r="BN434" s="489"/>
      <c r="BO434" s="489"/>
      <c r="BP434" s="489"/>
      <c r="BQ434" s="489"/>
      <c r="BR434" s="489"/>
      <c r="BS434" s="489"/>
      <c r="BT434" s="489"/>
      <c r="BU434" s="489"/>
      <c r="BV434" s="489"/>
      <c r="BW434" s="489"/>
      <c r="BX434" s="489"/>
      <c r="BY434" s="489"/>
      <c r="BZ434" s="489"/>
      <c r="CA434" s="489"/>
      <c r="CB434" s="489"/>
      <c r="CC434" s="489"/>
      <c r="CD434" s="489"/>
      <c r="CE434" s="489"/>
      <c r="CF434" s="489"/>
      <c r="CG434" s="489"/>
      <c r="CH434" s="489"/>
      <c r="CI434" s="489"/>
      <c r="CJ434" s="489"/>
      <c r="CK434" s="489"/>
      <c r="CL434" s="489"/>
      <c r="CM434" s="489"/>
      <c r="CN434" s="489"/>
      <c r="CO434" s="489"/>
      <c r="CP434" s="489"/>
      <c r="CQ434" s="489"/>
      <c r="CR434" s="489"/>
      <c r="CS434" s="489"/>
      <c r="CT434" s="489"/>
      <c r="CU434" s="489"/>
      <c r="CV434" s="489"/>
      <c r="CW434" s="489"/>
      <c r="CX434" s="489"/>
      <c r="CY434" s="489"/>
      <c r="CZ434" s="489"/>
      <c r="DA434" s="489"/>
      <c r="DB434" s="489"/>
      <c r="DC434" s="489"/>
      <c r="DD434" s="489"/>
      <c r="DE434" s="489"/>
      <c r="DF434" s="489"/>
      <c r="DG434" s="489"/>
      <c r="DH434" s="489"/>
      <c r="DI434" s="489"/>
      <c r="DJ434" s="489"/>
      <c r="DK434" s="489"/>
      <c r="DL434" s="489"/>
      <c r="DM434" s="489"/>
      <c r="DN434" s="489"/>
      <c r="DO434" s="489"/>
      <c r="DP434" s="489"/>
      <c r="DQ434" s="489"/>
      <c r="DR434" s="489"/>
      <c r="DS434" s="489"/>
      <c r="DT434" s="489"/>
      <c r="DU434" s="489"/>
      <c r="DV434" s="489"/>
      <c r="DW434" s="489"/>
      <c r="DX434" s="489"/>
      <c r="DY434" s="489"/>
      <c r="DZ434" s="489"/>
      <c r="EA434" s="489"/>
      <c r="EB434" s="489"/>
      <c r="EC434" s="489"/>
      <c r="ED434" s="489"/>
      <c r="EE434" s="489"/>
      <c r="EF434" s="489"/>
      <c r="EG434" s="489"/>
      <c r="EH434" s="489"/>
      <c r="EI434" s="489"/>
      <c r="EJ434" s="489"/>
      <c r="EK434" s="489"/>
      <c r="EL434" s="489"/>
      <c r="EM434" s="489"/>
      <c r="EN434" s="489"/>
      <c r="EO434" s="489"/>
      <c r="EP434" s="489"/>
      <c r="EQ434" s="489"/>
      <c r="ER434" s="489"/>
      <c r="ES434" s="489"/>
      <c r="ET434" s="489"/>
      <c r="EU434" s="489"/>
      <c r="EV434" s="489"/>
      <c r="EW434" s="489"/>
      <c r="EX434" s="489"/>
      <c r="EY434" s="489"/>
      <c r="EZ434" s="489"/>
      <c r="FA434" s="489"/>
      <c r="FB434" s="559"/>
      <c r="FC434" s="489"/>
      <c r="FD434" s="489"/>
      <c r="FE434" s="489"/>
      <c r="FF434" s="489"/>
      <c r="FG434" s="489"/>
      <c r="FH434" s="489"/>
      <c r="FI434" s="489"/>
      <c r="FJ434" s="489"/>
      <c r="FK434" s="489"/>
      <c r="FL434" s="489"/>
      <c r="FM434" s="489"/>
      <c r="FN434" s="489"/>
      <c r="FO434" s="489"/>
      <c r="FP434" s="560"/>
      <c r="FQ434" s="489"/>
      <c r="FR434" s="560"/>
      <c r="FS434" s="559"/>
      <c r="FT434" s="489"/>
      <c r="FU434" s="489"/>
      <c r="FV434" s="489"/>
      <c r="FW434" s="489"/>
      <c r="FX434" s="489"/>
      <c r="FY434" s="560"/>
    </row>
    <row r="435" spans="1:181" s="494" customFormat="1" hidden="1" x14ac:dyDescent="0.25">
      <c r="A435" s="557">
        <v>486</v>
      </c>
      <c r="B435" s="558" t="s">
        <v>524</v>
      </c>
      <c r="C435" s="490" t="s">
        <v>525</v>
      </c>
      <c r="D435" s="489" t="s">
        <v>39</v>
      </c>
      <c r="E435" s="559"/>
      <c r="F435" s="559"/>
      <c r="G435" s="490" t="s">
        <v>526</v>
      </c>
      <c r="H435" s="489"/>
      <c r="I435" s="489"/>
      <c r="J435" s="560"/>
      <c r="K435" s="559" t="s">
        <v>2000</v>
      </c>
      <c r="L435" s="489" t="s">
        <v>1989</v>
      </c>
      <c r="M435" s="489" t="s">
        <v>575</v>
      </c>
      <c r="N435" s="559"/>
      <c r="O435" s="560"/>
      <c r="P435" s="491" t="s">
        <v>637</v>
      </c>
      <c r="Q435" s="491" t="s">
        <v>22</v>
      </c>
      <c r="R435" s="491" t="s">
        <v>1983</v>
      </c>
      <c r="S435" s="489" t="s">
        <v>644</v>
      </c>
      <c r="T435" s="489"/>
      <c r="U435" s="489" t="s">
        <v>534</v>
      </c>
      <c r="V435" s="560"/>
      <c r="W435" s="490" t="s">
        <v>535</v>
      </c>
      <c r="X435" s="489"/>
      <c r="Y435" s="489"/>
      <c r="Z435" s="560"/>
      <c r="AA435" s="561"/>
      <c r="AB435" s="562" t="s">
        <v>526</v>
      </c>
      <c r="AC435" s="563" t="s">
        <v>526</v>
      </c>
      <c r="AD435" s="564" t="s">
        <v>540</v>
      </c>
      <c r="AE435" s="563"/>
      <c r="AF435" s="735"/>
      <c r="AG435" s="563" t="s">
        <v>1990</v>
      </c>
      <c r="AH435" s="562" t="s">
        <v>540</v>
      </c>
      <c r="AI435" s="563" t="s">
        <v>526</v>
      </c>
      <c r="AJ435" s="564" t="s">
        <v>526</v>
      </c>
      <c r="AK435" s="489"/>
      <c r="AL435" s="489"/>
      <c r="AM435" s="489"/>
      <c r="AN435" s="489"/>
      <c r="AO435" s="490" t="s">
        <v>526</v>
      </c>
      <c r="AP435" s="493"/>
      <c r="AQ435" s="491"/>
      <c r="AR435" s="492"/>
      <c r="AS435" s="490" t="str">
        <f t="shared" si="6"/>
        <v>no</v>
      </c>
      <c r="AT435" s="489"/>
      <c r="AU435" s="489"/>
      <c r="AV435" s="513"/>
      <c r="AW435" s="490" t="s">
        <v>526</v>
      </c>
      <c r="AX435" s="739"/>
      <c r="AY435" s="739"/>
      <c r="AZ435" s="489"/>
      <c r="BA435" s="489"/>
      <c r="BB435" s="489"/>
      <c r="BC435" s="489"/>
      <c r="BD435" s="489"/>
      <c r="BE435" s="489"/>
      <c r="BF435" s="489"/>
      <c r="BG435" s="489"/>
      <c r="BH435" s="489"/>
      <c r="BI435" s="489"/>
      <c r="BJ435" s="489"/>
      <c r="BK435" s="489"/>
      <c r="BL435" s="560"/>
      <c r="BM435" s="559"/>
      <c r="BN435" s="489"/>
      <c r="BO435" s="489"/>
      <c r="BP435" s="489"/>
      <c r="BQ435" s="489"/>
      <c r="BR435" s="489"/>
      <c r="BS435" s="489"/>
      <c r="BT435" s="489"/>
      <c r="BU435" s="489"/>
      <c r="BV435" s="489"/>
      <c r="BW435" s="489"/>
      <c r="BX435" s="489"/>
      <c r="BY435" s="489"/>
      <c r="BZ435" s="489"/>
      <c r="CA435" s="489"/>
      <c r="CB435" s="489"/>
      <c r="CC435" s="489"/>
      <c r="CD435" s="489"/>
      <c r="CE435" s="489"/>
      <c r="CF435" s="489"/>
      <c r="CG435" s="489"/>
      <c r="CH435" s="489"/>
      <c r="CI435" s="489"/>
      <c r="CJ435" s="489"/>
      <c r="CK435" s="489"/>
      <c r="CL435" s="489"/>
      <c r="CM435" s="489"/>
      <c r="CN435" s="489"/>
      <c r="CO435" s="489"/>
      <c r="CP435" s="489"/>
      <c r="CQ435" s="489"/>
      <c r="CR435" s="489"/>
      <c r="CS435" s="489"/>
      <c r="CT435" s="489"/>
      <c r="CU435" s="489"/>
      <c r="CV435" s="489"/>
      <c r="CW435" s="489"/>
      <c r="CX435" s="489"/>
      <c r="CY435" s="489"/>
      <c r="CZ435" s="489"/>
      <c r="DA435" s="489"/>
      <c r="DB435" s="489"/>
      <c r="DC435" s="489"/>
      <c r="DD435" s="489"/>
      <c r="DE435" s="489"/>
      <c r="DF435" s="489"/>
      <c r="DG435" s="489"/>
      <c r="DH435" s="489"/>
      <c r="DI435" s="489"/>
      <c r="DJ435" s="489"/>
      <c r="DK435" s="489"/>
      <c r="DL435" s="489"/>
      <c r="DM435" s="489"/>
      <c r="DN435" s="489"/>
      <c r="DO435" s="489"/>
      <c r="DP435" s="489"/>
      <c r="DQ435" s="489"/>
      <c r="DR435" s="489"/>
      <c r="DS435" s="489"/>
      <c r="DT435" s="489"/>
      <c r="DU435" s="489"/>
      <c r="DV435" s="489"/>
      <c r="DW435" s="489"/>
      <c r="DX435" s="489"/>
      <c r="DY435" s="489"/>
      <c r="DZ435" s="489"/>
      <c r="EA435" s="489"/>
      <c r="EB435" s="489"/>
      <c r="EC435" s="489"/>
      <c r="ED435" s="489"/>
      <c r="EE435" s="489"/>
      <c r="EF435" s="489"/>
      <c r="EG435" s="489"/>
      <c r="EH435" s="489"/>
      <c r="EI435" s="489"/>
      <c r="EJ435" s="489"/>
      <c r="EK435" s="489"/>
      <c r="EL435" s="489"/>
      <c r="EM435" s="489"/>
      <c r="EN435" s="489"/>
      <c r="EO435" s="489"/>
      <c r="EP435" s="489"/>
      <c r="EQ435" s="489"/>
      <c r="ER435" s="489"/>
      <c r="ES435" s="489"/>
      <c r="ET435" s="489"/>
      <c r="EU435" s="489"/>
      <c r="EV435" s="489"/>
      <c r="EW435" s="489"/>
      <c r="EX435" s="489"/>
      <c r="EY435" s="489"/>
      <c r="EZ435" s="489"/>
      <c r="FA435" s="489"/>
      <c r="FB435" s="559"/>
      <c r="FC435" s="489"/>
      <c r="FD435" s="489"/>
      <c r="FE435" s="489"/>
      <c r="FF435" s="489"/>
      <c r="FG435" s="489"/>
      <c r="FH435" s="489"/>
      <c r="FI435" s="489"/>
      <c r="FJ435" s="489"/>
      <c r="FK435" s="489"/>
      <c r="FL435" s="489"/>
      <c r="FM435" s="489"/>
      <c r="FN435" s="489"/>
      <c r="FO435" s="489"/>
      <c r="FP435" s="560"/>
      <c r="FQ435" s="489"/>
      <c r="FR435" s="560"/>
      <c r="FS435" s="559"/>
      <c r="FT435" s="489"/>
      <c r="FU435" s="489"/>
      <c r="FV435" s="489"/>
      <c r="FW435" s="489"/>
      <c r="FX435" s="489"/>
      <c r="FY435" s="560"/>
    </row>
    <row r="436" spans="1:181" s="494" customFormat="1" hidden="1" x14ac:dyDescent="0.25">
      <c r="A436" s="557">
        <v>487</v>
      </c>
      <c r="B436" s="558" t="s">
        <v>524</v>
      </c>
      <c r="C436" s="490" t="s">
        <v>525</v>
      </c>
      <c r="D436" s="489" t="s">
        <v>39</v>
      </c>
      <c r="E436" s="559"/>
      <c r="F436" s="559"/>
      <c r="G436" s="490" t="s">
        <v>526</v>
      </c>
      <c r="H436" s="489" t="s">
        <v>2001</v>
      </c>
      <c r="I436" s="489"/>
      <c r="J436" s="560"/>
      <c r="K436" s="559" t="s">
        <v>2002</v>
      </c>
      <c r="L436" s="489" t="s">
        <v>1989</v>
      </c>
      <c r="M436" s="489" t="s">
        <v>590</v>
      </c>
      <c r="N436" s="559"/>
      <c r="O436" s="560"/>
      <c r="P436" s="491" t="s">
        <v>637</v>
      </c>
      <c r="Q436" s="491" t="s">
        <v>22</v>
      </c>
      <c r="R436" s="491" t="s">
        <v>1983</v>
      </c>
      <c r="S436" s="489" t="s">
        <v>644</v>
      </c>
      <c r="T436" s="489" t="s">
        <v>2001</v>
      </c>
      <c r="U436" s="489" t="s">
        <v>534</v>
      </c>
      <c r="V436" s="560"/>
      <c r="W436" s="490" t="s">
        <v>535</v>
      </c>
      <c r="X436" s="489"/>
      <c r="Y436" s="489"/>
      <c r="Z436" s="560"/>
      <c r="AA436" s="561"/>
      <c r="AB436" s="562" t="s">
        <v>526</v>
      </c>
      <c r="AC436" s="563" t="s">
        <v>526</v>
      </c>
      <c r="AD436" s="564" t="s">
        <v>540</v>
      </c>
      <c r="AE436" s="563"/>
      <c r="AF436" s="735"/>
      <c r="AG436" s="563" t="s">
        <v>1990</v>
      </c>
      <c r="AH436" s="562" t="s">
        <v>540</v>
      </c>
      <c r="AI436" s="563" t="s">
        <v>526</v>
      </c>
      <c r="AJ436" s="564" t="s">
        <v>526</v>
      </c>
      <c r="AK436" s="489"/>
      <c r="AL436" s="489"/>
      <c r="AM436" s="489"/>
      <c r="AN436" s="489"/>
      <c r="AO436" s="490" t="s">
        <v>526</v>
      </c>
      <c r="AP436" s="493"/>
      <c r="AQ436" s="491"/>
      <c r="AR436" s="492"/>
      <c r="AS436" s="490" t="str">
        <f t="shared" si="6"/>
        <v>no</v>
      </c>
      <c r="AT436" s="489"/>
      <c r="AU436" s="489"/>
      <c r="AV436" s="513"/>
      <c r="AW436" s="490" t="s">
        <v>526</v>
      </c>
      <c r="AX436" s="739"/>
      <c r="AY436" s="739"/>
      <c r="AZ436" s="489"/>
      <c r="BA436" s="489"/>
      <c r="BB436" s="489"/>
      <c r="BC436" s="489"/>
      <c r="BD436" s="489"/>
      <c r="BE436" s="489"/>
      <c r="BF436" s="489"/>
      <c r="BG436" s="489"/>
      <c r="BH436" s="489"/>
      <c r="BI436" s="489"/>
      <c r="BJ436" s="489"/>
      <c r="BK436" s="489"/>
      <c r="BL436" s="560"/>
      <c r="BM436" s="559"/>
      <c r="BN436" s="489"/>
      <c r="BO436" s="489"/>
      <c r="BP436" s="489"/>
      <c r="BQ436" s="489"/>
      <c r="BR436" s="489"/>
      <c r="BS436" s="489"/>
      <c r="BT436" s="489"/>
      <c r="BU436" s="489"/>
      <c r="BV436" s="489"/>
      <c r="BW436" s="489"/>
      <c r="BX436" s="489"/>
      <c r="BY436" s="489"/>
      <c r="BZ436" s="489"/>
      <c r="CA436" s="489"/>
      <c r="CB436" s="489"/>
      <c r="CC436" s="489"/>
      <c r="CD436" s="489"/>
      <c r="CE436" s="489"/>
      <c r="CF436" s="489"/>
      <c r="CG436" s="489"/>
      <c r="CH436" s="489"/>
      <c r="CI436" s="489"/>
      <c r="CJ436" s="489"/>
      <c r="CK436" s="489"/>
      <c r="CL436" s="489"/>
      <c r="CM436" s="489"/>
      <c r="CN436" s="489"/>
      <c r="CO436" s="489"/>
      <c r="CP436" s="489"/>
      <c r="CQ436" s="489"/>
      <c r="CR436" s="489"/>
      <c r="CS436" s="489"/>
      <c r="CT436" s="489"/>
      <c r="CU436" s="489"/>
      <c r="CV436" s="489"/>
      <c r="CW436" s="489"/>
      <c r="CX436" s="489"/>
      <c r="CY436" s="489"/>
      <c r="CZ436" s="489"/>
      <c r="DA436" s="489"/>
      <c r="DB436" s="489"/>
      <c r="DC436" s="489"/>
      <c r="DD436" s="489"/>
      <c r="DE436" s="489"/>
      <c r="DF436" s="489"/>
      <c r="DG436" s="489"/>
      <c r="DH436" s="489"/>
      <c r="DI436" s="489"/>
      <c r="DJ436" s="489"/>
      <c r="DK436" s="489"/>
      <c r="DL436" s="489"/>
      <c r="DM436" s="489"/>
      <c r="DN436" s="489"/>
      <c r="DO436" s="489"/>
      <c r="DP436" s="489"/>
      <c r="DQ436" s="489"/>
      <c r="DR436" s="489"/>
      <c r="DS436" s="489"/>
      <c r="DT436" s="489"/>
      <c r="DU436" s="489"/>
      <c r="DV436" s="489"/>
      <c r="DW436" s="489"/>
      <c r="DX436" s="489"/>
      <c r="DY436" s="489"/>
      <c r="DZ436" s="489"/>
      <c r="EA436" s="489"/>
      <c r="EB436" s="489"/>
      <c r="EC436" s="489"/>
      <c r="ED436" s="489"/>
      <c r="EE436" s="489"/>
      <c r="EF436" s="489"/>
      <c r="EG436" s="489"/>
      <c r="EH436" s="489"/>
      <c r="EI436" s="489"/>
      <c r="EJ436" s="489"/>
      <c r="EK436" s="489"/>
      <c r="EL436" s="489"/>
      <c r="EM436" s="489"/>
      <c r="EN436" s="489"/>
      <c r="EO436" s="489"/>
      <c r="EP436" s="489"/>
      <c r="EQ436" s="489"/>
      <c r="ER436" s="489"/>
      <c r="ES436" s="489"/>
      <c r="ET436" s="489"/>
      <c r="EU436" s="489"/>
      <c r="EV436" s="489"/>
      <c r="EW436" s="489"/>
      <c r="EX436" s="489"/>
      <c r="EY436" s="489"/>
      <c r="EZ436" s="489"/>
      <c r="FA436" s="489"/>
      <c r="FB436" s="559"/>
      <c r="FC436" s="489"/>
      <c r="FD436" s="489"/>
      <c r="FE436" s="489"/>
      <c r="FF436" s="489"/>
      <c r="FG436" s="489"/>
      <c r="FH436" s="489"/>
      <c r="FI436" s="489"/>
      <c r="FJ436" s="489"/>
      <c r="FK436" s="489"/>
      <c r="FL436" s="489"/>
      <c r="FM436" s="489"/>
      <c r="FN436" s="489"/>
      <c r="FO436" s="489"/>
      <c r="FP436" s="560"/>
      <c r="FQ436" s="489"/>
      <c r="FR436" s="560"/>
      <c r="FS436" s="559"/>
      <c r="FT436" s="489"/>
      <c r="FU436" s="489"/>
      <c r="FV436" s="489"/>
      <c r="FW436" s="489"/>
      <c r="FX436" s="489"/>
      <c r="FY436" s="560"/>
    </row>
    <row r="437" spans="1:181" s="494" customFormat="1" hidden="1" x14ac:dyDescent="0.25">
      <c r="A437" s="557">
        <v>488</v>
      </c>
      <c r="B437" s="558" t="s">
        <v>524</v>
      </c>
      <c r="C437" s="490" t="s">
        <v>525</v>
      </c>
      <c r="D437" s="489" t="s">
        <v>39</v>
      </c>
      <c r="E437" s="559"/>
      <c r="F437" s="559"/>
      <c r="G437" s="490" t="s">
        <v>526</v>
      </c>
      <c r="H437" s="489" t="s">
        <v>2003</v>
      </c>
      <c r="I437" s="489"/>
      <c r="J437" s="560"/>
      <c r="K437" s="559" t="s">
        <v>2004</v>
      </c>
      <c r="L437" s="489" t="s">
        <v>1989</v>
      </c>
      <c r="M437" s="489" t="s">
        <v>599</v>
      </c>
      <c r="N437" s="559"/>
      <c r="O437" s="560"/>
      <c r="P437" s="491" t="s">
        <v>637</v>
      </c>
      <c r="Q437" s="491" t="s">
        <v>22</v>
      </c>
      <c r="R437" s="491" t="s">
        <v>1983</v>
      </c>
      <c r="S437" s="489" t="s">
        <v>644</v>
      </c>
      <c r="T437" s="489" t="s">
        <v>2003</v>
      </c>
      <c r="U437" s="489" t="s">
        <v>534</v>
      </c>
      <c r="V437" s="560"/>
      <c r="W437" s="490" t="s">
        <v>535</v>
      </c>
      <c r="X437" s="489"/>
      <c r="Y437" s="489"/>
      <c r="Z437" s="560"/>
      <c r="AA437" s="561"/>
      <c r="AB437" s="562" t="s">
        <v>526</v>
      </c>
      <c r="AC437" s="563" t="s">
        <v>526</v>
      </c>
      <c r="AD437" s="564" t="s">
        <v>540</v>
      </c>
      <c r="AE437" s="563"/>
      <c r="AF437" s="735"/>
      <c r="AG437" s="563" t="s">
        <v>1990</v>
      </c>
      <c r="AH437" s="562" t="s">
        <v>540</v>
      </c>
      <c r="AI437" s="563" t="s">
        <v>526</v>
      </c>
      <c r="AJ437" s="564" t="s">
        <v>526</v>
      </c>
      <c r="AK437" s="489"/>
      <c r="AL437" s="489"/>
      <c r="AM437" s="489"/>
      <c r="AN437" s="489"/>
      <c r="AO437" s="490" t="s">
        <v>526</v>
      </c>
      <c r="AP437" s="493"/>
      <c r="AQ437" s="491"/>
      <c r="AR437" s="492"/>
      <c r="AS437" s="490" t="str">
        <f t="shared" si="6"/>
        <v>no</v>
      </c>
      <c r="AT437" s="489"/>
      <c r="AU437" s="489"/>
      <c r="AV437" s="513"/>
      <c r="AW437" s="490" t="s">
        <v>526</v>
      </c>
      <c r="AX437" s="739"/>
      <c r="AY437" s="739"/>
      <c r="AZ437" s="489"/>
      <c r="BA437" s="489"/>
      <c r="BB437" s="489"/>
      <c r="BC437" s="489"/>
      <c r="BD437" s="489"/>
      <c r="BE437" s="489"/>
      <c r="BF437" s="489"/>
      <c r="BG437" s="489"/>
      <c r="BH437" s="489"/>
      <c r="BI437" s="489"/>
      <c r="BJ437" s="489"/>
      <c r="BK437" s="489"/>
      <c r="BL437" s="560"/>
      <c r="BM437" s="559"/>
      <c r="BN437" s="489"/>
      <c r="BO437" s="489"/>
      <c r="BP437" s="489"/>
      <c r="BQ437" s="489"/>
      <c r="BR437" s="489"/>
      <c r="BS437" s="489"/>
      <c r="BT437" s="489"/>
      <c r="BU437" s="489"/>
      <c r="BV437" s="489"/>
      <c r="BW437" s="489"/>
      <c r="BX437" s="489"/>
      <c r="BY437" s="489"/>
      <c r="BZ437" s="489"/>
      <c r="CA437" s="489"/>
      <c r="CB437" s="489"/>
      <c r="CC437" s="489"/>
      <c r="CD437" s="489"/>
      <c r="CE437" s="489"/>
      <c r="CF437" s="489"/>
      <c r="CG437" s="489"/>
      <c r="CH437" s="489"/>
      <c r="CI437" s="489"/>
      <c r="CJ437" s="489"/>
      <c r="CK437" s="489"/>
      <c r="CL437" s="489"/>
      <c r="CM437" s="489"/>
      <c r="CN437" s="489"/>
      <c r="CO437" s="489"/>
      <c r="CP437" s="489"/>
      <c r="CQ437" s="489"/>
      <c r="CR437" s="489"/>
      <c r="CS437" s="489"/>
      <c r="CT437" s="489"/>
      <c r="CU437" s="489"/>
      <c r="CV437" s="489"/>
      <c r="CW437" s="489"/>
      <c r="CX437" s="489"/>
      <c r="CY437" s="489"/>
      <c r="CZ437" s="489"/>
      <c r="DA437" s="489"/>
      <c r="DB437" s="489"/>
      <c r="DC437" s="489"/>
      <c r="DD437" s="489"/>
      <c r="DE437" s="489"/>
      <c r="DF437" s="489"/>
      <c r="DG437" s="489"/>
      <c r="DH437" s="489"/>
      <c r="DI437" s="489"/>
      <c r="DJ437" s="489"/>
      <c r="DK437" s="489"/>
      <c r="DL437" s="489"/>
      <c r="DM437" s="489"/>
      <c r="DN437" s="489"/>
      <c r="DO437" s="489"/>
      <c r="DP437" s="489"/>
      <c r="DQ437" s="489"/>
      <c r="DR437" s="489"/>
      <c r="DS437" s="489"/>
      <c r="DT437" s="489"/>
      <c r="DU437" s="489"/>
      <c r="DV437" s="489"/>
      <c r="DW437" s="489"/>
      <c r="DX437" s="489"/>
      <c r="DY437" s="489"/>
      <c r="DZ437" s="489"/>
      <c r="EA437" s="489"/>
      <c r="EB437" s="489"/>
      <c r="EC437" s="489"/>
      <c r="ED437" s="489"/>
      <c r="EE437" s="489"/>
      <c r="EF437" s="489"/>
      <c r="EG437" s="489"/>
      <c r="EH437" s="489"/>
      <c r="EI437" s="489"/>
      <c r="EJ437" s="489"/>
      <c r="EK437" s="489"/>
      <c r="EL437" s="489"/>
      <c r="EM437" s="489"/>
      <c r="EN437" s="489"/>
      <c r="EO437" s="489"/>
      <c r="EP437" s="489"/>
      <c r="EQ437" s="489"/>
      <c r="ER437" s="489"/>
      <c r="ES437" s="489"/>
      <c r="ET437" s="489"/>
      <c r="EU437" s="489"/>
      <c r="EV437" s="489"/>
      <c r="EW437" s="489"/>
      <c r="EX437" s="489"/>
      <c r="EY437" s="489"/>
      <c r="EZ437" s="489"/>
      <c r="FA437" s="489"/>
      <c r="FB437" s="559"/>
      <c r="FC437" s="489"/>
      <c r="FD437" s="489"/>
      <c r="FE437" s="489"/>
      <c r="FF437" s="489"/>
      <c r="FG437" s="489"/>
      <c r="FH437" s="489"/>
      <c r="FI437" s="489"/>
      <c r="FJ437" s="489"/>
      <c r="FK437" s="489"/>
      <c r="FL437" s="489"/>
      <c r="FM437" s="489"/>
      <c r="FN437" s="489"/>
      <c r="FO437" s="489"/>
      <c r="FP437" s="560"/>
      <c r="FQ437" s="489"/>
      <c r="FR437" s="560"/>
      <c r="FS437" s="559"/>
      <c r="FT437" s="489"/>
      <c r="FU437" s="489"/>
      <c r="FV437" s="489"/>
      <c r="FW437" s="489"/>
      <c r="FX437" s="489"/>
      <c r="FY437" s="560"/>
    </row>
    <row r="438" spans="1:181" s="494" customFormat="1" hidden="1" x14ac:dyDescent="0.25">
      <c r="A438" s="557">
        <v>489</v>
      </c>
      <c r="B438" s="558" t="s">
        <v>524</v>
      </c>
      <c r="C438" s="490" t="s">
        <v>525</v>
      </c>
      <c r="D438" s="489" t="s">
        <v>39</v>
      </c>
      <c r="E438" s="559"/>
      <c r="F438" s="559"/>
      <c r="G438" s="490" t="s">
        <v>526</v>
      </c>
      <c r="H438" s="489" t="s">
        <v>2005</v>
      </c>
      <c r="I438" s="489"/>
      <c r="J438" s="560"/>
      <c r="K438" s="559" t="s">
        <v>2006</v>
      </c>
      <c r="L438" s="489" t="s">
        <v>1989</v>
      </c>
      <c r="M438" s="489" t="s">
        <v>612</v>
      </c>
      <c r="N438" s="559"/>
      <c r="O438" s="560"/>
      <c r="P438" s="491" t="s">
        <v>637</v>
      </c>
      <c r="Q438" s="491" t="s">
        <v>22</v>
      </c>
      <c r="R438" s="491" t="s">
        <v>1983</v>
      </c>
      <c r="S438" s="489" t="s">
        <v>644</v>
      </c>
      <c r="T438" s="489" t="s">
        <v>2005</v>
      </c>
      <c r="U438" s="489" t="s">
        <v>534</v>
      </c>
      <c r="V438" s="560"/>
      <c r="W438" s="490" t="s">
        <v>535</v>
      </c>
      <c r="X438" s="489"/>
      <c r="Y438" s="489"/>
      <c r="Z438" s="560"/>
      <c r="AA438" s="561"/>
      <c r="AB438" s="562" t="s">
        <v>526</v>
      </c>
      <c r="AC438" s="563" t="s">
        <v>526</v>
      </c>
      <c r="AD438" s="564" t="s">
        <v>540</v>
      </c>
      <c r="AE438" s="563"/>
      <c r="AF438" s="735"/>
      <c r="AG438" s="563" t="s">
        <v>1990</v>
      </c>
      <c r="AH438" s="562" t="s">
        <v>540</v>
      </c>
      <c r="AI438" s="563" t="s">
        <v>526</v>
      </c>
      <c r="AJ438" s="564" t="s">
        <v>526</v>
      </c>
      <c r="AK438" s="489"/>
      <c r="AL438" s="489"/>
      <c r="AM438" s="489"/>
      <c r="AN438" s="489"/>
      <c r="AO438" s="490" t="s">
        <v>526</v>
      </c>
      <c r="AP438" s="493"/>
      <c r="AQ438" s="491"/>
      <c r="AR438" s="492"/>
      <c r="AS438" s="490" t="str">
        <f t="shared" si="6"/>
        <v>no</v>
      </c>
      <c r="AT438" s="489"/>
      <c r="AU438" s="489"/>
      <c r="AV438" s="513"/>
      <c r="AW438" s="490" t="s">
        <v>526</v>
      </c>
      <c r="AX438" s="739"/>
      <c r="AY438" s="739"/>
      <c r="AZ438" s="489"/>
      <c r="BA438" s="489"/>
      <c r="BB438" s="489"/>
      <c r="BC438" s="489"/>
      <c r="BD438" s="489"/>
      <c r="BE438" s="489"/>
      <c r="BF438" s="489"/>
      <c r="BG438" s="489"/>
      <c r="BH438" s="489"/>
      <c r="BI438" s="489"/>
      <c r="BJ438" s="489"/>
      <c r="BK438" s="489"/>
      <c r="BL438" s="560"/>
      <c r="BM438" s="559"/>
      <c r="BN438" s="489"/>
      <c r="BO438" s="489"/>
      <c r="BP438" s="489"/>
      <c r="BQ438" s="489"/>
      <c r="BR438" s="489"/>
      <c r="BS438" s="489"/>
      <c r="BT438" s="489"/>
      <c r="BU438" s="489"/>
      <c r="BV438" s="489"/>
      <c r="BW438" s="489"/>
      <c r="BX438" s="489"/>
      <c r="BY438" s="489"/>
      <c r="BZ438" s="489"/>
      <c r="CA438" s="489"/>
      <c r="CB438" s="489"/>
      <c r="CC438" s="489"/>
      <c r="CD438" s="489"/>
      <c r="CE438" s="489"/>
      <c r="CF438" s="489"/>
      <c r="CG438" s="489"/>
      <c r="CH438" s="489"/>
      <c r="CI438" s="489"/>
      <c r="CJ438" s="489"/>
      <c r="CK438" s="489"/>
      <c r="CL438" s="489"/>
      <c r="CM438" s="489"/>
      <c r="CN438" s="489"/>
      <c r="CO438" s="489"/>
      <c r="CP438" s="489"/>
      <c r="CQ438" s="489"/>
      <c r="CR438" s="489"/>
      <c r="CS438" s="489"/>
      <c r="CT438" s="489"/>
      <c r="CU438" s="489"/>
      <c r="CV438" s="489"/>
      <c r="CW438" s="489"/>
      <c r="CX438" s="489"/>
      <c r="CY438" s="489"/>
      <c r="CZ438" s="489"/>
      <c r="DA438" s="489"/>
      <c r="DB438" s="489"/>
      <c r="DC438" s="489"/>
      <c r="DD438" s="489"/>
      <c r="DE438" s="489"/>
      <c r="DF438" s="489"/>
      <c r="DG438" s="489"/>
      <c r="DH438" s="489"/>
      <c r="DI438" s="489"/>
      <c r="DJ438" s="489"/>
      <c r="DK438" s="489"/>
      <c r="DL438" s="489"/>
      <c r="DM438" s="489"/>
      <c r="DN438" s="489"/>
      <c r="DO438" s="489"/>
      <c r="DP438" s="489"/>
      <c r="DQ438" s="489"/>
      <c r="DR438" s="489"/>
      <c r="DS438" s="489"/>
      <c r="DT438" s="489"/>
      <c r="DU438" s="489"/>
      <c r="DV438" s="489"/>
      <c r="DW438" s="489"/>
      <c r="DX438" s="489"/>
      <c r="DY438" s="489"/>
      <c r="DZ438" s="489"/>
      <c r="EA438" s="489"/>
      <c r="EB438" s="489"/>
      <c r="EC438" s="489"/>
      <c r="ED438" s="489"/>
      <c r="EE438" s="489"/>
      <c r="EF438" s="489"/>
      <c r="EG438" s="489"/>
      <c r="EH438" s="489"/>
      <c r="EI438" s="489"/>
      <c r="EJ438" s="489"/>
      <c r="EK438" s="489"/>
      <c r="EL438" s="489"/>
      <c r="EM438" s="489"/>
      <c r="EN438" s="489"/>
      <c r="EO438" s="489"/>
      <c r="EP438" s="489"/>
      <c r="EQ438" s="489"/>
      <c r="ER438" s="489"/>
      <c r="ES438" s="489"/>
      <c r="ET438" s="489"/>
      <c r="EU438" s="489"/>
      <c r="EV438" s="489"/>
      <c r="EW438" s="489"/>
      <c r="EX438" s="489"/>
      <c r="EY438" s="489"/>
      <c r="EZ438" s="489"/>
      <c r="FA438" s="489"/>
      <c r="FB438" s="559"/>
      <c r="FC438" s="489"/>
      <c r="FD438" s="489"/>
      <c r="FE438" s="489"/>
      <c r="FF438" s="489"/>
      <c r="FG438" s="489"/>
      <c r="FH438" s="489"/>
      <c r="FI438" s="489"/>
      <c r="FJ438" s="489"/>
      <c r="FK438" s="489"/>
      <c r="FL438" s="489"/>
      <c r="FM438" s="489"/>
      <c r="FN438" s="489"/>
      <c r="FO438" s="489"/>
      <c r="FP438" s="560"/>
      <c r="FQ438" s="489"/>
      <c r="FR438" s="560"/>
      <c r="FS438" s="559"/>
      <c r="FT438" s="489"/>
      <c r="FU438" s="489"/>
      <c r="FV438" s="489"/>
      <c r="FW438" s="489"/>
      <c r="FX438" s="489"/>
      <c r="FY438" s="560"/>
    </row>
    <row r="439" spans="1:181" s="494" customFormat="1" hidden="1" x14ac:dyDescent="0.25">
      <c r="A439" s="557">
        <v>490</v>
      </c>
      <c r="B439" s="558" t="s">
        <v>524</v>
      </c>
      <c r="C439" s="490" t="s">
        <v>525</v>
      </c>
      <c r="D439" s="489" t="s">
        <v>39</v>
      </c>
      <c r="E439" s="559"/>
      <c r="F439" s="559"/>
      <c r="G439" s="490" t="s">
        <v>526</v>
      </c>
      <c r="H439" s="489" t="s">
        <v>2007</v>
      </c>
      <c r="I439" s="489"/>
      <c r="J439" s="560"/>
      <c r="K439" s="559" t="s">
        <v>2008</v>
      </c>
      <c r="L439" s="489" t="s">
        <v>1989</v>
      </c>
      <c r="M439" s="489" t="s">
        <v>27</v>
      </c>
      <c r="N439" s="559"/>
      <c r="O439" s="560"/>
      <c r="P439" s="491" t="s">
        <v>637</v>
      </c>
      <c r="Q439" s="491" t="s">
        <v>22</v>
      </c>
      <c r="R439" s="491" t="s">
        <v>1983</v>
      </c>
      <c r="S439" s="489" t="s">
        <v>644</v>
      </c>
      <c r="T439" s="489" t="s">
        <v>2007</v>
      </c>
      <c r="U439" s="489" t="s">
        <v>534</v>
      </c>
      <c r="V439" s="560"/>
      <c r="W439" s="490" t="s">
        <v>535</v>
      </c>
      <c r="X439" s="489"/>
      <c r="Y439" s="489"/>
      <c r="Z439" s="560"/>
      <c r="AA439" s="561"/>
      <c r="AB439" s="562" t="s">
        <v>526</v>
      </c>
      <c r="AC439" s="563" t="s">
        <v>526</v>
      </c>
      <c r="AD439" s="564" t="s">
        <v>540</v>
      </c>
      <c r="AE439" s="563"/>
      <c r="AF439" s="735"/>
      <c r="AG439" s="563" t="s">
        <v>1990</v>
      </c>
      <c r="AH439" s="562" t="s">
        <v>540</v>
      </c>
      <c r="AI439" s="563" t="s">
        <v>526</v>
      </c>
      <c r="AJ439" s="564" t="s">
        <v>526</v>
      </c>
      <c r="AK439" s="489"/>
      <c r="AL439" s="489"/>
      <c r="AM439" s="489"/>
      <c r="AN439" s="489"/>
      <c r="AO439" s="490" t="s">
        <v>526</v>
      </c>
      <c r="AP439" s="493"/>
      <c r="AQ439" s="491"/>
      <c r="AR439" s="492"/>
      <c r="AS439" s="490" t="str">
        <f t="shared" si="6"/>
        <v>no</v>
      </c>
      <c r="AT439" s="489"/>
      <c r="AU439" s="489"/>
      <c r="AV439" s="513"/>
      <c r="AW439" s="490" t="s">
        <v>526</v>
      </c>
      <c r="AX439" s="739"/>
      <c r="AY439" s="739"/>
      <c r="AZ439" s="489"/>
      <c r="BA439" s="489"/>
      <c r="BB439" s="489"/>
      <c r="BC439" s="489"/>
      <c r="BD439" s="489"/>
      <c r="BE439" s="489"/>
      <c r="BF439" s="489"/>
      <c r="BG439" s="489"/>
      <c r="BH439" s="489"/>
      <c r="BI439" s="489"/>
      <c r="BJ439" s="489"/>
      <c r="BK439" s="489"/>
      <c r="BL439" s="560"/>
      <c r="BM439" s="559"/>
      <c r="BN439" s="489"/>
      <c r="BO439" s="489"/>
      <c r="BP439" s="489"/>
      <c r="BQ439" s="489"/>
      <c r="BR439" s="489"/>
      <c r="BS439" s="489"/>
      <c r="BT439" s="489"/>
      <c r="BU439" s="489"/>
      <c r="BV439" s="489"/>
      <c r="BW439" s="489"/>
      <c r="BX439" s="489"/>
      <c r="BY439" s="489"/>
      <c r="BZ439" s="489"/>
      <c r="CA439" s="489"/>
      <c r="CB439" s="489"/>
      <c r="CC439" s="489"/>
      <c r="CD439" s="489"/>
      <c r="CE439" s="489"/>
      <c r="CF439" s="489"/>
      <c r="CG439" s="489"/>
      <c r="CH439" s="489"/>
      <c r="CI439" s="489"/>
      <c r="CJ439" s="489"/>
      <c r="CK439" s="489"/>
      <c r="CL439" s="489"/>
      <c r="CM439" s="489"/>
      <c r="CN439" s="489"/>
      <c r="CO439" s="489"/>
      <c r="CP439" s="489"/>
      <c r="CQ439" s="489"/>
      <c r="CR439" s="489"/>
      <c r="CS439" s="489"/>
      <c r="CT439" s="489"/>
      <c r="CU439" s="489"/>
      <c r="CV439" s="489"/>
      <c r="CW439" s="489"/>
      <c r="CX439" s="489"/>
      <c r="CY439" s="489"/>
      <c r="CZ439" s="489"/>
      <c r="DA439" s="489"/>
      <c r="DB439" s="489"/>
      <c r="DC439" s="489"/>
      <c r="DD439" s="489"/>
      <c r="DE439" s="489"/>
      <c r="DF439" s="489"/>
      <c r="DG439" s="489"/>
      <c r="DH439" s="489"/>
      <c r="DI439" s="489"/>
      <c r="DJ439" s="489"/>
      <c r="DK439" s="489"/>
      <c r="DL439" s="489"/>
      <c r="DM439" s="489"/>
      <c r="DN439" s="489"/>
      <c r="DO439" s="489"/>
      <c r="DP439" s="489"/>
      <c r="DQ439" s="489"/>
      <c r="DR439" s="489"/>
      <c r="DS439" s="489"/>
      <c r="DT439" s="489"/>
      <c r="DU439" s="489"/>
      <c r="DV439" s="489"/>
      <c r="DW439" s="489"/>
      <c r="DX439" s="489"/>
      <c r="DY439" s="489"/>
      <c r="DZ439" s="489"/>
      <c r="EA439" s="489"/>
      <c r="EB439" s="489"/>
      <c r="EC439" s="489"/>
      <c r="ED439" s="489"/>
      <c r="EE439" s="489"/>
      <c r="EF439" s="489"/>
      <c r="EG439" s="489"/>
      <c r="EH439" s="489"/>
      <c r="EI439" s="489"/>
      <c r="EJ439" s="489"/>
      <c r="EK439" s="489"/>
      <c r="EL439" s="489"/>
      <c r="EM439" s="489"/>
      <c r="EN439" s="489"/>
      <c r="EO439" s="489"/>
      <c r="EP439" s="489"/>
      <c r="EQ439" s="489"/>
      <c r="ER439" s="489"/>
      <c r="ES439" s="489"/>
      <c r="ET439" s="489"/>
      <c r="EU439" s="489"/>
      <c r="EV439" s="489"/>
      <c r="EW439" s="489"/>
      <c r="EX439" s="489"/>
      <c r="EY439" s="489"/>
      <c r="EZ439" s="489"/>
      <c r="FA439" s="489"/>
      <c r="FB439" s="559"/>
      <c r="FC439" s="489"/>
      <c r="FD439" s="489"/>
      <c r="FE439" s="489"/>
      <c r="FF439" s="489"/>
      <c r="FG439" s="489"/>
      <c r="FH439" s="489"/>
      <c r="FI439" s="489"/>
      <c r="FJ439" s="489"/>
      <c r="FK439" s="489"/>
      <c r="FL439" s="489"/>
      <c r="FM439" s="489"/>
      <c r="FN439" s="489"/>
      <c r="FO439" s="489"/>
      <c r="FP439" s="560"/>
      <c r="FQ439" s="489"/>
      <c r="FR439" s="560"/>
      <c r="FS439" s="559"/>
      <c r="FT439" s="489"/>
      <c r="FU439" s="489"/>
      <c r="FV439" s="489"/>
      <c r="FW439" s="489"/>
      <c r="FX439" s="489"/>
      <c r="FY439" s="560"/>
    </row>
    <row r="440" spans="1:181" s="494" customFormat="1" hidden="1" x14ac:dyDescent="0.25">
      <c r="A440" s="557">
        <v>491</v>
      </c>
      <c r="B440" s="558" t="s">
        <v>524</v>
      </c>
      <c r="C440" s="490" t="s">
        <v>525</v>
      </c>
      <c r="D440" s="489" t="s">
        <v>39</v>
      </c>
      <c r="E440" s="559"/>
      <c r="F440" s="559"/>
      <c r="G440" s="490" t="s">
        <v>526</v>
      </c>
      <c r="H440" s="489" t="s">
        <v>2009</v>
      </c>
      <c r="I440" s="489"/>
      <c r="J440" s="560"/>
      <c r="K440" s="559" t="s">
        <v>2010</v>
      </c>
      <c r="L440" s="489" t="s">
        <v>1989</v>
      </c>
      <c r="M440" s="489" t="s">
        <v>687</v>
      </c>
      <c r="N440" s="559"/>
      <c r="O440" s="560"/>
      <c r="P440" s="491" t="s">
        <v>637</v>
      </c>
      <c r="Q440" s="491" t="s">
        <v>22</v>
      </c>
      <c r="R440" s="491" t="s">
        <v>1983</v>
      </c>
      <c r="S440" s="489" t="s">
        <v>644</v>
      </c>
      <c r="T440" s="489" t="s">
        <v>2009</v>
      </c>
      <c r="U440" s="489" t="s">
        <v>534</v>
      </c>
      <c r="V440" s="560"/>
      <c r="W440" s="490" t="s">
        <v>572</v>
      </c>
      <c r="X440" s="489"/>
      <c r="Y440" s="489"/>
      <c r="Z440" s="560"/>
      <c r="AA440" s="561" t="s">
        <v>2011</v>
      </c>
      <c r="AB440" s="562" t="s">
        <v>526</v>
      </c>
      <c r="AC440" s="563" t="s">
        <v>526</v>
      </c>
      <c r="AD440" s="564" t="s">
        <v>540</v>
      </c>
      <c r="AE440" s="563"/>
      <c r="AF440" s="735"/>
      <c r="AG440" s="563"/>
      <c r="AH440" s="562" t="s">
        <v>540</v>
      </c>
      <c r="AI440" s="563" t="s">
        <v>526</v>
      </c>
      <c r="AJ440" s="564" t="s">
        <v>526</v>
      </c>
      <c r="AK440" s="489"/>
      <c r="AL440" s="489"/>
      <c r="AM440" s="489"/>
      <c r="AN440" s="489"/>
      <c r="AO440" s="490" t="s">
        <v>526</v>
      </c>
      <c r="AP440" s="493"/>
      <c r="AQ440" s="491"/>
      <c r="AR440" s="492"/>
      <c r="AS440" s="490" t="str">
        <f t="shared" si="6"/>
        <v>no</v>
      </c>
      <c r="AT440" s="489"/>
      <c r="AU440" s="489"/>
      <c r="AV440" s="513"/>
      <c r="AW440" s="490" t="s">
        <v>526</v>
      </c>
      <c r="AX440" s="739"/>
      <c r="AY440" s="739"/>
      <c r="AZ440" s="489"/>
      <c r="BA440" s="489"/>
      <c r="BB440" s="489"/>
      <c r="BC440" s="489"/>
      <c r="BD440" s="489"/>
      <c r="BE440" s="489"/>
      <c r="BF440" s="489"/>
      <c r="BG440" s="489"/>
      <c r="BH440" s="489"/>
      <c r="BI440" s="489"/>
      <c r="BJ440" s="489"/>
      <c r="BK440" s="489"/>
      <c r="BL440" s="560"/>
      <c r="BM440" s="559"/>
      <c r="BN440" s="489"/>
      <c r="BO440" s="489"/>
      <c r="BP440" s="489"/>
      <c r="BQ440" s="489"/>
      <c r="BR440" s="489"/>
      <c r="BS440" s="489"/>
      <c r="BT440" s="489"/>
      <c r="BU440" s="489"/>
      <c r="BV440" s="489"/>
      <c r="BW440" s="489"/>
      <c r="BX440" s="489"/>
      <c r="BY440" s="489"/>
      <c r="BZ440" s="489"/>
      <c r="CA440" s="489"/>
      <c r="CB440" s="489"/>
      <c r="CC440" s="489"/>
      <c r="CD440" s="489"/>
      <c r="CE440" s="489"/>
      <c r="CF440" s="489"/>
      <c r="CG440" s="489"/>
      <c r="CH440" s="489"/>
      <c r="CI440" s="489"/>
      <c r="CJ440" s="489"/>
      <c r="CK440" s="489"/>
      <c r="CL440" s="489"/>
      <c r="CM440" s="489"/>
      <c r="CN440" s="489"/>
      <c r="CO440" s="489"/>
      <c r="CP440" s="489"/>
      <c r="CQ440" s="489"/>
      <c r="CR440" s="489"/>
      <c r="CS440" s="489"/>
      <c r="CT440" s="489"/>
      <c r="CU440" s="489"/>
      <c r="CV440" s="489"/>
      <c r="CW440" s="489"/>
      <c r="CX440" s="489"/>
      <c r="CY440" s="489"/>
      <c r="CZ440" s="489"/>
      <c r="DA440" s="489"/>
      <c r="DB440" s="489"/>
      <c r="DC440" s="489"/>
      <c r="DD440" s="489"/>
      <c r="DE440" s="489"/>
      <c r="DF440" s="489"/>
      <c r="DG440" s="489"/>
      <c r="DH440" s="489"/>
      <c r="DI440" s="489"/>
      <c r="DJ440" s="489"/>
      <c r="DK440" s="489"/>
      <c r="DL440" s="489"/>
      <c r="DM440" s="489"/>
      <c r="DN440" s="489"/>
      <c r="DO440" s="489"/>
      <c r="DP440" s="489"/>
      <c r="DQ440" s="489"/>
      <c r="DR440" s="489"/>
      <c r="DS440" s="489"/>
      <c r="DT440" s="489"/>
      <c r="DU440" s="489"/>
      <c r="DV440" s="489"/>
      <c r="DW440" s="489"/>
      <c r="DX440" s="489"/>
      <c r="DY440" s="489"/>
      <c r="DZ440" s="489"/>
      <c r="EA440" s="489"/>
      <c r="EB440" s="489"/>
      <c r="EC440" s="489"/>
      <c r="ED440" s="489"/>
      <c r="EE440" s="489"/>
      <c r="EF440" s="489"/>
      <c r="EG440" s="489"/>
      <c r="EH440" s="489"/>
      <c r="EI440" s="489"/>
      <c r="EJ440" s="489"/>
      <c r="EK440" s="489"/>
      <c r="EL440" s="489"/>
      <c r="EM440" s="489"/>
      <c r="EN440" s="489"/>
      <c r="EO440" s="489"/>
      <c r="EP440" s="489"/>
      <c r="EQ440" s="489"/>
      <c r="ER440" s="489"/>
      <c r="ES440" s="489"/>
      <c r="ET440" s="489"/>
      <c r="EU440" s="489"/>
      <c r="EV440" s="489"/>
      <c r="EW440" s="489"/>
      <c r="EX440" s="489"/>
      <c r="EY440" s="489"/>
      <c r="EZ440" s="489"/>
      <c r="FA440" s="489"/>
      <c r="FB440" s="559"/>
      <c r="FC440" s="489"/>
      <c r="FD440" s="489"/>
      <c r="FE440" s="489"/>
      <c r="FF440" s="489"/>
      <c r="FG440" s="489"/>
      <c r="FH440" s="489"/>
      <c r="FI440" s="489"/>
      <c r="FJ440" s="489"/>
      <c r="FK440" s="489"/>
      <c r="FL440" s="489"/>
      <c r="FM440" s="489"/>
      <c r="FN440" s="489"/>
      <c r="FO440" s="489"/>
      <c r="FP440" s="560"/>
      <c r="FQ440" s="489"/>
      <c r="FR440" s="560"/>
      <c r="FS440" s="559"/>
      <c r="FT440" s="489"/>
      <c r="FU440" s="489"/>
      <c r="FV440" s="489"/>
      <c r="FW440" s="489"/>
      <c r="FX440" s="489"/>
      <c r="FY440" s="560"/>
    </row>
    <row r="441" spans="1:181" s="494" customFormat="1" hidden="1" x14ac:dyDescent="0.25">
      <c r="A441" s="557">
        <v>492</v>
      </c>
      <c r="B441" s="558" t="s">
        <v>524</v>
      </c>
      <c r="C441" s="490" t="s">
        <v>525</v>
      </c>
      <c r="D441" s="489" t="s">
        <v>39</v>
      </c>
      <c r="E441" s="559"/>
      <c r="F441" s="559"/>
      <c r="G441" s="490" t="s">
        <v>526</v>
      </c>
      <c r="H441" s="489" t="s">
        <v>2012</v>
      </c>
      <c r="I441" s="489"/>
      <c r="J441" s="560"/>
      <c r="K441" s="559" t="s">
        <v>2013</v>
      </c>
      <c r="L441" s="489" t="s">
        <v>1989</v>
      </c>
      <c r="M441" s="489" t="s">
        <v>244</v>
      </c>
      <c r="N441" s="559"/>
      <c r="O441" s="560"/>
      <c r="P441" s="491" t="s">
        <v>637</v>
      </c>
      <c r="Q441" s="491" t="s">
        <v>22</v>
      </c>
      <c r="R441" s="491" t="s">
        <v>1983</v>
      </c>
      <c r="S441" s="489" t="s">
        <v>644</v>
      </c>
      <c r="T441" s="489" t="s">
        <v>2012</v>
      </c>
      <c r="U441" s="489" t="s">
        <v>534</v>
      </c>
      <c r="V441" s="560"/>
      <c r="W441" s="490" t="s">
        <v>572</v>
      </c>
      <c r="X441" s="489"/>
      <c r="Y441" s="489"/>
      <c r="Z441" s="560"/>
      <c r="AA441" s="561" t="s">
        <v>2014</v>
      </c>
      <c r="AB441" s="562" t="s">
        <v>526</v>
      </c>
      <c r="AC441" s="563" t="s">
        <v>526</v>
      </c>
      <c r="AD441" s="564" t="s">
        <v>540</v>
      </c>
      <c r="AE441" s="563"/>
      <c r="AF441" s="735"/>
      <c r="AG441" s="563"/>
      <c r="AH441" s="562" t="s">
        <v>540</v>
      </c>
      <c r="AI441" s="563" t="s">
        <v>526</v>
      </c>
      <c r="AJ441" s="564" t="s">
        <v>526</v>
      </c>
      <c r="AK441" s="489"/>
      <c r="AL441" s="489"/>
      <c r="AM441" s="489"/>
      <c r="AN441" s="489"/>
      <c r="AO441" s="490" t="s">
        <v>526</v>
      </c>
      <c r="AP441" s="493"/>
      <c r="AQ441" s="491"/>
      <c r="AR441" s="492"/>
      <c r="AS441" s="490" t="str">
        <f t="shared" si="6"/>
        <v>no</v>
      </c>
      <c r="AT441" s="489"/>
      <c r="AU441" s="489"/>
      <c r="AV441" s="513"/>
      <c r="AW441" s="490" t="s">
        <v>526</v>
      </c>
      <c r="AX441" s="739"/>
      <c r="AY441" s="739"/>
      <c r="AZ441" s="489"/>
      <c r="BA441" s="489"/>
      <c r="BB441" s="489"/>
      <c r="BC441" s="489"/>
      <c r="BD441" s="489"/>
      <c r="BE441" s="489"/>
      <c r="BF441" s="489"/>
      <c r="BG441" s="489"/>
      <c r="BH441" s="489"/>
      <c r="BI441" s="489"/>
      <c r="BJ441" s="489"/>
      <c r="BK441" s="489"/>
      <c r="BL441" s="560"/>
      <c r="BM441" s="559"/>
      <c r="BN441" s="489"/>
      <c r="BO441" s="489"/>
      <c r="BP441" s="489"/>
      <c r="BQ441" s="489"/>
      <c r="BR441" s="489"/>
      <c r="BS441" s="489"/>
      <c r="BT441" s="489"/>
      <c r="BU441" s="489"/>
      <c r="BV441" s="489"/>
      <c r="BW441" s="489"/>
      <c r="BX441" s="489"/>
      <c r="BY441" s="489"/>
      <c r="BZ441" s="489"/>
      <c r="CA441" s="489"/>
      <c r="CB441" s="489"/>
      <c r="CC441" s="489"/>
      <c r="CD441" s="489"/>
      <c r="CE441" s="489"/>
      <c r="CF441" s="489"/>
      <c r="CG441" s="489"/>
      <c r="CH441" s="489"/>
      <c r="CI441" s="489"/>
      <c r="CJ441" s="489"/>
      <c r="CK441" s="489"/>
      <c r="CL441" s="489"/>
      <c r="CM441" s="489"/>
      <c r="CN441" s="489"/>
      <c r="CO441" s="489"/>
      <c r="CP441" s="489"/>
      <c r="CQ441" s="489"/>
      <c r="CR441" s="489"/>
      <c r="CS441" s="489"/>
      <c r="CT441" s="489"/>
      <c r="CU441" s="489"/>
      <c r="CV441" s="489"/>
      <c r="CW441" s="489"/>
      <c r="CX441" s="489"/>
      <c r="CY441" s="489"/>
      <c r="CZ441" s="489"/>
      <c r="DA441" s="489"/>
      <c r="DB441" s="489"/>
      <c r="DC441" s="489"/>
      <c r="DD441" s="489"/>
      <c r="DE441" s="489"/>
      <c r="DF441" s="489"/>
      <c r="DG441" s="489"/>
      <c r="DH441" s="489"/>
      <c r="DI441" s="489"/>
      <c r="DJ441" s="489"/>
      <c r="DK441" s="489"/>
      <c r="DL441" s="489"/>
      <c r="DM441" s="489"/>
      <c r="DN441" s="489"/>
      <c r="DO441" s="489"/>
      <c r="DP441" s="489"/>
      <c r="DQ441" s="489"/>
      <c r="DR441" s="489"/>
      <c r="DS441" s="489"/>
      <c r="DT441" s="489"/>
      <c r="DU441" s="489"/>
      <c r="DV441" s="489"/>
      <c r="DW441" s="489"/>
      <c r="DX441" s="489"/>
      <c r="DY441" s="489"/>
      <c r="DZ441" s="489"/>
      <c r="EA441" s="489"/>
      <c r="EB441" s="489"/>
      <c r="EC441" s="489"/>
      <c r="ED441" s="489"/>
      <c r="EE441" s="489"/>
      <c r="EF441" s="489"/>
      <c r="EG441" s="489"/>
      <c r="EH441" s="489"/>
      <c r="EI441" s="489"/>
      <c r="EJ441" s="489"/>
      <c r="EK441" s="489"/>
      <c r="EL441" s="489"/>
      <c r="EM441" s="489"/>
      <c r="EN441" s="489"/>
      <c r="EO441" s="489"/>
      <c r="EP441" s="489"/>
      <c r="EQ441" s="489"/>
      <c r="ER441" s="489"/>
      <c r="ES441" s="489"/>
      <c r="ET441" s="489"/>
      <c r="EU441" s="489"/>
      <c r="EV441" s="489"/>
      <c r="EW441" s="489"/>
      <c r="EX441" s="489"/>
      <c r="EY441" s="489"/>
      <c r="EZ441" s="489"/>
      <c r="FA441" s="489"/>
      <c r="FB441" s="559"/>
      <c r="FC441" s="489"/>
      <c r="FD441" s="489"/>
      <c r="FE441" s="489"/>
      <c r="FF441" s="489"/>
      <c r="FG441" s="489"/>
      <c r="FH441" s="489"/>
      <c r="FI441" s="489"/>
      <c r="FJ441" s="489"/>
      <c r="FK441" s="489"/>
      <c r="FL441" s="489"/>
      <c r="FM441" s="489"/>
      <c r="FN441" s="489"/>
      <c r="FO441" s="489"/>
      <c r="FP441" s="560"/>
      <c r="FQ441" s="489"/>
      <c r="FR441" s="560"/>
      <c r="FS441" s="559"/>
      <c r="FT441" s="489"/>
      <c r="FU441" s="489"/>
      <c r="FV441" s="489"/>
      <c r="FW441" s="489"/>
      <c r="FX441" s="489"/>
      <c r="FY441" s="560"/>
    </row>
    <row r="442" spans="1:181" s="494" customFormat="1" hidden="1" x14ac:dyDescent="0.25">
      <c r="A442" s="557">
        <v>493</v>
      </c>
      <c r="B442" s="558" t="s">
        <v>524</v>
      </c>
      <c r="C442" s="490" t="s">
        <v>525</v>
      </c>
      <c r="D442" s="489" t="s">
        <v>39</v>
      </c>
      <c r="E442" s="559"/>
      <c r="F442" s="559"/>
      <c r="G442" s="490" t="s">
        <v>526</v>
      </c>
      <c r="H442" s="489"/>
      <c r="I442" s="489"/>
      <c r="J442" s="560"/>
      <c r="K442" s="559" t="s">
        <v>2015</v>
      </c>
      <c r="L442" s="489" t="s">
        <v>1989</v>
      </c>
      <c r="M442" s="489" t="s">
        <v>48</v>
      </c>
      <c r="N442" s="559"/>
      <c r="O442" s="560"/>
      <c r="P442" s="491" t="s">
        <v>637</v>
      </c>
      <c r="Q442" s="491" t="s">
        <v>22</v>
      </c>
      <c r="R442" s="491" t="s">
        <v>1983</v>
      </c>
      <c r="S442" s="489" t="s">
        <v>644</v>
      </c>
      <c r="T442" s="489"/>
      <c r="U442" s="489" t="s">
        <v>534</v>
      </c>
      <c r="V442" s="560"/>
      <c r="W442" s="490" t="s">
        <v>535</v>
      </c>
      <c r="X442" s="489"/>
      <c r="Y442" s="489"/>
      <c r="Z442" s="560"/>
      <c r="AA442" s="561"/>
      <c r="AB442" s="562" t="s">
        <v>526</v>
      </c>
      <c r="AC442" s="563" t="s">
        <v>526</v>
      </c>
      <c r="AD442" s="564" t="s">
        <v>540</v>
      </c>
      <c r="AE442" s="563"/>
      <c r="AF442" s="735"/>
      <c r="AG442" s="563" t="s">
        <v>1990</v>
      </c>
      <c r="AH442" s="562" t="s">
        <v>540</v>
      </c>
      <c r="AI442" s="563" t="s">
        <v>526</v>
      </c>
      <c r="AJ442" s="564" t="s">
        <v>526</v>
      </c>
      <c r="AK442" s="489"/>
      <c r="AL442" s="489"/>
      <c r="AM442" s="489"/>
      <c r="AN442" s="489"/>
      <c r="AO442" s="490" t="s">
        <v>526</v>
      </c>
      <c r="AP442" s="493"/>
      <c r="AQ442" s="491"/>
      <c r="AR442" s="492"/>
      <c r="AS442" s="490" t="str">
        <f t="shared" si="6"/>
        <v>no</v>
      </c>
      <c r="AT442" s="489"/>
      <c r="AU442" s="489"/>
      <c r="AV442" s="513"/>
      <c r="AW442" s="490" t="s">
        <v>526</v>
      </c>
      <c r="AX442" s="739"/>
      <c r="AY442" s="739"/>
      <c r="AZ442" s="489"/>
      <c r="BA442" s="489"/>
      <c r="BB442" s="489"/>
      <c r="BC442" s="489"/>
      <c r="BD442" s="489"/>
      <c r="BE442" s="489"/>
      <c r="BF442" s="489"/>
      <c r="BG442" s="489"/>
      <c r="BH442" s="489"/>
      <c r="BI442" s="489"/>
      <c r="BJ442" s="489"/>
      <c r="BK442" s="489"/>
      <c r="BL442" s="560"/>
      <c r="BM442" s="559"/>
      <c r="BN442" s="489"/>
      <c r="BO442" s="489"/>
      <c r="BP442" s="489"/>
      <c r="BQ442" s="489"/>
      <c r="BR442" s="489"/>
      <c r="BS442" s="489"/>
      <c r="BT442" s="489"/>
      <c r="BU442" s="489"/>
      <c r="BV442" s="489"/>
      <c r="BW442" s="489"/>
      <c r="BX442" s="489"/>
      <c r="BY442" s="489"/>
      <c r="BZ442" s="489"/>
      <c r="CA442" s="489"/>
      <c r="CB442" s="489"/>
      <c r="CC442" s="489"/>
      <c r="CD442" s="489"/>
      <c r="CE442" s="489"/>
      <c r="CF442" s="489"/>
      <c r="CG442" s="489"/>
      <c r="CH442" s="489"/>
      <c r="CI442" s="489"/>
      <c r="CJ442" s="489"/>
      <c r="CK442" s="489"/>
      <c r="CL442" s="489"/>
      <c r="CM442" s="489"/>
      <c r="CN442" s="489"/>
      <c r="CO442" s="489"/>
      <c r="CP442" s="489"/>
      <c r="CQ442" s="489"/>
      <c r="CR442" s="489"/>
      <c r="CS442" s="489"/>
      <c r="CT442" s="489"/>
      <c r="CU442" s="489"/>
      <c r="CV442" s="489"/>
      <c r="CW442" s="489"/>
      <c r="CX442" s="489"/>
      <c r="CY442" s="489"/>
      <c r="CZ442" s="489"/>
      <c r="DA442" s="489"/>
      <c r="DB442" s="489"/>
      <c r="DC442" s="489"/>
      <c r="DD442" s="489"/>
      <c r="DE442" s="489"/>
      <c r="DF442" s="489"/>
      <c r="DG442" s="489"/>
      <c r="DH442" s="489"/>
      <c r="DI442" s="489"/>
      <c r="DJ442" s="489"/>
      <c r="DK442" s="489"/>
      <c r="DL442" s="489"/>
      <c r="DM442" s="489"/>
      <c r="DN442" s="489"/>
      <c r="DO442" s="489"/>
      <c r="DP442" s="489"/>
      <c r="DQ442" s="489"/>
      <c r="DR442" s="489"/>
      <c r="DS442" s="489"/>
      <c r="DT442" s="489"/>
      <c r="DU442" s="489"/>
      <c r="DV442" s="489"/>
      <c r="DW442" s="489"/>
      <c r="DX442" s="489"/>
      <c r="DY442" s="489"/>
      <c r="DZ442" s="489"/>
      <c r="EA442" s="489"/>
      <c r="EB442" s="489"/>
      <c r="EC442" s="489"/>
      <c r="ED442" s="489"/>
      <c r="EE442" s="489"/>
      <c r="EF442" s="489"/>
      <c r="EG442" s="489"/>
      <c r="EH442" s="489"/>
      <c r="EI442" s="489"/>
      <c r="EJ442" s="489"/>
      <c r="EK442" s="489"/>
      <c r="EL442" s="489"/>
      <c r="EM442" s="489"/>
      <c r="EN442" s="489"/>
      <c r="EO442" s="489"/>
      <c r="EP442" s="489"/>
      <c r="EQ442" s="489"/>
      <c r="ER442" s="489"/>
      <c r="ES442" s="489"/>
      <c r="ET442" s="489"/>
      <c r="EU442" s="489"/>
      <c r="EV442" s="489"/>
      <c r="EW442" s="489"/>
      <c r="EX442" s="489"/>
      <c r="EY442" s="489"/>
      <c r="EZ442" s="489"/>
      <c r="FA442" s="489"/>
      <c r="FB442" s="559"/>
      <c r="FC442" s="489"/>
      <c r="FD442" s="489"/>
      <c r="FE442" s="489"/>
      <c r="FF442" s="489"/>
      <c r="FG442" s="489"/>
      <c r="FH442" s="489"/>
      <c r="FI442" s="489"/>
      <c r="FJ442" s="489"/>
      <c r="FK442" s="489"/>
      <c r="FL442" s="489"/>
      <c r="FM442" s="489"/>
      <c r="FN442" s="489"/>
      <c r="FO442" s="489"/>
      <c r="FP442" s="560"/>
      <c r="FQ442" s="489"/>
      <c r="FR442" s="560"/>
      <c r="FS442" s="559"/>
      <c r="FT442" s="489"/>
      <c r="FU442" s="489"/>
      <c r="FV442" s="489"/>
      <c r="FW442" s="489"/>
      <c r="FX442" s="489"/>
      <c r="FY442" s="560"/>
    </row>
    <row r="443" spans="1:181" s="494" customFormat="1" hidden="1" x14ac:dyDescent="0.25">
      <c r="A443" s="557">
        <v>494</v>
      </c>
      <c r="B443" s="558" t="s">
        <v>524</v>
      </c>
      <c r="C443" s="490" t="s">
        <v>525</v>
      </c>
      <c r="D443" s="489" t="s">
        <v>39</v>
      </c>
      <c r="E443" s="559"/>
      <c r="F443" s="559"/>
      <c r="G443" s="490" t="s">
        <v>526</v>
      </c>
      <c r="H443" s="489" t="s">
        <v>2016</v>
      </c>
      <c r="I443" s="489"/>
      <c r="J443" s="560"/>
      <c r="K443" s="559" t="s">
        <v>2017</v>
      </c>
      <c r="L443" s="489" t="s">
        <v>1989</v>
      </c>
      <c r="M443" s="489" t="s">
        <v>56</v>
      </c>
      <c r="N443" s="559"/>
      <c r="O443" s="560"/>
      <c r="P443" s="491" t="s">
        <v>637</v>
      </c>
      <c r="Q443" s="491" t="s">
        <v>22</v>
      </c>
      <c r="R443" s="491" t="s">
        <v>1983</v>
      </c>
      <c r="S443" s="489" t="s">
        <v>644</v>
      </c>
      <c r="T443" s="489" t="s">
        <v>2016</v>
      </c>
      <c r="U443" s="489" t="s">
        <v>534</v>
      </c>
      <c r="V443" s="560"/>
      <c r="W443" s="490" t="s">
        <v>535</v>
      </c>
      <c r="X443" s="489"/>
      <c r="Y443" s="489"/>
      <c r="Z443" s="560"/>
      <c r="AA443" s="561"/>
      <c r="AB443" s="562" t="s">
        <v>526</v>
      </c>
      <c r="AC443" s="563" t="s">
        <v>526</v>
      </c>
      <c r="AD443" s="564" t="s">
        <v>540</v>
      </c>
      <c r="AE443" s="563"/>
      <c r="AF443" s="735"/>
      <c r="AG443" s="563" t="s">
        <v>1990</v>
      </c>
      <c r="AH443" s="562" t="s">
        <v>540</v>
      </c>
      <c r="AI443" s="563" t="s">
        <v>526</v>
      </c>
      <c r="AJ443" s="564" t="s">
        <v>526</v>
      </c>
      <c r="AK443" s="489"/>
      <c r="AL443" s="489"/>
      <c r="AM443" s="489"/>
      <c r="AN443" s="489"/>
      <c r="AO443" s="490" t="s">
        <v>526</v>
      </c>
      <c r="AP443" s="493"/>
      <c r="AQ443" s="491"/>
      <c r="AR443" s="492"/>
      <c r="AS443" s="490" t="str">
        <f t="shared" si="6"/>
        <v>no</v>
      </c>
      <c r="AT443" s="489"/>
      <c r="AU443" s="489"/>
      <c r="AV443" s="513"/>
      <c r="AW443" s="490" t="s">
        <v>526</v>
      </c>
      <c r="AX443" s="739"/>
      <c r="AY443" s="739"/>
      <c r="AZ443" s="489"/>
      <c r="BA443" s="489"/>
      <c r="BB443" s="489"/>
      <c r="BC443" s="489"/>
      <c r="BD443" s="489"/>
      <c r="BE443" s="489"/>
      <c r="BF443" s="489"/>
      <c r="BG443" s="489"/>
      <c r="BH443" s="489"/>
      <c r="BI443" s="489"/>
      <c r="BJ443" s="489"/>
      <c r="BK443" s="489"/>
      <c r="BL443" s="560"/>
      <c r="BM443" s="559"/>
      <c r="BN443" s="489"/>
      <c r="BO443" s="489"/>
      <c r="BP443" s="489"/>
      <c r="BQ443" s="489"/>
      <c r="BR443" s="489"/>
      <c r="BS443" s="489"/>
      <c r="BT443" s="489"/>
      <c r="BU443" s="489"/>
      <c r="BV443" s="489"/>
      <c r="BW443" s="489"/>
      <c r="BX443" s="489"/>
      <c r="BY443" s="489"/>
      <c r="BZ443" s="489"/>
      <c r="CA443" s="489"/>
      <c r="CB443" s="489"/>
      <c r="CC443" s="489"/>
      <c r="CD443" s="489"/>
      <c r="CE443" s="489"/>
      <c r="CF443" s="489"/>
      <c r="CG443" s="489"/>
      <c r="CH443" s="489"/>
      <c r="CI443" s="489"/>
      <c r="CJ443" s="489"/>
      <c r="CK443" s="489"/>
      <c r="CL443" s="489"/>
      <c r="CM443" s="489"/>
      <c r="CN443" s="489"/>
      <c r="CO443" s="489"/>
      <c r="CP443" s="489"/>
      <c r="CQ443" s="489"/>
      <c r="CR443" s="489"/>
      <c r="CS443" s="489"/>
      <c r="CT443" s="489"/>
      <c r="CU443" s="489"/>
      <c r="CV443" s="489"/>
      <c r="CW443" s="489"/>
      <c r="CX443" s="489"/>
      <c r="CY443" s="489"/>
      <c r="CZ443" s="489"/>
      <c r="DA443" s="489"/>
      <c r="DB443" s="489"/>
      <c r="DC443" s="489"/>
      <c r="DD443" s="489"/>
      <c r="DE443" s="489"/>
      <c r="DF443" s="489"/>
      <c r="DG443" s="489"/>
      <c r="DH443" s="489"/>
      <c r="DI443" s="489"/>
      <c r="DJ443" s="489"/>
      <c r="DK443" s="489"/>
      <c r="DL443" s="489"/>
      <c r="DM443" s="489"/>
      <c r="DN443" s="489"/>
      <c r="DO443" s="489"/>
      <c r="DP443" s="489"/>
      <c r="DQ443" s="489"/>
      <c r="DR443" s="489"/>
      <c r="DS443" s="489"/>
      <c r="DT443" s="489"/>
      <c r="DU443" s="489"/>
      <c r="DV443" s="489"/>
      <c r="DW443" s="489"/>
      <c r="DX443" s="489"/>
      <c r="DY443" s="489"/>
      <c r="DZ443" s="489"/>
      <c r="EA443" s="489"/>
      <c r="EB443" s="489"/>
      <c r="EC443" s="489"/>
      <c r="ED443" s="489"/>
      <c r="EE443" s="489"/>
      <c r="EF443" s="489"/>
      <c r="EG443" s="489"/>
      <c r="EH443" s="489"/>
      <c r="EI443" s="489"/>
      <c r="EJ443" s="489"/>
      <c r="EK443" s="489"/>
      <c r="EL443" s="489"/>
      <c r="EM443" s="489"/>
      <c r="EN443" s="489"/>
      <c r="EO443" s="489"/>
      <c r="EP443" s="489"/>
      <c r="EQ443" s="489"/>
      <c r="ER443" s="489"/>
      <c r="ES443" s="489"/>
      <c r="ET443" s="489"/>
      <c r="EU443" s="489"/>
      <c r="EV443" s="489"/>
      <c r="EW443" s="489"/>
      <c r="EX443" s="489"/>
      <c r="EY443" s="489"/>
      <c r="EZ443" s="489"/>
      <c r="FA443" s="489"/>
      <c r="FB443" s="559"/>
      <c r="FC443" s="489"/>
      <c r="FD443" s="489"/>
      <c r="FE443" s="489"/>
      <c r="FF443" s="489"/>
      <c r="FG443" s="489"/>
      <c r="FH443" s="489"/>
      <c r="FI443" s="489"/>
      <c r="FJ443" s="489"/>
      <c r="FK443" s="489"/>
      <c r="FL443" s="489"/>
      <c r="FM443" s="489"/>
      <c r="FN443" s="489"/>
      <c r="FO443" s="489"/>
      <c r="FP443" s="560"/>
      <c r="FQ443" s="489"/>
      <c r="FR443" s="560"/>
      <c r="FS443" s="559"/>
      <c r="FT443" s="489"/>
      <c r="FU443" s="489"/>
      <c r="FV443" s="489"/>
      <c r="FW443" s="489"/>
      <c r="FX443" s="489"/>
      <c r="FY443" s="560"/>
    </row>
    <row r="444" spans="1:181" s="494" customFormat="1" hidden="1" x14ac:dyDescent="0.25">
      <c r="A444" s="557">
        <v>495</v>
      </c>
      <c r="B444" s="558" t="s">
        <v>524</v>
      </c>
      <c r="C444" s="490" t="s">
        <v>525</v>
      </c>
      <c r="D444" s="489" t="s">
        <v>39</v>
      </c>
      <c r="E444" s="559"/>
      <c r="F444" s="559"/>
      <c r="G444" s="490" t="s">
        <v>526</v>
      </c>
      <c r="H444" s="489" t="s">
        <v>2018</v>
      </c>
      <c r="I444" s="489"/>
      <c r="J444" s="560"/>
      <c r="K444" s="559" t="s">
        <v>2019</v>
      </c>
      <c r="L444" s="489" t="s">
        <v>1989</v>
      </c>
      <c r="M444" s="489" t="s">
        <v>63</v>
      </c>
      <c r="N444" s="559"/>
      <c r="O444" s="560"/>
      <c r="P444" s="491" t="s">
        <v>637</v>
      </c>
      <c r="Q444" s="491" t="s">
        <v>22</v>
      </c>
      <c r="R444" s="491" t="s">
        <v>1983</v>
      </c>
      <c r="S444" s="489" t="s">
        <v>644</v>
      </c>
      <c r="T444" s="489" t="s">
        <v>2018</v>
      </c>
      <c r="U444" s="489" t="s">
        <v>534</v>
      </c>
      <c r="V444" s="560"/>
      <c r="W444" s="490" t="s">
        <v>535</v>
      </c>
      <c r="X444" s="489"/>
      <c r="Y444" s="489"/>
      <c r="Z444" s="560"/>
      <c r="AA444" s="561"/>
      <c r="AB444" s="562" t="s">
        <v>526</v>
      </c>
      <c r="AC444" s="563" t="s">
        <v>526</v>
      </c>
      <c r="AD444" s="564" t="s">
        <v>540</v>
      </c>
      <c r="AE444" s="563"/>
      <c r="AF444" s="735"/>
      <c r="AG444" s="563" t="s">
        <v>1990</v>
      </c>
      <c r="AH444" s="562" t="s">
        <v>540</v>
      </c>
      <c r="AI444" s="563" t="s">
        <v>526</v>
      </c>
      <c r="AJ444" s="564" t="s">
        <v>526</v>
      </c>
      <c r="AK444" s="489"/>
      <c r="AL444" s="489"/>
      <c r="AM444" s="489"/>
      <c r="AN444" s="489"/>
      <c r="AO444" s="490" t="s">
        <v>526</v>
      </c>
      <c r="AP444" s="493"/>
      <c r="AQ444" s="491"/>
      <c r="AR444" s="492"/>
      <c r="AS444" s="490" t="str">
        <f t="shared" si="6"/>
        <v>no</v>
      </c>
      <c r="AT444" s="489"/>
      <c r="AU444" s="489"/>
      <c r="AV444" s="513"/>
      <c r="AW444" s="490" t="s">
        <v>526</v>
      </c>
      <c r="AX444" s="739"/>
      <c r="AY444" s="739"/>
      <c r="AZ444" s="489"/>
      <c r="BA444" s="489"/>
      <c r="BB444" s="489"/>
      <c r="BC444" s="489"/>
      <c r="BD444" s="489"/>
      <c r="BE444" s="489"/>
      <c r="BF444" s="489"/>
      <c r="BG444" s="489"/>
      <c r="BH444" s="489"/>
      <c r="BI444" s="489"/>
      <c r="BJ444" s="489"/>
      <c r="BK444" s="489"/>
      <c r="BL444" s="560"/>
      <c r="BM444" s="559"/>
      <c r="BN444" s="489"/>
      <c r="BO444" s="489"/>
      <c r="BP444" s="489"/>
      <c r="BQ444" s="489"/>
      <c r="BR444" s="489"/>
      <c r="BS444" s="489"/>
      <c r="BT444" s="489"/>
      <c r="BU444" s="489"/>
      <c r="BV444" s="489"/>
      <c r="BW444" s="489"/>
      <c r="BX444" s="489"/>
      <c r="BY444" s="489"/>
      <c r="BZ444" s="489"/>
      <c r="CA444" s="489"/>
      <c r="CB444" s="489"/>
      <c r="CC444" s="489"/>
      <c r="CD444" s="489"/>
      <c r="CE444" s="489"/>
      <c r="CF444" s="489"/>
      <c r="CG444" s="489"/>
      <c r="CH444" s="489"/>
      <c r="CI444" s="489"/>
      <c r="CJ444" s="489"/>
      <c r="CK444" s="489"/>
      <c r="CL444" s="489"/>
      <c r="CM444" s="489"/>
      <c r="CN444" s="489"/>
      <c r="CO444" s="489"/>
      <c r="CP444" s="489"/>
      <c r="CQ444" s="489"/>
      <c r="CR444" s="489"/>
      <c r="CS444" s="489"/>
      <c r="CT444" s="489"/>
      <c r="CU444" s="489"/>
      <c r="CV444" s="489"/>
      <c r="CW444" s="489"/>
      <c r="CX444" s="489"/>
      <c r="CY444" s="489"/>
      <c r="CZ444" s="489"/>
      <c r="DA444" s="489"/>
      <c r="DB444" s="489"/>
      <c r="DC444" s="489"/>
      <c r="DD444" s="489"/>
      <c r="DE444" s="489"/>
      <c r="DF444" s="489"/>
      <c r="DG444" s="489"/>
      <c r="DH444" s="489"/>
      <c r="DI444" s="489"/>
      <c r="DJ444" s="489"/>
      <c r="DK444" s="489"/>
      <c r="DL444" s="489"/>
      <c r="DM444" s="489"/>
      <c r="DN444" s="489"/>
      <c r="DO444" s="489"/>
      <c r="DP444" s="489"/>
      <c r="DQ444" s="489"/>
      <c r="DR444" s="489"/>
      <c r="DS444" s="489"/>
      <c r="DT444" s="489"/>
      <c r="DU444" s="489"/>
      <c r="DV444" s="489"/>
      <c r="DW444" s="489"/>
      <c r="DX444" s="489"/>
      <c r="DY444" s="489"/>
      <c r="DZ444" s="489"/>
      <c r="EA444" s="489"/>
      <c r="EB444" s="489"/>
      <c r="EC444" s="489"/>
      <c r="ED444" s="489"/>
      <c r="EE444" s="489"/>
      <c r="EF444" s="489"/>
      <c r="EG444" s="489"/>
      <c r="EH444" s="489"/>
      <c r="EI444" s="489"/>
      <c r="EJ444" s="489"/>
      <c r="EK444" s="489"/>
      <c r="EL444" s="489"/>
      <c r="EM444" s="489"/>
      <c r="EN444" s="489"/>
      <c r="EO444" s="489"/>
      <c r="EP444" s="489"/>
      <c r="EQ444" s="489"/>
      <c r="ER444" s="489"/>
      <c r="ES444" s="489"/>
      <c r="ET444" s="489"/>
      <c r="EU444" s="489"/>
      <c r="EV444" s="489"/>
      <c r="EW444" s="489"/>
      <c r="EX444" s="489"/>
      <c r="EY444" s="489"/>
      <c r="EZ444" s="489"/>
      <c r="FA444" s="489"/>
      <c r="FB444" s="559"/>
      <c r="FC444" s="489"/>
      <c r="FD444" s="489"/>
      <c r="FE444" s="489"/>
      <c r="FF444" s="489"/>
      <c r="FG444" s="489"/>
      <c r="FH444" s="489"/>
      <c r="FI444" s="489"/>
      <c r="FJ444" s="489"/>
      <c r="FK444" s="489"/>
      <c r="FL444" s="489"/>
      <c r="FM444" s="489"/>
      <c r="FN444" s="489"/>
      <c r="FO444" s="489"/>
      <c r="FP444" s="560"/>
      <c r="FQ444" s="489"/>
      <c r="FR444" s="560"/>
      <c r="FS444" s="559"/>
      <c r="FT444" s="489"/>
      <c r="FU444" s="489"/>
      <c r="FV444" s="489"/>
      <c r="FW444" s="489"/>
      <c r="FX444" s="489"/>
      <c r="FY444" s="560"/>
    </row>
    <row r="445" spans="1:181" s="494" customFormat="1" hidden="1" x14ac:dyDescent="0.25">
      <c r="A445" s="557">
        <v>496</v>
      </c>
      <c r="B445" s="558" t="s">
        <v>524</v>
      </c>
      <c r="C445" s="490" t="s">
        <v>525</v>
      </c>
      <c r="D445" s="489" t="s">
        <v>39</v>
      </c>
      <c r="E445" s="559"/>
      <c r="F445" s="559"/>
      <c r="G445" s="490" t="s">
        <v>526</v>
      </c>
      <c r="H445" s="489" t="s">
        <v>2020</v>
      </c>
      <c r="I445" s="489"/>
      <c r="J445" s="560"/>
      <c r="K445" s="559" t="s">
        <v>2021</v>
      </c>
      <c r="L445" s="489" t="s">
        <v>1989</v>
      </c>
      <c r="M445" s="489" t="s">
        <v>67</v>
      </c>
      <c r="N445" s="559"/>
      <c r="O445" s="560"/>
      <c r="P445" s="491" t="s">
        <v>637</v>
      </c>
      <c r="Q445" s="491" t="s">
        <v>22</v>
      </c>
      <c r="R445" s="491" t="s">
        <v>1983</v>
      </c>
      <c r="S445" s="489" t="s">
        <v>644</v>
      </c>
      <c r="T445" s="489" t="s">
        <v>2020</v>
      </c>
      <c r="U445" s="489" t="s">
        <v>534</v>
      </c>
      <c r="V445" s="560"/>
      <c r="W445" s="490" t="s">
        <v>535</v>
      </c>
      <c r="X445" s="489"/>
      <c r="Y445" s="489"/>
      <c r="Z445" s="560"/>
      <c r="AA445" s="561"/>
      <c r="AB445" s="562" t="s">
        <v>526</v>
      </c>
      <c r="AC445" s="563" t="s">
        <v>526</v>
      </c>
      <c r="AD445" s="564" t="s">
        <v>540</v>
      </c>
      <c r="AE445" s="563"/>
      <c r="AF445" s="735"/>
      <c r="AG445" s="563" t="s">
        <v>1990</v>
      </c>
      <c r="AH445" s="562" t="s">
        <v>540</v>
      </c>
      <c r="AI445" s="563" t="s">
        <v>526</v>
      </c>
      <c r="AJ445" s="564" t="s">
        <v>526</v>
      </c>
      <c r="AK445" s="489"/>
      <c r="AL445" s="489"/>
      <c r="AM445" s="489"/>
      <c r="AN445" s="489"/>
      <c r="AO445" s="490" t="s">
        <v>526</v>
      </c>
      <c r="AP445" s="493"/>
      <c r="AQ445" s="491"/>
      <c r="AR445" s="492"/>
      <c r="AS445" s="490" t="str">
        <f t="shared" si="6"/>
        <v>no</v>
      </c>
      <c r="AT445" s="489"/>
      <c r="AU445" s="489"/>
      <c r="AV445" s="513"/>
      <c r="AW445" s="490" t="s">
        <v>526</v>
      </c>
      <c r="AX445" s="739"/>
      <c r="AY445" s="739"/>
      <c r="AZ445" s="489"/>
      <c r="BA445" s="489"/>
      <c r="BB445" s="489"/>
      <c r="BC445" s="489"/>
      <c r="BD445" s="489"/>
      <c r="BE445" s="489"/>
      <c r="BF445" s="489"/>
      <c r="BG445" s="489"/>
      <c r="BH445" s="489"/>
      <c r="BI445" s="489"/>
      <c r="BJ445" s="489"/>
      <c r="BK445" s="489"/>
      <c r="BL445" s="560"/>
      <c r="BM445" s="559"/>
      <c r="BN445" s="489"/>
      <c r="BO445" s="489"/>
      <c r="BP445" s="489"/>
      <c r="BQ445" s="489"/>
      <c r="BR445" s="489"/>
      <c r="BS445" s="489"/>
      <c r="BT445" s="489"/>
      <c r="BU445" s="489"/>
      <c r="BV445" s="489"/>
      <c r="BW445" s="489"/>
      <c r="BX445" s="489"/>
      <c r="BY445" s="489"/>
      <c r="BZ445" s="489"/>
      <c r="CA445" s="489"/>
      <c r="CB445" s="489"/>
      <c r="CC445" s="489"/>
      <c r="CD445" s="489"/>
      <c r="CE445" s="489"/>
      <c r="CF445" s="489"/>
      <c r="CG445" s="489"/>
      <c r="CH445" s="489"/>
      <c r="CI445" s="489"/>
      <c r="CJ445" s="489"/>
      <c r="CK445" s="489"/>
      <c r="CL445" s="489"/>
      <c r="CM445" s="489"/>
      <c r="CN445" s="489"/>
      <c r="CO445" s="489"/>
      <c r="CP445" s="489"/>
      <c r="CQ445" s="489"/>
      <c r="CR445" s="489"/>
      <c r="CS445" s="489"/>
      <c r="CT445" s="489"/>
      <c r="CU445" s="489"/>
      <c r="CV445" s="489"/>
      <c r="CW445" s="489"/>
      <c r="CX445" s="489"/>
      <c r="CY445" s="489"/>
      <c r="CZ445" s="489"/>
      <c r="DA445" s="489"/>
      <c r="DB445" s="489"/>
      <c r="DC445" s="489"/>
      <c r="DD445" s="489"/>
      <c r="DE445" s="489"/>
      <c r="DF445" s="489"/>
      <c r="DG445" s="489"/>
      <c r="DH445" s="489"/>
      <c r="DI445" s="489"/>
      <c r="DJ445" s="489"/>
      <c r="DK445" s="489"/>
      <c r="DL445" s="489"/>
      <c r="DM445" s="489"/>
      <c r="DN445" s="489"/>
      <c r="DO445" s="489"/>
      <c r="DP445" s="489"/>
      <c r="DQ445" s="489"/>
      <c r="DR445" s="489"/>
      <c r="DS445" s="489"/>
      <c r="DT445" s="489"/>
      <c r="DU445" s="489"/>
      <c r="DV445" s="489"/>
      <c r="DW445" s="489"/>
      <c r="DX445" s="489"/>
      <c r="DY445" s="489"/>
      <c r="DZ445" s="489"/>
      <c r="EA445" s="489"/>
      <c r="EB445" s="489"/>
      <c r="EC445" s="489"/>
      <c r="ED445" s="489"/>
      <c r="EE445" s="489"/>
      <c r="EF445" s="489"/>
      <c r="EG445" s="489"/>
      <c r="EH445" s="489"/>
      <c r="EI445" s="489"/>
      <c r="EJ445" s="489"/>
      <c r="EK445" s="489"/>
      <c r="EL445" s="489"/>
      <c r="EM445" s="489"/>
      <c r="EN445" s="489"/>
      <c r="EO445" s="489"/>
      <c r="EP445" s="489"/>
      <c r="EQ445" s="489"/>
      <c r="ER445" s="489"/>
      <c r="ES445" s="489"/>
      <c r="ET445" s="489"/>
      <c r="EU445" s="489"/>
      <c r="EV445" s="489"/>
      <c r="EW445" s="489"/>
      <c r="EX445" s="489"/>
      <c r="EY445" s="489"/>
      <c r="EZ445" s="489"/>
      <c r="FA445" s="489"/>
      <c r="FB445" s="559"/>
      <c r="FC445" s="489"/>
      <c r="FD445" s="489"/>
      <c r="FE445" s="489"/>
      <c r="FF445" s="489"/>
      <c r="FG445" s="489"/>
      <c r="FH445" s="489"/>
      <c r="FI445" s="489"/>
      <c r="FJ445" s="489"/>
      <c r="FK445" s="489"/>
      <c r="FL445" s="489"/>
      <c r="FM445" s="489"/>
      <c r="FN445" s="489"/>
      <c r="FO445" s="489"/>
      <c r="FP445" s="560"/>
      <c r="FQ445" s="489"/>
      <c r="FR445" s="560"/>
      <c r="FS445" s="559"/>
      <c r="FT445" s="489"/>
      <c r="FU445" s="489"/>
      <c r="FV445" s="489"/>
      <c r="FW445" s="489"/>
      <c r="FX445" s="489"/>
      <c r="FY445" s="560"/>
    </row>
    <row r="446" spans="1:181" s="494" customFormat="1" hidden="1" x14ac:dyDescent="0.25">
      <c r="A446" s="557">
        <v>497</v>
      </c>
      <c r="B446" s="558" t="s">
        <v>524</v>
      </c>
      <c r="C446" s="490" t="s">
        <v>525</v>
      </c>
      <c r="D446" s="489" t="s">
        <v>39</v>
      </c>
      <c r="E446" s="559"/>
      <c r="F446" s="559"/>
      <c r="G446" s="490" t="s">
        <v>526</v>
      </c>
      <c r="H446" s="489" t="s">
        <v>2022</v>
      </c>
      <c r="I446" s="489"/>
      <c r="J446" s="560"/>
      <c r="K446" s="559" t="s">
        <v>2023</v>
      </c>
      <c r="L446" s="489" t="s">
        <v>1989</v>
      </c>
      <c r="M446" s="489" t="s">
        <v>70</v>
      </c>
      <c r="N446" s="559"/>
      <c r="O446" s="560"/>
      <c r="P446" s="491" t="s">
        <v>637</v>
      </c>
      <c r="Q446" s="491" t="s">
        <v>22</v>
      </c>
      <c r="R446" s="491" t="s">
        <v>1983</v>
      </c>
      <c r="S446" s="489" t="s">
        <v>644</v>
      </c>
      <c r="T446" s="489" t="s">
        <v>2022</v>
      </c>
      <c r="U446" s="489" t="s">
        <v>534</v>
      </c>
      <c r="V446" s="560"/>
      <c r="W446" s="490" t="s">
        <v>535</v>
      </c>
      <c r="X446" s="489"/>
      <c r="Y446" s="489"/>
      <c r="Z446" s="560"/>
      <c r="AA446" s="561"/>
      <c r="AB446" s="562" t="s">
        <v>526</v>
      </c>
      <c r="AC446" s="563" t="s">
        <v>526</v>
      </c>
      <c r="AD446" s="564" t="s">
        <v>540</v>
      </c>
      <c r="AE446" s="563"/>
      <c r="AF446" s="735"/>
      <c r="AG446" s="563" t="s">
        <v>1990</v>
      </c>
      <c r="AH446" s="562" t="s">
        <v>540</v>
      </c>
      <c r="AI446" s="563" t="s">
        <v>526</v>
      </c>
      <c r="AJ446" s="564" t="s">
        <v>526</v>
      </c>
      <c r="AK446" s="489"/>
      <c r="AL446" s="489"/>
      <c r="AM446" s="489"/>
      <c r="AN446" s="489"/>
      <c r="AO446" s="490" t="s">
        <v>526</v>
      </c>
      <c r="AP446" s="493"/>
      <c r="AQ446" s="491"/>
      <c r="AR446" s="492"/>
      <c r="AS446" s="490" t="str">
        <f t="shared" si="6"/>
        <v>no</v>
      </c>
      <c r="AT446" s="489"/>
      <c r="AU446" s="489"/>
      <c r="AV446" s="513"/>
      <c r="AW446" s="490" t="s">
        <v>526</v>
      </c>
      <c r="AX446" s="739"/>
      <c r="AY446" s="739"/>
      <c r="AZ446" s="489"/>
      <c r="BA446" s="489"/>
      <c r="BB446" s="489"/>
      <c r="BC446" s="489"/>
      <c r="BD446" s="489"/>
      <c r="BE446" s="489"/>
      <c r="BF446" s="489"/>
      <c r="BG446" s="489"/>
      <c r="BH446" s="489"/>
      <c r="BI446" s="489"/>
      <c r="BJ446" s="489"/>
      <c r="BK446" s="489"/>
      <c r="BL446" s="560"/>
      <c r="BM446" s="559"/>
      <c r="BN446" s="489"/>
      <c r="BO446" s="489"/>
      <c r="BP446" s="489"/>
      <c r="BQ446" s="489"/>
      <c r="BR446" s="489"/>
      <c r="BS446" s="489"/>
      <c r="BT446" s="489"/>
      <c r="BU446" s="489"/>
      <c r="BV446" s="489"/>
      <c r="BW446" s="489"/>
      <c r="BX446" s="489"/>
      <c r="BY446" s="489"/>
      <c r="BZ446" s="489"/>
      <c r="CA446" s="489"/>
      <c r="CB446" s="489"/>
      <c r="CC446" s="489"/>
      <c r="CD446" s="489"/>
      <c r="CE446" s="489"/>
      <c r="CF446" s="489"/>
      <c r="CG446" s="489"/>
      <c r="CH446" s="489"/>
      <c r="CI446" s="489"/>
      <c r="CJ446" s="489"/>
      <c r="CK446" s="489"/>
      <c r="CL446" s="489"/>
      <c r="CM446" s="489"/>
      <c r="CN446" s="489"/>
      <c r="CO446" s="489"/>
      <c r="CP446" s="489"/>
      <c r="CQ446" s="489"/>
      <c r="CR446" s="489"/>
      <c r="CS446" s="489"/>
      <c r="CT446" s="489"/>
      <c r="CU446" s="489"/>
      <c r="CV446" s="489"/>
      <c r="CW446" s="489"/>
      <c r="CX446" s="489"/>
      <c r="CY446" s="489"/>
      <c r="CZ446" s="489"/>
      <c r="DA446" s="489"/>
      <c r="DB446" s="489"/>
      <c r="DC446" s="489"/>
      <c r="DD446" s="489"/>
      <c r="DE446" s="489"/>
      <c r="DF446" s="489"/>
      <c r="DG446" s="489"/>
      <c r="DH446" s="489"/>
      <c r="DI446" s="489"/>
      <c r="DJ446" s="489"/>
      <c r="DK446" s="489"/>
      <c r="DL446" s="489"/>
      <c r="DM446" s="489"/>
      <c r="DN446" s="489"/>
      <c r="DO446" s="489"/>
      <c r="DP446" s="489"/>
      <c r="DQ446" s="489"/>
      <c r="DR446" s="489"/>
      <c r="DS446" s="489"/>
      <c r="DT446" s="489"/>
      <c r="DU446" s="489"/>
      <c r="DV446" s="489"/>
      <c r="DW446" s="489"/>
      <c r="DX446" s="489"/>
      <c r="DY446" s="489"/>
      <c r="DZ446" s="489"/>
      <c r="EA446" s="489"/>
      <c r="EB446" s="489"/>
      <c r="EC446" s="489"/>
      <c r="ED446" s="489"/>
      <c r="EE446" s="489"/>
      <c r="EF446" s="489"/>
      <c r="EG446" s="489"/>
      <c r="EH446" s="489"/>
      <c r="EI446" s="489"/>
      <c r="EJ446" s="489"/>
      <c r="EK446" s="489"/>
      <c r="EL446" s="489"/>
      <c r="EM446" s="489"/>
      <c r="EN446" s="489"/>
      <c r="EO446" s="489"/>
      <c r="EP446" s="489"/>
      <c r="EQ446" s="489"/>
      <c r="ER446" s="489"/>
      <c r="ES446" s="489"/>
      <c r="ET446" s="489"/>
      <c r="EU446" s="489"/>
      <c r="EV446" s="489"/>
      <c r="EW446" s="489"/>
      <c r="EX446" s="489"/>
      <c r="EY446" s="489"/>
      <c r="EZ446" s="489"/>
      <c r="FA446" s="489"/>
      <c r="FB446" s="559"/>
      <c r="FC446" s="489"/>
      <c r="FD446" s="489"/>
      <c r="FE446" s="489"/>
      <c r="FF446" s="489"/>
      <c r="FG446" s="489"/>
      <c r="FH446" s="489"/>
      <c r="FI446" s="489"/>
      <c r="FJ446" s="489"/>
      <c r="FK446" s="489"/>
      <c r="FL446" s="489"/>
      <c r="FM446" s="489"/>
      <c r="FN446" s="489"/>
      <c r="FO446" s="489"/>
      <c r="FP446" s="560"/>
      <c r="FQ446" s="489"/>
      <c r="FR446" s="560"/>
      <c r="FS446" s="559"/>
      <c r="FT446" s="489"/>
      <c r="FU446" s="489"/>
      <c r="FV446" s="489"/>
      <c r="FW446" s="489"/>
      <c r="FX446" s="489"/>
      <c r="FY446" s="560"/>
    </row>
    <row r="447" spans="1:181" s="494" customFormat="1" hidden="1" x14ac:dyDescent="0.25">
      <c r="A447" s="557">
        <v>498</v>
      </c>
      <c r="B447" s="558" t="s">
        <v>524</v>
      </c>
      <c r="C447" s="490" t="s">
        <v>525</v>
      </c>
      <c r="D447" s="489" t="s">
        <v>39</v>
      </c>
      <c r="E447" s="559"/>
      <c r="F447" s="559"/>
      <c r="G447" s="490" t="s">
        <v>526</v>
      </c>
      <c r="H447" s="489" t="s">
        <v>2024</v>
      </c>
      <c r="I447" s="489"/>
      <c r="J447" s="560"/>
      <c r="K447" s="559" t="s">
        <v>2025</v>
      </c>
      <c r="L447" s="489" t="s">
        <v>1989</v>
      </c>
      <c r="M447" s="489" t="s">
        <v>73</v>
      </c>
      <c r="N447" s="559"/>
      <c r="O447" s="560"/>
      <c r="P447" s="491" t="s">
        <v>637</v>
      </c>
      <c r="Q447" s="491" t="s">
        <v>22</v>
      </c>
      <c r="R447" s="491" t="s">
        <v>1983</v>
      </c>
      <c r="S447" s="489" t="s">
        <v>644</v>
      </c>
      <c r="T447" s="489" t="s">
        <v>2024</v>
      </c>
      <c r="U447" s="489" t="s">
        <v>534</v>
      </c>
      <c r="V447" s="560"/>
      <c r="W447" s="490" t="s">
        <v>535</v>
      </c>
      <c r="X447" s="489"/>
      <c r="Y447" s="489"/>
      <c r="Z447" s="560"/>
      <c r="AA447" s="561"/>
      <c r="AB447" s="562" t="s">
        <v>526</v>
      </c>
      <c r="AC447" s="563" t="s">
        <v>526</v>
      </c>
      <c r="AD447" s="564" t="s">
        <v>540</v>
      </c>
      <c r="AE447" s="563"/>
      <c r="AF447" s="735"/>
      <c r="AG447" s="563" t="s">
        <v>1990</v>
      </c>
      <c r="AH447" s="562" t="s">
        <v>540</v>
      </c>
      <c r="AI447" s="563" t="s">
        <v>526</v>
      </c>
      <c r="AJ447" s="564" t="s">
        <v>526</v>
      </c>
      <c r="AK447" s="489"/>
      <c r="AL447" s="489"/>
      <c r="AM447" s="489"/>
      <c r="AN447" s="489"/>
      <c r="AO447" s="490" t="s">
        <v>526</v>
      </c>
      <c r="AP447" s="493"/>
      <c r="AQ447" s="491"/>
      <c r="AR447" s="492"/>
      <c r="AS447" s="490" t="str">
        <f t="shared" si="6"/>
        <v>no</v>
      </c>
      <c r="AT447" s="489"/>
      <c r="AU447" s="489"/>
      <c r="AV447" s="513"/>
      <c r="AW447" s="490" t="s">
        <v>526</v>
      </c>
      <c r="AX447" s="739"/>
      <c r="AY447" s="739"/>
      <c r="AZ447" s="489"/>
      <c r="BA447" s="489"/>
      <c r="BB447" s="489"/>
      <c r="BC447" s="489"/>
      <c r="BD447" s="489"/>
      <c r="BE447" s="489"/>
      <c r="BF447" s="489"/>
      <c r="BG447" s="489"/>
      <c r="BH447" s="489"/>
      <c r="BI447" s="489"/>
      <c r="BJ447" s="489"/>
      <c r="BK447" s="489"/>
      <c r="BL447" s="560"/>
      <c r="BM447" s="559"/>
      <c r="BN447" s="489"/>
      <c r="BO447" s="489"/>
      <c r="BP447" s="489"/>
      <c r="BQ447" s="489"/>
      <c r="BR447" s="489"/>
      <c r="BS447" s="489"/>
      <c r="BT447" s="489"/>
      <c r="BU447" s="489"/>
      <c r="BV447" s="489"/>
      <c r="BW447" s="489"/>
      <c r="BX447" s="489"/>
      <c r="BY447" s="489"/>
      <c r="BZ447" s="489"/>
      <c r="CA447" s="489"/>
      <c r="CB447" s="489"/>
      <c r="CC447" s="489"/>
      <c r="CD447" s="489"/>
      <c r="CE447" s="489"/>
      <c r="CF447" s="489"/>
      <c r="CG447" s="489"/>
      <c r="CH447" s="489"/>
      <c r="CI447" s="489"/>
      <c r="CJ447" s="489"/>
      <c r="CK447" s="489"/>
      <c r="CL447" s="489"/>
      <c r="CM447" s="489"/>
      <c r="CN447" s="489"/>
      <c r="CO447" s="489"/>
      <c r="CP447" s="489"/>
      <c r="CQ447" s="489"/>
      <c r="CR447" s="489"/>
      <c r="CS447" s="489"/>
      <c r="CT447" s="489"/>
      <c r="CU447" s="489"/>
      <c r="CV447" s="489"/>
      <c r="CW447" s="489"/>
      <c r="CX447" s="489"/>
      <c r="CY447" s="489"/>
      <c r="CZ447" s="489"/>
      <c r="DA447" s="489"/>
      <c r="DB447" s="489"/>
      <c r="DC447" s="489"/>
      <c r="DD447" s="489"/>
      <c r="DE447" s="489"/>
      <c r="DF447" s="489"/>
      <c r="DG447" s="489"/>
      <c r="DH447" s="489"/>
      <c r="DI447" s="489"/>
      <c r="DJ447" s="489"/>
      <c r="DK447" s="489"/>
      <c r="DL447" s="489"/>
      <c r="DM447" s="489"/>
      <c r="DN447" s="489"/>
      <c r="DO447" s="489"/>
      <c r="DP447" s="489"/>
      <c r="DQ447" s="489"/>
      <c r="DR447" s="489"/>
      <c r="DS447" s="489"/>
      <c r="DT447" s="489"/>
      <c r="DU447" s="489"/>
      <c r="DV447" s="489"/>
      <c r="DW447" s="489"/>
      <c r="DX447" s="489"/>
      <c r="DY447" s="489"/>
      <c r="DZ447" s="489"/>
      <c r="EA447" s="489"/>
      <c r="EB447" s="489"/>
      <c r="EC447" s="489"/>
      <c r="ED447" s="489"/>
      <c r="EE447" s="489"/>
      <c r="EF447" s="489"/>
      <c r="EG447" s="489"/>
      <c r="EH447" s="489"/>
      <c r="EI447" s="489"/>
      <c r="EJ447" s="489"/>
      <c r="EK447" s="489"/>
      <c r="EL447" s="489"/>
      <c r="EM447" s="489"/>
      <c r="EN447" s="489"/>
      <c r="EO447" s="489"/>
      <c r="EP447" s="489"/>
      <c r="EQ447" s="489"/>
      <c r="ER447" s="489"/>
      <c r="ES447" s="489"/>
      <c r="ET447" s="489"/>
      <c r="EU447" s="489"/>
      <c r="EV447" s="489"/>
      <c r="EW447" s="489"/>
      <c r="EX447" s="489"/>
      <c r="EY447" s="489"/>
      <c r="EZ447" s="489"/>
      <c r="FA447" s="489"/>
      <c r="FB447" s="559"/>
      <c r="FC447" s="489"/>
      <c r="FD447" s="489"/>
      <c r="FE447" s="489"/>
      <c r="FF447" s="489"/>
      <c r="FG447" s="489"/>
      <c r="FH447" s="489"/>
      <c r="FI447" s="489"/>
      <c r="FJ447" s="489"/>
      <c r="FK447" s="489"/>
      <c r="FL447" s="489"/>
      <c r="FM447" s="489"/>
      <c r="FN447" s="489"/>
      <c r="FO447" s="489"/>
      <c r="FP447" s="560"/>
      <c r="FQ447" s="489"/>
      <c r="FR447" s="560"/>
      <c r="FS447" s="559"/>
      <c r="FT447" s="489"/>
      <c r="FU447" s="489"/>
      <c r="FV447" s="489"/>
      <c r="FW447" s="489"/>
      <c r="FX447" s="489"/>
      <c r="FY447" s="560"/>
    </row>
    <row r="448" spans="1:181" s="494" customFormat="1" hidden="1" x14ac:dyDescent="0.25">
      <c r="A448" s="557">
        <v>499</v>
      </c>
      <c r="B448" s="558" t="s">
        <v>524</v>
      </c>
      <c r="C448" s="490" t="s">
        <v>525</v>
      </c>
      <c r="D448" s="489" t="s">
        <v>39</v>
      </c>
      <c r="E448" s="559"/>
      <c r="F448" s="559"/>
      <c r="G448" s="490" t="s">
        <v>526</v>
      </c>
      <c r="H448" s="489" t="s">
        <v>2026</v>
      </c>
      <c r="I448" s="489"/>
      <c r="J448" s="560"/>
      <c r="K448" s="559" t="s">
        <v>2027</v>
      </c>
      <c r="L448" s="489" t="s">
        <v>1989</v>
      </c>
      <c r="M448" s="489" t="s">
        <v>76</v>
      </c>
      <c r="N448" s="559"/>
      <c r="O448" s="560"/>
      <c r="P448" s="491" t="s">
        <v>637</v>
      </c>
      <c r="Q448" s="491" t="s">
        <v>22</v>
      </c>
      <c r="R448" s="491" t="s">
        <v>1983</v>
      </c>
      <c r="S448" s="489" t="s">
        <v>644</v>
      </c>
      <c r="T448" s="489" t="s">
        <v>2026</v>
      </c>
      <c r="U448" s="489" t="s">
        <v>534</v>
      </c>
      <c r="V448" s="560"/>
      <c r="W448" s="490" t="s">
        <v>535</v>
      </c>
      <c r="X448" s="489"/>
      <c r="Y448" s="489"/>
      <c r="Z448" s="560"/>
      <c r="AA448" s="561"/>
      <c r="AB448" s="562" t="s">
        <v>526</v>
      </c>
      <c r="AC448" s="563" t="s">
        <v>526</v>
      </c>
      <c r="AD448" s="564" t="s">
        <v>540</v>
      </c>
      <c r="AE448" s="563"/>
      <c r="AF448" s="735"/>
      <c r="AG448" s="563" t="s">
        <v>1990</v>
      </c>
      <c r="AH448" s="562" t="s">
        <v>540</v>
      </c>
      <c r="AI448" s="563" t="s">
        <v>526</v>
      </c>
      <c r="AJ448" s="564" t="s">
        <v>526</v>
      </c>
      <c r="AK448" s="489"/>
      <c r="AL448" s="489"/>
      <c r="AM448" s="489"/>
      <c r="AN448" s="489"/>
      <c r="AO448" s="490" t="s">
        <v>526</v>
      </c>
      <c r="AP448" s="493"/>
      <c r="AQ448" s="491"/>
      <c r="AR448" s="492"/>
      <c r="AS448" s="490" t="str">
        <f t="shared" si="6"/>
        <v>no</v>
      </c>
      <c r="AT448" s="489"/>
      <c r="AU448" s="489"/>
      <c r="AV448" s="513"/>
      <c r="AW448" s="490" t="s">
        <v>526</v>
      </c>
      <c r="AX448" s="739"/>
      <c r="AY448" s="739"/>
      <c r="AZ448" s="489"/>
      <c r="BA448" s="489"/>
      <c r="BB448" s="489"/>
      <c r="BC448" s="489"/>
      <c r="BD448" s="489"/>
      <c r="BE448" s="489"/>
      <c r="BF448" s="489"/>
      <c r="BG448" s="489"/>
      <c r="BH448" s="489"/>
      <c r="BI448" s="489"/>
      <c r="BJ448" s="489"/>
      <c r="BK448" s="489"/>
      <c r="BL448" s="560"/>
      <c r="BM448" s="559"/>
      <c r="BN448" s="489"/>
      <c r="BO448" s="489"/>
      <c r="BP448" s="489"/>
      <c r="BQ448" s="489"/>
      <c r="BR448" s="489"/>
      <c r="BS448" s="489"/>
      <c r="BT448" s="489"/>
      <c r="BU448" s="489"/>
      <c r="BV448" s="489"/>
      <c r="BW448" s="489"/>
      <c r="BX448" s="489"/>
      <c r="BY448" s="489"/>
      <c r="BZ448" s="489"/>
      <c r="CA448" s="489"/>
      <c r="CB448" s="489"/>
      <c r="CC448" s="489"/>
      <c r="CD448" s="489"/>
      <c r="CE448" s="489"/>
      <c r="CF448" s="489"/>
      <c r="CG448" s="489"/>
      <c r="CH448" s="489"/>
      <c r="CI448" s="489"/>
      <c r="CJ448" s="489"/>
      <c r="CK448" s="489"/>
      <c r="CL448" s="489"/>
      <c r="CM448" s="489"/>
      <c r="CN448" s="489"/>
      <c r="CO448" s="489"/>
      <c r="CP448" s="489"/>
      <c r="CQ448" s="489"/>
      <c r="CR448" s="489"/>
      <c r="CS448" s="489"/>
      <c r="CT448" s="489"/>
      <c r="CU448" s="489"/>
      <c r="CV448" s="489"/>
      <c r="CW448" s="489"/>
      <c r="CX448" s="489"/>
      <c r="CY448" s="489"/>
      <c r="CZ448" s="489"/>
      <c r="DA448" s="489"/>
      <c r="DB448" s="489"/>
      <c r="DC448" s="489"/>
      <c r="DD448" s="489"/>
      <c r="DE448" s="489"/>
      <c r="DF448" s="489"/>
      <c r="DG448" s="489"/>
      <c r="DH448" s="489"/>
      <c r="DI448" s="489"/>
      <c r="DJ448" s="489"/>
      <c r="DK448" s="489"/>
      <c r="DL448" s="489"/>
      <c r="DM448" s="489"/>
      <c r="DN448" s="489"/>
      <c r="DO448" s="489"/>
      <c r="DP448" s="489"/>
      <c r="DQ448" s="489"/>
      <c r="DR448" s="489"/>
      <c r="DS448" s="489"/>
      <c r="DT448" s="489"/>
      <c r="DU448" s="489"/>
      <c r="DV448" s="489"/>
      <c r="DW448" s="489"/>
      <c r="DX448" s="489"/>
      <c r="DY448" s="489"/>
      <c r="DZ448" s="489"/>
      <c r="EA448" s="489"/>
      <c r="EB448" s="489"/>
      <c r="EC448" s="489"/>
      <c r="ED448" s="489"/>
      <c r="EE448" s="489"/>
      <c r="EF448" s="489"/>
      <c r="EG448" s="489"/>
      <c r="EH448" s="489"/>
      <c r="EI448" s="489"/>
      <c r="EJ448" s="489"/>
      <c r="EK448" s="489"/>
      <c r="EL448" s="489"/>
      <c r="EM448" s="489"/>
      <c r="EN448" s="489"/>
      <c r="EO448" s="489"/>
      <c r="EP448" s="489"/>
      <c r="EQ448" s="489"/>
      <c r="ER448" s="489"/>
      <c r="ES448" s="489"/>
      <c r="ET448" s="489"/>
      <c r="EU448" s="489"/>
      <c r="EV448" s="489"/>
      <c r="EW448" s="489"/>
      <c r="EX448" s="489"/>
      <c r="EY448" s="489"/>
      <c r="EZ448" s="489"/>
      <c r="FA448" s="489"/>
      <c r="FB448" s="559"/>
      <c r="FC448" s="489"/>
      <c r="FD448" s="489"/>
      <c r="FE448" s="489"/>
      <c r="FF448" s="489"/>
      <c r="FG448" s="489"/>
      <c r="FH448" s="489"/>
      <c r="FI448" s="489"/>
      <c r="FJ448" s="489"/>
      <c r="FK448" s="489"/>
      <c r="FL448" s="489"/>
      <c r="FM448" s="489"/>
      <c r="FN448" s="489"/>
      <c r="FO448" s="489"/>
      <c r="FP448" s="560"/>
      <c r="FQ448" s="489"/>
      <c r="FR448" s="560"/>
      <c r="FS448" s="559"/>
      <c r="FT448" s="489"/>
      <c r="FU448" s="489"/>
      <c r="FV448" s="489"/>
      <c r="FW448" s="489"/>
      <c r="FX448" s="489"/>
      <c r="FY448" s="560"/>
    </row>
    <row r="449" spans="1:181" s="494" customFormat="1" hidden="1" x14ac:dyDescent="0.25">
      <c r="A449" s="557">
        <v>500</v>
      </c>
      <c r="B449" s="558" t="s">
        <v>524</v>
      </c>
      <c r="C449" s="490" t="s">
        <v>525</v>
      </c>
      <c r="D449" s="489" t="s">
        <v>39</v>
      </c>
      <c r="E449" s="559"/>
      <c r="F449" s="559"/>
      <c r="G449" s="490" t="s">
        <v>526</v>
      </c>
      <c r="H449" s="489" t="s">
        <v>2028</v>
      </c>
      <c r="I449" s="489"/>
      <c r="J449" s="560"/>
      <c r="K449" s="559" t="s">
        <v>2029</v>
      </c>
      <c r="L449" s="489" t="s">
        <v>1989</v>
      </c>
      <c r="M449" s="489" t="s">
        <v>80</v>
      </c>
      <c r="N449" s="559"/>
      <c r="O449" s="560"/>
      <c r="P449" s="491" t="s">
        <v>637</v>
      </c>
      <c r="Q449" s="491" t="s">
        <v>22</v>
      </c>
      <c r="R449" s="491" t="s">
        <v>1983</v>
      </c>
      <c r="S449" s="489" t="s">
        <v>644</v>
      </c>
      <c r="T449" s="489" t="s">
        <v>2028</v>
      </c>
      <c r="U449" s="489" t="s">
        <v>534</v>
      </c>
      <c r="V449" s="560"/>
      <c r="W449" s="490" t="s">
        <v>535</v>
      </c>
      <c r="X449" s="489"/>
      <c r="Y449" s="489"/>
      <c r="Z449" s="560"/>
      <c r="AA449" s="561"/>
      <c r="AB449" s="562" t="s">
        <v>526</v>
      </c>
      <c r="AC449" s="563" t="s">
        <v>526</v>
      </c>
      <c r="AD449" s="564" t="s">
        <v>540</v>
      </c>
      <c r="AE449" s="563"/>
      <c r="AF449" s="735"/>
      <c r="AG449" s="563" t="s">
        <v>1990</v>
      </c>
      <c r="AH449" s="562" t="s">
        <v>540</v>
      </c>
      <c r="AI449" s="563" t="s">
        <v>526</v>
      </c>
      <c r="AJ449" s="564" t="s">
        <v>526</v>
      </c>
      <c r="AK449" s="489"/>
      <c r="AL449" s="489"/>
      <c r="AM449" s="489"/>
      <c r="AN449" s="489"/>
      <c r="AO449" s="490" t="s">
        <v>526</v>
      </c>
      <c r="AP449" s="493"/>
      <c r="AQ449" s="491"/>
      <c r="AR449" s="492"/>
      <c r="AS449" s="490" t="str">
        <f t="shared" si="6"/>
        <v>no</v>
      </c>
      <c r="AT449" s="489"/>
      <c r="AU449" s="489"/>
      <c r="AV449" s="513"/>
      <c r="AW449" s="490" t="s">
        <v>526</v>
      </c>
      <c r="AX449" s="739"/>
      <c r="AY449" s="739"/>
      <c r="AZ449" s="489"/>
      <c r="BA449" s="489"/>
      <c r="BB449" s="489"/>
      <c r="BC449" s="489"/>
      <c r="BD449" s="489"/>
      <c r="BE449" s="489"/>
      <c r="BF449" s="489"/>
      <c r="BG449" s="489"/>
      <c r="BH449" s="489"/>
      <c r="BI449" s="489"/>
      <c r="BJ449" s="489"/>
      <c r="BK449" s="489"/>
      <c r="BL449" s="560"/>
      <c r="BM449" s="559"/>
      <c r="BN449" s="489"/>
      <c r="BO449" s="489"/>
      <c r="BP449" s="489"/>
      <c r="BQ449" s="489"/>
      <c r="BR449" s="489"/>
      <c r="BS449" s="489"/>
      <c r="BT449" s="489"/>
      <c r="BU449" s="489"/>
      <c r="BV449" s="489"/>
      <c r="BW449" s="489"/>
      <c r="BX449" s="489"/>
      <c r="BY449" s="489"/>
      <c r="BZ449" s="489"/>
      <c r="CA449" s="489"/>
      <c r="CB449" s="489"/>
      <c r="CC449" s="489"/>
      <c r="CD449" s="489"/>
      <c r="CE449" s="489"/>
      <c r="CF449" s="489"/>
      <c r="CG449" s="489"/>
      <c r="CH449" s="489"/>
      <c r="CI449" s="489"/>
      <c r="CJ449" s="489"/>
      <c r="CK449" s="489"/>
      <c r="CL449" s="489"/>
      <c r="CM449" s="489"/>
      <c r="CN449" s="489"/>
      <c r="CO449" s="489"/>
      <c r="CP449" s="489"/>
      <c r="CQ449" s="489"/>
      <c r="CR449" s="489"/>
      <c r="CS449" s="489"/>
      <c r="CT449" s="489"/>
      <c r="CU449" s="489"/>
      <c r="CV449" s="489"/>
      <c r="CW449" s="489"/>
      <c r="CX449" s="489"/>
      <c r="CY449" s="489"/>
      <c r="CZ449" s="489"/>
      <c r="DA449" s="489"/>
      <c r="DB449" s="489"/>
      <c r="DC449" s="489"/>
      <c r="DD449" s="489"/>
      <c r="DE449" s="489"/>
      <c r="DF449" s="489"/>
      <c r="DG449" s="489"/>
      <c r="DH449" s="489"/>
      <c r="DI449" s="489"/>
      <c r="DJ449" s="489"/>
      <c r="DK449" s="489"/>
      <c r="DL449" s="489"/>
      <c r="DM449" s="489"/>
      <c r="DN449" s="489"/>
      <c r="DO449" s="489"/>
      <c r="DP449" s="489"/>
      <c r="DQ449" s="489"/>
      <c r="DR449" s="489"/>
      <c r="DS449" s="489"/>
      <c r="DT449" s="489"/>
      <c r="DU449" s="489"/>
      <c r="DV449" s="489"/>
      <c r="DW449" s="489"/>
      <c r="DX449" s="489"/>
      <c r="DY449" s="489"/>
      <c r="DZ449" s="489"/>
      <c r="EA449" s="489"/>
      <c r="EB449" s="489"/>
      <c r="EC449" s="489"/>
      <c r="ED449" s="489"/>
      <c r="EE449" s="489"/>
      <c r="EF449" s="489"/>
      <c r="EG449" s="489"/>
      <c r="EH449" s="489"/>
      <c r="EI449" s="489"/>
      <c r="EJ449" s="489"/>
      <c r="EK449" s="489"/>
      <c r="EL449" s="489"/>
      <c r="EM449" s="489"/>
      <c r="EN449" s="489"/>
      <c r="EO449" s="489"/>
      <c r="EP449" s="489"/>
      <c r="EQ449" s="489"/>
      <c r="ER449" s="489"/>
      <c r="ES449" s="489"/>
      <c r="ET449" s="489"/>
      <c r="EU449" s="489"/>
      <c r="EV449" s="489"/>
      <c r="EW449" s="489"/>
      <c r="EX449" s="489"/>
      <c r="EY449" s="489"/>
      <c r="EZ449" s="489"/>
      <c r="FA449" s="489"/>
      <c r="FB449" s="559"/>
      <c r="FC449" s="489"/>
      <c r="FD449" s="489"/>
      <c r="FE449" s="489"/>
      <c r="FF449" s="489"/>
      <c r="FG449" s="489"/>
      <c r="FH449" s="489"/>
      <c r="FI449" s="489"/>
      <c r="FJ449" s="489"/>
      <c r="FK449" s="489"/>
      <c r="FL449" s="489"/>
      <c r="FM449" s="489"/>
      <c r="FN449" s="489"/>
      <c r="FO449" s="489"/>
      <c r="FP449" s="560"/>
      <c r="FQ449" s="489"/>
      <c r="FR449" s="560"/>
      <c r="FS449" s="559"/>
      <c r="FT449" s="489"/>
      <c r="FU449" s="489"/>
      <c r="FV449" s="489"/>
      <c r="FW449" s="489"/>
      <c r="FX449" s="489"/>
      <c r="FY449" s="560"/>
    </row>
    <row r="450" spans="1:181" s="494" customFormat="1" hidden="1" x14ac:dyDescent="0.25">
      <c r="A450" s="557">
        <v>501</v>
      </c>
      <c r="B450" s="558" t="s">
        <v>524</v>
      </c>
      <c r="C450" s="490" t="s">
        <v>525</v>
      </c>
      <c r="D450" s="489" t="s">
        <v>39</v>
      </c>
      <c r="E450" s="559"/>
      <c r="F450" s="559"/>
      <c r="G450" s="490" t="s">
        <v>526</v>
      </c>
      <c r="H450" s="489" t="s">
        <v>2030</v>
      </c>
      <c r="I450" s="489"/>
      <c r="J450" s="560"/>
      <c r="K450" s="559" t="s">
        <v>2031</v>
      </c>
      <c r="L450" s="489" t="s">
        <v>1989</v>
      </c>
      <c r="M450" s="489" t="s">
        <v>885</v>
      </c>
      <c r="N450" s="559"/>
      <c r="O450" s="560"/>
      <c r="P450" s="491" t="s">
        <v>637</v>
      </c>
      <c r="Q450" s="491" t="s">
        <v>22</v>
      </c>
      <c r="R450" s="491" t="s">
        <v>1983</v>
      </c>
      <c r="S450" s="489" t="s">
        <v>644</v>
      </c>
      <c r="T450" s="489" t="s">
        <v>2030</v>
      </c>
      <c r="U450" s="489" t="s">
        <v>534</v>
      </c>
      <c r="V450" s="560"/>
      <c r="W450" s="490" t="s">
        <v>535</v>
      </c>
      <c r="X450" s="489"/>
      <c r="Y450" s="489"/>
      <c r="Z450" s="560"/>
      <c r="AA450" s="561"/>
      <c r="AB450" s="562" t="s">
        <v>526</v>
      </c>
      <c r="AC450" s="563" t="s">
        <v>526</v>
      </c>
      <c r="AD450" s="564" t="s">
        <v>540</v>
      </c>
      <c r="AE450" s="563"/>
      <c r="AF450" s="735"/>
      <c r="AG450" s="563" t="s">
        <v>1990</v>
      </c>
      <c r="AH450" s="562" t="s">
        <v>540</v>
      </c>
      <c r="AI450" s="563" t="s">
        <v>526</v>
      </c>
      <c r="AJ450" s="564" t="s">
        <v>526</v>
      </c>
      <c r="AK450" s="489"/>
      <c r="AL450" s="489"/>
      <c r="AM450" s="489"/>
      <c r="AN450" s="489"/>
      <c r="AO450" s="490" t="s">
        <v>526</v>
      </c>
      <c r="AP450" s="493"/>
      <c r="AQ450" s="491"/>
      <c r="AR450" s="492"/>
      <c r="AS450" s="490" t="str">
        <f t="shared" si="6"/>
        <v>no</v>
      </c>
      <c r="AT450" s="489"/>
      <c r="AU450" s="489"/>
      <c r="AV450" s="513"/>
      <c r="AW450" s="490" t="s">
        <v>526</v>
      </c>
      <c r="AX450" s="739"/>
      <c r="AY450" s="739"/>
      <c r="AZ450" s="489"/>
      <c r="BA450" s="489"/>
      <c r="BB450" s="489"/>
      <c r="BC450" s="489"/>
      <c r="BD450" s="489"/>
      <c r="BE450" s="489"/>
      <c r="BF450" s="489"/>
      <c r="BG450" s="489"/>
      <c r="BH450" s="489"/>
      <c r="BI450" s="489"/>
      <c r="BJ450" s="489"/>
      <c r="BK450" s="489"/>
      <c r="BL450" s="560"/>
      <c r="BM450" s="559"/>
      <c r="BN450" s="489"/>
      <c r="BO450" s="489"/>
      <c r="BP450" s="489"/>
      <c r="BQ450" s="489"/>
      <c r="BR450" s="489"/>
      <c r="BS450" s="489"/>
      <c r="BT450" s="489"/>
      <c r="BU450" s="489"/>
      <c r="BV450" s="489"/>
      <c r="BW450" s="489"/>
      <c r="BX450" s="489"/>
      <c r="BY450" s="489"/>
      <c r="BZ450" s="489"/>
      <c r="CA450" s="489"/>
      <c r="CB450" s="489"/>
      <c r="CC450" s="489"/>
      <c r="CD450" s="489"/>
      <c r="CE450" s="489"/>
      <c r="CF450" s="489"/>
      <c r="CG450" s="489"/>
      <c r="CH450" s="489"/>
      <c r="CI450" s="489"/>
      <c r="CJ450" s="489"/>
      <c r="CK450" s="489"/>
      <c r="CL450" s="489"/>
      <c r="CM450" s="489"/>
      <c r="CN450" s="489"/>
      <c r="CO450" s="489"/>
      <c r="CP450" s="489"/>
      <c r="CQ450" s="489"/>
      <c r="CR450" s="489"/>
      <c r="CS450" s="489"/>
      <c r="CT450" s="489"/>
      <c r="CU450" s="489"/>
      <c r="CV450" s="489"/>
      <c r="CW450" s="489"/>
      <c r="CX450" s="489"/>
      <c r="CY450" s="489"/>
      <c r="CZ450" s="489"/>
      <c r="DA450" s="489"/>
      <c r="DB450" s="489"/>
      <c r="DC450" s="489"/>
      <c r="DD450" s="489"/>
      <c r="DE450" s="489"/>
      <c r="DF450" s="489"/>
      <c r="DG450" s="489"/>
      <c r="DH450" s="489"/>
      <c r="DI450" s="489"/>
      <c r="DJ450" s="489"/>
      <c r="DK450" s="489"/>
      <c r="DL450" s="489"/>
      <c r="DM450" s="489"/>
      <c r="DN450" s="489"/>
      <c r="DO450" s="489"/>
      <c r="DP450" s="489"/>
      <c r="DQ450" s="489"/>
      <c r="DR450" s="489"/>
      <c r="DS450" s="489"/>
      <c r="DT450" s="489"/>
      <c r="DU450" s="489"/>
      <c r="DV450" s="489"/>
      <c r="DW450" s="489"/>
      <c r="DX450" s="489"/>
      <c r="DY450" s="489"/>
      <c r="DZ450" s="489"/>
      <c r="EA450" s="489"/>
      <c r="EB450" s="489"/>
      <c r="EC450" s="489"/>
      <c r="ED450" s="489"/>
      <c r="EE450" s="489"/>
      <c r="EF450" s="489"/>
      <c r="EG450" s="489"/>
      <c r="EH450" s="489"/>
      <c r="EI450" s="489"/>
      <c r="EJ450" s="489"/>
      <c r="EK450" s="489"/>
      <c r="EL450" s="489"/>
      <c r="EM450" s="489"/>
      <c r="EN450" s="489"/>
      <c r="EO450" s="489"/>
      <c r="EP450" s="489"/>
      <c r="EQ450" s="489"/>
      <c r="ER450" s="489"/>
      <c r="ES450" s="489"/>
      <c r="ET450" s="489"/>
      <c r="EU450" s="489"/>
      <c r="EV450" s="489"/>
      <c r="EW450" s="489"/>
      <c r="EX450" s="489"/>
      <c r="EY450" s="489"/>
      <c r="EZ450" s="489"/>
      <c r="FA450" s="489"/>
      <c r="FB450" s="559"/>
      <c r="FC450" s="489"/>
      <c r="FD450" s="489"/>
      <c r="FE450" s="489"/>
      <c r="FF450" s="489"/>
      <c r="FG450" s="489"/>
      <c r="FH450" s="489"/>
      <c r="FI450" s="489"/>
      <c r="FJ450" s="489"/>
      <c r="FK450" s="489"/>
      <c r="FL450" s="489"/>
      <c r="FM450" s="489"/>
      <c r="FN450" s="489"/>
      <c r="FO450" s="489"/>
      <c r="FP450" s="560"/>
      <c r="FQ450" s="489"/>
      <c r="FR450" s="560"/>
      <c r="FS450" s="559"/>
      <c r="FT450" s="489"/>
      <c r="FU450" s="489"/>
      <c r="FV450" s="489"/>
      <c r="FW450" s="489"/>
      <c r="FX450" s="489"/>
      <c r="FY450" s="560"/>
    </row>
    <row r="451" spans="1:181" s="494" customFormat="1" hidden="1" x14ac:dyDescent="0.25">
      <c r="A451" s="557">
        <v>502</v>
      </c>
      <c r="B451" s="558" t="s">
        <v>524</v>
      </c>
      <c r="C451" s="490" t="s">
        <v>525</v>
      </c>
      <c r="D451" s="489" t="s">
        <v>39</v>
      </c>
      <c r="E451" s="559"/>
      <c r="F451" s="559"/>
      <c r="G451" s="490" t="s">
        <v>526</v>
      </c>
      <c r="H451" s="489" t="s">
        <v>2032</v>
      </c>
      <c r="I451" s="489"/>
      <c r="J451" s="560"/>
      <c r="K451" s="559" t="s">
        <v>2033</v>
      </c>
      <c r="L451" s="489" t="s">
        <v>1989</v>
      </c>
      <c r="M451" s="489" t="s">
        <v>83</v>
      </c>
      <c r="N451" s="559"/>
      <c r="O451" s="560"/>
      <c r="P451" s="491" t="s">
        <v>637</v>
      </c>
      <c r="Q451" s="491" t="s">
        <v>22</v>
      </c>
      <c r="R451" s="491" t="s">
        <v>1983</v>
      </c>
      <c r="S451" s="489" t="s">
        <v>644</v>
      </c>
      <c r="T451" s="489" t="s">
        <v>2032</v>
      </c>
      <c r="U451" s="489" t="s">
        <v>534</v>
      </c>
      <c r="V451" s="560"/>
      <c r="W451" s="490" t="s">
        <v>535</v>
      </c>
      <c r="X451" s="489"/>
      <c r="Y451" s="489"/>
      <c r="Z451" s="560"/>
      <c r="AA451" s="561"/>
      <c r="AB451" s="562" t="s">
        <v>526</v>
      </c>
      <c r="AC451" s="563" t="s">
        <v>526</v>
      </c>
      <c r="AD451" s="564" t="s">
        <v>540</v>
      </c>
      <c r="AE451" s="563"/>
      <c r="AF451" s="735"/>
      <c r="AG451" s="563" t="s">
        <v>1990</v>
      </c>
      <c r="AH451" s="562" t="s">
        <v>540</v>
      </c>
      <c r="AI451" s="563" t="s">
        <v>526</v>
      </c>
      <c r="AJ451" s="564" t="s">
        <v>526</v>
      </c>
      <c r="AK451" s="489"/>
      <c r="AL451" s="489"/>
      <c r="AM451" s="489"/>
      <c r="AN451" s="489"/>
      <c r="AO451" s="490" t="s">
        <v>526</v>
      </c>
      <c r="AP451" s="493"/>
      <c r="AQ451" s="491"/>
      <c r="AR451" s="492"/>
      <c r="AS451" s="490" t="str">
        <f t="shared" si="6"/>
        <v>no</v>
      </c>
      <c r="AT451" s="489"/>
      <c r="AU451" s="489"/>
      <c r="AV451" s="513"/>
      <c r="AW451" s="490" t="s">
        <v>526</v>
      </c>
      <c r="AX451" s="739"/>
      <c r="AY451" s="739"/>
      <c r="AZ451" s="489"/>
      <c r="BA451" s="489"/>
      <c r="BB451" s="489"/>
      <c r="BC451" s="489"/>
      <c r="BD451" s="489"/>
      <c r="BE451" s="489"/>
      <c r="BF451" s="489"/>
      <c r="BG451" s="489"/>
      <c r="BH451" s="489"/>
      <c r="BI451" s="489"/>
      <c r="BJ451" s="489"/>
      <c r="BK451" s="489"/>
      <c r="BL451" s="560"/>
      <c r="BM451" s="559"/>
      <c r="BN451" s="489"/>
      <c r="BO451" s="489"/>
      <c r="BP451" s="489"/>
      <c r="BQ451" s="489"/>
      <c r="BR451" s="489"/>
      <c r="BS451" s="489"/>
      <c r="BT451" s="489"/>
      <c r="BU451" s="489"/>
      <c r="BV451" s="489"/>
      <c r="BW451" s="489"/>
      <c r="BX451" s="489"/>
      <c r="BY451" s="489"/>
      <c r="BZ451" s="489"/>
      <c r="CA451" s="489"/>
      <c r="CB451" s="489"/>
      <c r="CC451" s="489"/>
      <c r="CD451" s="489"/>
      <c r="CE451" s="489"/>
      <c r="CF451" s="489"/>
      <c r="CG451" s="489"/>
      <c r="CH451" s="489"/>
      <c r="CI451" s="489"/>
      <c r="CJ451" s="489"/>
      <c r="CK451" s="489"/>
      <c r="CL451" s="489"/>
      <c r="CM451" s="489"/>
      <c r="CN451" s="489"/>
      <c r="CO451" s="489"/>
      <c r="CP451" s="489"/>
      <c r="CQ451" s="489"/>
      <c r="CR451" s="489"/>
      <c r="CS451" s="489"/>
      <c r="CT451" s="489"/>
      <c r="CU451" s="489"/>
      <c r="CV451" s="489"/>
      <c r="CW451" s="489"/>
      <c r="CX451" s="489"/>
      <c r="CY451" s="489"/>
      <c r="CZ451" s="489"/>
      <c r="DA451" s="489"/>
      <c r="DB451" s="489"/>
      <c r="DC451" s="489"/>
      <c r="DD451" s="489"/>
      <c r="DE451" s="489"/>
      <c r="DF451" s="489"/>
      <c r="DG451" s="489"/>
      <c r="DH451" s="489"/>
      <c r="DI451" s="489"/>
      <c r="DJ451" s="489"/>
      <c r="DK451" s="489"/>
      <c r="DL451" s="489"/>
      <c r="DM451" s="489"/>
      <c r="DN451" s="489"/>
      <c r="DO451" s="489"/>
      <c r="DP451" s="489"/>
      <c r="DQ451" s="489"/>
      <c r="DR451" s="489"/>
      <c r="DS451" s="489"/>
      <c r="DT451" s="489"/>
      <c r="DU451" s="489"/>
      <c r="DV451" s="489"/>
      <c r="DW451" s="489"/>
      <c r="DX451" s="489"/>
      <c r="DY451" s="489"/>
      <c r="DZ451" s="489"/>
      <c r="EA451" s="489"/>
      <c r="EB451" s="489"/>
      <c r="EC451" s="489"/>
      <c r="ED451" s="489"/>
      <c r="EE451" s="489"/>
      <c r="EF451" s="489"/>
      <c r="EG451" s="489"/>
      <c r="EH451" s="489"/>
      <c r="EI451" s="489"/>
      <c r="EJ451" s="489"/>
      <c r="EK451" s="489"/>
      <c r="EL451" s="489"/>
      <c r="EM451" s="489"/>
      <c r="EN451" s="489"/>
      <c r="EO451" s="489"/>
      <c r="EP451" s="489"/>
      <c r="EQ451" s="489"/>
      <c r="ER451" s="489"/>
      <c r="ES451" s="489"/>
      <c r="ET451" s="489"/>
      <c r="EU451" s="489"/>
      <c r="EV451" s="489"/>
      <c r="EW451" s="489"/>
      <c r="EX451" s="489"/>
      <c r="EY451" s="489"/>
      <c r="EZ451" s="489"/>
      <c r="FA451" s="489"/>
      <c r="FB451" s="559"/>
      <c r="FC451" s="489"/>
      <c r="FD451" s="489"/>
      <c r="FE451" s="489"/>
      <c r="FF451" s="489"/>
      <c r="FG451" s="489"/>
      <c r="FH451" s="489"/>
      <c r="FI451" s="489"/>
      <c r="FJ451" s="489"/>
      <c r="FK451" s="489"/>
      <c r="FL451" s="489"/>
      <c r="FM451" s="489"/>
      <c r="FN451" s="489"/>
      <c r="FO451" s="489"/>
      <c r="FP451" s="560"/>
      <c r="FQ451" s="489"/>
      <c r="FR451" s="560"/>
      <c r="FS451" s="559"/>
      <c r="FT451" s="489"/>
      <c r="FU451" s="489"/>
      <c r="FV451" s="489"/>
      <c r="FW451" s="489"/>
      <c r="FX451" s="489"/>
      <c r="FY451" s="560"/>
    </row>
    <row r="452" spans="1:181" s="494" customFormat="1" hidden="1" x14ac:dyDescent="0.25">
      <c r="A452" s="557">
        <v>503</v>
      </c>
      <c r="B452" s="558" t="s">
        <v>524</v>
      </c>
      <c r="C452" s="490" t="s">
        <v>525</v>
      </c>
      <c r="D452" s="489" t="s">
        <v>39</v>
      </c>
      <c r="E452" s="559"/>
      <c r="F452" s="559"/>
      <c r="G452" s="490" t="s">
        <v>526</v>
      </c>
      <c r="H452" s="489" t="s">
        <v>2034</v>
      </c>
      <c r="I452" s="489"/>
      <c r="J452" s="560"/>
      <c r="K452" s="559" t="s">
        <v>2035</v>
      </c>
      <c r="L452" s="489" t="s">
        <v>1989</v>
      </c>
      <c r="M452" s="489" t="s">
        <v>85</v>
      </c>
      <c r="N452" s="559"/>
      <c r="O452" s="560"/>
      <c r="P452" s="491" t="s">
        <v>637</v>
      </c>
      <c r="Q452" s="491" t="s">
        <v>22</v>
      </c>
      <c r="R452" s="491" t="s">
        <v>1983</v>
      </c>
      <c r="S452" s="489" t="s">
        <v>644</v>
      </c>
      <c r="T452" s="489" t="s">
        <v>2034</v>
      </c>
      <c r="U452" s="489" t="s">
        <v>534</v>
      </c>
      <c r="V452" s="560"/>
      <c r="W452" s="490" t="s">
        <v>535</v>
      </c>
      <c r="X452" s="489"/>
      <c r="Y452" s="489"/>
      <c r="Z452" s="560"/>
      <c r="AA452" s="561"/>
      <c r="AB452" s="562" t="s">
        <v>526</v>
      </c>
      <c r="AC452" s="563" t="s">
        <v>526</v>
      </c>
      <c r="AD452" s="564" t="s">
        <v>540</v>
      </c>
      <c r="AE452" s="563"/>
      <c r="AF452" s="735"/>
      <c r="AG452" s="563" t="s">
        <v>1990</v>
      </c>
      <c r="AH452" s="562" t="s">
        <v>540</v>
      </c>
      <c r="AI452" s="563" t="s">
        <v>526</v>
      </c>
      <c r="AJ452" s="564" t="s">
        <v>526</v>
      </c>
      <c r="AK452" s="489"/>
      <c r="AL452" s="489"/>
      <c r="AM452" s="489"/>
      <c r="AN452" s="489"/>
      <c r="AO452" s="490" t="s">
        <v>526</v>
      </c>
      <c r="AP452" s="493"/>
      <c r="AQ452" s="491"/>
      <c r="AR452" s="492"/>
      <c r="AS452" s="490" t="str">
        <f t="shared" si="6"/>
        <v>no</v>
      </c>
      <c r="AT452" s="489"/>
      <c r="AU452" s="489"/>
      <c r="AV452" s="513"/>
      <c r="AW452" s="490" t="s">
        <v>526</v>
      </c>
      <c r="AX452" s="739"/>
      <c r="AY452" s="739"/>
      <c r="AZ452" s="489"/>
      <c r="BA452" s="489"/>
      <c r="BB452" s="489"/>
      <c r="BC452" s="489"/>
      <c r="BD452" s="489"/>
      <c r="BE452" s="489"/>
      <c r="BF452" s="489"/>
      <c r="BG452" s="489"/>
      <c r="BH452" s="489"/>
      <c r="BI452" s="489"/>
      <c r="BJ452" s="489"/>
      <c r="BK452" s="489"/>
      <c r="BL452" s="560"/>
      <c r="BM452" s="559"/>
      <c r="BN452" s="489"/>
      <c r="BO452" s="489"/>
      <c r="BP452" s="489"/>
      <c r="BQ452" s="489"/>
      <c r="BR452" s="489"/>
      <c r="BS452" s="489"/>
      <c r="BT452" s="489"/>
      <c r="BU452" s="489"/>
      <c r="BV452" s="489"/>
      <c r="BW452" s="489"/>
      <c r="BX452" s="489"/>
      <c r="BY452" s="489"/>
      <c r="BZ452" s="489"/>
      <c r="CA452" s="489"/>
      <c r="CB452" s="489"/>
      <c r="CC452" s="489"/>
      <c r="CD452" s="489"/>
      <c r="CE452" s="489"/>
      <c r="CF452" s="489"/>
      <c r="CG452" s="489"/>
      <c r="CH452" s="489"/>
      <c r="CI452" s="489"/>
      <c r="CJ452" s="489"/>
      <c r="CK452" s="489"/>
      <c r="CL452" s="489"/>
      <c r="CM452" s="489"/>
      <c r="CN452" s="489"/>
      <c r="CO452" s="489"/>
      <c r="CP452" s="489"/>
      <c r="CQ452" s="489"/>
      <c r="CR452" s="489"/>
      <c r="CS452" s="489"/>
      <c r="CT452" s="489"/>
      <c r="CU452" s="489"/>
      <c r="CV452" s="489"/>
      <c r="CW452" s="489"/>
      <c r="CX452" s="489"/>
      <c r="CY452" s="489"/>
      <c r="CZ452" s="489"/>
      <c r="DA452" s="489"/>
      <c r="DB452" s="489"/>
      <c r="DC452" s="489"/>
      <c r="DD452" s="489"/>
      <c r="DE452" s="489"/>
      <c r="DF452" s="489"/>
      <c r="DG452" s="489"/>
      <c r="DH452" s="489"/>
      <c r="DI452" s="489"/>
      <c r="DJ452" s="489"/>
      <c r="DK452" s="489"/>
      <c r="DL452" s="489"/>
      <c r="DM452" s="489"/>
      <c r="DN452" s="489"/>
      <c r="DO452" s="489"/>
      <c r="DP452" s="489"/>
      <c r="DQ452" s="489"/>
      <c r="DR452" s="489"/>
      <c r="DS452" s="489"/>
      <c r="DT452" s="489"/>
      <c r="DU452" s="489"/>
      <c r="DV452" s="489"/>
      <c r="DW452" s="489"/>
      <c r="DX452" s="489"/>
      <c r="DY452" s="489"/>
      <c r="DZ452" s="489"/>
      <c r="EA452" s="489"/>
      <c r="EB452" s="489"/>
      <c r="EC452" s="489"/>
      <c r="ED452" s="489"/>
      <c r="EE452" s="489"/>
      <c r="EF452" s="489"/>
      <c r="EG452" s="489"/>
      <c r="EH452" s="489"/>
      <c r="EI452" s="489"/>
      <c r="EJ452" s="489"/>
      <c r="EK452" s="489"/>
      <c r="EL452" s="489"/>
      <c r="EM452" s="489"/>
      <c r="EN452" s="489"/>
      <c r="EO452" s="489"/>
      <c r="EP452" s="489"/>
      <c r="EQ452" s="489"/>
      <c r="ER452" s="489"/>
      <c r="ES452" s="489"/>
      <c r="ET452" s="489"/>
      <c r="EU452" s="489"/>
      <c r="EV452" s="489"/>
      <c r="EW452" s="489"/>
      <c r="EX452" s="489"/>
      <c r="EY452" s="489"/>
      <c r="EZ452" s="489"/>
      <c r="FA452" s="489"/>
      <c r="FB452" s="559"/>
      <c r="FC452" s="489"/>
      <c r="FD452" s="489"/>
      <c r="FE452" s="489"/>
      <c r="FF452" s="489"/>
      <c r="FG452" s="489"/>
      <c r="FH452" s="489"/>
      <c r="FI452" s="489"/>
      <c r="FJ452" s="489"/>
      <c r="FK452" s="489"/>
      <c r="FL452" s="489"/>
      <c r="FM452" s="489"/>
      <c r="FN452" s="489"/>
      <c r="FO452" s="489"/>
      <c r="FP452" s="560"/>
      <c r="FQ452" s="489"/>
      <c r="FR452" s="560"/>
      <c r="FS452" s="559"/>
      <c r="FT452" s="489"/>
      <c r="FU452" s="489"/>
      <c r="FV452" s="489"/>
      <c r="FW452" s="489"/>
      <c r="FX452" s="489"/>
      <c r="FY452" s="560"/>
    </row>
    <row r="453" spans="1:181" s="494" customFormat="1" hidden="1" x14ac:dyDescent="0.25">
      <c r="A453" s="557">
        <v>504</v>
      </c>
      <c r="B453" s="558" t="s">
        <v>524</v>
      </c>
      <c r="C453" s="490" t="s">
        <v>525</v>
      </c>
      <c r="D453" s="489" t="s">
        <v>39</v>
      </c>
      <c r="E453" s="559"/>
      <c r="F453" s="559"/>
      <c r="G453" s="490" t="s">
        <v>526</v>
      </c>
      <c r="H453" s="489" t="s">
        <v>2036</v>
      </c>
      <c r="I453" s="489"/>
      <c r="J453" s="560"/>
      <c r="K453" s="559" t="s">
        <v>2037</v>
      </c>
      <c r="L453" s="489" t="s">
        <v>1989</v>
      </c>
      <c r="M453" s="489" t="s">
        <v>91</v>
      </c>
      <c r="N453" s="559"/>
      <c r="O453" s="560"/>
      <c r="P453" s="491" t="s">
        <v>637</v>
      </c>
      <c r="Q453" s="491" t="s">
        <v>22</v>
      </c>
      <c r="R453" s="491" t="s">
        <v>1983</v>
      </c>
      <c r="S453" s="489" t="s">
        <v>644</v>
      </c>
      <c r="T453" s="489" t="s">
        <v>2036</v>
      </c>
      <c r="U453" s="489" t="s">
        <v>534</v>
      </c>
      <c r="V453" s="560"/>
      <c r="W453" s="490" t="s">
        <v>535</v>
      </c>
      <c r="X453" s="489"/>
      <c r="Y453" s="489"/>
      <c r="Z453" s="560"/>
      <c r="AA453" s="561"/>
      <c r="AB453" s="562" t="s">
        <v>526</v>
      </c>
      <c r="AC453" s="563" t="s">
        <v>526</v>
      </c>
      <c r="AD453" s="564" t="s">
        <v>540</v>
      </c>
      <c r="AE453" s="563"/>
      <c r="AF453" s="735"/>
      <c r="AG453" s="563" t="s">
        <v>1990</v>
      </c>
      <c r="AH453" s="562" t="s">
        <v>540</v>
      </c>
      <c r="AI453" s="563" t="s">
        <v>526</v>
      </c>
      <c r="AJ453" s="564" t="s">
        <v>526</v>
      </c>
      <c r="AK453" s="489"/>
      <c r="AL453" s="489"/>
      <c r="AM453" s="489"/>
      <c r="AN453" s="489"/>
      <c r="AO453" s="490" t="s">
        <v>526</v>
      </c>
      <c r="AP453" s="493"/>
      <c r="AQ453" s="491"/>
      <c r="AR453" s="492"/>
      <c r="AS453" s="490" t="str">
        <f t="shared" si="6"/>
        <v>no</v>
      </c>
      <c r="AT453" s="489"/>
      <c r="AU453" s="489"/>
      <c r="AV453" s="513"/>
      <c r="AW453" s="490" t="s">
        <v>526</v>
      </c>
      <c r="AX453" s="739"/>
      <c r="AY453" s="739"/>
      <c r="AZ453" s="489"/>
      <c r="BA453" s="489"/>
      <c r="BB453" s="489"/>
      <c r="BC453" s="489"/>
      <c r="BD453" s="489"/>
      <c r="BE453" s="489"/>
      <c r="BF453" s="489"/>
      <c r="BG453" s="489"/>
      <c r="BH453" s="489"/>
      <c r="BI453" s="489"/>
      <c r="BJ453" s="489"/>
      <c r="BK453" s="489"/>
      <c r="BL453" s="560"/>
      <c r="BM453" s="559"/>
      <c r="BN453" s="489"/>
      <c r="BO453" s="489"/>
      <c r="BP453" s="489"/>
      <c r="BQ453" s="489"/>
      <c r="BR453" s="489"/>
      <c r="BS453" s="489"/>
      <c r="BT453" s="489"/>
      <c r="BU453" s="489"/>
      <c r="BV453" s="489"/>
      <c r="BW453" s="489"/>
      <c r="BX453" s="489"/>
      <c r="BY453" s="489"/>
      <c r="BZ453" s="489"/>
      <c r="CA453" s="489"/>
      <c r="CB453" s="489"/>
      <c r="CC453" s="489"/>
      <c r="CD453" s="489"/>
      <c r="CE453" s="489"/>
      <c r="CF453" s="489"/>
      <c r="CG453" s="489"/>
      <c r="CH453" s="489"/>
      <c r="CI453" s="489"/>
      <c r="CJ453" s="489"/>
      <c r="CK453" s="489"/>
      <c r="CL453" s="489"/>
      <c r="CM453" s="489"/>
      <c r="CN453" s="489"/>
      <c r="CO453" s="489"/>
      <c r="CP453" s="489"/>
      <c r="CQ453" s="489"/>
      <c r="CR453" s="489"/>
      <c r="CS453" s="489"/>
      <c r="CT453" s="489"/>
      <c r="CU453" s="489"/>
      <c r="CV453" s="489"/>
      <c r="CW453" s="489"/>
      <c r="CX453" s="489"/>
      <c r="CY453" s="489"/>
      <c r="CZ453" s="489"/>
      <c r="DA453" s="489"/>
      <c r="DB453" s="489"/>
      <c r="DC453" s="489"/>
      <c r="DD453" s="489"/>
      <c r="DE453" s="489"/>
      <c r="DF453" s="489"/>
      <c r="DG453" s="489"/>
      <c r="DH453" s="489"/>
      <c r="DI453" s="489"/>
      <c r="DJ453" s="489"/>
      <c r="DK453" s="489"/>
      <c r="DL453" s="489"/>
      <c r="DM453" s="489"/>
      <c r="DN453" s="489"/>
      <c r="DO453" s="489"/>
      <c r="DP453" s="489"/>
      <c r="DQ453" s="489"/>
      <c r="DR453" s="489"/>
      <c r="DS453" s="489"/>
      <c r="DT453" s="489"/>
      <c r="DU453" s="489"/>
      <c r="DV453" s="489"/>
      <c r="DW453" s="489"/>
      <c r="DX453" s="489"/>
      <c r="DY453" s="489"/>
      <c r="DZ453" s="489"/>
      <c r="EA453" s="489"/>
      <c r="EB453" s="489"/>
      <c r="EC453" s="489"/>
      <c r="ED453" s="489"/>
      <c r="EE453" s="489"/>
      <c r="EF453" s="489"/>
      <c r="EG453" s="489"/>
      <c r="EH453" s="489"/>
      <c r="EI453" s="489"/>
      <c r="EJ453" s="489"/>
      <c r="EK453" s="489"/>
      <c r="EL453" s="489"/>
      <c r="EM453" s="489"/>
      <c r="EN453" s="489"/>
      <c r="EO453" s="489"/>
      <c r="EP453" s="489"/>
      <c r="EQ453" s="489"/>
      <c r="ER453" s="489"/>
      <c r="ES453" s="489"/>
      <c r="ET453" s="489"/>
      <c r="EU453" s="489"/>
      <c r="EV453" s="489"/>
      <c r="EW453" s="489"/>
      <c r="EX453" s="489"/>
      <c r="EY453" s="489"/>
      <c r="EZ453" s="489"/>
      <c r="FA453" s="489"/>
      <c r="FB453" s="559"/>
      <c r="FC453" s="489"/>
      <c r="FD453" s="489"/>
      <c r="FE453" s="489"/>
      <c r="FF453" s="489"/>
      <c r="FG453" s="489"/>
      <c r="FH453" s="489"/>
      <c r="FI453" s="489"/>
      <c r="FJ453" s="489"/>
      <c r="FK453" s="489"/>
      <c r="FL453" s="489"/>
      <c r="FM453" s="489"/>
      <c r="FN453" s="489"/>
      <c r="FO453" s="489"/>
      <c r="FP453" s="560"/>
      <c r="FQ453" s="489"/>
      <c r="FR453" s="560"/>
      <c r="FS453" s="559"/>
      <c r="FT453" s="489"/>
      <c r="FU453" s="489"/>
      <c r="FV453" s="489"/>
      <c r="FW453" s="489"/>
      <c r="FX453" s="489"/>
      <c r="FY453" s="560"/>
    </row>
    <row r="454" spans="1:181" s="494" customFormat="1" hidden="1" x14ac:dyDescent="0.25">
      <c r="A454" s="557">
        <v>505</v>
      </c>
      <c r="B454" s="558" t="s">
        <v>524</v>
      </c>
      <c r="C454" s="490" t="s">
        <v>525</v>
      </c>
      <c r="D454" s="489" t="s">
        <v>39</v>
      </c>
      <c r="E454" s="559"/>
      <c r="F454" s="559"/>
      <c r="G454" s="490" t="s">
        <v>526</v>
      </c>
      <c r="H454" s="489" t="s">
        <v>2038</v>
      </c>
      <c r="I454" s="489"/>
      <c r="J454" s="560"/>
      <c r="K454" s="559" t="s">
        <v>2039</v>
      </c>
      <c r="L454" s="489" t="s">
        <v>1989</v>
      </c>
      <c r="M454" s="489" t="s">
        <v>94</v>
      </c>
      <c r="N454" s="559"/>
      <c r="O454" s="560"/>
      <c r="P454" s="491" t="s">
        <v>637</v>
      </c>
      <c r="Q454" s="491" t="s">
        <v>22</v>
      </c>
      <c r="R454" s="491" t="s">
        <v>1983</v>
      </c>
      <c r="S454" s="489" t="s">
        <v>644</v>
      </c>
      <c r="T454" s="489" t="s">
        <v>2038</v>
      </c>
      <c r="U454" s="489" t="s">
        <v>534</v>
      </c>
      <c r="V454" s="560"/>
      <c r="W454" s="490" t="s">
        <v>535</v>
      </c>
      <c r="X454" s="489"/>
      <c r="Y454" s="489"/>
      <c r="Z454" s="560"/>
      <c r="AA454" s="561"/>
      <c r="AB454" s="562" t="s">
        <v>526</v>
      </c>
      <c r="AC454" s="563" t="s">
        <v>526</v>
      </c>
      <c r="AD454" s="564" t="s">
        <v>540</v>
      </c>
      <c r="AE454" s="563"/>
      <c r="AF454" s="735"/>
      <c r="AG454" s="563" t="s">
        <v>1990</v>
      </c>
      <c r="AH454" s="562" t="s">
        <v>540</v>
      </c>
      <c r="AI454" s="563" t="s">
        <v>526</v>
      </c>
      <c r="AJ454" s="564" t="s">
        <v>526</v>
      </c>
      <c r="AK454" s="489"/>
      <c r="AL454" s="489"/>
      <c r="AM454" s="489"/>
      <c r="AN454" s="489"/>
      <c r="AO454" s="490" t="s">
        <v>526</v>
      </c>
      <c r="AP454" s="493"/>
      <c r="AQ454" s="491"/>
      <c r="AR454" s="492"/>
      <c r="AS454" s="490" t="str">
        <f t="shared" si="6"/>
        <v>no</v>
      </c>
      <c r="AT454" s="489"/>
      <c r="AU454" s="489"/>
      <c r="AV454" s="513"/>
      <c r="AW454" s="490" t="s">
        <v>526</v>
      </c>
      <c r="AX454" s="739"/>
      <c r="AY454" s="739"/>
      <c r="AZ454" s="489"/>
      <c r="BA454" s="489"/>
      <c r="BB454" s="489"/>
      <c r="BC454" s="489"/>
      <c r="BD454" s="489"/>
      <c r="BE454" s="489"/>
      <c r="BF454" s="489"/>
      <c r="BG454" s="489"/>
      <c r="BH454" s="489"/>
      <c r="BI454" s="489"/>
      <c r="BJ454" s="489"/>
      <c r="BK454" s="489"/>
      <c r="BL454" s="560"/>
      <c r="BM454" s="559"/>
      <c r="BN454" s="489"/>
      <c r="BO454" s="489"/>
      <c r="BP454" s="489"/>
      <c r="BQ454" s="489"/>
      <c r="BR454" s="489"/>
      <c r="BS454" s="489"/>
      <c r="BT454" s="489"/>
      <c r="BU454" s="489"/>
      <c r="BV454" s="489"/>
      <c r="BW454" s="489"/>
      <c r="BX454" s="489"/>
      <c r="BY454" s="489"/>
      <c r="BZ454" s="489"/>
      <c r="CA454" s="489"/>
      <c r="CB454" s="489"/>
      <c r="CC454" s="489"/>
      <c r="CD454" s="489"/>
      <c r="CE454" s="489"/>
      <c r="CF454" s="489"/>
      <c r="CG454" s="489"/>
      <c r="CH454" s="489"/>
      <c r="CI454" s="489"/>
      <c r="CJ454" s="489"/>
      <c r="CK454" s="489"/>
      <c r="CL454" s="489"/>
      <c r="CM454" s="489"/>
      <c r="CN454" s="489"/>
      <c r="CO454" s="489"/>
      <c r="CP454" s="489"/>
      <c r="CQ454" s="489"/>
      <c r="CR454" s="489"/>
      <c r="CS454" s="489"/>
      <c r="CT454" s="489"/>
      <c r="CU454" s="489"/>
      <c r="CV454" s="489"/>
      <c r="CW454" s="489"/>
      <c r="CX454" s="489"/>
      <c r="CY454" s="489"/>
      <c r="CZ454" s="489"/>
      <c r="DA454" s="489"/>
      <c r="DB454" s="489"/>
      <c r="DC454" s="489"/>
      <c r="DD454" s="489"/>
      <c r="DE454" s="489"/>
      <c r="DF454" s="489"/>
      <c r="DG454" s="489"/>
      <c r="DH454" s="489"/>
      <c r="DI454" s="489"/>
      <c r="DJ454" s="489"/>
      <c r="DK454" s="489"/>
      <c r="DL454" s="489"/>
      <c r="DM454" s="489"/>
      <c r="DN454" s="489"/>
      <c r="DO454" s="489"/>
      <c r="DP454" s="489"/>
      <c r="DQ454" s="489"/>
      <c r="DR454" s="489"/>
      <c r="DS454" s="489"/>
      <c r="DT454" s="489"/>
      <c r="DU454" s="489"/>
      <c r="DV454" s="489"/>
      <c r="DW454" s="489"/>
      <c r="DX454" s="489"/>
      <c r="DY454" s="489"/>
      <c r="DZ454" s="489"/>
      <c r="EA454" s="489"/>
      <c r="EB454" s="489"/>
      <c r="EC454" s="489"/>
      <c r="ED454" s="489"/>
      <c r="EE454" s="489"/>
      <c r="EF454" s="489"/>
      <c r="EG454" s="489"/>
      <c r="EH454" s="489"/>
      <c r="EI454" s="489"/>
      <c r="EJ454" s="489"/>
      <c r="EK454" s="489"/>
      <c r="EL454" s="489"/>
      <c r="EM454" s="489"/>
      <c r="EN454" s="489"/>
      <c r="EO454" s="489"/>
      <c r="EP454" s="489"/>
      <c r="EQ454" s="489"/>
      <c r="ER454" s="489"/>
      <c r="ES454" s="489"/>
      <c r="ET454" s="489"/>
      <c r="EU454" s="489"/>
      <c r="EV454" s="489"/>
      <c r="EW454" s="489"/>
      <c r="EX454" s="489"/>
      <c r="EY454" s="489"/>
      <c r="EZ454" s="489"/>
      <c r="FA454" s="489"/>
      <c r="FB454" s="559"/>
      <c r="FC454" s="489"/>
      <c r="FD454" s="489"/>
      <c r="FE454" s="489"/>
      <c r="FF454" s="489"/>
      <c r="FG454" s="489"/>
      <c r="FH454" s="489"/>
      <c r="FI454" s="489"/>
      <c r="FJ454" s="489"/>
      <c r="FK454" s="489"/>
      <c r="FL454" s="489"/>
      <c r="FM454" s="489"/>
      <c r="FN454" s="489"/>
      <c r="FO454" s="489"/>
      <c r="FP454" s="560"/>
      <c r="FQ454" s="489"/>
      <c r="FR454" s="560"/>
      <c r="FS454" s="559"/>
      <c r="FT454" s="489"/>
      <c r="FU454" s="489"/>
      <c r="FV454" s="489"/>
      <c r="FW454" s="489"/>
      <c r="FX454" s="489"/>
      <c r="FY454" s="560"/>
    </row>
    <row r="455" spans="1:181" s="494" customFormat="1" hidden="1" x14ac:dyDescent="0.25">
      <c r="A455" s="557">
        <v>506</v>
      </c>
      <c r="B455" s="558" t="s">
        <v>524</v>
      </c>
      <c r="C455" s="490" t="s">
        <v>525</v>
      </c>
      <c r="D455" s="489" t="s">
        <v>39</v>
      </c>
      <c r="E455" s="559"/>
      <c r="F455" s="559"/>
      <c r="G455" s="490" t="s">
        <v>526</v>
      </c>
      <c r="H455" s="489" t="s">
        <v>2040</v>
      </c>
      <c r="I455" s="489"/>
      <c r="J455" s="560"/>
      <c r="K455" s="559" t="s">
        <v>2041</v>
      </c>
      <c r="L455" s="489" t="s">
        <v>1989</v>
      </c>
      <c r="M455" s="489" t="s">
        <v>98</v>
      </c>
      <c r="N455" s="559"/>
      <c r="O455" s="560"/>
      <c r="P455" s="491" t="s">
        <v>637</v>
      </c>
      <c r="Q455" s="491" t="s">
        <v>22</v>
      </c>
      <c r="R455" s="491" t="s">
        <v>1983</v>
      </c>
      <c r="S455" s="489" t="s">
        <v>644</v>
      </c>
      <c r="T455" s="489" t="s">
        <v>2040</v>
      </c>
      <c r="U455" s="489" t="s">
        <v>534</v>
      </c>
      <c r="V455" s="560"/>
      <c r="W455" s="490" t="s">
        <v>535</v>
      </c>
      <c r="X455" s="489"/>
      <c r="Y455" s="489"/>
      <c r="Z455" s="560"/>
      <c r="AA455" s="561"/>
      <c r="AB455" s="562" t="s">
        <v>526</v>
      </c>
      <c r="AC455" s="563" t="s">
        <v>526</v>
      </c>
      <c r="AD455" s="564" t="s">
        <v>540</v>
      </c>
      <c r="AE455" s="563"/>
      <c r="AF455" s="735"/>
      <c r="AG455" s="563" t="s">
        <v>1990</v>
      </c>
      <c r="AH455" s="562" t="s">
        <v>540</v>
      </c>
      <c r="AI455" s="563" t="s">
        <v>526</v>
      </c>
      <c r="AJ455" s="564" t="s">
        <v>526</v>
      </c>
      <c r="AK455" s="489"/>
      <c r="AL455" s="489"/>
      <c r="AM455" s="489"/>
      <c r="AN455" s="489"/>
      <c r="AO455" s="490" t="s">
        <v>526</v>
      </c>
      <c r="AP455" s="493"/>
      <c r="AQ455" s="491"/>
      <c r="AR455" s="492"/>
      <c r="AS455" s="490" t="str">
        <f t="shared" si="6"/>
        <v>no</v>
      </c>
      <c r="AT455" s="489"/>
      <c r="AU455" s="489"/>
      <c r="AV455" s="513"/>
      <c r="AW455" s="490" t="s">
        <v>526</v>
      </c>
      <c r="AX455" s="739"/>
      <c r="AY455" s="739"/>
      <c r="AZ455" s="489"/>
      <c r="BA455" s="489"/>
      <c r="BB455" s="489"/>
      <c r="BC455" s="489"/>
      <c r="BD455" s="489"/>
      <c r="BE455" s="489"/>
      <c r="BF455" s="489"/>
      <c r="BG455" s="489"/>
      <c r="BH455" s="489"/>
      <c r="BI455" s="489"/>
      <c r="BJ455" s="489"/>
      <c r="BK455" s="489"/>
      <c r="BL455" s="560"/>
      <c r="BM455" s="559"/>
      <c r="BN455" s="489"/>
      <c r="BO455" s="489"/>
      <c r="BP455" s="489"/>
      <c r="BQ455" s="489"/>
      <c r="BR455" s="489"/>
      <c r="BS455" s="489"/>
      <c r="BT455" s="489"/>
      <c r="BU455" s="489"/>
      <c r="BV455" s="489"/>
      <c r="BW455" s="489"/>
      <c r="BX455" s="489"/>
      <c r="BY455" s="489"/>
      <c r="BZ455" s="489"/>
      <c r="CA455" s="489"/>
      <c r="CB455" s="489"/>
      <c r="CC455" s="489"/>
      <c r="CD455" s="489"/>
      <c r="CE455" s="489"/>
      <c r="CF455" s="489"/>
      <c r="CG455" s="489"/>
      <c r="CH455" s="489"/>
      <c r="CI455" s="489"/>
      <c r="CJ455" s="489"/>
      <c r="CK455" s="489"/>
      <c r="CL455" s="489"/>
      <c r="CM455" s="489"/>
      <c r="CN455" s="489"/>
      <c r="CO455" s="489"/>
      <c r="CP455" s="489"/>
      <c r="CQ455" s="489"/>
      <c r="CR455" s="489"/>
      <c r="CS455" s="489"/>
      <c r="CT455" s="489"/>
      <c r="CU455" s="489"/>
      <c r="CV455" s="489"/>
      <c r="CW455" s="489"/>
      <c r="CX455" s="489"/>
      <c r="CY455" s="489"/>
      <c r="CZ455" s="489"/>
      <c r="DA455" s="489"/>
      <c r="DB455" s="489"/>
      <c r="DC455" s="489"/>
      <c r="DD455" s="489"/>
      <c r="DE455" s="489"/>
      <c r="DF455" s="489"/>
      <c r="DG455" s="489"/>
      <c r="DH455" s="489"/>
      <c r="DI455" s="489"/>
      <c r="DJ455" s="489"/>
      <c r="DK455" s="489"/>
      <c r="DL455" s="489"/>
      <c r="DM455" s="489"/>
      <c r="DN455" s="489"/>
      <c r="DO455" s="489"/>
      <c r="DP455" s="489"/>
      <c r="DQ455" s="489"/>
      <c r="DR455" s="489"/>
      <c r="DS455" s="489"/>
      <c r="DT455" s="489"/>
      <c r="DU455" s="489"/>
      <c r="DV455" s="489"/>
      <c r="DW455" s="489"/>
      <c r="DX455" s="489"/>
      <c r="DY455" s="489"/>
      <c r="DZ455" s="489"/>
      <c r="EA455" s="489"/>
      <c r="EB455" s="489"/>
      <c r="EC455" s="489"/>
      <c r="ED455" s="489"/>
      <c r="EE455" s="489"/>
      <c r="EF455" s="489"/>
      <c r="EG455" s="489"/>
      <c r="EH455" s="489"/>
      <c r="EI455" s="489"/>
      <c r="EJ455" s="489"/>
      <c r="EK455" s="489"/>
      <c r="EL455" s="489"/>
      <c r="EM455" s="489"/>
      <c r="EN455" s="489"/>
      <c r="EO455" s="489"/>
      <c r="EP455" s="489"/>
      <c r="EQ455" s="489"/>
      <c r="ER455" s="489"/>
      <c r="ES455" s="489"/>
      <c r="ET455" s="489"/>
      <c r="EU455" s="489"/>
      <c r="EV455" s="489"/>
      <c r="EW455" s="489"/>
      <c r="EX455" s="489"/>
      <c r="EY455" s="489"/>
      <c r="EZ455" s="489"/>
      <c r="FA455" s="489"/>
      <c r="FB455" s="559"/>
      <c r="FC455" s="489"/>
      <c r="FD455" s="489"/>
      <c r="FE455" s="489"/>
      <c r="FF455" s="489"/>
      <c r="FG455" s="489"/>
      <c r="FH455" s="489"/>
      <c r="FI455" s="489"/>
      <c r="FJ455" s="489"/>
      <c r="FK455" s="489"/>
      <c r="FL455" s="489"/>
      <c r="FM455" s="489"/>
      <c r="FN455" s="489"/>
      <c r="FO455" s="489"/>
      <c r="FP455" s="560"/>
      <c r="FQ455" s="489"/>
      <c r="FR455" s="560"/>
      <c r="FS455" s="559"/>
      <c r="FT455" s="489"/>
      <c r="FU455" s="489"/>
      <c r="FV455" s="489"/>
      <c r="FW455" s="489"/>
      <c r="FX455" s="489"/>
      <c r="FY455" s="560"/>
    </row>
    <row r="456" spans="1:181" s="494" customFormat="1" hidden="1" x14ac:dyDescent="0.25">
      <c r="A456" s="557">
        <v>507</v>
      </c>
      <c r="B456" s="558" t="s">
        <v>524</v>
      </c>
      <c r="C456" s="490" t="s">
        <v>525</v>
      </c>
      <c r="D456" s="489" t="s">
        <v>39</v>
      </c>
      <c r="E456" s="559"/>
      <c r="F456" s="559"/>
      <c r="G456" s="490" t="s">
        <v>526</v>
      </c>
      <c r="H456" s="489" t="s">
        <v>2042</v>
      </c>
      <c r="I456" s="489"/>
      <c r="J456" s="560"/>
      <c r="K456" s="559" t="s">
        <v>2043</v>
      </c>
      <c r="L456" s="489" t="s">
        <v>1989</v>
      </c>
      <c r="M456" s="489" t="s">
        <v>101</v>
      </c>
      <c r="N456" s="559"/>
      <c r="O456" s="560"/>
      <c r="P456" s="491" t="s">
        <v>637</v>
      </c>
      <c r="Q456" s="491" t="s">
        <v>22</v>
      </c>
      <c r="R456" s="491" t="s">
        <v>1983</v>
      </c>
      <c r="S456" s="489" t="s">
        <v>644</v>
      </c>
      <c r="T456" s="489" t="s">
        <v>2042</v>
      </c>
      <c r="U456" s="489" t="s">
        <v>534</v>
      </c>
      <c r="V456" s="560"/>
      <c r="W456" s="490" t="s">
        <v>535</v>
      </c>
      <c r="X456" s="489"/>
      <c r="Y456" s="489"/>
      <c r="Z456" s="560"/>
      <c r="AA456" s="561"/>
      <c r="AB456" s="562" t="s">
        <v>526</v>
      </c>
      <c r="AC456" s="563" t="s">
        <v>526</v>
      </c>
      <c r="AD456" s="564" t="s">
        <v>540</v>
      </c>
      <c r="AE456" s="563"/>
      <c r="AF456" s="735"/>
      <c r="AG456" s="563" t="s">
        <v>1990</v>
      </c>
      <c r="AH456" s="562" t="s">
        <v>540</v>
      </c>
      <c r="AI456" s="563" t="s">
        <v>526</v>
      </c>
      <c r="AJ456" s="564" t="s">
        <v>526</v>
      </c>
      <c r="AK456" s="489"/>
      <c r="AL456" s="489"/>
      <c r="AM456" s="489"/>
      <c r="AN456" s="489"/>
      <c r="AO456" s="490" t="s">
        <v>526</v>
      </c>
      <c r="AP456" s="493"/>
      <c r="AQ456" s="491"/>
      <c r="AR456" s="492"/>
      <c r="AS456" s="490" t="str">
        <f t="shared" si="6"/>
        <v>no</v>
      </c>
      <c r="AT456" s="489"/>
      <c r="AU456" s="489"/>
      <c r="AV456" s="513"/>
      <c r="AW456" s="490" t="s">
        <v>526</v>
      </c>
      <c r="AX456" s="739"/>
      <c r="AY456" s="739"/>
      <c r="AZ456" s="489"/>
      <c r="BA456" s="489"/>
      <c r="BB456" s="489"/>
      <c r="BC456" s="489"/>
      <c r="BD456" s="489"/>
      <c r="BE456" s="489"/>
      <c r="BF456" s="489"/>
      <c r="BG456" s="489"/>
      <c r="BH456" s="489"/>
      <c r="BI456" s="489"/>
      <c r="BJ456" s="489"/>
      <c r="BK456" s="489"/>
      <c r="BL456" s="560"/>
      <c r="BM456" s="559"/>
      <c r="BN456" s="489"/>
      <c r="BO456" s="489"/>
      <c r="BP456" s="489"/>
      <c r="BQ456" s="489"/>
      <c r="BR456" s="489"/>
      <c r="BS456" s="489"/>
      <c r="BT456" s="489"/>
      <c r="BU456" s="489"/>
      <c r="BV456" s="489"/>
      <c r="BW456" s="489"/>
      <c r="BX456" s="489"/>
      <c r="BY456" s="489"/>
      <c r="BZ456" s="489"/>
      <c r="CA456" s="489"/>
      <c r="CB456" s="489"/>
      <c r="CC456" s="489"/>
      <c r="CD456" s="489"/>
      <c r="CE456" s="489"/>
      <c r="CF456" s="489"/>
      <c r="CG456" s="489"/>
      <c r="CH456" s="489"/>
      <c r="CI456" s="489"/>
      <c r="CJ456" s="489"/>
      <c r="CK456" s="489"/>
      <c r="CL456" s="489"/>
      <c r="CM456" s="489"/>
      <c r="CN456" s="489"/>
      <c r="CO456" s="489"/>
      <c r="CP456" s="489"/>
      <c r="CQ456" s="489"/>
      <c r="CR456" s="489"/>
      <c r="CS456" s="489"/>
      <c r="CT456" s="489"/>
      <c r="CU456" s="489"/>
      <c r="CV456" s="489"/>
      <c r="CW456" s="489"/>
      <c r="CX456" s="489"/>
      <c r="CY456" s="489"/>
      <c r="CZ456" s="489"/>
      <c r="DA456" s="489"/>
      <c r="DB456" s="489"/>
      <c r="DC456" s="489"/>
      <c r="DD456" s="489"/>
      <c r="DE456" s="489"/>
      <c r="DF456" s="489"/>
      <c r="DG456" s="489"/>
      <c r="DH456" s="489"/>
      <c r="DI456" s="489"/>
      <c r="DJ456" s="489"/>
      <c r="DK456" s="489"/>
      <c r="DL456" s="489"/>
      <c r="DM456" s="489"/>
      <c r="DN456" s="489"/>
      <c r="DO456" s="489"/>
      <c r="DP456" s="489"/>
      <c r="DQ456" s="489"/>
      <c r="DR456" s="489"/>
      <c r="DS456" s="489"/>
      <c r="DT456" s="489"/>
      <c r="DU456" s="489"/>
      <c r="DV456" s="489"/>
      <c r="DW456" s="489"/>
      <c r="DX456" s="489"/>
      <c r="DY456" s="489"/>
      <c r="DZ456" s="489"/>
      <c r="EA456" s="489"/>
      <c r="EB456" s="489"/>
      <c r="EC456" s="489"/>
      <c r="ED456" s="489"/>
      <c r="EE456" s="489"/>
      <c r="EF456" s="489"/>
      <c r="EG456" s="489"/>
      <c r="EH456" s="489"/>
      <c r="EI456" s="489"/>
      <c r="EJ456" s="489"/>
      <c r="EK456" s="489"/>
      <c r="EL456" s="489"/>
      <c r="EM456" s="489"/>
      <c r="EN456" s="489"/>
      <c r="EO456" s="489"/>
      <c r="EP456" s="489"/>
      <c r="EQ456" s="489"/>
      <c r="ER456" s="489"/>
      <c r="ES456" s="489"/>
      <c r="ET456" s="489"/>
      <c r="EU456" s="489"/>
      <c r="EV456" s="489"/>
      <c r="EW456" s="489"/>
      <c r="EX456" s="489"/>
      <c r="EY456" s="489"/>
      <c r="EZ456" s="489"/>
      <c r="FA456" s="489"/>
      <c r="FB456" s="559"/>
      <c r="FC456" s="489"/>
      <c r="FD456" s="489"/>
      <c r="FE456" s="489"/>
      <c r="FF456" s="489"/>
      <c r="FG456" s="489"/>
      <c r="FH456" s="489"/>
      <c r="FI456" s="489"/>
      <c r="FJ456" s="489"/>
      <c r="FK456" s="489"/>
      <c r="FL456" s="489"/>
      <c r="FM456" s="489"/>
      <c r="FN456" s="489"/>
      <c r="FO456" s="489"/>
      <c r="FP456" s="560"/>
      <c r="FQ456" s="489"/>
      <c r="FR456" s="560"/>
      <c r="FS456" s="559"/>
      <c r="FT456" s="489"/>
      <c r="FU456" s="489"/>
      <c r="FV456" s="489"/>
      <c r="FW456" s="489"/>
      <c r="FX456" s="489"/>
      <c r="FY456" s="560"/>
    </row>
    <row r="457" spans="1:181" s="494" customFormat="1" hidden="1" x14ac:dyDescent="0.25">
      <c r="A457" s="557">
        <v>508</v>
      </c>
      <c r="B457" s="558" t="s">
        <v>524</v>
      </c>
      <c r="C457" s="490" t="s">
        <v>525</v>
      </c>
      <c r="D457" s="489" t="s">
        <v>39</v>
      </c>
      <c r="E457" s="559"/>
      <c r="F457" s="559"/>
      <c r="G457" s="490" t="s">
        <v>526</v>
      </c>
      <c r="H457" s="489" t="s">
        <v>2044</v>
      </c>
      <c r="I457" s="489"/>
      <c r="J457" s="560"/>
      <c r="K457" s="559" t="s">
        <v>2045</v>
      </c>
      <c r="L457" s="489" t="s">
        <v>1989</v>
      </c>
      <c r="M457" s="489" t="s">
        <v>1488</v>
      </c>
      <c r="N457" s="559"/>
      <c r="O457" s="560"/>
      <c r="P457" s="491" t="s">
        <v>637</v>
      </c>
      <c r="Q457" s="491" t="s">
        <v>22</v>
      </c>
      <c r="R457" s="491" t="s">
        <v>1983</v>
      </c>
      <c r="S457" s="489" t="s">
        <v>644</v>
      </c>
      <c r="T457" s="489" t="s">
        <v>2044</v>
      </c>
      <c r="U457" s="489" t="s">
        <v>534</v>
      </c>
      <c r="V457" s="560"/>
      <c r="W457" s="490" t="s">
        <v>535</v>
      </c>
      <c r="X457" s="489"/>
      <c r="Y457" s="489"/>
      <c r="Z457" s="560"/>
      <c r="AA457" s="561" t="s">
        <v>2046</v>
      </c>
      <c r="AB457" s="562" t="s">
        <v>526</v>
      </c>
      <c r="AC457" s="563" t="s">
        <v>526</v>
      </c>
      <c r="AD457" s="564" t="s">
        <v>540</v>
      </c>
      <c r="AE457" s="563"/>
      <c r="AF457" s="735"/>
      <c r="AG457" s="563" t="s">
        <v>1990</v>
      </c>
      <c r="AH457" s="562" t="s">
        <v>540</v>
      </c>
      <c r="AI457" s="563" t="s">
        <v>526</v>
      </c>
      <c r="AJ457" s="564" t="s">
        <v>526</v>
      </c>
      <c r="AK457" s="489"/>
      <c r="AL457" s="489"/>
      <c r="AM457" s="489"/>
      <c r="AN457" s="489"/>
      <c r="AO457" s="490" t="s">
        <v>526</v>
      </c>
      <c r="AP457" s="493"/>
      <c r="AQ457" s="491"/>
      <c r="AR457" s="492"/>
      <c r="AS457" s="490" t="str">
        <f t="shared" si="6"/>
        <v>no</v>
      </c>
      <c r="AT457" s="489"/>
      <c r="AU457" s="489"/>
      <c r="AV457" s="513"/>
      <c r="AW457" s="490" t="s">
        <v>526</v>
      </c>
      <c r="AX457" s="739"/>
      <c r="AY457" s="739"/>
      <c r="AZ457" s="489"/>
      <c r="BA457" s="489"/>
      <c r="BB457" s="489"/>
      <c r="BC457" s="489"/>
      <c r="BD457" s="489"/>
      <c r="BE457" s="489"/>
      <c r="BF457" s="489"/>
      <c r="BG457" s="489"/>
      <c r="BH457" s="489"/>
      <c r="BI457" s="489"/>
      <c r="BJ457" s="489"/>
      <c r="BK457" s="489"/>
      <c r="BL457" s="560"/>
      <c r="BM457" s="559"/>
      <c r="BN457" s="489"/>
      <c r="BO457" s="489"/>
      <c r="BP457" s="489"/>
      <c r="BQ457" s="489"/>
      <c r="BR457" s="489"/>
      <c r="BS457" s="489"/>
      <c r="BT457" s="489"/>
      <c r="BU457" s="489"/>
      <c r="BV457" s="489"/>
      <c r="BW457" s="489"/>
      <c r="BX457" s="489"/>
      <c r="BY457" s="489"/>
      <c r="BZ457" s="489"/>
      <c r="CA457" s="489"/>
      <c r="CB457" s="489"/>
      <c r="CC457" s="489"/>
      <c r="CD457" s="489"/>
      <c r="CE457" s="489"/>
      <c r="CF457" s="489"/>
      <c r="CG457" s="489"/>
      <c r="CH457" s="489"/>
      <c r="CI457" s="489"/>
      <c r="CJ457" s="489"/>
      <c r="CK457" s="489"/>
      <c r="CL457" s="489"/>
      <c r="CM457" s="489"/>
      <c r="CN457" s="489"/>
      <c r="CO457" s="489"/>
      <c r="CP457" s="489"/>
      <c r="CQ457" s="489"/>
      <c r="CR457" s="489"/>
      <c r="CS457" s="489"/>
      <c r="CT457" s="489"/>
      <c r="CU457" s="489"/>
      <c r="CV457" s="489"/>
      <c r="CW457" s="489"/>
      <c r="CX457" s="489"/>
      <c r="CY457" s="489"/>
      <c r="CZ457" s="489"/>
      <c r="DA457" s="489"/>
      <c r="DB457" s="489"/>
      <c r="DC457" s="489"/>
      <c r="DD457" s="489"/>
      <c r="DE457" s="489"/>
      <c r="DF457" s="489"/>
      <c r="DG457" s="489"/>
      <c r="DH457" s="489"/>
      <c r="DI457" s="489"/>
      <c r="DJ457" s="489"/>
      <c r="DK457" s="489"/>
      <c r="DL457" s="489"/>
      <c r="DM457" s="489"/>
      <c r="DN457" s="489"/>
      <c r="DO457" s="489"/>
      <c r="DP457" s="489"/>
      <c r="DQ457" s="489"/>
      <c r="DR457" s="489"/>
      <c r="DS457" s="489"/>
      <c r="DT457" s="489"/>
      <c r="DU457" s="489"/>
      <c r="DV457" s="489"/>
      <c r="DW457" s="489"/>
      <c r="DX457" s="489"/>
      <c r="DY457" s="489"/>
      <c r="DZ457" s="489"/>
      <c r="EA457" s="489"/>
      <c r="EB457" s="489"/>
      <c r="EC457" s="489"/>
      <c r="ED457" s="489"/>
      <c r="EE457" s="489"/>
      <c r="EF457" s="489"/>
      <c r="EG457" s="489"/>
      <c r="EH457" s="489"/>
      <c r="EI457" s="489"/>
      <c r="EJ457" s="489"/>
      <c r="EK457" s="489"/>
      <c r="EL457" s="489"/>
      <c r="EM457" s="489"/>
      <c r="EN457" s="489"/>
      <c r="EO457" s="489"/>
      <c r="EP457" s="489"/>
      <c r="EQ457" s="489"/>
      <c r="ER457" s="489"/>
      <c r="ES457" s="489"/>
      <c r="ET457" s="489"/>
      <c r="EU457" s="489"/>
      <c r="EV457" s="489"/>
      <c r="EW457" s="489"/>
      <c r="EX457" s="489"/>
      <c r="EY457" s="489"/>
      <c r="EZ457" s="489"/>
      <c r="FA457" s="489"/>
      <c r="FB457" s="559"/>
      <c r="FC457" s="489"/>
      <c r="FD457" s="489"/>
      <c r="FE457" s="489"/>
      <c r="FF457" s="489"/>
      <c r="FG457" s="489"/>
      <c r="FH457" s="489"/>
      <c r="FI457" s="489"/>
      <c r="FJ457" s="489"/>
      <c r="FK457" s="489"/>
      <c r="FL457" s="489"/>
      <c r="FM457" s="489"/>
      <c r="FN457" s="489"/>
      <c r="FO457" s="489"/>
      <c r="FP457" s="560"/>
      <c r="FQ457" s="489"/>
      <c r="FR457" s="560"/>
      <c r="FS457" s="559"/>
      <c r="FT457" s="489"/>
      <c r="FU457" s="489"/>
      <c r="FV457" s="489"/>
      <c r="FW457" s="489"/>
      <c r="FX457" s="489"/>
      <c r="FY457" s="560"/>
    </row>
    <row r="458" spans="1:181" s="494" customFormat="1" hidden="1" x14ac:dyDescent="0.25">
      <c r="A458" s="557">
        <v>509</v>
      </c>
      <c r="B458" s="558" t="s">
        <v>524</v>
      </c>
      <c r="C458" s="490" t="s">
        <v>525</v>
      </c>
      <c r="D458" s="489" t="s">
        <v>39</v>
      </c>
      <c r="E458" s="559"/>
      <c r="F458" s="559"/>
      <c r="G458" s="490" t="s">
        <v>526</v>
      </c>
      <c r="H458" s="489" t="s">
        <v>2047</v>
      </c>
      <c r="I458" s="489"/>
      <c r="J458" s="560"/>
      <c r="K458" s="559" t="s">
        <v>2048</v>
      </c>
      <c r="L458" s="489" t="s">
        <v>1989</v>
      </c>
      <c r="M458" s="489" t="s">
        <v>929</v>
      </c>
      <c r="N458" s="559"/>
      <c r="O458" s="560"/>
      <c r="P458" s="491" t="s">
        <v>637</v>
      </c>
      <c r="Q458" s="491" t="s">
        <v>22</v>
      </c>
      <c r="R458" s="491" t="s">
        <v>1983</v>
      </c>
      <c r="S458" s="489" t="s">
        <v>644</v>
      </c>
      <c r="T458" s="489" t="s">
        <v>2047</v>
      </c>
      <c r="U458" s="489" t="s">
        <v>534</v>
      </c>
      <c r="V458" s="560"/>
      <c r="W458" s="490" t="s">
        <v>535</v>
      </c>
      <c r="X458" s="489"/>
      <c r="Y458" s="489"/>
      <c r="Z458" s="560"/>
      <c r="AA458" s="561"/>
      <c r="AB458" s="562" t="s">
        <v>526</v>
      </c>
      <c r="AC458" s="563" t="s">
        <v>526</v>
      </c>
      <c r="AD458" s="564" t="s">
        <v>540</v>
      </c>
      <c r="AE458" s="563"/>
      <c r="AF458" s="735"/>
      <c r="AG458" s="563" t="s">
        <v>1990</v>
      </c>
      <c r="AH458" s="562" t="s">
        <v>540</v>
      </c>
      <c r="AI458" s="563" t="s">
        <v>526</v>
      </c>
      <c r="AJ458" s="564" t="s">
        <v>526</v>
      </c>
      <c r="AK458" s="489"/>
      <c r="AL458" s="489"/>
      <c r="AM458" s="489"/>
      <c r="AN458" s="489"/>
      <c r="AO458" s="490" t="s">
        <v>526</v>
      </c>
      <c r="AP458" s="493"/>
      <c r="AQ458" s="491"/>
      <c r="AR458" s="492"/>
      <c r="AS458" s="490" t="str">
        <f t="shared" si="6"/>
        <v>no</v>
      </c>
      <c r="AT458" s="489"/>
      <c r="AU458" s="489"/>
      <c r="AV458" s="513"/>
      <c r="AW458" s="490" t="s">
        <v>526</v>
      </c>
      <c r="AX458" s="739"/>
      <c r="AY458" s="739"/>
      <c r="AZ458" s="489"/>
      <c r="BA458" s="489"/>
      <c r="BB458" s="489"/>
      <c r="BC458" s="489"/>
      <c r="BD458" s="489"/>
      <c r="BE458" s="489"/>
      <c r="BF458" s="489"/>
      <c r="BG458" s="489"/>
      <c r="BH458" s="489"/>
      <c r="BI458" s="489"/>
      <c r="BJ458" s="489"/>
      <c r="BK458" s="489"/>
      <c r="BL458" s="560"/>
      <c r="BM458" s="559"/>
      <c r="BN458" s="489"/>
      <c r="BO458" s="489"/>
      <c r="BP458" s="489"/>
      <c r="BQ458" s="489"/>
      <c r="BR458" s="489"/>
      <c r="BS458" s="489"/>
      <c r="BT458" s="489"/>
      <c r="BU458" s="489"/>
      <c r="BV458" s="489"/>
      <c r="BW458" s="489"/>
      <c r="BX458" s="489"/>
      <c r="BY458" s="489"/>
      <c r="BZ458" s="489"/>
      <c r="CA458" s="489"/>
      <c r="CB458" s="489"/>
      <c r="CC458" s="489"/>
      <c r="CD458" s="489"/>
      <c r="CE458" s="489"/>
      <c r="CF458" s="489"/>
      <c r="CG458" s="489"/>
      <c r="CH458" s="489"/>
      <c r="CI458" s="489"/>
      <c r="CJ458" s="489"/>
      <c r="CK458" s="489"/>
      <c r="CL458" s="489"/>
      <c r="CM458" s="489"/>
      <c r="CN458" s="489"/>
      <c r="CO458" s="489"/>
      <c r="CP458" s="489"/>
      <c r="CQ458" s="489"/>
      <c r="CR458" s="489"/>
      <c r="CS458" s="489"/>
      <c r="CT458" s="489"/>
      <c r="CU458" s="489"/>
      <c r="CV458" s="489"/>
      <c r="CW458" s="489"/>
      <c r="CX458" s="489"/>
      <c r="CY458" s="489"/>
      <c r="CZ458" s="489"/>
      <c r="DA458" s="489"/>
      <c r="DB458" s="489"/>
      <c r="DC458" s="489"/>
      <c r="DD458" s="489"/>
      <c r="DE458" s="489"/>
      <c r="DF458" s="489"/>
      <c r="DG458" s="489"/>
      <c r="DH458" s="489"/>
      <c r="DI458" s="489"/>
      <c r="DJ458" s="489"/>
      <c r="DK458" s="489"/>
      <c r="DL458" s="489"/>
      <c r="DM458" s="489"/>
      <c r="DN458" s="489"/>
      <c r="DO458" s="489"/>
      <c r="DP458" s="489"/>
      <c r="DQ458" s="489"/>
      <c r="DR458" s="489"/>
      <c r="DS458" s="489"/>
      <c r="DT458" s="489"/>
      <c r="DU458" s="489"/>
      <c r="DV458" s="489"/>
      <c r="DW458" s="489"/>
      <c r="DX458" s="489"/>
      <c r="DY458" s="489"/>
      <c r="DZ458" s="489"/>
      <c r="EA458" s="489"/>
      <c r="EB458" s="489"/>
      <c r="EC458" s="489"/>
      <c r="ED458" s="489"/>
      <c r="EE458" s="489"/>
      <c r="EF458" s="489"/>
      <c r="EG458" s="489"/>
      <c r="EH458" s="489"/>
      <c r="EI458" s="489"/>
      <c r="EJ458" s="489"/>
      <c r="EK458" s="489"/>
      <c r="EL458" s="489"/>
      <c r="EM458" s="489"/>
      <c r="EN458" s="489"/>
      <c r="EO458" s="489"/>
      <c r="EP458" s="489"/>
      <c r="EQ458" s="489"/>
      <c r="ER458" s="489"/>
      <c r="ES458" s="489"/>
      <c r="ET458" s="489"/>
      <c r="EU458" s="489"/>
      <c r="EV458" s="489"/>
      <c r="EW458" s="489"/>
      <c r="EX458" s="489"/>
      <c r="EY458" s="489"/>
      <c r="EZ458" s="489"/>
      <c r="FA458" s="489"/>
      <c r="FB458" s="559"/>
      <c r="FC458" s="489"/>
      <c r="FD458" s="489"/>
      <c r="FE458" s="489"/>
      <c r="FF458" s="489"/>
      <c r="FG458" s="489"/>
      <c r="FH458" s="489"/>
      <c r="FI458" s="489"/>
      <c r="FJ458" s="489"/>
      <c r="FK458" s="489"/>
      <c r="FL458" s="489"/>
      <c r="FM458" s="489"/>
      <c r="FN458" s="489"/>
      <c r="FO458" s="489"/>
      <c r="FP458" s="560"/>
      <c r="FQ458" s="489"/>
      <c r="FR458" s="560"/>
      <c r="FS458" s="559"/>
      <c r="FT458" s="489"/>
      <c r="FU458" s="489"/>
      <c r="FV458" s="489"/>
      <c r="FW458" s="489"/>
      <c r="FX458" s="489"/>
      <c r="FY458" s="560"/>
    </row>
    <row r="459" spans="1:181" s="494" customFormat="1" hidden="1" x14ac:dyDescent="0.25">
      <c r="A459" s="557">
        <v>510</v>
      </c>
      <c r="B459" s="558" t="s">
        <v>524</v>
      </c>
      <c r="C459" s="490" t="s">
        <v>525</v>
      </c>
      <c r="D459" s="489" t="s">
        <v>39</v>
      </c>
      <c r="E459" s="559"/>
      <c r="F459" s="559"/>
      <c r="G459" s="490" t="s">
        <v>526</v>
      </c>
      <c r="H459" s="489" t="s">
        <v>2049</v>
      </c>
      <c r="I459" s="489"/>
      <c r="J459" s="560"/>
      <c r="K459" s="559" t="s">
        <v>2050</v>
      </c>
      <c r="L459" s="489" t="s">
        <v>1989</v>
      </c>
      <c r="M459" s="489" t="s">
        <v>112</v>
      </c>
      <c r="N459" s="559"/>
      <c r="O459" s="560"/>
      <c r="P459" s="491" t="s">
        <v>637</v>
      </c>
      <c r="Q459" s="491" t="s">
        <v>22</v>
      </c>
      <c r="R459" s="491" t="s">
        <v>1983</v>
      </c>
      <c r="S459" s="489" t="s">
        <v>644</v>
      </c>
      <c r="T459" s="489" t="s">
        <v>2049</v>
      </c>
      <c r="U459" s="489" t="s">
        <v>534</v>
      </c>
      <c r="V459" s="560"/>
      <c r="W459" s="490" t="s">
        <v>535</v>
      </c>
      <c r="X459" s="489"/>
      <c r="Y459" s="489"/>
      <c r="Z459" s="560"/>
      <c r="AA459" s="561"/>
      <c r="AB459" s="562" t="s">
        <v>526</v>
      </c>
      <c r="AC459" s="563" t="s">
        <v>526</v>
      </c>
      <c r="AD459" s="564" t="s">
        <v>540</v>
      </c>
      <c r="AE459" s="563"/>
      <c r="AF459" s="735"/>
      <c r="AG459" s="563" t="s">
        <v>1990</v>
      </c>
      <c r="AH459" s="562" t="s">
        <v>540</v>
      </c>
      <c r="AI459" s="563" t="s">
        <v>526</v>
      </c>
      <c r="AJ459" s="564" t="s">
        <v>526</v>
      </c>
      <c r="AK459" s="489"/>
      <c r="AL459" s="489"/>
      <c r="AM459" s="489"/>
      <c r="AN459" s="489"/>
      <c r="AO459" s="490" t="s">
        <v>526</v>
      </c>
      <c r="AP459" s="493"/>
      <c r="AQ459" s="491"/>
      <c r="AR459" s="492"/>
      <c r="AS459" s="490" t="str">
        <f t="shared" si="6"/>
        <v>no</v>
      </c>
      <c r="AT459" s="489"/>
      <c r="AU459" s="489"/>
      <c r="AV459" s="513"/>
      <c r="AW459" s="490" t="s">
        <v>526</v>
      </c>
      <c r="AX459" s="739"/>
      <c r="AY459" s="739"/>
      <c r="AZ459" s="489"/>
      <c r="BA459" s="489"/>
      <c r="BB459" s="489"/>
      <c r="BC459" s="489"/>
      <c r="BD459" s="489"/>
      <c r="BE459" s="489"/>
      <c r="BF459" s="489"/>
      <c r="BG459" s="489"/>
      <c r="BH459" s="489"/>
      <c r="BI459" s="489"/>
      <c r="BJ459" s="489"/>
      <c r="BK459" s="489"/>
      <c r="BL459" s="560"/>
      <c r="BM459" s="559"/>
      <c r="BN459" s="489"/>
      <c r="BO459" s="489"/>
      <c r="BP459" s="489"/>
      <c r="BQ459" s="489"/>
      <c r="BR459" s="489"/>
      <c r="BS459" s="489"/>
      <c r="BT459" s="489"/>
      <c r="BU459" s="489"/>
      <c r="BV459" s="489"/>
      <c r="BW459" s="489"/>
      <c r="BX459" s="489"/>
      <c r="BY459" s="489"/>
      <c r="BZ459" s="489"/>
      <c r="CA459" s="489"/>
      <c r="CB459" s="489"/>
      <c r="CC459" s="489"/>
      <c r="CD459" s="489"/>
      <c r="CE459" s="489"/>
      <c r="CF459" s="489"/>
      <c r="CG459" s="489"/>
      <c r="CH459" s="489"/>
      <c r="CI459" s="489"/>
      <c r="CJ459" s="489"/>
      <c r="CK459" s="489"/>
      <c r="CL459" s="489"/>
      <c r="CM459" s="489"/>
      <c r="CN459" s="489"/>
      <c r="CO459" s="489"/>
      <c r="CP459" s="489"/>
      <c r="CQ459" s="489"/>
      <c r="CR459" s="489"/>
      <c r="CS459" s="489"/>
      <c r="CT459" s="489"/>
      <c r="CU459" s="489"/>
      <c r="CV459" s="489"/>
      <c r="CW459" s="489"/>
      <c r="CX459" s="489"/>
      <c r="CY459" s="489"/>
      <c r="CZ459" s="489"/>
      <c r="DA459" s="489"/>
      <c r="DB459" s="489"/>
      <c r="DC459" s="489"/>
      <c r="DD459" s="489"/>
      <c r="DE459" s="489"/>
      <c r="DF459" s="489"/>
      <c r="DG459" s="489"/>
      <c r="DH459" s="489"/>
      <c r="DI459" s="489"/>
      <c r="DJ459" s="489"/>
      <c r="DK459" s="489"/>
      <c r="DL459" s="489"/>
      <c r="DM459" s="489"/>
      <c r="DN459" s="489"/>
      <c r="DO459" s="489"/>
      <c r="DP459" s="489"/>
      <c r="DQ459" s="489"/>
      <c r="DR459" s="489"/>
      <c r="DS459" s="489"/>
      <c r="DT459" s="489"/>
      <c r="DU459" s="489"/>
      <c r="DV459" s="489"/>
      <c r="DW459" s="489"/>
      <c r="DX459" s="489"/>
      <c r="DY459" s="489"/>
      <c r="DZ459" s="489"/>
      <c r="EA459" s="489"/>
      <c r="EB459" s="489"/>
      <c r="EC459" s="489"/>
      <c r="ED459" s="489"/>
      <c r="EE459" s="489"/>
      <c r="EF459" s="489"/>
      <c r="EG459" s="489"/>
      <c r="EH459" s="489"/>
      <c r="EI459" s="489"/>
      <c r="EJ459" s="489"/>
      <c r="EK459" s="489"/>
      <c r="EL459" s="489"/>
      <c r="EM459" s="489"/>
      <c r="EN459" s="489"/>
      <c r="EO459" s="489"/>
      <c r="EP459" s="489"/>
      <c r="EQ459" s="489"/>
      <c r="ER459" s="489"/>
      <c r="ES459" s="489"/>
      <c r="ET459" s="489"/>
      <c r="EU459" s="489"/>
      <c r="EV459" s="489"/>
      <c r="EW459" s="489"/>
      <c r="EX459" s="489"/>
      <c r="EY459" s="489"/>
      <c r="EZ459" s="489"/>
      <c r="FA459" s="489"/>
      <c r="FB459" s="559"/>
      <c r="FC459" s="489"/>
      <c r="FD459" s="489"/>
      <c r="FE459" s="489"/>
      <c r="FF459" s="489"/>
      <c r="FG459" s="489"/>
      <c r="FH459" s="489"/>
      <c r="FI459" s="489"/>
      <c r="FJ459" s="489"/>
      <c r="FK459" s="489"/>
      <c r="FL459" s="489"/>
      <c r="FM459" s="489"/>
      <c r="FN459" s="489"/>
      <c r="FO459" s="489"/>
      <c r="FP459" s="560"/>
      <c r="FQ459" s="489"/>
      <c r="FR459" s="560"/>
      <c r="FS459" s="559"/>
      <c r="FT459" s="489"/>
      <c r="FU459" s="489"/>
      <c r="FV459" s="489"/>
      <c r="FW459" s="489"/>
      <c r="FX459" s="489"/>
      <c r="FY459" s="560"/>
    </row>
    <row r="460" spans="1:181" s="494" customFormat="1" hidden="1" x14ac:dyDescent="0.25">
      <c r="A460" s="557">
        <v>511</v>
      </c>
      <c r="B460" s="558" t="s">
        <v>524</v>
      </c>
      <c r="C460" s="490" t="s">
        <v>525</v>
      </c>
      <c r="D460" s="489" t="s">
        <v>39</v>
      </c>
      <c r="E460" s="559"/>
      <c r="F460" s="559"/>
      <c r="G460" s="490" t="s">
        <v>526</v>
      </c>
      <c r="H460" s="489" t="s">
        <v>2051</v>
      </c>
      <c r="I460" s="489"/>
      <c r="J460" s="560"/>
      <c r="K460" s="559" t="s">
        <v>2052</v>
      </c>
      <c r="L460" s="489" t="s">
        <v>1989</v>
      </c>
      <c r="M460" s="489" t="s">
        <v>119</v>
      </c>
      <c r="N460" s="559"/>
      <c r="O460" s="560"/>
      <c r="P460" s="491" t="s">
        <v>637</v>
      </c>
      <c r="Q460" s="491" t="s">
        <v>22</v>
      </c>
      <c r="R460" s="491" t="s">
        <v>1983</v>
      </c>
      <c r="S460" s="489" t="s">
        <v>644</v>
      </c>
      <c r="T460" s="489" t="s">
        <v>2051</v>
      </c>
      <c r="U460" s="489" t="s">
        <v>534</v>
      </c>
      <c r="V460" s="560"/>
      <c r="W460" s="490" t="s">
        <v>535</v>
      </c>
      <c r="X460" s="489"/>
      <c r="Y460" s="489"/>
      <c r="Z460" s="560"/>
      <c r="AA460" s="561"/>
      <c r="AB460" s="562" t="s">
        <v>526</v>
      </c>
      <c r="AC460" s="563" t="s">
        <v>526</v>
      </c>
      <c r="AD460" s="564" t="s">
        <v>540</v>
      </c>
      <c r="AE460" s="563"/>
      <c r="AF460" s="735"/>
      <c r="AG460" s="563" t="s">
        <v>1990</v>
      </c>
      <c r="AH460" s="562" t="s">
        <v>540</v>
      </c>
      <c r="AI460" s="563" t="s">
        <v>526</v>
      </c>
      <c r="AJ460" s="564" t="s">
        <v>526</v>
      </c>
      <c r="AK460" s="489"/>
      <c r="AL460" s="489"/>
      <c r="AM460" s="489"/>
      <c r="AN460" s="489"/>
      <c r="AO460" s="490" t="s">
        <v>526</v>
      </c>
      <c r="AP460" s="493"/>
      <c r="AQ460" s="491"/>
      <c r="AR460" s="492"/>
      <c r="AS460" s="490" t="str">
        <f t="shared" ref="AS460:AS470" si="7">IF(AO460="no","no","tbd")</f>
        <v>no</v>
      </c>
      <c r="AT460" s="489"/>
      <c r="AU460" s="489"/>
      <c r="AV460" s="513"/>
      <c r="AW460" s="490" t="s">
        <v>526</v>
      </c>
      <c r="AX460" s="739"/>
      <c r="AY460" s="739"/>
      <c r="AZ460" s="489"/>
      <c r="BA460" s="489"/>
      <c r="BB460" s="489"/>
      <c r="BC460" s="489"/>
      <c r="BD460" s="489"/>
      <c r="BE460" s="489"/>
      <c r="BF460" s="489"/>
      <c r="BG460" s="489"/>
      <c r="BH460" s="489"/>
      <c r="BI460" s="489"/>
      <c r="BJ460" s="489"/>
      <c r="BK460" s="489"/>
      <c r="BL460" s="560"/>
      <c r="BM460" s="559"/>
      <c r="BN460" s="489"/>
      <c r="BO460" s="489"/>
      <c r="BP460" s="489"/>
      <c r="BQ460" s="489"/>
      <c r="BR460" s="489"/>
      <c r="BS460" s="489"/>
      <c r="BT460" s="489"/>
      <c r="BU460" s="489"/>
      <c r="BV460" s="489"/>
      <c r="BW460" s="489"/>
      <c r="BX460" s="489"/>
      <c r="BY460" s="489"/>
      <c r="BZ460" s="489"/>
      <c r="CA460" s="489"/>
      <c r="CB460" s="489"/>
      <c r="CC460" s="489"/>
      <c r="CD460" s="489"/>
      <c r="CE460" s="489"/>
      <c r="CF460" s="489"/>
      <c r="CG460" s="489"/>
      <c r="CH460" s="489"/>
      <c r="CI460" s="489"/>
      <c r="CJ460" s="489"/>
      <c r="CK460" s="489"/>
      <c r="CL460" s="489"/>
      <c r="CM460" s="489"/>
      <c r="CN460" s="489"/>
      <c r="CO460" s="489"/>
      <c r="CP460" s="489"/>
      <c r="CQ460" s="489"/>
      <c r="CR460" s="489"/>
      <c r="CS460" s="489"/>
      <c r="CT460" s="489"/>
      <c r="CU460" s="489"/>
      <c r="CV460" s="489"/>
      <c r="CW460" s="489"/>
      <c r="CX460" s="489"/>
      <c r="CY460" s="489"/>
      <c r="CZ460" s="489"/>
      <c r="DA460" s="489"/>
      <c r="DB460" s="489"/>
      <c r="DC460" s="489"/>
      <c r="DD460" s="489"/>
      <c r="DE460" s="489"/>
      <c r="DF460" s="489"/>
      <c r="DG460" s="489"/>
      <c r="DH460" s="489"/>
      <c r="DI460" s="489"/>
      <c r="DJ460" s="489"/>
      <c r="DK460" s="489"/>
      <c r="DL460" s="489"/>
      <c r="DM460" s="489"/>
      <c r="DN460" s="489"/>
      <c r="DO460" s="489"/>
      <c r="DP460" s="489"/>
      <c r="DQ460" s="489"/>
      <c r="DR460" s="489"/>
      <c r="DS460" s="489"/>
      <c r="DT460" s="489"/>
      <c r="DU460" s="489"/>
      <c r="DV460" s="489"/>
      <c r="DW460" s="489"/>
      <c r="DX460" s="489"/>
      <c r="DY460" s="489"/>
      <c r="DZ460" s="489"/>
      <c r="EA460" s="489"/>
      <c r="EB460" s="489"/>
      <c r="EC460" s="489"/>
      <c r="ED460" s="489"/>
      <c r="EE460" s="489"/>
      <c r="EF460" s="489"/>
      <c r="EG460" s="489"/>
      <c r="EH460" s="489"/>
      <c r="EI460" s="489"/>
      <c r="EJ460" s="489"/>
      <c r="EK460" s="489"/>
      <c r="EL460" s="489"/>
      <c r="EM460" s="489"/>
      <c r="EN460" s="489"/>
      <c r="EO460" s="489"/>
      <c r="EP460" s="489"/>
      <c r="EQ460" s="489"/>
      <c r="ER460" s="489"/>
      <c r="ES460" s="489"/>
      <c r="ET460" s="489"/>
      <c r="EU460" s="489"/>
      <c r="EV460" s="489"/>
      <c r="EW460" s="489"/>
      <c r="EX460" s="489"/>
      <c r="EY460" s="489"/>
      <c r="EZ460" s="489"/>
      <c r="FA460" s="489"/>
      <c r="FB460" s="559"/>
      <c r="FC460" s="489"/>
      <c r="FD460" s="489"/>
      <c r="FE460" s="489"/>
      <c r="FF460" s="489"/>
      <c r="FG460" s="489"/>
      <c r="FH460" s="489"/>
      <c r="FI460" s="489"/>
      <c r="FJ460" s="489"/>
      <c r="FK460" s="489"/>
      <c r="FL460" s="489"/>
      <c r="FM460" s="489"/>
      <c r="FN460" s="489"/>
      <c r="FO460" s="489"/>
      <c r="FP460" s="560"/>
      <c r="FQ460" s="489"/>
      <c r="FR460" s="560"/>
      <c r="FS460" s="559"/>
      <c r="FT460" s="489"/>
      <c r="FU460" s="489"/>
      <c r="FV460" s="489"/>
      <c r="FW460" s="489"/>
      <c r="FX460" s="489"/>
      <c r="FY460" s="560"/>
    </row>
    <row r="461" spans="1:181" s="494" customFormat="1" hidden="1" x14ac:dyDescent="0.25">
      <c r="A461" s="557">
        <v>512</v>
      </c>
      <c r="B461" s="558" t="s">
        <v>524</v>
      </c>
      <c r="C461" s="490" t="s">
        <v>525</v>
      </c>
      <c r="D461" s="489" t="s">
        <v>39</v>
      </c>
      <c r="E461" s="559"/>
      <c r="F461" s="559"/>
      <c r="G461" s="490" t="s">
        <v>526</v>
      </c>
      <c r="H461" s="489" t="s">
        <v>2053</v>
      </c>
      <c r="I461" s="489"/>
      <c r="J461" s="560"/>
      <c r="K461" s="559" t="s">
        <v>2054</v>
      </c>
      <c r="L461" s="489" t="s">
        <v>1989</v>
      </c>
      <c r="M461" s="489" t="s">
        <v>125</v>
      </c>
      <c r="N461" s="559"/>
      <c r="O461" s="560"/>
      <c r="P461" s="491" t="s">
        <v>637</v>
      </c>
      <c r="Q461" s="491" t="s">
        <v>22</v>
      </c>
      <c r="R461" s="491" t="s">
        <v>1983</v>
      </c>
      <c r="S461" s="489" t="s">
        <v>644</v>
      </c>
      <c r="T461" s="489" t="s">
        <v>2053</v>
      </c>
      <c r="U461" s="489" t="s">
        <v>534</v>
      </c>
      <c r="V461" s="560"/>
      <c r="W461" s="490" t="s">
        <v>535</v>
      </c>
      <c r="X461" s="489"/>
      <c r="Y461" s="489"/>
      <c r="Z461" s="560"/>
      <c r="AA461" s="561"/>
      <c r="AB461" s="562" t="s">
        <v>526</v>
      </c>
      <c r="AC461" s="563" t="s">
        <v>526</v>
      </c>
      <c r="AD461" s="564" t="s">
        <v>540</v>
      </c>
      <c r="AE461" s="563"/>
      <c r="AF461" s="735"/>
      <c r="AG461" s="563" t="s">
        <v>1990</v>
      </c>
      <c r="AH461" s="562" t="s">
        <v>540</v>
      </c>
      <c r="AI461" s="563" t="s">
        <v>526</v>
      </c>
      <c r="AJ461" s="564" t="s">
        <v>526</v>
      </c>
      <c r="AK461" s="489"/>
      <c r="AL461" s="489"/>
      <c r="AM461" s="489"/>
      <c r="AN461" s="489"/>
      <c r="AO461" s="490" t="s">
        <v>526</v>
      </c>
      <c r="AP461" s="493"/>
      <c r="AQ461" s="491"/>
      <c r="AR461" s="492"/>
      <c r="AS461" s="490" t="str">
        <f t="shared" si="7"/>
        <v>no</v>
      </c>
      <c r="AT461" s="489"/>
      <c r="AU461" s="489"/>
      <c r="AV461" s="513"/>
      <c r="AW461" s="490" t="s">
        <v>526</v>
      </c>
      <c r="AX461" s="739"/>
      <c r="AY461" s="739"/>
      <c r="AZ461" s="489"/>
      <c r="BA461" s="489"/>
      <c r="BB461" s="489"/>
      <c r="BC461" s="489"/>
      <c r="BD461" s="489"/>
      <c r="BE461" s="489"/>
      <c r="BF461" s="489"/>
      <c r="BG461" s="489"/>
      <c r="BH461" s="489"/>
      <c r="BI461" s="489"/>
      <c r="BJ461" s="489"/>
      <c r="BK461" s="489"/>
      <c r="BL461" s="560"/>
      <c r="BM461" s="559"/>
      <c r="BN461" s="489"/>
      <c r="BO461" s="489"/>
      <c r="BP461" s="489"/>
      <c r="BQ461" s="489"/>
      <c r="BR461" s="489"/>
      <c r="BS461" s="489"/>
      <c r="BT461" s="489"/>
      <c r="BU461" s="489"/>
      <c r="BV461" s="489"/>
      <c r="BW461" s="489"/>
      <c r="BX461" s="489"/>
      <c r="BY461" s="489"/>
      <c r="BZ461" s="489"/>
      <c r="CA461" s="489"/>
      <c r="CB461" s="489"/>
      <c r="CC461" s="489"/>
      <c r="CD461" s="489"/>
      <c r="CE461" s="489"/>
      <c r="CF461" s="489"/>
      <c r="CG461" s="489"/>
      <c r="CH461" s="489"/>
      <c r="CI461" s="489"/>
      <c r="CJ461" s="489"/>
      <c r="CK461" s="489"/>
      <c r="CL461" s="489"/>
      <c r="CM461" s="489"/>
      <c r="CN461" s="489"/>
      <c r="CO461" s="489"/>
      <c r="CP461" s="489"/>
      <c r="CQ461" s="489"/>
      <c r="CR461" s="489"/>
      <c r="CS461" s="489"/>
      <c r="CT461" s="489"/>
      <c r="CU461" s="489"/>
      <c r="CV461" s="489"/>
      <c r="CW461" s="489"/>
      <c r="CX461" s="489"/>
      <c r="CY461" s="489"/>
      <c r="CZ461" s="489"/>
      <c r="DA461" s="489"/>
      <c r="DB461" s="489"/>
      <c r="DC461" s="489"/>
      <c r="DD461" s="489"/>
      <c r="DE461" s="489"/>
      <c r="DF461" s="489"/>
      <c r="DG461" s="489"/>
      <c r="DH461" s="489"/>
      <c r="DI461" s="489"/>
      <c r="DJ461" s="489"/>
      <c r="DK461" s="489"/>
      <c r="DL461" s="489"/>
      <c r="DM461" s="489"/>
      <c r="DN461" s="489"/>
      <c r="DO461" s="489"/>
      <c r="DP461" s="489"/>
      <c r="DQ461" s="489"/>
      <c r="DR461" s="489"/>
      <c r="DS461" s="489"/>
      <c r="DT461" s="489"/>
      <c r="DU461" s="489"/>
      <c r="DV461" s="489"/>
      <c r="DW461" s="489"/>
      <c r="DX461" s="489"/>
      <c r="DY461" s="489"/>
      <c r="DZ461" s="489"/>
      <c r="EA461" s="489"/>
      <c r="EB461" s="489"/>
      <c r="EC461" s="489"/>
      <c r="ED461" s="489"/>
      <c r="EE461" s="489"/>
      <c r="EF461" s="489"/>
      <c r="EG461" s="489"/>
      <c r="EH461" s="489"/>
      <c r="EI461" s="489"/>
      <c r="EJ461" s="489"/>
      <c r="EK461" s="489"/>
      <c r="EL461" s="489"/>
      <c r="EM461" s="489"/>
      <c r="EN461" s="489"/>
      <c r="EO461" s="489"/>
      <c r="EP461" s="489"/>
      <c r="EQ461" s="489"/>
      <c r="ER461" s="489"/>
      <c r="ES461" s="489"/>
      <c r="ET461" s="489"/>
      <c r="EU461" s="489"/>
      <c r="EV461" s="489"/>
      <c r="EW461" s="489"/>
      <c r="EX461" s="489"/>
      <c r="EY461" s="489"/>
      <c r="EZ461" s="489"/>
      <c r="FA461" s="489"/>
      <c r="FB461" s="559"/>
      <c r="FC461" s="489"/>
      <c r="FD461" s="489"/>
      <c r="FE461" s="489"/>
      <c r="FF461" s="489"/>
      <c r="FG461" s="489"/>
      <c r="FH461" s="489"/>
      <c r="FI461" s="489"/>
      <c r="FJ461" s="489"/>
      <c r="FK461" s="489"/>
      <c r="FL461" s="489"/>
      <c r="FM461" s="489"/>
      <c r="FN461" s="489"/>
      <c r="FO461" s="489"/>
      <c r="FP461" s="560"/>
      <c r="FQ461" s="489"/>
      <c r="FR461" s="560"/>
      <c r="FS461" s="559"/>
      <c r="FT461" s="489"/>
      <c r="FU461" s="489"/>
      <c r="FV461" s="489"/>
      <c r="FW461" s="489"/>
      <c r="FX461" s="489"/>
      <c r="FY461" s="560"/>
    </row>
    <row r="462" spans="1:181" s="494" customFormat="1" hidden="1" x14ac:dyDescent="0.25">
      <c r="A462" s="557">
        <v>513</v>
      </c>
      <c r="B462" s="558" t="s">
        <v>524</v>
      </c>
      <c r="C462" s="490" t="s">
        <v>525</v>
      </c>
      <c r="D462" s="489" t="s">
        <v>39</v>
      </c>
      <c r="E462" s="559"/>
      <c r="F462" s="559"/>
      <c r="G462" s="490" t="s">
        <v>526</v>
      </c>
      <c r="H462" s="489" t="s">
        <v>2055</v>
      </c>
      <c r="I462" s="489"/>
      <c r="J462" s="560"/>
      <c r="K462" s="559" t="s">
        <v>2056</v>
      </c>
      <c r="L462" s="489" t="s">
        <v>1989</v>
      </c>
      <c r="M462" s="489" t="s">
        <v>128</v>
      </c>
      <c r="N462" s="559"/>
      <c r="O462" s="560"/>
      <c r="P462" s="491" t="s">
        <v>637</v>
      </c>
      <c r="Q462" s="491" t="s">
        <v>22</v>
      </c>
      <c r="R462" s="491" t="s">
        <v>1983</v>
      </c>
      <c r="S462" s="489" t="s">
        <v>644</v>
      </c>
      <c r="T462" s="489" t="s">
        <v>2055</v>
      </c>
      <c r="U462" s="489" t="s">
        <v>534</v>
      </c>
      <c r="V462" s="560"/>
      <c r="W462" s="490" t="s">
        <v>535</v>
      </c>
      <c r="X462" s="489"/>
      <c r="Y462" s="489"/>
      <c r="Z462" s="560"/>
      <c r="AA462" s="561"/>
      <c r="AB462" s="562" t="s">
        <v>526</v>
      </c>
      <c r="AC462" s="563" t="s">
        <v>526</v>
      </c>
      <c r="AD462" s="564" t="s">
        <v>540</v>
      </c>
      <c r="AE462" s="563"/>
      <c r="AF462" s="735"/>
      <c r="AG462" s="563" t="s">
        <v>1990</v>
      </c>
      <c r="AH462" s="562" t="s">
        <v>540</v>
      </c>
      <c r="AI462" s="563" t="s">
        <v>526</v>
      </c>
      <c r="AJ462" s="564" t="s">
        <v>526</v>
      </c>
      <c r="AK462" s="489"/>
      <c r="AL462" s="489"/>
      <c r="AM462" s="489"/>
      <c r="AN462" s="489"/>
      <c r="AO462" s="490" t="s">
        <v>526</v>
      </c>
      <c r="AP462" s="493"/>
      <c r="AQ462" s="491"/>
      <c r="AR462" s="492"/>
      <c r="AS462" s="490" t="str">
        <f t="shared" si="7"/>
        <v>no</v>
      </c>
      <c r="AT462" s="489"/>
      <c r="AU462" s="489"/>
      <c r="AV462" s="513"/>
      <c r="AW462" s="490" t="s">
        <v>526</v>
      </c>
      <c r="AX462" s="739"/>
      <c r="AY462" s="739"/>
      <c r="AZ462" s="489"/>
      <c r="BA462" s="489"/>
      <c r="BB462" s="489"/>
      <c r="BC462" s="489"/>
      <c r="BD462" s="489"/>
      <c r="BE462" s="489"/>
      <c r="BF462" s="489"/>
      <c r="BG462" s="489"/>
      <c r="BH462" s="489"/>
      <c r="BI462" s="489"/>
      <c r="BJ462" s="489"/>
      <c r="BK462" s="489"/>
      <c r="BL462" s="560"/>
      <c r="BM462" s="559"/>
      <c r="BN462" s="489"/>
      <c r="BO462" s="489"/>
      <c r="BP462" s="489"/>
      <c r="BQ462" s="489"/>
      <c r="BR462" s="489"/>
      <c r="BS462" s="489"/>
      <c r="BT462" s="489"/>
      <c r="BU462" s="489"/>
      <c r="BV462" s="489"/>
      <c r="BW462" s="489"/>
      <c r="BX462" s="489"/>
      <c r="BY462" s="489"/>
      <c r="BZ462" s="489"/>
      <c r="CA462" s="489"/>
      <c r="CB462" s="489"/>
      <c r="CC462" s="489"/>
      <c r="CD462" s="489"/>
      <c r="CE462" s="489"/>
      <c r="CF462" s="489"/>
      <c r="CG462" s="489"/>
      <c r="CH462" s="489"/>
      <c r="CI462" s="489"/>
      <c r="CJ462" s="489"/>
      <c r="CK462" s="489"/>
      <c r="CL462" s="489"/>
      <c r="CM462" s="489"/>
      <c r="CN462" s="489"/>
      <c r="CO462" s="489"/>
      <c r="CP462" s="489"/>
      <c r="CQ462" s="489"/>
      <c r="CR462" s="489"/>
      <c r="CS462" s="489"/>
      <c r="CT462" s="489"/>
      <c r="CU462" s="489"/>
      <c r="CV462" s="489"/>
      <c r="CW462" s="489"/>
      <c r="CX462" s="489"/>
      <c r="CY462" s="489"/>
      <c r="CZ462" s="489"/>
      <c r="DA462" s="489"/>
      <c r="DB462" s="489"/>
      <c r="DC462" s="489"/>
      <c r="DD462" s="489"/>
      <c r="DE462" s="489"/>
      <c r="DF462" s="489"/>
      <c r="DG462" s="489"/>
      <c r="DH462" s="489"/>
      <c r="DI462" s="489"/>
      <c r="DJ462" s="489"/>
      <c r="DK462" s="489"/>
      <c r="DL462" s="489"/>
      <c r="DM462" s="489"/>
      <c r="DN462" s="489"/>
      <c r="DO462" s="489"/>
      <c r="DP462" s="489"/>
      <c r="DQ462" s="489"/>
      <c r="DR462" s="489"/>
      <c r="DS462" s="489"/>
      <c r="DT462" s="489"/>
      <c r="DU462" s="489"/>
      <c r="DV462" s="489"/>
      <c r="DW462" s="489"/>
      <c r="DX462" s="489"/>
      <c r="DY462" s="489"/>
      <c r="DZ462" s="489"/>
      <c r="EA462" s="489"/>
      <c r="EB462" s="489"/>
      <c r="EC462" s="489"/>
      <c r="ED462" s="489"/>
      <c r="EE462" s="489"/>
      <c r="EF462" s="489"/>
      <c r="EG462" s="489"/>
      <c r="EH462" s="489"/>
      <c r="EI462" s="489"/>
      <c r="EJ462" s="489"/>
      <c r="EK462" s="489"/>
      <c r="EL462" s="489"/>
      <c r="EM462" s="489"/>
      <c r="EN462" s="489"/>
      <c r="EO462" s="489"/>
      <c r="EP462" s="489"/>
      <c r="EQ462" s="489"/>
      <c r="ER462" s="489"/>
      <c r="ES462" s="489"/>
      <c r="ET462" s="489"/>
      <c r="EU462" s="489"/>
      <c r="EV462" s="489"/>
      <c r="EW462" s="489"/>
      <c r="EX462" s="489"/>
      <c r="EY462" s="489"/>
      <c r="EZ462" s="489"/>
      <c r="FA462" s="489"/>
      <c r="FB462" s="559"/>
      <c r="FC462" s="489"/>
      <c r="FD462" s="489"/>
      <c r="FE462" s="489"/>
      <c r="FF462" s="489"/>
      <c r="FG462" s="489"/>
      <c r="FH462" s="489"/>
      <c r="FI462" s="489"/>
      <c r="FJ462" s="489"/>
      <c r="FK462" s="489"/>
      <c r="FL462" s="489"/>
      <c r="FM462" s="489"/>
      <c r="FN462" s="489"/>
      <c r="FO462" s="489"/>
      <c r="FP462" s="560"/>
      <c r="FQ462" s="489"/>
      <c r="FR462" s="560"/>
      <c r="FS462" s="559"/>
      <c r="FT462" s="489"/>
      <c r="FU462" s="489"/>
      <c r="FV462" s="489"/>
      <c r="FW462" s="489"/>
      <c r="FX462" s="489"/>
      <c r="FY462" s="560"/>
    </row>
    <row r="463" spans="1:181" s="494" customFormat="1" hidden="1" x14ac:dyDescent="0.25">
      <c r="A463" s="557">
        <v>514</v>
      </c>
      <c r="B463" s="558" t="s">
        <v>524</v>
      </c>
      <c r="C463" s="490" t="s">
        <v>525</v>
      </c>
      <c r="D463" s="489" t="s">
        <v>39</v>
      </c>
      <c r="E463" s="559"/>
      <c r="F463" s="559"/>
      <c r="G463" s="490" t="s">
        <v>526</v>
      </c>
      <c r="H463" s="489" t="s">
        <v>2057</v>
      </c>
      <c r="I463" s="489"/>
      <c r="J463" s="560"/>
      <c r="K463" s="559" t="s">
        <v>2058</v>
      </c>
      <c r="L463" s="489" t="s">
        <v>1989</v>
      </c>
      <c r="M463" s="489" t="s">
        <v>130</v>
      </c>
      <c r="N463" s="559"/>
      <c r="O463" s="560"/>
      <c r="P463" s="491" t="s">
        <v>637</v>
      </c>
      <c r="Q463" s="491" t="s">
        <v>22</v>
      </c>
      <c r="R463" s="491" t="s">
        <v>1983</v>
      </c>
      <c r="S463" s="489" t="s">
        <v>644</v>
      </c>
      <c r="T463" s="489" t="s">
        <v>2057</v>
      </c>
      <c r="U463" s="489" t="s">
        <v>534</v>
      </c>
      <c r="V463" s="560"/>
      <c r="W463" s="490" t="s">
        <v>535</v>
      </c>
      <c r="X463" s="489"/>
      <c r="Y463" s="489"/>
      <c r="Z463" s="560"/>
      <c r="AA463" s="561"/>
      <c r="AB463" s="562" t="s">
        <v>526</v>
      </c>
      <c r="AC463" s="563" t="s">
        <v>526</v>
      </c>
      <c r="AD463" s="564" t="s">
        <v>540</v>
      </c>
      <c r="AE463" s="563"/>
      <c r="AF463" s="735"/>
      <c r="AG463" s="563" t="s">
        <v>1990</v>
      </c>
      <c r="AH463" s="562" t="s">
        <v>540</v>
      </c>
      <c r="AI463" s="563" t="s">
        <v>526</v>
      </c>
      <c r="AJ463" s="564" t="s">
        <v>526</v>
      </c>
      <c r="AK463" s="489"/>
      <c r="AL463" s="489"/>
      <c r="AM463" s="489"/>
      <c r="AN463" s="489"/>
      <c r="AO463" s="490" t="s">
        <v>526</v>
      </c>
      <c r="AP463" s="493"/>
      <c r="AQ463" s="491"/>
      <c r="AR463" s="492"/>
      <c r="AS463" s="490" t="str">
        <f t="shared" si="7"/>
        <v>no</v>
      </c>
      <c r="AT463" s="489"/>
      <c r="AU463" s="489"/>
      <c r="AV463" s="513"/>
      <c r="AW463" s="490" t="s">
        <v>526</v>
      </c>
      <c r="AX463" s="739"/>
      <c r="AY463" s="739"/>
      <c r="AZ463" s="489"/>
      <c r="BA463" s="489"/>
      <c r="BB463" s="489"/>
      <c r="BC463" s="489"/>
      <c r="BD463" s="489"/>
      <c r="BE463" s="489"/>
      <c r="BF463" s="489"/>
      <c r="BG463" s="489"/>
      <c r="BH463" s="489"/>
      <c r="BI463" s="489"/>
      <c r="BJ463" s="489"/>
      <c r="BK463" s="489"/>
      <c r="BL463" s="560"/>
      <c r="BM463" s="559"/>
      <c r="BN463" s="489"/>
      <c r="BO463" s="489"/>
      <c r="BP463" s="489"/>
      <c r="BQ463" s="489"/>
      <c r="BR463" s="489"/>
      <c r="BS463" s="489"/>
      <c r="BT463" s="489"/>
      <c r="BU463" s="489"/>
      <c r="BV463" s="489"/>
      <c r="BW463" s="489"/>
      <c r="BX463" s="489"/>
      <c r="BY463" s="489"/>
      <c r="BZ463" s="489"/>
      <c r="CA463" s="489"/>
      <c r="CB463" s="489"/>
      <c r="CC463" s="489"/>
      <c r="CD463" s="489"/>
      <c r="CE463" s="489"/>
      <c r="CF463" s="489"/>
      <c r="CG463" s="489"/>
      <c r="CH463" s="489"/>
      <c r="CI463" s="489"/>
      <c r="CJ463" s="489"/>
      <c r="CK463" s="489"/>
      <c r="CL463" s="489"/>
      <c r="CM463" s="489"/>
      <c r="CN463" s="489"/>
      <c r="CO463" s="489"/>
      <c r="CP463" s="489"/>
      <c r="CQ463" s="489"/>
      <c r="CR463" s="489"/>
      <c r="CS463" s="489"/>
      <c r="CT463" s="489"/>
      <c r="CU463" s="489"/>
      <c r="CV463" s="489"/>
      <c r="CW463" s="489"/>
      <c r="CX463" s="489"/>
      <c r="CY463" s="489"/>
      <c r="CZ463" s="489"/>
      <c r="DA463" s="489"/>
      <c r="DB463" s="489"/>
      <c r="DC463" s="489"/>
      <c r="DD463" s="489"/>
      <c r="DE463" s="489"/>
      <c r="DF463" s="489"/>
      <c r="DG463" s="489"/>
      <c r="DH463" s="489"/>
      <c r="DI463" s="489"/>
      <c r="DJ463" s="489"/>
      <c r="DK463" s="489"/>
      <c r="DL463" s="489"/>
      <c r="DM463" s="489"/>
      <c r="DN463" s="489"/>
      <c r="DO463" s="489"/>
      <c r="DP463" s="489"/>
      <c r="DQ463" s="489"/>
      <c r="DR463" s="489"/>
      <c r="DS463" s="489"/>
      <c r="DT463" s="489"/>
      <c r="DU463" s="489"/>
      <c r="DV463" s="489"/>
      <c r="DW463" s="489"/>
      <c r="DX463" s="489"/>
      <c r="DY463" s="489"/>
      <c r="DZ463" s="489"/>
      <c r="EA463" s="489"/>
      <c r="EB463" s="489"/>
      <c r="EC463" s="489"/>
      <c r="ED463" s="489"/>
      <c r="EE463" s="489"/>
      <c r="EF463" s="489"/>
      <c r="EG463" s="489"/>
      <c r="EH463" s="489"/>
      <c r="EI463" s="489"/>
      <c r="EJ463" s="489"/>
      <c r="EK463" s="489"/>
      <c r="EL463" s="489"/>
      <c r="EM463" s="489"/>
      <c r="EN463" s="489"/>
      <c r="EO463" s="489"/>
      <c r="EP463" s="489"/>
      <c r="EQ463" s="489"/>
      <c r="ER463" s="489"/>
      <c r="ES463" s="489"/>
      <c r="ET463" s="489"/>
      <c r="EU463" s="489"/>
      <c r="EV463" s="489"/>
      <c r="EW463" s="489"/>
      <c r="EX463" s="489"/>
      <c r="EY463" s="489"/>
      <c r="EZ463" s="489"/>
      <c r="FA463" s="489"/>
      <c r="FB463" s="559"/>
      <c r="FC463" s="489"/>
      <c r="FD463" s="489"/>
      <c r="FE463" s="489"/>
      <c r="FF463" s="489"/>
      <c r="FG463" s="489"/>
      <c r="FH463" s="489"/>
      <c r="FI463" s="489"/>
      <c r="FJ463" s="489"/>
      <c r="FK463" s="489"/>
      <c r="FL463" s="489"/>
      <c r="FM463" s="489"/>
      <c r="FN463" s="489"/>
      <c r="FO463" s="489"/>
      <c r="FP463" s="560"/>
      <c r="FQ463" s="489"/>
      <c r="FR463" s="560"/>
      <c r="FS463" s="559"/>
      <c r="FT463" s="489"/>
      <c r="FU463" s="489"/>
      <c r="FV463" s="489"/>
      <c r="FW463" s="489"/>
      <c r="FX463" s="489"/>
      <c r="FY463" s="560"/>
    </row>
    <row r="464" spans="1:181" s="494" customFormat="1" hidden="1" x14ac:dyDescent="0.25">
      <c r="A464" s="557">
        <v>515</v>
      </c>
      <c r="B464" s="558" t="s">
        <v>524</v>
      </c>
      <c r="C464" s="490" t="s">
        <v>525</v>
      </c>
      <c r="D464" s="489" t="s">
        <v>39</v>
      </c>
      <c r="E464" s="559"/>
      <c r="F464" s="559"/>
      <c r="G464" s="490" t="s">
        <v>526</v>
      </c>
      <c r="H464" s="489" t="s">
        <v>2059</v>
      </c>
      <c r="I464" s="489"/>
      <c r="J464" s="560"/>
      <c r="K464" s="559" t="s">
        <v>2060</v>
      </c>
      <c r="L464" s="489" t="s">
        <v>1989</v>
      </c>
      <c r="M464" s="489" t="s">
        <v>137</v>
      </c>
      <c r="N464" s="559"/>
      <c r="O464" s="560"/>
      <c r="P464" s="491" t="s">
        <v>637</v>
      </c>
      <c r="Q464" s="491" t="s">
        <v>22</v>
      </c>
      <c r="R464" s="491" t="s">
        <v>1983</v>
      </c>
      <c r="S464" s="489" t="s">
        <v>644</v>
      </c>
      <c r="T464" s="489" t="s">
        <v>2059</v>
      </c>
      <c r="U464" s="489" t="s">
        <v>534</v>
      </c>
      <c r="V464" s="560"/>
      <c r="W464" s="490" t="s">
        <v>535</v>
      </c>
      <c r="X464" s="489"/>
      <c r="Y464" s="489"/>
      <c r="Z464" s="560"/>
      <c r="AA464" s="561"/>
      <c r="AB464" s="562" t="s">
        <v>526</v>
      </c>
      <c r="AC464" s="563" t="s">
        <v>526</v>
      </c>
      <c r="AD464" s="564" t="s">
        <v>540</v>
      </c>
      <c r="AE464" s="563"/>
      <c r="AF464" s="735"/>
      <c r="AG464" s="563" t="s">
        <v>1990</v>
      </c>
      <c r="AH464" s="562" t="s">
        <v>540</v>
      </c>
      <c r="AI464" s="563" t="s">
        <v>526</v>
      </c>
      <c r="AJ464" s="564" t="s">
        <v>526</v>
      </c>
      <c r="AK464" s="489"/>
      <c r="AL464" s="489"/>
      <c r="AM464" s="489"/>
      <c r="AN464" s="489"/>
      <c r="AO464" s="490" t="s">
        <v>526</v>
      </c>
      <c r="AP464" s="493"/>
      <c r="AQ464" s="491"/>
      <c r="AR464" s="492"/>
      <c r="AS464" s="490" t="str">
        <f t="shared" si="7"/>
        <v>no</v>
      </c>
      <c r="AT464" s="489"/>
      <c r="AU464" s="489"/>
      <c r="AV464" s="513"/>
      <c r="AW464" s="490" t="s">
        <v>526</v>
      </c>
      <c r="AX464" s="739"/>
      <c r="AY464" s="739"/>
      <c r="AZ464" s="489"/>
      <c r="BA464" s="489"/>
      <c r="BB464" s="489"/>
      <c r="BC464" s="489"/>
      <c r="BD464" s="489"/>
      <c r="BE464" s="489"/>
      <c r="BF464" s="489"/>
      <c r="BG464" s="489"/>
      <c r="BH464" s="489"/>
      <c r="BI464" s="489"/>
      <c r="BJ464" s="489"/>
      <c r="BK464" s="489"/>
      <c r="BL464" s="560"/>
      <c r="BM464" s="559"/>
      <c r="BN464" s="489"/>
      <c r="BO464" s="489"/>
      <c r="BP464" s="489"/>
      <c r="BQ464" s="489"/>
      <c r="BR464" s="489"/>
      <c r="BS464" s="489"/>
      <c r="BT464" s="489"/>
      <c r="BU464" s="489"/>
      <c r="BV464" s="489"/>
      <c r="BW464" s="489"/>
      <c r="BX464" s="489"/>
      <c r="BY464" s="489"/>
      <c r="BZ464" s="489"/>
      <c r="CA464" s="489"/>
      <c r="CB464" s="489"/>
      <c r="CC464" s="489"/>
      <c r="CD464" s="489"/>
      <c r="CE464" s="489"/>
      <c r="CF464" s="489"/>
      <c r="CG464" s="489"/>
      <c r="CH464" s="489"/>
      <c r="CI464" s="489"/>
      <c r="CJ464" s="489"/>
      <c r="CK464" s="489"/>
      <c r="CL464" s="489"/>
      <c r="CM464" s="489"/>
      <c r="CN464" s="489"/>
      <c r="CO464" s="489"/>
      <c r="CP464" s="489"/>
      <c r="CQ464" s="489"/>
      <c r="CR464" s="489"/>
      <c r="CS464" s="489"/>
      <c r="CT464" s="489"/>
      <c r="CU464" s="489"/>
      <c r="CV464" s="489"/>
      <c r="CW464" s="489"/>
      <c r="CX464" s="489"/>
      <c r="CY464" s="489"/>
      <c r="CZ464" s="489"/>
      <c r="DA464" s="489"/>
      <c r="DB464" s="489"/>
      <c r="DC464" s="489"/>
      <c r="DD464" s="489"/>
      <c r="DE464" s="489"/>
      <c r="DF464" s="489"/>
      <c r="DG464" s="489"/>
      <c r="DH464" s="489"/>
      <c r="DI464" s="489"/>
      <c r="DJ464" s="489"/>
      <c r="DK464" s="489"/>
      <c r="DL464" s="489"/>
      <c r="DM464" s="489"/>
      <c r="DN464" s="489"/>
      <c r="DO464" s="489"/>
      <c r="DP464" s="489"/>
      <c r="DQ464" s="489"/>
      <c r="DR464" s="489"/>
      <c r="DS464" s="489"/>
      <c r="DT464" s="489"/>
      <c r="DU464" s="489"/>
      <c r="DV464" s="489"/>
      <c r="DW464" s="489"/>
      <c r="DX464" s="489"/>
      <c r="DY464" s="489"/>
      <c r="DZ464" s="489"/>
      <c r="EA464" s="489"/>
      <c r="EB464" s="489"/>
      <c r="EC464" s="489"/>
      <c r="ED464" s="489"/>
      <c r="EE464" s="489"/>
      <c r="EF464" s="489"/>
      <c r="EG464" s="489"/>
      <c r="EH464" s="489"/>
      <c r="EI464" s="489"/>
      <c r="EJ464" s="489"/>
      <c r="EK464" s="489"/>
      <c r="EL464" s="489"/>
      <c r="EM464" s="489"/>
      <c r="EN464" s="489"/>
      <c r="EO464" s="489"/>
      <c r="EP464" s="489"/>
      <c r="EQ464" s="489"/>
      <c r="ER464" s="489"/>
      <c r="ES464" s="489"/>
      <c r="ET464" s="489"/>
      <c r="EU464" s="489"/>
      <c r="EV464" s="489"/>
      <c r="EW464" s="489"/>
      <c r="EX464" s="489"/>
      <c r="EY464" s="489"/>
      <c r="EZ464" s="489"/>
      <c r="FA464" s="489"/>
      <c r="FB464" s="559"/>
      <c r="FC464" s="489"/>
      <c r="FD464" s="489"/>
      <c r="FE464" s="489"/>
      <c r="FF464" s="489"/>
      <c r="FG464" s="489"/>
      <c r="FH464" s="489"/>
      <c r="FI464" s="489"/>
      <c r="FJ464" s="489"/>
      <c r="FK464" s="489"/>
      <c r="FL464" s="489"/>
      <c r="FM464" s="489"/>
      <c r="FN464" s="489"/>
      <c r="FO464" s="489"/>
      <c r="FP464" s="560"/>
      <c r="FQ464" s="489"/>
      <c r="FR464" s="560"/>
      <c r="FS464" s="559"/>
      <c r="FT464" s="489"/>
      <c r="FU464" s="489"/>
      <c r="FV464" s="489"/>
      <c r="FW464" s="489"/>
      <c r="FX464" s="489"/>
      <c r="FY464" s="560"/>
    </row>
    <row r="465" spans="1:181" s="494" customFormat="1" hidden="1" x14ac:dyDescent="0.25">
      <c r="A465" s="557">
        <v>516</v>
      </c>
      <c r="B465" s="558" t="s">
        <v>524</v>
      </c>
      <c r="C465" s="490" t="s">
        <v>525</v>
      </c>
      <c r="D465" s="489" t="s">
        <v>39</v>
      </c>
      <c r="E465" s="559"/>
      <c r="F465" s="559"/>
      <c r="G465" s="490" t="s">
        <v>526</v>
      </c>
      <c r="H465" s="489" t="s">
        <v>2061</v>
      </c>
      <c r="I465" s="489"/>
      <c r="J465" s="560"/>
      <c r="K465" s="559" t="s">
        <v>2062</v>
      </c>
      <c r="L465" s="489" t="s">
        <v>1989</v>
      </c>
      <c r="M465" s="489" t="s">
        <v>139</v>
      </c>
      <c r="N465" s="559"/>
      <c r="O465" s="560"/>
      <c r="P465" s="491" t="s">
        <v>637</v>
      </c>
      <c r="Q465" s="491" t="s">
        <v>22</v>
      </c>
      <c r="R465" s="491" t="s">
        <v>1983</v>
      </c>
      <c r="S465" s="489" t="s">
        <v>644</v>
      </c>
      <c r="T465" s="489" t="s">
        <v>2061</v>
      </c>
      <c r="U465" s="489" t="s">
        <v>534</v>
      </c>
      <c r="V465" s="560"/>
      <c r="W465" s="490" t="s">
        <v>535</v>
      </c>
      <c r="X465" s="489"/>
      <c r="Y465" s="489"/>
      <c r="Z465" s="560"/>
      <c r="AA465" s="561"/>
      <c r="AB465" s="562" t="s">
        <v>526</v>
      </c>
      <c r="AC465" s="563" t="s">
        <v>526</v>
      </c>
      <c r="AD465" s="564" t="s">
        <v>540</v>
      </c>
      <c r="AE465" s="563"/>
      <c r="AF465" s="735"/>
      <c r="AG465" s="563" t="s">
        <v>1990</v>
      </c>
      <c r="AH465" s="562" t="s">
        <v>540</v>
      </c>
      <c r="AI465" s="563" t="s">
        <v>526</v>
      </c>
      <c r="AJ465" s="564" t="s">
        <v>526</v>
      </c>
      <c r="AK465" s="489"/>
      <c r="AL465" s="489"/>
      <c r="AM465" s="489"/>
      <c r="AN465" s="489"/>
      <c r="AO465" s="490" t="s">
        <v>526</v>
      </c>
      <c r="AP465" s="493"/>
      <c r="AQ465" s="491"/>
      <c r="AR465" s="492"/>
      <c r="AS465" s="490" t="str">
        <f t="shared" si="7"/>
        <v>no</v>
      </c>
      <c r="AT465" s="489"/>
      <c r="AU465" s="489"/>
      <c r="AV465" s="513"/>
      <c r="AW465" s="490" t="s">
        <v>526</v>
      </c>
      <c r="AX465" s="739"/>
      <c r="AY465" s="739"/>
      <c r="AZ465" s="489"/>
      <c r="BA465" s="489"/>
      <c r="BB465" s="489"/>
      <c r="BC465" s="489"/>
      <c r="BD465" s="489"/>
      <c r="BE465" s="489"/>
      <c r="BF465" s="489"/>
      <c r="BG465" s="489"/>
      <c r="BH465" s="489"/>
      <c r="BI465" s="489"/>
      <c r="BJ465" s="489"/>
      <c r="BK465" s="489"/>
      <c r="BL465" s="560"/>
      <c r="BM465" s="559"/>
      <c r="BN465" s="489"/>
      <c r="BO465" s="489"/>
      <c r="BP465" s="489"/>
      <c r="BQ465" s="489"/>
      <c r="BR465" s="489"/>
      <c r="BS465" s="489"/>
      <c r="BT465" s="489"/>
      <c r="BU465" s="489"/>
      <c r="BV465" s="489"/>
      <c r="BW465" s="489"/>
      <c r="BX465" s="489"/>
      <c r="BY465" s="489"/>
      <c r="BZ465" s="489"/>
      <c r="CA465" s="489"/>
      <c r="CB465" s="489"/>
      <c r="CC465" s="489"/>
      <c r="CD465" s="489"/>
      <c r="CE465" s="489"/>
      <c r="CF465" s="489"/>
      <c r="CG465" s="489"/>
      <c r="CH465" s="489"/>
      <c r="CI465" s="489"/>
      <c r="CJ465" s="489"/>
      <c r="CK465" s="489"/>
      <c r="CL465" s="489"/>
      <c r="CM465" s="489"/>
      <c r="CN465" s="489"/>
      <c r="CO465" s="489"/>
      <c r="CP465" s="489"/>
      <c r="CQ465" s="489"/>
      <c r="CR465" s="489"/>
      <c r="CS465" s="489"/>
      <c r="CT465" s="489"/>
      <c r="CU465" s="489"/>
      <c r="CV465" s="489"/>
      <c r="CW465" s="489"/>
      <c r="CX465" s="489"/>
      <c r="CY465" s="489"/>
      <c r="CZ465" s="489"/>
      <c r="DA465" s="489"/>
      <c r="DB465" s="489"/>
      <c r="DC465" s="489"/>
      <c r="DD465" s="489"/>
      <c r="DE465" s="489"/>
      <c r="DF465" s="489"/>
      <c r="DG465" s="489"/>
      <c r="DH465" s="489"/>
      <c r="DI465" s="489"/>
      <c r="DJ465" s="489"/>
      <c r="DK465" s="489"/>
      <c r="DL465" s="489"/>
      <c r="DM465" s="489"/>
      <c r="DN465" s="489"/>
      <c r="DO465" s="489"/>
      <c r="DP465" s="489"/>
      <c r="DQ465" s="489"/>
      <c r="DR465" s="489"/>
      <c r="DS465" s="489"/>
      <c r="DT465" s="489"/>
      <c r="DU465" s="489"/>
      <c r="DV465" s="489"/>
      <c r="DW465" s="489"/>
      <c r="DX465" s="489"/>
      <c r="DY465" s="489"/>
      <c r="DZ465" s="489"/>
      <c r="EA465" s="489"/>
      <c r="EB465" s="489"/>
      <c r="EC465" s="489"/>
      <c r="ED465" s="489"/>
      <c r="EE465" s="489"/>
      <c r="EF465" s="489"/>
      <c r="EG465" s="489"/>
      <c r="EH465" s="489"/>
      <c r="EI465" s="489"/>
      <c r="EJ465" s="489"/>
      <c r="EK465" s="489"/>
      <c r="EL465" s="489"/>
      <c r="EM465" s="489"/>
      <c r="EN465" s="489"/>
      <c r="EO465" s="489"/>
      <c r="EP465" s="489"/>
      <c r="EQ465" s="489"/>
      <c r="ER465" s="489"/>
      <c r="ES465" s="489"/>
      <c r="ET465" s="489"/>
      <c r="EU465" s="489"/>
      <c r="EV465" s="489"/>
      <c r="EW465" s="489"/>
      <c r="EX465" s="489"/>
      <c r="EY465" s="489"/>
      <c r="EZ465" s="489"/>
      <c r="FA465" s="489"/>
      <c r="FB465" s="559"/>
      <c r="FC465" s="489"/>
      <c r="FD465" s="489"/>
      <c r="FE465" s="489"/>
      <c r="FF465" s="489"/>
      <c r="FG465" s="489"/>
      <c r="FH465" s="489"/>
      <c r="FI465" s="489"/>
      <c r="FJ465" s="489"/>
      <c r="FK465" s="489"/>
      <c r="FL465" s="489"/>
      <c r="FM465" s="489"/>
      <c r="FN465" s="489"/>
      <c r="FO465" s="489"/>
      <c r="FP465" s="560"/>
      <c r="FQ465" s="489"/>
      <c r="FR465" s="560"/>
      <c r="FS465" s="559"/>
      <c r="FT465" s="489"/>
      <c r="FU465" s="489"/>
      <c r="FV465" s="489"/>
      <c r="FW465" s="489"/>
      <c r="FX465" s="489"/>
      <c r="FY465" s="560"/>
    </row>
    <row r="466" spans="1:181" s="494" customFormat="1" hidden="1" x14ac:dyDescent="0.25">
      <c r="A466" s="557">
        <v>518</v>
      </c>
      <c r="B466" s="558" t="s">
        <v>524</v>
      </c>
      <c r="C466" s="490" t="s">
        <v>536</v>
      </c>
      <c r="D466" s="489" t="s">
        <v>229</v>
      </c>
      <c r="E466" s="559"/>
      <c r="F466" s="559"/>
      <c r="G466" s="490" t="s">
        <v>526</v>
      </c>
      <c r="H466" s="489" t="s">
        <v>2063</v>
      </c>
      <c r="I466" s="489"/>
      <c r="J466" s="560"/>
      <c r="K466" s="559" t="s">
        <v>2064</v>
      </c>
      <c r="L466" s="489" t="s">
        <v>2065</v>
      </c>
      <c r="M466" s="489" t="s">
        <v>2065</v>
      </c>
      <c r="N466" s="559"/>
      <c r="O466" s="560"/>
      <c r="P466" s="491" t="s">
        <v>530</v>
      </c>
      <c r="Q466" s="491" t="s">
        <v>531</v>
      </c>
      <c r="R466" s="491" t="s">
        <v>532</v>
      </c>
      <c r="S466" s="489" t="s">
        <v>533</v>
      </c>
      <c r="T466" s="489" t="s">
        <v>2063</v>
      </c>
      <c r="U466" s="489" t="s">
        <v>534</v>
      </c>
      <c r="V466" s="560"/>
      <c r="W466" s="490" t="s">
        <v>535</v>
      </c>
      <c r="X466" s="489"/>
      <c r="Y466" s="489"/>
      <c r="Z466" s="560"/>
      <c r="AA466" s="561"/>
      <c r="AB466" s="562" t="s">
        <v>526</v>
      </c>
      <c r="AC466" s="563" t="s">
        <v>526</v>
      </c>
      <c r="AD466" s="564" t="s">
        <v>526</v>
      </c>
      <c r="AE466" s="563"/>
      <c r="AF466" s="563"/>
      <c r="AG466" s="563"/>
      <c r="AH466" s="562" t="s">
        <v>526</v>
      </c>
      <c r="AI466" s="563" t="s">
        <v>526</v>
      </c>
      <c r="AJ466" s="564" t="s">
        <v>526</v>
      </c>
      <c r="AK466" s="489"/>
      <c r="AL466" s="489"/>
      <c r="AM466" s="489"/>
      <c r="AN466" s="489"/>
      <c r="AO466" s="490" t="s">
        <v>526</v>
      </c>
      <c r="AP466" s="493"/>
      <c r="AQ466" s="491"/>
      <c r="AR466" s="492"/>
      <c r="AS466" s="490" t="str">
        <f t="shared" si="7"/>
        <v>no</v>
      </c>
      <c r="AT466" s="489"/>
      <c r="AU466" s="489"/>
      <c r="AV466" s="513"/>
      <c r="AW466" s="490" t="s">
        <v>526</v>
      </c>
      <c r="AX466" s="739"/>
      <c r="AY466" s="739"/>
      <c r="AZ466" s="489"/>
      <c r="BA466" s="489"/>
      <c r="BB466" s="489"/>
      <c r="BC466" s="489"/>
      <c r="BD466" s="489"/>
      <c r="BE466" s="489"/>
      <c r="BF466" s="489"/>
      <c r="BG466" s="489"/>
      <c r="BH466" s="489"/>
      <c r="BI466" s="489"/>
      <c r="BJ466" s="489"/>
      <c r="BK466" s="489"/>
      <c r="BL466" s="560"/>
      <c r="BM466" s="559"/>
      <c r="BN466" s="489"/>
      <c r="BO466" s="489"/>
      <c r="BP466" s="489"/>
      <c r="BQ466" s="489"/>
      <c r="BR466" s="489"/>
      <c r="BS466" s="489"/>
      <c r="BT466" s="489"/>
      <c r="BU466" s="489"/>
      <c r="BV466" s="489"/>
      <c r="BW466" s="489"/>
      <c r="BX466" s="489"/>
      <c r="BY466" s="489"/>
      <c r="BZ466" s="489"/>
      <c r="CA466" s="489"/>
      <c r="CB466" s="489"/>
      <c r="CC466" s="489"/>
      <c r="CD466" s="489"/>
      <c r="CE466" s="489"/>
      <c r="CF466" s="489"/>
      <c r="CG466" s="489"/>
      <c r="CH466" s="489"/>
      <c r="CI466" s="489"/>
      <c r="CJ466" s="489"/>
      <c r="CK466" s="489"/>
      <c r="CL466" s="489"/>
      <c r="CM466" s="489"/>
      <c r="CN466" s="489"/>
      <c r="CO466" s="489"/>
      <c r="CP466" s="489"/>
      <c r="CQ466" s="489"/>
      <c r="CR466" s="489"/>
      <c r="CS466" s="489"/>
      <c r="CT466" s="489"/>
      <c r="CU466" s="489"/>
      <c r="CV466" s="489"/>
      <c r="CW466" s="489"/>
      <c r="CX466" s="489"/>
      <c r="CY466" s="489"/>
      <c r="CZ466" s="489"/>
      <c r="DA466" s="489"/>
      <c r="DB466" s="489"/>
      <c r="DC466" s="489"/>
      <c r="DD466" s="489"/>
      <c r="DE466" s="489"/>
      <c r="DF466" s="489"/>
      <c r="DG466" s="489"/>
      <c r="DH466" s="489"/>
      <c r="DI466" s="489"/>
      <c r="DJ466" s="489"/>
      <c r="DK466" s="489"/>
      <c r="DL466" s="489"/>
      <c r="DM466" s="489"/>
      <c r="DN466" s="489"/>
      <c r="DO466" s="489"/>
      <c r="DP466" s="489"/>
      <c r="DQ466" s="489"/>
      <c r="DR466" s="489"/>
      <c r="DS466" s="489"/>
      <c r="DT466" s="489"/>
      <c r="DU466" s="489"/>
      <c r="DV466" s="489"/>
      <c r="DW466" s="489"/>
      <c r="DX466" s="489"/>
      <c r="DY466" s="489"/>
      <c r="DZ466" s="489"/>
      <c r="EA466" s="489"/>
      <c r="EB466" s="489"/>
      <c r="EC466" s="489"/>
      <c r="ED466" s="489"/>
      <c r="EE466" s="489"/>
      <c r="EF466" s="489"/>
      <c r="EG466" s="489"/>
      <c r="EH466" s="489"/>
      <c r="EI466" s="489"/>
      <c r="EJ466" s="489"/>
      <c r="EK466" s="489"/>
      <c r="EL466" s="489"/>
      <c r="EM466" s="489"/>
      <c r="EN466" s="489"/>
      <c r="EO466" s="489"/>
      <c r="EP466" s="489"/>
      <c r="EQ466" s="489"/>
      <c r="ER466" s="489"/>
      <c r="ES466" s="489"/>
      <c r="ET466" s="489"/>
      <c r="EU466" s="489"/>
      <c r="EV466" s="489"/>
      <c r="EW466" s="489"/>
      <c r="EX466" s="489"/>
      <c r="EY466" s="489"/>
      <c r="EZ466" s="489"/>
      <c r="FA466" s="489"/>
      <c r="FB466" s="559"/>
      <c r="FC466" s="489"/>
      <c r="FD466" s="489"/>
      <c r="FE466" s="489"/>
      <c r="FF466" s="489"/>
      <c r="FG466" s="489"/>
      <c r="FH466" s="489"/>
      <c r="FI466" s="489"/>
      <c r="FJ466" s="489"/>
      <c r="FK466" s="489"/>
      <c r="FL466" s="489"/>
      <c r="FM466" s="489"/>
      <c r="FN466" s="489"/>
      <c r="FO466" s="489"/>
      <c r="FP466" s="560"/>
      <c r="FQ466" s="489"/>
      <c r="FR466" s="560"/>
      <c r="FS466" s="559"/>
      <c r="FT466" s="489"/>
      <c r="FU466" s="489"/>
      <c r="FV466" s="489"/>
      <c r="FW466" s="489"/>
      <c r="FX466" s="489"/>
      <c r="FY466" s="560"/>
    </row>
    <row r="467" spans="1:181" s="494" customFormat="1" ht="75" customHeight="1" x14ac:dyDescent="0.25">
      <c r="A467" s="506">
        <v>519</v>
      </c>
      <c r="B467" s="511" t="s">
        <v>642</v>
      </c>
      <c r="C467" s="514" t="s">
        <v>525</v>
      </c>
      <c r="D467" s="493" t="s">
        <v>2066</v>
      </c>
      <c r="E467" s="559" t="str">
        <f>VLOOKUP(F467,'Revised Phasing'!$D$4:$S$98, 16, 0)</f>
        <v>Phase 1</v>
      </c>
      <c r="F467" s="559" t="str">
        <f>VLOOKUP(L467,'Consolidated Data'!$E$2:$F$97, 2, 0)</f>
        <v>Global</v>
      </c>
      <c r="G467" s="490" t="s">
        <v>524</v>
      </c>
      <c r="H467" s="493" t="s">
        <v>138</v>
      </c>
      <c r="I467" s="493"/>
      <c r="J467" s="492"/>
      <c r="K467" s="512" t="s">
        <v>137</v>
      </c>
      <c r="L467" s="493" t="s">
        <v>137</v>
      </c>
      <c r="M467" s="493" t="s">
        <v>137</v>
      </c>
      <c r="N467" s="512"/>
      <c r="O467" s="513"/>
      <c r="P467" s="515" t="s">
        <v>637</v>
      </c>
      <c r="Q467" s="515" t="s">
        <v>66</v>
      </c>
      <c r="R467" s="515" t="s">
        <v>2067</v>
      </c>
      <c r="S467" s="493" t="s">
        <v>644</v>
      </c>
      <c r="T467" s="493" t="s">
        <v>138</v>
      </c>
      <c r="U467" s="493" t="s">
        <v>534</v>
      </c>
      <c r="V467" s="513"/>
      <c r="W467" s="514" t="s">
        <v>535</v>
      </c>
      <c r="X467" s="493"/>
      <c r="Y467" s="493"/>
      <c r="Z467" s="513"/>
      <c r="AA467" s="516"/>
      <c r="AB467" s="562" t="s">
        <v>540</v>
      </c>
      <c r="AC467" s="563" t="s">
        <v>2068</v>
      </c>
      <c r="AD467" s="564" t="s">
        <v>2069</v>
      </c>
      <c r="AE467" s="563"/>
      <c r="AF467" s="735"/>
      <c r="AG467" s="733" t="s">
        <v>2070</v>
      </c>
      <c r="AH467" s="562" t="s">
        <v>540</v>
      </c>
      <c r="AI467" s="563" t="s">
        <v>526</v>
      </c>
      <c r="AJ467" s="564" t="s">
        <v>540</v>
      </c>
      <c r="AK467" s="497" t="s">
        <v>2071</v>
      </c>
      <c r="AL467" s="497" t="s">
        <v>2072</v>
      </c>
      <c r="AM467" s="497" t="s">
        <v>672</v>
      </c>
      <c r="AN467" s="489"/>
      <c r="AO467" s="490" t="s">
        <v>524</v>
      </c>
      <c r="AP467" s="493" t="s">
        <v>2073</v>
      </c>
      <c r="AQ467" s="491"/>
      <c r="AR467" s="492"/>
      <c r="AS467" s="490" t="s">
        <v>652</v>
      </c>
      <c r="AT467" s="493" t="s">
        <v>2074</v>
      </c>
      <c r="AU467" s="552" t="s">
        <v>712</v>
      </c>
      <c r="AV467" s="569" t="s">
        <v>770</v>
      </c>
      <c r="AW467" s="490"/>
      <c r="AX467" s="739"/>
      <c r="AY467" s="739"/>
      <c r="AZ467" s="489"/>
      <c r="BA467" s="489"/>
      <c r="BB467" s="489"/>
      <c r="BC467" s="489"/>
      <c r="BD467" s="489"/>
      <c r="BE467" s="489"/>
      <c r="BF467" s="489"/>
      <c r="BG467" s="489"/>
      <c r="BH467" s="489"/>
      <c r="BI467" s="489"/>
      <c r="BJ467" s="489"/>
      <c r="BK467" s="489"/>
      <c r="BL467" s="560"/>
      <c r="BM467" s="559"/>
      <c r="BN467" s="489"/>
      <c r="BO467" s="489"/>
      <c r="BP467" s="489"/>
      <c r="BQ467" s="489"/>
      <c r="BR467" s="489"/>
      <c r="BS467" s="489"/>
      <c r="BT467" s="489"/>
      <c r="BU467" s="489"/>
      <c r="BV467" s="489"/>
      <c r="BW467" s="489"/>
      <c r="BX467" s="489"/>
      <c r="BY467" s="489"/>
      <c r="BZ467" s="489"/>
      <c r="CA467" s="489"/>
      <c r="CB467" s="489"/>
      <c r="CC467" s="489"/>
      <c r="CD467" s="489"/>
      <c r="CE467" s="489"/>
      <c r="CF467" s="489"/>
      <c r="CG467" s="489"/>
      <c r="CH467" s="489"/>
      <c r="CI467" s="489"/>
      <c r="CJ467" s="489"/>
      <c r="CK467" s="489"/>
      <c r="CL467" s="489"/>
      <c r="CM467" s="489"/>
      <c r="CN467" s="489"/>
      <c r="CO467" s="489"/>
      <c r="CP467" s="489"/>
      <c r="CQ467" s="489"/>
      <c r="CR467" s="489"/>
      <c r="CS467" s="489"/>
      <c r="CT467" s="489"/>
      <c r="CU467" s="489"/>
      <c r="CV467" s="489"/>
      <c r="CW467" s="489"/>
      <c r="CX467" s="489"/>
      <c r="CY467" s="489"/>
      <c r="CZ467" s="489"/>
      <c r="DA467" s="489"/>
      <c r="DB467" s="489"/>
      <c r="DC467" s="489"/>
      <c r="DD467" s="489"/>
      <c r="DE467" s="489"/>
      <c r="DF467" s="489"/>
      <c r="DG467" s="489"/>
      <c r="DH467" s="489"/>
      <c r="DI467" s="489"/>
      <c r="DJ467" s="489"/>
      <c r="DK467" s="489"/>
      <c r="DL467" s="489"/>
      <c r="DM467" s="489"/>
      <c r="DN467" s="489"/>
      <c r="DO467" s="489"/>
      <c r="DP467" s="489"/>
      <c r="DQ467" s="489"/>
      <c r="DR467" s="489"/>
      <c r="DS467" s="489"/>
      <c r="DT467" s="489"/>
      <c r="DU467" s="489"/>
      <c r="DV467" s="489"/>
      <c r="DW467" s="489"/>
      <c r="DX467" s="489"/>
      <c r="DY467" s="489"/>
      <c r="DZ467" s="489"/>
      <c r="EA467" s="489"/>
      <c r="EB467" s="489"/>
      <c r="EC467" s="489"/>
      <c r="ED467" s="489"/>
      <c r="EE467" s="489"/>
      <c r="EF467" s="489"/>
      <c r="EG467" s="489"/>
      <c r="EH467" s="489"/>
      <c r="EI467" s="489"/>
      <c r="EJ467" s="489"/>
      <c r="EK467" s="489"/>
      <c r="EL467" s="489"/>
      <c r="EM467" s="489"/>
      <c r="EN467" s="489"/>
      <c r="EO467" s="489"/>
      <c r="EP467" s="489"/>
      <c r="EQ467" s="489"/>
      <c r="ER467" s="489"/>
      <c r="ES467" s="489"/>
      <c r="ET467" s="489"/>
      <c r="EU467" s="489"/>
      <c r="EV467" s="489"/>
      <c r="EW467" s="489"/>
      <c r="EX467" s="489"/>
      <c r="EY467" s="489"/>
      <c r="EZ467" s="489"/>
      <c r="FA467" s="489"/>
      <c r="FB467" s="559"/>
      <c r="FC467" s="489"/>
      <c r="FD467" s="489"/>
      <c r="FE467" s="489"/>
      <c r="FF467" s="489"/>
      <c r="FG467" s="489"/>
      <c r="FH467" s="489"/>
      <c r="FI467" s="489"/>
      <c r="FJ467" s="489"/>
      <c r="FK467" s="489"/>
      <c r="FL467" s="489"/>
      <c r="FM467" s="489"/>
      <c r="FN467" s="489"/>
      <c r="FO467" s="489"/>
      <c r="FP467" s="560"/>
      <c r="FQ467" s="489"/>
      <c r="FR467" s="560"/>
      <c r="FS467" s="559"/>
      <c r="FT467" s="489"/>
      <c r="FU467" s="489"/>
      <c r="FV467" s="489"/>
      <c r="FW467" s="489"/>
      <c r="FX467" s="489"/>
      <c r="FY467" s="560"/>
    </row>
    <row r="468" spans="1:181" s="494" customFormat="1" hidden="1" x14ac:dyDescent="0.25">
      <c r="A468" s="557">
        <v>520</v>
      </c>
      <c r="B468" s="558" t="s">
        <v>524</v>
      </c>
      <c r="C468" s="490" t="s">
        <v>525</v>
      </c>
      <c r="D468" s="489" t="s">
        <v>2066</v>
      </c>
      <c r="E468" s="559"/>
      <c r="F468" s="559"/>
      <c r="G468" s="490" t="s">
        <v>526</v>
      </c>
      <c r="H468" s="489" t="s">
        <v>2075</v>
      </c>
      <c r="I468" s="489"/>
      <c r="J468" s="560"/>
      <c r="K468" s="559" t="s">
        <v>2076</v>
      </c>
      <c r="L468" s="489" t="s">
        <v>137</v>
      </c>
      <c r="M468" s="489" t="s">
        <v>137</v>
      </c>
      <c r="N468" s="559"/>
      <c r="O468" s="560"/>
      <c r="P468" s="491" t="s">
        <v>530</v>
      </c>
      <c r="Q468" s="491" t="s">
        <v>531</v>
      </c>
      <c r="R468" s="491" t="s">
        <v>532</v>
      </c>
      <c r="S468" s="489" t="s">
        <v>533</v>
      </c>
      <c r="T468" s="489" t="s">
        <v>2075</v>
      </c>
      <c r="U468" s="489" t="s">
        <v>534</v>
      </c>
      <c r="V468" s="560"/>
      <c r="W468" s="490" t="s">
        <v>535</v>
      </c>
      <c r="X468" s="489"/>
      <c r="Y468" s="489"/>
      <c r="Z468" s="560"/>
      <c r="AA468" s="561"/>
      <c r="AB468" s="562" t="s">
        <v>526</v>
      </c>
      <c r="AC468" s="563" t="s">
        <v>526</v>
      </c>
      <c r="AD468" s="564" t="s">
        <v>526</v>
      </c>
      <c r="AE468" s="563"/>
      <c r="AF468" s="563"/>
      <c r="AG468" s="563"/>
      <c r="AH468" s="562" t="s">
        <v>526</v>
      </c>
      <c r="AI468" s="563" t="s">
        <v>540</v>
      </c>
      <c r="AJ468" s="564" t="s">
        <v>540</v>
      </c>
      <c r="AK468" s="489"/>
      <c r="AL468" s="489"/>
      <c r="AM468" s="489"/>
      <c r="AN468" s="489"/>
      <c r="AO468" s="490" t="s">
        <v>526</v>
      </c>
      <c r="AP468" s="493" t="s">
        <v>2066</v>
      </c>
      <c r="AQ468" s="491"/>
      <c r="AR468" s="492"/>
      <c r="AS468" s="490" t="str">
        <f t="shared" si="7"/>
        <v>no</v>
      </c>
      <c r="AT468" s="489"/>
      <c r="AU468" s="489"/>
      <c r="AV468" s="513"/>
      <c r="AW468" s="490" t="s">
        <v>526</v>
      </c>
      <c r="AX468" s="739"/>
      <c r="AY468" s="739"/>
      <c r="AZ468" s="489"/>
      <c r="BA468" s="489"/>
      <c r="BB468" s="489"/>
      <c r="BC468" s="489"/>
      <c r="BD468" s="489"/>
      <c r="BE468" s="489"/>
      <c r="BF468" s="489"/>
      <c r="BG468" s="489"/>
      <c r="BH468" s="489"/>
      <c r="BI468" s="489"/>
      <c r="BJ468" s="489"/>
      <c r="BK468" s="489"/>
      <c r="BL468" s="560"/>
      <c r="BM468" s="559"/>
      <c r="BN468" s="489"/>
      <c r="BO468" s="489"/>
      <c r="BP468" s="489"/>
      <c r="BQ468" s="489"/>
      <c r="BR468" s="489"/>
      <c r="BS468" s="489"/>
      <c r="BT468" s="489"/>
      <c r="BU468" s="489"/>
      <c r="BV468" s="489"/>
      <c r="BW468" s="489"/>
      <c r="BX468" s="489"/>
      <c r="BY468" s="489"/>
      <c r="BZ468" s="489"/>
      <c r="CA468" s="489"/>
      <c r="CB468" s="489"/>
      <c r="CC468" s="489"/>
      <c r="CD468" s="489"/>
      <c r="CE468" s="489"/>
      <c r="CF468" s="489"/>
      <c r="CG468" s="489"/>
      <c r="CH468" s="489"/>
      <c r="CI468" s="489"/>
      <c r="CJ468" s="489"/>
      <c r="CK468" s="489"/>
      <c r="CL468" s="489"/>
      <c r="CM468" s="489"/>
      <c r="CN468" s="489"/>
      <c r="CO468" s="489"/>
      <c r="CP468" s="489"/>
      <c r="CQ468" s="489"/>
      <c r="CR468" s="489"/>
      <c r="CS468" s="489"/>
      <c r="CT468" s="489"/>
      <c r="CU468" s="489"/>
      <c r="CV468" s="489"/>
      <c r="CW468" s="489"/>
      <c r="CX468" s="489"/>
      <c r="CY468" s="489"/>
      <c r="CZ468" s="489"/>
      <c r="DA468" s="489"/>
      <c r="DB468" s="489"/>
      <c r="DC468" s="489"/>
      <c r="DD468" s="489"/>
      <c r="DE468" s="489"/>
      <c r="DF468" s="489"/>
      <c r="DG468" s="489"/>
      <c r="DH468" s="489"/>
      <c r="DI468" s="489"/>
      <c r="DJ468" s="489"/>
      <c r="DK468" s="489"/>
      <c r="DL468" s="489"/>
      <c r="DM468" s="489"/>
      <c r="DN468" s="489"/>
      <c r="DO468" s="489"/>
      <c r="DP468" s="489"/>
      <c r="DQ468" s="489"/>
      <c r="DR468" s="489"/>
      <c r="DS468" s="489"/>
      <c r="DT468" s="489"/>
      <c r="DU468" s="489"/>
      <c r="DV468" s="489"/>
      <c r="DW468" s="489"/>
      <c r="DX468" s="489"/>
      <c r="DY468" s="489"/>
      <c r="DZ468" s="489"/>
      <c r="EA468" s="489"/>
      <c r="EB468" s="489"/>
      <c r="EC468" s="489"/>
      <c r="ED468" s="489"/>
      <c r="EE468" s="489"/>
      <c r="EF468" s="489"/>
      <c r="EG468" s="489"/>
      <c r="EH468" s="489"/>
      <c r="EI468" s="489"/>
      <c r="EJ468" s="489"/>
      <c r="EK468" s="489"/>
      <c r="EL468" s="489"/>
      <c r="EM468" s="489"/>
      <c r="EN468" s="489"/>
      <c r="EO468" s="489"/>
      <c r="EP468" s="489"/>
      <c r="EQ468" s="489"/>
      <c r="ER468" s="489"/>
      <c r="ES468" s="489"/>
      <c r="ET468" s="489"/>
      <c r="EU468" s="489"/>
      <c r="EV468" s="489"/>
      <c r="EW468" s="489"/>
      <c r="EX468" s="489"/>
      <c r="EY468" s="489"/>
      <c r="EZ468" s="489"/>
      <c r="FA468" s="489"/>
      <c r="FB468" s="559"/>
      <c r="FC468" s="489"/>
      <c r="FD468" s="489"/>
      <c r="FE468" s="489"/>
      <c r="FF468" s="489"/>
      <c r="FG468" s="489"/>
      <c r="FH468" s="489"/>
      <c r="FI468" s="489"/>
      <c r="FJ468" s="489"/>
      <c r="FK468" s="489"/>
      <c r="FL468" s="489"/>
      <c r="FM468" s="489"/>
      <c r="FN468" s="489"/>
      <c r="FO468" s="489"/>
      <c r="FP468" s="560"/>
      <c r="FQ468" s="489"/>
      <c r="FR468" s="560"/>
      <c r="FS468" s="559"/>
      <c r="FT468" s="489"/>
      <c r="FU468" s="489"/>
      <c r="FV468" s="489"/>
      <c r="FW468" s="489"/>
      <c r="FX468" s="489"/>
      <c r="FY468" s="560"/>
    </row>
    <row r="469" spans="1:181" s="494" customFormat="1" ht="132" x14ac:dyDescent="0.25">
      <c r="A469" s="753">
        <v>521</v>
      </c>
      <c r="B469" s="511" t="s">
        <v>642</v>
      </c>
      <c r="C469" s="514" t="s">
        <v>525</v>
      </c>
      <c r="D469" s="493" t="s">
        <v>2066</v>
      </c>
      <c r="E469" s="559" t="s">
        <v>16659</v>
      </c>
      <c r="F469" s="559" t="str">
        <f>VLOOKUP(L469,'Consolidated Data'!$E$2:$F$97, 2, 0)</f>
        <v>Elite</v>
      </c>
      <c r="G469" s="490" t="s">
        <v>642</v>
      </c>
      <c r="H469" s="493" t="s">
        <v>140</v>
      </c>
      <c r="I469" s="493"/>
      <c r="J469" s="492"/>
      <c r="K469" s="512" t="s">
        <v>139</v>
      </c>
      <c r="L469" s="493" t="s">
        <v>139</v>
      </c>
      <c r="M469" s="493" t="s">
        <v>139</v>
      </c>
      <c r="N469" s="512"/>
      <c r="O469" s="513"/>
      <c r="P469" s="515" t="s">
        <v>637</v>
      </c>
      <c r="Q469" s="515" t="s">
        <v>30</v>
      </c>
      <c r="R469" s="515" t="s">
        <v>2077</v>
      </c>
      <c r="S469" s="493" t="s">
        <v>644</v>
      </c>
      <c r="T469" s="493" t="s">
        <v>140</v>
      </c>
      <c r="U469" s="493" t="s">
        <v>534</v>
      </c>
      <c r="V469" s="513"/>
      <c r="W469" s="514" t="s">
        <v>535</v>
      </c>
      <c r="X469" s="493"/>
      <c r="Y469" s="493"/>
      <c r="Z469" s="513"/>
      <c r="AA469" s="516"/>
      <c r="AB469" s="562" t="s">
        <v>540</v>
      </c>
      <c r="AC469" s="563" t="s">
        <v>2078</v>
      </c>
      <c r="AD469" s="564" t="s">
        <v>526</v>
      </c>
      <c r="AE469" s="563"/>
      <c r="AF469" s="735"/>
      <c r="AG469" s="733" t="s">
        <v>2079</v>
      </c>
      <c r="AH469" s="562" t="s">
        <v>540</v>
      </c>
      <c r="AI469" s="563" t="s">
        <v>526</v>
      </c>
      <c r="AJ469" s="564" t="s">
        <v>540</v>
      </c>
      <c r="AK469" s="497" t="s">
        <v>2080</v>
      </c>
      <c r="AL469" s="497" t="s">
        <v>2072</v>
      </c>
      <c r="AM469" s="497" t="s">
        <v>672</v>
      </c>
      <c r="AN469" s="489"/>
      <c r="AO469" s="490" t="s">
        <v>642</v>
      </c>
      <c r="AP469" s="493" t="s">
        <v>2081</v>
      </c>
      <c r="AQ469" s="491"/>
      <c r="AR469" s="492"/>
      <c r="AS469" s="490" t="s">
        <v>726</v>
      </c>
      <c r="AT469" s="493" t="s">
        <v>2082</v>
      </c>
      <c r="AU469" s="552" t="s">
        <v>712</v>
      </c>
      <c r="AV469" s="756" t="s">
        <v>1980</v>
      </c>
      <c r="AW469" s="755">
        <v>43353</v>
      </c>
      <c r="AX469" s="489" t="s">
        <v>2083</v>
      </c>
      <c r="AY469" s="489" t="s">
        <v>2084</v>
      </c>
      <c r="AZ469" s="755">
        <v>43434</v>
      </c>
      <c r="BA469" s="489" t="s">
        <v>2083</v>
      </c>
      <c r="BB469" s="752" t="s">
        <v>2084</v>
      </c>
      <c r="BC469" s="489"/>
      <c r="BD469" s="489"/>
      <c r="BE469" s="489"/>
      <c r="BF469" s="489"/>
      <c r="BG469" s="489"/>
      <c r="BH469" s="489" t="s">
        <v>2085</v>
      </c>
      <c r="BI469" s="489" t="s">
        <v>261</v>
      </c>
      <c r="BJ469" s="489"/>
      <c r="BK469" s="489"/>
      <c r="BL469" s="560"/>
      <c r="BM469" s="559"/>
      <c r="BN469" s="489"/>
      <c r="BO469" s="489"/>
      <c r="BP469" s="489"/>
      <c r="BQ469" s="489"/>
      <c r="BR469" s="489"/>
      <c r="BS469" s="489"/>
      <c r="BT469" s="489"/>
      <c r="BU469" s="489"/>
      <c r="BV469" s="489"/>
      <c r="BW469" s="489"/>
      <c r="BX469" s="489"/>
      <c r="BY469" s="489"/>
      <c r="BZ469" s="489"/>
      <c r="CA469" s="489"/>
      <c r="CB469" s="489"/>
      <c r="CC469" s="489"/>
      <c r="CD469" s="489"/>
      <c r="CE469" s="489"/>
      <c r="CF469" s="489"/>
      <c r="CG469" s="489"/>
      <c r="CH469" s="489"/>
      <c r="CI469" s="489"/>
      <c r="CJ469" s="489"/>
      <c r="CK469" s="489"/>
      <c r="CL469" s="489"/>
      <c r="CM469" s="489"/>
      <c r="CN469" s="489"/>
      <c r="CO469" s="489"/>
      <c r="CP469" s="489"/>
      <c r="CQ469" s="489"/>
      <c r="CR469" s="489"/>
      <c r="CS469" s="489"/>
      <c r="CT469" s="489"/>
      <c r="CU469" s="489"/>
      <c r="CV469" s="489"/>
      <c r="CW469" s="489"/>
      <c r="CX469" s="489"/>
      <c r="CY469" s="489"/>
      <c r="CZ469" s="489"/>
      <c r="DA469" s="489"/>
      <c r="DB469" s="489"/>
      <c r="DC469" s="489"/>
      <c r="DD469" s="489"/>
      <c r="DE469" s="489"/>
      <c r="DF469" s="489"/>
      <c r="DG469" s="489"/>
      <c r="DH469" s="489"/>
      <c r="DI469" s="489"/>
      <c r="DJ469" s="489"/>
      <c r="DK469" s="489"/>
      <c r="DL469" s="489"/>
      <c r="DM469" s="489"/>
      <c r="DN469" s="489"/>
      <c r="DO469" s="489"/>
      <c r="DP469" s="489"/>
      <c r="DQ469" s="489"/>
      <c r="DR469" s="489"/>
      <c r="DS469" s="489"/>
      <c r="DT469" s="489"/>
      <c r="DU469" s="489"/>
      <c r="DV469" s="489"/>
      <c r="DW469" s="489"/>
      <c r="DX469" s="489"/>
      <c r="DY469" s="489"/>
      <c r="DZ469" s="489"/>
      <c r="EA469" s="489"/>
      <c r="EB469" s="489"/>
      <c r="EC469" s="489"/>
      <c r="ED469" s="489"/>
      <c r="EE469" s="489"/>
      <c r="EF469" s="489"/>
      <c r="EG469" s="489"/>
      <c r="EH469" s="489"/>
      <c r="EI469" s="489"/>
      <c r="EJ469" s="489"/>
      <c r="EK469" s="489"/>
      <c r="EL469" s="489"/>
      <c r="EM469" s="489"/>
      <c r="EN469" s="489"/>
      <c r="EO469" s="489"/>
      <c r="EP469" s="489"/>
      <c r="EQ469" s="489"/>
      <c r="ER469" s="489"/>
      <c r="ES469" s="489"/>
      <c r="ET469" s="489"/>
      <c r="EU469" s="489"/>
      <c r="EV469" s="489"/>
      <c r="EW469" s="489"/>
      <c r="EX469" s="489"/>
      <c r="EY469" s="489"/>
      <c r="EZ469" s="489"/>
      <c r="FA469" s="489"/>
      <c r="FB469" s="559"/>
      <c r="FC469" s="489"/>
      <c r="FD469" s="489"/>
      <c r="FE469" s="489"/>
      <c r="FF469" s="489"/>
      <c r="FG469" s="489"/>
      <c r="FH469" s="489"/>
      <c r="FI469" s="489"/>
      <c r="FJ469" s="489"/>
      <c r="FK469" s="489"/>
      <c r="FL469" s="489"/>
      <c r="FM469" s="489"/>
      <c r="FN469" s="489"/>
      <c r="FO469" s="489"/>
      <c r="FP469" s="560"/>
      <c r="FQ469" s="489"/>
      <c r="FR469" s="560"/>
      <c r="FS469" s="559"/>
      <c r="FT469" s="489"/>
      <c r="FU469" s="489"/>
      <c r="FV469" s="489"/>
      <c r="FW469" s="489"/>
      <c r="FX469" s="489"/>
      <c r="FY469" s="560"/>
    </row>
    <row r="470" spans="1:181" s="494" customFormat="1" hidden="1" x14ac:dyDescent="0.25">
      <c r="A470" s="557">
        <v>522</v>
      </c>
      <c r="B470" s="558" t="s">
        <v>524</v>
      </c>
      <c r="C470" s="490" t="s">
        <v>525</v>
      </c>
      <c r="D470" s="489" t="s">
        <v>2066</v>
      </c>
      <c r="E470" s="559"/>
      <c r="F470" s="559"/>
      <c r="G470" s="490" t="s">
        <v>526</v>
      </c>
      <c r="H470" s="489" t="s">
        <v>2086</v>
      </c>
      <c r="I470" s="489"/>
      <c r="J470" s="560"/>
      <c r="K470" s="559" t="s">
        <v>2087</v>
      </c>
      <c r="L470" s="489" t="s">
        <v>139</v>
      </c>
      <c r="M470" s="489" t="s">
        <v>139</v>
      </c>
      <c r="N470" s="559"/>
      <c r="O470" s="560"/>
      <c r="P470" s="491" t="s">
        <v>530</v>
      </c>
      <c r="Q470" s="491" t="s">
        <v>531</v>
      </c>
      <c r="R470" s="491" t="s">
        <v>532</v>
      </c>
      <c r="S470" s="489" t="s">
        <v>533</v>
      </c>
      <c r="T470" s="489" t="s">
        <v>2086</v>
      </c>
      <c r="U470" s="489" t="s">
        <v>534</v>
      </c>
      <c r="V470" s="560"/>
      <c r="W470" s="490" t="s">
        <v>535</v>
      </c>
      <c r="X470" s="489"/>
      <c r="Y470" s="489"/>
      <c r="Z470" s="560"/>
      <c r="AA470" s="561"/>
      <c r="AB470" s="562" t="s">
        <v>526</v>
      </c>
      <c r="AC470" s="563" t="s">
        <v>526</v>
      </c>
      <c r="AD470" s="564" t="s">
        <v>526</v>
      </c>
      <c r="AE470" s="563"/>
      <c r="AF470" s="563"/>
      <c r="AG470" s="563"/>
      <c r="AH470" s="562" t="s">
        <v>526</v>
      </c>
      <c r="AI470" s="563" t="s">
        <v>540</v>
      </c>
      <c r="AJ470" s="564" t="s">
        <v>540</v>
      </c>
      <c r="AK470" s="489"/>
      <c r="AL470" s="489"/>
      <c r="AM470" s="489"/>
      <c r="AN470" s="489"/>
      <c r="AO470" s="490" t="s">
        <v>526</v>
      </c>
      <c r="AP470" s="493" t="s">
        <v>2081</v>
      </c>
      <c r="AQ470" s="491"/>
      <c r="AR470" s="492"/>
      <c r="AS470" s="490" t="str">
        <f t="shared" si="7"/>
        <v>no</v>
      </c>
      <c r="AT470" s="489"/>
      <c r="AU470" s="489"/>
      <c r="AV470" s="513"/>
      <c r="AW470" s="490" t="s">
        <v>526</v>
      </c>
      <c r="AX470" s="739"/>
      <c r="AY470" s="739"/>
      <c r="AZ470" s="489"/>
      <c r="BA470" s="489"/>
      <c r="BB470" s="489"/>
      <c r="BC470" s="489"/>
      <c r="BD470" s="489"/>
      <c r="BE470" s="489"/>
      <c r="BF470" s="489"/>
      <c r="BG470" s="489"/>
      <c r="BH470" s="489"/>
      <c r="BI470" s="489"/>
      <c r="BJ470" s="489"/>
      <c r="BK470" s="489"/>
      <c r="BL470" s="560"/>
      <c r="BM470" s="559"/>
      <c r="BN470" s="489"/>
      <c r="BO470" s="489"/>
      <c r="BP470" s="489"/>
      <c r="BQ470" s="489"/>
      <c r="BR470" s="489"/>
      <c r="BS470" s="489"/>
      <c r="BT470" s="489"/>
      <c r="BU470" s="489"/>
      <c r="BV470" s="489"/>
      <c r="BW470" s="489"/>
      <c r="BX470" s="489"/>
      <c r="BY470" s="489"/>
      <c r="BZ470" s="489"/>
      <c r="CA470" s="489"/>
      <c r="CB470" s="489"/>
      <c r="CC470" s="489"/>
      <c r="CD470" s="489"/>
      <c r="CE470" s="489"/>
      <c r="CF470" s="489"/>
      <c r="CG470" s="489"/>
      <c r="CH470" s="489"/>
      <c r="CI470" s="489"/>
      <c r="CJ470" s="489"/>
      <c r="CK470" s="489"/>
      <c r="CL470" s="489"/>
      <c r="CM470" s="489"/>
      <c r="CN470" s="489"/>
      <c r="CO470" s="489"/>
      <c r="CP470" s="489"/>
      <c r="CQ470" s="489"/>
      <c r="CR470" s="489"/>
      <c r="CS470" s="489"/>
      <c r="CT470" s="489"/>
      <c r="CU470" s="489"/>
      <c r="CV470" s="489"/>
      <c r="CW470" s="489"/>
      <c r="CX470" s="489"/>
      <c r="CY470" s="489"/>
      <c r="CZ470" s="489"/>
      <c r="DA470" s="489"/>
      <c r="DB470" s="489"/>
      <c r="DC470" s="489"/>
      <c r="DD470" s="489"/>
      <c r="DE470" s="489"/>
      <c r="DF470" s="489"/>
      <c r="DG470" s="489"/>
      <c r="DH470" s="489"/>
      <c r="DI470" s="489"/>
      <c r="DJ470" s="489"/>
      <c r="DK470" s="489"/>
      <c r="DL470" s="489"/>
      <c r="DM470" s="489"/>
      <c r="DN470" s="489"/>
      <c r="DO470" s="489"/>
      <c r="DP470" s="489"/>
      <c r="DQ470" s="489"/>
      <c r="DR470" s="489"/>
      <c r="DS470" s="489"/>
      <c r="DT470" s="489"/>
      <c r="DU470" s="489"/>
      <c r="DV470" s="489"/>
      <c r="DW470" s="489"/>
      <c r="DX470" s="489"/>
      <c r="DY470" s="489"/>
      <c r="DZ470" s="489"/>
      <c r="EA470" s="489"/>
      <c r="EB470" s="489"/>
      <c r="EC470" s="489"/>
      <c r="ED470" s="489"/>
      <c r="EE470" s="489"/>
      <c r="EF470" s="489"/>
      <c r="EG470" s="489"/>
      <c r="EH470" s="489"/>
      <c r="EI470" s="489"/>
      <c r="EJ470" s="489"/>
      <c r="EK470" s="489"/>
      <c r="EL470" s="489"/>
      <c r="EM470" s="489"/>
      <c r="EN470" s="489"/>
      <c r="EO470" s="489"/>
      <c r="EP470" s="489"/>
      <c r="EQ470" s="489"/>
      <c r="ER470" s="489"/>
      <c r="ES470" s="489"/>
      <c r="ET470" s="489"/>
      <c r="EU470" s="489"/>
      <c r="EV470" s="489"/>
      <c r="EW470" s="489"/>
      <c r="EX470" s="489"/>
      <c r="EY470" s="489"/>
      <c r="EZ470" s="489"/>
      <c r="FA470" s="489"/>
      <c r="FB470" s="559"/>
      <c r="FC470" s="489"/>
      <c r="FD470" s="489"/>
      <c r="FE470" s="489"/>
      <c r="FF470" s="489"/>
      <c r="FG470" s="489"/>
      <c r="FH470" s="489"/>
      <c r="FI470" s="489"/>
      <c r="FJ470" s="489"/>
      <c r="FK470" s="489"/>
      <c r="FL470" s="489"/>
      <c r="FM470" s="489"/>
      <c r="FN470" s="489"/>
      <c r="FO470" s="489"/>
      <c r="FP470" s="560"/>
      <c r="FQ470" s="489"/>
      <c r="FR470" s="560"/>
      <c r="FS470" s="559"/>
      <c r="FT470" s="489"/>
      <c r="FU470" s="489"/>
      <c r="FV470" s="489"/>
      <c r="FW470" s="489"/>
      <c r="FX470" s="489"/>
      <c r="FY470" s="560"/>
    </row>
    <row r="471" spans="1:181" ht="15.75" thickBot="1" x14ac:dyDescent="0.3">
      <c r="A471" s="506"/>
      <c r="B471" s="517"/>
      <c r="C471" s="520"/>
      <c r="D471" s="503"/>
      <c r="E471" s="761"/>
      <c r="F471" s="761"/>
      <c r="G471" s="531"/>
      <c r="H471" s="503"/>
      <c r="I471" s="503"/>
      <c r="J471" s="396"/>
      <c r="K471" s="518"/>
      <c r="L471" s="503"/>
      <c r="M471" s="503"/>
      <c r="N471" s="518"/>
      <c r="O471" s="519"/>
      <c r="P471" s="521"/>
      <c r="Q471" s="521"/>
      <c r="R471" s="521"/>
      <c r="S471" s="503"/>
      <c r="T471" s="503"/>
      <c r="U471" s="503"/>
      <c r="V471" s="519"/>
      <c r="W471" s="520"/>
      <c r="X471" s="503"/>
      <c r="Y471" s="503"/>
      <c r="Z471" s="519"/>
      <c r="AA471" s="522"/>
      <c r="AB471" s="23"/>
      <c r="AC471" s="395"/>
      <c r="AD471" s="24"/>
      <c r="AE471" s="395"/>
      <c r="AF471" s="487"/>
      <c r="AG471" s="733"/>
      <c r="AH471" s="23"/>
      <c r="AI471" s="395"/>
      <c r="AJ471" s="24"/>
      <c r="AK471" s="395"/>
      <c r="AL471" s="395"/>
      <c r="AM471" s="487"/>
      <c r="AN471" s="395"/>
      <c r="AO471" s="531"/>
      <c r="AP471" s="503"/>
      <c r="AQ471" s="532"/>
      <c r="AR471" s="533"/>
      <c r="AS471" s="535"/>
      <c r="AT471" s="487"/>
      <c r="AU471" s="553"/>
      <c r="AV471" s="581"/>
      <c r="AW471" s="743"/>
      <c r="AX471" s="395"/>
      <c r="AY471" s="487"/>
      <c r="AZ471" s="395"/>
      <c r="BA471" s="395"/>
      <c r="BB471" s="395"/>
      <c r="BC471" s="395"/>
      <c r="BD471" s="395"/>
      <c r="BE471" s="395"/>
      <c r="BF471" s="395"/>
      <c r="BG471" s="395"/>
      <c r="BH471" s="395"/>
      <c r="BI471" s="395"/>
      <c r="BJ471" s="395"/>
      <c r="BK471" s="395"/>
      <c r="BL471" s="24"/>
      <c r="BM471" s="23"/>
      <c r="BN471" s="395"/>
      <c r="BO471" s="395"/>
      <c r="BP471" s="395"/>
      <c r="BQ471" s="395"/>
      <c r="BR471" s="395"/>
      <c r="BS471" s="395"/>
      <c r="BT471" s="395"/>
      <c r="BU471" s="395"/>
      <c r="BV471" s="395"/>
      <c r="BW471" s="395"/>
      <c r="BX471" s="395"/>
      <c r="BY471" s="395"/>
      <c r="BZ471" s="395"/>
      <c r="CA471" s="395"/>
      <c r="CB471" s="395"/>
      <c r="CC471" s="395"/>
      <c r="CD471" s="395"/>
      <c r="CE471" s="395"/>
      <c r="CF471" s="395"/>
      <c r="CG471" s="395"/>
      <c r="CH471" s="395"/>
      <c r="CI471" s="395"/>
      <c r="CJ471" s="395"/>
      <c r="CK471" s="395"/>
      <c r="CL471" s="395"/>
      <c r="CM471" s="395"/>
      <c r="CN471" s="395"/>
      <c r="CO471" s="395"/>
      <c r="CP471" s="395"/>
      <c r="CQ471" s="395"/>
      <c r="CR471" s="395"/>
      <c r="CS471" s="395"/>
      <c r="CT471" s="395"/>
      <c r="CU471" s="395"/>
      <c r="CV471" s="395"/>
      <c r="CW471" s="395"/>
      <c r="CX471" s="395"/>
      <c r="CY471" s="395"/>
      <c r="CZ471" s="395"/>
      <c r="DA471" s="395"/>
      <c r="DB471" s="395"/>
      <c r="DC471" s="395"/>
      <c r="DD471" s="395"/>
      <c r="DE471" s="395"/>
      <c r="DF471" s="395"/>
      <c r="DG471" s="395"/>
      <c r="DH471" s="395"/>
      <c r="DI471" s="395"/>
      <c r="DJ471" s="395"/>
      <c r="DK471" s="395"/>
      <c r="DL471" s="395"/>
      <c r="DM471" s="395"/>
      <c r="DN471" s="395"/>
      <c r="DO471" s="395"/>
      <c r="DP471" s="395"/>
      <c r="DQ471" s="395"/>
      <c r="DR471" s="395"/>
      <c r="DS471" s="395"/>
      <c r="DT471" s="395"/>
      <c r="DU471" s="395"/>
      <c r="DV471" s="395"/>
      <c r="DW471" s="395"/>
      <c r="DX471" s="395"/>
      <c r="DY471" s="395"/>
      <c r="DZ471" s="395"/>
      <c r="EA471" s="395"/>
      <c r="EB471" s="395"/>
      <c r="EC471" s="395"/>
      <c r="ED471" s="395"/>
      <c r="EE471" s="395"/>
      <c r="EF471" s="395"/>
      <c r="EG471" s="395"/>
      <c r="EH471" s="395"/>
      <c r="EI471" s="395"/>
      <c r="EJ471" s="395"/>
      <c r="EK471" s="395"/>
      <c r="EL471" s="395"/>
      <c r="EM471" s="395"/>
      <c r="EN471" s="395"/>
      <c r="EO471" s="395"/>
      <c r="EP471" s="395"/>
      <c r="EQ471" s="395"/>
      <c r="ER471" s="395"/>
      <c r="ES471" s="395"/>
      <c r="ET471" s="395"/>
      <c r="EU471" s="395"/>
      <c r="EV471" s="395"/>
      <c r="EW471" s="395"/>
      <c r="EX471" s="395"/>
      <c r="EY471" s="395"/>
      <c r="EZ471" s="395"/>
      <c r="FA471" s="395"/>
      <c r="FB471" s="23"/>
      <c r="FC471" s="395"/>
      <c r="FD471" s="395"/>
      <c r="FE471" s="395"/>
      <c r="FF471" s="395"/>
      <c r="FG471" s="395"/>
      <c r="FH471" s="395"/>
      <c r="FI471" s="395"/>
      <c r="FJ471" s="395"/>
      <c r="FK471" s="395"/>
      <c r="FL471" s="395"/>
      <c r="FM471" s="395"/>
      <c r="FN471" s="395"/>
      <c r="FO471" s="395"/>
      <c r="FP471" s="24"/>
      <c r="FQ471" s="395"/>
      <c r="FR471" s="24"/>
      <c r="FS471" s="23"/>
      <c r="FT471" s="395"/>
      <c r="FU471" s="395"/>
      <c r="FV471" s="395"/>
      <c r="FW471" s="395"/>
      <c r="FX471" s="395"/>
      <c r="FY471" s="24"/>
    </row>
    <row r="472" spans="1:181" x14ac:dyDescent="0.25">
      <c r="T472" s="765"/>
      <c r="AP472" s="765"/>
    </row>
    <row r="473" spans="1:181" x14ac:dyDescent="0.25">
      <c r="T473" s="765"/>
      <c r="AP473" s="765"/>
    </row>
    <row r="474" spans="1:181" x14ac:dyDescent="0.25">
      <c r="T474" s="765"/>
      <c r="AP474" s="765"/>
    </row>
    <row r="475" spans="1:181" x14ac:dyDescent="0.25">
      <c r="T475" s="765"/>
      <c r="AP475" s="765"/>
    </row>
    <row r="476" spans="1:181" x14ac:dyDescent="0.25">
      <c r="T476" s="765"/>
      <c r="AP476" s="765"/>
    </row>
    <row r="477" spans="1:181" x14ac:dyDescent="0.25">
      <c r="T477" s="765"/>
      <c r="AP477" s="765"/>
    </row>
    <row r="478" spans="1:181" x14ac:dyDescent="0.25">
      <c r="T478" s="765"/>
      <c r="AP478" s="765"/>
    </row>
    <row r="479" spans="1:181" x14ac:dyDescent="0.25">
      <c r="T479" s="765"/>
      <c r="AP479" s="765"/>
    </row>
    <row r="480" spans="1:181" x14ac:dyDescent="0.25">
      <c r="T480" s="765"/>
      <c r="AP480" s="765"/>
    </row>
    <row r="481" spans="20:42" x14ac:dyDescent="0.25">
      <c r="T481" s="765"/>
      <c r="AP481" s="765"/>
    </row>
    <row r="482" spans="20:42" x14ac:dyDescent="0.25">
      <c r="T482" s="765"/>
      <c r="AP482" s="765"/>
    </row>
    <row r="483" spans="20:42" x14ac:dyDescent="0.25">
      <c r="T483" s="765"/>
      <c r="AP483" s="765"/>
    </row>
    <row r="484" spans="20:42" x14ac:dyDescent="0.25">
      <c r="AP484" s="765"/>
    </row>
    <row r="485" spans="20:42" x14ac:dyDescent="0.25">
      <c r="AP485" s="765"/>
    </row>
    <row r="486" spans="20:42" x14ac:dyDescent="0.25">
      <c r="AP486" s="765"/>
    </row>
    <row r="487" spans="20:42" x14ac:dyDescent="0.25">
      <c r="AP487" s="765"/>
    </row>
    <row r="488" spans="20:42" x14ac:dyDescent="0.25">
      <c r="AP488" s="765"/>
    </row>
    <row r="489" spans="20:42" x14ac:dyDescent="0.25">
      <c r="AP489" s="765"/>
    </row>
    <row r="490" spans="20:42" x14ac:dyDescent="0.25">
      <c r="AP490" s="765"/>
    </row>
    <row r="491" spans="20:42" x14ac:dyDescent="0.25">
      <c r="AP491" s="765"/>
    </row>
    <row r="492" spans="20:42" x14ac:dyDescent="0.25">
      <c r="AP492" s="765"/>
    </row>
    <row r="493" spans="20:42" x14ac:dyDescent="0.25">
      <c r="AP493" s="765"/>
    </row>
    <row r="494" spans="20:42" x14ac:dyDescent="0.25">
      <c r="AP494" s="765"/>
    </row>
    <row r="495" spans="20:42" x14ac:dyDescent="0.25">
      <c r="AP495" s="765"/>
    </row>
    <row r="496" spans="20:42" x14ac:dyDescent="0.25">
      <c r="AP496" s="765"/>
    </row>
    <row r="497" spans="42:42" x14ac:dyDescent="0.25">
      <c r="AP497" s="765"/>
    </row>
    <row r="498" spans="42:42" x14ac:dyDescent="0.25">
      <c r="AP498" s="765"/>
    </row>
    <row r="499" spans="42:42" x14ac:dyDescent="0.25">
      <c r="AP499" s="765"/>
    </row>
    <row r="500" spans="42:42" x14ac:dyDescent="0.25">
      <c r="AP500" s="765"/>
    </row>
    <row r="501" spans="42:42" x14ac:dyDescent="0.25">
      <c r="AP501" s="765"/>
    </row>
    <row r="502" spans="42:42" x14ac:dyDescent="0.25">
      <c r="AP502" s="765"/>
    </row>
    <row r="503" spans="42:42" x14ac:dyDescent="0.25">
      <c r="AP503" s="765"/>
    </row>
    <row r="504" spans="42:42" x14ac:dyDescent="0.25">
      <c r="AP504" s="765"/>
    </row>
    <row r="505" spans="42:42" x14ac:dyDescent="0.25">
      <c r="AP505" s="765"/>
    </row>
  </sheetData>
  <autoFilter ref="B7:FY470" xr:uid="{C772164F-FA73-48C0-966A-6784143328B2}">
    <filterColumn colId="0">
      <filters>
        <filter val="Y"/>
      </filters>
    </filterColumn>
  </autoFilter>
  <sortState ref="A6:AY466">
    <sortCondition ref="A6:A466"/>
  </sortState>
  <mergeCells count="46">
    <mergeCell ref="FQ4:FR4"/>
    <mergeCell ref="FS4:FY4"/>
    <mergeCell ref="AS4:AU4"/>
    <mergeCell ref="K4:M4"/>
    <mergeCell ref="AO4:AR4"/>
    <mergeCell ref="AB4:AD4"/>
    <mergeCell ref="AH4:AJ4"/>
    <mergeCell ref="AK4:AN4"/>
    <mergeCell ref="N4:O4"/>
    <mergeCell ref="FB4:FP4"/>
    <mergeCell ref="AW5:BB5"/>
    <mergeCell ref="BC5:BG5"/>
    <mergeCell ref="BH5:BL5"/>
    <mergeCell ref="AW4:BL4"/>
    <mergeCell ref="BM4:FA4"/>
    <mergeCell ref="BV5:BY5"/>
    <mergeCell ref="BZ5:CC5"/>
    <mergeCell ref="CD5:CG5"/>
    <mergeCell ref="CH5:CK5"/>
    <mergeCell ref="CL5:CO5"/>
    <mergeCell ref="EB5:EE5"/>
    <mergeCell ref="FH5:FP5"/>
    <mergeCell ref="FQ5:FR5"/>
    <mergeCell ref="FS5:FW5"/>
    <mergeCell ref="EW5:FA5"/>
    <mergeCell ref="EF5:EI5"/>
    <mergeCell ref="EJ5:EM5"/>
    <mergeCell ref="EN5:EQ5"/>
    <mergeCell ref="ER5:EV5"/>
    <mergeCell ref="FB5:FG5"/>
    <mergeCell ref="C4:D4"/>
    <mergeCell ref="E4:J4"/>
    <mergeCell ref="BM5:BQ5"/>
    <mergeCell ref="BR5:BU5"/>
    <mergeCell ref="FX5:FY5"/>
    <mergeCell ref="P4:V4"/>
    <mergeCell ref="W4:Z4"/>
    <mergeCell ref="CP5:CT5"/>
    <mergeCell ref="CU5:CY5"/>
    <mergeCell ref="CZ5:DC5"/>
    <mergeCell ref="DD5:DG5"/>
    <mergeCell ref="DH5:DK5"/>
    <mergeCell ref="DL5:DO5"/>
    <mergeCell ref="DP5:DS5"/>
    <mergeCell ref="DT5:DW5"/>
    <mergeCell ref="DX5:EA5"/>
  </mergeCells>
  <hyperlinks>
    <hyperlink ref="AM51" r:id="rId1" xr:uid="{00000000-0004-0000-0300-000000000000}"/>
    <hyperlink ref="AM52" r:id="rId2" xr:uid="{00000000-0004-0000-0300-000001000000}"/>
    <hyperlink ref="AM53" r:id="rId3" xr:uid="{00000000-0004-0000-0300-000002000000}"/>
    <hyperlink ref="AG374" r:id="rId4" xr:uid="{00000000-0004-0000-0300-000003000000}"/>
    <hyperlink ref="AG469" r:id="rId5" xr:uid="{00000000-0004-0000-0300-000004000000}"/>
    <hyperlink ref="AG310" r:id="rId6" xr:uid="{00000000-0004-0000-0300-000005000000}"/>
    <hyperlink ref="AG278" r:id="rId7" xr:uid="{00000000-0004-0000-0300-000006000000}"/>
    <hyperlink ref="AG280" r:id="rId8" xr:uid="{00000000-0004-0000-0300-000007000000}"/>
    <hyperlink ref="AG284" r:id="rId9" xr:uid="{00000000-0004-0000-0300-000008000000}"/>
    <hyperlink ref="AG286" r:id="rId10" xr:uid="{00000000-0004-0000-0300-000009000000}"/>
    <hyperlink ref="AG292" r:id="rId11" xr:uid="{00000000-0004-0000-0300-00000A000000}"/>
    <hyperlink ref="AG294" r:id="rId12" xr:uid="{00000000-0004-0000-0300-00000B000000}"/>
    <hyperlink ref="AG309" r:id="rId13" xr:uid="{00000000-0004-0000-0300-00000C000000}"/>
    <hyperlink ref="AG58" r:id="rId14" xr:uid="{00000000-0004-0000-0300-00000D000000}"/>
    <hyperlink ref="AG274" r:id="rId15" xr:uid="{00000000-0004-0000-0300-00000E000000}"/>
    <hyperlink ref="AG89" r:id="rId16" xr:uid="{00000000-0004-0000-0300-00000F000000}"/>
    <hyperlink ref="AG166" r:id="rId17" xr:uid="{00000000-0004-0000-0300-000010000000}"/>
    <hyperlink ref="AG245" r:id="rId18" xr:uid="{00000000-0004-0000-0300-000011000000}"/>
    <hyperlink ref="AG255" r:id="rId19" xr:uid="{00000000-0004-0000-0300-000012000000}"/>
    <hyperlink ref="AG252" r:id="rId20" xr:uid="{00000000-0004-0000-0300-000013000000}"/>
    <hyperlink ref="AG243" r:id="rId21" xr:uid="{00000000-0004-0000-0300-000014000000}"/>
    <hyperlink ref="AG55" r:id="rId22" xr:uid="{00000000-0004-0000-0300-000015000000}"/>
    <hyperlink ref="AG215" r:id="rId23" xr:uid="{00000000-0004-0000-0300-000016000000}"/>
    <hyperlink ref="AG410" r:id="rId24" xr:uid="{00000000-0004-0000-0300-000017000000}"/>
    <hyperlink ref="AG288" r:id="rId25" xr:uid="{00000000-0004-0000-0300-000018000000}"/>
    <hyperlink ref="AG467" r:id="rId26" xr:uid="{00000000-0004-0000-0300-000019000000}"/>
    <hyperlink ref="AG209" r:id="rId27" xr:uid="{00000000-0004-0000-0300-00001A000000}"/>
    <hyperlink ref="AG67" r:id="rId28" display="DC_DU.XLS" xr:uid="{00000000-0004-0000-0300-00001B000000}"/>
    <hyperlink ref="AG70:AG71" r:id="rId29" display="DC_DU.XLS" xr:uid="{00000000-0004-0000-0300-00001C000000}"/>
    <hyperlink ref="AG77" r:id="rId30" display="DC_DU.XLS" xr:uid="{00000000-0004-0000-0300-00001D000000}"/>
    <hyperlink ref="AG143" r:id="rId31" display="DC_DU.XLS" xr:uid="{00000000-0004-0000-0300-00001E000000}"/>
    <hyperlink ref="AG160" r:id="rId32" xr:uid="{00000000-0004-0000-0300-00001F000000}"/>
    <hyperlink ref="AG146" r:id="rId33" xr:uid="{00000000-0004-0000-0300-000020000000}"/>
    <hyperlink ref="AG372" r:id="rId34" xr:uid="{00000000-0004-0000-0300-000021000000}"/>
    <hyperlink ref="AG263" r:id="rId35" xr:uid="{00000000-0004-0000-0300-000022000000}"/>
    <hyperlink ref="AG129" r:id="rId36" xr:uid="{00000000-0004-0000-0300-000023000000}"/>
    <hyperlink ref="AG51" r:id="rId37" xr:uid="{00000000-0004-0000-0300-000024000000}"/>
    <hyperlink ref="AG42" r:id="rId38" xr:uid="{00000000-0004-0000-0300-000025000000}"/>
    <hyperlink ref="AG360" r:id="rId39" xr:uid="{00000000-0004-0000-0300-000026000000}"/>
    <hyperlink ref="AG362" r:id="rId40" xr:uid="{00000000-0004-0000-0300-000027000000}"/>
    <hyperlink ref="AE42" r:id="rId41" xr:uid="{00000000-0004-0000-0300-000028000000}"/>
    <hyperlink ref="AE44" r:id="rId42" xr:uid="{00000000-0004-0000-0300-000029000000}"/>
    <hyperlink ref="AG44" r:id="rId43" xr:uid="{00000000-0004-0000-0300-00002A000000}"/>
    <hyperlink ref="AE51" r:id="rId44" xr:uid="{00000000-0004-0000-0300-00002B000000}"/>
    <hyperlink ref="AE53" r:id="rId45" xr:uid="{00000000-0004-0000-0300-00002C000000}"/>
    <hyperlink ref="AE55" r:id="rId46" xr:uid="{00000000-0004-0000-0300-00002D000000}"/>
    <hyperlink ref="AE86" r:id="rId47" xr:uid="{00000000-0004-0000-0300-00002E000000}"/>
    <hyperlink ref="AE115" r:id="rId48" xr:uid="{00000000-0004-0000-0300-00002F000000}"/>
    <hyperlink ref="AE119" r:id="rId49" xr:uid="{00000000-0004-0000-0300-000030000000}"/>
    <hyperlink ref="AG119" r:id="rId50" xr:uid="{00000000-0004-0000-0300-000031000000}"/>
    <hyperlink ref="AG429" r:id="rId51" xr:uid="{00000000-0004-0000-0300-000032000000}"/>
    <hyperlink ref="AE429" r:id="rId52" xr:uid="{00000000-0004-0000-0300-000033000000}"/>
    <hyperlink ref="AE136" r:id="rId53" xr:uid="{00000000-0004-0000-0300-000034000000}"/>
    <hyperlink ref="AE131" r:id="rId54" xr:uid="{00000000-0004-0000-0300-000035000000}"/>
    <hyperlink ref="AE141" r:id="rId55" xr:uid="{00000000-0004-0000-0300-000036000000}"/>
    <hyperlink ref="AE215" r:id="rId56" xr:uid="{00000000-0004-0000-0300-000037000000}"/>
    <hyperlink ref="AE238" r:id="rId57" xr:uid="{00000000-0004-0000-0300-000038000000}"/>
    <hyperlink ref="AE245" r:id="rId58" xr:uid="{00000000-0004-0000-0300-000039000000}"/>
    <hyperlink ref="AE310" r:id="rId59" xr:uid="{00000000-0004-0000-0300-00003A000000}"/>
    <hyperlink ref="AE350" r:id="rId60" xr:uid="{00000000-0004-0000-0300-00003B000000}"/>
    <hyperlink ref="AE370" r:id="rId61" xr:uid="{00000000-0004-0000-0300-00003C000000}"/>
    <hyperlink ref="AE374" r:id="rId62" xr:uid="{00000000-0004-0000-0300-00003D000000}"/>
    <hyperlink ref="AE376" r:id="rId63" xr:uid="{00000000-0004-0000-0300-00003E000000}"/>
    <hyperlink ref="AE378" r:id="rId64" xr:uid="{00000000-0004-0000-0300-00003F000000}"/>
    <hyperlink ref="AE386" r:id="rId65" xr:uid="{00000000-0004-0000-0300-000040000000}"/>
    <hyperlink ref="AE388" r:id="rId66" xr:uid="{00000000-0004-0000-0300-000041000000}"/>
    <hyperlink ref="AE394" r:id="rId67" xr:uid="{00000000-0004-0000-0300-000042000000}"/>
    <hyperlink ref="AE396" r:id="rId68" xr:uid="{00000000-0004-0000-0300-000043000000}"/>
    <hyperlink ref="AE404" r:id="rId69" xr:uid="{00000000-0004-0000-0300-000044000000}"/>
    <hyperlink ref="AE420" r:id="rId70" xr:uid="{00000000-0004-0000-0300-000045000000}"/>
    <hyperlink ref="AE422" r:id="rId71" xr:uid="{00000000-0004-0000-0300-000046000000}"/>
    <hyperlink ref="AE427" r:id="rId72" xr:uid="{00000000-0004-0000-0300-000047000000}"/>
    <hyperlink ref="AG53" r:id="rId73" xr:uid="{00000000-0004-0000-0300-000048000000}"/>
    <hyperlink ref="AG404" r:id="rId74" xr:uid="{00000000-0004-0000-0300-000049000000}"/>
    <hyperlink ref="AE90" r:id="rId75" xr:uid="{00000000-0004-0000-0300-00004A000000}"/>
    <hyperlink ref="AE89" r:id="rId76" display="DCGF.TXT" xr:uid="{00000000-0004-0000-0300-00004B000000}"/>
    <hyperlink ref="AE172" r:id="rId77" xr:uid="{00000000-0004-0000-0300-00004C000000}"/>
    <hyperlink ref="AE174" r:id="rId78" xr:uid="{00000000-0004-0000-0300-00004D000000}"/>
    <hyperlink ref="AE58" r:id="rId79" xr:uid="{00000000-0004-0000-0300-00004E000000}"/>
    <hyperlink ref="AE71" r:id="rId80" xr:uid="{00000000-0004-0000-0300-00004F000000}"/>
    <hyperlink ref="AE73" r:id="rId81" xr:uid="{00000000-0004-0000-0300-000050000000}"/>
    <hyperlink ref="AE74" r:id="rId82" xr:uid="{00000000-0004-0000-0300-000051000000}"/>
    <hyperlink ref="AE82" r:id="rId83" xr:uid="{00000000-0004-0000-0300-000052000000}"/>
    <hyperlink ref="AE88" r:id="rId84" xr:uid="{00000000-0004-0000-0300-000053000000}"/>
    <hyperlink ref="AE91" r:id="rId85" xr:uid="{00000000-0004-0000-0300-000054000000}"/>
    <hyperlink ref="AE95" r:id="rId86" xr:uid="{00000000-0004-0000-0300-000055000000}"/>
    <hyperlink ref="AE94" r:id="rId87" xr:uid="{00000000-0004-0000-0300-000056000000}"/>
    <hyperlink ref="AE97" r:id="rId88" xr:uid="{00000000-0004-0000-0300-000057000000}"/>
    <hyperlink ref="AE96" r:id="rId89" xr:uid="{00000000-0004-0000-0300-000058000000}"/>
    <hyperlink ref="AE100" r:id="rId90" xr:uid="{00000000-0004-0000-0300-000059000000}"/>
    <hyperlink ref="AE104" r:id="rId91" xr:uid="{00000000-0004-0000-0300-00005A000000}"/>
    <hyperlink ref="AE105" r:id="rId92" xr:uid="{00000000-0004-0000-0300-00005B000000}"/>
    <hyperlink ref="AE106" r:id="rId93" xr:uid="{00000000-0004-0000-0300-00005C000000}"/>
    <hyperlink ref="AE108" r:id="rId94" xr:uid="{00000000-0004-0000-0300-00005D000000}"/>
    <hyperlink ref="AE109" r:id="rId95" xr:uid="{00000000-0004-0000-0300-00005E000000}"/>
    <hyperlink ref="AE111" r:id="rId96" xr:uid="{00000000-0004-0000-0300-00005F000000}"/>
    <hyperlink ref="AE112" r:id="rId97" xr:uid="{00000000-0004-0000-0300-000060000000}"/>
    <hyperlink ref="AE113" r:id="rId98" xr:uid="{00000000-0004-0000-0300-000061000000}"/>
    <hyperlink ref="AE114" r:id="rId99" xr:uid="{00000000-0004-0000-0300-000062000000}"/>
    <hyperlink ref="AE116" r:id="rId100" xr:uid="{00000000-0004-0000-0300-000063000000}"/>
    <hyperlink ref="AE160" r:id="rId101" xr:uid="{00000000-0004-0000-0300-000064000000}"/>
    <hyperlink ref="AE166" r:id="rId102" xr:uid="{00000000-0004-0000-0300-000065000000}"/>
    <hyperlink ref="AE227" r:id="rId103" xr:uid="{00000000-0004-0000-0300-000066000000}"/>
    <hyperlink ref="AE133" r:id="rId104" xr:uid="{00000000-0004-0000-0300-000067000000}"/>
    <hyperlink ref="AE130" r:id="rId105" xr:uid="{00000000-0004-0000-0300-000068000000}"/>
    <hyperlink ref="AE110" r:id="rId106" xr:uid="{00000000-0004-0000-0300-000069000000}"/>
    <hyperlink ref="AE107" r:id="rId107" xr:uid="{00000000-0004-0000-0300-00006A000000}"/>
    <hyperlink ref="AE101" r:id="rId108" xr:uid="{00000000-0004-0000-0300-00006B000000}"/>
    <hyperlink ref="AE92" r:id="rId109" xr:uid="{00000000-0004-0000-0300-00006C000000}"/>
    <hyperlink ref="AE87" r:id="rId110" xr:uid="{00000000-0004-0000-0300-00006D000000}"/>
    <hyperlink ref="AE75" r:id="rId111" xr:uid="{00000000-0004-0000-0300-00006E000000}"/>
    <hyperlink ref="AE85" r:id="rId112" xr:uid="{00000000-0004-0000-0300-00006F000000}"/>
    <hyperlink ref="AG302" r:id="rId113" xr:uid="{00000000-0004-0000-0300-000070000000}"/>
    <hyperlink ref="AG306" r:id="rId114" xr:uid="{00000000-0004-0000-0300-000071000000}"/>
    <hyperlink ref="AG308" r:id="rId115" xr:uid="{00000000-0004-0000-0300-000072000000}"/>
    <hyperlink ref="AE280" r:id="rId116" xr:uid="{00000000-0004-0000-0300-000073000000}"/>
    <hyperlink ref="AE278" r:id="rId117" xr:uid="{00000000-0004-0000-0300-000074000000}"/>
    <hyperlink ref="AE294" r:id="rId118" xr:uid="{00000000-0004-0000-0300-000075000000}"/>
    <hyperlink ref="AE292" r:id="rId119" xr:uid="{00000000-0004-0000-0300-000076000000}"/>
    <hyperlink ref="AE414" r:id="rId120" xr:uid="{00000000-0004-0000-0300-000077000000}"/>
    <hyperlink ref="AE408" r:id="rId121" xr:uid="{00000000-0004-0000-0300-000078000000}"/>
    <hyperlink ref="AE406" r:id="rId122" xr:uid="{00000000-0004-0000-0300-000079000000}"/>
    <hyperlink ref="AE410" r:id="rId123" xr:uid="{00000000-0004-0000-0300-00007A000000}"/>
    <hyperlink ref="AE144" r:id="rId124" xr:uid="{00000000-0004-0000-0300-00007B000000}"/>
    <hyperlink ref="AG144" r:id="rId125" xr:uid="{00000000-0004-0000-0300-00007C000000}"/>
    <hyperlink ref="AG414" r:id="rId126" xr:uid="{00000000-0004-0000-0300-00007D000000}"/>
    <hyperlink ref="AG152" r:id="rId127" xr:uid="{00000000-0004-0000-0300-00007E000000}"/>
    <hyperlink ref="AG40" r:id="rId128" xr:uid="{00000000-0004-0000-0300-00007F000000}"/>
    <hyperlink ref="AG416" r:id="rId129" xr:uid="{00000000-0004-0000-0300-000080000000}"/>
    <hyperlink ref="AE416" r:id="rId130" xr:uid="{00000000-0004-0000-0300-000081000000}"/>
    <hyperlink ref="AG376" r:id="rId131" xr:uid="{00000000-0004-0000-0300-000082000000}"/>
    <hyperlink ref="AG378" r:id="rId132" xr:uid="{00000000-0004-0000-0300-000083000000}"/>
    <hyperlink ref="AG380" r:id="rId133" xr:uid="{00000000-0004-0000-0300-000084000000}"/>
    <hyperlink ref="AG382" r:id="rId134" xr:uid="{00000000-0004-0000-0300-000085000000}"/>
    <hyperlink ref="AG384" r:id="rId135" xr:uid="{00000000-0004-0000-0300-000086000000}"/>
    <hyperlink ref="AG386" r:id="rId136" xr:uid="{00000000-0004-0000-0300-000087000000}"/>
    <hyperlink ref="AG388" r:id="rId137" xr:uid="{00000000-0004-0000-0300-000088000000}"/>
    <hyperlink ref="AG390" r:id="rId138" xr:uid="{00000000-0004-0000-0300-000089000000}"/>
    <hyperlink ref="AG392" r:id="rId139" xr:uid="{00000000-0004-0000-0300-00008A000000}"/>
    <hyperlink ref="AG394" r:id="rId140" xr:uid="{00000000-0004-0000-0300-00008B000000}"/>
    <hyperlink ref="AG396" r:id="rId141" xr:uid="{00000000-0004-0000-0300-00008C000000}"/>
    <hyperlink ref="AG398" r:id="rId142" xr:uid="{00000000-0004-0000-0300-00008D000000}"/>
    <hyperlink ref="AG400" r:id="rId143" xr:uid="{00000000-0004-0000-0300-00008E000000}"/>
    <hyperlink ref="AG418" r:id="rId144" xr:uid="{00000000-0004-0000-0300-00008F000000}"/>
    <hyperlink ref="AG420" r:id="rId145" xr:uid="{00000000-0004-0000-0300-000090000000}"/>
    <hyperlink ref="AG422:AG423" r:id="rId146" display="AEB.XLSX" xr:uid="{00000000-0004-0000-0300-000091000000}"/>
    <hyperlink ref="AG427" r:id="rId147" xr:uid="{00000000-0004-0000-0300-000092000000}"/>
    <hyperlink ref="AG236" r:id="rId148" xr:uid="{00000000-0004-0000-0300-000093000000}"/>
    <hyperlink ref="AG238" r:id="rId149" xr:uid="{00000000-0004-0000-0300-000094000000}"/>
    <hyperlink ref="AG247" r:id="rId150" xr:uid="{00000000-0004-0000-0300-000095000000}"/>
    <hyperlink ref="AG249" r:id="rId151" xr:uid="{00000000-0004-0000-0300-000096000000}"/>
    <hyperlink ref="AG336" r:id="rId152" xr:uid="{00000000-0004-0000-0300-000097000000}"/>
    <hyperlink ref="AG338" r:id="rId153" xr:uid="{00000000-0004-0000-0300-000098000000}"/>
    <hyperlink ref="AG348" r:id="rId154" xr:uid="{00000000-0004-0000-0300-000099000000}"/>
    <hyperlink ref="AG156" r:id="rId155" xr:uid="{00000000-0004-0000-0300-00009A000000}"/>
    <hyperlink ref="AG227" r:id="rId156" xr:uid="{00000000-0004-0000-0300-00009B000000}"/>
    <hyperlink ref="AG261" r:id="rId157" xr:uid="{00000000-0004-0000-0300-00009C000000}"/>
    <hyperlink ref="AG148" r:id="rId158" xr:uid="{00000000-0004-0000-0300-00009D000000}"/>
    <hyperlink ref="AG267" r:id="rId159" xr:uid="{00000000-0004-0000-0300-00009E000000}"/>
    <hyperlink ref="AG269" r:id="rId160" xr:uid="{00000000-0004-0000-0300-00009F000000}"/>
    <hyperlink ref="AG350" r:id="rId161" xr:uid="{00000000-0004-0000-0300-0000A0000000}"/>
    <hyperlink ref="AG406" r:id="rId162" xr:uid="{00000000-0004-0000-0300-0000A1000000}"/>
    <hyperlink ref="AG408" r:id="rId163" xr:uid="{00000000-0004-0000-0300-0000A2000000}"/>
    <hyperlink ref="AG71" r:id="rId164" xr:uid="{00000000-0004-0000-0300-0000A3000000}"/>
    <hyperlink ref="AG73" r:id="rId165" xr:uid="{00000000-0004-0000-0300-0000A4000000}"/>
    <hyperlink ref="AG82" r:id="rId166" xr:uid="{00000000-0004-0000-0300-0000A5000000}"/>
    <hyperlink ref="AG85:AG88" r:id="rId167" display="DC_DU.xls" xr:uid="{00000000-0004-0000-0300-0000A6000000}"/>
    <hyperlink ref="AG91:AG92" r:id="rId168" display="DC_DU.xls" xr:uid="{00000000-0004-0000-0300-0000A7000000}"/>
    <hyperlink ref="AG94:AG97" r:id="rId169" display="DC_DU.xls" xr:uid="{00000000-0004-0000-0300-0000A8000000}"/>
    <hyperlink ref="AG141" r:id="rId170" xr:uid="{00000000-0004-0000-0300-0000A9000000}"/>
    <hyperlink ref="AG130:AG131" r:id="rId171" display="FRVLJ.xlsx" xr:uid="{00000000-0004-0000-0300-0000AA000000}"/>
    <hyperlink ref="AG133" r:id="rId172" xr:uid="{00000000-0004-0000-0300-0000AB000000}"/>
    <hyperlink ref="AG136" r:id="rId173" xr:uid="{00000000-0004-0000-0300-0000AC000000}"/>
    <hyperlink ref="AG75" r:id="rId174" xr:uid="{00000000-0004-0000-0300-0000AD000000}"/>
    <hyperlink ref="AE98" r:id="rId175" xr:uid="{00000000-0004-0000-0300-0000AE000000}"/>
    <hyperlink ref="AE129" r:id="rId176" xr:uid="{00000000-0004-0000-0300-0000AF000000}"/>
    <hyperlink ref="AE148" r:id="rId177" xr:uid="{00000000-0004-0000-0300-0000B0000000}"/>
    <hyperlink ref="AE267" r:id="rId178" xr:uid="{00000000-0004-0000-0300-0000B1000000}"/>
    <hyperlink ref="AE269" r:id="rId179" xr:uid="{00000000-0004-0000-0300-0000B2000000}"/>
    <hyperlink ref="AG223" r:id="rId180" xr:uid="{00000000-0004-0000-0300-0000B3000000}"/>
    <hyperlink ref="AG225" r:id="rId181" xr:uid="{00000000-0004-0000-0300-0000B4000000}"/>
    <hyperlink ref="AG342" r:id="rId182" xr:uid="{00000000-0004-0000-0300-0000B5000000}"/>
    <hyperlink ref="AG370" r:id="rId183" xr:uid="{00000000-0004-0000-0300-0000B6000000}"/>
    <hyperlink ref="AG168" r:id="rId184" xr:uid="{00000000-0004-0000-0300-0000B7000000}"/>
    <hyperlink ref="AG170" r:id="rId185" xr:uid="{00000000-0004-0000-0300-0000B8000000}"/>
    <hyperlink ref="AG172" r:id="rId186" xr:uid="{00000000-0004-0000-0300-0000B9000000}"/>
    <hyperlink ref="AG174" r:id="rId187" xr:uid="{00000000-0004-0000-0300-0000BA000000}"/>
    <hyperlink ref="AG90" r:id="rId188" xr:uid="{00000000-0004-0000-0300-0000BB000000}"/>
    <hyperlink ref="AG98" r:id="rId189" xr:uid="{00000000-0004-0000-0300-0000BC000000}"/>
    <hyperlink ref="AG100" r:id="rId190" xr:uid="{00000000-0004-0000-0300-0000BD000000}"/>
    <hyperlink ref="AG101" r:id="rId191" xr:uid="{00000000-0004-0000-0300-0000BE000000}"/>
    <hyperlink ref="AG104:AG107" r:id="rId192" display="DC_DU.xls" xr:uid="{00000000-0004-0000-0300-0000BF000000}"/>
    <hyperlink ref="AG108:AG116" r:id="rId193" display="DC_DU.xls" xr:uid="{00000000-0004-0000-0300-0000C0000000}"/>
    <hyperlink ref="AG154" r:id="rId194" xr:uid="{00000000-0004-0000-0300-0000C1000000}"/>
  </hyperlinks>
  <pageMargins left="0.7" right="0.7" top="0.75" bottom="0.75" header="0.3" footer="0.3"/>
  <pageSetup orientation="portrait" r:id="rId195"/>
  <legacyDrawing r:id="rId1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90"/>
  <sheetViews>
    <sheetView zoomScale="80" zoomScaleNormal="80" workbookViewId="0">
      <selection activeCell="H7" sqref="H7"/>
    </sheetView>
  </sheetViews>
  <sheetFormatPr defaultRowHeight="15" x14ac:dyDescent="0.25"/>
  <cols>
    <col min="1" max="2" width="7" customWidth="1"/>
    <col min="3" max="3" width="15.7109375" customWidth="1"/>
    <col min="4" max="4" width="30" style="838" customWidth="1"/>
    <col min="5" max="14" width="15.7109375" customWidth="1"/>
  </cols>
  <sheetData>
    <row r="1" spans="1:14" ht="74.25" customHeight="1" x14ac:dyDescent="0.25">
      <c r="A1" s="834" t="s">
        <v>259</v>
      </c>
      <c r="B1" s="834" t="s">
        <v>327</v>
      </c>
      <c r="C1" s="835" t="s">
        <v>2278</v>
      </c>
      <c r="D1" s="835" t="s">
        <v>16661</v>
      </c>
      <c r="E1" s="835" t="s">
        <v>16662</v>
      </c>
      <c r="F1" s="836" t="s">
        <v>16665</v>
      </c>
      <c r="G1" s="836" t="s">
        <v>16666</v>
      </c>
      <c r="H1" s="836" t="s">
        <v>16683</v>
      </c>
      <c r="I1" s="836" t="s">
        <v>16663</v>
      </c>
      <c r="J1" s="836" t="s">
        <v>16667</v>
      </c>
      <c r="K1" s="836" t="s">
        <v>16668</v>
      </c>
      <c r="L1" s="836" t="s">
        <v>16669</v>
      </c>
      <c r="M1" s="837" t="s">
        <v>16670</v>
      </c>
      <c r="N1" s="837" t="s">
        <v>16664</v>
      </c>
    </row>
    <row r="2" spans="1:14" x14ac:dyDescent="0.25">
      <c r="A2">
        <v>1</v>
      </c>
      <c r="B2" t="s">
        <v>525</v>
      </c>
      <c r="C2" t="s">
        <v>142</v>
      </c>
      <c r="D2" s="838" t="s">
        <v>64</v>
      </c>
      <c r="E2" t="s">
        <v>1153</v>
      </c>
      <c r="F2" s="839">
        <v>43502</v>
      </c>
      <c r="G2" s="839">
        <v>43504</v>
      </c>
      <c r="H2" s="839">
        <f>Table1[[#This Row],[Accenture to Walk BU Feed Owner / System Data Owner Through Tracker]]-1</f>
        <v>43507</v>
      </c>
      <c r="I2" s="839">
        <v>43508</v>
      </c>
      <c r="J2" s="839">
        <v>43508</v>
      </c>
      <c r="K2" s="839">
        <v>43514</v>
      </c>
      <c r="L2" s="839">
        <v>43515</v>
      </c>
      <c r="M2" s="839">
        <v>43517</v>
      </c>
      <c r="N2" s="839">
        <f>Table1[[#This Row],[BU Authorizer to Finish Validating Tracker and send to Accenture]] + 1</f>
        <v>43518</v>
      </c>
    </row>
    <row r="3" spans="1:14" x14ac:dyDescent="0.25">
      <c r="A3">
        <v>1</v>
      </c>
      <c r="B3" t="s">
        <v>525</v>
      </c>
      <c r="C3" t="s">
        <v>142</v>
      </c>
      <c r="D3" s="838" t="s">
        <v>107</v>
      </c>
      <c r="E3" t="s">
        <v>1495</v>
      </c>
      <c r="F3" s="839">
        <v>43502</v>
      </c>
      <c r="G3" s="839">
        <v>43504</v>
      </c>
      <c r="H3" s="839">
        <f>Table1[[#This Row],[Accenture to Walk BU Feed Owner / System Data Owner Through Tracker]]-1</f>
        <v>43507</v>
      </c>
      <c r="I3" s="839">
        <v>43508</v>
      </c>
      <c r="J3" s="839">
        <v>43508</v>
      </c>
      <c r="K3" s="839">
        <v>43514</v>
      </c>
      <c r="L3" s="839">
        <v>43515</v>
      </c>
      <c r="M3" s="839">
        <v>43517</v>
      </c>
      <c r="N3" s="839">
        <f>Table1[[#This Row],[BU Authorizer to Finish Validating Tracker and send to Accenture]] + 1</f>
        <v>43518</v>
      </c>
    </row>
    <row r="4" spans="1:14" x14ac:dyDescent="0.25">
      <c r="A4">
        <v>1</v>
      </c>
      <c r="B4" t="s">
        <v>525</v>
      </c>
      <c r="C4" t="s">
        <v>2066</v>
      </c>
      <c r="D4" s="838" t="s">
        <v>138</v>
      </c>
      <c r="E4" t="s">
        <v>2067</v>
      </c>
      <c r="F4" s="839">
        <v>43502</v>
      </c>
      <c r="G4" s="839">
        <v>43504</v>
      </c>
      <c r="H4" s="839">
        <f>Table1[[#This Row],[Accenture to Walk BU Feed Owner / System Data Owner Through Tracker]]-1</f>
        <v>43507</v>
      </c>
      <c r="I4" s="839">
        <v>43508</v>
      </c>
      <c r="J4" s="839">
        <v>43508</v>
      </c>
      <c r="K4" s="839">
        <v>43514</v>
      </c>
      <c r="L4" s="839">
        <v>43515</v>
      </c>
      <c r="M4" s="839">
        <v>43517</v>
      </c>
      <c r="N4" s="839">
        <f>Table1[[#This Row],[BU Authorizer to Finish Validating Tracker and send to Accenture]] + 1</f>
        <v>43518</v>
      </c>
    </row>
    <row r="5" spans="1:14" x14ac:dyDescent="0.25">
      <c r="A5">
        <v>1</v>
      </c>
      <c r="B5" t="s">
        <v>536</v>
      </c>
      <c r="C5" t="s">
        <v>229</v>
      </c>
      <c r="D5" s="838" t="s">
        <v>110</v>
      </c>
      <c r="E5" t="s">
        <v>1680</v>
      </c>
      <c r="F5" s="839">
        <v>43502</v>
      </c>
      <c r="G5" s="839">
        <v>43504</v>
      </c>
      <c r="H5" s="839">
        <f>Table1[[#This Row],[Accenture to Walk BU Feed Owner / System Data Owner Through Tracker]]-1</f>
        <v>43507</v>
      </c>
      <c r="I5" s="839">
        <v>43508</v>
      </c>
      <c r="J5" s="839">
        <v>43508</v>
      </c>
      <c r="K5" s="839">
        <v>43514</v>
      </c>
      <c r="L5" s="839">
        <v>43515</v>
      </c>
      <c r="M5" s="839">
        <v>43517</v>
      </c>
      <c r="N5" s="839">
        <f>Table1[[#This Row],[BU Authorizer to Finish Validating Tracker and send to Accenture]] + 1</f>
        <v>43518</v>
      </c>
    </row>
    <row r="6" spans="1:14" x14ac:dyDescent="0.25">
      <c r="A6">
        <v>1</v>
      </c>
      <c r="B6" t="s">
        <v>536</v>
      </c>
      <c r="C6" t="s">
        <v>229</v>
      </c>
      <c r="D6" s="838" t="s">
        <v>60</v>
      </c>
      <c r="E6" t="s">
        <v>1125</v>
      </c>
      <c r="F6" s="839">
        <v>43502</v>
      </c>
      <c r="G6" s="839">
        <v>43504</v>
      </c>
      <c r="H6" s="839">
        <f>Table1[[#This Row],[Accenture to Walk BU Feed Owner / System Data Owner Through Tracker]]-1</f>
        <v>43507</v>
      </c>
      <c r="I6" s="839">
        <v>43508</v>
      </c>
      <c r="J6" s="839">
        <v>43508</v>
      </c>
      <c r="K6" s="839">
        <v>43514</v>
      </c>
      <c r="L6" s="839">
        <v>43515</v>
      </c>
      <c r="M6" s="839">
        <v>43517</v>
      </c>
      <c r="N6" s="839">
        <f>Table1[[#This Row],[BU Authorizer to Finish Validating Tracker and send to Accenture]] + 1</f>
        <v>43518</v>
      </c>
    </row>
    <row r="7" spans="1:14" x14ac:dyDescent="0.25">
      <c r="A7">
        <v>1</v>
      </c>
      <c r="B7" t="s">
        <v>536</v>
      </c>
      <c r="C7" t="s">
        <v>609</v>
      </c>
      <c r="D7" s="838" t="s">
        <v>34</v>
      </c>
      <c r="E7" t="s">
        <v>708</v>
      </c>
      <c r="F7" s="839">
        <v>43502</v>
      </c>
      <c r="G7" s="839">
        <v>43504</v>
      </c>
      <c r="H7" s="839">
        <f>Table1[[#This Row],[Accenture to Walk BU Feed Owner / System Data Owner Through Tracker]]-1</f>
        <v>43507</v>
      </c>
      <c r="I7" s="839">
        <v>43508</v>
      </c>
      <c r="J7" s="839">
        <v>43508</v>
      </c>
      <c r="K7" s="839">
        <v>43514</v>
      </c>
      <c r="L7" s="839">
        <v>43515</v>
      </c>
      <c r="M7" s="839">
        <v>43517</v>
      </c>
      <c r="N7" s="839">
        <f>Table1[[#This Row],[BU Authorizer to Finish Validating Tracker and send to Accenture]] + 1</f>
        <v>43518</v>
      </c>
    </row>
    <row r="8" spans="1:14" x14ac:dyDescent="0.25">
      <c r="A8">
        <v>1</v>
      </c>
      <c r="B8" t="s">
        <v>31</v>
      </c>
      <c r="C8" t="s">
        <v>693</v>
      </c>
      <c r="D8" s="838" t="s">
        <v>32</v>
      </c>
      <c r="E8" t="s">
        <v>694</v>
      </c>
      <c r="F8" s="839">
        <v>43502</v>
      </c>
      <c r="G8" s="839">
        <v>43504</v>
      </c>
      <c r="H8" s="839">
        <f>Table1[[#This Row],[Accenture to Walk BU Feed Owner / System Data Owner Through Tracker]]-1</f>
        <v>43507</v>
      </c>
      <c r="I8" s="839">
        <v>43508</v>
      </c>
      <c r="J8" s="839">
        <v>43508</v>
      </c>
      <c r="K8" s="839">
        <v>43514</v>
      </c>
      <c r="L8" s="839">
        <v>43515</v>
      </c>
      <c r="M8" s="839">
        <v>43517</v>
      </c>
      <c r="N8" s="839">
        <f>Table1[[#This Row],[BU Authorizer to Finish Validating Tracker and send to Accenture]] + 1</f>
        <v>43518</v>
      </c>
    </row>
    <row r="9" spans="1:14" x14ac:dyDescent="0.25">
      <c r="A9">
        <v>1</v>
      </c>
      <c r="B9" t="s">
        <v>525</v>
      </c>
      <c r="C9" t="s">
        <v>551</v>
      </c>
      <c r="D9" s="838" t="s">
        <v>1112</v>
      </c>
      <c r="E9" t="s">
        <v>1113</v>
      </c>
      <c r="F9" s="839">
        <v>43503</v>
      </c>
      <c r="G9" s="839">
        <v>43507</v>
      </c>
      <c r="H9" s="839">
        <f>Table1[[#This Row],[Accenture to Walk BU Feed Owner / System Data Owner Through Tracker]]-1</f>
        <v>43508</v>
      </c>
      <c r="I9" s="839">
        <v>43509</v>
      </c>
      <c r="J9" s="839">
        <v>43509</v>
      </c>
      <c r="K9" s="839">
        <v>43515</v>
      </c>
      <c r="L9" s="839">
        <v>43516</v>
      </c>
      <c r="M9" s="839">
        <v>43518</v>
      </c>
      <c r="N9" s="839">
        <v>43156</v>
      </c>
    </row>
    <row r="10" spans="1:14" x14ac:dyDescent="0.25">
      <c r="A10">
        <v>1</v>
      </c>
      <c r="B10" t="s">
        <v>525</v>
      </c>
      <c r="C10" t="s">
        <v>551</v>
      </c>
      <c r="D10" s="838" t="s">
        <v>272</v>
      </c>
      <c r="E10" t="s">
        <v>1357</v>
      </c>
      <c r="F10" s="839">
        <v>43503</v>
      </c>
      <c r="G10" s="839">
        <v>43507</v>
      </c>
      <c r="H10" s="839">
        <f>Table1[[#This Row],[Accenture to Walk BU Feed Owner / System Data Owner Through Tracker]]-1</f>
        <v>43508</v>
      </c>
      <c r="I10" s="839">
        <v>43509</v>
      </c>
      <c r="J10" s="839">
        <v>43509</v>
      </c>
      <c r="K10" s="839">
        <v>43515</v>
      </c>
      <c r="L10" s="839">
        <v>43516</v>
      </c>
      <c r="M10" s="839">
        <v>43518</v>
      </c>
      <c r="N10" s="839">
        <v>43156</v>
      </c>
    </row>
    <row r="11" spans="1:14" ht="30" x14ac:dyDescent="0.25">
      <c r="A11">
        <v>1</v>
      </c>
      <c r="B11" t="s">
        <v>525</v>
      </c>
      <c r="C11" t="s">
        <v>551</v>
      </c>
      <c r="D11" s="838" t="s">
        <v>273</v>
      </c>
      <c r="E11" t="s">
        <v>1367</v>
      </c>
      <c r="F11" s="839">
        <v>43503</v>
      </c>
      <c r="G11" s="839">
        <v>43507</v>
      </c>
      <c r="H11" s="839">
        <f>Table1[[#This Row],[Accenture to Walk BU Feed Owner / System Data Owner Through Tracker]]-1</f>
        <v>43508</v>
      </c>
      <c r="I11" s="839">
        <v>43509</v>
      </c>
      <c r="J11" s="839">
        <v>43509</v>
      </c>
      <c r="K11" s="839">
        <v>43515</v>
      </c>
      <c r="L11" s="839">
        <v>43516</v>
      </c>
      <c r="M11" s="839">
        <v>43518</v>
      </c>
      <c r="N11" s="839">
        <v>43156</v>
      </c>
    </row>
    <row r="12" spans="1:14" x14ac:dyDescent="0.25">
      <c r="A12">
        <v>1</v>
      </c>
      <c r="B12" t="s">
        <v>525</v>
      </c>
      <c r="C12" t="s">
        <v>551</v>
      </c>
      <c r="D12" s="838" t="s">
        <v>86</v>
      </c>
      <c r="E12" t="s">
        <v>1405</v>
      </c>
      <c r="F12" s="839">
        <v>43503</v>
      </c>
      <c r="G12" s="839">
        <v>43507</v>
      </c>
      <c r="H12" s="839">
        <f>Table1[[#This Row],[Accenture to Walk BU Feed Owner / System Data Owner Through Tracker]]-1</f>
        <v>43508</v>
      </c>
      <c r="I12" s="839">
        <v>43509</v>
      </c>
      <c r="J12" s="839">
        <v>43509</v>
      </c>
      <c r="K12" s="839">
        <v>43515</v>
      </c>
      <c r="L12" s="839">
        <v>43516</v>
      </c>
      <c r="M12" s="839">
        <v>43518</v>
      </c>
      <c r="N12" s="839">
        <v>43156</v>
      </c>
    </row>
    <row r="13" spans="1:14" x14ac:dyDescent="0.25">
      <c r="A13">
        <v>1</v>
      </c>
      <c r="B13" t="s">
        <v>525</v>
      </c>
      <c r="C13" t="s">
        <v>551</v>
      </c>
      <c r="D13" s="838" t="s">
        <v>57</v>
      </c>
      <c r="E13" t="s">
        <v>1413</v>
      </c>
      <c r="F13" s="839">
        <v>43503</v>
      </c>
      <c r="G13" s="839">
        <v>43507</v>
      </c>
      <c r="H13" s="839">
        <f>Table1[[#This Row],[Accenture to Walk BU Feed Owner / System Data Owner Through Tracker]]-1</f>
        <v>43508</v>
      </c>
      <c r="I13" s="839">
        <v>43509</v>
      </c>
      <c r="J13" s="839">
        <v>43509</v>
      </c>
      <c r="K13" s="839">
        <v>43515</v>
      </c>
      <c r="L13" s="839">
        <v>43516</v>
      </c>
      <c r="M13" s="839">
        <v>43518</v>
      </c>
      <c r="N13" s="839">
        <v>43156</v>
      </c>
    </row>
    <row r="14" spans="1:14" x14ac:dyDescent="0.25">
      <c r="A14">
        <v>1</v>
      </c>
      <c r="B14" t="s">
        <v>525</v>
      </c>
      <c r="C14" t="s">
        <v>551</v>
      </c>
      <c r="D14" s="838" t="s">
        <v>275</v>
      </c>
      <c r="E14" t="s">
        <v>1419</v>
      </c>
      <c r="F14" s="839">
        <v>43503</v>
      </c>
      <c r="G14" s="839">
        <v>43507</v>
      </c>
      <c r="H14" s="839">
        <f>Table1[[#This Row],[Accenture to Walk BU Feed Owner / System Data Owner Through Tracker]]-1</f>
        <v>43508</v>
      </c>
      <c r="I14" s="839">
        <v>43509</v>
      </c>
      <c r="J14" s="839">
        <v>43509</v>
      </c>
      <c r="K14" s="839">
        <v>43515</v>
      </c>
      <c r="L14" s="839">
        <v>43516</v>
      </c>
      <c r="M14" s="839">
        <v>43518</v>
      </c>
      <c r="N14" s="839">
        <v>43156</v>
      </c>
    </row>
    <row r="15" spans="1:14" x14ac:dyDescent="0.25">
      <c r="A15">
        <v>1</v>
      </c>
      <c r="B15" t="s">
        <v>525</v>
      </c>
      <c r="C15" t="s">
        <v>551</v>
      </c>
      <c r="D15" s="838" t="s">
        <v>57</v>
      </c>
      <c r="E15" t="s">
        <v>1447</v>
      </c>
      <c r="F15" s="839">
        <v>43503</v>
      </c>
      <c r="G15" s="839">
        <v>43507</v>
      </c>
      <c r="H15" s="839">
        <f>Table1[[#This Row],[Accenture to Walk BU Feed Owner / System Data Owner Through Tracker]]-1</f>
        <v>43508</v>
      </c>
      <c r="I15" s="839">
        <v>43509</v>
      </c>
      <c r="J15" s="839">
        <v>43509</v>
      </c>
      <c r="K15" s="839">
        <v>43515</v>
      </c>
      <c r="L15" s="839">
        <v>43516</v>
      </c>
      <c r="M15" s="839">
        <v>43518</v>
      </c>
      <c r="N15" s="839">
        <v>43156</v>
      </c>
    </row>
    <row r="16" spans="1:14" x14ac:dyDescent="0.25">
      <c r="A16">
        <v>2</v>
      </c>
      <c r="B16" t="s">
        <v>525</v>
      </c>
      <c r="C16" t="s">
        <v>234</v>
      </c>
      <c r="D16" s="838" t="s">
        <v>49</v>
      </c>
      <c r="E16" t="s">
        <v>1085</v>
      </c>
      <c r="F16" s="839">
        <v>43503</v>
      </c>
      <c r="G16" s="839">
        <v>43507</v>
      </c>
      <c r="H16" s="839">
        <f>Table1[[#This Row],[Accenture to Walk BU Feed Owner / System Data Owner Through Tracker]]-1</f>
        <v>43508</v>
      </c>
      <c r="I16" s="839">
        <f>Table1[[#This Row],[Accenture to Finish Populating Tracker]]+2</f>
        <v>43509</v>
      </c>
      <c r="J16" s="839">
        <f>Table1[[#This Row],[Accenture to Finish Populating Tracker]]+2</f>
        <v>43509</v>
      </c>
      <c r="K16" s="839">
        <v>43515</v>
      </c>
      <c r="L16" s="839">
        <f>Table1[[#This Row],[BU Feed Owner / System Data Owner to Finish Filling Tracker]]+1</f>
        <v>43516</v>
      </c>
      <c r="M16" s="839">
        <f>Table1[[#This Row],[BU Authorizer To Start Validating Tracker]]+2</f>
        <v>43518</v>
      </c>
      <c r="N16" s="839">
        <v>43521</v>
      </c>
    </row>
    <row r="17" spans="1:14" x14ac:dyDescent="0.25">
      <c r="A17">
        <v>2</v>
      </c>
      <c r="B17" t="s">
        <v>141</v>
      </c>
      <c r="C17" t="s">
        <v>234</v>
      </c>
      <c r="D17" s="838" t="s">
        <v>243</v>
      </c>
      <c r="E17" t="s">
        <v>1075</v>
      </c>
      <c r="F17" s="839">
        <v>43503</v>
      </c>
      <c r="G17" s="839">
        <v>43507</v>
      </c>
      <c r="H17" s="839">
        <f>Table1[[#This Row],[Accenture to Walk BU Feed Owner / System Data Owner Through Tracker]]-1</f>
        <v>43508</v>
      </c>
      <c r="I17" s="839">
        <f>Table1[[#This Row],[Accenture to Finish Populating Tracker]]+2</f>
        <v>43509</v>
      </c>
      <c r="J17" s="839">
        <f>Table1[[#This Row],[Accenture to Finish Populating Tracker]]+2</f>
        <v>43509</v>
      </c>
      <c r="K17" s="839">
        <v>43515</v>
      </c>
      <c r="L17" s="839">
        <f>Table1[[#This Row],[BU Feed Owner / System Data Owner to Finish Filling Tracker]]+1</f>
        <v>43516</v>
      </c>
      <c r="M17" s="839">
        <f>Table1[[#This Row],[BU Authorizer To Start Validating Tracker]]+2</f>
        <v>43518</v>
      </c>
      <c r="N17" s="839">
        <v>43521</v>
      </c>
    </row>
    <row r="18" spans="1:14" x14ac:dyDescent="0.25">
      <c r="A18">
        <v>2</v>
      </c>
      <c r="B18" t="s">
        <v>141</v>
      </c>
      <c r="C18" t="s">
        <v>234</v>
      </c>
      <c r="D18" s="838" t="s">
        <v>232</v>
      </c>
      <c r="E18" t="s">
        <v>1730</v>
      </c>
      <c r="F18" s="839">
        <v>43503</v>
      </c>
      <c r="G18" s="839">
        <v>43507</v>
      </c>
      <c r="H18" s="839">
        <f>Table1[[#This Row],[Accenture to Walk BU Feed Owner / System Data Owner Through Tracker]]-1</f>
        <v>43508</v>
      </c>
      <c r="I18" s="839">
        <f>Table1[[#This Row],[Accenture to Finish Populating Tracker]]+2</f>
        <v>43509</v>
      </c>
      <c r="J18" s="839">
        <f>Table1[[#This Row],[Accenture to Finish Populating Tracker]]+2</f>
        <v>43509</v>
      </c>
      <c r="K18" s="839">
        <v>43515</v>
      </c>
      <c r="L18" s="839">
        <f>Table1[[#This Row],[BU Feed Owner / System Data Owner to Finish Filling Tracker]]+1</f>
        <v>43516</v>
      </c>
      <c r="M18" s="839">
        <f>Table1[[#This Row],[BU Authorizer To Start Validating Tracker]]+2</f>
        <v>43518</v>
      </c>
      <c r="N18" s="839">
        <v>43521</v>
      </c>
    </row>
    <row r="19" spans="1:14" x14ac:dyDescent="0.25">
      <c r="A19">
        <v>1</v>
      </c>
      <c r="B19" t="s">
        <v>567</v>
      </c>
      <c r="C19" t="s">
        <v>234</v>
      </c>
      <c r="D19" s="838" t="s">
        <v>45</v>
      </c>
      <c r="E19" t="s">
        <v>1063</v>
      </c>
      <c r="F19" s="839">
        <v>43504</v>
      </c>
      <c r="G19" s="839">
        <v>43508</v>
      </c>
      <c r="H19" s="839">
        <f>Table1[[#This Row],[Accenture to Walk BU Feed Owner / System Data Owner Through Tracker]]-1</f>
        <v>43509</v>
      </c>
      <c r="I19" s="839">
        <v>43510</v>
      </c>
      <c r="J19" s="839">
        <v>43510</v>
      </c>
      <c r="K19" s="839">
        <v>43516</v>
      </c>
      <c r="L19" s="839">
        <v>43517</v>
      </c>
      <c r="M19" s="839">
        <v>43521</v>
      </c>
      <c r="N19" s="839">
        <f>Table1[[#This Row],[BU Authorizer to Finish Validating Tracker and send to Accenture]] + 1</f>
        <v>43522</v>
      </c>
    </row>
    <row r="20" spans="1:14" x14ac:dyDescent="0.25">
      <c r="A20">
        <v>1</v>
      </c>
      <c r="B20" t="s">
        <v>567</v>
      </c>
      <c r="C20" t="s">
        <v>43</v>
      </c>
      <c r="D20" s="838" t="s">
        <v>102</v>
      </c>
      <c r="E20" t="s">
        <v>1472</v>
      </c>
      <c r="F20" s="839">
        <v>43504</v>
      </c>
      <c r="G20" s="839">
        <v>43508</v>
      </c>
      <c r="H20" s="839">
        <f>Table1[[#This Row],[Accenture to Walk BU Feed Owner / System Data Owner Through Tracker]]-1</f>
        <v>43509</v>
      </c>
      <c r="I20" s="839">
        <v>43510</v>
      </c>
      <c r="J20" s="839">
        <v>43510</v>
      </c>
      <c r="K20" s="839">
        <v>43516</v>
      </c>
      <c r="L20" s="839">
        <v>43517</v>
      </c>
      <c r="M20" s="839">
        <v>43521</v>
      </c>
      <c r="N20" s="839">
        <f>Table1[[#This Row],[BU Authorizer to Finish Validating Tracker and send to Accenture]] + 1</f>
        <v>43522</v>
      </c>
    </row>
    <row r="21" spans="1:14" x14ac:dyDescent="0.25">
      <c r="A21">
        <v>1</v>
      </c>
      <c r="B21" t="s">
        <v>567</v>
      </c>
      <c r="C21" t="s">
        <v>43</v>
      </c>
      <c r="D21" s="838" t="s">
        <v>102</v>
      </c>
      <c r="E21" t="s">
        <v>1480</v>
      </c>
      <c r="F21" s="839">
        <v>43504</v>
      </c>
      <c r="G21" s="839">
        <v>43508</v>
      </c>
      <c r="H21" s="839">
        <f>Table1[[#This Row],[Accenture to Walk BU Feed Owner / System Data Owner Through Tracker]]-1</f>
        <v>43509</v>
      </c>
      <c r="I21" s="839">
        <v>43510</v>
      </c>
      <c r="J21" s="839">
        <v>43510</v>
      </c>
      <c r="K21" s="839">
        <v>43516</v>
      </c>
      <c r="L21" s="839">
        <v>43517</v>
      </c>
      <c r="M21" s="839">
        <v>43521</v>
      </c>
      <c r="N21" s="839">
        <f>Table1[[#This Row],[BU Authorizer to Finish Validating Tracker and send to Accenture]] + 1</f>
        <v>43522</v>
      </c>
    </row>
    <row r="22" spans="1:14" x14ac:dyDescent="0.25">
      <c r="A22">
        <v>1</v>
      </c>
      <c r="B22" t="s">
        <v>567</v>
      </c>
      <c r="C22" t="s">
        <v>43</v>
      </c>
      <c r="D22" s="838" t="s">
        <v>123</v>
      </c>
      <c r="E22" t="s">
        <v>1887</v>
      </c>
      <c r="F22" s="839">
        <v>43504</v>
      </c>
      <c r="G22" s="839">
        <v>43508</v>
      </c>
      <c r="H22" s="839">
        <f>Table1[[#This Row],[Accenture to Walk BU Feed Owner / System Data Owner Through Tracker]]-1</f>
        <v>43509</v>
      </c>
      <c r="I22" s="839">
        <v>43510</v>
      </c>
      <c r="J22" s="839">
        <v>43510</v>
      </c>
      <c r="K22" s="839">
        <v>43516</v>
      </c>
      <c r="L22" s="839">
        <v>43517</v>
      </c>
      <c r="M22" s="839">
        <v>43521</v>
      </c>
      <c r="N22" s="839">
        <f>Table1[[#This Row],[BU Authorizer to Finish Validating Tracker and send to Accenture]] + 1</f>
        <v>43522</v>
      </c>
    </row>
    <row r="23" spans="1:14" x14ac:dyDescent="0.25">
      <c r="A23">
        <v>1</v>
      </c>
      <c r="B23" t="s">
        <v>567</v>
      </c>
      <c r="C23" t="s">
        <v>43</v>
      </c>
      <c r="D23" s="838" t="s">
        <v>125</v>
      </c>
      <c r="E23" t="s">
        <v>1896</v>
      </c>
      <c r="F23" s="839">
        <v>43504</v>
      </c>
      <c r="G23" s="839">
        <v>43508</v>
      </c>
      <c r="H23" s="839">
        <f>Table1[[#This Row],[Accenture to Walk BU Feed Owner / System Data Owner Through Tracker]]-1</f>
        <v>43509</v>
      </c>
      <c r="I23" s="839">
        <v>43510</v>
      </c>
      <c r="J23" s="839">
        <v>43510</v>
      </c>
      <c r="K23" s="839">
        <v>43516</v>
      </c>
      <c r="L23" s="839">
        <v>43517</v>
      </c>
      <c r="M23" s="839">
        <v>43521</v>
      </c>
      <c r="N23" s="839">
        <f>Table1[[#This Row],[BU Authorizer to Finish Validating Tracker and send to Accenture]] + 1</f>
        <v>43522</v>
      </c>
    </row>
    <row r="24" spans="1:14" x14ac:dyDescent="0.25">
      <c r="A24">
        <v>1</v>
      </c>
      <c r="B24" t="s">
        <v>567</v>
      </c>
      <c r="C24" t="s">
        <v>43</v>
      </c>
      <c r="D24" s="838" t="s">
        <v>123</v>
      </c>
      <c r="E24" t="s">
        <v>1899</v>
      </c>
      <c r="F24" s="839">
        <v>43504</v>
      </c>
      <c r="G24" s="839">
        <v>43508</v>
      </c>
      <c r="H24" s="839">
        <f>Table1[[#This Row],[Accenture to Walk BU Feed Owner / System Data Owner Through Tracker]]-1</f>
        <v>43509</v>
      </c>
      <c r="I24" s="839">
        <v>43510</v>
      </c>
      <c r="J24" s="839">
        <v>43510</v>
      </c>
      <c r="K24" s="839">
        <v>43516</v>
      </c>
      <c r="L24" s="839">
        <v>43517</v>
      </c>
      <c r="M24" s="839">
        <v>43521</v>
      </c>
      <c r="N24" s="839">
        <f>Table1[[#This Row],[BU Authorizer to Finish Validating Tracker and send to Accenture]] + 1</f>
        <v>43522</v>
      </c>
    </row>
    <row r="25" spans="1:14" x14ac:dyDescent="0.25">
      <c r="A25">
        <v>1</v>
      </c>
      <c r="B25" t="s">
        <v>567</v>
      </c>
      <c r="C25" t="s">
        <v>43</v>
      </c>
      <c r="D25" s="838" t="s">
        <v>45</v>
      </c>
      <c r="E25" t="s">
        <v>1925</v>
      </c>
      <c r="F25" s="839">
        <v>43504</v>
      </c>
      <c r="G25" s="839">
        <v>43508</v>
      </c>
      <c r="H25" s="839">
        <f>Table1[[#This Row],[Accenture to Walk BU Feed Owner / System Data Owner Through Tracker]]-1</f>
        <v>43509</v>
      </c>
      <c r="I25" s="839">
        <v>43510</v>
      </c>
      <c r="J25" s="839">
        <v>43510</v>
      </c>
      <c r="K25" s="839">
        <v>43516</v>
      </c>
      <c r="L25" s="839">
        <v>43517</v>
      </c>
      <c r="M25" s="839">
        <v>43521</v>
      </c>
      <c r="N25" s="839">
        <f>Table1[[#This Row],[BU Authorizer to Finish Validating Tracker and send to Accenture]] + 1</f>
        <v>43522</v>
      </c>
    </row>
    <row r="26" spans="1:14" x14ac:dyDescent="0.25">
      <c r="A26">
        <v>1</v>
      </c>
      <c r="B26" t="s">
        <v>567</v>
      </c>
      <c r="C26" t="s">
        <v>43</v>
      </c>
      <c r="D26" s="838" t="s">
        <v>132</v>
      </c>
      <c r="E26" t="s">
        <v>1933</v>
      </c>
      <c r="F26" s="839">
        <v>43504</v>
      </c>
      <c r="G26" s="839">
        <v>43508</v>
      </c>
      <c r="H26" s="839">
        <f>Table1[[#This Row],[Accenture to Walk BU Feed Owner / System Data Owner Through Tracker]]-1</f>
        <v>43509</v>
      </c>
      <c r="I26" s="839">
        <v>43510</v>
      </c>
      <c r="J26" s="839">
        <v>43510</v>
      </c>
      <c r="K26" s="839">
        <v>43516</v>
      </c>
      <c r="L26" s="839">
        <v>43517</v>
      </c>
      <c r="M26" s="839">
        <v>43521</v>
      </c>
      <c r="N26" s="839">
        <f>Table1[[#This Row],[BU Authorizer to Finish Validating Tracker and send to Accenture]] + 1</f>
        <v>43522</v>
      </c>
    </row>
    <row r="27" spans="1:14" x14ac:dyDescent="0.25">
      <c r="A27">
        <v>1</v>
      </c>
      <c r="B27" t="s">
        <v>141</v>
      </c>
      <c r="C27" t="s">
        <v>23</v>
      </c>
      <c r="D27" s="838" t="s">
        <v>246</v>
      </c>
      <c r="F27" s="839">
        <v>43504</v>
      </c>
      <c r="G27" s="839">
        <v>43508</v>
      </c>
      <c r="H27" s="839">
        <f>Table1[[#This Row],[Accenture to Walk BU Feed Owner / System Data Owner Through Tracker]]-1</f>
        <v>43509</v>
      </c>
      <c r="I27" s="839">
        <v>43510</v>
      </c>
      <c r="J27" s="839">
        <v>43510</v>
      </c>
      <c r="K27" s="839">
        <v>43516</v>
      </c>
      <c r="L27" s="839">
        <v>43517</v>
      </c>
      <c r="M27" s="839">
        <v>43521</v>
      </c>
      <c r="N27" s="839">
        <f>Table1[[#This Row],[BU Authorizer to Finish Validating Tracker and send to Accenture]] + 1</f>
        <v>43522</v>
      </c>
    </row>
    <row r="28" spans="1:14" x14ac:dyDescent="0.25">
      <c r="A28">
        <v>1</v>
      </c>
      <c r="B28" t="s">
        <v>141</v>
      </c>
      <c r="C28" t="s">
        <v>142</v>
      </c>
      <c r="D28" s="838" t="s">
        <v>64</v>
      </c>
      <c r="E28" t="s">
        <v>1142</v>
      </c>
      <c r="F28" s="839">
        <v>43504</v>
      </c>
      <c r="G28" s="839">
        <v>43508</v>
      </c>
      <c r="H28" s="839">
        <f>Table1[[#This Row],[Accenture to Walk BU Feed Owner / System Data Owner Through Tracker]]-1</f>
        <v>43510</v>
      </c>
      <c r="I28" s="839">
        <v>43511</v>
      </c>
      <c r="J28" s="839">
        <v>43511</v>
      </c>
      <c r="K28" s="839">
        <v>43517</v>
      </c>
      <c r="L28" s="839">
        <v>43518</v>
      </c>
      <c r="M28" s="839">
        <v>43522</v>
      </c>
      <c r="N28" s="839">
        <f>Table1[[#This Row],[BU Authorizer to Finish Validating Tracker and send to Accenture]] + 1</f>
        <v>43523</v>
      </c>
    </row>
    <row r="29" spans="1:14" x14ac:dyDescent="0.25">
      <c r="A29">
        <v>1</v>
      </c>
      <c r="B29" t="s">
        <v>141</v>
      </c>
      <c r="C29" t="s">
        <v>142</v>
      </c>
      <c r="D29" s="838" t="s">
        <v>143</v>
      </c>
      <c r="E29" t="s">
        <v>1814</v>
      </c>
      <c r="F29" s="839">
        <v>43504</v>
      </c>
      <c r="G29" s="839">
        <v>43508</v>
      </c>
      <c r="H29" s="839">
        <f>Table1[[#This Row],[Accenture to Walk BU Feed Owner / System Data Owner Through Tracker]]-1</f>
        <v>43510</v>
      </c>
      <c r="I29" s="839">
        <v>43511</v>
      </c>
      <c r="J29" s="839">
        <v>43511</v>
      </c>
      <c r="K29" s="839">
        <v>43517</v>
      </c>
      <c r="L29" s="839">
        <v>43518</v>
      </c>
      <c r="M29" s="839">
        <v>43522</v>
      </c>
      <c r="N29" s="839">
        <f>Table1[[#This Row],[BU Authorizer to Finish Validating Tracker and send to Accenture]] + 1</f>
        <v>43523</v>
      </c>
    </row>
    <row r="30" spans="1:14" x14ac:dyDescent="0.25">
      <c r="A30">
        <v>1</v>
      </c>
      <c r="B30" t="s">
        <v>141</v>
      </c>
      <c r="C30" t="s">
        <v>142</v>
      </c>
      <c r="D30" s="838" t="s">
        <v>143</v>
      </c>
      <c r="E30" t="s">
        <v>1820</v>
      </c>
      <c r="F30" s="839">
        <v>43504</v>
      </c>
      <c r="G30" s="839">
        <v>43508</v>
      </c>
      <c r="H30" s="839">
        <f>Table1[[#This Row],[Accenture to Walk BU Feed Owner / System Data Owner Through Tracker]]-1</f>
        <v>43510</v>
      </c>
      <c r="I30" s="839">
        <v>43511</v>
      </c>
      <c r="J30" s="839">
        <v>43511</v>
      </c>
      <c r="K30" s="839">
        <v>43517</v>
      </c>
      <c r="L30" s="839">
        <v>43518</v>
      </c>
      <c r="M30" s="839">
        <v>43522</v>
      </c>
      <c r="N30" s="839">
        <f>Table1[[#This Row],[BU Authorizer to Finish Validating Tracker and send to Accenture]] + 1</f>
        <v>43523</v>
      </c>
    </row>
    <row r="31" spans="1:14" x14ac:dyDescent="0.25">
      <c r="A31">
        <v>1</v>
      </c>
      <c r="B31" t="s">
        <v>141</v>
      </c>
      <c r="C31" t="s">
        <v>142</v>
      </c>
      <c r="D31" s="838" t="s">
        <v>163</v>
      </c>
      <c r="E31" t="s">
        <v>1180</v>
      </c>
      <c r="F31" s="839">
        <v>43507</v>
      </c>
      <c r="G31" s="839">
        <v>43509</v>
      </c>
      <c r="H31" s="839">
        <f>Table1[[#This Row],[Accenture to Walk BU Feed Owner / System Data Owner Through Tracker]]-1</f>
        <v>43510</v>
      </c>
      <c r="I31" s="839">
        <v>43511</v>
      </c>
      <c r="J31" s="839">
        <v>43511</v>
      </c>
      <c r="K31" s="839">
        <v>43517</v>
      </c>
      <c r="L31" s="839">
        <v>43518</v>
      </c>
      <c r="M31" s="839">
        <v>43522</v>
      </c>
      <c r="N31" s="839">
        <f>Table1[[#This Row],[BU Authorizer to Finish Validating Tracker and send to Accenture]] + 1</f>
        <v>43523</v>
      </c>
    </row>
    <row r="32" spans="1:14" x14ac:dyDescent="0.25">
      <c r="A32">
        <v>1</v>
      </c>
      <c r="B32" t="s">
        <v>141</v>
      </c>
      <c r="C32" t="s">
        <v>142</v>
      </c>
      <c r="D32" s="838" t="s">
        <v>187</v>
      </c>
      <c r="E32" t="s">
        <v>1825</v>
      </c>
      <c r="F32" s="839">
        <v>43507</v>
      </c>
      <c r="G32" s="839">
        <v>43509</v>
      </c>
      <c r="H32" s="839">
        <f>Table1[[#This Row],[Accenture to Walk BU Feed Owner / System Data Owner Through Tracker]]-1</f>
        <v>43510</v>
      </c>
      <c r="I32" s="839">
        <v>43511</v>
      </c>
      <c r="J32" s="839">
        <v>43511</v>
      </c>
      <c r="K32" s="839">
        <v>43517</v>
      </c>
      <c r="L32" s="839">
        <v>43518</v>
      </c>
      <c r="M32" s="839">
        <v>43522</v>
      </c>
      <c r="N32" s="839">
        <f>Table1[[#This Row],[BU Authorizer to Finish Validating Tracker and send to Accenture]] + 1</f>
        <v>43523</v>
      </c>
    </row>
    <row r="33" spans="1:14" x14ac:dyDescent="0.25">
      <c r="A33">
        <v>2</v>
      </c>
      <c r="B33" t="s">
        <v>141</v>
      </c>
      <c r="C33" t="s">
        <v>142</v>
      </c>
      <c r="D33" s="838" t="s">
        <v>148</v>
      </c>
      <c r="E33" t="s">
        <v>1385</v>
      </c>
      <c r="F33" s="839">
        <v>43507</v>
      </c>
      <c r="G33" s="839">
        <f>Table1[[#This Row],[Accenture to Start Populating Tracker]]+2</f>
        <v>43509</v>
      </c>
      <c r="H33" s="839">
        <f>Table1[[#This Row],[Accenture to Walk BU Feed Owner / System Data Owner Through Tracker]]-1</f>
        <v>43510</v>
      </c>
      <c r="I33" s="839">
        <f>Table1[[#This Row],[Accenture to Finish Populating Tracker]]+2</f>
        <v>43511</v>
      </c>
      <c r="J33" s="839">
        <f>Table1[[#This Row],[Accenture to Finish Populating Tracker]]+2</f>
        <v>43511</v>
      </c>
      <c r="K33" s="839">
        <v>43517</v>
      </c>
      <c r="L33" s="839">
        <f>Table1[[#This Row],[BU Feed Owner / System Data Owner to Finish Filling Tracker]]+1</f>
        <v>43518</v>
      </c>
      <c r="M33" s="839">
        <v>43521</v>
      </c>
      <c r="N33" s="839">
        <f>Table1[[#This Row],[BU Authorizer to Finish Validating Tracker and send to Accenture]] + 1</f>
        <v>43522</v>
      </c>
    </row>
    <row r="34" spans="1:14" x14ac:dyDescent="0.25">
      <c r="A34">
        <v>2</v>
      </c>
      <c r="B34" t="s">
        <v>141</v>
      </c>
      <c r="C34" t="s">
        <v>142</v>
      </c>
      <c r="D34" s="838" t="s">
        <v>198</v>
      </c>
      <c r="E34" t="s">
        <v>1627</v>
      </c>
      <c r="F34" s="839">
        <v>43507</v>
      </c>
      <c r="G34" s="839">
        <f>Table1[[#This Row],[Accenture to Start Populating Tracker]]+2</f>
        <v>43509</v>
      </c>
      <c r="H34" s="839">
        <f>Table1[[#This Row],[Accenture to Walk BU Feed Owner / System Data Owner Through Tracker]]-1</f>
        <v>43510</v>
      </c>
      <c r="I34" s="839">
        <f>Table1[[#This Row],[Accenture to Finish Populating Tracker]]+2</f>
        <v>43511</v>
      </c>
      <c r="J34" s="839">
        <f>Table1[[#This Row],[Accenture to Finish Populating Tracker]]+2</f>
        <v>43511</v>
      </c>
      <c r="K34" s="839">
        <v>43517</v>
      </c>
      <c r="L34" s="839">
        <f>Table1[[#This Row],[BU Feed Owner / System Data Owner to Finish Filling Tracker]]+1</f>
        <v>43518</v>
      </c>
      <c r="M34" s="839">
        <v>43521</v>
      </c>
      <c r="N34" s="839">
        <f>Table1[[#This Row],[BU Authorizer to Finish Validating Tracker and send to Accenture]] + 1</f>
        <v>43522</v>
      </c>
    </row>
    <row r="35" spans="1:14" x14ac:dyDescent="0.25">
      <c r="A35">
        <v>2</v>
      </c>
      <c r="B35" t="s">
        <v>141</v>
      </c>
      <c r="C35" t="s">
        <v>142</v>
      </c>
      <c r="D35" s="838" t="s">
        <v>183</v>
      </c>
      <c r="E35" t="s">
        <v>1842</v>
      </c>
      <c r="F35" s="839">
        <v>43507</v>
      </c>
      <c r="G35" s="839">
        <f>Table1[[#This Row],[Accenture to Start Populating Tracker]]+2</f>
        <v>43509</v>
      </c>
      <c r="H35" s="839">
        <f>Table1[[#This Row],[Accenture to Walk BU Feed Owner / System Data Owner Through Tracker]]-1</f>
        <v>43510</v>
      </c>
      <c r="I35" s="839">
        <f>Table1[[#This Row],[Accenture to Finish Populating Tracker]]+2</f>
        <v>43511</v>
      </c>
      <c r="J35" s="839">
        <f>Table1[[#This Row],[Accenture to Finish Populating Tracker]]+2</f>
        <v>43511</v>
      </c>
      <c r="K35" s="839">
        <v>43517</v>
      </c>
      <c r="L35" s="839">
        <f>Table1[[#This Row],[BU Feed Owner / System Data Owner to Finish Filling Tracker]]+1</f>
        <v>43518</v>
      </c>
      <c r="M35" s="839">
        <v>43521</v>
      </c>
      <c r="N35" s="839">
        <f>Table1[[#This Row],[BU Authorizer to Finish Validating Tracker and send to Accenture]] + 1</f>
        <v>43522</v>
      </c>
    </row>
    <row r="36" spans="1:14" x14ac:dyDescent="0.25">
      <c r="A36">
        <v>2</v>
      </c>
      <c r="B36" t="s">
        <v>141</v>
      </c>
      <c r="C36" t="s">
        <v>142</v>
      </c>
      <c r="D36" s="838" t="s">
        <v>160</v>
      </c>
      <c r="E36" t="s">
        <v>1847</v>
      </c>
      <c r="F36" s="839">
        <v>43507</v>
      </c>
      <c r="G36" s="839">
        <f>Table1[[#This Row],[Accenture to Start Populating Tracker]]+2</f>
        <v>43509</v>
      </c>
      <c r="H36" s="839">
        <f>Table1[[#This Row],[Accenture to Walk BU Feed Owner / System Data Owner Through Tracker]]-1</f>
        <v>43510</v>
      </c>
      <c r="I36" s="839">
        <f>Table1[[#This Row],[Accenture to Finish Populating Tracker]]+2</f>
        <v>43511</v>
      </c>
      <c r="J36" s="839">
        <f>Table1[[#This Row],[Accenture to Finish Populating Tracker]]+2</f>
        <v>43511</v>
      </c>
      <c r="K36" s="839">
        <v>43517</v>
      </c>
      <c r="L36" s="839">
        <f>Table1[[#This Row],[BU Feed Owner / System Data Owner to Finish Filling Tracker]]+1</f>
        <v>43518</v>
      </c>
      <c r="M36" s="839">
        <v>43521</v>
      </c>
      <c r="N36" s="839">
        <f>Table1[[#This Row],[BU Authorizer to Finish Validating Tracker and send to Accenture]] + 1</f>
        <v>43522</v>
      </c>
    </row>
    <row r="37" spans="1:14" x14ac:dyDescent="0.25">
      <c r="A37">
        <v>2</v>
      </c>
      <c r="B37" t="s">
        <v>141</v>
      </c>
      <c r="C37" t="s">
        <v>142</v>
      </c>
      <c r="D37" s="838" t="s">
        <v>181</v>
      </c>
      <c r="E37" t="s">
        <v>1853</v>
      </c>
      <c r="F37" s="839">
        <v>43507</v>
      </c>
      <c r="G37" s="839">
        <f>Table1[[#This Row],[Accenture to Start Populating Tracker]]+2</f>
        <v>43509</v>
      </c>
      <c r="H37" s="839">
        <f>Table1[[#This Row],[Accenture to Walk BU Feed Owner / System Data Owner Through Tracker]]-1</f>
        <v>43510</v>
      </c>
      <c r="I37" s="839">
        <f>Table1[[#This Row],[Accenture to Finish Populating Tracker]]+2</f>
        <v>43511</v>
      </c>
      <c r="J37" s="839">
        <f>Table1[[#This Row],[Accenture to Finish Populating Tracker]]+2</f>
        <v>43511</v>
      </c>
      <c r="K37" s="839">
        <v>43517</v>
      </c>
      <c r="L37" s="839">
        <f>Table1[[#This Row],[BU Feed Owner / System Data Owner to Finish Filling Tracker]]+1</f>
        <v>43518</v>
      </c>
      <c r="M37" s="839">
        <v>43521</v>
      </c>
      <c r="N37" s="839">
        <f>Table1[[#This Row],[BU Authorizer to Finish Validating Tracker and send to Accenture]] + 1</f>
        <v>43522</v>
      </c>
    </row>
    <row r="38" spans="1:14" x14ac:dyDescent="0.25">
      <c r="A38">
        <v>2</v>
      </c>
      <c r="B38" t="s">
        <v>141</v>
      </c>
      <c r="C38" t="s">
        <v>142</v>
      </c>
      <c r="D38" s="838" t="s">
        <v>225</v>
      </c>
      <c r="E38" t="s">
        <v>1957</v>
      </c>
      <c r="F38" s="839">
        <v>43507</v>
      </c>
      <c r="G38" s="839">
        <f>Table1[[#This Row],[Accenture to Start Populating Tracker]]+2</f>
        <v>43509</v>
      </c>
      <c r="H38" s="839">
        <f>Table1[[#This Row],[Accenture to Walk BU Feed Owner / System Data Owner Through Tracker]]-1</f>
        <v>43510</v>
      </c>
      <c r="I38" s="839">
        <f>Table1[[#This Row],[Accenture to Finish Populating Tracker]]+2</f>
        <v>43511</v>
      </c>
      <c r="J38" s="839">
        <f>Table1[[#This Row],[Accenture to Finish Populating Tracker]]+2</f>
        <v>43511</v>
      </c>
      <c r="K38" s="839">
        <v>43517</v>
      </c>
      <c r="L38" s="839">
        <f>Table1[[#This Row],[BU Feed Owner / System Data Owner to Finish Filling Tracker]]+1</f>
        <v>43518</v>
      </c>
      <c r="M38" s="839">
        <v>43521</v>
      </c>
      <c r="N38" s="839">
        <f>Table1[[#This Row],[BU Authorizer to Finish Validating Tracker and send to Accenture]] + 1</f>
        <v>43522</v>
      </c>
    </row>
    <row r="39" spans="1:14" x14ac:dyDescent="0.25">
      <c r="A39">
        <v>2</v>
      </c>
      <c r="B39" t="s">
        <v>141</v>
      </c>
      <c r="C39" t="s">
        <v>142</v>
      </c>
      <c r="D39" s="838" t="s">
        <v>225</v>
      </c>
      <c r="E39" t="s">
        <v>1963</v>
      </c>
      <c r="F39" s="839">
        <v>43507</v>
      </c>
      <c r="G39" s="839">
        <f>Table1[[#This Row],[Accenture to Start Populating Tracker]]+2</f>
        <v>43509</v>
      </c>
      <c r="H39" s="839">
        <f>Table1[[#This Row],[Accenture to Walk BU Feed Owner / System Data Owner Through Tracker]]-1</f>
        <v>43510</v>
      </c>
      <c r="I39" s="839">
        <f>Table1[[#This Row],[Accenture to Finish Populating Tracker]]+2</f>
        <v>43511</v>
      </c>
      <c r="J39" s="839">
        <f>Table1[[#This Row],[Accenture to Finish Populating Tracker]]+2</f>
        <v>43511</v>
      </c>
      <c r="K39" s="839">
        <v>43517</v>
      </c>
      <c r="L39" s="839">
        <f>Table1[[#This Row],[BU Feed Owner / System Data Owner to Finish Filling Tracker]]+1</f>
        <v>43518</v>
      </c>
      <c r="M39" s="839">
        <v>43521</v>
      </c>
      <c r="N39" s="839">
        <f>Table1[[#This Row],[BU Authorizer to Finish Validating Tracker and send to Accenture]] + 1</f>
        <v>43522</v>
      </c>
    </row>
    <row r="40" spans="1:14" x14ac:dyDescent="0.25">
      <c r="A40">
        <v>2</v>
      </c>
      <c r="B40" t="s">
        <v>141</v>
      </c>
      <c r="C40" t="s">
        <v>142</v>
      </c>
      <c r="D40" s="838" t="s">
        <v>227</v>
      </c>
      <c r="E40" t="s">
        <v>283</v>
      </c>
      <c r="F40" s="839">
        <v>43507</v>
      </c>
      <c r="G40" s="839">
        <f>Table1[[#This Row],[Accenture to Start Populating Tracker]]+2</f>
        <v>43509</v>
      </c>
      <c r="H40" s="839">
        <f>Table1[[#This Row],[Accenture to Walk BU Feed Owner / System Data Owner Through Tracker]]-1</f>
        <v>43510</v>
      </c>
      <c r="I40" s="839">
        <f>Table1[[#This Row],[Accenture to Finish Populating Tracker]]+2</f>
        <v>43511</v>
      </c>
      <c r="J40" s="839">
        <f>Table1[[#This Row],[Accenture to Finish Populating Tracker]]+2</f>
        <v>43511</v>
      </c>
      <c r="K40" s="839">
        <v>43517</v>
      </c>
      <c r="L40" s="839">
        <f>Table1[[#This Row],[BU Feed Owner / System Data Owner to Finish Filling Tracker]]+1</f>
        <v>43518</v>
      </c>
      <c r="M40" s="839">
        <v>43521</v>
      </c>
      <c r="N40" s="839">
        <f>Table1[[#This Row],[BU Authorizer to Finish Validating Tracker and send to Accenture]] + 1</f>
        <v>43522</v>
      </c>
    </row>
    <row r="41" spans="1:14" x14ac:dyDescent="0.25">
      <c r="A41">
        <v>2</v>
      </c>
      <c r="B41" t="s">
        <v>141</v>
      </c>
      <c r="C41" t="s">
        <v>142</v>
      </c>
      <c r="D41" s="838" t="s">
        <v>223</v>
      </c>
      <c r="E41" t="s">
        <v>1975</v>
      </c>
      <c r="F41" s="839">
        <v>43507</v>
      </c>
      <c r="G41" s="839">
        <f>Table1[[#This Row],[Accenture to Start Populating Tracker]]+2</f>
        <v>43509</v>
      </c>
      <c r="H41" s="839">
        <f>Table1[[#This Row],[Accenture to Walk BU Feed Owner / System Data Owner Through Tracker]]-1</f>
        <v>43510</v>
      </c>
      <c r="I41" s="839">
        <f>Table1[[#This Row],[Accenture to Finish Populating Tracker]]+2</f>
        <v>43511</v>
      </c>
      <c r="J41" s="839">
        <f>Table1[[#This Row],[Accenture to Finish Populating Tracker]]+2</f>
        <v>43511</v>
      </c>
      <c r="K41" s="839">
        <v>43517</v>
      </c>
      <c r="L41" s="839">
        <f>Table1[[#This Row],[BU Feed Owner / System Data Owner to Finish Filling Tracker]]+1</f>
        <v>43518</v>
      </c>
      <c r="M41" s="839">
        <v>43521</v>
      </c>
      <c r="N41" s="839">
        <f>Table1[[#This Row],[BU Authorizer to Finish Validating Tracker and send to Accenture]] + 1</f>
        <v>43522</v>
      </c>
    </row>
    <row r="42" spans="1:14" x14ac:dyDescent="0.25">
      <c r="A42">
        <v>1</v>
      </c>
      <c r="B42" t="s">
        <v>141</v>
      </c>
      <c r="C42" t="s">
        <v>142</v>
      </c>
      <c r="D42" s="838" t="s">
        <v>175</v>
      </c>
      <c r="E42" t="s">
        <v>1831</v>
      </c>
      <c r="F42" s="839">
        <v>43508</v>
      </c>
      <c r="G42" s="839">
        <v>43510</v>
      </c>
      <c r="H42" s="839">
        <f>Table1[[#This Row],[Accenture to Walk BU Feed Owner / System Data Owner Through Tracker]]-1</f>
        <v>43510</v>
      </c>
      <c r="I42" s="839">
        <v>43511</v>
      </c>
      <c r="J42" s="839">
        <v>43511</v>
      </c>
      <c r="K42" s="839">
        <v>43517</v>
      </c>
      <c r="L42" s="839">
        <v>43518</v>
      </c>
      <c r="M42" s="839">
        <v>43522</v>
      </c>
      <c r="N42" s="839">
        <f>Table1[[#This Row],[BU Authorizer to Finish Validating Tracker and send to Accenture]] + 1</f>
        <v>43523</v>
      </c>
    </row>
    <row r="43" spans="1:14" x14ac:dyDescent="0.25">
      <c r="A43">
        <v>1</v>
      </c>
      <c r="B43" t="s">
        <v>141</v>
      </c>
      <c r="C43" t="s">
        <v>142</v>
      </c>
      <c r="D43" s="838" t="s">
        <v>173</v>
      </c>
      <c r="E43" t="s">
        <v>1836</v>
      </c>
      <c r="F43" s="839">
        <v>43508</v>
      </c>
      <c r="G43" s="839">
        <v>43510</v>
      </c>
      <c r="H43" s="839">
        <f>Table1[[#This Row],[Accenture to Walk BU Feed Owner / System Data Owner Through Tracker]]-1</f>
        <v>43510</v>
      </c>
      <c r="I43" s="839">
        <v>43511</v>
      </c>
      <c r="J43" s="839">
        <v>43511</v>
      </c>
      <c r="K43" s="839">
        <v>43517</v>
      </c>
      <c r="L43" s="839">
        <v>43518</v>
      </c>
      <c r="M43" s="839">
        <v>43522</v>
      </c>
      <c r="N43" s="839">
        <f>Table1[[#This Row],[BU Authorizer to Finish Validating Tracker and send to Accenture]] + 1</f>
        <v>43523</v>
      </c>
    </row>
    <row r="44" spans="1:14" x14ac:dyDescent="0.25">
      <c r="A44">
        <v>1</v>
      </c>
      <c r="B44" t="s">
        <v>141</v>
      </c>
      <c r="C44" t="s">
        <v>142</v>
      </c>
      <c r="D44" s="838" t="s">
        <v>156</v>
      </c>
      <c r="E44" t="s">
        <v>1864</v>
      </c>
      <c r="F44" s="839">
        <v>43508</v>
      </c>
      <c r="G44" s="839">
        <v>43510</v>
      </c>
      <c r="H44" s="839">
        <f>Table1[[#This Row],[Accenture to Walk BU Feed Owner / System Data Owner Through Tracker]]-1</f>
        <v>43510</v>
      </c>
      <c r="I44" s="839">
        <v>43511</v>
      </c>
      <c r="J44" s="839">
        <v>43511</v>
      </c>
      <c r="K44" s="839">
        <v>43517</v>
      </c>
      <c r="L44" s="839">
        <v>43518</v>
      </c>
      <c r="M44" s="839">
        <v>43522</v>
      </c>
      <c r="N44" s="839">
        <f>Table1[[#This Row],[BU Authorizer to Finish Validating Tracker and send to Accenture]] + 1</f>
        <v>43523</v>
      </c>
    </row>
    <row r="45" spans="1:14" x14ac:dyDescent="0.25">
      <c r="A45">
        <v>1</v>
      </c>
      <c r="B45" t="s">
        <v>141</v>
      </c>
      <c r="C45" t="s">
        <v>142</v>
      </c>
      <c r="D45" s="838" t="s">
        <v>158</v>
      </c>
      <c r="E45" t="s">
        <v>1871</v>
      </c>
      <c r="F45" s="839">
        <v>43508</v>
      </c>
      <c r="G45" s="839">
        <v>43510</v>
      </c>
      <c r="H45" s="839">
        <f>Table1[[#This Row],[Accenture to Walk BU Feed Owner / System Data Owner Through Tracker]]-1</f>
        <v>43510</v>
      </c>
      <c r="I45" s="839">
        <v>43511</v>
      </c>
      <c r="J45" s="839">
        <v>43511</v>
      </c>
      <c r="K45" s="839">
        <v>43517</v>
      </c>
      <c r="L45" s="839">
        <v>43518</v>
      </c>
      <c r="M45" s="839">
        <v>43522</v>
      </c>
      <c r="N45" s="839">
        <f>Table1[[#This Row],[BU Authorizer to Finish Validating Tracker and send to Accenture]] + 1</f>
        <v>43523</v>
      </c>
    </row>
    <row r="46" spans="1:14" x14ac:dyDescent="0.25">
      <c r="A46">
        <v>1</v>
      </c>
      <c r="B46" t="s">
        <v>141</v>
      </c>
      <c r="C46" t="s">
        <v>142</v>
      </c>
      <c r="D46" s="838" t="s">
        <v>154</v>
      </c>
      <c r="E46" t="s">
        <v>1875</v>
      </c>
      <c r="F46" s="839">
        <v>43508</v>
      </c>
      <c r="G46" s="839">
        <v>43510</v>
      </c>
      <c r="H46" s="839">
        <f>Table1[[#This Row],[Accenture to Walk BU Feed Owner / System Data Owner Through Tracker]]-1</f>
        <v>43510</v>
      </c>
      <c r="I46" s="839">
        <v>43511</v>
      </c>
      <c r="J46" s="839">
        <v>43511</v>
      </c>
      <c r="K46" s="839">
        <v>43517</v>
      </c>
      <c r="L46" s="839">
        <v>43518</v>
      </c>
      <c r="M46" s="839">
        <v>43522</v>
      </c>
      <c r="N46" s="839">
        <f>Table1[[#This Row],[BU Authorizer to Finish Validating Tracker and send to Accenture]] + 1</f>
        <v>43523</v>
      </c>
    </row>
    <row r="47" spans="1:14" x14ac:dyDescent="0.25">
      <c r="A47">
        <v>1</v>
      </c>
      <c r="B47" t="s">
        <v>141</v>
      </c>
      <c r="C47" t="s">
        <v>142</v>
      </c>
      <c r="D47" s="838" t="s">
        <v>150</v>
      </c>
      <c r="E47" t="s">
        <v>1880</v>
      </c>
      <c r="F47" s="839">
        <v>43508</v>
      </c>
      <c r="G47" s="839">
        <v>43510</v>
      </c>
      <c r="H47" s="839">
        <f>Table1[[#This Row],[Accenture to Walk BU Feed Owner / System Data Owner Through Tracker]]-1</f>
        <v>43510</v>
      </c>
      <c r="I47" s="839">
        <v>43511</v>
      </c>
      <c r="J47" s="839">
        <v>43511</v>
      </c>
      <c r="K47" s="839">
        <v>43517</v>
      </c>
      <c r="L47" s="839">
        <v>43518</v>
      </c>
      <c r="M47" s="839">
        <v>43522</v>
      </c>
      <c r="N47" s="839">
        <f>Table1[[#This Row],[BU Authorizer to Finish Validating Tracker and send to Accenture]] + 1</f>
        <v>43523</v>
      </c>
    </row>
    <row r="48" spans="1:14" x14ac:dyDescent="0.25">
      <c r="A48">
        <v>1</v>
      </c>
      <c r="B48" t="s">
        <v>141</v>
      </c>
      <c r="C48" t="s">
        <v>142</v>
      </c>
      <c r="D48" s="838" t="s">
        <v>152</v>
      </c>
      <c r="E48" t="s">
        <v>1943</v>
      </c>
      <c r="F48" s="839">
        <v>43508</v>
      </c>
      <c r="G48" s="839">
        <v>43510</v>
      </c>
      <c r="H48" s="839">
        <f>Table1[[#This Row],[Accenture to Walk BU Feed Owner / System Data Owner Through Tracker]]-1</f>
        <v>43510</v>
      </c>
      <c r="I48" s="839">
        <v>43511</v>
      </c>
      <c r="J48" s="839">
        <v>43511</v>
      </c>
      <c r="K48" s="839">
        <v>43517</v>
      </c>
      <c r="L48" s="839">
        <v>43518</v>
      </c>
      <c r="M48" s="839">
        <v>43522</v>
      </c>
      <c r="N48" s="839">
        <f>Table1[[#This Row],[BU Authorizer to Finish Validating Tracker and send to Accenture]] + 1</f>
        <v>43523</v>
      </c>
    </row>
    <row r="49" spans="1:14" x14ac:dyDescent="0.25">
      <c r="A49">
        <v>2</v>
      </c>
      <c r="B49" t="s">
        <v>525</v>
      </c>
      <c r="C49" t="s">
        <v>551</v>
      </c>
      <c r="D49" s="838" t="s">
        <v>70</v>
      </c>
      <c r="E49" t="s">
        <v>1272</v>
      </c>
      <c r="F49" s="839">
        <v>43508</v>
      </c>
      <c r="G49" s="839">
        <f>Table1[[#This Row],[Accenture to Start Populating Tracker]]+2</f>
        <v>43510</v>
      </c>
      <c r="H49" s="839">
        <v>43146</v>
      </c>
      <c r="I49" s="839">
        <v>43514</v>
      </c>
      <c r="J49" s="839">
        <v>43514</v>
      </c>
      <c r="K49" s="839">
        <f>Table1[[#This Row],[BU Feed Owner / System Data Owner to Start Filling Tracker]]+4</f>
        <v>43518</v>
      </c>
      <c r="L49" s="839">
        <v>43521</v>
      </c>
      <c r="M49" s="839">
        <f>Table1[[#This Row],[BU Authorizer To Start Validating Tracker]]+2</f>
        <v>43523</v>
      </c>
      <c r="N49" s="839">
        <f>Table1[[#This Row],[BU Authorizer to Finish Validating Tracker and send to Accenture]] + 1</f>
        <v>43524</v>
      </c>
    </row>
    <row r="50" spans="1:14" x14ac:dyDescent="0.25">
      <c r="A50">
        <v>2</v>
      </c>
      <c r="B50" t="s">
        <v>525</v>
      </c>
      <c r="C50" t="s">
        <v>551</v>
      </c>
      <c r="D50" s="838" t="s">
        <v>74</v>
      </c>
      <c r="E50" t="s">
        <v>1328</v>
      </c>
      <c r="F50" s="839">
        <v>43508</v>
      </c>
      <c r="G50" s="839">
        <f>Table1[[#This Row],[Accenture to Start Populating Tracker]]+2</f>
        <v>43510</v>
      </c>
      <c r="H50" s="839">
        <v>43146</v>
      </c>
      <c r="I50" s="839">
        <v>43514</v>
      </c>
      <c r="J50" s="839">
        <v>43514</v>
      </c>
      <c r="K50" s="839">
        <f>Table1[[#This Row],[BU Feed Owner / System Data Owner to Start Filling Tracker]]+4</f>
        <v>43518</v>
      </c>
      <c r="L50" s="839">
        <v>43521</v>
      </c>
      <c r="M50" s="839">
        <f>Table1[[#This Row],[BU Authorizer To Start Validating Tracker]]+2</f>
        <v>43523</v>
      </c>
      <c r="N50" s="839">
        <f>Table1[[#This Row],[BU Authorizer to Finish Validating Tracker and send to Accenture]] + 1</f>
        <v>43524</v>
      </c>
    </row>
    <row r="51" spans="1:14" x14ac:dyDescent="0.25">
      <c r="A51">
        <v>2</v>
      </c>
      <c r="B51" t="s">
        <v>525</v>
      </c>
      <c r="C51" t="s">
        <v>551</v>
      </c>
      <c r="D51" s="838" t="s">
        <v>95</v>
      </c>
      <c r="E51" t="s">
        <v>1429</v>
      </c>
      <c r="F51" s="839">
        <v>43508</v>
      </c>
      <c r="G51" s="839">
        <f>Table1[[#This Row],[Accenture to Start Populating Tracker]]+2</f>
        <v>43510</v>
      </c>
      <c r="H51" s="839">
        <v>43146</v>
      </c>
      <c r="I51" s="839">
        <v>43514</v>
      </c>
      <c r="J51" s="839">
        <v>43514</v>
      </c>
      <c r="K51" s="839">
        <f>Table1[[#This Row],[BU Feed Owner / System Data Owner to Start Filling Tracker]]+4</f>
        <v>43518</v>
      </c>
      <c r="L51" s="839">
        <v>43521</v>
      </c>
      <c r="M51" s="839">
        <f>Table1[[#This Row],[BU Authorizer To Start Validating Tracker]]+2</f>
        <v>43523</v>
      </c>
      <c r="N51" s="839">
        <f>Table1[[#This Row],[BU Authorizer to Finish Validating Tracker and send to Accenture]] + 1</f>
        <v>43524</v>
      </c>
    </row>
    <row r="52" spans="1:14" x14ac:dyDescent="0.25">
      <c r="A52">
        <v>2</v>
      </c>
      <c r="B52" t="s">
        <v>525</v>
      </c>
      <c r="C52" t="s">
        <v>551</v>
      </c>
      <c r="D52" s="838" t="s">
        <v>200</v>
      </c>
      <c r="E52" t="s">
        <v>1693</v>
      </c>
      <c r="F52" s="839">
        <v>43508</v>
      </c>
      <c r="G52" s="839">
        <f>Table1[[#This Row],[Accenture to Start Populating Tracker]]+2</f>
        <v>43510</v>
      </c>
      <c r="H52" s="839">
        <v>43146</v>
      </c>
      <c r="I52" s="839">
        <v>43514</v>
      </c>
      <c r="J52" s="839">
        <v>43514</v>
      </c>
      <c r="K52" s="839">
        <f>Table1[[#This Row],[BU Feed Owner / System Data Owner to Start Filling Tracker]]+4</f>
        <v>43518</v>
      </c>
      <c r="L52" s="839">
        <v>43521</v>
      </c>
      <c r="M52" s="839">
        <f>Table1[[#This Row],[BU Authorizer To Start Validating Tracker]]+2</f>
        <v>43523</v>
      </c>
      <c r="N52" s="839">
        <f>Table1[[#This Row],[BU Authorizer to Finish Validating Tracker and send to Accenture]] + 1</f>
        <v>43524</v>
      </c>
    </row>
    <row r="53" spans="1:14" x14ac:dyDescent="0.25">
      <c r="A53">
        <v>2</v>
      </c>
      <c r="B53" t="s">
        <v>525</v>
      </c>
      <c r="C53" t="s">
        <v>551</v>
      </c>
      <c r="D53" s="838" t="s">
        <v>280</v>
      </c>
      <c r="E53" t="s">
        <v>1700</v>
      </c>
      <c r="F53" s="839">
        <v>43508</v>
      </c>
      <c r="G53" s="839">
        <f>Table1[[#This Row],[Accenture to Start Populating Tracker]]+2</f>
        <v>43510</v>
      </c>
      <c r="H53" s="839">
        <v>43146</v>
      </c>
      <c r="I53" s="839">
        <v>43514</v>
      </c>
      <c r="J53" s="839">
        <v>43514</v>
      </c>
      <c r="K53" s="839">
        <f>Table1[[#This Row],[BU Feed Owner / System Data Owner to Start Filling Tracker]]+4</f>
        <v>43518</v>
      </c>
      <c r="L53" s="839">
        <v>43521</v>
      </c>
      <c r="M53" s="839">
        <f>Table1[[#This Row],[BU Authorizer To Start Validating Tracker]]+2</f>
        <v>43523</v>
      </c>
      <c r="N53" s="839">
        <f>Table1[[#This Row],[BU Authorizer to Finish Validating Tracker and send to Accenture]] + 1</f>
        <v>43524</v>
      </c>
    </row>
    <row r="54" spans="1:14" x14ac:dyDescent="0.25">
      <c r="A54">
        <v>2</v>
      </c>
      <c r="B54" t="s">
        <v>525</v>
      </c>
      <c r="C54" t="s">
        <v>551</v>
      </c>
      <c r="D54" s="838" t="s">
        <v>74</v>
      </c>
      <c r="E54" t="s">
        <v>1723</v>
      </c>
      <c r="F54" s="839">
        <v>43508</v>
      </c>
      <c r="G54" s="839">
        <f>Table1[[#This Row],[Accenture to Start Populating Tracker]]+2</f>
        <v>43510</v>
      </c>
      <c r="H54" s="839">
        <v>43146</v>
      </c>
      <c r="I54" s="839">
        <v>43514</v>
      </c>
      <c r="J54" s="839">
        <v>43514</v>
      </c>
      <c r="K54" s="839">
        <f>Table1[[#This Row],[BU Feed Owner / System Data Owner to Start Filling Tracker]]+4</f>
        <v>43518</v>
      </c>
      <c r="L54" s="839">
        <v>43521</v>
      </c>
      <c r="M54" s="839">
        <f>Table1[[#This Row],[BU Authorizer To Start Validating Tracker]]+2</f>
        <v>43523</v>
      </c>
      <c r="N54" s="839">
        <f>Table1[[#This Row],[BU Authorizer to Finish Validating Tracker and send to Accenture]] + 1</f>
        <v>43524</v>
      </c>
    </row>
    <row r="55" spans="1:14" x14ac:dyDescent="0.25">
      <c r="A55">
        <v>2</v>
      </c>
      <c r="B55" t="s">
        <v>525</v>
      </c>
      <c r="C55" t="s">
        <v>229</v>
      </c>
      <c r="D55" s="838" t="s">
        <v>53</v>
      </c>
      <c r="E55" t="s">
        <v>1099</v>
      </c>
      <c r="F55" s="839">
        <v>43508</v>
      </c>
      <c r="G55" s="839">
        <f>Table1[[#This Row],[Accenture to Start Populating Tracker]]+2</f>
        <v>43510</v>
      </c>
      <c r="H55" s="839">
        <v>43146</v>
      </c>
      <c r="I55" s="839">
        <v>43514</v>
      </c>
      <c r="J55" s="839">
        <v>43514</v>
      </c>
      <c r="K55" s="839">
        <f>Table1[[#This Row],[BU Feed Owner / System Data Owner to Start Filling Tracker]]+4</f>
        <v>43518</v>
      </c>
      <c r="L55" s="839">
        <v>43521</v>
      </c>
      <c r="M55" s="839">
        <f>Table1[[#This Row],[BU Authorizer To Start Validating Tracker]]+2</f>
        <v>43523</v>
      </c>
      <c r="N55" s="839">
        <f>Table1[[#This Row],[BU Authorizer to Finish Validating Tracker and send to Accenture]] + 1</f>
        <v>43524</v>
      </c>
    </row>
    <row r="56" spans="1:14" x14ac:dyDescent="0.25">
      <c r="A56">
        <v>2</v>
      </c>
      <c r="B56" t="s">
        <v>141</v>
      </c>
      <c r="C56" t="s">
        <v>229</v>
      </c>
      <c r="D56" s="838" t="s">
        <v>53</v>
      </c>
      <c r="E56" t="s">
        <v>1108</v>
      </c>
      <c r="F56" s="839">
        <v>43508</v>
      </c>
      <c r="G56" s="839">
        <f>Table1[[#This Row],[Accenture to Start Populating Tracker]]+2</f>
        <v>43510</v>
      </c>
      <c r="H56" s="839">
        <v>43146</v>
      </c>
      <c r="I56" s="839">
        <v>43514</v>
      </c>
      <c r="J56" s="839">
        <v>43514</v>
      </c>
      <c r="K56" s="839">
        <f>Table1[[#This Row],[BU Feed Owner / System Data Owner to Start Filling Tracker]]+4</f>
        <v>43518</v>
      </c>
      <c r="L56" s="839">
        <v>43521</v>
      </c>
      <c r="M56" s="839">
        <f>Table1[[#This Row],[BU Authorizer To Start Validating Tracker]]+2</f>
        <v>43523</v>
      </c>
      <c r="N56" s="839">
        <f>Table1[[#This Row],[BU Authorizer to Finish Validating Tracker and send to Accenture]] + 1</f>
        <v>43524</v>
      </c>
    </row>
    <row r="57" spans="1:14" x14ac:dyDescent="0.25">
      <c r="A57">
        <v>1</v>
      </c>
      <c r="B57" t="s">
        <v>141</v>
      </c>
      <c r="C57" t="s">
        <v>1503</v>
      </c>
      <c r="D57" s="838" t="s">
        <v>165</v>
      </c>
      <c r="E57" t="s">
        <v>1512</v>
      </c>
      <c r="F57" s="839">
        <v>43509</v>
      </c>
      <c r="G57" s="839">
        <v>43511</v>
      </c>
      <c r="H57" s="839">
        <v>43146</v>
      </c>
      <c r="I57" s="839">
        <v>43514</v>
      </c>
      <c r="J57" s="839">
        <v>43514</v>
      </c>
      <c r="K57" s="839">
        <v>43518</v>
      </c>
      <c r="L57" s="839">
        <v>43521</v>
      </c>
      <c r="M57" s="839">
        <v>43523</v>
      </c>
      <c r="N57" s="839">
        <f>Table1[[#This Row],[BU Authorizer to Finish Validating Tracker and send to Accenture]] + 1</f>
        <v>43524</v>
      </c>
    </row>
    <row r="58" spans="1:14" x14ac:dyDescent="0.25">
      <c r="A58">
        <v>1</v>
      </c>
      <c r="B58" t="s">
        <v>141</v>
      </c>
      <c r="C58" t="s">
        <v>1503</v>
      </c>
      <c r="D58" s="838" t="s">
        <v>165</v>
      </c>
      <c r="E58" t="s">
        <v>1522</v>
      </c>
      <c r="F58" s="839">
        <v>43509</v>
      </c>
      <c r="G58" s="839">
        <v>43511</v>
      </c>
      <c r="H58" s="839">
        <v>43146</v>
      </c>
      <c r="I58" s="839">
        <v>43514</v>
      </c>
      <c r="J58" s="839">
        <v>43514</v>
      </c>
      <c r="K58" s="839">
        <v>43518</v>
      </c>
      <c r="L58" s="839">
        <v>43521</v>
      </c>
      <c r="M58" s="839">
        <v>43523</v>
      </c>
      <c r="N58" s="839">
        <f>Table1[[#This Row],[BU Authorizer to Finish Validating Tracker and send to Accenture]] + 1</f>
        <v>43524</v>
      </c>
    </row>
    <row r="59" spans="1:14" x14ac:dyDescent="0.25">
      <c r="A59">
        <v>1</v>
      </c>
      <c r="B59" t="s">
        <v>141</v>
      </c>
      <c r="C59" t="s">
        <v>1503</v>
      </c>
      <c r="D59" s="838" t="s">
        <v>165</v>
      </c>
      <c r="E59" t="s">
        <v>1539</v>
      </c>
      <c r="F59" s="839">
        <v>43509</v>
      </c>
      <c r="G59" s="839">
        <v>43511</v>
      </c>
      <c r="H59" s="839">
        <v>43146</v>
      </c>
      <c r="I59" s="839">
        <v>43514</v>
      </c>
      <c r="J59" s="839">
        <v>43514</v>
      </c>
      <c r="K59" s="839">
        <v>43518</v>
      </c>
      <c r="L59" s="839">
        <v>43521</v>
      </c>
      <c r="M59" s="839">
        <v>43523</v>
      </c>
      <c r="N59" s="839">
        <f>Table1[[#This Row],[BU Authorizer to Finish Validating Tracker and send to Accenture]] + 1</f>
        <v>43524</v>
      </c>
    </row>
    <row r="60" spans="1:14" x14ac:dyDescent="0.25">
      <c r="A60">
        <v>1</v>
      </c>
      <c r="B60" t="s">
        <v>141</v>
      </c>
      <c r="C60" t="s">
        <v>1503</v>
      </c>
      <c r="D60" s="838" t="s">
        <v>169</v>
      </c>
      <c r="E60" t="s">
        <v>1545</v>
      </c>
      <c r="F60" s="839">
        <v>43509</v>
      </c>
      <c r="G60" s="839">
        <v>43511</v>
      </c>
      <c r="H60" s="839">
        <v>43146</v>
      </c>
      <c r="I60" s="839">
        <v>43514</v>
      </c>
      <c r="J60" s="839">
        <v>43514</v>
      </c>
      <c r="K60" s="839">
        <v>43518</v>
      </c>
      <c r="L60" s="839">
        <v>43521</v>
      </c>
      <c r="M60" s="839">
        <v>43523</v>
      </c>
      <c r="N60" s="839">
        <f>Table1[[#This Row],[BU Authorizer to Finish Validating Tracker and send to Accenture]] + 1</f>
        <v>43524</v>
      </c>
    </row>
    <row r="61" spans="1:14" x14ac:dyDescent="0.25">
      <c r="A61">
        <v>1</v>
      </c>
      <c r="B61" t="s">
        <v>141</v>
      </c>
      <c r="C61" t="s">
        <v>1503</v>
      </c>
      <c r="D61" s="838" t="s">
        <v>185</v>
      </c>
      <c r="E61" t="s">
        <v>1566</v>
      </c>
      <c r="F61" s="839">
        <v>43509</v>
      </c>
      <c r="G61" s="839">
        <v>43511</v>
      </c>
      <c r="H61" s="839">
        <v>43146</v>
      </c>
      <c r="I61" s="839">
        <v>43514</v>
      </c>
      <c r="J61" s="839">
        <v>43514</v>
      </c>
      <c r="K61" s="839">
        <v>43518</v>
      </c>
      <c r="L61" s="839">
        <v>43521</v>
      </c>
      <c r="M61" s="839">
        <v>43523</v>
      </c>
      <c r="N61" s="839">
        <f>Table1[[#This Row],[BU Authorizer to Finish Validating Tracker and send to Accenture]] + 1</f>
        <v>43524</v>
      </c>
    </row>
    <row r="62" spans="1:14" x14ac:dyDescent="0.25">
      <c r="A62">
        <v>1</v>
      </c>
      <c r="B62" t="s">
        <v>141</v>
      </c>
      <c r="C62" t="s">
        <v>1503</v>
      </c>
      <c r="D62" s="838" t="s">
        <v>277</v>
      </c>
      <c r="E62" t="s">
        <v>1575</v>
      </c>
      <c r="F62" s="839">
        <v>43509</v>
      </c>
      <c r="G62" s="839">
        <v>43511</v>
      </c>
      <c r="H62" s="839">
        <v>43146</v>
      </c>
      <c r="I62" s="839">
        <v>43514</v>
      </c>
      <c r="J62" s="839">
        <v>43514</v>
      </c>
      <c r="K62" s="839">
        <v>43518</v>
      </c>
      <c r="L62" s="839">
        <v>43521</v>
      </c>
      <c r="M62" s="839">
        <v>43523</v>
      </c>
      <c r="N62" s="839">
        <f>Table1[[#This Row],[BU Authorizer to Finish Validating Tracker and send to Accenture]] + 1</f>
        <v>43524</v>
      </c>
    </row>
    <row r="63" spans="1:14" x14ac:dyDescent="0.25">
      <c r="A63">
        <v>1</v>
      </c>
      <c r="B63" t="s">
        <v>141</v>
      </c>
      <c r="C63" t="s">
        <v>1503</v>
      </c>
      <c r="D63" s="838" t="s">
        <v>277</v>
      </c>
      <c r="E63" t="s">
        <v>1600</v>
      </c>
      <c r="F63" s="839">
        <v>43509</v>
      </c>
      <c r="G63" s="839">
        <v>43511</v>
      </c>
      <c r="H63" s="839">
        <v>43146</v>
      </c>
      <c r="I63" s="839">
        <v>43514</v>
      </c>
      <c r="J63" s="839">
        <v>43514</v>
      </c>
      <c r="K63" s="839">
        <v>43518</v>
      </c>
      <c r="L63" s="839">
        <v>43521</v>
      </c>
      <c r="M63" s="839">
        <v>43523</v>
      </c>
      <c r="N63" s="839">
        <f>Table1[[#This Row],[BU Authorizer to Finish Validating Tracker and send to Accenture]] + 1</f>
        <v>43524</v>
      </c>
    </row>
    <row r="64" spans="1:14" x14ac:dyDescent="0.25">
      <c r="A64">
        <v>1</v>
      </c>
      <c r="B64" t="s">
        <v>141</v>
      </c>
      <c r="C64" t="s">
        <v>1503</v>
      </c>
      <c r="D64" s="838" t="s">
        <v>165</v>
      </c>
      <c r="E64" t="s">
        <v>1614</v>
      </c>
      <c r="F64" s="839">
        <v>43509</v>
      </c>
      <c r="G64" s="839">
        <v>43511</v>
      </c>
      <c r="H64" s="839">
        <v>43146</v>
      </c>
      <c r="I64" s="839">
        <v>43514</v>
      </c>
      <c r="J64" s="839">
        <v>43514</v>
      </c>
      <c r="K64" s="839">
        <v>43518</v>
      </c>
      <c r="L64" s="839">
        <v>43521</v>
      </c>
      <c r="M64" s="839">
        <v>43523</v>
      </c>
      <c r="N64" s="839">
        <f>Table1[[#This Row],[BU Authorizer to Finish Validating Tracker and send to Accenture]] + 1</f>
        <v>43524</v>
      </c>
    </row>
    <row r="65" spans="1:14" x14ac:dyDescent="0.25">
      <c r="A65">
        <v>1</v>
      </c>
      <c r="B65" t="s">
        <v>141</v>
      </c>
      <c r="C65" t="s">
        <v>1503</v>
      </c>
      <c r="D65" s="838" t="s">
        <v>169</v>
      </c>
      <c r="E65" t="s">
        <v>1622</v>
      </c>
      <c r="F65" s="839">
        <v>43509</v>
      </c>
      <c r="G65" s="839">
        <v>43511</v>
      </c>
      <c r="H65" s="839">
        <v>43146</v>
      </c>
      <c r="I65" s="839">
        <v>43514</v>
      </c>
      <c r="J65" s="839">
        <v>43514</v>
      </c>
      <c r="K65" s="839">
        <v>43518</v>
      </c>
      <c r="L65" s="839">
        <v>43521</v>
      </c>
      <c r="M65" s="839">
        <v>43523</v>
      </c>
      <c r="N65" s="839">
        <f>Table1[[#This Row],[BU Authorizer to Finish Validating Tracker and send to Accenture]] + 1</f>
        <v>43524</v>
      </c>
    </row>
    <row r="66" spans="1:14" x14ac:dyDescent="0.25">
      <c r="A66">
        <v>1</v>
      </c>
      <c r="B66" t="s">
        <v>141</v>
      </c>
      <c r="C66" t="s">
        <v>26</v>
      </c>
      <c r="D66" s="838" t="s">
        <v>28</v>
      </c>
      <c r="E66" t="s">
        <v>673</v>
      </c>
      <c r="F66" s="839">
        <v>43510</v>
      </c>
      <c r="G66" s="839">
        <v>43514</v>
      </c>
      <c r="H66" s="839">
        <f>Table1[[#This Row],[Accenture to Walk BU Feed Owner / System Data Owner Through Tracker]]-1</f>
        <v>43515</v>
      </c>
      <c r="I66" s="839">
        <f>Table1[[#This Row],[Accenture to Finish Populating Tracker]]+2</f>
        <v>43516</v>
      </c>
      <c r="J66" s="839">
        <f>Table1[[#This Row],[Accenture to Finish Populating Tracker]]+2</f>
        <v>43516</v>
      </c>
      <c r="K66" s="839">
        <v>43522</v>
      </c>
      <c r="L66" s="839">
        <f>Table1[[#This Row],[BU Feed Owner / System Data Owner to Finish Filling Tracker]]+2</f>
        <v>43524</v>
      </c>
      <c r="M66" s="839">
        <v>43528</v>
      </c>
      <c r="N66" s="839">
        <f>Table1[[#This Row],[BU Authorizer to Finish Validating Tracker and send to Accenture]] + 1</f>
        <v>43529</v>
      </c>
    </row>
    <row r="67" spans="1:14" x14ac:dyDescent="0.25">
      <c r="A67">
        <v>2</v>
      </c>
      <c r="B67" t="s">
        <v>525</v>
      </c>
      <c r="C67" t="s">
        <v>39</v>
      </c>
      <c r="D67" s="838" t="s">
        <v>235</v>
      </c>
      <c r="E67" t="s">
        <v>765</v>
      </c>
      <c r="F67" s="839">
        <v>43510</v>
      </c>
      <c r="G67" s="839">
        <v>43514</v>
      </c>
      <c r="H67" s="839">
        <f>Table1[[#This Row],[Accenture to Walk BU Feed Owner / System Data Owner Through Tracker]]-1</f>
        <v>43515</v>
      </c>
      <c r="I67" s="839">
        <f>Table1[[#This Row],[Accenture to Finish Populating Tracker]]+2</f>
        <v>43516</v>
      </c>
      <c r="J67" s="839">
        <f>Table1[[#This Row],[Accenture to Finish Populating Tracker]]+2</f>
        <v>43516</v>
      </c>
      <c r="K67" s="839">
        <v>43522</v>
      </c>
      <c r="L67" s="839">
        <f>Table1[[#This Row],[BU Feed Owner / System Data Owner to Finish Filling Tracker]]+2</f>
        <v>43524</v>
      </c>
      <c r="M67" s="839">
        <v>43528</v>
      </c>
      <c r="N67" s="839">
        <f>Table1[[#This Row],[BU Authorizer to Finish Validating Tracker and send to Accenture]] + 1</f>
        <v>43529</v>
      </c>
    </row>
    <row r="68" spans="1:14" x14ac:dyDescent="0.25">
      <c r="A68">
        <v>2</v>
      </c>
      <c r="B68" t="s">
        <v>525</v>
      </c>
      <c r="C68" t="s">
        <v>39</v>
      </c>
      <c r="D68" s="838" t="s">
        <v>235</v>
      </c>
      <c r="E68" t="s">
        <v>773</v>
      </c>
      <c r="F68" s="839">
        <v>43510</v>
      </c>
      <c r="G68" s="839">
        <v>43514</v>
      </c>
      <c r="H68" s="839">
        <f>Table1[[#This Row],[Accenture to Walk BU Feed Owner / System Data Owner Through Tracker]]-1</f>
        <v>43515</v>
      </c>
      <c r="I68" s="839">
        <f>Table1[[#This Row],[Accenture to Finish Populating Tracker]]+2</f>
        <v>43516</v>
      </c>
      <c r="J68" s="839">
        <f>Table1[[#This Row],[Accenture to Finish Populating Tracker]]+2</f>
        <v>43516</v>
      </c>
      <c r="K68" s="839">
        <v>43522</v>
      </c>
      <c r="L68" s="839">
        <f>Table1[[#This Row],[BU Feed Owner / System Data Owner to Finish Filling Tracker]]+2</f>
        <v>43524</v>
      </c>
      <c r="M68" s="839">
        <v>43528</v>
      </c>
      <c r="N68" s="839">
        <f>Table1[[#This Row],[BU Authorizer to Finish Validating Tracker and send to Accenture]] + 1</f>
        <v>43529</v>
      </c>
    </row>
    <row r="69" spans="1:14" x14ac:dyDescent="0.25">
      <c r="A69">
        <v>2</v>
      </c>
      <c r="B69" t="s">
        <v>525</v>
      </c>
      <c r="C69" t="s">
        <v>39</v>
      </c>
      <c r="D69" s="838" t="s">
        <v>235</v>
      </c>
      <c r="E69" t="s">
        <v>777</v>
      </c>
      <c r="F69" s="839">
        <v>43510</v>
      </c>
      <c r="G69" s="839">
        <v>43514</v>
      </c>
      <c r="H69" s="839">
        <f>Table1[[#This Row],[Accenture to Walk BU Feed Owner / System Data Owner Through Tracker]]-1</f>
        <v>43515</v>
      </c>
      <c r="I69" s="839">
        <f>Table1[[#This Row],[Accenture to Finish Populating Tracker]]+2</f>
        <v>43516</v>
      </c>
      <c r="J69" s="839">
        <f>Table1[[#This Row],[Accenture to Finish Populating Tracker]]+2</f>
        <v>43516</v>
      </c>
      <c r="K69" s="839">
        <v>43522</v>
      </c>
      <c r="L69" s="839">
        <f>Table1[[#This Row],[BU Feed Owner / System Data Owner to Finish Filling Tracker]]+2</f>
        <v>43524</v>
      </c>
      <c r="M69" s="839">
        <v>43528</v>
      </c>
      <c r="N69" s="839">
        <f>Table1[[#This Row],[BU Authorizer to Finish Validating Tracker and send to Accenture]] + 1</f>
        <v>43529</v>
      </c>
    </row>
    <row r="70" spans="1:14" x14ac:dyDescent="0.25">
      <c r="A70">
        <v>2</v>
      </c>
      <c r="B70" t="s">
        <v>525</v>
      </c>
      <c r="C70" t="s">
        <v>39</v>
      </c>
      <c r="D70" s="838" t="s">
        <v>134</v>
      </c>
      <c r="E70" t="s">
        <v>1983</v>
      </c>
      <c r="F70" s="839">
        <v>43510</v>
      </c>
      <c r="G70" s="839">
        <v>43514</v>
      </c>
      <c r="H70" s="839">
        <f>Table1[[#This Row],[Accenture to Walk BU Feed Owner / System Data Owner Through Tracker]]-1</f>
        <v>43515</v>
      </c>
      <c r="I70" s="839">
        <f>Table1[[#This Row],[Accenture to Finish Populating Tracker]]+2</f>
        <v>43516</v>
      </c>
      <c r="J70" s="839">
        <f>Table1[[#This Row],[Accenture to Finish Populating Tracker]]+2</f>
        <v>43516</v>
      </c>
      <c r="K70" s="839">
        <v>43522</v>
      </c>
      <c r="L70" s="839">
        <f>Table1[[#This Row],[BU Feed Owner / System Data Owner to Finish Filling Tracker]]+2</f>
        <v>43524</v>
      </c>
      <c r="M70" s="839">
        <v>43528</v>
      </c>
      <c r="N70" s="839">
        <f>Table1[[#This Row],[BU Authorizer to Finish Validating Tracker and send to Accenture]] + 1</f>
        <v>43529</v>
      </c>
    </row>
    <row r="71" spans="1:14" x14ac:dyDescent="0.25">
      <c r="A71">
        <v>2</v>
      </c>
      <c r="B71" t="s">
        <v>141</v>
      </c>
      <c r="C71" t="s">
        <v>39</v>
      </c>
      <c r="D71" s="838" t="s">
        <v>240</v>
      </c>
      <c r="E71" t="s">
        <v>967</v>
      </c>
      <c r="F71" s="839">
        <v>43510</v>
      </c>
      <c r="G71" s="839">
        <v>43514</v>
      </c>
      <c r="H71" s="839">
        <f>Table1[[#This Row],[Accenture to Walk BU Feed Owner / System Data Owner Through Tracker]]-1</f>
        <v>43515</v>
      </c>
      <c r="I71" s="839">
        <f>Table1[[#This Row],[Accenture to Finish Populating Tracker]]+2</f>
        <v>43516</v>
      </c>
      <c r="J71" s="839">
        <f>Table1[[#This Row],[Accenture to Finish Populating Tracker]]+2</f>
        <v>43516</v>
      </c>
      <c r="K71" s="839">
        <v>43522</v>
      </c>
      <c r="L71" s="839">
        <f>Table1[[#This Row],[BU Feed Owner / System Data Owner to Finish Filling Tracker]]+2</f>
        <v>43524</v>
      </c>
      <c r="M71" s="839">
        <v>43528</v>
      </c>
      <c r="N71" s="839">
        <f>Table1[[#This Row],[BU Authorizer to Finish Validating Tracker and send to Accenture]] + 1</f>
        <v>43529</v>
      </c>
    </row>
    <row r="72" spans="1:14" x14ac:dyDescent="0.25">
      <c r="A72">
        <v>2</v>
      </c>
      <c r="B72" t="s">
        <v>141</v>
      </c>
      <c r="C72" t="s">
        <v>39</v>
      </c>
      <c r="D72" s="838" t="s">
        <v>235</v>
      </c>
      <c r="E72" t="s">
        <v>1044</v>
      </c>
      <c r="F72" s="839">
        <v>43510</v>
      </c>
      <c r="G72" s="839">
        <v>43514</v>
      </c>
      <c r="H72" s="839">
        <f>Table1[[#This Row],[Accenture to Walk BU Feed Owner / System Data Owner Through Tracker]]-1</f>
        <v>43515</v>
      </c>
      <c r="I72" s="839">
        <f>Table1[[#This Row],[Accenture to Finish Populating Tracker]]+2</f>
        <v>43516</v>
      </c>
      <c r="J72" s="839">
        <f>Table1[[#This Row],[Accenture to Finish Populating Tracker]]+2</f>
        <v>43516</v>
      </c>
      <c r="K72" s="839">
        <v>43522</v>
      </c>
      <c r="L72" s="839">
        <f>Table1[[#This Row],[BU Feed Owner / System Data Owner to Finish Filling Tracker]]+2</f>
        <v>43524</v>
      </c>
      <c r="M72" s="839">
        <v>43528</v>
      </c>
      <c r="N72" s="839">
        <f>Table1[[#This Row],[BU Authorizer to Finish Validating Tracker and send to Accenture]] + 1</f>
        <v>43529</v>
      </c>
    </row>
    <row r="73" spans="1:14" x14ac:dyDescent="0.25">
      <c r="A73">
        <v>2</v>
      </c>
      <c r="B73" t="s">
        <v>141</v>
      </c>
      <c r="C73" t="s">
        <v>39</v>
      </c>
      <c r="D73" s="838" t="s">
        <v>235</v>
      </c>
      <c r="E73" t="s">
        <v>1049</v>
      </c>
      <c r="F73" s="839">
        <v>43510</v>
      </c>
      <c r="G73" s="839">
        <v>43514</v>
      </c>
      <c r="H73" s="839">
        <f>Table1[[#This Row],[Accenture to Walk BU Feed Owner / System Data Owner Through Tracker]]-1</f>
        <v>43515</v>
      </c>
      <c r="I73" s="839">
        <f>Table1[[#This Row],[Accenture to Finish Populating Tracker]]+2</f>
        <v>43516</v>
      </c>
      <c r="J73" s="839">
        <f>Table1[[#This Row],[Accenture to Finish Populating Tracker]]+2</f>
        <v>43516</v>
      </c>
      <c r="K73" s="839">
        <v>43522</v>
      </c>
      <c r="L73" s="839">
        <f>Table1[[#This Row],[BU Feed Owner / System Data Owner to Finish Filling Tracker]]+2</f>
        <v>43524</v>
      </c>
      <c r="M73" s="839">
        <v>43528</v>
      </c>
      <c r="N73" s="839">
        <f>Table1[[#This Row],[BU Authorizer to Finish Validating Tracker and send to Accenture]] + 1</f>
        <v>43529</v>
      </c>
    </row>
    <row r="74" spans="1:14" x14ac:dyDescent="0.25">
      <c r="A74">
        <v>2</v>
      </c>
      <c r="B74" t="s">
        <v>141</v>
      </c>
      <c r="C74" t="s">
        <v>39</v>
      </c>
      <c r="D74" s="838" t="s">
        <v>235</v>
      </c>
      <c r="E74" t="s">
        <v>1060</v>
      </c>
      <c r="F74" s="839">
        <v>43510</v>
      </c>
      <c r="G74" s="839">
        <v>43514</v>
      </c>
      <c r="H74" s="839">
        <f>Table1[[#This Row],[Accenture to Walk BU Feed Owner / System Data Owner Through Tracker]]-1</f>
        <v>43515</v>
      </c>
      <c r="I74" s="839">
        <f>Table1[[#This Row],[Accenture to Finish Populating Tracker]]+2</f>
        <v>43516</v>
      </c>
      <c r="J74" s="839">
        <f>Table1[[#This Row],[Accenture to Finish Populating Tracker]]+2</f>
        <v>43516</v>
      </c>
      <c r="K74" s="839">
        <v>43522</v>
      </c>
      <c r="L74" s="839">
        <f>Table1[[#This Row],[BU Feed Owner / System Data Owner to Finish Filling Tracker]]+2</f>
        <v>43524</v>
      </c>
      <c r="M74" s="839">
        <v>43528</v>
      </c>
      <c r="N74" s="839">
        <f>Table1[[#This Row],[BU Authorizer to Finish Validating Tracker and send to Accenture]] + 1</f>
        <v>43529</v>
      </c>
    </row>
    <row r="75" spans="1:14" x14ac:dyDescent="0.25">
      <c r="A75">
        <v>2</v>
      </c>
      <c r="B75" t="s">
        <v>525</v>
      </c>
      <c r="C75" t="s">
        <v>551</v>
      </c>
      <c r="D75" s="838" t="s">
        <v>21</v>
      </c>
      <c r="E75" t="s">
        <v>643</v>
      </c>
      <c r="F75" s="839">
        <v>43514</v>
      </c>
      <c r="G75" s="839">
        <f>Table1[[#This Row],[Accenture to Start Populating Tracker]]+2</f>
        <v>43516</v>
      </c>
      <c r="H75" s="839">
        <f>Table1[[#This Row],[Accenture to Walk BU Feed Owner / System Data Owner Through Tracker]]-1</f>
        <v>43517</v>
      </c>
      <c r="I75" s="839">
        <f>Table1[[#This Row],[Accenture to Finish Populating Tracker]]+2</f>
        <v>43518</v>
      </c>
      <c r="J75" s="839">
        <f>Table1[[#This Row],[Accenture to Finish Populating Tracker]]+2</f>
        <v>43518</v>
      </c>
      <c r="K75" s="839">
        <v>43523</v>
      </c>
      <c r="L75" s="839">
        <f>Table1[[#This Row],[BU Feed Owner / System Data Owner to Finish Filling Tracker]]+1</f>
        <v>43524</v>
      </c>
      <c r="M75" s="839">
        <v>43528</v>
      </c>
      <c r="N75" s="839">
        <f>Table1[[#This Row],[BU Authorizer to Finish Validating Tracker and send to Accenture]] + 1</f>
        <v>43529</v>
      </c>
    </row>
    <row r="76" spans="1:14" x14ac:dyDescent="0.25">
      <c r="A76">
        <v>2</v>
      </c>
      <c r="B76" t="s">
        <v>525</v>
      </c>
      <c r="C76" t="s">
        <v>551</v>
      </c>
      <c r="D76" s="838" t="s">
        <v>38</v>
      </c>
      <c r="E76" t="s">
        <v>735</v>
      </c>
      <c r="F76" s="839">
        <v>43514</v>
      </c>
      <c r="G76" s="839">
        <f>Table1[[#This Row],[Accenture to Start Populating Tracker]]+2</f>
        <v>43516</v>
      </c>
      <c r="H76" s="839">
        <f>Table1[[#This Row],[Accenture to Walk BU Feed Owner / System Data Owner Through Tracker]]-1</f>
        <v>43517</v>
      </c>
      <c r="I76" s="839">
        <f>Table1[[#This Row],[Accenture to Finish Populating Tracker]]+2</f>
        <v>43518</v>
      </c>
      <c r="J76" s="839">
        <f>Table1[[#This Row],[Accenture to Finish Populating Tracker]]+2</f>
        <v>43518</v>
      </c>
      <c r="K76" s="839">
        <v>43523</v>
      </c>
      <c r="L76" s="839">
        <f>Table1[[#This Row],[BU Feed Owner / System Data Owner to Finish Filling Tracker]]+1</f>
        <v>43524</v>
      </c>
      <c r="M76" s="839">
        <v>43528</v>
      </c>
      <c r="N76" s="839">
        <f>Table1[[#This Row],[BU Authorizer to Finish Validating Tracker and send to Accenture]] + 1</f>
        <v>43529</v>
      </c>
    </row>
    <row r="77" spans="1:14" x14ac:dyDescent="0.25">
      <c r="A77">
        <v>3</v>
      </c>
      <c r="B77" t="s">
        <v>141</v>
      </c>
      <c r="C77" t="s">
        <v>142</v>
      </c>
      <c r="D77" t="s">
        <v>192</v>
      </c>
      <c r="E77" t="s">
        <v>1163</v>
      </c>
      <c r="F77" s="839">
        <v>43514</v>
      </c>
      <c r="G77" s="839">
        <f>Table1[[#This Row],[Accenture to Start Populating Tracker]]+2</f>
        <v>43516</v>
      </c>
      <c r="H77" s="839">
        <f>Table1[[#This Row],[Accenture to Walk BU Feed Owner / System Data Owner Through Tracker]]-1</f>
        <v>43517</v>
      </c>
      <c r="I77" s="839">
        <f>Table1[[#This Row],[Accenture to Finish Populating Tracker]]+2</f>
        <v>43518</v>
      </c>
      <c r="J77" s="839">
        <f>Table1[[#This Row],[Accenture to Finish Populating Tracker]]+2</f>
        <v>43518</v>
      </c>
      <c r="K77" s="839">
        <v>43523</v>
      </c>
      <c r="L77" s="839">
        <f>Table1[[#This Row],[BU Feed Owner / System Data Owner to Finish Filling Tracker]]+1</f>
        <v>43524</v>
      </c>
      <c r="M77" s="839">
        <v>43528</v>
      </c>
      <c r="N77" s="839">
        <f>Table1[[#This Row],[BU Authorizer to Finish Validating Tracker and send to Accenture]] + 1</f>
        <v>43529</v>
      </c>
    </row>
    <row r="78" spans="1:14" x14ac:dyDescent="0.25">
      <c r="A78">
        <v>3</v>
      </c>
      <c r="B78" t="s">
        <v>141</v>
      </c>
      <c r="C78" t="s">
        <v>142</v>
      </c>
      <c r="D78" t="s">
        <v>190</v>
      </c>
      <c r="E78" t="s">
        <v>1858</v>
      </c>
      <c r="F78" s="839">
        <v>43514</v>
      </c>
      <c r="G78" s="839">
        <f>Table1[[#This Row],[Accenture to Start Populating Tracker]]+2</f>
        <v>43516</v>
      </c>
      <c r="H78" s="839">
        <f>Table1[[#This Row],[Accenture to Walk BU Feed Owner / System Data Owner Through Tracker]]-1</f>
        <v>43517</v>
      </c>
      <c r="I78" s="839">
        <f>Table1[[#This Row],[Accenture to Finish Populating Tracker]]+2</f>
        <v>43518</v>
      </c>
      <c r="J78" s="839">
        <f>Table1[[#This Row],[Accenture to Finish Populating Tracker]]+2</f>
        <v>43518</v>
      </c>
      <c r="K78" s="839">
        <v>43523</v>
      </c>
      <c r="L78" s="839">
        <f>Table1[[#This Row],[BU Feed Owner / System Data Owner to Finish Filling Tracker]]+1</f>
        <v>43524</v>
      </c>
      <c r="M78" s="839">
        <v>43528</v>
      </c>
      <c r="N78" s="839">
        <f>Table1[[#This Row],[BU Authorizer to Finish Validating Tracker and send to Accenture]] + 1</f>
        <v>43529</v>
      </c>
    </row>
    <row r="79" spans="1:14" x14ac:dyDescent="0.25">
      <c r="A79">
        <v>3</v>
      </c>
      <c r="B79" t="s">
        <v>141</v>
      </c>
      <c r="C79" t="s">
        <v>142</v>
      </c>
      <c r="D79" t="s">
        <v>179</v>
      </c>
      <c r="E79" t="s">
        <v>1950</v>
      </c>
      <c r="F79" s="839">
        <v>43514</v>
      </c>
      <c r="G79" s="839">
        <f>Table1[[#This Row],[Accenture to Start Populating Tracker]]+2</f>
        <v>43516</v>
      </c>
      <c r="H79" s="839">
        <f>Table1[[#This Row],[Accenture to Walk BU Feed Owner / System Data Owner Through Tracker]]-1</f>
        <v>43517</v>
      </c>
      <c r="I79" s="839">
        <f>Table1[[#This Row],[Accenture to Finish Populating Tracker]]+2</f>
        <v>43518</v>
      </c>
      <c r="J79" s="839">
        <f>Table1[[#This Row],[Accenture to Finish Populating Tracker]]+2</f>
        <v>43518</v>
      </c>
      <c r="K79" s="839">
        <v>43523</v>
      </c>
      <c r="L79" s="839">
        <f>Table1[[#This Row],[BU Feed Owner / System Data Owner to Finish Filling Tracker]]+1</f>
        <v>43524</v>
      </c>
      <c r="M79" s="839">
        <v>43528</v>
      </c>
      <c r="N79" s="839">
        <f>Table1[[#This Row],[BU Authorizer to Finish Validating Tracker and send to Accenture]] + 1</f>
        <v>43529</v>
      </c>
    </row>
    <row r="80" spans="1:14" x14ac:dyDescent="0.25">
      <c r="A80">
        <v>3</v>
      </c>
      <c r="B80" t="s">
        <v>141</v>
      </c>
      <c r="C80" t="s">
        <v>1503</v>
      </c>
      <c r="D80" t="s">
        <v>188</v>
      </c>
      <c r="E80" t="s">
        <v>1551</v>
      </c>
      <c r="F80" s="839">
        <v>43514</v>
      </c>
      <c r="G80" s="839">
        <f>Table1[[#This Row],[Accenture to Start Populating Tracker]]+2</f>
        <v>43516</v>
      </c>
      <c r="H80" s="839">
        <f>Table1[[#This Row],[Accenture to Walk BU Feed Owner / System Data Owner Through Tracker]]-1</f>
        <v>43517</v>
      </c>
      <c r="I80" s="839">
        <f>Table1[[#This Row],[Accenture to Finish Populating Tracker]]+2</f>
        <v>43518</v>
      </c>
      <c r="J80" s="839">
        <f>Table1[[#This Row],[Accenture to Finish Populating Tracker]]+2</f>
        <v>43518</v>
      </c>
      <c r="K80" s="839">
        <v>43523</v>
      </c>
      <c r="L80" s="839">
        <f>Table1[[#This Row],[BU Feed Owner / System Data Owner to Finish Filling Tracker]]+1</f>
        <v>43524</v>
      </c>
      <c r="M80" s="839">
        <v>43528</v>
      </c>
      <c r="N80" s="839">
        <f>Table1[[#This Row],[BU Authorizer to Finish Validating Tracker and send to Accenture]] + 1</f>
        <v>43529</v>
      </c>
    </row>
    <row r="81" spans="1:14" x14ac:dyDescent="0.25">
      <c r="A81">
        <v>2</v>
      </c>
      <c r="B81" t="s">
        <v>141</v>
      </c>
      <c r="C81" t="s">
        <v>551</v>
      </c>
      <c r="D81" s="838" t="s">
        <v>204</v>
      </c>
      <c r="E81" t="s">
        <v>720</v>
      </c>
      <c r="F81" s="839">
        <v>43515</v>
      </c>
      <c r="G81" s="839">
        <f>Table1[[#This Row],[Accenture to Start Populating Tracker]]+2</f>
        <v>43517</v>
      </c>
      <c r="H81" s="839">
        <v>43153</v>
      </c>
      <c r="I81" s="839">
        <v>43521</v>
      </c>
      <c r="J81" s="839">
        <v>43521</v>
      </c>
      <c r="K81" s="839">
        <f>Table1[[#This Row],[BU Feed Owner / System Data Owner to Start Filling Tracker]]+4</f>
        <v>43525</v>
      </c>
      <c r="L81" s="839">
        <v>43528</v>
      </c>
      <c r="M81" s="839">
        <f>Table1[[#This Row],[BU Authorizer To Start Validating Tracker]]+2</f>
        <v>43530</v>
      </c>
      <c r="N81" s="839">
        <f>Table1[[#This Row],[BU Authorizer to Finish Validating Tracker and send to Accenture]] + 1</f>
        <v>43531</v>
      </c>
    </row>
    <row r="82" spans="1:14" x14ac:dyDescent="0.25">
      <c r="A82">
        <v>2</v>
      </c>
      <c r="B82" t="s">
        <v>141</v>
      </c>
      <c r="C82" t="s">
        <v>551</v>
      </c>
      <c r="D82" s="838" t="s">
        <v>204</v>
      </c>
      <c r="E82" t="s">
        <v>1291</v>
      </c>
      <c r="F82" s="839">
        <v>43515</v>
      </c>
      <c r="G82" s="839">
        <f>Table1[[#This Row],[Accenture to Start Populating Tracker]]+2</f>
        <v>43517</v>
      </c>
      <c r="H82" s="839">
        <v>43153</v>
      </c>
      <c r="I82" s="839">
        <v>43521</v>
      </c>
      <c r="J82" s="839">
        <v>43521</v>
      </c>
      <c r="K82" s="839">
        <f>Table1[[#This Row],[BU Feed Owner / System Data Owner to Start Filling Tracker]]+4</f>
        <v>43525</v>
      </c>
      <c r="L82" s="839">
        <v>43528</v>
      </c>
      <c r="M82" s="839">
        <f>Table1[[#This Row],[BU Authorizer To Start Validating Tracker]]+2</f>
        <v>43530</v>
      </c>
      <c r="N82" s="839">
        <f>Table1[[#This Row],[BU Authorizer to Finish Validating Tracker and send to Accenture]] + 1</f>
        <v>43531</v>
      </c>
    </row>
    <row r="83" spans="1:14" x14ac:dyDescent="0.25">
      <c r="A83">
        <v>3</v>
      </c>
      <c r="B83" t="s">
        <v>141</v>
      </c>
      <c r="C83" t="s">
        <v>551</v>
      </c>
      <c r="D83" t="s">
        <v>207</v>
      </c>
      <c r="E83" t="s">
        <v>1313</v>
      </c>
      <c r="F83" s="839">
        <v>43515</v>
      </c>
      <c r="G83" s="839">
        <f>Table1[[#This Row],[Accenture to Start Populating Tracker]]+2</f>
        <v>43517</v>
      </c>
      <c r="H83" s="839">
        <v>43153</v>
      </c>
      <c r="I83" s="839">
        <v>43521</v>
      </c>
      <c r="J83" s="839">
        <v>43521</v>
      </c>
      <c r="K83" s="839">
        <f>Table1[[#This Row],[BU Feed Owner / System Data Owner to Start Filling Tracker]]+4</f>
        <v>43525</v>
      </c>
      <c r="L83" s="839">
        <v>43528</v>
      </c>
      <c r="M83" s="839">
        <f>Table1[[#This Row],[BU Authorizer To Start Validating Tracker]]+2</f>
        <v>43530</v>
      </c>
      <c r="N83" s="839">
        <f>Table1[[#This Row],[BU Authorizer to Finish Validating Tracker and send to Accenture]] + 1</f>
        <v>43531</v>
      </c>
    </row>
    <row r="84" spans="1:14" x14ac:dyDescent="0.25">
      <c r="A84">
        <v>3</v>
      </c>
      <c r="B84" t="s">
        <v>141</v>
      </c>
      <c r="C84" t="s">
        <v>551</v>
      </c>
      <c r="D84" t="s">
        <v>211</v>
      </c>
      <c r="E84" t="s">
        <v>1320</v>
      </c>
      <c r="F84" s="839">
        <v>43515</v>
      </c>
      <c r="G84" s="839">
        <f>Table1[[#This Row],[Accenture to Start Populating Tracker]]+2</f>
        <v>43517</v>
      </c>
      <c r="H84" s="839">
        <v>43153</v>
      </c>
      <c r="I84" s="839">
        <v>43521</v>
      </c>
      <c r="J84" s="839">
        <v>43521</v>
      </c>
      <c r="K84" s="839">
        <f>Table1[[#This Row],[BU Feed Owner / System Data Owner to Start Filling Tracker]]+4</f>
        <v>43525</v>
      </c>
      <c r="L84" s="839">
        <v>43528</v>
      </c>
      <c r="M84" s="839">
        <f>Table1[[#This Row],[BU Authorizer To Start Validating Tracker]]+2</f>
        <v>43530</v>
      </c>
      <c r="N84" s="839">
        <f>Table1[[#This Row],[BU Authorizer to Finish Validating Tracker and send to Accenture]] + 1</f>
        <v>43531</v>
      </c>
    </row>
    <row r="85" spans="1:14" x14ac:dyDescent="0.25">
      <c r="A85">
        <v>3</v>
      </c>
      <c r="B85" t="s">
        <v>141</v>
      </c>
      <c r="C85" t="s">
        <v>551</v>
      </c>
      <c r="D85" t="s">
        <v>95</v>
      </c>
      <c r="E85" t="s">
        <v>1784</v>
      </c>
      <c r="F85" s="839">
        <v>43515</v>
      </c>
      <c r="G85" s="839">
        <f>Table1[[#This Row],[Accenture to Start Populating Tracker]]+2</f>
        <v>43517</v>
      </c>
      <c r="H85" s="839">
        <v>43153</v>
      </c>
      <c r="I85" s="839">
        <v>43521</v>
      </c>
      <c r="J85" s="839">
        <v>43521</v>
      </c>
      <c r="K85" s="839">
        <f>Table1[[#This Row],[BU Feed Owner / System Data Owner to Start Filling Tracker]]+4</f>
        <v>43525</v>
      </c>
      <c r="L85" s="839">
        <v>43528</v>
      </c>
      <c r="M85" s="839">
        <f>Table1[[#This Row],[BU Authorizer To Start Validating Tracker]]+2</f>
        <v>43530</v>
      </c>
      <c r="N85" s="839">
        <f>Table1[[#This Row],[BU Authorizer to Finish Validating Tracker and send to Accenture]] + 1</f>
        <v>43531</v>
      </c>
    </row>
    <row r="86" spans="1:14" x14ac:dyDescent="0.25">
      <c r="A86">
        <v>3</v>
      </c>
      <c r="B86" t="s">
        <v>141</v>
      </c>
      <c r="C86" t="s">
        <v>551</v>
      </c>
      <c r="D86" t="s">
        <v>220</v>
      </c>
      <c r="E86" t="s">
        <v>1913</v>
      </c>
      <c r="F86" s="839">
        <v>43515</v>
      </c>
      <c r="G86" s="839">
        <f>Table1[[#This Row],[Accenture to Start Populating Tracker]]+2</f>
        <v>43517</v>
      </c>
      <c r="H86" s="839">
        <v>43153</v>
      </c>
      <c r="I86" s="839">
        <v>43521</v>
      </c>
      <c r="J86" s="839">
        <v>43521</v>
      </c>
      <c r="K86" s="839">
        <f>Table1[[#This Row],[BU Feed Owner / System Data Owner to Start Filling Tracker]]+4</f>
        <v>43525</v>
      </c>
      <c r="L86" s="839">
        <v>43528</v>
      </c>
      <c r="M86" s="839">
        <f>Table1[[#This Row],[BU Authorizer To Start Validating Tracker]]+2</f>
        <v>43530</v>
      </c>
      <c r="N86" s="839">
        <f>Table1[[#This Row],[BU Authorizer to Finish Validating Tracker and send to Accenture]] + 1</f>
        <v>43531</v>
      </c>
    </row>
    <row r="87" spans="1:14" x14ac:dyDescent="0.25">
      <c r="A87">
        <v>3</v>
      </c>
      <c r="B87" t="s">
        <v>141</v>
      </c>
      <c r="C87" t="s">
        <v>558</v>
      </c>
      <c r="D87" t="s">
        <v>209</v>
      </c>
      <c r="E87" t="s">
        <v>1756</v>
      </c>
      <c r="F87" s="839">
        <v>43516</v>
      </c>
      <c r="G87" s="839">
        <f>Table1[[#This Row],[Accenture to Start Populating Tracker]]+2</f>
        <v>43518</v>
      </c>
      <c r="H87" s="839">
        <f>Table1[[#This Row],[Accenture to Walk BU Feed Owner / System Data Owner Through Tracker]]-1</f>
        <v>43521</v>
      </c>
      <c r="I87" s="839">
        <v>43522</v>
      </c>
      <c r="J87" s="839">
        <v>43522</v>
      </c>
      <c r="K87" s="839">
        <v>43528</v>
      </c>
      <c r="L87" s="839">
        <f>Table1[[#This Row],[BU Feed Owner / System Data Owner to Finish Filling Tracker]]+1</f>
        <v>43529</v>
      </c>
      <c r="M87" s="839">
        <f>Table1[[#This Row],[BU Authorizer To Start Validating Tracker]]+2</f>
        <v>43531</v>
      </c>
      <c r="N87" s="839">
        <f>Table1[[#This Row],[BU Authorizer to Finish Validating Tracker and send to Accenture]] + 1</f>
        <v>43532</v>
      </c>
    </row>
    <row r="88" spans="1:14" x14ac:dyDescent="0.25">
      <c r="A88">
        <v>3</v>
      </c>
      <c r="B88" t="s">
        <v>141</v>
      </c>
      <c r="C88" t="s">
        <v>558</v>
      </c>
      <c r="D88" t="s">
        <v>218</v>
      </c>
      <c r="E88" t="s">
        <v>1765</v>
      </c>
      <c r="F88" s="839">
        <v>43516</v>
      </c>
      <c r="G88" s="839">
        <f>Table1[[#This Row],[Accenture to Start Populating Tracker]]+2</f>
        <v>43518</v>
      </c>
      <c r="H88" s="839">
        <f>Table1[[#This Row],[Accenture to Walk BU Feed Owner / System Data Owner Through Tracker]]-1</f>
        <v>43521</v>
      </c>
      <c r="I88" s="839">
        <v>43522</v>
      </c>
      <c r="J88" s="839">
        <v>43522</v>
      </c>
      <c r="K88" s="839">
        <v>43528</v>
      </c>
      <c r="L88" s="839">
        <f>Table1[[#This Row],[BU Feed Owner / System Data Owner to Finish Filling Tracker]]+1</f>
        <v>43529</v>
      </c>
      <c r="M88" s="839">
        <f>Table1[[#This Row],[BU Authorizer To Start Validating Tracker]]+2</f>
        <v>43531</v>
      </c>
      <c r="N88" s="839">
        <f>Table1[[#This Row],[BU Authorizer to Finish Validating Tracker and send to Accenture]] + 1</f>
        <v>43532</v>
      </c>
    </row>
    <row r="89" spans="1:14" x14ac:dyDescent="0.25">
      <c r="A89">
        <v>3</v>
      </c>
      <c r="B89" t="s">
        <v>141</v>
      </c>
      <c r="C89" t="s">
        <v>558</v>
      </c>
      <c r="D89" t="s">
        <v>215</v>
      </c>
      <c r="E89" t="s">
        <v>1791</v>
      </c>
      <c r="F89" s="839">
        <v>43516</v>
      </c>
      <c r="G89" s="839">
        <f>Table1[[#This Row],[Accenture to Start Populating Tracker]]+2</f>
        <v>43518</v>
      </c>
      <c r="H89" s="839">
        <f>Table1[[#This Row],[Accenture to Walk BU Feed Owner / System Data Owner Through Tracker]]-1</f>
        <v>43521</v>
      </c>
      <c r="I89" s="839">
        <v>43522</v>
      </c>
      <c r="J89" s="839">
        <v>43522</v>
      </c>
      <c r="K89" s="839">
        <v>43528</v>
      </c>
      <c r="L89" s="839">
        <f>Table1[[#This Row],[BU Feed Owner / System Data Owner to Finish Filling Tracker]]+1</f>
        <v>43529</v>
      </c>
      <c r="M89" s="839">
        <f>Table1[[#This Row],[BU Authorizer To Start Validating Tracker]]+2</f>
        <v>43531</v>
      </c>
      <c r="N89" s="839">
        <f>Table1[[#This Row],[BU Authorizer to Finish Validating Tracker and send to Accenture]] + 1</f>
        <v>43532</v>
      </c>
    </row>
    <row r="90" spans="1:14" x14ac:dyDescent="0.25">
      <c r="A90">
        <v>3</v>
      </c>
      <c r="B90" t="s">
        <v>141</v>
      </c>
      <c r="C90" t="s">
        <v>234</v>
      </c>
      <c r="D90" t="s">
        <v>213</v>
      </c>
      <c r="E90" t="s">
        <v>1709</v>
      </c>
      <c r="F90" s="839">
        <v>43516</v>
      </c>
      <c r="G90" s="839">
        <f>Table1[[#This Row],[Accenture to Start Populating Tracker]]+2</f>
        <v>43518</v>
      </c>
      <c r="H90" s="839">
        <f>Table1[[#This Row],[Accenture to Walk BU Feed Owner / System Data Owner Through Tracker]]-1</f>
        <v>43521</v>
      </c>
      <c r="I90" s="839">
        <v>43522</v>
      </c>
      <c r="J90" s="839">
        <v>43522</v>
      </c>
      <c r="K90" s="839">
        <v>43528</v>
      </c>
      <c r="L90" s="839">
        <f>Table1[[#This Row],[BU Feed Owner / System Data Owner to Finish Filling Tracker]]+1</f>
        <v>43529</v>
      </c>
      <c r="M90" s="839">
        <f>Table1[[#This Row],[BU Authorizer To Start Validating Tracker]]+2</f>
        <v>43531</v>
      </c>
      <c r="N90" s="839">
        <f>Table1[[#This Row],[BU Authorizer to Finish Validating Tracker and send to Accenture]] + 1</f>
        <v>43532</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54"/>
  <sheetViews>
    <sheetView topLeftCell="A31" zoomScaleNormal="100" workbookViewId="0">
      <selection activeCell="L15" sqref="L15"/>
    </sheetView>
  </sheetViews>
  <sheetFormatPr defaultRowHeight="15" x14ac:dyDescent="0.25"/>
  <cols>
    <col min="1" max="1" width="13.42578125" customWidth="1"/>
    <col min="2" max="2" width="18.5703125" style="485" customWidth="1"/>
    <col min="3" max="8" width="7" customWidth="1"/>
    <col min="9" max="10" width="7.28515625" customWidth="1"/>
    <col min="11" max="11" width="11.28515625" customWidth="1"/>
    <col min="12" max="12" width="73.85546875" customWidth="1"/>
    <col min="13" max="14" width="64.42578125" customWidth="1"/>
    <col min="15" max="15" width="72.7109375" customWidth="1"/>
    <col min="16" max="16" width="73.85546875" customWidth="1"/>
    <col min="17" max="18" width="64.42578125" customWidth="1"/>
    <col min="19" max="19" width="72.7109375" customWidth="1"/>
    <col min="20" max="20" width="73.85546875" customWidth="1"/>
    <col min="21" max="22" width="64.42578125" customWidth="1"/>
    <col min="23" max="23" width="72.7109375" customWidth="1"/>
    <col min="24" max="24" width="73.85546875" customWidth="1"/>
    <col min="25" max="26" width="64.42578125" customWidth="1"/>
    <col min="27" max="27" width="72.7109375" customWidth="1"/>
    <col min="28" max="28" width="73.85546875" customWidth="1"/>
    <col min="29" max="30" width="64.42578125" customWidth="1"/>
    <col min="31" max="31" width="72.7109375" customWidth="1"/>
    <col min="32" max="32" width="73.85546875" customWidth="1"/>
    <col min="33" max="34" width="64.42578125" customWidth="1"/>
    <col min="35" max="35" width="72.7109375" customWidth="1"/>
    <col min="36" max="36" width="73.85546875" customWidth="1"/>
    <col min="37" max="37" width="68.28515625" customWidth="1"/>
    <col min="38" max="38" width="69.42578125" customWidth="1"/>
    <col min="39" max="39" width="4" customWidth="1"/>
    <col min="40" max="42" width="7.140625" customWidth="1"/>
    <col min="43" max="44" width="7.28515625" customWidth="1"/>
    <col min="45" max="46" width="7.140625" customWidth="1"/>
    <col min="47" max="47" width="7.5703125" customWidth="1"/>
    <col min="48" max="48" width="6.7109375" customWidth="1"/>
    <col min="49" max="49" width="6.85546875" customWidth="1"/>
    <col min="51" max="51" width="10.5703125" bestFit="1" customWidth="1"/>
    <col min="52" max="52" width="10.42578125" bestFit="1" customWidth="1"/>
    <col min="53" max="53" width="7.28515625" customWidth="1"/>
    <col min="54" max="55" width="7" customWidth="1"/>
    <col min="56" max="57" width="6.85546875" customWidth="1"/>
    <col min="58" max="58" width="6.42578125" customWidth="1"/>
    <col min="59" max="61" width="6.7109375" customWidth="1"/>
    <col min="62" max="62" width="7" customWidth="1"/>
    <col min="63" max="63" width="6.28515625" customWidth="1"/>
    <col min="64" max="64" width="7.140625" customWidth="1"/>
    <col min="65" max="65" width="7.42578125" customWidth="1"/>
    <col min="66" max="66" width="7.28515625" customWidth="1"/>
    <col min="67" max="67" width="7" customWidth="1"/>
    <col min="68" max="69" width="7.5703125" customWidth="1"/>
    <col min="70" max="70" width="7.28515625" customWidth="1"/>
    <col min="71" max="71" width="7.5703125" customWidth="1"/>
    <col min="72" max="72" width="7.140625" customWidth="1"/>
    <col min="73" max="73" width="7.5703125" customWidth="1"/>
    <col min="74" max="74" width="7.42578125" customWidth="1"/>
    <col min="75" max="75" width="8.140625" customWidth="1"/>
    <col min="76" max="76" width="7.28515625" customWidth="1"/>
    <col min="77" max="78" width="7" customWidth="1"/>
    <col min="79" max="79" width="7.28515625" customWidth="1"/>
    <col min="80" max="80" width="6.7109375" customWidth="1"/>
    <col min="81" max="81" width="7.85546875" customWidth="1"/>
    <col min="82" max="83" width="7.42578125" customWidth="1"/>
    <col min="84" max="84" width="8.140625" customWidth="1"/>
    <col min="85" max="86" width="10.28515625" bestFit="1" customWidth="1"/>
    <col min="87" max="87" width="8" customWidth="1"/>
    <col min="88" max="88" width="7.85546875" customWidth="1"/>
    <col min="89" max="89" width="6.7109375" customWidth="1"/>
    <col min="90" max="90" width="7.28515625" customWidth="1"/>
    <col min="91" max="91" width="11.28515625" bestFit="1" customWidth="1"/>
  </cols>
  <sheetData>
    <row r="2" spans="1:2" ht="30" x14ac:dyDescent="0.25">
      <c r="A2" s="840" t="s">
        <v>16671</v>
      </c>
      <c r="B2" s="485" t="s">
        <v>16673</v>
      </c>
    </row>
    <row r="3" spans="1:2" x14ac:dyDescent="0.25">
      <c r="A3" s="841">
        <v>43137</v>
      </c>
      <c r="B3" s="842">
        <v>7</v>
      </c>
    </row>
    <row r="4" spans="1:2" x14ac:dyDescent="0.25">
      <c r="A4" s="841">
        <v>43138</v>
      </c>
      <c r="B4" s="842">
        <v>10</v>
      </c>
    </row>
    <row r="5" spans="1:2" x14ac:dyDescent="0.25">
      <c r="A5" s="841">
        <v>43139</v>
      </c>
      <c r="B5" s="842">
        <v>12</v>
      </c>
    </row>
    <row r="6" spans="1:2" x14ac:dyDescent="0.25">
      <c r="A6" s="841">
        <v>43142</v>
      </c>
      <c r="B6" s="842">
        <v>11</v>
      </c>
    </row>
    <row r="7" spans="1:2" x14ac:dyDescent="0.25">
      <c r="A7" s="841">
        <v>43143</v>
      </c>
      <c r="B7" s="842">
        <v>15</v>
      </c>
    </row>
    <row r="8" spans="1:2" x14ac:dyDescent="0.25">
      <c r="A8" s="841">
        <v>43144</v>
      </c>
      <c r="B8" s="842">
        <v>9</v>
      </c>
    </row>
    <row r="9" spans="1:2" x14ac:dyDescent="0.25">
      <c r="A9" s="841">
        <v>43145</v>
      </c>
      <c r="B9" s="842">
        <v>9</v>
      </c>
    </row>
    <row r="10" spans="1:2" x14ac:dyDescent="0.25">
      <c r="A10" s="841">
        <v>43149</v>
      </c>
      <c r="B10" s="842">
        <v>6</v>
      </c>
    </row>
    <row r="11" spans="1:2" x14ac:dyDescent="0.25">
      <c r="A11" s="841">
        <v>43150</v>
      </c>
      <c r="B11" s="842">
        <v>6</v>
      </c>
    </row>
    <row r="12" spans="1:2" x14ac:dyDescent="0.25">
      <c r="A12" s="841">
        <v>43151</v>
      </c>
      <c r="B12" s="842">
        <v>4</v>
      </c>
    </row>
    <row r="13" spans="1:2" x14ac:dyDescent="0.25">
      <c r="A13" s="841" t="s">
        <v>16672</v>
      </c>
      <c r="B13" s="842">
        <v>89</v>
      </c>
    </row>
    <row r="14" spans="1:2" ht="45" x14ac:dyDescent="0.25">
      <c r="A14" s="840" t="s">
        <v>16671</v>
      </c>
      <c r="B14" s="485" t="s">
        <v>16674</v>
      </c>
    </row>
    <row r="15" spans="1:2" x14ac:dyDescent="0.25">
      <c r="A15" s="841">
        <v>43139</v>
      </c>
      <c r="B15" s="842">
        <v>7</v>
      </c>
    </row>
    <row r="16" spans="1:2" x14ac:dyDescent="0.25">
      <c r="A16" s="841">
        <v>43142</v>
      </c>
      <c r="B16" s="842">
        <v>10</v>
      </c>
    </row>
    <row r="17" spans="1:2" x14ac:dyDescent="0.25">
      <c r="A17" s="841">
        <v>43143</v>
      </c>
      <c r="B17" s="842">
        <v>12</v>
      </c>
    </row>
    <row r="18" spans="1:2" x14ac:dyDescent="0.25">
      <c r="A18" s="841">
        <v>43144</v>
      </c>
      <c r="B18" s="842">
        <v>11</v>
      </c>
    </row>
    <row r="19" spans="1:2" x14ac:dyDescent="0.25">
      <c r="A19" s="841">
        <v>43145</v>
      </c>
      <c r="B19" s="842">
        <v>15</v>
      </c>
    </row>
    <row r="20" spans="1:2" x14ac:dyDescent="0.25">
      <c r="A20" s="841">
        <v>43146</v>
      </c>
      <c r="B20" s="842">
        <v>9</v>
      </c>
    </row>
    <row r="21" spans="1:2" x14ac:dyDescent="0.25">
      <c r="A21" s="841">
        <v>43149</v>
      </c>
      <c r="B21" s="842">
        <v>9</v>
      </c>
    </row>
    <row r="22" spans="1:2" x14ac:dyDescent="0.25">
      <c r="A22" s="841">
        <v>43151</v>
      </c>
      <c r="B22" s="842">
        <v>6</v>
      </c>
    </row>
    <row r="23" spans="1:2" x14ac:dyDescent="0.25">
      <c r="A23" s="841">
        <v>43152</v>
      </c>
      <c r="B23" s="842">
        <v>6</v>
      </c>
    </row>
    <row r="24" spans="1:2" x14ac:dyDescent="0.25">
      <c r="A24" s="841">
        <v>43153</v>
      </c>
      <c r="B24" s="842">
        <v>4</v>
      </c>
    </row>
    <row r="25" spans="1:2" x14ac:dyDescent="0.25">
      <c r="A25" s="841" t="s">
        <v>16672</v>
      </c>
      <c r="B25" s="842">
        <v>89</v>
      </c>
    </row>
    <row r="26" spans="1:2" ht="60" x14ac:dyDescent="0.25">
      <c r="A26" s="840" t="s">
        <v>16671</v>
      </c>
      <c r="B26" s="485" t="s">
        <v>16675</v>
      </c>
    </row>
    <row r="27" spans="1:2" x14ac:dyDescent="0.25">
      <c r="A27" s="841">
        <v>43143</v>
      </c>
      <c r="B27" s="842">
        <v>7</v>
      </c>
    </row>
    <row r="28" spans="1:2" x14ac:dyDescent="0.25">
      <c r="A28" s="841">
        <v>43144</v>
      </c>
      <c r="B28" s="842">
        <v>10</v>
      </c>
    </row>
    <row r="29" spans="1:2" x14ac:dyDescent="0.25">
      <c r="A29" s="841">
        <v>43145</v>
      </c>
      <c r="B29" s="842">
        <v>9</v>
      </c>
    </row>
    <row r="30" spans="1:2" x14ac:dyDescent="0.25">
      <c r="A30" s="841">
        <v>43146</v>
      </c>
      <c r="B30" s="842">
        <v>21</v>
      </c>
    </row>
    <row r="31" spans="1:2" x14ac:dyDescent="0.25">
      <c r="A31" s="841">
        <v>43149</v>
      </c>
      <c r="B31" s="842">
        <v>17</v>
      </c>
    </row>
    <row r="32" spans="1:2" x14ac:dyDescent="0.25">
      <c r="A32" s="841">
        <v>43151</v>
      </c>
      <c r="B32" s="842">
        <v>9</v>
      </c>
    </row>
    <row r="33" spans="1:2" x14ac:dyDescent="0.25">
      <c r="A33" s="841">
        <v>43153</v>
      </c>
      <c r="B33" s="842">
        <v>6</v>
      </c>
    </row>
    <row r="34" spans="1:2" x14ac:dyDescent="0.25">
      <c r="A34" s="841">
        <v>43156</v>
      </c>
      <c r="B34" s="842">
        <v>6</v>
      </c>
    </row>
    <row r="35" spans="1:2" x14ac:dyDescent="0.25">
      <c r="A35" s="841">
        <v>43157</v>
      </c>
      <c r="B35" s="842">
        <v>4</v>
      </c>
    </row>
    <row r="36" spans="1:2" x14ac:dyDescent="0.25">
      <c r="A36" s="841" t="s">
        <v>16672</v>
      </c>
      <c r="B36" s="842">
        <v>89</v>
      </c>
    </row>
    <row r="37" spans="1:2" x14ac:dyDescent="0.25">
      <c r="B37"/>
    </row>
    <row r="38" spans="1:2" x14ac:dyDescent="0.25">
      <c r="B38"/>
    </row>
    <row r="39" spans="1:2" x14ac:dyDescent="0.25">
      <c r="B39"/>
    </row>
    <row r="40" spans="1:2" x14ac:dyDescent="0.25">
      <c r="B40"/>
    </row>
    <row r="41" spans="1:2" x14ac:dyDescent="0.25">
      <c r="B41"/>
    </row>
    <row r="42" spans="1:2" x14ac:dyDescent="0.25">
      <c r="B42"/>
    </row>
    <row r="43" spans="1:2" x14ac:dyDescent="0.25">
      <c r="B43"/>
    </row>
    <row r="44" spans="1:2" x14ac:dyDescent="0.25">
      <c r="B44"/>
    </row>
    <row r="45" spans="1:2" x14ac:dyDescent="0.25">
      <c r="B45"/>
    </row>
    <row r="46" spans="1:2" x14ac:dyDescent="0.25">
      <c r="B46"/>
    </row>
    <row r="47" spans="1:2" x14ac:dyDescent="0.25">
      <c r="B47"/>
    </row>
    <row r="48" spans="1: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sheetData>
  <pageMargins left="0.7" right="0.7" top="0.75" bottom="0.75" header="0.3" footer="0.3"/>
  <pageSetup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22FFA-25B7-486C-A31C-9BFCABEF8CE9}">
  <dimension ref="A1:AJ91"/>
  <sheetViews>
    <sheetView topLeftCell="A22" zoomScale="69" zoomScaleNormal="69" workbookViewId="0">
      <selection activeCell="K37" sqref="K37"/>
    </sheetView>
  </sheetViews>
  <sheetFormatPr defaultRowHeight="15" x14ac:dyDescent="0.25"/>
  <cols>
    <col min="3" max="3" width="11.42578125" customWidth="1"/>
    <col min="4" max="4" width="13.85546875" customWidth="1"/>
    <col min="9" max="10" width="9.140625" style="845"/>
    <col min="16" max="17" width="9.140625" style="845"/>
    <col min="23" max="24" width="9.140625" style="845"/>
    <col min="30" max="31" width="9.140625" style="845"/>
  </cols>
  <sheetData>
    <row r="1" spans="1:36" x14ac:dyDescent="0.25">
      <c r="A1" t="s">
        <v>16677</v>
      </c>
      <c r="B1" s="844">
        <v>43137</v>
      </c>
      <c r="I1"/>
      <c r="J1"/>
      <c r="P1"/>
      <c r="Q1"/>
      <c r="W1"/>
      <c r="X1"/>
    </row>
    <row r="2" spans="1:36" x14ac:dyDescent="0.25">
      <c r="A2" s="846" t="s">
        <v>259</v>
      </c>
      <c r="B2" s="846" t="s">
        <v>327</v>
      </c>
      <c r="C2" s="846" t="s">
        <v>2278</v>
      </c>
      <c r="D2" s="846" t="s">
        <v>16661</v>
      </c>
      <c r="E2" s="846" t="s">
        <v>16662</v>
      </c>
      <c r="F2" s="847">
        <f>B1</f>
        <v>43137</v>
      </c>
      <c r="G2" s="847">
        <f>F2+1</f>
        <v>43138</v>
      </c>
      <c r="H2" s="847">
        <f t="shared" ref="H2:AJ2" si="0">G2+1</f>
        <v>43139</v>
      </c>
      <c r="I2" s="847">
        <f t="shared" si="0"/>
        <v>43140</v>
      </c>
      <c r="J2" s="847">
        <f t="shared" si="0"/>
        <v>43141</v>
      </c>
      <c r="K2" s="847">
        <f t="shared" si="0"/>
        <v>43142</v>
      </c>
      <c r="L2" s="847">
        <f t="shared" si="0"/>
        <v>43143</v>
      </c>
      <c r="M2" s="847">
        <f t="shared" si="0"/>
        <v>43144</v>
      </c>
      <c r="N2" s="847">
        <f t="shared" si="0"/>
        <v>43145</v>
      </c>
      <c r="O2" s="847">
        <f t="shared" si="0"/>
        <v>43146</v>
      </c>
      <c r="P2" s="847">
        <f t="shared" si="0"/>
        <v>43147</v>
      </c>
      <c r="Q2" s="847">
        <f t="shared" si="0"/>
        <v>43148</v>
      </c>
      <c r="R2" s="847">
        <f t="shared" si="0"/>
        <v>43149</v>
      </c>
      <c r="S2" s="847">
        <f t="shared" si="0"/>
        <v>43150</v>
      </c>
      <c r="T2" s="847">
        <f t="shared" si="0"/>
        <v>43151</v>
      </c>
      <c r="U2" s="847">
        <f t="shared" si="0"/>
        <v>43152</v>
      </c>
      <c r="V2" s="847">
        <f t="shared" si="0"/>
        <v>43153</v>
      </c>
      <c r="W2" s="847">
        <f t="shared" si="0"/>
        <v>43154</v>
      </c>
      <c r="X2" s="847">
        <f t="shared" si="0"/>
        <v>43155</v>
      </c>
      <c r="Y2" s="847">
        <f t="shared" si="0"/>
        <v>43156</v>
      </c>
      <c r="Z2" s="847">
        <f t="shared" si="0"/>
        <v>43157</v>
      </c>
      <c r="AA2" s="847">
        <f t="shared" si="0"/>
        <v>43158</v>
      </c>
      <c r="AB2" s="847">
        <f t="shared" si="0"/>
        <v>43159</v>
      </c>
      <c r="AC2" s="847">
        <f t="shared" si="0"/>
        <v>43160</v>
      </c>
      <c r="AD2" s="847">
        <f t="shared" si="0"/>
        <v>43161</v>
      </c>
      <c r="AE2" s="847">
        <f t="shared" si="0"/>
        <v>43162</v>
      </c>
      <c r="AF2" s="847">
        <f t="shared" si="0"/>
        <v>43163</v>
      </c>
      <c r="AG2" s="847">
        <f t="shared" si="0"/>
        <v>43164</v>
      </c>
      <c r="AH2" s="847">
        <f t="shared" si="0"/>
        <v>43165</v>
      </c>
      <c r="AI2" s="847">
        <f t="shared" si="0"/>
        <v>43166</v>
      </c>
      <c r="AJ2" s="847">
        <f t="shared" si="0"/>
        <v>43167</v>
      </c>
    </row>
    <row r="3" spans="1:36" x14ac:dyDescent="0.25">
      <c r="A3" s="848">
        <v>1</v>
      </c>
      <c r="B3" s="848" t="s">
        <v>525</v>
      </c>
      <c r="C3" s="848" t="s">
        <v>142</v>
      </c>
      <c r="D3" s="848" t="s">
        <v>64</v>
      </c>
      <c r="E3" s="848" t="s">
        <v>1153</v>
      </c>
      <c r="F3" t="s">
        <v>16678</v>
      </c>
      <c r="G3" t="s">
        <v>16678</v>
      </c>
      <c r="H3" t="s">
        <v>16678</v>
      </c>
      <c r="L3" t="s">
        <v>16679</v>
      </c>
      <c r="M3" t="s">
        <v>16680</v>
      </c>
      <c r="N3" t="s">
        <v>16680</v>
      </c>
      <c r="O3" t="s">
        <v>16680</v>
      </c>
      <c r="R3" t="s">
        <v>16680</v>
      </c>
      <c r="S3" t="s">
        <v>16681</v>
      </c>
      <c r="T3" t="s">
        <v>16681</v>
      </c>
      <c r="U3" t="s">
        <v>16682</v>
      </c>
      <c r="V3" t="s">
        <v>263</v>
      </c>
    </row>
    <row r="4" spans="1:36" x14ac:dyDescent="0.25">
      <c r="A4" s="848">
        <v>1</v>
      </c>
      <c r="B4" s="848" t="s">
        <v>525</v>
      </c>
      <c r="C4" s="848" t="s">
        <v>142</v>
      </c>
      <c r="D4" s="848" t="s">
        <v>107</v>
      </c>
      <c r="E4" s="848" t="s">
        <v>1495</v>
      </c>
      <c r="F4" t="s">
        <v>16678</v>
      </c>
      <c r="G4" t="s">
        <v>16678</v>
      </c>
      <c r="H4" t="s">
        <v>16678</v>
      </c>
      <c r="L4" t="s">
        <v>16679</v>
      </c>
      <c r="M4" t="s">
        <v>16680</v>
      </c>
      <c r="N4" t="s">
        <v>16680</v>
      </c>
      <c r="O4" t="s">
        <v>16680</v>
      </c>
      <c r="R4" t="s">
        <v>16680</v>
      </c>
      <c r="S4" t="s">
        <v>16681</v>
      </c>
      <c r="T4" t="s">
        <v>16681</v>
      </c>
      <c r="U4" t="s">
        <v>16682</v>
      </c>
      <c r="V4" t="s">
        <v>263</v>
      </c>
    </row>
    <row r="5" spans="1:36" x14ac:dyDescent="0.25">
      <c r="A5" s="848">
        <v>1</v>
      </c>
      <c r="B5" s="848" t="s">
        <v>525</v>
      </c>
      <c r="C5" s="848" t="s">
        <v>2066</v>
      </c>
      <c r="D5" s="848" t="s">
        <v>138</v>
      </c>
      <c r="E5" s="848" t="s">
        <v>2067</v>
      </c>
      <c r="F5" t="s">
        <v>16678</v>
      </c>
      <c r="G5" t="s">
        <v>16678</v>
      </c>
      <c r="H5" t="s">
        <v>16678</v>
      </c>
      <c r="L5" t="s">
        <v>16679</v>
      </c>
      <c r="M5" t="s">
        <v>16680</v>
      </c>
      <c r="N5" t="s">
        <v>16680</v>
      </c>
      <c r="O5" t="s">
        <v>16680</v>
      </c>
      <c r="R5" t="s">
        <v>16680</v>
      </c>
      <c r="S5" t="s">
        <v>16681</v>
      </c>
      <c r="T5" t="s">
        <v>16681</v>
      </c>
      <c r="U5" t="s">
        <v>16682</v>
      </c>
      <c r="V5" t="s">
        <v>263</v>
      </c>
    </row>
    <row r="6" spans="1:36" x14ac:dyDescent="0.25">
      <c r="A6" s="848">
        <v>1</v>
      </c>
      <c r="B6" s="848" t="s">
        <v>536</v>
      </c>
      <c r="C6" s="848" t="s">
        <v>229</v>
      </c>
      <c r="D6" s="848" t="s">
        <v>110</v>
      </c>
      <c r="E6" s="848" t="s">
        <v>1680</v>
      </c>
      <c r="F6" t="s">
        <v>16678</v>
      </c>
      <c r="G6" t="s">
        <v>16678</v>
      </c>
      <c r="H6" t="s">
        <v>16678</v>
      </c>
      <c r="L6" t="s">
        <v>16679</v>
      </c>
      <c r="M6" t="s">
        <v>16680</v>
      </c>
      <c r="N6" t="s">
        <v>16680</v>
      </c>
      <c r="O6" t="s">
        <v>16680</v>
      </c>
      <c r="R6" t="s">
        <v>16680</v>
      </c>
      <c r="S6" t="s">
        <v>16681</v>
      </c>
      <c r="T6" t="s">
        <v>16681</v>
      </c>
      <c r="U6" t="s">
        <v>16682</v>
      </c>
      <c r="V6" t="s">
        <v>263</v>
      </c>
    </row>
    <row r="7" spans="1:36" x14ac:dyDescent="0.25">
      <c r="A7" s="848">
        <v>1</v>
      </c>
      <c r="B7" s="848" t="s">
        <v>536</v>
      </c>
      <c r="C7" s="848" t="s">
        <v>229</v>
      </c>
      <c r="D7" s="848" t="s">
        <v>60</v>
      </c>
      <c r="E7" s="848" t="s">
        <v>1125</v>
      </c>
      <c r="F7" t="s">
        <v>16678</v>
      </c>
      <c r="G7" t="s">
        <v>16678</v>
      </c>
      <c r="H7" t="s">
        <v>16678</v>
      </c>
      <c r="L7" t="s">
        <v>16679</v>
      </c>
      <c r="M7" t="s">
        <v>16680</v>
      </c>
      <c r="N7" t="s">
        <v>16680</v>
      </c>
      <c r="O7" t="s">
        <v>16680</v>
      </c>
      <c r="R7" t="s">
        <v>16680</v>
      </c>
      <c r="S7" t="s">
        <v>16681</v>
      </c>
      <c r="T7" t="s">
        <v>16681</v>
      </c>
      <c r="U7" t="s">
        <v>16682</v>
      </c>
      <c r="V7" t="s">
        <v>263</v>
      </c>
    </row>
    <row r="8" spans="1:36" x14ac:dyDescent="0.25">
      <c r="A8" s="848">
        <v>1</v>
      </c>
      <c r="B8" s="848" t="s">
        <v>536</v>
      </c>
      <c r="C8" s="848" t="s">
        <v>609</v>
      </c>
      <c r="D8" s="848" t="s">
        <v>34</v>
      </c>
      <c r="E8" s="848" t="s">
        <v>708</v>
      </c>
      <c r="F8" t="s">
        <v>16678</v>
      </c>
      <c r="G8" t="s">
        <v>16678</v>
      </c>
      <c r="H8" t="s">
        <v>16678</v>
      </c>
      <c r="L8" t="s">
        <v>16679</v>
      </c>
      <c r="M8" t="s">
        <v>16680</v>
      </c>
      <c r="N8" t="s">
        <v>16680</v>
      </c>
      <c r="O8" t="s">
        <v>16680</v>
      </c>
      <c r="R8" t="s">
        <v>16680</v>
      </c>
      <c r="S8" t="s">
        <v>16681</v>
      </c>
      <c r="T8" t="s">
        <v>16681</v>
      </c>
      <c r="U8" t="s">
        <v>16682</v>
      </c>
      <c r="V8" t="s">
        <v>263</v>
      </c>
    </row>
    <row r="9" spans="1:36" x14ac:dyDescent="0.25">
      <c r="A9" s="848">
        <v>1</v>
      </c>
      <c r="B9" s="848" t="s">
        <v>31</v>
      </c>
      <c r="C9" s="848" t="s">
        <v>693</v>
      </c>
      <c r="D9" s="848" t="s">
        <v>32</v>
      </c>
      <c r="E9" s="848" t="s">
        <v>694</v>
      </c>
      <c r="F9" t="s">
        <v>16678</v>
      </c>
      <c r="G9" t="s">
        <v>16678</v>
      </c>
      <c r="H9" t="s">
        <v>16678</v>
      </c>
      <c r="L9" t="s">
        <v>16679</v>
      </c>
      <c r="M9" t="s">
        <v>16680</v>
      </c>
      <c r="N9" t="s">
        <v>16680</v>
      </c>
      <c r="O9" t="s">
        <v>16680</v>
      </c>
      <c r="R9" t="s">
        <v>16680</v>
      </c>
      <c r="S9" t="s">
        <v>16681</v>
      </c>
      <c r="T9" t="s">
        <v>16681</v>
      </c>
      <c r="U9" t="s">
        <v>16682</v>
      </c>
      <c r="V9" t="s">
        <v>263</v>
      </c>
    </row>
    <row r="10" spans="1:36" x14ac:dyDescent="0.25">
      <c r="A10" s="848">
        <v>1</v>
      </c>
      <c r="B10" s="848" t="s">
        <v>525</v>
      </c>
      <c r="C10" s="848" t="s">
        <v>551</v>
      </c>
      <c r="D10" s="848" t="s">
        <v>1112</v>
      </c>
      <c r="E10" s="848" t="s">
        <v>1113</v>
      </c>
      <c r="G10" t="s">
        <v>16678</v>
      </c>
      <c r="H10" t="s">
        <v>16678</v>
      </c>
      <c r="K10" t="s">
        <v>16678</v>
      </c>
      <c r="M10" t="s">
        <v>16679</v>
      </c>
      <c r="N10" t="s">
        <v>16680</v>
      </c>
      <c r="O10" t="s">
        <v>16680</v>
      </c>
      <c r="R10" t="s">
        <v>16680</v>
      </c>
      <c r="S10" t="s">
        <v>16680</v>
      </c>
      <c r="T10" t="s">
        <v>16681</v>
      </c>
      <c r="U10" t="s">
        <v>16681</v>
      </c>
      <c r="V10" t="s">
        <v>16682</v>
      </c>
      <c r="Y10" t="s">
        <v>263</v>
      </c>
    </row>
    <row r="11" spans="1:36" x14ac:dyDescent="0.25">
      <c r="A11" s="848">
        <v>1</v>
      </c>
      <c r="B11" s="848" t="s">
        <v>525</v>
      </c>
      <c r="C11" s="848" t="s">
        <v>551</v>
      </c>
      <c r="D11" s="848" t="s">
        <v>272</v>
      </c>
      <c r="E11" s="848" t="s">
        <v>1357</v>
      </c>
      <c r="G11" t="s">
        <v>16678</v>
      </c>
      <c r="H11" t="s">
        <v>16678</v>
      </c>
      <c r="K11" t="s">
        <v>16678</v>
      </c>
      <c r="M11" t="s">
        <v>16679</v>
      </c>
      <c r="N11" t="s">
        <v>16680</v>
      </c>
      <c r="O11" t="s">
        <v>16680</v>
      </c>
      <c r="R11" t="s">
        <v>16680</v>
      </c>
      <c r="S11" t="s">
        <v>16680</v>
      </c>
      <c r="T11" t="s">
        <v>16681</v>
      </c>
      <c r="U11" t="s">
        <v>16681</v>
      </c>
      <c r="V11" t="s">
        <v>16682</v>
      </c>
      <c r="Y11" t="s">
        <v>263</v>
      </c>
    </row>
    <row r="12" spans="1:36" x14ac:dyDescent="0.25">
      <c r="A12" s="848">
        <v>1</v>
      </c>
      <c r="B12" s="848" t="s">
        <v>525</v>
      </c>
      <c r="C12" s="848" t="s">
        <v>551</v>
      </c>
      <c r="D12" s="848" t="s">
        <v>273</v>
      </c>
      <c r="E12" s="848" t="s">
        <v>1367</v>
      </c>
      <c r="G12" t="s">
        <v>16678</v>
      </c>
      <c r="H12" t="s">
        <v>16678</v>
      </c>
      <c r="K12" t="s">
        <v>16678</v>
      </c>
      <c r="M12" t="s">
        <v>16679</v>
      </c>
      <c r="N12" t="s">
        <v>16680</v>
      </c>
      <c r="O12" t="s">
        <v>16680</v>
      </c>
      <c r="R12" t="s">
        <v>16680</v>
      </c>
      <c r="S12" t="s">
        <v>16680</v>
      </c>
      <c r="T12" t="s">
        <v>16681</v>
      </c>
      <c r="U12" t="s">
        <v>16681</v>
      </c>
      <c r="V12" t="s">
        <v>16682</v>
      </c>
      <c r="Y12" t="s">
        <v>263</v>
      </c>
    </row>
    <row r="13" spans="1:36" x14ac:dyDescent="0.25">
      <c r="A13" s="848">
        <v>1</v>
      </c>
      <c r="B13" s="848" t="s">
        <v>525</v>
      </c>
      <c r="C13" s="848" t="s">
        <v>551</v>
      </c>
      <c r="D13" s="848" t="s">
        <v>86</v>
      </c>
      <c r="E13" s="848" t="s">
        <v>1405</v>
      </c>
      <c r="G13" t="s">
        <v>16678</v>
      </c>
      <c r="H13" t="s">
        <v>16678</v>
      </c>
      <c r="K13" t="s">
        <v>16678</v>
      </c>
      <c r="M13" t="s">
        <v>16679</v>
      </c>
      <c r="N13" t="s">
        <v>16680</v>
      </c>
      <c r="O13" t="s">
        <v>16680</v>
      </c>
      <c r="R13" t="s">
        <v>16680</v>
      </c>
      <c r="S13" t="s">
        <v>16680</v>
      </c>
      <c r="T13" t="s">
        <v>16681</v>
      </c>
      <c r="U13" t="s">
        <v>16681</v>
      </c>
      <c r="V13" t="s">
        <v>16682</v>
      </c>
      <c r="Y13" t="s">
        <v>263</v>
      </c>
    </row>
    <row r="14" spans="1:36" x14ac:dyDescent="0.25">
      <c r="A14" s="848">
        <v>1</v>
      </c>
      <c r="B14" s="848" t="s">
        <v>525</v>
      </c>
      <c r="C14" s="848" t="s">
        <v>551</v>
      </c>
      <c r="D14" s="848" t="s">
        <v>57</v>
      </c>
      <c r="E14" s="848" t="s">
        <v>1413</v>
      </c>
      <c r="G14" t="s">
        <v>16678</v>
      </c>
      <c r="H14" t="s">
        <v>16678</v>
      </c>
      <c r="K14" t="s">
        <v>16678</v>
      </c>
      <c r="M14" t="s">
        <v>16679</v>
      </c>
      <c r="N14" t="s">
        <v>16680</v>
      </c>
      <c r="O14" t="s">
        <v>16680</v>
      </c>
      <c r="R14" t="s">
        <v>16680</v>
      </c>
      <c r="S14" t="s">
        <v>16680</v>
      </c>
      <c r="T14" t="s">
        <v>16681</v>
      </c>
      <c r="U14" t="s">
        <v>16681</v>
      </c>
      <c r="V14" t="s">
        <v>16682</v>
      </c>
      <c r="Y14" t="s">
        <v>263</v>
      </c>
    </row>
    <row r="15" spans="1:36" x14ac:dyDescent="0.25">
      <c r="A15" s="848">
        <v>1</v>
      </c>
      <c r="B15" s="848" t="s">
        <v>525</v>
      </c>
      <c r="C15" s="848" t="s">
        <v>551</v>
      </c>
      <c r="D15" s="848" t="s">
        <v>275</v>
      </c>
      <c r="E15" s="848" t="s">
        <v>1419</v>
      </c>
      <c r="G15" t="s">
        <v>16678</v>
      </c>
      <c r="H15" t="s">
        <v>16678</v>
      </c>
      <c r="K15" t="s">
        <v>16678</v>
      </c>
      <c r="M15" t="s">
        <v>16679</v>
      </c>
      <c r="N15" t="s">
        <v>16680</v>
      </c>
      <c r="O15" t="s">
        <v>16680</v>
      </c>
      <c r="R15" t="s">
        <v>16680</v>
      </c>
      <c r="S15" t="s">
        <v>16680</v>
      </c>
      <c r="T15" t="s">
        <v>16681</v>
      </c>
      <c r="U15" t="s">
        <v>16681</v>
      </c>
      <c r="V15" t="s">
        <v>16682</v>
      </c>
      <c r="Y15" t="s">
        <v>263</v>
      </c>
    </row>
    <row r="16" spans="1:36" x14ac:dyDescent="0.25">
      <c r="A16" s="848">
        <v>1</v>
      </c>
      <c r="B16" s="848" t="s">
        <v>525</v>
      </c>
      <c r="C16" s="848" t="s">
        <v>551</v>
      </c>
      <c r="D16" s="848" t="s">
        <v>57</v>
      </c>
      <c r="E16" s="848" t="s">
        <v>1447</v>
      </c>
      <c r="G16" t="s">
        <v>16678</v>
      </c>
      <c r="H16" t="s">
        <v>16678</v>
      </c>
      <c r="K16" t="s">
        <v>16678</v>
      </c>
      <c r="M16" t="s">
        <v>16679</v>
      </c>
      <c r="N16" t="s">
        <v>16680</v>
      </c>
      <c r="O16" t="s">
        <v>16680</v>
      </c>
      <c r="R16" t="s">
        <v>16680</v>
      </c>
      <c r="S16" t="s">
        <v>16680</v>
      </c>
      <c r="T16" t="s">
        <v>16681</v>
      </c>
      <c r="U16" t="s">
        <v>16681</v>
      </c>
      <c r="V16" t="s">
        <v>16682</v>
      </c>
      <c r="Y16" t="s">
        <v>263</v>
      </c>
    </row>
    <row r="17" spans="1:27" x14ac:dyDescent="0.25">
      <c r="A17" s="848">
        <v>2</v>
      </c>
      <c r="B17" s="848" t="s">
        <v>525</v>
      </c>
      <c r="C17" s="848" t="s">
        <v>234</v>
      </c>
      <c r="D17" s="848" t="s">
        <v>49</v>
      </c>
      <c r="E17" s="848" t="s">
        <v>1085</v>
      </c>
      <c r="G17" t="s">
        <v>16678</v>
      </c>
      <c r="H17" t="s">
        <v>16678</v>
      </c>
      <c r="K17" t="s">
        <v>16678</v>
      </c>
      <c r="M17" t="s">
        <v>16679</v>
      </c>
      <c r="N17" t="s">
        <v>16680</v>
      </c>
      <c r="O17" t="s">
        <v>16680</v>
      </c>
      <c r="R17" t="s">
        <v>16680</v>
      </c>
      <c r="S17" t="s">
        <v>16680</v>
      </c>
      <c r="T17" t="s">
        <v>16681</v>
      </c>
      <c r="U17" t="s">
        <v>16681</v>
      </c>
      <c r="V17" t="s">
        <v>16682</v>
      </c>
      <c r="Y17" t="s">
        <v>263</v>
      </c>
    </row>
    <row r="18" spans="1:27" x14ac:dyDescent="0.25">
      <c r="A18" s="848">
        <v>2</v>
      </c>
      <c r="B18" s="848" t="s">
        <v>141</v>
      </c>
      <c r="C18" s="848" t="s">
        <v>234</v>
      </c>
      <c r="D18" s="848" t="s">
        <v>243</v>
      </c>
      <c r="E18" s="848" t="s">
        <v>1075</v>
      </c>
      <c r="G18" t="s">
        <v>16678</v>
      </c>
      <c r="H18" t="s">
        <v>16678</v>
      </c>
      <c r="K18" t="s">
        <v>16678</v>
      </c>
      <c r="M18" t="s">
        <v>16679</v>
      </c>
      <c r="N18" t="s">
        <v>16680</v>
      </c>
      <c r="O18" t="s">
        <v>16680</v>
      </c>
      <c r="R18" t="s">
        <v>16680</v>
      </c>
      <c r="S18" t="s">
        <v>16680</v>
      </c>
      <c r="T18" t="s">
        <v>16681</v>
      </c>
      <c r="U18" t="s">
        <v>16681</v>
      </c>
      <c r="V18" t="s">
        <v>16682</v>
      </c>
      <c r="Y18" t="s">
        <v>263</v>
      </c>
    </row>
    <row r="19" spans="1:27" x14ac:dyDescent="0.25">
      <c r="A19" s="848">
        <v>2</v>
      </c>
      <c r="B19" s="848" t="s">
        <v>141</v>
      </c>
      <c r="C19" s="848" t="s">
        <v>234</v>
      </c>
      <c r="D19" s="848" t="s">
        <v>232</v>
      </c>
      <c r="E19" s="848" t="s">
        <v>1730</v>
      </c>
      <c r="G19" t="s">
        <v>16678</v>
      </c>
      <c r="H19" t="s">
        <v>16678</v>
      </c>
      <c r="K19" t="s">
        <v>16678</v>
      </c>
      <c r="M19" t="s">
        <v>16679</v>
      </c>
      <c r="N19" t="s">
        <v>16680</v>
      </c>
      <c r="O19" t="s">
        <v>16680</v>
      </c>
      <c r="R19" t="s">
        <v>16680</v>
      </c>
      <c r="S19" t="s">
        <v>16680</v>
      </c>
      <c r="T19" t="s">
        <v>16681</v>
      </c>
      <c r="U19" t="s">
        <v>16681</v>
      </c>
      <c r="V19" t="s">
        <v>16682</v>
      </c>
      <c r="Y19" t="s">
        <v>263</v>
      </c>
    </row>
    <row r="20" spans="1:27" x14ac:dyDescent="0.25">
      <c r="A20" s="848">
        <v>1</v>
      </c>
      <c r="B20" s="848" t="s">
        <v>567</v>
      </c>
      <c r="C20" s="848" t="s">
        <v>234</v>
      </c>
      <c r="D20" s="848" t="s">
        <v>45</v>
      </c>
      <c r="E20" s="848" t="s">
        <v>1063</v>
      </c>
      <c r="H20" t="s">
        <v>16678</v>
      </c>
      <c r="K20" t="s">
        <v>16678</v>
      </c>
      <c r="M20" t="s">
        <v>16679</v>
      </c>
      <c r="O20" t="s">
        <v>16680</v>
      </c>
      <c r="R20" t="s">
        <v>16680</v>
      </c>
      <c r="S20" t="s">
        <v>16680</v>
      </c>
      <c r="T20" t="s">
        <v>16680</v>
      </c>
      <c r="U20" t="s">
        <v>16681</v>
      </c>
      <c r="V20" t="s">
        <v>16681</v>
      </c>
      <c r="Y20" t="s">
        <v>16682</v>
      </c>
      <c r="Z20" t="s">
        <v>263</v>
      </c>
    </row>
    <row r="21" spans="1:27" x14ac:dyDescent="0.25">
      <c r="A21" s="848">
        <v>1</v>
      </c>
      <c r="B21" s="848" t="s">
        <v>567</v>
      </c>
      <c r="C21" s="848" t="s">
        <v>43</v>
      </c>
      <c r="D21" s="848" t="s">
        <v>102</v>
      </c>
      <c r="E21" s="848" t="s">
        <v>1472</v>
      </c>
      <c r="H21" t="s">
        <v>16678</v>
      </c>
      <c r="K21" t="s">
        <v>16678</v>
      </c>
      <c r="L21" t="s">
        <v>16678</v>
      </c>
      <c r="M21" t="s">
        <v>16679</v>
      </c>
      <c r="O21" t="s">
        <v>16680</v>
      </c>
      <c r="R21" t="s">
        <v>16680</v>
      </c>
      <c r="S21" t="s">
        <v>16680</v>
      </c>
      <c r="T21" t="s">
        <v>16680</v>
      </c>
      <c r="U21" t="s">
        <v>16681</v>
      </c>
      <c r="V21" t="s">
        <v>16681</v>
      </c>
      <c r="Y21" t="s">
        <v>16682</v>
      </c>
      <c r="Z21" t="s">
        <v>263</v>
      </c>
    </row>
    <row r="22" spans="1:27" x14ac:dyDescent="0.25">
      <c r="A22" s="848">
        <v>1</v>
      </c>
      <c r="B22" s="848" t="s">
        <v>567</v>
      </c>
      <c r="C22" s="848" t="s">
        <v>43</v>
      </c>
      <c r="D22" s="848" t="s">
        <v>102</v>
      </c>
      <c r="E22" s="848" t="s">
        <v>1480</v>
      </c>
      <c r="H22" t="s">
        <v>16678</v>
      </c>
      <c r="K22" t="s">
        <v>16678</v>
      </c>
      <c r="L22" t="s">
        <v>16678</v>
      </c>
      <c r="M22" t="s">
        <v>16679</v>
      </c>
      <c r="O22" t="s">
        <v>16680</v>
      </c>
      <c r="R22" t="s">
        <v>16680</v>
      </c>
      <c r="S22" t="s">
        <v>16680</v>
      </c>
      <c r="T22" t="s">
        <v>16680</v>
      </c>
      <c r="U22" t="s">
        <v>16681</v>
      </c>
      <c r="V22" t="s">
        <v>16681</v>
      </c>
      <c r="Y22" t="s">
        <v>16682</v>
      </c>
      <c r="Z22" t="s">
        <v>263</v>
      </c>
    </row>
    <row r="23" spans="1:27" x14ac:dyDescent="0.25">
      <c r="A23" s="848">
        <v>1</v>
      </c>
      <c r="B23" s="848" t="s">
        <v>567</v>
      </c>
      <c r="C23" s="848" t="s">
        <v>43</v>
      </c>
      <c r="D23" s="848" t="s">
        <v>123</v>
      </c>
      <c r="E23" s="848" t="s">
        <v>1887</v>
      </c>
      <c r="H23" t="s">
        <v>16678</v>
      </c>
      <c r="K23" t="s">
        <v>16678</v>
      </c>
      <c r="L23" t="s">
        <v>16678</v>
      </c>
      <c r="M23" t="s">
        <v>16679</v>
      </c>
      <c r="O23" t="s">
        <v>16680</v>
      </c>
      <c r="R23" t="s">
        <v>16680</v>
      </c>
      <c r="S23" t="s">
        <v>16680</v>
      </c>
      <c r="T23" t="s">
        <v>16680</v>
      </c>
      <c r="U23" t="s">
        <v>16681</v>
      </c>
      <c r="V23" t="s">
        <v>16681</v>
      </c>
      <c r="Y23" t="s">
        <v>16682</v>
      </c>
      <c r="Z23" t="s">
        <v>263</v>
      </c>
    </row>
    <row r="24" spans="1:27" x14ac:dyDescent="0.25">
      <c r="A24" s="848">
        <v>1</v>
      </c>
      <c r="B24" s="848" t="s">
        <v>567</v>
      </c>
      <c r="C24" s="848" t="s">
        <v>43</v>
      </c>
      <c r="D24" s="848" t="s">
        <v>125</v>
      </c>
      <c r="E24" s="848" t="s">
        <v>1896</v>
      </c>
      <c r="H24" t="s">
        <v>16678</v>
      </c>
      <c r="K24" t="s">
        <v>16678</v>
      </c>
      <c r="L24" t="s">
        <v>16678</v>
      </c>
      <c r="M24" t="s">
        <v>16679</v>
      </c>
      <c r="O24" t="s">
        <v>16680</v>
      </c>
      <c r="R24" t="s">
        <v>16680</v>
      </c>
      <c r="S24" t="s">
        <v>16680</v>
      </c>
      <c r="T24" t="s">
        <v>16680</v>
      </c>
      <c r="U24" t="s">
        <v>16681</v>
      </c>
      <c r="V24" t="s">
        <v>16681</v>
      </c>
      <c r="Y24" t="s">
        <v>16682</v>
      </c>
      <c r="Z24" t="s">
        <v>263</v>
      </c>
    </row>
    <row r="25" spans="1:27" x14ac:dyDescent="0.25">
      <c r="A25" s="848">
        <v>1</v>
      </c>
      <c r="B25" s="848" t="s">
        <v>567</v>
      </c>
      <c r="C25" s="848" t="s">
        <v>43</v>
      </c>
      <c r="D25" s="848" t="s">
        <v>123</v>
      </c>
      <c r="E25" s="848" t="s">
        <v>1899</v>
      </c>
      <c r="H25" t="s">
        <v>16678</v>
      </c>
      <c r="K25" t="s">
        <v>16678</v>
      </c>
      <c r="L25" t="s">
        <v>16678</v>
      </c>
      <c r="M25" t="s">
        <v>16679</v>
      </c>
      <c r="O25" t="s">
        <v>16680</v>
      </c>
      <c r="R25" t="s">
        <v>16680</v>
      </c>
      <c r="S25" t="s">
        <v>16680</v>
      </c>
      <c r="T25" t="s">
        <v>16680</v>
      </c>
      <c r="U25" t="s">
        <v>16681</v>
      </c>
      <c r="V25" t="s">
        <v>16681</v>
      </c>
      <c r="Y25" t="s">
        <v>16682</v>
      </c>
      <c r="Z25" t="s">
        <v>263</v>
      </c>
    </row>
    <row r="26" spans="1:27" x14ac:dyDescent="0.25">
      <c r="A26" s="848">
        <v>1</v>
      </c>
      <c r="B26" s="848" t="s">
        <v>567</v>
      </c>
      <c r="C26" s="848" t="s">
        <v>43</v>
      </c>
      <c r="D26" s="848" t="s">
        <v>45</v>
      </c>
      <c r="E26" s="848" t="s">
        <v>1925</v>
      </c>
      <c r="H26" t="s">
        <v>16678</v>
      </c>
      <c r="K26" t="s">
        <v>16678</v>
      </c>
      <c r="L26" t="s">
        <v>16678</v>
      </c>
      <c r="M26" t="s">
        <v>16679</v>
      </c>
      <c r="O26" t="s">
        <v>16680</v>
      </c>
      <c r="R26" t="s">
        <v>16680</v>
      </c>
      <c r="S26" t="s">
        <v>16680</v>
      </c>
      <c r="T26" t="s">
        <v>16680</v>
      </c>
      <c r="U26" t="s">
        <v>16681</v>
      </c>
      <c r="V26" t="s">
        <v>16681</v>
      </c>
      <c r="Y26" t="s">
        <v>16682</v>
      </c>
      <c r="Z26" t="s">
        <v>263</v>
      </c>
    </row>
    <row r="27" spans="1:27" x14ac:dyDescent="0.25">
      <c r="A27" s="848">
        <v>1</v>
      </c>
      <c r="B27" s="848" t="s">
        <v>567</v>
      </c>
      <c r="C27" s="848" t="s">
        <v>43</v>
      </c>
      <c r="D27" s="848" t="s">
        <v>132</v>
      </c>
      <c r="E27" s="848" t="s">
        <v>1933</v>
      </c>
      <c r="H27" t="s">
        <v>16678</v>
      </c>
      <c r="K27" t="s">
        <v>16678</v>
      </c>
      <c r="L27" t="s">
        <v>16678</v>
      </c>
      <c r="M27" t="s">
        <v>16679</v>
      </c>
      <c r="O27" t="s">
        <v>16680</v>
      </c>
      <c r="R27" t="s">
        <v>16680</v>
      </c>
      <c r="S27" t="s">
        <v>16680</v>
      </c>
      <c r="T27" t="s">
        <v>16680</v>
      </c>
      <c r="U27" t="s">
        <v>16681</v>
      </c>
      <c r="V27" t="s">
        <v>16681</v>
      </c>
      <c r="Y27" t="s">
        <v>16682</v>
      </c>
      <c r="Z27" t="s">
        <v>263</v>
      </c>
    </row>
    <row r="28" spans="1:27" x14ac:dyDescent="0.25">
      <c r="A28" s="848">
        <v>1</v>
      </c>
      <c r="B28" s="848" t="s">
        <v>141</v>
      </c>
      <c r="C28" s="848" t="s">
        <v>23</v>
      </c>
      <c r="D28" s="848" t="s">
        <v>246</v>
      </c>
      <c r="E28" s="848"/>
      <c r="H28" t="s">
        <v>16678</v>
      </c>
      <c r="K28" t="s">
        <v>16678</v>
      </c>
      <c r="L28" t="s">
        <v>16678</v>
      </c>
      <c r="M28" t="s">
        <v>16679</v>
      </c>
      <c r="O28" t="s">
        <v>16680</v>
      </c>
      <c r="R28" t="s">
        <v>16680</v>
      </c>
      <c r="S28" t="s">
        <v>16680</v>
      </c>
      <c r="T28" t="s">
        <v>16680</v>
      </c>
      <c r="U28" t="s">
        <v>16681</v>
      </c>
      <c r="V28" t="s">
        <v>16681</v>
      </c>
      <c r="Y28" t="s">
        <v>16682</v>
      </c>
      <c r="Z28" t="s">
        <v>263</v>
      </c>
    </row>
    <row r="29" spans="1:27" x14ac:dyDescent="0.25">
      <c r="A29" s="848">
        <v>1</v>
      </c>
      <c r="B29" s="848" t="s">
        <v>141</v>
      </c>
      <c r="C29" s="848" t="s">
        <v>142</v>
      </c>
      <c r="D29" s="848" t="s">
        <v>64</v>
      </c>
      <c r="E29" s="848" t="s">
        <v>1142</v>
      </c>
      <c r="H29" t="s">
        <v>16678</v>
      </c>
      <c r="K29" t="s">
        <v>16678</v>
      </c>
      <c r="L29" t="s">
        <v>16678</v>
      </c>
      <c r="O29" t="s">
        <v>16679</v>
      </c>
      <c r="R29" t="s">
        <v>16680</v>
      </c>
      <c r="S29" t="s">
        <v>16680</v>
      </c>
      <c r="T29" t="s">
        <v>16680</v>
      </c>
      <c r="U29" t="s">
        <v>16680</v>
      </c>
      <c r="V29" t="s">
        <v>16681</v>
      </c>
      <c r="Y29" t="s">
        <v>16681</v>
      </c>
      <c r="Z29" t="s">
        <v>16682</v>
      </c>
      <c r="AA29" t="s">
        <v>263</v>
      </c>
    </row>
    <row r="30" spans="1:27" x14ac:dyDescent="0.25">
      <c r="A30" s="848">
        <v>1</v>
      </c>
      <c r="B30" s="848" t="s">
        <v>141</v>
      </c>
      <c r="C30" s="848" t="s">
        <v>142</v>
      </c>
      <c r="D30" s="848" t="s">
        <v>143</v>
      </c>
      <c r="E30" s="848" t="s">
        <v>1814</v>
      </c>
      <c r="H30" t="s">
        <v>16678</v>
      </c>
      <c r="K30" t="s">
        <v>16678</v>
      </c>
      <c r="L30" t="s">
        <v>16678</v>
      </c>
      <c r="O30" t="s">
        <v>16679</v>
      </c>
      <c r="R30" t="s">
        <v>16680</v>
      </c>
      <c r="S30" t="s">
        <v>16680</v>
      </c>
      <c r="T30" t="s">
        <v>16680</v>
      </c>
      <c r="U30" t="s">
        <v>16680</v>
      </c>
      <c r="V30" t="s">
        <v>16681</v>
      </c>
      <c r="Y30" t="s">
        <v>16681</v>
      </c>
      <c r="Z30" t="s">
        <v>16682</v>
      </c>
      <c r="AA30" t="s">
        <v>263</v>
      </c>
    </row>
    <row r="31" spans="1:27" x14ac:dyDescent="0.25">
      <c r="A31" s="848">
        <v>1</v>
      </c>
      <c r="B31" s="848" t="s">
        <v>141</v>
      </c>
      <c r="C31" s="848" t="s">
        <v>142</v>
      </c>
      <c r="D31" s="848" t="s">
        <v>143</v>
      </c>
      <c r="E31" s="848" t="s">
        <v>1820</v>
      </c>
      <c r="H31" t="s">
        <v>16678</v>
      </c>
      <c r="K31" t="s">
        <v>16678</v>
      </c>
      <c r="L31" t="s">
        <v>16678</v>
      </c>
      <c r="O31" t="s">
        <v>16679</v>
      </c>
      <c r="R31" t="s">
        <v>16680</v>
      </c>
      <c r="S31" t="s">
        <v>16680</v>
      </c>
      <c r="T31" t="s">
        <v>16680</v>
      </c>
      <c r="U31" t="s">
        <v>16680</v>
      </c>
      <c r="V31" t="s">
        <v>16681</v>
      </c>
      <c r="Y31" t="s">
        <v>16681</v>
      </c>
      <c r="Z31" t="s">
        <v>16682</v>
      </c>
      <c r="AA31" t="s">
        <v>263</v>
      </c>
    </row>
    <row r="32" spans="1:27" x14ac:dyDescent="0.25">
      <c r="A32" s="848">
        <v>1</v>
      </c>
      <c r="B32" s="848" t="s">
        <v>141</v>
      </c>
      <c r="C32" s="848" t="s">
        <v>142</v>
      </c>
      <c r="D32" s="848" t="s">
        <v>163</v>
      </c>
      <c r="E32" s="848" t="s">
        <v>1180</v>
      </c>
      <c r="K32" t="s">
        <v>16678</v>
      </c>
      <c r="L32" t="s">
        <v>16678</v>
      </c>
      <c r="M32" t="s">
        <v>16678</v>
      </c>
      <c r="O32" t="s">
        <v>16679</v>
      </c>
      <c r="R32" t="s">
        <v>16680</v>
      </c>
      <c r="S32" t="s">
        <v>16680</v>
      </c>
      <c r="T32" t="s">
        <v>16680</v>
      </c>
      <c r="U32" t="s">
        <v>16680</v>
      </c>
      <c r="V32" t="s">
        <v>16681</v>
      </c>
      <c r="Y32" t="s">
        <v>16681</v>
      </c>
      <c r="Z32" t="s">
        <v>16682</v>
      </c>
      <c r="AA32" t="s">
        <v>263</v>
      </c>
    </row>
    <row r="33" spans="1:27" x14ac:dyDescent="0.25">
      <c r="A33" s="848">
        <v>1</v>
      </c>
      <c r="B33" s="848" t="s">
        <v>141</v>
      </c>
      <c r="C33" s="848" t="s">
        <v>142</v>
      </c>
      <c r="D33" s="848" t="s">
        <v>187</v>
      </c>
      <c r="E33" s="848" t="s">
        <v>1825</v>
      </c>
      <c r="K33" t="s">
        <v>16678</v>
      </c>
      <c r="L33" t="s">
        <v>16678</v>
      </c>
      <c r="M33" t="s">
        <v>16678</v>
      </c>
      <c r="O33" t="s">
        <v>16679</v>
      </c>
      <c r="R33" t="s">
        <v>16680</v>
      </c>
      <c r="S33" t="s">
        <v>16680</v>
      </c>
      <c r="T33" t="s">
        <v>16680</v>
      </c>
      <c r="U33" t="s">
        <v>16680</v>
      </c>
      <c r="V33" t="s">
        <v>16681</v>
      </c>
      <c r="Y33" t="s">
        <v>16681</v>
      </c>
      <c r="Z33" t="s">
        <v>16682</v>
      </c>
      <c r="AA33" t="s">
        <v>263</v>
      </c>
    </row>
    <row r="34" spans="1:27" x14ac:dyDescent="0.25">
      <c r="A34" s="848">
        <v>2</v>
      </c>
      <c r="B34" s="848" t="s">
        <v>141</v>
      </c>
      <c r="C34" s="848" t="s">
        <v>142</v>
      </c>
      <c r="D34" s="848" t="s">
        <v>148</v>
      </c>
      <c r="E34" s="848" t="s">
        <v>1385</v>
      </c>
      <c r="K34" t="s">
        <v>16678</v>
      </c>
      <c r="L34" t="s">
        <v>16678</v>
      </c>
      <c r="M34" t="s">
        <v>16678</v>
      </c>
      <c r="O34" t="s">
        <v>16679</v>
      </c>
      <c r="R34" t="s">
        <v>16680</v>
      </c>
      <c r="S34" t="s">
        <v>16680</v>
      </c>
      <c r="T34" t="s">
        <v>16680</v>
      </c>
      <c r="U34" t="s">
        <v>16680</v>
      </c>
      <c r="V34" t="s">
        <v>16681</v>
      </c>
      <c r="Y34" t="s">
        <v>16682</v>
      </c>
      <c r="Z34" t="s">
        <v>263</v>
      </c>
    </row>
    <row r="35" spans="1:27" x14ac:dyDescent="0.25">
      <c r="A35" s="848">
        <v>2</v>
      </c>
      <c r="B35" s="848" t="s">
        <v>141</v>
      </c>
      <c r="C35" s="848" t="s">
        <v>142</v>
      </c>
      <c r="D35" s="848" t="s">
        <v>198</v>
      </c>
      <c r="E35" s="848" t="s">
        <v>1627</v>
      </c>
      <c r="K35" t="s">
        <v>16678</v>
      </c>
      <c r="L35" t="s">
        <v>16678</v>
      </c>
      <c r="M35" t="s">
        <v>16678</v>
      </c>
      <c r="O35" t="s">
        <v>16679</v>
      </c>
      <c r="R35" t="s">
        <v>16680</v>
      </c>
      <c r="S35" t="s">
        <v>16680</v>
      </c>
      <c r="T35" t="s">
        <v>16680</v>
      </c>
      <c r="U35" t="s">
        <v>16680</v>
      </c>
      <c r="V35" t="s">
        <v>16681</v>
      </c>
      <c r="Y35" t="s">
        <v>16682</v>
      </c>
      <c r="Z35" t="s">
        <v>263</v>
      </c>
    </row>
    <row r="36" spans="1:27" x14ac:dyDescent="0.25">
      <c r="A36" s="848">
        <v>2</v>
      </c>
      <c r="B36" s="848" t="s">
        <v>141</v>
      </c>
      <c r="C36" s="848" t="s">
        <v>142</v>
      </c>
      <c r="D36" s="848" t="s">
        <v>183</v>
      </c>
      <c r="E36" s="848" t="s">
        <v>1842</v>
      </c>
      <c r="K36" t="s">
        <v>16678</v>
      </c>
      <c r="L36" t="s">
        <v>16678</v>
      </c>
      <c r="M36" t="s">
        <v>16678</v>
      </c>
      <c r="O36" t="s">
        <v>16679</v>
      </c>
      <c r="R36" t="s">
        <v>16680</v>
      </c>
      <c r="S36" t="s">
        <v>16680</v>
      </c>
      <c r="T36" t="s">
        <v>16680</v>
      </c>
      <c r="U36" t="s">
        <v>16680</v>
      </c>
      <c r="V36" t="s">
        <v>16681</v>
      </c>
      <c r="Y36" t="s">
        <v>16682</v>
      </c>
      <c r="Z36" t="s">
        <v>263</v>
      </c>
    </row>
    <row r="37" spans="1:27" x14ac:dyDescent="0.25">
      <c r="A37" s="848">
        <v>2</v>
      </c>
      <c r="B37" s="848" t="s">
        <v>141</v>
      </c>
      <c r="C37" s="848" t="s">
        <v>142</v>
      </c>
      <c r="D37" s="848" t="s">
        <v>160</v>
      </c>
      <c r="E37" s="848" t="s">
        <v>1847</v>
      </c>
    </row>
    <row r="38" spans="1:27" x14ac:dyDescent="0.25">
      <c r="A38" s="848">
        <v>2</v>
      </c>
      <c r="B38" s="848" t="s">
        <v>141</v>
      </c>
      <c r="C38" s="848" t="s">
        <v>142</v>
      </c>
      <c r="D38" s="848" t="s">
        <v>181</v>
      </c>
      <c r="E38" s="848" t="s">
        <v>1853</v>
      </c>
    </row>
    <row r="39" spans="1:27" x14ac:dyDescent="0.25">
      <c r="A39" s="848">
        <v>2</v>
      </c>
      <c r="B39" s="848" t="s">
        <v>141</v>
      </c>
      <c r="C39" s="848" t="s">
        <v>142</v>
      </c>
      <c r="D39" s="848" t="s">
        <v>225</v>
      </c>
      <c r="E39" s="848" t="s">
        <v>1957</v>
      </c>
    </row>
    <row r="40" spans="1:27" x14ac:dyDescent="0.25">
      <c r="A40" s="848">
        <v>2</v>
      </c>
      <c r="B40" s="848" t="s">
        <v>141</v>
      </c>
      <c r="C40" s="848" t="s">
        <v>142</v>
      </c>
      <c r="D40" s="848" t="s">
        <v>225</v>
      </c>
      <c r="E40" s="848" t="s">
        <v>1963</v>
      </c>
    </row>
    <row r="41" spans="1:27" x14ac:dyDescent="0.25">
      <c r="A41" s="848">
        <v>2</v>
      </c>
      <c r="B41" s="848" t="s">
        <v>141</v>
      </c>
      <c r="C41" s="848" t="s">
        <v>142</v>
      </c>
      <c r="D41" s="848" t="s">
        <v>227</v>
      </c>
      <c r="E41" s="848" t="s">
        <v>283</v>
      </c>
    </row>
    <row r="42" spans="1:27" x14ac:dyDescent="0.25">
      <c r="A42" s="848">
        <v>2</v>
      </c>
      <c r="B42" s="848" t="s">
        <v>141</v>
      </c>
      <c r="C42" s="848" t="s">
        <v>142</v>
      </c>
      <c r="D42" s="848" t="s">
        <v>223</v>
      </c>
      <c r="E42" s="848" t="s">
        <v>1975</v>
      </c>
    </row>
    <row r="43" spans="1:27" x14ac:dyDescent="0.25">
      <c r="A43" s="848">
        <v>1</v>
      </c>
      <c r="B43" s="848" t="s">
        <v>141</v>
      </c>
      <c r="C43" s="848" t="s">
        <v>142</v>
      </c>
      <c r="D43" s="848" t="s">
        <v>175</v>
      </c>
      <c r="E43" s="848" t="s">
        <v>1831</v>
      </c>
    </row>
    <row r="44" spans="1:27" x14ac:dyDescent="0.25">
      <c r="A44" s="848">
        <v>1</v>
      </c>
      <c r="B44" s="848" t="s">
        <v>141</v>
      </c>
      <c r="C44" s="848" t="s">
        <v>142</v>
      </c>
      <c r="D44" s="848" t="s">
        <v>173</v>
      </c>
      <c r="E44" s="848" t="s">
        <v>1836</v>
      </c>
    </row>
    <row r="45" spans="1:27" x14ac:dyDescent="0.25">
      <c r="A45" s="848">
        <v>1</v>
      </c>
      <c r="B45" s="848" t="s">
        <v>141</v>
      </c>
      <c r="C45" s="848" t="s">
        <v>142</v>
      </c>
      <c r="D45" s="848" t="s">
        <v>156</v>
      </c>
      <c r="E45" s="848" t="s">
        <v>1864</v>
      </c>
    </row>
    <row r="46" spans="1:27" x14ac:dyDescent="0.25">
      <c r="A46" s="848">
        <v>1</v>
      </c>
      <c r="B46" s="848" t="s">
        <v>141</v>
      </c>
      <c r="C46" s="848" t="s">
        <v>142</v>
      </c>
      <c r="D46" s="848" t="s">
        <v>158</v>
      </c>
      <c r="E46" s="848" t="s">
        <v>1871</v>
      </c>
    </row>
    <row r="47" spans="1:27" x14ac:dyDescent="0.25">
      <c r="A47" s="848">
        <v>1</v>
      </c>
      <c r="B47" s="848" t="s">
        <v>141</v>
      </c>
      <c r="C47" s="848" t="s">
        <v>142</v>
      </c>
      <c r="D47" s="848" t="s">
        <v>154</v>
      </c>
      <c r="E47" s="848" t="s">
        <v>1875</v>
      </c>
    </row>
    <row r="48" spans="1:27" x14ac:dyDescent="0.25">
      <c r="A48" s="848">
        <v>1</v>
      </c>
      <c r="B48" s="848" t="s">
        <v>141</v>
      </c>
      <c r="C48" s="848" t="s">
        <v>142</v>
      </c>
      <c r="D48" s="848" t="s">
        <v>150</v>
      </c>
      <c r="E48" s="848" t="s">
        <v>1880</v>
      </c>
    </row>
    <row r="49" spans="1:5" x14ac:dyDescent="0.25">
      <c r="A49" s="848">
        <v>1</v>
      </c>
      <c r="B49" s="848" t="s">
        <v>141</v>
      </c>
      <c r="C49" s="848" t="s">
        <v>142</v>
      </c>
      <c r="D49" s="848" t="s">
        <v>152</v>
      </c>
      <c r="E49" s="848" t="s">
        <v>1943</v>
      </c>
    </row>
    <row r="50" spans="1:5" x14ac:dyDescent="0.25">
      <c r="A50" s="848">
        <v>2</v>
      </c>
      <c r="B50" s="848" t="s">
        <v>525</v>
      </c>
      <c r="C50" s="848" t="s">
        <v>551</v>
      </c>
      <c r="D50" s="848" t="s">
        <v>70</v>
      </c>
      <c r="E50" s="848" t="s">
        <v>1272</v>
      </c>
    </row>
    <row r="51" spans="1:5" x14ac:dyDescent="0.25">
      <c r="A51" s="848">
        <v>2</v>
      </c>
      <c r="B51" s="848" t="s">
        <v>525</v>
      </c>
      <c r="C51" s="848" t="s">
        <v>551</v>
      </c>
      <c r="D51" s="848" t="s">
        <v>74</v>
      </c>
      <c r="E51" s="848" t="s">
        <v>1328</v>
      </c>
    </row>
    <row r="52" spans="1:5" x14ac:dyDescent="0.25">
      <c r="A52" s="848">
        <v>2</v>
      </c>
      <c r="B52" s="848" t="s">
        <v>525</v>
      </c>
      <c r="C52" s="848" t="s">
        <v>551</v>
      </c>
      <c r="D52" s="848" t="s">
        <v>95</v>
      </c>
      <c r="E52" s="848" t="s">
        <v>1429</v>
      </c>
    </row>
    <row r="53" spans="1:5" x14ac:dyDescent="0.25">
      <c r="A53" s="848">
        <v>2</v>
      </c>
      <c r="B53" s="848" t="s">
        <v>525</v>
      </c>
      <c r="C53" s="848" t="s">
        <v>551</v>
      </c>
      <c r="D53" s="848" t="s">
        <v>200</v>
      </c>
      <c r="E53" s="848" t="s">
        <v>1693</v>
      </c>
    </row>
    <row r="54" spans="1:5" x14ac:dyDescent="0.25">
      <c r="A54" s="848">
        <v>2</v>
      </c>
      <c r="B54" s="848" t="s">
        <v>525</v>
      </c>
      <c r="C54" s="848" t="s">
        <v>551</v>
      </c>
      <c r="D54" s="848" t="s">
        <v>280</v>
      </c>
      <c r="E54" s="848" t="s">
        <v>1700</v>
      </c>
    </row>
    <row r="55" spans="1:5" x14ac:dyDescent="0.25">
      <c r="A55" s="848">
        <v>2</v>
      </c>
      <c r="B55" s="848" t="s">
        <v>525</v>
      </c>
      <c r="C55" s="848" t="s">
        <v>551</v>
      </c>
      <c r="D55" s="848" t="s">
        <v>74</v>
      </c>
      <c r="E55" s="848" t="s">
        <v>1723</v>
      </c>
    </row>
    <row r="56" spans="1:5" x14ac:dyDescent="0.25">
      <c r="A56" s="848">
        <v>2</v>
      </c>
      <c r="B56" s="848" t="s">
        <v>525</v>
      </c>
      <c r="C56" s="848" t="s">
        <v>229</v>
      </c>
      <c r="D56" s="848" t="s">
        <v>53</v>
      </c>
      <c r="E56" s="848" t="s">
        <v>1099</v>
      </c>
    </row>
    <row r="57" spans="1:5" x14ac:dyDescent="0.25">
      <c r="A57" s="848">
        <v>2</v>
      </c>
      <c r="B57" s="848" t="s">
        <v>141</v>
      </c>
      <c r="C57" s="848" t="s">
        <v>229</v>
      </c>
      <c r="D57" s="848" t="s">
        <v>53</v>
      </c>
      <c r="E57" s="848" t="s">
        <v>1108</v>
      </c>
    </row>
    <row r="58" spans="1:5" x14ac:dyDescent="0.25">
      <c r="A58" s="848">
        <v>1</v>
      </c>
      <c r="B58" s="848" t="s">
        <v>141</v>
      </c>
      <c r="C58" s="848" t="s">
        <v>1503</v>
      </c>
      <c r="D58" s="848" t="s">
        <v>165</v>
      </c>
      <c r="E58" s="848" t="s">
        <v>1512</v>
      </c>
    </row>
    <row r="59" spans="1:5" x14ac:dyDescent="0.25">
      <c r="A59" s="848">
        <v>1</v>
      </c>
      <c r="B59" s="848" t="s">
        <v>141</v>
      </c>
      <c r="C59" s="848" t="s">
        <v>1503</v>
      </c>
      <c r="D59" s="848" t="s">
        <v>165</v>
      </c>
      <c r="E59" s="848" t="s">
        <v>1522</v>
      </c>
    </row>
    <row r="60" spans="1:5" x14ac:dyDescent="0.25">
      <c r="A60" s="848">
        <v>1</v>
      </c>
      <c r="B60" s="848" t="s">
        <v>141</v>
      </c>
      <c r="C60" s="848" t="s">
        <v>1503</v>
      </c>
      <c r="D60" s="848" t="s">
        <v>165</v>
      </c>
      <c r="E60" s="848" t="s">
        <v>1539</v>
      </c>
    </row>
    <row r="61" spans="1:5" x14ac:dyDescent="0.25">
      <c r="A61" s="848">
        <v>1</v>
      </c>
      <c r="B61" s="848" t="s">
        <v>141</v>
      </c>
      <c r="C61" s="848" t="s">
        <v>1503</v>
      </c>
      <c r="D61" s="848" t="s">
        <v>169</v>
      </c>
      <c r="E61" s="848" t="s">
        <v>1545</v>
      </c>
    </row>
    <row r="62" spans="1:5" x14ac:dyDescent="0.25">
      <c r="A62" s="848">
        <v>1</v>
      </c>
      <c r="B62" s="848" t="s">
        <v>141</v>
      </c>
      <c r="C62" s="848" t="s">
        <v>1503</v>
      </c>
      <c r="D62" s="848" t="s">
        <v>185</v>
      </c>
      <c r="E62" s="848" t="s">
        <v>1566</v>
      </c>
    </row>
    <row r="63" spans="1:5" x14ac:dyDescent="0.25">
      <c r="A63" s="848">
        <v>1</v>
      </c>
      <c r="B63" s="848" t="s">
        <v>141</v>
      </c>
      <c r="C63" s="848" t="s">
        <v>1503</v>
      </c>
      <c r="D63" s="848" t="s">
        <v>277</v>
      </c>
      <c r="E63" s="848" t="s">
        <v>1575</v>
      </c>
    </row>
    <row r="64" spans="1:5" x14ac:dyDescent="0.25">
      <c r="A64" s="848">
        <v>1</v>
      </c>
      <c r="B64" s="848" t="s">
        <v>141</v>
      </c>
      <c r="C64" s="848" t="s">
        <v>1503</v>
      </c>
      <c r="D64" s="848" t="s">
        <v>277</v>
      </c>
      <c r="E64" s="848" t="s">
        <v>1600</v>
      </c>
    </row>
    <row r="65" spans="1:5" x14ac:dyDescent="0.25">
      <c r="A65" s="848">
        <v>1</v>
      </c>
      <c r="B65" s="848" t="s">
        <v>141</v>
      </c>
      <c r="C65" s="848" t="s">
        <v>1503</v>
      </c>
      <c r="D65" s="848" t="s">
        <v>165</v>
      </c>
      <c r="E65" s="848" t="s">
        <v>1614</v>
      </c>
    </row>
    <row r="66" spans="1:5" x14ac:dyDescent="0.25">
      <c r="A66" s="848">
        <v>1</v>
      </c>
      <c r="B66" s="848" t="s">
        <v>141</v>
      </c>
      <c r="C66" s="848" t="s">
        <v>1503</v>
      </c>
      <c r="D66" s="848" t="s">
        <v>169</v>
      </c>
      <c r="E66" s="848" t="s">
        <v>1622</v>
      </c>
    </row>
    <row r="67" spans="1:5" x14ac:dyDescent="0.25">
      <c r="A67" s="848">
        <v>1</v>
      </c>
      <c r="B67" s="848" t="s">
        <v>141</v>
      </c>
      <c r="C67" s="848" t="s">
        <v>26</v>
      </c>
      <c r="D67" s="848" t="s">
        <v>28</v>
      </c>
      <c r="E67" s="848" t="s">
        <v>673</v>
      </c>
    </row>
    <row r="68" spans="1:5" x14ac:dyDescent="0.25">
      <c r="A68" s="848">
        <v>2</v>
      </c>
      <c r="B68" s="848" t="s">
        <v>525</v>
      </c>
      <c r="C68" s="848" t="s">
        <v>39</v>
      </c>
      <c r="D68" s="848" t="s">
        <v>235</v>
      </c>
      <c r="E68" s="848" t="s">
        <v>765</v>
      </c>
    </row>
    <row r="69" spans="1:5" x14ac:dyDescent="0.25">
      <c r="A69" s="848">
        <v>2</v>
      </c>
      <c r="B69" s="848" t="s">
        <v>525</v>
      </c>
      <c r="C69" s="848" t="s">
        <v>39</v>
      </c>
      <c r="D69" s="848" t="s">
        <v>235</v>
      </c>
      <c r="E69" s="848" t="s">
        <v>773</v>
      </c>
    </row>
    <row r="70" spans="1:5" x14ac:dyDescent="0.25">
      <c r="A70" s="848">
        <v>2</v>
      </c>
      <c r="B70" s="848" t="s">
        <v>525</v>
      </c>
      <c r="C70" s="848" t="s">
        <v>39</v>
      </c>
      <c r="D70" s="848" t="s">
        <v>235</v>
      </c>
      <c r="E70" s="848" t="s">
        <v>777</v>
      </c>
    </row>
    <row r="71" spans="1:5" x14ac:dyDescent="0.25">
      <c r="A71" s="848">
        <v>2</v>
      </c>
      <c r="B71" s="848" t="s">
        <v>525</v>
      </c>
      <c r="C71" s="848" t="s">
        <v>39</v>
      </c>
      <c r="D71" s="848" t="s">
        <v>134</v>
      </c>
      <c r="E71" s="848" t="s">
        <v>1983</v>
      </c>
    </row>
    <row r="72" spans="1:5" x14ac:dyDescent="0.25">
      <c r="A72" s="848">
        <v>2</v>
      </c>
      <c r="B72" s="848" t="s">
        <v>141</v>
      </c>
      <c r="C72" s="848" t="s">
        <v>39</v>
      </c>
      <c r="D72" s="848" t="s">
        <v>240</v>
      </c>
      <c r="E72" s="848" t="s">
        <v>967</v>
      </c>
    </row>
    <row r="73" spans="1:5" x14ac:dyDescent="0.25">
      <c r="A73" s="848">
        <v>2</v>
      </c>
      <c r="B73" s="848" t="s">
        <v>141</v>
      </c>
      <c r="C73" s="848" t="s">
        <v>39</v>
      </c>
      <c r="D73" s="848" t="s">
        <v>235</v>
      </c>
      <c r="E73" s="848" t="s">
        <v>1044</v>
      </c>
    </row>
    <row r="74" spans="1:5" x14ac:dyDescent="0.25">
      <c r="A74" s="848">
        <v>2</v>
      </c>
      <c r="B74" s="848" t="s">
        <v>141</v>
      </c>
      <c r="C74" s="848" t="s">
        <v>39</v>
      </c>
      <c r="D74" s="848" t="s">
        <v>235</v>
      </c>
      <c r="E74" s="848" t="s">
        <v>1049</v>
      </c>
    </row>
    <row r="75" spans="1:5" x14ac:dyDescent="0.25">
      <c r="A75" s="848">
        <v>2</v>
      </c>
      <c r="B75" s="848" t="s">
        <v>141</v>
      </c>
      <c r="C75" s="848" t="s">
        <v>39</v>
      </c>
      <c r="D75" s="848" t="s">
        <v>235</v>
      </c>
      <c r="E75" s="848" t="s">
        <v>1060</v>
      </c>
    </row>
    <row r="76" spans="1:5" x14ac:dyDescent="0.25">
      <c r="A76" s="848">
        <v>2</v>
      </c>
      <c r="B76" s="848" t="s">
        <v>525</v>
      </c>
      <c r="C76" s="848" t="s">
        <v>551</v>
      </c>
      <c r="D76" s="848" t="s">
        <v>21</v>
      </c>
      <c r="E76" s="848" t="s">
        <v>643</v>
      </c>
    </row>
    <row r="77" spans="1:5" x14ac:dyDescent="0.25">
      <c r="A77" s="848">
        <v>2</v>
      </c>
      <c r="B77" s="848" t="s">
        <v>525</v>
      </c>
      <c r="C77" s="848" t="s">
        <v>551</v>
      </c>
      <c r="D77" s="848" t="s">
        <v>38</v>
      </c>
      <c r="E77" s="848" t="s">
        <v>735</v>
      </c>
    </row>
    <row r="78" spans="1:5" x14ac:dyDescent="0.25">
      <c r="A78" s="848">
        <v>3</v>
      </c>
      <c r="B78" s="848" t="s">
        <v>141</v>
      </c>
      <c r="C78" s="848" t="s">
        <v>142</v>
      </c>
      <c r="D78" s="848" t="s">
        <v>192</v>
      </c>
      <c r="E78" s="848" t="s">
        <v>1163</v>
      </c>
    </row>
    <row r="79" spans="1:5" x14ac:dyDescent="0.25">
      <c r="A79" s="848">
        <v>3</v>
      </c>
      <c r="B79" s="848" t="s">
        <v>141</v>
      </c>
      <c r="C79" s="848" t="s">
        <v>142</v>
      </c>
      <c r="D79" s="848" t="s">
        <v>190</v>
      </c>
      <c r="E79" s="848" t="s">
        <v>1858</v>
      </c>
    </row>
    <row r="80" spans="1:5" x14ac:dyDescent="0.25">
      <c r="A80" s="848">
        <v>3</v>
      </c>
      <c r="B80" s="848" t="s">
        <v>141</v>
      </c>
      <c r="C80" s="848" t="s">
        <v>142</v>
      </c>
      <c r="D80" s="848" t="s">
        <v>179</v>
      </c>
      <c r="E80" s="848" t="s">
        <v>1950</v>
      </c>
    </row>
    <row r="81" spans="1:5" x14ac:dyDescent="0.25">
      <c r="A81" s="848">
        <v>3</v>
      </c>
      <c r="B81" s="848" t="s">
        <v>141</v>
      </c>
      <c r="C81" s="848" t="s">
        <v>1503</v>
      </c>
      <c r="D81" s="848" t="s">
        <v>188</v>
      </c>
      <c r="E81" s="848" t="s">
        <v>1551</v>
      </c>
    </row>
    <row r="82" spans="1:5" x14ac:dyDescent="0.25">
      <c r="A82" s="848">
        <v>2</v>
      </c>
      <c r="B82" s="848" t="s">
        <v>141</v>
      </c>
      <c r="C82" s="848" t="s">
        <v>551</v>
      </c>
      <c r="D82" s="848" t="s">
        <v>204</v>
      </c>
      <c r="E82" s="848" t="s">
        <v>720</v>
      </c>
    </row>
    <row r="83" spans="1:5" x14ac:dyDescent="0.25">
      <c r="A83" s="848">
        <v>2</v>
      </c>
      <c r="B83" s="848" t="s">
        <v>141</v>
      </c>
      <c r="C83" s="848" t="s">
        <v>551</v>
      </c>
      <c r="D83" s="848" t="s">
        <v>204</v>
      </c>
      <c r="E83" s="848" t="s">
        <v>1291</v>
      </c>
    </row>
    <row r="84" spans="1:5" x14ac:dyDescent="0.25">
      <c r="A84" s="848">
        <v>3</v>
      </c>
      <c r="B84" s="848" t="s">
        <v>141</v>
      </c>
      <c r="C84" s="848" t="s">
        <v>551</v>
      </c>
      <c r="D84" s="848" t="s">
        <v>207</v>
      </c>
      <c r="E84" s="848" t="s">
        <v>1313</v>
      </c>
    </row>
    <row r="85" spans="1:5" x14ac:dyDescent="0.25">
      <c r="A85" s="848">
        <v>3</v>
      </c>
      <c r="B85" s="848" t="s">
        <v>141</v>
      </c>
      <c r="C85" s="848" t="s">
        <v>551</v>
      </c>
      <c r="D85" s="848" t="s">
        <v>211</v>
      </c>
      <c r="E85" s="848" t="s">
        <v>1320</v>
      </c>
    </row>
    <row r="86" spans="1:5" x14ac:dyDescent="0.25">
      <c r="A86" s="848">
        <v>3</v>
      </c>
      <c r="B86" s="848" t="s">
        <v>141</v>
      </c>
      <c r="C86" s="848" t="s">
        <v>551</v>
      </c>
      <c r="D86" s="848" t="s">
        <v>95</v>
      </c>
      <c r="E86" s="848" t="s">
        <v>1784</v>
      </c>
    </row>
    <row r="87" spans="1:5" x14ac:dyDescent="0.25">
      <c r="A87" s="848">
        <v>3</v>
      </c>
      <c r="B87" s="848" t="s">
        <v>141</v>
      </c>
      <c r="C87" s="848" t="s">
        <v>551</v>
      </c>
      <c r="D87" s="848" t="s">
        <v>220</v>
      </c>
      <c r="E87" s="848" t="s">
        <v>1913</v>
      </c>
    </row>
    <row r="88" spans="1:5" x14ac:dyDescent="0.25">
      <c r="A88" s="848">
        <v>3</v>
      </c>
      <c r="B88" s="848" t="s">
        <v>141</v>
      </c>
      <c r="C88" s="848" t="s">
        <v>558</v>
      </c>
      <c r="D88" s="848" t="s">
        <v>209</v>
      </c>
      <c r="E88" s="848" t="s">
        <v>1756</v>
      </c>
    </row>
    <row r="89" spans="1:5" x14ac:dyDescent="0.25">
      <c r="A89" s="848">
        <v>3</v>
      </c>
      <c r="B89" s="848" t="s">
        <v>141</v>
      </c>
      <c r="C89" s="848" t="s">
        <v>558</v>
      </c>
      <c r="D89" s="848" t="s">
        <v>218</v>
      </c>
      <c r="E89" s="848" t="s">
        <v>1765</v>
      </c>
    </row>
    <row r="90" spans="1:5" x14ac:dyDescent="0.25">
      <c r="A90" s="848">
        <v>3</v>
      </c>
      <c r="B90" s="848" t="s">
        <v>141</v>
      </c>
      <c r="C90" s="848" t="s">
        <v>558</v>
      </c>
      <c r="D90" s="848" t="s">
        <v>215</v>
      </c>
      <c r="E90" s="848" t="s">
        <v>1791</v>
      </c>
    </row>
    <row r="91" spans="1:5" x14ac:dyDescent="0.25">
      <c r="A91" s="848">
        <v>3</v>
      </c>
      <c r="B91" s="848" t="s">
        <v>141</v>
      </c>
      <c r="C91" s="848" t="s">
        <v>234</v>
      </c>
      <c r="D91" s="848" t="s">
        <v>213</v>
      </c>
      <c r="E91" s="848" t="s">
        <v>1709</v>
      </c>
    </row>
  </sheetData>
  <conditionalFormatting sqref="F1:AJ1048576">
    <cfRule type="containsText" dxfId="43" priority="1" operator="containsText" text="Walk BU through tracker">
      <formula>NOT(ISERROR(SEARCH("Walk BU through tracker",F1)))</formula>
    </cfRule>
    <cfRule type="containsText" dxfId="42" priority="2" operator="containsText" text="Accenture Populate Tracker">
      <formula>NOT(ISERROR(SEARCH("Accenture Populate Tracker",F1)))</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55"/>
  <sheetViews>
    <sheetView workbookViewId="0">
      <pane xSplit="6" ySplit="6" topLeftCell="G83" activePane="bottomRight" state="frozen"/>
      <selection activeCell="K112" sqref="K112"/>
      <selection pane="topRight" activeCell="K112" sqref="K112"/>
      <selection pane="bottomLeft" activeCell="K112" sqref="K112"/>
      <selection pane="bottomRight" activeCell="K112" sqref="K112"/>
    </sheetView>
  </sheetViews>
  <sheetFormatPr defaultRowHeight="15" outlineLevelCol="1" x14ac:dyDescent="0.25"/>
  <cols>
    <col min="1" max="1" width="4" customWidth="1"/>
    <col min="2" max="2" width="3.28515625" style="2" bestFit="1" customWidth="1"/>
    <col min="3" max="3" width="13.140625" bestFit="1" customWidth="1"/>
    <col min="4" max="4" width="5.28515625" style="2" bestFit="1" customWidth="1"/>
    <col min="5" max="5" width="4.28515625" style="2" customWidth="1" outlineLevel="1"/>
    <col min="6" max="6" width="3.42578125" style="2" customWidth="1" outlineLevel="1"/>
    <col min="7" max="7" width="3.28515625" style="2" customWidth="1" outlineLevel="1"/>
    <col min="8" max="8" width="8.85546875" style="2"/>
    <col min="9" max="9" width="8.28515625" style="2" customWidth="1"/>
    <col min="10" max="10" width="10.28515625" hidden="1" customWidth="1" outlineLevel="1"/>
    <col min="11" max="11" width="23.28515625" style="644" customWidth="1" collapsed="1"/>
    <col min="12" max="12" width="23.28515625" style="165" customWidth="1"/>
    <col min="13" max="13" width="3.28515625" style="2" hidden="1" customWidth="1" outlineLevel="1"/>
    <col min="14" max="14" width="5.85546875" style="527" customWidth="1" collapsed="1"/>
    <col min="15" max="15" width="29.5703125" style="645" customWidth="1" outlineLevel="1"/>
    <col min="16" max="16" width="4.28515625" style="527" customWidth="1" outlineLevel="1"/>
    <col min="17" max="17" width="8.85546875" style="527" customWidth="1" outlineLevel="1"/>
    <col min="18" max="18" width="6.7109375" style="165" customWidth="1"/>
    <col min="19" max="19" width="28.28515625" style="485" customWidth="1" outlineLevel="1"/>
    <col min="20" max="20" width="19.7109375" style="2" customWidth="1" outlineLevel="1"/>
    <col min="21" max="21" width="25.28515625" style="579" customWidth="1"/>
    <col min="22" max="23" width="6.140625" customWidth="1"/>
    <col min="24" max="24" width="6.140625" style="687" customWidth="1"/>
    <col min="26" max="26" width="17.7109375" style="675" customWidth="1"/>
  </cols>
  <sheetData>
    <row r="1" spans="1:26" x14ac:dyDescent="0.25">
      <c r="A1" s="20" t="s">
        <v>2088</v>
      </c>
      <c r="K1" s="708" t="s">
        <v>2089</v>
      </c>
      <c r="Z1" s="765"/>
    </row>
    <row r="2" spans="1:26" x14ac:dyDescent="0.25">
      <c r="A2" t="s">
        <v>311</v>
      </c>
      <c r="K2" s="709">
        <v>43236</v>
      </c>
      <c r="Z2" s="765"/>
    </row>
    <row r="3" spans="1:26" ht="15.75" thickBot="1" x14ac:dyDescent="0.3">
      <c r="K3" s="765"/>
      <c r="Z3" s="765"/>
    </row>
    <row r="4" spans="1:26" ht="15.75" x14ac:dyDescent="0.25">
      <c r="A4" s="386"/>
      <c r="B4"/>
      <c r="G4"/>
      <c r="H4"/>
      <c r="I4"/>
      <c r="K4"/>
      <c r="L4"/>
      <c r="M4"/>
      <c r="N4" s="908" t="s">
        <v>2090</v>
      </c>
      <c r="O4" s="900"/>
      <c r="P4" s="901"/>
      <c r="Q4" s="902"/>
      <c r="R4" s="909" t="s">
        <v>2091</v>
      </c>
      <c r="S4" s="910"/>
      <c r="T4" s="911"/>
      <c r="U4" s="695" t="s">
        <v>2092</v>
      </c>
      <c r="V4" s="912" t="s">
        <v>2093</v>
      </c>
      <c r="W4" s="913"/>
      <c r="X4" s="914"/>
      <c r="Z4" s="765"/>
    </row>
    <row r="5" spans="1:26" ht="87" x14ac:dyDescent="0.25">
      <c r="A5" s="385" t="s">
        <v>326</v>
      </c>
      <c r="B5" s="389" t="s">
        <v>327</v>
      </c>
      <c r="C5" s="390" t="s">
        <v>328</v>
      </c>
      <c r="D5" s="397" t="s">
        <v>2</v>
      </c>
      <c r="E5" s="374" t="s">
        <v>334</v>
      </c>
      <c r="F5" s="375" t="s">
        <v>335</v>
      </c>
      <c r="G5" s="376" t="s">
        <v>338</v>
      </c>
      <c r="H5" s="377" t="s">
        <v>2094</v>
      </c>
      <c r="I5" s="378" t="s">
        <v>340</v>
      </c>
      <c r="J5" s="378" t="s">
        <v>341</v>
      </c>
      <c r="K5" s="382" t="s">
        <v>6</v>
      </c>
      <c r="L5" s="391" t="s">
        <v>330</v>
      </c>
      <c r="M5" s="392" t="s">
        <v>333</v>
      </c>
      <c r="N5" s="387" t="s">
        <v>331</v>
      </c>
      <c r="O5" s="646" t="s">
        <v>362</v>
      </c>
      <c r="P5" s="398" t="s">
        <v>26</v>
      </c>
      <c r="Q5" s="388" t="s">
        <v>363</v>
      </c>
      <c r="R5" s="554" t="s">
        <v>364</v>
      </c>
      <c r="S5" s="551" t="s">
        <v>365</v>
      </c>
      <c r="T5" s="693" t="s">
        <v>366</v>
      </c>
      <c r="U5" s="707" t="s">
        <v>2095</v>
      </c>
      <c r="V5" s="697" t="s">
        <v>2092</v>
      </c>
      <c r="W5" s="698" t="s">
        <v>2094</v>
      </c>
      <c r="X5" s="699" t="s">
        <v>2096</v>
      </c>
      <c r="Y5" s="676" t="s">
        <v>2097</v>
      </c>
      <c r="Z5" s="765"/>
    </row>
    <row r="6" spans="1:26" ht="15.75" thickBot="1" x14ac:dyDescent="0.3">
      <c r="A6" s="507"/>
      <c r="B6" s="510"/>
      <c r="C6" s="505"/>
      <c r="D6" s="649"/>
      <c r="E6" s="650"/>
      <c r="F6" s="651"/>
      <c r="G6" s="508"/>
      <c r="H6" s="509"/>
      <c r="I6" s="509"/>
      <c r="J6" s="502"/>
      <c r="K6" s="502"/>
      <c r="L6" s="525"/>
      <c r="M6" s="399"/>
      <c r="N6" s="528"/>
      <c r="O6" s="647"/>
      <c r="P6" s="529"/>
      <c r="Q6" s="530"/>
      <c r="R6" s="534"/>
      <c r="S6" s="488"/>
      <c r="T6" s="694"/>
      <c r="U6" s="696"/>
      <c r="V6" s="700">
        <v>0.75</v>
      </c>
      <c r="W6" s="701">
        <v>0.25</v>
      </c>
      <c r="X6" s="702">
        <v>1</v>
      </c>
      <c r="Z6" s="765"/>
    </row>
    <row r="7" spans="1:26" ht="49.9" customHeight="1" x14ac:dyDescent="0.25">
      <c r="A7" s="558" t="s">
        <v>642</v>
      </c>
      <c r="B7" s="490" t="s">
        <v>990</v>
      </c>
      <c r="C7" s="489" t="s">
        <v>1032</v>
      </c>
      <c r="D7" s="490" t="s">
        <v>1033</v>
      </c>
      <c r="E7" s="491" t="s">
        <v>1001</v>
      </c>
      <c r="F7" s="492" t="s">
        <v>1034</v>
      </c>
      <c r="G7" s="490" t="s">
        <v>637</v>
      </c>
      <c r="H7" s="491" t="s">
        <v>30</v>
      </c>
      <c r="I7" s="491" t="s">
        <v>1035</v>
      </c>
      <c r="J7" s="489" t="s">
        <v>659</v>
      </c>
      <c r="K7" s="493" t="s">
        <v>999</v>
      </c>
      <c r="L7" s="489" t="s">
        <v>2098</v>
      </c>
      <c r="M7" s="560"/>
      <c r="N7" s="490" t="s">
        <v>642</v>
      </c>
      <c r="O7" s="496" t="s">
        <v>1036</v>
      </c>
      <c r="P7" s="491"/>
      <c r="Q7" s="492"/>
      <c r="R7" s="490" t="s">
        <v>652</v>
      </c>
      <c r="S7" s="493" t="s">
        <v>1036</v>
      </c>
      <c r="T7" s="491" t="s">
        <v>1006</v>
      </c>
      <c r="U7" s="513" t="s">
        <v>2099</v>
      </c>
      <c r="V7" s="527">
        <v>5</v>
      </c>
      <c r="W7" s="527">
        <v>2</v>
      </c>
      <c r="X7" s="688">
        <f t="shared" ref="X7:X38" si="0">(V7*$V$6)+(W7*$W$6)</f>
        <v>4.25</v>
      </c>
      <c r="Y7" s="686" t="s">
        <v>876</v>
      </c>
      <c r="Z7" s="765" t="s">
        <v>2100</v>
      </c>
    </row>
    <row r="8" spans="1:26" ht="49.9" customHeight="1" x14ac:dyDescent="0.25">
      <c r="A8" s="558" t="s">
        <v>642</v>
      </c>
      <c r="B8" s="490" t="s">
        <v>990</v>
      </c>
      <c r="C8" s="489" t="s">
        <v>998</v>
      </c>
      <c r="D8" s="490" t="s">
        <v>1000</v>
      </c>
      <c r="E8" s="491" t="s">
        <v>1001</v>
      </c>
      <c r="F8" s="492" t="s">
        <v>1002</v>
      </c>
      <c r="G8" s="490" t="s">
        <v>637</v>
      </c>
      <c r="H8" s="491" t="s">
        <v>30</v>
      </c>
      <c r="I8" s="491" t="s">
        <v>1003</v>
      </c>
      <c r="J8" s="489" t="s">
        <v>644</v>
      </c>
      <c r="K8" s="493" t="s">
        <v>999</v>
      </c>
      <c r="L8" s="489" t="s">
        <v>2098</v>
      </c>
      <c r="M8" s="560"/>
      <c r="N8" s="490" t="s">
        <v>524</v>
      </c>
      <c r="O8" s="496" t="s">
        <v>2101</v>
      </c>
      <c r="P8" s="491"/>
      <c r="Q8" s="492"/>
      <c r="R8" s="490" t="s">
        <v>652</v>
      </c>
      <c r="S8" s="493" t="s">
        <v>1011</v>
      </c>
      <c r="T8" s="491" t="s">
        <v>1006</v>
      </c>
      <c r="U8" s="513" t="s">
        <v>770</v>
      </c>
      <c r="V8" s="527">
        <v>1</v>
      </c>
      <c r="W8" s="527">
        <v>2</v>
      </c>
      <c r="X8" s="688">
        <f t="shared" si="0"/>
        <v>1.25</v>
      </c>
      <c r="Y8" s="686" t="s">
        <v>876</v>
      </c>
      <c r="Z8" s="765" t="s">
        <v>2100</v>
      </c>
    </row>
    <row r="9" spans="1:26" ht="49.9" customHeight="1" x14ac:dyDescent="0.25">
      <c r="A9" s="558" t="s">
        <v>642</v>
      </c>
      <c r="B9" s="490" t="s">
        <v>990</v>
      </c>
      <c r="C9" s="489" t="s">
        <v>1007</v>
      </c>
      <c r="D9" s="490" t="s">
        <v>1008</v>
      </c>
      <c r="E9" s="491" t="s">
        <v>1001</v>
      </c>
      <c r="F9" s="492" t="s">
        <v>1009</v>
      </c>
      <c r="G9" s="490" t="s">
        <v>637</v>
      </c>
      <c r="H9" s="491" t="s">
        <v>30</v>
      </c>
      <c r="I9" s="491" t="s">
        <v>1010</v>
      </c>
      <c r="J9" s="489" t="s">
        <v>644</v>
      </c>
      <c r="K9" s="493" t="s">
        <v>999</v>
      </c>
      <c r="L9" s="489" t="s">
        <v>2098</v>
      </c>
      <c r="M9" s="560"/>
      <c r="N9" s="490" t="s">
        <v>524</v>
      </c>
      <c r="O9" s="496" t="s">
        <v>2101</v>
      </c>
      <c r="P9" s="491"/>
      <c r="Q9" s="492"/>
      <c r="R9" s="490" t="s">
        <v>652</v>
      </c>
      <c r="S9" s="493" t="s">
        <v>1011</v>
      </c>
      <c r="T9" s="491" t="s">
        <v>1006</v>
      </c>
      <c r="U9" s="513" t="s">
        <v>770</v>
      </c>
      <c r="V9" s="527">
        <v>1</v>
      </c>
      <c r="W9" s="527">
        <v>2</v>
      </c>
      <c r="X9" s="688">
        <f t="shared" si="0"/>
        <v>1.25</v>
      </c>
      <c r="Y9" s="686" t="s">
        <v>876</v>
      </c>
      <c r="Z9" s="765" t="s">
        <v>2100</v>
      </c>
    </row>
    <row r="10" spans="1:26" ht="49.9" customHeight="1" x14ac:dyDescent="0.25">
      <c r="A10" s="558" t="s">
        <v>642</v>
      </c>
      <c r="B10" s="490" t="s">
        <v>990</v>
      </c>
      <c r="C10" s="489" t="s">
        <v>2102</v>
      </c>
      <c r="D10" s="490" t="s">
        <v>1021</v>
      </c>
      <c r="E10" s="491" t="s">
        <v>1001</v>
      </c>
      <c r="F10" s="492" t="s">
        <v>1022</v>
      </c>
      <c r="G10" s="490" t="s">
        <v>637</v>
      </c>
      <c r="H10" s="491" t="s">
        <v>30</v>
      </c>
      <c r="I10" s="491" t="s">
        <v>1023</v>
      </c>
      <c r="J10" s="489" t="s">
        <v>644</v>
      </c>
      <c r="K10" s="493" t="s">
        <v>999</v>
      </c>
      <c r="L10" s="489" t="s">
        <v>2098</v>
      </c>
      <c r="M10" s="560"/>
      <c r="N10" s="490" t="s">
        <v>524</v>
      </c>
      <c r="O10" s="496" t="s">
        <v>2101</v>
      </c>
      <c r="P10" s="491"/>
      <c r="Q10" s="492"/>
      <c r="R10" s="490" t="s">
        <v>652</v>
      </c>
      <c r="S10" s="493" t="s">
        <v>1011</v>
      </c>
      <c r="T10" s="491" t="s">
        <v>1006</v>
      </c>
      <c r="U10" s="513" t="s">
        <v>770</v>
      </c>
      <c r="V10" s="527">
        <v>1</v>
      </c>
      <c r="W10" s="527">
        <v>2</v>
      </c>
      <c r="X10" s="688">
        <f t="shared" si="0"/>
        <v>1.25</v>
      </c>
      <c r="Y10" s="686" t="s">
        <v>876</v>
      </c>
      <c r="Z10" s="765" t="s">
        <v>2100</v>
      </c>
    </row>
    <row r="11" spans="1:26" ht="49.9" customHeight="1" x14ac:dyDescent="0.25">
      <c r="A11" s="558" t="s">
        <v>642</v>
      </c>
      <c r="B11" s="490" t="s">
        <v>990</v>
      </c>
      <c r="C11" s="489" t="s">
        <v>1012</v>
      </c>
      <c r="D11" s="490" t="s">
        <v>1013</v>
      </c>
      <c r="E11" s="491" t="s">
        <v>1001</v>
      </c>
      <c r="F11" s="492" t="s">
        <v>1014</v>
      </c>
      <c r="G11" s="490" t="s">
        <v>637</v>
      </c>
      <c r="H11" s="491" t="s">
        <v>30</v>
      </c>
      <c r="I11" s="491" t="s">
        <v>1015</v>
      </c>
      <c r="J11" s="489" t="s">
        <v>644</v>
      </c>
      <c r="K11" s="493" t="s">
        <v>999</v>
      </c>
      <c r="L11" s="489" t="s">
        <v>2098</v>
      </c>
      <c r="M11" s="560"/>
      <c r="N11" s="490" t="s">
        <v>524</v>
      </c>
      <c r="O11" s="496" t="s">
        <v>2101</v>
      </c>
      <c r="P11" s="491"/>
      <c r="Q11" s="492"/>
      <c r="R11" s="490" t="s">
        <v>652</v>
      </c>
      <c r="S11" s="493" t="s">
        <v>1011</v>
      </c>
      <c r="T11" s="491" t="s">
        <v>1006</v>
      </c>
      <c r="U11" s="513" t="s">
        <v>770</v>
      </c>
      <c r="V11" s="527">
        <v>1</v>
      </c>
      <c r="W11" s="527">
        <v>2</v>
      </c>
      <c r="X11" s="688">
        <f t="shared" si="0"/>
        <v>1.25</v>
      </c>
      <c r="Y11" s="686" t="s">
        <v>876</v>
      </c>
      <c r="Z11" s="765" t="s">
        <v>2100</v>
      </c>
    </row>
    <row r="12" spans="1:26" ht="49.9" customHeight="1" x14ac:dyDescent="0.25">
      <c r="A12" s="558" t="s">
        <v>642</v>
      </c>
      <c r="B12" s="490" t="s">
        <v>990</v>
      </c>
      <c r="C12" s="489" t="s">
        <v>1024</v>
      </c>
      <c r="D12" s="490" t="s">
        <v>1025</v>
      </c>
      <c r="E12" s="491" t="s">
        <v>1001</v>
      </c>
      <c r="F12" s="492" t="s">
        <v>1026</v>
      </c>
      <c r="G12" s="490" t="s">
        <v>637</v>
      </c>
      <c r="H12" s="491" t="s">
        <v>30</v>
      </c>
      <c r="I12" s="491" t="s">
        <v>1027</v>
      </c>
      <c r="J12" s="489" t="s">
        <v>644</v>
      </c>
      <c r="K12" s="493" t="s">
        <v>999</v>
      </c>
      <c r="L12" s="489" t="s">
        <v>2098</v>
      </c>
      <c r="M12" s="560"/>
      <c r="N12" s="490" t="s">
        <v>524</v>
      </c>
      <c r="O12" s="496" t="s">
        <v>2101</v>
      </c>
      <c r="P12" s="491"/>
      <c r="Q12" s="492"/>
      <c r="R12" s="490" t="s">
        <v>652</v>
      </c>
      <c r="S12" s="493" t="s">
        <v>1011</v>
      </c>
      <c r="T12" s="491" t="s">
        <v>1006</v>
      </c>
      <c r="U12" s="513" t="s">
        <v>770</v>
      </c>
      <c r="V12" s="527">
        <v>1</v>
      </c>
      <c r="W12" s="527">
        <v>2</v>
      </c>
      <c r="X12" s="688">
        <f t="shared" si="0"/>
        <v>1.25</v>
      </c>
      <c r="Y12" s="686" t="s">
        <v>876</v>
      </c>
      <c r="Z12" s="765" t="s">
        <v>2100</v>
      </c>
    </row>
    <row r="13" spans="1:26" ht="49.9" customHeight="1" x14ac:dyDescent="0.25">
      <c r="A13" s="558" t="s">
        <v>642</v>
      </c>
      <c r="B13" s="490" t="s">
        <v>990</v>
      </c>
      <c r="C13" s="489" t="s">
        <v>1028</v>
      </c>
      <c r="D13" s="490" t="s">
        <v>1029</v>
      </c>
      <c r="E13" s="491" t="s">
        <v>1001</v>
      </c>
      <c r="F13" s="492" t="s">
        <v>1030</v>
      </c>
      <c r="G13" s="490" t="s">
        <v>637</v>
      </c>
      <c r="H13" s="491" t="s">
        <v>30</v>
      </c>
      <c r="I13" s="491" t="s">
        <v>1031</v>
      </c>
      <c r="J13" s="489" t="s">
        <v>644</v>
      </c>
      <c r="K13" s="493" t="s">
        <v>999</v>
      </c>
      <c r="L13" s="489" t="s">
        <v>2098</v>
      </c>
      <c r="M13" s="560"/>
      <c r="N13" s="490" t="s">
        <v>524</v>
      </c>
      <c r="O13" s="496" t="s">
        <v>2101</v>
      </c>
      <c r="P13" s="491"/>
      <c r="Q13" s="492"/>
      <c r="R13" s="490" t="s">
        <v>652</v>
      </c>
      <c r="S13" s="493" t="s">
        <v>1011</v>
      </c>
      <c r="T13" s="491" t="s">
        <v>1006</v>
      </c>
      <c r="U13" s="513" t="s">
        <v>770</v>
      </c>
      <c r="V13" s="527">
        <v>1</v>
      </c>
      <c r="W13" s="527">
        <v>2</v>
      </c>
      <c r="X13" s="688">
        <f t="shared" si="0"/>
        <v>1.25</v>
      </c>
      <c r="Y13" s="686" t="s">
        <v>876</v>
      </c>
      <c r="Z13" s="765" t="s">
        <v>2100</v>
      </c>
    </row>
    <row r="14" spans="1:26" ht="49.9" customHeight="1" x14ac:dyDescent="0.25">
      <c r="A14" s="558" t="s">
        <v>642</v>
      </c>
      <c r="B14" s="490" t="s">
        <v>990</v>
      </c>
      <c r="C14" s="489" t="s">
        <v>1016</v>
      </c>
      <c r="D14" s="490" t="s">
        <v>1017</v>
      </c>
      <c r="E14" s="491" t="s">
        <v>1001</v>
      </c>
      <c r="F14" s="492" t="s">
        <v>1018</v>
      </c>
      <c r="G14" s="490" t="s">
        <v>637</v>
      </c>
      <c r="H14" s="491" t="s">
        <v>30</v>
      </c>
      <c r="I14" s="491" t="s">
        <v>1019</v>
      </c>
      <c r="J14" s="489" t="s">
        <v>644</v>
      </c>
      <c r="K14" s="493" t="s">
        <v>999</v>
      </c>
      <c r="L14" s="489" t="s">
        <v>2098</v>
      </c>
      <c r="M14" s="560"/>
      <c r="N14" s="490" t="s">
        <v>524</v>
      </c>
      <c r="O14" s="496" t="s">
        <v>2101</v>
      </c>
      <c r="P14" s="491"/>
      <c r="Q14" s="492"/>
      <c r="R14" s="490" t="s">
        <v>652</v>
      </c>
      <c r="S14" s="493" t="s">
        <v>1011</v>
      </c>
      <c r="T14" s="491" t="s">
        <v>1006</v>
      </c>
      <c r="U14" s="513" t="s">
        <v>770</v>
      </c>
      <c r="V14" s="527">
        <v>1</v>
      </c>
      <c r="W14" s="527">
        <v>2</v>
      </c>
      <c r="X14" s="688">
        <f t="shared" si="0"/>
        <v>1.25</v>
      </c>
      <c r="Y14" s="686" t="s">
        <v>876</v>
      </c>
      <c r="Z14" s="765" t="s">
        <v>2100</v>
      </c>
    </row>
    <row r="15" spans="1:26" ht="49.9" customHeight="1" x14ac:dyDescent="0.25">
      <c r="A15" s="558" t="s">
        <v>642</v>
      </c>
      <c r="B15" s="490" t="s">
        <v>525</v>
      </c>
      <c r="C15" s="489" t="s">
        <v>142</v>
      </c>
      <c r="D15" s="490" t="s">
        <v>63</v>
      </c>
      <c r="E15" s="491" t="s">
        <v>63</v>
      </c>
      <c r="F15" s="492" t="s">
        <v>63</v>
      </c>
      <c r="G15" s="490" t="s">
        <v>637</v>
      </c>
      <c r="H15" s="491" t="s">
        <v>66</v>
      </c>
      <c r="I15" s="491" t="s">
        <v>1153</v>
      </c>
      <c r="J15" s="489" t="s">
        <v>644</v>
      </c>
      <c r="K15" s="493" t="s">
        <v>65</v>
      </c>
      <c r="L15" s="489" t="s">
        <v>2103</v>
      </c>
      <c r="M15" s="560"/>
      <c r="N15" s="490" t="s">
        <v>642</v>
      </c>
      <c r="O15" s="496" t="s">
        <v>1158</v>
      </c>
      <c r="P15" s="491" t="s">
        <v>562</v>
      </c>
      <c r="Q15" s="492"/>
      <c r="R15" s="490" t="s">
        <v>726</v>
      </c>
      <c r="S15" s="493" t="s">
        <v>1159</v>
      </c>
      <c r="T15" s="491" t="s">
        <v>654</v>
      </c>
      <c r="U15" s="513" t="s">
        <v>1150</v>
      </c>
      <c r="V15" s="527">
        <v>9</v>
      </c>
      <c r="W15" s="527">
        <v>9</v>
      </c>
      <c r="X15" s="688">
        <f t="shared" si="0"/>
        <v>9</v>
      </c>
      <c r="Y15" s="686">
        <v>43344</v>
      </c>
      <c r="Z15" s="765"/>
    </row>
    <row r="16" spans="1:26" ht="49.9" customHeight="1" x14ac:dyDescent="0.25">
      <c r="A16" s="558" t="s">
        <v>642</v>
      </c>
      <c r="B16" s="490" t="s">
        <v>525</v>
      </c>
      <c r="C16" s="489" t="s">
        <v>142</v>
      </c>
      <c r="D16" s="490" t="s">
        <v>67</v>
      </c>
      <c r="E16" s="491" t="s">
        <v>67</v>
      </c>
      <c r="F16" s="492" t="s">
        <v>67</v>
      </c>
      <c r="G16" s="490" t="s">
        <v>637</v>
      </c>
      <c r="H16" s="491" t="s">
        <v>66</v>
      </c>
      <c r="I16" s="491" t="s">
        <v>1172</v>
      </c>
      <c r="J16" s="489" t="s">
        <v>644</v>
      </c>
      <c r="K16" s="493" t="s">
        <v>69</v>
      </c>
      <c r="L16" s="489" t="s">
        <v>2104</v>
      </c>
      <c r="M16" s="560"/>
      <c r="N16" s="490" t="s">
        <v>642</v>
      </c>
      <c r="O16" s="496" t="s">
        <v>1175</v>
      </c>
      <c r="P16" s="491" t="s">
        <v>642</v>
      </c>
      <c r="Q16" s="492"/>
      <c r="R16" s="490" t="s">
        <v>726</v>
      </c>
      <c r="S16" s="493" t="s">
        <v>1176</v>
      </c>
      <c r="T16" s="491" t="s">
        <v>654</v>
      </c>
      <c r="U16" s="513" t="s">
        <v>1150</v>
      </c>
      <c r="V16" s="527">
        <v>9</v>
      </c>
      <c r="W16" s="527">
        <v>9</v>
      </c>
      <c r="X16" s="688">
        <f t="shared" si="0"/>
        <v>9</v>
      </c>
      <c r="Y16" s="686">
        <v>43344</v>
      </c>
      <c r="Z16" s="765"/>
    </row>
    <row r="17" spans="1:25" ht="49.9" customHeight="1" x14ac:dyDescent="0.25">
      <c r="A17" s="558" t="s">
        <v>642</v>
      </c>
      <c r="B17" s="490" t="s">
        <v>525</v>
      </c>
      <c r="C17" s="489" t="s">
        <v>142</v>
      </c>
      <c r="D17" s="490" t="s">
        <v>106</v>
      </c>
      <c r="E17" s="491" t="s">
        <v>106</v>
      </c>
      <c r="F17" s="492" t="s">
        <v>106</v>
      </c>
      <c r="G17" s="490" t="s">
        <v>637</v>
      </c>
      <c r="H17" s="491" t="s">
        <v>22</v>
      </c>
      <c r="I17" s="491" t="s">
        <v>1495</v>
      </c>
      <c r="J17" s="489" t="s">
        <v>644</v>
      </c>
      <c r="K17" s="493" t="s">
        <v>1494</v>
      </c>
      <c r="L17" s="489" t="s">
        <v>2105</v>
      </c>
      <c r="M17" s="560"/>
      <c r="N17" s="490" t="s">
        <v>642</v>
      </c>
      <c r="O17" s="496" t="s">
        <v>1498</v>
      </c>
      <c r="P17" s="491" t="s">
        <v>562</v>
      </c>
      <c r="Q17" s="492"/>
      <c r="R17" s="490" t="s">
        <v>726</v>
      </c>
      <c r="S17" s="493" t="s">
        <v>1499</v>
      </c>
      <c r="T17" s="491" t="s">
        <v>654</v>
      </c>
      <c r="U17" s="513" t="s">
        <v>742</v>
      </c>
      <c r="V17" s="527">
        <v>9</v>
      </c>
      <c r="W17" s="527">
        <v>1</v>
      </c>
      <c r="X17" s="688">
        <f t="shared" si="0"/>
        <v>7</v>
      </c>
      <c r="Y17" s="686">
        <v>43374</v>
      </c>
    </row>
    <row r="18" spans="1:25" ht="49.9" customHeight="1" x14ac:dyDescent="0.25">
      <c r="A18" s="558" t="s">
        <v>642</v>
      </c>
      <c r="B18" s="490" t="s">
        <v>525</v>
      </c>
      <c r="C18" s="489" t="s">
        <v>2066</v>
      </c>
      <c r="D18" s="490" t="s">
        <v>139</v>
      </c>
      <c r="E18" s="491" t="s">
        <v>139</v>
      </c>
      <c r="F18" s="492" t="s">
        <v>139</v>
      </c>
      <c r="G18" s="490" t="s">
        <v>637</v>
      </c>
      <c r="H18" s="491" t="s">
        <v>30</v>
      </c>
      <c r="I18" s="491" t="s">
        <v>2077</v>
      </c>
      <c r="J18" s="489" t="s">
        <v>644</v>
      </c>
      <c r="K18" s="493" t="s">
        <v>140</v>
      </c>
      <c r="L18" s="489" t="s">
        <v>140</v>
      </c>
      <c r="M18" s="560"/>
      <c r="N18" s="490" t="s">
        <v>642</v>
      </c>
      <c r="O18" s="496" t="s">
        <v>2081</v>
      </c>
      <c r="P18" s="491"/>
      <c r="Q18" s="492"/>
      <c r="R18" s="490" t="s">
        <v>726</v>
      </c>
      <c r="S18" s="493" t="s">
        <v>2082</v>
      </c>
      <c r="T18" s="491" t="s">
        <v>712</v>
      </c>
      <c r="U18" s="513" t="s">
        <v>1980</v>
      </c>
      <c r="V18" s="527">
        <v>9</v>
      </c>
      <c r="W18" s="527">
        <v>2</v>
      </c>
      <c r="X18" s="688">
        <f t="shared" si="0"/>
        <v>7.25</v>
      </c>
      <c r="Y18" s="686">
        <v>43405</v>
      </c>
    </row>
    <row r="19" spans="1:25" ht="49.9" customHeight="1" x14ac:dyDescent="0.25">
      <c r="A19" s="558" t="s">
        <v>642</v>
      </c>
      <c r="B19" s="490" t="s">
        <v>525</v>
      </c>
      <c r="C19" s="489" t="s">
        <v>2066</v>
      </c>
      <c r="D19" s="490" t="s">
        <v>137</v>
      </c>
      <c r="E19" s="491" t="s">
        <v>137</v>
      </c>
      <c r="F19" s="492" t="s">
        <v>137</v>
      </c>
      <c r="G19" s="490" t="s">
        <v>637</v>
      </c>
      <c r="H19" s="491" t="s">
        <v>66</v>
      </c>
      <c r="I19" s="491" t="s">
        <v>2067</v>
      </c>
      <c r="J19" s="489" t="s">
        <v>644</v>
      </c>
      <c r="K19" s="493" t="s">
        <v>138</v>
      </c>
      <c r="L19" s="489" t="s">
        <v>138</v>
      </c>
      <c r="M19" s="560"/>
      <c r="N19" s="490" t="s">
        <v>524</v>
      </c>
      <c r="O19" s="496" t="s">
        <v>2073</v>
      </c>
      <c r="P19" s="491"/>
      <c r="Q19" s="492"/>
      <c r="R19" s="490" t="s">
        <v>652</v>
      </c>
      <c r="S19" s="493" t="s">
        <v>2074</v>
      </c>
      <c r="T19" s="491" t="s">
        <v>712</v>
      </c>
      <c r="U19" s="513" t="s">
        <v>770</v>
      </c>
      <c r="V19" s="527">
        <v>1</v>
      </c>
      <c r="W19" s="527">
        <v>9</v>
      </c>
      <c r="X19" s="688">
        <f t="shared" si="0"/>
        <v>3</v>
      </c>
      <c r="Y19" s="686">
        <v>43435</v>
      </c>
    </row>
    <row r="20" spans="1:25" ht="49.9" customHeight="1" x14ac:dyDescent="0.25">
      <c r="A20" s="558" t="s">
        <v>642</v>
      </c>
      <c r="B20" s="490" t="s">
        <v>525</v>
      </c>
      <c r="C20" s="489" t="s">
        <v>47</v>
      </c>
      <c r="D20" s="490" t="s">
        <v>48</v>
      </c>
      <c r="E20" s="491" t="s">
        <v>48</v>
      </c>
      <c r="F20" s="492" t="s">
        <v>48</v>
      </c>
      <c r="G20" s="490" t="s">
        <v>637</v>
      </c>
      <c r="H20" s="491" t="s">
        <v>22</v>
      </c>
      <c r="I20" s="491" t="s">
        <v>1085</v>
      </c>
      <c r="J20" s="489" t="s">
        <v>1086</v>
      </c>
      <c r="K20" s="493" t="s">
        <v>1084</v>
      </c>
      <c r="L20" s="489" t="s">
        <v>2106</v>
      </c>
      <c r="M20" s="560"/>
      <c r="N20" s="490" t="s">
        <v>524</v>
      </c>
      <c r="O20" s="496" t="s">
        <v>2107</v>
      </c>
      <c r="P20" s="491" t="s">
        <v>562</v>
      </c>
      <c r="Q20" s="492"/>
      <c r="R20" s="490" t="s">
        <v>652</v>
      </c>
      <c r="S20" s="493" t="s">
        <v>1091</v>
      </c>
      <c r="T20" s="491" t="s">
        <v>1006</v>
      </c>
      <c r="U20" s="513" t="s">
        <v>770</v>
      </c>
      <c r="V20" s="527">
        <v>1</v>
      </c>
      <c r="W20" s="527">
        <v>1</v>
      </c>
      <c r="X20" s="688">
        <f t="shared" si="0"/>
        <v>1</v>
      </c>
      <c r="Y20" s="686">
        <v>43525</v>
      </c>
    </row>
    <row r="21" spans="1:25" ht="49.9" customHeight="1" x14ac:dyDescent="0.25">
      <c r="A21" s="558" t="s">
        <v>642</v>
      </c>
      <c r="B21" s="490" t="s">
        <v>525</v>
      </c>
      <c r="C21" s="489" t="s">
        <v>551</v>
      </c>
      <c r="D21" s="490" t="s">
        <v>91</v>
      </c>
      <c r="E21" s="491" t="s">
        <v>91</v>
      </c>
      <c r="F21" s="492" t="s">
        <v>91</v>
      </c>
      <c r="G21" s="490" t="s">
        <v>637</v>
      </c>
      <c r="H21" s="491" t="s">
        <v>72</v>
      </c>
      <c r="I21" s="491" t="s">
        <v>1419</v>
      </c>
      <c r="J21" s="489" t="s">
        <v>644</v>
      </c>
      <c r="K21" s="493" t="s">
        <v>93</v>
      </c>
      <c r="L21" s="489" t="s">
        <v>283</v>
      </c>
      <c r="M21" s="560"/>
      <c r="N21" s="490" t="s">
        <v>642</v>
      </c>
      <c r="O21" s="496" t="s">
        <v>1423</v>
      </c>
      <c r="P21" s="491" t="s">
        <v>562</v>
      </c>
      <c r="Q21" s="492"/>
      <c r="R21" s="490" t="s">
        <v>726</v>
      </c>
      <c r="S21" s="493" t="s">
        <v>1424</v>
      </c>
      <c r="T21" s="491" t="s">
        <v>654</v>
      </c>
      <c r="U21" s="513" t="s">
        <v>742</v>
      </c>
      <c r="V21" s="527">
        <v>9</v>
      </c>
      <c r="W21" s="527">
        <v>5</v>
      </c>
      <c r="X21" s="688">
        <f t="shared" si="0"/>
        <v>8</v>
      </c>
      <c r="Y21" s="686">
        <v>43313</v>
      </c>
    </row>
    <row r="22" spans="1:25" ht="49.9" customHeight="1" x14ac:dyDescent="0.25">
      <c r="A22" s="558" t="s">
        <v>642</v>
      </c>
      <c r="B22" s="490" t="s">
        <v>525</v>
      </c>
      <c r="C22" s="489" t="s">
        <v>551</v>
      </c>
      <c r="D22" s="490" t="s">
        <v>37</v>
      </c>
      <c r="E22" s="491" t="s">
        <v>37</v>
      </c>
      <c r="F22" s="492" t="s">
        <v>37</v>
      </c>
      <c r="G22" s="490" t="s">
        <v>637</v>
      </c>
      <c r="H22" s="491" t="s">
        <v>22</v>
      </c>
      <c r="I22" s="491" t="s">
        <v>735</v>
      </c>
      <c r="J22" s="489" t="s">
        <v>644</v>
      </c>
      <c r="K22" s="493" t="s">
        <v>2108</v>
      </c>
      <c r="L22" s="493" t="s">
        <v>2109</v>
      </c>
      <c r="M22" s="560"/>
      <c r="N22" s="490" t="s">
        <v>642</v>
      </c>
      <c r="O22" s="496" t="s">
        <v>740</v>
      </c>
      <c r="P22" s="491" t="s">
        <v>524</v>
      </c>
      <c r="Q22" s="492"/>
      <c r="R22" s="490" t="s">
        <v>726</v>
      </c>
      <c r="S22" s="493" t="s">
        <v>741</v>
      </c>
      <c r="T22" s="491" t="s">
        <v>654</v>
      </c>
      <c r="U22" s="513" t="s">
        <v>742</v>
      </c>
      <c r="V22" s="527">
        <v>9</v>
      </c>
      <c r="W22" s="527">
        <v>1</v>
      </c>
      <c r="X22" s="688">
        <f t="shared" si="0"/>
        <v>7</v>
      </c>
      <c r="Y22" s="686">
        <v>43344</v>
      </c>
    </row>
    <row r="23" spans="1:25" ht="49.9" customHeight="1" x14ac:dyDescent="0.25">
      <c r="A23" s="558" t="s">
        <v>642</v>
      </c>
      <c r="B23" s="490" t="s">
        <v>525</v>
      </c>
      <c r="C23" s="489" t="s">
        <v>551</v>
      </c>
      <c r="D23" s="490" t="s">
        <v>83</v>
      </c>
      <c r="E23" s="491" t="s">
        <v>83</v>
      </c>
      <c r="F23" s="492" t="s">
        <v>83</v>
      </c>
      <c r="G23" s="490" t="s">
        <v>637</v>
      </c>
      <c r="H23" s="491" t="s">
        <v>22</v>
      </c>
      <c r="I23" s="491" t="s">
        <v>1395</v>
      </c>
      <c r="J23" s="489" t="s">
        <v>644</v>
      </c>
      <c r="K23" s="493" t="s">
        <v>732</v>
      </c>
      <c r="L23" s="489" t="s">
        <v>2110</v>
      </c>
      <c r="M23" s="560"/>
      <c r="N23" s="490" t="s">
        <v>642</v>
      </c>
      <c r="O23" s="496" t="s">
        <v>2111</v>
      </c>
      <c r="P23" s="491" t="s">
        <v>562</v>
      </c>
      <c r="Q23" s="492"/>
      <c r="R23" s="490" t="s">
        <v>726</v>
      </c>
      <c r="S23" s="493" t="s">
        <v>1401</v>
      </c>
      <c r="T23" s="491" t="s">
        <v>654</v>
      </c>
      <c r="U23" s="513" t="s">
        <v>742</v>
      </c>
      <c r="V23" s="527">
        <v>9</v>
      </c>
      <c r="W23" s="527">
        <v>1</v>
      </c>
      <c r="X23" s="688">
        <f t="shared" si="0"/>
        <v>7</v>
      </c>
      <c r="Y23" s="686">
        <v>43344</v>
      </c>
    </row>
    <row r="24" spans="1:25" ht="49.9" customHeight="1" x14ac:dyDescent="0.25">
      <c r="A24" s="558" t="s">
        <v>642</v>
      </c>
      <c r="B24" s="490" t="s">
        <v>525</v>
      </c>
      <c r="C24" s="489" t="s">
        <v>551</v>
      </c>
      <c r="D24" s="490" t="s">
        <v>94</v>
      </c>
      <c r="E24" s="491" t="s">
        <v>94</v>
      </c>
      <c r="F24" s="492" t="s">
        <v>94</v>
      </c>
      <c r="G24" s="490" t="s">
        <v>637</v>
      </c>
      <c r="H24" s="491" t="s">
        <v>22</v>
      </c>
      <c r="I24" s="491" t="s">
        <v>1429</v>
      </c>
      <c r="J24" s="489" t="s">
        <v>1430</v>
      </c>
      <c r="K24" s="493" t="s">
        <v>95</v>
      </c>
      <c r="L24" s="489" t="s">
        <v>283</v>
      </c>
      <c r="M24" s="560"/>
      <c r="N24" s="490" t="s">
        <v>642</v>
      </c>
      <c r="O24" s="496" t="s">
        <v>2112</v>
      </c>
      <c r="P24" s="491" t="s">
        <v>566</v>
      </c>
      <c r="Q24" s="492"/>
      <c r="R24" s="490" t="s">
        <v>726</v>
      </c>
      <c r="S24" s="493" t="s">
        <v>1435</v>
      </c>
      <c r="T24" s="491" t="s">
        <v>654</v>
      </c>
      <c r="U24" s="513" t="s">
        <v>742</v>
      </c>
      <c r="V24" s="527">
        <v>9</v>
      </c>
      <c r="W24" s="527">
        <v>1</v>
      </c>
      <c r="X24" s="688">
        <f t="shared" si="0"/>
        <v>7</v>
      </c>
      <c r="Y24" s="686">
        <v>43344</v>
      </c>
    </row>
    <row r="25" spans="1:25" ht="49.9" customHeight="1" x14ac:dyDescent="0.25">
      <c r="A25" s="558" t="s">
        <v>642</v>
      </c>
      <c r="B25" s="490" t="s">
        <v>525</v>
      </c>
      <c r="C25" s="489" t="s">
        <v>551</v>
      </c>
      <c r="D25" s="490" t="s">
        <v>70</v>
      </c>
      <c r="E25" s="491" t="s">
        <v>70</v>
      </c>
      <c r="F25" s="492" t="s">
        <v>70</v>
      </c>
      <c r="G25" s="490" t="s">
        <v>637</v>
      </c>
      <c r="H25" s="491" t="s">
        <v>72</v>
      </c>
      <c r="I25" s="491" t="s">
        <v>1272</v>
      </c>
      <c r="J25" s="489" t="s">
        <v>644</v>
      </c>
      <c r="K25" s="493" t="s">
        <v>71</v>
      </c>
      <c r="L25" s="489" t="s">
        <v>283</v>
      </c>
      <c r="M25" s="560"/>
      <c r="N25" s="490" t="s">
        <v>642</v>
      </c>
      <c r="O25" s="496" t="s">
        <v>1276</v>
      </c>
      <c r="P25" s="491" t="s">
        <v>562</v>
      </c>
      <c r="Q25" s="492"/>
      <c r="R25" s="490" t="s">
        <v>652</v>
      </c>
      <c r="S25" s="493" t="s">
        <v>1277</v>
      </c>
      <c r="T25" s="491" t="s">
        <v>654</v>
      </c>
      <c r="U25" s="513" t="s">
        <v>1278</v>
      </c>
      <c r="V25" s="527">
        <v>5</v>
      </c>
      <c r="W25" s="527">
        <v>5</v>
      </c>
      <c r="X25" s="688">
        <f t="shared" si="0"/>
        <v>5</v>
      </c>
      <c r="Y25" s="686">
        <v>43374</v>
      </c>
    </row>
    <row r="26" spans="1:25" ht="49.9" customHeight="1" x14ac:dyDescent="0.25">
      <c r="A26" s="558" t="s">
        <v>642</v>
      </c>
      <c r="B26" s="490" t="s">
        <v>525</v>
      </c>
      <c r="C26" s="489" t="s">
        <v>551</v>
      </c>
      <c r="D26" s="490" t="s">
        <v>76</v>
      </c>
      <c r="E26" s="491" t="s">
        <v>76</v>
      </c>
      <c r="F26" s="492" t="s">
        <v>76</v>
      </c>
      <c r="G26" s="490" t="s">
        <v>637</v>
      </c>
      <c r="H26" s="491" t="s">
        <v>72</v>
      </c>
      <c r="I26" s="491" t="s">
        <v>1357</v>
      </c>
      <c r="J26" s="489" t="s">
        <v>644</v>
      </c>
      <c r="K26" s="493" t="s">
        <v>558</v>
      </c>
      <c r="L26" s="489" t="s">
        <v>2113</v>
      </c>
      <c r="M26" s="560"/>
      <c r="N26" s="490" t="s">
        <v>642</v>
      </c>
      <c r="O26" s="496" t="s">
        <v>2114</v>
      </c>
      <c r="P26" s="491" t="s">
        <v>562</v>
      </c>
      <c r="Q26" s="492"/>
      <c r="R26" s="490" t="s">
        <v>652</v>
      </c>
      <c r="S26" s="493" t="s">
        <v>1363</v>
      </c>
      <c r="T26" s="491" t="s">
        <v>654</v>
      </c>
      <c r="U26" s="513" t="s">
        <v>655</v>
      </c>
      <c r="V26" s="527">
        <v>5</v>
      </c>
      <c r="W26" s="527">
        <v>5</v>
      </c>
      <c r="X26" s="688">
        <f t="shared" si="0"/>
        <v>5</v>
      </c>
      <c r="Y26" s="686">
        <v>43374</v>
      </c>
    </row>
    <row r="27" spans="1:25" ht="49.9" customHeight="1" x14ac:dyDescent="0.25">
      <c r="A27" s="558" t="s">
        <v>642</v>
      </c>
      <c r="B27" s="490" t="s">
        <v>525</v>
      </c>
      <c r="C27" s="489" t="s">
        <v>551</v>
      </c>
      <c r="D27" s="490" t="s">
        <v>80</v>
      </c>
      <c r="E27" s="491" t="s">
        <v>80</v>
      </c>
      <c r="F27" s="492" t="s">
        <v>80</v>
      </c>
      <c r="G27" s="490" t="s">
        <v>637</v>
      </c>
      <c r="H27" s="491" t="s">
        <v>82</v>
      </c>
      <c r="I27" s="491" t="s">
        <v>1367</v>
      </c>
      <c r="J27" s="489" t="s">
        <v>644</v>
      </c>
      <c r="K27" s="493" t="s">
        <v>81</v>
      </c>
      <c r="L27" s="489" t="s">
        <v>2113</v>
      </c>
      <c r="M27" s="560"/>
      <c r="N27" s="490" t="s">
        <v>642</v>
      </c>
      <c r="O27" s="496" t="s">
        <v>1370</v>
      </c>
      <c r="P27" s="491" t="s">
        <v>562</v>
      </c>
      <c r="Q27" s="492"/>
      <c r="R27" s="490" t="s">
        <v>652</v>
      </c>
      <c r="S27" s="493" t="s">
        <v>1371</v>
      </c>
      <c r="T27" s="491" t="s">
        <v>654</v>
      </c>
      <c r="U27" s="513" t="s">
        <v>655</v>
      </c>
      <c r="V27" s="527">
        <v>5</v>
      </c>
      <c r="W27" s="527">
        <v>5</v>
      </c>
      <c r="X27" s="688">
        <f t="shared" si="0"/>
        <v>5</v>
      </c>
      <c r="Y27" s="686">
        <v>43374</v>
      </c>
    </row>
    <row r="28" spans="1:25" ht="49.9" customHeight="1" x14ac:dyDescent="0.25">
      <c r="A28" s="558" t="s">
        <v>642</v>
      </c>
      <c r="B28" s="490" t="s">
        <v>525</v>
      </c>
      <c r="C28" s="489" t="s">
        <v>551</v>
      </c>
      <c r="D28" s="490" t="s">
        <v>85</v>
      </c>
      <c r="E28" s="491" t="s">
        <v>85</v>
      </c>
      <c r="F28" s="492" t="s">
        <v>85</v>
      </c>
      <c r="G28" s="490" t="s">
        <v>637</v>
      </c>
      <c r="H28" s="491" t="s">
        <v>72</v>
      </c>
      <c r="I28" s="491" t="s">
        <v>1405</v>
      </c>
      <c r="J28" s="489" t="s">
        <v>644</v>
      </c>
      <c r="K28" s="493" t="s">
        <v>86</v>
      </c>
      <c r="L28" s="489" t="s">
        <v>2115</v>
      </c>
      <c r="M28" s="560"/>
      <c r="N28" s="490" t="s">
        <v>642</v>
      </c>
      <c r="O28" s="496" t="s">
        <v>1408</v>
      </c>
      <c r="P28" s="491" t="s">
        <v>562</v>
      </c>
      <c r="Q28" s="492"/>
      <c r="R28" s="490" t="s">
        <v>652</v>
      </c>
      <c r="S28" s="493" t="s">
        <v>1409</v>
      </c>
      <c r="T28" s="491" t="s">
        <v>654</v>
      </c>
      <c r="U28" s="513" t="s">
        <v>655</v>
      </c>
      <c r="V28" s="527">
        <v>5</v>
      </c>
      <c r="W28" s="527">
        <v>5</v>
      </c>
      <c r="X28" s="688">
        <f t="shared" si="0"/>
        <v>5</v>
      </c>
      <c r="Y28" s="686">
        <v>43405</v>
      </c>
    </row>
    <row r="29" spans="1:25" ht="49.9" customHeight="1" x14ac:dyDescent="0.25">
      <c r="A29" s="558" t="s">
        <v>642</v>
      </c>
      <c r="B29" s="490" t="s">
        <v>525</v>
      </c>
      <c r="C29" s="489" t="s">
        <v>551</v>
      </c>
      <c r="D29" s="490" t="s">
        <v>896</v>
      </c>
      <c r="E29" s="491" t="s">
        <v>896</v>
      </c>
      <c r="F29" s="492" t="s">
        <v>896</v>
      </c>
      <c r="G29" s="490" t="s">
        <v>637</v>
      </c>
      <c r="H29" s="491" t="s">
        <v>72</v>
      </c>
      <c r="I29" s="491" t="s">
        <v>1413</v>
      </c>
      <c r="J29" s="489" t="s">
        <v>644</v>
      </c>
      <c r="K29" s="493" t="s">
        <v>89</v>
      </c>
      <c r="L29" s="489" t="s">
        <v>283</v>
      </c>
      <c r="M29" s="560"/>
      <c r="N29" s="490" t="s">
        <v>642</v>
      </c>
      <c r="O29" s="496" t="s">
        <v>1414</v>
      </c>
      <c r="P29" s="491" t="s">
        <v>562</v>
      </c>
      <c r="Q29" s="492"/>
      <c r="R29" s="490" t="s">
        <v>652</v>
      </c>
      <c r="S29" s="493" t="s">
        <v>1415</v>
      </c>
      <c r="T29" s="491" t="s">
        <v>654</v>
      </c>
      <c r="U29" s="513" t="s">
        <v>1416</v>
      </c>
      <c r="V29" s="527">
        <v>5</v>
      </c>
      <c r="W29" s="527">
        <v>5</v>
      </c>
      <c r="X29" s="688">
        <f t="shared" si="0"/>
        <v>5</v>
      </c>
      <c r="Y29" s="686">
        <v>43405</v>
      </c>
    </row>
    <row r="30" spans="1:25" ht="49.9" customHeight="1" x14ac:dyDescent="0.25">
      <c r="A30" s="558" t="s">
        <v>642</v>
      </c>
      <c r="B30" s="490" t="s">
        <v>525</v>
      </c>
      <c r="C30" s="489" t="s">
        <v>551</v>
      </c>
      <c r="D30" s="490" t="s">
        <v>112</v>
      </c>
      <c r="E30" s="491" t="s">
        <v>112</v>
      </c>
      <c r="F30" s="492" t="s">
        <v>112</v>
      </c>
      <c r="G30" s="490" t="s">
        <v>637</v>
      </c>
      <c r="H30" s="491" t="s">
        <v>72</v>
      </c>
      <c r="I30" s="491" t="s">
        <v>1693</v>
      </c>
      <c r="J30" s="489" t="s">
        <v>644</v>
      </c>
      <c r="K30" s="493" t="s">
        <v>114</v>
      </c>
      <c r="L30" s="489" t="s">
        <v>283</v>
      </c>
      <c r="M30" s="560"/>
      <c r="N30" s="490" t="s">
        <v>642</v>
      </c>
      <c r="O30" s="496" t="s">
        <v>1696</v>
      </c>
      <c r="P30" s="491" t="s">
        <v>562</v>
      </c>
      <c r="Q30" s="492"/>
      <c r="R30" s="490" t="s">
        <v>652</v>
      </c>
      <c r="S30" s="493" t="s">
        <v>1697</v>
      </c>
      <c r="T30" s="491" t="s">
        <v>654</v>
      </c>
      <c r="U30" s="513" t="s">
        <v>655</v>
      </c>
      <c r="V30" s="527">
        <v>5</v>
      </c>
      <c r="W30" s="527">
        <v>5</v>
      </c>
      <c r="X30" s="688">
        <f t="shared" si="0"/>
        <v>5</v>
      </c>
      <c r="Y30" s="686">
        <v>43405</v>
      </c>
    </row>
    <row r="31" spans="1:25" ht="49.9" customHeight="1" x14ac:dyDescent="0.25">
      <c r="A31" s="558" t="s">
        <v>642</v>
      </c>
      <c r="B31" s="490" t="s">
        <v>525</v>
      </c>
      <c r="C31" s="489" t="s">
        <v>551</v>
      </c>
      <c r="D31" s="490" t="s">
        <v>116</v>
      </c>
      <c r="E31" s="491" t="s">
        <v>116</v>
      </c>
      <c r="F31" s="492" t="s">
        <v>116</v>
      </c>
      <c r="G31" s="490" t="s">
        <v>637</v>
      </c>
      <c r="H31" s="491" t="s">
        <v>72</v>
      </c>
      <c r="I31" s="491" t="s">
        <v>1700</v>
      </c>
      <c r="J31" s="489" t="s">
        <v>644</v>
      </c>
      <c r="K31" s="493" t="s">
        <v>280</v>
      </c>
      <c r="L31" s="489" t="s">
        <v>2116</v>
      </c>
      <c r="M31" s="560"/>
      <c r="N31" s="490" t="s">
        <v>642</v>
      </c>
      <c r="O31" s="496" t="s">
        <v>1696</v>
      </c>
      <c r="P31" s="491" t="s">
        <v>562</v>
      </c>
      <c r="Q31" s="492"/>
      <c r="R31" s="490" t="s">
        <v>652</v>
      </c>
      <c r="S31" s="493" t="s">
        <v>1701</v>
      </c>
      <c r="T31" s="491" t="s">
        <v>654</v>
      </c>
      <c r="U31" s="513" t="s">
        <v>655</v>
      </c>
      <c r="V31" s="527">
        <v>5</v>
      </c>
      <c r="W31" s="527">
        <v>5</v>
      </c>
      <c r="X31" s="688">
        <f t="shared" si="0"/>
        <v>5</v>
      </c>
      <c r="Y31" s="686">
        <v>43435</v>
      </c>
    </row>
    <row r="32" spans="1:25" ht="49.9" customHeight="1" x14ac:dyDescent="0.25">
      <c r="A32" s="558" t="s">
        <v>642</v>
      </c>
      <c r="B32" s="490" t="s">
        <v>525</v>
      </c>
      <c r="C32" s="489" t="s">
        <v>551</v>
      </c>
      <c r="D32" s="490" t="s">
        <v>119</v>
      </c>
      <c r="E32" s="491" t="s">
        <v>119</v>
      </c>
      <c r="F32" s="492" t="s">
        <v>119</v>
      </c>
      <c r="G32" s="490" t="s">
        <v>637</v>
      </c>
      <c r="H32" s="491" t="s">
        <v>72</v>
      </c>
      <c r="I32" s="491" t="s">
        <v>1723</v>
      </c>
      <c r="J32" s="489" t="s">
        <v>644</v>
      </c>
      <c r="K32" s="493" t="s">
        <v>1722</v>
      </c>
      <c r="L32" s="489" t="s">
        <v>2117</v>
      </c>
      <c r="M32" s="560"/>
      <c r="N32" s="490" t="s">
        <v>642</v>
      </c>
      <c r="O32" s="496" t="s">
        <v>1726</v>
      </c>
      <c r="P32" s="491" t="s">
        <v>562</v>
      </c>
      <c r="Q32" s="492"/>
      <c r="R32" s="490" t="s">
        <v>652</v>
      </c>
      <c r="S32" s="493" t="s">
        <v>1727</v>
      </c>
      <c r="T32" s="491" t="s">
        <v>654</v>
      </c>
      <c r="U32" s="513" t="s">
        <v>655</v>
      </c>
      <c r="V32" s="527">
        <v>5</v>
      </c>
      <c r="W32" s="527">
        <v>5</v>
      </c>
      <c r="X32" s="688">
        <f t="shared" si="0"/>
        <v>5</v>
      </c>
      <c r="Y32" s="686">
        <v>43435</v>
      </c>
    </row>
    <row r="33" spans="1:25" ht="49.9" customHeight="1" x14ac:dyDescent="0.25">
      <c r="A33" s="558" t="s">
        <v>642</v>
      </c>
      <c r="B33" s="490" t="s">
        <v>525</v>
      </c>
      <c r="C33" s="489" t="s">
        <v>551</v>
      </c>
      <c r="D33" s="490" t="s">
        <v>20</v>
      </c>
      <c r="E33" s="491" t="s">
        <v>20</v>
      </c>
      <c r="F33" s="492" t="s">
        <v>20</v>
      </c>
      <c r="G33" s="490" t="s">
        <v>637</v>
      </c>
      <c r="H33" s="491" t="s">
        <v>22</v>
      </c>
      <c r="I33" s="491" t="s">
        <v>643</v>
      </c>
      <c r="J33" s="489" t="s">
        <v>644</v>
      </c>
      <c r="K33" s="493" t="s">
        <v>21</v>
      </c>
      <c r="L33" s="489" t="s">
        <v>2118</v>
      </c>
      <c r="M33" s="560"/>
      <c r="N33" s="490" t="s">
        <v>642</v>
      </c>
      <c r="O33" s="496" t="s">
        <v>2119</v>
      </c>
      <c r="P33" s="491" t="s">
        <v>562</v>
      </c>
      <c r="Q33" s="492"/>
      <c r="R33" s="490" t="s">
        <v>652</v>
      </c>
      <c r="S33" s="493" t="s">
        <v>653</v>
      </c>
      <c r="T33" s="491" t="s">
        <v>654</v>
      </c>
      <c r="U33" s="513" t="s">
        <v>655</v>
      </c>
      <c r="V33" s="527">
        <v>5</v>
      </c>
      <c r="W33" s="527">
        <v>1</v>
      </c>
      <c r="X33" s="688">
        <f t="shared" si="0"/>
        <v>4</v>
      </c>
      <c r="Y33" s="686">
        <v>43435</v>
      </c>
    </row>
    <row r="34" spans="1:25" ht="49.9" customHeight="1" x14ac:dyDescent="0.25">
      <c r="A34" s="558" t="s">
        <v>642</v>
      </c>
      <c r="B34" s="490" t="s">
        <v>525</v>
      </c>
      <c r="C34" s="489" t="s">
        <v>551</v>
      </c>
      <c r="D34" s="490" t="s">
        <v>73</v>
      </c>
      <c r="E34" s="491" t="s">
        <v>73</v>
      </c>
      <c r="F34" s="492" t="s">
        <v>73</v>
      </c>
      <c r="G34" s="490" t="s">
        <v>637</v>
      </c>
      <c r="H34" s="491" t="s">
        <v>22</v>
      </c>
      <c r="I34" s="491" t="s">
        <v>1328</v>
      </c>
      <c r="J34" s="489" t="s">
        <v>644</v>
      </c>
      <c r="K34" s="493" t="s">
        <v>1327</v>
      </c>
      <c r="L34" s="489" t="s">
        <v>74</v>
      </c>
      <c r="M34" s="560"/>
      <c r="N34" s="490" t="s">
        <v>642</v>
      </c>
      <c r="O34" s="496" t="s">
        <v>1335</v>
      </c>
      <c r="P34" s="491" t="s">
        <v>562</v>
      </c>
      <c r="Q34" s="492"/>
      <c r="R34" s="490" t="s">
        <v>652</v>
      </c>
      <c r="S34" s="493" t="s">
        <v>1336</v>
      </c>
      <c r="T34" s="491" t="s">
        <v>654</v>
      </c>
      <c r="U34" s="513" t="s">
        <v>655</v>
      </c>
      <c r="V34" s="527">
        <v>5</v>
      </c>
      <c r="W34" s="527">
        <v>1</v>
      </c>
      <c r="X34" s="688">
        <f t="shared" si="0"/>
        <v>4</v>
      </c>
      <c r="Y34" s="686">
        <v>43466</v>
      </c>
    </row>
    <row r="35" spans="1:25" ht="49.9" customHeight="1" x14ac:dyDescent="0.25">
      <c r="A35" s="558" t="s">
        <v>642</v>
      </c>
      <c r="B35" s="490" t="s">
        <v>525</v>
      </c>
      <c r="C35" s="489" t="s">
        <v>551</v>
      </c>
      <c r="D35" s="490" t="s">
        <v>57</v>
      </c>
      <c r="E35" s="491" t="s">
        <v>57</v>
      </c>
      <c r="F35" s="492" t="s">
        <v>57</v>
      </c>
      <c r="G35" s="490" t="s">
        <v>637</v>
      </c>
      <c r="H35" s="491" t="s">
        <v>22</v>
      </c>
      <c r="I35" s="491" t="s">
        <v>1447</v>
      </c>
      <c r="J35" s="489" t="s">
        <v>644</v>
      </c>
      <c r="K35" s="493" t="s">
        <v>97</v>
      </c>
      <c r="L35" s="489" t="s">
        <v>283</v>
      </c>
      <c r="M35" s="560"/>
      <c r="N35" s="490" t="s">
        <v>642</v>
      </c>
      <c r="O35" s="496" t="s">
        <v>1449</v>
      </c>
      <c r="P35" s="491" t="s">
        <v>562</v>
      </c>
      <c r="Q35" s="492"/>
      <c r="R35" s="490" t="s">
        <v>652</v>
      </c>
      <c r="S35" s="493" t="s">
        <v>1119</v>
      </c>
      <c r="T35" s="491" t="s">
        <v>654</v>
      </c>
      <c r="U35" s="513" t="s">
        <v>1416</v>
      </c>
      <c r="V35" s="527">
        <v>5</v>
      </c>
      <c r="W35" s="527">
        <v>1</v>
      </c>
      <c r="X35" s="688">
        <f t="shared" si="0"/>
        <v>4</v>
      </c>
      <c r="Y35" s="686">
        <v>43466</v>
      </c>
    </row>
    <row r="36" spans="1:25" ht="49.9" customHeight="1" x14ac:dyDescent="0.25">
      <c r="A36" s="558" t="s">
        <v>642</v>
      </c>
      <c r="B36" s="490" t="s">
        <v>525</v>
      </c>
      <c r="C36" s="489" t="s">
        <v>551</v>
      </c>
      <c r="D36" s="490" t="s">
        <v>56</v>
      </c>
      <c r="E36" s="491" t="s">
        <v>56</v>
      </c>
      <c r="F36" s="492" t="s">
        <v>56</v>
      </c>
      <c r="G36" s="490" t="s">
        <v>637</v>
      </c>
      <c r="H36" s="491" t="s">
        <v>22</v>
      </c>
      <c r="I36" s="491" t="s">
        <v>1113</v>
      </c>
      <c r="J36" s="489" t="s">
        <v>644</v>
      </c>
      <c r="K36" s="493" t="s">
        <v>58</v>
      </c>
      <c r="L36" s="489" t="s">
        <v>107</v>
      </c>
      <c r="M36" s="560"/>
      <c r="N36" s="490" t="s">
        <v>524</v>
      </c>
      <c r="O36" s="496" t="s">
        <v>1118</v>
      </c>
      <c r="P36" s="491" t="s">
        <v>562</v>
      </c>
      <c r="Q36" s="492"/>
      <c r="R36" s="490" t="s">
        <v>652</v>
      </c>
      <c r="S36" s="493" t="s">
        <v>1119</v>
      </c>
      <c r="T36" s="491" t="s">
        <v>654</v>
      </c>
      <c r="U36" s="513" t="s">
        <v>770</v>
      </c>
      <c r="V36" s="527">
        <v>1</v>
      </c>
      <c r="W36" s="527">
        <v>1</v>
      </c>
      <c r="X36" s="688">
        <f t="shared" si="0"/>
        <v>1</v>
      </c>
      <c r="Y36" s="686">
        <v>43466</v>
      </c>
    </row>
    <row r="37" spans="1:25" ht="49.9" customHeight="1" x14ac:dyDescent="0.25">
      <c r="A37" s="558" t="s">
        <v>642</v>
      </c>
      <c r="B37" s="490" t="s">
        <v>525</v>
      </c>
      <c r="C37" s="489" t="s">
        <v>229</v>
      </c>
      <c r="D37" s="490" t="s">
        <v>52</v>
      </c>
      <c r="E37" s="491" t="s">
        <v>52</v>
      </c>
      <c r="F37" s="492" t="s">
        <v>52</v>
      </c>
      <c r="G37" s="490" t="s">
        <v>637</v>
      </c>
      <c r="H37" s="491" t="s">
        <v>22</v>
      </c>
      <c r="I37" s="491" t="s">
        <v>1099</v>
      </c>
      <c r="J37" s="489" t="s">
        <v>644</v>
      </c>
      <c r="K37" s="493" t="s">
        <v>1098</v>
      </c>
      <c r="L37" s="489" t="s">
        <v>53</v>
      </c>
      <c r="M37" s="560"/>
      <c r="N37" s="490" t="s">
        <v>524</v>
      </c>
      <c r="O37" s="496" t="s">
        <v>2120</v>
      </c>
      <c r="P37" s="491" t="s">
        <v>562</v>
      </c>
      <c r="Q37" s="492"/>
      <c r="R37" s="490" t="s">
        <v>652</v>
      </c>
      <c r="S37" s="493" t="s">
        <v>1104</v>
      </c>
      <c r="T37" s="491" t="s">
        <v>1006</v>
      </c>
      <c r="U37" s="513" t="s">
        <v>770</v>
      </c>
      <c r="V37" s="527">
        <v>1</v>
      </c>
      <c r="W37" s="527">
        <v>1</v>
      </c>
      <c r="X37" s="688">
        <f t="shared" si="0"/>
        <v>1</v>
      </c>
      <c r="Y37" s="686">
        <v>43525</v>
      </c>
    </row>
    <row r="38" spans="1:25" ht="49.9" customHeight="1" x14ac:dyDescent="0.25">
      <c r="A38" s="558" t="s">
        <v>642</v>
      </c>
      <c r="B38" s="490" t="s">
        <v>525</v>
      </c>
      <c r="C38" s="489" t="s">
        <v>39</v>
      </c>
      <c r="D38" s="490" t="s">
        <v>764</v>
      </c>
      <c r="E38" s="491" t="s">
        <v>759</v>
      </c>
      <c r="F38" s="492" t="s">
        <v>547</v>
      </c>
      <c r="G38" s="490" t="s">
        <v>637</v>
      </c>
      <c r="H38" s="491" t="s">
        <v>30</v>
      </c>
      <c r="I38" s="491" t="s">
        <v>765</v>
      </c>
      <c r="J38" s="489" t="s">
        <v>644</v>
      </c>
      <c r="K38" s="493" t="s">
        <v>763</v>
      </c>
      <c r="L38" s="489" t="s">
        <v>2121</v>
      </c>
      <c r="M38" s="560"/>
      <c r="N38" s="490" t="s">
        <v>524</v>
      </c>
      <c r="O38" s="496" t="s">
        <v>769</v>
      </c>
      <c r="P38" s="491"/>
      <c r="Q38" s="492"/>
      <c r="R38" s="490" t="s">
        <v>652</v>
      </c>
      <c r="S38" s="493" t="s">
        <v>2122</v>
      </c>
      <c r="T38" s="491" t="s">
        <v>712</v>
      </c>
      <c r="U38" s="513" t="s">
        <v>770</v>
      </c>
      <c r="V38" s="527">
        <v>1</v>
      </c>
      <c r="W38" s="527">
        <v>2</v>
      </c>
      <c r="X38" s="688">
        <f t="shared" si="0"/>
        <v>1.25</v>
      </c>
      <c r="Y38" s="686">
        <v>43497</v>
      </c>
    </row>
    <row r="39" spans="1:25" ht="49.9" customHeight="1" x14ac:dyDescent="0.25">
      <c r="A39" s="558" t="s">
        <v>642</v>
      </c>
      <c r="B39" s="490" t="s">
        <v>525</v>
      </c>
      <c r="C39" s="489" t="s">
        <v>39</v>
      </c>
      <c r="D39" s="490" t="s">
        <v>772</v>
      </c>
      <c r="E39" s="491" t="s">
        <v>759</v>
      </c>
      <c r="F39" s="492" t="s">
        <v>550</v>
      </c>
      <c r="G39" s="490" t="s">
        <v>637</v>
      </c>
      <c r="H39" s="491" t="s">
        <v>30</v>
      </c>
      <c r="I39" s="491" t="s">
        <v>773</v>
      </c>
      <c r="J39" s="489" t="s">
        <v>644</v>
      </c>
      <c r="K39" s="493" t="s">
        <v>771</v>
      </c>
      <c r="L39" s="489" t="s">
        <v>2123</v>
      </c>
      <c r="M39" s="560"/>
      <c r="N39" s="490" t="s">
        <v>524</v>
      </c>
      <c r="O39" s="496" t="s">
        <v>769</v>
      </c>
      <c r="P39" s="491"/>
      <c r="Q39" s="492"/>
      <c r="R39" s="490" t="s">
        <v>652</v>
      </c>
      <c r="S39" s="493" t="s">
        <v>2122</v>
      </c>
      <c r="T39" s="491" t="s">
        <v>712</v>
      </c>
      <c r="U39" s="513" t="s">
        <v>770</v>
      </c>
      <c r="V39" s="527">
        <v>1</v>
      </c>
      <c r="W39" s="527">
        <v>2</v>
      </c>
      <c r="X39" s="688">
        <f t="shared" ref="X39:X70" si="1">(V39*$V$6)+(W39*$W$6)</f>
        <v>1.25</v>
      </c>
      <c r="Y39" s="686">
        <v>43497</v>
      </c>
    </row>
    <row r="40" spans="1:25" ht="49.9" customHeight="1" x14ac:dyDescent="0.25">
      <c r="A40" s="558" t="s">
        <v>642</v>
      </c>
      <c r="B40" s="490" t="s">
        <v>525</v>
      </c>
      <c r="C40" s="489" t="s">
        <v>39</v>
      </c>
      <c r="D40" s="490" t="s">
        <v>776</v>
      </c>
      <c r="E40" s="491" t="s">
        <v>759</v>
      </c>
      <c r="F40" s="492" t="s">
        <v>554</v>
      </c>
      <c r="G40" s="490" t="s">
        <v>637</v>
      </c>
      <c r="H40" s="491" t="s">
        <v>30</v>
      </c>
      <c r="I40" s="491" t="s">
        <v>777</v>
      </c>
      <c r="J40" s="489" t="s">
        <v>644</v>
      </c>
      <c r="K40" s="493" t="s">
        <v>775</v>
      </c>
      <c r="L40" s="489" t="s">
        <v>2124</v>
      </c>
      <c r="M40" s="560"/>
      <c r="N40" s="490" t="s">
        <v>524</v>
      </c>
      <c r="O40" s="496" t="s">
        <v>769</v>
      </c>
      <c r="P40" s="491"/>
      <c r="Q40" s="492"/>
      <c r="R40" s="490" t="s">
        <v>652</v>
      </c>
      <c r="S40" s="493" t="s">
        <v>2122</v>
      </c>
      <c r="T40" s="491" t="s">
        <v>654</v>
      </c>
      <c r="U40" s="513" t="s">
        <v>770</v>
      </c>
      <c r="V40" s="527">
        <v>1</v>
      </c>
      <c r="W40" s="527">
        <v>2</v>
      </c>
      <c r="X40" s="688">
        <f t="shared" si="1"/>
        <v>1.25</v>
      </c>
      <c r="Y40" s="686">
        <v>43497</v>
      </c>
    </row>
    <row r="41" spans="1:25" ht="49.9" customHeight="1" x14ac:dyDescent="0.25">
      <c r="A41" s="558" t="s">
        <v>642</v>
      </c>
      <c r="B41" s="490" t="s">
        <v>525</v>
      </c>
      <c r="C41" s="489" t="s">
        <v>39</v>
      </c>
      <c r="D41" s="490" t="s">
        <v>780</v>
      </c>
      <c r="E41" s="491" t="s">
        <v>759</v>
      </c>
      <c r="F41" s="492" t="s">
        <v>557</v>
      </c>
      <c r="G41" s="490" t="s">
        <v>637</v>
      </c>
      <c r="H41" s="491" t="s">
        <v>30</v>
      </c>
      <c r="I41" s="491" t="s">
        <v>781</v>
      </c>
      <c r="J41" s="489" t="s">
        <v>644</v>
      </c>
      <c r="K41" s="493" t="s">
        <v>779</v>
      </c>
      <c r="L41" s="489" t="s">
        <v>2125</v>
      </c>
      <c r="M41" s="560"/>
      <c r="N41" s="490" t="s">
        <v>524</v>
      </c>
      <c r="O41" s="496" t="s">
        <v>769</v>
      </c>
      <c r="P41" s="491"/>
      <c r="Q41" s="492"/>
      <c r="R41" s="490" t="s">
        <v>652</v>
      </c>
      <c r="S41" s="493" t="s">
        <v>2122</v>
      </c>
      <c r="T41" s="491" t="s">
        <v>785</v>
      </c>
      <c r="U41" s="513" t="s">
        <v>770</v>
      </c>
      <c r="V41" s="527">
        <v>1</v>
      </c>
      <c r="W41" s="527">
        <v>2</v>
      </c>
      <c r="X41" s="688">
        <f t="shared" si="1"/>
        <v>1.25</v>
      </c>
      <c r="Y41" s="686">
        <v>43497</v>
      </c>
    </row>
    <row r="42" spans="1:25" ht="49.9" customHeight="1" x14ac:dyDescent="0.25">
      <c r="A42" s="558" t="s">
        <v>642</v>
      </c>
      <c r="B42" s="490" t="s">
        <v>525</v>
      </c>
      <c r="C42" s="489" t="s">
        <v>39</v>
      </c>
      <c r="D42" s="490" t="s">
        <v>787</v>
      </c>
      <c r="E42" s="491" t="s">
        <v>759</v>
      </c>
      <c r="F42" s="492" t="s">
        <v>575</v>
      </c>
      <c r="G42" s="490" t="s">
        <v>637</v>
      </c>
      <c r="H42" s="491" t="s">
        <v>30</v>
      </c>
      <c r="I42" s="491" t="s">
        <v>788</v>
      </c>
      <c r="J42" s="489" t="s">
        <v>644</v>
      </c>
      <c r="K42" s="493" t="s">
        <v>786</v>
      </c>
      <c r="L42" s="489" t="s">
        <v>2126</v>
      </c>
      <c r="M42" s="560"/>
      <c r="N42" s="490" t="s">
        <v>524</v>
      </c>
      <c r="O42" s="496" t="s">
        <v>769</v>
      </c>
      <c r="P42" s="491"/>
      <c r="Q42" s="492"/>
      <c r="R42" s="490" t="s">
        <v>652</v>
      </c>
      <c r="S42" s="493" t="s">
        <v>2122</v>
      </c>
      <c r="T42" s="491" t="s">
        <v>712</v>
      </c>
      <c r="U42" s="513" t="s">
        <v>770</v>
      </c>
      <c r="V42" s="527">
        <v>1</v>
      </c>
      <c r="W42" s="527">
        <v>2</v>
      </c>
      <c r="X42" s="688">
        <f t="shared" si="1"/>
        <v>1.25</v>
      </c>
      <c r="Y42" s="686">
        <v>43497</v>
      </c>
    </row>
    <row r="43" spans="1:25" ht="49.9" customHeight="1" x14ac:dyDescent="0.25">
      <c r="A43" s="558" t="s">
        <v>642</v>
      </c>
      <c r="B43" s="490" t="s">
        <v>525</v>
      </c>
      <c r="C43" s="489" t="s">
        <v>39</v>
      </c>
      <c r="D43" s="490" t="s">
        <v>791</v>
      </c>
      <c r="E43" s="491" t="s">
        <v>759</v>
      </c>
      <c r="F43" s="492" t="s">
        <v>581</v>
      </c>
      <c r="G43" s="490" t="s">
        <v>637</v>
      </c>
      <c r="H43" s="491" t="s">
        <v>30</v>
      </c>
      <c r="I43" s="491" t="s">
        <v>792</v>
      </c>
      <c r="J43" s="489" t="s">
        <v>644</v>
      </c>
      <c r="K43" s="493" t="s">
        <v>790</v>
      </c>
      <c r="L43" s="489" t="s">
        <v>2127</v>
      </c>
      <c r="M43" s="560"/>
      <c r="N43" s="490" t="s">
        <v>524</v>
      </c>
      <c r="O43" s="496" t="s">
        <v>769</v>
      </c>
      <c r="P43" s="491"/>
      <c r="Q43" s="492"/>
      <c r="R43" s="490" t="s">
        <v>652</v>
      </c>
      <c r="S43" s="493" t="s">
        <v>2122</v>
      </c>
      <c r="T43" s="491" t="s">
        <v>712</v>
      </c>
      <c r="U43" s="513" t="s">
        <v>770</v>
      </c>
      <c r="V43" s="527">
        <v>1</v>
      </c>
      <c r="W43" s="527">
        <v>2</v>
      </c>
      <c r="X43" s="688">
        <f t="shared" si="1"/>
        <v>1.25</v>
      </c>
      <c r="Y43" s="686">
        <v>43497</v>
      </c>
    </row>
    <row r="44" spans="1:25" ht="49.9" customHeight="1" x14ac:dyDescent="0.25">
      <c r="A44" s="558" t="s">
        <v>642</v>
      </c>
      <c r="B44" s="490" t="s">
        <v>525</v>
      </c>
      <c r="C44" s="489" t="s">
        <v>39</v>
      </c>
      <c r="D44" s="490" t="s">
        <v>795</v>
      </c>
      <c r="E44" s="491" t="s">
        <v>759</v>
      </c>
      <c r="F44" s="492" t="s">
        <v>584</v>
      </c>
      <c r="G44" s="490" t="s">
        <v>637</v>
      </c>
      <c r="H44" s="491" t="s">
        <v>30</v>
      </c>
      <c r="I44" s="491" t="s">
        <v>796</v>
      </c>
      <c r="J44" s="489" t="s">
        <v>644</v>
      </c>
      <c r="K44" s="493" t="s">
        <v>794</v>
      </c>
      <c r="L44" s="489" t="s">
        <v>2128</v>
      </c>
      <c r="M44" s="560"/>
      <c r="N44" s="490" t="s">
        <v>524</v>
      </c>
      <c r="O44" s="496" t="s">
        <v>769</v>
      </c>
      <c r="P44" s="491"/>
      <c r="Q44" s="492"/>
      <c r="R44" s="490" t="s">
        <v>652</v>
      </c>
      <c r="S44" s="493" t="s">
        <v>2122</v>
      </c>
      <c r="T44" s="491" t="s">
        <v>785</v>
      </c>
      <c r="U44" s="513" t="s">
        <v>770</v>
      </c>
      <c r="V44" s="527">
        <v>1</v>
      </c>
      <c r="W44" s="527">
        <v>2</v>
      </c>
      <c r="X44" s="688">
        <f t="shared" si="1"/>
        <v>1.25</v>
      </c>
      <c r="Y44" s="686">
        <v>43497</v>
      </c>
    </row>
    <row r="45" spans="1:25" ht="49.9" customHeight="1" x14ac:dyDescent="0.25">
      <c r="A45" s="558" t="s">
        <v>642</v>
      </c>
      <c r="B45" s="490" t="s">
        <v>525</v>
      </c>
      <c r="C45" s="489" t="s">
        <v>39</v>
      </c>
      <c r="D45" s="490" t="s">
        <v>799</v>
      </c>
      <c r="E45" s="491" t="s">
        <v>759</v>
      </c>
      <c r="F45" s="492" t="s">
        <v>590</v>
      </c>
      <c r="G45" s="490" t="s">
        <v>637</v>
      </c>
      <c r="H45" s="491" t="s">
        <v>30</v>
      </c>
      <c r="I45" s="491" t="s">
        <v>800</v>
      </c>
      <c r="J45" s="489" t="s">
        <v>644</v>
      </c>
      <c r="K45" s="493" t="s">
        <v>798</v>
      </c>
      <c r="L45" s="489" t="s">
        <v>2129</v>
      </c>
      <c r="M45" s="560"/>
      <c r="N45" s="490" t="s">
        <v>524</v>
      </c>
      <c r="O45" s="496" t="s">
        <v>769</v>
      </c>
      <c r="P45" s="491"/>
      <c r="Q45" s="492"/>
      <c r="R45" s="490" t="s">
        <v>652</v>
      </c>
      <c r="S45" s="493" t="s">
        <v>2122</v>
      </c>
      <c r="T45" s="491" t="s">
        <v>712</v>
      </c>
      <c r="U45" s="513" t="s">
        <v>770</v>
      </c>
      <c r="V45" s="527">
        <v>1</v>
      </c>
      <c r="W45" s="527">
        <v>2</v>
      </c>
      <c r="X45" s="688">
        <f t="shared" si="1"/>
        <v>1.25</v>
      </c>
      <c r="Y45" s="686">
        <v>43497</v>
      </c>
    </row>
    <row r="46" spans="1:25" ht="49.9" customHeight="1" x14ac:dyDescent="0.25">
      <c r="A46" s="558" t="s">
        <v>642</v>
      </c>
      <c r="B46" s="490" t="s">
        <v>525</v>
      </c>
      <c r="C46" s="489" t="s">
        <v>39</v>
      </c>
      <c r="D46" s="490" t="s">
        <v>802</v>
      </c>
      <c r="E46" s="491" t="s">
        <v>759</v>
      </c>
      <c r="F46" s="492" t="s">
        <v>599</v>
      </c>
      <c r="G46" s="490" t="s">
        <v>637</v>
      </c>
      <c r="H46" s="491" t="s">
        <v>30</v>
      </c>
      <c r="I46" s="491" t="s">
        <v>803</v>
      </c>
      <c r="J46" s="489" t="s">
        <v>644</v>
      </c>
      <c r="K46" s="493" t="s">
        <v>801</v>
      </c>
      <c r="L46" s="489" t="s">
        <v>2130</v>
      </c>
      <c r="M46" s="560"/>
      <c r="N46" s="490" t="s">
        <v>524</v>
      </c>
      <c r="O46" s="496" t="s">
        <v>769</v>
      </c>
      <c r="P46" s="491"/>
      <c r="Q46" s="492"/>
      <c r="R46" s="490" t="s">
        <v>652</v>
      </c>
      <c r="S46" s="493" t="s">
        <v>2122</v>
      </c>
      <c r="T46" s="491" t="s">
        <v>654</v>
      </c>
      <c r="U46" s="513" t="s">
        <v>770</v>
      </c>
      <c r="V46" s="527">
        <v>1</v>
      </c>
      <c r="W46" s="527">
        <v>2</v>
      </c>
      <c r="X46" s="688">
        <f t="shared" si="1"/>
        <v>1.25</v>
      </c>
      <c r="Y46" s="686">
        <v>43497</v>
      </c>
    </row>
    <row r="47" spans="1:25" ht="49.9" customHeight="1" x14ac:dyDescent="0.25">
      <c r="A47" s="558" t="s">
        <v>642</v>
      </c>
      <c r="B47" s="490" t="s">
        <v>525</v>
      </c>
      <c r="C47" s="489" t="s">
        <v>39</v>
      </c>
      <c r="D47" s="490" t="s">
        <v>806</v>
      </c>
      <c r="E47" s="491" t="s">
        <v>759</v>
      </c>
      <c r="F47" s="492" t="s">
        <v>602</v>
      </c>
      <c r="G47" s="490" t="s">
        <v>637</v>
      </c>
      <c r="H47" s="491" t="s">
        <v>30</v>
      </c>
      <c r="I47" s="491" t="s">
        <v>807</v>
      </c>
      <c r="J47" s="489" t="s">
        <v>644</v>
      </c>
      <c r="K47" s="493" t="s">
        <v>805</v>
      </c>
      <c r="L47" s="489" t="s">
        <v>2131</v>
      </c>
      <c r="M47" s="560"/>
      <c r="N47" s="490" t="s">
        <v>524</v>
      </c>
      <c r="O47" s="496" t="s">
        <v>769</v>
      </c>
      <c r="P47" s="491"/>
      <c r="Q47" s="492"/>
      <c r="R47" s="490" t="s">
        <v>652</v>
      </c>
      <c r="S47" s="493" t="s">
        <v>2122</v>
      </c>
      <c r="T47" s="491" t="s">
        <v>654</v>
      </c>
      <c r="U47" s="513" t="s">
        <v>770</v>
      </c>
      <c r="V47" s="527">
        <v>1</v>
      </c>
      <c r="W47" s="527">
        <v>2</v>
      </c>
      <c r="X47" s="688">
        <f t="shared" si="1"/>
        <v>1.25</v>
      </c>
      <c r="Y47" s="686">
        <v>43497</v>
      </c>
    </row>
    <row r="48" spans="1:25" ht="49.9" customHeight="1" x14ac:dyDescent="0.25">
      <c r="A48" s="558" t="s">
        <v>642</v>
      </c>
      <c r="B48" s="490" t="s">
        <v>525</v>
      </c>
      <c r="C48" s="489" t="s">
        <v>39</v>
      </c>
      <c r="D48" s="490" t="s">
        <v>810</v>
      </c>
      <c r="E48" s="491" t="s">
        <v>759</v>
      </c>
      <c r="F48" s="492" t="s">
        <v>612</v>
      </c>
      <c r="G48" s="490" t="s">
        <v>637</v>
      </c>
      <c r="H48" s="491" t="s">
        <v>30</v>
      </c>
      <c r="I48" s="491" t="s">
        <v>811</v>
      </c>
      <c r="J48" s="489" t="s">
        <v>644</v>
      </c>
      <c r="K48" s="493" t="s">
        <v>809</v>
      </c>
      <c r="L48" s="489" t="s">
        <v>2132</v>
      </c>
      <c r="M48" s="560"/>
      <c r="N48" s="490" t="s">
        <v>524</v>
      </c>
      <c r="O48" s="496" t="s">
        <v>769</v>
      </c>
      <c r="P48" s="491"/>
      <c r="Q48" s="492"/>
      <c r="R48" s="490" t="s">
        <v>652</v>
      </c>
      <c r="S48" s="493" t="s">
        <v>2122</v>
      </c>
      <c r="T48" s="491" t="s">
        <v>712</v>
      </c>
      <c r="U48" s="513" t="s">
        <v>770</v>
      </c>
      <c r="V48" s="527">
        <v>1</v>
      </c>
      <c r="W48" s="527">
        <v>2</v>
      </c>
      <c r="X48" s="688">
        <f t="shared" si="1"/>
        <v>1.25</v>
      </c>
      <c r="Y48" s="686">
        <v>43497</v>
      </c>
    </row>
    <row r="49" spans="1:25" ht="49.9" customHeight="1" x14ac:dyDescent="0.25">
      <c r="A49" s="558" t="s">
        <v>642</v>
      </c>
      <c r="B49" s="490" t="s">
        <v>525</v>
      </c>
      <c r="C49" s="489" t="s">
        <v>39</v>
      </c>
      <c r="D49" s="490" t="s">
        <v>814</v>
      </c>
      <c r="E49" s="491" t="s">
        <v>759</v>
      </c>
      <c r="F49" s="492" t="s">
        <v>616</v>
      </c>
      <c r="G49" s="490" t="s">
        <v>637</v>
      </c>
      <c r="H49" s="491" t="s">
        <v>30</v>
      </c>
      <c r="I49" s="491" t="s">
        <v>815</v>
      </c>
      <c r="J49" s="489" t="s">
        <v>644</v>
      </c>
      <c r="K49" s="493" t="s">
        <v>813</v>
      </c>
      <c r="L49" s="489" t="s">
        <v>2133</v>
      </c>
      <c r="M49" s="560"/>
      <c r="N49" s="490" t="s">
        <v>524</v>
      </c>
      <c r="O49" s="496" t="s">
        <v>769</v>
      </c>
      <c r="P49" s="491"/>
      <c r="Q49" s="492"/>
      <c r="R49" s="490" t="s">
        <v>652</v>
      </c>
      <c r="S49" s="493" t="s">
        <v>2122</v>
      </c>
      <c r="T49" s="491" t="s">
        <v>654</v>
      </c>
      <c r="U49" s="513" t="s">
        <v>770</v>
      </c>
      <c r="V49" s="527">
        <v>1</v>
      </c>
      <c r="W49" s="527">
        <v>2</v>
      </c>
      <c r="X49" s="688">
        <f t="shared" si="1"/>
        <v>1.25</v>
      </c>
      <c r="Y49" s="686">
        <v>43497</v>
      </c>
    </row>
    <row r="50" spans="1:25" ht="49.9" customHeight="1" x14ac:dyDescent="0.25">
      <c r="A50" s="558" t="s">
        <v>642</v>
      </c>
      <c r="B50" s="490" t="s">
        <v>525</v>
      </c>
      <c r="C50" s="489" t="s">
        <v>39</v>
      </c>
      <c r="D50" s="490" t="s">
        <v>818</v>
      </c>
      <c r="E50" s="491" t="s">
        <v>759</v>
      </c>
      <c r="F50" s="492" t="s">
        <v>619</v>
      </c>
      <c r="G50" s="490" t="s">
        <v>637</v>
      </c>
      <c r="H50" s="491" t="s">
        <v>30</v>
      </c>
      <c r="I50" s="491" t="s">
        <v>819</v>
      </c>
      <c r="J50" s="489" t="s">
        <v>644</v>
      </c>
      <c r="K50" s="493" t="s">
        <v>817</v>
      </c>
      <c r="L50" s="489" t="s">
        <v>2134</v>
      </c>
      <c r="M50" s="560"/>
      <c r="N50" s="490" t="s">
        <v>524</v>
      </c>
      <c r="O50" s="496" t="s">
        <v>769</v>
      </c>
      <c r="P50" s="491"/>
      <c r="Q50" s="492"/>
      <c r="R50" s="490" t="s">
        <v>652</v>
      </c>
      <c r="S50" s="493" t="s">
        <v>2122</v>
      </c>
      <c r="T50" s="491" t="s">
        <v>654</v>
      </c>
      <c r="U50" s="513" t="s">
        <v>770</v>
      </c>
      <c r="V50" s="527">
        <v>1</v>
      </c>
      <c r="W50" s="527">
        <v>2</v>
      </c>
      <c r="X50" s="688">
        <f t="shared" si="1"/>
        <v>1.25</v>
      </c>
      <c r="Y50" s="686">
        <v>43497</v>
      </c>
    </row>
    <row r="51" spans="1:25" ht="49.9" customHeight="1" x14ac:dyDescent="0.25">
      <c r="A51" s="558" t="s">
        <v>642</v>
      </c>
      <c r="B51" s="490" t="s">
        <v>525</v>
      </c>
      <c r="C51" s="489" t="s">
        <v>39</v>
      </c>
      <c r="D51" s="490" t="s">
        <v>822</v>
      </c>
      <c r="E51" s="491" t="s">
        <v>759</v>
      </c>
      <c r="F51" s="492" t="s">
        <v>622</v>
      </c>
      <c r="G51" s="490" t="s">
        <v>637</v>
      </c>
      <c r="H51" s="491" t="s">
        <v>30</v>
      </c>
      <c r="I51" s="491" t="s">
        <v>823</v>
      </c>
      <c r="J51" s="489" t="s">
        <v>644</v>
      </c>
      <c r="K51" s="493" t="s">
        <v>821</v>
      </c>
      <c r="L51" s="489" t="s">
        <v>2135</v>
      </c>
      <c r="M51" s="560"/>
      <c r="N51" s="490" t="s">
        <v>524</v>
      </c>
      <c r="O51" s="496" t="s">
        <v>769</v>
      </c>
      <c r="P51" s="491"/>
      <c r="Q51" s="492"/>
      <c r="R51" s="490" t="s">
        <v>652</v>
      </c>
      <c r="S51" s="493" t="s">
        <v>2122</v>
      </c>
      <c r="T51" s="491" t="s">
        <v>654</v>
      </c>
      <c r="U51" s="513" t="s">
        <v>770</v>
      </c>
      <c r="V51" s="527">
        <v>1</v>
      </c>
      <c r="W51" s="527">
        <v>2</v>
      </c>
      <c r="X51" s="688">
        <f t="shared" si="1"/>
        <v>1.25</v>
      </c>
      <c r="Y51" s="686">
        <v>43497</v>
      </c>
    </row>
    <row r="52" spans="1:25" ht="49.9" customHeight="1" x14ac:dyDescent="0.25">
      <c r="A52" s="558" t="s">
        <v>642</v>
      </c>
      <c r="B52" s="490" t="s">
        <v>525</v>
      </c>
      <c r="C52" s="489" t="s">
        <v>39</v>
      </c>
      <c r="D52" s="490" t="s">
        <v>826</v>
      </c>
      <c r="E52" s="491" t="s">
        <v>759</v>
      </c>
      <c r="F52" s="492" t="s">
        <v>625</v>
      </c>
      <c r="G52" s="490" t="s">
        <v>637</v>
      </c>
      <c r="H52" s="491" t="s">
        <v>30</v>
      </c>
      <c r="I52" s="491" t="s">
        <v>827</v>
      </c>
      <c r="J52" s="489" t="s">
        <v>644</v>
      </c>
      <c r="K52" s="493" t="s">
        <v>825</v>
      </c>
      <c r="L52" s="489" t="s">
        <v>2136</v>
      </c>
      <c r="M52" s="560"/>
      <c r="N52" s="490" t="s">
        <v>524</v>
      </c>
      <c r="O52" s="496" t="s">
        <v>769</v>
      </c>
      <c r="P52" s="491"/>
      <c r="Q52" s="492"/>
      <c r="R52" s="490" t="s">
        <v>652</v>
      </c>
      <c r="S52" s="493" t="s">
        <v>2122</v>
      </c>
      <c r="T52" s="491" t="s">
        <v>654</v>
      </c>
      <c r="U52" s="513" t="s">
        <v>770</v>
      </c>
      <c r="V52" s="527">
        <v>1</v>
      </c>
      <c r="W52" s="527">
        <v>2</v>
      </c>
      <c r="X52" s="688">
        <f t="shared" si="1"/>
        <v>1.25</v>
      </c>
      <c r="Y52" s="686">
        <v>43497</v>
      </c>
    </row>
    <row r="53" spans="1:25" ht="49.9" customHeight="1" x14ac:dyDescent="0.25">
      <c r="A53" s="558" t="s">
        <v>642</v>
      </c>
      <c r="B53" s="490" t="s">
        <v>525</v>
      </c>
      <c r="C53" s="489" t="s">
        <v>39</v>
      </c>
      <c r="D53" s="490" t="s">
        <v>830</v>
      </c>
      <c r="E53" s="491" t="s">
        <v>759</v>
      </c>
      <c r="F53" s="492" t="s">
        <v>628</v>
      </c>
      <c r="G53" s="490" t="s">
        <v>637</v>
      </c>
      <c r="H53" s="491" t="s">
        <v>30</v>
      </c>
      <c r="I53" s="491" t="s">
        <v>831</v>
      </c>
      <c r="J53" s="489" t="s">
        <v>644</v>
      </c>
      <c r="K53" s="493" t="s">
        <v>829</v>
      </c>
      <c r="L53" s="489" t="s">
        <v>2137</v>
      </c>
      <c r="M53" s="560"/>
      <c r="N53" s="490" t="s">
        <v>524</v>
      </c>
      <c r="O53" s="496" t="s">
        <v>769</v>
      </c>
      <c r="P53" s="491"/>
      <c r="Q53" s="492"/>
      <c r="R53" s="490" t="s">
        <v>652</v>
      </c>
      <c r="S53" s="493" t="s">
        <v>2122</v>
      </c>
      <c r="T53" s="491" t="s">
        <v>654</v>
      </c>
      <c r="U53" s="513" t="s">
        <v>770</v>
      </c>
      <c r="V53" s="527">
        <v>1</v>
      </c>
      <c r="W53" s="527">
        <v>2</v>
      </c>
      <c r="X53" s="688">
        <f t="shared" si="1"/>
        <v>1.25</v>
      </c>
      <c r="Y53" s="686">
        <v>43497</v>
      </c>
    </row>
    <row r="54" spans="1:25" ht="49.9" customHeight="1" x14ac:dyDescent="0.25">
      <c r="A54" s="558" t="s">
        <v>642</v>
      </c>
      <c r="B54" s="490" t="s">
        <v>525</v>
      </c>
      <c r="C54" s="489" t="s">
        <v>39</v>
      </c>
      <c r="D54" s="490" t="s">
        <v>833</v>
      </c>
      <c r="E54" s="491" t="s">
        <v>759</v>
      </c>
      <c r="F54" s="492" t="s">
        <v>631</v>
      </c>
      <c r="G54" s="490" t="s">
        <v>637</v>
      </c>
      <c r="H54" s="491" t="s">
        <v>30</v>
      </c>
      <c r="I54" s="491" t="s">
        <v>834</v>
      </c>
      <c r="J54" s="489" t="s">
        <v>644</v>
      </c>
      <c r="K54" s="493" t="s">
        <v>832</v>
      </c>
      <c r="L54" s="489" t="s">
        <v>2138</v>
      </c>
      <c r="M54" s="560"/>
      <c r="N54" s="490" t="s">
        <v>524</v>
      </c>
      <c r="O54" s="496" t="s">
        <v>769</v>
      </c>
      <c r="P54" s="491"/>
      <c r="Q54" s="492"/>
      <c r="R54" s="490" t="s">
        <v>652</v>
      </c>
      <c r="S54" s="493" t="s">
        <v>2122</v>
      </c>
      <c r="T54" s="491" t="s">
        <v>712</v>
      </c>
      <c r="U54" s="513" t="s">
        <v>770</v>
      </c>
      <c r="V54" s="527">
        <v>1</v>
      </c>
      <c r="W54" s="527">
        <v>2</v>
      </c>
      <c r="X54" s="688">
        <f t="shared" si="1"/>
        <v>1.25</v>
      </c>
      <c r="Y54" s="686">
        <v>43497</v>
      </c>
    </row>
    <row r="55" spans="1:25" ht="49.9" customHeight="1" x14ac:dyDescent="0.25">
      <c r="A55" s="558" t="s">
        <v>642</v>
      </c>
      <c r="B55" s="490" t="s">
        <v>525</v>
      </c>
      <c r="C55" s="489" t="s">
        <v>39</v>
      </c>
      <c r="D55" s="490" t="s">
        <v>836</v>
      </c>
      <c r="E55" s="491" t="s">
        <v>759</v>
      </c>
      <c r="F55" s="492" t="s">
        <v>20</v>
      </c>
      <c r="G55" s="490" t="s">
        <v>637</v>
      </c>
      <c r="H55" s="491" t="s">
        <v>30</v>
      </c>
      <c r="I55" s="491" t="s">
        <v>837</v>
      </c>
      <c r="J55" s="489" t="s">
        <v>644</v>
      </c>
      <c r="K55" s="493" t="s">
        <v>835</v>
      </c>
      <c r="L55" s="489" t="s">
        <v>2139</v>
      </c>
      <c r="M55" s="560"/>
      <c r="N55" s="490" t="s">
        <v>524</v>
      </c>
      <c r="O55" s="496" t="s">
        <v>769</v>
      </c>
      <c r="P55" s="491"/>
      <c r="Q55" s="492"/>
      <c r="R55" s="490" t="s">
        <v>652</v>
      </c>
      <c r="S55" s="493" t="s">
        <v>2122</v>
      </c>
      <c r="T55" s="491" t="s">
        <v>654</v>
      </c>
      <c r="U55" s="513" t="s">
        <v>770</v>
      </c>
      <c r="V55" s="527">
        <v>1</v>
      </c>
      <c r="W55" s="527">
        <v>2</v>
      </c>
      <c r="X55" s="688">
        <f t="shared" si="1"/>
        <v>1.25</v>
      </c>
      <c r="Y55" s="686">
        <v>43497</v>
      </c>
    </row>
    <row r="56" spans="1:25" ht="49.9" customHeight="1" x14ac:dyDescent="0.25">
      <c r="A56" s="558" t="s">
        <v>642</v>
      </c>
      <c r="B56" s="490" t="s">
        <v>525</v>
      </c>
      <c r="C56" s="489" t="s">
        <v>39</v>
      </c>
      <c r="D56" s="490" t="s">
        <v>840</v>
      </c>
      <c r="E56" s="491" t="s">
        <v>759</v>
      </c>
      <c r="F56" s="492" t="s">
        <v>37</v>
      </c>
      <c r="G56" s="490" t="s">
        <v>637</v>
      </c>
      <c r="H56" s="491" t="s">
        <v>30</v>
      </c>
      <c r="I56" s="491" t="s">
        <v>841</v>
      </c>
      <c r="J56" s="489" t="s">
        <v>644</v>
      </c>
      <c r="K56" s="493" t="s">
        <v>839</v>
      </c>
      <c r="L56" s="489" t="s">
        <v>2140</v>
      </c>
      <c r="M56" s="560"/>
      <c r="N56" s="490" t="s">
        <v>524</v>
      </c>
      <c r="O56" s="496" t="s">
        <v>769</v>
      </c>
      <c r="P56" s="491"/>
      <c r="Q56" s="492"/>
      <c r="R56" s="490" t="s">
        <v>652</v>
      </c>
      <c r="S56" s="493" t="s">
        <v>2122</v>
      </c>
      <c r="T56" s="491" t="s">
        <v>654</v>
      </c>
      <c r="U56" s="513" t="s">
        <v>770</v>
      </c>
      <c r="V56" s="527">
        <v>1</v>
      </c>
      <c r="W56" s="527">
        <v>2</v>
      </c>
      <c r="X56" s="688">
        <f t="shared" si="1"/>
        <v>1.25</v>
      </c>
      <c r="Y56" s="686">
        <v>43497</v>
      </c>
    </row>
    <row r="57" spans="1:25" ht="49.9" customHeight="1" x14ac:dyDescent="0.25">
      <c r="A57" s="558" t="s">
        <v>642</v>
      </c>
      <c r="B57" s="490" t="s">
        <v>525</v>
      </c>
      <c r="C57" s="489" t="s">
        <v>39</v>
      </c>
      <c r="D57" s="490" t="s">
        <v>844</v>
      </c>
      <c r="E57" s="491" t="s">
        <v>759</v>
      </c>
      <c r="F57" s="492" t="s">
        <v>40</v>
      </c>
      <c r="G57" s="490" t="s">
        <v>637</v>
      </c>
      <c r="H57" s="491" t="s">
        <v>30</v>
      </c>
      <c r="I57" s="491" t="s">
        <v>845</v>
      </c>
      <c r="J57" s="489" t="s">
        <v>644</v>
      </c>
      <c r="K57" s="493" t="s">
        <v>843</v>
      </c>
      <c r="L57" s="489" t="s">
        <v>2141</v>
      </c>
      <c r="M57" s="560"/>
      <c r="N57" s="490" t="s">
        <v>524</v>
      </c>
      <c r="O57" s="496" t="s">
        <v>769</v>
      </c>
      <c r="P57" s="491"/>
      <c r="Q57" s="492"/>
      <c r="R57" s="490" t="s">
        <v>652</v>
      </c>
      <c r="S57" s="493" t="s">
        <v>2122</v>
      </c>
      <c r="T57" s="491" t="s">
        <v>785</v>
      </c>
      <c r="U57" s="513" t="s">
        <v>770</v>
      </c>
      <c r="V57" s="527">
        <v>1</v>
      </c>
      <c r="W57" s="527">
        <v>2</v>
      </c>
      <c r="X57" s="688">
        <f t="shared" si="1"/>
        <v>1.25</v>
      </c>
      <c r="Y57" s="686">
        <v>43497</v>
      </c>
    </row>
    <row r="58" spans="1:25" ht="49.9" customHeight="1" x14ac:dyDescent="0.25">
      <c r="A58" s="558" t="s">
        <v>642</v>
      </c>
      <c r="B58" s="490" t="s">
        <v>525</v>
      </c>
      <c r="C58" s="489" t="s">
        <v>39</v>
      </c>
      <c r="D58" s="490" t="s">
        <v>847</v>
      </c>
      <c r="E58" s="491" t="s">
        <v>759</v>
      </c>
      <c r="F58" s="492" t="s">
        <v>48</v>
      </c>
      <c r="G58" s="490" t="s">
        <v>637</v>
      </c>
      <c r="H58" s="491" t="s">
        <v>30</v>
      </c>
      <c r="I58" s="491" t="s">
        <v>848</v>
      </c>
      <c r="J58" s="489" t="s">
        <v>644</v>
      </c>
      <c r="K58" s="493" t="s">
        <v>846</v>
      </c>
      <c r="L58" s="489" t="s">
        <v>2142</v>
      </c>
      <c r="M58" s="560"/>
      <c r="N58" s="490" t="s">
        <v>524</v>
      </c>
      <c r="O58" s="496" t="s">
        <v>769</v>
      </c>
      <c r="P58" s="491"/>
      <c r="Q58" s="492"/>
      <c r="R58" s="490" t="s">
        <v>652</v>
      </c>
      <c r="S58" s="493" t="s">
        <v>2122</v>
      </c>
      <c r="T58" s="491" t="s">
        <v>785</v>
      </c>
      <c r="U58" s="513" t="s">
        <v>770</v>
      </c>
      <c r="V58" s="527">
        <v>1</v>
      </c>
      <c r="W58" s="527">
        <v>2</v>
      </c>
      <c r="X58" s="688">
        <f t="shared" si="1"/>
        <v>1.25</v>
      </c>
      <c r="Y58" s="686">
        <v>43497</v>
      </c>
    </row>
    <row r="59" spans="1:25" ht="49.9" customHeight="1" x14ac:dyDescent="0.25">
      <c r="A59" s="558" t="s">
        <v>642</v>
      </c>
      <c r="B59" s="490" t="s">
        <v>525</v>
      </c>
      <c r="C59" s="489" t="s">
        <v>39</v>
      </c>
      <c r="D59" s="490" t="s">
        <v>851</v>
      </c>
      <c r="E59" s="491" t="s">
        <v>759</v>
      </c>
      <c r="F59" s="492" t="s">
        <v>56</v>
      </c>
      <c r="G59" s="490" t="s">
        <v>637</v>
      </c>
      <c r="H59" s="491" t="s">
        <v>30</v>
      </c>
      <c r="I59" s="491" t="s">
        <v>852</v>
      </c>
      <c r="J59" s="489" t="s">
        <v>644</v>
      </c>
      <c r="K59" s="493" t="s">
        <v>850</v>
      </c>
      <c r="L59" s="489" t="s">
        <v>2143</v>
      </c>
      <c r="M59" s="560"/>
      <c r="N59" s="490" t="s">
        <v>524</v>
      </c>
      <c r="O59" s="496" t="s">
        <v>769</v>
      </c>
      <c r="P59" s="491"/>
      <c r="Q59" s="492"/>
      <c r="R59" s="490" t="s">
        <v>652</v>
      </c>
      <c r="S59" s="493" t="s">
        <v>2122</v>
      </c>
      <c r="T59" s="491" t="s">
        <v>654</v>
      </c>
      <c r="U59" s="513" t="s">
        <v>770</v>
      </c>
      <c r="V59" s="527">
        <v>1</v>
      </c>
      <c r="W59" s="527">
        <v>2</v>
      </c>
      <c r="X59" s="688">
        <f t="shared" si="1"/>
        <v>1.25</v>
      </c>
      <c r="Y59" s="686">
        <v>43497</v>
      </c>
    </row>
    <row r="60" spans="1:25" ht="49.9" customHeight="1" x14ac:dyDescent="0.25">
      <c r="A60" s="558" t="s">
        <v>642</v>
      </c>
      <c r="B60" s="490" t="s">
        <v>525</v>
      </c>
      <c r="C60" s="489" t="s">
        <v>39</v>
      </c>
      <c r="D60" s="490" t="s">
        <v>855</v>
      </c>
      <c r="E60" s="491" t="s">
        <v>759</v>
      </c>
      <c r="F60" s="492" t="s">
        <v>63</v>
      </c>
      <c r="G60" s="490" t="s">
        <v>637</v>
      </c>
      <c r="H60" s="491" t="s">
        <v>30</v>
      </c>
      <c r="I60" s="491" t="s">
        <v>856</v>
      </c>
      <c r="J60" s="489" t="s">
        <v>644</v>
      </c>
      <c r="K60" s="493" t="s">
        <v>854</v>
      </c>
      <c r="L60" s="489" t="s">
        <v>2144</v>
      </c>
      <c r="M60" s="560"/>
      <c r="N60" s="490" t="s">
        <v>524</v>
      </c>
      <c r="O60" s="496" t="s">
        <v>769</v>
      </c>
      <c r="P60" s="491"/>
      <c r="Q60" s="492"/>
      <c r="R60" s="490" t="s">
        <v>652</v>
      </c>
      <c r="S60" s="493" t="s">
        <v>2122</v>
      </c>
      <c r="T60" s="491" t="s">
        <v>654</v>
      </c>
      <c r="U60" s="513" t="s">
        <v>770</v>
      </c>
      <c r="V60" s="527">
        <v>1</v>
      </c>
      <c r="W60" s="527">
        <v>2</v>
      </c>
      <c r="X60" s="688">
        <f t="shared" si="1"/>
        <v>1.25</v>
      </c>
      <c r="Y60" s="686">
        <v>43497</v>
      </c>
    </row>
    <row r="61" spans="1:25" ht="49.9" customHeight="1" x14ac:dyDescent="0.25">
      <c r="A61" s="558" t="s">
        <v>642</v>
      </c>
      <c r="B61" s="490" t="s">
        <v>525</v>
      </c>
      <c r="C61" s="489" t="s">
        <v>39</v>
      </c>
      <c r="D61" s="490" t="s">
        <v>859</v>
      </c>
      <c r="E61" s="491" t="s">
        <v>759</v>
      </c>
      <c r="F61" s="492" t="s">
        <v>67</v>
      </c>
      <c r="G61" s="490" t="s">
        <v>637</v>
      </c>
      <c r="H61" s="491" t="s">
        <v>30</v>
      </c>
      <c r="I61" s="491" t="s">
        <v>860</v>
      </c>
      <c r="J61" s="489" t="s">
        <v>644</v>
      </c>
      <c r="K61" s="493" t="s">
        <v>858</v>
      </c>
      <c r="L61" s="489" t="s">
        <v>2145</v>
      </c>
      <c r="M61" s="560"/>
      <c r="N61" s="490" t="s">
        <v>524</v>
      </c>
      <c r="O61" s="496" t="s">
        <v>769</v>
      </c>
      <c r="P61" s="491"/>
      <c r="Q61" s="492"/>
      <c r="R61" s="490" t="s">
        <v>652</v>
      </c>
      <c r="S61" s="493" t="s">
        <v>2122</v>
      </c>
      <c r="T61" s="491" t="s">
        <v>654</v>
      </c>
      <c r="U61" s="513" t="s">
        <v>770</v>
      </c>
      <c r="V61" s="527">
        <v>1</v>
      </c>
      <c r="W61" s="527">
        <v>2</v>
      </c>
      <c r="X61" s="688">
        <f t="shared" si="1"/>
        <v>1.25</v>
      </c>
      <c r="Y61" s="686">
        <v>43497</v>
      </c>
    </row>
    <row r="62" spans="1:25" ht="49.9" customHeight="1" x14ac:dyDescent="0.25">
      <c r="A62" s="558" t="s">
        <v>642</v>
      </c>
      <c r="B62" s="490" t="s">
        <v>525</v>
      </c>
      <c r="C62" s="489" t="s">
        <v>39</v>
      </c>
      <c r="D62" s="490" t="s">
        <v>863</v>
      </c>
      <c r="E62" s="491" t="s">
        <v>759</v>
      </c>
      <c r="F62" s="492" t="s">
        <v>70</v>
      </c>
      <c r="G62" s="490" t="s">
        <v>637</v>
      </c>
      <c r="H62" s="491" t="s">
        <v>30</v>
      </c>
      <c r="I62" s="491" t="s">
        <v>864</v>
      </c>
      <c r="J62" s="489" t="s">
        <v>644</v>
      </c>
      <c r="K62" s="493" t="s">
        <v>862</v>
      </c>
      <c r="L62" s="489" t="s">
        <v>2146</v>
      </c>
      <c r="M62" s="560"/>
      <c r="N62" s="490" t="s">
        <v>524</v>
      </c>
      <c r="O62" s="496" t="s">
        <v>769</v>
      </c>
      <c r="P62" s="491"/>
      <c r="Q62" s="492"/>
      <c r="R62" s="490" t="s">
        <v>652</v>
      </c>
      <c r="S62" s="493" t="s">
        <v>2122</v>
      </c>
      <c r="T62" s="491" t="s">
        <v>654</v>
      </c>
      <c r="U62" s="513" t="s">
        <v>770</v>
      </c>
      <c r="V62" s="527">
        <v>1</v>
      </c>
      <c r="W62" s="527">
        <v>2</v>
      </c>
      <c r="X62" s="688">
        <f t="shared" si="1"/>
        <v>1.25</v>
      </c>
      <c r="Y62" s="686">
        <v>43497</v>
      </c>
    </row>
    <row r="63" spans="1:25" ht="49.9" customHeight="1" x14ac:dyDescent="0.25">
      <c r="A63" s="558" t="s">
        <v>642</v>
      </c>
      <c r="B63" s="490" t="s">
        <v>525</v>
      </c>
      <c r="C63" s="489" t="s">
        <v>39</v>
      </c>
      <c r="D63" s="490" t="s">
        <v>867</v>
      </c>
      <c r="E63" s="491" t="s">
        <v>759</v>
      </c>
      <c r="F63" s="492" t="s">
        <v>73</v>
      </c>
      <c r="G63" s="490" t="s">
        <v>637</v>
      </c>
      <c r="H63" s="491" t="s">
        <v>30</v>
      </c>
      <c r="I63" s="491" t="s">
        <v>868</v>
      </c>
      <c r="J63" s="489" t="s">
        <v>644</v>
      </c>
      <c r="K63" s="493" t="s">
        <v>866</v>
      </c>
      <c r="L63" s="489" t="s">
        <v>2147</v>
      </c>
      <c r="M63" s="560"/>
      <c r="N63" s="490" t="s">
        <v>524</v>
      </c>
      <c r="O63" s="496" t="s">
        <v>769</v>
      </c>
      <c r="P63" s="491"/>
      <c r="Q63" s="492"/>
      <c r="R63" s="490" t="s">
        <v>652</v>
      </c>
      <c r="S63" s="493" t="s">
        <v>2122</v>
      </c>
      <c r="T63" s="491" t="s">
        <v>654</v>
      </c>
      <c r="U63" s="513" t="s">
        <v>770</v>
      </c>
      <c r="V63" s="527">
        <v>1</v>
      </c>
      <c r="W63" s="527">
        <v>2</v>
      </c>
      <c r="X63" s="688">
        <f t="shared" si="1"/>
        <v>1.25</v>
      </c>
      <c r="Y63" s="686">
        <v>43497</v>
      </c>
    </row>
    <row r="64" spans="1:25" ht="49.9" customHeight="1" x14ac:dyDescent="0.25">
      <c r="A64" s="558" t="s">
        <v>642</v>
      </c>
      <c r="B64" s="490" t="s">
        <v>525</v>
      </c>
      <c r="C64" s="489" t="s">
        <v>39</v>
      </c>
      <c r="D64" s="490" t="s">
        <v>871</v>
      </c>
      <c r="E64" s="491" t="s">
        <v>759</v>
      </c>
      <c r="F64" s="492" t="s">
        <v>872</v>
      </c>
      <c r="G64" s="490" t="s">
        <v>637</v>
      </c>
      <c r="H64" s="491" t="s">
        <v>30</v>
      </c>
      <c r="I64" s="491" t="s">
        <v>873</v>
      </c>
      <c r="J64" s="489" t="s">
        <v>644</v>
      </c>
      <c r="K64" s="493" t="s">
        <v>870</v>
      </c>
      <c r="L64" s="489" t="s">
        <v>2148</v>
      </c>
      <c r="M64" s="560"/>
      <c r="N64" s="490" t="s">
        <v>524</v>
      </c>
      <c r="O64" s="496" t="s">
        <v>769</v>
      </c>
      <c r="P64" s="491"/>
      <c r="Q64" s="492"/>
      <c r="R64" s="490" t="s">
        <v>652</v>
      </c>
      <c r="S64" s="493" t="s">
        <v>2122</v>
      </c>
      <c r="T64" s="491" t="s">
        <v>875</v>
      </c>
      <c r="U64" s="513" t="s">
        <v>770</v>
      </c>
      <c r="V64" s="527">
        <v>1</v>
      </c>
      <c r="W64" s="527">
        <v>2</v>
      </c>
      <c r="X64" s="688">
        <f t="shared" si="1"/>
        <v>1.25</v>
      </c>
      <c r="Y64" s="686">
        <v>43497</v>
      </c>
    </row>
    <row r="65" spans="1:25" ht="49.9" customHeight="1" x14ac:dyDescent="0.25">
      <c r="A65" s="558" t="s">
        <v>642</v>
      </c>
      <c r="B65" s="490" t="s">
        <v>525</v>
      </c>
      <c r="C65" s="489" t="s">
        <v>39</v>
      </c>
      <c r="D65" s="490" t="s">
        <v>878</v>
      </c>
      <c r="E65" s="491" t="s">
        <v>759</v>
      </c>
      <c r="F65" s="492" t="s">
        <v>76</v>
      </c>
      <c r="G65" s="490" t="s">
        <v>637</v>
      </c>
      <c r="H65" s="491" t="s">
        <v>30</v>
      </c>
      <c r="I65" s="491" t="s">
        <v>879</v>
      </c>
      <c r="J65" s="489" t="s">
        <v>644</v>
      </c>
      <c r="K65" s="493" t="s">
        <v>877</v>
      </c>
      <c r="L65" s="489" t="s">
        <v>2149</v>
      </c>
      <c r="M65" s="560"/>
      <c r="N65" s="490" t="s">
        <v>524</v>
      </c>
      <c r="O65" s="496" t="s">
        <v>769</v>
      </c>
      <c r="P65" s="491"/>
      <c r="Q65" s="492"/>
      <c r="R65" s="490" t="s">
        <v>652</v>
      </c>
      <c r="S65" s="493" t="s">
        <v>2122</v>
      </c>
      <c r="T65" s="491" t="s">
        <v>654</v>
      </c>
      <c r="U65" s="513" t="s">
        <v>770</v>
      </c>
      <c r="V65" s="527">
        <v>1</v>
      </c>
      <c r="W65" s="527">
        <v>2</v>
      </c>
      <c r="X65" s="688">
        <f t="shared" si="1"/>
        <v>1.25</v>
      </c>
      <c r="Y65" s="686">
        <v>43497</v>
      </c>
    </row>
    <row r="66" spans="1:25" ht="49.9" customHeight="1" x14ac:dyDescent="0.25">
      <c r="A66" s="558" t="s">
        <v>642</v>
      </c>
      <c r="B66" s="490" t="s">
        <v>525</v>
      </c>
      <c r="C66" s="489" t="s">
        <v>39</v>
      </c>
      <c r="D66" s="490" t="s">
        <v>881</v>
      </c>
      <c r="E66" s="491" t="s">
        <v>759</v>
      </c>
      <c r="F66" s="492" t="s">
        <v>80</v>
      </c>
      <c r="G66" s="490" t="s">
        <v>637</v>
      </c>
      <c r="H66" s="491" t="s">
        <v>30</v>
      </c>
      <c r="I66" s="491" t="s">
        <v>882</v>
      </c>
      <c r="J66" s="489" t="s">
        <v>644</v>
      </c>
      <c r="K66" s="493" t="s">
        <v>880</v>
      </c>
      <c r="L66" s="489" t="s">
        <v>2150</v>
      </c>
      <c r="M66" s="560"/>
      <c r="N66" s="490" t="s">
        <v>524</v>
      </c>
      <c r="O66" s="496" t="s">
        <v>769</v>
      </c>
      <c r="P66" s="491"/>
      <c r="Q66" s="492"/>
      <c r="R66" s="490" t="s">
        <v>652</v>
      </c>
      <c r="S66" s="493" t="s">
        <v>2122</v>
      </c>
      <c r="T66" s="491" t="s">
        <v>654</v>
      </c>
      <c r="U66" s="513" t="s">
        <v>770</v>
      </c>
      <c r="V66" s="527">
        <v>1</v>
      </c>
      <c r="W66" s="527">
        <v>2</v>
      </c>
      <c r="X66" s="688">
        <f t="shared" si="1"/>
        <v>1.25</v>
      </c>
      <c r="Y66" s="686">
        <v>43497</v>
      </c>
    </row>
    <row r="67" spans="1:25" ht="49.9" customHeight="1" x14ac:dyDescent="0.25">
      <c r="A67" s="558" t="s">
        <v>642</v>
      </c>
      <c r="B67" s="490" t="s">
        <v>525</v>
      </c>
      <c r="C67" s="489" t="s">
        <v>39</v>
      </c>
      <c r="D67" s="490" t="s">
        <v>884</v>
      </c>
      <c r="E67" s="491" t="s">
        <v>759</v>
      </c>
      <c r="F67" s="492" t="s">
        <v>885</v>
      </c>
      <c r="G67" s="490" t="s">
        <v>637</v>
      </c>
      <c r="H67" s="491" t="s">
        <v>30</v>
      </c>
      <c r="I67" s="491" t="s">
        <v>886</v>
      </c>
      <c r="J67" s="489" t="s">
        <v>644</v>
      </c>
      <c r="K67" s="493" t="s">
        <v>883</v>
      </c>
      <c r="L67" s="489" t="s">
        <v>2151</v>
      </c>
      <c r="M67" s="560"/>
      <c r="N67" s="490" t="s">
        <v>524</v>
      </c>
      <c r="O67" s="496" t="s">
        <v>769</v>
      </c>
      <c r="P67" s="491"/>
      <c r="Q67" s="492"/>
      <c r="R67" s="490" t="s">
        <v>652</v>
      </c>
      <c r="S67" s="493" t="s">
        <v>2122</v>
      </c>
      <c r="T67" s="491" t="s">
        <v>654</v>
      </c>
      <c r="U67" s="513" t="s">
        <v>770</v>
      </c>
      <c r="V67" s="527">
        <v>1</v>
      </c>
      <c r="W67" s="527">
        <v>2</v>
      </c>
      <c r="X67" s="688">
        <f t="shared" si="1"/>
        <v>1.25</v>
      </c>
      <c r="Y67" s="686">
        <v>43497</v>
      </c>
    </row>
    <row r="68" spans="1:25" ht="49.9" customHeight="1" x14ac:dyDescent="0.25">
      <c r="A68" s="558" t="s">
        <v>642</v>
      </c>
      <c r="B68" s="490" t="s">
        <v>525</v>
      </c>
      <c r="C68" s="489" t="s">
        <v>39</v>
      </c>
      <c r="D68" s="490" t="s">
        <v>888</v>
      </c>
      <c r="E68" s="491" t="s">
        <v>759</v>
      </c>
      <c r="F68" s="492" t="s">
        <v>83</v>
      </c>
      <c r="G68" s="490" t="s">
        <v>637</v>
      </c>
      <c r="H68" s="491" t="s">
        <v>30</v>
      </c>
      <c r="I68" s="491" t="s">
        <v>889</v>
      </c>
      <c r="J68" s="489" t="s">
        <v>644</v>
      </c>
      <c r="K68" s="493" t="s">
        <v>887</v>
      </c>
      <c r="L68" s="489" t="s">
        <v>2152</v>
      </c>
      <c r="M68" s="560"/>
      <c r="N68" s="490" t="s">
        <v>524</v>
      </c>
      <c r="O68" s="496" t="s">
        <v>769</v>
      </c>
      <c r="P68" s="491"/>
      <c r="Q68" s="492"/>
      <c r="R68" s="490" t="s">
        <v>652</v>
      </c>
      <c r="S68" s="493" t="s">
        <v>2122</v>
      </c>
      <c r="T68" s="491" t="s">
        <v>654</v>
      </c>
      <c r="U68" s="513" t="s">
        <v>770</v>
      </c>
      <c r="V68" s="527">
        <v>1</v>
      </c>
      <c r="W68" s="527">
        <v>2</v>
      </c>
      <c r="X68" s="688">
        <f t="shared" si="1"/>
        <v>1.25</v>
      </c>
      <c r="Y68" s="686">
        <v>43497</v>
      </c>
    </row>
    <row r="69" spans="1:25" ht="49.9" customHeight="1" x14ac:dyDescent="0.25">
      <c r="A69" s="558" t="s">
        <v>642</v>
      </c>
      <c r="B69" s="490" t="s">
        <v>525</v>
      </c>
      <c r="C69" s="489" t="s">
        <v>39</v>
      </c>
      <c r="D69" s="490" t="s">
        <v>892</v>
      </c>
      <c r="E69" s="491" t="s">
        <v>759</v>
      </c>
      <c r="F69" s="492" t="s">
        <v>85</v>
      </c>
      <c r="G69" s="490" t="s">
        <v>637</v>
      </c>
      <c r="H69" s="491" t="s">
        <v>30</v>
      </c>
      <c r="I69" s="491" t="s">
        <v>893</v>
      </c>
      <c r="J69" s="489" t="s">
        <v>644</v>
      </c>
      <c r="K69" s="493" t="s">
        <v>891</v>
      </c>
      <c r="L69" s="489" t="s">
        <v>2153</v>
      </c>
      <c r="M69" s="560"/>
      <c r="N69" s="490" t="s">
        <v>524</v>
      </c>
      <c r="O69" s="496" t="s">
        <v>769</v>
      </c>
      <c r="P69" s="491"/>
      <c r="Q69" s="492"/>
      <c r="R69" s="490" t="s">
        <v>652</v>
      </c>
      <c r="S69" s="493" t="s">
        <v>2122</v>
      </c>
      <c r="T69" s="491" t="s">
        <v>654</v>
      </c>
      <c r="U69" s="513" t="s">
        <v>770</v>
      </c>
      <c r="V69" s="527">
        <v>1</v>
      </c>
      <c r="W69" s="527">
        <v>2</v>
      </c>
      <c r="X69" s="688">
        <f t="shared" si="1"/>
        <v>1.25</v>
      </c>
      <c r="Y69" s="686">
        <v>43497</v>
      </c>
    </row>
    <row r="70" spans="1:25" ht="49.9" customHeight="1" x14ac:dyDescent="0.25">
      <c r="A70" s="558" t="s">
        <v>642</v>
      </c>
      <c r="B70" s="490" t="s">
        <v>525</v>
      </c>
      <c r="C70" s="489" t="s">
        <v>39</v>
      </c>
      <c r="D70" s="490" t="s">
        <v>895</v>
      </c>
      <c r="E70" s="491" t="s">
        <v>759</v>
      </c>
      <c r="F70" s="492" t="s">
        <v>896</v>
      </c>
      <c r="G70" s="490" t="s">
        <v>637</v>
      </c>
      <c r="H70" s="491" t="s">
        <v>30</v>
      </c>
      <c r="I70" s="491" t="s">
        <v>897</v>
      </c>
      <c r="J70" s="489" t="s">
        <v>644</v>
      </c>
      <c r="K70" s="493" t="s">
        <v>894</v>
      </c>
      <c r="L70" s="489" t="s">
        <v>2154</v>
      </c>
      <c r="M70" s="560"/>
      <c r="N70" s="490" t="s">
        <v>524</v>
      </c>
      <c r="O70" s="496" t="s">
        <v>769</v>
      </c>
      <c r="P70" s="491"/>
      <c r="Q70" s="492"/>
      <c r="R70" s="490" t="s">
        <v>652</v>
      </c>
      <c r="S70" s="493" t="s">
        <v>2122</v>
      </c>
      <c r="T70" s="491" t="s">
        <v>654</v>
      </c>
      <c r="U70" s="513" t="s">
        <v>770</v>
      </c>
      <c r="V70" s="527">
        <v>1</v>
      </c>
      <c r="W70" s="527">
        <v>2</v>
      </c>
      <c r="X70" s="688">
        <f t="shared" si="1"/>
        <v>1.25</v>
      </c>
      <c r="Y70" s="686">
        <v>43497</v>
      </c>
    </row>
    <row r="71" spans="1:25" ht="49.9" customHeight="1" x14ac:dyDescent="0.25">
      <c r="A71" s="558" t="s">
        <v>642</v>
      </c>
      <c r="B71" s="490" t="s">
        <v>525</v>
      </c>
      <c r="C71" s="489" t="s">
        <v>39</v>
      </c>
      <c r="D71" s="490" t="s">
        <v>899</v>
      </c>
      <c r="E71" s="491" t="s">
        <v>759</v>
      </c>
      <c r="F71" s="492" t="s">
        <v>91</v>
      </c>
      <c r="G71" s="490" t="s">
        <v>637</v>
      </c>
      <c r="H71" s="491" t="s">
        <v>30</v>
      </c>
      <c r="I71" s="491" t="s">
        <v>900</v>
      </c>
      <c r="J71" s="489" t="s">
        <v>644</v>
      </c>
      <c r="K71" s="493" t="s">
        <v>898</v>
      </c>
      <c r="L71" s="489" t="s">
        <v>2155</v>
      </c>
      <c r="M71" s="560"/>
      <c r="N71" s="490" t="s">
        <v>524</v>
      </c>
      <c r="O71" s="496" t="s">
        <v>769</v>
      </c>
      <c r="P71" s="491"/>
      <c r="Q71" s="492"/>
      <c r="R71" s="490" t="s">
        <v>652</v>
      </c>
      <c r="S71" s="493" t="s">
        <v>2122</v>
      </c>
      <c r="T71" s="491" t="s">
        <v>654</v>
      </c>
      <c r="U71" s="513" t="s">
        <v>770</v>
      </c>
      <c r="V71" s="527">
        <v>1</v>
      </c>
      <c r="W71" s="527">
        <v>2</v>
      </c>
      <c r="X71" s="688">
        <f t="shared" ref="X71:X102" si="2">(V71*$V$6)+(W71*$W$6)</f>
        <v>1.25</v>
      </c>
      <c r="Y71" s="686">
        <v>43497</v>
      </c>
    </row>
    <row r="72" spans="1:25" ht="49.9" customHeight="1" x14ac:dyDescent="0.25">
      <c r="A72" s="558" t="s">
        <v>642</v>
      </c>
      <c r="B72" s="490" t="s">
        <v>525</v>
      </c>
      <c r="C72" s="489" t="s">
        <v>39</v>
      </c>
      <c r="D72" s="490" t="s">
        <v>902</v>
      </c>
      <c r="E72" s="491" t="s">
        <v>759</v>
      </c>
      <c r="F72" s="492" t="s">
        <v>94</v>
      </c>
      <c r="G72" s="490" t="s">
        <v>637</v>
      </c>
      <c r="H72" s="491" t="s">
        <v>30</v>
      </c>
      <c r="I72" s="491" t="s">
        <v>903</v>
      </c>
      <c r="J72" s="489" t="s">
        <v>644</v>
      </c>
      <c r="K72" s="493" t="s">
        <v>901</v>
      </c>
      <c r="L72" s="489" t="s">
        <v>2156</v>
      </c>
      <c r="M72" s="560"/>
      <c r="N72" s="490" t="s">
        <v>524</v>
      </c>
      <c r="O72" s="496" t="s">
        <v>769</v>
      </c>
      <c r="P72" s="491"/>
      <c r="Q72" s="492"/>
      <c r="R72" s="490" t="s">
        <v>652</v>
      </c>
      <c r="S72" s="493" t="s">
        <v>2122</v>
      </c>
      <c r="T72" s="491" t="s">
        <v>654</v>
      </c>
      <c r="U72" s="513" t="s">
        <v>770</v>
      </c>
      <c r="V72" s="527">
        <v>1</v>
      </c>
      <c r="W72" s="527">
        <v>2</v>
      </c>
      <c r="X72" s="688">
        <f t="shared" si="2"/>
        <v>1.25</v>
      </c>
      <c r="Y72" s="686">
        <v>43497</v>
      </c>
    </row>
    <row r="73" spans="1:25" ht="49.9" customHeight="1" x14ac:dyDescent="0.25">
      <c r="A73" s="558" t="s">
        <v>642</v>
      </c>
      <c r="B73" s="490" t="s">
        <v>525</v>
      </c>
      <c r="C73" s="489" t="s">
        <v>39</v>
      </c>
      <c r="D73" s="490" t="s">
        <v>905</v>
      </c>
      <c r="E73" s="491" t="s">
        <v>759</v>
      </c>
      <c r="F73" s="492" t="s">
        <v>906</v>
      </c>
      <c r="G73" s="490" t="s">
        <v>637</v>
      </c>
      <c r="H73" s="491" t="s">
        <v>30</v>
      </c>
      <c r="I73" s="491" t="s">
        <v>907</v>
      </c>
      <c r="J73" s="489" t="s">
        <v>644</v>
      </c>
      <c r="K73" s="493" t="s">
        <v>904</v>
      </c>
      <c r="L73" s="489" t="s">
        <v>2157</v>
      </c>
      <c r="M73" s="560"/>
      <c r="N73" s="490" t="s">
        <v>524</v>
      </c>
      <c r="O73" s="496" t="s">
        <v>769</v>
      </c>
      <c r="P73" s="491"/>
      <c r="Q73" s="492"/>
      <c r="R73" s="490" t="s">
        <v>652</v>
      </c>
      <c r="S73" s="493" t="s">
        <v>2122</v>
      </c>
      <c r="T73" s="491" t="s">
        <v>875</v>
      </c>
      <c r="U73" s="513" t="s">
        <v>770</v>
      </c>
      <c r="V73" s="527">
        <v>1</v>
      </c>
      <c r="W73" s="527">
        <v>2</v>
      </c>
      <c r="X73" s="688">
        <f t="shared" si="2"/>
        <v>1.25</v>
      </c>
      <c r="Y73" s="686">
        <v>43497</v>
      </c>
    </row>
    <row r="74" spans="1:25" ht="49.9" customHeight="1" x14ac:dyDescent="0.25">
      <c r="A74" s="558" t="s">
        <v>642</v>
      </c>
      <c r="B74" s="490" t="s">
        <v>525</v>
      </c>
      <c r="C74" s="489" t="s">
        <v>39</v>
      </c>
      <c r="D74" s="490" t="s">
        <v>909</v>
      </c>
      <c r="E74" s="491" t="s">
        <v>759</v>
      </c>
      <c r="F74" s="492" t="s">
        <v>910</v>
      </c>
      <c r="G74" s="490" t="s">
        <v>637</v>
      </c>
      <c r="H74" s="491" t="s">
        <v>30</v>
      </c>
      <c r="I74" s="491" t="s">
        <v>911</v>
      </c>
      <c r="J74" s="489" t="s">
        <v>644</v>
      </c>
      <c r="K74" s="493" t="s">
        <v>904</v>
      </c>
      <c r="L74" s="489" t="s">
        <v>2158</v>
      </c>
      <c r="M74" s="560"/>
      <c r="N74" s="490" t="s">
        <v>524</v>
      </c>
      <c r="O74" s="496" t="s">
        <v>769</v>
      </c>
      <c r="P74" s="491"/>
      <c r="Q74" s="492"/>
      <c r="R74" s="490" t="s">
        <v>652</v>
      </c>
      <c r="S74" s="493" t="s">
        <v>2122</v>
      </c>
      <c r="T74" s="491" t="s">
        <v>875</v>
      </c>
      <c r="U74" s="513" t="s">
        <v>770</v>
      </c>
      <c r="V74" s="527">
        <v>1</v>
      </c>
      <c r="W74" s="527">
        <v>2</v>
      </c>
      <c r="X74" s="688">
        <f t="shared" si="2"/>
        <v>1.25</v>
      </c>
      <c r="Y74" s="686">
        <v>43497</v>
      </c>
    </row>
    <row r="75" spans="1:25" ht="49.9" customHeight="1" x14ac:dyDescent="0.25">
      <c r="A75" s="558" t="s">
        <v>642</v>
      </c>
      <c r="B75" s="490" t="s">
        <v>525</v>
      </c>
      <c r="C75" s="489" t="s">
        <v>39</v>
      </c>
      <c r="D75" s="490" t="s">
        <v>914</v>
      </c>
      <c r="E75" s="491" t="s">
        <v>759</v>
      </c>
      <c r="F75" s="492" t="s">
        <v>57</v>
      </c>
      <c r="G75" s="490" t="s">
        <v>637</v>
      </c>
      <c r="H75" s="491" t="s">
        <v>30</v>
      </c>
      <c r="I75" s="491" t="s">
        <v>915</v>
      </c>
      <c r="J75" s="489" t="s">
        <v>644</v>
      </c>
      <c r="K75" s="493" t="s">
        <v>913</v>
      </c>
      <c r="L75" s="489" t="s">
        <v>2159</v>
      </c>
      <c r="M75" s="560"/>
      <c r="N75" s="490" t="s">
        <v>524</v>
      </c>
      <c r="O75" s="496" t="s">
        <v>769</v>
      </c>
      <c r="P75" s="491"/>
      <c r="Q75" s="492"/>
      <c r="R75" s="490" t="s">
        <v>652</v>
      </c>
      <c r="S75" s="493" t="s">
        <v>2122</v>
      </c>
      <c r="T75" s="491" t="s">
        <v>654</v>
      </c>
      <c r="U75" s="513" t="s">
        <v>770</v>
      </c>
      <c r="V75" s="527">
        <v>1</v>
      </c>
      <c r="W75" s="527">
        <v>2</v>
      </c>
      <c r="X75" s="688">
        <f t="shared" si="2"/>
        <v>1.25</v>
      </c>
      <c r="Y75" s="686">
        <v>43497</v>
      </c>
    </row>
    <row r="76" spans="1:25" ht="49.9" customHeight="1" x14ac:dyDescent="0.25">
      <c r="A76" s="558" t="s">
        <v>642</v>
      </c>
      <c r="B76" s="490" t="s">
        <v>525</v>
      </c>
      <c r="C76" s="489" t="s">
        <v>39</v>
      </c>
      <c r="D76" s="490" t="s">
        <v>918</v>
      </c>
      <c r="E76" s="491" t="s">
        <v>759</v>
      </c>
      <c r="F76" s="492" t="s">
        <v>98</v>
      </c>
      <c r="G76" s="490" t="s">
        <v>637</v>
      </c>
      <c r="H76" s="491" t="s">
        <v>30</v>
      </c>
      <c r="I76" s="491" t="s">
        <v>919</v>
      </c>
      <c r="J76" s="489" t="s">
        <v>644</v>
      </c>
      <c r="K76" s="493" t="s">
        <v>917</v>
      </c>
      <c r="L76" s="489" t="s">
        <v>2160</v>
      </c>
      <c r="M76" s="560"/>
      <c r="N76" s="490" t="s">
        <v>524</v>
      </c>
      <c r="O76" s="496" t="s">
        <v>769</v>
      </c>
      <c r="P76" s="491"/>
      <c r="Q76" s="492"/>
      <c r="R76" s="490" t="s">
        <v>652</v>
      </c>
      <c r="S76" s="493" t="s">
        <v>2122</v>
      </c>
      <c r="T76" s="491" t="s">
        <v>785</v>
      </c>
      <c r="U76" s="513" t="s">
        <v>770</v>
      </c>
      <c r="V76" s="527">
        <v>1</v>
      </c>
      <c r="W76" s="527">
        <v>2</v>
      </c>
      <c r="X76" s="688">
        <f t="shared" si="2"/>
        <v>1.25</v>
      </c>
      <c r="Y76" s="686">
        <v>43497</v>
      </c>
    </row>
    <row r="77" spans="1:25" ht="49.9" customHeight="1" x14ac:dyDescent="0.25">
      <c r="A77" s="558" t="s">
        <v>642</v>
      </c>
      <c r="B77" s="490" t="s">
        <v>525</v>
      </c>
      <c r="C77" s="489" t="s">
        <v>39</v>
      </c>
      <c r="D77" s="490" t="s">
        <v>921</v>
      </c>
      <c r="E77" s="491" t="s">
        <v>759</v>
      </c>
      <c r="F77" s="492" t="s">
        <v>101</v>
      </c>
      <c r="G77" s="490" t="s">
        <v>637</v>
      </c>
      <c r="H77" s="491" t="s">
        <v>30</v>
      </c>
      <c r="I77" s="491" t="s">
        <v>922</v>
      </c>
      <c r="J77" s="489" t="s">
        <v>644</v>
      </c>
      <c r="K77" s="493" t="s">
        <v>920</v>
      </c>
      <c r="L77" s="489" t="s">
        <v>2161</v>
      </c>
      <c r="M77" s="560"/>
      <c r="N77" s="490" t="s">
        <v>524</v>
      </c>
      <c r="O77" s="496" t="s">
        <v>769</v>
      </c>
      <c r="P77" s="491"/>
      <c r="Q77" s="492"/>
      <c r="R77" s="490" t="s">
        <v>652</v>
      </c>
      <c r="S77" s="493" t="s">
        <v>2122</v>
      </c>
      <c r="T77" s="491" t="s">
        <v>712</v>
      </c>
      <c r="U77" s="513" t="s">
        <v>770</v>
      </c>
      <c r="V77" s="527">
        <v>1</v>
      </c>
      <c r="W77" s="527">
        <v>2</v>
      </c>
      <c r="X77" s="688">
        <f t="shared" si="2"/>
        <v>1.25</v>
      </c>
      <c r="Y77" s="686">
        <v>43497</v>
      </c>
    </row>
    <row r="78" spans="1:25" ht="49.9" customHeight="1" x14ac:dyDescent="0.25">
      <c r="A78" s="558" t="s">
        <v>642</v>
      </c>
      <c r="B78" s="490" t="s">
        <v>525</v>
      </c>
      <c r="C78" s="489" t="s">
        <v>39</v>
      </c>
      <c r="D78" s="490" t="s">
        <v>924</v>
      </c>
      <c r="E78" s="491" t="s">
        <v>759</v>
      </c>
      <c r="F78" s="492" t="s">
        <v>106</v>
      </c>
      <c r="G78" s="490" t="s">
        <v>637</v>
      </c>
      <c r="H78" s="491" t="s">
        <v>30</v>
      </c>
      <c r="I78" s="491" t="s">
        <v>925</v>
      </c>
      <c r="J78" s="489" t="s">
        <v>644</v>
      </c>
      <c r="K78" s="493" t="s">
        <v>923</v>
      </c>
      <c r="L78" s="489" t="s">
        <v>2162</v>
      </c>
      <c r="M78" s="560"/>
      <c r="N78" s="490" t="s">
        <v>524</v>
      </c>
      <c r="O78" s="496" t="s">
        <v>769</v>
      </c>
      <c r="P78" s="491"/>
      <c r="Q78" s="492"/>
      <c r="R78" s="490" t="s">
        <v>652</v>
      </c>
      <c r="S78" s="493" t="s">
        <v>2122</v>
      </c>
      <c r="T78" s="491" t="s">
        <v>654</v>
      </c>
      <c r="U78" s="513" t="s">
        <v>770</v>
      </c>
      <c r="V78" s="527">
        <v>1</v>
      </c>
      <c r="W78" s="527">
        <v>2</v>
      </c>
      <c r="X78" s="688">
        <f t="shared" si="2"/>
        <v>1.25</v>
      </c>
      <c r="Y78" s="686">
        <v>43497</v>
      </c>
    </row>
    <row r="79" spans="1:25" ht="49.9" customHeight="1" x14ac:dyDescent="0.25">
      <c r="A79" s="558" t="s">
        <v>642</v>
      </c>
      <c r="B79" s="490" t="s">
        <v>525</v>
      </c>
      <c r="C79" s="489" t="s">
        <v>39</v>
      </c>
      <c r="D79" s="490" t="s">
        <v>928</v>
      </c>
      <c r="E79" s="491" t="s">
        <v>759</v>
      </c>
      <c r="F79" s="492" t="s">
        <v>929</v>
      </c>
      <c r="G79" s="490" t="s">
        <v>637</v>
      </c>
      <c r="H79" s="491" t="s">
        <v>30</v>
      </c>
      <c r="I79" s="491" t="s">
        <v>930</v>
      </c>
      <c r="J79" s="489" t="s">
        <v>644</v>
      </c>
      <c r="K79" s="493" t="s">
        <v>927</v>
      </c>
      <c r="L79" s="489" t="s">
        <v>2163</v>
      </c>
      <c r="M79" s="560"/>
      <c r="N79" s="490" t="s">
        <v>524</v>
      </c>
      <c r="O79" s="496" t="s">
        <v>769</v>
      </c>
      <c r="P79" s="491"/>
      <c r="Q79" s="492"/>
      <c r="R79" s="490" t="s">
        <v>652</v>
      </c>
      <c r="S79" s="493" t="s">
        <v>2122</v>
      </c>
      <c r="T79" s="491" t="s">
        <v>785</v>
      </c>
      <c r="U79" s="513" t="s">
        <v>770</v>
      </c>
      <c r="V79" s="527">
        <v>1</v>
      </c>
      <c r="W79" s="527">
        <v>2</v>
      </c>
      <c r="X79" s="688">
        <f t="shared" si="2"/>
        <v>1.25</v>
      </c>
      <c r="Y79" s="686">
        <v>43497</v>
      </c>
    </row>
    <row r="80" spans="1:25" ht="49.9" customHeight="1" x14ac:dyDescent="0.25">
      <c r="A80" s="558" t="s">
        <v>642</v>
      </c>
      <c r="B80" s="490" t="s">
        <v>525</v>
      </c>
      <c r="C80" s="489" t="s">
        <v>39</v>
      </c>
      <c r="D80" s="490" t="s">
        <v>933</v>
      </c>
      <c r="E80" s="491" t="s">
        <v>759</v>
      </c>
      <c r="F80" s="492" t="s">
        <v>112</v>
      </c>
      <c r="G80" s="490" t="s">
        <v>637</v>
      </c>
      <c r="H80" s="491" t="s">
        <v>30</v>
      </c>
      <c r="I80" s="491" t="s">
        <v>934</v>
      </c>
      <c r="J80" s="489" t="s">
        <v>644</v>
      </c>
      <c r="K80" s="493" t="s">
        <v>932</v>
      </c>
      <c r="L80" s="489" t="s">
        <v>2164</v>
      </c>
      <c r="M80" s="560"/>
      <c r="N80" s="490" t="s">
        <v>524</v>
      </c>
      <c r="O80" s="496" t="s">
        <v>769</v>
      </c>
      <c r="P80" s="491"/>
      <c r="Q80" s="492"/>
      <c r="R80" s="490" t="s">
        <v>652</v>
      </c>
      <c r="S80" s="493" t="s">
        <v>2122</v>
      </c>
      <c r="T80" s="491" t="s">
        <v>654</v>
      </c>
      <c r="U80" s="513" t="s">
        <v>770</v>
      </c>
      <c r="V80" s="527">
        <v>1</v>
      </c>
      <c r="W80" s="527">
        <v>2</v>
      </c>
      <c r="X80" s="688">
        <f t="shared" si="2"/>
        <v>1.25</v>
      </c>
      <c r="Y80" s="686">
        <v>43497</v>
      </c>
    </row>
    <row r="81" spans="1:25" ht="49.9" customHeight="1" x14ac:dyDescent="0.25">
      <c r="A81" s="558" t="s">
        <v>642</v>
      </c>
      <c r="B81" s="490" t="s">
        <v>525</v>
      </c>
      <c r="C81" s="489" t="s">
        <v>39</v>
      </c>
      <c r="D81" s="490" t="s">
        <v>936</v>
      </c>
      <c r="E81" s="491" t="s">
        <v>759</v>
      </c>
      <c r="F81" s="492" t="s">
        <v>116</v>
      </c>
      <c r="G81" s="490" t="s">
        <v>637</v>
      </c>
      <c r="H81" s="491" t="s">
        <v>30</v>
      </c>
      <c r="I81" s="491" t="s">
        <v>937</v>
      </c>
      <c r="J81" s="489" t="s">
        <v>644</v>
      </c>
      <c r="K81" s="493" t="s">
        <v>935</v>
      </c>
      <c r="L81" s="489" t="s">
        <v>2165</v>
      </c>
      <c r="M81" s="560"/>
      <c r="N81" s="490" t="s">
        <v>524</v>
      </c>
      <c r="O81" s="496" t="s">
        <v>769</v>
      </c>
      <c r="P81" s="491"/>
      <c r="Q81" s="492"/>
      <c r="R81" s="490" t="s">
        <v>652</v>
      </c>
      <c r="S81" s="493" t="s">
        <v>2122</v>
      </c>
      <c r="T81" s="491" t="s">
        <v>654</v>
      </c>
      <c r="U81" s="513" t="s">
        <v>770</v>
      </c>
      <c r="V81" s="527">
        <v>1</v>
      </c>
      <c r="W81" s="527">
        <v>2</v>
      </c>
      <c r="X81" s="688">
        <f t="shared" si="2"/>
        <v>1.25</v>
      </c>
      <c r="Y81" s="686">
        <v>43497</v>
      </c>
    </row>
    <row r="82" spans="1:25" ht="49.9" customHeight="1" x14ac:dyDescent="0.25">
      <c r="A82" s="558" t="s">
        <v>642</v>
      </c>
      <c r="B82" s="490" t="s">
        <v>525</v>
      </c>
      <c r="C82" s="489" t="s">
        <v>39</v>
      </c>
      <c r="D82" s="490" t="s">
        <v>939</v>
      </c>
      <c r="E82" s="491" t="s">
        <v>759</v>
      </c>
      <c r="F82" s="492" t="s">
        <v>119</v>
      </c>
      <c r="G82" s="490" t="s">
        <v>637</v>
      </c>
      <c r="H82" s="491" t="s">
        <v>30</v>
      </c>
      <c r="I82" s="491" t="s">
        <v>940</v>
      </c>
      <c r="J82" s="489" t="s">
        <v>644</v>
      </c>
      <c r="K82" s="493" t="s">
        <v>938</v>
      </c>
      <c r="L82" s="489" t="s">
        <v>2166</v>
      </c>
      <c r="M82" s="560"/>
      <c r="N82" s="490" t="s">
        <v>524</v>
      </c>
      <c r="O82" s="496" t="s">
        <v>769</v>
      </c>
      <c r="P82" s="491"/>
      <c r="Q82" s="492"/>
      <c r="R82" s="490" t="s">
        <v>652</v>
      </c>
      <c r="S82" s="493" t="s">
        <v>2122</v>
      </c>
      <c r="T82" s="491" t="s">
        <v>654</v>
      </c>
      <c r="U82" s="513" t="s">
        <v>770</v>
      </c>
      <c r="V82" s="527">
        <v>1</v>
      </c>
      <c r="W82" s="527">
        <v>2</v>
      </c>
      <c r="X82" s="688">
        <f t="shared" si="2"/>
        <v>1.25</v>
      </c>
      <c r="Y82" s="686">
        <v>43497</v>
      </c>
    </row>
    <row r="83" spans="1:25" ht="49.9" customHeight="1" x14ac:dyDescent="0.25">
      <c r="A83" s="558" t="s">
        <v>642</v>
      </c>
      <c r="B83" s="490" t="s">
        <v>525</v>
      </c>
      <c r="C83" s="489" t="s">
        <v>39</v>
      </c>
      <c r="D83" s="490" t="s">
        <v>942</v>
      </c>
      <c r="E83" s="491" t="s">
        <v>759</v>
      </c>
      <c r="F83" s="492" t="s">
        <v>125</v>
      </c>
      <c r="G83" s="490" t="s">
        <v>637</v>
      </c>
      <c r="H83" s="491" t="s">
        <v>30</v>
      </c>
      <c r="I83" s="491" t="s">
        <v>943</v>
      </c>
      <c r="J83" s="489" t="s">
        <v>644</v>
      </c>
      <c r="K83" s="493" t="s">
        <v>941</v>
      </c>
      <c r="L83" s="489" t="s">
        <v>2167</v>
      </c>
      <c r="M83" s="560"/>
      <c r="N83" s="490" t="s">
        <v>524</v>
      </c>
      <c r="O83" s="496" t="s">
        <v>769</v>
      </c>
      <c r="P83" s="491"/>
      <c r="Q83" s="492"/>
      <c r="R83" s="490" t="s">
        <v>652</v>
      </c>
      <c r="S83" s="493" t="s">
        <v>2122</v>
      </c>
      <c r="T83" s="491" t="s">
        <v>785</v>
      </c>
      <c r="U83" s="513" t="s">
        <v>770</v>
      </c>
      <c r="V83" s="527">
        <v>1</v>
      </c>
      <c r="W83" s="527">
        <v>2</v>
      </c>
      <c r="X83" s="688">
        <f t="shared" si="2"/>
        <v>1.25</v>
      </c>
      <c r="Y83" s="686">
        <v>43497</v>
      </c>
    </row>
    <row r="84" spans="1:25" ht="49.9" customHeight="1" x14ac:dyDescent="0.25">
      <c r="A84" s="558" t="s">
        <v>642</v>
      </c>
      <c r="B84" s="490" t="s">
        <v>525</v>
      </c>
      <c r="C84" s="489" t="s">
        <v>39</v>
      </c>
      <c r="D84" s="490" t="s">
        <v>946</v>
      </c>
      <c r="E84" s="491" t="s">
        <v>759</v>
      </c>
      <c r="F84" s="492" t="s">
        <v>128</v>
      </c>
      <c r="G84" s="490" t="s">
        <v>637</v>
      </c>
      <c r="H84" s="491" t="s">
        <v>30</v>
      </c>
      <c r="I84" s="491" t="s">
        <v>947</v>
      </c>
      <c r="J84" s="489" t="s">
        <v>644</v>
      </c>
      <c r="K84" s="493" t="s">
        <v>945</v>
      </c>
      <c r="L84" s="489" t="s">
        <v>2168</v>
      </c>
      <c r="M84" s="560"/>
      <c r="N84" s="490" t="s">
        <v>524</v>
      </c>
      <c r="O84" s="496" t="s">
        <v>769</v>
      </c>
      <c r="P84" s="491"/>
      <c r="Q84" s="492"/>
      <c r="R84" s="490" t="s">
        <v>652</v>
      </c>
      <c r="S84" s="493" t="s">
        <v>2122</v>
      </c>
      <c r="T84" s="491" t="s">
        <v>712</v>
      </c>
      <c r="U84" s="513" t="s">
        <v>770</v>
      </c>
      <c r="V84" s="527">
        <v>1</v>
      </c>
      <c r="W84" s="527">
        <v>2</v>
      </c>
      <c r="X84" s="688">
        <f t="shared" si="2"/>
        <v>1.25</v>
      </c>
      <c r="Y84" s="686">
        <v>43497</v>
      </c>
    </row>
    <row r="85" spans="1:25" ht="49.9" customHeight="1" x14ac:dyDescent="0.25">
      <c r="A85" s="558" t="s">
        <v>642</v>
      </c>
      <c r="B85" s="490" t="s">
        <v>525</v>
      </c>
      <c r="C85" s="489" t="s">
        <v>39</v>
      </c>
      <c r="D85" s="490" t="s">
        <v>950</v>
      </c>
      <c r="E85" s="491" t="s">
        <v>759</v>
      </c>
      <c r="F85" s="492" t="s">
        <v>130</v>
      </c>
      <c r="G85" s="490" t="s">
        <v>637</v>
      </c>
      <c r="H85" s="491" t="s">
        <v>30</v>
      </c>
      <c r="I85" s="491" t="s">
        <v>951</v>
      </c>
      <c r="J85" s="489" t="s">
        <v>644</v>
      </c>
      <c r="K85" s="493" t="s">
        <v>949</v>
      </c>
      <c r="L85" s="489" t="s">
        <v>2169</v>
      </c>
      <c r="M85" s="560"/>
      <c r="N85" s="490" t="s">
        <v>524</v>
      </c>
      <c r="O85" s="496" t="s">
        <v>769</v>
      </c>
      <c r="P85" s="491"/>
      <c r="Q85" s="492"/>
      <c r="R85" s="490" t="s">
        <v>652</v>
      </c>
      <c r="S85" s="493" t="s">
        <v>2122</v>
      </c>
      <c r="T85" s="491" t="s">
        <v>712</v>
      </c>
      <c r="U85" s="513" t="s">
        <v>770</v>
      </c>
      <c r="V85" s="527">
        <v>1</v>
      </c>
      <c r="W85" s="527">
        <v>2</v>
      </c>
      <c r="X85" s="688">
        <f t="shared" si="2"/>
        <v>1.25</v>
      </c>
      <c r="Y85" s="686">
        <v>43497</v>
      </c>
    </row>
    <row r="86" spans="1:25" ht="49.9" customHeight="1" x14ac:dyDescent="0.25">
      <c r="A86" s="558" t="s">
        <v>642</v>
      </c>
      <c r="B86" s="490" t="s">
        <v>525</v>
      </c>
      <c r="C86" s="489" t="s">
        <v>39</v>
      </c>
      <c r="D86" s="490" t="s">
        <v>954</v>
      </c>
      <c r="E86" s="491" t="s">
        <v>759</v>
      </c>
      <c r="F86" s="492" t="s">
        <v>137</v>
      </c>
      <c r="G86" s="490" t="s">
        <v>637</v>
      </c>
      <c r="H86" s="491" t="s">
        <v>30</v>
      </c>
      <c r="I86" s="491" t="s">
        <v>955</v>
      </c>
      <c r="J86" s="489" t="s">
        <v>644</v>
      </c>
      <c r="K86" s="493" t="s">
        <v>953</v>
      </c>
      <c r="L86" s="489" t="s">
        <v>2170</v>
      </c>
      <c r="M86" s="560"/>
      <c r="N86" s="490" t="s">
        <v>524</v>
      </c>
      <c r="O86" s="496" t="s">
        <v>769</v>
      </c>
      <c r="P86" s="491"/>
      <c r="Q86" s="492"/>
      <c r="R86" s="490" t="s">
        <v>652</v>
      </c>
      <c r="S86" s="493" t="s">
        <v>2122</v>
      </c>
      <c r="T86" s="491" t="s">
        <v>712</v>
      </c>
      <c r="U86" s="513" t="s">
        <v>770</v>
      </c>
      <c r="V86" s="527">
        <v>1</v>
      </c>
      <c r="W86" s="527">
        <v>2</v>
      </c>
      <c r="X86" s="688">
        <f t="shared" si="2"/>
        <v>1.25</v>
      </c>
      <c r="Y86" s="686">
        <v>43497</v>
      </c>
    </row>
    <row r="87" spans="1:25" ht="49.9" customHeight="1" x14ac:dyDescent="0.25">
      <c r="A87" s="558" t="s">
        <v>642</v>
      </c>
      <c r="B87" s="490" t="s">
        <v>525</v>
      </c>
      <c r="C87" s="489" t="s">
        <v>39</v>
      </c>
      <c r="D87" s="490" t="s">
        <v>958</v>
      </c>
      <c r="E87" s="491" t="s">
        <v>759</v>
      </c>
      <c r="F87" s="492" t="s">
        <v>139</v>
      </c>
      <c r="G87" s="490" t="s">
        <v>637</v>
      </c>
      <c r="H87" s="491" t="s">
        <v>30</v>
      </c>
      <c r="I87" s="491" t="s">
        <v>959</v>
      </c>
      <c r="J87" s="489" t="s">
        <v>644</v>
      </c>
      <c r="K87" s="493" t="s">
        <v>957</v>
      </c>
      <c r="L87" s="489" t="s">
        <v>2171</v>
      </c>
      <c r="M87" s="560"/>
      <c r="N87" s="490" t="s">
        <v>524</v>
      </c>
      <c r="O87" s="496" t="s">
        <v>769</v>
      </c>
      <c r="P87" s="491"/>
      <c r="Q87" s="492"/>
      <c r="R87" s="490" t="s">
        <v>652</v>
      </c>
      <c r="S87" s="493" t="s">
        <v>2122</v>
      </c>
      <c r="T87" s="491" t="s">
        <v>712</v>
      </c>
      <c r="U87" s="513" t="s">
        <v>770</v>
      </c>
      <c r="V87" s="527">
        <v>1</v>
      </c>
      <c r="W87" s="527">
        <v>2</v>
      </c>
      <c r="X87" s="688">
        <f t="shared" si="2"/>
        <v>1.25</v>
      </c>
      <c r="Y87" s="686">
        <v>43497</v>
      </c>
    </row>
    <row r="88" spans="1:25" ht="49.9" customHeight="1" x14ac:dyDescent="0.25">
      <c r="A88" s="558" t="s">
        <v>642</v>
      </c>
      <c r="B88" s="490" t="s">
        <v>525</v>
      </c>
      <c r="C88" s="489" t="s">
        <v>39</v>
      </c>
      <c r="D88" s="490" t="s">
        <v>134</v>
      </c>
      <c r="E88" s="491" t="s">
        <v>134</v>
      </c>
      <c r="F88" s="492" t="s">
        <v>134</v>
      </c>
      <c r="G88" s="490" t="s">
        <v>637</v>
      </c>
      <c r="H88" s="491" t="s">
        <v>22</v>
      </c>
      <c r="I88" s="491" t="s">
        <v>1983</v>
      </c>
      <c r="J88" s="489" t="s">
        <v>644</v>
      </c>
      <c r="K88" s="493" t="s">
        <v>135</v>
      </c>
      <c r="L88" s="489" t="s">
        <v>240</v>
      </c>
      <c r="M88" s="560"/>
      <c r="N88" s="490" t="s">
        <v>524</v>
      </c>
      <c r="O88" s="496" t="s">
        <v>1986</v>
      </c>
      <c r="P88" s="491" t="s">
        <v>562</v>
      </c>
      <c r="Q88" s="492"/>
      <c r="R88" s="490" t="s">
        <v>652</v>
      </c>
      <c r="S88" s="493" t="s">
        <v>973</v>
      </c>
      <c r="T88" s="491" t="s">
        <v>1443</v>
      </c>
      <c r="U88" s="513" t="s">
        <v>770</v>
      </c>
      <c r="V88" s="527">
        <v>1</v>
      </c>
      <c r="W88" s="527">
        <v>1</v>
      </c>
      <c r="X88" s="688">
        <f t="shared" si="2"/>
        <v>1</v>
      </c>
      <c r="Y88" s="686">
        <v>43525</v>
      </c>
    </row>
    <row r="89" spans="1:25" ht="49.9" customHeight="1" x14ac:dyDescent="0.25">
      <c r="A89" s="558" t="s">
        <v>642</v>
      </c>
      <c r="B89" s="490" t="s">
        <v>536</v>
      </c>
      <c r="C89" s="489" t="s">
        <v>24</v>
      </c>
      <c r="D89" s="490" t="s">
        <v>25</v>
      </c>
      <c r="E89" s="491" t="s">
        <v>25</v>
      </c>
      <c r="F89" s="492" t="s">
        <v>25</v>
      </c>
      <c r="G89" s="490" t="s">
        <v>637</v>
      </c>
      <c r="H89" s="491" t="s">
        <v>24</v>
      </c>
      <c r="I89" s="491" t="s">
        <v>658</v>
      </c>
      <c r="J89" s="489" t="s">
        <v>659</v>
      </c>
      <c r="K89" s="493" t="s">
        <v>24</v>
      </c>
      <c r="L89" s="489" t="s">
        <v>2172</v>
      </c>
      <c r="M89" s="560"/>
      <c r="N89" s="490" t="s">
        <v>642</v>
      </c>
      <c r="O89" s="496" t="s">
        <v>24</v>
      </c>
      <c r="P89" s="491" t="s">
        <v>562</v>
      </c>
      <c r="Q89" s="492"/>
      <c r="R89" s="490" t="s">
        <v>652</v>
      </c>
      <c r="S89" s="493" t="s">
        <v>665</v>
      </c>
      <c r="T89" s="491" t="s">
        <v>666</v>
      </c>
      <c r="U89" s="513" t="s">
        <v>667</v>
      </c>
      <c r="V89" s="527">
        <v>5</v>
      </c>
      <c r="W89" s="527">
        <v>2</v>
      </c>
      <c r="X89" s="688">
        <f t="shared" si="2"/>
        <v>4.25</v>
      </c>
      <c r="Y89" s="686">
        <v>43405</v>
      </c>
    </row>
    <row r="90" spans="1:25" ht="49.9" customHeight="1" x14ac:dyDescent="0.25">
      <c r="A90" s="558" t="s">
        <v>642</v>
      </c>
      <c r="B90" s="490" t="s">
        <v>536</v>
      </c>
      <c r="C90" s="489" t="s">
        <v>26</v>
      </c>
      <c r="D90" s="490" t="s">
        <v>27</v>
      </c>
      <c r="E90" s="491" t="s">
        <v>27</v>
      </c>
      <c r="F90" s="492" t="s">
        <v>27</v>
      </c>
      <c r="G90" s="490" t="s">
        <v>637</v>
      </c>
      <c r="H90" s="491" t="s">
        <v>30</v>
      </c>
      <c r="I90" s="491" t="s">
        <v>673</v>
      </c>
      <c r="J90" s="489" t="s">
        <v>674</v>
      </c>
      <c r="K90" s="493" t="s">
        <v>28</v>
      </c>
      <c r="L90" s="489" t="s">
        <v>283</v>
      </c>
      <c r="M90" s="560"/>
      <c r="N90" s="490" t="s">
        <v>642</v>
      </c>
      <c r="O90" s="496" t="s">
        <v>2173</v>
      </c>
      <c r="P90" s="491" t="s">
        <v>642</v>
      </c>
      <c r="Q90" s="492"/>
      <c r="R90" s="490" t="s">
        <v>652</v>
      </c>
      <c r="S90" s="493" t="s">
        <v>678</v>
      </c>
      <c r="T90" s="491" t="s">
        <v>679</v>
      </c>
      <c r="U90" s="513" t="s">
        <v>680</v>
      </c>
      <c r="V90" s="527">
        <v>5</v>
      </c>
      <c r="W90" s="527">
        <v>1</v>
      </c>
      <c r="X90" s="688">
        <f t="shared" si="2"/>
        <v>4</v>
      </c>
      <c r="Y90" s="686">
        <v>43405</v>
      </c>
    </row>
    <row r="91" spans="1:25" ht="49.9" customHeight="1" x14ac:dyDescent="0.25">
      <c r="A91" s="558" t="s">
        <v>642</v>
      </c>
      <c r="B91" s="490" t="s">
        <v>536</v>
      </c>
      <c r="C91" s="489" t="s">
        <v>229</v>
      </c>
      <c r="D91" s="490" t="s">
        <v>59</v>
      </c>
      <c r="E91" s="491" t="s">
        <v>59</v>
      </c>
      <c r="F91" s="492" t="s">
        <v>59</v>
      </c>
      <c r="G91" s="490" t="s">
        <v>637</v>
      </c>
      <c r="H91" s="491" t="s">
        <v>30</v>
      </c>
      <c r="I91" s="491" t="s">
        <v>1125</v>
      </c>
      <c r="J91" s="489" t="s">
        <v>659</v>
      </c>
      <c r="K91" s="493" t="s">
        <v>61</v>
      </c>
      <c r="L91" s="489" t="s">
        <v>60</v>
      </c>
      <c r="M91" s="560"/>
      <c r="N91" s="490" t="s">
        <v>524</v>
      </c>
      <c r="O91" s="496" t="s">
        <v>2120</v>
      </c>
      <c r="P91" s="491" t="s">
        <v>562</v>
      </c>
      <c r="Q91" s="492"/>
      <c r="R91" s="490" t="s">
        <v>652</v>
      </c>
      <c r="S91" s="493" t="s">
        <v>1129</v>
      </c>
      <c r="T91" s="491" t="s">
        <v>1006</v>
      </c>
      <c r="U91" s="513" t="s">
        <v>770</v>
      </c>
      <c r="V91" s="527">
        <v>1</v>
      </c>
      <c r="W91" s="527">
        <v>2</v>
      </c>
      <c r="X91" s="688">
        <f t="shared" si="2"/>
        <v>1.25</v>
      </c>
      <c r="Y91" s="686">
        <v>43525</v>
      </c>
    </row>
    <row r="92" spans="1:25" ht="49.9" customHeight="1" x14ac:dyDescent="0.25">
      <c r="A92" s="558" t="s">
        <v>642</v>
      </c>
      <c r="B92" s="490" t="s">
        <v>536</v>
      </c>
      <c r="C92" s="489" t="s">
        <v>609</v>
      </c>
      <c r="D92" s="490" t="s">
        <v>35</v>
      </c>
      <c r="E92" s="491" t="s">
        <v>35</v>
      </c>
      <c r="F92" s="492" t="s">
        <v>35</v>
      </c>
      <c r="G92" s="490" t="s">
        <v>637</v>
      </c>
      <c r="H92" s="491" t="s">
        <v>22</v>
      </c>
      <c r="I92" s="491" t="s">
        <v>708</v>
      </c>
      <c r="J92" s="489" t="s">
        <v>659</v>
      </c>
      <c r="K92" s="493" t="s">
        <v>36</v>
      </c>
      <c r="L92" s="489" t="s">
        <v>2174</v>
      </c>
      <c r="M92" s="560"/>
      <c r="N92" s="490" t="s">
        <v>642</v>
      </c>
      <c r="O92" s="496" t="s">
        <v>710</v>
      </c>
      <c r="P92" s="491" t="s">
        <v>562</v>
      </c>
      <c r="Q92" s="492"/>
      <c r="R92" s="490" t="s">
        <v>652</v>
      </c>
      <c r="S92" s="493" t="s">
        <v>711</v>
      </c>
      <c r="T92" s="491" t="s">
        <v>712</v>
      </c>
      <c r="U92" s="513" t="s">
        <v>713</v>
      </c>
      <c r="V92" s="527">
        <v>5</v>
      </c>
      <c r="W92" s="527">
        <v>1</v>
      </c>
      <c r="X92" s="688">
        <f t="shared" si="2"/>
        <v>4</v>
      </c>
      <c r="Y92" s="686">
        <v>43405</v>
      </c>
    </row>
    <row r="93" spans="1:25" ht="49.9" customHeight="1" x14ac:dyDescent="0.25">
      <c r="A93" s="558" t="s">
        <v>642</v>
      </c>
      <c r="B93" s="490" t="s">
        <v>567</v>
      </c>
      <c r="C93" s="489" t="s">
        <v>234</v>
      </c>
      <c r="D93" s="490" t="s">
        <v>44</v>
      </c>
      <c r="E93" s="491" t="s">
        <v>44</v>
      </c>
      <c r="F93" s="492" t="s">
        <v>44</v>
      </c>
      <c r="G93" s="490" t="s">
        <v>637</v>
      </c>
      <c r="H93" s="491" t="s">
        <v>22</v>
      </c>
      <c r="I93" s="491" t="s">
        <v>1063</v>
      </c>
      <c r="J93" s="489" t="s">
        <v>644</v>
      </c>
      <c r="K93" s="493" t="s">
        <v>1062</v>
      </c>
      <c r="L93" s="489" t="s">
        <v>2175</v>
      </c>
      <c r="M93" s="560"/>
      <c r="N93" s="490" t="s">
        <v>642</v>
      </c>
      <c r="O93" s="496" t="s">
        <v>2176</v>
      </c>
      <c r="P93" s="491" t="s">
        <v>1069</v>
      </c>
      <c r="Q93" s="492"/>
      <c r="R93" s="490" t="s">
        <v>652</v>
      </c>
      <c r="S93" s="493" t="s">
        <v>1070</v>
      </c>
      <c r="T93" s="491" t="s">
        <v>1071</v>
      </c>
      <c r="U93" s="513" t="s">
        <v>1072</v>
      </c>
      <c r="V93" s="527">
        <v>5</v>
      </c>
      <c r="W93" s="527">
        <v>1</v>
      </c>
      <c r="X93" s="688">
        <f t="shared" ref="X93:X101" si="3">(V93*$V$6)+(W93*$W$6)</f>
        <v>4</v>
      </c>
      <c r="Y93" s="686">
        <v>43374</v>
      </c>
    </row>
    <row r="94" spans="1:25" ht="49.9" customHeight="1" x14ac:dyDescent="0.25">
      <c r="A94" s="558" t="s">
        <v>642</v>
      </c>
      <c r="B94" s="490" t="s">
        <v>567</v>
      </c>
      <c r="C94" s="489" t="s">
        <v>234</v>
      </c>
      <c r="D94" s="490" t="s">
        <v>122</v>
      </c>
      <c r="E94" s="491" t="s">
        <v>122</v>
      </c>
      <c r="F94" s="492" t="s">
        <v>122</v>
      </c>
      <c r="G94" s="490" t="s">
        <v>637</v>
      </c>
      <c r="H94" s="491" t="s">
        <v>22</v>
      </c>
      <c r="I94" s="491" t="s">
        <v>1887</v>
      </c>
      <c r="J94" s="489" t="s">
        <v>644</v>
      </c>
      <c r="K94" s="493" t="s">
        <v>43</v>
      </c>
      <c r="L94" s="489" t="s">
        <v>283</v>
      </c>
      <c r="M94" s="560"/>
      <c r="N94" s="490" t="s">
        <v>642</v>
      </c>
      <c r="O94" s="496" t="s">
        <v>2177</v>
      </c>
      <c r="P94" s="491" t="s">
        <v>562</v>
      </c>
      <c r="Q94" s="492"/>
      <c r="R94" s="490" t="s">
        <v>652</v>
      </c>
      <c r="S94" s="493" t="s">
        <v>1892</v>
      </c>
      <c r="T94" s="491" t="s">
        <v>1585</v>
      </c>
      <c r="U94" s="513" t="s">
        <v>1072</v>
      </c>
      <c r="V94" s="527">
        <v>5</v>
      </c>
      <c r="W94" s="527">
        <v>1</v>
      </c>
      <c r="X94" s="688">
        <f t="shared" si="3"/>
        <v>4</v>
      </c>
      <c r="Y94" s="686">
        <v>43374</v>
      </c>
    </row>
    <row r="95" spans="1:25" ht="49.9" customHeight="1" x14ac:dyDescent="0.25">
      <c r="A95" s="558" t="s">
        <v>642</v>
      </c>
      <c r="B95" s="490" t="s">
        <v>567</v>
      </c>
      <c r="C95" s="489" t="s">
        <v>234</v>
      </c>
      <c r="D95" s="490" t="s">
        <v>125</v>
      </c>
      <c r="E95" s="491" t="s">
        <v>125</v>
      </c>
      <c r="F95" s="492" t="s">
        <v>125</v>
      </c>
      <c r="G95" s="490" t="s">
        <v>637</v>
      </c>
      <c r="H95" s="491" t="s">
        <v>22</v>
      </c>
      <c r="I95" s="491" t="s">
        <v>1896</v>
      </c>
      <c r="J95" s="489" t="s">
        <v>644</v>
      </c>
      <c r="K95" s="493" t="s">
        <v>1895</v>
      </c>
      <c r="L95" s="489" t="s">
        <v>2178</v>
      </c>
      <c r="M95" s="560"/>
      <c r="N95" s="490" t="s">
        <v>642</v>
      </c>
      <c r="O95" s="496" t="s">
        <v>1902</v>
      </c>
      <c r="P95" s="491" t="s">
        <v>562</v>
      </c>
      <c r="Q95" s="492"/>
      <c r="R95" s="490" t="s">
        <v>652</v>
      </c>
      <c r="S95" s="493" t="s">
        <v>1903</v>
      </c>
      <c r="T95" s="491" t="s">
        <v>712</v>
      </c>
      <c r="U95" s="513" t="s">
        <v>1072</v>
      </c>
      <c r="V95" s="527">
        <v>5</v>
      </c>
      <c r="W95" s="527">
        <v>1</v>
      </c>
      <c r="X95" s="688">
        <f t="shared" si="3"/>
        <v>4</v>
      </c>
      <c r="Y95" s="686">
        <v>43374</v>
      </c>
    </row>
    <row r="96" spans="1:25" ht="49.9" customHeight="1" x14ac:dyDescent="0.25">
      <c r="A96" s="558" t="s">
        <v>642</v>
      </c>
      <c r="B96" s="490" t="s">
        <v>567</v>
      </c>
      <c r="C96" s="489" t="s">
        <v>234</v>
      </c>
      <c r="D96" s="490" t="s">
        <v>128</v>
      </c>
      <c r="E96" s="491" t="s">
        <v>128</v>
      </c>
      <c r="F96" s="492" t="s">
        <v>128</v>
      </c>
      <c r="G96" s="490" t="s">
        <v>637</v>
      </c>
      <c r="H96" s="491" t="s">
        <v>22</v>
      </c>
      <c r="I96" s="491" t="s">
        <v>1899</v>
      </c>
      <c r="J96" s="489" t="s">
        <v>644</v>
      </c>
      <c r="K96" s="493" t="s">
        <v>1906</v>
      </c>
      <c r="L96" s="489" t="s">
        <v>1906</v>
      </c>
      <c r="M96" s="560"/>
      <c r="N96" s="490" t="s">
        <v>642</v>
      </c>
      <c r="O96" s="496" t="s">
        <v>1909</v>
      </c>
      <c r="P96" s="491" t="s">
        <v>562</v>
      </c>
      <c r="Q96" s="492"/>
      <c r="R96" s="490" t="s">
        <v>652</v>
      </c>
      <c r="S96" s="493" t="s">
        <v>1910</v>
      </c>
      <c r="T96" s="491" t="s">
        <v>712</v>
      </c>
      <c r="U96" s="513" t="s">
        <v>1072</v>
      </c>
      <c r="V96" s="527">
        <v>5</v>
      </c>
      <c r="W96" s="527">
        <v>1</v>
      </c>
      <c r="X96" s="688">
        <f t="shared" si="3"/>
        <v>4</v>
      </c>
      <c r="Y96" s="686">
        <v>43405</v>
      </c>
    </row>
    <row r="97" spans="1:26" ht="49.9" customHeight="1" x14ac:dyDescent="0.25">
      <c r="A97" s="558" t="s">
        <v>642</v>
      </c>
      <c r="B97" s="490" t="s">
        <v>567</v>
      </c>
      <c r="C97" s="489" t="s">
        <v>234</v>
      </c>
      <c r="D97" s="490" t="s">
        <v>130</v>
      </c>
      <c r="E97" s="491" t="s">
        <v>130</v>
      </c>
      <c r="F97" s="492" t="s">
        <v>130</v>
      </c>
      <c r="G97" s="490" t="s">
        <v>637</v>
      </c>
      <c r="H97" s="491" t="s">
        <v>22</v>
      </c>
      <c r="I97" s="491" t="s">
        <v>1925</v>
      </c>
      <c r="J97" s="489" t="s">
        <v>644</v>
      </c>
      <c r="K97" s="493" t="s">
        <v>1924</v>
      </c>
      <c r="L97" s="489" t="s">
        <v>2179</v>
      </c>
      <c r="M97" s="560"/>
      <c r="N97" s="490" t="s">
        <v>642</v>
      </c>
      <c r="O97" s="496" t="s">
        <v>2180</v>
      </c>
      <c r="P97" s="491" t="s">
        <v>562</v>
      </c>
      <c r="Q97" s="492"/>
      <c r="R97" s="490" t="s">
        <v>652</v>
      </c>
      <c r="S97" s="493" t="s">
        <v>1070</v>
      </c>
      <c r="T97" s="491" t="s">
        <v>712</v>
      </c>
      <c r="U97" s="513" t="s">
        <v>1072</v>
      </c>
      <c r="V97" s="527">
        <v>5</v>
      </c>
      <c r="W97" s="527">
        <v>1</v>
      </c>
      <c r="X97" s="688">
        <f t="shared" si="3"/>
        <v>4</v>
      </c>
      <c r="Y97" s="686">
        <v>43405</v>
      </c>
      <c r="Z97" s="765"/>
    </row>
    <row r="98" spans="1:26" ht="49.9" customHeight="1" x14ac:dyDescent="0.25">
      <c r="A98" s="558" t="s">
        <v>642</v>
      </c>
      <c r="B98" s="490" t="s">
        <v>567</v>
      </c>
      <c r="C98" s="489" t="s">
        <v>234</v>
      </c>
      <c r="D98" s="490" t="s">
        <v>132</v>
      </c>
      <c r="E98" s="491" t="s">
        <v>132</v>
      </c>
      <c r="F98" s="492" t="s">
        <v>132</v>
      </c>
      <c r="G98" s="490" t="s">
        <v>637</v>
      </c>
      <c r="H98" s="491" t="s">
        <v>22</v>
      </c>
      <c r="I98" s="491" t="s">
        <v>1933</v>
      </c>
      <c r="J98" s="489" t="s">
        <v>644</v>
      </c>
      <c r="K98" s="493" t="s">
        <v>1932</v>
      </c>
      <c r="L98" s="489" t="s">
        <v>2178</v>
      </c>
      <c r="M98" s="560"/>
      <c r="N98" s="490" t="s">
        <v>642</v>
      </c>
      <c r="O98" s="496" t="s">
        <v>2181</v>
      </c>
      <c r="P98" s="491" t="s">
        <v>566</v>
      </c>
      <c r="Q98" s="492"/>
      <c r="R98" s="490" t="s">
        <v>652</v>
      </c>
      <c r="S98" s="493" t="s">
        <v>1938</v>
      </c>
      <c r="T98" s="491" t="s">
        <v>1939</v>
      </c>
      <c r="U98" s="513" t="s">
        <v>1072</v>
      </c>
      <c r="V98" s="527">
        <v>5</v>
      </c>
      <c r="W98" s="527">
        <v>1</v>
      </c>
      <c r="X98" s="688">
        <f t="shared" si="3"/>
        <v>4</v>
      </c>
      <c r="Y98" s="686">
        <v>43405</v>
      </c>
      <c r="Z98" s="765"/>
    </row>
    <row r="99" spans="1:26" ht="49.9" customHeight="1" x14ac:dyDescent="0.25">
      <c r="A99" s="558" t="s">
        <v>642</v>
      </c>
      <c r="B99" s="490" t="s">
        <v>567</v>
      </c>
      <c r="C99" s="489" t="s">
        <v>234</v>
      </c>
      <c r="D99" s="490" t="s">
        <v>98</v>
      </c>
      <c r="E99" s="491" t="s">
        <v>98</v>
      </c>
      <c r="F99" s="492" t="s">
        <v>98</v>
      </c>
      <c r="G99" s="490" t="s">
        <v>637</v>
      </c>
      <c r="H99" s="491" t="s">
        <v>22</v>
      </c>
      <c r="I99" s="491" t="s">
        <v>1454</v>
      </c>
      <c r="J99" s="489" t="s">
        <v>644</v>
      </c>
      <c r="K99" s="493" t="s">
        <v>1453</v>
      </c>
      <c r="L99" s="489" t="s">
        <v>283</v>
      </c>
      <c r="M99" s="560"/>
      <c r="N99" s="490" t="s">
        <v>642</v>
      </c>
      <c r="O99" s="496" t="s">
        <v>2182</v>
      </c>
      <c r="P99" s="491" t="s">
        <v>562</v>
      </c>
      <c r="Q99" s="492"/>
      <c r="R99" s="490" t="s">
        <v>652</v>
      </c>
      <c r="S99" s="493" t="s">
        <v>1461</v>
      </c>
      <c r="T99" s="491" t="s">
        <v>1438</v>
      </c>
      <c r="U99" s="513" t="s">
        <v>1072</v>
      </c>
      <c r="V99" s="527">
        <v>5</v>
      </c>
      <c r="W99" s="527">
        <v>1</v>
      </c>
      <c r="X99" s="688">
        <f t="shared" si="3"/>
        <v>4</v>
      </c>
      <c r="Y99" s="686">
        <v>43435</v>
      </c>
      <c r="Z99" s="765"/>
    </row>
    <row r="100" spans="1:26" ht="49.9" customHeight="1" x14ac:dyDescent="0.25">
      <c r="A100" s="558" t="s">
        <v>642</v>
      </c>
      <c r="B100" s="490" t="s">
        <v>567</v>
      </c>
      <c r="C100" s="489" t="s">
        <v>234</v>
      </c>
      <c r="D100" s="490" t="s">
        <v>101</v>
      </c>
      <c r="E100" s="491" t="s">
        <v>101</v>
      </c>
      <c r="F100" s="492" t="s">
        <v>101</v>
      </c>
      <c r="G100" s="490" t="s">
        <v>637</v>
      </c>
      <c r="H100" s="491" t="s">
        <v>22</v>
      </c>
      <c r="I100" s="491" t="s">
        <v>1472</v>
      </c>
      <c r="J100" s="489" t="s">
        <v>644</v>
      </c>
      <c r="K100" s="493" t="s">
        <v>1471</v>
      </c>
      <c r="L100" s="489" t="s">
        <v>2183</v>
      </c>
      <c r="M100" s="560"/>
      <c r="N100" s="490" t="s">
        <v>642</v>
      </c>
      <c r="O100" s="496" t="s">
        <v>1476</v>
      </c>
      <c r="P100" s="491" t="s">
        <v>562</v>
      </c>
      <c r="Q100" s="492"/>
      <c r="R100" s="490" t="s">
        <v>652</v>
      </c>
      <c r="S100" s="493" t="s">
        <v>1477</v>
      </c>
      <c r="T100" s="491" t="s">
        <v>666</v>
      </c>
      <c r="U100" s="513" t="s">
        <v>1072</v>
      </c>
      <c r="V100" s="527">
        <v>5</v>
      </c>
      <c r="W100" s="527">
        <v>1</v>
      </c>
      <c r="X100" s="688">
        <f t="shared" si="3"/>
        <v>4</v>
      </c>
      <c r="Y100" s="686">
        <v>43435</v>
      </c>
      <c r="Z100" s="765"/>
    </row>
    <row r="101" spans="1:26" ht="49.9" customHeight="1" x14ac:dyDescent="0.25">
      <c r="A101" s="558" t="s">
        <v>642</v>
      </c>
      <c r="B101" s="490" t="s">
        <v>567</v>
      </c>
      <c r="C101" s="489" t="s">
        <v>234</v>
      </c>
      <c r="D101" s="490" t="s">
        <v>104</v>
      </c>
      <c r="E101" s="491" t="s">
        <v>104</v>
      </c>
      <c r="F101" s="492" t="s">
        <v>104</v>
      </c>
      <c r="G101" s="490" t="s">
        <v>637</v>
      </c>
      <c r="H101" s="491" t="s">
        <v>22</v>
      </c>
      <c r="I101" s="491" t="s">
        <v>1480</v>
      </c>
      <c r="J101" s="489" t="s">
        <v>644</v>
      </c>
      <c r="K101" s="493" t="s">
        <v>1471</v>
      </c>
      <c r="L101" s="489" t="s">
        <v>2184</v>
      </c>
      <c r="M101" s="560"/>
      <c r="N101" s="490" t="s">
        <v>642</v>
      </c>
      <c r="O101" s="496" t="s">
        <v>1482</v>
      </c>
      <c r="P101" s="491" t="s">
        <v>562</v>
      </c>
      <c r="Q101" s="492"/>
      <c r="R101" s="490" t="s">
        <v>652</v>
      </c>
      <c r="S101" s="493" t="s">
        <v>1483</v>
      </c>
      <c r="T101" s="491" t="s">
        <v>1443</v>
      </c>
      <c r="U101" s="513" t="s">
        <v>1072</v>
      </c>
      <c r="V101" s="527">
        <v>5</v>
      </c>
      <c r="W101" s="527">
        <v>1</v>
      </c>
      <c r="X101" s="688">
        <f t="shared" si="3"/>
        <v>4</v>
      </c>
      <c r="Y101" s="686">
        <v>43435</v>
      </c>
      <c r="Z101" s="765"/>
    </row>
    <row r="102" spans="1:26" ht="49.9" customHeight="1" x14ac:dyDescent="0.25">
      <c r="A102" s="558" t="s">
        <v>642</v>
      </c>
      <c r="B102" s="490" t="s">
        <v>31</v>
      </c>
      <c r="C102" s="489" t="s">
        <v>693</v>
      </c>
      <c r="D102" s="490" t="s">
        <v>32</v>
      </c>
      <c r="E102" s="491" t="s">
        <v>32</v>
      </c>
      <c r="F102" s="492" t="s">
        <v>32</v>
      </c>
      <c r="G102" s="490" t="s">
        <v>637</v>
      </c>
      <c r="H102" s="491" t="s">
        <v>30</v>
      </c>
      <c r="I102" s="491" t="s">
        <v>694</v>
      </c>
      <c r="J102" s="489" t="s">
        <v>695</v>
      </c>
      <c r="K102" s="493" t="s">
        <v>33</v>
      </c>
      <c r="L102" s="489" t="s">
        <v>2185</v>
      </c>
      <c r="M102" s="560"/>
      <c r="N102" s="490" t="s">
        <v>642</v>
      </c>
      <c r="O102" s="496" t="s">
        <v>2186</v>
      </c>
      <c r="P102" s="491" t="s">
        <v>642</v>
      </c>
      <c r="Q102" s="492"/>
      <c r="R102" s="490" t="s">
        <v>652</v>
      </c>
      <c r="S102" s="493" t="s">
        <v>701</v>
      </c>
      <c r="T102" s="491" t="s">
        <v>666</v>
      </c>
      <c r="U102" s="513" t="s">
        <v>702</v>
      </c>
      <c r="V102" s="527">
        <v>5</v>
      </c>
      <c r="W102" s="527">
        <v>2</v>
      </c>
      <c r="X102" s="688">
        <f t="shared" si="2"/>
        <v>4.25</v>
      </c>
      <c r="Y102" s="686">
        <v>43405</v>
      </c>
      <c r="Z102" s="765"/>
    </row>
    <row r="103" spans="1:26" ht="18" customHeight="1" x14ac:dyDescent="0.25">
      <c r="A103" s="558" t="s">
        <v>642</v>
      </c>
      <c r="B103" s="490" t="s">
        <v>141</v>
      </c>
      <c r="C103" s="489" t="s">
        <v>558</v>
      </c>
      <c r="D103" s="490" t="s">
        <v>216</v>
      </c>
      <c r="E103" s="491" t="s">
        <v>216</v>
      </c>
      <c r="F103" s="492" t="s">
        <v>216</v>
      </c>
      <c r="G103" s="490" t="s">
        <v>637</v>
      </c>
      <c r="H103" s="491" t="s">
        <v>30</v>
      </c>
      <c r="I103" s="491" t="s">
        <v>1791</v>
      </c>
      <c r="J103" s="489" t="s">
        <v>644</v>
      </c>
      <c r="K103" s="493" t="s">
        <v>1790</v>
      </c>
      <c r="L103" s="489" t="s">
        <v>1739</v>
      </c>
      <c r="M103" s="560"/>
      <c r="N103" s="490" t="s">
        <v>642</v>
      </c>
      <c r="O103" s="496" t="s">
        <v>1795</v>
      </c>
      <c r="P103" s="491" t="s">
        <v>562</v>
      </c>
      <c r="Q103" s="492"/>
      <c r="R103" s="490" t="s">
        <v>726</v>
      </c>
      <c r="S103" s="493" t="s">
        <v>1796</v>
      </c>
      <c r="T103" s="491" t="s">
        <v>1797</v>
      </c>
      <c r="U103" s="513" t="s">
        <v>1798</v>
      </c>
      <c r="V103" s="527">
        <v>9</v>
      </c>
      <c r="W103" s="527">
        <v>2</v>
      </c>
      <c r="X103" s="688">
        <f t="shared" ref="X103:X134" si="4">(V103*$V$6)+(W103*$W$6)</f>
        <v>7.25</v>
      </c>
      <c r="Y103" s="686">
        <v>43435</v>
      </c>
      <c r="Z103" s="765" t="s">
        <v>2187</v>
      </c>
    </row>
    <row r="104" spans="1:26" ht="18" customHeight="1" x14ac:dyDescent="0.25">
      <c r="A104" s="558" t="s">
        <v>642</v>
      </c>
      <c r="B104" s="490" t="s">
        <v>141</v>
      </c>
      <c r="C104" s="489" t="s">
        <v>558</v>
      </c>
      <c r="D104" s="490" t="s">
        <v>210</v>
      </c>
      <c r="E104" s="491" t="s">
        <v>210</v>
      </c>
      <c r="F104" s="492" t="s">
        <v>210</v>
      </c>
      <c r="G104" s="490" t="s">
        <v>637</v>
      </c>
      <c r="H104" s="491" t="s">
        <v>22</v>
      </c>
      <c r="I104" s="491" t="s">
        <v>1756</v>
      </c>
      <c r="J104" s="489" t="s">
        <v>644</v>
      </c>
      <c r="K104" s="493" t="s">
        <v>209</v>
      </c>
      <c r="L104" s="489" t="s">
        <v>2188</v>
      </c>
      <c r="M104" s="560"/>
      <c r="N104" s="490" t="s">
        <v>642</v>
      </c>
      <c r="O104" s="496" t="s">
        <v>2189</v>
      </c>
      <c r="P104" s="491" t="s">
        <v>562</v>
      </c>
      <c r="Q104" s="492" t="s">
        <v>725</v>
      </c>
      <c r="R104" s="490" t="s">
        <v>726</v>
      </c>
      <c r="S104" s="493" t="s">
        <v>1762</v>
      </c>
      <c r="T104" s="491" t="s">
        <v>1520</v>
      </c>
      <c r="U104" s="513" t="s">
        <v>729</v>
      </c>
      <c r="V104" s="527">
        <v>9</v>
      </c>
      <c r="W104" s="527">
        <v>1</v>
      </c>
      <c r="X104" s="688">
        <f t="shared" si="4"/>
        <v>7</v>
      </c>
      <c r="Y104" s="686">
        <v>43435</v>
      </c>
      <c r="Z104" s="765"/>
    </row>
    <row r="105" spans="1:26" ht="18" customHeight="1" x14ac:dyDescent="0.25">
      <c r="A105" s="558" t="s">
        <v>642</v>
      </c>
      <c r="B105" s="490" t="s">
        <v>141</v>
      </c>
      <c r="C105" s="489" t="s">
        <v>558</v>
      </c>
      <c r="D105" s="490" t="s">
        <v>219</v>
      </c>
      <c r="E105" s="491" t="s">
        <v>219</v>
      </c>
      <c r="F105" s="492" t="s">
        <v>219</v>
      </c>
      <c r="G105" s="490" t="s">
        <v>637</v>
      </c>
      <c r="H105" s="491" t="s">
        <v>22</v>
      </c>
      <c r="I105" s="491" t="s">
        <v>1765</v>
      </c>
      <c r="J105" s="489" t="s">
        <v>644</v>
      </c>
      <c r="K105" s="493" t="s">
        <v>218</v>
      </c>
      <c r="L105" s="489" t="s">
        <v>2190</v>
      </c>
      <c r="M105" s="560"/>
      <c r="N105" s="490" t="s">
        <v>642</v>
      </c>
      <c r="O105" s="496" t="s">
        <v>2191</v>
      </c>
      <c r="P105" s="491" t="s">
        <v>562</v>
      </c>
      <c r="Q105" s="492" t="s">
        <v>725</v>
      </c>
      <c r="R105" s="490" t="s">
        <v>726</v>
      </c>
      <c r="S105" s="493" t="s">
        <v>1768</v>
      </c>
      <c r="T105" s="491" t="s">
        <v>1520</v>
      </c>
      <c r="U105" s="513" t="s">
        <v>729</v>
      </c>
      <c r="V105" s="527">
        <v>9</v>
      </c>
      <c r="W105" s="527">
        <v>1</v>
      </c>
      <c r="X105" s="688">
        <f t="shared" si="4"/>
        <v>7</v>
      </c>
      <c r="Y105" s="686">
        <v>43435</v>
      </c>
      <c r="Z105" s="765"/>
    </row>
    <row r="106" spans="1:26" ht="18" customHeight="1" x14ac:dyDescent="0.25">
      <c r="A106" s="558" t="s">
        <v>642</v>
      </c>
      <c r="B106" s="490" t="s">
        <v>141</v>
      </c>
      <c r="C106" s="489" t="s">
        <v>234</v>
      </c>
      <c r="D106" s="490" t="s">
        <v>233</v>
      </c>
      <c r="E106" s="491" t="s">
        <v>233</v>
      </c>
      <c r="F106" s="492" t="s">
        <v>233</v>
      </c>
      <c r="G106" s="490" t="s">
        <v>637</v>
      </c>
      <c r="H106" s="491" t="s">
        <v>22</v>
      </c>
      <c r="I106" s="491" t="s">
        <v>1730</v>
      </c>
      <c r="J106" s="489" t="s">
        <v>659</v>
      </c>
      <c r="K106" s="493" t="s">
        <v>232</v>
      </c>
      <c r="L106" s="489" t="s">
        <v>2192</v>
      </c>
      <c r="M106" s="560"/>
      <c r="N106" s="490" t="s">
        <v>524</v>
      </c>
      <c r="O106" s="496" t="s">
        <v>2193</v>
      </c>
      <c r="P106" s="491" t="s">
        <v>562</v>
      </c>
      <c r="Q106" s="492"/>
      <c r="R106" s="490" t="s">
        <v>652</v>
      </c>
      <c r="S106" s="493" t="s">
        <v>1735</v>
      </c>
      <c r="T106" s="491" t="s">
        <v>1443</v>
      </c>
      <c r="U106" s="513" t="s">
        <v>1736</v>
      </c>
      <c r="V106" s="527">
        <v>1</v>
      </c>
      <c r="W106" s="527">
        <v>1</v>
      </c>
      <c r="X106" s="688">
        <f t="shared" si="4"/>
        <v>1</v>
      </c>
      <c r="Y106" s="686">
        <v>43497</v>
      </c>
      <c r="Z106" s="765" t="s">
        <v>2194</v>
      </c>
    </row>
    <row r="107" spans="1:26" ht="18" customHeight="1" x14ac:dyDescent="0.25">
      <c r="A107" s="558" t="s">
        <v>642</v>
      </c>
      <c r="B107" s="490" t="s">
        <v>141</v>
      </c>
      <c r="C107" s="489" t="s">
        <v>142</v>
      </c>
      <c r="D107" s="490" t="s">
        <v>162</v>
      </c>
      <c r="E107" s="491" t="s">
        <v>162</v>
      </c>
      <c r="F107" s="492" t="s">
        <v>162</v>
      </c>
      <c r="G107" s="490" t="s">
        <v>637</v>
      </c>
      <c r="H107" s="491" t="s">
        <v>66</v>
      </c>
      <c r="I107" s="491" t="s">
        <v>1142</v>
      </c>
      <c r="J107" s="489" t="s">
        <v>644</v>
      </c>
      <c r="K107" s="493" t="s">
        <v>64</v>
      </c>
      <c r="L107" s="489" t="s">
        <v>64</v>
      </c>
      <c r="M107" s="560"/>
      <c r="N107" s="490" t="s">
        <v>642</v>
      </c>
      <c r="O107" s="496" t="s">
        <v>1147</v>
      </c>
      <c r="P107" s="491" t="s">
        <v>562</v>
      </c>
      <c r="Q107" s="492"/>
      <c r="R107" s="490" t="s">
        <v>726</v>
      </c>
      <c r="S107" s="493" t="s">
        <v>1148</v>
      </c>
      <c r="T107" s="491" t="s">
        <v>1149</v>
      </c>
      <c r="U107" s="513" t="s">
        <v>1150</v>
      </c>
      <c r="V107" s="527">
        <v>9</v>
      </c>
      <c r="W107" s="527">
        <v>9</v>
      </c>
      <c r="X107" s="688">
        <f t="shared" si="4"/>
        <v>9</v>
      </c>
      <c r="Y107" s="686">
        <v>43313</v>
      </c>
      <c r="Z107" s="765"/>
    </row>
    <row r="108" spans="1:26" ht="18" customHeight="1" x14ac:dyDescent="0.25">
      <c r="A108" s="558" t="s">
        <v>642</v>
      </c>
      <c r="B108" s="490" t="s">
        <v>141</v>
      </c>
      <c r="C108" s="489" t="s">
        <v>142</v>
      </c>
      <c r="D108" s="490" t="s">
        <v>164</v>
      </c>
      <c r="E108" s="491" t="s">
        <v>164</v>
      </c>
      <c r="F108" s="492" t="s">
        <v>164</v>
      </c>
      <c r="G108" s="490" t="s">
        <v>637</v>
      </c>
      <c r="H108" s="491" t="s">
        <v>66</v>
      </c>
      <c r="I108" s="491" t="s">
        <v>1180</v>
      </c>
      <c r="J108" s="489" t="s">
        <v>644</v>
      </c>
      <c r="K108" s="493" t="s">
        <v>1179</v>
      </c>
      <c r="L108" s="489" t="s">
        <v>163</v>
      </c>
      <c r="M108" s="560"/>
      <c r="N108" s="490" t="s">
        <v>642</v>
      </c>
      <c r="O108" s="496" t="s">
        <v>1183</v>
      </c>
      <c r="P108" s="491" t="s">
        <v>562</v>
      </c>
      <c r="Q108" s="492" t="s">
        <v>1184</v>
      </c>
      <c r="R108" s="490" t="s">
        <v>726</v>
      </c>
      <c r="S108" s="493" t="s">
        <v>1185</v>
      </c>
      <c r="T108" s="491" t="s">
        <v>1149</v>
      </c>
      <c r="U108" s="513" t="s">
        <v>1150</v>
      </c>
      <c r="V108" s="527">
        <v>9</v>
      </c>
      <c r="W108" s="527">
        <v>9</v>
      </c>
      <c r="X108" s="688">
        <f t="shared" si="4"/>
        <v>9</v>
      </c>
      <c r="Y108" s="686">
        <v>43313</v>
      </c>
      <c r="Z108" s="765"/>
    </row>
    <row r="109" spans="1:26" ht="18" customHeight="1" x14ac:dyDescent="0.25">
      <c r="A109" s="558" t="s">
        <v>642</v>
      </c>
      <c r="B109" s="490" t="s">
        <v>141</v>
      </c>
      <c r="C109" s="489" t="s">
        <v>142</v>
      </c>
      <c r="D109" s="490" t="s">
        <v>144</v>
      </c>
      <c r="E109" s="491" t="s">
        <v>144</v>
      </c>
      <c r="F109" s="492" t="s">
        <v>144</v>
      </c>
      <c r="G109" s="490" t="s">
        <v>637</v>
      </c>
      <c r="H109" s="491" t="s">
        <v>1802</v>
      </c>
      <c r="I109" s="491" t="s">
        <v>1803</v>
      </c>
      <c r="J109" s="489" t="s">
        <v>644</v>
      </c>
      <c r="K109" s="493" t="s">
        <v>1801</v>
      </c>
      <c r="L109" s="489" t="s">
        <v>2195</v>
      </c>
      <c r="M109" s="560"/>
      <c r="N109" s="490" t="s">
        <v>642</v>
      </c>
      <c r="O109" s="496" t="s">
        <v>2196</v>
      </c>
      <c r="P109" s="491" t="s">
        <v>566</v>
      </c>
      <c r="Q109" s="492"/>
      <c r="R109" s="490" t="s">
        <v>726</v>
      </c>
      <c r="S109" s="493" t="s">
        <v>1809</v>
      </c>
      <c r="T109" s="491" t="s">
        <v>1537</v>
      </c>
      <c r="U109" s="513" t="s">
        <v>729</v>
      </c>
      <c r="V109" s="527">
        <v>9</v>
      </c>
      <c r="W109" s="527">
        <v>3</v>
      </c>
      <c r="X109" s="688">
        <f t="shared" si="4"/>
        <v>7.5</v>
      </c>
      <c r="Y109" s="686">
        <v>43252</v>
      </c>
      <c r="Z109" s="765"/>
    </row>
    <row r="110" spans="1:26" ht="18" customHeight="1" x14ac:dyDescent="0.25">
      <c r="A110" s="558" t="s">
        <v>642</v>
      </c>
      <c r="B110" s="490" t="s">
        <v>141</v>
      </c>
      <c r="C110" s="489" t="s">
        <v>142</v>
      </c>
      <c r="D110" s="490" t="s">
        <v>146</v>
      </c>
      <c r="E110" s="491" t="s">
        <v>146</v>
      </c>
      <c r="F110" s="492" t="s">
        <v>146</v>
      </c>
      <c r="G110" s="490" t="s">
        <v>637</v>
      </c>
      <c r="H110" s="491" t="s">
        <v>1802</v>
      </c>
      <c r="I110" s="491" t="s">
        <v>1814</v>
      </c>
      <c r="J110" s="489" t="s">
        <v>644</v>
      </c>
      <c r="K110" s="493" t="s">
        <v>1813</v>
      </c>
      <c r="L110" s="489" t="s">
        <v>2197</v>
      </c>
      <c r="M110" s="560"/>
      <c r="N110" s="490" t="s">
        <v>642</v>
      </c>
      <c r="O110" s="496" t="s">
        <v>2198</v>
      </c>
      <c r="P110" s="491" t="s">
        <v>524</v>
      </c>
      <c r="Q110" s="492"/>
      <c r="R110" s="490" t="s">
        <v>726</v>
      </c>
      <c r="S110" s="493" t="s">
        <v>1816</v>
      </c>
      <c r="T110" s="491" t="s">
        <v>1537</v>
      </c>
      <c r="U110" s="513" t="s">
        <v>729</v>
      </c>
      <c r="V110" s="527">
        <v>9</v>
      </c>
      <c r="W110" s="527">
        <v>3</v>
      </c>
      <c r="X110" s="688">
        <f t="shared" si="4"/>
        <v>7.5</v>
      </c>
      <c r="Y110" s="686">
        <v>43282</v>
      </c>
      <c r="Z110" s="765"/>
    </row>
    <row r="111" spans="1:26" ht="18" customHeight="1" x14ac:dyDescent="0.25">
      <c r="A111" s="558" t="s">
        <v>642</v>
      </c>
      <c r="B111" s="490" t="s">
        <v>141</v>
      </c>
      <c r="C111" s="489" t="s">
        <v>142</v>
      </c>
      <c r="D111" s="490" t="s">
        <v>147</v>
      </c>
      <c r="E111" s="491" t="s">
        <v>147</v>
      </c>
      <c r="F111" s="492" t="s">
        <v>147</v>
      </c>
      <c r="G111" s="490" t="s">
        <v>637</v>
      </c>
      <c r="H111" s="491" t="s">
        <v>1802</v>
      </c>
      <c r="I111" s="491" t="s">
        <v>1820</v>
      </c>
      <c r="J111" s="489" t="s">
        <v>644</v>
      </c>
      <c r="K111" s="493" t="s">
        <v>1819</v>
      </c>
      <c r="L111" s="489" t="s">
        <v>2199</v>
      </c>
      <c r="M111" s="560"/>
      <c r="N111" s="490" t="s">
        <v>642</v>
      </c>
      <c r="O111" s="496" t="s">
        <v>2198</v>
      </c>
      <c r="P111" s="491" t="s">
        <v>566</v>
      </c>
      <c r="Q111" s="492"/>
      <c r="R111" s="490" t="s">
        <v>726</v>
      </c>
      <c r="S111" s="493" t="s">
        <v>1821</v>
      </c>
      <c r="T111" s="491" t="s">
        <v>1537</v>
      </c>
      <c r="U111" s="513" t="s">
        <v>729</v>
      </c>
      <c r="V111" s="527">
        <v>9</v>
      </c>
      <c r="W111" s="527">
        <v>3</v>
      </c>
      <c r="X111" s="688">
        <f t="shared" si="4"/>
        <v>7.5</v>
      </c>
      <c r="Y111" s="686">
        <v>43282</v>
      </c>
      <c r="Z111" s="765"/>
    </row>
    <row r="112" spans="1:26" ht="18" customHeight="1" x14ac:dyDescent="0.25">
      <c r="A112" s="558" t="s">
        <v>642</v>
      </c>
      <c r="B112" s="490" t="s">
        <v>141</v>
      </c>
      <c r="C112" s="489" t="s">
        <v>142</v>
      </c>
      <c r="D112" s="490" t="s">
        <v>31</v>
      </c>
      <c r="E112" s="491" t="s">
        <v>31</v>
      </c>
      <c r="F112" s="492" t="s">
        <v>31</v>
      </c>
      <c r="G112" s="490" t="s">
        <v>637</v>
      </c>
      <c r="H112" s="491" t="s">
        <v>1802</v>
      </c>
      <c r="I112" s="491" t="s">
        <v>1825</v>
      </c>
      <c r="J112" s="489" t="s">
        <v>644</v>
      </c>
      <c r="K112" s="493" t="s">
        <v>1824</v>
      </c>
      <c r="L112" s="489" t="s">
        <v>2200</v>
      </c>
      <c r="M112" s="560"/>
      <c r="N112" s="490" t="s">
        <v>642</v>
      </c>
      <c r="O112" s="496" t="s">
        <v>2201</v>
      </c>
      <c r="P112" s="491" t="s">
        <v>562</v>
      </c>
      <c r="Q112" s="492" t="s">
        <v>1166</v>
      </c>
      <c r="R112" s="490" t="s">
        <v>726</v>
      </c>
      <c r="S112" s="493" t="s">
        <v>1827</v>
      </c>
      <c r="T112" s="491" t="s">
        <v>1537</v>
      </c>
      <c r="U112" s="513" t="s">
        <v>729</v>
      </c>
      <c r="V112" s="527">
        <v>9</v>
      </c>
      <c r="W112" s="527">
        <v>3</v>
      </c>
      <c r="X112" s="688">
        <f t="shared" si="4"/>
        <v>7.5</v>
      </c>
      <c r="Y112" s="686">
        <v>43435</v>
      </c>
      <c r="Z112" s="765"/>
    </row>
    <row r="113" spans="1:26" ht="18" customHeight="1" x14ac:dyDescent="0.25">
      <c r="A113" s="558" t="s">
        <v>642</v>
      </c>
      <c r="B113" s="490" t="s">
        <v>141</v>
      </c>
      <c r="C113" s="489" t="s">
        <v>142</v>
      </c>
      <c r="D113" s="490" t="s">
        <v>176</v>
      </c>
      <c r="E113" s="491" t="s">
        <v>176</v>
      </c>
      <c r="F113" s="492" t="s">
        <v>176</v>
      </c>
      <c r="G113" s="490" t="s">
        <v>637</v>
      </c>
      <c r="H113" s="491" t="s">
        <v>1802</v>
      </c>
      <c r="I113" s="491" t="s">
        <v>1831</v>
      </c>
      <c r="J113" s="489" t="s">
        <v>644</v>
      </c>
      <c r="K113" s="493" t="s">
        <v>175</v>
      </c>
      <c r="L113" s="489" t="s">
        <v>2202</v>
      </c>
      <c r="M113" s="560"/>
      <c r="N113" s="490" t="s">
        <v>642</v>
      </c>
      <c r="O113" s="496" t="s">
        <v>2203</v>
      </c>
      <c r="P113" s="491" t="s">
        <v>566</v>
      </c>
      <c r="Q113" s="492"/>
      <c r="R113" s="490" t="s">
        <v>726</v>
      </c>
      <c r="S113" s="493" t="s">
        <v>1833</v>
      </c>
      <c r="T113" s="491" t="s">
        <v>1537</v>
      </c>
      <c r="U113" s="513" t="s">
        <v>729</v>
      </c>
      <c r="V113" s="527">
        <v>9</v>
      </c>
      <c r="W113" s="527">
        <v>3</v>
      </c>
      <c r="X113" s="688">
        <f t="shared" si="4"/>
        <v>7.5</v>
      </c>
      <c r="Y113" s="686">
        <v>43344</v>
      </c>
      <c r="Z113" s="765"/>
    </row>
    <row r="114" spans="1:26" ht="18" customHeight="1" x14ac:dyDescent="0.25">
      <c r="A114" s="558" t="s">
        <v>642</v>
      </c>
      <c r="B114" s="490" t="s">
        <v>141</v>
      </c>
      <c r="C114" s="489" t="s">
        <v>142</v>
      </c>
      <c r="D114" s="490" t="s">
        <v>174</v>
      </c>
      <c r="E114" s="491" t="s">
        <v>174</v>
      </c>
      <c r="F114" s="492" t="s">
        <v>174</v>
      </c>
      <c r="G114" s="490" t="s">
        <v>637</v>
      </c>
      <c r="H114" s="491" t="s">
        <v>1802</v>
      </c>
      <c r="I114" s="491" t="s">
        <v>1836</v>
      </c>
      <c r="J114" s="489" t="s">
        <v>644</v>
      </c>
      <c r="K114" s="493" t="s">
        <v>173</v>
      </c>
      <c r="L114" s="489" t="s">
        <v>2204</v>
      </c>
      <c r="M114" s="560"/>
      <c r="N114" s="490" t="s">
        <v>642</v>
      </c>
      <c r="O114" s="496" t="s">
        <v>2203</v>
      </c>
      <c r="P114" s="491" t="s">
        <v>566</v>
      </c>
      <c r="Q114" s="492"/>
      <c r="R114" s="490" t="s">
        <v>726</v>
      </c>
      <c r="S114" s="493" t="s">
        <v>1838</v>
      </c>
      <c r="T114" s="491" t="s">
        <v>1537</v>
      </c>
      <c r="U114" s="513" t="s">
        <v>729</v>
      </c>
      <c r="V114" s="527">
        <v>9</v>
      </c>
      <c r="W114" s="527">
        <v>3</v>
      </c>
      <c r="X114" s="688">
        <f t="shared" si="4"/>
        <v>7.5</v>
      </c>
      <c r="Y114" s="686">
        <v>43344</v>
      </c>
      <c r="Z114" s="765"/>
    </row>
    <row r="115" spans="1:26" ht="18" customHeight="1" x14ac:dyDescent="0.25">
      <c r="A115" s="558" t="s">
        <v>642</v>
      </c>
      <c r="B115" s="490" t="s">
        <v>141</v>
      </c>
      <c r="C115" s="489" t="s">
        <v>142</v>
      </c>
      <c r="D115" s="490" t="s">
        <v>184</v>
      </c>
      <c r="E115" s="491" t="s">
        <v>184</v>
      </c>
      <c r="F115" s="492" t="s">
        <v>184</v>
      </c>
      <c r="G115" s="490" t="s">
        <v>637</v>
      </c>
      <c r="H115" s="491" t="s">
        <v>1802</v>
      </c>
      <c r="I115" s="491" t="s">
        <v>1842</v>
      </c>
      <c r="J115" s="489" t="s">
        <v>644</v>
      </c>
      <c r="K115" s="493" t="s">
        <v>1841</v>
      </c>
      <c r="L115" s="489" t="s">
        <v>2205</v>
      </c>
      <c r="M115" s="560"/>
      <c r="N115" s="490" t="s">
        <v>642</v>
      </c>
      <c r="O115" s="496" t="s">
        <v>2203</v>
      </c>
      <c r="P115" s="491" t="s">
        <v>566</v>
      </c>
      <c r="Q115" s="492"/>
      <c r="R115" s="490" t="s">
        <v>726</v>
      </c>
      <c r="S115" s="493" t="s">
        <v>1843</v>
      </c>
      <c r="T115" s="491" t="s">
        <v>1537</v>
      </c>
      <c r="U115" s="513" t="s">
        <v>729</v>
      </c>
      <c r="V115" s="527">
        <v>9</v>
      </c>
      <c r="W115" s="527">
        <v>3</v>
      </c>
      <c r="X115" s="688">
        <f t="shared" si="4"/>
        <v>7.5</v>
      </c>
      <c r="Y115" s="686">
        <v>43374</v>
      </c>
      <c r="Z115" s="765"/>
    </row>
    <row r="116" spans="1:26" ht="18" customHeight="1" x14ac:dyDescent="0.25">
      <c r="A116" s="558" t="s">
        <v>642</v>
      </c>
      <c r="B116" s="490" t="s">
        <v>141</v>
      </c>
      <c r="C116" s="489" t="s">
        <v>142</v>
      </c>
      <c r="D116" s="490" t="s">
        <v>161</v>
      </c>
      <c r="E116" s="491" t="s">
        <v>161</v>
      </c>
      <c r="F116" s="492" t="s">
        <v>161</v>
      </c>
      <c r="G116" s="490" t="s">
        <v>637</v>
      </c>
      <c r="H116" s="491" t="s">
        <v>1802</v>
      </c>
      <c r="I116" s="491" t="s">
        <v>1847</v>
      </c>
      <c r="J116" s="489" t="s">
        <v>644</v>
      </c>
      <c r="K116" s="493" t="s">
        <v>1846</v>
      </c>
      <c r="L116" s="489" t="s">
        <v>2206</v>
      </c>
      <c r="M116" s="560"/>
      <c r="N116" s="490" t="s">
        <v>642</v>
      </c>
      <c r="O116" s="496" t="s">
        <v>2207</v>
      </c>
      <c r="P116" s="491" t="s">
        <v>566</v>
      </c>
      <c r="Q116" s="492"/>
      <c r="R116" s="490" t="s">
        <v>726</v>
      </c>
      <c r="S116" s="493" t="s">
        <v>1849</v>
      </c>
      <c r="T116" s="491" t="s">
        <v>1537</v>
      </c>
      <c r="U116" s="513" t="s">
        <v>729</v>
      </c>
      <c r="V116" s="527">
        <v>9</v>
      </c>
      <c r="W116" s="527">
        <v>3</v>
      </c>
      <c r="X116" s="688">
        <f t="shared" si="4"/>
        <v>7.5</v>
      </c>
      <c r="Y116" s="686">
        <v>43344</v>
      </c>
      <c r="Z116" s="765"/>
    </row>
    <row r="117" spans="1:26" ht="18" customHeight="1" x14ac:dyDescent="0.25">
      <c r="A117" s="558" t="s">
        <v>642</v>
      </c>
      <c r="B117" s="490" t="s">
        <v>141</v>
      </c>
      <c r="C117" s="489" t="s">
        <v>142</v>
      </c>
      <c r="D117" s="490" t="s">
        <v>182</v>
      </c>
      <c r="E117" s="491" t="s">
        <v>182</v>
      </c>
      <c r="F117" s="492" t="s">
        <v>182</v>
      </c>
      <c r="G117" s="490" t="s">
        <v>637</v>
      </c>
      <c r="H117" s="491" t="s">
        <v>1802</v>
      </c>
      <c r="I117" s="491" t="s">
        <v>1853</v>
      </c>
      <c r="J117" s="489" t="s">
        <v>644</v>
      </c>
      <c r="K117" s="493" t="s">
        <v>1852</v>
      </c>
      <c r="L117" s="489" t="s">
        <v>2208</v>
      </c>
      <c r="M117" s="560"/>
      <c r="N117" s="490" t="s">
        <v>642</v>
      </c>
      <c r="O117" s="496" t="s">
        <v>2209</v>
      </c>
      <c r="P117" s="491" t="s">
        <v>566</v>
      </c>
      <c r="Q117" s="492" t="s">
        <v>1166</v>
      </c>
      <c r="R117" s="490" t="s">
        <v>726</v>
      </c>
      <c r="S117" s="493" t="s">
        <v>1499</v>
      </c>
      <c r="T117" s="491" t="s">
        <v>1537</v>
      </c>
      <c r="U117" s="513" t="s">
        <v>729</v>
      </c>
      <c r="V117" s="527">
        <v>9</v>
      </c>
      <c r="W117" s="527">
        <v>3</v>
      </c>
      <c r="X117" s="688">
        <f t="shared" si="4"/>
        <v>7.5</v>
      </c>
      <c r="Y117" s="686">
        <v>43344</v>
      </c>
      <c r="Z117" s="765" t="s">
        <v>2210</v>
      </c>
    </row>
    <row r="118" spans="1:26" ht="18" customHeight="1" x14ac:dyDescent="0.25">
      <c r="A118" s="558" t="s">
        <v>642</v>
      </c>
      <c r="B118" s="490" t="s">
        <v>141</v>
      </c>
      <c r="C118" s="489" t="s">
        <v>142</v>
      </c>
      <c r="D118" s="490" t="s">
        <v>191</v>
      </c>
      <c r="E118" s="491" t="s">
        <v>191</v>
      </c>
      <c r="F118" s="492" t="s">
        <v>191</v>
      </c>
      <c r="G118" s="490" t="s">
        <v>637</v>
      </c>
      <c r="H118" s="491" t="s">
        <v>1802</v>
      </c>
      <c r="I118" s="491" t="s">
        <v>1858</v>
      </c>
      <c r="J118" s="489" t="s">
        <v>644</v>
      </c>
      <c r="K118" s="493" t="s">
        <v>1857</v>
      </c>
      <c r="L118" s="489" t="s">
        <v>2211</v>
      </c>
      <c r="M118" s="560"/>
      <c r="N118" s="490" t="s">
        <v>642</v>
      </c>
      <c r="O118" s="496" t="s">
        <v>2212</v>
      </c>
      <c r="P118" s="491" t="s">
        <v>566</v>
      </c>
      <c r="Q118" s="492"/>
      <c r="R118" s="490" t="s">
        <v>726</v>
      </c>
      <c r="S118" s="493" t="s">
        <v>1860</v>
      </c>
      <c r="T118" s="491" t="s">
        <v>1537</v>
      </c>
      <c r="U118" s="513" t="s">
        <v>729</v>
      </c>
      <c r="V118" s="527">
        <v>9</v>
      </c>
      <c r="W118" s="527">
        <v>3</v>
      </c>
      <c r="X118" s="688">
        <f t="shared" si="4"/>
        <v>7.5</v>
      </c>
      <c r="Y118" s="686">
        <v>43374</v>
      </c>
      <c r="Z118" s="165" t="s">
        <v>2213</v>
      </c>
    </row>
    <row r="119" spans="1:26" ht="18" customHeight="1" x14ac:dyDescent="0.25">
      <c r="A119" s="558" t="s">
        <v>642</v>
      </c>
      <c r="B119" s="490" t="s">
        <v>141</v>
      </c>
      <c r="C119" s="489" t="s">
        <v>142</v>
      </c>
      <c r="D119" s="490" t="s">
        <v>157</v>
      </c>
      <c r="E119" s="491" t="s">
        <v>157</v>
      </c>
      <c r="F119" s="492" t="s">
        <v>157</v>
      </c>
      <c r="G119" s="490" t="s">
        <v>637</v>
      </c>
      <c r="H119" s="491" t="s">
        <v>1802</v>
      </c>
      <c r="I119" s="491" t="s">
        <v>1864</v>
      </c>
      <c r="J119" s="489" t="s">
        <v>644</v>
      </c>
      <c r="K119" s="493" t="s">
        <v>1863</v>
      </c>
      <c r="L119" s="489" t="s">
        <v>156</v>
      </c>
      <c r="M119" s="560"/>
      <c r="N119" s="490" t="s">
        <v>642</v>
      </c>
      <c r="O119" s="496" t="s">
        <v>2214</v>
      </c>
      <c r="P119" s="491" t="s">
        <v>566</v>
      </c>
      <c r="Q119" s="492"/>
      <c r="R119" s="490" t="s">
        <v>726</v>
      </c>
      <c r="S119" s="493" t="s">
        <v>1867</v>
      </c>
      <c r="T119" s="491" t="s">
        <v>1537</v>
      </c>
      <c r="U119" s="513" t="s">
        <v>729</v>
      </c>
      <c r="V119" s="527">
        <v>9</v>
      </c>
      <c r="W119" s="527">
        <v>3</v>
      </c>
      <c r="X119" s="688">
        <f t="shared" si="4"/>
        <v>7.5</v>
      </c>
      <c r="Y119" s="686">
        <v>43374</v>
      </c>
      <c r="Z119" s="765"/>
    </row>
    <row r="120" spans="1:26" ht="18" customHeight="1" x14ac:dyDescent="0.25">
      <c r="A120" s="558" t="s">
        <v>642</v>
      </c>
      <c r="B120" s="490" t="s">
        <v>141</v>
      </c>
      <c r="C120" s="489" t="s">
        <v>142</v>
      </c>
      <c r="D120" s="490" t="s">
        <v>159</v>
      </c>
      <c r="E120" s="491" t="s">
        <v>159</v>
      </c>
      <c r="F120" s="492" t="s">
        <v>159</v>
      </c>
      <c r="G120" s="490" t="s">
        <v>637</v>
      </c>
      <c r="H120" s="491" t="s">
        <v>1802</v>
      </c>
      <c r="I120" s="491" t="s">
        <v>1871</v>
      </c>
      <c r="J120" s="489" t="s">
        <v>644</v>
      </c>
      <c r="K120" s="493" t="s">
        <v>1870</v>
      </c>
      <c r="L120" s="489" t="s">
        <v>158</v>
      </c>
      <c r="M120" s="560"/>
      <c r="N120" s="490" t="s">
        <v>642</v>
      </c>
      <c r="O120" s="496" t="s">
        <v>2214</v>
      </c>
      <c r="P120" s="491" t="s">
        <v>566</v>
      </c>
      <c r="Q120" s="492"/>
      <c r="R120" s="490" t="s">
        <v>726</v>
      </c>
      <c r="S120" s="493" t="s">
        <v>1525</v>
      </c>
      <c r="T120" s="491" t="s">
        <v>1537</v>
      </c>
      <c r="U120" s="513" t="s">
        <v>729</v>
      </c>
      <c r="V120" s="527">
        <v>9</v>
      </c>
      <c r="W120" s="527">
        <v>3</v>
      </c>
      <c r="X120" s="688">
        <f t="shared" si="4"/>
        <v>7.5</v>
      </c>
      <c r="Y120" s="686">
        <v>43374</v>
      </c>
      <c r="Z120" s="765"/>
    </row>
    <row r="121" spans="1:26" ht="18" customHeight="1" x14ac:dyDescent="0.25">
      <c r="A121" s="558" t="s">
        <v>642</v>
      </c>
      <c r="B121" s="490" t="s">
        <v>141</v>
      </c>
      <c r="C121" s="489" t="s">
        <v>142</v>
      </c>
      <c r="D121" s="490" t="s">
        <v>155</v>
      </c>
      <c r="E121" s="491" t="s">
        <v>155</v>
      </c>
      <c r="F121" s="492" t="s">
        <v>155</v>
      </c>
      <c r="G121" s="490" t="s">
        <v>637</v>
      </c>
      <c r="H121" s="491" t="s">
        <v>1802</v>
      </c>
      <c r="I121" s="491" t="s">
        <v>1875</v>
      </c>
      <c r="J121" s="489" t="s">
        <v>644</v>
      </c>
      <c r="K121" s="493" t="s">
        <v>1874</v>
      </c>
      <c r="L121" s="489" t="s">
        <v>154</v>
      </c>
      <c r="M121" s="560"/>
      <c r="N121" s="490" t="s">
        <v>642</v>
      </c>
      <c r="O121" s="496" t="s">
        <v>2214</v>
      </c>
      <c r="P121" s="491" t="s">
        <v>566</v>
      </c>
      <c r="Q121" s="492"/>
      <c r="R121" s="490" t="s">
        <v>726</v>
      </c>
      <c r="S121" s="493" t="s">
        <v>1876</v>
      </c>
      <c r="T121" s="491" t="s">
        <v>1537</v>
      </c>
      <c r="U121" s="513" t="s">
        <v>729</v>
      </c>
      <c r="V121" s="527">
        <v>9</v>
      </c>
      <c r="W121" s="527">
        <v>3</v>
      </c>
      <c r="X121" s="688">
        <f t="shared" si="4"/>
        <v>7.5</v>
      </c>
      <c r="Y121" s="686">
        <v>43405</v>
      </c>
      <c r="Z121" s="765"/>
    </row>
    <row r="122" spans="1:26" ht="18" customHeight="1" x14ac:dyDescent="0.25">
      <c r="A122" s="558" t="s">
        <v>642</v>
      </c>
      <c r="B122" s="490" t="s">
        <v>141</v>
      </c>
      <c r="C122" s="489" t="s">
        <v>142</v>
      </c>
      <c r="D122" s="490" t="s">
        <v>151</v>
      </c>
      <c r="E122" s="491" t="s">
        <v>151</v>
      </c>
      <c r="F122" s="492" t="s">
        <v>151</v>
      </c>
      <c r="G122" s="490" t="s">
        <v>637</v>
      </c>
      <c r="H122" s="491" t="s">
        <v>1802</v>
      </c>
      <c r="I122" s="491" t="s">
        <v>1880</v>
      </c>
      <c r="J122" s="489" t="s">
        <v>644</v>
      </c>
      <c r="K122" s="493" t="s">
        <v>1879</v>
      </c>
      <c r="L122" s="489" t="s">
        <v>150</v>
      </c>
      <c r="M122" s="560"/>
      <c r="N122" s="490" t="s">
        <v>642</v>
      </c>
      <c r="O122" s="496" t="s">
        <v>2214</v>
      </c>
      <c r="P122" s="491" t="s">
        <v>566</v>
      </c>
      <c r="Q122" s="492"/>
      <c r="R122" s="490" t="s">
        <v>726</v>
      </c>
      <c r="S122" s="493" t="s">
        <v>1148</v>
      </c>
      <c r="T122" s="491" t="s">
        <v>1537</v>
      </c>
      <c r="U122" s="513" t="s">
        <v>729</v>
      </c>
      <c r="V122" s="527">
        <v>9</v>
      </c>
      <c r="W122" s="527">
        <v>3</v>
      </c>
      <c r="X122" s="688">
        <f t="shared" si="4"/>
        <v>7.5</v>
      </c>
      <c r="Y122" s="686">
        <v>43435</v>
      </c>
      <c r="Z122" s="765"/>
    </row>
    <row r="123" spans="1:26" ht="18" customHeight="1" x14ac:dyDescent="0.25">
      <c r="A123" s="558" t="s">
        <v>642</v>
      </c>
      <c r="B123" s="490" t="s">
        <v>141</v>
      </c>
      <c r="C123" s="489" t="s">
        <v>142</v>
      </c>
      <c r="D123" s="490" t="s">
        <v>153</v>
      </c>
      <c r="E123" s="491" t="s">
        <v>153</v>
      </c>
      <c r="F123" s="492" t="s">
        <v>153</v>
      </c>
      <c r="G123" s="490" t="s">
        <v>637</v>
      </c>
      <c r="H123" s="491" t="s">
        <v>1802</v>
      </c>
      <c r="I123" s="491" t="s">
        <v>1943</v>
      </c>
      <c r="J123" s="489" t="s">
        <v>644</v>
      </c>
      <c r="K123" s="493" t="s">
        <v>1942</v>
      </c>
      <c r="L123" s="489" t="s">
        <v>152</v>
      </c>
      <c r="M123" s="560"/>
      <c r="N123" s="490" t="s">
        <v>642</v>
      </c>
      <c r="O123" s="496" t="s">
        <v>2215</v>
      </c>
      <c r="P123" s="491" t="s">
        <v>2216</v>
      </c>
      <c r="Q123" s="492"/>
      <c r="R123" s="490" t="s">
        <v>726</v>
      </c>
      <c r="S123" s="493" t="s">
        <v>1946</v>
      </c>
      <c r="T123" s="491" t="s">
        <v>1537</v>
      </c>
      <c r="U123" s="513" t="s">
        <v>729</v>
      </c>
      <c r="V123" s="527">
        <v>9</v>
      </c>
      <c r="W123" s="527">
        <v>3</v>
      </c>
      <c r="X123" s="688">
        <f t="shared" si="4"/>
        <v>7.5</v>
      </c>
      <c r="Y123" s="686">
        <v>43435</v>
      </c>
      <c r="Z123" s="765"/>
    </row>
    <row r="124" spans="1:26" ht="18" customHeight="1" x14ac:dyDescent="0.25">
      <c r="A124" s="558" t="s">
        <v>642</v>
      </c>
      <c r="B124" s="490" t="s">
        <v>141</v>
      </c>
      <c r="C124" s="489" t="s">
        <v>142</v>
      </c>
      <c r="D124" s="490" t="s">
        <v>224</v>
      </c>
      <c r="E124" s="491" t="s">
        <v>224</v>
      </c>
      <c r="F124" s="492" t="s">
        <v>224</v>
      </c>
      <c r="G124" s="490" t="s">
        <v>637</v>
      </c>
      <c r="H124" s="491" t="s">
        <v>1802</v>
      </c>
      <c r="I124" s="491" t="s">
        <v>1975</v>
      </c>
      <c r="J124" s="489" t="s">
        <v>644</v>
      </c>
      <c r="K124" s="493" t="s">
        <v>1976</v>
      </c>
      <c r="L124" s="489" t="s">
        <v>2217</v>
      </c>
      <c r="M124" s="560"/>
      <c r="N124" s="490" t="s">
        <v>642</v>
      </c>
      <c r="O124" s="496" t="s">
        <v>1978</v>
      </c>
      <c r="P124" s="491" t="s">
        <v>562</v>
      </c>
      <c r="Q124" s="492"/>
      <c r="R124" s="490" t="s">
        <v>726</v>
      </c>
      <c r="S124" s="493" t="s">
        <v>1979</v>
      </c>
      <c r="T124" s="491" t="s">
        <v>1537</v>
      </c>
      <c r="U124" s="513" t="s">
        <v>1980</v>
      </c>
      <c r="V124" s="527">
        <v>9</v>
      </c>
      <c r="W124" s="527">
        <v>3</v>
      </c>
      <c r="X124" s="688">
        <f t="shared" si="4"/>
        <v>7.5</v>
      </c>
      <c r="Y124" s="686">
        <v>43435</v>
      </c>
      <c r="Z124" s="765"/>
    </row>
    <row r="125" spans="1:26" ht="18" customHeight="1" x14ac:dyDescent="0.25">
      <c r="A125" s="558" t="s">
        <v>642</v>
      </c>
      <c r="B125" s="490" t="s">
        <v>141</v>
      </c>
      <c r="C125" s="489" t="s">
        <v>142</v>
      </c>
      <c r="D125" s="490" t="s">
        <v>149</v>
      </c>
      <c r="E125" s="491" t="s">
        <v>149</v>
      </c>
      <c r="F125" s="492" t="s">
        <v>149</v>
      </c>
      <c r="G125" s="490" t="s">
        <v>637</v>
      </c>
      <c r="H125" s="491" t="s">
        <v>22</v>
      </c>
      <c r="I125" s="491" t="s">
        <v>1385</v>
      </c>
      <c r="J125" s="489" t="s">
        <v>644</v>
      </c>
      <c r="K125" s="493" t="s">
        <v>1384</v>
      </c>
      <c r="L125" s="489" t="s">
        <v>1384</v>
      </c>
      <c r="M125" s="560"/>
      <c r="N125" s="490" t="s">
        <v>642</v>
      </c>
      <c r="O125" s="496" t="s">
        <v>2218</v>
      </c>
      <c r="P125" s="491" t="s">
        <v>562</v>
      </c>
      <c r="Q125" s="492"/>
      <c r="R125" s="490" t="s">
        <v>726</v>
      </c>
      <c r="S125" s="493" t="s">
        <v>1390</v>
      </c>
      <c r="T125" s="491" t="s">
        <v>1391</v>
      </c>
      <c r="U125" s="513" t="s">
        <v>1294</v>
      </c>
      <c r="V125" s="527">
        <v>9</v>
      </c>
      <c r="W125" s="527">
        <v>1</v>
      </c>
      <c r="X125" s="688">
        <f t="shared" si="4"/>
        <v>7</v>
      </c>
      <c r="Y125" s="686">
        <v>43313</v>
      </c>
      <c r="Z125" s="765"/>
    </row>
    <row r="126" spans="1:26" ht="18" customHeight="1" x14ac:dyDescent="0.25">
      <c r="A126" s="558" t="s">
        <v>642</v>
      </c>
      <c r="B126" s="490" t="s">
        <v>141</v>
      </c>
      <c r="C126" s="489" t="s">
        <v>142</v>
      </c>
      <c r="D126" s="490" t="s">
        <v>199</v>
      </c>
      <c r="E126" s="491" t="s">
        <v>199</v>
      </c>
      <c r="F126" s="492" t="s">
        <v>199</v>
      </c>
      <c r="G126" s="490" t="s">
        <v>637</v>
      </c>
      <c r="H126" s="491" t="s">
        <v>22</v>
      </c>
      <c r="I126" s="491" t="s">
        <v>1627</v>
      </c>
      <c r="J126" s="489" t="s">
        <v>695</v>
      </c>
      <c r="K126" s="493" t="s">
        <v>1626</v>
      </c>
      <c r="L126" s="489" t="s">
        <v>2219</v>
      </c>
      <c r="M126" s="560"/>
      <c r="N126" s="490" t="s">
        <v>642</v>
      </c>
      <c r="O126" s="496" t="s">
        <v>2220</v>
      </c>
      <c r="P126" s="491" t="s">
        <v>562</v>
      </c>
      <c r="Q126" s="492"/>
      <c r="R126" s="490" t="s">
        <v>726</v>
      </c>
      <c r="S126" s="493" t="s">
        <v>1525</v>
      </c>
      <c r="T126" s="491" t="s">
        <v>1491</v>
      </c>
      <c r="U126" s="513" t="s">
        <v>729</v>
      </c>
      <c r="V126" s="527">
        <v>9</v>
      </c>
      <c r="W126" s="527">
        <v>1</v>
      </c>
      <c r="X126" s="688">
        <f t="shared" si="4"/>
        <v>7</v>
      </c>
      <c r="Y126" s="686">
        <v>43344</v>
      </c>
      <c r="Z126" s="765"/>
    </row>
    <row r="127" spans="1:26" ht="18" customHeight="1" x14ac:dyDescent="0.25">
      <c r="A127" s="558" t="s">
        <v>642</v>
      </c>
      <c r="B127" s="490" t="s">
        <v>141</v>
      </c>
      <c r="C127" s="489" t="s">
        <v>142</v>
      </c>
      <c r="D127" s="490" t="s">
        <v>178</v>
      </c>
      <c r="E127" s="491" t="s">
        <v>178</v>
      </c>
      <c r="F127" s="492" t="s">
        <v>178</v>
      </c>
      <c r="G127" s="490" t="s">
        <v>637</v>
      </c>
      <c r="H127" s="491" t="s">
        <v>22</v>
      </c>
      <c r="I127" s="491" t="s">
        <v>1704</v>
      </c>
      <c r="J127" s="489" t="s">
        <v>644</v>
      </c>
      <c r="K127" s="493" t="s">
        <v>177</v>
      </c>
      <c r="L127" s="489" t="s">
        <v>283</v>
      </c>
      <c r="M127" s="560"/>
      <c r="N127" s="490" t="s">
        <v>642</v>
      </c>
      <c r="O127" s="496" t="s">
        <v>2221</v>
      </c>
      <c r="P127" s="491" t="s">
        <v>562</v>
      </c>
      <c r="Q127" s="492"/>
      <c r="R127" s="490" t="s">
        <v>726</v>
      </c>
      <c r="S127" s="493" t="s">
        <v>1534</v>
      </c>
      <c r="T127" s="491" t="s">
        <v>1491</v>
      </c>
      <c r="U127" s="513" t="s">
        <v>729</v>
      </c>
      <c r="V127" s="527">
        <v>9</v>
      </c>
      <c r="W127" s="527">
        <v>1</v>
      </c>
      <c r="X127" s="688">
        <f t="shared" si="4"/>
        <v>7</v>
      </c>
      <c r="Y127" s="686">
        <v>43405</v>
      </c>
      <c r="Z127" s="765"/>
    </row>
    <row r="128" spans="1:26" ht="18" customHeight="1" x14ac:dyDescent="0.25">
      <c r="A128" s="558" t="s">
        <v>642</v>
      </c>
      <c r="B128" s="490" t="s">
        <v>141</v>
      </c>
      <c r="C128" s="489" t="s">
        <v>142</v>
      </c>
      <c r="D128" s="490" t="s">
        <v>180</v>
      </c>
      <c r="E128" s="491" t="s">
        <v>180</v>
      </c>
      <c r="F128" s="492" t="s">
        <v>180</v>
      </c>
      <c r="G128" s="490" t="s">
        <v>637</v>
      </c>
      <c r="H128" s="491" t="s">
        <v>1802</v>
      </c>
      <c r="I128" s="491" t="s">
        <v>1950</v>
      </c>
      <c r="J128" s="489" t="s">
        <v>644</v>
      </c>
      <c r="K128" s="493" t="s">
        <v>1949</v>
      </c>
      <c r="L128" s="489" t="s">
        <v>2222</v>
      </c>
      <c r="M128" s="560"/>
      <c r="N128" s="490" t="s">
        <v>642</v>
      </c>
      <c r="O128" s="496" t="s">
        <v>2223</v>
      </c>
      <c r="P128" s="491" t="s">
        <v>562</v>
      </c>
      <c r="Q128" s="492"/>
      <c r="R128" s="490" t="s">
        <v>652</v>
      </c>
      <c r="S128" s="493" t="s">
        <v>1952</v>
      </c>
      <c r="T128" s="491" t="s">
        <v>1537</v>
      </c>
      <c r="U128" s="513" t="s">
        <v>1953</v>
      </c>
      <c r="V128" s="527">
        <v>5</v>
      </c>
      <c r="W128" s="527">
        <v>3</v>
      </c>
      <c r="X128" s="688">
        <f t="shared" si="4"/>
        <v>4.5</v>
      </c>
      <c r="Y128" s="686">
        <v>43497</v>
      </c>
      <c r="Z128" s="765"/>
    </row>
    <row r="129" spans="1:26" ht="18" customHeight="1" x14ac:dyDescent="0.25">
      <c r="A129" s="558" t="s">
        <v>642</v>
      </c>
      <c r="B129" s="490" t="s">
        <v>141</v>
      </c>
      <c r="C129" s="489" t="s">
        <v>142</v>
      </c>
      <c r="D129" s="490" t="s">
        <v>226</v>
      </c>
      <c r="E129" s="491" t="s">
        <v>226</v>
      </c>
      <c r="F129" s="492" t="s">
        <v>226</v>
      </c>
      <c r="G129" s="490" t="s">
        <v>637</v>
      </c>
      <c r="H129" s="491" t="s">
        <v>1802</v>
      </c>
      <c r="I129" s="491" t="s">
        <v>1957</v>
      </c>
      <c r="J129" s="489" t="s">
        <v>533</v>
      </c>
      <c r="K129" s="493" t="s">
        <v>1958</v>
      </c>
      <c r="L129" s="489" t="s">
        <v>2224</v>
      </c>
      <c r="M129" s="560"/>
      <c r="N129" s="490" t="s">
        <v>642</v>
      </c>
      <c r="O129" s="496" t="s">
        <v>1960</v>
      </c>
      <c r="P129" s="491" t="s">
        <v>562</v>
      </c>
      <c r="Q129" s="492"/>
      <c r="R129" s="490" t="s">
        <v>652</v>
      </c>
      <c r="S129" s="493" t="s">
        <v>1961</v>
      </c>
      <c r="T129" s="491" t="s">
        <v>1537</v>
      </c>
      <c r="U129" s="513" t="s">
        <v>1962</v>
      </c>
      <c r="V129" s="527">
        <v>5</v>
      </c>
      <c r="W129" s="527">
        <v>3</v>
      </c>
      <c r="X129" s="688">
        <f t="shared" si="4"/>
        <v>4.5</v>
      </c>
      <c r="Y129" s="686">
        <v>43344</v>
      </c>
      <c r="Z129" s="765"/>
    </row>
    <row r="130" spans="1:26" ht="18" customHeight="1" x14ac:dyDescent="0.25">
      <c r="A130" s="558" t="s">
        <v>642</v>
      </c>
      <c r="B130" s="490" t="s">
        <v>141</v>
      </c>
      <c r="C130" s="489" t="s">
        <v>142</v>
      </c>
      <c r="D130" s="490" t="s">
        <v>193</v>
      </c>
      <c r="E130" s="491" t="s">
        <v>193</v>
      </c>
      <c r="F130" s="492" t="s">
        <v>193</v>
      </c>
      <c r="G130" s="490" t="s">
        <v>637</v>
      </c>
      <c r="H130" s="491" t="s">
        <v>22</v>
      </c>
      <c r="I130" s="491" t="s">
        <v>1163</v>
      </c>
      <c r="J130" s="489" t="s">
        <v>644</v>
      </c>
      <c r="K130" s="493" t="s">
        <v>1162</v>
      </c>
      <c r="L130" s="489" t="s">
        <v>2225</v>
      </c>
      <c r="M130" s="560"/>
      <c r="N130" s="490" t="s">
        <v>642</v>
      </c>
      <c r="O130" s="496" t="s">
        <v>65</v>
      </c>
      <c r="P130" s="491" t="s">
        <v>562</v>
      </c>
      <c r="Q130" s="492" t="s">
        <v>1166</v>
      </c>
      <c r="R130" s="490" t="s">
        <v>652</v>
      </c>
      <c r="S130" s="493" t="s">
        <v>1167</v>
      </c>
      <c r="T130" s="491" t="s">
        <v>1168</v>
      </c>
      <c r="U130" s="513" t="s">
        <v>1169</v>
      </c>
      <c r="V130" s="527">
        <v>5</v>
      </c>
      <c r="W130" s="527">
        <v>1</v>
      </c>
      <c r="X130" s="688">
        <f t="shared" si="4"/>
        <v>4</v>
      </c>
      <c r="Y130" s="686">
        <v>43405</v>
      </c>
      <c r="Z130" s="765"/>
    </row>
    <row r="131" spans="1:26" ht="18" customHeight="1" x14ac:dyDescent="0.25">
      <c r="A131" s="558" t="s">
        <v>642</v>
      </c>
      <c r="B131" s="490" t="s">
        <v>141</v>
      </c>
      <c r="C131" s="489" t="s">
        <v>142</v>
      </c>
      <c r="D131" s="490" t="s">
        <v>228</v>
      </c>
      <c r="E131" s="491" t="s">
        <v>228</v>
      </c>
      <c r="F131" s="492" t="s">
        <v>228</v>
      </c>
      <c r="G131" s="490" t="s">
        <v>637</v>
      </c>
      <c r="H131" s="491" t="s">
        <v>283</v>
      </c>
      <c r="I131" s="491" t="s">
        <v>283</v>
      </c>
      <c r="J131" s="489" t="s">
        <v>283</v>
      </c>
      <c r="K131" s="493" t="s">
        <v>1968</v>
      </c>
      <c r="L131" s="489" t="s">
        <v>2226</v>
      </c>
      <c r="M131" s="560"/>
      <c r="N131" s="490" t="s">
        <v>876</v>
      </c>
      <c r="O131" s="496" t="s">
        <v>1971</v>
      </c>
      <c r="P131" s="491" t="s">
        <v>562</v>
      </c>
      <c r="Q131" s="492"/>
      <c r="R131" s="490" t="str">
        <f>IF(N131="no","no","tbd")</f>
        <v>tbd</v>
      </c>
      <c r="S131" s="493" t="s">
        <v>1971</v>
      </c>
      <c r="T131" s="491" t="s">
        <v>1443</v>
      </c>
      <c r="U131" s="513"/>
      <c r="V131" s="527">
        <v>1</v>
      </c>
      <c r="W131" s="527">
        <v>1</v>
      </c>
      <c r="X131" s="688">
        <f t="shared" si="4"/>
        <v>1</v>
      </c>
      <c r="Y131" s="686">
        <v>43435</v>
      </c>
      <c r="Z131" s="765" t="s">
        <v>2227</v>
      </c>
    </row>
    <row r="132" spans="1:26" ht="18" customHeight="1" x14ac:dyDescent="0.25">
      <c r="A132" s="558" t="s">
        <v>642</v>
      </c>
      <c r="B132" s="490" t="s">
        <v>141</v>
      </c>
      <c r="C132" s="489" t="s">
        <v>1503</v>
      </c>
      <c r="D132" s="490" t="s">
        <v>167</v>
      </c>
      <c r="E132" s="491" t="s">
        <v>167</v>
      </c>
      <c r="F132" s="492" t="s">
        <v>167</v>
      </c>
      <c r="G132" s="490" t="s">
        <v>637</v>
      </c>
      <c r="H132" s="491" t="s">
        <v>1506</v>
      </c>
      <c r="I132" s="491" t="s">
        <v>1522</v>
      </c>
      <c r="J132" s="489" t="s">
        <v>644</v>
      </c>
      <c r="K132" s="493" t="s">
        <v>1521</v>
      </c>
      <c r="L132" s="489" t="s">
        <v>165</v>
      </c>
      <c r="M132" s="560"/>
      <c r="N132" s="490" t="s">
        <v>642</v>
      </c>
      <c r="O132" s="496" t="s">
        <v>2228</v>
      </c>
      <c r="P132" s="491" t="s">
        <v>562</v>
      </c>
      <c r="Q132" s="492" t="s">
        <v>1184</v>
      </c>
      <c r="R132" s="490" t="s">
        <v>726</v>
      </c>
      <c r="S132" s="493" t="s">
        <v>1525</v>
      </c>
      <c r="T132" s="491" t="s">
        <v>1446</v>
      </c>
      <c r="U132" s="513" t="s">
        <v>729</v>
      </c>
      <c r="V132" s="527">
        <v>9</v>
      </c>
      <c r="W132" s="527">
        <v>5</v>
      </c>
      <c r="X132" s="688">
        <f t="shared" si="4"/>
        <v>8</v>
      </c>
      <c r="Y132" s="686">
        <v>43313</v>
      </c>
      <c r="Z132" s="765"/>
    </row>
    <row r="133" spans="1:26" ht="18" customHeight="1" x14ac:dyDescent="0.25">
      <c r="A133" s="558" t="s">
        <v>642</v>
      </c>
      <c r="B133" s="490" t="s">
        <v>141</v>
      </c>
      <c r="C133" s="489" t="s">
        <v>1503</v>
      </c>
      <c r="D133" s="490" t="s">
        <v>168</v>
      </c>
      <c r="E133" s="491" t="s">
        <v>168</v>
      </c>
      <c r="F133" s="492" t="s">
        <v>168</v>
      </c>
      <c r="G133" s="490" t="s">
        <v>637</v>
      </c>
      <c r="H133" s="491" t="s">
        <v>1506</v>
      </c>
      <c r="I133" s="491" t="s">
        <v>1539</v>
      </c>
      <c r="J133" s="489" t="s">
        <v>644</v>
      </c>
      <c r="K133" s="493" t="s">
        <v>1538</v>
      </c>
      <c r="L133" s="489" t="s">
        <v>165</v>
      </c>
      <c r="M133" s="560"/>
      <c r="N133" s="490" t="s">
        <v>642</v>
      </c>
      <c r="O133" s="496" t="s">
        <v>2229</v>
      </c>
      <c r="P133" s="491" t="s">
        <v>562</v>
      </c>
      <c r="Q133" s="492" t="s">
        <v>1184</v>
      </c>
      <c r="R133" s="490" t="s">
        <v>726</v>
      </c>
      <c r="S133" s="493" t="s">
        <v>1541</v>
      </c>
      <c r="T133" s="491" t="s">
        <v>1446</v>
      </c>
      <c r="U133" s="513" t="s">
        <v>729</v>
      </c>
      <c r="V133" s="527">
        <v>9</v>
      </c>
      <c r="W133" s="527">
        <v>5</v>
      </c>
      <c r="X133" s="688">
        <f t="shared" si="4"/>
        <v>8</v>
      </c>
      <c r="Y133" s="686">
        <v>43313</v>
      </c>
      <c r="Z133" s="765"/>
    </row>
    <row r="134" spans="1:26" ht="18" customHeight="1" x14ac:dyDescent="0.25">
      <c r="A134" s="558" t="s">
        <v>642</v>
      </c>
      <c r="B134" s="490" t="s">
        <v>141</v>
      </c>
      <c r="C134" s="489" t="s">
        <v>1503</v>
      </c>
      <c r="D134" s="490" t="s">
        <v>170</v>
      </c>
      <c r="E134" s="491" t="s">
        <v>170</v>
      </c>
      <c r="F134" s="492" t="s">
        <v>170</v>
      </c>
      <c r="G134" s="490" t="s">
        <v>637</v>
      </c>
      <c r="H134" s="491" t="s">
        <v>1506</v>
      </c>
      <c r="I134" s="491" t="s">
        <v>1545</v>
      </c>
      <c r="J134" s="489" t="s">
        <v>644</v>
      </c>
      <c r="K134" s="493" t="s">
        <v>1544</v>
      </c>
      <c r="L134" s="489" t="s">
        <v>169</v>
      </c>
      <c r="M134" s="560"/>
      <c r="N134" s="490" t="s">
        <v>642</v>
      </c>
      <c r="O134" s="496" t="s">
        <v>2230</v>
      </c>
      <c r="P134" s="491" t="s">
        <v>566</v>
      </c>
      <c r="Q134" s="492" t="s">
        <v>1184</v>
      </c>
      <c r="R134" s="490" t="s">
        <v>726</v>
      </c>
      <c r="S134" s="493" t="s">
        <v>1547</v>
      </c>
      <c r="T134" s="491" t="s">
        <v>1446</v>
      </c>
      <c r="U134" s="513" t="s">
        <v>729</v>
      </c>
      <c r="V134" s="527">
        <v>9</v>
      </c>
      <c r="W134" s="527">
        <v>5</v>
      </c>
      <c r="X134" s="688">
        <f t="shared" si="4"/>
        <v>8</v>
      </c>
      <c r="Y134" s="686">
        <v>43344</v>
      </c>
      <c r="Z134" s="765"/>
    </row>
    <row r="135" spans="1:26" ht="18" customHeight="1" x14ac:dyDescent="0.25">
      <c r="A135" s="558" t="s">
        <v>642</v>
      </c>
      <c r="B135" s="490" t="s">
        <v>141</v>
      </c>
      <c r="C135" s="489" t="s">
        <v>1503</v>
      </c>
      <c r="D135" s="490" t="s">
        <v>186</v>
      </c>
      <c r="E135" s="491" t="s">
        <v>186</v>
      </c>
      <c r="F135" s="492" t="s">
        <v>186</v>
      </c>
      <c r="G135" s="490" t="s">
        <v>637</v>
      </c>
      <c r="H135" s="491" t="s">
        <v>1506</v>
      </c>
      <c r="I135" s="491" t="s">
        <v>1566</v>
      </c>
      <c r="J135" s="489" t="s">
        <v>644</v>
      </c>
      <c r="K135" s="493" t="s">
        <v>1565</v>
      </c>
      <c r="L135" s="489" t="s">
        <v>185</v>
      </c>
      <c r="M135" s="560"/>
      <c r="N135" s="490" t="s">
        <v>642</v>
      </c>
      <c r="O135" s="496" t="s">
        <v>1568</v>
      </c>
      <c r="P135" s="491" t="s">
        <v>562</v>
      </c>
      <c r="Q135" s="492"/>
      <c r="R135" s="490" t="s">
        <v>726</v>
      </c>
      <c r="S135" s="493" t="s">
        <v>1569</v>
      </c>
      <c r="T135" s="491" t="s">
        <v>712</v>
      </c>
      <c r="U135" s="513" t="s">
        <v>1570</v>
      </c>
      <c r="V135" s="527">
        <v>9</v>
      </c>
      <c r="W135" s="527">
        <v>5</v>
      </c>
      <c r="X135" s="688">
        <f t="shared" ref="X135:X154" si="5">(V135*$V$6)+(W135*$W$6)</f>
        <v>8</v>
      </c>
      <c r="Y135" s="686">
        <v>43313</v>
      </c>
      <c r="Z135" s="765"/>
    </row>
    <row r="136" spans="1:26" ht="18" customHeight="1" x14ac:dyDescent="0.25">
      <c r="A136" s="558" t="s">
        <v>642</v>
      </c>
      <c r="B136" s="490" t="s">
        <v>141</v>
      </c>
      <c r="C136" s="489" t="s">
        <v>1503</v>
      </c>
      <c r="D136" s="490" t="s">
        <v>195</v>
      </c>
      <c r="E136" s="491" t="s">
        <v>195</v>
      </c>
      <c r="F136" s="492" t="s">
        <v>195</v>
      </c>
      <c r="G136" s="490" t="s">
        <v>637</v>
      </c>
      <c r="H136" s="491" t="s">
        <v>1506</v>
      </c>
      <c r="I136" s="491" t="s">
        <v>1575</v>
      </c>
      <c r="J136" s="489" t="s">
        <v>644</v>
      </c>
      <c r="K136" s="493" t="s">
        <v>1574</v>
      </c>
      <c r="L136" s="489" t="s">
        <v>277</v>
      </c>
      <c r="M136" s="560"/>
      <c r="N136" s="490" t="s">
        <v>642</v>
      </c>
      <c r="O136" s="496" t="s">
        <v>1576</v>
      </c>
      <c r="P136" s="491" t="s">
        <v>562</v>
      </c>
      <c r="Q136" s="492"/>
      <c r="R136" s="490" t="s">
        <v>726</v>
      </c>
      <c r="S136" s="493" t="s">
        <v>1577</v>
      </c>
      <c r="T136" s="491" t="s">
        <v>1443</v>
      </c>
      <c r="U136" s="513" t="s">
        <v>1570</v>
      </c>
      <c r="V136" s="527">
        <v>9</v>
      </c>
      <c r="W136" s="527">
        <v>5</v>
      </c>
      <c r="X136" s="688">
        <f t="shared" si="5"/>
        <v>8</v>
      </c>
      <c r="Y136" s="686">
        <v>43405</v>
      </c>
      <c r="Z136" s="765"/>
    </row>
    <row r="137" spans="1:26" ht="18" customHeight="1" x14ac:dyDescent="0.25">
      <c r="A137" s="558" t="s">
        <v>642</v>
      </c>
      <c r="B137" s="490" t="s">
        <v>141</v>
      </c>
      <c r="C137" s="489" t="s">
        <v>1503</v>
      </c>
      <c r="D137" s="490" t="s">
        <v>189</v>
      </c>
      <c r="E137" s="491" t="s">
        <v>189</v>
      </c>
      <c r="F137" s="492" t="s">
        <v>189</v>
      </c>
      <c r="G137" s="490" t="s">
        <v>637</v>
      </c>
      <c r="H137" s="491" t="s">
        <v>22</v>
      </c>
      <c r="I137" s="491" t="s">
        <v>1551</v>
      </c>
      <c r="J137" s="489" t="s">
        <v>644</v>
      </c>
      <c r="K137" s="493" t="s">
        <v>1550</v>
      </c>
      <c r="L137" s="489" t="s">
        <v>188</v>
      </c>
      <c r="M137" s="560"/>
      <c r="N137" s="490" t="s">
        <v>642</v>
      </c>
      <c r="O137" s="496" t="s">
        <v>2231</v>
      </c>
      <c r="P137" s="491" t="s">
        <v>562</v>
      </c>
      <c r="Q137" s="492"/>
      <c r="R137" s="490" t="s">
        <v>726</v>
      </c>
      <c r="S137" s="493" t="s">
        <v>1555</v>
      </c>
      <c r="T137" s="491" t="s">
        <v>1556</v>
      </c>
      <c r="U137" s="513" t="s">
        <v>729</v>
      </c>
      <c r="V137" s="527">
        <v>9</v>
      </c>
      <c r="W137" s="527">
        <v>1</v>
      </c>
      <c r="X137" s="688">
        <f t="shared" si="5"/>
        <v>7</v>
      </c>
      <c r="Y137" s="686">
        <v>43435</v>
      </c>
      <c r="Z137" s="765"/>
    </row>
    <row r="138" spans="1:26" ht="18" customHeight="1" x14ac:dyDescent="0.25">
      <c r="A138" s="558" t="s">
        <v>642</v>
      </c>
      <c r="B138" s="490" t="s">
        <v>141</v>
      </c>
      <c r="C138" s="489" t="s">
        <v>1503</v>
      </c>
      <c r="D138" s="490" t="s">
        <v>166</v>
      </c>
      <c r="E138" s="491" t="s">
        <v>166</v>
      </c>
      <c r="F138" s="492" t="s">
        <v>166</v>
      </c>
      <c r="G138" s="490" t="s">
        <v>637</v>
      </c>
      <c r="H138" s="491" t="s">
        <v>1506</v>
      </c>
      <c r="I138" s="491" t="s">
        <v>1512</v>
      </c>
      <c r="J138" s="489" t="s">
        <v>644</v>
      </c>
      <c r="K138" s="493" t="s">
        <v>1511</v>
      </c>
      <c r="L138" s="489" t="s">
        <v>165</v>
      </c>
      <c r="M138" s="560"/>
      <c r="N138" s="490" t="s">
        <v>642</v>
      </c>
      <c r="O138" s="496" t="s">
        <v>2232</v>
      </c>
      <c r="P138" s="491" t="s">
        <v>562</v>
      </c>
      <c r="Q138" s="492" t="s">
        <v>1184</v>
      </c>
      <c r="R138" s="490" t="s">
        <v>652</v>
      </c>
      <c r="S138" s="493" t="s">
        <v>1119</v>
      </c>
      <c r="T138" s="491" t="s">
        <v>1446</v>
      </c>
      <c r="U138" s="513" t="s">
        <v>1416</v>
      </c>
      <c r="V138" s="527">
        <v>5</v>
      </c>
      <c r="W138" s="527">
        <v>5</v>
      </c>
      <c r="X138" s="688">
        <f t="shared" si="5"/>
        <v>5</v>
      </c>
      <c r="Y138" s="686">
        <v>43313</v>
      </c>
      <c r="Z138" s="765"/>
    </row>
    <row r="139" spans="1:26" ht="18" customHeight="1" x14ac:dyDescent="0.25">
      <c r="A139" s="558" t="s">
        <v>642</v>
      </c>
      <c r="B139" s="490" t="s">
        <v>141</v>
      </c>
      <c r="C139" s="489" t="s">
        <v>1503</v>
      </c>
      <c r="D139" s="490" t="s">
        <v>197</v>
      </c>
      <c r="E139" s="491" t="s">
        <v>1598</v>
      </c>
      <c r="F139" s="492" t="s">
        <v>195</v>
      </c>
      <c r="G139" s="490" t="s">
        <v>637</v>
      </c>
      <c r="H139" s="491" t="s">
        <v>1599</v>
      </c>
      <c r="I139" s="491" t="s">
        <v>1600</v>
      </c>
      <c r="J139" s="489" t="s">
        <v>644</v>
      </c>
      <c r="K139" s="493" t="s">
        <v>1597</v>
      </c>
      <c r="L139" s="489" t="s">
        <v>196</v>
      </c>
      <c r="M139" s="560"/>
      <c r="N139" s="490" t="s">
        <v>524</v>
      </c>
      <c r="O139" s="496" t="s">
        <v>1603</v>
      </c>
      <c r="P139" s="491"/>
      <c r="Q139" s="492"/>
      <c r="R139" s="490" t="s">
        <v>652</v>
      </c>
      <c r="S139" s="493" t="s">
        <v>1604</v>
      </c>
      <c r="T139" s="491" t="s">
        <v>1443</v>
      </c>
      <c r="U139" s="513" t="s">
        <v>770</v>
      </c>
      <c r="V139" s="527">
        <v>1</v>
      </c>
      <c r="W139" s="527">
        <v>5</v>
      </c>
      <c r="X139" s="688">
        <f t="shared" si="5"/>
        <v>2</v>
      </c>
      <c r="Y139" s="686">
        <v>43405</v>
      </c>
      <c r="Z139" s="765"/>
    </row>
    <row r="140" spans="1:26" ht="18" customHeight="1" x14ac:dyDescent="0.25">
      <c r="A140" s="558" t="s">
        <v>642</v>
      </c>
      <c r="B140" s="490" t="s">
        <v>141</v>
      </c>
      <c r="C140" s="489" t="s">
        <v>1503</v>
      </c>
      <c r="D140" s="490" t="s">
        <v>171</v>
      </c>
      <c r="E140" s="491" t="s">
        <v>1613</v>
      </c>
      <c r="F140" s="492" t="s">
        <v>166</v>
      </c>
      <c r="G140" s="490" t="s">
        <v>637</v>
      </c>
      <c r="H140" s="491" t="s">
        <v>1599</v>
      </c>
      <c r="I140" s="491" t="s">
        <v>1614</v>
      </c>
      <c r="J140" s="489" t="s">
        <v>644</v>
      </c>
      <c r="K140" s="493" t="s">
        <v>1612</v>
      </c>
      <c r="L140" s="489" t="s">
        <v>196</v>
      </c>
      <c r="M140" s="560"/>
      <c r="N140" s="490" t="s">
        <v>524</v>
      </c>
      <c r="O140" s="496" t="s">
        <v>1615</v>
      </c>
      <c r="P140" s="491"/>
      <c r="Q140" s="492"/>
      <c r="R140" s="490" t="s">
        <v>652</v>
      </c>
      <c r="S140" s="493" t="s">
        <v>1604</v>
      </c>
      <c r="T140" s="491" t="s">
        <v>1446</v>
      </c>
      <c r="U140" s="513" t="s">
        <v>770</v>
      </c>
      <c r="V140" s="527">
        <v>1</v>
      </c>
      <c r="W140" s="527">
        <v>5</v>
      </c>
      <c r="X140" s="688">
        <f t="shared" si="5"/>
        <v>2</v>
      </c>
      <c r="Y140" s="686">
        <v>43313</v>
      </c>
      <c r="Z140" s="765"/>
    </row>
    <row r="141" spans="1:26" ht="18" customHeight="1" x14ac:dyDescent="0.25">
      <c r="A141" s="558" t="s">
        <v>642</v>
      </c>
      <c r="B141" s="490" t="s">
        <v>141</v>
      </c>
      <c r="C141" s="489" t="s">
        <v>1503</v>
      </c>
      <c r="D141" s="490" t="s">
        <v>172</v>
      </c>
      <c r="E141" s="491" t="s">
        <v>1613</v>
      </c>
      <c r="F141" s="492" t="s">
        <v>170</v>
      </c>
      <c r="G141" s="490" t="s">
        <v>637</v>
      </c>
      <c r="H141" s="491" t="s">
        <v>1599</v>
      </c>
      <c r="I141" s="491" t="s">
        <v>1622</v>
      </c>
      <c r="J141" s="489" t="s">
        <v>644</v>
      </c>
      <c r="K141" s="493" t="s">
        <v>1612</v>
      </c>
      <c r="L141" s="489" t="s">
        <v>196</v>
      </c>
      <c r="M141" s="560"/>
      <c r="N141" s="490" t="s">
        <v>524</v>
      </c>
      <c r="O141" s="496" t="s">
        <v>1615</v>
      </c>
      <c r="P141" s="491"/>
      <c r="Q141" s="492"/>
      <c r="R141" s="490" t="s">
        <v>652</v>
      </c>
      <c r="S141" s="493" t="s">
        <v>1604</v>
      </c>
      <c r="T141" s="491" t="s">
        <v>1446</v>
      </c>
      <c r="U141" s="513" t="s">
        <v>770</v>
      </c>
      <c r="V141" s="527">
        <v>1</v>
      </c>
      <c r="W141" s="527">
        <v>5</v>
      </c>
      <c r="X141" s="688">
        <f t="shared" si="5"/>
        <v>2</v>
      </c>
      <c r="Y141" s="686">
        <v>43344</v>
      </c>
      <c r="Z141" s="765"/>
    </row>
    <row r="142" spans="1:26" ht="18" customHeight="1" x14ac:dyDescent="0.25">
      <c r="A142" s="558" t="s">
        <v>642</v>
      </c>
      <c r="B142" s="490" t="s">
        <v>141</v>
      </c>
      <c r="C142" s="489" t="s">
        <v>47</v>
      </c>
      <c r="D142" s="490" t="s">
        <v>244</v>
      </c>
      <c r="E142" s="491" t="s">
        <v>244</v>
      </c>
      <c r="F142" s="492" t="s">
        <v>244</v>
      </c>
      <c r="G142" s="490" t="s">
        <v>637</v>
      </c>
      <c r="H142" s="491" t="s">
        <v>22</v>
      </c>
      <c r="I142" s="491" t="s">
        <v>1075</v>
      </c>
      <c r="J142" s="489" t="s">
        <v>644</v>
      </c>
      <c r="K142" s="493" t="s">
        <v>47</v>
      </c>
      <c r="L142" s="489" t="s">
        <v>2106</v>
      </c>
      <c r="M142" s="560"/>
      <c r="N142" s="490" t="s">
        <v>524</v>
      </c>
      <c r="O142" s="496" t="s">
        <v>2107</v>
      </c>
      <c r="P142" s="491" t="s">
        <v>562</v>
      </c>
      <c r="Q142" s="492"/>
      <c r="R142" s="490" t="s">
        <v>652</v>
      </c>
      <c r="S142" s="493" t="s">
        <v>1081</v>
      </c>
      <c r="T142" s="491" t="s">
        <v>1006</v>
      </c>
      <c r="U142" s="513" t="s">
        <v>770</v>
      </c>
      <c r="V142" s="527">
        <v>1</v>
      </c>
      <c r="W142" s="527">
        <v>1</v>
      </c>
      <c r="X142" s="688">
        <f t="shared" si="5"/>
        <v>1</v>
      </c>
      <c r="Y142" s="686">
        <v>43525</v>
      </c>
      <c r="Z142" s="765"/>
    </row>
    <row r="143" spans="1:26" ht="18" customHeight="1" x14ac:dyDescent="0.25">
      <c r="A143" s="558" t="s">
        <v>642</v>
      </c>
      <c r="B143" s="490" t="s">
        <v>141</v>
      </c>
      <c r="C143" s="489" t="s">
        <v>551</v>
      </c>
      <c r="D143" s="490" t="s">
        <v>222</v>
      </c>
      <c r="E143" s="491" t="s">
        <v>222</v>
      </c>
      <c r="F143" s="492" t="s">
        <v>222</v>
      </c>
      <c r="G143" s="490" t="s">
        <v>637</v>
      </c>
      <c r="H143" s="491" t="s">
        <v>30</v>
      </c>
      <c r="I143" s="491" t="s">
        <v>720</v>
      </c>
      <c r="J143" s="489" t="s">
        <v>644</v>
      </c>
      <c r="K143" s="493" t="s">
        <v>719</v>
      </c>
      <c r="L143" s="489" t="s">
        <v>204</v>
      </c>
      <c r="M143" s="560"/>
      <c r="N143" s="490" t="s">
        <v>642</v>
      </c>
      <c r="O143" s="496" t="s">
        <v>724</v>
      </c>
      <c r="P143" s="491" t="s">
        <v>562</v>
      </c>
      <c r="Q143" s="492" t="s">
        <v>725</v>
      </c>
      <c r="R143" s="490" t="s">
        <v>726</v>
      </c>
      <c r="S143" s="493" t="s">
        <v>727</v>
      </c>
      <c r="T143" s="491" t="s">
        <v>728</v>
      </c>
      <c r="U143" s="513" t="s">
        <v>729</v>
      </c>
      <c r="V143" s="527">
        <v>9</v>
      </c>
      <c r="W143" s="527">
        <v>2</v>
      </c>
      <c r="X143" s="688">
        <f t="shared" si="5"/>
        <v>7.25</v>
      </c>
      <c r="Y143" s="686">
        <v>43344</v>
      </c>
      <c r="Z143" s="765" t="s">
        <v>2187</v>
      </c>
    </row>
    <row r="144" spans="1:26" ht="18" customHeight="1" x14ac:dyDescent="0.25">
      <c r="A144" s="558" t="s">
        <v>642</v>
      </c>
      <c r="B144" s="490" t="s">
        <v>141</v>
      </c>
      <c r="C144" s="489" t="s">
        <v>551</v>
      </c>
      <c r="D144" s="490" t="s">
        <v>205</v>
      </c>
      <c r="E144" s="491" t="s">
        <v>205</v>
      </c>
      <c r="F144" s="492" t="s">
        <v>205</v>
      </c>
      <c r="G144" s="490" t="s">
        <v>637</v>
      </c>
      <c r="H144" s="491" t="s">
        <v>30</v>
      </c>
      <c r="I144" s="491" t="s">
        <v>1291</v>
      </c>
      <c r="J144" s="489" t="s">
        <v>644</v>
      </c>
      <c r="K144" s="493" t="s">
        <v>204</v>
      </c>
      <c r="L144" s="489" t="s">
        <v>204</v>
      </c>
      <c r="M144" s="560"/>
      <c r="N144" s="490" t="s">
        <v>642</v>
      </c>
      <c r="O144" s="496" t="s">
        <v>1292</v>
      </c>
      <c r="P144" s="491" t="s">
        <v>562</v>
      </c>
      <c r="Q144" s="492" t="s">
        <v>725</v>
      </c>
      <c r="R144" s="490" t="s">
        <v>726</v>
      </c>
      <c r="S144" s="493" t="s">
        <v>1293</v>
      </c>
      <c r="T144" s="491" t="s">
        <v>728</v>
      </c>
      <c r="U144" s="513" t="s">
        <v>1294</v>
      </c>
      <c r="V144" s="527">
        <v>9</v>
      </c>
      <c r="W144" s="527">
        <v>2</v>
      </c>
      <c r="X144" s="688">
        <f t="shared" si="5"/>
        <v>7.25</v>
      </c>
      <c r="Y144" s="686">
        <v>43344</v>
      </c>
      <c r="Z144" s="765"/>
    </row>
    <row r="145" spans="1:26" ht="18" customHeight="1" x14ac:dyDescent="0.25">
      <c r="A145" s="558" t="s">
        <v>642</v>
      </c>
      <c r="B145" s="490" t="s">
        <v>141</v>
      </c>
      <c r="C145" s="489" t="s">
        <v>551</v>
      </c>
      <c r="D145" s="490" t="s">
        <v>208</v>
      </c>
      <c r="E145" s="491" t="s">
        <v>208</v>
      </c>
      <c r="F145" s="492" t="s">
        <v>208</v>
      </c>
      <c r="G145" s="490" t="s">
        <v>637</v>
      </c>
      <c r="H145" s="491" t="s">
        <v>30</v>
      </c>
      <c r="I145" s="491" t="s">
        <v>1313</v>
      </c>
      <c r="J145" s="489" t="s">
        <v>644</v>
      </c>
      <c r="K145" s="493" t="s">
        <v>1312</v>
      </c>
      <c r="L145" s="489" t="s">
        <v>2233</v>
      </c>
      <c r="M145" s="560"/>
      <c r="N145" s="490" t="s">
        <v>642</v>
      </c>
      <c r="O145" s="496" t="s">
        <v>1315</v>
      </c>
      <c r="P145" s="491" t="s">
        <v>562</v>
      </c>
      <c r="Q145" s="492"/>
      <c r="R145" s="490" t="s">
        <v>726</v>
      </c>
      <c r="S145" s="493" t="s">
        <v>1316</v>
      </c>
      <c r="T145" s="491" t="s">
        <v>1317</v>
      </c>
      <c r="U145" s="513" t="s">
        <v>1294</v>
      </c>
      <c r="V145" s="527">
        <v>9</v>
      </c>
      <c r="W145" s="527">
        <v>2</v>
      </c>
      <c r="X145" s="688">
        <f t="shared" si="5"/>
        <v>7.25</v>
      </c>
      <c r="Y145" s="686">
        <v>43374</v>
      </c>
      <c r="Z145" s="765"/>
    </row>
    <row r="146" spans="1:26" ht="18" customHeight="1" x14ac:dyDescent="0.25">
      <c r="A146" s="558" t="s">
        <v>642</v>
      </c>
      <c r="B146" s="490" t="s">
        <v>141</v>
      </c>
      <c r="C146" s="489" t="s">
        <v>551</v>
      </c>
      <c r="D146" s="490" t="s">
        <v>212</v>
      </c>
      <c r="E146" s="491" t="s">
        <v>212</v>
      </c>
      <c r="F146" s="492" t="s">
        <v>212</v>
      </c>
      <c r="G146" s="490" t="s">
        <v>637</v>
      </c>
      <c r="H146" s="491" t="s">
        <v>30</v>
      </c>
      <c r="I146" s="491" t="s">
        <v>1320</v>
      </c>
      <c r="J146" s="489" t="s">
        <v>644</v>
      </c>
      <c r="K146" s="493" t="s">
        <v>211</v>
      </c>
      <c r="L146" s="489" t="s">
        <v>2234</v>
      </c>
      <c r="M146" s="560"/>
      <c r="N146" s="490" t="s">
        <v>642</v>
      </c>
      <c r="O146" s="496" t="s">
        <v>1322</v>
      </c>
      <c r="P146" s="491" t="s">
        <v>642</v>
      </c>
      <c r="Q146" s="492"/>
      <c r="R146" s="490" t="s">
        <v>726</v>
      </c>
      <c r="S146" s="493" t="s">
        <v>1323</v>
      </c>
      <c r="T146" s="491" t="s">
        <v>1324</v>
      </c>
      <c r="U146" s="513" t="s">
        <v>1294</v>
      </c>
      <c r="V146" s="527">
        <v>9</v>
      </c>
      <c r="W146" s="527">
        <v>2</v>
      </c>
      <c r="X146" s="688">
        <f t="shared" si="5"/>
        <v>7.25</v>
      </c>
      <c r="Y146" s="686">
        <v>43435</v>
      </c>
      <c r="Z146" s="765"/>
    </row>
    <row r="147" spans="1:26" ht="18" customHeight="1" x14ac:dyDescent="0.25">
      <c r="A147" s="558" t="s">
        <v>642</v>
      </c>
      <c r="B147" s="490" t="s">
        <v>141</v>
      </c>
      <c r="C147" s="489" t="s">
        <v>551</v>
      </c>
      <c r="D147" s="490" t="s">
        <v>214</v>
      </c>
      <c r="E147" s="491" t="s">
        <v>214</v>
      </c>
      <c r="F147" s="492" t="s">
        <v>214</v>
      </c>
      <c r="G147" s="490" t="s">
        <v>637</v>
      </c>
      <c r="H147" s="491" t="s">
        <v>30</v>
      </c>
      <c r="I147" s="491" t="s">
        <v>1709</v>
      </c>
      <c r="J147" s="489" t="s">
        <v>659</v>
      </c>
      <c r="K147" s="493" t="s">
        <v>1708</v>
      </c>
      <c r="L147" s="489" t="s">
        <v>213</v>
      </c>
      <c r="M147" s="560" t="s">
        <v>642</v>
      </c>
      <c r="N147" s="490" t="s">
        <v>642</v>
      </c>
      <c r="O147" s="496" t="s">
        <v>2235</v>
      </c>
      <c r="P147" s="491" t="s">
        <v>562</v>
      </c>
      <c r="Q147" s="492"/>
      <c r="R147" s="490" t="s">
        <v>726</v>
      </c>
      <c r="S147" s="493" t="s">
        <v>1711</v>
      </c>
      <c r="T147" s="491" t="s">
        <v>1508</v>
      </c>
      <c r="U147" s="513" t="s">
        <v>729</v>
      </c>
      <c r="V147" s="527">
        <v>9</v>
      </c>
      <c r="W147" s="527">
        <v>2</v>
      </c>
      <c r="X147" s="688">
        <f t="shared" si="5"/>
        <v>7.25</v>
      </c>
      <c r="Y147" s="686">
        <v>43435</v>
      </c>
      <c r="Z147" s="765"/>
    </row>
    <row r="148" spans="1:26" ht="18" customHeight="1" x14ac:dyDescent="0.25">
      <c r="A148" s="558" t="s">
        <v>642</v>
      </c>
      <c r="B148" s="490" t="s">
        <v>141</v>
      </c>
      <c r="C148" s="489" t="s">
        <v>551</v>
      </c>
      <c r="D148" s="490" t="s">
        <v>217</v>
      </c>
      <c r="E148" s="491" t="s">
        <v>217</v>
      </c>
      <c r="F148" s="492" t="s">
        <v>217</v>
      </c>
      <c r="G148" s="490" t="s">
        <v>637</v>
      </c>
      <c r="H148" s="491" t="s">
        <v>30</v>
      </c>
      <c r="I148" s="491" t="s">
        <v>1784</v>
      </c>
      <c r="J148" s="489" t="s">
        <v>644</v>
      </c>
      <c r="K148" s="493" t="s">
        <v>1783</v>
      </c>
      <c r="L148" s="489" t="s">
        <v>95</v>
      </c>
      <c r="M148" s="560"/>
      <c r="N148" s="490" t="s">
        <v>642</v>
      </c>
      <c r="O148" s="496" t="s">
        <v>2236</v>
      </c>
      <c r="P148" s="491" t="s">
        <v>642</v>
      </c>
      <c r="Q148" s="492"/>
      <c r="R148" s="490" t="s">
        <v>726</v>
      </c>
      <c r="S148" s="493" t="s">
        <v>1786</v>
      </c>
      <c r="T148" s="491" t="s">
        <v>1528</v>
      </c>
      <c r="U148" s="513" t="s">
        <v>729</v>
      </c>
      <c r="V148" s="527">
        <v>9</v>
      </c>
      <c r="W148" s="527">
        <v>2</v>
      </c>
      <c r="X148" s="688">
        <f t="shared" si="5"/>
        <v>7.25</v>
      </c>
      <c r="Y148" s="686">
        <v>43435</v>
      </c>
      <c r="Z148" s="765" t="s">
        <v>2187</v>
      </c>
    </row>
    <row r="149" spans="1:26" ht="18" customHeight="1" x14ac:dyDescent="0.25">
      <c r="A149" s="558" t="s">
        <v>642</v>
      </c>
      <c r="B149" s="490" t="s">
        <v>141</v>
      </c>
      <c r="C149" s="489" t="s">
        <v>551</v>
      </c>
      <c r="D149" s="490" t="s">
        <v>221</v>
      </c>
      <c r="E149" s="491" t="s">
        <v>221</v>
      </c>
      <c r="F149" s="492" t="s">
        <v>221</v>
      </c>
      <c r="G149" s="490" t="s">
        <v>637</v>
      </c>
      <c r="H149" s="491" t="s">
        <v>22</v>
      </c>
      <c r="I149" s="491" t="s">
        <v>1913</v>
      </c>
      <c r="J149" s="489" t="s">
        <v>644</v>
      </c>
      <c r="K149" s="493" t="s">
        <v>220</v>
      </c>
      <c r="L149" s="489" t="s">
        <v>220</v>
      </c>
      <c r="M149" s="560" t="s">
        <v>642</v>
      </c>
      <c r="N149" s="490" t="s">
        <v>642</v>
      </c>
      <c r="O149" s="496" t="s">
        <v>1914</v>
      </c>
      <c r="P149" s="491" t="s">
        <v>562</v>
      </c>
      <c r="Q149" s="492" t="s">
        <v>725</v>
      </c>
      <c r="R149" s="490" t="s">
        <v>726</v>
      </c>
      <c r="S149" s="493" t="s">
        <v>1915</v>
      </c>
      <c r="T149" s="491" t="s">
        <v>1594</v>
      </c>
      <c r="U149" s="513" t="s">
        <v>1916</v>
      </c>
      <c r="V149" s="527">
        <v>9</v>
      </c>
      <c r="W149" s="527">
        <v>1</v>
      </c>
      <c r="X149" s="688">
        <f t="shared" si="5"/>
        <v>7</v>
      </c>
      <c r="Y149" s="686">
        <v>43374</v>
      </c>
      <c r="Z149" s="765" t="s">
        <v>2187</v>
      </c>
    </row>
    <row r="150" spans="1:26" ht="18" customHeight="1" x14ac:dyDescent="0.25">
      <c r="A150" s="558" t="s">
        <v>642</v>
      </c>
      <c r="B150" s="490" t="s">
        <v>141</v>
      </c>
      <c r="C150" s="489" t="s">
        <v>229</v>
      </c>
      <c r="D150" s="490" t="s">
        <v>230</v>
      </c>
      <c r="E150" s="491" t="s">
        <v>230</v>
      </c>
      <c r="F150" s="492" t="s">
        <v>230</v>
      </c>
      <c r="G150" s="490" t="s">
        <v>637</v>
      </c>
      <c r="H150" s="491" t="s">
        <v>22</v>
      </c>
      <c r="I150" s="491" t="s">
        <v>1108</v>
      </c>
      <c r="J150" s="489" t="s">
        <v>644</v>
      </c>
      <c r="K150" s="493" t="s">
        <v>1107</v>
      </c>
      <c r="L150" s="489" t="s">
        <v>53</v>
      </c>
      <c r="M150" s="560"/>
      <c r="N150" s="490" t="s">
        <v>524</v>
      </c>
      <c r="O150" s="496" t="s">
        <v>2120</v>
      </c>
      <c r="P150" s="491" t="s">
        <v>562</v>
      </c>
      <c r="Q150" s="492"/>
      <c r="R150" s="490" t="s">
        <v>652</v>
      </c>
      <c r="S150" s="493" t="s">
        <v>1104</v>
      </c>
      <c r="T150" s="491" t="s">
        <v>1006</v>
      </c>
      <c r="U150" s="513" t="s">
        <v>770</v>
      </c>
      <c r="V150" s="527">
        <v>1</v>
      </c>
      <c r="W150" s="527">
        <v>1</v>
      </c>
      <c r="X150" s="688">
        <f t="shared" si="5"/>
        <v>1</v>
      </c>
      <c r="Y150" s="686">
        <v>43525</v>
      </c>
      <c r="Z150" s="765"/>
    </row>
    <row r="151" spans="1:26" ht="18" customHeight="1" x14ac:dyDescent="0.25">
      <c r="A151" s="558" t="s">
        <v>642</v>
      </c>
      <c r="B151" s="490" t="s">
        <v>141</v>
      </c>
      <c r="C151" s="489" t="s">
        <v>39</v>
      </c>
      <c r="D151" s="490" t="s">
        <v>236</v>
      </c>
      <c r="E151" s="491" t="s">
        <v>1043</v>
      </c>
      <c r="F151" s="492" t="s">
        <v>561</v>
      </c>
      <c r="G151" s="490" t="s">
        <v>637</v>
      </c>
      <c r="H151" s="491" t="s">
        <v>30</v>
      </c>
      <c r="I151" s="491" t="s">
        <v>1044</v>
      </c>
      <c r="J151" s="489" t="s">
        <v>644</v>
      </c>
      <c r="K151" s="493" t="s">
        <v>1042</v>
      </c>
      <c r="L151" s="489" t="s">
        <v>2237</v>
      </c>
      <c r="M151" s="560"/>
      <c r="N151" s="490" t="s">
        <v>524</v>
      </c>
      <c r="O151" s="496" t="s">
        <v>769</v>
      </c>
      <c r="P151" s="491"/>
      <c r="Q151" s="492"/>
      <c r="R151" s="490" t="s">
        <v>652</v>
      </c>
      <c r="S151" s="493" t="s">
        <v>2122</v>
      </c>
      <c r="T151" s="491" t="s">
        <v>875</v>
      </c>
      <c r="U151" s="513" t="s">
        <v>770</v>
      </c>
      <c r="V151" s="527">
        <v>1</v>
      </c>
      <c r="W151" s="527">
        <v>2</v>
      </c>
      <c r="X151" s="688">
        <f t="shared" si="5"/>
        <v>1.25</v>
      </c>
      <c r="Y151" s="686">
        <v>43525</v>
      </c>
      <c r="Z151" s="765"/>
    </row>
    <row r="152" spans="1:26" ht="18" customHeight="1" x14ac:dyDescent="0.25">
      <c r="A152" s="558" t="s">
        <v>642</v>
      </c>
      <c r="B152" s="490" t="s">
        <v>141</v>
      </c>
      <c r="C152" s="489" t="s">
        <v>39</v>
      </c>
      <c r="D152" s="490" t="s">
        <v>238</v>
      </c>
      <c r="E152" s="491" t="s">
        <v>1043</v>
      </c>
      <c r="F152" s="492" t="s">
        <v>1038</v>
      </c>
      <c r="G152" s="490" t="s">
        <v>637</v>
      </c>
      <c r="H152" s="491" t="s">
        <v>30</v>
      </c>
      <c r="I152" s="491" t="s">
        <v>1049</v>
      </c>
      <c r="J152" s="489" t="s">
        <v>644</v>
      </c>
      <c r="K152" s="493" t="s">
        <v>1050</v>
      </c>
      <c r="L152" s="489" t="s">
        <v>2238</v>
      </c>
      <c r="M152" s="560"/>
      <c r="N152" s="490" t="s">
        <v>524</v>
      </c>
      <c r="O152" s="496" t="s">
        <v>769</v>
      </c>
      <c r="P152" s="491"/>
      <c r="Q152" s="492"/>
      <c r="R152" s="490" t="s">
        <v>652</v>
      </c>
      <c r="S152" s="493" t="s">
        <v>2122</v>
      </c>
      <c r="T152" s="491" t="s">
        <v>1053</v>
      </c>
      <c r="U152" s="513" t="s">
        <v>770</v>
      </c>
      <c r="V152" s="527">
        <v>1</v>
      </c>
      <c r="W152" s="527">
        <v>2</v>
      </c>
      <c r="X152" s="688">
        <f t="shared" si="5"/>
        <v>1.25</v>
      </c>
      <c r="Y152" s="686">
        <v>43525</v>
      </c>
      <c r="Z152" s="765"/>
    </row>
    <row r="153" spans="1:26" ht="18" customHeight="1" x14ac:dyDescent="0.25">
      <c r="A153" s="558" t="s">
        <v>642</v>
      </c>
      <c r="B153" s="490" t="s">
        <v>141</v>
      </c>
      <c r="C153" s="489" t="s">
        <v>39</v>
      </c>
      <c r="D153" s="490" t="s">
        <v>239</v>
      </c>
      <c r="E153" s="491" t="s">
        <v>1043</v>
      </c>
      <c r="F153" s="492" t="s">
        <v>1059</v>
      </c>
      <c r="G153" s="490" t="s">
        <v>637</v>
      </c>
      <c r="H153" s="491" t="s">
        <v>30</v>
      </c>
      <c r="I153" s="491" t="s">
        <v>1060</v>
      </c>
      <c r="J153" s="489" t="s">
        <v>644</v>
      </c>
      <c r="K153" s="493" t="s">
        <v>1058</v>
      </c>
      <c r="L153" s="489" t="s">
        <v>2239</v>
      </c>
      <c r="M153" s="560"/>
      <c r="N153" s="490" t="s">
        <v>524</v>
      </c>
      <c r="O153" s="496" t="s">
        <v>769</v>
      </c>
      <c r="P153" s="491"/>
      <c r="Q153" s="492"/>
      <c r="R153" s="490" t="s">
        <v>652</v>
      </c>
      <c r="S153" s="493" t="s">
        <v>2122</v>
      </c>
      <c r="T153" s="491" t="s">
        <v>875</v>
      </c>
      <c r="U153" s="513" t="s">
        <v>770</v>
      </c>
      <c r="V153" s="527">
        <v>1</v>
      </c>
      <c r="W153" s="527">
        <v>2</v>
      </c>
      <c r="X153" s="688">
        <f t="shared" si="5"/>
        <v>1.25</v>
      </c>
      <c r="Y153" s="686">
        <v>43525</v>
      </c>
      <c r="Z153" s="765"/>
    </row>
    <row r="154" spans="1:26" ht="18" customHeight="1" x14ac:dyDescent="0.25">
      <c r="A154" s="558" t="s">
        <v>642</v>
      </c>
      <c r="B154" s="490" t="s">
        <v>141</v>
      </c>
      <c r="C154" s="489" t="s">
        <v>39</v>
      </c>
      <c r="D154" s="490" t="s">
        <v>241</v>
      </c>
      <c r="E154" s="491" t="s">
        <v>241</v>
      </c>
      <c r="F154" s="492" t="s">
        <v>241</v>
      </c>
      <c r="G154" s="490" t="s">
        <v>637</v>
      </c>
      <c r="H154" s="491" t="s">
        <v>22</v>
      </c>
      <c r="I154" s="491" t="s">
        <v>967</v>
      </c>
      <c r="J154" s="489" t="s">
        <v>644</v>
      </c>
      <c r="K154" s="493" t="s">
        <v>966</v>
      </c>
      <c r="L154" s="489" t="s">
        <v>240</v>
      </c>
      <c r="M154" s="560"/>
      <c r="N154" s="490" t="s">
        <v>524</v>
      </c>
      <c r="O154" s="496" t="s">
        <v>1986</v>
      </c>
      <c r="P154" s="491" t="s">
        <v>562</v>
      </c>
      <c r="Q154" s="492"/>
      <c r="R154" s="490" t="s">
        <v>652</v>
      </c>
      <c r="S154" s="493" t="s">
        <v>973</v>
      </c>
      <c r="T154" s="491" t="s">
        <v>283</v>
      </c>
      <c r="U154" s="513" t="s">
        <v>770</v>
      </c>
      <c r="V154" s="527">
        <v>1</v>
      </c>
      <c r="W154" s="527">
        <v>1</v>
      </c>
      <c r="X154" s="688">
        <f t="shared" si="5"/>
        <v>1</v>
      </c>
      <c r="Y154" s="686">
        <v>43525</v>
      </c>
      <c r="Z154" s="765"/>
    </row>
    <row r="155" spans="1:26" ht="18" customHeight="1" thickBot="1" x14ac:dyDescent="0.3">
      <c r="A155" s="517"/>
      <c r="B155" s="520"/>
      <c r="C155" s="503"/>
      <c r="D155" s="520"/>
      <c r="E155" s="521"/>
      <c r="F155" s="522"/>
      <c r="G155" s="520"/>
      <c r="H155" s="521"/>
      <c r="I155" s="521"/>
      <c r="J155" s="503"/>
      <c r="K155" s="503"/>
      <c r="L155" s="526"/>
      <c r="M155" s="396"/>
      <c r="N155" s="531"/>
      <c r="O155" s="648"/>
      <c r="P155" s="532"/>
      <c r="Q155" s="533"/>
      <c r="R155" s="535"/>
      <c r="S155" s="487"/>
      <c r="T155" s="553"/>
      <c r="U155" s="581"/>
      <c r="V155" s="527"/>
      <c r="W155" s="527"/>
      <c r="X155" s="688"/>
      <c r="Y155" s="527"/>
      <c r="Z155" s="765"/>
    </row>
  </sheetData>
  <autoFilter ref="A6:Y154" xr:uid="{00000000-0009-0000-0000-000006000000}"/>
  <sortState ref="A93:Y101">
    <sortCondition ref="Y93:Y101"/>
    <sortCondition ref="D93:D101"/>
  </sortState>
  <mergeCells count="3">
    <mergeCell ref="N4:Q4"/>
    <mergeCell ref="R4:T4"/>
    <mergeCell ref="V4:X4"/>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28"/>
  <sheetViews>
    <sheetView zoomScale="85" zoomScaleNormal="85" workbookViewId="0">
      <pane xSplit="3" ySplit="4" topLeftCell="D14" activePane="bottomRight" state="frozen"/>
      <selection activeCell="K112" sqref="K112"/>
      <selection pane="topRight" activeCell="K112" sqref="K112"/>
      <selection pane="bottomLeft" activeCell="K112" sqref="K112"/>
      <selection pane="bottomRight" activeCell="K112" sqref="K112"/>
    </sheetView>
  </sheetViews>
  <sheetFormatPr defaultRowHeight="15" outlineLevelRow="1" x14ac:dyDescent="0.25"/>
  <cols>
    <col min="1" max="1" width="3.7109375" customWidth="1"/>
    <col min="2" max="2" width="15.7109375" bestFit="1" customWidth="1"/>
    <col min="3" max="3" width="4.28515625" customWidth="1"/>
    <col min="11" max="11" width="12" customWidth="1"/>
  </cols>
  <sheetData>
    <row r="1" spans="1:22" ht="18.75" x14ac:dyDescent="0.3">
      <c r="A1" s="692" t="s">
        <v>2240</v>
      </c>
      <c r="B1" s="683"/>
      <c r="C1" s="683"/>
      <c r="D1" s="683"/>
      <c r="E1" s="683"/>
      <c r="F1" s="683"/>
      <c r="G1" s="683"/>
      <c r="H1" s="683"/>
      <c r="I1" s="683"/>
      <c r="J1" s="683"/>
      <c r="K1" s="683"/>
      <c r="L1" s="683"/>
      <c r="M1" s="683"/>
      <c r="N1" s="683"/>
      <c r="O1" s="683"/>
      <c r="P1" s="683"/>
      <c r="Q1" s="683"/>
      <c r="R1" s="683"/>
      <c r="S1" s="683"/>
      <c r="T1" s="683"/>
      <c r="U1" s="683"/>
      <c r="V1" s="683"/>
    </row>
    <row r="2" spans="1:22" x14ac:dyDescent="0.25">
      <c r="A2" s="683"/>
      <c r="B2" s="683"/>
      <c r="C2" s="683"/>
      <c r="D2" s="683"/>
      <c r="E2" s="683" t="s">
        <v>2241</v>
      </c>
      <c r="F2" s="683"/>
      <c r="G2" s="683"/>
      <c r="H2" s="683"/>
      <c r="I2" s="683"/>
      <c r="J2" s="683" t="s">
        <v>2242</v>
      </c>
      <c r="K2" s="683"/>
      <c r="L2" s="683"/>
      <c r="M2" s="683"/>
      <c r="N2" s="683"/>
      <c r="O2" s="717"/>
      <c r="P2" s="717"/>
      <c r="Q2" s="717"/>
      <c r="R2" s="717"/>
      <c r="S2" s="918" t="s">
        <v>2243</v>
      </c>
      <c r="T2" s="918"/>
      <c r="U2" s="918"/>
      <c r="V2" s="683"/>
    </row>
    <row r="3" spans="1:22" ht="22.15" customHeight="1" x14ac:dyDescent="0.25">
      <c r="A3" s="683"/>
      <c r="B3" s="683"/>
      <c r="C3" s="682"/>
      <c r="D3" s="689">
        <v>43221</v>
      </c>
      <c r="E3" s="690">
        <v>43252</v>
      </c>
      <c r="F3" s="690">
        <v>43282</v>
      </c>
      <c r="G3" s="690">
        <v>43313</v>
      </c>
      <c r="H3" s="690">
        <v>43344</v>
      </c>
      <c r="I3" s="690">
        <v>43374</v>
      </c>
      <c r="J3" s="690">
        <v>43405</v>
      </c>
      <c r="K3" s="691">
        <v>43435</v>
      </c>
      <c r="L3" s="689">
        <v>43466</v>
      </c>
      <c r="M3" s="690">
        <v>43497</v>
      </c>
      <c r="N3" s="690">
        <v>43525</v>
      </c>
      <c r="O3" s="690">
        <v>43556</v>
      </c>
      <c r="P3" s="690">
        <v>43586</v>
      </c>
      <c r="Q3" s="690">
        <v>43617</v>
      </c>
      <c r="R3" s="690">
        <v>43647</v>
      </c>
      <c r="S3" s="703">
        <v>43678</v>
      </c>
      <c r="T3" s="703">
        <v>43709</v>
      </c>
      <c r="U3" s="703">
        <v>43739</v>
      </c>
      <c r="V3" s="690">
        <v>43770</v>
      </c>
    </row>
    <row r="4" spans="1:22" x14ac:dyDescent="0.25">
      <c r="A4" s="683"/>
      <c r="B4" s="683"/>
      <c r="C4" s="682"/>
      <c r="D4" s="680"/>
      <c r="E4" s="681"/>
      <c r="F4" s="681"/>
      <c r="G4" s="681"/>
      <c r="H4" s="681"/>
      <c r="I4" s="681"/>
      <c r="J4" s="681"/>
      <c r="K4" s="682"/>
      <c r="L4" s="680"/>
      <c r="M4" s="681"/>
      <c r="N4" s="681"/>
      <c r="O4" s="681"/>
      <c r="P4" s="681"/>
      <c r="Q4" s="681"/>
      <c r="R4" s="681"/>
      <c r="S4" s="704"/>
      <c r="T4" s="704"/>
      <c r="U4" s="704"/>
      <c r="V4" s="681"/>
    </row>
    <row r="5" spans="1:22" ht="50.25" customHeight="1" outlineLevel="1" x14ac:dyDescent="0.25">
      <c r="A5" s="915" t="s">
        <v>2244</v>
      </c>
      <c r="B5" s="685" t="s">
        <v>142</v>
      </c>
      <c r="C5" s="684">
        <v>3</v>
      </c>
      <c r="D5" s="677"/>
      <c r="E5" s="678"/>
      <c r="F5" s="678"/>
      <c r="G5" s="678"/>
      <c r="H5" s="678"/>
      <c r="I5" s="678"/>
      <c r="J5" s="678"/>
      <c r="K5" s="679"/>
      <c r="L5" s="677"/>
      <c r="M5" s="678"/>
      <c r="N5" s="678"/>
      <c r="O5" s="678"/>
      <c r="P5" s="678"/>
      <c r="Q5" s="678"/>
      <c r="R5" s="678"/>
      <c r="S5" s="705"/>
      <c r="T5" s="705"/>
      <c r="U5" s="705"/>
      <c r="V5" s="678"/>
    </row>
    <row r="6" spans="1:22" ht="35.25" customHeight="1" outlineLevel="1" x14ac:dyDescent="0.25">
      <c r="A6" s="916"/>
      <c r="B6" s="685" t="s">
        <v>2066</v>
      </c>
      <c r="C6" s="684">
        <v>2</v>
      </c>
      <c r="D6" s="677"/>
      <c r="E6" s="678"/>
      <c r="F6" s="678"/>
      <c r="G6" s="678"/>
      <c r="H6" s="678"/>
      <c r="I6" s="678"/>
      <c r="J6" s="678"/>
      <c r="K6" s="679"/>
      <c r="L6" s="677"/>
      <c r="M6" s="678"/>
      <c r="N6" s="678"/>
      <c r="O6" s="678"/>
      <c r="P6" s="678"/>
      <c r="Q6" s="678"/>
      <c r="R6" s="678"/>
      <c r="S6" s="705"/>
      <c r="T6" s="705"/>
      <c r="U6" s="705"/>
      <c r="V6" s="678"/>
    </row>
    <row r="7" spans="1:22" ht="24" customHeight="1" outlineLevel="1" x14ac:dyDescent="0.25">
      <c r="A7" s="916"/>
      <c r="B7" s="685" t="s">
        <v>47</v>
      </c>
      <c r="C7" s="684">
        <v>1</v>
      </c>
      <c r="D7" s="677"/>
      <c r="E7" s="678"/>
      <c r="F7" s="678"/>
      <c r="G7" s="678"/>
      <c r="H7" s="678"/>
      <c r="I7" s="678"/>
      <c r="J7" s="678"/>
      <c r="K7" s="679"/>
      <c r="L7" s="677"/>
      <c r="M7" s="678"/>
      <c r="N7" s="678"/>
      <c r="O7" s="678"/>
      <c r="P7" s="678"/>
      <c r="Q7" s="678"/>
      <c r="R7" s="678"/>
      <c r="S7" s="705"/>
      <c r="T7" s="705"/>
      <c r="U7" s="705"/>
      <c r="V7" s="678"/>
    </row>
    <row r="8" spans="1:22" ht="107.25" customHeight="1" outlineLevel="1" x14ac:dyDescent="0.25">
      <c r="A8" s="916"/>
      <c r="B8" s="685" t="s">
        <v>551</v>
      </c>
      <c r="C8" s="684">
        <v>16</v>
      </c>
      <c r="D8" s="677"/>
      <c r="E8" s="678"/>
      <c r="F8" s="678"/>
      <c r="G8" s="678"/>
      <c r="H8" s="678"/>
      <c r="I8" s="678"/>
      <c r="J8" s="678"/>
      <c r="K8" s="679"/>
      <c r="L8" s="677"/>
      <c r="M8" s="678"/>
      <c r="N8" s="678"/>
      <c r="O8" s="678"/>
      <c r="P8" s="678"/>
      <c r="Q8" s="678"/>
      <c r="R8" s="678"/>
      <c r="S8" s="705"/>
      <c r="T8" s="705"/>
      <c r="U8" s="705"/>
      <c r="V8" s="678"/>
    </row>
    <row r="9" spans="1:22" ht="24.6" customHeight="1" outlineLevel="1" x14ac:dyDescent="0.25">
      <c r="A9" s="916"/>
      <c r="B9" s="685" t="s">
        <v>229</v>
      </c>
      <c r="C9" s="684">
        <v>1</v>
      </c>
      <c r="D9" s="677"/>
      <c r="E9" s="678"/>
      <c r="F9" s="678"/>
      <c r="G9" s="678"/>
      <c r="H9" s="678"/>
      <c r="I9" s="678"/>
      <c r="J9" s="678"/>
      <c r="K9" s="679"/>
      <c r="L9" s="677"/>
      <c r="M9" s="678"/>
      <c r="N9" s="678"/>
      <c r="O9" s="678"/>
      <c r="P9" s="678"/>
      <c r="Q9" s="678"/>
      <c r="R9" s="678"/>
      <c r="S9" s="705"/>
      <c r="T9" s="705"/>
      <c r="U9" s="705"/>
      <c r="V9" s="678"/>
    </row>
    <row r="10" spans="1:22" ht="41.25" customHeight="1" outlineLevel="1" x14ac:dyDescent="0.25">
      <c r="A10" s="917"/>
      <c r="B10" s="685" t="s">
        <v>39</v>
      </c>
      <c r="C10" s="684">
        <v>51</v>
      </c>
      <c r="D10" s="677"/>
      <c r="E10" s="678"/>
      <c r="F10" s="678"/>
      <c r="G10" s="678"/>
      <c r="H10" s="678"/>
      <c r="I10" s="678"/>
      <c r="J10" s="678"/>
      <c r="K10" s="679"/>
      <c r="L10" s="677"/>
      <c r="M10" s="678"/>
      <c r="N10" s="678"/>
      <c r="O10" s="678"/>
      <c r="P10" s="678"/>
      <c r="Q10" s="678"/>
      <c r="R10" s="678"/>
      <c r="S10" s="705"/>
      <c r="T10" s="705"/>
      <c r="U10" s="705"/>
      <c r="V10" s="678"/>
    </row>
    <row r="11" spans="1:22" outlineLevel="1" x14ac:dyDescent="0.25">
      <c r="C11">
        <f>SUM(C5:C10)</f>
        <v>74</v>
      </c>
      <c r="S11" s="706"/>
      <c r="T11" s="706"/>
      <c r="U11" s="706"/>
    </row>
    <row r="12" spans="1:22" outlineLevel="1" collapsed="1" x14ac:dyDescent="0.25">
      <c r="A12" s="683"/>
      <c r="B12" s="683"/>
      <c r="C12" s="682"/>
      <c r="D12" s="689">
        <v>43221</v>
      </c>
      <c r="E12" s="690">
        <v>43252</v>
      </c>
      <c r="F12" s="690">
        <v>43282</v>
      </c>
      <c r="G12" s="690">
        <v>43313</v>
      </c>
      <c r="H12" s="690">
        <v>43344</v>
      </c>
      <c r="I12" s="690">
        <v>43374</v>
      </c>
      <c r="J12" s="690">
        <v>43405</v>
      </c>
      <c r="K12" s="691">
        <v>43435</v>
      </c>
      <c r="L12" s="689">
        <v>43466</v>
      </c>
      <c r="M12" s="690">
        <v>43497</v>
      </c>
      <c r="N12" s="690">
        <v>43525</v>
      </c>
      <c r="O12" s="690">
        <v>43556</v>
      </c>
      <c r="P12" s="690">
        <v>43586</v>
      </c>
      <c r="Q12" s="690">
        <v>43617</v>
      </c>
      <c r="R12" s="690">
        <v>43647</v>
      </c>
      <c r="S12" s="703">
        <v>43678</v>
      </c>
      <c r="T12" s="703">
        <v>43709</v>
      </c>
      <c r="U12" s="703">
        <v>43739</v>
      </c>
      <c r="V12" s="690">
        <v>43770</v>
      </c>
    </row>
    <row r="13" spans="1:22" outlineLevel="1" x14ac:dyDescent="0.25">
      <c r="A13" s="683"/>
      <c r="B13" s="683"/>
      <c r="C13" s="682"/>
      <c r="D13" s="680"/>
      <c r="E13" s="681"/>
      <c r="F13" s="681"/>
      <c r="G13" s="681"/>
      <c r="H13" s="681"/>
      <c r="I13" s="681"/>
      <c r="J13" s="681"/>
      <c r="K13" s="682"/>
      <c r="L13" s="680"/>
      <c r="M13" s="681"/>
      <c r="N13" s="681"/>
      <c r="O13" s="681"/>
      <c r="P13" s="681"/>
      <c r="Q13" s="681"/>
      <c r="R13" s="681"/>
      <c r="S13" s="704"/>
      <c r="T13" s="704"/>
      <c r="U13" s="704"/>
      <c r="V13" s="681"/>
    </row>
    <row r="14" spans="1:22" ht="51.75" customHeight="1" x14ac:dyDescent="0.25">
      <c r="A14" s="915" t="s">
        <v>2245</v>
      </c>
      <c r="B14" s="685" t="s">
        <v>558</v>
      </c>
      <c r="C14" s="684">
        <v>3</v>
      </c>
      <c r="D14" s="677"/>
      <c r="E14" s="678"/>
      <c r="F14" s="678"/>
      <c r="G14" s="678"/>
      <c r="H14" s="678"/>
      <c r="I14" s="678"/>
      <c r="J14" s="678"/>
      <c r="K14" s="679"/>
      <c r="L14" s="677"/>
      <c r="M14" s="678"/>
      <c r="N14" s="678"/>
      <c r="O14" s="678"/>
      <c r="P14" s="678"/>
      <c r="Q14" s="678"/>
      <c r="R14" s="678"/>
      <c r="S14" s="705"/>
      <c r="T14" s="705"/>
      <c r="U14" s="705"/>
      <c r="V14" s="678"/>
    </row>
    <row r="15" spans="1:22" ht="25.9" customHeight="1" x14ac:dyDescent="0.25">
      <c r="A15" s="916"/>
      <c r="B15" s="685" t="s">
        <v>234</v>
      </c>
      <c r="C15" s="684">
        <v>1</v>
      </c>
      <c r="D15" s="677"/>
      <c r="E15" s="678"/>
      <c r="F15" s="678"/>
      <c r="G15" s="678"/>
      <c r="H15" s="678"/>
      <c r="I15" s="678"/>
      <c r="J15" s="678"/>
      <c r="K15" s="679"/>
      <c r="L15" s="677"/>
      <c r="M15" s="678"/>
      <c r="N15" s="678"/>
      <c r="O15" s="678"/>
      <c r="P15" s="678"/>
      <c r="Q15" s="678"/>
      <c r="R15" s="678"/>
      <c r="S15" s="705"/>
      <c r="T15" s="705"/>
      <c r="U15" s="705"/>
      <c r="V15" s="678"/>
    </row>
    <row r="16" spans="1:22" ht="169.5" customHeight="1" x14ac:dyDescent="0.25">
      <c r="A16" s="916"/>
      <c r="B16" s="685" t="s">
        <v>142</v>
      </c>
      <c r="C16" s="684">
        <v>20</v>
      </c>
      <c r="D16" s="677"/>
      <c r="E16" s="678"/>
      <c r="F16" s="678"/>
      <c r="G16" s="678"/>
      <c r="H16" s="678"/>
      <c r="I16" s="678"/>
      <c r="J16" s="678"/>
      <c r="K16" s="679"/>
      <c r="L16" s="677"/>
      <c r="M16" s="678"/>
      <c r="N16" s="678"/>
      <c r="O16" s="678"/>
      <c r="P16" s="678"/>
      <c r="Q16" s="678"/>
      <c r="R16" s="678"/>
      <c r="S16" s="705"/>
      <c r="T16" s="705"/>
      <c r="U16" s="705"/>
      <c r="V16" s="678"/>
    </row>
    <row r="17" spans="1:22" ht="140.25" customHeight="1" x14ac:dyDescent="0.25">
      <c r="A17" s="916"/>
      <c r="B17" s="685" t="s">
        <v>1503</v>
      </c>
      <c r="C17" s="684">
        <v>12</v>
      </c>
      <c r="D17" s="677"/>
      <c r="E17" s="678"/>
      <c r="F17" s="678"/>
      <c r="G17" s="678"/>
      <c r="H17" s="678"/>
      <c r="I17" s="678"/>
      <c r="J17" s="678"/>
      <c r="K17" s="679"/>
      <c r="L17" s="677"/>
      <c r="M17" s="678"/>
      <c r="N17" s="678"/>
      <c r="O17" s="678"/>
      <c r="P17" s="678"/>
      <c r="Q17" s="678"/>
      <c r="R17" s="678"/>
      <c r="S17" s="705"/>
      <c r="T17" s="705"/>
      <c r="U17" s="705"/>
      <c r="V17" s="678"/>
    </row>
    <row r="18" spans="1:22" ht="25.9" customHeight="1" x14ac:dyDescent="0.25">
      <c r="A18" s="916"/>
      <c r="B18" s="685" t="s">
        <v>47</v>
      </c>
      <c r="C18" s="684">
        <v>1</v>
      </c>
      <c r="D18" s="677"/>
      <c r="E18" s="678"/>
      <c r="F18" s="678"/>
      <c r="G18" s="678"/>
      <c r="H18" s="678"/>
      <c r="I18" s="678"/>
      <c r="J18" s="678"/>
      <c r="K18" s="679"/>
      <c r="L18" s="677"/>
      <c r="M18" s="678"/>
      <c r="N18" s="678"/>
      <c r="O18" s="678"/>
      <c r="P18" s="678"/>
      <c r="Q18" s="678"/>
      <c r="R18" s="678"/>
      <c r="S18" s="705"/>
      <c r="T18" s="705"/>
      <c r="U18" s="705"/>
      <c r="V18" s="678"/>
    </row>
    <row r="19" spans="1:22" ht="110.45" customHeight="1" x14ac:dyDescent="0.25">
      <c r="A19" s="916"/>
      <c r="B19" s="716" t="s">
        <v>2246</v>
      </c>
      <c r="C19" s="684">
        <v>10</v>
      </c>
      <c r="D19" s="677"/>
      <c r="E19" s="678"/>
      <c r="F19" s="678"/>
      <c r="G19" s="678"/>
      <c r="H19" s="678"/>
      <c r="I19" s="678"/>
      <c r="J19" s="678"/>
      <c r="K19" s="679"/>
      <c r="L19" s="677"/>
      <c r="M19" s="678"/>
      <c r="N19" s="678"/>
      <c r="O19" s="678"/>
      <c r="P19" s="678"/>
      <c r="Q19" s="678"/>
      <c r="R19" s="678"/>
      <c r="S19" s="705"/>
      <c r="T19" s="705"/>
      <c r="U19" s="705"/>
      <c r="V19" s="678"/>
    </row>
    <row r="20" spans="1:22" ht="25.9" customHeight="1" x14ac:dyDescent="0.25">
      <c r="A20" s="916"/>
      <c r="B20" s="685" t="s">
        <v>229</v>
      </c>
      <c r="C20" s="684">
        <v>1</v>
      </c>
      <c r="D20" s="677"/>
      <c r="E20" s="678"/>
      <c r="F20" s="678"/>
      <c r="G20" s="678"/>
      <c r="H20" s="678"/>
      <c r="I20" s="678"/>
      <c r="J20" s="678"/>
      <c r="K20" s="679"/>
      <c r="L20" s="677"/>
      <c r="M20" s="678"/>
      <c r="N20" s="678"/>
      <c r="O20" s="678"/>
      <c r="P20" s="678"/>
      <c r="Q20" s="678"/>
      <c r="R20" s="678"/>
      <c r="S20" s="705"/>
      <c r="T20" s="705"/>
      <c r="U20" s="705"/>
      <c r="V20" s="678"/>
    </row>
    <row r="21" spans="1:22" ht="39.6" customHeight="1" x14ac:dyDescent="0.25">
      <c r="A21" s="917"/>
      <c r="B21" s="685" t="s">
        <v>39</v>
      </c>
      <c r="C21" s="684">
        <v>4</v>
      </c>
      <c r="D21" s="677"/>
      <c r="E21" s="678"/>
      <c r="F21" s="678"/>
      <c r="G21" s="678"/>
      <c r="H21" s="678"/>
      <c r="I21" s="678"/>
      <c r="J21" s="678"/>
      <c r="K21" s="679"/>
      <c r="L21" s="677"/>
      <c r="M21" s="678"/>
      <c r="N21" s="678"/>
      <c r="O21" s="678"/>
      <c r="P21" s="678"/>
      <c r="Q21" s="678"/>
      <c r="R21" s="678"/>
      <c r="S21" s="705"/>
      <c r="T21" s="705"/>
      <c r="U21" s="705"/>
      <c r="V21" s="678"/>
    </row>
    <row r="22" spans="1:22" x14ac:dyDescent="0.25">
      <c r="C22">
        <f>SUM(C14:C21)</f>
        <v>52</v>
      </c>
    </row>
    <row r="23" spans="1:22" ht="53.25" customHeight="1" x14ac:dyDescent="0.25">
      <c r="A23" s="915" t="s">
        <v>2247</v>
      </c>
      <c r="B23" s="685" t="s">
        <v>991</v>
      </c>
      <c r="C23" s="684">
        <v>8</v>
      </c>
      <c r="D23" s="677"/>
      <c r="E23" s="678"/>
      <c r="F23" s="678"/>
      <c r="G23" s="678"/>
      <c r="H23" s="678"/>
      <c r="I23" s="678"/>
      <c r="J23" s="678"/>
      <c r="K23" s="679"/>
      <c r="L23" s="677"/>
      <c r="M23" s="678"/>
      <c r="N23" s="678"/>
      <c r="O23" s="678"/>
      <c r="P23" s="678"/>
      <c r="Q23" s="678"/>
      <c r="R23" s="678"/>
      <c r="S23" s="705"/>
      <c r="T23" s="705"/>
      <c r="U23" s="705"/>
      <c r="V23" s="678"/>
    </row>
    <row r="24" spans="1:22" ht="73.5" customHeight="1" x14ac:dyDescent="0.25">
      <c r="A24" s="916"/>
      <c r="B24" s="685" t="s">
        <v>23</v>
      </c>
      <c r="C24" s="684">
        <v>4</v>
      </c>
      <c r="D24" s="677"/>
      <c r="E24" s="678"/>
      <c r="F24" s="678"/>
      <c r="G24" s="678"/>
      <c r="H24" s="678"/>
      <c r="I24" s="678"/>
      <c r="J24" s="678"/>
      <c r="K24" s="679"/>
      <c r="L24" s="677"/>
      <c r="M24" s="678"/>
      <c r="N24" s="678"/>
      <c r="O24" s="678"/>
      <c r="P24" s="678"/>
      <c r="Q24" s="678"/>
      <c r="R24" s="678"/>
      <c r="S24" s="705"/>
      <c r="T24" s="705"/>
      <c r="U24" s="705"/>
      <c r="V24" s="678"/>
    </row>
    <row r="25" spans="1:22" ht="55.5" customHeight="1" x14ac:dyDescent="0.25">
      <c r="A25" s="916"/>
      <c r="B25" s="685" t="s">
        <v>43</v>
      </c>
      <c r="C25" s="684">
        <v>9</v>
      </c>
      <c r="D25" s="677"/>
      <c r="E25" s="678"/>
      <c r="F25" s="678"/>
      <c r="G25" s="678"/>
      <c r="H25" s="678"/>
      <c r="I25" s="678"/>
      <c r="J25" s="678"/>
      <c r="K25" s="679"/>
      <c r="L25" s="677"/>
      <c r="M25" s="678"/>
      <c r="N25" s="678"/>
      <c r="O25" s="678"/>
      <c r="P25" s="678"/>
      <c r="Q25" s="678"/>
      <c r="R25" s="678"/>
      <c r="S25" s="705"/>
      <c r="T25" s="705"/>
      <c r="U25" s="705"/>
      <c r="V25" s="678"/>
    </row>
    <row r="26" spans="1:22" ht="18.75" customHeight="1" x14ac:dyDescent="0.25">
      <c r="A26" s="917"/>
      <c r="B26" s="685" t="s">
        <v>2248</v>
      </c>
      <c r="C26" s="684">
        <v>1</v>
      </c>
      <c r="D26" s="677"/>
      <c r="E26" s="678"/>
      <c r="F26" s="678"/>
      <c r="G26" s="678"/>
      <c r="H26" s="678"/>
      <c r="I26" s="678"/>
      <c r="J26" s="678"/>
      <c r="K26" s="679"/>
      <c r="L26" s="677"/>
      <c r="M26" s="678"/>
      <c r="N26" s="678"/>
      <c r="O26" s="678"/>
      <c r="P26" s="678"/>
      <c r="Q26" s="678"/>
      <c r="R26" s="678"/>
      <c r="S26" s="705"/>
      <c r="T26" s="705"/>
      <c r="U26" s="705"/>
      <c r="V26" s="678"/>
    </row>
    <row r="27" spans="1:22" x14ac:dyDescent="0.25">
      <c r="C27">
        <f>SUM(C23:C26)</f>
        <v>22</v>
      </c>
    </row>
    <row r="28" spans="1:22" x14ac:dyDescent="0.25">
      <c r="C28">
        <f>C27+C22+C11</f>
        <v>148</v>
      </c>
    </row>
  </sheetData>
  <sortState ref="B13:B20">
    <sortCondition ref="B13:B20"/>
  </sortState>
  <mergeCells count="4">
    <mergeCell ref="A5:A10"/>
    <mergeCell ref="A14:A21"/>
    <mergeCell ref="S2:U2"/>
    <mergeCell ref="A23:A26"/>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42"/>
  <sheetViews>
    <sheetView showGridLines="0" workbookViewId="0">
      <selection activeCell="K112" sqref="K112"/>
    </sheetView>
  </sheetViews>
  <sheetFormatPr defaultRowHeight="15" outlineLevelCol="1" x14ac:dyDescent="0.25"/>
  <cols>
    <col min="1" max="1" width="14.7109375" bestFit="1" customWidth="1"/>
    <col min="2" max="2" width="8.85546875" customWidth="1" outlineLevel="1"/>
    <col min="3" max="3" width="1.7109375" customWidth="1"/>
    <col min="4" max="6" width="8.85546875" customWidth="1" outlineLevel="1"/>
    <col min="7" max="7" width="5" customWidth="1" outlineLevel="1"/>
    <col min="8" max="8" width="0.85546875" customWidth="1"/>
    <col min="9" max="12" width="8.85546875" customWidth="1" outlineLevel="1"/>
    <col min="13" max="13" width="5" customWidth="1" outlineLevel="1"/>
    <col min="14" max="14" width="0.85546875" customWidth="1"/>
    <col min="15" max="18" width="8.85546875" customWidth="1" outlineLevel="1"/>
    <col min="19" max="19" width="5" customWidth="1" outlineLevel="1"/>
    <col min="20" max="20" width="0.85546875" customWidth="1"/>
    <col min="21" max="24" width="8.85546875" customWidth="1" outlineLevel="1"/>
    <col min="25" max="25" width="5" customWidth="1" outlineLevel="1"/>
    <col min="26" max="26" width="0.85546875" customWidth="1"/>
    <col min="27" max="30" width="8.85546875" outlineLevel="1"/>
    <col min="31" max="31" width="5" bestFit="1" customWidth="1" outlineLevel="1"/>
    <col min="32" max="32" width="0.85546875" customWidth="1"/>
  </cols>
  <sheetData>
    <row r="1" spans="1:38" ht="15.75" thickBot="1" x14ac:dyDescent="0.3"/>
    <row r="2" spans="1:38" x14ac:dyDescent="0.25">
      <c r="D2" s="919" t="s">
        <v>2249</v>
      </c>
      <c r="E2" s="920"/>
      <c r="F2" s="921"/>
      <c r="I2" s="925" t="s">
        <v>2250</v>
      </c>
      <c r="J2" s="926"/>
      <c r="K2" s="926"/>
      <c r="L2" s="927"/>
      <c r="O2" s="928" t="s">
        <v>2251</v>
      </c>
      <c r="P2" s="929"/>
      <c r="Q2" s="929"/>
      <c r="R2" s="930"/>
      <c r="U2" s="931" t="s">
        <v>2252</v>
      </c>
      <c r="V2" s="932"/>
      <c r="W2" s="932"/>
      <c r="X2" s="933"/>
      <c r="AA2" s="934" t="s">
        <v>2253</v>
      </c>
      <c r="AB2" s="935"/>
      <c r="AC2" s="935"/>
      <c r="AD2" s="936"/>
      <c r="AG2" s="922" t="s">
        <v>2254</v>
      </c>
      <c r="AH2" s="923"/>
      <c r="AI2" s="923"/>
      <c r="AJ2" s="923"/>
      <c r="AK2" s="923"/>
      <c r="AL2" s="924"/>
    </row>
    <row r="3" spans="1:38" s="400" customFormat="1" x14ac:dyDescent="0.25">
      <c r="A3" s="400" t="s">
        <v>2255</v>
      </c>
      <c r="D3" s="445" t="s">
        <v>530</v>
      </c>
      <c r="E3" s="450" t="s">
        <v>637</v>
      </c>
      <c r="F3" s="446" t="s">
        <v>2256</v>
      </c>
      <c r="I3" s="454" t="s">
        <v>534</v>
      </c>
      <c r="J3" s="455" t="s">
        <v>571</v>
      </c>
      <c r="K3" s="455" t="s">
        <v>981</v>
      </c>
      <c r="L3" s="456" t="s">
        <v>2256</v>
      </c>
      <c r="O3" s="401" t="s">
        <v>642</v>
      </c>
      <c r="P3" s="463" t="s">
        <v>876</v>
      </c>
      <c r="Q3" s="463" t="s">
        <v>524</v>
      </c>
      <c r="R3" s="464" t="s">
        <v>2256</v>
      </c>
      <c r="U3" s="404" t="s">
        <v>642</v>
      </c>
      <c r="V3" s="470" t="s">
        <v>876</v>
      </c>
      <c r="W3" s="470" t="s">
        <v>524</v>
      </c>
      <c r="X3" s="471" t="s">
        <v>2256</v>
      </c>
      <c r="AA3" s="409" t="s">
        <v>652</v>
      </c>
      <c r="AB3" s="410" t="s">
        <v>726</v>
      </c>
      <c r="AC3" s="410" t="s">
        <v>876</v>
      </c>
      <c r="AD3" s="477" t="s">
        <v>2256</v>
      </c>
      <c r="AG3" s="413" t="s">
        <v>2257</v>
      </c>
      <c r="AH3" s="414" t="s">
        <v>2258</v>
      </c>
      <c r="AI3" s="414" t="s">
        <v>2259</v>
      </c>
      <c r="AJ3" s="414" t="s">
        <v>2260</v>
      </c>
      <c r="AK3" s="414" t="s">
        <v>876</v>
      </c>
      <c r="AL3" s="480" t="s">
        <v>2256</v>
      </c>
    </row>
    <row r="4" spans="1:38" x14ac:dyDescent="0.25">
      <c r="A4" t="s">
        <v>991</v>
      </c>
      <c r="B4" t="s">
        <v>990</v>
      </c>
      <c r="D4" s="447" t="e">
        <f>COUNTIFS('Hub Inventory'!#REF!,Stats!$B4,'Hub Inventory'!$P:$P,Stats!D$3)</f>
        <v>#REF!</v>
      </c>
      <c r="E4" s="451" t="e">
        <f>COUNTIFS('Hub Inventory'!#REF!,Stats!$B4,'Hub Inventory'!$P:$P,Stats!E$3)</f>
        <v>#REF!</v>
      </c>
      <c r="F4" s="452" t="e">
        <f t="shared" ref="F4:F9" si="0">SUM(D4:E4)</f>
        <v>#REF!</v>
      </c>
      <c r="G4" s="393" t="s">
        <v>2261</v>
      </c>
      <c r="H4" s="393"/>
      <c r="I4" s="457" t="e">
        <f>COUNTIFS('Hub Inventory'!#REF!,Stats!$B4,'Hub Inventory'!$P:$P,Stats!$E$3,'Hub Inventory'!$U:$U,Stats!I$3)</f>
        <v>#REF!</v>
      </c>
      <c r="J4" s="458" t="e">
        <f>COUNTIFS('Hub Inventory'!#REF!,Stats!$B4,'Hub Inventory'!$P:$P,Stats!$E$3,'Hub Inventory'!$U:$U,Stats!J$3)</f>
        <v>#REF!</v>
      </c>
      <c r="K4" s="458" t="e">
        <f>COUNTIFS('Hub Inventory'!#REF!,Stats!$B4,'Hub Inventory'!$P:$P,Stats!$E$3,'Hub Inventory'!$U:$U,Stats!K$3)</f>
        <v>#REF!</v>
      </c>
      <c r="L4" s="459" t="e">
        <f t="shared" ref="L4:L9" si="1">SUM(I4:K4)</f>
        <v>#REF!</v>
      </c>
      <c r="M4" s="393" t="s">
        <v>2261</v>
      </c>
      <c r="N4" s="393"/>
      <c r="O4" s="402" t="e">
        <f>COUNTIFS('Hub Inventory'!#REF!,Stats!$B4,'Hub Inventory'!$P:$P,Stats!$E$3,'Hub Inventory'!$B:$B,Stats!O$3)</f>
        <v>#REF!</v>
      </c>
      <c r="P4" s="465" t="e">
        <f>COUNTIFS('Hub Inventory'!#REF!,Stats!$B4,'Hub Inventory'!$P:$P,Stats!$E$3,'Hub Inventory'!$B:$B,Stats!P$3)</f>
        <v>#REF!</v>
      </c>
      <c r="Q4" s="465" t="e">
        <f>COUNTIFS('Hub Inventory'!#REF!,Stats!$B4,'Hub Inventory'!$P:$P,Stats!$E$3,'Hub Inventory'!$B:$B,Stats!Q$3)</f>
        <v>#REF!</v>
      </c>
      <c r="R4" s="466" t="e">
        <f t="shared" ref="R4:R9" si="2">SUM(O4:Q4)</f>
        <v>#REF!</v>
      </c>
      <c r="S4" s="393" t="s">
        <v>2261</v>
      </c>
      <c r="T4" s="393"/>
      <c r="U4" s="405" t="e">
        <f>COUNTIFS('Hub Inventory'!#REF!,Stats!$B4,'Hub Inventory'!$P:$P,Stats!$E$3,'Hub Inventory'!$AO:$AO,Stats!U$3)</f>
        <v>#REF!</v>
      </c>
      <c r="V4" s="472" t="e">
        <f>COUNTIFS('Hub Inventory'!#REF!,Stats!$B4,'Hub Inventory'!$P:$P,Stats!$E$3,'Hub Inventory'!$AO:$AO,Stats!V$3)</f>
        <v>#REF!</v>
      </c>
      <c r="W4" s="472" t="e">
        <f>COUNTIFS('Hub Inventory'!#REF!,Stats!$B4,'Hub Inventory'!$P:$P,Stats!$E$3,'Hub Inventory'!$AO:$AO,Stats!W$3)</f>
        <v>#REF!</v>
      </c>
      <c r="X4" s="473" t="e">
        <f t="shared" ref="X4:X9" si="3">SUM(U4:W4)</f>
        <v>#REF!</v>
      </c>
      <c r="Y4" s="393" t="s">
        <v>2261</v>
      </c>
      <c r="Z4" s="393"/>
      <c r="AA4" s="407" t="e">
        <f>COUNTIFS('Hub Inventory'!#REF!,Stats!$B4,'Hub Inventory'!$P:$P,Stats!$E$3,'Hub Inventory'!$AS:$AS,Stats!AA$3)</f>
        <v>#REF!</v>
      </c>
      <c r="AB4" s="408" t="e">
        <f>COUNTIFS('Hub Inventory'!#REF!,Stats!$B4,'Hub Inventory'!$P:$P,Stats!$E$3,'Hub Inventory'!$AS:$AS,Stats!AB$3)</f>
        <v>#REF!</v>
      </c>
      <c r="AC4" s="408" t="e">
        <f>COUNTIFS('Hub Inventory'!#REF!,Stats!$B4,'Hub Inventory'!$P:$P,Stats!$E$3,'Hub Inventory'!$AS:$AS,Stats!AC$3)</f>
        <v>#REF!</v>
      </c>
      <c r="AD4" s="478" t="e">
        <f t="shared" ref="AD4:AD9" si="4">SUM(AA4:AC4)</f>
        <v>#REF!</v>
      </c>
      <c r="AE4" s="393" t="s">
        <v>2261</v>
      </c>
      <c r="AF4" s="393"/>
      <c r="AG4" s="415" t="e">
        <f>COUNTIFS('Hub Inventory'!#REF!,Stats!$B4,'Hub Inventory'!$P:$P,Stats!$E$3,'Hub Inventory'!$AW:$AW,Stats!AG$3)</f>
        <v>#REF!</v>
      </c>
      <c r="AH4" s="416" t="e">
        <f>COUNTIFS('Hub Inventory'!#REF!,Stats!$B4,'Hub Inventory'!$P:$P,Stats!$E$3,'Hub Inventory'!$AW:$AW,Stats!AH$3)</f>
        <v>#REF!</v>
      </c>
      <c r="AI4" s="416" t="e">
        <f>COUNTIFS('Hub Inventory'!#REF!,Stats!$B4,'Hub Inventory'!$P:$P,Stats!$E$3,'Hub Inventory'!$AW:$AW,Stats!AI$3)</f>
        <v>#REF!</v>
      </c>
      <c r="AJ4" s="416" t="e">
        <f>COUNTIFS('Hub Inventory'!#REF!,Stats!$B4,'Hub Inventory'!$P:$P,Stats!$E$3,'Hub Inventory'!$AW:$AW,Stats!AJ$3)</f>
        <v>#REF!</v>
      </c>
      <c r="AK4" s="416" t="e">
        <f>COUNTIFS('Hub Inventory'!#REF!,Stats!$B4,'Hub Inventory'!$P:$P,Stats!$E$3,'Hub Inventory'!$AW:$AW,Stats!AK$3)</f>
        <v>#REF!</v>
      </c>
      <c r="AL4" s="481" t="e">
        <f t="shared" ref="AL4:AL9" si="5">SUM(AG4:AK4)</f>
        <v>#REF!</v>
      </c>
    </row>
    <row r="5" spans="1:38" x14ac:dyDescent="0.25">
      <c r="A5" t="s">
        <v>18</v>
      </c>
      <c r="B5" t="s">
        <v>525</v>
      </c>
      <c r="D5" s="447" t="e">
        <f>COUNTIFS('Hub Inventory'!#REF!,Stats!$B5,'Hub Inventory'!$P:$P,Stats!D$3)</f>
        <v>#REF!</v>
      </c>
      <c r="E5" s="451" t="e">
        <f>COUNTIFS('Hub Inventory'!#REF!,Stats!$B5,'Hub Inventory'!$P:$P,Stats!E$3)</f>
        <v>#REF!</v>
      </c>
      <c r="F5" s="452" t="e">
        <f t="shared" si="0"/>
        <v>#REF!</v>
      </c>
      <c r="G5" s="393" t="s">
        <v>2261</v>
      </c>
      <c r="H5" s="393"/>
      <c r="I5" s="457" t="e">
        <f>COUNTIFS('Hub Inventory'!#REF!,Stats!$B5,'Hub Inventory'!$P:$P,Stats!$E$3,'Hub Inventory'!$U:$U,Stats!I$3)</f>
        <v>#REF!</v>
      </c>
      <c r="J5" s="458" t="e">
        <f>COUNTIFS('Hub Inventory'!#REF!,Stats!$B5,'Hub Inventory'!$P:$P,Stats!$E$3,'Hub Inventory'!$U:$U,Stats!J$3)</f>
        <v>#REF!</v>
      </c>
      <c r="K5" s="458" t="e">
        <f>COUNTIFS('Hub Inventory'!#REF!,Stats!$B5,'Hub Inventory'!$P:$P,Stats!$E$3,'Hub Inventory'!$U:$U,Stats!K$3)</f>
        <v>#REF!</v>
      </c>
      <c r="L5" s="459" t="e">
        <f t="shared" si="1"/>
        <v>#REF!</v>
      </c>
      <c r="M5" s="393" t="s">
        <v>2261</v>
      </c>
      <c r="N5" s="393"/>
      <c r="O5" s="402" t="e">
        <f>COUNTIFS('Hub Inventory'!#REF!,Stats!$B5,'Hub Inventory'!$P:$P,Stats!$E$3,'Hub Inventory'!$B:$B,Stats!O$3)</f>
        <v>#REF!</v>
      </c>
      <c r="P5" s="465" t="e">
        <f>COUNTIFS('Hub Inventory'!#REF!,Stats!$B5,'Hub Inventory'!$P:$P,Stats!$E$3,'Hub Inventory'!$B:$B,Stats!P$3)</f>
        <v>#REF!</v>
      </c>
      <c r="Q5" s="465" t="e">
        <f>COUNTIFS('Hub Inventory'!#REF!,Stats!$B5,'Hub Inventory'!$P:$P,Stats!$E$3,'Hub Inventory'!$B:$B,Stats!Q$3)</f>
        <v>#REF!</v>
      </c>
      <c r="R5" s="466" t="e">
        <f t="shared" si="2"/>
        <v>#REF!</v>
      </c>
      <c r="S5" s="393" t="s">
        <v>2261</v>
      </c>
      <c r="T5" s="393"/>
      <c r="U5" s="405" t="e">
        <f>COUNTIFS('Hub Inventory'!#REF!,Stats!$B5,'Hub Inventory'!$P:$P,Stats!$E$3,'Hub Inventory'!$AO:$AO,Stats!U$3)</f>
        <v>#REF!</v>
      </c>
      <c r="V5" s="472" t="e">
        <f>COUNTIFS('Hub Inventory'!#REF!,Stats!$B5,'Hub Inventory'!$P:$P,Stats!$E$3,'Hub Inventory'!$AO:$AO,Stats!V$3)</f>
        <v>#REF!</v>
      </c>
      <c r="W5" s="472" t="e">
        <f>COUNTIFS('Hub Inventory'!#REF!,Stats!$B5,'Hub Inventory'!$P:$P,Stats!$E$3,'Hub Inventory'!$AO:$AO,Stats!W$3)</f>
        <v>#REF!</v>
      </c>
      <c r="X5" s="473" t="e">
        <f t="shared" si="3"/>
        <v>#REF!</v>
      </c>
      <c r="Y5" s="393" t="s">
        <v>2261</v>
      </c>
      <c r="Z5" s="393"/>
      <c r="AA5" s="407" t="e">
        <f>COUNTIFS('Hub Inventory'!#REF!,Stats!$B5,'Hub Inventory'!$P:$P,Stats!$E$3,'Hub Inventory'!$AS:$AS,Stats!AA$3)</f>
        <v>#REF!</v>
      </c>
      <c r="AB5" s="408" t="e">
        <f>COUNTIFS('Hub Inventory'!#REF!,Stats!$B5,'Hub Inventory'!$P:$P,Stats!$E$3,'Hub Inventory'!$AS:$AS,Stats!AB$3)</f>
        <v>#REF!</v>
      </c>
      <c r="AC5" s="408" t="e">
        <f>COUNTIFS('Hub Inventory'!#REF!,Stats!$B5,'Hub Inventory'!$P:$P,Stats!$E$3,'Hub Inventory'!$AS:$AS,Stats!AC$3)</f>
        <v>#REF!</v>
      </c>
      <c r="AD5" s="478" t="e">
        <f t="shared" si="4"/>
        <v>#REF!</v>
      </c>
      <c r="AE5" s="393" t="s">
        <v>2261</v>
      </c>
      <c r="AF5" s="393"/>
      <c r="AG5" s="415" t="e">
        <f>COUNTIFS('Hub Inventory'!#REF!,Stats!$B5,'Hub Inventory'!$P:$P,Stats!$E$3,'Hub Inventory'!$AW:$AW,Stats!AG$3)</f>
        <v>#REF!</v>
      </c>
      <c r="AH5" s="416" t="e">
        <f>COUNTIFS('Hub Inventory'!#REF!,Stats!$B5,'Hub Inventory'!$P:$P,Stats!$E$3,'Hub Inventory'!$AW:$AW,Stats!AH$3)</f>
        <v>#REF!</v>
      </c>
      <c r="AI5" s="416" t="e">
        <f>COUNTIFS('Hub Inventory'!#REF!,Stats!$B5,'Hub Inventory'!$P:$P,Stats!$E$3,'Hub Inventory'!$AW:$AW,Stats!AI$3)</f>
        <v>#REF!</v>
      </c>
      <c r="AJ5" s="416" t="e">
        <f>COUNTIFS('Hub Inventory'!#REF!,Stats!$B5,'Hub Inventory'!$P:$P,Stats!$E$3,'Hub Inventory'!$AW:$AW,Stats!AJ$3)</f>
        <v>#REF!</v>
      </c>
      <c r="AK5" s="416" t="e">
        <f>COUNTIFS('Hub Inventory'!#REF!,Stats!$B5,'Hub Inventory'!$P:$P,Stats!$E$3,'Hub Inventory'!$AW:$AW,Stats!AK$3)</f>
        <v>#REF!</v>
      </c>
      <c r="AL5" s="481" t="e">
        <f t="shared" si="5"/>
        <v>#REF!</v>
      </c>
    </row>
    <row r="6" spans="1:38" x14ac:dyDescent="0.25">
      <c r="A6" t="s">
        <v>23</v>
      </c>
      <c r="B6" t="s">
        <v>536</v>
      </c>
      <c r="D6" s="447" t="e">
        <f>COUNTIFS('Hub Inventory'!#REF!,Stats!$B6,'Hub Inventory'!$P:$P,Stats!D$3)</f>
        <v>#REF!</v>
      </c>
      <c r="E6" s="451" t="e">
        <f>COUNTIFS('Hub Inventory'!#REF!,Stats!$B6,'Hub Inventory'!$P:$P,Stats!E$3)</f>
        <v>#REF!</v>
      </c>
      <c r="F6" s="452" t="e">
        <f t="shared" si="0"/>
        <v>#REF!</v>
      </c>
      <c r="G6" s="393" t="s">
        <v>2261</v>
      </c>
      <c r="H6" s="393"/>
      <c r="I6" s="457" t="e">
        <f>COUNTIFS('Hub Inventory'!#REF!,Stats!$B6,'Hub Inventory'!$P:$P,Stats!$E$3,'Hub Inventory'!$U:$U,Stats!I$3)</f>
        <v>#REF!</v>
      </c>
      <c r="J6" s="458" t="e">
        <f>COUNTIFS('Hub Inventory'!#REF!,Stats!$B6,'Hub Inventory'!$P:$P,Stats!$E$3,'Hub Inventory'!$U:$U,Stats!J$3)</f>
        <v>#REF!</v>
      </c>
      <c r="K6" s="458" t="e">
        <f>COUNTIFS('Hub Inventory'!#REF!,Stats!$B6,'Hub Inventory'!$P:$P,Stats!$E$3,'Hub Inventory'!$U:$U,Stats!K$3)</f>
        <v>#REF!</v>
      </c>
      <c r="L6" s="459" t="e">
        <f t="shared" si="1"/>
        <v>#REF!</v>
      </c>
      <c r="M6" s="393" t="s">
        <v>2261</v>
      </c>
      <c r="N6" s="393"/>
      <c r="O6" s="402" t="e">
        <f>COUNTIFS('Hub Inventory'!#REF!,Stats!$B6,'Hub Inventory'!$P:$P,Stats!$E$3,'Hub Inventory'!$B:$B,Stats!O$3)</f>
        <v>#REF!</v>
      </c>
      <c r="P6" s="465" t="e">
        <f>COUNTIFS('Hub Inventory'!#REF!,Stats!$B6,'Hub Inventory'!$P:$P,Stats!$E$3,'Hub Inventory'!$B:$B,Stats!P$3)</f>
        <v>#REF!</v>
      </c>
      <c r="Q6" s="465" t="e">
        <f>COUNTIFS('Hub Inventory'!#REF!,Stats!$B6,'Hub Inventory'!$P:$P,Stats!$E$3,'Hub Inventory'!$B:$B,Stats!Q$3)</f>
        <v>#REF!</v>
      </c>
      <c r="R6" s="466" t="e">
        <f t="shared" si="2"/>
        <v>#REF!</v>
      </c>
      <c r="S6" s="393" t="s">
        <v>2261</v>
      </c>
      <c r="T6" s="393"/>
      <c r="U6" s="405" t="e">
        <f>COUNTIFS('Hub Inventory'!#REF!,Stats!$B6,'Hub Inventory'!$P:$P,Stats!$E$3,'Hub Inventory'!$AO:$AO,Stats!U$3)</f>
        <v>#REF!</v>
      </c>
      <c r="V6" s="472" t="e">
        <f>COUNTIFS('Hub Inventory'!#REF!,Stats!$B6,'Hub Inventory'!$P:$P,Stats!$E$3,'Hub Inventory'!$AO:$AO,Stats!V$3)</f>
        <v>#REF!</v>
      </c>
      <c r="W6" s="472" t="e">
        <f>COUNTIFS('Hub Inventory'!#REF!,Stats!$B6,'Hub Inventory'!$P:$P,Stats!$E$3,'Hub Inventory'!$AO:$AO,Stats!W$3)</f>
        <v>#REF!</v>
      </c>
      <c r="X6" s="473" t="e">
        <f t="shared" si="3"/>
        <v>#REF!</v>
      </c>
      <c r="Y6" s="393" t="s">
        <v>2261</v>
      </c>
      <c r="Z6" s="393"/>
      <c r="AA6" s="407" t="e">
        <f>COUNTIFS('Hub Inventory'!#REF!,Stats!$B6,'Hub Inventory'!$P:$P,Stats!$E$3,'Hub Inventory'!$AS:$AS,Stats!AA$3)</f>
        <v>#REF!</v>
      </c>
      <c r="AB6" s="408" t="e">
        <f>COUNTIFS('Hub Inventory'!#REF!,Stats!$B6,'Hub Inventory'!$P:$P,Stats!$E$3,'Hub Inventory'!$AS:$AS,Stats!AB$3)</f>
        <v>#REF!</v>
      </c>
      <c r="AC6" s="408" t="e">
        <f>COUNTIFS('Hub Inventory'!#REF!,Stats!$B6,'Hub Inventory'!$P:$P,Stats!$E$3,'Hub Inventory'!$AS:$AS,Stats!AC$3)</f>
        <v>#REF!</v>
      </c>
      <c r="AD6" s="478" t="e">
        <f t="shared" si="4"/>
        <v>#REF!</v>
      </c>
      <c r="AE6" s="393" t="s">
        <v>2261</v>
      </c>
      <c r="AF6" s="393"/>
      <c r="AG6" s="415" t="e">
        <f>COUNTIFS('Hub Inventory'!#REF!,Stats!$B6,'Hub Inventory'!$P:$P,Stats!$E$3,'Hub Inventory'!$AW:$AW,Stats!AG$3)</f>
        <v>#REF!</v>
      </c>
      <c r="AH6" s="416" t="e">
        <f>COUNTIFS('Hub Inventory'!#REF!,Stats!$B6,'Hub Inventory'!$P:$P,Stats!$E$3,'Hub Inventory'!$AW:$AW,Stats!AH$3)</f>
        <v>#REF!</v>
      </c>
      <c r="AI6" s="416" t="e">
        <f>COUNTIFS('Hub Inventory'!#REF!,Stats!$B6,'Hub Inventory'!$P:$P,Stats!$E$3,'Hub Inventory'!$AW:$AW,Stats!AI$3)</f>
        <v>#REF!</v>
      </c>
      <c r="AJ6" s="416" t="e">
        <f>COUNTIFS('Hub Inventory'!#REF!,Stats!$B6,'Hub Inventory'!$P:$P,Stats!$E$3,'Hub Inventory'!$AW:$AW,Stats!AJ$3)</f>
        <v>#REF!</v>
      </c>
      <c r="AK6" s="416" t="e">
        <f>COUNTIFS('Hub Inventory'!#REF!,Stats!$B6,'Hub Inventory'!$P:$P,Stats!$E$3,'Hub Inventory'!$AW:$AW,Stats!AK$3)</f>
        <v>#REF!</v>
      </c>
      <c r="AL6" s="481" t="e">
        <f t="shared" si="5"/>
        <v>#REF!</v>
      </c>
    </row>
    <row r="7" spans="1:38" x14ac:dyDescent="0.25">
      <c r="A7" t="s">
        <v>43</v>
      </c>
      <c r="B7" t="s">
        <v>567</v>
      </c>
      <c r="D7" s="447" t="e">
        <f>COUNTIFS('Hub Inventory'!#REF!,Stats!$B7,'Hub Inventory'!$P:$P,Stats!D$3)</f>
        <v>#REF!</v>
      </c>
      <c r="E7" s="451" t="e">
        <f>COUNTIFS('Hub Inventory'!#REF!,Stats!$B7,'Hub Inventory'!$P:$P,Stats!E$3)</f>
        <v>#REF!</v>
      </c>
      <c r="F7" s="452" t="e">
        <f t="shared" si="0"/>
        <v>#REF!</v>
      </c>
      <c r="G7" s="393" t="s">
        <v>2261</v>
      </c>
      <c r="H7" s="393"/>
      <c r="I7" s="457" t="e">
        <f>COUNTIFS('Hub Inventory'!#REF!,Stats!$B7,'Hub Inventory'!$P:$P,Stats!$E$3,'Hub Inventory'!$U:$U,Stats!I$3)</f>
        <v>#REF!</v>
      </c>
      <c r="J7" s="458" t="e">
        <f>COUNTIFS('Hub Inventory'!#REF!,Stats!$B7,'Hub Inventory'!$P:$P,Stats!$E$3,'Hub Inventory'!$U:$U,Stats!J$3)</f>
        <v>#REF!</v>
      </c>
      <c r="K7" s="458" t="e">
        <f>COUNTIFS('Hub Inventory'!#REF!,Stats!$B7,'Hub Inventory'!$P:$P,Stats!$E$3,'Hub Inventory'!$U:$U,Stats!K$3)</f>
        <v>#REF!</v>
      </c>
      <c r="L7" s="459" t="e">
        <f t="shared" si="1"/>
        <v>#REF!</v>
      </c>
      <c r="M7" s="393" t="s">
        <v>2261</v>
      </c>
      <c r="N7" s="393"/>
      <c r="O7" s="402" t="e">
        <f>COUNTIFS('Hub Inventory'!#REF!,Stats!$B7,'Hub Inventory'!$P:$P,Stats!$E$3,'Hub Inventory'!$B:$B,Stats!O$3)</f>
        <v>#REF!</v>
      </c>
      <c r="P7" s="465" t="e">
        <f>COUNTIFS('Hub Inventory'!#REF!,Stats!$B7,'Hub Inventory'!$P:$P,Stats!$E$3,'Hub Inventory'!$B:$B,Stats!P$3)</f>
        <v>#REF!</v>
      </c>
      <c r="Q7" s="465" t="e">
        <f>COUNTIFS('Hub Inventory'!#REF!,Stats!$B7,'Hub Inventory'!$P:$P,Stats!$E$3,'Hub Inventory'!$B:$B,Stats!Q$3)</f>
        <v>#REF!</v>
      </c>
      <c r="R7" s="466" t="e">
        <f t="shared" si="2"/>
        <v>#REF!</v>
      </c>
      <c r="S7" s="393" t="s">
        <v>2261</v>
      </c>
      <c r="T7" s="393"/>
      <c r="U7" s="405" t="e">
        <f>COUNTIFS('Hub Inventory'!#REF!,Stats!$B7,'Hub Inventory'!$P:$P,Stats!$E$3,'Hub Inventory'!$AO:$AO,Stats!U$3)</f>
        <v>#REF!</v>
      </c>
      <c r="V7" s="472" t="e">
        <f>COUNTIFS('Hub Inventory'!#REF!,Stats!$B7,'Hub Inventory'!$P:$P,Stats!$E$3,'Hub Inventory'!$AO:$AO,Stats!V$3)</f>
        <v>#REF!</v>
      </c>
      <c r="W7" s="472" t="e">
        <f>COUNTIFS('Hub Inventory'!#REF!,Stats!$B7,'Hub Inventory'!$P:$P,Stats!$E$3,'Hub Inventory'!$AO:$AO,Stats!W$3)</f>
        <v>#REF!</v>
      </c>
      <c r="X7" s="473" t="e">
        <f t="shared" si="3"/>
        <v>#REF!</v>
      </c>
      <c r="Y7" s="393" t="s">
        <v>2261</v>
      </c>
      <c r="Z7" s="393"/>
      <c r="AA7" s="407" t="e">
        <f>COUNTIFS('Hub Inventory'!#REF!,Stats!$B7,'Hub Inventory'!$P:$P,Stats!$E$3,'Hub Inventory'!$AS:$AS,Stats!AA$3)</f>
        <v>#REF!</v>
      </c>
      <c r="AB7" s="408" t="e">
        <f>COUNTIFS('Hub Inventory'!#REF!,Stats!$B7,'Hub Inventory'!$P:$P,Stats!$E$3,'Hub Inventory'!$AS:$AS,Stats!AB$3)</f>
        <v>#REF!</v>
      </c>
      <c r="AC7" s="408" t="e">
        <f>COUNTIFS('Hub Inventory'!#REF!,Stats!$B7,'Hub Inventory'!$P:$P,Stats!$E$3,'Hub Inventory'!$AS:$AS,Stats!AC$3)</f>
        <v>#REF!</v>
      </c>
      <c r="AD7" s="478" t="e">
        <f t="shared" si="4"/>
        <v>#REF!</v>
      </c>
      <c r="AE7" s="393" t="s">
        <v>2261</v>
      </c>
      <c r="AF7" s="393"/>
      <c r="AG7" s="415" t="e">
        <f>COUNTIFS('Hub Inventory'!#REF!,Stats!$B7,'Hub Inventory'!$P:$P,Stats!$E$3,'Hub Inventory'!$AW:$AW,Stats!AG$3)</f>
        <v>#REF!</v>
      </c>
      <c r="AH7" s="416" t="e">
        <f>COUNTIFS('Hub Inventory'!#REF!,Stats!$B7,'Hub Inventory'!$P:$P,Stats!$E$3,'Hub Inventory'!$AW:$AW,Stats!AH$3)</f>
        <v>#REF!</v>
      </c>
      <c r="AI7" s="416" t="e">
        <f>COUNTIFS('Hub Inventory'!#REF!,Stats!$B7,'Hub Inventory'!$P:$P,Stats!$E$3,'Hub Inventory'!$AW:$AW,Stats!AI$3)</f>
        <v>#REF!</v>
      </c>
      <c r="AJ7" s="416" t="e">
        <f>COUNTIFS('Hub Inventory'!#REF!,Stats!$B7,'Hub Inventory'!$P:$P,Stats!$E$3,'Hub Inventory'!$AW:$AW,Stats!AJ$3)</f>
        <v>#REF!</v>
      </c>
      <c r="AK7" s="416" t="e">
        <f>COUNTIFS('Hub Inventory'!#REF!,Stats!$B7,'Hub Inventory'!$P:$P,Stats!$E$3,'Hub Inventory'!$AW:$AW,Stats!AK$3)</f>
        <v>#REF!</v>
      </c>
      <c r="AL7" s="481" t="e">
        <f t="shared" si="5"/>
        <v>#REF!</v>
      </c>
    </row>
    <row r="8" spans="1:38" x14ac:dyDescent="0.25">
      <c r="A8" t="s">
        <v>2262</v>
      </c>
      <c r="B8" t="s">
        <v>141</v>
      </c>
      <c r="D8" s="447" t="e">
        <f>COUNTIFS('Hub Inventory'!#REF!,Stats!$B8,'Hub Inventory'!$P:$P,Stats!D$3)</f>
        <v>#REF!</v>
      </c>
      <c r="E8" s="451" t="e">
        <f>COUNTIFS('Hub Inventory'!#REF!,Stats!$B8,'Hub Inventory'!$P:$P,Stats!E$3)</f>
        <v>#REF!</v>
      </c>
      <c r="F8" s="452" t="e">
        <f t="shared" si="0"/>
        <v>#REF!</v>
      </c>
      <c r="G8" s="393" t="s">
        <v>2261</v>
      </c>
      <c r="H8" s="393"/>
      <c r="I8" s="457" t="e">
        <f>COUNTIFS('Hub Inventory'!#REF!,Stats!$B8,'Hub Inventory'!$P:$P,Stats!$E$3,'Hub Inventory'!$U:$U,Stats!I$3)</f>
        <v>#REF!</v>
      </c>
      <c r="J8" s="458" t="e">
        <f>COUNTIFS('Hub Inventory'!#REF!,Stats!$B8,'Hub Inventory'!$P:$P,Stats!$E$3,'Hub Inventory'!$U:$U,Stats!J$3)</f>
        <v>#REF!</v>
      </c>
      <c r="K8" s="458" t="e">
        <f>COUNTIFS('Hub Inventory'!#REF!,Stats!$B8,'Hub Inventory'!$P:$P,Stats!$E$3,'Hub Inventory'!$U:$U,Stats!K$3)</f>
        <v>#REF!</v>
      </c>
      <c r="L8" s="459" t="e">
        <f t="shared" si="1"/>
        <v>#REF!</v>
      </c>
      <c r="M8" s="393" t="s">
        <v>2261</v>
      </c>
      <c r="N8" s="393"/>
      <c r="O8" s="402" t="e">
        <f>COUNTIFS('Hub Inventory'!#REF!,Stats!$B8,'Hub Inventory'!$P:$P,Stats!$E$3,'Hub Inventory'!$B:$B,Stats!O$3)</f>
        <v>#REF!</v>
      </c>
      <c r="P8" s="465" t="e">
        <f>COUNTIFS('Hub Inventory'!#REF!,Stats!$B8,'Hub Inventory'!$P:$P,Stats!$E$3,'Hub Inventory'!$B:$B,Stats!P$3)</f>
        <v>#REF!</v>
      </c>
      <c r="Q8" s="465" t="e">
        <f>COUNTIFS('Hub Inventory'!#REF!,Stats!$B8,'Hub Inventory'!$P:$P,Stats!$E$3,'Hub Inventory'!$B:$B,Stats!Q$3)</f>
        <v>#REF!</v>
      </c>
      <c r="R8" s="466" t="e">
        <f t="shared" si="2"/>
        <v>#REF!</v>
      </c>
      <c r="S8" s="393" t="s">
        <v>2261</v>
      </c>
      <c r="T8" s="393"/>
      <c r="U8" s="405" t="e">
        <f>COUNTIFS('Hub Inventory'!#REF!,Stats!$B8,'Hub Inventory'!$P:$P,Stats!$E$3,'Hub Inventory'!$AO:$AO,Stats!U$3)</f>
        <v>#REF!</v>
      </c>
      <c r="V8" s="472" t="e">
        <f>COUNTIFS('Hub Inventory'!#REF!,Stats!$B8,'Hub Inventory'!$P:$P,Stats!$E$3,'Hub Inventory'!$AO:$AO,Stats!V$3)</f>
        <v>#REF!</v>
      </c>
      <c r="W8" s="472" t="e">
        <f>COUNTIFS('Hub Inventory'!#REF!,Stats!$B8,'Hub Inventory'!$P:$P,Stats!$E$3,'Hub Inventory'!$AO:$AO,Stats!W$3)</f>
        <v>#REF!</v>
      </c>
      <c r="X8" s="473" t="e">
        <f t="shared" si="3"/>
        <v>#REF!</v>
      </c>
      <c r="Y8" s="393" t="s">
        <v>2261</v>
      </c>
      <c r="Z8" s="393"/>
      <c r="AA8" s="407" t="e">
        <f>COUNTIFS('Hub Inventory'!#REF!,Stats!$B8,'Hub Inventory'!$P:$P,Stats!$E$3,'Hub Inventory'!$AS:$AS,Stats!AA$3)</f>
        <v>#REF!</v>
      </c>
      <c r="AB8" s="408" t="e">
        <f>COUNTIFS('Hub Inventory'!#REF!,Stats!$B8,'Hub Inventory'!$P:$P,Stats!$E$3,'Hub Inventory'!$AS:$AS,Stats!AB$3)</f>
        <v>#REF!</v>
      </c>
      <c r="AC8" s="408" t="e">
        <f>COUNTIFS('Hub Inventory'!#REF!,Stats!$B8,'Hub Inventory'!$P:$P,Stats!$E$3,'Hub Inventory'!$AS:$AS,Stats!AC$3)</f>
        <v>#REF!</v>
      </c>
      <c r="AD8" s="478" t="e">
        <f t="shared" si="4"/>
        <v>#REF!</v>
      </c>
      <c r="AE8" s="393" t="s">
        <v>2261</v>
      </c>
      <c r="AF8" s="393"/>
      <c r="AG8" s="415" t="e">
        <f>COUNTIFS('Hub Inventory'!#REF!,Stats!$B8,'Hub Inventory'!$P:$P,Stats!$E$3,'Hub Inventory'!$AW:$AW,Stats!AG$3)</f>
        <v>#REF!</v>
      </c>
      <c r="AH8" s="416" t="e">
        <f>COUNTIFS('Hub Inventory'!#REF!,Stats!$B8,'Hub Inventory'!$P:$P,Stats!$E$3,'Hub Inventory'!$AW:$AW,Stats!AH$3)</f>
        <v>#REF!</v>
      </c>
      <c r="AI8" s="416" t="e">
        <f>COUNTIFS('Hub Inventory'!#REF!,Stats!$B8,'Hub Inventory'!$P:$P,Stats!$E$3,'Hub Inventory'!$AW:$AW,Stats!AI$3)</f>
        <v>#REF!</v>
      </c>
      <c r="AJ8" s="416" t="e">
        <f>COUNTIFS('Hub Inventory'!#REF!,Stats!$B8,'Hub Inventory'!$P:$P,Stats!$E$3,'Hub Inventory'!$AW:$AW,Stats!AJ$3)</f>
        <v>#REF!</v>
      </c>
      <c r="AK8" s="416" t="e">
        <f>COUNTIFS('Hub Inventory'!#REF!,Stats!$B8,'Hub Inventory'!$P:$P,Stats!$E$3,'Hub Inventory'!$AW:$AW,Stats!AK$3)</f>
        <v>#REF!</v>
      </c>
      <c r="AL8" s="481" t="e">
        <f t="shared" si="5"/>
        <v>#REF!</v>
      </c>
    </row>
    <row r="9" spans="1:38" x14ac:dyDescent="0.25">
      <c r="A9" t="s">
        <v>2248</v>
      </c>
      <c r="B9" t="s">
        <v>31</v>
      </c>
      <c r="D9" s="447" t="e">
        <f>COUNTIFS('Hub Inventory'!#REF!,Stats!$B9,'Hub Inventory'!$P:$P,Stats!D$3)</f>
        <v>#REF!</v>
      </c>
      <c r="E9" s="451" t="e">
        <f>COUNTIFS('Hub Inventory'!#REF!,Stats!$B9,'Hub Inventory'!$P:$P,Stats!E$3)</f>
        <v>#REF!</v>
      </c>
      <c r="F9" s="452" t="e">
        <f t="shared" si="0"/>
        <v>#REF!</v>
      </c>
      <c r="G9" s="393" t="s">
        <v>2261</v>
      </c>
      <c r="H9" s="393"/>
      <c r="I9" s="457" t="e">
        <f>COUNTIFS('Hub Inventory'!#REF!,Stats!$B9,'Hub Inventory'!$P:$P,Stats!$E$3,'Hub Inventory'!$U:$U,Stats!I$3)</f>
        <v>#REF!</v>
      </c>
      <c r="J9" s="458" t="e">
        <f>COUNTIFS('Hub Inventory'!#REF!,Stats!$B9,'Hub Inventory'!$P:$P,Stats!$E$3,'Hub Inventory'!$U:$U,Stats!J$3)</f>
        <v>#REF!</v>
      </c>
      <c r="K9" s="458" t="e">
        <f>COUNTIFS('Hub Inventory'!#REF!,Stats!$B9,'Hub Inventory'!$P:$P,Stats!$E$3,'Hub Inventory'!$U:$U,Stats!K$3)</f>
        <v>#REF!</v>
      </c>
      <c r="L9" s="459" t="e">
        <f t="shared" si="1"/>
        <v>#REF!</v>
      </c>
      <c r="M9" s="393" t="s">
        <v>2261</v>
      </c>
      <c r="N9" s="393"/>
      <c r="O9" s="402" t="e">
        <f>COUNTIFS('Hub Inventory'!#REF!,Stats!$B9,'Hub Inventory'!$P:$P,Stats!$E$3,'Hub Inventory'!$B:$B,Stats!O$3)</f>
        <v>#REF!</v>
      </c>
      <c r="P9" s="465" t="e">
        <f>COUNTIFS('Hub Inventory'!#REF!,Stats!$B9,'Hub Inventory'!$P:$P,Stats!$E$3,'Hub Inventory'!$B:$B,Stats!P$3)</f>
        <v>#REF!</v>
      </c>
      <c r="Q9" s="465" t="e">
        <f>COUNTIFS('Hub Inventory'!#REF!,Stats!$B9,'Hub Inventory'!$P:$P,Stats!$E$3,'Hub Inventory'!$B:$B,Stats!Q$3)</f>
        <v>#REF!</v>
      </c>
      <c r="R9" s="466" t="e">
        <f t="shared" si="2"/>
        <v>#REF!</v>
      </c>
      <c r="S9" s="393" t="s">
        <v>2261</v>
      </c>
      <c r="T9" s="393"/>
      <c r="U9" s="405" t="e">
        <f>COUNTIFS('Hub Inventory'!#REF!,Stats!$B9,'Hub Inventory'!$P:$P,Stats!$E$3,'Hub Inventory'!$AO:$AO,Stats!U$3)</f>
        <v>#REF!</v>
      </c>
      <c r="V9" s="472" t="e">
        <f>COUNTIFS('Hub Inventory'!#REF!,Stats!$B9,'Hub Inventory'!$P:$P,Stats!$E$3,'Hub Inventory'!$AO:$AO,Stats!V$3)</f>
        <v>#REF!</v>
      </c>
      <c r="W9" s="472" t="e">
        <f>COUNTIFS('Hub Inventory'!#REF!,Stats!$B9,'Hub Inventory'!$P:$P,Stats!$E$3,'Hub Inventory'!$AO:$AO,Stats!W$3)</f>
        <v>#REF!</v>
      </c>
      <c r="X9" s="473" t="e">
        <f t="shared" si="3"/>
        <v>#REF!</v>
      </c>
      <c r="Y9" s="393" t="s">
        <v>2261</v>
      </c>
      <c r="Z9" s="393"/>
      <c r="AA9" s="407" t="e">
        <f>COUNTIFS('Hub Inventory'!#REF!,Stats!$B9,'Hub Inventory'!$P:$P,Stats!$E$3,'Hub Inventory'!$AS:$AS,Stats!AA$3)</f>
        <v>#REF!</v>
      </c>
      <c r="AB9" s="408" t="e">
        <f>COUNTIFS('Hub Inventory'!#REF!,Stats!$B9,'Hub Inventory'!$P:$P,Stats!$E$3,'Hub Inventory'!$AS:$AS,Stats!AB$3)</f>
        <v>#REF!</v>
      </c>
      <c r="AC9" s="408" t="e">
        <f>COUNTIFS('Hub Inventory'!#REF!,Stats!$B9,'Hub Inventory'!$P:$P,Stats!$E$3,'Hub Inventory'!$AS:$AS,Stats!AC$3)</f>
        <v>#REF!</v>
      </c>
      <c r="AD9" s="478" t="e">
        <f t="shared" si="4"/>
        <v>#REF!</v>
      </c>
      <c r="AE9" s="393" t="s">
        <v>2261</v>
      </c>
      <c r="AF9" s="393"/>
      <c r="AG9" s="415" t="e">
        <f>COUNTIFS('Hub Inventory'!#REF!,Stats!$B9,'Hub Inventory'!$P:$P,Stats!$E$3,'Hub Inventory'!$AW:$AW,Stats!AG$3)</f>
        <v>#REF!</v>
      </c>
      <c r="AH9" s="416" t="e">
        <f>COUNTIFS('Hub Inventory'!#REF!,Stats!$B9,'Hub Inventory'!$P:$P,Stats!$E$3,'Hub Inventory'!$AW:$AW,Stats!AH$3)</f>
        <v>#REF!</v>
      </c>
      <c r="AI9" s="416" t="e">
        <f>COUNTIFS('Hub Inventory'!#REF!,Stats!$B9,'Hub Inventory'!$P:$P,Stats!$E$3,'Hub Inventory'!$AW:$AW,Stats!AI$3)</f>
        <v>#REF!</v>
      </c>
      <c r="AJ9" s="416" t="e">
        <f>COUNTIFS('Hub Inventory'!#REF!,Stats!$B9,'Hub Inventory'!$P:$P,Stats!$E$3,'Hub Inventory'!$AW:$AW,Stats!AJ$3)</f>
        <v>#REF!</v>
      </c>
      <c r="AK9" s="416" t="e">
        <f>COUNTIFS('Hub Inventory'!#REF!,Stats!$B9,'Hub Inventory'!$P:$P,Stats!$E$3,'Hub Inventory'!$AW:$AW,Stats!AK$3)</f>
        <v>#REF!</v>
      </c>
      <c r="AL9" s="481" t="e">
        <f t="shared" si="5"/>
        <v>#REF!</v>
      </c>
    </row>
    <row r="10" spans="1:38" ht="15.75" thickBot="1" x14ac:dyDescent="0.3">
      <c r="A10" t="s">
        <v>2256</v>
      </c>
      <c r="D10" s="448" t="e">
        <f>SUM(D4:D9)</f>
        <v>#REF!</v>
      </c>
      <c r="E10" s="453" t="e">
        <f>SUM(E4:E9)</f>
        <v>#REF!</v>
      </c>
      <c r="F10" s="449" t="e">
        <f>SUM(F4:F9)</f>
        <v>#REF!</v>
      </c>
      <c r="I10" s="460" t="e">
        <f>SUM(I4:I9)</f>
        <v>#REF!</v>
      </c>
      <c r="J10" s="461" t="e">
        <f>SUM(J4:J9)</f>
        <v>#REF!</v>
      </c>
      <c r="K10" s="461" t="e">
        <f>SUM(K4:K9)</f>
        <v>#REF!</v>
      </c>
      <c r="L10" s="462" t="e">
        <f>SUM(L4:L9)</f>
        <v>#REF!</v>
      </c>
      <c r="O10" s="403" t="e">
        <f>SUM(O4:O9)</f>
        <v>#REF!</v>
      </c>
      <c r="P10" s="467" t="e">
        <f>SUM(P4:P9)</f>
        <v>#REF!</v>
      </c>
      <c r="Q10" s="468" t="e">
        <f>SUM(Q4:Q9)</f>
        <v>#REF!</v>
      </c>
      <c r="R10" s="469" t="e">
        <f>SUM(R4:R9)</f>
        <v>#REF!</v>
      </c>
      <c r="U10" s="406" t="e">
        <f>SUM(U4:U9)</f>
        <v>#REF!</v>
      </c>
      <c r="V10" s="474" t="e">
        <f>SUM(V4:V9)</f>
        <v>#REF!</v>
      </c>
      <c r="W10" s="475" t="e">
        <f>SUM(W4:W9)</f>
        <v>#REF!</v>
      </c>
      <c r="X10" s="476" t="e">
        <f>SUM(X4:X9)</f>
        <v>#REF!</v>
      </c>
      <c r="AA10" s="411" t="e">
        <f>SUM(AA4:AA9)</f>
        <v>#REF!</v>
      </c>
      <c r="AB10" s="412" t="e">
        <f>SUM(AB4:AB9)</f>
        <v>#REF!</v>
      </c>
      <c r="AC10" s="412" t="e">
        <f>SUM(AC4:AC9)</f>
        <v>#REF!</v>
      </c>
      <c r="AD10" s="479" t="e">
        <f>SUM(AD4:AD9)</f>
        <v>#REF!</v>
      </c>
      <c r="AG10" s="417" t="e">
        <f t="shared" ref="AG10:AL10" si="6">SUM(AG4:AG9)</f>
        <v>#REF!</v>
      </c>
      <c r="AH10" s="418" t="e">
        <f t="shared" si="6"/>
        <v>#REF!</v>
      </c>
      <c r="AI10" s="418" t="e">
        <f t="shared" si="6"/>
        <v>#REF!</v>
      </c>
      <c r="AJ10" s="418" t="e">
        <f t="shared" si="6"/>
        <v>#REF!</v>
      </c>
      <c r="AK10" s="418" t="e">
        <f t="shared" si="6"/>
        <v>#REF!</v>
      </c>
      <c r="AL10" s="482" t="e">
        <f t="shared" si="6"/>
        <v>#REF!</v>
      </c>
    </row>
    <row r="11" spans="1:38" x14ac:dyDescent="0.25">
      <c r="U11" s="483" t="e">
        <f>+U10/$X$10</f>
        <v>#REF!</v>
      </c>
      <c r="V11" s="483" t="e">
        <f>+V10/$X$10</f>
        <v>#REF!</v>
      </c>
      <c r="W11" s="483" t="e">
        <f>+W10/$X$10</f>
        <v>#REF!</v>
      </c>
      <c r="AA11" s="483" t="e">
        <f>+AA10/$AD$10</f>
        <v>#REF!</v>
      </c>
      <c r="AB11" s="483" t="e">
        <f>+AB10/$AD$10</f>
        <v>#REF!</v>
      </c>
      <c r="AC11" s="483" t="e">
        <f>+AC10/$AD$10</f>
        <v>#REF!</v>
      </c>
      <c r="AG11" s="483" t="e">
        <f>+AG10/$AL$10</f>
        <v>#REF!</v>
      </c>
      <c r="AH11" s="483" t="e">
        <f>+AH10/$AL$10</f>
        <v>#REF!</v>
      </c>
      <c r="AI11" s="483" t="e">
        <f>+AI10/$AL$10</f>
        <v>#REF!</v>
      </c>
      <c r="AJ11" s="483" t="e">
        <f>+AJ10/$AL$10</f>
        <v>#REF!</v>
      </c>
      <c r="AK11" s="483" t="e">
        <f>+AK10/$AL$10</f>
        <v>#REF!</v>
      </c>
    </row>
    <row r="12" spans="1:38" ht="15.75" thickBot="1" x14ac:dyDescent="0.3"/>
    <row r="13" spans="1:38" x14ac:dyDescent="0.25">
      <c r="A13" s="674" t="s">
        <v>2263</v>
      </c>
      <c r="B13" s="652"/>
      <c r="C13" s="652"/>
      <c r="D13" s="652"/>
      <c r="E13" s="652"/>
      <c r="F13" s="652"/>
      <c r="G13" s="653"/>
    </row>
    <row r="14" spans="1:38" x14ac:dyDescent="0.25">
      <c r="A14" s="402" t="s">
        <v>2264</v>
      </c>
      <c r="B14" s="465"/>
      <c r="C14" s="465"/>
      <c r="D14" s="465"/>
      <c r="E14" s="465"/>
      <c r="F14" s="465"/>
      <c r="G14" s="654">
        <v>58</v>
      </c>
    </row>
    <row r="15" spans="1:38" x14ac:dyDescent="0.25">
      <c r="A15" s="402" t="s">
        <v>2265</v>
      </c>
      <c r="B15" s="465"/>
      <c r="C15" s="465"/>
      <c r="D15" s="465"/>
      <c r="E15" s="465"/>
      <c r="F15" s="465"/>
      <c r="G15" s="466">
        <v>28</v>
      </c>
    </row>
    <row r="16" spans="1:38" x14ac:dyDescent="0.25">
      <c r="A16" s="402" t="s">
        <v>2266</v>
      </c>
      <c r="B16" s="465"/>
      <c r="C16" s="465"/>
      <c r="D16" s="465"/>
      <c r="E16" s="465"/>
      <c r="F16" s="465"/>
      <c r="G16" s="466">
        <v>38</v>
      </c>
    </row>
    <row r="17" spans="1:8" x14ac:dyDescent="0.25">
      <c r="A17" s="402" t="s">
        <v>2267</v>
      </c>
      <c r="B17" s="465"/>
      <c r="C17" s="465"/>
      <c r="D17" s="465"/>
      <c r="E17" s="465"/>
      <c r="F17" s="465"/>
      <c r="G17" s="655">
        <v>1</v>
      </c>
    </row>
    <row r="18" spans="1:8" ht="15.75" thickBot="1" x14ac:dyDescent="0.3">
      <c r="A18" s="656" t="s">
        <v>2256</v>
      </c>
      <c r="B18" s="657"/>
      <c r="C18" s="657"/>
      <c r="D18" s="657"/>
      <c r="E18" s="657"/>
      <c r="F18" s="657"/>
      <c r="G18" s="469">
        <f>SUM(G14:G17)</f>
        <v>125</v>
      </c>
    </row>
    <row r="19" spans="1:8" ht="15.75" thickBot="1" x14ac:dyDescent="0.3"/>
    <row r="20" spans="1:8" x14ac:dyDescent="0.25">
      <c r="A20" s="669" t="s">
        <v>18</v>
      </c>
      <c r="B20" s="670"/>
      <c r="C20" s="670"/>
      <c r="D20" s="670"/>
      <c r="E20" s="670"/>
      <c r="F20" s="670"/>
      <c r="G20" s="671"/>
    </row>
    <row r="21" spans="1:8" x14ac:dyDescent="0.25">
      <c r="A21" s="672"/>
      <c r="B21" s="658"/>
      <c r="C21" s="658"/>
      <c r="D21" s="659" t="s">
        <v>2268</v>
      </c>
      <c r="E21" s="660" t="s">
        <v>652</v>
      </c>
      <c r="F21" s="660" t="s">
        <v>726</v>
      </c>
      <c r="G21" s="673" t="s">
        <v>2256</v>
      </c>
    </row>
    <row r="22" spans="1:8" x14ac:dyDescent="0.25">
      <c r="A22" s="661" t="s">
        <v>551</v>
      </c>
      <c r="B22" s="662"/>
      <c r="C22" s="662"/>
      <c r="D22" s="662"/>
      <c r="E22" s="663">
        <f>COUNTIFS(Assessment!$B:$B,"CA",Assessment!$C:$C,Stats!$A22,Assessment!$R:$R,Stats!E$21)</f>
        <v>12</v>
      </c>
      <c r="F22" s="663">
        <f>COUNTIFS(Assessment!$B:$B,"CA",Assessment!$C:$C,Stats!$A22,Assessment!$R:$R,Stats!F$21)</f>
        <v>4</v>
      </c>
      <c r="G22" s="664">
        <f t="shared" ref="G22:G27" si="7">SUM(E22:F22)</f>
        <v>16</v>
      </c>
    </row>
    <row r="23" spans="1:8" x14ac:dyDescent="0.25">
      <c r="A23" s="661" t="s">
        <v>142</v>
      </c>
      <c r="B23" s="662"/>
      <c r="C23" s="662"/>
      <c r="D23" s="662"/>
      <c r="E23" s="663">
        <f>COUNTIFS(Assessment!$B:$B,"CA",Assessment!$C:$C,Stats!$A23,Assessment!$R:$R,Stats!E$21)</f>
        <v>0</v>
      </c>
      <c r="F23" s="663">
        <f>COUNTIFS(Assessment!$B:$B,"CA",Assessment!$C:$C,Stats!$A23,Assessment!$R:$R,Stats!F$21)</f>
        <v>3</v>
      </c>
      <c r="G23" s="664">
        <f t="shared" si="7"/>
        <v>3</v>
      </c>
    </row>
    <row r="24" spans="1:8" x14ac:dyDescent="0.25">
      <c r="A24" s="661" t="s">
        <v>2066</v>
      </c>
      <c r="B24" s="662"/>
      <c r="C24" s="662"/>
      <c r="D24" s="662"/>
      <c r="E24" s="663">
        <f>COUNTIFS(Assessment!$B:$B,"CA",Assessment!$C:$C,Stats!$A24,Assessment!$R:$R,Stats!E$21)</f>
        <v>1</v>
      </c>
      <c r="F24" s="663">
        <f>COUNTIFS(Assessment!$B:$B,"CA",Assessment!$C:$C,Stats!$A24,Assessment!$R:$R,Stats!F$21)</f>
        <v>1</v>
      </c>
      <c r="G24" s="664">
        <f t="shared" si="7"/>
        <v>2</v>
      </c>
    </row>
    <row r="25" spans="1:8" x14ac:dyDescent="0.25">
      <c r="A25" s="661" t="s">
        <v>39</v>
      </c>
      <c r="B25" s="662"/>
      <c r="C25" s="662"/>
      <c r="D25" s="662"/>
      <c r="E25" s="663">
        <f>COUNTIFS(Assessment!$B:$B,"CA",Assessment!$C:$C,Stats!$A25,Assessment!$R:$R,Stats!E$21)</f>
        <v>51</v>
      </c>
      <c r="F25" s="663">
        <f>COUNTIFS(Assessment!$B:$B,"CA",Assessment!$C:$C,Stats!$A25,Assessment!$R:$R,Stats!F$21)</f>
        <v>0</v>
      </c>
      <c r="G25" s="664">
        <f t="shared" si="7"/>
        <v>51</v>
      </c>
    </row>
    <row r="26" spans="1:8" x14ac:dyDescent="0.25">
      <c r="A26" s="661" t="s">
        <v>47</v>
      </c>
      <c r="B26" s="662"/>
      <c r="C26" s="662"/>
      <c r="D26" s="662"/>
      <c r="E26" s="663">
        <f>COUNTIFS(Assessment!$B:$B,"CA",Assessment!$C:$C,Stats!$A26,Assessment!$R:$R,Stats!E$21)</f>
        <v>1</v>
      </c>
      <c r="F26" s="663">
        <f>COUNTIFS(Assessment!$B:$B,"CA",Assessment!$C:$C,Stats!$A26,Assessment!$R:$R,Stats!F$21)</f>
        <v>0</v>
      </c>
      <c r="G26" s="664">
        <f t="shared" si="7"/>
        <v>1</v>
      </c>
    </row>
    <row r="27" spans="1:8" x14ac:dyDescent="0.25">
      <c r="A27" s="661" t="s">
        <v>229</v>
      </c>
      <c r="B27" s="662"/>
      <c r="C27" s="662"/>
      <c r="D27" s="662"/>
      <c r="E27" s="663">
        <f>COUNTIFS(Assessment!$B:$B,"CA",Assessment!$C:$C,Stats!$A27,Assessment!$R:$R,Stats!E$21)</f>
        <v>1</v>
      </c>
      <c r="F27" s="663">
        <f>COUNTIFS(Assessment!$B:$B,"CA",Assessment!$C:$C,Stats!$A27,Assessment!$R:$R,Stats!F$21)</f>
        <v>0</v>
      </c>
      <c r="G27" s="664">
        <f t="shared" si="7"/>
        <v>1</v>
      </c>
    </row>
    <row r="28" spans="1:8" ht="15.75" thickBot="1" x14ac:dyDescent="0.3">
      <c r="A28" s="665" t="s">
        <v>2256</v>
      </c>
      <c r="B28" s="666"/>
      <c r="C28" s="666"/>
      <c r="D28" s="666"/>
      <c r="E28" s="667">
        <f>SUM(E22:E27)</f>
        <v>66</v>
      </c>
      <c r="F28" s="667">
        <f>SUM(F22:F27)</f>
        <v>8</v>
      </c>
      <c r="G28" s="668">
        <f>SUM(G22:G27)</f>
        <v>74</v>
      </c>
      <c r="H28" s="2">
        <f>SUM(H22:H27)</f>
        <v>0</v>
      </c>
    </row>
    <row r="29" spans="1:8" ht="15.75" thickBot="1" x14ac:dyDescent="0.3"/>
    <row r="30" spans="1:8" x14ac:dyDescent="0.25">
      <c r="A30" s="669" t="s">
        <v>2262</v>
      </c>
      <c r="B30" s="670"/>
      <c r="C30" s="670"/>
      <c r="D30" s="670"/>
      <c r="E30" s="670"/>
      <c r="F30" s="670"/>
      <c r="G30" s="671"/>
    </row>
    <row r="31" spans="1:8" x14ac:dyDescent="0.25">
      <c r="A31" s="672"/>
      <c r="B31" s="658"/>
      <c r="C31" s="658"/>
      <c r="D31" s="659" t="s">
        <v>2268</v>
      </c>
      <c r="E31" s="660" t="s">
        <v>652</v>
      </c>
      <c r="F31" s="660" t="s">
        <v>726</v>
      </c>
      <c r="G31" s="673" t="s">
        <v>2256</v>
      </c>
    </row>
    <row r="32" spans="1:8" x14ac:dyDescent="0.25">
      <c r="A32" s="661" t="s">
        <v>558</v>
      </c>
      <c r="B32" s="662"/>
      <c r="C32" s="662"/>
      <c r="D32" s="662"/>
      <c r="E32" s="663">
        <f>COUNTIFS(Assessment!$B:$B,"US",Assessment!$C:$C,Stats!$A32,Assessment!$R:$R,Stats!E$21)</f>
        <v>0</v>
      </c>
      <c r="F32" s="663">
        <f>COUNTIFS(Assessment!$B:$B,"US",Assessment!$C:$C,Stats!$A32,Assessment!$R:$R,Stats!F$21)</f>
        <v>3</v>
      </c>
      <c r="G32" s="664">
        <f>SUM(E32:F32)</f>
        <v>3</v>
      </c>
    </row>
    <row r="33" spans="1:7" x14ac:dyDescent="0.25">
      <c r="A33" s="661" t="s">
        <v>551</v>
      </c>
      <c r="B33" s="662"/>
      <c r="C33" s="662"/>
      <c r="D33" s="662"/>
      <c r="E33" s="663">
        <f>COUNTIFS(Assessment!$B:$B,"US",Assessment!$C:$C,Stats!$A33,Assessment!$R:$R,Stats!E$21)</f>
        <v>0</v>
      </c>
      <c r="F33" s="663">
        <f>COUNTIFS(Assessment!$B:$B,"US",Assessment!$C:$C,Stats!$A33,Assessment!$R:$R,Stats!F$21)</f>
        <v>7</v>
      </c>
      <c r="G33" s="664">
        <f t="shared" ref="G33:G39" si="8">SUM(E33:F33)</f>
        <v>7</v>
      </c>
    </row>
    <row r="34" spans="1:7" x14ac:dyDescent="0.25">
      <c r="A34" s="661" t="s">
        <v>142</v>
      </c>
      <c r="B34" s="662"/>
      <c r="C34" s="662"/>
      <c r="D34" s="662"/>
      <c r="E34" s="663">
        <f>COUNTIFS(Assessment!$B:$B,"US",Assessment!$C:$C,Stats!$A34,Assessment!$R:$R,Stats!E$21)</f>
        <v>3</v>
      </c>
      <c r="F34" s="663">
        <f>COUNTIFS(Assessment!$B:$B,"US",Assessment!$C:$C,Stats!$A34,Assessment!$R:$R,Stats!F$21)</f>
        <v>21</v>
      </c>
      <c r="G34" s="664">
        <f t="shared" si="8"/>
        <v>24</v>
      </c>
    </row>
    <row r="35" spans="1:7" x14ac:dyDescent="0.25">
      <c r="A35" s="661" t="s">
        <v>1503</v>
      </c>
      <c r="B35" s="662"/>
      <c r="C35" s="662"/>
      <c r="D35" s="662"/>
      <c r="E35" s="663">
        <f>COUNTIFS(Assessment!$B:$B,"US",Assessment!$C:$C,Stats!$A35,Assessment!$R:$R,Stats!E$21)</f>
        <v>4</v>
      </c>
      <c r="F35" s="663">
        <f>COUNTIFS(Assessment!$B:$B,"US",Assessment!$C:$C,Stats!$A35,Assessment!$R:$R,Stats!F$21)</f>
        <v>6</v>
      </c>
      <c r="G35" s="664">
        <f t="shared" si="8"/>
        <v>10</v>
      </c>
    </row>
    <row r="36" spans="1:7" x14ac:dyDescent="0.25">
      <c r="A36" s="661" t="s">
        <v>234</v>
      </c>
      <c r="B36" s="662"/>
      <c r="C36" s="662"/>
      <c r="D36" s="662"/>
      <c r="E36" s="663">
        <f>COUNTIFS(Assessment!$B:$B,"US",Assessment!$C:$C,Stats!$A36,Assessment!$R:$R,Stats!E$21)</f>
        <v>1</v>
      </c>
      <c r="F36" s="663">
        <f>COUNTIFS(Assessment!$B:$B,"US",Assessment!$C:$C,Stats!$A36,Assessment!$R:$R,Stats!F$21)</f>
        <v>0</v>
      </c>
      <c r="G36" s="664">
        <f t="shared" si="8"/>
        <v>1</v>
      </c>
    </row>
    <row r="37" spans="1:7" x14ac:dyDescent="0.25">
      <c r="A37" s="661" t="s">
        <v>39</v>
      </c>
      <c r="B37" s="662"/>
      <c r="C37" s="662"/>
      <c r="D37" s="662"/>
      <c r="E37" s="663">
        <f>COUNTIFS(Assessment!$B:$B,"US",Assessment!$C:$C,Stats!$A37,Assessment!$R:$R,Stats!E$21)</f>
        <v>4</v>
      </c>
      <c r="F37" s="663">
        <f>COUNTIFS(Assessment!$B:$B,"US",Assessment!$C:$C,Stats!$A37,Assessment!$R:$R,Stats!F$21)</f>
        <v>0</v>
      </c>
      <c r="G37" s="664">
        <f t="shared" si="8"/>
        <v>4</v>
      </c>
    </row>
    <row r="38" spans="1:7" x14ac:dyDescent="0.25">
      <c r="A38" s="661" t="s">
        <v>47</v>
      </c>
      <c r="B38" s="662"/>
      <c r="C38" s="662"/>
      <c r="D38" s="662"/>
      <c r="E38" s="663">
        <f>COUNTIFS(Assessment!$B:$B,"US",Assessment!$C:$C,Stats!$A38,Assessment!$R:$R,Stats!E$21)</f>
        <v>1</v>
      </c>
      <c r="F38" s="663">
        <f>COUNTIFS(Assessment!$B:$B,"US",Assessment!$C:$C,Stats!$A38,Assessment!$R:$R,Stats!F$21)</f>
        <v>0</v>
      </c>
      <c r="G38" s="664">
        <f t="shared" si="8"/>
        <v>1</v>
      </c>
    </row>
    <row r="39" spans="1:7" x14ac:dyDescent="0.25">
      <c r="A39" s="661" t="s">
        <v>229</v>
      </c>
      <c r="B39" s="662"/>
      <c r="C39" s="662"/>
      <c r="D39" s="662"/>
      <c r="E39" s="663">
        <f>COUNTIFS(Assessment!$B:$B,"US",Assessment!$C:$C,Stats!$A39,Assessment!$R:$R,Stats!E$21)</f>
        <v>1</v>
      </c>
      <c r="F39" s="663">
        <f>COUNTIFS(Assessment!$B:$B,"US",Assessment!$C:$C,Stats!$A39,Assessment!$R:$R,Stats!F$21)</f>
        <v>0</v>
      </c>
      <c r="G39" s="664">
        <f t="shared" si="8"/>
        <v>1</v>
      </c>
    </row>
    <row r="40" spans="1:7" ht="15.75" thickBot="1" x14ac:dyDescent="0.3">
      <c r="A40" s="665" t="s">
        <v>2256</v>
      </c>
      <c r="B40" s="666"/>
      <c r="C40" s="666"/>
      <c r="D40" s="666"/>
      <c r="E40" s="667">
        <f>SUM(E32:E39)</f>
        <v>14</v>
      </c>
      <c r="F40" s="667">
        <f>SUM(F32:F39)</f>
        <v>37</v>
      </c>
      <c r="G40" s="668">
        <f>SUM(G32:G39)</f>
        <v>51</v>
      </c>
    </row>
    <row r="41" spans="1:7" x14ac:dyDescent="0.25">
      <c r="F41" s="2" t="s">
        <v>276</v>
      </c>
      <c r="G41">
        <v>1</v>
      </c>
    </row>
    <row r="42" spans="1:7" x14ac:dyDescent="0.25">
      <c r="G42">
        <f>G40+G41</f>
        <v>52</v>
      </c>
    </row>
  </sheetData>
  <mergeCells count="6">
    <mergeCell ref="D2:F2"/>
    <mergeCell ref="AG2:AL2"/>
    <mergeCell ref="I2:L2"/>
    <mergeCell ref="O2:R2"/>
    <mergeCell ref="U2:X2"/>
    <mergeCell ref="AA2:AD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AU1048575"/>
  <sheetViews>
    <sheetView zoomScale="88" zoomScaleNormal="88" workbookViewId="0">
      <pane xSplit="4" ySplit="5" topLeftCell="E6" activePane="bottomRight" state="frozen"/>
      <selection activeCell="K112" sqref="K112"/>
      <selection pane="topRight" activeCell="K112" sqref="K112"/>
      <selection pane="bottomLeft" activeCell="K112" sqref="K112"/>
      <selection pane="bottomRight" activeCell="K112" sqref="K112"/>
    </sheetView>
  </sheetViews>
  <sheetFormatPr defaultColWidth="9.140625" defaultRowHeight="12.75" outlineLevelCol="1" x14ac:dyDescent="0.2"/>
  <cols>
    <col min="1" max="1" width="6.7109375" style="244" bestFit="1" customWidth="1"/>
    <col min="2" max="2" width="6.5703125" style="112" bestFit="1" customWidth="1"/>
    <col min="3" max="4" width="4.42578125" style="115" customWidth="1"/>
    <col min="5" max="5" width="5.28515625" style="115" customWidth="1"/>
    <col min="6" max="6" width="4.42578125" style="115" customWidth="1"/>
    <col min="7" max="7" width="4.28515625" style="112" bestFit="1" customWidth="1"/>
    <col min="8" max="8" width="10.7109375" style="112" customWidth="1"/>
    <col min="9" max="9" width="15.7109375" style="112" bestFit="1" customWidth="1"/>
    <col min="10" max="10" width="10.28515625" style="115" bestFit="1" customWidth="1"/>
    <col min="11" max="11" width="10.5703125" style="115" customWidth="1"/>
    <col min="12" max="12" width="11.7109375" style="115" customWidth="1"/>
    <col min="13" max="13" width="15.28515625" style="203" bestFit="1" customWidth="1"/>
    <col min="14" max="14" width="3.7109375" style="115" bestFit="1" customWidth="1"/>
    <col min="15" max="15" width="14.5703125" style="112" bestFit="1" customWidth="1"/>
    <col min="16" max="18" width="24.7109375" style="112" customWidth="1"/>
    <col min="19" max="29" width="4.28515625" style="115" customWidth="1" outlineLevel="1"/>
    <col min="30" max="30" width="8.28515625" style="112" customWidth="1" outlineLevel="1"/>
    <col min="31" max="31" width="1.28515625" style="115" customWidth="1"/>
    <col min="32" max="32" width="9.42578125" style="115" customWidth="1"/>
    <col min="33" max="33" width="9.42578125" style="198" customWidth="1"/>
    <col min="34" max="34" width="9.42578125" style="200" customWidth="1"/>
    <col min="35" max="35" width="7.140625" style="215" customWidth="1" outlineLevel="1"/>
    <col min="36" max="36" width="9.42578125" style="115" customWidth="1"/>
    <col min="37" max="37" width="6.85546875" style="215" customWidth="1" outlineLevel="1"/>
    <col min="38" max="38" width="9.42578125" style="115" customWidth="1"/>
    <col min="39" max="39" width="6" style="115" customWidth="1"/>
    <col min="40" max="40" width="5.42578125" style="115" bestFit="1" customWidth="1"/>
    <col min="41" max="41" width="27.5703125" style="216" customWidth="1"/>
    <col min="42" max="43" width="32.85546875" style="112" customWidth="1"/>
    <col min="44" max="44" width="15.28515625" style="112" customWidth="1"/>
    <col min="45" max="45" width="9.140625" style="112"/>
    <col min="46" max="46" width="14.140625" style="112" customWidth="1"/>
    <col min="47" max="47" width="14.5703125" style="112" customWidth="1"/>
    <col min="48" max="270" width="9.140625" style="112"/>
    <col min="271" max="272" width="11.7109375" style="112" customWidth="1"/>
    <col min="273" max="273" width="14.5703125" style="112" bestFit="1" customWidth="1"/>
    <col min="274" max="274" width="37.85546875" style="112" customWidth="1"/>
    <col min="275" max="276" width="8.140625" style="112" customWidth="1"/>
    <col min="277" max="277" width="8" style="112" customWidth="1"/>
    <col min="278" max="279" width="8.140625" style="112" customWidth="1"/>
    <col min="280" max="281" width="9.140625" style="112"/>
    <col min="282" max="282" width="14.42578125" style="112" customWidth="1"/>
    <col min="283" max="283" width="11.7109375" style="112" customWidth="1"/>
    <col min="284" max="284" width="7.42578125" style="112" bestFit="1" customWidth="1"/>
    <col min="285" max="285" width="11.140625" style="112" customWidth="1"/>
    <col min="286" max="286" width="9.7109375" style="112" customWidth="1"/>
    <col min="287" max="288" width="9.140625" style="112"/>
    <col min="289" max="289" width="12.7109375" style="112" bestFit="1" customWidth="1"/>
    <col min="290" max="290" width="22" style="112" bestFit="1" customWidth="1"/>
    <col min="291" max="526" width="9.140625" style="112"/>
    <col min="527" max="528" width="11.7109375" style="112" customWidth="1"/>
    <col min="529" max="529" width="14.5703125" style="112" bestFit="1" customWidth="1"/>
    <col min="530" max="530" width="37.85546875" style="112" customWidth="1"/>
    <col min="531" max="532" width="8.140625" style="112" customWidth="1"/>
    <col min="533" max="533" width="8" style="112" customWidth="1"/>
    <col min="534" max="535" width="8.140625" style="112" customWidth="1"/>
    <col min="536" max="537" width="9.140625" style="112"/>
    <col min="538" max="538" width="14.42578125" style="112" customWidth="1"/>
    <col min="539" max="539" width="11.7109375" style="112" customWidth="1"/>
    <col min="540" max="540" width="7.42578125" style="112" bestFit="1" customWidth="1"/>
    <col min="541" max="541" width="11.140625" style="112" customWidth="1"/>
    <col min="542" max="542" width="9.7109375" style="112" customWidth="1"/>
    <col min="543" max="544" width="9.140625" style="112"/>
    <col min="545" max="545" width="12.7109375" style="112" bestFit="1" customWidth="1"/>
    <col min="546" max="546" width="22" style="112" bestFit="1" customWidth="1"/>
    <col min="547" max="782" width="9.140625" style="112"/>
    <col min="783" max="784" width="11.7109375" style="112" customWidth="1"/>
    <col min="785" max="785" width="14.5703125" style="112" bestFit="1" customWidth="1"/>
    <col min="786" max="786" width="37.85546875" style="112" customWidth="1"/>
    <col min="787" max="788" width="8.140625" style="112" customWidth="1"/>
    <col min="789" max="789" width="8" style="112" customWidth="1"/>
    <col min="790" max="791" width="8.140625" style="112" customWidth="1"/>
    <col min="792" max="793" width="9.140625" style="112"/>
    <col min="794" max="794" width="14.42578125" style="112" customWidth="1"/>
    <col min="795" max="795" width="11.7109375" style="112" customWidth="1"/>
    <col min="796" max="796" width="7.42578125" style="112" bestFit="1" customWidth="1"/>
    <col min="797" max="797" width="11.140625" style="112" customWidth="1"/>
    <col min="798" max="798" width="9.7109375" style="112" customWidth="1"/>
    <col min="799" max="800" width="9.140625" style="112"/>
    <col min="801" max="801" width="12.7109375" style="112" bestFit="1" customWidth="1"/>
    <col min="802" max="802" width="22" style="112" bestFit="1" customWidth="1"/>
    <col min="803" max="1038" width="9.140625" style="112"/>
    <col min="1039" max="1040" width="11.7109375" style="112" customWidth="1"/>
    <col min="1041" max="1041" width="14.5703125" style="112" bestFit="1" customWidth="1"/>
    <col min="1042" max="1042" width="37.85546875" style="112" customWidth="1"/>
    <col min="1043" max="1044" width="8.140625" style="112" customWidth="1"/>
    <col min="1045" max="1045" width="8" style="112" customWidth="1"/>
    <col min="1046" max="1047" width="8.140625" style="112" customWidth="1"/>
    <col min="1048" max="1049" width="9.140625" style="112"/>
    <col min="1050" max="1050" width="14.42578125" style="112" customWidth="1"/>
    <col min="1051" max="1051" width="11.7109375" style="112" customWidth="1"/>
    <col min="1052" max="1052" width="7.42578125" style="112" bestFit="1" customWidth="1"/>
    <col min="1053" max="1053" width="11.140625" style="112" customWidth="1"/>
    <col min="1054" max="1054" width="9.7109375" style="112" customWidth="1"/>
    <col min="1055" max="1056" width="9.140625" style="112"/>
    <col min="1057" max="1057" width="12.7109375" style="112" bestFit="1" customWidth="1"/>
    <col min="1058" max="1058" width="22" style="112" bestFit="1" customWidth="1"/>
    <col min="1059" max="1294" width="9.140625" style="112"/>
    <col min="1295" max="1296" width="11.7109375" style="112" customWidth="1"/>
    <col min="1297" max="1297" width="14.5703125" style="112" bestFit="1" customWidth="1"/>
    <col min="1298" max="1298" width="37.85546875" style="112" customWidth="1"/>
    <col min="1299" max="1300" width="8.140625" style="112" customWidth="1"/>
    <col min="1301" max="1301" width="8" style="112" customWidth="1"/>
    <col min="1302" max="1303" width="8.140625" style="112" customWidth="1"/>
    <col min="1304" max="1305" width="9.140625" style="112"/>
    <col min="1306" max="1306" width="14.42578125" style="112" customWidth="1"/>
    <col min="1307" max="1307" width="11.7109375" style="112" customWidth="1"/>
    <col min="1308" max="1308" width="7.42578125" style="112" bestFit="1" customWidth="1"/>
    <col min="1309" max="1309" width="11.140625" style="112" customWidth="1"/>
    <col min="1310" max="1310" width="9.7109375" style="112" customWidth="1"/>
    <col min="1311" max="1312" width="9.140625" style="112"/>
    <col min="1313" max="1313" width="12.7109375" style="112" bestFit="1" customWidth="1"/>
    <col min="1314" max="1314" width="22" style="112" bestFit="1" customWidth="1"/>
    <col min="1315" max="1550" width="9.140625" style="112"/>
    <col min="1551" max="1552" width="11.7109375" style="112" customWidth="1"/>
    <col min="1553" max="1553" width="14.5703125" style="112" bestFit="1" customWidth="1"/>
    <col min="1554" max="1554" width="37.85546875" style="112" customWidth="1"/>
    <col min="1555" max="1556" width="8.140625" style="112" customWidth="1"/>
    <col min="1557" max="1557" width="8" style="112" customWidth="1"/>
    <col min="1558" max="1559" width="8.140625" style="112" customWidth="1"/>
    <col min="1560" max="1561" width="9.140625" style="112"/>
    <col min="1562" max="1562" width="14.42578125" style="112" customWidth="1"/>
    <col min="1563" max="1563" width="11.7109375" style="112" customWidth="1"/>
    <col min="1564" max="1564" width="7.42578125" style="112" bestFit="1" customWidth="1"/>
    <col min="1565" max="1565" width="11.140625" style="112" customWidth="1"/>
    <col min="1566" max="1566" width="9.7109375" style="112" customWidth="1"/>
    <col min="1567" max="1568" width="9.140625" style="112"/>
    <col min="1569" max="1569" width="12.7109375" style="112" bestFit="1" customWidth="1"/>
    <col min="1570" max="1570" width="22" style="112" bestFit="1" customWidth="1"/>
    <col min="1571" max="1806" width="9.140625" style="112"/>
    <col min="1807" max="1808" width="11.7109375" style="112" customWidth="1"/>
    <col min="1809" max="1809" width="14.5703125" style="112" bestFit="1" customWidth="1"/>
    <col min="1810" max="1810" width="37.85546875" style="112" customWidth="1"/>
    <col min="1811" max="1812" width="8.140625" style="112" customWidth="1"/>
    <col min="1813" max="1813" width="8" style="112" customWidth="1"/>
    <col min="1814" max="1815" width="8.140625" style="112" customWidth="1"/>
    <col min="1816" max="1817" width="9.140625" style="112"/>
    <col min="1818" max="1818" width="14.42578125" style="112" customWidth="1"/>
    <col min="1819" max="1819" width="11.7109375" style="112" customWidth="1"/>
    <col min="1820" max="1820" width="7.42578125" style="112" bestFit="1" customWidth="1"/>
    <col min="1821" max="1821" width="11.140625" style="112" customWidth="1"/>
    <col min="1822" max="1822" width="9.7109375" style="112" customWidth="1"/>
    <col min="1823" max="1824" width="9.140625" style="112"/>
    <col min="1825" max="1825" width="12.7109375" style="112" bestFit="1" customWidth="1"/>
    <col min="1826" max="1826" width="22" style="112" bestFit="1" customWidth="1"/>
    <col min="1827" max="2062" width="9.140625" style="112"/>
    <col min="2063" max="2064" width="11.7109375" style="112" customWidth="1"/>
    <col min="2065" max="2065" width="14.5703125" style="112" bestFit="1" customWidth="1"/>
    <col min="2066" max="2066" width="37.85546875" style="112" customWidth="1"/>
    <col min="2067" max="2068" width="8.140625" style="112" customWidth="1"/>
    <col min="2069" max="2069" width="8" style="112" customWidth="1"/>
    <col min="2070" max="2071" width="8.140625" style="112" customWidth="1"/>
    <col min="2072" max="2073" width="9.140625" style="112"/>
    <col min="2074" max="2074" width="14.42578125" style="112" customWidth="1"/>
    <col min="2075" max="2075" width="11.7109375" style="112" customWidth="1"/>
    <col min="2076" max="2076" width="7.42578125" style="112" bestFit="1" customWidth="1"/>
    <col min="2077" max="2077" width="11.140625" style="112" customWidth="1"/>
    <col min="2078" max="2078" width="9.7109375" style="112" customWidth="1"/>
    <col min="2079" max="2080" width="9.140625" style="112"/>
    <col min="2081" max="2081" width="12.7109375" style="112" bestFit="1" customWidth="1"/>
    <col min="2082" max="2082" width="22" style="112" bestFit="1" customWidth="1"/>
    <col min="2083" max="2318" width="9.140625" style="112"/>
    <col min="2319" max="2320" width="11.7109375" style="112" customWidth="1"/>
    <col min="2321" max="2321" width="14.5703125" style="112" bestFit="1" customWidth="1"/>
    <col min="2322" max="2322" width="37.85546875" style="112" customWidth="1"/>
    <col min="2323" max="2324" width="8.140625" style="112" customWidth="1"/>
    <col min="2325" max="2325" width="8" style="112" customWidth="1"/>
    <col min="2326" max="2327" width="8.140625" style="112" customWidth="1"/>
    <col min="2328" max="2329" width="9.140625" style="112"/>
    <col min="2330" max="2330" width="14.42578125" style="112" customWidth="1"/>
    <col min="2331" max="2331" width="11.7109375" style="112" customWidth="1"/>
    <col min="2332" max="2332" width="7.42578125" style="112" bestFit="1" customWidth="1"/>
    <col min="2333" max="2333" width="11.140625" style="112" customWidth="1"/>
    <col min="2334" max="2334" width="9.7109375" style="112" customWidth="1"/>
    <col min="2335" max="2336" width="9.140625" style="112"/>
    <col min="2337" max="2337" width="12.7109375" style="112" bestFit="1" customWidth="1"/>
    <col min="2338" max="2338" width="22" style="112" bestFit="1" customWidth="1"/>
    <col min="2339" max="2574" width="9.140625" style="112"/>
    <col min="2575" max="2576" width="11.7109375" style="112" customWidth="1"/>
    <col min="2577" max="2577" width="14.5703125" style="112" bestFit="1" customWidth="1"/>
    <col min="2578" max="2578" width="37.85546875" style="112" customWidth="1"/>
    <col min="2579" max="2580" width="8.140625" style="112" customWidth="1"/>
    <col min="2581" max="2581" width="8" style="112" customWidth="1"/>
    <col min="2582" max="2583" width="8.140625" style="112" customWidth="1"/>
    <col min="2584" max="2585" width="9.140625" style="112"/>
    <col min="2586" max="2586" width="14.42578125" style="112" customWidth="1"/>
    <col min="2587" max="2587" width="11.7109375" style="112" customWidth="1"/>
    <col min="2588" max="2588" width="7.42578125" style="112" bestFit="1" customWidth="1"/>
    <col min="2589" max="2589" width="11.140625" style="112" customWidth="1"/>
    <col min="2590" max="2590" width="9.7109375" style="112" customWidth="1"/>
    <col min="2591" max="2592" width="9.140625" style="112"/>
    <col min="2593" max="2593" width="12.7109375" style="112" bestFit="1" customWidth="1"/>
    <col min="2594" max="2594" width="22" style="112" bestFit="1" customWidth="1"/>
    <col min="2595" max="2830" width="9.140625" style="112"/>
    <col min="2831" max="2832" width="11.7109375" style="112" customWidth="1"/>
    <col min="2833" max="2833" width="14.5703125" style="112" bestFit="1" customWidth="1"/>
    <col min="2834" max="2834" width="37.85546875" style="112" customWidth="1"/>
    <col min="2835" max="2836" width="8.140625" style="112" customWidth="1"/>
    <col min="2837" max="2837" width="8" style="112" customWidth="1"/>
    <col min="2838" max="2839" width="8.140625" style="112" customWidth="1"/>
    <col min="2840" max="2841" width="9.140625" style="112"/>
    <col min="2842" max="2842" width="14.42578125" style="112" customWidth="1"/>
    <col min="2843" max="2843" width="11.7109375" style="112" customWidth="1"/>
    <col min="2844" max="2844" width="7.42578125" style="112" bestFit="1" customWidth="1"/>
    <col min="2845" max="2845" width="11.140625" style="112" customWidth="1"/>
    <col min="2846" max="2846" width="9.7109375" style="112" customWidth="1"/>
    <col min="2847" max="2848" width="9.140625" style="112"/>
    <col min="2849" max="2849" width="12.7109375" style="112" bestFit="1" customWidth="1"/>
    <col min="2850" max="2850" width="22" style="112" bestFit="1" customWidth="1"/>
    <col min="2851" max="3086" width="9.140625" style="112"/>
    <col min="3087" max="3088" width="11.7109375" style="112" customWidth="1"/>
    <col min="3089" max="3089" width="14.5703125" style="112" bestFit="1" customWidth="1"/>
    <col min="3090" max="3090" width="37.85546875" style="112" customWidth="1"/>
    <col min="3091" max="3092" width="8.140625" style="112" customWidth="1"/>
    <col min="3093" max="3093" width="8" style="112" customWidth="1"/>
    <col min="3094" max="3095" width="8.140625" style="112" customWidth="1"/>
    <col min="3096" max="3097" width="9.140625" style="112"/>
    <col min="3098" max="3098" width="14.42578125" style="112" customWidth="1"/>
    <col min="3099" max="3099" width="11.7109375" style="112" customWidth="1"/>
    <col min="3100" max="3100" width="7.42578125" style="112" bestFit="1" customWidth="1"/>
    <col min="3101" max="3101" width="11.140625" style="112" customWidth="1"/>
    <col min="3102" max="3102" width="9.7109375" style="112" customWidth="1"/>
    <col min="3103" max="3104" width="9.140625" style="112"/>
    <col min="3105" max="3105" width="12.7109375" style="112" bestFit="1" customWidth="1"/>
    <col min="3106" max="3106" width="22" style="112" bestFit="1" customWidth="1"/>
    <col min="3107" max="3342" width="9.140625" style="112"/>
    <col min="3343" max="3344" width="11.7109375" style="112" customWidth="1"/>
    <col min="3345" max="3345" width="14.5703125" style="112" bestFit="1" customWidth="1"/>
    <col min="3346" max="3346" width="37.85546875" style="112" customWidth="1"/>
    <col min="3347" max="3348" width="8.140625" style="112" customWidth="1"/>
    <col min="3349" max="3349" width="8" style="112" customWidth="1"/>
    <col min="3350" max="3351" width="8.140625" style="112" customWidth="1"/>
    <col min="3352" max="3353" width="9.140625" style="112"/>
    <col min="3354" max="3354" width="14.42578125" style="112" customWidth="1"/>
    <col min="3355" max="3355" width="11.7109375" style="112" customWidth="1"/>
    <col min="3356" max="3356" width="7.42578125" style="112" bestFit="1" customWidth="1"/>
    <col min="3357" max="3357" width="11.140625" style="112" customWidth="1"/>
    <col min="3358" max="3358" width="9.7109375" style="112" customWidth="1"/>
    <col min="3359" max="3360" width="9.140625" style="112"/>
    <col min="3361" max="3361" width="12.7109375" style="112" bestFit="1" customWidth="1"/>
    <col min="3362" max="3362" width="22" style="112" bestFit="1" customWidth="1"/>
    <col min="3363" max="3598" width="9.140625" style="112"/>
    <col min="3599" max="3600" width="11.7109375" style="112" customWidth="1"/>
    <col min="3601" max="3601" width="14.5703125" style="112" bestFit="1" customWidth="1"/>
    <col min="3602" max="3602" width="37.85546875" style="112" customWidth="1"/>
    <col min="3603" max="3604" width="8.140625" style="112" customWidth="1"/>
    <col min="3605" max="3605" width="8" style="112" customWidth="1"/>
    <col min="3606" max="3607" width="8.140625" style="112" customWidth="1"/>
    <col min="3608" max="3609" width="9.140625" style="112"/>
    <col min="3610" max="3610" width="14.42578125" style="112" customWidth="1"/>
    <col min="3611" max="3611" width="11.7109375" style="112" customWidth="1"/>
    <col min="3612" max="3612" width="7.42578125" style="112" bestFit="1" customWidth="1"/>
    <col min="3613" max="3613" width="11.140625" style="112" customWidth="1"/>
    <col min="3614" max="3614" width="9.7109375" style="112" customWidth="1"/>
    <col min="3615" max="3616" width="9.140625" style="112"/>
    <col min="3617" max="3617" width="12.7109375" style="112" bestFit="1" customWidth="1"/>
    <col min="3618" max="3618" width="22" style="112" bestFit="1" customWidth="1"/>
    <col min="3619" max="3854" width="9.140625" style="112"/>
    <col min="3855" max="3856" width="11.7109375" style="112" customWidth="1"/>
    <col min="3857" max="3857" width="14.5703125" style="112" bestFit="1" customWidth="1"/>
    <col min="3858" max="3858" width="37.85546875" style="112" customWidth="1"/>
    <col min="3859" max="3860" width="8.140625" style="112" customWidth="1"/>
    <col min="3861" max="3861" width="8" style="112" customWidth="1"/>
    <col min="3862" max="3863" width="8.140625" style="112" customWidth="1"/>
    <col min="3864" max="3865" width="9.140625" style="112"/>
    <col min="3866" max="3866" width="14.42578125" style="112" customWidth="1"/>
    <col min="3867" max="3867" width="11.7109375" style="112" customWidth="1"/>
    <col min="3868" max="3868" width="7.42578125" style="112" bestFit="1" customWidth="1"/>
    <col min="3869" max="3869" width="11.140625" style="112" customWidth="1"/>
    <col min="3870" max="3870" width="9.7109375" style="112" customWidth="1"/>
    <col min="3871" max="3872" width="9.140625" style="112"/>
    <col min="3873" max="3873" width="12.7109375" style="112" bestFit="1" customWidth="1"/>
    <col min="3874" max="3874" width="22" style="112" bestFit="1" customWidth="1"/>
    <col min="3875" max="4110" width="9.140625" style="112"/>
    <col min="4111" max="4112" width="11.7109375" style="112" customWidth="1"/>
    <col min="4113" max="4113" width="14.5703125" style="112" bestFit="1" customWidth="1"/>
    <col min="4114" max="4114" width="37.85546875" style="112" customWidth="1"/>
    <col min="4115" max="4116" width="8.140625" style="112" customWidth="1"/>
    <col min="4117" max="4117" width="8" style="112" customWidth="1"/>
    <col min="4118" max="4119" width="8.140625" style="112" customWidth="1"/>
    <col min="4120" max="4121" width="9.140625" style="112"/>
    <col min="4122" max="4122" width="14.42578125" style="112" customWidth="1"/>
    <col min="4123" max="4123" width="11.7109375" style="112" customWidth="1"/>
    <col min="4124" max="4124" width="7.42578125" style="112" bestFit="1" customWidth="1"/>
    <col min="4125" max="4125" width="11.140625" style="112" customWidth="1"/>
    <col min="4126" max="4126" width="9.7109375" style="112" customWidth="1"/>
    <col min="4127" max="4128" width="9.140625" style="112"/>
    <col min="4129" max="4129" width="12.7109375" style="112" bestFit="1" customWidth="1"/>
    <col min="4130" max="4130" width="22" style="112" bestFit="1" customWidth="1"/>
    <col min="4131" max="4366" width="9.140625" style="112"/>
    <col min="4367" max="4368" width="11.7109375" style="112" customWidth="1"/>
    <col min="4369" max="4369" width="14.5703125" style="112" bestFit="1" customWidth="1"/>
    <col min="4370" max="4370" width="37.85546875" style="112" customWidth="1"/>
    <col min="4371" max="4372" width="8.140625" style="112" customWidth="1"/>
    <col min="4373" max="4373" width="8" style="112" customWidth="1"/>
    <col min="4374" max="4375" width="8.140625" style="112" customWidth="1"/>
    <col min="4376" max="4377" width="9.140625" style="112"/>
    <col min="4378" max="4378" width="14.42578125" style="112" customWidth="1"/>
    <col min="4379" max="4379" width="11.7109375" style="112" customWidth="1"/>
    <col min="4380" max="4380" width="7.42578125" style="112" bestFit="1" customWidth="1"/>
    <col min="4381" max="4381" width="11.140625" style="112" customWidth="1"/>
    <col min="4382" max="4382" width="9.7109375" style="112" customWidth="1"/>
    <col min="4383" max="4384" width="9.140625" style="112"/>
    <col min="4385" max="4385" width="12.7109375" style="112" bestFit="1" customWidth="1"/>
    <col min="4386" max="4386" width="22" style="112" bestFit="1" customWidth="1"/>
    <col min="4387" max="4622" width="9.140625" style="112"/>
    <col min="4623" max="4624" width="11.7109375" style="112" customWidth="1"/>
    <col min="4625" max="4625" width="14.5703125" style="112" bestFit="1" customWidth="1"/>
    <col min="4626" max="4626" width="37.85546875" style="112" customWidth="1"/>
    <col min="4627" max="4628" width="8.140625" style="112" customWidth="1"/>
    <col min="4629" max="4629" width="8" style="112" customWidth="1"/>
    <col min="4630" max="4631" width="8.140625" style="112" customWidth="1"/>
    <col min="4632" max="4633" width="9.140625" style="112"/>
    <col min="4634" max="4634" width="14.42578125" style="112" customWidth="1"/>
    <col min="4635" max="4635" width="11.7109375" style="112" customWidth="1"/>
    <col min="4636" max="4636" width="7.42578125" style="112" bestFit="1" customWidth="1"/>
    <col min="4637" max="4637" width="11.140625" style="112" customWidth="1"/>
    <col min="4638" max="4638" width="9.7109375" style="112" customWidth="1"/>
    <col min="4639" max="4640" width="9.140625" style="112"/>
    <col min="4641" max="4641" width="12.7109375" style="112" bestFit="1" customWidth="1"/>
    <col min="4642" max="4642" width="22" style="112" bestFit="1" customWidth="1"/>
    <col min="4643" max="4878" width="9.140625" style="112"/>
    <col min="4879" max="4880" width="11.7109375" style="112" customWidth="1"/>
    <col min="4881" max="4881" width="14.5703125" style="112" bestFit="1" customWidth="1"/>
    <col min="4882" max="4882" width="37.85546875" style="112" customWidth="1"/>
    <col min="4883" max="4884" width="8.140625" style="112" customWidth="1"/>
    <col min="4885" max="4885" width="8" style="112" customWidth="1"/>
    <col min="4886" max="4887" width="8.140625" style="112" customWidth="1"/>
    <col min="4888" max="4889" width="9.140625" style="112"/>
    <col min="4890" max="4890" width="14.42578125" style="112" customWidth="1"/>
    <col min="4891" max="4891" width="11.7109375" style="112" customWidth="1"/>
    <col min="4892" max="4892" width="7.42578125" style="112" bestFit="1" customWidth="1"/>
    <col min="4893" max="4893" width="11.140625" style="112" customWidth="1"/>
    <col min="4894" max="4894" width="9.7109375" style="112" customWidth="1"/>
    <col min="4895" max="4896" width="9.140625" style="112"/>
    <col min="4897" max="4897" width="12.7109375" style="112" bestFit="1" customWidth="1"/>
    <col min="4898" max="4898" width="22" style="112" bestFit="1" customWidth="1"/>
    <col min="4899" max="5134" width="9.140625" style="112"/>
    <col min="5135" max="5136" width="11.7109375" style="112" customWidth="1"/>
    <col min="5137" max="5137" width="14.5703125" style="112" bestFit="1" customWidth="1"/>
    <col min="5138" max="5138" width="37.85546875" style="112" customWidth="1"/>
    <col min="5139" max="5140" width="8.140625" style="112" customWidth="1"/>
    <col min="5141" max="5141" width="8" style="112" customWidth="1"/>
    <col min="5142" max="5143" width="8.140625" style="112" customWidth="1"/>
    <col min="5144" max="5145" width="9.140625" style="112"/>
    <col min="5146" max="5146" width="14.42578125" style="112" customWidth="1"/>
    <col min="5147" max="5147" width="11.7109375" style="112" customWidth="1"/>
    <col min="5148" max="5148" width="7.42578125" style="112" bestFit="1" customWidth="1"/>
    <col min="5149" max="5149" width="11.140625" style="112" customWidth="1"/>
    <col min="5150" max="5150" width="9.7109375" style="112" customWidth="1"/>
    <col min="5151" max="5152" width="9.140625" style="112"/>
    <col min="5153" max="5153" width="12.7109375" style="112" bestFit="1" customWidth="1"/>
    <col min="5154" max="5154" width="22" style="112" bestFit="1" customWidth="1"/>
    <col min="5155" max="5390" width="9.140625" style="112"/>
    <col min="5391" max="5392" width="11.7109375" style="112" customWidth="1"/>
    <col min="5393" max="5393" width="14.5703125" style="112" bestFit="1" customWidth="1"/>
    <col min="5394" max="5394" width="37.85546875" style="112" customWidth="1"/>
    <col min="5395" max="5396" width="8.140625" style="112" customWidth="1"/>
    <col min="5397" max="5397" width="8" style="112" customWidth="1"/>
    <col min="5398" max="5399" width="8.140625" style="112" customWidth="1"/>
    <col min="5400" max="5401" width="9.140625" style="112"/>
    <col min="5402" max="5402" width="14.42578125" style="112" customWidth="1"/>
    <col min="5403" max="5403" width="11.7109375" style="112" customWidth="1"/>
    <col min="5404" max="5404" width="7.42578125" style="112" bestFit="1" customWidth="1"/>
    <col min="5405" max="5405" width="11.140625" style="112" customWidth="1"/>
    <col min="5406" max="5406" width="9.7109375" style="112" customWidth="1"/>
    <col min="5407" max="5408" width="9.140625" style="112"/>
    <col min="5409" max="5409" width="12.7109375" style="112" bestFit="1" customWidth="1"/>
    <col min="5410" max="5410" width="22" style="112" bestFit="1" customWidth="1"/>
    <col min="5411" max="5646" width="9.140625" style="112"/>
    <col min="5647" max="5648" width="11.7109375" style="112" customWidth="1"/>
    <col min="5649" max="5649" width="14.5703125" style="112" bestFit="1" customWidth="1"/>
    <col min="5650" max="5650" width="37.85546875" style="112" customWidth="1"/>
    <col min="5651" max="5652" width="8.140625" style="112" customWidth="1"/>
    <col min="5653" max="5653" width="8" style="112" customWidth="1"/>
    <col min="5654" max="5655" width="8.140625" style="112" customWidth="1"/>
    <col min="5656" max="5657" width="9.140625" style="112"/>
    <col min="5658" max="5658" width="14.42578125" style="112" customWidth="1"/>
    <col min="5659" max="5659" width="11.7109375" style="112" customWidth="1"/>
    <col min="5660" max="5660" width="7.42578125" style="112" bestFit="1" customWidth="1"/>
    <col min="5661" max="5661" width="11.140625" style="112" customWidth="1"/>
    <col min="5662" max="5662" width="9.7109375" style="112" customWidth="1"/>
    <col min="5663" max="5664" width="9.140625" style="112"/>
    <col min="5665" max="5665" width="12.7109375" style="112" bestFit="1" customWidth="1"/>
    <col min="5666" max="5666" width="22" style="112" bestFit="1" customWidth="1"/>
    <col min="5667" max="5902" width="9.140625" style="112"/>
    <col min="5903" max="5904" width="11.7109375" style="112" customWidth="1"/>
    <col min="5905" max="5905" width="14.5703125" style="112" bestFit="1" customWidth="1"/>
    <col min="5906" max="5906" width="37.85546875" style="112" customWidth="1"/>
    <col min="5907" max="5908" width="8.140625" style="112" customWidth="1"/>
    <col min="5909" max="5909" width="8" style="112" customWidth="1"/>
    <col min="5910" max="5911" width="8.140625" style="112" customWidth="1"/>
    <col min="5912" max="5913" width="9.140625" style="112"/>
    <col min="5914" max="5914" width="14.42578125" style="112" customWidth="1"/>
    <col min="5915" max="5915" width="11.7109375" style="112" customWidth="1"/>
    <col min="5916" max="5916" width="7.42578125" style="112" bestFit="1" customWidth="1"/>
    <col min="5917" max="5917" width="11.140625" style="112" customWidth="1"/>
    <col min="5918" max="5918" width="9.7109375" style="112" customWidth="1"/>
    <col min="5919" max="5920" width="9.140625" style="112"/>
    <col min="5921" max="5921" width="12.7109375" style="112" bestFit="1" customWidth="1"/>
    <col min="5922" max="5922" width="22" style="112" bestFit="1" customWidth="1"/>
    <col min="5923" max="6158" width="9.140625" style="112"/>
    <col min="6159" max="6160" width="11.7109375" style="112" customWidth="1"/>
    <col min="6161" max="6161" width="14.5703125" style="112" bestFit="1" customWidth="1"/>
    <col min="6162" max="6162" width="37.85546875" style="112" customWidth="1"/>
    <col min="6163" max="6164" width="8.140625" style="112" customWidth="1"/>
    <col min="6165" max="6165" width="8" style="112" customWidth="1"/>
    <col min="6166" max="6167" width="8.140625" style="112" customWidth="1"/>
    <col min="6168" max="6169" width="9.140625" style="112"/>
    <col min="6170" max="6170" width="14.42578125" style="112" customWidth="1"/>
    <col min="6171" max="6171" width="11.7109375" style="112" customWidth="1"/>
    <col min="6172" max="6172" width="7.42578125" style="112" bestFit="1" customWidth="1"/>
    <col min="6173" max="6173" width="11.140625" style="112" customWidth="1"/>
    <col min="6174" max="6174" width="9.7109375" style="112" customWidth="1"/>
    <col min="6175" max="6176" width="9.140625" style="112"/>
    <col min="6177" max="6177" width="12.7109375" style="112" bestFit="1" customWidth="1"/>
    <col min="6178" max="6178" width="22" style="112" bestFit="1" customWidth="1"/>
    <col min="6179" max="6414" width="9.140625" style="112"/>
    <col min="6415" max="6416" width="11.7109375" style="112" customWidth="1"/>
    <col min="6417" max="6417" width="14.5703125" style="112" bestFit="1" customWidth="1"/>
    <col min="6418" max="6418" width="37.85546875" style="112" customWidth="1"/>
    <col min="6419" max="6420" width="8.140625" style="112" customWidth="1"/>
    <col min="6421" max="6421" width="8" style="112" customWidth="1"/>
    <col min="6422" max="6423" width="8.140625" style="112" customWidth="1"/>
    <col min="6424" max="6425" width="9.140625" style="112"/>
    <col min="6426" max="6426" width="14.42578125" style="112" customWidth="1"/>
    <col min="6427" max="6427" width="11.7109375" style="112" customWidth="1"/>
    <col min="6428" max="6428" width="7.42578125" style="112" bestFit="1" customWidth="1"/>
    <col min="6429" max="6429" width="11.140625" style="112" customWidth="1"/>
    <col min="6430" max="6430" width="9.7109375" style="112" customWidth="1"/>
    <col min="6431" max="6432" width="9.140625" style="112"/>
    <col min="6433" max="6433" width="12.7109375" style="112" bestFit="1" customWidth="1"/>
    <col min="6434" max="6434" width="22" style="112" bestFit="1" customWidth="1"/>
    <col min="6435" max="6670" width="9.140625" style="112"/>
    <col min="6671" max="6672" width="11.7109375" style="112" customWidth="1"/>
    <col min="6673" max="6673" width="14.5703125" style="112" bestFit="1" customWidth="1"/>
    <col min="6674" max="6674" width="37.85546875" style="112" customWidth="1"/>
    <col min="6675" max="6676" width="8.140625" style="112" customWidth="1"/>
    <col min="6677" max="6677" width="8" style="112" customWidth="1"/>
    <col min="6678" max="6679" width="8.140625" style="112" customWidth="1"/>
    <col min="6680" max="6681" width="9.140625" style="112"/>
    <col min="6682" max="6682" width="14.42578125" style="112" customWidth="1"/>
    <col min="6683" max="6683" width="11.7109375" style="112" customWidth="1"/>
    <col min="6684" max="6684" width="7.42578125" style="112" bestFit="1" customWidth="1"/>
    <col min="6685" max="6685" width="11.140625" style="112" customWidth="1"/>
    <col min="6686" max="6686" width="9.7109375" style="112" customWidth="1"/>
    <col min="6687" max="6688" width="9.140625" style="112"/>
    <col min="6689" max="6689" width="12.7109375" style="112" bestFit="1" customWidth="1"/>
    <col min="6690" max="6690" width="22" style="112" bestFit="1" customWidth="1"/>
    <col min="6691" max="6926" width="9.140625" style="112"/>
    <col min="6927" max="6928" width="11.7109375" style="112" customWidth="1"/>
    <col min="6929" max="6929" width="14.5703125" style="112" bestFit="1" customWidth="1"/>
    <col min="6930" max="6930" width="37.85546875" style="112" customWidth="1"/>
    <col min="6931" max="6932" width="8.140625" style="112" customWidth="1"/>
    <col min="6933" max="6933" width="8" style="112" customWidth="1"/>
    <col min="6934" max="6935" width="8.140625" style="112" customWidth="1"/>
    <col min="6936" max="6937" width="9.140625" style="112"/>
    <col min="6938" max="6938" width="14.42578125" style="112" customWidth="1"/>
    <col min="6939" max="6939" width="11.7109375" style="112" customWidth="1"/>
    <col min="6940" max="6940" width="7.42578125" style="112" bestFit="1" customWidth="1"/>
    <col min="6941" max="6941" width="11.140625" style="112" customWidth="1"/>
    <col min="6942" max="6942" width="9.7109375" style="112" customWidth="1"/>
    <col min="6943" max="6944" width="9.140625" style="112"/>
    <col min="6945" max="6945" width="12.7109375" style="112" bestFit="1" customWidth="1"/>
    <col min="6946" max="6946" width="22" style="112" bestFit="1" customWidth="1"/>
    <col min="6947" max="7182" width="9.140625" style="112"/>
    <col min="7183" max="7184" width="11.7109375" style="112" customWidth="1"/>
    <col min="7185" max="7185" width="14.5703125" style="112" bestFit="1" customWidth="1"/>
    <col min="7186" max="7186" width="37.85546875" style="112" customWidth="1"/>
    <col min="7187" max="7188" width="8.140625" style="112" customWidth="1"/>
    <col min="7189" max="7189" width="8" style="112" customWidth="1"/>
    <col min="7190" max="7191" width="8.140625" style="112" customWidth="1"/>
    <col min="7192" max="7193" width="9.140625" style="112"/>
    <col min="7194" max="7194" width="14.42578125" style="112" customWidth="1"/>
    <col min="7195" max="7195" width="11.7109375" style="112" customWidth="1"/>
    <col min="7196" max="7196" width="7.42578125" style="112" bestFit="1" customWidth="1"/>
    <col min="7197" max="7197" width="11.140625" style="112" customWidth="1"/>
    <col min="7198" max="7198" width="9.7109375" style="112" customWidth="1"/>
    <col min="7199" max="7200" width="9.140625" style="112"/>
    <col min="7201" max="7201" width="12.7109375" style="112" bestFit="1" customWidth="1"/>
    <col min="7202" max="7202" width="22" style="112" bestFit="1" customWidth="1"/>
    <col min="7203" max="7438" width="9.140625" style="112"/>
    <col min="7439" max="7440" width="11.7109375" style="112" customWidth="1"/>
    <col min="7441" max="7441" width="14.5703125" style="112" bestFit="1" customWidth="1"/>
    <col min="7442" max="7442" width="37.85546875" style="112" customWidth="1"/>
    <col min="7443" max="7444" width="8.140625" style="112" customWidth="1"/>
    <col min="7445" max="7445" width="8" style="112" customWidth="1"/>
    <col min="7446" max="7447" width="8.140625" style="112" customWidth="1"/>
    <col min="7448" max="7449" width="9.140625" style="112"/>
    <col min="7450" max="7450" width="14.42578125" style="112" customWidth="1"/>
    <col min="7451" max="7451" width="11.7109375" style="112" customWidth="1"/>
    <col min="7452" max="7452" width="7.42578125" style="112" bestFit="1" customWidth="1"/>
    <col min="7453" max="7453" width="11.140625" style="112" customWidth="1"/>
    <col min="7454" max="7454" width="9.7109375" style="112" customWidth="1"/>
    <col min="7455" max="7456" width="9.140625" style="112"/>
    <col min="7457" max="7457" width="12.7109375" style="112" bestFit="1" customWidth="1"/>
    <col min="7458" max="7458" width="22" style="112" bestFit="1" customWidth="1"/>
    <col min="7459" max="7694" width="9.140625" style="112"/>
    <col min="7695" max="7696" width="11.7109375" style="112" customWidth="1"/>
    <col min="7697" max="7697" width="14.5703125" style="112" bestFit="1" customWidth="1"/>
    <col min="7698" max="7698" width="37.85546875" style="112" customWidth="1"/>
    <col min="7699" max="7700" width="8.140625" style="112" customWidth="1"/>
    <col min="7701" max="7701" width="8" style="112" customWidth="1"/>
    <col min="7702" max="7703" width="8.140625" style="112" customWidth="1"/>
    <col min="7704" max="7705" width="9.140625" style="112"/>
    <col min="7706" max="7706" width="14.42578125" style="112" customWidth="1"/>
    <col min="7707" max="7707" width="11.7109375" style="112" customWidth="1"/>
    <col min="7708" max="7708" width="7.42578125" style="112" bestFit="1" customWidth="1"/>
    <col min="7709" max="7709" width="11.140625" style="112" customWidth="1"/>
    <col min="7710" max="7710" width="9.7109375" style="112" customWidth="1"/>
    <col min="7711" max="7712" width="9.140625" style="112"/>
    <col min="7713" max="7713" width="12.7109375" style="112" bestFit="1" customWidth="1"/>
    <col min="7714" max="7714" width="22" style="112" bestFit="1" customWidth="1"/>
    <col min="7715" max="7950" width="9.140625" style="112"/>
    <col min="7951" max="7952" width="11.7109375" style="112" customWidth="1"/>
    <col min="7953" max="7953" width="14.5703125" style="112" bestFit="1" customWidth="1"/>
    <col min="7954" max="7954" width="37.85546875" style="112" customWidth="1"/>
    <col min="7955" max="7956" width="8.140625" style="112" customWidth="1"/>
    <col min="7957" max="7957" width="8" style="112" customWidth="1"/>
    <col min="7958" max="7959" width="8.140625" style="112" customWidth="1"/>
    <col min="7960" max="7961" width="9.140625" style="112"/>
    <col min="7962" max="7962" width="14.42578125" style="112" customWidth="1"/>
    <col min="7963" max="7963" width="11.7109375" style="112" customWidth="1"/>
    <col min="7964" max="7964" width="7.42578125" style="112" bestFit="1" customWidth="1"/>
    <col min="7965" max="7965" width="11.140625" style="112" customWidth="1"/>
    <col min="7966" max="7966" width="9.7109375" style="112" customWidth="1"/>
    <col min="7967" max="7968" width="9.140625" style="112"/>
    <col min="7969" max="7969" width="12.7109375" style="112" bestFit="1" customWidth="1"/>
    <col min="7970" max="7970" width="22" style="112" bestFit="1" customWidth="1"/>
    <col min="7971" max="8206" width="9.140625" style="112"/>
    <col min="8207" max="8208" width="11.7109375" style="112" customWidth="1"/>
    <col min="8209" max="8209" width="14.5703125" style="112" bestFit="1" customWidth="1"/>
    <col min="8210" max="8210" width="37.85546875" style="112" customWidth="1"/>
    <col min="8211" max="8212" width="8.140625" style="112" customWidth="1"/>
    <col min="8213" max="8213" width="8" style="112" customWidth="1"/>
    <col min="8214" max="8215" width="8.140625" style="112" customWidth="1"/>
    <col min="8216" max="8217" width="9.140625" style="112"/>
    <col min="8218" max="8218" width="14.42578125" style="112" customWidth="1"/>
    <col min="8219" max="8219" width="11.7109375" style="112" customWidth="1"/>
    <col min="8220" max="8220" width="7.42578125" style="112" bestFit="1" customWidth="1"/>
    <col min="8221" max="8221" width="11.140625" style="112" customWidth="1"/>
    <col min="8222" max="8222" width="9.7109375" style="112" customWidth="1"/>
    <col min="8223" max="8224" width="9.140625" style="112"/>
    <col min="8225" max="8225" width="12.7109375" style="112" bestFit="1" customWidth="1"/>
    <col min="8226" max="8226" width="22" style="112" bestFit="1" customWidth="1"/>
    <col min="8227" max="8462" width="9.140625" style="112"/>
    <col min="8463" max="8464" width="11.7109375" style="112" customWidth="1"/>
    <col min="8465" max="8465" width="14.5703125" style="112" bestFit="1" customWidth="1"/>
    <col min="8466" max="8466" width="37.85546875" style="112" customWidth="1"/>
    <col min="8467" max="8468" width="8.140625" style="112" customWidth="1"/>
    <col min="8469" max="8469" width="8" style="112" customWidth="1"/>
    <col min="8470" max="8471" width="8.140625" style="112" customWidth="1"/>
    <col min="8472" max="8473" width="9.140625" style="112"/>
    <col min="8474" max="8474" width="14.42578125" style="112" customWidth="1"/>
    <col min="8475" max="8475" width="11.7109375" style="112" customWidth="1"/>
    <col min="8476" max="8476" width="7.42578125" style="112" bestFit="1" customWidth="1"/>
    <col min="8477" max="8477" width="11.140625" style="112" customWidth="1"/>
    <col min="8478" max="8478" width="9.7109375" style="112" customWidth="1"/>
    <col min="8479" max="8480" width="9.140625" style="112"/>
    <col min="8481" max="8481" width="12.7109375" style="112" bestFit="1" customWidth="1"/>
    <col min="8482" max="8482" width="22" style="112" bestFit="1" customWidth="1"/>
    <col min="8483" max="8718" width="9.140625" style="112"/>
    <col min="8719" max="8720" width="11.7109375" style="112" customWidth="1"/>
    <col min="8721" max="8721" width="14.5703125" style="112" bestFit="1" customWidth="1"/>
    <col min="8722" max="8722" width="37.85546875" style="112" customWidth="1"/>
    <col min="8723" max="8724" width="8.140625" style="112" customWidth="1"/>
    <col min="8725" max="8725" width="8" style="112" customWidth="1"/>
    <col min="8726" max="8727" width="8.140625" style="112" customWidth="1"/>
    <col min="8728" max="8729" width="9.140625" style="112"/>
    <col min="8730" max="8730" width="14.42578125" style="112" customWidth="1"/>
    <col min="8731" max="8731" width="11.7109375" style="112" customWidth="1"/>
    <col min="8732" max="8732" width="7.42578125" style="112" bestFit="1" customWidth="1"/>
    <col min="8733" max="8733" width="11.140625" style="112" customWidth="1"/>
    <col min="8734" max="8734" width="9.7109375" style="112" customWidth="1"/>
    <col min="8735" max="8736" width="9.140625" style="112"/>
    <col min="8737" max="8737" width="12.7109375" style="112" bestFit="1" customWidth="1"/>
    <col min="8738" max="8738" width="22" style="112" bestFit="1" customWidth="1"/>
    <col min="8739" max="8974" width="9.140625" style="112"/>
    <col min="8975" max="8976" width="11.7109375" style="112" customWidth="1"/>
    <col min="8977" max="8977" width="14.5703125" style="112" bestFit="1" customWidth="1"/>
    <col min="8978" max="8978" width="37.85546875" style="112" customWidth="1"/>
    <col min="8979" max="8980" width="8.140625" style="112" customWidth="1"/>
    <col min="8981" max="8981" width="8" style="112" customWidth="1"/>
    <col min="8982" max="8983" width="8.140625" style="112" customWidth="1"/>
    <col min="8984" max="8985" width="9.140625" style="112"/>
    <col min="8986" max="8986" width="14.42578125" style="112" customWidth="1"/>
    <col min="8987" max="8987" width="11.7109375" style="112" customWidth="1"/>
    <col min="8988" max="8988" width="7.42578125" style="112" bestFit="1" customWidth="1"/>
    <col min="8989" max="8989" width="11.140625" style="112" customWidth="1"/>
    <col min="8990" max="8990" width="9.7109375" style="112" customWidth="1"/>
    <col min="8991" max="8992" width="9.140625" style="112"/>
    <col min="8993" max="8993" width="12.7109375" style="112" bestFit="1" customWidth="1"/>
    <col min="8994" max="8994" width="22" style="112" bestFit="1" customWidth="1"/>
    <col min="8995" max="9230" width="9.140625" style="112"/>
    <col min="9231" max="9232" width="11.7109375" style="112" customWidth="1"/>
    <col min="9233" max="9233" width="14.5703125" style="112" bestFit="1" customWidth="1"/>
    <col min="9234" max="9234" width="37.85546875" style="112" customWidth="1"/>
    <col min="9235" max="9236" width="8.140625" style="112" customWidth="1"/>
    <col min="9237" max="9237" width="8" style="112" customWidth="1"/>
    <col min="9238" max="9239" width="8.140625" style="112" customWidth="1"/>
    <col min="9240" max="9241" width="9.140625" style="112"/>
    <col min="9242" max="9242" width="14.42578125" style="112" customWidth="1"/>
    <col min="9243" max="9243" width="11.7109375" style="112" customWidth="1"/>
    <col min="9244" max="9244" width="7.42578125" style="112" bestFit="1" customWidth="1"/>
    <col min="9245" max="9245" width="11.140625" style="112" customWidth="1"/>
    <col min="9246" max="9246" width="9.7109375" style="112" customWidth="1"/>
    <col min="9247" max="9248" width="9.140625" style="112"/>
    <col min="9249" max="9249" width="12.7109375" style="112" bestFit="1" customWidth="1"/>
    <col min="9250" max="9250" width="22" style="112" bestFit="1" customWidth="1"/>
    <col min="9251" max="9486" width="9.140625" style="112"/>
    <col min="9487" max="9488" width="11.7109375" style="112" customWidth="1"/>
    <col min="9489" max="9489" width="14.5703125" style="112" bestFit="1" customWidth="1"/>
    <col min="9490" max="9490" width="37.85546875" style="112" customWidth="1"/>
    <col min="9491" max="9492" width="8.140625" style="112" customWidth="1"/>
    <col min="9493" max="9493" width="8" style="112" customWidth="1"/>
    <col min="9494" max="9495" width="8.140625" style="112" customWidth="1"/>
    <col min="9496" max="9497" width="9.140625" style="112"/>
    <col min="9498" max="9498" width="14.42578125" style="112" customWidth="1"/>
    <col min="9499" max="9499" width="11.7109375" style="112" customWidth="1"/>
    <col min="9500" max="9500" width="7.42578125" style="112" bestFit="1" customWidth="1"/>
    <col min="9501" max="9501" width="11.140625" style="112" customWidth="1"/>
    <col min="9502" max="9502" width="9.7109375" style="112" customWidth="1"/>
    <col min="9503" max="9504" width="9.140625" style="112"/>
    <col min="9505" max="9505" width="12.7109375" style="112" bestFit="1" customWidth="1"/>
    <col min="9506" max="9506" width="22" style="112" bestFit="1" customWidth="1"/>
    <col min="9507" max="9742" width="9.140625" style="112"/>
    <col min="9743" max="9744" width="11.7109375" style="112" customWidth="1"/>
    <col min="9745" max="9745" width="14.5703125" style="112" bestFit="1" customWidth="1"/>
    <col min="9746" max="9746" width="37.85546875" style="112" customWidth="1"/>
    <col min="9747" max="9748" width="8.140625" style="112" customWidth="1"/>
    <col min="9749" max="9749" width="8" style="112" customWidth="1"/>
    <col min="9750" max="9751" width="8.140625" style="112" customWidth="1"/>
    <col min="9752" max="9753" width="9.140625" style="112"/>
    <col min="9754" max="9754" width="14.42578125" style="112" customWidth="1"/>
    <col min="9755" max="9755" width="11.7109375" style="112" customWidth="1"/>
    <col min="9756" max="9756" width="7.42578125" style="112" bestFit="1" customWidth="1"/>
    <col min="9757" max="9757" width="11.140625" style="112" customWidth="1"/>
    <col min="9758" max="9758" width="9.7109375" style="112" customWidth="1"/>
    <col min="9759" max="9760" width="9.140625" style="112"/>
    <col min="9761" max="9761" width="12.7109375" style="112" bestFit="1" customWidth="1"/>
    <col min="9762" max="9762" width="22" style="112" bestFit="1" customWidth="1"/>
    <col min="9763" max="9998" width="9.140625" style="112"/>
    <col min="9999" max="10000" width="11.7109375" style="112" customWidth="1"/>
    <col min="10001" max="10001" width="14.5703125" style="112" bestFit="1" customWidth="1"/>
    <col min="10002" max="10002" width="37.85546875" style="112" customWidth="1"/>
    <col min="10003" max="10004" width="8.140625" style="112" customWidth="1"/>
    <col min="10005" max="10005" width="8" style="112" customWidth="1"/>
    <col min="10006" max="10007" width="8.140625" style="112" customWidth="1"/>
    <col min="10008" max="10009" width="9.140625" style="112"/>
    <col min="10010" max="10010" width="14.42578125" style="112" customWidth="1"/>
    <col min="10011" max="10011" width="11.7109375" style="112" customWidth="1"/>
    <col min="10012" max="10012" width="7.42578125" style="112" bestFit="1" customWidth="1"/>
    <col min="10013" max="10013" width="11.140625" style="112" customWidth="1"/>
    <col min="10014" max="10014" width="9.7109375" style="112" customWidth="1"/>
    <col min="10015" max="10016" width="9.140625" style="112"/>
    <col min="10017" max="10017" width="12.7109375" style="112" bestFit="1" customWidth="1"/>
    <col min="10018" max="10018" width="22" style="112" bestFit="1" customWidth="1"/>
    <col min="10019" max="10254" width="9.140625" style="112"/>
    <col min="10255" max="10256" width="11.7109375" style="112" customWidth="1"/>
    <col min="10257" max="10257" width="14.5703125" style="112" bestFit="1" customWidth="1"/>
    <col min="10258" max="10258" width="37.85546875" style="112" customWidth="1"/>
    <col min="10259" max="10260" width="8.140625" style="112" customWidth="1"/>
    <col min="10261" max="10261" width="8" style="112" customWidth="1"/>
    <col min="10262" max="10263" width="8.140625" style="112" customWidth="1"/>
    <col min="10264" max="10265" width="9.140625" style="112"/>
    <col min="10266" max="10266" width="14.42578125" style="112" customWidth="1"/>
    <col min="10267" max="10267" width="11.7109375" style="112" customWidth="1"/>
    <col min="10268" max="10268" width="7.42578125" style="112" bestFit="1" customWidth="1"/>
    <col min="10269" max="10269" width="11.140625" style="112" customWidth="1"/>
    <col min="10270" max="10270" width="9.7109375" style="112" customWidth="1"/>
    <col min="10271" max="10272" width="9.140625" style="112"/>
    <col min="10273" max="10273" width="12.7109375" style="112" bestFit="1" customWidth="1"/>
    <col min="10274" max="10274" width="22" style="112" bestFit="1" customWidth="1"/>
    <col min="10275" max="10510" width="9.140625" style="112"/>
    <col min="10511" max="10512" width="11.7109375" style="112" customWidth="1"/>
    <col min="10513" max="10513" width="14.5703125" style="112" bestFit="1" customWidth="1"/>
    <col min="10514" max="10514" width="37.85546875" style="112" customWidth="1"/>
    <col min="10515" max="10516" width="8.140625" style="112" customWidth="1"/>
    <col min="10517" max="10517" width="8" style="112" customWidth="1"/>
    <col min="10518" max="10519" width="8.140625" style="112" customWidth="1"/>
    <col min="10520" max="10521" width="9.140625" style="112"/>
    <col min="10522" max="10522" width="14.42578125" style="112" customWidth="1"/>
    <col min="10523" max="10523" width="11.7109375" style="112" customWidth="1"/>
    <col min="10524" max="10524" width="7.42578125" style="112" bestFit="1" customWidth="1"/>
    <col min="10525" max="10525" width="11.140625" style="112" customWidth="1"/>
    <col min="10526" max="10526" width="9.7109375" style="112" customWidth="1"/>
    <col min="10527" max="10528" width="9.140625" style="112"/>
    <col min="10529" max="10529" width="12.7109375" style="112" bestFit="1" customWidth="1"/>
    <col min="10530" max="10530" width="22" style="112" bestFit="1" customWidth="1"/>
    <col min="10531" max="10766" width="9.140625" style="112"/>
    <col min="10767" max="10768" width="11.7109375" style="112" customWidth="1"/>
    <col min="10769" max="10769" width="14.5703125" style="112" bestFit="1" customWidth="1"/>
    <col min="10770" max="10770" width="37.85546875" style="112" customWidth="1"/>
    <col min="10771" max="10772" width="8.140625" style="112" customWidth="1"/>
    <col min="10773" max="10773" width="8" style="112" customWidth="1"/>
    <col min="10774" max="10775" width="8.140625" style="112" customWidth="1"/>
    <col min="10776" max="10777" width="9.140625" style="112"/>
    <col min="10778" max="10778" width="14.42578125" style="112" customWidth="1"/>
    <col min="10779" max="10779" width="11.7109375" style="112" customWidth="1"/>
    <col min="10780" max="10780" width="7.42578125" style="112" bestFit="1" customWidth="1"/>
    <col min="10781" max="10781" width="11.140625" style="112" customWidth="1"/>
    <col min="10782" max="10782" width="9.7109375" style="112" customWidth="1"/>
    <col min="10783" max="10784" width="9.140625" style="112"/>
    <col min="10785" max="10785" width="12.7109375" style="112" bestFit="1" customWidth="1"/>
    <col min="10786" max="10786" width="22" style="112" bestFit="1" customWidth="1"/>
    <col min="10787" max="11022" width="9.140625" style="112"/>
    <col min="11023" max="11024" width="11.7109375" style="112" customWidth="1"/>
    <col min="11025" max="11025" width="14.5703125" style="112" bestFit="1" customWidth="1"/>
    <col min="11026" max="11026" width="37.85546875" style="112" customWidth="1"/>
    <col min="11027" max="11028" width="8.140625" style="112" customWidth="1"/>
    <col min="11029" max="11029" width="8" style="112" customWidth="1"/>
    <col min="11030" max="11031" width="8.140625" style="112" customWidth="1"/>
    <col min="11032" max="11033" width="9.140625" style="112"/>
    <col min="11034" max="11034" width="14.42578125" style="112" customWidth="1"/>
    <col min="11035" max="11035" width="11.7109375" style="112" customWidth="1"/>
    <col min="11036" max="11036" width="7.42578125" style="112" bestFit="1" customWidth="1"/>
    <col min="11037" max="11037" width="11.140625" style="112" customWidth="1"/>
    <col min="11038" max="11038" width="9.7109375" style="112" customWidth="1"/>
    <col min="11039" max="11040" width="9.140625" style="112"/>
    <col min="11041" max="11041" width="12.7109375" style="112" bestFit="1" customWidth="1"/>
    <col min="11042" max="11042" width="22" style="112" bestFit="1" customWidth="1"/>
    <col min="11043" max="11278" width="9.140625" style="112"/>
    <col min="11279" max="11280" width="11.7109375" style="112" customWidth="1"/>
    <col min="11281" max="11281" width="14.5703125" style="112" bestFit="1" customWidth="1"/>
    <col min="11282" max="11282" width="37.85546875" style="112" customWidth="1"/>
    <col min="11283" max="11284" width="8.140625" style="112" customWidth="1"/>
    <col min="11285" max="11285" width="8" style="112" customWidth="1"/>
    <col min="11286" max="11287" width="8.140625" style="112" customWidth="1"/>
    <col min="11288" max="11289" width="9.140625" style="112"/>
    <col min="11290" max="11290" width="14.42578125" style="112" customWidth="1"/>
    <col min="11291" max="11291" width="11.7109375" style="112" customWidth="1"/>
    <col min="11292" max="11292" width="7.42578125" style="112" bestFit="1" customWidth="1"/>
    <col min="11293" max="11293" width="11.140625" style="112" customWidth="1"/>
    <col min="11294" max="11294" width="9.7109375" style="112" customWidth="1"/>
    <col min="11295" max="11296" width="9.140625" style="112"/>
    <col min="11297" max="11297" width="12.7109375" style="112" bestFit="1" customWidth="1"/>
    <col min="11298" max="11298" width="22" style="112" bestFit="1" customWidth="1"/>
    <col min="11299" max="11534" width="9.140625" style="112"/>
    <col min="11535" max="11536" width="11.7109375" style="112" customWidth="1"/>
    <col min="11537" max="11537" width="14.5703125" style="112" bestFit="1" customWidth="1"/>
    <col min="11538" max="11538" width="37.85546875" style="112" customWidth="1"/>
    <col min="11539" max="11540" width="8.140625" style="112" customWidth="1"/>
    <col min="11541" max="11541" width="8" style="112" customWidth="1"/>
    <col min="11542" max="11543" width="8.140625" style="112" customWidth="1"/>
    <col min="11544" max="11545" width="9.140625" style="112"/>
    <col min="11546" max="11546" width="14.42578125" style="112" customWidth="1"/>
    <col min="11547" max="11547" width="11.7109375" style="112" customWidth="1"/>
    <col min="11548" max="11548" width="7.42578125" style="112" bestFit="1" customWidth="1"/>
    <col min="11549" max="11549" width="11.140625" style="112" customWidth="1"/>
    <col min="11550" max="11550" width="9.7109375" style="112" customWidth="1"/>
    <col min="11551" max="11552" width="9.140625" style="112"/>
    <col min="11553" max="11553" width="12.7109375" style="112" bestFit="1" customWidth="1"/>
    <col min="11554" max="11554" width="22" style="112" bestFit="1" customWidth="1"/>
    <col min="11555" max="11790" width="9.140625" style="112"/>
    <col min="11791" max="11792" width="11.7109375" style="112" customWidth="1"/>
    <col min="11793" max="11793" width="14.5703125" style="112" bestFit="1" customWidth="1"/>
    <col min="11794" max="11794" width="37.85546875" style="112" customWidth="1"/>
    <col min="11795" max="11796" width="8.140625" style="112" customWidth="1"/>
    <col min="11797" max="11797" width="8" style="112" customWidth="1"/>
    <col min="11798" max="11799" width="8.140625" style="112" customWidth="1"/>
    <col min="11800" max="11801" width="9.140625" style="112"/>
    <col min="11802" max="11802" width="14.42578125" style="112" customWidth="1"/>
    <col min="11803" max="11803" width="11.7109375" style="112" customWidth="1"/>
    <col min="11804" max="11804" width="7.42578125" style="112" bestFit="1" customWidth="1"/>
    <col min="11805" max="11805" width="11.140625" style="112" customWidth="1"/>
    <col min="11806" max="11806" width="9.7109375" style="112" customWidth="1"/>
    <col min="11807" max="11808" width="9.140625" style="112"/>
    <col min="11809" max="11809" width="12.7109375" style="112" bestFit="1" customWidth="1"/>
    <col min="11810" max="11810" width="22" style="112" bestFit="1" customWidth="1"/>
    <col min="11811" max="12046" width="9.140625" style="112"/>
    <col min="12047" max="12048" width="11.7109375" style="112" customWidth="1"/>
    <col min="12049" max="12049" width="14.5703125" style="112" bestFit="1" customWidth="1"/>
    <col min="12050" max="12050" width="37.85546875" style="112" customWidth="1"/>
    <col min="12051" max="12052" width="8.140625" style="112" customWidth="1"/>
    <col min="12053" max="12053" width="8" style="112" customWidth="1"/>
    <col min="12054" max="12055" width="8.140625" style="112" customWidth="1"/>
    <col min="12056" max="12057" width="9.140625" style="112"/>
    <col min="12058" max="12058" width="14.42578125" style="112" customWidth="1"/>
    <col min="12059" max="12059" width="11.7109375" style="112" customWidth="1"/>
    <col min="12060" max="12060" width="7.42578125" style="112" bestFit="1" customWidth="1"/>
    <col min="12061" max="12061" width="11.140625" style="112" customWidth="1"/>
    <col min="12062" max="12062" width="9.7109375" style="112" customWidth="1"/>
    <col min="12063" max="12064" width="9.140625" style="112"/>
    <col min="12065" max="12065" width="12.7109375" style="112" bestFit="1" customWidth="1"/>
    <col min="12066" max="12066" width="22" style="112" bestFit="1" customWidth="1"/>
    <col min="12067" max="12302" width="9.140625" style="112"/>
    <col min="12303" max="12304" width="11.7109375" style="112" customWidth="1"/>
    <col min="12305" max="12305" width="14.5703125" style="112" bestFit="1" customWidth="1"/>
    <col min="12306" max="12306" width="37.85546875" style="112" customWidth="1"/>
    <col min="12307" max="12308" width="8.140625" style="112" customWidth="1"/>
    <col min="12309" max="12309" width="8" style="112" customWidth="1"/>
    <col min="12310" max="12311" width="8.140625" style="112" customWidth="1"/>
    <col min="12312" max="12313" width="9.140625" style="112"/>
    <col min="12314" max="12314" width="14.42578125" style="112" customWidth="1"/>
    <col min="12315" max="12315" width="11.7109375" style="112" customWidth="1"/>
    <col min="12316" max="12316" width="7.42578125" style="112" bestFit="1" customWidth="1"/>
    <col min="12317" max="12317" width="11.140625" style="112" customWidth="1"/>
    <col min="12318" max="12318" width="9.7109375" style="112" customWidth="1"/>
    <col min="12319" max="12320" width="9.140625" style="112"/>
    <col min="12321" max="12321" width="12.7109375" style="112" bestFit="1" customWidth="1"/>
    <col min="12322" max="12322" width="22" style="112" bestFit="1" customWidth="1"/>
    <col min="12323" max="12558" width="9.140625" style="112"/>
    <col min="12559" max="12560" width="11.7109375" style="112" customWidth="1"/>
    <col min="12561" max="12561" width="14.5703125" style="112" bestFit="1" customWidth="1"/>
    <col min="12562" max="12562" width="37.85546875" style="112" customWidth="1"/>
    <col min="12563" max="12564" width="8.140625" style="112" customWidth="1"/>
    <col min="12565" max="12565" width="8" style="112" customWidth="1"/>
    <col min="12566" max="12567" width="8.140625" style="112" customWidth="1"/>
    <col min="12568" max="12569" width="9.140625" style="112"/>
    <col min="12570" max="12570" width="14.42578125" style="112" customWidth="1"/>
    <col min="12571" max="12571" width="11.7109375" style="112" customWidth="1"/>
    <col min="12572" max="12572" width="7.42578125" style="112" bestFit="1" customWidth="1"/>
    <col min="12573" max="12573" width="11.140625" style="112" customWidth="1"/>
    <col min="12574" max="12574" width="9.7109375" style="112" customWidth="1"/>
    <col min="12575" max="12576" width="9.140625" style="112"/>
    <col min="12577" max="12577" width="12.7109375" style="112" bestFit="1" customWidth="1"/>
    <col min="12578" max="12578" width="22" style="112" bestFit="1" customWidth="1"/>
    <col min="12579" max="12814" width="9.140625" style="112"/>
    <col min="12815" max="12816" width="11.7109375" style="112" customWidth="1"/>
    <col min="12817" max="12817" width="14.5703125" style="112" bestFit="1" customWidth="1"/>
    <col min="12818" max="12818" width="37.85546875" style="112" customWidth="1"/>
    <col min="12819" max="12820" width="8.140625" style="112" customWidth="1"/>
    <col min="12821" max="12821" width="8" style="112" customWidth="1"/>
    <col min="12822" max="12823" width="8.140625" style="112" customWidth="1"/>
    <col min="12824" max="12825" width="9.140625" style="112"/>
    <col min="12826" max="12826" width="14.42578125" style="112" customWidth="1"/>
    <col min="12827" max="12827" width="11.7109375" style="112" customWidth="1"/>
    <col min="12828" max="12828" width="7.42578125" style="112" bestFit="1" customWidth="1"/>
    <col min="12829" max="12829" width="11.140625" style="112" customWidth="1"/>
    <col min="12830" max="12830" width="9.7109375" style="112" customWidth="1"/>
    <col min="12831" max="12832" width="9.140625" style="112"/>
    <col min="12833" max="12833" width="12.7109375" style="112" bestFit="1" customWidth="1"/>
    <col min="12834" max="12834" width="22" style="112" bestFit="1" customWidth="1"/>
    <col min="12835" max="13070" width="9.140625" style="112"/>
    <col min="13071" max="13072" width="11.7109375" style="112" customWidth="1"/>
    <col min="13073" max="13073" width="14.5703125" style="112" bestFit="1" customWidth="1"/>
    <col min="13074" max="13074" width="37.85546875" style="112" customWidth="1"/>
    <col min="13075" max="13076" width="8.140625" style="112" customWidth="1"/>
    <col min="13077" max="13077" width="8" style="112" customWidth="1"/>
    <col min="13078" max="13079" width="8.140625" style="112" customWidth="1"/>
    <col min="13080" max="13081" width="9.140625" style="112"/>
    <col min="13082" max="13082" width="14.42578125" style="112" customWidth="1"/>
    <col min="13083" max="13083" width="11.7109375" style="112" customWidth="1"/>
    <col min="13084" max="13084" width="7.42578125" style="112" bestFit="1" customWidth="1"/>
    <col min="13085" max="13085" width="11.140625" style="112" customWidth="1"/>
    <col min="13086" max="13086" width="9.7109375" style="112" customWidth="1"/>
    <col min="13087" max="13088" width="9.140625" style="112"/>
    <col min="13089" max="13089" width="12.7109375" style="112" bestFit="1" customWidth="1"/>
    <col min="13090" max="13090" width="22" style="112" bestFit="1" customWidth="1"/>
    <col min="13091" max="13326" width="9.140625" style="112"/>
    <col min="13327" max="13328" width="11.7109375" style="112" customWidth="1"/>
    <col min="13329" max="13329" width="14.5703125" style="112" bestFit="1" customWidth="1"/>
    <col min="13330" max="13330" width="37.85546875" style="112" customWidth="1"/>
    <col min="13331" max="13332" width="8.140625" style="112" customWidth="1"/>
    <col min="13333" max="13333" width="8" style="112" customWidth="1"/>
    <col min="13334" max="13335" width="8.140625" style="112" customWidth="1"/>
    <col min="13336" max="13337" width="9.140625" style="112"/>
    <col min="13338" max="13338" width="14.42578125" style="112" customWidth="1"/>
    <col min="13339" max="13339" width="11.7109375" style="112" customWidth="1"/>
    <col min="13340" max="13340" width="7.42578125" style="112" bestFit="1" customWidth="1"/>
    <col min="13341" max="13341" width="11.140625" style="112" customWidth="1"/>
    <col min="13342" max="13342" width="9.7109375" style="112" customWidth="1"/>
    <col min="13343" max="13344" width="9.140625" style="112"/>
    <col min="13345" max="13345" width="12.7109375" style="112" bestFit="1" customWidth="1"/>
    <col min="13346" max="13346" width="22" style="112" bestFit="1" customWidth="1"/>
    <col min="13347" max="13582" width="9.140625" style="112"/>
    <col min="13583" max="13584" width="11.7109375" style="112" customWidth="1"/>
    <col min="13585" max="13585" width="14.5703125" style="112" bestFit="1" customWidth="1"/>
    <col min="13586" max="13586" width="37.85546875" style="112" customWidth="1"/>
    <col min="13587" max="13588" width="8.140625" style="112" customWidth="1"/>
    <col min="13589" max="13589" width="8" style="112" customWidth="1"/>
    <col min="13590" max="13591" width="8.140625" style="112" customWidth="1"/>
    <col min="13592" max="13593" width="9.140625" style="112"/>
    <col min="13594" max="13594" width="14.42578125" style="112" customWidth="1"/>
    <col min="13595" max="13595" width="11.7109375" style="112" customWidth="1"/>
    <col min="13596" max="13596" width="7.42578125" style="112" bestFit="1" customWidth="1"/>
    <col min="13597" max="13597" width="11.140625" style="112" customWidth="1"/>
    <col min="13598" max="13598" width="9.7109375" style="112" customWidth="1"/>
    <col min="13599" max="13600" width="9.140625" style="112"/>
    <col min="13601" max="13601" width="12.7109375" style="112" bestFit="1" customWidth="1"/>
    <col min="13602" max="13602" width="22" style="112" bestFit="1" customWidth="1"/>
    <col min="13603" max="13838" width="9.140625" style="112"/>
    <col min="13839" max="13840" width="11.7109375" style="112" customWidth="1"/>
    <col min="13841" max="13841" width="14.5703125" style="112" bestFit="1" customWidth="1"/>
    <col min="13842" max="13842" width="37.85546875" style="112" customWidth="1"/>
    <col min="13843" max="13844" width="8.140625" style="112" customWidth="1"/>
    <col min="13845" max="13845" width="8" style="112" customWidth="1"/>
    <col min="13846" max="13847" width="8.140625" style="112" customWidth="1"/>
    <col min="13848" max="13849" width="9.140625" style="112"/>
    <col min="13850" max="13850" width="14.42578125" style="112" customWidth="1"/>
    <col min="13851" max="13851" width="11.7109375" style="112" customWidth="1"/>
    <col min="13852" max="13852" width="7.42578125" style="112" bestFit="1" customWidth="1"/>
    <col min="13853" max="13853" width="11.140625" style="112" customWidth="1"/>
    <col min="13854" max="13854" width="9.7109375" style="112" customWidth="1"/>
    <col min="13855" max="13856" width="9.140625" style="112"/>
    <col min="13857" max="13857" width="12.7109375" style="112" bestFit="1" customWidth="1"/>
    <col min="13858" max="13858" width="22" style="112" bestFit="1" customWidth="1"/>
    <col min="13859" max="14094" width="9.140625" style="112"/>
    <col min="14095" max="14096" width="11.7109375" style="112" customWidth="1"/>
    <col min="14097" max="14097" width="14.5703125" style="112" bestFit="1" customWidth="1"/>
    <col min="14098" max="14098" width="37.85546875" style="112" customWidth="1"/>
    <col min="14099" max="14100" width="8.140625" style="112" customWidth="1"/>
    <col min="14101" max="14101" width="8" style="112" customWidth="1"/>
    <col min="14102" max="14103" width="8.140625" style="112" customWidth="1"/>
    <col min="14104" max="14105" width="9.140625" style="112"/>
    <col min="14106" max="14106" width="14.42578125" style="112" customWidth="1"/>
    <col min="14107" max="14107" width="11.7109375" style="112" customWidth="1"/>
    <col min="14108" max="14108" width="7.42578125" style="112" bestFit="1" customWidth="1"/>
    <col min="14109" max="14109" width="11.140625" style="112" customWidth="1"/>
    <col min="14110" max="14110" width="9.7109375" style="112" customWidth="1"/>
    <col min="14111" max="14112" width="9.140625" style="112"/>
    <col min="14113" max="14113" width="12.7109375" style="112" bestFit="1" customWidth="1"/>
    <col min="14114" max="14114" width="22" style="112" bestFit="1" customWidth="1"/>
    <col min="14115" max="14350" width="9.140625" style="112"/>
    <col min="14351" max="14352" width="11.7109375" style="112" customWidth="1"/>
    <col min="14353" max="14353" width="14.5703125" style="112" bestFit="1" customWidth="1"/>
    <col min="14354" max="14354" width="37.85546875" style="112" customWidth="1"/>
    <col min="14355" max="14356" width="8.140625" style="112" customWidth="1"/>
    <col min="14357" max="14357" width="8" style="112" customWidth="1"/>
    <col min="14358" max="14359" width="8.140625" style="112" customWidth="1"/>
    <col min="14360" max="14361" width="9.140625" style="112"/>
    <col min="14362" max="14362" width="14.42578125" style="112" customWidth="1"/>
    <col min="14363" max="14363" width="11.7109375" style="112" customWidth="1"/>
    <col min="14364" max="14364" width="7.42578125" style="112" bestFit="1" customWidth="1"/>
    <col min="14365" max="14365" width="11.140625" style="112" customWidth="1"/>
    <col min="14366" max="14366" width="9.7109375" style="112" customWidth="1"/>
    <col min="14367" max="14368" width="9.140625" style="112"/>
    <col min="14369" max="14369" width="12.7109375" style="112" bestFit="1" customWidth="1"/>
    <col min="14370" max="14370" width="22" style="112" bestFit="1" customWidth="1"/>
    <col min="14371" max="14606" width="9.140625" style="112"/>
    <col min="14607" max="14608" width="11.7109375" style="112" customWidth="1"/>
    <col min="14609" max="14609" width="14.5703125" style="112" bestFit="1" customWidth="1"/>
    <col min="14610" max="14610" width="37.85546875" style="112" customWidth="1"/>
    <col min="14611" max="14612" width="8.140625" style="112" customWidth="1"/>
    <col min="14613" max="14613" width="8" style="112" customWidth="1"/>
    <col min="14614" max="14615" width="8.140625" style="112" customWidth="1"/>
    <col min="14616" max="14617" width="9.140625" style="112"/>
    <col min="14618" max="14618" width="14.42578125" style="112" customWidth="1"/>
    <col min="14619" max="14619" width="11.7109375" style="112" customWidth="1"/>
    <col min="14620" max="14620" width="7.42578125" style="112" bestFit="1" customWidth="1"/>
    <col min="14621" max="14621" width="11.140625" style="112" customWidth="1"/>
    <col min="14622" max="14622" width="9.7109375" style="112" customWidth="1"/>
    <col min="14623" max="14624" width="9.140625" style="112"/>
    <col min="14625" max="14625" width="12.7109375" style="112" bestFit="1" customWidth="1"/>
    <col min="14626" max="14626" width="22" style="112" bestFit="1" customWidth="1"/>
    <col min="14627" max="14862" width="9.140625" style="112"/>
    <col min="14863" max="14864" width="11.7109375" style="112" customWidth="1"/>
    <col min="14865" max="14865" width="14.5703125" style="112" bestFit="1" customWidth="1"/>
    <col min="14866" max="14866" width="37.85546875" style="112" customWidth="1"/>
    <col min="14867" max="14868" width="8.140625" style="112" customWidth="1"/>
    <col min="14869" max="14869" width="8" style="112" customWidth="1"/>
    <col min="14870" max="14871" width="8.140625" style="112" customWidth="1"/>
    <col min="14872" max="14873" width="9.140625" style="112"/>
    <col min="14874" max="14874" width="14.42578125" style="112" customWidth="1"/>
    <col min="14875" max="14875" width="11.7109375" style="112" customWidth="1"/>
    <col min="14876" max="14876" width="7.42578125" style="112" bestFit="1" customWidth="1"/>
    <col min="14877" max="14877" width="11.140625" style="112" customWidth="1"/>
    <col min="14878" max="14878" width="9.7109375" style="112" customWidth="1"/>
    <col min="14879" max="14880" width="9.140625" style="112"/>
    <col min="14881" max="14881" width="12.7109375" style="112" bestFit="1" customWidth="1"/>
    <col min="14882" max="14882" width="22" style="112" bestFit="1" customWidth="1"/>
    <col min="14883" max="15118" width="9.140625" style="112"/>
    <col min="15119" max="15120" width="11.7109375" style="112" customWidth="1"/>
    <col min="15121" max="15121" width="14.5703125" style="112" bestFit="1" customWidth="1"/>
    <col min="15122" max="15122" width="37.85546875" style="112" customWidth="1"/>
    <col min="15123" max="15124" width="8.140625" style="112" customWidth="1"/>
    <col min="15125" max="15125" width="8" style="112" customWidth="1"/>
    <col min="15126" max="15127" width="8.140625" style="112" customWidth="1"/>
    <col min="15128" max="15129" width="9.140625" style="112"/>
    <col min="15130" max="15130" width="14.42578125" style="112" customWidth="1"/>
    <col min="15131" max="15131" width="11.7109375" style="112" customWidth="1"/>
    <col min="15132" max="15132" width="7.42578125" style="112" bestFit="1" customWidth="1"/>
    <col min="15133" max="15133" width="11.140625" style="112" customWidth="1"/>
    <col min="15134" max="15134" width="9.7109375" style="112" customWidth="1"/>
    <col min="15135" max="15136" width="9.140625" style="112"/>
    <col min="15137" max="15137" width="12.7109375" style="112" bestFit="1" customWidth="1"/>
    <col min="15138" max="15138" width="22" style="112" bestFit="1" customWidth="1"/>
    <col min="15139" max="15374" width="9.140625" style="112"/>
    <col min="15375" max="15376" width="11.7109375" style="112" customWidth="1"/>
    <col min="15377" max="15377" width="14.5703125" style="112" bestFit="1" customWidth="1"/>
    <col min="15378" max="15378" width="37.85546875" style="112" customWidth="1"/>
    <col min="15379" max="15380" width="8.140625" style="112" customWidth="1"/>
    <col min="15381" max="15381" width="8" style="112" customWidth="1"/>
    <col min="15382" max="15383" width="8.140625" style="112" customWidth="1"/>
    <col min="15384" max="15385" width="9.140625" style="112"/>
    <col min="15386" max="15386" width="14.42578125" style="112" customWidth="1"/>
    <col min="15387" max="15387" width="11.7109375" style="112" customWidth="1"/>
    <col min="15388" max="15388" width="7.42578125" style="112" bestFit="1" customWidth="1"/>
    <col min="15389" max="15389" width="11.140625" style="112" customWidth="1"/>
    <col min="15390" max="15390" width="9.7109375" style="112" customWidth="1"/>
    <col min="15391" max="15392" width="9.140625" style="112"/>
    <col min="15393" max="15393" width="12.7109375" style="112" bestFit="1" customWidth="1"/>
    <col min="15394" max="15394" width="22" style="112" bestFit="1" customWidth="1"/>
    <col min="15395" max="15630" width="9.140625" style="112"/>
    <col min="15631" max="15632" width="11.7109375" style="112" customWidth="1"/>
    <col min="15633" max="15633" width="14.5703125" style="112" bestFit="1" customWidth="1"/>
    <col min="15634" max="15634" width="37.85546875" style="112" customWidth="1"/>
    <col min="15635" max="15636" width="8.140625" style="112" customWidth="1"/>
    <col min="15637" max="15637" width="8" style="112" customWidth="1"/>
    <col min="15638" max="15639" width="8.140625" style="112" customWidth="1"/>
    <col min="15640" max="15641" width="9.140625" style="112"/>
    <col min="15642" max="15642" width="14.42578125" style="112" customWidth="1"/>
    <col min="15643" max="15643" width="11.7109375" style="112" customWidth="1"/>
    <col min="15644" max="15644" width="7.42578125" style="112" bestFit="1" customWidth="1"/>
    <col min="15645" max="15645" width="11.140625" style="112" customWidth="1"/>
    <col min="15646" max="15646" width="9.7109375" style="112" customWidth="1"/>
    <col min="15647" max="15648" width="9.140625" style="112"/>
    <col min="15649" max="15649" width="12.7109375" style="112" bestFit="1" customWidth="1"/>
    <col min="15650" max="15650" width="22" style="112" bestFit="1" customWidth="1"/>
    <col min="15651" max="15886" width="9.140625" style="112"/>
    <col min="15887" max="15888" width="11.7109375" style="112" customWidth="1"/>
    <col min="15889" max="15889" width="14.5703125" style="112" bestFit="1" customWidth="1"/>
    <col min="15890" max="15890" width="37.85546875" style="112" customWidth="1"/>
    <col min="15891" max="15892" width="8.140625" style="112" customWidth="1"/>
    <col min="15893" max="15893" width="8" style="112" customWidth="1"/>
    <col min="15894" max="15895" width="8.140625" style="112" customWidth="1"/>
    <col min="15896" max="15897" width="9.140625" style="112"/>
    <col min="15898" max="15898" width="14.42578125" style="112" customWidth="1"/>
    <col min="15899" max="15899" width="11.7109375" style="112" customWidth="1"/>
    <col min="15900" max="15900" width="7.42578125" style="112" bestFit="1" customWidth="1"/>
    <col min="15901" max="15901" width="11.140625" style="112" customWidth="1"/>
    <col min="15902" max="15902" width="9.7109375" style="112" customWidth="1"/>
    <col min="15903" max="15904" width="9.140625" style="112"/>
    <col min="15905" max="15905" width="12.7109375" style="112" bestFit="1" customWidth="1"/>
    <col min="15906" max="15906" width="22" style="112" bestFit="1" customWidth="1"/>
    <col min="15907" max="16142" width="9.140625" style="112"/>
    <col min="16143" max="16144" width="11.7109375" style="112" customWidth="1"/>
    <col min="16145" max="16145" width="14.5703125" style="112" bestFit="1" customWidth="1"/>
    <col min="16146" max="16146" width="37.85546875" style="112" customWidth="1"/>
    <col min="16147" max="16148" width="8.140625" style="112" customWidth="1"/>
    <col min="16149" max="16149" width="8" style="112" customWidth="1"/>
    <col min="16150" max="16151" width="8.140625" style="112" customWidth="1"/>
    <col min="16152" max="16153" width="9.140625" style="112"/>
    <col min="16154" max="16154" width="14.42578125" style="112" customWidth="1"/>
    <col min="16155" max="16155" width="11.7109375" style="112" customWidth="1"/>
    <col min="16156" max="16156" width="7.42578125" style="112" bestFit="1" customWidth="1"/>
    <col min="16157" max="16157" width="11.140625" style="112" customWidth="1"/>
    <col min="16158" max="16158" width="9.7109375" style="112" customWidth="1"/>
    <col min="16159" max="16160" width="9.140625" style="112"/>
    <col min="16161" max="16161" width="12.7109375" style="112" bestFit="1" customWidth="1"/>
    <col min="16162" max="16162" width="22" style="112" bestFit="1" customWidth="1"/>
    <col min="16163" max="16384" width="9.140625" style="112"/>
  </cols>
  <sheetData>
    <row r="1" spans="1:47" s="108" customFormat="1" ht="41.25" customHeight="1" x14ac:dyDescent="0.4">
      <c r="A1" s="232"/>
      <c r="B1" s="225" t="s">
        <v>2269</v>
      </c>
      <c r="C1" s="152"/>
      <c r="D1" s="152"/>
      <c r="E1" s="152"/>
      <c r="F1" s="152"/>
      <c r="G1" s="151"/>
      <c r="H1" s="151"/>
      <c r="I1" s="151"/>
      <c r="J1" s="152"/>
      <c r="K1" s="150"/>
      <c r="L1" s="148"/>
      <c r="M1" s="201"/>
      <c r="N1" s="150"/>
      <c r="O1" s="279" t="s">
        <v>2270</v>
      </c>
      <c r="P1" s="280">
        <f>MAX(AR:AR)</f>
        <v>43125</v>
      </c>
      <c r="Q1" s="280"/>
      <c r="R1" s="280"/>
      <c r="S1" s="282"/>
      <c r="T1" s="282"/>
      <c r="U1" s="282"/>
      <c r="V1" s="282"/>
      <c r="W1" s="282"/>
      <c r="X1" s="282"/>
      <c r="Y1" s="282"/>
      <c r="Z1" s="282"/>
      <c r="AA1" s="282"/>
      <c r="AB1" s="282"/>
      <c r="AC1" s="282"/>
      <c r="AD1" s="281"/>
      <c r="AE1" s="150"/>
      <c r="AF1" s="150"/>
      <c r="AG1" s="150"/>
      <c r="AH1" s="199"/>
      <c r="AI1" s="212"/>
      <c r="AJ1" s="150"/>
      <c r="AK1" s="212"/>
      <c r="AL1" s="150"/>
      <c r="AM1" s="150"/>
      <c r="AN1" s="150"/>
      <c r="AO1" s="221"/>
    </row>
    <row r="2" spans="1:47" s="232" customFormat="1" ht="12" thickBot="1" x14ac:dyDescent="0.25">
      <c r="B2" s="233" t="s">
        <v>2271</v>
      </c>
      <c r="C2" s="234"/>
      <c r="D2" s="234"/>
      <c r="E2" s="234"/>
      <c r="F2" s="234"/>
      <c r="G2" s="233"/>
      <c r="H2" s="233"/>
      <c r="I2" s="233"/>
      <c r="J2" s="234"/>
      <c r="K2" s="234"/>
      <c r="L2" s="233"/>
      <c r="M2" s="235"/>
      <c r="N2" s="234"/>
      <c r="O2" s="233"/>
      <c r="P2" s="233"/>
      <c r="Q2" s="233"/>
      <c r="R2" s="233"/>
      <c r="S2" s="234"/>
      <c r="T2" s="234"/>
      <c r="U2" s="234"/>
      <c r="V2" s="234"/>
      <c r="W2" s="234"/>
      <c r="X2" s="234"/>
      <c r="Y2" s="234"/>
      <c r="Z2" s="234"/>
      <c r="AA2" s="234"/>
      <c r="AB2" s="234"/>
      <c r="AC2" s="234"/>
      <c r="AD2" s="233"/>
      <c r="AE2" s="234"/>
      <c r="AF2" s="234"/>
      <c r="AG2" s="234"/>
      <c r="AH2" s="236"/>
      <c r="AI2" s="213"/>
      <c r="AJ2" s="234"/>
      <c r="AK2" s="213"/>
      <c r="AL2" s="234"/>
      <c r="AM2" s="234"/>
      <c r="AN2" s="234"/>
      <c r="AO2" s="237"/>
    </row>
    <row r="3" spans="1:47" s="108" customFormat="1" ht="15.6" customHeight="1" thickTop="1" thickBot="1" x14ac:dyDescent="0.3">
      <c r="A3" s="232"/>
      <c r="B3" s="939" t="s">
        <v>2272</v>
      </c>
      <c r="C3" s="940"/>
      <c r="D3" s="941"/>
      <c r="E3" s="314"/>
      <c r="F3" s="314"/>
      <c r="G3" s="937" t="s">
        <v>315</v>
      </c>
      <c r="H3" s="938"/>
      <c r="I3" s="938"/>
      <c r="J3" s="276"/>
      <c r="K3" s="264"/>
      <c r="L3" s="265"/>
      <c r="M3" s="266"/>
      <c r="N3" s="267"/>
      <c r="O3" s="265"/>
      <c r="P3" s="265"/>
      <c r="Q3" s="265"/>
      <c r="R3" s="319"/>
      <c r="S3" s="283"/>
      <c r="T3" s="283"/>
      <c r="U3" s="283"/>
      <c r="V3" s="283"/>
      <c r="W3" s="283"/>
      <c r="X3" s="283"/>
      <c r="Y3" s="283"/>
      <c r="Z3" s="283"/>
      <c r="AA3" s="283"/>
      <c r="AB3" s="283"/>
      <c r="AC3" s="283"/>
      <c r="AD3" s="311"/>
      <c r="AE3" s="267"/>
      <c r="AF3" s="267"/>
      <c r="AG3" s="267"/>
      <c r="AH3" s="267"/>
      <c r="AI3" s="268"/>
      <c r="AJ3" s="267"/>
      <c r="AK3" s="268"/>
      <c r="AL3" s="267"/>
      <c r="AM3" s="267"/>
      <c r="AN3" s="267"/>
      <c r="AO3" s="269"/>
      <c r="AP3" s="270"/>
      <c r="AQ3" s="271"/>
      <c r="AT3" s="944" t="s">
        <v>2273</v>
      </c>
      <c r="AU3" s="945"/>
    </row>
    <row r="4" spans="1:47" s="109" customFormat="1" ht="128.25" thickBot="1" x14ac:dyDescent="0.3">
      <c r="A4" s="243"/>
      <c r="B4" s="274" t="s">
        <v>2</v>
      </c>
      <c r="C4" s="229" t="s">
        <v>334</v>
      </c>
      <c r="D4" s="275" t="s">
        <v>335</v>
      </c>
      <c r="E4" s="315" t="s">
        <v>333</v>
      </c>
      <c r="F4" s="315" t="s">
        <v>2274</v>
      </c>
      <c r="G4" s="277" t="s">
        <v>2275</v>
      </c>
      <c r="H4" s="228" t="s">
        <v>339</v>
      </c>
      <c r="I4" s="257" t="s">
        <v>340</v>
      </c>
      <c r="J4" s="278" t="s">
        <v>341</v>
      </c>
      <c r="K4" s="272" t="s">
        <v>2276</v>
      </c>
      <c r="L4" s="210" t="s">
        <v>2277</v>
      </c>
      <c r="M4" s="210" t="s">
        <v>348</v>
      </c>
      <c r="N4" s="210" t="s">
        <v>327</v>
      </c>
      <c r="O4" s="210" t="s">
        <v>2278</v>
      </c>
      <c r="P4" s="217" t="s">
        <v>6</v>
      </c>
      <c r="Q4" s="217" t="s">
        <v>2279</v>
      </c>
      <c r="R4" s="320" t="s">
        <v>2280</v>
      </c>
      <c r="S4" s="296" t="s">
        <v>2281</v>
      </c>
      <c r="T4" s="296" t="s">
        <v>2282</v>
      </c>
      <c r="U4" s="295" t="s">
        <v>2283</v>
      </c>
      <c r="V4" s="296" t="s">
        <v>2284</v>
      </c>
      <c r="W4" s="296" t="s">
        <v>2282</v>
      </c>
      <c r="X4" s="296" t="s">
        <v>2283</v>
      </c>
      <c r="Y4" s="294" t="s">
        <v>2285</v>
      </c>
      <c r="Z4" s="296" t="s">
        <v>2286</v>
      </c>
      <c r="AA4" s="295" t="s">
        <v>2287</v>
      </c>
      <c r="AB4" s="309" t="s">
        <v>2288</v>
      </c>
      <c r="AC4" s="309" t="s">
        <v>2289</v>
      </c>
      <c r="AD4" s="310" t="s">
        <v>2290</v>
      </c>
      <c r="AE4" s="210"/>
      <c r="AF4" s="210" t="s">
        <v>349</v>
      </c>
      <c r="AG4" s="210" t="s">
        <v>350</v>
      </c>
      <c r="AH4" s="210" t="s">
        <v>351</v>
      </c>
      <c r="AI4" s="214" t="s">
        <v>2291</v>
      </c>
      <c r="AJ4" s="210" t="s">
        <v>355</v>
      </c>
      <c r="AK4" s="214" t="s">
        <v>2292</v>
      </c>
      <c r="AL4" s="211" t="s">
        <v>356</v>
      </c>
      <c r="AM4" s="211" t="s">
        <v>357</v>
      </c>
      <c r="AN4" s="210" t="s">
        <v>2293</v>
      </c>
      <c r="AO4" s="210" t="s">
        <v>330</v>
      </c>
      <c r="AP4" s="210" t="s">
        <v>358</v>
      </c>
      <c r="AQ4" s="273" t="s">
        <v>359</v>
      </c>
      <c r="AR4" s="322"/>
      <c r="AS4" s="323"/>
      <c r="AT4" s="942" t="s">
        <v>2294</v>
      </c>
      <c r="AU4" s="943"/>
    </row>
    <row r="5" spans="1:47" s="419" customFormat="1" ht="34.5" thickBot="1" x14ac:dyDescent="0.3">
      <c r="A5" s="419">
        <v>1</v>
      </c>
      <c r="B5" s="421">
        <f>+A5+1</f>
        <v>2</v>
      </c>
      <c r="C5" s="422">
        <f t="shared" ref="C5:AQ5" si="0">+B5+1</f>
        <v>3</v>
      </c>
      <c r="D5" s="423">
        <f t="shared" si="0"/>
        <v>4</v>
      </c>
      <c r="E5" s="424">
        <f t="shared" si="0"/>
        <v>5</v>
      </c>
      <c r="F5" s="424">
        <f t="shared" si="0"/>
        <v>6</v>
      </c>
      <c r="G5" s="425">
        <f t="shared" si="0"/>
        <v>7</v>
      </c>
      <c r="H5" s="426">
        <f t="shared" si="0"/>
        <v>8</v>
      </c>
      <c r="I5" s="426">
        <f t="shared" si="0"/>
        <v>9</v>
      </c>
      <c r="J5" s="427">
        <f t="shared" si="0"/>
        <v>10</v>
      </c>
      <c r="K5" s="428">
        <f t="shared" si="0"/>
        <v>11</v>
      </c>
      <c r="L5" s="429">
        <f t="shared" si="0"/>
        <v>12</v>
      </c>
      <c r="M5" s="429">
        <f t="shared" si="0"/>
        <v>13</v>
      </c>
      <c r="N5" s="429">
        <f t="shared" si="0"/>
        <v>14</v>
      </c>
      <c r="O5" s="429">
        <f t="shared" si="0"/>
        <v>15</v>
      </c>
      <c r="P5" s="430">
        <f t="shared" si="0"/>
        <v>16</v>
      </c>
      <c r="Q5" s="430">
        <f t="shared" si="0"/>
        <v>17</v>
      </c>
      <c r="R5" s="431">
        <f t="shared" si="0"/>
        <v>18</v>
      </c>
      <c r="S5" s="432">
        <f t="shared" si="0"/>
        <v>19</v>
      </c>
      <c r="T5" s="432">
        <f t="shared" si="0"/>
        <v>20</v>
      </c>
      <c r="U5" s="432">
        <f t="shared" si="0"/>
        <v>21</v>
      </c>
      <c r="V5" s="432">
        <f t="shared" si="0"/>
        <v>22</v>
      </c>
      <c r="W5" s="432">
        <f t="shared" si="0"/>
        <v>23</v>
      </c>
      <c r="X5" s="432">
        <f t="shared" si="0"/>
        <v>24</v>
      </c>
      <c r="Y5" s="432">
        <f t="shared" si="0"/>
        <v>25</v>
      </c>
      <c r="Z5" s="432">
        <f t="shared" si="0"/>
        <v>26</v>
      </c>
      <c r="AA5" s="432">
        <f t="shared" si="0"/>
        <v>27</v>
      </c>
      <c r="AB5" s="432">
        <f t="shared" si="0"/>
        <v>28</v>
      </c>
      <c r="AC5" s="432">
        <f t="shared" si="0"/>
        <v>29</v>
      </c>
      <c r="AD5" s="433">
        <f t="shared" si="0"/>
        <v>30</v>
      </c>
      <c r="AE5" s="429">
        <f t="shared" si="0"/>
        <v>31</v>
      </c>
      <c r="AF5" s="429">
        <f t="shared" si="0"/>
        <v>32</v>
      </c>
      <c r="AG5" s="429">
        <f t="shared" si="0"/>
        <v>33</v>
      </c>
      <c r="AH5" s="429">
        <f t="shared" si="0"/>
        <v>34</v>
      </c>
      <c r="AI5" s="420">
        <f t="shared" si="0"/>
        <v>35</v>
      </c>
      <c r="AJ5" s="429">
        <f t="shared" si="0"/>
        <v>36</v>
      </c>
      <c r="AK5" s="420">
        <f t="shared" si="0"/>
        <v>37</v>
      </c>
      <c r="AL5" s="434">
        <f t="shared" si="0"/>
        <v>38</v>
      </c>
      <c r="AM5" s="434">
        <f t="shared" si="0"/>
        <v>39</v>
      </c>
      <c r="AN5" s="429">
        <f t="shared" si="0"/>
        <v>40</v>
      </c>
      <c r="AO5" s="429">
        <f t="shared" si="0"/>
        <v>41</v>
      </c>
      <c r="AP5" s="429">
        <f t="shared" si="0"/>
        <v>42</v>
      </c>
      <c r="AQ5" s="435">
        <f t="shared" si="0"/>
        <v>43</v>
      </c>
      <c r="AR5" s="436" t="s">
        <v>2295</v>
      </c>
      <c r="AS5" s="437" t="s">
        <v>2296</v>
      </c>
      <c r="AT5" s="438" t="s">
        <v>2297</v>
      </c>
      <c r="AU5" s="439" t="s">
        <v>2298</v>
      </c>
    </row>
    <row r="6" spans="1:47" s="240" customFormat="1" ht="25.5" hidden="1" thickTop="1" thickBot="1" x14ac:dyDescent="0.3">
      <c r="A6" s="222">
        <v>1</v>
      </c>
      <c r="B6" s="226" t="s">
        <v>529</v>
      </c>
      <c r="C6" s="227" t="s">
        <v>529</v>
      </c>
      <c r="D6" s="227" t="s">
        <v>529</v>
      </c>
      <c r="E6" s="227"/>
      <c r="F6" s="227"/>
      <c r="G6" s="230" t="s">
        <v>1267</v>
      </c>
      <c r="H6" s="226" t="s">
        <v>1267</v>
      </c>
      <c r="I6" s="226" t="s">
        <v>672</v>
      </c>
      <c r="J6" s="227" t="s">
        <v>672</v>
      </c>
      <c r="K6" s="227" t="s">
        <v>534</v>
      </c>
      <c r="L6" s="258" t="s">
        <v>535</v>
      </c>
      <c r="M6" s="259"/>
      <c r="N6" s="258" t="s">
        <v>525</v>
      </c>
      <c r="O6" s="260" t="s">
        <v>26</v>
      </c>
      <c r="P6" s="260" t="s">
        <v>2299</v>
      </c>
      <c r="Q6" s="260"/>
      <c r="R6" s="260"/>
      <c r="S6" s="258" t="s">
        <v>524</v>
      </c>
      <c r="T6" s="258">
        <v>0</v>
      </c>
      <c r="U6" s="258">
        <v>0</v>
      </c>
      <c r="V6" s="258" t="s">
        <v>524</v>
      </c>
      <c r="W6" s="258">
        <v>0</v>
      </c>
      <c r="X6" s="258">
        <v>0</v>
      </c>
      <c r="Y6" s="258" t="s">
        <v>524</v>
      </c>
      <c r="Z6" s="258">
        <v>0</v>
      </c>
      <c r="AA6" s="258">
        <v>0</v>
      </c>
      <c r="AB6" s="258" t="s">
        <v>524</v>
      </c>
      <c r="AC6" s="258"/>
      <c r="AD6" s="258" t="s">
        <v>526</v>
      </c>
      <c r="AE6" s="258"/>
      <c r="AF6" s="258" t="s">
        <v>526</v>
      </c>
      <c r="AG6" s="258" t="s">
        <v>526</v>
      </c>
      <c r="AH6" s="262" t="s">
        <v>2300</v>
      </c>
      <c r="AI6" s="261" t="e">
        <v>#N/A</v>
      </c>
      <c r="AJ6" s="227" t="s">
        <v>526</v>
      </c>
      <c r="AK6" s="261" t="e">
        <v>#N/A</v>
      </c>
      <c r="AL6" s="227" t="s">
        <v>526</v>
      </c>
      <c r="AM6" s="227" t="str">
        <f>IF(COUNTIF('BU-TDR'!A:A,'Master List'!B6)&gt;0,"yes","no")</f>
        <v>no</v>
      </c>
      <c r="AN6" s="258">
        <v>4280</v>
      </c>
      <c r="AO6" s="263" t="s">
        <v>1766</v>
      </c>
      <c r="AP6" s="263"/>
      <c r="AQ6" s="263"/>
      <c r="AR6" s="324"/>
      <c r="AS6" s="325"/>
      <c r="AT6" s="326"/>
      <c r="AU6" s="327"/>
    </row>
    <row r="7" spans="1:47" s="240" customFormat="1" ht="24.75" hidden="1" thickTop="1" x14ac:dyDescent="0.25">
      <c r="A7" s="222">
        <v>2</v>
      </c>
      <c r="B7" s="157" t="s">
        <v>528</v>
      </c>
      <c r="C7" s="158" t="s">
        <v>529</v>
      </c>
      <c r="D7" s="158" t="s">
        <v>529</v>
      </c>
      <c r="E7" s="158"/>
      <c r="F7" s="158"/>
      <c r="G7" s="110" t="s">
        <v>530</v>
      </c>
      <c r="H7" s="157" t="s">
        <v>531</v>
      </c>
      <c r="I7" s="157" t="s">
        <v>532</v>
      </c>
      <c r="J7" s="158" t="s">
        <v>533</v>
      </c>
      <c r="K7" s="158" t="s">
        <v>534</v>
      </c>
      <c r="L7" s="154" t="s">
        <v>535</v>
      </c>
      <c r="M7" s="202"/>
      <c r="N7" s="154" t="s">
        <v>525</v>
      </c>
      <c r="O7" s="153" t="s">
        <v>26</v>
      </c>
      <c r="P7" s="153" t="s">
        <v>527</v>
      </c>
      <c r="Q7" s="260"/>
      <c r="R7" s="260"/>
      <c r="S7" s="258" t="s">
        <v>524</v>
      </c>
      <c r="T7" s="258">
        <v>0</v>
      </c>
      <c r="U7" s="258">
        <v>0</v>
      </c>
      <c r="V7" s="258" t="s">
        <v>524</v>
      </c>
      <c r="W7" s="258">
        <v>0</v>
      </c>
      <c r="X7" s="258">
        <v>0</v>
      </c>
      <c r="Y7" s="258" t="s">
        <v>524</v>
      </c>
      <c r="Z7" s="258">
        <v>0</v>
      </c>
      <c r="AA7" s="258">
        <v>0</v>
      </c>
      <c r="AB7" s="258" t="s">
        <v>524</v>
      </c>
      <c r="AC7" s="258"/>
      <c r="AD7" s="258" t="s">
        <v>526</v>
      </c>
      <c r="AE7" s="154"/>
      <c r="AF7" s="154" t="s">
        <v>526</v>
      </c>
      <c r="AG7" s="154" t="s">
        <v>526</v>
      </c>
      <c r="AH7" s="156" t="s">
        <v>526</v>
      </c>
      <c r="AI7" s="238" t="e">
        <v>#N/A</v>
      </c>
      <c r="AJ7" s="158" t="s">
        <v>526</v>
      </c>
      <c r="AK7" s="238" t="e">
        <v>#N/A</v>
      </c>
      <c r="AL7" s="158" t="s">
        <v>526</v>
      </c>
      <c r="AM7" s="227" t="str">
        <f>IF(COUNTIF('BU-TDR'!A:A,'Master List'!B7)&gt;0,"yes","no")</f>
        <v>no</v>
      </c>
      <c r="AN7" s="154">
        <v>4280</v>
      </c>
      <c r="AO7" s="239" t="s">
        <v>1766</v>
      </c>
      <c r="AP7" s="239"/>
      <c r="AQ7" s="239"/>
      <c r="AR7" s="328">
        <v>42947</v>
      </c>
      <c r="AS7" s="260"/>
      <c r="AT7" s="263"/>
      <c r="AU7" s="263"/>
    </row>
    <row r="8" spans="1:47" s="240" customFormat="1" ht="24.75" hidden="1" thickTop="1" x14ac:dyDescent="0.25">
      <c r="A8" s="222">
        <v>3</v>
      </c>
      <c r="B8" s="157" t="s">
        <v>539</v>
      </c>
      <c r="C8" s="158" t="s">
        <v>539</v>
      </c>
      <c r="D8" s="158" t="s">
        <v>539</v>
      </c>
      <c r="E8" s="158"/>
      <c r="F8" s="158"/>
      <c r="G8" s="110" t="s">
        <v>1267</v>
      </c>
      <c r="H8" s="157" t="s">
        <v>1267</v>
      </c>
      <c r="I8" s="157" t="s">
        <v>672</v>
      </c>
      <c r="J8" s="158" t="s">
        <v>672</v>
      </c>
      <c r="K8" s="158" t="s">
        <v>534</v>
      </c>
      <c r="L8" s="154" t="s">
        <v>535</v>
      </c>
      <c r="M8" s="202"/>
      <c r="N8" s="154" t="s">
        <v>536</v>
      </c>
      <c r="O8" s="153" t="s">
        <v>23</v>
      </c>
      <c r="P8" s="153" t="s">
        <v>2301</v>
      </c>
      <c r="Q8" s="260"/>
      <c r="R8" s="260"/>
      <c r="S8" s="258" t="s">
        <v>524</v>
      </c>
      <c r="T8" s="258">
        <v>0</v>
      </c>
      <c r="U8" s="258">
        <v>0</v>
      </c>
      <c r="V8" s="258" t="s">
        <v>524</v>
      </c>
      <c r="W8" s="258">
        <v>0</v>
      </c>
      <c r="X8" s="258">
        <v>0</v>
      </c>
      <c r="Y8" s="258" t="s">
        <v>524</v>
      </c>
      <c r="Z8" s="258">
        <v>0</v>
      </c>
      <c r="AA8" s="258">
        <v>0</v>
      </c>
      <c r="AB8" s="258" t="s">
        <v>524</v>
      </c>
      <c r="AC8" s="258"/>
      <c r="AD8" s="258" t="s">
        <v>526</v>
      </c>
      <c r="AE8" s="156"/>
      <c r="AF8" s="156" t="s">
        <v>526</v>
      </c>
      <c r="AG8" s="154" t="s">
        <v>2302</v>
      </c>
      <c r="AH8" s="156" t="s">
        <v>2303</v>
      </c>
      <c r="AI8" s="238" t="e">
        <v>#N/A</v>
      </c>
      <c r="AJ8" s="158" t="s">
        <v>526</v>
      </c>
      <c r="AK8" s="238" t="e">
        <v>#N/A</v>
      </c>
      <c r="AL8" s="158" t="s">
        <v>526</v>
      </c>
      <c r="AM8" s="227" t="str">
        <f>IF(COUNTIF('BU-TDR'!A:A,'Master List'!B8)&gt;0,"yes","no")</f>
        <v>no</v>
      </c>
      <c r="AN8" s="154">
        <v>4211</v>
      </c>
      <c r="AO8" s="239" t="s">
        <v>1766</v>
      </c>
      <c r="AP8" s="239"/>
      <c r="AQ8" s="239"/>
      <c r="AR8" s="328">
        <v>42947</v>
      </c>
      <c r="AS8" s="153"/>
      <c r="AT8" s="239"/>
      <c r="AU8" s="239"/>
    </row>
    <row r="9" spans="1:47" s="240" customFormat="1" ht="24.75" hidden="1" thickTop="1" x14ac:dyDescent="0.25">
      <c r="A9" s="222">
        <v>4</v>
      </c>
      <c r="B9" s="157" t="s">
        <v>538</v>
      </c>
      <c r="C9" s="158" t="s">
        <v>539</v>
      </c>
      <c r="D9" s="158" t="s">
        <v>539</v>
      </c>
      <c r="E9" s="158"/>
      <c r="F9" s="158"/>
      <c r="G9" s="110" t="s">
        <v>530</v>
      </c>
      <c r="H9" s="157" t="s">
        <v>531</v>
      </c>
      <c r="I9" s="157" t="s">
        <v>532</v>
      </c>
      <c r="J9" s="158" t="s">
        <v>533</v>
      </c>
      <c r="K9" s="158" t="s">
        <v>534</v>
      </c>
      <c r="L9" s="154" t="s">
        <v>535</v>
      </c>
      <c r="M9" s="202"/>
      <c r="N9" s="154" t="s">
        <v>536</v>
      </c>
      <c r="O9" s="153" t="s">
        <v>23</v>
      </c>
      <c r="P9" s="153" t="s">
        <v>537</v>
      </c>
      <c r="Q9" s="260"/>
      <c r="R9" s="260"/>
      <c r="S9" s="258" t="s">
        <v>524</v>
      </c>
      <c r="T9" s="258">
        <v>0</v>
      </c>
      <c r="U9" s="258">
        <v>0</v>
      </c>
      <c r="V9" s="258" t="s">
        <v>642</v>
      </c>
      <c r="W9" s="258">
        <v>15</v>
      </c>
      <c r="X9" s="258">
        <v>762</v>
      </c>
      <c r="Y9" s="258" t="s">
        <v>642</v>
      </c>
      <c r="Z9" s="258">
        <v>5</v>
      </c>
      <c r="AA9" s="258">
        <v>222</v>
      </c>
      <c r="AB9" s="258" t="s">
        <v>642</v>
      </c>
      <c r="AC9" s="258"/>
      <c r="AD9" s="258" t="s">
        <v>2304</v>
      </c>
      <c r="AE9" s="154"/>
      <c r="AF9" s="154" t="s">
        <v>540</v>
      </c>
      <c r="AG9" s="154" t="s">
        <v>526</v>
      </c>
      <c r="AH9" s="156" t="s">
        <v>526</v>
      </c>
      <c r="AI9" s="238" t="s">
        <v>2305</v>
      </c>
      <c r="AJ9" s="158" t="s">
        <v>540</v>
      </c>
      <c r="AK9" s="238" t="s">
        <v>526</v>
      </c>
      <c r="AL9" s="158" t="s">
        <v>526</v>
      </c>
      <c r="AM9" s="227" t="str">
        <f>IF(COUNTIF('BU-TDR'!A:A,'Master List'!B9)&gt;0,"yes","no")</f>
        <v>no</v>
      </c>
      <c r="AN9" s="154">
        <v>4211</v>
      </c>
      <c r="AO9" s="239" t="s">
        <v>1766</v>
      </c>
      <c r="AP9" s="239"/>
      <c r="AQ9" s="239"/>
      <c r="AR9" s="328">
        <v>42947</v>
      </c>
      <c r="AS9" s="153"/>
      <c r="AT9" s="239"/>
      <c r="AU9" s="239"/>
    </row>
    <row r="10" spans="1:47" s="240" customFormat="1" ht="24.75" hidden="1" thickTop="1" x14ac:dyDescent="0.25">
      <c r="A10" s="222">
        <v>5</v>
      </c>
      <c r="B10" s="157" t="s">
        <v>544</v>
      </c>
      <c r="C10" s="158" t="s">
        <v>544</v>
      </c>
      <c r="D10" s="158" t="s">
        <v>544</v>
      </c>
      <c r="E10" s="158"/>
      <c r="F10" s="158"/>
      <c r="G10" s="110" t="s">
        <v>1267</v>
      </c>
      <c r="H10" s="157" t="s">
        <v>1267</v>
      </c>
      <c r="I10" s="157" t="s">
        <v>672</v>
      </c>
      <c r="J10" s="158" t="s">
        <v>672</v>
      </c>
      <c r="K10" s="158" t="s">
        <v>534</v>
      </c>
      <c r="L10" s="154" t="s">
        <v>638</v>
      </c>
      <c r="M10" s="202"/>
      <c r="N10" s="154" t="s">
        <v>525</v>
      </c>
      <c r="O10" s="153" t="s">
        <v>541</v>
      </c>
      <c r="P10" s="153" t="s">
        <v>2306</v>
      </c>
      <c r="Q10" s="260"/>
      <c r="R10" s="260"/>
      <c r="S10" s="258" t="s">
        <v>524</v>
      </c>
      <c r="T10" s="258">
        <v>0</v>
      </c>
      <c r="U10" s="258">
        <v>0</v>
      </c>
      <c r="V10" s="258" t="s">
        <v>524</v>
      </c>
      <c r="W10" s="258">
        <v>0</v>
      </c>
      <c r="X10" s="258">
        <v>0</v>
      </c>
      <c r="Y10" s="258" t="s">
        <v>524</v>
      </c>
      <c r="Z10" s="258">
        <v>0</v>
      </c>
      <c r="AA10" s="258">
        <v>0</v>
      </c>
      <c r="AB10" s="258" t="s">
        <v>524</v>
      </c>
      <c r="AC10" s="258"/>
      <c r="AD10" s="258" t="s">
        <v>526</v>
      </c>
      <c r="AE10" s="154"/>
      <c r="AF10" s="154" t="s">
        <v>526</v>
      </c>
      <c r="AG10" s="154" t="s">
        <v>526</v>
      </c>
      <c r="AH10" s="156" t="s">
        <v>526</v>
      </c>
      <c r="AI10" s="238" t="e">
        <v>#N/A</v>
      </c>
      <c r="AJ10" s="158" t="s">
        <v>526</v>
      </c>
      <c r="AK10" s="238" t="e">
        <v>#N/A</v>
      </c>
      <c r="AL10" s="158" t="s">
        <v>526</v>
      </c>
      <c r="AM10" s="227" t="str">
        <f>IF(COUNTIF('BU-TDR'!A:A,'Master List'!B10)&gt;0,"yes","no")</f>
        <v>no</v>
      </c>
      <c r="AN10" s="154">
        <v>4236</v>
      </c>
      <c r="AO10" s="239" t="s">
        <v>1766</v>
      </c>
      <c r="AP10" s="239"/>
      <c r="AQ10" s="239"/>
      <c r="AR10" s="328">
        <v>42947</v>
      </c>
      <c r="AS10" s="153"/>
      <c r="AT10" s="239"/>
      <c r="AU10" s="239"/>
    </row>
    <row r="11" spans="1:47" s="240" customFormat="1" ht="24.75" hidden="1" thickTop="1" x14ac:dyDescent="0.25">
      <c r="A11" s="222">
        <v>6</v>
      </c>
      <c r="B11" s="157" t="s">
        <v>543</v>
      </c>
      <c r="C11" s="158" t="s">
        <v>544</v>
      </c>
      <c r="D11" s="158" t="s">
        <v>544</v>
      </c>
      <c r="E11" s="158"/>
      <c r="F11" s="158"/>
      <c r="G11" s="110" t="s">
        <v>530</v>
      </c>
      <c r="H11" s="157" t="s">
        <v>531</v>
      </c>
      <c r="I11" s="157" t="s">
        <v>532</v>
      </c>
      <c r="J11" s="158" t="s">
        <v>533</v>
      </c>
      <c r="K11" s="158" t="s">
        <v>534</v>
      </c>
      <c r="L11" s="154" t="s">
        <v>535</v>
      </c>
      <c r="M11" s="202"/>
      <c r="N11" s="154" t="s">
        <v>525</v>
      </c>
      <c r="O11" s="153" t="s">
        <v>541</v>
      </c>
      <c r="P11" s="153" t="s">
        <v>542</v>
      </c>
      <c r="Q11" s="260"/>
      <c r="R11" s="260"/>
      <c r="S11" s="258" t="s">
        <v>524</v>
      </c>
      <c r="T11" s="258">
        <v>0</v>
      </c>
      <c r="U11" s="258">
        <v>0</v>
      </c>
      <c r="V11" s="258" t="s">
        <v>642</v>
      </c>
      <c r="W11" s="258">
        <v>2</v>
      </c>
      <c r="X11" s="258">
        <v>5</v>
      </c>
      <c r="Y11" s="258" t="s">
        <v>524</v>
      </c>
      <c r="Z11" s="258">
        <v>0</v>
      </c>
      <c r="AA11" s="258">
        <v>0</v>
      </c>
      <c r="AB11" s="258" t="s">
        <v>524</v>
      </c>
      <c r="AC11" s="258"/>
      <c r="AD11" s="258" t="s">
        <v>526</v>
      </c>
      <c r="AE11" s="154"/>
      <c r="AF11" s="154" t="s">
        <v>526</v>
      </c>
      <c r="AG11" s="154" t="s">
        <v>526</v>
      </c>
      <c r="AH11" s="156" t="s">
        <v>526</v>
      </c>
      <c r="AI11" s="238" t="e">
        <v>#N/A</v>
      </c>
      <c r="AJ11" s="158" t="s">
        <v>526</v>
      </c>
      <c r="AK11" s="238" t="e">
        <v>#N/A</v>
      </c>
      <c r="AL11" s="158" t="s">
        <v>526</v>
      </c>
      <c r="AM11" s="227" t="str">
        <f>IF(COUNTIF('BU-TDR'!A:A,'Master List'!B11)&gt;0,"yes","no")</f>
        <v>no</v>
      </c>
      <c r="AN11" s="154">
        <v>4236</v>
      </c>
      <c r="AO11" s="239" t="s">
        <v>1766</v>
      </c>
      <c r="AP11" s="239"/>
      <c r="AQ11" s="239"/>
      <c r="AR11" s="328">
        <v>42947</v>
      </c>
      <c r="AS11" s="153"/>
      <c r="AT11" s="239"/>
      <c r="AU11" s="239"/>
    </row>
    <row r="12" spans="1:47" s="240" customFormat="1" ht="24.75" hidden="1" thickTop="1" x14ac:dyDescent="0.25">
      <c r="A12" s="222">
        <v>7</v>
      </c>
      <c r="B12" s="157" t="s">
        <v>547</v>
      </c>
      <c r="C12" s="158" t="s">
        <v>547</v>
      </c>
      <c r="D12" s="158" t="s">
        <v>547</v>
      </c>
      <c r="E12" s="158"/>
      <c r="F12" s="158"/>
      <c r="G12" s="110" t="s">
        <v>1267</v>
      </c>
      <c r="H12" s="157" t="s">
        <v>1267</v>
      </c>
      <c r="I12" s="157" t="s">
        <v>672</v>
      </c>
      <c r="J12" s="158" t="s">
        <v>672</v>
      </c>
      <c r="K12" s="158" t="s">
        <v>534</v>
      </c>
      <c r="L12" s="154" t="s">
        <v>535</v>
      </c>
      <c r="M12" s="202"/>
      <c r="N12" s="154" t="s">
        <v>536</v>
      </c>
      <c r="O12" s="155" t="s">
        <v>23</v>
      </c>
      <c r="P12" s="155" t="s">
        <v>2307</v>
      </c>
      <c r="Q12" s="316"/>
      <c r="R12" s="316"/>
      <c r="S12" s="258" t="s">
        <v>524</v>
      </c>
      <c r="T12" s="258">
        <v>0</v>
      </c>
      <c r="U12" s="258">
        <v>0</v>
      </c>
      <c r="V12" s="258" t="s">
        <v>524</v>
      </c>
      <c r="W12" s="258">
        <v>0</v>
      </c>
      <c r="X12" s="258">
        <v>0</v>
      </c>
      <c r="Y12" s="258" t="s">
        <v>524</v>
      </c>
      <c r="Z12" s="258">
        <v>0</v>
      </c>
      <c r="AA12" s="258">
        <v>0</v>
      </c>
      <c r="AB12" s="258" t="s">
        <v>524</v>
      </c>
      <c r="AC12" s="258"/>
      <c r="AD12" s="258" t="s">
        <v>526</v>
      </c>
      <c r="AE12" s="209"/>
      <c r="AF12" s="209" t="s">
        <v>526</v>
      </c>
      <c r="AG12" s="154" t="s">
        <v>2308</v>
      </c>
      <c r="AH12" s="156" t="s">
        <v>2309</v>
      </c>
      <c r="AI12" s="238" t="e">
        <v>#N/A</v>
      </c>
      <c r="AJ12" s="158" t="s">
        <v>526</v>
      </c>
      <c r="AK12" s="238" t="e">
        <v>#N/A</v>
      </c>
      <c r="AL12" s="158" t="s">
        <v>526</v>
      </c>
      <c r="AM12" s="227" t="str">
        <f>IF(COUNTIF('BU-TDR'!A:A,'Master List'!B12)&gt;0,"yes","no")</f>
        <v>no</v>
      </c>
      <c r="AN12" s="154">
        <v>4221</v>
      </c>
      <c r="AO12" s="239" t="s">
        <v>1766</v>
      </c>
      <c r="AP12" s="239"/>
      <c r="AQ12" s="239"/>
      <c r="AR12" s="328">
        <v>42947</v>
      </c>
      <c r="AS12" s="153"/>
      <c r="AT12" s="239"/>
      <c r="AU12" s="239"/>
    </row>
    <row r="13" spans="1:47" s="240" customFormat="1" ht="24.75" hidden="1" thickTop="1" x14ac:dyDescent="0.25">
      <c r="A13" s="222">
        <v>8</v>
      </c>
      <c r="B13" s="157" t="s">
        <v>546</v>
      </c>
      <c r="C13" s="158" t="s">
        <v>547</v>
      </c>
      <c r="D13" s="158" t="s">
        <v>547</v>
      </c>
      <c r="E13" s="158"/>
      <c r="F13" s="158"/>
      <c r="G13" s="110" t="s">
        <v>530</v>
      </c>
      <c r="H13" s="157" t="s">
        <v>531</v>
      </c>
      <c r="I13" s="157" t="s">
        <v>532</v>
      </c>
      <c r="J13" s="158" t="s">
        <v>533</v>
      </c>
      <c r="K13" s="158" t="s">
        <v>534</v>
      </c>
      <c r="L13" s="154" t="s">
        <v>535</v>
      </c>
      <c r="M13" s="202"/>
      <c r="N13" s="154" t="s">
        <v>536</v>
      </c>
      <c r="O13" s="155" t="s">
        <v>23</v>
      </c>
      <c r="P13" s="155" t="s">
        <v>545</v>
      </c>
      <c r="Q13" s="316"/>
      <c r="R13" s="316"/>
      <c r="S13" s="258" t="s">
        <v>524</v>
      </c>
      <c r="T13" s="258">
        <v>0</v>
      </c>
      <c r="U13" s="258">
        <v>0</v>
      </c>
      <c r="V13" s="258" t="s">
        <v>524</v>
      </c>
      <c r="W13" s="258">
        <v>0</v>
      </c>
      <c r="X13" s="258">
        <v>0</v>
      </c>
      <c r="Y13" s="258" t="s">
        <v>524</v>
      </c>
      <c r="Z13" s="258">
        <v>0</v>
      </c>
      <c r="AA13" s="258">
        <v>0</v>
      </c>
      <c r="AB13" s="258" t="s">
        <v>524</v>
      </c>
      <c r="AC13" s="258"/>
      <c r="AD13" s="258" t="s">
        <v>526</v>
      </c>
      <c r="AE13" s="209"/>
      <c r="AF13" s="209" t="s">
        <v>526</v>
      </c>
      <c r="AG13" s="154" t="s">
        <v>526</v>
      </c>
      <c r="AH13" s="156" t="s">
        <v>526</v>
      </c>
      <c r="AI13" s="238" t="e">
        <v>#N/A</v>
      </c>
      <c r="AJ13" s="158" t="s">
        <v>526</v>
      </c>
      <c r="AK13" s="238" t="e">
        <v>#N/A</v>
      </c>
      <c r="AL13" s="158" t="s">
        <v>526</v>
      </c>
      <c r="AM13" s="227" t="str">
        <f>IF(COUNTIF('BU-TDR'!A:A,'Master List'!B13)&gt;0,"yes","no")</f>
        <v>no</v>
      </c>
      <c r="AN13" s="154">
        <v>4221</v>
      </c>
      <c r="AO13" s="239" t="s">
        <v>1766</v>
      </c>
      <c r="AP13" s="239"/>
      <c r="AQ13" s="239"/>
      <c r="AR13" s="328">
        <v>42947</v>
      </c>
      <c r="AS13" s="153"/>
      <c r="AT13" s="239"/>
      <c r="AU13" s="239"/>
    </row>
    <row r="14" spans="1:47" s="240" customFormat="1" ht="24.75" thickTop="1" x14ac:dyDescent="0.25">
      <c r="A14" s="222">
        <v>9</v>
      </c>
      <c r="B14" s="157" t="s">
        <v>2310</v>
      </c>
      <c r="C14" s="158" t="s">
        <v>2310</v>
      </c>
      <c r="D14" s="158" t="s">
        <v>2310</v>
      </c>
      <c r="E14" s="158"/>
      <c r="F14" s="158"/>
      <c r="G14" s="110" t="s">
        <v>2311</v>
      </c>
      <c r="H14" s="157" t="s">
        <v>2312</v>
      </c>
      <c r="I14" s="157" t="s">
        <v>2313</v>
      </c>
      <c r="J14" s="158" t="s">
        <v>533</v>
      </c>
      <c r="K14" s="158" t="s">
        <v>534</v>
      </c>
      <c r="L14" s="154" t="s">
        <v>535</v>
      </c>
      <c r="M14" s="202"/>
      <c r="N14" s="154" t="s">
        <v>536</v>
      </c>
      <c r="O14" s="153" t="s">
        <v>229</v>
      </c>
      <c r="P14" s="153" t="s">
        <v>2314</v>
      </c>
      <c r="Q14" s="260"/>
      <c r="R14" s="260"/>
      <c r="S14" s="258" t="s">
        <v>524</v>
      </c>
      <c r="T14" s="258">
        <v>0</v>
      </c>
      <c r="U14" s="258">
        <v>0</v>
      </c>
      <c r="V14" s="258" t="s">
        <v>524</v>
      </c>
      <c r="W14" s="258">
        <v>0</v>
      </c>
      <c r="X14" s="258">
        <v>0</v>
      </c>
      <c r="Y14" s="258" t="s">
        <v>524</v>
      </c>
      <c r="Z14" s="258">
        <v>0</v>
      </c>
      <c r="AA14" s="258">
        <v>0</v>
      </c>
      <c r="AB14" s="258" t="s">
        <v>524</v>
      </c>
      <c r="AC14" s="258" t="s">
        <v>642</v>
      </c>
      <c r="AD14" s="258" t="s">
        <v>2304</v>
      </c>
      <c r="AE14" s="154"/>
      <c r="AF14" s="154" t="s">
        <v>526</v>
      </c>
      <c r="AG14" s="154" t="s">
        <v>526</v>
      </c>
      <c r="AH14" s="156" t="s">
        <v>526</v>
      </c>
      <c r="AI14" s="238" t="e">
        <v>#N/A</v>
      </c>
      <c r="AJ14" s="158" t="s">
        <v>526</v>
      </c>
      <c r="AK14" s="238" t="e">
        <v>#N/A</v>
      </c>
      <c r="AL14" s="158" t="s">
        <v>526</v>
      </c>
      <c r="AM14" s="227" t="str">
        <f>IF(COUNTIF('BU-TDR'!A:A,'Master List'!B14)&gt;0,"yes","no")</f>
        <v>no</v>
      </c>
      <c r="AN14" s="154"/>
      <c r="AO14" s="239" t="s">
        <v>2315</v>
      </c>
      <c r="AP14" s="239"/>
      <c r="AQ14" s="239"/>
      <c r="AR14" s="328">
        <v>42947</v>
      </c>
      <c r="AS14" s="153"/>
      <c r="AT14" s="239"/>
      <c r="AU14" s="239"/>
    </row>
    <row r="15" spans="1:47" s="240" customFormat="1" ht="24" hidden="1" x14ac:dyDescent="0.25">
      <c r="A15" s="222">
        <v>10</v>
      </c>
      <c r="B15" s="157" t="s">
        <v>550</v>
      </c>
      <c r="C15" s="158" t="s">
        <v>550</v>
      </c>
      <c r="D15" s="158" t="s">
        <v>550</v>
      </c>
      <c r="E15" s="158"/>
      <c r="F15" s="158"/>
      <c r="G15" s="110" t="s">
        <v>1267</v>
      </c>
      <c r="H15" s="157" t="s">
        <v>1267</v>
      </c>
      <c r="I15" s="157" t="s">
        <v>672</v>
      </c>
      <c r="J15" s="158" t="s">
        <v>672</v>
      </c>
      <c r="K15" s="158" t="s">
        <v>534</v>
      </c>
      <c r="L15" s="154" t="s">
        <v>638</v>
      </c>
      <c r="M15" s="202"/>
      <c r="N15" s="154" t="s">
        <v>525</v>
      </c>
      <c r="O15" s="153" t="s">
        <v>234</v>
      </c>
      <c r="P15" s="153" t="s">
        <v>2316</v>
      </c>
      <c r="Q15" s="260"/>
      <c r="R15" s="260"/>
      <c r="S15" s="258" t="s">
        <v>524</v>
      </c>
      <c r="T15" s="258">
        <v>0</v>
      </c>
      <c r="U15" s="258">
        <v>0</v>
      </c>
      <c r="V15" s="258" t="s">
        <v>524</v>
      </c>
      <c r="W15" s="258">
        <v>0</v>
      </c>
      <c r="X15" s="258">
        <v>0</v>
      </c>
      <c r="Y15" s="258" t="s">
        <v>524</v>
      </c>
      <c r="Z15" s="258">
        <v>0</v>
      </c>
      <c r="AA15" s="258">
        <v>0</v>
      </c>
      <c r="AB15" s="258" t="s">
        <v>524</v>
      </c>
      <c r="AC15" s="258"/>
      <c r="AD15" s="258" t="s">
        <v>526</v>
      </c>
      <c r="AE15" s="209"/>
      <c r="AF15" s="209" t="s">
        <v>526</v>
      </c>
      <c r="AG15" s="154" t="s">
        <v>526</v>
      </c>
      <c r="AH15" s="156" t="s">
        <v>526</v>
      </c>
      <c r="AI15" s="238" t="e">
        <v>#N/A</v>
      </c>
      <c r="AJ15" s="158" t="s">
        <v>526</v>
      </c>
      <c r="AK15" s="238" t="e">
        <v>#N/A</v>
      </c>
      <c r="AL15" s="158" t="s">
        <v>526</v>
      </c>
      <c r="AM15" s="227" t="str">
        <f>IF(COUNTIF('BU-TDR'!A:A,'Master List'!B15)&gt;0,"yes","no")</f>
        <v>no</v>
      </c>
      <c r="AN15" s="154">
        <v>4289</v>
      </c>
      <c r="AO15" s="239" t="s">
        <v>1766</v>
      </c>
      <c r="AP15" s="239"/>
      <c r="AQ15" s="239"/>
      <c r="AR15" s="328">
        <v>42947</v>
      </c>
      <c r="AS15" s="153"/>
      <c r="AT15" s="239"/>
      <c r="AU15" s="239"/>
    </row>
    <row r="16" spans="1:47" s="240" customFormat="1" ht="12" hidden="1" x14ac:dyDescent="0.25">
      <c r="A16" s="222">
        <v>11</v>
      </c>
      <c r="B16" s="157" t="s">
        <v>549</v>
      </c>
      <c r="C16" s="158" t="s">
        <v>550</v>
      </c>
      <c r="D16" s="158" t="s">
        <v>550</v>
      </c>
      <c r="E16" s="158"/>
      <c r="F16" s="158"/>
      <c r="G16" s="110" t="s">
        <v>530</v>
      </c>
      <c r="H16" s="157" t="s">
        <v>531</v>
      </c>
      <c r="I16" s="157" t="s">
        <v>532</v>
      </c>
      <c r="J16" s="158" t="s">
        <v>533</v>
      </c>
      <c r="K16" s="158" t="s">
        <v>534</v>
      </c>
      <c r="L16" s="154" t="s">
        <v>535</v>
      </c>
      <c r="M16" s="202"/>
      <c r="N16" s="154" t="s">
        <v>525</v>
      </c>
      <c r="O16" s="153" t="s">
        <v>234</v>
      </c>
      <c r="P16" s="153" t="s">
        <v>548</v>
      </c>
      <c r="Q16" s="260"/>
      <c r="R16" s="260"/>
      <c r="S16" s="258" t="s">
        <v>524</v>
      </c>
      <c r="T16" s="258">
        <v>0</v>
      </c>
      <c r="U16" s="258">
        <v>0</v>
      </c>
      <c r="V16" s="258" t="s">
        <v>524</v>
      </c>
      <c r="W16" s="258">
        <v>0</v>
      </c>
      <c r="X16" s="258">
        <v>0</v>
      </c>
      <c r="Y16" s="258" t="s">
        <v>524</v>
      </c>
      <c r="Z16" s="258">
        <v>0</v>
      </c>
      <c r="AA16" s="258">
        <v>0</v>
      </c>
      <c r="AB16" s="258" t="s">
        <v>524</v>
      </c>
      <c r="AC16" s="258"/>
      <c r="AD16" s="258" t="s">
        <v>526</v>
      </c>
      <c r="AE16" s="154"/>
      <c r="AF16" s="154" t="s">
        <v>526</v>
      </c>
      <c r="AG16" s="154" t="s">
        <v>526</v>
      </c>
      <c r="AH16" s="156" t="s">
        <v>526</v>
      </c>
      <c r="AI16" s="238" t="e">
        <v>#N/A</v>
      </c>
      <c r="AJ16" s="158" t="s">
        <v>526</v>
      </c>
      <c r="AK16" s="238" t="e">
        <v>#N/A</v>
      </c>
      <c r="AL16" s="158" t="s">
        <v>526</v>
      </c>
      <c r="AM16" s="227" t="str">
        <f>IF(COUNTIF('BU-TDR'!A:A,'Master List'!B16)&gt;0,"yes","no")</f>
        <v>no</v>
      </c>
      <c r="AN16" s="154">
        <v>4289</v>
      </c>
      <c r="AO16" s="239" t="s">
        <v>1766</v>
      </c>
      <c r="AP16" s="239"/>
      <c r="AQ16" s="239"/>
      <c r="AR16" s="328">
        <v>42947</v>
      </c>
      <c r="AS16" s="153"/>
      <c r="AT16" s="239"/>
      <c r="AU16" s="239"/>
    </row>
    <row r="17" spans="1:47" s="240" customFormat="1" ht="24" hidden="1" x14ac:dyDescent="0.25">
      <c r="A17" s="222">
        <v>12</v>
      </c>
      <c r="B17" s="157" t="s">
        <v>554</v>
      </c>
      <c r="C17" s="158" t="s">
        <v>554</v>
      </c>
      <c r="D17" s="158" t="s">
        <v>554</v>
      </c>
      <c r="E17" s="158"/>
      <c r="F17" s="158"/>
      <c r="G17" s="110" t="s">
        <v>1267</v>
      </c>
      <c r="H17" s="157" t="s">
        <v>1267</v>
      </c>
      <c r="I17" s="157" t="s">
        <v>672</v>
      </c>
      <c r="J17" s="158" t="s">
        <v>672</v>
      </c>
      <c r="K17" s="158" t="s">
        <v>534</v>
      </c>
      <c r="L17" s="154" t="s">
        <v>638</v>
      </c>
      <c r="M17" s="202"/>
      <c r="N17" s="154" t="s">
        <v>525</v>
      </c>
      <c r="O17" s="153" t="s">
        <v>551</v>
      </c>
      <c r="P17" s="153" t="s">
        <v>2317</v>
      </c>
      <c r="Q17" s="260"/>
      <c r="R17" s="260"/>
      <c r="S17" s="258" t="s">
        <v>524</v>
      </c>
      <c r="T17" s="258">
        <v>0</v>
      </c>
      <c r="U17" s="258">
        <v>0</v>
      </c>
      <c r="V17" s="258" t="s">
        <v>524</v>
      </c>
      <c r="W17" s="258">
        <v>0</v>
      </c>
      <c r="X17" s="258">
        <v>0</v>
      </c>
      <c r="Y17" s="258" t="s">
        <v>524</v>
      </c>
      <c r="Z17" s="258">
        <v>0</v>
      </c>
      <c r="AA17" s="258">
        <v>0</v>
      </c>
      <c r="AB17" s="258" t="s">
        <v>524</v>
      </c>
      <c r="AC17" s="258"/>
      <c r="AD17" s="258" t="s">
        <v>526</v>
      </c>
      <c r="AE17" s="156"/>
      <c r="AF17" s="156" t="s">
        <v>526</v>
      </c>
      <c r="AG17" s="154" t="s">
        <v>526</v>
      </c>
      <c r="AH17" s="156" t="s">
        <v>526</v>
      </c>
      <c r="AI17" s="238" t="e">
        <v>#N/A</v>
      </c>
      <c r="AJ17" s="158" t="s">
        <v>526</v>
      </c>
      <c r="AK17" s="238" t="e">
        <v>#N/A</v>
      </c>
      <c r="AL17" s="158" t="s">
        <v>526</v>
      </c>
      <c r="AM17" s="227" t="str">
        <f>IF(COUNTIF('BU-TDR'!A:A,'Master List'!B17)&gt;0,"yes","no")</f>
        <v>yes</v>
      </c>
      <c r="AN17" s="154">
        <v>4226</v>
      </c>
      <c r="AO17" s="239" t="s">
        <v>1766</v>
      </c>
      <c r="AP17" s="239"/>
      <c r="AQ17" s="239"/>
      <c r="AR17" s="328">
        <v>42947</v>
      </c>
      <c r="AS17" s="153"/>
      <c r="AT17" s="239"/>
      <c r="AU17" s="239"/>
    </row>
    <row r="18" spans="1:47" s="240" customFormat="1" ht="12" hidden="1" x14ac:dyDescent="0.25">
      <c r="A18" s="222">
        <v>13</v>
      </c>
      <c r="B18" s="157" t="s">
        <v>553</v>
      </c>
      <c r="C18" s="158" t="s">
        <v>554</v>
      </c>
      <c r="D18" s="158" t="s">
        <v>554</v>
      </c>
      <c r="E18" s="158"/>
      <c r="F18" s="158"/>
      <c r="G18" s="110" t="s">
        <v>530</v>
      </c>
      <c r="H18" s="157" t="s">
        <v>531</v>
      </c>
      <c r="I18" s="157" t="s">
        <v>532</v>
      </c>
      <c r="J18" s="158" t="s">
        <v>533</v>
      </c>
      <c r="K18" s="158" t="s">
        <v>534</v>
      </c>
      <c r="L18" s="154" t="s">
        <v>535</v>
      </c>
      <c r="M18" s="202"/>
      <c r="N18" s="154" t="s">
        <v>525</v>
      </c>
      <c r="O18" s="153" t="s">
        <v>551</v>
      </c>
      <c r="P18" s="153" t="s">
        <v>552</v>
      </c>
      <c r="Q18" s="260"/>
      <c r="R18" s="260"/>
      <c r="S18" s="258" t="s">
        <v>524</v>
      </c>
      <c r="T18" s="258">
        <v>0</v>
      </c>
      <c r="U18" s="258">
        <v>0</v>
      </c>
      <c r="V18" s="258" t="s">
        <v>642</v>
      </c>
      <c r="W18" s="258">
        <v>1</v>
      </c>
      <c r="X18" s="258">
        <v>9</v>
      </c>
      <c r="Y18" s="258" t="s">
        <v>524</v>
      </c>
      <c r="Z18" s="258">
        <v>0</v>
      </c>
      <c r="AA18" s="258">
        <v>0</v>
      </c>
      <c r="AB18" s="258" t="s">
        <v>524</v>
      </c>
      <c r="AC18" s="258"/>
      <c r="AD18" s="258" t="s">
        <v>526</v>
      </c>
      <c r="AE18" s="154"/>
      <c r="AF18" s="154" t="s">
        <v>526</v>
      </c>
      <c r="AG18" s="154" t="s">
        <v>526</v>
      </c>
      <c r="AH18" s="156" t="s">
        <v>526</v>
      </c>
      <c r="AI18" s="238" t="s">
        <v>526</v>
      </c>
      <c r="AJ18" s="158" t="s">
        <v>526</v>
      </c>
      <c r="AK18" s="238" t="s">
        <v>540</v>
      </c>
      <c r="AL18" s="158" t="s">
        <v>540</v>
      </c>
      <c r="AM18" s="227" t="str">
        <f>IF(COUNTIF('BU-TDR'!A:A,'Master List'!B18)&gt;0,"yes","no")</f>
        <v>yes</v>
      </c>
      <c r="AN18" s="154">
        <v>4226</v>
      </c>
      <c r="AO18" s="239" t="s">
        <v>1766</v>
      </c>
      <c r="AP18" s="239"/>
      <c r="AQ18" s="239"/>
      <c r="AR18" s="328">
        <v>42947</v>
      </c>
      <c r="AS18" s="153"/>
      <c r="AT18" s="239"/>
      <c r="AU18" s="239"/>
    </row>
    <row r="19" spans="1:47" s="245" customFormat="1" ht="24" hidden="1" x14ac:dyDescent="0.25">
      <c r="A19" s="222">
        <v>14</v>
      </c>
      <c r="B19" s="157" t="s">
        <v>557</v>
      </c>
      <c r="C19" s="158" t="s">
        <v>557</v>
      </c>
      <c r="D19" s="158" t="s">
        <v>557</v>
      </c>
      <c r="E19" s="158"/>
      <c r="F19" s="158"/>
      <c r="G19" s="110" t="s">
        <v>1267</v>
      </c>
      <c r="H19" s="157" t="s">
        <v>1267</v>
      </c>
      <c r="I19" s="157" t="s">
        <v>672</v>
      </c>
      <c r="J19" s="158" t="s">
        <v>672</v>
      </c>
      <c r="K19" s="158" t="s">
        <v>534</v>
      </c>
      <c r="L19" s="154" t="s">
        <v>535</v>
      </c>
      <c r="M19" s="202"/>
      <c r="N19" s="156" t="s">
        <v>536</v>
      </c>
      <c r="O19" s="155" t="s">
        <v>23</v>
      </c>
      <c r="P19" s="153" t="s">
        <v>2318</v>
      </c>
      <c r="Q19" s="260"/>
      <c r="R19" s="260"/>
      <c r="S19" s="258" t="s">
        <v>524</v>
      </c>
      <c r="T19" s="258">
        <v>0</v>
      </c>
      <c r="U19" s="258">
        <v>0</v>
      </c>
      <c r="V19" s="258" t="s">
        <v>524</v>
      </c>
      <c r="W19" s="258">
        <v>0</v>
      </c>
      <c r="X19" s="258">
        <v>0</v>
      </c>
      <c r="Y19" s="258" t="s">
        <v>524</v>
      </c>
      <c r="Z19" s="258">
        <v>0</v>
      </c>
      <c r="AA19" s="258">
        <v>0</v>
      </c>
      <c r="AB19" s="258" t="s">
        <v>524</v>
      </c>
      <c r="AC19" s="258"/>
      <c r="AD19" s="258" t="s">
        <v>526</v>
      </c>
      <c r="AE19" s="156"/>
      <c r="AF19" s="156" t="s">
        <v>526</v>
      </c>
      <c r="AG19" s="154" t="s">
        <v>2319</v>
      </c>
      <c r="AH19" s="156" t="s">
        <v>2320</v>
      </c>
      <c r="AI19" s="238" t="e">
        <v>#N/A</v>
      </c>
      <c r="AJ19" s="158" t="s">
        <v>526</v>
      </c>
      <c r="AK19" s="238" t="e">
        <v>#N/A</v>
      </c>
      <c r="AL19" s="158" t="s">
        <v>526</v>
      </c>
      <c r="AM19" s="227" t="str">
        <f>IF(COUNTIF('BU-TDR'!A:A,'Master List'!B19)&gt;0,"yes","no")</f>
        <v>no</v>
      </c>
      <c r="AN19" s="156">
        <v>4244</v>
      </c>
      <c r="AO19" s="239" t="s">
        <v>1766</v>
      </c>
      <c r="AP19" s="239"/>
      <c r="AQ19" s="239"/>
      <c r="AR19" s="328">
        <v>42947</v>
      </c>
      <c r="AS19" s="153"/>
      <c r="AT19" s="239"/>
      <c r="AU19" s="239"/>
    </row>
    <row r="20" spans="1:47" s="245" customFormat="1" ht="12" hidden="1" x14ac:dyDescent="0.25">
      <c r="A20" s="222">
        <v>15</v>
      </c>
      <c r="B20" s="157" t="s">
        <v>556</v>
      </c>
      <c r="C20" s="158" t="s">
        <v>557</v>
      </c>
      <c r="D20" s="158" t="s">
        <v>557</v>
      </c>
      <c r="E20" s="158"/>
      <c r="F20" s="158"/>
      <c r="G20" s="110" t="s">
        <v>530</v>
      </c>
      <c r="H20" s="157" t="s">
        <v>531</v>
      </c>
      <c r="I20" s="157" t="s">
        <v>532</v>
      </c>
      <c r="J20" s="158" t="s">
        <v>533</v>
      </c>
      <c r="K20" s="158" t="s">
        <v>534</v>
      </c>
      <c r="L20" s="154" t="s">
        <v>535</v>
      </c>
      <c r="M20" s="202"/>
      <c r="N20" s="156" t="s">
        <v>536</v>
      </c>
      <c r="O20" s="155" t="s">
        <v>23</v>
      </c>
      <c r="P20" s="153" t="s">
        <v>555</v>
      </c>
      <c r="Q20" s="260"/>
      <c r="R20" s="260"/>
      <c r="S20" s="258" t="s">
        <v>524</v>
      </c>
      <c r="T20" s="258">
        <v>0</v>
      </c>
      <c r="U20" s="258">
        <v>0</v>
      </c>
      <c r="V20" s="258" t="s">
        <v>642</v>
      </c>
      <c r="W20" s="258">
        <v>2</v>
      </c>
      <c r="X20" s="258">
        <v>14</v>
      </c>
      <c r="Y20" s="258" t="s">
        <v>524</v>
      </c>
      <c r="Z20" s="258">
        <v>0</v>
      </c>
      <c r="AA20" s="258">
        <v>0</v>
      </c>
      <c r="AB20" s="258" t="s">
        <v>524</v>
      </c>
      <c r="AC20" s="258"/>
      <c r="AD20" s="258" t="s">
        <v>526</v>
      </c>
      <c r="AE20" s="156"/>
      <c r="AF20" s="156" t="s">
        <v>540</v>
      </c>
      <c r="AG20" s="156" t="s">
        <v>526</v>
      </c>
      <c r="AH20" s="156" t="s">
        <v>526</v>
      </c>
      <c r="AI20" s="238" t="s">
        <v>2305</v>
      </c>
      <c r="AJ20" s="158" t="s">
        <v>540</v>
      </c>
      <c r="AK20" s="238" t="s">
        <v>526</v>
      </c>
      <c r="AL20" s="158" t="s">
        <v>526</v>
      </c>
      <c r="AM20" s="227" t="str">
        <f>IF(COUNTIF('BU-TDR'!A:A,'Master List'!B20)&gt;0,"yes","no")</f>
        <v>no</v>
      </c>
      <c r="AN20" s="156">
        <v>4244</v>
      </c>
      <c r="AO20" s="239" t="s">
        <v>1766</v>
      </c>
      <c r="AP20" s="239"/>
      <c r="AQ20" s="239"/>
      <c r="AR20" s="328">
        <v>42947</v>
      </c>
      <c r="AS20" s="155"/>
      <c r="AT20" s="246"/>
      <c r="AU20" s="246"/>
    </row>
    <row r="21" spans="1:47" s="240" customFormat="1" ht="24" hidden="1" x14ac:dyDescent="0.25">
      <c r="A21" s="222">
        <v>16</v>
      </c>
      <c r="B21" s="224" t="s">
        <v>561</v>
      </c>
      <c r="C21" s="220" t="s">
        <v>561</v>
      </c>
      <c r="D21" s="220" t="s">
        <v>561</v>
      </c>
      <c r="E21" s="220"/>
      <c r="F21" s="220"/>
      <c r="G21" s="110" t="s">
        <v>1267</v>
      </c>
      <c r="H21" s="157" t="s">
        <v>1267</v>
      </c>
      <c r="I21" s="157" t="s">
        <v>672</v>
      </c>
      <c r="J21" s="158" t="s">
        <v>672</v>
      </c>
      <c r="K21" s="158" t="s">
        <v>534</v>
      </c>
      <c r="L21" s="154" t="s">
        <v>535</v>
      </c>
      <c r="M21" s="202"/>
      <c r="N21" s="154" t="s">
        <v>141</v>
      </c>
      <c r="O21" s="153" t="s">
        <v>558</v>
      </c>
      <c r="P21" s="153" t="s">
        <v>2321</v>
      </c>
      <c r="Q21" s="260"/>
      <c r="R21" s="260"/>
      <c r="S21" s="258" t="s">
        <v>524</v>
      </c>
      <c r="T21" s="258">
        <v>0</v>
      </c>
      <c r="U21" s="258">
        <v>0</v>
      </c>
      <c r="V21" s="258" t="s">
        <v>524</v>
      </c>
      <c r="W21" s="258">
        <v>0</v>
      </c>
      <c r="X21" s="258">
        <v>0</v>
      </c>
      <c r="Y21" s="258" t="s">
        <v>524</v>
      </c>
      <c r="Z21" s="258">
        <v>0</v>
      </c>
      <c r="AA21" s="258">
        <v>0</v>
      </c>
      <c r="AB21" s="258" t="s">
        <v>524</v>
      </c>
      <c r="AC21" s="258"/>
      <c r="AD21" s="258" t="s">
        <v>526</v>
      </c>
      <c r="AE21" s="156"/>
      <c r="AF21" s="156" t="s">
        <v>526</v>
      </c>
      <c r="AG21" s="154" t="s">
        <v>2322</v>
      </c>
      <c r="AH21" s="156" t="s">
        <v>526</v>
      </c>
      <c r="AI21" s="238" t="e">
        <v>#N/A</v>
      </c>
      <c r="AJ21" s="158" t="s">
        <v>526</v>
      </c>
      <c r="AK21" s="238" t="e">
        <v>#N/A</v>
      </c>
      <c r="AL21" s="158" t="s">
        <v>526</v>
      </c>
      <c r="AM21" s="227" t="str">
        <f>IF(COUNTIF('BU-TDR'!A:A,'Master List'!B21)&gt;0,"yes","no")</f>
        <v>no</v>
      </c>
      <c r="AN21" s="154">
        <v>4250</v>
      </c>
      <c r="AO21" s="239" t="s">
        <v>1766</v>
      </c>
      <c r="AP21" s="239"/>
      <c r="AQ21" s="239"/>
      <c r="AR21" s="328">
        <v>42947</v>
      </c>
      <c r="AS21" s="153"/>
      <c r="AT21" s="239"/>
      <c r="AU21" s="239"/>
    </row>
    <row r="22" spans="1:47" s="240" customFormat="1" ht="24" hidden="1" customHeight="1" x14ac:dyDescent="0.25">
      <c r="A22" s="222">
        <v>17</v>
      </c>
      <c r="B22" s="224" t="s">
        <v>560</v>
      </c>
      <c r="C22" s="220" t="s">
        <v>561</v>
      </c>
      <c r="D22" s="220" t="s">
        <v>561</v>
      </c>
      <c r="E22" s="220"/>
      <c r="F22" s="220"/>
      <c r="G22" s="110" t="s">
        <v>530</v>
      </c>
      <c r="H22" s="157" t="s">
        <v>531</v>
      </c>
      <c r="I22" s="157" t="s">
        <v>532</v>
      </c>
      <c r="J22" s="158" t="s">
        <v>533</v>
      </c>
      <c r="K22" s="158" t="s">
        <v>534</v>
      </c>
      <c r="L22" s="154" t="s">
        <v>535</v>
      </c>
      <c r="M22" s="202"/>
      <c r="N22" s="154" t="s">
        <v>141</v>
      </c>
      <c r="O22" s="153" t="s">
        <v>558</v>
      </c>
      <c r="P22" s="153" t="s">
        <v>559</v>
      </c>
      <c r="Q22" s="260"/>
      <c r="R22" s="260"/>
      <c r="S22" s="258" t="s">
        <v>524</v>
      </c>
      <c r="T22" s="258">
        <v>0</v>
      </c>
      <c r="U22" s="258">
        <v>0</v>
      </c>
      <c r="V22" s="258" t="s">
        <v>524</v>
      </c>
      <c r="W22" s="258">
        <v>0</v>
      </c>
      <c r="X22" s="258">
        <v>0</v>
      </c>
      <c r="Y22" s="258" t="s">
        <v>524</v>
      </c>
      <c r="Z22" s="258">
        <v>0</v>
      </c>
      <c r="AA22" s="258">
        <v>0</v>
      </c>
      <c r="AB22" s="258" t="s">
        <v>524</v>
      </c>
      <c r="AC22" s="258"/>
      <c r="AD22" s="258" t="s">
        <v>526</v>
      </c>
      <c r="AE22" s="156"/>
      <c r="AF22" s="156" t="s">
        <v>526</v>
      </c>
      <c r="AG22" s="154" t="s">
        <v>526</v>
      </c>
      <c r="AH22" s="156" t="s">
        <v>526</v>
      </c>
      <c r="AI22" s="238" t="e">
        <v>#N/A</v>
      </c>
      <c r="AJ22" s="158" t="s">
        <v>526</v>
      </c>
      <c r="AK22" s="238" t="e">
        <v>#N/A</v>
      </c>
      <c r="AL22" s="158" t="s">
        <v>526</v>
      </c>
      <c r="AM22" s="227" t="str">
        <f>IF(COUNTIF('BU-TDR'!A:A,'Master List'!B22)&gt;0,"yes","no")</f>
        <v>no</v>
      </c>
      <c r="AN22" s="154">
        <v>4250</v>
      </c>
      <c r="AO22" s="239" t="s">
        <v>1766</v>
      </c>
      <c r="AP22" s="239"/>
      <c r="AQ22" s="239"/>
      <c r="AR22" s="328">
        <v>42947</v>
      </c>
      <c r="AS22" s="153"/>
      <c r="AT22" s="239"/>
      <c r="AU22" s="239"/>
    </row>
    <row r="23" spans="1:47" s="245" customFormat="1" ht="24" hidden="1" x14ac:dyDescent="0.25">
      <c r="A23" s="222">
        <v>18</v>
      </c>
      <c r="B23" s="224" t="s">
        <v>565</v>
      </c>
      <c r="C23" s="220" t="s">
        <v>565</v>
      </c>
      <c r="D23" s="220" t="s">
        <v>565</v>
      </c>
      <c r="E23" s="220"/>
      <c r="F23" s="220"/>
      <c r="G23" s="110" t="s">
        <v>1267</v>
      </c>
      <c r="H23" s="157" t="s">
        <v>1267</v>
      </c>
      <c r="I23" s="157" t="s">
        <v>672</v>
      </c>
      <c r="J23" s="158" t="s">
        <v>672</v>
      </c>
      <c r="K23" s="158" t="s">
        <v>534</v>
      </c>
      <c r="L23" s="154" t="s">
        <v>638</v>
      </c>
      <c r="M23" s="202"/>
      <c r="N23" s="154" t="s">
        <v>141</v>
      </c>
      <c r="O23" s="153" t="s">
        <v>142</v>
      </c>
      <c r="P23" s="153" t="s">
        <v>2323</v>
      </c>
      <c r="Q23" s="260"/>
      <c r="R23" s="260"/>
      <c r="S23" s="258" t="s">
        <v>524</v>
      </c>
      <c r="T23" s="258">
        <v>0</v>
      </c>
      <c r="U23" s="258">
        <v>0</v>
      </c>
      <c r="V23" s="258" t="s">
        <v>524</v>
      </c>
      <c r="W23" s="258">
        <v>0</v>
      </c>
      <c r="X23" s="258">
        <v>0</v>
      </c>
      <c r="Y23" s="258" t="s">
        <v>524</v>
      </c>
      <c r="Z23" s="258">
        <v>0</v>
      </c>
      <c r="AA23" s="258">
        <v>0</v>
      </c>
      <c r="AB23" s="258" t="s">
        <v>524</v>
      </c>
      <c r="AC23" s="258"/>
      <c r="AD23" s="258" t="s">
        <v>526</v>
      </c>
      <c r="AE23" s="156"/>
      <c r="AF23" s="156" t="s">
        <v>526</v>
      </c>
      <c r="AG23" s="154" t="s">
        <v>526</v>
      </c>
      <c r="AH23" s="156" t="s">
        <v>526</v>
      </c>
      <c r="AI23" s="238" t="e">
        <v>#N/A</v>
      </c>
      <c r="AJ23" s="158" t="s">
        <v>526</v>
      </c>
      <c r="AK23" s="238" t="e">
        <v>#N/A</v>
      </c>
      <c r="AL23" s="158" t="s">
        <v>526</v>
      </c>
      <c r="AM23" s="227" t="str">
        <f>IF(COUNTIF('BU-TDR'!A:A,'Master List'!B23)&gt;0,"yes","no")</f>
        <v>no</v>
      </c>
      <c r="AN23" s="154">
        <v>4329</v>
      </c>
      <c r="AO23" s="239" t="s">
        <v>1766</v>
      </c>
      <c r="AP23" s="239"/>
      <c r="AQ23" s="239"/>
      <c r="AR23" s="328">
        <v>42947</v>
      </c>
      <c r="AS23" s="153"/>
      <c r="AT23" s="239"/>
      <c r="AU23" s="239"/>
    </row>
    <row r="24" spans="1:47" s="240" customFormat="1" ht="12" hidden="1" x14ac:dyDescent="0.25">
      <c r="A24" s="222">
        <v>19</v>
      </c>
      <c r="B24" s="224" t="s">
        <v>564</v>
      </c>
      <c r="C24" s="220" t="s">
        <v>565</v>
      </c>
      <c r="D24" s="220" t="s">
        <v>565</v>
      </c>
      <c r="E24" s="220"/>
      <c r="F24" s="220"/>
      <c r="G24" s="110" t="s">
        <v>530</v>
      </c>
      <c r="H24" s="157" t="s">
        <v>531</v>
      </c>
      <c r="I24" s="157" t="s">
        <v>532</v>
      </c>
      <c r="J24" s="158" t="s">
        <v>533</v>
      </c>
      <c r="K24" s="158" t="s">
        <v>534</v>
      </c>
      <c r="L24" s="154" t="s">
        <v>535</v>
      </c>
      <c r="M24" s="202"/>
      <c r="N24" s="154" t="s">
        <v>141</v>
      </c>
      <c r="O24" s="153" t="s">
        <v>142</v>
      </c>
      <c r="P24" s="153" t="s">
        <v>563</v>
      </c>
      <c r="Q24" s="260"/>
      <c r="R24" s="260"/>
      <c r="S24" s="258" t="s">
        <v>524</v>
      </c>
      <c r="T24" s="258">
        <v>0</v>
      </c>
      <c r="U24" s="258">
        <v>0</v>
      </c>
      <c r="V24" s="258" t="s">
        <v>642</v>
      </c>
      <c r="W24" s="258">
        <v>3</v>
      </c>
      <c r="X24" s="258">
        <v>152</v>
      </c>
      <c r="Y24" s="258" t="s">
        <v>642</v>
      </c>
      <c r="Z24" s="258">
        <v>3</v>
      </c>
      <c r="AA24" s="258">
        <v>104</v>
      </c>
      <c r="AB24" s="258" t="s">
        <v>642</v>
      </c>
      <c r="AC24" s="258"/>
      <c r="AD24" s="258" t="s">
        <v>2304</v>
      </c>
      <c r="AE24" s="156"/>
      <c r="AF24" s="156" t="s">
        <v>540</v>
      </c>
      <c r="AG24" s="154" t="s">
        <v>526</v>
      </c>
      <c r="AH24" s="156" t="s">
        <v>526</v>
      </c>
      <c r="AI24" s="238" t="s">
        <v>2305</v>
      </c>
      <c r="AJ24" s="158" t="s">
        <v>540</v>
      </c>
      <c r="AK24" s="238" t="s">
        <v>540</v>
      </c>
      <c r="AL24" s="158" t="s">
        <v>540</v>
      </c>
      <c r="AM24" s="227" t="str">
        <f>IF(COUNTIF('BU-TDR'!A:A,'Master List'!B24)&gt;0,"yes","no")</f>
        <v>no</v>
      </c>
      <c r="AN24" s="154">
        <v>4329</v>
      </c>
      <c r="AO24" s="239" t="s">
        <v>1766</v>
      </c>
      <c r="AP24" s="239"/>
      <c r="AQ24" s="239"/>
      <c r="AR24" s="328">
        <v>42947</v>
      </c>
      <c r="AS24" s="153"/>
      <c r="AT24" s="239"/>
      <c r="AU24" s="239"/>
    </row>
    <row r="25" spans="1:47" s="240" customFormat="1" ht="24" hidden="1" x14ac:dyDescent="0.25">
      <c r="A25" s="231">
        <v>20</v>
      </c>
      <c r="B25" s="204" t="s">
        <v>570</v>
      </c>
      <c r="C25" s="158" t="s">
        <v>570</v>
      </c>
      <c r="D25" s="158" t="s">
        <v>570</v>
      </c>
      <c r="E25" s="158"/>
      <c r="F25" s="158"/>
      <c r="G25" s="110" t="s">
        <v>1267</v>
      </c>
      <c r="H25" s="157" t="s">
        <v>1267</v>
      </c>
      <c r="I25" s="157" t="s">
        <v>672</v>
      </c>
      <c r="J25" s="158" t="s">
        <v>672</v>
      </c>
      <c r="K25" s="208" t="s">
        <v>571</v>
      </c>
      <c r="L25" s="156" t="s">
        <v>535</v>
      </c>
      <c r="M25" s="202">
        <v>38807</v>
      </c>
      <c r="N25" s="156" t="s">
        <v>525</v>
      </c>
      <c r="O25" s="155" t="s">
        <v>43</v>
      </c>
      <c r="P25" s="153" t="s">
        <v>2324</v>
      </c>
      <c r="Q25" s="260"/>
      <c r="R25" s="260"/>
      <c r="S25" s="258" t="s">
        <v>524</v>
      </c>
      <c r="T25" s="258">
        <v>0</v>
      </c>
      <c r="U25" s="258">
        <v>0</v>
      </c>
      <c r="V25" s="258" t="s">
        <v>524</v>
      </c>
      <c r="W25" s="258">
        <v>0</v>
      </c>
      <c r="X25" s="258">
        <v>0</v>
      </c>
      <c r="Y25" s="258" t="s">
        <v>524</v>
      </c>
      <c r="Z25" s="258">
        <v>0</v>
      </c>
      <c r="AA25" s="258">
        <v>0</v>
      </c>
      <c r="AB25" s="258" t="s">
        <v>524</v>
      </c>
      <c r="AC25" s="258"/>
      <c r="AD25" s="258" t="s">
        <v>526</v>
      </c>
      <c r="AE25" s="156"/>
      <c r="AF25" s="156" t="s">
        <v>526</v>
      </c>
      <c r="AG25" s="154" t="s">
        <v>526</v>
      </c>
      <c r="AH25" s="156" t="s">
        <v>2325</v>
      </c>
      <c r="AI25" s="238" t="e">
        <v>#N/A</v>
      </c>
      <c r="AJ25" s="208" t="s">
        <v>526</v>
      </c>
      <c r="AK25" s="238" t="e">
        <v>#N/A</v>
      </c>
      <c r="AL25" s="158" t="s">
        <v>526</v>
      </c>
      <c r="AM25" s="227" t="str">
        <f>IF(COUNTIF('BU-TDR'!A:A,'Master List'!B25)&gt;0,"yes","no")</f>
        <v>no</v>
      </c>
      <c r="AN25" s="154"/>
      <c r="AO25" s="239" t="s">
        <v>1766</v>
      </c>
      <c r="AP25" s="239"/>
      <c r="AQ25" s="239"/>
      <c r="AR25" s="328">
        <v>42947</v>
      </c>
      <c r="AS25" s="153"/>
      <c r="AT25" s="239"/>
      <c r="AU25" s="239"/>
    </row>
    <row r="26" spans="1:47" s="240" customFormat="1" ht="33.6" hidden="1" customHeight="1" x14ac:dyDescent="0.25">
      <c r="A26" s="222">
        <v>21</v>
      </c>
      <c r="B26" s="157" t="s">
        <v>569</v>
      </c>
      <c r="C26" s="158" t="s">
        <v>570</v>
      </c>
      <c r="D26" s="158" t="s">
        <v>570</v>
      </c>
      <c r="E26" s="158"/>
      <c r="F26" s="158"/>
      <c r="G26" s="110" t="s">
        <v>530</v>
      </c>
      <c r="H26" s="157" t="s">
        <v>531</v>
      </c>
      <c r="I26" s="157" t="s">
        <v>532</v>
      </c>
      <c r="J26" s="158" t="s">
        <v>283</v>
      </c>
      <c r="K26" s="158" t="s">
        <v>571</v>
      </c>
      <c r="L26" s="154" t="s">
        <v>572</v>
      </c>
      <c r="M26" s="202">
        <v>39113</v>
      </c>
      <c r="N26" s="156" t="s">
        <v>525</v>
      </c>
      <c r="O26" s="155" t="s">
        <v>43</v>
      </c>
      <c r="P26" s="153" t="s">
        <v>568</v>
      </c>
      <c r="Q26" s="260"/>
      <c r="R26" s="260"/>
      <c r="S26" s="258" t="s">
        <v>524</v>
      </c>
      <c r="T26" s="258">
        <v>0</v>
      </c>
      <c r="U26" s="258">
        <v>0</v>
      </c>
      <c r="V26" s="258" t="s">
        <v>524</v>
      </c>
      <c r="W26" s="258">
        <v>0</v>
      </c>
      <c r="X26" s="258">
        <v>0</v>
      </c>
      <c r="Y26" s="258" t="s">
        <v>524</v>
      </c>
      <c r="Z26" s="258">
        <v>0</v>
      </c>
      <c r="AA26" s="258">
        <v>0</v>
      </c>
      <c r="AB26" s="258" t="s">
        <v>524</v>
      </c>
      <c r="AC26" s="258"/>
      <c r="AD26" s="258" t="s">
        <v>526</v>
      </c>
      <c r="AE26" s="156"/>
      <c r="AF26" s="156" t="s">
        <v>526</v>
      </c>
      <c r="AG26" s="154" t="s">
        <v>526</v>
      </c>
      <c r="AH26" s="156" t="s">
        <v>526</v>
      </c>
      <c r="AI26" s="238" t="e">
        <v>#N/A</v>
      </c>
      <c r="AJ26" s="158" t="s">
        <v>526</v>
      </c>
      <c r="AK26" s="238" t="e">
        <v>#N/A</v>
      </c>
      <c r="AL26" s="158" t="s">
        <v>526</v>
      </c>
      <c r="AM26" s="227" t="str">
        <f>IF(COUNTIF('BU-TDR'!A:A,'Master List'!B26)&gt;0,"yes","no")</f>
        <v>no</v>
      </c>
      <c r="AN26" s="154"/>
      <c r="AO26" s="239" t="s">
        <v>1766</v>
      </c>
      <c r="AP26" s="239"/>
      <c r="AQ26" s="239"/>
      <c r="AR26" s="328">
        <v>42970</v>
      </c>
      <c r="AS26" s="153" t="s">
        <v>2326</v>
      </c>
      <c r="AT26" s="239"/>
      <c r="AU26" s="239"/>
    </row>
    <row r="27" spans="1:47" s="245" customFormat="1" ht="24" hidden="1" x14ac:dyDescent="0.25">
      <c r="A27" s="222">
        <v>22</v>
      </c>
      <c r="B27" s="157" t="s">
        <v>575</v>
      </c>
      <c r="C27" s="158" t="s">
        <v>575</v>
      </c>
      <c r="D27" s="158" t="s">
        <v>575</v>
      </c>
      <c r="E27" s="158"/>
      <c r="F27" s="158"/>
      <c r="G27" s="110" t="s">
        <v>1267</v>
      </c>
      <c r="H27" s="157" t="s">
        <v>1267</v>
      </c>
      <c r="I27" s="157" t="s">
        <v>672</v>
      </c>
      <c r="J27" s="158" t="s">
        <v>672</v>
      </c>
      <c r="K27" s="158" t="s">
        <v>534</v>
      </c>
      <c r="L27" s="156" t="s">
        <v>535</v>
      </c>
      <c r="M27" s="202"/>
      <c r="N27" s="156" t="s">
        <v>525</v>
      </c>
      <c r="O27" s="155" t="s">
        <v>234</v>
      </c>
      <c r="P27" s="153" t="s">
        <v>2327</v>
      </c>
      <c r="Q27" s="260"/>
      <c r="R27" s="260"/>
      <c r="S27" s="258" t="s">
        <v>524</v>
      </c>
      <c r="T27" s="258">
        <v>0</v>
      </c>
      <c r="U27" s="258">
        <v>0</v>
      </c>
      <c r="V27" s="258" t="s">
        <v>524</v>
      </c>
      <c r="W27" s="258">
        <v>0</v>
      </c>
      <c r="X27" s="258">
        <v>0</v>
      </c>
      <c r="Y27" s="258" t="s">
        <v>524</v>
      </c>
      <c r="Z27" s="258">
        <v>0</v>
      </c>
      <c r="AA27" s="258">
        <v>0</v>
      </c>
      <c r="AB27" s="258" t="s">
        <v>524</v>
      </c>
      <c r="AC27" s="258"/>
      <c r="AD27" s="258" t="s">
        <v>526</v>
      </c>
      <c r="AE27" s="156"/>
      <c r="AF27" s="156" t="s">
        <v>526</v>
      </c>
      <c r="AG27" s="154" t="s">
        <v>2328</v>
      </c>
      <c r="AH27" s="156" t="s">
        <v>526</v>
      </c>
      <c r="AI27" s="238" t="e">
        <v>#N/A</v>
      </c>
      <c r="AJ27" s="158" t="s">
        <v>526</v>
      </c>
      <c r="AK27" s="238" t="e">
        <v>#N/A</v>
      </c>
      <c r="AL27" s="158" t="s">
        <v>526</v>
      </c>
      <c r="AM27" s="227" t="str">
        <f>IF(COUNTIF('BU-TDR'!A:A,'Master List'!B27)&gt;0,"yes","no")</f>
        <v>no</v>
      </c>
      <c r="AN27" s="156">
        <v>4279</v>
      </c>
      <c r="AO27" s="239" t="s">
        <v>1766</v>
      </c>
      <c r="AP27" s="239"/>
      <c r="AQ27" s="239"/>
      <c r="AR27" s="328">
        <v>42947</v>
      </c>
      <c r="AS27" s="153"/>
      <c r="AT27" s="239"/>
      <c r="AU27" s="239"/>
    </row>
    <row r="28" spans="1:47" s="240" customFormat="1" ht="24" hidden="1" x14ac:dyDescent="0.25">
      <c r="A28" s="222">
        <v>23</v>
      </c>
      <c r="B28" s="157" t="s">
        <v>574</v>
      </c>
      <c r="C28" s="158" t="s">
        <v>575</v>
      </c>
      <c r="D28" s="158" t="s">
        <v>575</v>
      </c>
      <c r="E28" s="158"/>
      <c r="F28" s="158"/>
      <c r="G28" s="110" t="s">
        <v>530</v>
      </c>
      <c r="H28" s="157" t="s">
        <v>531</v>
      </c>
      <c r="I28" s="157" t="s">
        <v>532</v>
      </c>
      <c r="J28" s="158" t="s">
        <v>533</v>
      </c>
      <c r="K28" s="158" t="s">
        <v>534</v>
      </c>
      <c r="L28" s="154" t="s">
        <v>535</v>
      </c>
      <c r="M28" s="202"/>
      <c r="N28" s="154" t="s">
        <v>525</v>
      </c>
      <c r="O28" s="153" t="s">
        <v>234</v>
      </c>
      <c r="P28" s="153" t="s">
        <v>573</v>
      </c>
      <c r="Q28" s="260"/>
      <c r="R28" s="260"/>
      <c r="S28" s="258" t="s">
        <v>524</v>
      </c>
      <c r="T28" s="258">
        <v>0</v>
      </c>
      <c r="U28" s="258">
        <v>0</v>
      </c>
      <c r="V28" s="258" t="s">
        <v>642</v>
      </c>
      <c r="W28" s="258">
        <v>3</v>
      </c>
      <c r="X28" s="258">
        <v>131</v>
      </c>
      <c r="Y28" s="258" t="s">
        <v>642</v>
      </c>
      <c r="Z28" s="258">
        <v>1</v>
      </c>
      <c r="AA28" s="258">
        <v>2</v>
      </c>
      <c r="AB28" s="258" t="s">
        <v>642</v>
      </c>
      <c r="AC28" s="258"/>
      <c r="AD28" s="258" t="s">
        <v>2304</v>
      </c>
      <c r="AE28" s="156"/>
      <c r="AF28" s="156" t="s">
        <v>540</v>
      </c>
      <c r="AG28" s="154" t="s">
        <v>526</v>
      </c>
      <c r="AH28" s="156" t="s">
        <v>526</v>
      </c>
      <c r="AI28" s="238" t="s">
        <v>2305</v>
      </c>
      <c r="AJ28" s="158" t="s">
        <v>540</v>
      </c>
      <c r="AK28" s="238" t="s">
        <v>526</v>
      </c>
      <c r="AL28" s="158" t="s">
        <v>526</v>
      </c>
      <c r="AM28" s="227" t="str">
        <f>IF(COUNTIF('BU-TDR'!A:A,'Master List'!B28)&gt;0,"yes","no")</f>
        <v>no</v>
      </c>
      <c r="AN28" s="154">
        <v>4279</v>
      </c>
      <c r="AO28" s="239" t="s">
        <v>1766</v>
      </c>
      <c r="AP28" s="239"/>
      <c r="AQ28" s="239"/>
      <c r="AR28" s="328">
        <v>42947</v>
      </c>
      <c r="AS28" s="155"/>
      <c r="AT28" s="246"/>
      <c r="AU28" s="246"/>
    </row>
    <row r="29" spans="1:47" s="240" customFormat="1" ht="22.9" hidden="1" customHeight="1" x14ac:dyDescent="0.25">
      <c r="A29" s="222">
        <v>24</v>
      </c>
      <c r="B29" s="224" t="s">
        <v>578</v>
      </c>
      <c r="C29" s="220" t="s">
        <v>578</v>
      </c>
      <c r="D29" s="220" t="s">
        <v>578</v>
      </c>
      <c r="E29" s="220"/>
      <c r="F29" s="220"/>
      <c r="G29" s="110" t="s">
        <v>1267</v>
      </c>
      <c r="H29" s="157" t="s">
        <v>1267</v>
      </c>
      <c r="I29" s="157" t="s">
        <v>672</v>
      </c>
      <c r="J29" s="158" t="s">
        <v>672</v>
      </c>
      <c r="K29" s="158" t="s">
        <v>534</v>
      </c>
      <c r="L29" s="154" t="s">
        <v>638</v>
      </c>
      <c r="M29" s="202"/>
      <c r="N29" s="156" t="s">
        <v>141</v>
      </c>
      <c r="O29" s="155" t="s">
        <v>234</v>
      </c>
      <c r="P29" s="155" t="s">
        <v>2329</v>
      </c>
      <c r="Q29" s="316"/>
      <c r="R29" s="316"/>
      <c r="S29" s="258" t="s">
        <v>524</v>
      </c>
      <c r="T29" s="258">
        <v>0</v>
      </c>
      <c r="U29" s="258">
        <v>0</v>
      </c>
      <c r="V29" s="258" t="s">
        <v>524</v>
      </c>
      <c r="W29" s="258">
        <v>0</v>
      </c>
      <c r="X29" s="258">
        <v>0</v>
      </c>
      <c r="Y29" s="258" t="s">
        <v>524</v>
      </c>
      <c r="Z29" s="258">
        <v>0</v>
      </c>
      <c r="AA29" s="258">
        <v>0</v>
      </c>
      <c r="AB29" s="258" t="s">
        <v>524</v>
      </c>
      <c r="AC29" s="258"/>
      <c r="AD29" s="258" t="s">
        <v>526</v>
      </c>
      <c r="AE29" s="156"/>
      <c r="AF29" s="156" t="s">
        <v>526</v>
      </c>
      <c r="AG29" s="156" t="s">
        <v>526</v>
      </c>
      <c r="AH29" s="156" t="s">
        <v>526</v>
      </c>
      <c r="AI29" s="238" t="e">
        <v>#N/A</v>
      </c>
      <c r="AJ29" s="158" t="s">
        <v>526</v>
      </c>
      <c r="AK29" s="238" t="e">
        <v>#N/A</v>
      </c>
      <c r="AL29" s="158" t="s">
        <v>526</v>
      </c>
      <c r="AM29" s="227" t="str">
        <f>IF(COUNTIF('BU-TDR'!A:A,'Master List'!B29)&gt;0,"yes","no")</f>
        <v>no</v>
      </c>
      <c r="AN29" s="156">
        <v>4212</v>
      </c>
      <c r="AO29" s="239" t="s">
        <v>1766</v>
      </c>
      <c r="AP29" s="239"/>
      <c r="AQ29" s="239"/>
      <c r="AR29" s="328">
        <v>42947</v>
      </c>
      <c r="AS29" s="153"/>
      <c r="AT29" s="239"/>
      <c r="AU29" s="239"/>
    </row>
    <row r="30" spans="1:47" s="240" customFormat="1" ht="22.9" hidden="1" customHeight="1" x14ac:dyDescent="0.25">
      <c r="A30" s="222">
        <v>25</v>
      </c>
      <c r="B30" s="224" t="s">
        <v>577</v>
      </c>
      <c r="C30" s="220" t="s">
        <v>578</v>
      </c>
      <c r="D30" s="220" t="s">
        <v>578</v>
      </c>
      <c r="E30" s="220"/>
      <c r="F30" s="220"/>
      <c r="G30" s="110" t="s">
        <v>530</v>
      </c>
      <c r="H30" s="157" t="s">
        <v>531</v>
      </c>
      <c r="I30" s="157" t="s">
        <v>532</v>
      </c>
      <c r="J30" s="158" t="s">
        <v>533</v>
      </c>
      <c r="K30" s="158" t="s">
        <v>534</v>
      </c>
      <c r="L30" s="154" t="s">
        <v>535</v>
      </c>
      <c r="M30" s="202"/>
      <c r="N30" s="154" t="s">
        <v>141</v>
      </c>
      <c r="O30" s="153" t="s">
        <v>234</v>
      </c>
      <c r="P30" s="155" t="s">
        <v>576</v>
      </c>
      <c r="Q30" s="316"/>
      <c r="R30" s="316"/>
      <c r="S30" s="258" t="s">
        <v>524</v>
      </c>
      <c r="T30" s="258">
        <v>0</v>
      </c>
      <c r="U30" s="258">
        <v>0</v>
      </c>
      <c r="V30" s="258" t="s">
        <v>642</v>
      </c>
      <c r="W30" s="258">
        <v>1</v>
      </c>
      <c r="X30" s="258">
        <v>66</v>
      </c>
      <c r="Y30" s="258" t="s">
        <v>524</v>
      </c>
      <c r="Z30" s="258">
        <v>0</v>
      </c>
      <c r="AA30" s="258">
        <v>0</v>
      </c>
      <c r="AB30" s="258" t="s">
        <v>524</v>
      </c>
      <c r="AC30" s="258"/>
      <c r="AD30" s="258" t="s">
        <v>526</v>
      </c>
      <c r="AE30" s="154"/>
      <c r="AF30" s="154" t="s">
        <v>526</v>
      </c>
      <c r="AG30" s="154" t="s">
        <v>526</v>
      </c>
      <c r="AH30" s="156" t="s">
        <v>526</v>
      </c>
      <c r="AI30" s="238" t="s">
        <v>526</v>
      </c>
      <c r="AJ30" s="158" t="s">
        <v>526</v>
      </c>
      <c r="AK30" s="238" t="s">
        <v>540</v>
      </c>
      <c r="AL30" s="158" t="s">
        <v>540</v>
      </c>
      <c r="AM30" s="227" t="str">
        <f>IF(COUNTIF('BU-TDR'!A:A,'Master List'!B30)&gt;0,"yes","no")</f>
        <v>no</v>
      </c>
      <c r="AN30" s="154">
        <v>4212</v>
      </c>
      <c r="AO30" s="239" t="s">
        <v>1766</v>
      </c>
      <c r="AP30" s="239"/>
      <c r="AQ30" s="239"/>
      <c r="AR30" s="328">
        <v>42947</v>
      </c>
      <c r="AS30" s="153"/>
      <c r="AT30" s="239"/>
      <c r="AU30" s="239"/>
    </row>
    <row r="31" spans="1:47" s="240" customFormat="1" ht="24" x14ac:dyDescent="0.25">
      <c r="A31" s="222">
        <v>26</v>
      </c>
      <c r="B31" s="157" t="s">
        <v>2330</v>
      </c>
      <c r="C31" s="158" t="s">
        <v>2330</v>
      </c>
      <c r="D31" s="158" t="s">
        <v>2330</v>
      </c>
      <c r="E31" s="158"/>
      <c r="F31" s="158"/>
      <c r="G31" s="110" t="s">
        <v>2311</v>
      </c>
      <c r="H31" s="157" t="s">
        <v>2312</v>
      </c>
      <c r="I31" s="157" t="s">
        <v>2313</v>
      </c>
      <c r="J31" s="158" t="s">
        <v>672</v>
      </c>
      <c r="K31" s="158" t="s">
        <v>534</v>
      </c>
      <c r="L31" s="154" t="s">
        <v>535</v>
      </c>
      <c r="M31" s="202"/>
      <c r="N31" s="154" t="s">
        <v>536</v>
      </c>
      <c r="O31" s="153" t="s">
        <v>229</v>
      </c>
      <c r="P31" s="153" t="s">
        <v>2331</v>
      </c>
      <c r="Q31" s="260"/>
      <c r="R31" s="260"/>
      <c r="S31" s="258" t="s">
        <v>524</v>
      </c>
      <c r="T31" s="258">
        <v>0</v>
      </c>
      <c r="U31" s="258">
        <v>0</v>
      </c>
      <c r="V31" s="258" t="s">
        <v>524</v>
      </c>
      <c r="W31" s="258">
        <v>0</v>
      </c>
      <c r="X31" s="258">
        <v>0</v>
      </c>
      <c r="Y31" s="258" t="s">
        <v>524</v>
      </c>
      <c r="Z31" s="258">
        <v>0</v>
      </c>
      <c r="AA31" s="258">
        <v>0</v>
      </c>
      <c r="AB31" s="258" t="s">
        <v>524</v>
      </c>
      <c r="AC31" s="258"/>
      <c r="AD31" s="258" t="s">
        <v>526</v>
      </c>
      <c r="AE31" s="154"/>
      <c r="AF31" s="154" t="s">
        <v>526</v>
      </c>
      <c r="AG31" s="154" t="s">
        <v>526</v>
      </c>
      <c r="AH31" s="156" t="s">
        <v>526</v>
      </c>
      <c r="AI31" s="238" t="e">
        <v>#N/A</v>
      </c>
      <c r="AJ31" s="158" t="s">
        <v>526</v>
      </c>
      <c r="AK31" s="238" t="e">
        <v>#N/A</v>
      </c>
      <c r="AL31" s="158" t="s">
        <v>526</v>
      </c>
      <c r="AM31" s="227" t="str">
        <f>IF(COUNTIF('BU-TDR'!A:A,'Master List'!B31)&gt;0,"yes","no")</f>
        <v>no</v>
      </c>
      <c r="AN31" s="154"/>
      <c r="AO31" s="239" t="s">
        <v>2315</v>
      </c>
      <c r="AP31" s="239"/>
      <c r="AQ31" s="239"/>
      <c r="AR31" s="328">
        <v>42947</v>
      </c>
      <c r="AS31" s="153"/>
      <c r="AT31" s="239"/>
      <c r="AU31" s="239"/>
    </row>
    <row r="32" spans="1:47" s="240" customFormat="1" ht="24" hidden="1" x14ac:dyDescent="0.25">
      <c r="A32" s="222">
        <v>27</v>
      </c>
      <c r="B32" s="157" t="s">
        <v>581</v>
      </c>
      <c r="C32" s="158" t="s">
        <v>581</v>
      </c>
      <c r="D32" s="158" t="s">
        <v>581</v>
      </c>
      <c r="E32" s="158"/>
      <c r="F32" s="158"/>
      <c r="G32" s="110" t="s">
        <v>1267</v>
      </c>
      <c r="H32" s="157" t="s">
        <v>1267</v>
      </c>
      <c r="I32" s="157" t="s">
        <v>672</v>
      </c>
      <c r="J32" s="158" t="s">
        <v>672</v>
      </c>
      <c r="K32" s="158" t="s">
        <v>534</v>
      </c>
      <c r="L32" s="154" t="s">
        <v>638</v>
      </c>
      <c r="M32" s="202"/>
      <c r="N32" s="154" t="s">
        <v>525</v>
      </c>
      <c r="O32" s="153" t="s">
        <v>551</v>
      </c>
      <c r="P32" s="153" t="s">
        <v>2332</v>
      </c>
      <c r="Q32" s="260"/>
      <c r="R32" s="260"/>
      <c r="S32" s="258" t="s">
        <v>524</v>
      </c>
      <c r="T32" s="258">
        <v>0</v>
      </c>
      <c r="U32" s="258">
        <v>0</v>
      </c>
      <c r="V32" s="258" t="s">
        <v>524</v>
      </c>
      <c r="W32" s="258">
        <v>0</v>
      </c>
      <c r="X32" s="258">
        <v>0</v>
      </c>
      <c r="Y32" s="258" t="s">
        <v>524</v>
      </c>
      <c r="Z32" s="258">
        <v>0</v>
      </c>
      <c r="AA32" s="258">
        <v>0</v>
      </c>
      <c r="AB32" s="258" t="s">
        <v>524</v>
      </c>
      <c r="AC32" s="258"/>
      <c r="AD32" s="258" t="s">
        <v>526</v>
      </c>
      <c r="AE32" s="154"/>
      <c r="AF32" s="154" t="s">
        <v>526</v>
      </c>
      <c r="AG32" s="154" t="s">
        <v>526</v>
      </c>
      <c r="AH32" s="156" t="s">
        <v>526</v>
      </c>
      <c r="AI32" s="238" t="e">
        <v>#N/A</v>
      </c>
      <c r="AJ32" s="158" t="s">
        <v>526</v>
      </c>
      <c r="AK32" s="238" t="e">
        <v>#N/A</v>
      </c>
      <c r="AL32" s="158" t="s">
        <v>526</v>
      </c>
      <c r="AM32" s="227" t="str">
        <f>IF(COUNTIF('BU-TDR'!A:A,'Master List'!B32)&gt;0,"yes","no")</f>
        <v>yes</v>
      </c>
      <c r="AN32" s="154">
        <v>4226</v>
      </c>
      <c r="AO32" s="239" t="s">
        <v>1766</v>
      </c>
      <c r="AP32" s="239"/>
      <c r="AQ32" s="239"/>
      <c r="AR32" s="328">
        <v>42947</v>
      </c>
      <c r="AS32" s="153"/>
      <c r="AT32" s="239"/>
      <c r="AU32" s="239"/>
    </row>
    <row r="33" spans="1:47" s="240" customFormat="1" ht="24" hidden="1" x14ac:dyDescent="0.25">
      <c r="A33" s="222">
        <v>28</v>
      </c>
      <c r="B33" s="157" t="s">
        <v>580</v>
      </c>
      <c r="C33" s="158" t="s">
        <v>581</v>
      </c>
      <c r="D33" s="158" t="s">
        <v>581</v>
      </c>
      <c r="E33" s="158"/>
      <c r="F33" s="158"/>
      <c r="G33" s="110" t="s">
        <v>530</v>
      </c>
      <c r="H33" s="157" t="s">
        <v>531</v>
      </c>
      <c r="I33" s="157" t="s">
        <v>532</v>
      </c>
      <c r="J33" s="158" t="s">
        <v>533</v>
      </c>
      <c r="K33" s="158" t="s">
        <v>534</v>
      </c>
      <c r="L33" s="154" t="s">
        <v>535</v>
      </c>
      <c r="M33" s="202"/>
      <c r="N33" s="154" t="s">
        <v>525</v>
      </c>
      <c r="O33" s="153" t="s">
        <v>551</v>
      </c>
      <c r="P33" s="153" t="s">
        <v>579</v>
      </c>
      <c r="Q33" s="260"/>
      <c r="R33" s="260"/>
      <c r="S33" s="258" t="s">
        <v>524</v>
      </c>
      <c r="T33" s="258">
        <v>0</v>
      </c>
      <c r="U33" s="258">
        <v>0</v>
      </c>
      <c r="V33" s="258" t="s">
        <v>524</v>
      </c>
      <c r="W33" s="258">
        <v>0</v>
      </c>
      <c r="X33" s="258">
        <v>0</v>
      </c>
      <c r="Y33" s="258" t="s">
        <v>524</v>
      </c>
      <c r="Z33" s="258">
        <v>0</v>
      </c>
      <c r="AA33" s="258">
        <v>0</v>
      </c>
      <c r="AB33" s="258" t="s">
        <v>524</v>
      </c>
      <c r="AC33" s="258"/>
      <c r="AD33" s="258" t="s">
        <v>526</v>
      </c>
      <c r="AE33" s="154"/>
      <c r="AF33" s="154" t="s">
        <v>526</v>
      </c>
      <c r="AG33" s="154" t="s">
        <v>526</v>
      </c>
      <c r="AH33" s="156" t="s">
        <v>526</v>
      </c>
      <c r="AI33" s="238" t="e">
        <v>#N/A</v>
      </c>
      <c r="AJ33" s="158" t="s">
        <v>526</v>
      </c>
      <c r="AK33" s="238" t="e">
        <v>#N/A</v>
      </c>
      <c r="AL33" s="158" t="s">
        <v>526</v>
      </c>
      <c r="AM33" s="227" t="str">
        <f>IF(COUNTIF('BU-TDR'!A:A,'Master List'!B33)&gt;0,"yes","no")</f>
        <v>yes</v>
      </c>
      <c r="AN33" s="154">
        <v>4226</v>
      </c>
      <c r="AO33" s="239" t="s">
        <v>1766</v>
      </c>
      <c r="AP33" s="239"/>
      <c r="AQ33" s="239"/>
      <c r="AR33" s="328">
        <v>42947</v>
      </c>
      <c r="AS33" s="153"/>
      <c r="AT33" s="239"/>
      <c r="AU33" s="239"/>
    </row>
    <row r="34" spans="1:47" s="245" customFormat="1" ht="24" hidden="1" x14ac:dyDescent="0.25">
      <c r="A34" s="222">
        <v>29</v>
      </c>
      <c r="B34" s="157" t="s">
        <v>584</v>
      </c>
      <c r="C34" s="158" t="s">
        <v>584</v>
      </c>
      <c r="D34" s="158" t="s">
        <v>584</v>
      </c>
      <c r="E34" s="158"/>
      <c r="F34" s="158"/>
      <c r="G34" s="110" t="s">
        <v>1267</v>
      </c>
      <c r="H34" s="157" t="s">
        <v>1267</v>
      </c>
      <c r="I34" s="157" t="s">
        <v>672</v>
      </c>
      <c r="J34" s="158" t="s">
        <v>672</v>
      </c>
      <c r="K34" s="158" t="s">
        <v>534</v>
      </c>
      <c r="L34" s="154" t="s">
        <v>535</v>
      </c>
      <c r="M34" s="202"/>
      <c r="N34" s="154" t="s">
        <v>536</v>
      </c>
      <c r="O34" s="153" t="s">
        <v>234</v>
      </c>
      <c r="P34" s="153" t="s">
        <v>2333</v>
      </c>
      <c r="Q34" s="260"/>
      <c r="R34" s="260"/>
      <c r="S34" s="258" t="s">
        <v>524</v>
      </c>
      <c r="T34" s="258">
        <v>0</v>
      </c>
      <c r="U34" s="258">
        <v>0</v>
      </c>
      <c r="V34" s="258" t="s">
        <v>524</v>
      </c>
      <c r="W34" s="258">
        <v>0</v>
      </c>
      <c r="X34" s="258">
        <v>0</v>
      </c>
      <c r="Y34" s="258" t="s">
        <v>524</v>
      </c>
      <c r="Z34" s="258">
        <v>0</v>
      </c>
      <c r="AA34" s="258">
        <v>0</v>
      </c>
      <c r="AB34" s="258" t="s">
        <v>524</v>
      </c>
      <c r="AC34" s="258"/>
      <c r="AD34" s="258" t="s">
        <v>526</v>
      </c>
      <c r="AE34" s="154"/>
      <c r="AF34" s="154" t="s">
        <v>526</v>
      </c>
      <c r="AG34" s="154" t="s">
        <v>2334</v>
      </c>
      <c r="AH34" s="156" t="s">
        <v>526</v>
      </c>
      <c r="AI34" s="238" t="e">
        <v>#N/A</v>
      </c>
      <c r="AJ34" s="158" t="s">
        <v>526</v>
      </c>
      <c r="AK34" s="238" t="e">
        <v>#N/A</v>
      </c>
      <c r="AL34" s="158" t="s">
        <v>526</v>
      </c>
      <c r="AM34" s="227" t="str">
        <f>IF(COUNTIF('BU-TDR'!A:A,'Master List'!B34)&gt;0,"yes","no")</f>
        <v>no</v>
      </c>
      <c r="AN34" s="154">
        <v>4240</v>
      </c>
      <c r="AO34" s="239" t="s">
        <v>1766</v>
      </c>
      <c r="AP34" s="239"/>
      <c r="AQ34" s="239"/>
      <c r="AR34" s="328">
        <v>42947</v>
      </c>
      <c r="AS34" s="153"/>
      <c r="AT34" s="239"/>
      <c r="AU34" s="239"/>
    </row>
    <row r="35" spans="1:47" s="240" customFormat="1" ht="12" hidden="1" x14ac:dyDescent="0.25">
      <c r="A35" s="222">
        <v>30</v>
      </c>
      <c r="B35" s="157" t="s">
        <v>583</v>
      </c>
      <c r="C35" s="158" t="s">
        <v>584</v>
      </c>
      <c r="D35" s="158" t="s">
        <v>584</v>
      </c>
      <c r="E35" s="158"/>
      <c r="F35" s="158"/>
      <c r="G35" s="110" t="s">
        <v>530</v>
      </c>
      <c r="H35" s="157" t="s">
        <v>531</v>
      </c>
      <c r="I35" s="157" t="s">
        <v>532</v>
      </c>
      <c r="J35" s="158" t="s">
        <v>533</v>
      </c>
      <c r="K35" s="158" t="s">
        <v>534</v>
      </c>
      <c r="L35" s="154" t="s">
        <v>535</v>
      </c>
      <c r="M35" s="202"/>
      <c r="N35" s="154" t="s">
        <v>536</v>
      </c>
      <c r="O35" s="153" t="s">
        <v>234</v>
      </c>
      <c r="P35" s="153" t="s">
        <v>582</v>
      </c>
      <c r="Q35" s="260"/>
      <c r="R35" s="260"/>
      <c r="S35" s="258" t="s">
        <v>524</v>
      </c>
      <c r="T35" s="258">
        <v>0</v>
      </c>
      <c r="U35" s="258">
        <v>0</v>
      </c>
      <c r="V35" s="258" t="s">
        <v>642</v>
      </c>
      <c r="W35" s="258">
        <v>5</v>
      </c>
      <c r="X35" s="258">
        <v>125</v>
      </c>
      <c r="Y35" s="258" t="s">
        <v>524</v>
      </c>
      <c r="Z35" s="258">
        <v>0</v>
      </c>
      <c r="AA35" s="258">
        <v>0</v>
      </c>
      <c r="AB35" s="258" t="s">
        <v>524</v>
      </c>
      <c r="AC35" s="258"/>
      <c r="AD35" s="258" t="s">
        <v>526</v>
      </c>
      <c r="AE35" s="154"/>
      <c r="AF35" s="154" t="s">
        <v>540</v>
      </c>
      <c r="AG35" s="154" t="s">
        <v>526</v>
      </c>
      <c r="AH35" s="156" t="s">
        <v>526</v>
      </c>
      <c r="AI35" s="238" t="s">
        <v>2305</v>
      </c>
      <c r="AJ35" s="158" t="s">
        <v>540</v>
      </c>
      <c r="AK35" s="238" t="s">
        <v>540</v>
      </c>
      <c r="AL35" s="158" t="s">
        <v>540</v>
      </c>
      <c r="AM35" s="227" t="str">
        <f>IF(COUNTIF('BU-TDR'!A:A,'Master List'!B35)&gt;0,"yes","no")</f>
        <v>no</v>
      </c>
      <c r="AN35" s="154">
        <v>4240</v>
      </c>
      <c r="AO35" s="239" t="s">
        <v>1766</v>
      </c>
      <c r="AP35" s="239"/>
      <c r="AQ35" s="239"/>
      <c r="AR35" s="328">
        <v>42947</v>
      </c>
      <c r="AS35" s="155"/>
      <c r="AT35" s="246"/>
      <c r="AU35" s="246"/>
    </row>
    <row r="36" spans="1:47" s="240" customFormat="1" ht="11.45" hidden="1" customHeight="1" x14ac:dyDescent="0.25">
      <c r="A36" s="222">
        <v>31</v>
      </c>
      <c r="B36" s="224" t="s">
        <v>587</v>
      </c>
      <c r="C36" s="220" t="s">
        <v>587</v>
      </c>
      <c r="D36" s="220" t="s">
        <v>587</v>
      </c>
      <c r="E36" s="220"/>
      <c r="F36" s="220"/>
      <c r="G36" s="110" t="s">
        <v>1267</v>
      </c>
      <c r="H36" s="157" t="s">
        <v>1267</v>
      </c>
      <c r="I36" s="157" t="s">
        <v>672</v>
      </c>
      <c r="J36" s="158" t="s">
        <v>672</v>
      </c>
      <c r="K36" s="158" t="s">
        <v>534</v>
      </c>
      <c r="L36" s="154" t="s">
        <v>535</v>
      </c>
      <c r="M36" s="202"/>
      <c r="N36" s="156" t="s">
        <v>141</v>
      </c>
      <c r="O36" s="155" t="s">
        <v>142</v>
      </c>
      <c r="P36" s="155" t="s">
        <v>2335</v>
      </c>
      <c r="Q36" s="316"/>
      <c r="R36" s="316"/>
      <c r="S36" s="258" t="s">
        <v>524</v>
      </c>
      <c r="T36" s="258">
        <v>0</v>
      </c>
      <c r="U36" s="258">
        <v>0</v>
      </c>
      <c r="V36" s="258" t="s">
        <v>524</v>
      </c>
      <c r="W36" s="258">
        <v>0</v>
      </c>
      <c r="X36" s="258">
        <v>0</v>
      </c>
      <c r="Y36" s="258" t="s">
        <v>524</v>
      </c>
      <c r="Z36" s="258">
        <v>0</v>
      </c>
      <c r="AA36" s="258">
        <v>0</v>
      </c>
      <c r="AB36" s="258" t="s">
        <v>524</v>
      </c>
      <c r="AC36" s="258"/>
      <c r="AD36" s="258" t="s">
        <v>526</v>
      </c>
      <c r="AE36" s="156"/>
      <c r="AF36" s="156" t="s">
        <v>540</v>
      </c>
      <c r="AG36" s="156" t="s">
        <v>526</v>
      </c>
      <c r="AH36" s="156" t="s">
        <v>526</v>
      </c>
      <c r="AI36" s="238" t="s">
        <v>2305</v>
      </c>
      <c r="AJ36" s="158" t="s">
        <v>540</v>
      </c>
      <c r="AK36" s="238" t="s">
        <v>526</v>
      </c>
      <c r="AL36" s="158" t="s">
        <v>526</v>
      </c>
      <c r="AM36" s="227" t="str">
        <f>IF(COUNTIF('BU-TDR'!A:A,'Master List'!B36)&gt;0,"yes","no")</f>
        <v>no</v>
      </c>
      <c r="AN36" s="156"/>
      <c r="AO36" s="239" t="s">
        <v>1766</v>
      </c>
      <c r="AP36" s="239"/>
      <c r="AQ36" s="239"/>
      <c r="AR36" s="328">
        <v>42947</v>
      </c>
      <c r="AS36" s="153"/>
      <c r="AT36" s="239"/>
      <c r="AU36" s="239"/>
    </row>
    <row r="37" spans="1:47" s="240" customFormat="1" ht="11.45" hidden="1" customHeight="1" x14ac:dyDescent="0.25">
      <c r="A37" s="222">
        <v>32</v>
      </c>
      <c r="B37" s="224" t="s">
        <v>586</v>
      </c>
      <c r="C37" s="220" t="s">
        <v>587</v>
      </c>
      <c r="D37" s="220" t="s">
        <v>587</v>
      </c>
      <c r="E37" s="220"/>
      <c r="F37" s="220"/>
      <c r="G37" s="110" t="s">
        <v>530</v>
      </c>
      <c r="H37" s="157" t="s">
        <v>531</v>
      </c>
      <c r="I37" s="157" t="s">
        <v>532</v>
      </c>
      <c r="J37" s="158" t="s">
        <v>533</v>
      </c>
      <c r="K37" s="158" t="s">
        <v>534</v>
      </c>
      <c r="L37" s="154" t="s">
        <v>535</v>
      </c>
      <c r="M37" s="202"/>
      <c r="N37" s="156" t="s">
        <v>141</v>
      </c>
      <c r="O37" s="155" t="s">
        <v>142</v>
      </c>
      <c r="P37" s="155" t="s">
        <v>585</v>
      </c>
      <c r="Q37" s="316"/>
      <c r="R37" s="316"/>
      <c r="S37" s="258" t="s">
        <v>524</v>
      </c>
      <c r="T37" s="258">
        <v>0</v>
      </c>
      <c r="U37" s="258">
        <v>0</v>
      </c>
      <c r="V37" s="258" t="s">
        <v>642</v>
      </c>
      <c r="W37" s="258">
        <v>1</v>
      </c>
      <c r="X37" s="258">
        <v>21</v>
      </c>
      <c r="Y37" s="258" t="s">
        <v>524</v>
      </c>
      <c r="Z37" s="258">
        <v>0</v>
      </c>
      <c r="AA37" s="258">
        <v>0</v>
      </c>
      <c r="AB37" s="258" t="s">
        <v>524</v>
      </c>
      <c r="AC37" s="258"/>
      <c r="AD37" s="258" t="s">
        <v>526</v>
      </c>
      <c r="AE37" s="154"/>
      <c r="AF37" s="154" t="s">
        <v>540</v>
      </c>
      <c r="AG37" s="154" t="s">
        <v>526</v>
      </c>
      <c r="AH37" s="156" t="s">
        <v>526</v>
      </c>
      <c r="AI37" s="238" t="s">
        <v>2305</v>
      </c>
      <c r="AJ37" s="158" t="s">
        <v>540</v>
      </c>
      <c r="AK37" s="238" t="s">
        <v>540</v>
      </c>
      <c r="AL37" s="158" t="s">
        <v>540</v>
      </c>
      <c r="AM37" s="227" t="str">
        <f>IF(COUNTIF('BU-TDR'!A:A,'Master List'!B37)&gt;0,"yes","no")</f>
        <v>no</v>
      </c>
      <c r="AN37" s="156"/>
      <c r="AO37" s="239" t="s">
        <v>1766</v>
      </c>
      <c r="AP37" s="239"/>
      <c r="AQ37" s="239"/>
      <c r="AR37" s="328">
        <v>42947</v>
      </c>
      <c r="AS37" s="153" t="s">
        <v>2336</v>
      </c>
      <c r="AT37" s="239"/>
      <c r="AU37" s="239"/>
    </row>
    <row r="38" spans="1:47" s="240" customFormat="1" ht="24" hidden="1" x14ac:dyDescent="0.25">
      <c r="A38" s="222">
        <v>33</v>
      </c>
      <c r="B38" s="157" t="s">
        <v>590</v>
      </c>
      <c r="C38" s="158" t="s">
        <v>590</v>
      </c>
      <c r="D38" s="158" t="s">
        <v>590</v>
      </c>
      <c r="E38" s="158"/>
      <c r="F38" s="158"/>
      <c r="G38" s="110" t="s">
        <v>1267</v>
      </c>
      <c r="H38" s="157" t="s">
        <v>1267</v>
      </c>
      <c r="I38" s="157" t="s">
        <v>672</v>
      </c>
      <c r="J38" s="158" t="s">
        <v>672</v>
      </c>
      <c r="K38" s="158" t="s">
        <v>534</v>
      </c>
      <c r="L38" s="154" t="s">
        <v>535</v>
      </c>
      <c r="M38" s="202"/>
      <c r="N38" s="156" t="s">
        <v>525</v>
      </c>
      <c r="O38" s="155" t="s">
        <v>43</v>
      </c>
      <c r="P38" s="155" t="s">
        <v>2337</v>
      </c>
      <c r="Q38" s="316"/>
      <c r="R38" s="316"/>
      <c r="S38" s="258" t="s">
        <v>524</v>
      </c>
      <c r="T38" s="258">
        <v>0</v>
      </c>
      <c r="U38" s="258">
        <v>0</v>
      </c>
      <c r="V38" s="258" t="s">
        <v>524</v>
      </c>
      <c r="W38" s="258">
        <v>0</v>
      </c>
      <c r="X38" s="258">
        <v>0</v>
      </c>
      <c r="Y38" s="258" t="s">
        <v>524</v>
      </c>
      <c r="Z38" s="258">
        <v>0</v>
      </c>
      <c r="AA38" s="258">
        <v>0</v>
      </c>
      <c r="AB38" s="258" t="s">
        <v>524</v>
      </c>
      <c r="AC38" s="258"/>
      <c r="AD38" s="258" t="s">
        <v>526</v>
      </c>
      <c r="AE38" s="154"/>
      <c r="AF38" s="154" t="s">
        <v>526</v>
      </c>
      <c r="AG38" s="154" t="s">
        <v>2338</v>
      </c>
      <c r="AH38" s="156" t="s">
        <v>2339</v>
      </c>
      <c r="AI38" s="238" t="e">
        <v>#N/A</v>
      </c>
      <c r="AJ38" s="158" t="s">
        <v>526</v>
      </c>
      <c r="AK38" s="238" t="e">
        <v>#N/A</v>
      </c>
      <c r="AL38" s="158" t="s">
        <v>526</v>
      </c>
      <c r="AM38" s="227" t="str">
        <f>IF(COUNTIF('BU-TDR'!A:A,'Master List'!B38)&gt;0,"yes","no")</f>
        <v>no</v>
      </c>
      <c r="AN38" s="156">
        <v>4213</v>
      </c>
      <c r="AO38" s="239" t="s">
        <v>1766</v>
      </c>
      <c r="AP38" s="239"/>
      <c r="AQ38" s="239"/>
      <c r="AR38" s="328">
        <v>42947</v>
      </c>
      <c r="AS38" s="153"/>
      <c r="AT38" s="239"/>
      <c r="AU38" s="239"/>
    </row>
    <row r="39" spans="1:47" s="240" customFormat="1" ht="12" hidden="1" x14ac:dyDescent="0.25">
      <c r="A39" s="222">
        <v>34</v>
      </c>
      <c r="B39" s="157" t="s">
        <v>589</v>
      </c>
      <c r="C39" s="158" t="s">
        <v>590</v>
      </c>
      <c r="D39" s="158" t="s">
        <v>590</v>
      </c>
      <c r="E39" s="158"/>
      <c r="F39" s="158"/>
      <c r="G39" s="110" t="s">
        <v>530</v>
      </c>
      <c r="H39" s="157" t="s">
        <v>531</v>
      </c>
      <c r="I39" s="157" t="s">
        <v>532</v>
      </c>
      <c r="J39" s="158" t="s">
        <v>533</v>
      </c>
      <c r="K39" s="158" t="s">
        <v>534</v>
      </c>
      <c r="L39" s="154" t="s">
        <v>535</v>
      </c>
      <c r="M39" s="202"/>
      <c r="N39" s="154" t="s">
        <v>525</v>
      </c>
      <c r="O39" s="153" t="s">
        <v>43</v>
      </c>
      <c r="P39" s="153" t="s">
        <v>588</v>
      </c>
      <c r="Q39" s="260"/>
      <c r="R39" s="260"/>
      <c r="S39" s="258" t="s">
        <v>524</v>
      </c>
      <c r="T39" s="258">
        <v>0</v>
      </c>
      <c r="U39" s="258">
        <v>0</v>
      </c>
      <c r="V39" s="258" t="s">
        <v>524</v>
      </c>
      <c r="W39" s="258">
        <v>0</v>
      </c>
      <c r="X39" s="258">
        <v>0</v>
      </c>
      <c r="Y39" s="258" t="s">
        <v>524</v>
      </c>
      <c r="Z39" s="258">
        <v>0</v>
      </c>
      <c r="AA39" s="258">
        <v>0</v>
      </c>
      <c r="AB39" s="258" t="s">
        <v>524</v>
      </c>
      <c r="AC39" s="258"/>
      <c r="AD39" s="258" t="s">
        <v>526</v>
      </c>
      <c r="AE39" s="154"/>
      <c r="AF39" s="154" t="s">
        <v>526</v>
      </c>
      <c r="AG39" s="154" t="s">
        <v>526</v>
      </c>
      <c r="AH39" s="156" t="s">
        <v>526</v>
      </c>
      <c r="AI39" s="238" t="e">
        <v>#N/A</v>
      </c>
      <c r="AJ39" s="158" t="s">
        <v>526</v>
      </c>
      <c r="AK39" s="238" t="e">
        <v>#N/A</v>
      </c>
      <c r="AL39" s="158" t="s">
        <v>526</v>
      </c>
      <c r="AM39" s="227" t="str">
        <f>IF(COUNTIF('BU-TDR'!A:A,'Master List'!B39)&gt;0,"yes","no")</f>
        <v>no</v>
      </c>
      <c r="AN39" s="154">
        <v>4213</v>
      </c>
      <c r="AO39" s="239" t="s">
        <v>1766</v>
      </c>
      <c r="AP39" s="239"/>
      <c r="AQ39" s="239"/>
      <c r="AR39" s="328">
        <v>42947</v>
      </c>
      <c r="AS39" s="153"/>
      <c r="AT39" s="239"/>
      <c r="AU39" s="239"/>
    </row>
    <row r="40" spans="1:47" s="240" customFormat="1" ht="24" hidden="1" x14ac:dyDescent="0.25">
      <c r="A40" s="222">
        <v>35</v>
      </c>
      <c r="B40" s="157" t="s">
        <v>593</v>
      </c>
      <c r="C40" s="158" t="s">
        <v>593</v>
      </c>
      <c r="D40" s="158" t="s">
        <v>593</v>
      </c>
      <c r="E40" s="158"/>
      <c r="F40" s="158"/>
      <c r="G40" s="110" t="s">
        <v>1267</v>
      </c>
      <c r="H40" s="157" t="s">
        <v>1267</v>
      </c>
      <c r="I40" s="157" t="s">
        <v>672</v>
      </c>
      <c r="J40" s="158" t="s">
        <v>672</v>
      </c>
      <c r="K40" s="158" t="s">
        <v>571</v>
      </c>
      <c r="L40" s="154" t="s">
        <v>572</v>
      </c>
      <c r="M40" s="202">
        <v>38564</v>
      </c>
      <c r="N40" s="154" t="s">
        <v>536</v>
      </c>
      <c r="O40" s="153" t="s">
        <v>23</v>
      </c>
      <c r="P40" s="153" t="s">
        <v>2340</v>
      </c>
      <c r="Q40" s="260"/>
      <c r="R40" s="260"/>
      <c r="S40" s="258" t="s">
        <v>524</v>
      </c>
      <c r="T40" s="258">
        <v>0</v>
      </c>
      <c r="U40" s="258">
        <v>0</v>
      </c>
      <c r="V40" s="258" t="s">
        <v>524</v>
      </c>
      <c r="W40" s="258">
        <v>0</v>
      </c>
      <c r="X40" s="258">
        <v>0</v>
      </c>
      <c r="Y40" s="258" t="s">
        <v>524</v>
      </c>
      <c r="Z40" s="258">
        <v>0</v>
      </c>
      <c r="AA40" s="258">
        <v>0</v>
      </c>
      <c r="AB40" s="258" t="s">
        <v>524</v>
      </c>
      <c r="AC40" s="258"/>
      <c r="AD40" s="258" t="s">
        <v>526</v>
      </c>
      <c r="AE40" s="154"/>
      <c r="AF40" s="154" t="s">
        <v>526</v>
      </c>
      <c r="AG40" s="154" t="s">
        <v>526</v>
      </c>
      <c r="AH40" s="156" t="s">
        <v>526</v>
      </c>
      <c r="AI40" s="238" t="e">
        <v>#N/A</v>
      </c>
      <c r="AJ40" s="158" t="s">
        <v>526</v>
      </c>
      <c r="AK40" s="238" t="e">
        <v>#N/A</v>
      </c>
      <c r="AL40" s="158" t="s">
        <v>526</v>
      </c>
      <c r="AM40" s="227" t="str">
        <f>IF(COUNTIF('BU-TDR'!A:A,'Master List'!B40)&gt;0,"yes","no")</f>
        <v>no</v>
      </c>
      <c r="AN40" s="154"/>
      <c r="AO40" s="239" t="s">
        <v>1766</v>
      </c>
      <c r="AP40" s="239"/>
      <c r="AQ40" s="239"/>
      <c r="AR40" s="328">
        <v>42947</v>
      </c>
      <c r="AS40" s="153"/>
      <c r="AT40" s="239"/>
      <c r="AU40" s="239"/>
    </row>
    <row r="41" spans="1:47" s="240" customFormat="1" ht="24" hidden="1" x14ac:dyDescent="0.25">
      <c r="A41" s="222">
        <v>36</v>
      </c>
      <c r="B41" s="157" t="s">
        <v>592</v>
      </c>
      <c r="C41" s="158" t="s">
        <v>593</v>
      </c>
      <c r="D41" s="158" t="s">
        <v>593</v>
      </c>
      <c r="E41" s="158"/>
      <c r="F41" s="158"/>
      <c r="G41" s="110" t="s">
        <v>530</v>
      </c>
      <c r="H41" s="157" t="s">
        <v>531</v>
      </c>
      <c r="I41" s="157" t="s">
        <v>532</v>
      </c>
      <c r="J41" s="158" t="s">
        <v>283</v>
      </c>
      <c r="K41" s="158" t="s">
        <v>571</v>
      </c>
      <c r="L41" s="154" t="s">
        <v>572</v>
      </c>
      <c r="M41" s="202">
        <v>38564</v>
      </c>
      <c r="N41" s="154" t="s">
        <v>536</v>
      </c>
      <c r="O41" s="153" t="s">
        <v>23</v>
      </c>
      <c r="P41" s="153" t="s">
        <v>591</v>
      </c>
      <c r="Q41" s="260"/>
      <c r="R41" s="260"/>
      <c r="S41" s="258" t="s">
        <v>524</v>
      </c>
      <c r="T41" s="258">
        <v>0</v>
      </c>
      <c r="U41" s="258">
        <v>0</v>
      </c>
      <c r="V41" s="258" t="s">
        <v>524</v>
      </c>
      <c r="W41" s="258">
        <v>0</v>
      </c>
      <c r="X41" s="258">
        <v>0</v>
      </c>
      <c r="Y41" s="258" t="s">
        <v>524</v>
      </c>
      <c r="Z41" s="258">
        <v>0</v>
      </c>
      <c r="AA41" s="258">
        <v>0</v>
      </c>
      <c r="AB41" s="258" t="s">
        <v>524</v>
      </c>
      <c r="AC41" s="258"/>
      <c r="AD41" s="258" t="s">
        <v>526</v>
      </c>
      <c r="AE41" s="154"/>
      <c r="AF41" s="154" t="s">
        <v>526</v>
      </c>
      <c r="AG41" s="154" t="s">
        <v>526</v>
      </c>
      <c r="AH41" s="156" t="s">
        <v>526</v>
      </c>
      <c r="AI41" s="238" t="e">
        <v>#N/A</v>
      </c>
      <c r="AJ41" s="158" t="s">
        <v>526</v>
      </c>
      <c r="AK41" s="238" t="e">
        <v>#N/A</v>
      </c>
      <c r="AL41" s="158" t="s">
        <v>526</v>
      </c>
      <c r="AM41" s="227" t="str">
        <f>IF(COUNTIF('BU-TDR'!A:A,'Master List'!B41)&gt;0,"yes","no")</f>
        <v>no</v>
      </c>
      <c r="AN41" s="154"/>
      <c r="AO41" s="239" t="s">
        <v>1766</v>
      </c>
      <c r="AP41" s="239"/>
      <c r="AQ41" s="239"/>
      <c r="AR41" s="328">
        <v>42947</v>
      </c>
      <c r="AS41" s="153"/>
      <c r="AT41" s="239"/>
      <c r="AU41" s="239"/>
    </row>
    <row r="42" spans="1:47" s="240" customFormat="1" ht="24" hidden="1" x14ac:dyDescent="0.25">
      <c r="A42" s="222">
        <v>37</v>
      </c>
      <c r="B42" s="157" t="s">
        <v>596</v>
      </c>
      <c r="C42" s="158" t="s">
        <v>596</v>
      </c>
      <c r="D42" s="158" t="s">
        <v>596</v>
      </c>
      <c r="E42" s="158"/>
      <c r="F42" s="158"/>
      <c r="G42" s="110" t="s">
        <v>1267</v>
      </c>
      <c r="H42" s="157" t="s">
        <v>1267</v>
      </c>
      <c r="I42" s="157" t="s">
        <v>672</v>
      </c>
      <c r="J42" s="158" t="s">
        <v>672</v>
      </c>
      <c r="K42" s="158" t="s">
        <v>534</v>
      </c>
      <c r="L42" s="154" t="s">
        <v>638</v>
      </c>
      <c r="M42" s="202"/>
      <c r="N42" s="154" t="s">
        <v>536</v>
      </c>
      <c r="O42" s="153" t="s">
        <v>43</v>
      </c>
      <c r="P42" s="153" t="s">
        <v>2341</v>
      </c>
      <c r="Q42" s="260"/>
      <c r="R42" s="260"/>
      <c r="S42" s="258" t="s">
        <v>524</v>
      </c>
      <c r="T42" s="258">
        <v>0</v>
      </c>
      <c r="U42" s="258">
        <v>0</v>
      </c>
      <c r="V42" s="258" t="s">
        <v>524</v>
      </c>
      <c r="W42" s="258">
        <v>0</v>
      </c>
      <c r="X42" s="258">
        <v>0</v>
      </c>
      <c r="Y42" s="258" t="s">
        <v>524</v>
      </c>
      <c r="Z42" s="258">
        <v>0</v>
      </c>
      <c r="AA42" s="258">
        <v>0</v>
      </c>
      <c r="AB42" s="258" t="s">
        <v>524</v>
      </c>
      <c r="AC42" s="258"/>
      <c r="AD42" s="258" t="s">
        <v>526</v>
      </c>
      <c r="AE42" s="154"/>
      <c r="AF42" s="154" t="s">
        <v>526</v>
      </c>
      <c r="AG42" s="154" t="s">
        <v>526</v>
      </c>
      <c r="AH42" s="156" t="s">
        <v>526</v>
      </c>
      <c r="AI42" s="238" t="e">
        <v>#N/A</v>
      </c>
      <c r="AJ42" s="158" t="s">
        <v>526</v>
      </c>
      <c r="AK42" s="238" t="e">
        <v>#N/A</v>
      </c>
      <c r="AL42" s="158" t="s">
        <v>526</v>
      </c>
      <c r="AM42" s="227" t="str">
        <f>IF(COUNTIF('BU-TDR'!A:A,'Master List'!B42)&gt;0,"yes","no")</f>
        <v>no</v>
      </c>
      <c r="AN42" s="154">
        <v>4243</v>
      </c>
      <c r="AO42" s="239" t="s">
        <v>1766</v>
      </c>
      <c r="AP42" s="239"/>
      <c r="AQ42" s="239"/>
      <c r="AR42" s="328">
        <v>42947</v>
      </c>
      <c r="AS42" s="153"/>
      <c r="AT42" s="239"/>
      <c r="AU42" s="239"/>
    </row>
    <row r="43" spans="1:47" s="240" customFormat="1" ht="12" hidden="1" x14ac:dyDescent="0.25">
      <c r="A43" s="222">
        <v>38</v>
      </c>
      <c r="B43" s="157" t="s">
        <v>595</v>
      </c>
      <c r="C43" s="158" t="s">
        <v>596</v>
      </c>
      <c r="D43" s="158" t="s">
        <v>596</v>
      </c>
      <c r="E43" s="158"/>
      <c r="F43" s="158"/>
      <c r="G43" s="110" t="s">
        <v>530</v>
      </c>
      <c r="H43" s="157" t="s">
        <v>531</v>
      </c>
      <c r="I43" s="157" t="s">
        <v>532</v>
      </c>
      <c r="J43" s="158" t="s">
        <v>533</v>
      </c>
      <c r="K43" s="158" t="s">
        <v>534</v>
      </c>
      <c r="L43" s="154" t="s">
        <v>535</v>
      </c>
      <c r="M43" s="202"/>
      <c r="N43" s="154" t="s">
        <v>536</v>
      </c>
      <c r="O43" s="153" t="s">
        <v>23</v>
      </c>
      <c r="P43" s="153" t="s">
        <v>594</v>
      </c>
      <c r="Q43" s="260"/>
      <c r="R43" s="260"/>
      <c r="S43" s="258" t="s">
        <v>524</v>
      </c>
      <c r="T43" s="258">
        <v>0</v>
      </c>
      <c r="U43" s="258">
        <v>0</v>
      </c>
      <c r="V43" s="258" t="s">
        <v>642</v>
      </c>
      <c r="W43" s="258">
        <v>2</v>
      </c>
      <c r="X43" s="258">
        <v>69</v>
      </c>
      <c r="Y43" s="258" t="s">
        <v>524</v>
      </c>
      <c r="Z43" s="258">
        <v>0</v>
      </c>
      <c r="AA43" s="258">
        <v>0</v>
      </c>
      <c r="AB43" s="258" t="s">
        <v>524</v>
      </c>
      <c r="AC43" s="258"/>
      <c r="AD43" s="258" t="s">
        <v>526</v>
      </c>
      <c r="AE43" s="154"/>
      <c r="AF43" s="154" t="s">
        <v>540</v>
      </c>
      <c r="AG43" s="154" t="s">
        <v>526</v>
      </c>
      <c r="AH43" s="156" t="s">
        <v>526</v>
      </c>
      <c r="AI43" s="238" t="s">
        <v>2305</v>
      </c>
      <c r="AJ43" s="158" t="s">
        <v>540</v>
      </c>
      <c r="AK43" s="238" t="s">
        <v>526</v>
      </c>
      <c r="AL43" s="158" t="s">
        <v>526</v>
      </c>
      <c r="AM43" s="227" t="str">
        <f>IF(COUNTIF('BU-TDR'!A:A,'Master List'!B43)&gt;0,"yes","no")</f>
        <v>no</v>
      </c>
      <c r="AN43" s="154">
        <v>4243</v>
      </c>
      <c r="AO43" s="239" t="s">
        <v>1766</v>
      </c>
      <c r="AP43" s="239"/>
      <c r="AQ43" s="239"/>
      <c r="AR43" s="328">
        <v>42947</v>
      </c>
      <c r="AS43" s="153"/>
      <c r="AT43" s="239"/>
      <c r="AU43" s="239"/>
    </row>
    <row r="44" spans="1:47" s="240" customFormat="1" ht="24" hidden="1" x14ac:dyDescent="0.25">
      <c r="A44" s="222">
        <v>39</v>
      </c>
      <c r="B44" s="157" t="s">
        <v>599</v>
      </c>
      <c r="C44" s="158" t="s">
        <v>599</v>
      </c>
      <c r="D44" s="158" t="s">
        <v>599</v>
      </c>
      <c r="E44" s="158"/>
      <c r="F44" s="158"/>
      <c r="G44" s="110" t="s">
        <v>1267</v>
      </c>
      <c r="H44" s="157" t="s">
        <v>1267</v>
      </c>
      <c r="I44" s="157" t="s">
        <v>672</v>
      </c>
      <c r="J44" s="158" t="s">
        <v>672</v>
      </c>
      <c r="K44" s="158" t="s">
        <v>534</v>
      </c>
      <c r="L44" s="154" t="s">
        <v>535</v>
      </c>
      <c r="M44" s="202"/>
      <c r="N44" s="154" t="s">
        <v>525</v>
      </c>
      <c r="O44" s="153" t="s">
        <v>142</v>
      </c>
      <c r="P44" s="153" t="s">
        <v>2342</v>
      </c>
      <c r="Q44" s="260"/>
      <c r="R44" s="260"/>
      <c r="S44" s="258" t="s">
        <v>524</v>
      </c>
      <c r="T44" s="258">
        <v>0</v>
      </c>
      <c r="U44" s="258">
        <v>0</v>
      </c>
      <c r="V44" s="258" t="s">
        <v>524</v>
      </c>
      <c r="W44" s="258">
        <v>0</v>
      </c>
      <c r="X44" s="258">
        <v>0</v>
      </c>
      <c r="Y44" s="258" t="s">
        <v>524</v>
      </c>
      <c r="Z44" s="258">
        <v>0</v>
      </c>
      <c r="AA44" s="258">
        <v>0</v>
      </c>
      <c r="AB44" s="258" t="s">
        <v>524</v>
      </c>
      <c r="AC44" s="258"/>
      <c r="AD44" s="258" t="s">
        <v>526</v>
      </c>
      <c r="AE44" s="154"/>
      <c r="AF44" s="154" t="s">
        <v>526</v>
      </c>
      <c r="AG44" s="154" t="s">
        <v>2343</v>
      </c>
      <c r="AH44" s="154" t="s">
        <v>526</v>
      </c>
      <c r="AI44" s="238" t="e">
        <v>#N/A</v>
      </c>
      <c r="AJ44" s="154" t="s">
        <v>526</v>
      </c>
      <c r="AK44" s="238" t="e">
        <v>#N/A</v>
      </c>
      <c r="AL44" s="154" t="s">
        <v>526</v>
      </c>
      <c r="AM44" s="227" t="str">
        <f>IF(COUNTIF('BU-TDR'!A:A,'Master List'!B44)&gt;0,"yes","no")</f>
        <v>yes</v>
      </c>
      <c r="AN44" s="154">
        <v>4203</v>
      </c>
      <c r="AO44" s="239" t="s">
        <v>1766</v>
      </c>
      <c r="AP44" s="239"/>
      <c r="AQ44" s="239"/>
      <c r="AR44" s="328">
        <v>42947</v>
      </c>
      <c r="AS44" s="153"/>
      <c r="AT44" s="239"/>
      <c r="AU44" s="239"/>
    </row>
    <row r="45" spans="1:47" s="240" customFormat="1" ht="12" hidden="1" x14ac:dyDescent="0.25">
      <c r="A45" s="222">
        <v>40</v>
      </c>
      <c r="B45" s="157" t="s">
        <v>598</v>
      </c>
      <c r="C45" s="158" t="s">
        <v>599</v>
      </c>
      <c r="D45" s="158" t="s">
        <v>599</v>
      </c>
      <c r="E45" s="158"/>
      <c r="F45" s="158"/>
      <c r="G45" s="110" t="s">
        <v>530</v>
      </c>
      <c r="H45" s="157" t="s">
        <v>531</v>
      </c>
      <c r="I45" s="157" t="s">
        <v>532</v>
      </c>
      <c r="J45" s="158" t="s">
        <v>533</v>
      </c>
      <c r="K45" s="158" t="s">
        <v>534</v>
      </c>
      <c r="L45" s="154" t="s">
        <v>535</v>
      </c>
      <c r="M45" s="202"/>
      <c r="N45" s="154" t="s">
        <v>525</v>
      </c>
      <c r="O45" s="153" t="s">
        <v>142</v>
      </c>
      <c r="P45" s="153" t="s">
        <v>597</v>
      </c>
      <c r="Q45" s="260"/>
      <c r="R45" s="260"/>
      <c r="S45" s="258" t="s">
        <v>524</v>
      </c>
      <c r="T45" s="258">
        <v>0</v>
      </c>
      <c r="U45" s="258">
        <v>0</v>
      </c>
      <c r="V45" s="258" t="s">
        <v>524</v>
      </c>
      <c r="W45" s="258">
        <v>0</v>
      </c>
      <c r="X45" s="258">
        <v>0</v>
      </c>
      <c r="Y45" s="258" t="s">
        <v>524</v>
      </c>
      <c r="Z45" s="258">
        <v>0</v>
      </c>
      <c r="AA45" s="258">
        <v>0</v>
      </c>
      <c r="AB45" s="258" t="s">
        <v>524</v>
      </c>
      <c r="AC45" s="258"/>
      <c r="AD45" s="258" t="s">
        <v>526</v>
      </c>
      <c r="AE45" s="154"/>
      <c r="AF45" s="154" t="s">
        <v>526</v>
      </c>
      <c r="AG45" s="154" t="s">
        <v>526</v>
      </c>
      <c r="AH45" s="154" t="s">
        <v>526</v>
      </c>
      <c r="AI45" s="238" t="e">
        <v>#N/A</v>
      </c>
      <c r="AJ45" s="154" t="s">
        <v>526</v>
      </c>
      <c r="AK45" s="238" t="e">
        <v>#N/A</v>
      </c>
      <c r="AL45" s="154" t="s">
        <v>526</v>
      </c>
      <c r="AM45" s="227" t="str">
        <f>IF(COUNTIF('BU-TDR'!A:A,'Master List'!B45)&gt;0,"yes","no")</f>
        <v>yes</v>
      </c>
      <c r="AN45" s="154">
        <v>4203</v>
      </c>
      <c r="AO45" s="239" t="s">
        <v>1766</v>
      </c>
      <c r="AP45" s="239"/>
      <c r="AQ45" s="239"/>
      <c r="AR45" s="328">
        <v>42947</v>
      </c>
      <c r="AS45" s="153"/>
      <c r="AT45" s="239"/>
      <c r="AU45" s="239"/>
    </row>
    <row r="46" spans="1:47" s="240" customFormat="1" ht="24" x14ac:dyDescent="0.25">
      <c r="A46" s="222">
        <v>41</v>
      </c>
      <c r="B46" s="157" t="s">
        <v>2344</v>
      </c>
      <c r="C46" s="158" t="s">
        <v>2344</v>
      </c>
      <c r="D46" s="158" t="s">
        <v>2344</v>
      </c>
      <c r="E46" s="158"/>
      <c r="F46" s="158"/>
      <c r="G46" s="110" t="s">
        <v>2311</v>
      </c>
      <c r="H46" s="157" t="s">
        <v>2312</v>
      </c>
      <c r="I46" s="157" t="s">
        <v>2313</v>
      </c>
      <c r="J46" s="158" t="s">
        <v>672</v>
      </c>
      <c r="K46" s="158" t="s">
        <v>534</v>
      </c>
      <c r="L46" s="154" t="s">
        <v>535</v>
      </c>
      <c r="M46" s="202"/>
      <c r="N46" s="154" t="s">
        <v>536</v>
      </c>
      <c r="O46" s="153" t="s">
        <v>229</v>
      </c>
      <c r="P46" s="153" t="s">
        <v>2345</v>
      </c>
      <c r="Q46" s="260"/>
      <c r="R46" s="260"/>
      <c r="S46" s="258" t="s">
        <v>524</v>
      </c>
      <c r="T46" s="258">
        <v>0</v>
      </c>
      <c r="U46" s="258">
        <v>0</v>
      </c>
      <c r="V46" s="258" t="s">
        <v>524</v>
      </c>
      <c r="W46" s="258">
        <v>0</v>
      </c>
      <c r="X46" s="258">
        <v>0</v>
      </c>
      <c r="Y46" s="258" t="s">
        <v>524</v>
      </c>
      <c r="Z46" s="258">
        <v>0</v>
      </c>
      <c r="AA46" s="258">
        <v>0</v>
      </c>
      <c r="AB46" s="258" t="s">
        <v>524</v>
      </c>
      <c r="AC46" s="258"/>
      <c r="AD46" s="258" t="s">
        <v>526</v>
      </c>
      <c r="AE46" s="154"/>
      <c r="AF46" s="154" t="s">
        <v>526</v>
      </c>
      <c r="AG46" s="154" t="s">
        <v>526</v>
      </c>
      <c r="AH46" s="156" t="s">
        <v>526</v>
      </c>
      <c r="AI46" s="238" t="e">
        <v>#N/A</v>
      </c>
      <c r="AJ46" s="158" t="s">
        <v>526</v>
      </c>
      <c r="AK46" s="238" t="e">
        <v>#N/A</v>
      </c>
      <c r="AL46" s="158" t="s">
        <v>526</v>
      </c>
      <c r="AM46" s="227" t="str">
        <f>IF(COUNTIF('BU-TDR'!A:A,'Master List'!B46)&gt;0,"yes","no")</f>
        <v>no</v>
      </c>
      <c r="AN46" s="154"/>
      <c r="AO46" s="239" t="s">
        <v>1766</v>
      </c>
      <c r="AP46" s="239"/>
      <c r="AQ46" s="239"/>
      <c r="AR46" s="328">
        <v>42947</v>
      </c>
      <c r="AS46" s="153"/>
      <c r="AT46" s="239"/>
      <c r="AU46" s="239"/>
    </row>
    <row r="47" spans="1:47" s="240" customFormat="1" ht="24" hidden="1" x14ac:dyDescent="0.25">
      <c r="A47" s="222">
        <v>42</v>
      </c>
      <c r="B47" s="157" t="s">
        <v>602</v>
      </c>
      <c r="C47" s="158" t="s">
        <v>602</v>
      </c>
      <c r="D47" s="158" t="s">
        <v>602</v>
      </c>
      <c r="E47" s="158"/>
      <c r="F47" s="158"/>
      <c r="G47" s="110" t="s">
        <v>1267</v>
      </c>
      <c r="H47" s="157" t="s">
        <v>1267</v>
      </c>
      <c r="I47" s="157" t="s">
        <v>672</v>
      </c>
      <c r="J47" s="158" t="s">
        <v>672</v>
      </c>
      <c r="K47" s="158" t="s">
        <v>534</v>
      </c>
      <c r="L47" s="154" t="s">
        <v>535</v>
      </c>
      <c r="M47" s="202"/>
      <c r="N47" s="154" t="s">
        <v>525</v>
      </c>
      <c r="O47" s="153" t="s">
        <v>551</v>
      </c>
      <c r="P47" s="153" t="s">
        <v>2346</v>
      </c>
      <c r="Q47" s="260"/>
      <c r="R47" s="260"/>
      <c r="S47" s="258" t="s">
        <v>524</v>
      </c>
      <c r="T47" s="258">
        <v>0</v>
      </c>
      <c r="U47" s="258">
        <v>0</v>
      </c>
      <c r="V47" s="258" t="s">
        <v>524</v>
      </c>
      <c r="W47" s="258">
        <v>0</v>
      </c>
      <c r="X47" s="258">
        <v>0</v>
      </c>
      <c r="Y47" s="258" t="s">
        <v>524</v>
      </c>
      <c r="Z47" s="258">
        <v>0</v>
      </c>
      <c r="AA47" s="258">
        <v>0</v>
      </c>
      <c r="AB47" s="258" t="s">
        <v>524</v>
      </c>
      <c r="AC47" s="258"/>
      <c r="AD47" s="258" t="s">
        <v>526</v>
      </c>
      <c r="AE47" s="156"/>
      <c r="AF47" s="156" t="s">
        <v>526</v>
      </c>
      <c r="AG47" s="154" t="s">
        <v>526</v>
      </c>
      <c r="AH47" s="156" t="s">
        <v>526</v>
      </c>
      <c r="AI47" s="238" t="e">
        <v>#N/A</v>
      </c>
      <c r="AJ47" s="158" t="s">
        <v>526</v>
      </c>
      <c r="AK47" s="238" t="e">
        <v>#N/A</v>
      </c>
      <c r="AL47" s="158" t="s">
        <v>526</v>
      </c>
      <c r="AM47" s="227" t="str">
        <f>IF(COUNTIF('BU-TDR'!A:A,'Master List'!B47)&gt;0,"yes","no")</f>
        <v>yes</v>
      </c>
      <c r="AN47" s="154">
        <v>4278</v>
      </c>
      <c r="AO47" s="239" t="s">
        <v>1766</v>
      </c>
      <c r="AP47" s="239"/>
      <c r="AQ47" s="239"/>
      <c r="AR47" s="328">
        <v>42947</v>
      </c>
      <c r="AS47" s="153"/>
      <c r="AT47" s="239"/>
      <c r="AU47" s="239"/>
    </row>
    <row r="48" spans="1:47" s="240" customFormat="1" ht="24" hidden="1" x14ac:dyDescent="0.25">
      <c r="A48" s="222">
        <v>43</v>
      </c>
      <c r="B48" s="157" t="s">
        <v>601</v>
      </c>
      <c r="C48" s="158" t="s">
        <v>602</v>
      </c>
      <c r="D48" s="158" t="s">
        <v>602</v>
      </c>
      <c r="E48" s="158"/>
      <c r="F48" s="158"/>
      <c r="G48" s="110" t="s">
        <v>530</v>
      </c>
      <c r="H48" s="157" t="s">
        <v>531</v>
      </c>
      <c r="I48" s="157" t="s">
        <v>532</v>
      </c>
      <c r="J48" s="158" t="s">
        <v>533</v>
      </c>
      <c r="K48" s="158" t="s">
        <v>534</v>
      </c>
      <c r="L48" s="154" t="s">
        <v>535</v>
      </c>
      <c r="M48" s="202"/>
      <c r="N48" s="154" t="s">
        <v>525</v>
      </c>
      <c r="O48" s="153" t="s">
        <v>551</v>
      </c>
      <c r="P48" s="153" t="s">
        <v>600</v>
      </c>
      <c r="Q48" s="260"/>
      <c r="R48" s="260"/>
      <c r="S48" s="258" t="s">
        <v>524</v>
      </c>
      <c r="T48" s="258">
        <v>0</v>
      </c>
      <c r="U48" s="258">
        <v>0</v>
      </c>
      <c r="V48" s="258" t="s">
        <v>642</v>
      </c>
      <c r="W48" s="258">
        <v>2</v>
      </c>
      <c r="X48" s="258">
        <v>24</v>
      </c>
      <c r="Y48" s="258" t="s">
        <v>524</v>
      </c>
      <c r="Z48" s="258">
        <v>0</v>
      </c>
      <c r="AA48" s="258">
        <v>0</v>
      </c>
      <c r="AB48" s="258" t="s">
        <v>524</v>
      </c>
      <c r="AC48" s="258"/>
      <c r="AD48" s="258" t="s">
        <v>526</v>
      </c>
      <c r="AE48" s="154"/>
      <c r="AF48" s="154" t="s">
        <v>526</v>
      </c>
      <c r="AG48" s="154" t="s">
        <v>526</v>
      </c>
      <c r="AH48" s="156" t="s">
        <v>526</v>
      </c>
      <c r="AI48" s="238" t="s">
        <v>526</v>
      </c>
      <c r="AJ48" s="158" t="s">
        <v>526</v>
      </c>
      <c r="AK48" s="238" t="s">
        <v>540</v>
      </c>
      <c r="AL48" s="158" t="s">
        <v>540</v>
      </c>
      <c r="AM48" s="227" t="str">
        <f>IF(COUNTIF('BU-TDR'!A:A,'Master List'!B48)&gt;0,"yes","no")</f>
        <v>yes</v>
      </c>
      <c r="AN48" s="154">
        <v>4278</v>
      </c>
      <c r="AO48" s="239" t="s">
        <v>1766</v>
      </c>
      <c r="AP48" s="239"/>
      <c r="AQ48" s="239"/>
      <c r="AR48" s="328">
        <v>42947</v>
      </c>
      <c r="AS48" s="153"/>
      <c r="AT48" s="239"/>
      <c r="AU48" s="239"/>
    </row>
    <row r="49" spans="1:47" s="240" customFormat="1" ht="24" hidden="1" x14ac:dyDescent="0.25">
      <c r="A49" s="222">
        <v>44</v>
      </c>
      <c r="B49" s="157" t="s">
        <v>605</v>
      </c>
      <c r="C49" s="158" t="s">
        <v>605</v>
      </c>
      <c r="D49" s="158" t="s">
        <v>605</v>
      </c>
      <c r="E49" s="158"/>
      <c r="F49" s="158"/>
      <c r="G49" s="110" t="s">
        <v>1267</v>
      </c>
      <c r="H49" s="157" t="s">
        <v>1267</v>
      </c>
      <c r="I49" s="157" t="s">
        <v>672</v>
      </c>
      <c r="J49" s="158" t="s">
        <v>672</v>
      </c>
      <c r="K49" s="158" t="s">
        <v>534</v>
      </c>
      <c r="L49" s="154" t="s">
        <v>638</v>
      </c>
      <c r="M49" s="202"/>
      <c r="N49" s="154" t="s">
        <v>525</v>
      </c>
      <c r="O49" s="153" t="s">
        <v>43</v>
      </c>
      <c r="P49" s="153" t="s">
        <v>2347</v>
      </c>
      <c r="Q49" s="260"/>
      <c r="R49" s="260"/>
      <c r="S49" s="258" t="s">
        <v>524</v>
      </c>
      <c r="T49" s="258">
        <v>0</v>
      </c>
      <c r="U49" s="258">
        <v>0</v>
      </c>
      <c r="V49" s="258" t="s">
        <v>524</v>
      </c>
      <c r="W49" s="258">
        <v>0</v>
      </c>
      <c r="X49" s="258">
        <v>0</v>
      </c>
      <c r="Y49" s="258" t="s">
        <v>524</v>
      </c>
      <c r="Z49" s="258">
        <v>0</v>
      </c>
      <c r="AA49" s="258">
        <v>0</v>
      </c>
      <c r="AB49" s="258" t="s">
        <v>524</v>
      </c>
      <c r="AC49" s="258"/>
      <c r="AD49" s="258" t="s">
        <v>526</v>
      </c>
      <c r="AE49" s="154"/>
      <c r="AF49" s="154" t="s">
        <v>526</v>
      </c>
      <c r="AG49" s="154" t="s">
        <v>526</v>
      </c>
      <c r="AH49" s="156" t="s">
        <v>526</v>
      </c>
      <c r="AI49" s="238" t="e">
        <v>#N/A</v>
      </c>
      <c r="AJ49" s="158" t="s">
        <v>526</v>
      </c>
      <c r="AK49" s="238" t="e">
        <v>#N/A</v>
      </c>
      <c r="AL49" s="158" t="s">
        <v>526</v>
      </c>
      <c r="AM49" s="227" t="str">
        <f>IF(COUNTIF('BU-TDR'!A:A,'Master List'!B49)&gt;0,"yes","no")</f>
        <v>no</v>
      </c>
      <c r="AN49" s="154">
        <v>4207</v>
      </c>
      <c r="AO49" s="239" t="s">
        <v>1766</v>
      </c>
      <c r="AP49" s="239"/>
      <c r="AQ49" s="239"/>
      <c r="AR49" s="328">
        <v>42947</v>
      </c>
      <c r="AS49" s="153"/>
      <c r="AT49" s="239"/>
      <c r="AU49" s="239"/>
    </row>
    <row r="50" spans="1:47" s="240" customFormat="1" ht="12" hidden="1" x14ac:dyDescent="0.25">
      <c r="A50" s="222">
        <v>45</v>
      </c>
      <c r="B50" s="157" t="s">
        <v>604</v>
      </c>
      <c r="C50" s="158" t="s">
        <v>605</v>
      </c>
      <c r="D50" s="158" t="s">
        <v>605</v>
      </c>
      <c r="E50" s="158"/>
      <c r="F50" s="158"/>
      <c r="G50" s="110" t="s">
        <v>530</v>
      </c>
      <c r="H50" s="157" t="s">
        <v>531</v>
      </c>
      <c r="I50" s="157" t="s">
        <v>532</v>
      </c>
      <c r="J50" s="158" t="s">
        <v>533</v>
      </c>
      <c r="K50" s="158" t="s">
        <v>534</v>
      </c>
      <c r="L50" s="154" t="s">
        <v>535</v>
      </c>
      <c r="M50" s="202"/>
      <c r="N50" s="154" t="s">
        <v>525</v>
      </c>
      <c r="O50" s="153" t="s">
        <v>43</v>
      </c>
      <c r="P50" s="153" t="s">
        <v>603</v>
      </c>
      <c r="Q50" s="260"/>
      <c r="R50" s="260"/>
      <c r="S50" s="258" t="s">
        <v>524</v>
      </c>
      <c r="T50" s="258">
        <v>0</v>
      </c>
      <c r="U50" s="258">
        <v>0</v>
      </c>
      <c r="V50" s="258" t="s">
        <v>524</v>
      </c>
      <c r="W50" s="258">
        <v>0</v>
      </c>
      <c r="X50" s="258">
        <v>0</v>
      </c>
      <c r="Y50" s="258" t="s">
        <v>524</v>
      </c>
      <c r="Z50" s="258">
        <v>0</v>
      </c>
      <c r="AA50" s="258">
        <v>0</v>
      </c>
      <c r="AB50" s="258" t="s">
        <v>524</v>
      </c>
      <c r="AC50" s="258"/>
      <c r="AD50" s="258" t="s">
        <v>526</v>
      </c>
      <c r="AE50" s="154"/>
      <c r="AF50" s="154" t="s">
        <v>526</v>
      </c>
      <c r="AG50" s="154" t="s">
        <v>526</v>
      </c>
      <c r="AH50" s="156" t="s">
        <v>526</v>
      </c>
      <c r="AI50" s="238" t="e">
        <v>#N/A</v>
      </c>
      <c r="AJ50" s="158" t="s">
        <v>526</v>
      </c>
      <c r="AK50" s="238" t="e">
        <v>#N/A</v>
      </c>
      <c r="AL50" s="158" t="s">
        <v>526</v>
      </c>
      <c r="AM50" s="227" t="str">
        <f>IF(COUNTIF('BU-TDR'!A:A,'Master List'!B50)&gt;0,"yes","no")</f>
        <v>no</v>
      </c>
      <c r="AN50" s="154">
        <v>4207</v>
      </c>
      <c r="AO50" s="239" t="s">
        <v>1766</v>
      </c>
      <c r="AP50" s="239"/>
      <c r="AQ50" s="239"/>
      <c r="AR50" s="328">
        <v>42947</v>
      </c>
      <c r="AS50" s="153"/>
      <c r="AT50" s="239"/>
      <c r="AU50" s="239"/>
    </row>
    <row r="51" spans="1:47" s="240" customFormat="1" ht="24" hidden="1" x14ac:dyDescent="0.25">
      <c r="A51" s="231">
        <v>46</v>
      </c>
      <c r="B51" s="204" t="s">
        <v>608</v>
      </c>
      <c r="C51" s="158" t="s">
        <v>608</v>
      </c>
      <c r="D51" s="158" t="s">
        <v>608</v>
      </c>
      <c r="E51" s="158"/>
      <c r="F51" s="158"/>
      <c r="G51" s="110" t="s">
        <v>1267</v>
      </c>
      <c r="H51" s="157" t="s">
        <v>1267</v>
      </c>
      <c r="I51" s="157" t="s">
        <v>672</v>
      </c>
      <c r="J51" s="158" t="s">
        <v>672</v>
      </c>
      <c r="K51" s="158" t="s">
        <v>534</v>
      </c>
      <c r="L51" s="156" t="s">
        <v>638</v>
      </c>
      <c r="M51" s="202"/>
      <c r="N51" s="156" t="s">
        <v>536</v>
      </c>
      <c r="O51" s="155" t="s">
        <v>23</v>
      </c>
      <c r="P51" s="155" t="s">
        <v>2348</v>
      </c>
      <c r="Q51" s="316"/>
      <c r="R51" s="316"/>
      <c r="S51" s="258" t="s">
        <v>524</v>
      </c>
      <c r="T51" s="258">
        <v>0</v>
      </c>
      <c r="U51" s="258">
        <v>0</v>
      </c>
      <c r="V51" s="258" t="s">
        <v>524</v>
      </c>
      <c r="W51" s="258">
        <v>0</v>
      </c>
      <c r="X51" s="258">
        <v>0</v>
      </c>
      <c r="Y51" s="258" t="s">
        <v>524</v>
      </c>
      <c r="Z51" s="258">
        <v>0</v>
      </c>
      <c r="AA51" s="258">
        <v>0</v>
      </c>
      <c r="AB51" s="258" t="s">
        <v>524</v>
      </c>
      <c r="AC51" s="258"/>
      <c r="AD51" s="258" t="s">
        <v>526</v>
      </c>
      <c r="AE51" s="156"/>
      <c r="AF51" s="156" t="s">
        <v>526</v>
      </c>
      <c r="AG51" s="154" t="s">
        <v>526</v>
      </c>
      <c r="AH51" s="156" t="s">
        <v>526</v>
      </c>
      <c r="AI51" s="238" t="e">
        <v>#N/A</v>
      </c>
      <c r="AJ51" s="158" t="s">
        <v>526</v>
      </c>
      <c r="AK51" s="238" t="e">
        <v>#N/A</v>
      </c>
      <c r="AL51" s="158" t="s">
        <v>526</v>
      </c>
      <c r="AM51" s="227" t="str">
        <f>IF(COUNTIF('BU-TDR'!A:A,'Master List'!B51)&gt;0,"yes","no")</f>
        <v>no</v>
      </c>
      <c r="AN51" s="154">
        <v>4214</v>
      </c>
      <c r="AO51" s="239" t="s">
        <v>1766</v>
      </c>
      <c r="AP51" s="239"/>
      <c r="AQ51" s="239"/>
      <c r="AR51" s="328">
        <v>42947</v>
      </c>
      <c r="AS51" s="153"/>
      <c r="AT51" s="239"/>
      <c r="AU51" s="239"/>
    </row>
    <row r="52" spans="1:47" s="240" customFormat="1" ht="24" hidden="1" x14ac:dyDescent="0.25">
      <c r="A52" s="231">
        <v>47</v>
      </c>
      <c r="B52" s="204" t="s">
        <v>607</v>
      </c>
      <c r="C52" s="158" t="s">
        <v>608</v>
      </c>
      <c r="D52" s="158" t="s">
        <v>608</v>
      </c>
      <c r="E52" s="158"/>
      <c r="F52" s="158"/>
      <c r="G52" s="110" t="s">
        <v>530</v>
      </c>
      <c r="H52" s="157" t="s">
        <v>531</v>
      </c>
      <c r="I52" s="157" t="s">
        <v>532</v>
      </c>
      <c r="J52" s="158" t="s">
        <v>533</v>
      </c>
      <c r="K52" s="158" t="s">
        <v>534</v>
      </c>
      <c r="L52" s="154" t="s">
        <v>535</v>
      </c>
      <c r="M52" s="202"/>
      <c r="N52" s="156" t="s">
        <v>536</v>
      </c>
      <c r="O52" s="155" t="s">
        <v>23</v>
      </c>
      <c r="P52" s="155" t="s">
        <v>606</v>
      </c>
      <c r="Q52" s="316"/>
      <c r="R52" s="316"/>
      <c r="S52" s="258" t="s">
        <v>524</v>
      </c>
      <c r="T52" s="258">
        <v>0</v>
      </c>
      <c r="U52" s="258">
        <v>0</v>
      </c>
      <c r="V52" s="258" t="s">
        <v>642</v>
      </c>
      <c r="W52" s="258">
        <v>1</v>
      </c>
      <c r="X52" s="258">
        <v>1</v>
      </c>
      <c r="Y52" s="258" t="s">
        <v>524</v>
      </c>
      <c r="Z52" s="258">
        <v>0</v>
      </c>
      <c r="AA52" s="258">
        <v>0</v>
      </c>
      <c r="AB52" s="258" t="s">
        <v>524</v>
      </c>
      <c r="AC52" s="258"/>
      <c r="AD52" s="258" t="s">
        <v>526</v>
      </c>
      <c r="AE52" s="154"/>
      <c r="AF52" s="154" t="s">
        <v>526</v>
      </c>
      <c r="AG52" s="154" t="s">
        <v>526</v>
      </c>
      <c r="AH52" s="156" t="s">
        <v>526</v>
      </c>
      <c r="AI52" s="238" t="e">
        <v>#N/A</v>
      </c>
      <c r="AJ52" s="158" t="s">
        <v>526</v>
      </c>
      <c r="AK52" s="238" t="e">
        <v>#N/A</v>
      </c>
      <c r="AL52" s="158" t="s">
        <v>526</v>
      </c>
      <c r="AM52" s="227" t="str">
        <f>IF(COUNTIF('BU-TDR'!A:A,'Master List'!B52)&gt;0,"yes","no")</f>
        <v>no</v>
      </c>
      <c r="AN52" s="154">
        <v>4214</v>
      </c>
      <c r="AO52" s="239" t="s">
        <v>1766</v>
      </c>
      <c r="AP52" s="239"/>
      <c r="AQ52" s="239"/>
      <c r="AR52" s="328">
        <v>42968</v>
      </c>
      <c r="AS52" s="153" t="s">
        <v>2349</v>
      </c>
      <c r="AT52" s="239"/>
      <c r="AU52" s="239"/>
    </row>
    <row r="53" spans="1:47" s="240" customFormat="1" ht="36" hidden="1" x14ac:dyDescent="0.25">
      <c r="A53" s="222">
        <v>48</v>
      </c>
      <c r="B53" s="157" t="s">
        <v>612</v>
      </c>
      <c r="C53" s="158" t="s">
        <v>612</v>
      </c>
      <c r="D53" s="158" t="s">
        <v>612</v>
      </c>
      <c r="E53" s="158"/>
      <c r="F53" s="158"/>
      <c r="G53" s="110" t="s">
        <v>1267</v>
      </c>
      <c r="H53" s="157" t="s">
        <v>1267</v>
      </c>
      <c r="I53" s="157" t="s">
        <v>672</v>
      </c>
      <c r="J53" s="158" t="s">
        <v>672</v>
      </c>
      <c r="K53" s="158" t="s">
        <v>534</v>
      </c>
      <c r="L53" s="154" t="s">
        <v>535</v>
      </c>
      <c r="M53" s="202"/>
      <c r="N53" s="154" t="s">
        <v>525</v>
      </c>
      <c r="O53" s="153" t="s">
        <v>609</v>
      </c>
      <c r="P53" s="153" t="s">
        <v>2350</v>
      </c>
      <c r="Q53" s="260"/>
      <c r="R53" s="260"/>
      <c r="S53" s="258" t="s">
        <v>524</v>
      </c>
      <c r="T53" s="258">
        <v>0</v>
      </c>
      <c r="U53" s="258">
        <v>0</v>
      </c>
      <c r="V53" s="258" t="s">
        <v>524</v>
      </c>
      <c r="W53" s="258">
        <v>0</v>
      </c>
      <c r="X53" s="258">
        <v>0</v>
      </c>
      <c r="Y53" s="258" t="s">
        <v>524</v>
      </c>
      <c r="Z53" s="258">
        <v>0</v>
      </c>
      <c r="AA53" s="258">
        <v>0</v>
      </c>
      <c r="AB53" s="258" t="s">
        <v>524</v>
      </c>
      <c r="AC53" s="258"/>
      <c r="AD53" s="258" t="s">
        <v>526</v>
      </c>
      <c r="AE53" s="156"/>
      <c r="AF53" s="156" t="s">
        <v>526</v>
      </c>
      <c r="AG53" s="156" t="s">
        <v>2351</v>
      </c>
      <c r="AH53" s="156" t="s">
        <v>2352</v>
      </c>
      <c r="AI53" s="241" t="e">
        <v>#N/A</v>
      </c>
      <c r="AJ53" s="208" t="s">
        <v>526</v>
      </c>
      <c r="AK53" s="241" t="e">
        <v>#N/A</v>
      </c>
      <c r="AL53" s="208" t="s">
        <v>526</v>
      </c>
      <c r="AM53" s="227" t="str">
        <f>IF(COUNTIF('BU-TDR'!A:A,'Master List'!B53)&gt;0,"yes","no")</f>
        <v>no</v>
      </c>
      <c r="AN53" s="156">
        <v>4245</v>
      </c>
      <c r="AO53" s="239" t="s">
        <v>1766</v>
      </c>
      <c r="AP53" s="239"/>
      <c r="AQ53" s="239"/>
      <c r="AR53" s="328">
        <v>42968</v>
      </c>
      <c r="AS53" s="153" t="s">
        <v>2349</v>
      </c>
      <c r="AT53" s="239"/>
      <c r="AU53" s="239"/>
    </row>
    <row r="54" spans="1:47" s="240" customFormat="1" ht="24" hidden="1" x14ac:dyDescent="0.25">
      <c r="A54" s="222">
        <v>49</v>
      </c>
      <c r="B54" s="157" t="s">
        <v>611</v>
      </c>
      <c r="C54" s="158" t="s">
        <v>612</v>
      </c>
      <c r="D54" s="158" t="s">
        <v>612</v>
      </c>
      <c r="E54" s="158"/>
      <c r="F54" s="158"/>
      <c r="G54" s="110" t="s">
        <v>530</v>
      </c>
      <c r="H54" s="157" t="s">
        <v>531</v>
      </c>
      <c r="I54" s="157" t="s">
        <v>532</v>
      </c>
      <c r="J54" s="158" t="s">
        <v>533</v>
      </c>
      <c r="K54" s="158" t="s">
        <v>534</v>
      </c>
      <c r="L54" s="154" t="s">
        <v>535</v>
      </c>
      <c r="M54" s="202"/>
      <c r="N54" s="154" t="s">
        <v>525</v>
      </c>
      <c r="O54" s="153" t="s">
        <v>609</v>
      </c>
      <c r="P54" s="153" t="s">
        <v>613</v>
      </c>
      <c r="Q54" s="260"/>
      <c r="R54" s="260"/>
      <c r="S54" s="258" t="s">
        <v>524</v>
      </c>
      <c r="T54" s="258">
        <v>0</v>
      </c>
      <c r="U54" s="258">
        <v>0</v>
      </c>
      <c r="V54" s="258" t="s">
        <v>642</v>
      </c>
      <c r="W54" s="258">
        <v>3</v>
      </c>
      <c r="X54" s="258">
        <v>38</v>
      </c>
      <c r="Y54" s="258" t="s">
        <v>524</v>
      </c>
      <c r="Z54" s="258">
        <v>0</v>
      </c>
      <c r="AA54" s="258">
        <v>0</v>
      </c>
      <c r="AB54" s="258" t="s">
        <v>524</v>
      </c>
      <c r="AC54" s="258"/>
      <c r="AD54" s="258" t="s">
        <v>526</v>
      </c>
      <c r="AE54" s="156"/>
      <c r="AF54" s="156" t="s">
        <v>540</v>
      </c>
      <c r="AG54" s="156" t="s">
        <v>526</v>
      </c>
      <c r="AH54" s="156" t="s">
        <v>526</v>
      </c>
      <c r="AI54" s="241" t="s">
        <v>2305</v>
      </c>
      <c r="AJ54" s="208" t="s">
        <v>540</v>
      </c>
      <c r="AK54" s="241" t="s">
        <v>526</v>
      </c>
      <c r="AL54" s="208" t="s">
        <v>526</v>
      </c>
      <c r="AM54" s="227" t="str">
        <f>IF(COUNTIF('BU-TDR'!A:A,'Master List'!B54)&gt;0,"yes","no")</f>
        <v>no</v>
      </c>
      <c r="AN54" s="156">
        <v>4245</v>
      </c>
      <c r="AO54" s="239" t="s">
        <v>1766</v>
      </c>
      <c r="AP54" s="239"/>
      <c r="AQ54" s="239"/>
      <c r="AR54" s="328">
        <v>42947</v>
      </c>
      <c r="AS54" s="153"/>
      <c r="AT54" s="239"/>
      <c r="AU54" s="239"/>
    </row>
    <row r="55" spans="1:47" s="240" customFormat="1" ht="24" x14ac:dyDescent="0.25">
      <c r="A55" s="222">
        <v>50</v>
      </c>
      <c r="B55" s="157" t="s">
        <v>2353</v>
      </c>
      <c r="C55" s="158" t="s">
        <v>2353</v>
      </c>
      <c r="D55" s="158" t="s">
        <v>2353</v>
      </c>
      <c r="E55" s="158"/>
      <c r="F55" s="158"/>
      <c r="G55" s="110" t="s">
        <v>2311</v>
      </c>
      <c r="H55" s="157" t="s">
        <v>2312</v>
      </c>
      <c r="I55" s="157" t="s">
        <v>2313</v>
      </c>
      <c r="J55" s="158" t="s">
        <v>533</v>
      </c>
      <c r="K55" s="158" t="s">
        <v>534</v>
      </c>
      <c r="L55" s="154" t="s">
        <v>535</v>
      </c>
      <c r="M55" s="202"/>
      <c r="N55" s="154" t="s">
        <v>536</v>
      </c>
      <c r="O55" s="153" t="s">
        <v>229</v>
      </c>
      <c r="P55" s="153" t="s">
        <v>2354</v>
      </c>
      <c r="Q55" s="260"/>
      <c r="R55" s="260"/>
      <c r="S55" s="258" t="s">
        <v>524</v>
      </c>
      <c r="T55" s="258">
        <v>0</v>
      </c>
      <c r="U55" s="258">
        <v>0</v>
      </c>
      <c r="V55" s="258" t="s">
        <v>524</v>
      </c>
      <c r="W55" s="258">
        <v>0</v>
      </c>
      <c r="X55" s="258">
        <v>0</v>
      </c>
      <c r="Y55" s="258" t="s">
        <v>524</v>
      </c>
      <c r="Z55" s="258">
        <v>0</v>
      </c>
      <c r="AA55" s="258">
        <v>0</v>
      </c>
      <c r="AB55" s="258" t="s">
        <v>524</v>
      </c>
      <c r="AC55" s="258"/>
      <c r="AD55" s="258" t="s">
        <v>526</v>
      </c>
      <c r="AE55" s="154"/>
      <c r="AF55" s="154" t="s">
        <v>526</v>
      </c>
      <c r="AG55" s="154" t="s">
        <v>526</v>
      </c>
      <c r="AH55" s="156" t="s">
        <v>526</v>
      </c>
      <c r="AI55" s="238" t="e">
        <v>#N/A</v>
      </c>
      <c r="AJ55" s="158" t="s">
        <v>526</v>
      </c>
      <c r="AK55" s="238" t="e">
        <v>#N/A</v>
      </c>
      <c r="AL55" s="158" t="s">
        <v>526</v>
      </c>
      <c r="AM55" s="227" t="str">
        <f>IF(COUNTIF('BU-TDR'!A:A,'Master List'!B55)&gt;0,"yes","no")</f>
        <v>no</v>
      </c>
      <c r="AN55" s="154"/>
      <c r="AO55" s="239" t="s">
        <v>2315</v>
      </c>
      <c r="AP55" s="239"/>
      <c r="AQ55" s="239"/>
      <c r="AR55" s="328">
        <v>42947</v>
      </c>
      <c r="AS55" s="153"/>
      <c r="AT55" s="239"/>
      <c r="AU55" s="239"/>
    </row>
    <row r="56" spans="1:47" s="240" customFormat="1" ht="24" hidden="1" x14ac:dyDescent="0.25">
      <c r="A56" s="222">
        <v>51</v>
      </c>
      <c r="B56" s="157" t="s">
        <v>616</v>
      </c>
      <c r="C56" s="158" t="s">
        <v>616</v>
      </c>
      <c r="D56" s="158" t="s">
        <v>616</v>
      </c>
      <c r="E56" s="158"/>
      <c r="F56" s="158"/>
      <c r="G56" s="110" t="s">
        <v>1267</v>
      </c>
      <c r="H56" s="157" t="s">
        <v>1267</v>
      </c>
      <c r="I56" s="157" t="s">
        <v>672</v>
      </c>
      <c r="J56" s="158" t="s">
        <v>672</v>
      </c>
      <c r="K56" s="158" t="s">
        <v>534</v>
      </c>
      <c r="L56" s="154" t="s">
        <v>638</v>
      </c>
      <c r="M56" s="202"/>
      <c r="N56" s="154" t="s">
        <v>525</v>
      </c>
      <c r="O56" s="153" t="s">
        <v>551</v>
      </c>
      <c r="P56" s="153" t="s">
        <v>2355</v>
      </c>
      <c r="Q56" s="260"/>
      <c r="R56" s="260"/>
      <c r="S56" s="258" t="s">
        <v>524</v>
      </c>
      <c r="T56" s="258">
        <v>0</v>
      </c>
      <c r="U56" s="258">
        <v>0</v>
      </c>
      <c r="V56" s="258" t="s">
        <v>524</v>
      </c>
      <c r="W56" s="258">
        <v>0</v>
      </c>
      <c r="X56" s="258">
        <v>0</v>
      </c>
      <c r="Y56" s="258" t="s">
        <v>524</v>
      </c>
      <c r="Z56" s="258">
        <v>0</v>
      </c>
      <c r="AA56" s="258">
        <v>0</v>
      </c>
      <c r="AB56" s="258" t="s">
        <v>524</v>
      </c>
      <c r="AC56" s="258"/>
      <c r="AD56" s="258" t="s">
        <v>526</v>
      </c>
      <c r="AE56" s="156"/>
      <c r="AF56" s="156" t="s">
        <v>526</v>
      </c>
      <c r="AG56" s="154" t="s">
        <v>526</v>
      </c>
      <c r="AH56" s="156" t="s">
        <v>526</v>
      </c>
      <c r="AI56" s="238" t="e">
        <v>#N/A</v>
      </c>
      <c r="AJ56" s="158" t="s">
        <v>526</v>
      </c>
      <c r="AK56" s="238" t="e">
        <v>#N/A</v>
      </c>
      <c r="AL56" s="158" t="s">
        <v>526</v>
      </c>
      <c r="AM56" s="227" t="str">
        <f>IF(COUNTIF('BU-TDR'!A:A,'Master List'!B56)&gt;0,"yes","no")</f>
        <v>yes</v>
      </c>
      <c r="AN56" s="154">
        <v>4278</v>
      </c>
      <c r="AO56" s="239" t="s">
        <v>1766</v>
      </c>
      <c r="AP56" s="239"/>
      <c r="AQ56" s="239"/>
      <c r="AR56" s="328">
        <v>42947</v>
      </c>
      <c r="AS56" s="153"/>
      <c r="AT56" s="239"/>
      <c r="AU56" s="239"/>
    </row>
    <row r="57" spans="1:47" s="240" customFormat="1" ht="12" hidden="1" x14ac:dyDescent="0.25">
      <c r="A57" s="222">
        <v>52</v>
      </c>
      <c r="B57" s="157" t="s">
        <v>615</v>
      </c>
      <c r="C57" s="158" t="s">
        <v>616</v>
      </c>
      <c r="D57" s="158" t="s">
        <v>616</v>
      </c>
      <c r="E57" s="158"/>
      <c r="F57" s="158"/>
      <c r="G57" s="110" t="s">
        <v>530</v>
      </c>
      <c r="H57" s="157" t="s">
        <v>531</v>
      </c>
      <c r="I57" s="157" t="s">
        <v>532</v>
      </c>
      <c r="J57" s="158" t="s">
        <v>533</v>
      </c>
      <c r="K57" s="158" t="s">
        <v>534</v>
      </c>
      <c r="L57" s="154" t="s">
        <v>535</v>
      </c>
      <c r="M57" s="202"/>
      <c r="N57" s="154" t="s">
        <v>525</v>
      </c>
      <c r="O57" s="153" t="s">
        <v>551</v>
      </c>
      <c r="P57" s="153" t="s">
        <v>614</v>
      </c>
      <c r="Q57" s="260"/>
      <c r="R57" s="260"/>
      <c r="S57" s="258" t="s">
        <v>524</v>
      </c>
      <c r="T57" s="258">
        <v>0</v>
      </c>
      <c r="U57" s="258">
        <v>0</v>
      </c>
      <c r="V57" s="258" t="s">
        <v>642</v>
      </c>
      <c r="W57" s="258">
        <v>3</v>
      </c>
      <c r="X57" s="258">
        <v>60</v>
      </c>
      <c r="Y57" s="258" t="s">
        <v>642</v>
      </c>
      <c r="Z57" s="258">
        <v>2</v>
      </c>
      <c r="AA57" s="258">
        <v>32</v>
      </c>
      <c r="AB57" s="258" t="s">
        <v>642</v>
      </c>
      <c r="AC57" s="258"/>
      <c r="AD57" s="258" t="s">
        <v>2304</v>
      </c>
      <c r="AE57" s="154"/>
      <c r="AF57" s="154" t="s">
        <v>540</v>
      </c>
      <c r="AG57" s="154" t="s">
        <v>526</v>
      </c>
      <c r="AH57" s="156" t="s">
        <v>526</v>
      </c>
      <c r="AI57" s="238" t="s">
        <v>2305</v>
      </c>
      <c r="AJ57" s="158" t="s">
        <v>540</v>
      </c>
      <c r="AK57" s="238" t="s">
        <v>540</v>
      </c>
      <c r="AL57" s="158" t="s">
        <v>540</v>
      </c>
      <c r="AM57" s="227" t="str">
        <f>IF(COUNTIF('BU-TDR'!A:A,'Master List'!B57)&gt;0,"yes","no")</f>
        <v>yes</v>
      </c>
      <c r="AN57" s="154">
        <v>4278</v>
      </c>
      <c r="AO57" s="239" t="s">
        <v>1766</v>
      </c>
      <c r="AP57" s="239"/>
      <c r="AQ57" s="239"/>
      <c r="AR57" s="328">
        <v>42947</v>
      </c>
      <c r="AS57" s="153"/>
      <c r="AT57" s="239"/>
      <c r="AU57" s="239"/>
    </row>
    <row r="58" spans="1:47" s="240" customFormat="1" ht="24" x14ac:dyDescent="0.25">
      <c r="A58" s="222">
        <v>53</v>
      </c>
      <c r="B58" s="157" t="s">
        <v>2356</v>
      </c>
      <c r="C58" s="158" t="s">
        <v>2356</v>
      </c>
      <c r="D58" s="158" t="s">
        <v>2356</v>
      </c>
      <c r="E58" s="158"/>
      <c r="F58" s="158"/>
      <c r="G58" s="110" t="s">
        <v>2311</v>
      </c>
      <c r="H58" s="157" t="s">
        <v>2312</v>
      </c>
      <c r="I58" s="157" t="s">
        <v>2313</v>
      </c>
      <c r="J58" s="158" t="s">
        <v>672</v>
      </c>
      <c r="K58" s="158" t="s">
        <v>534</v>
      </c>
      <c r="L58" s="154" t="s">
        <v>535</v>
      </c>
      <c r="M58" s="202"/>
      <c r="N58" s="154" t="s">
        <v>536</v>
      </c>
      <c r="O58" s="153" t="s">
        <v>229</v>
      </c>
      <c r="P58" s="153" t="s">
        <v>2357</v>
      </c>
      <c r="Q58" s="260"/>
      <c r="R58" s="260"/>
      <c r="S58" s="258" t="s">
        <v>524</v>
      </c>
      <c r="T58" s="258">
        <v>0</v>
      </c>
      <c r="U58" s="258">
        <v>0</v>
      </c>
      <c r="V58" s="258" t="s">
        <v>524</v>
      </c>
      <c r="W58" s="258">
        <v>0</v>
      </c>
      <c r="X58" s="258">
        <v>0</v>
      </c>
      <c r="Y58" s="258" t="s">
        <v>524</v>
      </c>
      <c r="Z58" s="258">
        <v>0</v>
      </c>
      <c r="AA58" s="258">
        <v>0</v>
      </c>
      <c r="AB58" s="258" t="s">
        <v>524</v>
      </c>
      <c r="AC58" s="258"/>
      <c r="AD58" s="258" t="s">
        <v>526</v>
      </c>
      <c r="AE58" s="154"/>
      <c r="AF58" s="154" t="s">
        <v>526</v>
      </c>
      <c r="AG58" s="154" t="s">
        <v>526</v>
      </c>
      <c r="AH58" s="156" t="s">
        <v>526</v>
      </c>
      <c r="AI58" s="238" t="e">
        <v>#N/A</v>
      </c>
      <c r="AJ58" s="158" t="s">
        <v>526</v>
      </c>
      <c r="AK58" s="238" t="e">
        <v>#N/A</v>
      </c>
      <c r="AL58" s="158" t="s">
        <v>526</v>
      </c>
      <c r="AM58" s="227" t="str">
        <f>IF(COUNTIF('BU-TDR'!A:A,'Master List'!B58)&gt;0,"yes","no")</f>
        <v>no</v>
      </c>
      <c r="AN58" s="154"/>
      <c r="AO58" s="239" t="s">
        <v>2315</v>
      </c>
      <c r="AP58" s="239"/>
      <c r="AQ58" s="239"/>
      <c r="AR58" s="328">
        <v>42947</v>
      </c>
      <c r="AS58" s="153"/>
      <c r="AT58" s="239"/>
      <c r="AU58" s="239"/>
    </row>
    <row r="59" spans="1:47" s="240" customFormat="1" ht="24" hidden="1" x14ac:dyDescent="0.25">
      <c r="A59" s="222">
        <v>54</v>
      </c>
      <c r="B59" s="157" t="s">
        <v>619</v>
      </c>
      <c r="C59" s="158" t="s">
        <v>619</v>
      </c>
      <c r="D59" s="158" t="s">
        <v>619</v>
      </c>
      <c r="E59" s="158"/>
      <c r="F59" s="158"/>
      <c r="G59" s="110" t="s">
        <v>1267</v>
      </c>
      <c r="H59" s="157" t="s">
        <v>1267</v>
      </c>
      <c r="I59" s="157" t="s">
        <v>672</v>
      </c>
      <c r="J59" s="158" t="s">
        <v>672</v>
      </c>
      <c r="K59" s="158" t="s">
        <v>534</v>
      </c>
      <c r="L59" s="154" t="s">
        <v>638</v>
      </c>
      <c r="M59" s="202"/>
      <c r="N59" s="154" t="s">
        <v>525</v>
      </c>
      <c r="O59" s="153" t="s">
        <v>551</v>
      </c>
      <c r="P59" s="153" t="s">
        <v>2358</v>
      </c>
      <c r="Q59" s="260"/>
      <c r="R59" s="260"/>
      <c r="S59" s="258" t="s">
        <v>524</v>
      </c>
      <c r="T59" s="258">
        <v>0</v>
      </c>
      <c r="U59" s="258">
        <v>0</v>
      </c>
      <c r="V59" s="258" t="s">
        <v>524</v>
      </c>
      <c r="W59" s="258">
        <v>0</v>
      </c>
      <c r="X59" s="258">
        <v>0</v>
      </c>
      <c r="Y59" s="258" t="s">
        <v>524</v>
      </c>
      <c r="Z59" s="258">
        <v>0</v>
      </c>
      <c r="AA59" s="258">
        <v>0</v>
      </c>
      <c r="AB59" s="258" t="s">
        <v>524</v>
      </c>
      <c r="AC59" s="258"/>
      <c r="AD59" s="258" t="s">
        <v>526</v>
      </c>
      <c r="AE59" s="156"/>
      <c r="AF59" s="156" t="s">
        <v>526</v>
      </c>
      <c r="AG59" s="156" t="s">
        <v>526</v>
      </c>
      <c r="AH59" s="156" t="s">
        <v>526</v>
      </c>
      <c r="AI59" s="241" t="e">
        <v>#N/A</v>
      </c>
      <c r="AJ59" s="208" t="s">
        <v>526</v>
      </c>
      <c r="AK59" s="241" t="e">
        <v>#N/A</v>
      </c>
      <c r="AL59" s="208" t="s">
        <v>526</v>
      </c>
      <c r="AM59" s="227" t="str">
        <f>IF(COUNTIF('BU-TDR'!A:A,'Master List'!B59)&gt;0,"yes","no")</f>
        <v>yes</v>
      </c>
      <c r="AN59" s="154">
        <v>4278</v>
      </c>
      <c r="AO59" s="239" t="s">
        <v>1766</v>
      </c>
      <c r="AP59" s="239"/>
      <c r="AQ59" s="239"/>
      <c r="AR59" s="328">
        <v>42947</v>
      </c>
      <c r="AS59" s="153"/>
      <c r="AT59" s="239"/>
      <c r="AU59" s="239"/>
    </row>
    <row r="60" spans="1:47" s="240" customFormat="1" ht="12" hidden="1" x14ac:dyDescent="0.25">
      <c r="A60" s="222">
        <v>55</v>
      </c>
      <c r="B60" s="157" t="s">
        <v>618</v>
      </c>
      <c r="C60" s="158" t="s">
        <v>619</v>
      </c>
      <c r="D60" s="158" t="s">
        <v>619</v>
      </c>
      <c r="E60" s="158"/>
      <c r="F60" s="158"/>
      <c r="G60" s="110" t="s">
        <v>530</v>
      </c>
      <c r="H60" s="157" t="s">
        <v>531</v>
      </c>
      <c r="I60" s="157" t="s">
        <v>532</v>
      </c>
      <c r="J60" s="158" t="s">
        <v>533</v>
      </c>
      <c r="K60" s="158" t="s">
        <v>534</v>
      </c>
      <c r="L60" s="154" t="s">
        <v>535</v>
      </c>
      <c r="M60" s="202"/>
      <c r="N60" s="154" t="s">
        <v>525</v>
      </c>
      <c r="O60" s="153" t="s">
        <v>551</v>
      </c>
      <c r="P60" s="153" t="s">
        <v>617</v>
      </c>
      <c r="Q60" s="260"/>
      <c r="R60" s="260"/>
      <c r="S60" s="258" t="s">
        <v>524</v>
      </c>
      <c r="T60" s="258">
        <v>0</v>
      </c>
      <c r="U60" s="258">
        <v>0</v>
      </c>
      <c r="V60" s="258" t="s">
        <v>642</v>
      </c>
      <c r="W60" s="258">
        <v>2</v>
      </c>
      <c r="X60" s="258">
        <v>2</v>
      </c>
      <c r="Y60" s="258" t="s">
        <v>642</v>
      </c>
      <c r="Z60" s="258">
        <v>2</v>
      </c>
      <c r="AA60" s="258">
        <v>2</v>
      </c>
      <c r="AB60" s="258" t="s">
        <v>642</v>
      </c>
      <c r="AC60" s="258"/>
      <c r="AD60" s="258" t="s">
        <v>2304</v>
      </c>
      <c r="AE60" s="156"/>
      <c r="AF60" s="156" t="s">
        <v>526</v>
      </c>
      <c r="AG60" s="156" t="s">
        <v>526</v>
      </c>
      <c r="AH60" s="156" t="s">
        <v>526</v>
      </c>
      <c r="AI60" s="241" t="e">
        <v>#N/A</v>
      </c>
      <c r="AJ60" s="208" t="s">
        <v>526</v>
      </c>
      <c r="AK60" s="241" t="e">
        <v>#N/A</v>
      </c>
      <c r="AL60" s="208" t="s">
        <v>526</v>
      </c>
      <c r="AM60" s="227" t="str">
        <f>IF(COUNTIF('BU-TDR'!A:A,'Master List'!B60)&gt;0,"yes","no")</f>
        <v>yes</v>
      </c>
      <c r="AN60" s="154">
        <v>4278</v>
      </c>
      <c r="AO60" s="239" t="s">
        <v>1766</v>
      </c>
      <c r="AP60" s="239"/>
      <c r="AQ60" s="239"/>
      <c r="AR60" s="328">
        <v>42947</v>
      </c>
      <c r="AS60" s="153"/>
      <c r="AT60" s="239"/>
      <c r="AU60" s="239"/>
    </row>
    <row r="61" spans="1:47" s="240" customFormat="1" ht="24" x14ac:dyDescent="0.25">
      <c r="A61" s="231">
        <v>56</v>
      </c>
      <c r="B61" s="204" t="s">
        <v>2359</v>
      </c>
      <c r="C61" s="208" t="s">
        <v>2359</v>
      </c>
      <c r="D61" s="208" t="s">
        <v>2359</v>
      </c>
      <c r="E61" s="208"/>
      <c r="F61" s="208"/>
      <c r="G61" s="111" t="s">
        <v>2311</v>
      </c>
      <c r="H61" s="204" t="s">
        <v>2312</v>
      </c>
      <c r="I61" s="204" t="s">
        <v>2313</v>
      </c>
      <c r="J61" s="158" t="s">
        <v>644</v>
      </c>
      <c r="K61" s="208" t="s">
        <v>534</v>
      </c>
      <c r="L61" s="154" t="s">
        <v>535</v>
      </c>
      <c r="M61" s="205"/>
      <c r="N61" s="156" t="s">
        <v>536</v>
      </c>
      <c r="O61" s="155" t="s">
        <v>229</v>
      </c>
      <c r="P61" s="155" t="s">
        <v>2360</v>
      </c>
      <c r="Q61" s="316"/>
      <c r="R61" s="316"/>
      <c r="S61" s="258" t="s">
        <v>524</v>
      </c>
      <c r="T61" s="258">
        <v>0</v>
      </c>
      <c r="U61" s="258">
        <v>0</v>
      </c>
      <c r="V61" s="258" t="s">
        <v>524</v>
      </c>
      <c r="W61" s="258">
        <v>0</v>
      </c>
      <c r="X61" s="258">
        <v>0</v>
      </c>
      <c r="Y61" s="258" t="s">
        <v>524</v>
      </c>
      <c r="Z61" s="258">
        <v>0</v>
      </c>
      <c r="AA61" s="258">
        <v>0</v>
      </c>
      <c r="AB61" s="258" t="s">
        <v>524</v>
      </c>
      <c r="AC61" s="258"/>
      <c r="AD61" s="258" t="s">
        <v>526</v>
      </c>
      <c r="AE61" s="154"/>
      <c r="AF61" s="154" t="s">
        <v>526</v>
      </c>
      <c r="AG61" s="154" t="s">
        <v>526</v>
      </c>
      <c r="AH61" s="156" t="s">
        <v>526</v>
      </c>
      <c r="AI61" s="238" t="e">
        <v>#N/A</v>
      </c>
      <c r="AJ61" s="158" t="s">
        <v>526</v>
      </c>
      <c r="AK61" s="238" t="e">
        <v>#N/A</v>
      </c>
      <c r="AL61" s="158" t="s">
        <v>526</v>
      </c>
      <c r="AM61" s="227" t="str">
        <f>IF(COUNTIF('BU-TDR'!A:A,'Master List'!B61)&gt;0,"yes","no")</f>
        <v>no</v>
      </c>
      <c r="AN61" s="154"/>
      <c r="AO61" s="239" t="s">
        <v>2315</v>
      </c>
      <c r="AP61" s="239"/>
      <c r="AQ61" s="239"/>
      <c r="AR61" s="328">
        <v>42947</v>
      </c>
      <c r="AS61" s="153"/>
      <c r="AT61" s="239"/>
      <c r="AU61" s="239"/>
    </row>
    <row r="62" spans="1:47" s="240" customFormat="1" ht="120" hidden="1" x14ac:dyDescent="0.25">
      <c r="A62" s="222">
        <v>57</v>
      </c>
      <c r="B62" s="157" t="s">
        <v>622</v>
      </c>
      <c r="C62" s="158" t="s">
        <v>622</v>
      </c>
      <c r="D62" s="158" t="s">
        <v>622</v>
      </c>
      <c r="E62" s="158"/>
      <c r="F62" s="158"/>
      <c r="G62" s="110" t="s">
        <v>1267</v>
      </c>
      <c r="H62" s="157" t="s">
        <v>1267</v>
      </c>
      <c r="I62" s="157" t="s">
        <v>672</v>
      </c>
      <c r="J62" s="158" t="s">
        <v>672</v>
      </c>
      <c r="K62" s="158" t="s">
        <v>534</v>
      </c>
      <c r="L62" s="154" t="s">
        <v>638</v>
      </c>
      <c r="M62" s="202"/>
      <c r="N62" s="154" t="s">
        <v>525</v>
      </c>
      <c r="O62" s="153" t="s">
        <v>551</v>
      </c>
      <c r="P62" s="153" t="s">
        <v>2361</v>
      </c>
      <c r="Q62" s="260"/>
      <c r="R62" s="260"/>
      <c r="S62" s="258" t="s">
        <v>524</v>
      </c>
      <c r="T62" s="258">
        <v>0</v>
      </c>
      <c r="U62" s="258">
        <v>0</v>
      </c>
      <c r="V62" s="258" t="s">
        <v>524</v>
      </c>
      <c r="W62" s="258">
        <v>0</v>
      </c>
      <c r="X62" s="258">
        <v>0</v>
      </c>
      <c r="Y62" s="258" t="s">
        <v>524</v>
      </c>
      <c r="Z62" s="258">
        <v>0</v>
      </c>
      <c r="AA62" s="258">
        <v>0</v>
      </c>
      <c r="AB62" s="258" t="s">
        <v>524</v>
      </c>
      <c r="AC62" s="258"/>
      <c r="AD62" s="258" t="s">
        <v>526</v>
      </c>
      <c r="AE62" s="156"/>
      <c r="AF62" s="156" t="s">
        <v>526</v>
      </c>
      <c r="AG62" s="156" t="s">
        <v>526</v>
      </c>
      <c r="AH62" s="156" t="s">
        <v>526</v>
      </c>
      <c r="AI62" s="241" t="e">
        <v>#N/A</v>
      </c>
      <c r="AJ62" s="208" t="s">
        <v>526</v>
      </c>
      <c r="AK62" s="241" t="e">
        <v>#N/A</v>
      </c>
      <c r="AL62" s="208" t="s">
        <v>526</v>
      </c>
      <c r="AM62" s="227" t="str">
        <f>IF(COUNTIF('BU-TDR'!A:A,'Master List'!B62)&gt;0,"yes","no")</f>
        <v>yes</v>
      </c>
      <c r="AN62" s="156">
        <v>4232</v>
      </c>
      <c r="AO62" s="239" t="s">
        <v>1766</v>
      </c>
      <c r="AP62" s="239"/>
      <c r="AQ62" s="239"/>
      <c r="AR62" s="328">
        <v>42969</v>
      </c>
      <c r="AS62" s="153" t="s">
        <v>2362</v>
      </c>
      <c r="AT62" s="239"/>
      <c r="AU62" s="239"/>
    </row>
    <row r="63" spans="1:47" s="240" customFormat="1" ht="12" hidden="1" x14ac:dyDescent="0.25">
      <c r="A63" s="222">
        <v>58</v>
      </c>
      <c r="B63" s="157" t="s">
        <v>621</v>
      </c>
      <c r="C63" s="158" t="s">
        <v>622</v>
      </c>
      <c r="D63" s="158" t="s">
        <v>622</v>
      </c>
      <c r="E63" s="158"/>
      <c r="F63" s="158"/>
      <c r="G63" s="110" t="s">
        <v>530</v>
      </c>
      <c r="H63" s="157" t="s">
        <v>531</v>
      </c>
      <c r="I63" s="157" t="s">
        <v>532</v>
      </c>
      <c r="J63" s="158" t="s">
        <v>533</v>
      </c>
      <c r="K63" s="158" t="s">
        <v>534</v>
      </c>
      <c r="L63" s="154" t="s">
        <v>535</v>
      </c>
      <c r="M63" s="202"/>
      <c r="N63" s="154" t="s">
        <v>525</v>
      </c>
      <c r="O63" s="153" t="s">
        <v>551</v>
      </c>
      <c r="P63" s="153" t="s">
        <v>620</v>
      </c>
      <c r="Q63" s="260"/>
      <c r="R63" s="260"/>
      <c r="S63" s="258" t="s">
        <v>524</v>
      </c>
      <c r="T63" s="258">
        <v>0</v>
      </c>
      <c r="U63" s="258">
        <v>0</v>
      </c>
      <c r="V63" s="258" t="s">
        <v>642</v>
      </c>
      <c r="W63" s="258">
        <v>2</v>
      </c>
      <c r="X63" s="258">
        <v>23</v>
      </c>
      <c r="Y63" s="258" t="s">
        <v>642</v>
      </c>
      <c r="Z63" s="258">
        <v>2</v>
      </c>
      <c r="AA63" s="258">
        <v>11</v>
      </c>
      <c r="AB63" s="258" t="s">
        <v>642</v>
      </c>
      <c r="AC63" s="258"/>
      <c r="AD63" s="258" t="s">
        <v>2304</v>
      </c>
      <c r="AE63" s="156"/>
      <c r="AF63" s="156" t="s">
        <v>540</v>
      </c>
      <c r="AG63" s="156" t="s">
        <v>526</v>
      </c>
      <c r="AH63" s="156" t="s">
        <v>526</v>
      </c>
      <c r="AI63" s="241" t="s">
        <v>2305</v>
      </c>
      <c r="AJ63" s="208" t="s">
        <v>540</v>
      </c>
      <c r="AK63" s="241" t="s">
        <v>540</v>
      </c>
      <c r="AL63" s="208" t="s">
        <v>540</v>
      </c>
      <c r="AM63" s="227" t="str">
        <f>IF(COUNTIF('BU-TDR'!A:A,'Master List'!B63)&gt;0,"yes","no")</f>
        <v>yes</v>
      </c>
      <c r="AN63" s="156">
        <v>4232</v>
      </c>
      <c r="AO63" s="239" t="s">
        <v>1766</v>
      </c>
      <c r="AP63" s="239"/>
      <c r="AQ63" s="239"/>
      <c r="AR63" s="328">
        <v>42947</v>
      </c>
      <c r="AS63" s="153"/>
      <c r="AT63" s="239"/>
      <c r="AU63" s="239"/>
    </row>
    <row r="64" spans="1:47" s="240" customFormat="1" ht="24" x14ac:dyDescent="0.25">
      <c r="A64" s="222">
        <v>59</v>
      </c>
      <c r="B64" s="157" t="s">
        <v>2363</v>
      </c>
      <c r="C64" s="158" t="s">
        <v>2363</v>
      </c>
      <c r="D64" s="158" t="s">
        <v>2363</v>
      </c>
      <c r="E64" s="158"/>
      <c r="F64" s="158"/>
      <c r="G64" s="110" t="s">
        <v>2311</v>
      </c>
      <c r="H64" s="157" t="s">
        <v>2312</v>
      </c>
      <c r="I64" s="157" t="s">
        <v>2313</v>
      </c>
      <c r="J64" s="158" t="s">
        <v>533</v>
      </c>
      <c r="K64" s="158" t="s">
        <v>534</v>
      </c>
      <c r="L64" s="154" t="s">
        <v>535</v>
      </c>
      <c r="M64" s="202"/>
      <c r="N64" s="154" t="s">
        <v>536</v>
      </c>
      <c r="O64" s="153" t="s">
        <v>229</v>
      </c>
      <c r="P64" s="153" t="s">
        <v>2364</v>
      </c>
      <c r="Q64" s="260"/>
      <c r="R64" s="260"/>
      <c r="S64" s="258" t="s">
        <v>524</v>
      </c>
      <c r="T64" s="258">
        <v>0</v>
      </c>
      <c r="U64" s="258">
        <v>0</v>
      </c>
      <c r="V64" s="258" t="s">
        <v>524</v>
      </c>
      <c r="W64" s="258">
        <v>0</v>
      </c>
      <c r="X64" s="258">
        <v>0</v>
      </c>
      <c r="Y64" s="258" t="s">
        <v>524</v>
      </c>
      <c r="Z64" s="258">
        <v>0</v>
      </c>
      <c r="AA64" s="258">
        <v>0</v>
      </c>
      <c r="AB64" s="258" t="s">
        <v>524</v>
      </c>
      <c r="AC64" s="258"/>
      <c r="AD64" s="258" t="s">
        <v>526</v>
      </c>
      <c r="AE64" s="154"/>
      <c r="AF64" s="154" t="s">
        <v>526</v>
      </c>
      <c r="AG64" s="154" t="s">
        <v>526</v>
      </c>
      <c r="AH64" s="156" t="s">
        <v>526</v>
      </c>
      <c r="AI64" s="238" t="e">
        <v>#N/A</v>
      </c>
      <c r="AJ64" s="158" t="s">
        <v>526</v>
      </c>
      <c r="AK64" s="238" t="e">
        <v>#N/A</v>
      </c>
      <c r="AL64" s="158" t="s">
        <v>526</v>
      </c>
      <c r="AM64" s="227" t="str">
        <f>IF(COUNTIF('BU-TDR'!A:A,'Master List'!B64)&gt;0,"yes","no")</f>
        <v>no</v>
      </c>
      <c r="AN64" s="154"/>
      <c r="AO64" s="239" t="s">
        <v>2315</v>
      </c>
      <c r="AP64" s="239"/>
      <c r="AQ64" s="239"/>
      <c r="AR64" s="328">
        <v>42947</v>
      </c>
      <c r="AS64" s="153"/>
      <c r="AT64" s="239"/>
      <c r="AU64" s="239"/>
    </row>
    <row r="65" spans="1:47" s="240" customFormat="1" ht="24" hidden="1" x14ac:dyDescent="0.25">
      <c r="A65" s="222">
        <v>60</v>
      </c>
      <c r="B65" s="157" t="s">
        <v>625</v>
      </c>
      <c r="C65" s="158" t="s">
        <v>625</v>
      </c>
      <c r="D65" s="158" t="s">
        <v>625</v>
      </c>
      <c r="E65" s="158"/>
      <c r="F65" s="158"/>
      <c r="G65" s="110" t="s">
        <v>1267</v>
      </c>
      <c r="H65" s="157" t="s">
        <v>1267</v>
      </c>
      <c r="I65" s="157" t="s">
        <v>672</v>
      </c>
      <c r="J65" s="158" t="s">
        <v>672</v>
      </c>
      <c r="K65" s="158" t="s">
        <v>534</v>
      </c>
      <c r="L65" s="154" t="s">
        <v>638</v>
      </c>
      <c r="M65" s="202"/>
      <c r="N65" s="154" t="s">
        <v>525</v>
      </c>
      <c r="O65" s="153" t="s">
        <v>551</v>
      </c>
      <c r="P65" s="153" t="s">
        <v>2365</v>
      </c>
      <c r="Q65" s="260"/>
      <c r="R65" s="260"/>
      <c r="S65" s="258" t="s">
        <v>524</v>
      </c>
      <c r="T65" s="258">
        <v>0</v>
      </c>
      <c r="U65" s="258">
        <v>0</v>
      </c>
      <c r="V65" s="258" t="s">
        <v>524</v>
      </c>
      <c r="W65" s="258">
        <v>0</v>
      </c>
      <c r="X65" s="258">
        <v>0</v>
      </c>
      <c r="Y65" s="258" t="s">
        <v>524</v>
      </c>
      <c r="Z65" s="258">
        <v>0</v>
      </c>
      <c r="AA65" s="258">
        <v>0</v>
      </c>
      <c r="AB65" s="258" t="s">
        <v>524</v>
      </c>
      <c r="AC65" s="258"/>
      <c r="AD65" s="258" t="s">
        <v>526</v>
      </c>
      <c r="AE65" s="156"/>
      <c r="AF65" s="156" t="s">
        <v>526</v>
      </c>
      <c r="AG65" s="156" t="s">
        <v>526</v>
      </c>
      <c r="AH65" s="156" t="s">
        <v>526</v>
      </c>
      <c r="AI65" s="241" t="e">
        <v>#N/A</v>
      </c>
      <c r="AJ65" s="208" t="s">
        <v>526</v>
      </c>
      <c r="AK65" s="241" t="e">
        <v>#N/A</v>
      </c>
      <c r="AL65" s="208" t="s">
        <v>526</v>
      </c>
      <c r="AM65" s="227" t="str">
        <f>IF(COUNTIF('BU-TDR'!A:A,'Master List'!B65)&gt;0,"yes","no")</f>
        <v>yes</v>
      </c>
      <c r="AN65" s="156">
        <v>4237</v>
      </c>
      <c r="AO65" s="239" t="s">
        <v>1766</v>
      </c>
      <c r="AP65" s="239"/>
      <c r="AQ65" s="239"/>
      <c r="AR65" s="328">
        <v>42947</v>
      </c>
      <c r="AS65" s="153"/>
      <c r="AT65" s="239"/>
      <c r="AU65" s="239"/>
    </row>
    <row r="66" spans="1:47" s="240" customFormat="1" ht="24" hidden="1" x14ac:dyDescent="0.25">
      <c r="A66" s="222">
        <v>61</v>
      </c>
      <c r="B66" s="157" t="s">
        <v>624</v>
      </c>
      <c r="C66" s="158" t="s">
        <v>625</v>
      </c>
      <c r="D66" s="158" t="s">
        <v>625</v>
      </c>
      <c r="E66" s="158"/>
      <c r="F66" s="158"/>
      <c r="G66" s="110" t="s">
        <v>530</v>
      </c>
      <c r="H66" s="157" t="s">
        <v>531</v>
      </c>
      <c r="I66" s="157" t="s">
        <v>532</v>
      </c>
      <c r="J66" s="158" t="s">
        <v>533</v>
      </c>
      <c r="K66" s="158" t="s">
        <v>534</v>
      </c>
      <c r="L66" s="154" t="s">
        <v>535</v>
      </c>
      <c r="M66" s="202"/>
      <c r="N66" s="154" t="s">
        <v>525</v>
      </c>
      <c r="O66" s="153" t="s">
        <v>551</v>
      </c>
      <c r="P66" s="153" t="s">
        <v>623</v>
      </c>
      <c r="Q66" s="260"/>
      <c r="R66" s="260"/>
      <c r="S66" s="258" t="s">
        <v>524</v>
      </c>
      <c r="T66" s="258">
        <v>0</v>
      </c>
      <c r="U66" s="258">
        <v>0</v>
      </c>
      <c r="V66" s="258" t="s">
        <v>642</v>
      </c>
      <c r="W66" s="258">
        <v>1</v>
      </c>
      <c r="X66" s="258">
        <v>2</v>
      </c>
      <c r="Y66" s="258" t="s">
        <v>524</v>
      </c>
      <c r="Z66" s="258">
        <v>0</v>
      </c>
      <c r="AA66" s="258">
        <v>0</v>
      </c>
      <c r="AB66" s="258" t="s">
        <v>524</v>
      </c>
      <c r="AC66" s="258"/>
      <c r="AD66" s="258" t="s">
        <v>526</v>
      </c>
      <c r="AE66" s="156"/>
      <c r="AF66" s="156" t="s">
        <v>526</v>
      </c>
      <c r="AG66" s="156" t="s">
        <v>526</v>
      </c>
      <c r="AH66" s="156" t="s">
        <v>526</v>
      </c>
      <c r="AI66" s="241" t="s">
        <v>526</v>
      </c>
      <c r="AJ66" s="208" t="s">
        <v>526</v>
      </c>
      <c r="AK66" s="241" t="s">
        <v>540</v>
      </c>
      <c r="AL66" s="208" t="s">
        <v>540</v>
      </c>
      <c r="AM66" s="227" t="str">
        <f>IF(COUNTIF('BU-TDR'!A:A,'Master List'!B66)&gt;0,"yes","no")</f>
        <v>yes</v>
      </c>
      <c r="AN66" s="156">
        <v>4237</v>
      </c>
      <c r="AO66" s="239" t="s">
        <v>1766</v>
      </c>
      <c r="AP66" s="239"/>
      <c r="AQ66" s="239"/>
      <c r="AR66" s="328">
        <v>42947</v>
      </c>
      <c r="AS66" s="153"/>
      <c r="AT66" s="239"/>
      <c r="AU66" s="239"/>
    </row>
    <row r="67" spans="1:47" s="240" customFormat="1" ht="24" x14ac:dyDescent="0.25">
      <c r="A67" s="222">
        <v>62</v>
      </c>
      <c r="B67" s="157" t="s">
        <v>2366</v>
      </c>
      <c r="C67" s="158" t="s">
        <v>2366</v>
      </c>
      <c r="D67" s="158" t="s">
        <v>2366</v>
      </c>
      <c r="E67" s="158"/>
      <c r="F67" s="158"/>
      <c r="G67" s="110" t="s">
        <v>2311</v>
      </c>
      <c r="H67" s="157" t="s">
        <v>2312</v>
      </c>
      <c r="I67" s="157" t="s">
        <v>2313</v>
      </c>
      <c r="J67" s="158" t="s">
        <v>533</v>
      </c>
      <c r="K67" s="158" t="s">
        <v>534</v>
      </c>
      <c r="L67" s="154" t="s">
        <v>535</v>
      </c>
      <c r="M67" s="202"/>
      <c r="N67" s="154" t="s">
        <v>536</v>
      </c>
      <c r="O67" s="153" t="s">
        <v>229</v>
      </c>
      <c r="P67" s="153" t="s">
        <v>2367</v>
      </c>
      <c r="Q67" s="260"/>
      <c r="R67" s="260"/>
      <c r="S67" s="258" t="s">
        <v>524</v>
      </c>
      <c r="T67" s="258">
        <v>0</v>
      </c>
      <c r="U67" s="258">
        <v>0</v>
      </c>
      <c r="V67" s="258" t="s">
        <v>524</v>
      </c>
      <c r="W67" s="258">
        <v>0</v>
      </c>
      <c r="X67" s="258">
        <v>0</v>
      </c>
      <c r="Y67" s="258" t="s">
        <v>524</v>
      </c>
      <c r="Z67" s="258">
        <v>0</v>
      </c>
      <c r="AA67" s="258">
        <v>0</v>
      </c>
      <c r="AB67" s="258" t="s">
        <v>524</v>
      </c>
      <c r="AC67" s="258"/>
      <c r="AD67" s="258" t="s">
        <v>526</v>
      </c>
      <c r="AE67" s="154"/>
      <c r="AF67" s="154" t="s">
        <v>526</v>
      </c>
      <c r="AG67" s="154" t="s">
        <v>526</v>
      </c>
      <c r="AH67" s="156" t="s">
        <v>526</v>
      </c>
      <c r="AI67" s="238" t="e">
        <v>#N/A</v>
      </c>
      <c r="AJ67" s="158" t="s">
        <v>526</v>
      </c>
      <c r="AK67" s="238" t="e">
        <v>#N/A</v>
      </c>
      <c r="AL67" s="158" t="s">
        <v>526</v>
      </c>
      <c r="AM67" s="227" t="str">
        <f>IF(COUNTIF('BU-TDR'!A:A,'Master List'!B67)&gt;0,"yes","no")</f>
        <v>no</v>
      </c>
      <c r="AN67" s="154"/>
      <c r="AO67" s="239" t="s">
        <v>2315</v>
      </c>
      <c r="AP67" s="239"/>
      <c r="AQ67" s="239"/>
      <c r="AR67" s="328">
        <v>42947</v>
      </c>
      <c r="AS67" s="153"/>
      <c r="AT67" s="239"/>
      <c r="AU67" s="239"/>
    </row>
    <row r="68" spans="1:47" s="240" customFormat="1" ht="24" hidden="1" x14ac:dyDescent="0.25">
      <c r="A68" s="222">
        <v>63</v>
      </c>
      <c r="B68" s="157" t="s">
        <v>628</v>
      </c>
      <c r="C68" s="158" t="s">
        <v>628</v>
      </c>
      <c r="D68" s="158" t="s">
        <v>628</v>
      </c>
      <c r="E68" s="158"/>
      <c r="F68" s="158"/>
      <c r="G68" s="110" t="s">
        <v>1267</v>
      </c>
      <c r="H68" s="157" t="s">
        <v>1267</v>
      </c>
      <c r="I68" s="157" t="s">
        <v>672</v>
      </c>
      <c r="J68" s="158" t="s">
        <v>672</v>
      </c>
      <c r="K68" s="158" t="s">
        <v>534</v>
      </c>
      <c r="L68" s="154" t="s">
        <v>535</v>
      </c>
      <c r="M68" s="202"/>
      <c r="N68" s="154" t="s">
        <v>525</v>
      </c>
      <c r="O68" s="153" t="s">
        <v>551</v>
      </c>
      <c r="P68" s="153" t="s">
        <v>2368</v>
      </c>
      <c r="Q68" s="260"/>
      <c r="R68" s="260"/>
      <c r="S68" s="258" t="s">
        <v>524</v>
      </c>
      <c r="T68" s="258">
        <v>0</v>
      </c>
      <c r="U68" s="258">
        <v>0</v>
      </c>
      <c r="V68" s="258" t="s">
        <v>524</v>
      </c>
      <c r="W68" s="258">
        <v>0</v>
      </c>
      <c r="X68" s="258">
        <v>0</v>
      </c>
      <c r="Y68" s="258" t="s">
        <v>524</v>
      </c>
      <c r="Z68" s="258">
        <v>0</v>
      </c>
      <c r="AA68" s="258">
        <v>0</v>
      </c>
      <c r="AB68" s="258" t="s">
        <v>524</v>
      </c>
      <c r="AC68" s="258"/>
      <c r="AD68" s="258" t="s">
        <v>526</v>
      </c>
      <c r="AE68" s="156"/>
      <c r="AF68" s="156" t="s">
        <v>526</v>
      </c>
      <c r="AG68" s="156" t="s">
        <v>2369</v>
      </c>
      <c r="AH68" s="156" t="s">
        <v>526</v>
      </c>
      <c r="AI68" s="241" t="e">
        <v>#N/A</v>
      </c>
      <c r="AJ68" s="208" t="s">
        <v>526</v>
      </c>
      <c r="AK68" s="241" t="e">
        <v>#N/A</v>
      </c>
      <c r="AL68" s="208" t="s">
        <v>526</v>
      </c>
      <c r="AM68" s="227" t="str">
        <f>IF(COUNTIF('BU-TDR'!A:A,'Master List'!B68)&gt;0,"yes","no")</f>
        <v>yes</v>
      </c>
      <c r="AN68" s="154">
        <v>4278</v>
      </c>
      <c r="AO68" s="239" t="s">
        <v>1766</v>
      </c>
      <c r="AP68" s="239"/>
      <c r="AQ68" s="239"/>
      <c r="AR68" s="328">
        <v>42947</v>
      </c>
      <c r="AS68" s="153"/>
      <c r="AT68" s="239"/>
      <c r="AU68" s="239"/>
    </row>
    <row r="69" spans="1:47" s="240" customFormat="1" ht="12" hidden="1" x14ac:dyDescent="0.25">
      <c r="A69" s="222">
        <v>64</v>
      </c>
      <c r="B69" s="157" t="s">
        <v>627</v>
      </c>
      <c r="C69" s="158" t="s">
        <v>628</v>
      </c>
      <c r="D69" s="158" t="s">
        <v>628</v>
      </c>
      <c r="E69" s="158"/>
      <c r="F69" s="158"/>
      <c r="G69" s="110" t="s">
        <v>530</v>
      </c>
      <c r="H69" s="157" t="s">
        <v>531</v>
      </c>
      <c r="I69" s="157" t="s">
        <v>532</v>
      </c>
      <c r="J69" s="158" t="s">
        <v>533</v>
      </c>
      <c r="K69" s="158" t="s">
        <v>534</v>
      </c>
      <c r="L69" s="154" t="s">
        <v>535</v>
      </c>
      <c r="M69" s="202"/>
      <c r="N69" s="154" t="s">
        <v>525</v>
      </c>
      <c r="O69" s="153" t="s">
        <v>551</v>
      </c>
      <c r="P69" s="153" t="s">
        <v>626</v>
      </c>
      <c r="Q69" s="260"/>
      <c r="R69" s="260"/>
      <c r="S69" s="258" t="s">
        <v>524</v>
      </c>
      <c r="T69" s="258">
        <v>0</v>
      </c>
      <c r="U69" s="258">
        <v>0</v>
      </c>
      <c r="V69" s="258" t="s">
        <v>524</v>
      </c>
      <c r="W69" s="258">
        <v>0</v>
      </c>
      <c r="X69" s="258">
        <v>0</v>
      </c>
      <c r="Y69" s="258" t="s">
        <v>524</v>
      </c>
      <c r="Z69" s="258">
        <v>0</v>
      </c>
      <c r="AA69" s="258">
        <v>0</v>
      </c>
      <c r="AB69" s="258" t="s">
        <v>524</v>
      </c>
      <c r="AC69" s="258"/>
      <c r="AD69" s="258" t="s">
        <v>526</v>
      </c>
      <c r="AE69" s="156"/>
      <c r="AF69" s="156" t="s">
        <v>526</v>
      </c>
      <c r="AG69" s="156" t="s">
        <v>526</v>
      </c>
      <c r="AH69" s="156" t="s">
        <v>526</v>
      </c>
      <c r="AI69" s="241" t="e">
        <v>#N/A</v>
      </c>
      <c r="AJ69" s="208" t="s">
        <v>526</v>
      </c>
      <c r="AK69" s="241" t="e">
        <v>#N/A</v>
      </c>
      <c r="AL69" s="208" t="s">
        <v>526</v>
      </c>
      <c r="AM69" s="227" t="str">
        <f>IF(COUNTIF('BU-TDR'!A:A,'Master List'!B69)&gt;0,"yes","no")</f>
        <v>yes</v>
      </c>
      <c r="AN69" s="154">
        <v>4278</v>
      </c>
      <c r="AO69" s="239" t="s">
        <v>1766</v>
      </c>
      <c r="AP69" s="239"/>
      <c r="AQ69" s="239"/>
      <c r="AR69" s="328">
        <v>42947</v>
      </c>
      <c r="AS69" s="153"/>
      <c r="AT69" s="239"/>
      <c r="AU69" s="239"/>
    </row>
    <row r="70" spans="1:47" s="240" customFormat="1" ht="24" hidden="1" x14ac:dyDescent="0.25">
      <c r="A70" s="222">
        <v>65</v>
      </c>
      <c r="B70" s="157" t="s">
        <v>2370</v>
      </c>
      <c r="C70" s="158" t="s">
        <v>2370</v>
      </c>
      <c r="D70" s="158" t="s">
        <v>2370</v>
      </c>
      <c r="E70" s="158"/>
      <c r="F70" s="158"/>
      <c r="G70" s="110" t="s">
        <v>1267</v>
      </c>
      <c r="H70" s="157" t="s">
        <v>1267</v>
      </c>
      <c r="I70" s="157" t="s">
        <v>672</v>
      </c>
      <c r="J70" s="158" t="s">
        <v>672</v>
      </c>
      <c r="K70" s="158" t="s">
        <v>571</v>
      </c>
      <c r="L70" s="154" t="s">
        <v>638</v>
      </c>
      <c r="M70" s="202"/>
      <c r="N70" s="154" t="s">
        <v>536</v>
      </c>
      <c r="O70" s="153" t="s">
        <v>234</v>
      </c>
      <c r="P70" s="153" t="s">
        <v>2341</v>
      </c>
      <c r="Q70" s="260"/>
      <c r="R70" s="260"/>
      <c r="S70" s="258" t="s">
        <v>524</v>
      </c>
      <c r="T70" s="258">
        <v>0</v>
      </c>
      <c r="U70" s="258">
        <v>0</v>
      </c>
      <c r="V70" s="258" t="s">
        <v>524</v>
      </c>
      <c r="W70" s="258">
        <v>0</v>
      </c>
      <c r="X70" s="258">
        <v>0</v>
      </c>
      <c r="Y70" s="258" t="s">
        <v>524</v>
      </c>
      <c r="Z70" s="258">
        <v>0</v>
      </c>
      <c r="AA70" s="258">
        <v>0</v>
      </c>
      <c r="AB70" s="258" t="s">
        <v>524</v>
      </c>
      <c r="AC70" s="258"/>
      <c r="AD70" s="258" t="s">
        <v>526</v>
      </c>
      <c r="AE70" s="154"/>
      <c r="AF70" s="154" t="s">
        <v>526</v>
      </c>
      <c r="AG70" s="154" t="s">
        <v>526</v>
      </c>
      <c r="AH70" s="156" t="s">
        <v>526</v>
      </c>
      <c r="AI70" s="238" t="e">
        <v>#N/A</v>
      </c>
      <c r="AJ70" s="158" t="s">
        <v>526</v>
      </c>
      <c r="AK70" s="238" t="e">
        <v>#N/A</v>
      </c>
      <c r="AL70" s="158" t="s">
        <v>526</v>
      </c>
      <c r="AM70" s="227" t="str">
        <f>IF(COUNTIF('BU-TDR'!A:A,'Master List'!B70)&gt;0,"yes","no")</f>
        <v>no</v>
      </c>
      <c r="AN70" s="154"/>
      <c r="AO70" s="239" t="s">
        <v>1766</v>
      </c>
      <c r="AP70" s="239"/>
      <c r="AQ70" s="239"/>
      <c r="AR70" s="328">
        <v>42947</v>
      </c>
      <c r="AS70" s="153"/>
      <c r="AT70" s="239"/>
      <c r="AU70" s="239"/>
    </row>
    <row r="71" spans="1:47" s="240" customFormat="1" ht="24" hidden="1" x14ac:dyDescent="0.25">
      <c r="A71" s="222">
        <v>66</v>
      </c>
      <c r="B71" s="157" t="s">
        <v>2371</v>
      </c>
      <c r="C71" s="158" t="s">
        <v>2371</v>
      </c>
      <c r="D71" s="158" t="s">
        <v>2371</v>
      </c>
      <c r="E71" s="158"/>
      <c r="F71" s="158"/>
      <c r="G71" s="110" t="s">
        <v>1267</v>
      </c>
      <c r="H71" s="157" t="s">
        <v>1267</v>
      </c>
      <c r="I71" s="157" t="s">
        <v>672</v>
      </c>
      <c r="J71" s="158" t="s">
        <v>672</v>
      </c>
      <c r="K71" s="158" t="s">
        <v>571</v>
      </c>
      <c r="L71" s="154" t="s">
        <v>638</v>
      </c>
      <c r="M71" s="202"/>
      <c r="N71" s="154" t="s">
        <v>536</v>
      </c>
      <c r="O71" s="153" t="s">
        <v>26</v>
      </c>
      <c r="P71" s="153" t="s">
        <v>2341</v>
      </c>
      <c r="Q71" s="260"/>
      <c r="R71" s="260"/>
      <c r="S71" s="258" t="s">
        <v>524</v>
      </c>
      <c r="T71" s="258">
        <v>0</v>
      </c>
      <c r="U71" s="258">
        <v>0</v>
      </c>
      <c r="V71" s="258" t="s">
        <v>524</v>
      </c>
      <c r="W71" s="258">
        <v>0</v>
      </c>
      <c r="X71" s="258">
        <v>0</v>
      </c>
      <c r="Y71" s="258" t="s">
        <v>524</v>
      </c>
      <c r="Z71" s="258">
        <v>0</v>
      </c>
      <c r="AA71" s="258">
        <v>0</v>
      </c>
      <c r="AB71" s="258" t="s">
        <v>524</v>
      </c>
      <c r="AC71" s="258"/>
      <c r="AD71" s="258" t="s">
        <v>526</v>
      </c>
      <c r="AE71" s="154"/>
      <c r="AF71" s="154" t="s">
        <v>526</v>
      </c>
      <c r="AG71" s="154" t="s">
        <v>526</v>
      </c>
      <c r="AH71" s="156" t="s">
        <v>526</v>
      </c>
      <c r="AI71" s="238" t="e">
        <v>#N/A</v>
      </c>
      <c r="AJ71" s="158" t="s">
        <v>526</v>
      </c>
      <c r="AK71" s="238" t="e">
        <v>#N/A</v>
      </c>
      <c r="AL71" s="158" t="s">
        <v>526</v>
      </c>
      <c r="AM71" s="227" t="str">
        <f>IF(COUNTIF('BU-TDR'!A:A,'Master List'!B71)&gt;0,"yes","no")</f>
        <v>no</v>
      </c>
      <c r="AN71" s="154"/>
      <c r="AO71" s="239" t="s">
        <v>1766</v>
      </c>
      <c r="AP71" s="239"/>
      <c r="AQ71" s="239"/>
      <c r="AR71" s="328">
        <v>42947</v>
      </c>
      <c r="AS71" s="153"/>
      <c r="AT71" s="239"/>
      <c r="AU71" s="239"/>
    </row>
    <row r="72" spans="1:47" s="240" customFormat="1" ht="36" x14ac:dyDescent="0.25">
      <c r="A72" s="222">
        <v>67</v>
      </c>
      <c r="B72" s="157" t="s">
        <v>2372</v>
      </c>
      <c r="C72" s="158" t="s">
        <v>2372</v>
      </c>
      <c r="D72" s="158" t="s">
        <v>2372</v>
      </c>
      <c r="E72" s="158"/>
      <c r="F72" s="158"/>
      <c r="G72" s="110" t="s">
        <v>2311</v>
      </c>
      <c r="H72" s="157" t="s">
        <v>2312</v>
      </c>
      <c r="I72" s="157" t="s">
        <v>2313</v>
      </c>
      <c r="J72" s="158" t="s">
        <v>533</v>
      </c>
      <c r="K72" s="158" t="s">
        <v>534</v>
      </c>
      <c r="L72" s="154" t="s">
        <v>535</v>
      </c>
      <c r="M72" s="202"/>
      <c r="N72" s="154" t="s">
        <v>536</v>
      </c>
      <c r="O72" s="153" t="s">
        <v>229</v>
      </c>
      <c r="P72" s="153" t="s">
        <v>2373</v>
      </c>
      <c r="Q72" s="260"/>
      <c r="R72" s="260"/>
      <c r="S72" s="258" t="s">
        <v>524</v>
      </c>
      <c r="T72" s="258">
        <v>0</v>
      </c>
      <c r="U72" s="258">
        <v>0</v>
      </c>
      <c r="V72" s="258" t="s">
        <v>524</v>
      </c>
      <c r="W72" s="258">
        <v>0</v>
      </c>
      <c r="X72" s="258">
        <v>0</v>
      </c>
      <c r="Y72" s="258" t="s">
        <v>524</v>
      </c>
      <c r="Z72" s="258">
        <v>0</v>
      </c>
      <c r="AA72" s="258">
        <v>0</v>
      </c>
      <c r="AB72" s="258" t="s">
        <v>524</v>
      </c>
      <c r="AC72" s="258"/>
      <c r="AD72" s="258" t="s">
        <v>526</v>
      </c>
      <c r="AE72" s="154"/>
      <c r="AF72" s="154" t="s">
        <v>526</v>
      </c>
      <c r="AG72" s="154" t="s">
        <v>526</v>
      </c>
      <c r="AH72" s="156" t="s">
        <v>526</v>
      </c>
      <c r="AI72" s="238" t="e">
        <v>#N/A</v>
      </c>
      <c r="AJ72" s="158" t="s">
        <v>526</v>
      </c>
      <c r="AK72" s="238" t="e">
        <v>#N/A</v>
      </c>
      <c r="AL72" s="158" t="s">
        <v>526</v>
      </c>
      <c r="AM72" s="227" t="str">
        <f>IF(COUNTIF('BU-TDR'!A:A,'Master List'!B72)&gt;0,"yes","no")</f>
        <v>no</v>
      </c>
      <c r="AN72" s="154"/>
      <c r="AO72" s="239" t="s">
        <v>2315</v>
      </c>
      <c r="AP72" s="239"/>
      <c r="AQ72" s="239"/>
      <c r="AR72" s="328">
        <v>42947</v>
      </c>
      <c r="AS72" s="153"/>
      <c r="AT72" s="239"/>
      <c r="AU72" s="239"/>
    </row>
    <row r="73" spans="1:47" s="240" customFormat="1" ht="24" hidden="1" x14ac:dyDescent="0.25">
      <c r="A73" s="222">
        <v>68</v>
      </c>
      <c r="B73" s="157" t="s">
        <v>631</v>
      </c>
      <c r="C73" s="158" t="s">
        <v>631</v>
      </c>
      <c r="D73" s="158" t="s">
        <v>631</v>
      </c>
      <c r="E73" s="158"/>
      <c r="F73" s="158"/>
      <c r="G73" s="110" t="s">
        <v>1267</v>
      </c>
      <c r="H73" s="157" t="s">
        <v>1267</v>
      </c>
      <c r="I73" s="157" t="s">
        <v>672</v>
      </c>
      <c r="J73" s="158" t="s">
        <v>672</v>
      </c>
      <c r="K73" s="158" t="s">
        <v>534</v>
      </c>
      <c r="L73" s="154" t="s">
        <v>535</v>
      </c>
      <c r="M73" s="202"/>
      <c r="N73" s="154" t="s">
        <v>525</v>
      </c>
      <c r="O73" s="153" t="s">
        <v>551</v>
      </c>
      <c r="P73" s="153" t="s">
        <v>2374</v>
      </c>
      <c r="Q73" s="260"/>
      <c r="R73" s="260"/>
      <c r="S73" s="258" t="s">
        <v>524</v>
      </c>
      <c r="T73" s="258">
        <v>0</v>
      </c>
      <c r="U73" s="258">
        <v>0</v>
      </c>
      <c r="V73" s="258" t="s">
        <v>524</v>
      </c>
      <c r="W73" s="258">
        <v>0</v>
      </c>
      <c r="X73" s="258">
        <v>0</v>
      </c>
      <c r="Y73" s="258" t="s">
        <v>524</v>
      </c>
      <c r="Z73" s="258">
        <v>0</v>
      </c>
      <c r="AA73" s="258">
        <v>0</v>
      </c>
      <c r="AB73" s="258" t="s">
        <v>524</v>
      </c>
      <c r="AC73" s="258"/>
      <c r="AD73" s="258" t="s">
        <v>526</v>
      </c>
      <c r="AE73" s="156"/>
      <c r="AF73" s="156" t="s">
        <v>526</v>
      </c>
      <c r="AG73" s="156" t="s">
        <v>2375</v>
      </c>
      <c r="AH73" s="156" t="s">
        <v>526</v>
      </c>
      <c r="AI73" s="241" t="e">
        <v>#N/A</v>
      </c>
      <c r="AJ73" s="208" t="s">
        <v>526</v>
      </c>
      <c r="AK73" s="241" t="e">
        <v>#N/A</v>
      </c>
      <c r="AL73" s="208" t="s">
        <v>526</v>
      </c>
      <c r="AM73" s="227" t="str">
        <f>IF(COUNTIF('BU-TDR'!A:A,'Master List'!B73)&gt;0,"yes","no")</f>
        <v>yes</v>
      </c>
      <c r="AN73" s="156">
        <v>4232</v>
      </c>
      <c r="AO73" s="239" t="s">
        <v>1766</v>
      </c>
      <c r="AP73" s="239"/>
      <c r="AQ73" s="239"/>
      <c r="AR73" s="328">
        <v>42947</v>
      </c>
      <c r="AS73" s="153"/>
      <c r="AT73" s="239"/>
      <c r="AU73" s="239"/>
    </row>
    <row r="74" spans="1:47" s="240" customFormat="1" ht="24" hidden="1" x14ac:dyDescent="0.25">
      <c r="A74" s="222">
        <v>69</v>
      </c>
      <c r="B74" s="157" t="s">
        <v>630</v>
      </c>
      <c r="C74" s="158" t="s">
        <v>631</v>
      </c>
      <c r="D74" s="158" t="s">
        <v>631</v>
      </c>
      <c r="E74" s="158"/>
      <c r="F74" s="158"/>
      <c r="G74" s="110" t="s">
        <v>530</v>
      </c>
      <c r="H74" s="157" t="s">
        <v>531</v>
      </c>
      <c r="I74" s="157" t="s">
        <v>532</v>
      </c>
      <c r="J74" s="158" t="s">
        <v>533</v>
      </c>
      <c r="K74" s="158" t="s">
        <v>534</v>
      </c>
      <c r="L74" s="154" t="s">
        <v>535</v>
      </c>
      <c r="M74" s="202"/>
      <c r="N74" s="154" t="s">
        <v>525</v>
      </c>
      <c r="O74" s="153" t="s">
        <v>551</v>
      </c>
      <c r="P74" s="153" t="s">
        <v>629</v>
      </c>
      <c r="Q74" s="260"/>
      <c r="R74" s="260"/>
      <c r="S74" s="258" t="s">
        <v>524</v>
      </c>
      <c r="T74" s="258">
        <v>0</v>
      </c>
      <c r="U74" s="258">
        <v>0</v>
      </c>
      <c r="V74" s="258" t="s">
        <v>642</v>
      </c>
      <c r="W74" s="258">
        <v>1</v>
      </c>
      <c r="X74" s="258">
        <v>2</v>
      </c>
      <c r="Y74" s="258" t="s">
        <v>524</v>
      </c>
      <c r="Z74" s="258">
        <v>0</v>
      </c>
      <c r="AA74" s="258">
        <v>0</v>
      </c>
      <c r="AB74" s="258" t="s">
        <v>524</v>
      </c>
      <c r="AC74" s="258"/>
      <c r="AD74" s="258" t="s">
        <v>526</v>
      </c>
      <c r="AE74" s="156"/>
      <c r="AF74" s="156" t="s">
        <v>526</v>
      </c>
      <c r="AG74" s="156" t="s">
        <v>526</v>
      </c>
      <c r="AH74" s="156" t="s">
        <v>526</v>
      </c>
      <c r="AI74" s="241" t="e">
        <v>#N/A</v>
      </c>
      <c r="AJ74" s="208" t="s">
        <v>526</v>
      </c>
      <c r="AK74" s="241" t="e">
        <v>#N/A</v>
      </c>
      <c r="AL74" s="208" t="s">
        <v>526</v>
      </c>
      <c r="AM74" s="227" t="str">
        <f>IF(COUNTIF('BU-TDR'!A:A,'Master List'!B74)&gt;0,"yes","no")</f>
        <v>yes</v>
      </c>
      <c r="AN74" s="156">
        <v>4232</v>
      </c>
      <c r="AO74" s="239" t="s">
        <v>1766</v>
      </c>
      <c r="AP74" s="239"/>
      <c r="AQ74" s="239"/>
      <c r="AR74" s="328">
        <v>42947</v>
      </c>
      <c r="AS74" s="153"/>
      <c r="AT74" s="239"/>
      <c r="AU74" s="239"/>
    </row>
    <row r="75" spans="1:47" s="240" customFormat="1" ht="24" x14ac:dyDescent="0.25">
      <c r="A75" s="222">
        <v>70</v>
      </c>
      <c r="B75" s="157" t="s">
        <v>634</v>
      </c>
      <c r="C75" s="158" t="s">
        <v>634</v>
      </c>
      <c r="D75" s="158" t="s">
        <v>634</v>
      </c>
      <c r="E75" s="158"/>
      <c r="F75" s="158"/>
      <c r="G75" s="110" t="s">
        <v>2311</v>
      </c>
      <c r="H75" s="157" t="s">
        <v>2312</v>
      </c>
      <c r="I75" s="157" t="s">
        <v>2313</v>
      </c>
      <c r="J75" s="158" t="s">
        <v>533</v>
      </c>
      <c r="K75" s="158" t="s">
        <v>534</v>
      </c>
      <c r="L75" s="154" t="s">
        <v>535</v>
      </c>
      <c r="M75" s="202"/>
      <c r="N75" s="154" t="s">
        <v>536</v>
      </c>
      <c r="O75" s="153" t="s">
        <v>229</v>
      </c>
      <c r="P75" s="153" t="s">
        <v>2376</v>
      </c>
      <c r="Q75" s="260"/>
      <c r="R75" s="260"/>
      <c r="S75" s="258" t="s">
        <v>524</v>
      </c>
      <c r="T75" s="258">
        <v>0</v>
      </c>
      <c r="U75" s="258">
        <v>0</v>
      </c>
      <c r="V75" s="258" t="s">
        <v>524</v>
      </c>
      <c r="W75" s="258">
        <v>0</v>
      </c>
      <c r="X75" s="258">
        <v>0</v>
      </c>
      <c r="Y75" s="258" t="s">
        <v>524</v>
      </c>
      <c r="Z75" s="258">
        <v>0</v>
      </c>
      <c r="AA75" s="258">
        <v>0</v>
      </c>
      <c r="AB75" s="258" t="s">
        <v>524</v>
      </c>
      <c r="AC75" s="258"/>
      <c r="AD75" s="258" t="s">
        <v>526</v>
      </c>
      <c r="AE75" s="154"/>
      <c r="AF75" s="154" t="s">
        <v>526</v>
      </c>
      <c r="AG75" s="154" t="s">
        <v>526</v>
      </c>
      <c r="AH75" s="154" t="s">
        <v>526</v>
      </c>
      <c r="AI75" s="238" t="e">
        <v>#N/A</v>
      </c>
      <c r="AJ75" s="154" t="s">
        <v>526</v>
      </c>
      <c r="AK75" s="238" t="e">
        <v>#N/A</v>
      </c>
      <c r="AL75" s="154" t="s">
        <v>526</v>
      </c>
      <c r="AM75" s="227" t="str">
        <f>IF(COUNTIF('BU-TDR'!A:A,'Master List'!B75)&gt;0,"yes","no")</f>
        <v>no</v>
      </c>
      <c r="AN75" s="154"/>
      <c r="AO75" s="239" t="s">
        <v>2315</v>
      </c>
      <c r="AP75" s="239"/>
      <c r="AQ75" s="239"/>
      <c r="AR75" s="328">
        <v>42947</v>
      </c>
      <c r="AS75" s="153"/>
      <c r="AT75" s="239"/>
      <c r="AU75" s="239"/>
    </row>
    <row r="76" spans="1:47" s="240" customFormat="1" ht="24" hidden="1" x14ac:dyDescent="0.25">
      <c r="A76" s="222">
        <v>71</v>
      </c>
      <c r="B76" s="157" t="s">
        <v>633</v>
      </c>
      <c r="C76" s="158" t="s">
        <v>634</v>
      </c>
      <c r="D76" s="158" t="s">
        <v>634</v>
      </c>
      <c r="E76" s="158"/>
      <c r="F76" s="158"/>
      <c r="G76" s="110" t="s">
        <v>530</v>
      </c>
      <c r="H76" s="157" t="s">
        <v>531</v>
      </c>
      <c r="I76" s="157" t="s">
        <v>532</v>
      </c>
      <c r="J76" s="158" t="s">
        <v>533</v>
      </c>
      <c r="K76" s="158" t="s">
        <v>534</v>
      </c>
      <c r="L76" s="154" t="s">
        <v>535</v>
      </c>
      <c r="M76" s="202"/>
      <c r="N76" s="154" t="s">
        <v>536</v>
      </c>
      <c r="O76" s="153" t="s">
        <v>229</v>
      </c>
      <c r="P76" s="153" t="s">
        <v>632</v>
      </c>
      <c r="Q76" s="260"/>
      <c r="R76" s="260"/>
      <c r="S76" s="258" t="s">
        <v>524</v>
      </c>
      <c r="T76" s="258">
        <v>0</v>
      </c>
      <c r="U76" s="258">
        <v>0</v>
      </c>
      <c r="V76" s="258" t="s">
        <v>524</v>
      </c>
      <c r="W76" s="258">
        <v>0</v>
      </c>
      <c r="X76" s="258">
        <v>0</v>
      </c>
      <c r="Y76" s="258" t="s">
        <v>524</v>
      </c>
      <c r="Z76" s="258">
        <v>0</v>
      </c>
      <c r="AA76" s="258">
        <v>0</v>
      </c>
      <c r="AB76" s="258" t="s">
        <v>524</v>
      </c>
      <c r="AC76" s="258"/>
      <c r="AD76" s="258" t="s">
        <v>526</v>
      </c>
      <c r="AE76" s="154"/>
      <c r="AF76" s="154" t="s">
        <v>526</v>
      </c>
      <c r="AG76" s="154" t="s">
        <v>526</v>
      </c>
      <c r="AH76" s="154" t="s">
        <v>526</v>
      </c>
      <c r="AI76" s="238" t="e">
        <v>#N/A</v>
      </c>
      <c r="AJ76" s="154" t="s">
        <v>526</v>
      </c>
      <c r="AK76" s="238" t="e">
        <v>#N/A</v>
      </c>
      <c r="AL76" s="154" t="s">
        <v>526</v>
      </c>
      <c r="AM76" s="227" t="str">
        <f>IF(COUNTIF('BU-TDR'!A:A,'Master List'!B76)&gt;0,"yes","no")</f>
        <v>no</v>
      </c>
      <c r="AN76" s="154"/>
      <c r="AO76" s="239" t="s">
        <v>1766</v>
      </c>
      <c r="AP76" s="239"/>
      <c r="AQ76" s="239"/>
      <c r="AR76" s="328">
        <v>42947</v>
      </c>
      <c r="AS76" s="153"/>
      <c r="AT76" s="239"/>
      <c r="AU76" s="239"/>
    </row>
    <row r="77" spans="1:47" s="240" customFormat="1" ht="12" hidden="1" x14ac:dyDescent="0.25">
      <c r="A77" s="231">
        <v>72</v>
      </c>
      <c r="B77" s="204" t="s">
        <v>636</v>
      </c>
      <c r="C77" s="208" t="s">
        <v>636</v>
      </c>
      <c r="D77" s="208" t="s">
        <v>636</v>
      </c>
      <c r="E77" s="208"/>
      <c r="F77" s="208"/>
      <c r="G77" s="111" t="s">
        <v>637</v>
      </c>
      <c r="H77" s="204" t="s">
        <v>22</v>
      </c>
      <c r="I77" s="204" t="s">
        <v>283</v>
      </c>
      <c r="J77" s="158" t="s">
        <v>283</v>
      </c>
      <c r="K77" s="158" t="s">
        <v>534</v>
      </c>
      <c r="L77" s="156" t="s">
        <v>638</v>
      </c>
      <c r="M77" s="202" t="s">
        <v>639</v>
      </c>
      <c r="N77" s="154" t="s">
        <v>525</v>
      </c>
      <c r="O77" s="153" t="s">
        <v>234</v>
      </c>
      <c r="P77" s="153" t="s">
        <v>635</v>
      </c>
      <c r="Q77" s="260"/>
      <c r="R77" s="260"/>
      <c r="S77" s="258" t="s">
        <v>524</v>
      </c>
      <c r="T77" s="258">
        <v>0</v>
      </c>
      <c r="U77" s="258">
        <v>0</v>
      </c>
      <c r="V77" s="258" t="s">
        <v>524</v>
      </c>
      <c r="W77" s="258">
        <v>0</v>
      </c>
      <c r="X77" s="258">
        <v>0</v>
      </c>
      <c r="Y77" s="258" t="s">
        <v>524</v>
      </c>
      <c r="Z77" s="258">
        <v>0</v>
      </c>
      <c r="AA77" s="258">
        <v>0</v>
      </c>
      <c r="AB77" s="258" t="s">
        <v>524</v>
      </c>
      <c r="AC77" s="258"/>
      <c r="AD77" s="258" t="s">
        <v>526</v>
      </c>
      <c r="AE77" s="154"/>
      <c r="AF77" s="154" t="s">
        <v>526</v>
      </c>
      <c r="AG77" s="154" t="s">
        <v>526</v>
      </c>
      <c r="AH77" s="156" t="s">
        <v>526</v>
      </c>
      <c r="AI77" s="238" t="e">
        <v>#N/A</v>
      </c>
      <c r="AJ77" s="158" t="s">
        <v>526</v>
      </c>
      <c r="AK77" s="238" t="e">
        <v>#N/A</v>
      </c>
      <c r="AL77" s="158" t="s">
        <v>526</v>
      </c>
      <c r="AM77" s="227" t="str">
        <f>IF(COUNTIF('BU-TDR'!A:A,'Master List'!B77)&gt;0,"yes","no")</f>
        <v>no</v>
      </c>
      <c r="AN77" s="154">
        <v>4288</v>
      </c>
      <c r="AO77" s="239" t="s">
        <v>2377</v>
      </c>
      <c r="AP77" s="239"/>
      <c r="AQ77" s="239"/>
      <c r="AR77" s="328">
        <v>42947</v>
      </c>
      <c r="AS77" s="153"/>
      <c r="AT77" s="239"/>
      <c r="AU77" s="239"/>
    </row>
    <row r="78" spans="1:47" s="240" customFormat="1" ht="36" hidden="1" x14ac:dyDescent="0.25">
      <c r="A78" s="222">
        <v>73</v>
      </c>
      <c r="B78" s="157" t="s">
        <v>641</v>
      </c>
      <c r="C78" s="158" t="s">
        <v>636</v>
      </c>
      <c r="D78" s="158" t="s">
        <v>636</v>
      </c>
      <c r="E78" s="158"/>
      <c r="F78" s="158"/>
      <c r="G78" s="110" t="s">
        <v>530</v>
      </c>
      <c r="H78" s="157" t="s">
        <v>531</v>
      </c>
      <c r="I78" s="157" t="s">
        <v>532</v>
      </c>
      <c r="J78" s="158" t="s">
        <v>533</v>
      </c>
      <c r="K78" s="158" t="s">
        <v>534</v>
      </c>
      <c r="L78" s="154" t="s">
        <v>535</v>
      </c>
      <c r="M78" s="202" t="s">
        <v>639</v>
      </c>
      <c r="N78" s="154" t="s">
        <v>525</v>
      </c>
      <c r="O78" s="153" t="s">
        <v>234</v>
      </c>
      <c r="P78" s="153" t="s">
        <v>640</v>
      </c>
      <c r="Q78" s="260"/>
      <c r="R78" s="260"/>
      <c r="S78" s="258" t="s">
        <v>524</v>
      </c>
      <c r="T78" s="258">
        <v>0</v>
      </c>
      <c r="U78" s="258">
        <v>0</v>
      </c>
      <c r="V78" s="258" t="s">
        <v>524</v>
      </c>
      <c r="W78" s="258">
        <v>0</v>
      </c>
      <c r="X78" s="258">
        <v>0</v>
      </c>
      <c r="Y78" s="258" t="s">
        <v>524</v>
      </c>
      <c r="Z78" s="258">
        <v>0</v>
      </c>
      <c r="AA78" s="258">
        <v>0</v>
      </c>
      <c r="AB78" s="258" t="s">
        <v>524</v>
      </c>
      <c r="AC78" s="258"/>
      <c r="AD78" s="258" t="s">
        <v>526</v>
      </c>
      <c r="AE78" s="154"/>
      <c r="AF78" s="154" t="s">
        <v>526</v>
      </c>
      <c r="AG78" s="154" t="s">
        <v>526</v>
      </c>
      <c r="AH78" s="156" t="s">
        <v>526</v>
      </c>
      <c r="AI78" s="238" t="e">
        <v>#N/A</v>
      </c>
      <c r="AJ78" s="158" t="s">
        <v>526</v>
      </c>
      <c r="AK78" s="238" t="e">
        <v>#N/A</v>
      </c>
      <c r="AL78" s="158" t="s">
        <v>526</v>
      </c>
      <c r="AM78" s="227" t="str">
        <f>IF(COUNTIF('BU-TDR'!A:A,'Master List'!B78)&gt;0,"yes","no")</f>
        <v>no</v>
      </c>
      <c r="AN78" s="154">
        <v>4288</v>
      </c>
      <c r="AO78" s="239" t="s">
        <v>2378</v>
      </c>
      <c r="AP78" s="239"/>
      <c r="AQ78" s="239"/>
      <c r="AR78" s="328">
        <v>42969</v>
      </c>
      <c r="AS78" s="153" t="s">
        <v>2379</v>
      </c>
      <c r="AT78" s="239"/>
      <c r="AU78" s="239"/>
    </row>
    <row r="79" spans="1:47" s="240" customFormat="1" ht="12" hidden="1" x14ac:dyDescent="0.25">
      <c r="A79" s="222">
        <v>74</v>
      </c>
      <c r="B79" s="157" t="s">
        <v>20</v>
      </c>
      <c r="C79" s="158" t="s">
        <v>20</v>
      </c>
      <c r="D79" s="158" t="s">
        <v>20</v>
      </c>
      <c r="E79" s="158"/>
      <c r="F79" s="158"/>
      <c r="G79" s="110" t="s">
        <v>637</v>
      </c>
      <c r="H79" s="157" t="s">
        <v>22</v>
      </c>
      <c r="I79" s="157" t="s">
        <v>643</v>
      </c>
      <c r="J79" s="158" t="s">
        <v>644</v>
      </c>
      <c r="K79" s="158" t="s">
        <v>534</v>
      </c>
      <c r="L79" s="154" t="s">
        <v>535</v>
      </c>
      <c r="M79" s="202"/>
      <c r="N79" s="154" t="s">
        <v>525</v>
      </c>
      <c r="O79" s="153" t="s">
        <v>551</v>
      </c>
      <c r="P79" s="153" t="s">
        <v>21</v>
      </c>
      <c r="Q79" s="260"/>
      <c r="R79" s="260"/>
      <c r="S79" s="258" t="s">
        <v>642</v>
      </c>
      <c r="T79" s="258">
        <v>1</v>
      </c>
      <c r="U79" s="258">
        <v>5</v>
      </c>
      <c r="V79" s="258" t="s">
        <v>524</v>
      </c>
      <c r="W79" s="258">
        <v>0</v>
      </c>
      <c r="X79" s="258">
        <v>0</v>
      </c>
      <c r="Y79" s="258" t="s">
        <v>524</v>
      </c>
      <c r="Z79" s="258">
        <v>0</v>
      </c>
      <c r="AA79" s="258">
        <v>0</v>
      </c>
      <c r="AB79" s="258" t="s">
        <v>642</v>
      </c>
      <c r="AC79" s="258"/>
      <c r="AD79" s="258" t="s">
        <v>2304</v>
      </c>
      <c r="AE79" s="154"/>
      <c r="AF79" s="154" t="s">
        <v>540</v>
      </c>
      <c r="AG79" s="154" t="s">
        <v>645</v>
      </c>
      <c r="AH79" s="156" t="s">
        <v>526</v>
      </c>
      <c r="AI79" s="238" t="s">
        <v>2305</v>
      </c>
      <c r="AJ79" s="158" t="s">
        <v>540</v>
      </c>
      <c r="AK79" s="238" t="s">
        <v>540</v>
      </c>
      <c r="AL79" s="158" t="s">
        <v>540</v>
      </c>
      <c r="AM79" s="227" t="str">
        <f>IF(COUNTIF('BU-TDR'!A:A,'Master List'!B79)&gt;0,"yes","no")</f>
        <v>yes</v>
      </c>
      <c r="AN79" s="154">
        <v>4278</v>
      </c>
      <c r="AO79" s="239" t="s">
        <v>2118</v>
      </c>
      <c r="AP79" s="239"/>
      <c r="AQ79" s="239"/>
      <c r="AR79" s="328">
        <v>42947</v>
      </c>
      <c r="AS79" s="153"/>
      <c r="AT79" s="239"/>
      <c r="AU79" s="239"/>
    </row>
    <row r="80" spans="1:47" s="240" customFormat="1" ht="12" hidden="1" x14ac:dyDescent="0.25">
      <c r="A80" s="222">
        <v>75</v>
      </c>
      <c r="B80" s="157" t="s">
        <v>657</v>
      </c>
      <c r="C80" s="158" t="s">
        <v>20</v>
      </c>
      <c r="D80" s="158" t="s">
        <v>20</v>
      </c>
      <c r="E80" s="158"/>
      <c r="F80" s="158"/>
      <c r="G80" s="110" t="s">
        <v>530</v>
      </c>
      <c r="H80" s="157" t="s">
        <v>531</v>
      </c>
      <c r="I80" s="157" t="s">
        <v>532</v>
      </c>
      <c r="J80" s="158" t="s">
        <v>533</v>
      </c>
      <c r="K80" s="158" t="s">
        <v>534</v>
      </c>
      <c r="L80" s="154" t="s">
        <v>535</v>
      </c>
      <c r="M80" s="202"/>
      <c r="N80" s="154" t="s">
        <v>525</v>
      </c>
      <c r="O80" s="153" t="s">
        <v>551</v>
      </c>
      <c r="P80" s="153" t="s">
        <v>656</v>
      </c>
      <c r="Q80" s="260"/>
      <c r="R80" s="260"/>
      <c r="S80" s="258" t="s">
        <v>524</v>
      </c>
      <c r="T80" s="258">
        <v>0</v>
      </c>
      <c r="U80" s="258">
        <v>0</v>
      </c>
      <c r="V80" s="258" t="s">
        <v>642</v>
      </c>
      <c r="W80" s="258">
        <v>1</v>
      </c>
      <c r="X80" s="258">
        <v>3</v>
      </c>
      <c r="Y80" s="258" t="s">
        <v>524</v>
      </c>
      <c r="Z80" s="258">
        <v>0</v>
      </c>
      <c r="AA80" s="258">
        <v>0</v>
      </c>
      <c r="AB80" s="258" t="s">
        <v>524</v>
      </c>
      <c r="AC80" s="258"/>
      <c r="AD80" s="258" t="s">
        <v>526</v>
      </c>
      <c r="AE80" s="154"/>
      <c r="AF80" s="154" t="s">
        <v>526</v>
      </c>
      <c r="AG80" s="154" t="s">
        <v>526</v>
      </c>
      <c r="AH80" s="156" t="s">
        <v>526</v>
      </c>
      <c r="AI80" s="238" t="e">
        <v>#N/A</v>
      </c>
      <c r="AJ80" s="158" t="s">
        <v>526</v>
      </c>
      <c r="AK80" s="238" t="e">
        <v>#N/A</v>
      </c>
      <c r="AL80" s="158" t="s">
        <v>526</v>
      </c>
      <c r="AM80" s="227" t="str">
        <f>IF(COUNTIF('BU-TDR'!A:A,'Master List'!B80)&gt;0,"yes","no")</f>
        <v>yes</v>
      </c>
      <c r="AN80" s="154">
        <v>4278</v>
      </c>
      <c r="AO80" s="239" t="s">
        <v>2380</v>
      </c>
      <c r="AP80" s="239"/>
      <c r="AQ80" s="239"/>
      <c r="AR80" s="328">
        <v>42947</v>
      </c>
      <c r="AS80" s="153"/>
      <c r="AT80" s="239"/>
      <c r="AU80" s="239"/>
    </row>
    <row r="81" spans="1:47" s="240" customFormat="1" ht="11.45" hidden="1" customHeight="1" x14ac:dyDescent="0.25">
      <c r="A81" s="231">
        <v>76</v>
      </c>
      <c r="B81" s="224" t="s">
        <v>25</v>
      </c>
      <c r="C81" s="220" t="s">
        <v>25</v>
      </c>
      <c r="D81" s="220" t="s">
        <v>25</v>
      </c>
      <c r="E81" s="220"/>
      <c r="F81" s="220"/>
      <c r="G81" s="110" t="s">
        <v>637</v>
      </c>
      <c r="H81" s="157" t="s">
        <v>24</v>
      </c>
      <c r="I81" s="157" t="s">
        <v>658</v>
      </c>
      <c r="J81" s="158" t="s">
        <v>659</v>
      </c>
      <c r="K81" s="158" t="s">
        <v>534</v>
      </c>
      <c r="L81" s="154" t="s">
        <v>535</v>
      </c>
      <c r="M81" s="202"/>
      <c r="N81" s="156" t="s">
        <v>141</v>
      </c>
      <c r="O81" s="155" t="s">
        <v>23</v>
      </c>
      <c r="P81" s="153" t="s">
        <v>24</v>
      </c>
      <c r="Q81" s="260"/>
      <c r="R81" s="260"/>
      <c r="S81" s="258" t="s">
        <v>642</v>
      </c>
      <c r="T81" s="258">
        <v>1</v>
      </c>
      <c r="U81" s="258">
        <v>1</v>
      </c>
      <c r="V81" s="258" t="s">
        <v>524</v>
      </c>
      <c r="W81" s="258">
        <v>0</v>
      </c>
      <c r="X81" s="258">
        <v>0</v>
      </c>
      <c r="Y81" s="258" t="s">
        <v>524</v>
      </c>
      <c r="Z81" s="258">
        <v>0</v>
      </c>
      <c r="AA81" s="258">
        <v>0</v>
      </c>
      <c r="AB81" s="258" t="s">
        <v>524</v>
      </c>
      <c r="AC81" s="258"/>
      <c r="AD81" s="258" t="s">
        <v>526</v>
      </c>
      <c r="AE81" s="156"/>
      <c r="AF81" s="156" t="s">
        <v>526</v>
      </c>
      <c r="AG81" s="156" t="s">
        <v>526</v>
      </c>
      <c r="AH81" s="156" t="s">
        <v>526</v>
      </c>
      <c r="AI81" s="238" t="e">
        <v>#N/A</v>
      </c>
      <c r="AJ81" s="156" t="s">
        <v>526</v>
      </c>
      <c r="AK81" s="238" t="e">
        <v>#N/A</v>
      </c>
      <c r="AL81" s="156" t="s">
        <v>526</v>
      </c>
      <c r="AM81" s="227" t="str">
        <f>IF(COUNTIF('BU-TDR'!A:A,'Master List'!B81)&gt;0,"yes","no")</f>
        <v>no</v>
      </c>
      <c r="AN81" s="154">
        <v>4202</v>
      </c>
      <c r="AO81" s="239" t="s">
        <v>2172</v>
      </c>
      <c r="AP81" s="239"/>
      <c r="AQ81" s="239"/>
      <c r="AR81" s="328">
        <v>42947</v>
      </c>
      <c r="AS81" s="153"/>
      <c r="AT81" s="239"/>
      <c r="AU81" s="239"/>
    </row>
    <row r="82" spans="1:47" s="240" customFormat="1" ht="12" hidden="1" x14ac:dyDescent="0.25">
      <c r="A82" s="231">
        <v>77</v>
      </c>
      <c r="B82" s="224" t="s">
        <v>669</v>
      </c>
      <c r="C82" s="220" t="s">
        <v>25</v>
      </c>
      <c r="D82" s="220" t="s">
        <v>25</v>
      </c>
      <c r="E82" s="220"/>
      <c r="F82" s="220"/>
      <c r="G82" s="110" t="s">
        <v>530</v>
      </c>
      <c r="H82" s="157" t="s">
        <v>531</v>
      </c>
      <c r="I82" s="157" t="s">
        <v>532</v>
      </c>
      <c r="J82" s="158" t="s">
        <v>533</v>
      </c>
      <c r="K82" s="158" t="s">
        <v>534</v>
      </c>
      <c r="L82" s="154" t="s">
        <v>535</v>
      </c>
      <c r="M82" s="202"/>
      <c r="N82" s="156" t="s">
        <v>141</v>
      </c>
      <c r="O82" s="155" t="s">
        <v>23</v>
      </c>
      <c r="P82" s="153" t="s">
        <v>668</v>
      </c>
      <c r="Q82" s="260"/>
      <c r="R82" s="260"/>
      <c r="S82" s="258" t="s">
        <v>524</v>
      </c>
      <c r="T82" s="258">
        <v>0</v>
      </c>
      <c r="U82" s="258">
        <v>0</v>
      </c>
      <c r="V82" s="258" t="s">
        <v>642</v>
      </c>
      <c r="W82" s="258">
        <v>1</v>
      </c>
      <c r="X82" s="258">
        <v>2</v>
      </c>
      <c r="Y82" s="258" t="s">
        <v>524</v>
      </c>
      <c r="Z82" s="258">
        <v>0</v>
      </c>
      <c r="AA82" s="258">
        <v>0</v>
      </c>
      <c r="AB82" s="258" t="s">
        <v>524</v>
      </c>
      <c r="AC82" s="258"/>
      <c r="AD82" s="258" t="s">
        <v>526</v>
      </c>
      <c r="AE82" s="156"/>
      <c r="AF82" s="156" t="s">
        <v>526</v>
      </c>
      <c r="AG82" s="156" t="s">
        <v>526</v>
      </c>
      <c r="AH82" s="156" t="s">
        <v>526</v>
      </c>
      <c r="AI82" s="238" t="e">
        <v>#N/A</v>
      </c>
      <c r="AJ82" s="156" t="s">
        <v>526</v>
      </c>
      <c r="AK82" s="238" t="e">
        <v>#N/A</v>
      </c>
      <c r="AL82" s="156" t="s">
        <v>526</v>
      </c>
      <c r="AM82" s="227" t="str">
        <f>IF(COUNTIF('BU-TDR'!A:A,'Master List'!B82)&gt;0,"yes","no")</f>
        <v>no</v>
      </c>
      <c r="AN82" s="154">
        <v>4202</v>
      </c>
      <c r="AO82" s="239" t="s">
        <v>2381</v>
      </c>
      <c r="AP82" s="239"/>
      <c r="AQ82" s="239"/>
      <c r="AR82" s="328">
        <v>42970</v>
      </c>
      <c r="AS82" s="153"/>
      <c r="AT82" s="239"/>
      <c r="AU82" s="239"/>
    </row>
    <row r="83" spans="1:47" s="240" customFormat="1" ht="96" hidden="1" x14ac:dyDescent="0.25">
      <c r="A83" s="231">
        <v>78</v>
      </c>
      <c r="B83" s="204" t="s">
        <v>27</v>
      </c>
      <c r="C83" s="158" t="s">
        <v>27</v>
      </c>
      <c r="D83" s="158" t="s">
        <v>27</v>
      </c>
      <c r="E83" s="158"/>
      <c r="F83" s="158"/>
      <c r="G83" s="110" t="s">
        <v>637</v>
      </c>
      <c r="H83" s="157" t="s">
        <v>30</v>
      </c>
      <c r="I83" s="157" t="s">
        <v>673</v>
      </c>
      <c r="J83" s="158" t="s">
        <v>674</v>
      </c>
      <c r="K83" s="158" t="s">
        <v>534</v>
      </c>
      <c r="L83" s="154" t="s">
        <v>535</v>
      </c>
      <c r="M83" s="202"/>
      <c r="N83" s="156" t="s">
        <v>536</v>
      </c>
      <c r="O83" s="155" t="s">
        <v>26</v>
      </c>
      <c r="P83" s="153" t="s">
        <v>28</v>
      </c>
      <c r="Q83" s="260"/>
      <c r="R83" s="260"/>
      <c r="S83" s="258" t="s">
        <v>642</v>
      </c>
      <c r="T83" s="258">
        <v>1</v>
      </c>
      <c r="U83" s="258">
        <v>5</v>
      </c>
      <c r="V83" s="258" t="s">
        <v>524</v>
      </c>
      <c r="W83" s="258">
        <v>0</v>
      </c>
      <c r="X83" s="258">
        <v>0</v>
      </c>
      <c r="Y83" s="258" t="s">
        <v>642</v>
      </c>
      <c r="Z83" s="258">
        <v>1</v>
      </c>
      <c r="AA83" s="258">
        <v>2</v>
      </c>
      <c r="AB83" s="258" t="s">
        <v>642</v>
      </c>
      <c r="AC83" s="258"/>
      <c r="AD83" s="258" t="s">
        <v>2304</v>
      </c>
      <c r="AE83" s="154"/>
      <c r="AF83" s="154" t="s">
        <v>526</v>
      </c>
      <c r="AG83" s="154" t="s">
        <v>526</v>
      </c>
      <c r="AH83" s="156" t="s">
        <v>2382</v>
      </c>
      <c r="AI83" s="238" t="e">
        <v>#N/A</v>
      </c>
      <c r="AJ83" s="158" t="s">
        <v>526</v>
      </c>
      <c r="AK83" s="238" t="e">
        <v>#N/A</v>
      </c>
      <c r="AL83" s="158" t="s">
        <v>526</v>
      </c>
      <c r="AM83" s="227" t="str">
        <f>IF(COUNTIF('BU-TDR'!A:A,'Master List'!B83)&gt;0,"yes","no")</f>
        <v>no</v>
      </c>
      <c r="AN83" s="154">
        <v>4206</v>
      </c>
      <c r="AO83" s="239" t="s">
        <v>283</v>
      </c>
      <c r="AP83" s="239"/>
      <c r="AQ83" s="239"/>
      <c r="AR83" s="328">
        <v>42970</v>
      </c>
      <c r="AS83" s="153" t="s">
        <v>2383</v>
      </c>
      <c r="AT83" s="239"/>
      <c r="AU83" s="239"/>
    </row>
    <row r="84" spans="1:47" s="240" customFormat="1" ht="96" hidden="1" x14ac:dyDescent="0.25">
      <c r="A84" s="231">
        <v>79</v>
      </c>
      <c r="B84" s="204" t="s">
        <v>682</v>
      </c>
      <c r="C84" s="158" t="s">
        <v>27</v>
      </c>
      <c r="D84" s="158" t="s">
        <v>27</v>
      </c>
      <c r="E84" s="158"/>
      <c r="F84" s="158"/>
      <c r="G84" s="110" t="s">
        <v>530</v>
      </c>
      <c r="H84" s="157" t="s">
        <v>531</v>
      </c>
      <c r="I84" s="157" t="s">
        <v>532</v>
      </c>
      <c r="J84" s="158" t="s">
        <v>533</v>
      </c>
      <c r="K84" s="158" t="s">
        <v>534</v>
      </c>
      <c r="L84" s="154" t="s">
        <v>535</v>
      </c>
      <c r="M84" s="202"/>
      <c r="N84" s="156" t="s">
        <v>536</v>
      </c>
      <c r="O84" s="155" t="s">
        <v>26</v>
      </c>
      <c r="P84" s="153" t="s">
        <v>681</v>
      </c>
      <c r="Q84" s="260"/>
      <c r="R84" s="260"/>
      <c r="S84" s="258" t="s">
        <v>524</v>
      </c>
      <c r="T84" s="258">
        <v>0</v>
      </c>
      <c r="U84" s="258">
        <v>0</v>
      </c>
      <c r="V84" s="258" t="s">
        <v>642</v>
      </c>
      <c r="W84" s="258">
        <v>7</v>
      </c>
      <c r="X84" s="258">
        <v>14</v>
      </c>
      <c r="Y84" s="258" t="s">
        <v>642</v>
      </c>
      <c r="Z84" s="258">
        <v>3</v>
      </c>
      <c r="AA84" s="258">
        <v>8</v>
      </c>
      <c r="AB84" s="258" t="s">
        <v>642</v>
      </c>
      <c r="AC84" s="258"/>
      <c r="AD84" s="258" t="s">
        <v>2304</v>
      </c>
      <c r="AE84" s="154"/>
      <c r="AF84" s="154" t="s">
        <v>526</v>
      </c>
      <c r="AG84" s="154" t="s">
        <v>526</v>
      </c>
      <c r="AH84" s="156" t="s">
        <v>526</v>
      </c>
      <c r="AI84" s="238" t="e">
        <v>#N/A</v>
      </c>
      <c r="AJ84" s="158" t="s">
        <v>526</v>
      </c>
      <c r="AK84" s="238" t="e">
        <v>#N/A</v>
      </c>
      <c r="AL84" s="158" t="s">
        <v>526</v>
      </c>
      <c r="AM84" s="227" t="str">
        <f>IF(COUNTIF('BU-TDR'!A:A,'Master List'!B84)&gt;0,"yes","no")</f>
        <v>no</v>
      </c>
      <c r="AN84" s="154">
        <v>4206</v>
      </c>
      <c r="AO84" s="239" t="s">
        <v>283</v>
      </c>
      <c r="AP84" s="239"/>
      <c r="AQ84" s="239"/>
      <c r="AR84" s="328">
        <v>42970</v>
      </c>
      <c r="AS84" s="153" t="s">
        <v>2384</v>
      </c>
      <c r="AT84" s="239"/>
      <c r="AU84" s="239"/>
    </row>
    <row r="85" spans="1:47" s="240" customFormat="1" ht="12" hidden="1" x14ac:dyDescent="0.25">
      <c r="A85" s="231">
        <v>80</v>
      </c>
      <c r="B85" s="224" t="s">
        <v>684</v>
      </c>
      <c r="C85" s="220" t="s">
        <v>684</v>
      </c>
      <c r="D85" s="220" t="s">
        <v>684</v>
      </c>
      <c r="E85" s="220"/>
      <c r="F85" s="220"/>
      <c r="G85" s="110" t="s">
        <v>637</v>
      </c>
      <c r="H85" s="157" t="s">
        <v>283</v>
      </c>
      <c r="I85" s="157" t="s">
        <v>283</v>
      </c>
      <c r="J85" s="158" t="s">
        <v>283</v>
      </c>
      <c r="K85" s="158" t="s">
        <v>571</v>
      </c>
      <c r="L85" s="154" t="s">
        <v>638</v>
      </c>
      <c r="M85" s="202">
        <v>42521</v>
      </c>
      <c r="N85" s="156" t="s">
        <v>141</v>
      </c>
      <c r="O85" s="155" t="s">
        <v>23</v>
      </c>
      <c r="P85" s="153" t="s">
        <v>683</v>
      </c>
      <c r="Q85" s="260"/>
      <c r="R85" s="260"/>
      <c r="S85" s="258" t="s">
        <v>524</v>
      </c>
      <c r="T85" s="258">
        <v>0</v>
      </c>
      <c r="U85" s="258">
        <v>0</v>
      </c>
      <c r="V85" s="258" t="s">
        <v>524</v>
      </c>
      <c r="W85" s="258">
        <v>0</v>
      </c>
      <c r="X85" s="258">
        <v>0</v>
      </c>
      <c r="Y85" s="258" t="s">
        <v>524</v>
      </c>
      <c r="Z85" s="258">
        <v>0</v>
      </c>
      <c r="AA85" s="258">
        <v>0</v>
      </c>
      <c r="AB85" s="258" t="s">
        <v>524</v>
      </c>
      <c r="AC85" s="258"/>
      <c r="AD85" s="258" t="s">
        <v>526</v>
      </c>
      <c r="AE85" s="154"/>
      <c r="AF85" s="154" t="s">
        <v>526</v>
      </c>
      <c r="AG85" s="154" t="s">
        <v>526</v>
      </c>
      <c r="AH85" s="154" t="s">
        <v>526</v>
      </c>
      <c r="AI85" s="238" t="e">
        <v>#N/A</v>
      </c>
      <c r="AJ85" s="154" t="s">
        <v>526</v>
      </c>
      <c r="AK85" s="238" t="e">
        <v>#N/A</v>
      </c>
      <c r="AL85" s="154" t="s">
        <v>526</v>
      </c>
      <c r="AM85" s="227" t="str">
        <f>IF(COUNTIF('BU-TDR'!A:A,'Master List'!B85)&gt;0,"yes","no")</f>
        <v>no</v>
      </c>
      <c r="AN85" s="154">
        <v>4202</v>
      </c>
      <c r="AO85" s="239" t="s">
        <v>283</v>
      </c>
      <c r="AP85" s="239"/>
      <c r="AQ85" s="239"/>
      <c r="AR85" s="328">
        <v>42970</v>
      </c>
      <c r="AS85" s="153"/>
      <c r="AT85" s="239"/>
      <c r="AU85" s="239"/>
    </row>
    <row r="86" spans="1:47" s="240" customFormat="1" ht="12" hidden="1" x14ac:dyDescent="0.25">
      <c r="A86" s="231">
        <v>81</v>
      </c>
      <c r="B86" s="224" t="s">
        <v>686</v>
      </c>
      <c r="C86" s="220" t="s">
        <v>684</v>
      </c>
      <c r="D86" s="220" t="s">
        <v>684</v>
      </c>
      <c r="E86" s="220"/>
      <c r="F86" s="220"/>
      <c r="G86" s="110" t="s">
        <v>530</v>
      </c>
      <c r="H86" s="157" t="s">
        <v>531</v>
      </c>
      <c r="I86" s="157" t="s">
        <v>532</v>
      </c>
      <c r="J86" s="158" t="s">
        <v>533</v>
      </c>
      <c r="K86" s="158" t="s">
        <v>571</v>
      </c>
      <c r="L86" s="154" t="s">
        <v>638</v>
      </c>
      <c r="M86" s="202">
        <v>42521</v>
      </c>
      <c r="N86" s="156" t="s">
        <v>141</v>
      </c>
      <c r="O86" s="155" t="s">
        <v>23</v>
      </c>
      <c r="P86" s="153" t="s">
        <v>685</v>
      </c>
      <c r="Q86" s="260"/>
      <c r="R86" s="260"/>
      <c r="S86" s="258" t="s">
        <v>524</v>
      </c>
      <c r="T86" s="258">
        <v>0</v>
      </c>
      <c r="U86" s="258">
        <v>0</v>
      </c>
      <c r="V86" s="258" t="s">
        <v>524</v>
      </c>
      <c r="W86" s="258">
        <v>0</v>
      </c>
      <c r="X86" s="258">
        <v>0</v>
      </c>
      <c r="Y86" s="258" t="s">
        <v>524</v>
      </c>
      <c r="Z86" s="258">
        <v>0</v>
      </c>
      <c r="AA86" s="258">
        <v>0</v>
      </c>
      <c r="AB86" s="258" t="s">
        <v>524</v>
      </c>
      <c r="AC86" s="258"/>
      <c r="AD86" s="258" t="s">
        <v>526</v>
      </c>
      <c r="AE86" s="154"/>
      <c r="AF86" s="154" t="s">
        <v>526</v>
      </c>
      <c r="AG86" s="154" t="s">
        <v>526</v>
      </c>
      <c r="AH86" s="154" t="s">
        <v>526</v>
      </c>
      <c r="AI86" s="238" t="e">
        <v>#N/A</v>
      </c>
      <c r="AJ86" s="154" t="s">
        <v>526</v>
      </c>
      <c r="AK86" s="238" t="e">
        <v>#N/A</v>
      </c>
      <c r="AL86" s="154" t="s">
        <v>526</v>
      </c>
      <c r="AM86" s="227" t="str">
        <f>IF(COUNTIF('BU-TDR'!A:A,'Master List'!B86)&gt;0,"yes","no")</f>
        <v>no</v>
      </c>
      <c r="AN86" s="154">
        <v>4202</v>
      </c>
      <c r="AO86" s="239" t="s">
        <v>283</v>
      </c>
      <c r="AP86" s="239"/>
      <c r="AQ86" s="239"/>
      <c r="AR86" s="328">
        <v>42947</v>
      </c>
      <c r="AS86" s="153"/>
      <c r="AT86" s="239"/>
      <c r="AU86" s="239"/>
    </row>
    <row r="87" spans="1:47" s="240" customFormat="1" ht="24" hidden="1" x14ac:dyDescent="0.25">
      <c r="A87" s="231">
        <v>82</v>
      </c>
      <c r="B87" s="204" t="s">
        <v>687</v>
      </c>
      <c r="C87" s="158" t="s">
        <v>687</v>
      </c>
      <c r="D87" s="158" t="s">
        <v>687</v>
      </c>
      <c r="E87" s="158"/>
      <c r="F87" s="158"/>
      <c r="G87" s="110" t="s">
        <v>637</v>
      </c>
      <c r="H87" s="157" t="s">
        <v>283</v>
      </c>
      <c r="I87" s="157" t="s">
        <v>283</v>
      </c>
      <c r="J87" s="158" t="s">
        <v>672</v>
      </c>
      <c r="K87" s="208" t="s">
        <v>571</v>
      </c>
      <c r="L87" s="156" t="s">
        <v>535</v>
      </c>
      <c r="M87" s="202">
        <v>40968</v>
      </c>
      <c r="N87" s="154" t="s">
        <v>525</v>
      </c>
      <c r="O87" s="153" t="s">
        <v>26</v>
      </c>
      <c r="P87" s="153" t="s">
        <v>26</v>
      </c>
      <c r="Q87" s="260"/>
      <c r="R87" s="260"/>
      <c r="S87" s="258" t="s">
        <v>524</v>
      </c>
      <c r="T87" s="258">
        <v>0</v>
      </c>
      <c r="U87" s="258">
        <v>0</v>
      </c>
      <c r="V87" s="258" t="s">
        <v>524</v>
      </c>
      <c r="W87" s="258">
        <v>0</v>
      </c>
      <c r="X87" s="258">
        <v>0</v>
      </c>
      <c r="Y87" s="258" t="s">
        <v>524</v>
      </c>
      <c r="Z87" s="258">
        <v>0</v>
      </c>
      <c r="AA87" s="258">
        <v>0</v>
      </c>
      <c r="AB87" s="258" t="s">
        <v>524</v>
      </c>
      <c r="AC87" s="258"/>
      <c r="AD87" s="258" t="s">
        <v>526</v>
      </c>
      <c r="AE87" s="154"/>
      <c r="AF87" s="154" t="s">
        <v>526</v>
      </c>
      <c r="AG87" s="154" t="s">
        <v>526</v>
      </c>
      <c r="AH87" s="156" t="s">
        <v>2385</v>
      </c>
      <c r="AI87" s="238" t="e">
        <v>#N/A</v>
      </c>
      <c r="AJ87" s="208" t="s">
        <v>526</v>
      </c>
      <c r="AK87" s="238" t="e">
        <v>#N/A</v>
      </c>
      <c r="AL87" s="158" t="s">
        <v>526</v>
      </c>
      <c r="AM87" s="227" t="str">
        <f>IF(COUNTIF('BU-TDR'!A:A,'Master List'!B87)&gt;0,"yes","no")</f>
        <v>no</v>
      </c>
      <c r="AN87" s="154">
        <v>4280</v>
      </c>
      <c r="AO87" s="239" t="s">
        <v>283</v>
      </c>
      <c r="AP87" s="239"/>
      <c r="AQ87" s="239"/>
      <c r="AR87" s="328">
        <v>42947</v>
      </c>
      <c r="AS87" s="153"/>
      <c r="AT87" s="239"/>
      <c r="AU87" s="239"/>
    </row>
    <row r="88" spans="1:47" s="240" customFormat="1" ht="409.5" hidden="1" x14ac:dyDescent="0.25">
      <c r="A88" s="222">
        <v>83</v>
      </c>
      <c r="B88" s="157" t="s">
        <v>690</v>
      </c>
      <c r="C88" s="158" t="s">
        <v>687</v>
      </c>
      <c r="D88" s="158" t="s">
        <v>687</v>
      </c>
      <c r="E88" s="158"/>
      <c r="F88" s="158"/>
      <c r="G88" s="110" t="s">
        <v>530</v>
      </c>
      <c r="H88" s="157" t="s">
        <v>531</v>
      </c>
      <c r="I88" s="157" t="s">
        <v>532</v>
      </c>
      <c r="J88" s="158" t="s">
        <v>283</v>
      </c>
      <c r="K88" s="158" t="s">
        <v>571</v>
      </c>
      <c r="L88" s="154" t="s">
        <v>572</v>
      </c>
      <c r="M88" s="202">
        <v>40968</v>
      </c>
      <c r="N88" s="154" t="s">
        <v>525</v>
      </c>
      <c r="O88" s="153" t="s">
        <v>26</v>
      </c>
      <c r="P88" s="153" t="s">
        <v>689</v>
      </c>
      <c r="Q88" s="260"/>
      <c r="R88" s="260"/>
      <c r="S88" s="258" t="s">
        <v>524</v>
      </c>
      <c r="T88" s="258">
        <v>0</v>
      </c>
      <c r="U88" s="258">
        <v>0</v>
      </c>
      <c r="V88" s="258" t="s">
        <v>524</v>
      </c>
      <c r="W88" s="258">
        <v>0</v>
      </c>
      <c r="X88" s="258">
        <v>0</v>
      </c>
      <c r="Y88" s="258" t="s">
        <v>524</v>
      </c>
      <c r="Z88" s="258">
        <v>0</v>
      </c>
      <c r="AA88" s="258">
        <v>0</v>
      </c>
      <c r="AB88" s="258" t="s">
        <v>524</v>
      </c>
      <c r="AC88" s="258"/>
      <c r="AD88" s="258" t="s">
        <v>526</v>
      </c>
      <c r="AE88" s="154"/>
      <c r="AF88" s="154" t="s">
        <v>526</v>
      </c>
      <c r="AG88" s="154" t="s">
        <v>526</v>
      </c>
      <c r="AH88" s="156" t="s">
        <v>526</v>
      </c>
      <c r="AI88" s="238" t="e">
        <v>#N/A</v>
      </c>
      <c r="AJ88" s="158" t="s">
        <v>526</v>
      </c>
      <c r="AK88" s="238" t="e">
        <v>#N/A</v>
      </c>
      <c r="AL88" s="158" t="s">
        <v>526</v>
      </c>
      <c r="AM88" s="227" t="str">
        <f>IF(COUNTIF('BU-TDR'!A:A,'Master List'!B88)&gt;0,"yes","no")</f>
        <v>no</v>
      </c>
      <c r="AN88" s="154">
        <v>4280</v>
      </c>
      <c r="AO88" s="239" t="s">
        <v>283</v>
      </c>
      <c r="AP88" s="239"/>
      <c r="AQ88" s="239"/>
      <c r="AR88" s="328">
        <v>42970</v>
      </c>
      <c r="AS88" s="153" t="s">
        <v>2386</v>
      </c>
      <c r="AT88" s="239"/>
      <c r="AU88" s="239"/>
    </row>
    <row r="89" spans="1:47" s="240" customFormat="1" ht="24" hidden="1" x14ac:dyDescent="0.25">
      <c r="A89" s="222">
        <v>84</v>
      </c>
      <c r="B89" s="157" t="s">
        <v>692</v>
      </c>
      <c r="C89" s="158" t="s">
        <v>692</v>
      </c>
      <c r="D89" s="158" t="s">
        <v>692</v>
      </c>
      <c r="E89" s="158"/>
      <c r="F89" s="158"/>
      <c r="G89" s="110" t="s">
        <v>637</v>
      </c>
      <c r="H89" s="157" t="s">
        <v>22</v>
      </c>
      <c r="I89" s="157" t="s">
        <v>283</v>
      </c>
      <c r="J89" s="158" t="s">
        <v>672</v>
      </c>
      <c r="K89" s="158" t="s">
        <v>571</v>
      </c>
      <c r="L89" s="154" t="s">
        <v>572</v>
      </c>
      <c r="M89" s="202">
        <v>38717</v>
      </c>
      <c r="N89" s="154" t="s">
        <v>525</v>
      </c>
      <c r="O89" s="153" t="s">
        <v>691</v>
      </c>
      <c r="P89" s="153" t="s">
        <v>691</v>
      </c>
      <c r="Q89" s="260"/>
      <c r="R89" s="260"/>
      <c r="S89" s="258" t="s">
        <v>524</v>
      </c>
      <c r="T89" s="258">
        <v>0</v>
      </c>
      <c r="U89" s="258">
        <v>0</v>
      </c>
      <c r="V89" s="258" t="s">
        <v>524</v>
      </c>
      <c r="W89" s="258">
        <v>0</v>
      </c>
      <c r="X89" s="258">
        <v>0</v>
      </c>
      <c r="Y89" s="258" t="s">
        <v>524</v>
      </c>
      <c r="Z89" s="258">
        <v>0</v>
      </c>
      <c r="AA89" s="258">
        <v>0</v>
      </c>
      <c r="AB89" s="258" t="s">
        <v>524</v>
      </c>
      <c r="AC89" s="258"/>
      <c r="AD89" s="258" t="s">
        <v>526</v>
      </c>
      <c r="AE89" s="154"/>
      <c r="AF89" s="154" t="s">
        <v>526</v>
      </c>
      <c r="AG89" s="154" t="s">
        <v>526</v>
      </c>
      <c r="AH89" s="156" t="s">
        <v>526</v>
      </c>
      <c r="AI89" s="238" t="e">
        <v>#N/A</v>
      </c>
      <c r="AJ89" s="158" t="s">
        <v>526</v>
      </c>
      <c r="AK89" s="238" t="e">
        <v>#N/A</v>
      </c>
      <c r="AL89" s="158" t="s">
        <v>526</v>
      </c>
      <c r="AM89" s="227" t="str">
        <f>IF(COUNTIF('BU-TDR'!A:A,'Master List'!B89)&gt;0,"yes","no")</f>
        <v>no</v>
      </c>
      <c r="AN89" s="154"/>
      <c r="AO89" s="239" t="s">
        <v>2387</v>
      </c>
      <c r="AP89" s="239"/>
      <c r="AQ89" s="239"/>
      <c r="AR89" s="328">
        <v>42947</v>
      </c>
      <c r="AS89" s="153"/>
      <c r="AT89" s="239"/>
      <c r="AU89" s="239"/>
    </row>
    <row r="90" spans="1:47" s="240" customFormat="1" ht="24" hidden="1" x14ac:dyDescent="0.25">
      <c r="A90" s="222">
        <v>85</v>
      </c>
      <c r="B90" s="157" t="s">
        <v>32</v>
      </c>
      <c r="C90" s="158" t="s">
        <v>32</v>
      </c>
      <c r="D90" s="158" t="s">
        <v>32</v>
      </c>
      <c r="E90" s="158"/>
      <c r="F90" s="158"/>
      <c r="G90" s="110" t="s">
        <v>637</v>
      </c>
      <c r="H90" s="157" t="s">
        <v>30</v>
      </c>
      <c r="I90" s="157" t="s">
        <v>694</v>
      </c>
      <c r="J90" s="158" t="s">
        <v>695</v>
      </c>
      <c r="K90" s="158" t="s">
        <v>534</v>
      </c>
      <c r="L90" s="154" t="s">
        <v>535</v>
      </c>
      <c r="M90" s="202"/>
      <c r="N90" s="154" t="s">
        <v>31</v>
      </c>
      <c r="O90" s="153" t="s">
        <v>693</v>
      </c>
      <c r="P90" s="153" t="s">
        <v>33</v>
      </c>
      <c r="Q90" s="260"/>
      <c r="R90" s="260"/>
      <c r="S90" s="258" t="s">
        <v>642</v>
      </c>
      <c r="T90" s="258">
        <v>4</v>
      </c>
      <c r="U90" s="258">
        <v>193</v>
      </c>
      <c r="V90" s="258" t="s">
        <v>524</v>
      </c>
      <c r="W90" s="258">
        <v>0</v>
      </c>
      <c r="X90" s="258">
        <v>0</v>
      </c>
      <c r="Y90" s="258" t="s">
        <v>642</v>
      </c>
      <c r="Z90" s="258">
        <v>3</v>
      </c>
      <c r="AA90" s="258">
        <v>39</v>
      </c>
      <c r="AB90" s="258" t="s">
        <v>642</v>
      </c>
      <c r="AC90" s="258"/>
      <c r="AD90" s="258" t="s">
        <v>2304</v>
      </c>
      <c r="AE90" s="154"/>
      <c r="AF90" s="154" t="s">
        <v>526</v>
      </c>
      <c r="AG90" s="154" t="s">
        <v>526</v>
      </c>
      <c r="AH90" s="156" t="s">
        <v>526</v>
      </c>
      <c r="AI90" s="238" t="s">
        <v>526</v>
      </c>
      <c r="AJ90" s="158" t="s">
        <v>526</v>
      </c>
      <c r="AK90" s="238" t="s">
        <v>540</v>
      </c>
      <c r="AL90" s="158" t="s">
        <v>540</v>
      </c>
      <c r="AM90" s="227" t="str">
        <f>IF(COUNTIF('BU-TDR'!A:A,'Master List'!B90)&gt;0,"yes","no")</f>
        <v>no</v>
      </c>
      <c r="AN90" s="154">
        <v>4209</v>
      </c>
      <c r="AO90" s="239" t="s">
        <v>2185</v>
      </c>
      <c r="AP90" s="239"/>
      <c r="AQ90" s="239"/>
      <c r="AR90" s="328">
        <v>42947</v>
      </c>
      <c r="AS90" s="153"/>
      <c r="AT90" s="239"/>
      <c r="AU90" s="239"/>
    </row>
    <row r="91" spans="1:47" s="240" customFormat="1" ht="24" hidden="1" x14ac:dyDescent="0.25">
      <c r="A91" s="222">
        <v>86</v>
      </c>
      <c r="B91" s="157" t="s">
        <v>704</v>
      </c>
      <c r="C91" s="158" t="s">
        <v>32</v>
      </c>
      <c r="D91" s="158" t="s">
        <v>32</v>
      </c>
      <c r="E91" s="158"/>
      <c r="F91" s="158"/>
      <c r="G91" s="110" t="s">
        <v>530</v>
      </c>
      <c r="H91" s="157" t="s">
        <v>531</v>
      </c>
      <c r="I91" s="157" t="s">
        <v>532</v>
      </c>
      <c r="J91" s="158" t="s">
        <v>533</v>
      </c>
      <c r="K91" s="158" t="s">
        <v>534</v>
      </c>
      <c r="L91" s="154" t="s">
        <v>535</v>
      </c>
      <c r="M91" s="202"/>
      <c r="N91" s="154" t="s">
        <v>31</v>
      </c>
      <c r="O91" s="153" t="s">
        <v>693</v>
      </c>
      <c r="P91" s="153" t="s">
        <v>703</v>
      </c>
      <c r="Q91" s="260"/>
      <c r="R91" s="260"/>
      <c r="S91" s="258" t="s">
        <v>524</v>
      </c>
      <c r="T91" s="258">
        <v>0</v>
      </c>
      <c r="U91" s="258">
        <v>0</v>
      </c>
      <c r="V91" s="258" t="s">
        <v>642</v>
      </c>
      <c r="W91" s="258">
        <v>2</v>
      </c>
      <c r="X91" s="258">
        <v>8</v>
      </c>
      <c r="Y91" s="258" t="s">
        <v>642</v>
      </c>
      <c r="Z91" s="258">
        <v>2</v>
      </c>
      <c r="AA91" s="258">
        <v>3</v>
      </c>
      <c r="AB91" s="258" t="s">
        <v>642</v>
      </c>
      <c r="AC91" s="258"/>
      <c r="AD91" s="258" t="s">
        <v>2304</v>
      </c>
      <c r="AE91" s="154"/>
      <c r="AF91" s="154" t="s">
        <v>526</v>
      </c>
      <c r="AG91" s="154" t="s">
        <v>526</v>
      </c>
      <c r="AH91" s="156" t="s">
        <v>526</v>
      </c>
      <c r="AI91" s="238" t="s">
        <v>526</v>
      </c>
      <c r="AJ91" s="158" t="s">
        <v>526</v>
      </c>
      <c r="AK91" s="238" t="s">
        <v>540</v>
      </c>
      <c r="AL91" s="158" t="s">
        <v>540</v>
      </c>
      <c r="AM91" s="227" t="str">
        <f>IF(COUNTIF('BU-TDR'!A:A,'Master List'!B91)&gt;0,"yes","no")</f>
        <v>no</v>
      </c>
      <c r="AN91" s="154"/>
      <c r="AO91" s="239" t="s">
        <v>2388</v>
      </c>
      <c r="AP91" s="239"/>
      <c r="AQ91" s="239"/>
      <c r="AR91" s="328">
        <v>42947</v>
      </c>
      <c r="AS91" s="153"/>
      <c r="AT91" s="239"/>
      <c r="AU91" s="239"/>
    </row>
    <row r="92" spans="1:47" s="240" customFormat="1" ht="12" hidden="1" x14ac:dyDescent="0.25">
      <c r="A92" s="222">
        <v>87</v>
      </c>
      <c r="B92" s="157" t="s">
        <v>35</v>
      </c>
      <c r="C92" s="158" t="s">
        <v>35</v>
      </c>
      <c r="D92" s="158" t="s">
        <v>35</v>
      </c>
      <c r="E92" s="158"/>
      <c r="F92" s="158"/>
      <c r="G92" s="110" t="s">
        <v>637</v>
      </c>
      <c r="H92" s="157" t="s">
        <v>22</v>
      </c>
      <c r="I92" s="157" t="s">
        <v>708</v>
      </c>
      <c r="J92" s="158" t="s">
        <v>659</v>
      </c>
      <c r="K92" s="158" t="s">
        <v>534</v>
      </c>
      <c r="L92" s="154" t="s">
        <v>535</v>
      </c>
      <c r="M92" s="202"/>
      <c r="N92" s="154" t="s">
        <v>536</v>
      </c>
      <c r="O92" s="153" t="s">
        <v>609</v>
      </c>
      <c r="P92" s="153" t="s">
        <v>36</v>
      </c>
      <c r="Q92" s="260"/>
      <c r="R92" s="260"/>
      <c r="S92" s="258" t="s">
        <v>642</v>
      </c>
      <c r="T92" s="258">
        <v>2</v>
      </c>
      <c r="U92" s="258">
        <v>10</v>
      </c>
      <c r="V92" s="258" t="s">
        <v>524</v>
      </c>
      <c r="W92" s="258">
        <v>0</v>
      </c>
      <c r="X92" s="258">
        <v>0</v>
      </c>
      <c r="Y92" s="258" t="s">
        <v>524</v>
      </c>
      <c r="Z92" s="258">
        <v>0</v>
      </c>
      <c r="AA92" s="258">
        <v>0</v>
      </c>
      <c r="AB92" s="258" t="s">
        <v>524</v>
      </c>
      <c r="AC92" s="258"/>
      <c r="AD92" s="258" t="s">
        <v>526</v>
      </c>
      <c r="AE92" s="154"/>
      <c r="AF92" s="154" t="s">
        <v>526</v>
      </c>
      <c r="AG92" s="154" t="s">
        <v>526</v>
      </c>
      <c r="AH92" s="154" t="s">
        <v>526</v>
      </c>
      <c r="AI92" s="238" t="e">
        <v>#N/A</v>
      </c>
      <c r="AJ92" s="154" t="s">
        <v>526</v>
      </c>
      <c r="AK92" s="238" t="e">
        <v>#N/A</v>
      </c>
      <c r="AL92" s="154" t="s">
        <v>526</v>
      </c>
      <c r="AM92" s="227" t="str">
        <f>IF(COUNTIF('BU-TDR'!A:A,'Master List'!B92)&gt;0,"yes","no")</f>
        <v>no</v>
      </c>
      <c r="AN92" s="154">
        <v>4245</v>
      </c>
      <c r="AO92" s="239" t="s">
        <v>2174</v>
      </c>
      <c r="AP92" s="239"/>
      <c r="AQ92" s="239"/>
      <c r="AR92" s="328">
        <v>42947</v>
      </c>
      <c r="AS92" s="153"/>
      <c r="AT92" s="239"/>
      <c r="AU92" s="239"/>
    </row>
    <row r="93" spans="1:47" s="240" customFormat="1" ht="24" hidden="1" x14ac:dyDescent="0.25">
      <c r="A93" s="222">
        <v>88</v>
      </c>
      <c r="B93" s="157" t="s">
        <v>715</v>
      </c>
      <c r="C93" s="158" t="s">
        <v>35</v>
      </c>
      <c r="D93" s="158" t="s">
        <v>35</v>
      </c>
      <c r="E93" s="158"/>
      <c r="F93" s="158"/>
      <c r="G93" s="110" t="s">
        <v>530</v>
      </c>
      <c r="H93" s="157" t="s">
        <v>531</v>
      </c>
      <c r="I93" s="157" t="s">
        <v>532</v>
      </c>
      <c r="J93" s="158" t="s">
        <v>533</v>
      </c>
      <c r="K93" s="158" t="s">
        <v>534</v>
      </c>
      <c r="L93" s="154" t="s">
        <v>535</v>
      </c>
      <c r="M93" s="202"/>
      <c r="N93" s="154" t="s">
        <v>536</v>
      </c>
      <c r="O93" s="153" t="s">
        <v>609</v>
      </c>
      <c r="P93" s="153" t="s">
        <v>714</v>
      </c>
      <c r="Q93" s="260"/>
      <c r="R93" s="260"/>
      <c r="S93" s="258" t="s">
        <v>524</v>
      </c>
      <c r="T93" s="258">
        <v>0</v>
      </c>
      <c r="U93" s="258">
        <v>0</v>
      </c>
      <c r="V93" s="258" t="s">
        <v>524</v>
      </c>
      <c r="W93" s="258">
        <v>0</v>
      </c>
      <c r="X93" s="258">
        <v>0</v>
      </c>
      <c r="Y93" s="258" t="s">
        <v>524</v>
      </c>
      <c r="Z93" s="258">
        <v>0</v>
      </c>
      <c r="AA93" s="258">
        <v>0</v>
      </c>
      <c r="AB93" s="258" t="s">
        <v>524</v>
      </c>
      <c r="AC93" s="258"/>
      <c r="AD93" s="258" t="s">
        <v>526</v>
      </c>
      <c r="AE93" s="154"/>
      <c r="AF93" s="154" t="s">
        <v>526</v>
      </c>
      <c r="AG93" s="154" t="s">
        <v>526</v>
      </c>
      <c r="AH93" s="154" t="s">
        <v>526</v>
      </c>
      <c r="AI93" s="238" t="e">
        <v>#N/A</v>
      </c>
      <c r="AJ93" s="154" t="s">
        <v>526</v>
      </c>
      <c r="AK93" s="238" t="e">
        <v>#N/A</v>
      </c>
      <c r="AL93" s="154" t="s">
        <v>526</v>
      </c>
      <c r="AM93" s="227" t="str">
        <f>IF(COUNTIF('BU-TDR'!A:A,'Master List'!B93)&gt;0,"yes","no")</f>
        <v>no</v>
      </c>
      <c r="AN93" s="154">
        <v>4245</v>
      </c>
      <c r="AO93" s="239" t="s">
        <v>2389</v>
      </c>
      <c r="AP93" s="239"/>
      <c r="AQ93" s="239"/>
      <c r="AR93" s="328">
        <v>42947</v>
      </c>
      <c r="AS93" s="153"/>
      <c r="AT93" s="239"/>
      <c r="AU93" s="239"/>
    </row>
    <row r="94" spans="1:47" s="240" customFormat="1" ht="12" hidden="1" x14ac:dyDescent="0.25">
      <c r="A94" s="222">
        <v>89</v>
      </c>
      <c r="B94" s="224" t="s">
        <v>222</v>
      </c>
      <c r="C94" s="220" t="s">
        <v>222</v>
      </c>
      <c r="D94" s="220" t="s">
        <v>222</v>
      </c>
      <c r="E94" s="220"/>
      <c r="F94" s="220" t="s">
        <v>204</v>
      </c>
      <c r="G94" s="110" t="s">
        <v>637</v>
      </c>
      <c r="H94" s="157" t="s">
        <v>30</v>
      </c>
      <c r="I94" s="157" t="s">
        <v>720</v>
      </c>
      <c r="J94" s="158" t="s">
        <v>644</v>
      </c>
      <c r="K94" s="158" t="s">
        <v>534</v>
      </c>
      <c r="L94" s="154" t="s">
        <v>535</v>
      </c>
      <c r="M94" s="202"/>
      <c r="N94" s="154" t="s">
        <v>141</v>
      </c>
      <c r="O94" s="153" t="s">
        <v>551</v>
      </c>
      <c r="P94" s="153" t="s">
        <v>719</v>
      </c>
      <c r="Q94" s="260" t="s">
        <v>732</v>
      </c>
      <c r="R94" s="260" t="s">
        <v>725</v>
      </c>
      <c r="S94" s="258" t="s">
        <v>642</v>
      </c>
      <c r="T94" s="258">
        <v>1</v>
      </c>
      <c r="U94" s="258">
        <v>4</v>
      </c>
      <c r="V94" s="258" t="s">
        <v>524</v>
      </c>
      <c r="W94" s="258">
        <v>0</v>
      </c>
      <c r="X94" s="258">
        <v>0</v>
      </c>
      <c r="Y94" s="258" t="s">
        <v>642</v>
      </c>
      <c r="Z94" s="258">
        <v>1</v>
      </c>
      <c r="AA94" s="258">
        <v>3</v>
      </c>
      <c r="AB94" s="258" t="s">
        <v>642</v>
      </c>
      <c r="AC94" s="258"/>
      <c r="AD94" s="258" t="s">
        <v>2304</v>
      </c>
      <c r="AE94" s="154"/>
      <c r="AF94" s="154" t="s">
        <v>526</v>
      </c>
      <c r="AG94" s="154" t="s">
        <v>526</v>
      </c>
      <c r="AH94" s="154" t="s">
        <v>526</v>
      </c>
      <c r="AI94" s="238" t="e">
        <v>#N/A</v>
      </c>
      <c r="AJ94" s="154" t="s">
        <v>526</v>
      </c>
      <c r="AK94" s="238" t="e">
        <v>#N/A</v>
      </c>
      <c r="AL94" s="154" t="s">
        <v>526</v>
      </c>
      <c r="AM94" s="227" t="str">
        <f>IF(COUNTIF('BU-TDR'!A:A,'Master List'!B94)&gt;0,"yes","no")</f>
        <v>no</v>
      </c>
      <c r="AN94" s="154">
        <v>4249</v>
      </c>
      <c r="AO94" s="239" t="s">
        <v>204</v>
      </c>
      <c r="AP94" s="239"/>
      <c r="AQ94" s="239"/>
      <c r="AR94" s="328">
        <v>42947</v>
      </c>
      <c r="AS94" s="153"/>
      <c r="AT94" s="239"/>
      <c r="AU94" s="239"/>
    </row>
    <row r="95" spans="1:47" s="240" customFormat="1" ht="12" hidden="1" x14ac:dyDescent="0.25">
      <c r="A95" s="222">
        <v>90</v>
      </c>
      <c r="B95" s="224" t="s">
        <v>731</v>
      </c>
      <c r="C95" s="220" t="s">
        <v>222</v>
      </c>
      <c r="D95" s="220" t="s">
        <v>222</v>
      </c>
      <c r="E95" s="220"/>
      <c r="F95" s="220"/>
      <c r="G95" s="110" t="s">
        <v>530</v>
      </c>
      <c r="H95" s="157" t="s">
        <v>531</v>
      </c>
      <c r="I95" s="157" t="s">
        <v>532</v>
      </c>
      <c r="J95" s="158" t="s">
        <v>533</v>
      </c>
      <c r="K95" s="158" t="s">
        <v>534</v>
      </c>
      <c r="L95" s="154" t="s">
        <v>535</v>
      </c>
      <c r="M95" s="202"/>
      <c r="N95" s="154" t="s">
        <v>141</v>
      </c>
      <c r="O95" s="153" t="s">
        <v>551</v>
      </c>
      <c r="P95" s="153" t="s">
        <v>730</v>
      </c>
      <c r="Q95" s="260" t="s">
        <v>732</v>
      </c>
      <c r="R95" s="260"/>
      <c r="S95" s="258" t="s">
        <v>524</v>
      </c>
      <c r="T95" s="258">
        <v>0</v>
      </c>
      <c r="U95" s="258">
        <v>0</v>
      </c>
      <c r="V95" s="258" t="s">
        <v>642</v>
      </c>
      <c r="W95" s="258">
        <v>1</v>
      </c>
      <c r="X95" s="258">
        <v>5</v>
      </c>
      <c r="Y95" s="258" t="s">
        <v>642</v>
      </c>
      <c r="Z95" s="258">
        <v>1</v>
      </c>
      <c r="AA95" s="258">
        <v>3</v>
      </c>
      <c r="AB95" s="258" t="s">
        <v>642</v>
      </c>
      <c r="AC95" s="258"/>
      <c r="AD95" s="258" t="s">
        <v>2304</v>
      </c>
      <c r="AE95" s="154"/>
      <c r="AF95" s="154" t="s">
        <v>526</v>
      </c>
      <c r="AG95" s="154" t="s">
        <v>526</v>
      </c>
      <c r="AH95" s="154" t="s">
        <v>526</v>
      </c>
      <c r="AI95" s="238" t="e">
        <v>#N/A</v>
      </c>
      <c r="AJ95" s="154" t="s">
        <v>526</v>
      </c>
      <c r="AK95" s="238" t="e">
        <v>#N/A</v>
      </c>
      <c r="AL95" s="154" t="s">
        <v>526</v>
      </c>
      <c r="AM95" s="227" t="str">
        <f>IF(COUNTIF('BU-TDR'!A:A,'Master List'!B95)&gt;0,"yes","no")</f>
        <v>no</v>
      </c>
      <c r="AN95" s="154">
        <v>4249</v>
      </c>
      <c r="AO95" s="239" t="s">
        <v>2390</v>
      </c>
      <c r="AP95" s="239"/>
      <c r="AQ95" s="239"/>
      <c r="AR95" s="328">
        <v>42947</v>
      </c>
      <c r="AS95" s="155"/>
      <c r="AT95" s="246"/>
      <c r="AU95" s="246"/>
    </row>
    <row r="96" spans="1:47" s="240" customFormat="1" ht="12" hidden="1" x14ac:dyDescent="0.25">
      <c r="A96" s="231">
        <v>91</v>
      </c>
      <c r="B96" s="204" t="s">
        <v>734</v>
      </c>
      <c r="C96" s="158" t="s">
        <v>734</v>
      </c>
      <c r="D96" s="158" t="s">
        <v>734</v>
      </c>
      <c r="E96" s="158"/>
      <c r="F96" s="158"/>
      <c r="G96" s="110" t="s">
        <v>637</v>
      </c>
      <c r="H96" s="157" t="s">
        <v>283</v>
      </c>
      <c r="I96" s="157" t="s">
        <v>283</v>
      </c>
      <c r="J96" s="158" t="s">
        <v>672</v>
      </c>
      <c r="K96" s="158" t="s">
        <v>571</v>
      </c>
      <c r="L96" s="156" t="s">
        <v>638</v>
      </c>
      <c r="M96" s="202">
        <v>38564</v>
      </c>
      <c r="N96" s="156" t="s">
        <v>283</v>
      </c>
      <c r="O96" s="155" t="s">
        <v>283</v>
      </c>
      <c r="P96" s="153" t="s">
        <v>733</v>
      </c>
      <c r="Q96" s="260"/>
      <c r="R96" s="260"/>
      <c r="S96" s="258" t="s">
        <v>524</v>
      </c>
      <c r="T96" s="258">
        <v>0</v>
      </c>
      <c r="U96" s="258">
        <v>0</v>
      </c>
      <c r="V96" s="258" t="s">
        <v>524</v>
      </c>
      <c r="W96" s="258">
        <v>0</v>
      </c>
      <c r="X96" s="258">
        <v>0</v>
      </c>
      <c r="Y96" s="258" t="s">
        <v>524</v>
      </c>
      <c r="Z96" s="258">
        <v>0</v>
      </c>
      <c r="AA96" s="258">
        <v>0</v>
      </c>
      <c r="AB96" s="258" t="s">
        <v>524</v>
      </c>
      <c r="AC96" s="258"/>
      <c r="AD96" s="258" t="s">
        <v>526</v>
      </c>
      <c r="AE96" s="154"/>
      <c r="AF96" s="154" t="s">
        <v>526</v>
      </c>
      <c r="AG96" s="154" t="s">
        <v>526</v>
      </c>
      <c r="AH96" s="156" t="s">
        <v>526</v>
      </c>
      <c r="AI96" s="238" t="e">
        <v>#N/A</v>
      </c>
      <c r="AJ96" s="158" t="s">
        <v>526</v>
      </c>
      <c r="AK96" s="238" t="e">
        <v>#N/A</v>
      </c>
      <c r="AL96" s="158" t="s">
        <v>526</v>
      </c>
      <c r="AM96" s="227" t="str">
        <f>IF(COUNTIF('BU-TDR'!A:A,'Master List'!B96)&gt;0,"yes","no")</f>
        <v>no</v>
      </c>
      <c r="AN96" s="154"/>
      <c r="AO96" s="239" t="s">
        <v>283</v>
      </c>
      <c r="AP96" s="239"/>
      <c r="AQ96" s="239"/>
      <c r="AR96" s="328">
        <v>42947</v>
      </c>
      <c r="AS96" s="153"/>
      <c r="AT96" s="239" t="s">
        <v>2391</v>
      </c>
      <c r="AU96" s="239"/>
    </row>
    <row r="97" spans="1:47" s="240" customFormat="1" ht="36" hidden="1" x14ac:dyDescent="0.25">
      <c r="A97" s="231">
        <v>92</v>
      </c>
      <c r="B97" s="204" t="s">
        <v>37</v>
      </c>
      <c r="C97" s="208" t="s">
        <v>37</v>
      </c>
      <c r="D97" s="208" t="s">
        <v>37</v>
      </c>
      <c r="E97" s="208"/>
      <c r="F97" s="208"/>
      <c r="G97" s="111" t="s">
        <v>637</v>
      </c>
      <c r="H97" s="204" t="s">
        <v>22</v>
      </c>
      <c r="I97" s="204" t="s">
        <v>735</v>
      </c>
      <c r="J97" s="158" t="s">
        <v>644</v>
      </c>
      <c r="K97" s="208" t="s">
        <v>534</v>
      </c>
      <c r="L97" s="156" t="s">
        <v>535</v>
      </c>
      <c r="M97" s="205"/>
      <c r="N97" s="154" t="s">
        <v>525</v>
      </c>
      <c r="O97" s="153" t="s">
        <v>551</v>
      </c>
      <c r="P97" s="153" t="s">
        <v>2392</v>
      </c>
      <c r="Q97" s="260"/>
      <c r="R97" s="260"/>
      <c r="S97" s="258" t="s">
        <v>642</v>
      </c>
      <c r="T97" s="258">
        <v>1</v>
      </c>
      <c r="U97" s="258">
        <v>17</v>
      </c>
      <c r="V97" s="258" t="s">
        <v>524</v>
      </c>
      <c r="W97" s="258">
        <v>0</v>
      </c>
      <c r="X97" s="258">
        <v>0</v>
      </c>
      <c r="Y97" s="258" t="s">
        <v>524</v>
      </c>
      <c r="Z97" s="258">
        <v>0</v>
      </c>
      <c r="AA97" s="258">
        <v>0</v>
      </c>
      <c r="AB97" s="258" t="s">
        <v>642</v>
      </c>
      <c r="AC97" s="258"/>
      <c r="AD97" s="258" t="s">
        <v>2304</v>
      </c>
      <c r="AE97" s="154"/>
      <c r="AF97" s="154" t="s">
        <v>540</v>
      </c>
      <c r="AG97" s="154" t="s">
        <v>737</v>
      </c>
      <c r="AH97" s="156" t="s">
        <v>526</v>
      </c>
      <c r="AI97" s="238" t="s">
        <v>2305</v>
      </c>
      <c r="AJ97" s="158" t="s">
        <v>540</v>
      </c>
      <c r="AK97" s="238" t="s">
        <v>540</v>
      </c>
      <c r="AL97" s="158" t="s">
        <v>540</v>
      </c>
      <c r="AM97" s="227" t="str">
        <f>IF(COUNTIF('BU-TDR'!A:A,'Master List'!B97)&gt;0,"yes","no")</f>
        <v>yes</v>
      </c>
      <c r="AN97" s="154">
        <v>4226</v>
      </c>
      <c r="AO97" s="239" t="s">
        <v>107</v>
      </c>
      <c r="AP97" s="239"/>
      <c r="AQ97" s="239"/>
      <c r="AR97" s="328">
        <v>42969</v>
      </c>
      <c r="AS97" s="153" t="s">
        <v>2379</v>
      </c>
      <c r="AT97" s="239"/>
      <c r="AU97" s="239"/>
    </row>
    <row r="98" spans="1:47" s="240" customFormat="1" ht="72" hidden="1" x14ac:dyDescent="0.25">
      <c r="A98" s="222">
        <v>93</v>
      </c>
      <c r="B98" s="157" t="s">
        <v>744</v>
      </c>
      <c r="C98" s="158" t="s">
        <v>37</v>
      </c>
      <c r="D98" s="158" t="s">
        <v>37</v>
      </c>
      <c r="E98" s="158"/>
      <c r="F98" s="158"/>
      <c r="G98" s="110" t="s">
        <v>530</v>
      </c>
      <c r="H98" s="157" t="s">
        <v>531</v>
      </c>
      <c r="I98" s="157" t="s">
        <v>532</v>
      </c>
      <c r="J98" s="158" t="s">
        <v>533</v>
      </c>
      <c r="K98" s="158" t="s">
        <v>534</v>
      </c>
      <c r="L98" s="154" t="s">
        <v>535</v>
      </c>
      <c r="M98" s="202"/>
      <c r="N98" s="154" t="s">
        <v>525</v>
      </c>
      <c r="O98" s="153" t="s">
        <v>551</v>
      </c>
      <c r="P98" s="153" t="s">
        <v>743</v>
      </c>
      <c r="Q98" s="260"/>
      <c r="R98" s="260"/>
      <c r="S98" s="258" t="s">
        <v>524</v>
      </c>
      <c r="T98" s="258">
        <v>0</v>
      </c>
      <c r="U98" s="258">
        <v>0</v>
      </c>
      <c r="V98" s="258" t="s">
        <v>642</v>
      </c>
      <c r="W98" s="258">
        <v>1</v>
      </c>
      <c r="X98" s="258">
        <v>18</v>
      </c>
      <c r="Y98" s="258" t="s">
        <v>524</v>
      </c>
      <c r="Z98" s="258">
        <v>0</v>
      </c>
      <c r="AA98" s="258">
        <v>0</v>
      </c>
      <c r="AB98" s="258" t="s">
        <v>524</v>
      </c>
      <c r="AC98" s="258"/>
      <c r="AD98" s="258" t="s">
        <v>526</v>
      </c>
      <c r="AE98" s="154"/>
      <c r="AF98" s="154" t="s">
        <v>526</v>
      </c>
      <c r="AG98" s="154" t="s">
        <v>526</v>
      </c>
      <c r="AH98" s="156" t="s">
        <v>526</v>
      </c>
      <c r="AI98" s="238" t="s">
        <v>526</v>
      </c>
      <c r="AJ98" s="158" t="s">
        <v>526</v>
      </c>
      <c r="AK98" s="238" t="s">
        <v>540</v>
      </c>
      <c r="AL98" s="158" t="s">
        <v>540</v>
      </c>
      <c r="AM98" s="227" t="str">
        <f>IF(COUNTIF('BU-TDR'!A:A,'Master List'!B98)&gt;0,"yes","no")</f>
        <v>yes</v>
      </c>
      <c r="AN98" s="154">
        <v>4226</v>
      </c>
      <c r="AO98" s="239" t="s">
        <v>2393</v>
      </c>
      <c r="AP98" s="239"/>
      <c r="AQ98" s="239"/>
      <c r="AR98" s="328">
        <v>42970</v>
      </c>
      <c r="AS98" s="153" t="s">
        <v>2394</v>
      </c>
      <c r="AT98" s="239"/>
      <c r="AU98" s="239"/>
    </row>
    <row r="99" spans="1:47" s="240" customFormat="1" ht="72" hidden="1" x14ac:dyDescent="0.25">
      <c r="A99" s="222">
        <v>94</v>
      </c>
      <c r="B99" s="224" t="s">
        <v>746</v>
      </c>
      <c r="C99" s="220" t="s">
        <v>746</v>
      </c>
      <c r="D99" s="220" t="s">
        <v>746</v>
      </c>
      <c r="E99" s="220"/>
      <c r="F99" s="220"/>
      <c r="G99" s="110" t="s">
        <v>637</v>
      </c>
      <c r="H99" s="157" t="s">
        <v>283</v>
      </c>
      <c r="I99" s="157" t="s">
        <v>283</v>
      </c>
      <c r="J99" s="158" t="s">
        <v>672</v>
      </c>
      <c r="K99" s="158" t="s">
        <v>571</v>
      </c>
      <c r="L99" s="154" t="s">
        <v>572</v>
      </c>
      <c r="M99" s="202">
        <v>42521</v>
      </c>
      <c r="N99" s="154" t="s">
        <v>141</v>
      </c>
      <c r="O99" s="153" t="s">
        <v>551</v>
      </c>
      <c r="P99" s="153" t="s">
        <v>745</v>
      </c>
      <c r="Q99" s="260"/>
      <c r="R99" s="260"/>
      <c r="S99" s="258" t="s">
        <v>524</v>
      </c>
      <c r="T99" s="258">
        <v>0</v>
      </c>
      <c r="U99" s="258">
        <v>0</v>
      </c>
      <c r="V99" s="258" t="s">
        <v>524</v>
      </c>
      <c r="W99" s="258">
        <v>0</v>
      </c>
      <c r="X99" s="258">
        <v>0</v>
      </c>
      <c r="Y99" s="258" t="s">
        <v>524</v>
      </c>
      <c r="Z99" s="258">
        <v>0</v>
      </c>
      <c r="AA99" s="258">
        <v>0</v>
      </c>
      <c r="AB99" s="258" t="s">
        <v>524</v>
      </c>
      <c r="AC99" s="258"/>
      <c r="AD99" s="258" t="s">
        <v>526</v>
      </c>
      <c r="AE99" s="154"/>
      <c r="AF99" s="154" t="s">
        <v>526</v>
      </c>
      <c r="AG99" s="154" t="s">
        <v>526</v>
      </c>
      <c r="AH99" s="154" t="s">
        <v>526</v>
      </c>
      <c r="AI99" s="238" t="e">
        <v>#N/A</v>
      </c>
      <c r="AJ99" s="154" t="s">
        <v>526</v>
      </c>
      <c r="AK99" s="238" t="e">
        <v>#N/A</v>
      </c>
      <c r="AL99" s="154" t="s">
        <v>526</v>
      </c>
      <c r="AM99" s="227" t="str">
        <f>IF(COUNTIF('BU-TDR'!A:A,'Master List'!B99)&gt;0,"yes","no")</f>
        <v>no</v>
      </c>
      <c r="AN99" s="154">
        <v>4226</v>
      </c>
      <c r="AO99" s="239" t="s">
        <v>2395</v>
      </c>
      <c r="AP99" s="239"/>
      <c r="AQ99" s="239"/>
      <c r="AR99" s="328">
        <v>42970</v>
      </c>
      <c r="AS99" s="155" t="s">
        <v>2396</v>
      </c>
      <c r="AT99" s="246"/>
      <c r="AU99" s="246"/>
    </row>
    <row r="100" spans="1:47" s="240" customFormat="1" ht="24" hidden="1" x14ac:dyDescent="0.25">
      <c r="A100" s="222">
        <v>95</v>
      </c>
      <c r="B100" s="224" t="s">
        <v>748</v>
      </c>
      <c r="C100" s="220" t="s">
        <v>746</v>
      </c>
      <c r="D100" s="220" t="s">
        <v>746</v>
      </c>
      <c r="E100" s="220"/>
      <c r="F100" s="220"/>
      <c r="G100" s="110" t="s">
        <v>530</v>
      </c>
      <c r="H100" s="157" t="s">
        <v>531</v>
      </c>
      <c r="I100" s="157" t="s">
        <v>532</v>
      </c>
      <c r="J100" s="158" t="s">
        <v>283</v>
      </c>
      <c r="K100" s="158" t="s">
        <v>571</v>
      </c>
      <c r="L100" s="154" t="s">
        <v>572</v>
      </c>
      <c r="M100" s="202">
        <v>42521</v>
      </c>
      <c r="N100" s="154" t="s">
        <v>141</v>
      </c>
      <c r="O100" s="153" t="s">
        <v>551</v>
      </c>
      <c r="P100" s="153" t="s">
        <v>747</v>
      </c>
      <c r="Q100" s="260"/>
      <c r="R100" s="260"/>
      <c r="S100" s="258" t="s">
        <v>524</v>
      </c>
      <c r="T100" s="258">
        <v>0</v>
      </c>
      <c r="U100" s="258">
        <v>0</v>
      </c>
      <c r="V100" s="258" t="s">
        <v>524</v>
      </c>
      <c r="W100" s="258">
        <v>0</v>
      </c>
      <c r="X100" s="258">
        <v>0</v>
      </c>
      <c r="Y100" s="258" t="s">
        <v>524</v>
      </c>
      <c r="Z100" s="258">
        <v>0</v>
      </c>
      <c r="AA100" s="258">
        <v>0</v>
      </c>
      <c r="AB100" s="258" t="s">
        <v>524</v>
      </c>
      <c r="AC100" s="258"/>
      <c r="AD100" s="258" t="s">
        <v>526</v>
      </c>
      <c r="AE100" s="154"/>
      <c r="AF100" s="154" t="s">
        <v>526</v>
      </c>
      <c r="AG100" s="154" t="s">
        <v>526</v>
      </c>
      <c r="AH100" s="154" t="s">
        <v>526</v>
      </c>
      <c r="AI100" s="238" t="e">
        <v>#N/A</v>
      </c>
      <c r="AJ100" s="154" t="s">
        <v>526</v>
      </c>
      <c r="AK100" s="238" t="e">
        <v>#N/A</v>
      </c>
      <c r="AL100" s="154" t="s">
        <v>526</v>
      </c>
      <c r="AM100" s="227" t="str">
        <f>IF(COUNTIF('BU-TDR'!A:A,'Master List'!B100)&gt;0,"yes","no")</f>
        <v>no</v>
      </c>
      <c r="AN100" s="154">
        <v>4226</v>
      </c>
      <c r="AO100" s="239" t="s">
        <v>2397</v>
      </c>
      <c r="AP100" s="239"/>
      <c r="AQ100" s="239"/>
      <c r="AR100" s="328">
        <v>42947</v>
      </c>
      <c r="AS100" s="153"/>
      <c r="AT100" s="239"/>
      <c r="AU100" s="239"/>
    </row>
    <row r="101" spans="1:47" s="240" customFormat="1" ht="24" hidden="1" x14ac:dyDescent="0.25">
      <c r="A101" s="222">
        <v>96</v>
      </c>
      <c r="B101" s="224" t="s">
        <v>750</v>
      </c>
      <c r="C101" s="220" t="s">
        <v>750</v>
      </c>
      <c r="D101" s="220" t="s">
        <v>750</v>
      </c>
      <c r="E101" s="220"/>
      <c r="F101" s="220"/>
      <c r="G101" s="110" t="s">
        <v>637</v>
      </c>
      <c r="H101" s="157" t="s">
        <v>283</v>
      </c>
      <c r="I101" s="157" t="s">
        <v>283</v>
      </c>
      <c r="J101" s="158" t="s">
        <v>672</v>
      </c>
      <c r="K101" s="158" t="s">
        <v>571</v>
      </c>
      <c r="L101" s="154" t="s">
        <v>572</v>
      </c>
      <c r="M101" s="202">
        <v>41639</v>
      </c>
      <c r="N101" s="154" t="s">
        <v>141</v>
      </c>
      <c r="O101" s="153" t="s">
        <v>234</v>
      </c>
      <c r="P101" s="153" t="s">
        <v>749</v>
      </c>
      <c r="Q101" s="260"/>
      <c r="R101" s="260"/>
      <c r="S101" s="258" t="s">
        <v>524</v>
      </c>
      <c r="T101" s="258">
        <v>0</v>
      </c>
      <c r="U101" s="258">
        <v>0</v>
      </c>
      <c r="V101" s="258" t="s">
        <v>524</v>
      </c>
      <c r="W101" s="258">
        <v>0</v>
      </c>
      <c r="X101" s="258">
        <v>0</v>
      </c>
      <c r="Y101" s="258" t="s">
        <v>524</v>
      </c>
      <c r="Z101" s="258">
        <v>0</v>
      </c>
      <c r="AA101" s="258">
        <v>0</v>
      </c>
      <c r="AB101" s="258" t="s">
        <v>524</v>
      </c>
      <c r="AC101" s="258"/>
      <c r="AD101" s="258" t="s">
        <v>526</v>
      </c>
      <c r="AE101" s="156"/>
      <c r="AF101" s="156" t="s">
        <v>526</v>
      </c>
      <c r="AG101" s="156" t="s">
        <v>526</v>
      </c>
      <c r="AH101" s="156" t="s">
        <v>526</v>
      </c>
      <c r="AI101" s="238" t="e">
        <v>#N/A</v>
      </c>
      <c r="AJ101" s="156" t="s">
        <v>526</v>
      </c>
      <c r="AK101" s="238" t="e">
        <v>#N/A</v>
      </c>
      <c r="AL101" s="156" t="s">
        <v>526</v>
      </c>
      <c r="AM101" s="227" t="str">
        <f>IF(COUNTIF('BU-TDR'!A:A,'Master List'!B101)&gt;0,"yes","no")</f>
        <v>no</v>
      </c>
      <c r="AN101" s="154">
        <v>4223</v>
      </c>
      <c r="AO101" s="239" t="s">
        <v>283</v>
      </c>
      <c r="AP101" s="239"/>
      <c r="AQ101" s="239"/>
      <c r="AR101" s="328">
        <v>42947</v>
      </c>
      <c r="AS101" s="153"/>
      <c r="AT101" s="239"/>
      <c r="AU101" s="239"/>
    </row>
    <row r="102" spans="1:47" s="240" customFormat="1" ht="24" hidden="1" x14ac:dyDescent="0.25">
      <c r="A102" s="222">
        <v>97</v>
      </c>
      <c r="B102" s="224" t="s">
        <v>752</v>
      </c>
      <c r="C102" s="220" t="s">
        <v>750</v>
      </c>
      <c r="D102" s="220" t="s">
        <v>750</v>
      </c>
      <c r="E102" s="220"/>
      <c r="F102" s="220"/>
      <c r="G102" s="110" t="s">
        <v>530</v>
      </c>
      <c r="H102" s="157" t="s">
        <v>531</v>
      </c>
      <c r="I102" s="157" t="s">
        <v>532</v>
      </c>
      <c r="J102" s="158" t="s">
        <v>283</v>
      </c>
      <c r="K102" s="158" t="s">
        <v>571</v>
      </c>
      <c r="L102" s="154" t="s">
        <v>572</v>
      </c>
      <c r="M102" s="202">
        <v>41639</v>
      </c>
      <c r="N102" s="154" t="s">
        <v>141</v>
      </c>
      <c r="O102" s="153" t="s">
        <v>234</v>
      </c>
      <c r="P102" s="153" t="s">
        <v>751</v>
      </c>
      <c r="Q102" s="260"/>
      <c r="R102" s="260"/>
      <c r="S102" s="258" t="s">
        <v>524</v>
      </c>
      <c r="T102" s="258">
        <v>0</v>
      </c>
      <c r="U102" s="258">
        <v>0</v>
      </c>
      <c r="V102" s="258" t="s">
        <v>524</v>
      </c>
      <c r="W102" s="258">
        <v>0</v>
      </c>
      <c r="X102" s="258">
        <v>0</v>
      </c>
      <c r="Y102" s="258" t="s">
        <v>524</v>
      </c>
      <c r="Z102" s="258">
        <v>0</v>
      </c>
      <c r="AA102" s="258">
        <v>0</v>
      </c>
      <c r="AB102" s="258" t="s">
        <v>524</v>
      </c>
      <c r="AC102" s="258"/>
      <c r="AD102" s="258" t="s">
        <v>526</v>
      </c>
      <c r="AE102" s="154"/>
      <c r="AF102" s="154" t="s">
        <v>526</v>
      </c>
      <c r="AG102" s="154" t="s">
        <v>526</v>
      </c>
      <c r="AH102" s="154" t="s">
        <v>526</v>
      </c>
      <c r="AI102" s="238" t="e">
        <v>#N/A</v>
      </c>
      <c r="AJ102" s="154" t="s">
        <v>526</v>
      </c>
      <c r="AK102" s="238" t="e">
        <v>#N/A</v>
      </c>
      <c r="AL102" s="154" t="s">
        <v>526</v>
      </c>
      <c r="AM102" s="227" t="str">
        <f>IF(COUNTIF('BU-TDR'!A:A,'Master List'!B102)&gt;0,"yes","no")</f>
        <v>no</v>
      </c>
      <c r="AN102" s="154">
        <v>4223</v>
      </c>
      <c r="AO102" s="239" t="s">
        <v>283</v>
      </c>
      <c r="AP102" s="239"/>
      <c r="AQ102" s="239"/>
      <c r="AR102" s="328">
        <v>42947</v>
      </c>
      <c r="AS102" s="153"/>
      <c r="AT102" s="239"/>
      <c r="AU102" s="239"/>
    </row>
    <row r="103" spans="1:47" s="240" customFormat="1" ht="24" hidden="1" x14ac:dyDescent="0.25">
      <c r="A103" s="222">
        <v>98</v>
      </c>
      <c r="B103" s="157" t="s">
        <v>40</v>
      </c>
      <c r="C103" s="158" t="s">
        <v>40</v>
      </c>
      <c r="D103" s="158" t="s">
        <v>40</v>
      </c>
      <c r="E103" s="158"/>
      <c r="F103" s="158"/>
      <c r="G103" s="110" t="s">
        <v>637</v>
      </c>
      <c r="H103" s="157" t="s">
        <v>30</v>
      </c>
      <c r="I103" s="157" t="s">
        <v>753</v>
      </c>
      <c r="J103" s="158" t="s">
        <v>644</v>
      </c>
      <c r="K103" s="158" t="s">
        <v>534</v>
      </c>
      <c r="L103" s="154" t="s">
        <v>535</v>
      </c>
      <c r="M103" s="202"/>
      <c r="N103" s="154" t="s">
        <v>525</v>
      </c>
      <c r="O103" s="153" t="s">
        <v>39</v>
      </c>
      <c r="P103" s="153" t="s">
        <v>42</v>
      </c>
      <c r="Q103" s="260"/>
      <c r="R103" s="260"/>
      <c r="S103" s="258" t="s">
        <v>642</v>
      </c>
      <c r="T103" s="258">
        <v>3</v>
      </c>
      <c r="U103" s="258">
        <v>45</v>
      </c>
      <c r="V103" s="258" t="s">
        <v>524</v>
      </c>
      <c r="W103" s="258">
        <v>0</v>
      </c>
      <c r="X103" s="258">
        <v>0</v>
      </c>
      <c r="Y103" s="258" t="s">
        <v>642</v>
      </c>
      <c r="Z103" s="258">
        <v>1</v>
      </c>
      <c r="AA103" s="258">
        <v>2</v>
      </c>
      <c r="AB103" s="258" t="s">
        <v>642</v>
      </c>
      <c r="AC103" s="258"/>
      <c r="AD103" s="258" t="s">
        <v>2304</v>
      </c>
      <c r="AE103" s="154"/>
      <c r="AF103" s="154" t="s">
        <v>526</v>
      </c>
      <c r="AG103" s="154" t="s">
        <v>754</v>
      </c>
      <c r="AH103" s="156" t="s">
        <v>526</v>
      </c>
      <c r="AI103" s="238" t="e">
        <v>#N/A</v>
      </c>
      <c r="AJ103" s="158" t="s">
        <v>526</v>
      </c>
      <c r="AK103" s="238" t="e">
        <v>#N/A</v>
      </c>
      <c r="AL103" s="158" t="s">
        <v>526</v>
      </c>
      <c r="AM103" s="227" t="str">
        <f>IF(COUNTIF('BU-TDR'!A:A,'Master List'!B103)&gt;0,"yes","no")</f>
        <v>no</v>
      </c>
      <c r="AN103" s="154">
        <v>4272</v>
      </c>
      <c r="AO103" s="239" t="s">
        <v>2398</v>
      </c>
      <c r="AP103" s="239"/>
      <c r="AQ103" s="239"/>
      <c r="AR103" s="328">
        <v>42947</v>
      </c>
      <c r="AS103" s="153"/>
      <c r="AT103" s="239"/>
      <c r="AU103" s="239"/>
    </row>
    <row r="104" spans="1:47" s="240" customFormat="1" ht="12" hidden="1" x14ac:dyDescent="0.25">
      <c r="A104" s="222">
        <v>99</v>
      </c>
      <c r="B104" s="157" t="s">
        <v>756</v>
      </c>
      <c r="C104" s="158" t="s">
        <v>40</v>
      </c>
      <c r="D104" s="158" t="s">
        <v>40</v>
      </c>
      <c r="E104" s="158"/>
      <c r="F104" s="158"/>
      <c r="G104" s="110" t="s">
        <v>530</v>
      </c>
      <c r="H104" s="157" t="s">
        <v>531</v>
      </c>
      <c r="I104" s="157" t="s">
        <v>532</v>
      </c>
      <c r="J104" s="158" t="s">
        <v>533</v>
      </c>
      <c r="K104" s="158" t="s">
        <v>534</v>
      </c>
      <c r="L104" s="154" t="s">
        <v>535</v>
      </c>
      <c r="M104" s="202"/>
      <c r="N104" s="154" t="s">
        <v>525</v>
      </c>
      <c r="O104" s="153" t="s">
        <v>39</v>
      </c>
      <c r="P104" s="153" t="s">
        <v>755</v>
      </c>
      <c r="Q104" s="260"/>
      <c r="R104" s="260"/>
      <c r="S104" s="258" t="s">
        <v>524</v>
      </c>
      <c r="T104" s="258">
        <v>0</v>
      </c>
      <c r="U104" s="258">
        <v>0</v>
      </c>
      <c r="V104" s="258" t="s">
        <v>524</v>
      </c>
      <c r="W104" s="258">
        <v>0</v>
      </c>
      <c r="X104" s="258">
        <v>0</v>
      </c>
      <c r="Y104" s="258" t="s">
        <v>524</v>
      </c>
      <c r="Z104" s="258">
        <v>0</v>
      </c>
      <c r="AA104" s="258">
        <v>0</v>
      </c>
      <c r="AB104" s="258" t="s">
        <v>524</v>
      </c>
      <c r="AC104" s="258"/>
      <c r="AD104" s="258" t="s">
        <v>526</v>
      </c>
      <c r="AE104" s="154"/>
      <c r="AF104" s="154" t="s">
        <v>526</v>
      </c>
      <c r="AG104" s="154" t="s">
        <v>526</v>
      </c>
      <c r="AH104" s="156" t="s">
        <v>526</v>
      </c>
      <c r="AI104" s="238" t="e">
        <v>#N/A</v>
      </c>
      <c r="AJ104" s="158" t="s">
        <v>526</v>
      </c>
      <c r="AK104" s="238" t="e">
        <v>#N/A</v>
      </c>
      <c r="AL104" s="158" t="s">
        <v>526</v>
      </c>
      <c r="AM104" s="227" t="str">
        <f>IF(COUNTIF('BU-TDR'!A:A,'Master List'!B104)&gt;0,"yes","no")</f>
        <v>no</v>
      </c>
      <c r="AN104" s="154">
        <v>4272</v>
      </c>
      <c r="AO104" s="239" t="s">
        <v>2399</v>
      </c>
      <c r="AP104" s="239"/>
      <c r="AQ104" s="239"/>
      <c r="AR104" s="328">
        <v>42947</v>
      </c>
      <c r="AS104" s="153"/>
      <c r="AT104" s="239"/>
      <c r="AU104" s="239"/>
    </row>
    <row r="105" spans="1:47" s="240" customFormat="1" ht="24" hidden="1" x14ac:dyDescent="0.25">
      <c r="A105" s="222">
        <v>100</v>
      </c>
      <c r="B105" s="157" t="s">
        <v>758</v>
      </c>
      <c r="C105" s="158" t="s">
        <v>759</v>
      </c>
      <c r="D105" s="158" t="s">
        <v>539</v>
      </c>
      <c r="E105" s="158"/>
      <c r="F105" s="158"/>
      <c r="G105" s="110" t="s">
        <v>637</v>
      </c>
      <c r="H105" s="157" t="s">
        <v>30</v>
      </c>
      <c r="I105" s="157" t="s">
        <v>760</v>
      </c>
      <c r="J105" s="158" t="s">
        <v>644</v>
      </c>
      <c r="K105" s="158" t="s">
        <v>534</v>
      </c>
      <c r="L105" s="156" t="s">
        <v>535</v>
      </c>
      <c r="M105" s="205"/>
      <c r="N105" s="154" t="s">
        <v>525</v>
      </c>
      <c r="O105" s="153" t="s">
        <v>39</v>
      </c>
      <c r="P105" s="155" t="s">
        <v>757</v>
      </c>
      <c r="Q105" s="316"/>
      <c r="R105" s="316"/>
      <c r="S105" s="258" t="s">
        <v>524</v>
      </c>
      <c r="T105" s="258">
        <v>0</v>
      </c>
      <c r="U105" s="258">
        <v>0</v>
      </c>
      <c r="V105" s="258" t="s">
        <v>524</v>
      </c>
      <c r="W105" s="258">
        <v>0</v>
      </c>
      <c r="X105" s="258">
        <v>0</v>
      </c>
      <c r="Y105" s="258" t="s">
        <v>524</v>
      </c>
      <c r="Z105" s="258">
        <v>0</v>
      </c>
      <c r="AA105" s="258">
        <v>0</v>
      </c>
      <c r="AB105" s="258" t="s">
        <v>524</v>
      </c>
      <c r="AC105" s="258"/>
      <c r="AD105" s="258" t="s">
        <v>526</v>
      </c>
      <c r="AE105" s="156"/>
      <c r="AF105" s="156" t="s">
        <v>762</v>
      </c>
      <c r="AG105" s="156" t="s">
        <v>540</v>
      </c>
      <c r="AH105" s="156" t="s">
        <v>526</v>
      </c>
      <c r="AI105" s="238" t="s">
        <v>2400</v>
      </c>
      <c r="AJ105" s="158" t="s">
        <v>540</v>
      </c>
      <c r="AK105" s="238" t="s">
        <v>526</v>
      </c>
      <c r="AL105" s="158" t="s">
        <v>526</v>
      </c>
      <c r="AM105" s="227" t="str">
        <f>IF(COUNTIF('BU-TDR'!A:A,'Master List'!B105)&gt;0,"yes","no")</f>
        <v>no</v>
      </c>
      <c r="AN105" s="156">
        <v>4211</v>
      </c>
      <c r="AO105" s="239" t="s">
        <v>2401</v>
      </c>
      <c r="AP105" s="239"/>
      <c r="AQ105" s="239"/>
      <c r="AR105" s="328">
        <v>42947</v>
      </c>
      <c r="AS105" s="153"/>
      <c r="AT105" s="239"/>
      <c r="AU105" s="239"/>
    </row>
    <row r="106" spans="1:47" s="240" customFormat="1" ht="24" hidden="1" x14ac:dyDescent="0.25">
      <c r="A106" s="222">
        <v>101</v>
      </c>
      <c r="B106" s="157" t="s">
        <v>764</v>
      </c>
      <c r="C106" s="158" t="s">
        <v>759</v>
      </c>
      <c r="D106" s="158" t="s">
        <v>547</v>
      </c>
      <c r="E106" s="158"/>
      <c r="F106" s="158"/>
      <c r="G106" s="110" t="s">
        <v>637</v>
      </c>
      <c r="H106" s="157" t="s">
        <v>30</v>
      </c>
      <c r="I106" s="157" t="s">
        <v>765</v>
      </c>
      <c r="J106" s="158" t="s">
        <v>644</v>
      </c>
      <c r="K106" s="158" t="s">
        <v>534</v>
      </c>
      <c r="L106" s="156" t="s">
        <v>535</v>
      </c>
      <c r="M106" s="205"/>
      <c r="N106" s="154" t="s">
        <v>525</v>
      </c>
      <c r="O106" s="153" t="s">
        <v>39</v>
      </c>
      <c r="P106" s="155" t="s">
        <v>763</v>
      </c>
      <c r="Q106" s="316"/>
      <c r="R106" s="316"/>
      <c r="S106" s="258" t="s">
        <v>524</v>
      </c>
      <c r="T106" s="258">
        <v>0</v>
      </c>
      <c r="U106" s="258">
        <v>0</v>
      </c>
      <c r="V106" s="258" t="s">
        <v>524</v>
      </c>
      <c r="W106" s="258">
        <v>0</v>
      </c>
      <c r="X106" s="258">
        <v>0</v>
      </c>
      <c r="Y106" s="258" t="s">
        <v>524</v>
      </c>
      <c r="Z106" s="258">
        <v>0</v>
      </c>
      <c r="AA106" s="258">
        <v>0</v>
      </c>
      <c r="AB106" s="258" t="s">
        <v>524</v>
      </c>
      <c r="AC106" s="258"/>
      <c r="AD106" s="258" t="s">
        <v>526</v>
      </c>
      <c r="AE106" s="209"/>
      <c r="AF106" s="209" t="s">
        <v>526</v>
      </c>
      <c r="AG106" s="209" t="s">
        <v>540</v>
      </c>
      <c r="AH106" s="209" t="s">
        <v>526</v>
      </c>
      <c r="AI106" s="238" t="s">
        <v>2400</v>
      </c>
      <c r="AJ106" s="158" t="s">
        <v>540</v>
      </c>
      <c r="AK106" s="238" t="s">
        <v>526</v>
      </c>
      <c r="AL106" s="158" t="s">
        <v>526</v>
      </c>
      <c r="AM106" s="227" t="str">
        <f>IF(COUNTIF('BU-TDR'!A:A,'Master List'!B106)&gt;0,"yes","no")</f>
        <v>no</v>
      </c>
      <c r="AN106" s="209">
        <v>4221</v>
      </c>
      <c r="AO106" s="239" t="s">
        <v>2121</v>
      </c>
      <c r="AP106" s="239"/>
      <c r="AQ106" s="239"/>
      <c r="AR106" s="328">
        <v>42947</v>
      </c>
      <c r="AS106" s="153"/>
      <c r="AT106" s="239"/>
      <c r="AU106" s="239"/>
    </row>
    <row r="107" spans="1:47" s="240" customFormat="1" ht="24" hidden="1" x14ac:dyDescent="0.25">
      <c r="A107" s="231">
        <v>102</v>
      </c>
      <c r="B107" s="204" t="s">
        <v>772</v>
      </c>
      <c r="C107" s="158" t="s">
        <v>759</v>
      </c>
      <c r="D107" s="158" t="s">
        <v>550</v>
      </c>
      <c r="E107" s="158"/>
      <c r="F107" s="158"/>
      <c r="G107" s="110" t="s">
        <v>637</v>
      </c>
      <c r="H107" s="157" t="s">
        <v>30</v>
      </c>
      <c r="I107" s="204" t="s">
        <v>773</v>
      </c>
      <c r="J107" s="158" t="s">
        <v>644</v>
      </c>
      <c r="K107" s="158" t="s">
        <v>534</v>
      </c>
      <c r="L107" s="156" t="s">
        <v>535</v>
      </c>
      <c r="M107" s="285" t="s">
        <v>774</v>
      </c>
      <c r="N107" s="154" t="s">
        <v>525</v>
      </c>
      <c r="O107" s="153" t="s">
        <v>39</v>
      </c>
      <c r="P107" s="155" t="s">
        <v>771</v>
      </c>
      <c r="Q107" s="316"/>
      <c r="R107" s="316"/>
      <c r="S107" s="258" t="s">
        <v>524</v>
      </c>
      <c r="T107" s="258">
        <v>0</v>
      </c>
      <c r="U107" s="258">
        <v>0</v>
      </c>
      <c r="V107" s="258" t="s">
        <v>524</v>
      </c>
      <c r="W107" s="258">
        <v>0</v>
      </c>
      <c r="X107" s="258">
        <v>0</v>
      </c>
      <c r="Y107" s="258" t="s">
        <v>524</v>
      </c>
      <c r="Z107" s="258">
        <v>0</v>
      </c>
      <c r="AA107" s="258">
        <v>0</v>
      </c>
      <c r="AB107" s="258" t="s">
        <v>524</v>
      </c>
      <c r="AC107" s="258"/>
      <c r="AD107" s="258" t="s">
        <v>526</v>
      </c>
      <c r="AE107" s="209"/>
      <c r="AF107" s="209" t="s">
        <v>526</v>
      </c>
      <c r="AG107" s="209" t="s">
        <v>526</v>
      </c>
      <c r="AH107" s="156" t="s">
        <v>526</v>
      </c>
      <c r="AI107" s="238" t="e">
        <v>#N/A</v>
      </c>
      <c r="AJ107" s="208" t="s">
        <v>526</v>
      </c>
      <c r="AK107" s="238" t="e">
        <v>#N/A</v>
      </c>
      <c r="AL107" s="158" t="s">
        <v>526</v>
      </c>
      <c r="AM107" s="227" t="str">
        <f>IF(COUNTIF('BU-TDR'!A:A,'Master List'!B107)&gt;0,"yes","no")</f>
        <v>no</v>
      </c>
      <c r="AN107" s="156">
        <v>4289</v>
      </c>
      <c r="AO107" s="239" t="s">
        <v>2123</v>
      </c>
      <c r="AP107" s="239"/>
      <c r="AQ107" s="239"/>
      <c r="AR107" s="328">
        <v>42947</v>
      </c>
      <c r="AS107" s="153"/>
      <c r="AT107" s="239"/>
      <c r="AU107" s="239"/>
    </row>
    <row r="108" spans="1:47" s="240" customFormat="1" ht="108" hidden="1" x14ac:dyDescent="0.25">
      <c r="A108" s="231">
        <v>103</v>
      </c>
      <c r="B108" s="204" t="s">
        <v>776</v>
      </c>
      <c r="C108" s="158" t="s">
        <v>759</v>
      </c>
      <c r="D108" s="158" t="s">
        <v>554</v>
      </c>
      <c r="E108" s="158"/>
      <c r="F108" s="158"/>
      <c r="G108" s="110" t="s">
        <v>637</v>
      </c>
      <c r="H108" s="157" t="s">
        <v>30</v>
      </c>
      <c r="I108" s="204" t="s">
        <v>777</v>
      </c>
      <c r="J108" s="158" t="s">
        <v>644</v>
      </c>
      <c r="K108" s="158" t="s">
        <v>534</v>
      </c>
      <c r="L108" s="156" t="s">
        <v>535</v>
      </c>
      <c r="M108" s="285" t="s">
        <v>778</v>
      </c>
      <c r="N108" s="154" t="s">
        <v>525</v>
      </c>
      <c r="O108" s="153" t="s">
        <v>39</v>
      </c>
      <c r="P108" s="155" t="s">
        <v>775</v>
      </c>
      <c r="Q108" s="316"/>
      <c r="R108" s="316"/>
      <c r="S108" s="258" t="s">
        <v>524</v>
      </c>
      <c r="T108" s="258">
        <v>0</v>
      </c>
      <c r="U108" s="258">
        <v>0</v>
      </c>
      <c r="V108" s="258" t="s">
        <v>524</v>
      </c>
      <c r="W108" s="258">
        <v>0</v>
      </c>
      <c r="X108" s="258">
        <v>0</v>
      </c>
      <c r="Y108" s="258" t="s">
        <v>524</v>
      </c>
      <c r="Z108" s="258">
        <v>0</v>
      </c>
      <c r="AA108" s="258">
        <v>0</v>
      </c>
      <c r="AB108" s="258" t="s">
        <v>524</v>
      </c>
      <c r="AC108" s="258"/>
      <c r="AD108" s="258" t="s">
        <v>526</v>
      </c>
      <c r="AE108" s="156"/>
      <c r="AF108" s="156" t="s">
        <v>526</v>
      </c>
      <c r="AG108" s="156" t="s">
        <v>526</v>
      </c>
      <c r="AH108" s="156" t="s">
        <v>526</v>
      </c>
      <c r="AI108" s="238" t="e">
        <v>#N/A</v>
      </c>
      <c r="AJ108" s="208" t="s">
        <v>526</v>
      </c>
      <c r="AK108" s="238" t="e">
        <v>#N/A</v>
      </c>
      <c r="AL108" s="158" t="s">
        <v>526</v>
      </c>
      <c r="AM108" s="227" t="str">
        <f>IF(COUNTIF('BU-TDR'!A:A,'Master List'!B108)&gt;0,"yes","no")</f>
        <v>no</v>
      </c>
      <c r="AN108" s="156">
        <v>4226</v>
      </c>
      <c r="AO108" s="239" t="s">
        <v>2124</v>
      </c>
      <c r="AP108" s="239"/>
      <c r="AQ108" s="239"/>
      <c r="AR108" s="328">
        <v>42979</v>
      </c>
      <c r="AS108" s="153" t="s">
        <v>2402</v>
      </c>
      <c r="AT108" s="239"/>
      <c r="AU108" s="239"/>
    </row>
    <row r="109" spans="1:47" s="240" customFormat="1" ht="108" hidden="1" x14ac:dyDescent="0.25">
      <c r="A109" s="222">
        <v>104</v>
      </c>
      <c r="B109" s="157" t="s">
        <v>780</v>
      </c>
      <c r="C109" s="158" t="s">
        <v>759</v>
      </c>
      <c r="D109" s="158" t="s">
        <v>557</v>
      </c>
      <c r="E109" s="158"/>
      <c r="F109" s="158"/>
      <c r="G109" s="110" t="s">
        <v>637</v>
      </c>
      <c r="H109" s="157" t="s">
        <v>30</v>
      </c>
      <c r="I109" s="157" t="s">
        <v>781</v>
      </c>
      <c r="J109" s="158" t="s">
        <v>644</v>
      </c>
      <c r="K109" s="158" t="s">
        <v>534</v>
      </c>
      <c r="L109" s="156" t="s">
        <v>535</v>
      </c>
      <c r="M109" s="205"/>
      <c r="N109" s="154" t="s">
        <v>525</v>
      </c>
      <c r="O109" s="153" t="s">
        <v>39</v>
      </c>
      <c r="P109" s="155" t="s">
        <v>779</v>
      </c>
      <c r="Q109" s="316"/>
      <c r="R109" s="316"/>
      <c r="S109" s="258" t="s">
        <v>524</v>
      </c>
      <c r="T109" s="258">
        <v>0</v>
      </c>
      <c r="U109" s="258">
        <v>0</v>
      </c>
      <c r="V109" s="258" t="s">
        <v>524</v>
      </c>
      <c r="W109" s="258">
        <v>0</v>
      </c>
      <c r="X109" s="258">
        <v>0</v>
      </c>
      <c r="Y109" s="258" t="s">
        <v>524</v>
      </c>
      <c r="Z109" s="258">
        <v>0</v>
      </c>
      <c r="AA109" s="258">
        <v>0</v>
      </c>
      <c r="AB109" s="258" t="s">
        <v>524</v>
      </c>
      <c r="AC109" s="258"/>
      <c r="AD109" s="258" t="s">
        <v>526</v>
      </c>
      <c r="AE109" s="156"/>
      <c r="AF109" s="156" t="s">
        <v>782</v>
      </c>
      <c r="AG109" s="156" t="s">
        <v>540</v>
      </c>
      <c r="AH109" s="156" t="s">
        <v>526</v>
      </c>
      <c r="AI109" s="238" t="s">
        <v>2400</v>
      </c>
      <c r="AJ109" s="208" t="s">
        <v>540</v>
      </c>
      <c r="AK109" s="238" t="s">
        <v>526</v>
      </c>
      <c r="AL109" s="208" t="s">
        <v>526</v>
      </c>
      <c r="AM109" s="227" t="str">
        <f>IF(COUNTIF('BU-TDR'!A:A,'Master List'!B109)&gt;0,"yes","no")</f>
        <v>no</v>
      </c>
      <c r="AN109" s="156">
        <v>4244</v>
      </c>
      <c r="AO109" s="239" t="s">
        <v>2125</v>
      </c>
      <c r="AP109" s="239"/>
      <c r="AQ109" s="239"/>
      <c r="AR109" s="328">
        <v>42979</v>
      </c>
      <c r="AS109" s="153" t="s">
        <v>2402</v>
      </c>
      <c r="AT109" s="239"/>
      <c r="AU109" s="239"/>
    </row>
    <row r="110" spans="1:47" s="240" customFormat="1" ht="24" hidden="1" x14ac:dyDescent="0.25">
      <c r="A110" s="222">
        <v>105</v>
      </c>
      <c r="B110" s="157" t="s">
        <v>787</v>
      </c>
      <c r="C110" s="158" t="s">
        <v>759</v>
      </c>
      <c r="D110" s="158" t="s">
        <v>575</v>
      </c>
      <c r="E110" s="158"/>
      <c r="F110" s="158"/>
      <c r="G110" s="110" t="s">
        <v>637</v>
      </c>
      <c r="H110" s="157" t="s">
        <v>30</v>
      </c>
      <c r="I110" s="157" t="s">
        <v>788</v>
      </c>
      <c r="J110" s="158" t="s">
        <v>644</v>
      </c>
      <c r="K110" s="158" t="s">
        <v>534</v>
      </c>
      <c r="L110" s="156" t="s">
        <v>535</v>
      </c>
      <c r="M110" s="205"/>
      <c r="N110" s="154" t="s">
        <v>525</v>
      </c>
      <c r="O110" s="153" t="s">
        <v>39</v>
      </c>
      <c r="P110" s="155" t="s">
        <v>786</v>
      </c>
      <c r="Q110" s="316"/>
      <c r="R110" s="316"/>
      <c r="S110" s="258" t="s">
        <v>524</v>
      </c>
      <c r="T110" s="258">
        <v>0</v>
      </c>
      <c r="U110" s="258">
        <v>0</v>
      </c>
      <c r="V110" s="258" t="s">
        <v>524</v>
      </c>
      <c r="W110" s="258">
        <v>0</v>
      </c>
      <c r="X110" s="258">
        <v>0</v>
      </c>
      <c r="Y110" s="258" t="s">
        <v>524</v>
      </c>
      <c r="Z110" s="258">
        <v>0</v>
      </c>
      <c r="AA110" s="258">
        <v>0</v>
      </c>
      <c r="AB110" s="258" t="s">
        <v>524</v>
      </c>
      <c r="AC110" s="258"/>
      <c r="AD110" s="258" t="s">
        <v>526</v>
      </c>
      <c r="AE110" s="156"/>
      <c r="AF110" s="156" t="s">
        <v>789</v>
      </c>
      <c r="AG110" s="156" t="s">
        <v>540</v>
      </c>
      <c r="AH110" s="156" t="s">
        <v>526</v>
      </c>
      <c r="AI110" s="238" t="s">
        <v>2400</v>
      </c>
      <c r="AJ110" s="158" t="s">
        <v>540</v>
      </c>
      <c r="AK110" s="238" t="s">
        <v>526</v>
      </c>
      <c r="AL110" s="158" t="s">
        <v>526</v>
      </c>
      <c r="AM110" s="227" t="str">
        <f>IF(COUNTIF('BU-TDR'!A:A,'Master List'!B110)&gt;0,"yes","no")</f>
        <v>no</v>
      </c>
      <c r="AN110" s="156">
        <v>4279</v>
      </c>
      <c r="AO110" s="239" t="s">
        <v>2126</v>
      </c>
      <c r="AP110" s="239"/>
      <c r="AQ110" s="239"/>
      <c r="AR110" s="328">
        <v>42947</v>
      </c>
      <c r="AS110" s="153"/>
      <c r="AT110" s="239"/>
      <c r="AU110" s="239"/>
    </row>
    <row r="111" spans="1:47" s="240" customFormat="1" ht="24" hidden="1" x14ac:dyDescent="0.25">
      <c r="A111" s="231">
        <v>106</v>
      </c>
      <c r="B111" s="204" t="s">
        <v>791</v>
      </c>
      <c r="C111" s="158" t="s">
        <v>759</v>
      </c>
      <c r="D111" s="158" t="s">
        <v>581</v>
      </c>
      <c r="E111" s="158"/>
      <c r="F111" s="158"/>
      <c r="G111" s="110" t="s">
        <v>637</v>
      </c>
      <c r="H111" s="157" t="s">
        <v>30</v>
      </c>
      <c r="I111" s="204" t="s">
        <v>792</v>
      </c>
      <c r="J111" s="158" t="s">
        <v>644</v>
      </c>
      <c r="K111" s="158" t="s">
        <v>534</v>
      </c>
      <c r="L111" s="156" t="s">
        <v>535</v>
      </c>
      <c r="M111" s="285" t="s">
        <v>793</v>
      </c>
      <c r="N111" s="154" t="s">
        <v>525</v>
      </c>
      <c r="O111" s="153" t="s">
        <v>39</v>
      </c>
      <c r="P111" s="155" t="s">
        <v>790</v>
      </c>
      <c r="Q111" s="316"/>
      <c r="R111" s="316"/>
      <c r="S111" s="258" t="s">
        <v>524</v>
      </c>
      <c r="T111" s="258">
        <v>0</v>
      </c>
      <c r="U111" s="258">
        <v>0</v>
      </c>
      <c r="V111" s="258" t="s">
        <v>524</v>
      </c>
      <c r="W111" s="258">
        <v>0</v>
      </c>
      <c r="X111" s="258">
        <v>0</v>
      </c>
      <c r="Y111" s="258" t="s">
        <v>524</v>
      </c>
      <c r="Z111" s="258">
        <v>0</v>
      </c>
      <c r="AA111" s="258">
        <v>0</v>
      </c>
      <c r="AB111" s="258" t="s">
        <v>524</v>
      </c>
      <c r="AC111" s="258"/>
      <c r="AD111" s="258" t="s">
        <v>526</v>
      </c>
      <c r="AE111" s="156"/>
      <c r="AF111" s="156" t="s">
        <v>526</v>
      </c>
      <c r="AG111" s="156" t="s">
        <v>526</v>
      </c>
      <c r="AH111" s="156" t="s">
        <v>526</v>
      </c>
      <c r="AI111" s="238" t="e">
        <v>#N/A</v>
      </c>
      <c r="AJ111" s="208" t="s">
        <v>526</v>
      </c>
      <c r="AK111" s="238" t="e">
        <v>#N/A</v>
      </c>
      <c r="AL111" s="208" t="s">
        <v>526</v>
      </c>
      <c r="AM111" s="227" t="str">
        <f>IF(COUNTIF('BU-TDR'!A:A,'Master List'!B111)&gt;0,"yes","no")</f>
        <v>no</v>
      </c>
      <c r="AN111" s="156">
        <v>4226</v>
      </c>
      <c r="AO111" s="239" t="s">
        <v>2127</v>
      </c>
      <c r="AP111" s="239"/>
      <c r="AQ111" s="239"/>
      <c r="AR111" s="328">
        <v>42947</v>
      </c>
      <c r="AS111" s="153"/>
      <c r="AT111" s="239"/>
      <c r="AU111" s="239"/>
    </row>
    <row r="112" spans="1:47" s="240" customFormat="1" ht="108" hidden="1" x14ac:dyDescent="0.25">
      <c r="A112" s="222">
        <v>107</v>
      </c>
      <c r="B112" s="157" t="s">
        <v>795</v>
      </c>
      <c r="C112" s="158" t="s">
        <v>759</v>
      </c>
      <c r="D112" s="158" t="s">
        <v>584</v>
      </c>
      <c r="E112" s="158"/>
      <c r="F112" s="158"/>
      <c r="G112" s="110" t="s">
        <v>637</v>
      </c>
      <c r="H112" s="157" t="s">
        <v>30</v>
      </c>
      <c r="I112" s="157" t="s">
        <v>796</v>
      </c>
      <c r="J112" s="158" t="s">
        <v>644</v>
      </c>
      <c r="K112" s="158" t="s">
        <v>534</v>
      </c>
      <c r="L112" s="156" t="s">
        <v>535</v>
      </c>
      <c r="M112" s="205"/>
      <c r="N112" s="154" t="s">
        <v>525</v>
      </c>
      <c r="O112" s="153" t="s">
        <v>39</v>
      </c>
      <c r="P112" s="155" t="s">
        <v>794</v>
      </c>
      <c r="Q112" s="316"/>
      <c r="R112" s="316"/>
      <c r="S112" s="258" t="s">
        <v>524</v>
      </c>
      <c r="T112" s="258">
        <v>0</v>
      </c>
      <c r="U112" s="258">
        <v>0</v>
      </c>
      <c r="V112" s="258" t="s">
        <v>524</v>
      </c>
      <c r="W112" s="258">
        <v>0</v>
      </c>
      <c r="X112" s="258">
        <v>0</v>
      </c>
      <c r="Y112" s="258" t="s">
        <v>524</v>
      </c>
      <c r="Z112" s="258">
        <v>0</v>
      </c>
      <c r="AA112" s="258">
        <v>0</v>
      </c>
      <c r="AB112" s="258" t="s">
        <v>524</v>
      </c>
      <c r="AC112" s="258"/>
      <c r="AD112" s="258" t="s">
        <v>526</v>
      </c>
      <c r="AE112" s="156"/>
      <c r="AF112" s="156" t="s">
        <v>797</v>
      </c>
      <c r="AG112" s="156" t="s">
        <v>540</v>
      </c>
      <c r="AH112" s="156" t="s">
        <v>526</v>
      </c>
      <c r="AI112" s="238" t="s">
        <v>2400</v>
      </c>
      <c r="AJ112" s="158" t="s">
        <v>540</v>
      </c>
      <c r="AK112" s="238" t="s">
        <v>526</v>
      </c>
      <c r="AL112" s="158" t="s">
        <v>526</v>
      </c>
      <c r="AM112" s="227" t="str">
        <f>IF(COUNTIF('BU-TDR'!A:A,'Master List'!B112)&gt;0,"yes","no")</f>
        <v>no</v>
      </c>
      <c r="AN112" s="156">
        <v>4240</v>
      </c>
      <c r="AO112" s="239" t="s">
        <v>2128</v>
      </c>
      <c r="AP112" s="239"/>
      <c r="AQ112" s="239"/>
      <c r="AR112" s="328">
        <v>42979</v>
      </c>
      <c r="AS112" s="153" t="s">
        <v>2402</v>
      </c>
      <c r="AT112" s="239"/>
      <c r="AU112" s="239"/>
    </row>
    <row r="113" spans="1:47" s="240" customFormat="1" ht="24" hidden="1" x14ac:dyDescent="0.25">
      <c r="A113" s="222">
        <v>108</v>
      </c>
      <c r="B113" s="157" t="s">
        <v>799</v>
      </c>
      <c r="C113" s="158" t="s">
        <v>759</v>
      </c>
      <c r="D113" s="158" t="s">
        <v>590</v>
      </c>
      <c r="E113" s="158"/>
      <c r="F113" s="158"/>
      <c r="G113" s="110" t="s">
        <v>637</v>
      </c>
      <c r="H113" s="157" t="s">
        <v>30</v>
      </c>
      <c r="I113" s="157" t="s">
        <v>800</v>
      </c>
      <c r="J113" s="158" t="s">
        <v>644</v>
      </c>
      <c r="K113" s="158" t="s">
        <v>534</v>
      </c>
      <c r="L113" s="156" t="s">
        <v>535</v>
      </c>
      <c r="M113" s="205"/>
      <c r="N113" s="154" t="s">
        <v>525</v>
      </c>
      <c r="O113" s="153" t="s">
        <v>39</v>
      </c>
      <c r="P113" s="155" t="s">
        <v>798</v>
      </c>
      <c r="Q113" s="316"/>
      <c r="R113" s="316"/>
      <c r="S113" s="258" t="s">
        <v>524</v>
      </c>
      <c r="T113" s="258">
        <v>0</v>
      </c>
      <c r="U113" s="258">
        <v>0</v>
      </c>
      <c r="V113" s="258" t="s">
        <v>524</v>
      </c>
      <c r="W113" s="258">
        <v>0</v>
      </c>
      <c r="X113" s="258">
        <v>0</v>
      </c>
      <c r="Y113" s="258" t="s">
        <v>524</v>
      </c>
      <c r="Z113" s="258">
        <v>0</v>
      </c>
      <c r="AA113" s="258">
        <v>0</v>
      </c>
      <c r="AB113" s="258" t="s">
        <v>524</v>
      </c>
      <c r="AC113" s="258"/>
      <c r="AD113" s="258" t="s">
        <v>526</v>
      </c>
      <c r="AE113" s="156"/>
      <c r="AF113" s="156" t="s">
        <v>526</v>
      </c>
      <c r="AG113" s="156" t="s">
        <v>540</v>
      </c>
      <c r="AH113" s="156" t="s">
        <v>526</v>
      </c>
      <c r="AI113" s="241" t="s">
        <v>2400</v>
      </c>
      <c r="AJ113" s="208" t="s">
        <v>540</v>
      </c>
      <c r="AK113" s="241" t="s">
        <v>526</v>
      </c>
      <c r="AL113" s="208" t="s">
        <v>526</v>
      </c>
      <c r="AM113" s="227" t="str">
        <f>IF(COUNTIF('BU-TDR'!A:A,'Master List'!B113)&gt;0,"yes","no")</f>
        <v>no</v>
      </c>
      <c r="AN113" s="156">
        <v>4213</v>
      </c>
      <c r="AO113" s="239" t="s">
        <v>2129</v>
      </c>
      <c r="AP113" s="239"/>
      <c r="AQ113" s="239"/>
      <c r="AR113" s="328">
        <v>42947</v>
      </c>
      <c r="AS113" s="153"/>
      <c r="AT113" s="239"/>
      <c r="AU113" s="239"/>
    </row>
    <row r="114" spans="1:47" s="240" customFormat="1" ht="12" hidden="1" x14ac:dyDescent="0.25">
      <c r="A114" s="222">
        <v>109</v>
      </c>
      <c r="B114" s="157" t="s">
        <v>802</v>
      </c>
      <c r="C114" s="158" t="s">
        <v>759</v>
      </c>
      <c r="D114" s="158" t="s">
        <v>599</v>
      </c>
      <c r="E114" s="158"/>
      <c r="F114" s="158"/>
      <c r="G114" s="110" t="s">
        <v>637</v>
      </c>
      <c r="H114" s="157" t="s">
        <v>30</v>
      </c>
      <c r="I114" s="157" t="s">
        <v>803</v>
      </c>
      <c r="J114" s="158" t="s">
        <v>644</v>
      </c>
      <c r="K114" s="158" t="s">
        <v>534</v>
      </c>
      <c r="L114" s="156" t="s">
        <v>535</v>
      </c>
      <c r="M114" s="205"/>
      <c r="N114" s="154" t="s">
        <v>525</v>
      </c>
      <c r="O114" s="153" t="s">
        <v>39</v>
      </c>
      <c r="P114" s="155" t="s">
        <v>801</v>
      </c>
      <c r="Q114" s="316"/>
      <c r="R114" s="316"/>
      <c r="S114" s="258" t="s">
        <v>524</v>
      </c>
      <c r="T114" s="258">
        <v>0</v>
      </c>
      <c r="U114" s="258">
        <v>0</v>
      </c>
      <c r="V114" s="258" t="s">
        <v>524</v>
      </c>
      <c r="W114" s="258">
        <v>0</v>
      </c>
      <c r="X114" s="258">
        <v>0</v>
      </c>
      <c r="Y114" s="258" t="s">
        <v>524</v>
      </c>
      <c r="Z114" s="258">
        <v>0</v>
      </c>
      <c r="AA114" s="258">
        <v>0</v>
      </c>
      <c r="AB114" s="258" t="s">
        <v>524</v>
      </c>
      <c r="AC114" s="258"/>
      <c r="AD114" s="258" t="s">
        <v>526</v>
      </c>
      <c r="AE114" s="154"/>
      <c r="AF114" s="154" t="s">
        <v>526</v>
      </c>
      <c r="AG114" s="156" t="s">
        <v>540</v>
      </c>
      <c r="AH114" s="154" t="s">
        <v>526</v>
      </c>
      <c r="AI114" s="238" t="s">
        <v>2400</v>
      </c>
      <c r="AJ114" s="158" t="s">
        <v>540</v>
      </c>
      <c r="AK114" s="238" t="s">
        <v>526</v>
      </c>
      <c r="AL114" s="158" t="s">
        <v>526</v>
      </c>
      <c r="AM114" s="227" t="str">
        <f>IF(COUNTIF('BU-TDR'!A:A,'Master List'!B114)&gt;0,"yes","no")</f>
        <v>no</v>
      </c>
      <c r="AN114" s="156">
        <v>4203</v>
      </c>
      <c r="AO114" s="239" t="s">
        <v>2130</v>
      </c>
      <c r="AP114" s="239"/>
      <c r="AQ114" s="239"/>
      <c r="AR114" s="328">
        <v>42947</v>
      </c>
      <c r="AS114" s="153"/>
      <c r="AT114" s="239"/>
      <c r="AU114" s="239"/>
    </row>
    <row r="115" spans="1:47" s="240" customFormat="1" ht="24" hidden="1" x14ac:dyDescent="0.25">
      <c r="A115" s="231">
        <v>110</v>
      </c>
      <c r="B115" s="204" t="s">
        <v>806</v>
      </c>
      <c r="C115" s="158" t="s">
        <v>759</v>
      </c>
      <c r="D115" s="158" t="s">
        <v>602</v>
      </c>
      <c r="E115" s="158"/>
      <c r="F115" s="158"/>
      <c r="G115" s="110" t="s">
        <v>637</v>
      </c>
      <c r="H115" s="157" t="s">
        <v>30</v>
      </c>
      <c r="I115" s="204" t="s">
        <v>807</v>
      </c>
      <c r="J115" s="158" t="s">
        <v>644</v>
      </c>
      <c r="K115" s="158" t="s">
        <v>534</v>
      </c>
      <c r="L115" s="156" t="s">
        <v>535</v>
      </c>
      <c r="M115" s="285" t="s">
        <v>808</v>
      </c>
      <c r="N115" s="154" t="s">
        <v>525</v>
      </c>
      <c r="O115" s="153" t="s">
        <v>39</v>
      </c>
      <c r="P115" s="155" t="s">
        <v>805</v>
      </c>
      <c r="Q115" s="316"/>
      <c r="R115" s="316"/>
      <c r="S115" s="258" t="s">
        <v>524</v>
      </c>
      <c r="T115" s="258">
        <v>0</v>
      </c>
      <c r="U115" s="258">
        <v>0</v>
      </c>
      <c r="V115" s="258" t="s">
        <v>524</v>
      </c>
      <c r="W115" s="258">
        <v>0</v>
      </c>
      <c r="X115" s="258">
        <v>0</v>
      </c>
      <c r="Y115" s="258" t="s">
        <v>524</v>
      </c>
      <c r="Z115" s="258">
        <v>0</v>
      </c>
      <c r="AA115" s="258">
        <v>0</v>
      </c>
      <c r="AB115" s="258" t="s">
        <v>524</v>
      </c>
      <c r="AC115" s="258"/>
      <c r="AD115" s="258" t="s">
        <v>526</v>
      </c>
      <c r="AE115" s="156"/>
      <c r="AF115" s="156" t="s">
        <v>526</v>
      </c>
      <c r="AG115" s="156" t="s">
        <v>526</v>
      </c>
      <c r="AH115" s="156" t="s">
        <v>526</v>
      </c>
      <c r="AI115" s="241" t="e">
        <v>#N/A</v>
      </c>
      <c r="AJ115" s="208" t="s">
        <v>526</v>
      </c>
      <c r="AK115" s="241" t="e">
        <v>#N/A</v>
      </c>
      <c r="AL115" s="208" t="s">
        <v>526</v>
      </c>
      <c r="AM115" s="227" t="str">
        <f>IF(COUNTIF('BU-TDR'!A:A,'Master List'!B115)&gt;0,"yes","no")</f>
        <v>no</v>
      </c>
      <c r="AN115" s="156">
        <v>4278</v>
      </c>
      <c r="AO115" s="239" t="s">
        <v>2131</v>
      </c>
      <c r="AP115" s="239"/>
      <c r="AQ115" s="239"/>
      <c r="AR115" s="328">
        <v>42947</v>
      </c>
      <c r="AS115" s="153"/>
      <c r="AT115" s="239"/>
      <c r="AU115" s="239"/>
    </row>
    <row r="116" spans="1:47" s="240" customFormat="1" ht="108" hidden="1" x14ac:dyDescent="0.25">
      <c r="A116" s="222">
        <v>111</v>
      </c>
      <c r="B116" s="157" t="s">
        <v>810</v>
      </c>
      <c r="C116" s="158" t="s">
        <v>759</v>
      </c>
      <c r="D116" s="158" t="s">
        <v>612</v>
      </c>
      <c r="E116" s="158"/>
      <c r="F116" s="158"/>
      <c r="G116" s="110" t="s">
        <v>637</v>
      </c>
      <c r="H116" s="157" t="s">
        <v>30</v>
      </c>
      <c r="I116" s="157" t="s">
        <v>811</v>
      </c>
      <c r="J116" s="158" t="s">
        <v>644</v>
      </c>
      <c r="K116" s="158" t="s">
        <v>534</v>
      </c>
      <c r="L116" s="156" t="s">
        <v>535</v>
      </c>
      <c r="M116" s="205"/>
      <c r="N116" s="154" t="s">
        <v>525</v>
      </c>
      <c r="O116" s="153" t="s">
        <v>39</v>
      </c>
      <c r="P116" s="155" t="s">
        <v>809</v>
      </c>
      <c r="Q116" s="316"/>
      <c r="R116" s="316"/>
      <c r="S116" s="258" t="s">
        <v>524</v>
      </c>
      <c r="T116" s="258">
        <v>0</v>
      </c>
      <c r="U116" s="258">
        <v>0</v>
      </c>
      <c r="V116" s="258" t="s">
        <v>524</v>
      </c>
      <c r="W116" s="258">
        <v>0</v>
      </c>
      <c r="X116" s="258">
        <v>0</v>
      </c>
      <c r="Y116" s="258" t="s">
        <v>524</v>
      </c>
      <c r="Z116" s="258">
        <v>0</v>
      </c>
      <c r="AA116" s="258">
        <v>0</v>
      </c>
      <c r="AB116" s="258" t="s">
        <v>524</v>
      </c>
      <c r="AC116" s="258"/>
      <c r="AD116" s="258" t="s">
        <v>526</v>
      </c>
      <c r="AE116" s="156"/>
      <c r="AF116" s="156" t="s">
        <v>812</v>
      </c>
      <c r="AG116" s="156" t="s">
        <v>540</v>
      </c>
      <c r="AH116" s="156" t="s">
        <v>526</v>
      </c>
      <c r="AI116" s="241" t="s">
        <v>2400</v>
      </c>
      <c r="AJ116" s="208" t="s">
        <v>540</v>
      </c>
      <c r="AK116" s="241" t="s">
        <v>526</v>
      </c>
      <c r="AL116" s="208" t="s">
        <v>526</v>
      </c>
      <c r="AM116" s="227" t="str">
        <f>IF(COUNTIF('BU-TDR'!A:A,'Master List'!B116)&gt;0,"yes","no")</f>
        <v>no</v>
      </c>
      <c r="AN116" s="156">
        <v>4245</v>
      </c>
      <c r="AO116" s="239" t="s">
        <v>2132</v>
      </c>
      <c r="AP116" s="239"/>
      <c r="AQ116" s="239"/>
      <c r="AR116" s="328">
        <v>42979</v>
      </c>
      <c r="AS116" s="153" t="s">
        <v>2402</v>
      </c>
      <c r="AT116" s="239"/>
      <c r="AU116" s="239"/>
    </row>
    <row r="117" spans="1:47" s="240" customFormat="1" ht="24" hidden="1" x14ac:dyDescent="0.25">
      <c r="A117" s="231">
        <v>112</v>
      </c>
      <c r="B117" s="204" t="s">
        <v>814</v>
      </c>
      <c r="C117" s="158" t="s">
        <v>759</v>
      </c>
      <c r="D117" s="158" t="s">
        <v>616</v>
      </c>
      <c r="E117" s="158"/>
      <c r="F117" s="158"/>
      <c r="G117" s="110" t="s">
        <v>637</v>
      </c>
      <c r="H117" s="157" t="s">
        <v>30</v>
      </c>
      <c r="I117" s="204" t="s">
        <v>815</v>
      </c>
      <c r="J117" s="158" t="s">
        <v>644</v>
      </c>
      <c r="K117" s="158" t="s">
        <v>534</v>
      </c>
      <c r="L117" s="156" t="s">
        <v>535</v>
      </c>
      <c r="M117" s="285" t="s">
        <v>816</v>
      </c>
      <c r="N117" s="154" t="s">
        <v>525</v>
      </c>
      <c r="O117" s="153" t="s">
        <v>39</v>
      </c>
      <c r="P117" s="155" t="s">
        <v>813</v>
      </c>
      <c r="Q117" s="316"/>
      <c r="R117" s="316"/>
      <c r="S117" s="258" t="s">
        <v>524</v>
      </c>
      <c r="T117" s="258">
        <v>0</v>
      </c>
      <c r="U117" s="258">
        <v>0</v>
      </c>
      <c r="V117" s="258" t="s">
        <v>524</v>
      </c>
      <c r="W117" s="258">
        <v>0</v>
      </c>
      <c r="X117" s="258">
        <v>0</v>
      </c>
      <c r="Y117" s="258" t="s">
        <v>524</v>
      </c>
      <c r="Z117" s="258">
        <v>0</v>
      </c>
      <c r="AA117" s="258">
        <v>0</v>
      </c>
      <c r="AB117" s="258" t="s">
        <v>524</v>
      </c>
      <c r="AC117" s="258"/>
      <c r="AD117" s="258" t="s">
        <v>526</v>
      </c>
      <c r="AE117" s="156"/>
      <c r="AF117" s="156" t="s">
        <v>526</v>
      </c>
      <c r="AG117" s="156" t="s">
        <v>526</v>
      </c>
      <c r="AH117" s="156" t="s">
        <v>526</v>
      </c>
      <c r="AI117" s="238" t="e">
        <v>#N/A</v>
      </c>
      <c r="AJ117" s="208" t="s">
        <v>526</v>
      </c>
      <c r="AK117" s="238" t="e">
        <v>#N/A</v>
      </c>
      <c r="AL117" s="158" t="s">
        <v>526</v>
      </c>
      <c r="AM117" s="227" t="str">
        <f>IF(COUNTIF('BU-TDR'!A:A,'Master List'!B117)&gt;0,"yes","no")</f>
        <v>no</v>
      </c>
      <c r="AN117" s="156">
        <v>4278</v>
      </c>
      <c r="AO117" s="239" t="s">
        <v>2133</v>
      </c>
      <c r="AP117" s="239"/>
      <c r="AQ117" s="239"/>
      <c r="AR117" s="328">
        <v>42947</v>
      </c>
      <c r="AS117" s="153"/>
      <c r="AT117" s="239"/>
      <c r="AU117" s="239"/>
    </row>
    <row r="118" spans="1:47" s="240" customFormat="1" ht="108" hidden="1" x14ac:dyDescent="0.25">
      <c r="A118" s="231">
        <v>113</v>
      </c>
      <c r="B118" s="204" t="s">
        <v>818</v>
      </c>
      <c r="C118" s="158" t="s">
        <v>759</v>
      </c>
      <c r="D118" s="158" t="s">
        <v>619</v>
      </c>
      <c r="E118" s="158"/>
      <c r="F118" s="158"/>
      <c r="G118" s="110" t="s">
        <v>637</v>
      </c>
      <c r="H118" s="157" t="s">
        <v>30</v>
      </c>
      <c r="I118" s="204" t="s">
        <v>819</v>
      </c>
      <c r="J118" s="158" t="s">
        <v>644</v>
      </c>
      <c r="K118" s="158" t="s">
        <v>534</v>
      </c>
      <c r="L118" s="156" t="s">
        <v>535</v>
      </c>
      <c r="M118" s="285" t="s">
        <v>820</v>
      </c>
      <c r="N118" s="154" t="s">
        <v>525</v>
      </c>
      <c r="O118" s="153" t="s">
        <v>39</v>
      </c>
      <c r="P118" s="155" t="s">
        <v>817</v>
      </c>
      <c r="Q118" s="316"/>
      <c r="R118" s="316"/>
      <c r="S118" s="258" t="s">
        <v>524</v>
      </c>
      <c r="T118" s="258">
        <v>0</v>
      </c>
      <c r="U118" s="258">
        <v>0</v>
      </c>
      <c r="V118" s="258" t="s">
        <v>524</v>
      </c>
      <c r="W118" s="258">
        <v>0</v>
      </c>
      <c r="X118" s="258">
        <v>0</v>
      </c>
      <c r="Y118" s="258" t="s">
        <v>524</v>
      </c>
      <c r="Z118" s="258">
        <v>0</v>
      </c>
      <c r="AA118" s="258">
        <v>0</v>
      </c>
      <c r="AB118" s="258" t="s">
        <v>524</v>
      </c>
      <c r="AC118" s="258"/>
      <c r="AD118" s="258" t="s">
        <v>526</v>
      </c>
      <c r="AE118" s="156"/>
      <c r="AF118" s="156" t="s">
        <v>526</v>
      </c>
      <c r="AG118" s="156" t="s">
        <v>526</v>
      </c>
      <c r="AH118" s="156" t="s">
        <v>526</v>
      </c>
      <c r="AI118" s="241" t="e">
        <v>#N/A</v>
      </c>
      <c r="AJ118" s="208" t="s">
        <v>526</v>
      </c>
      <c r="AK118" s="241" t="e">
        <v>#N/A</v>
      </c>
      <c r="AL118" s="208" t="s">
        <v>526</v>
      </c>
      <c r="AM118" s="227" t="str">
        <f>IF(COUNTIF('BU-TDR'!A:A,'Master List'!B118)&gt;0,"yes","no")</f>
        <v>no</v>
      </c>
      <c r="AN118" s="156">
        <v>4278</v>
      </c>
      <c r="AO118" s="239" t="s">
        <v>2134</v>
      </c>
      <c r="AP118" s="239"/>
      <c r="AQ118" s="239"/>
      <c r="AR118" s="328">
        <v>42979</v>
      </c>
      <c r="AS118" s="153" t="s">
        <v>2402</v>
      </c>
      <c r="AT118" s="239"/>
      <c r="AU118" s="239"/>
    </row>
    <row r="119" spans="1:47" s="240" customFormat="1" ht="108" hidden="1" x14ac:dyDescent="0.25">
      <c r="A119" s="231">
        <v>114</v>
      </c>
      <c r="B119" s="204" t="s">
        <v>822</v>
      </c>
      <c r="C119" s="158" t="s">
        <v>759</v>
      </c>
      <c r="D119" s="158" t="s">
        <v>622</v>
      </c>
      <c r="E119" s="158"/>
      <c r="F119" s="158"/>
      <c r="G119" s="110" t="s">
        <v>637</v>
      </c>
      <c r="H119" s="157" t="s">
        <v>30</v>
      </c>
      <c r="I119" s="204" t="s">
        <v>823</v>
      </c>
      <c r="J119" s="158" t="s">
        <v>644</v>
      </c>
      <c r="K119" s="158" t="s">
        <v>534</v>
      </c>
      <c r="L119" s="156" t="s">
        <v>535</v>
      </c>
      <c r="M119" s="285" t="s">
        <v>824</v>
      </c>
      <c r="N119" s="154" t="s">
        <v>525</v>
      </c>
      <c r="O119" s="153" t="s">
        <v>39</v>
      </c>
      <c r="P119" s="155" t="s">
        <v>821</v>
      </c>
      <c r="Q119" s="316"/>
      <c r="R119" s="316"/>
      <c r="S119" s="258" t="s">
        <v>524</v>
      </c>
      <c r="T119" s="258">
        <v>0</v>
      </c>
      <c r="U119" s="258">
        <v>0</v>
      </c>
      <c r="V119" s="258" t="s">
        <v>524</v>
      </c>
      <c r="W119" s="258">
        <v>0</v>
      </c>
      <c r="X119" s="258">
        <v>0</v>
      </c>
      <c r="Y119" s="258" t="s">
        <v>524</v>
      </c>
      <c r="Z119" s="258">
        <v>0</v>
      </c>
      <c r="AA119" s="258">
        <v>0</v>
      </c>
      <c r="AB119" s="258" t="s">
        <v>524</v>
      </c>
      <c r="AC119" s="258"/>
      <c r="AD119" s="258" t="s">
        <v>526</v>
      </c>
      <c r="AE119" s="156"/>
      <c r="AF119" s="156" t="s">
        <v>526</v>
      </c>
      <c r="AG119" s="156" t="s">
        <v>526</v>
      </c>
      <c r="AH119" s="156" t="s">
        <v>526</v>
      </c>
      <c r="AI119" s="241" t="e">
        <v>#N/A</v>
      </c>
      <c r="AJ119" s="208" t="s">
        <v>526</v>
      </c>
      <c r="AK119" s="241" t="e">
        <v>#N/A</v>
      </c>
      <c r="AL119" s="208" t="s">
        <v>526</v>
      </c>
      <c r="AM119" s="227" t="str">
        <f>IF(COUNTIF('BU-TDR'!A:A,'Master List'!B119)&gt;0,"yes","no")</f>
        <v>no</v>
      </c>
      <c r="AN119" s="156">
        <v>4232</v>
      </c>
      <c r="AO119" s="239" t="s">
        <v>2135</v>
      </c>
      <c r="AP119" s="239"/>
      <c r="AQ119" s="239"/>
      <c r="AR119" s="328">
        <v>42979</v>
      </c>
      <c r="AS119" s="153" t="s">
        <v>2402</v>
      </c>
      <c r="AT119" s="239"/>
      <c r="AU119" s="239"/>
    </row>
    <row r="120" spans="1:47" s="240" customFormat="1" ht="108" hidden="1" x14ac:dyDescent="0.25">
      <c r="A120" s="231">
        <v>115</v>
      </c>
      <c r="B120" s="204" t="s">
        <v>826</v>
      </c>
      <c r="C120" s="158" t="s">
        <v>759</v>
      </c>
      <c r="D120" s="158" t="s">
        <v>625</v>
      </c>
      <c r="E120" s="158"/>
      <c r="F120" s="158"/>
      <c r="G120" s="110" t="s">
        <v>637</v>
      </c>
      <c r="H120" s="157" t="s">
        <v>30</v>
      </c>
      <c r="I120" s="204" t="s">
        <v>827</v>
      </c>
      <c r="J120" s="158" t="s">
        <v>644</v>
      </c>
      <c r="K120" s="158" t="s">
        <v>534</v>
      </c>
      <c r="L120" s="156" t="s">
        <v>535</v>
      </c>
      <c r="M120" s="285" t="s">
        <v>828</v>
      </c>
      <c r="N120" s="154" t="s">
        <v>525</v>
      </c>
      <c r="O120" s="153" t="s">
        <v>39</v>
      </c>
      <c r="P120" s="155" t="s">
        <v>825</v>
      </c>
      <c r="Q120" s="316"/>
      <c r="R120" s="316"/>
      <c r="S120" s="258" t="s">
        <v>524</v>
      </c>
      <c r="T120" s="258">
        <v>0</v>
      </c>
      <c r="U120" s="258">
        <v>0</v>
      </c>
      <c r="V120" s="258" t="s">
        <v>524</v>
      </c>
      <c r="W120" s="258">
        <v>0</v>
      </c>
      <c r="X120" s="258">
        <v>0</v>
      </c>
      <c r="Y120" s="258" t="s">
        <v>524</v>
      </c>
      <c r="Z120" s="258">
        <v>0</v>
      </c>
      <c r="AA120" s="258">
        <v>0</v>
      </c>
      <c r="AB120" s="258" t="s">
        <v>524</v>
      </c>
      <c r="AC120" s="258"/>
      <c r="AD120" s="258" t="s">
        <v>526</v>
      </c>
      <c r="AE120" s="156"/>
      <c r="AF120" s="156" t="s">
        <v>526</v>
      </c>
      <c r="AG120" s="156" t="s">
        <v>526</v>
      </c>
      <c r="AH120" s="156" t="s">
        <v>526</v>
      </c>
      <c r="AI120" s="241" t="e">
        <v>#N/A</v>
      </c>
      <c r="AJ120" s="208" t="s">
        <v>526</v>
      </c>
      <c r="AK120" s="241" t="e">
        <v>#N/A</v>
      </c>
      <c r="AL120" s="208" t="s">
        <v>526</v>
      </c>
      <c r="AM120" s="227" t="str">
        <f>IF(COUNTIF('BU-TDR'!A:A,'Master List'!B120)&gt;0,"yes","no")</f>
        <v>no</v>
      </c>
      <c r="AN120" s="156">
        <v>4237</v>
      </c>
      <c r="AO120" s="239" t="s">
        <v>2136</v>
      </c>
      <c r="AP120" s="239"/>
      <c r="AQ120" s="239"/>
      <c r="AR120" s="328">
        <v>42979</v>
      </c>
      <c r="AS120" s="153" t="s">
        <v>2402</v>
      </c>
      <c r="AT120" s="239"/>
      <c r="AU120" s="239"/>
    </row>
    <row r="121" spans="1:47" s="240" customFormat="1" ht="108" hidden="1" x14ac:dyDescent="0.25">
      <c r="A121" s="222">
        <v>116</v>
      </c>
      <c r="B121" s="157" t="s">
        <v>830</v>
      </c>
      <c r="C121" s="158" t="s">
        <v>759</v>
      </c>
      <c r="D121" s="158" t="s">
        <v>628</v>
      </c>
      <c r="E121" s="158"/>
      <c r="F121" s="158"/>
      <c r="G121" s="110" t="s">
        <v>637</v>
      </c>
      <c r="H121" s="157" t="s">
        <v>30</v>
      </c>
      <c r="I121" s="157" t="s">
        <v>831</v>
      </c>
      <c r="J121" s="158" t="s">
        <v>644</v>
      </c>
      <c r="K121" s="158" t="s">
        <v>534</v>
      </c>
      <c r="L121" s="156" t="s">
        <v>535</v>
      </c>
      <c r="M121" s="205"/>
      <c r="N121" s="154" t="s">
        <v>525</v>
      </c>
      <c r="O121" s="153" t="s">
        <v>39</v>
      </c>
      <c r="P121" s="155" t="s">
        <v>829</v>
      </c>
      <c r="Q121" s="316"/>
      <c r="R121" s="316"/>
      <c r="S121" s="258" t="s">
        <v>524</v>
      </c>
      <c r="T121" s="258">
        <v>0</v>
      </c>
      <c r="U121" s="258">
        <v>0</v>
      </c>
      <c r="V121" s="258" t="s">
        <v>524</v>
      </c>
      <c r="W121" s="258">
        <v>0</v>
      </c>
      <c r="X121" s="258">
        <v>0</v>
      </c>
      <c r="Y121" s="258" t="s">
        <v>524</v>
      </c>
      <c r="Z121" s="258">
        <v>0</v>
      </c>
      <c r="AA121" s="258">
        <v>0</v>
      </c>
      <c r="AB121" s="258" t="s">
        <v>524</v>
      </c>
      <c r="AC121" s="258"/>
      <c r="AD121" s="258" t="s">
        <v>526</v>
      </c>
      <c r="AE121" s="156"/>
      <c r="AF121" s="156" t="s">
        <v>526</v>
      </c>
      <c r="AG121" s="156" t="s">
        <v>540</v>
      </c>
      <c r="AH121" s="156" t="s">
        <v>526</v>
      </c>
      <c r="AI121" s="241" t="s">
        <v>2400</v>
      </c>
      <c r="AJ121" s="208" t="s">
        <v>540</v>
      </c>
      <c r="AK121" s="241" t="s">
        <v>540</v>
      </c>
      <c r="AL121" s="208" t="s">
        <v>540</v>
      </c>
      <c r="AM121" s="227" t="str">
        <f>IF(COUNTIF('BU-TDR'!A:A,'Master List'!B121)&gt;0,"yes","no")</f>
        <v>no</v>
      </c>
      <c r="AN121" s="156">
        <v>4278</v>
      </c>
      <c r="AO121" s="239" t="s">
        <v>2137</v>
      </c>
      <c r="AP121" s="239"/>
      <c r="AQ121" s="239"/>
      <c r="AR121" s="328">
        <v>42979</v>
      </c>
      <c r="AS121" s="153" t="s">
        <v>2402</v>
      </c>
      <c r="AT121" s="239"/>
      <c r="AU121" s="239"/>
    </row>
    <row r="122" spans="1:47" s="240" customFormat="1" ht="12" hidden="1" x14ac:dyDescent="0.25">
      <c r="A122" s="222">
        <v>117</v>
      </c>
      <c r="B122" s="157" t="s">
        <v>833</v>
      </c>
      <c r="C122" s="158" t="s">
        <v>759</v>
      </c>
      <c r="D122" s="158" t="s">
        <v>631</v>
      </c>
      <c r="E122" s="158"/>
      <c r="F122" s="158"/>
      <c r="G122" s="110" t="s">
        <v>637</v>
      </c>
      <c r="H122" s="157" t="s">
        <v>30</v>
      </c>
      <c r="I122" s="157" t="s">
        <v>834</v>
      </c>
      <c r="J122" s="158" t="s">
        <v>644</v>
      </c>
      <c r="K122" s="158" t="s">
        <v>534</v>
      </c>
      <c r="L122" s="156" t="s">
        <v>535</v>
      </c>
      <c r="M122" s="205"/>
      <c r="N122" s="154" t="s">
        <v>525</v>
      </c>
      <c r="O122" s="153" t="s">
        <v>39</v>
      </c>
      <c r="P122" s="155" t="s">
        <v>832</v>
      </c>
      <c r="Q122" s="316"/>
      <c r="R122" s="316"/>
      <c r="S122" s="258" t="s">
        <v>524</v>
      </c>
      <c r="T122" s="258">
        <v>0</v>
      </c>
      <c r="U122" s="258">
        <v>0</v>
      </c>
      <c r="V122" s="258" t="s">
        <v>524</v>
      </c>
      <c r="W122" s="258">
        <v>0</v>
      </c>
      <c r="X122" s="258">
        <v>0</v>
      </c>
      <c r="Y122" s="258" t="s">
        <v>524</v>
      </c>
      <c r="Z122" s="258">
        <v>0</v>
      </c>
      <c r="AA122" s="258">
        <v>0</v>
      </c>
      <c r="AB122" s="258" t="s">
        <v>524</v>
      </c>
      <c r="AC122" s="258"/>
      <c r="AD122" s="258" t="s">
        <v>526</v>
      </c>
      <c r="AE122" s="156"/>
      <c r="AF122" s="156" t="s">
        <v>526</v>
      </c>
      <c r="AG122" s="156" t="s">
        <v>540</v>
      </c>
      <c r="AH122" s="156" t="s">
        <v>526</v>
      </c>
      <c r="AI122" s="241" t="s">
        <v>2400</v>
      </c>
      <c r="AJ122" s="208" t="s">
        <v>540</v>
      </c>
      <c r="AK122" s="241" t="s">
        <v>526</v>
      </c>
      <c r="AL122" s="208" t="s">
        <v>526</v>
      </c>
      <c r="AM122" s="227" t="str">
        <f>IF(COUNTIF('BU-TDR'!A:A,'Master List'!B122)&gt;0,"yes","no")</f>
        <v>no</v>
      </c>
      <c r="AN122" s="156">
        <v>4232</v>
      </c>
      <c r="AO122" s="239" t="s">
        <v>2138</v>
      </c>
      <c r="AP122" s="239"/>
      <c r="AQ122" s="239"/>
      <c r="AR122" s="328">
        <v>42947</v>
      </c>
      <c r="AS122" s="153"/>
      <c r="AT122" s="239"/>
      <c r="AU122" s="239"/>
    </row>
    <row r="123" spans="1:47" s="240" customFormat="1" ht="24" hidden="1" x14ac:dyDescent="0.25">
      <c r="A123" s="222">
        <v>118</v>
      </c>
      <c r="B123" s="157" t="s">
        <v>836</v>
      </c>
      <c r="C123" s="158" t="s">
        <v>759</v>
      </c>
      <c r="D123" s="158" t="s">
        <v>20</v>
      </c>
      <c r="E123" s="158"/>
      <c r="F123" s="158"/>
      <c r="G123" s="110" t="s">
        <v>637</v>
      </c>
      <c r="H123" s="157" t="s">
        <v>30</v>
      </c>
      <c r="I123" s="157" t="s">
        <v>837</v>
      </c>
      <c r="J123" s="158" t="s">
        <v>644</v>
      </c>
      <c r="K123" s="158" t="s">
        <v>534</v>
      </c>
      <c r="L123" s="156" t="s">
        <v>535</v>
      </c>
      <c r="M123" s="205"/>
      <c r="N123" s="154" t="s">
        <v>525</v>
      </c>
      <c r="O123" s="153" t="s">
        <v>39</v>
      </c>
      <c r="P123" s="155" t="s">
        <v>835</v>
      </c>
      <c r="Q123" s="316"/>
      <c r="R123" s="316"/>
      <c r="S123" s="258" t="s">
        <v>524</v>
      </c>
      <c r="T123" s="258">
        <v>0</v>
      </c>
      <c r="U123" s="258">
        <v>0</v>
      </c>
      <c r="V123" s="258" t="s">
        <v>524</v>
      </c>
      <c r="W123" s="258">
        <v>0</v>
      </c>
      <c r="X123" s="258">
        <v>0</v>
      </c>
      <c r="Y123" s="258" t="s">
        <v>524</v>
      </c>
      <c r="Z123" s="258">
        <v>0</v>
      </c>
      <c r="AA123" s="258">
        <v>0</v>
      </c>
      <c r="AB123" s="258" t="s">
        <v>524</v>
      </c>
      <c r="AC123" s="258"/>
      <c r="AD123" s="258" t="s">
        <v>526</v>
      </c>
      <c r="AE123" s="156"/>
      <c r="AF123" s="156" t="s">
        <v>838</v>
      </c>
      <c r="AG123" s="156" t="s">
        <v>540</v>
      </c>
      <c r="AH123" s="156" t="s">
        <v>526</v>
      </c>
      <c r="AI123" s="241" t="s">
        <v>2400</v>
      </c>
      <c r="AJ123" s="208" t="s">
        <v>540</v>
      </c>
      <c r="AK123" s="241" t="s">
        <v>526</v>
      </c>
      <c r="AL123" s="208" t="s">
        <v>526</v>
      </c>
      <c r="AM123" s="227" t="str">
        <f>IF(COUNTIF('BU-TDR'!A:A,'Master List'!B123)&gt;0,"yes","no")</f>
        <v>no</v>
      </c>
      <c r="AN123" s="156">
        <v>4278</v>
      </c>
      <c r="AO123" s="239" t="s">
        <v>2139</v>
      </c>
      <c r="AP123" s="239"/>
      <c r="AQ123" s="239"/>
      <c r="AR123" s="328">
        <v>42947</v>
      </c>
      <c r="AS123" s="153"/>
      <c r="AT123" s="239"/>
      <c r="AU123" s="239"/>
    </row>
    <row r="124" spans="1:47" s="240" customFormat="1" ht="24" hidden="1" x14ac:dyDescent="0.25">
      <c r="A124" s="222">
        <v>119</v>
      </c>
      <c r="B124" s="157" t="s">
        <v>840</v>
      </c>
      <c r="C124" s="158" t="s">
        <v>759</v>
      </c>
      <c r="D124" s="158" t="s">
        <v>37</v>
      </c>
      <c r="E124" s="158"/>
      <c r="F124" s="158"/>
      <c r="G124" s="110" t="s">
        <v>637</v>
      </c>
      <c r="H124" s="157" t="s">
        <v>30</v>
      </c>
      <c r="I124" s="157" t="s">
        <v>841</v>
      </c>
      <c r="J124" s="158" t="s">
        <v>644</v>
      </c>
      <c r="K124" s="158" t="s">
        <v>534</v>
      </c>
      <c r="L124" s="209" t="s">
        <v>535</v>
      </c>
      <c r="M124" s="218"/>
      <c r="N124" s="209" t="s">
        <v>525</v>
      </c>
      <c r="O124" s="219" t="s">
        <v>39</v>
      </c>
      <c r="P124" s="219" t="s">
        <v>839</v>
      </c>
      <c r="Q124" s="317"/>
      <c r="R124" s="317"/>
      <c r="S124" s="258" t="s">
        <v>524</v>
      </c>
      <c r="T124" s="258">
        <v>0</v>
      </c>
      <c r="U124" s="258">
        <v>0</v>
      </c>
      <c r="V124" s="258" t="s">
        <v>524</v>
      </c>
      <c r="W124" s="258">
        <v>0</v>
      </c>
      <c r="X124" s="258">
        <v>0</v>
      </c>
      <c r="Y124" s="258" t="s">
        <v>524</v>
      </c>
      <c r="Z124" s="258">
        <v>0</v>
      </c>
      <c r="AA124" s="258">
        <v>0</v>
      </c>
      <c r="AB124" s="258" t="s">
        <v>524</v>
      </c>
      <c r="AC124" s="258"/>
      <c r="AD124" s="258" t="s">
        <v>526</v>
      </c>
      <c r="AE124" s="209"/>
      <c r="AF124" s="209" t="s">
        <v>842</v>
      </c>
      <c r="AG124" s="209" t="s">
        <v>540</v>
      </c>
      <c r="AH124" s="209" t="s">
        <v>526</v>
      </c>
      <c r="AI124" s="242" t="s">
        <v>2400</v>
      </c>
      <c r="AJ124" s="220" t="s">
        <v>540</v>
      </c>
      <c r="AK124" s="242" t="s">
        <v>540</v>
      </c>
      <c r="AL124" s="220" t="s">
        <v>540</v>
      </c>
      <c r="AM124" s="227" t="str">
        <f>IF(COUNTIF('BU-TDR'!A:A,'Master List'!B124)&gt;0,"yes","no")</f>
        <v>no</v>
      </c>
      <c r="AN124" s="209">
        <v>4226</v>
      </c>
      <c r="AO124" s="239" t="s">
        <v>2140</v>
      </c>
      <c r="AP124" s="239"/>
      <c r="AQ124" s="239"/>
      <c r="AR124" s="328">
        <v>42947</v>
      </c>
      <c r="AS124" s="153"/>
      <c r="AT124" s="239"/>
      <c r="AU124" s="239"/>
    </row>
    <row r="125" spans="1:47" s="240" customFormat="1" ht="24" hidden="1" x14ac:dyDescent="0.25">
      <c r="A125" s="222">
        <v>120</v>
      </c>
      <c r="B125" s="157" t="s">
        <v>844</v>
      </c>
      <c r="C125" s="158" t="s">
        <v>759</v>
      </c>
      <c r="D125" s="158" t="s">
        <v>40</v>
      </c>
      <c r="E125" s="158"/>
      <c r="F125" s="158"/>
      <c r="G125" s="110" t="s">
        <v>637</v>
      </c>
      <c r="H125" s="157" t="s">
        <v>30</v>
      </c>
      <c r="I125" s="157" t="s">
        <v>845</v>
      </c>
      <c r="J125" s="158" t="s">
        <v>644</v>
      </c>
      <c r="K125" s="158" t="s">
        <v>534</v>
      </c>
      <c r="L125" s="156" t="s">
        <v>535</v>
      </c>
      <c r="M125" s="205"/>
      <c r="N125" s="154" t="s">
        <v>525</v>
      </c>
      <c r="O125" s="153" t="s">
        <v>39</v>
      </c>
      <c r="P125" s="155" t="s">
        <v>843</v>
      </c>
      <c r="Q125" s="316"/>
      <c r="R125" s="316"/>
      <c r="S125" s="258" t="s">
        <v>524</v>
      </c>
      <c r="T125" s="258">
        <v>0</v>
      </c>
      <c r="U125" s="258">
        <v>0</v>
      </c>
      <c r="V125" s="258" t="s">
        <v>524</v>
      </c>
      <c r="W125" s="258">
        <v>0</v>
      </c>
      <c r="X125" s="258">
        <v>0</v>
      </c>
      <c r="Y125" s="258" t="s">
        <v>524</v>
      </c>
      <c r="Z125" s="258">
        <v>0</v>
      </c>
      <c r="AA125" s="258">
        <v>0</v>
      </c>
      <c r="AB125" s="258" t="s">
        <v>524</v>
      </c>
      <c r="AC125" s="258"/>
      <c r="AD125" s="258" t="s">
        <v>526</v>
      </c>
      <c r="AE125" s="156"/>
      <c r="AF125" s="156" t="s">
        <v>526</v>
      </c>
      <c r="AG125" s="156" t="s">
        <v>540</v>
      </c>
      <c r="AH125" s="156" t="s">
        <v>526</v>
      </c>
      <c r="AI125" s="241" t="s">
        <v>2400</v>
      </c>
      <c r="AJ125" s="208" t="s">
        <v>540</v>
      </c>
      <c r="AK125" s="241" t="s">
        <v>540</v>
      </c>
      <c r="AL125" s="208" t="s">
        <v>540</v>
      </c>
      <c r="AM125" s="227" t="str">
        <f>IF(COUNTIF('BU-TDR'!A:A,'Master List'!B125)&gt;0,"yes","no")</f>
        <v>no</v>
      </c>
      <c r="AN125" s="156">
        <v>4272</v>
      </c>
      <c r="AO125" s="239" t="s">
        <v>2141</v>
      </c>
      <c r="AP125" s="239"/>
      <c r="AQ125" s="239"/>
      <c r="AR125" s="328">
        <v>42947</v>
      </c>
      <c r="AS125" s="153"/>
      <c r="AT125" s="239"/>
      <c r="AU125" s="239"/>
    </row>
    <row r="126" spans="1:47" s="240" customFormat="1" ht="24" hidden="1" x14ac:dyDescent="0.25">
      <c r="A126" s="222">
        <v>121</v>
      </c>
      <c r="B126" s="157" t="s">
        <v>847</v>
      </c>
      <c r="C126" s="158" t="s">
        <v>759</v>
      </c>
      <c r="D126" s="158" t="s">
        <v>48</v>
      </c>
      <c r="E126" s="158"/>
      <c r="F126" s="158"/>
      <c r="G126" s="110" t="s">
        <v>637</v>
      </c>
      <c r="H126" s="157" t="s">
        <v>30</v>
      </c>
      <c r="I126" s="157" t="s">
        <v>848</v>
      </c>
      <c r="J126" s="158" t="s">
        <v>644</v>
      </c>
      <c r="K126" s="158" t="s">
        <v>534</v>
      </c>
      <c r="L126" s="156" t="s">
        <v>535</v>
      </c>
      <c r="M126" s="205"/>
      <c r="N126" s="154" t="s">
        <v>525</v>
      </c>
      <c r="O126" s="153" t="s">
        <v>39</v>
      </c>
      <c r="P126" s="155" t="s">
        <v>846</v>
      </c>
      <c r="Q126" s="316"/>
      <c r="R126" s="316"/>
      <c r="S126" s="258" t="s">
        <v>524</v>
      </c>
      <c r="T126" s="258">
        <v>0</v>
      </c>
      <c r="U126" s="258">
        <v>0</v>
      </c>
      <c r="V126" s="258" t="s">
        <v>524</v>
      </c>
      <c r="W126" s="258">
        <v>0</v>
      </c>
      <c r="X126" s="258">
        <v>0</v>
      </c>
      <c r="Y126" s="258" t="s">
        <v>524</v>
      </c>
      <c r="Z126" s="258">
        <v>0</v>
      </c>
      <c r="AA126" s="258">
        <v>0</v>
      </c>
      <c r="AB126" s="258" t="s">
        <v>524</v>
      </c>
      <c r="AC126" s="258"/>
      <c r="AD126" s="258" t="s">
        <v>526</v>
      </c>
      <c r="AE126" s="156"/>
      <c r="AF126" s="156" t="s">
        <v>849</v>
      </c>
      <c r="AG126" s="156" t="s">
        <v>540</v>
      </c>
      <c r="AH126" s="156" t="s">
        <v>526</v>
      </c>
      <c r="AI126" s="241" t="s">
        <v>2400</v>
      </c>
      <c r="AJ126" s="208" t="s">
        <v>540</v>
      </c>
      <c r="AK126" s="241" t="s">
        <v>526</v>
      </c>
      <c r="AL126" s="208" t="s">
        <v>526</v>
      </c>
      <c r="AM126" s="227" t="str">
        <f>IF(COUNTIF('BU-TDR'!A:A,'Master List'!B126)&gt;0,"yes","no")</f>
        <v>no</v>
      </c>
      <c r="AN126" s="156">
        <v>4275</v>
      </c>
      <c r="AO126" s="239" t="s">
        <v>2142</v>
      </c>
      <c r="AP126" s="239"/>
      <c r="AQ126" s="239"/>
      <c r="AR126" s="328">
        <v>42947</v>
      </c>
      <c r="AS126" s="153"/>
      <c r="AT126" s="239"/>
      <c r="AU126" s="239"/>
    </row>
    <row r="127" spans="1:47" s="240" customFormat="1" ht="24" hidden="1" x14ac:dyDescent="0.25">
      <c r="A127" s="222">
        <v>122</v>
      </c>
      <c r="B127" s="157" t="s">
        <v>851</v>
      </c>
      <c r="C127" s="158" t="s">
        <v>759</v>
      </c>
      <c r="D127" s="158" t="s">
        <v>56</v>
      </c>
      <c r="E127" s="158"/>
      <c r="F127" s="158"/>
      <c r="G127" s="110" t="s">
        <v>637</v>
      </c>
      <c r="H127" s="157" t="s">
        <v>30</v>
      </c>
      <c r="I127" s="157" t="s">
        <v>852</v>
      </c>
      <c r="J127" s="158" t="s">
        <v>644</v>
      </c>
      <c r="K127" s="158" t="s">
        <v>534</v>
      </c>
      <c r="L127" s="156" t="s">
        <v>535</v>
      </c>
      <c r="M127" s="205"/>
      <c r="N127" s="154" t="s">
        <v>525</v>
      </c>
      <c r="O127" s="153" t="s">
        <v>39</v>
      </c>
      <c r="P127" s="155" t="s">
        <v>850</v>
      </c>
      <c r="Q127" s="316"/>
      <c r="R127" s="316"/>
      <c r="S127" s="258" t="s">
        <v>524</v>
      </c>
      <c r="T127" s="258">
        <v>0</v>
      </c>
      <c r="U127" s="258">
        <v>0</v>
      </c>
      <c r="V127" s="258" t="s">
        <v>524</v>
      </c>
      <c r="W127" s="258">
        <v>0</v>
      </c>
      <c r="X127" s="258">
        <v>0</v>
      </c>
      <c r="Y127" s="258" t="s">
        <v>524</v>
      </c>
      <c r="Z127" s="258">
        <v>0</v>
      </c>
      <c r="AA127" s="258">
        <v>0</v>
      </c>
      <c r="AB127" s="258" t="s">
        <v>524</v>
      </c>
      <c r="AC127" s="258"/>
      <c r="AD127" s="258" t="s">
        <v>526</v>
      </c>
      <c r="AE127" s="156"/>
      <c r="AF127" s="156" t="s">
        <v>853</v>
      </c>
      <c r="AG127" s="156" t="s">
        <v>540</v>
      </c>
      <c r="AH127" s="156" t="s">
        <v>526</v>
      </c>
      <c r="AI127" s="241" t="s">
        <v>2400</v>
      </c>
      <c r="AJ127" s="208" t="s">
        <v>540</v>
      </c>
      <c r="AK127" s="241" t="s">
        <v>540</v>
      </c>
      <c r="AL127" s="208" t="s">
        <v>540</v>
      </c>
      <c r="AM127" s="227" t="str">
        <f>IF(COUNTIF('BU-TDR'!A:A,'Master List'!B127)&gt;0,"yes","no")</f>
        <v>no</v>
      </c>
      <c r="AN127" s="156">
        <v>4232</v>
      </c>
      <c r="AO127" s="239" t="s">
        <v>2143</v>
      </c>
      <c r="AP127" s="239"/>
      <c r="AQ127" s="239"/>
      <c r="AR127" s="328">
        <v>42947</v>
      </c>
      <c r="AS127" s="153"/>
      <c r="AT127" s="239"/>
      <c r="AU127" s="239"/>
    </row>
    <row r="128" spans="1:47" s="240" customFormat="1" ht="24" hidden="1" x14ac:dyDescent="0.25">
      <c r="A128" s="222">
        <v>123</v>
      </c>
      <c r="B128" s="157" t="s">
        <v>855</v>
      </c>
      <c r="C128" s="158" t="s">
        <v>759</v>
      </c>
      <c r="D128" s="158" t="s">
        <v>63</v>
      </c>
      <c r="E128" s="158"/>
      <c r="F128" s="158"/>
      <c r="G128" s="110" t="s">
        <v>637</v>
      </c>
      <c r="H128" s="157" t="s">
        <v>30</v>
      </c>
      <c r="I128" s="157" t="s">
        <v>856</v>
      </c>
      <c r="J128" s="158" t="s">
        <v>644</v>
      </c>
      <c r="K128" s="158" t="s">
        <v>534</v>
      </c>
      <c r="L128" s="156" t="s">
        <v>535</v>
      </c>
      <c r="M128" s="205"/>
      <c r="N128" s="154" t="s">
        <v>525</v>
      </c>
      <c r="O128" s="153" t="s">
        <v>39</v>
      </c>
      <c r="P128" s="155" t="s">
        <v>854</v>
      </c>
      <c r="Q128" s="316"/>
      <c r="R128" s="316"/>
      <c r="S128" s="258" t="s">
        <v>524</v>
      </c>
      <c r="T128" s="258">
        <v>0</v>
      </c>
      <c r="U128" s="258">
        <v>0</v>
      </c>
      <c r="V128" s="258" t="s">
        <v>524</v>
      </c>
      <c r="W128" s="258">
        <v>0</v>
      </c>
      <c r="X128" s="258">
        <v>0</v>
      </c>
      <c r="Y128" s="258" t="s">
        <v>524</v>
      </c>
      <c r="Z128" s="258">
        <v>0</v>
      </c>
      <c r="AA128" s="258">
        <v>0</v>
      </c>
      <c r="AB128" s="258" t="s">
        <v>524</v>
      </c>
      <c r="AC128" s="258"/>
      <c r="AD128" s="258" t="s">
        <v>526</v>
      </c>
      <c r="AE128" s="156"/>
      <c r="AF128" s="156" t="s">
        <v>857</v>
      </c>
      <c r="AG128" s="156" t="s">
        <v>540</v>
      </c>
      <c r="AH128" s="156" t="s">
        <v>526</v>
      </c>
      <c r="AI128" s="241" t="s">
        <v>2400</v>
      </c>
      <c r="AJ128" s="208" t="s">
        <v>540</v>
      </c>
      <c r="AK128" s="241" t="s">
        <v>540</v>
      </c>
      <c r="AL128" s="208" t="s">
        <v>540</v>
      </c>
      <c r="AM128" s="227" t="str">
        <f>IF(COUNTIF('BU-TDR'!A:A,'Master List'!B128)&gt;0,"yes","no")</f>
        <v>no</v>
      </c>
      <c r="AN128" s="156">
        <v>4203</v>
      </c>
      <c r="AO128" s="239" t="s">
        <v>2144</v>
      </c>
      <c r="AP128" s="239"/>
      <c r="AQ128" s="239"/>
      <c r="AR128" s="328">
        <v>42947</v>
      </c>
      <c r="AS128" s="153"/>
      <c r="AT128" s="239"/>
      <c r="AU128" s="239"/>
    </row>
    <row r="129" spans="1:47" s="240" customFormat="1" ht="24" hidden="1" x14ac:dyDescent="0.25">
      <c r="A129" s="222">
        <v>124</v>
      </c>
      <c r="B129" s="157" t="s">
        <v>859</v>
      </c>
      <c r="C129" s="158" t="s">
        <v>759</v>
      </c>
      <c r="D129" s="158" t="s">
        <v>67</v>
      </c>
      <c r="E129" s="158"/>
      <c r="F129" s="158"/>
      <c r="G129" s="111" t="s">
        <v>637</v>
      </c>
      <c r="H129" s="204" t="s">
        <v>30</v>
      </c>
      <c r="I129" s="204" t="s">
        <v>860</v>
      </c>
      <c r="J129" s="158" t="s">
        <v>644</v>
      </c>
      <c r="K129" s="208" t="s">
        <v>534</v>
      </c>
      <c r="L129" s="156" t="s">
        <v>535</v>
      </c>
      <c r="M129" s="205"/>
      <c r="N129" s="156" t="s">
        <v>525</v>
      </c>
      <c r="O129" s="155" t="s">
        <v>39</v>
      </c>
      <c r="P129" s="155" t="s">
        <v>858</v>
      </c>
      <c r="Q129" s="316"/>
      <c r="R129" s="316"/>
      <c r="S129" s="258" t="s">
        <v>524</v>
      </c>
      <c r="T129" s="258">
        <v>0</v>
      </c>
      <c r="U129" s="258">
        <v>0</v>
      </c>
      <c r="V129" s="258" t="s">
        <v>524</v>
      </c>
      <c r="W129" s="258">
        <v>0</v>
      </c>
      <c r="X129" s="258">
        <v>0</v>
      </c>
      <c r="Y129" s="258" t="s">
        <v>524</v>
      </c>
      <c r="Z129" s="258">
        <v>0</v>
      </c>
      <c r="AA129" s="258">
        <v>0</v>
      </c>
      <c r="AB129" s="258" t="s">
        <v>524</v>
      </c>
      <c r="AC129" s="258"/>
      <c r="AD129" s="258" t="s">
        <v>526</v>
      </c>
      <c r="AE129" s="156"/>
      <c r="AF129" s="156" t="s">
        <v>861</v>
      </c>
      <c r="AG129" s="156" t="s">
        <v>540</v>
      </c>
      <c r="AH129" s="156" t="s">
        <v>526</v>
      </c>
      <c r="AI129" s="241" t="s">
        <v>2400</v>
      </c>
      <c r="AJ129" s="208" t="s">
        <v>540</v>
      </c>
      <c r="AK129" s="241" t="s">
        <v>540</v>
      </c>
      <c r="AL129" s="208" t="s">
        <v>540</v>
      </c>
      <c r="AM129" s="227" t="str">
        <f>IF(COUNTIF('BU-TDR'!A:A,'Master List'!B129)&gt;0,"yes","no")</f>
        <v>no</v>
      </c>
      <c r="AN129" s="156">
        <v>4204</v>
      </c>
      <c r="AO129" s="239" t="s">
        <v>2145</v>
      </c>
      <c r="AP129" s="239"/>
      <c r="AQ129" s="239"/>
      <c r="AR129" s="328">
        <v>42947</v>
      </c>
      <c r="AS129" s="153"/>
      <c r="AT129" s="239"/>
      <c r="AU129" s="239"/>
    </row>
    <row r="130" spans="1:47" s="240" customFormat="1" ht="12" hidden="1" x14ac:dyDescent="0.25">
      <c r="A130" s="222">
        <v>125</v>
      </c>
      <c r="B130" s="157" t="s">
        <v>863</v>
      </c>
      <c r="C130" s="158" t="s">
        <v>759</v>
      </c>
      <c r="D130" s="158" t="s">
        <v>70</v>
      </c>
      <c r="E130" s="158"/>
      <c r="F130" s="158"/>
      <c r="G130" s="111" t="s">
        <v>637</v>
      </c>
      <c r="H130" s="204" t="s">
        <v>30</v>
      </c>
      <c r="I130" s="204" t="s">
        <v>864</v>
      </c>
      <c r="J130" s="158" t="s">
        <v>644</v>
      </c>
      <c r="K130" s="208" t="s">
        <v>534</v>
      </c>
      <c r="L130" s="156" t="s">
        <v>535</v>
      </c>
      <c r="M130" s="205"/>
      <c r="N130" s="156" t="s">
        <v>525</v>
      </c>
      <c r="O130" s="155" t="s">
        <v>39</v>
      </c>
      <c r="P130" s="155" t="s">
        <v>862</v>
      </c>
      <c r="Q130" s="316"/>
      <c r="R130" s="316"/>
      <c r="S130" s="258" t="s">
        <v>524</v>
      </c>
      <c r="T130" s="258">
        <v>0</v>
      </c>
      <c r="U130" s="258">
        <v>0</v>
      </c>
      <c r="V130" s="258" t="s">
        <v>524</v>
      </c>
      <c r="W130" s="258">
        <v>0</v>
      </c>
      <c r="X130" s="258">
        <v>0</v>
      </c>
      <c r="Y130" s="258" t="s">
        <v>524</v>
      </c>
      <c r="Z130" s="258">
        <v>0</v>
      </c>
      <c r="AA130" s="258">
        <v>0</v>
      </c>
      <c r="AB130" s="258" t="s">
        <v>524</v>
      </c>
      <c r="AC130" s="258"/>
      <c r="AD130" s="258" t="s">
        <v>526</v>
      </c>
      <c r="AE130" s="156"/>
      <c r="AF130" s="156" t="s">
        <v>865</v>
      </c>
      <c r="AG130" s="156" t="s">
        <v>540</v>
      </c>
      <c r="AH130" s="156" t="s">
        <v>526</v>
      </c>
      <c r="AI130" s="241" t="s">
        <v>2400</v>
      </c>
      <c r="AJ130" s="208" t="s">
        <v>540</v>
      </c>
      <c r="AK130" s="241" t="s">
        <v>540</v>
      </c>
      <c r="AL130" s="208" t="s">
        <v>540</v>
      </c>
      <c r="AM130" s="227" t="str">
        <f>IF(COUNTIF('BU-TDR'!A:A,'Master List'!B130)&gt;0,"yes","no")</f>
        <v>no</v>
      </c>
      <c r="AN130" s="156">
        <v>4232</v>
      </c>
      <c r="AO130" s="239" t="s">
        <v>2146</v>
      </c>
      <c r="AP130" s="239"/>
      <c r="AQ130" s="239"/>
      <c r="AR130" s="328">
        <v>42947</v>
      </c>
      <c r="AS130" s="153"/>
      <c r="AT130" s="239"/>
      <c r="AU130" s="239"/>
    </row>
    <row r="131" spans="1:47" s="240" customFormat="1" ht="12" hidden="1" x14ac:dyDescent="0.25">
      <c r="A131" s="222">
        <v>126</v>
      </c>
      <c r="B131" s="157" t="s">
        <v>867</v>
      </c>
      <c r="C131" s="158" t="s">
        <v>759</v>
      </c>
      <c r="D131" s="158" t="s">
        <v>73</v>
      </c>
      <c r="E131" s="158"/>
      <c r="F131" s="158"/>
      <c r="G131" s="111" t="s">
        <v>637</v>
      </c>
      <c r="H131" s="204" t="s">
        <v>30</v>
      </c>
      <c r="I131" s="204" t="s">
        <v>868</v>
      </c>
      <c r="J131" s="158" t="s">
        <v>644</v>
      </c>
      <c r="K131" s="208" t="s">
        <v>534</v>
      </c>
      <c r="L131" s="156" t="s">
        <v>535</v>
      </c>
      <c r="M131" s="205"/>
      <c r="N131" s="156" t="s">
        <v>525</v>
      </c>
      <c r="O131" s="155" t="s">
        <v>39</v>
      </c>
      <c r="P131" s="155" t="s">
        <v>866</v>
      </c>
      <c r="Q131" s="316"/>
      <c r="R131" s="316"/>
      <c r="S131" s="258" t="s">
        <v>524</v>
      </c>
      <c r="T131" s="258">
        <v>0</v>
      </c>
      <c r="U131" s="258">
        <v>0</v>
      </c>
      <c r="V131" s="258" t="s">
        <v>524</v>
      </c>
      <c r="W131" s="258">
        <v>0</v>
      </c>
      <c r="X131" s="258">
        <v>0</v>
      </c>
      <c r="Y131" s="258" t="s">
        <v>524</v>
      </c>
      <c r="Z131" s="258">
        <v>0</v>
      </c>
      <c r="AA131" s="258">
        <v>0</v>
      </c>
      <c r="AB131" s="258" t="s">
        <v>524</v>
      </c>
      <c r="AC131" s="258"/>
      <c r="AD131" s="258" t="s">
        <v>526</v>
      </c>
      <c r="AE131" s="156"/>
      <c r="AF131" s="156" t="s">
        <v>869</v>
      </c>
      <c r="AG131" s="156" t="s">
        <v>540</v>
      </c>
      <c r="AH131" s="156" t="s">
        <v>526</v>
      </c>
      <c r="AI131" s="241" t="s">
        <v>2400</v>
      </c>
      <c r="AJ131" s="208" t="s">
        <v>540</v>
      </c>
      <c r="AK131" s="241" t="s">
        <v>540</v>
      </c>
      <c r="AL131" s="208" t="s">
        <v>540</v>
      </c>
      <c r="AM131" s="227" t="str">
        <f>IF(COUNTIF('BU-TDR'!A:A,'Master List'!B131)&gt;0,"yes","no")</f>
        <v>no</v>
      </c>
      <c r="AN131" s="156">
        <v>4278</v>
      </c>
      <c r="AO131" s="239" t="s">
        <v>2147</v>
      </c>
      <c r="AP131" s="239"/>
      <c r="AQ131" s="239"/>
      <c r="AR131" s="328">
        <v>42947</v>
      </c>
      <c r="AS131" s="153"/>
      <c r="AT131" s="239"/>
      <c r="AU131" s="239"/>
    </row>
    <row r="132" spans="1:47" s="240" customFormat="1" ht="24" hidden="1" x14ac:dyDescent="0.25">
      <c r="A132" s="231">
        <v>127</v>
      </c>
      <c r="B132" s="204" t="s">
        <v>871</v>
      </c>
      <c r="C132" s="208" t="s">
        <v>759</v>
      </c>
      <c r="D132" s="208" t="s">
        <v>872</v>
      </c>
      <c r="E132" s="208"/>
      <c r="F132" s="208"/>
      <c r="G132" s="111" t="s">
        <v>637</v>
      </c>
      <c r="H132" s="204" t="s">
        <v>30</v>
      </c>
      <c r="I132" s="204" t="s">
        <v>873</v>
      </c>
      <c r="J132" s="208" t="s">
        <v>644</v>
      </c>
      <c r="K132" s="208" t="s">
        <v>534</v>
      </c>
      <c r="L132" s="156" t="s">
        <v>535</v>
      </c>
      <c r="M132" s="205" t="s">
        <v>874</v>
      </c>
      <c r="N132" s="154" t="s">
        <v>525</v>
      </c>
      <c r="O132" s="153" t="s">
        <v>39</v>
      </c>
      <c r="P132" s="155" t="s">
        <v>870</v>
      </c>
      <c r="Q132" s="316"/>
      <c r="R132" s="316"/>
      <c r="S132" s="258" t="s">
        <v>524</v>
      </c>
      <c r="T132" s="258">
        <v>0</v>
      </c>
      <c r="U132" s="258">
        <v>0</v>
      </c>
      <c r="V132" s="258" t="s">
        <v>524</v>
      </c>
      <c r="W132" s="258">
        <v>0</v>
      </c>
      <c r="X132" s="258">
        <v>0</v>
      </c>
      <c r="Y132" s="258" t="s">
        <v>524</v>
      </c>
      <c r="Z132" s="258">
        <v>0</v>
      </c>
      <c r="AA132" s="258">
        <v>0</v>
      </c>
      <c r="AB132" s="258" t="s">
        <v>524</v>
      </c>
      <c r="AC132" s="258"/>
      <c r="AD132" s="258" t="s">
        <v>526</v>
      </c>
      <c r="AE132" s="156"/>
      <c r="AF132" s="156" t="s">
        <v>526</v>
      </c>
      <c r="AG132" s="156" t="s">
        <v>540</v>
      </c>
      <c r="AH132" s="156" t="s">
        <v>526</v>
      </c>
      <c r="AI132" s="241" t="s">
        <v>2400</v>
      </c>
      <c r="AJ132" s="208" t="s">
        <v>540</v>
      </c>
      <c r="AK132" s="241" t="s">
        <v>526</v>
      </c>
      <c r="AL132" s="208" t="s">
        <v>526</v>
      </c>
      <c r="AM132" s="227" t="str">
        <f>IF(COUNTIF('BU-TDR'!A:A,'Master List'!B132)&gt;0,"yes","no")</f>
        <v>no</v>
      </c>
      <c r="AN132" s="156">
        <v>4278</v>
      </c>
      <c r="AO132" s="239" t="s">
        <v>2148</v>
      </c>
      <c r="AP132" s="239"/>
      <c r="AQ132" s="239"/>
      <c r="AR132" s="328">
        <v>42947</v>
      </c>
      <c r="AS132" s="153"/>
      <c r="AT132" s="239"/>
      <c r="AU132" s="239"/>
    </row>
    <row r="133" spans="1:47" s="240" customFormat="1" ht="72" hidden="1" x14ac:dyDescent="0.25">
      <c r="A133" s="222">
        <v>128</v>
      </c>
      <c r="B133" s="157" t="s">
        <v>878</v>
      </c>
      <c r="C133" s="158" t="s">
        <v>759</v>
      </c>
      <c r="D133" s="158" t="s">
        <v>76</v>
      </c>
      <c r="E133" s="158"/>
      <c r="F133" s="158"/>
      <c r="G133" s="111" t="s">
        <v>637</v>
      </c>
      <c r="H133" s="204" t="s">
        <v>30</v>
      </c>
      <c r="I133" s="204" t="s">
        <v>879</v>
      </c>
      <c r="J133" s="158" t="s">
        <v>644</v>
      </c>
      <c r="K133" s="208" t="s">
        <v>534</v>
      </c>
      <c r="L133" s="156" t="s">
        <v>535</v>
      </c>
      <c r="M133" s="205"/>
      <c r="N133" s="156" t="s">
        <v>525</v>
      </c>
      <c r="O133" s="155" t="s">
        <v>39</v>
      </c>
      <c r="P133" s="155" t="s">
        <v>877</v>
      </c>
      <c r="Q133" s="316"/>
      <c r="R133" s="316"/>
      <c r="S133" s="258" t="s">
        <v>524</v>
      </c>
      <c r="T133" s="258">
        <v>0</v>
      </c>
      <c r="U133" s="258">
        <v>0</v>
      </c>
      <c r="V133" s="258" t="s">
        <v>524</v>
      </c>
      <c r="W133" s="258">
        <v>0</v>
      </c>
      <c r="X133" s="258">
        <v>0</v>
      </c>
      <c r="Y133" s="258" t="s">
        <v>524</v>
      </c>
      <c r="Z133" s="258">
        <v>0</v>
      </c>
      <c r="AA133" s="258">
        <v>0</v>
      </c>
      <c r="AB133" s="258" t="s">
        <v>524</v>
      </c>
      <c r="AC133" s="258"/>
      <c r="AD133" s="258" t="s">
        <v>526</v>
      </c>
      <c r="AE133" s="156"/>
      <c r="AF133" s="156" t="s">
        <v>526</v>
      </c>
      <c r="AG133" s="156" t="s">
        <v>540</v>
      </c>
      <c r="AH133" s="156" t="s">
        <v>526</v>
      </c>
      <c r="AI133" s="241" t="s">
        <v>2400</v>
      </c>
      <c r="AJ133" s="208" t="s">
        <v>540</v>
      </c>
      <c r="AK133" s="241" t="s">
        <v>540</v>
      </c>
      <c r="AL133" s="208" t="s">
        <v>540</v>
      </c>
      <c r="AM133" s="227" t="str">
        <f>IF(COUNTIF('BU-TDR'!A:A,'Master List'!B133)&gt;0,"yes","no")</f>
        <v>no</v>
      </c>
      <c r="AN133" s="156">
        <v>4232</v>
      </c>
      <c r="AO133" s="239" t="s">
        <v>2149</v>
      </c>
      <c r="AP133" s="239"/>
      <c r="AQ133" s="239"/>
      <c r="AR133" s="328">
        <v>42970</v>
      </c>
      <c r="AS133" s="153" t="s">
        <v>2403</v>
      </c>
      <c r="AT133" s="239"/>
      <c r="AU133" s="239"/>
    </row>
    <row r="134" spans="1:47" s="240" customFormat="1" ht="24" hidden="1" x14ac:dyDescent="0.25">
      <c r="A134" s="222">
        <v>129</v>
      </c>
      <c r="B134" s="157" t="s">
        <v>881</v>
      </c>
      <c r="C134" s="158" t="s">
        <v>759</v>
      </c>
      <c r="D134" s="158" t="s">
        <v>80</v>
      </c>
      <c r="E134" s="158"/>
      <c r="F134" s="158"/>
      <c r="G134" s="111" t="s">
        <v>637</v>
      </c>
      <c r="H134" s="204" t="s">
        <v>30</v>
      </c>
      <c r="I134" s="204" t="s">
        <v>882</v>
      </c>
      <c r="J134" s="158" t="s">
        <v>644</v>
      </c>
      <c r="K134" s="208" t="s">
        <v>534</v>
      </c>
      <c r="L134" s="156" t="s">
        <v>535</v>
      </c>
      <c r="M134" s="205"/>
      <c r="N134" s="156" t="s">
        <v>525</v>
      </c>
      <c r="O134" s="155" t="s">
        <v>39</v>
      </c>
      <c r="P134" s="155" t="s">
        <v>880</v>
      </c>
      <c r="Q134" s="316"/>
      <c r="R134" s="316"/>
      <c r="S134" s="258" t="s">
        <v>524</v>
      </c>
      <c r="T134" s="258">
        <v>0</v>
      </c>
      <c r="U134" s="258">
        <v>0</v>
      </c>
      <c r="V134" s="258" t="s">
        <v>524</v>
      </c>
      <c r="W134" s="258">
        <v>0</v>
      </c>
      <c r="X134" s="258">
        <v>0</v>
      </c>
      <c r="Y134" s="258" t="s">
        <v>524</v>
      </c>
      <c r="Z134" s="258">
        <v>0</v>
      </c>
      <c r="AA134" s="258">
        <v>0</v>
      </c>
      <c r="AB134" s="258" t="s">
        <v>524</v>
      </c>
      <c r="AC134" s="258"/>
      <c r="AD134" s="258" t="s">
        <v>526</v>
      </c>
      <c r="AE134" s="156"/>
      <c r="AF134" s="156" t="s">
        <v>526</v>
      </c>
      <c r="AG134" s="156" t="s">
        <v>540</v>
      </c>
      <c r="AH134" s="156" t="s">
        <v>526</v>
      </c>
      <c r="AI134" s="241" t="s">
        <v>2400</v>
      </c>
      <c r="AJ134" s="208" t="s">
        <v>540</v>
      </c>
      <c r="AK134" s="241" t="s">
        <v>540</v>
      </c>
      <c r="AL134" s="208" t="s">
        <v>540</v>
      </c>
      <c r="AM134" s="227" t="str">
        <f>IF(COUNTIF('BU-TDR'!A:A,'Master List'!B134)&gt;0,"yes","no")</f>
        <v>no</v>
      </c>
      <c r="AN134" s="156">
        <v>4232</v>
      </c>
      <c r="AO134" s="239" t="s">
        <v>2150</v>
      </c>
      <c r="AP134" s="239"/>
      <c r="AQ134" s="239"/>
      <c r="AR134" s="328">
        <v>42947</v>
      </c>
      <c r="AS134" s="153"/>
      <c r="AT134" s="239"/>
      <c r="AU134" s="239"/>
    </row>
    <row r="135" spans="1:47" s="240" customFormat="1" ht="24" hidden="1" x14ac:dyDescent="0.25">
      <c r="A135" s="222">
        <v>130</v>
      </c>
      <c r="B135" s="157" t="s">
        <v>884</v>
      </c>
      <c r="C135" s="158" t="s">
        <v>759</v>
      </c>
      <c r="D135" s="158" t="s">
        <v>885</v>
      </c>
      <c r="E135" s="158"/>
      <c r="F135" s="158"/>
      <c r="G135" s="111" t="s">
        <v>637</v>
      </c>
      <c r="H135" s="204" t="s">
        <v>30</v>
      </c>
      <c r="I135" s="204" t="s">
        <v>886</v>
      </c>
      <c r="J135" s="158" t="s">
        <v>644</v>
      </c>
      <c r="K135" s="208" t="s">
        <v>534</v>
      </c>
      <c r="L135" s="156" t="s">
        <v>535</v>
      </c>
      <c r="M135" s="205"/>
      <c r="N135" s="156" t="s">
        <v>525</v>
      </c>
      <c r="O135" s="155" t="s">
        <v>39</v>
      </c>
      <c r="P135" s="155" t="s">
        <v>883</v>
      </c>
      <c r="Q135" s="316"/>
      <c r="R135" s="316"/>
      <c r="S135" s="258" t="s">
        <v>524</v>
      </c>
      <c r="T135" s="258">
        <v>0</v>
      </c>
      <c r="U135" s="258">
        <v>0</v>
      </c>
      <c r="V135" s="258" t="s">
        <v>524</v>
      </c>
      <c r="W135" s="258">
        <v>0</v>
      </c>
      <c r="X135" s="258">
        <v>0</v>
      </c>
      <c r="Y135" s="258" t="s">
        <v>524</v>
      </c>
      <c r="Z135" s="258">
        <v>0</v>
      </c>
      <c r="AA135" s="258">
        <v>0</v>
      </c>
      <c r="AB135" s="258" t="s">
        <v>524</v>
      </c>
      <c r="AC135" s="258"/>
      <c r="AD135" s="258" t="s">
        <v>526</v>
      </c>
      <c r="AE135" s="156"/>
      <c r="AF135" s="156" t="s">
        <v>526</v>
      </c>
      <c r="AG135" s="156" t="s">
        <v>540</v>
      </c>
      <c r="AH135" s="156" t="s">
        <v>526</v>
      </c>
      <c r="AI135" s="241" t="s">
        <v>2400</v>
      </c>
      <c r="AJ135" s="208" t="s">
        <v>540</v>
      </c>
      <c r="AK135" s="241" t="s">
        <v>540</v>
      </c>
      <c r="AL135" s="208" t="s">
        <v>540</v>
      </c>
      <c r="AM135" s="227" t="str">
        <f>IF(COUNTIF('BU-TDR'!A:A,'Master List'!B135)&gt;0,"yes","no")</f>
        <v>no</v>
      </c>
      <c r="AN135" s="156">
        <v>4278</v>
      </c>
      <c r="AO135" s="239" t="s">
        <v>2151</v>
      </c>
      <c r="AP135" s="239"/>
      <c r="AQ135" s="239"/>
      <c r="AR135" s="328">
        <v>42947</v>
      </c>
      <c r="AS135" s="153"/>
      <c r="AT135" s="239"/>
      <c r="AU135" s="239"/>
    </row>
    <row r="136" spans="1:47" s="240" customFormat="1" ht="12" hidden="1" x14ac:dyDescent="0.25">
      <c r="A136" s="222">
        <v>131</v>
      </c>
      <c r="B136" s="157" t="s">
        <v>888</v>
      </c>
      <c r="C136" s="158" t="s">
        <v>759</v>
      </c>
      <c r="D136" s="158" t="s">
        <v>83</v>
      </c>
      <c r="E136" s="158"/>
      <c r="F136" s="158"/>
      <c r="G136" s="110" t="s">
        <v>637</v>
      </c>
      <c r="H136" s="157" t="s">
        <v>30</v>
      </c>
      <c r="I136" s="157" t="s">
        <v>889</v>
      </c>
      <c r="J136" s="158" t="s">
        <v>644</v>
      </c>
      <c r="K136" s="158" t="s">
        <v>534</v>
      </c>
      <c r="L136" s="156" t="s">
        <v>535</v>
      </c>
      <c r="M136" s="205"/>
      <c r="N136" s="154" t="s">
        <v>525</v>
      </c>
      <c r="O136" s="153" t="s">
        <v>39</v>
      </c>
      <c r="P136" s="155" t="s">
        <v>887</v>
      </c>
      <c r="Q136" s="316"/>
      <c r="R136" s="316"/>
      <c r="S136" s="258" t="s">
        <v>524</v>
      </c>
      <c r="T136" s="258">
        <v>0</v>
      </c>
      <c r="U136" s="258">
        <v>0</v>
      </c>
      <c r="V136" s="258" t="s">
        <v>524</v>
      </c>
      <c r="W136" s="258">
        <v>0</v>
      </c>
      <c r="X136" s="258">
        <v>0</v>
      </c>
      <c r="Y136" s="258" t="s">
        <v>524</v>
      </c>
      <c r="Z136" s="258">
        <v>0</v>
      </c>
      <c r="AA136" s="258">
        <v>0</v>
      </c>
      <c r="AB136" s="258" t="s">
        <v>524</v>
      </c>
      <c r="AC136" s="258"/>
      <c r="AD136" s="258" t="s">
        <v>526</v>
      </c>
      <c r="AE136" s="156"/>
      <c r="AF136" s="156" t="s">
        <v>890</v>
      </c>
      <c r="AG136" s="156" t="s">
        <v>540</v>
      </c>
      <c r="AH136" s="156" t="s">
        <v>526</v>
      </c>
      <c r="AI136" s="241" t="s">
        <v>2400</v>
      </c>
      <c r="AJ136" s="208" t="s">
        <v>540</v>
      </c>
      <c r="AK136" s="241" t="s">
        <v>540</v>
      </c>
      <c r="AL136" s="208" t="s">
        <v>540</v>
      </c>
      <c r="AM136" s="227" t="str">
        <f>IF(COUNTIF('BU-TDR'!A:A,'Master List'!B136)&gt;0,"yes","no")</f>
        <v>no</v>
      </c>
      <c r="AN136" s="156">
        <v>4278</v>
      </c>
      <c r="AO136" s="239" t="s">
        <v>2152</v>
      </c>
      <c r="AP136" s="239"/>
      <c r="AQ136" s="239"/>
      <c r="AR136" s="328">
        <v>42947</v>
      </c>
      <c r="AS136" s="153"/>
      <c r="AT136" s="239"/>
      <c r="AU136" s="239"/>
    </row>
    <row r="137" spans="1:47" s="240" customFormat="1" ht="24" hidden="1" x14ac:dyDescent="0.25">
      <c r="A137" s="222">
        <v>132</v>
      </c>
      <c r="B137" s="157" t="s">
        <v>892</v>
      </c>
      <c r="C137" s="158" t="s">
        <v>759</v>
      </c>
      <c r="D137" s="158" t="s">
        <v>85</v>
      </c>
      <c r="E137" s="158"/>
      <c r="F137" s="158"/>
      <c r="G137" s="110" t="s">
        <v>637</v>
      </c>
      <c r="H137" s="157" t="s">
        <v>30</v>
      </c>
      <c r="I137" s="157" t="s">
        <v>893</v>
      </c>
      <c r="J137" s="158" t="s">
        <v>644</v>
      </c>
      <c r="K137" s="158" t="s">
        <v>534</v>
      </c>
      <c r="L137" s="156" t="s">
        <v>535</v>
      </c>
      <c r="M137" s="205"/>
      <c r="N137" s="154" t="s">
        <v>525</v>
      </c>
      <c r="O137" s="153" t="s">
        <v>39</v>
      </c>
      <c r="P137" s="155" t="s">
        <v>891</v>
      </c>
      <c r="Q137" s="316"/>
      <c r="R137" s="316"/>
      <c r="S137" s="258" t="s">
        <v>524</v>
      </c>
      <c r="T137" s="258">
        <v>0</v>
      </c>
      <c r="U137" s="258">
        <v>0</v>
      </c>
      <c r="V137" s="258" t="s">
        <v>524</v>
      </c>
      <c r="W137" s="258">
        <v>0</v>
      </c>
      <c r="X137" s="258">
        <v>0</v>
      </c>
      <c r="Y137" s="258" t="s">
        <v>524</v>
      </c>
      <c r="Z137" s="258">
        <v>0</v>
      </c>
      <c r="AA137" s="258">
        <v>0</v>
      </c>
      <c r="AB137" s="258" t="s">
        <v>524</v>
      </c>
      <c r="AC137" s="258"/>
      <c r="AD137" s="258" t="s">
        <v>526</v>
      </c>
      <c r="AE137" s="156"/>
      <c r="AF137" s="156" t="s">
        <v>526</v>
      </c>
      <c r="AG137" s="156" t="s">
        <v>540</v>
      </c>
      <c r="AH137" s="156" t="s">
        <v>526</v>
      </c>
      <c r="AI137" s="238" t="s">
        <v>2400</v>
      </c>
      <c r="AJ137" s="158" t="s">
        <v>540</v>
      </c>
      <c r="AK137" s="238" t="s">
        <v>526</v>
      </c>
      <c r="AL137" s="158" t="s">
        <v>526</v>
      </c>
      <c r="AM137" s="227" t="str">
        <f>IF(COUNTIF('BU-TDR'!A:A,'Master List'!B137)&gt;0,"yes","no")</f>
        <v>no</v>
      </c>
      <c r="AN137" s="156">
        <v>4278</v>
      </c>
      <c r="AO137" s="239" t="s">
        <v>2153</v>
      </c>
      <c r="AP137" s="239"/>
      <c r="AQ137" s="239"/>
      <c r="AR137" s="328">
        <v>42947</v>
      </c>
      <c r="AS137" s="153"/>
      <c r="AT137" s="239"/>
      <c r="AU137" s="239"/>
    </row>
    <row r="138" spans="1:47" s="240" customFormat="1" ht="12" hidden="1" x14ac:dyDescent="0.25">
      <c r="A138" s="222">
        <v>133</v>
      </c>
      <c r="B138" s="157" t="s">
        <v>895</v>
      </c>
      <c r="C138" s="158" t="s">
        <v>759</v>
      </c>
      <c r="D138" s="158" t="s">
        <v>896</v>
      </c>
      <c r="E138" s="158"/>
      <c r="F138" s="158"/>
      <c r="G138" s="110" t="s">
        <v>637</v>
      </c>
      <c r="H138" s="157" t="s">
        <v>30</v>
      </c>
      <c r="I138" s="157" t="s">
        <v>897</v>
      </c>
      <c r="J138" s="158" t="s">
        <v>644</v>
      </c>
      <c r="K138" s="158" t="s">
        <v>534</v>
      </c>
      <c r="L138" s="156" t="s">
        <v>535</v>
      </c>
      <c r="M138" s="205"/>
      <c r="N138" s="154" t="s">
        <v>525</v>
      </c>
      <c r="O138" s="153" t="s">
        <v>39</v>
      </c>
      <c r="P138" s="155" t="s">
        <v>894</v>
      </c>
      <c r="Q138" s="316"/>
      <c r="R138" s="316"/>
      <c r="S138" s="258" t="s">
        <v>524</v>
      </c>
      <c r="T138" s="258">
        <v>0</v>
      </c>
      <c r="U138" s="258">
        <v>0</v>
      </c>
      <c r="V138" s="258" t="s">
        <v>524</v>
      </c>
      <c r="W138" s="258">
        <v>0</v>
      </c>
      <c r="X138" s="258">
        <v>0</v>
      </c>
      <c r="Y138" s="258" t="s">
        <v>524</v>
      </c>
      <c r="Z138" s="258">
        <v>0</v>
      </c>
      <c r="AA138" s="258">
        <v>0</v>
      </c>
      <c r="AB138" s="258" t="s">
        <v>524</v>
      </c>
      <c r="AC138" s="258"/>
      <c r="AD138" s="258" t="s">
        <v>526</v>
      </c>
      <c r="AE138" s="156"/>
      <c r="AF138" s="156" t="s">
        <v>526</v>
      </c>
      <c r="AG138" s="156" t="s">
        <v>526</v>
      </c>
      <c r="AH138" s="156" t="s">
        <v>526</v>
      </c>
      <c r="AI138" s="241" t="e">
        <v>#N/A</v>
      </c>
      <c r="AJ138" s="208" t="s">
        <v>526</v>
      </c>
      <c r="AK138" s="241" t="e">
        <v>#N/A</v>
      </c>
      <c r="AL138" s="208" t="s">
        <v>526</v>
      </c>
      <c r="AM138" s="227" t="str">
        <f>IF(COUNTIF('BU-TDR'!A:A,'Master List'!B138)&gt;0,"yes","no")</f>
        <v>no</v>
      </c>
      <c r="AN138" s="156">
        <v>4278</v>
      </c>
      <c r="AO138" s="239" t="s">
        <v>2154</v>
      </c>
      <c r="AP138" s="239"/>
      <c r="AQ138" s="239"/>
      <c r="AR138" s="328">
        <v>42947</v>
      </c>
      <c r="AS138" s="153"/>
      <c r="AT138" s="239"/>
      <c r="AU138" s="239"/>
    </row>
    <row r="139" spans="1:47" s="240" customFormat="1" ht="24" hidden="1" x14ac:dyDescent="0.25">
      <c r="A139" s="222">
        <v>134</v>
      </c>
      <c r="B139" s="157" t="s">
        <v>899</v>
      </c>
      <c r="C139" s="158" t="s">
        <v>759</v>
      </c>
      <c r="D139" s="158" t="s">
        <v>91</v>
      </c>
      <c r="E139" s="158"/>
      <c r="F139" s="158"/>
      <c r="G139" s="110" t="s">
        <v>637</v>
      </c>
      <c r="H139" s="157" t="s">
        <v>30</v>
      </c>
      <c r="I139" s="157" t="s">
        <v>900</v>
      </c>
      <c r="J139" s="158" t="s">
        <v>644</v>
      </c>
      <c r="K139" s="158" t="s">
        <v>534</v>
      </c>
      <c r="L139" s="156" t="s">
        <v>535</v>
      </c>
      <c r="M139" s="205"/>
      <c r="N139" s="154" t="s">
        <v>525</v>
      </c>
      <c r="O139" s="153" t="s">
        <v>39</v>
      </c>
      <c r="P139" s="155" t="s">
        <v>898</v>
      </c>
      <c r="Q139" s="316"/>
      <c r="R139" s="316"/>
      <c r="S139" s="258" t="s">
        <v>524</v>
      </c>
      <c r="T139" s="258">
        <v>0</v>
      </c>
      <c r="U139" s="258">
        <v>0</v>
      </c>
      <c r="V139" s="258" t="s">
        <v>524</v>
      </c>
      <c r="W139" s="258">
        <v>0</v>
      </c>
      <c r="X139" s="258">
        <v>0</v>
      </c>
      <c r="Y139" s="258" t="s">
        <v>524</v>
      </c>
      <c r="Z139" s="258">
        <v>0</v>
      </c>
      <c r="AA139" s="258">
        <v>0</v>
      </c>
      <c r="AB139" s="258" t="s">
        <v>524</v>
      </c>
      <c r="AC139" s="258"/>
      <c r="AD139" s="258" t="s">
        <v>526</v>
      </c>
      <c r="AE139" s="156"/>
      <c r="AF139" s="156" t="s">
        <v>526</v>
      </c>
      <c r="AG139" s="156" t="s">
        <v>540</v>
      </c>
      <c r="AH139" s="156" t="s">
        <v>526</v>
      </c>
      <c r="AI139" s="241" t="s">
        <v>2400</v>
      </c>
      <c r="AJ139" s="208" t="s">
        <v>540</v>
      </c>
      <c r="AK139" s="241" t="s">
        <v>540</v>
      </c>
      <c r="AL139" s="208" t="s">
        <v>540</v>
      </c>
      <c r="AM139" s="227" t="str">
        <f>IF(COUNTIF('BU-TDR'!A:A,'Master List'!B139)&gt;0,"yes","no")</f>
        <v>no</v>
      </c>
      <c r="AN139" s="156">
        <v>4237</v>
      </c>
      <c r="AO139" s="239" t="s">
        <v>2155</v>
      </c>
      <c r="AP139" s="239"/>
      <c r="AQ139" s="239"/>
      <c r="AR139" s="328">
        <v>42947</v>
      </c>
      <c r="AS139" s="153"/>
      <c r="AT139" s="239"/>
      <c r="AU139" s="239"/>
    </row>
    <row r="140" spans="1:47" s="240" customFormat="1" ht="12" hidden="1" x14ac:dyDescent="0.25">
      <c r="A140" s="222">
        <v>135</v>
      </c>
      <c r="B140" s="157" t="s">
        <v>902</v>
      </c>
      <c r="C140" s="158" t="s">
        <v>759</v>
      </c>
      <c r="D140" s="158" t="s">
        <v>94</v>
      </c>
      <c r="E140" s="158"/>
      <c r="F140" s="158"/>
      <c r="G140" s="110" t="s">
        <v>637</v>
      </c>
      <c r="H140" s="157" t="s">
        <v>30</v>
      </c>
      <c r="I140" s="157" t="s">
        <v>903</v>
      </c>
      <c r="J140" s="158" t="s">
        <v>644</v>
      </c>
      <c r="K140" s="158" t="s">
        <v>534</v>
      </c>
      <c r="L140" s="156" t="s">
        <v>535</v>
      </c>
      <c r="M140" s="205"/>
      <c r="N140" s="154" t="s">
        <v>525</v>
      </c>
      <c r="O140" s="153" t="s">
        <v>39</v>
      </c>
      <c r="P140" s="155" t="s">
        <v>901</v>
      </c>
      <c r="Q140" s="316"/>
      <c r="R140" s="316"/>
      <c r="S140" s="258" t="s">
        <v>524</v>
      </c>
      <c r="T140" s="258">
        <v>0</v>
      </c>
      <c r="U140" s="258">
        <v>0</v>
      </c>
      <c r="V140" s="258" t="s">
        <v>524</v>
      </c>
      <c r="W140" s="258">
        <v>0</v>
      </c>
      <c r="X140" s="258">
        <v>0</v>
      </c>
      <c r="Y140" s="258" t="s">
        <v>524</v>
      </c>
      <c r="Z140" s="258">
        <v>0</v>
      </c>
      <c r="AA140" s="258">
        <v>0</v>
      </c>
      <c r="AB140" s="258" t="s">
        <v>524</v>
      </c>
      <c r="AC140" s="258"/>
      <c r="AD140" s="258" t="s">
        <v>526</v>
      </c>
      <c r="AE140" s="156"/>
      <c r="AF140" s="156" t="s">
        <v>526</v>
      </c>
      <c r="AG140" s="156" t="s">
        <v>540</v>
      </c>
      <c r="AH140" s="156" t="s">
        <v>526</v>
      </c>
      <c r="AI140" s="241" t="s">
        <v>2400</v>
      </c>
      <c r="AJ140" s="208" t="s">
        <v>540</v>
      </c>
      <c r="AK140" s="241" t="s">
        <v>540</v>
      </c>
      <c r="AL140" s="208" t="s">
        <v>540</v>
      </c>
      <c r="AM140" s="227" t="str">
        <f>IF(COUNTIF('BU-TDR'!A:A,'Master List'!B140)&gt;0,"yes","no")</f>
        <v>no</v>
      </c>
      <c r="AN140" s="156">
        <v>4278</v>
      </c>
      <c r="AO140" s="239" t="s">
        <v>2156</v>
      </c>
      <c r="AP140" s="239"/>
      <c r="AQ140" s="239"/>
      <c r="AR140" s="328">
        <v>42947</v>
      </c>
      <c r="AS140" s="153"/>
      <c r="AT140" s="239"/>
      <c r="AU140" s="239"/>
    </row>
    <row r="141" spans="1:47" s="240" customFormat="1" ht="24" hidden="1" x14ac:dyDescent="0.25">
      <c r="A141" s="231">
        <v>136</v>
      </c>
      <c r="B141" s="204" t="s">
        <v>905</v>
      </c>
      <c r="C141" s="158" t="s">
        <v>759</v>
      </c>
      <c r="D141" s="158" t="s">
        <v>906</v>
      </c>
      <c r="E141" s="158"/>
      <c r="F141" s="158"/>
      <c r="G141" s="110" t="s">
        <v>637</v>
      </c>
      <c r="H141" s="157" t="s">
        <v>30</v>
      </c>
      <c r="I141" s="204" t="s">
        <v>907</v>
      </c>
      <c r="J141" s="158" t="s">
        <v>644</v>
      </c>
      <c r="K141" s="158" t="s">
        <v>534</v>
      </c>
      <c r="L141" s="156" t="s">
        <v>535</v>
      </c>
      <c r="M141" s="285" t="s">
        <v>908</v>
      </c>
      <c r="N141" s="154" t="s">
        <v>525</v>
      </c>
      <c r="O141" s="153" t="s">
        <v>39</v>
      </c>
      <c r="P141" s="155" t="s">
        <v>904</v>
      </c>
      <c r="Q141" s="316"/>
      <c r="R141" s="316"/>
      <c r="S141" s="258" t="s">
        <v>524</v>
      </c>
      <c r="T141" s="258">
        <v>0</v>
      </c>
      <c r="U141" s="258">
        <v>0</v>
      </c>
      <c r="V141" s="258" t="s">
        <v>524</v>
      </c>
      <c r="W141" s="258">
        <v>0</v>
      </c>
      <c r="X141" s="258">
        <v>0</v>
      </c>
      <c r="Y141" s="258" t="s">
        <v>524</v>
      </c>
      <c r="Z141" s="258">
        <v>0</v>
      </c>
      <c r="AA141" s="258">
        <v>0</v>
      </c>
      <c r="AB141" s="258" t="s">
        <v>524</v>
      </c>
      <c r="AC141" s="258"/>
      <c r="AD141" s="258" t="s">
        <v>526</v>
      </c>
      <c r="AE141" s="156"/>
      <c r="AF141" s="156" t="s">
        <v>526</v>
      </c>
      <c r="AG141" s="156" t="s">
        <v>526</v>
      </c>
      <c r="AH141" s="156" t="s">
        <v>526</v>
      </c>
      <c r="AI141" s="241" t="e">
        <v>#N/A</v>
      </c>
      <c r="AJ141" s="208" t="s">
        <v>526</v>
      </c>
      <c r="AK141" s="241" t="e">
        <v>#N/A</v>
      </c>
      <c r="AL141" s="208" t="s">
        <v>526</v>
      </c>
      <c r="AM141" s="227" t="str">
        <f>IF(COUNTIF('BU-TDR'!A:A,'Master List'!B141)&gt;0,"yes","no")</f>
        <v>no</v>
      </c>
      <c r="AN141" s="156">
        <v>4210</v>
      </c>
      <c r="AO141" s="239" t="s">
        <v>2157</v>
      </c>
      <c r="AP141" s="239"/>
      <c r="AQ141" s="239"/>
      <c r="AR141" s="328">
        <v>42947</v>
      </c>
      <c r="AS141" s="153"/>
      <c r="AT141" s="239"/>
      <c r="AU141" s="239"/>
    </row>
    <row r="142" spans="1:47" s="240" customFormat="1" ht="108" hidden="1" x14ac:dyDescent="0.25">
      <c r="A142" s="231">
        <v>137</v>
      </c>
      <c r="B142" s="204" t="s">
        <v>909</v>
      </c>
      <c r="C142" s="158" t="s">
        <v>759</v>
      </c>
      <c r="D142" s="158" t="s">
        <v>910</v>
      </c>
      <c r="E142" s="158"/>
      <c r="F142" s="158"/>
      <c r="G142" s="110" t="s">
        <v>637</v>
      </c>
      <c r="H142" s="157" t="s">
        <v>30</v>
      </c>
      <c r="I142" s="204" t="s">
        <v>911</v>
      </c>
      <c r="J142" s="158" t="s">
        <v>644</v>
      </c>
      <c r="K142" s="158" t="s">
        <v>534</v>
      </c>
      <c r="L142" s="156" t="s">
        <v>535</v>
      </c>
      <c r="M142" s="285" t="s">
        <v>912</v>
      </c>
      <c r="N142" s="154" t="s">
        <v>525</v>
      </c>
      <c r="O142" s="153" t="s">
        <v>39</v>
      </c>
      <c r="P142" s="155" t="s">
        <v>904</v>
      </c>
      <c r="Q142" s="316"/>
      <c r="R142" s="316"/>
      <c r="S142" s="258" t="s">
        <v>524</v>
      </c>
      <c r="T142" s="258">
        <v>0</v>
      </c>
      <c r="U142" s="258">
        <v>0</v>
      </c>
      <c r="V142" s="258" t="s">
        <v>524</v>
      </c>
      <c r="W142" s="258">
        <v>0</v>
      </c>
      <c r="X142" s="258">
        <v>0</v>
      </c>
      <c r="Y142" s="258" t="s">
        <v>524</v>
      </c>
      <c r="Z142" s="258">
        <v>0</v>
      </c>
      <c r="AA142" s="258">
        <v>0</v>
      </c>
      <c r="AB142" s="258" t="s">
        <v>524</v>
      </c>
      <c r="AC142" s="258"/>
      <c r="AD142" s="258" t="s">
        <v>526</v>
      </c>
      <c r="AE142" s="156"/>
      <c r="AF142" s="156" t="s">
        <v>526</v>
      </c>
      <c r="AG142" s="156" t="s">
        <v>526</v>
      </c>
      <c r="AH142" s="156" t="s">
        <v>526</v>
      </c>
      <c r="AI142" s="241" t="e">
        <v>#N/A</v>
      </c>
      <c r="AJ142" s="208" t="s">
        <v>526</v>
      </c>
      <c r="AK142" s="241" t="e">
        <v>#N/A</v>
      </c>
      <c r="AL142" s="208" t="s">
        <v>526</v>
      </c>
      <c r="AM142" s="227" t="str">
        <f>IF(COUNTIF('BU-TDR'!A:A,'Master List'!B142)&gt;0,"yes","no")</f>
        <v>no</v>
      </c>
      <c r="AN142" s="156">
        <v>4210</v>
      </c>
      <c r="AO142" s="239" t="s">
        <v>2158</v>
      </c>
      <c r="AP142" s="239"/>
      <c r="AQ142" s="239"/>
      <c r="AR142" s="328">
        <v>42979</v>
      </c>
      <c r="AS142" s="153" t="s">
        <v>2402</v>
      </c>
      <c r="AT142" s="239"/>
      <c r="AU142" s="239"/>
    </row>
    <row r="143" spans="1:47" s="240" customFormat="1" ht="108" hidden="1" x14ac:dyDescent="0.25">
      <c r="A143" s="222">
        <v>138</v>
      </c>
      <c r="B143" s="157" t="s">
        <v>914</v>
      </c>
      <c r="C143" s="158" t="s">
        <v>759</v>
      </c>
      <c r="D143" s="158" t="s">
        <v>57</v>
      </c>
      <c r="E143" s="158"/>
      <c r="F143" s="158"/>
      <c r="G143" s="110" t="s">
        <v>637</v>
      </c>
      <c r="H143" s="157" t="s">
        <v>30</v>
      </c>
      <c r="I143" s="157" t="s">
        <v>915</v>
      </c>
      <c r="J143" s="158" t="s">
        <v>644</v>
      </c>
      <c r="K143" s="158" t="s">
        <v>534</v>
      </c>
      <c r="L143" s="156" t="s">
        <v>535</v>
      </c>
      <c r="M143" s="205"/>
      <c r="N143" s="154" t="s">
        <v>525</v>
      </c>
      <c r="O143" s="153" t="s">
        <v>39</v>
      </c>
      <c r="P143" s="155" t="s">
        <v>913</v>
      </c>
      <c r="Q143" s="316"/>
      <c r="R143" s="316"/>
      <c r="S143" s="258" t="s">
        <v>524</v>
      </c>
      <c r="T143" s="258">
        <v>0</v>
      </c>
      <c r="U143" s="258">
        <v>0</v>
      </c>
      <c r="V143" s="258" t="s">
        <v>524</v>
      </c>
      <c r="W143" s="258">
        <v>0</v>
      </c>
      <c r="X143" s="258">
        <v>0</v>
      </c>
      <c r="Y143" s="258" t="s">
        <v>524</v>
      </c>
      <c r="Z143" s="258">
        <v>0</v>
      </c>
      <c r="AA143" s="258">
        <v>0</v>
      </c>
      <c r="AB143" s="258" t="s">
        <v>524</v>
      </c>
      <c r="AC143" s="258"/>
      <c r="AD143" s="258" t="s">
        <v>526</v>
      </c>
      <c r="AE143" s="156"/>
      <c r="AF143" s="156" t="s">
        <v>916</v>
      </c>
      <c r="AG143" s="156" t="s">
        <v>540</v>
      </c>
      <c r="AH143" s="156" t="s">
        <v>526</v>
      </c>
      <c r="AI143" s="241" t="s">
        <v>2400</v>
      </c>
      <c r="AJ143" s="208" t="s">
        <v>540</v>
      </c>
      <c r="AK143" s="241" t="s">
        <v>540</v>
      </c>
      <c r="AL143" s="208" t="s">
        <v>540</v>
      </c>
      <c r="AM143" s="227" t="str">
        <f>IF(COUNTIF('BU-TDR'!A:A,'Master List'!B143)&gt;0,"yes","no")</f>
        <v>no</v>
      </c>
      <c r="AN143" s="156">
        <v>4278</v>
      </c>
      <c r="AO143" s="239" t="s">
        <v>2159</v>
      </c>
      <c r="AP143" s="239"/>
      <c r="AQ143" s="239"/>
      <c r="AR143" s="328">
        <v>42979</v>
      </c>
      <c r="AS143" s="153" t="s">
        <v>2402</v>
      </c>
      <c r="AT143" s="239"/>
      <c r="AU143" s="239"/>
    </row>
    <row r="144" spans="1:47" s="240" customFormat="1" ht="24" hidden="1" x14ac:dyDescent="0.25">
      <c r="A144" s="222">
        <v>139</v>
      </c>
      <c r="B144" s="157" t="s">
        <v>918</v>
      </c>
      <c r="C144" s="158" t="s">
        <v>759</v>
      </c>
      <c r="D144" s="158" t="s">
        <v>98</v>
      </c>
      <c r="E144" s="158"/>
      <c r="F144" s="158"/>
      <c r="G144" s="110" t="s">
        <v>637</v>
      </c>
      <c r="H144" s="157" t="s">
        <v>30</v>
      </c>
      <c r="I144" s="157" t="s">
        <v>919</v>
      </c>
      <c r="J144" s="158" t="s">
        <v>644</v>
      </c>
      <c r="K144" s="158" t="s">
        <v>534</v>
      </c>
      <c r="L144" s="156" t="s">
        <v>535</v>
      </c>
      <c r="M144" s="205"/>
      <c r="N144" s="154" t="s">
        <v>525</v>
      </c>
      <c r="O144" s="153" t="s">
        <v>39</v>
      </c>
      <c r="P144" s="155" t="s">
        <v>917</v>
      </c>
      <c r="Q144" s="316"/>
      <c r="R144" s="316"/>
      <c r="S144" s="258" t="s">
        <v>524</v>
      </c>
      <c r="T144" s="258">
        <v>0</v>
      </c>
      <c r="U144" s="258">
        <v>0</v>
      </c>
      <c r="V144" s="258" t="s">
        <v>524</v>
      </c>
      <c r="W144" s="258">
        <v>0</v>
      </c>
      <c r="X144" s="258">
        <v>0</v>
      </c>
      <c r="Y144" s="258" t="s">
        <v>524</v>
      </c>
      <c r="Z144" s="258">
        <v>0</v>
      </c>
      <c r="AA144" s="258">
        <v>0</v>
      </c>
      <c r="AB144" s="258" t="s">
        <v>524</v>
      </c>
      <c r="AC144" s="258"/>
      <c r="AD144" s="258" t="s">
        <v>526</v>
      </c>
      <c r="AE144" s="156"/>
      <c r="AF144" s="156" t="s">
        <v>526</v>
      </c>
      <c r="AG144" s="156" t="s">
        <v>540</v>
      </c>
      <c r="AH144" s="156" t="s">
        <v>526</v>
      </c>
      <c r="AI144" s="241" t="s">
        <v>2400</v>
      </c>
      <c r="AJ144" s="208" t="s">
        <v>540</v>
      </c>
      <c r="AK144" s="241" t="s">
        <v>526</v>
      </c>
      <c r="AL144" s="208" t="s">
        <v>526</v>
      </c>
      <c r="AM144" s="227" t="str">
        <f>IF(COUNTIF('BU-TDR'!A:A,'Master List'!B144)&gt;0,"yes","no")</f>
        <v>no</v>
      </c>
      <c r="AN144" s="156">
        <v>4210</v>
      </c>
      <c r="AO144" s="239" t="s">
        <v>2160</v>
      </c>
      <c r="AP144" s="239"/>
      <c r="AQ144" s="239"/>
      <c r="AR144" s="328">
        <v>42947</v>
      </c>
      <c r="AS144" s="153"/>
      <c r="AT144" s="239"/>
      <c r="AU144" s="239"/>
    </row>
    <row r="145" spans="1:47" s="240" customFormat="1" ht="24" hidden="1" x14ac:dyDescent="0.25">
      <c r="A145" s="222">
        <v>140</v>
      </c>
      <c r="B145" s="157" t="s">
        <v>921</v>
      </c>
      <c r="C145" s="158" t="s">
        <v>759</v>
      </c>
      <c r="D145" s="158" t="s">
        <v>101</v>
      </c>
      <c r="E145" s="158"/>
      <c r="F145" s="158"/>
      <c r="G145" s="110" t="s">
        <v>637</v>
      </c>
      <c r="H145" s="157" t="s">
        <v>30</v>
      </c>
      <c r="I145" s="157" t="s">
        <v>922</v>
      </c>
      <c r="J145" s="158" t="s">
        <v>644</v>
      </c>
      <c r="K145" s="158" t="s">
        <v>534</v>
      </c>
      <c r="L145" s="156" t="s">
        <v>535</v>
      </c>
      <c r="M145" s="205"/>
      <c r="N145" s="154" t="s">
        <v>525</v>
      </c>
      <c r="O145" s="153" t="s">
        <v>39</v>
      </c>
      <c r="P145" s="155" t="s">
        <v>920</v>
      </c>
      <c r="Q145" s="316"/>
      <c r="R145" s="316"/>
      <c r="S145" s="258" t="s">
        <v>524</v>
      </c>
      <c r="T145" s="258">
        <v>0</v>
      </c>
      <c r="U145" s="258">
        <v>0</v>
      </c>
      <c r="V145" s="258" t="s">
        <v>524</v>
      </c>
      <c r="W145" s="258">
        <v>0</v>
      </c>
      <c r="X145" s="258">
        <v>0</v>
      </c>
      <c r="Y145" s="258" t="s">
        <v>524</v>
      </c>
      <c r="Z145" s="258">
        <v>0</v>
      </c>
      <c r="AA145" s="258">
        <v>0</v>
      </c>
      <c r="AB145" s="258" t="s">
        <v>524</v>
      </c>
      <c r="AC145" s="258"/>
      <c r="AD145" s="258" t="s">
        <v>526</v>
      </c>
      <c r="AE145" s="156"/>
      <c r="AF145" s="156" t="s">
        <v>526</v>
      </c>
      <c r="AG145" s="156" t="s">
        <v>540</v>
      </c>
      <c r="AH145" s="156" t="s">
        <v>526</v>
      </c>
      <c r="AI145" s="241" t="s">
        <v>2400</v>
      </c>
      <c r="AJ145" s="208" t="s">
        <v>540</v>
      </c>
      <c r="AK145" s="241" t="s">
        <v>526</v>
      </c>
      <c r="AL145" s="208" t="s">
        <v>526</v>
      </c>
      <c r="AM145" s="227" t="str">
        <f>IF(COUNTIF('BU-TDR'!A:A,'Master List'!B145)&gt;0,"yes","no")</f>
        <v>no</v>
      </c>
      <c r="AN145" s="156">
        <v>4271</v>
      </c>
      <c r="AO145" s="239" t="s">
        <v>2161</v>
      </c>
      <c r="AP145" s="239"/>
      <c r="AQ145" s="239"/>
      <c r="AR145" s="328">
        <v>42947</v>
      </c>
      <c r="AS145" s="153"/>
      <c r="AT145" s="239"/>
      <c r="AU145" s="239"/>
    </row>
    <row r="146" spans="1:47" s="240" customFormat="1" ht="24" hidden="1" x14ac:dyDescent="0.25">
      <c r="A146" s="222">
        <v>141</v>
      </c>
      <c r="B146" s="157" t="s">
        <v>924</v>
      </c>
      <c r="C146" s="158" t="s">
        <v>759</v>
      </c>
      <c r="D146" s="158" t="s">
        <v>106</v>
      </c>
      <c r="E146" s="158"/>
      <c r="F146" s="158"/>
      <c r="G146" s="110" t="s">
        <v>637</v>
      </c>
      <c r="H146" s="157" t="s">
        <v>30</v>
      </c>
      <c r="I146" s="157" t="s">
        <v>925</v>
      </c>
      <c r="J146" s="158" t="s">
        <v>644</v>
      </c>
      <c r="K146" s="158" t="s">
        <v>534</v>
      </c>
      <c r="L146" s="156" t="s">
        <v>535</v>
      </c>
      <c r="M146" s="205"/>
      <c r="N146" s="154" t="s">
        <v>525</v>
      </c>
      <c r="O146" s="153" t="s">
        <v>39</v>
      </c>
      <c r="P146" s="155" t="s">
        <v>923</v>
      </c>
      <c r="Q146" s="316"/>
      <c r="R146" s="316"/>
      <c r="S146" s="258" t="s">
        <v>524</v>
      </c>
      <c r="T146" s="258">
        <v>0</v>
      </c>
      <c r="U146" s="258">
        <v>0</v>
      </c>
      <c r="V146" s="258" t="s">
        <v>524</v>
      </c>
      <c r="W146" s="258">
        <v>0</v>
      </c>
      <c r="X146" s="258">
        <v>0</v>
      </c>
      <c r="Y146" s="258" t="s">
        <v>524</v>
      </c>
      <c r="Z146" s="258">
        <v>0</v>
      </c>
      <c r="AA146" s="258">
        <v>0</v>
      </c>
      <c r="AB146" s="258" t="s">
        <v>524</v>
      </c>
      <c r="AC146" s="258"/>
      <c r="AD146" s="258" t="s">
        <v>526</v>
      </c>
      <c r="AE146" s="156"/>
      <c r="AF146" s="156" t="s">
        <v>926</v>
      </c>
      <c r="AG146" s="156" t="s">
        <v>540</v>
      </c>
      <c r="AH146" s="156" t="s">
        <v>526</v>
      </c>
      <c r="AI146" s="241" t="s">
        <v>2400</v>
      </c>
      <c r="AJ146" s="208" t="s">
        <v>540</v>
      </c>
      <c r="AK146" s="241" t="s">
        <v>526</v>
      </c>
      <c r="AL146" s="208" t="s">
        <v>526</v>
      </c>
      <c r="AM146" s="227" t="str">
        <f>IF(COUNTIF('BU-TDR'!A:A,'Master List'!B146)&gt;0,"yes","no")</f>
        <v>no</v>
      </c>
      <c r="AN146" s="156">
        <v>4277</v>
      </c>
      <c r="AO146" s="239" t="s">
        <v>2162</v>
      </c>
      <c r="AP146" s="239"/>
      <c r="AQ146" s="239"/>
      <c r="AR146" s="328">
        <v>42947</v>
      </c>
      <c r="AS146" s="153"/>
      <c r="AT146" s="239"/>
      <c r="AU146" s="239"/>
    </row>
    <row r="147" spans="1:47" s="240" customFormat="1" ht="24" hidden="1" x14ac:dyDescent="0.25">
      <c r="A147" s="222">
        <v>142</v>
      </c>
      <c r="B147" s="157" t="s">
        <v>928</v>
      </c>
      <c r="C147" s="158" t="s">
        <v>759</v>
      </c>
      <c r="D147" s="158" t="s">
        <v>929</v>
      </c>
      <c r="E147" s="158"/>
      <c r="F147" s="158"/>
      <c r="G147" s="110" t="s">
        <v>637</v>
      </c>
      <c r="H147" s="157" t="s">
        <v>30</v>
      </c>
      <c r="I147" s="157" t="s">
        <v>930</v>
      </c>
      <c r="J147" s="158" t="s">
        <v>644</v>
      </c>
      <c r="K147" s="158" t="s">
        <v>534</v>
      </c>
      <c r="L147" s="156" t="s">
        <v>535</v>
      </c>
      <c r="M147" s="205"/>
      <c r="N147" s="154" t="s">
        <v>525</v>
      </c>
      <c r="O147" s="153" t="s">
        <v>39</v>
      </c>
      <c r="P147" s="155" t="s">
        <v>927</v>
      </c>
      <c r="Q147" s="316"/>
      <c r="R147" s="316"/>
      <c r="S147" s="258" t="s">
        <v>524</v>
      </c>
      <c r="T147" s="258">
        <v>0</v>
      </c>
      <c r="U147" s="258">
        <v>0</v>
      </c>
      <c r="V147" s="258" t="s">
        <v>524</v>
      </c>
      <c r="W147" s="258">
        <v>0</v>
      </c>
      <c r="X147" s="258">
        <v>0</v>
      </c>
      <c r="Y147" s="258" t="s">
        <v>524</v>
      </c>
      <c r="Z147" s="258">
        <v>0</v>
      </c>
      <c r="AA147" s="258">
        <v>0</v>
      </c>
      <c r="AB147" s="258" t="s">
        <v>524</v>
      </c>
      <c r="AC147" s="258"/>
      <c r="AD147" s="258" t="s">
        <v>526</v>
      </c>
      <c r="AE147" s="156"/>
      <c r="AF147" s="156" t="s">
        <v>931</v>
      </c>
      <c r="AG147" s="156" t="s">
        <v>540</v>
      </c>
      <c r="AH147" s="156" t="s">
        <v>526</v>
      </c>
      <c r="AI147" s="241" t="s">
        <v>2400</v>
      </c>
      <c r="AJ147" s="208" t="s">
        <v>540</v>
      </c>
      <c r="AK147" s="241" t="s">
        <v>526</v>
      </c>
      <c r="AL147" s="208" t="s">
        <v>526</v>
      </c>
      <c r="AM147" s="227" t="str">
        <f>IF(COUNTIF('BU-TDR'!A:A,'Master List'!B147)&gt;0,"yes","no")</f>
        <v>no</v>
      </c>
      <c r="AN147" s="156">
        <v>4218</v>
      </c>
      <c r="AO147" s="239" t="s">
        <v>2163</v>
      </c>
      <c r="AP147" s="239"/>
      <c r="AQ147" s="239"/>
      <c r="AR147" s="328">
        <v>42947</v>
      </c>
      <c r="AS147" s="153"/>
      <c r="AT147" s="239"/>
      <c r="AU147" s="239"/>
    </row>
    <row r="148" spans="1:47" s="240" customFormat="1" ht="24" hidden="1" x14ac:dyDescent="0.25">
      <c r="A148" s="222">
        <v>143</v>
      </c>
      <c r="B148" s="157" t="s">
        <v>933</v>
      </c>
      <c r="C148" s="158" t="s">
        <v>759</v>
      </c>
      <c r="D148" s="158" t="s">
        <v>112</v>
      </c>
      <c r="E148" s="158"/>
      <c r="F148" s="158"/>
      <c r="G148" s="110" t="s">
        <v>637</v>
      </c>
      <c r="H148" s="157" t="s">
        <v>30</v>
      </c>
      <c r="I148" s="157" t="s">
        <v>934</v>
      </c>
      <c r="J148" s="158" t="s">
        <v>644</v>
      </c>
      <c r="K148" s="158" t="s">
        <v>534</v>
      </c>
      <c r="L148" s="156" t="s">
        <v>535</v>
      </c>
      <c r="M148" s="205"/>
      <c r="N148" s="154" t="s">
        <v>525</v>
      </c>
      <c r="O148" s="153" t="s">
        <v>39</v>
      </c>
      <c r="P148" s="155" t="s">
        <v>932</v>
      </c>
      <c r="Q148" s="316"/>
      <c r="R148" s="316"/>
      <c r="S148" s="258" t="s">
        <v>524</v>
      </c>
      <c r="T148" s="258">
        <v>0</v>
      </c>
      <c r="U148" s="258">
        <v>0</v>
      </c>
      <c r="V148" s="258" t="s">
        <v>524</v>
      </c>
      <c r="W148" s="258">
        <v>0</v>
      </c>
      <c r="X148" s="258">
        <v>0</v>
      </c>
      <c r="Y148" s="258" t="s">
        <v>524</v>
      </c>
      <c r="Z148" s="258">
        <v>0</v>
      </c>
      <c r="AA148" s="258">
        <v>0</v>
      </c>
      <c r="AB148" s="258" t="s">
        <v>524</v>
      </c>
      <c r="AC148" s="258"/>
      <c r="AD148" s="258" t="s">
        <v>526</v>
      </c>
      <c r="AE148" s="156"/>
      <c r="AF148" s="156" t="s">
        <v>526</v>
      </c>
      <c r="AG148" s="156" t="s">
        <v>540</v>
      </c>
      <c r="AH148" s="156" t="s">
        <v>526</v>
      </c>
      <c r="AI148" s="241" t="s">
        <v>2400</v>
      </c>
      <c r="AJ148" s="208" t="s">
        <v>540</v>
      </c>
      <c r="AK148" s="241" t="s">
        <v>540</v>
      </c>
      <c r="AL148" s="208" t="s">
        <v>540</v>
      </c>
      <c r="AM148" s="227" t="str">
        <f>IF(COUNTIF('BU-TDR'!A:A,'Master List'!B148)&gt;0,"yes","no")</f>
        <v>no</v>
      </c>
      <c r="AN148" s="156">
        <v>4232</v>
      </c>
      <c r="AO148" s="239" t="s">
        <v>2164</v>
      </c>
      <c r="AP148" s="239"/>
      <c r="AQ148" s="239"/>
      <c r="AR148" s="328">
        <v>42947</v>
      </c>
      <c r="AS148" s="153"/>
      <c r="AT148" s="239"/>
      <c r="AU148" s="239"/>
    </row>
    <row r="149" spans="1:47" s="240" customFormat="1" ht="24" hidden="1" x14ac:dyDescent="0.25">
      <c r="A149" s="222">
        <v>144</v>
      </c>
      <c r="B149" s="157" t="s">
        <v>936</v>
      </c>
      <c r="C149" s="158" t="s">
        <v>759</v>
      </c>
      <c r="D149" s="158" t="s">
        <v>116</v>
      </c>
      <c r="E149" s="158"/>
      <c r="F149" s="158"/>
      <c r="G149" s="110" t="s">
        <v>637</v>
      </c>
      <c r="H149" s="157" t="s">
        <v>30</v>
      </c>
      <c r="I149" s="157" t="s">
        <v>937</v>
      </c>
      <c r="J149" s="158" t="s">
        <v>644</v>
      </c>
      <c r="K149" s="158" t="s">
        <v>534</v>
      </c>
      <c r="L149" s="156" t="s">
        <v>535</v>
      </c>
      <c r="M149" s="205"/>
      <c r="N149" s="154" t="s">
        <v>525</v>
      </c>
      <c r="O149" s="153" t="s">
        <v>39</v>
      </c>
      <c r="P149" s="155" t="s">
        <v>935</v>
      </c>
      <c r="Q149" s="316"/>
      <c r="R149" s="316"/>
      <c r="S149" s="258" t="s">
        <v>524</v>
      </c>
      <c r="T149" s="258">
        <v>0</v>
      </c>
      <c r="U149" s="258">
        <v>0</v>
      </c>
      <c r="V149" s="258" t="s">
        <v>524</v>
      </c>
      <c r="W149" s="258">
        <v>0</v>
      </c>
      <c r="X149" s="258">
        <v>0</v>
      </c>
      <c r="Y149" s="258" t="s">
        <v>524</v>
      </c>
      <c r="Z149" s="258">
        <v>0</v>
      </c>
      <c r="AA149" s="258">
        <v>0</v>
      </c>
      <c r="AB149" s="258" t="s">
        <v>524</v>
      </c>
      <c r="AC149" s="258"/>
      <c r="AD149" s="258" t="s">
        <v>526</v>
      </c>
      <c r="AE149" s="156"/>
      <c r="AF149" s="156" t="s">
        <v>526</v>
      </c>
      <c r="AG149" s="156" t="s">
        <v>540</v>
      </c>
      <c r="AH149" s="156" t="s">
        <v>526</v>
      </c>
      <c r="AI149" s="241" t="s">
        <v>2400</v>
      </c>
      <c r="AJ149" s="208" t="s">
        <v>540</v>
      </c>
      <c r="AK149" s="241" t="s">
        <v>540</v>
      </c>
      <c r="AL149" s="208" t="s">
        <v>540</v>
      </c>
      <c r="AM149" s="227" t="str">
        <f>IF(COUNTIF('BU-TDR'!A:A,'Master List'!B149)&gt;0,"yes","no")</f>
        <v>no</v>
      </c>
      <c r="AN149" s="156">
        <v>4232</v>
      </c>
      <c r="AO149" s="239" t="s">
        <v>2165</v>
      </c>
      <c r="AP149" s="239"/>
      <c r="AQ149" s="239"/>
      <c r="AR149" s="328">
        <v>42947</v>
      </c>
      <c r="AS149" s="153"/>
      <c r="AT149" s="239"/>
      <c r="AU149" s="239"/>
    </row>
    <row r="150" spans="1:47" s="240" customFormat="1" ht="24" hidden="1" x14ac:dyDescent="0.25">
      <c r="A150" s="222">
        <v>145</v>
      </c>
      <c r="B150" s="157" t="s">
        <v>939</v>
      </c>
      <c r="C150" s="158" t="s">
        <v>759</v>
      </c>
      <c r="D150" s="158" t="s">
        <v>119</v>
      </c>
      <c r="E150" s="158"/>
      <c r="F150" s="158"/>
      <c r="G150" s="110" t="s">
        <v>637</v>
      </c>
      <c r="H150" s="157" t="s">
        <v>30</v>
      </c>
      <c r="I150" s="157" t="s">
        <v>940</v>
      </c>
      <c r="J150" s="158" t="s">
        <v>644</v>
      </c>
      <c r="K150" s="158" t="s">
        <v>534</v>
      </c>
      <c r="L150" s="156" t="s">
        <v>535</v>
      </c>
      <c r="M150" s="205"/>
      <c r="N150" s="154" t="s">
        <v>525</v>
      </c>
      <c r="O150" s="153" t="s">
        <v>39</v>
      </c>
      <c r="P150" s="155" t="s">
        <v>938</v>
      </c>
      <c r="Q150" s="316"/>
      <c r="R150" s="316"/>
      <c r="S150" s="258" t="s">
        <v>524</v>
      </c>
      <c r="T150" s="258">
        <v>0</v>
      </c>
      <c r="U150" s="258">
        <v>0</v>
      </c>
      <c r="V150" s="258" t="s">
        <v>524</v>
      </c>
      <c r="W150" s="258">
        <v>0</v>
      </c>
      <c r="X150" s="258">
        <v>0</v>
      </c>
      <c r="Y150" s="258" t="s">
        <v>524</v>
      </c>
      <c r="Z150" s="258">
        <v>0</v>
      </c>
      <c r="AA150" s="258">
        <v>0</v>
      </c>
      <c r="AB150" s="258" t="s">
        <v>524</v>
      </c>
      <c r="AC150" s="258"/>
      <c r="AD150" s="258" t="s">
        <v>526</v>
      </c>
      <c r="AE150" s="156"/>
      <c r="AF150" s="156" t="s">
        <v>526</v>
      </c>
      <c r="AG150" s="156" t="s">
        <v>540</v>
      </c>
      <c r="AH150" s="156" t="s">
        <v>526</v>
      </c>
      <c r="AI150" s="241" t="s">
        <v>2400</v>
      </c>
      <c r="AJ150" s="208" t="s">
        <v>540</v>
      </c>
      <c r="AK150" s="241" t="s">
        <v>540</v>
      </c>
      <c r="AL150" s="208" t="s">
        <v>540</v>
      </c>
      <c r="AM150" s="227" t="str">
        <f>IF(COUNTIF('BU-TDR'!A:A,'Master List'!B150)&gt;0,"yes","no")</f>
        <v>no</v>
      </c>
      <c r="AN150" s="156">
        <v>4232</v>
      </c>
      <c r="AO150" s="239" t="s">
        <v>2166</v>
      </c>
      <c r="AP150" s="239"/>
      <c r="AQ150" s="239"/>
      <c r="AR150" s="328">
        <v>42947</v>
      </c>
      <c r="AS150" s="153"/>
      <c r="AT150" s="239"/>
      <c r="AU150" s="239"/>
    </row>
    <row r="151" spans="1:47" s="240" customFormat="1" ht="24" hidden="1" x14ac:dyDescent="0.25">
      <c r="A151" s="222">
        <v>146</v>
      </c>
      <c r="B151" s="157" t="s">
        <v>942</v>
      </c>
      <c r="C151" s="158" t="s">
        <v>759</v>
      </c>
      <c r="D151" s="158" t="s">
        <v>125</v>
      </c>
      <c r="E151" s="158"/>
      <c r="F151" s="158"/>
      <c r="G151" s="110" t="s">
        <v>637</v>
      </c>
      <c r="H151" s="157" t="s">
        <v>30</v>
      </c>
      <c r="I151" s="157" t="s">
        <v>943</v>
      </c>
      <c r="J151" s="158" t="s">
        <v>644</v>
      </c>
      <c r="K151" s="158" t="s">
        <v>534</v>
      </c>
      <c r="L151" s="156" t="s">
        <v>535</v>
      </c>
      <c r="M151" s="205"/>
      <c r="N151" s="154" t="s">
        <v>525</v>
      </c>
      <c r="O151" s="153" t="s">
        <v>39</v>
      </c>
      <c r="P151" s="155" t="s">
        <v>941</v>
      </c>
      <c r="Q151" s="316"/>
      <c r="R151" s="316"/>
      <c r="S151" s="258" t="s">
        <v>524</v>
      </c>
      <c r="T151" s="258">
        <v>0</v>
      </c>
      <c r="U151" s="258">
        <v>0</v>
      </c>
      <c r="V151" s="258" t="s">
        <v>524</v>
      </c>
      <c r="W151" s="258">
        <v>0</v>
      </c>
      <c r="X151" s="258">
        <v>0</v>
      </c>
      <c r="Y151" s="258" t="s">
        <v>524</v>
      </c>
      <c r="Z151" s="258">
        <v>0</v>
      </c>
      <c r="AA151" s="258">
        <v>0</v>
      </c>
      <c r="AB151" s="258" t="s">
        <v>524</v>
      </c>
      <c r="AC151" s="258"/>
      <c r="AD151" s="258" t="s">
        <v>526</v>
      </c>
      <c r="AE151" s="156"/>
      <c r="AF151" s="156" t="s">
        <v>944</v>
      </c>
      <c r="AG151" s="156" t="s">
        <v>540</v>
      </c>
      <c r="AH151" s="156" t="s">
        <v>526</v>
      </c>
      <c r="AI151" s="241" t="s">
        <v>2400</v>
      </c>
      <c r="AJ151" s="208" t="s">
        <v>540</v>
      </c>
      <c r="AK151" s="241" t="s">
        <v>526</v>
      </c>
      <c r="AL151" s="208" t="s">
        <v>526</v>
      </c>
      <c r="AM151" s="227" t="str">
        <f>IF(COUNTIF('BU-TDR'!A:A,'Master List'!B151)&gt;0,"yes","no")</f>
        <v>no</v>
      </c>
      <c r="AN151" s="156">
        <v>4207</v>
      </c>
      <c r="AO151" s="239" t="s">
        <v>2167</v>
      </c>
      <c r="AP151" s="239"/>
      <c r="AQ151" s="239"/>
      <c r="AR151" s="328">
        <v>42947</v>
      </c>
      <c r="AS151" s="153"/>
      <c r="AT151" s="239"/>
      <c r="AU151" s="239"/>
    </row>
    <row r="152" spans="1:47" s="240" customFormat="1" ht="24" hidden="1" x14ac:dyDescent="0.25">
      <c r="A152" s="222">
        <v>147</v>
      </c>
      <c r="B152" s="157" t="s">
        <v>946</v>
      </c>
      <c r="C152" s="158" t="s">
        <v>759</v>
      </c>
      <c r="D152" s="158" t="s">
        <v>128</v>
      </c>
      <c r="E152" s="158"/>
      <c r="F152" s="158"/>
      <c r="G152" s="110" t="s">
        <v>637</v>
      </c>
      <c r="H152" s="157" t="s">
        <v>30</v>
      </c>
      <c r="I152" s="157" t="s">
        <v>947</v>
      </c>
      <c r="J152" s="158" t="s">
        <v>644</v>
      </c>
      <c r="K152" s="158" t="s">
        <v>534</v>
      </c>
      <c r="L152" s="156" t="s">
        <v>535</v>
      </c>
      <c r="M152" s="205"/>
      <c r="N152" s="154" t="s">
        <v>525</v>
      </c>
      <c r="O152" s="153" t="s">
        <v>39</v>
      </c>
      <c r="P152" s="155" t="s">
        <v>945</v>
      </c>
      <c r="Q152" s="316"/>
      <c r="R152" s="316"/>
      <c r="S152" s="258" t="s">
        <v>524</v>
      </c>
      <c r="T152" s="258">
        <v>0</v>
      </c>
      <c r="U152" s="258">
        <v>0</v>
      </c>
      <c r="V152" s="258" t="s">
        <v>524</v>
      </c>
      <c r="W152" s="258">
        <v>0</v>
      </c>
      <c r="X152" s="258">
        <v>0</v>
      </c>
      <c r="Y152" s="258" t="s">
        <v>524</v>
      </c>
      <c r="Z152" s="258">
        <v>0</v>
      </c>
      <c r="AA152" s="258">
        <v>0</v>
      </c>
      <c r="AB152" s="258" t="s">
        <v>524</v>
      </c>
      <c r="AC152" s="258"/>
      <c r="AD152" s="258" t="s">
        <v>526</v>
      </c>
      <c r="AE152" s="156"/>
      <c r="AF152" s="156" t="s">
        <v>948</v>
      </c>
      <c r="AG152" s="156" t="s">
        <v>540</v>
      </c>
      <c r="AH152" s="156" t="s">
        <v>526</v>
      </c>
      <c r="AI152" s="241" t="s">
        <v>2400</v>
      </c>
      <c r="AJ152" s="208" t="s">
        <v>540</v>
      </c>
      <c r="AK152" s="241" t="s">
        <v>526</v>
      </c>
      <c r="AL152" s="208" t="s">
        <v>526</v>
      </c>
      <c r="AM152" s="227" t="str">
        <f>IF(COUNTIF('BU-TDR'!A:A,'Master List'!B152)&gt;0,"yes","no")</f>
        <v>no</v>
      </c>
      <c r="AN152" s="156">
        <v>4231</v>
      </c>
      <c r="AO152" s="239" t="s">
        <v>2168</v>
      </c>
      <c r="AP152" s="239"/>
      <c r="AQ152" s="239"/>
      <c r="AR152" s="328">
        <v>42947</v>
      </c>
      <c r="AS152" s="153"/>
      <c r="AT152" s="239"/>
      <c r="AU152" s="239"/>
    </row>
    <row r="153" spans="1:47" s="240" customFormat="1" ht="24" hidden="1" x14ac:dyDescent="0.25">
      <c r="A153" s="222">
        <v>148</v>
      </c>
      <c r="B153" s="157" t="s">
        <v>950</v>
      </c>
      <c r="C153" s="158" t="s">
        <v>759</v>
      </c>
      <c r="D153" s="158" t="s">
        <v>130</v>
      </c>
      <c r="E153" s="158"/>
      <c r="F153" s="158"/>
      <c r="G153" s="110" t="s">
        <v>637</v>
      </c>
      <c r="H153" s="157" t="s">
        <v>30</v>
      </c>
      <c r="I153" s="157" t="s">
        <v>951</v>
      </c>
      <c r="J153" s="158" t="s">
        <v>644</v>
      </c>
      <c r="K153" s="158" t="s">
        <v>534</v>
      </c>
      <c r="L153" s="156" t="s">
        <v>535</v>
      </c>
      <c r="M153" s="205"/>
      <c r="N153" s="154" t="s">
        <v>525</v>
      </c>
      <c r="O153" s="153" t="s">
        <v>39</v>
      </c>
      <c r="P153" s="155" t="s">
        <v>949</v>
      </c>
      <c r="Q153" s="316"/>
      <c r="R153" s="316"/>
      <c r="S153" s="258" t="s">
        <v>524</v>
      </c>
      <c r="T153" s="258">
        <v>0</v>
      </c>
      <c r="U153" s="258">
        <v>0</v>
      </c>
      <c r="V153" s="258" t="s">
        <v>524</v>
      </c>
      <c r="W153" s="258">
        <v>0</v>
      </c>
      <c r="X153" s="258">
        <v>0</v>
      </c>
      <c r="Y153" s="258" t="s">
        <v>524</v>
      </c>
      <c r="Z153" s="258">
        <v>0</v>
      </c>
      <c r="AA153" s="258">
        <v>0</v>
      </c>
      <c r="AB153" s="258" t="s">
        <v>524</v>
      </c>
      <c r="AC153" s="258"/>
      <c r="AD153" s="258" t="s">
        <v>526</v>
      </c>
      <c r="AE153" s="156"/>
      <c r="AF153" s="156" t="s">
        <v>952</v>
      </c>
      <c r="AG153" s="156" t="s">
        <v>540</v>
      </c>
      <c r="AH153" s="156" t="s">
        <v>526</v>
      </c>
      <c r="AI153" s="241" t="s">
        <v>2400</v>
      </c>
      <c r="AJ153" s="208" t="s">
        <v>540</v>
      </c>
      <c r="AK153" s="241" t="s">
        <v>526</v>
      </c>
      <c r="AL153" s="208" t="s">
        <v>526</v>
      </c>
      <c r="AM153" s="227" t="str">
        <f>IF(COUNTIF('BU-TDR'!A:A,'Master List'!B153)&gt;0,"yes","no")</f>
        <v>no</v>
      </c>
      <c r="AN153" s="156">
        <v>4207</v>
      </c>
      <c r="AO153" s="239" t="s">
        <v>2169</v>
      </c>
      <c r="AP153" s="239"/>
      <c r="AQ153" s="239"/>
      <c r="AR153" s="328">
        <v>42947</v>
      </c>
      <c r="AS153" s="153"/>
      <c r="AT153" s="239"/>
      <c r="AU153" s="239"/>
    </row>
    <row r="154" spans="1:47" s="240" customFormat="1" ht="12" hidden="1" x14ac:dyDescent="0.25">
      <c r="A154" s="222">
        <v>149</v>
      </c>
      <c r="B154" s="157" t="s">
        <v>954</v>
      </c>
      <c r="C154" s="158" t="s">
        <v>759</v>
      </c>
      <c r="D154" s="158" t="s">
        <v>137</v>
      </c>
      <c r="E154" s="158"/>
      <c r="F154" s="158"/>
      <c r="G154" s="110" t="s">
        <v>637</v>
      </c>
      <c r="H154" s="157" t="s">
        <v>30</v>
      </c>
      <c r="I154" s="157" t="s">
        <v>955</v>
      </c>
      <c r="J154" s="158" t="s">
        <v>644</v>
      </c>
      <c r="K154" s="158" t="s">
        <v>534</v>
      </c>
      <c r="L154" s="156" t="s">
        <v>535</v>
      </c>
      <c r="M154" s="205"/>
      <c r="N154" s="154" t="s">
        <v>525</v>
      </c>
      <c r="O154" s="153" t="s">
        <v>39</v>
      </c>
      <c r="P154" s="155" t="s">
        <v>953</v>
      </c>
      <c r="Q154" s="316"/>
      <c r="R154" s="316"/>
      <c r="S154" s="258" t="s">
        <v>524</v>
      </c>
      <c r="T154" s="258">
        <v>0</v>
      </c>
      <c r="U154" s="258">
        <v>0</v>
      </c>
      <c r="V154" s="258" t="s">
        <v>524</v>
      </c>
      <c r="W154" s="258">
        <v>0</v>
      </c>
      <c r="X154" s="258">
        <v>0</v>
      </c>
      <c r="Y154" s="258" t="s">
        <v>524</v>
      </c>
      <c r="Z154" s="258">
        <v>0</v>
      </c>
      <c r="AA154" s="258">
        <v>0</v>
      </c>
      <c r="AB154" s="258" t="s">
        <v>524</v>
      </c>
      <c r="AC154" s="258"/>
      <c r="AD154" s="258" t="s">
        <v>526</v>
      </c>
      <c r="AE154" s="156"/>
      <c r="AF154" s="156" t="s">
        <v>956</v>
      </c>
      <c r="AG154" s="156" t="s">
        <v>540</v>
      </c>
      <c r="AH154" s="156" t="s">
        <v>526</v>
      </c>
      <c r="AI154" s="241" t="s">
        <v>2400</v>
      </c>
      <c r="AJ154" s="208" t="s">
        <v>540</v>
      </c>
      <c r="AK154" s="241" t="s">
        <v>526</v>
      </c>
      <c r="AL154" s="208" t="s">
        <v>526</v>
      </c>
      <c r="AM154" s="227" t="str">
        <f>IF(COUNTIF('BU-TDR'!A:A,'Master List'!B154)&gt;0,"yes","no")</f>
        <v>no</v>
      </c>
      <c r="AN154" s="156">
        <v>4205</v>
      </c>
      <c r="AO154" s="239" t="s">
        <v>2170</v>
      </c>
      <c r="AP154" s="239"/>
      <c r="AQ154" s="239"/>
      <c r="AR154" s="328">
        <v>42947</v>
      </c>
      <c r="AS154" s="153"/>
      <c r="AT154" s="239"/>
      <c r="AU154" s="239"/>
    </row>
    <row r="155" spans="1:47" s="240" customFormat="1" ht="24" hidden="1" x14ac:dyDescent="0.25">
      <c r="A155" s="222">
        <v>150</v>
      </c>
      <c r="B155" s="157" t="s">
        <v>958</v>
      </c>
      <c r="C155" s="158" t="s">
        <v>759</v>
      </c>
      <c r="D155" s="158" t="s">
        <v>139</v>
      </c>
      <c r="E155" s="158"/>
      <c r="F155" s="158"/>
      <c r="G155" s="111" t="s">
        <v>637</v>
      </c>
      <c r="H155" s="204" t="s">
        <v>30</v>
      </c>
      <c r="I155" s="204" t="s">
        <v>959</v>
      </c>
      <c r="J155" s="158" t="s">
        <v>644</v>
      </c>
      <c r="K155" s="208" t="s">
        <v>534</v>
      </c>
      <c r="L155" s="156" t="s">
        <v>535</v>
      </c>
      <c r="M155" s="205"/>
      <c r="N155" s="156" t="s">
        <v>525</v>
      </c>
      <c r="O155" s="155" t="s">
        <v>39</v>
      </c>
      <c r="P155" s="155" t="s">
        <v>957</v>
      </c>
      <c r="Q155" s="316"/>
      <c r="R155" s="316"/>
      <c r="S155" s="258" t="s">
        <v>524</v>
      </c>
      <c r="T155" s="258">
        <v>0</v>
      </c>
      <c r="U155" s="258">
        <v>0</v>
      </c>
      <c r="V155" s="258" t="s">
        <v>524</v>
      </c>
      <c r="W155" s="258">
        <v>0</v>
      </c>
      <c r="X155" s="258">
        <v>0</v>
      </c>
      <c r="Y155" s="258" t="s">
        <v>524</v>
      </c>
      <c r="Z155" s="258">
        <v>0</v>
      </c>
      <c r="AA155" s="258">
        <v>0</v>
      </c>
      <c r="AB155" s="258" t="s">
        <v>524</v>
      </c>
      <c r="AC155" s="258"/>
      <c r="AD155" s="258" t="s">
        <v>526</v>
      </c>
      <c r="AE155" s="156"/>
      <c r="AF155" s="156" t="s">
        <v>960</v>
      </c>
      <c r="AG155" s="156" t="s">
        <v>540</v>
      </c>
      <c r="AH155" s="156" t="s">
        <v>526</v>
      </c>
      <c r="AI155" s="241" t="s">
        <v>2400</v>
      </c>
      <c r="AJ155" s="208" t="s">
        <v>540</v>
      </c>
      <c r="AK155" s="241" t="s">
        <v>526</v>
      </c>
      <c r="AL155" s="208" t="s">
        <v>526</v>
      </c>
      <c r="AM155" s="227" t="str">
        <f>IF(COUNTIF('BU-TDR'!A:A,'Master List'!B155)&gt;0,"yes","no")</f>
        <v>no</v>
      </c>
      <c r="AN155" s="156">
        <v>4273</v>
      </c>
      <c r="AO155" s="239" t="s">
        <v>2171</v>
      </c>
      <c r="AP155" s="239"/>
      <c r="AQ155" s="239"/>
      <c r="AR155" s="328">
        <v>42947</v>
      </c>
      <c r="AS155" s="153"/>
      <c r="AT155" s="239"/>
      <c r="AU155" s="239"/>
    </row>
    <row r="156" spans="1:47" s="240" customFormat="1" ht="409.5" hidden="1" x14ac:dyDescent="0.25">
      <c r="A156" s="231">
        <v>151</v>
      </c>
      <c r="B156" s="224" t="s">
        <v>962</v>
      </c>
      <c r="C156" s="220" t="s">
        <v>962</v>
      </c>
      <c r="D156" s="220" t="s">
        <v>962</v>
      </c>
      <c r="E156" s="220"/>
      <c r="F156" s="220"/>
      <c r="G156" s="111" t="s">
        <v>637</v>
      </c>
      <c r="H156" s="204" t="s">
        <v>283</v>
      </c>
      <c r="I156" s="204" t="s">
        <v>283</v>
      </c>
      <c r="J156" s="208" t="s">
        <v>283</v>
      </c>
      <c r="K156" s="208" t="s">
        <v>571</v>
      </c>
      <c r="L156" s="156" t="s">
        <v>638</v>
      </c>
      <c r="M156" s="284" t="s">
        <v>963</v>
      </c>
      <c r="N156" s="156" t="s">
        <v>141</v>
      </c>
      <c r="O156" s="155" t="s">
        <v>39</v>
      </c>
      <c r="P156" s="155" t="s">
        <v>961</v>
      </c>
      <c r="Q156" s="316"/>
      <c r="R156" s="316"/>
      <c r="S156" s="258" t="s">
        <v>524</v>
      </c>
      <c r="T156" s="258">
        <v>0</v>
      </c>
      <c r="U156" s="258">
        <v>0</v>
      </c>
      <c r="V156" s="258" t="s">
        <v>524</v>
      </c>
      <c r="W156" s="258">
        <v>0</v>
      </c>
      <c r="X156" s="258">
        <v>0</v>
      </c>
      <c r="Y156" s="258" t="s">
        <v>524</v>
      </c>
      <c r="Z156" s="258">
        <v>0</v>
      </c>
      <c r="AA156" s="258">
        <v>0</v>
      </c>
      <c r="AB156" s="258" t="s">
        <v>524</v>
      </c>
      <c r="AC156" s="258"/>
      <c r="AD156" s="258" t="s">
        <v>526</v>
      </c>
      <c r="AE156" s="156"/>
      <c r="AF156" s="156" t="s">
        <v>526</v>
      </c>
      <c r="AG156" s="156" t="s">
        <v>526</v>
      </c>
      <c r="AH156" s="156" t="s">
        <v>526</v>
      </c>
      <c r="AI156" s="238" t="e">
        <v>#N/A</v>
      </c>
      <c r="AJ156" s="156" t="s">
        <v>526</v>
      </c>
      <c r="AK156" s="238" t="e">
        <v>#N/A</v>
      </c>
      <c r="AL156" s="156" t="s">
        <v>526</v>
      </c>
      <c r="AM156" s="227" t="str">
        <f>IF(COUNTIF('BU-TDR'!A:A,'Master List'!B156)&gt;0,"yes","no")</f>
        <v>no</v>
      </c>
      <c r="AN156" s="154">
        <v>4235</v>
      </c>
      <c r="AO156" s="239" t="s">
        <v>2404</v>
      </c>
      <c r="AP156" s="239"/>
      <c r="AQ156" s="239"/>
      <c r="AR156" s="328">
        <v>42947</v>
      </c>
      <c r="AS156" s="153" t="s">
        <v>2405</v>
      </c>
      <c r="AT156" s="239"/>
      <c r="AU156" s="239"/>
    </row>
    <row r="157" spans="1:47" s="240" customFormat="1" ht="91.15" hidden="1" customHeight="1" x14ac:dyDescent="0.25">
      <c r="A157" s="231">
        <v>152</v>
      </c>
      <c r="B157" s="224" t="s">
        <v>965</v>
      </c>
      <c r="C157" s="220" t="s">
        <v>962</v>
      </c>
      <c r="D157" s="220" t="s">
        <v>962</v>
      </c>
      <c r="E157" s="220"/>
      <c r="F157" s="220"/>
      <c r="G157" s="111" t="s">
        <v>530</v>
      </c>
      <c r="H157" s="204" t="s">
        <v>531</v>
      </c>
      <c r="I157" s="204" t="s">
        <v>532</v>
      </c>
      <c r="J157" s="208" t="s">
        <v>533</v>
      </c>
      <c r="K157" s="208" t="s">
        <v>571</v>
      </c>
      <c r="L157" s="156" t="s">
        <v>638</v>
      </c>
      <c r="M157" s="284" t="s">
        <v>963</v>
      </c>
      <c r="N157" s="156" t="s">
        <v>141</v>
      </c>
      <c r="O157" s="155" t="s">
        <v>39</v>
      </c>
      <c r="P157" s="155" t="s">
        <v>964</v>
      </c>
      <c r="Q157" s="316"/>
      <c r="R157" s="316"/>
      <c r="S157" s="258" t="s">
        <v>524</v>
      </c>
      <c r="T157" s="258">
        <v>0</v>
      </c>
      <c r="U157" s="258">
        <v>0</v>
      </c>
      <c r="V157" s="258" t="s">
        <v>524</v>
      </c>
      <c r="W157" s="258">
        <v>0</v>
      </c>
      <c r="X157" s="258">
        <v>0</v>
      </c>
      <c r="Y157" s="258" t="s">
        <v>524</v>
      </c>
      <c r="Z157" s="258">
        <v>0</v>
      </c>
      <c r="AA157" s="258">
        <v>0</v>
      </c>
      <c r="AB157" s="258" t="s">
        <v>524</v>
      </c>
      <c r="AC157" s="258"/>
      <c r="AD157" s="258" t="s">
        <v>526</v>
      </c>
      <c r="AE157" s="156"/>
      <c r="AF157" s="156" t="s">
        <v>526</v>
      </c>
      <c r="AG157" s="156" t="s">
        <v>526</v>
      </c>
      <c r="AH157" s="156" t="s">
        <v>526</v>
      </c>
      <c r="AI157" s="238" t="e">
        <v>#N/A</v>
      </c>
      <c r="AJ157" s="156" t="s">
        <v>526</v>
      </c>
      <c r="AK157" s="238" t="e">
        <v>#N/A</v>
      </c>
      <c r="AL157" s="156" t="s">
        <v>526</v>
      </c>
      <c r="AM157" s="227" t="str">
        <f>IF(COUNTIF('BU-TDR'!A:A,'Master List'!B157)&gt;0,"yes","no")</f>
        <v>no</v>
      </c>
      <c r="AN157" s="154">
        <v>4235</v>
      </c>
      <c r="AO157" s="239" t="s">
        <v>2406</v>
      </c>
      <c r="AP157" s="239"/>
      <c r="AQ157" s="239"/>
      <c r="AR157" s="328">
        <v>42970</v>
      </c>
      <c r="AS157" s="153"/>
      <c r="AT157" s="239"/>
      <c r="AU157" s="239"/>
    </row>
    <row r="158" spans="1:47" s="240" customFormat="1" ht="12" hidden="1" x14ac:dyDescent="0.25">
      <c r="A158" s="222">
        <v>153</v>
      </c>
      <c r="B158" s="224" t="s">
        <v>241</v>
      </c>
      <c r="C158" s="220" t="s">
        <v>241</v>
      </c>
      <c r="D158" s="220" t="s">
        <v>241</v>
      </c>
      <c r="E158" s="220"/>
      <c r="F158" s="220"/>
      <c r="G158" s="110" t="s">
        <v>637</v>
      </c>
      <c r="H158" s="157" t="s">
        <v>22</v>
      </c>
      <c r="I158" s="157" t="s">
        <v>967</v>
      </c>
      <c r="J158" s="158" t="s">
        <v>644</v>
      </c>
      <c r="K158" s="158" t="s">
        <v>534</v>
      </c>
      <c r="L158" s="154" t="s">
        <v>535</v>
      </c>
      <c r="M158" s="202"/>
      <c r="N158" s="154" t="s">
        <v>141</v>
      </c>
      <c r="O158" s="153" t="s">
        <v>39</v>
      </c>
      <c r="P158" s="153" t="s">
        <v>966</v>
      </c>
      <c r="Q158" s="260"/>
      <c r="R158" s="260"/>
      <c r="S158" s="258" t="s">
        <v>642</v>
      </c>
      <c r="T158" s="258">
        <v>1</v>
      </c>
      <c r="U158" s="258">
        <v>35</v>
      </c>
      <c r="V158" s="258" t="s">
        <v>524</v>
      </c>
      <c r="W158" s="258">
        <v>0</v>
      </c>
      <c r="X158" s="258">
        <v>0</v>
      </c>
      <c r="Y158" s="258" t="s">
        <v>524</v>
      </c>
      <c r="Z158" s="258">
        <v>0</v>
      </c>
      <c r="AA158" s="258">
        <v>0</v>
      </c>
      <c r="AB158" s="258" t="s">
        <v>642</v>
      </c>
      <c r="AC158" s="258"/>
      <c r="AD158" s="258" t="s">
        <v>2304</v>
      </c>
      <c r="AE158" s="156"/>
      <c r="AF158" s="156" t="s">
        <v>526</v>
      </c>
      <c r="AG158" s="156" t="s">
        <v>526</v>
      </c>
      <c r="AH158" s="156" t="s">
        <v>2407</v>
      </c>
      <c r="AI158" s="238" t="e">
        <v>#N/A</v>
      </c>
      <c r="AJ158" s="158" t="s">
        <v>526</v>
      </c>
      <c r="AK158" s="238" t="e">
        <v>#N/A</v>
      </c>
      <c r="AL158" s="158" t="s">
        <v>526</v>
      </c>
      <c r="AM158" s="227" t="str">
        <f>IF(COUNTIF('BU-TDR'!A:A,'Master List'!B158)&gt;0,"yes","no")</f>
        <v>no</v>
      </c>
      <c r="AN158" s="154">
        <v>4241</v>
      </c>
      <c r="AO158" s="239" t="s">
        <v>240</v>
      </c>
      <c r="AP158" s="239"/>
      <c r="AQ158" s="239"/>
      <c r="AR158" s="328">
        <v>42970</v>
      </c>
      <c r="AS158" s="153"/>
      <c r="AT158" s="239"/>
      <c r="AU158" s="239"/>
    </row>
    <row r="159" spans="1:47" s="240" customFormat="1" ht="12" hidden="1" x14ac:dyDescent="0.25">
      <c r="A159" s="222">
        <v>154</v>
      </c>
      <c r="B159" s="224" t="s">
        <v>975</v>
      </c>
      <c r="C159" s="220" t="s">
        <v>241</v>
      </c>
      <c r="D159" s="220" t="s">
        <v>241</v>
      </c>
      <c r="E159" s="220"/>
      <c r="F159" s="220"/>
      <c r="G159" s="110" t="s">
        <v>530</v>
      </c>
      <c r="H159" s="157" t="s">
        <v>531</v>
      </c>
      <c r="I159" s="157" t="s">
        <v>532</v>
      </c>
      <c r="J159" s="158" t="s">
        <v>533</v>
      </c>
      <c r="K159" s="158" t="s">
        <v>534</v>
      </c>
      <c r="L159" s="154" t="s">
        <v>535</v>
      </c>
      <c r="M159" s="202"/>
      <c r="N159" s="154" t="s">
        <v>141</v>
      </c>
      <c r="O159" s="153" t="s">
        <v>39</v>
      </c>
      <c r="P159" s="153" t="s">
        <v>974</v>
      </c>
      <c r="Q159" s="260"/>
      <c r="R159" s="260"/>
      <c r="S159" s="258" t="s">
        <v>524</v>
      </c>
      <c r="T159" s="258">
        <v>0</v>
      </c>
      <c r="U159" s="258">
        <v>0</v>
      </c>
      <c r="V159" s="258" t="s">
        <v>524</v>
      </c>
      <c r="W159" s="258">
        <v>0</v>
      </c>
      <c r="X159" s="258">
        <v>0</v>
      </c>
      <c r="Y159" s="258" t="s">
        <v>524</v>
      </c>
      <c r="Z159" s="258">
        <v>0</v>
      </c>
      <c r="AA159" s="258">
        <v>0</v>
      </c>
      <c r="AB159" s="258" t="s">
        <v>524</v>
      </c>
      <c r="AC159" s="258"/>
      <c r="AD159" s="258" t="s">
        <v>526</v>
      </c>
      <c r="AE159" s="156"/>
      <c r="AF159" s="156" t="s">
        <v>526</v>
      </c>
      <c r="AG159" s="156" t="s">
        <v>526</v>
      </c>
      <c r="AH159" s="156" t="s">
        <v>526</v>
      </c>
      <c r="AI159" s="238" t="e">
        <v>#N/A</v>
      </c>
      <c r="AJ159" s="158" t="s">
        <v>526</v>
      </c>
      <c r="AK159" s="238" t="e">
        <v>#N/A</v>
      </c>
      <c r="AL159" s="158" t="s">
        <v>526</v>
      </c>
      <c r="AM159" s="227" t="str">
        <f>IF(COUNTIF('BU-TDR'!A:A,'Master List'!B159)&gt;0,"yes","no")</f>
        <v>no</v>
      </c>
      <c r="AN159" s="154">
        <v>4241</v>
      </c>
      <c r="AO159" s="239" t="s">
        <v>2408</v>
      </c>
      <c r="AP159" s="239"/>
      <c r="AQ159" s="239"/>
      <c r="AR159" s="328">
        <v>42947</v>
      </c>
      <c r="AS159" s="153"/>
      <c r="AT159" s="239"/>
      <c r="AU159" s="239"/>
    </row>
    <row r="160" spans="1:47" s="240" customFormat="1" ht="24" hidden="1" x14ac:dyDescent="0.25">
      <c r="A160" s="222">
        <v>155</v>
      </c>
      <c r="B160" s="224" t="s">
        <v>2409</v>
      </c>
      <c r="C160" s="220" t="s">
        <v>978</v>
      </c>
      <c r="D160" s="220" t="s">
        <v>241</v>
      </c>
      <c r="E160" s="220"/>
      <c r="F160" s="220"/>
      <c r="G160" s="110" t="s">
        <v>637</v>
      </c>
      <c r="H160" s="157" t="s">
        <v>22</v>
      </c>
      <c r="I160" s="157" t="s">
        <v>967</v>
      </c>
      <c r="J160" s="158" t="s">
        <v>644</v>
      </c>
      <c r="K160" s="158" t="s">
        <v>534</v>
      </c>
      <c r="L160" s="154" t="s">
        <v>535</v>
      </c>
      <c r="M160" s="202"/>
      <c r="N160" s="154" t="s">
        <v>141</v>
      </c>
      <c r="O160" s="153" t="s">
        <v>39</v>
      </c>
      <c r="P160" s="153" t="s">
        <v>976</v>
      </c>
      <c r="Q160" s="260"/>
      <c r="R160" s="260"/>
      <c r="S160" s="258" t="s">
        <v>524</v>
      </c>
      <c r="T160" s="258">
        <v>0</v>
      </c>
      <c r="U160" s="258">
        <v>0</v>
      </c>
      <c r="V160" s="258" t="s">
        <v>524</v>
      </c>
      <c r="W160" s="258">
        <v>0</v>
      </c>
      <c r="X160" s="258">
        <v>0</v>
      </c>
      <c r="Y160" s="258" t="s">
        <v>524</v>
      </c>
      <c r="Z160" s="258">
        <v>0</v>
      </c>
      <c r="AA160" s="258">
        <v>0</v>
      </c>
      <c r="AB160" s="258" t="s">
        <v>524</v>
      </c>
      <c r="AC160" s="258"/>
      <c r="AD160" s="258" t="s">
        <v>526</v>
      </c>
      <c r="AE160" s="156"/>
      <c r="AF160" s="156" t="s">
        <v>526</v>
      </c>
      <c r="AG160" s="156" t="s">
        <v>526</v>
      </c>
      <c r="AH160" s="156" t="s">
        <v>540</v>
      </c>
      <c r="AI160" s="238" t="s">
        <v>2410</v>
      </c>
      <c r="AJ160" s="158" t="s">
        <v>540</v>
      </c>
      <c r="AK160" s="238" t="s">
        <v>540</v>
      </c>
      <c r="AL160" s="158" t="s">
        <v>540</v>
      </c>
      <c r="AM160" s="227" t="str">
        <f>IF(COUNTIF('BU-TDR'!A:A,'Master List'!B160)&gt;0,"yes","no")</f>
        <v>no</v>
      </c>
      <c r="AN160" s="154"/>
      <c r="AO160" s="239" t="s">
        <v>2411</v>
      </c>
      <c r="AP160" s="239"/>
      <c r="AQ160" s="239"/>
      <c r="AR160" s="328">
        <v>42947</v>
      </c>
      <c r="AS160" s="153"/>
      <c r="AT160" s="239"/>
      <c r="AU160" s="239"/>
    </row>
    <row r="161" spans="1:47" s="240" customFormat="1" ht="24" hidden="1" x14ac:dyDescent="0.25">
      <c r="A161" s="222">
        <v>156</v>
      </c>
      <c r="B161" s="224" t="s">
        <v>2412</v>
      </c>
      <c r="C161" s="220" t="s">
        <v>241</v>
      </c>
      <c r="D161" s="220" t="s">
        <v>144</v>
      </c>
      <c r="E161" s="220"/>
      <c r="F161" s="220"/>
      <c r="G161" s="110" t="s">
        <v>637</v>
      </c>
      <c r="H161" s="157" t="s">
        <v>22</v>
      </c>
      <c r="I161" s="157" t="s">
        <v>967</v>
      </c>
      <c r="J161" s="158" t="s">
        <v>644</v>
      </c>
      <c r="K161" s="158" t="s">
        <v>981</v>
      </c>
      <c r="L161" s="154" t="s">
        <v>638</v>
      </c>
      <c r="M161" s="202"/>
      <c r="N161" s="154" t="s">
        <v>141</v>
      </c>
      <c r="O161" s="153" t="s">
        <v>39</v>
      </c>
      <c r="P161" s="153" t="s">
        <v>979</v>
      </c>
      <c r="Q161" s="260"/>
      <c r="R161" s="260"/>
      <c r="S161" s="258" t="s">
        <v>524</v>
      </c>
      <c r="T161" s="258">
        <v>0</v>
      </c>
      <c r="U161" s="258">
        <v>0</v>
      </c>
      <c r="V161" s="258" t="s">
        <v>524</v>
      </c>
      <c r="W161" s="258">
        <v>0</v>
      </c>
      <c r="X161" s="258">
        <v>0</v>
      </c>
      <c r="Y161" s="258" t="s">
        <v>524</v>
      </c>
      <c r="Z161" s="258">
        <v>0</v>
      </c>
      <c r="AA161" s="258">
        <v>0</v>
      </c>
      <c r="AB161" s="258" t="s">
        <v>524</v>
      </c>
      <c r="AC161" s="258"/>
      <c r="AD161" s="258" t="s">
        <v>526</v>
      </c>
      <c r="AE161" s="156"/>
      <c r="AF161" s="156" t="s">
        <v>526</v>
      </c>
      <c r="AG161" s="156" t="s">
        <v>526</v>
      </c>
      <c r="AH161" s="156" t="s">
        <v>540</v>
      </c>
      <c r="AI161" s="238" t="s">
        <v>2410</v>
      </c>
      <c r="AJ161" s="158" t="s">
        <v>540</v>
      </c>
      <c r="AK161" s="238" t="e">
        <v>#N/A</v>
      </c>
      <c r="AL161" s="158" t="s">
        <v>526</v>
      </c>
      <c r="AM161" s="227" t="str">
        <f>IF(COUNTIF('BU-TDR'!A:A,'Master List'!B161)&gt;0,"yes","no")</f>
        <v>no</v>
      </c>
      <c r="AN161" s="154"/>
      <c r="AO161" s="239" t="s">
        <v>2413</v>
      </c>
      <c r="AP161" s="239"/>
      <c r="AQ161" s="239"/>
      <c r="AR161" s="328">
        <v>42947</v>
      </c>
      <c r="AS161" s="153"/>
      <c r="AT161" s="239"/>
      <c r="AU161" s="239"/>
    </row>
    <row r="162" spans="1:47" s="240" customFormat="1" ht="24" hidden="1" x14ac:dyDescent="0.25">
      <c r="A162" s="222">
        <v>157</v>
      </c>
      <c r="B162" s="224" t="s">
        <v>2414</v>
      </c>
      <c r="C162" s="220" t="s">
        <v>241</v>
      </c>
      <c r="D162" s="220" t="s">
        <v>157</v>
      </c>
      <c r="E162" s="220"/>
      <c r="F162" s="220"/>
      <c r="G162" s="110" t="s">
        <v>637</v>
      </c>
      <c r="H162" s="157" t="s">
        <v>22</v>
      </c>
      <c r="I162" s="157" t="s">
        <v>967</v>
      </c>
      <c r="J162" s="158" t="s">
        <v>644</v>
      </c>
      <c r="K162" s="158" t="s">
        <v>981</v>
      </c>
      <c r="L162" s="154" t="s">
        <v>638</v>
      </c>
      <c r="M162" s="202"/>
      <c r="N162" s="154" t="s">
        <v>141</v>
      </c>
      <c r="O162" s="153" t="s">
        <v>39</v>
      </c>
      <c r="P162" s="153" t="s">
        <v>982</v>
      </c>
      <c r="Q162" s="260"/>
      <c r="R162" s="260"/>
      <c r="S162" s="258" t="s">
        <v>524</v>
      </c>
      <c r="T162" s="258">
        <v>0</v>
      </c>
      <c r="U162" s="258">
        <v>0</v>
      </c>
      <c r="V162" s="258" t="s">
        <v>524</v>
      </c>
      <c r="W162" s="258">
        <v>0</v>
      </c>
      <c r="X162" s="258">
        <v>0</v>
      </c>
      <c r="Y162" s="258" t="s">
        <v>524</v>
      </c>
      <c r="Z162" s="258">
        <v>0</v>
      </c>
      <c r="AA162" s="258">
        <v>0</v>
      </c>
      <c r="AB162" s="258" t="s">
        <v>524</v>
      </c>
      <c r="AC162" s="258"/>
      <c r="AD162" s="258" t="s">
        <v>526</v>
      </c>
      <c r="AE162" s="154"/>
      <c r="AF162" s="154" t="s">
        <v>526</v>
      </c>
      <c r="AG162" s="154" t="s">
        <v>526</v>
      </c>
      <c r="AH162" s="156" t="s">
        <v>540</v>
      </c>
      <c r="AI162" s="238" t="s">
        <v>2410</v>
      </c>
      <c r="AJ162" s="158" t="s">
        <v>540</v>
      </c>
      <c r="AK162" s="238" t="e">
        <v>#N/A</v>
      </c>
      <c r="AL162" s="158" t="s">
        <v>526</v>
      </c>
      <c r="AM162" s="227" t="str">
        <f>IF(COUNTIF('BU-TDR'!A:A,'Master List'!B162)&gt;0,"yes","no")</f>
        <v>no</v>
      </c>
      <c r="AN162" s="154"/>
      <c r="AO162" s="239" t="s">
        <v>2415</v>
      </c>
      <c r="AP162" s="239"/>
      <c r="AQ162" s="239"/>
      <c r="AR162" s="328">
        <v>42947</v>
      </c>
      <c r="AS162" s="153"/>
      <c r="AT162" s="239"/>
      <c r="AU162" s="239"/>
    </row>
    <row r="163" spans="1:47" s="240" customFormat="1" ht="12" hidden="1" x14ac:dyDescent="0.25">
      <c r="A163" s="222">
        <v>158</v>
      </c>
      <c r="B163" s="224" t="s">
        <v>2416</v>
      </c>
      <c r="C163" s="220" t="s">
        <v>241</v>
      </c>
      <c r="D163" s="220" t="s">
        <v>226</v>
      </c>
      <c r="E163" s="220"/>
      <c r="F163" s="220"/>
      <c r="G163" s="110" t="s">
        <v>637</v>
      </c>
      <c r="H163" s="157" t="s">
        <v>22</v>
      </c>
      <c r="I163" s="157" t="s">
        <v>967</v>
      </c>
      <c r="J163" s="158" t="s">
        <v>644</v>
      </c>
      <c r="K163" s="158" t="s">
        <v>981</v>
      </c>
      <c r="L163" s="154" t="s">
        <v>638</v>
      </c>
      <c r="M163" s="202"/>
      <c r="N163" s="154" t="s">
        <v>141</v>
      </c>
      <c r="O163" s="153" t="s">
        <v>39</v>
      </c>
      <c r="P163" s="153" t="s">
        <v>984</v>
      </c>
      <c r="Q163" s="260"/>
      <c r="R163" s="260"/>
      <c r="S163" s="258" t="s">
        <v>524</v>
      </c>
      <c r="T163" s="258">
        <v>0</v>
      </c>
      <c r="U163" s="258">
        <v>0</v>
      </c>
      <c r="V163" s="258" t="s">
        <v>524</v>
      </c>
      <c r="W163" s="258">
        <v>0</v>
      </c>
      <c r="X163" s="258">
        <v>0</v>
      </c>
      <c r="Y163" s="258" t="s">
        <v>524</v>
      </c>
      <c r="Z163" s="258">
        <v>0</v>
      </c>
      <c r="AA163" s="258">
        <v>0</v>
      </c>
      <c r="AB163" s="258" t="s">
        <v>524</v>
      </c>
      <c r="AC163" s="258"/>
      <c r="AD163" s="258" t="s">
        <v>526</v>
      </c>
      <c r="AE163" s="156"/>
      <c r="AF163" s="156" t="s">
        <v>526</v>
      </c>
      <c r="AG163" s="154" t="s">
        <v>526</v>
      </c>
      <c r="AH163" s="156" t="s">
        <v>540</v>
      </c>
      <c r="AI163" s="238" t="s">
        <v>2410</v>
      </c>
      <c r="AJ163" s="158" t="s">
        <v>540</v>
      </c>
      <c r="AK163" s="238" t="e">
        <v>#N/A</v>
      </c>
      <c r="AL163" s="158" t="s">
        <v>526</v>
      </c>
      <c r="AM163" s="227" t="str">
        <f>IF(COUNTIF('BU-TDR'!A:A,'Master List'!B163)&gt;0,"yes","no")</f>
        <v>no</v>
      </c>
      <c r="AN163" s="154"/>
      <c r="AO163" s="239" t="s">
        <v>2417</v>
      </c>
      <c r="AP163" s="239"/>
      <c r="AQ163" s="239"/>
      <c r="AR163" s="328">
        <v>42947</v>
      </c>
      <c r="AS163" s="153"/>
      <c r="AT163" s="239"/>
      <c r="AU163" s="239"/>
    </row>
    <row r="164" spans="1:47" s="240" customFormat="1" ht="12" hidden="1" x14ac:dyDescent="0.25">
      <c r="A164" s="222">
        <v>159</v>
      </c>
      <c r="B164" s="224" t="s">
        <v>2418</v>
      </c>
      <c r="C164" s="220" t="s">
        <v>241</v>
      </c>
      <c r="D164" s="220" t="s">
        <v>228</v>
      </c>
      <c r="E164" s="220"/>
      <c r="F164" s="220"/>
      <c r="G164" s="110" t="s">
        <v>637</v>
      </c>
      <c r="H164" s="157" t="s">
        <v>22</v>
      </c>
      <c r="I164" s="157" t="s">
        <v>967</v>
      </c>
      <c r="J164" s="158" t="s">
        <v>644</v>
      </c>
      <c r="K164" s="158" t="s">
        <v>981</v>
      </c>
      <c r="L164" s="154" t="s">
        <v>638</v>
      </c>
      <c r="M164" s="202"/>
      <c r="N164" s="154" t="s">
        <v>141</v>
      </c>
      <c r="O164" s="153" t="s">
        <v>39</v>
      </c>
      <c r="P164" s="153" t="s">
        <v>986</v>
      </c>
      <c r="Q164" s="260"/>
      <c r="R164" s="260"/>
      <c r="S164" s="258" t="s">
        <v>524</v>
      </c>
      <c r="T164" s="258">
        <v>0</v>
      </c>
      <c r="U164" s="258">
        <v>0</v>
      </c>
      <c r="V164" s="258" t="s">
        <v>524</v>
      </c>
      <c r="W164" s="258">
        <v>0</v>
      </c>
      <c r="X164" s="258">
        <v>0</v>
      </c>
      <c r="Y164" s="258" t="s">
        <v>524</v>
      </c>
      <c r="Z164" s="258">
        <v>0</v>
      </c>
      <c r="AA164" s="258">
        <v>0</v>
      </c>
      <c r="AB164" s="258" t="s">
        <v>524</v>
      </c>
      <c r="AC164" s="258"/>
      <c r="AD164" s="258" t="s">
        <v>526</v>
      </c>
      <c r="AE164" s="154"/>
      <c r="AF164" s="154" t="s">
        <v>526</v>
      </c>
      <c r="AG164" s="154" t="s">
        <v>526</v>
      </c>
      <c r="AH164" s="156" t="s">
        <v>540</v>
      </c>
      <c r="AI164" s="238" t="s">
        <v>2410</v>
      </c>
      <c r="AJ164" s="158" t="s">
        <v>540</v>
      </c>
      <c r="AK164" s="238" t="e">
        <v>#N/A</v>
      </c>
      <c r="AL164" s="158" t="s">
        <v>526</v>
      </c>
      <c r="AM164" s="227" t="str">
        <f>IF(COUNTIF('BU-TDR'!A:A,'Master List'!B164)&gt;0,"yes","no")</f>
        <v>no</v>
      </c>
      <c r="AN164" s="154"/>
      <c r="AO164" s="239" t="s">
        <v>2419</v>
      </c>
      <c r="AP164" s="239"/>
      <c r="AQ164" s="239"/>
      <c r="AR164" s="328">
        <v>42947</v>
      </c>
      <c r="AS164" s="153"/>
      <c r="AT164" s="239"/>
      <c r="AU164" s="239"/>
    </row>
    <row r="165" spans="1:47" s="240" customFormat="1" ht="12" hidden="1" x14ac:dyDescent="0.25">
      <c r="A165" s="222">
        <v>160</v>
      </c>
      <c r="B165" s="224" t="s">
        <v>2420</v>
      </c>
      <c r="C165" s="220" t="s">
        <v>241</v>
      </c>
      <c r="D165" s="220" t="s">
        <v>224</v>
      </c>
      <c r="E165" s="220"/>
      <c r="F165" s="220"/>
      <c r="G165" s="110" t="s">
        <v>637</v>
      </c>
      <c r="H165" s="157" t="s">
        <v>22</v>
      </c>
      <c r="I165" s="157" t="s">
        <v>967</v>
      </c>
      <c r="J165" s="158" t="s">
        <v>644</v>
      </c>
      <c r="K165" s="158" t="s">
        <v>981</v>
      </c>
      <c r="L165" s="154" t="s">
        <v>638</v>
      </c>
      <c r="M165" s="202"/>
      <c r="N165" s="154" t="s">
        <v>141</v>
      </c>
      <c r="O165" s="153" t="s">
        <v>39</v>
      </c>
      <c r="P165" s="153" t="s">
        <v>988</v>
      </c>
      <c r="Q165" s="260"/>
      <c r="R165" s="260"/>
      <c r="S165" s="258" t="s">
        <v>524</v>
      </c>
      <c r="T165" s="258">
        <v>0</v>
      </c>
      <c r="U165" s="258">
        <v>0</v>
      </c>
      <c r="V165" s="258" t="s">
        <v>524</v>
      </c>
      <c r="W165" s="258">
        <v>0</v>
      </c>
      <c r="X165" s="258">
        <v>0</v>
      </c>
      <c r="Y165" s="258" t="s">
        <v>524</v>
      </c>
      <c r="Z165" s="258">
        <v>0</v>
      </c>
      <c r="AA165" s="258">
        <v>0</v>
      </c>
      <c r="AB165" s="258" t="s">
        <v>524</v>
      </c>
      <c r="AC165" s="258"/>
      <c r="AD165" s="258" t="s">
        <v>526</v>
      </c>
      <c r="AE165" s="154"/>
      <c r="AF165" s="154" t="s">
        <v>526</v>
      </c>
      <c r="AG165" s="154" t="s">
        <v>526</v>
      </c>
      <c r="AH165" s="156" t="s">
        <v>540</v>
      </c>
      <c r="AI165" s="238" t="s">
        <v>2410</v>
      </c>
      <c r="AJ165" s="158" t="s">
        <v>540</v>
      </c>
      <c r="AK165" s="238" t="e">
        <v>#N/A</v>
      </c>
      <c r="AL165" s="158" t="s">
        <v>526</v>
      </c>
      <c r="AM165" s="227" t="str">
        <f>IF(COUNTIF('BU-TDR'!A:A,'Master List'!B165)&gt;0,"yes","no")</f>
        <v>no</v>
      </c>
      <c r="AN165" s="154"/>
      <c r="AO165" s="239" t="s">
        <v>2421</v>
      </c>
      <c r="AP165" s="239"/>
      <c r="AQ165" s="239"/>
      <c r="AR165" s="328">
        <v>42947</v>
      </c>
      <c r="AS165" s="153"/>
      <c r="AT165" s="239"/>
      <c r="AU165" s="239"/>
    </row>
    <row r="166" spans="1:47" s="240" customFormat="1" ht="24" hidden="1" x14ac:dyDescent="0.25">
      <c r="A166" s="222">
        <v>161</v>
      </c>
      <c r="B166" s="157" t="s">
        <v>993</v>
      </c>
      <c r="C166" s="158" t="s">
        <v>993</v>
      </c>
      <c r="D166" s="158" t="s">
        <v>993</v>
      </c>
      <c r="E166" s="158"/>
      <c r="F166" s="158"/>
      <c r="G166" s="110" t="s">
        <v>637</v>
      </c>
      <c r="H166" s="157" t="s">
        <v>30</v>
      </c>
      <c r="I166" s="157" t="s">
        <v>994</v>
      </c>
      <c r="J166" s="158" t="s">
        <v>995</v>
      </c>
      <c r="K166" s="158" t="s">
        <v>534</v>
      </c>
      <c r="L166" s="154" t="s">
        <v>535</v>
      </c>
      <c r="M166" s="202"/>
      <c r="N166" s="154" t="s">
        <v>990</v>
      </c>
      <c r="O166" s="153" t="s">
        <v>991</v>
      </c>
      <c r="P166" s="153" t="s">
        <v>992</v>
      </c>
      <c r="Q166" s="260"/>
      <c r="R166" s="260"/>
      <c r="S166" s="258" t="s">
        <v>642</v>
      </c>
      <c r="T166" s="258">
        <v>4</v>
      </c>
      <c r="U166" s="258">
        <v>391</v>
      </c>
      <c r="V166" s="258" t="s">
        <v>524</v>
      </c>
      <c r="W166" s="258">
        <v>0</v>
      </c>
      <c r="X166" s="258">
        <v>0</v>
      </c>
      <c r="Y166" s="258" t="s">
        <v>642</v>
      </c>
      <c r="Z166" s="258">
        <v>1</v>
      </c>
      <c r="AA166" s="258">
        <v>142</v>
      </c>
      <c r="AB166" s="258" t="s">
        <v>642</v>
      </c>
      <c r="AC166" s="258"/>
      <c r="AD166" s="258" t="s">
        <v>2304</v>
      </c>
      <c r="AE166" s="154"/>
      <c r="AF166" s="154" t="s">
        <v>526</v>
      </c>
      <c r="AG166" s="154" t="s">
        <v>526</v>
      </c>
      <c r="AH166" s="154" t="s">
        <v>526</v>
      </c>
      <c r="AI166" s="238" t="e">
        <v>#N/A</v>
      </c>
      <c r="AJ166" s="154" t="s">
        <v>526</v>
      </c>
      <c r="AK166" s="238" t="e">
        <v>#N/A</v>
      </c>
      <c r="AL166" s="154" t="s">
        <v>526</v>
      </c>
      <c r="AM166" s="227" t="str">
        <f>IF(COUNTIF('BU-TDR'!A:A,'Master List'!B166)&gt;0,"yes","no")</f>
        <v>no</v>
      </c>
      <c r="AN166" s="154">
        <v>4208</v>
      </c>
      <c r="AO166" s="239" t="s">
        <v>2098</v>
      </c>
      <c r="AP166" s="239"/>
      <c r="AQ166" s="239"/>
      <c r="AR166" s="328">
        <v>42947</v>
      </c>
      <c r="AS166" s="153"/>
      <c r="AT166" s="239"/>
      <c r="AU166" s="239"/>
    </row>
    <row r="167" spans="1:47" s="240" customFormat="1" ht="24" hidden="1" x14ac:dyDescent="0.25">
      <c r="A167" s="222">
        <v>162</v>
      </c>
      <c r="B167" s="157" t="s">
        <v>997</v>
      </c>
      <c r="C167" s="158" t="s">
        <v>993</v>
      </c>
      <c r="D167" s="158" t="s">
        <v>993</v>
      </c>
      <c r="E167" s="158"/>
      <c r="F167" s="158"/>
      <c r="G167" s="110" t="s">
        <v>530</v>
      </c>
      <c r="H167" s="157" t="s">
        <v>531</v>
      </c>
      <c r="I167" s="157" t="s">
        <v>532</v>
      </c>
      <c r="J167" s="158" t="s">
        <v>533</v>
      </c>
      <c r="K167" s="158" t="s">
        <v>534</v>
      </c>
      <c r="L167" s="154" t="s">
        <v>535</v>
      </c>
      <c r="M167" s="202"/>
      <c r="N167" s="154" t="s">
        <v>990</v>
      </c>
      <c r="O167" s="153" t="s">
        <v>991</v>
      </c>
      <c r="P167" s="153" t="s">
        <v>996</v>
      </c>
      <c r="Q167" s="260"/>
      <c r="R167" s="260"/>
      <c r="S167" s="258" t="s">
        <v>524</v>
      </c>
      <c r="T167" s="258">
        <v>0</v>
      </c>
      <c r="U167" s="258">
        <v>0</v>
      </c>
      <c r="V167" s="258" t="s">
        <v>642</v>
      </c>
      <c r="W167" s="258">
        <v>2</v>
      </c>
      <c r="X167" s="258">
        <v>1</v>
      </c>
      <c r="Y167" s="258" t="s">
        <v>524</v>
      </c>
      <c r="Z167" s="258">
        <v>0</v>
      </c>
      <c r="AA167" s="258">
        <v>0</v>
      </c>
      <c r="AB167" s="258" t="s">
        <v>524</v>
      </c>
      <c r="AC167" s="258"/>
      <c r="AD167" s="258" t="s">
        <v>526</v>
      </c>
      <c r="AE167" s="154"/>
      <c r="AF167" s="154" t="s">
        <v>526</v>
      </c>
      <c r="AG167" s="154" t="s">
        <v>526</v>
      </c>
      <c r="AH167" s="154" t="s">
        <v>526</v>
      </c>
      <c r="AI167" s="238" t="e">
        <v>#N/A</v>
      </c>
      <c r="AJ167" s="154" t="s">
        <v>526</v>
      </c>
      <c r="AK167" s="238" t="e">
        <v>#N/A</v>
      </c>
      <c r="AL167" s="154" t="s">
        <v>526</v>
      </c>
      <c r="AM167" s="227" t="str">
        <f>IF(COUNTIF('BU-TDR'!A:A,'Master List'!B167)&gt;0,"yes","no")</f>
        <v>no</v>
      </c>
      <c r="AN167" s="154"/>
      <c r="AO167" s="239" t="s">
        <v>2422</v>
      </c>
      <c r="AP167" s="239"/>
      <c r="AQ167" s="239"/>
      <c r="AR167" s="328">
        <v>42947</v>
      </c>
      <c r="AS167" s="153"/>
      <c r="AT167" s="239"/>
      <c r="AU167" s="239"/>
    </row>
    <row r="168" spans="1:47" s="240" customFormat="1" ht="24" hidden="1" x14ac:dyDescent="0.25">
      <c r="A168" s="231">
        <v>163</v>
      </c>
      <c r="B168" s="204" t="s">
        <v>1000</v>
      </c>
      <c r="C168" s="208" t="s">
        <v>1001</v>
      </c>
      <c r="D168" s="208" t="s">
        <v>1002</v>
      </c>
      <c r="E168" s="208"/>
      <c r="F168" s="208"/>
      <c r="G168" s="110" t="s">
        <v>637</v>
      </c>
      <c r="H168" s="157" t="s">
        <v>30</v>
      </c>
      <c r="I168" s="157" t="s">
        <v>1003</v>
      </c>
      <c r="J168" s="158" t="s">
        <v>644</v>
      </c>
      <c r="K168" s="158" t="s">
        <v>534</v>
      </c>
      <c r="L168" s="154" t="s">
        <v>535</v>
      </c>
      <c r="M168" s="202"/>
      <c r="N168" s="154" t="s">
        <v>990</v>
      </c>
      <c r="O168" s="153" t="s">
        <v>998</v>
      </c>
      <c r="P168" s="153" t="s">
        <v>999</v>
      </c>
      <c r="Q168" s="260"/>
      <c r="R168" s="260"/>
      <c r="S168" s="258" t="s">
        <v>524</v>
      </c>
      <c r="T168" s="258">
        <v>0</v>
      </c>
      <c r="U168" s="258">
        <v>0</v>
      </c>
      <c r="V168" s="258" t="s">
        <v>524</v>
      </c>
      <c r="W168" s="258">
        <v>0</v>
      </c>
      <c r="X168" s="258">
        <v>0</v>
      </c>
      <c r="Y168" s="258" t="s">
        <v>524</v>
      </c>
      <c r="Z168" s="258">
        <v>0</v>
      </c>
      <c r="AA168" s="258">
        <v>0</v>
      </c>
      <c r="AB168" s="258" t="s">
        <v>524</v>
      </c>
      <c r="AC168" s="258"/>
      <c r="AD168" s="258" t="s">
        <v>526</v>
      </c>
      <c r="AE168" s="154"/>
      <c r="AF168" s="154" t="s">
        <v>526</v>
      </c>
      <c r="AG168" s="154" t="s">
        <v>526</v>
      </c>
      <c r="AH168" s="154" t="s">
        <v>526</v>
      </c>
      <c r="AI168" s="238" t="e">
        <v>#N/A</v>
      </c>
      <c r="AJ168" s="154" t="s">
        <v>526</v>
      </c>
      <c r="AK168" s="238" t="e">
        <v>#N/A</v>
      </c>
      <c r="AL168" s="154" t="s">
        <v>526</v>
      </c>
      <c r="AM168" s="227" t="str">
        <f>IF(COUNTIF('BU-TDR'!A:A,'Master List'!B168)&gt;0,"yes","no")</f>
        <v>no</v>
      </c>
      <c r="AN168" s="154">
        <v>4208</v>
      </c>
      <c r="AO168" s="239" t="s">
        <v>2098</v>
      </c>
      <c r="AP168" s="239"/>
      <c r="AQ168" s="239"/>
      <c r="AR168" s="328">
        <v>42947</v>
      </c>
      <c r="AS168" s="153"/>
      <c r="AT168" s="239"/>
      <c r="AU168" s="239"/>
    </row>
    <row r="169" spans="1:47" s="240" customFormat="1" ht="96" hidden="1" x14ac:dyDescent="0.25">
      <c r="A169" s="231">
        <v>164</v>
      </c>
      <c r="B169" s="204" t="s">
        <v>1008</v>
      </c>
      <c r="C169" s="208" t="s">
        <v>1001</v>
      </c>
      <c r="D169" s="208" t="s">
        <v>1009</v>
      </c>
      <c r="E169" s="208"/>
      <c r="F169" s="208"/>
      <c r="G169" s="110" t="s">
        <v>637</v>
      </c>
      <c r="H169" s="157" t="s">
        <v>30</v>
      </c>
      <c r="I169" s="157" t="s">
        <v>1010</v>
      </c>
      <c r="J169" s="158" t="s">
        <v>644</v>
      </c>
      <c r="K169" s="158" t="s">
        <v>534</v>
      </c>
      <c r="L169" s="154" t="s">
        <v>535</v>
      </c>
      <c r="M169" s="202"/>
      <c r="N169" s="154" t="s">
        <v>990</v>
      </c>
      <c r="O169" s="153" t="s">
        <v>1007</v>
      </c>
      <c r="P169" s="153" t="s">
        <v>999</v>
      </c>
      <c r="Q169" s="260"/>
      <c r="R169" s="260"/>
      <c r="S169" s="258" t="s">
        <v>524</v>
      </c>
      <c r="T169" s="258">
        <v>0</v>
      </c>
      <c r="U169" s="258">
        <v>0</v>
      </c>
      <c r="V169" s="258" t="s">
        <v>524</v>
      </c>
      <c r="W169" s="258">
        <v>0</v>
      </c>
      <c r="X169" s="258">
        <v>0</v>
      </c>
      <c r="Y169" s="258" t="s">
        <v>524</v>
      </c>
      <c r="Z169" s="258">
        <v>0</v>
      </c>
      <c r="AA169" s="258">
        <v>0</v>
      </c>
      <c r="AB169" s="258" t="s">
        <v>524</v>
      </c>
      <c r="AC169" s="258"/>
      <c r="AD169" s="258" t="s">
        <v>526</v>
      </c>
      <c r="AE169" s="154"/>
      <c r="AF169" s="154" t="s">
        <v>526</v>
      </c>
      <c r="AG169" s="154" t="s">
        <v>526</v>
      </c>
      <c r="AH169" s="154" t="s">
        <v>526</v>
      </c>
      <c r="AI169" s="238" t="e">
        <v>#N/A</v>
      </c>
      <c r="AJ169" s="154" t="s">
        <v>526</v>
      </c>
      <c r="AK169" s="238" t="e">
        <v>#N/A</v>
      </c>
      <c r="AL169" s="154" t="s">
        <v>526</v>
      </c>
      <c r="AM169" s="227" t="str">
        <f>IF(COUNTIF('BU-TDR'!A:A,'Master List'!B169)&gt;0,"yes","no")</f>
        <v>no</v>
      </c>
      <c r="AN169" s="154">
        <v>4208</v>
      </c>
      <c r="AO169" s="239" t="s">
        <v>2098</v>
      </c>
      <c r="AP169" s="239"/>
      <c r="AQ169" s="239"/>
      <c r="AR169" s="328">
        <v>42969</v>
      </c>
      <c r="AS169" s="153" t="s">
        <v>2423</v>
      </c>
      <c r="AT169" s="239"/>
      <c r="AU169" s="239"/>
    </row>
    <row r="170" spans="1:47" s="240" customFormat="1" ht="108" hidden="1" x14ac:dyDescent="0.25">
      <c r="A170" s="231">
        <v>165</v>
      </c>
      <c r="B170" s="204" t="s">
        <v>1013</v>
      </c>
      <c r="C170" s="208" t="s">
        <v>1001</v>
      </c>
      <c r="D170" s="208" t="s">
        <v>1014</v>
      </c>
      <c r="E170" s="208"/>
      <c r="F170" s="208"/>
      <c r="G170" s="110" t="s">
        <v>637</v>
      </c>
      <c r="H170" s="157" t="s">
        <v>30</v>
      </c>
      <c r="I170" s="157" t="s">
        <v>1015</v>
      </c>
      <c r="J170" s="158" t="s">
        <v>644</v>
      </c>
      <c r="K170" s="158" t="s">
        <v>534</v>
      </c>
      <c r="L170" s="154" t="s">
        <v>535</v>
      </c>
      <c r="M170" s="202"/>
      <c r="N170" s="154" t="s">
        <v>990</v>
      </c>
      <c r="O170" s="153" t="s">
        <v>1012</v>
      </c>
      <c r="P170" s="153" t="s">
        <v>999</v>
      </c>
      <c r="Q170" s="260"/>
      <c r="R170" s="260"/>
      <c r="S170" s="258" t="s">
        <v>524</v>
      </c>
      <c r="T170" s="258">
        <v>0</v>
      </c>
      <c r="U170" s="258">
        <v>0</v>
      </c>
      <c r="V170" s="258" t="s">
        <v>524</v>
      </c>
      <c r="W170" s="258">
        <v>0</v>
      </c>
      <c r="X170" s="258">
        <v>0</v>
      </c>
      <c r="Y170" s="258" t="s">
        <v>524</v>
      </c>
      <c r="Z170" s="258">
        <v>0</v>
      </c>
      <c r="AA170" s="258">
        <v>0</v>
      </c>
      <c r="AB170" s="258" t="s">
        <v>524</v>
      </c>
      <c r="AC170" s="258"/>
      <c r="AD170" s="258" t="s">
        <v>526</v>
      </c>
      <c r="AE170" s="154"/>
      <c r="AF170" s="154" t="s">
        <v>526</v>
      </c>
      <c r="AG170" s="154" t="s">
        <v>526</v>
      </c>
      <c r="AH170" s="154" t="s">
        <v>526</v>
      </c>
      <c r="AI170" s="238" t="e">
        <v>#N/A</v>
      </c>
      <c r="AJ170" s="154" t="s">
        <v>526</v>
      </c>
      <c r="AK170" s="238" t="e">
        <v>#N/A</v>
      </c>
      <c r="AL170" s="154" t="s">
        <v>526</v>
      </c>
      <c r="AM170" s="227" t="str">
        <f>IF(COUNTIF('BU-TDR'!A:A,'Master List'!B170)&gt;0,"yes","no")</f>
        <v>no</v>
      </c>
      <c r="AN170" s="154">
        <v>4208</v>
      </c>
      <c r="AO170" s="239" t="s">
        <v>2098</v>
      </c>
      <c r="AP170" s="239"/>
      <c r="AQ170" s="239"/>
      <c r="AR170" s="328">
        <v>42969</v>
      </c>
      <c r="AS170" s="153" t="s">
        <v>2424</v>
      </c>
      <c r="AT170" s="239"/>
      <c r="AU170" s="239"/>
    </row>
    <row r="171" spans="1:47" s="240" customFormat="1" ht="96" hidden="1" x14ac:dyDescent="0.25">
      <c r="A171" s="231">
        <v>166</v>
      </c>
      <c r="B171" s="204" t="s">
        <v>1017</v>
      </c>
      <c r="C171" s="208" t="s">
        <v>1001</v>
      </c>
      <c r="D171" s="208" t="s">
        <v>1018</v>
      </c>
      <c r="E171" s="208"/>
      <c r="F171" s="208"/>
      <c r="G171" s="110" t="s">
        <v>637</v>
      </c>
      <c r="H171" s="157" t="s">
        <v>30</v>
      </c>
      <c r="I171" s="157" t="s">
        <v>1019</v>
      </c>
      <c r="J171" s="158" t="s">
        <v>644</v>
      </c>
      <c r="K171" s="158" t="s">
        <v>534</v>
      </c>
      <c r="L171" s="154" t="s">
        <v>535</v>
      </c>
      <c r="M171" s="202"/>
      <c r="N171" s="154" t="s">
        <v>990</v>
      </c>
      <c r="O171" s="153" t="s">
        <v>1016</v>
      </c>
      <c r="P171" s="153" t="s">
        <v>999</v>
      </c>
      <c r="Q171" s="260"/>
      <c r="R171" s="260"/>
      <c r="S171" s="258" t="s">
        <v>524</v>
      </c>
      <c r="T171" s="258">
        <v>0</v>
      </c>
      <c r="U171" s="258">
        <v>0</v>
      </c>
      <c r="V171" s="258" t="s">
        <v>524</v>
      </c>
      <c r="W171" s="258">
        <v>0</v>
      </c>
      <c r="X171" s="258">
        <v>0</v>
      </c>
      <c r="Y171" s="258" t="s">
        <v>524</v>
      </c>
      <c r="Z171" s="258">
        <v>0</v>
      </c>
      <c r="AA171" s="258">
        <v>0</v>
      </c>
      <c r="AB171" s="258" t="s">
        <v>524</v>
      </c>
      <c r="AC171" s="258"/>
      <c r="AD171" s="258" t="s">
        <v>526</v>
      </c>
      <c r="AE171" s="154"/>
      <c r="AF171" s="154" t="s">
        <v>526</v>
      </c>
      <c r="AG171" s="154" t="s">
        <v>526</v>
      </c>
      <c r="AH171" s="154" t="s">
        <v>526</v>
      </c>
      <c r="AI171" s="238" t="e">
        <v>#N/A</v>
      </c>
      <c r="AJ171" s="154" t="s">
        <v>526</v>
      </c>
      <c r="AK171" s="238" t="e">
        <v>#N/A</v>
      </c>
      <c r="AL171" s="154" t="s">
        <v>526</v>
      </c>
      <c r="AM171" s="227" t="str">
        <f>IF(COUNTIF('BU-TDR'!A:A,'Master List'!B171)&gt;0,"yes","no")</f>
        <v>no</v>
      </c>
      <c r="AN171" s="154">
        <v>4208</v>
      </c>
      <c r="AO171" s="239" t="s">
        <v>2098</v>
      </c>
      <c r="AP171" s="239"/>
      <c r="AQ171" s="239"/>
      <c r="AR171" s="328">
        <v>42969</v>
      </c>
      <c r="AS171" s="153" t="s">
        <v>2425</v>
      </c>
      <c r="AT171" s="239"/>
      <c r="AU171" s="239"/>
    </row>
    <row r="172" spans="1:47" s="240" customFormat="1" ht="108" hidden="1" x14ac:dyDescent="0.25">
      <c r="A172" s="231">
        <v>167</v>
      </c>
      <c r="B172" s="204" t="s">
        <v>1021</v>
      </c>
      <c r="C172" s="208" t="s">
        <v>1001</v>
      </c>
      <c r="D172" s="208" t="s">
        <v>1022</v>
      </c>
      <c r="E172" s="208"/>
      <c r="F172" s="208"/>
      <c r="G172" s="110" t="s">
        <v>637</v>
      </c>
      <c r="H172" s="157" t="s">
        <v>30</v>
      </c>
      <c r="I172" s="157" t="s">
        <v>1023</v>
      </c>
      <c r="J172" s="158" t="s">
        <v>644</v>
      </c>
      <c r="K172" s="158" t="s">
        <v>534</v>
      </c>
      <c r="L172" s="154" t="s">
        <v>535</v>
      </c>
      <c r="M172" s="202"/>
      <c r="N172" s="154" t="s">
        <v>990</v>
      </c>
      <c r="O172" s="153" t="s">
        <v>1020</v>
      </c>
      <c r="P172" s="153" t="s">
        <v>999</v>
      </c>
      <c r="Q172" s="260"/>
      <c r="R172" s="260"/>
      <c r="S172" s="258" t="s">
        <v>524</v>
      </c>
      <c r="T172" s="258">
        <v>0</v>
      </c>
      <c r="U172" s="258">
        <v>0</v>
      </c>
      <c r="V172" s="258" t="s">
        <v>524</v>
      </c>
      <c r="W172" s="258">
        <v>0</v>
      </c>
      <c r="X172" s="258">
        <v>0</v>
      </c>
      <c r="Y172" s="258" t="s">
        <v>524</v>
      </c>
      <c r="Z172" s="258">
        <v>0</v>
      </c>
      <c r="AA172" s="258">
        <v>0</v>
      </c>
      <c r="AB172" s="258" t="s">
        <v>524</v>
      </c>
      <c r="AC172" s="258"/>
      <c r="AD172" s="258" t="s">
        <v>526</v>
      </c>
      <c r="AE172" s="154"/>
      <c r="AF172" s="154" t="s">
        <v>526</v>
      </c>
      <c r="AG172" s="154" t="s">
        <v>526</v>
      </c>
      <c r="AH172" s="154" t="s">
        <v>526</v>
      </c>
      <c r="AI172" s="238" t="e">
        <v>#N/A</v>
      </c>
      <c r="AJ172" s="154" t="s">
        <v>526</v>
      </c>
      <c r="AK172" s="238" t="e">
        <v>#N/A</v>
      </c>
      <c r="AL172" s="154" t="s">
        <v>526</v>
      </c>
      <c r="AM172" s="227" t="str">
        <f>IF(COUNTIF('BU-TDR'!A:A,'Master List'!B172)&gt;0,"yes","no")</f>
        <v>no</v>
      </c>
      <c r="AN172" s="154">
        <v>4208</v>
      </c>
      <c r="AO172" s="239" t="s">
        <v>2098</v>
      </c>
      <c r="AP172" s="239"/>
      <c r="AQ172" s="239"/>
      <c r="AR172" s="328">
        <v>42969</v>
      </c>
      <c r="AS172" s="153" t="s">
        <v>2426</v>
      </c>
      <c r="AT172" s="239"/>
      <c r="AU172" s="239"/>
    </row>
    <row r="173" spans="1:47" s="240" customFormat="1" ht="96" hidden="1" x14ac:dyDescent="0.25">
      <c r="A173" s="231">
        <v>168</v>
      </c>
      <c r="B173" s="204" t="s">
        <v>1025</v>
      </c>
      <c r="C173" s="208" t="s">
        <v>1001</v>
      </c>
      <c r="D173" s="208" t="s">
        <v>1026</v>
      </c>
      <c r="E173" s="208"/>
      <c r="F173" s="208"/>
      <c r="G173" s="110" t="s">
        <v>637</v>
      </c>
      <c r="H173" s="157" t="s">
        <v>30</v>
      </c>
      <c r="I173" s="157" t="s">
        <v>1027</v>
      </c>
      <c r="J173" s="158" t="s">
        <v>644</v>
      </c>
      <c r="K173" s="158" t="s">
        <v>534</v>
      </c>
      <c r="L173" s="154" t="s">
        <v>535</v>
      </c>
      <c r="M173" s="202"/>
      <c r="N173" s="154" t="s">
        <v>990</v>
      </c>
      <c r="O173" s="153" t="s">
        <v>1024</v>
      </c>
      <c r="P173" s="153" t="s">
        <v>999</v>
      </c>
      <c r="Q173" s="260"/>
      <c r="R173" s="260"/>
      <c r="S173" s="258" t="s">
        <v>524</v>
      </c>
      <c r="T173" s="258">
        <v>0</v>
      </c>
      <c r="U173" s="258">
        <v>0</v>
      </c>
      <c r="V173" s="258" t="s">
        <v>524</v>
      </c>
      <c r="W173" s="258">
        <v>0</v>
      </c>
      <c r="X173" s="258">
        <v>0</v>
      </c>
      <c r="Y173" s="258" t="s">
        <v>524</v>
      </c>
      <c r="Z173" s="258">
        <v>0</v>
      </c>
      <c r="AA173" s="258">
        <v>0</v>
      </c>
      <c r="AB173" s="258" t="s">
        <v>524</v>
      </c>
      <c r="AC173" s="258"/>
      <c r="AD173" s="258" t="s">
        <v>526</v>
      </c>
      <c r="AE173" s="154"/>
      <c r="AF173" s="154" t="s">
        <v>526</v>
      </c>
      <c r="AG173" s="154" t="s">
        <v>526</v>
      </c>
      <c r="AH173" s="154" t="s">
        <v>526</v>
      </c>
      <c r="AI173" s="238" t="e">
        <v>#N/A</v>
      </c>
      <c r="AJ173" s="154" t="s">
        <v>526</v>
      </c>
      <c r="AK173" s="238" t="e">
        <v>#N/A</v>
      </c>
      <c r="AL173" s="154" t="s">
        <v>526</v>
      </c>
      <c r="AM173" s="227" t="str">
        <f>IF(COUNTIF('BU-TDR'!A:A,'Master List'!B173)&gt;0,"yes","no")</f>
        <v>no</v>
      </c>
      <c r="AN173" s="154">
        <v>4208</v>
      </c>
      <c r="AO173" s="239" t="s">
        <v>2098</v>
      </c>
      <c r="AP173" s="239"/>
      <c r="AQ173" s="239"/>
      <c r="AR173" s="328">
        <v>42969</v>
      </c>
      <c r="AS173" s="153" t="s">
        <v>2427</v>
      </c>
      <c r="AT173" s="239"/>
      <c r="AU173" s="239"/>
    </row>
    <row r="174" spans="1:47" s="240" customFormat="1" ht="108" hidden="1" x14ac:dyDescent="0.25">
      <c r="A174" s="231">
        <v>169</v>
      </c>
      <c r="B174" s="204" t="s">
        <v>1029</v>
      </c>
      <c r="C174" s="208" t="s">
        <v>1001</v>
      </c>
      <c r="D174" s="208" t="s">
        <v>1030</v>
      </c>
      <c r="E174" s="208"/>
      <c r="F174" s="208"/>
      <c r="G174" s="110" t="s">
        <v>637</v>
      </c>
      <c r="H174" s="157" t="s">
        <v>30</v>
      </c>
      <c r="I174" s="157" t="s">
        <v>1031</v>
      </c>
      <c r="J174" s="158" t="s">
        <v>644</v>
      </c>
      <c r="K174" s="158" t="s">
        <v>534</v>
      </c>
      <c r="L174" s="154" t="s">
        <v>535</v>
      </c>
      <c r="M174" s="202"/>
      <c r="N174" s="154" t="s">
        <v>990</v>
      </c>
      <c r="O174" s="153" t="s">
        <v>1028</v>
      </c>
      <c r="P174" s="153" t="s">
        <v>999</v>
      </c>
      <c r="Q174" s="260"/>
      <c r="R174" s="260"/>
      <c r="S174" s="258" t="s">
        <v>524</v>
      </c>
      <c r="T174" s="258">
        <v>0</v>
      </c>
      <c r="U174" s="258">
        <v>0</v>
      </c>
      <c r="V174" s="258" t="s">
        <v>524</v>
      </c>
      <c r="W174" s="258">
        <v>0</v>
      </c>
      <c r="X174" s="258">
        <v>0</v>
      </c>
      <c r="Y174" s="258" t="s">
        <v>524</v>
      </c>
      <c r="Z174" s="258">
        <v>0</v>
      </c>
      <c r="AA174" s="258">
        <v>0</v>
      </c>
      <c r="AB174" s="258" t="s">
        <v>524</v>
      </c>
      <c r="AC174" s="258"/>
      <c r="AD174" s="258" t="s">
        <v>526</v>
      </c>
      <c r="AE174" s="154"/>
      <c r="AF174" s="154" t="s">
        <v>526</v>
      </c>
      <c r="AG174" s="154" t="s">
        <v>526</v>
      </c>
      <c r="AH174" s="154" t="s">
        <v>526</v>
      </c>
      <c r="AI174" s="238" t="e">
        <v>#N/A</v>
      </c>
      <c r="AJ174" s="154" t="s">
        <v>526</v>
      </c>
      <c r="AK174" s="238" t="e">
        <v>#N/A</v>
      </c>
      <c r="AL174" s="154" t="s">
        <v>526</v>
      </c>
      <c r="AM174" s="227" t="str">
        <f>IF(COUNTIF('BU-TDR'!A:A,'Master List'!B174)&gt;0,"yes","no")</f>
        <v>no</v>
      </c>
      <c r="AN174" s="154">
        <v>4208</v>
      </c>
      <c r="AO174" s="239" t="s">
        <v>2098</v>
      </c>
      <c r="AP174" s="239"/>
      <c r="AQ174" s="239"/>
      <c r="AR174" s="328">
        <v>42969</v>
      </c>
      <c r="AS174" s="153" t="s">
        <v>2428</v>
      </c>
      <c r="AT174" s="239"/>
      <c r="AU174" s="239"/>
    </row>
    <row r="175" spans="1:47" s="240" customFormat="1" ht="96" hidden="1" x14ac:dyDescent="0.25">
      <c r="A175" s="231">
        <v>170</v>
      </c>
      <c r="B175" s="204" t="s">
        <v>1033</v>
      </c>
      <c r="C175" s="208" t="s">
        <v>1001</v>
      </c>
      <c r="D175" s="208" t="s">
        <v>1034</v>
      </c>
      <c r="E175" s="208"/>
      <c r="F175" s="208"/>
      <c r="G175" s="110" t="s">
        <v>637</v>
      </c>
      <c r="H175" s="157" t="s">
        <v>30</v>
      </c>
      <c r="I175" s="157" t="s">
        <v>1035</v>
      </c>
      <c r="J175" s="158" t="s">
        <v>659</v>
      </c>
      <c r="K175" s="158" t="s">
        <v>534</v>
      </c>
      <c r="L175" s="154" t="s">
        <v>535</v>
      </c>
      <c r="M175" s="202"/>
      <c r="N175" s="154" t="s">
        <v>990</v>
      </c>
      <c r="O175" s="153" t="s">
        <v>1032</v>
      </c>
      <c r="P175" s="153" t="s">
        <v>999</v>
      </c>
      <c r="Q175" s="260"/>
      <c r="R175" s="260"/>
      <c r="S175" s="258" t="s">
        <v>524</v>
      </c>
      <c r="T175" s="258">
        <v>0</v>
      </c>
      <c r="U175" s="258">
        <v>0</v>
      </c>
      <c r="V175" s="258" t="s">
        <v>524</v>
      </c>
      <c r="W175" s="258">
        <v>0</v>
      </c>
      <c r="X175" s="258">
        <v>0</v>
      </c>
      <c r="Y175" s="258" t="s">
        <v>524</v>
      </c>
      <c r="Z175" s="258">
        <v>0</v>
      </c>
      <c r="AA175" s="258">
        <v>0</v>
      </c>
      <c r="AB175" s="258" t="s">
        <v>524</v>
      </c>
      <c r="AC175" s="258"/>
      <c r="AD175" s="258" t="s">
        <v>526</v>
      </c>
      <c r="AE175" s="154"/>
      <c r="AF175" s="154" t="s">
        <v>526</v>
      </c>
      <c r="AG175" s="154" t="s">
        <v>526</v>
      </c>
      <c r="AH175" s="154" t="s">
        <v>526</v>
      </c>
      <c r="AI175" s="238" t="e">
        <v>#N/A</v>
      </c>
      <c r="AJ175" s="154" t="s">
        <v>526</v>
      </c>
      <c r="AK175" s="238" t="e">
        <v>#N/A</v>
      </c>
      <c r="AL175" s="154" t="s">
        <v>526</v>
      </c>
      <c r="AM175" s="227" t="str">
        <f>IF(COUNTIF('BU-TDR'!A:A,'Master List'!B175)&gt;0,"yes","no")</f>
        <v>no</v>
      </c>
      <c r="AN175" s="154">
        <v>4208</v>
      </c>
      <c r="AO175" s="239" t="s">
        <v>2098</v>
      </c>
      <c r="AP175" s="239"/>
      <c r="AQ175" s="239"/>
      <c r="AR175" s="328">
        <v>42969</v>
      </c>
      <c r="AS175" s="153" t="s">
        <v>2429</v>
      </c>
      <c r="AT175" s="239"/>
      <c r="AU175" s="239"/>
    </row>
    <row r="176" spans="1:47" s="240" customFormat="1" ht="60" hidden="1" x14ac:dyDescent="0.25">
      <c r="A176" s="222">
        <v>171</v>
      </c>
      <c r="B176" s="224" t="s">
        <v>1038</v>
      </c>
      <c r="C176" s="220" t="s">
        <v>1038</v>
      </c>
      <c r="D176" s="220" t="s">
        <v>1038</v>
      </c>
      <c r="E176" s="220"/>
      <c r="F176" s="220"/>
      <c r="G176" s="110" t="s">
        <v>637</v>
      </c>
      <c r="H176" s="157" t="s">
        <v>30</v>
      </c>
      <c r="I176" s="157" t="s">
        <v>1039</v>
      </c>
      <c r="J176" s="158" t="s">
        <v>644</v>
      </c>
      <c r="K176" s="158" t="s">
        <v>534</v>
      </c>
      <c r="L176" s="154" t="s">
        <v>535</v>
      </c>
      <c r="M176" s="202"/>
      <c r="N176" s="154" t="s">
        <v>141</v>
      </c>
      <c r="O176" s="153" t="s">
        <v>39</v>
      </c>
      <c r="P176" s="153" t="s">
        <v>961</v>
      </c>
      <c r="Q176" s="260"/>
      <c r="R176" s="260"/>
      <c r="S176" s="258" t="s">
        <v>642</v>
      </c>
      <c r="T176" s="258">
        <v>2</v>
      </c>
      <c r="U176" s="258">
        <v>59</v>
      </c>
      <c r="V176" s="258" t="s">
        <v>524</v>
      </c>
      <c r="W176" s="258">
        <v>0</v>
      </c>
      <c r="X176" s="258">
        <v>0</v>
      </c>
      <c r="Y176" s="258" t="s">
        <v>524</v>
      </c>
      <c r="Z176" s="258">
        <v>0</v>
      </c>
      <c r="AA176" s="258">
        <v>0</v>
      </c>
      <c r="AB176" s="258" t="s">
        <v>642</v>
      </c>
      <c r="AC176" s="258"/>
      <c r="AD176" s="258" t="s">
        <v>2304</v>
      </c>
      <c r="AE176" s="154"/>
      <c r="AF176" s="154" t="s">
        <v>526</v>
      </c>
      <c r="AG176" s="154" t="s">
        <v>1040</v>
      </c>
      <c r="AH176" s="156" t="s">
        <v>526</v>
      </c>
      <c r="AI176" s="238" t="e">
        <v>#N/A</v>
      </c>
      <c r="AJ176" s="158" t="s">
        <v>526</v>
      </c>
      <c r="AK176" s="238" t="e">
        <v>#N/A</v>
      </c>
      <c r="AL176" s="158" t="s">
        <v>526</v>
      </c>
      <c r="AM176" s="227" t="str">
        <f>IF(COUNTIF('BU-TDR'!A:A,'Master List'!B176)&gt;0,"yes","no")</f>
        <v>no</v>
      </c>
      <c r="AN176" s="154">
        <v>4272</v>
      </c>
      <c r="AO176" s="239" t="s">
        <v>2430</v>
      </c>
      <c r="AP176" s="239"/>
      <c r="AQ176" s="239"/>
      <c r="AR176" s="328">
        <v>42969</v>
      </c>
      <c r="AS176" s="153" t="s">
        <v>2431</v>
      </c>
      <c r="AT176" s="239" t="s">
        <v>2432</v>
      </c>
      <c r="AU176" s="239"/>
    </row>
    <row r="177" spans="1:47" s="240" customFormat="1" ht="12" hidden="1" x14ac:dyDescent="0.25">
      <c r="A177" s="222">
        <v>172</v>
      </c>
      <c r="B177" s="224" t="s">
        <v>1041</v>
      </c>
      <c r="C177" s="220" t="s">
        <v>1038</v>
      </c>
      <c r="D177" s="220" t="s">
        <v>1038</v>
      </c>
      <c r="E177" s="220"/>
      <c r="F177" s="220"/>
      <c r="G177" s="110" t="s">
        <v>530</v>
      </c>
      <c r="H177" s="157" t="s">
        <v>531</v>
      </c>
      <c r="I177" s="157" t="s">
        <v>532</v>
      </c>
      <c r="J177" s="158" t="s">
        <v>533</v>
      </c>
      <c r="K177" s="158" t="s">
        <v>534</v>
      </c>
      <c r="L177" s="154" t="s">
        <v>535</v>
      </c>
      <c r="M177" s="202"/>
      <c r="N177" s="154" t="s">
        <v>141</v>
      </c>
      <c r="O177" s="153" t="s">
        <v>39</v>
      </c>
      <c r="P177" s="153" t="s">
        <v>964</v>
      </c>
      <c r="Q177" s="260"/>
      <c r="R177" s="260"/>
      <c r="S177" s="258" t="s">
        <v>524</v>
      </c>
      <c r="T177" s="258">
        <v>0</v>
      </c>
      <c r="U177" s="258">
        <v>0</v>
      </c>
      <c r="V177" s="258" t="s">
        <v>642</v>
      </c>
      <c r="W177" s="258">
        <v>1</v>
      </c>
      <c r="X177" s="258">
        <v>76</v>
      </c>
      <c r="Y177" s="258" t="s">
        <v>524</v>
      </c>
      <c r="Z177" s="258">
        <v>0</v>
      </c>
      <c r="AA177" s="258">
        <v>0</v>
      </c>
      <c r="AB177" s="258" t="s">
        <v>524</v>
      </c>
      <c r="AC177" s="258"/>
      <c r="AD177" s="258" t="s">
        <v>526</v>
      </c>
      <c r="AE177" s="154"/>
      <c r="AF177" s="154" t="s">
        <v>540</v>
      </c>
      <c r="AG177" s="154" t="s">
        <v>526</v>
      </c>
      <c r="AH177" s="156" t="s">
        <v>526</v>
      </c>
      <c r="AI177" s="238" t="s">
        <v>2305</v>
      </c>
      <c r="AJ177" s="158" t="s">
        <v>540</v>
      </c>
      <c r="AK177" s="238" t="s">
        <v>540</v>
      </c>
      <c r="AL177" s="158" t="s">
        <v>540</v>
      </c>
      <c r="AM177" s="227" t="str">
        <f>IF(COUNTIF('BU-TDR'!A:A,'Master List'!B177)&gt;0,"yes","no")</f>
        <v>no</v>
      </c>
      <c r="AN177" s="154">
        <v>4272</v>
      </c>
      <c r="AO177" s="239" t="s">
        <v>2399</v>
      </c>
      <c r="AP177" s="239"/>
      <c r="AQ177" s="239"/>
      <c r="AR177" s="328">
        <v>42947</v>
      </c>
      <c r="AS177" s="153"/>
      <c r="AT177" s="239"/>
      <c r="AU177" s="239"/>
    </row>
    <row r="178" spans="1:47" s="240" customFormat="1" ht="12" hidden="1" x14ac:dyDescent="0.25">
      <c r="A178" s="222">
        <v>173</v>
      </c>
      <c r="B178" s="224" t="s">
        <v>236</v>
      </c>
      <c r="C178" s="220" t="s">
        <v>1043</v>
      </c>
      <c r="D178" s="220" t="s">
        <v>561</v>
      </c>
      <c r="E178" s="220"/>
      <c r="F178" s="220"/>
      <c r="G178" s="110" t="s">
        <v>637</v>
      </c>
      <c r="H178" s="157" t="s">
        <v>30</v>
      </c>
      <c r="I178" s="157" t="s">
        <v>1044</v>
      </c>
      <c r="J178" s="158" t="s">
        <v>644</v>
      </c>
      <c r="K178" s="158" t="s">
        <v>534</v>
      </c>
      <c r="L178" s="154" t="s">
        <v>535</v>
      </c>
      <c r="M178" s="205"/>
      <c r="N178" s="154" t="s">
        <v>141</v>
      </c>
      <c r="O178" s="153" t="s">
        <v>39</v>
      </c>
      <c r="P178" s="155" t="s">
        <v>1042</v>
      </c>
      <c r="Q178" s="316"/>
      <c r="R178" s="316"/>
      <c r="S178" s="258" t="s">
        <v>524</v>
      </c>
      <c r="T178" s="258">
        <v>0</v>
      </c>
      <c r="U178" s="258">
        <v>0</v>
      </c>
      <c r="V178" s="258" t="s">
        <v>524</v>
      </c>
      <c r="W178" s="258">
        <v>0</v>
      </c>
      <c r="X178" s="258">
        <v>0</v>
      </c>
      <c r="Y178" s="258" t="s">
        <v>524</v>
      </c>
      <c r="Z178" s="258">
        <v>0</v>
      </c>
      <c r="AA178" s="258">
        <v>0</v>
      </c>
      <c r="AB178" s="258" t="s">
        <v>524</v>
      </c>
      <c r="AC178" s="258"/>
      <c r="AD178" s="258" t="s">
        <v>526</v>
      </c>
      <c r="AE178" s="156"/>
      <c r="AF178" s="156" t="s">
        <v>526</v>
      </c>
      <c r="AG178" s="156" t="s">
        <v>540</v>
      </c>
      <c r="AH178" s="156" t="s">
        <v>526</v>
      </c>
      <c r="AI178" s="238" t="s">
        <v>2400</v>
      </c>
      <c r="AJ178" s="156" t="s">
        <v>540</v>
      </c>
      <c r="AK178" s="238" t="s">
        <v>526</v>
      </c>
      <c r="AL178" s="158" t="s">
        <v>526</v>
      </c>
      <c r="AM178" s="227" t="str">
        <f>IF(COUNTIF('BU-TDR'!A:A,'Master List'!B178)&gt;0,"yes","no")</f>
        <v>no</v>
      </c>
      <c r="AN178" s="156">
        <v>4250</v>
      </c>
      <c r="AO178" s="239" t="s">
        <v>2237</v>
      </c>
      <c r="AP178" s="239"/>
      <c r="AQ178" s="239"/>
      <c r="AR178" s="328">
        <v>42947</v>
      </c>
      <c r="AS178" s="153"/>
      <c r="AT178" s="239"/>
      <c r="AU178" s="239"/>
    </row>
    <row r="179" spans="1:47" s="240" customFormat="1" ht="24" hidden="1" x14ac:dyDescent="0.25">
      <c r="A179" s="222">
        <v>174</v>
      </c>
      <c r="B179" s="224" t="s">
        <v>1048</v>
      </c>
      <c r="C179" s="220" t="s">
        <v>1043</v>
      </c>
      <c r="D179" s="220" t="s">
        <v>40</v>
      </c>
      <c r="E179" s="220"/>
      <c r="F179" s="220"/>
      <c r="G179" s="110" t="s">
        <v>637</v>
      </c>
      <c r="H179" s="157" t="s">
        <v>30</v>
      </c>
      <c r="I179" s="157" t="s">
        <v>1049</v>
      </c>
      <c r="J179" s="158" t="s">
        <v>644</v>
      </c>
      <c r="K179" s="158" t="s">
        <v>534</v>
      </c>
      <c r="L179" s="156" t="s">
        <v>535</v>
      </c>
      <c r="M179" s="202"/>
      <c r="N179" s="154" t="s">
        <v>141</v>
      </c>
      <c r="O179" s="153" t="s">
        <v>39</v>
      </c>
      <c r="P179" s="155" t="s">
        <v>1047</v>
      </c>
      <c r="Q179" s="316"/>
      <c r="R179" s="316"/>
      <c r="S179" s="258" t="s">
        <v>524</v>
      </c>
      <c r="T179" s="258">
        <v>0</v>
      </c>
      <c r="U179" s="258">
        <v>0</v>
      </c>
      <c r="V179" s="258" t="s">
        <v>524</v>
      </c>
      <c r="W179" s="258">
        <v>0</v>
      </c>
      <c r="X179" s="258">
        <v>0</v>
      </c>
      <c r="Y179" s="258" t="s">
        <v>524</v>
      </c>
      <c r="Z179" s="258">
        <v>0</v>
      </c>
      <c r="AA179" s="258">
        <v>0</v>
      </c>
      <c r="AB179" s="258" t="s">
        <v>524</v>
      </c>
      <c r="AC179" s="258"/>
      <c r="AD179" s="258" t="s">
        <v>526</v>
      </c>
      <c r="AE179" s="156"/>
      <c r="AF179" s="156" t="s">
        <v>526</v>
      </c>
      <c r="AG179" s="156" t="s">
        <v>540</v>
      </c>
      <c r="AH179" s="156" t="s">
        <v>526</v>
      </c>
      <c r="AI179" s="241" t="s">
        <v>2400</v>
      </c>
      <c r="AJ179" s="208" t="s">
        <v>540</v>
      </c>
      <c r="AK179" s="241" t="s">
        <v>540</v>
      </c>
      <c r="AL179" s="208" t="s">
        <v>540</v>
      </c>
      <c r="AM179" s="227" t="str">
        <f>IF(COUNTIF('BU-TDR'!A:A,'Master List'!B179)&gt;0,"yes","no")</f>
        <v>no</v>
      </c>
      <c r="AN179" s="156"/>
      <c r="AO179" s="239" t="s">
        <v>2433</v>
      </c>
      <c r="AP179" s="239"/>
      <c r="AQ179" s="239"/>
      <c r="AR179" s="328">
        <v>42947</v>
      </c>
      <c r="AS179" s="153"/>
      <c r="AT179" s="239"/>
      <c r="AU179" s="239"/>
    </row>
    <row r="180" spans="1:47" s="245" customFormat="1" ht="12" hidden="1" x14ac:dyDescent="0.25">
      <c r="A180" s="222">
        <v>175</v>
      </c>
      <c r="B180" s="224" t="s">
        <v>238</v>
      </c>
      <c r="C180" s="220" t="s">
        <v>1043</v>
      </c>
      <c r="D180" s="220" t="s">
        <v>1038</v>
      </c>
      <c r="E180" s="220"/>
      <c r="F180" s="220"/>
      <c r="G180" s="110" t="s">
        <v>637</v>
      </c>
      <c r="H180" s="157" t="s">
        <v>30</v>
      </c>
      <c r="I180" s="157" t="s">
        <v>1049</v>
      </c>
      <c r="J180" s="158" t="s">
        <v>644</v>
      </c>
      <c r="K180" s="158" t="s">
        <v>534</v>
      </c>
      <c r="L180" s="156" t="s">
        <v>535</v>
      </c>
      <c r="M180" s="205"/>
      <c r="N180" s="156" t="s">
        <v>141</v>
      </c>
      <c r="O180" s="155" t="s">
        <v>39</v>
      </c>
      <c r="P180" s="155" t="s">
        <v>1050</v>
      </c>
      <c r="Q180" s="316"/>
      <c r="R180" s="316"/>
      <c r="S180" s="258" t="s">
        <v>524</v>
      </c>
      <c r="T180" s="258">
        <v>0</v>
      </c>
      <c r="U180" s="258">
        <v>0</v>
      </c>
      <c r="V180" s="258" t="s">
        <v>524</v>
      </c>
      <c r="W180" s="258">
        <v>0</v>
      </c>
      <c r="X180" s="258">
        <v>0</v>
      </c>
      <c r="Y180" s="258" t="s">
        <v>524</v>
      </c>
      <c r="Z180" s="258">
        <v>0</v>
      </c>
      <c r="AA180" s="258">
        <v>0</v>
      </c>
      <c r="AB180" s="258" t="s">
        <v>524</v>
      </c>
      <c r="AC180" s="258"/>
      <c r="AD180" s="258" t="s">
        <v>526</v>
      </c>
      <c r="AE180" s="156"/>
      <c r="AF180" s="156" t="s">
        <v>1051</v>
      </c>
      <c r="AG180" s="156" t="s">
        <v>540</v>
      </c>
      <c r="AH180" s="156" t="s">
        <v>526</v>
      </c>
      <c r="AI180" s="241" t="s">
        <v>2400</v>
      </c>
      <c r="AJ180" s="208" t="s">
        <v>540</v>
      </c>
      <c r="AK180" s="241" t="s">
        <v>526</v>
      </c>
      <c r="AL180" s="208" t="s">
        <v>526</v>
      </c>
      <c r="AM180" s="227" t="str">
        <f>IF(COUNTIF('BU-TDR'!A:A,'Master List'!B180)&gt;0,"yes","no")</f>
        <v>no</v>
      </c>
      <c r="AN180" s="156">
        <v>4272</v>
      </c>
      <c r="AO180" s="239" t="s">
        <v>2238</v>
      </c>
      <c r="AP180" s="239"/>
      <c r="AQ180" s="239"/>
      <c r="AR180" s="328">
        <v>42947</v>
      </c>
      <c r="AS180" s="153"/>
      <c r="AT180" s="239"/>
      <c r="AU180" s="239"/>
    </row>
    <row r="181" spans="1:47" s="245" customFormat="1" ht="84" hidden="1" x14ac:dyDescent="0.25">
      <c r="A181" s="231">
        <v>176</v>
      </c>
      <c r="B181" s="224" t="s">
        <v>1055</v>
      </c>
      <c r="C181" s="220" t="s">
        <v>1043</v>
      </c>
      <c r="D181" s="220" t="s">
        <v>1056</v>
      </c>
      <c r="E181" s="220"/>
      <c r="F181" s="220"/>
      <c r="G181" s="111" t="s">
        <v>637</v>
      </c>
      <c r="H181" s="204" t="s">
        <v>30</v>
      </c>
      <c r="I181" s="204" t="s">
        <v>1049</v>
      </c>
      <c r="J181" s="208" t="s">
        <v>644</v>
      </c>
      <c r="K181" s="208" t="s">
        <v>534</v>
      </c>
      <c r="L181" s="156" t="s">
        <v>535</v>
      </c>
      <c r="M181" s="205" t="s">
        <v>1057</v>
      </c>
      <c r="N181" s="154" t="s">
        <v>141</v>
      </c>
      <c r="O181" s="153" t="s">
        <v>39</v>
      </c>
      <c r="P181" s="155" t="s">
        <v>1054</v>
      </c>
      <c r="Q181" s="316"/>
      <c r="R181" s="316"/>
      <c r="S181" s="258" t="s">
        <v>524</v>
      </c>
      <c r="T181" s="258">
        <v>0</v>
      </c>
      <c r="U181" s="258">
        <v>0</v>
      </c>
      <c r="V181" s="258" t="s">
        <v>524</v>
      </c>
      <c r="W181" s="258">
        <v>0</v>
      </c>
      <c r="X181" s="258">
        <v>0</v>
      </c>
      <c r="Y181" s="258" t="s">
        <v>524</v>
      </c>
      <c r="Z181" s="258">
        <v>0</v>
      </c>
      <c r="AA181" s="258">
        <v>0</v>
      </c>
      <c r="AB181" s="258" t="s">
        <v>524</v>
      </c>
      <c r="AC181" s="258"/>
      <c r="AD181" s="258" t="s">
        <v>526</v>
      </c>
      <c r="AE181" s="156"/>
      <c r="AF181" s="156" t="s">
        <v>526</v>
      </c>
      <c r="AG181" s="156" t="s">
        <v>540</v>
      </c>
      <c r="AH181" s="156" t="s">
        <v>526</v>
      </c>
      <c r="AI181" s="241" t="s">
        <v>2400</v>
      </c>
      <c r="AJ181" s="208" t="s">
        <v>540</v>
      </c>
      <c r="AK181" s="241" t="s">
        <v>526</v>
      </c>
      <c r="AL181" s="208" t="s">
        <v>526</v>
      </c>
      <c r="AM181" s="227" t="str">
        <f>IF(COUNTIF('BU-TDR'!A:A,'Master List'!B181)&gt;0,"yes","no")</f>
        <v>no</v>
      </c>
      <c r="AN181" s="156">
        <v>4201</v>
      </c>
      <c r="AO181" s="239" t="s">
        <v>2434</v>
      </c>
      <c r="AP181" s="239"/>
      <c r="AQ181" s="239"/>
      <c r="AR181" s="328">
        <v>42947</v>
      </c>
      <c r="AS181" s="153" t="s">
        <v>2435</v>
      </c>
      <c r="AT181" s="239"/>
      <c r="AU181" s="239"/>
    </row>
    <row r="182" spans="1:47" s="240" customFormat="1" ht="24" hidden="1" x14ac:dyDescent="0.25">
      <c r="A182" s="222">
        <v>177</v>
      </c>
      <c r="B182" s="224" t="s">
        <v>239</v>
      </c>
      <c r="C182" s="220" t="s">
        <v>1043</v>
      </c>
      <c r="D182" s="220" t="s">
        <v>1059</v>
      </c>
      <c r="E182" s="220"/>
      <c r="F182" s="220"/>
      <c r="G182" s="110" t="s">
        <v>637</v>
      </c>
      <c r="H182" s="157" t="s">
        <v>30</v>
      </c>
      <c r="I182" s="157" t="s">
        <v>1060</v>
      </c>
      <c r="J182" s="158" t="s">
        <v>644</v>
      </c>
      <c r="K182" s="158" t="s">
        <v>534</v>
      </c>
      <c r="L182" s="156" t="s">
        <v>535</v>
      </c>
      <c r="M182" s="205"/>
      <c r="N182" s="156" t="s">
        <v>141</v>
      </c>
      <c r="O182" s="155" t="s">
        <v>39</v>
      </c>
      <c r="P182" s="155" t="s">
        <v>1058</v>
      </c>
      <c r="Q182" s="316"/>
      <c r="R182" s="316"/>
      <c r="S182" s="258" t="s">
        <v>524</v>
      </c>
      <c r="T182" s="258">
        <v>0</v>
      </c>
      <c r="U182" s="258">
        <v>0</v>
      </c>
      <c r="V182" s="258" t="s">
        <v>524</v>
      </c>
      <c r="W182" s="258">
        <v>0</v>
      </c>
      <c r="X182" s="258">
        <v>0</v>
      </c>
      <c r="Y182" s="258" t="s">
        <v>524</v>
      </c>
      <c r="Z182" s="258">
        <v>0</v>
      </c>
      <c r="AA182" s="258">
        <v>0</v>
      </c>
      <c r="AB182" s="258" t="s">
        <v>524</v>
      </c>
      <c r="AC182" s="258"/>
      <c r="AD182" s="258" t="s">
        <v>526</v>
      </c>
      <c r="AE182" s="156"/>
      <c r="AF182" s="156" t="s">
        <v>526</v>
      </c>
      <c r="AG182" s="156" t="s">
        <v>526</v>
      </c>
      <c r="AH182" s="156" t="s">
        <v>526</v>
      </c>
      <c r="AI182" s="241" t="e">
        <v>#N/A</v>
      </c>
      <c r="AJ182" s="208" t="s">
        <v>526</v>
      </c>
      <c r="AK182" s="241" t="e">
        <v>#N/A</v>
      </c>
      <c r="AL182" s="208" t="s">
        <v>526</v>
      </c>
      <c r="AM182" s="227" t="str">
        <f>IF(COUNTIF('BU-TDR'!A:A,'Master List'!B182)&gt;0,"yes","no")</f>
        <v>no</v>
      </c>
      <c r="AN182" s="156">
        <v>4250</v>
      </c>
      <c r="AO182" s="239" t="s">
        <v>2239</v>
      </c>
      <c r="AP182" s="239"/>
      <c r="AQ182" s="239"/>
      <c r="AR182" s="328">
        <v>42969</v>
      </c>
      <c r="AS182" s="153"/>
      <c r="AT182" s="239"/>
      <c r="AU182" s="239"/>
    </row>
    <row r="183" spans="1:47" s="240" customFormat="1" ht="84" hidden="1" x14ac:dyDescent="0.25">
      <c r="A183" s="222">
        <v>178</v>
      </c>
      <c r="B183" s="224" t="s">
        <v>44</v>
      </c>
      <c r="C183" s="220" t="s">
        <v>44</v>
      </c>
      <c r="D183" s="220" t="s">
        <v>44</v>
      </c>
      <c r="E183" s="220"/>
      <c r="F183" s="220"/>
      <c r="G183" s="110" t="s">
        <v>637</v>
      </c>
      <c r="H183" s="157" t="s">
        <v>22</v>
      </c>
      <c r="I183" s="157" t="s">
        <v>1063</v>
      </c>
      <c r="J183" s="158" t="s">
        <v>644</v>
      </c>
      <c r="K183" s="158" t="s">
        <v>534</v>
      </c>
      <c r="L183" s="154" t="s">
        <v>535</v>
      </c>
      <c r="M183" s="202"/>
      <c r="N183" s="156" t="s">
        <v>141</v>
      </c>
      <c r="O183" s="155" t="s">
        <v>234</v>
      </c>
      <c r="P183" s="155" t="s">
        <v>1062</v>
      </c>
      <c r="Q183" s="316"/>
      <c r="R183" s="316"/>
      <c r="S183" s="258" t="s">
        <v>642</v>
      </c>
      <c r="T183" s="258">
        <v>3</v>
      </c>
      <c r="U183" s="258">
        <v>32</v>
      </c>
      <c r="V183" s="258" t="s">
        <v>524</v>
      </c>
      <c r="W183" s="258">
        <v>0</v>
      </c>
      <c r="X183" s="258">
        <v>0</v>
      </c>
      <c r="Y183" s="258" t="s">
        <v>524</v>
      </c>
      <c r="Z183" s="258">
        <v>0</v>
      </c>
      <c r="AA183" s="258">
        <v>0</v>
      </c>
      <c r="AB183" s="258" t="s">
        <v>642</v>
      </c>
      <c r="AC183" s="258"/>
      <c r="AD183" s="258" t="s">
        <v>2304</v>
      </c>
      <c r="AE183" s="154"/>
      <c r="AF183" s="154" t="s">
        <v>526</v>
      </c>
      <c r="AG183" s="154" t="s">
        <v>526</v>
      </c>
      <c r="AH183" s="154" t="s">
        <v>526</v>
      </c>
      <c r="AI183" s="238" t="e">
        <v>#N/A</v>
      </c>
      <c r="AJ183" s="154" t="s">
        <v>526</v>
      </c>
      <c r="AK183" s="238" t="e">
        <v>#N/A</v>
      </c>
      <c r="AL183" s="154" t="s">
        <v>526</v>
      </c>
      <c r="AM183" s="227" t="str">
        <f>IF(COUNTIF('BU-TDR'!A:A,'Master List'!B183)&gt;0,"yes","no")</f>
        <v>no</v>
      </c>
      <c r="AN183" s="156">
        <v>4260</v>
      </c>
      <c r="AO183" s="256" t="s">
        <v>2175</v>
      </c>
      <c r="AP183" s="239"/>
      <c r="AQ183" s="239"/>
      <c r="AR183" s="328">
        <v>42947</v>
      </c>
      <c r="AS183" s="153" t="s">
        <v>2435</v>
      </c>
      <c r="AT183" s="239"/>
      <c r="AU183" s="239"/>
    </row>
    <row r="184" spans="1:47" s="240" customFormat="1" ht="12" hidden="1" x14ac:dyDescent="0.25">
      <c r="A184" s="222">
        <v>179</v>
      </c>
      <c r="B184" s="224" t="s">
        <v>1074</v>
      </c>
      <c r="C184" s="220" t="s">
        <v>44</v>
      </c>
      <c r="D184" s="220" t="s">
        <v>44</v>
      </c>
      <c r="E184" s="220"/>
      <c r="F184" s="220"/>
      <c r="G184" s="110" t="s">
        <v>530</v>
      </c>
      <c r="H184" s="157" t="s">
        <v>531</v>
      </c>
      <c r="I184" s="157" t="s">
        <v>532</v>
      </c>
      <c r="J184" s="158" t="s">
        <v>533</v>
      </c>
      <c r="K184" s="158" t="s">
        <v>534</v>
      </c>
      <c r="L184" s="154" t="s">
        <v>535</v>
      </c>
      <c r="M184" s="202"/>
      <c r="N184" s="156" t="s">
        <v>141</v>
      </c>
      <c r="O184" s="155" t="s">
        <v>234</v>
      </c>
      <c r="P184" s="155" t="s">
        <v>1073</v>
      </c>
      <c r="Q184" s="316"/>
      <c r="R184" s="316"/>
      <c r="S184" s="258" t="s">
        <v>524</v>
      </c>
      <c r="T184" s="258">
        <v>0</v>
      </c>
      <c r="U184" s="258">
        <v>0</v>
      </c>
      <c r="V184" s="258" t="s">
        <v>642</v>
      </c>
      <c r="W184" s="258">
        <v>5</v>
      </c>
      <c r="X184" s="258">
        <v>41</v>
      </c>
      <c r="Y184" s="258" t="s">
        <v>524</v>
      </c>
      <c r="Z184" s="258">
        <v>0</v>
      </c>
      <c r="AA184" s="258">
        <v>0</v>
      </c>
      <c r="AB184" s="258" t="s">
        <v>524</v>
      </c>
      <c r="AC184" s="258"/>
      <c r="AD184" s="258" t="s">
        <v>526</v>
      </c>
      <c r="AE184" s="154"/>
      <c r="AF184" s="154" t="s">
        <v>526</v>
      </c>
      <c r="AG184" s="154" t="s">
        <v>526</v>
      </c>
      <c r="AH184" s="154" t="s">
        <v>526</v>
      </c>
      <c r="AI184" s="238" t="e">
        <v>#N/A</v>
      </c>
      <c r="AJ184" s="154" t="s">
        <v>526</v>
      </c>
      <c r="AK184" s="238" t="e">
        <v>#N/A</v>
      </c>
      <c r="AL184" s="154" t="s">
        <v>526</v>
      </c>
      <c r="AM184" s="227" t="str">
        <f>IF(COUNTIF('BU-TDR'!A:A,'Master List'!B184)&gt;0,"yes","no")</f>
        <v>no</v>
      </c>
      <c r="AN184" s="156">
        <v>4260</v>
      </c>
      <c r="AO184" s="256" t="s">
        <v>2436</v>
      </c>
      <c r="AP184" s="239"/>
      <c r="AQ184" s="239"/>
      <c r="AR184" s="328">
        <v>42947</v>
      </c>
      <c r="AS184" s="153"/>
      <c r="AT184" s="239"/>
      <c r="AU184" s="239"/>
    </row>
    <row r="185" spans="1:47" s="240" customFormat="1" ht="84" hidden="1" x14ac:dyDescent="0.25">
      <c r="A185" s="231">
        <v>180</v>
      </c>
      <c r="B185" s="224" t="s">
        <v>244</v>
      </c>
      <c r="C185" s="220" t="s">
        <v>244</v>
      </c>
      <c r="D185" s="220" t="s">
        <v>244</v>
      </c>
      <c r="E185" s="220"/>
      <c r="F185" s="220"/>
      <c r="G185" s="110" t="s">
        <v>637</v>
      </c>
      <c r="H185" s="157" t="s">
        <v>22</v>
      </c>
      <c r="I185" s="157" t="s">
        <v>1075</v>
      </c>
      <c r="J185" s="158" t="s">
        <v>644</v>
      </c>
      <c r="K185" s="158" t="s">
        <v>534</v>
      </c>
      <c r="L185" s="154" t="s">
        <v>535</v>
      </c>
      <c r="M185" s="202"/>
      <c r="N185" s="156" t="s">
        <v>141</v>
      </c>
      <c r="O185" s="153" t="s">
        <v>234</v>
      </c>
      <c r="P185" s="153" t="s">
        <v>47</v>
      </c>
      <c r="Q185" s="260"/>
      <c r="R185" s="260"/>
      <c r="S185" s="258" t="s">
        <v>642</v>
      </c>
      <c r="T185" s="258">
        <v>2</v>
      </c>
      <c r="U185" s="258">
        <v>7</v>
      </c>
      <c r="V185" s="258" t="s">
        <v>524</v>
      </c>
      <c r="W185" s="258">
        <v>0</v>
      </c>
      <c r="X185" s="258">
        <v>0</v>
      </c>
      <c r="Y185" s="258" t="s">
        <v>524</v>
      </c>
      <c r="Z185" s="258">
        <v>0</v>
      </c>
      <c r="AA185" s="258">
        <v>0</v>
      </c>
      <c r="AB185" s="258" t="s">
        <v>642</v>
      </c>
      <c r="AC185" s="258"/>
      <c r="AD185" s="258" t="s">
        <v>2304</v>
      </c>
      <c r="AE185" s="156"/>
      <c r="AF185" s="156" t="s">
        <v>526</v>
      </c>
      <c r="AG185" s="154" t="s">
        <v>526</v>
      </c>
      <c r="AH185" s="156" t="s">
        <v>2437</v>
      </c>
      <c r="AI185" s="238" t="e">
        <v>#N/A</v>
      </c>
      <c r="AJ185" s="158" t="s">
        <v>526</v>
      </c>
      <c r="AK185" s="238" t="e">
        <v>#N/A</v>
      </c>
      <c r="AL185" s="158" t="s">
        <v>526</v>
      </c>
      <c r="AM185" s="227" t="str">
        <f>IF(COUNTIF('BU-TDR'!A:A,'Master List'!B185)&gt;0,"yes","no")</f>
        <v>no</v>
      </c>
      <c r="AN185" s="154">
        <v>4265</v>
      </c>
      <c r="AO185" s="256" t="s">
        <v>2106</v>
      </c>
      <c r="AP185" s="239"/>
      <c r="AQ185" s="239"/>
      <c r="AR185" s="328">
        <v>42947</v>
      </c>
      <c r="AS185" s="153" t="s">
        <v>2435</v>
      </c>
      <c r="AT185" s="239"/>
      <c r="AU185" s="239"/>
    </row>
    <row r="186" spans="1:47" s="240" customFormat="1" ht="12" hidden="1" x14ac:dyDescent="0.25">
      <c r="A186" s="222">
        <v>181</v>
      </c>
      <c r="B186" s="224" t="s">
        <v>1083</v>
      </c>
      <c r="C186" s="220" t="s">
        <v>244</v>
      </c>
      <c r="D186" s="220" t="s">
        <v>244</v>
      </c>
      <c r="E186" s="220"/>
      <c r="F186" s="220"/>
      <c r="G186" s="110" t="s">
        <v>530</v>
      </c>
      <c r="H186" s="157" t="s">
        <v>531</v>
      </c>
      <c r="I186" s="157" t="s">
        <v>532</v>
      </c>
      <c r="J186" s="158" t="s">
        <v>533</v>
      </c>
      <c r="K186" s="158" t="s">
        <v>534</v>
      </c>
      <c r="L186" s="154" t="s">
        <v>535</v>
      </c>
      <c r="M186" s="202"/>
      <c r="N186" s="154" t="s">
        <v>141</v>
      </c>
      <c r="O186" s="153" t="s">
        <v>234</v>
      </c>
      <c r="P186" s="153" t="s">
        <v>1082</v>
      </c>
      <c r="Q186" s="260"/>
      <c r="R186" s="260"/>
      <c r="S186" s="258" t="s">
        <v>524</v>
      </c>
      <c r="T186" s="258">
        <v>0</v>
      </c>
      <c r="U186" s="258">
        <v>0</v>
      </c>
      <c r="V186" s="258" t="s">
        <v>642</v>
      </c>
      <c r="W186" s="258">
        <v>4</v>
      </c>
      <c r="X186" s="258">
        <v>24</v>
      </c>
      <c r="Y186" s="258" t="s">
        <v>524</v>
      </c>
      <c r="Z186" s="258">
        <v>0</v>
      </c>
      <c r="AA186" s="258">
        <v>0</v>
      </c>
      <c r="AB186" s="258" t="s">
        <v>524</v>
      </c>
      <c r="AC186" s="258"/>
      <c r="AD186" s="258" t="s">
        <v>526</v>
      </c>
      <c r="AE186" s="154"/>
      <c r="AF186" s="154" t="s">
        <v>526</v>
      </c>
      <c r="AG186" s="154" t="s">
        <v>526</v>
      </c>
      <c r="AH186" s="156" t="s">
        <v>526</v>
      </c>
      <c r="AI186" s="238" t="s">
        <v>526</v>
      </c>
      <c r="AJ186" s="158" t="s">
        <v>526</v>
      </c>
      <c r="AK186" s="238" t="s">
        <v>540</v>
      </c>
      <c r="AL186" s="158" t="s">
        <v>540</v>
      </c>
      <c r="AM186" s="227" t="str">
        <f>IF(COUNTIF('BU-TDR'!A:A,'Master List'!B186)&gt;0,"yes","no")</f>
        <v>no</v>
      </c>
      <c r="AN186" s="154">
        <v>4265</v>
      </c>
      <c r="AO186" s="256" t="s">
        <v>2438</v>
      </c>
      <c r="AP186" s="239"/>
      <c r="AQ186" s="239"/>
      <c r="AR186" s="328">
        <v>42970</v>
      </c>
      <c r="AS186" s="153"/>
      <c r="AT186" s="239"/>
      <c r="AU186" s="239"/>
    </row>
    <row r="187" spans="1:47" s="240" customFormat="1" ht="12" hidden="1" x14ac:dyDescent="0.25">
      <c r="A187" s="222">
        <v>182</v>
      </c>
      <c r="B187" s="157" t="s">
        <v>48</v>
      </c>
      <c r="C187" s="158" t="s">
        <v>48</v>
      </c>
      <c r="D187" s="158" t="s">
        <v>48</v>
      </c>
      <c r="E187" s="158"/>
      <c r="F187" s="158"/>
      <c r="G187" s="110" t="s">
        <v>637</v>
      </c>
      <c r="H187" s="157" t="s">
        <v>22</v>
      </c>
      <c r="I187" s="157" t="s">
        <v>1085</v>
      </c>
      <c r="J187" s="158" t="s">
        <v>1086</v>
      </c>
      <c r="K187" s="158" t="s">
        <v>534</v>
      </c>
      <c r="L187" s="154" t="s">
        <v>535</v>
      </c>
      <c r="M187" s="202"/>
      <c r="N187" s="154" t="s">
        <v>525</v>
      </c>
      <c r="O187" s="153" t="s">
        <v>234</v>
      </c>
      <c r="P187" s="153" t="s">
        <v>1084</v>
      </c>
      <c r="Q187" s="260"/>
      <c r="R187" s="260"/>
      <c r="S187" s="258" t="s">
        <v>642</v>
      </c>
      <c r="T187" s="258">
        <v>2</v>
      </c>
      <c r="U187" s="258">
        <v>6</v>
      </c>
      <c r="V187" s="258" t="s">
        <v>524</v>
      </c>
      <c r="W187" s="258">
        <v>0</v>
      </c>
      <c r="X187" s="258">
        <v>0</v>
      </c>
      <c r="Y187" s="258" t="s">
        <v>524</v>
      </c>
      <c r="Z187" s="258">
        <v>0</v>
      </c>
      <c r="AA187" s="258">
        <v>0</v>
      </c>
      <c r="AB187" s="258" t="s">
        <v>642</v>
      </c>
      <c r="AC187" s="258"/>
      <c r="AD187" s="258" t="s">
        <v>2304</v>
      </c>
      <c r="AE187" s="154"/>
      <c r="AF187" s="154" t="s">
        <v>526</v>
      </c>
      <c r="AG187" s="154" t="s">
        <v>1087</v>
      </c>
      <c r="AH187" s="156" t="s">
        <v>2439</v>
      </c>
      <c r="AI187" s="238" t="e">
        <v>#N/A</v>
      </c>
      <c r="AJ187" s="158" t="s">
        <v>526</v>
      </c>
      <c r="AK187" s="238" t="e">
        <v>#N/A</v>
      </c>
      <c r="AL187" s="158" t="s">
        <v>526</v>
      </c>
      <c r="AM187" s="227" t="str">
        <f>IF(COUNTIF('BU-TDR'!A:A,'Master List'!B187)&gt;0,"yes","no")</f>
        <v>no</v>
      </c>
      <c r="AN187" s="154">
        <v>4275</v>
      </c>
      <c r="AO187" s="256" t="s">
        <v>2106</v>
      </c>
      <c r="AP187" s="239"/>
      <c r="AQ187" s="239"/>
      <c r="AR187" s="328">
        <v>42947</v>
      </c>
      <c r="AS187" s="153"/>
      <c r="AT187" s="239"/>
      <c r="AU187" s="239"/>
    </row>
    <row r="188" spans="1:47" s="240" customFormat="1" ht="24" hidden="1" x14ac:dyDescent="0.25">
      <c r="A188" s="222">
        <v>183</v>
      </c>
      <c r="B188" s="157" t="s">
        <v>1093</v>
      </c>
      <c r="C188" s="158" t="s">
        <v>48</v>
      </c>
      <c r="D188" s="158" t="s">
        <v>48</v>
      </c>
      <c r="E188" s="158"/>
      <c r="F188" s="158"/>
      <c r="G188" s="110" t="s">
        <v>530</v>
      </c>
      <c r="H188" s="157" t="s">
        <v>531</v>
      </c>
      <c r="I188" s="157" t="s">
        <v>532</v>
      </c>
      <c r="J188" s="158" t="s">
        <v>533</v>
      </c>
      <c r="K188" s="158" t="s">
        <v>534</v>
      </c>
      <c r="L188" s="154" t="s">
        <v>535</v>
      </c>
      <c r="M188" s="202"/>
      <c r="N188" s="154" t="s">
        <v>525</v>
      </c>
      <c r="O188" s="153" t="s">
        <v>234</v>
      </c>
      <c r="P188" s="153" t="s">
        <v>1092</v>
      </c>
      <c r="Q188" s="260"/>
      <c r="R188" s="260"/>
      <c r="S188" s="258" t="s">
        <v>524</v>
      </c>
      <c r="T188" s="258">
        <v>0</v>
      </c>
      <c r="U188" s="258">
        <v>0</v>
      </c>
      <c r="V188" s="258" t="s">
        <v>642</v>
      </c>
      <c r="W188" s="258">
        <v>2</v>
      </c>
      <c r="X188" s="258">
        <v>6</v>
      </c>
      <c r="Y188" s="258" t="s">
        <v>524</v>
      </c>
      <c r="Z188" s="258">
        <v>0</v>
      </c>
      <c r="AA188" s="258">
        <v>0</v>
      </c>
      <c r="AB188" s="258" t="s">
        <v>524</v>
      </c>
      <c r="AC188" s="258"/>
      <c r="AD188" s="258" t="s">
        <v>526</v>
      </c>
      <c r="AE188" s="154"/>
      <c r="AF188" s="154" t="s">
        <v>540</v>
      </c>
      <c r="AG188" s="154" t="s">
        <v>526</v>
      </c>
      <c r="AH188" s="156" t="s">
        <v>526</v>
      </c>
      <c r="AI188" s="238" t="s">
        <v>2305</v>
      </c>
      <c r="AJ188" s="158" t="s">
        <v>540</v>
      </c>
      <c r="AK188" s="238" t="s">
        <v>526</v>
      </c>
      <c r="AL188" s="158" t="s">
        <v>526</v>
      </c>
      <c r="AM188" s="227" t="str">
        <f>IF(COUNTIF('BU-TDR'!A:A,'Master List'!B188)&gt;0,"yes","no")</f>
        <v>no</v>
      </c>
      <c r="AN188" s="154">
        <v>4275</v>
      </c>
      <c r="AO188" s="256" t="s">
        <v>2438</v>
      </c>
      <c r="AP188" s="239"/>
      <c r="AQ188" s="239"/>
      <c r="AR188" s="328">
        <v>42947</v>
      </c>
      <c r="AS188" s="153"/>
      <c r="AT188" s="239"/>
      <c r="AU188" s="239"/>
    </row>
    <row r="189" spans="1:47" s="240" customFormat="1" ht="24" hidden="1" x14ac:dyDescent="0.25">
      <c r="A189" s="222">
        <v>184</v>
      </c>
      <c r="B189" s="157" t="s">
        <v>1095</v>
      </c>
      <c r="C189" s="158" t="s">
        <v>1095</v>
      </c>
      <c r="D189" s="158" t="s">
        <v>1095</v>
      </c>
      <c r="E189" s="158"/>
      <c r="F189" s="158"/>
      <c r="G189" s="110" t="s">
        <v>637</v>
      </c>
      <c r="H189" s="157" t="s">
        <v>283</v>
      </c>
      <c r="I189" s="157" t="s">
        <v>283</v>
      </c>
      <c r="J189" s="158" t="s">
        <v>672</v>
      </c>
      <c r="K189" s="158" t="s">
        <v>571</v>
      </c>
      <c r="L189" s="158" t="s">
        <v>638</v>
      </c>
      <c r="M189" s="202">
        <v>42521</v>
      </c>
      <c r="N189" s="154" t="s">
        <v>525</v>
      </c>
      <c r="O189" s="153" t="s">
        <v>234</v>
      </c>
      <c r="P189" s="153" t="s">
        <v>1094</v>
      </c>
      <c r="Q189" s="260"/>
      <c r="R189" s="260"/>
      <c r="S189" s="258" t="s">
        <v>524</v>
      </c>
      <c r="T189" s="258">
        <v>0</v>
      </c>
      <c r="U189" s="258">
        <v>0</v>
      </c>
      <c r="V189" s="258" t="s">
        <v>524</v>
      </c>
      <c r="W189" s="258">
        <v>0</v>
      </c>
      <c r="X189" s="258">
        <v>0</v>
      </c>
      <c r="Y189" s="258" t="s">
        <v>524</v>
      </c>
      <c r="Z189" s="258">
        <v>0</v>
      </c>
      <c r="AA189" s="258">
        <v>0</v>
      </c>
      <c r="AB189" s="258" t="s">
        <v>524</v>
      </c>
      <c r="AC189" s="258"/>
      <c r="AD189" s="258" t="s">
        <v>526</v>
      </c>
      <c r="AE189" s="154"/>
      <c r="AF189" s="154" t="s">
        <v>526</v>
      </c>
      <c r="AG189" s="154" t="s">
        <v>526</v>
      </c>
      <c r="AH189" s="154" t="s">
        <v>526</v>
      </c>
      <c r="AI189" s="238" t="e">
        <v>#N/A</v>
      </c>
      <c r="AJ189" s="154" t="s">
        <v>526</v>
      </c>
      <c r="AK189" s="238" t="e">
        <v>#N/A</v>
      </c>
      <c r="AL189" s="154" t="s">
        <v>526</v>
      </c>
      <c r="AM189" s="227" t="str">
        <f>IF(COUNTIF('BU-TDR'!A:A,'Master List'!B189)&gt;0,"yes","no")</f>
        <v>no</v>
      </c>
      <c r="AN189" s="154">
        <v>4234</v>
      </c>
      <c r="AO189" s="239" t="s">
        <v>283</v>
      </c>
      <c r="AP189" s="239"/>
      <c r="AQ189" s="239"/>
      <c r="AR189" s="328">
        <v>42947</v>
      </c>
      <c r="AS189" s="153"/>
      <c r="AT189" s="239"/>
      <c r="AU189" s="239"/>
    </row>
    <row r="190" spans="1:47" s="240" customFormat="1" ht="24" hidden="1" x14ac:dyDescent="0.25">
      <c r="A190" s="222">
        <v>185</v>
      </c>
      <c r="B190" s="157" t="s">
        <v>1097</v>
      </c>
      <c r="C190" s="158" t="s">
        <v>1095</v>
      </c>
      <c r="D190" s="158" t="s">
        <v>1095</v>
      </c>
      <c r="E190" s="158"/>
      <c r="F190" s="158"/>
      <c r="G190" s="110" t="s">
        <v>530</v>
      </c>
      <c r="H190" s="157" t="s">
        <v>531</v>
      </c>
      <c r="I190" s="157" t="s">
        <v>532</v>
      </c>
      <c r="J190" s="158" t="s">
        <v>283</v>
      </c>
      <c r="K190" s="158" t="s">
        <v>571</v>
      </c>
      <c r="L190" s="158" t="s">
        <v>638</v>
      </c>
      <c r="M190" s="202">
        <v>42521</v>
      </c>
      <c r="N190" s="154" t="s">
        <v>525</v>
      </c>
      <c r="O190" s="153" t="s">
        <v>234</v>
      </c>
      <c r="P190" s="153" t="s">
        <v>1096</v>
      </c>
      <c r="Q190" s="260"/>
      <c r="R190" s="260"/>
      <c r="S190" s="258" t="s">
        <v>524</v>
      </c>
      <c r="T190" s="258">
        <v>0</v>
      </c>
      <c r="U190" s="258">
        <v>0</v>
      </c>
      <c r="V190" s="258" t="s">
        <v>524</v>
      </c>
      <c r="W190" s="258">
        <v>0</v>
      </c>
      <c r="X190" s="258">
        <v>0</v>
      </c>
      <c r="Y190" s="258" t="s">
        <v>524</v>
      </c>
      <c r="Z190" s="258">
        <v>0</v>
      </c>
      <c r="AA190" s="258">
        <v>0</v>
      </c>
      <c r="AB190" s="258" t="s">
        <v>524</v>
      </c>
      <c r="AC190" s="258"/>
      <c r="AD190" s="258" t="s">
        <v>526</v>
      </c>
      <c r="AE190" s="154"/>
      <c r="AF190" s="154" t="s">
        <v>526</v>
      </c>
      <c r="AG190" s="154" t="s">
        <v>526</v>
      </c>
      <c r="AH190" s="154" t="s">
        <v>526</v>
      </c>
      <c r="AI190" s="238" t="e">
        <v>#N/A</v>
      </c>
      <c r="AJ190" s="154" t="s">
        <v>526</v>
      </c>
      <c r="AK190" s="238" t="e">
        <v>#N/A</v>
      </c>
      <c r="AL190" s="154" t="s">
        <v>526</v>
      </c>
      <c r="AM190" s="227" t="str">
        <f>IF(COUNTIF('BU-TDR'!A:A,'Master List'!B190)&gt;0,"yes","no")</f>
        <v>no</v>
      </c>
      <c r="AN190" s="154">
        <v>4234</v>
      </c>
      <c r="AO190" s="239" t="s">
        <v>283</v>
      </c>
      <c r="AP190" s="239"/>
      <c r="AQ190" s="239"/>
      <c r="AR190" s="328">
        <v>42947</v>
      </c>
      <c r="AS190" s="153"/>
      <c r="AT190" s="239"/>
      <c r="AU190" s="239"/>
    </row>
    <row r="191" spans="1:47" s="240" customFormat="1" ht="24" hidden="1" x14ac:dyDescent="0.25">
      <c r="A191" s="222">
        <v>186</v>
      </c>
      <c r="B191" s="157" t="s">
        <v>52</v>
      </c>
      <c r="C191" s="158" t="s">
        <v>52</v>
      </c>
      <c r="D191" s="158" t="s">
        <v>52</v>
      </c>
      <c r="E191" s="158"/>
      <c r="F191" s="158"/>
      <c r="G191" s="110" t="s">
        <v>637</v>
      </c>
      <c r="H191" s="157" t="s">
        <v>22</v>
      </c>
      <c r="I191" s="157" t="s">
        <v>1099</v>
      </c>
      <c r="J191" s="158" t="s">
        <v>644</v>
      </c>
      <c r="K191" s="158" t="s">
        <v>534</v>
      </c>
      <c r="L191" s="154" t="s">
        <v>535</v>
      </c>
      <c r="M191" s="202"/>
      <c r="N191" s="154" t="s">
        <v>525</v>
      </c>
      <c r="O191" s="153" t="s">
        <v>229</v>
      </c>
      <c r="P191" s="153" t="s">
        <v>1098</v>
      </c>
      <c r="Q191" s="260"/>
      <c r="R191" s="260"/>
      <c r="S191" s="258" t="s">
        <v>642</v>
      </c>
      <c r="T191" s="258">
        <v>2</v>
      </c>
      <c r="U191" s="258">
        <v>8</v>
      </c>
      <c r="V191" s="258" t="s">
        <v>524</v>
      </c>
      <c r="W191" s="258">
        <v>0</v>
      </c>
      <c r="X191" s="258">
        <v>0</v>
      </c>
      <c r="Y191" s="258" t="s">
        <v>524</v>
      </c>
      <c r="Z191" s="258">
        <v>0</v>
      </c>
      <c r="AA191" s="258">
        <v>0</v>
      </c>
      <c r="AB191" s="258" t="s">
        <v>642</v>
      </c>
      <c r="AC191" s="258"/>
      <c r="AD191" s="258" t="s">
        <v>2304</v>
      </c>
      <c r="AE191" s="154"/>
      <c r="AF191" s="154" t="s">
        <v>526</v>
      </c>
      <c r="AG191" s="154" t="s">
        <v>526</v>
      </c>
      <c r="AH191" s="154" t="s">
        <v>526</v>
      </c>
      <c r="AI191" s="238" t="e">
        <v>#N/A</v>
      </c>
      <c r="AJ191" s="154" t="s">
        <v>526</v>
      </c>
      <c r="AK191" s="238" t="e">
        <v>#N/A</v>
      </c>
      <c r="AL191" s="154" t="s">
        <v>526</v>
      </c>
      <c r="AM191" s="227" t="str">
        <f>IF(COUNTIF('BU-TDR'!A:A,'Master List'!B191)&gt;0,"yes","no")</f>
        <v>no</v>
      </c>
      <c r="AN191" s="154">
        <v>4218</v>
      </c>
      <c r="AO191" s="239" t="s">
        <v>53</v>
      </c>
      <c r="AP191" s="239"/>
      <c r="AQ191" s="239"/>
      <c r="AR191" s="328">
        <v>42947</v>
      </c>
      <c r="AS191" s="153"/>
      <c r="AT191" s="239"/>
      <c r="AU191" s="239"/>
    </row>
    <row r="192" spans="1:47" s="240" customFormat="1" ht="24" hidden="1" x14ac:dyDescent="0.25">
      <c r="A192" s="222">
        <v>187</v>
      </c>
      <c r="B192" s="157" t="s">
        <v>1106</v>
      </c>
      <c r="C192" s="158" t="s">
        <v>52</v>
      </c>
      <c r="D192" s="158" t="s">
        <v>52</v>
      </c>
      <c r="E192" s="158"/>
      <c r="F192" s="158"/>
      <c r="G192" s="110" t="s">
        <v>530</v>
      </c>
      <c r="H192" s="157" t="s">
        <v>531</v>
      </c>
      <c r="I192" s="157" t="s">
        <v>532</v>
      </c>
      <c r="J192" s="158" t="s">
        <v>533</v>
      </c>
      <c r="K192" s="158" t="s">
        <v>534</v>
      </c>
      <c r="L192" s="154" t="s">
        <v>535</v>
      </c>
      <c r="M192" s="202"/>
      <c r="N192" s="154" t="s">
        <v>525</v>
      </c>
      <c r="O192" s="153" t="s">
        <v>229</v>
      </c>
      <c r="P192" s="153" t="s">
        <v>1105</v>
      </c>
      <c r="Q192" s="260"/>
      <c r="R192" s="260"/>
      <c r="S192" s="258" t="s">
        <v>524</v>
      </c>
      <c r="T192" s="258">
        <v>0</v>
      </c>
      <c r="U192" s="258">
        <v>0</v>
      </c>
      <c r="V192" s="258" t="s">
        <v>524</v>
      </c>
      <c r="W192" s="258">
        <v>0</v>
      </c>
      <c r="X192" s="258">
        <v>0</v>
      </c>
      <c r="Y192" s="258" t="s">
        <v>524</v>
      </c>
      <c r="Z192" s="258">
        <v>0</v>
      </c>
      <c r="AA192" s="258">
        <v>0</v>
      </c>
      <c r="AB192" s="258" t="s">
        <v>524</v>
      </c>
      <c r="AC192" s="258"/>
      <c r="AD192" s="258" t="s">
        <v>526</v>
      </c>
      <c r="AE192" s="154"/>
      <c r="AF192" s="154" t="s">
        <v>526</v>
      </c>
      <c r="AG192" s="154" t="s">
        <v>526</v>
      </c>
      <c r="AH192" s="154" t="s">
        <v>526</v>
      </c>
      <c r="AI192" s="238" t="e">
        <v>#N/A</v>
      </c>
      <c r="AJ192" s="154" t="s">
        <v>526</v>
      </c>
      <c r="AK192" s="238" t="e">
        <v>#N/A</v>
      </c>
      <c r="AL192" s="154" t="s">
        <v>526</v>
      </c>
      <c r="AM192" s="227" t="str">
        <f>IF(COUNTIF('BU-TDR'!A:A,'Master List'!B192)&gt;0,"yes","no")</f>
        <v>no</v>
      </c>
      <c r="AN192" s="154">
        <v>4218</v>
      </c>
      <c r="AO192" s="239" t="s">
        <v>2440</v>
      </c>
      <c r="AP192" s="239"/>
      <c r="AQ192" s="239"/>
      <c r="AR192" s="328">
        <v>42947</v>
      </c>
      <c r="AS192" s="153"/>
      <c r="AT192" s="239"/>
      <c r="AU192" s="239"/>
    </row>
    <row r="193" spans="1:47" s="240" customFormat="1" ht="84" hidden="1" x14ac:dyDescent="0.25">
      <c r="A193" s="222">
        <v>188</v>
      </c>
      <c r="B193" s="224" t="s">
        <v>230</v>
      </c>
      <c r="C193" s="220" t="s">
        <v>230</v>
      </c>
      <c r="D193" s="220" t="s">
        <v>230</v>
      </c>
      <c r="E193" s="220"/>
      <c r="F193" s="220"/>
      <c r="G193" s="110" t="s">
        <v>637</v>
      </c>
      <c r="H193" s="157" t="s">
        <v>22</v>
      </c>
      <c r="I193" s="157" t="s">
        <v>1108</v>
      </c>
      <c r="J193" s="158" t="s">
        <v>644</v>
      </c>
      <c r="K193" s="158" t="s">
        <v>534</v>
      </c>
      <c r="L193" s="154" t="s">
        <v>535</v>
      </c>
      <c r="M193" s="202"/>
      <c r="N193" s="154" t="s">
        <v>141</v>
      </c>
      <c r="O193" s="153" t="s">
        <v>229</v>
      </c>
      <c r="P193" s="153" t="s">
        <v>1107</v>
      </c>
      <c r="Q193" s="260"/>
      <c r="R193" s="260"/>
      <c r="S193" s="258" t="s">
        <v>642</v>
      </c>
      <c r="T193" s="258">
        <v>2</v>
      </c>
      <c r="U193" s="258">
        <v>8</v>
      </c>
      <c r="V193" s="258" t="s">
        <v>524</v>
      </c>
      <c r="W193" s="258">
        <v>0</v>
      </c>
      <c r="X193" s="258">
        <v>0</v>
      </c>
      <c r="Y193" s="258" t="s">
        <v>524</v>
      </c>
      <c r="Z193" s="258">
        <v>0</v>
      </c>
      <c r="AA193" s="258">
        <v>0</v>
      </c>
      <c r="AB193" s="258" t="s">
        <v>642</v>
      </c>
      <c r="AC193" s="258"/>
      <c r="AD193" s="258" t="s">
        <v>2304</v>
      </c>
      <c r="AE193" s="154"/>
      <c r="AF193" s="154" t="s">
        <v>526</v>
      </c>
      <c r="AG193" s="154" t="s">
        <v>526</v>
      </c>
      <c r="AH193" s="154" t="s">
        <v>526</v>
      </c>
      <c r="AI193" s="238" t="e">
        <v>#N/A</v>
      </c>
      <c r="AJ193" s="154" t="s">
        <v>526</v>
      </c>
      <c r="AK193" s="238" t="e">
        <v>#N/A</v>
      </c>
      <c r="AL193" s="154" t="s">
        <v>526</v>
      </c>
      <c r="AM193" s="227" t="str">
        <f>IF(COUNTIF('BU-TDR'!A:A,'Master List'!B193)&gt;0,"yes","no")</f>
        <v>no</v>
      </c>
      <c r="AN193" s="154">
        <v>4221</v>
      </c>
      <c r="AO193" s="239" t="s">
        <v>53</v>
      </c>
      <c r="AP193" s="239"/>
      <c r="AQ193" s="239"/>
      <c r="AR193" s="328">
        <v>42947</v>
      </c>
      <c r="AS193" s="153" t="s">
        <v>2435</v>
      </c>
      <c r="AT193" s="239"/>
      <c r="AU193" s="239"/>
    </row>
    <row r="194" spans="1:47" s="240" customFormat="1" ht="24" hidden="1" x14ac:dyDescent="0.25">
      <c r="A194" s="222">
        <v>189</v>
      </c>
      <c r="B194" s="224" t="s">
        <v>1111</v>
      </c>
      <c r="C194" s="220" t="s">
        <v>230</v>
      </c>
      <c r="D194" s="220" t="s">
        <v>230</v>
      </c>
      <c r="E194" s="220"/>
      <c r="F194" s="220"/>
      <c r="G194" s="110" t="s">
        <v>530</v>
      </c>
      <c r="H194" s="157" t="s">
        <v>531</v>
      </c>
      <c r="I194" s="157" t="s">
        <v>532</v>
      </c>
      <c r="J194" s="158" t="s">
        <v>533</v>
      </c>
      <c r="K194" s="158" t="s">
        <v>534</v>
      </c>
      <c r="L194" s="154" t="s">
        <v>535</v>
      </c>
      <c r="M194" s="202"/>
      <c r="N194" s="154" t="s">
        <v>141</v>
      </c>
      <c r="O194" s="153" t="s">
        <v>229</v>
      </c>
      <c r="P194" s="153" t="s">
        <v>1110</v>
      </c>
      <c r="Q194" s="260"/>
      <c r="R194" s="260"/>
      <c r="S194" s="258" t="s">
        <v>524</v>
      </c>
      <c r="T194" s="258">
        <v>0</v>
      </c>
      <c r="U194" s="258">
        <v>0</v>
      </c>
      <c r="V194" s="258" t="s">
        <v>524</v>
      </c>
      <c r="W194" s="258">
        <v>0</v>
      </c>
      <c r="X194" s="258">
        <v>0</v>
      </c>
      <c r="Y194" s="258" t="s">
        <v>524</v>
      </c>
      <c r="Z194" s="258">
        <v>0</v>
      </c>
      <c r="AA194" s="258">
        <v>0</v>
      </c>
      <c r="AB194" s="258" t="s">
        <v>524</v>
      </c>
      <c r="AC194" s="258"/>
      <c r="AD194" s="258" t="s">
        <v>526</v>
      </c>
      <c r="AE194" s="154"/>
      <c r="AF194" s="154" t="s">
        <v>526</v>
      </c>
      <c r="AG194" s="154" t="s">
        <v>526</v>
      </c>
      <c r="AH194" s="154" t="s">
        <v>526</v>
      </c>
      <c r="AI194" s="238" t="e">
        <v>#N/A</v>
      </c>
      <c r="AJ194" s="154" t="s">
        <v>526</v>
      </c>
      <c r="AK194" s="238" t="e">
        <v>#N/A</v>
      </c>
      <c r="AL194" s="154" t="s">
        <v>526</v>
      </c>
      <c r="AM194" s="227" t="str">
        <f>IF(COUNTIF('BU-TDR'!A:A,'Master List'!B194)&gt;0,"yes","no")</f>
        <v>no</v>
      </c>
      <c r="AN194" s="154">
        <v>4221</v>
      </c>
      <c r="AO194" s="239" t="s">
        <v>2440</v>
      </c>
      <c r="AP194" s="239"/>
      <c r="AQ194" s="239"/>
      <c r="AR194" s="328">
        <v>42947</v>
      </c>
      <c r="AS194" s="153"/>
      <c r="AT194" s="239"/>
      <c r="AU194" s="239"/>
    </row>
    <row r="195" spans="1:47" s="240" customFormat="1" ht="12" hidden="1" x14ac:dyDescent="0.25">
      <c r="A195" s="222">
        <v>190</v>
      </c>
      <c r="B195" s="157" t="s">
        <v>56</v>
      </c>
      <c r="C195" s="158" t="s">
        <v>56</v>
      </c>
      <c r="D195" s="158" t="s">
        <v>56</v>
      </c>
      <c r="E195" s="158"/>
      <c r="F195" s="158"/>
      <c r="G195" s="110" t="s">
        <v>637</v>
      </c>
      <c r="H195" s="157" t="s">
        <v>22</v>
      </c>
      <c r="I195" s="157" t="s">
        <v>1113</v>
      </c>
      <c r="J195" s="158" t="s">
        <v>644</v>
      </c>
      <c r="K195" s="158" t="s">
        <v>534</v>
      </c>
      <c r="L195" s="154" t="s">
        <v>535</v>
      </c>
      <c r="M195" s="202"/>
      <c r="N195" s="154" t="s">
        <v>525</v>
      </c>
      <c r="O195" s="153" t="s">
        <v>551</v>
      </c>
      <c r="P195" s="153" t="s">
        <v>58</v>
      </c>
      <c r="Q195" s="260"/>
      <c r="R195" s="260"/>
      <c r="S195" s="258" t="s">
        <v>642</v>
      </c>
      <c r="T195" s="258">
        <v>1</v>
      </c>
      <c r="U195" s="258">
        <v>1</v>
      </c>
      <c r="V195" s="258" t="s">
        <v>524</v>
      </c>
      <c r="W195" s="258">
        <v>0</v>
      </c>
      <c r="X195" s="258">
        <v>0</v>
      </c>
      <c r="Y195" s="258" t="s">
        <v>524</v>
      </c>
      <c r="Z195" s="258">
        <v>0</v>
      </c>
      <c r="AA195" s="258">
        <v>0</v>
      </c>
      <c r="AB195" s="258" t="s">
        <v>642</v>
      </c>
      <c r="AC195" s="258"/>
      <c r="AD195" s="258" t="s">
        <v>2304</v>
      </c>
      <c r="AE195" s="156"/>
      <c r="AF195" s="156" t="s">
        <v>540</v>
      </c>
      <c r="AG195" s="156" t="s">
        <v>1114</v>
      </c>
      <c r="AH195" s="156" t="s">
        <v>2441</v>
      </c>
      <c r="AI195" s="241" t="s">
        <v>2305</v>
      </c>
      <c r="AJ195" s="208" t="s">
        <v>540</v>
      </c>
      <c r="AK195" s="241" t="s">
        <v>540</v>
      </c>
      <c r="AL195" s="208" t="s">
        <v>540</v>
      </c>
      <c r="AM195" s="227" t="str">
        <f>IF(COUNTIF('BU-TDR'!A:A,'Master List'!B195)&gt;0,"yes","no")</f>
        <v>yes</v>
      </c>
      <c r="AN195" s="156">
        <v>4232</v>
      </c>
      <c r="AO195" s="239" t="s">
        <v>107</v>
      </c>
      <c r="AP195" s="239"/>
      <c r="AQ195" s="239"/>
      <c r="AR195" s="328">
        <v>42947</v>
      </c>
      <c r="AS195" s="153"/>
      <c r="AT195" s="239"/>
      <c r="AU195" s="239"/>
    </row>
    <row r="196" spans="1:47" s="240" customFormat="1" ht="12" hidden="1" x14ac:dyDescent="0.25">
      <c r="A196" s="222">
        <v>191</v>
      </c>
      <c r="B196" s="157" t="s">
        <v>1121</v>
      </c>
      <c r="C196" s="158" t="s">
        <v>56</v>
      </c>
      <c r="D196" s="158" t="s">
        <v>56</v>
      </c>
      <c r="E196" s="158"/>
      <c r="F196" s="158"/>
      <c r="G196" s="110" t="s">
        <v>530</v>
      </c>
      <c r="H196" s="157" t="s">
        <v>531</v>
      </c>
      <c r="I196" s="157" t="s">
        <v>532</v>
      </c>
      <c r="J196" s="158" t="s">
        <v>533</v>
      </c>
      <c r="K196" s="158" t="s">
        <v>534</v>
      </c>
      <c r="L196" s="154" t="s">
        <v>535</v>
      </c>
      <c r="M196" s="202"/>
      <c r="N196" s="154" t="s">
        <v>525</v>
      </c>
      <c r="O196" s="153" t="s">
        <v>551</v>
      </c>
      <c r="P196" s="153" t="s">
        <v>1120</v>
      </c>
      <c r="Q196" s="260"/>
      <c r="R196" s="260"/>
      <c r="S196" s="258" t="s">
        <v>524</v>
      </c>
      <c r="T196" s="258">
        <v>0</v>
      </c>
      <c r="U196" s="258">
        <v>0</v>
      </c>
      <c r="V196" s="258" t="s">
        <v>642</v>
      </c>
      <c r="W196" s="258">
        <v>1</v>
      </c>
      <c r="X196" s="258">
        <v>2</v>
      </c>
      <c r="Y196" s="258" t="s">
        <v>642</v>
      </c>
      <c r="Z196" s="258">
        <v>1</v>
      </c>
      <c r="AA196" s="258">
        <v>1</v>
      </c>
      <c r="AB196" s="258" t="s">
        <v>642</v>
      </c>
      <c r="AC196" s="258"/>
      <c r="AD196" s="258" t="s">
        <v>2304</v>
      </c>
      <c r="AE196" s="156"/>
      <c r="AF196" s="156" t="s">
        <v>540</v>
      </c>
      <c r="AG196" s="156" t="s">
        <v>526</v>
      </c>
      <c r="AH196" s="156" t="s">
        <v>526</v>
      </c>
      <c r="AI196" s="241" t="s">
        <v>2305</v>
      </c>
      <c r="AJ196" s="208" t="s">
        <v>540</v>
      </c>
      <c r="AK196" s="241" t="s">
        <v>540</v>
      </c>
      <c r="AL196" s="208" t="s">
        <v>540</v>
      </c>
      <c r="AM196" s="227" t="str">
        <f>IF(COUNTIF('BU-TDR'!A:A,'Master List'!B196)&gt;0,"yes","no")</f>
        <v>yes</v>
      </c>
      <c r="AN196" s="156">
        <v>4232</v>
      </c>
      <c r="AO196" s="239" t="s">
        <v>2393</v>
      </c>
      <c r="AP196" s="239"/>
      <c r="AQ196" s="239"/>
      <c r="AR196" s="328">
        <v>42947</v>
      </c>
      <c r="AS196" s="153"/>
      <c r="AT196" s="239"/>
      <c r="AU196" s="239"/>
    </row>
    <row r="197" spans="1:47" s="240" customFormat="1" ht="24" hidden="1" x14ac:dyDescent="0.25">
      <c r="A197" s="222">
        <v>192</v>
      </c>
      <c r="B197" s="157" t="s">
        <v>2442</v>
      </c>
      <c r="C197" s="158" t="s">
        <v>2442</v>
      </c>
      <c r="D197" s="158" t="s">
        <v>2442</v>
      </c>
      <c r="E197" s="158"/>
      <c r="F197" s="158"/>
      <c r="G197" s="110" t="s">
        <v>1267</v>
      </c>
      <c r="H197" s="157" t="s">
        <v>1267</v>
      </c>
      <c r="I197" s="157" t="s">
        <v>672</v>
      </c>
      <c r="J197" s="158" t="s">
        <v>672</v>
      </c>
      <c r="K197" s="158" t="s">
        <v>534</v>
      </c>
      <c r="L197" s="154" t="s">
        <v>535</v>
      </c>
      <c r="M197" s="202"/>
      <c r="N197" s="154" t="s">
        <v>31</v>
      </c>
      <c r="O197" s="153" t="s">
        <v>693</v>
      </c>
      <c r="P197" s="153" t="s">
        <v>2443</v>
      </c>
      <c r="Q197" s="260"/>
      <c r="R197" s="260"/>
      <c r="S197" s="258" t="s">
        <v>524</v>
      </c>
      <c r="T197" s="258">
        <v>0</v>
      </c>
      <c r="U197" s="258">
        <v>0</v>
      </c>
      <c r="V197" s="258" t="s">
        <v>524</v>
      </c>
      <c r="W197" s="258">
        <v>0</v>
      </c>
      <c r="X197" s="258">
        <v>0</v>
      </c>
      <c r="Y197" s="258" t="s">
        <v>524</v>
      </c>
      <c r="Z197" s="258">
        <v>0</v>
      </c>
      <c r="AA197" s="258">
        <v>0</v>
      </c>
      <c r="AB197" s="258" t="s">
        <v>524</v>
      </c>
      <c r="AC197" s="258"/>
      <c r="AD197" s="258" t="s">
        <v>526</v>
      </c>
      <c r="AE197" s="154"/>
      <c r="AF197" s="154" t="s">
        <v>526</v>
      </c>
      <c r="AG197" s="154" t="s">
        <v>526</v>
      </c>
      <c r="AH197" s="156" t="s">
        <v>526</v>
      </c>
      <c r="AI197" s="238" t="e">
        <v>#N/A</v>
      </c>
      <c r="AJ197" s="158" t="s">
        <v>526</v>
      </c>
      <c r="AK197" s="238" t="e">
        <v>#N/A</v>
      </c>
      <c r="AL197" s="158" t="s">
        <v>526</v>
      </c>
      <c r="AM197" s="227" t="str">
        <f>IF(COUNTIF('BU-TDR'!A:A,'Master List'!B197)&gt;0,"yes","no")</f>
        <v>no</v>
      </c>
      <c r="AN197" s="154"/>
      <c r="AO197" s="239" t="s">
        <v>672</v>
      </c>
      <c r="AP197" s="239"/>
      <c r="AQ197" s="239"/>
      <c r="AR197" s="328">
        <v>42947</v>
      </c>
      <c r="AS197" s="153"/>
      <c r="AT197" s="239"/>
      <c r="AU197" s="239"/>
    </row>
    <row r="198" spans="1:47" s="240" customFormat="1" ht="24" hidden="1" x14ac:dyDescent="0.25">
      <c r="A198" s="222">
        <v>193</v>
      </c>
      <c r="B198" s="157" t="s">
        <v>1124</v>
      </c>
      <c r="C198" s="158" t="s">
        <v>1124</v>
      </c>
      <c r="D198" s="158" t="s">
        <v>1124</v>
      </c>
      <c r="E198" s="158"/>
      <c r="F198" s="158"/>
      <c r="G198" s="110" t="s">
        <v>1267</v>
      </c>
      <c r="H198" s="157" t="s">
        <v>1267</v>
      </c>
      <c r="I198" s="157" t="s">
        <v>672</v>
      </c>
      <c r="J198" s="158" t="s">
        <v>672</v>
      </c>
      <c r="K198" s="158" t="s">
        <v>534</v>
      </c>
      <c r="L198" s="154" t="s">
        <v>535</v>
      </c>
      <c r="M198" s="202"/>
      <c r="N198" s="154" t="s">
        <v>525</v>
      </c>
      <c r="O198" s="153" t="s">
        <v>234</v>
      </c>
      <c r="P198" s="153" t="s">
        <v>2444</v>
      </c>
      <c r="Q198" s="260"/>
      <c r="R198" s="260"/>
      <c r="S198" s="258" t="s">
        <v>524</v>
      </c>
      <c r="T198" s="258">
        <v>0</v>
      </c>
      <c r="U198" s="258">
        <v>0</v>
      </c>
      <c r="V198" s="258" t="s">
        <v>524</v>
      </c>
      <c r="W198" s="258">
        <v>0</v>
      </c>
      <c r="X198" s="258">
        <v>0</v>
      </c>
      <c r="Y198" s="258" t="s">
        <v>524</v>
      </c>
      <c r="Z198" s="258">
        <v>0</v>
      </c>
      <c r="AA198" s="258">
        <v>0</v>
      </c>
      <c r="AB198" s="258" t="s">
        <v>524</v>
      </c>
      <c r="AC198" s="258"/>
      <c r="AD198" s="258" t="s">
        <v>526</v>
      </c>
      <c r="AE198" s="154"/>
      <c r="AF198" s="154" t="s">
        <v>526</v>
      </c>
      <c r="AG198" s="154" t="s">
        <v>526</v>
      </c>
      <c r="AH198" s="154" t="s">
        <v>526</v>
      </c>
      <c r="AI198" s="238" t="e">
        <v>#N/A</v>
      </c>
      <c r="AJ198" s="154" t="s">
        <v>526</v>
      </c>
      <c r="AK198" s="238" t="e">
        <v>#N/A</v>
      </c>
      <c r="AL198" s="154" t="s">
        <v>526</v>
      </c>
      <c r="AM198" s="227" t="str">
        <f>IF(COUNTIF('BU-TDR'!A:A,'Master List'!B198)&gt;0,"yes","no")</f>
        <v>no</v>
      </c>
      <c r="AN198" s="154"/>
      <c r="AO198" s="239" t="s">
        <v>672</v>
      </c>
      <c r="AP198" s="239"/>
      <c r="AQ198" s="239"/>
      <c r="AR198" s="328">
        <v>42947</v>
      </c>
      <c r="AS198" s="153"/>
      <c r="AT198" s="239"/>
      <c r="AU198" s="239"/>
    </row>
    <row r="199" spans="1:47" s="240" customFormat="1" ht="12" hidden="1" x14ac:dyDescent="0.25">
      <c r="A199" s="222">
        <v>194</v>
      </c>
      <c r="B199" s="157" t="s">
        <v>1123</v>
      </c>
      <c r="C199" s="158" t="s">
        <v>1124</v>
      </c>
      <c r="D199" s="158" t="s">
        <v>1124</v>
      </c>
      <c r="E199" s="158"/>
      <c r="F199" s="158"/>
      <c r="G199" s="110" t="s">
        <v>530</v>
      </c>
      <c r="H199" s="157" t="s">
        <v>531</v>
      </c>
      <c r="I199" s="157" t="s">
        <v>532</v>
      </c>
      <c r="J199" s="158" t="s">
        <v>533</v>
      </c>
      <c r="K199" s="158" t="s">
        <v>534</v>
      </c>
      <c r="L199" s="154" t="s">
        <v>535</v>
      </c>
      <c r="M199" s="202"/>
      <c r="N199" s="154" t="s">
        <v>525</v>
      </c>
      <c r="O199" s="153" t="s">
        <v>234</v>
      </c>
      <c r="P199" s="153" t="s">
        <v>1122</v>
      </c>
      <c r="Q199" s="260"/>
      <c r="R199" s="260"/>
      <c r="S199" s="258" t="s">
        <v>524</v>
      </c>
      <c r="T199" s="258">
        <v>0</v>
      </c>
      <c r="U199" s="258">
        <v>0</v>
      </c>
      <c r="V199" s="258" t="s">
        <v>524</v>
      </c>
      <c r="W199" s="258">
        <v>0</v>
      </c>
      <c r="X199" s="258">
        <v>0</v>
      </c>
      <c r="Y199" s="258" t="s">
        <v>524</v>
      </c>
      <c r="Z199" s="258">
        <v>0</v>
      </c>
      <c r="AA199" s="258">
        <v>0</v>
      </c>
      <c r="AB199" s="258" t="s">
        <v>524</v>
      </c>
      <c r="AC199" s="258"/>
      <c r="AD199" s="258" t="s">
        <v>526</v>
      </c>
      <c r="AE199" s="154"/>
      <c r="AF199" s="154" t="s">
        <v>526</v>
      </c>
      <c r="AG199" s="154" t="s">
        <v>526</v>
      </c>
      <c r="AH199" s="154" t="s">
        <v>526</v>
      </c>
      <c r="AI199" s="238" t="e">
        <v>#N/A</v>
      </c>
      <c r="AJ199" s="154" t="s">
        <v>526</v>
      </c>
      <c r="AK199" s="238" t="e">
        <v>#N/A</v>
      </c>
      <c r="AL199" s="154" t="s">
        <v>526</v>
      </c>
      <c r="AM199" s="227" t="str">
        <f>IF(COUNTIF('BU-TDR'!A:A,'Master List'!B199)&gt;0,"yes","no")</f>
        <v>no</v>
      </c>
      <c r="AN199" s="154"/>
      <c r="AO199" s="239" t="s">
        <v>1766</v>
      </c>
      <c r="AP199" s="239"/>
      <c r="AQ199" s="239"/>
      <c r="AR199" s="328">
        <v>42947</v>
      </c>
      <c r="AS199" s="153"/>
      <c r="AT199" s="239"/>
      <c r="AU199" s="239"/>
    </row>
    <row r="200" spans="1:47" s="240" customFormat="1" ht="24" hidden="1" x14ac:dyDescent="0.25">
      <c r="A200" s="222">
        <v>195</v>
      </c>
      <c r="B200" s="157" t="s">
        <v>2445</v>
      </c>
      <c r="C200" s="158" t="s">
        <v>2445</v>
      </c>
      <c r="D200" s="158" t="s">
        <v>2445</v>
      </c>
      <c r="E200" s="158"/>
      <c r="F200" s="158"/>
      <c r="G200" s="110" t="s">
        <v>1267</v>
      </c>
      <c r="H200" s="157" t="s">
        <v>1267</v>
      </c>
      <c r="I200" s="157" t="s">
        <v>672</v>
      </c>
      <c r="J200" s="158" t="s">
        <v>672</v>
      </c>
      <c r="K200" s="158" t="s">
        <v>534</v>
      </c>
      <c r="L200" s="154" t="s">
        <v>535</v>
      </c>
      <c r="M200" s="202"/>
      <c r="N200" s="154" t="s">
        <v>536</v>
      </c>
      <c r="O200" s="153" t="s">
        <v>229</v>
      </c>
      <c r="P200" s="153" t="s">
        <v>2446</v>
      </c>
      <c r="Q200" s="260"/>
      <c r="R200" s="260"/>
      <c r="S200" s="258" t="s">
        <v>524</v>
      </c>
      <c r="T200" s="258">
        <v>0</v>
      </c>
      <c r="U200" s="258">
        <v>0</v>
      </c>
      <c r="V200" s="258" t="s">
        <v>524</v>
      </c>
      <c r="W200" s="258">
        <v>0</v>
      </c>
      <c r="X200" s="258">
        <v>0</v>
      </c>
      <c r="Y200" s="258" t="s">
        <v>524</v>
      </c>
      <c r="Z200" s="258">
        <v>0</v>
      </c>
      <c r="AA200" s="258">
        <v>0</v>
      </c>
      <c r="AB200" s="258" t="s">
        <v>524</v>
      </c>
      <c r="AC200" s="258"/>
      <c r="AD200" s="258" t="s">
        <v>526</v>
      </c>
      <c r="AE200" s="154"/>
      <c r="AF200" s="154" t="s">
        <v>526</v>
      </c>
      <c r="AG200" s="154" t="s">
        <v>526</v>
      </c>
      <c r="AH200" s="156" t="s">
        <v>526</v>
      </c>
      <c r="AI200" s="238" t="e">
        <v>#N/A</v>
      </c>
      <c r="AJ200" s="158" t="s">
        <v>526</v>
      </c>
      <c r="AK200" s="238" t="e">
        <v>#N/A</v>
      </c>
      <c r="AL200" s="158" t="s">
        <v>526</v>
      </c>
      <c r="AM200" s="227" t="str">
        <f>IF(COUNTIF('BU-TDR'!A:A,'Master List'!B200)&gt;0,"yes","no")</f>
        <v>no</v>
      </c>
      <c r="AN200" s="154"/>
      <c r="AO200" s="239" t="s">
        <v>672</v>
      </c>
      <c r="AP200" s="239"/>
      <c r="AQ200" s="239"/>
      <c r="AR200" s="328">
        <v>42947</v>
      </c>
      <c r="AS200" s="153"/>
      <c r="AT200" s="239"/>
      <c r="AU200" s="239"/>
    </row>
    <row r="201" spans="1:47" s="240" customFormat="1" ht="12" hidden="1" x14ac:dyDescent="0.25">
      <c r="A201" s="222">
        <v>196</v>
      </c>
      <c r="B201" s="157" t="s">
        <v>59</v>
      </c>
      <c r="C201" s="158" t="s">
        <v>59</v>
      </c>
      <c r="D201" s="158" t="s">
        <v>59</v>
      </c>
      <c r="E201" s="158"/>
      <c r="F201" s="158"/>
      <c r="G201" s="110" t="s">
        <v>637</v>
      </c>
      <c r="H201" s="157" t="s">
        <v>30</v>
      </c>
      <c r="I201" s="157" t="s">
        <v>1125</v>
      </c>
      <c r="J201" s="158" t="s">
        <v>659</v>
      </c>
      <c r="K201" s="158" t="s">
        <v>534</v>
      </c>
      <c r="L201" s="154" t="s">
        <v>535</v>
      </c>
      <c r="M201" s="202"/>
      <c r="N201" s="154" t="s">
        <v>536</v>
      </c>
      <c r="O201" s="153" t="s">
        <v>229</v>
      </c>
      <c r="P201" s="153" t="s">
        <v>61</v>
      </c>
      <c r="Q201" s="260"/>
      <c r="R201" s="260"/>
      <c r="S201" s="258" t="s">
        <v>642</v>
      </c>
      <c r="T201" s="258">
        <v>2</v>
      </c>
      <c r="U201" s="258">
        <v>15</v>
      </c>
      <c r="V201" s="258" t="s">
        <v>524</v>
      </c>
      <c r="W201" s="258">
        <v>0</v>
      </c>
      <c r="X201" s="258">
        <v>0</v>
      </c>
      <c r="Y201" s="258" t="s">
        <v>524</v>
      </c>
      <c r="Z201" s="258">
        <v>0</v>
      </c>
      <c r="AA201" s="258">
        <v>0</v>
      </c>
      <c r="AB201" s="258" t="s">
        <v>642</v>
      </c>
      <c r="AC201" s="258"/>
      <c r="AD201" s="258" t="s">
        <v>2304</v>
      </c>
      <c r="AE201" s="154"/>
      <c r="AF201" s="154" t="s">
        <v>526</v>
      </c>
      <c r="AG201" s="154" t="s">
        <v>526</v>
      </c>
      <c r="AH201" s="154" t="s">
        <v>526</v>
      </c>
      <c r="AI201" s="238" t="e">
        <v>#N/A</v>
      </c>
      <c r="AJ201" s="154" t="s">
        <v>526</v>
      </c>
      <c r="AK201" s="238" t="e">
        <v>#N/A</v>
      </c>
      <c r="AL201" s="154" t="s">
        <v>526</v>
      </c>
      <c r="AM201" s="227" t="str">
        <f>IF(COUNTIF('BU-TDR'!A:A,'Master List'!B201)&gt;0,"yes","no")</f>
        <v>no</v>
      </c>
      <c r="AN201" s="154">
        <v>4216</v>
      </c>
      <c r="AO201" s="239" t="s">
        <v>60</v>
      </c>
      <c r="AP201" s="239"/>
      <c r="AQ201" s="239"/>
      <c r="AR201" s="328">
        <v>42947</v>
      </c>
      <c r="AS201" s="153"/>
      <c r="AT201" s="239"/>
      <c r="AU201" s="239"/>
    </row>
    <row r="202" spans="1:47" s="240" customFormat="1" ht="24" hidden="1" x14ac:dyDescent="0.25">
      <c r="A202" s="222">
        <v>197</v>
      </c>
      <c r="B202" s="157" t="s">
        <v>1131</v>
      </c>
      <c r="C202" s="158" t="s">
        <v>59</v>
      </c>
      <c r="D202" s="158" t="s">
        <v>59</v>
      </c>
      <c r="E202" s="158"/>
      <c r="F202" s="158"/>
      <c r="G202" s="110" t="s">
        <v>530</v>
      </c>
      <c r="H202" s="157" t="s">
        <v>531</v>
      </c>
      <c r="I202" s="157" t="s">
        <v>532</v>
      </c>
      <c r="J202" s="158" t="s">
        <v>533</v>
      </c>
      <c r="K202" s="158" t="s">
        <v>534</v>
      </c>
      <c r="L202" s="154" t="s">
        <v>535</v>
      </c>
      <c r="M202" s="202"/>
      <c r="N202" s="154" t="s">
        <v>536</v>
      </c>
      <c r="O202" s="153" t="s">
        <v>229</v>
      </c>
      <c r="P202" s="153" t="s">
        <v>1130</v>
      </c>
      <c r="Q202" s="260"/>
      <c r="R202" s="260"/>
      <c r="S202" s="258" t="s">
        <v>524</v>
      </c>
      <c r="T202" s="258">
        <v>0</v>
      </c>
      <c r="U202" s="258">
        <v>0</v>
      </c>
      <c r="V202" s="258" t="s">
        <v>524</v>
      </c>
      <c r="W202" s="258">
        <v>0</v>
      </c>
      <c r="X202" s="258">
        <v>0</v>
      </c>
      <c r="Y202" s="258" t="s">
        <v>524</v>
      </c>
      <c r="Z202" s="258">
        <v>0</v>
      </c>
      <c r="AA202" s="258">
        <v>0</v>
      </c>
      <c r="AB202" s="258" t="s">
        <v>524</v>
      </c>
      <c r="AC202" s="258"/>
      <c r="AD202" s="258" t="s">
        <v>526</v>
      </c>
      <c r="AE202" s="154"/>
      <c r="AF202" s="154" t="s">
        <v>526</v>
      </c>
      <c r="AG202" s="154" t="s">
        <v>526</v>
      </c>
      <c r="AH202" s="154" t="s">
        <v>526</v>
      </c>
      <c r="AI202" s="238" t="e">
        <v>#N/A</v>
      </c>
      <c r="AJ202" s="154" t="s">
        <v>526</v>
      </c>
      <c r="AK202" s="238" t="e">
        <v>#N/A</v>
      </c>
      <c r="AL202" s="154" t="s">
        <v>526</v>
      </c>
      <c r="AM202" s="227" t="str">
        <f>IF(COUNTIF('BU-TDR'!A:A,'Master List'!B202)&gt;0,"yes","no")</f>
        <v>no</v>
      </c>
      <c r="AN202" s="154">
        <v>4216</v>
      </c>
      <c r="AO202" s="239" t="s">
        <v>2447</v>
      </c>
      <c r="AP202" s="239"/>
      <c r="AQ202" s="239"/>
      <c r="AR202" s="328">
        <v>42947</v>
      </c>
      <c r="AS202" s="153"/>
      <c r="AT202" s="239"/>
      <c r="AU202" s="239"/>
    </row>
    <row r="203" spans="1:47" s="240" customFormat="1" ht="84" hidden="1" x14ac:dyDescent="0.25">
      <c r="A203" s="222">
        <v>198</v>
      </c>
      <c r="B203" s="224" t="s">
        <v>1134</v>
      </c>
      <c r="C203" s="220" t="s">
        <v>1134</v>
      </c>
      <c r="D203" s="220" t="s">
        <v>1134</v>
      </c>
      <c r="E203" s="220"/>
      <c r="F203" s="220"/>
      <c r="G203" s="110" t="s">
        <v>1267</v>
      </c>
      <c r="H203" s="157" t="s">
        <v>1267</v>
      </c>
      <c r="I203" s="157" t="s">
        <v>672</v>
      </c>
      <c r="J203" s="158" t="s">
        <v>672</v>
      </c>
      <c r="K203" s="158" t="s">
        <v>534</v>
      </c>
      <c r="L203" s="154" t="s">
        <v>535</v>
      </c>
      <c r="M203" s="202"/>
      <c r="N203" s="154" t="s">
        <v>141</v>
      </c>
      <c r="O203" s="153" t="s">
        <v>234</v>
      </c>
      <c r="P203" s="153" t="s">
        <v>2448</v>
      </c>
      <c r="Q203" s="260"/>
      <c r="R203" s="260"/>
      <c r="S203" s="258" t="s">
        <v>524</v>
      </c>
      <c r="T203" s="258">
        <v>0</v>
      </c>
      <c r="U203" s="258">
        <v>0</v>
      </c>
      <c r="V203" s="258" t="s">
        <v>524</v>
      </c>
      <c r="W203" s="258">
        <v>0</v>
      </c>
      <c r="X203" s="258">
        <v>0</v>
      </c>
      <c r="Y203" s="258" t="s">
        <v>524</v>
      </c>
      <c r="Z203" s="258">
        <v>0</v>
      </c>
      <c r="AA203" s="258">
        <v>0</v>
      </c>
      <c r="AB203" s="258" t="s">
        <v>524</v>
      </c>
      <c r="AC203" s="258"/>
      <c r="AD203" s="258" t="s">
        <v>526</v>
      </c>
      <c r="AE203" s="154"/>
      <c r="AF203" s="154" t="s">
        <v>526</v>
      </c>
      <c r="AG203" s="154" t="s">
        <v>526</v>
      </c>
      <c r="AH203" s="154" t="s">
        <v>526</v>
      </c>
      <c r="AI203" s="238" t="e">
        <v>#N/A</v>
      </c>
      <c r="AJ203" s="154" t="s">
        <v>526</v>
      </c>
      <c r="AK203" s="238" t="e">
        <v>#N/A</v>
      </c>
      <c r="AL203" s="154" t="s">
        <v>526</v>
      </c>
      <c r="AM203" s="227" t="str">
        <f>IF(COUNTIF('BU-TDR'!A:A,'Master List'!B203)&gt;0,"yes","no")</f>
        <v>no</v>
      </c>
      <c r="AN203" s="154">
        <v>4212</v>
      </c>
      <c r="AO203" s="239" t="s">
        <v>672</v>
      </c>
      <c r="AP203" s="239"/>
      <c r="AQ203" s="239"/>
      <c r="AR203" s="328">
        <v>42947</v>
      </c>
      <c r="AS203" s="153" t="s">
        <v>2435</v>
      </c>
      <c r="AT203" s="239"/>
      <c r="AU203" s="239"/>
    </row>
    <row r="204" spans="1:47" s="240" customFormat="1" ht="12" hidden="1" x14ac:dyDescent="0.25">
      <c r="A204" s="222">
        <v>199</v>
      </c>
      <c r="B204" s="224" t="s">
        <v>1133</v>
      </c>
      <c r="C204" s="220" t="s">
        <v>1134</v>
      </c>
      <c r="D204" s="220" t="s">
        <v>1134</v>
      </c>
      <c r="E204" s="220"/>
      <c r="F204" s="220"/>
      <c r="G204" s="110" t="s">
        <v>530</v>
      </c>
      <c r="H204" s="157" t="s">
        <v>531</v>
      </c>
      <c r="I204" s="157" t="s">
        <v>532</v>
      </c>
      <c r="J204" s="158" t="s">
        <v>533</v>
      </c>
      <c r="K204" s="158" t="s">
        <v>534</v>
      </c>
      <c r="L204" s="154" t="s">
        <v>535</v>
      </c>
      <c r="M204" s="202"/>
      <c r="N204" s="154" t="s">
        <v>141</v>
      </c>
      <c r="O204" s="153" t="s">
        <v>234</v>
      </c>
      <c r="P204" s="153" t="s">
        <v>1132</v>
      </c>
      <c r="Q204" s="260"/>
      <c r="R204" s="260"/>
      <c r="S204" s="258" t="s">
        <v>524</v>
      </c>
      <c r="T204" s="258">
        <v>0</v>
      </c>
      <c r="U204" s="258">
        <v>0</v>
      </c>
      <c r="V204" s="258" t="s">
        <v>524</v>
      </c>
      <c r="W204" s="258">
        <v>0</v>
      </c>
      <c r="X204" s="258">
        <v>0</v>
      </c>
      <c r="Y204" s="258" t="s">
        <v>524</v>
      </c>
      <c r="Z204" s="258">
        <v>0</v>
      </c>
      <c r="AA204" s="258">
        <v>0</v>
      </c>
      <c r="AB204" s="258" t="s">
        <v>524</v>
      </c>
      <c r="AC204" s="258"/>
      <c r="AD204" s="258" t="s">
        <v>526</v>
      </c>
      <c r="AE204" s="154"/>
      <c r="AF204" s="154" t="s">
        <v>526</v>
      </c>
      <c r="AG204" s="154" t="s">
        <v>526</v>
      </c>
      <c r="AH204" s="154" t="s">
        <v>526</v>
      </c>
      <c r="AI204" s="238" t="e">
        <v>#N/A</v>
      </c>
      <c r="AJ204" s="154" t="s">
        <v>526</v>
      </c>
      <c r="AK204" s="238" t="e">
        <v>#N/A</v>
      </c>
      <c r="AL204" s="154" t="s">
        <v>526</v>
      </c>
      <c r="AM204" s="227" t="str">
        <f>IF(COUNTIF('BU-TDR'!A:A,'Master List'!B204)&gt;0,"yes","no")</f>
        <v>no</v>
      </c>
      <c r="AN204" s="154">
        <v>4212</v>
      </c>
      <c r="AO204" s="239" t="s">
        <v>1766</v>
      </c>
      <c r="AP204" s="239"/>
      <c r="AQ204" s="239"/>
      <c r="AR204" s="328">
        <v>42947</v>
      </c>
      <c r="AS204" s="153"/>
      <c r="AT204" s="239"/>
      <c r="AU204" s="239"/>
    </row>
    <row r="205" spans="1:47" s="240" customFormat="1" ht="24" hidden="1" x14ac:dyDescent="0.25">
      <c r="A205" s="222">
        <v>200</v>
      </c>
      <c r="B205" s="157" t="s">
        <v>1137</v>
      </c>
      <c r="C205" s="158" t="s">
        <v>1137</v>
      </c>
      <c r="D205" s="158" t="s">
        <v>1137</v>
      </c>
      <c r="E205" s="158"/>
      <c r="F205" s="158"/>
      <c r="G205" s="110" t="s">
        <v>1267</v>
      </c>
      <c r="H205" s="157" t="s">
        <v>1267</v>
      </c>
      <c r="I205" s="157" t="s">
        <v>672</v>
      </c>
      <c r="J205" s="158" t="s">
        <v>672</v>
      </c>
      <c r="K205" s="158" t="s">
        <v>534</v>
      </c>
      <c r="L205" s="154" t="s">
        <v>535</v>
      </c>
      <c r="M205" s="202"/>
      <c r="N205" s="154" t="s">
        <v>536</v>
      </c>
      <c r="O205" s="153" t="s">
        <v>23</v>
      </c>
      <c r="P205" s="153" t="s">
        <v>2449</v>
      </c>
      <c r="Q205" s="260"/>
      <c r="R205" s="260"/>
      <c r="S205" s="258" t="s">
        <v>524</v>
      </c>
      <c r="T205" s="258">
        <v>0</v>
      </c>
      <c r="U205" s="258">
        <v>0</v>
      </c>
      <c r="V205" s="258" t="s">
        <v>524</v>
      </c>
      <c r="W205" s="258">
        <v>0</v>
      </c>
      <c r="X205" s="258">
        <v>0</v>
      </c>
      <c r="Y205" s="258" t="s">
        <v>524</v>
      </c>
      <c r="Z205" s="258">
        <v>0</v>
      </c>
      <c r="AA205" s="258">
        <v>0</v>
      </c>
      <c r="AB205" s="258" t="s">
        <v>524</v>
      </c>
      <c r="AC205" s="258"/>
      <c r="AD205" s="258" t="s">
        <v>526</v>
      </c>
      <c r="AE205" s="154"/>
      <c r="AF205" s="154" t="s">
        <v>526</v>
      </c>
      <c r="AG205" s="154" t="s">
        <v>526</v>
      </c>
      <c r="AH205" s="154" t="s">
        <v>526</v>
      </c>
      <c r="AI205" s="238" t="e">
        <v>#N/A</v>
      </c>
      <c r="AJ205" s="154" t="s">
        <v>526</v>
      </c>
      <c r="AK205" s="238" t="e">
        <v>#N/A</v>
      </c>
      <c r="AL205" s="154" t="s">
        <v>526</v>
      </c>
      <c r="AM205" s="227" t="str">
        <f>IF(COUNTIF('BU-TDR'!A:A,'Master List'!B205)&gt;0,"yes","no")</f>
        <v>no</v>
      </c>
      <c r="AN205" s="154">
        <v>4212</v>
      </c>
      <c r="AO205" s="239" t="s">
        <v>672</v>
      </c>
      <c r="AP205" s="239"/>
      <c r="AQ205" s="239"/>
      <c r="AR205" s="328">
        <v>42947</v>
      </c>
      <c r="AS205" s="153"/>
      <c r="AT205" s="239"/>
      <c r="AU205" s="239"/>
    </row>
    <row r="206" spans="1:47" s="240" customFormat="1" ht="12" hidden="1" x14ac:dyDescent="0.25">
      <c r="A206" s="222">
        <v>201</v>
      </c>
      <c r="B206" s="157" t="s">
        <v>1136</v>
      </c>
      <c r="C206" s="158" t="s">
        <v>1137</v>
      </c>
      <c r="D206" s="158" t="s">
        <v>1137</v>
      </c>
      <c r="E206" s="158"/>
      <c r="F206" s="158"/>
      <c r="G206" s="110" t="s">
        <v>530</v>
      </c>
      <c r="H206" s="157" t="s">
        <v>531</v>
      </c>
      <c r="I206" s="157" t="s">
        <v>532</v>
      </c>
      <c r="J206" s="158" t="s">
        <v>533</v>
      </c>
      <c r="K206" s="158" t="s">
        <v>534</v>
      </c>
      <c r="L206" s="154" t="s">
        <v>535</v>
      </c>
      <c r="M206" s="202"/>
      <c r="N206" s="154" t="s">
        <v>536</v>
      </c>
      <c r="O206" s="153" t="s">
        <v>23</v>
      </c>
      <c r="P206" s="153" t="s">
        <v>1135</v>
      </c>
      <c r="Q206" s="260"/>
      <c r="R206" s="260"/>
      <c r="S206" s="258" t="s">
        <v>524</v>
      </c>
      <c r="T206" s="258">
        <v>0</v>
      </c>
      <c r="U206" s="258">
        <v>0</v>
      </c>
      <c r="V206" s="258" t="s">
        <v>524</v>
      </c>
      <c r="W206" s="258">
        <v>0</v>
      </c>
      <c r="X206" s="258">
        <v>0</v>
      </c>
      <c r="Y206" s="258" t="s">
        <v>524</v>
      </c>
      <c r="Z206" s="258">
        <v>0</v>
      </c>
      <c r="AA206" s="258">
        <v>0</v>
      </c>
      <c r="AB206" s="258" t="s">
        <v>524</v>
      </c>
      <c r="AC206" s="258"/>
      <c r="AD206" s="258" t="s">
        <v>526</v>
      </c>
      <c r="AE206" s="154"/>
      <c r="AF206" s="154" t="s">
        <v>526</v>
      </c>
      <c r="AG206" s="154" t="s">
        <v>526</v>
      </c>
      <c r="AH206" s="154" t="s">
        <v>526</v>
      </c>
      <c r="AI206" s="238" t="e">
        <v>#N/A</v>
      </c>
      <c r="AJ206" s="154" t="s">
        <v>526</v>
      </c>
      <c r="AK206" s="238" t="e">
        <v>#N/A</v>
      </c>
      <c r="AL206" s="154" t="s">
        <v>526</v>
      </c>
      <c r="AM206" s="227" t="str">
        <f>IF(COUNTIF('BU-TDR'!A:A,'Master List'!B206)&gt;0,"yes","no")</f>
        <v>no</v>
      </c>
      <c r="AN206" s="154">
        <v>4212</v>
      </c>
      <c r="AO206" s="239" t="s">
        <v>1766</v>
      </c>
      <c r="AP206" s="239"/>
      <c r="AQ206" s="239"/>
      <c r="AR206" s="328">
        <v>42947</v>
      </c>
      <c r="AS206" s="153"/>
      <c r="AT206" s="239"/>
      <c r="AU206" s="239"/>
    </row>
    <row r="207" spans="1:47" s="240" customFormat="1" ht="84" hidden="1" x14ac:dyDescent="0.25">
      <c r="A207" s="222">
        <v>202</v>
      </c>
      <c r="B207" s="224" t="s">
        <v>1140</v>
      </c>
      <c r="C207" s="220" t="s">
        <v>1140</v>
      </c>
      <c r="D207" s="220" t="s">
        <v>1140</v>
      </c>
      <c r="E207" s="220"/>
      <c r="F207" s="220"/>
      <c r="G207" s="110" t="s">
        <v>1267</v>
      </c>
      <c r="H207" s="157" t="s">
        <v>1267</v>
      </c>
      <c r="I207" s="157" t="s">
        <v>672</v>
      </c>
      <c r="J207" s="158" t="s">
        <v>672</v>
      </c>
      <c r="K207" s="158" t="s">
        <v>534</v>
      </c>
      <c r="L207" s="154" t="s">
        <v>535</v>
      </c>
      <c r="M207" s="202"/>
      <c r="N207" s="154" t="s">
        <v>141</v>
      </c>
      <c r="O207" s="153" t="s">
        <v>234</v>
      </c>
      <c r="P207" s="155" t="s">
        <v>2450</v>
      </c>
      <c r="Q207" s="316"/>
      <c r="R207" s="316"/>
      <c r="S207" s="258" t="s">
        <v>524</v>
      </c>
      <c r="T207" s="258">
        <v>0</v>
      </c>
      <c r="U207" s="258">
        <v>0</v>
      </c>
      <c r="V207" s="258" t="s">
        <v>524</v>
      </c>
      <c r="W207" s="258">
        <v>0</v>
      </c>
      <c r="X207" s="258">
        <v>0</v>
      </c>
      <c r="Y207" s="258" t="s">
        <v>524</v>
      </c>
      <c r="Z207" s="258">
        <v>0</v>
      </c>
      <c r="AA207" s="258">
        <v>0</v>
      </c>
      <c r="AB207" s="258" t="s">
        <v>524</v>
      </c>
      <c r="AC207" s="258"/>
      <c r="AD207" s="258" t="s">
        <v>526</v>
      </c>
      <c r="AE207" s="154"/>
      <c r="AF207" s="154" t="s">
        <v>526</v>
      </c>
      <c r="AG207" s="154" t="s">
        <v>526</v>
      </c>
      <c r="AH207" s="156" t="s">
        <v>526</v>
      </c>
      <c r="AI207" s="238" t="e">
        <v>#N/A</v>
      </c>
      <c r="AJ207" s="158" t="s">
        <v>526</v>
      </c>
      <c r="AK207" s="238" t="e">
        <v>#N/A</v>
      </c>
      <c r="AL207" s="158" t="s">
        <v>526</v>
      </c>
      <c r="AM207" s="227" t="str">
        <f>IF(COUNTIF('BU-TDR'!A:A,'Master List'!B207)&gt;0,"yes","no")</f>
        <v>no</v>
      </c>
      <c r="AN207" s="154">
        <v>4212</v>
      </c>
      <c r="AO207" s="239" t="s">
        <v>672</v>
      </c>
      <c r="AP207" s="239"/>
      <c r="AQ207" s="239"/>
      <c r="AR207" s="328">
        <v>42947</v>
      </c>
      <c r="AS207" s="153" t="s">
        <v>2435</v>
      </c>
      <c r="AT207" s="239"/>
      <c r="AU207" s="239"/>
    </row>
    <row r="208" spans="1:47" s="240" customFormat="1" ht="12" hidden="1" x14ac:dyDescent="0.25">
      <c r="A208" s="222">
        <v>203</v>
      </c>
      <c r="B208" s="224" t="s">
        <v>1139</v>
      </c>
      <c r="C208" s="220" t="s">
        <v>1140</v>
      </c>
      <c r="D208" s="220" t="s">
        <v>1140</v>
      </c>
      <c r="E208" s="220"/>
      <c r="F208" s="220"/>
      <c r="G208" s="110" t="s">
        <v>530</v>
      </c>
      <c r="H208" s="157" t="s">
        <v>531</v>
      </c>
      <c r="I208" s="157" t="s">
        <v>532</v>
      </c>
      <c r="J208" s="158" t="s">
        <v>533</v>
      </c>
      <c r="K208" s="158" t="s">
        <v>534</v>
      </c>
      <c r="L208" s="154" t="s">
        <v>535</v>
      </c>
      <c r="M208" s="202"/>
      <c r="N208" s="154" t="s">
        <v>141</v>
      </c>
      <c r="O208" s="153" t="s">
        <v>234</v>
      </c>
      <c r="P208" s="153" t="s">
        <v>1138</v>
      </c>
      <c r="Q208" s="260"/>
      <c r="R208" s="260"/>
      <c r="S208" s="258" t="s">
        <v>524</v>
      </c>
      <c r="T208" s="258">
        <v>0</v>
      </c>
      <c r="U208" s="258">
        <v>0</v>
      </c>
      <c r="V208" s="258" t="s">
        <v>642</v>
      </c>
      <c r="W208" s="258">
        <v>6</v>
      </c>
      <c r="X208" s="258">
        <v>465</v>
      </c>
      <c r="Y208" s="258" t="s">
        <v>642</v>
      </c>
      <c r="Z208" s="258">
        <v>4</v>
      </c>
      <c r="AA208" s="258">
        <v>19</v>
      </c>
      <c r="AB208" s="258" t="s">
        <v>642</v>
      </c>
      <c r="AC208" s="258"/>
      <c r="AD208" s="258" t="s">
        <v>2304</v>
      </c>
      <c r="AE208" s="154"/>
      <c r="AF208" s="154" t="s">
        <v>540</v>
      </c>
      <c r="AG208" s="154" t="s">
        <v>526</v>
      </c>
      <c r="AH208" s="156" t="s">
        <v>526</v>
      </c>
      <c r="AI208" s="238" t="s">
        <v>2305</v>
      </c>
      <c r="AJ208" s="158" t="s">
        <v>540</v>
      </c>
      <c r="AK208" s="238" t="s">
        <v>540</v>
      </c>
      <c r="AL208" s="158" t="s">
        <v>540</v>
      </c>
      <c r="AM208" s="227" t="str">
        <f>IF(COUNTIF('BU-TDR'!A:A,'Master List'!B208)&gt;0,"yes","no")</f>
        <v>no</v>
      </c>
      <c r="AN208" s="154">
        <v>4212</v>
      </c>
      <c r="AO208" s="239" t="s">
        <v>1766</v>
      </c>
      <c r="AP208" s="239"/>
      <c r="AQ208" s="239"/>
      <c r="AR208" s="328">
        <v>42947</v>
      </c>
      <c r="AS208" s="153"/>
      <c r="AT208" s="239"/>
      <c r="AU208" s="239"/>
    </row>
    <row r="209" spans="1:47" s="240" customFormat="1" ht="84" hidden="1" x14ac:dyDescent="0.25">
      <c r="A209" s="222">
        <v>204</v>
      </c>
      <c r="B209" s="224" t="s">
        <v>162</v>
      </c>
      <c r="C209" s="220" t="s">
        <v>162</v>
      </c>
      <c r="D209" s="220" t="s">
        <v>162</v>
      </c>
      <c r="E209" s="220"/>
      <c r="F209" s="220"/>
      <c r="G209" s="110" t="s">
        <v>637</v>
      </c>
      <c r="H209" s="157" t="s">
        <v>66</v>
      </c>
      <c r="I209" s="157" t="s">
        <v>1142</v>
      </c>
      <c r="J209" s="158" t="s">
        <v>644</v>
      </c>
      <c r="K209" s="158" t="s">
        <v>534</v>
      </c>
      <c r="L209" s="154" t="s">
        <v>535</v>
      </c>
      <c r="M209" s="202"/>
      <c r="N209" s="154" t="s">
        <v>141</v>
      </c>
      <c r="O209" s="153" t="s">
        <v>142</v>
      </c>
      <c r="P209" s="153" t="s">
        <v>1141</v>
      </c>
      <c r="Q209" s="260"/>
      <c r="R209" s="260"/>
      <c r="S209" s="258" t="s">
        <v>642</v>
      </c>
      <c r="T209" s="258">
        <v>1</v>
      </c>
      <c r="U209" s="258">
        <v>6</v>
      </c>
      <c r="V209" s="258" t="s">
        <v>524</v>
      </c>
      <c r="W209" s="258">
        <v>0</v>
      </c>
      <c r="X209" s="258">
        <v>0</v>
      </c>
      <c r="Y209" s="258" t="s">
        <v>524</v>
      </c>
      <c r="Z209" s="258">
        <v>0</v>
      </c>
      <c r="AA209" s="258">
        <v>0</v>
      </c>
      <c r="AB209" s="258" t="s">
        <v>642</v>
      </c>
      <c r="AC209" s="258"/>
      <c r="AD209" s="258" t="s">
        <v>2304</v>
      </c>
      <c r="AE209" s="156"/>
      <c r="AF209" s="156" t="s">
        <v>540</v>
      </c>
      <c r="AG209" s="154" t="s">
        <v>526</v>
      </c>
      <c r="AH209" s="156" t="s">
        <v>526</v>
      </c>
      <c r="AI209" s="238" t="s">
        <v>2305</v>
      </c>
      <c r="AJ209" s="158" t="s">
        <v>540</v>
      </c>
      <c r="AK209" s="238" t="s">
        <v>540</v>
      </c>
      <c r="AL209" s="158" t="s">
        <v>540</v>
      </c>
      <c r="AM209" s="227" t="str">
        <f>IF(COUNTIF('BU-TDR'!A:A,'Master List'!B209)&gt;0,"yes","no")</f>
        <v>no</v>
      </c>
      <c r="AN209" s="154">
        <v>4203</v>
      </c>
      <c r="AO209" s="239" t="s">
        <v>2451</v>
      </c>
      <c r="AP209" s="239"/>
      <c r="AQ209" s="239"/>
      <c r="AR209" s="328">
        <v>42947</v>
      </c>
      <c r="AS209" s="153" t="s">
        <v>2435</v>
      </c>
      <c r="AT209" s="239"/>
      <c r="AU209" s="239"/>
    </row>
    <row r="210" spans="1:47" s="240" customFormat="1" ht="12" hidden="1" x14ac:dyDescent="0.25">
      <c r="A210" s="222">
        <v>205</v>
      </c>
      <c r="B210" s="224" t="s">
        <v>1152</v>
      </c>
      <c r="C210" s="220" t="s">
        <v>162</v>
      </c>
      <c r="D210" s="220" t="s">
        <v>162</v>
      </c>
      <c r="E210" s="220"/>
      <c r="F210" s="220"/>
      <c r="G210" s="110" t="s">
        <v>530</v>
      </c>
      <c r="H210" s="157" t="s">
        <v>531</v>
      </c>
      <c r="I210" s="157" t="s">
        <v>532</v>
      </c>
      <c r="J210" s="158" t="s">
        <v>533</v>
      </c>
      <c r="K210" s="158" t="s">
        <v>534</v>
      </c>
      <c r="L210" s="154" t="s">
        <v>535</v>
      </c>
      <c r="M210" s="202"/>
      <c r="N210" s="154" t="s">
        <v>141</v>
      </c>
      <c r="O210" s="153" t="s">
        <v>142</v>
      </c>
      <c r="P210" s="153" t="s">
        <v>1151</v>
      </c>
      <c r="Q210" s="260"/>
      <c r="R210" s="260"/>
      <c r="S210" s="258" t="s">
        <v>524</v>
      </c>
      <c r="T210" s="258">
        <v>0</v>
      </c>
      <c r="U210" s="258">
        <v>0</v>
      </c>
      <c r="V210" s="258" t="s">
        <v>524</v>
      </c>
      <c r="W210" s="258">
        <v>0</v>
      </c>
      <c r="X210" s="258">
        <v>0</v>
      </c>
      <c r="Y210" s="258" t="s">
        <v>524</v>
      </c>
      <c r="Z210" s="258">
        <v>0</v>
      </c>
      <c r="AA210" s="258">
        <v>0</v>
      </c>
      <c r="AB210" s="258" t="s">
        <v>524</v>
      </c>
      <c r="AC210" s="258"/>
      <c r="AD210" s="258" t="s">
        <v>526</v>
      </c>
      <c r="AE210" s="154"/>
      <c r="AF210" s="154" t="s">
        <v>526</v>
      </c>
      <c r="AG210" s="154" t="s">
        <v>526</v>
      </c>
      <c r="AH210" s="156" t="s">
        <v>526</v>
      </c>
      <c r="AI210" s="238" t="e">
        <v>#N/A</v>
      </c>
      <c r="AJ210" s="158" t="s">
        <v>526</v>
      </c>
      <c r="AK210" s="238" t="e">
        <v>#N/A</v>
      </c>
      <c r="AL210" s="158" t="s">
        <v>526</v>
      </c>
      <c r="AM210" s="227" t="str">
        <f>IF(COUNTIF('BU-TDR'!A:A,'Master List'!B210)&gt;0,"yes","no")</f>
        <v>no</v>
      </c>
      <c r="AN210" s="154">
        <v>4203</v>
      </c>
      <c r="AO210" s="239" t="s">
        <v>2452</v>
      </c>
      <c r="AP210" s="239"/>
      <c r="AQ210" s="239"/>
      <c r="AR210" s="328">
        <v>42947</v>
      </c>
      <c r="AS210" s="153"/>
      <c r="AT210" s="239"/>
      <c r="AU210" s="239"/>
    </row>
    <row r="211" spans="1:47" s="240" customFormat="1" ht="12" hidden="1" x14ac:dyDescent="0.25">
      <c r="A211" s="222">
        <v>206</v>
      </c>
      <c r="B211" s="157" t="s">
        <v>63</v>
      </c>
      <c r="C211" s="158" t="s">
        <v>63</v>
      </c>
      <c r="D211" s="158" t="s">
        <v>63</v>
      </c>
      <c r="E211" s="158"/>
      <c r="F211" s="158"/>
      <c r="G211" s="110" t="s">
        <v>637</v>
      </c>
      <c r="H211" s="157" t="s">
        <v>66</v>
      </c>
      <c r="I211" s="157" t="s">
        <v>1153</v>
      </c>
      <c r="J211" s="158" t="s">
        <v>644</v>
      </c>
      <c r="K211" s="158" t="s">
        <v>534</v>
      </c>
      <c r="L211" s="154" t="s">
        <v>535</v>
      </c>
      <c r="M211" s="202"/>
      <c r="N211" s="154" t="s">
        <v>525</v>
      </c>
      <c r="O211" s="153" t="s">
        <v>142</v>
      </c>
      <c r="P211" s="153" t="s">
        <v>65</v>
      </c>
      <c r="Q211" s="260"/>
      <c r="R211" s="260"/>
      <c r="S211" s="258" t="s">
        <v>642</v>
      </c>
      <c r="T211" s="258">
        <v>2</v>
      </c>
      <c r="U211" s="258">
        <v>4</v>
      </c>
      <c r="V211" s="258" t="s">
        <v>524</v>
      </c>
      <c r="W211" s="258">
        <v>0</v>
      </c>
      <c r="X211" s="258">
        <v>0</v>
      </c>
      <c r="Y211" s="258" t="s">
        <v>524</v>
      </c>
      <c r="Z211" s="258">
        <v>0</v>
      </c>
      <c r="AA211" s="258">
        <v>0</v>
      </c>
      <c r="AB211" s="258" t="s">
        <v>642</v>
      </c>
      <c r="AC211" s="258"/>
      <c r="AD211" s="258" t="s">
        <v>2304</v>
      </c>
      <c r="AE211" s="156"/>
      <c r="AF211" s="156" t="s">
        <v>540</v>
      </c>
      <c r="AG211" s="156" t="s">
        <v>1154</v>
      </c>
      <c r="AH211" s="156" t="s">
        <v>2453</v>
      </c>
      <c r="AI211" s="241" t="s">
        <v>2305</v>
      </c>
      <c r="AJ211" s="208" t="s">
        <v>540</v>
      </c>
      <c r="AK211" s="241" t="s">
        <v>540</v>
      </c>
      <c r="AL211" s="208" t="s">
        <v>540</v>
      </c>
      <c r="AM211" s="227" t="str">
        <f>IF(COUNTIF('BU-TDR'!A:A,'Master List'!B211)&gt;0,"yes","no")</f>
        <v>yes</v>
      </c>
      <c r="AN211" s="156">
        <v>4203</v>
      </c>
      <c r="AO211" s="239" t="s">
        <v>283</v>
      </c>
      <c r="AP211" s="239"/>
      <c r="AQ211" s="239"/>
      <c r="AR211" s="328">
        <v>42947</v>
      </c>
      <c r="AS211" s="153"/>
      <c r="AT211" s="239"/>
      <c r="AU211" s="239"/>
    </row>
    <row r="212" spans="1:47" s="240" customFormat="1" ht="24" hidden="1" x14ac:dyDescent="0.25">
      <c r="A212" s="222">
        <v>207</v>
      </c>
      <c r="B212" s="157" t="s">
        <v>1161</v>
      </c>
      <c r="C212" s="158" t="s">
        <v>63</v>
      </c>
      <c r="D212" s="158" t="s">
        <v>63</v>
      </c>
      <c r="E212" s="158"/>
      <c r="F212" s="158"/>
      <c r="G212" s="110" t="s">
        <v>530</v>
      </c>
      <c r="H212" s="157" t="s">
        <v>531</v>
      </c>
      <c r="I212" s="157" t="s">
        <v>532</v>
      </c>
      <c r="J212" s="158" t="s">
        <v>533</v>
      </c>
      <c r="K212" s="158" t="s">
        <v>534</v>
      </c>
      <c r="L212" s="154" t="s">
        <v>535</v>
      </c>
      <c r="M212" s="202"/>
      <c r="N212" s="154" t="s">
        <v>525</v>
      </c>
      <c r="O212" s="153" t="s">
        <v>142</v>
      </c>
      <c r="P212" s="153" t="s">
        <v>1160</v>
      </c>
      <c r="Q212" s="260"/>
      <c r="R212" s="260"/>
      <c r="S212" s="258" t="s">
        <v>524</v>
      </c>
      <c r="T212" s="258">
        <v>0</v>
      </c>
      <c r="U212" s="258">
        <v>0</v>
      </c>
      <c r="V212" s="258" t="s">
        <v>524</v>
      </c>
      <c r="W212" s="258">
        <v>0</v>
      </c>
      <c r="X212" s="258">
        <v>0</v>
      </c>
      <c r="Y212" s="258" t="s">
        <v>524</v>
      </c>
      <c r="Z212" s="258">
        <v>0</v>
      </c>
      <c r="AA212" s="258">
        <v>0</v>
      </c>
      <c r="AB212" s="258" t="s">
        <v>524</v>
      </c>
      <c r="AC212" s="258"/>
      <c r="AD212" s="258" t="s">
        <v>526</v>
      </c>
      <c r="AE212" s="156"/>
      <c r="AF212" s="156" t="s">
        <v>526</v>
      </c>
      <c r="AG212" s="156" t="s">
        <v>526</v>
      </c>
      <c r="AH212" s="156" t="s">
        <v>526</v>
      </c>
      <c r="AI212" s="241" t="e">
        <v>#N/A</v>
      </c>
      <c r="AJ212" s="208" t="s">
        <v>526</v>
      </c>
      <c r="AK212" s="241" t="e">
        <v>#N/A</v>
      </c>
      <c r="AL212" s="208" t="s">
        <v>526</v>
      </c>
      <c r="AM212" s="227" t="str">
        <f>IF(COUNTIF('BU-TDR'!A:A,'Master List'!B212)&gt;0,"yes","no")</f>
        <v>yes</v>
      </c>
      <c r="AN212" s="156">
        <v>4203</v>
      </c>
      <c r="AO212" s="239" t="s">
        <v>283</v>
      </c>
      <c r="AP212" s="239"/>
      <c r="AQ212" s="239"/>
      <c r="AR212" s="328">
        <v>42947</v>
      </c>
      <c r="AS212" s="153"/>
      <c r="AT212" s="239"/>
      <c r="AU212" s="239"/>
    </row>
    <row r="213" spans="1:47" s="240" customFormat="1" ht="72" hidden="1" x14ac:dyDescent="0.25">
      <c r="A213" s="222">
        <v>208</v>
      </c>
      <c r="B213" s="224" t="s">
        <v>193</v>
      </c>
      <c r="C213" s="220" t="s">
        <v>193</v>
      </c>
      <c r="D213" s="220" t="s">
        <v>193</v>
      </c>
      <c r="E213" s="220"/>
      <c r="F213" s="220" t="s">
        <v>2225</v>
      </c>
      <c r="G213" s="110" t="s">
        <v>637</v>
      </c>
      <c r="H213" s="157" t="s">
        <v>22</v>
      </c>
      <c r="I213" s="157" t="s">
        <v>1163</v>
      </c>
      <c r="J213" s="158" t="s">
        <v>644</v>
      </c>
      <c r="K213" s="158" t="s">
        <v>534</v>
      </c>
      <c r="L213" s="154" t="s">
        <v>535</v>
      </c>
      <c r="M213" s="202"/>
      <c r="N213" s="154" t="s">
        <v>141</v>
      </c>
      <c r="O213" s="153" t="s">
        <v>142</v>
      </c>
      <c r="P213" s="153" t="s">
        <v>1162</v>
      </c>
      <c r="Q213" s="260"/>
      <c r="R213" s="260" t="s">
        <v>1166</v>
      </c>
      <c r="S213" s="258" t="s">
        <v>642</v>
      </c>
      <c r="T213" s="258">
        <v>1</v>
      </c>
      <c r="U213" s="258">
        <v>2</v>
      </c>
      <c r="V213" s="258" t="s">
        <v>524</v>
      </c>
      <c r="W213" s="258">
        <v>0</v>
      </c>
      <c r="X213" s="258">
        <v>0</v>
      </c>
      <c r="Y213" s="258" t="s">
        <v>524</v>
      </c>
      <c r="Z213" s="258">
        <v>0</v>
      </c>
      <c r="AA213" s="258">
        <v>0</v>
      </c>
      <c r="AB213" s="258" t="s">
        <v>642</v>
      </c>
      <c r="AC213" s="258"/>
      <c r="AD213" s="258" t="s">
        <v>2304</v>
      </c>
      <c r="AE213" s="156"/>
      <c r="AF213" s="156" t="s">
        <v>540</v>
      </c>
      <c r="AG213" s="154" t="s">
        <v>526</v>
      </c>
      <c r="AH213" s="154" t="s">
        <v>526</v>
      </c>
      <c r="AI213" s="238" t="s">
        <v>2305</v>
      </c>
      <c r="AJ213" s="158" t="s">
        <v>540</v>
      </c>
      <c r="AK213" s="238" t="s">
        <v>526</v>
      </c>
      <c r="AL213" s="154" t="s">
        <v>526</v>
      </c>
      <c r="AM213" s="227" t="str">
        <f>IF(COUNTIF('BU-TDR'!A:A,'Master List'!B213)&gt;0,"yes","no")</f>
        <v>no</v>
      </c>
      <c r="AN213" s="154">
        <v>4248</v>
      </c>
      <c r="AO213" s="239" t="s">
        <v>283</v>
      </c>
      <c r="AP213" s="239"/>
      <c r="AQ213" s="239"/>
      <c r="AR213" s="328">
        <v>42947</v>
      </c>
      <c r="AS213" s="153" t="s">
        <v>2394</v>
      </c>
      <c r="AT213" s="239"/>
      <c r="AU213" s="239"/>
    </row>
    <row r="214" spans="1:47" s="240" customFormat="1" ht="84" hidden="1" x14ac:dyDescent="0.25">
      <c r="A214" s="222">
        <v>209</v>
      </c>
      <c r="B214" s="224" t="s">
        <v>1171</v>
      </c>
      <c r="C214" s="220" t="s">
        <v>193</v>
      </c>
      <c r="D214" s="220" t="s">
        <v>193</v>
      </c>
      <c r="E214" s="220"/>
      <c r="F214" s="220"/>
      <c r="G214" s="110" t="s">
        <v>530</v>
      </c>
      <c r="H214" s="157" t="s">
        <v>531</v>
      </c>
      <c r="I214" s="157" t="s">
        <v>532</v>
      </c>
      <c r="J214" s="158" t="s">
        <v>533</v>
      </c>
      <c r="K214" s="158" t="s">
        <v>534</v>
      </c>
      <c r="L214" s="154" t="s">
        <v>535</v>
      </c>
      <c r="M214" s="202"/>
      <c r="N214" s="154" t="s">
        <v>141</v>
      </c>
      <c r="O214" s="153" t="s">
        <v>142</v>
      </c>
      <c r="P214" s="153" t="s">
        <v>1170</v>
      </c>
      <c r="Q214" s="260"/>
      <c r="R214" s="260" t="s">
        <v>1166</v>
      </c>
      <c r="S214" s="258" t="s">
        <v>524</v>
      </c>
      <c r="T214" s="258">
        <v>0</v>
      </c>
      <c r="U214" s="258">
        <v>0</v>
      </c>
      <c r="V214" s="258" t="s">
        <v>524</v>
      </c>
      <c r="W214" s="258">
        <v>0</v>
      </c>
      <c r="X214" s="258">
        <v>0</v>
      </c>
      <c r="Y214" s="258" t="s">
        <v>524</v>
      </c>
      <c r="Z214" s="258">
        <v>0</v>
      </c>
      <c r="AA214" s="258">
        <v>0</v>
      </c>
      <c r="AB214" s="258" t="s">
        <v>524</v>
      </c>
      <c r="AC214" s="258"/>
      <c r="AD214" s="258" t="s">
        <v>526</v>
      </c>
      <c r="AE214" s="154"/>
      <c r="AF214" s="154" t="s">
        <v>526</v>
      </c>
      <c r="AG214" s="154" t="s">
        <v>526</v>
      </c>
      <c r="AH214" s="154" t="s">
        <v>526</v>
      </c>
      <c r="AI214" s="238" t="e">
        <v>#N/A</v>
      </c>
      <c r="AJ214" s="158" t="s">
        <v>526</v>
      </c>
      <c r="AK214" s="238" t="e">
        <v>#N/A</v>
      </c>
      <c r="AL214" s="154" t="s">
        <v>526</v>
      </c>
      <c r="AM214" s="227" t="str">
        <f>IF(COUNTIF('BU-TDR'!A:A,'Master List'!B214)&gt;0,"yes","no")</f>
        <v>no</v>
      </c>
      <c r="AN214" s="154">
        <v>4248</v>
      </c>
      <c r="AO214" s="239" t="s">
        <v>283</v>
      </c>
      <c r="AP214" s="239"/>
      <c r="AQ214" s="239"/>
      <c r="AR214" s="328">
        <v>42947</v>
      </c>
      <c r="AS214" s="153" t="s">
        <v>2435</v>
      </c>
      <c r="AT214" s="239"/>
      <c r="AU214" s="239"/>
    </row>
    <row r="215" spans="1:47" s="240" customFormat="1" ht="12" hidden="1" x14ac:dyDescent="0.25">
      <c r="A215" s="222">
        <v>210</v>
      </c>
      <c r="B215" s="157" t="s">
        <v>67</v>
      </c>
      <c r="C215" s="158" t="s">
        <v>67</v>
      </c>
      <c r="D215" s="158" t="s">
        <v>67</v>
      </c>
      <c r="E215" s="158"/>
      <c r="F215" s="158"/>
      <c r="G215" s="111" t="s">
        <v>637</v>
      </c>
      <c r="H215" s="204" t="s">
        <v>66</v>
      </c>
      <c r="I215" s="204" t="s">
        <v>1172</v>
      </c>
      <c r="J215" s="158" t="s">
        <v>644</v>
      </c>
      <c r="K215" s="208" t="s">
        <v>534</v>
      </c>
      <c r="L215" s="156" t="s">
        <v>535</v>
      </c>
      <c r="M215" s="205"/>
      <c r="N215" s="156" t="s">
        <v>525</v>
      </c>
      <c r="O215" s="155" t="s">
        <v>142</v>
      </c>
      <c r="P215" s="155" t="s">
        <v>69</v>
      </c>
      <c r="Q215" s="316"/>
      <c r="R215" s="316"/>
      <c r="S215" s="258" t="s">
        <v>642</v>
      </c>
      <c r="T215" s="258">
        <v>2</v>
      </c>
      <c r="U215" s="258">
        <v>7</v>
      </c>
      <c r="V215" s="258" t="s">
        <v>524</v>
      </c>
      <c r="W215" s="258">
        <v>0</v>
      </c>
      <c r="X215" s="258">
        <v>0</v>
      </c>
      <c r="Y215" s="258" t="s">
        <v>642</v>
      </c>
      <c r="Z215" s="258">
        <v>1</v>
      </c>
      <c r="AA215" s="258">
        <v>3</v>
      </c>
      <c r="AB215" s="258" t="s">
        <v>642</v>
      </c>
      <c r="AC215" s="258"/>
      <c r="AD215" s="258" t="s">
        <v>2304</v>
      </c>
      <c r="AE215" s="156"/>
      <c r="AF215" s="156" t="s">
        <v>540</v>
      </c>
      <c r="AG215" s="156" t="s">
        <v>1173</v>
      </c>
      <c r="AH215" s="156" t="s">
        <v>526</v>
      </c>
      <c r="AI215" s="241" t="s">
        <v>2305</v>
      </c>
      <c r="AJ215" s="208" t="s">
        <v>540</v>
      </c>
      <c r="AK215" s="241" t="s">
        <v>540</v>
      </c>
      <c r="AL215" s="208" t="s">
        <v>540</v>
      </c>
      <c r="AM215" s="227" t="str">
        <f>IF(COUNTIF('BU-TDR'!A:A,'Master List'!B215)&gt;0,"yes","no")</f>
        <v>yes</v>
      </c>
      <c r="AN215" s="156">
        <v>4204</v>
      </c>
      <c r="AO215" s="239" t="s">
        <v>2104</v>
      </c>
      <c r="AP215" s="239"/>
      <c r="AQ215" s="239"/>
      <c r="AR215" s="328">
        <v>42947</v>
      </c>
      <c r="AS215" s="153"/>
      <c r="AT215" s="239" t="s">
        <v>2432</v>
      </c>
      <c r="AU215" s="239"/>
    </row>
    <row r="216" spans="1:47" s="240" customFormat="1" ht="12" hidden="1" x14ac:dyDescent="0.25">
      <c r="A216" s="222">
        <v>211</v>
      </c>
      <c r="B216" s="157" t="s">
        <v>1178</v>
      </c>
      <c r="C216" s="158" t="s">
        <v>67</v>
      </c>
      <c r="D216" s="158" t="s">
        <v>67</v>
      </c>
      <c r="E216" s="158"/>
      <c r="F216" s="158"/>
      <c r="G216" s="111" t="s">
        <v>530</v>
      </c>
      <c r="H216" s="204" t="s">
        <v>531</v>
      </c>
      <c r="I216" s="204" t="s">
        <v>532</v>
      </c>
      <c r="J216" s="158" t="s">
        <v>533</v>
      </c>
      <c r="K216" s="208" t="s">
        <v>534</v>
      </c>
      <c r="L216" s="156" t="s">
        <v>535</v>
      </c>
      <c r="M216" s="205"/>
      <c r="N216" s="156" t="s">
        <v>525</v>
      </c>
      <c r="O216" s="155" t="s">
        <v>142</v>
      </c>
      <c r="P216" s="155" t="s">
        <v>1177</v>
      </c>
      <c r="Q216" s="316"/>
      <c r="R216" s="316"/>
      <c r="S216" s="258" t="s">
        <v>524</v>
      </c>
      <c r="T216" s="258">
        <v>0</v>
      </c>
      <c r="U216" s="258">
        <v>0</v>
      </c>
      <c r="V216" s="258" t="s">
        <v>642</v>
      </c>
      <c r="W216" s="258">
        <v>3</v>
      </c>
      <c r="X216" s="258">
        <v>21</v>
      </c>
      <c r="Y216" s="258" t="s">
        <v>642</v>
      </c>
      <c r="Z216" s="258">
        <v>2</v>
      </c>
      <c r="AA216" s="258">
        <v>5</v>
      </c>
      <c r="AB216" s="258" t="s">
        <v>642</v>
      </c>
      <c r="AC216" s="258"/>
      <c r="AD216" s="258" t="s">
        <v>2304</v>
      </c>
      <c r="AE216" s="156"/>
      <c r="AF216" s="156" t="s">
        <v>526</v>
      </c>
      <c r="AG216" s="156" t="s">
        <v>526</v>
      </c>
      <c r="AH216" s="156" t="s">
        <v>526</v>
      </c>
      <c r="AI216" s="241" t="e">
        <v>#N/A</v>
      </c>
      <c r="AJ216" s="208" t="s">
        <v>526</v>
      </c>
      <c r="AK216" s="241" t="e">
        <v>#N/A</v>
      </c>
      <c r="AL216" s="208" t="s">
        <v>526</v>
      </c>
      <c r="AM216" s="227" t="str">
        <f>IF(COUNTIF('BU-TDR'!A:A,'Master List'!B216)&gt;0,"yes","no")</f>
        <v>yes</v>
      </c>
      <c r="AN216" s="156">
        <v>4204</v>
      </c>
      <c r="AO216" s="239" t="s">
        <v>2454</v>
      </c>
      <c r="AP216" s="239"/>
      <c r="AQ216" s="239"/>
      <c r="AR216" s="328">
        <v>42947</v>
      </c>
      <c r="AS216" s="153"/>
      <c r="AT216" s="239"/>
      <c r="AU216" s="239"/>
    </row>
    <row r="217" spans="1:47" s="240" customFormat="1" ht="12" hidden="1" x14ac:dyDescent="0.25">
      <c r="A217" s="222">
        <v>212</v>
      </c>
      <c r="B217" s="224" t="s">
        <v>164</v>
      </c>
      <c r="C217" s="220" t="s">
        <v>164</v>
      </c>
      <c r="D217" s="220" t="s">
        <v>164</v>
      </c>
      <c r="E217" s="220"/>
      <c r="F217" s="220" t="s">
        <v>68</v>
      </c>
      <c r="G217" s="110" t="s">
        <v>637</v>
      </c>
      <c r="H217" s="157" t="s">
        <v>66</v>
      </c>
      <c r="I217" s="157" t="s">
        <v>1180</v>
      </c>
      <c r="J217" s="158" t="s">
        <v>644</v>
      </c>
      <c r="K217" s="158" t="s">
        <v>534</v>
      </c>
      <c r="L217" s="154" t="s">
        <v>535</v>
      </c>
      <c r="M217" s="202"/>
      <c r="N217" s="154" t="s">
        <v>141</v>
      </c>
      <c r="O217" s="153" t="s">
        <v>142</v>
      </c>
      <c r="P217" s="153" t="s">
        <v>1179</v>
      </c>
      <c r="Q217" s="260"/>
      <c r="R217" s="260" t="s">
        <v>1184</v>
      </c>
      <c r="S217" s="258" t="s">
        <v>642</v>
      </c>
      <c r="T217" s="258">
        <v>1</v>
      </c>
      <c r="U217" s="258">
        <v>12</v>
      </c>
      <c r="V217" s="258" t="s">
        <v>524</v>
      </c>
      <c r="W217" s="258">
        <v>0</v>
      </c>
      <c r="X217" s="258">
        <v>0</v>
      </c>
      <c r="Y217" s="258" t="s">
        <v>642</v>
      </c>
      <c r="Z217" s="258">
        <v>1</v>
      </c>
      <c r="AA217" s="258">
        <v>6</v>
      </c>
      <c r="AB217" s="258" t="s">
        <v>642</v>
      </c>
      <c r="AC217" s="258"/>
      <c r="AD217" s="258" t="s">
        <v>2304</v>
      </c>
      <c r="AE217" s="154"/>
      <c r="AF217" s="154" t="s">
        <v>526</v>
      </c>
      <c r="AG217" s="154" t="s">
        <v>526</v>
      </c>
      <c r="AH217" s="154" t="s">
        <v>526</v>
      </c>
      <c r="AI217" s="238" t="s">
        <v>526</v>
      </c>
      <c r="AJ217" s="154" t="s">
        <v>526</v>
      </c>
      <c r="AK217" s="238" t="s">
        <v>540</v>
      </c>
      <c r="AL217" s="158" t="s">
        <v>540</v>
      </c>
      <c r="AM217" s="227" t="str">
        <f>IF(COUNTIF('BU-TDR'!A:A,'Master List'!B217)&gt;0,"yes","no")</f>
        <v>no</v>
      </c>
      <c r="AN217" s="154">
        <v>4204</v>
      </c>
      <c r="AO217" s="239" t="s">
        <v>2455</v>
      </c>
      <c r="AP217" s="239"/>
      <c r="AQ217" s="239"/>
      <c r="AR217" s="328">
        <v>42947</v>
      </c>
      <c r="AS217" s="153"/>
      <c r="AT217" s="239"/>
      <c r="AU217" s="239"/>
    </row>
    <row r="218" spans="1:47" s="240" customFormat="1" ht="12" hidden="1" x14ac:dyDescent="0.25">
      <c r="A218" s="222">
        <v>213</v>
      </c>
      <c r="B218" s="224" t="s">
        <v>1187</v>
      </c>
      <c r="C218" s="220" t="s">
        <v>164</v>
      </c>
      <c r="D218" s="220" t="s">
        <v>164</v>
      </c>
      <c r="E218" s="220"/>
      <c r="F218" s="220"/>
      <c r="G218" s="110" t="s">
        <v>530</v>
      </c>
      <c r="H218" s="157" t="s">
        <v>531</v>
      </c>
      <c r="I218" s="157" t="s">
        <v>532</v>
      </c>
      <c r="J218" s="158" t="s">
        <v>533</v>
      </c>
      <c r="K218" s="158" t="s">
        <v>534</v>
      </c>
      <c r="L218" s="154" t="s">
        <v>535</v>
      </c>
      <c r="M218" s="202"/>
      <c r="N218" s="154" t="s">
        <v>141</v>
      </c>
      <c r="O218" s="153" t="s">
        <v>142</v>
      </c>
      <c r="P218" s="153" t="s">
        <v>1186</v>
      </c>
      <c r="Q218" s="260"/>
      <c r="R218" s="260" t="s">
        <v>1184</v>
      </c>
      <c r="S218" s="258" t="s">
        <v>524</v>
      </c>
      <c r="T218" s="258">
        <v>0</v>
      </c>
      <c r="U218" s="258">
        <v>0</v>
      </c>
      <c r="V218" s="258" t="s">
        <v>642</v>
      </c>
      <c r="W218" s="258">
        <v>4</v>
      </c>
      <c r="X218" s="258">
        <v>245</v>
      </c>
      <c r="Y218" s="258" t="s">
        <v>642</v>
      </c>
      <c r="Z218" s="258">
        <v>3</v>
      </c>
      <c r="AA218" s="258">
        <v>202</v>
      </c>
      <c r="AB218" s="258" t="s">
        <v>642</v>
      </c>
      <c r="AC218" s="258"/>
      <c r="AD218" s="258" t="s">
        <v>2304</v>
      </c>
      <c r="AE218" s="154"/>
      <c r="AF218" s="154" t="s">
        <v>526</v>
      </c>
      <c r="AG218" s="154" t="s">
        <v>526</v>
      </c>
      <c r="AH218" s="154" t="s">
        <v>526</v>
      </c>
      <c r="AI218" s="238" t="s">
        <v>526</v>
      </c>
      <c r="AJ218" s="154" t="s">
        <v>526</v>
      </c>
      <c r="AK218" s="238" t="s">
        <v>540</v>
      </c>
      <c r="AL218" s="158" t="s">
        <v>540</v>
      </c>
      <c r="AM218" s="227" t="str">
        <f>IF(COUNTIF('BU-TDR'!A:A,'Master List'!B218)&gt;0,"yes","no")</f>
        <v>no</v>
      </c>
      <c r="AN218" s="154">
        <v>4204</v>
      </c>
      <c r="AO218" s="239" t="s">
        <v>2456</v>
      </c>
      <c r="AP218" s="239"/>
      <c r="AQ218" s="239"/>
      <c r="AR218" s="328">
        <v>42947</v>
      </c>
      <c r="AS218" s="153"/>
      <c r="AT218" s="239"/>
      <c r="AU218" s="239"/>
    </row>
    <row r="219" spans="1:47" s="240" customFormat="1" ht="84" hidden="1" x14ac:dyDescent="0.25">
      <c r="A219" s="222">
        <v>214</v>
      </c>
      <c r="B219" s="224" t="s">
        <v>1190</v>
      </c>
      <c r="C219" s="220" t="s">
        <v>1190</v>
      </c>
      <c r="D219" s="220" t="s">
        <v>1190</v>
      </c>
      <c r="E219" s="220"/>
      <c r="F219" s="220"/>
      <c r="G219" s="110" t="s">
        <v>637</v>
      </c>
      <c r="H219" s="157" t="s">
        <v>30</v>
      </c>
      <c r="I219" s="157" t="str">
        <f>B219&amp;".TXT"</f>
        <v>HA.TXT</v>
      </c>
      <c r="J219" s="158" t="s">
        <v>672</v>
      </c>
      <c r="K219" s="158" t="s">
        <v>571</v>
      </c>
      <c r="L219" s="154" t="s">
        <v>638</v>
      </c>
      <c r="M219" s="202">
        <v>42521</v>
      </c>
      <c r="N219" s="154" t="s">
        <v>141</v>
      </c>
      <c r="O219" s="153" t="s">
        <v>1188</v>
      </c>
      <c r="P219" s="153" t="s">
        <v>1189</v>
      </c>
      <c r="Q219" s="260"/>
      <c r="R219" s="260"/>
      <c r="S219" s="258" t="s">
        <v>524</v>
      </c>
      <c r="T219" s="258">
        <v>0</v>
      </c>
      <c r="U219" s="258">
        <v>0</v>
      </c>
      <c r="V219" s="258" t="s">
        <v>524</v>
      </c>
      <c r="W219" s="258">
        <v>0</v>
      </c>
      <c r="X219" s="258">
        <v>0</v>
      </c>
      <c r="Y219" s="258" t="s">
        <v>524</v>
      </c>
      <c r="Z219" s="258">
        <v>0</v>
      </c>
      <c r="AA219" s="258">
        <v>0</v>
      </c>
      <c r="AB219" s="258" t="s">
        <v>524</v>
      </c>
      <c r="AC219" s="258"/>
      <c r="AD219" s="258" t="s">
        <v>526</v>
      </c>
      <c r="AE219" s="154"/>
      <c r="AF219" s="154" t="s">
        <v>526</v>
      </c>
      <c r="AG219" s="154" t="s">
        <v>526</v>
      </c>
      <c r="AH219" s="154" t="s">
        <v>526</v>
      </c>
      <c r="AI219" s="238" t="e">
        <v>#N/A</v>
      </c>
      <c r="AJ219" s="154" t="s">
        <v>526</v>
      </c>
      <c r="AK219" s="238" t="e">
        <v>#N/A</v>
      </c>
      <c r="AL219" s="154" t="s">
        <v>526</v>
      </c>
      <c r="AM219" s="227" t="str">
        <f>IF(COUNTIF('BU-TDR'!A:A,'Master List'!B219)&gt;0,"yes","no")</f>
        <v>no</v>
      </c>
      <c r="AN219" s="154"/>
      <c r="AO219" s="239" t="s">
        <v>2457</v>
      </c>
      <c r="AP219" s="239"/>
      <c r="AQ219" s="239"/>
      <c r="AR219" s="328">
        <v>42947</v>
      </c>
      <c r="AS219" s="153" t="s">
        <v>2435</v>
      </c>
      <c r="AT219" s="239"/>
      <c r="AU219" s="239"/>
    </row>
    <row r="220" spans="1:47" s="240" customFormat="1" ht="24" hidden="1" x14ac:dyDescent="0.25">
      <c r="A220" s="231">
        <v>215</v>
      </c>
      <c r="B220" s="224" t="s">
        <v>1193</v>
      </c>
      <c r="C220" s="220" t="s">
        <v>1190</v>
      </c>
      <c r="D220" s="220" t="s">
        <v>1190</v>
      </c>
      <c r="E220" s="220"/>
      <c r="F220" s="220"/>
      <c r="G220" s="110" t="s">
        <v>530</v>
      </c>
      <c r="H220" s="157" t="s">
        <v>531</v>
      </c>
      <c r="I220" s="157" t="s">
        <v>532</v>
      </c>
      <c r="J220" s="158" t="s">
        <v>533</v>
      </c>
      <c r="K220" s="158" t="s">
        <v>534</v>
      </c>
      <c r="L220" s="154" t="s">
        <v>535</v>
      </c>
      <c r="M220" s="205" t="s">
        <v>1194</v>
      </c>
      <c r="N220" s="154" t="s">
        <v>141</v>
      </c>
      <c r="O220" s="153" t="s">
        <v>1188</v>
      </c>
      <c r="P220" s="153" t="s">
        <v>1192</v>
      </c>
      <c r="Q220" s="260"/>
      <c r="R220" s="260"/>
      <c r="S220" s="258" t="s">
        <v>524</v>
      </c>
      <c r="T220" s="258">
        <v>0</v>
      </c>
      <c r="U220" s="258">
        <v>0</v>
      </c>
      <c r="V220" s="258" t="s">
        <v>524</v>
      </c>
      <c r="W220" s="258">
        <v>0</v>
      </c>
      <c r="X220" s="258">
        <v>0</v>
      </c>
      <c r="Y220" s="258" t="s">
        <v>524</v>
      </c>
      <c r="Z220" s="258">
        <v>0</v>
      </c>
      <c r="AA220" s="258">
        <v>0</v>
      </c>
      <c r="AB220" s="258" t="s">
        <v>524</v>
      </c>
      <c r="AC220" s="258"/>
      <c r="AD220" s="258" t="s">
        <v>526</v>
      </c>
      <c r="AE220" s="154"/>
      <c r="AF220" s="154" t="s">
        <v>526</v>
      </c>
      <c r="AG220" s="154" t="s">
        <v>526</v>
      </c>
      <c r="AH220" s="154" t="s">
        <v>526</v>
      </c>
      <c r="AI220" s="238" t="e">
        <v>#N/A</v>
      </c>
      <c r="AJ220" s="154" t="s">
        <v>526</v>
      </c>
      <c r="AK220" s="238" t="e">
        <v>#N/A</v>
      </c>
      <c r="AL220" s="154" t="s">
        <v>526</v>
      </c>
      <c r="AM220" s="227" t="str">
        <f>IF(COUNTIF('BU-TDR'!A:A,'Master List'!B220)&gt;0,"yes","no")</f>
        <v>no</v>
      </c>
      <c r="AN220" s="154"/>
      <c r="AO220" s="239" t="s">
        <v>2458</v>
      </c>
      <c r="AP220" s="239"/>
      <c r="AQ220" s="239"/>
      <c r="AR220" s="328">
        <v>42947</v>
      </c>
      <c r="AS220" s="153"/>
      <c r="AT220" s="239"/>
      <c r="AU220" s="239"/>
    </row>
    <row r="221" spans="1:47" s="240" customFormat="1" ht="84" hidden="1" x14ac:dyDescent="0.25">
      <c r="A221" s="231">
        <v>216</v>
      </c>
      <c r="B221" s="224" t="s">
        <v>1196</v>
      </c>
      <c r="C221" s="220" t="s">
        <v>1196</v>
      </c>
      <c r="D221" s="220" t="s">
        <v>1196</v>
      </c>
      <c r="E221" s="220"/>
      <c r="F221" s="220"/>
      <c r="G221" s="110" t="s">
        <v>637</v>
      </c>
      <c r="H221" s="157" t="s">
        <v>30</v>
      </c>
      <c r="I221" s="157" t="str">
        <f>B221&amp;".TXT"</f>
        <v>HB.TXT</v>
      </c>
      <c r="J221" s="158" t="s">
        <v>672</v>
      </c>
      <c r="K221" s="158" t="s">
        <v>571</v>
      </c>
      <c r="L221" s="154" t="s">
        <v>638</v>
      </c>
      <c r="M221" s="205">
        <v>42521</v>
      </c>
      <c r="N221" s="154" t="s">
        <v>141</v>
      </c>
      <c r="O221" s="153" t="s">
        <v>1188</v>
      </c>
      <c r="P221" s="153" t="s">
        <v>1195</v>
      </c>
      <c r="Q221" s="260"/>
      <c r="R221" s="260"/>
      <c r="S221" s="258" t="s">
        <v>524</v>
      </c>
      <c r="T221" s="258">
        <v>0</v>
      </c>
      <c r="U221" s="258">
        <v>0</v>
      </c>
      <c r="V221" s="258" t="s">
        <v>524</v>
      </c>
      <c r="W221" s="258">
        <v>0</v>
      </c>
      <c r="X221" s="258">
        <v>0</v>
      </c>
      <c r="Y221" s="258" t="s">
        <v>524</v>
      </c>
      <c r="Z221" s="258">
        <v>0</v>
      </c>
      <c r="AA221" s="258">
        <v>0</v>
      </c>
      <c r="AB221" s="258" t="s">
        <v>524</v>
      </c>
      <c r="AC221" s="258"/>
      <c r="AD221" s="258" t="s">
        <v>526</v>
      </c>
      <c r="AE221" s="154"/>
      <c r="AF221" s="154" t="s">
        <v>526</v>
      </c>
      <c r="AG221" s="154" t="s">
        <v>526</v>
      </c>
      <c r="AH221" s="154" t="s">
        <v>526</v>
      </c>
      <c r="AI221" s="238" t="e">
        <v>#N/A</v>
      </c>
      <c r="AJ221" s="154" t="s">
        <v>526</v>
      </c>
      <c r="AK221" s="238" t="e">
        <v>#N/A</v>
      </c>
      <c r="AL221" s="154" t="s">
        <v>526</v>
      </c>
      <c r="AM221" s="227" t="str">
        <f>IF(COUNTIF('BU-TDR'!A:A,'Master List'!B221)&gt;0,"yes","no")</f>
        <v>no</v>
      </c>
      <c r="AN221" s="154"/>
      <c r="AO221" s="239" t="s">
        <v>2459</v>
      </c>
      <c r="AP221" s="239"/>
      <c r="AQ221" s="239"/>
      <c r="AR221" s="328">
        <v>42969</v>
      </c>
      <c r="AS221" s="153" t="s">
        <v>2435</v>
      </c>
      <c r="AT221" s="239"/>
      <c r="AU221" s="239"/>
    </row>
    <row r="222" spans="1:47" s="240" customFormat="1" ht="12" hidden="1" x14ac:dyDescent="0.25">
      <c r="A222" s="231">
        <v>217</v>
      </c>
      <c r="B222" s="224" t="s">
        <v>1199</v>
      </c>
      <c r="C222" s="220" t="s">
        <v>1196</v>
      </c>
      <c r="D222" s="220" t="s">
        <v>1196</v>
      </c>
      <c r="E222" s="220"/>
      <c r="F222" s="220"/>
      <c r="G222" s="110" t="s">
        <v>530</v>
      </c>
      <c r="H222" s="157" t="s">
        <v>531</v>
      </c>
      <c r="I222" s="157" t="s">
        <v>532</v>
      </c>
      <c r="J222" s="158" t="s">
        <v>533</v>
      </c>
      <c r="K222" s="158" t="s">
        <v>534</v>
      </c>
      <c r="L222" s="154" t="s">
        <v>535</v>
      </c>
      <c r="M222" s="205" t="s">
        <v>1194</v>
      </c>
      <c r="N222" s="154" t="s">
        <v>141</v>
      </c>
      <c r="O222" s="153" t="s">
        <v>1188</v>
      </c>
      <c r="P222" s="153" t="s">
        <v>1198</v>
      </c>
      <c r="Q222" s="260"/>
      <c r="R222" s="260"/>
      <c r="S222" s="258" t="s">
        <v>524</v>
      </c>
      <c r="T222" s="258">
        <v>0</v>
      </c>
      <c r="U222" s="258">
        <v>0</v>
      </c>
      <c r="V222" s="258" t="s">
        <v>524</v>
      </c>
      <c r="W222" s="258">
        <v>0</v>
      </c>
      <c r="X222" s="258">
        <v>0</v>
      </c>
      <c r="Y222" s="258" t="s">
        <v>524</v>
      </c>
      <c r="Z222" s="258">
        <v>0</v>
      </c>
      <c r="AA222" s="258">
        <v>0</v>
      </c>
      <c r="AB222" s="258" t="s">
        <v>524</v>
      </c>
      <c r="AC222" s="258"/>
      <c r="AD222" s="258" t="s">
        <v>526</v>
      </c>
      <c r="AE222" s="154"/>
      <c r="AF222" s="154" t="s">
        <v>526</v>
      </c>
      <c r="AG222" s="154" t="s">
        <v>526</v>
      </c>
      <c r="AH222" s="154" t="s">
        <v>526</v>
      </c>
      <c r="AI222" s="238" t="e">
        <v>#N/A</v>
      </c>
      <c r="AJ222" s="154" t="s">
        <v>526</v>
      </c>
      <c r="AK222" s="238" t="e">
        <v>#N/A</v>
      </c>
      <c r="AL222" s="154" t="s">
        <v>526</v>
      </c>
      <c r="AM222" s="227" t="str">
        <f>IF(COUNTIF('BU-TDR'!A:A,'Master List'!B222)&gt;0,"yes","no")</f>
        <v>no</v>
      </c>
      <c r="AN222" s="154"/>
      <c r="AO222" s="239" t="s">
        <v>2460</v>
      </c>
      <c r="AP222" s="239"/>
      <c r="AQ222" s="239"/>
      <c r="AR222" s="328">
        <v>42947</v>
      </c>
      <c r="AS222" s="153"/>
      <c r="AT222" s="239"/>
      <c r="AU222" s="239"/>
    </row>
    <row r="223" spans="1:47" s="240" customFormat="1" ht="84" hidden="1" x14ac:dyDescent="0.25">
      <c r="A223" s="231">
        <v>218</v>
      </c>
      <c r="B223" s="224" t="s">
        <v>1201</v>
      </c>
      <c r="C223" s="220" t="s">
        <v>1201</v>
      </c>
      <c r="D223" s="220" t="s">
        <v>1201</v>
      </c>
      <c r="E223" s="220"/>
      <c r="F223" s="220"/>
      <c r="G223" s="110" t="s">
        <v>637</v>
      </c>
      <c r="H223" s="157" t="s">
        <v>30</v>
      </c>
      <c r="I223" s="157" t="str">
        <f>B223&amp;".TXT"</f>
        <v>HC.TXT</v>
      </c>
      <c r="J223" s="158" t="s">
        <v>672</v>
      </c>
      <c r="K223" s="158" t="s">
        <v>571</v>
      </c>
      <c r="L223" s="154" t="s">
        <v>638</v>
      </c>
      <c r="M223" s="205">
        <v>42521</v>
      </c>
      <c r="N223" s="154" t="s">
        <v>141</v>
      </c>
      <c r="O223" s="153" t="s">
        <v>1188</v>
      </c>
      <c r="P223" s="153" t="s">
        <v>1200</v>
      </c>
      <c r="Q223" s="260"/>
      <c r="R223" s="260"/>
      <c r="S223" s="258" t="s">
        <v>524</v>
      </c>
      <c r="T223" s="258">
        <v>0</v>
      </c>
      <c r="U223" s="258">
        <v>0</v>
      </c>
      <c r="V223" s="258" t="s">
        <v>524</v>
      </c>
      <c r="W223" s="258">
        <v>0</v>
      </c>
      <c r="X223" s="258">
        <v>0</v>
      </c>
      <c r="Y223" s="258" t="s">
        <v>524</v>
      </c>
      <c r="Z223" s="258">
        <v>0</v>
      </c>
      <c r="AA223" s="258">
        <v>0</v>
      </c>
      <c r="AB223" s="258" t="s">
        <v>524</v>
      </c>
      <c r="AC223" s="258"/>
      <c r="AD223" s="258" t="s">
        <v>526</v>
      </c>
      <c r="AE223" s="154"/>
      <c r="AF223" s="154" t="s">
        <v>526</v>
      </c>
      <c r="AG223" s="154" t="s">
        <v>526</v>
      </c>
      <c r="AH223" s="154" t="s">
        <v>526</v>
      </c>
      <c r="AI223" s="238" t="e">
        <v>#N/A</v>
      </c>
      <c r="AJ223" s="154" t="s">
        <v>526</v>
      </c>
      <c r="AK223" s="238" t="e">
        <v>#N/A</v>
      </c>
      <c r="AL223" s="154" t="s">
        <v>526</v>
      </c>
      <c r="AM223" s="227" t="str">
        <f>IF(COUNTIF('BU-TDR'!A:A,'Master List'!B223)&gt;0,"yes","no")</f>
        <v>no</v>
      </c>
      <c r="AN223" s="154"/>
      <c r="AO223" s="239" t="s">
        <v>2461</v>
      </c>
      <c r="AP223" s="239"/>
      <c r="AQ223" s="239"/>
      <c r="AR223" s="328">
        <v>42969</v>
      </c>
      <c r="AS223" s="153" t="s">
        <v>2435</v>
      </c>
      <c r="AT223" s="239"/>
      <c r="AU223" s="239"/>
    </row>
    <row r="224" spans="1:47" s="240" customFormat="1" ht="12" hidden="1" x14ac:dyDescent="0.25">
      <c r="A224" s="231">
        <v>219</v>
      </c>
      <c r="B224" s="224" t="s">
        <v>1204</v>
      </c>
      <c r="C224" s="220" t="s">
        <v>1201</v>
      </c>
      <c r="D224" s="220" t="s">
        <v>1201</v>
      </c>
      <c r="E224" s="220"/>
      <c r="F224" s="220"/>
      <c r="G224" s="110" t="s">
        <v>530</v>
      </c>
      <c r="H224" s="157" t="s">
        <v>531</v>
      </c>
      <c r="I224" s="157" t="s">
        <v>532</v>
      </c>
      <c r="J224" s="158" t="s">
        <v>533</v>
      </c>
      <c r="K224" s="158" t="s">
        <v>534</v>
      </c>
      <c r="L224" s="154" t="s">
        <v>535</v>
      </c>
      <c r="M224" s="205" t="s">
        <v>1194</v>
      </c>
      <c r="N224" s="154" t="s">
        <v>141</v>
      </c>
      <c r="O224" s="153" t="s">
        <v>1188</v>
      </c>
      <c r="P224" s="153" t="s">
        <v>1203</v>
      </c>
      <c r="Q224" s="260"/>
      <c r="R224" s="260"/>
      <c r="S224" s="258" t="s">
        <v>524</v>
      </c>
      <c r="T224" s="258">
        <v>0</v>
      </c>
      <c r="U224" s="258">
        <v>0</v>
      </c>
      <c r="V224" s="258" t="s">
        <v>524</v>
      </c>
      <c r="W224" s="258">
        <v>0</v>
      </c>
      <c r="X224" s="258">
        <v>0</v>
      </c>
      <c r="Y224" s="258" t="s">
        <v>524</v>
      </c>
      <c r="Z224" s="258">
        <v>0</v>
      </c>
      <c r="AA224" s="258">
        <v>0</v>
      </c>
      <c r="AB224" s="258" t="s">
        <v>524</v>
      </c>
      <c r="AC224" s="258"/>
      <c r="AD224" s="258" t="s">
        <v>526</v>
      </c>
      <c r="AE224" s="154"/>
      <c r="AF224" s="154" t="s">
        <v>526</v>
      </c>
      <c r="AG224" s="154" t="s">
        <v>526</v>
      </c>
      <c r="AH224" s="154" t="s">
        <v>526</v>
      </c>
      <c r="AI224" s="238" t="e">
        <v>#N/A</v>
      </c>
      <c r="AJ224" s="154" t="s">
        <v>526</v>
      </c>
      <c r="AK224" s="238" t="e">
        <v>#N/A</v>
      </c>
      <c r="AL224" s="154" t="s">
        <v>526</v>
      </c>
      <c r="AM224" s="227" t="str">
        <f>IF(COUNTIF('BU-TDR'!A:A,'Master List'!B224)&gt;0,"yes","no")</f>
        <v>no</v>
      </c>
      <c r="AN224" s="154"/>
      <c r="AO224" s="239" t="s">
        <v>2462</v>
      </c>
      <c r="AP224" s="239"/>
      <c r="AQ224" s="239"/>
      <c r="AR224" s="328">
        <v>42947</v>
      </c>
      <c r="AS224" s="153"/>
      <c r="AT224" s="239"/>
      <c r="AU224" s="239"/>
    </row>
    <row r="225" spans="1:47" s="240" customFormat="1" ht="84" hidden="1" x14ac:dyDescent="0.25">
      <c r="A225" s="231">
        <v>220</v>
      </c>
      <c r="B225" s="224" t="s">
        <v>1206</v>
      </c>
      <c r="C225" s="220" t="s">
        <v>1206</v>
      </c>
      <c r="D225" s="220" t="s">
        <v>1206</v>
      </c>
      <c r="E225" s="220"/>
      <c r="F225" s="220"/>
      <c r="G225" s="110" t="s">
        <v>637</v>
      </c>
      <c r="H225" s="157" t="s">
        <v>30</v>
      </c>
      <c r="I225" s="157" t="str">
        <f>B225&amp;".TXT"</f>
        <v>HD.TXT</v>
      </c>
      <c r="J225" s="158" t="s">
        <v>672</v>
      </c>
      <c r="K225" s="158" t="s">
        <v>571</v>
      </c>
      <c r="L225" s="154" t="s">
        <v>638</v>
      </c>
      <c r="M225" s="205">
        <v>42521</v>
      </c>
      <c r="N225" s="154" t="s">
        <v>141</v>
      </c>
      <c r="O225" s="153" t="s">
        <v>1188</v>
      </c>
      <c r="P225" s="153" t="s">
        <v>1205</v>
      </c>
      <c r="Q225" s="260"/>
      <c r="R225" s="260"/>
      <c r="S225" s="258" t="s">
        <v>524</v>
      </c>
      <c r="T225" s="258">
        <v>0</v>
      </c>
      <c r="U225" s="258">
        <v>0</v>
      </c>
      <c r="V225" s="258" t="s">
        <v>524</v>
      </c>
      <c r="W225" s="258">
        <v>0</v>
      </c>
      <c r="X225" s="258">
        <v>0</v>
      </c>
      <c r="Y225" s="258" t="s">
        <v>524</v>
      </c>
      <c r="Z225" s="258">
        <v>0</v>
      </c>
      <c r="AA225" s="258">
        <v>0</v>
      </c>
      <c r="AB225" s="258" t="s">
        <v>524</v>
      </c>
      <c r="AC225" s="258"/>
      <c r="AD225" s="258" t="s">
        <v>526</v>
      </c>
      <c r="AE225" s="154"/>
      <c r="AF225" s="154" t="s">
        <v>526</v>
      </c>
      <c r="AG225" s="154" t="s">
        <v>526</v>
      </c>
      <c r="AH225" s="154" t="s">
        <v>526</v>
      </c>
      <c r="AI225" s="238" t="e">
        <v>#N/A</v>
      </c>
      <c r="AJ225" s="154" t="s">
        <v>526</v>
      </c>
      <c r="AK225" s="238" t="e">
        <v>#N/A</v>
      </c>
      <c r="AL225" s="154" t="s">
        <v>526</v>
      </c>
      <c r="AM225" s="227" t="str">
        <f>IF(COUNTIF('BU-TDR'!A:A,'Master List'!B225)&gt;0,"yes","no")</f>
        <v>no</v>
      </c>
      <c r="AN225" s="154"/>
      <c r="AO225" s="239" t="s">
        <v>2463</v>
      </c>
      <c r="AP225" s="239"/>
      <c r="AQ225" s="239"/>
      <c r="AR225" s="328">
        <v>42969</v>
      </c>
      <c r="AS225" s="153" t="s">
        <v>2435</v>
      </c>
      <c r="AT225" s="239"/>
      <c r="AU225" s="239"/>
    </row>
    <row r="226" spans="1:47" s="240" customFormat="1" ht="12" hidden="1" x14ac:dyDescent="0.25">
      <c r="A226" s="231">
        <v>221</v>
      </c>
      <c r="B226" s="224" t="s">
        <v>1209</v>
      </c>
      <c r="C226" s="220" t="s">
        <v>1206</v>
      </c>
      <c r="D226" s="220" t="s">
        <v>1206</v>
      </c>
      <c r="E226" s="220"/>
      <c r="F226" s="220"/>
      <c r="G226" s="110" t="s">
        <v>530</v>
      </c>
      <c r="H226" s="157" t="s">
        <v>531</v>
      </c>
      <c r="I226" s="157" t="s">
        <v>532</v>
      </c>
      <c r="J226" s="158" t="s">
        <v>533</v>
      </c>
      <c r="K226" s="158" t="s">
        <v>534</v>
      </c>
      <c r="L226" s="154" t="s">
        <v>535</v>
      </c>
      <c r="M226" s="205" t="s">
        <v>1194</v>
      </c>
      <c r="N226" s="154" t="s">
        <v>141</v>
      </c>
      <c r="O226" s="153" t="s">
        <v>1188</v>
      </c>
      <c r="P226" s="153" t="s">
        <v>1208</v>
      </c>
      <c r="Q226" s="260"/>
      <c r="R226" s="260"/>
      <c r="S226" s="258" t="s">
        <v>524</v>
      </c>
      <c r="T226" s="258">
        <v>0</v>
      </c>
      <c r="U226" s="258">
        <v>0</v>
      </c>
      <c r="V226" s="258" t="s">
        <v>524</v>
      </c>
      <c r="W226" s="258">
        <v>0</v>
      </c>
      <c r="X226" s="258">
        <v>0</v>
      </c>
      <c r="Y226" s="258" t="s">
        <v>524</v>
      </c>
      <c r="Z226" s="258">
        <v>0</v>
      </c>
      <c r="AA226" s="258">
        <v>0</v>
      </c>
      <c r="AB226" s="258" t="s">
        <v>524</v>
      </c>
      <c r="AC226" s="258"/>
      <c r="AD226" s="258" t="s">
        <v>526</v>
      </c>
      <c r="AE226" s="154"/>
      <c r="AF226" s="154" t="s">
        <v>526</v>
      </c>
      <c r="AG226" s="154" t="s">
        <v>526</v>
      </c>
      <c r="AH226" s="154" t="s">
        <v>526</v>
      </c>
      <c r="AI226" s="238" t="e">
        <v>#N/A</v>
      </c>
      <c r="AJ226" s="154" t="s">
        <v>526</v>
      </c>
      <c r="AK226" s="238" t="e">
        <v>#N/A</v>
      </c>
      <c r="AL226" s="154" t="s">
        <v>526</v>
      </c>
      <c r="AM226" s="227" t="str">
        <f>IF(COUNTIF('BU-TDR'!A:A,'Master List'!B226)&gt;0,"yes","no")</f>
        <v>no</v>
      </c>
      <c r="AN226" s="154"/>
      <c r="AO226" s="239" t="s">
        <v>2464</v>
      </c>
      <c r="AP226" s="239"/>
      <c r="AQ226" s="239"/>
      <c r="AR226" s="328">
        <v>42947</v>
      </c>
      <c r="AS226" s="153"/>
      <c r="AT226" s="239"/>
      <c r="AU226" s="239"/>
    </row>
    <row r="227" spans="1:47" s="240" customFormat="1" ht="84" hidden="1" x14ac:dyDescent="0.25">
      <c r="A227" s="231">
        <v>222</v>
      </c>
      <c r="B227" s="224" t="s">
        <v>1211</v>
      </c>
      <c r="C227" s="220" t="s">
        <v>1211</v>
      </c>
      <c r="D227" s="220" t="s">
        <v>1211</v>
      </c>
      <c r="E227" s="220"/>
      <c r="F227" s="220"/>
      <c r="G227" s="110" t="s">
        <v>637</v>
      </c>
      <c r="H227" s="157" t="s">
        <v>66</v>
      </c>
      <c r="I227" s="157" t="str">
        <f>B227&amp;".TXT"</f>
        <v>HE.TXT</v>
      </c>
      <c r="J227" s="158" t="s">
        <v>672</v>
      </c>
      <c r="K227" s="158" t="s">
        <v>571</v>
      </c>
      <c r="L227" s="154" t="s">
        <v>638</v>
      </c>
      <c r="M227" s="205">
        <v>42521</v>
      </c>
      <c r="N227" s="154" t="s">
        <v>141</v>
      </c>
      <c r="O227" s="153" t="s">
        <v>1188</v>
      </c>
      <c r="P227" s="153" t="s">
        <v>1210</v>
      </c>
      <c r="Q227" s="260"/>
      <c r="R227" s="260"/>
      <c r="S227" s="258" t="s">
        <v>524</v>
      </c>
      <c r="T227" s="258">
        <v>0</v>
      </c>
      <c r="U227" s="258">
        <v>0</v>
      </c>
      <c r="V227" s="258" t="s">
        <v>524</v>
      </c>
      <c r="W227" s="258">
        <v>0</v>
      </c>
      <c r="X227" s="258">
        <v>0</v>
      </c>
      <c r="Y227" s="258" t="s">
        <v>524</v>
      </c>
      <c r="Z227" s="258">
        <v>0</v>
      </c>
      <c r="AA227" s="258">
        <v>0</v>
      </c>
      <c r="AB227" s="258" t="s">
        <v>524</v>
      </c>
      <c r="AC227" s="258"/>
      <c r="AD227" s="258" t="s">
        <v>526</v>
      </c>
      <c r="AE227" s="154"/>
      <c r="AF227" s="154" t="s">
        <v>526</v>
      </c>
      <c r="AG227" s="154" t="s">
        <v>526</v>
      </c>
      <c r="AH227" s="154" t="s">
        <v>526</v>
      </c>
      <c r="AI227" s="238" t="e">
        <v>#N/A</v>
      </c>
      <c r="AJ227" s="154" t="s">
        <v>526</v>
      </c>
      <c r="AK227" s="238" t="e">
        <v>#N/A</v>
      </c>
      <c r="AL227" s="154" t="s">
        <v>526</v>
      </c>
      <c r="AM227" s="227" t="str">
        <f>IF(COUNTIF('BU-TDR'!A:A,'Master List'!B227)&gt;0,"yes","no")</f>
        <v>no</v>
      </c>
      <c r="AN227" s="154"/>
      <c r="AO227" s="239" t="s">
        <v>2465</v>
      </c>
      <c r="AP227" s="239"/>
      <c r="AQ227" s="239"/>
      <c r="AR227" s="328">
        <v>42969</v>
      </c>
      <c r="AS227" s="153" t="s">
        <v>2435</v>
      </c>
      <c r="AT227" s="239"/>
      <c r="AU227" s="239"/>
    </row>
    <row r="228" spans="1:47" s="240" customFormat="1" ht="12" hidden="1" x14ac:dyDescent="0.25">
      <c r="A228" s="231">
        <v>223</v>
      </c>
      <c r="B228" s="224" t="s">
        <v>1214</v>
      </c>
      <c r="C228" s="220" t="s">
        <v>1211</v>
      </c>
      <c r="D228" s="220" t="s">
        <v>1211</v>
      </c>
      <c r="E228" s="220"/>
      <c r="F228" s="220"/>
      <c r="G228" s="110" t="s">
        <v>530</v>
      </c>
      <c r="H228" s="157" t="s">
        <v>531</v>
      </c>
      <c r="I228" s="157" t="s">
        <v>532</v>
      </c>
      <c r="J228" s="158" t="s">
        <v>533</v>
      </c>
      <c r="K228" s="158" t="s">
        <v>534</v>
      </c>
      <c r="L228" s="154" t="s">
        <v>535</v>
      </c>
      <c r="M228" s="205" t="s">
        <v>1194</v>
      </c>
      <c r="N228" s="154" t="s">
        <v>141</v>
      </c>
      <c r="O228" s="153" t="s">
        <v>1188</v>
      </c>
      <c r="P228" s="153" t="s">
        <v>1213</v>
      </c>
      <c r="Q228" s="260"/>
      <c r="R228" s="260"/>
      <c r="S228" s="258" t="s">
        <v>524</v>
      </c>
      <c r="T228" s="258">
        <v>0</v>
      </c>
      <c r="U228" s="258">
        <v>0</v>
      </c>
      <c r="V228" s="258" t="s">
        <v>524</v>
      </c>
      <c r="W228" s="258">
        <v>0</v>
      </c>
      <c r="X228" s="258">
        <v>0</v>
      </c>
      <c r="Y228" s="258" t="s">
        <v>524</v>
      </c>
      <c r="Z228" s="258">
        <v>0</v>
      </c>
      <c r="AA228" s="258">
        <v>0</v>
      </c>
      <c r="AB228" s="258" t="s">
        <v>524</v>
      </c>
      <c r="AC228" s="258"/>
      <c r="AD228" s="258" t="s">
        <v>526</v>
      </c>
      <c r="AE228" s="154"/>
      <c r="AF228" s="154" t="s">
        <v>526</v>
      </c>
      <c r="AG228" s="154" t="s">
        <v>526</v>
      </c>
      <c r="AH228" s="154" t="s">
        <v>526</v>
      </c>
      <c r="AI228" s="238" t="e">
        <v>#N/A</v>
      </c>
      <c r="AJ228" s="154" t="s">
        <v>526</v>
      </c>
      <c r="AK228" s="238" t="e">
        <v>#N/A</v>
      </c>
      <c r="AL228" s="154" t="s">
        <v>526</v>
      </c>
      <c r="AM228" s="227" t="str">
        <f>IF(COUNTIF('BU-TDR'!A:A,'Master List'!B228)&gt;0,"yes","no")</f>
        <v>no</v>
      </c>
      <c r="AN228" s="154"/>
      <c r="AO228" s="239" t="s">
        <v>2466</v>
      </c>
      <c r="AP228" s="239"/>
      <c r="AQ228" s="239"/>
      <c r="AR228" s="328">
        <v>42947</v>
      </c>
      <c r="AS228" s="153"/>
      <c r="AT228" s="239"/>
      <c r="AU228" s="239"/>
    </row>
    <row r="229" spans="1:47" s="240" customFormat="1" ht="84" hidden="1" x14ac:dyDescent="0.25">
      <c r="A229" s="231">
        <v>224</v>
      </c>
      <c r="B229" s="224" t="s">
        <v>1216</v>
      </c>
      <c r="C229" s="220" t="s">
        <v>1216</v>
      </c>
      <c r="D229" s="220" t="s">
        <v>1216</v>
      </c>
      <c r="E229" s="220"/>
      <c r="F229" s="220"/>
      <c r="G229" s="110" t="s">
        <v>637</v>
      </c>
      <c r="H229" s="157" t="s">
        <v>22</v>
      </c>
      <c r="I229" s="157" t="str">
        <f>B229&amp;".TXT"</f>
        <v>HF.TXT</v>
      </c>
      <c r="J229" s="158" t="s">
        <v>672</v>
      </c>
      <c r="K229" s="158" t="s">
        <v>571</v>
      </c>
      <c r="L229" s="154" t="s">
        <v>638</v>
      </c>
      <c r="M229" s="205">
        <v>42521</v>
      </c>
      <c r="N229" s="154" t="s">
        <v>141</v>
      </c>
      <c r="O229" s="153" t="s">
        <v>1188</v>
      </c>
      <c r="P229" s="153" t="s">
        <v>1215</v>
      </c>
      <c r="Q229" s="260"/>
      <c r="R229" s="260"/>
      <c r="S229" s="258" t="s">
        <v>524</v>
      </c>
      <c r="T229" s="258">
        <v>0</v>
      </c>
      <c r="U229" s="258">
        <v>0</v>
      </c>
      <c r="V229" s="258" t="s">
        <v>524</v>
      </c>
      <c r="W229" s="258">
        <v>0</v>
      </c>
      <c r="X229" s="258">
        <v>0</v>
      </c>
      <c r="Y229" s="258" t="s">
        <v>524</v>
      </c>
      <c r="Z229" s="258">
        <v>0</v>
      </c>
      <c r="AA229" s="258">
        <v>0</v>
      </c>
      <c r="AB229" s="258" t="s">
        <v>524</v>
      </c>
      <c r="AC229" s="258"/>
      <c r="AD229" s="258" t="s">
        <v>526</v>
      </c>
      <c r="AE229" s="154"/>
      <c r="AF229" s="154" t="s">
        <v>526</v>
      </c>
      <c r="AG229" s="154" t="s">
        <v>526</v>
      </c>
      <c r="AH229" s="154" t="s">
        <v>526</v>
      </c>
      <c r="AI229" s="238" t="e">
        <v>#N/A</v>
      </c>
      <c r="AJ229" s="154" t="s">
        <v>526</v>
      </c>
      <c r="AK229" s="238" t="e">
        <v>#N/A</v>
      </c>
      <c r="AL229" s="154" t="s">
        <v>526</v>
      </c>
      <c r="AM229" s="227" t="str">
        <f>IF(COUNTIF('BU-TDR'!A:A,'Master List'!B229)&gt;0,"yes","no")</f>
        <v>no</v>
      </c>
      <c r="AN229" s="154"/>
      <c r="AO229" s="239" t="s">
        <v>2467</v>
      </c>
      <c r="AP229" s="239"/>
      <c r="AQ229" s="239"/>
      <c r="AR229" s="328">
        <v>42969</v>
      </c>
      <c r="AS229" s="153" t="s">
        <v>2435</v>
      </c>
      <c r="AT229" s="239"/>
      <c r="AU229" s="239"/>
    </row>
    <row r="230" spans="1:47" s="240" customFormat="1" ht="12" hidden="1" x14ac:dyDescent="0.25">
      <c r="A230" s="231">
        <v>225</v>
      </c>
      <c r="B230" s="224" t="s">
        <v>1219</v>
      </c>
      <c r="C230" s="220" t="s">
        <v>1216</v>
      </c>
      <c r="D230" s="220" t="s">
        <v>1216</v>
      </c>
      <c r="E230" s="220"/>
      <c r="F230" s="220"/>
      <c r="G230" s="110" t="s">
        <v>530</v>
      </c>
      <c r="H230" s="157" t="s">
        <v>531</v>
      </c>
      <c r="I230" s="157" t="s">
        <v>532</v>
      </c>
      <c r="J230" s="158" t="s">
        <v>533</v>
      </c>
      <c r="K230" s="158" t="s">
        <v>534</v>
      </c>
      <c r="L230" s="154" t="s">
        <v>535</v>
      </c>
      <c r="M230" s="205" t="s">
        <v>1194</v>
      </c>
      <c r="N230" s="154" t="s">
        <v>141</v>
      </c>
      <c r="O230" s="153" t="s">
        <v>1188</v>
      </c>
      <c r="P230" s="153" t="s">
        <v>1218</v>
      </c>
      <c r="Q230" s="260"/>
      <c r="R230" s="260"/>
      <c r="S230" s="258" t="s">
        <v>524</v>
      </c>
      <c r="T230" s="258">
        <v>0</v>
      </c>
      <c r="U230" s="258">
        <v>0</v>
      </c>
      <c r="V230" s="258" t="s">
        <v>524</v>
      </c>
      <c r="W230" s="258">
        <v>0</v>
      </c>
      <c r="X230" s="258">
        <v>0</v>
      </c>
      <c r="Y230" s="258" t="s">
        <v>524</v>
      </c>
      <c r="Z230" s="258">
        <v>0</v>
      </c>
      <c r="AA230" s="258">
        <v>0</v>
      </c>
      <c r="AB230" s="258" t="s">
        <v>524</v>
      </c>
      <c r="AC230" s="258"/>
      <c r="AD230" s="258" t="s">
        <v>526</v>
      </c>
      <c r="AE230" s="154"/>
      <c r="AF230" s="154" t="s">
        <v>526</v>
      </c>
      <c r="AG230" s="154" t="s">
        <v>526</v>
      </c>
      <c r="AH230" s="154" t="s">
        <v>526</v>
      </c>
      <c r="AI230" s="238" t="e">
        <v>#N/A</v>
      </c>
      <c r="AJ230" s="154" t="s">
        <v>526</v>
      </c>
      <c r="AK230" s="238" t="e">
        <v>#N/A</v>
      </c>
      <c r="AL230" s="154" t="s">
        <v>526</v>
      </c>
      <c r="AM230" s="227" t="str">
        <f>IF(COUNTIF('BU-TDR'!A:A,'Master List'!B230)&gt;0,"yes","no")</f>
        <v>no</v>
      </c>
      <c r="AN230" s="154"/>
      <c r="AO230" s="239" t="s">
        <v>2468</v>
      </c>
      <c r="AP230" s="239"/>
      <c r="AQ230" s="239"/>
      <c r="AR230" s="328">
        <v>42947</v>
      </c>
      <c r="AS230" s="153"/>
      <c r="AT230" s="239"/>
      <c r="AU230" s="239"/>
    </row>
    <row r="231" spans="1:47" s="240" customFormat="1" ht="84" hidden="1" x14ac:dyDescent="0.25">
      <c r="A231" s="231">
        <v>226</v>
      </c>
      <c r="B231" s="224" t="s">
        <v>1221</v>
      </c>
      <c r="C231" s="220" t="s">
        <v>1221</v>
      </c>
      <c r="D231" s="220" t="s">
        <v>1221</v>
      </c>
      <c r="E231" s="220"/>
      <c r="F231" s="220"/>
      <c r="G231" s="110" t="s">
        <v>637</v>
      </c>
      <c r="H231" s="157" t="s">
        <v>22</v>
      </c>
      <c r="I231" s="157" t="str">
        <f>B231&amp;".TXT"</f>
        <v>HG.TXT</v>
      </c>
      <c r="J231" s="158" t="s">
        <v>672</v>
      </c>
      <c r="K231" s="158" t="s">
        <v>571</v>
      </c>
      <c r="L231" s="154" t="s">
        <v>638</v>
      </c>
      <c r="M231" s="205">
        <v>42521</v>
      </c>
      <c r="N231" s="154" t="s">
        <v>141</v>
      </c>
      <c r="O231" s="153" t="s">
        <v>1188</v>
      </c>
      <c r="P231" s="153" t="s">
        <v>1220</v>
      </c>
      <c r="Q231" s="260"/>
      <c r="R231" s="260"/>
      <c r="S231" s="258" t="s">
        <v>524</v>
      </c>
      <c r="T231" s="258">
        <v>0</v>
      </c>
      <c r="U231" s="258">
        <v>0</v>
      </c>
      <c r="V231" s="258" t="s">
        <v>524</v>
      </c>
      <c r="W231" s="258">
        <v>0</v>
      </c>
      <c r="X231" s="258">
        <v>0</v>
      </c>
      <c r="Y231" s="258" t="s">
        <v>524</v>
      </c>
      <c r="Z231" s="258">
        <v>0</v>
      </c>
      <c r="AA231" s="258">
        <v>0</v>
      </c>
      <c r="AB231" s="258" t="s">
        <v>524</v>
      </c>
      <c r="AC231" s="258"/>
      <c r="AD231" s="258" t="s">
        <v>526</v>
      </c>
      <c r="AE231" s="154"/>
      <c r="AF231" s="154" t="s">
        <v>526</v>
      </c>
      <c r="AG231" s="154" t="s">
        <v>526</v>
      </c>
      <c r="AH231" s="154" t="s">
        <v>526</v>
      </c>
      <c r="AI231" s="238" t="e">
        <v>#N/A</v>
      </c>
      <c r="AJ231" s="154" t="s">
        <v>526</v>
      </c>
      <c r="AK231" s="238" t="e">
        <v>#N/A</v>
      </c>
      <c r="AL231" s="154" t="s">
        <v>526</v>
      </c>
      <c r="AM231" s="227" t="str">
        <f>IF(COUNTIF('BU-TDR'!A:A,'Master List'!B231)&gt;0,"yes","no")</f>
        <v>no</v>
      </c>
      <c r="AN231" s="154"/>
      <c r="AO231" s="239" t="s">
        <v>2469</v>
      </c>
      <c r="AP231" s="239"/>
      <c r="AQ231" s="239"/>
      <c r="AR231" s="328">
        <v>42969</v>
      </c>
      <c r="AS231" s="153" t="s">
        <v>2435</v>
      </c>
      <c r="AT231" s="239"/>
      <c r="AU231" s="239"/>
    </row>
    <row r="232" spans="1:47" s="240" customFormat="1" ht="12" hidden="1" x14ac:dyDescent="0.25">
      <c r="A232" s="231">
        <v>227</v>
      </c>
      <c r="B232" s="224" t="s">
        <v>1224</v>
      </c>
      <c r="C232" s="220" t="s">
        <v>1221</v>
      </c>
      <c r="D232" s="220" t="s">
        <v>1221</v>
      </c>
      <c r="E232" s="220"/>
      <c r="F232" s="220"/>
      <c r="G232" s="110" t="s">
        <v>530</v>
      </c>
      <c r="H232" s="157" t="s">
        <v>531</v>
      </c>
      <c r="I232" s="157" t="s">
        <v>532</v>
      </c>
      <c r="J232" s="158" t="s">
        <v>533</v>
      </c>
      <c r="K232" s="158" t="s">
        <v>534</v>
      </c>
      <c r="L232" s="154" t="s">
        <v>535</v>
      </c>
      <c r="M232" s="205" t="s">
        <v>1194</v>
      </c>
      <c r="N232" s="154" t="s">
        <v>141</v>
      </c>
      <c r="O232" s="153" t="s">
        <v>1188</v>
      </c>
      <c r="P232" s="153" t="s">
        <v>1223</v>
      </c>
      <c r="Q232" s="260"/>
      <c r="R232" s="260"/>
      <c r="S232" s="258" t="s">
        <v>524</v>
      </c>
      <c r="T232" s="258">
        <v>0</v>
      </c>
      <c r="U232" s="258">
        <v>0</v>
      </c>
      <c r="V232" s="258" t="s">
        <v>524</v>
      </c>
      <c r="W232" s="258">
        <v>0</v>
      </c>
      <c r="X232" s="258">
        <v>0</v>
      </c>
      <c r="Y232" s="258" t="s">
        <v>524</v>
      </c>
      <c r="Z232" s="258">
        <v>0</v>
      </c>
      <c r="AA232" s="258">
        <v>0</v>
      </c>
      <c r="AB232" s="258" t="s">
        <v>524</v>
      </c>
      <c r="AC232" s="258"/>
      <c r="AD232" s="258" t="s">
        <v>526</v>
      </c>
      <c r="AE232" s="154"/>
      <c r="AF232" s="154" t="s">
        <v>526</v>
      </c>
      <c r="AG232" s="154" t="s">
        <v>526</v>
      </c>
      <c r="AH232" s="154" t="s">
        <v>526</v>
      </c>
      <c r="AI232" s="238" t="e">
        <v>#N/A</v>
      </c>
      <c r="AJ232" s="154" t="s">
        <v>526</v>
      </c>
      <c r="AK232" s="238" t="e">
        <v>#N/A</v>
      </c>
      <c r="AL232" s="154" t="s">
        <v>526</v>
      </c>
      <c r="AM232" s="227" t="str">
        <f>IF(COUNTIF('BU-TDR'!A:A,'Master List'!B232)&gt;0,"yes","no")</f>
        <v>no</v>
      </c>
      <c r="AN232" s="154"/>
      <c r="AO232" s="239" t="s">
        <v>2470</v>
      </c>
      <c r="AP232" s="239"/>
      <c r="AQ232" s="239"/>
      <c r="AR232" s="328">
        <v>42947</v>
      </c>
      <c r="AS232" s="153"/>
      <c r="AT232" s="239"/>
      <c r="AU232" s="239"/>
    </row>
    <row r="233" spans="1:47" s="240" customFormat="1" ht="12" hidden="1" x14ac:dyDescent="0.25">
      <c r="A233" s="231">
        <v>228</v>
      </c>
      <c r="B233" s="224" t="s">
        <v>1226</v>
      </c>
      <c r="C233" s="220" t="s">
        <v>1226</v>
      </c>
      <c r="D233" s="220" t="s">
        <v>1226</v>
      </c>
      <c r="E233" s="220"/>
      <c r="F233" s="220"/>
      <c r="G233" s="110" t="s">
        <v>637</v>
      </c>
      <c r="H233" s="157" t="s">
        <v>22</v>
      </c>
      <c r="I233" s="157" t="str">
        <f>B233&amp;".TXT"</f>
        <v>HI.TXT</v>
      </c>
      <c r="J233" s="158" t="s">
        <v>672</v>
      </c>
      <c r="K233" s="158" t="s">
        <v>571</v>
      </c>
      <c r="L233" s="154" t="s">
        <v>638</v>
      </c>
      <c r="M233" s="205">
        <v>42521</v>
      </c>
      <c r="N233" s="154" t="s">
        <v>141</v>
      </c>
      <c r="O233" s="153" t="s">
        <v>1188</v>
      </c>
      <c r="P233" s="153" t="s">
        <v>1225</v>
      </c>
      <c r="Q233" s="260"/>
      <c r="R233" s="260"/>
      <c r="S233" s="258" t="s">
        <v>524</v>
      </c>
      <c r="T233" s="258">
        <v>0</v>
      </c>
      <c r="U233" s="258">
        <v>0</v>
      </c>
      <c r="V233" s="258" t="s">
        <v>524</v>
      </c>
      <c r="W233" s="258">
        <v>0</v>
      </c>
      <c r="X233" s="258">
        <v>0</v>
      </c>
      <c r="Y233" s="258" t="s">
        <v>524</v>
      </c>
      <c r="Z233" s="258">
        <v>0</v>
      </c>
      <c r="AA233" s="258">
        <v>0</v>
      </c>
      <c r="AB233" s="258" t="s">
        <v>524</v>
      </c>
      <c r="AC233" s="258"/>
      <c r="AD233" s="258" t="s">
        <v>526</v>
      </c>
      <c r="AE233" s="154"/>
      <c r="AF233" s="154" t="s">
        <v>526</v>
      </c>
      <c r="AG233" s="154" t="s">
        <v>526</v>
      </c>
      <c r="AH233" s="154" t="s">
        <v>526</v>
      </c>
      <c r="AI233" s="238" t="e">
        <v>#N/A</v>
      </c>
      <c r="AJ233" s="154" t="s">
        <v>526</v>
      </c>
      <c r="AK233" s="238" t="e">
        <v>#N/A</v>
      </c>
      <c r="AL233" s="154" t="s">
        <v>526</v>
      </c>
      <c r="AM233" s="227" t="str">
        <f>IF(COUNTIF('BU-TDR'!A:A,'Master List'!B233)&gt;0,"yes","no")</f>
        <v>no</v>
      </c>
      <c r="AN233" s="154"/>
      <c r="AO233" s="239" t="s">
        <v>2471</v>
      </c>
      <c r="AP233" s="239"/>
      <c r="AQ233" s="239"/>
      <c r="AR233" s="328">
        <v>42969</v>
      </c>
      <c r="AS233" s="153"/>
      <c r="AT233" s="239"/>
      <c r="AU233" s="239"/>
    </row>
    <row r="234" spans="1:47" s="240" customFormat="1" ht="168" hidden="1" x14ac:dyDescent="0.25">
      <c r="A234" s="231">
        <v>229</v>
      </c>
      <c r="B234" s="224" t="s">
        <v>1229</v>
      </c>
      <c r="C234" s="220" t="s">
        <v>1226</v>
      </c>
      <c r="D234" s="220" t="s">
        <v>1226</v>
      </c>
      <c r="E234" s="220"/>
      <c r="F234" s="220"/>
      <c r="G234" s="110" t="s">
        <v>530</v>
      </c>
      <c r="H234" s="157" t="s">
        <v>531</v>
      </c>
      <c r="I234" s="157" t="s">
        <v>532</v>
      </c>
      <c r="J234" s="158" t="s">
        <v>533</v>
      </c>
      <c r="K234" s="158" t="s">
        <v>534</v>
      </c>
      <c r="L234" s="154" t="s">
        <v>535</v>
      </c>
      <c r="M234" s="205" t="s">
        <v>1194</v>
      </c>
      <c r="N234" s="154" t="s">
        <v>141</v>
      </c>
      <c r="O234" s="153" t="s">
        <v>1188</v>
      </c>
      <c r="P234" s="153" t="s">
        <v>1228</v>
      </c>
      <c r="Q234" s="260"/>
      <c r="R234" s="260"/>
      <c r="S234" s="258" t="s">
        <v>524</v>
      </c>
      <c r="T234" s="258">
        <v>0</v>
      </c>
      <c r="U234" s="258">
        <v>0</v>
      </c>
      <c r="V234" s="258" t="s">
        <v>524</v>
      </c>
      <c r="W234" s="258">
        <v>0</v>
      </c>
      <c r="X234" s="258">
        <v>0</v>
      </c>
      <c r="Y234" s="258" t="s">
        <v>524</v>
      </c>
      <c r="Z234" s="258">
        <v>0</v>
      </c>
      <c r="AA234" s="258">
        <v>0</v>
      </c>
      <c r="AB234" s="258" t="s">
        <v>524</v>
      </c>
      <c r="AC234" s="258"/>
      <c r="AD234" s="258" t="s">
        <v>526</v>
      </c>
      <c r="AE234" s="154"/>
      <c r="AF234" s="154" t="s">
        <v>526</v>
      </c>
      <c r="AG234" s="154" t="s">
        <v>526</v>
      </c>
      <c r="AH234" s="154" t="s">
        <v>526</v>
      </c>
      <c r="AI234" s="238" t="e">
        <v>#N/A</v>
      </c>
      <c r="AJ234" s="154" t="s">
        <v>526</v>
      </c>
      <c r="AK234" s="238" t="e">
        <v>#N/A</v>
      </c>
      <c r="AL234" s="154" t="s">
        <v>526</v>
      </c>
      <c r="AM234" s="227" t="str">
        <f>IF(COUNTIF('BU-TDR'!A:A,'Master List'!B234)&gt;0,"yes","no")</f>
        <v>no</v>
      </c>
      <c r="AN234" s="154"/>
      <c r="AO234" s="239" t="s">
        <v>2472</v>
      </c>
      <c r="AP234" s="239"/>
      <c r="AQ234" s="239"/>
      <c r="AR234" s="328">
        <v>42947</v>
      </c>
      <c r="AS234" s="153" t="s">
        <v>2473</v>
      </c>
      <c r="AT234" s="239"/>
      <c r="AU234" s="239"/>
    </row>
    <row r="235" spans="1:47" s="240" customFormat="1" ht="24" hidden="1" x14ac:dyDescent="0.25">
      <c r="A235" s="231">
        <v>230</v>
      </c>
      <c r="B235" s="224" t="s">
        <v>1231</v>
      </c>
      <c r="C235" s="220" t="s">
        <v>1231</v>
      </c>
      <c r="D235" s="220" t="s">
        <v>1231</v>
      </c>
      <c r="E235" s="220"/>
      <c r="F235" s="220"/>
      <c r="G235" s="110" t="s">
        <v>637</v>
      </c>
      <c r="H235" s="157" t="s">
        <v>22</v>
      </c>
      <c r="I235" s="157" t="str">
        <f>B235&amp;".TXT"</f>
        <v>HJ.TXT</v>
      </c>
      <c r="J235" s="158" t="s">
        <v>672</v>
      </c>
      <c r="K235" s="158" t="s">
        <v>571</v>
      </c>
      <c r="L235" s="154" t="s">
        <v>638</v>
      </c>
      <c r="M235" s="205">
        <v>42521</v>
      </c>
      <c r="N235" s="154" t="s">
        <v>141</v>
      </c>
      <c r="O235" s="153" t="s">
        <v>1188</v>
      </c>
      <c r="P235" s="153" t="s">
        <v>1230</v>
      </c>
      <c r="Q235" s="260"/>
      <c r="R235" s="260"/>
      <c r="S235" s="258" t="s">
        <v>524</v>
      </c>
      <c r="T235" s="258">
        <v>0</v>
      </c>
      <c r="U235" s="258">
        <v>0</v>
      </c>
      <c r="V235" s="258" t="s">
        <v>524</v>
      </c>
      <c r="W235" s="258">
        <v>0</v>
      </c>
      <c r="X235" s="258">
        <v>0</v>
      </c>
      <c r="Y235" s="258" t="s">
        <v>524</v>
      </c>
      <c r="Z235" s="258">
        <v>0</v>
      </c>
      <c r="AA235" s="258">
        <v>0</v>
      </c>
      <c r="AB235" s="258" t="s">
        <v>524</v>
      </c>
      <c r="AC235" s="258"/>
      <c r="AD235" s="258" t="s">
        <v>526</v>
      </c>
      <c r="AE235" s="154"/>
      <c r="AF235" s="154" t="s">
        <v>526</v>
      </c>
      <c r="AG235" s="154" t="s">
        <v>526</v>
      </c>
      <c r="AH235" s="154" t="s">
        <v>526</v>
      </c>
      <c r="AI235" s="238" t="e">
        <v>#N/A</v>
      </c>
      <c r="AJ235" s="154" t="s">
        <v>526</v>
      </c>
      <c r="AK235" s="238" t="e">
        <v>#N/A</v>
      </c>
      <c r="AL235" s="154" t="s">
        <v>526</v>
      </c>
      <c r="AM235" s="227" t="str">
        <f>IF(COUNTIF('BU-TDR'!A:A,'Master List'!B235)&gt;0,"yes","no")</f>
        <v>no</v>
      </c>
      <c r="AN235" s="154"/>
      <c r="AO235" s="239" t="s">
        <v>2474</v>
      </c>
      <c r="AP235" s="239"/>
      <c r="AQ235" s="239"/>
      <c r="AR235" s="328">
        <v>42969</v>
      </c>
      <c r="AS235" s="153"/>
      <c r="AT235" s="239"/>
      <c r="AU235" s="239"/>
    </row>
    <row r="236" spans="1:47" s="240" customFormat="1" ht="24" hidden="1" x14ac:dyDescent="0.25">
      <c r="A236" s="231">
        <v>231</v>
      </c>
      <c r="B236" s="224" t="s">
        <v>1234</v>
      </c>
      <c r="C236" s="220" t="s">
        <v>1231</v>
      </c>
      <c r="D236" s="220" t="s">
        <v>1231</v>
      </c>
      <c r="E236" s="220"/>
      <c r="F236" s="220"/>
      <c r="G236" s="110" t="s">
        <v>530</v>
      </c>
      <c r="H236" s="157" t="s">
        <v>531</v>
      </c>
      <c r="I236" s="157" t="s">
        <v>532</v>
      </c>
      <c r="J236" s="158" t="s">
        <v>533</v>
      </c>
      <c r="K236" s="158" t="s">
        <v>534</v>
      </c>
      <c r="L236" s="154" t="s">
        <v>535</v>
      </c>
      <c r="M236" s="205" t="s">
        <v>1194</v>
      </c>
      <c r="N236" s="154" t="s">
        <v>141</v>
      </c>
      <c r="O236" s="153" t="s">
        <v>1188</v>
      </c>
      <c r="P236" s="153" t="s">
        <v>1233</v>
      </c>
      <c r="Q236" s="260"/>
      <c r="R236" s="260"/>
      <c r="S236" s="258" t="s">
        <v>524</v>
      </c>
      <c r="T236" s="258">
        <v>0</v>
      </c>
      <c r="U236" s="258">
        <v>0</v>
      </c>
      <c r="V236" s="258" t="s">
        <v>524</v>
      </c>
      <c r="W236" s="258">
        <v>0</v>
      </c>
      <c r="X236" s="258">
        <v>0</v>
      </c>
      <c r="Y236" s="258" t="s">
        <v>524</v>
      </c>
      <c r="Z236" s="258">
        <v>0</v>
      </c>
      <c r="AA236" s="258">
        <v>0</v>
      </c>
      <c r="AB236" s="258" t="s">
        <v>524</v>
      </c>
      <c r="AC236" s="258"/>
      <c r="AD236" s="258" t="s">
        <v>526</v>
      </c>
      <c r="AE236" s="154"/>
      <c r="AF236" s="154" t="s">
        <v>526</v>
      </c>
      <c r="AG236" s="154" t="s">
        <v>526</v>
      </c>
      <c r="AH236" s="154" t="s">
        <v>526</v>
      </c>
      <c r="AI236" s="238" t="e">
        <v>#N/A</v>
      </c>
      <c r="AJ236" s="154" t="s">
        <v>526</v>
      </c>
      <c r="AK236" s="238" t="e">
        <v>#N/A</v>
      </c>
      <c r="AL236" s="154" t="s">
        <v>526</v>
      </c>
      <c r="AM236" s="227" t="str">
        <f>IF(COUNTIF('BU-TDR'!A:A,'Master List'!B236)&gt;0,"yes","no")</f>
        <v>no</v>
      </c>
      <c r="AN236" s="154"/>
      <c r="AO236" s="239" t="s">
        <v>2475</v>
      </c>
      <c r="AP236" s="239"/>
      <c r="AQ236" s="239"/>
      <c r="AR236" s="328">
        <v>42947</v>
      </c>
      <c r="AS236" s="153"/>
      <c r="AT236" s="239"/>
      <c r="AU236" s="239"/>
    </row>
    <row r="237" spans="1:47" s="240" customFormat="1" ht="12" hidden="1" x14ac:dyDescent="0.25">
      <c r="A237" s="231">
        <v>232</v>
      </c>
      <c r="B237" s="224" t="s">
        <v>1236</v>
      </c>
      <c r="C237" s="220" t="s">
        <v>1236</v>
      </c>
      <c r="D237" s="220" t="s">
        <v>1236</v>
      </c>
      <c r="E237" s="220"/>
      <c r="F237" s="220"/>
      <c r="G237" s="110" t="s">
        <v>637</v>
      </c>
      <c r="H237" s="157" t="s">
        <v>22</v>
      </c>
      <c r="I237" s="157" t="str">
        <f>B237&amp;".TXT"</f>
        <v>HK.TXT</v>
      </c>
      <c r="J237" s="158" t="s">
        <v>672</v>
      </c>
      <c r="K237" s="158" t="s">
        <v>571</v>
      </c>
      <c r="L237" s="154" t="s">
        <v>638</v>
      </c>
      <c r="M237" s="205">
        <v>42521</v>
      </c>
      <c r="N237" s="154" t="s">
        <v>141</v>
      </c>
      <c r="O237" s="153" t="s">
        <v>1188</v>
      </c>
      <c r="P237" s="153" t="s">
        <v>1235</v>
      </c>
      <c r="Q237" s="260"/>
      <c r="R237" s="260" t="s">
        <v>725</v>
      </c>
      <c r="S237" s="258" t="s">
        <v>524</v>
      </c>
      <c r="T237" s="258">
        <v>0</v>
      </c>
      <c r="U237" s="258">
        <v>0</v>
      </c>
      <c r="V237" s="258" t="s">
        <v>524</v>
      </c>
      <c r="W237" s="258">
        <v>0</v>
      </c>
      <c r="X237" s="258">
        <v>0</v>
      </c>
      <c r="Y237" s="258" t="s">
        <v>524</v>
      </c>
      <c r="Z237" s="258">
        <v>0</v>
      </c>
      <c r="AA237" s="258">
        <v>0</v>
      </c>
      <c r="AB237" s="258" t="s">
        <v>524</v>
      </c>
      <c r="AC237" s="258"/>
      <c r="AD237" s="258" t="s">
        <v>526</v>
      </c>
      <c r="AE237" s="154"/>
      <c r="AF237" s="154" t="s">
        <v>526</v>
      </c>
      <c r="AG237" s="154" t="s">
        <v>526</v>
      </c>
      <c r="AH237" s="154" t="s">
        <v>526</v>
      </c>
      <c r="AI237" s="238" t="e">
        <v>#N/A</v>
      </c>
      <c r="AJ237" s="154" t="s">
        <v>526</v>
      </c>
      <c r="AK237" s="238" t="e">
        <v>#N/A</v>
      </c>
      <c r="AL237" s="154" t="s">
        <v>526</v>
      </c>
      <c r="AM237" s="227" t="str">
        <f>IF(COUNTIF('BU-TDR'!A:A,'Master List'!B237)&gt;0,"yes","no")</f>
        <v>no</v>
      </c>
      <c r="AN237" s="154"/>
      <c r="AO237" s="239" t="s">
        <v>2476</v>
      </c>
      <c r="AP237" s="239"/>
      <c r="AQ237" s="239"/>
      <c r="AR237" s="328">
        <v>42969</v>
      </c>
      <c r="AS237" s="153"/>
      <c r="AT237" s="239"/>
      <c r="AU237" s="239"/>
    </row>
    <row r="238" spans="1:47" s="240" customFormat="1" ht="12" hidden="1" x14ac:dyDescent="0.25">
      <c r="A238" s="231">
        <v>233</v>
      </c>
      <c r="B238" s="224" t="s">
        <v>1239</v>
      </c>
      <c r="C238" s="220" t="s">
        <v>1236</v>
      </c>
      <c r="D238" s="220" t="s">
        <v>1236</v>
      </c>
      <c r="E238" s="220"/>
      <c r="F238" s="220"/>
      <c r="G238" s="110" t="s">
        <v>530</v>
      </c>
      <c r="H238" s="157" t="s">
        <v>531</v>
      </c>
      <c r="I238" s="157" t="s">
        <v>532</v>
      </c>
      <c r="J238" s="158" t="s">
        <v>533</v>
      </c>
      <c r="K238" s="158" t="s">
        <v>534</v>
      </c>
      <c r="L238" s="154" t="s">
        <v>535</v>
      </c>
      <c r="M238" s="205" t="s">
        <v>1194</v>
      </c>
      <c r="N238" s="154" t="s">
        <v>141</v>
      </c>
      <c r="O238" s="153" t="s">
        <v>1188</v>
      </c>
      <c r="P238" s="153" t="s">
        <v>1238</v>
      </c>
      <c r="Q238" s="260"/>
      <c r="R238" s="260" t="s">
        <v>725</v>
      </c>
      <c r="S238" s="258" t="s">
        <v>524</v>
      </c>
      <c r="T238" s="258">
        <v>0</v>
      </c>
      <c r="U238" s="258">
        <v>0</v>
      </c>
      <c r="V238" s="258" t="s">
        <v>524</v>
      </c>
      <c r="W238" s="258">
        <v>0</v>
      </c>
      <c r="X238" s="258">
        <v>0</v>
      </c>
      <c r="Y238" s="258" t="s">
        <v>524</v>
      </c>
      <c r="Z238" s="258">
        <v>0</v>
      </c>
      <c r="AA238" s="258">
        <v>0</v>
      </c>
      <c r="AB238" s="258" t="s">
        <v>524</v>
      </c>
      <c r="AC238" s="258"/>
      <c r="AD238" s="258" t="s">
        <v>526</v>
      </c>
      <c r="AE238" s="154"/>
      <c r="AF238" s="154" t="s">
        <v>526</v>
      </c>
      <c r="AG238" s="154" t="s">
        <v>526</v>
      </c>
      <c r="AH238" s="154" t="s">
        <v>526</v>
      </c>
      <c r="AI238" s="238" t="e">
        <v>#N/A</v>
      </c>
      <c r="AJ238" s="154" t="s">
        <v>526</v>
      </c>
      <c r="AK238" s="238" t="e">
        <v>#N/A</v>
      </c>
      <c r="AL238" s="154" t="s">
        <v>526</v>
      </c>
      <c r="AM238" s="227" t="str">
        <f>IF(COUNTIF('BU-TDR'!A:A,'Master List'!B238)&gt;0,"yes","no")</f>
        <v>no</v>
      </c>
      <c r="AN238" s="154"/>
      <c r="AO238" s="239" t="s">
        <v>2477</v>
      </c>
      <c r="AP238" s="239"/>
      <c r="AQ238" s="239"/>
      <c r="AR238" s="328">
        <v>42947</v>
      </c>
      <c r="AS238" s="153"/>
      <c r="AT238" s="239" t="s">
        <v>2391</v>
      </c>
      <c r="AU238" s="239"/>
    </row>
    <row r="239" spans="1:47" s="240" customFormat="1" ht="12" hidden="1" x14ac:dyDescent="0.25">
      <c r="A239" s="231">
        <v>234</v>
      </c>
      <c r="B239" s="224" t="s">
        <v>1241</v>
      </c>
      <c r="C239" s="220" t="s">
        <v>1241</v>
      </c>
      <c r="D239" s="220" t="s">
        <v>1241</v>
      </c>
      <c r="E239" s="220"/>
      <c r="F239" s="220"/>
      <c r="G239" s="110" t="s">
        <v>637</v>
      </c>
      <c r="H239" s="157" t="s">
        <v>22</v>
      </c>
      <c r="I239" s="157" t="str">
        <f>B239&amp;".TXT"</f>
        <v>HT.TXT</v>
      </c>
      <c r="J239" s="158" t="s">
        <v>672</v>
      </c>
      <c r="K239" s="158" t="s">
        <v>571</v>
      </c>
      <c r="L239" s="154" t="s">
        <v>638</v>
      </c>
      <c r="M239" s="205">
        <v>42521</v>
      </c>
      <c r="N239" s="154" t="s">
        <v>141</v>
      </c>
      <c r="O239" s="153" t="s">
        <v>1188</v>
      </c>
      <c r="P239" s="153" t="s">
        <v>1240</v>
      </c>
      <c r="Q239" s="260"/>
      <c r="R239" s="260"/>
      <c r="S239" s="258" t="s">
        <v>524</v>
      </c>
      <c r="T239" s="258">
        <v>0</v>
      </c>
      <c r="U239" s="258">
        <v>0</v>
      </c>
      <c r="V239" s="258" t="s">
        <v>524</v>
      </c>
      <c r="W239" s="258">
        <v>0</v>
      </c>
      <c r="X239" s="258">
        <v>0</v>
      </c>
      <c r="Y239" s="258" t="s">
        <v>524</v>
      </c>
      <c r="Z239" s="258">
        <v>0</v>
      </c>
      <c r="AA239" s="258">
        <v>0</v>
      </c>
      <c r="AB239" s="258" t="s">
        <v>524</v>
      </c>
      <c r="AC239" s="258"/>
      <c r="AD239" s="258" t="s">
        <v>526</v>
      </c>
      <c r="AE239" s="154"/>
      <c r="AF239" s="154" t="s">
        <v>526</v>
      </c>
      <c r="AG239" s="154" t="s">
        <v>526</v>
      </c>
      <c r="AH239" s="154" t="s">
        <v>526</v>
      </c>
      <c r="AI239" s="238" t="e">
        <v>#N/A</v>
      </c>
      <c r="AJ239" s="154" t="s">
        <v>526</v>
      </c>
      <c r="AK239" s="238" t="e">
        <v>#N/A</v>
      </c>
      <c r="AL239" s="154" t="s">
        <v>526</v>
      </c>
      <c r="AM239" s="227" t="str">
        <f>IF(COUNTIF('BU-TDR'!A:A,'Master List'!B239)&gt;0,"yes","no")</f>
        <v>no</v>
      </c>
      <c r="AN239" s="154"/>
      <c r="AO239" s="239" t="s">
        <v>2478</v>
      </c>
      <c r="AP239" s="239"/>
      <c r="AQ239" s="239"/>
      <c r="AR239" s="328">
        <v>42969</v>
      </c>
      <c r="AS239" s="153"/>
      <c r="AT239" s="239" t="s">
        <v>2391</v>
      </c>
      <c r="AU239" s="239"/>
    </row>
    <row r="240" spans="1:47" s="240" customFormat="1" ht="24" hidden="1" x14ac:dyDescent="0.25">
      <c r="A240" s="231">
        <v>235</v>
      </c>
      <c r="B240" s="224" t="s">
        <v>1244</v>
      </c>
      <c r="C240" s="220" t="s">
        <v>1241</v>
      </c>
      <c r="D240" s="220" t="s">
        <v>1241</v>
      </c>
      <c r="E240" s="220"/>
      <c r="F240" s="220"/>
      <c r="G240" s="110" t="s">
        <v>530</v>
      </c>
      <c r="H240" s="157" t="s">
        <v>531</v>
      </c>
      <c r="I240" s="157" t="s">
        <v>532</v>
      </c>
      <c r="J240" s="158" t="s">
        <v>533</v>
      </c>
      <c r="K240" s="158" t="s">
        <v>534</v>
      </c>
      <c r="L240" s="154" t="s">
        <v>535</v>
      </c>
      <c r="M240" s="205" t="s">
        <v>1194</v>
      </c>
      <c r="N240" s="154" t="s">
        <v>141</v>
      </c>
      <c r="O240" s="153" t="s">
        <v>1188</v>
      </c>
      <c r="P240" s="153" t="s">
        <v>1243</v>
      </c>
      <c r="Q240" s="260"/>
      <c r="R240" s="260"/>
      <c r="S240" s="258" t="s">
        <v>524</v>
      </c>
      <c r="T240" s="258">
        <v>0</v>
      </c>
      <c r="U240" s="258">
        <v>0</v>
      </c>
      <c r="V240" s="258" t="s">
        <v>524</v>
      </c>
      <c r="W240" s="258">
        <v>0</v>
      </c>
      <c r="X240" s="258">
        <v>0</v>
      </c>
      <c r="Y240" s="258" t="s">
        <v>524</v>
      </c>
      <c r="Z240" s="258">
        <v>0</v>
      </c>
      <c r="AA240" s="258">
        <v>0</v>
      </c>
      <c r="AB240" s="258" t="s">
        <v>524</v>
      </c>
      <c r="AC240" s="258"/>
      <c r="AD240" s="258" t="s">
        <v>526</v>
      </c>
      <c r="AE240" s="154"/>
      <c r="AF240" s="154" t="s">
        <v>526</v>
      </c>
      <c r="AG240" s="154" t="s">
        <v>526</v>
      </c>
      <c r="AH240" s="154" t="s">
        <v>526</v>
      </c>
      <c r="AI240" s="238" t="e">
        <v>#N/A</v>
      </c>
      <c r="AJ240" s="154" t="s">
        <v>526</v>
      </c>
      <c r="AK240" s="238" t="e">
        <v>#N/A</v>
      </c>
      <c r="AL240" s="154" t="s">
        <v>526</v>
      </c>
      <c r="AM240" s="227" t="str">
        <f>IF(COUNTIF('BU-TDR'!A:A,'Master List'!B240)&gt;0,"yes","no")</f>
        <v>no</v>
      </c>
      <c r="AN240" s="154"/>
      <c r="AO240" s="239" t="s">
        <v>2479</v>
      </c>
      <c r="AP240" s="239"/>
      <c r="AQ240" s="239"/>
      <c r="AR240" s="328">
        <v>42947</v>
      </c>
      <c r="AS240" s="153"/>
      <c r="AT240" s="239"/>
      <c r="AU240" s="239"/>
    </row>
    <row r="241" spans="1:47" s="240" customFormat="1" ht="12" hidden="1" x14ac:dyDescent="0.25">
      <c r="A241" s="231">
        <v>236</v>
      </c>
      <c r="B241" s="224" t="s">
        <v>1246</v>
      </c>
      <c r="C241" s="220" t="s">
        <v>1246</v>
      </c>
      <c r="D241" s="220" t="s">
        <v>1246</v>
      </c>
      <c r="E241" s="220"/>
      <c r="F241" s="220"/>
      <c r="G241" s="110" t="s">
        <v>637</v>
      </c>
      <c r="H241" s="157" t="s">
        <v>30</v>
      </c>
      <c r="I241" s="157" t="str">
        <f>B241&amp;".TXT"</f>
        <v>HU.TXT</v>
      </c>
      <c r="J241" s="158" t="s">
        <v>672</v>
      </c>
      <c r="K241" s="158" t="s">
        <v>571</v>
      </c>
      <c r="L241" s="154" t="s">
        <v>638</v>
      </c>
      <c r="M241" s="205">
        <v>42521</v>
      </c>
      <c r="N241" s="154" t="s">
        <v>141</v>
      </c>
      <c r="O241" s="153" t="s">
        <v>1188</v>
      </c>
      <c r="P241" s="153" t="s">
        <v>1245</v>
      </c>
      <c r="Q241" s="260"/>
      <c r="R241" s="260"/>
      <c r="S241" s="258" t="s">
        <v>524</v>
      </c>
      <c r="T241" s="258">
        <v>0</v>
      </c>
      <c r="U241" s="258">
        <v>0</v>
      </c>
      <c r="V241" s="258" t="s">
        <v>524</v>
      </c>
      <c r="W241" s="258">
        <v>0</v>
      </c>
      <c r="X241" s="258">
        <v>0</v>
      </c>
      <c r="Y241" s="258" t="s">
        <v>524</v>
      </c>
      <c r="Z241" s="258">
        <v>0</v>
      </c>
      <c r="AA241" s="258">
        <v>0</v>
      </c>
      <c r="AB241" s="258" t="s">
        <v>524</v>
      </c>
      <c r="AC241" s="258"/>
      <c r="AD241" s="258" t="s">
        <v>526</v>
      </c>
      <c r="AE241" s="154"/>
      <c r="AF241" s="154" t="s">
        <v>526</v>
      </c>
      <c r="AG241" s="154" t="s">
        <v>526</v>
      </c>
      <c r="AH241" s="154" t="s">
        <v>526</v>
      </c>
      <c r="AI241" s="238" t="e">
        <v>#N/A</v>
      </c>
      <c r="AJ241" s="154" t="s">
        <v>526</v>
      </c>
      <c r="AK241" s="238" t="e">
        <v>#N/A</v>
      </c>
      <c r="AL241" s="154" t="s">
        <v>526</v>
      </c>
      <c r="AM241" s="227" t="str">
        <f>IF(COUNTIF('BU-TDR'!A:A,'Master List'!B241)&gt;0,"yes","no")</f>
        <v>no</v>
      </c>
      <c r="AN241" s="154"/>
      <c r="AO241" s="239" t="s">
        <v>2480</v>
      </c>
      <c r="AP241" s="239"/>
      <c r="AQ241" s="239"/>
      <c r="AR241" s="328">
        <v>42969</v>
      </c>
      <c r="AS241" s="153"/>
      <c r="AT241" s="239"/>
      <c r="AU241" s="239"/>
    </row>
    <row r="242" spans="1:47" s="240" customFormat="1" ht="12" hidden="1" x14ac:dyDescent="0.25">
      <c r="A242" s="231">
        <v>237</v>
      </c>
      <c r="B242" s="224" t="s">
        <v>1249</v>
      </c>
      <c r="C242" s="220" t="s">
        <v>1246</v>
      </c>
      <c r="D242" s="220" t="s">
        <v>1246</v>
      </c>
      <c r="E242" s="220"/>
      <c r="F242" s="220"/>
      <c r="G242" s="110" t="s">
        <v>530</v>
      </c>
      <c r="H242" s="157" t="s">
        <v>531</v>
      </c>
      <c r="I242" s="157" t="s">
        <v>532</v>
      </c>
      <c r="J242" s="158" t="s">
        <v>533</v>
      </c>
      <c r="K242" s="158" t="s">
        <v>534</v>
      </c>
      <c r="L242" s="154" t="s">
        <v>535</v>
      </c>
      <c r="M242" s="205" t="s">
        <v>1194</v>
      </c>
      <c r="N242" s="154" t="s">
        <v>141</v>
      </c>
      <c r="O242" s="153" t="s">
        <v>1188</v>
      </c>
      <c r="P242" s="153" t="s">
        <v>1248</v>
      </c>
      <c r="Q242" s="260"/>
      <c r="R242" s="260"/>
      <c r="S242" s="258" t="s">
        <v>524</v>
      </c>
      <c r="T242" s="258">
        <v>0</v>
      </c>
      <c r="U242" s="258">
        <v>0</v>
      </c>
      <c r="V242" s="258" t="s">
        <v>524</v>
      </c>
      <c r="W242" s="258">
        <v>0</v>
      </c>
      <c r="X242" s="258">
        <v>0</v>
      </c>
      <c r="Y242" s="258" t="s">
        <v>524</v>
      </c>
      <c r="Z242" s="258">
        <v>0</v>
      </c>
      <c r="AA242" s="258">
        <v>0</v>
      </c>
      <c r="AB242" s="258" t="s">
        <v>524</v>
      </c>
      <c r="AC242" s="258"/>
      <c r="AD242" s="258" t="s">
        <v>526</v>
      </c>
      <c r="AE242" s="154"/>
      <c r="AF242" s="154" t="s">
        <v>526</v>
      </c>
      <c r="AG242" s="154" t="s">
        <v>526</v>
      </c>
      <c r="AH242" s="154" t="s">
        <v>526</v>
      </c>
      <c r="AI242" s="238" t="e">
        <v>#N/A</v>
      </c>
      <c r="AJ242" s="154" t="s">
        <v>526</v>
      </c>
      <c r="AK242" s="238" t="e">
        <v>#N/A</v>
      </c>
      <c r="AL242" s="154" t="s">
        <v>526</v>
      </c>
      <c r="AM242" s="227" t="str">
        <f>IF(COUNTIF('BU-TDR'!A:A,'Master List'!B242)&gt;0,"yes","no")</f>
        <v>no</v>
      </c>
      <c r="AN242" s="154"/>
      <c r="AO242" s="239" t="s">
        <v>2481</v>
      </c>
      <c r="AP242" s="239"/>
      <c r="AQ242" s="239"/>
      <c r="AR242" s="328">
        <v>42947</v>
      </c>
      <c r="AS242" s="153"/>
      <c r="AT242" s="239"/>
      <c r="AU242" s="239"/>
    </row>
    <row r="243" spans="1:47" s="240" customFormat="1" ht="12" hidden="1" x14ac:dyDescent="0.25">
      <c r="A243" s="231">
        <v>238</v>
      </c>
      <c r="B243" s="224" t="s">
        <v>1251</v>
      </c>
      <c r="C243" s="220" t="s">
        <v>1251</v>
      </c>
      <c r="D243" s="220" t="s">
        <v>1251</v>
      </c>
      <c r="E243" s="220"/>
      <c r="F243" s="220"/>
      <c r="G243" s="110" t="s">
        <v>637</v>
      </c>
      <c r="H243" s="157" t="s">
        <v>30</v>
      </c>
      <c r="I243" s="157" t="str">
        <f>B243&amp;".TXT"</f>
        <v>HV.TXT</v>
      </c>
      <c r="J243" s="158" t="s">
        <v>672</v>
      </c>
      <c r="K243" s="158" t="s">
        <v>571</v>
      </c>
      <c r="L243" s="154" t="s">
        <v>638</v>
      </c>
      <c r="M243" s="205">
        <v>42521</v>
      </c>
      <c r="N243" s="154" t="s">
        <v>141</v>
      </c>
      <c r="O243" s="153" t="s">
        <v>1188</v>
      </c>
      <c r="P243" s="153" t="s">
        <v>1250</v>
      </c>
      <c r="Q243" s="260"/>
      <c r="R243" s="260"/>
      <c r="S243" s="258" t="s">
        <v>524</v>
      </c>
      <c r="T243" s="258">
        <v>0</v>
      </c>
      <c r="U243" s="258">
        <v>0</v>
      </c>
      <c r="V243" s="258" t="s">
        <v>524</v>
      </c>
      <c r="W243" s="258">
        <v>0</v>
      </c>
      <c r="X243" s="258">
        <v>0</v>
      </c>
      <c r="Y243" s="258" t="s">
        <v>524</v>
      </c>
      <c r="Z243" s="258">
        <v>0</v>
      </c>
      <c r="AA243" s="258">
        <v>0</v>
      </c>
      <c r="AB243" s="258" t="s">
        <v>524</v>
      </c>
      <c r="AC243" s="258"/>
      <c r="AD243" s="258" t="s">
        <v>526</v>
      </c>
      <c r="AE243" s="154"/>
      <c r="AF243" s="154" t="s">
        <v>526</v>
      </c>
      <c r="AG243" s="154" t="s">
        <v>526</v>
      </c>
      <c r="AH243" s="154" t="s">
        <v>526</v>
      </c>
      <c r="AI243" s="238" t="e">
        <v>#N/A</v>
      </c>
      <c r="AJ243" s="154" t="s">
        <v>526</v>
      </c>
      <c r="AK243" s="238" t="e">
        <v>#N/A</v>
      </c>
      <c r="AL243" s="154" t="s">
        <v>526</v>
      </c>
      <c r="AM243" s="227" t="str">
        <f>IF(COUNTIF('BU-TDR'!A:A,'Master List'!B243)&gt;0,"yes","no")</f>
        <v>no</v>
      </c>
      <c r="AN243" s="154"/>
      <c r="AO243" s="239" t="s">
        <v>2482</v>
      </c>
      <c r="AP243" s="239"/>
      <c r="AQ243" s="239"/>
      <c r="AR243" s="328">
        <v>42969</v>
      </c>
      <c r="AS243" s="153"/>
      <c r="AT243" s="239"/>
      <c r="AU243" s="239"/>
    </row>
    <row r="244" spans="1:47" s="240" customFormat="1" ht="12" hidden="1" x14ac:dyDescent="0.25">
      <c r="A244" s="231">
        <v>239</v>
      </c>
      <c r="B244" s="224" t="s">
        <v>1254</v>
      </c>
      <c r="C244" s="220" t="s">
        <v>1251</v>
      </c>
      <c r="D244" s="220" t="s">
        <v>1251</v>
      </c>
      <c r="E244" s="220"/>
      <c r="F244" s="220"/>
      <c r="G244" s="110" t="s">
        <v>530</v>
      </c>
      <c r="H244" s="157" t="s">
        <v>531</v>
      </c>
      <c r="I244" s="157" t="s">
        <v>532</v>
      </c>
      <c r="J244" s="158" t="s">
        <v>533</v>
      </c>
      <c r="K244" s="158" t="s">
        <v>534</v>
      </c>
      <c r="L244" s="154" t="s">
        <v>535</v>
      </c>
      <c r="M244" s="205" t="s">
        <v>1194</v>
      </c>
      <c r="N244" s="154" t="s">
        <v>141</v>
      </c>
      <c r="O244" s="153" t="s">
        <v>1188</v>
      </c>
      <c r="P244" s="153" t="s">
        <v>1253</v>
      </c>
      <c r="Q244" s="260"/>
      <c r="R244" s="260"/>
      <c r="S244" s="258" t="s">
        <v>524</v>
      </c>
      <c r="T244" s="258">
        <v>0</v>
      </c>
      <c r="U244" s="258">
        <v>0</v>
      </c>
      <c r="V244" s="258" t="s">
        <v>524</v>
      </c>
      <c r="W244" s="258">
        <v>0</v>
      </c>
      <c r="X244" s="258">
        <v>0</v>
      </c>
      <c r="Y244" s="258" t="s">
        <v>524</v>
      </c>
      <c r="Z244" s="258">
        <v>0</v>
      </c>
      <c r="AA244" s="258">
        <v>0</v>
      </c>
      <c r="AB244" s="258" t="s">
        <v>524</v>
      </c>
      <c r="AC244" s="258"/>
      <c r="AD244" s="258" t="s">
        <v>526</v>
      </c>
      <c r="AE244" s="154"/>
      <c r="AF244" s="154" t="s">
        <v>526</v>
      </c>
      <c r="AG244" s="154" t="s">
        <v>526</v>
      </c>
      <c r="AH244" s="154" t="s">
        <v>526</v>
      </c>
      <c r="AI244" s="238" t="e">
        <v>#N/A</v>
      </c>
      <c r="AJ244" s="154" t="s">
        <v>526</v>
      </c>
      <c r="AK244" s="238" t="e">
        <v>#N/A</v>
      </c>
      <c r="AL244" s="154" t="s">
        <v>526</v>
      </c>
      <c r="AM244" s="227" t="str">
        <f>IF(COUNTIF('BU-TDR'!A:A,'Master List'!B244)&gt;0,"yes","no")</f>
        <v>no</v>
      </c>
      <c r="AN244" s="154"/>
      <c r="AO244" s="239" t="s">
        <v>2483</v>
      </c>
      <c r="AP244" s="239"/>
      <c r="AQ244" s="239"/>
      <c r="AR244" s="328">
        <v>42947</v>
      </c>
      <c r="AS244" s="153"/>
      <c r="AT244" s="239"/>
      <c r="AU244" s="239"/>
    </row>
    <row r="245" spans="1:47" s="240" customFormat="1" ht="12" hidden="1" x14ac:dyDescent="0.25">
      <c r="A245" s="231">
        <v>240</v>
      </c>
      <c r="B245" s="224" t="s">
        <v>1256</v>
      </c>
      <c r="C245" s="220" t="s">
        <v>1256</v>
      </c>
      <c r="D245" s="220" t="s">
        <v>1256</v>
      </c>
      <c r="E245" s="220"/>
      <c r="F245" s="220"/>
      <c r="G245" s="110" t="s">
        <v>637</v>
      </c>
      <c r="H245" s="157" t="s">
        <v>22</v>
      </c>
      <c r="I245" s="157" t="str">
        <f>B245&amp;".TXT"</f>
        <v>HW.TXT</v>
      </c>
      <c r="J245" s="158" t="s">
        <v>672</v>
      </c>
      <c r="K245" s="158" t="s">
        <v>571</v>
      </c>
      <c r="L245" s="154" t="s">
        <v>638</v>
      </c>
      <c r="M245" s="205">
        <v>42521</v>
      </c>
      <c r="N245" s="154" t="s">
        <v>141</v>
      </c>
      <c r="O245" s="153" t="s">
        <v>1188</v>
      </c>
      <c r="P245" s="153" t="s">
        <v>1255</v>
      </c>
      <c r="Q245" s="260"/>
      <c r="R245" s="260"/>
      <c r="S245" s="258" t="s">
        <v>524</v>
      </c>
      <c r="T245" s="258">
        <v>0</v>
      </c>
      <c r="U245" s="258">
        <v>0</v>
      </c>
      <c r="V245" s="258" t="s">
        <v>524</v>
      </c>
      <c r="W245" s="258">
        <v>0</v>
      </c>
      <c r="X245" s="258">
        <v>0</v>
      </c>
      <c r="Y245" s="258" t="s">
        <v>524</v>
      </c>
      <c r="Z245" s="258">
        <v>0</v>
      </c>
      <c r="AA245" s="258">
        <v>0</v>
      </c>
      <c r="AB245" s="258" t="s">
        <v>524</v>
      </c>
      <c r="AC245" s="258"/>
      <c r="AD245" s="258" t="s">
        <v>526</v>
      </c>
      <c r="AE245" s="154"/>
      <c r="AF245" s="154" t="s">
        <v>526</v>
      </c>
      <c r="AG245" s="154" t="s">
        <v>526</v>
      </c>
      <c r="AH245" s="154" t="s">
        <v>526</v>
      </c>
      <c r="AI245" s="238" t="e">
        <v>#N/A</v>
      </c>
      <c r="AJ245" s="154" t="s">
        <v>526</v>
      </c>
      <c r="AK245" s="238" t="e">
        <v>#N/A</v>
      </c>
      <c r="AL245" s="154" t="s">
        <v>526</v>
      </c>
      <c r="AM245" s="227" t="str">
        <f>IF(COUNTIF('BU-TDR'!A:A,'Master List'!B245)&gt;0,"yes","no")</f>
        <v>no</v>
      </c>
      <c r="AN245" s="154"/>
      <c r="AO245" s="239" t="s">
        <v>2484</v>
      </c>
      <c r="AP245" s="239"/>
      <c r="AQ245" s="239"/>
      <c r="AR245" s="328">
        <v>42969</v>
      </c>
      <c r="AS245" s="153"/>
      <c r="AT245" s="239"/>
      <c r="AU245" s="239"/>
    </row>
    <row r="246" spans="1:47" s="240" customFormat="1" ht="144" hidden="1" x14ac:dyDescent="0.25">
      <c r="A246" s="231">
        <v>241</v>
      </c>
      <c r="B246" s="224" t="s">
        <v>1259</v>
      </c>
      <c r="C246" s="220" t="s">
        <v>1256</v>
      </c>
      <c r="D246" s="220" t="s">
        <v>1256</v>
      </c>
      <c r="E246" s="220"/>
      <c r="F246" s="220"/>
      <c r="G246" s="110" t="s">
        <v>530</v>
      </c>
      <c r="H246" s="157" t="s">
        <v>531</v>
      </c>
      <c r="I246" s="157" t="s">
        <v>532</v>
      </c>
      <c r="J246" s="158" t="s">
        <v>533</v>
      </c>
      <c r="K246" s="158" t="s">
        <v>534</v>
      </c>
      <c r="L246" s="154" t="s">
        <v>535</v>
      </c>
      <c r="M246" s="205" t="s">
        <v>1194</v>
      </c>
      <c r="N246" s="154" t="s">
        <v>141</v>
      </c>
      <c r="O246" s="153" t="s">
        <v>1188</v>
      </c>
      <c r="P246" s="153" t="s">
        <v>1258</v>
      </c>
      <c r="Q246" s="260"/>
      <c r="R246" s="260"/>
      <c r="S246" s="258" t="s">
        <v>524</v>
      </c>
      <c r="T246" s="258">
        <v>0</v>
      </c>
      <c r="U246" s="258">
        <v>0</v>
      </c>
      <c r="V246" s="258" t="s">
        <v>524</v>
      </c>
      <c r="W246" s="258">
        <v>0</v>
      </c>
      <c r="X246" s="258">
        <v>0</v>
      </c>
      <c r="Y246" s="258" t="s">
        <v>524</v>
      </c>
      <c r="Z246" s="258">
        <v>0</v>
      </c>
      <c r="AA246" s="258">
        <v>0</v>
      </c>
      <c r="AB246" s="258" t="s">
        <v>524</v>
      </c>
      <c r="AC246" s="258"/>
      <c r="AD246" s="258" t="s">
        <v>526</v>
      </c>
      <c r="AE246" s="154"/>
      <c r="AF246" s="154" t="s">
        <v>526</v>
      </c>
      <c r="AG246" s="154" t="s">
        <v>526</v>
      </c>
      <c r="AH246" s="154" t="s">
        <v>526</v>
      </c>
      <c r="AI246" s="238" t="e">
        <v>#N/A</v>
      </c>
      <c r="AJ246" s="154" t="s">
        <v>526</v>
      </c>
      <c r="AK246" s="238" t="e">
        <v>#N/A</v>
      </c>
      <c r="AL246" s="154" t="s">
        <v>526</v>
      </c>
      <c r="AM246" s="227" t="str">
        <f>IF(COUNTIF('BU-TDR'!A:A,'Master List'!B246)&gt;0,"yes","no")</f>
        <v>no</v>
      </c>
      <c r="AN246" s="154"/>
      <c r="AO246" s="239" t="s">
        <v>2485</v>
      </c>
      <c r="AP246" s="239"/>
      <c r="AQ246" s="239"/>
      <c r="AR246" s="328">
        <v>42947</v>
      </c>
      <c r="AS246" s="329" t="s">
        <v>2486</v>
      </c>
      <c r="AT246" s="239" t="s">
        <v>2391</v>
      </c>
      <c r="AU246" s="239"/>
    </row>
    <row r="247" spans="1:47" s="240" customFormat="1" ht="24" hidden="1" x14ac:dyDescent="0.25">
      <c r="A247" s="231">
        <v>242</v>
      </c>
      <c r="B247" s="224" t="s">
        <v>1261</v>
      </c>
      <c r="C247" s="220" t="s">
        <v>1261</v>
      </c>
      <c r="D247" s="220" t="s">
        <v>1261</v>
      </c>
      <c r="E247" s="220"/>
      <c r="F247" s="220"/>
      <c r="G247" s="110" t="s">
        <v>637</v>
      </c>
      <c r="H247" s="157" t="s">
        <v>30</v>
      </c>
      <c r="I247" s="157" t="str">
        <f>B247&amp;".TXT"</f>
        <v>HY.TXT</v>
      </c>
      <c r="J247" s="158" t="s">
        <v>672</v>
      </c>
      <c r="K247" s="158" t="s">
        <v>571</v>
      </c>
      <c r="L247" s="154" t="s">
        <v>638</v>
      </c>
      <c r="M247" s="205">
        <v>42521</v>
      </c>
      <c r="N247" s="154" t="s">
        <v>141</v>
      </c>
      <c r="O247" s="153" t="s">
        <v>1188</v>
      </c>
      <c r="P247" s="153" t="s">
        <v>1260</v>
      </c>
      <c r="Q247" s="260"/>
      <c r="R247" s="260"/>
      <c r="S247" s="258" t="s">
        <v>524</v>
      </c>
      <c r="T247" s="258">
        <v>0</v>
      </c>
      <c r="U247" s="258">
        <v>0</v>
      </c>
      <c r="V247" s="258" t="s">
        <v>524</v>
      </c>
      <c r="W247" s="258">
        <v>0</v>
      </c>
      <c r="X247" s="258">
        <v>0</v>
      </c>
      <c r="Y247" s="258" t="s">
        <v>524</v>
      </c>
      <c r="Z247" s="258">
        <v>0</v>
      </c>
      <c r="AA247" s="258">
        <v>0</v>
      </c>
      <c r="AB247" s="258" t="s">
        <v>524</v>
      </c>
      <c r="AC247" s="258"/>
      <c r="AD247" s="258" t="s">
        <v>526</v>
      </c>
      <c r="AE247" s="154"/>
      <c r="AF247" s="154" t="s">
        <v>526</v>
      </c>
      <c r="AG247" s="154" t="s">
        <v>526</v>
      </c>
      <c r="AH247" s="154" t="s">
        <v>526</v>
      </c>
      <c r="AI247" s="238" t="e">
        <v>#N/A</v>
      </c>
      <c r="AJ247" s="154" t="s">
        <v>526</v>
      </c>
      <c r="AK247" s="238" t="e">
        <v>#N/A</v>
      </c>
      <c r="AL247" s="154" t="s">
        <v>526</v>
      </c>
      <c r="AM247" s="227" t="str">
        <f>IF(COUNTIF('BU-TDR'!A:A,'Master List'!B247)&gt;0,"yes","no")</f>
        <v>no</v>
      </c>
      <c r="AN247" s="154"/>
      <c r="AO247" s="239" t="s">
        <v>2487</v>
      </c>
      <c r="AP247" s="239"/>
      <c r="AQ247" s="239"/>
      <c r="AR247" s="328">
        <v>42969</v>
      </c>
      <c r="AS247" s="153"/>
      <c r="AT247" s="239" t="s">
        <v>2391</v>
      </c>
      <c r="AU247" s="239"/>
    </row>
    <row r="248" spans="1:47" s="240" customFormat="1" ht="24" hidden="1" x14ac:dyDescent="0.25">
      <c r="A248" s="231">
        <v>243</v>
      </c>
      <c r="B248" s="224" t="s">
        <v>1264</v>
      </c>
      <c r="C248" s="220" t="s">
        <v>1261</v>
      </c>
      <c r="D248" s="220" t="s">
        <v>1261</v>
      </c>
      <c r="E248" s="220"/>
      <c r="F248" s="220"/>
      <c r="G248" s="110" t="s">
        <v>530</v>
      </c>
      <c r="H248" s="157" t="s">
        <v>531</v>
      </c>
      <c r="I248" s="157" t="s">
        <v>532</v>
      </c>
      <c r="J248" s="158" t="s">
        <v>533</v>
      </c>
      <c r="K248" s="158" t="s">
        <v>534</v>
      </c>
      <c r="L248" s="154" t="s">
        <v>535</v>
      </c>
      <c r="M248" s="205" t="s">
        <v>1194</v>
      </c>
      <c r="N248" s="154" t="s">
        <v>141</v>
      </c>
      <c r="O248" s="153" t="s">
        <v>1188</v>
      </c>
      <c r="P248" s="153" t="s">
        <v>1263</v>
      </c>
      <c r="Q248" s="260"/>
      <c r="R248" s="260"/>
      <c r="S248" s="258" t="s">
        <v>524</v>
      </c>
      <c r="T248" s="258">
        <v>0</v>
      </c>
      <c r="U248" s="258">
        <v>0</v>
      </c>
      <c r="V248" s="258" t="s">
        <v>524</v>
      </c>
      <c r="W248" s="258">
        <v>0</v>
      </c>
      <c r="X248" s="258">
        <v>0</v>
      </c>
      <c r="Y248" s="258" t="s">
        <v>524</v>
      </c>
      <c r="Z248" s="258">
        <v>0</v>
      </c>
      <c r="AA248" s="258">
        <v>0</v>
      </c>
      <c r="AB248" s="258" t="s">
        <v>524</v>
      </c>
      <c r="AC248" s="258"/>
      <c r="AD248" s="258" t="s">
        <v>526</v>
      </c>
      <c r="AE248" s="154"/>
      <c r="AF248" s="154" t="s">
        <v>526</v>
      </c>
      <c r="AG248" s="154" t="s">
        <v>526</v>
      </c>
      <c r="AH248" s="154" t="s">
        <v>526</v>
      </c>
      <c r="AI248" s="238" t="e">
        <v>#N/A</v>
      </c>
      <c r="AJ248" s="154" t="s">
        <v>526</v>
      </c>
      <c r="AK248" s="238" t="e">
        <v>#N/A</v>
      </c>
      <c r="AL248" s="154" t="s">
        <v>526</v>
      </c>
      <c r="AM248" s="227" t="str">
        <f>IF(COUNTIF('BU-TDR'!A:A,'Master List'!B248)&gt;0,"yes","no")</f>
        <v>no</v>
      </c>
      <c r="AN248" s="154"/>
      <c r="AO248" s="239" t="s">
        <v>2488</v>
      </c>
      <c r="AP248" s="239"/>
      <c r="AQ248" s="239"/>
      <c r="AR248" s="328">
        <v>42947</v>
      </c>
      <c r="AS248" s="153"/>
      <c r="AT248" s="239" t="s">
        <v>2391</v>
      </c>
      <c r="AU248" s="239"/>
    </row>
    <row r="249" spans="1:47" s="240" customFormat="1" ht="12" hidden="1" x14ac:dyDescent="0.25">
      <c r="A249" s="231">
        <v>244</v>
      </c>
      <c r="B249" s="224" t="s">
        <v>1266</v>
      </c>
      <c r="C249" s="220" t="s">
        <v>1266</v>
      </c>
      <c r="D249" s="220" t="s">
        <v>1266</v>
      </c>
      <c r="E249" s="220"/>
      <c r="F249" s="220"/>
      <c r="G249" s="110" t="s">
        <v>637</v>
      </c>
      <c r="H249" s="157" t="s">
        <v>1267</v>
      </c>
      <c r="I249" s="157" t="s">
        <v>672</v>
      </c>
      <c r="J249" s="158" t="s">
        <v>672</v>
      </c>
      <c r="K249" s="158" t="s">
        <v>571</v>
      </c>
      <c r="L249" s="154" t="s">
        <v>638</v>
      </c>
      <c r="M249" s="205">
        <v>42521</v>
      </c>
      <c r="N249" s="154" t="s">
        <v>141</v>
      </c>
      <c r="O249" s="153" t="s">
        <v>1188</v>
      </c>
      <c r="P249" s="153" t="s">
        <v>1265</v>
      </c>
      <c r="Q249" s="260"/>
      <c r="R249" s="260"/>
      <c r="S249" s="258" t="s">
        <v>524</v>
      </c>
      <c r="T249" s="258">
        <v>0</v>
      </c>
      <c r="U249" s="258">
        <v>0</v>
      </c>
      <c r="V249" s="258" t="s">
        <v>524</v>
      </c>
      <c r="W249" s="258">
        <v>0</v>
      </c>
      <c r="X249" s="258">
        <v>0</v>
      </c>
      <c r="Y249" s="258" t="s">
        <v>524</v>
      </c>
      <c r="Z249" s="258">
        <v>0</v>
      </c>
      <c r="AA249" s="258">
        <v>0</v>
      </c>
      <c r="AB249" s="258" t="s">
        <v>524</v>
      </c>
      <c r="AC249" s="258"/>
      <c r="AD249" s="258" t="s">
        <v>526</v>
      </c>
      <c r="AE249" s="154"/>
      <c r="AF249" s="154" t="s">
        <v>526</v>
      </c>
      <c r="AG249" s="154" t="s">
        <v>526</v>
      </c>
      <c r="AH249" s="154" t="s">
        <v>526</v>
      </c>
      <c r="AI249" s="238" t="e">
        <v>#N/A</v>
      </c>
      <c r="AJ249" s="154" t="s">
        <v>526</v>
      </c>
      <c r="AK249" s="238" t="e">
        <v>#N/A</v>
      </c>
      <c r="AL249" s="154" t="s">
        <v>526</v>
      </c>
      <c r="AM249" s="227" t="str">
        <f>IF(COUNTIF('BU-TDR'!A:A,'Master List'!B249)&gt;0,"yes","no")</f>
        <v>no</v>
      </c>
      <c r="AN249" s="154"/>
      <c r="AO249" s="239" t="s">
        <v>2489</v>
      </c>
      <c r="AP249" s="239"/>
      <c r="AQ249" s="239"/>
      <c r="AR249" s="328">
        <v>42969</v>
      </c>
      <c r="AS249" s="155"/>
      <c r="AT249" s="246"/>
      <c r="AU249" s="246"/>
    </row>
    <row r="250" spans="1:47" s="240" customFormat="1" ht="72" hidden="1" x14ac:dyDescent="0.25">
      <c r="A250" s="231">
        <v>245</v>
      </c>
      <c r="B250" s="224" t="s">
        <v>1269</v>
      </c>
      <c r="C250" s="220" t="s">
        <v>1266</v>
      </c>
      <c r="D250" s="220" t="s">
        <v>1266</v>
      </c>
      <c r="E250" s="220"/>
      <c r="F250" s="220"/>
      <c r="G250" s="110" t="s">
        <v>530</v>
      </c>
      <c r="H250" s="157" t="s">
        <v>531</v>
      </c>
      <c r="I250" s="157" t="s">
        <v>532</v>
      </c>
      <c r="J250" s="158" t="s">
        <v>533</v>
      </c>
      <c r="K250" s="158" t="s">
        <v>534</v>
      </c>
      <c r="L250" s="154" t="s">
        <v>535</v>
      </c>
      <c r="M250" s="205" t="s">
        <v>1194</v>
      </c>
      <c r="N250" s="154" t="s">
        <v>141</v>
      </c>
      <c r="O250" s="153" t="s">
        <v>1188</v>
      </c>
      <c r="P250" s="153" t="s">
        <v>1268</v>
      </c>
      <c r="Q250" s="260"/>
      <c r="R250" s="260"/>
      <c r="S250" s="258" t="s">
        <v>524</v>
      </c>
      <c r="T250" s="258">
        <v>0</v>
      </c>
      <c r="U250" s="258">
        <v>0</v>
      </c>
      <c r="V250" s="258" t="s">
        <v>524</v>
      </c>
      <c r="W250" s="258">
        <v>0</v>
      </c>
      <c r="X250" s="258">
        <v>0</v>
      </c>
      <c r="Y250" s="258" t="s">
        <v>524</v>
      </c>
      <c r="Z250" s="258">
        <v>0</v>
      </c>
      <c r="AA250" s="258">
        <v>0</v>
      </c>
      <c r="AB250" s="258" t="s">
        <v>524</v>
      </c>
      <c r="AC250" s="258"/>
      <c r="AD250" s="258" t="s">
        <v>526</v>
      </c>
      <c r="AE250" s="154"/>
      <c r="AF250" s="154" t="s">
        <v>526</v>
      </c>
      <c r="AG250" s="154" t="s">
        <v>526</v>
      </c>
      <c r="AH250" s="154" t="s">
        <v>526</v>
      </c>
      <c r="AI250" s="238" t="e">
        <v>#N/A</v>
      </c>
      <c r="AJ250" s="154" t="s">
        <v>526</v>
      </c>
      <c r="AK250" s="238" t="e">
        <v>#N/A</v>
      </c>
      <c r="AL250" s="154" t="s">
        <v>526</v>
      </c>
      <c r="AM250" s="227" t="str">
        <f>IF(COUNTIF('BU-TDR'!A:A,'Master List'!B250)&gt;0,"yes","no")</f>
        <v>no</v>
      </c>
      <c r="AN250" s="154"/>
      <c r="AO250" s="239" t="s">
        <v>2490</v>
      </c>
      <c r="AP250" s="239"/>
      <c r="AQ250" s="239"/>
      <c r="AR250" s="328">
        <v>42947</v>
      </c>
      <c r="AS250" s="153" t="s">
        <v>2491</v>
      </c>
      <c r="AT250" s="239"/>
      <c r="AU250" s="239"/>
    </row>
    <row r="251" spans="1:47" s="240" customFormat="1" ht="84" hidden="1" x14ac:dyDescent="0.25">
      <c r="A251" s="231">
        <v>246</v>
      </c>
      <c r="B251" s="204" t="s">
        <v>1271</v>
      </c>
      <c r="C251" s="208" t="s">
        <v>1271</v>
      </c>
      <c r="D251" s="208" t="s">
        <v>1271</v>
      </c>
      <c r="E251" s="208"/>
      <c r="F251" s="208"/>
      <c r="G251" s="111" t="s">
        <v>637</v>
      </c>
      <c r="H251" s="204" t="s">
        <v>283</v>
      </c>
      <c r="I251" s="204" t="s">
        <v>283</v>
      </c>
      <c r="J251" s="208" t="s">
        <v>283</v>
      </c>
      <c r="K251" s="208" t="s">
        <v>534</v>
      </c>
      <c r="L251" s="156" t="s">
        <v>535</v>
      </c>
      <c r="M251" s="205" t="s">
        <v>1194</v>
      </c>
      <c r="N251" s="154" t="s">
        <v>525</v>
      </c>
      <c r="O251" s="153" t="s">
        <v>551</v>
      </c>
      <c r="P251" s="153" t="s">
        <v>1270</v>
      </c>
      <c r="Q251" s="260"/>
      <c r="R251" s="260"/>
      <c r="S251" s="258" t="s">
        <v>524</v>
      </c>
      <c r="T251" s="258">
        <v>0</v>
      </c>
      <c r="U251" s="258">
        <v>0</v>
      </c>
      <c r="V251" s="258" t="s">
        <v>524</v>
      </c>
      <c r="W251" s="258">
        <v>0</v>
      </c>
      <c r="X251" s="258">
        <v>0</v>
      </c>
      <c r="Y251" s="258" t="s">
        <v>524</v>
      </c>
      <c r="Z251" s="258">
        <v>0</v>
      </c>
      <c r="AA251" s="258">
        <v>0</v>
      </c>
      <c r="AB251" s="258" t="s">
        <v>524</v>
      </c>
      <c r="AC251" s="258"/>
      <c r="AD251" s="258" t="s">
        <v>526</v>
      </c>
      <c r="AE251" s="154"/>
      <c r="AF251" s="154" t="s">
        <v>526</v>
      </c>
      <c r="AG251" s="154" t="s">
        <v>526</v>
      </c>
      <c r="AH251" s="156" t="s">
        <v>526</v>
      </c>
      <c r="AI251" s="238" t="e">
        <v>#N/A</v>
      </c>
      <c r="AJ251" s="158" t="s">
        <v>526</v>
      </c>
      <c r="AK251" s="238" t="e">
        <v>#N/A</v>
      </c>
      <c r="AL251" s="158" t="s">
        <v>526</v>
      </c>
      <c r="AM251" s="227" t="str">
        <f>IF(COUNTIF('BU-TDR'!A:A,'Master List'!B251)&gt;0,"yes","no")</f>
        <v>no</v>
      </c>
      <c r="AN251" s="154"/>
      <c r="AO251" s="239" t="s">
        <v>283</v>
      </c>
      <c r="AP251" s="239"/>
      <c r="AQ251" s="239"/>
      <c r="AR251" s="328">
        <v>42969</v>
      </c>
      <c r="AS251" s="153" t="s">
        <v>2435</v>
      </c>
      <c r="AT251" s="239"/>
      <c r="AU251" s="239"/>
    </row>
    <row r="252" spans="1:47" s="240" customFormat="1" ht="204" hidden="1" x14ac:dyDescent="0.25">
      <c r="A252" s="231">
        <v>247</v>
      </c>
      <c r="B252" s="204" t="s">
        <v>70</v>
      </c>
      <c r="C252" s="208" t="s">
        <v>70</v>
      </c>
      <c r="D252" s="208" t="s">
        <v>70</v>
      </c>
      <c r="E252" s="208"/>
      <c r="F252" s="208"/>
      <c r="G252" s="111" t="s">
        <v>637</v>
      </c>
      <c r="H252" s="204" t="s">
        <v>72</v>
      </c>
      <c r="I252" s="204" t="s">
        <v>1272</v>
      </c>
      <c r="J252" s="158" t="s">
        <v>644</v>
      </c>
      <c r="K252" s="208" t="s">
        <v>534</v>
      </c>
      <c r="L252" s="156" t="s">
        <v>535</v>
      </c>
      <c r="M252" s="205"/>
      <c r="N252" s="156" t="s">
        <v>525</v>
      </c>
      <c r="O252" s="155" t="s">
        <v>551</v>
      </c>
      <c r="P252" s="155" t="s">
        <v>71</v>
      </c>
      <c r="Q252" s="316"/>
      <c r="R252" s="316"/>
      <c r="S252" s="258" t="s">
        <v>642</v>
      </c>
      <c r="T252" s="258">
        <v>1</v>
      </c>
      <c r="U252" s="258">
        <v>3</v>
      </c>
      <c r="V252" s="258" t="s">
        <v>524</v>
      </c>
      <c r="W252" s="258">
        <v>0</v>
      </c>
      <c r="X252" s="258">
        <v>0</v>
      </c>
      <c r="Y252" s="258" t="s">
        <v>524</v>
      </c>
      <c r="Z252" s="258">
        <v>0</v>
      </c>
      <c r="AA252" s="258">
        <v>0</v>
      </c>
      <c r="AB252" s="258" t="s">
        <v>642</v>
      </c>
      <c r="AC252" s="258"/>
      <c r="AD252" s="258" t="s">
        <v>2304</v>
      </c>
      <c r="AE252" s="156"/>
      <c r="AF252" s="156" t="s">
        <v>540</v>
      </c>
      <c r="AG252" s="156" t="s">
        <v>1273</v>
      </c>
      <c r="AH252" s="156" t="s">
        <v>2492</v>
      </c>
      <c r="AI252" s="241" t="s">
        <v>2305</v>
      </c>
      <c r="AJ252" s="208" t="s">
        <v>540</v>
      </c>
      <c r="AK252" s="241" t="s">
        <v>540</v>
      </c>
      <c r="AL252" s="208" t="s">
        <v>540</v>
      </c>
      <c r="AM252" s="227" t="str">
        <f>IF(COUNTIF('BU-TDR'!A:A,'Master List'!B252)&gt;0,"yes","no")</f>
        <v>yes</v>
      </c>
      <c r="AN252" s="156">
        <v>4232</v>
      </c>
      <c r="AO252" s="239" t="s">
        <v>283</v>
      </c>
      <c r="AP252" s="239"/>
      <c r="AQ252" s="239"/>
      <c r="AR252" s="328">
        <v>42970</v>
      </c>
      <c r="AS252" s="153" t="s">
        <v>2493</v>
      </c>
      <c r="AT252" s="239"/>
      <c r="AU252" s="239"/>
    </row>
    <row r="253" spans="1:47" s="240" customFormat="1" ht="12" hidden="1" x14ac:dyDescent="0.25">
      <c r="A253" s="231">
        <v>248</v>
      </c>
      <c r="B253" s="204" t="s">
        <v>1280</v>
      </c>
      <c r="C253" s="208" t="s">
        <v>70</v>
      </c>
      <c r="D253" s="208" t="s">
        <v>70</v>
      </c>
      <c r="E253" s="208"/>
      <c r="F253" s="208"/>
      <c r="G253" s="111" t="s">
        <v>530</v>
      </c>
      <c r="H253" s="204" t="s">
        <v>531</v>
      </c>
      <c r="I253" s="204" t="s">
        <v>532</v>
      </c>
      <c r="J253" s="208" t="s">
        <v>533</v>
      </c>
      <c r="K253" s="208" t="s">
        <v>534</v>
      </c>
      <c r="L253" s="156" t="s">
        <v>535</v>
      </c>
      <c r="M253" s="205"/>
      <c r="N253" s="156" t="s">
        <v>525</v>
      </c>
      <c r="O253" s="155" t="s">
        <v>551</v>
      </c>
      <c r="P253" s="155" t="s">
        <v>1279</v>
      </c>
      <c r="Q253" s="316"/>
      <c r="R253" s="316"/>
      <c r="S253" s="258" t="s">
        <v>524</v>
      </c>
      <c r="T253" s="258">
        <v>0</v>
      </c>
      <c r="U253" s="258">
        <v>0</v>
      </c>
      <c r="V253" s="258" t="s">
        <v>642</v>
      </c>
      <c r="W253" s="258">
        <v>1</v>
      </c>
      <c r="X253" s="258">
        <v>8</v>
      </c>
      <c r="Y253" s="258" t="s">
        <v>524</v>
      </c>
      <c r="Z253" s="258">
        <v>0</v>
      </c>
      <c r="AA253" s="258">
        <v>0</v>
      </c>
      <c r="AB253" s="258" t="s">
        <v>524</v>
      </c>
      <c r="AC253" s="258"/>
      <c r="AD253" s="258" t="s">
        <v>526</v>
      </c>
      <c r="AE253" s="156"/>
      <c r="AF253" s="156" t="s">
        <v>540</v>
      </c>
      <c r="AG253" s="156" t="s">
        <v>526</v>
      </c>
      <c r="AH253" s="156" t="s">
        <v>526</v>
      </c>
      <c r="AI253" s="241" t="s">
        <v>2305</v>
      </c>
      <c r="AJ253" s="208" t="s">
        <v>540</v>
      </c>
      <c r="AK253" s="241" t="s">
        <v>540</v>
      </c>
      <c r="AL253" s="208" t="s">
        <v>540</v>
      </c>
      <c r="AM253" s="227" t="str">
        <f>IF(COUNTIF('BU-TDR'!A:A,'Master List'!B253)&gt;0,"yes","no")</f>
        <v>yes</v>
      </c>
      <c r="AN253" s="156">
        <v>4232</v>
      </c>
      <c r="AO253" s="239" t="s">
        <v>283</v>
      </c>
      <c r="AP253" s="239"/>
      <c r="AQ253" s="239"/>
      <c r="AR253" s="328">
        <v>42947</v>
      </c>
      <c r="AS253" s="153"/>
      <c r="AT253" s="239"/>
      <c r="AU253" s="239"/>
    </row>
    <row r="254" spans="1:47" s="240" customFormat="1" ht="12" hidden="1" x14ac:dyDescent="0.25">
      <c r="A254" s="231">
        <v>249</v>
      </c>
      <c r="B254" s="224" t="s">
        <v>1282</v>
      </c>
      <c r="C254" s="220" t="s">
        <v>1282</v>
      </c>
      <c r="D254" s="220" t="s">
        <v>1282</v>
      </c>
      <c r="E254" s="220"/>
      <c r="F254" s="220"/>
      <c r="G254" s="111" t="s">
        <v>637</v>
      </c>
      <c r="H254" s="204" t="s">
        <v>30</v>
      </c>
      <c r="I254" s="204" t="s">
        <v>283</v>
      </c>
      <c r="J254" s="208" t="s">
        <v>283</v>
      </c>
      <c r="K254" s="208" t="s">
        <v>534</v>
      </c>
      <c r="L254" s="156" t="s">
        <v>638</v>
      </c>
      <c r="M254" s="202"/>
      <c r="N254" s="154" t="s">
        <v>141</v>
      </c>
      <c r="O254" s="153" t="s">
        <v>234</v>
      </c>
      <c r="P254" s="153" t="s">
        <v>1281</v>
      </c>
      <c r="Q254" s="260"/>
      <c r="R254" s="260"/>
      <c r="S254" s="258" t="s">
        <v>524</v>
      </c>
      <c r="T254" s="258">
        <v>0</v>
      </c>
      <c r="U254" s="258">
        <v>0</v>
      </c>
      <c r="V254" s="258" t="s">
        <v>524</v>
      </c>
      <c r="W254" s="258">
        <v>0</v>
      </c>
      <c r="X254" s="258">
        <v>0</v>
      </c>
      <c r="Y254" s="258" t="s">
        <v>524</v>
      </c>
      <c r="Z254" s="258">
        <v>0</v>
      </c>
      <c r="AA254" s="258">
        <v>0</v>
      </c>
      <c r="AB254" s="258" t="s">
        <v>524</v>
      </c>
      <c r="AC254" s="258"/>
      <c r="AD254" s="258" t="s">
        <v>526</v>
      </c>
      <c r="AE254" s="154"/>
      <c r="AF254" s="154" t="s">
        <v>526</v>
      </c>
      <c r="AG254" s="154" t="s">
        <v>526</v>
      </c>
      <c r="AH254" s="154" t="s">
        <v>526</v>
      </c>
      <c r="AI254" s="238" t="e">
        <v>#N/A</v>
      </c>
      <c r="AJ254" s="154" t="s">
        <v>526</v>
      </c>
      <c r="AK254" s="238" t="e">
        <v>#N/A</v>
      </c>
      <c r="AL254" s="154" t="s">
        <v>526</v>
      </c>
      <c r="AM254" s="227" t="str">
        <f>IF(COUNTIF('BU-TDR'!A:A,'Master List'!B254)&gt;0,"yes","no")</f>
        <v>no</v>
      </c>
      <c r="AN254" s="154">
        <v>4247</v>
      </c>
      <c r="AO254" s="239" t="s">
        <v>283</v>
      </c>
      <c r="AP254" s="239"/>
      <c r="AQ254" s="239"/>
      <c r="AR254" s="328">
        <v>42947</v>
      </c>
      <c r="AS254" s="153"/>
      <c r="AT254" s="239"/>
      <c r="AU254" s="239"/>
    </row>
    <row r="255" spans="1:47" s="240" customFormat="1" ht="12" hidden="1" x14ac:dyDescent="0.25">
      <c r="A255" s="222">
        <v>250</v>
      </c>
      <c r="B255" s="224" t="s">
        <v>1285</v>
      </c>
      <c r="C255" s="220" t="s">
        <v>1282</v>
      </c>
      <c r="D255" s="220" t="s">
        <v>1282</v>
      </c>
      <c r="E255" s="220"/>
      <c r="F255" s="220"/>
      <c r="G255" s="110" t="s">
        <v>530</v>
      </c>
      <c r="H255" s="157" t="s">
        <v>531</v>
      </c>
      <c r="I255" s="157" t="s">
        <v>532</v>
      </c>
      <c r="J255" s="158" t="s">
        <v>533</v>
      </c>
      <c r="K255" s="158" t="s">
        <v>534</v>
      </c>
      <c r="L255" s="154" t="s">
        <v>535</v>
      </c>
      <c r="M255" s="202"/>
      <c r="N255" s="154" t="s">
        <v>141</v>
      </c>
      <c r="O255" s="153" t="s">
        <v>234</v>
      </c>
      <c r="P255" s="153" t="s">
        <v>1284</v>
      </c>
      <c r="Q255" s="260"/>
      <c r="R255" s="260"/>
      <c r="S255" s="258" t="s">
        <v>524</v>
      </c>
      <c r="T255" s="258">
        <v>0</v>
      </c>
      <c r="U255" s="258">
        <v>0</v>
      </c>
      <c r="V255" s="258" t="s">
        <v>642</v>
      </c>
      <c r="W255" s="258">
        <v>2</v>
      </c>
      <c r="X255" s="258">
        <v>21</v>
      </c>
      <c r="Y255" s="258" t="s">
        <v>524</v>
      </c>
      <c r="Z255" s="258">
        <v>0</v>
      </c>
      <c r="AA255" s="258">
        <v>0</v>
      </c>
      <c r="AB255" s="258" t="s">
        <v>524</v>
      </c>
      <c r="AC255" s="258"/>
      <c r="AD255" s="258" t="s">
        <v>526</v>
      </c>
      <c r="AE255" s="154"/>
      <c r="AF255" s="154" t="s">
        <v>526</v>
      </c>
      <c r="AG255" s="154" t="s">
        <v>526</v>
      </c>
      <c r="AH255" s="154" t="s">
        <v>526</v>
      </c>
      <c r="AI255" s="238" t="e">
        <v>#N/A</v>
      </c>
      <c r="AJ255" s="154" t="s">
        <v>526</v>
      </c>
      <c r="AK255" s="238" t="e">
        <v>#N/A</v>
      </c>
      <c r="AL255" s="154" t="s">
        <v>526</v>
      </c>
      <c r="AM255" s="227" t="str">
        <f>IF(COUNTIF('BU-TDR'!A:A,'Master List'!B255)&gt;0,"yes","no")</f>
        <v>no</v>
      </c>
      <c r="AN255" s="154">
        <v>4247</v>
      </c>
      <c r="AO255" s="239" t="s">
        <v>283</v>
      </c>
      <c r="AP255" s="239"/>
      <c r="AQ255" s="239"/>
      <c r="AR255" s="328">
        <v>42970</v>
      </c>
      <c r="AS255" s="153"/>
      <c r="AT255" s="239"/>
      <c r="AU255" s="239"/>
    </row>
    <row r="256" spans="1:47" s="240" customFormat="1" ht="24" hidden="1" x14ac:dyDescent="0.25">
      <c r="A256" s="222">
        <v>251</v>
      </c>
      <c r="B256" s="224" t="s">
        <v>1287</v>
      </c>
      <c r="C256" s="220" t="s">
        <v>1287</v>
      </c>
      <c r="D256" s="220" t="s">
        <v>1287</v>
      </c>
      <c r="E256" s="220"/>
      <c r="F256" s="220"/>
      <c r="G256" s="110" t="s">
        <v>637</v>
      </c>
      <c r="H256" s="157" t="s">
        <v>22</v>
      </c>
      <c r="I256" s="157" t="s">
        <v>1288</v>
      </c>
      <c r="J256" s="158" t="s">
        <v>672</v>
      </c>
      <c r="K256" s="158" t="s">
        <v>571</v>
      </c>
      <c r="L256" s="154" t="s">
        <v>572</v>
      </c>
      <c r="M256" s="202">
        <v>40755</v>
      </c>
      <c r="N256" s="154" t="s">
        <v>141</v>
      </c>
      <c r="O256" s="153" t="s">
        <v>551</v>
      </c>
      <c r="P256" s="153" t="s">
        <v>1286</v>
      </c>
      <c r="Q256" s="260"/>
      <c r="R256" s="260" t="s">
        <v>725</v>
      </c>
      <c r="S256" s="258" t="s">
        <v>524</v>
      </c>
      <c r="T256" s="258">
        <v>0</v>
      </c>
      <c r="U256" s="258">
        <v>0</v>
      </c>
      <c r="V256" s="258" t="s">
        <v>524</v>
      </c>
      <c r="W256" s="258">
        <v>0</v>
      </c>
      <c r="X256" s="258">
        <v>0</v>
      </c>
      <c r="Y256" s="258" t="s">
        <v>524</v>
      </c>
      <c r="Z256" s="258">
        <v>0</v>
      </c>
      <c r="AA256" s="258">
        <v>0</v>
      </c>
      <c r="AB256" s="258" t="s">
        <v>524</v>
      </c>
      <c r="AC256" s="258"/>
      <c r="AD256" s="258" t="s">
        <v>526</v>
      </c>
      <c r="AE256" s="154"/>
      <c r="AF256" s="154" t="s">
        <v>526</v>
      </c>
      <c r="AG256" s="154" t="s">
        <v>526</v>
      </c>
      <c r="AH256" s="156" t="s">
        <v>526</v>
      </c>
      <c r="AI256" s="238" t="e">
        <v>#N/A</v>
      </c>
      <c r="AJ256" s="158" t="s">
        <v>526</v>
      </c>
      <c r="AK256" s="238" t="e">
        <v>#N/A</v>
      </c>
      <c r="AL256" s="158" t="s">
        <v>526</v>
      </c>
      <c r="AM256" s="227" t="str">
        <f>IF(COUNTIF('BU-TDR'!A:A,'Master List'!B256)&gt;0,"yes","no")</f>
        <v>no</v>
      </c>
      <c r="AN256" s="154">
        <v>4233</v>
      </c>
      <c r="AO256" s="239" t="s">
        <v>283</v>
      </c>
      <c r="AP256" s="239"/>
      <c r="AQ256" s="239"/>
      <c r="AR256" s="328">
        <v>42947</v>
      </c>
      <c r="AS256" s="153"/>
      <c r="AT256" s="239"/>
      <c r="AU256" s="239"/>
    </row>
    <row r="257" spans="1:47" s="240" customFormat="1" ht="60" hidden="1" x14ac:dyDescent="0.25">
      <c r="A257" s="222">
        <v>252</v>
      </c>
      <c r="B257" s="224" t="s">
        <v>1290</v>
      </c>
      <c r="C257" s="220" t="s">
        <v>1287</v>
      </c>
      <c r="D257" s="220" t="s">
        <v>1287</v>
      </c>
      <c r="E257" s="220"/>
      <c r="F257" s="220"/>
      <c r="G257" s="110" t="s">
        <v>530</v>
      </c>
      <c r="H257" s="157" t="s">
        <v>531</v>
      </c>
      <c r="I257" s="157" t="s">
        <v>532</v>
      </c>
      <c r="J257" s="158" t="s">
        <v>283</v>
      </c>
      <c r="K257" s="158" t="s">
        <v>571</v>
      </c>
      <c r="L257" s="154" t="s">
        <v>572</v>
      </c>
      <c r="M257" s="202">
        <v>40755</v>
      </c>
      <c r="N257" s="154" t="s">
        <v>141</v>
      </c>
      <c r="O257" s="153" t="s">
        <v>551</v>
      </c>
      <c r="P257" s="153" t="s">
        <v>1289</v>
      </c>
      <c r="Q257" s="260"/>
      <c r="R257" s="260" t="s">
        <v>725</v>
      </c>
      <c r="S257" s="258" t="s">
        <v>524</v>
      </c>
      <c r="T257" s="258">
        <v>0</v>
      </c>
      <c r="U257" s="258">
        <v>0</v>
      </c>
      <c r="V257" s="258" t="s">
        <v>524</v>
      </c>
      <c r="W257" s="258">
        <v>0</v>
      </c>
      <c r="X257" s="258">
        <v>0</v>
      </c>
      <c r="Y257" s="258" t="s">
        <v>524</v>
      </c>
      <c r="Z257" s="258">
        <v>0</v>
      </c>
      <c r="AA257" s="258">
        <v>0</v>
      </c>
      <c r="AB257" s="258" t="s">
        <v>524</v>
      </c>
      <c r="AC257" s="258"/>
      <c r="AD257" s="258" t="s">
        <v>526</v>
      </c>
      <c r="AE257" s="154"/>
      <c r="AF257" s="154" t="s">
        <v>526</v>
      </c>
      <c r="AG257" s="154" t="s">
        <v>526</v>
      </c>
      <c r="AH257" s="156" t="s">
        <v>526</v>
      </c>
      <c r="AI257" s="238" t="e">
        <v>#N/A</v>
      </c>
      <c r="AJ257" s="158" t="s">
        <v>526</v>
      </c>
      <c r="AK257" s="238" t="e">
        <v>#N/A</v>
      </c>
      <c r="AL257" s="158" t="s">
        <v>526</v>
      </c>
      <c r="AM257" s="227" t="str">
        <f>IF(COUNTIF('BU-TDR'!A:A,'Master List'!B257)&gt;0,"yes","no")</f>
        <v>no</v>
      </c>
      <c r="AN257" s="154">
        <v>4233</v>
      </c>
      <c r="AO257" s="239" t="s">
        <v>283</v>
      </c>
      <c r="AP257" s="239"/>
      <c r="AQ257" s="239"/>
      <c r="AR257" s="328">
        <v>42947</v>
      </c>
      <c r="AS257" s="153" t="s">
        <v>2494</v>
      </c>
      <c r="AT257" s="239" t="s">
        <v>2432</v>
      </c>
      <c r="AU257" s="239"/>
    </row>
    <row r="258" spans="1:47" s="240" customFormat="1" ht="12" hidden="1" x14ac:dyDescent="0.25">
      <c r="A258" s="222">
        <v>253</v>
      </c>
      <c r="B258" s="224" t="s">
        <v>205</v>
      </c>
      <c r="C258" s="220" t="s">
        <v>205</v>
      </c>
      <c r="D258" s="220" t="s">
        <v>205</v>
      </c>
      <c r="E258" s="220"/>
      <c r="F258" s="220" t="s">
        <v>204</v>
      </c>
      <c r="G258" s="110" t="s">
        <v>637</v>
      </c>
      <c r="H258" s="157" t="s">
        <v>30</v>
      </c>
      <c r="I258" s="157" t="s">
        <v>1291</v>
      </c>
      <c r="J258" s="158" t="s">
        <v>644</v>
      </c>
      <c r="K258" s="158" t="s">
        <v>534</v>
      </c>
      <c r="L258" s="154" t="s">
        <v>535</v>
      </c>
      <c r="M258" s="202"/>
      <c r="N258" s="154" t="s">
        <v>141</v>
      </c>
      <c r="O258" s="153" t="s">
        <v>551</v>
      </c>
      <c r="P258" s="153" t="s">
        <v>204</v>
      </c>
      <c r="Q258" s="260" t="s">
        <v>732</v>
      </c>
      <c r="R258" s="260" t="s">
        <v>725</v>
      </c>
      <c r="S258" s="258" t="s">
        <v>642</v>
      </c>
      <c r="T258" s="258">
        <v>1</v>
      </c>
      <c r="U258" s="258">
        <v>18</v>
      </c>
      <c r="V258" s="258" t="s">
        <v>524</v>
      </c>
      <c r="W258" s="258">
        <v>0</v>
      </c>
      <c r="X258" s="258">
        <v>0</v>
      </c>
      <c r="Y258" s="258" t="s">
        <v>642</v>
      </c>
      <c r="Z258" s="258">
        <v>1</v>
      </c>
      <c r="AA258" s="258">
        <v>13</v>
      </c>
      <c r="AB258" s="258" t="s">
        <v>642</v>
      </c>
      <c r="AC258" s="258"/>
      <c r="AD258" s="258" t="s">
        <v>2304</v>
      </c>
      <c r="AE258" s="154"/>
      <c r="AF258" s="154" t="s">
        <v>540</v>
      </c>
      <c r="AG258" s="154" t="s">
        <v>526</v>
      </c>
      <c r="AH258" s="156" t="s">
        <v>526</v>
      </c>
      <c r="AI258" s="238" t="s">
        <v>2305</v>
      </c>
      <c r="AJ258" s="158" t="s">
        <v>540</v>
      </c>
      <c r="AK258" s="238" t="s">
        <v>540</v>
      </c>
      <c r="AL258" s="158" t="s">
        <v>540</v>
      </c>
      <c r="AM258" s="227" t="str">
        <f>IF(COUNTIF('BU-TDR'!A:A,'Master List'!B258)&gt;0,"yes","no")</f>
        <v>no</v>
      </c>
      <c r="AN258" s="154">
        <v>4266</v>
      </c>
      <c r="AO258" s="239" t="s">
        <v>204</v>
      </c>
      <c r="AP258" s="239"/>
      <c r="AQ258" s="239"/>
      <c r="AR258" s="328">
        <v>42947</v>
      </c>
      <c r="AS258" s="153"/>
      <c r="AT258" s="239"/>
      <c r="AU258" s="239"/>
    </row>
    <row r="259" spans="1:47" s="240" customFormat="1" ht="12" hidden="1" x14ac:dyDescent="0.25">
      <c r="A259" s="222">
        <v>254</v>
      </c>
      <c r="B259" s="224" t="s">
        <v>1296</v>
      </c>
      <c r="C259" s="220" t="s">
        <v>205</v>
      </c>
      <c r="D259" s="220" t="s">
        <v>205</v>
      </c>
      <c r="E259" s="220"/>
      <c r="F259" s="220"/>
      <c r="G259" s="110" t="s">
        <v>530</v>
      </c>
      <c r="H259" s="157" t="s">
        <v>531</v>
      </c>
      <c r="I259" s="157" t="s">
        <v>532</v>
      </c>
      <c r="J259" s="158" t="s">
        <v>533</v>
      </c>
      <c r="K259" s="158" t="s">
        <v>534</v>
      </c>
      <c r="L259" s="154" t="s">
        <v>535</v>
      </c>
      <c r="M259" s="202"/>
      <c r="N259" s="154" t="s">
        <v>141</v>
      </c>
      <c r="O259" s="153" t="s">
        <v>551</v>
      </c>
      <c r="P259" s="153" t="s">
        <v>1295</v>
      </c>
      <c r="Q259" s="260" t="s">
        <v>732</v>
      </c>
      <c r="R259" s="260"/>
      <c r="S259" s="258" t="s">
        <v>524</v>
      </c>
      <c r="T259" s="258">
        <v>0</v>
      </c>
      <c r="U259" s="258">
        <v>0</v>
      </c>
      <c r="V259" s="258" t="s">
        <v>642</v>
      </c>
      <c r="W259" s="258">
        <v>3</v>
      </c>
      <c r="X259" s="258">
        <v>41</v>
      </c>
      <c r="Y259" s="258" t="s">
        <v>642</v>
      </c>
      <c r="Z259" s="258">
        <v>3</v>
      </c>
      <c r="AA259" s="258">
        <v>32</v>
      </c>
      <c r="AB259" s="258" t="s">
        <v>642</v>
      </c>
      <c r="AC259" s="258"/>
      <c r="AD259" s="258" t="s">
        <v>2304</v>
      </c>
      <c r="AE259" s="154"/>
      <c r="AF259" s="154" t="s">
        <v>526</v>
      </c>
      <c r="AG259" s="154" t="s">
        <v>526</v>
      </c>
      <c r="AH259" s="156" t="s">
        <v>526</v>
      </c>
      <c r="AI259" s="238" t="s">
        <v>526</v>
      </c>
      <c r="AJ259" s="158" t="s">
        <v>526</v>
      </c>
      <c r="AK259" s="238" t="s">
        <v>540</v>
      </c>
      <c r="AL259" s="158" t="s">
        <v>540</v>
      </c>
      <c r="AM259" s="227" t="str">
        <f>IF(COUNTIF('BU-TDR'!A:A,'Master List'!B259)&gt;0,"yes","no")</f>
        <v>no</v>
      </c>
      <c r="AN259" s="154">
        <v>4266</v>
      </c>
      <c r="AO259" s="239" t="s">
        <v>2390</v>
      </c>
      <c r="AP259" s="239"/>
      <c r="AQ259" s="239"/>
      <c r="AR259" s="328">
        <v>42947</v>
      </c>
      <c r="AS259" s="153"/>
      <c r="AT259" s="239"/>
      <c r="AU259" s="239"/>
    </row>
    <row r="260" spans="1:47" s="240" customFormat="1" ht="24" hidden="1" x14ac:dyDescent="0.25">
      <c r="A260" s="222">
        <v>255</v>
      </c>
      <c r="B260" s="224" t="s">
        <v>1298</v>
      </c>
      <c r="C260" s="220" t="s">
        <v>1298</v>
      </c>
      <c r="D260" s="220" t="s">
        <v>1298</v>
      </c>
      <c r="E260" s="220"/>
      <c r="F260" s="220"/>
      <c r="G260" s="110" t="s">
        <v>637</v>
      </c>
      <c r="H260" s="157" t="s">
        <v>30</v>
      </c>
      <c r="I260" s="157" t="s">
        <v>1299</v>
      </c>
      <c r="J260" s="158" t="s">
        <v>672</v>
      </c>
      <c r="K260" s="158" t="s">
        <v>571</v>
      </c>
      <c r="L260" s="154" t="s">
        <v>572</v>
      </c>
      <c r="M260" s="202">
        <v>42521</v>
      </c>
      <c r="N260" s="154" t="s">
        <v>141</v>
      </c>
      <c r="O260" s="153" t="s">
        <v>551</v>
      </c>
      <c r="P260" s="153" t="s">
        <v>1297</v>
      </c>
      <c r="Q260" s="260"/>
      <c r="R260" s="260"/>
      <c r="S260" s="258" t="s">
        <v>524</v>
      </c>
      <c r="T260" s="258">
        <v>0</v>
      </c>
      <c r="U260" s="258">
        <v>0</v>
      </c>
      <c r="V260" s="258" t="s">
        <v>524</v>
      </c>
      <c r="W260" s="258">
        <v>0</v>
      </c>
      <c r="X260" s="258">
        <v>0</v>
      </c>
      <c r="Y260" s="258" t="s">
        <v>524</v>
      </c>
      <c r="Z260" s="258">
        <v>0</v>
      </c>
      <c r="AA260" s="258">
        <v>0</v>
      </c>
      <c r="AB260" s="258" t="s">
        <v>524</v>
      </c>
      <c r="AC260" s="258"/>
      <c r="AD260" s="258" t="s">
        <v>526</v>
      </c>
      <c r="AE260" s="154"/>
      <c r="AF260" s="154" t="s">
        <v>526</v>
      </c>
      <c r="AG260" s="154" t="s">
        <v>526</v>
      </c>
      <c r="AH260" s="154" t="s">
        <v>526</v>
      </c>
      <c r="AI260" s="238" t="e">
        <v>#N/A</v>
      </c>
      <c r="AJ260" s="154" t="s">
        <v>526</v>
      </c>
      <c r="AK260" s="238" t="e">
        <v>#N/A</v>
      </c>
      <c r="AL260" s="154" t="s">
        <v>526</v>
      </c>
      <c r="AM260" s="227" t="str">
        <f>IF(COUNTIF('BU-TDR'!A:A,'Master List'!B260)&gt;0,"yes","no")</f>
        <v>no</v>
      </c>
      <c r="AN260" s="154">
        <v>4228</v>
      </c>
      <c r="AO260" s="239" t="s">
        <v>283</v>
      </c>
      <c r="AP260" s="239"/>
      <c r="AQ260" s="239"/>
      <c r="AR260" s="328">
        <v>42947</v>
      </c>
      <c r="AS260" s="153"/>
      <c r="AT260" s="239"/>
      <c r="AU260" s="239"/>
    </row>
    <row r="261" spans="1:47" s="240" customFormat="1" ht="24" hidden="1" x14ac:dyDescent="0.25">
      <c r="A261" s="222">
        <v>256</v>
      </c>
      <c r="B261" s="224" t="s">
        <v>1301</v>
      </c>
      <c r="C261" s="220" t="s">
        <v>1298</v>
      </c>
      <c r="D261" s="220" t="s">
        <v>1298</v>
      </c>
      <c r="E261" s="220"/>
      <c r="F261" s="220"/>
      <c r="G261" s="110" t="s">
        <v>530</v>
      </c>
      <c r="H261" s="157" t="s">
        <v>531</v>
      </c>
      <c r="I261" s="157" t="s">
        <v>532</v>
      </c>
      <c r="J261" s="158" t="s">
        <v>283</v>
      </c>
      <c r="K261" s="158" t="s">
        <v>571</v>
      </c>
      <c r="L261" s="154" t="s">
        <v>572</v>
      </c>
      <c r="M261" s="202">
        <v>42521</v>
      </c>
      <c r="N261" s="154" t="s">
        <v>141</v>
      </c>
      <c r="O261" s="153" t="s">
        <v>551</v>
      </c>
      <c r="P261" s="153" t="s">
        <v>1300</v>
      </c>
      <c r="Q261" s="260"/>
      <c r="R261" s="260"/>
      <c r="S261" s="258" t="s">
        <v>524</v>
      </c>
      <c r="T261" s="258">
        <v>0</v>
      </c>
      <c r="U261" s="258">
        <v>0</v>
      </c>
      <c r="V261" s="258" t="s">
        <v>524</v>
      </c>
      <c r="W261" s="258">
        <v>0</v>
      </c>
      <c r="X261" s="258">
        <v>0</v>
      </c>
      <c r="Y261" s="258" t="s">
        <v>524</v>
      </c>
      <c r="Z261" s="258">
        <v>0</v>
      </c>
      <c r="AA261" s="258">
        <v>0</v>
      </c>
      <c r="AB261" s="258" t="s">
        <v>524</v>
      </c>
      <c r="AC261" s="258"/>
      <c r="AD261" s="258" t="s">
        <v>526</v>
      </c>
      <c r="AE261" s="154"/>
      <c r="AF261" s="154" t="s">
        <v>526</v>
      </c>
      <c r="AG261" s="154" t="s">
        <v>526</v>
      </c>
      <c r="AH261" s="154" t="s">
        <v>526</v>
      </c>
      <c r="AI261" s="238" t="e">
        <v>#N/A</v>
      </c>
      <c r="AJ261" s="154" t="s">
        <v>526</v>
      </c>
      <c r="AK261" s="238" t="e">
        <v>#N/A</v>
      </c>
      <c r="AL261" s="154" t="s">
        <v>526</v>
      </c>
      <c r="AM261" s="227" t="str">
        <f>IF(COUNTIF('BU-TDR'!A:A,'Master List'!B261)&gt;0,"yes","no")</f>
        <v>no</v>
      </c>
      <c r="AN261" s="154">
        <v>4228</v>
      </c>
      <c r="AO261" s="239" t="s">
        <v>283</v>
      </c>
      <c r="AP261" s="239"/>
      <c r="AQ261" s="239"/>
      <c r="AR261" s="328">
        <v>42947</v>
      </c>
      <c r="AS261" s="153"/>
      <c r="AT261" s="239"/>
      <c r="AU261" s="239"/>
    </row>
    <row r="262" spans="1:47" s="240" customFormat="1" ht="24" hidden="1" x14ac:dyDescent="0.25">
      <c r="A262" s="222">
        <v>257</v>
      </c>
      <c r="B262" s="224" t="s">
        <v>1303</v>
      </c>
      <c r="C262" s="220" t="s">
        <v>1303</v>
      </c>
      <c r="D262" s="220" t="s">
        <v>1303</v>
      </c>
      <c r="E262" s="220"/>
      <c r="F262" s="220"/>
      <c r="G262" s="110" t="s">
        <v>637</v>
      </c>
      <c r="H262" s="157" t="s">
        <v>30</v>
      </c>
      <c r="I262" s="157" t="s">
        <v>1304</v>
      </c>
      <c r="J262" s="158" t="s">
        <v>672</v>
      </c>
      <c r="K262" s="158" t="s">
        <v>571</v>
      </c>
      <c r="L262" s="154" t="s">
        <v>572</v>
      </c>
      <c r="M262" s="202">
        <v>42521</v>
      </c>
      <c r="N262" s="154" t="s">
        <v>141</v>
      </c>
      <c r="O262" s="153" t="s">
        <v>551</v>
      </c>
      <c r="P262" s="153" t="s">
        <v>1302</v>
      </c>
      <c r="Q262" s="260"/>
      <c r="R262" s="260"/>
      <c r="S262" s="258" t="s">
        <v>524</v>
      </c>
      <c r="T262" s="258">
        <v>0</v>
      </c>
      <c r="U262" s="258">
        <v>0</v>
      </c>
      <c r="V262" s="258" t="s">
        <v>524</v>
      </c>
      <c r="W262" s="258">
        <v>0</v>
      </c>
      <c r="X262" s="258">
        <v>0</v>
      </c>
      <c r="Y262" s="258" t="s">
        <v>524</v>
      </c>
      <c r="Z262" s="258">
        <v>0</v>
      </c>
      <c r="AA262" s="258">
        <v>0</v>
      </c>
      <c r="AB262" s="258" t="s">
        <v>524</v>
      </c>
      <c r="AC262" s="258"/>
      <c r="AD262" s="258" t="s">
        <v>526</v>
      </c>
      <c r="AE262" s="154"/>
      <c r="AF262" s="154" t="s">
        <v>526</v>
      </c>
      <c r="AG262" s="154" t="s">
        <v>526</v>
      </c>
      <c r="AH262" s="154" t="s">
        <v>526</v>
      </c>
      <c r="AI262" s="238" t="e">
        <v>#N/A</v>
      </c>
      <c r="AJ262" s="154" t="s">
        <v>526</v>
      </c>
      <c r="AK262" s="238" t="e">
        <v>#N/A</v>
      </c>
      <c r="AL262" s="154" t="s">
        <v>526</v>
      </c>
      <c r="AM262" s="227" t="str">
        <f>IF(COUNTIF('BU-TDR'!A:A,'Master List'!B262)&gt;0,"yes","no")</f>
        <v>no</v>
      </c>
      <c r="AN262" s="154">
        <v>4229</v>
      </c>
      <c r="AO262" s="239" t="s">
        <v>283</v>
      </c>
      <c r="AP262" s="239"/>
      <c r="AQ262" s="239"/>
      <c r="AR262" s="328">
        <v>42947</v>
      </c>
      <c r="AS262" s="153"/>
      <c r="AT262" s="239"/>
      <c r="AU262" s="239"/>
    </row>
    <row r="263" spans="1:47" s="240" customFormat="1" ht="36" hidden="1" x14ac:dyDescent="0.25">
      <c r="A263" s="222">
        <v>258</v>
      </c>
      <c r="B263" s="224" t="s">
        <v>1306</v>
      </c>
      <c r="C263" s="220" t="s">
        <v>1303</v>
      </c>
      <c r="D263" s="220" t="s">
        <v>1303</v>
      </c>
      <c r="E263" s="220"/>
      <c r="F263" s="220"/>
      <c r="G263" s="110" t="s">
        <v>530</v>
      </c>
      <c r="H263" s="157" t="s">
        <v>531</v>
      </c>
      <c r="I263" s="157" t="s">
        <v>532</v>
      </c>
      <c r="J263" s="158" t="s">
        <v>283</v>
      </c>
      <c r="K263" s="158" t="s">
        <v>571</v>
      </c>
      <c r="L263" s="154" t="s">
        <v>572</v>
      </c>
      <c r="M263" s="202">
        <v>42521</v>
      </c>
      <c r="N263" s="154" t="s">
        <v>141</v>
      </c>
      <c r="O263" s="153" t="s">
        <v>551</v>
      </c>
      <c r="P263" s="153" t="s">
        <v>1305</v>
      </c>
      <c r="Q263" s="260"/>
      <c r="R263" s="260"/>
      <c r="S263" s="258" t="s">
        <v>524</v>
      </c>
      <c r="T263" s="258">
        <v>0</v>
      </c>
      <c r="U263" s="258">
        <v>0</v>
      </c>
      <c r="V263" s="258" t="s">
        <v>524</v>
      </c>
      <c r="W263" s="258">
        <v>0</v>
      </c>
      <c r="X263" s="258">
        <v>0</v>
      </c>
      <c r="Y263" s="258" t="s">
        <v>524</v>
      </c>
      <c r="Z263" s="258">
        <v>0</v>
      </c>
      <c r="AA263" s="258">
        <v>0</v>
      </c>
      <c r="AB263" s="258" t="s">
        <v>524</v>
      </c>
      <c r="AC263" s="258"/>
      <c r="AD263" s="258" t="s">
        <v>526</v>
      </c>
      <c r="AE263" s="154"/>
      <c r="AF263" s="154" t="s">
        <v>526</v>
      </c>
      <c r="AG263" s="154" t="s">
        <v>526</v>
      </c>
      <c r="AH263" s="154" t="s">
        <v>526</v>
      </c>
      <c r="AI263" s="238" t="e">
        <v>#N/A</v>
      </c>
      <c r="AJ263" s="154" t="s">
        <v>526</v>
      </c>
      <c r="AK263" s="238" t="e">
        <v>#N/A</v>
      </c>
      <c r="AL263" s="154" t="s">
        <v>526</v>
      </c>
      <c r="AM263" s="227" t="str">
        <f>IF(COUNTIF('BU-TDR'!A:A,'Master List'!B263)&gt;0,"yes","no")</f>
        <v>no</v>
      </c>
      <c r="AN263" s="154">
        <v>4229</v>
      </c>
      <c r="AO263" s="239" t="s">
        <v>283</v>
      </c>
      <c r="AP263" s="239"/>
      <c r="AQ263" s="239"/>
      <c r="AR263" s="328">
        <v>42947</v>
      </c>
      <c r="AS263" s="153"/>
      <c r="AT263" s="239"/>
      <c r="AU263" s="239"/>
    </row>
    <row r="264" spans="1:47" s="240" customFormat="1" ht="24" hidden="1" x14ac:dyDescent="0.25">
      <c r="A264" s="222">
        <v>259</v>
      </c>
      <c r="B264" s="224" t="s">
        <v>1308</v>
      </c>
      <c r="C264" s="220" t="s">
        <v>1308</v>
      </c>
      <c r="D264" s="220" t="s">
        <v>1308</v>
      </c>
      <c r="E264" s="220"/>
      <c r="F264" s="220"/>
      <c r="G264" s="110" t="s">
        <v>637</v>
      </c>
      <c r="H264" s="157" t="s">
        <v>22</v>
      </c>
      <c r="I264" s="157" t="s">
        <v>1309</v>
      </c>
      <c r="J264" s="158" t="s">
        <v>672</v>
      </c>
      <c r="K264" s="158" t="s">
        <v>571</v>
      </c>
      <c r="L264" s="154" t="s">
        <v>572</v>
      </c>
      <c r="M264" s="202">
        <v>40755</v>
      </c>
      <c r="N264" s="154" t="s">
        <v>141</v>
      </c>
      <c r="O264" s="153" t="s">
        <v>551</v>
      </c>
      <c r="P264" s="153" t="s">
        <v>1307</v>
      </c>
      <c r="Q264" s="260"/>
      <c r="R264" s="260"/>
      <c r="S264" s="258" t="s">
        <v>524</v>
      </c>
      <c r="T264" s="258">
        <v>0</v>
      </c>
      <c r="U264" s="258">
        <v>0</v>
      </c>
      <c r="V264" s="258" t="s">
        <v>524</v>
      </c>
      <c r="W264" s="258">
        <v>0</v>
      </c>
      <c r="X264" s="258">
        <v>0</v>
      </c>
      <c r="Y264" s="258" t="s">
        <v>524</v>
      </c>
      <c r="Z264" s="258">
        <v>0</v>
      </c>
      <c r="AA264" s="258">
        <v>0</v>
      </c>
      <c r="AB264" s="258" t="s">
        <v>524</v>
      </c>
      <c r="AC264" s="258"/>
      <c r="AD264" s="258" t="s">
        <v>526</v>
      </c>
      <c r="AE264" s="154"/>
      <c r="AF264" s="154" t="s">
        <v>526</v>
      </c>
      <c r="AG264" s="154" t="s">
        <v>526</v>
      </c>
      <c r="AH264" s="154" t="s">
        <v>526</v>
      </c>
      <c r="AI264" s="238" t="e">
        <v>#N/A</v>
      </c>
      <c r="AJ264" s="154" t="s">
        <v>526</v>
      </c>
      <c r="AK264" s="238" t="e">
        <v>#N/A</v>
      </c>
      <c r="AL264" s="154" t="s">
        <v>526</v>
      </c>
      <c r="AM264" s="227" t="str">
        <f>IF(COUNTIF('BU-TDR'!A:A,'Master List'!B264)&gt;0,"yes","no")</f>
        <v>no</v>
      </c>
      <c r="AN264" s="154">
        <v>4219</v>
      </c>
      <c r="AO264" s="239" t="s">
        <v>283</v>
      </c>
      <c r="AP264" s="239"/>
      <c r="AQ264" s="239"/>
      <c r="AR264" s="328">
        <v>42947</v>
      </c>
      <c r="AS264" s="153"/>
      <c r="AT264" s="239"/>
      <c r="AU264" s="239"/>
    </row>
    <row r="265" spans="1:47" s="240" customFormat="1" ht="96" hidden="1" x14ac:dyDescent="0.25">
      <c r="A265" s="222">
        <v>260</v>
      </c>
      <c r="B265" s="224" t="s">
        <v>1311</v>
      </c>
      <c r="C265" s="220" t="s">
        <v>1308</v>
      </c>
      <c r="D265" s="220" t="s">
        <v>1308</v>
      </c>
      <c r="E265" s="220"/>
      <c r="F265" s="220"/>
      <c r="G265" s="110" t="s">
        <v>530</v>
      </c>
      <c r="H265" s="157" t="s">
        <v>531</v>
      </c>
      <c r="I265" s="157" t="s">
        <v>532</v>
      </c>
      <c r="J265" s="158" t="s">
        <v>283</v>
      </c>
      <c r="K265" s="158" t="s">
        <v>571</v>
      </c>
      <c r="L265" s="154" t="s">
        <v>572</v>
      </c>
      <c r="M265" s="202">
        <v>40755</v>
      </c>
      <c r="N265" s="154" t="s">
        <v>141</v>
      </c>
      <c r="O265" s="153" t="s">
        <v>551</v>
      </c>
      <c r="P265" s="153" t="s">
        <v>1310</v>
      </c>
      <c r="Q265" s="260"/>
      <c r="R265" s="260"/>
      <c r="S265" s="258" t="s">
        <v>524</v>
      </c>
      <c r="T265" s="258">
        <v>0</v>
      </c>
      <c r="U265" s="258">
        <v>0</v>
      </c>
      <c r="V265" s="258" t="s">
        <v>524</v>
      </c>
      <c r="W265" s="258">
        <v>0</v>
      </c>
      <c r="X265" s="258">
        <v>0</v>
      </c>
      <c r="Y265" s="258" t="s">
        <v>524</v>
      </c>
      <c r="Z265" s="258">
        <v>0</v>
      </c>
      <c r="AA265" s="258">
        <v>0</v>
      </c>
      <c r="AB265" s="258" t="s">
        <v>524</v>
      </c>
      <c r="AC265" s="258"/>
      <c r="AD265" s="258" t="s">
        <v>526</v>
      </c>
      <c r="AE265" s="154"/>
      <c r="AF265" s="154" t="s">
        <v>526</v>
      </c>
      <c r="AG265" s="154" t="s">
        <v>526</v>
      </c>
      <c r="AH265" s="154" t="s">
        <v>526</v>
      </c>
      <c r="AI265" s="238" t="e">
        <v>#N/A</v>
      </c>
      <c r="AJ265" s="154" t="s">
        <v>526</v>
      </c>
      <c r="AK265" s="238" t="e">
        <v>#N/A</v>
      </c>
      <c r="AL265" s="154" t="s">
        <v>526</v>
      </c>
      <c r="AM265" s="227" t="str">
        <f>IF(COUNTIF('BU-TDR'!A:A,'Master List'!B265)&gt;0,"yes","no")</f>
        <v>no</v>
      </c>
      <c r="AN265" s="154">
        <v>4219</v>
      </c>
      <c r="AO265" s="239" t="s">
        <v>283</v>
      </c>
      <c r="AP265" s="239"/>
      <c r="AQ265" s="239"/>
      <c r="AR265" s="328">
        <v>42947</v>
      </c>
      <c r="AS265" s="153" t="s">
        <v>2495</v>
      </c>
      <c r="AT265" s="239"/>
      <c r="AU265" s="239"/>
    </row>
    <row r="266" spans="1:47" s="240" customFormat="1" ht="12" hidden="1" x14ac:dyDescent="0.25">
      <c r="A266" s="222">
        <v>261</v>
      </c>
      <c r="B266" s="224" t="s">
        <v>208</v>
      </c>
      <c r="C266" s="220" t="s">
        <v>208</v>
      </c>
      <c r="D266" s="220" t="s">
        <v>208</v>
      </c>
      <c r="E266" s="220"/>
      <c r="F266" s="220" t="s">
        <v>1312</v>
      </c>
      <c r="G266" s="110" t="s">
        <v>637</v>
      </c>
      <c r="H266" s="157" t="s">
        <v>30</v>
      </c>
      <c r="I266" s="157" t="s">
        <v>1313</v>
      </c>
      <c r="J266" s="158" t="s">
        <v>644</v>
      </c>
      <c r="K266" s="158" t="s">
        <v>534</v>
      </c>
      <c r="L266" s="154" t="s">
        <v>535</v>
      </c>
      <c r="M266" s="202"/>
      <c r="N266" s="154" t="s">
        <v>141</v>
      </c>
      <c r="O266" s="153" t="s">
        <v>551</v>
      </c>
      <c r="P266" s="153" t="s">
        <v>1312</v>
      </c>
      <c r="Q266" s="260" t="s">
        <v>1312</v>
      </c>
      <c r="R266" s="260"/>
      <c r="S266" s="258" t="s">
        <v>642</v>
      </c>
      <c r="T266" s="258">
        <v>1</v>
      </c>
      <c r="U266" s="258">
        <v>2</v>
      </c>
      <c r="V266" s="258" t="s">
        <v>524</v>
      </c>
      <c r="W266" s="258">
        <v>0</v>
      </c>
      <c r="X266" s="258">
        <v>0</v>
      </c>
      <c r="Y266" s="258" t="s">
        <v>642</v>
      </c>
      <c r="Z266" s="258">
        <v>1</v>
      </c>
      <c r="AA266" s="258">
        <v>2</v>
      </c>
      <c r="AB266" s="258" t="s">
        <v>642</v>
      </c>
      <c r="AC266" s="258"/>
      <c r="AD266" s="258" t="s">
        <v>2304</v>
      </c>
      <c r="AE266" s="154"/>
      <c r="AF266" s="154" t="s">
        <v>526</v>
      </c>
      <c r="AG266" s="154" t="s">
        <v>526</v>
      </c>
      <c r="AH266" s="154" t="s">
        <v>526</v>
      </c>
      <c r="AI266" s="238" t="s">
        <v>526</v>
      </c>
      <c r="AJ266" s="154" t="s">
        <v>526</v>
      </c>
      <c r="AK266" s="238" t="s">
        <v>540</v>
      </c>
      <c r="AL266" s="158" t="s">
        <v>540</v>
      </c>
      <c r="AM266" s="227" t="str">
        <f>IF(COUNTIF('BU-TDR'!A:A,'Master List'!B266)&gt;0,"yes","no")</f>
        <v>no</v>
      </c>
      <c r="AN266" s="154">
        <v>4268</v>
      </c>
      <c r="AO266" s="239" t="s">
        <v>207</v>
      </c>
      <c r="AP266" s="239"/>
      <c r="AQ266" s="239"/>
      <c r="AR266" s="328">
        <v>42947</v>
      </c>
      <c r="AS266" s="155"/>
      <c r="AT266" s="246"/>
      <c r="AU266" s="246"/>
    </row>
    <row r="267" spans="1:47" s="240" customFormat="1" ht="12" hidden="1" x14ac:dyDescent="0.25">
      <c r="A267" s="222">
        <v>262</v>
      </c>
      <c r="B267" s="224" t="s">
        <v>1319</v>
      </c>
      <c r="C267" s="220" t="s">
        <v>208</v>
      </c>
      <c r="D267" s="220" t="s">
        <v>208</v>
      </c>
      <c r="E267" s="220"/>
      <c r="F267" s="220"/>
      <c r="G267" s="110" t="s">
        <v>530</v>
      </c>
      <c r="H267" s="157" t="s">
        <v>531</v>
      </c>
      <c r="I267" s="157" t="s">
        <v>532</v>
      </c>
      <c r="J267" s="158" t="s">
        <v>533</v>
      </c>
      <c r="K267" s="158" t="s">
        <v>534</v>
      </c>
      <c r="L267" s="154" t="s">
        <v>535</v>
      </c>
      <c r="M267" s="202"/>
      <c r="N267" s="154" t="s">
        <v>141</v>
      </c>
      <c r="O267" s="153" t="s">
        <v>551</v>
      </c>
      <c r="P267" s="153" t="s">
        <v>1318</v>
      </c>
      <c r="Q267" s="260" t="s">
        <v>1312</v>
      </c>
      <c r="R267" s="260"/>
      <c r="S267" s="258" t="s">
        <v>524</v>
      </c>
      <c r="T267" s="258">
        <v>0</v>
      </c>
      <c r="U267" s="258">
        <v>0</v>
      </c>
      <c r="V267" s="258" t="s">
        <v>642</v>
      </c>
      <c r="W267" s="258">
        <v>2</v>
      </c>
      <c r="X267" s="258">
        <v>5</v>
      </c>
      <c r="Y267" s="258" t="s">
        <v>642</v>
      </c>
      <c r="Z267" s="258">
        <v>1</v>
      </c>
      <c r="AA267" s="258">
        <v>2</v>
      </c>
      <c r="AB267" s="258" t="s">
        <v>642</v>
      </c>
      <c r="AC267" s="258"/>
      <c r="AD267" s="258" t="s">
        <v>2304</v>
      </c>
      <c r="AE267" s="154"/>
      <c r="AF267" s="154" t="s">
        <v>526</v>
      </c>
      <c r="AG267" s="154" t="s">
        <v>526</v>
      </c>
      <c r="AH267" s="154" t="s">
        <v>526</v>
      </c>
      <c r="AI267" s="238" t="s">
        <v>526</v>
      </c>
      <c r="AJ267" s="154" t="s">
        <v>526</v>
      </c>
      <c r="AK267" s="238" t="s">
        <v>540</v>
      </c>
      <c r="AL267" s="158" t="s">
        <v>540</v>
      </c>
      <c r="AM267" s="227" t="str">
        <f>IF(COUNTIF('BU-TDR'!A:A,'Master List'!B267)&gt;0,"yes","no")</f>
        <v>no</v>
      </c>
      <c r="AN267" s="154">
        <v>4268</v>
      </c>
      <c r="AO267" s="239" t="s">
        <v>2496</v>
      </c>
      <c r="AP267" s="239"/>
      <c r="AQ267" s="239"/>
      <c r="AR267" s="328">
        <v>42947</v>
      </c>
      <c r="AS267" s="153"/>
      <c r="AT267" s="239"/>
      <c r="AU267" s="239"/>
    </row>
    <row r="268" spans="1:47" s="240" customFormat="1" ht="12" hidden="1" x14ac:dyDescent="0.25">
      <c r="A268" s="222">
        <v>263</v>
      </c>
      <c r="B268" s="224" t="s">
        <v>212</v>
      </c>
      <c r="C268" s="220" t="s">
        <v>212</v>
      </c>
      <c r="D268" s="220" t="s">
        <v>212</v>
      </c>
      <c r="E268" s="220"/>
      <c r="F268" s="220" t="s">
        <v>2234</v>
      </c>
      <c r="G268" s="110" t="s">
        <v>637</v>
      </c>
      <c r="H268" s="157" t="s">
        <v>30</v>
      </c>
      <c r="I268" s="157" t="s">
        <v>1320</v>
      </c>
      <c r="J268" s="158" t="s">
        <v>644</v>
      </c>
      <c r="K268" s="158" t="s">
        <v>534</v>
      </c>
      <c r="L268" s="154" t="s">
        <v>535</v>
      </c>
      <c r="M268" s="202"/>
      <c r="N268" s="154" t="s">
        <v>141</v>
      </c>
      <c r="O268" s="153" t="s">
        <v>551</v>
      </c>
      <c r="P268" s="153" t="s">
        <v>211</v>
      </c>
      <c r="Q268" s="260" t="s">
        <v>732</v>
      </c>
      <c r="R268" s="260"/>
      <c r="S268" s="258" t="s">
        <v>642</v>
      </c>
      <c r="T268" s="258">
        <v>1</v>
      </c>
      <c r="U268" s="258">
        <v>2</v>
      </c>
      <c r="V268" s="258" t="s">
        <v>524</v>
      </c>
      <c r="W268" s="258">
        <v>0</v>
      </c>
      <c r="X268" s="258">
        <v>0</v>
      </c>
      <c r="Y268" s="258" t="s">
        <v>524</v>
      </c>
      <c r="Z268" s="258">
        <v>0</v>
      </c>
      <c r="AA268" s="258">
        <v>0</v>
      </c>
      <c r="AB268" s="258" t="s">
        <v>642</v>
      </c>
      <c r="AC268" s="258"/>
      <c r="AD268" s="258" t="s">
        <v>2304</v>
      </c>
      <c r="AE268" s="154"/>
      <c r="AF268" s="154" t="s">
        <v>526</v>
      </c>
      <c r="AG268" s="154" t="s">
        <v>526</v>
      </c>
      <c r="AH268" s="154" t="s">
        <v>526</v>
      </c>
      <c r="AI268" s="238" t="s">
        <v>526</v>
      </c>
      <c r="AJ268" s="154" t="s">
        <v>526</v>
      </c>
      <c r="AK268" s="238" t="s">
        <v>540</v>
      </c>
      <c r="AL268" s="158" t="s">
        <v>540</v>
      </c>
      <c r="AM268" s="227" t="str">
        <f>IF(COUNTIF('BU-TDR'!A:A,'Master List'!B268)&gt;0,"yes","no")</f>
        <v>no</v>
      </c>
      <c r="AN268" s="154">
        <v>4220</v>
      </c>
      <c r="AO268" s="239" t="s">
        <v>283</v>
      </c>
      <c r="AP268" s="239"/>
      <c r="AQ268" s="239"/>
      <c r="AR268" s="328">
        <v>42947</v>
      </c>
      <c r="AS268" s="153"/>
      <c r="AT268" s="239"/>
      <c r="AU268" s="239"/>
    </row>
    <row r="269" spans="1:47" s="240" customFormat="1" ht="204" hidden="1" x14ac:dyDescent="0.25">
      <c r="A269" s="222">
        <v>264</v>
      </c>
      <c r="B269" s="224" t="s">
        <v>1326</v>
      </c>
      <c r="C269" s="220" t="s">
        <v>212</v>
      </c>
      <c r="D269" s="220" t="s">
        <v>212</v>
      </c>
      <c r="E269" s="220"/>
      <c r="F269" s="220"/>
      <c r="G269" s="110" t="s">
        <v>530</v>
      </c>
      <c r="H269" s="157" t="s">
        <v>531</v>
      </c>
      <c r="I269" s="157" t="s">
        <v>532</v>
      </c>
      <c r="J269" s="158" t="s">
        <v>533</v>
      </c>
      <c r="K269" s="158" t="s">
        <v>534</v>
      </c>
      <c r="L269" s="154" t="s">
        <v>535</v>
      </c>
      <c r="M269" s="202"/>
      <c r="N269" s="154" t="s">
        <v>141</v>
      </c>
      <c r="O269" s="153" t="s">
        <v>551</v>
      </c>
      <c r="P269" s="153" t="s">
        <v>1325</v>
      </c>
      <c r="Q269" s="260" t="s">
        <v>732</v>
      </c>
      <c r="R269" s="260"/>
      <c r="S269" s="258" t="s">
        <v>524</v>
      </c>
      <c r="T269" s="258">
        <v>0</v>
      </c>
      <c r="U269" s="258">
        <v>0</v>
      </c>
      <c r="V269" s="258" t="s">
        <v>642</v>
      </c>
      <c r="W269" s="258">
        <v>1</v>
      </c>
      <c r="X269" s="258">
        <v>2</v>
      </c>
      <c r="Y269" s="258" t="s">
        <v>642</v>
      </c>
      <c r="Z269" s="258">
        <v>1</v>
      </c>
      <c r="AA269" s="258">
        <v>1</v>
      </c>
      <c r="AB269" s="258" t="s">
        <v>642</v>
      </c>
      <c r="AC269" s="258"/>
      <c r="AD269" s="258" t="s">
        <v>2304</v>
      </c>
      <c r="AE269" s="154"/>
      <c r="AF269" s="154" t="s">
        <v>526</v>
      </c>
      <c r="AG269" s="154" t="s">
        <v>526</v>
      </c>
      <c r="AH269" s="154" t="s">
        <v>526</v>
      </c>
      <c r="AI269" s="238" t="s">
        <v>526</v>
      </c>
      <c r="AJ269" s="154" t="s">
        <v>526</v>
      </c>
      <c r="AK269" s="238" t="s">
        <v>540</v>
      </c>
      <c r="AL269" s="158" t="s">
        <v>540</v>
      </c>
      <c r="AM269" s="227" t="str">
        <f>IF(COUNTIF('BU-TDR'!A:A,'Master List'!B269)&gt;0,"yes","no")</f>
        <v>no</v>
      </c>
      <c r="AN269" s="154">
        <v>4220</v>
      </c>
      <c r="AO269" s="239" t="s">
        <v>283</v>
      </c>
      <c r="AP269" s="239"/>
      <c r="AQ269" s="239"/>
      <c r="AR269" s="328">
        <v>42947</v>
      </c>
      <c r="AS269" s="330" t="s">
        <v>2497</v>
      </c>
      <c r="AT269" s="239" t="s">
        <v>2432</v>
      </c>
      <c r="AU269" s="239"/>
    </row>
    <row r="270" spans="1:47" s="240" customFormat="1" ht="12" hidden="1" x14ac:dyDescent="0.25">
      <c r="A270" s="222">
        <v>265</v>
      </c>
      <c r="B270" s="157" t="s">
        <v>73</v>
      </c>
      <c r="C270" s="158" t="s">
        <v>73</v>
      </c>
      <c r="D270" s="158" t="s">
        <v>73</v>
      </c>
      <c r="E270" s="158"/>
      <c r="F270" s="158" t="s">
        <v>74</v>
      </c>
      <c r="G270" s="111" t="s">
        <v>637</v>
      </c>
      <c r="H270" s="204" t="s">
        <v>22</v>
      </c>
      <c r="I270" s="204" t="s">
        <v>1328</v>
      </c>
      <c r="J270" s="158" t="s">
        <v>644</v>
      </c>
      <c r="K270" s="208" t="s">
        <v>534</v>
      </c>
      <c r="L270" s="156" t="s">
        <v>535</v>
      </c>
      <c r="M270" s="205"/>
      <c r="N270" s="156" t="s">
        <v>525</v>
      </c>
      <c r="O270" s="155" t="s">
        <v>551</v>
      </c>
      <c r="P270" s="155" t="s">
        <v>1327</v>
      </c>
      <c r="Q270" s="316" t="s">
        <v>1339</v>
      </c>
      <c r="R270" s="316"/>
      <c r="S270" s="258" t="s">
        <v>642</v>
      </c>
      <c r="T270" s="258">
        <v>1</v>
      </c>
      <c r="U270" s="258">
        <v>5</v>
      </c>
      <c r="V270" s="258" t="s">
        <v>524</v>
      </c>
      <c r="W270" s="258">
        <v>0</v>
      </c>
      <c r="X270" s="258">
        <v>0</v>
      </c>
      <c r="Y270" s="258" t="s">
        <v>642</v>
      </c>
      <c r="Z270" s="258">
        <v>1</v>
      </c>
      <c r="AA270" s="258">
        <v>3</v>
      </c>
      <c r="AB270" s="258" t="s">
        <v>642</v>
      </c>
      <c r="AC270" s="258"/>
      <c r="AD270" s="258" t="s">
        <v>2304</v>
      </c>
      <c r="AE270" s="156"/>
      <c r="AF270" s="156" t="s">
        <v>540</v>
      </c>
      <c r="AG270" s="156" t="s">
        <v>1329</v>
      </c>
      <c r="AH270" s="156" t="s">
        <v>2498</v>
      </c>
      <c r="AI270" s="241" t="s">
        <v>2305</v>
      </c>
      <c r="AJ270" s="208" t="s">
        <v>540</v>
      </c>
      <c r="AK270" s="241" t="s">
        <v>540</v>
      </c>
      <c r="AL270" s="208" t="s">
        <v>540</v>
      </c>
      <c r="AM270" s="227" t="str">
        <f>IF(COUNTIF('BU-TDR'!A:A,'Master List'!B270)&gt;0,"yes","no")</f>
        <v>yes</v>
      </c>
      <c r="AN270" s="156">
        <v>4278</v>
      </c>
      <c r="AO270" s="239" t="s">
        <v>74</v>
      </c>
      <c r="AP270" s="239"/>
      <c r="AQ270" s="153" t="s">
        <v>1334</v>
      </c>
      <c r="AR270" s="328">
        <v>42947</v>
      </c>
      <c r="AS270" s="153"/>
      <c r="AT270" s="239" t="s">
        <v>2391</v>
      </c>
      <c r="AU270" s="239"/>
    </row>
    <row r="271" spans="1:47" s="240" customFormat="1" ht="12" hidden="1" x14ac:dyDescent="0.25">
      <c r="A271" s="222">
        <v>266</v>
      </c>
      <c r="B271" s="157" t="s">
        <v>1338</v>
      </c>
      <c r="C271" s="158" t="s">
        <v>73</v>
      </c>
      <c r="D271" s="158" t="s">
        <v>73</v>
      </c>
      <c r="E271" s="158"/>
      <c r="F271" s="158"/>
      <c r="G271" s="111" t="s">
        <v>530</v>
      </c>
      <c r="H271" s="204" t="s">
        <v>531</v>
      </c>
      <c r="I271" s="204" t="s">
        <v>532</v>
      </c>
      <c r="J271" s="158" t="s">
        <v>533</v>
      </c>
      <c r="K271" s="208" t="s">
        <v>534</v>
      </c>
      <c r="L271" s="156" t="s">
        <v>535</v>
      </c>
      <c r="M271" s="205"/>
      <c r="N271" s="156" t="s">
        <v>525</v>
      </c>
      <c r="O271" s="155" t="s">
        <v>551</v>
      </c>
      <c r="P271" s="155" t="s">
        <v>1337</v>
      </c>
      <c r="Q271" s="316" t="s">
        <v>1339</v>
      </c>
      <c r="R271" s="316"/>
      <c r="S271" s="258" t="s">
        <v>524</v>
      </c>
      <c r="T271" s="258">
        <v>0</v>
      </c>
      <c r="U271" s="258">
        <v>0</v>
      </c>
      <c r="V271" s="258" t="s">
        <v>642</v>
      </c>
      <c r="W271" s="258">
        <v>1</v>
      </c>
      <c r="X271" s="258">
        <v>3</v>
      </c>
      <c r="Y271" s="258" t="s">
        <v>642</v>
      </c>
      <c r="Z271" s="258">
        <v>1</v>
      </c>
      <c r="AA271" s="258">
        <v>1</v>
      </c>
      <c r="AB271" s="258" t="s">
        <v>642</v>
      </c>
      <c r="AC271" s="258"/>
      <c r="AD271" s="258" t="s">
        <v>2304</v>
      </c>
      <c r="AE271" s="156"/>
      <c r="AF271" s="156" t="s">
        <v>526</v>
      </c>
      <c r="AG271" s="156" t="s">
        <v>526</v>
      </c>
      <c r="AH271" s="156" t="s">
        <v>526</v>
      </c>
      <c r="AI271" s="241" t="s">
        <v>526</v>
      </c>
      <c r="AJ271" s="208" t="s">
        <v>526</v>
      </c>
      <c r="AK271" s="241" t="s">
        <v>540</v>
      </c>
      <c r="AL271" s="208" t="s">
        <v>540</v>
      </c>
      <c r="AM271" s="227" t="str">
        <f>IF(COUNTIF('BU-TDR'!A:A,'Master List'!B271)&gt;0,"yes","no")</f>
        <v>yes</v>
      </c>
      <c r="AN271" s="156">
        <v>4278</v>
      </c>
      <c r="AO271" s="239" t="s">
        <v>2499</v>
      </c>
      <c r="AP271" s="239"/>
      <c r="AQ271" s="239"/>
      <c r="AR271" s="328">
        <v>42947</v>
      </c>
      <c r="AS271" s="153"/>
      <c r="AT271" s="239"/>
      <c r="AU271" s="239"/>
    </row>
    <row r="272" spans="1:47" s="240" customFormat="1" ht="24" hidden="1" x14ac:dyDescent="0.25">
      <c r="A272" s="222">
        <v>267</v>
      </c>
      <c r="B272" s="157" t="s">
        <v>872</v>
      </c>
      <c r="C272" s="158" t="s">
        <v>872</v>
      </c>
      <c r="D272" s="158" t="s">
        <v>872</v>
      </c>
      <c r="E272" s="158"/>
      <c r="F272" s="158"/>
      <c r="G272" s="110" t="s">
        <v>637</v>
      </c>
      <c r="H272" s="157" t="s">
        <v>30</v>
      </c>
      <c r="I272" s="157" t="s">
        <v>1341</v>
      </c>
      <c r="J272" s="158" t="s">
        <v>672</v>
      </c>
      <c r="K272" s="158" t="s">
        <v>571</v>
      </c>
      <c r="L272" s="154" t="s">
        <v>572</v>
      </c>
      <c r="M272" s="202">
        <v>42521</v>
      </c>
      <c r="N272" s="154" t="s">
        <v>525</v>
      </c>
      <c r="O272" s="153" t="s">
        <v>551</v>
      </c>
      <c r="P272" s="153" t="s">
        <v>1340</v>
      </c>
      <c r="Q272" s="260"/>
      <c r="R272" s="260"/>
      <c r="S272" s="258" t="s">
        <v>524</v>
      </c>
      <c r="T272" s="258">
        <v>0</v>
      </c>
      <c r="U272" s="258">
        <v>0</v>
      </c>
      <c r="V272" s="258" t="s">
        <v>524</v>
      </c>
      <c r="W272" s="258">
        <v>0</v>
      </c>
      <c r="X272" s="258">
        <v>0</v>
      </c>
      <c r="Y272" s="258" t="s">
        <v>524</v>
      </c>
      <c r="Z272" s="258">
        <v>0</v>
      </c>
      <c r="AA272" s="258">
        <v>0</v>
      </c>
      <c r="AB272" s="258" t="s">
        <v>524</v>
      </c>
      <c r="AC272" s="258"/>
      <c r="AD272" s="258" t="s">
        <v>526</v>
      </c>
      <c r="AE272" s="154"/>
      <c r="AF272" s="154" t="s">
        <v>526</v>
      </c>
      <c r="AG272" s="154" t="s">
        <v>1342</v>
      </c>
      <c r="AH272" s="156" t="s">
        <v>526</v>
      </c>
      <c r="AI272" s="238" t="e">
        <v>#N/A</v>
      </c>
      <c r="AJ272" s="158" t="s">
        <v>526</v>
      </c>
      <c r="AK272" s="238" t="e">
        <v>#N/A</v>
      </c>
      <c r="AL272" s="158" t="s">
        <v>526</v>
      </c>
      <c r="AM272" s="227" t="str">
        <f>IF(COUNTIF('BU-TDR'!A:A,'Master List'!B272)&gt;0,"yes","no")</f>
        <v>yes</v>
      </c>
      <c r="AN272" s="154">
        <v>4278</v>
      </c>
      <c r="AO272" s="239" t="s">
        <v>283</v>
      </c>
      <c r="AP272" s="239"/>
      <c r="AQ272" s="239"/>
      <c r="AR272" s="328">
        <v>42947</v>
      </c>
      <c r="AS272" s="153"/>
      <c r="AT272" s="239"/>
      <c r="AU272" s="239"/>
    </row>
    <row r="273" spans="1:47" s="245" customFormat="1" ht="24" hidden="1" x14ac:dyDescent="0.25">
      <c r="A273" s="222">
        <v>268</v>
      </c>
      <c r="B273" s="157" t="s">
        <v>1344</v>
      </c>
      <c r="C273" s="158" t="s">
        <v>872</v>
      </c>
      <c r="D273" s="158" t="s">
        <v>872</v>
      </c>
      <c r="E273" s="158"/>
      <c r="F273" s="158"/>
      <c r="G273" s="110" t="s">
        <v>530</v>
      </c>
      <c r="H273" s="157" t="s">
        <v>531</v>
      </c>
      <c r="I273" s="157" t="s">
        <v>532</v>
      </c>
      <c r="J273" s="158" t="s">
        <v>283</v>
      </c>
      <c r="K273" s="158" t="s">
        <v>571</v>
      </c>
      <c r="L273" s="154" t="s">
        <v>572</v>
      </c>
      <c r="M273" s="202">
        <v>42521</v>
      </c>
      <c r="N273" s="154" t="s">
        <v>525</v>
      </c>
      <c r="O273" s="153" t="s">
        <v>551</v>
      </c>
      <c r="P273" s="153" t="s">
        <v>1343</v>
      </c>
      <c r="Q273" s="260"/>
      <c r="R273" s="260"/>
      <c r="S273" s="258" t="s">
        <v>524</v>
      </c>
      <c r="T273" s="258">
        <v>0</v>
      </c>
      <c r="U273" s="258">
        <v>0</v>
      </c>
      <c r="V273" s="258" t="s">
        <v>524</v>
      </c>
      <c r="W273" s="258">
        <v>0</v>
      </c>
      <c r="X273" s="258">
        <v>0</v>
      </c>
      <c r="Y273" s="258" t="s">
        <v>524</v>
      </c>
      <c r="Z273" s="258">
        <v>0</v>
      </c>
      <c r="AA273" s="258">
        <v>0</v>
      </c>
      <c r="AB273" s="258" t="s">
        <v>524</v>
      </c>
      <c r="AC273" s="258"/>
      <c r="AD273" s="258" t="s">
        <v>526</v>
      </c>
      <c r="AE273" s="154"/>
      <c r="AF273" s="154" t="s">
        <v>526</v>
      </c>
      <c r="AG273" s="154" t="s">
        <v>526</v>
      </c>
      <c r="AH273" s="156" t="s">
        <v>526</v>
      </c>
      <c r="AI273" s="238" t="e">
        <v>#N/A</v>
      </c>
      <c r="AJ273" s="158" t="s">
        <v>526</v>
      </c>
      <c r="AK273" s="238" t="e">
        <v>#N/A</v>
      </c>
      <c r="AL273" s="158" t="s">
        <v>526</v>
      </c>
      <c r="AM273" s="227" t="str">
        <f>IF(COUNTIF('BU-TDR'!A:A,'Master List'!B273)&gt;0,"yes","no")</f>
        <v>yes</v>
      </c>
      <c r="AN273" s="154">
        <v>4278</v>
      </c>
      <c r="AO273" s="239" t="s">
        <v>283</v>
      </c>
      <c r="AP273" s="239"/>
      <c r="AQ273" s="239"/>
      <c r="AR273" s="328">
        <v>42947</v>
      </c>
      <c r="AS273" s="153"/>
      <c r="AT273" s="239"/>
      <c r="AU273" s="239"/>
    </row>
    <row r="274" spans="1:47" s="240" customFormat="1" ht="36" hidden="1" x14ac:dyDescent="0.25">
      <c r="A274" s="231">
        <v>269</v>
      </c>
      <c r="B274" s="224" t="s">
        <v>1346</v>
      </c>
      <c r="C274" s="220" t="s">
        <v>1346</v>
      </c>
      <c r="D274" s="220" t="s">
        <v>1346</v>
      </c>
      <c r="E274" s="220"/>
      <c r="F274" s="220"/>
      <c r="G274" s="111" t="s">
        <v>637</v>
      </c>
      <c r="H274" s="204" t="s">
        <v>22</v>
      </c>
      <c r="I274" s="204" t="s">
        <v>1347</v>
      </c>
      <c r="J274" s="208" t="s">
        <v>644</v>
      </c>
      <c r="K274" s="208" t="s">
        <v>534</v>
      </c>
      <c r="L274" s="156" t="s">
        <v>572</v>
      </c>
      <c r="M274" s="205" t="s">
        <v>1194</v>
      </c>
      <c r="N274" s="154" t="s">
        <v>141</v>
      </c>
      <c r="O274" s="153" t="s">
        <v>558</v>
      </c>
      <c r="P274" s="153" t="s">
        <v>1345</v>
      </c>
      <c r="Q274" s="260"/>
      <c r="R274" s="260"/>
      <c r="S274" s="258" t="s">
        <v>642</v>
      </c>
      <c r="T274" s="258">
        <v>1</v>
      </c>
      <c r="U274" s="258">
        <v>2</v>
      </c>
      <c r="V274" s="258" t="s">
        <v>524</v>
      </c>
      <c r="W274" s="258">
        <v>0</v>
      </c>
      <c r="X274" s="258">
        <v>0</v>
      </c>
      <c r="Y274" s="258" t="s">
        <v>642</v>
      </c>
      <c r="Z274" s="258">
        <v>1</v>
      </c>
      <c r="AA274" s="258">
        <v>1</v>
      </c>
      <c r="AB274" s="258" t="s">
        <v>642</v>
      </c>
      <c r="AC274" s="258"/>
      <c r="AD274" s="258" t="s">
        <v>2304</v>
      </c>
      <c r="AE274" s="154"/>
      <c r="AF274" s="154" t="s">
        <v>526</v>
      </c>
      <c r="AG274" s="154" t="s">
        <v>526</v>
      </c>
      <c r="AH274" s="154" t="s">
        <v>526</v>
      </c>
      <c r="AI274" s="238" t="e">
        <v>#N/A</v>
      </c>
      <c r="AJ274" s="154" t="s">
        <v>526</v>
      </c>
      <c r="AK274" s="238" t="e">
        <v>#N/A</v>
      </c>
      <c r="AL274" s="154" t="s">
        <v>526</v>
      </c>
      <c r="AM274" s="227" t="str">
        <f>IF(COUNTIF('BU-TDR'!A:A,'Master List'!B274)&gt;0,"yes","no")</f>
        <v>no</v>
      </c>
      <c r="AN274" s="154">
        <v>4247</v>
      </c>
      <c r="AO274" s="239" t="s">
        <v>283</v>
      </c>
      <c r="AP274" s="239"/>
      <c r="AQ274" s="239"/>
      <c r="AR274" s="328">
        <v>42947</v>
      </c>
      <c r="AS274" s="153" t="s">
        <v>2500</v>
      </c>
      <c r="AT274" s="239" t="s">
        <v>2432</v>
      </c>
      <c r="AU274" s="239"/>
    </row>
    <row r="275" spans="1:47" s="240" customFormat="1" ht="36" hidden="1" x14ac:dyDescent="0.25">
      <c r="A275" s="231">
        <v>270</v>
      </c>
      <c r="B275" s="224" t="s">
        <v>1349</v>
      </c>
      <c r="C275" s="220" t="s">
        <v>1346</v>
      </c>
      <c r="D275" s="220" t="s">
        <v>1346</v>
      </c>
      <c r="E275" s="220"/>
      <c r="F275" s="220"/>
      <c r="G275" s="111" t="s">
        <v>530</v>
      </c>
      <c r="H275" s="204" t="s">
        <v>531</v>
      </c>
      <c r="I275" s="204" t="s">
        <v>532</v>
      </c>
      <c r="J275" s="208" t="s">
        <v>283</v>
      </c>
      <c r="K275" s="208" t="s">
        <v>534</v>
      </c>
      <c r="L275" s="156" t="s">
        <v>572</v>
      </c>
      <c r="M275" s="205" t="s">
        <v>1194</v>
      </c>
      <c r="N275" s="154" t="s">
        <v>141</v>
      </c>
      <c r="O275" s="153" t="s">
        <v>558</v>
      </c>
      <c r="P275" s="153" t="s">
        <v>1348</v>
      </c>
      <c r="Q275" s="260"/>
      <c r="R275" s="260"/>
      <c r="S275" s="258" t="s">
        <v>524</v>
      </c>
      <c r="T275" s="258">
        <v>0</v>
      </c>
      <c r="U275" s="258">
        <v>0</v>
      </c>
      <c r="V275" s="258" t="s">
        <v>642</v>
      </c>
      <c r="W275" s="258">
        <v>1</v>
      </c>
      <c r="X275" s="258">
        <v>2</v>
      </c>
      <c r="Y275" s="258" t="s">
        <v>524</v>
      </c>
      <c r="Z275" s="258">
        <v>0</v>
      </c>
      <c r="AA275" s="258">
        <v>0</v>
      </c>
      <c r="AB275" s="258" t="s">
        <v>524</v>
      </c>
      <c r="AC275" s="258"/>
      <c r="AD275" s="258" t="s">
        <v>526</v>
      </c>
      <c r="AE275" s="154"/>
      <c r="AF275" s="154" t="s">
        <v>526</v>
      </c>
      <c r="AG275" s="154" t="s">
        <v>526</v>
      </c>
      <c r="AH275" s="154" t="s">
        <v>526</v>
      </c>
      <c r="AI275" s="238" t="e">
        <v>#N/A</v>
      </c>
      <c r="AJ275" s="154" t="s">
        <v>526</v>
      </c>
      <c r="AK275" s="238" t="e">
        <v>#N/A</v>
      </c>
      <c r="AL275" s="154" t="s">
        <v>526</v>
      </c>
      <c r="AM275" s="227" t="str">
        <f>IF(COUNTIF('BU-TDR'!A:A,'Master List'!B275)&gt;0,"yes","no")</f>
        <v>no</v>
      </c>
      <c r="AN275" s="154">
        <v>4247</v>
      </c>
      <c r="AO275" s="239" t="s">
        <v>283</v>
      </c>
      <c r="AP275" s="239"/>
      <c r="AQ275" s="239"/>
      <c r="AR275" s="328">
        <v>42969</v>
      </c>
      <c r="AS275" s="153" t="s">
        <v>2500</v>
      </c>
      <c r="AT275" s="239" t="s">
        <v>2432</v>
      </c>
      <c r="AU275" s="239"/>
    </row>
    <row r="276" spans="1:47" s="240" customFormat="1" ht="72" hidden="1" x14ac:dyDescent="0.25">
      <c r="A276" s="222">
        <v>271</v>
      </c>
      <c r="B276" s="157" t="s">
        <v>1350</v>
      </c>
      <c r="C276" s="158" t="s">
        <v>1350</v>
      </c>
      <c r="D276" s="158" t="s">
        <v>1350</v>
      </c>
      <c r="E276" s="158"/>
      <c r="F276" s="158"/>
      <c r="G276" s="110" t="s">
        <v>637</v>
      </c>
      <c r="H276" s="157" t="s">
        <v>283</v>
      </c>
      <c r="I276" s="157" t="s">
        <v>283</v>
      </c>
      <c r="J276" s="158" t="s">
        <v>672</v>
      </c>
      <c r="K276" s="158" t="s">
        <v>571</v>
      </c>
      <c r="L276" s="154" t="s">
        <v>572</v>
      </c>
      <c r="M276" s="202">
        <v>38564</v>
      </c>
      <c r="N276" s="154" t="s">
        <v>525</v>
      </c>
      <c r="O276" s="153" t="s">
        <v>551</v>
      </c>
      <c r="P276" s="153" t="s">
        <v>551</v>
      </c>
      <c r="Q276" s="260"/>
      <c r="R276" s="260"/>
      <c r="S276" s="258" t="s">
        <v>524</v>
      </c>
      <c r="T276" s="258">
        <v>0</v>
      </c>
      <c r="U276" s="258">
        <v>0</v>
      </c>
      <c r="V276" s="258" t="s">
        <v>524</v>
      </c>
      <c r="W276" s="258">
        <v>0</v>
      </c>
      <c r="X276" s="258">
        <v>0</v>
      </c>
      <c r="Y276" s="258" t="s">
        <v>524</v>
      </c>
      <c r="Z276" s="258">
        <v>0</v>
      </c>
      <c r="AA276" s="258">
        <v>0</v>
      </c>
      <c r="AB276" s="258" t="s">
        <v>524</v>
      </c>
      <c r="AC276" s="258"/>
      <c r="AD276" s="258" t="s">
        <v>526</v>
      </c>
      <c r="AE276" s="154"/>
      <c r="AF276" s="154" t="s">
        <v>526</v>
      </c>
      <c r="AG276" s="154" t="s">
        <v>526</v>
      </c>
      <c r="AH276" s="156" t="s">
        <v>526</v>
      </c>
      <c r="AI276" s="238" t="e">
        <v>#N/A</v>
      </c>
      <c r="AJ276" s="158" t="s">
        <v>526</v>
      </c>
      <c r="AK276" s="238" t="e">
        <v>#N/A</v>
      </c>
      <c r="AL276" s="158" t="s">
        <v>526</v>
      </c>
      <c r="AM276" s="227" t="str">
        <f>IF(COUNTIF('BU-TDR'!A:A,'Master List'!B276)&gt;0,"yes","no")</f>
        <v>no</v>
      </c>
      <c r="AN276" s="154"/>
      <c r="AO276" s="239" t="s">
        <v>283</v>
      </c>
      <c r="AP276" s="239"/>
      <c r="AQ276" s="239"/>
      <c r="AR276" s="328">
        <v>42969</v>
      </c>
      <c r="AS276" s="153" t="s">
        <v>2491</v>
      </c>
      <c r="AT276" s="239"/>
      <c r="AU276" s="239"/>
    </row>
    <row r="277" spans="1:47" s="240" customFormat="1" ht="36" hidden="1" x14ac:dyDescent="0.25">
      <c r="A277" s="222">
        <v>272</v>
      </c>
      <c r="B277" s="224" t="s">
        <v>1056</v>
      </c>
      <c r="C277" s="220" t="s">
        <v>1056</v>
      </c>
      <c r="D277" s="220" t="s">
        <v>1056</v>
      </c>
      <c r="E277" s="220"/>
      <c r="F277" s="220"/>
      <c r="G277" s="110" t="s">
        <v>637</v>
      </c>
      <c r="H277" s="157" t="s">
        <v>66</v>
      </c>
      <c r="I277" s="157" t="s">
        <v>1352</v>
      </c>
      <c r="J277" s="158" t="s">
        <v>672</v>
      </c>
      <c r="K277" s="158" t="s">
        <v>571</v>
      </c>
      <c r="L277" s="154" t="s">
        <v>572</v>
      </c>
      <c r="M277" s="202">
        <v>42521</v>
      </c>
      <c r="N277" s="154" t="s">
        <v>141</v>
      </c>
      <c r="O277" s="153" t="s">
        <v>551</v>
      </c>
      <c r="P277" s="153" t="s">
        <v>1351</v>
      </c>
      <c r="Q277" s="260"/>
      <c r="R277" s="260"/>
      <c r="S277" s="258" t="s">
        <v>524</v>
      </c>
      <c r="T277" s="258">
        <v>0</v>
      </c>
      <c r="U277" s="258">
        <v>0</v>
      </c>
      <c r="V277" s="258" t="s">
        <v>524</v>
      </c>
      <c r="W277" s="258">
        <v>0</v>
      </c>
      <c r="X277" s="258">
        <v>0</v>
      </c>
      <c r="Y277" s="258" t="s">
        <v>524</v>
      </c>
      <c r="Z277" s="258">
        <v>0</v>
      </c>
      <c r="AA277" s="258">
        <v>0</v>
      </c>
      <c r="AB277" s="258" t="s">
        <v>524</v>
      </c>
      <c r="AC277" s="258"/>
      <c r="AD277" s="258" t="s">
        <v>526</v>
      </c>
      <c r="AE277" s="156"/>
      <c r="AF277" s="156" t="s">
        <v>526</v>
      </c>
      <c r="AG277" s="156" t="s">
        <v>1353</v>
      </c>
      <c r="AH277" s="156" t="s">
        <v>526</v>
      </c>
      <c r="AI277" s="238" t="e">
        <v>#N/A</v>
      </c>
      <c r="AJ277" s="158" t="s">
        <v>526</v>
      </c>
      <c r="AK277" s="238" t="e">
        <v>#N/A</v>
      </c>
      <c r="AL277" s="158" t="s">
        <v>526</v>
      </c>
      <c r="AM277" s="227" t="str">
        <f>IF(COUNTIF('BU-TDR'!A:A,'Master List'!B277)&gt;0,"yes","no")</f>
        <v>no</v>
      </c>
      <c r="AN277" s="154">
        <v>4201</v>
      </c>
      <c r="AO277" s="239" t="s">
        <v>283</v>
      </c>
      <c r="AP277" s="239"/>
      <c r="AQ277" s="239"/>
      <c r="AR277" s="328">
        <v>42947</v>
      </c>
      <c r="AS277" s="153" t="s">
        <v>2500</v>
      </c>
      <c r="AT277" s="239" t="s">
        <v>2432</v>
      </c>
      <c r="AU277" s="239"/>
    </row>
    <row r="278" spans="1:47" s="240" customFormat="1" ht="36" hidden="1" x14ac:dyDescent="0.25">
      <c r="A278" s="222">
        <v>273</v>
      </c>
      <c r="B278" s="224" t="s">
        <v>1355</v>
      </c>
      <c r="C278" s="220" t="s">
        <v>1056</v>
      </c>
      <c r="D278" s="220" t="s">
        <v>1056</v>
      </c>
      <c r="E278" s="220"/>
      <c r="F278" s="220"/>
      <c r="G278" s="110" t="s">
        <v>530</v>
      </c>
      <c r="H278" s="157" t="s">
        <v>531</v>
      </c>
      <c r="I278" s="157" t="s">
        <v>532</v>
      </c>
      <c r="J278" s="158" t="s">
        <v>283</v>
      </c>
      <c r="K278" s="158" t="s">
        <v>571</v>
      </c>
      <c r="L278" s="154" t="s">
        <v>572</v>
      </c>
      <c r="M278" s="202">
        <v>42521</v>
      </c>
      <c r="N278" s="154" t="s">
        <v>141</v>
      </c>
      <c r="O278" s="153" t="s">
        <v>551</v>
      </c>
      <c r="P278" s="153" t="s">
        <v>1354</v>
      </c>
      <c r="Q278" s="260"/>
      <c r="R278" s="260"/>
      <c r="S278" s="258" t="s">
        <v>524</v>
      </c>
      <c r="T278" s="258">
        <v>0</v>
      </c>
      <c r="U278" s="258">
        <v>0</v>
      </c>
      <c r="V278" s="258" t="s">
        <v>524</v>
      </c>
      <c r="W278" s="258">
        <v>0</v>
      </c>
      <c r="X278" s="258">
        <v>0</v>
      </c>
      <c r="Y278" s="258" t="s">
        <v>524</v>
      </c>
      <c r="Z278" s="258">
        <v>0</v>
      </c>
      <c r="AA278" s="258">
        <v>0</v>
      </c>
      <c r="AB278" s="258" t="s">
        <v>524</v>
      </c>
      <c r="AC278" s="258"/>
      <c r="AD278" s="258" t="s">
        <v>526</v>
      </c>
      <c r="AE278" s="154"/>
      <c r="AF278" s="154" t="s">
        <v>526</v>
      </c>
      <c r="AG278" s="154" t="s">
        <v>526</v>
      </c>
      <c r="AH278" s="156" t="s">
        <v>526</v>
      </c>
      <c r="AI278" s="238" t="e">
        <v>#N/A</v>
      </c>
      <c r="AJ278" s="158" t="s">
        <v>526</v>
      </c>
      <c r="AK278" s="238" t="e">
        <v>#N/A</v>
      </c>
      <c r="AL278" s="158" t="s">
        <v>526</v>
      </c>
      <c r="AM278" s="227" t="str">
        <f>IF(COUNTIF('BU-TDR'!A:A,'Master List'!B278)&gt;0,"yes","no")</f>
        <v>no</v>
      </c>
      <c r="AN278" s="154">
        <v>4201</v>
      </c>
      <c r="AO278" s="239" t="s">
        <v>283</v>
      </c>
      <c r="AP278" s="239"/>
      <c r="AQ278" s="239"/>
      <c r="AR278" s="328">
        <v>42947</v>
      </c>
      <c r="AS278" s="153" t="s">
        <v>2500</v>
      </c>
      <c r="AT278" s="239" t="s">
        <v>2432</v>
      </c>
      <c r="AU278" s="239"/>
    </row>
    <row r="279" spans="1:47" s="240" customFormat="1" ht="12" hidden="1" x14ac:dyDescent="0.25">
      <c r="A279" s="222">
        <v>274</v>
      </c>
      <c r="B279" s="157" t="s">
        <v>76</v>
      </c>
      <c r="C279" s="158" t="s">
        <v>76</v>
      </c>
      <c r="D279" s="158" t="s">
        <v>76</v>
      </c>
      <c r="E279" s="158"/>
      <c r="F279" s="158" t="s">
        <v>2113</v>
      </c>
      <c r="G279" s="111" t="s">
        <v>637</v>
      </c>
      <c r="H279" s="204" t="s">
        <v>72</v>
      </c>
      <c r="I279" s="204" t="s">
        <v>1357</v>
      </c>
      <c r="J279" s="158" t="s">
        <v>644</v>
      </c>
      <c r="K279" s="208" t="s">
        <v>534</v>
      </c>
      <c r="L279" s="156" t="s">
        <v>535</v>
      </c>
      <c r="M279" s="205"/>
      <c r="N279" s="156" t="s">
        <v>525</v>
      </c>
      <c r="O279" s="155" t="s">
        <v>551</v>
      </c>
      <c r="P279" s="155" t="s">
        <v>558</v>
      </c>
      <c r="Q279" s="316"/>
      <c r="R279" s="316"/>
      <c r="S279" s="258" t="s">
        <v>642</v>
      </c>
      <c r="T279" s="258">
        <v>1</v>
      </c>
      <c r="U279" s="258">
        <v>3</v>
      </c>
      <c r="V279" s="258" t="s">
        <v>524</v>
      </c>
      <c r="W279" s="258">
        <v>0</v>
      </c>
      <c r="X279" s="258">
        <v>0</v>
      </c>
      <c r="Y279" s="258" t="s">
        <v>642</v>
      </c>
      <c r="Z279" s="258">
        <v>1</v>
      </c>
      <c r="AA279" s="258">
        <v>1</v>
      </c>
      <c r="AB279" s="258" t="s">
        <v>642</v>
      </c>
      <c r="AC279" s="258"/>
      <c r="AD279" s="258" t="s">
        <v>2304</v>
      </c>
      <c r="AE279" s="156"/>
      <c r="AF279" s="156" t="s">
        <v>526</v>
      </c>
      <c r="AG279" s="156" t="s">
        <v>1359</v>
      </c>
      <c r="AH279" s="156" t="s">
        <v>2501</v>
      </c>
      <c r="AI279" s="241" t="s">
        <v>526</v>
      </c>
      <c r="AJ279" s="208" t="s">
        <v>526</v>
      </c>
      <c r="AK279" s="241" t="s">
        <v>540</v>
      </c>
      <c r="AL279" s="208" t="s">
        <v>540</v>
      </c>
      <c r="AM279" s="227" t="str">
        <f>IF(COUNTIF('BU-TDR'!A:A,'Master List'!B279)&gt;0,"yes","no")</f>
        <v>yes</v>
      </c>
      <c r="AN279" s="156">
        <v>4232</v>
      </c>
      <c r="AO279" s="239" t="s">
        <v>283</v>
      </c>
      <c r="AP279" s="239"/>
      <c r="AQ279" s="239"/>
      <c r="AR279" s="328">
        <v>42947</v>
      </c>
      <c r="AS279" s="153"/>
      <c r="AT279" s="239"/>
      <c r="AU279" s="239"/>
    </row>
    <row r="280" spans="1:47" s="240" customFormat="1" ht="12" hidden="1" x14ac:dyDescent="0.25">
      <c r="A280" s="222">
        <v>275</v>
      </c>
      <c r="B280" s="157" t="s">
        <v>1365</v>
      </c>
      <c r="C280" s="158" t="s">
        <v>76</v>
      </c>
      <c r="D280" s="158" t="s">
        <v>76</v>
      </c>
      <c r="E280" s="158"/>
      <c r="F280" s="158"/>
      <c r="G280" s="111" t="s">
        <v>530</v>
      </c>
      <c r="H280" s="204" t="s">
        <v>531</v>
      </c>
      <c r="I280" s="204" t="s">
        <v>532</v>
      </c>
      <c r="J280" s="158" t="s">
        <v>533</v>
      </c>
      <c r="K280" s="208" t="s">
        <v>534</v>
      </c>
      <c r="L280" s="156" t="s">
        <v>535</v>
      </c>
      <c r="M280" s="205"/>
      <c r="N280" s="156" t="s">
        <v>525</v>
      </c>
      <c r="O280" s="155" t="s">
        <v>551</v>
      </c>
      <c r="P280" s="155" t="s">
        <v>1364</v>
      </c>
      <c r="Q280" s="316"/>
      <c r="R280" s="316"/>
      <c r="S280" s="258" t="s">
        <v>524</v>
      </c>
      <c r="T280" s="258">
        <v>0</v>
      </c>
      <c r="U280" s="258">
        <v>0</v>
      </c>
      <c r="V280" s="258" t="s">
        <v>642</v>
      </c>
      <c r="W280" s="258">
        <v>1</v>
      </c>
      <c r="X280" s="258">
        <v>10</v>
      </c>
      <c r="Y280" s="258" t="s">
        <v>642</v>
      </c>
      <c r="Z280" s="258">
        <v>1</v>
      </c>
      <c r="AA280" s="258">
        <v>1</v>
      </c>
      <c r="AB280" s="258" t="s">
        <v>642</v>
      </c>
      <c r="AC280" s="258"/>
      <c r="AD280" s="258" t="s">
        <v>2304</v>
      </c>
      <c r="AE280" s="156"/>
      <c r="AF280" s="156" t="s">
        <v>526</v>
      </c>
      <c r="AG280" s="156" t="s">
        <v>526</v>
      </c>
      <c r="AH280" s="156" t="s">
        <v>526</v>
      </c>
      <c r="AI280" s="241" t="s">
        <v>526</v>
      </c>
      <c r="AJ280" s="208" t="s">
        <v>526</v>
      </c>
      <c r="AK280" s="241" t="s">
        <v>540</v>
      </c>
      <c r="AL280" s="208" t="s">
        <v>540</v>
      </c>
      <c r="AM280" s="227" t="str">
        <f>IF(COUNTIF('BU-TDR'!A:A,'Master List'!B280)&gt;0,"yes","no")</f>
        <v>yes</v>
      </c>
      <c r="AN280" s="156">
        <v>4232</v>
      </c>
      <c r="AO280" s="239" t="s">
        <v>283</v>
      </c>
      <c r="AP280" s="239"/>
      <c r="AQ280" s="239"/>
      <c r="AR280" s="328">
        <v>43125</v>
      </c>
      <c r="AS280" s="153"/>
      <c r="AT280" s="239"/>
      <c r="AU280" s="239"/>
    </row>
    <row r="281" spans="1:47" s="240" customFormat="1" ht="12" hidden="1" x14ac:dyDescent="0.25">
      <c r="A281" s="222">
        <v>276</v>
      </c>
      <c r="B281" s="157" t="s">
        <v>80</v>
      </c>
      <c r="C281" s="158" t="s">
        <v>80</v>
      </c>
      <c r="D281" s="158" t="s">
        <v>80</v>
      </c>
      <c r="E281" s="158"/>
      <c r="F281" s="158" t="s">
        <v>2113</v>
      </c>
      <c r="G281" s="111" t="s">
        <v>637</v>
      </c>
      <c r="H281" s="204" t="s">
        <v>82</v>
      </c>
      <c r="I281" s="204" t="s">
        <v>1367</v>
      </c>
      <c r="J281" s="158" t="s">
        <v>644</v>
      </c>
      <c r="K281" s="208" t="s">
        <v>534</v>
      </c>
      <c r="L281" s="156" t="s">
        <v>535</v>
      </c>
      <c r="M281" s="205"/>
      <c r="N281" s="156" t="s">
        <v>525</v>
      </c>
      <c r="O281" s="155" t="s">
        <v>551</v>
      </c>
      <c r="P281" s="155" t="s">
        <v>81</v>
      </c>
      <c r="Q281" s="316"/>
      <c r="R281" s="316"/>
      <c r="S281" s="258" t="s">
        <v>642</v>
      </c>
      <c r="T281" s="258">
        <v>1</v>
      </c>
      <c r="U281" s="258">
        <v>1</v>
      </c>
      <c r="V281" s="258" t="s">
        <v>524</v>
      </c>
      <c r="W281" s="258">
        <v>0</v>
      </c>
      <c r="X281" s="258">
        <v>0</v>
      </c>
      <c r="Y281" s="258" t="s">
        <v>642</v>
      </c>
      <c r="Z281" s="258">
        <v>1</v>
      </c>
      <c r="AA281" s="258">
        <v>1</v>
      </c>
      <c r="AB281" s="258" t="s">
        <v>642</v>
      </c>
      <c r="AC281" s="258"/>
      <c r="AD281" s="258" t="s">
        <v>2304</v>
      </c>
      <c r="AE281" s="156"/>
      <c r="AF281" s="156" t="s">
        <v>526</v>
      </c>
      <c r="AG281" s="156" t="s">
        <v>1368</v>
      </c>
      <c r="AH281" s="156" t="s">
        <v>2502</v>
      </c>
      <c r="AI281" s="241" t="s">
        <v>526</v>
      </c>
      <c r="AJ281" s="208" t="s">
        <v>526</v>
      </c>
      <c r="AK281" s="241" t="s">
        <v>540</v>
      </c>
      <c r="AL281" s="208" t="s">
        <v>540</v>
      </c>
      <c r="AM281" s="227" t="str">
        <f>IF(COUNTIF('BU-TDR'!A:A,'Master List'!B281)&gt;0,"yes","no")</f>
        <v>yes</v>
      </c>
      <c r="AN281" s="156">
        <v>4232</v>
      </c>
      <c r="AO281" s="239" t="s">
        <v>283</v>
      </c>
      <c r="AP281" s="239"/>
      <c r="AQ281" s="239"/>
      <c r="AR281" s="328">
        <v>43125</v>
      </c>
      <c r="AS281" s="153"/>
      <c r="AT281" s="239"/>
      <c r="AU281" s="239"/>
    </row>
    <row r="282" spans="1:47" s="245" customFormat="1" ht="12" hidden="1" x14ac:dyDescent="0.25">
      <c r="A282" s="222">
        <v>277</v>
      </c>
      <c r="B282" s="157" t="s">
        <v>1373</v>
      </c>
      <c r="C282" s="158" t="s">
        <v>80</v>
      </c>
      <c r="D282" s="158" t="s">
        <v>80</v>
      </c>
      <c r="E282" s="158"/>
      <c r="F282" s="158"/>
      <c r="G282" s="111" t="s">
        <v>530</v>
      </c>
      <c r="H282" s="204" t="s">
        <v>531</v>
      </c>
      <c r="I282" s="204" t="s">
        <v>532</v>
      </c>
      <c r="J282" s="158" t="s">
        <v>533</v>
      </c>
      <c r="K282" s="208" t="s">
        <v>534</v>
      </c>
      <c r="L282" s="156" t="s">
        <v>535</v>
      </c>
      <c r="M282" s="205"/>
      <c r="N282" s="156" t="s">
        <v>525</v>
      </c>
      <c r="O282" s="155" t="s">
        <v>551</v>
      </c>
      <c r="P282" s="155" t="s">
        <v>1372</v>
      </c>
      <c r="Q282" s="316"/>
      <c r="R282" s="316"/>
      <c r="S282" s="258" t="s">
        <v>524</v>
      </c>
      <c r="T282" s="258">
        <v>0</v>
      </c>
      <c r="U282" s="258">
        <v>0</v>
      </c>
      <c r="V282" s="258" t="s">
        <v>642</v>
      </c>
      <c r="W282" s="258">
        <v>1</v>
      </c>
      <c r="X282" s="258">
        <v>1</v>
      </c>
      <c r="Y282" s="258" t="s">
        <v>642</v>
      </c>
      <c r="Z282" s="258">
        <v>1</v>
      </c>
      <c r="AA282" s="258">
        <v>1</v>
      </c>
      <c r="AB282" s="258" t="s">
        <v>642</v>
      </c>
      <c r="AC282" s="258"/>
      <c r="AD282" s="258" t="s">
        <v>2304</v>
      </c>
      <c r="AE282" s="156"/>
      <c r="AF282" s="156" t="s">
        <v>526</v>
      </c>
      <c r="AG282" s="156" t="s">
        <v>526</v>
      </c>
      <c r="AH282" s="156" t="s">
        <v>526</v>
      </c>
      <c r="AI282" s="241" t="s">
        <v>526</v>
      </c>
      <c r="AJ282" s="208" t="s">
        <v>526</v>
      </c>
      <c r="AK282" s="241" t="s">
        <v>540</v>
      </c>
      <c r="AL282" s="208" t="s">
        <v>540</v>
      </c>
      <c r="AM282" s="227" t="str">
        <f>IF(COUNTIF('BU-TDR'!A:A,'Master List'!B282)&gt;0,"yes","no")</f>
        <v>yes</v>
      </c>
      <c r="AN282" s="156">
        <v>4232</v>
      </c>
      <c r="AO282" s="239" t="s">
        <v>283</v>
      </c>
      <c r="AP282" s="239"/>
      <c r="AQ282" s="239"/>
      <c r="AR282" s="328">
        <v>43125</v>
      </c>
      <c r="AS282" s="153"/>
      <c r="AT282" s="239"/>
      <c r="AU282" s="239"/>
    </row>
    <row r="283" spans="1:47" s="240" customFormat="1" ht="24" hidden="1" x14ac:dyDescent="0.25">
      <c r="A283" s="222">
        <v>278</v>
      </c>
      <c r="B283" s="157" t="s">
        <v>885</v>
      </c>
      <c r="C283" s="158" t="s">
        <v>885</v>
      </c>
      <c r="D283" s="158" t="s">
        <v>885</v>
      </c>
      <c r="E283" s="158"/>
      <c r="F283" s="158" t="s">
        <v>2113</v>
      </c>
      <c r="G283" s="111" t="s">
        <v>637</v>
      </c>
      <c r="H283" s="204" t="s">
        <v>30</v>
      </c>
      <c r="I283" s="204" t="s">
        <v>1375</v>
      </c>
      <c r="J283" s="158" t="s">
        <v>283</v>
      </c>
      <c r="K283" s="208" t="s">
        <v>534</v>
      </c>
      <c r="L283" s="156" t="s">
        <v>572</v>
      </c>
      <c r="M283" s="205"/>
      <c r="N283" s="156" t="s">
        <v>525</v>
      </c>
      <c r="O283" s="155" t="s">
        <v>551</v>
      </c>
      <c r="P283" s="155" t="s">
        <v>1374</v>
      </c>
      <c r="Q283" s="316"/>
      <c r="R283" s="316"/>
      <c r="S283" s="258" t="s">
        <v>524</v>
      </c>
      <c r="T283" s="258">
        <v>0</v>
      </c>
      <c r="U283" s="258">
        <v>0</v>
      </c>
      <c r="V283" s="258" t="s">
        <v>524</v>
      </c>
      <c r="W283" s="258">
        <v>0</v>
      </c>
      <c r="X283" s="258">
        <v>0</v>
      </c>
      <c r="Y283" s="258" t="s">
        <v>524</v>
      </c>
      <c r="Z283" s="258">
        <v>0</v>
      </c>
      <c r="AA283" s="258">
        <v>0</v>
      </c>
      <c r="AB283" s="258" t="s">
        <v>524</v>
      </c>
      <c r="AC283" s="258"/>
      <c r="AD283" s="258" t="s">
        <v>526</v>
      </c>
      <c r="AE283" s="156"/>
      <c r="AF283" s="156" t="s">
        <v>526</v>
      </c>
      <c r="AG283" s="156" t="s">
        <v>1377</v>
      </c>
      <c r="AH283" s="156" t="s">
        <v>2503</v>
      </c>
      <c r="AI283" s="241" t="e">
        <v>#N/A</v>
      </c>
      <c r="AJ283" s="208" t="s">
        <v>526</v>
      </c>
      <c r="AK283" s="241" t="e">
        <v>#N/A</v>
      </c>
      <c r="AL283" s="208" t="s">
        <v>526</v>
      </c>
      <c r="AM283" s="227" t="str">
        <f>IF(COUNTIF('BU-TDR'!A:A,'Master List'!B283)&gt;0,"yes","no")</f>
        <v>no</v>
      </c>
      <c r="AN283" s="156">
        <v>4278</v>
      </c>
      <c r="AO283" s="239" t="s">
        <v>107</v>
      </c>
      <c r="AP283" s="239"/>
      <c r="AQ283" s="239"/>
      <c r="AR283" s="328">
        <v>43125</v>
      </c>
      <c r="AS283" s="155"/>
      <c r="AT283" s="246"/>
      <c r="AU283" s="246"/>
    </row>
    <row r="284" spans="1:47" s="240" customFormat="1" ht="24" hidden="1" x14ac:dyDescent="0.25">
      <c r="A284" s="222">
        <v>279</v>
      </c>
      <c r="B284" s="157" t="s">
        <v>1382</v>
      </c>
      <c r="C284" s="158" t="s">
        <v>885</v>
      </c>
      <c r="D284" s="158" t="s">
        <v>885</v>
      </c>
      <c r="E284" s="158"/>
      <c r="F284" s="158"/>
      <c r="G284" s="111" t="s">
        <v>530</v>
      </c>
      <c r="H284" s="204" t="s">
        <v>531</v>
      </c>
      <c r="I284" s="204" t="s">
        <v>532</v>
      </c>
      <c r="J284" s="158" t="s">
        <v>533</v>
      </c>
      <c r="K284" s="208" t="s">
        <v>534</v>
      </c>
      <c r="L284" s="156" t="s">
        <v>535</v>
      </c>
      <c r="M284" s="205"/>
      <c r="N284" s="156" t="s">
        <v>525</v>
      </c>
      <c r="O284" s="155" t="s">
        <v>551</v>
      </c>
      <c r="P284" s="155" t="s">
        <v>1381</v>
      </c>
      <c r="Q284" s="316"/>
      <c r="R284" s="316"/>
      <c r="S284" s="258" t="s">
        <v>524</v>
      </c>
      <c r="T284" s="258">
        <v>0</v>
      </c>
      <c r="U284" s="258">
        <v>0</v>
      </c>
      <c r="V284" s="258" t="s">
        <v>524</v>
      </c>
      <c r="W284" s="258">
        <v>0</v>
      </c>
      <c r="X284" s="258">
        <v>0</v>
      </c>
      <c r="Y284" s="258" t="s">
        <v>524</v>
      </c>
      <c r="Z284" s="258">
        <v>0</v>
      </c>
      <c r="AA284" s="258">
        <v>0</v>
      </c>
      <c r="AB284" s="258" t="s">
        <v>524</v>
      </c>
      <c r="AC284" s="258"/>
      <c r="AD284" s="258" t="s">
        <v>526</v>
      </c>
      <c r="AE284" s="156"/>
      <c r="AF284" s="156" t="s">
        <v>526</v>
      </c>
      <c r="AG284" s="156" t="s">
        <v>526</v>
      </c>
      <c r="AH284" s="156" t="s">
        <v>526</v>
      </c>
      <c r="AI284" s="241" t="e">
        <v>#N/A</v>
      </c>
      <c r="AJ284" s="208" t="s">
        <v>526</v>
      </c>
      <c r="AK284" s="241" t="e">
        <v>#N/A</v>
      </c>
      <c r="AL284" s="208" t="s">
        <v>526</v>
      </c>
      <c r="AM284" s="227" t="str">
        <f>IF(COUNTIF('BU-TDR'!A:A,'Master List'!B284)&gt;0,"yes","no")</f>
        <v>no</v>
      </c>
      <c r="AN284" s="156"/>
      <c r="AO284" s="239" t="s">
        <v>2393</v>
      </c>
      <c r="AP284" s="239"/>
      <c r="AQ284" s="239"/>
      <c r="AR284" s="328">
        <v>42990</v>
      </c>
      <c r="AS284" s="153" t="s">
        <v>2504</v>
      </c>
      <c r="AT284" s="239"/>
      <c r="AU284" s="239"/>
    </row>
    <row r="285" spans="1:47" s="240" customFormat="1" ht="24" hidden="1" x14ac:dyDescent="0.25">
      <c r="A285" s="222">
        <v>280</v>
      </c>
      <c r="B285" s="157" t="s">
        <v>77</v>
      </c>
      <c r="C285" s="158" t="s">
        <v>77</v>
      </c>
      <c r="D285" s="158" t="s">
        <v>77</v>
      </c>
      <c r="E285" s="158"/>
      <c r="F285" s="158"/>
      <c r="G285" s="111" t="s">
        <v>637</v>
      </c>
      <c r="H285" s="157" t="s">
        <v>82</v>
      </c>
      <c r="I285" s="157" t="s">
        <v>283</v>
      </c>
      <c r="J285" s="158" t="s">
        <v>672</v>
      </c>
      <c r="K285" s="158" t="s">
        <v>571</v>
      </c>
      <c r="L285" s="154" t="s">
        <v>572</v>
      </c>
      <c r="M285" s="202">
        <v>38564</v>
      </c>
      <c r="N285" s="154" t="s">
        <v>525</v>
      </c>
      <c r="O285" s="153" t="s">
        <v>551</v>
      </c>
      <c r="P285" s="153" t="s">
        <v>1383</v>
      </c>
      <c r="Q285" s="260"/>
      <c r="R285" s="260"/>
      <c r="S285" s="258" t="s">
        <v>524</v>
      </c>
      <c r="T285" s="258">
        <v>0</v>
      </c>
      <c r="U285" s="258">
        <v>0</v>
      </c>
      <c r="V285" s="258" t="s">
        <v>524</v>
      </c>
      <c r="W285" s="258">
        <v>0</v>
      </c>
      <c r="X285" s="258">
        <v>0</v>
      </c>
      <c r="Y285" s="258" t="s">
        <v>524</v>
      </c>
      <c r="Z285" s="258">
        <v>0</v>
      </c>
      <c r="AA285" s="258">
        <v>0</v>
      </c>
      <c r="AB285" s="258" t="s">
        <v>524</v>
      </c>
      <c r="AC285" s="258"/>
      <c r="AD285" s="258" t="s">
        <v>526</v>
      </c>
      <c r="AE285" s="156"/>
      <c r="AF285" s="156" t="s">
        <v>526</v>
      </c>
      <c r="AG285" s="156" t="s">
        <v>526</v>
      </c>
      <c r="AH285" s="156" t="s">
        <v>526</v>
      </c>
      <c r="AI285" s="238" t="e">
        <v>#N/A</v>
      </c>
      <c r="AJ285" s="158" t="s">
        <v>526</v>
      </c>
      <c r="AK285" s="241" t="e">
        <v>#N/A</v>
      </c>
      <c r="AL285" s="158" t="s">
        <v>526</v>
      </c>
      <c r="AM285" s="227" t="str">
        <f>IF(COUNTIF('BU-TDR'!A:A,'Master List'!B285)&gt;0,"yes","no")</f>
        <v>no</v>
      </c>
      <c r="AN285" s="154"/>
      <c r="AO285" s="239" t="s">
        <v>283</v>
      </c>
      <c r="AP285" s="239"/>
      <c r="AQ285" s="239"/>
      <c r="AR285" s="328">
        <v>42947</v>
      </c>
      <c r="AS285" s="153"/>
      <c r="AT285" s="239"/>
      <c r="AU285" s="239"/>
    </row>
    <row r="286" spans="1:47" s="240" customFormat="1" ht="96" hidden="1" x14ac:dyDescent="0.25">
      <c r="A286" s="222">
        <v>281</v>
      </c>
      <c r="B286" s="224" t="s">
        <v>149</v>
      </c>
      <c r="C286" s="220" t="s">
        <v>149</v>
      </c>
      <c r="D286" s="220" t="s">
        <v>149</v>
      </c>
      <c r="E286" s="220"/>
      <c r="F286" s="220" t="s">
        <v>1384</v>
      </c>
      <c r="G286" s="110" t="s">
        <v>637</v>
      </c>
      <c r="H286" s="157" t="s">
        <v>22</v>
      </c>
      <c r="I286" s="157" t="s">
        <v>1385</v>
      </c>
      <c r="J286" s="158" t="s">
        <v>644</v>
      </c>
      <c r="K286" s="158" t="s">
        <v>534</v>
      </c>
      <c r="L286" s="156" t="s">
        <v>535</v>
      </c>
      <c r="M286" s="202"/>
      <c r="N286" s="154" t="s">
        <v>141</v>
      </c>
      <c r="O286" s="153" t="s">
        <v>142</v>
      </c>
      <c r="P286" s="153" t="s">
        <v>1384</v>
      </c>
      <c r="Q286" s="260" t="s">
        <v>1394</v>
      </c>
      <c r="R286" s="260"/>
      <c r="S286" s="258" t="s">
        <v>642</v>
      </c>
      <c r="T286" s="258">
        <v>1</v>
      </c>
      <c r="U286" s="258">
        <v>7</v>
      </c>
      <c r="V286" s="258" t="s">
        <v>524</v>
      </c>
      <c r="W286" s="258">
        <v>0</v>
      </c>
      <c r="X286" s="258">
        <v>0</v>
      </c>
      <c r="Y286" s="258" t="s">
        <v>642</v>
      </c>
      <c r="Z286" s="258">
        <v>1</v>
      </c>
      <c r="AA286" s="258">
        <v>5</v>
      </c>
      <c r="AB286" s="258" t="s">
        <v>642</v>
      </c>
      <c r="AC286" s="258"/>
      <c r="AD286" s="258" t="s">
        <v>2304</v>
      </c>
      <c r="AE286" s="154"/>
      <c r="AF286" s="154" t="s">
        <v>540</v>
      </c>
      <c r="AG286" s="154" t="s">
        <v>526</v>
      </c>
      <c r="AH286" s="156" t="s">
        <v>526</v>
      </c>
      <c r="AI286" s="238" t="s">
        <v>2305</v>
      </c>
      <c r="AJ286" s="158" t="s">
        <v>540</v>
      </c>
      <c r="AK286" s="238" t="s">
        <v>540</v>
      </c>
      <c r="AL286" s="158" t="s">
        <v>540</v>
      </c>
      <c r="AM286" s="227" t="str">
        <f>IF(COUNTIF('BU-TDR'!A:A,'Master List'!B286)&gt;0,"yes","no")</f>
        <v>yes</v>
      </c>
      <c r="AN286" s="154"/>
      <c r="AO286" s="239" t="s">
        <v>283</v>
      </c>
      <c r="AP286" s="239"/>
      <c r="AQ286" s="239"/>
      <c r="AR286" s="328">
        <v>42947</v>
      </c>
      <c r="AS286" s="153" t="s">
        <v>2383</v>
      </c>
      <c r="AT286" s="239"/>
      <c r="AU286" s="239"/>
    </row>
    <row r="287" spans="1:47" s="240" customFormat="1" ht="36" hidden="1" x14ac:dyDescent="0.25">
      <c r="A287" s="222">
        <v>282</v>
      </c>
      <c r="B287" s="224" t="s">
        <v>1393</v>
      </c>
      <c r="C287" s="220" t="s">
        <v>149</v>
      </c>
      <c r="D287" s="220" t="s">
        <v>149</v>
      </c>
      <c r="E287" s="220"/>
      <c r="F287" s="220"/>
      <c r="G287" s="110" t="s">
        <v>530</v>
      </c>
      <c r="H287" s="157" t="s">
        <v>531</v>
      </c>
      <c r="I287" s="157" t="s">
        <v>532</v>
      </c>
      <c r="J287" s="158" t="s">
        <v>533</v>
      </c>
      <c r="K287" s="158" t="s">
        <v>534</v>
      </c>
      <c r="L287" s="156" t="s">
        <v>535</v>
      </c>
      <c r="M287" s="202"/>
      <c r="N287" s="154" t="s">
        <v>141</v>
      </c>
      <c r="O287" s="153" t="s">
        <v>142</v>
      </c>
      <c r="P287" s="153" t="s">
        <v>1392</v>
      </c>
      <c r="Q287" s="260" t="s">
        <v>1394</v>
      </c>
      <c r="R287" s="260"/>
      <c r="S287" s="258" t="s">
        <v>524</v>
      </c>
      <c r="T287" s="258">
        <v>0</v>
      </c>
      <c r="U287" s="258">
        <v>0</v>
      </c>
      <c r="V287" s="258" t="s">
        <v>642</v>
      </c>
      <c r="W287" s="258">
        <v>1</v>
      </c>
      <c r="X287" s="258">
        <v>6</v>
      </c>
      <c r="Y287" s="258" t="s">
        <v>642</v>
      </c>
      <c r="Z287" s="258">
        <v>1</v>
      </c>
      <c r="AA287" s="258">
        <v>4</v>
      </c>
      <c r="AB287" s="258" t="s">
        <v>642</v>
      </c>
      <c r="AC287" s="258"/>
      <c r="AD287" s="258" t="s">
        <v>2304</v>
      </c>
      <c r="AE287" s="154"/>
      <c r="AF287" s="154" t="s">
        <v>526</v>
      </c>
      <c r="AG287" s="154" t="s">
        <v>526</v>
      </c>
      <c r="AH287" s="156" t="s">
        <v>526</v>
      </c>
      <c r="AI287" s="238" t="s">
        <v>526</v>
      </c>
      <c r="AJ287" s="158" t="s">
        <v>526</v>
      </c>
      <c r="AK287" s="238" t="s">
        <v>540</v>
      </c>
      <c r="AL287" s="158" t="s">
        <v>540</v>
      </c>
      <c r="AM287" s="227" t="str">
        <f>IF(COUNTIF('BU-TDR'!A:A,'Master List'!B287)&gt;0,"yes","no")</f>
        <v>yes</v>
      </c>
      <c r="AN287" s="154"/>
      <c r="AO287" s="239" t="s">
        <v>283</v>
      </c>
      <c r="AP287" s="239"/>
      <c r="AQ287" s="239"/>
      <c r="AR287" s="328">
        <v>43122</v>
      </c>
      <c r="AS287" s="153" t="s">
        <v>2500</v>
      </c>
      <c r="AT287" s="239" t="s">
        <v>2432</v>
      </c>
      <c r="AU287" s="239"/>
    </row>
    <row r="288" spans="1:47" s="240" customFormat="1" ht="12" hidden="1" x14ac:dyDescent="0.25">
      <c r="A288" s="231">
        <v>283</v>
      </c>
      <c r="B288" s="204" t="s">
        <v>83</v>
      </c>
      <c r="C288" s="158" t="s">
        <v>83</v>
      </c>
      <c r="D288" s="158" t="s">
        <v>83</v>
      </c>
      <c r="E288" s="158"/>
      <c r="F288" s="158" t="s">
        <v>2110</v>
      </c>
      <c r="G288" s="110" t="s">
        <v>637</v>
      </c>
      <c r="H288" s="157" t="s">
        <v>22</v>
      </c>
      <c r="I288" s="157" t="s">
        <v>1395</v>
      </c>
      <c r="J288" s="158" t="s">
        <v>644</v>
      </c>
      <c r="K288" s="158" t="s">
        <v>534</v>
      </c>
      <c r="L288" s="154" t="s">
        <v>535</v>
      </c>
      <c r="M288" s="202"/>
      <c r="N288" s="154" t="s">
        <v>525</v>
      </c>
      <c r="O288" s="153" t="s">
        <v>551</v>
      </c>
      <c r="P288" s="153" t="s">
        <v>732</v>
      </c>
      <c r="Q288" s="260" t="s">
        <v>1404</v>
      </c>
      <c r="R288" s="260"/>
      <c r="S288" s="258" t="s">
        <v>642</v>
      </c>
      <c r="T288" s="258">
        <v>2</v>
      </c>
      <c r="U288" s="258">
        <v>29</v>
      </c>
      <c r="V288" s="258" t="s">
        <v>524</v>
      </c>
      <c r="W288" s="258">
        <v>0</v>
      </c>
      <c r="X288" s="258">
        <v>0</v>
      </c>
      <c r="Y288" s="258" t="s">
        <v>642</v>
      </c>
      <c r="Z288" s="258">
        <v>1</v>
      </c>
      <c r="AA288" s="258">
        <v>22</v>
      </c>
      <c r="AB288" s="258" t="s">
        <v>642</v>
      </c>
      <c r="AC288" s="258"/>
      <c r="AD288" s="258" t="s">
        <v>2304</v>
      </c>
      <c r="AE288" s="154"/>
      <c r="AF288" s="154" t="s">
        <v>540</v>
      </c>
      <c r="AG288" s="154" t="s">
        <v>1396</v>
      </c>
      <c r="AH288" s="156" t="s">
        <v>2505</v>
      </c>
      <c r="AI288" s="238" t="s">
        <v>2305</v>
      </c>
      <c r="AJ288" s="158" t="s">
        <v>540</v>
      </c>
      <c r="AK288" s="238" t="s">
        <v>526</v>
      </c>
      <c r="AL288" s="208" t="s">
        <v>526</v>
      </c>
      <c r="AM288" s="227" t="str">
        <f>IF(COUNTIF('BU-TDR'!A:A,'Master List'!B288)&gt;0,"yes","no")</f>
        <v>yes</v>
      </c>
      <c r="AN288" s="154">
        <v>4278</v>
      </c>
      <c r="AO288" s="239" t="s">
        <v>283</v>
      </c>
      <c r="AP288" s="239"/>
      <c r="AQ288" s="239" t="s">
        <v>1117</v>
      </c>
      <c r="AR288" s="328">
        <v>42947</v>
      </c>
      <c r="AS288" s="153"/>
      <c r="AT288" s="239" t="s">
        <v>2432</v>
      </c>
      <c r="AU288" s="239"/>
    </row>
    <row r="289" spans="1:47" s="240" customFormat="1" ht="108" hidden="1" x14ac:dyDescent="0.25">
      <c r="A289" s="222">
        <v>284</v>
      </c>
      <c r="B289" s="157" t="s">
        <v>1403</v>
      </c>
      <c r="C289" s="158" t="s">
        <v>83</v>
      </c>
      <c r="D289" s="158" t="s">
        <v>83</v>
      </c>
      <c r="E289" s="158"/>
      <c r="F289" s="158"/>
      <c r="G289" s="110" t="s">
        <v>530</v>
      </c>
      <c r="H289" s="157" t="s">
        <v>531</v>
      </c>
      <c r="I289" s="157" t="s">
        <v>532</v>
      </c>
      <c r="J289" s="158" t="s">
        <v>533</v>
      </c>
      <c r="K289" s="158" t="s">
        <v>534</v>
      </c>
      <c r="L289" s="154" t="s">
        <v>535</v>
      </c>
      <c r="M289" s="202"/>
      <c r="N289" s="154" t="s">
        <v>525</v>
      </c>
      <c r="O289" s="153" t="s">
        <v>551</v>
      </c>
      <c r="P289" s="153" t="s">
        <v>1402</v>
      </c>
      <c r="Q289" s="260" t="s">
        <v>1404</v>
      </c>
      <c r="R289" s="260"/>
      <c r="S289" s="258" t="s">
        <v>524</v>
      </c>
      <c r="T289" s="258">
        <v>0</v>
      </c>
      <c r="U289" s="258">
        <v>0</v>
      </c>
      <c r="V289" s="258" t="s">
        <v>642</v>
      </c>
      <c r="W289" s="258">
        <v>2</v>
      </c>
      <c r="X289" s="258">
        <v>15</v>
      </c>
      <c r="Y289" s="258" t="s">
        <v>642</v>
      </c>
      <c r="Z289" s="258">
        <v>1</v>
      </c>
      <c r="AA289" s="258">
        <v>8</v>
      </c>
      <c r="AB289" s="258" t="s">
        <v>642</v>
      </c>
      <c r="AC289" s="258"/>
      <c r="AD289" s="258" t="s">
        <v>2304</v>
      </c>
      <c r="AE289" s="154"/>
      <c r="AF289" s="154" t="s">
        <v>526</v>
      </c>
      <c r="AG289" s="156" t="s">
        <v>526</v>
      </c>
      <c r="AH289" s="156" t="s">
        <v>526</v>
      </c>
      <c r="AI289" s="238" t="s">
        <v>526</v>
      </c>
      <c r="AJ289" s="158" t="s">
        <v>526</v>
      </c>
      <c r="AK289" s="238" t="s">
        <v>540</v>
      </c>
      <c r="AL289" s="158" t="s">
        <v>540</v>
      </c>
      <c r="AM289" s="227" t="str">
        <f>IF(COUNTIF('BU-TDR'!A:A,'Master List'!B289)&gt;0,"yes","no")</f>
        <v>yes</v>
      </c>
      <c r="AN289" s="154">
        <v>4278</v>
      </c>
      <c r="AO289" s="239" t="s">
        <v>283</v>
      </c>
      <c r="AP289" s="239"/>
      <c r="AQ289" s="239"/>
      <c r="AR289" s="328">
        <v>42947</v>
      </c>
      <c r="AS289" s="153" t="s">
        <v>2506</v>
      </c>
      <c r="AT289" s="239"/>
      <c r="AU289" s="239"/>
    </row>
    <row r="290" spans="1:47" s="240" customFormat="1" ht="12" hidden="1" x14ac:dyDescent="0.25">
      <c r="A290" s="222">
        <v>285</v>
      </c>
      <c r="B290" s="157" t="s">
        <v>85</v>
      </c>
      <c r="C290" s="158" t="s">
        <v>85</v>
      </c>
      <c r="D290" s="158" t="s">
        <v>85</v>
      </c>
      <c r="E290" s="158"/>
      <c r="F290" s="158" t="s">
        <v>2507</v>
      </c>
      <c r="G290" s="110" t="s">
        <v>637</v>
      </c>
      <c r="H290" s="157" t="s">
        <v>72</v>
      </c>
      <c r="I290" s="157" t="s">
        <v>1405</v>
      </c>
      <c r="J290" s="158" t="s">
        <v>644</v>
      </c>
      <c r="K290" s="158" t="s">
        <v>534</v>
      </c>
      <c r="L290" s="154" t="s">
        <v>535</v>
      </c>
      <c r="M290" s="202"/>
      <c r="N290" s="154" t="s">
        <v>525</v>
      </c>
      <c r="O290" s="153" t="s">
        <v>551</v>
      </c>
      <c r="P290" s="153" t="s">
        <v>86</v>
      </c>
      <c r="Q290" s="260" t="s">
        <v>1412</v>
      </c>
      <c r="R290" s="260"/>
      <c r="S290" s="258" t="s">
        <v>642</v>
      </c>
      <c r="T290" s="258">
        <v>1</v>
      </c>
      <c r="U290" s="258">
        <v>4</v>
      </c>
      <c r="V290" s="258" t="s">
        <v>524</v>
      </c>
      <c r="W290" s="258">
        <v>0</v>
      </c>
      <c r="X290" s="258">
        <v>0</v>
      </c>
      <c r="Y290" s="258" t="s">
        <v>642</v>
      </c>
      <c r="Z290" s="258">
        <v>1</v>
      </c>
      <c r="AA290" s="258">
        <v>2</v>
      </c>
      <c r="AB290" s="258" t="s">
        <v>642</v>
      </c>
      <c r="AC290" s="258"/>
      <c r="AD290" s="258" t="s">
        <v>2304</v>
      </c>
      <c r="AE290" s="154"/>
      <c r="AF290" s="154" t="s">
        <v>526</v>
      </c>
      <c r="AG290" s="154" t="s">
        <v>1406</v>
      </c>
      <c r="AH290" s="156" t="s">
        <v>2508</v>
      </c>
      <c r="AI290" s="238" t="s">
        <v>526</v>
      </c>
      <c r="AJ290" s="158" t="s">
        <v>526</v>
      </c>
      <c r="AK290" s="238" t="s">
        <v>540</v>
      </c>
      <c r="AL290" s="158" t="s">
        <v>540</v>
      </c>
      <c r="AM290" s="227" t="str">
        <f>IF(COUNTIF('BU-TDR'!A:A,'Master List'!B290)&gt;0,"yes","no")</f>
        <v>yes</v>
      </c>
      <c r="AN290" s="154">
        <v>4278</v>
      </c>
      <c r="AO290" s="239" t="s">
        <v>74</v>
      </c>
      <c r="AP290" s="239"/>
      <c r="AQ290" s="239" t="s">
        <v>1117</v>
      </c>
      <c r="AR290" s="328">
        <v>42947</v>
      </c>
      <c r="AS290" s="153"/>
      <c r="AT290" s="239"/>
      <c r="AU290" s="239"/>
    </row>
    <row r="291" spans="1:47" s="240" customFormat="1" ht="108" hidden="1" x14ac:dyDescent="0.25">
      <c r="A291" s="222">
        <v>286</v>
      </c>
      <c r="B291" s="157" t="s">
        <v>1411</v>
      </c>
      <c r="C291" s="158" t="s">
        <v>85</v>
      </c>
      <c r="D291" s="158" t="s">
        <v>85</v>
      </c>
      <c r="E291" s="158"/>
      <c r="F291" s="158"/>
      <c r="G291" s="110" t="s">
        <v>530</v>
      </c>
      <c r="H291" s="157" t="s">
        <v>531</v>
      </c>
      <c r="I291" s="157" t="s">
        <v>532</v>
      </c>
      <c r="J291" s="158" t="s">
        <v>533</v>
      </c>
      <c r="K291" s="158" t="s">
        <v>534</v>
      </c>
      <c r="L291" s="154" t="s">
        <v>535</v>
      </c>
      <c r="M291" s="202"/>
      <c r="N291" s="154" t="s">
        <v>525</v>
      </c>
      <c r="O291" s="153" t="s">
        <v>551</v>
      </c>
      <c r="P291" s="153" t="s">
        <v>1410</v>
      </c>
      <c r="Q291" s="260" t="s">
        <v>1412</v>
      </c>
      <c r="R291" s="260"/>
      <c r="S291" s="258" t="s">
        <v>524</v>
      </c>
      <c r="T291" s="258">
        <v>0</v>
      </c>
      <c r="U291" s="258">
        <v>0</v>
      </c>
      <c r="V291" s="258" t="s">
        <v>642</v>
      </c>
      <c r="W291" s="258">
        <v>1</v>
      </c>
      <c r="X291" s="258">
        <v>2</v>
      </c>
      <c r="Y291" s="258" t="s">
        <v>524</v>
      </c>
      <c r="Z291" s="258">
        <v>0</v>
      </c>
      <c r="AA291" s="258">
        <v>0</v>
      </c>
      <c r="AB291" s="258" t="s">
        <v>524</v>
      </c>
      <c r="AC291" s="258"/>
      <c r="AD291" s="258" t="s">
        <v>526</v>
      </c>
      <c r="AE291" s="154"/>
      <c r="AF291" s="154" t="s">
        <v>526</v>
      </c>
      <c r="AG291" s="154" t="s">
        <v>526</v>
      </c>
      <c r="AH291" s="156" t="s">
        <v>526</v>
      </c>
      <c r="AI291" s="238" t="s">
        <v>526</v>
      </c>
      <c r="AJ291" s="158" t="s">
        <v>526</v>
      </c>
      <c r="AK291" s="238" t="s">
        <v>540</v>
      </c>
      <c r="AL291" s="158" t="s">
        <v>540</v>
      </c>
      <c r="AM291" s="227" t="str">
        <f>IF(COUNTIF('BU-TDR'!A:A,'Master List'!B291)&gt;0,"yes","no")</f>
        <v>yes</v>
      </c>
      <c r="AN291" s="154">
        <v>4278</v>
      </c>
      <c r="AO291" s="239" t="s">
        <v>2499</v>
      </c>
      <c r="AP291" s="239"/>
      <c r="AQ291" s="239"/>
      <c r="AR291" s="328">
        <v>42947</v>
      </c>
      <c r="AS291" s="153" t="s">
        <v>2506</v>
      </c>
      <c r="AT291" s="239"/>
      <c r="AU291" s="239"/>
    </row>
    <row r="292" spans="1:47" s="240" customFormat="1" ht="12" hidden="1" x14ac:dyDescent="0.25">
      <c r="A292" s="222">
        <v>287</v>
      </c>
      <c r="B292" s="157" t="s">
        <v>896</v>
      </c>
      <c r="C292" s="158" t="s">
        <v>896</v>
      </c>
      <c r="D292" s="158" t="s">
        <v>896</v>
      </c>
      <c r="E292" s="158"/>
      <c r="F292" s="158"/>
      <c r="G292" s="110" t="s">
        <v>637</v>
      </c>
      <c r="H292" s="157" t="s">
        <v>72</v>
      </c>
      <c r="I292" s="157" t="s">
        <v>1413</v>
      </c>
      <c r="J292" s="158" t="s">
        <v>644</v>
      </c>
      <c r="K292" s="158" t="s">
        <v>534</v>
      </c>
      <c r="L292" s="154" t="s">
        <v>535</v>
      </c>
      <c r="M292" s="202"/>
      <c r="N292" s="154" t="s">
        <v>525</v>
      </c>
      <c r="O292" s="153" t="s">
        <v>551</v>
      </c>
      <c r="P292" s="153" t="s">
        <v>89</v>
      </c>
      <c r="Q292" s="260"/>
      <c r="R292" s="260"/>
      <c r="S292" s="258" t="s">
        <v>642</v>
      </c>
      <c r="T292" s="258">
        <v>1</v>
      </c>
      <c r="U292" s="258">
        <v>3</v>
      </c>
      <c r="V292" s="258" t="s">
        <v>524</v>
      </c>
      <c r="W292" s="258">
        <v>0</v>
      </c>
      <c r="X292" s="258">
        <v>0</v>
      </c>
      <c r="Y292" s="258" t="s">
        <v>524</v>
      </c>
      <c r="Z292" s="258">
        <v>0</v>
      </c>
      <c r="AA292" s="258">
        <v>0</v>
      </c>
      <c r="AB292" s="258" t="s">
        <v>642</v>
      </c>
      <c r="AC292" s="258"/>
      <c r="AD292" s="258" t="s">
        <v>2304</v>
      </c>
      <c r="AE292" s="156"/>
      <c r="AF292" s="156" t="s">
        <v>526</v>
      </c>
      <c r="AG292" s="156" t="s">
        <v>526</v>
      </c>
      <c r="AH292" s="156" t="s">
        <v>526</v>
      </c>
      <c r="AI292" s="241" t="s">
        <v>526</v>
      </c>
      <c r="AJ292" s="208" t="s">
        <v>526</v>
      </c>
      <c r="AK292" s="241" t="s">
        <v>540</v>
      </c>
      <c r="AL292" s="208" t="s">
        <v>540</v>
      </c>
      <c r="AM292" s="227" t="str">
        <f>IF(COUNTIF('BU-TDR'!A:A,'Master List'!B292)&gt;0,"yes","no")</f>
        <v>yes</v>
      </c>
      <c r="AN292" s="156">
        <v>4278</v>
      </c>
      <c r="AO292" s="239" t="s">
        <v>283</v>
      </c>
      <c r="AP292" s="239"/>
      <c r="AQ292" s="239"/>
      <c r="AR292" s="328">
        <v>42947</v>
      </c>
      <c r="AS292" s="153"/>
      <c r="AT292" s="239"/>
      <c r="AU292" s="239"/>
    </row>
    <row r="293" spans="1:47" s="240" customFormat="1" ht="12" hidden="1" x14ac:dyDescent="0.25">
      <c r="A293" s="222">
        <v>288</v>
      </c>
      <c r="B293" s="157" t="s">
        <v>1418</v>
      </c>
      <c r="C293" s="158" t="s">
        <v>896</v>
      </c>
      <c r="D293" s="158" t="s">
        <v>896</v>
      </c>
      <c r="E293" s="158"/>
      <c r="F293" s="158"/>
      <c r="G293" s="110" t="s">
        <v>530</v>
      </c>
      <c r="H293" s="157" t="s">
        <v>531</v>
      </c>
      <c r="I293" s="157" t="s">
        <v>532</v>
      </c>
      <c r="J293" s="158" t="s">
        <v>533</v>
      </c>
      <c r="K293" s="158" t="s">
        <v>534</v>
      </c>
      <c r="L293" s="154" t="s">
        <v>535</v>
      </c>
      <c r="M293" s="202"/>
      <c r="N293" s="154" t="s">
        <v>525</v>
      </c>
      <c r="O293" s="153" t="s">
        <v>551</v>
      </c>
      <c r="P293" s="153" t="s">
        <v>1417</v>
      </c>
      <c r="Q293" s="260"/>
      <c r="R293" s="260"/>
      <c r="S293" s="258" t="s">
        <v>524</v>
      </c>
      <c r="T293" s="258">
        <v>0</v>
      </c>
      <c r="U293" s="258">
        <v>0</v>
      </c>
      <c r="V293" s="258" t="s">
        <v>524</v>
      </c>
      <c r="W293" s="258">
        <v>0</v>
      </c>
      <c r="X293" s="258">
        <v>0</v>
      </c>
      <c r="Y293" s="258" t="s">
        <v>524</v>
      </c>
      <c r="Z293" s="258">
        <v>0</v>
      </c>
      <c r="AA293" s="258">
        <v>0</v>
      </c>
      <c r="AB293" s="258" t="s">
        <v>524</v>
      </c>
      <c r="AC293" s="258"/>
      <c r="AD293" s="258" t="s">
        <v>526</v>
      </c>
      <c r="AE293" s="156"/>
      <c r="AF293" s="156" t="s">
        <v>526</v>
      </c>
      <c r="AG293" s="156" t="s">
        <v>526</v>
      </c>
      <c r="AH293" s="156" t="s">
        <v>526</v>
      </c>
      <c r="AI293" s="241" t="e">
        <v>#N/A</v>
      </c>
      <c r="AJ293" s="208" t="s">
        <v>526</v>
      </c>
      <c r="AK293" s="241" t="e">
        <v>#N/A</v>
      </c>
      <c r="AL293" s="208" t="s">
        <v>526</v>
      </c>
      <c r="AM293" s="227" t="str">
        <f>IF(COUNTIF('BU-TDR'!A:A,'Master List'!B293)&gt;0,"yes","no")</f>
        <v>yes</v>
      </c>
      <c r="AN293" s="156">
        <v>4278</v>
      </c>
      <c r="AO293" s="239" t="s">
        <v>283</v>
      </c>
      <c r="AP293" s="239"/>
      <c r="AQ293" s="239"/>
      <c r="AR293" s="328">
        <v>42947</v>
      </c>
      <c r="AS293" s="153"/>
      <c r="AT293" s="239"/>
      <c r="AU293" s="239"/>
    </row>
    <row r="294" spans="1:47" s="240" customFormat="1" ht="12" hidden="1" x14ac:dyDescent="0.25">
      <c r="A294" s="222">
        <v>289</v>
      </c>
      <c r="B294" s="157" t="s">
        <v>92</v>
      </c>
      <c r="C294" s="158" t="s">
        <v>92</v>
      </c>
      <c r="D294" s="158" t="s">
        <v>92</v>
      </c>
      <c r="E294" s="158"/>
      <c r="F294" s="158"/>
      <c r="G294" s="110" t="s">
        <v>637</v>
      </c>
      <c r="H294" s="157" t="s">
        <v>283</v>
      </c>
      <c r="I294" s="157" t="s">
        <v>283</v>
      </c>
      <c r="J294" s="158" t="s">
        <v>672</v>
      </c>
      <c r="K294" s="158" t="s">
        <v>571</v>
      </c>
      <c r="L294" s="154" t="s">
        <v>638</v>
      </c>
      <c r="M294" s="202">
        <v>38564</v>
      </c>
      <c r="N294" s="154" t="s">
        <v>525</v>
      </c>
      <c r="O294" s="153" t="s">
        <v>551</v>
      </c>
      <c r="P294" s="153" t="s">
        <v>93</v>
      </c>
      <c r="Q294" s="260"/>
      <c r="R294" s="260"/>
      <c r="S294" s="258" t="s">
        <v>524</v>
      </c>
      <c r="T294" s="258">
        <v>0</v>
      </c>
      <c r="U294" s="258">
        <v>0</v>
      </c>
      <c r="V294" s="258" t="s">
        <v>524</v>
      </c>
      <c r="W294" s="258">
        <v>0</v>
      </c>
      <c r="X294" s="258">
        <v>0</v>
      </c>
      <c r="Y294" s="258" t="s">
        <v>524</v>
      </c>
      <c r="Z294" s="258">
        <v>0</v>
      </c>
      <c r="AA294" s="258">
        <v>0</v>
      </c>
      <c r="AB294" s="258" t="s">
        <v>524</v>
      </c>
      <c r="AC294" s="258"/>
      <c r="AD294" s="258" t="s">
        <v>526</v>
      </c>
      <c r="AE294" s="154"/>
      <c r="AF294" s="154" t="s">
        <v>526</v>
      </c>
      <c r="AG294" s="154" t="s">
        <v>526</v>
      </c>
      <c r="AH294" s="156" t="s">
        <v>526</v>
      </c>
      <c r="AI294" s="238" t="e">
        <v>#N/A</v>
      </c>
      <c r="AJ294" s="158" t="s">
        <v>526</v>
      </c>
      <c r="AK294" s="238" t="e">
        <v>#N/A</v>
      </c>
      <c r="AL294" s="158" t="s">
        <v>526</v>
      </c>
      <c r="AM294" s="227" t="str">
        <f>IF(COUNTIF('BU-TDR'!A:A,'Master List'!B294)&gt;0,"yes","no")</f>
        <v>no</v>
      </c>
      <c r="AN294" s="154"/>
      <c r="AO294" s="239" t="s">
        <v>283</v>
      </c>
      <c r="AP294" s="239"/>
      <c r="AQ294" s="239"/>
      <c r="AR294" s="328">
        <v>42947</v>
      </c>
      <c r="AS294" s="153"/>
      <c r="AT294" s="239"/>
      <c r="AU294" s="239"/>
    </row>
    <row r="295" spans="1:47" s="240" customFormat="1" ht="12" hidden="1" x14ac:dyDescent="0.25">
      <c r="A295" s="222">
        <v>290</v>
      </c>
      <c r="B295" s="157" t="s">
        <v>91</v>
      </c>
      <c r="C295" s="158" t="s">
        <v>91</v>
      </c>
      <c r="D295" s="158" t="s">
        <v>91</v>
      </c>
      <c r="E295" s="158"/>
      <c r="F295" s="158"/>
      <c r="G295" s="110" t="s">
        <v>637</v>
      </c>
      <c r="H295" s="157" t="s">
        <v>72</v>
      </c>
      <c r="I295" s="157" t="s">
        <v>1419</v>
      </c>
      <c r="J295" s="158" t="s">
        <v>644</v>
      </c>
      <c r="K295" s="158" t="s">
        <v>534</v>
      </c>
      <c r="L295" s="154" t="s">
        <v>535</v>
      </c>
      <c r="M295" s="202"/>
      <c r="N295" s="154" t="s">
        <v>525</v>
      </c>
      <c r="O295" s="153" t="s">
        <v>551</v>
      </c>
      <c r="P295" s="153" t="s">
        <v>93</v>
      </c>
      <c r="Q295" s="260"/>
      <c r="R295" s="260"/>
      <c r="S295" s="258" t="s">
        <v>642</v>
      </c>
      <c r="T295" s="258">
        <v>1</v>
      </c>
      <c r="U295" s="258">
        <v>17</v>
      </c>
      <c r="V295" s="258" t="s">
        <v>524</v>
      </c>
      <c r="W295" s="258">
        <v>0</v>
      </c>
      <c r="X295" s="258">
        <v>0</v>
      </c>
      <c r="Y295" s="258" t="s">
        <v>524</v>
      </c>
      <c r="Z295" s="258">
        <v>0</v>
      </c>
      <c r="AA295" s="258">
        <v>0</v>
      </c>
      <c r="AB295" s="258" t="s">
        <v>642</v>
      </c>
      <c r="AC295" s="258"/>
      <c r="AD295" s="258" t="s">
        <v>2304</v>
      </c>
      <c r="AE295" s="154"/>
      <c r="AF295" s="154" t="s">
        <v>526</v>
      </c>
      <c r="AG295" s="154" t="s">
        <v>1420</v>
      </c>
      <c r="AH295" s="156" t="s">
        <v>2509</v>
      </c>
      <c r="AI295" s="238" t="s">
        <v>526</v>
      </c>
      <c r="AJ295" s="158" t="s">
        <v>526</v>
      </c>
      <c r="AK295" s="238" t="s">
        <v>540</v>
      </c>
      <c r="AL295" s="158" t="s">
        <v>540</v>
      </c>
      <c r="AM295" s="227" t="str">
        <f>IF(COUNTIF('BU-TDR'!A:A,'Master List'!B295)&gt;0,"yes","no")</f>
        <v>yes</v>
      </c>
      <c r="AN295" s="154">
        <v>4237</v>
      </c>
      <c r="AO295" s="239" t="s">
        <v>283</v>
      </c>
      <c r="AP295" s="239"/>
      <c r="AQ295" s="239"/>
      <c r="AR295" s="328">
        <v>42947</v>
      </c>
      <c r="AS295" s="153"/>
      <c r="AT295" s="239"/>
      <c r="AU295" s="239"/>
    </row>
    <row r="296" spans="1:47" s="240" customFormat="1" ht="12" hidden="1" x14ac:dyDescent="0.25">
      <c r="A296" s="231">
        <v>291</v>
      </c>
      <c r="B296" s="204" t="s">
        <v>1426</v>
      </c>
      <c r="C296" s="158" t="s">
        <v>91</v>
      </c>
      <c r="D296" s="158" t="s">
        <v>91</v>
      </c>
      <c r="E296" s="158"/>
      <c r="F296" s="158"/>
      <c r="G296" s="110" t="s">
        <v>530</v>
      </c>
      <c r="H296" s="157" t="s">
        <v>531</v>
      </c>
      <c r="I296" s="157" t="s">
        <v>532</v>
      </c>
      <c r="J296" s="158" t="s">
        <v>533</v>
      </c>
      <c r="K296" s="158" t="s">
        <v>534</v>
      </c>
      <c r="L296" s="154" t="s">
        <v>535</v>
      </c>
      <c r="M296" s="202"/>
      <c r="N296" s="154" t="s">
        <v>525</v>
      </c>
      <c r="O296" s="153" t="s">
        <v>551</v>
      </c>
      <c r="P296" s="153" t="s">
        <v>1425</v>
      </c>
      <c r="Q296" s="260"/>
      <c r="R296" s="260"/>
      <c r="S296" s="258" t="s">
        <v>524</v>
      </c>
      <c r="T296" s="258">
        <v>0</v>
      </c>
      <c r="U296" s="258">
        <v>0</v>
      </c>
      <c r="V296" s="258" t="s">
        <v>642</v>
      </c>
      <c r="W296" s="258">
        <v>1</v>
      </c>
      <c r="X296" s="258">
        <v>24</v>
      </c>
      <c r="Y296" s="258" t="s">
        <v>524</v>
      </c>
      <c r="Z296" s="258">
        <v>0</v>
      </c>
      <c r="AA296" s="258">
        <v>0</v>
      </c>
      <c r="AB296" s="258" t="s">
        <v>524</v>
      </c>
      <c r="AC296" s="258"/>
      <c r="AD296" s="258" t="s">
        <v>526</v>
      </c>
      <c r="AE296" s="154"/>
      <c r="AF296" s="154" t="s">
        <v>540</v>
      </c>
      <c r="AG296" s="154" t="s">
        <v>526</v>
      </c>
      <c r="AH296" s="156" t="s">
        <v>526</v>
      </c>
      <c r="AI296" s="238" t="s">
        <v>2305</v>
      </c>
      <c r="AJ296" s="158" t="s">
        <v>540</v>
      </c>
      <c r="AK296" s="238" t="s">
        <v>526</v>
      </c>
      <c r="AL296" s="208" t="s">
        <v>526</v>
      </c>
      <c r="AM296" s="227" t="str">
        <f>IF(COUNTIF('BU-TDR'!A:A,'Master List'!B296)&gt;0,"yes","no")</f>
        <v>yes</v>
      </c>
      <c r="AN296" s="154">
        <v>4237</v>
      </c>
      <c r="AO296" s="239" t="s">
        <v>283</v>
      </c>
      <c r="AP296" s="239"/>
      <c r="AQ296" s="239"/>
      <c r="AR296" s="328">
        <v>42947</v>
      </c>
      <c r="AS296" s="153"/>
      <c r="AT296" s="239"/>
      <c r="AU296" s="239"/>
    </row>
    <row r="297" spans="1:47" s="240" customFormat="1" ht="24" hidden="1" x14ac:dyDescent="0.25">
      <c r="A297" s="222">
        <v>292</v>
      </c>
      <c r="B297" s="157" t="s">
        <v>1428</v>
      </c>
      <c r="C297" s="158" t="s">
        <v>1428</v>
      </c>
      <c r="D297" s="158" t="s">
        <v>1428</v>
      </c>
      <c r="E297" s="158"/>
      <c r="F297" s="158"/>
      <c r="G297" s="110" t="s">
        <v>637</v>
      </c>
      <c r="H297" s="157" t="s">
        <v>283</v>
      </c>
      <c r="I297" s="157" t="s">
        <v>283</v>
      </c>
      <c r="J297" s="158" t="s">
        <v>672</v>
      </c>
      <c r="K297" s="158" t="s">
        <v>571</v>
      </c>
      <c r="L297" s="154" t="s">
        <v>572</v>
      </c>
      <c r="M297" s="202">
        <v>38564</v>
      </c>
      <c r="N297" s="154" t="s">
        <v>525</v>
      </c>
      <c r="O297" s="153" t="s">
        <v>551</v>
      </c>
      <c r="P297" s="153" t="s">
        <v>1427</v>
      </c>
      <c r="Q297" s="260"/>
      <c r="R297" s="260"/>
      <c r="S297" s="258" t="s">
        <v>524</v>
      </c>
      <c r="T297" s="258">
        <v>0</v>
      </c>
      <c r="U297" s="258">
        <v>0</v>
      </c>
      <c r="V297" s="258" t="s">
        <v>524</v>
      </c>
      <c r="W297" s="258">
        <v>0</v>
      </c>
      <c r="X297" s="258">
        <v>0</v>
      </c>
      <c r="Y297" s="258" t="s">
        <v>524</v>
      </c>
      <c r="Z297" s="258">
        <v>0</v>
      </c>
      <c r="AA297" s="258">
        <v>0</v>
      </c>
      <c r="AB297" s="258" t="s">
        <v>524</v>
      </c>
      <c r="AC297" s="258"/>
      <c r="AD297" s="258" t="s">
        <v>526</v>
      </c>
      <c r="AE297" s="154"/>
      <c r="AF297" s="154" t="s">
        <v>526</v>
      </c>
      <c r="AG297" s="154" t="s">
        <v>526</v>
      </c>
      <c r="AH297" s="156" t="s">
        <v>526</v>
      </c>
      <c r="AI297" s="238" t="e">
        <v>#N/A</v>
      </c>
      <c r="AJ297" s="158" t="s">
        <v>526</v>
      </c>
      <c r="AK297" s="238" t="e">
        <v>#N/A</v>
      </c>
      <c r="AL297" s="158" t="s">
        <v>526</v>
      </c>
      <c r="AM297" s="227" t="str">
        <f>IF(COUNTIF('BU-TDR'!A:A,'Master List'!B297)&gt;0,"yes","no")</f>
        <v>no</v>
      </c>
      <c r="AN297" s="154"/>
      <c r="AO297" s="239" t="s">
        <v>283</v>
      </c>
      <c r="AP297" s="239"/>
      <c r="AQ297" s="239"/>
      <c r="AR297" s="328">
        <v>42947</v>
      </c>
      <c r="AS297" s="153"/>
      <c r="AT297" s="239"/>
      <c r="AU297" s="239"/>
    </row>
    <row r="298" spans="1:47" s="240" customFormat="1" ht="24" hidden="1" x14ac:dyDescent="0.25">
      <c r="A298" s="222">
        <v>293</v>
      </c>
      <c r="B298" s="157" t="s">
        <v>94</v>
      </c>
      <c r="C298" s="158" t="s">
        <v>94</v>
      </c>
      <c r="D298" s="158" t="s">
        <v>94</v>
      </c>
      <c r="E298" s="158"/>
      <c r="F298" s="158"/>
      <c r="G298" s="110" t="s">
        <v>637</v>
      </c>
      <c r="H298" s="157" t="s">
        <v>22</v>
      </c>
      <c r="I298" s="157" t="s">
        <v>1429</v>
      </c>
      <c r="J298" s="154" t="s">
        <v>1430</v>
      </c>
      <c r="K298" s="158" t="s">
        <v>534</v>
      </c>
      <c r="L298" s="154" t="s">
        <v>535</v>
      </c>
      <c r="M298" s="202"/>
      <c r="N298" s="154" t="s">
        <v>525</v>
      </c>
      <c r="O298" s="153" t="s">
        <v>551</v>
      </c>
      <c r="P298" s="153" t="s">
        <v>95</v>
      </c>
      <c r="Q298" s="260"/>
      <c r="R298" s="260"/>
      <c r="S298" s="258" t="s">
        <v>642</v>
      </c>
      <c r="T298" s="258">
        <v>1</v>
      </c>
      <c r="U298" s="258">
        <v>19</v>
      </c>
      <c r="V298" s="258" t="s">
        <v>524</v>
      </c>
      <c r="W298" s="258">
        <v>0</v>
      </c>
      <c r="X298" s="258">
        <v>0</v>
      </c>
      <c r="Y298" s="258" t="s">
        <v>524</v>
      </c>
      <c r="Z298" s="258">
        <v>0</v>
      </c>
      <c r="AA298" s="258">
        <v>0</v>
      </c>
      <c r="AB298" s="258" t="s">
        <v>642</v>
      </c>
      <c r="AC298" s="258"/>
      <c r="AD298" s="258" t="s">
        <v>2304</v>
      </c>
      <c r="AE298" s="154"/>
      <c r="AF298" s="154" t="s">
        <v>526</v>
      </c>
      <c r="AG298" s="154" t="s">
        <v>1431</v>
      </c>
      <c r="AH298" s="156" t="s">
        <v>2510</v>
      </c>
      <c r="AI298" s="238" t="s">
        <v>526</v>
      </c>
      <c r="AJ298" s="158" t="s">
        <v>526</v>
      </c>
      <c r="AK298" s="238" t="s">
        <v>540</v>
      </c>
      <c r="AL298" s="158" t="s">
        <v>540</v>
      </c>
      <c r="AM298" s="227" t="str">
        <f>IF(COUNTIF('BU-TDR'!A:A,'Master List'!B298)&gt;0,"yes","no")</f>
        <v>yes</v>
      </c>
      <c r="AN298" s="154">
        <v>4278</v>
      </c>
      <c r="AO298" s="239" t="s">
        <v>283</v>
      </c>
      <c r="AP298" s="239"/>
      <c r="AQ298" s="239"/>
      <c r="AR298" s="328">
        <v>42947</v>
      </c>
      <c r="AS298" s="153"/>
      <c r="AT298" s="239"/>
      <c r="AU298" s="239"/>
    </row>
    <row r="299" spans="1:47" s="240" customFormat="1" ht="12" hidden="1" x14ac:dyDescent="0.25">
      <c r="A299" s="222">
        <v>294</v>
      </c>
      <c r="B299" s="157" t="s">
        <v>1437</v>
      </c>
      <c r="C299" s="158" t="s">
        <v>94</v>
      </c>
      <c r="D299" s="158" t="s">
        <v>94</v>
      </c>
      <c r="E299" s="158"/>
      <c r="F299" s="158"/>
      <c r="G299" s="110" t="s">
        <v>530</v>
      </c>
      <c r="H299" s="157" t="s">
        <v>531</v>
      </c>
      <c r="I299" s="157" t="s">
        <v>532</v>
      </c>
      <c r="J299" s="158" t="s">
        <v>533</v>
      </c>
      <c r="K299" s="158" t="s">
        <v>534</v>
      </c>
      <c r="L299" s="154" t="s">
        <v>535</v>
      </c>
      <c r="M299" s="202"/>
      <c r="N299" s="154" t="s">
        <v>525</v>
      </c>
      <c r="O299" s="153" t="s">
        <v>551</v>
      </c>
      <c r="P299" s="153" t="s">
        <v>1436</v>
      </c>
      <c r="Q299" s="260"/>
      <c r="R299" s="260"/>
      <c r="S299" s="258" t="s">
        <v>524</v>
      </c>
      <c r="T299" s="258">
        <v>0</v>
      </c>
      <c r="U299" s="258">
        <v>0</v>
      </c>
      <c r="V299" s="258" t="s">
        <v>642</v>
      </c>
      <c r="W299" s="258">
        <v>1</v>
      </c>
      <c r="X299" s="258">
        <v>24</v>
      </c>
      <c r="Y299" s="258" t="s">
        <v>524</v>
      </c>
      <c r="Z299" s="258">
        <v>0</v>
      </c>
      <c r="AA299" s="258">
        <v>0</v>
      </c>
      <c r="AB299" s="258" t="s">
        <v>524</v>
      </c>
      <c r="AC299" s="258"/>
      <c r="AD299" s="258" t="s">
        <v>526</v>
      </c>
      <c r="AE299" s="154"/>
      <c r="AF299" s="154" t="s">
        <v>526</v>
      </c>
      <c r="AG299" s="154" t="s">
        <v>526</v>
      </c>
      <c r="AH299" s="156" t="s">
        <v>526</v>
      </c>
      <c r="AI299" s="238" t="s">
        <v>526</v>
      </c>
      <c r="AJ299" s="158" t="s">
        <v>526</v>
      </c>
      <c r="AK299" s="238" t="s">
        <v>540</v>
      </c>
      <c r="AL299" s="158" t="s">
        <v>540</v>
      </c>
      <c r="AM299" s="227" t="str">
        <f>IF(COUNTIF('BU-TDR'!A:A,'Master List'!B299)&gt;0,"yes","no")</f>
        <v>yes</v>
      </c>
      <c r="AN299" s="154">
        <v>4278</v>
      </c>
      <c r="AO299" s="239" t="s">
        <v>283</v>
      </c>
      <c r="AP299" s="239"/>
      <c r="AQ299" s="239"/>
      <c r="AR299" s="328">
        <v>42947</v>
      </c>
      <c r="AS299" s="153"/>
      <c r="AT299" s="239"/>
      <c r="AU299" s="239"/>
    </row>
    <row r="300" spans="1:47" s="240" customFormat="1" ht="24" hidden="1" x14ac:dyDescent="0.25">
      <c r="A300" s="231">
        <v>295</v>
      </c>
      <c r="B300" s="204" t="s">
        <v>906</v>
      </c>
      <c r="C300" s="208" t="s">
        <v>906</v>
      </c>
      <c r="D300" s="208" t="s">
        <v>906</v>
      </c>
      <c r="E300" s="208"/>
      <c r="F300" s="208"/>
      <c r="G300" s="111" t="s">
        <v>637</v>
      </c>
      <c r="H300" s="204" t="s">
        <v>82</v>
      </c>
      <c r="I300" s="204" t="s">
        <v>283</v>
      </c>
      <c r="J300" s="208" t="s">
        <v>283</v>
      </c>
      <c r="K300" s="208" t="s">
        <v>534</v>
      </c>
      <c r="L300" s="156" t="s">
        <v>572</v>
      </c>
      <c r="M300" s="205" t="s">
        <v>1440</v>
      </c>
      <c r="N300" s="156" t="s">
        <v>525</v>
      </c>
      <c r="O300" s="155" t="s">
        <v>43</v>
      </c>
      <c r="P300" s="155" t="s">
        <v>1439</v>
      </c>
      <c r="Q300" s="316"/>
      <c r="R300" s="316"/>
      <c r="S300" s="262" t="s">
        <v>524</v>
      </c>
      <c r="T300" s="258">
        <v>0</v>
      </c>
      <c r="U300" s="258">
        <v>0</v>
      </c>
      <c r="V300" s="258" t="s">
        <v>524</v>
      </c>
      <c r="W300" s="258">
        <v>0</v>
      </c>
      <c r="X300" s="258">
        <v>0</v>
      </c>
      <c r="Y300" s="262" t="s">
        <v>524</v>
      </c>
      <c r="Z300" s="258">
        <v>0</v>
      </c>
      <c r="AA300" s="258">
        <v>0</v>
      </c>
      <c r="AB300" s="258" t="s">
        <v>524</v>
      </c>
      <c r="AC300" s="262"/>
      <c r="AD300" s="258" t="s">
        <v>526</v>
      </c>
      <c r="AE300" s="156"/>
      <c r="AF300" s="156" t="s">
        <v>526</v>
      </c>
      <c r="AG300" s="156" t="s">
        <v>526</v>
      </c>
      <c r="AH300" s="156" t="s">
        <v>526</v>
      </c>
      <c r="AI300" s="238" t="e">
        <v>#N/A</v>
      </c>
      <c r="AJ300" s="158" t="s">
        <v>526</v>
      </c>
      <c r="AK300" s="238" t="e">
        <v>#N/A</v>
      </c>
      <c r="AL300" s="158" t="s">
        <v>526</v>
      </c>
      <c r="AM300" s="227" t="str">
        <f>IF(COUNTIF('BU-TDR'!A:A,'Master List'!B300)&gt;0,"yes","no")</f>
        <v>yes</v>
      </c>
      <c r="AN300" s="154">
        <v>4210</v>
      </c>
      <c r="AO300" s="239" t="s">
        <v>1439</v>
      </c>
      <c r="AP300" s="239"/>
      <c r="AQ300" s="239"/>
      <c r="AR300" s="328">
        <v>42947</v>
      </c>
      <c r="AS300" s="153"/>
      <c r="AT300" s="239"/>
      <c r="AU300" s="239"/>
    </row>
    <row r="301" spans="1:47" s="240" customFormat="1" ht="48" hidden="1" x14ac:dyDescent="0.25">
      <c r="A301" s="231">
        <v>296</v>
      </c>
      <c r="B301" s="204" t="s">
        <v>1442</v>
      </c>
      <c r="C301" s="208" t="s">
        <v>906</v>
      </c>
      <c r="D301" s="208" t="s">
        <v>906</v>
      </c>
      <c r="E301" s="208"/>
      <c r="F301" s="208"/>
      <c r="G301" s="111" t="s">
        <v>530</v>
      </c>
      <c r="H301" s="204" t="s">
        <v>531</v>
      </c>
      <c r="I301" s="204" t="s">
        <v>532</v>
      </c>
      <c r="J301" s="208" t="s">
        <v>533</v>
      </c>
      <c r="K301" s="208" t="s">
        <v>534</v>
      </c>
      <c r="L301" s="156" t="s">
        <v>572</v>
      </c>
      <c r="M301" s="205" t="s">
        <v>1440</v>
      </c>
      <c r="N301" s="156" t="s">
        <v>525</v>
      </c>
      <c r="O301" s="155" t="s">
        <v>43</v>
      </c>
      <c r="P301" s="155" t="s">
        <v>1441</v>
      </c>
      <c r="Q301" s="316"/>
      <c r="R301" s="316"/>
      <c r="S301" s="262" t="s">
        <v>524</v>
      </c>
      <c r="T301" s="258">
        <v>0</v>
      </c>
      <c r="U301" s="258">
        <v>0</v>
      </c>
      <c r="V301" s="258" t="s">
        <v>524</v>
      </c>
      <c r="W301" s="258">
        <v>0</v>
      </c>
      <c r="X301" s="258">
        <v>0</v>
      </c>
      <c r="Y301" s="262" t="s">
        <v>524</v>
      </c>
      <c r="Z301" s="258">
        <v>0</v>
      </c>
      <c r="AA301" s="258">
        <v>0</v>
      </c>
      <c r="AB301" s="258" t="s">
        <v>524</v>
      </c>
      <c r="AC301" s="262"/>
      <c r="AD301" s="258" t="s">
        <v>526</v>
      </c>
      <c r="AE301" s="156"/>
      <c r="AF301" s="156" t="s">
        <v>526</v>
      </c>
      <c r="AG301" s="156" t="s">
        <v>526</v>
      </c>
      <c r="AH301" s="156" t="s">
        <v>526</v>
      </c>
      <c r="AI301" s="238" t="e">
        <v>#N/A</v>
      </c>
      <c r="AJ301" s="158" t="s">
        <v>526</v>
      </c>
      <c r="AK301" s="238" t="e">
        <v>#N/A</v>
      </c>
      <c r="AL301" s="158" t="s">
        <v>526</v>
      </c>
      <c r="AM301" s="227" t="str">
        <f>IF(COUNTIF('BU-TDR'!A:A,'Master List'!B301)&gt;0,"yes","no")</f>
        <v>yes</v>
      </c>
      <c r="AN301" s="154">
        <v>4210</v>
      </c>
      <c r="AO301" s="239" t="s">
        <v>2511</v>
      </c>
      <c r="AP301" s="239"/>
      <c r="AQ301" s="239"/>
      <c r="AR301" s="328">
        <v>42969</v>
      </c>
      <c r="AS301" s="153" t="s">
        <v>2512</v>
      </c>
      <c r="AT301" s="239"/>
      <c r="AU301" s="239"/>
    </row>
    <row r="302" spans="1:47" s="240" customFormat="1" ht="48" hidden="1" x14ac:dyDescent="0.25">
      <c r="A302" s="231">
        <v>297</v>
      </c>
      <c r="B302" s="204" t="s">
        <v>910</v>
      </c>
      <c r="C302" s="208" t="s">
        <v>910</v>
      </c>
      <c r="D302" s="208" t="s">
        <v>910</v>
      </c>
      <c r="E302" s="208"/>
      <c r="F302" s="208"/>
      <c r="G302" s="111" t="s">
        <v>637</v>
      </c>
      <c r="H302" s="204" t="s">
        <v>72</v>
      </c>
      <c r="I302" s="204" t="s">
        <v>283</v>
      </c>
      <c r="J302" s="208" t="s">
        <v>283</v>
      </c>
      <c r="K302" s="208" t="s">
        <v>534</v>
      </c>
      <c r="L302" s="156" t="s">
        <v>572</v>
      </c>
      <c r="M302" s="205" t="s">
        <v>1444</v>
      </c>
      <c r="N302" s="156" t="s">
        <v>525</v>
      </c>
      <c r="O302" s="155" t="s">
        <v>43</v>
      </c>
      <c r="P302" s="155" t="s">
        <v>1439</v>
      </c>
      <c r="Q302" s="316"/>
      <c r="R302" s="316"/>
      <c r="S302" s="262" t="s">
        <v>524</v>
      </c>
      <c r="T302" s="258">
        <v>0</v>
      </c>
      <c r="U302" s="258">
        <v>0</v>
      </c>
      <c r="V302" s="258" t="s">
        <v>524</v>
      </c>
      <c r="W302" s="258">
        <v>0</v>
      </c>
      <c r="X302" s="258">
        <v>0</v>
      </c>
      <c r="Y302" s="262" t="s">
        <v>524</v>
      </c>
      <c r="Z302" s="258">
        <v>0</v>
      </c>
      <c r="AA302" s="258">
        <v>0</v>
      </c>
      <c r="AB302" s="258" t="s">
        <v>524</v>
      </c>
      <c r="AC302" s="262"/>
      <c r="AD302" s="258" t="s">
        <v>526</v>
      </c>
      <c r="AE302" s="156"/>
      <c r="AF302" s="156" t="s">
        <v>526</v>
      </c>
      <c r="AG302" s="156" t="s">
        <v>526</v>
      </c>
      <c r="AH302" s="156" t="s">
        <v>526</v>
      </c>
      <c r="AI302" s="238" t="e">
        <v>#N/A</v>
      </c>
      <c r="AJ302" s="158" t="s">
        <v>526</v>
      </c>
      <c r="AK302" s="238" t="e">
        <v>#N/A</v>
      </c>
      <c r="AL302" s="158" t="s">
        <v>526</v>
      </c>
      <c r="AM302" s="227" t="str">
        <f>IF(COUNTIF('BU-TDR'!A:A,'Master List'!B302)&gt;0,"yes","no")</f>
        <v>yes</v>
      </c>
      <c r="AN302" s="154">
        <v>4210</v>
      </c>
      <c r="AO302" s="239" t="s">
        <v>283</v>
      </c>
      <c r="AP302" s="239"/>
      <c r="AQ302" s="239"/>
      <c r="AR302" s="328">
        <v>42969</v>
      </c>
      <c r="AS302" s="153" t="s">
        <v>2512</v>
      </c>
      <c r="AT302" s="239"/>
      <c r="AU302" s="239"/>
    </row>
    <row r="303" spans="1:47" s="240" customFormat="1" ht="48" hidden="1" x14ac:dyDescent="0.25">
      <c r="A303" s="222">
        <v>298</v>
      </c>
      <c r="B303" s="157" t="s">
        <v>1445</v>
      </c>
      <c r="C303" s="158" t="s">
        <v>910</v>
      </c>
      <c r="D303" s="158" t="s">
        <v>910</v>
      </c>
      <c r="E303" s="158"/>
      <c r="F303" s="158"/>
      <c r="G303" s="110" t="s">
        <v>530</v>
      </c>
      <c r="H303" s="157" t="s">
        <v>531</v>
      </c>
      <c r="I303" s="157" t="s">
        <v>532</v>
      </c>
      <c r="J303" s="158" t="s">
        <v>533</v>
      </c>
      <c r="K303" s="158" t="s">
        <v>534</v>
      </c>
      <c r="L303" s="154" t="s">
        <v>572</v>
      </c>
      <c r="M303" s="205" t="s">
        <v>1444</v>
      </c>
      <c r="N303" s="154" t="s">
        <v>525</v>
      </c>
      <c r="O303" s="153" t="s">
        <v>43</v>
      </c>
      <c r="P303" s="153" t="s">
        <v>1441</v>
      </c>
      <c r="Q303" s="260"/>
      <c r="R303" s="260"/>
      <c r="S303" s="258" t="s">
        <v>524</v>
      </c>
      <c r="T303" s="258">
        <v>0</v>
      </c>
      <c r="U303" s="258">
        <v>0</v>
      </c>
      <c r="V303" s="258" t="s">
        <v>524</v>
      </c>
      <c r="W303" s="258">
        <v>0</v>
      </c>
      <c r="X303" s="258">
        <v>0</v>
      </c>
      <c r="Y303" s="258" t="s">
        <v>524</v>
      </c>
      <c r="Z303" s="258">
        <v>0</v>
      </c>
      <c r="AA303" s="258">
        <v>0</v>
      </c>
      <c r="AB303" s="258" t="s">
        <v>524</v>
      </c>
      <c r="AC303" s="258"/>
      <c r="AD303" s="258" t="s">
        <v>526</v>
      </c>
      <c r="AE303" s="154"/>
      <c r="AF303" s="154" t="s">
        <v>526</v>
      </c>
      <c r="AG303" s="154" t="s">
        <v>526</v>
      </c>
      <c r="AH303" s="156" t="s">
        <v>526</v>
      </c>
      <c r="AI303" s="238" t="e">
        <v>#N/A</v>
      </c>
      <c r="AJ303" s="158" t="s">
        <v>526</v>
      </c>
      <c r="AK303" s="238" t="e">
        <v>#N/A</v>
      </c>
      <c r="AL303" s="158" t="s">
        <v>526</v>
      </c>
      <c r="AM303" s="227" t="str">
        <f>IF(COUNTIF('BU-TDR'!A:A,'Master List'!B303)&gt;0,"yes","no")</f>
        <v>yes</v>
      </c>
      <c r="AN303" s="154">
        <v>4210</v>
      </c>
      <c r="AO303" s="239" t="s">
        <v>283</v>
      </c>
      <c r="AP303" s="239"/>
      <c r="AQ303" s="239"/>
      <c r="AR303" s="328">
        <v>42969</v>
      </c>
      <c r="AS303" s="153" t="s">
        <v>2512</v>
      </c>
      <c r="AT303" s="239"/>
      <c r="AU303" s="239"/>
    </row>
    <row r="304" spans="1:47" s="240" customFormat="1" ht="48" hidden="1" x14ac:dyDescent="0.25">
      <c r="A304" s="222">
        <v>299</v>
      </c>
      <c r="B304" s="157" t="s">
        <v>57</v>
      </c>
      <c r="C304" s="158" t="s">
        <v>57</v>
      </c>
      <c r="D304" s="158" t="s">
        <v>57</v>
      </c>
      <c r="E304" s="158"/>
      <c r="F304" s="158"/>
      <c r="G304" s="110" t="s">
        <v>637</v>
      </c>
      <c r="H304" s="157" t="s">
        <v>22</v>
      </c>
      <c r="I304" s="157" t="s">
        <v>1447</v>
      </c>
      <c r="J304" s="158" t="s">
        <v>644</v>
      </c>
      <c r="K304" s="158" t="s">
        <v>534</v>
      </c>
      <c r="L304" s="154" t="s">
        <v>535</v>
      </c>
      <c r="M304" s="202"/>
      <c r="N304" s="154" t="s">
        <v>525</v>
      </c>
      <c r="O304" s="153" t="s">
        <v>551</v>
      </c>
      <c r="P304" s="153" t="s">
        <v>97</v>
      </c>
      <c r="Q304" s="260"/>
      <c r="R304" s="260"/>
      <c r="S304" s="258" t="s">
        <v>642</v>
      </c>
      <c r="T304" s="258">
        <v>1</v>
      </c>
      <c r="U304" s="258">
        <v>4</v>
      </c>
      <c r="V304" s="258" t="s">
        <v>524</v>
      </c>
      <c r="W304" s="258">
        <v>0</v>
      </c>
      <c r="X304" s="258">
        <v>0</v>
      </c>
      <c r="Y304" s="258" t="s">
        <v>524</v>
      </c>
      <c r="Z304" s="258">
        <v>0</v>
      </c>
      <c r="AA304" s="258">
        <v>0</v>
      </c>
      <c r="AB304" s="258" t="s">
        <v>642</v>
      </c>
      <c r="AC304" s="258"/>
      <c r="AD304" s="258" t="s">
        <v>2304</v>
      </c>
      <c r="AE304" s="154"/>
      <c r="AF304" s="154" t="s">
        <v>540</v>
      </c>
      <c r="AG304" s="154" t="s">
        <v>1448</v>
      </c>
      <c r="AH304" s="156" t="s">
        <v>526</v>
      </c>
      <c r="AI304" s="238" t="s">
        <v>2305</v>
      </c>
      <c r="AJ304" s="158" t="s">
        <v>540</v>
      </c>
      <c r="AK304" s="238" t="s">
        <v>526</v>
      </c>
      <c r="AL304" s="158" t="s">
        <v>526</v>
      </c>
      <c r="AM304" s="227" t="str">
        <f>IF(COUNTIF('BU-TDR'!A:A,'Master List'!B304)&gt;0,"yes","no")</f>
        <v>no</v>
      </c>
      <c r="AN304" s="154">
        <v>4278</v>
      </c>
      <c r="AO304" s="239" t="s">
        <v>283</v>
      </c>
      <c r="AP304" s="239"/>
      <c r="AQ304" s="239"/>
      <c r="AR304" s="328">
        <v>42969</v>
      </c>
      <c r="AS304" s="153" t="s">
        <v>2512</v>
      </c>
      <c r="AT304" s="239"/>
      <c r="AU304" s="239"/>
    </row>
    <row r="305" spans="1:47" s="240" customFormat="1" ht="24" hidden="1" x14ac:dyDescent="0.25">
      <c r="A305" s="222">
        <v>300</v>
      </c>
      <c r="B305" s="157" t="s">
        <v>1451</v>
      </c>
      <c r="C305" s="158" t="s">
        <v>57</v>
      </c>
      <c r="D305" s="158" t="s">
        <v>57</v>
      </c>
      <c r="E305" s="158"/>
      <c r="F305" s="158"/>
      <c r="G305" s="110" t="s">
        <v>530</v>
      </c>
      <c r="H305" s="157" t="s">
        <v>531</v>
      </c>
      <c r="I305" s="157" t="s">
        <v>532</v>
      </c>
      <c r="J305" s="158" t="s">
        <v>533</v>
      </c>
      <c r="K305" s="158" t="s">
        <v>534</v>
      </c>
      <c r="L305" s="154" t="s">
        <v>535</v>
      </c>
      <c r="M305" s="202"/>
      <c r="N305" s="154" t="s">
        <v>525</v>
      </c>
      <c r="O305" s="153" t="s">
        <v>551</v>
      </c>
      <c r="P305" s="153" t="s">
        <v>1450</v>
      </c>
      <c r="Q305" s="260"/>
      <c r="R305" s="260"/>
      <c r="S305" s="258" t="s">
        <v>524</v>
      </c>
      <c r="T305" s="258">
        <v>0</v>
      </c>
      <c r="U305" s="258">
        <v>0</v>
      </c>
      <c r="V305" s="258" t="s">
        <v>524</v>
      </c>
      <c r="W305" s="258">
        <v>0</v>
      </c>
      <c r="X305" s="258">
        <v>0</v>
      </c>
      <c r="Y305" s="258" t="s">
        <v>524</v>
      </c>
      <c r="Z305" s="258">
        <v>0</v>
      </c>
      <c r="AA305" s="258">
        <v>0</v>
      </c>
      <c r="AB305" s="258" t="s">
        <v>524</v>
      </c>
      <c r="AC305" s="258"/>
      <c r="AD305" s="258" t="s">
        <v>526</v>
      </c>
      <c r="AE305" s="154"/>
      <c r="AF305" s="154" t="s">
        <v>526</v>
      </c>
      <c r="AG305" s="154" t="s">
        <v>526</v>
      </c>
      <c r="AH305" s="156" t="s">
        <v>526</v>
      </c>
      <c r="AI305" s="238" t="e">
        <v>#N/A</v>
      </c>
      <c r="AJ305" s="158" t="s">
        <v>526</v>
      </c>
      <c r="AK305" s="238" t="e">
        <v>#N/A</v>
      </c>
      <c r="AL305" s="158" t="s">
        <v>526</v>
      </c>
      <c r="AM305" s="227" t="str">
        <f>IF(COUNTIF('BU-TDR'!A:A,'Master List'!B305)&gt;0,"yes","no")</f>
        <v>no</v>
      </c>
      <c r="AN305" s="154">
        <v>4278</v>
      </c>
      <c r="AO305" s="239" t="s">
        <v>283</v>
      </c>
      <c r="AP305" s="239"/>
      <c r="AQ305" s="239"/>
      <c r="AR305" s="328">
        <v>42947</v>
      </c>
      <c r="AS305" s="153"/>
      <c r="AT305" s="239"/>
      <c r="AU305" s="239"/>
    </row>
    <row r="306" spans="1:47" s="240" customFormat="1" ht="24" hidden="1" x14ac:dyDescent="0.25">
      <c r="A306" s="222">
        <v>301</v>
      </c>
      <c r="B306" s="157" t="s">
        <v>98</v>
      </c>
      <c r="C306" s="158" t="s">
        <v>98</v>
      </c>
      <c r="D306" s="158" t="s">
        <v>98</v>
      </c>
      <c r="E306" s="158"/>
      <c r="F306" s="158"/>
      <c r="G306" s="110" t="s">
        <v>637</v>
      </c>
      <c r="H306" s="157" t="s">
        <v>22</v>
      </c>
      <c r="I306" s="157" t="s">
        <v>1454</v>
      </c>
      <c r="J306" s="158" t="s">
        <v>644</v>
      </c>
      <c r="K306" s="158" t="s">
        <v>534</v>
      </c>
      <c r="L306" s="154" t="s">
        <v>535</v>
      </c>
      <c r="M306" s="202"/>
      <c r="N306" s="154" t="s">
        <v>525</v>
      </c>
      <c r="O306" s="153" t="s">
        <v>43</v>
      </c>
      <c r="P306" s="153" t="s">
        <v>1453</v>
      </c>
      <c r="Q306" s="260"/>
      <c r="R306" s="260"/>
      <c r="S306" s="258" t="s">
        <v>642</v>
      </c>
      <c r="T306" s="258">
        <v>3</v>
      </c>
      <c r="U306" s="258">
        <v>29</v>
      </c>
      <c r="V306" s="258" t="s">
        <v>524</v>
      </c>
      <c r="W306" s="258">
        <v>0</v>
      </c>
      <c r="X306" s="258">
        <v>0</v>
      </c>
      <c r="Y306" s="258" t="s">
        <v>524</v>
      </c>
      <c r="Z306" s="258">
        <v>0</v>
      </c>
      <c r="AA306" s="258">
        <v>0</v>
      </c>
      <c r="AB306" s="258" t="s">
        <v>642</v>
      </c>
      <c r="AC306" s="258"/>
      <c r="AD306" s="258" t="s">
        <v>2304</v>
      </c>
      <c r="AE306" s="156"/>
      <c r="AF306" s="156" t="s">
        <v>540</v>
      </c>
      <c r="AG306" s="156" t="s">
        <v>1455</v>
      </c>
      <c r="AH306" s="156" t="s">
        <v>2513</v>
      </c>
      <c r="AI306" s="241" t="s">
        <v>2305</v>
      </c>
      <c r="AJ306" s="208" t="s">
        <v>540</v>
      </c>
      <c r="AK306" s="241" t="s">
        <v>526</v>
      </c>
      <c r="AL306" s="208" t="s">
        <v>526</v>
      </c>
      <c r="AM306" s="227" t="str">
        <f>IF(COUNTIF('BU-TDR'!A:A,'Master List'!B306)&gt;0,"yes","no")</f>
        <v>yes</v>
      </c>
      <c r="AN306" s="156">
        <v>4210</v>
      </c>
      <c r="AO306" s="239" t="s">
        <v>283</v>
      </c>
      <c r="AP306" s="239"/>
      <c r="AQ306" s="239"/>
      <c r="AR306" s="328">
        <v>42947</v>
      </c>
      <c r="AS306" s="153"/>
      <c r="AT306" s="239"/>
      <c r="AU306" s="239"/>
    </row>
    <row r="307" spans="1:47" s="240" customFormat="1" ht="12" hidden="1" x14ac:dyDescent="0.25">
      <c r="A307" s="222">
        <v>302</v>
      </c>
      <c r="B307" s="157" t="s">
        <v>1463</v>
      </c>
      <c r="C307" s="158" t="s">
        <v>98</v>
      </c>
      <c r="D307" s="158" t="s">
        <v>98</v>
      </c>
      <c r="E307" s="158"/>
      <c r="F307" s="158"/>
      <c r="G307" s="110" t="s">
        <v>530</v>
      </c>
      <c r="H307" s="157" t="s">
        <v>531</v>
      </c>
      <c r="I307" s="157" t="s">
        <v>532</v>
      </c>
      <c r="J307" s="158" t="s">
        <v>533</v>
      </c>
      <c r="K307" s="158" t="s">
        <v>534</v>
      </c>
      <c r="L307" s="154" t="s">
        <v>535</v>
      </c>
      <c r="M307" s="202"/>
      <c r="N307" s="154" t="s">
        <v>525</v>
      </c>
      <c r="O307" s="153" t="s">
        <v>43</v>
      </c>
      <c r="P307" s="153" t="s">
        <v>1462</v>
      </c>
      <c r="Q307" s="260"/>
      <c r="R307" s="260"/>
      <c r="S307" s="258" t="s">
        <v>524</v>
      </c>
      <c r="T307" s="258">
        <v>0</v>
      </c>
      <c r="U307" s="258">
        <v>0</v>
      </c>
      <c r="V307" s="258" t="s">
        <v>642</v>
      </c>
      <c r="W307" s="258">
        <v>3</v>
      </c>
      <c r="X307" s="258">
        <v>29</v>
      </c>
      <c r="Y307" s="258" t="s">
        <v>524</v>
      </c>
      <c r="Z307" s="258">
        <v>0</v>
      </c>
      <c r="AA307" s="258">
        <v>0</v>
      </c>
      <c r="AB307" s="258" t="s">
        <v>524</v>
      </c>
      <c r="AC307" s="258"/>
      <c r="AD307" s="258" t="s">
        <v>526</v>
      </c>
      <c r="AE307" s="156"/>
      <c r="AF307" s="156" t="s">
        <v>540</v>
      </c>
      <c r="AG307" s="156" t="s">
        <v>526</v>
      </c>
      <c r="AH307" s="156" t="s">
        <v>526</v>
      </c>
      <c r="AI307" s="241" t="s">
        <v>2305</v>
      </c>
      <c r="AJ307" s="208" t="s">
        <v>540</v>
      </c>
      <c r="AK307" s="241" t="s">
        <v>526</v>
      </c>
      <c r="AL307" s="208" t="s">
        <v>526</v>
      </c>
      <c r="AM307" s="227" t="str">
        <f>IF(COUNTIF('BU-TDR'!A:A,'Master List'!B307)&gt;0,"yes","no")</f>
        <v>yes</v>
      </c>
      <c r="AN307" s="156">
        <v>4210</v>
      </c>
      <c r="AO307" s="239" t="s">
        <v>283</v>
      </c>
      <c r="AP307" s="239"/>
      <c r="AQ307" s="239"/>
      <c r="AR307" s="328">
        <v>42947</v>
      </c>
      <c r="AS307" s="153"/>
      <c r="AT307" s="239"/>
      <c r="AU307" s="239"/>
    </row>
    <row r="308" spans="1:47" s="240" customFormat="1" ht="36" hidden="1" x14ac:dyDescent="0.25">
      <c r="A308" s="222">
        <v>303</v>
      </c>
      <c r="B308" s="224" t="s">
        <v>1464</v>
      </c>
      <c r="C308" s="220" t="s">
        <v>1464</v>
      </c>
      <c r="D308" s="220" t="s">
        <v>1464</v>
      </c>
      <c r="E308" s="220"/>
      <c r="F308" s="220"/>
      <c r="G308" s="110" t="s">
        <v>637</v>
      </c>
      <c r="H308" s="157" t="s">
        <v>22</v>
      </c>
      <c r="I308" s="157" t="s">
        <v>1465</v>
      </c>
      <c r="J308" s="158" t="s">
        <v>644</v>
      </c>
      <c r="K308" s="158" t="s">
        <v>534</v>
      </c>
      <c r="L308" s="154" t="s">
        <v>535</v>
      </c>
      <c r="M308" s="202"/>
      <c r="N308" s="154" t="s">
        <v>141</v>
      </c>
      <c r="O308" s="153" t="s">
        <v>43</v>
      </c>
      <c r="P308" s="153" t="s">
        <v>1453</v>
      </c>
      <c r="Q308" s="260"/>
      <c r="R308" s="260"/>
      <c r="S308" s="258" t="s">
        <v>642</v>
      </c>
      <c r="T308" s="258">
        <v>3</v>
      </c>
      <c r="U308" s="258">
        <v>36</v>
      </c>
      <c r="V308" s="258" t="s">
        <v>524</v>
      </c>
      <c r="W308" s="258">
        <v>0</v>
      </c>
      <c r="X308" s="258">
        <v>0</v>
      </c>
      <c r="Y308" s="258" t="s">
        <v>524</v>
      </c>
      <c r="Z308" s="258">
        <v>0</v>
      </c>
      <c r="AA308" s="258">
        <v>0</v>
      </c>
      <c r="AB308" s="258" t="s">
        <v>642</v>
      </c>
      <c r="AC308" s="258"/>
      <c r="AD308" s="258" t="s">
        <v>2304</v>
      </c>
      <c r="AE308" s="154"/>
      <c r="AF308" s="154" t="s">
        <v>526</v>
      </c>
      <c r="AG308" s="154" t="s">
        <v>526</v>
      </c>
      <c r="AH308" s="156" t="s">
        <v>526</v>
      </c>
      <c r="AI308" s="238" t="e">
        <v>#N/A</v>
      </c>
      <c r="AJ308" s="158" t="s">
        <v>526</v>
      </c>
      <c r="AK308" s="238" t="e">
        <v>#N/A</v>
      </c>
      <c r="AL308" s="158" t="s">
        <v>526</v>
      </c>
      <c r="AM308" s="227" t="str">
        <f>IF(COUNTIF('BU-TDR'!A:A,'Master List'!B308)&gt;0,"yes","no")</f>
        <v>no</v>
      </c>
      <c r="AN308" s="154">
        <v>4210</v>
      </c>
      <c r="AO308" s="239" t="s">
        <v>283</v>
      </c>
      <c r="AP308" s="239"/>
      <c r="AQ308" s="239"/>
      <c r="AR308" s="328">
        <v>42947</v>
      </c>
      <c r="AS308" s="153" t="s">
        <v>2500</v>
      </c>
      <c r="AT308" s="239" t="s">
        <v>2432</v>
      </c>
      <c r="AU308" s="239"/>
    </row>
    <row r="309" spans="1:47" s="240" customFormat="1" ht="36" hidden="1" x14ac:dyDescent="0.25">
      <c r="A309" s="222">
        <v>304</v>
      </c>
      <c r="B309" s="224" t="s">
        <v>1470</v>
      </c>
      <c r="C309" s="220" t="s">
        <v>1464</v>
      </c>
      <c r="D309" s="220" t="s">
        <v>1464</v>
      </c>
      <c r="E309" s="220"/>
      <c r="F309" s="220"/>
      <c r="G309" s="110" t="s">
        <v>530</v>
      </c>
      <c r="H309" s="157" t="s">
        <v>531</v>
      </c>
      <c r="I309" s="157" t="s">
        <v>532</v>
      </c>
      <c r="J309" s="158" t="s">
        <v>533</v>
      </c>
      <c r="K309" s="158" t="s">
        <v>534</v>
      </c>
      <c r="L309" s="154" t="s">
        <v>535</v>
      </c>
      <c r="M309" s="202"/>
      <c r="N309" s="154" t="s">
        <v>141</v>
      </c>
      <c r="O309" s="153" t="s">
        <v>43</v>
      </c>
      <c r="P309" s="153" t="s">
        <v>1462</v>
      </c>
      <c r="Q309" s="260"/>
      <c r="R309" s="260"/>
      <c r="S309" s="258" t="s">
        <v>524</v>
      </c>
      <c r="T309" s="258">
        <v>0</v>
      </c>
      <c r="U309" s="258">
        <v>0</v>
      </c>
      <c r="V309" s="258" t="s">
        <v>642</v>
      </c>
      <c r="W309" s="258">
        <v>4</v>
      </c>
      <c r="X309" s="258">
        <v>37</v>
      </c>
      <c r="Y309" s="258" t="s">
        <v>524</v>
      </c>
      <c r="Z309" s="258">
        <v>0</v>
      </c>
      <c r="AA309" s="258">
        <v>0</v>
      </c>
      <c r="AB309" s="258" t="s">
        <v>524</v>
      </c>
      <c r="AC309" s="258"/>
      <c r="AD309" s="258" t="s">
        <v>526</v>
      </c>
      <c r="AE309" s="154"/>
      <c r="AF309" s="154" t="s">
        <v>526</v>
      </c>
      <c r="AG309" s="154" t="s">
        <v>526</v>
      </c>
      <c r="AH309" s="156" t="s">
        <v>526</v>
      </c>
      <c r="AI309" s="238" t="e">
        <v>#N/A</v>
      </c>
      <c r="AJ309" s="158" t="s">
        <v>526</v>
      </c>
      <c r="AK309" s="238" t="e">
        <v>#N/A</v>
      </c>
      <c r="AL309" s="158" t="s">
        <v>526</v>
      </c>
      <c r="AM309" s="227" t="str">
        <f>IF(COUNTIF('BU-TDR'!A:A,'Master List'!B309)&gt;0,"yes","no")</f>
        <v>no</v>
      </c>
      <c r="AN309" s="154">
        <v>4210</v>
      </c>
      <c r="AO309" s="239" t="s">
        <v>283</v>
      </c>
      <c r="AP309" s="239"/>
      <c r="AQ309" s="239"/>
      <c r="AR309" s="328">
        <v>42947</v>
      </c>
      <c r="AS309" s="153" t="s">
        <v>2500</v>
      </c>
      <c r="AT309" s="239" t="s">
        <v>2432</v>
      </c>
      <c r="AU309" s="239"/>
    </row>
    <row r="310" spans="1:47" s="240" customFormat="1" ht="12" hidden="1" x14ac:dyDescent="0.25">
      <c r="A310" s="222">
        <v>305</v>
      </c>
      <c r="B310" s="157" t="s">
        <v>101</v>
      </c>
      <c r="C310" s="158" t="s">
        <v>101</v>
      </c>
      <c r="D310" s="158" t="s">
        <v>101</v>
      </c>
      <c r="E310" s="158"/>
      <c r="F310" s="158"/>
      <c r="G310" s="110" t="s">
        <v>637</v>
      </c>
      <c r="H310" s="157" t="s">
        <v>22</v>
      </c>
      <c r="I310" s="157" t="s">
        <v>1472</v>
      </c>
      <c r="J310" s="158" t="s">
        <v>644</v>
      </c>
      <c r="K310" s="158" t="s">
        <v>534</v>
      </c>
      <c r="L310" s="154" t="s">
        <v>535</v>
      </c>
      <c r="M310" s="202"/>
      <c r="N310" s="154" t="s">
        <v>525</v>
      </c>
      <c r="O310" s="153" t="s">
        <v>43</v>
      </c>
      <c r="P310" s="153" t="s">
        <v>1471</v>
      </c>
      <c r="Q310" s="260"/>
      <c r="R310" s="260"/>
      <c r="S310" s="258" t="s">
        <v>642</v>
      </c>
      <c r="T310" s="258">
        <v>3</v>
      </c>
      <c r="U310" s="258">
        <v>13</v>
      </c>
      <c r="V310" s="258" t="s">
        <v>524</v>
      </c>
      <c r="W310" s="258">
        <v>0</v>
      </c>
      <c r="X310" s="258">
        <v>0</v>
      </c>
      <c r="Y310" s="258" t="s">
        <v>524</v>
      </c>
      <c r="Z310" s="258">
        <v>0</v>
      </c>
      <c r="AA310" s="258">
        <v>0</v>
      </c>
      <c r="AB310" s="258" t="s">
        <v>642</v>
      </c>
      <c r="AC310" s="258"/>
      <c r="AD310" s="258" t="s">
        <v>2304</v>
      </c>
      <c r="AE310" s="156"/>
      <c r="AF310" s="156" t="s">
        <v>526</v>
      </c>
      <c r="AG310" s="156" t="s">
        <v>1473</v>
      </c>
      <c r="AH310" s="156" t="s">
        <v>2514</v>
      </c>
      <c r="AI310" s="241" t="e">
        <v>#N/A</v>
      </c>
      <c r="AJ310" s="208" t="s">
        <v>526</v>
      </c>
      <c r="AK310" s="241" t="e">
        <v>#N/A</v>
      </c>
      <c r="AL310" s="208" t="s">
        <v>526</v>
      </c>
      <c r="AM310" s="227" t="str">
        <f>IF(COUNTIF('BU-TDR'!A:A,'Master List'!B310)&gt;0,"yes","no")</f>
        <v>yes</v>
      </c>
      <c r="AN310" s="156">
        <v>4271</v>
      </c>
      <c r="AO310" s="239" t="s">
        <v>2183</v>
      </c>
      <c r="AP310" s="239"/>
      <c r="AQ310" s="239"/>
      <c r="AR310" s="328">
        <v>42947</v>
      </c>
      <c r="AS310" s="153"/>
      <c r="AT310" s="239"/>
      <c r="AU310" s="239"/>
    </row>
    <row r="311" spans="1:47" s="240" customFormat="1" ht="12" hidden="1" x14ac:dyDescent="0.25">
      <c r="A311" s="222">
        <v>306</v>
      </c>
      <c r="B311" s="157" t="s">
        <v>1479</v>
      </c>
      <c r="C311" s="158" t="s">
        <v>101</v>
      </c>
      <c r="D311" s="158" t="s">
        <v>101</v>
      </c>
      <c r="E311" s="158"/>
      <c r="F311" s="158"/>
      <c r="G311" s="110" t="s">
        <v>530</v>
      </c>
      <c r="H311" s="157" t="s">
        <v>531</v>
      </c>
      <c r="I311" s="157" t="s">
        <v>532</v>
      </c>
      <c r="J311" s="158" t="s">
        <v>533</v>
      </c>
      <c r="K311" s="158" t="s">
        <v>534</v>
      </c>
      <c r="L311" s="154" t="s">
        <v>535</v>
      </c>
      <c r="M311" s="202"/>
      <c r="N311" s="154" t="s">
        <v>525</v>
      </c>
      <c r="O311" s="153" t="s">
        <v>43</v>
      </c>
      <c r="P311" s="153" t="s">
        <v>1478</v>
      </c>
      <c r="Q311" s="260"/>
      <c r="R311" s="260"/>
      <c r="S311" s="258" t="s">
        <v>524</v>
      </c>
      <c r="T311" s="258">
        <v>0</v>
      </c>
      <c r="U311" s="258">
        <v>0</v>
      </c>
      <c r="V311" s="258" t="s">
        <v>642</v>
      </c>
      <c r="W311" s="258">
        <v>3</v>
      </c>
      <c r="X311" s="258">
        <v>17</v>
      </c>
      <c r="Y311" s="258" t="s">
        <v>524</v>
      </c>
      <c r="Z311" s="258">
        <v>0</v>
      </c>
      <c r="AA311" s="258">
        <v>0</v>
      </c>
      <c r="AB311" s="258" t="s">
        <v>524</v>
      </c>
      <c r="AC311" s="258"/>
      <c r="AD311" s="258" t="s">
        <v>526</v>
      </c>
      <c r="AE311" s="154"/>
      <c r="AF311" s="154" t="s">
        <v>540</v>
      </c>
      <c r="AG311" s="154" t="s">
        <v>526</v>
      </c>
      <c r="AH311" s="156" t="s">
        <v>526</v>
      </c>
      <c r="AI311" s="238" t="s">
        <v>2305</v>
      </c>
      <c r="AJ311" s="158" t="s">
        <v>540</v>
      </c>
      <c r="AK311" s="238" t="s">
        <v>526</v>
      </c>
      <c r="AL311" s="158" t="s">
        <v>526</v>
      </c>
      <c r="AM311" s="227" t="str">
        <f>IF(COUNTIF('BU-TDR'!A:A,'Master List'!B311)&gt;0,"yes","no")</f>
        <v>yes</v>
      </c>
      <c r="AN311" s="154">
        <v>4271</v>
      </c>
      <c r="AO311" s="239" t="s">
        <v>2515</v>
      </c>
      <c r="AP311" s="239"/>
      <c r="AQ311" s="239"/>
      <c r="AR311" s="328">
        <v>42947</v>
      </c>
      <c r="AS311" s="153"/>
      <c r="AT311" s="239"/>
      <c r="AU311" s="239"/>
    </row>
    <row r="312" spans="1:47" s="240" customFormat="1" ht="36" hidden="1" x14ac:dyDescent="0.25">
      <c r="A312" s="222">
        <v>307</v>
      </c>
      <c r="B312" s="224" t="s">
        <v>104</v>
      </c>
      <c r="C312" s="220" t="s">
        <v>104</v>
      </c>
      <c r="D312" s="220" t="s">
        <v>104</v>
      </c>
      <c r="E312" s="220"/>
      <c r="F312" s="220"/>
      <c r="G312" s="110" t="s">
        <v>637</v>
      </c>
      <c r="H312" s="157" t="s">
        <v>22</v>
      </c>
      <c r="I312" s="157" t="s">
        <v>1480</v>
      </c>
      <c r="J312" s="158" t="s">
        <v>644</v>
      </c>
      <c r="K312" s="158" t="s">
        <v>534</v>
      </c>
      <c r="L312" s="154" t="s">
        <v>535</v>
      </c>
      <c r="M312" s="202"/>
      <c r="N312" s="154" t="s">
        <v>141</v>
      </c>
      <c r="O312" s="153" t="s">
        <v>43</v>
      </c>
      <c r="P312" s="153" t="s">
        <v>1471</v>
      </c>
      <c r="Q312" s="260"/>
      <c r="R312" s="260"/>
      <c r="S312" s="258" t="s">
        <v>642</v>
      </c>
      <c r="T312" s="258">
        <v>4</v>
      </c>
      <c r="U312" s="258">
        <v>17</v>
      </c>
      <c r="V312" s="258" t="s">
        <v>524</v>
      </c>
      <c r="W312" s="258">
        <v>0</v>
      </c>
      <c r="X312" s="258">
        <v>0</v>
      </c>
      <c r="Y312" s="258" t="s">
        <v>524</v>
      </c>
      <c r="Z312" s="258">
        <v>0</v>
      </c>
      <c r="AA312" s="258">
        <v>0</v>
      </c>
      <c r="AB312" s="258" t="s">
        <v>642</v>
      </c>
      <c r="AC312" s="258"/>
      <c r="AD312" s="258" t="s">
        <v>2304</v>
      </c>
      <c r="AE312" s="154"/>
      <c r="AF312" s="154" t="s">
        <v>526</v>
      </c>
      <c r="AG312" s="154" t="s">
        <v>526</v>
      </c>
      <c r="AH312" s="154" t="s">
        <v>526</v>
      </c>
      <c r="AI312" s="238" t="e">
        <v>#N/A</v>
      </c>
      <c r="AJ312" s="154" t="s">
        <v>526</v>
      </c>
      <c r="AK312" s="238" t="e">
        <v>#N/A</v>
      </c>
      <c r="AL312" s="154" t="s">
        <v>526</v>
      </c>
      <c r="AM312" s="227" t="str">
        <f>IF(COUNTIF('BU-TDR'!A:A,'Master List'!B312)&gt;0,"yes","no")</f>
        <v>no</v>
      </c>
      <c r="AN312" s="154">
        <v>4267</v>
      </c>
      <c r="AO312" s="239" t="s">
        <v>2184</v>
      </c>
      <c r="AP312" s="239"/>
      <c r="AQ312" s="239"/>
      <c r="AR312" s="328">
        <v>42947</v>
      </c>
      <c r="AS312" s="153" t="s">
        <v>2500</v>
      </c>
      <c r="AT312" s="239" t="s">
        <v>2432</v>
      </c>
      <c r="AU312" s="239"/>
    </row>
    <row r="313" spans="1:47" s="240" customFormat="1" ht="36" hidden="1" x14ac:dyDescent="0.25">
      <c r="A313" s="222">
        <v>308</v>
      </c>
      <c r="B313" s="224" t="s">
        <v>1484</v>
      </c>
      <c r="C313" s="220" t="s">
        <v>104</v>
      </c>
      <c r="D313" s="220" t="s">
        <v>104</v>
      </c>
      <c r="E313" s="220"/>
      <c r="F313" s="220"/>
      <c r="G313" s="110" t="s">
        <v>530</v>
      </c>
      <c r="H313" s="157" t="s">
        <v>531</v>
      </c>
      <c r="I313" s="157" t="s">
        <v>532</v>
      </c>
      <c r="J313" s="158" t="s">
        <v>533</v>
      </c>
      <c r="K313" s="158" t="s">
        <v>534</v>
      </c>
      <c r="L313" s="154" t="s">
        <v>535</v>
      </c>
      <c r="M313" s="202"/>
      <c r="N313" s="154" t="s">
        <v>141</v>
      </c>
      <c r="O313" s="153" t="s">
        <v>43</v>
      </c>
      <c r="P313" s="153" t="s">
        <v>1478</v>
      </c>
      <c r="Q313" s="260"/>
      <c r="R313" s="260"/>
      <c r="S313" s="258" t="s">
        <v>524</v>
      </c>
      <c r="T313" s="258">
        <v>0</v>
      </c>
      <c r="U313" s="258">
        <v>0</v>
      </c>
      <c r="V313" s="258" t="s">
        <v>642</v>
      </c>
      <c r="W313" s="258">
        <v>5</v>
      </c>
      <c r="X313" s="258">
        <v>18</v>
      </c>
      <c r="Y313" s="258" t="s">
        <v>524</v>
      </c>
      <c r="Z313" s="258">
        <v>0</v>
      </c>
      <c r="AA313" s="258">
        <v>0</v>
      </c>
      <c r="AB313" s="258" t="s">
        <v>524</v>
      </c>
      <c r="AC313" s="258"/>
      <c r="AD313" s="258" t="s">
        <v>526</v>
      </c>
      <c r="AE313" s="154"/>
      <c r="AF313" s="154" t="s">
        <v>526</v>
      </c>
      <c r="AG313" s="154" t="s">
        <v>526</v>
      </c>
      <c r="AH313" s="154" t="s">
        <v>526</v>
      </c>
      <c r="AI313" s="238" t="e">
        <v>#N/A</v>
      </c>
      <c r="AJ313" s="154" t="s">
        <v>526</v>
      </c>
      <c r="AK313" s="238" t="e">
        <v>#N/A</v>
      </c>
      <c r="AL313" s="154" t="s">
        <v>526</v>
      </c>
      <c r="AM313" s="227" t="str">
        <f>IF(COUNTIF('BU-TDR'!A:A,'Master List'!B313)&gt;0,"yes","no")</f>
        <v>no</v>
      </c>
      <c r="AN313" s="154">
        <v>4267</v>
      </c>
      <c r="AO313" s="239" t="s">
        <v>2516</v>
      </c>
      <c r="AP313" s="239"/>
      <c r="AQ313" s="239"/>
      <c r="AR313" s="328">
        <v>42947</v>
      </c>
      <c r="AS313" s="153" t="s">
        <v>2500</v>
      </c>
      <c r="AT313" s="239" t="s">
        <v>2432</v>
      </c>
      <c r="AU313" s="239"/>
    </row>
    <row r="314" spans="1:47" s="240" customFormat="1" ht="24" hidden="1" x14ac:dyDescent="0.25">
      <c r="A314" s="222">
        <v>309</v>
      </c>
      <c r="B314" s="224" t="s">
        <v>1486</v>
      </c>
      <c r="C314" s="220" t="s">
        <v>1486</v>
      </c>
      <c r="D314" s="220" t="s">
        <v>1486</v>
      </c>
      <c r="E314" s="220"/>
      <c r="F314" s="220"/>
      <c r="G314" s="110" t="s">
        <v>637</v>
      </c>
      <c r="H314" s="157" t="s">
        <v>283</v>
      </c>
      <c r="I314" s="157" t="s">
        <v>283</v>
      </c>
      <c r="J314" s="158" t="s">
        <v>672</v>
      </c>
      <c r="K314" s="158" t="s">
        <v>571</v>
      </c>
      <c r="L314" s="154" t="s">
        <v>572</v>
      </c>
      <c r="M314" s="202">
        <v>39691</v>
      </c>
      <c r="N314" s="154" t="s">
        <v>141</v>
      </c>
      <c r="O314" s="153" t="s">
        <v>43</v>
      </c>
      <c r="P314" s="153" t="s">
        <v>1485</v>
      </c>
      <c r="Q314" s="260"/>
      <c r="R314" s="260"/>
      <c r="S314" s="258" t="s">
        <v>524</v>
      </c>
      <c r="T314" s="258">
        <v>0</v>
      </c>
      <c r="U314" s="258">
        <v>0</v>
      </c>
      <c r="V314" s="258" t="s">
        <v>524</v>
      </c>
      <c r="W314" s="258">
        <v>0</v>
      </c>
      <c r="X314" s="258">
        <v>0</v>
      </c>
      <c r="Y314" s="258" t="s">
        <v>524</v>
      </c>
      <c r="Z314" s="258">
        <v>0</v>
      </c>
      <c r="AA314" s="258">
        <v>0</v>
      </c>
      <c r="AB314" s="258" t="s">
        <v>524</v>
      </c>
      <c r="AC314" s="258"/>
      <c r="AD314" s="258" t="s">
        <v>526</v>
      </c>
      <c r="AE314" s="154"/>
      <c r="AF314" s="154" t="s">
        <v>526</v>
      </c>
      <c r="AG314" s="154" t="s">
        <v>526</v>
      </c>
      <c r="AH314" s="156" t="s">
        <v>526</v>
      </c>
      <c r="AI314" s="238" t="e">
        <v>#N/A</v>
      </c>
      <c r="AJ314" s="158" t="s">
        <v>526</v>
      </c>
      <c r="AK314" s="238" t="e">
        <v>#N/A</v>
      </c>
      <c r="AL314" s="158" t="s">
        <v>526</v>
      </c>
      <c r="AM314" s="227" t="str">
        <f>IF(COUNTIF('BU-TDR'!A:A,'Master List'!B314)&gt;0,"yes","no")</f>
        <v>no</v>
      </c>
      <c r="AN314" s="154"/>
      <c r="AO314" s="239" t="s">
        <v>2517</v>
      </c>
      <c r="AP314" s="239"/>
      <c r="AQ314" s="239"/>
      <c r="AR314" s="328">
        <v>42947</v>
      </c>
      <c r="AS314" s="153"/>
      <c r="AT314" s="239"/>
      <c r="AU314" s="239"/>
    </row>
    <row r="315" spans="1:47" s="240" customFormat="1" ht="24" hidden="1" x14ac:dyDescent="0.25">
      <c r="A315" s="231">
        <v>310</v>
      </c>
      <c r="B315" s="204" t="s">
        <v>1488</v>
      </c>
      <c r="C315" s="208" t="s">
        <v>1488</v>
      </c>
      <c r="D315" s="208" t="s">
        <v>1488</v>
      </c>
      <c r="E315" s="208"/>
      <c r="F315" s="208"/>
      <c r="G315" s="111" t="s">
        <v>637</v>
      </c>
      <c r="H315" s="204" t="s">
        <v>30</v>
      </c>
      <c r="I315" s="204" t="s">
        <v>283</v>
      </c>
      <c r="J315" s="158" t="s">
        <v>283</v>
      </c>
      <c r="K315" s="158" t="s">
        <v>534</v>
      </c>
      <c r="L315" s="154" t="s">
        <v>535</v>
      </c>
      <c r="M315" s="202" t="s">
        <v>1489</v>
      </c>
      <c r="N315" s="154" t="s">
        <v>525</v>
      </c>
      <c r="O315" s="153" t="s">
        <v>142</v>
      </c>
      <c r="P315" s="153" t="s">
        <v>1487</v>
      </c>
      <c r="Q315" s="260"/>
      <c r="R315" s="260"/>
      <c r="S315" s="258" t="s">
        <v>524</v>
      </c>
      <c r="T315" s="258">
        <v>0</v>
      </c>
      <c r="U315" s="258">
        <v>0</v>
      </c>
      <c r="V315" s="258" t="s">
        <v>524</v>
      </c>
      <c r="W315" s="258">
        <v>0</v>
      </c>
      <c r="X315" s="258">
        <v>0</v>
      </c>
      <c r="Y315" s="258" t="s">
        <v>524</v>
      </c>
      <c r="Z315" s="258">
        <v>0</v>
      </c>
      <c r="AA315" s="258">
        <v>0</v>
      </c>
      <c r="AB315" s="258" t="s">
        <v>524</v>
      </c>
      <c r="AC315" s="258"/>
      <c r="AD315" s="258" t="s">
        <v>526</v>
      </c>
      <c r="AE315" s="156"/>
      <c r="AF315" s="156" t="s">
        <v>526</v>
      </c>
      <c r="AG315" s="154" t="s">
        <v>526</v>
      </c>
      <c r="AH315" s="156" t="s">
        <v>2518</v>
      </c>
      <c r="AI315" s="238" t="e">
        <v>#N/A</v>
      </c>
      <c r="AJ315" s="208" t="s">
        <v>526</v>
      </c>
      <c r="AK315" s="238" t="e">
        <v>#N/A</v>
      </c>
      <c r="AL315" s="158" t="s">
        <v>526</v>
      </c>
      <c r="AM315" s="227" t="str">
        <f>IF(COUNTIF('BU-TDR'!A:A,'Master List'!B315)&gt;0,"yes","no")</f>
        <v>yes</v>
      </c>
      <c r="AN315" s="154">
        <v>4274</v>
      </c>
      <c r="AO315" s="239" t="s">
        <v>2519</v>
      </c>
      <c r="AP315" s="239"/>
      <c r="AQ315" s="239"/>
      <c r="AR315" s="328">
        <v>42947</v>
      </c>
      <c r="AS315" s="153"/>
      <c r="AT315" s="239"/>
      <c r="AU315" s="239"/>
    </row>
    <row r="316" spans="1:47" s="240" customFormat="1" ht="24" hidden="1" x14ac:dyDescent="0.25">
      <c r="A316" s="231">
        <v>311</v>
      </c>
      <c r="B316" s="204" t="s">
        <v>1493</v>
      </c>
      <c r="C316" s="208" t="s">
        <v>1488</v>
      </c>
      <c r="D316" s="208" t="s">
        <v>1488</v>
      </c>
      <c r="E316" s="208"/>
      <c r="F316" s="208"/>
      <c r="G316" s="111" t="s">
        <v>530</v>
      </c>
      <c r="H316" s="204" t="s">
        <v>531</v>
      </c>
      <c r="I316" s="204" t="s">
        <v>532</v>
      </c>
      <c r="J316" s="158" t="s">
        <v>533</v>
      </c>
      <c r="K316" s="158" t="s">
        <v>534</v>
      </c>
      <c r="L316" s="154" t="s">
        <v>535</v>
      </c>
      <c r="M316" s="202" t="s">
        <v>1489</v>
      </c>
      <c r="N316" s="154" t="s">
        <v>525</v>
      </c>
      <c r="O316" s="153" t="s">
        <v>142</v>
      </c>
      <c r="P316" s="153" t="s">
        <v>1492</v>
      </c>
      <c r="Q316" s="260"/>
      <c r="R316" s="260"/>
      <c r="S316" s="258" t="s">
        <v>524</v>
      </c>
      <c r="T316" s="258">
        <v>0</v>
      </c>
      <c r="U316" s="258">
        <v>0</v>
      </c>
      <c r="V316" s="258" t="s">
        <v>524</v>
      </c>
      <c r="W316" s="258">
        <v>0</v>
      </c>
      <c r="X316" s="258">
        <v>0</v>
      </c>
      <c r="Y316" s="258" t="s">
        <v>524</v>
      </c>
      <c r="Z316" s="258">
        <v>0</v>
      </c>
      <c r="AA316" s="258">
        <v>0</v>
      </c>
      <c r="AB316" s="258" t="s">
        <v>524</v>
      </c>
      <c r="AC316" s="258"/>
      <c r="AD316" s="258" t="s">
        <v>526</v>
      </c>
      <c r="AE316" s="154"/>
      <c r="AF316" s="154" t="s">
        <v>526</v>
      </c>
      <c r="AG316" s="154" t="s">
        <v>526</v>
      </c>
      <c r="AH316" s="156" t="s">
        <v>526</v>
      </c>
      <c r="AI316" s="238" t="e">
        <v>#N/A</v>
      </c>
      <c r="AJ316" s="158" t="s">
        <v>526</v>
      </c>
      <c r="AK316" s="238" t="e">
        <v>#N/A</v>
      </c>
      <c r="AL316" s="158" t="s">
        <v>526</v>
      </c>
      <c r="AM316" s="227" t="str">
        <f>IF(COUNTIF('BU-TDR'!A:A,'Master List'!B316)&gt;0,"yes","no")</f>
        <v>yes</v>
      </c>
      <c r="AN316" s="154">
        <v>4274</v>
      </c>
      <c r="AO316" s="239" t="s">
        <v>2520</v>
      </c>
      <c r="AP316" s="239"/>
      <c r="AQ316" s="239"/>
      <c r="AR316" s="328">
        <v>42969</v>
      </c>
      <c r="AS316" s="153" t="s">
        <v>2521</v>
      </c>
      <c r="AT316" s="239"/>
      <c r="AU316" s="239"/>
    </row>
    <row r="317" spans="1:47" s="240" customFormat="1" ht="24" hidden="1" x14ac:dyDescent="0.25">
      <c r="A317" s="231">
        <v>312</v>
      </c>
      <c r="B317" s="204" t="s">
        <v>106</v>
      </c>
      <c r="C317" s="208" t="s">
        <v>106</v>
      </c>
      <c r="D317" s="208" t="s">
        <v>106</v>
      </c>
      <c r="E317" s="208"/>
      <c r="F317" s="208"/>
      <c r="G317" s="111" t="s">
        <v>637</v>
      </c>
      <c r="H317" s="204" t="s">
        <v>22</v>
      </c>
      <c r="I317" s="204" t="s">
        <v>1495</v>
      </c>
      <c r="J317" s="158" t="s">
        <v>644</v>
      </c>
      <c r="K317" s="158" t="s">
        <v>534</v>
      </c>
      <c r="L317" s="154" t="s">
        <v>535</v>
      </c>
      <c r="M317" s="202" t="s">
        <v>1502</v>
      </c>
      <c r="N317" s="154" t="s">
        <v>525</v>
      </c>
      <c r="O317" s="153" t="s">
        <v>142</v>
      </c>
      <c r="P317" s="153" t="s">
        <v>1494</v>
      </c>
      <c r="Q317" s="260"/>
      <c r="R317" s="260"/>
      <c r="S317" s="258" t="s">
        <v>642</v>
      </c>
      <c r="T317" s="258">
        <v>1</v>
      </c>
      <c r="U317" s="258">
        <v>3</v>
      </c>
      <c r="V317" s="258" t="s">
        <v>524</v>
      </c>
      <c r="W317" s="258">
        <v>0</v>
      </c>
      <c r="X317" s="258">
        <v>0</v>
      </c>
      <c r="Y317" s="258" t="s">
        <v>524</v>
      </c>
      <c r="Z317" s="258">
        <v>0</v>
      </c>
      <c r="AA317" s="258">
        <v>0</v>
      </c>
      <c r="AB317" s="258" t="s">
        <v>642</v>
      </c>
      <c r="AC317" s="258"/>
      <c r="AD317" s="258" t="s">
        <v>2304</v>
      </c>
      <c r="AE317" s="154"/>
      <c r="AF317" s="154" t="s">
        <v>540</v>
      </c>
      <c r="AG317" s="154" t="s">
        <v>1496</v>
      </c>
      <c r="AH317" s="156" t="s">
        <v>526</v>
      </c>
      <c r="AI317" s="238" t="s">
        <v>2305</v>
      </c>
      <c r="AJ317" s="158" t="s">
        <v>540</v>
      </c>
      <c r="AK317" s="238" t="s">
        <v>526</v>
      </c>
      <c r="AL317" s="158" t="s">
        <v>526</v>
      </c>
      <c r="AM317" s="227" t="str">
        <f>IF(COUNTIF('BU-TDR'!A:A,'Master List'!B317)&gt;0,"yes","no")</f>
        <v>yes</v>
      </c>
      <c r="AN317" s="154">
        <v>4277</v>
      </c>
      <c r="AO317" s="239" t="s">
        <v>2105</v>
      </c>
      <c r="AP317" s="239"/>
      <c r="AQ317" s="239"/>
      <c r="AR317" s="328">
        <v>42947</v>
      </c>
      <c r="AS317" s="153"/>
      <c r="AT317" s="239"/>
      <c r="AU317" s="239"/>
    </row>
    <row r="318" spans="1:47" s="240" customFormat="1" ht="24" hidden="1" x14ac:dyDescent="0.25">
      <c r="A318" s="231">
        <v>313</v>
      </c>
      <c r="B318" s="204" t="s">
        <v>1501</v>
      </c>
      <c r="C318" s="208" t="s">
        <v>106</v>
      </c>
      <c r="D318" s="208" t="s">
        <v>106</v>
      </c>
      <c r="E318" s="208"/>
      <c r="F318" s="208"/>
      <c r="G318" s="111" t="s">
        <v>530</v>
      </c>
      <c r="H318" s="204" t="s">
        <v>531</v>
      </c>
      <c r="I318" s="204" t="s">
        <v>532</v>
      </c>
      <c r="J318" s="158" t="s">
        <v>533</v>
      </c>
      <c r="K318" s="158" t="s">
        <v>534</v>
      </c>
      <c r="L318" s="154" t="s">
        <v>535</v>
      </c>
      <c r="M318" s="202" t="s">
        <v>1502</v>
      </c>
      <c r="N318" s="154" t="s">
        <v>525</v>
      </c>
      <c r="O318" s="153" t="s">
        <v>142</v>
      </c>
      <c r="P318" s="153" t="s">
        <v>1500</v>
      </c>
      <c r="Q318" s="260"/>
      <c r="R318" s="260"/>
      <c r="S318" s="258" t="s">
        <v>524</v>
      </c>
      <c r="T318" s="258">
        <v>0</v>
      </c>
      <c r="U318" s="258">
        <v>0</v>
      </c>
      <c r="V318" s="258" t="s">
        <v>524</v>
      </c>
      <c r="W318" s="258">
        <v>0</v>
      </c>
      <c r="X318" s="258">
        <v>0</v>
      </c>
      <c r="Y318" s="258" t="s">
        <v>524</v>
      </c>
      <c r="Z318" s="258">
        <v>0</v>
      </c>
      <c r="AA318" s="258">
        <v>0</v>
      </c>
      <c r="AB318" s="258" t="s">
        <v>524</v>
      </c>
      <c r="AC318" s="258"/>
      <c r="AD318" s="258" t="s">
        <v>526</v>
      </c>
      <c r="AE318" s="154"/>
      <c r="AF318" s="154" t="s">
        <v>526</v>
      </c>
      <c r="AG318" s="154" t="s">
        <v>526</v>
      </c>
      <c r="AH318" s="156" t="s">
        <v>526</v>
      </c>
      <c r="AI318" s="238" t="e">
        <v>#N/A</v>
      </c>
      <c r="AJ318" s="158" t="s">
        <v>526</v>
      </c>
      <c r="AK318" s="238" t="e">
        <v>#N/A</v>
      </c>
      <c r="AL318" s="158" t="s">
        <v>526</v>
      </c>
      <c r="AM318" s="227" t="str">
        <f>IF(COUNTIF('BU-TDR'!A:A,'Master List'!B318)&gt;0,"yes","no")</f>
        <v>yes</v>
      </c>
      <c r="AN318" s="197">
        <v>4287</v>
      </c>
      <c r="AO318" s="239" t="s">
        <v>2522</v>
      </c>
      <c r="AP318" s="239"/>
      <c r="AQ318" s="239"/>
      <c r="AR318" s="328">
        <v>42969</v>
      </c>
      <c r="AS318" s="153" t="s">
        <v>2523</v>
      </c>
      <c r="AT318" s="239"/>
      <c r="AU318" s="239"/>
    </row>
    <row r="319" spans="1:47" s="240" customFormat="1" ht="24" hidden="1" x14ac:dyDescent="0.25">
      <c r="A319" s="231">
        <v>314</v>
      </c>
      <c r="B319" s="224" t="s">
        <v>1505</v>
      </c>
      <c r="C319" s="220" t="s">
        <v>1505</v>
      </c>
      <c r="D319" s="220" t="s">
        <v>1505</v>
      </c>
      <c r="E319" s="220"/>
      <c r="F319" s="220"/>
      <c r="G319" s="111" t="s">
        <v>637</v>
      </c>
      <c r="H319" s="204" t="s">
        <v>1506</v>
      </c>
      <c r="I319" s="204" t="s">
        <v>283</v>
      </c>
      <c r="J319" s="208" t="s">
        <v>283</v>
      </c>
      <c r="K319" s="208" t="s">
        <v>534</v>
      </c>
      <c r="L319" s="156" t="s">
        <v>638</v>
      </c>
      <c r="M319" s="202" t="s">
        <v>1507</v>
      </c>
      <c r="N319" s="154" t="s">
        <v>141</v>
      </c>
      <c r="O319" s="153" t="s">
        <v>1503</v>
      </c>
      <c r="P319" s="153" t="s">
        <v>1504</v>
      </c>
      <c r="Q319" s="260"/>
      <c r="R319" s="260"/>
      <c r="S319" s="258" t="s">
        <v>524</v>
      </c>
      <c r="T319" s="258">
        <v>0</v>
      </c>
      <c r="U319" s="258">
        <v>0</v>
      </c>
      <c r="V319" s="258" t="s">
        <v>524</v>
      </c>
      <c r="W319" s="258">
        <v>0</v>
      </c>
      <c r="X319" s="258">
        <v>0</v>
      </c>
      <c r="Y319" s="258" t="s">
        <v>524</v>
      </c>
      <c r="Z319" s="258">
        <v>0</v>
      </c>
      <c r="AA319" s="258">
        <v>0</v>
      </c>
      <c r="AB319" s="258" t="s">
        <v>524</v>
      </c>
      <c r="AC319" s="258"/>
      <c r="AD319" s="258" t="s">
        <v>526</v>
      </c>
      <c r="AE319" s="156"/>
      <c r="AF319" s="156" t="s">
        <v>526</v>
      </c>
      <c r="AG319" s="154" t="s">
        <v>526</v>
      </c>
      <c r="AH319" s="156" t="s">
        <v>526</v>
      </c>
      <c r="AI319" s="238" t="e">
        <v>#N/A</v>
      </c>
      <c r="AJ319" s="158" t="s">
        <v>526</v>
      </c>
      <c r="AK319" s="238" t="e">
        <v>#N/A</v>
      </c>
      <c r="AL319" s="158" t="s">
        <v>526</v>
      </c>
      <c r="AM319" s="227" t="str">
        <f>IF(COUNTIF('BU-TDR'!A:A,'Master List'!B319)&gt;0,"yes","no")</f>
        <v>no</v>
      </c>
      <c r="AN319" s="154">
        <v>4281</v>
      </c>
      <c r="AO319" s="239" t="s">
        <v>2524</v>
      </c>
      <c r="AP319" s="239"/>
      <c r="AQ319" s="239"/>
      <c r="AR319" s="328">
        <v>42947</v>
      </c>
      <c r="AS319" s="153"/>
      <c r="AT319" s="239"/>
      <c r="AU319" s="239"/>
    </row>
    <row r="320" spans="1:47" s="240" customFormat="1" ht="36" hidden="1" x14ac:dyDescent="0.25">
      <c r="A320" s="222">
        <v>315</v>
      </c>
      <c r="B320" s="224" t="s">
        <v>1510</v>
      </c>
      <c r="C320" s="220" t="s">
        <v>1505</v>
      </c>
      <c r="D320" s="220" t="s">
        <v>1505</v>
      </c>
      <c r="E320" s="220"/>
      <c r="F320" s="220"/>
      <c r="G320" s="111" t="s">
        <v>530</v>
      </c>
      <c r="H320" s="157" t="s">
        <v>531</v>
      </c>
      <c r="I320" s="157" t="s">
        <v>532</v>
      </c>
      <c r="J320" s="158" t="s">
        <v>533</v>
      </c>
      <c r="K320" s="158" t="s">
        <v>534</v>
      </c>
      <c r="L320" s="154" t="s">
        <v>535</v>
      </c>
      <c r="M320" s="202"/>
      <c r="N320" s="154" t="s">
        <v>141</v>
      </c>
      <c r="O320" s="153" t="s">
        <v>1503</v>
      </c>
      <c r="P320" s="153" t="s">
        <v>1509</v>
      </c>
      <c r="Q320" s="260"/>
      <c r="R320" s="260"/>
      <c r="S320" s="258" t="s">
        <v>524</v>
      </c>
      <c r="T320" s="258">
        <v>0</v>
      </c>
      <c r="U320" s="258">
        <v>0</v>
      </c>
      <c r="V320" s="258" t="s">
        <v>524</v>
      </c>
      <c r="W320" s="258">
        <v>0</v>
      </c>
      <c r="X320" s="258">
        <v>0</v>
      </c>
      <c r="Y320" s="258" t="s">
        <v>524</v>
      </c>
      <c r="Z320" s="258">
        <v>0</v>
      </c>
      <c r="AA320" s="258">
        <v>0</v>
      </c>
      <c r="AB320" s="258" t="s">
        <v>524</v>
      </c>
      <c r="AC320" s="258"/>
      <c r="AD320" s="258" t="s">
        <v>526</v>
      </c>
      <c r="AE320" s="156"/>
      <c r="AF320" s="156" t="s">
        <v>526</v>
      </c>
      <c r="AG320" s="154" t="s">
        <v>526</v>
      </c>
      <c r="AH320" s="156" t="s">
        <v>526</v>
      </c>
      <c r="AI320" s="238" t="e">
        <v>#N/A</v>
      </c>
      <c r="AJ320" s="158" t="s">
        <v>526</v>
      </c>
      <c r="AK320" s="238" t="e">
        <v>#N/A</v>
      </c>
      <c r="AL320" s="158" t="s">
        <v>526</v>
      </c>
      <c r="AM320" s="227" t="str">
        <f>IF(COUNTIF('BU-TDR'!A:A,'Master List'!B320)&gt;0,"yes","no")</f>
        <v>no</v>
      </c>
      <c r="AN320" s="154">
        <v>4281</v>
      </c>
      <c r="AO320" s="239" t="s">
        <v>2525</v>
      </c>
      <c r="AP320" s="239"/>
      <c r="AQ320" s="239"/>
      <c r="AR320" s="328">
        <v>42969</v>
      </c>
      <c r="AS320" s="153" t="s">
        <v>2526</v>
      </c>
      <c r="AT320" s="239"/>
      <c r="AU320" s="239"/>
    </row>
    <row r="321" spans="1:47" s="240" customFormat="1" ht="34.15" hidden="1" customHeight="1" x14ac:dyDescent="0.2">
      <c r="A321" s="222">
        <v>316</v>
      </c>
      <c r="B321" s="224" t="s">
        <v>166</v>
      </c>
      <c r="C321" s="220" t="s">
        <v>166</v>
      </c>
      <c r="D321" s="220" t="s">
        <v>166</v>
      </c>
      <c r="E321" s="220"/>
      <c r="F321" s="336" t="s">
        <v>2527</v>
      </c>
      <c r="G321" s="110" t="s">
        <v>637</v>
      </c>
      <c r="H321" s="157" t="s">
        <v>1506</v>
      </c>
      <c r="I321" s="157" t="s">
        <v>1512</v>
      </c>
      <c r="J321" s="158" t="s">
        <v>644</v>
      </c>
      <c r="K321" s="158" t="s">
        <v>534</v>
      </c>
      <c r="L321" s="154" t="s">
        <v>535</v>
      </c>
      <c r="M321" s="202"/>
      <c r="N321" s="154" t="s">
        <v>141</v>
      </c>
      <c r="O321" s="153" t="s">
        <v>1503</v>
      </c>
      <c r="P321" s="153" t="s">
        <v>1511</v>
      </c>
      <c r="Q321" s="260" t="s">
        <v>1519</v>
      </c>
      <c r="R321" s="154" t="s">
        <v>1184</v>
      </c>
      <c r="S321" s="258" t="s">
        <v>642</v>
      </c>
      <c r="T321" s="258">
        <v>1</v>
      </c>
      <c r="U321" s="258">
        <v>1</v>
      </c>
      <c r="V321" s="258" t="s">
        <v>524</v>
      </c>
      <c r="W321" s="258">
        <v>0</v>
      </c>
      <c r="X321" s="258">
        <v>0</v>
      </c>
      <c r="Y321" s="258" t="s">
        <v>524</v>
      </c>
      <c r="Z321" s="258">
        <v>0</v>
      </c>
      <c r="AA321" s="258">
        <v>0</v>
      </c>
      <c r="AB321" s="258" t="s">
        <v>642</v>
      </c>
      <c r="AC321" s="258"/>
      <c r="AD321" s="258" t="s">
        <v>2304</v>
      </c>
      <c r="AE321" s="156"/>
      <c r="AF321" s="156" t="s">
        <v>540</v>
      </c>
      <c r="AG321" s="154" t="s">
        <v>526</v>
      </c>
      <c r="AH321" s="156" t="s">
        <v>526</v>
      </c>
      <c r="AI321" s="238" t="s">
        <v>2305</v>
      </c>
      <c r="AJ321" s="158" t="s">
        <v>540</v>
      </c>
      <c r="AK321" s="238" t="s">
        <v>540</v>
      </c>
      <c r="AL321" s="158" t="s">
        <v>540</v>
      </c>
      <c r="AM321" s="227" t="str">
        <f>IF(COUNTIF('BU-TDR'!A:A,'Master List'!B321)&gt;0,"yes","no")</f>
        <v>no</v>
      </c>
      <c r="AN321" s="154">
        <v>4282</v>
      </c>
      <c r="AO321" s="239" t="s">
        <v>165</v>
      </c>
      <c r="AP321" s="239"/>
      <c r="AQ321" s="239"/>
      <c r="AR321" s="328">
        <v>42947</v>
      </c>
      <c r="AS321" s="153"/>
      <c r="AT321" s="239"/>
      <c r="AU321" s="239"/>
    </row>
    <row r="322" spans="1:47" s="240" customFormat="1" ht="36" hidden="1" x14ac:dyDescent="0.25">
      <c r="A322" s="231">
        <v>317</v>
      </c>
      <c r="B322" s="224" t="s">
        <v>1518</v>
      </c>
      <c r="C322" s="220" t="s">
        <v>166</v>
      </c>
      <c r="D322" s="220" t="s">
        <v>166</v>
      </c>
      <c r="E322" s="220"/>
      <c r="F322" s="220"/>
      <c r="G322" s="110" t="s">
        <v>530</v>
      </c>
      <c r="H322" s="157" t="s">
        <v>531</v>
      </c>
      <c r="I322" s="157" t="s">
        <v>532</v>
      </c>
      <c r="J322" s="158" t="s">
        <v>533</v>
      </c>
      <c r="K322" s="158" t="s">
        <v>534</v>
      </c>
      <c r="L322" s="154" t="s">
        <v>535</v>
      </c>
      <c r="M322" s="202"/>
      <c r="N322" s="154" t="s">
        <v>141</v>
      </c>
      <c r="O322" s="153" t="s">
        <v>1503</v>
      </c>
      <c r="P322" s="153" t="s">
        <v>1517</v>
      </c>
      <c r="Q322" s="260" t="s">
        <v>1519</v>
      </c>
      <c r="R322" s="154" t="s">
        <v>1184</v>
      </c>
      <c r="S322" s="258" t="s">
        <v>524</v>
      </c>
      <c r="T322" s="258">
        <v>0</v>
      </c>
      <c r="U322" s="258">
        <v>0</v>
      </c>
      <c r="V322" s="258" t="s">
        <v>642</v>
      </c>
      <c r="W322" s="258">
        <v>1</v>
      </c>
      <c r="X322" s="258">
        <v>1</v>
      </c>
      <c r="Y322" s="258" t="s">
        <v>524</v>
      </c>
      <c r="Z322" s="258">
        <v>0</v>
      </c>
      <c r="AA322" s="258">
        <v>0</v>
      </c>
      <c r="AB322" s="258" t="s">
        <v>524</v>
      </c>
      <c r="AC322" s="258"/>
      <c r="AD322" s="258" t="s">
        <v>526</v>
      </c>
      <c r="AE322" s="156"/>
      <c r="AF322" s="156" t="s">
        <v>526</v>
      </c>
      <c r="AG322" s="154" t="s">
        <v>526</v>
      </c>
      <c r="AH322" s="156" t="s">
        <v>526</v>
      </c>
      <c r="AI322" s="238" t="e">
        <v>#N/A</v>
      </c>
      <c r="AJ322" s="158" t="s">
        <v>526</v>
      </c>
      <c r="AK322" s="238" t="e">
        <v>#N/A</v>
      </c>
      <c r="AL322" s="208" t="s">
        <v>526</v>
      </c>
      <c r="AM322" s="227" t="str">
        <f>IF(COUNTIF('BU-TDR'!A:A,'Master List'!B322)&gt;0,"yes","no")</f>
        <v>no</v>
      </c>
      <c r="AN322" s="154">
        <v>4282</v>
      </c>
      <c r="AO322" s="239" t="s">
        <v>2528</v>
      </c>
      <c r="AP322" s="239"/>
      <c r="AQ322" s="239"/>
      <c r="AR322" s="328">
        <v>43122</v>
      </c>
      <c r="AS322" s="153"/>
      <c r="AT322" s="239"/>
      <c r="AU322" s="239"/>
    </row>
    <row r="323" spans="1:47" s="240" customFormat="1" ht="34.15" hidden="1" customHeight="1" x14ac:dyDescent="0.2">
      <c r="A323" s="222">
        <v>318</v>
      </c>
      <c r="B323" s="224" t="s">
        <v>167</v>
      </c>
      <c r="C323" s="220" t="s">
        <v>167</v>
      </c>
      <c r="D323" s="220" t="s">
        <v>167</v>
      </c>
      <c r="E323" s="220"/>
      <c r="F323" s="336" t="s">
        <v>2527</v>
      </c>
      <c r="G323" s="110" t="s">
        <v>637</v>
      </c>
      <c r="H323" s="157" t="s">
        <v>1506</v>
      </c>
      <c r="I323" s="157" t="s">
        <v>1522</v>
      </c>
      <c r="J323" s="158" t="s">
        <v>644</v>
      </c>
      <c r="K323" s="158" t="s">
        <v>534</v>
      </c>
      <c r="L323" s="154" t="s">
        <v>535</v>
      </c>
      <c r="M323" s="202"/>
      <c r="N323" s="154" t="s">
        <v>141</v>
      </c>
      <c r="O323" s="153" t="s">
        <v>1503</v>
      </c>
      <c r="P323" s="153" t="s">
        <v>1521</v>
      </c>
      <c r="Q323" s="260" t="s">
        <v>1519</v>
      </c>
      <c r="R323" s="154" t="s">
        <v>1184</v>
      </c>
      <c r="S323" s="258" t="s">
        <v>642</v>
      </c>
      <c r="T323" s="258">
        <v>1</v>
      </c>
      <c r="U323" s="258">
        <v>6</v>
      </c>
      <c r="V323" s="258" t="s">
        <v>524</v>
      </c>
      <c r="W323" s="258">
        <v>0</v>
      </c>
      <c r="X323" s="258">
        <v>0</v>
      </c>
      <c r="Y323" s="258" t="s">
        <v>524</v>
      </c>
      <c r="Z323" s="258">
        <v>0</v>
      </c>
      <c r="AA323" s="258">
        <v>0</v>
      </c>
      <c r="AB323" s="258" t="s">
        <v>642</v>
      </c>
      <c r="AC323" s="258"/>
      <c r="AD323" s="258" t="s">
        <v>2304</v>
      </c>
      <c r="AE323" s="154"/>
      <c r="AF323" s="154" t="s">
        <v>526</v>
      </c>
      <c r="AG323" s="154" t="s">
        <v>526</v>
      </c>
      <c r="AH323" s="156" t="s">
        <v>526</v>
      </c>
      <c r="AI323" s="238" t="s">
        <v>526</v>
      </c>
      <c r="AJ323" s="158" t="s">
        <v>526</v>
      </c>
      <c r="AK323" s="238" t="s">
        <v>540</v>
      </c>
      <c r="AL323" s="158" t="s">
        <v>540</v>
      </c>
      <c r="AM323" s="227" t="str">
        <f>IF(COUNTIF('BU-TDR'!A:A,'Master List'!B323)&gt;0,"yes","no")</f>
        <v>no</v>
      </c>
      <c r="AN323" s="154">
        <v>4282</v>
      </c>
      <c r="AO323" s="239" t="s">
        <v>165</v>
      </c>
      <c r="AP323" s="239"/>
      <c r="AQ323" s="239"/>
      <c r="AR323" s="328">
        <v>42947</v>
      </c>
      <c r="AS323" s="153"/>
      <c r="AT323" s="239"/>
      <c r="AU323" s="239"/>
    </row>
    <row r="324" spans="1:47" s="240" customFormat="1" ht="24" hidden="1" x14ac:dyDescent="0.25">
      <c r="A324" s="231">
        <v>319</v>
      </c>
      <c r="B324" s="224" t="s">
        <v>1527</v>
      </c>
      <c r="C324" s="220" t="s">
        <v>167</v>
      </c>
      <c r="D324" s="220" t="s">
        <v>167</v>
      </c>
      <c r="E324" s="220"/>
      <c r="F324" s="220"/>
      <c r="G324" s="110" t="s">
        <v>530</v>
      </c>
      <c r="H324" s="157" t="s">
        <v>531</v>
      </c>
      <c r="I324" s="157" t="s">
        <v>532</v>
      </c>
      <c r="J324" s="158" t="s">
        <v>533</v>
      </c>
      <c r="K324" s="158" t="s">
        <v>534</v>
      </c>
      <c r="L324" s="154" t="s">
        <v>535</v>
      </c>
      <c r="M324" s="202"/>
      <c r="N324" s="154" t="s">
        <v>141</v>
      </c>
      <c r="O324" s="153" t="s">
        <v>1503</v>
      </c>
      <c r="P324" s="153" t="s">
        <v>1526</v>
      </c>
      <c r="Q324" s="260" t="s">
        <v>1519</v>
      </c>
      <c r="R324" s="154" t="s">
        <v>1184</v>
      </c>
      <c r="S324" s="258" t="s">
        <v>524</v>
      </c>
      <c r="T324" s="258">
        <v>0</v>
      </c>
      <c r="U324" s="258">
        <v>0</v>
      </c>
      <c r="V324" s="258" t="s">
        <v>642</v>
      </c>
      <c r="W324" s="258">
        <v>1</v>
      </c>
      <c r="X324" s="258">
        <v>1</v>
      </c>
      <c r="Y324" s="258" t="s">
        <v>524</v>
      </c>
      <c r="Z324" s="258">
        <v>0</v>
      </c>
      <c r="AA324" s="258">
        <v>0</v>
      </c>
      <c r="AB324" s="258" t="s">
        <v>524</v>
      </c>
      <c r="AC324" s="258"/>
      <c r="AD324" s="258" t="s">
        <v>526</v>
      </c>
      <c r="AE324" s="154"/>
      <c r="AF324" s="154" t="s">
        <v>526</v>
      </c>
      <c r="AG324" s="154" t="s">
        <v>526</v>
      </c>
      <c r="AH324" s="156" t="s">
        <v>526</v>
      </c>
      <c r="AI324" s="238" t="e">
        <v>#N/A</v>
      </c>
      <c r="AJ324" s="158" t="s">
        <v>526</v>
      </c>
      <c r="AK324" s="238" t="e">
        <v>#N/A</v>
      </c>
      <c r="AL324" s="208" t="s">
        <v>526</v>
      </c>
      <c r="AM324" s="227" t="str">
        <f>IF(COUNTIF('BU-TDR'!A:A,'Master List'!B324)&gt;0,"yes","no")</f>
        <v>no</v>
      </c>
      <c r="AN324" s="154">
        <v>4282</v>
      </c>
      <c r="AO324" s="239" t="s">
        <v>2528</v>
      </c>
      <c r="AP324" s="239"/>
      <c r="AQ324" s="239"/>
      <c r="AR324" s="328">
        <v>42947</v>
      </c>
      <c r="AS324" s="153"/>
      <c r="AT324" s="239"/>
      <c r="AU324" s="239"/>
    </row>
    <row r="325" spans="1:47" s="240" customFormat="1" ht="34.15" hidden="1" customHeight="1" x14ac:dyDescent="0.2">
      <c r="A325" s="222">
        <v>320</v>
      </c>
      <c r="B325" s="224" t="s">
        <v>1530</v>
      </c>
      <c r="C325" s="220" t="s">
        <v>1530</v>
      </c>
      <c r="D325" s="220" t="s">
        <v>1530</v>
      </c>
      <c r="E325" s="220"/>
      <c r="F325" s="336" t="s">
        <v>2527</v>
      </c>
      <c r="G325" s="110" t="s">
        <v>637</v>
      </c>
      <c r="H325" s="157" t="s">
        <v>1506</v>
      </c>
      <c r="I325" s="157" t="s">
        <v>1531</v>
      </c>
      <c r="J325" s="158" t="s">
        <v>644</v>
      </c>
      <c r="K325" s="158" t="s">
        <v>534</v>
      </c>
      <c r="L325" s="154" t="s">
        <v>535</v>
      </c>
      <c r="M325" s="202"/>
      <c r="N325" s="154" t="s">
        <v>141</v>
      </c>
      <c r="O325" s="153" t="s">
        <v>1503</v>
      </c>
      <c r="P325" s="153" t="s">
        <v>1529</v>
      </c>
      <c r="Q325" s="260" t="s">
        <v>1519</v>
      </c>
      <c r="R325" s="154" t="s">
        <v>1184</v>
      </c>
      <c r="S325" s="258" t="s">
        <v>524</v>
      </c>
      <c r="T325" s="258">
        <v>0</v>
      </c>
      <c r="U325" s="258">
        <v>0</v>
      </c>
      <c r="V325" s="258" t="s">
        <v>524</v>
      </c>
      <c r="W325" s="258">
        <v>0</v>
      </c>
      <c r="X325" s="258">
        <v>0</v>
      </c>
      <c r="Y325" s="258" t="s">
        <v>524</v>
      </c>
      <c r="Z325" s="258">
        <v>0</v>
      </c>
      <c r="AA325" s="258">
        <v>0</v>
      </c>
      <c r="AB325" s="258" t="s">
        <v>524</v>
      </c>
      <c r="AC325" s="258"/>
      <c r="AD325" s="258" t="s">
        <v>526</v>
      </c>
      <c r="AE325" s="156"/>
      <c r="AF325" s="156" t="s">
        <v>526</v>
      </c>
      <c r="AG325" s="154" t="s">
        <v>526</v>
      </c>
      <c r="AH325" s="156" t="s">
        <v>526</v>
      </c>
      <c r="AI325" s="238" t="e">
        <v>#N/A</v>
      </c>
      <c r="AJ325" s="158" t="s">
        <v>526</v>
      </c>
      <c r="AK325" s="238" t="e">
        <v>#N/A</v>
      </c>
      <c r="AL325" s="158" t="s">
        <v>526</v>
      </c>
      <c r="AM325" s="227" t="str">
        <f>IF(COUNTIF('BU-TDR'!A:A,'Master List'!B325)&gt;0,"yes","no")</f>
        <v>no</v>
      </c>
      <c r="AN325" s="154">
        <v>4282</v>
      </c>
      <c r="AO325" s="239" t="s">
        <v>165</v>
      </c>
      <c r="AP325" s="239"/>
      <c r="AQ325" s="239"/>
      <c r="AR325" s="328">
        <v>42947</v>
      </c>
      <c r="AS325" s="153"/>
      <c r="AT325" s="239"/>
      <c r="AU325" s="239"/>
    </row>
    <row r="326" spans="1:47" s="240" customFormat="1" ht="36" hidden="1" x14ac:dyDescent="0.25">
      <c r="A326" s="222">
        <v>321</v>
      </c>
      <c r="B326" s="224" t="s">
        <v>1536</v>
      </c>
      <c r="C326" s="220" t="s">
        <v>1530</v>
      </c>
      <c r="D326" s="220" t="s">
        <v>1530</v>
      </c>
      <c r="E326" s="220"/>
      <c r="F326" s="220"/>
      <c r="G326" s="110" t="s">
        <v>530</v>
      </c>
      <c r="H326" s="157" t="s">
        <v>531</v>
      </c>
      <c r="I326" s="157" t="s">
        <v>532</v>
      </c>
      <c r="J326" s="158" t="s">
        <v>533</v>
      </c>
      <c r="K326" s="158" t="s">
        <v>534</v>
      </c>
      <c r="L326" s="154" t="s">
        <v>535</v>
      </c>
      <c r="M326" s="202"/>
      <c r="N326" s="154" t="s">
        <v>141</v>
      </c>
      <c r="O326" s="153" t="s">
        <v>1503</v>
      </c>
      <c r="P326" s="153" t="s">
        <v>1535</v>
      </c>
      <c r="Q326" s="260" t="s">
        <v>1519</v>
      </c>
      <c r="R326" s="154" t="s">
        <v>1184</v>
      </c>
      <c r="S326" s="258" t="s">
        <v>524</v>
      </c>
      <c r="T326" s="258">
        <v>0</v>
      </c>
      <c r="U326" s="258">
        <v>0</v>
      </c>
      <c r="V326" s="258" t="s">
        <v>642</v>
      </c>
      <c r="W326" s="258">
        <v>1</v>
      </c>
      <c r="X326" s="258">
        <v>1</v>
      </c>
      <c r="Y326" s="258" t="s">
        <v>524</v>
      </c>
      <c r="Z326" s="258">
        <v>0</v>
      </c>
      <c r="AA326" s="258">
        <v>0</v>
      </c>
      <c r="AB326" s="258" t="s">
        <v>524</v>
      </c>
      <c r="AC326" s="258"/>
      <c r="AD326" s="258" t="s">
        <v>526</v>
      </c>
      <c r="AE326" s="156"/>
      <c r="AF326" s="156" t="s">
        <v>526</v>
      </c>
      <c r="AG326" s="154" t="s">
        <v>526</v>
      </c>
      <c r="AH326" s="156" t="s">
        <v>526</v>
      </c>
      <c r="AI326" s="238" t="e">
        <v>#N/A</v>
      </c>
      <c r="AJ326" s="158" t="s">
        <v>526</v>
      </c>
      <c r="AK326" s="238" t="e">
        <v>#N/A</v>
      </c>
      <c r="AL326" s="158" t="s">
        <v>526</v>
      </c>
      <c r="AM326" s="227" t="str">
        <f>IF(COUNTIF('BU-TDR'!A:A,'Master List'!B326)&gt;0,"yes","no")</f>
        <v>no</v>
      </c>
      <c r="AN326" s="154">
        <v>4282</v>
      </c>
      <c r="AO326" s="239" t="s">
        <v>2528</v>
      </c>
      <c r="AP326" s="239"/>
      <c r="AQ326" s="239"/>
      <c r="AR326" s="328">
        <v>42947</v>
      </c>
      <c r="AS326" s="153"/>
      <c r="AT326" s="239"/>
      <c r="AU326" s="239"/>
    </row>
    <row r="327" spans="1:47" s="240" customFormat="1" ht="34.15" hidden="1" customHeight="1" x14ac:dyDescent="0.2">
      <c r="A327" s="222">
        <v>322</v>
      </c>
      <c r="B327" s="224" t="s">
        <v>168</v>
      </c>
      <c r="C327" s="220" t="s">
        <v>168</v>
      </c>
      <c r="D327" s="220" t="s">
        <v>168</v>
      </c>
      <c r="E327" s="220"/>
      <c r="F327" s="336" t="s">
        <v>2527</v>
      </c>
      <c r="G327" s="110" t="s">
        <v>637</v>
      </c>
      <c r="H327" s="157" t="s">
        <v>1506</v>
      </c>
      <c r="I327" s="157" t="s">
        <v>1539</v>
      </c>
      <c r="J327" s="158" t="s">
        <v>644</v>
      </c>
      <c r="K327" s="158" t="s">
        <v>534</v>
      </c>
      <c r="L327" s="154" t="s">
        <v>535</v>
      </c>
      <c r="M327" s="202"/>
      <c r="N327" s="154" t="s">
        <v>141</v>
      </c>
      <c r="O327" s="153" t="s">
        <v>1503</v>
      </c>
      <c r="P327" s="153" t="s">
        <v>1538</v>
      </c>
      <c r="Q327" s="260" t="s">
        <v>1519</v>
      </c>
      <c r="R327" s="154" t="s">
        <v>1184</v>
      </c>
      <c r="S327" s="258" t="s">
        <v>642</v>
      </c>
      <c r="T327" s="258">
        <v>1</v>
      </c>
      <c r="U327" s="258">
        <v>7</v>
      </c>
      <c r="V327" s="258" t="s">
        <v>524</v>
      </c>
      <c r="W327" s="258">
        <v>0</v>
      </c>
      <c r="X327" s="258">
        <v>0</v>
      </c>
      <c r="Y327" s="258" t="s">
        <v>524</v>
      </c>
      <c r="Z327" s="258">
        <v>0</v>
      </c>
      <c r="AA327" s="258">
        <v>0</v>
      </c>
      <c r="AB327" s="258" t="s">
        <v>642</v>
      </c>
      <c r="AC327" s="258"/>
      <c r="AD327" s="258" t="s">
        <v>2304</v>
      </c>
      <c r="AE327" s="154"/>
      <c r="AF327" s="154" t="s">
        <v>526</v>
      </c>
      <c r="AG327" s="154" t="s">
        <v>526</v>
      </c>
      <c r="AH327" s="154" t="s">
        <v>526</v>
      </c>
      <c r="AI327" s="238" t="e">
        <v>#N/A</v>
      </c>
      <c r="AJ327" s="154" t="s">
        <v>526</v>
      </c>
      <c r="AK327" s="238" t="e">
        <v>#N/A</v>
      </c>
      <c r="AL327" s="154" t="s">
        <v>526</v>
      </c>
      <c r="AM327" s="227" t="str">
        <f>IF(COUNTIF('BU-TDR'!A:A,'Master List'!B327)&gt;0,"yes","no")</f>
        <v>no</v>
      </c>
      <c r="AN327" s="154">
        <v>4285</v>
      </c>
      <c r="AO327" s="239" t="s">
        <v>165</v>
      </c>
      <c r="AP327" s="239"/>
      <c r="AQ327" s="239"/>
      <c r="AR327" s="328">
        <v>42947</v>
      </c>
      <c r="AS327" s="153"/>
      <c r="AT327" s="239"/>
      <c r="AU327" s="239"/>
    </row>
    <row r="328" spans="1:47" s="240" customFormat="1" ht="24" hidden="1" x14ac:dyDescent="0.25">
      <c r="A328" s="222">
        <v>323</v>
      </c>
      <c r="B328" s="224" t="s">
        <v>1543</v>
      </c>
      <c r="C328" s="220" t="s">
        <v>168</v>
      </c>
      <c r="D328" s="220" t="s">
        <v>168</v>
      </c>
      <c r="E328" s="220"/>
      <c r="F328" s="220"/>
      <c r="G328" s="110" t="s">
        <v>530</v>
      </c>
      <c r="H328" s="157" t="s">
        <v>531</v>
      </c>
      <c r="I328" s="157" t="s">
        <v>532</v>
      </c>
      <c r="J328" s="158" t="s">
        <v>533</v>
      </c>
      <c r="K328" s="158" t="s">
        <v>534</v>
      </c>
      <c r="L328" s="154" t="s">
        <v>535</v>
      </c>
      <c r="M328" s="202"/>
      <c r="N328" s="154" t="s">
        <v>141</v>
      </c>
      <c r="O328" s="153" t="s">
        <v>1503</v>
      </c>
      <c r="P328" s="153" t="s">
        <v>1542</v>
      </c>
      <c r="Q328" s="260" t="s">
        <v>1519</v>
      </c>
      <c r="R328" s="154" t="s">
        <v>1184</v>
      </c>
      <c r="S328" s="258" t="s">
        <v>524</v>
      </c>
      <c r="T328" s="258">
        <v>0</v>
      </c>
      <c r="U328" s="258">
        <v>0</v>
      </c>
      <c r="V328" s="258" t="s">
        <v>642</v>
      </c>
      <c r="W328" s="258">
        <v>1</v>
      </c>
      <c r="X328" s="258">
        <v>1</v>
      </c>
      <c r="Y328" s="258" t="s">
        <v>524</v>
      </c>
      <c r="Z328" s="258">
        <v>0</v>
      </c>
      <c r="AA328" s="258">
        <v>0</v>
      </c>
      <c r="AB328" s="258" t="s">
        <v>524</v>
      </c>
      <c r="AC328" s="258"/>
      <c r="AD328" s="258" t="s">
        <v>526</v>
      </c>
      <c r="AE328" s="154"/>
      <c r="AF328" s="154" t="s">
        <v>526</v>
      </c>
      <c r="AG328" s="154" t="s">
        <v>526</v>
      </c>
      <c r="AH328" s="154" t="s">
        <v>526</v>
      </c>
      <c r="AI328" s="238" t="e">
        <v>#N/A</v>
      </c>
      <c r="AJ328" s="154" t="s">
        <v>526</v>
      </c>
      <c r="AK328" s="238" t="e">
        <v>#N/A</v>
      </c>
      <c r="AL328" s="154" t="s">
        <v>526</v>
      </c>
      <c r="AM328" s="227" t="str">
        <f>IF(COUNTIF('BU-TDR'!A:A,'Master List'!B328)&gt;0,"yes","no")</f>
        <v>no</v>
      </c>
      <c r="AN328" s="154">
        <v>4285</v>
      </c>
      <c r="AO328" s="239" t="s">
        <v>2528</v>
      </c>
      <c r="AP328" s="239"/>
      <c r="AQ328" s="239"/>
      <c r="AR328" s="328">
        <v>42947</v>
      </c>
      <c r="AS328" s="153"/>
      <c r="AT328" s="239"/>
      <c r="AU328" s="239"/>
    </row>
    <row r="329" spans="1:47" s="240" customFormat="1" ht="34.15" hidden="1" customHeight="1" x14ac:dyDescent="0.2">
      <c r="A329" s="222">
        <v>324</v>
      </c>
      <c r="B329" s="224" t="s">
        <v>170</v>
      </c>
      <c r="C329" s="220" t="s">
        <v>170</v>
      </c>
      <c r="D329" s="220" t="s">
        <v>170</v>
      </c>
      <c r="E329" s="220"/>
      <c r="F329" s="336" t="s">
        <v>2527</v>
      </c>
      <c r="G329" s="110" t="s">
        <v>637</v>
      </c>
      <c r="H329" s="157" t="s">
        <v>1506</v>
      </c>
      <c r="I329" s="157" t="s">
        <v>1545</v>
      </c>
      <c r="J329" s="158" t="s">
        <v>644</v>
      </c>
      <c r="K329" s="158" t="s">
        <v>534</v>
      </c>
      <c r="L329" s="154" t="s">
        <v>535</v>
      </c>
      <c r="M329" s="202"/>
      <c r="N329" s="154" t="s">
        <v>141</v>
      </c>
      <c r="O329" s="153" t="s">
        <v>1503</v>
      </c>
      <c r="P329" s="153" t="s">
        <v>1544</v>
      </c>
      <c r="Q329" s="260" t="s">
        <v>1519</v>
      </c>
      <c r="R329" s="154" t="s">
        <v>1184</v>
      </c>
      <c r="S329" s="258" t="s">
        <v>642</v>
      </c>
      <c r="T329" s="258">
        <v>1</v>
      </c>
      <c r="U329" s="258">
        <v>10</v>
      </c>
      <c r="V329" s="258" t="s">
        <v>524</v>
      </c>
      <c r="W329" s="258">
        <v>0</v>
      </c>
      <c r="X329" s="258">
        <v>0</v>
      </c>
      <c r="Y329" s="258" t="s">
        <v>642</v>
      </c>
      <c r="Z329" s="258">
        <v>1</v>
      </c>
      <c r="AA329" s="258">
        <v>1</v>
      </c>
      <c r="AB329" s="258" t="s">
        <v>642</v>
      </c>
      <c r="AC329" s="258"/>
      <c r="AD329" s="258" t="s">
        <v>2304</v>
      </c>
      <c r="AE329" s="156"/>
      <c r="AF329" s="156" t="s">
        <v>540</v>
      </c>
      <c r="AG329" s="154" t="s">
        <v>526</v>
      </c>
      <c r="AH329" s="156" t="s">
        <v>526</v>
      </c>
      <c r="AI329" s="238" t="s">
        <v>2305</v>
      </c>
      <c r="AJ329" s="158" t="s">
        <v>540</v>
      </c>
      <c r="AK329" s="238" t="s">
        <v>540</v>
      </c>
      <c r="AL329" s="158" t="s">
        <v>540</v>
      </c>
      <c r="AM329" s="227" t="str">
        <f>IF(COUNTIF('BU-TDR'!A:A,'Master List'!B329)&gt;0,"yes","no")</f>
        <v>no</v>
      </c>
      <c r="AN329" s="154">
        <v>4284</v>
      </c>
      <c r="AO329" s="239" t="s">
        <v>169</v>
      </c>
      <c r="AP329" s="239"/>
      <c r="AQ329" s="239"/>
      <c r="AR329" s="328">
        <v>42947</v>
      </c>
      <c r="AS329" s="153"/>
      <c r="AT329" s="239"/>
      <c r="AU329" s="239"/>
    </row>
    <row r="330" spans="1:47" s="240" customFormat="1" ht="24" hidden="1" x14ac:dyDescent="0.25">
      <c r="A330" s="231">
        <v>325</v>
      </c>
      <c r="B330" s="224" t="s">
        <v>1549</v>
      </c>
      <c r="C330" s="220" t="s">
        <v>170</v>
      </c>
      <c r="D330" s="220" t="s">
        <v>170</v>
      </c>
      <c r="E330" s="220"/>
      <c r="F330" s="220"/>
      <c r="G330" s="110" t="s">
        <v>530</v>
      </c>
      <c r="H330" s="157" t="s">
        <v>531</v>
      </c>
      <c r="I330" s="157" t="s">
        <v>532</v>
      </c>
      <c r="J330" s="158" t="s">
        <v>533</v>
      </c>
      <c r="K330" s="158" t="s">
        <v>534</v>
      </c>
      <c r="L330" s="154" t="s">
        <v>535</v>
      </c>
      <c r="M330" s="202"/>
      <c r="N330" s="154" t="s">
        <v>141</v>
      </c>
      <c r="O330" s="153" t="s">
        <v>1503</v>
      </c>
      <c r="P330" s="153" t="s">
        <v>1548</v>
      </c>
      <c r="Q330" s="260" t="s">
        <v>1519</v>
      </c>
      <c r="R330" s="154" t="s">
        <v>1184</v>
      </c>
      <c r="S330" s="258" t="s">
        <v>524</v>
      </c>
      <c r="T330" s="258">
        <v>0</v>
      </c>
      <c r="U330" s="258">
        <v>0</v>
      </c>
      <c r="V330" s="258" t="s">
        <v>642</v>
      </c>
      <c r="W330" s="258">
        <v>1</v>
      </c>
      <c r="X330" s="258">
        <v>1</v>
      </c>
      <c r="Y330" s="258" t="s">
        <v>524</v>
      </c>
      <c r="Z330" s="258">
        <v>0</v>
      </c>
      <c r="AA330" s="258">
        <v>0</v>
      </c>
      <c r="AB330" s="258" t="s">
        <v>524</v>
      </c>
      <c r="AC330" s="258"/>
      <c r="AD330" s="258" t="s">
        <v>526</v>
      </c>
      <c r="AE330" s="156"/>
      <c r="AF330" s="156" t="s">
        <v>526</v>
      </c>
      <c r="AG330" s="154" t="s">
        <v>526</v>
      </c>
      <c r="AH330" s="156" t="s">
        <v>526</v>
      </c>
      <c r="AI330" s="238" t="e">
        <v>#N/A</v>
      </c>
      <c r="AJ330" s="158" t="s">
        <v>526</v>
      </c>
      <c r="AK330" s="238" t="e">
        <v>#N/A</v>
      </c>
      <c r="AL330" s="208" t="s">
        <v>526</v>
      </c>
      <c r="AM330" s="227" t="str">
        <f>IF(COUNTIF('BU-TDR'!A:A,'Master List'!B330)&gt;0,"yes","no")</f>
        <v>no</v>
      </c>
      <c r="AN330" s="154">
        <v>4284</v>
      </c>
      <c r="AO330" s="239" t="s">
        <v>2529</v>
      </c>
      <c r="AP330" s="239"/>
      <c r="AQ330" s="239"/>
      <c r="AR330" s="328">
        <v>42947</v>
      </c>
      <c r="AS330" s="153"/>
      <c r="AT330" s="239"/>
      <c r="AU330" s="239"/>
    </row>
    <row r="331" spans="1:47" s="240" customFormat="1" ht="24" hidden="1" x14ac:dyDescent="0.25">
      <c r="A331" s="222">
        <v>326</v>
      </c>
      <c r="B331" s="224" t="s">
        <v>189</v>
      </c>
      <c r="C331" s="220" t="s">
        <v>189</v>
      </c>
      <c r="D331" s="220" t="s">
        <v>189</v>
      </c>
      <c r="E331" s="220"/>
      <c r="F331" s="220" t="s">
        <v>2530</v>
      </c>
      <c r="G331" s="110" t="s">
        <v>637</v>
      </c>
      <c r="H331" s="157" t="s">
        <v>22</v>
      </c>
      <c r="I331" s="157" t="s">
        <v>1551</v>
      </c>
      <c r="J331" s="158" t="s">
        <v>644</v>
      </c>
      <c r="K331" s="158" t="s">
        <v>534</v>
      </c>
      <c r="L331" s="154" t="s">
        <v>535</v>
      </c>
      <c r="M331" s="202"/>
      <c r="N331" s="154" t="s">
        <v>141</v>
      </c>
      <c r="O331" s="153" t="s">
        <v>1503</v>
      </c>
      <c r="P331" s="153" t="s">
        <v>1550</v>
      </c>
      <c r="Q331" s="260" t="s">
        <v>1559</v>
      </c>
      <c r="R331" s="260"/>
      <c r="S331" s="258" t="s">
        <v>642</v>
      </c>
      <c r="T331" s="258">
        <v>1</v>
      </c>
      <c r="U331" s="258">
        <v>5</v>
      </c>
      <c r="V331" s="258" t="s">
        <v>524</v>
      </c>
      <c r="W331" s="258">
        <v>0</v>
      </c>
      <c r="X331" s="258">
        <v>0</v>
      </c>
      <c r="Y331" s="258" t="s">
        <v>524</v>
      </c>
      <c r="Z331" s="258">
        <v>0</v>
      </c>
      <c r="AA331" s="258">
        <v>0</v>
      </c>
      <c r="AB331" s="258" t="s">
        <v>642</v>
      </c>
      <c r="AC331" s="258"/>
      <c r="AD331" s="258" t="s">
        <v>2304</v>
      </c>
      <c r="AE331" s="208"/>
      <c r="AF331" s="208" t="s">
        <v>540</v>
      </c>
      <c r="AG331" s="154" t="s">
        <v>526</v>
      </c>
      <c r="AH331" s="156" t="s">
        <v>526</v>
      </c>
      <c r="AI331" s="238" t="s">
        <v>2305</v>
      </c>
      <c r="AJ331" s="158" t="s">
        <v>540</v>
      </c>
      <c r="AK331" s="238" t="s">
        <v>540</v>
      </c>
      <c r="AL331" s="158" t="s">
        <v>540</v>
      </c>
      <c r="AM331" s="227" t="str">
        <f>IF(COUNTIF('BU-TDR'!A:A,'Master List'!B331)&gt;0,"yes","no")</f>
        <v>no</v>
      </c>
      <c r="AN331" s="154">
        <v>4284</v>
      </c>
      <c r="AO331" s="239" t="s">
        <v>188</v>
      </c>
      <c r="AP331" s="239"/>
      <c r="AQ331" s="239"/>
      <c r="AR331" s="328">
        <v>42947</v>
      </c>
      <c r="AS331" s="153"/>
      <c r="AT331" s="239"/>
      <c r="AU331" s="239"/>
    </row>
    <row r="332" spans="1:47" s="240" customFormat="1" ht="24" hidden="1" x14ac:dyDescent="0.25">
      <c r="A332" s="222">
        <v>327</v>
      </c>
      <c r="B332" s="224" t="s">
        <v>1558</v>
      </c>
      <c r="C332" s="220" t="s">
        <v>189</v>
      </c>
      <c r="D332" s="220" t="s">
        <v>189</v>
      </c>
      <c r="E332" s="220"/>
      <c r="F332" s="220"/>
      <c r="G332" s="110" t="s">
        <v>530</v>
      </c>
      <c r="H332" s="157" t="s">
        <v>531</v>
      </c>
      <c r="I332" s="157" t="s">
        <v>532</v>
      </c>
      <c r="J332" s="158" t="s">
        <v>533</v>
      </c>
      <c r="K332" s="158" t="s">
        <v>534</v>
      </c>
      <c r="L332" s="154" t="s">
        <v>535</v>
      </c>
      <c r="M332" s="202"/>
      <c r="N332" s="154" t="s">
        <v>141</v>
      </c>
      <c r="O332" s="153" t="s">
        <v>1503</v>
      </c>
      <c r="P332" s="153" t="s">
        <v>1557</v>
      </c>
      <c r="Q332" s="260" t="s">
        <v>1559</v>
      </c>
      <c r="R332" s="260"/>
      <c r="S332" s="258" t="s">
        <v>524</v>
      </c>
      <c r="T332" s="258">
        <v>0</v>
      </c>
      <c r="U332" s="258">
        <v>0</v>
      </c>
      <c r="V332" s="258" t="s">
        <v>642</v>
      </c>
      <c r="W332" s="258">
        <v>1</v>
      </c>
      <c r="X332" s="258">
        <v>2</v>
      </c>
      <c r="Y332" s="258" t="s">
        <v>524</v>
      </c>
      <c r="Z332" s="258">
        <v>0</v>
      </c>
      <c r="AA332" s="258">
        <v>0</v>
      </c>
      <c r="AB332" s="258" t="s">
        <v>524</v>
      </c>
      <c r="AC332" s="258"/>
      <c r="AD332" s="258" t="s">
        <v>526</v>
      </c>
      <c r="AE332" s="208"/>
      <c r="AF332" s="208" t="s">
        <v>526</v>
      </c>
      <c r="AG332" s="154" t="s">
        <v>526</v>
      </c>
      <c r="AH332" s="156" t="s">
        <v>526</v>
      </c>
      <c r="AI332" s="238" t="s">
        <v>526</v>
      </c>
      <c r="AJ332" s="158" t="s">
        <v>526</v>
      </c>
      <c r="AK332" s="238" t="s">
        <v>540</v>
      </c>
      <c r="AL332" s="158" t="s">
        <v>540</v>
      </c>
      <c r="AM332" s="227" t="str">
        <f>IF(COUNTIF('BU-TDR'!A:A,'Master List'!B332)&gt;0,"yes","no")</f>
        <v>no</v>
      </c>
      <c r="AN332" s="154"/>
      <c r="AO332" s="239" t="s">
        <v>2531</v>
      </c>
      <c r="AP332" s="239"/>
      <c r="AQ332" s="239"/>
      <c r="AR332" s="328">
        <v>42947</v>
      </c>
      <c r="AS332" s="153" t="s">
        <v>2532</v>
      </c>
      <c r="AT332" s="239"/>
      <c r="AU332" s="239"/>
    </row>
    <row r="333" spans="1:47" s="240" customFormat="1" ht="24" hidden="1" x14ac:dyDescent="0.25">
      <c r="A333" s="231">
        <v>328</v>
      </c>
      <c r="B333" s="224" t="s">
        <v>1561</v>
      </c>
      <c r="C333" s="220" t="s">
        <v>1561</v>
      </c>
      <c r="D333" s="220" t="s">
        <v>1561</v>
      </c>
      <c r="E333" s="220"/>
      <c r="F333" s="220"/>
      <c r="G333" s="111" t="s">
        <v>637</v>
      </c>
      <c r="H333" s="204" t="s">
        <v>1506</v>
      </c>
      <c r="I333" s="204" t="s">
        <v>283</v>
      </c>
      <c r="J333" s="208" t="s">
        <v>283</v>
      </c>
      <c r="K333" s="208" t="s">
        <v>534</v>
      </c>
      <c r="L333" s="156" t="s">
        <v>572</v>
      </c>
      <c r="M333" s="202" t="s">
        <v>1562</v>
      </c>
      <c r="N333" s="154" t="s">
        <v>141</v>
      </c>
      <c r="O333" s="153" t="s">
        <v>1503</v>
      </c>
      <c r="P333" s="153" t="s">
        <v>1560</v>
      </c>
      <c r="Q333" s="260"/>
      <c r="R333" s="260"/>
      <c r="S333" s="258" t="s">
        <v>524</v>
      </c>
      <c r="T333" s="258">
        <v>0</v>
      </c>
      <c r="U333" s="258">
        <v>0</v>
      </c>
      <c r="V333" s="258" t="s">
        <v>524</v>
      </c>
      <c r="W333" s="258">
        <v>0</v>
      </c>
      <c r="X333" s="258">
        <v>0</v>
      </c>
      <c r="Y333" s="258" t="s">
        <v>524</v>
      </c>
      <c r="Z333" s="258">
        <v>0</v>
      </c>
      <c r="AA333" s="258">
        <v>0</v>
      </c>
      <c r="AB333" s="258" t="s">
        <v>524</v>
      </c>
      <c r="AC333" s="258"/>
      <c r="AD333" s="258" t="s">
        <v>526</v>
      </c>
      <c r="AE333" s="154"/>
      <c r="AF333" s="154" t="s">
        <v>526</v>
      </c>
      <c r="AG333" s="154" t="s">
        <v>526</v>
      </c>
      <c r="AH333" s="154" t="s">
        <v>526</v>
      </c>
      <c r="AI333" s="238" t="e">
        <v>#N/A</v>
      </c>
      <c r="AJ333" s="154" t="s">
        <v>526</v>
      </c>
      <c r="AK333" s="238" t="e">
        <v>#N/A</v>
      </c>
      <c r="AL333" s="154" t="s">
        <v>526</v>
      </c>
      <c r="AM333" s="227" t="str">
        <f>IF(COUNTIF('BU-TDR'!A:A,'Master List'!B333)&gt;0,"yes","no")</f>
        <v>no</v>
      </c>
      <c r="AN333" s="154">
        <v>4284</v>
      </c>
      <c r="AO333" s="239" t="s">
        <v>283</v>
      </c>
      <c r="AP333" s="239"/>
      <c r="AQ333" s="239"/>
      <c r="AR333" s="328">
        <v>42947</v>
      </c>
      <c r="AS333" s="153"/>
      <c r="AT333" s="239"/>
      <c r="AU333" s="239"/>
    </row>
    <row r="334" spans="1:47" s="240" customFormat="1" ht="48" hidden="1" x14ac:dyDescent="0.25">
      <c r="A334" s="222">
        <v>329</v>
      </c>
      <c r="B334" s="224" t="s">
        <v>1564</v>
      </c>
      <c r="C334" s="220" t="s">
        <v>1561</v>
      </c>
      <c r="D334" s="220" t="s">
        <v>1561</v>
      </c>
      <c r="E334" s="220"/>
      <c r="F334" s="220"/>
      <c r="G334" s="111" t="s">
        <v>530</v>
      </c>
      <c r="H334" s="157" t="s">
        <v>531</v>
      </c>
      <c r="I334" s="157" t="s">
        <v>532</v>
      </c>
      <c r="J334" s="158" t="s">
        <v>533</v>
      </c>
      <c r="K334" s="158" t="s">
        <v>534</v>
      </c>
      <c r="L334" s="154" t="s">
        <v>535</v>
      </c>
      <c r="M334" s="202" t="s">
        <v>1562</v>
      </c>
      <c r="N334" s="154" t="s">
        <v>141</v>
      </c>
      <c r="O334" s="153" t="s">
        <v>1503</v>
      </c>
      <c r="P334" s="153" t="s">
        <v>1563</v>
      </c>
      <c r="Q334" s="260"/>
      <c r="R334" s="260"/>
      <c r="S334" s="258" t="s">
        <v>524</v>
      </c>
      <c r="T334" s="258">
        <v>0</v>
      </c>
      <c r="U334" s="258">
        <v>0</v>
      </c>
      <c r="V334" s="258" t="s">
        <v>524</v>
      </c>
      <c r="W334" s="258">
        <v>0</v>
      </c>
      <c r="X334" s="258">
        <v>0</v>
      </c>
      <c r="Y334" s="258" t="s">
        <v>524</v>
      </c>
      <c r="Z334" s="258">
        <v>0</v>
      </c>
      <c r="AA334" s="258">
        <v>0</v>
      </c>
      <c r="AB334" s="258" t="s">
        <v>524</v>
      </c>
      <c r="AC334" s="258"/>
      <c r="AD334" s="258" t="s">
        <v>526</v>
      </c>
      <c r="AE334" s="154"/>
      <c r="AF334" s="154" t="s">
        <v>526</v>
      </c>
      <c r="AG334" s="154" t="s">
        <v>526</v>
      </c>
      <c r="AH334" s="154" t="s">
        <v>526</v>
      </c>
      <c r="AI334" s="238" t="e">
        <v>#N/A</v>
      </c>
      <c r="AJ334" s="154" t="s">
        <v>526</v>
      </c>
      <c r="AK334" s="238" t="e">
        <v>#N/A</v>
      </c>
      <c r="AL334" s="154" t="s">
        <v>526</v>
      </c>
      <c r="AM334" s="227" t="str">
        <f>IF(COUNTIF('BU-TDR'!A:A,'Master List'!B334)&gt;0,"yes","no")</f>
        <v>no</v>
      </c>
      <c r="AN334" s="154">
        <v>4284</v>
      </c>
      <c r="AO334" s="239" t="s">
        <v>283</v>
      </c>
      <c r="AP334" s="239"/>
      <c r="AQ334" s="239"/>
      <c r="AR334" s="328">
        <v>42969</v>
      </c>
      <c r="AS334" s="153" t="s">
        <v>2533</v>
      </c>
      <c r="AT334" s="239"/>
      <c r="AU334" s="239"/>
    </row>
    <row r="335" spans="1:47" s="240" customFormat="1" ht="36" hidden="1" x14ac:dyDescent="0.25">
      <c r="A335" s="222">
        <v>330</v>
      </c>
      <c r="B335" s="224" t="s">
        <v>186</v>
      </c>
      <c r="C335" s="220" t="s">
        <v>186</v>
      </c>
      <c r="D335" s="220" t="s">
        <v>186</v>
      </c>
      <c r="E335" s="220"/>
      <c r="F335" s="220"/>
      <c r="G335" s="110" t="s">
        <v>637</v>
      </c>
      <c r="H335" s="157" t="s">
        <v>1506</v>
      </c>
      <c r="I335" s="157" t="s">
        <v>1566</v>
      </c>
      <c r="J335" s="158" t="s">
        <v>644</v>
      </c>
      <c r="K335" s="158" t="s">
        <v>534</v>
      </c>
      <c r="L335" s="154" t="s">
        <v>535</v>
      </c>
      <c r="M335" s="202"/>
      <c r="N335" s="154" t="s">
        <v>141</v>
      </c>
      <c r="O335" s="153" t="s">
        <v>1503</v>
      </c>
      <c r="P335" s="153" t="s">
        <v>1565</v>
      </c>
      <c r="Q335" s="260"/>
      <c r="R335" s="260"/>
      <c r="S335" s="258" t="s">
        <v>642</v>
      </c>
      <c r="T335" s="258">
        <v>1</v>
      </c>
      <c r="U335" s="258">
        <v>5</v>
      </c>
      <c r="V335" s="258" t="s">
        <v>524</v>
      </c>
      <c r="W335" s="258">
        <v>0</v>
      </c>
      <c r="X335" s="258">
        <v>0</v>
      </c>
      <c r="Y335" s="258" t="s">
        <v>524</v>
      </c>
      <c r="Z335" s="258">
        <v>0</v>
      </c>
      <c r="AA335" s="258">
        <v>0</v>
      </c>
      <c r="AB335" s="258" t="s">
        <v>642</v>
      </c>
      <c r="AC335" s="258"/>
      <c r="AD335" s="258" t="s">
        <v>2304</v>
      </c>
      <c r="AE335" s="154"/>
      <c r="AF335" s="154" t="s">
        <v>526</v>
      </c>
      <c r="AG335" s="154" t="s">
        <v>526</v>
      </c>
      <c r="AH335" s="154" t="s">
        <v>526</v>
      </c>
      <c r="AI335" s="238" t="e">
        <v>#N/A</v>
      </c>
      <c r="AJ335" s="154" t="s">
        <v>526</v>
      </c>
      <c r="AK335" s="238" t="e">
        <v>#N/A</v>
      </c>
      <c r="AL335" s="154" t="s">
        <v>526</v>
      </c>
      <c r="AM335" s="227" t="str">
        <f>IF(COUNTIF('BU-TDR'!A:A,'Master List'!B335)&gt;0,"yes","no")</f>
        <v>no</v>
      </c>
      <c r="AN335" s="154">
        <v>4282</v>
      </c>
      <c r="AO335" s="239" t="s">
        <v>185</v>
      </c>
      <c r="AP335" s="239"/>
      <c r="AQ335" s="239"/>
      <c r="AR335" s="328">
        <v>42947</v>
      </c>
      <c r="AS335" s="153" t="s">
        <v>2532</v>
      </c>
      <c r="AT335" s="239"/>
      <c r="AU335" s="239"/>
    </row>
    <row r="336" spans="1:47" s="240" customFormat="1" ht="60" hidden="1" x14ac:dyDescent="0.25">
      <c r="A336" s="222">
        <v>331</v>
      </c>
      <c r="B336" s="224" t="s">
        <v>1572</v>
      </c>
      <c r="C336" s="220" t="s">
        <v>186</v>
      </c>
      <c r="D336" s="220" t="s">
        <v>186</v>
      </c>
      <c r="E336" s="220"/>
      <c r="F336" s="220"/>
      <c r="G336" s="110" t="s">
        <v>530</v>
      </c>
      <c r="H336" s="157" t="s">
        <v>531</v>
      </c>
      <c r="I336" s="157" t="s">
        <v>532</v>
      </c>
      <c r="J336" s="158" t="s">
        <v>533</v>
      </c>
      <c r="K336" s="158" t="s">
        <v>534</v>
      </c>
      <c r="L336" s="154" t="s">
        <v>535</v>
      </c>
      <c r="M336" s="202"/>
      <c r="N336" s="154" t="s">
        <v>141</v>
      </c>
      <c r="O336" s="153" t="s">
        <v>1503</v>
      </c>
      <c r="P336" s="153" t="s">
        <v>1571</v>
      </c>
      <c r="Q336" s="260"/>
      <c r="R336" s="260"/>
      <c r="S336" s="258" t="s">
        <v>524</v>
      </c>
      <c r="T336" s="258">
        <v>0</v>
      </c>
      <c r="U336" s="258">
        <v>0</v>
      </c>
      <c r="V336" s="258" t="s">
        <v>524</v>
      </c>
      <c r="W336" s="258">
        <v>0</v>
      </c>
      <c r="X336" s="258">
        <v>0</v>
      </c>
      <c r="Y336" s="258" t="s">
        <v>524</v>
      </c>
      <c r="Z336" s="258">
        <v>0</v>
      </c>
      <c r="AA336" s="258">
        <v>0</v>
      </c>
      <c r="AB336" s="258" t="s">
        <v>524</v>
      </c>
      <c r="AC336" s="258"/>
      <c r="AD336" s="258" t="s">
        <v>526</v>
      </c>
      <c r="AE336" s="154"/>
      <c r="AF336" s="154" t="s">
        <v>526</v>
      </c>
      <c r="AG336" s="154" t="s">
        <v>526</v>
      </c>
      <c r="AH336" s="154" t="s">
        <v>526</v>
      </c>
      <c r="AI336" s="238" t="e">
        <v>#N/A</v>
      </c>
      <c r="AJ336" s="154" t="s">
        <v>526</v>
      </c>
      <c r="AK336" s="238" t="e">
        <v>#N/A</v>
      </c>
      <c r="AL336" s="154" t="s">
        <v>526</v>
      </c>
      <c r="AM336" s="227" t="str">
        <f>IF(COUNTIF('BU-TDR'!A:A,'Master List'!B336)&gt;0,"yes","no")</f>
        <v>no</v>
      </c>
      <c r="AN336" s="154">
        <v>4282</v>
      </c>
      <c r="AO336" s="239" t="s">
        <v>2534</v>
      </c>
      <c r="AP336" s="239"/>
      <c r="AQ336" s="239"/>
      <c r="AR336" s="328">
        <v>42947</v>
      </c>
      <c r="AS336" s="153" t="s">
        <v>2535</v>
      </c>
      <c r="AT336" s="239"/>
      <c r="AU336" s="239"/>
    </row>
    <row r="337" spans="1:47" s="240" customFormat="1" ht="36" hidden="1" x14ac:dyDescent="0.25">
      <c r="A337" s="222">
        <v>332</v>
      </c>
      <c r="B337" s="224" t="s">
        <v>195</v>
      </c>
      <c r="C337" s="220" t="s">
        <v>195</v>
      </c>
      <c r="D337" s="220" t="s">
        <v>195</v>
      </c>
      <c r="E337" s="220"/>
      <c r="F337" s="220"/>
      <c r="G337" s="110" t="s">
        <v>637</v>
      </c>
      <c r="H337" s="157" t="s">
        <v>1506</v>
      </c>
      <c r="I337" s="157" t="s">
        <v>1575</v>
      </c>
      <c r="J337" s="158" t="s">
        <v>644</v>
      </c>
      <c r="K337" s="158" t="s">
        <v>534</v>
      </c>
      <c r="L337" s="154" t="s">
        <v>535</v>
      </c>
      <c r="M337" s="202"/>
      <c r="N337" s="154" t="s">
        <v>141</v>
      </c>
      <c r="O337" s="153" t="s">
        <v>1503</v>
      </c>
      <c r="P337" s="153" t="s">
        <v>1574</v>
      </c>
      <c r="Q337" s="260"/>
      <c r="R337" s="260"/>
      <c r="S337" s="258" t="s">
        <v>642</v>
      </c>
      <c r="T337" s="258">
        <v>1</v>
      </c>
      <c r="U337" s="258">
        <v>14</v>
      </c>
      <c r="V337" s="258" t="s">
        <v>524</v>
      </c>
      <c r="W337" s="258">
        <v>0</v>
      </c>
      <c r="X337" s="258">
        <v>0</v>
      </c>
      <c r="Y337" s="258" t="s">
        <v>524</v>
      </c>
      <c r="Z337" s="258">
        <v>0</v>
      </c>
      <c r="AA337" s="258">
        <v>0</v>
      </c>
      <c r="AB337" s="258" t="s">
        <v>642</v>
      </c>
      <c r="AC337" s="258"/>
      <c r="AD337" s="258" t="s">
        <v>2304</v>
      </c>
      <c r="AE337" s="156"/>
      <c r="AF337" s="156" t="s">
        <v>540</v>
      </c>
      <c r="AG337" s="154" t="s">
        <v>526</v>
      </c>
      <c r="AH337" s="156" t="s">
        <v>526</v>
      </c>
      <c r="AI337" s="238" t="s">
        <v>2305</v>
      </c>
      <c r="AJ337" s="158" t="s">
        <v>540</v>
      </c>
      <c r="AK337" s="238" t="s">
        <v>540</v>
      </c>
      <c r="AL337" s="158" t="s">
        <v>540</v>
      </c>
      <c r="AM337" s="227" t="str">
        <f>IF(COUNTIF('BU-TDR'!A:A,'Master List'!B337)&gt;0,"yes","no")</f>
        <v>no</v>
      </c>
      <c r="AN337" s="154">
        <v>4281</v>
      </c>
      <c r="AO337" s="239" t="s">
        <v>277</v>
      </c>
      <c r="AP337" s="239"/>
      <c r="AQ337" s="239"/>
      <c r="AR337" s="328">
        <v>42947</v>
      </c>
      <c r="AS337" s="153"/>
      <c r="AT337" s="239"/>
      <c r="AU337" s="239"/>
    </row>
    <row r="338" spans="1:47" s="240" customFormat="1" ht="36" hidden="1" x14ac:dyDescent="0.25">
      <c r="A338" s="222">
        <v>333</v>
      </c>
      <c r="B338" s="224" t="s">
        <v>1579</v>
      </c>
      <c r="C338" s="220" t="s">
        <v>195</v>
      </c>
      <c r="D338" s="220" t="s">
        <v>195</v>
      </c>
      <c r="E338" s="220"/>
      <c r="F338" s="220"/>
      <c r="G338" s="110" t="s">
        <v>530</v>
      </c>
      <c r="H338" s="157" t="s">
        <v>531</v>
      </c>
      <c r="I338" s="157" t="s">
        <v>532</v>
      </c>
      <c r="J338" s="158" t="s">
        <v>533</v>
      </c>
      <c r="K338" s="158" t="s">
        <v>534</v>
      </c>
      <c r="L338" s="154" t="s">
        <v>535</v>
      </c>
      <c r="M338" s="202"/>
      <c r="N338" s="154" t="s">
        <v>141</v>
      </c>
      <c r="O338" s="153" t="s">
        <v>1503</v>
      </c>
      <c r="P338" s="153" t="s">
        <v>1578</v>
      </c>
      <c r="Q338" s="260"/>
      <c r="R338" s="260"/>
      <c r="S338" s="258" t="s">
        <v>524</v>
      </c>
      <c r="T338" s="258">
        <v>0</v>
      </c>
      <c r="U338" s="258">
        <v>0</v>
      </c>
      <c r="V338" s="258" t="s">
        <v>524</v>
      </c>
      <c r="W338" s="258">
        <v>0</v>
      </c>
      <c r="X338" s="258">
        <v>0</v>
      </c>
      <c r="Y338" s="258" t="s">
        <v>524</v>
      </c>
      <c r="Z338" s="258">
        <v>0</v>
      </c>
      <c r="AA338" s="258">
        <v>0</v>
      </c>
      <c r="AB338" s="258" t="s">
        <v>524</v>
      </c>
      <c r="AC338" s="258"/>
      <c r="AD338" s="258" t="s">
        <v>526</v>
      </c>
      <c r="AE338" s="156"/>
      <c r="AF338" s="156" t="s">
        <v>526</v>
      </c>
      <c r="AG338" s="154" t="s">
        <v>526</v>
      </c>
      <c r="AH338" s="156" t="s">
        <v>526</v>
      </c>
      <c r="AI338" s="238" t="e">
        <v>#N/A</v>
      </c>
      <c r="AJ338" s="158" t="s">
        <v>526</v>
      </c>
      <c r="AK338" s="238" t="e">
        <v>#N/A</v>
      </c>
      <c r="AL338" s="158" t="s">
        <v>526</v>
      </c>
      <c r="AM338" s="227" t="str">
        <f>IF(COUNTIF('BU-TDR'!A:A,'Master List'!B338)&gt;0,"yes","no")</f>
        <v>no</v>
      </c>
      <c r="AN338" s="154">
        <v>4281</v>
      </c>
      <c r="AO338" s="239" t="s">
        <v>2536</v>
      </c>
      <c r="AP338" s="239"/>
      <c r="AQ338" s="239"/>
      <c r="AR338" s="328">
        <v>42947</v>
      </c>
      <c r="AS338" s="153"/>
      <c r="AT338" s="239"/>
      <c r="AU338" s="239"/>
    </row>
    <row r="339" spans="1:47" s="240" customFormat="1" ht="36" hidden="1" x14ac:dyDescent="0.25">
      <c r="A339" s="231">
        <v>334</v>
      </c>
      <c r="B339" s="224" t="s">
        <v>1581</v>
      </c>
      <c r="C339" s="220" t="s">
        <v>1581</v>
      </c>
      <c r="D339" s="220" t="s">
        <v>1581</v>
      </c>
      <c r="E339" s="220"/>
      <c r="F339" s="220"/>
      <c r="G339" s="111" t="s">
        <v>637</v>
      </c>
      <c r="H339" s="204" t="s">
        <v>1506</v>
      </c>
      <c r="I339" s="204" t="s">
        <v>283</v>
      </c>
      <c r="J339" s="208" t="s">
        <v>283</v>
      </c>
      <c r="K339" s="208" t="s">
        <v>534</v>
      </c>
      <c r="L339" s="156" t="s">
        <v>638</v>
      </c>
      <c r="M339" s="202" t="s">
        <v>1582</v>
      </c>
      <c r="N339" s="154" t="s">
        <v>141</v>
      </c>
      <c r="O339" s="153" t="s">
        <v>1503</v>
      </c>
      <c r="P339" s="153" t="s">
        <v>1580</v>
      </c>
      <c r="Q339" s="260"/>
      <c r="R339" s="260"/>
      <c r="S339" s="258" t="s">
        <v>524</v>
      </c>
      <c r="T339" s="258">
        <v>0</v>
      </c>
      <c r="U339" s="258">
        <v>0</v>
      </c>
      <c r="V339" s="258" t="s">
        <v>524</v>
      </c>
      <c r="W339" s="258">
        <v>0</v>
      </c>
      <c r="X339" s="258">
        <v>0</v>
      </c>
      <c r="Y339" s="258" t="s">
        <v>524</v>
      </c>
      <c r="Z339" s="258">
        <v>0</v>
      </c>
      <c r="AA339" s="258">
        <v>0</v>
      </c>
      <c r="AB339" s="258" t="s">
        <v>524</v>
      </c>
      <c r="AC339" s="258"/>
      <c r="AD339" s="258" t="s">
        <v>526</v>
      </c>
      <c r="AE339" s="156"/>
      <c r="AF339" s="156" t="s">
        <v>526</v>
      </c>
      <c r="AG339" s="154" t="s">
        <v>526</v>
      </c>
      <c r="AH339" s="156" t="s">
        <v>526</v>
      </c>
      <c r="AI339" s="238" t="e">
        <v>#N/A</v>
      </c>
      <c r="AJ339" s="158" t="s">
        <v>526</v>
      </c>
      <c r="AK339" s="238" t="e">
        <v>#N/A</v>
      </c>
      <c r="AL339" s="158" t="s">
        <v>526</v>
      </c>
      <c r="AM339" s="227" t="str">
        <f>IF(COUNTIF('BU-TDR'!A:A,'Master List'!B339)&gt;0,"yes","no")</f>
        <v>no</v>
      </c>
      <c r="AN339" s="154">
        <v>4281</v>
      </c>
      <c r="AO339" s="239" t="s">
        <v>2524</v>
      </c>
      <c r="AP339" s="239"/>
      <c r="AQ339" s="239"/>
      <c r="AR339" s="328">
        <v>42947</v>
      </c>
      <c r="AS339" s="153" t="s">
        <v>2532</v>
      </c>
      <c r="AT339" s="239"/>
      <c r="AU339" s="239"/>
    </row>
    <row r="340" spans="1:47" s="240" customFormat="1" ht="96" hidden="1" x14ac:dyDescent="0.25">
      <c r="A340" s="222">
        <v>335</v>
      </c>
      <c r="B340" s="224" t="s">
        <v>1584</v>
      </c>
      <c r="C340" s="220" t="s">
        <v>1581</v>
      </c>
      <c r="D340" s="220" t="s">
        <v>1581</v>
      </c>
      <c r="E340" s="220"/>
      <c r="F340" s="220"/>
      <c r="G340" s="111" t="s">
        <v>530</v>
      </c>
      <c r="H340" s="157" t="s">
        <v>531</v>
      </c>
      <c r="I340" s="157" t="s">
        <v>532</v>
      </c>
      <c r="J340" s="158" t="s">
        <v>533</v>
      </c>
      <c r="K340" s="158" t="s">
        <v>534</v>
      </c>
      <c r="L340" s="154" t="s">
        <v>535</v>
      </c>
      <c r="M340" s="202"/>
      <c r="N340" s="154" t="s">
        <v>141</v>
      </c>
      <c r="O340" s="153" t="s">
        <v>1503</v>
      </c>
      <c r="P340" s="153" t="s">
        <v>1583</v>
      </c>
      <c r="Q340" s="260"/>
      <c r="R340" s="260"/>
      <c r="S340" s="258" t="s">
        <v>524</v>
      </c>
      <c r="T340" s="258">
        <v>0</v>
      </c>
      <c r="U340" s="258">
        <v>0</v>
      </c>
      <c r="V340" s="258" t="s">
        <v>524</v>
      </c>
      <c r="W340" s="258">
        <v>0</v>
      </c>
      <c r="X340" s="258">
        <v>0</v>
      </c>
      <c r="Y340" s="258" t="s">
        <v>524</v>
      </c>
      <c r="Z340" s="258">
        <v>0</v>
      </c>
      <c r="AA340" s="258">
        <v>0</v>
      </c>
      <c r="AB340" s="258" t="s">
        <v>524</v>
      </c>
      <c r="AC340" s="258"/>
      <c r="AD340" s="258" t="s">
        <v>526</v>
      </c>
      <c r="AE340" s="156"/>
      <c r="AF340" s="156" t="s">
        <v>526</v>
      </c>
      <c r="AG340" s="154" t="s">
        <v>526</v>
      </c>
      <c r="AH340" s="156" t="s">
        <v>526</v>
      </c>
      <c r="AI340" s="238" t="e">
        <v>#N/A</v>
      </c>
      <c r="AJ340" s="158" t="s">
        <v>526</v>
      </c>
      <c r="AK340" s="238" t="e">
        <v>#N/A</v>
      </c>
      <c r="AL340" s="158" t="s">
        <v>526</v>
      </c>
      <c r="AM340" s="227" t="str">
        <f>IF(COUNTIF('BU-TDR'!A:A,'Master List'!B340)&gt;0,"yes","no")</f>
        <v>no</v>
      </c>
      <c r="AN340" s="154">
        <v>4281</v>
      </c>
      <c r="AO340" s="239" t="s">
        <v>2525</v>
      </c>
      <c r="AP340" s="239"/>
      <c r="AQ340" s="239"/>
      <c r="AR340" s="328">
        <v>42969</v>
      </c>
      <c r="AS340" s="153" t="s">
        <v>2537</v>
      </c>
      <c r="AT340" s="239"/>
      <c r="AU340" s="239"/>
    </row>
    <row r="341" spans="1:47" s="240" customFormat="1" ht="48" hidden="1" x14ac:dyDescent="0.25">
      <c r="A341" s="231">
        <v>336</v>
      </c>
      <c r="B341" s="224" t="s">
        <v>1587</v>
      </c>
      <c r="C341" s="220" t="s">
        <v>1588</v>
      </c>
      <c r="D341" s="220" t="s">
        <v>1505</v>
      </c>
      <c r="E341" s="220"/>
      <c r="F341" s="220"/>
      <c r="G341" s="111" t="s">
        <v>637</v>
      </c>
      <c r="H341" s="157" t="s">
        <v>1506</v>
      </c>
      <c r="I341" s="204" t="s">
        <v>283</v>
      </c>
      <c r="J341" s="158" t="s">
        <v>283</v>
      </c>
      <c r="K341" s="208" t="s">
        <v>534</v>
      </c>
      <c r="L341" s="156" t="s">
        <v>572</v>
      </c>
      <c r="M341" s="285" t="s">
        <v>1589</v>
      </c>
      <c r="N341" s="154" t="s">
        <v>141</v>
      </c>
      <c r="O341" s="153" t="s">
        <v>1503</v>
      </c>
      <c r="P341" s="153" t="s">
        <v>1586</v>
      </c>
      <c r="Q341" s="260"/>
      <c r="R341" s="260"/>
      <c r="S341" s="258" t="s">
        <v>524</v>
      </c>
      <c r="T341" s="258">
        <v>0</v>
      </c>
      <c r="U341" s="258">
        <v>0</v>
      </c>
      <c r="V341" s="258" t="s">
        <v>524</v>
      </c>
      <c r="W341" s="258">
        <v>0</v>
      </c>
      <c r="X341" s="258">
        <v>0</v>
      </c>
      <c r="Y341" s="258" t="s">
        <v>524</v>
      </c>
      <c r="Z341" s="258">
        <v>0</v>
      </c>
      <c r="AA341" s="258">
        <v>0</v>
      </c>
      <c r="AB341" s="258" t="s">
        <v>524</v>
      </c>
      <c r="AC341" s="258"/>
      <c r="AD341" s="258" t="s">
        <v>526</v>
      </c>
      <c r="AE341" s="156"/>
      <c r="AF341" s="156" t="s">
        <v>526</v>
      </c>
      <c r="AG341" s="154" t="s">
        <v>526</v>
      </c>
      <c r="AH341" s="156" t="s">
        <v>526</v>
      </c>
      <c r="AI341" s="238" t="e">
        <v>#N/A</v>
      </c>
      <c r="AJ341" s="158" t="s">
        <v>526</v>
      </c>
      <c r="AK341" s="238" t="e">
        <v>#N/A</v>
      </c>
      <c r="AL341" s="158" t="s">
        <v>526</v>
      </c>
      <c r="AM341" s="227" t="str">
        <f>IF(COUNTIF('BU-TDR'!A:A,'Master List'!B341)&gt;0,"yes","no")</f>
        <v>no</v>
      </c>
      <c r="AN341" s="154">
        <v>4281</v>
      </c>
      <c r="AO341" s="239" t="s">
        <v>2524</v>
      </c>
      <c r="AP341" s="239"/>
      <c r="AQ341" s="239"/>
      <c r="AR341" s="328">
        <v>42947</v>
      </c>
      <c r="AS341" s="153"/>
      <c r="AT341" s="239"/>
      <c r="AU341" s="239"/>
    </row>
    <row r="342" spans="1:47" s="240" customFormat="1" ht="48" hidden="1" x14ac:dyDescent="0.25">
      <c r="A342" s="231">
        <v>337</v>
      </c>
      <c r="B342" s="224" t="s">
        <v>1590</v>
      </c>
      <c r="C342" s="220" t="s">
        <v>1588</v>
      </c>
      <c r="D342" s="220" t="s">
        <v>1581</v>
      </c>
      <c r="E342" s="220"/>
      <c r="F342" s="220"/>
      <c r="G342" s="111" t="s">
        <v>637</v>
      </c>
      <c r="H342" s="204" t="s">
        <v>1506</v>
      </c>
      <c r="I342" s="204" t="s">
        <v>283</v>
      </c>
      <c r="J342" s="208" t="s">
        <v>283</v>
      </c>
      <c r="K342" s="208" t="s">
        <v>534</v>
      </c>
      <c r="L342" s="156" t="s">
        <v>638</v>
      </c>
      <c r="M342" s="285" t="s">
        <v>1591</v>
      </c>
      <c r="N342" s="154" t="s">
        <v>141</v>
      </c>
      <c r="O342" s="153" t="s">
        <v>1503</v>
      </c>
      <c r="P342" s="153" t="s">
        <v>1586</v>
      </c>
      <c r="Q342" s="260"/>
      <c r="R342" s="260"/>
      <c r="S342" s="258" t="s">
        <v>524</v>
      </c>
      <c r="T342" s="258">
        <v>0</v>
      </c>
      <c r="U342" s="258">
        <v>0</v>
      </c>
      <c r="V342" s="258" t="s">
        <v>524</v>
      </c>
      <c r="W342" s="258">
        <v>0</v>
      </c>
      <c r="X342" s="258">
        <v>0</v>
      </c>
      <c r="Y342" s="258" t="s">
        <v>524</v>
      </c>
      <c r="Z342" s="258">
        <v>0</v>
      </c>
      <c r="AA342" s="258">
        <v>0</v>
      </c>
      <c r="AB342" s="258" t="s">
        <v>524</v>
      </c>
      <c r="AC342" s="258"/>
      <c r="AD342" s="258" t="s">
        <v>526</v>
      </c>
      <c r="AE342" s="156"/>
      <c r="AF342" s="156" t="s">
        <v>526</v>
      </c>
      <c r="AG342" s="154" t="s">
        <v>526</v>
      </c>
      <c r="AH342" s="156" t="s">
        <v>526</v>
      </c>
      <c r="AI342" s="238" t="e">
        <v>#N/A</v>
      </c>
      <c r="AJ342" s="158" t="s">
        <v>526</v>
      </c>
      <c r="AK342" s="238" t="e">
        <v>#N/A</v>
      </c>
      <c r="AL342" s="158" t="s">
        <v>526</v>
      </c>
      <c r="AM342" s="227" t="str">
        <f>IF(COUNTIF('BU-TDR'!A:A,'Master List'!B342)&gt;0,"yes","no")</f>
        <v>no</v>
      </c>
      <c r="AN342" s="154">
        <v>4281</v>
      </c>
      <c r="AO342" s="239" t="s">
        <v>2525</v>
      </c>
      <c r="AP342" s="239"/>
      <c r="AQ342" s="239"/>
      <c r="AR342" s="328">
        <v>42969</v>
      </c>
      <c r="AS342" s="153"/>
      <c r="AT342" s="239"/>
      <c r="AU342" s="239"/>
    </row>
    <row r="343" spans="1:47" s="240" customFormat="1" ht="48" hidden="1" x14ac:dyDescent="0.25">
      <c r="A343" s="231">
        <v>338</v>
      </c>
      <c r="B343" s="224" t="s">
        <v>1593</v>
      </c>
      <c r="C343" s="220" t="s">
        <v>1593</v>
      </c>
      <c r="D343" s="220" t="s">
        <v>1593</v>
      </c>
      <c r="E343" s="220"/>
      <c r="F343" s="220"/>
      <c r="G343" s="111" t="s">
        <v>637</v>
      </c>
      <c r="H343" s="204" t="s">
        <v>1506</v>
      </c>
      <c r="I343" s="204" t="s">
        <v>283</v>
      </c>
      <c r="J343" s="208" t="s">
        <v>283</v>
      </c>
      <c r="K343" s="208" t="s">
        <v>534</v>
      </c>
      <c r="L343" s="156" t="s">
        <v>638</v>
      </c>
      <c r="M343" s="202" t="s">
        <v>2538</v>
      </c>
      <c r="N343" s="154" t="s">
        <v>141</v>
      </c>
      <c r="O343" s="153" t="s">
        <v>1503</v>
      </c>
      <c r="P343" s="153" t="s">
        <v>1592</v>
      </c>
      <c r="Q343" s="260"/>
      <c r="R343" s="260"/>
      <c r="S343" s="258" t="s">
        <v>642</v>
      </c>
      <c r="T343" s="258">
        <v>1</v>
      </c>
      <c r="U343" s="258">
        <v>1</v>
      </c>
      <c r="V343" s="258" t="s">
        <v>524</v>
      </c>
      <c r="W343" s="258">
        <v>0</v>
      </c>
      <c r="X343" s="258">
        <v>0</v>
      </c>
      <c r="Y343" s="258" t="s">
        <v>524</v>
      </c>
      <c r="Z343" s="258">
        <v>0</v>
      </c>
      <c r="AA343" s="258">
        <v>0</v>
      </c>
      <c r="AB343" s="258" t="s">
        <v>524</v>
      </c>
      <c r="AC343" s="258"/>
      <c r="AD343" s="258" t="s">
        <v>526</v>
      </c>
      <c r="AE343" s="209"/>
      <c r="AF343" s="209" t="s">
        <v>526</v>
      </c>
      <c r="AG343" s="154" t="s">
        <v>526</v>
      </c>
      <c r="AH343" s="156" t="s">
        <v>526</v>
      </c>
      <c r="AI343" s="238" t="e">
        <v>#N/A</v>
      </c>
      <c r="AJ343" s="158" t="s">
        <v>526</v>
      </c>
      <c r="AK343" s="238" t="e">
        <v>#N/A</v>
      </c>
      <c r="AL343" s="158" t="s">
        <v>526</v>
      </c>
      <c r="AM343" s="227" t="str">
        <f>IF(COUNTIF('BU-TDR'!A:A,'Master List'!B343)&gt;0,"yes","no")</f>
        <v>no</v>
      </c>
      <c r="AN343" s="154">
        <v>4283</v>
      </c>
      <c r="AO343" s="239" t="s">
        <v>2539</v>
      </c>
      <c r="AP343" s="239"/>
      <c r="AQ343" s="239"/>
      <c r="AR343" s="328">
        <v>42969</v>
      </c>
      <c r="AS343" s="153" t="s">
        <v>2540</v>
      </c>
      <c r="AT343" s="239"/>
      <c r="AU343" s="239"/>
    </row>
    <row r="344" spans="1:47" s="240" customFormat="1" ht="36" hidden="1" x14ac:dyDescent="0.25">
      <c r="A344" s="222">
        <v>339</v>
      </c>
      <c r="B344" s="224" t="s">
        <v>1596</v>
      </c>
      <c r="C344" s="220" t="s">
        <v>1593</v>
      </c>
      <c r="D344" s="220" t="s">
        <v>1593</v>
      </c>
      <c r="E344" s="220"/>
      <c r="F344" s="220"/>
      <c r="G344" s="111" t="s">
        <v>530</v>
      </c>
      <c r="H344" s="157" t="s">
        <v>531</v>
      </c>
      <c r="I344" s="157" t="s">
        <v>532</v>
      </c>
      <c r="J344" s="158" t="s">
        <v>533</v>
      </c>
      <c r="K344" s="158" t="s">
        <v>534</v>
      </c>
      <c r="L344" s="154" t="s">
        <v>535</v>
      </c>
      <c r="M344" s="202"/>
      <c r="N344" s="154" t="s">
        <v>141</v>
      </c>
      <c r="O344" s="153" t="s">
        <v>1503</v>
      </c>
      <c r="P344" s="153" t="s">
        <v>1595</v>
      </c>
      <c r="Q344" s="260"/>
      <c r="R344" s="260"/>
      <c r="S344" s="258" t="s">
        <v>524</v>
      </c>
      <c r="T344" s="258">
        <v>0</v>
      </c>
      <c r="U344" s="258">
        <v>0</v>
      </c>
      <c r="V344" s="258" t="s">
        <v>524</v>
      </c>
      <c r="W344" s="258">
        <v>0</v>
      </c>
      <c r="X344" s="258">
        <v>0</v>
      </c>
      <c r="Y344" s="258" t="s">
        <v>524</v>
      </c>
      <c r="Z344" s="258">
        <v>0</v>
      </c>
      <c r="AA344" s="258">
        <v>0</v>
      </c>
      <c r="AB344" s="258" t="s">
        <v>524</v>
      </c>
      <c r="AC344" s="258"/>
      <c r="AD344" s="258" t="s">
        <v>526</v>
      </c>
      <c r="AE344" s="209"/>
      <c r="AF344" s="209" t="s">
        <v>526</v>
      </c>
      <c r="AG344" s="154" t="s">
        <v>526</v>
      </c>
      <c r="AH344" s="156" t="s">
        <v>526</v>
      </c>
      <c r="AI344" s="238" t="e">
        <v>#N/A</v>
      </c>
      <c r="AJ344" s="158" t="s">
        <v>526</v>
      </c>
      <c r="AK344" s="238" t="e">
        <v>#N/A</v>
      </c>
      <c r="AL344" s="158" t="s">
        <v>526</v>
      </c>
      <c r="AM344" s="227" t="str">
        <f>IF(COUNTIF('BU-TDR'!A:A,'Master List'!B344)&gt;0,"yes","no")</f>
        <v>no</v>
      </c>
      <c r="AN344" s="154">
        <v>4283</v>
      </c>
      <c r="AO344" s="239" t="s">
        <v>2536</v>
      </c>
      <c r="AP344" s="239"/>
      <c r="AQ344" s="239"/>
      <c r="AR344" s="328">
        <v>42969</v>
      </c>
      <c r="AS344" s="153"/>
      <c r="AT344" s="239"/>
      <c r="AU344" s="239"/>
    </row>
    <row r="345" spans="1:47" s="240" customFormat="1" ht="48" hidden="1" x14ac:dyDescent="0.25">
      <c r="A345" s="223">
        <v>340</v>
      </c>
      <c r="B345" s="224" t="s">
        <v>197</v>
      </c>
      <c r="C345" s="220" t="s">
        <v>1598</v>
      </c>
      <c r="D345" s="220" t="s">
        <v>195</v>
      </c>
      <c r="E345" s="220"/>
      <c r="F345" s="220"/>
      <c r="G345" s="110" t="s">
        <v>637</v>
      </c>
      <c r="H345" s="157" t="s">
        <v>1599</v>
      </c>
      <c r="I345" s="157" t="s">
        <v>1600</v>
      </c>
      <c r="J345" s="158" t="s">
        <v>644</v>
      </c>
      <c r="K345" s="158" t="s">
        <v>534</v>
      </c>
      <c r="L345" s="154" t="s">
        <v>535</v>
      </c>
      <c r="M345" s="202"/>
      <c r="N345" s="154" t="s">
        <v>141</v>
      </c>
      <c r="O345" s="153" t="s">
        <v>1503</v>
      </c>
      <c r="P345" s="153" t="s">
        <v>1597</v>
      </c>
      <c r="Q345" s="260"/>
      <c r="R345" s="260"/>
      <c r="S345" s="258" t="s">
        <v>524</v>
      </c>
      <c r="T345" s="258">
        <v>0</v>
      </c>
      <c r="U345" s="258">
        <v>0</v>
      </c>
      <c r="V345" s="258" t="s">
        <v>524</v>
      </c>
      <c r="W345" s="258">
        <v>0</v>
      </c>
      <c r="X345" s="258">
        <v>0</v>
      </c>
      <c r="Y345" s="258" t="s">
        <v>524</v>
      </c>
      <c r="Z345" s="258">
        <v>0</v>
      </c>
      <c r="AA345" s="258">
        <v>0</v>
      </c>
      <c r="AB345" s="258" t="s">
        <v>524</v>
      </c>
      <c r="AC345" s="258"/>
      <c r="AD345" s="258" t="s">
        <v>526</v>
      </c>
      <c r="AE345" s="156"/>
      <c r="AF345" s="156" t="s">
        <v>540</v>
      </c>
      <c r="AG345" s="154" t="s">
        <v>526</v>
      </c>
      <c r="AH345" s="156" t="s">
        <v>526</v>
      </c>
      <c r="AI345" s="238" t="s">
        <v>2305</v>
      </c>
      <c r="AJ345" s="158" t="s">
        <v>540</v>
      </c>
      <c r="AK345" s="238" t="s">
        <v>540</v>
      </c>
      <c r="AL345" s="158" t="s">
        <v>540</v>
      </c>
      <c r="AM345" s="227" t="str">
        <f>IF(COUNTIF('BU-TDR'!A:A,'Master List'!B345)&gt;0,"yes","no")</f>
        <v>no</v>
      </c>
      <c r="AN345" s="154">
        <v>4283</v>
      </c>
      <c r="AO345" s="239" t="s">
        <v>2539</v>
      </c>
      <c r="AP345" s="239"/>
      <c r="AQ345" s="239"/>
      <c r="AR345" s="328">
        <v>42947</v>
      </c>
      <c r="AS345" s="153" t="s">
        <v>2541</v>
      </c>
      <c r="AT345" s="239"/>
      <c r="AU345" s="239"/>
    </row>
    <row r="346" spans="1:47" s="240" customFormat="1" ht="132" hidden="1" x14ac:dyDescent="0.25">
      <c r="A346" s="231">
        <v>341</v>
      </c>
      <c r="B346" s="224" t="s">
        <v>1605</v>
      </c>
      <c r="C346" s="220" t="s">
        <v>1598</v>
      </c>
      <c r="D346" s="220" t="s">
        <v>1593</v>
      </c>
      <c r="E346" s="220"/>
      <c r="F346" s="220"/>
      <c r="G346" s="111" t="s">
        <v>637</v>
      </c>
      <c r="H346" s="204" t="s">
        <v>1506</v>
      </c>
      <c r="I346" s="204" t="s">
        <v>283</v>
      </c>
      <c r="J346" s="208" t="s">
        <v>283</v>
      </c>
      <c r="K346" s="208" t="s">
        <v>534</v>
      </c>
      <c r="L346" s="156" t="s">
        <v>638</v>
      </c>
      <c r="M346" s="285" t="s">
        <v>1606</v>
      </c>
      <c r="N346" s="154" t="s">
        <v>141</v>
      </c>
      <c r="O346" s="153" t="s">
        <v>1503</v>
      </c>
      <c r="P346" s="153" t="s">
        <v>1597</v>
      </c>
      <c r="Q346" s="260"/>
      <c r="R346" s="260"/>
      <c r="S346" s="258" t="s">
        <v>524</v>
      </c>
      <c r="T346" s="258">
        <v>0</v>
      </c>
      <c r="U346" s="258">
        <v>0</v>
      </c>
      <c r="V346" s="258" t="s">
        <v>524</v>
      </c>
      <c r="W346" s="258">
        <v>0</v>
      </c>
      <c r="X346" s="258">
        <v>0</v>
      </c>
      <c r="Y346" s="258" t="s">
        <v>524</v>
      </c>
      <c r="Z346" s="258">
        <v>0</v>
      </c>
      <c r="AA346" s="258">
        <v>0</v>
      </c>
      <c r="AB346" s="258" t="s">
        <v>524</v>
      </c>
      <c r="AC346" s="258"/>
      <c r="AD346" s="258" t="s">
        <v>526</v>
      </c>
      <c r="AE346" s="209"/>
      <c r="AF346" s="209" t="s">
        <v>526</v>
      </c>
      <c r="AG346" s="154" t="s">
        <v>526</v>
      </c>
      <c r="AH346" s="156" t="s">
        <v>526</v>
      </c>
      <c r="AI346" s="238" t="e">
        <v>#N/A</v>
      </c>
      <c r="AJ346" s="158" t="s">
        <v>526</v>
      </c>
      <c r="AK346" s="238" t="e">
        <v>#N/A</v>
      </c>
      <c r="AL346" s="158" t="s">
        <v>526</v>
      </c>
      <c r="AM346" s="227" t="str">
        <f>IF(COUNTIF('BU-TDR'!A:A,'Master List'!B346)&gt;0,"yes","no")</f>
        <v>no</v>
      </c>
      <c r="AN346" s="154">
        <v>4283</v>
      </c>
      <c r="AO346" s="239" t="s">
        <v>2539</v>
      </c>
      <c r="AP346" s="239"/>
      <c r="AQ346" s="239"/>
      <c r="AR346" s="328">
        <v>42947</v>
      </c>
      <c r="AS346" s="153" t="s">
        <v>2542</v>
      </c>
      <c r="AT346" s="239"/>
      <c r="AU346" s="239"/>
    </row>
    <row r="347" spans="1:47" s="240" customFormat="1" ht="132" hidden="1" x14ac:dyDescent="0.25">
      <c r="A347" s="231">
        <v>342</v>
      </c>
      <c r="B347" s="224" t="s">
        <v>1608</v>
      </c>
      <c r="C347" s="220" t="s">
        <v>1608</v>
      </c>
      <c r="D347" s="220" t="s">
        <v>1608</v>
      </c>
      <c r="E347" s="220"/>
      <c r="F347" s="220"/>
      <c r="G347" s="111" t="s">
        <v>637</v>
      </c>
      <c r="H347" s="204" t="s">
        <v>1506</v>
      </c>
      <c r="I347" s="204" t="s">
        <v>283</v>
      </c>
      <c r="J347" s="208" t="s">
        <v>283</v>
      </c>
      <c r="K347" s="208" t="s">
        <v>534</v>
      </c>
      <c r="L347" s="156" t="s">
        <v>638</v>
      </c>
      <c r="M347" s="202" t="s">
        <v>1609</v>
      </c>
      <c r="N347" s="154" t="s">
        <v>141</v>
      </c>
      <c r="O347" s="153" t="s">
        <v>1503</v>
      </c>
      <c r="P347" s="153" t="s">
        <v>1607</v>
      </c>
      <c r="Q347" s="260"/>
      <c r="R347" s="260"/>
      <c r="S347" s="258" t="s">
        <v>642</v>
      </c>
      <c r="T347" s="258">
        <v>1</v>
      </c>
      <c r="U347" s="258">
        <v>2</v>
      </c>
      <c r="V347" s="258" t="s">
        <v>524</v>
      </c>
      <c r="W347" s="258">
        <v>0</v>
      </c>
      <c r="X347" s="258">
        <v>0</v>
      </c>
      <c r="Y347" s="258" t="s">
        <v>524</v>
      </c>
      <c r="Z347" s="258">
        <v>0</v>
      </c>
      <c r="AA347" s="258">
        <v>0</v>
      </c>
      <c r="AB347" s="258" t="s">
        <v>642</v>
      </c>
      <c r="AC347" s="258"/>
      <c r="AD347" s="258" t="s">
        <v>2304</v>
      </c>
      <c r="AE347" s="154"/>
      <c r="AF347" s="154" t="s">
        <v>526</v>
      </c>
      <c r="AG347" s="154" t="s">
        <v>526</v>
      </c>
      <c r="AH347" s="156" t="s">
        <v>526</v>
      </c>
      <c r="AI347" s="238" t="e">
        <v>#N/A</v>
      </c>
      <c r="AJ347" s="154" t="s">
        <v>526</v>
      </c>
      <c r="AK347" s="238" t="e">
        <v>#N/A</v>
      </c>
      <c r="AL347" s="154" t="s">
        <v>526</v>
      </c>
      <c r="AM347" s="227" t="str">
        <f>IF(COUNTIF('BU-TDR'!A:A,'Master List'!B347)&gt;0,"yes","no")</f>
        <v>no</v>
      </c>
      <c r="AN347" s="154">
        <v>4283</v>
      </c>
      <c r="AO347" s="239" t="s">
        <v>2539</v>
      </c>
      <c r="AP347" s="239"/>
      <c r="AQ347" s="239"/>
      <c r="AR347" s="328">
        <v>42969</v>
      </c>
      <c r="AS347" s="153" t="s">
        <v>2542</v>
      </c>
      <c r="AT347" s="239"/>
      <c r="AU347" s="239"/>
    </row>
    <row r="348" spans="1:47" s="240" customFormat="1" ht="132" hidden="1" x14ac:dyDescent="0.25">
      <c r="A348" s="222">
        <v>343</v>
      </c>
      <c r="B348" s="224" t="s">
        <v>1611</v>
      </c>
      <c r="C348" s="220" t="s">
        <v>1608</v>
      </c>
      <c r="D348" s="220" t="s">
        <v>1608</v>
      </c>
      <c r="E348" s="220"/>
      <c r="F348" s="220"/>
      <c r="G348" s="111" t="s">
        <v>530</v>
      </c>
      <c r="H348" s="157" t="s">
        <v>531</v>
      </c>
      <c r="I348" s="157" t="s">
        <v>532</v>
      </c>
      <c r="J348" s="158" t="s">
        <v>533</v>
      </c>
      <c r="K348" s="158" t="s">
        <v>534</v>
      </c>
      <c r="L348" s="154" t="s">
        <v>535</v>
      </c>
      <c r="M348" s="202"/>
      <c r="N348" s="154" t="s">
        <v>141</v>
      </c>
      <c r="O348" s="153" t="s">
        <v>1503</v>
      </c>
      <c r="P348" s="153" t="s">
        <v>1610</v>
      </c>
      <c r="Q348" s="260"/>
      <c r="R348" s="260"/>
      <c r="S348" s="258" t="s">
        <v>524</v>
      </c>
      <c r="T348" s="258">
        <v>0</v>
      </c>
      <c r="U348" s="258">
        <v>0</v>
      </c>
      <c r="V348" s="258" t="s">
        <v>524</v>
      </c>
      <c r="W348" s="258">
        <v>0</v>
      </c>
      <c r="X348" s="258">
        <v>0</v>
      </c>
      <c r="Y348" s="258" t="s">
        <v>524</v>
      </c>
      <c r="Z348" s="258">
        <v>0</v>
      </c>
      <c r="AA348" s="258">
        <v>0</v>
      </c>
      <c r="AB348" s="258" t="s">
        <v>524</v>
      </c>
      <c r="AC348" s="258"/>
      <c r="AD348" s="258" t="s">
        <v>526</v>
      </c>
      <c r="AE348" s="154"/>
      <c r="AF348" s="154" t="s">
        <v>526</v>
      </c>
      <c r="AG348" s="154" t="s">
        <v>526</v>
      </c>
      <c r="AH348" s="156" t="s">
        <v>526</v>
      </c>
      <c r="AI348" s="238" t="e">
        <v>#N/A</v>
      </c>
      <c r="AJ348" s="154" t="s">
        <v>526</v>
      </c>
      <c r="AK348" s="238" t="e">
        <v>#N/A</v>
      </c>
      <c r="AL348" s="154" t="s">
        <v>526</v>
      </c>
      <c r="AM348" s="227" t="str">
        <f>IF(COUNTIF('BU-TDR'!A:A,'Master List'!B348)&gt;0,"yes","no")</f>
        <v>no</v>
      </c>
      <c r="AN348" s="154">
        <v>4283</v>
      </c>
      <c r="AO348" s="239" t="s">
        <v>2536</v>
      </c>
      <c r="AP348" s="239"/>
      <c r="AQ348" s="239"/>
      <c r="AR348" s="328">
        <v>42947</v>
      </c>
      <c r="AS348" s="153" t="s">
        <v>2542</v>
      </c>
      <c r="AT348" s="239"/>
      <c r="AU348" s="239"/>
    </row>
    <row r="349" spans="1:47" s="240" customFormat="1" ht="192" hidden="1" x14ac:dyDescent="0.25">
      <c r="A349" s="222">
        <v>344</v>
      </c>
      <c r="B349" s="224" t="s">
        <v>171</v>
      </c>
      <c r="C349" s="220" t="s">
        <v>1613</v>
      </c>
      <c r="D349" s="220" t="s">
        <v>166</v>
      </c>
      <c r="E349" s="220"/>
      <c r="F349" s="220"/>
      <c r="G349" s="110" t="s">
        <v>637</v>
      </c>
      <c r="H349" s="157" t="s">
        <v>1599</v>
      </c>
      <c r="I349" s="157" t="s">
        <v>1614</v>
      </c>
      <c r="J349" s="158" t="s">
        <v>644</v>
      </c>
      <c r="K349" s="158" t="s">
        <v>534</v>
      </c>
      <c r="L349" s="154" t="s">
        <v>535</v>
      </c>
      <c r="M349" s="202"/>
      <c r="N349" s="154" t="s">
        <v>141</v>
      </c>
      <c r="O349" s="153" t="s">
        <v>1503</v>
      </c>
      <c r="P349" s="153" t="s">
        <v>1612</v>
      </c>
      <c r="Q349" s="260"/>
      <c r="R349" s="260"/>
      <c r="S349" s="258" t="s">
        <v>524</v>
      </c>
      <c r="T349" s="258">
        <v>0</v>
      </c>
      <c r="U349" s="258">
        <v>0</v>
      </c>
      <c r="V349" s="258" t="s">
        <v>524</v>
      </c>
      <c r="W349" s="258">
        <v>0</v>
      </c>
      <c r="X349" s="258">
        <v>0</v>
      </c>
      <c r="Y349" s="258" t="s">
        <v>524</v>
      </c>
      <c r="Z349" s="258">
        <v>0</v>
      </c>
      <c r="AA349" s="258">
        <v>0</v>
      </c>
      <c r="AB349" s="258" t="s">
        <v>524</v>
      </c>
      <c r="AC349" s="258"/>
      <c r="AD349" s="258" t="s">
        <v>526</v>
      </c>
      <c r="AE349" s="156"/>
      <c r="AF349" s="156" t="s">
        <v>540</v>
      </c>
      <c r="AG349" s="154" t="s">
        <v>526</v>
      </c>
      <c r="AH349" s="156" t="s">
        <v>526</v>
      </c>
      <c r="AI349" s="238" t="s">
        <v>2305</v>
      </c>
      <c r="AJ349" s="158" t="s">
        <v>540</v>
      </c>
      <c r="AK349" s="238" t="s">
        <v>540</v>
      </c>
      <c r="AL349" s="158" t="s">
        <v>540</v>
      </c>
      <c r="AM349" s="227" t="str">
        <f>IF(COUNTIF('BU-TDR'!A:A,'Master List'!B349)&gt;0,"yes","no")</f>
        <v>no</v>
      </c>
      <c r="AN349" s="154">
        <v>4283</v>
      </c>
      <c r="AO349" s="239" t="s">
        <v>2539</v>
      </c>
      <c r="AP349" s="239"/>
      <c r="AQ349" s="239"/>
      <c r="AR349" s="328">
        <v>42947</v>
      </c>
      <c r="AS349" s="153" t="s">
        <v>2543</v>
      </c>
      <c r="AT349" s="239" t="s">
        <v>2432</v>
      </c>
      <c r="AU349" s="239"/>
    </row>
    <row r="350" spans="1:47" s="240" customFormat="1" ht="36" hidden="1" x14ac:dyDescent="0.25">
      <c r="A350" s="231">
        <v>345</v>
      </c>
      <c r="B350" s="224" t="s">
        <v>1616</v>
      </c>
      <c r="C350" s="220" t="s">
        <v>1613</v>
      </c>
      <c r="D350" s="220" t="s">
        <v>1530</v>
      </c>
      <c r="E350" s="220"/>
      <c r="F350" s="220"/>
      <c r="G350" s="110" t="s">
        <v>637</v>
      </c>
      <c r="H350" s="157" t="s">
        <v>1599</v>
      </c>
      <c r="I350" s="204" t="s">
        <v>1617</v>
      </c>
      <c r="J350" s="158" t="s">
        <v>644</v>
      </c>
      <c r="K350" s="158" t="s">
        <v>534</v>
      </c>
      <c r="L350" s="154" t="s">
        <v>535</v>
      </c>
      <c r="M350" s="285" t="s">
        <v>1618</v>
      </c>
      <c r="N350" s="154" t="s">
        <v>141</v>
      </c>
      <c r="O350" s="153" t="s">
        <v>1503</v>
      </c>
      <c r="P350" s="153" t="s">
        <v>1612</v>
      </c>
      <c r="Q350" s="260"/>
      <c r="R350" s="260"/>
      <c r="S350" s="258" t="s">
        <v>524</v>
      </c>
      <c r="T350" s="258">
        <v>0</v>
      </c>
      <c r="U350" s="258">
        <v>0</v>
      </c>
      <c r="V350" s="258" t="s">
        <v>524</v>
      </c>
      <c r="W350" s="258">
        <v>0</v>
      </c>
      <c r="X350" s="258">
        <v>0</v>
      </c>
      <c r="Y350" s="258" t="s">
        <v>524</v>
      </c>
      <c r="Z350" s="258">
        <v>0</v>
      </c>
      <c r="AA350" s="258">
        <v>0</v>
      </c>
      <c r="AB350" s="258" t="s">
        <v>524</v>
      </c>
      <c r="AC350" s="258"/>
      <c r="AD350" s="258" t="s">
        <v>526</v>
      </c>
      <c r="AE350" s="156"/>
      <c r="AF350" s="156" t="s">
        <v>526</v>
      </c>
      <c r="AG350" s="154" t="s">
        <v>526</v>
      </c>
      <c r="AH350" s="156" t="s">
        <v>526</v>
      </c>
      <c r="AI350" s="238" t="e">
        <v>#N/A</v>
      </c>
      <c r="AJ350" s="158" t="s">
        <v>526</v>
      </c>
      <c r="AK350" s="238" t="e">
        <v>#N/A</v>
      </c>
      <c r="AL350" s="158" t="s">
        <v>526</v>
      </c>
      <c r="AM350" s="227" t="str">
        <f>IF(COUNTIF('BU-TDR'!A:A,'Master List'!B350)&gt;0,"yes","no")</f>
        <v>no</v>
      </c>
      <c r="AN350" s="154">
        <v>4283</v>
      </c>
      <c r="AO350" s="239" t="s">
        <v>2539</v>
      </c>
      <c r="AP350" s="239"/>
      <c r="AQ350" s="239"/>
      <c r="AR350" s="328">
        <v>42947</v>
      </c>
      <c r="AS350" s="153"/>
      <c r="AT350" s="239" t="s">
        <v>2432</v>
      </c>
      <c r="AU350" s="239"/>
    </row>
    <row r="351" spans="1:47" s="240" customFormat="1" ht="36" hidden="1" x14ac:dyDescent="0.25">
      <c r="A351" s="222">
        <v>346</v>
      </c>
      <c r="B351" s="224" t="s">
        <v>172</v>
      </c>
      <c r="C351" s="220" t="s">
        <v>1613</v>
      </c>
      <c r="D351" s="220" t="s">
        <v>170</v>
      </c>
      <c r="E351" s="220"/>
      <c r="F351" s="220"/>
      <c r="G351" s="110" t="s">
        <v>637</v>
      </c>
      <c r="H351" s="157" t="s">
        <v>1599</v>
      </c>
      <c r="I351" s="157" t="s">
        <v>1622</v>
      </c>
      <c r="J351" s="158" t="s">
        <v>644</v>
      </c>
      <c r="K351" s="158" t="s">
        <v>534</v>
      </c>
      <c r="L351" s="154" t="s">
        <v>535</v>
      </c>
      <c r="M351" s="202"/>
      <c r="N351" s="154" t="s">
        <v>141</v>
      </c>
      <c r="O351" s="153" t="s">
        <v>1503</v>
      </c>
      <c r="P351" s="153" t="s">
        <v>1612</v>
      </c>
      <c r="Q351" s="260"/>
      <c r="R351" s="260"/>
      <c r="S351" s="258" t="s">
        <v>524</v>
      </c>
      <c r="T351" s="258">
        <v>0</v>
      </c>
      <c r="U351" s="258">
        <v>0</v>
      </c>
      <c r="V351" s="258" t="s">
        <v>524</v>
      </c>
      <c r="W351" s="258">
        <v>0</v>
      </c>
      <c r="X351" s="258">
        <v>0</v>
      </c>
      <c r="Y351" s="258" t="s">
        <v>524</v>
      </c>
      <c r="Z351" s="258">
        <v>0</v>
      </c>
      <c r="AA351" s="258">
        <v>0</v>
      </c>
      <c r="AB351" s="258" t="s">
        <v>524</v>
      </c>
      <c r="AC351" s="258"/>
      <c r="AD351" s="258" t="s">
        <v>526</v>
      </c>
      <c r="AE351" s="156"/>
      <c r="AF351" s="156" t="s">
        <v>540</v>
      </c>
      <c r="AG351" s="154" t="s">
        <v>526</v>
      </c>
      <c r="AH351" s="156" t="s">
        <v>526</v>
      </c>
      <c r="AI351" s="238" t="s">
        <v>2305</v>
      </c>
      <c r="AJ351" s="158" t="s">
        <v>540</v>
      </c>
      <c r="AK351" s="238" t="s">
        <v>540</v>
      </c>
      <c r="AL351" s="158" t="s">
        <v>540</v>
      </c>
      <c r="AM351" s="227" t="str">
        <f>IF(COUNTIF('BU-TDR'!A:A,'Master List'!B351)&gt;0,"yes","no")</f>
        <v>no</v>
      </c>
      <c r="AN351" s="154">
        <v>4283</v>
      </c>
      <c r="AO351" s="239" t="s">
        <v>2539</v>
      </c>
      <c r="AP351" s="239"/>
      <c r="AQ351" s="239"/>
      <c r="AR351" s="328">
        <v>42969</v>
      </c>
      <c r="AS351" s="153"/>
      <c r="AT351" s="239"/>
      <c r="AU351" s="239"/>
    </row>
    <row r="352" spans="1:47" s="240" customFormat="1" ht="84" hidden="1" x14ac:dyDescent="0.25">
      <c r="A352" s="231">
        <v>347</v>
      </c>
      <c r="B352" s="224" t="s">
        <v>1624</v>
      </c>
      <c r="C352" s="220" t="s">
        <v>1613</v>
      </c>
      <c r="D352" s="220" t="s">
        <v>189</v>
      </c>
      <c r="E352" s="220"/>
      <c r="F352" s="220"/>
      <c r="G352" s="110" t="s">
        <v>637</v>
      </c>
      <c r="H352" s="204" t="s">
        <v>1506</v>
      </c>
      <c r="I352" s="204" t="s">
        <v>283</v>
      </c>
      <c r="J352" s="208" t="s">
        <v>283</v>
      </c>
      <c r="K352" s="208" t="s">
        <v>534</v>
      </c>
      <c r="L352" s="156" t="s">
        <v>535</v>
      </c>
      <c r="M352" s="285" t="s">
        <v>1625</v>
      </c>
      <c r="N352" s="154" t="s">
        <v>141</v>
      </c>
      <c r="O352" s="153" t="s">
        <v>1503</v>
      </c>
      <c r="P352" s="153" t="s">
        <v>1612</v>
      </c>
      <c r="Q352" s="260"/>
      <c r="R352" s="260"/>
      <c r="S352" s="258" t="s">
        <v>524</v>
      </c>
      <c r="T352" s="258">
        <v>0</v>
      </c>
      <c r="U352" s="258">
        <v>0</v>
      </c>
      <c r="V352" s="258" t="s">
        <v>524</v>
      </c>
      <c r="W352" s="258">
        <v>0</v>
      </c>
      <c r="X352" s="258">
        <v>0</v>
      </c>
      <c r="Y352" s="258" t="s">
        <v>524</v>
      </c>
      <c r="Z352" s="258">
        <v>0</v>
      </c>
      <c r="AA352" s="258">
        <v>0</v>
      </c>
      <c r="AB352" s="258" t="s">
        <v>524</v>
      </c>
      <c r="AC352" s="258"/>
      <c r="AD352" s="258" t="s">
        <v>526</v>
      </c>
      <c r="AE352" s="156"/>
      <c r="AF352" s="156" t="s">
        <v>526</v>
      </c>
      <c r="AG352" s="154" t="s">
        <v>526</v>
      </c>
      <c r="AH352" s="156" t="s">
        <v>526</v>
      </c>
      <c r="AI352" s="238" t="e">
        <v>#N/A</v>
      </c>
      <c r="AJ352" s="158" t="s">
        <v>526</v>
      </c>
      <c r="AK352" s="238" t="e">
        <v>#N/A</v>
      </c>
      <c r="AL352" s="158" t="s">
        <v>526</v>
      </c>
      <c r="AM352" s="227" t="str">
        <f>IF(COUNTIF('BU-TDR'!A:A,'Master List'!B352)&gt;0,"yes","no")</f>
        <v>no</v>
      </c>
      <c r="AN352" s="154">
        <v>4283</v>
      </c>
      <c r="AO352" s="239" t="s">
        <v>2539</v>
      </c>
      <c r="AP352" s="239"/>
      <c r="AQ352" s="239"/>
      <c r="AR352" s="328">
        <v>42947</v>
      </c>
      <c r="AS352" s="153" t="s">
        <v>2435</v>
      </c>
      <c r="AT352" s="239"/>
      <c r="AU352" s="239"/>
    </row>
    <row r="353" spans="1:47" s="240" customFormat="1" ht="12" hidden="1" x14ac:dyDescent="0.25">
      <c r="A353" s="231">
        <v>348</v>
      </c>
      <c r="B353" s="224" t="s">
        <v>2544</v>
      </c>
      <c r="C353" s="220" t="s">
        <v>2544</v>
      </c>
      <c r="D353" s="220" t="s">
        <v>2544</v>
      </c>
      <c r="E353" s="220"/>
      <c r="F353" s="220"/>
      <c r="G353" s="111" t="s">
        <v>283</v>
      </c>
      <c r="H353" s="204" t="s">
        <v>283</v>
      </c>
      <c r="I353" s="204" t="s">
        <v>283</v>
      </c>
      <c r="J353" s="208" t="s">
        <v>283</v>
      </c>
      <c r="K353" s="156" t="s">
        <v>571</v>
      </c>
      <c r="L353" s="154" t="s">
        <v>638</v>
      </c>
      <c r="M353" s="202" t="s">
        <v>963</v>
      </c>
      <c r="N353" s="154" t="s">
        <v>141</v>
      </c>
      <c r="O353" s="153" t="s">
        <v>1503</v>
      </c>
      <c r="P353" s="153" t="s">
        <v>2545</v>
      </c>
      <c r="Q353" s="260"/>
      <c r="R353" s="260"/>
      <c r="S353" s="258" t="s">
        <v>524</v>
      </c>
      <c r="T353" s="258">
        <v>0</v>
      </c>
      <c r="U353" s="258">
        <v>0</v>
      </c>
      <c r="V353" s="258" t="s">
        <v>524</v>
      </c>
      <c r="W353" s="258">
        <v>0</v>
      </c>
      <c r="X353" s="258">
        <v>0</v>
      </c>
      <c r="Y353" s="258" t="s">
        <v>524</v>
      </c>
      <c r="Z353" s="258">
        <v>0</v>
      </c>
      <c r="AA353" s="258">
        <v>0</v>
      </c>
      <c r="AB353" s="258" t="s">
        <v>524</v>
      </c>
      <c r="AC353" s="258"/>
      <c r="AD353" s="258" t="s">
        <v>526</v>
      </c>
      <c r="AE353" s="154"/>
      <c r="AF353" s="154" t="s">
        <v>526</v>
      </c>
      <c r="AG353" s="154" t="s">
        <v>526</v>
      </c>
      <c r="AH353" s="156" t="s">
        <v>526</v>
      </c>
      <c r="AI353" s="238" t="e">
        <v>#N/A</v>
      </c>
      <c r="AJ353" s="158" t="s">
        <v>526</v>
      </c>
      <c r="AK353" s="238" t="e">
        <v>#N/A</v>
      </c>
      <c r="AL353" s="158" t="s">
        <v>526</v>
      </c>
      <c r="AM353" s="227" t="str">
        <f>IF(COUNTIF('BU-TDR'!A:A,'Master List'!B353)&gt;0,"yes","no")</f>
        <v>no</v>
      </c>
      <c r="AN353" s="154"/>
      <c r="AO353" s="239" t="s">
        <v>283</v>
      </c>
      <c r="AP353" s="239"/>
      <c r="AQ353" s="239"/>
      <c r="AR353" s="328">
        <v>42969</v>
      </c>
      <c r="AS353" s="153"/>
      <c r="AT353" s="239"/>
      <c r="AU353" s="239"/>
    </row>
    <row r="354" spans="1:47" s="240" customFormat="1" ht="84" hidden="1" x14ac:dyDescent="0.25">
      <c r="A354" s="231">
        <v>349</v>
      </c>
      <c r="B354" s="224" t="s">
        <v>2546</v>
      </c>
      <c r="C354" s="220" t="s">
        <v>2546</v>
      </c>
      <c r="D354" s="220" t="s">
        <v>2546</v>
      </c>
      <c r="E354" s="220"/>
      <c r="F354" s="220"/>
      <c r="G354" s="111" t="s">
        <v>283</v>
      </c>
      <c r="H354" s="204" t="s">
        <v>283</v>
      </c>
      <c r="I354" s="204" t="s">
        <v>283</v>
      </c>
      <c r="J354" s="208" t="s">
        <v>283</v>
      </c>
      <c r="K354" s="156" t="s">
        <v>571</v>
      </c>
      <c r="L354" s="154" t="s">
        <v>638</v>
      </c>
      <c r="M354" s="202" t="s">
        <v>963</v>
      </c>
      <c r="N354" s="154" t="s">
        <v>141</v>
      </c>
      <c r="O354" s="153" t="s">
        <v>1503</v>
      </c>
      <c r="P354" s="153" t="s">
        <v>2545</v>
      </c>
      <c r="Q354" s="260"/>
      <c r="R354" s="260"/>
      <c r="S354" s="258" t="s">
        <v>524</v>
      </c>
      <c r="T354" s="258">
        <v>0</v>
      </c>
      <c r="U354" s="258">
        <v>0</v>
      </c>
      <c r="V354" s="258" t="s">
        <v>524</v>
      </c>
      <c r="W354" s="258">
        <v>0</v>
      </c>
      <c r="X354" s="258">
        <v>0</v>
      </c>
      <c r="Y354" s="258" t="s">
        <v>524</v>
      </c>
      <c r="Z354" s="258">
        <v>0</v>
      </c>
      <c r="AA354" s="258">
        <v>0</v>
      </c>
      <c r="AB354" s="258" t="s">
        <v>524</v>
      </c>
      <c r="AC354" s="258"/>
      <c r="AD354" s="258" t="s">
        <v>526</v>
      </c>
      <c r="AE354" s="154"/>
      <c r="AF354" s="154" t="s">
        <v>526</v>
      </c>
      <c r="AG354" s="154" t="s">
        <v>526</v>
      </c>
      <c r="AH354" s="156" t="s">
        <v>526</v>
      </c>
      <c r="AI354" s="238" t="e">
        <v>#N/A</v>
      </c>
      <c r="AJ354" s="158" t="s">
        <v>526</v>
      </c>
      <c r="AK354" s="238" t="e">
        <v>#N/A</v>
      </c>
      <c r="AL354" s="158" t="s">
        <v>526</v>
      </c>
      <c r="AM354" s="227" t="str">
        <f>IF(COUNTIF('BU-TDR'!A:A,'Master List'!B354)&gt;0,"yes","no")</f>
        <v>no</v>
      </c>
      <c r="AN354" s="154"/>
      <c r="AO354" s="239" t="s">
        <v>283</v>
      </c>
      <c r="AP354" s="239"/>
      <c r="AQ354" s="239"/>
      <c r="AR354" s="328">
        <v>42970</v>
      </c>
      <c r="AS354" s="153" t="s">
        <v>2435</v>
      </c>
      <c r="AT354" s="239"/>
      <c r="AU354" s="239"/>
    </row>
    <row r="355" spans="1:47" s="240" customFormat="1" ht="12" hidden="1" x14ac:dyDescent="0.25">
      <c r="A355" s="231">
        <v>350</v>
      </c>
      <c r="B355" s="224" t="s">
        <v>2547</v>
      </c>
      <c r="C355" s="220" t="s">
        <v>2547</v>
      </c>
      <c r="D355" s="220" t="s">
        <v>2547</v>
      </c>
      <c r="E355" s="220"/>
      <c r="F355" s="220"/>
      <c r="G355" s="111" t="s">
        <v>283</v>
      </c>
      <c r="H355" s="204" t="s">
        <v>283</v>
      </c>
      <c r="I355" s="204" t="s">
        <v>283</v>
      </c>
      <c r="J355" s="208" t="s">
        <v>283</v>
      </c>
      <c r="K355" s="156" t="s">
        <v>571</v>
      </c>
      <c r="L355" s="154" t="s">
        <v>638</v>
      </c>
      <c r="M355" s="202" t="s">
        <v>963</v>
      </c>
      <c r="N355" s="154" t="s">
        <v>141</v>
      </c>
      <c r="O355" s="153" t="s">
        <v>1503</v>
      </c>
      <c r="P355" s="153" t="s">
        <v>2545</v>
      </c>
      <c r="Q355" s="260"/>
      <c r="R355" s="260"/>
      <c r="S355" s="258" t="s">
        <v>524</v>
      </c>
      <c r="T355" s="258">
        <v>0</v>
      </c>
      <c r="U355" s="258">
        <v>0</v>
      </c>
      <c r="V355" s="258" t="s">
        <v>524</v>
      </c>
      <c r="W355" s="258">
        <v>0</v>
      </c>
      <c r="X355" s="258">
        <v>0</v>
      </c>
      <c r="Y355" s="258" t="s">
        <v>524</v>
      </c>
      <c r="Z355" s="258">
        <v>0</v>
      </c>
      <c r="AA355" s="258">
        <v>0</v>
      </c>
      <c r="AB355" s="258" t="s">
        <v>524</v>
      </c>
      <c r="AC355" s="258"/>
      <c r="AD355" s="258" t="s">
        <v>526</v>
      </c>
      <c r="AE355" s="154"/>
      <c r="AF355" s="154" t="s">
        <v>526</v>
      </c>
      <c r="AG355" s="154" t="s">
        <v>526</v>
      </c>
      <c r="AH355" s="156" t="s">
        <v>526</v>
      </c>
      <c r="AI355" s="238" t="e">
        <v>#N/A</v>
      </c>
      <c r="AJ355" s="158" t="s">
        <v>526</v>
      </c>
      <c r="AK355" s="238" t="e">
        <v>#N/A</v>
      </c>
      <c r="AL355" s="158" t="s">
        <v>526</v>
      </c>
      <c r="AM355" s="227" t="str">
        <f>IF(COUNTIF('BU-TDR'!A:A,'Master List'!B355)&gt;0,"yes","no")</f>
        <v>no</v>
      </c>
      <c r="AN355" s="154"/>
      <c r="AO355" s="239" t="s">
        <v>283</v>
      </c>
      <c r="AP355" s="239"/>
      <c r="AQ355" s="239"/>
      <c r="AR355" s="328">
        <v>42970</v>
      </c>
      <c r="AS355" s="153"/>
      <c r="AT355" s="239"/>
      <c r="AU355" s="239"/>
    </row>
    <row r="356" spans="1:47" s="240" customFormat="1" ht="114" hidden="1" customHeight="1" x14ac:dyDescent="0.25">
      <c r="A356" s="222">
        <v>351</v>
      </c>
      <c r="B356" s="224" t="s">
        <v>199</v>
      </c>
      <c r="C356" s="220" t="s">
        <v>199</v>
      </c>
      <c r="D356" s="220" t="s">
        <v>199</v>
      </c>
      <c r="E356" s="220"/>
      <c r="F356" s="220" t="s">
        <v>2219</v>
      </c>
      <c r="G356" s="110" t="s">
        <v>637</v>
      </c>
      <c r="H356" s="157" t="s">
        <v>22</v>
      </c>
      <c r="I356" s="157" t="s">
        <v>1627</v>
      </c>
      <c r="J356" s="158" t="s">
        <v>695</v>
      </c>
      <c r="K356" s="158" t="s">
        <v>534</v>
      </c>
      <c r="L356" s="154" t="s">
        <v>535</v>
      </c>
      <c r="M356" s="202"/>
      <c r="N356" s="154" t="s">
        <v>141</v>
      </c>
      <c r="O356" s="153" t="s">
        <v>142</v>
      </c>
      <c r="P356" s="153" t="s">
        <v>1626</v>
      </c>
      <c r="Q356" s="638" t="s">
        <v>1634</v>
      </c>
      <c r="R356" s="638"/>
      <c r="S356" s="258" t="s">
        <v>642</v>
      </c>
      <c r="T356" s="258">
        <v>1</v>
      </c>
      <c r="U356" s="258">
        <v>29</v>
      </c>
      <c r="V356" s="258" t="s">
        <v>524</v>
      </c>
      <c r="W356" s="258">
        <v>0</v>
      </c>
      <c r="X356" s="258">
        <v>0</v>
      </c>
      <c r="Y356" s="258" t="s">
        <v>524</v>
      </c>
      <c r="Z356" s="258">
        <v>0</v>
      </c>
      <c r="AA356" s="258">
        <v>0</v>
      </c>
      <c r="AB356" s="258" t="s">
        <v>642</v>
      </c>
      <c r="AC356" s="258"/>
      <c r="AD356" s="258" t="s">
        <v>2304</v>
      </c>
      <c r="AE356" s="154"/>
      <c r="AF356" s="154" t="s">
        <v>540</v>
      </c>
      <c r="AG356" s="154" t="s">
        <v>526</v>
      </c>
      <c r="AH356" s="156" t="s">
        <v>526</v>
      </c>
      <c r="AI356" s="238" t="s">
        <v>2305</v>
      </c>
      <c r="AJ356" s="158" t="s">
        <v>540</v>
      </c>
      <c r="AK356" s="238" t="s">
        <v>540</v>
      </c>
      <c r="AL356" s="158" t="s">
        <v>540</v>
      </c>
      <c r="AM356" s="227" t="str">
        <f>IF(COUNTIF('BU-TDR'!A:A,'Master List'!B356)&gt;0,"yes","no")</f>
        <v>no</v>
      </c>
      <c r="AN356" s="154">
        <v>4238</v>
      </c>
      <c r="AO356" s="239" t="s">
        <v>2219</v>
      </c>
      <c r="AP356" s="239"/>
      <c r="AQ356" s="239"/>
      <c r="AR356" s="328">
        <v>42970</v>
      </c>
      <c r="AS356" s="153" t="s">
        <v>2548</v>
      </c>
      <c r="AT356" s="239"/>
      <c r="AU356" s="239"/>
    </row>
    <row r="357" spans="1:47" s="240" customFormat="1" ht="182.45" hidden="1" customHeight="1" x14ac:dyDescent="0.25">
      <c r="A357" s="222">
        <v>352</v>
      </c>
      <c r="B357" s="224" t="s">
        <v>1633</v>
      </c>
      <c r="C357" s="220" t="s">
        <v>199</v>
      </c>
      <c r="D357" s="220" t="s">
        <v>199</v>
      </c>
      <c r="E357" s="220"/>
      <c r="F357" s="220"/>
      <c r="G357" s="110" t="s">
        <v>530</v>
      </c>
      <c r="H357" s="157" t="s">
        <v>531</v>
      </c>
      <c r="I357" s="157" t="s">
        <v>532</v>
      </c>
      <c r="J357" s="158" t="s">
        <v>533</v>
      </c>
      <c r="K357" s="158" t="s">
        <v>534</v>
      </c>
      <c r="L357" s="154" t="s">
        <v>535</v>
      </c>
      <c r="M357" s="202"/>
      <c r="N357" s="154" t="s">
        <v>141</v>
      </c>
      <c r="O357" s="153" t="s">
        <v>142</v>
      </c>
      <c r="P357" s="153" t="s">
        <v>1632</v>
      </c>
      <c r="Q357" s="638" t="s">
        <v>1634</v>
      </c>
      <c r="R357" s="638"/>
      <c r="S357" s="258" t="s">
        <v>524</v>
      </c>
      <c r="T357" s="258">
        <v>0</v>
      </c>
      <c r="U357" s="258">
        <v>0</v>
      </c>
      <c r="V357" s="258" t="s">
        <v>642</v>
      </c>
      <c r="W357" s="258">
        <v>1</v>
      </c>
      <c r="X357" s="258">
        <v>27</v>
      </c>
      <c r="Y357" s="258" t="s">
        <v>524</v>
      </c>
      <c r="Z357" s="258">
        <v>0</v>
      </c>
      <c r="AA357" s="258">
        <v>0</v>
      </c>
      <c r="AB357" s="258" t="s">
        <v>524</v>
      </c>
      <c r="AC357" s="258"/>
      <c r="AD357" s="258" t="s">
        <v>526</v>
      </c>
      <c r="AE357" s="154"/>
      <c r="AF357" s="154" t="s">
        <v>526</v>
      </c>
      <c r="AG357" s="154" t="s">
        <v>526</v>
      </c>
      <c r="AH357" s="156" t="s">
        <v>526</v>
      </c>
      <c r="AI357" s="238" t="s">
        <v>526</v>
      </c>
      <c r="AJ357" s="158" t="s">
        <v>526</v>
      </c>
      <c r="AK357" s="238" t="s">
        <v>540</v>
      </c>
      <c r="AL357" s="158" t="s">
        <v>540</v>
      </c>
      <c r="AM357" s="227" t="str">
        <f>IF(COUNTIF('BU-TDR'!A:A,'Master List'!B357)&gt;0,"yes","no")</f>
        <v>no</v>
      </c>
      <c r="AN357" s="154">
        <v>4238</v>
      </c>
      <c r="AO357" s="239" t="s">
        <v>2549</v>
      </c>
      <c r="AP357" s="239"/>
      <c r="AQ357" s="239"/>
      <c r="AR357" s="328">
        <v>43122</v>
      </c>
      <c r="AS357" s="153" t="s">
        <v>2435</v>
      </c>
      <c r="AT357" s="239"/>
      <c r="AU357" s="239"/>
    </row>
    <row r="358" spans="1:47" s="240" customFormat="1" ht="12" hidden="1" x14ac:dyDescent="0.25">
      <c r="A358" s="222">
        <v>353</v>
      </c>
      <c r="B358" s="224" t="s">
        <v>1636</v>
      </c>
      <c r="C358" s="220" t="s">
        <v>1636</v>
      </c>
      <c r="D358" s="220" t="s">
        <v>1636</v>
      </c>
      <c r="E358" s="220"/>
      <c r="F358" s="220"/>
      <c r="G358" s="110" t="s">
        <v>637</v>
      </c>
      <c r="H358" s="157" t="s">
        <v>22</v>
      </c>
      <c r="I358" s="157" t="str">
        <f>B358&amp;".TXT"</f>
        <v>O1.TXT</v>
      </c>
      <c r="J358" s="158" t="s">
        <v>672</v>
      </c>
      <c r="K358" s="158" t="s">
        <v>571</v>
      </c>
      <c r="L358" s="154" t="s">
        <v>638</v>
      </c>
      <c r="M358" s="202">
        <v>42521</v>
      </c>
      <c r="N358" s="154" t="s">
        <v>141</v>
      </c>
      <c r="O358" s="153" t="s">
        <v>1188</v>
      </c>
      <c r="P358" s="153" t="s">
        <v>1635</v>
      </c>
      <c r="Q358" s="260"/>
      <c r="R358" s="260"/>
      <c r="S358" s="258" t="s">
        <v>524</v>
      </c>
      <c r="T358" s="258">
        <v>0</v>
      </c>
      <c r="U358" s="258">
        <v>0</v>
      </c>
      <c r="V358" s="258" t="s">
        <v>524</v>
      </c>
      <c r="W358" s="258">
        <v>0</v>
      </c>
      <c r="X358" s="258">
        <v>0</v>
      </c>
      <c r="Y358" s="258" t="s">
        <v>524</v>
      </c>
      <c r="Z358" s="258">
        <v>0</v>
      </c>
      <c r="AA358" s="258">
        <v>0</v>
      </c>
      <c r="AB358" s="258" t="s">
        <v>524</v>
      </c>
      <c r="AC358" s="258"/>
      <c r="AD358" s="258" t="s">
        <v>526</v>
      </c>
      <c r="AE358" s="154"/>
      <c r="AF358" s="154" t="s">
        <v>526</v>
      </c>
      <c r="AG358" s="154" t="s">
        <v>526</v>
      </c>
      <c r="AH358" s="154" t="s">
        <v>526</v>
      </c>
      <c r="AI358" s="238" t="e">
        <v>#N/A</v>
      </c>
      <c r="AJ358" s="154" t="s">
        <v>526</v>
      </c>
      <c r="AK358" s="238" t="e">
        <v>#N/A</v>
      </c>
      <c r="AL358" s="154" t="s">
        <v>526</v>
      </c>
      <c r="AM358" s="227" t="str">
        <f>IF(COUNTIF('BU-TDR'!A:A,'Master List'!B358)&gt;0,"yes","no")</f>
        <v>no</v>
      </c>
      <c r="AN358" s="154"/>
      <c r="AO358" s="239" t="s">
        <v>2550</v>
      </c>
      <c r="AP358" s="239"/>
      <c r="AQ358" s="239"/>
      <c r="AR358" s="328">
        <v>42947</v>
      </c>
      <c r="AS358" s="153"/>
      <c r="AT358" s="239"/>
      <c r="AU358" s="239"/>
    </row>
    <row r="359" spans="1:47" s="240" customFormat="1" ht="84" hidden="1" x14ac:dyDescent="0.25">
      <c r="A359" s="231">
        <v>354</v>
      </c>
      <c r="B359" s="224" t="s">
        <v>1639</v>
      </c>
      <c r="C359" s="220" t="s">
        <v>1636</v>
      </c>
      <c r="D359" s="220" t="s">
        <v>1636</v>
      </c>
      <c r="E359" s="220"/>
      <c r="F359" s="220"/>
      <c r="G359" s="110" t="s">
        <v>530</v>
      </c>
      <c r="H359" s="157" t="s">
        <v>531</v>
      </c>
      <c r="I359" s="157" t="s">
        <v>532</v>
      </c>
      <c r="J359" s="158" t="s">
        <v>533</v>
      </c>
      <c r="K359" s="158" t="s">
        <v>534</v>
      </c>
      <c r="L359" s="154" t="s">
        <v>535</v>
      </c>
      <c r="M359" s="205" t="s">
        <v>1194</v>
      </c>
      <c r="N359" s="154" t="s">
        <v>141</v>
      </c>
      <c r="O359" s="153" t="s">
        <v>1188</v>
      </c>
      <c r="P359" s="153" t="s">
        <v>1638</v>
      </c>
      <c r="Q359" s="260"/>
      <c r="R359" s="260"/>
      <c r="S359" s="258" t="s">
        <v>524</v>
      </c>
      <c r="T359" s="258">
        <v>0</v>
      </c>
      <c r="U359" s="258">
        <v>0</v>
      </c>
      <c r="V359" s="258" t="s">
        <v>524</v>
      </c>
      <c r="W359" s="258">
        <v>0</v>
      </c>
      <c r="X359" s="258">
        <v>0</v>
      </c>
      <c r="Y359" s="258" t="s">
        <v>524</v>
      </c>
      <c r="Z359" s="258">
        <v>0</v>
      </c>
      <c r="AA359" s="258">
        <v>0</v>
      </c>
      <c r="AB359" s="258" t="s">
        <v>524</v>
      </c>
      <c r="AC359" s="258"/>
      <c r="AD359" s="258" t="s">
        <v>526</v>
      </c>
      <c r="AE359" s="154"/>
      <c r="AF359" s="154" t="s">
        <v>526</v>
      </c>
      <c r="AG359" s="154" t="s">
        <v>526</v>
      </c>
      <c r="AH359" s="154" t="s">
        <v>526</v>
      </c>
      <c r="AI359" s="238" t="e">
        <v>#N/A</v>
      </c>
      <c r="AJ359" s="154" t="s">
        <v>526</v>
      </c>
      <c r="AK359" s="238" t="e">
        <v>#N/A</v>
      </c>
      <c r="AL359" s="154" t="s">
        <v>526</v>
      </c>
      <c r="AM359" s="227" t="str">
        <f>IF(COUNTIF('BU-TDR'!A:A,'Master List'!B359)&gt;0,"yes","no")</f>
        <v>no</v>
      </c>
      <c r="AN359" s="154"/>
      <c r="AO359" s="239" t="s">
        <v>2551</v>
      </c>
      <c r="AP359" s="239"/>
      <c r="AQ359" s="239"/>
      <c r="AR359" s="328">
        <v>42947</v>
      </c>
      <c r="AS359" s="153" t="s">
        <v>2435</v>
      </c>
      <c r="AT359" s="239"/>
      <c r="AU359" s="239"/>
    </row>
    <row r="360" spans="1:47" s="240" customFormat="1" ht="12" hidden="1" x14ac:dyDescent="0.25">
      <c r="A360" s="231">
        <v>355</v>
      </c>
      <c r="B360" s="224" t="s">
        <v>1641</v>
      </c>
      <c r="C360" s="220" t="s">
        <v>1641</v>
      </c>
      <c r="D360" s="220" t="s">
        <v>1641</v>
      </c>
      <c r="E360" s="220"/>
      <c r="F360" s="220"/>
      <c r="G360" s="110" t="s">
        <v>637</v>
      </c>
      <c r="H360" s="157" t="s">
        <v>30</v>
      </c>
      <c r="I360" s="157" t="str">
        <f>B360&amp;".TXT"</f>
        <v>O2.TXT</v>
      </c>
      <c r="J360" s="158" t="s">
        <v>672</v>
      </c>
      <c r="K360" s="158" t="s">
        <v>571</v>
      </c>
      <c r="L360" s="154" t="s">
        <v>638</v>
      </c>
      <c r="M360" s="202">
        <v>42521</v>
      </c>
      <c r="N360" s="154" t="s">
        <v>141</v>
      </c>
      <c r="O360" s="153" t="s">
        <v>1188</v>
      </c>
      <c r="P360" s="153" t="s">
        <v>1640</v>
      </c>
      <c r="Q360" s="260"/>
      <c r="R360" s="260"/>
      <c r="S360" s="258" t="s">
        <v>524</v>
      </c>
      <c r="T360" s="258">
        <v>0</v>
      </c>
      <c r="U360" s="258">
        <v>0</v>
      </c>
      <c r="V360" s="258" t="s">
        <v>524</v>
      </c>
      <c r="W360" s="258">
        <v>0</v>
      </c>
      <c r="X360" s="258">
        <v>0</v>
      </c>
      <c r="Y360" s="258" t="s">
        <v>524</v>
      </c>
      <c r="Z360" s="258">
        <v>0</v>
      </c>
      <c r="AA360" s="258">
        <v>0</v>
      </c>
      <c r="AB360" s="258" t="s">
        <v>524</v>
      </c>
      <c r="AC360" s="258"/>
      <c r="AD360" s="258" t="s">
        <v>526</v>
      </c>
      <c r="AE360" s="154"/>
      <c r="AF360" s="154" t="s">
        <v>526</v>
      </c>
      <c r="AG360" s="154" t="s">
        <v>526</v>
      </c>
      <c r="AH360" s="154" t="s">
        <v>526</v>
      </c>
      <c r="AI360" s="238" t="e">
        <v>#N/A</v>
      </c>
      <c r="AJ360" s="154" t="s">
        <v>526</v>
      </c>
      <c r="AK360" s="238" t="e">
        <v>#N/A</v>
      </c>
      <c r="AL360" s="154" t="s">
        <v>526</v>
      </c>
      <c r="AM360" s="227" t="str">
        <f>IF(COUNTIF('BU-TDR'!A:A,'Master List'!B360)&gt;0,"yes","no")</f>
        <v>no</v>
      </c>
      <c r="AN360" s="154"/>
      <c r="AO360" s="239" t="s">
        <v>2552</v>
      </c>
      <c r="AP360" s="239"/>
      <c r="AQ360" s="239"/>
      <c r="AR360" s="328">
        <v>42969</v>
      </c>
      <c r="AS360" s="153"/>
      <c r="AT360" s="239"/>
      <c r="AU360" s="239"/>
    </row>
    <row r="361" spans="1:47" s="240" customFormat="1" ht="84" hidden="1" x14ac:dyDescent="0.25">
      <c r="A361" s="231">
        <v>356</v>
      </c>
      <c r="B361" s="224" t="s">
        <v>1644</v>
      </c>
      <c r="C361" s="220" t="s">
        <v>1641</v>
      </c>
      <c r="D361" s="220" t="s">
        <v>1641</v>
      </c>
      <c r="E361" s="220"/>
      <c r="F361" s="220"/>
      <c r="G361" s="110" t="s">
        <v>530</v>
      </c>
      <c r="H361" s="157" t="s">
        <v>531</v>
      </c>
      <c r="I361" s="157" t="s">
        <v>532</v>
      </c>
      <c r="J361" s="158" t="s">
        <v>533</v>
      </c>
      <c r="K361" s="158" t="s">
        <v>534</v>
      </c>
      <c r="L361" s="154" t="s">
        <v>535</v>
      </c>
      <c r="M361" s="205" t="s">
        <v>1194</v>
      </c>
      <c r="N361" s="154" t="s">
        <v>141</v>
      </c>
      <c r="O361" s="153" t="s">
        <v>1188</v>
      </c>
      <c r="P361" s="153" t="s">
        <v>1643</v>
      </c>
      <c r="Q361" s="260"/>
      <c r="R361" s="260"/>
      <c r="S361" s="258" t="s">
        <v>524</v>
      </c>
      <c r="T361" s="258">
        <v>0</v>
      </c>
      <c r="U361" s="258">
        <v>0</v>
      </c>
      <c r="V361" s="258" t="s">
        <v>524</v>
      </c>
      <c r="W361" s="258">
        <v>0</v>
      </c>
      <c r="X361" s="258">
        <v>0</v>
      </c>
      <c r="Y361" s="258" t="s">
        <v>524</v>
      </c>
      <c r="Z361" s="258">
        <v>0</v>
      </c>
      <c r="AA361" s="258">
        <v>0</v>
      </c>
      <c r="AB361" s="258" t="s">
        <v>524</v>
      </c>
      <c r="AC361" s="258"/>
      <c r="AD361" s="258" t="s">
        <v>526</v>
      </c>
      <c r="AE361" s="154"/>
      <c r="AF361" s="154" t="s">
        <v>526</v>
      </c>
      <c r="AG361" s="154" t="s">
        <v>526</v>
      </c>
      <c r="AH361" s="154" t="s">
        <v>526</v>
      </c>
      <c r="AI361" s="238" t="e">
        <v>#N/A</v>
      </c>
      <c r="AJ361" s="154" t="s">
        <v>526</v>
      </c>
      <c r="AK361" s="238" t="e">
        <v>#N/A</v>
      </c>
      <c r="AL361" s="154" t="s">
        <v>526</v>
      </c>
      <c r="AM361" s="227" t="str">
        <f>IF(COUNTIF('BU-TDR'!A:A,'Master List'!B361)&gt;0,"yes","no")</f>
        <v>no</v>
      </c>
      <c r="AN361" s="154"/>
      <c r="AO361" s="239" t="s">
        <v>2553</v>
      </c>
      <c r="AP361" s="239"/>
      <c r="AQ361" s="239"/>
      <c r="AR361" s="328">
        <v>42947</v>
      </c>
      <c r="AS361" s="153" t="s">
        <v>2435</v>
      </c>
      <c r="AT361" s="239"/>
      <c r="AU361" s="239"/>
    </row>
    <row r="362" spans="1:47" s="240" customFormat="1" ht="12" hidden="1" x14ac:dyDescent="0.25">
      <c r="A362" s="231">
        <v>357</v>
      </c>
      <c r="B362" s="224" t="s">
        <v>1646</v>
      </c>
      <c r="C362" s="220" t="s">
        <v>1646</v>
      </c>
      <c r="D362" s="220" t="s">
        <v>1646</v>
      </c>
      <c r="E362" s="220"/>
      <c r="F362" s="220"/>
      <c r="G362" s="110" t="s">
        <v>637</v>
      </c>
      <c r="H362" s="157" t="s">
        <v>22</v>
      </c>
      <c r="I362" s="157" t="str">
        <f>B362&amp;".TXT"</f>
        <v>O3.TXT</v>
      </c>
      <c r="J362" s="158" t="s">
        <v>672</v>
      </c>
      <c r="K362" s="158" t="s">
        <v>571</v>
      </c>
      <c r="L362" s="154" t="s">
        <v>638</v>
      </c>
      <c r="M362" s="202">
        <v>42521</v>
      </c>
      <c r="N362" s="154" t="s">
        <v>141</v>
      </c>
      <c r="O362" s="153" t="s">
        <v>1188</v>
      </c>
      <c r="P362" s="153" t="s">
        <v>1645</v>
      </c>
      <c r="Q362" s="260"/>
      <c r="R362" s="260"/>
      <c r="S362" s="258" t="s">
        <v>524</v>
      </c>
      <c r="T362" s="258">
        <v>0</v>
      </c>
      <c r="U362" s="258">
        <v>0</v>
      </c>
      <c r="V362" s="258" t="s">
        <v>524</v>
      </c>
      <c r="W362" s="258">
        <v>0</v>
      </c>
      <c r="X362" s="258">
        <v>0</v>
      </c>
      <c r="Y362" s="258" t="s">
        <v>524</v>
      </c>
      <c r="Z362" s="258">
        <v>0</v>
      </c>
      <c r="AA362" s="258">
        <v>0</v>
      </c>
      <c r="AB362" s="258" t="s">
        <v>524</v>
      </c>
      <c r="AC362" s="258"/>
      <c r="AD362" s="258" t="s">
        <v>526</v>
      </c>
      <c r="AE362" s="154"/>
      <c r="AF362" s="154" t="s">
        <v>526</v>
      </c>
      <c r="AG362" s="154" t="s">
        <v>526</v>
      </c>
      <c r="AH362" s="154" t="s">
        <v>526</v>
      </c>
      <c r="AI362" s="238" t="e">
        <v>#N/A</v>
      </c>
      <c r="AJ362" s="154" t="s">
        <v>526</v>
      </c>
      <c r="AK362" s="238" t="e">
        <v>#N/A</v>
      </c>
      <c r="AL362" s="154" t="s">
        <v>526</v>
      </c>
      <c r="AM362" s="227" t="str">
        <f>IF(COUNTIF('BU-TDR'!A:A,'Master List'!B362)&gt;0,"yes","no")</f>
        <v>no</v>
      </c>
      <c r="AN362" s="154"/>
      <c r="AO362" s="239" t="s">
        <v>2554</v>
      </c>
      <c r="AP362" s="239"/>
      <c r="AQ362" s="239"/>
      <c r="AR362" s="328">
        <v>42969</v>
      </c>
      <c r="AS362" s="153"/>
      <c r="AT362" s="239"/>
      <c r="AU362" s="239"/>
    </row>
    <row r="363" spans="1:47" s="240" customFormat="1" ht="84" hidden="1" x14ac:dyDescent="0.25">
      <c r="A363" s="231">
        <v>358</v>
      </c>
      <c r="B363" s="224" t="s">
        <v>1649</v>
      </c>
      <c r="C363" s="220" t="s">
        <v>1646</v>
      </c>
      <c r="D363" s="220" t="s">
        <v>1646</v>
      </c>
      <c r="E363" s="220"/>
      <c r="F363" s="220"/>
      <c r="G363" s="110" t="s">
        <v>530</v>
      </c>
      <c r="H363" s="157" t="s">
        <v>531</v>
      </c>
      <c r="I363" s="157" t="s">
        <v>532</v>
      </c>
      <c r="J363" s="158" t="s">
        <v>533</v>
      </c>
      <c r="K363" s="158" t="s">
        <v>534</v>
      </c>
      <c r="L363" s="154" t="s">
        <v>535</v>
      </c>
      <c r="M363" s="205" t="s">
        <v>1194</v>
      </c>
      <c r="N363" s="154" t="s">
        <v>141</v>
      </c>
      <c r="O363" s="153" t="s">
        <v>1188</v>
      </c>
      <c r="P363" s="153" t="s">
        <v>1648</v>
      </c>
      <c r="Q363" s="260"/>
      <c r="R363" s="260"/>
      <c r="S363" s="258" t="s">
        <v>524</v>
      </c>
      <c r="T363" s="258">
        <v>0</v>
      </c>
      <c r="U363" s="258">
        <v>0</v>
      </c>
      <c r="V363" s="258" t="s">
        <v>524</v>
      </c>
      <c r="W363" s="258">
        <v>0</v>
      </c>
      <c r="X363" s="258">
        <v>0</v>
      </c>
      <c r="Y363" s="258" t="s">
        <v>524</v>
      </c>
      <c r="Z363" s="258">
        <v>0</v>
      </c>
      <c r="AA363" s="258">
        <v>0</v>
      </c>
      <c r="AB363" s="258" t="s">
        <v>524</v>
      </c>
      <c r="AC363" s="258"/>
      <c r="AD363" s="258" t="s">
        <v>526</v>
      </c>
      <c r="AE363" s="154"/>
      <c r="AF363" s="154" t="s">
        <v>526</v>
      </c>
      <c r="AG363" s="154" t="s">
        <v>526</v>
      </c>
      <c r="AH363" s="154" t="s">
        <v>526</v>
      </c>
      <c r="AI363" s="238" t="e">
        <v>#N/A</v>
      </c>
      <c r="AJ363" s="154" t="s">
        <v>526</v>
      </c>
      <c r="AK363" s="238" t="e">
        <v>#N/A</v>
      </c>
      <c r="AL363" s="154" t="s">
        <v>526</v>
      </c>
      <c r="AM363" s="227" t="str">
        <f>IF(COUNTIF('BU-TDR'!A:A,'Master List'!B363)&gt;0,"yes","no")</f>
        <v>no</v>
      </c>
      <c r="AN363" s="154"/>
      <c r="AO363" s="239" t="s">
        <v>2555</v>
      </c>
      <c r="AP363" s="239"/>
      <c r="AQ363" s="239"/>
      <c r="AR363" s="328">
        <v>42947</v>
      </c>
      <c r="AS363" s="153" t="s">
        <v>2435</v>
      </c>
      <c r="AT363" s="239"/>
      <c r="AU363" s="239"/>
    </row>
    <row r="364" spans="1:47" s="240" customFormat="1" ht="68.45" hidden="1" customHeight="1" x14ac:dyDescent="0.25">
      <c r="A364" s="231">
        <v>359</v>
      </c>
      <c r="B364" s="224" t="s">
        <v>1651</v>
      </c>
      <c r="C364" s="220" t="s">
        <v>1651</v>
      </c>
      <c r="D364" s="220" t="s">
        <v>1651</v>
      </c>
      <c r="E364" s="220"/>
      <c r="F364" s="220"/>
      <c r="G364" s="110" t="s">
        <v>637</v>
      </c>
      <c r="H364" s="157" t="s">
        <v>22</v>
      </c>
      <c r="I364" s="157" t="str">
        <f>B364&amp;".TXT"</f>
        <v>O4.TXT</v>
      </c>
      <c r="J364" s="158" t="s">
        <v>672</v>
      </c>
      <c r="K364" s="158" t="s">
        <v>571</v>
      </c>
      <c r="L364" s="154" t="s">
        <v>638</v>
      </c>
      <c r="M364" s="202">
        <v>42521</v>
      </c>
      <c r="N364" s="154" t="s">
        <v>141</v>
      </c>
      <c r="O364" s="153" t="s">
        <v>1188</v>
      </c>
      <c r="P364" s="153" t="s">
        <v>1650</v>
      </c>
      <c r="Q364" s="260"/>
      <c r="R364" s="260"/>
      <c r="S364" s="258" t="s">
        <v>524</v>
      </c>
      <c r="T364" s="258">
        <v>0</v>
      </c>
      <c r="U364" s="258">
        <v>0</v>
      </c>
      <c r="V364" s="258" t="s">
        <v>524</v>
      </c>
      <c r="W364" s="258">
        <v>0</v>
      </c>
      <c r="X364" s="258">
        <v>0</v>
      </c>
      <c r="Y364" s="258" t="s">
        <v>524</v>
      </c>
      <c r="Z364" s="258">
        <v>0</v>
      </c>
      <c r="AA364" s="258">
        <v>0</v>
      </c>
      <c r="AB364" s="258" t="s">
        <v>524</v>
      </c>
      <c r="AC364" s="258"/>
      <c r="AD364" s="258" t="s">
        <v>526</v>
      </c>
      <c r="AE364" s="154"/>
      <c r="AF364" s="154" t="s">
        <v>526</v>
      </c>
      <c r="AG364" s="154" t="s">
        <v>526</v>
      </c>
      <c r="AH364" s="154" t="s">
        <v>526</v>
      </c>
      <c r="AI364" s="238" t="e">
        <v>#N/A</v>
      </c>
      <c r="AJ364" s="154" t="s">
        <v>526</v>
      </c>
      <c r="AK364" s="238" t="e">
        <v>#N/A</v>
      </c>
      <c r="AL364" s="154" t="s">
        <v>526</v>
      </c>
      <c r="AM364" s="227" t="str">
        <f>IF(COUNTIF('BU-TDR'!A:A,'Master List'!B364)&gt;0,"yes","no")</f>
        <v>no</v>
      </c>
      <c r="AN364" s="154"/>
      <c r="AO364" s="239" t="s">
        <v>2556</v>
      </c>
      <c r="AP364" s="239"/>
      <c r="AQ364" s="239"/>
      <c r="AR364" s="328">
        <v>42969</v>
      </c>
      <c r="AS364" s="153"/>
      <c r="AT364" s="239"/>
      <c r="AU364" s="239"/>
    </row>
    <row r="365" spans="1:47" s="240" customFormat="1" ht="84" hidden="1" x14ac:dyDescent="0.25">
      <c r="A365" s="231">
        <v>360</v>
      </c>
      <c r="B365" s="224" t="s">
        <v>1654</v>
      </c>
      <c r="C365" s="220" t="s">
        <v>1651</v>
      </c>
      <c r="D365" s="220" t="s">
        <v>1651</v>
      </c>
      <c r="E365" s="220"/>
      <c r="F365" s="220"/>
      <c r="G365" s="110" t="s">
        <v>530</v>
      </c>
      <c r="H365" s="157" t="s">
        <v>531</v>
      </c>
      <c r="I365" s="157" t="s">
        <v>532</v>
      </c>
      <c r="J365" s="158" t="s">
        <v>533</v>
      </c>
      <c r="K365" s="158" t="s">
        <v>534</v>
      </c>
      <c r="L365" s="154" t="s">
        <v>535</v>
      </c>
      <c r="M365" s="205" t="s">
        <v>1194</v>
      </c>
      <c r="N365" s="154" t="s">
        <v>141</v>
      </c>
      <c r="O365" s="153" t="s">
        <v>1188</v>
      </c>
      <c r="P365" s="153" t="s">
        <v>1653</v>
      </c>
      <c r="Q365" s="260"/>
      <c r="R365" s="260"/>
      <c r="S365" s="258" t="s">
        <v>524</v>
      </c>
      <c r="T365" s="258">
        <v>0</v>
      </c>
      <c r="U365" s="258">
        <v>0</v>
      </c>
      <c r="V365" s="258" t="s">
        <v>524</v>
      </c>
      <c r="W365" s="258">
        <v>0</v>
      </c>
      <c r="X365" s="258">
        <v>0</v>
      </c>
      <c r="Y365" s="258" t="s">
        <v>524</v>
      </c>
      <c r="Z365" s="258">
        <v>0</v>
      </c>
      <c r="AA365" s="258">
        <v>0</v>
      </c>
      <c r="AB365" s="258" t="s">
        <v>524</v>
      </c>
      <c r="AC365" s="258"/>
      <c r="AD365" s="258" t="s">
        <v>526</v>
      </c>
      <c r="AE365" s="154"/>
      <c r="AF365" s="154" t="s">
        <v>526</v>
      </c>
      <c r="AG365" s="154" t="s">
        <v>526</v>
      </c>
      <c r="AH365" s="154" t="s">
        <v>526</v>
      </c>
      <c r="AI365" s="238" t="e">
        <v>#N/A</v>
      </c>
      <c r="AJ365" s="154" t="s">
        <v>526</v>
      </c>
      <c r="AK365" s="238" t="e">
        <v>#N/A</v>
      </c>
      <c r="AL365" s="154" t="s">
        <v>526</v>
      </c>
      <c r="AM365" s="227" t="str">
        <f>IF(COUNTIF('BU-TDR'!A:A,'Master List'!B365)&gt;0,"yes","no")</f>
        <v>no</v>
      </c>
      <c r="AN365" s="154"/>
      <c r="AO365" s="239" t="s">
        <v>2557</v>
      </c>
      <c r="AP365" s="239"/>
      <c r="AQ365" s="239"/>
      <c r="AR365" s="328">
        <v>42947</v>
      </c>
      <c r="AS365" s="153" t="s">
        <v>2435</v>
      </c>
      <c r="AT365" s="239"/>
      <c r="AU365" s="239"/>
    </row>
    <row r="366" spans="1:47" s="240" customFormat="1" ht="12" hidden="1" x14ac:dyDescent="0.25">
      <c r="A366" s="231">
        <v>361</v>
      </c>
      <c r="B366" s="224" t="s">
        <v>1656</v>
      </c>
      <c r="C366" s="220" t="s">
        <v>1656</v>
      </c>
      <c r="D366" s="220" t="s">
        <v>1656</v>
      </c>
      <c r="E366" s="220"/>
      <c r="F366" s="220"/>
      <c r="G366" s="110" t="s">
        <v>637</v>
      </c>
      <c r="H366" s="157" t="s">
        <v>30</v>
      </c>
      <c r="I366" s="157" t="str">
        <f>B366&amp;".TXT"</f>
        <v>O5.TXT</v>
      </c>
      <c r="J366" s="158" t="s">
        <v>672</v>
      </c>
      <c r="K366" s="158" t="s">
        <v>571</v>
      </c>
      <c r="L366" s="154" t="s">
        <v>638</v>
      </c>
      <c r="M366" s="202">
        <v>42521</v>
      </c>
      <c r="N366" s="154" t="s">
        <v>141</v>
      </c>
      <c r="O366" s="153" t="s">
        <v>1188</v>
      </c>
      <c r="P366" s="153" t="s">
        <v>1655</v>
      </c>
      <c r="Q366" s="260"/>
      <c r="R366" s="260"/>
      <c r="S366" s="258" t="s">
        <v>524</v>
      </c>
      <c r="T366" s="258">
        <v>0</v>
      </c>
      <c r="U366" s="258">
        <v>0</v>
      </c>
      <c r="V366" s="258" t="s">
        <v>524</v>
      </c>
      <c r="W366" s="258">
        <v>0</v>
      </c>
      <c r="X366" s="258">
        <v>0</v>
      </c>
      <c r="Y366" s="258" t="s">
        <v>524</v>
      </c>
      <c r="Z366" s="258">
        <v>0</v>
      </c>
      <c r="AA366" s="258">
        <v>0</v>
      </c>
      <c r="AB366" s="258" t="s">
        <v>524</v>
      </c>
      <c r="AC366" s="258"/>
      <c r="AD366" s="258" t="s">
        <v>526</v>
      </c>
      <c r="AE366" s="154"/>
      <c r="AF366" s="154" t="s">
        <v>526</v>
      </c>
      <c r="AG366" s="154" t="s">
        <v>526</v>
      </c>
      <c r="AH366" s="154" t="s">
        <v>526</v>
      </c>
      <c r="AI366" s="238" t="e">
        <v>#N/A</v>
      </c>
      <c r="AJ366" s="154" t="s">
        <v>526</v>
      </c>
      <c r="AK366" s="238" t="e">
        <v>#N/A</v>
      </c>
      <c r="AL366" s="154" t="s">
        <v>526</v>
      </c>
      <c r="AM366" s="227" t="str">
        <f>IF(COUNTIF('BU-TDR'!A:A,'Master List'!B366)&gt;0,"yes","no")</f>
        <v>no</v>
      </c>
      <c r="AN366" s="154"/>
      <c r="AO366" s="239" t="s">
        <v>2558</v>
      </c>
      <c r="AP366" s="239"/>
      <c r="AQ366" s="239"/>
      <c r="AR366" s="328">
        <v>42969</v>
      </c>
      <c r="AS366" s="153"/>
      <c r="AT366" s="239"/>
      <c r="AU366" s="239"/>
    </row>
    <row r="367" spans="1:47" s="240" customFormat="1" ht="120" hidden="1" x14ac:dyDescent="0.25">
      <c r="A367" s="231">
        <v>362</v>
      </c>
      <c r="B367" s="224" t="s">
        <v>1659</v>
      </c>
      <c r="C367" s="220" t="s">
        <v>1656</v>
      </c>
      <c r="D367" s="220" t="s">
        <v>1656</v>
      </c>
      <c r="E367" s="220"/>
      <c r="F367" s="220"/>
      <c r="G367" s="110" t="s">
        <v>530</v>
      </c>
      <c r="H367" s="157" t="s">
        <v>531</v>
      </c>
      <c r="I367" s="157" t="s">
        <v>532</v>
      </c>
      <c r="J367" s="158" t="s">
        <v>533</v>
      </c>
      <c r="K367" s="158" t="s">
        <v>534</v>
      </c>
      <c r="L367" s="154" t="s">
        <v>535</v>
      </c>
      <c r="M367" s="205" t="s">
        <v>1194</v>
      </c>
      <c r="N367" s="154" t="s">
        <v>141</v>
      </c>
      <c r="O367" s="153" t="s">
        <v>1188</v>
      </c>
      <c r="P367" s="153" t="s">
        <v>1658</v>
      </c>
      <c r="Q367" s="260"/>
      <c r="R367" s="260"/>
      <c r="S367" s="258" t="s">
        <v>524</v>
      </c>
      <c r="T367" s="258">
        <v>0</v>
      </c>
      <c r="U367" s="258">
        <v>0</v>
      </c>
      <c r="V367" s="258" t="s">
        <v>524</v>
      </c>
      <c r="W367" s="258">
        <v>0</v>
      </c>
      <c r="X367" s="258">
        <v>0</v>
      </c>
      <c r="Y367" s="258" t="s">
        <v>524</v>
      </c>
      <c r="Z367" s="258">
        <v>0</v>
      </c>
      <c r="AA367" s="258">
        <v>0</v>
      </c>
      <c r="AB367" s="258" t="s">
        <v>524</v>
      </c>
      <c r="AC367" s="258"/>
      <c r="AD367" s="258" t="s">
        <v>526</v>
      </c>
      <c r="AE367" s="154"/>
      <c r="AF367" s="154" t="s">
        <v>526</v>
      </c>
      <c r="AG367" s="154" t="s">
        <v>526</v>
      </c>
      <c r="AH367" s="154" t="s">
        <v>526</v>
      </c>
      <c r="AI367" s="238" t="e">
        <v>#N/A</v>
      </c>
      <c r="AJ367" s="154" t="s">
        <v>526</v>
      </c>
      <c r="AK367" s="238" t="e">
        <v>#N/A</v>
      </c>
      <c r="AL367" s="154" t="s">
        <v>526</v>
      </c>
      <c r="AM367" s="227" t="str">
        <f>IF(COUNTIF('BU-TDR'!A:A,'Master List'!B367)&gt;0,"yes","no")</f>
        <v>no</v>
      </c>
      <c r="AN367" s="154"/>
      <c r="AO367" s="239" t="s">
        <v>2559</v>
      </c>
      <c r="AP367" s="239"/>
      <c r="AQ367" s="239"/>
      <c r="AR367" s="328">
        <v>42947</v>
      </c>
      <c r="AS367" s="153" t="s">
        <v>2560</v>
      </c>
      <c r="AT367" s="239"/>
      <c r="AU367" s="239"/>
    </row>
    <row r="368" spans="1:47" s="240" customFormat="1" ht="84" hidden="1" x14ac:dyDescent="0.25">
      <c r="A368" s="231">
        <v>363</v>
      </c>
      <c r="B368" s="224" t="s">
        <v>1661</v>
      </c>
      <c r="C368" s="220" t="s">
        <v>1661</v>
      </c>
      <c r="D368" s="220" t="s">
        <v>1661</v>
      </c>
      <c r="E368" s="220"/>
      <c r="F368" s="220"/>
      <c r="G368" s="110" t="s">
        <v>637</v>
      </c>
      <c r="H368" s="157" t="s">
        <v>22</v>
      </c>
      <c r="I368" s="157" t="str">
        <f>B368&amp;".TXT"</f>
        <v>O6.TXT</v>
      </c>
      <c r="J368" s="158" t="s">
        <v>672</v>
      </c>
      <c r="K368" s="158" t="s">
        <v>571</v>
      </c>
      <c r="L368" s="154" t="s">
        <v>638</v>
      </c>
      <c r="M368" s="202">
        <v>42521</v>
      </c>
      <c r="N368" s="154" t="s">
        <v>141</v>
      </c>
      <c r="O368" s="153" t="s">
        <v>1188</v>
      </c>
      <c r="P368" s="153" t="s">
        <v>1660</v>
      </c>
      <c r="Q368" s="260"/>
      <c r="R368" s="260"/>
      <c r="S368" s="258" t="s">
        <v>524</v>
      </c>
      <c r="T368" s="258">
        <v>0</v>
      </c>
      <c r="U368" s="258">
        <v>0</v>
      </c>
      <c r="V368" s="258" t="s">
        <v>524</v>
      </c>
      <c r="W368" s="258">
        <v>0</v>
      </c>
      <c r="X368" s="258">
        <v>0</v>
      </c>
      <c r="Y368" s="258" t="s">
        <v>524</v>
      </c>
      <c r="Z368" s="258">
        <v>0</v>
      </c>
      <c r="AA368" s="258">
        <v>0</v>
      </c>
      <c r="AB368" s="258" t="s">
        <v>524</v>
      </c>
      <c r="AC368" s="258"/>
      <c r="AD368" s="258" t="s">
        <v>526</v>
      </c>
      <c r="AE368" s="154"/>
      <c r="AF368" s="154" t="s">
        <v>526</v>
      </c>
      <c r="AG368" s="154" t="s">
        <v>526</v>
      </c>
      <c r="AH368" s="154" t="s">
        <v>526</v>
      </c>
      <c r="AI368" s="238" t="e">
        <v>#N/A</v>
      </c>
      <c r="AJ368" s="154" t="s">
        <v>526</v>
      </c>
      <c r="AK368" s="238" t="e">
        <v>#N/A</v>
      </c>
      <c r="AL368" s="154" t="s">
        <v>526</v>
      </c>
      <c r="AM368" s="227" t="str">
        <f>IF(COUNTIF('BU-TDR'!A:A,'Master List'!B368)&gt;0,"yes","no")</f>
        <v>no</v>
      </c>
      <c r="AN368" s="154"/>
      <c r="AO368" s="239" t="s">
        <v>2561</v>
      </c>
      <c r="AP368" s="239"/>
      <c r="AQ368" s="239"/>
      <c r="AR368" s="328">
        <v>42969</v>
      </c>
      <c r="AS368" s="153" t="s">
        <v>2562</v>
      </c>
      <c r="AT368" s="239"/>
      <c r="AU368" s="239"/>
    </row>
    <row r="369" spans="1:47" s="240" customFormat="1" ht="84" hidden="1" x14ac:dyDescent="0.25">
      <c r="A369" s="231">
        <v>364</v>
      </c>
      <c r="B369" s="224" t="s">
        <v>1664</v>
      </c>
      <c r="C369" s="220" t="s">
        <v>1661</v>
      </c>
      <c r="D369" s="220" t="s">
        <v>1661</v>
      </c>
      <c r="E369" s="220"/>
      <c r="F369" s="220"/>
      <c r="G369" s="110" t="s">
        <v>530</v>
      </c>
      <c r="H369" s="157" t="s">
        <v>531</v>
      </c>
      <c r="I369" s="157" t="s">
        <v>532</v>
      </c>
      <c r="J369" s="158" t="s">
        <v>533</v>
      </c>
      <c r="K369" s="158" t="s">
        <v>534</v>
      </c>
      <c r="L369" s="154" t="s">
        <v>535</v>
      </c>
      <c r="M369" s="205" t="s">
        <v>1194</v>
      </c>
      <c r="N369" s="154" t="s">
        <v>141</v>
      </c>
      <c r="O369" s="153" t="s">
        <v>1188</v>
      </c>
      <c r="P369" s="153" t="s">
        <v>1663</v>
      </c>
      <c r="Q369" s="260"/>
      <c r="R369" s="260"/>
      <c r="S369" s="258" t="s">
        <v>524</v>
      </c>
      <c r="T369" s="258">
        <v>0</v>
      </c>
      <c r="U369" s="258">
        <v>0</v>
      </c>
      <c r="V369" s="258" t="s">
        <v>524</v>
      </c>
      <c r="W369" s="258">
        <v>0</v>
      </c>
      <c r="X369" s="258">
        <v>0</v>
      </c>
      <c r="Y369" s="258" t="s">
        <v>524</v>
      </c>
      <c r="Z369" s="258">
        <v>0</v>
      </c>
      <c r="AA369" s="258">
        <v>0</v>
      </c>
      <c r="AB369" s="258" t="s">
        <v>524</v>
      </c>
      <c r="AC369" s="258"/>
      <c r="AD369" s="258" t="s">
        <v>526</v>
      </c>
      <c r="AE369" s="154"/>
      <c r="AF369" s="154" t="s">
        <v>526</v>
      </c>
      <c r="AG369" s="154" t="s">
        <v>526</v>
      </c>
      <c r="AH369" s="154" t="s">
        <v>526</v>
      </c>
      <c r="AI369" s="238" t="e">
        <v>#N/A</v>
      </c>
      <c r="AJ369" s="154" t="s">
        <v>526</v>
      </c>
      <c r="AK369" s="238" t="e">
        <v>#N/A</v>
      </c>
      <c r="AL369" s="154" t="s">
        <v>526</v>
      </c>
      <c r="AM369" s="227" t="str">
        <f>IF(COUNTIF('BU-TDR'!A:A,'Master List'!B369)&gt;0,"yes","no")</f>
        <v>no</v>
      </c>
      <c r="AN369" s="154"/>
      <c r="AO369" s="239" t="s">
        <v>2563</v>
      </c>
      <c r="AP369" s="239"/>
      <c r="AQ369" s="239"/>
      <c r="AR369" s="328">
        <v>42947</v>
      </c>
      <c r="AS369" s="153" t="s">
        <v>2564</v>
      </c>
      <c r="AT369" s="239"/>
      <c r="AU369" s="239"/>
    </row>
    <row r="370" spans="1:47" s="240" customFormat="1" ht="12" hidden="1" x14ac:dyDescent="0.25">
      <c r="A370" s="231">
        <v>365</v>
      </c>
      <c r="B370" s="224" t="s">
        <v>1666</v>
      </c>
      <c r="C370" s="220" t="s">
        <v>1666</v>
      </c>
      <c r="D370" s="220" t="s">
        <v>1666</v>
      </c>
      <c r="E370" s="220"/>
      <c r="F370" s="220"/>
      <c r="G370" s="110" t="s">
        <v>637</v>
      </c>
      <c r="H370" s="157" t="s">
        <v>22</v>
      </c>
      <c r="I370" s="157" t="str">
        <f>B370&amp;".TXT"</f>
        <v>O7.TXT</v>
      </c>
      <c r="J370" s="158" t="s">
        <v>672</v>
      </c>
      <c r="K370" s="158" t="s">
        <v>571</v>
      </c>
      <c r="L370" s="154" t="s">
        <v>638</v>
      </c>
      <c r="M370" s="202">
        <v>42521</v>
      </c>
      <c r="N370" s="154" t="s">
        <v>141</v>
      </c>
      <c r="O370" s="153" t="s">
        <v>1188</v>
      </c>
      <c r="P370" s="153" t="s">
        <v>1665</v>
      </c>
      <c r="Q370" s="260"/>
      <c r="R370" s="260"/>
      <c r="S370" s="258" t="s">
        <v>524</v>
      </c>
      <c r="T370" s="258">
        <v>0</v>
      </c>
      <c r="U370" s="258">
        <v>0</v>
      </c>
      <c r="V370" s="258" t="s">
        <v>524</v>
      </c>
      <c r="W370" s="258">
        <v>0</v>
      </c>
      <c r="X370" s="258">
        <v>0</v>
      </c>
      <c r="Y370" s="258" t="s">
        <v>524</v>
      </c>
      <c r="Z370" s="258">
        <v>0</v>
      </c>
      <c r="AA370" s="258">
        <v>0</v>
      </c>
      <c r="AB370" s="258" t="s">
        <v>524</v>
      </c>
      <c r="AC370" s="258"/>
      <c r="AD370" s="258" t="s">
        <v>526</v>
      </c>
      <c r="AE370" s="154"/>
      <c r="AF370" s="154" t="s">
        <v>526</v>
      </c>
      <c r="AG370" s="154" t="s">
        <v>526</v>
      </c>
      <c r="AH370" s="154" t="s">
        <v>526</v>
      </c>
      <c r="AI370" s="238" t="e">
        <v>#N/A</v>
      </c>
      <c r="AJ370" s="154" t="s">
        <v>526</v>
      </c>
      <c r="AK370" s="238" t="e">
        <v>#N/A</v>
      </c>
      <c r="AL370" s="154" t="s">
        <v>526</v>
      </c>
      <c r="AM370" s="227" t="str">
        <f>IF(COUNTIF('BU-TDR'!A:A,'Master List'!B370)&gt;0,"yes","no")</f>
        <v>no</v>
      </c>
      <c r="AN370" s="154"/>
      <c r="AO370" s="239" t="s">
        <v>2565</v>
      </c>
      <c r="AP370" s="239"/>
      <c r="AQ370" s="239"/>
      <c r="AR370" s="328">
        <v>42969</v>
      </c>
      <c r="AS370" s="153"/>
      <c r="AT370" s="239"/>
      <c r="AU370" s="239"/>
    </row>
    <row r="371" spans="1:47" s="240" customFormat="1" ht="24" hidden="1" x14ac:dyDescent="0.25">
      <c r="A371" s="231">
        <v>366</v>
      </c>
      <c r="B371" s="224" t="s">
        <v>1669</v>
      </c>
      <c r="C371" s="220" t="s">
        <v>1666</v>
      </c>
      <c r="D371" s="220" t="s">
        <v>1666</v>
      </c>
      <c r="E371" s="220"/>
      <c r="F371" s="220"/>
      <c r="G371" s="110" t="s">
        <v>530</v>
      </c>
      <c r="H371" s="157" t="s">
        <v>531</v>
      </c>
      <c r="I371" s="157" t="s">
        <v>532</v>
      </c>
      <c r="J371" s="158" t="s">
        <v>533</v>
      </c>
      <c r="K371" s="158" t="s">
        <v>534</v>
      </c>
      <c r="L371" s="154" t="s">
        <v>535</v>
      </c>
      <c r="M371" s="205" t="s">
        <v>1194</v>
      </c>
      <c r="N371" s="154" t="s">
        <v>141</v>
      </c>
      <c r="O371" s="153" t="s">
        <v>1188</v>
      </c>
      <c r="P371" s="153" t="s">
        <v>1668</v>
      </c>
      <c r="Q371" s="260"/>
      <c r="R371" s="260"/>
      <c r="S371" s="258" t="s">
        <v>524</v>
      </c>
      <c r="T371" s="258">
        <v>0</v>
      </c>
      <c r="U371" s="258">
        <v>0</v>
      </c>
      <c r="V371" s="258" t="s">
        <v>524</v>
      </c>
      <c r="W371" s="258">
        <v>0</v>
      </c>
      <c r="X371" s="258">
        <v>0</v>
      </c>
      <c r="Y371" s="258" t="s">
        <v>524</v>
      </c>
      <c r="Z371" s="258">
        <v>0</v>
      </c>
      <c r="AA371" s="258">
        <v>0</v>
      </c>
      <c r="AB371" s="258" t="s">
        <v>524</v>
      </c>
      <c r="AC371" s="258"/>
      <c r="AD371" s="258" t="s">
        <v>526</v>
      </c>
      <c r="AE371" s="154"/>
      <c r="AF371" s="154" t="s">
        <v>526</v>
      </c>
      <c r="AG371" s="154" t="s">
        <v>526</v>
      </c>
      <c r="AH371" s="154" t="s">
        <v>526</v>
      </c>
      <c r="AI371" s="238" t="e">
        <v>#N/A</v>
      </c>
      <c r="AJ371" s="154" t="s">
        <v>526</v>
      </c>
      <c r="AK371" s="238" t="e">
        <v>#N/A</v>
      </c>
      <c r="AL371" s="154" t="s">
        <v>526</v>
      </c>
      <c r="AM371" s="227" t="str">
        <f>IF(COUNTIF('BU-TDR'!A:A,'Master List'!B371)&gt;0,"yes","no")</f>
        <v>no</v>
      </c>
      <c r="AN371" s="154"/>
      <c r="AO371" s="239" t="s">
        <v>2566</v>
      </c>
      <c r="AP371" s="239"/>
      <c r="AQ371" s="239"/>
      <c r="AR371" s="328">
        <v>42947</v>
      </c>
      <c r="AS371" s="153"/>
      <c r="AT371" s="239"/>
      <c r="AU371" s="239"/>
    </row>
    <row r="372" spans="1:47" s="240" customFormat="1" ht="12" hidden="1" x14ac:dyDescent="0.25">
      <c r="A372" s="231">
        <v>367</v>
      </c>
      <c r="B372" s="224" t="s">
        <v>1671</v>
      </c>
      <c r="C372" s="220" t="s">
        <v>1671</v>
      </c>
      <c r="D372" s="220" t="s">
        <v>1671</v>
      </c>
      <c r="E372" s="220"/>
      <c r="F372" s="220"/>
      <c r="G372" s="110" t="s">
        <v>637</v>
      </c>
      <c r="H372" s="157" t="s">
        <v>22</v>
      </c>
      <c r="I372" s="157" t="str">
        <f>B372&amp;".TXT"</f>
        <v>O8.TXT</v>
      </c>
      <c r="J372" s="158" t="s">
        <v>672</v>
      </c>
      <c r="K372" s="158" t="s">
        <v>571</v>
      </c>
      <c r="L372" s="154" t="s">
        <v>638</v>
      </c>
      <c r="M372" s="202">
        <v>42521</v>
      </c>
      <c r="N372" s="154" t="s">
        <v>141</v>
      </c>
      <c r="O372" s="153" t="s">
        <v>1188</v>
      </c>
      <c r="P372" s="153" t="s">
        <v>1670</v>
      </c>
      <c r="Q372" s="260"/>
      <c r="R372" s="260"/>
      <c r="S372" s="258" t="s">
        <v>524</v>
      </c>
      <c r="T372" s="258">
        <v>0</v>
      </c>
      <c r="U372" s="258">
        <v>0</v>
      </c>
      <c r="V372" s="258" t="s">
        <v>524</v>
      </c>
      <c r="W372" s="258">
        <v>0</v>
      </c>
      <c r="X372" s="258">
        <v>0</v>
      </c>
      <c r="Y372" s="258" t="s">
        <v>524</v>
      </c>
      <c r="Z372" s="258">
        <v>0</v>
      </c>
      <c r="AA372" s="258">
        <v>0</v>
      </c>
      <c r="AB372" s="258" t="s">
        <v>524</v>
      </c>
      <c r="AC372" s="258"/>
      <c r="AD372" s="258" t="s">
        <v>526</v>
      </c>
      <c r="AE372" s="154"/>
      <c r="AF372" s="154" t="s">
        <v>526</v>
      </c>
      <c r="AG372" s="154" t="s">
        <v>526</v>
      </c>
      <c r="AH372" s="154" t="s">
        <v>526</v>
      </c>
      <c r="AI372" s="238" t="e">
        <v>#N/A</v>
      </c>
      <c r="AJ372" s="154" t="s">
        <v>526</v>
      </c>
      <c r="AK372" s="238" t="e">
        <v>#N/A</v>
      </c>
      <c r="AL372" s="154" t="s">
        <v>526</v>
      </c>
      <c r="AM372" s="227" t="str">
        <f>IF(COUNTIF('BU-TDR'!A:A,'Master List'!B372)&gt;0,"yes","no")</f>
        <v>no</v>
      </c>
      <c r="AN372" s="154"/>
      <c r="AO372" s="239" t="s">
        <v>2567</v>
      </c>
      <c r="AP372" s="239"/>
      <c r="AQ372" s="239"/>
      <c r="AR372" s="328">
        <v>42969</v>
      </c>
      <c r="AS372" s="153"/>
      <c r="AT372" s="239"/>
      <c r="AU372" s="239"/>
    </row>
    <row r="373" spans="1:47" s="240" customFormat="1" ht="12" hidden="1" x14ac:dyDescent="0.25">
      <c r="A373" s="231">
        <v>368</v>
      </c>
      <c r="B373" s="224" t="s">
        <v>1674</v>
      </c>
      <c r="C373" s="220" t="s">
        <v>1671</v>
      </c>
      <c r="D373" s="220" t="s">
        <v>1671</v>
      </c>
      <c r="E373" s="220"/>
      <c r="F373" s="220"/>
      <c r="G373" s="110" t="s">
        <v>530</v>
      </c>
      <c r="H373" s="157" t="s">
        <v>531</v>
      </c>
      <c r="I373" s="157" t="s">
        <v>532</v>
      </c>
      <c r="J373" s="158" t="s">
        <v>533</v>
      </c>
      <c r="K373" s="158" t="s">
        <v>534</v>
      </c>
      <c r="L373" s="154" t="s">
        <v>535</v>
      </c>
      <c r="M373" s="205" t="s">
        <v>1194</v>
      </c>
      <c r="N373" s="154" t="s">
        <v>141</v>
      </c>
      <c r="O373" s="153" t="s">
        <v>1188</v>
      </c>
      <c r="P373" s="153" t="s">
        <v>1673</v>
      </c>
      <c r="Q373" s="260"/>
      <c r="R373" s="260"/>
      <c r="S373" s="258" t="s">
        <v>524</v>
      </c>
      <c r="T373" s="258">
        <v>0</v>
      </c>
      <c r="U373" s="258">
        <v>0</v>
      </c>
      <c r="V373" s="258" t="s">
        <v>524</v>
      </c>
      <c r="W373" s="258">
        <v>0</v>
      </c>
      <c r="X373" s="258">
        <v>0</v>
      </c>
      <c r="Y373" s="258" t="s">
        <v>524</v>
      </c>
      <c r="Z373" s="258">
        <v>0</v>
      </c>
      <c r="AA373" s="258">
        <v>0</v>
      </c>
      <c r="AB373" s="258" t="s">
        <v>524</v>
      </c>
      <c r="AC373" s="258"/>
      <c r="AD373" s="258" t="s">
        <v>526</v>
      </c>
      <c r="AE373" s="154"/>
      <c r="AF373" s="154" t="s">
        <v>526</v>
      </c>
      <c r="AG373" s="154" t="s">
        <v>526</v>
      </c>
      <c r="AH373" s="154" t="s">
        <v>526</v>
      </c>
      <c r="AI373" s="238" t="e">
        <v>#N/A</v>
      </c>
      <c r="AJ373" s="154" t="s">
        <v>526</v>
      </c>
      <c r="AK373" s="238" t="e">
        <v>#N/A</v>
      </c>
      <c r="AL373" s="154" t="s">
        <v>526</v>
      </c>
      <c r="AM373" s="227" t="str">
        <f>IF(COUNTIF('BU-TDR'!A:A,'Master List'!B373)&gt;0,"yes","no")</f>
        <v>no</v>
      </c>
      <c r="AN373" s="154"/>
      <c r="AO373" s="239" t="s">
        <v>2568</v>
      </c>
      <c r="AP373" s="239"/>
      <c r="AQ373" s="239"/>
      <c r="AR373" s="328">
        <v>42947</v>
      </c>
      <c r="AS373" s="153"/>
      <c r="AT373" s="239"/>
      <c r="AU373" s="239"/>
    </row>
    <row r="374" spans="1:47" s="245" customFormat="1" ht="84" x14ac:dyDescent="0.25">
      <c r="A374" s="222">
        <v>369</v>
      </c>
      <c r="B374" s="157" t="s">
        <v>1677</v>
      </c>
      <c r="C374" s="158" t="s">
        <v>1677</v>
      </c>
      <c r="D374" s="158" t="s">
        <v>1677</v>
      </c>
      <c r="E374" s="158"/>
      <c r="F374" s="158"/>
      <c r="G374" s="110" t="s">
        <v>2311</v>
      </c>
      <c r="H374" s="157" t="s">
        <v>2312</v>
      </c>
      <c r="I374" s="157" t="s">
        <v>2313</v>
      </c>
      <c r="J374" s="158" t="s">
        <v>659</v>
      </c>
      <c r="K374" s="158" t="s">
        <v>534</v>
      </c>
      <c r="L374" s="154" t="s">
        <v>535</v>
      </c>
      <c r="M374" s="202"/>
      <c r="N374" s="154" t="s">
        <v>536</v>
      </c>
      <c r="O374" s="153" t="s">
        <v>229</v>
      </c>
      <c r="P374" s="153" t="s">
        <v>2569</v>
      </c>
      <c r="Q374" s="260"/>
      <c r="R374" s="260"/>
      <c r="S374" s="258" t="s">
        <v>524</v>
      </c>
      <c r="T374" s="258">
        <v>0</v>
      </c>
      <c r="U374" s="258">
        <v>0</v>
      </c>
      <c r="V374" s="258" t="s">
        <v>524</v>
      </c>
      <c r="W374" s="258">
        <v>0</v>
      </c>
      <c r="X374" s="258">
        <v>0</v>
      </c>
      <c r="Y374" s="258" t="s">
        <v>524</v>
      </c>
      <c r="Z374" s="258">
        <v>0</v>
      </c>
      <c r="AA374" s="258">
        <v>0</v>
      </c>
      <c r="AB374" s="258" t="s">
        <v>524</v>
      </c>
      <c r="AC374" s="258"/>
      <c r="AD374" s="258" t="s">
        <v>526</v>
      </c>
      <c r="AE374" s="154"/>
      <c r="AF374" s="154" t="s">
        <v>526</v>
      </c>
      <c r="AG374" s="154" t="s">
        <v>526</v>
      </c>
      <c r="AH374" s="154" t="s">
        <v>526</v>
      </c>
      <c r="AI374" s="238" t="e">
        <v>#N/A</v>
      </c>
      <c r="AJ374" s="154" t="s">
        <v>526</v>
      </c>
      <c r="AK374" s="238" t="e">
        <v>#N/A</v>
      </c>
      <c r="AL374" s="154" t="s">
        <v>526</v>
      </c>
      <c r="AM374" s="227" t="str">
        <f>IF(COUNTIF('BU-TDR'!A:A,'Master List'!B374)&gt;0,"yes","no")</f>
        <v>no</v>
      </c>
      <c r="AN374" s="154">
        <v>4215</v>
      </c>
      <c r="AO374" s="239" t="s">
        <v>2315</v>
      </c>
      <c r="AP374" s="239"/>
      <c r="AQ374" s="239"/>
      <c r="AR374" s="328">
        <v>42969</v>
      </c>
      <c r="AS374" s="153" t="s">
        <v>2435</v>
      </c>
      <c r="AT374" s="239"/>
      <c r="AU374" s="239"/>
    </row>
    <row r="375" spans="1:47" s="240" customFormat="1" ht="12" hidden="1" x14ac:dyDescent="0.25">
      <c r="A375" s="222">
        <v>370</v>
      </c>
      <c r="B375" s="157" t="s">
        <v>1676</v>
      </c>
      <c r="C375" s="158" t="s">
        <v>1677</v>
      </c>
      <c r="D375" s="158" t="s">
        <v>1677</v>
      </c>
      <c r="E375" s="158"/>
      <c r="F375" s="158"/>
      <c r="G375" s="110" t="s">
        <v>530</v>
      </c>
      <c r="H375" s="157" t="s">
        <v>531</v>
      </c>
      <c r="I375" s="157" t="s">
        <v>532</v>
      </c>
      <c r="J375" s="158" t="s">
        <v>533</v>
      </c>
      <c r="K375" s="158" t="s">
        <v>534</v>
      </c>
      <c r="L375" s="154" t="s">
        <v>535</v>
      </c>
      <c r="M375" s="202"/>
      <c r="N375" s="154" t="s">
        <v>536</v>
      </c>
      <c r="O375" s="153" t="s">
        <v>229</v>
      </c>
      <c r="P375" s="153" t="s">
        <v>1675</v>
      </c>
      <c r="Q375" s="260"/>
      <c r="R375" s="260"/>
      <c r="S375" s="258" t="s">
        <v>524</v>
      </c>
      <c r="T375" s="258">
        <v>0</v>
      </c>
      <c r="U375" s="258">
        <v>0</v>
      </c>
      <c r="V375" s="258" t="s">
        <v>642</v>
      </c>
      <c r="W375" s="258">
        <v>2</v>
      </c>
      <c r="X375" s="258">
        <v>21</v>
      </c>
      <c r="Y375" s="258" t="s">
        <v>524</v>
      </c>
      <c r="Z375" s="258">
        <v>0</v>
      </c>
      <c r="AA375" s="258">
        <v>0</v>
      </c>
      <c r="AB375" s="258" t="s">
        <v>524</v>
      </c>
      <c r="AC375" s="258"/>
      <c r="AD375" s="258" t="s">
        <v>526</v>
      </c>
      <c r="AE375" s="154"/>
      <c r="AF375" s="154" t="s">
        <v>526</v>
      </c>
      <c r="AG375" s="154" t="s">
        <v>526</v>
      </c>
      <c r="AH375" s="154" t="s">
        <v>526</v>
      </c>
      <c r="AI375" s="238" t="e">
        <v>#N/A</v>
      </c>
      <c r="AJ375" s="154" t="s">
        <v>526</v>
      </c>
      <c r="AK375" s="238" t="e">
        <v>#N/A</v>
      </c>
      <c r="AL375" s="154" t="s">
        <v>526</v>
      </c>
      <c r="AM375" s="227" t="str">
        <f>IF(COUNTIF('BU-TDR'!A:A,'Master List'!B375)&gt;0,"yes","no")</f>
        <v>no</v>
      </c>
      <c r="AN375" s="154">
        <v>4215</v>
      </c>
      <c r="AO375" s="239" t="s">
        <v>2570</v>
      </c>
      <c r="AP375" s="239"/>
      <c r="AQ375" s="239"/>
      <c r="AR375" s="328">
        <v>42947</v>
      </c>
      <c r="AS375" s="155"/>
      <c r="AT375" s="246"/>
      <c r="AU375" s="246"/>
    </row>
    <row r="376" spans="1:47" s="247" customFormat="1" ht="48" x14ac:dyDescent="0.25">
      <c r="A376" s="222">
        <v>371</v>
      </c>
      <c r="B376" s="157" t="s">
        <v>929</v>
      </c>
      <c r="C376" s="158" t="s">
        <v>929</v>
      </c>
      <c r="D376" s="158" t="s">
        <v>929</v>
      </c>
      <c r="E376" s="158"/>
      <c r="F376" s="158"/>
      <c r="G376" s="110" t="s">
        <v>2311</v>
      </c>
      <c r="H376" s="157" t="s">
        <v>2312</v>
      </c>
      <c r="I376" s="157" t="s">
        <v>2313</v>
      </c>
      <c r="J376" s="158" t="s">
        <v>644</v>
      </c>
      <c r="K376" s="158" t="s">
        <v>534</v>
      </c>
      <c r="L376" s="154" t="s">
        <v>535</v>
      </c>
      <c r="M376" s="202"/>
      <c r="N376" s="154" t="s">
        <v>536</v>
      </c>
      <c r="O376" s="153" t="s">
        <v>229</v>
      </c>
      <c r="P376" s="153" t="s">
        <v>2571</v>
      </c>
      <c r="Q376" s="260"/>
      <c r="R376" s="260"/>
      <c r="S376" s="258" t="s">
        <v>524</v>
      </c>
      <c r="T376" s="258">
        <v>0</v>
      </c>
      <c r="U376" s="258">
        <v>0</v>
      </c>
      <c r="V376" s="258" t="s">
        <v>524</v>
      </c>
      <c r="W376" s="258">
        <v>0</v>
      </c>
      <c r="X376" s="258">
        <v>0</v>
      </c>
      <c r="Y376" s="258" t="s">
        <v>524</v>
      </c>
      <c r="Z376" s="258">
        <v>0</v>
      </c>
      <c r="AA376" s="258">
        <v>0</v>
      </c>
      <c r="AB376" s="258" t="s">
        <v>524</v>
      </c>
      <c r="AC376" s="258"/>
      <c r="AD376" s="258" t="s">
        <v>526</v>
      </c>
      <c r="AE376" s="154"/>
      <c r="AF376" s="154" t="s">
        <v>540</v>
      </c>
      <c r="AG376" s="154" t="s">
        <v>2572</v>
      </c>
      <c r="AH376" s="156" t="s">
        <v>2573</v>
      </c>
      <c r="AI376" s="238" t="s">
        <v>2305</v>
      </c>
      <c r="AJ376" s="158" t="s">
        <v>540</v>
      </c>
      <c r="AK376" s="238" t="s">
        <v>526</v>
      </c>
      <c r="AL376" s="158" t="s">
        <v>526</v>
      </c>
      <c r="AM376" s="227" t="str">
        <f>IF(COUNTIF('BU-TDR'!A:A,'Master List'!B376)&gt;0,"yes","no")</f>
        <v>no</v>
      </c>
      <c r="AN376" s="154">
        <v>4218</v>
      </c>
      <c r="AO376" s="239" t="s">
        <v>2315</v>
      </c>
      <c r="AP376" s="239"/>
      <c r="AQ376" s="239"/>
      <c r="AR376" s="328">
        <v>42947</v>
      </c>
      <c r="AS376" s="153"/>
      <c r="AT376" s="239"/>
      <c r="AU376" s="239"/>
    </row>
    <row r="377" spans="1:47" s="240" customFormat="1" ht="24" hidden="1" x14ac:dyDescent="0.25">
      <c r="A377" s="222">
        <v>372</v>
      </c>
      <c r="B377" s="157" t="s">
        <v>1679</v>
      </c>
      <c r="C377" s="158" t="s">
        <v>929</v>
      </c>
      <c r="D377" s="158" t="s">
        <v>929</v>
      </c>
      <c r="E377" s="158"/>
      <c r="F377" s="158"/>
      <c r="G377" s="110" t="s">
        <v>530</v>
      </c>
      <c r="H377" s="157" t="s">
        <v>531</v>
      </c>
      <c r="I377" s="157" t="s">
        <v>532</v>
      </c>
      <c r="J377" s="158" t="s">
        <v>533</v>
      </c>
      <c r="K377" s="158" t="s">
        <v>534</v>
      </c>
      <c r="L377" s="154" t="s">
        <v>535</v>
      </c>
      <c r="M377" s="202"/>
      <c r="N377" s="154" t="s">
        <v>536</v>
      </c>
      <c r="O377" s="153" t="s">
        <v>229</v>
      </c>
      <c r="P377" s="153" t="s">
        <v>1678</v>
      </c>
      <c r="Q377" s="260"/>
      <c r="R377" s="260"/>
      <c r="S377" s="258" t="s">
        <v>524</v>
      </c>
      <c r="T377" s="258">
        <v>0</v>
      </c>
      <c r="U377" s="258">
        <v>0</v>
      </c>
      <c r="V377" s="258" t="s">
        <v>642</v>
      </c>
      <c r="W377" s="258">
        <v>2</v>
      </c>
      <c r="X377" s="258">
        <v>7</v>
      </c>
      <c r="Y377" s="258" t="s">
        <v>524</v>
      </c>
      <c r="Z377" s="258">
        <v>0</v>
      </c>
      <c r="AA377" s="258">
        <v>0</v>
      </c>
      <c r="AB377" s="258" t="s">
        <v>524</v>
      </c>
      <c r="AC377" s="258"/>
      <c r="AD377" s="258" t="s">
        <v>526</v>
      </c>
      <c r="AE377" s="154"/>
      <c r="AF377" s="154" t="s">
        <v>540</v>
      </c>
      <c r="AG377" s="154" t="s">
        <v>526</v>
      </c>
      <c r="AH377" s="156" t="s">
        <v>526</v>
      </c>
      <c r="AI377" s="238" t="s">
        <v>2305</v>
      </c>
      <c r="AJ377" s="158" t="s">
        <v>540</v>
      </c>
      <c r="AK377" s="238" t="s">
        <v>526</v>
      </c>
      <c r="AL377" s="158" t="s">
        <v>526</v>
      </c>
      <c r="AM377" s="227" t="str">
        <f>IF(COUNTIF('BU-TDR'!A:A,'Master List'!B377)&gt;0,"yes","no")</f>
        <v>no</v>
      </c>
      <c r="AN377" s="154">
        <v>4218</v>
      </c>
      <c r="AO377" s="239" t="s">
        <v>2574</v>
      </c>
      <c r="AP377" s="239"/>
      <c r="AQ377" s="239"/>
      <c r="AR377" s="328">
        <v>42947</v>
      </c>
      <c r="AS377" s="331"/>
      <c r="AT377" s="332"/>
      <c r="AU377" s="332"/>
    </row>
    <row r="378" spans="1:47" s="240" customFormat="1" ht="24" x14ac:dyDescent="0.25">
      <c r="A378" s="222">
        <v>373</v>
      </c>
      <c r="B378" s="157" t="s">
        <v>2575</v>
      </c>
      <c r="C378" s="158" t="s">
        <v>2575</v>
      </c>
      <c r="D378" s="158" t="s">
        <v>2575</v>
      </c>
      <c r="E378" s="158"/>
      <c r="F378" s="158"/>
      <c r="G378" s="110" t="s">
        <v>2311</v>
      </c>
      <c r="H378" s="157" t="s">
        <v>2312</v>
      </c>
      <c r="I378" s="157" t="s">
        <v>2313</v>
      </c>
      <c r="J378" s="158" t="s">
        <v>672</v>
      </c>
      <c r="K378" s="158" t="s">
        <v>571</v>
      </c>
      <c r="L378" s="154" t="s">
        <v>638</v>
      </c>
      <c r="M378" s="202">
        <v>38564</v>
      </c>
      <c r="N378" s="154" t="s">
        <v>536</v>
      </c>
      <c r="O378" s="153" t="s">
        <v>229</v>
      </c>
      <c r="P378" s="153" t="s">
        <v>2576</v>
      </c>
      <c r="Q378" s="260"/>
      <c r="R378" s="260"/>
      <c r="S378" s="258" t="s">
        <v>524</v>
      </c>
      <c r="T378" s="258">
        <v>0</v>
      </c>
      <c r="U378" s="258">
        <v>0</v>
      </c>
      <c r="V378" s="258" t="s">
        <v>524</v>
      </c>
      <c r="W378" s="258">
        <v>0</v>
      </c>
      <c r="X378" s="258">
        <v>0</v>
      </c>
      <c r="Y378" s="258" t="s">
        <v>524</v>
      </c>
      <c r="Z378" s="258">
        <v>0</v>
      </c>
      <c r="AA378" s="258">
        <v>0</v>
      </c>
      <c r="AB378" s="258" t="s">
        <v>524</v>
      </c>
      <c r="AC378" s="258"/>
      <c r="AD378" s="258" t="s">
        <v>526</v>
      </c>
      <c r="AE378" s="154"/>
      <c r="AF378" s="154" t="s">
        <v>526</v>
      </c>
      <c r="AG378" s="154" t="s">
        <v>526</v>
      </c>
      <c r="AH378" s="156" t="s">
        <v>526</v>
      </c>
      <c r="AI378" s="238" t="e">
        <v>#N/A</v>
      </c>
      <c r="AJ378" s="158" t="s">
        <v>526</v>
      </c>
      <c r="AK378" s="238" t="e">
        <v>#N/A</v>
      </c>
      <c r="AL378" s="158" t="s">
        <v>526</v>
      </c>
      <c r="AM378" s="227" t="str">
        <f>IF(COUNTIF('BU-TDR'!A:A,'Master List'!B378)&gt;0,"yes","no")</f>
        <v>no</v>
      </c>
      <c r="AN378" s="154"/>
      <c r="AO378" s="239" t="s">
        <v>283</v>
      </c>
      <c r="AP378" s="239"/>
      <c r="AQ378" s="239"/>
      <c r="AR378" s="328">
        <v>42947</v>
      </c>
      <c r="AS378" s="153"/>
      <c r="AT378" s="239"/>
      <c r="AU378" s="239"/>
    </row>
    <row r="379" spans="1:47" s="240" customFormat="1" ht="24" x14ac:dyDescent="0.25">
      <c r="A379" s="222">
        <v>374</v>
      </c>
      <c r="B379" s="157" t="s">
        <v>2577</v>
      </c>
      <c r="C379" s="158" t="s">
        <v>2577</v>
      </c>
      <c r="D379" s="158" t="s">
        <v>2577</v>
      </c>
      <c r="E379" s="158"/>
      <c r="F379" s="158"/>
      <c r="G379" s="110" t="s">
        <v>2311</v>
      </c>
      <c r="H379" s="157" t="s">
        <v>2312</v>
      </c>
      <c r="I379" s="157" t="s">
        <v>2313</v>
      </c>
      <c r="J379" s="158" t="s">
        <v>672</v>
      </c>
      <c r="K379" s="158" t="s">
        <v>571</v>
      </c>
      <c r="L379" s="154" t="s">
        <v>638</v>
      </c>
      <c r="M379" s="202">
        <v>38564</v>
      </c>
      <c r="N379" s="154" t="s">
        <v>525</v>
      </c>
      <c r="O379" s="153" t="s">
        <v>39</v>
      </c>
      <c r="P379" s="153" t="s">
        <v>2578</v>
      </c>
      <c r="Q379" s="260"/>
      <c r="R379" s="260"/>
      <c r="S379" s="258" t="s">
        <v>524</v>
      </c>
      <c r="T379" s="258">
        <v>0</v>
      </c>
      <c r="U379" s="258">
        <v>0</v>
      </c>
      <c r="V379" s="258" t="s">
        <v>524</v>
      </c>
      <c r="W379" s="258">
        <v>0</v>
      </c>
      <c r="X379" s="258">
        <v>0</v>
      </c>
      <c r="Y379" s="258" t="s">
        <v>524</v>
      </c>
      <c r="Z379" s="258">
        <v>0</v>
      </c>
      <c r="AA379" s="258">
        <v>0</v>
      </c>
      <c r="AB379" s="258" t="s">
        <v>524</v>
      </c>
      <c r="AC379" s="258"/>
      <c r="AD379" s="258" t="s">
        <v>526</v>
      </c>
      <c r="AE379" s="154"/>
      <c r="AF379" s="154" t="s">
        <v>526</v>
      </c>
      <c r="AG379" s="154" t="s">
        <v>526</v>
      </c>
      <c r="AH379" s="156" t="s">
        <v>526</v>
      </c>
      <c r="AI379" s="238" t="e">
        <v>#N/A</v>
      </c>
      <c r="AJ379" s="158" t="s">
        <v>526</v>
      </c>
      <c r="AK379" s="238" t="e">
        <v>#N/A</v>
      </c>
      <c r="AL379" s="158" t="s">
        <v>526</v>
      </c>
      <c r="AM379" s="227" t="str">
        <f>IF(COUNTIF('BU-TDR'!A:A,'Master List'!B379)&gt;0,"yes","no")</f>
        <v>no</v>
      </c>
      <c r="AN379" s="154"/>
      <c r="AO379" s="239" t="s">
        <v>283</v>
      </c>
      <c r="AP379" s="239"/>
      <c r="AQ379" s="239"/>
      <c r="AR379" s="328">
        <v>42947</v>
      </c>
      <c r="AS379" s="153"/>
      <c r="AT379" s="239"/>
      <c r="AU379" s="239"/>
    </row>
    <row r="380" spans="1:47" s="240" customFormat="1" ht="36" x14ac:dyDescent="0.25">
      <c r="A380" s="222">
        <v>375</v>
      </c>
      <c r="B380" s="157" t="s">
        <v>2579</v>
      </c>
      <c r="C380" s="158" t="s">
        <v>2579</v>
      </c>
      <c r="D380" s="158" t="s">
        <v>2579</v>
      </c>
      <c r="E380" s="158"/>
      <c r="F380" s="158"/>
      <c r="G380" s="110" t="s">
        <v>2311</v>
      </c>
      <c r="H380" s="157" t="s">
        <v>2312</v>
      </c>
      <c r="I380" s="157" t="s">
        <v>2313</v>
      </c>
      <c r="J380" s="158" t="s">
        <v>672</v>
      </c>
      <c r="K380" s="158" t="s">
        <v>571</v>
      </c>
      <c r="L380" s="154" t="s">
        <v>638</v>
      </c>
      <c r="M380" s="202">
        <v>38564</v>
      </c>
      <c r="N380" s="154" t="s">
        <v>536</v>
      </c>
      <c r="O380" s="153" t="s">
        <v>229</v>
      </c>
      <c r="P380" s="153" t="s">
        <v>2580</v>
      </c>
      <c r="Q380" s="260"/>
      <c r="R380" s="260"/>
      <c r="S380" s="258" t="s">
        <v>524</v>
      </c>
      <c r="T380" s="258">
        <v>0</v>
      </c>
      <c r="U380" s="258">
        <v>0</v>
      </c>
      <c r="V380" s="258" t="s">
        <v>524</v>
      </c>
      <c r="W380" s="258">
        <v>0</v>
      </c>
      <c r="X380" s="258">
        <v>0</v>
      </c>
      <c r="Y380" s="258" t="s">
        <v>524</v>
      </c>
      <c r="Z380" s="258">
        <v>0</v>
      </c>
      <c r="AA380" s="258">
        <v>0</v>
      </c>
      <c r="AB380" s="258" t="s">
        <v>524</v>
      </c>
      <c r="AC380" s="258"/>
      <c r="AD380" s="258" t="s">
        <v>526</v>
      </c>
      <c r="AE380" s="154"/>
      <c r="AF380" s="154" t="s">
        <v>526</v>
      </c>
      <c r="AG380" s="154" t="s">
        <v>526</v>
      </c>
      <c r="AH380" s="156" t="s">
        <v>526</v>
      </c>
      <c r="AI380" s="238" t="e">
        <v>#N/A</v>
      </c>
      <c r="AJ380" s="158" t="s">
        <v>526</v>
      </c>
      <c r="AK380" s="238" t="e">
        <v>#N/A</v>
      </c>
      <c r="AL380" s="158" t="s">
        <v>526</v>
      </c>
      <c r="AM380" s="227" t="str">
        <f>IF(COUNTIF('BU-TDR'!A:A,'Master List'!B380)&gt;0,"yes","no")</f>
        <v>no</v>
      </c>
      <c r="AN380" s="154"/>
      <c r="AO380" s="239" t="s">
        <v>283</v>
      </c>
      <c r="AP380" s="239"/>
      <c r="AQ380" s="239"/>
      <c r="AR380" s="328">
        <v>42947</v>
      </c>
      <c r="AS380" s="153"/>
      <c r="AT380" s="239"/>
      <c r="AU380" s="239"/>
    </row>
    <row r="381" spans="1:47" s="240" customFormat="1" ht="24" x14ac:dyDescent="0.25">
      <c r="A381" s="222">
        <v>376</v>
      </c>
      <c r="B381" s="157" t="s">
        <v>2581</v>
      </c>
      <c r="C381" s="158" t="s">
        <v>2581</v>
      </c>
      <c r="D381" s="158" t="s">
        <v>2581</v>
      </c>
      <c r="E381" s="158"/>
      <c r="F381" s="158"/>
      <c r="G381" s="110" t="s">
        <v>2311</v>
      </c>
      <c r="H381" s="157" t="s">
        <v>2312</v>
      </c>
      <c r="I381" s="157" t="s">
        <v>2313</v>
      </c>
      <c r="J381" s="158" t="s">
        <v>672</v>
      </c>
      <c r="K381" s="158" t="s">
        <v>571</v>
      </c>
      <c r="L381" s="154" t="s">
        <v>638</v>
      </c>
      <c r="M381" s="202">
        <v>38564</v>
      </c>
      <c r="N381" s="154" t="s">
        <v>536</v>
      </c>
      <c r="O381" s="153" t="s">
        <v>229</v>
      </c>
      <c r="P381" s="153" t="s">
        <v>2582</v>
      </c>
      <c r="Q381" s="260"/>
      <c r="R381" s="260"/>
      <c r="S381" s="258" t="s">
        <v>524</v>
      </c>
      <c r="T381" s="258">
        <v>0</v>
      </c>
      <c r="U381" s="258">
        <v>0</v>
      </c>
      <c r="V381" s="258" t="s">
        <v>524</v>
      </c>
      <c r="W381" s="258">
        <v>0</v>
      </c>
      <c r="X381" s="258">
        <v>0</v>
      </c>
      <c r="Y381" s="258" t="s">
        <v>524</v>
      </c>
      <c r="Z381" s="258">
        <v>0</v>
      </c>
      <c r="AA381" s="258">
        <v>0</v>
      </c>
      <c r="AB381" s="258" t="s">
        <v>524</v>
      </c>
      <c r="AC381" s="258"/>
      <c r="AD381" s="258" t="s">
        <v>526</v>
      </c>
      <c r="AE381" s="154"/>
      <c r="AF381" s="154" t="s">
        <v>526</v>
      </c>
      <c r="AG381" s="154" t="s">
        <v>526</v>
      </c>
      <c r="AH381" s="156" t="s">
        <v>526</v>
      </c>
      <c r="AI381" s="238" t="e">
        <v>#N/A</v>
      </c>
      <c r="AJ381" s="158" t="s">
        <v>526</v>
      </c>
      <c r="AK381" s="238" t="e">
        <v>#N/A</v>
      </c>
      <c r="AL381" s="158" t="s">
        <v>526</v>
      </c>
      <c r="AM381" s="227" t="str">
        <f>IF(COUNTIF('BU-TDR'!A:A,'Master List'!B381)&gt;0,"yes","no")</f>
        <v>no</v>
      </c>
      <c r="AN381" s="154"/>
      <c r="AO381" s="239" t="s">
        <v>283</v>
      </c>
      <c r="AP381" s="239"/>
      <c r="AQ381" s="239"/>
      <c r="AR381" s="328">
        <v>42947</v>
      </c>
      <c r="AS381" s="153"/>
      <c r="AT381" s="239"/>
      <c r="AU381" s="239"/>
    </row>
    <row r="382" spans="1:47" s="240" customFormat="1" ht="24" x14ac:dyDescent="0.25">
      <c r="A382" s="222">
        <v>377</v>
      </c>
      <c r="B382" s="157" t="s">
        <v>2583</v>
      </c>
      <c r="C382" s="158" t="s">
        <v>2583</v>
      </c>
      <c r="D382" s="158" t="s">
        <v>2583</v>
      </c>
      <c r="E382" s="158"/>
      <c r="F382" s="158"/>
      <c r="G382" s="110" t="s">
        <v>2311</v>
      </c>
      <c r="H382" s="157" t="s">
        <v>2312</v>
      </c>
      <c r="I382" s="157" t="s">
        <v>2313</v>
      </c>
      <c r="J382" s="158" t="s">
        <v>672</v>
      </c>
      <c r="K382" s="158" t="s">
        <v>571</v>
      </c>
      <c r="L382" s="154" t="s">
        <v>638</v>
      </c>
      <c r="M382" s="202">
        <v>38564</v>
      </c>
      <c r="N382" s="154" t="s">
        <v>536</v>
      </c>
      <c r="O382" s="153" t="s">
        <v>229</v>
      </c>
      <c r="P382" s="153" t="s">
        <v>2584</v>
      </c>
      <c r="Q382" s="260"/>
      <c r="R382" s="260"/>
      <c r="S382" s="258" t="s">
        <v>524</v>
      </c>
      <c r="T382" s="258">
        <v>0</v>
      </c>
      <c r="U382" s="258">
        <v>0</v>
      </c>
      <c r="V382" s="258" t="s">
        <v>524</v>
      </c>
      <c r="W382" s="258">
        <v>0</v>
      </c>
      <c r="X382" s="258">
        <v>0</v>
      </c>
      <c r="Y382" s="258" t="s">
        <v>524</v>
      </c>
      <c r="Z382" s="258">
        <v>0</v>
      </c>
      <c r="AA382" s="258">
        <v>0</v>
      </c>
      <c r="AB382" s="258" t="s">
        <v>524</v>
      </c>
      <c r="AC382" s="258"/>
      <c r="AD382" s="258" t="s">
        <v>526</v>
      </c>
      <c r="AE382" s="154"/>
      <c r="AF382" s="154" t="s">
        <v>526</v>
      </c>
      <c r="AG382" s="154" t="s">
        <v>526</v>
      </c>
      <c r="AH382" s="156" t="s">
        <v>526</v>
      </c>
      <c r="AI382" s="238" t="e">
        <v>#N/A</v>
      </c>
      <c r="AJ382" s="158" t="s">
        <v>526</v>
      </c>
      <c r="AK382" s="238" t="e">
        <v>#N/A</v>
      </c>
      <c r="AL382" s="158" t="s">
        <v>526</v>
      </c>
      <c r="AM382" s="227" t="str">
        <f>IF(COUNTIF('BU-TDR'!A:A,'Master List'!B382)&gt;0,"yes","no")</f>
        <v>no</v>
      </c>
      <c r="AN382" s="154"/>
      <c r="AO382" s="239" t="s">
        <v>283</v>
      </c>
      <c r="AP382" s="239"/>
      <c r="AQ382" s="239"/>
      <c r="AR382" s="328">
        <v>42947</v>
      </c>
      <c r="AS382" s="153"/>
      <c r="AT382" s="239"/>
      <c r="AU382" s="239"/>
    </row>
    <row r="383" spans="1:47" s="240" customFormat="1" ht="24" hidden="1" x14ac:dyDescent="0.25">
      <c r="A383" s="222">
        <v>378</v>
      </c>
      <c r="B383" s="157" t="s">
        <v>109</v>
      </c>
      <c r="C383" s="158" t="s">
        <v>109</v>
      </c>
      <c r="D383" s="158" t="s">
        <v>109</v>
      </c>
      <c r="E383" s="158"/>
      <c r="F383" s="158"/>
      <c r="G383" s="110" t="s">
        <v>637</v>
      </c>
      <c r="H383" s="157" t="s">
        <v>110</v>
      </c>
      <c r="I383" s="157" t="s">
        <v>1680</v>
      </c>
      <c r="J383" s="158" t="s">
        <v>644</v>
      </c>
      <c r="K383" s="158" t="s">
        <v>534</v>
      </c>
      <c r="L383" s="154" t="s">
        <v>535</v>
      </c>
      <c r="M383" s="202"/>
      <c r="N383" s="154" t="s">
        <v>536</v>
      </c>
      <c r="O383" s="153" t="s">
        <v>229</v>
      </c>
      <c r="P383" s="153" t="s">
        <v>111</v>
      </c>
      <c r="Q383" s="260"/>
      <c r="R383" s="260"/>
      <c r="S383" s="258" t="s">
        <v>524</v>
      </c>
      <c r="T383" s="258">
        <v>0</v>
      </c>
      <c r="U383" s="258">
        <v>0</v>
      </c>
      <c r="V383" s="258" t="s">
        <v>524</v>
      </c>
      <c r="W383" s="258">
        <v>0</v>
      </c>
      <c r="X383" s="258">
        <v>0</v>
      </c>
      <c r="Y383" s="258" t="s">
        <v>524</v>
      </c>
      <c r="Z383" s="258">
        <v>0</v>
      </c>
      <c r="AA383" s="258">
        <v>0</v>
      </c>
      <c r="AB383" s="258" t="s">
        <v>524</v>
      </c>
      <c r="AC383" s="258"/>
      <c r="AD383" s="258" t="s">
        <v>526</v>
      </c>
      <c r="AE383" s="154"/>
      <c r="AF383" s="154" t="s">
        <v>526</v>
      </c>
      <c r="AG383" s="154" t="s">
        <v>526</v>
      </c>
      <c r="AH383" s="154" t="s">
        <v>526</v>
      </c>
      <c r="AI383" s="238" t="e">
        <v>#N/A</v>
      </c>
      <c r="AJ383" s="154" t="s">
        <v>526</v>
      </c>
      <c r="AK383" s="238" t="e">
        <v>#N/A</v>
      </c>
      <c r="AL383" s="154" t="s">
        <v>526</v>
      </c>
      <c r="AM383" s="227" t="str">
        <f>IF(COUNTIF('BU-TDR'!A:A,'Master List'!B383)&gt;0,"yes","no")</f>
        <v>no</v>
      </c>
      <c r="AN383" s="154"/>
      <c r="AO383" s="239" t="s">
        <v>2315</v>
      </c>
      <c r="AP383" s="239"/>
      <c r="AQ383" s="239"/>
      <c r="AR383" s="328">
        <v>42947</v>
      </c>
      <c r="AS383" s="153"/>
      <c r="AT383" s="239"/>
      <c r="AU383" s="239"/>
    </row>
    <row r="384" spans="1:47" s="240" customFormat="1" ht="24" hidden="1" x14ac:dyDescent="0.25">
      <c r="A384" s="222">
        <v>379</v>
      </c>
      <c r="B384" s="157" t="s">
        <v>1684</v>
      </c>
      <c r="C384" s="158" t="s">
        <v>109</v>
      </c>
      <c r="D384" s="158" t="s">
        <v>109</v>
      </c>
      <c r="E384" s="158"/>
      <c r="F384" s="158"/>
      <c r="G384" s="110" t="s">
        <v>530</v>
      </c>
      <c r="H384" s="157" t="s">
        <v>110</v>
      </c>
      <c r="I384" s="157" t="s">
        <v>532</v>
      </c>
      <c r="J384" s="158" t="s">
        <v>533</v>
      </c>
      <c r="K384" s="158" t="s">
        <v>534</v>
      </c>
      <c r="L384" s="154" t="s">
        <v>535</v>
      </c>
      <c r="M384" s="202"/>
      <c r="N384" s="154" t="s">
        <v>536</v>
      </c>
      <c r="O384" s="153" t="s">
        <v>229</v>
      </c>
      <c r="P384" s="153" t="s">
        <v>1683</v>
      </c>
      <c r="Q384" s="260"/>
      <c r="R384" s="260"/>
      <c r="S384" s="258" t="s">
        <v>524</v>
      </c>
      <c r="T384" s="258">
        <v>0</v>
      </c>
      <c r="U384" s="258">
        <v>0</v>
      </c>
      <c r="V384" s="258" t="s">
        <v>524</v>
      </c>
      <c r="W384" s="258">
        <v>0</v>
      </c>
      <c r="X384" s="258">
        <v>0</v>
      </c>
      <c r="Y384" s="258" t="s">
        <v>524</v>
      </c>
      <c r="Z384" s="258">
        <v>0</v>
      </c>
      <c r="AA384" s="258">
        <v>0</v>
      </c>
      <c r="AB384" s="258" t="s">
        <v>524</v>
      </c>
      <c r="AC384" s="258"/>
      <c r="AD384" s="258" t="s">
        <v>526</v>
      </c>
      <c r="AE384" s="154"/>
      <c r="AF384" s="154" t="s">
        <v>526</v>
      </c>
      <c r="AG384" s="154" t="s">
        <v>526</v>
      </c>
      <c r="AH384" s="154" t="s">
        <v>526</v>
      </c>
      <c r="AI384" s="238" t="e">
        <v>#N/A</v>
      </c>
      <c r="AJ384" s="154" t="s">
        <v>526</v>
      </c>
      <c r="AK384" s="238" t="e">
        <v>#N/A</v>
      </c>
      <c r="AL384" s="154" t="s">
        <v>526</v>
      </c>
      <c r="AM384" s="227" t="str">
        <f>IF(COUNTIF('BU-TDR'!A:A,'Master List'!B384)&gt;0,"yes","no")</f>
        <v>no</v>
      </c>
      <c r="AN384" s="154"/>
      <c r="AO384" s="239" t="s">
        <v>2585</v>
      </c>
      <c r="AP384" s="239"/>
      <c r="AQ384" s="239"/>
      <c r="AR384" s="328">
        <v>42947</v>
      </c>
      <c r="AS384" s="153"/>
      <c r="AT384" s="239"/>
      <c r="AU384" s="239"/>
    </row>
    <row r="385" spans="1:47" s="240" customFormat="1" ht="48" hidden="1" x14ac:dyDescent="0.25">
      <c r="A385" s="231">
        <v>380</v>
      </c>
      <c r="B385" s="204" t="s">
        <v>2586</v>
      </c>
      <c r="C385" s="208" t="s">
        <v>2586</v>
      </c>
      <c r="D385" s="208" t="s">
        <v>2586</v>
      </c>
      <c r="E385" s="208"/>
      <c r="F385" s="208"/>
      <c r="G385" s="111" t="s">
        <v>1267</v>
      </c>
      <c r="H385" s="204" t="s">
        <v>1267</v>
      </c>
      <c r="I385" s="204" t="s">
        <v>672</v>
      </c>
      <c r="J385" s="208" t="s">
        <v>533</v>
      </c>
      <c r="K385" s="208" t="s">
        <v>534</v>
      </c>
      <c r="L385" s="154" t="s">
        <v>535</v>
      </c>
      <c r="M385" s="202"/>
      <c r="N385" s="154" t="s">
        <v>536</v>
      </c>
      <c r="O385" s="153" t="s">
        <v>39</v>
      </c>
      <c r="P385" s="153" t="s">
        <v>2587</v>
      </c>
      <c r="Q385" s="260"/>
      <c r="R385" s="260"/>
      <c r="S385" s="258" t="s">
        <v>524</v>
      </c>
      <c r="T385" s="258">
        <v>0</v>
      </c>
      <c r="U385" s="258">
        <v>0</v>
      </c>
      <c r="V385" s="258" t="s">
        <v>524</v>
      </c>
      <c r="W385" s="258">
        <v>0</v>
      </c>
      <c r="X385" s="258">
        <v>0</v>
      </c>
      <c r="Y385" s="258" t="s">
        <v>524</v>
      </c>
      <c r="Z385" s="258">
        <v>0</v>
      </c>
      <c r="AA385" s="258">
        <v>0</v>
      </c>
      <c r="AB385" s="258" t="s">
        <v>524</v>
      </c>
      <c r="AC385" s="258"/>
      <c r="AD385" s="258" t="s">
        <v>526</v>
      </c>
      <c r="AE385" s="154"/>
      <c r="AF385" s="154" t="s">
        <v>526</v>
      </c>
      <c r="AG385" s="154" t="s">
        <v>526</v>
      </c>
      <c r="AH385" s="154" t="s">
        <v>526</v>
      </c>
      <c r="AI385" s="238" t="e">
        <v>#N/A</v>
      </c>
      <c r="AJ385" s="156" t="s">
        <v>540</v>
      </c>
      <c r="AK385" s="238" t="e">
        <v>#N/A</v>
      </c>
      <c r="AL385" s="154" t="s">
        <v>526</v>
      </c>
      <c r="AM385" s="227" t="str">
        <f>IF(COUNTIF('BU-TDR'!A:A,'Master List'!B385)&gt;0,"yes","no")</f>
        <v>no</v>
      </c>
      <c r="AN385" s="154"/>
      <c r="AO385" s="246" t="s">
        <v>2588</v>
      </c>
      <c r="AP385" s="239"/>
      <c r="AQ385" s="239"/>
      <c r="AR385" s="328">
        <v>42947</v>
      </c>
      <c r="AS385" s="153"/>
      <c r="AT385" s="239"/>
      <c r="AU385" s="239"/>
    </row>
    <row r="386" spans="1:47" s="240" customFormat="1" ht="48" hidden="1" x14ac:dyDescent="0.25">
      <c r="A386" s="231">
        <v>381</v>
      </c>
      <c r="B386" s="224" t="s">
        <v>1686</v>
      </c>
      <c r="C386" s="220" t="s">
        <v>1686</v>
      </c>
      <c r="D386" s="220" t="s">
        <v>1686</v>
      </c>
      <c r="E386" s="220"/>
      <c r="F386" s="220"/>
      <c r="G386" s="111" t="s">
        <v>637</v>
      </c>
      <c r="H386" s="204" t="s">
        <v>22</v>
      </c>
      <c r="I386" s="204" t="s">
        <v>283</v>
      </c>
      <c r="J386" s="208" t="s">
        <v>283</v>
      </c>
      <c r="K386" s="208" t="s">
        <v>534</v>
      </c>
      <c r="L386" s="154" t="s">
        <v>638</v>
      </c>
      <c r="M386" s="202" t="s">
        <v>1687</v>
      </c>
      <c r="N386" s="154" t="s">
        <v>141</v>
      </c>
      <c r="O386" s="153" t="s">
        <v>234</v>
      </c>
      <c r="P386" s="153" t="s">
        <v>1685</v>
      </c>
      <c r="Q386" s="260"/>
      <c r="R386" s="260"/>
      <c r="S386" s="258" t="s">
        <v>524</v>
      </c>
      <c r="T386" s="258">
        <v>0</v>
      </c>
      <c r="U386" s="258">
        <v>0</v>
      </c>
      <c r="V386" s="258" t="s">
        <v>524</v>
      </c>
      <c r="W386" s="258">
        <v>0</v>
      </c>
      <c r="X386" s="258">
        <v>0</v>
      </c>
      <c r="Y386" s="258" t="s">
        <v>524</v>
      </c>
      <c r="Z386" s="258">
        <v>0</v>
      </c>
      <c r="AA386" s="258">
        <v>0</v>
      </c>
      <c r="AB386" s="258" t="s">
        <v>524</v>
      </c>
      <c r="AC386" s="258"/>
      <c r="AD386" s="258" t="s">
        <v>526</v>
      </c>
      <c r="AE386" s="154"/>
      <c r="AF386" s="154" t="s">
        <v>526</v>
      </c>
      <c r="AG386" s="154" t="s">
        <v>526</v>
      </c>
      <c r="AH386" s="156" t="s">
        <v>526</v>
      </c>
      <c r="AI386" s="238" t="e">
        <v>#N/A</v>
      </c>
      <c r="AJ386" s="158" t="s">
        <v>526</v>
      </c>
      <c r="AK386" s="238" t="e">
        <v>#N/A</v>
      </c>
      <c r="AL386" s="158" t="s">
        <v>526</v>
      </c>
      <c r="AM386" s="227" t="str">
        <f>IF(COUNTIF('BU-TDR'!A:A,'Master List'!B386)&gt;0,"yes","no")</f>
        <v>no</v>
      </c>
      <c r="AN386" s="154">
        <v>4239</v>
      </c>
      <c r="AO386" s="239" t="s">
        <v>2589</v>
      </c>
      <c r="AP386" s="239"/>
      <c r="AQ386" s="239"/>
      <c r="AR386" s="328">
        <v>42969</v>
      </c>
      <c r="AS386" s="153" t="s">
        <v>2590</v>
      </c>
      <c r="AT386" s="239" t="s">
        <v>2591</v>
      </c>
      <c r="AU386" s="239"/>
    </row>
    <row r="387" spans="1:47" s="240" customFormat="1" ht="12" hidden="1" x14ac:dyDescent="0.25">
      <c r="A387" s="222">
        <v>382</v>
      </c>
      <c r="B387" s="224" t="s">
        <v>1689</v>
      </c>
      <c r="C387" s="220" t="s">
        <v>1686</v>
      </c>
      <c r="D387" s="220" t="s">
        <v>1686</v>
      </c>
      <c r="E387" s="220"/>
      <c r="F387" s="220"/>
      <c r="G387" s="110" t="s">
        <v>530</v>
      </c>
      <c r="H387" s="157" t="s">
        <v>531</v>
      </c>
      <c r="I387" s="157" t="s">
        <v>532</v>
      </c>
      <c r="J387" s="158" t="s">
        <v>533</v>
      </c>
      <c r="K387" s="158" t="s">
        <v>534</v>
      </c>
      <c r="L387" s="154" t="s">
        <v>638</v>
      </c>
      <c r="M387" s="202" t="s">
        <v>1687</v>
      </c>
      <c r="N387" s="154" t="s">
        <v>141</v>
      </c>
      <c r="O387" s="153" t="s">
        <v>234</v>
      </c>
      <c r="P387" s="153" t="s">
        <v>1688</v>
      </c>
      <c r="Q387" s="260"/>
      <c r="R387" s="260"/>
      <c r="S387" s="258" t="s">
        <v>524</v>
      </c>
      <c r="T387" s="258">
        <v>0</v>
      </c>
      <c r="U387" s="258">
        <v>0</v>
      </c>
      <c r="V387" s="258" t="s">
        <v>524</v>
      </c>
      <c r="W387" s="258">
        <v>0</v>
      </c>
      <c r="X387" s="258">
        <v>0</v>
      </c>
      <c r="Y387" s="258" t="s">
        <v>524</v>
      </c>
      <c r="Z387" s="258">
        <v>0</v>
      </c>
      <c r="AA387" s="258">
        <v>0</v>
      </c>
      <c r="AB387" s="258" t="s">
        <v>524</v>
      </c>
      <c r="AC387" s="258"/>
      <c r="AD387" s="258" t="s">
        <v>526</v>
      </c>
      <c r="AE387" s="154"/>
      <c r="AF387" s="154" t="s">
        <v>526</v>
      </c>
      <c r="AG387" s="154" t="s">
        <v>526</v>
      </c>
      <c r="AH387" s="156" t="s">
        <v>526</v>
      </c>
      <c r="AI387" s="238" t="e">
        <v>#N/A</v>
      </c>
      <c r="AJ387" s="158" t="s">
        <v>526</v>
      </c>
      <c r="AK387" s="238" t="e">
        <v>#N/A</v>
      </c>
      <c r="AL387" s="158" t="s">
        <v>526</v>
      </c>
      <c r="AM387" s="227" t="str">
        <f>IF(COUNTIF('BU-TDR'!A:A,'Master List'!B387)&gt;0,"yes","no")</f>
        <v>no</v>
      </c>
      <c r="AN387" s="154">
        <v>4239</v>
      </c>
      <c r="AO387" s="239" t="s">
        <v>2592</v>
      </c>
      <c r="AP387" s="239"/>
      <c r="AQ387" s="239"/>
      <c r="AR387" s="328">
        <v>42969</v>
      </c>
      <c r="AS387" s="153"/>
      <c r="AT387" s="239" t="s">
        <v>2591</v>
      </c>
      <c r="AU387" s="239"/>
    </row>
    <row r="388" spans="1:47" s="240" customFormat="1" ht="24" hidden="1" x14ac:dyDescent="0.25">
      <c r="A388" s="222">
        <v>383</v>
      </c>
      <c r="B388" s="224" t="s">
        <v>1690</v>
      </c>
      <c r="C388" s="220" t="s">
        <v>1690</v>
      </c>
      <c r="D388" s="220" t="s">
        <v>1690</v>
      </c>
      <c r="E388" s="220"/>
      <c r="F388" s="220"/>
      <c r="G388" s="111" t="s">
        <v>637</v>
      </c>
      <c r="H388" s="157" t="s">
        <v>22</v>
      </c>
      <c r="I388" s="157" t="s">
        <v>283</v>
      </c>
      <c r="J388" s="158" t="s">
        <v>672</v>
      </c>
      <c r="K388" s="158" t="s">
        <v>571</v>
      </c>
      <c r="L388" s="156" t="s">
        <v>572</v>
      </c>
      <c r="M388" s="202">
        <v>42521</v>
      </c>
      <c r="N388" s="154" t="s">
        <v>141</v>
      </c>
      <c r="O388" s="153" t="s">
        <v>234</v>
      </c>
      <c r="P388" s="153" t="s">
        <v>60</v>
      </c>
      <c r="Q388" s="260"/>
      <c r="R388" s="260"/>
      <c r="S388" s="258" t="s">
        <v>524</v>
      </c>
      <c r="T388" s="258">
        <v>0</v>
      </c>
      <c r="U388" s="258">
        <v>0</v>
      </c>
      <c r="V388" s="258" t="s">
        <v>524</v>
      </c>
      <c r="W388" s="258">
        <v>0</v>
      </c>
      <c r="X388" s="258">
        <v>0</v>
      </c>
      <c r="Y388" s="258" t="s">
        <v>524</v>
      </c>
      <c r="Z388" s="258">
        <v>0</v>
      </c>
      <c r="AA388" s="258">
        <v>0</v>
      </c>
      <c r="AB388" s="258" t="s">
        <v>524</v>
      </c>
      <c r="AC388" s="258"/>
      <c r="AD388" s="258" t="s">
        <v>526</v>
      </c>
      <c r="AE388" s="154"/>
      <c r="AF388" s="154" t="s">
        <v>526</v>
      </c>
      <c r="AG388" s="154" t="s">
        <v>526</v>
      </c>
      <c r="AH388" s="154" t="s">
        <v>526</v>
      </c>
      <c r="AI388" s="238" t="e">
        <v>#N/A</v>
      </c>
      <c r="AJ388" s="154" t="s">
        <v>526</v>
      </c>
      <c r="AK388" s="238" t="e">
        <v>#N/A</v>
      </c>
      <c r="AL388" s="154" t="s">
        <v>526</v>
      </c>
      <c r="AM388" s="227" t="str">
        <f>IF(COUNTIF('BU-TDR'!A:A,'Master List'!B388)&gt;0,"yes","no")</f>
        <v>no</v>
      </c>
      <c r="AN388" s="154">
        <v>4230</v>
      </c>
      <c r="AO388" s="239" t="s">
        <v>283</v>
      </c>
      <c r="AP388" s="239"/>
      <c r="AQ388" s="239"/>
      <c r="AR388" s="328">
        <v>42969</v>
      </c>
      <c r="AS388" s="153"/>
      <c r="AT388" s="239"/>
      <c r="AU388" s="239"/>
    </row>
    <row r="389" spans="1:47" s="240" customFormat="1" ht="24" hidden="1" x14ac:dyDescent="0.25">
      <c r="A389" s="222">
        <v>384</v>
      </c>
      <c r="B389" s="224" t="s">
        <v>1692</v>
      </c>
      <c r="C389" s="220" t="s">
        <v>1690</v>
      </c>
      <c r="D389" s="220" t="s">
        <v>1690</v>
      </c>
      <c r="E389" s="220"/>
      <c r="F389" s="220"/>
      <c r="G389" s="110" t="s">
        <v>530</v>
      </c>
      <c r="H389" s="157" t="s">
        <v>531</v>
      </c>
      <c r="I389" s="157" t="s">
        <v>532</v>
      </c>
      <c r="J389" s="158" t="s">
        <v>283</v>
      </c>
      <c r="K389" s="158" t="s">
        <v>571</v>
      </c>
      <c r="L389" s="156" t="s">
        <v>572</v>
      </c>
      <c r="M389" s="202">
        <v>42521</v>
      </c>
      <c r="N389" s="154" t="s">
        <v>141</v>
      </c>
      <c r="O389" s="153" t="s">
        <v>234</v>
      </c>
      <c r="P389" s="153" t="s">
        <v>1691</v>
      </c>
      <c r="Q389" s="260"/>
      <c r="R389" s="260"/>
      <c r="S389" s="258" t="s">
        <v>524</v>
      </c>
      <c r="T389" s="258">
        <v>0</v>
      </c>
      <c r="U389" s="258">
        <v>0</v>
      </c>
      <c r="V389" s="258" t="s">
        <v>524</v>
      </c>
      <c r="W389" s="258">
        <v>0</v>
      </c>
      <c r="X389" s="258">
        <v>0</v>
      </c>
      <c r="Y389" s="258" t="s">
        <v>524</v>
      </c>
      <c r="Z389" s="258">
        <v>0</v>
      </c>
      <c r="AA389" s="258">
        <v>0</v>
      </c>
      <c r="AB389" s="258" t="s">
        <v>524</v>
      </c>
      <c r="AC389" s="258"/>
      <c r="AD389" s="258" t="s">
        <v>526</v>
      </c>
      <c r="AE389" s="154"/>
      <c r="AF389" s="154" t="s">
        <v>526</v>
      </c>
      <c r="AG389" s="154" t="s">
        <v>526</v>
      </c>
      <c r="AH389" s="154" t="s">
        <v>526</v>
      </c>
      <c r="AI389" s="238" t="e">
        <v>#N/A</v>
      </c>
      <c r="AJ389" s="154" t="s">
        <v>526</v>
      </c>
      <c r="AK389" s="238" t="e">
        <v>#N/A</v>
      </c>
      <c r="AL389" s="154" t="s">
        <v>526</v>
      </c>
      <c r="AM389" s="227" t="str">
        <f>IF(COUNTIF('BU-TDR'!A:A,'Master List'!B389)&gt;0,"yes","no")</f>
        <v>no</v>
      </c>
      <c r="AN389" s="154">
        <v>4230</v>
      </c>
      <c r="AO389" s="239" t="s">
        <v>283</v>
      </c>
      <c r="AP389" s="239"/>
      <c r="AQ389" s="239"/>
      <c r="AR389" s="328">
        <v>42947</v>
      </c>
      <c r="AS389" s="153"/>
      <c r="AT389" s="239"/>
      <c r="AU389" s="239"/>
    </row>
    <row r="390" spans="1:47" s="240" customFormat="1" ht="12" hidden="1" x14ac:dyDescent="0.25">
      <c r="A390" s="222">
        <v>385</v>
      </c>
      <c r="B390" s="157" t="s">
        <v>112</v>
      </c>
      <c r="C390" s="158" t="s">
        <v>112</v>
      </c>
      <c r="D390" s="158" t="s">
        <v>112</v>
      </c>
      <c r="E390" s="158"/>
      <c r="F390" s="158"/>
      <c r="G390" s="110" t="s">
        <v>637</v>
      </c>
      <c r="H390" s="157" t="s">
        <v>72</v>
      </c>
      <c r="I390" s="157" t="s">
        <v>1693</v>
      </c>
      <c r="J390" s="158" t="s">
        <v>644</v>
      </c>
      <c r="K390" s="158" t="s">
        <v>534</v>
      </c>
      <c r="L390" s="154" t="s">
        <v>535</v>
      </c>
      <c r="M390" s="202"/>
      <c r="N390" s="154" t="s">
        <v>525</v>
      </c>
      <c r="O390" s="153" t="s">
        <v>551</v>
      </c>
      <c r="P390" s="153" t="s">
        <v>114</v>
      </c>
      <c r="Q390" s="260"/>
      <c r="R390" s="260"/>
      <c r="S390" s="258" t="s">
        <v>642</v>
      </c>
      <c r="T390" s="258">
        <v>1</v>
      </c>
      <c r="U390" s="258">
        <v>5</v>
      </c>
      <c r="V390" s="258" t="s">
        <v>524</v>
      </c>
      <c r="W390" s="258">
        <v>0</v>
      </c>
      <c r="X390" s="258">
        <v>0</v>
      </c>
      <c r="Y390" s="258" t="s">
        <v>642</v>
      </c>
      <c r="Z390" s="258">
        <v>1</v>
      </c>
      <c r="AA390" s="258">
        <v>1</v>
      </c>
      <c r="AB390" s="258" t="s">
        <v>642</v>
      </c>
      <c r="AC390" s="258"/>
      <c r="AD390" s="258" t="s">
        <v>2304</v>
      </c>
      <c r="AE390" s="154"/>
      <c r="AF390" s="154" t="s">
        <v>526</v>
      </c>
      <c r="AG390" s="154" t="s">
        <v>1694</v>
      </c>
      <c r="AH390" s="156" t="s">
        <v>2593</v>
      </c>
      <c r="AI390" s="238" t="s">
        <v>526</v>
      </c>
      <c r="AJ390" s="158" t="s">
        <v>526</v>
      </c>
      <c r="AK390" s="238" t="s">
        <v>540</v>
      </c>
      <c r="AL390" s="158" t="s">
        <v>540</v>
      </c>
      <c r="AM390" s="227" t="str">
        <f>IF(COUNTIF('BU-TDR'!A:A,'Master List'!B390)&gt;0,"yes","no")</f>
        <v>yes</v>
      </c>
      <c r="AN390" s="154">
        <v>4232</v>
      </c>
      <c r="AO390" s="239" t="s">
        <v>283</v>
      </c>
      <c r="AP390" s="239"/>
      <c r="AQ390" s="239"/>
      <c r="AR390" s="328">
        <v>42947</v>
      </c>
      <c r="AS390" s="153"/>
      <c r="AT390" s="239"/>
      <c r="AU390" s="239"/>
    </row>
    <row r="391" spans="1:47" s="240" customFormat="1" ht="12" hidden="1" x14ac:dyDescent="0.25">
      <c r="A391" s="222">
        <v>386</v>
      </c>
      <c r="B391" s="157" t="s">
        <v>1699</v>
      </c>
      <c r="C391" s="158" t="s">
        <v>112</v>
      </c>
      <c r="D391" s="158" t="s">
        <v>112</v>
      </c>
      <c r="E391" s="158"/>
      <c r="F391" s="158"/>
      <c r="G391" s="111" t="s">
        <v>530</v>
      </c>
      <c r="H391" s="204" t="s">
        <v>531</v>
      </c>
      <c r="I391" s="204" t="s">
        <v>532</v>
      </c>
      <c r="J391" s="158" t="s">
        <v>533</v>
      </c>
      <c r="K391" s="208" t="s">
        <v>534</v>
      </c>
      <c r="L391" s="156" t="s">
        <v>535</v>
      </c>
      <c r="M391" s="205"/>
      <c r="N391" s="156" t="s">
        <v>525</v>
      </c>
      <c r="O391" s="155" t="s">
        <v>551</v>
      </c>
      <c r="P391" s="155" t="s">
        <v>1698</v>
      </c>
      <c r="Q391" s="316"/>
      <c r="R391" s="316"/>
      <c r="S391" s="258" t="s">
        <v>524</v>
      </c>
      <c r="T391" s="258">
        <v>0</v>
      </c>
      <c r="U391" s="258">
        <v>0</v>
      </c>
      <c r="V391" s="258" t="s">
        <v>642</v>
      </c>
      <c r="W391" s="258">
        <v>1</v>
      </c>
      <c r="X391" s="258">
        <v>4</v>
      </c>
      <c r="Y391" s="258" t="s">
        <v>642</v>
      </c>
      <c r="Z391" s="258">
        <v>1</v>
      </c>
      <c r="AA391" s="258">
        <v>1</v>
      </c>
      <c r="AB391" s="258" t="s">
        <v>642</v>
      </c>
      <c r="AC391" s="258"/>
      <c r="AD391" s="258" t="s">
        <v>2304</v>
      </c>
      <c r="AE391" s="156"/>
      <c r="AF391" s="156" t="s">
        <v>526</v>
      </c>
      <c r="AG391" s="156" t="s">
        <v>526</v>
      </c>
      <c r="AH391" s="156" t="s">
        <v>526</v>
      </c>
      <c r="AI391" s="241" t="e">
        <v>#N/A</v>
      </c>
      <c r="AJ391" s="208" t="s">
        <v>526</v>
      </c>
      <c r="AK391" s="241" t="e">
        <v>#N/A</v>
      </c>
      <c r="AL391" s="208" t="s">
        <v>526</v>
      </c>
      <c r="AM391" s="227" t="str">
        <f>IF(COUNTIF('BU-TDR'!A:A,'Master List'!B391)&gt;0,"yes","no")</f>
        <v>yes</v>
      </c>
      <c r="AN391" s="156">
        <v>4232</v>
      </c>
      <c r="AO391" s="239" t="s">
        <v>283</v>
      </c>
      <c r="AP391" s="239"/>
      <c r="AQ391" s="239"/>
      <c r="AR391" s="328">
        <v>42947</v>
      </c>
      <c r="AS391" s="153"/>
      <c r="AT391" s="239"/>
      <c r="AU391" s="239"/>
    </row>
    <row r="392" spans="1:47" s="240" customFormat="1" ht="12" hidden="1" x14ac:dyDescent="0.25">
      <c r="A392" s="222">
        <v>387</v>
      </c>
      <c r="B392" s="157" t="s">
        <v>116</v>
      </c>
      <c r="C392" s="158" t="s">
        <v>116</v>
      </c>
      <c r="D392" s="158" t="s">
        <v>116</v>
      </c>
      <c r="E392" s="158"/>
      <c r="F392" s="158" t="s">
        <v>2116</v>
      </c>
      <c r="G392" s="110" t="s">
        <v>637</v>
      </c>
      <c r="H392" s="157" t="s">
        <v>72</v>
      </c>
      <c r="I392" s="157" t="s">
        <v>1700</v>
      </c>
      <c r="J392" s="158" t="s">
        <v>644</v>
      </c>
      <c r="K392" s="158" t="s">
        <v>534</v>
      </c>
      <c r="L392" s="154" t="s">
        <v>535</v>
      </c>
      <c r="M392" s="202"/>
      <c r="N392" s="154" t="s">
        <v>525</v>
      </c>
      <c r="O392" s="153" t="s">
        <v>551</v>
      </c>
      <c r="P392" s="153" t="s">
        <v>280</v>
      </c>
      <c r="Q392" s="260"/>
      <c r="R392" s="260"/>
      <c r="S392" s="258" t="s">
        <v>642</v>
      </c>
      <c r="T392" s="258">
        <v>1</v>
      </c>
      <c r="U392" s="258">
        <v>4</v>
      </c>
      <c r="V392" s="258" t="s">
        <v>524</v>
      </c>
      <c r="W392" s="258">
        <v>0</v>
      </c>
      <c r="X392" s="258">
        <v>0</v>
      </c>
      <c r="Y392" s="258" t="s">
        <v>642</v>
      </c>
      <c r="Z392" s="258">
        <v>1</v>
      </c>
      <c r="AA392" s="258">
        <v>3</v>
      </c>
      <c r="AB392" s="258" t="s">
        <v>642</v>
      </c>
      <c r="AC392" s="258"/>
      <c r="AD392" s="258" t="s">
        <v>2304</v>
      </c>
      <c r="AE392" s="154"/>
      <c r="AF392" s="154" t="s">
        <v>526</v>
      </c>
      <c r="AG392" s="154" t="s">
        <v>526</v>
      </c>
      <c r="AH392" s="156" t="s">
        <v>526</v>
      </c>
      <c r="AI392" s="238" t="s">
        <v>526</v>
      </c>
      <c r="AJ392" s="158" t="s">
        <v>526</v>
      </c>
      <c r="AK392" s="238" t="s">
        <v>540</v>
      </c>
      <c r="AL392" s="158" t="s">
        <v>540</v>
      </c>
      <c r="AM392" s="227" t="str">
        <f>IF(COUNTIF('BU-TDR'!A:A,'Master List'!B392)&gt;0,"yes","no")</f>
        <v>yes</v>
      </c>
      <c r="AN392" s="154">
        <v>4232</v>
      </c>
      <c r="AO392" s="239" t="s">
        <v>280</v>
      </c>
      <c r="AP392" s="239"/>
      <c r="AQ392" s="239"/>
      <c r="AR392" s="328">
        <v>42947</v>
      </c>
      <c r="AS392" s="153"/>
      <c r="AT392" s="239"/>
      <c r="AU392" s="239"/>
    </row>
    <row r="393" spans="1:47" s="240" customFormat="1" ht="12" hidden="1" x14ac:dyDescent="0.25">
      <c r="A393" s="222">
        <v>388</v>
      </c>
      <c r="B393" s="157" t="s">
        <v>1703</v>
      </c>
      <c r="C393" s="158" t="s">
        <v>116</v>
      </c>
      <c r="D393" s="158" t="s">
        <v>116</v>
      </c>
      <c r="E393" s="158"/>
      <c r="F393" s="158"/>
      <c r="G393" s="110" t="s">
        <v>530</v>
      </c>
      <c r="H393" s="157" t="s">
        <v>531</v>
      </c>
      <c r="I393" s="157" t="s">
        <v>532</v>
      </c>
      <c r="J393" s="158" t="s">
        <v>533</v>
      </c>
      <c r="K393" s="158" t="s">
        <v>534</v>
      </c>
      <c r="L393" s="154" t="s">
        <v>535</v>
      </c>
      <c r="M393" s="202"/>
      <c r="N393" s="154" t="s">
        <v>525</v>
      </c>
      <c r="O393" s="153" t="s">
        <v>551</v>
      </c>
      <c r="P393" s="153" t="s">
        <v>1702</v>
      </c>
      <c r="Q393" s="260"/>
      <c r="R393" s="260"/>
      <c r="S393" s="258" t="s">
        <v>524</v>
      </c>
      <c r="T393" s="258">
        <v>0</v>
      </c>
      <c r="U393" s="258">
        <v>0</v>
      </c>
      <c r="V393" s="258" t="s">
        <v>642</v>
      </c>
      <c r="W393" s="258">
        <v>1</v>
      </c>
      <c r="X393" s="258">
        <v>7</v>
      </c>
      <c r="Y393" s="258" t="s">
        <v>642</v>
      </c>
      <c r="Z393" s="258">
        <v>1</v>
      </c>
      <c r="AA393" s="258">
        <v>2</v>
      </c>
      <c r="AB393" s="258" t="s">
        <v>642</v>
      </c>
      <c r="AC393" s="258"/>
      <c r="AD393" s="258" t="s">
        <v>2304</v>
      </c>
      <c r="AE393" s="154"/>
      <c r="AF393" s="154" t="s">
        <v>526</v>
      </c>
      <c r="AG393" s="154" t="s">
        <v>526</v>
      </c>
      <c r="AH393" s="156" t="s">
        <v>526</v>
      </c>
      <c r="AI393" s="238" t="s">
        <v>526</v>
      </c>
      <c r="AJ393" s="158" t="s">
        <v>526</v>
      </c>
      <c r="AK393" s="238" t="s">
        <v>540</v>
      </c>
      <c r="AL393" s="158" t="s">
        <v>540</v>
      </c>
      <c r="AM393" s="227" t="str">
        <f>IF(COUNTIF('BU-TDR'!A:A,'Master List'!B393)&gt;0,"yes","no")</f>
        <v>yes</v>
      </c>
      <c r="AN393" s="154">
        <v>4232</v>
      </c>
      <c r="AO393" s="239" t="s">
        <v>2594</v>
      </c>
      <c r="AP393" s="239"/>
      <c r="AQ393" s="239"/>
      <c r="AR393" s="328">
        <v>42947</v>
      </c>
      <c r="AS393" s="153"/>
      <c r="AT393" s="239"/>
      <c r="AU393" s="239"/>
    </row>
    <row r="394" spans="1:47" s="240" customFormat="1" ht="120" hidden="1" x14ac:dyDescent="0.25">
      <c r="A394" s="231">
        <v>389</v>
      </c>
      <c r="B394" s="224" t="s">
        <v>178</v>
      </c>
      <c r="C394" s="220" t="s">
        <v>178</v>
      </c>
      <c r="D394" s="220" t="s">
        <v>178</v>
      </c>
      <c r="E394" s="220"/>
      <c r="F394" s="220"/>
      <c r="G394" s="111" t="s">
        <v>637</v>
      </c>
      <c r="H394" s="157" t="s">
        <v>22</v>
      </c>
      <c r="I394" s="157" t="s">
        <v>1704</v>
      </c>
      <c r="J394" s="158" t="s">
        <v>644</v>
      </c>
      <c r="K394" s="158" t="s">
        <v>534</v>
      </c>
      <c r="L394" s="154" t="s">
        <v>535</v>
      </c>
      <c r="M394" s="202"/>
      <c r="N394" s="154" t="s">
        <v>141</v>
      </c>
      <c r="O394" s="153" t="s">
        <v>142</v>
      </c>
      <c r="P394" s="153" t="s">
        <v>177</v>
      </c>
      <c r="Q394" s="260"/>
      <c r="R394" s="260"/>
      <c r="S394" s="258" t="s">
        <v>642</v>
      </c>
      <c r="T394" s="258">
        <v>1</v>
      </c>
      <c r="U394" s="258">
        <v>9</v>
      </c>
      <c r="V394" s="258" t="s">
        <v>524</v>
      </c>
      <c r="W394" s="258">
        <v>0</v>
      </c>
      <c r="X394" s="258">
        <v>0</v>
      </c>
      <c r="Y394" s="258" t="s">
        <v>524</v>
      </c>
      <c r="Z394" s="258">
        <v>0</v>
      </c>
      <c r="AA394" s="258">
        <v>0</v>
      </c>
      <c r="AB394" s="258" t="s">
        <v>642</v>
      </c>
      <c r="AC394" s="258"/>
      <c r="AD394" s="258" t="s">
        <v>2304</v>
      </c>
      <c r="AE394" s="156"/>
      <c r="AF394" s="156" t="s">
        <v>540</v>
      </c>
      <c r="AG394" s="154" t="s">
        <v>526</v>
      </c>
      <c r="AH394" s="156" t="s">
        <v>526</v>
      </c>
      <c r="AI394" s="238" t="s">
        <v>2305</v>
      </c>
      <c r="AJ394" s="158" t="s">
        <v>540</v>
      </c>
      <c r="AK394" s="238" t="s">
        <v>540</v>
      </c>
      <c r="AL394" s="158" t="s">
        <v>540</v>
      </c>
      <c r="AM394" s="227" t="str">
        <f>IF(COUNTIF('BU-TDR'!A:A,'Master List'!B394)&gt;0,"yes","no")</f>
        <v>no</v>
      </c>
      <c r="AN394" s="154">
        <v>4269</v>
      </c>
      <c r="AO394" s="239" t="s">
        <v>283</v>
      </c>
      <c r="AP394" s="239"/>
      <c r="AQ394" s="239"/>
      <c r="AR394" s="328">
        <v>42947</v>
      </c>
      <c r="AS394" s="153" t="s">
        <v>2595</v>
      </c>
      <c r="AT394" s="239"/>
      <c r="AU394" s="239"/>
    </row>
    <row r="395" spans="1:47" s="240" customFormat="1" ht="12" hidden="1" x14ac:dyDescent="0.25">
      <c r="A395" s="222">
        <v>390</v>
      </c>
      <c r="B395" s="224" t="s">
        <v>1707</v>
      </c>
      <c r="C395" s="220" t="s">
        <v>178</v>
      </c>
      <c r="D395" s="220" t="s">
        <v>178</v>
      </c>
      <c r="E395" s="220"/>
      <c r="F395" s="220"/>
      <c r="G395" s="110" t="s">
        <v>530</v>
      </c>
      <c r="H395" s="157" t="s">
        <v>531</v>
      </c>
      <c r="I395" s="157" t="s">
        <v>532</v>
      </c>
      <c r="J395" s="158" t="s">
        <v>533</v>
      </c>
      <c r="K395" s="158" t="s">
        <v>534</v>
      </c>
      <c r="L395" s="154" t="s">
        <v>535</v>
      </c>
      <c r="M395" s="202"/>
      <c r="N395" s="154" t="s">
        <v>141</v>
      </c>
      <c r="O395" s="153" t="s">
        <v>142</v>
      </c>
      <c r="P395" s="153" t="s">
        <v>1706</v>
      </c>
      <c r="Q395" s="260"/>
      <c r="R395" s="260"/>
      <c r="S395" s="258" t="s">
        <v>524</v>
      </c>
      <c r="T395" s="258">
        <v>0</v>
      </c>
      <c r="U395" s="258">
        <v>0</v>
      </c>
      <c r="V395" s="258" t="s">
        <v>642</v>
      </c>
      <c r="W395" s="258">
        <v>1</v>
      </c>
      <c r="X395" s="258">
        <v>16</v>
      </c>
      <c r="Y395" s="258" t="s">
        <v>524</v>
      </c>
      <c r="Z395" s="258">
        <v>0</v>
      </c>
      <c r="AA395" s="258">
        <v>0</v>
      </c>
      <c r="AB395" s="258" t="s">
        <v>524</v>
      </c>
      <c r="AC395" s="258"/>
      <c r="AD395" s="258" t="s">
        <v>526</v>
      </c>
      <c r="AE395" s="154"/>
      <c r="AF395" s="154" t="s">
        <v>526</v>
      </c>
      <c r="AG395" s="154" t="s">
        <v>526</v>
      </c>
      <c r="AH395" s="156" t="s">
        <v>526</v>
      </c>
      <c r="AI395" s="238" t="s">
        <v>526</v>
      </c>
      <c r="AJ395" s="158" t="s">
        <v>526</v>
      </c>
      <c r="AK395" s="238" t="s">
        <v>540</v>
      </c>
      <c r="AL395" s="158" t="s">
        <v>540</v>
      </c>
      <c r="AM395" s="227" t="str">
        <f>IF(COUNTIF('BU-TDR'!A:A,'Master List'!B395)&gt;0,"yes","no")</f>
        <v>no</v>
      </c>
      <c r="AN395" s="154">
        <v>4269</v>
      </c>
      <c r="AO395" s="239" t="s">
        <v>283</v>
      </c>
      <c r="AP395" s="239"/>
      <c r="AQ395" s="239"/>
      <c r="AR395" s="328">
        <v>42947</v>
      </c>
      <c r="AS395" s="153"/>
      <c r="AT395" s="239"/>
      <c r="AU395" s="239"/>
    </row>
    <row r="396" spans="1:47" s="240" customFormat="1" ht="96" hidden="1" x14ac:dyDescent="0.25">
      <c r="A396" s="222">
        <v>391</v>
      </c>
      <c r="B396" s="224" t="s">
        <v>214</v>
      </c>
      <c r="C396" s="220" t="s">
        <v>214</v>
      </c>
      <c r="D396" s="220" t="s">
        <v>214</v>
      </c>
      <c r="E396" s="220" t="s">
        <v>642</v>
      </c>
      <c r="F396" s="220" t="s">
        <v>2596</v>
      </c>
      <c r="G396" s="111" t="s">
        <v>637</v>
      </c>
      <c r="H396" s="157" t="s">
        <v>30</v>
      </c>
      <c r="I396" s="157" t="s">
        <v>1709</v>
      </c>
      <c r="J396" s="158" t="s">
        <v>659</v>
      </c>
      <c r="K396" s="158" t="s">
        <v>534</v>
      </c>
      <c r="L396" s="154" t="s">
        <v>535</v>
      </c>
      <c r="M396" s="202"/>
      <c r="N396" s="154" t="s">
        <v>141</v>
      </c>
      <c r="O396" s="153" t="s">
        <v>234</v>
      </c>
      <c r="P396" s="153" t="s">
        <v>1708</v>
      </c>
      <c r="Q396" s="260" t="s">
        <v>1714</v>
      </c>
      <c r="R396" s="260"/>
      <c r="S396" s="258" t="s">
        <v>642</v>
      </c>
      <c r="T396" s="258">
        <v>1</v>
      </c>
      <c r="U396" s="258">
        <v>1</v>
      </c>
      <c r="V396" s="258" t="s">
        <v>524</v>
      </c>
      <c r="W396" s="258">
        <v>0</v>
      </c>
      <c r="X396" s="258">
        <v>0</v>
      </c>
      <c r="Y396" s="258" t="s">
        <v>524</v>
      </c>
      <c r="Z396" s="258">
        <v>0</v>
      </c>
      <c r="AA396" s="258">
        <v>0</v>
      </c>
      <c r="AB396" s="258" t="s">
        <v>642</v>
      </c>
      <c r="AC396" s="258"/>
      <c r="AD396" s="258" t="s">
        <v>2304</v>
      </c>
      <c r="AE396" s="154"/>
      <c r="AF396" s="154" t="s">
        <v>526</v>
      </c>
      <c r="AG396" s="154" t="s">
        <v>526</v>
      </c>
      <c r="AH396" s="154" t="s">
        <v>526</v>
      </c>
      <c r="AI396" s="238" t="e">
        <v>#N/A</v>
      </c>
      <c r="AJ396" s="154" t="s">
        <v>526</v>
      </c>
      <c r="AK396" s="238" t="e">
        <v>#N/A</v>
      </c>
      <c r="AL396" s="154" t="s">
        <v>526</v>
      </c>
      <c r="AM396" s="227" t="str">
        <f>IF(COUNTIF('BU-TDR'!A:A,'Master List'!B396)&gt;0,"yes","no")</f>
        <v>no</v>
      </c>
      <c r="AN396" s="154">
        <v>4222</v>
      </c>
      <c r="AO396" s="239" t="s">
        <v>213</v>
      </c>
      <c r="AP396" s="239"/>
      <c r="AQ396" s="239"/>
      <c r="AR396" s="328">
        <v>42947</v>
      </c>
      <c r="AS396" s="153" t="s">
        <v>2548</v>
      </c>
      <c r="AT396" s="239"/>
      <c r="AU396" s="239"/>
    </row>
    <row r="397" spans="1:47" s="240" customFormat="1" ht="12" hidden="1" x14ac:dyDescent="0.25">
      <c r="A397" s="222">
        <v>392</v>
      </c>
      <c r="B397" s="224" t="s">
        <v>1713</v>
      </c>
      <c r="C397" s="220" t="s">
        <v>214</v>
      </c>
      <c r="D397" s="220" t="s">
        <v>214</v>
      </c>
      <c r="E397" s="220"/>
      <c r="F397" s="220"/>
      <c r="G397" s="110" t="s">
        <v>530</v>
      </c>
      <c r="H397" s="157" t="s">
        <v>531</v>
      </c>
      <c r="I397" s="157" t="s">
        <v>532</v>
      </c>
      <c r="J397" s="158" t="s">
        <v>533</v>
      </c>
      <c r="K397" s="158" t="s">
        <v>534</v>
      </c>
      <c r="L397" s="154" t="s">
        <v>535</v>
      </c>
      <c r="M397" s="202"/>
      <c r="N397" s="154" t="s">
        <v>141</v>
      </c>
      <c r="O397" s="153" t="s">
        <v>234</v>
      </c>
      <c r="P397" s="153" t="s">
        <v>1712</v>
      </c>
      <c r="Q397" s="260" t="s">
        <v>1714</v>
      </c>
      <c r="R397" s="260"/>
      <c r="S397" s="258" t="s">
        <v>524</v>
      </c>
      <c r="T397" s="258">
        <v>0</v>
      </c>
      <c r="U397" s="258">
        <v>0</v>
      </c>
      <c r="V397" s="258" t="s">
        <v>524</v>
      </c>
      <c r="W397" s="258">
        <v>0</v>
      </c>
      <c r="X397" s="258">
        <v>0</v>
      </c>
      <c r="Y397" s="258" t="s">
        <v>524</v>
      </c>
      <c r="Z397" s="258">
        <v>0</v>
      </c>
      <c r="AA397" s="258">
        <v>0</v>
      </c>
      <c r="AB397" s="258" t="s">
        <v>524</v>
      </c>
      <c r="AC397" s="258"/>
      <c r="AD397" s="258" t="s">
        <v>526</v>
      </c>
      <c r="AE397" s="154"/>
      <c r="AF397" s="154" t="s">
        <v>526</v>
      </c>
      <c r="AG397" s="154" t="s">
        <v>526</v>
      </c>
      <c r="AH397" s="154" t="s">
        <v>526</v>
      </c>
      <c r="AI397" s="238" t="e">
        <v>#N/A</v>
      </c>
      <c r="AJ397" s="154" t="s">
        <v>526</v>
      </c>
      <c r="AK397" s="238" t="e">
        <v>#N/A</v>
      </c>
      <c r="AL397" s="154" t="s">
        <v>526</v>
      </c>
      <c r="AM397" s="227" t="str">
        <f>IF(COUNTIF('BU-TDR'!A:A,'Master List'!B397)&gt;0,"yes","no")</f>
        <v>no</v>
      </c>
      <c r="AN397" s="154">
        <v>4222</v>
      </c>
      <c r="AO397" s="239" t="s">
        <v>2597</v>
      </c>
      <c r="AP397" s="239"/>
      <c r="AQ397" s="239"/>
      <c r="AR397" s="328">
        <v>43122</v>
      </c>
      <c r="AS397" s="153"/>
      <c r="AT397" s="239"/>
      <c r="AU397" s="239"/>
    </row>
    <row r="398" spans="1:47" s="240" customFormat="1" ht="24" hidden="1" x14ac:dyDescent="0.25">
      <c r="A398" s="222">
        <v>393</v>
      </c>
      <c r="B398" s="224" t="s">
        <v>1716</v>
      </c>
      <c r="C398" s="220" t="s">
        <v>1716</v>
      </c>
      <c r="D398" s="220" t="s">
        <v>1716</v>
      </c>
      <c r="E398" s="220"/>
      <c r="F398" s="220"/>
      <c r="G398" s="111" t="s">
        <v>637</v>
      </c>
      <c r="H398" s="157" t="s">
        <v>30</v>
      </c>
      <c r="I398" s="157" t="s">
        <v>283</v>
      </c>
      <c r="J398" s="158" t="s">
        <v>672</v>
      </c>
      <c r="K398" s="158" t="s">
        <v>571</v>
      </c>
      <c r="L398" s="156" t="s">
        <v>572</v>
      </c>
      <c r="M398" s="202">
        <v>42004</v>
      </c>
      <c r="N398" s="154" t="s">
        <v>141</v>
      </c>
      <c r="O398" s="153" t="s">
        <v>234</v>
      </c>
      <c r="P398" s="153" t="s">
        <v>1715</v>
      </c>
      <c r="Q398" s="260"/>
      <c r="R398" s="260"/>
      <c r="S398" s="258" t="s">
        <v>524</v>
      </c>
      <c r="T398" s="258">
        <v>0</v>
      </c>
      <c r="U398" s="258">
        <v>0</v>
      </c>
      <c r="V398" s="258" t="s">
        <v>524</v>
      </c>
      <c r="W398" s="258">
        <v>0</v>
      </c>
      <c r="X398" s="258">
        <v>0</v>
      </c>
      <c r="Y398" s="258" t="s">
        <v>524</v>
      </c>
      <c r="Z398" s="258">
        <v>0</v>
      </c>
      <c r="AA398" s="258">
        <v>0</v>
      </c>
      <c r="AB398" s="258" t="s">
        <v>524</v>
      </c>
      <c r="AC398" s="258"/>
      <c r="AD398" s="258" t="s">
        <v>526</v>
      </c>
      <c r="AE398" s="154"/>
      <c r="AF398" s="154" t="s">
        <v>526</v>
      </c>
      <c r="AG398" s="154" t="s">
        <v>526</v>
      </c>
      <c r="AH398" s="154" t="s">
        <v>526</v>
      </c>
      <c r="AI398" s="238" t="e">
        <v>#N/A</v>
      </c>
      <c r="AJ398" s="154" t="s">
        <v>526</v>
      </c>
      <c r="AK398" s="238" t="e">
        <v>#N/A</v>
      </c>
      <c r="AL398" s="154" t="s">
        <v>526</v>
      </c>
      <c r="AM398" s="227" t="str">
        <f>IF(COUNTIF('BU-TDR'!A:A,'Master List'!B398)&gt;0,"yes","no")</f>
        <v>no</v>
      </c>
      <c r="AN398" s="154">
        <v>4221</v>
      </c>
      <c r="AO398" s="239" t="s">
        <v>283</v>
      </c>
      <c r="AP398" s="239"/>
      <c r="AQ398" s="239"/>
      <c r="AR398" s="328">
        <v>42947</v>
      </c>
      <c r="AS398" s="153"/>
      <c r="AT398" s="239"/>
      <c r="AU398" s="239"/>
    </row>
    <row r="399" spans="1:47" s="240" customFormat="1" ht="48" hidden="1" x14ac:dyDescent="0.25">
      <c r="A399" s="222">
        <v>394</v>
      </c>
      <c r="B399" s="224" t="s">
        <v>1718</v>
      </c>
      <c r="C399" s="220" t="s">
        <v>1716</v>
      </c>
      <c r="D399" s="220" t="s">
        <v>1716</v>
      </c>
      <c r="E399" s="220"/>
      <c r="F399" s="220"/>
      <c r="G399" s="111" t="s">
        <v>530</v>
      </c>
      <c r="H399" s="157" t="s">
        <v>531</v>
      </c>
      <c r="I399" s="157" t="s">
        <v>532</v>
      </c>
      <c r="J399" s="158" t="s">
        <v>283</v>
      </c>
      <c r="K399" s="158" t="s">
        <v>571</v>
      </c>
      <c r="L399" s="156" t="s">
        <v>572</v>
      </c>
      <c r="M399" s="202">
        <v>42004</v>
      </c>
      <c r="N399" s="154" t="s">
        <v>141</v>
      </c>
      <c r="O399" s="153" t="s">
        <v>234</v>
      </c>
      <c r="P399" s="153" t="s">
        <v>1717</v>
      </c>
      <c r="Q399" s="260"/>
      <c r="R399" s="260"/>
      <c r="S399" s="258" t="s">
        <v>524</v>
      </c>
      <c r="T399" s="258">
        <v>0</v>
      </c>
      <c r="U399" s="258">
        <v>0</v>
      </c>
      <c r="V399" s="258" t="s">
        <v>524</v>
      </c>
      <c r="W399" s="258">
        <v>0</v>
      </c>
      <c r="X399" s="258">
        <v>0</v>
      </c>
      <c r="Y399" s="258" t="s">
        <v>524</v>
      </c>
      <c r="Z399" s="258">
        <v>0</v>
      </c>
      <c r="AA399" s="258">
        <v>0</v>
      </c>
      <c r="AB399" s="258" t="s">
        <v>524</v>
      </c>
      <c r="AC399" s="258"/>
      <c r="AD399" s="258" t="s">
        <v>526</v>
      </c>
      <c r="AE399" s="154"/>
      <c r="AF399" s="154" t="s">
        <v>526</v>
      </c>
      <c r="AG399" s="154" t="s">
        <v>526</v>
      </c>
      <c r="AH399" s="154" t="s">
        <v>526</v>
      </c>
      <c r="AI399" s="238" t="e">
        <v>#N/A</v>
      </c>
      <c r="AJ399" s="154" t="s">
        <v>526</v>
      </c>
      <c r="AK399" s="238" t="e">
        <v>#N/A</v>
      </c>
      <c r="AL399" s="154" t="s">
        <v>526</v>
      </c>
      <c r="AM399" s="227" t="str">
        <f>IF(COUNTIF('BU-TDR'!A:A,'Master List'!B399)&gt;0,"yes","no")</f>
        <v>no</v>
      </c>
      <c r="AN399" s="154">
        <v>4221</v>
      </c>
      <c r="AO399" s="239" t="s">
        <v>283</v>
      </c>
      <c r="AP399" s="239"/>
      <c r="AQ399" s="239"/>
      <c r="AR399" s="328">
        <v>42947</v>
      </c>
      <c r="AS399" s="153" t="s">
        <v>2598</v>
      </c>
      <c r="AT399" s="239" t="s">
        <v>2391</v>
      </c>
      <c r="AU399" s="239"/>
    </row>
    <row r="400" spans="1:47" s="240" customFormat="1" ht="84" hidden="1" x14ac:dyDescent="0.25">
      <c r="A400" s="231">
        <v>395</v>
      </c>
      <c r="B400" s="224" t="s">
        <v>1720</v>
      </c>
      <c r="C400" s="220" t="s">
        <v>1720</v>
      </c>
      <c r="D400" s="220" t="s">
        <v>1720</v>
      </c>
      <c r="E400" s="220"/>
      <c r="F400" s="220"/>
      <c r="G400" s="111" t="s">
        <v>637</v>
      </c>
      <c r="H400" s="204" t="s">
        <v>22</v>
      </c>
      <c r="I400" s="204" t="s">
        <v>283</v>
      </c>
      <c r="J400" s="208" t="s">
        <v>283</v>
      </c>
      <c r="K400" s="208" t="s">
        <v>571</v>
      </c>
      <c r="L400" s="156" t="s">
        <v>638</v>
      </c>
      <c r="M400" s="205" t="s">
        <v>963</v>
      </c>
      <c r="N400" s="156" t="s">
        <v>141</v>
      </c>
      <c r="O400" s="155" t="s">
        <v>283</v>
      </c>
      <c r="P400" s="153" t="s">
        <v>1719</v>
      </c>
      <c r="Q400" s="260"/>
      <c r="R400" s="260"/>
      <c r="S400" s="258" t="s">
        <v>524</v>
      </c>
      <c r="T400" s="258">
        <v>0</v>
      </c>
      <c r="U400" s="258">
        <v>0</v>
      </c>
      <c r="V400" s="258" t="s">
        <v>524</v>
      </c>
      <c r="W400" s="258">
        <v>0</v>
      </c>
      <c r="X400" s="258">
        <v>0</v>
      </c>
      <c r="Y400" s="258" t="s">
        <v>524</v>
      </c>
      <c r="Z400" s="258">
        <v>0</v>
      </c>
      <c r="AA400" s="258">
        <v>0</v>
      </c>
      <c r="AB400" s="258" t="s">
        <v>524</v>
      </c>
      <c r="AC400" s="258"/>
      <c r="AD400" s="258" t="s">
        <v>526</v>
      </c>
      <c r="AE400" s="154"/>
      <c r="AF400" s="154" t="s">
        <v>526</v>
      </c>
      <c r="AG400" s="154" t="s">
        <v>526</v>
      </c>
      <c r="AH400" s="154" t="s">
        <v>526</v>
      </c>
      <c r="AI400" s="238" t="e">
        <v>#N/A</v>
      </c>
      <c r="AJ400" s="154" t="s">
        <v>526</v>
      </c>
      <c r="AK400" s="238" t="e">
        <v>#N/A</v>
      </c>
      <c r="AL400" s="154" t="s">
        <v>526</v>
      </c>
      <c r="AM400" s="227" t="str">
        <f>IF(COUNTIF('BU-TDR'!A:A,'Master List'!B400)&gt;0,"yes","no")</f>
        <v>no</v>
      </c>
      <c r="AN400" s="154">
        <v>4217</v>
      </c>
      <c r="AO400" s="239" t="s">
        <v>283</v>
      </c>
      <c r="AP400" s="239"/>
      <c r="AQ400" s="239"/>
      <c r="AR400" s="328">
        <v>42947</v>
      </c>
      <c r="AS400" s="153" t="s">
        <v>2599</v>
      </c>
      <c r="AT400" s="239" t="s">
        <v>2391</v>
      </c>
      <c r="AU400" s="239"/>
    </row>
    <row r="401" spans="1:47" s="240" customFormat="1" ht="24" hidden="1" x14ac:dyDescent="0.25">
      <c r="A401" s="231">
        <v>396</v>
      </c>
      <c r="B401" s="224" t="s">
        <v>1721</v>
      </c>
      <c r="C401" s="220" t="s">
        <v>1720</v>
      </c>
      <c r="D401" s="220" t="s">
        <v>1720</v>
      </c>
      <c r="E401" s="220"/>
      <c r="F401" s="220"/>
      <c r="G401" s="111" t="s">
        <v>530</v>
      </c>
      <c r="H401" s="204" t="s">
        <v>531</v>
      </c>
      <c r="I401" s="204" t="s">
        <v>532</v>
      </c>
      <c r="J401" s="208" t="s">
        <v>283</v>
      </c>
      <c r="K401" s="208" t="s">
        <v>571</v>
      </c>
      <c r="L401" s="156" t="s">
        <v>638</v>
      </c>
      <c r="M401" s="205" t="s">
        <v>963</v>
      </c>
      <c r="N401" s="156" t="s">
        <v>141</v>
      </c>
      <c r="O401" s="155" t="s">
        <v>283</v>
      </c>
      <c r="P401" s="153" t="s">
        <v>1719</v>
      </c>
      <c r="Q401" s="260"/>
      <c r="R401" s="260"/>
      <c r="S401" s="258" t="s">
        <v>524</v>
      </c>
      <c r="T401" s="258">
        <v>0</v>
      </c>
      <c r="U401" s="258">
        <v>0</v>
      </c>
      <c r="V401" s="258" t="s">
        <v>524</v>
      </c>
      <c r="W401" s="258">
        <v>0</v>
      </c>
      <c r="X401" s="258">
        <v>0</v>
      </c>
      <c r="Y401" s="258" t="s">
        <v>524</v>
      </c>
      <c r="Z401" s="258">
        <v>0</v>
      </c>
      <c r="AA401" s="258">
        <v>0</v>
      </c>
      <c r="AB401" s="258" t="s">
        <v>524</v>
      </c>
      <c r="AC401" s="258"/>
      <c r="AD401" s="258" t="s">
        <v>526</v>
      </c>
      <c r="AE401" s="154"/>
      <c r="AF401" s="154" t="s">
        <v>526</v>
      </c>
      <c r="AG401" s="154" t="s">
        <v>526</v>
      </c>
      <c r="AH401" s="154" t="s">
        <v>526</v>
      </c>
      <c r="AI401" s="238" t="e">
        <v>#N/A</v>
      </c>
      <c r="AJ401" s="154" t="s">
        <v>526</v>
      </c>
      <c r="AK401" s="238" t="e">
        <v>#N/A</v>
      </c>
      <c r="AL401" s="154" t="s">
        <v>526</v>
      </c>
      <c r="AM401" s="227" t="str">
        <f>IF(COUNTIF('BU-TDR'!A:A,'Master List'!B401)&gt;0,"yes","no")</f>
        <v>no</v>
      </c>
      <c r="AN401" s="154">
        <v>4217</v>
      </c>
      <c r="AO401" s="239" t="s">
        <v>283</v>
      </c>
      <c r="AP401" s="239"/>
      <c r="AQ401" s="239"/>
      <c r="AR401" s="328">
        <v>42970</v>
      </c>
      <c r="AS401" s="153"/>
      <c r="AT401" s="239"/>
      <c r="AU401" s="239"/>
    </row>
    <row r="402" spans="1:47" s="240" customFormat="1" ht="12" hidden="1" x14ac:dyDescent="0.25">
      <c r="A402" s="231">
        <v>397</v>
      </c>
      <c r="B402" s="204" t="s">
        <v>2600</v>
      </c>
      <c r="C402" s="208" t="s">
        <v>2600</v>
      </c>
      <c r="D402" s="208" t="s">
        <v>2600</v>
      </c>
      <c r="E402" s="208"/>
      <c r="F402" s="208"/>
      <c r="G402" s="111" t="s">
        <v>283</v>
      </c>
      <c r="H402" s="204" t="s">
        <v>283</v>
      </c>
      <c r="I402" s="204" t="s">
        <v>283</v>
      </c>
      <c r="J402" s="208" t="s">
        <v>283</v>
      </c>
      <c r="K402" s="208" t="s">
        <v>571</v>
      </c>
      <c r="L402" s="156" t="s">
        <v>638</v>
      </c>
      <c r="M402" s="205">
        <v>38564</v>
      </c>
      <c r="N402" s="156" t="s">
        <v>525</v>
      </c>
      <c r="O402" s="155" t="s">
        <v>551</v>
      </c>
      <c r="P402" s="155" t="s">
        <v>2601</v>
      </c>
      <c r="Q402" s="316"/>
      <c r="R402" s="316"/>
      <c r="S402" s="258" t="s">
        <v>524</v>
      </c>
      <c r="T402" s="258">
        <v>0</v>
      </c>
      <c r="U402" s="258">
        <v>0</v>
      </c>
      <c r="V402" s="258" t="s">
        <v>524</v>
      </c>
      <c r="W402" s="258">
        <v>0</v>
      </c>
      <c r="X402" s="258">
        <v>0</v>
      </c>
      <c r="Y402" s="258" t="s">
        <v>524</v>
      </c>
      <c r="Z402" s="258">
        <v>0</v>
      </c>
      <c r="AA402" s="258">
        <v>0</v>
      </c>
      <c r="AB402" s="258" t="s">
        <v>524</v>
      </c>
      <c r="AC402" s="258"/>
      <c r="AD402" s="258" t="s">
        <v>526</v>
      </c>
      <c r="AE402" s="154"/>
      <c r="AF402" s="154" t="s">
        <v>526</v>
      </c>
      <c r="AG402" s="154" t="s">
        <v>526</v>
      </c>
      <c r="AH402" s="156" t="s">
        <v>526</v>
      </c>
      <c r="AI402" s="238" t="e">
        <v>#N/A</v>
      </c>
      <c r="AJ402" s="158" t="s">
        <v>526</v>
      </c>
      <c r="AK402" s="238" t="e">
        <v>#N/A</v>
      </c>
      <c r="AL402" s="208" t="s">
        <v>526</v>
      </c>
      <c r="AM402" s="227" t="str">
        <f>IF(COUNTIF('BU-TDR'!A:A,'Master List'!B402)&gt;0,"yes","no")</f>
        <v>no</v>
      </c>
      <c r="AN402" s="156"/>
      <c r="AO402" s="246"/>
      <c r="AP402" s="239"/>
      <c r="AQ402" s="239"/>
      <c r="AR402" s="328">
        <v>42947</v>
      </c>
      <c r="AS402" s="153"/>
      <c r="AT402" s="239"/>
      <c r="AU402" s="239"/>
    </row>
    <row r="403" spans="1:47" s="240" customFormat="1" ht="84" hidden="1" x14ac:dyDescent="0.25">
      <c r="A403" s="231">
        <v>398</v>
      </c>
      <c r="B403" s="204" t="s">
        <v>119</v>
      </c>
      <c r="C403" s="208" t="s">
        <v>119</v>
      </c>
      <c r="D403" s="208" t="s">
        <v>119</v>
      </c>
      <c r="E403" s="208"/>
      <c r="F403" s="208" t="s">
        <v>2117</v>
      </c>
      <c r="G403" s="111" t="s">
        <v>637</v>
      </c>
      <c r="H403" s="204" t="s">
        <v>72</v>
      </c>
      <c r="I403" s="204" t="s">
        <v>1723</v>
      </c>
      <c r="J403" s="158" t="s">
        <v>644</v>
      </c>
      <c r="K403" s="208" t="s">
        <v>534</v>
      </c>
      <c r="L403" s="156" t="s">
        <v>535</v>
      </c>
      <c r="M403" s="205"/>
      <c r="N403" s="156" t="s">
        <v>525</v>
      </c>
      <c r="O403" s="155" t="s">
        <v>551</v>
      </c>
      <c r="P403" s="153" t="s">
        <v>1722</v>
      </c>
      <c r="Q403" s="260"/>
      <c r="R403" s="260"/>
      <c r="S403" s="258" t="s">
        <v>642</v>
      </c>
      <c r="T403" s="258">
        <v>1</v>
      </c>
      <c r="U403" s="258">
        <v>2</v>
      </c>
      <c r="V403" s="258" t="s">
        <v>524</v>
      </c>
      <c r="W403" s="258">
        <v>0</v>
      </c>
      <c r="X403" s="258">
        <v>0</v>
      </c>
      <c r="Y403" s="258" t="s">
        <v>524</v>
      </c>
      <c r="Z403" s="258">
        <v>0</v>
      </c>
      <c r="AA403" s="258">
        <v>0</v>
      </c>
      <c r="AB403" s="258" t="s">
        <v>642</v>
      </c>
      <c r="AC403" s="258"/>
      <c r="AD403" s="258" t="s">
        <v>2304</v>
      </c>
      <c r="AE403" s="156"/>
      <c r="AF403" s="156" t="s">
        <v>526</v>
      </c>
      <c r="AG403" s="156" t="s">
        <v>1724</v>
      </c>
      <c r="AH403" s="156" t="s">
        <v>2602</v>
      </c>
      <c r="AI403" s="241" t="s">
        <v>526</v>
      </c>
      <c r="AJ403" s="208" t="s">
        <v>526</v>
      </c>
      <c r="AK403" s="241" t="s">
        <v>540</v>
      </c>
      <c r="AL403" s="208" t="s">
        <v>540</v>
      </c>
      <c r="AM403" s="227" t="str">
        <f>IF(COUNTIF('BU-TDR'!A:A,'Master List'!B403)&gt;0,"yes","no")</f>
        <v>yes</v>
      </c>
      <c r="AN403" s="156">
        <v>4232</v>
      </c>
      <c r="AO403" s="239" t="s">
        <v>74</v>
      </c>
      <c r="AP403" s="239"/>
      <c r="AQ403" s="239"/>
      <c r="AR403" s="328">
        <v>42969</v>
      </c>
      <c r="AS403" s="153" t="s">
        <v>2603</v>
      </c>
      <c r="AT403" s="239"/>
      <c r="AU403" s="239"/>
    </row>
    <row r="404" spans="1:47" s="240" customFormat="1" ht="24" hidden="1" x14ac:dyDescent="0.25">
      <c r="A404" s="231">
        <v>399</v>
      </c>
      <c r="B404" s="204" t="s">
        <v>1729</v>
      </c>
      <c r="C404" s="208" t="s">
        <v>119</v>
      </c>
      <c r="D404" s="208" t="s">
        <v>119</v>
      </c>
      <c r="E404" s="208"/>
      <c r="F404" s="208"/>
      <c r="G404" s="111" t="s">
        <v>530</v>
      </c>
      <c r="H404" s="204" t="s">
        <v>531</v>
      </c>
      <c r="I404" s="204" t="s">
        <v>532</v>
      </c>
      <c r="J404" s="208" t="s">
        <v>533</v>
      </c>
      <c r="K404" s="208" t="s">
        <v>534</v>
      </c>
      <c r="L404" s="156" t="s">
        <v>535</v>
      </c>
      <c r="M404" s="205"/>
      <c r="N404" s="156" t="s">
        <v>525</v>
      </c>
      <c r="O404" s="155" t="s">
        <v>551</v>
      </c>
      <c r="P404" s="153" t="s">
        <v>1728</v>
      </c>
      <c r="Q404" s="260"/>
      <c r="R404" s="260"/>
      <c r="S404" s="258" t="s">
        <v>524</v>
      </c>
      <c r="T404" s="258">
        <v>0</v>
      </c>
      <c r="U404" s="258">
        <v>0</v>
      </c>
      <c r="V404" s="258" t="s">
        <v>642</v>
      </c>
      <c r="W404" s="258">
        <v>1</v>
      </c>
      <c r="X404" s="258">
        <v>2</v>
      </c>
      <c r="Y404" s="258" t="s">
        <v>524</v>
      </c>
      <c r="Z404" s="258">
        <v>0</v>
      </c>
      <c r="AA404" s="258">
        <v>0</v>
      </c>
      <c r="AB404" s="258" t="s">
        <v>524</v>
      </c>
      <c r="AC404" s="258"/>
      <c r="AD404" s="258" t="s">
        <v>526</v>
      </c>
      <c r="AE404" s="156"/>
      <c r="AF404" s="156" t="s">
        <v>526</v>
      </c>
      <c r="AG404" s="156" t="s">
        <v>526</v>
      </c>
      <c r="AH404" s="156" t="s">
        <v>526</v>
      </c>
      <c r="AI404" s="241" t="s">
        <v>526</v>
      </c>
      <c r="AJ404" s="208" t="s">
        <v>526</v>
      </c>
      <c r="AK404" s="241" t="s">
        <v>540</v>
      </c>
      <c r="AL404" s="208" t="s">
        <v>540</v>
      </c>
      <c r="AM404" s="227" t="str">
        <f>IF(COUNTIF('BU-TDR'!A:A,'Master List'!B404)&gt;0,"yes","no")</f>
        <v>yes</v>
      </c>
      <c r="AN404" s="156">
        <v>4232</v>
      </c>
      <c r="AO404" s="239" t="s">
        <v>2499</v>
      </c>
      <c r="AP404" s="239"/>
      <c r="AQ404" s="239"/>
      <c r="AR404" s="328">
        <v>42947</v>
      </c>
      <c r="AS404" s="153"/>
      <c r="AT404" s="239"/>
      <c r="AU404" s="239"/>
    </row>
    <row r="405" spans="1:47" s="240" customFormat="1" ht="12" hidden="1" x14ac:dyDescent="0.25">
      <c r="A405" s="231">
        <v>400</v>
      </c>
      <c r="B405" s="204" t="s">
        <v>2604</v>
      </c>
      <c r="C405" s="208" t="s">
        <v>2604</v>
      </c>
      <c r="D405" s="208" t="s">
        <v>2604</v>
      </c>
      <c r="E405" s="208"/>
      <c r="F405" s="208"/>
      <c r="G405" s="111" t="s">
        <v>283</v>
      </c>
      <c r="H405" s="204" t="s">
        <v>283</v>
      </c>
      <c r="I405" s="204" t="s">
        <v>283</v>
      </c>
      <c r="J405" s="208" t="s">
        <v>283</v>
      </c>
      <c r="K405" s="208" t="s">
        <v>571</v>
      </c>
      <c r="L405" s="156" t="s">
        <v>638</v>
      </c>
      <c r="M405" s="205">
        <v>38564</v>
      </c>
      <c r="N405" s="156" t="s">
        <v>283</v>
      </c>
      <c r="O405" s="155" t="s">
        <v>283</v>
      </c>
      <c r="P405" s="153" t="s">
        <v>2605</v>
      </c>
      <c r="Q405" s="260"/>
      <c r="R405" s="260"/>
      <c r="S405" s="258" t="s">
        <v>524</v>
      </c>
      <c r="T405" s="258">
        <v>0</v>
      </c>
      <c r="U405" s="258">
        <v>0</v>
      </c>
      <c r="V405" s="258" t="s">
        <v>524</v>
      </c>
      <c r="W405" s="258">
        <v>0</v>
      </c>
      <c r="X405" s="258">
        <v>0</v>
      </c>
      <c r="Y405" s="258" t="s">
        <v>524</v>
      </c>
      <c r="Z405" s="258">
        <v>0</v>
      </c>
      <c r="AA405" s="258">
        <v>0</v>
      </c>
      <c r="AB405" s="258" t="s">
        <v>524</v>
      </c>
      <c r="AC405" s="258"/>
      <c r="AD405" s="258" t="s">
        <v>526</v>
      </c>
      <c r="AE405" s="154"/>
      <c r="AF405" s="154" t="s">
        <v>526</v>
      </c>
      <c r="AG405" s="154" t="s">
        <v>526</v>
      </c>
      <c r="AH405" s="156" t="s">
        <v>526</v>
      </c>
      <c r="AI405" s="238" t="e">
        <v>#N/A</v>
      </c>
      <c r="AJ405" s="158" t="s">
        <v>526</v>
      </c>
      <c r="AK405" s="238" t="e">
        <v>#N/A</v>
      </c>
      <c r="AL405" s="158" t="s">
        <v>526</v>
      </c>
      <c r="AM405" s="227" t="str">
        <f>IF(COUNTIF('BU-TDR'!A:A,'Master List'!B405)&gt;0,"yes","no")</f>
        <v>no</v>
      </c>
      <c r="AN405" s="154"/>
      <c r="AO405" s="239" t="s">
        <v>283</v>
      </c>
      <c r="AP405" s="239"/>
      <c r="AQ405" s="239"/>
      <c r="AR405" s="328">
        <v>42947</v>
      </c>
      <c r="AS405" s="153"/>
      <c r="AT405" s="239"/>
      <c r="AU405" s="239"/>
    </row>
    <row r="406" spans="1:47" s="240" customFormat="1" ht="12" hidden="1" x14ac:dyDescent="0.25">
      <c r="A406" s="231">
        <v>401</v>
      </c>
      <c r="B406" s="204" t="s">
        <v>2606</v>
      </c>
      <c r="C406" s="208" t="s">
        <v>2606</v>
      </c>
      <c r="D406" s="208" t="s">
        <v>2606</v>
      </c>
      <c r="E406" s="208"/>
      <c r="F406" s="208"/>
      <c r="G406" s="111" t="s">
        <v>283</v>
      </c>
      <c r="H406" s="204" t="s">
        <v>283</v>
      </c>
      <c r="I406" s="204" t="s">
        <v>283</v>
      </c>
      <c r="J406" s="208" t="s">
        <v>283</v>
      </c>
      <c r="K406" s="208" t="s">
        <v>571</v>
      </c>
      <c r="L406" s="156" t="s">
        <v>638</v>
      </c>
      <c r="M406" s="205">
        <v>38564</v>
      </c>
      <c r="N406" s="156" t="s">
        <v>283</v>
      </c>
      <c r="O406" s="155" t="s">
        <v>283</v>
      </c>
      <c r="P406" s="155" t="s">
        <v>2607</v>
      </c>
      <c r="Q406" s="316"/>
      <c r="R406" s="316"/>
      <c r="S406" s="258" t="s">
        <v>524</v>
      </c>
      <c r="T406" s="258">
        <v>0</v>
      </c>
      <c r="U406" s="258">
        <v>0</v>
      </c>
      <c r="V406" s="258" t="s">
        <v>524</v>
      </c>
      <c r="W406" s="258">
        <v>0</v>
      </c>
      <c r="X406" s="258">
        <v>0</v>
      </c>
      <c r="Y406" s="258" t="s">
        <v>524</v>
      </c>
      <c r="Z406" s="258">
        <v>0</v>
      </c>
      <c r="AA406" s="258">
        <v>0</v>
      </c>
      <c r="AB406" s="258" t="s">
        <v>524</v>
      </c>
      <c r="AC406" s="258"/>
      <c r="AD406" s="258" t="s">
        <v>526</v>
      </c>
      <c r="AE406" s="154"/>
      <c r="AF406" s="154" t="s">
        <v>526</v>
      </c>
      <c r="AG406" s="154" t="s">
        <v>526</v>
      </c>
      <c r="AH406" s="156" t="s">
        <v>526</v>
      </c>
      <c r="AI406" s="238" t="e">
        <v>#N/A</v>
      </c>
      <c r="AJ406" s="158" t="s">
        <v>526</v>
      </c>
      <c r="AK406" s="238" t="e">
        <v>#N/A</v>
      </c>
      <c r="AL406" s="208" t="s">
        <v>526</v>
      </c>
      <c r="AM406" s="227" t="str">
        <f>IF(COUNTIF('BU-TDR'!A:A,'Master List'!B406)&gt;0,"yes","no")</f>
        <v>no</v>
      </c>
      <c r="AN406" s="154"/>
      <c r="AO406" s="239" t="s">
        <v>283</v>
      </c>
      <c r="AP406" s="239"/>
      <c r="AQ406" s="239"/>
      <c r="AR406" s="328">
        <v>42947</v>
      </c>
      <c r="AS406" s="153"/>
      <c r="AT406" s="239"/>
      <c r="AU406" s="239"/>
    </row>
    <row r="407" spans="1:47" s="240" customFormat="1" ht="12" hidden="1" x14ac:dyDescent="0.25">
      <c r="A407" s="231">
        <v>402</v>
      </c>
      <c r="B407" s="224" t="s">
        <v>233</v>
      </c>
      <c r="C407" s="220" t="s">
        <v>233</v>
      </c>
      <c r="D407" s="220" t="s">
        <v>233</v>
      </c>
      <c r="E407" s="220"/>
      <c r="F407" s="220"/>
      <c r="G407" s="111" t="s">
        <v>637</v>
      </c>
      <c r="H407" s="204" t="s">
        <v>22</v>
      </c>
      <c r="I407" s="204" t="s">
        <v>1730</v>
      </c>
      <c r="J407" s="158" t="s">
        <v>659</v>
      </c>
      <c r="K407" s="208" t="s">
        <v>534</v>
      </c>
      <c r="L407" s="156" t="s">
        <v>535</v>
      </c>
      <c r="M407" s="205"/>
      <c r="N407" s="156" t="s">
        <v>141</v>
      </c>
      <c r="O407" s="155" t="s">
        <v>234</v>
      </c>
      <c r="P407" s="153" t="s">
        <v>232</v>
      </c>
      <c r="Q407" s="260"/>
      <c r="R407" s="260"/>
      <c r="S407" s="258" t="s">
        <v>642</v>
      </c>
      <c r="T407" s="258">
        <v>1</v>
      </c>
      <c r="U407" s="258">
        <v>155</v>
      </c>
      <c r="V407" s="258" t="s">
        <v>524</v>
      </c>
      <c r="W407" s="258">
        <v>0</v>
      </c>
      <c r="X407" s="258">
        <v>0</v>
      </c>
      <c r="Y407" s="258" t="s">
        <v>524</v>
      </c>
      <c r="Z407" s="258">
        <v>0</v>
      </c>
      <c r="AA407" s="258">
        <v>0</v>
      </c>
      <c r="AB407" s="258" t="s">
        <v>642</v>
      </c>
      <c r="AC407" s="258"/>
      <c r="AD407" s="258" t="s">
        <v>2304</v>
      </c>
      <c r="AE407" s="154"/>
      <c r="AF407" s="154" t="s">
        <v>526</v>
      </c>
      <c r="AG407" s="154" t="s">
        <v>526</v>
      </c>
      <c r="AH407" s="154" t="s">
        <v>526</v>
      </c>
      <c r="AI407" s="238" t="e">
        <v>#N/A</v>
      </c>
      <c r="AJ407" s="154" t="s">
        <v>526</v>
      </c>
      <c r="AK407" s="238" t="e">
        <v>#N/A</v>
      </c>
      <c r="AL407" s="154" t="s">
        <v>526</v>
      </c>
      <c r="AM407" s="227" t="str">
        <f>IF(COUNTIF('BU-TDR'!A:A,'Master List'!B407)&gt;0,"yes","no")</f>
        <v>no</v>
      </c>
      <c r="AN407" s="154">
        <v>4239</v>
      </c>
      <c r="AO407" s="239" t="s">
        <v>2192</v>
      </c>
      <c r="AP407" s="239"/>
      <c r="AQ407" s="239"/>
      <c r="AR407" s="328">
        <v>42947</v>
      </c>
      <c r="AS407" s="153"/>
      <c r="AT407" s="239"/>
      <c r="AU407" s="239"/>
    </row>
    <row r="408" spans="1:47" s="240" customFormat="1" ht="12" hidden="1" x14ac:dyDescent="0.25">
      <c r="A408" s="231">
        <v>403</v>
      </c>
      <c r="B408" s="224" t="s">
        <v>1738</v>
      </c>
      <c r="C408" s="220" t="s">
        <v>233</v>
      </c>
      <c r="D408" s="220" t="s">
        <v>233</v>
      </c>
      <c r="E408" s="220"/>
      <c r="F408" s="220"/>
      <c r="G408" s="111" t="s">
        <v>530</v>
      </c>
      <c r="H408" s="204" t="s">
        <v>531</v>
      </c>
      <c r="I408" s="204" t="s">
        <v>532</v>
      </c>
      <c r="J408" s="208" t="s">
        <v>533</v>
      </c>
      <c r="K408" s="208" t="s">
        <v>534</v>
      </c>
      <c r="L408" s="156" t="s">
        <v>535</v>
      </c>
      <c r="M408" s="205"/>
      <c r="N408" s="156" t="s">
        <v>141</v>
      </c>
      <c r="O408" s="155" t="s">
        <v>234</v>
      </c>
      <c r="P408" s="153" t="s">
        <v>1737</v>
      </c>
      <c r="Q408" s="260"/>
      <c r="R408" s="260"/>
      <c r="S408" s="258" t="s">
        <v>524</v>
      </c>
      <c r="T408" s="258">
        <v>0</v>
      </c>
      <c r="U408" s="258">
        <v>0</v>
      </c>
      <c r="V408" s="258" t="s">
        <v>642</v>
      </c>
      <c r="W408" s="258">
        <v>1</v>
      </c>
      <c r="X408" s="258">
        <v>155</v>
      </c>
      <c r="Y408" s="258" t="s">
        <v>524</v>
      </c>
      <c r="Z408" s="258">
        <v>0</v>
      </c>
      <c r="AA408" s="258">
        <v>0</v>
      </c>
      <c r="AB408" s="258" t="s">
        <v>524</v>
      </c>
      <c r="AC408" s="258"/>
      <c r="AD408" s="258" t="s">
        <v>526</v>
      </c>
      <c r="AE408" s="154"/>
      <c r="AF408" s="154" t="s">
        <v>526</v>
      </c>
      <c r="AG408" s="154" t="s">
        <v>526</v>
      </c>
      <c r="AH408" s="154" t="s">
        <v>526</v>
      </c>
      <c r="AI408" s="238" t="e">
        <v>#N/A</v>
      </c>
      <c r="AJ408" s="154" t="s">
        <v>526</v>
      </c>
      <c r="AK408" s="238" t="e">
        <v>#N/A</v>
      </c>
      <c r="AL408" s="154" t="s">
        <v>526</v>
      </c>
      <c r="AM408" s="227" t="str">
        <f>IF(COUNTIF('BU-TDR'!A:A,'Master List'!B408)&gt;0,"yes","no")</f>
        <v>no</v>
      </c>
      <c r="AN408" s="154">
        <v>4239</v>
      </c>
      <c r="AO408" s="239" t="s">
        <v>2608</v>
      </c>
      <c r="AP408" s="239"/>
      <c r="AQ408" s="239"/>
      <c r="AR408" s="328">
        <v>42947</v>
      </c>
      <c r="AS408" s="153"/>
      <c r="AT408" s="239"/>
      <c r="AU408" s="239"/>
    </row>
    <row r="409" spans="1:47" s="240" customFormat="1" hidden="1" x14ac:dyDescent="0.2">
      <c r="A409" s="231">
        <v>404</v>
      </c>
      <c r="B409" s="224" t="s">
        <v>1740</v>
      </c>
      <c r="C409" s="220" t="s">
        <v>1740</v>
      </c>
      <c r="D409" s="220" t="s">
        <v>1740</v>
      </c>
      <c r="E409" s="220"/>
      <c r="F409" s="335" t="s">
        <v>2190</v>
      </c>
      <c r="G409" s="111" t="s">
        <v>637</v>
      </c>
      <c r="H409" s="204" t="s">
        <v>22</v>
      </c>
      <c r="I409" s="204" t="s">
        <v>283</v>
      </c>
      <c r="J409" s="208" t="s">
        <v>283</v>
      </c>
      <c r="K409" s="208" t="s">
        <v>534</v>
      </c>
      <c r="L409" s="156" t="s">
        <v>638</v>
      </c>
      <c r="M409" s="205" t="s">
        <v>1741</v>
      </c>
      <c r="N409" s="156" t="s">
        <v>141</v>
      </c>
      <c r="O409" s="155" t="s">
        <v>558</v>
      </c>
      <c r="P409" s="153" t="s">
        <v>1739</v>
      </c>
      <c r="Q409" s="260" t="s">
        <v>1742</v>
      </c>
      <c r="R409" s="260"/>
      <c r="S409" s="258" t="s">
        <v>524</v>
      </c>
      <c r="T409" s="258">
        <v>0</v>
      </c>
      <c r="U409" s="258">
        <v>0</v>
      </c>
      <c r="V409" s="258" t="s">
        <v>524</v>
      </c>
      <c r="W409" s="258">
        <v>0</v>
      </c>
      <c r="X409" s="258">
        <v>0</v>
      </c>
      <c r="Y409" s="258" t="s">
        <v>524</v>
      </c>
      <c r="Z409" s="258">
        <v>0</v>
      </c>
      <c r="AA409" s="258">
        <v>0</v>
      </c>
      <c r="AB409" s="258" t="s">
        <v>524</v>
      </c>
      <c r="AC409" s="258"/>
      <c r="AD409" s="258" t="s">
        <v>526</v>
      </c>
      <c r="AE409" s="154"/>
      <c r="AF409" s="154" t="s">
        <v>526</v>
      </c>
      <c r="AG409" s="154" t="s">
        <v>526</v>
      </c>
      <c r="AH409" s="154" t="s">
        <v>526</v>
      </c>
      <c r="AI409" s="238" t="e">
        <v>#N/A</v>
      </c>
      <c r="AJ409" s="154" t="s">
        <v>526</v>
      </c>
      <c r="AK409" s="238" t="e">
        <v>#N/A</v>
      </c>
      <c r="AL409" s="154" t="s">
        <v>526</v>
      </c>
      <c r="AM409" s="227" t="str">
        <f>IF(COUNTIF('BU-TDR'!A:A,'Master List'!B409)&gt;0,"yes","no")</f>
        <v>no</v>
      </c>
      <c r="AN409" s="154">
        <v>4258</v>
      </c>
      <c r="AO409" s="239" t="s">
        <v>283</v>
      </c>
      <c r="AP409" s="239"/>
      <c r="AQ409" s="239"/>
      <c r="AR409" s="328">
        <v>42947</v>
      </c>
      <c r="AS409" s="155"/>
      <c r="AT409" s="246"/>
      <c r="AU409" s="246"/>
    </row>
    <row r="410" spans="1:47" s="240" customFormat="1" ht="24" hidden="1" x14ac:dyDescent="0.25">
      <c r="A410" s="222">
        <v>405</v>
      </c>
      <c r="B410" s="224" t="s">
        <v>1744</v>
      </c>
      <c r="C410" s="220" t="s">
        <v>1740</v>
      </c>
      <c r="D410" s="220" t="s">
        <v>1740</v>
      </c>
      <c r="E410" s="220"/>
      <c r="F410" s="220"/>
      <c r="G410" s="110" t="s">
        <v>530</v>
      </c>
      <c r="H410" s="157" t="s">
        <v>531</v>
      </c>
      <c r="I410" s="157" t="s">
        <v>532</v>
      </c>
      <c r="J410" s="158" t="s">
        <v>533</v>
      </c>
      <c r="K410" s="158" t="s">
        <v>534</v>
      </c>
      <c r="L410" s="154" t="s">
        <v>572</v>
      </c>
      <c r="M410" s="205" t="s">
        <v>1741</v>
      </c>
      <c r="N410" s="154" t="s">
        <v>141</v>
      </c>
      <c r="O410" s="153" t="s">
        <v>558</v>
      </c>
      <c r="P410" s="153" t="s">
        <v>1743</v>
      </c>
      <c r="Q410" s="260" t="s">
        <v>1742</v>
      </c>
      <c r="R410" s="260"/>
      <c r="S410" s="258" t="s">
        <v>524</v>
      </c>
      <c r="T410" s="258">
        <v>0</v>
      </c>
      <c r="U410" s="258">
        <v>0</v>
      </c>
      <c r="V410" s="258" t="s">
        <v>524</v>
      </c>
      <c r="W410" s="258">
        <v>0</v>
      </c>
      <c r="X410" s="258">
        <v>0</v>
      </c>
      <c r="Y410" s="258" t="s">
        <v>524</v>
      </c>
      <c r="Z410" s="258">
        <v>0</v>
      </c>
      <c r="AA410" s="258">
        <v>0</v>
      </c>
      <c r="AB410" s="258" t="s">
        <v>524</v>
      </c>
      <c r="AC410" s="258"/>
      <c r="AD410" s="258" t="s">
        <v>526</v>
      </c>
      <c r="AE410" s="154"/>
      <c r="AF410" s="154" t="s">
        <v>526</v>
      </c>
      <c r="AG410" s="154" t="s">
        <v>526</v>
      </c>
      <c r="AH410" s="154" t="s">
        <v>526</v>
      </c>
      <c r="AI410" s="238" t="e">
        <v>#N/A</v>
      </c>
      <c r="AJ410" s="154" t="s">
        <v>526</v>
      </c>
      <c r="AK410" s="238" t="e">
        <v>#N/A</v>
      </c>
      <c r="AL410" s="154" t="s">
        <v>526</v>
      </c>
      <c r="AM410" s="227" t="str">
        <f>IF(COUNTIF('BU-TDR'!A:A,'Master List'!B410)&gt;0,"yes","no")</f>
        <v>no</v>
      </c>
      <c r="AN410" s="156">
        <v>4258</v>
      </c>
      <c r="AO410" s="239" t="s">
        <v>283</v>
      </c>
      <c r="AP410" s="239"/>
      <c r="AQ410" s="239"/>
      <c r="AR410" s="328">
        <v>42970</v>
      </c>
      <c r="AS410" s="153"/>
      <c r="AT410" s="239"/>
      <c r="AU410" s="239"/>
    </row>
    <row r="411" spans="1:47" s="240" customFormat="1" ht="24" hidden="1" x14ac:dyDescent="0.25">
      <c r="A411" s="222">
        <v>406</v>
      </c>
      <c r="B411" s="224" t="s">
        <v>1059</v>
      </c>
      <c r="C411" s="220" t="s">
        <v>1059</v>
      </c>
      <c r="D411" s="220" t="s">
        <v>1059</v>
      </c>
      <c r="E411" s="220"/>
      <c r="F411" s="220"/>
      <c r="G411" s="111" t="s">
        <v>637</v>
      </c>
      <c r="H411" s="157" t="s">
        <v>22</v>
      </c>
      <c r="I411" s="157" t="s">
        <v>283</v>
      </c>
      <c r="J411" s="158" t="s">
        <v>672</v>
      </c>
      <c r="K411" s="158" t="s">
        <v>571</v>
      </c>
      <c r="L411" s="156" t="s">
        <v>572</v>
      </c>
      <c r="M411" s="202">
        <v>42521</v>
      </c>
      <c r="N411" s="154" t="s">
        <v>141</v>
      </c>
      <c r="O411" s="153" t="s">
        <v>558</v>
      </c>
      <c r="P411" s="153" t="s">
        <v>1745</v>
      </c>
      <c r="Q411" s="260"/>
      <c r="R411" s="260"/>
      <c r="S411" s="258" t="s">
        <v>524</v>
      </c>
      <c r="T411" s="258">
        <v>0</v>
      </c>
      <c r="U411" s="258">
        <v>0</v>
      </c>
      <c r="V411" s="258" t="s">
        <v>524</v>
      </c>
      <c r="W411" s="258">
        <v>0</v>
      </c>
      <c r="X411" s="258">
        <v>0</v>
      </c>
      <c r="Y411" s="258" t="s">
        <v>524</v>
      </c>
      <c r="Z411" s="258">
        <v>0</v>
      </c>
      <c r="AA411" s="258">
        <v>0</v>
      </c>
      <c r="AB411" s="258" t="s">
        <v>524</v>
      </c>
      <c r="AC411" s="258"/>
      <c r="AD411" s="258" t="s">
        <v>526</v>
      </c>
      <c r="AE411" s="156"/>
      <c r="AF411" s="156" t="s">
        <v>526</v>
      </c>
      <c r="AG411" s="154" t="s">
        <v>526</v>
      </c>
      <c r="AH411" s="156" t="s">
        <v>526</v>
      </c>
      <c r="AI411" s="238" t="e">
        <v>#N/A</v>
      </c>
      <c r="AJ411" s="158" t="s">
        <v>526</v>
      </c>
      <c r="AK411" s="238" t="e">
        <v>#N/A</v>
      </c>
      <c r="AL411" s="158" t="s">
        <v>526</v>
      </c>
      <c r="AM411" s="227" t="str">
        <f>IF(COUNTIF('BU-TDR'!A:A,'Master List'!B411)&gt;0,"yes","no")</f>
        <v>no</v>
      </c>
      <c r="AN411" s="154">
        <v>4250</v>
      </c>
      <c r="AO411" s="239" t="s">
        <v>1745</v>
      </c>
      <c r="AP411" s="239"/>
      <c r="AQ411" s="239"/>
      <c r="AR411" s="328">
        <v>42970</v>
      </c>
      <c r="AS411" s="153"/>
      <c r="AT411" s="239"/>
      <c r="AU411" s="239"/>
    </row>
    <row r="412" spans="1:47" s="240" customFormat="1" ht="24" hidden="1" x14ac:dyDescent="0.25">
      <c r="A412" s="222">
        <v>407</v>
      </c>
      <c r="B412" s="224" t="s">
        <v>1747</v>
      </c>
      <c r="C412" s="220" t="s">
        <v>1059</v>
      </c>
      <c r="D412" s="220" t="s">
        <v>1059</v>
      </c>
      <c r="E412" s="220"/>
      <c r="F412" s="220"/>
      <c r="G412" s="110" t="s">
        <v>530</v>
      </c>
      <c r="H412" s="157" t="s">
        <v>531</v>
      </c>
      <c r="I412" s="157" t="s">
        <v>532</v>
      </c>
      <c r="J412" s="158" t="s">
        <v>283</v>
      </c>
      <c r="K412" s="158" t="s">
        <v>571</v>
      </c>
      <c r="L412" s="156" t="s">
        <v>572</v>
      </c>
      <c r="M412" s="202">
        <v>42521</v>
      </c>
      <c r="N412" s="154" t="s">
        <v>141</v>
      </c>
      <c r="O412" s="153" t="s">
        <v>558</v>
      </c>
      <c r="P412" s="153" t="s">
        <v>1746</v>
      </c>
      <c r="Q412" s="260"/>
      <c r="R412" s="260"/>
      <c r="S412" s="258" t="s">
        <v>524</v>
      </c>
      <c r="T412" s="258">
        <v>0</v>
      </c>
      <c r="U412" s="258">
        <v>0</v>
      </c>
      <c r="V412" s="258" t="s">
        <v>524</v>
      </c>
      <c r="W412" s="258">
        <v>0</v>
      </c>
      <c r="X412" s="258">
        <v>0</v>
      </c>
      <c r="Y412" s="258" t="s">
        <v>524</v>
      </c>
      <c r="Z412" s="258">
        <v>0</v>
      </c>
      <c r="AA412" s="258">
        <v>0</v>
      </c>
      <c r="AB412" s="258" t="s">
        <v>524</v>
      </c>
      <c r="AC412" s="258"/>
      <c r="AD412" s="258" t="s">
        <v>526</v>
      </c>
      <c r="AE412" s="154"/>
      <c r="AF412" s="154" t="s">
        <v>526</v>
      </c>
      <c r="AG412" s="154" t="s">
        <v>526</v>
      </c>
      <c r="AH412" s="156" t="s">
        <v>526</v>
      </c>
      <c r="AI412" s="238" t="e">
        <v>#N/A</v>
      </c>
      <c r="AJ412" s="158" t="s">
        <v>526</v>
      </c>
      <c r="AK412" s="238" t="e">
        <v>#N/A</v>
      </c>
      <c r="AL412" s="158" t="s">
        <v>526</v>
      </c>
      <c r="AM412" s="227" t="str">
        <f>IF(COUNTIF('BU-TDR'!A:A,'Master List'!B412)&gt;0,"yes","no")</f>
        <v>no</v>
      </c>
      <c r="AN412" s="154">
        <v>4250</v>
      </c>
      <c r="AO412" s="239" t="s">
        <v>2609</v>
      </c>
      <c r="AP412" s="239"/>
      <c r="AQ412" s="239"/>
      <c r="AR412" s="328">
        <v>42947</v>
      </c>
      <c r="AS412" s="153"/>
      <c r="AT412" s="239"/>
      <c r="AU412" s="239"/>
    </row>
    <row r="413" spans="1:47" s="240" customFormat="1" ht="48" hidden="1" x14ac:dyDescent="0.25">
      <c r="A413" s="222">
        <v>408</v>
      </c>
      <c r="B413" s="224" t="s">
        <v>1749</v>
      </c>
      <c r="C413" s="220" t="s">
        <v>1749</v>
      </c>
      <c r="D413" s="220" t="s">
        <v>1749</v>
      </c>
      <c r="E413" s="220"/>
      <c r="F413" s="220"/>
      <c r="G413" s="111" t="s">
        <v>637</v>
      </c>
      <c r="H413" s="157" t="s">
        <v>22</v>
      </c>
      <c r="I413" s="157" t="s">
        <v>283</v>
      </c>
      <c r="J413" s="158" t="s">
        <v>672</v>
      </c>
      <c r="K413" s="158" t="s">
        <v>571</v>
      </c>
      <c r="L413" s="156" t="s">
        <v>572</v>
      </c>
      <c r="M413" s="202">
        <v>42521</v>
      </c>
      <c r="N413" s="154" t="s">
        <v>141</v>
      </c>
      <c r="O413" s="153" t="s">
        <v>558</v>
      </c>
      <c r="P413" s="153" t="s">
        <v>1748</v>
      </c>
      <c r="Q413" s="260"/>
      <c r="R413" s="260"/>
      <c r="S413" s="258" t="s">
        <v>524</v>
      </c>
      <c r="T413" s="258">
        <v>0</v>
      </c>
      <c r="U413" s="258">
        <v>0</v>
      </c>
      <c r="V413" s="258" t="s">
        <v>524</v>
      </c>
      <c r="W413" s="258">
        <v>0</v>
      </c>
      <c r="X413" s="258">
        <v>0</v>
      </c>
      <c r="Y413" s="258" t="s">
        <v>524</v>
      </c>
      <c r="Z413" s="258">
        <v>0</v>
      </c>
      <c r="AA413" s="258">
        <v>0</v>
      </c>
      <c r="AB413" s="258" t="s">
        <v>524</v>
      </c>
      <c r="AC413" s="258"/>
      <c r="AD413" s="258" t="s">
        <v>526</v>
      </c>
      <c r="AE413" s="154"/>
      <c r="AF413" s="154" t="s">
        <v>526</v>
      </c>
      <c r="AG413" s="154" t="s">
        <v>526</v>
      </c>
      <c r="AH413" s="154" t="s">
        <v>526</v>
      </c>
      <c r="AI413" s="238" t="e">
        <v>#N/A</v>
      </c>
      <c r="AJ413" s="154" t="s">
        <v>526</v>
      </c>
      <c r="AK413" s="238" t="e">
        <v>#N/A</v>
      </c>
      <c r="AL413" s="154" t="s">
        <v>526</v>
      </c>
      <c r="AM413" s="227" t="str">
        <f>IF(COUNTIF('BU-TDR'!A:A,'Master List'!B413)&gt;0,"yes","no")</f>
        <v>no</v>
      </c>
      <c r="AN413" s="154">
        <v>4251</v>
      </c>
      <c r="AO413" s="239" t="s">
        <v>1748</v>
      </c>
      <c r="AP413" s="239"/>
      <c r="AQ413" s="239"/>
      <c r="AR413" s="328">
        <v>42947</v>
      </c>
      <c r="AS413" s="329" t="s">
        <v>2590</v>
      </c>
      <c r="AT413" s="239" t="s">
        <v>2391</v>
      </c>
      <c r="AU413" s="239"/>
    </row>
    <row r="414" spans="1:47" s="240" customFormat="1" ht="24" hidden="1" x14ac:dyDescent="0.25">
      <c r="A414" s="222">
        <v>409</v>
      </c>
      <c r="B414" s="224" t="s">
        <v>1751</v>
      </c>
      <c r="C414" s="220" t="s">
        <v>1749</v>
      </c>
      <c r="D414" s="220" t="s">
        <v>1749</v>
      </c>
      <c r="E414" s="220"/>
      <c r="F414" s="220"/>
      <c r="G414" s="110" t="s">
        <v>530</v>
      </c>
      <c r="H414" s="157" t="s">
        <v>531</v>
      </c>
      <c r="I414" s="157" t="s">
        <v>532</v>
      </c>
      <c r="J414" s="158" t="s">
        <v>283</v>
      </c>
      <c r="K414" s="158" t="s">
        <v>571</v>
      </c>
      <c r="L414" s="156" t="s">
        <v>572</v>
      </c>
      <c r="M414" s="202">
        <v>42521</v>
      </c>
      <c r="N414" s="154" t="s">
        <v>141</v>
      </c>
      <c r="O414" s="153" t="s">
        <v>558</v>
      </c>
      <c r="P414" s="153" t="s">
        <v>1750</v>
      </c>
      <c r="Q414" s="260"/>
      <c r="R414" s="260"/>
      <c r="S414" s="258" t="s">
        <v>524</v>
      </c>
      <c r="T414" s="258">
        <v>0</v>
      </c>
      <c r="U414" s="258">
        <v>0</v>
      </c>
      <c r="V414" s="258" t="s">
        <v>524</v>
      </c>
      <c r="W414" s="258">
        <v>0</v>
      </c>
      <c r="X414" s="258">
        <v>0</v>
      </c>
      <c r="Y414" s="258" t="s">
        <v>524</v>
      </c>
      <c r="Z414" s="258">
        <v>0</v>
      </c>
      <c r="AA414" s="258">
        <v>0</v>
      </c>
      <c r="AB414" s="258" t="s">
        <v>524</v>
      </c>
      <c r="AC414" s="258"/>
      <c r="AD414" s="258" t="s">
        <v>526</v>
      </c>
      <c r="AE414" s="154"/>
      <c r="AF414" s="154" t="s">
        <v>526</v>
      </c>
      <c r="AG414" s="154" t="s">
        <v>526</v>
      </c>
      <c r="AH414" s="154" t="s">
        <v>526</v>
      </c>
      <c r="AI414" s="238" t="e">
        <v>#N/A</v>
      </c>
      <c r="AJ414" s="154" t="s">
        <v>526</v>
      </c>
      <c r="AK414" s="238" t="e">
        <v>#N/A</v>
      </c>
      <c r="AL414" s="154" t="s">
        <v>526</v>
      </c>
      <c r="AM414" s="227" t="str">
        <f>IF(COUNTIF('BU-TDR'!A:A,'Master List'!B414)&gt;0,"yes","no")</f>
        <v>no</v>
      </c>
      <c r="AN414" s="154">
        <v>4251</v>
      </c>
      <c r="AO414" s="239" t="s">
        <v>2610</v>
      </c>
      <c r="AP414" s="239"/>
      <c r="AQ414" s="239"/>
      <c r="AR414" s="328">
        <v>42947</v>
      </c>
      <c r="AS414" s="329"/>
      <c r="AT414" s="239" t="s">
        <v>2391</v>
      </c>
      <c r="AU414" s="239"/>
    </row>
    <row r="415" spans="1:47" s="240" customFormat="1" ht="48" hidden="1" x14ac:dyDescent="0.25">
      <c r="A415" s="222">
        <v>410</v>
      </c>
      <c r="B415" s="224" t="s">
        <v>1753</v>
      </c>
      <c r="C415" s="220" t="s">
        <v>1753</v>
      </c>
      <c r="D415" s="220" t="s">
        <v>1753</v>
      </c>
      <c r="E415" s="220"/>
      <c r="F415" s="220"/>
      <c r="G415" s="111" t="s">
        <v>637</v>
      </c>
      <c r="H415" s="157" t="s">
        <v>22</v>
      </c>
      <c r="I415" s="157" t="s">
        <v>283</v>
      </c>
      <c r="J415" s="158" t="s">
        <v>672</v>
      </c>
      <c r="K415" s="158" t="s">
        <v>571</v>
      </c>
      <c r="L415" s="156" t="s">
        <v>572</v>
      </c>
      <c r="M415" s="202">
        <v>42521</v>
      </c>
      <c r="N415" s="154" t="s">
        <v>141</v>
      </c>
      <c r="O415" s="153" t="s">
        <v>558</v>
      </c>
      <c r="P415" s="153" t="s">
        <v>1752</v>
      </c>
      <c r="Q415" s="260"/>
      <c r="R415" s="260"/>
      <c r="S415" s="258" t="s">
        <v>524</v>
      </c>
      <c r="T415" s="258">
        <v>0</v>
      </c>
      <c r="U415" s="258">
        <v>0</v>
      </c>
      <c r="V415" s="258" t="s">
        <v>524</v>
      </c>
      <c r="W415" s="258">
        <v>0</v>
      </c>
      <c r="X415" s="258">
        <v>0</v>
      </c>
      <c r="Y415" s="258" t="s">
        <v>524</v>
      </c>
      <c r="Z415" s="258">
        <v>0</v>
      </c>
      <c r="AA415" s="258">
        <v>0</v>
      </c>
      <c r="AB415" s="258" t="s">
        <v>524</v>
      </c>
      <c r="AC415" s="258"/>
      <c r="AD415" s="258" t="s">
        <v>526</v>
      </c>
      <c r="AE415" s="154"/>
      <c r="AF415" s="154" t="s">
        <v>526</v>
      </c>
      <c r="AG415" s="154" t="s">
        <v>526</v>
      </c>
      <c r="AH415" s="154" t="s">
        <v>526</v>
      </c>
      <c r="AI415" s="238" t="e">
        <v>#N/A</v>
      </c>
      <c r="AJ415" s="154" t="s">
        <v>526</v>
      </c>
      <c r="AK415" s="238" t="e">
        <v>#N/A</v>
      </c>
      <c r="AL415" s="154" t="s">
        <v>526</v>
      </c>
      <c r="AM415" s="227" t="str">
        <f>IF(COUNTIF('BU-TDR'!A:A,'Master List'!B415)&gt;0,"yes","no")</f>
        <v>no</v>
      </c>
      <c r="AN415" s="154">
        <v>4252</v>
      </c>
      <c r="AO415" s="239" t="s">
        <v>1752</v>
      </c>
      <c r="AP415" s="239"/>
      <c r="AQ415" s="239"/>
      <c r="AR415" s="328">
        <v>42947</v>
      </c>
      <c r="AS415" s="329" t="s">
        <v>2590</v>
      </c>
      <c r="AT415" s="239" t="s">
        <v>2391</v>
      </c>
      <c r="AU415" s="239"/>
    </row>
    <row r="416" spans="1:47" s="240" customFormat="1" ht="24" hidden="1" x14ac:dyDescent="0.25">
      <c r="A416" s="222">
        <v>411</v>
      </c>
      <c r="B416" s="224" t="s">
        <v>1755</v>
      </c>
      <c r="C416" s="220" t="s">
        <v>1753</v>
      </c>
      <c r="D416" s="220" t="s">
        <v>1753</v>
      </c>
      <c r="E416" s="220"/>
      <c r="F416" s="220"/>
      <c r="G416" s="110" t="s">
        <v>530</v>
      </c>
      <c r="H416" s="157" t="s">
        <v>531</v>
      </c>
      <c r="I416" s="157" t="s">
        <v>532</v>
      </c>
      <c r="J416" s="158" t="s">
        <v>283</v>
      </c>
      <c r="K416" s="158" t="s">
        <v>571</v>
      </c>
      <c r="L416" s="156" t="s">
        <v>572</v>
      </c>
      <c r="M416" s="202">
        <v>42521</v>
      </c>
      <c r="N416" s="154" t="s">
        <v>141</v>
      </c>
      <c r="O416" s="153" t="s">
        <v>558</v>
      </c>
      <c r="P416" s="153" t="s">
        <v>1754</v>
      </c>
      <c r="Q416" s="260"/>
      <c r="R416" s="260"/>
      <c r="S416" s="258" t="s">
        <v>524</v>
      </c>
      <c r="T416" s="258">
        <v>0</v>
      </c>
      <c r="U416" s="258">
        <v>0</v>
      </c>
      <c r="V416" s="258" t="s">
        <v>524</v>
      </c>
      <c r="W416" s="258">
        <v>0</v>
      </c>
      <c r="X416" s="258">
        <v>0</v>
      </c>
      <c r="Y416" s="258" t="s">
        <v>524</v>
      </c>
      <c r="Z416" s="258">
        <v>0</v>
      </c>
      <c r="AA416" s="258">
        <v>0</v>
      </c>
      <c r="AB416" s="258" t="s">
        <v>524</v>
      </c>
      <c r="AC416" s="258"/>
      <c r="AD416" s="258" t="s">
        <v>526</v>
      </c>
      <c r="AE416" s="154"/>
      <c r="AF416" s="154" t="s">
        <v>526</v>
      </c>
      <c r="AG416" s="154" t="s">
        <v>526</v>
      </c>
      <c r="AH416" s="154" t="s">
        <v>526</v>
      </c>
      <c r="AI416" s="238" t="e">
        <v>#N/A</v>
      </c>
      <c r="AJ416" s="154" t="s">
        <v>526</v>
      </c>
      <c r="AK416" s="238" t="e">
        <v>#N/A</v>
      </c>
      <c r="AL416" s="154" t="s">
        <v>526</v>
      </c>
      <c r="AM416" s="227" t="str">
        <f>IF(COUNTIF('BU-TDR'!A:A,'Master List'!B416)&gt;0,"yes","no")</f>
        <v>no</v>
      </c>
      <c r="AN416" s="154">
        <v>4252</v>
      </c>
      <c r="AO416" s="239" t="s">
        <v>2611</v>
      </c>
      <c r="AP416" s="239"/>
      <c r="AQ416" s="239"/>
      <c r="AR416" s="328">
        <v>42947</v>
      </c>
      <c r="AS416" s="153"/>
      <c r="AT416" s="239" t="s">
        <v>2391</v>
      </c>
      <c r="AU416" s="239"/>
    </row>
    <row r="417" spans="1:47" s="240" customFormat="1" hidden="1" x14ac:dyDescent="0.2">
      <c r="A417" s="222">
        <v>412</v>
      </c>
      <c r="B417" s="224" t="s">
        <v>210</v>
      </c>
      <c r="C417" s="220" t="s">
        <v>210</v>
      </c>
      <c r="D417" s="220" t="s">
        <v>210</v>
      </c>
      <c r="E417" s="220"/>
      <c r="F417" s="335" t="s">
        <v>2190</v>
      </c>
      <c r="G417" s="110" t="s">
        <v>637</v>
      </c>
      <c r="H417" s="157" t="s">
        <v>22</v>
      </c>
      <c r="I417" s="157" t="s">
        <v>1756</v>
      </c>
      <c r="J417" s="158" t="s">
        <v>644</v>
      </c>
      <c r="K417" s="158" t="s">
        <v>534</v>
      </c>
      <c r="L417" s="154" t="s">
        <v>535</v>
      </c>
      <c r="M417" s="202"/>
      <c r="N417" s="154" t="s">
        <v>141</v>
      </c>
      <c r="O417" s="153" t="s">
        <v>558</v>
      </c>
      <c r="P417" s="153" t="s">
        <v>209</v>
      </c>
      <c r="Q417" s="260" t="s">
        <v>1742</v>
      </c>
      <c r="R417" s="260" t="s">
        <v>725</v>
      </c>
      <c r="S417" s="258" t="s">
        <v>642</v>
      </c>
      <c r="T417" s="258">
        <v>1</v>
      </c>
      <c r="U417" s="258">
        <v>3</v>
      </c>
      <c r="V417" s="258" t="s">
        <v>524</v>
      </c>
      <c r="W417" s="258">
        <v>0</v>
      </c>
      <c r="X417" s="258">
        <v>0</v>
      </c>
      <c r="Y417" s="258" t="s">
        <v>642</v>
      </c>
      <c r="Z417" s="258">
        <v>1</v>
      </c>
      <c r="AA417" s="258">
        <v>1</v>
      </c>
      <c r="AB417" s="258" t="s">
        <v>642</v>
      </c>
      <c r="AC417" s="258"/>
      <c r="AD417" s="258" t="s">
        <v>2304</v>
      </c>
      <c r="AE417" s="154"/>
      <c r="AF417" s="154" t="s">
        <v>526</v>
      </c>
      <c r="AG417" s="154" t="s">
        <v>526</v>
      </c>
      <c r="AH417" s="154" t="s">
        <v>526</v>
      </c>
      <c r="AI417" s="238" t="s">
        <v>526</v>
      </c>
      <c r="AJ417" s="154" t="s">
        <v>526</v>
      </c>
      <c r="AK417" s="238" t="s">
        <v>540</v>
      </c>
      <c r="AL417" s="158" t="s">
        <v>540</v>
      </c>
      <c r="AM417" s="227" t="str">
        <f>IF(COUNTIF('BU-TDR'!A:A,'Master List'!B417)&gt;0,"yes","no")</f>
        <v>no</v>
      </c>
      <c r="AN417" s="154">
        <v>4253</v>
      </c>
      <c r="AO417" s="239" t="s">
        <v>209</v>
      </c>
      <c r="AP417" s="239"/>
      <c r="AQ417" s="239"/>
      <c r="AR417" s="328">
        <v>42947</v>
      </c>
      <c r="AS417" s="153"/>
      <c r="AT417" s="239"/>
      <c r="AU417" s="239"/>
    </row>
    <row r="418" spans="1:47" s="240" customFormat="1" ht="12" hidden="1" x14ac:dyDescent="0.25">
      <c r="A418" s="222">
        <v>413</v>
      </c>
      <c r="B418" s="224" t="s">
        <v>1764</v>
      </c>
      <c r="C418" s="220" t="s">
        <v>210</v>
      </c>
      <c r="D418" s="220" t="s">
        <v>210</v>
      </c>
      <c r="E418" s="220"/>
      <c r="F418" s="220"/>
      <c r="G418" s="110" t="s">
        <v>530</v>
      </c>
      <c r="H418" s="157" t="s">
        <v>531</v>
      </c>
      <c r="I418" s="157" t="s">
        <v>532</v>
      </c>
      <c r="J418" s="158" t="s">
        <v>533</v>
      </c>
      <c r="K418" s="158" t="s">
        <v>534</v>
      </c>
      <c r="L418" s="154" t="s">
        <v>535</v>
      </c>
      <c r="M418" s="202"/>
      <c r="N418" s="154" t="s">
        <v>141</v>
      </c>
      <c r="O418" s="153" t="s">
        <v>558</v>
      </c>
      <c r="P418" s="153" t="s">
        <v>1763</v>
      </c>
      <c r="Q418" s="260" t="s">
        <v>1742</v>
      </c>
      <c r="R418" s="260" t="s">
        <v>725</v>
      </c>
      <c r="S418" s="258" t="s">
        <v>524</v>
      </c>
      <c r="T418" s="258">
        <v>0</v>
      </c>
      <c r="U418" s="258">
        <v>0</v>
      </c>
      <c r="V418" s="258" t="s">
        <v>642</v>
      </c>
      <c r="W418" s="258">
        <v>3</v>
      </c>
      <c r="X418" s="258">
        <v>4</v>
      </c>
      <c r="Y418" s="258" t="s">
        <v>642</v>
      </c>
      <c r="Z418" s="258">
        <v>3</v>
      </c>
      <c r="AA418" s="258">
        <v>3</v>
      </c>
      <c r="AB418" s="258" t="s">
        <v>642</v>
      </c>
      <c r="AC418" s="258"/>
      <c r="AD418" s="258" t="s">
        <v>2304</v>
      </c>
      <c r="AE418" s="154"/>
      <c r="AF418" s="154" t="s">
        <v>526</v>
      </c>
      <c r="AG418" s="154" t="s">
        <v>526</v>
      </c>
      <c r="AH418" s="154" t="s">
        <v>526</v>
      </c>
      <c r="AI418" s="238" t="s">
        <v>526</v>
      </c>
      <c r="AJ418" s="154" t="s">
        <v>526</v>
      </c>
      <c r="AK418" s="238" t="s">
        <v>540</v>
      </c>
      <c r="AL418" s="158" t="s">
        <v>540</v>
      </c>
      <c r="AM418" s="227" t="str">
        <f>IF(COUNTIF('BU-TDR'!A:A,'Master List'!B418)&gt;0,"yes","no")</f>
        <v>no</v>
      </c>
      <c r="AN418" s="154">
        <v>4253</v>
      </c>
      <c r="AO418" s="239" t="s">
        <v>2612</v>
      </c>
      <c r="AP418" s="239"/>
      <c r="AQ418" s="239"/>
      <c r="AR418" s="328">
        <v>43122</v>
      </c>
      <c r="AS418" s="153"/>
      <c r="AT418" s="239"/>
      <c r="AU418" s="239"/>
    </row>
    <row r="419" spans="1:47" s="240" customFormat="1" hidden="1" x14ac:dyDescent="0.2">
      <c r="A419" s="222">
        <v>414</v>
      </c>
      <c r="B419" s="224" t="s">
        <v>219</v>
      </c>
      <c r="C419" s="220" t="s">
        <v>219</v>
      </c>
      <c r="D419" s="220" t="s">
        <v>219</v>
      </c>
      <c r="E419" s="220"/>
      <c r="F419" s="335" t="s">
        <v>2190</v>
      </c>
      <c r="G419" s="110" t="s">
        <v>637</v>
      </c>
      <c r="H419" s="157" t="s">
        <v>22</v>
      </c>
      <c r="I419" s="157" t="s">
        <v>1765</v>
      </c>
      <c r="J419" s="158" t="s">
        <v>644</v>
      </c>
      <c r="K419" s="158" t="s">
        <v>534</v>
      </c>
      <c r="L419" s="154" t="s">
        <v>535</v>
      </c>
      <c r="M419" s="202"/>
      <c r="N419" s="154" t="s">
        <v>141</v>
      </c>
      <c r="O419" s="153" t="s">
        <v>558</v>
      </c>
      <c r="P419" s="153" t="s">
        <v>218</v>
      </c>
      <c r="Q419" s="260" t="s">
        <v>1742</v>
      </c>
      <c r="R419" s="260" t="s">
        <v>725</v>
      </c>
      <c r="S419" s="258" t="s">
        <v>642</v>
      </c>
      <c r="T419" s="258">
        <v>1</v>
      </c>
      <c r="U419" s="258">
        <v>3</v>
      </c>
      <c r="V419" s="258" t="s">
        <v>524</v>
      </c>
      <c r="W419" s="258">
        <v>0</v>
      </c>
      <c r="X419" s="258">
        <v>0</v>
      </c>
      <c r="Y419" s="258" t="s">
        <v>642</v>
      </c>
      <c r="Z419" s="258">
        <v>1</v>
      </c>
      <c r="AA419" s="258">
        <v>1</v>
      </c>
      <c r="AB419" s="258" t="s">
        <v>642</v>
      </c>
      <c r="AC419" s="258"/>
      <c r="AD419" s="258" t="s">
        <v>2304</v>
      </c>
      <c r="AE419" s="154"/>
      <c r="AF419" s="154" t="s">
        <v>526</v>
      </c>
      <c r="AG419" s="154" t="s">
        <v>526</v>
      </c>
      <c r="AH419" s="154" t="s">
        <v>526</v>
      </c>
      <c r="AI419" s="238" t="e">
        <v>#N/A</v>
      </c>
      <c r="AJ419" s="154" t="s">
        <v>526</v>
      </c>
      <c r="AK419" s="238" t="e">
        <v>#N/A</v>
      </c>
      <c r="AL419" s="154" t="s">
        <v>526</v>
      </c>
      <c r="AM419" s="227" t="str">
        <f>IF(COUNTIF('BU-TDR'!A:A,'Master List'!B419)&gt;0,"yes","no")</f>
        <v>no</v>
      </c>
      <c r="AN419" s="154">
        <v>4254</v>
      </c>
      <c r="AO419" s="239" t="s">
        <v>283</v>
      </c>
      <c r="AP419" s="239"/>
      <c r="AQ419" s="239"/>
      <c r="AR419" s="328">
        <v>42947</v>
      </c>
      <c r="AS419" s="153"/>
      <c r="AT419" s="239"/>
      <c r="AU419" s="239"/>
    </row>
    <row r="420" spans="1:47" s="240" customFormat="1" ht="12" hidden="1" x14ac:dyDescent="0.25">
      <c r="A420" s="222">
        <v>415</v>
      </c>
      <c r="B420" s="224" t="s">
        <v>1770</v>
      </c>
      <c r="C420" s="220" t="s">
        <v>219</v>
      </c>
      <c r="D420" s="220" t="s">
        <v>219</v>
      </c>
      <c r="E420" s="220"/>
      <c r="F420" s="220"/>
      <c r="G420" s="110" t="s">
        <v>530</v>
      </c>
      <c r="H420" s="157" t="s">
        <v>531</v>
      </c>
      <c r="I420" s="157" t="s">
        <v>532</v>
      </c>
      <c r="J420" s="158" t="s">
        <v>533</v>
      </c>
      <c r="K420" s="158" t="s">
        <v>534</v>
      </c>
      <c r="L420" s="154" t="s">
        <v>535</v>
      </c>
      <c r="M420" s="202"/>
      <c r="N420" s="154" t="s">
        <v>141</v>
      </c>
      <c r="O420" s="153" t="s">
        <v>558</v>
      </c>
      <c r="P420" s="153" t="s">
        <v>1769</v>
      </c>
      <c r="Q420" s="260" t="s">
        <v>1742</v>
      </c>
      <c r="R420" s="260" t="s">
        <v>725</v>
      </c>
      <c r="S420" s="258" t="s">
        <v>524</v>
      </c>
      <c r="T420" s="258">
        <v>0</v>
      </c>
      <c r="U420" s="258">
        <v>0</v>
      </c>
      <c r="V420" s="258" t="s">
        <v>642</v>
      </c>
      <c r="W420" s="258">
        <v>1</v>
      </c>
      <c r="X420" s="258">
        <v>1</v>
      </c>
      <c r="Y420" s="258" t="s">
        <v>524</v>
      </c>
      <c r="Z420" s="258">
        <v>0</v>
      </c>
      <c r="AA420" s="258">
        <v>0</v>
      </c>
      <c r="AB420" s="258" t="s">
        <v>524</v>
      </c>
      <c r="AC420" s="258"/>
      <c r="AD420" s="258" t="s">
        <v>526</v>
      </c>
      <c r="AE420" s="154"/>
      <c r="AF420" s="154" t="s">
        <v>526</v>
      </c>
      <c r="AG420" s="154" t="s">
        <v>526</v>
      </c>
      <c r="AH420" s="154" t="s">
        <v>526</v>
      </c>
      <c r="AI420" s="238" t="e">
        <v>#N/A</v>
      </c>
      <c r="AJ420" s="154" t="s">
        <v>526</v>
      </c>
      <c r="AK420" s="238" t="e">
        <v>#N/A</v>
      </c>
      <c r="AL420" s="154" t="s">
        <v>526</v>
      </c>
      <c r="AM420" s="227" t="str">
        <f>IF(COUNTIF('BU-TDR'!A:A,'Master List'!B420)&gt;0,"yes","no")</f>
        <v>no</v>
      </c>
      <c r="AN420" s="154">
        <v>4254</v>
      </c>
      <c r="AO420" s="239" t="s">
        <v>283</v>
      </c>
      <c r="AP420" s="239"/>
      <c r="AQ420" s="239"/>
      <c r="AR420" s="328">
        <v>43122</v>
      </c>
      <c r="AS420" s="153"/>
      <c r="AT420" s="239"/>
      <c r="AU420" s="239"/>
    </row>
    <row r="421" spans="1:47" s="240" customFormat="1" ht="24" hidden="1" x14ac:dyDescent="0.25">
      <c r="A421" s="222">
        <v>416</v>
      </c>
      <c r="B421" s="224" t="s">
        <v>1772</v>
      </c>
      <c r="C421" s="220" t="s">
        <v>1772</v>
      </c>
      <c r="D421" s="220" t="s">
        <v>1772</v>
      </c>
      <c r="E421" s="220"/>
      <c r="F421" s="220"/>
      <c r="G421" s="111" t="s">
        <v>637</v>
      </c>
      <c r="H421" s="157" t="s">
        <v>22</v>
      </c>
      <c r="I421" s="157" t="s">
        <v>283</v>
      </c>
      <c r="J421" s="158" t="s">
        <v>672</v>
      </c>
      <c r="K421" s="158" t="s">
        <v>571</v>
      </c>
      <c r="L421" s="156" t="s">
        <v>572</v>
      </c>
      <c r="M421" s="202">
        <v>42521</v>
      </c>
      <c r="N421" s="154" t="s">
        <v>141</v>
      </c>
      <c r="O421" s="153" t="s">
        <v>551</v>
      </c>
      <c r="P421" s="153" t="s">
        <v>1771</v>
      </c>
      <c r="Q421" s="260"/>
      <c r="R421" s="260"/>
      <c r="S421" s="258" t="s">
        <v>524</v>
      </c>
      <c r="T421" s="258">
        <v>0</v>
      </c>
      <c r="U421" s="258">
        <v>0</v>
      </c>
      <c r="V421" s="258" t="s">
        <v>524</v>
      </c>
      <c r="W421" s="258">
        <v>0</v>
      </c>
      <c r="X421" s="258">
        <v>0</v>
      </c>
      <c r="Y421" s="258" t="s">
        <v>524</v>
      </c>
      <c r="Z421" s="258">
        <v>0</v>
      </c>
      <c r="AA421" s="258">
        <v>0</v>
      </c>
      <c r="AB421" s="258" t="s">
        <v>524</v>
      </c>
      <c r="AC421" s="258"/>
      <c r="AD421" s="258" t="s">
        <v>526</v>
      </c>
      <c r="AE421" s="154"/>
      <c r="AF421" s="154" t="s">
        <v>526</v>
      </c>
      <c r="AG421" s="154" t="s">
        <v>526</v>
      </c>
      <c r="AH421" s="154" t="s">
        <v>526</v>
      </c>
      <c r="AI421" s="238" t="e">
        <v>#N/A</v>
      </c>
      <c r="AJ421" s="154" t="s">
        <v>526</v>
      </c>
      <c r="AK421" s="238" t="e">
        <v>#N/A</v>
      </c>
      <c r="AL421" s="154" t="s">
        <v>526</v>
      </c>
      <c r="AM421" s="227" t="str">
        <f>IF(COUNTIF('BU-TDR'!A:A,'Master List'!B421)&gt;0,"yes","no")</f>
        <v>no</v>
      </c>
      <c r="AN421" s="154">
        <v>4255</v>
      </c>
      <c r="AO421" s="239" t="s">
        <v>207</v>
      </c>
      <c r="AP421" s="239"/>
      <c r="AQ421" s="239"/>
      <c r="AR421" s="328">
        <v>43122</v>
      </c>
      <c r="AS421" s="153"/>
      <c r="AT421" s="239"/>
      <c r="AU421" s="239"/>
    </row>
    <row r="422" spans="1:47" s="240" customFormat="1" ht="24" hidden="1" x14ac:dyDescent="0.25">
      <c r="A422" s="222">
        <v>417</v>
      </c>
      <c r="B422" s="224" t="s">
        <v>1774</v>
      </c>
      <c r="C422" s="220" t="s">
        <v>1772</v>
      </c>
      <c r="D422" s="220" t="s">
        <v>1772</v>
      </c>
      <c r="E422" s="220"/>
      <c r="F422" s="220"/>
      <c r="G422" s="110" t="s">
        <v>530</v>
      </c>
      <c r="H422" s="157" t="s">
        <v>531</v>
      </c>
      <c r="I422" s="157" t="s">
        <v>532</v>
      </c>
      <c r="J422" s="158" t="s">
        <v>283</v>
      </c>
      <c r="K422" s="158" t="s">
        <v>571</v>
      </c>
      <c r="L422" s="156" t="s">
        <v>572</v>
      </c>
      <c r="M422" s="202">
        <v>42521</v>
      </c>
      <c r="N422" s="154" t="s">
        <v>141</v>
      </c>
      <c r="O422" s="153" t="s">
        <v>551</v>
      </c>
      <c r="P422" s="153" t="s">
        <v>1773</v>
      </c>
      <c r="Q422" s="260"/>
      <c r="R422" s="260"/>
      <c r="S422" s="258" t="s">
        <v>524</v>
      </c>
      <c r="T422" s="258">
        <v>0</v>
      </c>
      <c r="U422" s="258">
        <v>0</v>
      </c>
      <c r="V422" s="258" t="s">
        <v>524</v>
      </c>
      <c r="W422" s="258">
        <v>0</v>
      </c>
      <c r="X422" s="258">
        <v>0</v>
      </c>
      <c r="Y422" s="258" t="s">
        <v>524</v>
      </c>
      <c r="Z422" s="258">
        <v>0</v>
      </c>
      <c r="AA422" s="258">
        <v>0</v>
      </c>
      <c r="AB422" s="258" t="s">
        <v>524</v>
      </c>
      <c r="AC422" s="258"/>
      <c r="AD422" s="258" t="s">
        <v>526</v>
      </c>
      <c r="AE422" s="154"/>
      <c r="AF422" s="154" t="s">
        <v>526</v>
      </c>
      <c r="AG422" s="154" t="s">
        <v>526</v>
      </c>
      <c r="AH422" s="154" t="s">
        <v>526</v>
      </c>
      <c r="AI422" s="238" t="e">
        <v>#N/A</v>
      </c>
      <c r="AJ422" s="154" t="s">
        <v>526</v>
      </c>
      <c r="AK422" s="238" t="e">
        <v>#N/A</v>
      </c>
      <c r="AL422" s="154" t="s">
        <v>526</v>
      </c>
      <c r="AM422" s="227" t="str">
        <f>IF(COUNTIF('BU-TDR'!A:A,'Master List'!B422)&gt;0,"yes","no")</f>
        <v>no</v>
      </c>
      <c r="AN422" s="154">
        <v>4255</v>
      </c>
      <c r="AO422" s="239" t="s">
        <v>2496</v>
      </c>
      <c r="AP422" s="239"/>
      <c r="AQ422" s="239"/>
      <c r="AR422" s="328">
        <v>42947</v>
      </c>
      <c r="AS422" s="153"/>
      <c r="AT422" s="239"/>
      <c r="AU422" s="239"/>
    </row>
    <row r="423" spans="1:47" s="240" customFormat="1" ht="24" hidden="1" x14ac:dyDescent="0.25">
      <c r="A423" s="222">
        <v>418</v>
      </c>
      <c r="B423" s="224" t="s">
        <v>1776</v>
      </c>
      <c r="C423" s="220" t="s">
        <v>1776</v>
      </c>
      <c r="D423" s="220" t="s">
        <v>1776</v>
      </c>
      <c r="E423" s="220"/>
      <c r="F423" s="220"/>
      <c r="G423" s="111" t="s">
        <v>637</v>
      </c>
      <c r="H423" s="157" t="s">
        <v>22</v>
      </c>
      <c r="I423" s="157" t="s">
        <v>283</v>
      </c>
      <c r="J423" s="158" t="s">
        <v>672</v>
      </c>
      <c r="K423" s="158" t="s">
        <v>571</v>
      </c>
      <c r="L423" s="156" t="s">
        <v>572</v>
      </c>
      <c r="M423" s="202">
        <v>42521</v>
      </c>
      <c r="N423" s="154" t="s">
        <v>141</v>
      </c>
      <c r="O423" s="153" t="s">
        <v>558</v>
      </c>
      <c r="P423" s="153" t="s">
        <v>1775</v>
      </c>
      <c r="Q423" s="260"/>
      <c r="R423" s="260"/>
      <c r="S423" s="258" t="s">
        <v>524</v>
      </c>
      <c r="T423" s="258">
        <v>0</v>
      </c>
      <c r="U423" s="258">
        <v>0</v>
      </c>
      <c r="V423" s="258" t="s">
        <v>524</v>
      </c>
      <c r="W423" s="258">
        <v>0</v>
      </c>
      <c r="X423" s="258">
        <v>0</v>
      </c>
      <c r="Y423" s="258" t="s">
        <v>524</v>
      </c>
      <c r="Z423" s="258">
        <v>0</v>
      </c>
      <c r="AA423" s="258">
        <v>0</v>
      </c>
      <c r="AB423" s="258" t="s">
        <v>524</v>
      </c>
      <c r="AC423" s="258"/>
      <c r="AD423" s="258" t="s">
        <v>526</v>
      </c>
      <c r="AE423" s="154"/>
      <c r="AF423" s="154" t="s">
        <v>526</v>
      </c>
      <c r="AG423" s="154" t="s">
        <v>526</v>
      </c>
      <c r="AH423" s="154" t="s">
        <v>526</v>
      </c>
      <c r="AI423" s="238" t="e">
        <v>#N/A</v>
      </c>
      <c r="AJ423" s="154" t="s">
        <v>526</v>
      </c>
      <c r="AK423" s="238" t="e">
        <v>#N/A</v>
      </c>
      <c r="AL423" s="154" t="s">
        <v>526</v>
      </c>
      <c r="AM423" s="227" t="str">
        <f>IF(COUNTIF('BU-TDR'!A:A,'Master List'!B423)&gt;0,"yes","no")</f>
        <v>no</v>
      </c>
      <c r="AN423" s="154">
        <v>4256</v>
      </c>
      <c r="AO423" s="239" t="s">
        <v>1775</v>
      </c>
      <c r="AP423" s="239"/>
      <c r="AQ423" s="239"/>
      <c r="AR423" s="328">
        <v>42947</v>
      </c>
      <c r="AS423" s="153"/>
      <c r="AT423" s="239"/>
      <c r="AU423" s="239"/>
    </row>
    <row r="424" spans="1:47" s="240" customFormat="1" ht="24" hidden="1" x14ac:dyDescent="0.25">
      <c r="A424" s="222">
        <v>419</v>
      </c>
      <c r="B424" s="224" t="s">
        <v>1778</v>
      </c>
      <c r="C424" s="220" t="s">
        <v>1776</v>
      </c>
      <c r="D424" s="220" t="s">
        <v>1776</v>
      </c>
      <c r="E424" s="220"/>
      <c r="F424" s="220"/>
      <c r="G424" s="110" t="s">
        <v>530</v>
      </c>
      <c r="H424" s="157" t="s">
        <v>531</v>
      </c>
      <c r="I424" s="157" t="s">
        <v>532</v>
      </c>
      <c r="J424" s="158" t="s">
        <v>283</v>
      </c>
      <c r="K424" s="158" t="s">
        <v>571</v>
      </c>
      <c r="L424" s="156" t="s">
        <v>572</v>
      </c>
      <c r="M424" s="202">
        <v>42521</v>
      </c>
      <c r="N424" s="154" t="s">
        <v>141</v>
      </c>
      <c r="O424" s="153" t="s">
        <v>558</v>
      </c>
      <c r="P424" s="153" t="s">
        <v>1777</v>
      </c>
      <c r="Q424" s="260"/>
      <c r="R424" s="260"/>
      <c r="S424" s="258" t="s">
        <v>524</v>
      </c>
      <c r="T424" s="258">
        <v>0</v>
      </c>
      <c r="U424" s="258">
        <v>0</v>
      </c>
      <c r="V424" s="258" t="s">
        <v>524</v>
      </c>
      <c r="W424" s="258">
        <v>0</v>
      </c>
      <c r="X424" s="258">
        <v>0</v>
      </c>
      <c r="Y424" s="258" t="s">
        <v>524</v>
      </c>
      <c r="Z424" s="258">
        <v>0</v>
      </c>
      <c r="AA424" s="258">
        <v>0</v>
      </c>
      <c r="AB424" s="258" t="s">
        <v>524</v>
      </c>
      <c r="AC424" s="258"/>
      <c r="AD424" s="258" t="s">
        <v>526</v>
      </c>
      <c r="AE424" s="154"/>
      <c r="AF424" s="154" t="s">
        <v>526</v>
      </c>
      <c r="AG424" s="154" t="s">
        <v>526</v>
      </c>
      <c r="AH424" s="154" t="s">
        <v>526</v>
      </c>
      <c r="AI424" s="238" t="e">
        <v>#N/A</v>
      </c>
      <c r="AJ424" s="154" t="s">
        <v>526</v>
      </c>
      <c r="AK424" s="238" t="e">
        <v>#N/A</v>
      </c>
      <c r="AL424" s="154" t="s">
        <v>526</v>
      </c>
      <c r="AM424" s="227" t="str">
        <f>IF(COUNTIF('BU-TDR'!A:A,'Master List'!B424)&gt;0,"yes","no")</f>
        <v>no</v>
      </c>
      <c r="AN424" s="154">
        <v>4256</v>
      </c>
      <c r="AO424" s="239" t="s">
        <v>2613</v>
      </c>
      <c r="AP424" s="239"/>
      <c r="AQ424" s="239"/>
      <c r="AR424" s="328">
        <v>42947</v>
      </c>
      <c r="AS424" s="153"/>
      <c r="AT424" s="239"/>
      <c r="AU424" s="239"/>
    </row>
    <row r="425" spans="1:47" s="240" customFormat="1" ht="24" hidden="1" x14ac:dyDescent="0.25">
      <c r="A425" s="222">
        <v>420</v>
      </c>
      <c r="B425" s="224" t="s">
        <v>1780</v>
      </c>
      <c r="C425" s="220" t="s">
        <v>1780</v>
      </c>
      <c r="D425" s="220" t="s">
        <v>1780</v>
      </c>
      <c r="E425" s="220"/>
      <c r="F425" s="220"/>
      <c r="G425" s="111" t="s">
        <v>637</v>
      </c>
      <c r="H425" s="157" t="s">
        <v>22</v>
      </c>
      <c r="I425" s="157" t="s">
        <v>283</v>
      </c>
      <c r="J425" s="158" t="s">
        <v>672</v>
      </c>
      <c r="K425" s="158" t="s">
        <v>571</v>
      </c>
      <c r="L425" s="156" t="s">
        <v>572</v>
      </c>
      <c r="M425" s="202">
        <v>42521</v>
      </c>
      <c r="N425" s="154" t="s">
        <v>141</v>
      </c>
      <c r="O425" s="153" t="s">
        <v>558</v>
      </c>
      <c r="P425" s="153" t="s">
        <v>1779</v>
      </c>
      <c r="Q425" s="260"/>
      <c r="R425" s="260"/>
      <c r="S425" s="258" t="s">
        <v>524</v>
      </c>
      <c r="T425" s="258">
        <v>0</v>
      </c>
      <c r="U425" s="258">
        <v>0</v>
      </c>
      <c r="V425" s="258" t="s">
        <v>524</v>
      </c>
      <c r="W425" s="258">
        <v>0</v>
      </c>
      <c r="X425" s="258">
        <v>0</v>
      </c>
      <c r="Y425" s="258" t="s">
        <v>524</v>
      </c>
      <c r="Z425" s="258">
        <v>0</v>
      </c>
      <c r="AA425" s="258">
        <v>0</v>
      </c>
      <c r="AB425" s="258" t="s">
        <v>524</v>
      </c>
      <c r="AC425" s="258"/>
      <c r="AD425" s="258" t="s">
        <v>526</v>
      </c>
      <c r="AE425" s="154"/>
      <c r="AF425" s="154" t="s">
        <v>526</v>
      </c>
      <c r="AG425" s="154" t="s">
        <v>526</v>
      </c>
      <c r="AH425" s="154" t="s">
        <v>526</v>
      </c>
      <c r="AI425" s="238" t="e">
        <v>#N/A</v>
      </c>
      <c r="AJ425" s="154" t="s">
        <v>526</v>
      </c>
      <c r="AK425" s="238" t="e">
        <v>#N/A</v>
      </c>
      <c r="AL425" s="154" t="s">
        <v>526</v>
      </c>
      <c r="AM425" s="227" t="str">
        <f>IF(COUNTIF('BU-TDR'!A:A,'Master List'!B425)&gt;0,"yes","no")</f>
        <v>no</v>
      </c>
      <c r="AN425" s="154">
        <v>4257</v>
      </c>
      <c r="AO425" s="239" t="s">
        <v>283</v>
      </c>
      <c r="AP425" s="239"/>
      <c r="AQ425" s="239"/>
      <c r="AR425" s="328">
        <v>42947</v>
      </c>
      <c r="AS425" s="153"/>
      <c r="AT425" s="239" t="s">
        <v>2391</v>
      </c>
      <c r="AU425" s="239"/>
    </row>
    <row r="426" spans="1:47" s="240" customFormat="1" ht="24" hidden="1" x14ac:dyDescent="0.25">
      <c r="A426" s="222">
        <v>421</v>
      </c>
      <c r="B426" s="224" t="s">
        <v>1782</v>
      </c>
      <c r="C426" s="220" t="s">
        <v>1780</v>
      </c>
      <c r="D426" s="220" t="s">
        <v>1780</v>
      </c>
      <c r="E426" s="220"/>
      <c r="F426" s="220"/>
      <c r="G426" s="110" t="s">
        <v>530</v>
      </c>
      <c r="H426" s="157" t="s">
        <v>531</v>
      </c>
      <c r="I426" s="157" t="s">
        <v>532</v>
      </c>
      <c r="J426" s="158" t="s">
        <v>283</v>
      </c>
      <c r="K426" s="158" t="s">
        <v>571</v>
      </c>
      <c r="L426" s="156" t="s">
        <v>572</v>
      </c>
      <c r="M426" s="202">
        <v>42521</v>
      </c>
      <c r="N426" s="154" t="s">
        <v>141</v>
      </c>
      <c r="O426" s="153" t="s">
        <v>558</v>
      </c>
      <c r="P426" s="153" t="s">
        <v>1781</v>
      </c>
      <c r="Q426" s="260"/>
      <c r="R426" s="260"/>
      <c r="S426" s="258" t="s">
        <v>524</v>
      </c>
      <c r="T426" s="258">
        <v>0</v>
      </c>
      <c r="U426" s="258">
        <v>0</v>
      </c>
      <c r="V426" s="258" t="s">
        <v>524</v>
      </c>
      <c r="W426" s="258">
        <v>0</v>
      </c>
      <c r="X426" s="258">
        <v>0</v>
      </c>
      <c r="Y426" s="258" t="s">
        <v>524</v>
      </c>
      <c r="Z426" s="258">
        <v>0</v>
      </c>
      <c r="AA426" s="258">
        <v>0</v>
      </c>
      <c r="AB426" s="258" t="s">
        <v>524</v>
      </c>
      <c r="AC426" s="258"/>
      <c r="AD426" s="258" t="s">
        <v>526</v>
      </c>
      <c r="AE426" s="154"/>
      <c r="AF426" s="154" t="s">
        <v>526</v>
      </c>
      <c r="AG426" s="154" t="s">
        <v>526</v>
      </c>
      <c r="AH426" s="154" t="s">
        <v>526</v>
      </c>
      <c r="AI426" s="238" t="e">
        <v>#N/A</v>
      </c>
      <c r="AJ426" s="154" t="s">
        <v>526</v>
      </c>
      <c r="AK426" s="238" t="e">
        <v>#N/A</v>
      </c>
      <c r="AL426" s="154" t="s">
        <v>526</v>
      </c>
      <c r="AM426" s="227" t="str">
        <f>IF(COUNTIF('BU-TDR'!A:A,'Master List'!B426)&gt;0,"yes","no")</f>
        <v>no</v>
      </c>
      <c r="AN426" s="154">
        <v>4257</v>
      </c>
      <c r="AO426" s="239" t="s">
        <v>283</v>
      </c>
      <c r="AP426" s="239"/>
      <c r="AQ426" s="239"/>
      <c r="AR426" s="328">
        <v>42947</v>
      </c>
      <c r="AS426" s="153"/>
      <c r="AT426" s="239" t="s">
        <v>2391</v>
      </c>
      <c r="AU426" s="239"/>
    </row>
    <row r="427" spans="1:47" s="240" customFormat="1" ht="12" hidden="1" x14ac:dyDescent="0.25">
      <c r="A427" s="222">
        <v>422</v>
      </c>
      <c r="B427" s="224" t="s">
        <v>217</v>
      </c>
      <c r="C427" s="220" t="s">
        <v>217</v>
      </c>
      <c r="D427" s="220" t="s">
        <v>217</v>
      </c>
      <c r="E427" s="220"/>
      <c r="F427" s="220" t="s">
        <v>95</v>
      </c>
      <c r="G427" s="110" t="s">
        <v>637</v>
      </c>
      <c r="H427" s="157" t="s">
        <v>30</v>
      </c>
      <c r="I427" s="157" t="s">
        <v>1784</v>
      </c>
      <c r="J427" s="158" t="s">
        <v>644</v>
      </c>
      <c r="K427" s="158" t="s">
        <v>534</v>
      </c>
      <c r="L427" s="154" t="s">
        <v>535</v>
      </c>
      <c r="M427" s="202"/>
      <c r="N427" s="154" t="s">
        <v>141</v>
      </c>
      <c r="O427" s="153" t="s">
        <v>551</v>
      </c>
      <c r="P427" s="153" t="s">
        <v>1783</v>
      </c>
      <c r="Q427" s="260" t="s">
        <v>1789</v>
      </c>
      <c r="R427" s="260"/>
      <c r="S427" s="258" t="s">
        <v>642</v>
      </c>
      <c r="T427" s="258">
        <v>1</v>
      </c>
      <c r="U427" s="258">
        <v>19</v>
      </c>
      <c r="V427" s="258" t="s">
        <v>524</v>
      </c>
      <c r="W427" s="258">
        <v>0</v>
      </c>
      <c r="X427" s="258">
        <v>0</v>
      </c>
      <c r="Y427" s="258" t="s">
        <v>524</v>
      </c>
      <c r="Z427" s="258">
        <v>0</v>
      </c>
      <c r="AA427" s="258">
        <v>0</v>
      </c>
      <c r="AB427" s="258" t="s">
        <v>642</v>
      </c>
      <c r="AC427" s="258"/>
      <c r="AD427" s="258" t="s">
        <v>2304</v>
      </c>
      <c r="AE427" s="154"/>
      <c r="AF427" s="154" t="s">
        <v>526</v>
      </c>
      <c r="AG427" s="154" t="s">
        <v>526</v>
      </c>
      <c r="AH427" s="156" t="s">
        <v>526</v>
      </c>
      <c r="AI427" s="238" t="e">
        <v>#N/A</v>
      </c>
      <c r="AJ427" s="158" t="s">
        <v>526</v>
      </c>
      <c r="AK427" s="238" t="e">
        <v>#N/A</v>
      </c>
      <c r="AL427" s="158" t="s">
        <v>526</v>
      </c>
      <c r="AM427" s="227" t="str">
        <f>IF(COUNTIF('BU-TDR'!A:A,'Master List'!B427)&gt;0,"yes","no")</f>
        <v>no</v>
      </c>
      <c r="AN427" s="154">
        <v>4227</v>
      </c>
      <c r="AO427" s="239" t="s">
        <v>283</v>
      </c>
      <c r="AP427" s="239"/>
      <c r="AQ427" s="239"/>
      <c r="AR427" s="328">
        <v>42947</v>
      </c>
      <c r="AS427" s="153"/>
      <c r="AT427" s="239"/>
      <c r="AU427" s="239"/>
    </row>
    <row r="428" spans="1:47" s="240" customFormat="1" ht="204" hidden="1" x14ac:dyDescent="0.25">
      <c r="A428" s="222">
        <v>423</v>
      </c>
      <c r="B428" s="224" t="s">
        <v>1788</v>
      </c>
      <c r="C428" s="220" t="s">
        <v>217</v>
      </c>
      <c r="D428" s="220" t="s">
        <v>217</v>
      </c>
      <c r="E428" s="220"/>
      <c r="F428" s="220"/>
      <c r="G428" s="110" t="s">
        <v>530</v>
      </c>
      <c r="H428" s="157" t="s">
        <v>531</v>
      </c>
      <c r="I428" s="157" t="s">
        <v>532</v>
      </c>
      <c r="J428" s="158" t="s">
        <v>533</v>
      </c>
      <c r="K428" s="158" t="s">
        <v>534</v>
      </c>
      <c r="L428" s="154" t="s">
        <v>535</v>
      </c>
      <c r="M428" s="202"/>
      <c r="N428" s="154" t="s">
        <v>141</v>
      </c>
      <c r="O428" s="153" t="s">
        <v>551</v>
      </c>
      <c r="P428" s="153" t="s">
        <v>1787</v>
      </c>
      <c r="Q428" s="260" t="s">
        <v>1789</v>
      </c>
      <c r="R428" s="260"/>
      <c r="S428" s="258" t="s">
        <v>524</v>
      </c>
      <c r="T428" s="258">
        <v>0</v>
      </c>
      <c r="U428" s="258">
        <v>0</v>
      </c>
      <c r="V428" s="258" t="s">
        <v>642</v>
      </c>
      <c r="W428" s="258">
        <v>2</v>
      </c>
      <c r="X428" s="258">
        <v>31</v>
      </c>
      <c r="Y428" s="258" t="s">
        <v>642</v>
      </c>
      <c r="Z428" s="258">
        <v>1</v>
      </c>
      <c r="AA428" s="258">
        <v>1</v>
      </c>
      <c r="AB428" s="258" t="s">
        <v>642</v>
      </c>
      <c r="AC428" s="258"/>
      <c r="AD428" s="258" t="s">
        <v>2304</v>
      </c>
      <c r="AE428" s="154"/>
      <c r="AF428" s="154" t="s">
        <v>526</v>
      </c>
      <c r="AG428" s="154" t="s">
        <v>526</v>
      </c>
      <c r="AH428" s="156" t="s">
        <v>526</v>
      </c>
      <c r="AI428" s="238" t="e">
        <v>#N/A</v>
      </c>
      <c r="AJ428" s="158" t="s">
        <v>526</v>
      </c>
      <c r="AK428" s="238" t="e">
        <v>#N/A</v>
      </c>
      <c r="AL428" s="158" t="s">
        <v>526</v>
      </c>
      <c r="AM428" s="227" t="str">
        <f>IF(COUNTIF('BU-TDR'!A:A,'Master List'!B428)&gt;0,"yes","no")</f>
        <v>no</v>
      </c>
      <c r="AN428" s="154">
        <v>4227</v>
      </c>
      <c r="AO428" s="239" t="s">
        <v>283</v>
      </c>
      <c r="AP428" s="239"/>
      <c r="AQ428" s="239"/>
      <c r="AR428" s="328">
        <v>42947</v>
      </c>
      <c r="AS428" s="153" t="s">
        <v>2614</v>
      </c>
      <c r="AT428" s="239" t="s">
        <v>2391</v>
      </c>
      <c r="AU428" s="239"/>
    </row>
    <row r="429" spans="1:47" s="240" customFormat="1" ht="132" hidden="1" x14ac:dyDescent="0.25">
      <c r="A429" s="222">
        <v>424</v>
      </c>
      <c r="B429" s="224" t="s">
        <v>216</v>
      </c>
      <c r="C429" s="220" t="s">
        <v>216</v>
      </c>
      <c r="D429" s="220" t="s">
        <v>216</v>
      </c>
      <c r="E429" s="220"/>
      <c r="F429" s="220" t="s">
        <v>1739</v>
      </c>
      <c r="G429" s="110" t="s">
        <v>637</v>
      </c>
      <c r="H429" s="157" t="s">
        <v>30</v>
      </c>
      <c r="I429" s="157" t="s">
        <v>1791</v>
      </c>
      <c r="J429" s="158" t="s">
        <v>644</v>
      </c>
      <c r="K429" s="158" t="s">
        <v>534</v>
      </c>
      <c r="L429" s="154" t="s">
        <v>535</v>
      </c>
      <c r="M429" s="202"/>
      <c r="N429" s="154" t="s">
        <v>141</v>
      </c>
      <c r="O429" s="153" t="s">
        <v>558</v>
      </c>
      <c r="P429" s="153" t="s">
        <v>1790</v>
      </c>
      <c r="Q429" s="260" t="s">
        <v>1742</v>
      </c>
      <c r="R429" s="260"/>
      <c r="S429" s="258" t="s">
        <v>642</v>
      </c>
      <c r="T429" s="258">
        <v>1</v>
      </c>
      <c r="U429" s="258">
        <v>19</v>
      </c>
      <c r="V429" s="258" t="s">
        <v>524</v>
      </c>
      <c r="W429" s="258">
        <v>0</v>
      </c>
      <c r="X429" s="258">
        <v>0</v>
      </c>
      <c r="Y429" s="258" t="s">
        <v>642</v>
      </c>
      <c r="Z429" s="258">
        <v>1</v>
      </c>
      <c r="AA429" s="258">
        <v>8</v>
      </c>
      <c r="AB429" s="258" t="s">
        <v>642</v>
      </c>
      <c r="AC429" s="258"/>
      <c r="AD429" s="258" t="s">
        <v>2304</v>
      </c>
      <c r="AE429" s="154"/>
      <c r="AF429" s="154" t="s">
        <v>526</v>
      </c>
      <c r="AG429" s="154" t="s">
        <v>526</v>
      </c>
      <c r="AH429" s="154" t="s">
        <v>526</v>
      </c>
      <c r="AI429" s="238" t="e">
        <v>#N/A</v>
      </c>
      <c r="AJ429" s="154" t="s">
        <v>526</v>
      </c>
      <c r="AK429" s="238" t="e">
        <v>#N/A</v>
      </c>
      <c r="AL429" s="154" t="s">
        <v>526</v>
      </c>
      <c r="AM429" s="227" t="str">
        <f>IF(COUNTIF('BU-TDR'!A:A,'Master List'!B429)&gt;0,"yes","no")</f>
        <v>no</v>
      </c>
      <c r="AN429" s="154">
        <v>4247</v>
      </c>
      <c r="AO429" s="239" t="s">
        <v>215</v>
      </c>
      <c r="AP429" s="239"/>
      <c r="AQ429" s="239"/>
      <c r="AR429" s="328">
        <v>42947</v>
      </c>
      <c r="AS429" s="329" t="s">
        <v>2615</v>
      </c>
      <c r="AT429" s="239" t="s">
        <v>2391</v>
      </c>
      <c r="AU429" s="239"/>
    </row>
    <row r="430" spans="1:47" s="240" customFormat="1" ht="24" hidden="1" x14ac:dyDescent="0.25">
      <c r="A430" s="222">
        <v>425</v>
      </c>
      <c r="B430" s="224" t="s">
        <v>1800</v>
      </c>
      <c r="C430" s="220" t="s">
        <v>216</v>
      </c>
      <c r="D430" s="220" t="s">
        <v>216</v>
      </c>
      <c r="E430" s="220"/>
      <c r="F430" s="220"/>
      <c r="G430" s="110" t="s">
        <v>530</v>
      </c>
      <c r="H430" s="157" t="s">
        <v>531</v>
      </c>
      <c r="I430" s="157" t="s">
        <v>532</v>
      </c>
      <c r="J430" s="158" t="s">
        <v>533</v>
      </c>
      <c r="K430" s="158" t="s">
        <v>534</v>
      </c>
      <c r="L430" s="154" t="s">
        <v>535</v>
      </c>
      <c r="M430" s="202"/>
      <c r="N430" s="154" t="s">
        <v>141</v>
      </c>
      <c r="O430" s="153" t="s">
        <v>558</v>
      </c>
      <c r="P430" s="153" t="s">
        <v>1799</v>
      </c>
      <c r="Q430" s="260" t="s">
        <v>1742</v>
      </c>
      <c r="R430" s="260"/>
      <c r="S430" s="258" t="s">
        <v>524</v>
      </c>
      <c r="T430" s="258">
        <v>0</v>
      </c>
      <c r="U430" s="258">
        <v>0</v>
      </c>
      <c r="V430" s="258" t="s">
        <v>642</v>
      </c>
      <c r="W430" s="258">
        <v>4</v>
      </c>
      <c r="X430" s="258">
        <v>40</v>
      </c>
      <c r="Y430" s="258" t="s">
        <v>642</v>
      </c>
      <c r="Z430" s="258">
        <v>3</v>
      </c>
      <c r="AA430" s="258">
        <v>14</v>
      </c>
      <c r="AB430" s="258" t="s">
        <v>642</v>
      </c>
      <c r="AC430" s="258"/>
      <c r="AD430" s="258" t="s">
        <v>2304</v>
      </c>
      <c r="AE430" s="154"/>
      <c r="AF430" s="154" t="s">
        <v>526</v>
      </c>
      <c r="AG430" s="154" t="s">
        <v>526</v>
      </c>
      <c r="AH430" s="154" t="s">
        <v>526</v>
      </c>
      <c r="AI430" s="238" t="e">
        <v>#N/A</v>
      </c>
      <c r="AJ430" s="154" t="s">
        <v>526</v>
      </c>
      <c r="AK430" s="238" t="e">
        <v>#N/A</v>
      </c>
      <c r="AL430" s="154" t="s">
        <v>526</v>
      </c>
      <c r="AM430" s="227" t="str">
        <f>IF(COUNTIF('BU-TDR'!A:A,'Master List'!B430)&gt;0,"yes","no")</f>
        <v>no</v>
      </c>
      <c r="AN430" s="154">
        <v>4247</v>
      </c>
      <c r="AO430" s="239" t="s">
        <v>2616</v>
      </c>
      <c r="AP430" s="239"/>
      <c r="AQ430" s="239"/>
      <c r="AR430" s="328">
        <v>42947</v>
      </c>
      <c r="AS430" s="153"/>
      <c r="AT430" s="239" t="s">
        <v>2391</v>
      </c>
      <c r="AU430" s="239"/>
    </row>
    <row r="431" spans="1:47" s="240" customFormat="1" ht="24" hidden="1" x14ac:dyDescent="0.25">
      <c r="A431" s="222">
        <v>426</v>
      </c>
      <c r="B431" s="224" t="s">
        <v>144</v>
      </c>
      <c r="C431" s="220" t="s">
        <v>144</v>
      </c>
      <c r="D431" s="220" t="s">
        <v>144</v>
      </c>
      <c r="E431" s="220"/>
      <c r="F431" s="220"/>
      <c r="G431" s="110" t="s">
        <v>637</v>
      </c>
      <c r="H431" s="157" t="s">
        <v>1802</v>
      </c>
      <c r="I431" s="157" t="s">
        <v>1803</v>
      </c>
      <c r="J431" s="158" t="s">
        <v>644</v>
      </c>
      <c r="K431" s="158" t="s">
        <v>534</v>
      </c>
      <c r="L431" s="154" t="s">
        <v>535</v>
      </c>
      <c r="M431" s="202"/>
      <c r="N431" s="154" t="s">
        <v>141</v>
      </c>
      <c r="O431" s="153" t="s">
        <v>142</v>
      </c>
      <c r="P431" s="153" t="s">
        <v>1801</v>
      </c>
      <c r="Q431" s="317" t="s">
        <v>1812</v>
      </c>
      <c r="R431" s="317"/>
      <c r="S431" s="258" t="s">
        <v>642</v>
      </c>
      <c r="T431" s="258">
        <v>1</v>
      </c>
      <c r="U431" s="258">
        <v>53</v>
      </c>
      <c r="V431" s="258" t="s">
        <v>524</v>
      </c>
      <c r="W431" s="258">
        <v>0</v>
      </c>
      <c r="X431" s="258">
        <v>0</v>
      </c>
      <c r="Y431" s="258" t="s">
        <v>524</v>
      </c>
      <c r="Z431" s="258">
        <v>0</v>
      </c>
      <c r="AA431" s="258">
        <v>0</v>
      </c>
      <c r="AB431" s="258" t="s">
        <v>642</v>
      </c>
      <c r="AC431" s="258"/>
      <c r="AD431" s="258" t="s">
        <v>2304</v>
      </c>
      <c r="AE431" s="156"/>
      <c r="AF431" s="156" t="s">
        <v>540</v>
      </c>
      <c r="AG431" s="154" t="s">
        <v>526</v>
      </c>
      <c r="AH431" s="156" t="s">
        <v>2617</v>
      </c>
      <c r="AI431" s="238" t="s">
        <v>2305</v>
      </c>
      <c r="AJ431" s="158" t="s">
        <v>540</v>
      </c>
      <c r="AK431" s="238" t="s">
        <v>540</v>
      </c>
      <c r="AL431" s="158" t="s">
        <v>540</v>
      </c>
      <c r="AM431" s="227" t="str">
        <f>IF(COUNTIF('BU-TDR'!A:A,'Master List'!B431)&gt;0,"yes","no")</f>
        <v>no</v>
      </c>
      <c r="AN431" s="154">
        <v>4310</v>
      </c>
      <c r="AO431" s="239" t="s">
        <v>2195</v>
      </c>
      <c r="AP431" s="321"/>
      <c r="AQ431" s="321"/>
      <c r="AR431" s="328">
        <v>42947</v>
      </c>
      <c r="AS431" s="219"/>
      <c r="AT431" s="239" t="s">
        <v>2391</v>
      </c>
      <c r="AU431" s="321"/>
    </row>
    <row r="432" spans="1:47" s="240" customFormat="1" ht="24" hidden="1" x14ac:dyDescent="0.25">
      <c r="A432" s="222">
        <v>427</v>
      </c>
      <c r="B432" s="224" t="s">
        <v>1811</v>
      </c>
      <c r="C432" s="220" t="s">
        <v>144</v>
      </c>
      <c r="D432" s="220" t="s">
        <v>144</v>
      </c>
      <c r="E432" s="220"/>
      <c r="F432" s="220"/>
      <c r="G432" s="110" t="s">
        <v>530</v>
      </c>
      <c r="H432" s="157" t="s">
        <v>531</v>
      </c>
      <c r="I432" s="157" t="s">
        <v>532</v>
      </c>
      <c r="J432" s="158" t="s">
        <v>533</v>
      </c>
      <c r="K432" s="158" t="s">
        <v>534</v>
      </c>
      <c r="L432" s="154" t="s">
        <v>535</v>
      </c>
      <c r="M432" s="202"/>
      <c r="N432" s="154" t="s">
        <v>141</v>
      </c>
      <c r="O432" s="153" t="s">
        <v>142</v>
      </c>
      <c r="P432" s="153" t="s">
        <v>1810</v>
      </c>
      <c r="Q432" s="317" t="s">
        <v>1812</v>
      </c>
      <c r="R432" s="317"/>
      <c r="S432" s="258" t="s">
        <v>524</v>
      </c>
      <c r="T432" s="258">
        <v>0</v>
      </c>
      <c r="U432" s="258">
        <v>0</v>
      </c>
      <c r="V432" s="258" t="s">
        <v>642</v>
      </c>
      <c r="W432" s="258">
        <v>1</v>
      </c>
      <c r="X432" s="258">
        <v>52</v>
      </c>
      <c r="Y432" s="258" t="s">
        <v>524</v>
      </c>
      <c r="Z432" s="258">
        <v>0</v>
      </c>
      <c r="AA432" s="258">
        <v>0</v>
      </c>
      <c r="AB432" s="258" t="s">
        <v>524</v>
      </c>
      <c r="AC432" s="258"/>
      <c r="AD432" s="258" t="s">
        <v>526</v>
      </c>
      <c r="AE432" s="154"/>
      <c r="AF432" s="154" t="s">
        <v>526</v>
      </c>
      <c r="AG432" s="154" t="s">
        <v>526</v>
      </c>
      <c r="AH432" s="156" t="s">
        <v>526</v>
      </c>
      <c r="AI432" s="238" t="e">
        <v>#N/A</v>
      </c>
      <c r="AJ432" s="158" t="s">
        <v>526</v>
      </c>
      <c r="AK432" s="238" t="e">
        <v>#N/A</v>
      </c>
      <c r="AL432" s="158" t="s">
        <v>526</v>
      </c>
      <c r="AM432" s="227" t="str">
        <f>IF(COUNTIF('BU-TDR'!A:A,'Master List'!B432)&gt;0,"yes","no")</f>
        <v>no</v>
      </c>
      <c r="AN432" s="154">
        <v>4310</v>
      </c>
      <c r="AO432" s="239" t="s">
        <v>2618</v>
      </c>
      <c r="AP432" s="321"/>
      <c r="AQ432" s="321"/>
      <c r="AR432" s="328">
        <v>42947</v>
      </c>
      <c r="AS432" s="219"/>
      <c r="AT432" s="239" t="s">
        <v>2391</v>
      </c>
      <c r="AU432" s="321"/>
    </row>
    <row r="433" spans="1:47" s="240" customFormat="1" ht="24" hidden="1" x14ac:dyDescent="0.25">
      <c r="A433" s="222">
        <v>428</v>
      </c>
      <c r="B433" s="224" t="s">
        <v>146</v>
      </c>
      <c r="C433" s="220" t="s">
        <v>146</v>
      </c>
      <c r="D433" s="220" t="s">
        <v>146</v>
      </c>
      <c r="E433" s="220"/>
      <c r="F433" s="220"/>
      <c r="G433" s="110" t="s">
        <v>637</v>
      </c>
      <c r="H433" s="157" t="s">
        <v>1802</v>
      </c>
      <c r="I433" s="157" t="s">
        <v>1814</v>
      </c>
      <c r="J433" s="158" t="s">
        <v>644</v>
      </c>
      <c r="K433" s="158" t="s">
        <v>534</v>
      </c>
      <c r="L433" s="154" t="s">
        <v>535</v>
      </c>
      <c r="M433" s="202"/>
      <c r="N433" s="154" t="s">
        <v>141</v>
      </c>
      <c r="O433" s="153" t="s">
        <v>142</v>
      </c>
      <c r="P433" s="153" t="s">
        <v>1813</v>
      </c>
      <c r="Q433" s="317" t="s">
        <v>1812</v>
      </c>
      <c r="R433" s="317"/>
      <c r="S433" s="258" t="s">
        <v>642</v>
      </c>
      <c r="T433" s="258">
        <v>1</v>
      </c>
      <c r="U433" s="258">
        <v>3</v>
      </c>
      <c r="V433" s="258" t="s">
        <v>524</v>
      </c>
      <c r="W433" s="258">
        <v>0</v>
      </c>
      <c r="X433" s="258">
        <v>0</v>
      </c>
      <c r="Y433" s="258" t="s">
        <v>524</v>
      </c>
      <c r="Z433" s="258">
        <v>0</v>
      </c>
      <c r="AA433" s="258">
        <v>0</v>
      </c>
      <c r="AB433" s="258" t="s">
        <v>642</v>
      </c>
      <c r="AC433" s="258"/>
      <c r="AD433" s="258" t="s">
        <v>2304</v>
      </c>
      <c r="AE433" s="154"/>
      <c r="AF433" s="154" t="s">
        <v>526</v>
      </c>
      <c r="AG433" s="154" t="s">
        <v>526</v>
      </c>
      <c r="AH433" s="154" t="s">
        <v>526</v>
      </c>
      <c r="AI433" s="238" t="s">
        <v>526</v>
      </c>
      <c r="AJ433" s="154" t="s">
        <v>526</v>
      </c>
      <c r="AK433" s="238" t="s">
        <v>540</v>
      </c>
      <c r="AL433" s="158" t="s">
        <v>540</v>
      </c>
      <c r="AM433" s="227" t="str">
        <f>IF(COUNTIF('BU-TDR'!A:A,'Master List'!B433)&gt;0,"yes","no")</f>
        <v>no</v>
      </c>
      <c r="AN433" s="154">
        <v>4311</v>
      </c>
      <c r="AO433" s="239" t="s">
        <v>2197</v>
      </c>
      <c r="AP433" s="321"/>
      <c r="AQ433" s="321"/>
      <c r="AR433" s="328">
        <v>42947</v>
      </c>
      <c r="AS433" s="219"/>
      <c r="AT433" s="239" t="s">
        <v>2391</v>
      </c>
      <c r="AU433" s="321"/>
    </row>
    <row r="434" spans="1:47" s="240" customFormat="1" ht="24" hidden="1" x14ac:dyDescent="0.25">
      <c r="A434" s="222">
        <v>429</v>
      </c>
      <c r="B434" s="224" t="s">
        <v>1818</v>
      </c>
      <c r="C434" s="220" t="s">
        <v>146</v>
      </c>
      <c r="D434" s="220" t="s">
        <v>146</v>
      </c>
      <c r="E434" s="220"/>
      <c r="F434" s="220"/>
      <c r="G434" s="110" t="s">
        <v>530</v>
      </c>
      <c r="H434" s="157" t="s">
        <v>531</v>
      </c>
      <c r="I434" s="157" t="s">
        <v>532</v>
      </c>
      <c r="J434" s="158" t="s">
        <v>533</v>
      </c>
      <c r="K434" s="158" t="s">
        <v>534</v>
      </c>
      <c r="L434" s="154" t="s">
        <v>535</v>
      </c>
      <c r="M434" s="202"/>
      <c r="N434" s="154" t="s">
        <v>141</v>
      </c>
      <c r="O434" s="153" t="s">
        <v>142</v>
      </c>
      <c r="P434" s="153" t="s">
        <v>1817</v>
      </c>
      <c r="Q434" s="317" t="s">
        <v>1812</v>
      </c>
      <c r="R434" s="317"/>
      <c r="S434" s="258" t="s">
        <v>524</v>
      </c>
      <c r="T434" s="258">
        <v>0</v>
      </c>
      <c r="U434" s="258">
        <v>0</v>
      </c>
      <c r="V434" s="258" t="s">
        <v>642</v>
      </c>
      <c r="W434" s="258">
        <v>1</v>
      </c>
      <c r="X434" s="258">
        <v>3</v>
      </c>
      <c r="Y434" s="258" t="s">
        <v>524</v>
      </c>
      <c r="Z434" s="258">
        <v>0</v>
      </c>
      <c r="AA434" s="258">
        <v>0</v>
      </c>
      <c r="AB434" s="258" t="s">
        <v>524</v>
      </c>
      <c r="AC434" s="258"/>
      <c r="AD434" s="258" t="s">
        <v>526</v>
      </c>
      <c r="AE434" s="154"/>
      <c r="AF434" s="154" t="s">
        <v>526</v>
      </c>
      <c r="AG434" s="154" t="s">
        <v>526</v>
      </c>
      <c r="AH434" s="154" t="s">
        <v>526</v>
      </c>
      <c r="AI434" s="238" t="e">
        <v>#N/A</v>
      </c>
      <c r="AJ434" s="154" t="s">
        <v>526</v>
      </c>
      <c r="AK434" s="238" t="e">
        <v>#N/A</v>
      </c>
      <c r="AL434" s="158" t="s">
        <v>526</v>
      </c>
      <c r="AM434" s="227" t="str">
        <f>IF(COUNTIF('BU-TDR'!A:A,'Master List'!B434)&gt;0,"yes","no")</f>
        <v>no</v>
      </c>
      <c r="AN434" s="154">
        <v>4311</v>
      </c>
      <c r="AO434" s="239" t="s">
        <v>2618</v>
      </c>
      <c r="AP434" s="321"/>
      <c r="AQ434" s="321"/>
      <c r="AR434" s="328">
        <v>42947</v>
      </c>
      <c r="AS434" s="219"/>
      <c r="AT434" s="239" t="s">
        <v>2391</v>
      </c>
      <c r="AU434" s="321"/>
    </row>
    <row r="435" spans="1:47" s="240" customFormat="1" ht="24" hidden="1" x14ac:dyDescent="0.25">
      <c r="A435" s="222">
        <v>430</v>
      </c>
      <c r="B435" s="224" t="s">
        <v>147</v>
      </c>
      <c r="C435" s="220" t="s">
        <v>147</v>
      </c>
      <c r="D435" s="220" t="s">
        <v>147</v>
      </c>
      <c r="E435" s="220"/>
      <c r="F435" s="220"/>
      <c r="G435" s="110" t="s">
        <v>637</v>
      </c>
      <c r="H435" s="157" t="s">
        <v>1802</v>
      </c>
      <c r="I435" s="157" t="s">
        <v>1820</v>
      </c>
      <c r="J435" s="158" t="s">
        <v>644</v>
      </c>
      <c r="K435" s="158" t="s">
        <v>534</v>
      </c>
      <c r="L435" s="154" t="s">
        <v>535</v>
      </c>
      <c r="M435" s="202"/>
      <c r="N435" s="154" t="s">
        <v>141</v>
      </c>
      <c r="O435" s="153" t="s">
        <v>142</v>
      </c>
      <c r="P435" s="153" t="s">
        <v>1819</v>
      </c>
      <c r="Q435" s="317" t="s">
        <v>1812</v>
      </c>
      <c r="R435" s="317"/>
      <c r="S435" s="258" t="s">
        <v>642</v>
      </c>
      <c r="T435" s="258">
        <v>1</v>
      </c>
      <c r="U435" s="258">
        <v>3</v>
      </c>
      <c r="V435" s="258" t="s">
        <v>524</v>
      </c>
      <c r="W435" s="258">
        <v>0</v>
      </c>
      <c r="X435" s="258">
        <v>0</v>
      </c>
      <c r="Y435" s="258" t="s">
        <v>524</v>
      </c>
      <c r="Z435" s="258">
        <v>0</v>
      </c>
      <c r="AA435" s="258">
        <v>0</v>
      </c>
      <c r="AB435" s="258" t="s">
        <v>642</v>
      </c>
      <c r="AC435" s="258"/>
      <c r="AD435" s="258" t="s">
        <v>2304</v>
      </c>
      <c r="AE435" s="154"/>
      <c r="AF435" s="154" t="s">
        <v>526</v>
      </c>
      <c r="AG435" s="154" t="s">
        <v>526</v>
      </c>
      <c r="AH435" s="154" t="s">
        <v>526</v>
      </c>
      <c r="AI435" s="238" t="s">
        <v>526</v>
      </c>
      <c r="AJ435" s="154" t="s">
        <v>526</v>
      </c>
      <c r="AK435" s="238" t="s">
        <v>540</v>
      </c>
      <c r="AL435" s="158" t="s">
        <v>540</v>
      </c>
      <c r="AM435" s="227" t="str">
        <f>IF(COUNTIF('BU-TDR'!A:A,'Master List'!B435)&gt;0,"yes","no")</f>
        <v>no</v>
      </c>
      <c r="AN435" s="154">
        <v>4312</v>
      </c>
      <c r="AO435" s="239" t="s">
        <v>2199</v>
      </c>
      <c r="AP435" s="321"/>
      <c r="AQ435" s="321"/>
      <c r="AR435" s="328">
        <v>42947</v>
      </c>
      <c r="AS435" s="219"/>
      <c r="AT435" s="239" t="s">
        <v>2391</v>
      </c>
      <c r="AU435" s="321"/>
    </row>
    <row r="436" spans="1:47" s="240" customFormat="1" ht="24" hidden="1" x14ac:dyDescent="0.25">
      <c r="A436" s="222">
        <v>431</v>
      </c>
      <c r="B436" s="224" t="s">
        <v>1823</v>
      </c>
      <c r="C436" s="220" t="s">
        <v>147</v>
      </c>
      <c r="D436" s="220" t="s">
        <v>147</v>
      </c>
      <c r="E436" s="220"/>
      <c r="F436" s="220"/>
      <c r="G436" s="110" t="s">
        <v>530</v>
      </c>
      <c r="H436" s="157" t="s">
        <v>531</v>
      </c>
      <c r="I436" s="157" t="s">
        <v>532</v>
      </c>
      <c r="J436" s="158" t="s">
        <v>533</v>
      </c>
      <c r="K436" s="158" t="s">
        <v>534</v>
      </c>
      <c r="L436" s="154" t="s">
        <v>535</v>
      </c>
      <c r="M436" s="202"/>
      <c r="N436" s="154" t="s">
        <v>141</v>
      </c>
      <c r="O436" s="153" t="s">
        <v>142</v>
      </c>
      <c r="P436" s="153" t="s">
        <v>1822</v>
      </c>
      <c r="Q436" s="317" t="s">
        <v>1812</v>
      </c>
      <c r="R436" s="317"/>
      <c r="S436" s="258" t="s">
        <v>524</v>
      </c>
      <c r="T436" s="258">
        <v>0</v>
      </c>
      <c r="U436" s="258">
        <v>0</v>
      </c>
      <c r="V436" s="258" t="s">
        <v>642</v>
      </c>
      <c r="W436" s="258">
        <v>1</v>
      </c>
      <c r="X436" s="258">
        <v>3</v>
      </c>
      <c r="Y436" s="258" t="s">
        <v>524</v>
      </c>
      <c r="Z436" s="258">
        <v>0</v>
      </c>
      <c r="AA436" s="258">
        <v>0</v>
      </c>
      <c r="AB436" s="258" t="s">
        <v>524</v>
      </c>
      <c r="AC436" s="258"/>
      <c r="AD436" s="258" t="s">
        <v>526</v>
      </c>
      <c r="AE436" s="154"/>
      <c r="AF436" s="154" t="s">
        <v>526</v>
      </c>
      <c r="AG436" s="154" t="s">
        <v>526</v>
      </c>
      <c r="AH436" s="154" t="s">
        <v>526</v>
      </c>
      <c r="AI436" s="238" t="e">
        <v>#N/A</v>
      </c>
      <c r="AJ436" s="154" t="s">
        <v>526</v>
      </c>
      <c r="AK436" s="238" t="e">
        <v>#N/A</v>
      </c>
      <c r="AL436" s="158" t="s">
        <v>526</v>
      </c>
      <c r="AM436" s="227" t="str">
        <f>IF(COUNTIF('BU-TDR'!A:A,'Master List'!B436)&gt;0,"yes","no")</f>
        <v>no</v>
      </c>
      <c r="AN436" s="154">
        <v>4312</v>
      </c>
      <c r="AO436" s="239" t="s">
        <v>2618</v>
      </c>
      <c r="AP436" s="321"/>
      <c r="AQ436" s="321"/>
      <c r="AR436" s="328">
        <v>42947</v>
      </c>
      <c r="AS436" s="219"/>
      <c r="AT436" s="239" t="s">
        <v>2391</v>
      </c>
      <c r="AU436" s="321"/>
    </row>
    <row r="437" spans="1:47" s="240" customFormat="1" ht="13.15" hidden="1" customHeight="1" x14ac:dyDescent="0.2">
      <c r="A437" s="222">
        <v>432</v>
      </c>
      <c r="B437" s="224" t="s">
        <v>31</v>
      </c>
      <c r="C437" s="220" t="s">
        <v>31</v>
      </c>
      <c r="D437" s="220" t="s">
        <v>31</v>
      </c>
      <c r="E437" s="220"/>
      <c r="F437" s="220"/>
      <c r="G437" s="110" t="s">
        <v>637</v>
      </c>
      <c r="H437" s="157" t="s">
        <v>1802</v>
      </c>
      <c r="I437" s="157" t="s">
        <v>1825</v>
      </c>
      <c r="J437" s="158" t="s">
        <v>644</v>
      </c>
      <c r="K437" s="158" t="s">
        <v>534</v>
      </c>
      <c r="L437" s="154" t="s">
        <v>535</v>
      </c>
      <c r="M437" s="202"/>
      <c r="N437" s="154" t="s">
        <v>141</v>
      </c>
      <c r="O437" s="153" t="s">
        <v>142</v>
      </c>
      <c r="P437" s="153" t="s">
        <v>1824</v>
      </c>
      <c r="Q437" s="318" t="s">
        <v>1830</v>
      </c>
      <c r="R437" s="318" t="s">
        <v>1166</v>
      </c>
      <c r="S437" s="258" t="s">
        <v>642</v>
      </c>
      <c r="T437" s="258">
        <v>1</v>
      </c>
      <c r="U437" s="258">
        <v>2</v>
      </c>
      <c r="V437" s="258" t="s">
        <v>524</v>
      </c>
      <c r="W437" s="258">
        <v>0</v>
      </c>
      <c r="X437" s="258">
        <v>0</v>
      </c>
      <c r="Y437" s="258" t="s">
        <v>524</v>
      </c>
      <c r="Z437" s="258">
        <v>0</v>
      </c>
      <c r="AA437" s="258">
        <v>0</v>
      </c>
      <c r="AB437" s="258" t="s">
        <v>642</v>
      </c>
      <c r="AC437" s="258"/>
      <c r="AD437" s="258" t="s">
        <v>2304</v>
      </c>
      <c r="AE437" s="154"/>
      <c r="AF437" s="154" t="s">
        <v>526</v>
      </c>
      <c r="AG437" s="154" t="s">
        <v>526</v>
      </c>
      <c r="AH437" s="154" t="s">
        <v>526</v>
      </c>
      <c r="AI437" s="238" t="s">
        <v>526</v>
      </c>
      <c r="AJ437" s="154" t="s">
        <v>526</v>
      </c>
      <c r="AK437" s="238" t="s">
        <v>540</v>
      </c>
      <c r="AL437" s="154" t="s">
        <v>540</v>
      </c>
      <c r="AM437" s="227" t="str">
        <f>IF(COUNTIF('BU-TDR'!A:A,'Master List'!B437)&gt;0,"yes","no")</f>
        <v>no</v>
      </c>
      <c r="AN437" s="154">
        <v>4313</v>
      </c>
      <c r="AO437" s="239" t="s">
        <v>2200</v>
      </c>
      <c r="AP437" s="239"/>
      <c r="AQ437" s="239"/>
      <c r="AR437" s="328">
        <v>42947</v>
      </c>
      <c r="AS437" s="153"/>
      <c r="AT437" s="239" t="s">
        <v>2391</v>
      </c>
      <c r="AU437" s="239"/>
    </row>
    <row r="438" spans="1:47" s="240" customFormat="1" hidden="1" x14ac:dyDescent="0.2">
      <c r="A438" s="222">
        <v>433</v>
      </c>
      <c r="B438" s="224" t="s">
        <v>1829</v>
      </c>
      <c r="C438" s="220" t="s">
        <v>31</v>
      </c>
      <c r="D438" s="220" t="s">
        <v>31</v>
      </c>
      <c r="E438" s="220"/>
      <c r="F438" s="220"/>
      <c r="G438" s="110" t="s">
        <v>530</v>
      </c>
      <c r="H438" s="157" t="s">
        <v>531</v>
      </c>
      <c r="I438" s="157" t="s">
        <v>532</v>
      </c>
      <c r="J438" s="158" t="s">
        <v>533</v>
      </c>
      <c r="K438" s="158" t="s">
        <v>534</v>
      </c>
      <c r="L438" s="154" t="s">
        <v>535</v>
      </c>
      <c r="M438" s="202"/>
      <c r="N438" s="154" t="s">
        <v>141</v>
      </c>
      <c r="O438" s="153" t="s">
        <v>142</v>
      </c>
      <c r="P438" s="153" t="s">
        <v>1828</v>
      </c>
      <c r="Q438" s="318" t="s">
        <v>1830</v>
      </c>
      <c r="R438" s="318" t="s">
        <v>1166</v>
      </c>
      <c r="S438" s="258" t="s">
        <v>524</v>
      </c>
      <c r="T438" s="258">
        <v>0</v>
      </c>
      <c r="U438" s="258">
        <v>0</v>
      </c>
      <c r="V438" s="258" t="s">
        <v>642</v>
      </c>
      <c r="W438" s="258">
        <v>1</v>
      </c>
      <c r="X438" s="258">
        <v>2</v>
      </c>
      <c r="Y438" s="258" t="s">
        <v>524</v>
      </c>
      <c r="Z438" s="258">
        <v>0</v>
      </c>
      <c r="AA438" s="258">
        <v>0</v>
      </c>
      <c r="AB438" s="258" t="s">
        <v>524</v>
      </c>
      <c r="AC438" s="258"/>
      <c r="AD438" s="258" t="s">
        <v>526</v>
      </c>
      <c r="AE438" s="154"/>
      <c r="AF438" s="154" t="s">
        <v>526</v>
      </c>
      <c r="AG438" s="154" t="s">
        <v>526</v>
      </c>
      <c r="AH438" s="154" t="s">
        <v>526</v>
      </c>
      <c r="AI438" s="238" t="e">
        <v>#N/A</v>
      </c>
      <c r="AJ438" s="154" t="s">
        <v>526</v>
      </c>
      <c r="AK438" s="238" t="e">
        <v>#N/A</v>
      </c>
      <c r="AL438" s="154" t="s">
        <v>526</v>
      </c>
      <c r="AM438" s="227" t="str">
        <f>IF(COUNTIF('BU-TDR'!A:A,'Master List'!B438)&gt;0,"yes","no")</f>
        <v>no</v>
      </c>
      <c r="AN438" s="154">
        <v>4313</v>
      </c>
      <c r="AO438" s="239" t="s">
        <v>2619</v>
      </c>
      <c r="AP438" s="239"/>
      <c r="AQ438" s="239"/>
      <c r="AR438" s="328">
        <v>42947</v>
      </c>
      <c r="AS438" s="153"/>
      <c r="AT438" s="239" t="s">
        <v>2391</v>
      </c>
      <c r="AU438" s="239"/>
    </row>
    <row r="439" spans="1:47" s="240" customFormat="1" hidden="1" x14ac:dyDescent="0.2">
      <c r="A439" s="222">
        <v>434</v>
      </c>
      <c r="B439" s="224" t="s">
        <v>176</v>
      </c>
      <c r="C439" s="220" t="s">
        <v>176</v>
      </c>
      <c r="D439" s="220" t="s">
        <v>176</v>
      </c>
      <c r="E439" s="220"/>
      <c r="F439" s="220"/>
      <c r="G439" s="110" t="s">
        <v>637</v>
      </c>
      <c r="H439" s="157" t="s">
        <v>1802</v>
      </c>
      <c r="I439" s="157" t="s">
        <v>1831</v>
      </c>
      <c r="J439" s="158" t="s">
        <v>644</v>
      </c>
      <c r="K439" s="158" t="s">
        <v>534</v>
      </c>
      <c r="L439" s="154" t="s">
        <v>535</v>
      </c>
      <c r="M439" s="202"/>
      <c r="N439" s="154" t="s">
        <v>141</v>
      </c>
      <c r="O439" s="153" t="s">
        <v>142</v>
      </c>
      <c r="P439" s="153" t="s">
        <v>175</v>
      </c>
      <c r="Q439" s="318" t="s">
        <v>1830</v>
      </c>
      <c r="R439" s="318"/>
      <c r="S439" s="258" t="s">
        <v>642</v>
      </c>
      <c r="T439" s="258">
        <v>1</v>
      </c>
      <c r="U439" s="258">
        <v>11</v>
      </c>
      <c r="V439" s="258" t="s">
        <v>524</v>
      </c>
      <c r="W439" s="258">
        <v>0</v>
      </c>
      <c r="X439" s="258">
        <v>0</v>
      </c>
      <c r="Y439" s="258" t="s">
        <v>524</v>
      </c>
      <c r="Z439" s="258">
        <v>0</v>
      </c>
      <c r="AA439" s="258">
        <v>0</v>
      </c>
      <c r="AB439" s="258" t="s">
        <v>642</v>
      </c>
      <c r="AC439" s="258"/>
      <c r="AD439" s="258" t="s">
        <v>2304</v>
      </c>
      <c r="AE439" s="154"/>
      <c r="AF439" s="154" t="s">
        <v>526</v>
      </c>
      <c r="AG439" s="154" t="s">
        <v>526</v>
      </c>
      <c r="AH439" s="154" t="s">
        <v>526</v>
      </c>
      <c r="AI439" s="238" t="s">
        <v>526</v>
      </c>
      <c r="AJ439" s="154" t="s">
        <v>526</v>
      </c>
      <c r="AK439" s="238" t="s">
        <v>540</v>
      </c>
      <c r="AL439" s="154" t="s">
        <v>540</v>
      </c>
      <c r="AM439" s="227" t="str">
        <f>IF(COUNTIF('BU-TDR'!A:A,'Master List'!B439)&gt;0,"yes","no")</f>
        <v>no</v>
      </c>
      <c r="AN439" s="154">
        <v>4314</v>
      </c>
      <c r="AO439" s="239" t="s">
        <v>2202</v>
      </c>
      <c r="AP439" s="239"/>
      <c r="AQ439" s="239"/>
      <c r="AR439" s="328">
        <v>42947</v>
      </c>
      <c r="AS439" s="153"/>
      <c r="AT439" s="239" t="s">
        <v>2391</v>
      </c>
      <c r="AU439" s="239"/>
    </row>
    <row r="440" spans="1:47" s="240" customFormat="1" hidden="1" x14ac:dyDescent="0.2">
      <c r="A440" s="222">
        <v>435</v>
      </c>
      <c r="B440" s="224" t="s">
        <v>1835</v>
      </c>
      <c r="C440" s="220" t="s">
        <v>176</v>
      </c>
      <c r="D440" s="220" t="s">
        <v>176</v>
      </c>
      <c r="E440" s="220"/>
      <c r="F440" s="220"/>
      <c r="G440" s="110" t="s">
        <v>530</v>
      </c>
      <c r="H440" s="157" t="s">
        <v>531</v>
      </c>
      <c r="I440" s="157" t="s">
        <v>532</v>
      </c>
      <c r="J440" s="158" t="s">
        <v>533</v>
      </c>
      <c r="K440" s="158" t="s">
        <v>534</v>
      </c>
      <c r="L440" s="154" t="s">
        <v>535</v>
      </c>
      <c r="M440" s="202"/>
      <c r="N440" s="154" t="s">
        <v>141</v>
      </c>
      <c r="O440" s="153" t="s">
        <v>142</v>
      </c>
      <c r="P440" s="153" t="s">
        <v>1834</v>
      </c>
      <c r="Q440" s="318" t="s">
        <v>1830</v>
      </c>
      <c r="R440" s="318"/>
      <c r="S440" s="258" t="s">
        <v>524</v>
      </c>
      <c r="T440" s="258">
        <v>0</v>
      </c>
      <c r="U440" s="258">
        <v>0</v>
      </c>
      <c r="V440" s="258" t="s">
        <v>642</v>
      </c>
      <c r="W440" s="258">
        <v>1</v>
      </c>
      <c r="X440" s="258">
        <v>11</v>
      </c>
      <c r="Y440" s="258" t="s">
        <v>524</v>
      </c>
      <c r="Z440" s="258">
        <v>0</v>
      </c>
      <c r="AA440" s="258">
        <v>0</v>
      </c>
      <c r="AB440" s="258" t="s">
        <v>524</v>
      </c>
      <c r="AC440" s="258"/>
      <c r="AD440" s="258" t="s">
        <v>526</v>
      </c>
      <c r="AE440" s="154"/>
      <c r="AF440" s="154" t="s">
        <v>526</v>
      </c>
      <c r="AG440" s="154" t="s">
        <v>526</v>
      </c>
      <c r="AH440" s="154" t="s">
        <v>526</v>
      </c>
      <c r="AI440" s="238" t="e">
        <v>#N/A</v>
      </c>
      <c r="AJ440" s="154" t="s">
        <v>526</v>
      </c>
      <c r="AK440" s="238" t="e">
        <v>#N/A</v>
      </c>
      <c r="AL440" s="154" t="s">
        <v>526</v>
      </c>
      <c r="AM440" s="227" t="str">
        <f>IF(COUNTIF('BU-TDR'!A:A,'Master List'!B440)&gt;0,"yes","no")</f>
        <v>no</v>
      </c>
      <c r="AN440" s="154">
        <v>4314</v>
      </c>
      <c r="AO440" s="239" t="s">
        <v>2620</v>
      </c>
      <c r="AP440" s="239"/>
      <c r="AQ440" s="239"/>
      <c r="AR440" s="328">
        <v>42947</v>
      </c>
      <c r="AS440" s="153"/>
      <c r="AT440" s="239" t="s">
        <v>2391</v>
      </c>
      <c r="AU440" s="239"/>
    </row>
    <row r="441" spans="1:47" s="240" customFormat="1" hidden="1" x14ac:dyDescent="0.2">
      <c r="A441" s="222">
        <v>436</v>
      </c>
      <c r="B441" s="224" t="s">
        <v>174</v>
      </c>
      <c r="C441" s="220" t="s">
        <v>174</v>
      </c>
      <c r="D441" s="220" t="s">
        <v>174</v>
      </c>
      <c r="E441" s="220"/>
      <c r="F441" s="220"/>
      <c r="G441" s="110" t="s">
        <v>637</v>
      </c>
      <c r="H441" s="157" t="s">
        <v>1802</v>
      </c>
      <c r="I441" s="157" t="s">
        <v>1836</v>
      </c>
      <c r="J441" s="158" t="s">
        <v>644</v>
      </c>
      <c r="K441" s="158" t="s">
        <v>534</v>
      </c>
      <c r="L441" s="154" t="s">
        <v>535</v>
      </c>
      <c r="M441" s="202"/>
      <c r="N441" s="154" t="s">
        <v>141</v>
      </c>
      <c r="O441" s="153" t="s">
        <v>142</v>
      </c>
      <c r="P441" s="153" t="s">
        <v>173</v>
      </c>
      <c r="Q441" s="318" t="s">
        <v>1830</v>
      </c>
      <c r="R441" s="318"/>
      <c r="S441" s="258" t="s">
        <v>642</v>
      </c>
      <c r="T441" s="258">
        <v>1</v>
      </c>
      <c r="U441" s="258">
        <v>20</v>
      </c>
      <c r="V441" s="258" t="s">
        <v>524</v>
      </c>
      <c r="W441" s="258">
        <v>0</v>
      </c>
      <c r="X441" s="258">
        <v>0</v>
      </c>
      <c r="Y441" s="258" t="s">
        <v>524</v>
      </c>
      <c r="Z441" s="258">
        <v>0</v>
      </c>
      <c r="AA441" s="258">
        <v>0</v>
      </c>
      <c r="AB441" s="258" t="s">
        <v>642</v>
      </c>
      <c r="AC441" s="258"/>
      <c r="AD441" s="258" t="s">
        <v>2304</v>
      </c>
      <c r="AE441" s="154"/>
      <c r="AF441" s="154" t="s">
        <v>526</v>
      </c>
      <c r="AG441" s="154" t="s">
        <v>526</v>
      </c>
      <c r="AH441" s="154" t="s">
        <v>526</v>
      </c>
      <c r="AI441" s="238" t="s">
        <v>526</v>
      </c>
      <c r="AJ441" s="154" t="s">
        <v>526</v>
      </c>
      <c r="AK441" s="238" t="s">
        <v>540</v>
      </c>
      <c r="AL441" s="154" t="s">
        <v>540</v>
      </c>
      <c r="AM441" s="227" t="str">
        <f>IF(COUNTIF('BU-TDR'!A:A,'Master List'!B441)&gt;0,"yes","no")</f>
        <v>no</v>
      </c>
      <c r="AN441" s="154">
        <v>4315</v>
      </c>
      <c r="AO441" s="239" t="s">
        <v>2204</v>
      </c>
      <c r="AP441" s="239"/>
      <c r="AQ441" s="239"/>
      <c r="AR441" s="328">
        <v>42947</v>
      </c>
      <c r="AS441" s="153"/>
      <c r="AT441" s="239" t="s">
        <v>2391</v>
      </c>
      <c r="AU441" s="239"/>
    </row>
    <row r="442" spans="1:47" s="240" customFormat="1" hidden="1" x14ac:dyDescent="0.2">
      <c r="A442" s="222">
        <v>437</v>
      </c>
      <c r="B442" s="224" t="s">
        <v>1840</v>
      </c>
      <c r="C442" s="220" t="s">
        <v>174</v>
      </c>
      <c r="D442" s="220" t="s">
        <v>174</v>
      </c>
      <c r="E442" s="220"/>
      <c r="F442" s="220"/>
      <c r="G442" s="110" t="s">
        <v>530</v>
      </c>
      <c r="H442" s="157" t="s">
        <v>531</v>
      </c>
      <c r="I442" s="157" t="s">
        <v>532</v>
      </c>
      <c r="J442" s="158" t="s">
        <v>533</v>
      </c>
      <c r="K442" s="158" t="s">
        <v>534</v>
      </c>
      <c r="L442" s="154" t="s">
        <v>535</v>
      </c>
      <c r="M442" s="202"/>
      <c r="N442" s="154" t="s">
        <v>141</v>
      </c>
      <c r="O442" s="153" t="s">
        <v>142</v>
      </c>
      <c r="P442" s="153" t="s">
        <v>1839</v>
      </c>
      <c r="Q442" s="318" t="s">
        <v>1830</v>
      </c>
      <c r="R442" s="318"/>
      <c r="S442" s="258" t="s">
        <v>524</v>
      </c>
      <c r="T442" s="258">
        <v>0</v>
      </c>
      <c r="U442" s="258">
        <v>0</v>
      </c>
      <c r="V442" s="258" t="s">
        <v>642</v>
      </c>
      <c r="W442" s="258">
        <v>1</v>
      </c>
      <c r="X442" s="258">
        <v>20</v>
      </c>
      <c r="Y442" s="258" t="s">
        <v>524</v>
      </c>
      <c r="Z442" s="258">
        <v>0</v>
      </c>
      <c r="AA442" s="258">
        <v>0</v>
      </c>
      <c r="AB442" s="258" t="s">
        <v>524</v>
      </c>
      <c r="AC442" s="258"/>
      <c r="AD442" s="258" t="s">
        <v>526</v>
      </c>
      <c r="AE442" s="154"/>
      <c r="AF442" s="154" t="s">
        <v>526</v>
      </c>
      <c r="AG442" s="154" t="s">
        <v>526</v>
      </c>
      <c r="AH442" s="154" t="s">
        <v>526</v>
      </c>
      <c r="AI442" s="238" t="e">
        <v>#N/A</v>
      </c>
      <c r="AJ442" s="154" t="s">
        <v>526</v>
      </c>
      <c r="AK442" s="238" t="e">
        <v>#N/A</v>
      </c>
      <c r="AL442" s="154" t="s">
        <v>526</v>
      </c>
      <c r="AM442" s="227" t="str">
        <f>IF(COUNTIF('BU-TDR'!A:A,'Master List'!B442)&gt;0,"yes","no")</f>
        <v>no</v>
      </c>
      <c r="AN442" s="154">
        <v>4315</v>
      </c>
      <c r="AO442" s="239" t="s">
        <v>2621</v>
      </c>
      <c r="AP442" s="239"/>
      <c r="AQ442" s="239"/>
      <c r="AR442" s="328">
        <v>42947</v>
      </c>
      <c r="AS442" s="153"/>
      <c r="AT442" s="239" t="s">
        <v>2391</v>
      </c>
      <c r="AU442" s="239"/>
    </row>
    <row r="443" spans="1:47" s="240" customFormat="1" ht="24" hidden="1" x14ac:dyDescent="0.2">
      <c r="A443" s="222">
        <v>438</v>
      </c>
      <c r="B443" s="224" t="s">
        <v>184</v>
      </c>
      <c r="C443" s="220" t="s">
        <v>184</v>
      </c>
      <c r="D443" s="220" t="s">
        <v>184</v>
      </c>
      <c r="E443" s="220"/>
      <c r="F443" s="220"/>
      <c r="G443" s="110" t="s">
        <v>637</v>
      </c>
      <c r="H443" s="157" t="s">
        <v>1802</v>
      </c>
      <c r="I443" s="157" t="s">
        <v>1842</v>
      </c>
      <c r="J443" s="158" t="s">
        <v>644</v>
      </c>
      <c r="K443" s="158" t="s">
        <v>534</v>
      </c>
      <c r="L443" s="154" t="s">
        <v>535</v>
      </c>
      <c r="M443" s="202"/>
      <c r="N443" s="154" t="s">
        <v>141</v>
      </c>
      <c r="O443" s="153" t="s">
        <v>142</v>
      </c>
      <c r="P443" s="153" t="s">
        <v>1841</v>
      </c>
      <c r="Q443" s="318" t="s">
        <v>1830</v>
      </c>
      <c r="R443" s="318"/>
      <c r="S443" s="258" t="s">
        <v>642</v>
      </c>
      <c r="T443" s="258">
        <v>1</v>
      </c>
      <c r="U443" s="258">
        <v>14</v>
      </c>
      <c r="V443" s="258" t="s">
        <v>524</v>
      </c>
      <c r="W443" s="258">
        <v>0</v>
      </c>
      <c r="X443" s="258">
        <v>0</v>
      </c>
      <c r="Y443" s="258" t="s">
        <v>524</v>
      </c>
      <c r="Z443" s="258">
        <v>0</v>
      </c>
      <c r="AA443" s="258">
        <v>0</v>
      </c>
      <c r="AB443" s="258" t="s">
        <v>642</v>
      </c>
      <c r="AC443" s="258"/>
      <c r="AD443" s="258" t="s">
        <v>2304</v>
      </c>
      <c r="AE443" s="154"/>
      <c r="AF443" s="154" t="s">
        <v>526</v>
      </c>
      <c r="AG443" s="154" t="s">
        <v>526</v>
      </c>
      <c r="AH443" s="154" t="s">
        <v>526</v>
      </c>
      <c r="AI443" s="238" t="s">
        <v>526</v>
      </c>
      <c r="AJ443" s="154" t="s">
        <v>526</v>
      </c>
      <c r="AK443" s="238" t="s">
        <v>540</v>
      </c>
      <c r="AL443" s="154" t="s">
        <v>540</v>
      </c>
      <c r="AM443" s="227" t="str">
        <f>IF(COUNTIF('BU-TDR'!A:A,'Master List'!B443)&gt;0,"yes","no")</f>
        <v>no</v>
      </c>
      <c r="AN443" s="154">
        <v>4316</v>
      </c>
      <c r="AO443" s="239" t="s">
        <v>2205</v>
      </c>
      <c r="AP443" s="239"/>
      <c r="AQ443" s="239"/>
      <c r="AR443" s="328">
        <v>42947</v>
      </c>
      <c r="AS443" s="153"/>
      <c r="AT443" s="239" t="s">
        <v>2391</v>
      </c>
      <c r="AU443" s="239"/>
    </row>
    <row r="444" spans="1:47" s="240" customFormat="1" hidden="1" x14ac:dyDescent="0.2">
      <c r="A444" s="222">
        <v>439</v>
      </c>
      <c r="B444" s="224" t="s">
        <v>1845</v>
      </c>
      <c r="C444" s="220" t="s">
        <v>184</v>
      </c>
      <c r="D444" s="220" t="s">
        <v>184</v>
      </c>
      <c r="E444" s="220"/>
      <c r="F444" s="220"/>
      <c r="G444" s="110" t="s">
        <v>530</v>
      </c>
      <c r="H444" s="157" t="s">
        <v>531</v>
      </c>
      <c r="I444" s="157" t="s">
        <v>532</v>
      </c>
      <c r="J444" s="158" t="s">
        <v>533</v>
      </c>
      <c r="K444" s="158" t="s">
        <v>534</v>
      </c>
      <c r="L444" s="154" t="s">
        <v>535</v>
      </c>
      <c r="M444" s="202"/>
      <c r="N444" s="154" t="s">
        <v>141</v>
      </c>
      <c r="O444" s="153" t="s">
        <v>142</v>
      </c>
      <c r="P444" s="153" t="s">
        <v>1844</v>
      </c>
      <c r="Q444" s="318" t="s">
        <v>1830</v>
      </c>
      <c r="R444" s="318"/>
      <c r="S444" s="258" t="s">
        <v>524</v>
      </c>
      <c r="T444" s="258">
        <v>0</v>
      </c>
      <c r="U444" s="258">
        <v>0</v>
      </c>
      <c r="V444" s="258" t="s">
        <v>642</v>
      </c>
      <c r="W444" s="258">
        <v>1</v>
      </c>
      <c r="X444" s="258">
        <v>15</v>
      </c>
      <c r="Y444" s="258" t="s">
        <v>524</v>
      </c>
      <c r="Z444" s="258">
        <v>0</v>
      </c>
      <c r="AA444" s="258">
        <v>0</v>
      </c>
      <c r="AB444" s="258" t="s">
        <v>524</v>
      </c>
      <c r="AC444" s="258"/>
      <c r="AD444" s="258" t="s">
        <v>526</v>
      </c>
      <c r="AE444" s="154"/>
      <c r="AF444" s="154" t="s">
        <v>526</v>
      </c>
      <c r="AG444" s="154" t="s">
        <v>526</v>
      </c>
      <c r="AH444" s="154" t="s">
        <v>526</v>
      </c>
      <c r="AI444" s="238" t="e">
        <v>#N/A</v>
      </c>
      <c r="AJ444" s="154" t="s">
        <v>526</v>
      </c>
      <c r="AK444" s="238" t="e">
        <v>#N/A</v>
      </c>
      <c r="AL444" s="154" t="s">
        <v>526</v>
      </c>
      <c r="AM444" s="227" t="str">
        <f>IF(COUNTIF('BU-TDR'!A:A,'Master List'!B444)&gt;0,"yes","no")</f>
        <v>no</v>
      </c>
      <c r="AN444" s="154">
        <v>4316</v>
      </c>
      <c r="AO444" s="239" t="s">
        <v>2622</v>
      </c>
      <c r="AP444" s="239"/>
      <c r="AQ444" s="239"/>
      <c r="AR444" s="328">
        <v>42947</v>
      </c>
      <c r="AS444" s="153"/>
      <c r="AT444" s="239" t="s">
        <v>2391</v>
      </c>
      <c r="AU444" s="239"/>
    </row>
    <row r="445" spans="1:47" s="240" customFormat="1" ht="24" hidden="1" x14ac:dyDescent="0.2">
      <c r="A445" s="222">
        <v>440</v>
      </c>
      <c r="B445" s="224" t="s">
        <v>161</v>
      </c>
      <c r="C445" s="220" t="s">
        <v>161</v>
      </c>
      <c r="D445" s="220" t="s">
        <v>161</v>
      </c>
      <c r="E445" s="220"/>
      <c r="F445" s="220"/>
      <c r="G445" s="110" t="s">
        <v>637</v>
      </c>
      <c r="H445" s="157" t="s">
        <v>1802</v>
      </c>
      <c r="I445" s="157" t="s">
        <v>1847</v>
      </c>
      <c r="J445" s="158" t="s">
        <v>644</v>
      </c>
      <c r="K445" s="158" t="s">
        <v>534</v>
      </c>
      <c r="L445" s="154" t="s">
        <v>535</v>
      </c>
      <c r="M445" s="202"/>
      <c r="N445" s="154" t="s">
        <v>141</v>
      </c>
      <c r="O445" s="153" t="s">
        <v>142</v>
      </c>
      <c r="P445" s="153" t="s">
        <v>1846</v>
      </c>
      <c r="Q445" s="318" t="s">
        <v>1830</v>
      </c>
      <c r="R445" s="318"/>
      <c r="S445" s="258" t="s">
        <v>642</v>
      </c>
      <c r="T445" s="258">
        <v>1</v>
      </c>
      <c r="U445" s="258">
        <v>8</v>
      </c>
      <c r="V445" s="258" t="s">
        <v>524</v>
      </c>
      <c r="W445" s="258">
        <v>0</v>
      </c>
      <c r="X445" s="258">
        <v>0</v>
      </c>
      <c r="Y445" s="258" t="s">
        <v>524</v>
      </c>
      <c r="Z445" s="258">
        <v>0</v>
      </c>
      <c r="AA445" s="258">
        <v>0</v>
      </c>
      <c r="AB445" s="258" t="s">
        <v>642</v>
      </c>
      <c r="AC445" s="258"/>
      <c r="AD445" s="258" t="s">
        <v>2304</v>
      </c>
      <c r="AE445" s="154"/>
      <c r="AF445" s="154" t="s">
        <v>526</v>
      </c>
      <c r="AG445" s="154" t="s">
        <v>526</v>
      </c>
      <c r="AH445" s="154" t="s">
        <v>526</v>
      </c>
      <c r="AI445" s="238" t="s">
        <v>526</v>
      </c>
      <c r="AJ445" s="154" t="s">
        <v>526</v>
      </c>
      <c r="AK445" s="238" t="s">
        <v>540</v>
      </c>
      <c r="AL445" s="154" t="s">
        <v>540</v>
      </c>
      <c r="AM445" s="227" t="str">
        <f>IF(COUNTIF('BU-TDR'!A:A,'Master List'!B445)&gt;0,"yes","no")</f>
        <v>no</v>
      </c>
      <c r="AN445" s="154">
        <v>4317</v>
      </c>
      <c r="AO445" s="239" t="s">
        <v>2206</v>
      </c>
      <c r="AP445" s="239"/>
      <c r="AQ445" s="239"/>
      <c r="AR445" s="328">
        <v>42947</v>
      </c>
      <c r="AS445" s="153"/>
      <c r="AT445" s="239" t="s">
        <v>2391</v>
      </c>
      <c r="AU445" s="239"/>
    </row>
    <row r="446" spans="1:47" s="240" customFormat="1" hidden="1" x14ac:dyDescent="0.2">
      <c r="A446" s="222">
        <v>441</v>
      </c>
      <c r="B446" s="224" t="s">
        <v>1851</v>
      </c>
      <c r="C446" s="220" t="s">
        <v>161</v>
      </c>
      <c r="D446" s="220" t="s">
        <v>161</v>
      </c>
      <c r="E446" s="220"/>
      <c r="F446" s="220"/>
      <c r="G446" s="110" t="s">
        <v>530</v>
      </c>
      <c r="H446" s="157" t="s">
        <v>531</v>
      </c>
      <c r="I446" s="157" t="s">
        <v>532</v>
      </c>
      <c r="J446" s="158" t="s">
        <v>533</v>
      </c>
      <c r="K446" s="158" t="s">
        <v>534</v>
      </c>
      <c r="L446" s="154" t="s">
        <v>535</v>
      </c>
      <c r="M446" s="202"/>
      <c r="N446" s="154" t="s">
        <v>141</v>
      </c>
      <c r="O446" s="153" t="s">
        <v>142</v>
      </c>
      <c r="P446" s="153" t="s">
        <v>1850</v>
      </c>
      <c r="Q446" s="318" t="s">
        <v>1830</v>
      </c>
      <c r="R446" s="318"/>
      <c r="S446" s="258" t="s">
        <v>524</v>
      </c>
      <c r="T446" s="258">
        <v>0</v>
      </c>
      <c r="U446" s="258">
        <v>0</v>
      </c>
      <c r="V446" s="258" t="s">
        <v>642</v>
      </c>
      <c r="W446" s="258">
        <v>1</v>
      </c>
      <c r="X446" s="258">
        <v>11</v>
      </c>
      <c r="Y446" s="258" t="s">
        <v>524</v>
      </c>
      <c r="Z446" s="258">
        <v>0</v>
      </c>
      <c r="AA446" s="258">
        <v>0</v>
      </c>
      <c r="AB446" s="258" t="s">
        <v>524</v>
      </c>
      <c r="AC446" s="258"/>
      <c r="AD446" s="258" t="s">
        <v>526</v>
      </c>
      <c r="AE446" s="154"/>
      <c r="AF446" s="154" t="s">
        <v>526</v>
      </c>
      <c r="AG446" s="154" t="s">
        <v>526</v>
      </c>
      <c r="AH446" s="154" t="s">
        <v>526</v>
      </c>
      <c r="AI446" s="238" t="e">
        <v>#N/A</v>
      </c>
      <c r="AJ446" s="154" t="s">
        <v>526</v>
      </c>
      <c r="AK446" s="238" t="e">
        <v>#N/A</v>
      </c>
      <c r="AL446" s="154" t="s">
        <v>526</v>
      </c>
      <c r="AM446" s="227" t="str">
        <f>IF(COUNTIF('BU-TDR'!A:A,'Master List'!B446)&gt;0,"yes","no")</f>
        <v>no</v>
      </c>
      <c r="AN446" s="154">
        <v>4317</v>
      </c>
      <c r="AO446" s="239" t="s">
        <v>2623</v>
      </c>
      <c r="AP446" s="239"/>
      <c r="AQ446" s="239"/>
      <c r="AR446" s="328">
        <v>42947</v>
      </c>
      <c r="AS446" s="153"/>
      <c r="AT446" s="239" t="s">
        <v>2391</v>
      </c>
      <c r="AU446" s="239"/>
    </row>
    <row r="447" spans="1:47" s="240" customFormat="1" hidden="1" x14ac:dyDescent="0.2">
      <c r="A447" s="222">
        <v>442</v>
      </c>
      <c r="B447" s="224" t="s">
        <v>182</v>
      </c>
      <c r="C447" s="220" t="s">
        <v>182</v>
      </c>
      <c r="D447" s="220" t="s">
        <v>182</v>
      </c>
      <c r="E447" s="220"/>
      <c r="F447" s="220"/>
      <c r="G447" s="110" t="s">
        <v>637</v>
      </c>
      <c r="H447" s="157" t="s">
        <v>1802</v>
      </c>
      <c r="I447" s="157" t="s">
        <v>1853</v>
      </c>
      <c r="J447" s="158" t="s">
        <v>644</v>
      </c>
      <c r="K447" s="158" t="s">
        <v>534</v>
      </c>
      <c r="L447" s="154" t="s">
        <v>535</v>
      </c>
      <c r="M447" s="202"/>
      <c r="N447" s="154" t="s">
        <v>141</v>
      </c>
      <c r="O447" s="153" t="s">
        <v>142</v>
      </c>
      <c r="P447" s="153" t="s">
        <v>1852</v>
      </c>
      <c r="Q447" s="318" t="s">
        <v>1830</v>
      </c>
      <c r="R447" s="318" t="s">
        <v>1166</v>
      </c>
      <c r="S447" s="258" t="s">
        <v>642</v>
      </c>
      <c r="T447" s="258">
        <v>1</v>
      </c>
      <c r="U447" s="258">
        <v>19</v>
      </c>
      <c r="V447" s="258" t="s">
        <v>524</v>
      </c>
      <c r="W447" s="258">
        <v>0</v>
      </c>
      <c r="X447" s="258">
        <v>0</v>
      </c>
      <c r="Y447" s="258" t="s">
        <v>524</v>
      </c>
      <c r="Z447" s="258">
        <v>0</v>
      </c>
      <c r="AA447" s="258">
        <v>0</v>
      </c>
      <c r="AB447" s="258" t="s">
        <v>642</v>
      </c>
      <c r="AC447" s="258"/>
      <c r="AD447" s="258" t="s">
        <v>2304</v>
      </c>
      <c r="AE447" s="154"/>
      <c r="AF447" s="154" t="s">
        <v>526</v>
      </c>
      <c r="AG447" s="154" t="s">
        <v>526</v>
      </c>
      <c r="AH447" s="154" t="s">
        <v>526</v>
      </c>
      <c r="AI447" s="238" t="s">
        <v>526</v>
      </c>
      <c r="AJ447" s="154" t="s">
        <v>526</v>
      </c>
      <c r="AK447" s="238" t="s">
        <v>540</v>
      </c>
      <c r="AL447" s="154" t="s">
        <v>540</v>
      </c>
      <c r="AM447" s="227" t="str">
        <f>IF(COUNTIF('BU-TDR'!A:A,'Master List'!B447)&gt;0,"yes","no")</f>
        <v>no</v>
      </c>
      <c r="AN447" s="154">
        <v>4318</v>
      </c>
      <c r="AO447" s="239" t="s">
        <v>2208</v>
      </c>
      <c r="AP447" s="239"/>
      <c r="AQ447" s="239"/>
      <c r="AR447" s="328">
        <v>42947</v>
      </c>
      <c r="AS447" s="153"/>
      <c r="AT447" s="239" t="s">
        <v>2391</v>
      </c>
      <c r="AU447" s="239"/>
    </row>
    <row r="448" spans="1:47" s="240" customFormat="1" hidden="1" x14ac:dyDescent="0.2">
      <c r="A448" s="222">
        <v>443</v>
      </c>
      <c r="B448" s="224" t="s">
        <v>1856</v>
      </c>
      <c r="C448" s="220" t="s">
        <v>182</v>
      </c>
      <c r="D448" s="220" t="s">
        <v>182</v>
      </c>
      <c r="E448" s="220"/>
      <c r="F448" s="220"/>
      <c r="G448" s="110" t="s">
        <v>530</v>
      </c>
      <c r="H448" s="157" t="s">
        <v>531</v>
      </c>
      <c r="I448" s="157" t="s">
        <v>532</v>
      </c>
      <c r="J448" s="158" t="s">
        <v>533</v>
      </c>
      <c r="K448" s="158" t="s">
        <v>534</v>
      </c>
      <c r="L448" s="154" t="s">
        <v>535</v>
      </c>
      <c r="M448" s="202"/>
      <c r="N448" s="154" t="s">
        <v>141</v>
      </c>
      <c r="O448" s="153" t="s">
        <v>142</v>
      </c>
      <c r="P448" s="153" t="s">
        <v>1855</v>
      </c>
      <c r="Q448" s="318" t="s">
        <v>1830</v>
      </c>
      <c r="R448" s="318" t="s">
        <v>1166</v>
      </c>
      <c r="S448" s="258" t="s">
        <v>524</v>
      </c>
      <c r="T448" s="258">
        <v>0</v>
      </c>
      <c r="U448" s="258">
        <v>0</v>
      </c>
      <c r="V448" s="258" t="s">
        <v>642</v>
      </c>
      <c r="W448" s="258">
        <v>1</v>
      </c>
      <c r="X448" s="258">
        <v>21</v>
      </c>
      <c r="Y448" s="258" t="s">
        <v>524</v>
      </c>
      <c r="Z448" s="258">
        <v>0</v>
      </c>
      <c r="AA448" s="258">
        <v>0</v>
      </c>
      <c r="AB448" s="258" t="s">
        <v>524</v>
      </c>
      <c r="AC448" s="258"/>
      <c r="AD448" s="258" t="s">
        <v>526</v>
      </c>
      <c r="AE448" s="154"/>
      <c r="AF448" s="154" t="s">
        <v>526</v>
      </c>
      <c r="AG448" s="154" t="s">
        <v>526</v>
      </c>
      <c r="AH448" s="154" t="s">
        <v>526</v>
      </c>
      <c r="AI448" s="238" t="e">
        <v>#N/A</v>
      </c>
      <c r="AJ448" s="154" t="s">
        <v>526</v>
      </c>
      <c r="AK448" s="238" t="e">
        <v>#N/A</v>
      </c>
      <c r="AL448" s="154" t="s">
        <v>526</v>
      </c>
      <c r="AM448" s="227" t="str">
        <f>IF(COUNTIF('BU-TDR'!A:A,'Master List'!B448)&gt;0,"yes","no")</f>
        <v>no</v>
      </c>
      <c r="AN448" s="154">
        <v>4318</v>
      </c>
      <c r="AO448" s="239" t="s">
        <v>2624</v>
      </c>
      <c r="AP448" s="239"/>
      <c r="AQ448" s="239"/>
      <c r="AR448" s="328">
        <v>42947</v>
      </c>
      <c r="AS448" s="153"/>
      <c r="AT448" s="239" t="s">
        <v>2391</v>
      </c>
      <c r="AU448" s="239"/>
    </row>
    <row r="449" spans="1:47" s="240" customFormat="1" hidden="1" x14ac:dyDescent="0.2">
      <c r="A449" s="222">
        <v>444</v>
      </c>
      <c r="B449" s="224" t="s">
        <v>191</v>
      </c>
      <c r="C449" s="220" t="s">
        <v>191</v>
      </c>
      <c r="D449" s="220" t="s">
        <v>191</v>
      </c>
      <c r="E449" s="220"/>
      <c r="F449" s="220"/>
      <c r="G449" s="110" t="s">
        <v>637</v>
      </c>
      <c r="H449" s="157" t="s">
        <v>1802</v>
      </c>
      <c r="I449" s="157" t="s">
        <v>1858</v>
      </c>
      <c r="J449" s="158" t="s">
        <v>644</v>
      </c>
      <c r="K449" s="158" t="s">
        <v>534</v>
      </c>
      <c r="L449" s="154" t="s">
        <v>535</v>
      </c>
      <c r="M449" s="202"/>
      <c r="N449" s="154" t="s">
        <v>141</v>
      </c>
      <c r="O449" s="153" t="s">
        <v>142</v>
      </c>
      <c r="P449" s="153" t="s">
        <v>1857</v>
      </c>
      <c r="Q449" s="318" t="s">
        <v>1830</v>
      </c>
      <c r="R449" s="318"/>
      <c r="S449" s="258" t="s">
        <v>642</v>
      </c>
      <c r="T449" s="258">
        <v>1</v>
      </c>
      <c r="U449" s="258">
        <v>3</v>
      </c>
      <c r="V449" s="258" t="s">
        <v>524</v>
      </c>
      <c r="W449" s="258">
        <v>0</v>
      </c>
      <c r="X449" s="258">
        <v>0</v>
      </c>
      <c r="Y449" s="258" t="s">
        <v>524</v>
      </c>
      <c r="Z449" s="258">
        <v>0</v>
      </c>
      <c r="AA449" s="258">
        <v>0</v>
      </c>
      <c r="AB449" s="258" t="s">
        <v>642</v>
      </c>
      <c r="AC449" s="258"/>
      <c r="AD449" s="258" t="s">
        <v>2304</v>
      </c>
      <c r="AE449" s="154"/>
      <c r="AF449" s="154" t="s">
        <v>526</v>
      </c>
      <c r="AG449" s="154" t="s">
        <v>526</v>
      </c>
      <c r="AH449" s="154" t="s">
        <v>526</v>
      </c>
      <c r="AI449" s="238" t="s">
        <v>526</v>
      </c>
      <c r="AJ449" s="154" t="s">
        <v>526</v>
      </c>
      <c r="AK449" s="238" t="s">
        <v>540</v>
      </c>
      <c r="AL449" s="154" t="s">
        <v>540</v>
      </c>
      <c r="AM449" s="227" t="str">
        <f>IF(COUNTIF('BU-TDR'!A:A,'Master List'!B449)&gt;0,"yes","no")</f>
        <v>no</v>
      </c>
      <c r="AN449" s="154">
        <v>4319</v>
      </c>
      <c r="AO449" s="239" t="s">
        <v>2211</v>
      </c>
      <c r="AP449" s="239"/>
      <c r="AQ449" s="239"/>
      <c r="AR449" s="328">
        <v>42947</v>
      </c>
      <c r="AS449" s="153"/>
      <c r="AT449" s="239" t="s">
        <v>2391</v>
      </c>
      <c r="AU449" s="239"/>
    </row>
    <row r="450" spans="1:47" s="240" customFormat="1" hidden="1" x14ac:dyDescent="0.2">
      <c r="A450" s="222">
        <v>445</v>
      </c>
      <c r="B450" s="224" t="s">
        <v>1862</v>
      </c>
      <c r="C450" s="220" t="s">
        <v>191</v>
      </c>
      <c r="D450" s="220" t="s">
        <v>191</v>
      </c>
      <c r="E450" s="220"/>
      <c r="F450" s="220"/>
      <c r="G450" s="110" t="s">
        <v>530</v>
      </c>
      <c r="H450" s="157" t="s">
        <v>531</v>
      </c>
      <c r="I450" s="157" t="s">
        <v>532</v>
      </c>
      <c r="J450" s="158" t="s">
        <v>533</v>
      </c>
      <c r="K450" s="158" t="s">
        <v>534</v>
      </c>
      <c r="L450" s="154" t="s">
        <v>535</v>
      </c>
      <c r="M450" s="202"/>
      <c r="N450" s="154" t="s">
        <v>141</v>
      </c>
      <c r="O450" s="153" t="s">
        <v>142</v>
      </c>
      <c r="P450" s="153" t="s">
        <v>1861</v>
      </c>
      <c r="Q450" s="318" t="s">
        <v>1830</v>
      </c>
      <c r="R450" s="318"/>
      <c r="S450" s="258" t="s">
        <v>524</v>
      </c>
      <c r="T450" s="258">
        <v>0</v>
      </c>
      <c r="U450" s="258">
        <v>0</v>
      </c>
      <c r="V450" s="258" t="s">
        <v>642</v>
      </c>
      <c r="W450" s="258">
        <v>1</v>
      </c>
      <c r="X450" s="258">
        <v>3</v>
      </c>
      <c r="Y450" s="258" t="s">
        <v>524</v>
      </c>
      <c r="Z450" s="258">
        <v>0</v>
      </c>
      <c r="AA450" s="258">
        <v>0</v>
      </c>
      <c r="AB450" s="258" t="s">
        <v>524</v>
      </c>
      <c r="AC450" s="258"/>
      <c r="AD450" s="258" t="s">
        <v>526</v>
      </c>
      <c r="AE450" s="154"/>
      <c r="AF450" s="154" t="s">
        <v>526</v>
      </c>
      <c r="AG450" s="154" t="s">
        <v>526</v>
      </c>
      <c r="AH450" s="154" t="s">
        <v>526</v>
      </c>
      <c r="AI450" s="238" t="e">
        <v>#N/A</v>
      </c>
      <c r="AJ450" s="154" t="s">
        <v>526</v>
      </c>
      <c r="AK450" s="238" t="e">
        <v>#N/A</v>
      </c>
      <c r="AL450" s="154" t="s">
        <v>526</v>
      </c>
      <c r="AM450" s="227" t="str">
        <f>IF(COUNTIF('BU-TDR'!A:A,'Master List'!B450)&gt;0,"yes","no")</f>
        <v>no</v>
      </c>
      <c r="AN450" s="154">
        <v>4319</v>
      </c>
      <c r="AO450" s="239" t="s">
        <v>2625</v>
      </c>
      <c r="AP450" s="239"/>
      <c r="AQ450" s="239"/>
      <c r="AR450" s="328">
        <v>42947</v>
      </c>
      <c r="AS450" s="153"/>
      <c r="AT450" s="239" t="s">
        <v>2391</v>
      </c>
      <c r="AU450" s="239"/>
    </row>
    <row r="451" spans="1:47" s="240" customFormat="1" hidden="1" x14ac:dyDescent="0.2">
      <c r="A451" s="222">
        <v>446</v>
      </c>
      <c r="B451" s="224" t="s">
        <v>157</v>
      </c>
      <c r="C451" s="220" t="s">
        <v>157</v>
      </c>
      <c r="D451" s="220" t="s">
        <v>157</v>
      </c>
      <c r="E451" s="220"/>
      <c r="F451" s="220"/>
      <c r="G451" s="110" t="s">
        <v>637</v>
      </c>
      <c r="H451" s="157" t="s">
        <v>1802</v>
      </c>
      <c r="I451" s="157" t="s">
        <v>1864</v>
      </c>
      <c r="J451" s="158" t="s">
        <v>644</v>
      </c>
      <c r="K451" s="158" t="s">
        <v>534</v>
      </c>
      <c r="L451" s="154" t="s">
        <v>535</v>
      </c>
      <c r="M451" s="202"/>
      <c r="N451" s="154" t="s">
        <v>141</v>
      </c>
      <c r="O451" s="153" t="s">
        <v>142</v>
      </c>
      <c r="P451" s="153" t="s">
        <v>1863</v>
      </c>
      <c r="Q451" s="318" t="s">
        <v>1830</v>
      </c>
      <c r="R451" s="318"/>
      <c r="S451" s="258" t="s">
        <v>642</v>
      </c>
      <c r="T451" s="258">
        <v>1</v>
      </c>
      <c r="U451" s="258">
        <v>40</v>
      </c>
      <c r="V451" s="258" t="s">
        <v>524</v>
      </c>
      <c r="W451" s="258">
        <v>0</v>
      </c>
      <c r="X451" s="258">
        <v>0</v>
      </c>
      <c r="Y451" s="258" t="s">
        <v>524</v>
      </c>
      <c r="Z451" s="258">
        <v>0</v>
      </c>
      <c r="AA451" s="258">
        <v>0</v>
      </c>
      <c r="AB451" s="258" t="s">
        <v>642</v>
      </c>
      <c r="AC451" s="258"/>
      <c r="AD451" s="258" t="s">
        <v>2304</v>
      </c>
      <c r="AE451" s="154"/>
      <c r="AF451" s="154" t="s">
        <v>526</v>
      </c>
      <c r="AG451" s="154" t="s">
        <v>526</v>
      </c>
      <c r="AH451" s="156" t="s">
        <v>2626</v>
      </c>
      <c r="AI451" s="238" t="s">
        <v>526</v>
      </c>
      <c r="AJ451" s="158" t="s">
        <v>526</v>
      </c>
      <c r="AK451" s="238" t="s">
        <v>540</v>
      </c>
      <c r="AL451" s="158" t="s">
        <v>540</v>
      </c>
      <c r="AM451" s="227" t="str">
        <f>IF(COUNTIF('BU-TDR'!A:A,'Master List'!B451)&gt;0,"yes","no")</f>
        <v>no</v>
      </c>
      <c r="AN451" s="154">
        <v>4320</v>
      </c>
      <c r="AO451" s="239" t="s">
        <v>156</v>
      </c>
      <c r="AP451" s="239"/>
      <c r="AQ451" s="239"/>
      <c r="AR451" s="328">
        <v>42947</v>
      </c>
      <c r="AS451" s="153"/>
      <c r="AT451" s="239" t="s">
        <v>2391</v>
      </c>
      <c r="AU451" s="239"/>
    </row>
    <row r="452" spans="1:47" s="240" customFormat="1" hidden="1" x14ac:dyDescent="0.2">
      <c r="A452" s="222">
        <v>447</v>
      </c>
      <c r="B452" s="224" t="s">
        <v>1869</v>
      </c>
      <c r="C452" s="220" t="s">
        <v>157</v>
      </c>
      <c r="D452" s="220" t="s">
        <v>157</v>
      </c>
      <c r="E452" s="220"/>
      <c r="F452" s="220"/>
      <c r="G452" s="110" t="s">
        <v>530</v>
      </c>
      <c r="H452" s="157" t="s">
        <v>531</v>
      </c>
      <c r="I452" s="157" t="s">
        <v>532</v>
      </c>
      <c r="J452" s="158" t="s">
        <v>533</v>
      </c>
      <c r="K452" s="158" t="s">
        <v>534</v>
      </c>
      <c r="L452" s="154" t="s">
        <v>535</v>
      </c>
      <c r="M452" s="202"/>
      <c r="N452" s="154" t="s">
        <v>141</v>
      </c>
      <c r="O452" s="153" t="s">
        <v>142</v>
      </c>
      <c r="P452" s="153" t="s">
        <v>1868</v>
      </c>
      <c r="Q452" s="318" t="s">
        <v>1830</v>
      </c>
      <c r="R452" s="318"/>
      <c r="S452" s="258" t="s">
        <v>524</v>
      </c>
      <c r="T452" s="258">
        <v>0</v>
      </c>
      <c r="U452" s="258">
        <v>0</v>
      </c>
      <c r="V452" s="258" t="s">
        <v>642</v>
      </c>
      <c r="W452" s="258">
        <v>1</v>
      </c>
      <c r="X452" s="258">
        <v>40</v>
      </c>
      <c r="Y452" s="258" t="s">
        <v>524</v>
      </c>
      <c r="Z452" s="258">
        <v>0</v>
      </c>
      <c r="AA452" s="258">
        <v>0</v>
      </c>
      <c r="AB452" s="258" t="s">
        <v>524</v>
      </c>
      <c r="AC452" s="258"/>
      <c r="AD452" s="258" t="s">
        <v>526</v>
      </c>
      <c r="AE452" s="154"/>
      <c r="AF452" s="154" t="s">
        <v>526</v>
      </c>
      <c r="AG452" s="154" t="s">
        <v>526</v>
      </c>
      <c r="AH452" s="156" t="s">
        <v>526</v>
      </c>
      <c r="AI452" s="238" t="e">
        <v>#N/A</v>
      </c>
      <c r="AJ452" s="158" t="s">
        <v>526</v>
      </c>
      <c r="AK452" s="238" t="e">
        <v>#N/A</v>
      </c>
      <c r="AL452" s="158" t="s">
        <v>526</v>
      </c>
      <c r="AM452" s="227" t="str">
        <f>IF(COUNTIF('BU-TDR'!A:A,'Master List'!B452)&gt;0,"yes","no")</f>
        <v>no</v>
      </c>
      <c r="AN452" s="154">
        <v>4320</v>
      </c>
      <c r="AO452" s="239" t="s">
        <v>2627</v>
      </c>
      <c r="AP452" s="239"/>
      <c r="AQ452" s="239"/>
      <c r="AR452" s="328">
        <v>42947</v>
      </c>
      <c r="AS452" s="153"/>
      <c r="AT452" s="239" t="s">
        <v>2391</v>
      </c>
      <c r="AU452" s="239"/>
    </row>
    <row r="453" spans="1:47" s="240" customFormat="1" hidden="1" x14ac:dyDescent="0.2">
      <c r="A453" s="222">
        <v>448</v>
      </c>
      <c r="B453" s="224" t="s">
        <v>159</v>
      </c>
      <c r="C453" s="220" t="s">
        <v>159</v>
      </c>
      <c r="D453" s="220" t="s">
        <v>159</v>
      </c>
      <c r="E453" s="220"/>
      <c r="F453" s="220"/>
      <c r="G453" s="110" t="s">
        <v>637</v>
      </c>
      <c r="H453" s="157" t="s">
        <v>1802</v>
      </c>
      <c r="I453" s="157" t="s">
        <v>1871</v>
      </c>
      <c r="J453" s="158" t="s">
        <v>644</v>
      </c>
      <c r="K453" s="158" t="s">
        <v>534</v>
      </c>
      <c r="L453" s="154" t="s">
        <v>535</v>
      </c>
      <c r="M453" s="202"/>
      <c r="N453" s="154" t="s">
        <v>141</v>
      </c>
      <c r="O453" s="153" t="s">
        <v>142</v>
      </c>
      <c r="P453" s="153" t="s">
        <v>1870</v>
      </c>
      <c r="Q453" s="318" t="s">
        <v>1830</v>
      </c>
      <c r="R453" s="318"/>
      <c r="S453" s="258" t="s">
        <v>642</v>
      </c>
      <c r="T453" s="258">
        <v>1</v>
      </c>
      <c r="U453" s="258">
        <v>34</v>
      </c>
      <c r="V453" s="258" t="s">
        <v>524</v>
      </c>
      <c r="W453" s="258">
        <v>0</v>
      </c>
      <c r="X453" s="258">
        <v>0</v>
      </c>
      <c r="Y453" s="258" t="s">
        <v>524</v>
      </c>
      <c r="Z453" s="258">
        <v>0</v>
      </c>
      <c r="AA453" s="258">
        <v>0</v>
      </c>
      <c r="AB453" s="258" t="s">
        <v>642</v>
      </c>
      <c r="AC453" s="258"/>
      <c r="AD453" s="258" t="s">
        <v>2304</v>
      </c>
      <c r="AE453" s="154"/>
      <c r="AF453" s="154" t="s">
        <v>526</v>
      </c>
      <c r="AG453" s="154" t="s">
        <v>526</v>
      </c>
      <c r="AH453" s="154" t="s">
        <v>526</v>
      </c>
      <c r="AI453" s="238" t="s">
        <v>526</v>
      </c>
      <c r="AJ453" s="154" t="s">
        <v>526</v>
      </c>
      <c r="AK453" s="238" t="s">
        <v>540</v>
      </c>
      <c r="AL453" s="154" t="s">
        <v>540</v>
      </c>
      <c r="AM453" s="227" t="str">
        <f>IF(COUNTIF('BU-TDR'!A:A,'Master List'!B453)&gt;0,"yes","no")</f>
        <v>no</v>
      </c>
      <c r="AN453" s="154">
        <v>4321</v>
      </c>
      <c r="AO453" s="239" t="s">
        <v>158</v>
      </c>
      <c r="AP453" s="239"/>
      <c r="AQ453" s="239"/>
      <c r="AR453" s="328">
        <v>42947</v>
      </c>
      <c r="AS453" s="153"/>
      <c r="AT453" s="239" t="s">
        <v>2391</v>
      </c>
      <c r="AU453" s="239"/>
    </row>
    <row r="454" spans="1:47" s="240" customFormat="1" hidden="1" x14ac:dyDescent="0.2">
      <c r="A454" s="222">
        <v>449</v>
      </c>
      <c r="B454" s="224" t="s">
        <v>1873</v>
      </c>
      <c r="C454" s="220" t="s">
        <v>159</v>
      </c>
      <c r="D454" s="220" t="s">
        <v>159</v>
      </c>
      <c r="E454" s="220"/>
      <c r="F454" s="220"/>
      <c r="G454" s="110" t="s">
        <v>530</v>
      </c>
      <c r="H454" s="157" t="s">
        <v>531</v>
      </c>
      <c r="I454" s="157" t="s">
        <v>532</v>
      </c>
      <c r="J454" s="158" t="s">
        <v>533</v>
      </c>
      <c r="K454" s="158" t="s">
        <v>534</v>
      </c>
      <c r="L454" s="154" t="s">
        <v>535</v>
      </c>
      <c r="M454" s="202"/>
      <c r="N454" s="154" t="s">
        <v>141</v>
      </c>
      <c r="O454" s="153" t="s">
        <v>142</v>
      </c>
      <c r="P454" s="153" t="s">
        <v>1868</v>
      </c>
      <c r="Q454" s="318" t="s">
        <v>1830</v>
      </c>
      <c r="R454" s="318"/>
      <c r="S454" s="258" t="s">
        <v>524</v>
      </c>
      <c r="T454" s="258">
        <v>0</v>
      </c>
      <c r="U454" s="258">
        <v>0</v>
      </c>
      <c r="V454" s="258" t="s">
        <v>642</v>
      </c>
      <c r="W454" s="258">
        <v>1</v>
      </c>
      <c r="X454" s="258">
        <v>34</v>
      </c>
      <c r="Y454" s="258" t="s">
        <v>524</v>
      </c>
      <c r="Z454" s="258">
        <v>0</v>
      </c>
      <c r="AA454" s="258">
        <v>0</v>
      </c>
      <c r="AB454" s="258" t="s">
        <v>524</v>
      </c>
      <c r="AC454" s="258"/>
      <c r="AD454" s="258" t="s">
        <v>526</v>
      </c>
      <c r="AE454" s="154"/>
      <c r="AF454" s="154" t="s">
        <v>526</v>
      </c>
      <c r="AG454" s="154" t="s">
        <v>526</v>
      </c>
      <c r="AH454" s="154" t="s">
        <v>526</v>
      </c>
      <c r="AI454" s="238" t="e">
        <v>#N/A</v>
      </c>
      <c r="AJ454" s="154" t="s">
        <v>526</v>
      </c>
      <c r="AK454" s="238" t="e">
        <v>#N/A</v>
      </c>
      <c r="AL454" s="154" t="s">
        <v>526</v>
      </c>
      <c r="AM454" s="227" t="str">
        <f>IF(COUNTIF('BU-TDR'!A:A,'Master List'!B454)&gt;0,"yes","no")</f>
        <v>no</v>
      </c>
      <c r="AN454" s="154">
        <v>4321</v>
      </c>
      <c r="AO454" s="239" t="s">
        <v>2627</v>
      </c>
      <c r="AP454" s="239"/>
      <c r="AQ454" s="239"/>
      <c r="AR454" s="328">
        <v>42947</v>
      </c>
      <c r="AS454" s="153"/>
      <c r="AT454" s="239" t="s">
        <v>2391</v>
      </c>
      <c r="AU454" s="239"/>
    </row>
    <row r="455" spans="1:47" s="240" customFormat="1" hidden="1" x14ac:dyDescent="0.2">
      <c r="A455" s="222">
        <v>450</v>
      </c>
      <c r="B455" s="224" t="s">
        <v>155</v>
      </c>
      <c r="C455" s="220" t="s">
        <v>155</v>
      </c>
      <c r="D455" s="220" t="s">
        <v>155</v>
      </c>
      <c r="E455" s="220"/>
      <c r="F455" s="220"/>
      <c r="G455" s="110" t="s">
        <v>637</v>
      </c>
      <c r="H455" s="157" t="s">
        <v>1802</v>
      </c>
      <c r="I455" s="157" t="s">
        <v>1875</v>
      </c>
      <c r="J455" s="158" t="s">
        <v>644</v>
      </c>
      <c r="K455" s="158" t="s">
        <v>534</v>
      </c>
      <c r="L455" s="154" t="s">
        <v>535</v>
      </c>
      <c r="M455" s="202"/>
      <c r="N455" s="154" t="s">
        <v>141</v>
      </c>
      <c r="O455" s="153" t="s">
        <v>142</v>
      </c>
      <c r="P455" s="153" t="s">
        <v>1874</v>
      </c>
      <c r="Q455" s="318" t="s">
        <v>1830</v>
      </c>
      <c r="R455" s="318"/>
      <c r="S455" s="258" t="s">
        <v>642</v>
      </c>
      <c r="T455" s="258">
        <v>1</v>
      </c>
      <c r="U455" s="258">
        <v>30</v>
      </c>
      <c r="V455" s="258" t="s">
        <v>524</v>
      </c>
      <c r="W455" s="258">
        <v>0</v>
      </c>
      <c r="X455" s="258">
        <v>0</v>
      </c>
      <c r="Y455" s="258" t="s">
        <v>524</v>
      </c>
      <c r="Z455" s="258">
        <v>0</v>
      </c>
      <c r="AA455" s="258">
        <v>0</v>
      </c>
      <c r="AB455" s="258" t="s">
        <v>642</v>
      </c>
      <c r="AC455" s="258"/>
      <c r="AD455" s="258" t="s">
        <v>2304</v>
      </c>
      <c r="AE455" s="156"/>
      <c r="AF455" s="156" t="s">
        <v>540</v>
      </c>
      <c r="AG455" s="154" t="s">
        <v>526</v>
      </c>
      <c r="AH455" s="154" t="s">
        <v>526</v>
      </c>
      <c r="AI455" s="238" t="s">
        <v>2305</v>
      </c>
      <c r="AJ455" s="158" t="s">
        <v>540</v>
      </c>
      <c r="AK455" s="238" t="s">
        <v>540</v>
      </c>
      <c r="AL455" s="158" t="s">
        <v>540</v>
      </c>
      <c r="AM455" s="227" t="str">
        <f>IF(COUNTIF('BU-TDR'!A:A,'Master List'!B455)&gt;0,"yes","no")</f>
        <v>no</v>
      </c>
      <c r="AN455" s="154">
        <v>4322</v>
      </c>
      <c r="AO455" s="239" t="s">
        <v>154</v>
      </c>
      <c r="AP455" s="239"/>
      <c r="AQ455" s="239"/>
      <c r="AR455" s="328">
        <v>42947</v>
      </c>
      <c r="AS455" s="153"/>
      <c r="AT455" s="239" t="s">
        <v>2391</v>
      </c>
      <c r="AU455" s="239"/>
    </row>
    <row r="456" spans="1:47" s="240" customFormat="1" hidden="1" x14ac:dyDescent="0.2">
      <c r="A456" s="222">
        <v>451</v>
      </c>
      <c r="B456" s="224" t="s">
        <v>1878</v>
      </c>
      <c r="C456" s="220" t="s">
        <v>155</v>
      </c>
      <c r="D456" s="220" t="s">
        <v>155</v>
      </c>
      <c r="E456" s="220"/>
      <c r="F456" s="220"/>
      <c r="G456" s="110" t="s">
        <v>530</v>
      </c>
      <c r="H456" s="157" t="s">
        <v>531</v>
      </c>
      <c r="I456" s="157" t="s">
        <v>532</v>
      </c>
      <c r="J456" s="158" t="s">
        <v>533</v>
      </c>
      <c r="K456" s="158" t="s">
        <v>534</v>
      </c>
      <c r="L456" s="154" t="s">
        <v>535</v>
      </c>
      <c r="M456" s="202"/>
      <c r="N456" s="154" t="s">
        <v>141</v>
      </c>
      <c r="O456" s="153" t="s">
        <v>142</v>
      </c>
      <c r="P456" s="153" t="s">
        <v>1877</v>
      </c>
      <c r="Q456" s="318" t="s">
        <v>1830</v>
      </c>
      <c r="R456" s="318"/>
      <c r="S456" s="258" t="s">
        <v>524</v>
      </c>
      <c r="T456" s="258">
        <v>0</v>
      </c>
      <c r="U456" s="258">
        <v>0</v>
      </c>
      <c r="V456" s="258" t="s">
        <v>642</v>
      </c>
      <c r="W456" s="258">
        <v>1</v>
      </c>
      <c r="X456" s="258">
        <v>27</v>
      </c>
      <c r="Y456" s="258" t="s">
        <v>524</v>
      </c>
      <c r="Z456" s="258">
        <v>0</v>
      </c>
      <c r="AA456" s="258">
        <v>0</v>
      </c>
      <c r="AB456" s="258" t="s">
        <v>524</v>
      </c>
      <c r="AC456" s="258"/>
      <c r="AD456" s="258" t="s">
        <v>526</v>
      </c>
      <c r="AE456" s="156"/>
      <c r="AF456" s="156" t="s">
        <v>526</v>
      </c>
      <c r="AG456" s="154" t="s">
        <v>526</v>
      </c>
      <c r="AH456" s="154" t="s">
        <v>526</v>
      </c>
      <c r="AI456" s="238" t="e">
        <v>#N/A</v>
      </c>
      <c r="AJ456" s="158" t="s">
        <v>526</v>
      </c>
      <c r="AK456" s="238" t="e">
        <v>#N/A</v>
      </c>
      <c r="AL456" s="158" t="s">
        <v>526</v>
      </c>
      <c r="AM456" s="227" t="str">
        <f>IF(COUNTIF('BU-TDR'!A:A,'Master List'!B456)&gt;0,"yes","no")</f>
        <v>no</v>
      </c>
      <c r="AN456" s="154">
        <v>4322</v>
      </c>
      <c r="AO456" s="239" t="s">
        <v>2628</v>
      </c>
      <c r="AP456" s="239"/>
      <c r="AQ456" s="239"/>
      <c r="AR456" s="328">
        <v>42947</v>
      </c>
      <c r="AS456" s="153"/>
      <c r="AT456" s="239" t="s">
        <v>2391</v>
      </c>
      <c r="AU456" s="239"/>
    </row>
    <row r="457" spans="1:47" s="240" customFormat="1" hidden="1" x14ac:dyDescent="0.2">
      <c r="A457" s="222">
        <v>452</v>
      </c>
      <c r="B457" s="224" t="s">
        <v>151</v>
      </c>
      <c r="C457" s="220" t="s">
        <v>151</v>
      </c>
      <c r="D457" s="220" t="s">
        <v>151</v>
      </c>
      <c r="E457" s="220"/>
      <c r="F457" s="220"/>
      <c r="G457" s="110" t="s">
        <v>637</v>
      </c>
      <c r="H457" s="157" t="s">
        <v>1802</v>
      </c>
      <c r="I457" s="157" t="s">
        <v>1880</v>
      </c>
      <c r="J457" s="158" t="s">
        <v>644</v>
      </c>
      <c r="K457" s="158" t="s">
        <v>534</v>
      </c>
      <c r="L457" s="154" t="s">
        <v>535</v>
      </c>
      <c r="M457" s="202"/>
      <c r="N457" s="154" t="s">
        <v>141</v>
      </c>
      <c r="O457" s="153" t="s">
        <v>142</v>
      </c>
      <c r="P457" s="153" t="s">
        <v>1879</v>
      </c>
      <c r="Q457" s="318" t="s">
        <v>1830</v>
      </c>
      <c r="R457" s="318"/>
      <c r="S457" s="258" t="s">
        <v>642</v>
      </c>
      <c r="T457" s="258">
        <v>1</v>
      </c>
      <c r="U457" s="258">
        <v>39</v>
      </c>
      <c r="V457" s="258" t="s">
        <v>524</v>
      </c>
      <c r="W457" s="258">
        <v>0</v>
      </c>
      <c r="X457" s="258">
        <v>0</v>
      </c>
      <c r="Y457" s="258" t="s">
        <v>524</v>
      </c>
      <c r="Z457" s="258">
        <v>0</v>
      </c>
      <c r="AA457" s="258">
        <v>0</v>
      </c>
      <c r="AB457" s="258" t="s">
        <v>642</v>
      </c>
      <c r="AC457" s="258"/>
      <c r="AD457" s="258" t="s">
        <v>2304</v>
      </c>
      <c r="AE457" s="156"/>
      <c r="AF457" s="156" t="s">
        <v>540</v>
      </c>
      <c r="AG457" s="154" t="s">
        <v>526</v>
      </c>
      <c r="AH457" s="156" t="s">
        <v>526</v>
      </c>
      <c r="AI457" s="238" t="s">
        <v>2305</v>
      </c>
      <c r="AJ457" s="158" t="s">
        <v>540</v>
      </c>
      <c r="AK457" s="238" t="s">
        <v>526</v>
      </c>
      <c r="AL457" s="158" t="s">
        <v>526</v>
      </c>
      <c r="AM457" s="227" t="str">
        <f>IF(COUNTIF('BU-TDR'!A:A,'Master List'!B457)&gt;0,"yes","no")</f>
        <v>no</v>
      </c>
      <c r="AN457" s="154">
        <v>4323</v>
      </c>
      <c r="AO457" s="239" t="s">
        <v>150</v>
      </c>
      <c r="AP457" s="239"/>
      <c r="AQ457" s="239"/>
      <c r="AR457" s="328">
        <v>42947</v>
      </c>
      <c r="AS457" s="153"/>
      <c r="AT457" s="239" t="s">
        <v>2391</v>
      </c>
      <c r="AU457" s="239"/>
    </row>
    <row r="458" spans="1:47" s="240" customFormat="1" hidden="1" x14ac:dyDescent="0.2">
      <c r="A458" s="222">
        <v>453</v>
      </c>
      <c r="B458" s="224" t="s">
        <v>1882</v>
      </c>
      <c r="C458" s="220" t="s">
        <v>151</v>
      </c>
      <c r="D458" s="220" t="s">
        <v>151</v>
      </c>
      <c r="E458" s="220"/>
      <c r="F458" s="220"/>
      <c r="G458" s="110" t="s">
        <v>530</v>
      </c>
      <c r="H458" s="157" t="s">
        <v>531</v>
      </c>
      <c r="I458" s="157" t="s">
        <v>532</v>
      </c>
      <c r="J458" s="158" t="s">
        <v>533</v>
      </c>
      <c r="K458" s="158" t="s">
        <v>534</v>
      </c>
      <c r="L458" s="154" t="s">
        <v>535</v>
      </c>
      <c r="M458" s="202"/>
      <c r="N458" s="154" t="s">
        <v>141</v>
      </c>
      <c r="O458" s="153" t="s">
        <v>142</v>
      </c>
      <c r="P458" s="153" t="s">
        <v>1881</v>
      </c>
      <c r="Q458" s="337" t="s">
        <v>1830</v>
      </c>
      <c r="R458" s="337"/>
      <c r="S458" s="258" t="s">
        <v>524</v>
      </c>
      <c r="T458" s="258">
        <v>0</v>
      </c>
      <c r="U458" s="258">
        <v>0</v>
      </c>
      <c r="V458" s="258" t="s">
        <v>642</v>
      </c>
      <c r="W458" s="258">
        <v>1</v>
      </c>
      <c r="X458" s="258">
        <v>39</v>
      </c>
      <c r="Y458" s="258" t="s">
        <v>524</v>
      </c>
      <c r="Z458" s="258">
        <v>0</v>
      </c>
      <c r="AA458" s="258">
        <v>0</v>
      </c>
      <c r="AB458" s="258" t="s">
        <v>524</v>
      </c>
      <c r="AC458" s="258"/>
      <c r="AD458" s="258" t="s">
        <v>526</v>
      </c>
      <c r="AE458" s="156"/>
      <c r="AF458" s="156" t="s">
        <v>526</v>
      </c>
      <c r="AG458" s="154" t="s">
        <v>526</v>
      </c>
      <c r="AH458" s="156" t="s">
        <v>526</v>
      </c>
      <c r="AI458" s="238" t="e">
        <v>#N/A</v>
      </c>
      <c r="AJ458" s="158" t="s">
        <v>526</v>
      </c>
      <c r="AK458" s="238" t="e">
        <v>#N/A</v>
      </c>
      <c r="AL458" s="158" t="s">
        <v>526</v>
      </c>
      <c r="AM458" s="227" t="str">
        <f>IF(COUNTIF('BU-TDR'!A:A,'Master List'!B458)&gt;0,"yes","no")</f>
        <v>no</v>
      </c>
      <c r="AN458" s="154">
        <v>4323</v>
      </c>
      <c r="AO458" s="239" t="s">
        <v>2629</v>
      </c>
      <c r="AP458" s="239"/>
      <c r="AQ458" s="239"/>
      <c r="AR458" s="328">
        <v>42947</v>
      </c>
      <c r="AS458" s="153"/>
      <c r="AT458" s="239" t="s">
        <v>2391</v>
      </c>
      <c r="AU458" s="239"/>
    </row>
    <row r="459" spans="1:47" s="240" customFormat="1" ht="22.9" hidden="1" customHeight="1" x14ac:dyDescent="0.25">
      <c r="A459" s="222">
        <v>454</v>
      </c>
      <c r="B459" s="224" t="s">
        <v>1884</v>
      </c>
      <c r="C459" s="220" t="s">
        <v>1884</v>
      </c>
      <c r="D459" s="220" t="s">
        <v>1884</v>
      </c>
      <c r="E459" s="220"/>
      <c r="F459" s="220"/>
      <c r="G459" s="111" t="s">
        <v>637</v>
      </c>
      <c r="H459" s="157" t="s">
        <v>30</v>
      </c>
      <c r="I459" s="157" t="s">
        <v>283</v>
      </c>
      <c r="J459" s="158" t="s">
        <v>672</v>
      </c>
      <c r="K459" s="158" t="s">
        <v>571</v>
      </c>
      <c r="L459" s="156" t="s">
        <v>572</v>
      </c>
      <c r="M459" s="202">
        <v>42521</v>
      </c>
      <c r="N459" s="154" t="s">
        <v>141</v>
      </c>
      <c r="O459" s="153" t="s">
        <v>551</v>
      </c>
      <c r="P459" s="153" t="s">
        <v>1883</v>
      </c>
      <c r="Q459" s="260"/>
      <c r="R459" s="260"/>
      <c r="S459" s="258" t="s">
        <v>524</v>
      </c>
      <c r="T459" s="258">
        <v>0</v>
      </c>
      <c r="U459" s="258">
        <v>0</v>
      </c>
      <c r="V459" s="258" t="s">
        <v>524</v>
      </c>
      <c r="W459" s="258">
        <v>0</v>
      </c>
      <c r="X459" s="258">
        <v>0</v>
      </c>
      <c r="Y459" s="258" t="s">
        <v>524</v>
      </c>
      <c r="Z459" s="258">
        <v>0</v>
      </c>
      <c r="AA459" s="258">
        <v>0</v>
      </c>
      <c r="AB459" s="258" t="s">
        <v>524</v>
      </c>
      <c r="AC459" s="258"/>
      <c r="AD459" s="258" t="s">
        <v>526</v>
      </c>
      <c r="AE459" s="154"/>
      <c r="AF459" s="154" t="s">
        <v>526</v>
      </c>
      <c r="AG459" s="154" t="s">
        <v>526</v>
      </c>
      <c r="AH459" s="154" t="s">
        <v>526</v>
      </c>
      <c r="AI459" s="238" t="e">
        <v>#N/A</v>
      </c>
      <c r="AJ459" s="154" t="s">
        <v>526</v>
      </c>
      <c r="AK459" s="238" t="e">
        <v>#N/A</v>
      </c>
      <c r="AL459" s="154" t="s">
        <v>526</v>
      </c>
      <c r="AM459" s="227" t="str">
        <f>IF(COUNTIF('BU-TDR'!A:A,'Master List'!B459)&gt;0,"yes","no")</f>
        <v>no</v>
      </c>
      <c r="AN459" s="154">
        <v>4225</v>
      </c>
      <c r="AO459" s="239" t="s">
        <v>2630</v>
      </c>
      <c r="AP459" s="239"/>
      <c r="AQ459" s="239"/>
      <c r="AR459" s="328">
        <v>42947</v>
      </c>
      <c r="AS459" s="153"/>
      <c r="AT459" s="239"/>
      <c r="AU459" s="239"/>
    </row>
    <row r="460" spans="1:47" s="240" customFormat="1" ht="24" hidden="1" x14ac:dyDescent="0.25">
      <c r="A460" s="222">
        <v>455</v>
      </c>
      <c r="B460" s="224" t="s">
        <v>1886</v>
      </c>
      <c r="C460" s="220" t="s">
        <v>1884</v>
      </c>
      <c r="D460" s="220" t="s">
        <v>1884</v>
      </c>
      <c r="E460" s="220"/>
      <c r="F460" s="220"/>
      <c r="G460" s="110" t="s">
        <v>530</v>
      </c>
      <c r="H460" s="157" t="s">
        <v>531</v>
      </c>
      <c r="I460" s="157" t="s">
        <v>532</v>
      </c>
      <c r="J460" s="158" t="s">
        <v>283</v>
      </c>
      <c r="K460" s="158" t="s">
        <v>571</v>
      </c>
      <c r="L460" s="156" t="s">
        <v>572</v>
      </c>
      <c r="M460" s="202">
        <v>42521</v>
      </c>
      <c r="N460" s="154" t="s">
        <v>141</v>
      </c>
      <c r="O460" s="153" t="s">
        <v>551</v>
      </c>
      <c r="P460" s="153" t="s">
        <v>1885</v>
      </c>
      <c r="Q460" s="260"/>
      <c r="R460" s="260"/>
      <c r="S460" s="258" t="s">
        <v>524</v>
      </c>
      <c r="T460" s="258">
        <v>0</v>
      </c>
      <c r="U460" s="258">
        <v>0</v>
      </c>
      <c r="V460" s="258" t="s">
        <v>524</v>
      </c>
      <c r="W460" s="258">
        <v>0</v>
      </c>
      <c r="X460" s="258">
        <v>0</v>
      </c>
      <c r="Y460" s="258" t="s">
        <v>524</v>
      </c>
      <c r="Z460" s="258">
        <v>0</v>
      </c>
      <c r="AA460" s="258">
        <v>0</v>
      </c>
      <c r="AB460" s="258" t="s">
        <v>524</v>
      </c>
      <c r="AC460" s="258"/>
      <c r="AD460" s="258" t="s">
        <v>526</v>
      </c>
      <c r="AE460" s="154"/>
      <c r="AF460" s="154" t="s">
        <v>526</v>
      </c>
      <c r="AG460" s="154" t="s">
        <v>526</v>
      </c>
      <c r="AH460" s="154" t="s">
        <v>526</v>
      </c>
      <c r="AI460" s="238" t="e">
        <v>#N/A</v>
      </c>
      <c r="AJ460" s="154" t="s">
        <v>526</v>
      </c>
      <c r="AK460" s="238" t="e">
        <v>#N/A</v>
      </c>
      <c r="AL460" s="154" t="s">
        <v>526</v>
      </c>
      <c r="AM460" s="227" t="str">
        <f>IF(COUNTIF('BU-TDR'!A:A,'Master List'!B460)&gt;0,"yes","no")</f>
        <v>no</v>
      </c>
      <c r="AN460" s="154">
        <v>4225</v>
      </c>
      <c r="AO460" s="239" t="s">
        <v>2631</v>
      </c>
      <c r="AP460" s="239"/>
      <c r="AQ460" s="239"/>
      <c r="AR460" s="328">
        <v>42947</v>
      </c>
      <c r="AS460" s="153"/>
      <c r="AT460" s="239"/>
      <c r="AU460" s="239"/>
    </row>
    <row r="461" spans="1:47" s="240" customFormat="1" ht="12" hidden="1" x14ac:dyDescent="0.25">
      <c r="A461" s="222">
        <v>456</v>
      </c>
      <c r="B461" s="224" t="s">
        <v>122</v>
      </c>
      <c r="C461" s="220" t="s">
        <v>122</v>
      </c>
      <c r="D461" s="220" t="s">
        <v>122</v>
      </c>
      <c r="E461" s="220"/>
      <c r="F461" s="220"/>
      <c r="G461" s="110" t="s">
        <v>637</v>
      </c>
      <c r="H461" s="157" t="s">
        <v>22</v>
      </c>
      <c r="I461" s="157" t="s">
        <v>1887</v>
      </c>
      <c r="J461" s="158" t="s">
        <v>644</v>
      </c>
      <c r="K461" s="158" t="s">
        <v>534</v>
      </c>
      <c r="L461" s="154" t="s">
        <v>535</v>
      </c>
      <c r="M461" s="202"/>
      <c r="N461" s="154" t="s">
        <v>141</v>
      </c>
      <c r="O461" s="153" t="s">
        <v>43</v>
      </c>
      <c r="P461" s="153" t="s">
        <v>43</v>
      </c>
      <c r="Q461" s="260"/>
      <c r="R461" s="260"/>
      <c r="S461" s="258" t="s">
        <v>642</v>
      </c>
      <c r="T461" s="258">
        <v>2</v>
      </c>
      <c r="U461" s="258">
        <v>18</v>
      </c>
      <c r="V461" s="258" t="s">
        <v>524</v>
      </c>
      <c r="W461" s="258">
        <v>0</v>
      </c>
      <c r="X461" s="258">
        <v>0</v>
      </c>
      <c r="Y461" s="258" t="s">
        <v>524</v>
      </c>
      <c r="Z461" s="258">
        <v>0</v>
      </c>
      <c r="AA461" s="258">
        <v>0</v>
      </c>
      <c r="AB461" s="258" t="s">
        <v>642</v>
      </c>
      <c r="AC461" s="258"/>
      <c r="AD461" s="258" t="s">
        <v>2304</v>
      </c>
      <c r="AE461" s="154"/>
      <c r="AF461" s="154" t="s">
        <v>526</v>
      </c>
      <c r="AG461" s="154" t="s">
        <v>526</v>
      </c>
      <c r="AH461" s="156" t="s">
        <v>526</v>
      </c>
      <c r="AI461" s="238" t="e">
        <v>#N/A</v>
      </c>
      <c r="AJ461" s="158" t="s">
        <v>526</v>
      </c>
      <c r="AK461" s="238" t="e">
        <v>#N/A</v>
      </c>
      <c r="AL461" s="158" t="s">
        <v>526</v>
      </c>
      <c r="AM461" s="227" t="str">
        <f>IF(COUNTIF('BU-TDR'!A:A,'Master List'!B461)&gt;0,"yes","no")</f>
        <v>no</v>
      </c>
      <c r="AN461" s="154">
        <v>4231</v>
      </c>
      <c r="AO461" s="239" t="s">
        <v>283</v>
      </c>
      <c r="AP461" s="239"/>
      <c r="AQ461" s="239"/>
      <c r="AR461" s="328">
        <v>42947</v>
      </c>
      <c r="AS461" s="153"/>
      <c r="AT461" s="239"/>
      <c r="AU461" s="239"/>
    </row>
    <row r="462" spans="1:47" s="240" customFormat="1" ht="12" hidden="1" x14ac:dyDescent="0.25">
      <c r="A462" s="222">
        <v>457</v>
      </c>
      <c r="B462" s="224" t="s">
        <v>1894</v>
      </c>
      <c r="C462" s="220" t="s">
        <v>122</v>
      </c>
      <c r="D462" s="220" t="s">
        <v>122</v>
      </c>
      <c r="E462" s="220"/>
      <c r="F462" s="220"/>
      <c r="G462" s="110" t="s">
        <v>530</v>
      </c>
      <c r="H462" s="157" t="s">
        <v>531</v>
      </c>
      <c r="I462" s="157" t="s">
        <v>532</v>
      </c>
      <c r="J462" s="158" t="s">
        <v>533</v>
      </c>
      <c r="K462" s="158" t="s">
        <v>534</v>
      </c>
      <c r="L462" s="154" t="s">
        <v>535</v>
      </c>
      <c r="M462" s="202"/>
      <c r="N462" s="154" t="s">
        <v>141</v>
      </c>
      <c r="O462" s="153" t="s">
        <v>43</v>
      </c>
      <c r="P462" s="153" t="s">
        <v>1893</v>
      </c>
      <c r="Q462" s="260"/>
      <c r="R462" s="260"/>
      <c r="S462" s="258" t="s">
        <v>524</v>
      </c>
      <c r="T462" s="258">
        <v>0</v>
      </c>
      <c r="U462" s="258">
        <v>0</v>
      </c>
      <c r="V462" s="258" t="s">
        <v>642</v>
      </c>
      <c r="W462" s="258">
        <v>1</v>
      </c>
      <c r="X462" s="258">
        <v>1</v>
      </c>
      <c r="Y462" s="258" t="s">
        <v>524</v>
      </c>
      <c r="Z462" s="258">
        <v>0</v>
      </c>
      <c r="AA462" s="258">
        <v>0</v>
      </c>
      <c r="AB462" s="258" t="s">
        <v>524</v>
      </c>
      <c r="AC462" s="258"/>
      <c r="AD462" s="258" t="s">
        <v>526</v>
      </c>
      <c r="AE462" s="154"/>
      <c r="AF462" s="154" t="s">
        <v>540</v>
      </c>
      <c r="AG462" s="154" t="s">
        <v>526</v>
      </c>
      <c r="AH462" s="156" t="s">
        <v>526</v>
      </c>
      <c r="AI462" s="238" t="s">
        <v>2305</v>
      </c>
      <c r="AJ462" s="158" t="s">
        <v>540</v>
      </c>
      <c r="AK462" s="238" t="e">
        <v>#N/A</v>
      </c>
      <c r="AL462" s="158" t="s">
        <v>526</v>
      </c>
      <c r="AM462" s="227" t="str">
        <f>IF(COUNTIF('BU-TDR'!A:A,'Master List'!B462)&gt;0,"yes","no")</f>
        <v>no</v>
      </c>
      <c r="AN462" s="154">
        <v>4231</v>
      </c>
      <c r="AO462" s="239" t="s">
        <v>283</v>
      </c>
      <c r="AP462" s="239"/>
      <c r="AQ462" s="239"/>
      <c r="AR462" s="328">
        <v>42947</v>
      </c>
      <c r="AS462" s="153"/>
      <c r="AT462" s="239"/>
      <c r="AU462" s="239"/>
    </row>
    <row r="463" spans="1:47" s="240" customFormat="1" ht="12" hidden="1" x14ac:dyDescent="0.25">
      <c r="A463" s="222">
        <v>458</v>
      </c>
      <c r="B463" s="157" t="s">
        <v>125</v>
      </c>
      <c r="C463" s="158" t="s">
        <v>125</v>
      </c>
      <c r="D463" s="158" t="s">
        <v>125</v>
      </c>
      <c r="E463" s="158"/>
      <c r="F463" s="158"/>
      <c r="G463" s="110" t="s">
        <v>637</v>
      </c>
      <c r="H463" s="157" t="s">
        <v>22</v>
      </c>
      <c r="I463" s="157" t="s">
        <v>1896</v>
      </c>
      <c r="J463" s="158" t="s">
        <v>644</v>
      </c>
      <c r="K463" s="158" t="s">
        <v>534</v>
      </c>
      <c r="L463" s="154" t="s">
        <v>535</v>
      </c>
      <c r="M463" s="202"/>
      <c r="N463" s="154" t="s">
        <v>525</v>
      </c>
      <c r="O463" s="153" t="s">
        <v>43</v>
      </c>
      <c r="P463" s="153" t="s">
        <v>1895</v>
      </c>
      <c r="Q463" s="260"/>
      <c r="R463" s="260"/>
      <c r="S463" s="258" t="s">
        <v>642</v>
      </c>
      <c r="T463" s="258">
        <v>1</v>
      </c>
      <c r="U463" s="258">
        <v>529</v>
      </c>
      <c r="V463" s="258" t="s">
        <v>524</v>
      </c>
      <c r="W463" s="258">
        <v>0</v>
      </c>
      <c r="X463" s="258">
        <v>0</v>
      </c>
      <c r="Y463" s="258" t="s">
        <v>524</v>
      </c>
      <c r="Z463" s="258">
        <v>0</v>
      </c>
      <c r="AA463" s="258">
        <v>0</v>
      </c>
      <c r="AB463" s="258" t="s">
        <v>642</v>
      </c>
      <c r="AC463" s="258"/>
      <c r="AD463" s="258" t="s">
        <v>2304</v>
      </c>
      <c r="AE463" s="154"/>
      <c r="AF463" s="154" t="s">
        <v>540</v>
      </c>
      <c r="AG463" s="154" t="s">
        <v>1897</v>
      </c>
      <c r="AH463" s="156" t="s">
        <v>2632</v>
      </c>
      <c r="AI463" s="238" t="s">
        <v>2305</v>
      </c>
      <c r="AJ463" s="158" t="s">
        <v>540</v>
      </c>
      <c r="AK463" s="238" t="s">
        <v>526</v>
      </c>
      <c r="AL463" s="158" t="s">
        <v>526</v>
      </c>
      <c r="AM463" s="227" t="str">
        <f>IF(COUNTIF('BU-TDR'!A:A,'Master List'!B463)&gt;0,"yes","no")</f>
        <v>yes</v>
      </c>
      <c r="AN463" s="154">
        <v>4207</v>
      </c>
      <c r="AO463" s="239" t="s">
        <v>2178</v>
      </c>
      <c r="AP463" s="239"/>
      <c r="AQ463" s="239"/>
      <c r="AR463" s="328">
        <v>42947</v>
      </c>
      <c r="AS463" s="153"/>
      <c r="AT463" s="239"/>
      <c r="AU463" s="239"/>
    </row>
    <row r="464" spans="1:47" s="240" customFormat="1" ht="24" hidden="1" x14ac:dyDescent="0.25">
      <c r="A464" s="222">
        <v>459</v>
      </c>
      <c r="B464" s="157" t="s">
        <v>1905</v>
      </c>
      <c r="C464" s="158" t="s">
        <v>125</v>
      </c>
      <c r="D464" s="158" t="s">
        <v>125</v>
      </c>
      <c r="E464" s="158"/>
      <c r="F464" s="158"/>
      <c r="G464" s="110" t="s">
        <v>530</v>
      </c>
      <c r="H464" s="157" t="s">
        <v>531</v>
      </c>
      <c r="I464" s="157" t="s">
        <v>532</v>
      </c>
      <c r="J464" s="158" t="s">
        <v>533</v>
      </c>
      <c r="K464" s="158" t="s">
        <v>534</v>
      </c>
      <c r="L464" s="154" t="s">
        <v>535</v>
      </c>
      <c r="M464" s="202"/>
      <c r="N464" s="154" t="s">
        <v>525</v>
      </c>
      <c r="O464" s="153" t="s">
        <v>43</v>
      </c>
      <c r="P464" s="153" t="s">
        <v>1904</v>
      </c>
      <c r="Q464" s="260"/>
      <c r="R464" s="260"/>
      <c r="S464" s="258" t="s">
        <v>524</v>
      </c>
      <c r="T464" s="258">
        <v>0</v>
      </c>
      <c r="U464" s="258">
        <v>0</v>
      </c>
      <c r="V464" s="258" t="s">
        <v>642</v>
      </c>
      <c r="W464" s="258">
        <v>2</v>
      </c>
      <c r="X464" s="258">
        <v>90</v>
      </c>
      <c r="Y464" s="258" t="s">
        <v>524</v>
      </c>
      <c r="Z464" s="258">
        <v>0</v>
      </c>
      <c r="AA464" s="258">
        <v>0</v>
      </c>
      <c r="AB464" s="258" t="s">
        <v>524</v>
      </c>
      <c r="AC464" s="258"/>
      <c r="AD464" s="258" t="s">
        <v>526</v>
      </c>
      <c r="AE464" s="154"/>
      <c r="AF464" s="154" t="s">
        <v>540</v>
      </c>
      <c r="AG464" s="154" t="s">
        <v>526</v>
      </c>
      <c r="AH464" s="156" t="s">
        <v>526</v>
      </c>
      <c r="AI464" s="238" t="s">
        <v>2305</v>
      </c>
      <c r="AJ464" s="158" t="s">
        <v>540</v>
      </c>
      <c r="AK464" s="238" t="s">
        <v>526</v>
      </c>
      <c r="AL464" s="158" t="s">
        <v>526</v>
      </c>
      <c r="AM464" s="227" t="str">
        <f>IF(COUNTIF('BU-TDR'!A:A,'Master List'!B464)&gt;0,"yes","no")</f>
        <v>yes</v>
      </c>
      <c r="AN464" s="154">
        <v>4207</v>
      </c>
      <c r="AO464" s="239" t="s">
        <v>2633</v>
      </c>
      <c r="AP464" s="239"/>
      <c r="AQ464" s="239"/>
      <c r="AR464" s="328">
        <v>42947</v>
      </c>
      <c r="AS464" s="153"/>
      <c r="AT464" s="239"/>
      <c r="AU464" s="239"/>
    </row>
    <row r="465" spans="1:47" s="240" customFormat="1" ht="12" hidden="1" x14ac:dyDescent="0.25">
      <c r="A465" s="222">
        <v>460</v>
      </c>
      <c r="B465" s="157" t="s">
        <v>128</v>
      </c>
      <c r="C465" s="158" t="s">
        <v>128</v>
      </c>
      <c r="D465" s="158" t="s">
        <v>128</v>
      </c>
      <c r="E465" s="158"/>
      <c r="F465" s="158"/>
      <c r="G465" s="110" t="s">
        <v>637</v>
      </c>
      <c r="H465" s="157" t="s">
        <v>22</v>
      </c>
      <c r="I465" s="157" t="s">
        <v>1899</v>
      </c>
      <c r="J465" s="158" t="s">
        <v>644</v>
      </c>
      <c r="K465" s="158" t="s">
        <v>534</v>
      </c>
      <c r="L465" s="154" t="s">
        <v>535</v>
      </c>
      <c r="M465" s="202"/>
      <c r="N465" s="154" t="s">
        <v>525</v>
      </c>
      <c r="O465" s="153" t="s">
        <v>43</v>
      </c>
      <c r="P465" s="153" t="s">
        <v>1906</v>
      </c>
      <c r="Q465" s="260"/>
      <c r="R465" s="260"/>
      <c r="S465" s="258" t="s">
        <v>642</v>
      </c>
      <c r="T465" s="258">
        <v>3</v>
      </c>
      <c r="U465" s="258">
        <v>26</v>
      </c>
      <c r="V465" s="258" t="s">
        <v>524</v>
      </c>
      <c r="W465" s="258">
        <v>0</v>
      </c>
      <c r="X465" s="258">
        <v>0</v>
      </c>
      <c r="Y465" s="258" t="s">
        <v>524</v>
      </c>
      <c r="Z465" s="258">
        <v>0</v>
      </c>
      <c r="AA465" s="258">
        <v>0</v>
      </c>
      <c r="AB465" s="258" t="s">
        <v>642</v>
      </c>
      <c r="AC465" s="258"/>
      <c r="AD465" s="258" t="s">
        <v>2304</v>
      </c>
      <c r="AE465" s="156"/>
      <c r="AF465" s="156" t="s">
        <v>540</v>
      </c>
      <c r="AG465" s="156" t="s">
        <v>1907</v>
      </c>
      <c r="AH465" s="156" t="s">
        <v>2634</v>
      </c>
      <c r="AI465" s="241" t="s">
        <v>2305</v>
      </c>
      <c r="AJ465" s="208" t="s">
        <v>540</v>
      </c>
      <c r="AK465" s="241" t="s">
        <v>526</v>
      </c>
      <c r="AL465" s="208" t="s">
        <v>526</v>
      </c>
      <c r="AM465" s="227" t="str">
        <f>IF(COUNTIF('BU-TDR'!A:A,'Master List'!B465)&gt;0,"yes","no")</f>
        <v>yes</v>
      </c>
      <c r="AN465" s="156">
        <v>4231</v>
      </c>
      <c r="AO465" s="239" t="s">
        <v>1906</v>
      </c>
      <c r="AP465" s="239"/>
      <c r="AQ465" s="239"/>
      <c r="AR465" s="328">
        <v>42947</v>
      </c>
      <c r="AS465" s="153"/>
      <c r="AT465" s="239"/>
      <c r="AU465" s="239"/>
    </row>
    <row r="466" spans="1:47" s="240" customFormat="1" ht="12" hidden="1" x14ac:dyDescent="0.25">
      <c r="A466" s="222">
        <v>461</v>
      </c>
      <c r="B466" s="157" t="s">
        <v>1912</v>
      </c>
      <c r="C466" s="158" t="s">
        <v>128</v>
      </c>
      <c r="D466" s="158" t="s">
        <v>128</v>
      </c>
      <c r="E466" s="158"/>
      <c r="F466" s="158"/>
      <c r="G466" s="110" t="s">
        <v>530</v>
      </c>
      <c r="H466" s="157" t="s">
        <v>531</v>
      </c>
      <c r="I466" s="157" t="s">
        <v>532</v>
      </c>
      <c r="J466" s="158" t="s">
        <v>533</v>
      </c>
      <c r="K466" s="158" t="s">
        <v>534</v>
      </c>
      <c r="L466" s="154" t="s">
        <v>535</v>
      </c>
      <c r="M466" s="202"/>
      <c r="N466" s="154" t="s">
        <v>525</v>
      </c>
      <c r="O466" s="153" t="s">
        <v>43</v>
      </c>
      <c r="P466" s="153" t="s">
        <v>1911</v>
      </c>
      <c r="Q466" s="260"/>
      <c r="R466" s="260"/>
      <c r="S466" s="258" t="s">
        <v>524</v>
      </c>
      <c r="T466" s="258">
        <v>0</v>
      </c>
      <c r="U466" s="258">
        <v>0</v>
      </c>
      <c r="V466" s="258" t="s">
        <v>642</v>
      </c>
      <c r="W466" s="258">
        <v>3</v>
      </c>
      <c r="X466" s="258">
        <v>41</v>
      </c>
      <c r="Y466" s="258" t="s">
        <v>524</v>
      </c>
      <c r="Z466" s="258">
        <v>0</v>
      </c>
      <c r="AA466" s="258">
        <v>0</v>
      </c>
      <c r="AB466" s="258" t="s">
        <v>524</v>
      </c>
      <c r="AC466" s="258"/>
      <c r="AD466" s="258" t="s">
        <v>526</v>
      </c>
      <c r="AE466" s="156"/>
      <c r="AF466" s="156" t="s">
        <v>540</v>
      </c>
      <c r="AG466" s="156" t="s">
        <v>526</v>
      </c>
      <c r="AH466" s="156" t="s">
        <v>526</v>
      </c>
      <c r="AI466" s="241" t="s">
        <v>2305</v>
      </c>
      <c r="AJ466" s="208" t="s">
        <v>540</v>
      </c>
      <c r="AK466" s="241" t="s">
        <v>526</v>
      </c>
      <c r="AL466" s="208" t="s">
        <v>526</v>
      </c>
      <c r="AM466" s="227" t="str">
        <f>IF(COUNTIF('BU-TDR'!A:A,'Master List'!B466)&gt;0,"yes","no")</f>
        <v>yes</v>
      </c>
      <c r="AN466" s="156">
        <v>4231</v>
      </c>
      <c r="AO466" s="239" t="s">
        <v>2635</v>
      </c>
      <c r="AP466" s="239"/>
      <c r="AQ466" s="239"/>
      <c r="AR466" s="328">
        <v>42947</v>
      </c>
      <c r="AS466" s="153"/>
      <c r="AT466" s="239"/>
      <c r="AU466" s="239"/>
    </row>
    <row r="467" spans="1:47" s="240" customFormat="1" ht="96" hidden="1" x14ac:dyDescent="0.25">
      <c r="A467" s="222">
        <v>462</v>
      </c>
      <c r="B467" s="224" t="s">
        <v>221</v>
      </c>
      <c r="C467" s="220" t="s">
        <v>221</v>
      </c>
      <c r="D467" s="220" t="s">
        <v>221</v>
      </c>
      <c r="E467" s="220" t="s">
        <v>642</v>
      </c>
      <c r="F467" s="220" t="s">
        <v>220</v>
      </c>
      <c r="G467" s="110" t="s">
        <v>637</v>
      </c>
      <c r="H467" s="157" t="s">
        <v>22</v>
      </c>
      <c r="I467" s="157" t="s">
        <v>1913</v>
      </c>
      <c r="J467" s="158" t="s">
        <v>644</v>
      </c>
      <c r="K467" s="158" t="s">
        <v>534</v>
      </c>
      <c r="L467" s="154" t="s">
        <v>535</v>
      </c>
      <c r="M467" s="202"/>
      <c r="N467" s="154" t="s">
        <v>141</v>
      </c>
      <c r="O467" s="153" t="s">
        <v>551</v>
      </c>
      <c r="P467" s="153" t="s">
        <v>220</v>
      </c>
      <c r="Q467" s="260" t="s">
        <v>732</v>
      </c>
      <c r="R467" s="260" t="s">
        <v>725</v>
      </c>
      <c r="S467" s="258" t="s">
        <v>642</v>
      </c>
      <c r="T467" s="258">
        <v>1</v>
      </c>
      <c r="U467" s="258">
        <v>4</v>
      </c>
      <c r="V467" s="258" t="s">
        <v>524</v>
      </c>
      <c r="W467" s="258">
        <v>0</v>
      </c>
      <c r="X467" s="258">
        <v>0</v>
      </c>
      <c r="Y467" s="258" t="s">
        <v>642</v>
      </c>
      <c r="Z467" s="258">
        <v>1</v>
      </c>
      <c r="AA467" s="258">
        <v>1</v>
      </c>
      <c r="AB467" s="258" t="s">
        <v>642</v>
      </c>
      <c r="AC467" s="258"/>
      <c r="AD467" s="258" t="s">
        <v>2304</v>
      </c>
      <c r="AE467" s="154"/>
      <c r="AF467" s="154" t="s">
        <v>526</v>
      </c>
      <c r="AG467" s="154" t="s">
        <v>526</v>
      </c>
      <c r="AH467" s="154" t="s">
        <v>526</v>
      </c>
      <c r="AI467" s="238" t="e">
        <v>#N/A</v>
      </c>
      <c r="AJ467" s="154" t="s">
        <v>526</v>
      </c>
      <c r="AK467" s="238" t="e">
        <v>#N/A</v>
      </c>
      <c r="AL467" s="154" t="s">
        <v>526</v>
      </c>
      <c r="AM467" s="227" t="str">
        <f>IF(COUNTIF('BU-TDR'!A:A,'Master List'!B467)&gt;0,"yes","no")</f>
        <v>no</v>
      </c>
      <c r="AN467" s="154">
        <v>4290</v>
      </c>
      <c r="AO467" s="239" t="s">
        <v>220</v>
      </c>
      <c r="AP467" s="239"/>
      <c r="AQ467" s="239"/>
      <c r="AR467" s="328">
        <v>42947</v>
      </c>
      <c r="AS467" s="153" t="s">
        <v>2384</v>
      </c>
      <c r="AT467" s="239"/>
      <c r="AU467" s="239"/>
    </row>
    <row r="468" spans="1:47" s="240" customFormat="1" ht="12" hidden="1" x14ac:dyDescent="0.25">
      <c r="A468" s="222">
        <v>463</v>
      </c>
      <c r="B468" s="224" t="s">
        <v>1918</v>
      </c>
      <c r="C468" s="220" t="s">
        <v>221</v>
      </c>
      <c r="D468" s="220" t="s">
        <v>221</v>
      </c>
      <c r="E468" s="220"/>
      <c r="F468" s="220"/>
      <c r="G468" s="110" t="s">
        <v>530</v>
      </c>
      <c r="H468" s="157" t="s">
        <v>531</v>
      </c>
      <c r="I468" s="157" t="s">
        <v>532</v>
      </c>
      <c r="J468" s="158" t="s">
        <v>533</v>
      </c>
      <c r="K468" s="158" t="s">
        <v>534</v>
      </c>
      <c r="L468" s="154" t="s">
        <v>535</v>
      </c>
      <c r="M468" s="202"/>
      <c r="N468" s="154" t="s">
        <v>141</v>
      </c>
      <c r="O468" s="153" t="s">
        <v>551</v>
      </c>
      <c r="P468" s="153" t="s">
        <v>1917</v>
      </c>
      <c r="Q468" s="260" t="s">
        <v>732</v>
      </c>
      <c r="R468" s="260"/>
      <c r="S468" s="258" t="s">
        <v>524</v>
      </c>
      <c r="T468" s="258">
        <v>0</v>
      </c>
      <c r="U468" s="258">
        <v>0</v>
      </c>
      <c r="V468" s="258" t="s">
        <v>642</v>
      </c>
      <c r="W468" s="258">
        <v>1</v>
      </c>
      <c r="X468" s="258">
        <v>2</v>
      </c>
      <c r="Y468" s="258" t="s">
        <v>642</v>
      </c>
      <c r="Z468" s="258">
        <v>1</v>
      </c>
      <c r="AA468" s="258">
        <v>1</v>
      </c>
      <c r="AB468" s="258" t="s">
        <v>642</v>
      </c>
      <c r="AC468" s="258"/>
      <c r="AD468" s="258" t="s">
        <v>2304</v>
      </c>
      <c r="AE468" s="154"/>
      <c r="AF468" s="154" t="s">
        <v>526</v>
      </c>
      <c r="AG468" s="154" t="s">
        <v>526</v>
      </c>
      <c r="AH468" s="154" t="s">
        <v>526</v>
      </c>
      <c r="AI468" s="238" t="e">
        <v>#N/A</v>
      </c>
      <c r="AJ468" s="154" t="s">
        <v>526</v>
      </c>
      <c r="AK468" s="238" t="e">
        <v>#N/A</v>
      </c>
      <c r="AL468" s="154" t="s">
        <v>526</v>
      </c>
      <c r="AM468" s="227" t="str">
        <f>IF(COUNTIF('BU-TDR'!A:A,'Master List'!B468)&gt;0,"yes","no")</f>
        <v>no</v>
      </c>
      <c r="AN468" s="154">
        <v>4290</v>
      </c>
      <c r="AO468" s="239" t="s">
        <v>2636</v>
      </c>
      <c r="AP468" s="239"/>
      <c r="AQ468" s="239"/>
      <c r="AR468" s="328">
        <v>43122</v>
      </c>
      <c r="AS468" s="153" t="s">
        <v>2637</v>
      </c>
      <c r="AT468" s="239" t="s">
        <v>2591</v>
      </c>
      <c r="AU468" s="239"/>
    </row>
    <row r="469" spans="1:47" s="240" customFormat="1" ht="12" hidden="1" x14ac:dyDescent="0.25">
      <c r="A469" s="231">
        <v>464</v>
      </c>
      <c r="B469" s="224" t="s">
        <v>1920</v>
      </c>
      <c r="C469" s="220" t="s">
        <v>1920</v>
      </c>
      <c r="D469" s="220" t="s">
        <v>1920</v>
      </c>
      <c r="E469" s="220"/>
      <c r="F469" s="220"/>
      <c r="G469" s="111" t="s">
        <v>637</v>
      </c>
      <c r="H469" s="204" t="s">
        <v>22</v>
      </c>
      <c r="I469" s="204" t="s">
        <v>283</v>
      </c>
      <c r="J469" s="208" t="s">
        <v>283</v>
      </c>
      <c r="K469" s="208" t="s">
        <v>534</v>
      </c>
      <c r="L469" s="156" t="s">
        <v>638</v>
      </c>
      <c r="M469" s="202" t="s">
        <v>1921</v>
      </c>
      <c r="N469" s="154" t="s">
        <v>141</v>
      </c>
      <c r="O469" s="153" t="s">
        <v>43</v>
      </c>
      <c r="P469" s="153" t="s">
        <v>1919</v>
      </c>
      <c r="Q469" s="260"/>
      <c r="R469" s="260"/>
      <c r="S469" s="258" t="s">
        <v>524</v>
      </c>
      <c r="T469" s="258">
        <v>0</v>
      </c>
      <c r="U469" s="258">
        <v>0</v>
      </c>
      <c r="V469" s="258" t="s">
        <v>524</v>
      </c>
      <c r="W469" s="258">
        <v>0</v>
      </c>
      <c r="X469" s="258">
        <v>0</v>
      </c>
      <c r="Y469" s="258" t="s">
        <v>524</v>
      </c>
      <c r="Z469" s="258">
        <v>0</v>
      </c>
      <c r="AA469" s="258">
        <v>0</v>
      </c>
      <c r="AB469" s="258" t="s">
        <v>524</v>
      </c>
      <c r="AC469" s="258"/>
      <c r="AD469" s="258" t="s">
        <v>526</v>
      </c>
      <c r="AE469" s="154"/>
      <c r="AF469" s="154" t="s">
        <v>526</v>
      </c>
      <c r="AG469" s="154" t="s">
        <v>526</v>
      </c>
      <c r="AH469" s="154" t="s">
        <v>526</v>
      </c>
      <c r="AI469" s="238" t="e">
        <v>#N/A</v>
      </c>
      <c r="AJ469" s="154" t="s">
        <v>526</v>
      </c>
      <c r="AK469" s="238" t="e">
        <v>#N/A</v>
      </c>
      <c r="AL469" s="154" t="s">
        <v>526</v>
      </c>
      <c r="AM469" s="227" t="str">
        <f>IF(COUNTIF('BU-TDR'!A:A,'Master List'!B469)&gt;0,"yes","no")</f>
        <v>no</v>
      </c>
      <c r="AN469" s="154">
        <v>4224</v>
      </c>
      <c r="AO469" s="239" t="s">
        <v>283</v>
      </c>
      <c r="AP469" s="239"/>
      <c r="AQ469" s="239"/>
      <c r="AR469" s="328">
        <v>42947</v>
      </c>
      <c r="AS469" s="153"/>
      <c r="AT469" s="239" t="s">
        <v>2591</v>
      </c>
      <c r="AU469" s="239"/>
    </row>
    <row r="470" spans="1:47" s="240" customFormat="1" ht="36" hidden="1" x14ac:dyDescent="0.25">
      <c r="A470" s="222">
        <v>465</v>
      </c>
      <c r="B470" s="224" t="s">
        <v>1923</v>
      </c>
      <c r="C470" s="220" t="s">
        <v>1920</v>
      </c>
      <c r="D470" s="220" t="s">
        <v>1920</v>
      </c>
      <c r="E470" s="220"/>
      <c r="F470" s="220"/>
      <c r="G470" s="110" t="s">
        <v>530</v>
      </c>
      <c r="H470" s="157" t="s">
        <v>531</v>
      </c>
      <c r="I470" s="157" t="s">
        <v>532</v>
      </c>
      <c r="J470" s="158" t="s">
        <v>533</v>
      </c>
      <c r="K470" s="158" t="s">
        <v>534</v>
      </c>
      <c r="L470" s="156" t="s">
        <v>638</v>
      </c>
      <c r="M470" s="202" t="s">
        <v>1921</v>
      </c>
      <c r="N470" s="154" t="s">
        <v>141</v>
      </c>
      <c r="O470" s="153" t="s">
        <v>43</v>
      </c>
      <c r="P470" s="153" t="s">
        <v>1922</v>
      </c>
      <c r="Q470" s="260"/>
      <c r="R470" s="260"/>
      <c r="S470" s="258" t="s">
        <v>524</v>
      </c>
      <c r="T470" s="258">
        <v>0</v>
      </c>
      <c r="U470" s="258">
        <v>0</v>
      </c>
      <c r="V470" s="258" t="s">
        <v>642</v>
      </c>
      <c r="W470" s="258">
        <v>1</v>
      </c>
      <c r="X470" s="258">
        <v>6</v>
      </c>
      <c r="Y470" s="258" t="s">
        <v>524</v>
      </c>
      <c r="Z470" s="258">
        <v>0</v>
      </c>
      <c r="AA470" s="258">
        <v>0</v>
      </c>
      <c r="AB470" s="258" t="s">
        <v>524</v>
      </c>
      <c r="AC470" s="258"/>
      <c r="AD470" s="258" t="s">
        <v>526</v>
      </c>
      <c r="AE470" s="154"/>
      <c r="AF470" s="154" t="s">
        <v>526</v>
      </c>
      <c r="AG470" s="154" t="s">
        <v>526</v>
      </c>
      <c r="AH470" s="154" t="s">
        <v>526</v>
      </c>
      <c r="AI470" s="238" t="e">
        <v>#N/A</v>
      </c>
      <c r="AJ470" s="154" t="s">
        <v>526</v>
      </c>
      <c r="AK470" s="238" t="e">
        <v>#N/A</v>
      </c>
      <c r="AL470" s="154" t="s">
        <v>526</v>
      </c>
      <c r="AM470" s="227" t="str">
        <f>IF(COUNTIF('BU-TDR'!A:A,'Master List'!B470)&gt;0,"yes","no")</f>
        <v>no</v>
      </c>
      <c r="AN470" s="154">
        <v>4224</v>
      </c>
      <c r="AO470" s="239" t="s">
        <v>283</v>
      </c>
      <c r="AP470" s="239"/>
      <c r="AQ470" s="239"/>
      <c r="AR470" s="328">
        <v>42969</v>
      </c>
      <c r="AS470" s="153" t="s">
        <v>2379</v>
      </c>
      <c r="AT470" s="239"/>
      <c r="AU470" s="239"/>
    </row>
    <row r="471" spans="1:47" s="240" customFormat="1" ht="36" hidden="1" x14ac:dyDescent="0.25">
      <c r="A471" s="222">
        <v>466</v>
      </c>
      <c r="B471" s="157" t="s">
        <v>130</v>
      </c>
      <c r="C471" s="158" t="s">
        <v>130</v>
      </c>
      <c r="D471" s="158" t="s">
        <v>130</v>
      </c>
      <c r="E471" s="158"/>
      <c r="F471" s="158"/>
      <c r="G471" s="110" t="s">
        <v>637</v>
      </c>
      <c r="H471" s="157" t="s">
        <v>22</v>
      </c>
      <c r="I471" s="157" t="s">
        <v>1925</v>
      </c>
      <c r="J471" s="158" t="s">
        <v>644</v>
      </c>
      <c r="K471" s="158" t="s">
        <v>534</v>
      </c>
      <c r="L471" s="154" t="s">
        <v>535</v>
      </c>
      <c r="M471" s="202"/>
      <c r="N471" s="154" t="s">
        <v>525</v>
      </c>
      <c r="O471" s="153" t="s">
        <v>43</v>
      </c>
      <c r="P471" s="153" t="s">
        <v>1924</v>
      </c>
      <c r="Q471" s="260"/>
      <c r="R471" s="260"/>
      <c r="S471" s="258" t="s">
        <v>642</v>
      </c>
      <c r="T471" s="258">
        <v>3</v>
      </c>
      <c r="U471" s="258">
        <v>30</v>
      </c>
      <c r="V471" s="258" t="s">
        <v>524</v>
      </c>
      <c r="W471" s="258">
        <v>0</v>
      </c>
      <c r="X471" s="258">
        <v>0</v>
      </c>
      <c r="Y471" s="258" t="s">
        <v>524</v>
      </c>
      <c r="Z471" s="258">
        <v>0</v>
      </c>
      <c r="AA471" s="258">
        <v>0</v>
      </c>
      <c r="AB471" s="258" t="s">
        <v>642</v>
      </c>
      <c r="AC471" s="258"/>
      <c r="AD471" s="258" t="s">
        <v>2304</v>
      </c>
      <c r="AE471" s="154"/>
      <c r="AF471" s="154" t="s">
        <v>540</v>
      </c>
      <c r="AG471" s="154" t="s">
        <v>1926</v>
      </c>
      <c r="AH471" s="156" t="s">
        <v>2638</v>
      </c>
      <c r="AI471" s="238" t="s">
        <v>2305</v>
      </c>
      <c r="AJ471" s="158" t="s">
        <v>540</v>
      </c>
      <c r="AK471" s="238" t="s">
        <v>526</v>
      </c>
      <c r="AL471" s="158" t="s">
        <v>526</v>
      </c>
      <c r="AM471" s="227" t="str">
        <f>IF(COUNTIF('BU-TDR'!A:A,'Master List'!B471)&gt;0,"yes","no")</f>
        <v>no</v>
      </c>
      <c r="AN471" s="154">
        <v>4207</v>
      </c>
      <c r="AO471" s="239" t="s">
        <v>2179</v>
      </c>
      <c r="AP471" s="239"/>
      <c r="AQ471" s="239"/>
      <c r="AR471" s="328">
        <v>42969</v>
      </c>
      <c r="AS471" s="153" t="s">
        <v>2379</v>
      </c>
      <c r="AT471" s="239"/>
      <c r="AU471" s="239"/>
    </row>
    <row r="472" spans="1:47" s="240" customFormat="1" ht="12" hidden="1" x14ac:dyDescent="0.25">
      <c r="A472" s="222">
        <v>467</v>
      </c>
      <c r="B472" s="157" t="s">
        <v>1931</v>
      </c>
      <c r="C472" s="158" t="s">
        <v>130</v>
      </c>
      <c r="D472" s="158" t="s">
        <v>130</v>
      </c>
      <c r="E472" s="158"/>
      <c r="F472" s="158"/>
      <c r="G472" s="110" t="s">
        <v>530</v>
      </c>
      <c r="H472" s="157" t="s">
        <v>531</v>
      </c>
      <c r="I472" s="157" t="s">
        <v>532</v>
      </c>
      <c r="J472" s="158" t="s">
        <v>533</v>
      </c>
      <c r="K472" s="158" t="s">
        <v>534</v>
      </c>
      <c r="L472" s="154" t="s">
        <v>535</v>
      </c>
      <c r="M472" s="202"/>
      <c r="N472" s="154" t="s">
        <v>525</v>
      </c>
      <c r="O472" s="153" t="s">
        <v>43</v>
      </c>
      <c r="P472" s="153" t="s">
        <v>1930</v>
      </c>
      <c r="Q472" s="260"/>
      <c r="R472" s="260"/>
      <c r="S472" s="258" t="s">
        <v>524</v>
      </c>
      <c r="T472" s="258">
        <v>0</v>
      </c>
      <c r="U472" s="258">
        <v>0</v>
      </c>
      <c r="V472" s="258" t="s">
        <v>642</v>
      </c>
      <c r="W472" s="258">
        <v>3</v>
      </c>
      <c r="X472" s="258">
        <v>34</v>
      </c>
      <c r="Y472" s="258" t="s">
        <v>524</v>
      </c>
      <c r="Z472" s="258">
        <v>0</v>
      </c>
      <c r="AA472" s="258">
        <v>0</v>
      </c>
      <c r="AB472" s="258" t="s">
        <v>524</v>
      </c>
      <c r="AC472" s="258"/>
      <c r="AD472" s="258" t="s">
        <v>526</v>
      </c>
      <c r="AE472" s="154"/>
      <c r="AF472" s="154" t="s">
        <v>540</v>
      </c>
      <c r="AG472" s="154" t="s">
        <v>526</v>
      </c>
      <c r="AH472" s="156" t="s">
        <v>526</v>
      </c>
      <c r="AI472" s="238" t="s">
        <v>2305</v>
      </c>
      <c r="AJ472" s="158" t="s">
        <v>540</v>
      </c>
      <c r="AK472" s="238" t="s">
        <v>526</v>
      </c>
      <c r="AL472" s="158" t="s">
        <v>526</v>
      </c>
      <c r="AM472" s="227" t="str">
        <f>IF(COUNTIF('BU-TDR'!A:A,'Master List'!B472)&gt;0,"yes","no")</f>
        <v>no</v>
      </c>
      <c r="AN472" s="154">
        <v>4207</v>
      </c>
      <c r="AO472" s="239" t="s">
        <v>2639</v>
      </c>
      <c r="AP472" s="239"/>
      <c r="AQ472" s="239"/>
      <c r="AR472" s="328">
        <v>42947</v>
      </c>
      <c r="AS472" s="153"/>
      <c r="AT472" s="239"/>
      <c r="AU472" s="239"/>
    </row>
    <row r="473" spans="1:47" s="240" customFormat="1" ht="12" hidden="1" x14ac:dyDescent="0.25">
      <c r="A473" s="222">
        <v>468</v>
      </c>
      <c r="B473" s="224" t="s">
        <v>132</v>
      </c>
      <c r="C473" s="220" t="s">
        <v>132</v>
      </c>
      <c r="D473" s="220" t="s">
        <v>132</v>
      </c>
      <c r="E473" s="220"/>
      <c r="F473" s="220"/>
      <c r="G473" s="110" t="s">
        <v>637</v>
      </c>
      <c r="H473" s="157" t="s">
        <v>22</v>
      </c>
      <c r="I473" s="157" t="s">
        <v>1933</v>
      </c>
      <c r="J473" s="158" t="s">
        <v>644</v>
      </c>
      <c r="K473" s="158" t="s">
        <v>534</v>
      </c>
      <c r="L473" s="154" t="s">
        <v>535</v>
      </c>
      <c r="M473" s="202"/>
      <c r="N473" s="154" t="s">
        <v>141</v>
      </c>
      <c r="O473" s="153" t="s">
        <v>43</v>
      </c>
      <c r="P473" s="153" t="s">
        <v>1932</v>
      </c>
      <c r="Q473" s="260"/>
      <c r="R473" s="260"/>
      <c r="S473" s="258" t="s">
        <v>642</v>
      </c>
      <c r="T473" s="258">
        <v>6</v>
      </c>
      <c r="U473" s="258">
        <v>154</v>
      </c>
      <c r="V473" s="258" t="s">
        <v>524</v>
      </c>
      <c r="W473" s="258">
        <v>0</v>
      </c>
      <c r="X473" s="258">
        <v>0</v>
      </c>
      <c r="Y473" s="258" t="s">
        <v>524</v>
      </c>
      <c r="Z473" s="258">
        <v>0</v>
      </c>
      <c r="AA473" s="258">
        <v>0</v>
      </c>
      <c r="AB473" s="258" t="s">
        <v>642</v>
      </c>
      <c r="AC473" s="258"/>
      <c r="AD473" s="258" t="s">
        <v>2304</v>
      </c>
      <c r="AE473" s="154"/>
      <c r="AF473" s="154" t="s">
        <v>540</v>
      </c>
      <c r="AG473" s="154" t="s">
        <v>526</v>
      </c>
      <c r="AH473" s="154" t="s">
        <v>526</v>
      </c>
      <c r="AI473" s="238" t="s">
        <v>2305</v>
      </c>
      <c r="AJ473" s="154" t="s">
        <v>540</v>
      </c>
      <c r="AK473" s="238" t="s">
        <v>526</v>
      </c>
      <c r="AL473" s="154" t="s">
        <v>526</v>
      </c>
      <c r="AM473" s="227" t="str">
        <f>IF(COUNTIF('BU-TDR'!A:A,'Master List'!B473)&gt;0,"yes","no")</f>
        <v>no</v>
      </c>
      <c r="AN473" s="154">
        <v>4207</v>
      </c>
      <c r="AO473" s="239" t="s">
        <v>2178</v>
      </c>
      <c r="AP473" s="239"/>
      <c r="AQ473" s="239"/>
      <c r="AR473" s="328">
        <v>42947</v>
      </c>
      <c r="AS473" s="153"/>
      <c r="AT473" s="239"/>
      <c r="AU473" s="239"/>
    </row>
    <row r="474" spans="1:47" s="240" customFormat="1" ht="12" hidden="1" x14ac:dyDescent="0.25">
      <c r="A474" s="222">
        <v>469</v>
      </c>
      <c r="B474" s="224" t="s">
        <v>1941</v>
      </c>
      <c r="C474" s="220" t="s">
        <v>132</v>
      </c>
      <c r="D474" s="220" t="s">
        <v>132</v>
      </c>
      <c r="E474" s="220"/>
      <c r="F474" s="220"/>
      <c r="G474" s="110" t="s">
        <v>530</v>
      </c>
      <c r="H474" s="157" t="s">
        <v>531</v>
      </c>
      <c r="I474" s="157" t="s">
        <v>532</v>
      </c>
      <c r="J474" s="158" t="s">
        <v>533</v>
      </c>
      <c r="K474" s="158" t="s">
        <v>534</v>
      </c>
      <c r="L474" s="154" t="s">
        <v>535</v>
      </c>
      <c r="M474" s="202"/>
      <c r="N474" s="154" t="s">
        <v>141</v>
      </c>
      <c r="O474" s="153" t="s">
        <v>43</v>
      </c>
      <c r="P474" s="153" t="s">
        <v>1940</v>
      </c>
      <c r="Q474" s="260"/>
      <c r="R474" s="260"/>
      <c r="S474" s="258" t="s">
        <v>524</v>
      </c>
      <c r="T474" s="258">
        <v>0</v>
      </c>
      <c r="U474" s="258">
        <v>0</v>
      </c>
      <c r="V474" s="258" t="s">
        <v>642</v>
      </c>
      <c r="W474" s="258">
        <v>5</v>
      </c>
      <c r="X474" s="258">
        <v>314</v>
      </c>
      <c r="Y474" s="258" t="s">
        <v>524</v>
      </c>
      <c r="Z474" s="258">
        <v>0</v>
      </c>
      <c r="AA474" s="258">
        <v>0</v>
      </c>
      <c r="AB474" s="258" t="s">
        <v>524</v>
      </c>
      <c r="AC474" s="258"/>
      <c r="AD474" s="258" t="s">
        <v>526</v>
      </c>
      <c r="AE474" s="154"/>
      <c r="AF474" s="154" t="s">
        <v>540</v>
      </c>
      <c r="AG474" s="154" t="s">
        <v>526</v>
      </c>
      <c r="AH474" s="154" t="s">
        <v>526</v>
      </c>
      <c r="AI474" s="238" t="s">
        <v>2305</v>
      </c>
      <c r="AJ474" s="154" t="s">
        <v>540</v>
      </c>
      <c r="AK474" s="238" t="s">
        <v>526</v>
      </c>
      <c r="AL474" s="154" t="s">
        <v>526</v>
      </c>
      <c r="AM474" s="227" t="str">
        <f>IF(COUNTIF('BU-TDR'!A:A,'Master List'!B474)&gt;0,"yes","no")</f>
        <v>no</v>
      </c>
      <c r="AN474" s="154">
        <v>4207</v>
      </c>
      <c r="AO474" s="239" t="s">
        <v>2633</v>
      </c>
      <c r="AP474" s="239"/>
      <c r="AQ474" s="239"/>
      <c r="AR474" s="328">
        <v>42947</v>
      </c>
      <c r="AS474" s="153"/>
      <c r="AT474" s="239"/>
      <c r="AU474" s="239"/>
    </row>
    <row r="475" spans="1:47" s="240" customFormat="1" hidden="1" x14ac:dyDescent="0.2">
      <c r="A475" s="222">
        <v>470</v>
      </c>
      <c r="B475" s="224" t="s">
        <v>153</v>
      </c>
      <c r="C475" s="220" t="s">
        <v>153</v>
      </c>
      <c r="D475" s="220" t="s">
        <v>153</v>
      </c>
      <c r="E475" s="220"/>
      <c r="F475" s="220"/>
      <c r="G475" s="110" t="s">
        <v>637</v>
      </c>
      <c r="H475" s="157" t="s">
        <v>1802</v>
      </c>
      <c r="I475" s="157" t="s">
        <v>1943</v>
      </c>
      <c r="J475" s="158" t="s">
        <v>644</v>
      </c>
      <c r="K475" s="158" t="s">
        <v>534</v>
      </c>
      <c r="L475" s="154" t="s">
        <v>535</v>
      </c>
      <c r="M475" s="202"/>
      <c r="N475" s="154" t="s">
        <v>141</v>
      </c>
      <c r="O475" s="153" t="s">
        <v>142</v>
      </c>
      <c r="P475" s="153" t="s">
        <v>1942</v>
      </c>
      <c r="Q475" s="318" t="s">
        <v>1830</v>
      </c>
      <c r="R475" s="318"/>
      <c r="S475" s="258" t="s">
        <v>642</v>
      </c>
      <c r="T475" s="258">
        <v>1</v>
      </c>
      <c r="U475" s="258">
        <v>8</v>
      </c>
      <c r="V475" s="258" t="s">
        <v>524</v>
      </c>
      <c r="W475" s="258">
        <v>0</v>
      </c>
      <c r="X475" s="258">
        <v>0</v>
      </c>
      <c r="Y475" s="258" t="s">
        <v>524</v>
      </c>
      <c r="Z475" s="258">
        <v>0</v>
      </c>
      <c r="AA475" s="258">
        <v>0</v>
      </c>
      <c r="AB475" s="258" t="s">
        <v>642</v>
      </c>
      <c r="AC475" s="258"/>
      <c r="AD475" s="258" t="s">
        <v>2304</v>
      </c>
      <c r="AE475" s="156"/>
      <c r="AF475" s="156" t="s">
        <v>540</v>
      </c>
      <c r="AG475" s="154" t="s">
        <v>526</v>
      </c>
      <c r="AH475" s="154" t="s">
        <v>526</v>
      </c>
      <c r="AI475" s="238" t="s">
        <v>2305</v>
      </c>
      <c r="AJ475" s="158" t="s">
        <v>540</v>
      </c>
      <c r="AK475" s="238" t="s">
        <v>526</v>
      </c>
      <c r="AL475" s="154" t="s">
        <v>526</v>
      </c>
      <c r="AM475" s="227" t="str">
        <f>IF(COUNTIF('BU-TDR'!A:A,'Master List'!B475)&gt;0,"yes","no")</f>
        <v>no</v>
      </c>
      <c r="AN475" s="154">
        <v>4324</v>
      </c>
      <c r="AO475" s="239" t="s">
        <v>152</v>
      </c>
      <c r="AP475" s="239"/>
      <c r="AQ475" s="239"/>
      <c r="AR475" s="328">
        <v>42947</v>
      </c>
      <c r="AS475" s="153"/>
      <c r="AT475" s="239"/>
      <c r="AU475" s="239"/>
    </row>
    <row r="476" spans="1:47" s="240" customFormat="1" hidden="1" x14ac:dyDescent="0.2">
      <c r="A476" s="222">
        <v>471</v>
      </c>
      <c r="B476" s="224" t="s">
        <v>1948</v>
      </c>
      <c r="C476" s="220" t="s">
        <v>153</v>
      </c>
      <c r="D476" s="220" t="s">
        <v>153</v>
      </c>
      <c r="E476" s="220"/>
      <c r="F476" s="220"/>
      <c r="G476" s="110" t="s">
        <v>530</v>
      </c>
      <c r="H476" s="157" t="s">
        <v>531</v>
      </c>
      <c r="I476" s="157" t="s">
        <v>532</v>
      </c>
      <c r="J476" s="158" t="s">
        <v>533</v>
      </c>
      <c r="K476" s="158" t="s">
        <v>534</v>
      </c>
      <c r="L476" s="154" t="s">
        <v>535</v>
      </c>
      <c r="M476" s="202"/>
      <c r="N476" s="154" t="s">
        <v>141</v>
      </c>
      <c r="O476" s="153" t="s">
        <v>142</v>
      </c>
      <c r="P476" s="153" t="s">
        <v>1947</v>
      </c>
      <c r="Q476" s="318" t="s">
        <v>1830</v>
      </c>
      <c r="R476" s="318"/>
      <c r="S476" s="258" t="s">
        <v>524</v>
      </c>
      <c r="T476" s="258">
        <v>0</v>
      </c>
      <c r="U476" s="258">
        <v>0</v>
      </c>
      <c r="V476" s="258" t="s">
        <v>642</v>
      </c>
      <c r="W476" s="258">
        <v>1</v>
      </c>
      <c r="X476" s="258">
        <v>10</v>
      </c>
      <c r="Y476" s="258" t="s">
        <v>524</v>
      </c>
      <c r="Z476" s="258">
        <v>0</v>
      </c>
      <c r="AA476" s="258">
        <v>0</v>
      </c>
      <c r="AB476" s="258" t="s">
        <v>524</v>
      </c>
      <c r="AC476" s="258"/>
      <c r="AD476" s="258" t="s">
        <v>526</v>
      </c>
      <c r="AE476" s="154"/>
      <c r="AF476" s="154" t="s">
        <v>526</v>
      </c>
      <c r="AG476" s="154" t="s">
        <v>526</v>
      </c>
      <c r="AH476" s="154" t="s">
        <v>526</v>
      </c>
      <c r="AI476" s="238" t="e">
        <v>#N/A</v>
      </c>
      <c r="AJ476" s="158" t="s">
        <v>526</v>
      </c>
      <c r="AK476" s="238" t="e">
        <v>#N/A</v>
      </c>
      <c r="AL476" s="154" t="s">
        <v>526</v>
      </c>
      <c r="AM476" s="227" t="str">
        <f>IF(COUNTIF('BU-TDR'!A:A,'Master List'!B476)&gt;0,"yes","no")</f>
        <v>no</v>
      </c>
      <c r="AN476" s="154">
        <v>4324</v>
      </c>
      <c r="AO476" s="239" t="s">
        <v>2640</v>
      </c>
      <c r="AP476" s="239"/>
      <c r="AQ476" s="239"/>
      <c r="AR476" s="328">
        <v>42947</v>
      </c>
      <c r="AS476" s="153"/>
      <c r="AT476" s="239" t="s">
        <v>2391</v>
      </c>
      <c r="AU476" s="239"/>
    </row>
    <row r="477" spans="1:47" s="240" customFormat="1" ht="24" hidden="1" x14ac:dyDescent="0.2">
      <c r="A477" s="222">
        <v>472</v>
      </c>
      <c r="B477" s="224" t="s">
        <v>180</v>
      </c>
      <c r="C477" s="220" t="s">
        <v>180</v>
      </c>
      <c r="D477" s="220" t="s">
        <v>180</v>
      </c>
      <c r="E477" s="220"/>
      <c r="F477" s="220"/>
      <c r="G477" s="110" t="s">
        <v>637</v>
      </c>
      <c r="H477" s="157" t="s">
        <v>1802</v>
      </c>
      <c r="I477" s="157" t="s">
        <v>1950</v>
      </c>
      <c r="J477" s="158" t="s">
        <v>644</v>
      </c>
      <c r="K477" s="158" t="s">
        <v>534</v>
      </c>
      <c r="L477" s="154" t="s">
        <v>535</v>
      </c>
      <c r="M477" s="202"/>
      <c r="N477" s="154" t="s">
        <v>141</v>
      </c>
      <c r="O477" s="153" t="s">
        <v>142</v>
      </c>
      <c r="P477" s="153" t="s">
        <v>1949</v>
      </c>
      <c r="Q477" s="318" t="s">
        <v>1830</v>
      </c>
      <c r="R477" s="318"/>
      <c r="S477" s="258" t="s">
        <v>642</v>
      </c>
      <c r="T477" s="258">
        <v>1</v>
      </c>
      <c r="U477" s="258">
        <v>3</v>
      </c>
      <c r="V477" s="258" t="s">
        <v>524</v>
      </c>
      <c r="W477" s="258">
        <v>0</v>
      </c>
      <c r="X477" s="258">
        <v>0</v>
      </c>
      <c r="Y477" s="258" t="s">
        <v>524</v>
      </c>
      <c r="Z477" s="258">
        <v>0</v>
      </c>
      <c r="AA477" s="258">
        <v>0</v>
      </c>
      <c r="AB477" s="258" t="s">
        <v>642</v>
      </c>
      <c r="AC477" s="258"/>
      <c r="AD477" s="258" t="s">
        <v>2304</v>
      </c>
      <c r="AE477" s="156"/>
      <c r="AF477" s="156" t="s">
        <v>540</v>
      </c>
      <c r="AG477" s="154" t="s">
        <v>526</v>
      </c>
      <c r="AH477" s="156" t="s">
        <v>526</v>
      </c>
      <c r="AI477" s="238" t="s">
        <v>2305</v>
      </c>
      <c r="AJ477" s="156" t="s">
        <v>540</v>
      </c>
      <c r="AK477" s="238" t="s">
        <v>540</v>
      </c>
      <c r="AL477" s="158" t="s">
        <v>540</v>
      </c>
      <c r="AM477" s="227" t="str">
        <f>IF(COUNTIF('BU-TDR'!A:A,'Master List'!B477)&gt;0,"yes","no")</f>
        <v>no</v>
      </c>
      <c r="AN477" s="154">
        <v>4325</v>
      </c>
      <c r="AO477" s="239" t="s">
        <v>2222</v>
      </c>
      <c r="AP477" s="239"/>
      <c r="AQ477" s="239"/>
      <c r="AR477" s="328">
        <v>42947</v>
      </c>
      <c r="AS477" s="153"/>
      <c r="AT477" s="239" t="s">
        <v>2391</v>
      </c>
      <c r="AU477" s="239"/>
    </row>
    <row r="478" spans="1:47" s="240" customFormat="1" hidden="1" x14ac:dyDescent="0.2">
      <c r="A478" s="222">
        <v>473</v>
      </c>
      <c r="B478" s="224" t="s">
        <v>1955</v>
      </c>
      <c r="C478" s="220" t="s">
        <v>180</v>
      </c>
      <c r="D478" s="220" t="s">
        <v>180</v>
      </c>
      <c r="E478" s="220"/>
      <c r="F478" s="220"/>
      <c r="G478" s="110" t="s">
        <v>530</v>
      </c>
      <c r="H478" s="157" t="s">
        <v>531</v>
      </c>
      <c r="I478" s="157" t="s">
        <v>532</v>
      </c>
      <c r="J478" s="158" t="s">
        <v>533</v>
      </c>
      <c r="K478" s="158" t="s">
        <v>534</v>
      </c>
      <c r="L478" s="154" t="s">
        <v>535</v>
      </c>
      <c r="M478" s="202"/>
      <c r="N478" s="154" t="s">
        <v>141</v>
      </c>
      <c r="O478" s="153" t="s">
        <v>142</v>
      </c>
      <c r="P478" s="153" t="s">
        <v>1954</v>
      </c>
      <c r="Q478" s="318" t="s">
        <v>1830</v>
      </c>
      <c r="R478" s="318"/>
      <c r="S478" s="258" t="s">
        <v>524</v>
      </c>
      <c r="T478" s="258">
        <v>0</v>
      </c>
      <c r="U478" s="258">
        <v>0</v>
      </c>
      <c r="V478" s="258" t="s">
        <v>642</v>
      </c>
      <c r="W478" s="258">
        <v>1</v>
      </c>
      <c r="X478" s="258">
        <v>3</v>
      </c>
      <c r="Y478" s="258" t="s">
        <v>524</v>
      </c>
      <c r="Z478" s="258">
        <v>0</v>
      </c>
      <c r="AA478" s="258">
        <v>0</v>
      </c>
      <c r="AB478" s="258" t="s">
        <v>524</v>
      </c>
      <c r="AC478" s="258"/>
      <c r="AD478" s="258" t="s">
        <v>526</v>
      </c>
      <c r="AE478" s="154"/>
      <c r="AF478" s="154" t="s">
        <v>540</v>
      </c>
      <c r="AG478" s="154" t="s">
        <v>526</v>
      </c>
      <c r="AH478" s="156" t="s">
        <v>526</v>
      </c>
      <c r="AI478" s="238" t="s">
        <v>2305</v>
      </c>
      <c r="AJ478" s="154" t="s">
        <v>540</v>
      </c>
      <c r="AK478" s="238" t="e">
        <v>#N/A</v>
      </c>
      <c r="AL478" s="158" t="s">
        <v>526</v>
      </c>
      <c r="AM478" s="227" t="str">
        <f>IF(COUNTIF('BU-TDR'!A:A,'Master List'!B478)&gt;0,"yes","no")</f>
        <v>no</v>
      </c>
      <c r="AN478" s="154">
        <v>4325</v>
      </c>
      <c r="AO478" s="239" t="s">
        <v>2641</v>
      </c>
      <c r="AP478" s="239"/>
      <c r="AQ478" s="239"/>
      <c r="AR478" s="328">
        <v>42947</v>
      </c>
      <c r="AS478" s="153"/>
      <c r="AT478" s="239" t="s">
        <v>2391</v>
      </c>
      <c r="AU478" s="239"/>
    </row>
    <row r="479" spans="1:47" s="240" customFormat="1" ht="24" hidden="1" x14ac:dyDescent="0.25">
      <c r="A479" s="222">
        <v>474</v>
      </c>
      <c r="B479" s="224" t="s">
        <v>226</v>
      </c>
      <c r="C479" s="220" t="s">
        <v>226</v>
      </c>
      <c r="D479" s="220" t="s">
        <v>226</v>
      </c>
      <c r="E479" s="220"/>
      <c r="F479" s="220"/>
      <c r="G479" s="111" t="s">
        <v>637</v>
      </c>
      <c r="H479" s="157" t="s">
        <v>1802</v>
      </c>
      <c r="I479" s="157" t="s">
        <v>1957</v>
      </c>
      <c r="J479" s="158" t="s">
        <v>533</v>
      </c>
      <c r="K479" s="158" t="s">
        <v>534</v>
      </c>
      <c r="L479" s="154" t="s">
        <v>535</v>
      </c>
      <c r="M479" s="202"/>
      <c r="N479" s="154" t="s">
        <v>141</v>
      </c>
      <c r="O479" s="153" t="s">
        <v>142</v>
      </c>
      <c r="P479" s="153" t="s">
        <v>1958</v>
      </c>
      <c r="Q479" s="260"/>
      <c r="R479" s="260"/>
      <c r="S479" s="258" t="s">
        <v>524</v>
      </c>
      <c r="T479" s="258">
        <v>0</v>
      </c>
      <c r="U479" s="258">
        <v>0</v>
      </c>
      <c r="V479" s="258" t="s">
        <v>524</v>
      </c>
      <c r="W479" s="258">
        <v>0</v>
      </c>
      <c r="X479" s="258">
        <v>0</v>
      </c>
      <c r="Y479" s="258" t="s">
        <v>524</v>
      </c>
      <c r="Z479" s="258">
        <v>0</v>
      </c>
      <c r="AA479" s="258">
        <v>0</v>
      </c>
      <c r="AB479" s="258" t="s">
        <v>524</v>
      </c>
      <c r="AC479" s="258"/>
      <c r="AD479" s="258" t="s">
        <v>526</v>
      </c>
      <c r="AE479" s="156"/>
      <c r="AF479" s="156" t="s">
        <v>540</v>
      </c>
      <c r="AG479" s="154" t="s">
        <v>526</v>
      </c>
      <c r="AH479" s="156" t="s">
        <v>2642</v>
      </c>
      <c r="AI479" s="238" t="s">
        <v>2305</v>
      </c>
      <c r="AJ479" s="158" t="s">
        <v>540</v>
      </c>
      <c r="AK479" s="238" t="e">
        <v>#N/A</v>
      </c>
      <c r="AL479" s="158" t="s">
        <v>526</v>
      </c>
      <c r="AM479" s="227" t="str">
        <f>IF(COUNTIF('BU-TDR'!A:A,'Master List'!B479)&gt;0,"yes","no")</f>
        <v>no</v>
      </c>
      <c r="AN479" s="154">
        <v>4326</v>
      </c>
      <c r="AO479" s="239" t="s">
        <v>2224</v>
      </c>
      <c r="AP479" s="239"/>
      <c r="AQ479" s="239"/>
      <c r="AR479" s="328">
        <v>42947</v>
      </c>
      <c r="AS479" s="153"/>
      <c r="AT479" s="239" t="s">
        <v>2391</v>
      </c>
      <c r="AU479" s="239"/>
    </row>
    <row r="480" spans="1:47" s="240" customFormat="1" ht="12" hidden="1" x14ac:dyDescent="0.25">
      <c r="A480" s="222">
        <v>475</v>
      </c>
      <c r="B480" s="224" t="s">
        <v>1966</v>
      </c>
      <c r="C480" s="220" t="s">
        <v>226</v>
      </c>
      <c r="D480" s="220" t="s">
        <v>226</v>
      </c>
      <c r="E480" s="220"/>
      <c r="F480" s="220"/>
      <c r="G480" s="110" t="s">
        <v>530</v>
      </c>
      <c r="H480" s="157" t="s">
        <v>531</v>
      </c>
      <c r="I480" s="157" t="s">
        <v>532</v>
      </c>
      <c r="J480" s="158" t="s">
        <v>533</v>
      </c>
      <c r="K480" s="158" t="s">
        <v>534</v>
      </c>
      <c r="L480" s="154" t="s">
        <v>535</v>
      </c>
      <c r="M480" s="202"/>
      <c r="N480" s="154" t="s">
        <v>141</v>
      </c>
      <c r="O480" s="153" t="s">
        <v>142</v>
      </c>
      <c r="P480" s="153" t="s">
        <v>1965</v>
      </c>
      <c r="Q480" s="260"/>
      <c r="R480" s="260"/>
      <c r="S480" s="258" t="s">
        <v>524</v>
      </c>
      <c r="T480" s="258">
        <v>0</v>
      </c>
      <c r="U480" s="258">
        <v>0</v>
      </c>
      <c r="V480" s="258" t="s">
        <v>524</v>
      </c>
      <c r="W480" s="258">
        <v>0</v>
      </c>
      <c r="X480" s="258">
        <v>0</v>
      </c>
      <c r="Y480" s="258" t="s">
        <v>524</v>
      </c>
      <c r="Z480" s="258">
        <v>0</v>
      </c>
      <c r="AA480" s="258">
        <v>0</v>
      </c>
      <c r="AB480" s="258" t="s">
        <v>524</v>
      </c>
      <c r="AC480" s="258"/>
      <c r="AD480" s="258" t="s">
        <v>526</v>
      </c>
      <c r="AE480" s="154"/>
      <c r="AF480" s="154" t="s">
        <v>526</v>
      </c>
      <c r="AG480" s="154" t="s">
        <v>526</v>
      </c>
      <c r="AH480" s="156" t="s">
        <v>526</v>
      </c>
      <c r="AI480" s="238" t="e">
        <v>#N/A</v>
      </c>
      <c r="AJ480" s="158" t="s">
        <v>526</v>
      </c>
      <c r="AK480" s="238" t="e">
        <v>#N/A</v>
      </c>
      <c r="AL480" s="158" t="s">
        <v>526</v>
      </c>
      <c r="AM480" s="227" t="str">
        <f>IF(COUNTIF('BU-TDR'!A:A,'Master List'!B480)&gt;0,"yes","no")</f>
        <v>no</v>
      </c>
      <c r="AN480" s="154">
        <v>4326</v>
      </c>
      <c r="AO480" s="239" t="s">
        <v>2643</v>
      </c>
      <c r="AP480" s="239"/>
      <c r="AQ480" s="239"/>
      <c r="AR480" s="328">
        <v>42947</v>
      </c>
      <c r="AS480" s="153"/>
      <c r="AT480" s="239"/>
      <c r="AU480" s="239"/>
    </row>
    <row r="481" spans="1:47" s="240" customFormat="1" ht="12" hidden="1" x14ac:dyDescent="0.25">
      <c r="A481" s="222">
        <v>476</v>
      </c>
      <c r="B481" s="224" t="s">
        <v>228</v>
      </c>
      <c r="C481" s="220" t="s">
        <v>228</v>
      </c>
      <c r="D481" s="220" t="s">
        <v>228</v>
      </c>
      <c r="E481" s="220"/>
      <c r="F481" s="220"/>
      <c r="G481" s="111" t="s">
        <v>637</v>
      </c>
      <c r="H481" s="157" t="s">
        <v>283</v>
      </c>
      <c r="I481" s="157" t="s">
        <v>283</v>
      </c>
      <c r="J481" s="158" t="s">
        <v>283</v>
      </c>
      <c r="K481" s="158" t="s">
        <v>534</v>
      </c>
      <c r="L481" s="154" t="s">
        <v>1969</v>
      </c>
      <c r="M481" s="202"/>
      <c r="N481" s="154" t="s">
        <v>141</v>
      </c>
      <c r="O481" s="153" t="s">
        <v>142</v>
      </c>
      <c r="P481" s="153" t="s">
        <v>1968</v>
      </c>
      <c r="Q481" s="260"/>
      <c r="R481" s="260"/>
      <c r="S481" s="258" t="s">
        <v>524</v>
      </c>
      <c r="T481" s="258">
        <v>0</v>
      </c>
      <c r="U481" s="258">
        <v>0</v>
      </c>
      <c r="V481" s="258" t="s">
        <v>524</v>
      </c>
      <c r="W481" s="258">
        <v>0</v>
      </c>
      <c r="X481" s="258">
        <v>0</v>
      </c>
      <c r="Y481" s="258" t="s">
        <v>524</v>
      </c>
      <c r="Z481" s="258">
        <v>0</v>
      </c>
      <c r="AA481" s="258">
        <v>0</v>
      </c>
      <c r="AB481" s="258" t="s">
        <v>524</v>
      </c>
      <c r="AC481" s="258"/>
      <c r="AD481" s="258" t="s">
        <v>526</v>
      </c>
      <c r="AE481" s="154"/>
      <c r="AF481" s="154" t="s">
        <v>526</v>
      </c>
      <c r="AG481" s="154" t="s">
        <v>526</v>
      </c>
      <c r="AH481" s="156" t="s">
        <v>2644</v>
      </c>
      <c r="AI481" s="238" t="e">
        <v>#N/A</v>
      </c>
      <c r="AJ481" s="158" t="s">
        <v>526</v>
      </c>
      <c r="AK481" s="238" t="e">
        <v>#N/A</v>
      </c>
      <c r="AL481" s="158" t="s">
        <v>526</v>
      </c>
      <c r="AM481" s="227" t="str">
        <f>IF(COUNTIF('BU-TDR'!A:A,'Master List'!B481)&gt;0,"yes","no")</f>
        <v>no</v>
      </c>
      <c r="AN481" s="154">
        <v>4327</v>
      </c>
      <c r="AO481" s="239" t="s">
        <v>2226</v>
      </c>
      <c r="AP481" s="239"/>
      <c r="AQ481" s="239"/>
      <c r="AR481" s="328">
        <v>42947</v>
      </c>
      <c r="AS481" s="153"/>
      <c r="AT481" s="239"/>
      <c r="AU481" s="239"/>
    </row>
    <row r="482" spans="1:47" s="240" customFormat="1" ht="84" hidden="1" x14ac:dyDescent="0.25">
      <c r="A482" s="222">
        <v>477</v>
      </c>
      <c r="B482" s="224" t="s">
        <v>1973</v>
      </c>
      <c r="C482" s="220" t="s">
        <v>228</v>
      </c>
      <c r="D482" s="220" t="s">
        <v>228</v>
      </c>
      <c r="E482" s="220"/>
      <c r="F482" s="220"/>
      <c r="G482" s="110" t="s">
        <v>530</v>
      </c>
      <c r="H482" s="157" t="s">
        <v>531</v>
      </c>
      <c r="I482" s="157" t="s">
        <v>532</v>
      </c>
      <c r="J482" s="158" t="s">
        <v>533</v>
      </c>
      <c r="K482" s="158" t="s">
        <v>534</v>
      </c>
      <c r="L482" s="154" t="s">
        <v>535</v>
      </c>
      <c r="M482" s="202"/>
      <c r="N482" s="154" t="s">
        <v>141</v>
      </c>
      <c r="O482" s="153" t="s">
        <v>142</v>
      </c>
      <c r="P482" s="153" t="s">
        <v>1972</v>
      </c>
      <c r="Q482" s="260"/>
      <c r="R482" s="260"/>
      <c r="S482" s="258" t="s">
        <v>524</v>
      </c>
      <c r="T482" s="258">
        <v>0</v>
      </c>
      <c r="U482" s="258">
        <v>0</v>
      </c>
      <c r="V482" s="258" t="s">
        <v>524</v>
      </c>
      <c r="W482" s="258">
        <v>0</v>
      </c>
      <c r="X482" s="258">
        <v>0</v>
      </c>
      <c r="Y482" s="258" t="s">
        <v>524</v>
      </c>
      <c r="Z482" s="258">
        <v>0</v>
      </c>
      <c r="AA482" s="258">
        <v>0</v>
      </c>
      <c r="AB482" s="258" t="s">
        <v>524</v>
      </c>
      <c r="AC482" s="258"/>
      <c r="AD482" s="258" t="s">
        <v>526</v>
      </c>
      <c r="AE482" s="154"/>
      <c r="AF482" s="154" t="s">
        <v>526</v>
      </c>
      <c r="AG482" s="154" t="s">
        <v>526</v>
      </c>
      <c r="AH482" s="156" t="s">
        <v>526</v>
      </c>
      <c r="AI482" s="238" t="e">
        <v>#N/A</v>
      </c>
      <c r="AJ482" s="158" t="s">
        <v>526</v>
      </c>
      <c r="AK482" s="238" t="e">
        <v>#N/A</v>
      </c>
      <c r="AL482" s="158" t="s">
        <v>526</v>
      </c>
      <c r="AM482" s="227" t="str">
        <f>IF(COUNTIF('BU-TDR'!A:A,'Master List'!B482)&gt;0,"yes","no")</f>
        <v>no</v>
      </c>
      <c r="AN482" s="154">
        <v>4327</v>
      </c>
      <c r="AO482" s="239" t="s">
        <v>2645</v>
      </c>
      <c r="AP482" s="239"/>
      <c r="AQ482" s="239"/>
      <c r="AR482" s="328">
        <v>42990</v>
      </c>
      <c r="AS482" s="153" t="s">
        <v>2646</v>
      </c>
      <c r="AT482" s="239"/>
      <c r="AU482" s="239"/>
    </row>
    <row r="483" spans="1:47" s="240" customFormat="1" ht="12" hidden="1" x14ac:dyDescent="0.25">
      <c r="A483" s="222">
        <v>478</v>
      </c>
      <c r="B483" s="224" t="s">
        <v>224</v>
      </c>
      <c r="C483" s="220" t="s">
        <v>224</v>
      </c>
      <c r="D483" s="220" t="s">
        <v>224</v>
      </c>
      <c r="E483" s="220"/>
      <c r="F483" s="220"/>
      <c r="G483" s="111" t="s">
        <v>637</v>
      </c>
      <c r="H483" s="157" t="s">
        <v>283</v>
      </c>
      <c r="I483" s="157" t="s">
        <v>283</v>
      </c>
      <c r="J483" s="158" t="s">
        <v>283</v>
      </c>
      <c r="K483" s="158" t="s">
        <v>534</v>
      </c>
      <c r="L483" s="154" t="s">
        <v>1969</v>
      </c>
      <c r="M483" s="202"/>
      <c r="N483" s="154" t="s">
        <v>141</v>
      </c>
      <c r="O483" s="153" t="s">
        <v>142</v>
      </c>
      <c r="P483" s="153" t="s">
        <v>1976</v>
      </c>
      <c r="Q483" s="260"/>
      <c r="R483" s="260"/>
      <c r="S483" s="258" t="s">
        <v>524</v>
      </c>
      <c r="T483" s="258">
        <v>0</v>
      </c>
      <c r="U483" s="258">
        <v>0</v>
      </c>
      <c r="V483" s="258" t="s">
        <v>524</v>
      </c>
      <c r="W483" s="258">
        <v>0</v>
      </c>
      <c r="X483" s="258">
        <v>0</v>
      </c>
      <c r="Y483" s="258" t="s">
        <v>524</v>
      </c>
      <c r="Z483" s="258">
        <v>0</v>
      </c>
      <c r="AA483" s="258">
        <v>0</v>
      </c>
      <c r="AB483" s="258" t="s">
        <v>524</v>
      </c>
      <c r="AC483" s="258"/>
      <c r="AD483" s="258" t="s">
        <v>526</v>
      </c>
      <c r="AE483" s="154"/>
      <c r="AF483" s="154" t="s">
        <v>526</v>
      </c>
      <c r="AG483" s="154" t="s">
        <v>526</v>
      </c>
      <c r="AH483" s="156" t="s">
        <v>2647</v>
      </c>
      <c r="AI483" s="238" t="e">
        <v>#N/A</v>
      </c>
      <c r="AJ483" s="158" t="s">
        <v>526</v>
      </c>
      <c r="AK483" s="238" t="e">
        <v>#N/A</v>
      </c>
      <c r="AL483" s="158" t="s">
        <v>526</v>
      </c>
      <c r="AM483" s="227" t="str">
        <f>IF(COUNTIF('BU-TDR'!A:A,'Master List'!B483)&gt;0,"yes","no")</f>
        <v>no</v>
      </c>
      <c r="AN483" s="154">
        <v>4328</v>
      </c>
      <c r="AO483" s="239" t="s">
        <v>2217</v>
      </c>
      <c r="AP483" s="239"/>
      <c r="AQ483" s="239"/>
      <c r="AR483" s="328">
        <v>42947</v>
      </c>
      <c r="AS483" s="153"/>
      <c r="AT483" s="239"/>
      <c r="AU483" s="239"/>
    </row>
    <row r="484" spans="1:47" s="240" customFormat="1" ht="84" hidden="1" x14ac:dyDescent="0.25">
      <c r="A484" s="222">
        <v>479</v>
      </c>
      <c r="B484" s="224" t="s">
        <v>1982</v>
      </c>
      <c r="C484" s="220" t="s">
        <v>224</v>
      </c>
      <c r="D484" s="220" t="s">
        <v>224</v>
      </c>
      <c r="E484" s="220"/>
      <c r="F484" s="220"/>
      <c r="G484" s="110" t="s">
        <v>530</v>
      </c>
      <c r="H484" s="157" t="s">
        <v>531</v>
      </c>
      <c r="I484" s="157" t="s">
        <v>532</v>
      </c>
      <c r="J484" s="158" t="s">
        <v>533</v>
      </c>
      <c r="K484" s="158" t="s">
        <v>534</v>
      </c>
      <c r="L484" s="154" t="s">
        <v>535</v>
      </c>
      <c r="M484" s="202"/>
      <c r="N484" s="154" t="s">
        <v>141</v>
      </c>
      <c r="O484" s="153" t="s">
        <v>142</v>
      </c>
      <c r="P484" s="153" t="s">
        <v>1981</v>
      </c>
      <c r="Q484" s="260"/>
      <c r="R484" s="260"/>
      <c r="S484" s="258" t="s">
        <v>524</v>
      </c>
      <c r="T484" s="258">
        <v>0</v>
      </c>
      <c r="U484" s="258">
        <v>0</v>
      </c>
      <c r="V484" s="258" t="s">
        <v>524</v>
      </c>
      <c r="W484" s="258">
        <v>0</v>
      </c>
      <c r="X484" s="258">
        <v>0</v>
      </c>
      <c r="Y484" s="258" t="s">
        <v>524</v>
      </c>
      <c r="Z484" s="258">
        <v>0</v>
      </c>
      <c r="AA484" s="258">
        <v>0</v>
      </c>
      <c r="AB484" s="258" t="s">
        <v>524</v>
      </c>
      <c r="AC484" s="258"/>
      <c r="AD484" s="258" t="s">
        <v>526</v>
      </c>
      <c r="AE484" s="154"/>
      <c r="AF484" s="154" t="s">
        <v>526</v>
      </c>
      <c r="AG484" s="154" t="s">
        <v>526</v>
      </c>
      <c r="AH484" s="156" t="s">
        <v>526</v>
      </c>
      <c r="AI484" s="238" t="e">
        <v>#N/A</v>
      </c>
      <c r="AJ484" s="158" t="s">
        <v>526</v>
      </c>
      <c r="AK484" s="238" t="e">
        <v>#N/A</v>
      </c>
      <c r="AL484" s="158" t="s">
        <v>526</v>
      </c>
      <c r="AM484" s="227" t="str">
        <f>IF(COUNTIF('BU-TDR'!A:A,'Master List'!B484)&gt;0,"yes","no")</f>
        <v>no</v>
      </c>
      <c r="AN484" s="154">
        <v>4328</v>
      </c>
      <c r="AO484" s="239" t="s">
        <v>2648</v>
      </c>
      <c r="AP484" s="239"/>
      <c r="AQ484" s="239"/>
      <c r="AR484" s="328">
        <v>42990</v>
      </c>
      <c r="AS484" s="153" t="s">
        <v>2646</v>
      </c>
      <c r="AT484" s="239"/>
      <c r="AU484" s="239"/>
    </row>
    <row r="485" spans="1:47" s="240" customFormat="1" ht="12" hidden="1" x14ac:dyDescent="0.25">
      <c r="A485" s="222">
        <v>480</v>
      </c>
      <c r="B485" s="157" t="s">
        <v>134</v>
      </c>
      <c r="C485" s="158" t="s">
        <v>134</v>
      </c>
      <c r="D485" s="158" t="s">
        <v>134</v>
      </c>
      <c r="E485" s="158"/>
      <c r="F485" s="158"/>
      <c r="G485" s="110" t="s">
        <v>637</v>
      </c>
      <c r="H485" s="157" t="s">
        <v>22</v>
      </c>
      <c r="I485" s="157" t="s">
        <v>1983</v>
      </c>
      <c r="J485" s="158" t="s">
        <v>644</v>
      </c>
      <c r="K485" s="158" t="s">
        <v>534</v>
      </c>
      <c r="L485" s="154" t="s">
        <v>535</v>
      </c>
      <c r="M485" s="202"/>
      <c r="N485" s="154" t="s">
        <v>525</v>
      </c>
      <c r="O485" s="153" t="s">
        <v>39</v>
      </c>
      <c r="P485" s="153" t="s">
        <v>135</v>
      </c>
      <c r="Q485" s="260"/>
      <c r="R485" s="260"/>
      <c r="S485" s="258" t="s">
        <v>642</v>
      </c>
      <c r="T485" s="258">
        <v>2</v>
      </c>
      <c r="U485" s="258">
        <v>10</v>
      </c>
      <c r="V485" s="258" t="s">
        <v>524</v>
      </c>
      <c r="W485" s="258">
        <v>0</v>
      </c>
      <c r="X485" s="258">
        <v>0</v>
      </c>
      <c r="Y485" s="258" t="s">
        <v>524</v>
      </c>
      <c r="Z485" s="258">
        <v>0</v>
      </c>
      <c r="AA485" s="258">
        <v>0</v>
      </c>
      <c r="AB485" s="258" t="s">
        <v>642</v>
      </c>
      <c r="AC485" s="258"/>
      <c r="AD485" s="258" t="s">
        <v>2304</v>
      </c>
      <c r="AE485" s="154"/>
      <c r="AF485" s="154" t="s">
        <v>526</v>
      </c>
      <c r="AG485" s="154" t="s">
        <v>526</v>
      </c>
      <c r="AH485" s="156" t="s">
        <v>540</v>
      </c>
      <c r="AI485" s="238" t="s">
        <v>2410</v>
      </c>
      <c r="AJ485" s="158" t="s">
        <v>540</v>
      </c>
      <c r="AK485" s="238" t="e">
        <v>#N/A</v>
      </c>
      <c r="AL485" s="158" t="s">
        <v>526</v>
      </c>
      <c r="AM485" s="227" t="str">
        <f>IF(COUNTIF('BU-TDR'!A:A,'Master List'!B485)&gt;0,"yes","no")</f>
        <v>no</v>
      </c>
      <c r="AN485" s="154">
        <v>4272</v>
      </c>
      <c r="AO485" s="239" t="s">
        <v>240</v>
      </c>
      <c r="AP485" s="239"/>
      <c r="AQ485" s="239"/>
      <c r="AR485" s="328">
        <v>42947</v>
      </c>
      <c r="AS485" s="153"/>
      <c r="AT485" s="239"/>
      <c r="AU485" s="239"/>
    </row>
    <row r="486" spans="1:47" s="240" customFormat="1" ht="12" hidden="1" x14ac:dyDescent="0.25">
      <c r="A486" s="222">
        <v>481</v>
      </c>
      <c r="B486" s="157" t="s">
        <v>2649</v>
      </c>
      <c r="C486" s="158" t="s">
        <v>1989</v>
      </c>
      <c r="D486" s="158" t="s">
        <v>529</v>
      </c>
      <c r="E486" s="158"/>
      <c r="F486" s="158"/>
      <c r="G486" s="110" t="s">
        <v>637</v>
      </c>
      <c r="H486" s="157" t="s">
        <v>22</v>
      </c>
      <c r="I486" s="157" t="s">
        <v>1983</v>
      </c>
      <c r="J486" s="158" t="s">
        <v>644</v>
      </c>
      <c r="K486" s="158" t="s">
        <v>534</v>
      </c>
      <c r="L486" s="154" t="s">
        <v>535</v>
      </c>
      <c r="M486" s="202"/>
      <c r="N486" s="154" t="s">
        <v>525</v>
      </c>
      <c r="O486" s="153" t="s">
        <v>39</v>
      </c>
      <c r="P486" s="153" t="s">
        <v>1987</v>
      </c>
      <c r="Q486" s="260"/>
      <c r="R486" s="260"/>
      <c r="S486" s="258" t="s">
        <v>524</v>
      </c>
      <c r="T486" s="258">
        <v>0</v>
      </c>
      <c r="U486" s="258">
        <v>0</v>
      </c>
      <c r="V486" s="258" t="s">
        <v>524</v>
      </c>
      <c r="W486" s="258">
        <v>0</v>
      </c>
      <c r="X486" s="258">
        <v>0</v>
      </c>
      <c r="Y486" s="258" t="s">
        <v>524</v>
      </c>
      <c r="Z486" s="258">
        <v>0</v>
      </c>
      <c r="AA486" s="258">
        <v>0</v>
      </c>
      <c r="AB486" s="258" t="s">
        <v>524</v>
      </c>
      <c r="AC486" s="258"/>
      <c r="AD486" s="258" t="s">
        <v>526</v>
      </c>
      <c r="AE486" s="154"/>
      <c r="AF486" s="154" t="s">
        <v>526</v>
      </c>
      <c r="AG486" s="154" t="s">
        <v>526</v>
      </c>
      <c r="AH486" s="156" t="s">
        <v>540</v>
      </c>
      <c r="AI486" s="238" t="s">
        <v>2410</v>
      </c>
      <c r="AJ486" s="158" t="s">
        <v>540</v>
      </c>
      <c r="AK486" s="238" t="e">
        <v>#N/A</v>
      </c>
      <c r="AL486" s="158" t="s">
        <v>526</v>
      </c>
      <c r="AM486" s="227" t="str">
        <f>IF(COUNTIF('BU-TDR'!A:A,'Master List'!B486)&gt;0,"yes","no")</f>
        <v>no</v>
      </c>
      <c r="AN486" s="154"/>
      <c r="AO486" s="239" t="s">
        <v>2408</v>
      </c>
      <c r="AP486" s="239"/>
      <c r="AQ486" s="239"/>
      <c r="AR486" s="328">
        <v>42947</v>
      </c>
      <c r="AS486" s="153"/>
      <c r="AT486" s="239"/>
      <c r="AU486" s="239"/>
    </row>
    <row r="487" spans="1:47" s="240" customFormat="1" ht="12" hidden="1" x14ac:dyDescent="0.25">
      <c r="A487" s="222">
        <v>482</v>
      </c>
      <c r="B487" s="157" t="s">
        <v>2650</v>
      </c>
      <c r="C487" s="158" t="s">
        <v>1989</v>
      </c>
      <c r="D487" s="158" t="s">
        <v>539</v>
      </c>
      <c r="E487" s="158"/>
      <c r="F487" s="158"/>
      <c r="G487" s="110" t="s">
        <v>637</v>
      </c>
      <c r="H487" s="157" t="s">
        <v>22</v>
      </c>
      <c r="I487" s="157" t="s">
        <v>1983</v>
      </c>
      <c r="J487" s="158" t="s">
        <v>644</v>
      </c>
      <c r="K487" s="158" t="s">
        <v>534</v>
      </c>
      <c r="L487" s="154" t="s">
        <v>535</v>
      </c>
      <c r="M487" s="202"/>
      <c r="N487" s="154" t="s">
        <v>525</v>
      </c>
      <c r="O487" s="153" t="s">
        <v>39</v>
      </c>
      <c r="P487" s="153" t="s">
        <v>1991</v>
      </c>
      <c r="Q487" s="260"/>
      <c r="R487" s="260"/>
      <c r="S487" s="258" t="s">
        <v>524</v>
      </c>
      <c r="T487" s="258">
        <v>0</v>
      </c>
      <c r="U487" s="258">
        <v>0</v>
      </c>
      <c r="V487" s="258" t="s">
        <v>524</v>
      </c>
      <c r="W487" s="258">
        <v>0</v>
      </c>
      <c r="X487" s="258">
        <v>0</v>
      </c>
      <c r="Y487" s="258" t="s">
        <v>524</v>
      </c>
      <c r="Z487" s="258">
        <v>0</v>
      </c>
      <c r="AA487" s="258">
        <v>0</v>
      </c>
      <c r="AB487" s="258" t="s">
        <v>524</v>
      </c>
      <c r="AC487" s="258"/>
      <c r="AD487" s="258" t="s">
        <v>526</v>
      </c>
      <c r="AE487" s="154"/>
      <c r="AF487" s="154" t="s">
        <v>526</v>
      </c>
      <c r="AG487" s="154" t="s">
        <v>526</v>
      </c>
      <c r="AH487" s="156" t="s">
        <v>540</v>
      </c>
      <c r="AI487" s="238" t="s">
        <v>2410</v>
      </c>
      <c r="AJ487" s="158" t="s">
        <v>540</v>
      </c>
      <c r="AK487" s="238" t="s">
        <v>526</v>
      </c>
      <c r="AL487" s="158" t="s">
        <v>526</v>
      </c>
      <c r="AM487" s="227" t="str">
        <f>IF(COUNTIF('BU-TDR'!A:A,'Master List'!B487)&gt;0,"yes","no")</f>
        <v>no</v>
      </c>
      <c r="AN487" s="154"/>
      <c r="AO487" s="239" t="str">
        <f t="shared" ref="AO487:AO521" si="1">"Webseries (via "&amp;D487&amp;")"</f>
        <v>Webseries (via 1F)</v>
      </c>
      <c r="AP487" s="239"/>
      <c r="AQ487" s="239"/>
      <c r="AR487" s="328">
        <v>42947</v>
      </c>
      <c r="AS487" s="153"/>
      <c r="AT487" s="239"/>
      <c r="AU487" s="239"/>
    </row>
    <row r="488" spans="1:47" s="240" customFormat="1" ht="24" hidden="1" x14ac:dyDescent="0.25">
      <c r="A488" s="222">
        <v>483</v>
      </c>
      <c r="B488" s="157" t="s">
        <v>2651</v>
      </c>
      <c r="C488" s="158" t="s">
        <v>1989</v>
      </c>
      <c r="D488" s="158" t="s">
        <v>547</v>
      </c>
      <c r="E488" s="158"/>
      <c r="F488" s="158"/>
      <c r="G488" s="110" t="s">
        <v>637</v>
      </c>
      <c r="H488" s="157" t="s">
        <v>22</v>
      </c>
      <c r="I488" s="157" t="s">
        <v>1983</v>
      </c>
      <c r="J488" s="158" t="s">
        <v>644</v>
      </c>
      <c r="K488" s="158" t="s">
        <v>534</v>
      </c>
      <c r="L488" s="154" t="s">
        <v>535</v>
      </c>
      <c r="M488" s="202"/>
      <c r="N488" s="154" t="s">
        <v>525</v>
      </c>
      <c r="O488" s="153" t="s">
        <v>39</v>
      </c>
      <c r="P488" s="153" t="s">
        <v>1993</v>
      </c>
      <c r="Q488" s="260"/>
      <c r="R488" s="260"/>
      <c r="S488" s="258" t="s">
        <v>524</v>
      </c>
      <c r="T488" s="258">
        <v>0</v>
      </c>
      <c r="U488" s="258">
        <v>0</v>
      </c>
      <c r="V488" s="258" t="s">
        <v>524</v>
      </c>
      <c r="W488" s="258">
        <v>0</v>
      </c>
      <c r="X488" s="258">
        <v>0</v>
      </c>
      <c r="Y488" s="258" t="s">
        <v>524</v>
      </c>
      <c r="Z488" s="258">
        <v>0</v>
      </c>
      <c r="AA488" s="258">
        <v>0</v>
      </c>
      <c r="AB488" s="258" t="s">
        <v>524</v>
      </c>
      <c r="AC488" s="258"/>
      <c r="AD488" s="258" t="s">
        <v>526</v>
      </c>
      <c r="AE488" s="154"/>
      <c r="AF488" s="154" t="s">
        <v>526</v>
      </c>
      <c r="AG488" s="154" t="s">
        <v>526</v>
      </c>
      <c r="AH488" s="156" t="s">
        <v>540</v>
      </c>
      <c r="AI488" s="238" t="s">
        <v>2410</v>
      </c>
      <c r="AJ488" s="158" t="s">
        <v>540</v>
      </c>
      <c r="AK488" s="238" t="e">
        <v>#N/A</v>
      </c>
      <c r="AL488" s="158" t="s">
        <v>526</v>
      </c>
      <c r="AM488" s="227" t="str">
        <f>IF(COUNTIF('BU-TDR'!A:A,'Master List'!B488)&gt;0,"yes","no")</f>
        <v>no</v>
      </c>
      <c r="AN488" s="154"/>
      <c r="AO488" s="239" t="str">
        <f t="shared" si="1"/>
        <v>Webseries (via 1H)</v>
      </c>
      <c r="AP488" s="239"/>
      <c r="AQ488" s="239"/>
      <c r="AR488" s="328">
        <v>42947</v>
      </c>
      <c r="AS488" s="153"/>
      <c r="AT488" s="239"/>
      <c r="AU488" s="239"/>
    </row>
    <row r="489" spans="1:47" s="240" customFormat="1" ht="24" hidden="1" x14ac:dyDescent="0.25">
      <c r="A489" s="222">
        <v>484</v>
      </c>
      <c r="B489" s="157" t="s">
        <v>2652</v>
      </c>
      <c r="C489" s="158" t="s">
        <v>1989</v>
      </c>
      <c r="D489" s="158" t="s">
        <v>557</v>
      </c>
      <c r="E489" s="158"/>
      <c r="F489" s="158"/>
      <c r="G489" s="110" t="s">
        <v>637</v>
      </c>
      <c r="H489" s="157" t="s">
        <v>22</v>
      </c>
      <c r="I489" s="157" t="s">
        <v>1983</v>
      </c>
      <c r="J489" s="158" t="s">
        <v>644</v>
      </c>
      <c r="K489" s="158" t="s">
        <v>534</v>
      </c>
      <c r="L489" s="154" t="s">
        <v>535</v>
      </c>
      <c r="M489" s="202"/>
      <c r="N489" s="154" t="s">
        <v>525</v>
      </c>
      <c r="O489" s="153" t="s">
        <v>39</v>
      </c>
      <c r="P489" s="153" t="s">
        <v>1995</v>
      </c>
      <c r="Q489" s="260"/>
      <c r="R489" s="260"/>
      <c r="S489" s="258" t="s">
        <v>524</v>
      </c>
      <c r="T489" s="258">
        <v>0</v>
      </c>
      <c r="U489" s="258">
        <v>0</v>
      </c>
      <c r="V489" s="258" t="s">
        <v>524</v>
      </c>
      <c r="W489" s="258">
        <v>0</v>
      </c>
      <c r="X489" s="258">
        <v>0</v>
      </c>
      <c r="Y489" s="258" t="s">
        <v>524</v>
      </c>
      <c r="Z489" s="258">
        <v>0</v>
      </c>
      <c r="AA489" s="258">
        <v>0</v>
      </c>
      <c r="AB489" s="258" t="s">
        <v>524</v>
      </c>
      <c r="AC489" s="258"/>
      <c r="AD489" s="258" t="s">
        <v>526</v>
      </c>
      <c r="AE489" s="154"/>
      <c r="AF489" s="154" t="s">
        <v>526</v>
      </c>
      <c r="AG489" s="154" t="s">
        <v>526</v>
      </c>
      <c r="AH489" s="156" t="s">
        <v>540</v>
      </c>
      <c r="AI489" s="238" t="s">
        <v>2410</v>
      </c>
      <c r="AJ489" s="158" t="s">
        <v>540</v>
      </c>
      <c r="AK489" s="238" t="e">
        <v>#N/A</v>
      </c>
      <c r="AL489" s="158" t="s">
        <v>526</v>
      </c>
      <c r="AM489" s="227" t="str">
        <f>IF(COUNTIF('BU-TDR'!A:A,'Master List'!B489)&gt;0,"yes","no")</f>
        <v>no</v>
      </c>
      <c r="AN489" s="154"/>
      <c r="AO489" s="239" t="str">
        <f t="shared" si="1"/>
        <v>Webseries (via 1S)</v>
      </c>
      <c r="AP489" s="239"/>
      <c r="AQ489" s="239"/>
      <c r="AR489" s="328">
        <v>42947</v>
      </c>
      <c r="AS489" s="153"/>
      <c r="AT489" s="239"/>
      <c r="AU489" s="239"/>
    </row>
    <row r="490" spans="1:47" s="240" customFormat="1" ht="24" hidden="1" x14ac:dyDescent="0.25">
      <c r="A490" s="231">
        <v>485</v>
      </c>
      <c r="B490" s="204" t="s">
        <v>2653</v>
      </c>
      <c r="C490" s="158" t="s">
        <v>1989</v>
      </c>
      <c r="D490" s="158" t="s">
        <v>570</v>
      </c>
      <c r="E490" s="158"/>
      <c r="F490" s="158"/>
      <c r="G490" s="110" t="s">
        <v>637</v>
      </c>
      <c r="H490" s="157" t="s">
        <v>22</v>
      </c>
      <c r="I490" s="157" t="s">
        <v>1983</v>
      </c>
      <c r="J490" s="158" t="s">
        <v>644</v>
      </c>
      <c r="K490" s="158" t="s">
        <v>534</v>
      </c>
      <c r="L490" s="156" t="s">
        <v>572</v>
      </c>
      <c r="M490" s="285" t="s">
        <v>1999</v>
      </c>
      <c r="N490" s="154" t="s">
        <v>525</v>
      </c>
      <c r="O490" s="153" t="s">
        <v>39</v>
      </c>
      <c r="P490" s="153" t="s">
        <v>1997</v>
      </c>
      <c r="Q490" s="260"/>
      <c r="R490" s="260"/>
      <c r="S490" s="258" t="s">
        <v>524</v>
      </c>
      <c r="T490" s="258">
        <v>0</v>
      </c>
      <c r="U490" s="258">
        <v>0</v>
      </c>
      <c r="V490" s="258" t="s">
        <v>524</v>
      </c>
      <c r="W490" s="258">
        <v>0</v>
      </c>
      <c r="X490" s="258">
        <v>0</v>
      </c>
      <c r="Y490" s="258" t="s">
        <v>524</v>
      </c>
      <c r="Z490" s="258">
        <v>0</v>
      </c>
      <c r="AA490" s="258">
        <v>0</v>
      </c>
      <c r="AB490" s="258" t="s">
        <v>524</v>
      </c>
      <c r="AC490" s="258"/>
      <c r="AD490" s="258" t="s">
        <v>526</v>
      </c>
      <c r="AE490" s="156"/>
      <c r="AF490" s="156" t="s">
        <v>526</v>
      </c>
      <c r="AG490" s="154" t="s">
        <v>526</v>
      </c>
      <c r="AH490" s="156" t="s">
        <v>540</v>
      </c>
      <c r="AI490" s="238" t="s">
        <v>2410</v>
      </c>
      <c r="AJ490" s="208" t="s">
        <v>540</v>
      </c>
      <c r="AK490" s="238" t="e">
        <v>#N/A</v>
      </c>
      <c r="AL490" s="158" t="s">
        <v>526</v>
      </c>
      <c r="AM490" s="227" t="str">
        <f>IF(COUNTIF('BU-TDR'!A:A,'Master List'!B490)&gt;0,"yes","no")</f>
        <v>no</v>
      </c>
      <c r="AN490" s="154"/>
      <c r="AO490" s="239" t="str">
        <f t="shared" si="1"/>
        <v>Webseries (via 1V)</v>
      </c>
      <c r="AP490" s="239"/>
      <c r="AQ490" s="239"/>
      <c r="AR490" s="328">
        <v>42947</v>
      </c>
      <c r="AS490" s="153"/>
      <c r="AT490" s="239"/>
      <c r="AU490" s="239"/>
    </row>
    <row r="491" spans="1:47" s="240" customFormat="1" ht="409.5" hidden="1" x14ac:dyDescent="0.25">
      <c r="A491" s="222">
        <v>486</v>
      </c>
      <c r="B491" s="157" t="s">
        <v>2654</v>
      </c>
      <c r="C491" s="158" t="s">
        <v>1989</v>
      </c>
      <c r="D491" s="158" t="s">
        <v>575</v>
      </c>
      <c r="E491" s="158"/>
      <c r="F491" s="158"/>
      <c r="G491" s="110" t="s">
        <v>637</v>
      </c>
      <c r="H491" s="157" t="s">
        <v>22</v>
      </c>
      <c r="I491" s="157" t="s">
        <v>1983</v>
      </c>
      <c r="J491" s="158" t="s">
        <v>644</v>
      </c>
      <c r="K491" s="158" t="s">
        <v>534</v>
      </c>
      <c r="L491" s="154" t="s">
        <v>535</v>
      </c>
      <c r="M491" s="202"/>
      <c r="N491" s="154" t="s">
        <v>525</v>
      </c>
      <c r="O491" s="153" t="s">
        <v>39</v>
      </c>
      <c r="P491" s="153"/>
      <c r="Q491" s="260"/>
      <c r="R491" s="260"/>
      <c r="S491" s="258" t="s">
        <v>524</v>
      </c>
      <c r="T491" s="258">
        <v>0</v>
      </c>
      <c r="U491" s="258">
        <v>0</v>
      </c>
      <c r="V491" s="258" t="s">
        <v>524</v>
      </c>
      <c r="W491" s="258">
        <v>0</v>
      </c>
      <c r="X491" s="258">
        <v>0</v>
      </c>
      <c r="Y491" s="258" t="s">
        <v>524</v>
      </c>
      <c r="Z491" s="258">
        <v>0</v>
      </c>
      <c r="AA491" s="258">
        <v>0</v>
      </c>
      <c r="AB491" s="258" t="s">
        <v>524</v>
      </c>
      <c r="AC491" s="258"/>
      <c r="AD491" s="258" t="s">
        <v>526</v>
      </c>
      <c r="AE491" s="154"/>
      <c r="AF491" s="154" t="s">
        <v>526</v>
      </c>
      <c r="AG491" s="154" t="s">
        <v>526</v>
      </c>
      <c r="AH491" s="156" t="s">
        <v>540</v>
      </c>
      <c r="AI491" s="238" t="s">
        <v>2410</v>
      </c>
      <c r="AJ491" s="158" t="s">
        <v>540</v>
      </c>
      <c r="AK491" s="238" t="e">
        <v>#N/A</v>
      </c>
      <c r="AL491" s="158" t="s">
        <v>526</v>
      </c>
      <c r="AM491" s="227" t="str">
        <f>IF(COUNTIF('BU-TDR'!A:A,'Master List'!B491)&gt;0,"yes","no")</f>
        <v>no</v>
      </c>
      <c r="AN491" s="154"/>
      <c r="AO491" s="239" t="str">
        <f t="shared" si="1"/>
        <v>Webseries (via 2F)</v>
      </c>
      <c r="AP491" s="239"/>
      <c r="AQ491" s="239"/>
      <c r="AR491" s="328">
        <v>42970</v>
      </c>
      <c r="AS491" s="153" t="s">
        <v>2326</v>
      </c>
      <c r="AT491" s="239"/>
      <c r="AU491" s="239"/>
    </row>
    <row r="492" spans="1:47" s="240" customFormat="1" ht="24" hidden="1" x14ac:dyDescent="0.25">
      <c r="A492" s="222">
        <v>487</v>
      </c>
      <c r="B492" s="157" t="s">
        <v>2655</v>
      </c>
      <c r="C492" s="158" t="s">
        <v>1989</v>
      </c>
      <c r="D492" s="158" t="s">
        <v>590</v>
      </c>
      <c r="E492" s="158"/>
      <c r="F492" s="158"/>
      <c r="G492" s="110" t="s">
        <v>637</v>
      </c>
      <c r="H492" s="157" t="s">
        <v>22</v>
      </c>
      <c r="I492" s="157" t="s">
        <v>1983</v>
      </c>
      <c r="J492" s="158" t="s">
        <v>644</v>
      </c>
      <c r="K492" s="158" t="s">
        <v>534</v>
      </c>
      <c r="L492" s="154" t="s">
        <v>535</v>
      </c>
      <c r="M492" s="202"/>
      <c r="N492" s="154" t="s">
        <v>525</v>
      </c>
      <c r="O492" s="153" t="s">
        <v>39</v>
      </c>
      <c r="P492" s="153" t="s">
        <v>2001</v>
      </c>
      <c r="Q492" s="260"/>
      <c r="R492" s="260"/>
      <c r="S492" s="258" t="s">
        <v>524</v>
      </c>
      <c r="T492" s="258">
        <v>0</v>
      </c>
      <c r="U492" s="258">
        <v>0</v>
      </c>
      <c r="V492" s="258" t="s">
        <v>524</v>
      </c>
      <c r="W492" s="258">
        <v>0</v>
      </c>
      <c r="X492" s="258">
        <v>0</v>
      </c>
      <c r="Y492" s="258" t="s">
        <v>524</v>
      </c>
      <c r="Z492" s="258">
        <v>0</v>
      </c>
      <c r="AA492" s="258">
        <v>0</v>
      </c>
      <c r="AB492" s="258" t="s">
        <v>524</v>
      </c>
      <c r="AC492" s="258"/>
      <c r="AD492" s="258" t="s">
        <v>526</v>
      </c>
      <c r="AE492" s="154"/>
      <c r="AF492" s="154" t="s">
        <v>526</v>
      </c>
      <c r="AG492" s="154" t="s">
        <v>526</v>
      </c>
      <c r="AH492" s="156" t="s">
        <v>540</v>
      </c>
      <c r="AI492" s="238" t="s">
        <v>2410</v>
      </c>
      <c r="AJ492" s="158" t="s">
        <v>540</v>
      </c>
      <c r="AK492" s="238" t="e">
        <v>#N/A</v>
      </c>
      <c r="AL492" s="158" t="s">
        <v>526</v>
      </c>
      <c r="AM492" s="227" t="str">
        <f>IF(COUNTIF('BU-TDR'!A:A,'Master List'!B492)&gt;0,"yes","no")</f>
        <v>no</v>
      </c>
      <c r="AN492" s="154"/>
      <c r="AO492" s="239" t="str">
        <f t="shared" si="1"/>
        <v>Webseries (via 2V)</v>
      </c>
      <c r="AP492" s="239"/>
      <c r="AQ492" s="239"/>
      <c r="AR492" s="328">
        <v>42947</v>
      </c>
      <c r="AS492" s="153"/>
      <c r="AT492" s="239"/>
      <c r="AU492" s="239"/>
    </row>
    <row r="493" spans="1:47" s="240" customFormat="1" ht="12" hidden="1" x14ac:dyDescent="0.25">
      <c r="A493" s="222">
        <v>488</v>
      </c>
      <c r="B493" s="157" t="s">
        <v>2656</v>
      </c>
      <c r="C493" s="158" t="s">
        <v>1989</v>
      </c>
      <c r="D493" s="158" t="s">
        <v>599</v>
      </c>
      <c r="E493" s="158"/>
      <c r="F493" s="158"/>
      <c r="G493" s="110" t="s">
        <v>637</v>
      </c>
      <c r="H493" s="157" t="s">
        <v>22</v>
      </c>
      <c r="I493" s="157" t="s">
        <v>1983</v>
      </c>
      <c r="J493" s="158" t="s">
        <v>644</v>
      </c>
      <c r="K493" s="158" t="s">
        <v>534</v>
      </c>
      <c r="L493" s="154" t="s">
        <v>535</v>
      </c>
      <c r="M493" s="202"/>
      <c r="N493" s="154" t="s">
        <v>525</v>
      </c>
      <c r="O493" s="153" t="s">
        <v>39</v>
      </c>
      <c r="P493" s="153" t="s">
        <v>2003</v>
      </c>
      <c r="Q493" s="260"/>
      <c r="R493" s="260"/>
      <c r="S493" s="258" t="s">
        <v>524</v>
      </c>
      <c r="T493" s="258">
        <v>0</v>
      </c>
      <c r="U493" s="258">
        <v>0</v>
      </c>
      <c r="V493" s="258" t="s">
        <v>524</v>
      </c>
      <c r="W493" s="258">
        <v>0</v>
      </c>
      <c r="X493" s="258">
        <v>0</v>
      </c>
      <c r="Y493" s="258" t="s">
        <v>524</v>
      </c>
      <c r="Z493" s="258">
        <v>0</v>
      </c>
      <c r="AA493" s="258">
        <v>0</v>
      </c>
      <c r="AB493" s="258" t="s">
        <v>524</v>
      </c>
      <c r="AC493" s="258"/>
      <c r="AD493" s="258" t="s">
        <v>526</v>
      </c>
      <c r="AE493" s="154"/>
      <c r="AF493" s="154" t="s">
        <v>526</v>
      </c>
      <c r="AG493" s="154" t="s">
        <v>526</v>
      </c>
      <c r="AH493" s="156" t="s">
        <v>540</v>
      </c>
      <c r="AI493" s="238" t="s">
        <v>2410</v>
      </c>
      <c r="AJ493" s="158" t="s">
        <v>540</v>
      </c>
      <c r="AK493" s="238" t="s">
        <v>526</v>
      </c>
      <c r="AL493" s="158" t="s">
        <v>526</v>
      </c>
      <c r="AM493" s="227" t="str">
        <f>IF(COUNTIF('BU-TDR'!A:A,'Master List'!B493)&gt;0,"yes","no")</f>
        <v>no</v>
      </c>
      <c r="AN493" s="154"/>
      <c r="AO493" s="239" t="str">
        <f t="shared" si="1"/>
        <v>Webseries (via 3G)</v>
      </c>
      <c r="AP493" s="239"/>
      <c r="AQ493" s="239"/>
      <c r="AR493" s="328">
        <v>42947</v>
      </c>
      <c r="AS493" s="153"/>
      <c r="AT493" s="239"/>
      <c r="AU493" s="239"/>
    </row>
    <row r="494" spans="1:47" s="240" customFormat="1" ht="24" hidden="1" x14ac:dyDescent="0.25">
      <c r="A494" s="222">
        <v>489</v>
      </c>
      <c r="B494" s="157" t="s">
        <v>2657</v>
      </c>
      <c r="C494" s="158" t="s">
        <v>1989</v>
      </c>
      <c r="D494" s="158" t="s">
        <v>612</v>
      </c>
      <c r="E494" s="158"/>
      <c r="F494" s="158"/>
      <c r="G494" s="110" t="s">
        <v>637</v>
      </c>
      <c r="H494" s="157" t="s">
        <v>22</v>
      </c>
      <c r="I494" s="157" t="s">
        <v>1983</v>
      </c>
      <c r="J494" s="158" t="s">
        <v>644</v>
      </c>
      <c r="K494" s="158" t="s">
        <v>534</v>
      </c>
      <c r="L494" s="154" t="s">
        <v>535</v>
      </c>
      <c r="M494" s="202"/>
      <c r="N494" s="154" t="s">
        <v>525</v>
      </c>
      <c r="O494" s="153" t="s">
        <v>39</v>
      </c>
      <c r="P494" s="155" t="s">
        <v>2005</v>
      </c>
      <c r="Q494" s="316"/>
      <c r="R494" s="316"/>
      <c r="S494" s="258" t="s">
        <v>524</v>
      </c>
      <c r="T494" s="258">
        <v>0</v>
      </c>
      <c r="U494" s="258">
        <v>0</v>
      </c>
      <c r="V494" s="258" t="s">
        <v>524</v>
      </c>
      <c r="W494" s="258">
        <v>0</v>
      </c>
      <c r="X494" s="258">
        <v>0</v>
      </c>
      <c r="Y494" s="258" t="s">
        <v>524</v>
      </c>
      <c r="Z494" s="258">
        <v>0</v>
      </c>
      <c r="AA494" s="258">
        <v>0</v>
      </c>
      <c r="AB494" s="258" t="s">
        <v>524</v>
      </c>
      <c r="AC494" s="258"/>
      <c r="AD494" s="258" t="s">
        <v>526</v>
      </c>
      <c r="AE494" s="156"/>
      <c r="AF494" s="156" t="s">
        <v>526</v>
      </c>
      <c r="AG494" s="156" t="s">
        <v>526</v>
      </c>
      <c r="AH494" s="156" t="s">
        <v>540</v>
      </c>
      <c r="AI494" s="241" t="s">
        <v>2410</v>
      </c>
      <c r="AJ494" s="208" t="s">
        <v>540</v>
      </c>
      <c r="AK494" s="241" t="e">
        <v>#N/A</v>
      </c>
      <c r="AL494" s="208" t="s">
        <v>526</v>
      </c>
      <c r="AM494" s="227" t="str">
        <f>IF(COUNTIF('BU-TDR'!A:A,'Master List'!B494)&gt;0,"yes","no")</f>
        <v>no</v>
      </c>
      <c r="AN494" s="156"/>
      <c r="AO494" s="239" t="str">
        <f t="shared" si="1"/>
        <v>Webseries (via 4G)</v>
      </c>
      <c r="AP494" s="239"/>
      <c r="AQ494" s="239"/>
      <c r="AR494" s="328">
        <v>42947</v>
      </c>
      <c r="AS494" s="153"/>
      <c r="AT494" s="239"/>
      <c r="AU494" s="239"/>
    </row>
    <row r="495" spans="1:47" s="240" customFormat="1" ht="12" hidden="1" x14ac:dyDescent="0.25">
      <c r="A495" s="222">
        <v>490</v>
      </c>
      <c r="B495" s="157" t="s">
        <v>2658</v>
      </c>
      <c r="C495" s="158" t="s">
        <v>1989</v>
      </c>
      <c r="D495" s="158" t="s">
        <v>27</v>
      </c>
      <c r="E495" s="158"/>
      <c r="F495" s="158"/>
      <c r="G495" s="110" t="s">
        <v>637</v>
      </c>
      <c r="H495" s="157" t="s">
        <v>22</v>
      </c>
      <c r="I495" s="157" t="s">
        <v>1983</v>
      </c>
      <c r="J495" s="158" t="s">
        <v>644</v>
      </c>
      <c r="K495" s="158" t="s">
        <v>534</v>
      </c>
      <c r="L495" s="154" t="s">
        <v>535</v>
      </c>
      <c r="M495" s="202"/>
      <c r="N495" s="154" t="s">
        <v>525</v>
      </c>
      <c r="O495" s="153" t="s">
        <v>39</v>
      </c>
      <c r="P495" s="153" t="s">
        <v>2007</v>
      </c>
      <c r="Q495" s="260"/>
      <c r="R495" s="260"/>
      <c r="S495" s="258" t="s">
        <v>524</v>
      </c>
      <c r="T495" s="258">
        <v>0</v>
      </c>
      <c r="U495" s="258">
        <v>0</v>
      </c>
      <c r="V495" s="258" t="s">
        <v>524</v>
      </c>
      <c r="W495" s="258">
        <v>0</v>
      </c>
      <c r="X495" s="258">
        <v>0</v>
      </c>
      <c r="Y495" s="258" t="s">
        <v>524</v>
      </c>
      <c r="Z495" s="258">
        <v>0</v>
      </c>
      <c r="AA495" s="258">
        <v>0</v>
      </c>
      <c r="AB495" s="258" t="s">
        <v>524</v>
      </c>
      <c r="AC495" s="258"/>
      <c r="AD495" s="258" t="s">
        <v>526</v>
      </c>
      <c r="AE495" s="154"/>
      <c r="AF495" s="154" t="s">
        <v>526</v>
      </c>
      <c r="AG495" s="154" t="s">
        <v>526</v>
      </c>
      <c r="AH495" s="156" t="s">
        <v>540</v>
      </c>
      <c r="AI495" s="238" t="s">
        <v>2410</v>
      </c>
      <c r="AJ495" s="158" t="s">
        <v>540</v>
      </c>
      <c r="AK495" s="238" t="e">
        <v>#N/A</v>
      </c>
      <c r="AL495" s="158" t="s">
        <v>526</v>
      </c>
      <c r="AM495" s="227" t="str">
        <f>IF(COUNTIF('BU-TDR'!A:A,'Master List'!B495)&gt;0,"yes","no")</f>
        <v>no</v>
      </c>
      <c r="AN495" s="154"/>
      <c r="AO495" s="239" t="str">
        <f t="shared" si="1"/>
        <v>Webseries (via AT)</v>
      </c>
      <c r="AP495" s="239"/>
      <c r="AQ495" s="239"/>
      <c r="AR495" s="328">
        <v>42947</v>
      </c>
      <c r="AS495" s="153"/>
      <c r="AT495" s="239"/>
      <c r="AU495" s="239"/>
    </row>
    <row r="496" spans="1:47" s="240" customFormat="1" ht="24" hidden="1" x14ac:dyDescent="0.25">
      <c r="A496" s="222">
        <v>491</v>
      </c>
      <c r="B496" s="204" t="s">
        <v>2659</v>
      </c>
      <c r="C496" s="158" t="s">
        <v>1989</v>
      </c>
      <c r="D496" s="158" t="s">
        <v>687</v>
      </c>
      <c r="E496" s="158"/>
      <c r="F496" s="158"/>
      <c r="G496" s="110" t="s">
        <v>637</v>
      </c>
      <c r="H496" s="157" t="s">
        <v>22</v>
      </c>
      <c r="I496" s="157" t="s">
        <v>1983</v>
      </c>
      <c r="J496" s="158" t="s">
        <v>644</v>
      </c>
      <c r="K496" s="158" t="s">
        <v>534</v>
      </c>
      <c r="L496" s="154" t="s">
        <v>572</v>
      </c>
      <c r="M496" s="285" t="s">
        <v>2011</v>
      </c>
      <c r="N496" s="154" t="s">
        <v>525</v>
      </c>
      <c r="O496" s="153" t="s">
        <v>39</v>
      </c>
      <c r="P496" s="153" t="s">
        <v>2009</v>
      </c>
      <c r="Q496" s="260"/>
      <c r="R496" s="260"/>
      <c r="S496" s="258" t="s">
        <v>524</v>
      </c>
      <c r="T496" s="258">
        <v>0</v>
      </c>
      <c r="U496" s="258">
        <v>0</v>
      </c>
      <c r="V496" s="258" t="s">
        <v>524</v>
      </c>
      <c r="W496" s="258">
        <v>0</v>
      </c>
      <c r="X496" s="258">
        <v>0</v>
      </c>
      <c r="Y496" s="258" t="s">
        <v>524</v>
      </c>
      <c r="Z496" s="258">
        <v>0</v>
      </c>
      <c r="AA496" s="258">
        <v>0</v>
      </c>
      <c r="AB496" s="258" t="s">
        <v>524</v>
      </c>
      <c r="AC496" s="258"/>
      <c r="AD496" s="258" t="s">
        <v>526</v>
      </c>
      <c r="AE496" s="154"/>
      <c r="AF496" s="154" t="s">
        <v>526</v>
      </c>
      <c r="AG496" s="154" t="s">
        <v>526</v>
      </c>
      <c r="AH496" s="156" t="s">
        <v>540</v>
      </c>
      <c r="AI496" s="238" t="s">
        <v>2410</v>
      </c>
      <c r="AJ496" s="208" t="s">
        <v>540</v>
      </c>
      <c r="AK496" s="238" t="e">
        <v>#N/A</v>
      </c>
      <c r="AL496" s="158" t="s">
        <v>526</v>
      </c>
      <c r="AM496" s="227" t="str">
        <f>IF(COUNTIF('BU-TDR'!A:A,'Master List'!B496)&gt;0,"yes","no")</f>
        <v>no</v>
      </c>
      <c r="AN496" s="154"/>
      <c r="AO496" s="239" t="str">
        <f t="shared" si="1"/>
        <v>Webseries (via AW)</v>
      </c>
      <c r="AP496" s="239"/>
      <c r="AQ496" s="239"/>
      <c r="AR496" s="328">
        <v>42947</v>
      </c>
      <c r="AS496" s="153"/>
      <c r="AT496" s="239"/>
      <c r="AU496" s="239"/>
    </row>
    <row r="497" spans="1:47" s="240" customFormat="1" ht="409.5" hidden="1" x14ac:dyDescent="0.25">
      <c r="A497" s="231">
        <v>492</v>
      </c>
      <c r="B497" s="204" t="s">
        <v>2660</v>
      </c>
      <c r="C497" s="208" t="s">
        <v>1989</v>
      </c>
      <c r="D497" s="156" t="s">
        <v>244</v>
      </c>
      <c r="E497" s="156"/>
      <c r="F497" s="156"/>
      <c r="G497" s="111" t="s">
        <v>637</v>
      </c>
      <c r="H497" s="204" t="s">
        <v>22</v>
      </c>
      <c r="I497" s="204" t="s">
        <v>1983</v>
      </c>
      <c r="J497" s="208" t="s">
        <v>644</v>
      </c>
      <c r="K497" s="208" t="s">
        <v>534</v>
      </c>
      <c r="L497" s="156" t="s">
        <v>572</v>
      </c>
      <c r="M497" s="284" t="s">
        <v>2014</v>
      </c>
      <c r="N497" s="156" t="s">
        <v>525</v>
      </c>
      <c r="O497" s="155" t="s">
        <v>39</v>
      </c>
      <c r="P497" s="155" t="s">
        <v>2012</v>
      </c>
      <c r="Q497" s="316"/>
      <c r="R497" s="316"/>
      <c r="S497" s="258" t="s">
        <v>524</v>
      </c>
      <c r="T497" s="258">
        <v>0</v>
      </c>
      <c r="U497" s="258">
        <v>0</v>
      </c>
      <c r="V497" s="258" t="s">
        <v>524</v>
      </c>
      <c r="W497" s="258">
        <v>0</v>
      </c>
      <c r="X497" s="258">
        <v>0</v>
      </c>
      <c r="Y497" s="258" t="s">
        <v>524</v>
      </c>
      <c r="Z497" s="258">
        <v>0</v>
      </c>
      <c r="AA497" s="258">
        <v>0</v>
      </c>
      <c r="AB497" s="258" t="s">
        <v>524</v>
      </c>
      <c r="AC497" s="258"/>
      <c r="AD497" s="258" t="s">
        <v>526</v>
      </c>
      <c r="AE497" s="156"/>
      <c r="AF497" s="156" t="s">
        <v>526</v>
      </c>
      <c r="AG497" s="156" t="s">
        <v>526</v>
      </c>
      <c r="AH497" s="156" t="s">
        <v>540</v>
      </c>
      <c r="AI497" s="241" t="s">
        <v>2410</v>
      </c>
      <c r="AJ497" s="208" t="s">
        <v>540</v>
      </c>
      <c r="AK497" s="241" t="e">
        <v>#N/A</v>
      </c>
      <c r="AL497" s="208" t="s">
        <v>526</v>
      </c>
      <c r="AM497" s="227" t="str">
        <f>IF(COUNTIF('BU-TDR'!A:A,'Master List'!B497)&gt;0,"yes","no")</f>
        <v>no</v>
      </c>
      <c r="AN497" s="156"/>
      <c r="AO497" s="239" t="str">
        <f t="shared" si="1"/>
        <v>Webseries (via EG)</v>
      </c>
      <c r="AP497" s="239"/>
      <c r="AQ497" s="239"/>
      <c r="AR497" s="328">
        <v>42970</v>
      </c>
      <c r="AS497" s="153" t="s">
        <v>2386</v>
      </c>
      <c r="AT497" s="239"/>
      <c r="AU497" s="239"/>
    </row>
    <row r="498" spans="1:47" s="240" customFormat="1" ht="409.5" hidden="1" x14ac:dyDescent="0.25">
      <c r="A498" s="222">
        <v>493</v>
      </c>
      <c r="B498" s="157" t="s">
        <v>2661</v>
      </c>
      <c r="C498" s="158" t="s">
        <v>1989</v>
      </c>
      <c r="D498" s="156" t="s">
        <v>48</v>
      </c>
      <c r="E498" s="156"/>
      <c r="F498" s="156"/>
      <c r="G498" s="111" t="s">
        <v>637</v>
      </c>
      <c r="H498" s="204" t="s">
        <v>22</v>
      </c>
      <c r="I498" s="204" t="s">
        <v>1983</v>
      </c>
      <c r="J498" s="158" t="s">
        <v>644</v>
      </c>
      <c r="K498" s="208" t="s">
        <v>534</v>
      </c>
      <c r="L498" s="156" t="s">
        <v>535</v>
      </c>
      <c r="M498" s="205"/>
      <c r="N498" s="156" t="s">
        <v>525</v>
      </c>
      <c r="O498" s="155" t="s">
        <v>39</v>
      </c>
      <c r="P498" s="155"/>
      <c r="Q498" s="316"/>
      <c r="R498" s="316"/>
      <c r="S498" s="258" t="s">
        <v>524</v>
      </c>
      <c r="T498" s="258">
        <v>0</v>
      </c>
      <c r="U498" s="258">
        <v>0</v>
      </c>
      <c r="V498" s="258" t="s">
        <v>524</v>
      </c>
      <c r="W498" s="258">
        <v>0</v>
      </c>
      <c r="X498" s="258">
        <v>0</v>
      </c>
      <c r="Y498" s="258" t="s">
        <v>524</v>
      </c>
      <c r="Z498" s="258">
        <v>0</v>
      </c>
      <c r="AA498" s="258">
        <v>0</v>
      </c>
      <c r="AB498" s="258" t="s">
        <v>524</v>
      </c>
      <c r="AC498" s="258"/>
      <c r="AD498" s="258" t="s">
        <v>526</v>
      </c>
      <c r="AE498" s="156"/>
      <c r="AF498" s="156" t="s">
        <v>526</v>
      </c>
      <c r="AG498" s="156" t="s">
        <v>526</v>
      </c>
      <c r="AH498" s="156" t="s">
        <v>540</v>
      </c>
      <c r="AI498" s="241" t="s">
        <v>2410</v>
      </c>
      <c r="AJ498" s="208" t="s">
        <v>540</v>
      </c>
      <c r="AK498" s="241" t="s">
        <v>526</v>
      </c>
      <c r="AL498" s="208" t="s">
        <v>526</v>
      </c>
      <c r="AM498" s="227" t="str">
        <f>IF(COUNTIF('BU-TDR'!A:A,'Master List'!B498)&gt;0,"yes","no")</f>
        <v>no</v>
      </c>
      <c r="AN498" s="156"/>
      <c r="AO498" s="239" t="str">
        <f t="shared" si="1"/>
        <v>Webseries (via ER)</v>
      </c>
      <c r="AP498" s="239"/>
      <c r="AQ498" s="239"/>
      <c r="AR498" s="328">
        <v>42970</v>
      </c>
      <c r="AS498" s="153" t="s">
        <v>2405</v>
      </c>
      <c r="AT498" s="239"/>
      <c r="AU498" s="239"/>
    </row>
    <row r="499" spans="1:47" s="240" customFormat="1" ht="24" hidden="1" x14ac:dyDescent="0.25">
      <c r="A499" s="222">
        <v>494</v>
      </c>
      <c r="B499" s="157" t="s">
        <v>2662</v>
      </c>
      <c r="C499" s="158" t="s">
        <v>1989</v>
      </c>
      <c r="D499" s="156" t="s">
        <v>56</v>
      </c>
      <c r="E499" s="156"/>
      <c r="F499" s="156"/>
      <c r="G499" s="111" t="s">
        <v>637</v>
      </c>
      <c r="H499" s="204" t="s">
        <v>22</v>
      </c>
      <c r="I499" s="204" t="s">
        <v>1983</v>
      </c>
      <c r="J499" s="158" t="s">
        <v>644</v>
      </c>
      <c r="K499" s="208" t="s">
        <v>534</v>
      </c>
      <c r="L499" s="156" t="s">
        <v>535</v>
      </c>
      <c r="M499" s="205"/>
      <c r="N499" s="154" t="s">
        <v>525</v>
      </c>
      <c r="O499" s="153" t="s">
        <v>39</v>
      </c>
      <c r="P499" s="155" t="s">
        <v>2016</v>
      </c>
      <c r="Q499" s="316"/>
      <c r="R499" s="316"/>
      <c r="S499" s="258" t="s">
        <v>524</v>
      </c>
      <c r="T499" s="258">
        <v>0</v>
      </c>
      <c r="U499" s="258">
        <v>0</v>
      </c>
      <c r="V499" s="258" t="s">
        <v>524</v>
      </c>
      <c r="W499" s="258">
        <v>0</v>
      </c>
      <c r="X499" s="258">
        <v>0</v>
      </c>
      <c r="Y499" s="258" t="s">
        <v>524</v>
      </c>
      <c r="Z499" s="258">
        <v>0</v>
      </c>
      <c r="AA499" s="258">
        <v>0</v>
      </c>
      <c r="AB499" s="258" t="s">
        <v>524</v>
      </c>
      <c r="AC499" s="258"/>
      <c r="AD499" s="258" t="s">
        <v>526</v>
      </c>
      <c r="AE499" s="156"/>
      <c r="AF499" s="156" t="s">
        <v>526</v>
      </c>
      <c r="AG499" s="156" t="s">
        <v>526</v>
      </c>
      <c r="AH499" s="156" t="s">
        <v>540</v>
      </c>
      <c r="AI499" s="241" t="s">
        <v>2410</v>
      </c>
      <c r="AJ499" s="208" t="s">
        <v>540</v>
      </c>
      <c r="AK499" s="241" t="e">
        <v>#N/A</v>
      </c>
      <c r="AL499" s="208" t="s">
        <v>526</v>
      </c>
      <c r="AM499" s="227" t="str">
        <f>IF(COUNTIF('BU-TDR'!A:A,'Master List'!B499)&gt;0,"yes","no")</f>
        <v>no</v>
      </c>
      <c r="AN499" s="156"/>
      <c r="AO499" s="239" t="str">
        <f t="shared" si="1"/>
        <v>Webseries (via F3)</v>
      </c>
      <c r="AP499" s="239"/>
      <c r="AQ499" s="239"/>
      <c r="AR499" s="328">
        <v>42947</v>
      </c>
      <c r="AS499" s="153"/>
      <c r="AT499" s="239"/>
      <c r="AU499" s="239"/>
    </row>
    <row r="500" spans="1:47" s="240" customFormat="1" ht="24" hidden="1" x14ac:dyDescent="0.25">
      <c r="A500" s="222">
        <v>495</v>
      </c>
      <c r="B500" s="157" t="s">
        <v>2663</v>
      </c>
      <c r="C500" s="158" t="s">
        <v>1989</v>
      </c>
      <c r="D500" s="156" t="s">
        <v>63</v>
      </c>
      <c r="E500" s="156"/>
      <c r="F500" s="156"/>
      <c r="G500" s="111" t="s">
        <v>637</v>
      </c>
      <c r="H500" s="204" t="s">
        <v>22</v>
      </c>
      <c r="I500" s="204" t="s">
        <v>1983</v>
      </c>
      <c r="J500" s="158" t="s">
        <v>644</v>
      </c>
      <c r="K500" s="208" t="s">
        <v>534</v>
      </c>
      <c r="L500" s="156" t="s">
        <v>535</v>
      </c>
      <c r="M500" s="205"/>
      <c r="N500" s="154" t="s">
        <v>525</v>
      </c>
      <c r="O500" s="153" t="s">
        <v>39</v>
      </c>
      <c r="P500" s="155" t="s">
        <v>2018</v>
      </c>
      <c r="Q500" s="316"/>
      <c r="R500" s="316"/>
      <c r="S500" s="258" t="s">
        <v>524</v>
      </c>
      <c r="T500" s="258">
        <v>0</v>
      </c>
      <c r="U500" s="258">
        <v>0</v>
      </c>
      <c r="V500" s="258" t="s">
        <v>524</v>
      </c>
      <c r="W500" s="258">
        <v>0</v>
      </c>
      <c r="X500" s="258">
        <v>0</v>
      </c>
      <c r="Y500" s="258" t="s">
        <v>524</v>
      </c>
      <c r="Z500" s="258">
        <v>0</v>
      </c>
      <c r="AA500" s="258">
        <v>0</v>
      </c>
      <c r="AB500" s="258" t="s">
        <v>524</v>
      </c>
      <c r="AC500" s="258"/>
      <c r="AD500" s="258" t="s">
        <v>526</v>
      </c>
      <c r="AE500" s="156"/>
      <c r="AF500" s="156" t="s">
        <v>526</v>
      </c>
      <c r="AG500" s="156" t="s">
        <v>526</v>
      </c>
      <c r="AH500" s="156" t="s">
        <v>540</v>
      </c>
      <c r="AI500" s="241" t="s">
        <v>2410</v>
      </c>
      <c r="AJ500" s="208" t="s">
        <v>540</v>
      </c>
      <c r="AK500" s="241" t="e">
        <v>#N/A</v>
      </c>
      <c r="AL500" s="208" t="s">
        <v>526</v>
      </c>
      <c r="AM500" s="227" t="str">
        <f>IF(COUNTIF('BU-TDR'!A:A,'Master List'!B500)&gt;0,"yes","no")</f>
        <v>no</v>
      </c>
      <c r="AN500" s="156"/>
      <c r="AO500" s="239" t="str">
        <f t="shared" si="1"/>
        <v>Webseries (via G3)</v>
      </c>
      <c r="AP500" s="239"/>
      <c r="AQ500" s="239"/>
      <c r="AR500" s="328">
        <v>42947</v>
      </c>
      <c r="AS500" s="153"/>
      <c r="AT500" s="239"/>
      <c r="AU500" s="239"/>
    </row>
    <row r="501" spans="1:47" s="240" customFormat="1" ht="24" hidden="1" x14ac:dyDescent="0.25">
      <c r="A501" s="222">
        <v>496</v>
      </c>
      <c r="B501" s="157" t="s">
        <v>2664</v>
      </c>
      <c r="C501" s="158" t="s">
        <v>1989</v>
      </c>
      <c r="D501" s="156" t="s">
        <v>67</v>
      </c>
      <c r="E501" s="156"/>
      <c r="F501" s="156"/>
      <c r="G501" s="111" t="s">
        <v>637</v>
      </c>
      <c r="H501" s="204" t="s">
        <v>22</v>
      </c>
      <c r="I501" s="204" t="s">
        <v>1983</v>
      </c>
      <c r="J501" s="158" t="s">
        <v>644</v>
      </c>
      <c r="K501" s="208" t="s">
        <v>534</v>
      </c>
      <c r="L501" s="156" t="s">
        <v>535</v>
      </c>
      <c r="M501" s="205"/>
      <c r="N501" s="156" t="s">
        <v>525</v>
      </c>
      <c r="O501" s="155" t="s">
        <v>39</v>
      </c>
      <c r="P501" s="155" t="s">
        <v>2020</v>
      </c>
      <c r="Q501" s="316"/>
      <c r="R501" s="316"/>
      <c r="S501" s="258" t="s">
        <v>524</v>
      </c>
      <c r="T501" s="258">
        <v>0</v>
      </c>
      <c r="U501" s="258">
        <v>0</v>
      </c>
      <c r="V501" s="258" t="s">
        <v>524</v>
      </c>
      <c r="W501" s="258">
        <v>0</v>
      </c>
      <c r="X501" s="258">
        <v>0</v>
      </c>
      <c r="Y501" s="258" t="s">
        <v>524</v>
      </c>
      <c r="Z501" s="258">
        <v>0</v>
      </c>
      <c r="AA501" s="258">
        <v>0</v>
      </c>
      <c r="AB501" s="258" t="s">
        <v>524</v>
      </c>
      <c r="AC501" s="258"/>
      <c r="AD501" s="258" t="s">
        <v>526</v>
      </c>
      <c r="AE501" s="156"/>
      <c r="AF501" s="156" t="s">
        <v>526</v>
      </c>
      <c r="AG501" s="156" t="s">
        <v>526</v>
      </c>
      <c r="AH501" s="156" t="s">
        <v>540</v>
      </c>
      <c r="AI501" s="241" t="s">
        <v>2410</v>
      </c>
      <c r="AJ501" s="208" t="s">
        <v>540</v>
      </c>
      <c r="AK501" s="241" t="s">
        <v>526</v>
      </c>
      <c r="AL501" s="208" t="s">
        <v>526</v>
      </c>
      <c r="AM501" s="227" t="str">
        <f>IF(COUNTIF('BU-TDR'!A:A,'Master List'!B501)&gt;0,"yes","no")</f>
        <v>no</v>
      </c>
      <c r="AN501" s="156"/>
      <c r="AO501" s="239" t="str">
        <f t="shared" si="1"/>
        <v>Webseries (via GF)</v>
      </c>
      <c r="AP501" s="239"/>
      <c r="AQ501" s="239"/>
      <c r="AR501" s="328">
        <v>42947</v>
      </c>
      <c r="AS501" s="153"/>
      <c r="AT501" s="239"/>
      <c r="AU501" s="239"/>
    </row>
    <row r="502" spans="1:47" s="240" customFormat="1" ht="24" hidden="1" x14ac:dyDescent="0.25">
      <c r="A502" s="222">
        <v>497</v>
      </c>
      <c r="B502" s="157" t="s">
        <v>2665</v>
      </c>
      <c r="C502" s="158" t="s">
        <v>1989</v>
      </c>
      <c r="D502" s="156" t="s">
        <v>70</v>
      </c>
      <c r="E502" s="156"/>
      <c r="F502" s="156"/>
      <c r="G502" s="111" t="s">
        <v>637</v>
      </c>
      <c r="H502" s="204" t="s">
        <v>22</v>
      </c>
      <c r="I502" s="204" t="s">
        <v>1983</v>
      </c>
      <c r="J502" s="158" t="s">
        <v>644</v>
      </c>
      <c r="K502" s="208" t="s">
        <v>534</v>
      </c>
      <c r="L502" s="156" t="s">
        <v>535</v>
      </c>
      <c r="M502" s="205"/>
      <c r="N502" s="156" t="s">
        <v>525</v>
      </c>
      <c r="O502" s="155" t="s">
        <v>39</v>
      </c>
      <c r="P502" s="155" t="s">
        <v>2022</v>
      </c>
      <c r="Q502" s="316"/>
      <c r="R502" s="316"/>
      <c r="S502" s="258" t="s">
        <v>524</v>
      </c>
      <c r="T502" s="258">
        <v>0</v>
      </c>
      <c r="U502" s="258">
        <v>0</v>
      </c>
      <c r="V502" s="258" t="s">
        <v>524</v>
      </c>
      <c r="W502" s="258">
        <v>0</v>
      </c>
      <c r="X502" s="258">
        <v>0</v>
      </c>
      <c r="Y502" s="258" t="s">
        <v>524</v>
      </c>
      <c r="Z502" s="258">
        <v>0</v>
      </c>
      <c r="AA502" s="258">
        <v>0</v>
      </c>
      <c r="AB502" s="258" t="s">
        <v>524</v>
      </c>
      <c r="AC502" s="258"/>
      <c r="AD502" s="258" t="s">
        <v>526</v>
      </c>
      <c r="AE502" s="156"/>
      <c r="AF502" s="156" t="s">
        <v>526</v>
      </c>
      <c r="AG502" s="156" t="s">
        <v>526</v>
      </c>
      <c r="AH502" s="156" t="s">
        <v>540</v>
      </c>
      <c r="AI502" s="241" t="s">
        <v>2410</v>
      </c>
      <c r="AJ502" s="208" t="s">
        <v>540</v>
      </c>
      <c r="AK502" s="241" t="s">
        <v>526</v>
      </c>
      <c r="AL502" s="208" t="s">
        <v>526</v>
      </c>
      <c r="AM502" s="227" t="str">
        <f>IF(COUNTIF('BU-TDR'!A:A,'Master List'!B502)&gt;0,"yes","no")</f>
        <v>no</v>
      </c>
      <c r="AN502" s="156">
        <v>4232</v>
      </c>
      <c r="AO502" s="239" t="str">
        <f t="shared" si="1"/>
        <v>Webseries (via IF)</v>
      </c>
      <c r="AP502" s="239"/>
      <c r="AQ502" s="239"/>
      <c r="AR502" s="328">
        <v>42947</v>
      </c>
      <c r="AS502" s="153"/>
      <c r="AT502" s="239"/>
      <c r="AU502" s="239"/>
    </row>
    <row r="503" spans="1:47" s="240" customFormat="1" ht="24" hidden="1" x14ac:dyDescent="0.25">
      <c r="A503" s="222">
        <v>498</v>
      </c>
      <c r="B503" s="157" t="s">
        <v>2666</v>
      </c>
      <c r="C503" s="158" t="s">
        <v>1989</v>
      </c>
      <c r="D503" s="156" t="s">
        <v>73</v>
      </c>
      <c r="E503" s="156"/>
      <c r="F503" s="156"/>
      <c r="G503" s="111" t="s">
        <v>637</v>
      </c>
      <c r="H503" s="204" t="s">
        <v>22</v>
      </c>
      <c r="I503" s="204" t="s">
        <v>1983</v>
      </c>
      <c r="J503" s="158" t="s">
        <v>644</v>
      </c>
      <c r="K503" s="208" t="s">
        <v>534</v>
      </c>
      <c r="L503" s="156" t="s">
        <v>535</v>
      </c>
      <c r="M503" s="205"/>
      <c r="N503" s="156" t="s">
        <v>525</v>
      </c>
      <c r="O503" s="155" t="s">
        <v>39</v>
      </c>
      <c r="P503" s="155" t="s">
        <v>2024</v>
      </c>
      <c r="Q503" s="316"/>
      <c r="R503" s="316"/>
      <c r="S503" s="258" t="s">
        <v>524</v>
      </c>
      <c r="T503" s="258">
        <v>0</v>
      </c>
      <c r="U503" s="258">
        <v>0</v>
      </c>
      <c r="V503" s="258" t="s">
        <v>524</v>
      </c>
      <c r="W503" s="258">
        <v>0</v>
      </c>
      <c r="X503" s="258">
        <v>0</v>
      </c>
      <c r="Y503" s="258" t="s">
        <v>524</v>
      </c>
      <c r="Z503" s="258">
        <v>0</v>
      </c>
      <c r="AA503" s="258">
        <v>0</v>
      </c>
      <c r="AB503" s="258" t="s">
        <v>524</v>
      </c>
      <c r="AC503" s="258"/>
      <c r="AD503" s="258" t="s">
        <v>526</v>
      </c>
      <c r="AE503" s="156"/>
      <c r="AF503" s="156" t="s">
        <v>526</v>
      </c>
      <c r="AG503" s="156" t="s">
        <v>526</v>
      </c>
      <c r="AH503" s="156" t="s">
        <v>540</v>
      </c>
      <c r="AI503" s="241" t="s">
        <v>2410</v>
      </c>
      <c r="AJ503" s="208" t="s">
        <v>540</v>
      </c>
      <c r="AK503" s="241" t="s">
        <v>526</v>
      </c>
      <c r="AL503" s="208" t="s">
        <v>526</v>
      </c>
      <c r="AM503" s="227" t="str">
        <f>IF(COUNTIF('BU-TDR'!A:A,'Master List'!B503)&gt;0,"yes","no")</f>
        <v>no</v>
      </c>
      <c r="AN503" s="156">
        <v>4278</v>
      </c>
      <c r="AO503" s="239" t="str">
        <f t="shared" si="1"/>
        <v>Webseries (via JU)</v>
      </c>
      <c r="AP503" s="239"/>
      <c r="AQ503" s="239"/>
      <c r="AR503" s="328">
        <v>42947</v>
      </c>
      <c r="AS503" s="153"/>
      <c r="AT503" s="239"/>
      <c r="AU503" s="239"/>
    </row>
    <row r="504" spans="1:47" s="240" customFormat="1" ht="24" hidden="1" x14ac:dyDescent="0.25">
      <c r="A504" s="222">
        <v>499</v>
      </c>
      <c r="B504" s="157" t="s">
        <v>2667</v>
      </c>
      <c r="C504" s="158" t="s">
        <v>1989</v>
      </c>
      <c r="D504" s="156" t="s">
        <v>76</v>
      </c>
      <c r="E504" s="156"/>
      <c r="F504" s="156"/>
      <c r="G504" s="111" t="s">
        <v>637</v>
      </c>
      <c r="H504" s="204" t="s">
        <v>22</v>
      </c>
      <c r="I504" s="204" t="s">
        <v>1983</v>
      </c>
      <c r="J504" s="158" t="s">
        <v>644</v>
      </c>
      <c r="K504" s="208" t="s">
        <v>534</v>
      </c>
      <c r="L504" s="156" t="s">
        <v>535</v>
      </c>
      <c r="M504" s="205"/>
      <c r="N504" s="156" t="s">
        <v>525</v>
      </c>
      <c r="O504" s="155" t="s">
        <v>39</v>
      </c>
      <c r="P504" s="155" t="s">
        <v>2026</v>
      </c>
      <c r="Q504" s="316"/>
      <c r="R504" s="316"/>
      <c r="S504" s="258" t="s">
        <v>524</v>
      </c>
      <c r="T504" s="258">
        <v>0</v>
      </c>
      <c r="U504" s="258">
        <v>0</v>
      </c>
      <c r="V504" s="258" t="s">
        <v>524</v>
      </c>
      <c r="W504" s="258">
        <v>0</v>
      </c>
      <c r="X504" s="258">
        <v>0</v>
      </c>
      <c r="Y504" s="258" t="s">
        <v>524</v>
      </c>
      <c r="Z504" s="258">
        <v>0</v>
      </c>
      <c r="AA504" s="258">
        <v>0</v>
      </c>
      <c r="AB504" s="258" t="s">
        <v>524</v>
      </c>
      <c r="AC504" s="258"/>
      <c r="AD504" s="258" t="s">
        <v>526</v>
      </c>
      <c r="AE504" s="156"/>
      <c r="AF504" s="156" t="s">
        <v>526</v>
      </c>
      <c r="AG504" s="156" t="s">
        <v>526</v>
      </c>
      <c r="AH504" s="156" t="s">
        <v>540</v>
      </c>
      <c r="AI504" s="241" t="s">
        <v>2410</v>
      </c>
      <c r="AJ504" s="208" t="s">
        <v>540</v>
      </c>
      <c r="AK504" s="241" t="s">
        <v>526</v>
      </c>
      <c r="AL504" s="208" t="s">
        <v>526</v>
      </c>
      <c r="AM504" s="227" t="str">
        <f>IF(COUNTIF('BU-TDR'!A:A,'Master List'!B504)&gt;0,"yes","no")</f>
        <v>no</v>
      </c>
      <c r="AN504" s="156">
        <v>4232</v>
      </c>
      <c r="AO504" s="239" t="str">
        <f t="shared" si="1"/>
        <v>Webseries (via L2)</v>
      </c>
      <c r="AP504" s="239"/>
      <c r="AQ504" s="239"/>
      <c r="AR504" s="328">
        <v>42947</v>
      </c>
      <c r="AS504" s="153"/>
      <c r="AT504" s="239"/>
      <c r="AU504" s="239"/>
    </row>
    <row r="505" spans="1:47" s="240" customFormat="1" ht="24" hidden="1" x14ac:dyDescent="0.25">
      <c r="A505" s="222">
        <v>500</v>
      </c>
      <c r="B505" s="157" t="s">
        <v>2668</v>
      </c>
      <c r="C505" s="158" t="s">
        <v>1989</v>
      </c>
      <c r="D505" s="156" t="s">
        <v>80</v>
      </c>
      <c r="E505" s="156"/>
      <c r="F505" s="156"/>
      <c r="G505" s="111" t="s">
        <v>637</v>
      </c>
      <c r="H505" s="204" t="s">
        <v>22</v>
      </c>
      <c r="I505" s="204" t="s">
        <v>1983</v>
      </c>
      <c r="J505" s="158" t="s">
        <v>644</v>
      </c>
      <c r="K505" s="208" t="s">
        <v>534</v>
      </c>
      <c r="L505" s="156" t="s">
        <v>535</v>
      </c>
      <c r="M505" s="205"/>
      <c r="N505" s="156" t="s">
        <v>525</v>
      </c>
      <c r="O505" s="155" t="s">
        <v>39</v>
      </c>
      <c r="P505" s="155" t="s">
        <v>2028</v>
      </c>
      <c r="Q505" s="316"/>
      <c r="R505" s="316"/>
      <c r="S505" s="258" t="s">
        <v>524</v>
      </c>
      <c r="T505" s="258">
        <v>0</v>
      </c>
      <c r="U505" s="258">
        <v>0</v>
      </c>
      <c r="V505" s="258" t="s">
        <v>524</v>
      </c>
      <c r="W505" s="258">
        <v>0</v>
      </c>
      <c r="X505" s="258">
        <v>0</v>
      </c>
      <c r="Y505" s="258" t="s">
        <v>524</v>
      </c>
      <c r="Z505" s="258">
        <v>0</v>
      </c>
      <c r="AA505" s="258">
        <v>0</v>
      </c>
      <c r="AB505" s="258" t="s">
        <v>524</v>
      </c>
      <c r="AC505" s="258"/>
      <c r="AD505" s="258" t="s">
        <v>526</v>
      </c>
      <c r="AE505" s="156"/>
      <c r="AF505" s="156" t="s">
        <v>526</v>
      </c>
      <c r="AG505" s="156" t="s">
        <v>526</v>
      </c>
      <c r="AH505" s="156" t="s">
        <v>540</v>
      </c>
      <c r="AI505" s="241" t="s">
        <v>2410</v>
      </c>
      <c r="AJ505" s="208" t="s">
        <v>540</v>
      </c>
      <c r="AK505" s="241" t="s">
        <v>526</v>
      </c>
      <c r="AL505" s="208" t="s">
        <v>526</v>
      </c>
      <c r="AM505" s="227" t="str">
        <f>IF(COUNTIF('BU-TDR'!A:A,'Master List'!B505)&gt;0,"yes","no")</f>
        <v>no</v>
      </c>
      <c r="AN505" s="156">
        <v>4232</v>
      </c>
      <c r="AO505" s="239" t="str">
        <f t="shared" si="1"/>
        <v>Webseries (via L3)</v>
      </c>
      <c r="AP505" s="239"/>
      <c r="AQ505" s="239"/>
      <c r="AR505" s="328">
        <v>42947</v>
      </c>
      <c r="AS505" s="153"/>
      <c r="AT505" s="239"/>
      <c r="AU505" s="239"/>
    </row>
    <row r="506" spans="1:47" s="240" customFormat="1" ht="24" hidden="1" x14ac:dyDescent="0.25">
      <c r="A506" s="222">
        <v>501</v>
      </c>
      <c r="B506" s="157" t="s">
        <v>2669</v>
      </c>
      <c r="C506" s="158" t="s">
        <v>1989</v>
      </c>
      <c r="D506" s="156" t="s">
        <v>885</v>
      </c>
      <c r="E506" s="156"/>
      <c r="F506" s="156"/>
      <c r="G506" s="111" t="s">
        <v>637</v>
      </c>
      <c r="H506" s="204" t="s">
        <v>22</v>
      </c>
      <c r="I506" s="204" t="s">
        <v>1983</v>
      </c>
      <c r="J506" s="158" t="s">
        <v>644</v>
      </c>
      <c r="K506" s="208" t="s">
        <v>534</v>
      </c>
      <c r="L506" s="156" t="s">
        <v>535</v>
      </c>
      <c r="M506" s="205"/>
      <c r="N506" s="156" t="s">
        <v>525</v>
      </c>
      <c r="O506" s="155" t="s">
        <v>39</v>
      </c>
      <c r="P506" s="155" t="s">
        <v>2030</v>
      </c>
      <c r="Q506" s="316"/>
      <c r="R506" s="316"/>
      <c r="S506" s="258" t="s">
        <v>524</v>
      </c>
      <c r="T506" s="258">
        <v>0</v>
      </c>
      <c r="U506" s="258">
        <v>0</v>
      </c>
      <c r="V506" s="258" t="s">
        <v>524</v>
      </c>
      <c r="W506" s="258">
        <v>0</v>
      </c>
      <c r="X506" s="258">
        <v>0</v>
      </c>
      <c r="Y506" s="258" t="s">
        <v>524</v>
      </c>
      <c r="Z506" s="258">
        <v>0</v>
      </c>
      <c r="AA506" s="258">
        <v>0</v>
      </c>
      <c r="AB506" s="258" t="s">
        <v>524</v>
      </c>
      <c r="AC506" s="258"/>
      <c r="AD506" s="258" t="s">
        <v>526</v>
      </c>
      <c r="AE506" s="156"/>
      <c r="AF506" s="156" t="s">
        <v>526</v>
      </c>
      <c r="AG506" s="156" t="s">
        <v>526</v>
      </c>
      <c r="AH506" s="156" t="s">
        <v>540</v>
      </c>
      <c r="AI506" s="241" t="s">
        <v>2410</v>
      </c>
      <c r="AJ506" s="208" t="s">
        <v>540</v>
      </c>
      <c r="AK506" s="241" t="s">
        <v>526</v>
      </c>
      <c r="AL506" s="208" t="s">
        <v>526</v>
      </c>
      <c r="AM506" s="227" t="str">
        <f>IF(COUNTIF('BU-TDR'!A:A,'Master List'!B506)&gt;0,"yes","no")</f>
        <v>no</v>
      </c>
      <c r="AN506" s="156">
        <v>4278</v>
      </c>
      <c r="AO506" s="239" t="str">
        <f t="shared" si="1"/>
        <v>Webseries (via L4)</v>
      </c>
      <c r="AP506" s="239"/>
      <c r="AQ506" s="239"/>
      <c r="AR506" s="328">
        <v>42947</v>
      </c>
      <c r="AS506" s="153"/>
      <c r="AT506" s="239"/>
      <c r="AU506" s="239"/>
    </row>
    <row r="507" spans="1:47" s="240" customFormat="1" ht="12" hidden="1" x14ac:dyDescent="0.25">
      <c r="A507" s="222">
        <v>502</v>
      </c>
      <c r="B507" s="157" t="s">
        <v>2670</v>
      </c>
      <c r="C507" s="158" t="s">
        <v>1989</v>
      </c>
      <c r="D507" s="156" t="s">
        <v>83</v>
      </c>
      <c r="E507" s="156"/>
      <c r="F507" s="156"/>
      <c r="G507" s="111" t="s">
        <v>637</v>
      </c>
      <c r="H507" s="204" t="s">
        <v>22</v>
      </c>
      <c r="I507" s="204" t="s">
        <v>1983</v>
      </c>
      <c r="J507" s="158" t="s">
        <v>644</v>
      </c>
      <c r="K507" s="208" t="s">
        <v>534</v>
      </c>
      <c r="L507" s="156" t="s">
        <v>535</v>
      </c>
      <c r="M507" s="205"/>
      <c r="N507" s="156" t="s">
        <v>525</v>
      </c>
      <c r="O507" s="155" t="s">
        <v>39</v>
      </c>
      <c r="P507" s="155" t="s">
        <v>2032</v>
      </c>
      <c r="Q507" s="316"/>
      <c r="R507" s="316"/>
      <c r="S507" s="258" t="s">
        <v>524</v>
      </c>
      <c r="T507" s="258">
        <v>0</v>
      </c>
      <c r="U507" s="258">
        <v>0</v>
      </c>
      <c r="V507" s="258" t="s">
        <v>524</v>
      </c>
      <c r="W507" s="258">
        <v>0</v>
      </c>
      <c r="X507" s="258">
        <v>0</v>
      </c>
      <c r="Y507" s="258" t="s">
        <v>524</v>
      </c>
      <c r="Z507" s="258">
        <v>0</v>
      </c>
      <c r="AA507" s="258">
        <v>0</v>
      </c>
      <c r="AB507" s="258" t="s">
        <v>524</v>
      </c>
      <c r="AC507" s="258"/>
      <c r="AD507" s="258" t="s">
        <v>526</v>
      </c>
      <c r="AE507" s="156"/>
      <c r="AF507" s="156" t="s">
        <v>526</v>
      </c>
      <c r="AG507" s="156" t="s">
        <v>526</v>
      </c>
      <c r="AH507" s="156" t="s">
        <v>540</v>
      </c>
      <c r="AI507" s="241" t="s">
        <v>2410</v>
      </c>
      <c r="AJ507" s="208" t="s">
        <v>540</v>
      </c>
      <c r="AK507" s="241" t="s">
        <v>526</v>
      </c>
      <c r="AL507" s="208" t="s">
        <v>526</v>
      </c>
      <c r="AM507" s="227" t="str">
        <f>IF(COUNTIF('BU-TDR'!A:A,'Master List'!B507)&gt;0,"yes","no")</f>
        <v>no</v>
      </c>
      <c r="AN507" s="156">
        <v>4278</v>
      </c>
      <c r="AO507" s="239" t="str">
        <f t="shared" si="1"/>
        <v>Webseries (via LF)</v>
      </c>
      <c r="AP507" s="239"/>
      <c r="AQ507" s="239"/>
      <c r="AR507" s="328">
        <v>42947</v>
      </c>
      <c r="AS507" s="153"/>
      <c r="AT507" s="239"/>
      <c r="AU507" s="239"/>
    </row>
    <row r="508" spans="1:47" s="240" customFormat="1" ht="24" hidden="1" x14ac:dyDescent="0.25">
      <c r="A508" s="222">
        <v>503</v>
      </c>
      <c r="B508" s="157" t="s">
        <v>2671</v>
      </c>
      <c r="C508" s="158" t="s">
        <v>1989</v>
      </c>
      <c r="D508" s="156" t="s">
        <v>85</v>
      </c>
      <c r="E508" s="156"/>
      <c r="F508" s="156"/>
      <c r="G508" s="111" t="s">
        <v>637</v>
      </c>
      <c r="H508" s="204" t="s">
        <v>22</v>
      </c>
      <c r="I508" s="204" t="s">
        <v>1983</v>
      </c>
      <c r="J508" s="158" t="s">
        <v>644</v>
      </c>
      <c r="K508" s="158" t="s">
        <v>534</v>
      </c>
      <c r="L508" s="156" t="s">
        <v>535</v>
      </c>
      <c r="M508" s="205"/>
      <c r="N508" s="154" t="s">
        <v>525</v>
      </c>
      <c r="O508" s="153" t="s">
        <v>39</v>
      </c>
      <c r="P508" s="155" t="s">
        <v>2034</v>
      </c>
      <c r="Q508" s="316"/>
      <c r="R508" s="316"/>
      <c r="S508" s="258" t="s">
        <v>524</v>
      </c>
      <c r="T508" s="258">
        <v>0</v>
      </c>
      <c r="U508" s="258">
        <v>0</v>
      </c>
      <c r="V508" s="258" t="s">
        <v>524</v>
      </c>
      <c r="W508" s="258">
        <v>0</v>
      </c>
      <c r="X508" s="258">
        <v>0</v>
      </c>
      <c r="Y508" s="258" t="s">
        <v>524</v>
      </c>
      <c r="Z508" s="258">
        <v>0</v>
      </c>
      <c r="AA508" s="258">
        <v>0</v>
      </c>
      <c r="AB508" s="258" t="s">
        <v>524</v>
      </c>
      <c r="AC508" s="258"/>
      <c r="AD508" s="258" t="s">
        <v>526</v>
      </c>
      <c r="AE508" s="156"/>
      <c r="AF508" s="156" t="s">
        <v>526</v>
      </c>
      <c r="AG508" s="156" t="s">
        <v>526</v>
      </c>
      <c r="AH508" s="156" t="s">
        <v>540</v>
      </c>
      <c r="AI508" s="238" t="s">
        <v>2410</v>
      </c>
      <c r="AJ508" s="158" t="s">
        <v>540</v>
      </c>
      <c r="AK508" s="238" t="s">
        <v>526</v>
      </c>
      <c r="AL508" s="158" t="s">
        <v>526</v>
      </c>
      <c r="AM508" s="227" t="str">
        <f>IF(COUNTIF('BU-TDR'!A:A,'Master List'!B508)&gt;0,"yes","no")</f>
        <v>no</v>
      </c>
      <c r="AN508" s="156">
        <v>4278</v>
      </c>
      <c r="AO508" s="239" t="str">
        <f t="shared" si="1"/>
        <v>Webseries (via LU)</v>
      </c>
      <c r="AP508" s="239"/>
      <c r="AQ508" s="239"/>
      <c r="AR508" s="328">
        <v>42947</v>
      </c>
      <c r="AS508" s="153"/>
      <c r="AT508" s="239"/>
      <c r="AU508" s="239"/>
    </row>
    <row r="509" spans="1:47" s="240" customFormat="1" ht="24" hidden="1" x14ac:dyDescent="0.25">
      <c r="A509" s="222">
        <v>504</v>
      </c>
      <c r="B509" s="157" t="s">
        <v>2672</v>
      </c>
      <c r="C509" s="158" t="s">
        <v>1989</v>
      </c>
      <c r="D509" s="156" t="s">
        <v>91</v>
      </c>
      <c r="E509" s="156"/>
      <c r="F509" s="156"/>
      <c r="G509" s="111" t="s">
        <v>637</v>
      </c>
      <c r="H509" s="204" t="s">
        <v>22</v>
      </c>
      <c r="I509" s="204" t="s">
        <v>1983</v>
      </c>
      <c r="J509" s="158" t="s">
        <v>644</v>
      </c>
      <c r="K509" s="208" t="s">
        <v>534</v>
      </c>
      <c r="L509" s="156" t="s">
        <v>535</v>
      </c>
      <c r="M509" s="205"/>
      <c r="N509" s="156" t="s">
        <v>525</v>
      </c>
      <c r="O509" s="155" t="s">
        <v>39</v>
      </c>
      <c r="P509" s="155" t="s">
        <v>2036</v>
      </c>
      <c r="Q509" s="316"/>
      <c r="R509" s="316"/>
      <c r="S509" s="258" t="s">
        <v>524</v>
      </c>
      <c r="T509" s="258">
        <v>0</v>
      </c>
      <c r="U509" s="258">
        <v>0</v>
      </c>
      <c r="V509" s="258" t="s">
        <v>524</v>
      </c>
      <c r="W509" s="258">
        <v>0</v>
      </c>
      <c r="X509" s="258">
        <v>0</v>
      </c>
      <c r="Y509" s="258" t="s">
        <v>524</v>
      </c>
      <c r="Z509" s="258">
        <v>0</v>
      </c>
      <c r="AA509" s="258">
        <v>0</v>
      </c>
      <c r="AB509" s="258" t="s">
        <v>524</v>
      </c>
      <c r="AC509" s="258"/>
      <c r="AD509" s="258" t="s">
        <v>526</v>
      </c>
      <c r="AE509" s="156"/>
      <c r="AF509" s="156" t="s">
        <v>526</v>
      </c>
      <c r="AG509" s="156" t="s">
        <v>526</v>
      </c>
      <c r="AH509" s="156" t="s">
        <v>540</v>
      </c>
      <c r="AI509" s="241" t="s">
        <v>2410</v>
      </c>
      <c r="AJ509" s="208" t="s">
        <v>540</v>
      </c>
      <c r="AK509" s="241" t="e">
        <v>#N/A</v>
      </c>
      <c r="AL509" s="208" t="s">
        <v>526</v>
      </c>
      <c r="AM509" s="227" t="str">
        <f>IF(COUNTIF('BU-TDR'!A:A,'Master List'!B509)&gt;0,"yes","no")</f>
        <v>no</v>
      </c>
      <c r="AN509" s="156">
        <v>4237</v>
      </c>
      <c r="AO509" s="239" t="str">
        <f t="shared" si="1"/>
        <v>Webseries (via M3)</v>
      </c>
      <c r="AP509" s="239"/>
      <c r="AQ509" s="239"/>
      <c r="AR509" s="328">
        <v>42947</v>
      </c>
      <c r="AS509" s="153"/>
      <c r="AT509" s="239"/>
      <c r="AU509" s="239"/>
    </row>
    <row r="510" spans="1:47" s="240" customFormat="1" ht="12" hidden="1" x14ac:dyDescent="0.25">
      <c r="A510" s="222">
        <v>505</v>
      </c>
      <c r="B510" s="157" t="s">
        <v>2673</v>
      </c>
      <c r="C510" s="158" t="s">
        <v>1989</v>
      </c>
      <c r="D510" s="156" t="s">
        <v>94</v>
      </c>
      <c r="E510" s="156"/>
      <c r="F510" s="156"/>
      <c r="G510" s="111" t="s">
        <v>637</v>
      </c>
      <c r="H510" s="204" t="s">
        <v>22</v>
      </c>
      <c r="I510" s="204" t="s">
        <v>1983</v>
      </c>
      <c r="J510" s="158" t="s">
        <v>644</v>
      </c>
      <c r="K510" s="208" t="s">
        <v>534</v>
      </c>
      <c r="L510" s="156" t="s">
        <v>535</v>
      </c>
      <c r="M510" s="205"/>
      <c r="N510" s="156" t="s">
        <v>525</v>
      </c>
      <c r="O510" s="155" t="s">
        <v>39</v>
      </c>
      <c r="P510" s="155" t="s">
        <v>2038</v>
      </c>
      <c r="Q510" s="316"/>
      <c r="R510" s="316"/>
      <c r="S510" s="258" t="s">
        <v>524</v>
      </c>
      <c r="T510" s="258">
        <v>0</v>
      </c>
      <c r="U510" s="258">
        <v>0</v>
      </c>
      <c r="V510" s="258" t="s">
        <v>524</v>
      </c>
      <c r="W510" s="258">
        <v>0</v>
      </c>
      <c r="X510" s="258">
        <v>0</v>
      </c>
      <c r="Y510" s="258" t="s">
        <v>524</v>
      </c>
      <c r="Z510" s="258">
        <v>0</v>
      </c>
      <c r="AA510" s="258">
        <v>0</v>
      </c>
      <c r="AB510" s="258" t="s">
        <v>524</v>
      </c>
      <c r="AC510" s="258"/>
      <c r="AD510" s="258" t="s">
        <v>526</v>
      </c>
      <c r="AE510" s="156"/>
      <c r="AF510" s="156" t="s">
        <v>526</v>
      </c>
      <c r="AG510" s="156" t="s">
        <v>526</v>
      </c>
      <c r="AH510" s="156" t="s">
        <v>540</v>
      </c>
      <c r="AI510" s="241" t="s">
        <v>2410</v>
      </c>
      <c r="AJ510" s="208" t="s">
        <v>540</v>
      </c>
      <c r="AK510" s="241" t="s">
        <v>526</v>
      </c>
      <c r="AL510" s="208" t="s">
        <v>526</v>
      </c>
      <c r="AM510" s="227" t="str">
        <f>IF(COUNTIF('BU-TDR'!A:A,'Master List'!B510)&gt;0,"yes","no")</f>
        <v>no</v>
      </c>
      <c r="AN510" s="156">
        <v>4278</v>
      </c>
      <c r="AO510" s="239" t="str">
        <f t="shared" si="1"/>
        <v>Webseries (via MD)</v>
      </c>
      <c r="AP510" s="239"/>
      <c r="AQ510" s="239"/>
      <c r="AR510" s="328">
        <v>42947</v>
      </c>
      <c r="AS510" s="153"/>
      <c r="AT510" s="239"/>
      <c r="AU510" s="239"/>
    </row>
    <row r="511" spans="1:47" s="245" customFormat="1" ht="24" hidden="1" x14ac:dyDescent="0.25">
      <c r="A511" s="222">
        <v>506</v>
      </c>
      <c r="B511" s="204" t="s">
        <v>2674</v>
      </c>
      <c r="C511" s="158" t="s">
        <v>1989</v>
      </c>
      <c r="D511" s="156" t="s">
        <v>98</v>
      </c>
      <c r="E511" s="156"/>
      <c r="F511" s="156"/>
      <c r="G511" s="111" t="s">
        <v>637</v>
      </c>
      <c r="H511" s="204" t="s">
        <v>22</v>
      </c>
      <c r="I511" s="204" t="s">
        <v>1983</v>
      </c>
      <c r="J511" s="158" t="s">
        <v>644</v>
      </c>
      <c r="K511" s="208" t="s">
        <v>534</v>
      </c>
      <c r="L511" s="156" t="s">
        <v>535</v>
      </c>
      <c r="M511" s="205"/>
      <c r="N511" s="154" t="s">
        <v>525</v>
      </c>
      <c r="O511" s="153" t="s">
        <v>39</v>
      </c>
      <c r="P511" s="155" t="s">
        <v>2040</v>
      </c>
      <c r="Q511" s="316"/>
      <c r="R511" s="316"/>
      <c r="S511" s="258" t="s">
        <v>524</v>
      </c>
      <c r="T511" s="258">
        <v>0</v>
      </c>
      <c r="U511" s="258">
        <v>0</v>
      </c>
      <c r="V511" s="258" t="s">
        <v>524</v>
      </c>
      <c r="W511" s="258">
        <v>0</v>
      </c>
      <c r="X511" s="258">
        <v>0</v>
      </c>
      <c r="Y511" s="258" t="s">
        <v>524</v>
      </c>
      <c r="Z511" s="258">
        <v>0</v>
      </c>
      <c r="AA511" s="258">
        <v>0</v>
      </c>
      <c r="AB511" s="258" t="s">
        <v>524</v>
      </c>
      <c r="AC511" s="258"/>
      <c r="AD511" s="258" t="s">
        <v>526</v>
      </c>
      <c r="AE511" s="156"/>
      <c r="AF511" s="156" t="s">
        <v>526</v>
      </c>
      <c r="AG511" s="156" t="s">
        <v>526</v>
      </c>
      <c r="AH511" s="156" t="s">
        <v>540</v>
      </c>
      <c r="AI511" s="241" t="s">
        <v>2410</v>
      </c>
      <c r="AJ511" s="208" t="s">
        <v>540</v>
      </c>
      <c r="AK511" s="241" t="e">
        <v>#N/A</v>
      </c>
      <c r="AL511" s="208" t="s">
        <v>526</v>
      </c>
      <c r="AM511" s="227" t="str">
        <f>IF(COUNTIF('BU-TDR'!A:A,'Master List'!B511)&gt;0,"yes","no")</f>
        <v>no</v>
      </c>
      <c r="AN511" s="156"/>
      <c r="AO511" s="239" t="str">
        <f t="shared" si="1"/>
        <v>Webseries (via MM)</v>
      </c>
      <c r="AP511" s="239"/>
      <c r="AQ511" s="239"/>
      <c r="AR511" s="328">
        <v>42947</v>
      </c>
      <c r="AS511" s="153"/>
      <c r="AT511" s="239"/>
      <c r="AU511" s="239"/>
    </row>
    <row r="512" spans="1:47" s="240" customFormat="1" ht="24" hidden="1" x14ac:dyDescent="0.25">
      <c r="A512" s="222">
        <v>507</v>
      </c>
      <c r="B512" s="157" t="s">
        <v>2675</v>
      </c>
      <c r="C512" s="158" t="s">
        <v>1989</v>
      </c>
      <c r="D512" s="156" t="s">
        <v>101</v>
      </c>
      <c r="E512" s="156"/>
      <c r="F512" s="156"/>
      <c r="G512" s="111" t="s">
        <v>637</v>
      </c>
      <c r="H512" s="204" t="s">
        <v>22</v>
      </c>
      <c r="I512" s="204" t="s">
        <v>1983</v>
      </c>
      <c r="J512" s="158" t="s">
        <v>644</v>
      </c>
      <c r="K512" s="208" t="s">
        <v>534</v>
      </c>
      <c r="L512" s="156" t="s">
        <v>535</v>
      </c>
      <c r="M512" s="205"/>
      <c r="N512" s="156" t="s">
        <v>525</v>
      </c>
      <c r="O512" s="155" t="s">
        <v>39</v>
      </c>
      <c r="P512" s="155" t="s">
        <v>2042</v>
      </c>
      <c r="Q512" s="316"/>
      <c r="R512" s="316"/>
      <c r="S512" s="258" t="s">
        <v>524</v>
      </c>
      <c r="T512" s="258">
        <v>0</v>
      </c>
      <c r="U512" s="258">
        <v>0</v>
      </c>
      <c r="V512" s="258" t="s">
        <v>524</v>
      </c>
      <c r="W512" s="258">
        <v>0</v>
      </c>
      <c r="X512" s="258">
        <v>0</v>
      </c>
      <c r="Y512" s="258" t="s">
        <v>524</v>
      </c>
      <c r="Z512" s="258">
        <v>0</v>
      </c>
      <c r="AA512" s="258">
        <v>0</v>
      </c>
      <c r="AB512" s="258" t="s">
        <v>524</v>
      </c>
      <c r="AC512" s="258"/>
      <c r="AD512" s="258" t="s">
        <v>526</v>
      </c>
      <c r="AE512" s="156"/>
      <c r="AF512" s="156" t="s">
        <v>526</v>
      </c>
      <c r="AG512" s="156" t="s">
        <v>526</v>
      </c>
      <c r="AH512" s="156" t="s">
        <v>540</v>
      </c>
      <c r="AI512" s="241" t="s">
        <v>2410</v>
      </c>
      <c r="AJ512" s="208" t="s">
        <v>540</v>
      </c>
      <c r="AK512" s="241" t="s">
        <v>526</v>
      </c>
      <c r="AL512" s="208" t="s">
        <v>526</v>
      </c>
      <c r="AM512" s="227" t="str">
        <f>IF(COUNTIF('BU-TDR'!A:A,'Master List'!B512)&gt;0,"yes","no")</f>
        <v>no</v>
      </c>
      <c r="AN512" s="156"/>
      <c r="AO512" s="239" t="str">
        <f t="shared" si="1"/>
        <v>Webseries (via N1)</v>
      </c>
      <c r="AP512" s="239"/>
      <c r="AQ512" s="239"/>
      <c r="AR512" s="328">
        <v>42947</v>
      </c>
      <c r="AS512" s="155"/>
      <c r="AT512" s="246"/>
      <c r="AU512" s="246"/>
    </row>
    <row r="513" spans="1:47" s="245" customFormat="1" ht="24" hidden="1" x14ac:dyDescent="0.25">
      <c r="A513" s="222">
        <v>508</v>
      </c>
      <c r="B513" s="204" t="s">
        <v>2676</v>
      </c>
      <c r="C513" s="158" t="s">
        <v>1989</v>
      </c>
      <c r="D513" s="156" t="s">
        <v>1488</v>
      </c>
      <c r="E513" s="156"/>
      <c r="F513" s="156"/>
      <c r="G513" s="111" t="s">
        <v>637</v>
      </c>
      <c r="H513" s="204" t="s">
        <v>22</v>
      </c>
      <c r="I513" s="204" t="s">
        <v>1983</v>
      </c>
      <c r="J513" s="158" t="s">
        <v>644</v>
      </c>
      <c r="K513" s="208" t="s">
        <v>534</v>
      </c>
      <c r="L513" s="156" t="s">
        <v>535</v>
      </c>
      <c r="M513" s="284" t="s">
        <v>2046</v>
      </c>
      <c r="N513" s="154" t="s">
        <v>525</v>
      </c>
      <c r="O513" s="153" t="s">
        <v>39</v>
      </c>
      <c r="P513" s="155" t="s">
        <v>2044</v>
      </c>
      <c r="Q513" s="316"/>
      <c r="R513" s="316"/>
      <c r="S513" s="258" t="s">
        <v>524</v>
      </c>
      <c r="T513" s="258">
        <v>0</v>
      </c>
      <c r="U513" s="258">
        <v>0</v>
      </c>
      <c r="V513" s="258" t="s">
        <v>524</v>
      </c>
      <c r="W513" s="258">
        <v>0</v>
      </c>
      <c r="X513" s="258">
        <v>0</v>
      </c>
      <c r="Y513" s="258" t="s">
        <v>524</v>
      </c>
      <c r="Z513" s="258">
        <v>0</v>
      </c>
      <c r="AA513" s="258">
        <v>0</v>
      </c>
      <c r="AB513" s="258" t="s">
        <v>524</v>
      </c>
      <c r="AC513" s="258"/>
      <c r="AD513" s="258" t="s">
        <v>526</v>
      </c>
      <c r="AE513" s="156"/>
      <c r="AF513" s="156" t="s">
        <v>526</v>
      </c>
      <c r="AG513" s="156" t="s">
        <v>526</v>
      </c>
      <c r="AH513" s="156" t="s">
        <v>540</v>
      </c>
      <c r="AI513" s="241" t="s">
        <v>2410</v>
      </c>
      <c r="AJ513" s="208" t="s">
        <v>540</v>
      </c>
      <c r="AK513" s="241" t="e">
        <v>#N/A</v>
      </c>
      <c r="AL513" s="158" t="s">
        <v>526</v>
      </c>
      <c r="AM513" s="227" t="str">
        <f>IF(COUNTIF('BU-TDR'!A:A,'Master List'!B513)&gt;0,"yes","no")</f>
        <v>no</v>
      </c>
      <c r="AN513" s="156"/>
      <c r="AO513" s="239" t="str">
        <f t="shared" si="1"/>
        <v>Webseries (via N5)</v>
      </c>
      <c r="AP513" s="239"/>
      <c r="AQ513" s="239"/>
      <c r="AR513" s="328">
        <v>42947</v>
      </c>
      <c r="AS513" s="153"/>
      <c r="AT513" s="239"/>
      <c r="AU513" s="239"/>
    </row>
    <row r="514" spans="1:47" s="240" customFormat="1" ht="24" hidden="1" x14ac:dyDescent="0.25">
      <c r="A514" s="222">
        <v>509</v>
      </c>
      <c r="B514" s="157" t="s">
        <v>2677</v>
      </c>
      <c r="C514" s="158" t="s">
        <v>1989</v>
      </c>
      <c r="D514" s="156" t="s">
        <v>929</v>
      </c>
      <c r="E514" s="156"/>
      <c r="F514" s="156"/>
      <c r="G514" s="111" t="s">
        <v>637</v>
      </c>
      <c r="H514" s="204" t="s">
        <v>22</v>
      </c>
      <c r="I514" s="204" t="s">
        <v>1983</v>
      </c>
      <c r="J514" s="158" t="s">
        <v>644</v>
      </c>
      <c r="K514" s="208" t="s">
        <v>534</v>
      </c>
      <c r="L514" s="156" t="s">
        <v>535</v>
      </c>
      <c r="M514" s="205"/>
      <c r="N514" s="156" t="s">
        <v>525</v>
      </c>
      <c r="O514" s="155" t="s">
        <v>39</v>
      </c>
      <c r="P514" s="155" t="s">
        <v>2047</v>
      </c>
      <c r="Q514" s="316"/>
      <c r="R514" s="316"/>
      <c r="S514" s="258" t="s">
        <v>524</v>
      </c>
      <c r="T514" s="258">
        <v>0</v>
      </c>
      <c r="U514" s="258">
        <v>0</v>
      </c>
      <c r="V514" s="258" t="s">
        <v>524</v>
      </c>
      <c r="W514" s="258">
        <v>0</v>
      </c>
      <c r="X514" s="258">
        <v>0</v>
      </c>
      <c r="Y514" s="258" t="s">
        <v>524</v>
      </c>
      <c r="Z514" s="258">
        <v>0</v>
      </c>
      <c r="AA514" s="258">
        <v>0</v>
      </c>
      <c r="AB514" s="258" t="s">
        <v>524</v>
      </c>
      <c r="AC514" s="258"/>
      <c r="AD514" s="258" t="s">
        <v>526</v>
      </c>
      <c r="AE514" s="156"/>
      <c r="AF514" s="156" t="s">
        <v>526</v>
      </c>
      <c r="AG514" s="156" t="s">
        <v>526</v>
      </c>
      <c r="AH514" s="156" t="s">
        <v>540</v>
      </c>
      <c r="AI514" s="241" t="s">
        <v>2410</v>
      </c>
      <c r="AJ514" s="208" t="s">
        <v>540</v>
      </c>
      <c r="AK514" s="241" t="s">
        <v>526</v>
      </c>
      <c r="AL514" s="208" t="s">
        <v>526</v>
      </c>
      <c r="AM514" s="227" t="str">
        <f>IF(COUNTIF('BU-TDR'!A:A,'Master List'!B514)&gt;0,"yes","no")</f>
        <v>no</v>
      </c>
      <c r="AN514" s="156"/>
      <c r="AO514" s="239" t="str">
        <f t="shared" si="1"/>
        <v>Webseries (via OC)</v>
      </c>
      <c r="AP514" s="239"/>
      <c r="AQ514" s="239"/>
      <c r="AR514" s="328">
        <v>42947</v>
      </c>
      <c r="AS514" s="155"/>
      <c r="AT514" s="246"/>
      <c r="AU514" s="246"/>
    </row>
    <row r="515" spans="1:47" s="240" customFormat="1" ht="24" hidden="1" x14ac:dyDescent="0.25">
      <c r="A515" s="222">
        <v>510</v>
      </c>
      <c r="B515" s="157" t="s">
        <v>2678</v>
      </c>
      <c r="C515" s="158" t="s">
        <v>1989</v>
      </c>
      <c r="D515" s="156" t="s">
        <v>112</v>
      </c>
      <c r="E515" s="156"/>
      <c r="F515" s="156"/>
      <c r="G515" s="111" t="s">
        <v>637</v>
      </c>
      <c r="H515" s="204" t="s">
        <v>22</v>
      </c>
      <c r="I515" s="204" t="s">
        <v>1983</v>
      </c>
      <c r="J515" s="158" t="s">
        <v>644</v>
      </c>
      <c r="K515" s="208" t="s">
        <v>534</v>
      </c>
      <c r="L515" s="156" t="s">
        <v>535</v>
      </c>
      <c r="M515" s="205"/>
      <c r="N515" s="156" t="s">
        <v>525</v>
      </c>
      <c r="O515" s="155" t="s">
        <v>39</v>
      </c>
      <c r="P515" s="155" t="s">
        <v>2049</v>
      </c>
      <c r="Q515" s="316"/>
      <c r="R515" s="316"/>
      <c r="S515" s="258" t="s">
        <v>524</v>
      </c>
      <c r="T515" s="258">
        <v>0</v>
      </c>
      <c r="U515" s="258">
        <v>0</v>
      </c>
      <c r="V515" s="258" t="s">
        <v>524</v>
      </c>
      <c r="W515" s="258">
        <v>0</v>
      </c>
      <c r="X515" s="258">
        <v>0</v>
      </c>
      <c r="Y515" s="258" t="s">
        <v>524</v>
      </c>
      <c r="Z515" s="258">
        <v>0</v>
      </c>
      <c r="AA515" s="258">
        <v>0</v>
      </c>
      <c r="AB515" s="258" t="s">
        <v>524</v>
      </c>
      <c r="AC515" s="258"/>
      <c r="AD515" s="258" t="s">
        <v>526</v>
      </c>
      <c r="AE515" s="156"/>
      <c r="AF515" s="156" t="s">
        <v>526</v>
      </c>
      <c r="AG515" s="156" t="s">
        <v>526</v>
      </c>
      <c r="AH515" s="156" t="s">
        <v>540</v>
      </c>
      <c r="AI515" s="241" t="s">
        <v>2410</v>
      </c>
      <c r="AJ515" s="208" t="s">
        <v>540</v>
      </c>
      <c r="AK515" s="241" t="s">
        <v>526</v>
      </c>
      <c r="AL515" s="208" t="s">
        <v>526</v>
      </c>
      <c r="AM515" s="227" t="str">
        <f>IF(COUNTIF('BU-TDR'!A:A,'Master List'!B515)&gt;0,"yes","no")</f>
        <v>no</v>
      </c>
      <c r="AN515" s="156">
        <v>4232</v>
      </c>
      <c r="AO515" s="239" t="str">
        <f t="shared" si="1"/>
        <v>Webseries (via PY)</v>
      </c>
      <c r="AP515" s="239"/>
      <c r="AQ515" s="239"/>
      <c r="AR515" s="328">
        <v>42947</v>
      </c>
      <c r="AS515" s="153"/>
      <c r="AT515" s="239"/>
      <c r="AU515" s="239"/>
    </row>
    <row r="516" spans="1:47" s="240" customFormat="1" ht="24" hidden="1" x14ac:dyDescent="0.25">
      <c r="A516" s="222">
        <v>511</v>
      </c>
      <c r="B516" s="157" t="s">
        <v>2679</v>
      </c>
      <c r="C516" s="158" t="s">
        <v>1989</v>
      </c>
      <c r="D516" s="156" t="s">
        <v>119</v>
      </c>
      <c r="E516" s="156"/>
      <c r="F516" s="156"/>
      <c r="G516" s="111" t="s">
        <v>637</v>
      </c>
      <c r="H516" s="204" t="s">
        <v>22</v>
      </c>
      <c r="I516" s="204" t="s">
        <v>1983</v>
      </c>
      <c r="J516" s="158" t="s">
        <v>644</v>
      </c>
      <c r="K516" s="208" t="s">
        <v>534</v>
      </c>
      <c r="L516" s="156" t="s">
        <v>535</v>
      </c>
      <c r="M516" s="205"/>
      <c r="N516" s="156" t="s">
        <v>525</v>
      </c>
      <c r="O516" s="155" t="s">
        <v>39</v>
      </c>
      <c r="P516" s="155" t="s">
        <v>2051</v>
      </c>
      <c r="Q516" s="316"/>
      <c r="R516" s="316"/>
      <c r="S516" s="258" t="s">
        <v>524</v>
      </c>
      <c r="T516" s="258">
        <v>0</v>
      </c>
      <c r="U516" s="258">
        <v>0</v>
      </c>
      <c r="V516" s="258" t="s">
        <v>524</v>
      </c>
      <c r="W516" s="258">
        <v>0</v>
      </c>
      <c r="X516" s="258">
        <v>0</v>
      </c>
      <c r="Y516" s="258" t="s">
        <v>524</v>
      </c>
      <c r="Z516" s="258">
        <v>0</v>
      </c>
      <c r="AA516" s="258">
        <v>0</v>
      </c>
      <c r="AB516" s="258" t="s">
        <v>524</v>
      </c>
      <c r="AC516" s="258"/>
      <c r="AD516" s="258" t="s">
        <v>526</v>
      </c>
      <c r="AE516" s="156"/>
      <c r="AF516" s="156" t="s">
        <v>526</v>
      </c>
      <c r="AG516" s="156" t="s">
        <v>526</v>
      </c>
      <c r="AH516" s="156" t="s">
        <v>540</v>
      </c>
      <c r="AI516" s="241" t="s">
        <v>2410</v>
      </c>
      <c r="AJ516" s="208" t="s">
        <v>540</v>
      </c>
      <c r="AK516" s="241" t="s">
        <v>526</v>
      </c>
      <c r="AL516" s="208" t="s">
        <v>526</v>
      </c>
      <c r="AM516" s="227" t="str">
        <f>IF(COUNTIF('BU-TDR'!A:A,'Master List'!B516)&gt;0,"yes","no")</f>
        <v>no</v>
      </c>
      <c r="AN516" s="156">
        <v>4232</v>
      </c>
      <c r="AO516" s="239" t="str">
        <f t="shared" si="1"/>
        <v>Webseries (via SJ)</v>
      </c>
      <c r="AP516" s="239"/>
      <c r="AQ516" s="239"/>
      <c r="AR516" s="328">
        <v>42947</v>
      </c>
      <c r="AS516" s="153"/>
      <c r="AT516" s="239"/>
      <c r="AU516" s="239"/>
    </row>
    <row r="517" spans="1:47" s="240" customFormat="1" ht="24" hidden="1" x14ac:dyDescent="0.25">
      <c r="A517" s="222">
        <v>512</v>
      </c>
      <c r="B517" s="157" t="s">
        <v>2680</v>
      </c>
      <c r="C517" s="158" t="s">
        <v>1989</v>
      </c>
      <c r="D517" s="156" t="s">
        <v>125</v>
      </c>
      <c r="E517" s="156"/>
      <c r="F517" s="156"/>
      <c r="G517" s="111" t="s">
        <v>637</v>
      </c>
      <c r="H517" s="204" t="s">
        <v>22</v>
      </c>
      <c r="I517" s="204" t="s">
        <v>1983</v>
      </c>
      <c r="J517" s="158" t="s">
        <v>644</v>
      </c>
      <c r="K517" s="208" t="s">
        <v>534</v>
      </c>
      <c r="L517" s="156" t="s">
        <v>535</v>
      </c>
      <c r="M517" s="205"/>
      <c r="N517" s="156" t="s">
        <v>525</v>
      </c>
      <c r="O517" s="155" t="s">
        <v>39</v>
      </c>
      <c r="P517" s="155" t="s">
        <v>2053</v>
      </c>
      <c r="Q517" s="316"/>
      <c r="R517" s="316"/>
      <c r="S517" s="258" t="s">
        <v>524</v>
      </c>
      <c r="T517" s="258">
        <v>0</v>
      </c>
      <c r="U517" s="258">
        <v>0</v>
      </c>
      <c r="V517" s="258" t="s">
        <v>524</v>
      </c>
      <c r="W517" s="258">
        <v>0</v>
      </c>
      <c r="X517" s="258">
        <v>0</v>
      </c>
      <c r="Y517" s="258" t="s">
        <v>524</v>
      </c>
      <c r="Z517" s="258">
        <v>0</v>
      </c>
      <c r="AA517" s="258">
        <v>0</v>
      </c>
      <c r="AB517" s="258" t="s">
        <v>524</v>
      </c>
      <c r="AC517" s="258"/>
      <c r="AD517" s="258" t="s">
        <v>526</v>
      </c>
      <c r="AE517" s="156"/>
      <c r="AF517" s="156" t="s">
        <v>526</v>
      </c>
      <c r="AG517" s="156" t="s">
        <v>526</v>
      </c>
      <c r="AH517" s="156" t="s">
        <v>540</v>
      </c>
      <c r="AI517" s="241" t="s">
        <v>2410</v>
      </c>
      <c r="AJ517" s="208" t="s">
        <v>540</v>
      </c>
      <c r="AK517" s="241" t="s">
        <v>526</v>
      </c>
      <c r="AL517" s="208" t="s">
        <v>526</v>
      </c>
      <c r="AM517" s="227" t="str">
        <f>IF(COUNTIF('BU-TDR'!A:A,'Master List'!B517)&gt;0,"yes","no")</f>
        <v>no</v>
      </c>
      <c r="AN517" s="156"/>
      <c r="AO517" s="239" t="str">
        <f t="shared" si="1"/>
        <v>Webseries (via VF)</v>
      </c>
      <c r="AP517" s="239"/>
      <c r="AQ517" s="239"/>
      <c r="AR517" s="328">
        <v>42947</v>
      </c>
      <c r="AS517" s="153"/>
      <c r="AT517" s="239"/>
      <c r="AU517" s="239"/>
    </row>
    <row r="518" spans="1:47" s="240" customFormat="1" ht="24" hidden="1" x14ac:dyDescent="0.25">
      <c r="A518" s="222">
        <v>513</v>
      </c>
      <c r="B518" s="157" t="s">
        <v>2681</v>
      </c>
      <c r="C518" s="158" t="s">
        <v>1989</v>
      </c>
      <c r="D518" s="156" t="s">
        <v>128</v>
      </c>
      <c r="E518" s="156"/>
      <c r="F518" s="156"/>
      <c r="G518" s="111" t="s">
        <v>637</v>
      </c>
      <c r="H518" s="204" t="s">
        <v>22</v>
      </c>
      <c r="I518" s="204" t="s">
        <v>1983</v>
      </c>
      <c r="J518" s="158" t="s">
        <v>644</v>
      </c>
      <c r="K518" s="208" t="s">
        <v>534</v>
      </c>
      <c r="L518" s="156" t="s">
        <v>535</v>
      </c>
      <c r="M518" s="205"/>
      <c r="N518" s="154" t="s">
        <v>525</v>
      </c>
      <c r="O518" s="153" t="s">
        <v>39</v>
      </c>
      <c r="P518" s="155" t="s">
        <v>2055</v>
      </c>
      <c r="Q518" s="316"/>
      <c r="R518" s="316"/>
      <c r="S518" s="258" t="s">
        <v>524</v>
      </c>
      <c r="T518" s="258">
        <v>0</v>
      </c>
      <c r="U518" s="258">
        <v>0</v>
      </c>
      <c r="V518" s="258" t="s">
        <v>524</v>
      </c>
      <c r="W518" s="258">
        <v>0</v>
      </c>
      <c r="X518" s="258">
        <v>0</v>
      </c>
      <c r="Y518" s="258" t="s">
        <v>524</v>
      </c>
      <c r="Z518" s="258">
        <v>0</v>
      </c>
      <c r="AA518" s="258">
        <v>0</v>
      </c>
      <c r="AB518" s="258" t="s">
        <v>524</v>
      </c>
      <c r="AC518" s="258"/>
      <c r="AD518" s="258" t="s">
        <v>526</v>
      </c>
      <c r="AE518" s="156"/>
      <c r="AF518" s="156" t="s">
        <v>526</v>
      </c>
      <c r="AG518" s="156" t="s">
        <v>526</v>
      </c>
      <c r="AH518" s="156" t="s">
        <v>540</v>
      </c>
      <c r="AI518" s="241" t="s">
        <v>2410</v>
      </c>
      <c r="AJ518" s="208" t="s">
        <v>540</v>
      </c>
      <c r="AK518" s="241" t="e">
        <v>#N/A</v>
      </c>
      <c r="AL518" s="208" t="s">
        <v>526</v>
      </c>
      <c r="AM518" s="227" t="str">
        <f>IF(COUNTIF('BU-TDR'!A:A,'Master List'!B518)&gt;0,"yes","no")</f>
        <v>no</v>
      </c>
      <c r="AN518" s="156"/>
      <c r="AO518" s="239" t="str">
        <f t="shared" si="1"/>
        <v>Webseries (via VH)</v>
      </c>
      <c r="AP518" s="239"/>
      <c r="AQ518" s="239"/>
      <c r="AR518" s="328">
        <v>42947</v>
      </c>
      <c r="AS518" s="153"/>
      <c r="AT518" s="239"/>
      <c r="AU518" s="239"/>
    </row>
    <row r="519" spans="1:47" s="240" customFormat="1" ht="24" hidden="1" x14ac:dyDescent="0.25">
      <c r="A519" s="222">
        <v>514</v>
      </c>
      <c r="B519" s="157" t="s">
        <v>2682</v>
      </c>
      <c r="C519" s="158" t="s">
        <v>1989</v>
      </c>
      <c r="D519" s="156" t="s">
        <v>130</v>
      </c>
      <c r="E519" s="156"/>
      <c r="F519" s="156"/>
      <c r="G519" s="111" t="s">
        <v>637</v>
      </c>
      <c r="H519" s="204" t="s">
        <v>22</v>
      </c>
      <c r="I519" s="204" t="s">
        <v>1983</v>
      </c>
      <c r="J519" s="158" t="s">
        <v>644</v>
      </c>
      <c r="K519" s="208" t="s">
        <v>534</v>
      </c>
      <c r="L519" s="156" t="s">
        <v>535</v>
      </c>
      <c r="M519" s="205"/>
      <c r="N519" s="154" t="s">
        <v>525</v>
      </c>
      <c r="O519" s="153" t="s">
        <v>39</v>
      </c>
      <c r="P519" s="155" t="s">
        <v>2057</v>
      </c>
      <c r="Q519" s="316"/>
      <c r="R519" s="316"/>
      <c r="S519" s="258" t="s">
        <v>524</v>
      </c>
      <c r="T519" s="258">
        <v>0</v>
      </c>
      <c r="U519" s="258">
        <v>0</v>
      </c>
      <c r="V519" s="258" t="s">
        <v>524</v>
      </c>
      <c r="W519" s="258">
        <v>0</v>
      </c>
      <c r="X519" s="258">
        <v>0</v>
      </c>
      <c r="Y519" s="258" t="s">
        <v>524</v>
      </c>
      <c r="Z519" s="258">
        <v>0</v>
      </c>
      <c r="AA519" s="258">
        <v>0</v>
      </c>
      <c r="AB519" s="258" t="s">
        <v>524</v>
      </c>
      <c r="AC519" s="258"/>
      <c r="AD519" s="258" t="s">
        <v>526</v>
      </c>
      <c r="AE519" s="156"/>
      <c r="AF519" s="156" t="s">
        <v>526</v>
      </c>
      <c r="AG519" s="156" t="s">
        <v>526</v>
      </c>
      <c r="AH519" s="156" t="s">
        <v>540</v>
      </c>
      <c r="AI519" s="241" t="s">
        <v>2410</v>
      </c>
      <c r="AJ519" s="208" t="s">
        <v>540</v>
      </c>
      <c r="AK519" s="241" t="e">
        <v>#N/A</v>
      </c>
      <c r="AL519" s="158" t="s">
        <v>526</v>
      </c>
      <c r="AM519" s="227" t="str">
        <f>IF(COUNTIF('BU-TDR'!A:A,'Master List'!B519)&gt;0,"yes","no")</f>
        <v>no</v>
      </c>
      <c r="AN519" s="156"/>
      <c r="AO519" s="239" t="str">
        <f t="shared" si="1"/>
        <v>Webseries (via VM)</v>
      </c>
      <c r="AP519" s="239"/>
      <c r="AQ519" s="239"/>
      <c r="AR519" s="328">
        <v>42947</v>
      </c>
      <c r="AS519" s="153"/>
      <c r="AT519" s="239"/>
      <c r="AU519" s="239"/>
    </row>
    <row r="520" spans="1:47" s="240" customFormat="1" ht="12" hidden="1" x14ac:dyDescent="0.25">
      <c r="A520" s="222">
        <v>515</v>
      </c>
      <c r="B520" s="157" t="s">
        <v>2683</v>
      </c>
      <c r="C520" s="158" t="s">
        <v>1989</v>
      </c>
      <c r="D520" s="156" t="s">
        <v>137</v>
      </c>
      <c r="E520" s="156"/>
      <c r="F520" s="156"/>
      <c r="G520" s="111" t="s">
        <v>637</v>
      </c>
      <c r="H520" s="204" t="s">
        <v>22</v>
      </c>
      <c r="I520" s="204" t="s">
        <v>1983</v>
      </c>
      <c r="J520" s="158" t="s">
        <v>644</v>
      </c>
      <c r="K520" s="208" t="s">
        <v>534</v>
      </c>
      <c r="L520" s="156" t="s">
        <v>535</v>
      </c>
      <c r="M520" s="205"/>
      <c r="N520" s="156" t="s">
        <v>525</v>
      </c>
      <c r="O520" s="155" t="s">
        <v>39</v>
      </c>
      <c r="P520" s="155" t="s">
        <v>2059</v>
      </c>
      <c r="Q520" s="316"/>
      <c r="R520" s="316"/>
      <c r="S520" s="258" t="s">
        <v>524</v>
      </c>
      <c r="T520" s="258">
        <v>0</v>
      </c>
      <c r="U520" s="258">
        <v>0</v>
      </c>
      <c r="V520" s="258" t="s">
        <v>524</v>
      </c>
      <c r="W520" s="258">
        <v>0</v>
      </c>
      <c r="X520" s="258">
        <v>0</v>
      </c>
      <c r="Y520" s="258" t="s">
        <v>524</v>
      </c>
      <c r="Z520" s="258">
        <v>0</v>
      </c>
      <c r="AA520" s="258">
        <v>0</v>
      </c>
      <c r="AB520" s="258" t="s">
        <v>524</v>
      </c>
      <c r="AC520" s="258"/>
      <c r="AD520" s="258" t="s">
        <v>526</v>
      </c>
      <c r="AE520" s="156"/>
      <c r="AF520" s="156" t="s">
        <v>526</v>
      </c>
      <c r="AG520" s="156" t="s">
        <v>526</v>
      </c>
      <c r="AH520" s="156" t="s">
        <v>540</v>
      </c>
      <c r="AI520" s="241" t="s">
        <v>2410</v>
      </c>
      <c r="AJ520" s="208" t="s">
        <v>540</v>
      </c>
      <c r="AK520" s="241" t="s">
        <v>526</v>
      </c>
      <c r="AL520" s="208" t="s">
        <v>526</v>
      </c>
      <c r="AM520" s="227" t="str">
        <f>IF(COUNTIF('BU-TDR'!A:A,'Master List'!B520)&gt;0,"yes","no")</f>
        <v>no</v>
      </c>
      <c r="AN520" s="156"/>
      <c r="AO520" s="239" t="str">
        <f t="shared" si="1"/>
        <v>Webseries (via YL)</v>
      </c>
      <c r="AP520" s="239"/>
      <c r="AQ520" s="239"/>
      <c r="AR520" s="328">
        <v>42947</v>
      </c>
      <c r="AS520" s="153"/>
      <c r="AT520" s="239"/>
      <c r="AU520" s="239"/>
    </row>
    <row r="521" spans="1:47" s="240" customFormat="1" ht="12" hidden="1" x14ac:dyDescent="0.25">
      <c r="A521" s="222">
        <v>516</v>
      </c>
      <c r="B521" s="157" t="s">
        <v>2684</v>
      </c>
      <c r="C521" s="158" t="s">
        <v>1989</v>
      </c>
      <c r="D521" s="156" t="s">
        <v>139</v>
      </c>
      <c r="E521" s="156"/>
      <c r="F521" s="156"/>
      <c r="G521" s="111" t="s">
        <v>637</v>
      </c>
      <c r="H521" s="204" t="s">
        <v>22</v>
      </c>
      <c r="I521" s="204" t="s">
        <v>1983</v>
      </c>
      <c r="J521" s="158" t="s">
        <v>644</v>
      </c>
      <c r="K521" s="208" t="s">
        <v>534</v>
      </c>
      <c r="L521" s="156" t="s">
        <v>535</v>
      </c>
      <c r="M521" s="205"/>
      <c r="N521" s="156" t="s">
        <v>525</v>
      </c>
      <c r="O521" s="155" t="s">
        <v>39</v>
      </c>
      <c r="P521" s="155" t="s">
        <v>2061</v>
      </c>
      <c r="Q521" s="316"/>
      <c r="R521" s="316"/>
      <c r="S521" s="258" t="s">
        <v>524</v>
      </c>
      <c r="T521" s="258">
        <v>0</v>
      </c>
      <c r="U521" s="258">
        <v>0</v>
      </c>
      <c r="V521" s="258" t="s">
        <v>524</v>
      </c>
      <c r="W521" s="258">
        <v>0</v>
      </c>
      <c r="X521" s="258">
        <v>0</v>
      </c>
      <c r="Y521" s="258" t="s">
        <v>524</v>
      </c>
      <c r="Z521" s="258">
        <v>0</v>
      </c>
      <c r="AA521" s="258">
        <v>0</v>
      </c>
      <c r="AB521" s="258" t="s">
        <v>524</v>
      </c>
      <c r="AC521" s="258"/>
      <c r="AD521" s="258" t="s">
        <v>526</v>
      </c>
      <c r="AE521" s="156"/>
      <c r="AF521" s="156" t="s">
        <v>526</v>
      </c>
      <c r="AG521" s="156" t="s">
        <v>526</v>
      </c>
      <c r="AH521" s="156" t="s">
        <v>540</v>
      </c>
      <c r="AI521" s="241" t="s">
        <v>2410</v>
      </c>
      <c r="AJ521" s="208" t="s">
        <v>540</v>
      </c>
      <c r="AK521" s="241" t="s">
        <v>526</v>
      </c>
      <c r="AL521" s="208" t="s">
        <v>526</v>
      </c>
      <c r="AM521" s="227" t="str">
        <f>IF(COUNTIF('BU-TDR'!A:A,'Master List'!B521)&gt;0,"yes","no")</f>
        <v>no</v>
      </c>
      <c r="AN521" s="156"/>
      <c r="AO521" s="239" t="str">
        <f t="shared" si="1"/>
        <v>Webseries (via YX)</v>
      </c>
      <c r="AP521" s="239"/>
      <c r="AQ521" s="239"/>
      <c r="AR521" s="328">
        <v>42947</v>
      </c>
      <c r="AS521" s="153"/>
      <c r="AT521" s="239"/>
      <c r="AU521" s="239"/>
    </row>
    <row r="522" spans="1:47" s="245" customFormat="1" ht="24" x14ac:dyDescent="0.25">
      <c r="A522" s="222">
        <v>517</v>
      </c>
      <c r="B522" s="204" t="s">
        <v>2065</v>
      </c>
      <c r="C522" s="208" t="s">
        <v>2065</v>
      </c>
      <c r="D522" s="208" t="s">
        <v>2065</v>
      </c>
      <c r="E522" s="208"/>
      <c r="F522" s="208"/>
      <c r="G522" s="111" t="s">
        <v>2311</v>
      </c>
      <c r="H522" s="157" t="s">
        <v>2312</v>
      </c>
      <c r="I522" s="157" t="s">
        <v>2313</v>
      </c>
      <c r="J522" s="158" t="s">
        <v>2685</v>
      </c>
      <c r="K522" s="158" t="s">
        <v>534</v>
      </c>
      <c r="L522" s="156" t="s">
        <v>535</v>
      </c>
      <c r="M522" s="205"/>
      <c r="N522" s="156" t="s">
        <v>536</v>
      </c>
      <c r="O522" s="155" t="s">
        <v>229</v>
      </c>
      <c r="P522" s="155" t="s">
        <v>2686</v>
      </c>
      <c r="Q522" s="316"/>
      <c r="R522" s="316"/>
      <c r="S522" s="258" t="s">
        <v>524</v>
      </c>
      <c r="T522" s="258">
        <v>0</v>
      </c>
      <c r="U522" s="258">
        <v>0</v>
      </c>
      <c r="V522" s="258" t="s">
        <v>524</v>
      </c>
      <c r="W522" s="258">
        <v>0</v>
      </c>
      <c r="X522" s="258">
        <v>0</v>
      </c>
      <c r="Y522" s="258" t="s">
        <v>524</v>
      </c>
      <c r="Z522" s="258">
        <v>0</v>
      </c>
      <c r="AA522" s="258">
        <v>0</v>
      </c>
      <c r="AB522" s="258" t="s">
        <v>524</v>
      </c>
      <c r="AC522" s="258"/>
      <c r="AD522" s="258" t="s">
        <v>526</v>
      </c>
      <c r="AE522" s="156"/>
      <c r="AF522" s="156" t="s">
        <v>526</v>
      </c>
      <c r="AG522" s="156" t="s">
        <v>526</v>
      </c>
      <c r="AH522" s="156" t="s">
        <v>526</v>
      </c>
      <c r="AI522" s="238" t="s">
        <v>526</v>
      </c>
      <c r="AJ522" s="156" t="s">
        <v>526</v>
      </c>
      <c r="AK522" s="238" t="s">
        <v>540</v>
      </c>
      <c r="AL522" s="156" t="s">
        <v>540</v>
      </c>
      <c r="AM522" s="227" t="str">
        <f>IF(COUNTIF('BU-TDR'!A:A,'Master List'!B522)&gt;0,"yes","no")</f>
        <v>no</v>
      </c>
      <c r="AN522" s="156"/>
      <c r="AO522" s="246" t="s">
        <v>2315</v>
      </c>
      <c r="AP522" s="239"/>
      <c r="AQ522" s="239"/>
      <c r="AR522" s="328">
        <v>42947</v>
      </c>
      <c r="AS522" s="153"/>
      <c r="AT522" s="239"/>
      <c r="AU522" s="239"/>
    </row>
    <row r="523" spans="1:47" s="245" customFormat="1" ht="24" hidden="1" x14ac:dyDescent="0.25">
      <c r="A523" s="222">
        <v>518</v>
      </c>
      <c r="B523" s="204" t="s">
        <v>2064</v>
      </c>
      <c r="C523" s="208" t="s">
        <v>2065</v>
      </c>
      <c r="D523" s="208" t="s">
        <v>2065</v>
      </c>
      <c r="E523" s="208"/>
      <c r="F523" s="208"/>
      <c r="G523" s="111" t="s">
        <v>530</v>
      </c>
      <c r="H523" s="204" t="s">
        <v>531</v>
      </c>
      <c r="I523" s="204" t="s">
        <v>532</v>
      </c>
      <c r="J523" s="158" t="s">
        <v>533</v>
      </c>
      <c r="K523" s="158" t="s">
        <v>534</v>
      </c>
      <c r="L523" s="156" t="s">
        <v>535</v>
      </c>
      <c r="M523" s="205"/>
      <c r="N523" s="156" t="s">
        <v>536</v>
      </c>
      <c r="O523" s="155" t="s">
        <v>229</v>
      </c>
      <c r="P523" s="155" t="s">
        <v>2063</v>
      </c>
      <c r="Q523" s="316"/>
      <c r="R523" s="316"/>
      <c r="S523" s="258" t="s">
        <v>524</v>
      </c>
      <c r="T523" s="258">
        <v>0</v>
      </c>
      <c r="U523" s="258">
        <v>0</v>
      </c>
      <c r="V523" s="258" t="s">
        <v>642</v>
      </c>
      <c r="W523" s="258">
        <v>9</v>
      </c>
      <c r="X523" s="258">
        <v>34</v>
      </c>
      <c r="Y523" s="258" t="s">
        <v>524</v>
      </c>
      <c r="Z523" s="258">
        <v>0</v>
      </c>
      <c r="AA523" s="258">
        <v>0</v>
      </c>
      <c r="AB523" s="258" t="s">
        <v>524</v>
      </c>
      <c r="AC523" s="258"/>
      <c r="AD523" s="258" t="s">
        <v>526</v>
      </c>
      <c r="AE523" s="156"/>
      <c r="AF523" s="156" t="s">
        <v>526</v>
      </c>
      <c r="AG523" s="156" t="s">
        <v>526</v>
      </c>
      <c r="AH523" s="156" t="s">
        <v>526</v>
      </c>
      <c r="AI523" s="238" t="e">
        <v>#N/A</v>
      </c>
      <c r="AJ523" s="156" t="s">
        <v>526</v>
      </c>
      <c r="AK523" s="238" t="e">
        <v>#N/A</v>
      </c>
      <c r="AL523" s="156" t="s">
        <v>526</v>
      </c>
      <c r="AM523" s="227" t="str">
        <f>IF(COUNTIF('BU-TDR'!A:A,'Master List'!B523)&gt;0,"yes","no")</f>
        <v>no</v>
      </c>
      <c r="AN523" s="156"/>
      <c r="AO523" s="239" t="s">
        <v>2687</v>
      </c>
      <c r="AP523" s="239"/>
      <c r="AQ523" s="239"/>
      <c r="AR523" s="328">
        <v>42947</v>
      </c>
      <c r="AS523" s="155"/>
      <c r="AT523" s="246"/>
      <c r="AU523" s="246"/>
    </row>
    <row r="524" spans="1:47" s="240" customFormat="1" ht="12" hidden="1" x14ac:dyDescent="0.25">
      <c r="A524" s="222">
        <v>519</v>
      </c>
      <c r="B524" s="157" t="s">
        <v>137</v>
      </c>
      <c r="C524" s="158" t="s">
        <v>137</v>
      </c>
      <c r="D524" s="158" t="s">
        <v>137</v>
      </c>
      <c r="E524" s="158"/>
      <c r="F524" s="158" t="s">
        <v>138</v>
      </c>
      <c r="G524" s="110" t="s">
        <v>637</v>
      </c>
      <c r="H524" s="157" t="s">
        <v>66</v>
      </c>
      <c r="I524" s="157" t="s">
        <v>2067</v>
      </c>
      <c r="J524" s="158" t="s">
        <v>644</v>
      </c>
      <c r="K524" s="158" t="s">
        <v>534</v>
      </c>
      <c r="L524" s="154" t="s">
        <v>535</v>
      </c>
      <c r="M524" s="202"/>
      <c r="N524" s="154" t="s">
        <v>525</v>
      </c>
      <c r="O524" s="153" t="s">
        <v>2066</v>
      </c>
      <c r="P524" s="153" t="s">
        <v>138</v>
      </c>
      <c r="Q524" s="260" t="s">
        <v>2066</v>
      </c>
      <c r="R524" s="260"/>
      <c r="S524" s="258" t="s">
        <v>642</v>
      </c>
      <c r="T524" s="258">
        <v>1</v>
      </c>
      <c r="U524" s="258">
        <v>524</v>
      </c>
      <c r="V524" s="258" t="s">
        <v>524</v>
      </c>
      <c r="W524" s="258">
        <v>0</v>
      </c>
      <c r="X524" s="258">
        <v>0</v>
      </c>
      <c r="Y524" s="258" t="s">
        <v>642</v>
      </c>
      <c r="Z524" s="258">
        <v>1</v>
      </c>
      <c r="AA524" s="258">
        <v>1</v>
      </c>
      <c r="AB524" s="258" t="s">
        <v>642</v>
      </c>
      <c r="AC524" s="258"/>
      <c r="AD524" s="258" t="s">
        <v>2304</v>
      </c>
      <c r="AE524" s="154"/>
      <c r="AF524" s="154" t="s">
        <v>540</v>
      </c>
      <c r="AG524" s="154" t="s">
        <v>2068</v>
      </c>
      <c r="AH524" s="156" t="s">
        <v>2688</v>
      </c>
      <c r="AI524" s="238" t="s">
        <v>2305</v>
      </c>
      <c r="AJ524" s="158" t="s">
        <v>540</v>
      </c>
      <c r="AK524" s="238" t="s">
        <v>526</v>
      </c>
      <c r="AL524" s="158" t="s">
        <v>526</v>
      </c>
      <c r="AM524" s="227" t="str">
        <f>IF(COUNTIF('BU-TDR'!A:A,'Master List'!B524)&gt;0,"yes","no")</f>
        <v>yes</v>
      </c>
      <c r="AN524" s="154">
        <v>4205</v>
      </c>
      <c r="AO524" s="239" t="s">
        <v>138</v>
      </c>
      <c r="AP524" s="239"/>
      <c r="AQ524" s="239"/>
      <c r="AR524" s="328">
        <v>42947</v>
      </c>
      <c r="AS524" s="155"/>
      <c r="AT524" s="246"/>
      <c r="AU524" s="246"/>
    </row>
    <row r="525" spans="1:47" s="240" customFormat="1" ht="12" hidden="1" x14ac:dyDescent="0.25">
      <c r="A525" s="222">
        <v>520</v>
      </c>
      <c r="B525" s="157" t="s">
        <v>2076</v>
      </c>
      <c r="C525" s="158" t="s">
        <v>137</v>
      </c>
      <c r="D525" s="158" t="s">
        <v>137</v>
      </c>
      <c r="E525" s="158"/>
      <c r="F525" s="158"/>
      <c r="G525" s="110" t="s">
        <v>530</v>
      </c>
      <c r="H525" s="157" t="s">
        <v>531</v>
      </c>
      <c r="I525" s="157" t="s">
        <v>532</v>
      </c>
      <c r="J525" s="158" t="s">
        <v>533</v>
      </c>
      <c r="K525" s="158" t="s">
        <v>534</v>
      </c>
      <c r="L525" s="154" t="s">
        <v>535</v>
      </c>
      <c r="M525" s="202"/>
      <c r="N525" s="154" t="s">
        <v>525</v>
      </c>
      <c r="O525" s="153" t="s">
        <v>2066</v>
      </c>
      <c r="P525" s="153" t="s">
        <v>2075</v>
      </c>
      <c r="Q525" s="260" t="s">
        <v>2066</v>
      </c>
      <c r="R525" s="260"/>
      <c r="S525" s="258" t="s">
        <v>524</v>
      </c>
      <c r="T525" s="258">
        <v>0</v>
      </c>
      <c r="U525" s="258">
        <v>0</v>
      </c>
      <c r="V525" s="258" t="s">
        <v>642</v>
      </c>
      <c r="W525" s="258">
        <v>2</v>
      </c>
      <c r="X525" s="258">
        <v>24</v>
      </c>
      <c r="Y525" s="258" t="s">
        <v>642</v>
      </c>
      <c r="Z525" s="258">
        <v>2</v>
      </c>
      <c r="AA525" s="258">
        <v>7</v>
      </c>
      <c r="AB525" s="258" t="s">
        <v>642</v>
      </c>
      <c r="AC525" s="258"/>
      <c r="AD525" s="258" t="s">
        <v>2304</v>
      </c>
      <c r="AE525" s="154"/>
      <c r="AF525" s="154" t="s">
        <v>526</v>
      </c>
      <c r="AG525" s="154" t="s">
        <v>526</v>
      </c>
      <c r="AH525" s="156" t="s">
        <v>526</v>
      </c>
      <c r="AI525" s="238" t="s">
        <v>526</v>
      </c>
      <c r="AJ525" s="158" t="s">
        <v>526</v>
      </c>
      <c r="AK525" s="238" t="s">
        <v>540</v>
      </c>
      <c r="AL525" s="158" t="s">
        <v>540</v>
      </c>
      <c r="AM525" s="227" t="str">
        <f>IF(COUNTIF('BU-TDR'!A:A,'Master List'!B525)&gt;0,"yes","no")</f>
        <v>yes</v>
      </c>
      <c r="AN525" s="154">
        <v>4205</v>
      </c>
      <c r="AO525" s="239" t="s">
        <v>2689</v>
      </c>
      <c r="AP525" s="239"/>
      <c r="AQ525" s="239"/>
      <c r="AR525" s="328">
        <v>42947</v>
      </c>
      <c r="AS525" s="153"/>
      <c r="AT525" s="239"/>
      <c r="AU525" s="239"/>
    </row>
    <row r="526" spans="1:47" s="240" customFormat="1" ht="12" hidden="1" x14ac:dyDescent="0.25">
      <c r="A526" s="222">
        <v>521</v>
      </c>
      <c r="B526" s="157" t="s">
        <v>139</v>
      </c>
      <c r="C526" s="158" t="s">
        <v>139</v>
      </c>
      <c r="D526" s="158" t="s">
        <v>139</v>
      </c>
      <c r="E526" s="158"/>
      <c r="F526" s="158" t="s">
        <v>140</v>
      </c>
      <c r="G526" s="111" t="s">
        <v>637</v>
      </c>
      <c r="H526" s="204" t="s">
        <v>30</v>
      </c>
      <c r="I526" s="204" t="s">
        <v>2077</v>
      </c>
      <c r="J526" s="158" t="s">
        <v>644</v>
      </c>
      <c r="K526" s="208" t="s">
        <v>534</v>
      </c>
      <c r="L526" s="156" t="s">
        <v>535</v>
      </c>
      <c r="M526" s="205"/>
      <c r="N526" s="156" t="s">
        <v>525</v>
      </c>
      <c r="O526" s="155" t="s">
        <v>2066</v>
      </c>
      <c r="P526" s="155" t="s">
        <v>140</v>
      </c>
      <c r="Q526" s="316" t="s">
        <v>2081</v>
      </c>
      <c r="R526" s="316"/>
      <c r="S526" s="258" t="s">
        <v>642</v>
      </c>
      <c r="T526" s="258">
        <v>1</v>
      </c>
      <c r="U526" s="258">
        <v>7</v>
      </c>
      <c r="V526" s="258" t="s">
        <v>524</v>
      </c>
      <c r="W526" s="258">
        <v>0</v>
      </c>
      <c r="X526" s="258">
        <v>0</v>
      </c>
      <c r="Y526" s="258" t="s">
        <v>642</v>
      </c>
      <c r="Z526" s="258">
        <v>1</v>
      </c>
      <c r="AA526" s="258">
        <v>3</v>
      </c>
      <c r="AB526" s="258" t="s">
        <v>642</v>
      </c>
      <c r="AC526" s="258"/>
      <c r="AD526" s="258" t="s">
        <v>2304</v>
      </c>
      <c r="AE526" s="156"/>
      <c r="AF526" s="156" t="s">
        <v>540</v>
      </c>
      <c r="AG526" s="156" t="s">
        <v>2078</v>
      </c>
      <c r="AH526" s="156" t="s">
        <v>526</v>
      </c>
      <c r="AI526" s="241" t="s">
        <v>2305</v>
      </c>
      <c r="AJ526" s="208" t="s">
        <v>540</v>
      </c>
      <c r="AK526" s="241" t="s">
        <v>526</v>
      </c>
      <c r="AL526" s="208" t="s">
        <v>526</v>
      </c>
      <c r="AM526" s="227" t="str">
        <f>IF(COUNTIF('BU-TDR'!A:A,'Master List'!B526)&gt;0,"yes","no")</f>
        <v>yes</v>
      </c>
      <c r="AN526" s="156">
        <v>4273</v>
      </c>
      <c r="AO526" s="239" t="s">
        <v>140</v>
      </c>
      <c r="AP526" s="239"/>
      <c r="AQ526" s="239"/>
      <c r="AR526" s="328">
        <v>42947</v>
      </c>
      <c r="AS526" s="153"/>
      <c r="AT526" s="239"/>
      <c r="AU526" s="239"/>
    </row>
    <row r="527" spans="1:47" s="240" customFormat="1" ht="11.45" hidden="1" customHeight="1" x14ac:dyDescent="0.25">
      <c r="A527" s="222">
        <v>522</v>
      </c>
      <c r="B527" s="157" t="s">
        <v>2087</v>
      </c>
      <c r="C527" s="158" t="s">
        <v>139</v>
      </c>
      <c r="D527" s="158" t="s">
        <v>139</v>
      </c>
      <c r="E527" s="158"/>
      <c r="F527" s="158"/>
      <c r="G527" s="111" t="s">
        <v>530</v>
      </c>
      <c r="H527" s="204" t="s">
        <v>531</v>
      </c>
      <c r="I527" s="204" t="s">
        <v>532</v>
      </c>
      <c r="J527" s="158" t="s">
        <v>533</v>
      </c>
      <c r="K527" s="208" t="s">
        <v>534</v>
      </c>
      <c r="L527" s="156" t="s">
        <v>535</v>
      </c>
      <c r="M527" s="205"/>
      <c r="N527" s="156" t="s">
        <v>525</v>
      </c>
      <c r="O527" s="155" t="s">
        <v>2066</v>
      </c>
      <c r="P527" s="155" t="s">
        <v>2086</v>
      </c>
      <c r="Q527" s="316" t="s">
        <v>2081</v>
      </c>
      <c r="R527" s="316"/>
      <c r="S527" s="258" t="s">
        <v>524</v>
      </c>
      <c r="T527" s="258">
        <v>0</v>
      </c>
      <c r="U527" s="258">
        <v>0</v>
      </c>
      <c r="V527" s="258" t="s">
        <v>642</v>
      </c>
      <c r="W527" s="258">
        <v>1</v>
      </c>
      <c r="X527" s="258">
        <v>8</v>
      </c>
      <c r="Y527" s="258" t="s">
        <v>642</v>
      </c>
      <c r="Z527" s="258">
        <v>1</v>
      </c>
      <c r="AA527" s="258">
        <v>2</v>
      </c>
      <c r="AB527" s="258" t="s">
        <v>642</v>
      </c>
      <c r="AC527" s="258"/>
      <c r="AD527" s="258" t="s">
        <v>2304</v>
      </c>
      <c r="AE527" s="156"/>
      <c r="AF527" s="156" t="s">
        <v>526</v>
      </c>
      <c r="AG527" s="156" t="s">
        <v>526</v>
      </c>
      <c r="AH527" s="156" t="s">
        <v>526</v>
      </c>
      <c r="AI527" s="241" t="s">
        <v>526</v>
      </c>
      <c r="AJ527" s="208" t="s">
        <v>526</v>
      </c>
      <c r="AK527" s="241" t="s">
        <v>540</v>
      </c>
      <c r="AL527" s="208" t="s">
        <v>540</v>
      </c>
      <c r="AM527" s="227" t="str">
        <f>IF(COUNTIF('BU-TDR'!A:A,'Master List'!B527)&gt;0,"yes","no")</f>
        <v>yes</v>
      </c>
      <c r="AN527" s="156">
        <v>4273</v>
      </c>
      <c r="AO527" s="239" t="s">
        <v>2690</v>
      </c>
      <c r="AP527" s="239"/>
      <c r="AQ527" s="239"/>
      <c r="AR527" s="328">
        <v>42947</v>
      </c>
      <c r="AS527" s="153"/>
      <c r="AT527" s="239"/>
      <c r="AU527" s="239"/>
    </row>
    <row r="528" spans="1:47" s="216" customFormat="1" x14ac:dyDescent="0.25">
      <c r="A528" s="248"/>
      <c r="C528" s="249"/>
      <c r="D528" s="249"/>
      <c r="E528" s="249"/>
      <c r="F528" s="249"/>
      <c r="G528" s="113"/>
      <c r="J528" s="249"/>
      <c r="K528" s="249"/>
      <c r="L528" s="113"/>
      <c r="M528" s="250"/>
      <c r="N528" s="249"/>
      <c r="S528" s="249"/>
      <c r="T528" s="249"/>
      <c r="U528" s="249"/>
      <c r="V528" s="249"/>
      <c r="W528" s="249"/>
      <c r="X528" s="249"/>
      <c r="Y528" s="249"/>
      <c r="Z528" s="249"/>
      <c r="AA528" s="249"/>
      <c r="AB528" s="249"/>
      <c r="AC528" s="249"/>
      <c r="AE528" s="249"/>
      <c r="AF528" s="249"/>
      <c r="AG528" s="252"/>
      <c r="AH528" s="253"/>
      <c r="AI528" s="251"/>
      <c r="AJ528" s="249"/>
      <c r="AK528" s="251"/>
      <c r="AL528" s="249"/>
      <c r="AM528" s="249"/>
      <c r="AN528" s="249"/>
      <c r="AS528" s="333"/>
    </row>
    <row r="529" spans="1:45" s="216" customFormat="1" x14ac:dyDescent="0.25">
      <c r="A529" s="248"/>
      <c r="C529" s="249"/>
      <c r="D529" s="249"/>
      <c r="E529" s="249"/>
      <c r="F529" s="249"/>
      <c r="H529" s="254"/>
      <c r="J529" s="249"/>
      <c r="K529" s="249"/>
      <c r="L529" s="255"/>
      <c r="M529" s="250"/>
      <c r="N529" s="249"/>
      <c r="S529" s="249"/>
      <c r="T529" s="249"/>
      <c r="U529" s="249"/>
      <c r="V529" s="249"/>
      <c r="W529" s="249"/>
      <c r="X529" s="249"/>
      <c r="Y529" s="249"/>
      <c r="Z529" s="249"/>
      <c r="AA529" s="249"/>
      <c r="AB529" s="249"/>
      <c r="AC529" s="249"/>
      <c r="AE529" s="249"/>
      <c r="AF529" s="249"/>
      <c r="AG529" s="252"/>
      <c r="AH529" s="253"/>
      <c r="AI529" s="251"/>
      <c r="AJ529" s="249"/>
      <c r="AK529" s="251"/>
      <c r="AL529" s="249"/>
      <c r="AM529" s="249"/>
      <c r="AN529" s="249"/>
      <c r="AS529" s="333"/>
    </row>
    <row r="530" spans="1:45" s="216" customFormat="1" x14ac:dyDescent="0.25">
      <c r="A530" s="248"/>
      <c r="C530" s="249"/>
      <c r="D530" s="249"/>
      <c r="E530" s="249"/>
      <c r="F530" s="249"/>
      <c r="J530" s="249"/>
      <c r="K530" s="249"/>
      <c r="L530" s="114"/>
      <c r="M530" s="250"/>
      <c r="N530" s="249"/>
      <c r="S530" s="249"/>
      <c r="T530" s="249"/>
      <c r="U530" s="249"/>
      <c r="V530" s="249"/>
      <c r="W530" s="249"/>
      <c r="X530" s="249"/>
      <c r="Y530" s="249"/>
      <c r="Z530" s="249"/>
      <c r="AA530" s="249"/>
      <c r="AB530" s="249"/>
      <c r="AC530" s="249"/>
      <c r="AE530" s="249"/>
      <c r="AF530" s="249"/>
      <c r="AG530" s="252"/>
      <c r="AH530" s="253"/>
      <c r="AI530" s="251"/>
      <c r="AJ530" s="249"/>
      <c r="AK530" s="251"/>
      <c r="AL530" s="249"/>
      <c r="AM530" s="249"/>
      <c r="AN530" s="249"/>
      <c r="AS530" s="333"/>
    </row>
    <row r="531" spans="1:45" s="216" customFormat="1" x14ac:dyDescent="0.25">
      <c r="A531" s="248"/>
      <c r="C531" s="249"/>
      <c r="D531" s="249"/>
      <c r="E531" s="249"/>
      <c r="F531" s="249"/>
      <c r="J531" s="249"/>
      <c r="K531" s="249"/>
      <c r="L531" s="114"/>
      <c r="M531" s="250"/>
      <c r="N531" s="249"/>
      <c r="S531" s="249"/>
      <c r="T531" s="249"/>
      <c r="U531" s="249"/>
      <c r="V531" s="249"/>
      <c r="W531" s="249"/>
      <c r="X531" s="249"/>
      <c r="Y531" s="249"/>
      <c r="Z531" s="249"/>
      <c r="AA531" s="249"/>
      <c r="AB531" s="249"/>
      <c r="AC531" s="249"/>
      <c r="AE531" s="249"/>
      <c r="AF531" s="249"/>
      <c r="AG531" s="252"/>
      <c r="AH531" s="253"/>
      <c r="AI531" s="251"/>
      <c r="AJ531" s="249"/>
      <c r="AK531" s="251"/>
      <c r="AL531" s="249"/>
      <c r="AM531" s="249"/>
      <c r="AN531" s="249"/>
      <c r="AS531" s="333"/>
    </row>
    <row r="532" spans="1:45" s="216" customFormat="1" x14ac:dyDescent="0.25">
      <c r="A532" s="248"/>
      <c r="C532" s="249"/>
      <c r="D532" s="249"/>
      <c r="E532" s="249"/>
      <c r="F532" s="249"/>
      <c r="J532" s="249"/>
      <c r="K532" s="249"/>
      <c r="L532" s="114"/>
      <c r="M532" s="250"/>
      <c r="N532" s="249"/>
      <c r="S532" s="249"/>
      <c r="T532" s="249"/>
      <c r="U532" s="249"/>
      <c r="V532" s="249"/>
      <c r="W532" s="249"/>
      <c r="X532" s="249"/>
      <c r="Y532" s="249"/>
      <c r="Z532" s="249"/>
      <c r="AA532" s="249"/>
      <c r="AB532" s="249"/>
      <c r="AC532" s="249"/>
      <c r="AE532" s="249"/>
      <c r="AF532" s="249"/>
      <c r="AG532" s="252"/>
      <c r="AH532" s="253"/>
      <c r="AI532" s="251"/>
      <c r="AJ532" s="249"/>
      <c r="AK532" s="251"/>
      <c r="AL532" s="249"/>
      <c r="AM532" s="249"/>
      <c r="AN532" s="249"/>
      <c r="AS532" s="333"/>
    </row>
    <row r="533" spans="1:45" s="216" customFormat="1" x14ac:dyDescent="0.25">
      <c r="A533" s="248"/>
      <c r="C533" s="249"/>
      <c r="D533" s="249"/>
      <c r="E533" s="249"/>
      <c r="F533" s="249"/>
      <c r="J533" s="249"/>
      <c r="K533" s="249"/>
      <c r="L533" s="114"/>
      <c r="M533" s="250"/>
      <c r="N533" s="249"/>
      <c r="S533" s="249"/>
      <c r="T533" s="249"/>
      <c r="U533" s="249"/>
      <c r="V533" s="249"/>
      <c r="W533" s="249"/>
      <c r="X533" s="249"/>
      <c r="Y533" s="249"/>
      <c r="Z533" s="249"/>
      <c r="AA533" s="249"/>
      <c r="AB533" s="249"/>
      <c r="AC533" s="249"/>
      <c r="AE533" s="249"/>
      <c r="AF533" s="249"/>
      <c r="AG533" s="252"/>
      <c r="AH533" s="253"/>
      <c r="AI533" s="251"/>
      <c r="AJ533" s="249"/>
      <c r="AK533" s="251"/>
      <c r="AL533" s="249"/>
      <c r="AM533" s="249"/>
      <c r="AN533" s="249"/>
      <c r="AS533" s="333"/>
    </row>
    <row r="534" spans="1:45" s="216" customFormat="1" x14ac:dyDescent="0.25">
      <c r="A534" s="248"/>
      <c r="C534" s="249"/>
      <c r="D534" s="249"/>
      <c r="E534" s="249"/>
      <c r="F534" s="249"/>
      <c r="J534" s="249"/>
      <c r="K534" s="249"/>
      <c r="L534" s="249"/>
      <c r="M534" s="250"/>
      <c r="N534" s="249"/>
      <c r="S534" s="249"/>
      <c r="T534" s="249"/>
      <c r="U534" s="249"/>
      <c r="V534" s="249"/>
      <c r="W534" s="249"/>
      <c r="X534" s="249"/>
      <c r="Y534" s="249"/>
      <c r="Z534" s="249"/>
      <c r="AA534" s="249"/>
      <c r="AB534" s="249"/>
      <c r="AC534" s="249"/>
      <c r="AE534" s="249"/>
      <c r="AF534" s="249"/>
      <c r="AG534" s="252"/>
      <c r="AH534" s="253"/>
      <c r="AI534" s="251"/>
      <c r="AJ534" s="249"/>
      <c r="AK534" s="251"/>
      <c r="AL534" s="249"/>
      <c r="AM534" s="249"/>
      <c r="AN534" s="249"/>
      <c r="AS534" s="333"/>
    </row>
    <row r="535" spans="1:45" s="216" customFormat="1" x14ac:dyDescent="0.25">
      <c r="A535" s="248"/>
      <c r="C535" s="249"/>
      <c r="D535" s="249"/>
      <c r="E535" s="249"/>
      <c r="F535" s="249"/>
      <c r="J535" s="249"/>
      <c r="K535" s="249"/>
      <c r="L535" s="249"/>
      <c r="M535" s="250"/>
      <c r="N535" s="249"/>
      <c r="S535" s="249"/>
      <c r="T535" s="249"/>
      <c r="U535" s="249"/>
      <c r="V535" s="249"/>
      <c r="W535" s="249"/>
      <c r="X535" s="249"/>
      <c r="Y535" s="249"/>
      <c r="Z535" s="249"/>
      <c r="AA535" s="249"/>
      <c r="AB535" s="249"/>
      <c r="AC535" s="249"/>
      <c r="AE535" s="249"/>
      <c r="AF535" s="249"/>
      <c r="AG535" s="252"/>
      <c r="AH535" s="253"/>
      <c r="AI535" s="251"/>
      <c r="AJ535" s="249"/>
      <c r="AK535" s="251"/>
      <c r="AL535" s="249"/>
      <c r="AM535" s="249"/>
      <c r="AN535" s="249"/>
      <c r="AS535" s="333"/>
    </row>
    <row r="536" spans="1:45" s="216" customFormat="1" x14ac:dyDescent="0.25">
      <c r="A536" s="248"/>
      <c r="C536" s="249"/>
      <c r="D536" s="249"/>
      <c r="E536" s="249"/>
      <c r="F536" s="249"/>
      <c r="J536" s="249"/>
      <c r="K536" s="249"/>
      <c r="L536" s="249"/>
      <c r="M536" s="250"/>
      <c r="N536" s="249"/>
      <c r="S536" s="249"/>
      <c r="T536" s="249"/>
      <c r="U536" s="249"/>
      <c r="V536" s="249"/>
      <c r="W536" s="249"/>
      <c r="X536" s="249"/>
      <c r="Y536" s="249"/>
      <c r="Z536" s="249"/>
      <c r="AA536" s="249"/>
      <c r="AB536" s="249"/>
      <c r="AC536" s="249"/>
      <c r="AE536" s="249"/>
      <c r="AF536" s="249"/>
      <c r="AG536" s="252"/>
      <c r="AH536" s="253"/>
      <c r="AI536" s="251"/>
      <c r="AJ536" s="249"/>
      <c r="AK536" s="251"/>
      <c r="AL536" s="249"/>
      <c r="AM536" s="249"/>
      <c r="AN536" s="249"/>
      <c r="AS536" s="333"/>
    </row>
    <row r="537" spans="1:45" s="216" customFormat="1" x14ac:dyDescent="0.25">
      <c r="A537" s="248"/>
      <c r="C537" s="249"/>
      <c r="D537" s="249"/>
      <c r="E537" s="249"/>
      <c r="F537" s="249"/>
      <c r="J537" s="249"/>
      <c r="K537" s="249"/>
      <c r="L537" s="249"/>
      <c r="M537" s="250"/>
      <c r="N537" s="249"/>
      <c r="S537" s="249"/>
      <c r="T537" s="249"/>
      <c r="U537" s="249"/>
      <c r="V537" s="249"/>
      <c r="W537" s="249"/>
      <c r="X537" s="249"/>
      <c r="Y537" s="249"/>
      <c r="Z537" s="249"/>
      <c r="AA537" s="249"/>
      <c r="AB537" s="249"/>
      <c r="AC537" s="249"/>
      <c r="AE537" s="249"/>
      <c r="AF537" s="249"/>
      <c r="AG537" s="252"/>
      <c r="AH537" s="253"/>
      <c r="AI537" s="251"/>
      <c r="AJ537" s="249"/>
      <c r="AK537" s="251"/>
      <c r="AL537" s="249"/>
      <c r="AM537" s="249"/>
      <c r="AN537" s="249"/>
      <c r="AS537" s="333"/>
    </row>
    <row r="538" spans="1:45" s="216" customFormat="1" x14ac:dyDescent="0.25">
      <c r="A538" s="248"/>
      <c r="C538" s="249"/>
      <c r="D538" s="249"/>
      <c r="E538" s="249"/>
      <c r="F538" s="249"/>
      <c r="J538" s="249"/>
      <c r="K538" s="249"/>
      <c r="L538" s="249"/>
      <c r="M538" s="250"/>
      <c r="N538" s="249"/>
      <c r="S538" s="249"/>
      <c r="T538" s="249"/>
      <c r="U538" s="249"/>
      <c r="V538" s="249"/>
      <c r="W538" s="249"/>
      <c r="X538" s="249"/>
      <c r="Y538" s="249"/>
      <c r="Z538" s="249"/>
      <c r="AA538" s="249"/>
      <c r="AB538" s="249"/>
      <c r="AC538" s="249"/>
      <c r="AE538" s="249"/>
      <c r="AF538" s="249"/>
      <c r="AG538" s="252"/>
      <c r="AH538" s="253"/>
      <c r="AI538" s="251"/>
      <c r="AJ538" s="249"/>
      <c r="AK538" s="251"/>
      <c r="AL538" s="249"/>
      <c r="AM538" s="249"/>
      <c r="AN538" s="249"/>
      <c r="AS538" s="333"/>
    </row>
    <row r="539" spans="1:45" s="216" customFormat="1" x14ac:dyDescent="0.25">
      <c r="A539" s="248"/>
      <c r="C539" s="249"/>
      <c r="D539" s="249"/>
      <c r="E539" s="249"/>
      <c r="F539" s="249"/>
      <c r="J539" s="249"/>
      <c r="K539" s="249"/>
      <c r="L539" s="249"/>
      <c r="M539" s="250"/>
      <c r="N539" s="249"/>
      <c r="S539" s="249"/>
      <c r="T539" s="249"/>
      <c r="U539" s="249"/>
      <c r="V539" s="249"/>
      <c r="W539" s="249"/>
      <c r="X539" s="249"/>
      <c r="Y539" s="249"/>
      <c r="Z539" s="249"/>
      <c r="AA539" s="249"/>
      <c r="AB539" s="249"/>
      <c r="AC539" s="249"/>
      <c r="AE539" s="249"/>
      <c r="AF539" s="249"/>
      <c r="AG539" s="252"/>
      <c r="AH539" s="253"/>
      <c r="AI539" s="251"/>
      <c r="AJ539" s="249"/>
      <c r="AK539" s="251"/>
      <c r="AL539" s="249"/>
      <c r="AM539" s="249"/>
      <c r="AN539" s="249"/>
      <c r="AS539" s="333"/>
    </row>
    <row r="540" spans="1:45" s="216" customFormat="1" x14ac:dyDescent="0.25">
      <c r="A540" s="248"/>
      <c r="C540" s="249"/>
      <c r="D540" s="249"/>
      <c r="E540" s="249"/>
      <c r="F540" s="249"/>
      <c r="J540" s="249"/>
      <c r="K540" s="249"/>
      <c r="L540" s="249"/>
      <c r="M540" s="250"/>
      <c r="N540" s="249"/>
      <c r="S540" s="249"/>
      <c r="T540" s="249"/>
      <c r="U540" s="249"/>
      <c r="V540" s="249"/>
      <c r="W540" s="249"/>
      <c r="X540" s="249"/>
      <c r="Y540" s="249"/>
      <c r="Z540" s="249"/>
      <c r="AA540" s="249"/>
      <c r="AB540" s="249"/>
      <c r="AC540" s="249"/>
      <c r="AE540" s="249"/>
      <c r="AF540" s="249"/>
      <c r="AG540" s="252"/>
      <c r="AH540" s="253"/>
      <c r="AI540" s="251"/>
      <c r="AJ540" s="249"/>
      <c r="AK540" s="251"/>
      <c r="AL540" s="249"/>
      <c r="AM540" s="249"/>
      <c r="AN540" s="249"/>
      <c r="AS540" s="333"/>
    </row>
    <row r="541" spans="1:45" s="216" customFormat="1" x14ac:dyDescent="0.25">
      <c r="A541" s="248"/>
      <c r="C541" s="249"/>
      <c r="D541" s="249"/>
      <c r="E541" s="249"/>
      <c r="F541" s="249"/>
      <c r="J541" s="249"/>
      <c r="K541" s="249"/>
      <c r="L541" s="249"/>
      <c r="M541" s="250"/>
      <c r="N541" s="249"/>
      <c r="S541" s="249"/>
      <c r="T541" s="249"/>
      <c r="U541" s="249"/>
      <c r="V541" s="249"/>
      <c r="W541" s="249"/>
      <c r="X541" s="249"/>
      <c r="Y541" s="249"/>
      <c r="Z541" s="249"/>
      <c r="AA541" s="249"/>
      <c r="AB541" s="249"/>
      <c r="AC541" s="249"/>
      <c r="AE541" s="249"/>
      <c r="AF541" s="249"/>
      <c r="AG541" s="252"/>
      <c r="AH541" s="253"/>
      <c r="AI541" s="251"/>
      <c r="AJ541" s="249"/>
      <c r="AK541" s="251"/>
      <c r="AL541" s="249"/>
      <c r="AM541" s="249"/>
      <c r="AN541" s="249"/>
      <c r="AS541" s="333"/>
    </row>
    <row r="542" spans="1:45" s="216" customFormat="1" x14ac:dyDescent="0.25">
      <c r="A542" s="248"/>
      <c r="C542" s="249"/>
      <c r="D542" s="249"/>
      <c r="E542" s="249"/>
      <c r="F542" s="249"/>
      <c r="J542" s="249"/>
      <c r="K542" s="249"/>
      <c r="L542" s="249"/>
      <c r="M542" s="250"/>
      <c r="N542" s="249"/>
      <c r="S542" s="249"/>
      <c r="T542" s="249"/>
      <c r="U542" s="249"/>
      <c r="V542" s="249"/>
      <c r="W542" s="249"/>
      <c r="X542" s="249"/>
      <c r="Y542" s="249"/>
      <c r="Z542" s="249"/>
      <c r="AA542" s="249"/>
      <c r="AB542" s="249"/>
      <c r="AC542" s="249"/>
      <c r="AE542" s="249"/>
      <c r="AF542" s="249"/>
      <c r="AG542" s="252"/>
      <c r="AH542" s="253"/>
      <c r="AI542" s="251"/>
      <c r="AJ542" s="249"/>
      <c r="AK542" s="251"/>
      <c r="AL542" s="249"/>
      <c r="AM542" s="249"/>
      <c r="AN542" s="249"/>
      <c r="AS542" s="333"/>
    </row>
    <row r="543" spans="1:45" s="216" customFormat="1" x14ac:dyDescent="0.25">
      <c r="A543" s="248"/>
      <c r="C543" s="249"/>
      <c r="D543" s="249"/>
      <c r="E543" s="249"/>
      <c r="F543" s="249"/>
      <c r="J543" s="249"/>
      <c r="K543" s="249"/>
      <c r="L543" s="249"/>
      <c r="M543" s="250"/>
      <c r="N543" s="249"/>
      <c r="S543" s="249"/>
      <c r="T543" s="249"/>
      <c r="U543" s="249"/>
      <c r="V543" s="249"/>
      <c r="W543" s="249"/>
      <c r="X543" s="249"/>
      <c r="Y543" s="249"/>
      <c r="Z543" s="249"/>
      <c r="AA543" s="249"/>
      <c r="AB543" s="249"/>
      <c r="AC543" s="249"/>
      <c r="AE543" s="249"/>
      <c r="AF543" s="249"/>
      <c r="AG543" s="252"/>
      <c r="AH543" s="253"/>
      <c r="AI543" s="251"/>
      <c r="AJ543" s="249"/>
      <c r="AK543" s="251"/>
      <c r="AL543" s="249"/>
      <c r="AM543" s="249"/>
      <c r="AN543" s="249"/>
      <c r="AS543" s="333"/>
    </row>
    <row r="544" spans="1:45" s="216" customFormat="1" x14ac:dyDescent="0.25">
      <c r="A544" s="248"/>
      <c r="C544" s="249"/>
      <c r="D544" s="249"/>
      <c r="E544" s="249"/>
      <c r="F544" s="249"/>
      <c r="J544" s="249"/>
      <c r="K544" s="249"/>
      <c r="L544" s="249"/>
      <c r="M544" s="250"/>
      <c r="N544" s="249"/>
      <c r="S544" s="249"/>
      <c r="T544" s="249"/>
      <c r="U544" s="249"/>
      <c r="V544" s="249"/>
      <c r="W544" s="249"/>
      <c r="X544" s="249"/>
      <c r="Y544" s="249"/>
      <c r="Z544" s="249"/>
      <c r="AA544" s="249"/>
      <c r="AB544" s="249"/>
      <c r="AC544" s="249"/>
      <c r="AE544" s="249"/>
      <c r="AF544" s="249"/>
      <c r="AG544" s="252"/>
      <c r="AH544" s="253"/>
      <c r="AI544" s="251"/>
      <c r="AJ544" s="249"/>
      <c r="AK544" s="251"/>
      <c r="AL544" s="249"/>
      <c r="AM544" s="249"/>
      <c r="AN544" s="249"/>
      <c r="AS544" s="333"/>
    </row>
    <row r="545" spans="1:47" s="216" customFormat="1" x14ac:dyDescent="0.25">
      <c r="A545" s="248"/>
      <c r="C545" s="249"/>
      <c r="D545" s="249"/>
      <c r="E545" s="249"/>
      <c r="F545" s="249"/>
      <c r="J545" s="249"/>
      <c r="K545" s="249"/>
      <c r="L545" s="249"/>
      <c r="M545" s="250"/>
      <c r="N545" s="249"/>
      <c r="S545" s="249"/>
      <c r="T545" s="249"/>
      <c r="U545" s="249"/>
      <c r="V545" s="249"/>
      <c r="W545" s="249"/>
      <c r="X545" s="249"/>
      <c r="Y545" s="249"/>
      <c r="Z545" s="249"/>
      <c r="AA545" s="249"/>
      <c r="AB545" s="249"/>
      <c r="AC545" s="249"/>
      <c r="AE545" s="249"/>
      <c r="AF545" s="249"/>
      <c r="AG545" s="252"/>
      <c r="AH545" s="253"/>
      <c r="AI545" s="251"/>
      <c r="AJ545" s="249"/>
      <c r="AK545" s="251"/>
      <c r="AL545" s="249"/>
      <c r="AM545" s="249"/>
      <c r="AN545" s="249"/>
      <c r="AS545" s="333"/>
    </row>
    <row r="546" spans="1:47" s="216" customFormat="1" x14ac:dyDescent="0.25">
      <c r="A546" s="248"/>
      <c r="C546" s="249"/>
      <c r="D546" s="249"/>
      <c r="E546" s="249"/>
      <c r="F546" s="249"/>
      <c r="J546" s="249"/>
      <c r="K546" s="249"/>
      <c r="L546" s="249"/>
      <c r="M546" s="250"/>
      <c r="N546" s="249"/>
      <c r="S546" s="249"/>
      <c r="T546" s="249"/>
      <c r="U546" s="249"/>
      <c r="V546" s="249"/>
      <c r="W546" s="249"/>
      <c r="X546" s="249"/>
      <c r="Y546" s="249"/>
      <c r="Z546" s="249"/>
      <c r="AA546" s="249"/>
      <c r="AB546" s="249"/>
      <c r="AC546" s="249"/>
      <c r="AE546" s="249"/>
      <c r="AF546" s="249"/>
      <c r="AG546" s="252"/>
      <c r="AH546" s="253"/>
      <c r="AI546" s="251"/>
      <c r="AJ546" s="249"/>
      <c r="AK546" s="251"/>
      <c r="AL546" s="249"/>
      <c r="AM546" s="249"/>
      <c r="AN546" s="249"/>
      <c r="AS546" s="333"/>
    </row>
    <row r="547" spans="1:47" s="216" customFormat="1" x14ac:dyDescent="0.25">
      <c r="A547" s="248"/>
      <c r="C547" s="249"/>
      <c r="D547" s="249"/>
      <c r="E547" s="249"/>
      <c r="F547" s="249"/>
      <c r="J547" s="249"/>
      <c r="K547" s="249"/>
      <c r="L547" s="249"/>
      <c r="M547" s="250"/>
      <c r="N547" s="249"/>
      <c r="S547" s="249"/>
      <c r="T547" s="249"/>
      <c r="U547" s="249"/>
      <c r="V547" s="249"/>
      <c r="W547" s="249"/>
      <c r="X547" s="249"/>
      <c r="Y547" s="249"/>
      <c r="Z547" s="249"/>
      <c r="AA547" s="249"/>
      <c r="AB547" s="249"/>
      <c r="AC547" s="249"/>
      <c r="AE547" s="249"/>
      <c r="AF547" s="249"/>
      <c r="AG547" s="252"/>
      <c r="AH547" s="253"/>
      <c r="AI547" s="251"/>
      <c r="AJ547" s="249"/>
      <c r="AK547" s="251"/>
      <c r="AL547" s="249"/>
      <c r="AM547" s="249"/>
      <c r="AN547" s="249"/>
      <c r="AS547" s="333"/>
    </row>
    <row r="548" spans="1:47" s="216" customFormat="1" x14ac:dyDescent="0.25">
      <c r="A548" s="248"/>
      <c r="C548" s="249"/>
      <c r="D548" s="249"/>
      <c r="E548" s="249"/>
      <c r="F548" s="249"/>
      <c r="J548" s="249"/>
      <c r="K548" s="249"/>
      <c r="L548" s="249"/>
      <c r="M548" s="250"/>
      <c r="N548" s="249"/>
      <c r="S548" s="249"/>
      <c r="T548" s="249"/>
      <c r="U548" s="249"/>
      <c r="V548" s="249"/>
      <c r="W548" s="249"/>
      <c r="X548" s="249"/>
      <c r="Y548" s="249"/>
      <c r="Z548" s="249"/>
      <c r="AA548" s="249"/>
      <c r="AB548" s="249"/>
      <c r="AC548" s="249"/>
      <c r="AE548" s="249"/>
      <c r="AF548" s="249"/>
      <c r="AG548" s="252"/>
      <c r="AH548" s="253"/>
      <c r="AI548" s="251"/>
      <c r="AJ548" s="249"/>
      <c r="AK548" s="251"/>
      <c r="AL548" s="249"/>
      <c r="AM548" s="249"/>
      <c r="AN548" s="249"/>
      <c r="AS548" s="333"/>
    </row>
    <row r="549" spans="1:47" s="216" customFormat="1" x14ac:dyDescent="0.25">
      <c r="A549" s="248"/>
      <c r="C549" s="249"/>
      <c r="D549" s="249"/>
      <c r="E549" s="249"/>
      <c r="F549" s="249"/>
      <c r="J549" s="249"/>
      <c r="K549" s="249"/>
      <c r="L549" s="249"/>
      <c r="M549" s="250"/>
      <c r="N549" s="249"/>
      <c r="S549" s="249"/>
      <c r="T549" s="249"/>
      <c r="U549" s="249"/>
      <c r="V549" s="249"/>
      <c r="W549" s="249"/>
      <c r="X549" s="249"/>
      <c r="Y549" s="249"/>
      <c r="Z549" s="249"/>
      <c r="AA549" s="249"/>
      <c r="AB549" s="249"/>
      <c r="AC549" s="249"/>
      <c r="AE549" s="249"/>
      <c r="AF549" s="249"/>
      <c r="AG549" s="252"/>
      <c r="AH549" s="253"/>
      <c r="AI549" s="251"/>
      <c r="AJ549" s="249"/>
      <c r="AK549" s="251"/>
      <c r="AL549" s="249"/>
      <c r="AM549" s="249"/>
      <c r="AN549" s="249"/>
      <c r="AS549" s="333"/>
    </row>
    <row r="550" spans="1:47" s="216" customFormat="1" x14ac:dyDescent="0.25">
      <c r="A550" s="248"/>
      <c r="C550" s="249"/>
      <c r="D550" s="249"/>
      <c r="E550" s="249"/>
      <c r="F550" s="249"/>
      <c r="J550" s="249"/>
      <c r="K550" s="249"/>
      <c r="L550" s="249"/>
      <c r="M550" s="250"/>
      <c r="N550" s="249"/>
      <c r="S550" s="249"/>
      <c r="T550" s="249"/>
      <c r="U550" s="249"/>
      <c r="V550" s="249"/>
      <c r="W550" s="249"/>
      <c r="X550" s="249"/>
      <c r="Y550" s="249"/>
      <c r="Z550" s="249"/>
      <c r="AA550" s="249"/>
      <c r="AB550" s="249"/>
      <c r="AC550" s="249"/>
      <c r="AE550" s="249"/>
      <c r="AF550" s="249"/>
      <c r="AG550" s="252"/>
      <c r="AH550" s="253"/>
      <c r="AI550" s="251"/>
      <c r="AJ550" s="249"/>
      <c r="AK550" s="251"/>
      <c r="AL550" s="249"/>
      <c r="AM550" s="249"/>
      <c r="AN550" s="249"/>
      <c r="AS550" s="333"/>
    </row>
    <row r="551" spans="1:47" s="216" customFormat="1" x14ac:dyDescent="0.25">
      <c r="A551" s="248"/>
      <c r="C551" s="249"/>
      <c r="D551" s="249"/>
      <c r="E551" s="249"/>
      <c r="F551" s="249"/>
      <c r="J551" s="249"/>
      <c r="K551" s="249"/>
      <c r="L551" s="249"/>
      <c r="M551" s="250"/>
      <c r="N551" s="249"/>
      <c r="S551" s="249"/>
      <c r="T551" s="249"/>
      <c r="U551" s="249"/>
      <c r="V551" s="249"/>
      <c r="W551" s="249"/>
      <c r="X551" s="249"/>
      <c r="Y551" s="249"/>
      <c r="Z551" s="249"/>
      <c r="AA551" s="249"/>
      <c r="AB551" s="249"/>
      <c r="AC551" s="249"/>
      <c r="AE551" s="249"/>
      <c r="AF551" s="249"/>
      <c r="AG551" s="252"/>
      <c r="AH551" s="253"/>
      <c r="AI551" s="251"/>
      <c r="AJ551" s="249"/>
      <c r="AK551" s="251"/>
      <c r="AL551" s="249"/>
      <c r="AM551" s="249"/>
      <c r="AN551" s="249"/>
      <c r="AS551" s="333"/>
    </row>
    <row r="552" spans="1:47" s="216" customFormat="1" x14ac:dyDescent="0.25">
      <c r="A552" s="248"/>
      <c r="C552" s="249"/>
      <c r="D552" s="249"/>
      <c r="E552" s="249"/>
      <c r="F552" s="249"/>
      <c r="J552" s="249"/>
      <c r="K552" s="249"/>
      <c r="L552" s="249"/>
      <c r="M552" s="250"/>
      <c r="N552" s="249"/>
      <c r="S552" s="249"/>
      <c r="T552" s="249"/>
      <c r="U552" s="249"/>
      <c r="V552" s="249"/>
      <c r="W552" s="249"/>
      <c r="X552" s="249"/>
      <c r="Y552" s="249"/>
      <c r="Z552" s="249"/>
      <c r="AA552" s="249"/>
      <c r="AB552" s="249"/>
      <c r="AC552" s="249"/>
      <c r="AE552" s="249"/>
      <c r="AF552" s="249"/>
      <c r="AG552" s="252"/>
      <c r="AH552" s="253"/>
      <c r="AI552" s="251"/>
      <c r="AJ552" s="249"/>
      <c r="AK552" s="251"/>
      <c r="AL552" s="249"/>
      <c r="AM552" s="249"/>
      <c r="AN552" s="249"/>
      <c r="AS552" s="333"/>
    </row>
    <row r="553" spans="1:47" x14ac:dyDescent="0.2">
      <c r="AR553" s="216"/>
      <c r="AS553" s="333"/>
      <c r="AT553" s="216"/>
      <c r="AU553" s="216"/>
    </row>
    <row r="554" spans="1:47" x14ac:dyDescent="0.2">
      <c r="AS554" s="334"/>
    </row>
    <row r="555" spans="1:47" x14ac:dyDescent="0.2">
      <c r="AS555" s="334"/>
    </row>
    <row r="556" spans="1:47" x14ac:dyDescent="0.2">
      <c r="AS556" s="334"/>
    </row>
    <row r="557" spans="1:47" x14ac:dyDescent="0.2">
      <c r="AS557" s="334"/>
    </row>
    <row r="558" spans="1:47" x14ac:dyDescent="0.2">
      <c r="AS558" s="334"/>
    </row>
    <row r="559" spans="1:47" x14ac:dyDescent="0.2">
      <c r="AS559" s="334"/>
    </row>
    <row r="560" spans="1:47" x14ac:dyDescent="0.2">
      <c r="AS560" s="334"/>
    </row>
    <row r="561" spans="45:45" x14ac:dyDescent="0.2">
      <c r="AS561" s="334"/>
    </row>
    <row r="562" spans="45:45" x14ac:dyDescent="0.2">
      <c r="AS562" s="334"/>
    </row>
    <row r="563" spans="45:45" x14ac:dyDescent="0.2">
      <c r="AS563" s="334"/>
    </row>
    <row r="564" spans="45:45" x14ac:dyDescent="0.2">
      <c r="AS564" s="334"/>
    </row>
    <row r="565" spans="45:45" x14ac:dyDescent="0.2">
      <c r="AS565" s="334"/>
    </row>
    <row r="566" spans="45:45" x14ac:dyDescent="0.2">
      <c r="AS566" s="334"/>
    </row>
    <row r="567" spans="45:45" x14ac:dyDescent="0.2">
      <c r="AS567" s="334"/>
    </row>
    <row r="568" spans="45:45" x14ac:dyDescent="0.2">
      <c r="AS568" s="334"/>
    </row>
    <row r="569" spans="45:45" x14ac:dyDescent="0.2">
      <c r="AS569" s="334"/>
    </row>
    <row r="570" spans="45:45" x14ac:dyDescent="0.2">
      <c r="AS570" s="334"/>
    </row>
    <row r="571" spans="45:45" x14ac:dyDescent="0.2">
      <c r="AS571" s="334"/>
    </row>
    <row r="572" spans="45:45" x14ac:dyDescent="0.2">
      <c r="AS572" s="334"/>
    </row>
    <row r="573" spans="45:45" x14ac:dyDescent="0.2">
      <c r="AS573" s="334"/>
    </row>
    <row r="574" spans="45:45" x14ac:dyDescent="0.2">
      <c r="AS574" s="334"/>
    </row>
    <row r="575" spans="45:45" x14ac:dyDescent="0.2">
      <c r="AS575" s="334"/>
    </row>
    <row r="576" spans="45:45" x14ac:dyDescent="0.2">
      <c r="AS576" s="334"/>
    </row>
    <row r="577" spans="45:45" x14ac:dyDescent="0.2">
      <c r="AS577" s="334"/>
    </row>
    <row r="578" spans="45:45" x14ac:dyDescent="0.2">
      <c r="AS578" s="334"/>
    </row>
    <row r="579" spans="45:45" x14ac:dyDescent="0.2">
      <c r="AS579" s="334"/>
    </row>
    <row r="580" spans="45:45" x14ac:dyDescent="0.2">
      <c r="AS580" s="334"/>
    </row>
    <row r="581" spans="45:45" x14ac:dyDescent="0.2">
      <c r="AS581" s="334"/>
    </row>
    <row r="582" spans="45:45" x14ac:dyDescent="0.2">
      <c r="AS582" s="334"/>
    </row>
    <row r="583" spans="45:45" x14ac:dyDescent="0.2">
      <c r="AS583" s="334"/>
    </row>
    <row r="584" spans="45:45" x14ac:dyDescent="0.2">
      <c r="AS584" s="334"/>
    </row>
    <row r="585" spans="45:45" x14ac:dyDescent="0.2">
      <c r="AS585" s="334"/>
    </row>
    <row r="586" spans="45:45" x14ac:dyDescent="0.2">
      <c r="AS586" s="334"/>
    </row>
    <row r="587" spans="45:45" x14ac:dyDescent="0.2">
      <c r="AS587" s="334"/>
    </row>
    <row r="588" spans="45:45" x14ac:dyDescent="0.2">
      <c r="AS588" s="334"/>
    </row>
    <row r="589" spans="45:45" x14ac:dyDescent="0.2">
      <c r="AS589" s="334"/>
    </row>
    <row r="590" spans="45:45" x14ac:dyDescent="0.2">
      <c r="AS590" s="334"/>
    </row>
    <row r="591" spans="45:45" x14ac:dyDescent="0.2">
      <c r="AS591" s="334"/>
    </row>
    <row r="592" spans="45:45" x14ac:dyDescent="0.2">
      <c r="AS592" s="334"/>
    </row>
    <row r="593" spans="45:45" x14ac:dyDescent="0.2">
      <c r="AS593" s="334"/>
    </row>
    <row r="594" spans="45:45" x14ac:dyDescent="0.2">
      <c r="AS594" s="334"/>
    </row>
    <row r="595" spans="45:45" x14ac:dyDescent="0.2">
      <c r="AS595" s="334"/>
    </row>
    <row r="596" spans="45:45" x14ac:dyDescent="0.2">
      <c r="AS596" s="334"/>
    </row>
    <row r="597" spans="45:45" x14ac:dyDescent="0.2">
      <c r="AS597" s="334"/>
    </row>
    <row r="598" spans="45:45" x14ac:dyDescent="0.2">
      <c r="AS598" s="334"/>
    </row>
    <row r="599" spans="45:45" x14ac:dyDescent="0.2">
      <c r="AS599" s="334"/>
    </row>
    <row r="600" spans="45:45" x14ac:dyDescent="0.2">
      <c r="AS600" s="334"/>
    </row>
    <row r="601" spans="45:45" x14ac:dyDescent="0.2">
      <c r="AS601" s="334"/>
    </row>
    <row r="602" spans="45:45" x14ac:dyDescent="0.2">
      <c r="AS602" s="334"/>
    </row>
    <row r="603" spans="45:45" x14ac:dyDescent="0.2">
      <c r="AS603" s="334"/>
    </row>
    <row r="604" spans="45:45" x14ac:dyDescent="0.2">
      <c r="AS604" s="334"/>
    </row>
    <row r="605" spans="45:45" x14ac:dyDescent="0.2">
      <c r="AS605" s="334"/>
    </row>
    <row r="606" spans="45:45" x14ac:dyDescent="0.2">
      <c r="AS606" s="334"/>
    </row>
    <row r="607" spans="45:45" x14ac:dyDescent="0.2">
      <c r="AS607" s="334"/>
    </row>
    <row r="608" spans="45:45" x14ac:dyDescent="0.2">
      <c r="AS608" s="334"/>
    </row>
    <row r="609" spans="45:45" x14ac:dyDescent="0.2">
      <c r="AS609" s="334"/>
    </row>
    <row r="610" spans="45:45" x14ac:dyDescent="0.2">
      <c r="AS610" s="334"/>
    </row>
    <row r="611" spans="45:45" x14ac:dyDescent="0.2">
      <c r="AS611" s="334"/>
    </row>
    <row r="612" spans="45:45" x14ac:dyDescent="0.2">
      <c r="AS612" s="334"/>
    </row>
    <row r="613" spans="45:45" x14ac:dyDescent="0.2">
      <c r="AS613" s="334"/>
    </row>
    <row r="614" spans="45:45" x14ac:dyDescent="0.2">
      <c r="AS614" s="334"/>
    </row>
    <row r="615" spans="45:45" x14ac:dyDescent="0.2">
      <c r="AS615" s="334"/>
    </row>
    <row r="616" spans="45:45" x14ac:dyDescent="0.2">
      <c r="AS616" s="334"/>
    </row>
    <row r="617" spans="45:45" x14ac:dyDescent="0.2">
      <c r="AS617" s="334"/>
    </row>
    <row r="618" spans="45:45" x14ac:dyDescent="0.2">
      <c r="AS618" s="334"/>
    </row>
    <row r="619" spans="45:45" x14ac:dyDescent="0.2">
      <c r="AS619" s="334"/>
    </row>
    <row r="620" spans="45:45" x14ac:dyDescent="0.2">
      <c r="AS620" s="334"/>
    </row>
    <row r="621" spans="45:45" x14ac:dyDescent="0.2">
      <c r="AS621" s="334"/>
    </row>
    <row r="622" spans="45:45" x14ac:dyDescent="0.2">
      <c r="AS622" s="334"/>
    </row>
    <row r="623" spans="45:45" x14ac:dyDescent="0.2">
      <c r="AS623" s="334"/>
    </row>
    <row r="624" spans="45:45" x14ac:dyDescent="0.2">
      <c r="AS624" s="334"/>
    </row>
    <row r="625" spans="45:45" x14ac:dyDescent="0.2">
      <c r="AS625" s="334"/>
    </row>
    <row r="626" spans="45:45" x14ac:dyDescent="0.2">
      <c r="AS626" s="334"/>
    </row>
    <row r="627" spans="45:45" x14ac:dyDescent="0.2">
      <c r="AS627" s="334"/>
    </row>
    <row r="628" spans="45:45" x14ac:dyDescent="0.2">
      <c r="AS628" s="334"/>
    </row>
    <row r="629" spans="45:45" x14ac:dyDescent="0.2">
      <c r="AS629" s="334"/>
    </row>
    <row r="1048575" spans="18:18" x14ac:dyDescent="0.2">
      <c r="R1048575" s="154"/>
    </row>
  </sheetData>
  <autoFilter ref="A5:AR527" xr:uid="{00000000-0009-0000-0000-000009000000}">
    <filterColumn colId="7">
      <filters>
        <filter val="GEN"/>
      </filters>
    </filterColumn>
  </autoFilter>
  <sortState ref="A6:AX527">
    <sortCondition ref="A6:A527"/>
  </sortState>
  <mergeCells count="4">
    <mergeCell ref="G3:I3"/>
    <mergeCell ref="B3:D3"/>
    <mergeCell ref="AT4:AU4"/>
    <mergeCell ref="AT3:AU3"/>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20"/>
  <sheetViews>
    <sheetView workbookViewId="0">
      <selection activeCell="J22" sqref="J22"/>
    </sheetView>
  </sheetViews>
  <sheetFormatPr defaultRowHeight="15" x14ac:dyDescent="0.25"/>
  <cols>
    <col min="1" max="1" width="11.28515625" bestFit="1" customWidth="1"/>
    <col min="3" max="3" width="10.7109375" bestFit="1" customWidth="1"/>
    <col min="4" max="4" width="3.28515625" bestFit="1" customWidth="1"/>
    <col min="5" max="5" width="21.5703125" bestFit="1" customWidth="1"/>
    <col min="6" max="6" width="64.28515625" bestFit="1" customWidth="1"/>
    <col min="7" max="7" width="11.28515625" style="2" bestFit="1" customWidth="1"/>
  </cols>
  <sheetData>
    <row r="1" spans="1:7" x14ac:dyDescent="0.25">
      <c r="A1" s="20"/>
      <c r="B1" s="20"/>
      <c r="C1" s="20"/>
      <c r="D1" s="20"/>
      <c r="E1" s="20"/>
      <c r="F1" s="20"/>
      <c r="G1" s="1" t="s">
        <v>26</v>
      </c>
    </row>
    <row r="2" spans="1:7" x14ac:dyDescent="0.25">
      <c r="A2" s="20" t="s">
        <v>2</v>
      </c>
      <c r="B2" s="20" t="s">
        <v>2275</v>
      </c>
      <c r="C2" s="20" t="s">
        <v>339</v>
      </c>
      <c r="D2" s="20" t="s">
        <v>327</v>
      </c>
      <c r="E2" s="20" t="s">
        <v>2278</v>
      </c>
      <c r="F2" s="20" t="s">
        <v>6</v>
      </c>
      <c r="G2" s="1" t="s">
        <v>2691</v>
      </c>
    </row>
    <row r="3" spans="1:7" x14ac:dyDescent="0.25">
      <c r="A3" s="20"/>
      <c r="B3" s="20"/>
      <c r="C3" s="20"/>
      <c r="D3" s="20"/>
      <c r="E3" s="20"/>
      <c r="F3" s="20"/>
      <c r="G3" s="1" t="s">
        <v>2692</v>
      </c>
    </row>
    <row r="4" spans="1:7" x14ac:dyDescent="0.25">
      <c r="A4" s="43" t="s">
        <v>560</v>
      </c>
      <c r="B4" s="43" t="s">
        <v>530</v>
      </c>
      <c r="C4" s="43" t="s">
        <v>531</v>
      </c>
      <c r="D4" s="43" t="s">
        <v>141</v>
      </c>
      <c r="E4" s="43" t="s">
        <v>558</v>
      </c>
      <c r="F4" s="43" t="s">
        <v>559</v>
      </c>
      <c r="G4" s="440" t="s">
        <v>562</v>
      </c>
    </row>
    <row r="5" spans="1:7" x14ac:dyDescent="0.25">
      <c r="A5" s="43" t="s">
        <v>564</v>
      </c>
      <c r="B5" s="43" t="s">
        <v>530</v>
      </c>
      <c r="C5" s="43" t="s">
        <v>531</v>
      </c>
      <c r="D5" s="43" t="s">
        <v>141</v>
      </c>
      <c r="E5" s="43" t="s">
        <v>142</v>
      </c>
      <c r="F5" s="43" t="s">
        <v>563</v>
      </c>
      <c r="G5" s="440" t="s">
        <v>566</v>
      </c>
    </row>
    <row r="6" spans="1:7" x14ac:dyDescent="0.25">
      <c r="A6" s="43" t="s">
        <v>577</v>
      </c>
      <c r="B6" s="43" t="s">
        <v>530</v>
      </c>
      <c r="C6" s="43" t="s">
        <v>531</v>
      </c>
      <c r="D6" s="43" t="s">
        <v>141</v>
      </c>
      <c r="E6" s="43" t="s">
        <v>234</v>
      </c>
      <c r="F6" s="43" t="s">
        <v>576</v>
      </c>
      <c r="G6" s="440" t="s">
        <v>562</v>
      </c>
    </row>
    <row r="7" spans="1:7" x14ac:dyDescent="0.25">
      <c r="A7" s="43" t="s">
        <v>586</v>
      </c>
      <c r="B7" s="43" t="s">
        <v>530</v>
      </c>
      <c r="C7" s="43" t="s">
        <v>531</v>
      </c>
      <c r="D7" s="43" t="s">
        <v>141</v>
      </c>
      <c r="E7" s="43" t="s">
        <v>142</v>
      </c>
      <c r="F7" s="43" t="s">
        <v>585</v>
      </c>
      <c r="G7" s="440" t="s">
        <v>566</v>
      </c>
    </row>
    <row r="8" spans="1:7" x14ac:dyDescent="0.25">
      <c r="A8" s="43" t="s">
        <v>25</v>
      </c>
      <c r="B8" s="43" t="s">
        <v>637</v>
      </c>
      <c r="C8" s="43" t="s">
        <v>24</v>
      </c>
      <c r="D8" s="43" t="s">
        <v>141</v>
      </c>
      <c r="E8" s="43" t="s">
        <v>23</v>
      </c>
      <c r="F8" s="43" t="s">
        <v>24</v>
      </c>
      <c r="G8" s="440" t="s">
        <v>524</v>
      </c>
    </row>
    <row r="9" spans="1:7" x14ac:dyDescent="0.25">
      <c r="A9" s="43" t="s">
        <v>669</v>
      </c>
      <c r="B9" s="43" t="s">
        <v>530</v>
      </c>
      <c r="C9" s="43" t="s">
        <v>531</v>
      </c>
      <c r="D9" s="43" t="s">
        <v>141</v>
      </c>
      <c r="E9" s="43" t="s">
        <v>23</v>
      </c>
      <c r="F9" s="43" t="s">
        <v>668</v>
      </c>
      <c r="G9" s="440" t="s">
        <v>524</v>
      </c>
    </row>
    <row r="10" spans="1:7" x14ac:dyDescent="0.25">
      <c r="A10" s="43" t="s">
        <v>222</v>
      </c>
      <c r="B10" s="43" t="s">
        <v>637</v>
      </c>
      <c r="C10" s="43" t="s">
        <v>30</v>
      </c>
      <c r="D10" s="43" t="s">
        <v>141</v>
      </c>
      <c r="E10" s="43" t="s">
        <v>551</v>
      </c>
      <c r="F10" s="43" t="s">
        <v>719</v>
      </c>
      <c r="G10" s="440" t="s">
        <v>562</v>
      </c>
    </row>
    <row r="11" spans="1:7" x14ac:dyDescent="0.25">
      <c r="A11" s="43" t="s">
        <v>731</v>
      </c>
      <c r="B11" s="43" t="s">
        <v>530</v>
      </c>
      <c r="C11" s="43" t="s">
        <v>531</v>
      </c>
      <c r="D11" s="43" t="s">
        <v>141</v>
      </c>
      <c r="E11" s="43" t="s">
        <v>551</v>
      </c>
      <c r="F11" s="43" t="s">
        <v>730</v>
      </c>
      <c r="G11" s="440" t="s">
        <v>562</v>
      </c>
    </row>
    <row r="12" spans="1:7" x14ac:dyDescent="0.25">
      <c r="A12" s="43" t="s">
        <v>241</v>
      </c>
      <c r="B12" s="43" t="s">
        <v>637</v>
      </c>
      <c r="C12" s="43" t="s">
        <v>22</v>
      </c>
      <c r="D12" s="43" t="s">
        <v>141</v>
      </c>
      <c r="E12" s="43" t="s">
        <v>39</v>
      </c>
      <c r="F12" s="43" t="s">
        <v>966</v>
      </c>
      <c r="G12" s="440" t="s">
        <v>562</v>
      </c>
    </row>
    <row r="13" spans="1:7" x14ac:dyDescent="0.25">
      <c r="A13" s="43" t="s">
        <v>975</v>
      </c>
      <c r="B13" s="43" t="s">
        <v>530</v>
      </c>
      <c r="C13" s="43" t="s">
        <v>531</v>
      </c>
      <c r="D13" s="43" t="s">
        <v>141</v>
      </c>
      <c r="E13" s="43" t="s">
        <v>39</v>
      </c>
      <c r="F13" s="43" t="s">
        <v>974</v>
      </c>
      <c r="G13" s="440" t="s">
        <v>562</v>
      </c>
    </row>
    <row r="14" spans="1:7" x14ac:dyDescent="0.25">
      <c r="A14" s="43" t="s">
        <v>1038</v>
      </c>
      <c r="B14" s="43" t="s">
        <v>637</v>
      </c>
      <c r="C14" s="43" t="s">
        <v>30</v>
      </c>
      <c r="D14" s="43" t="s">
        <v>141</v>
      </c>
      <c r="E14" s="43" t="s">
        <v>39</v>
      </c>
      <c r="F14" s="43" t="s">
        <v>961</v>
      </c>
      <c r="G14" s="440" t="s">
        <v>562</v>
      </c>
    </row>
    <row r="15" spans="1:7" x14ac:dyDescent="0.25">
      <c r="A15" s="43" t="s">
        <v>1041</v>
      </c>
      <c r="B15" s="43" t="s">
        <v>530</v>
      </c>
      <c r="C15" s="43" t="s">
        <v>531</v>
      </c>
      <c r="D15" s="43" t="s">
        <v>141</v>
      </c>
      <c r="E15" s="43" t="s">
        <v>39</v>
      </c>
      <c r="F15" s="43" t="s">
        <v>964</v>
      </c>
      <c r="G15" s="440" t="s">
        <v>562</v>
      </c>
    </row>
    <row r="16" spans="1:7" x14ac:dyDescent="0.25">
      <c r="A16" s="43" t="s">
        <v>44</v>
      </c>
      <c r="B16" s="43" t="s">
        <v>637</v>
      </c>
      <c r="C16" s="43" t="s">
        <v>22</v>
      </c>
      <c r="D16" s="43" t="s">
        <v>141</v>
      </c>
      <c r="E16" s="43" t="s">
        <v>234</v>
      </c>
      <c r="F16" s="43" t="s">
        <v>1062</v>
      </c>
      <c r="G16" s="440" t="s">
        <v>562</v>
      </c>
    </row>
    <row r="17" spans="1:7" x14ac:dyDescent="0.25">
      <c r="A17" s="43" t="s">
        <v>1074</v>
      </c>
      <c r="B17" s="43" t="s">
        <v>530</v>
      </c>
      <c r="C17" s="43" t="s">
        <v>531</v>
      </c>
      <c r="D17" s="43" t="s">
        <v>141</v>
      </c>
      <c r="E17" s="43" t="s">
        <v>234</v>
      </c>
      <c r="F17" s="43" t="s">
        <v>1073</v>
      </c>
      <c r="G17" s="440" t="s">
        <v>562</v>
      </c>
    </row>
    <row r="18" spans="1:7" x14ac:dyDescent="0.25">
      <c r="A18" s="43" t="s">
        <v>244</v>
      </c>
      <c r="B18" s="43" t="s">
        <v>637</v>
      </c>
      <c r="C18" s="43" t="s">
        <v>22</v>
      </c>
      <c r="D18" s="43" t="s">
        <v>141</v>
      </c>
      <c r="E18" s="43" t="s">
        <v>234</v>
      </c>
      <c r="F18" s="43" t="s">
        <v>47</v>
      </c>
      <c r="G18" s="440" t="s">
        <v>524</v>
      </c>
    </row>
    <row r="19" spans="1:7" x14ac:dyDescent="0.25">
      <c r="A19" s="43" t="s">
        <v>1083</v>
      </c>
      <c r="B19" s="43" t="s">
        <v>530</v>
      </c>
      <c r="C19" s="43" t="s">
        <v>531</v>
      </c>
      <c r="D19" s="43" t="s">
        <v>141</v>
      </c>
      <c r="E19" s="43" t="s">
        <v>234</v>
      </c>
      <c r="F19" s="43" t="s">
        <v>1082</v>
      </c>
      <c r="G19" s="440" t="s">
        <v>524</v>
      </c>
    </row>
    <row r="20" spans="1:7" x14ac:dyDescent="0.25">
      <c r="A20" s="43" t="s">
        <v>230</v>
      </c>
      <c r="B20" s="43" t="s">
        <v>637</v>
      </c>
      <c r="C20" s="43" t="s">
        <v>22</v>
      </c>
      <c r="D20" s="43" t="s">
        <v>141</v>
      </c>
      <c r="E20" s="43" t="s">
        <v>229</v>
      </c>
      <c r="F20" s="43" t="s">
        <v>1107</v>
      </c>
      <c r="G20" s="440" t="s">
        <v>524</v>
      </c>
    </row>
    <row r="21" spans="1:7" x14ac:dyDescent="0.25">
      <c r="A21" s="43" t="s">
        <v>1111</v>
      </c>
      <c r="B21" s="43" t="s">
        <v>530</v>
      </c>
      <c r="C21" s="43" t="s">
        <v>531</v>
      </c>
      <c r="D21" s="43" t="s">
        <v>141</v>
      </c>
      <c r="E21" s="43" t="s">
        <v>229</v>
      </c>
      <c r="F21" s="43" t="s">
        <v>1110</v>
      </c>
      <c r="G21" s="440" t="s">
        <v>524</v>
      </c>
    </row>
    <row r="22" spans="1:7" x14ac:dyDescent="0.25">
      <c r="A22" s="43" t="s">
        <v>1133</v>
      </c>
      <c r="B22" s="43" t="s">
        <v>530</v>
      </c>
      <c r="C22" s="43" t="s">
        <v>531</v>
      </c>
      <c r="D22" s="43" t="s">
        <v>141</v>
      </c>
      <c r="E22" s="43" t="s">
        <v>234</v>
      </c>
      <c r="F22" s="43" t="s">
        <v>1132</v>
      </c>
      <c r="G22" s="440" t="s">
        <v>562</v>
      </c>
    </row>
    <row r="23" spans="1:7" x14ac:dyDescent="0.25">
      <c r="A23" s="43" t="s">
        <v>1139</v>
      </c>
      <c r="B23" s="43" t="s">
        <v>530</v>
      </c>
      <c r="C23" s="43" t="s">
        <v>531</v>
      </c>
      <c r="D23" s="43" t="s">
        <v>141</v>
      </c>
      <c r="E23" s="43" t="s">
        <v>234</v>
      </c>
      <c r="F23" s="43" t="s">
        <v>1138</v>
      </c>
      <c r="G23" s="440" t="s">
        <v>566</v>
      </c>
    </row>
    <row r="24" spans="1:7" x14ac:dyDescent="0.25">
      <c r="A24" s="43" t="s">
        <v>162</v>
      </c>
      <c r="B24" s="43" t="s">
        <v>637</v>
      </c>
      <c r="C24" s="43" t="s">
        <v>66</v>
      </c>
      <c r="D24" s="43" t="s">
        <v>141</v>
      </c>
      <c r="E24" s="43" t="s">
        <v>142</v>
      </c>
      <c r="F24" s="43" t="s">
        <v>1141</v>
      </c>
      <c r="G24" s="440" t="s">
        <v>562</v>
      </c>
    </row>
    <row r="25" spans="1:7" x14ac:dyDescent="0.25">
      <c r="A25" s="43" t="s">
        <v>1152</v>
      </c>
      <c r="B25" s="43" t="s">
        <v>530</v>
      </c>
      <c r="C25" s="43" t="s">
        <v>531</v>
      </c>
      <c r="D25" s="43" t="s">
        <v>141</v>
      </c>
      <c r="E25" s="43" t="s">
        <v>142</v>
      </c>
      <c r="F25" s="43" t="s">
        <v>1151</v>
      </c>
      <c r="G25" s="440" t="s">
        <v>562</v>
      </c>
    </row>
    <row r="26" spans="1:7" x14ac:dyDescent="0.25">
      <c r="A26" s="43" t="s">
        <v>193</v>
      </c>
      <c r="B26" s="43" t="s">
        <v>637</v>
      </c>
      <c r="C26" s="43" t="s">
        <v>22</v>
      </c>
      <c r="D26" s="43" t="s">
        <v>141</v>
      </c>
      <c r="E26" s="43" t="s">
        <v>142</v>
      </c>
      <c r="F26" s="43" t="s">
        <v>1162</v>
      </c>
      <c r="G26" s="440" t="s">
        <v>562</v>
      </c>
    </row>
    <row r="27" spans="1:7" x14ac:dyDescent="0.25">
      <c r="A27" s="43" t="s">
        <v>1171</v>
      </c>
      <c r="B27" s="43" t="s">
        <v>530</v>
      </c>
      <c r="C27" s="43" t="s">
        <v>531</v>
      </c>
      <c r="D27" s="43" t="s">
        <v>141</v>
      </c>
      <c r="E27" s="43" t="s">
        <v>142</v>
      </c>
      <c r="F27" s="43" t="s">
        <v>1170</v>
      </c>
      <c r="G27" s="440" t="s">
        <v>562</v>
      </c>
    </row>
    <row r="28" spans="1:7" x14ac:dyDescent="0.25">
      <c r="A28" s="43" t="s">
        <v>164</v>
      </c>
      <c r="B28" s="43" t="s">
        <v>637</v>
      </c>
      <c r="C28" s="43" t="s">
        <v>66</v>
      </c>
      <c r="D28" s="43" t="s">
        <v>141</v>
      </c>
      <c r="E28" s="43" t="s">
        <v>142</v>
      </c>
      <c r="F28" s="43" t="s">
        <v>1179</v>
      </c>
      <c r="G28" s="440" t="s">
        <v>562</v>
      </c>
    </row>
    <row r="29" spans="1:7" x14ac:dyDescent="0.25">
      <c r="A29" s="43" t="s">
        <v>1187</v>
      </c>
      <c r="B29" s="43" t="s">
        <v>530</v>
      </c>
      <c r="C29" s="43" t="s">
        <v>531</v>
      </c>
      <c r="D29" s="43" t="s">
        <v>141</v>
      </c>
      <c r="E29" s="43" t="s">
        <v>142</v>
      </c>
      <c r="F29" s="43" t="s">
        <v>1186</v>
      </c>
      <c r="G29" s="440" t="s">
        <v>566</v>
      </c>
    </row>
    <row r="30" spans="1:7" x14ac:dyDescent="0.25">
      <c r="A30" s="43" t="s">
        <v>1285</v>
      </c>
      <c r="B30" s="43" t="s">
        <v>530</v>
      </c>
      <c r="C30" s="43" t="s">
        <v>531</v>
      </c>
      <c r="D30" s="43" t="s">
        <v>141</v>
      </c>
      <c r="E30" s="43" t="s">
        <v>234</v>
      </c>
      <c r="F30" s="43" t="s">
        <v>1284</v>
      </c>
      <c r="G30" s="440" t="s">
        <v>562</v>
      </c>
    </row>
    <row r="31" spans="1:7" x14ac:dyDescent="0.25">
      <c r="A31" s="43" t="s">
        <v>205</v>
      </c>
      <c r="B31" s="43" t="s">
        <v>637</v>
      </c>
      <c r="C31" s="43" t="s">
        <v>30</v>
      </c>
      <c r="D31" s="43" t="s">
        <v>141</v>
      </c>
      <c r="E31" s="43" t="s">
        <v>551</v>
      </c>
      <c r="F31" s="43" t="s">
        <v>204</v>
      </c>
      <c r="G31" s="440" t="s">
        <v>562</v>
      </c>
    </row>
    <row r="32" spans="1:7" x14ac:dyDescent="0.25">
      <c r="A32" s="43" t="s">
        <v>1296</v>
      </c>
      <c r="B32" s="43" t="s">
        <v>530</v>
      </c>
      <c r="C32" s="43" t="s">
        <v>531</v>
      </c>
      <c r="D32" s="43" t="s">
        <v>141</v>
      </c>
      <c r="E32" s="43" t="s">
        <v>551</v>
      </c>
      <c r="F32" s="43" t="s">
        <v>1295</v>
      </c>
      <c r="G32" s="440" t="s">
        <v>566</v>
      </c>
    </row>
    <row r="33" spans="1:7" x14ac:dyDescent="0.25">
      <c r="A33" s="43" t="s">
        <v>208</v>
      </c>
      <c r="B33" s="43" t="s">
        <v>637</v>
      </c>
      <c r="C33" s="43" t="s">
        <v>30</v>
      </c>
      <c r="D33" s="43" t="s">
        <v>141</v>
      </c>
      <c r="E33" s="43" t="s">
        <v>551</v>
      </c>
      <c r="F33" s="43" t="s">
        <v>1312</v>
      </c>
      <c r="G33" s="440" t="s">
        <v>562</v>
      </c>
    </row>
    <row r="34" spans="1:7" x14ac:dyDescent="0.25">
      <c r="A34" s="43" t="s">
        <v>1319</v>
      </c>
      <c r="B34" s="43" t="s">
        <v>530</v>
      </c>
      <c r="C34" s="43" t="s">
        <v>531</v>
      </c>
      <c r="D34" s="43" t="s">
        <v>141</v>
      </c>
      <c r="E34" s="43" t="s">
        <v>551</v>
      </c>
      <c r="F34" s="43" t="s">
        <v>1318</v>
      </c>
      <c r="G34" s="440" t="s">
        <v>562</v>
      </c>
    </row>
    <row r="35" spans="1:7" x14ac:dyDescent="0.25">
      <c r="A35" s="43" t="s">
        <v>212</v>
      </c>
      <c r="B35" s="43" t="s">
        <v>637</v>
      </c>
      <c r="C35" s="43" t="s">
        <v>30</v>
      </c>
      <c r="D35" s="43" t="s">
        <v>141</v>
      </c>
      <c r="E35" s="43" t="s">
        <v>551</v>
      </c>
      <c r="F35" s="43" t="s">
        <v>211</v>
      </c>
      <c r="G35" s="440" t="s">
        <v>562</v>
      </c>
    </row>
    <row r="36" spans="1:7" x14ac:dyDescent="0.25">
      <c r="A36" s="43" t="s">
        <v>1326</v>
      </c>
      <c r="B36" s="43" t="s">
        <v>530</v>
      </c>
      <c r="C36" s="43" t="s">
        <v>531</v>
      </c>
      <c r="D36" s="43" t="s">
        <v>141</v>
      </c>
      <c r="E36" s="43" t="s">
        <v>551</v>
      </c>
      <c r="F36" s="43" t="s">
        <v>1325</v>
      </c>
      <c r="G36" s="440" t="s">
        <v>566</v>
      </c>
    </row>
    <row r="37" spans="1:7" x14ac:dyDescent="0.25">
      <c r="A37" s="43" t="s">
        <v>149</v>
      </c>
      <c r="B37" s="43" t="s">
        <v>637</v>
      </c>
      <c r="C37" s="43" t="s">
        <v>22</v>
      </c>
      <c r="D37" s="43" t="s">
        <v>141</v>
      </c>
      <c r="E37" s="43" t="s">
        <v>142</v>
      </c>
      <c r="F37" s="43" t="s">
        <v>1384</v>
      </c>
      <c r="G37" s="440" t="s">
        <v>562</v>
      </c>
    </row>
    <row r="38" spans="1:7" x14ac:dyDescent="0.25">
      <c r="A38" s="43" t="s">
        <v>1393</v>
      </c>
      <c r="B38" s="43" t="s">
        <v>530</v>
      </c>
      <c r="C38" s="43" t="s">
        <v>531</v>
      </c>
      <c r="D38" s="43" t="s">
        <v>141</v>
      </c>
      <c r="E38" s="43" t="s">
        <v>142</v>
      </c>
      <c r="F38" s="43" t="s">
        <v>1392</v>
      </c>
      <c r="G38" s="440" t="s">
        <v>562</v>
      </c>
    </row>
    <row r="39" spans="1:7" x14ac:dyDescent="0.25">
      <c r="A39" s="43" t="s">
        <v>1464</v>
      </c>
      <c r="B39" s="43" t="s">
        <v>637</v>
      </c>
      <c r="C39" s="43" t="s">
        <v>22</v>
      </c>
      <c r="D39" s="43" t="s">
        <v>141</v>
      </c>
      <c r="E39" s="43" t="s">
        <v>43</v>
      </c>
      <c r="F39" s="43" t="s">
        <v>1453</v>
      </c>
      <c r="G39" s="440" t="s">
        <v>562</v>
      </c>
    </row>
    <row r="40" spans="1:7" x14ac:dyDescent="0.25">
      <c r="A40" s="43" t="s">
        <v>1470</v>
      </c>
      <c r="B40" s="43" t="s">
        <v>530</v>
      </c>
      <c r="C40" s="43" t="s">
        <v>531</v>
      </c>
      <c r="D40" s="43" t="s">
        <v>141</v>
      </c>
      <c r="E40" s="43" t="s">
        <v>43</v>
      </c>
      <c r="F40" s="43" t="s">
        <v>1462</v>
      </c>
      <c r="G40" s="440" t="s">
        <v>562</v>
      </c>
    </row>
    <row r="41" spans="1:7" x14ac:dyDescent="0.25">
      <c r="A41" s="43" t="s">
        <v>104</v>
      </c>
      <c r="B41" s="43" t="s">
        <v>637</v>
      </c>
      <c r="C41" s="43" t="s">
        <v>22</v>
      </c>
      <c r="D41" s="43" t="s">
        <v>141</v>
      </c>
      <c r="E41" s="43" t="s">
        <v>43</v>
      </c>
      <c r="F41" s="43" t="s">
        <v>1471</v>
      </c>
      <c r="G41" s="440" t="s">
        <v>562</v>
      </c>
    </row>
    <row r="42" spans="1:7" x14ac:dyDescent="0.25">
      <c r="A42" s="43" t="s">
        <v>1484</v>
      </c>
      <c r="B42" s="43" t="s">
        <v>530</v>
      </c>
      <c r="C42" s="43" t="s">
        <v>531</v>
      </c>
      <c r="D42" s="43" t="s">
        <v>141</v>
      </c>
      <c r="E42" s="43" t="s">
        <v>43</v>
      </c>
      <c r="F42" s="43" t="s">
        <v>1478</v>
      </c>
      <c r="G42" s="440" t="s">
        <v>562</v>
      </c>
    </row>
    <row r="43" spans="1:7" x14ac:dyDescent="0.25">
      <c r="A43" s="43" t="s">
        <v>1510</v>
      </c>
      <c r="B43" s="43" t="s">
        <v>530</v>
      </c>
      <c r="C43" s="43" t="s">
        <v>531</v>
      </c>
      <c r="D43" s="43" t="s">
        <v>141</v>
      </c>
      <c r="E43" s="43" t="s">
        <v>1503</v>
      </c>
      <c r="F43" s="43" t="s">
        <v>1509</v>
      </c>
      <c r="G43" s="440" t="s">
        <v>562</v>
      </c>
    </row>
    <row r="44" spans="1:7" x14ac:dyDescent="0.25">
      <c r="A44" s="43" t="s">
        <v>166</v>
      </c>
      <c r="B44" s="43" t="s">
        <v>637</v>
      </c>
      <c r="C44" s="43" t="s">
        <v>1506</v>
      </c>
      <c r="D44" s="43" t="s">
        <v>141</v>
      </c>
      <c r="E44" s="43" t="s">
        <v>1503</v>
      </c>
      <c r="F44" s="43" t="s">
        <v>1511</v>
      </c>
      <c r="G44" s="440" t="s">
        <v>562</v>
      </c>
    </row>
    <row r="45" spans="1:7" x14ac:dyDescent="0.25">
      <c r="A45" s="43" t="s">
        <v>1518</v>
      </c>
      <c r="B45" s="43" t="s">
        <v>530</v>
      </c>
      <c r="C45" s="43" t="s">
        <v>531</v>
      </c>
      <c r="D45" s="43" t="s">
        <v>141</v>
      </c>
      <c r="E45" s="43" t="s">
        <v>1503</v>
      </c>
      <c r="F45" s="43" t="s">
        <v>1517</v>
      </c>
      <c r="G45" s="440" t="s">
        <v>562</v>
      </c>
    </row>
    <row r="46" spans="1:7" x14ac:dyDescent="0.25">
      <c r="A46" s="43" t="s">
        <v>167</v>
      </c>
      <c r="B46" s="43" t="s">
        <v>637</v>
      </c>
      <c r="C46" s="43" t="s">
        <v>1506</v>
      </c>
      <c r="D46" s="43" t="s">
        <v>141</v>
      </c>
      <c r="E46" s="43" t="s">
        <v>1503</v>
      </c>
      <c r="F46" s="43" t="s">
        <v>1521</v>
      </c>
      <c r="G46" s="440" t="s">
        <v>562</v>
      </c>
    </row>
    <row r="47" spans="1:7" x14ac:dyDescent="0.25">
      <c r="A47" s="43" t="s">
        <v>1527</v>
      </c>
      <c r="B47" s="43" t="s">
        <v>530</v>
      </c>
      <c r="C47" s="43" t="s">
        <v>531</v>
      </c>
      <c r="D47" s="43" t="s">
        <v>141</v>
      </c>
      <c r="E47" s="43" t="s">
        <v>1503</v>
      </c>
      <c r="F47" s="43" t="s">
        <v>1526</v>
      </c>
      <c r="G47" s="440" t="s">
        <v>562</v>
      </c>
    </row>
    <row r="48" spans="1:7" x14ac:dyDescent="0.25">
      <c r="A48" s="43" t="s">
        <v>1530</v>
      </c>
      <c r="B48" s="43" t="s">
        <v>637</v>
      </c>
      <c r="C48" s="43" t="s">
        <v>1506</v>
      </c>
      <c r="D48" s="43" t="s">
        <v>141</v>
      </c>
      <c r="E48" s="43" t="s">
        <v>1503</v>
      </c>
      <c r="F48" s="43" t="s">
        <v>1529</v>
      </c>
      <c r="G48" s="440" t="s">
        <v>562</v>
      </c>
    </row>
    <row r="49" spans="1:7" x14ac:dyDescent="0.25">
      <c r="A49" s="43" t="s">
        <v>1536</v>
      </c>
      <c r="B49" s="43" t="s">
        <v>530</v>
      </c>
      <c r="C49" s="43" t="s">
        <v>531</v>
      </c>
      <c r="D49" s="43" t="s">
        <v>141</v>
      </c>
      <c r="E49" s="43" t="s">
        <v>1503</v>
      </c>
      <c r="F49" s="43" t="s">
        <v>1535</v>
      </c>
      <c r="G49" s="440" t="s">
        <v>562</v>
      </c>
    </row>
    <row r="50" spans="1:7" x14ac:dyDescent="0.25">
      <c r="A50" s="43" t="s">
        <v>168</v>
      </c>
      <c r="B50" s="43" t="s">
        <v>637</v>
      </c>
      <c r="C50" s="43" t="s">
        <v>1506</v>
      </c>
      <c r="D50" s="43" t="s">
        <v>141</v>
      </c>
      <c r="E50" s="43" t="s">
        <v>1503</v>
      </c>
      <c r="F50" s="43" t="s">
        <v>1538</v>
      </c>
      <c r="G50" s="440" t="s">
        <v>562</v>
      </c>
    </row>
    <row r="51" spans="1:7" x14ac:dyDescent="0.25">
      <c r="A51" s="43" t="s">
        <v>1543</v>
      </c>
      <c r="B51" s="43" t="s">
        <v>530</v>
      </c>
      <c r="C51" s="43" t="s">
        <v>531</v>
      </c>
      <c r="D51" s="43" t="s">
        <v>141</v>
      </c>
      <c r="E51" s="43" t="s">
        <v>1503</v>
      </c>
      <c r="F51" s="43" t="s">
        <v>1542</v>
      </c>
      <c r="G51" s="440" t="s">
        <v>562</v>
      </c>
    </row>
    <row r="52" spans="1:7" x14ac:dyDescent="0.25">
      <c r="A52" s="43" t="s">
        <v>170</v>
      </c>
      <c r="B52" s="43" t="s">
        <v>637</v>
      </c>
      <c r="C52" s="43" t="s">
        <v>1506</v>
      </c>
      <c r="D52" s="43" t="s">
        <v>141</v>
      </c>
      <c r="E52" s="43" t="s">
        <v>1503</v>
      </c>
      <c r="F52" s="43" t="s">
        <v>1544</v>
      </c>
      <c r="G52" s="440" t="s">
        <v>562</v>
      </c>
    </row>
    <row r="53" spans="1:7" x14ac:dyDescent="0.25">
      <c r="A53" s="43" t="s">
        <v>1549</v>
      </c>
      <c r="B53" s="43" t="s">
        <v>530</v>
      </c>
      <c r="C53" s="43" t="s">
        <v>531</v>
      </c>
      <c r="D53" s="43" t="s">
        <v>141</v>
      </c>
      <c r="E53" s="43" t="s">
        <v>1503</v>
      </c>
      <c r="F53" s="43" t="s">
        <v>1548</v>
      </c>
      <c r="G53" s="440" t="s">
        <v>562</v>
      </c>
    </row>
    <row r="54" spans="1:7" x14ac:dyDescent="0.25">
      <c r="A54" s="43" t="s">
        <v>189</v>
      </c>
      <c r="B54" s="43" t="s">
        <v>637</v>
      </c>
      <c r="C54" s="43" t="s">
        <v>22</v>
      </c>
      <c r="D54" s="43" t="s">
        <v>141</v>
      </c>
      <c r="E54" s="43" t="s">
        <v>1503</v>
      </c>
      <c r="F54" s="43" t="s">
        <v>1550</v>
      </c>
      <c r="G54" s="440" t="s">
        <v>562</v>
      </c>
    </row>
    <row r="55" spans="1:7" x14ac:dyDescent="0.25">
      <c r="A55" s="43" t="s">
        <v>1558</v>
      </c>
      <c r="B55" s="43" t="s">
        <v>530</v>
      </c>
      <c r="C55" s="43" t="s">
        <v>531</v>
      </c>
      <c r="D55" s="43" t="s">
        <v>141</v>
      </c>
      <c r="E55" s="43" t="s">
        <v>1503</v>
      </c>
      <c r="F55" s="43" t="s">
        <v>1557</v>
      </c>
      <c r="G55" s="440" t="s">
        <v>562</v>
      </c>
    </row>
    <row r="56" spans="1:7" x14ac:dyDescent="0.25">
      <c r="A56" s="43" t="s">
        <v>186</v>
      </c>
      <c r="B56" s="43" t="s">
        <v>637</v>
      </c>
      <c r="C56" s="43" t="s">
        <v>1506</v>
      </c>
      <c r="D56" s="43" t="s">
        <v>141</v>
      </c>
      <c r="E56" s="43" t="s">
        <v>1503</v>
      </c>
      <c r="F56" s="43" t="s">
        <v>1565</v>
      </c>
      <c r="G56" s="440" t="s">
        <v>562</v>
      </c>
    </row>
    <row r="57" spans="1:7" x14ac:dyDescent="0.25">
      <c r="A57" s="43" t="s">
        <v>1572</v>
      </c>
      <c r="B57" s="43" t="s">
        <v>530</v>
      </c>
      <c r="C57" s="43" t="s">
        <v>531</v>
      </c>
      <c r="D57" s="43" t="s">
        <v>141</v>
      </c>
      <c r="E57" s="43" t="s">
        <v>1503</v>
      </c>
      <c r="F57" s="43" t="s">
        <v>1571</v>
      </c>
      <c r="G57" s="440" t="s">
        <v>562</v>
      </c>
    </row>
    <row r="58" spans="1:7" x14ac:dyDescent="0.25">
      <c r="A58" s="43" t="s">
        <v>195</v>
      </c>
      <c r="B58" s="43" t="s">
        <v>637</v>
      </c>
      <c r="C58" s="43" t="s">
        <v>1506</v>
      </c>
      <c r="D58" s="43" t="s">
        <v>141</v>
      </c>
      <c r="E58" s="43" t="s">
        <v>1503</v>
      </c>
      <c r="F58" s="43" t="s">
        <v>1574</v>
      </c>
      <c r="G58" s="440" t="s">
        <v>562</v>
      </c>
    </row>
    <row r="59" spans="1:7" x14ac:dyDescent="0.25">
      <c r="A59" s="43" t="s">
        <v>1579</v>
      </c>
      <c r="B59" s="43" t="s">
        <v>530</v>
      </c>
      <c r="C59" s="43" t="s">
        <v>531</v>
      </c>
      <c r="D59" s="43" t="s">
        <v>141</v>
      </c>
      <c r="E59" s="43" t="s">
        <v>1503</v>
      </c>
      <c r="F59" s="43" t="s">
        <v>1578</v>
      </c>
      <c r="G59" s="440" t="s">
        <v>562</v>
      </c>
    </row>
    <row r="60" spans="1:7" x14ac:dyDescent="0.25">
      <c r="A60" s="43" t="s">
        <v>1584</v>
      </c>
      <c r="B60" s="43" t="s">
        <v>530</v>
      </c>
      <c r="C60" s="43" t="s">
        <v>531</v>
      </c>
      <c r="D60" s="43" t="s">
        <v>141</v>
      </c>
      <c r="E60" s="43" t="s">
        <v>1503</v>
      </c>
      <c r="F60" s="43" t="s">
        <v>1583</v>
      </c>
      <c r="G60" s="440" t="s">
        <v>562</v>
      </c>
    </row>
    <row r="61" spans="1:7" x14ac:dyDescent="0.25">
      <c r="A61" s="43" t="s">
        <v>1596</v>
      </c>
      <c r="B61" s="43" t="s">
        <v>530</v>
      </c>
      <c r="C61" s="43" t="s">
        <v>531</v>
      </c>
      <c r="D61" s="43" t="s">
        <v>141</v>
      </c>
      <c r="E61" s="43" t="s">
        <v>1503</v>
      </c>
      <c r="F61" s="43" t="s">
        <v>1595</v>
      </c>
      <c r="G61" s="440" t="s">
        <v>562</v>
      </c>
    </row>
    <row r="62" spans="1:7" x14ac:dyDescent="0.25">
      <c r="A62" s="43" t="s">
        <v>1611</v>
      </c>
      <c r="B62" s="43" t="s">
        <v>530</v>
      </c>
      <c r="C62" s="43" t="s">
        <v>531</v>
      </c>
      <c r="D62" s="43" t="s">
        <v>141</v>
      </c>
      <c r="E62" s="43" t="s">
        <v>1503</v>
      </c>
      <c r="F62" s="43" t="s">
        <v>1610</v>
      </c>
      <c r="G62" s="440" t="s">
        <v>562</v>
      </c>
    </row>
    <row r="63" spans="1:7" x14ac:dyDescent="0.25">
      <c r="A63" s="43" t="s">
        <v>199</v>
      </c>
      <c r="B63" s="43" t="s">
        <v>637</v>
      </c>
      <c r="C63" s="43" t="s">
        <v>22</v>
      </c>
      <c r="D63" s="43" t="s">
        <v>141</v>
      </c>
      <c r="E63" s="43" t="s">
        <v>142</v>
      </c>
      <c r="F63" s="43" t="s">
        <v>1626</v>
      </c>
      <c r="G63" s="440" t="s">
        <v>562</v>
      </c>
    </row>
    <row r="64" spans="1:7" x14ac:dyDescent="0.25">
      <c r="A64" s="43" t="s">
        <v>1633</v>
      </c>
      <c r="B64" s="43" t="s">
        <v>530</v>
      </c>
      <c r="C64" s="43" t="s">
        <v>531</v>
      </c>
      <c r="D64" s="43" t="s">
        <v>141</v>
      </c>
      <c r="E64" s="43" t="s">
        <v>142</v>
      </c>
      <c r="F64" s="43" t="s">
        <v>1632</v>
      </c>
      <c r="G64" s="440" t="s">
        <v>562</v>
      </c>
    </row>
    <row r="65" spans="1:7" x14ac:dyDescent="0.25">
      <c r="A65" s="43" t="s">
        <v>178</v>
      </c>
      <c r="B65" s="43" t="s">
        <v>637</v>
      </c>
      <c r="C65" s="43" t="s">
        <v>22</v>
      </c>
      <c r="D65" s="43" t="s">
        <v>141</v>
      </c>
      <c r="E65" s="43" t="s">
        <v>142</v>
      </c>
      <c r="F65" s="43" t="s">
        <v>177</v>
      </c>
      <c r="G65" s="440" t="s">
        <v>562</v>
      </c>
    </row>
    <row r="66" spans="1:7" x14ac:dyDescent="0.25">
      <c r="A66" s="43" t="s">
        <v>1707</v>
      </c>
      <c r="B66" s="43" t="s">
        <v>530</v>
      </c>
      <c r="C66" s="43" t="s">
        <v>531</v>
      </c>
      <c r="D66" s="43" t="s">
        <v>141</v>
      </c>
      <c r="E66" s="43" t="s">
        <v>142</v>
      </c>
      <c r="F66" s="43" t="s">
        <v>1706</v>
      </c>
      <c r="G66" s="440" t="s">
        <v>562</v>
      </c>
    </row>
    <row r="67" spans="1:7" x14ac:dyDescent="0.25">
      <c r="A67" s="43" t="s">
        <v>214</v>
      </c>
      <c r="B67" s="43" t="s">
        <v>637</v>
      </c>
      <c r="C67" s="43" t="s">
        <v>30</v>
      </c>
      <c r="D67" s="43" t="s">
        <v>141</v>
      </c>
      <c r="E67" s="43" t="s">
        <v>234</v>
      </c>
      <c r="F67" s="43" t="s">
        <v>1708</v>
      </c>
      <c r="G67" s="440" t="s">
        <v>562</v>
      </c>
    </row>
    <row r="68" spans="1:7" x14ac:dyDescent="0.25">
      <c r="A68" s="43" t="s">
        <v>1713</v>
      </c>
      <c r="B68" s="43" t="s">
        <v>530</v>
      </c>
      <c r="C68" s="43" t="s">
        <v>531</v>
      </c>
      <c r="D68" s="43" t="s">
        <v>141</v>
      </c>
      <c r="E68" s="43" t="s">
        <v>234</v>
      </c>
      <c r="F68" s="43" t="s">
        <v>1712</v>
      </c>
      <c r="G68" s="440" t="s">
        <v>562</v>
      </c>
    </row>
    <row r="69" spans="1:7" x14ac:dyDescent="0.25">
      <c r="A69" s="43" t="s">
        <v>233</v>
      </c>
      <c r="B69" s="43" t="s">
        <v>637</v>
      </c>
      <c r="C69" s="43" t="s">
        <v>22</v>
      </c>
      <c r="D69" s="43" t="s">
        <v>141</v>
      </c>
      <c r="E69" s="43" t="s">
        <v>234</v>
      </c>
      <c r="F69" s="43" t="s">
        <v>232</v>
      </c>
      <c r="G69" s="440" t="s">
        <v>562</v>
      </c>
    </row>
    <row r="70" spans="1:7" x14ac:dyDescent="0.25">
      <c r="A70" s="43" t="s">
        <v>1738</v>
      </c>
      <c r="B70" s="43" t="s">
        <v>530</v>
      </c>
      <c r="C70" s="43" t="s">
        <v>531</v>
      </c>
      <c r="D70" s="43" t="s">
        <v>141</v>
      </c>
      <c r="E70" s="43" t="s">
        <v>234</v>
      </c>
      <c r="F70" s="43" t="s">
        <v>1737</v>
      </c>
      <c r="G70" s="440" t="s">
        <v>562</v>
      </c>
    </row>
    <row r="71" spans="1:7" x14ac:dyDescent="0.25">
      <c r="A71" s="43" t="s">
        <v>210</v>
      </c>
      <c r="B71" s="43" t="s">
        <v>637</v>
      </c>
      <c r="C71" s="43" t="s">
        <v>22</v>
      </c>
      <c r="D71" s="43" t="s">
        <v>141</v>
      </c>
      <c r="E71" s="43" t="s">
        <v>558</v>
      </c>
      <c r="F71" s="43" t="s">
        <v>209</v>
      </c>
      <c r="G71" s="440" t="s">
        <v>562</v>
      </c>
    </row>
    <row r="72" spans="1:7" x14ac:dyDescent="0.25">
      <c r="A72" s="43" t="s">
        <v>1764</v>
      </c>
      <c r="B72" s="43" t="s">
        <v>530</v>
      </c>
      <c r="C72" s="43" t="s">
        <v>531</v>
      </c>
      <c r="D72" s="43" t="s">
        <v>141</v>
      </c>
      <c r="E72" s="43" t="s">
        <v>558</v>
      </c>
      <c r="F72" s="43" t="s">
        <v>1763</v>
      </c>
      <c r="G72" s="440" t="s">
        <v>562</v>
      </c>
    </row>
    <row r="73" spans="1:7" x14ac:dyDescent="0.25">
      <c r="A73" s="43" t="s">
        <v>219</v>
      </c>
      <c r="B73" s="43" t="s">
        <v>637</v>
      </c>
      <c r="C73" s="43" t="s">
        <v>22</v>
      </c>
      <c r="D73" s="43" t="s">
        <v>141</v>
      </c>
      <c r="E73" s="43" t="s">
        <v>558</v>
      </c>
      <c r="F73" s="43" t="s">
        <v>218</v>
      </c>
      <c r="G73" s="440" t="s">
        <v>562</v>
      </c>
    </row>
    <row r="74" spans="1:7" x14ac:dyDescent="0.25">
      <c r="A74" s="43" t="s">
        <v>1770</v>
      </c>
      <c r="B74" s="43" t="s">
        <v>530</v>
      </c>
      <c r="C74" s="43" t="s">
        <v>531</v>
      </c>
      <c r="D74" s="43" t="s">
        <v>141</v>
      </c>
      <c r="E74" s="43" t="s">
        <v>558</v>
      </c>
      <c r="F74" s="43" t="s">
        <v>1769</v>
      </c>
      <c r="G74" s="440" t="s">
        <v>562</v>
      </c>
    </row>
    <row r="75" spans="1:7" x14ac:dyDescent="0.25">
      <c r="A75" s="43" t="s">
        <v>217</v>
      </c>
      <c r="B75" s="43" t="s">
        <v>637</v>
      </c>
      <c r="C75" s="43" t="s">
        <v>30</v>
      </c>
      <c r="D75" s="43" t="s">
        <v>141</v>
      </c>
      <c r="E75" s="43" t="s">
        <v>551</v>
      </c>
      <c r="F75" s="43" t="s">
        <v>1783</v>
      </c>
      <c r="G75" s="440" t="s">
        <v>642</v>
      </c>
    </row>
    <row r="76" spans="1:7" x14ac:dyDescent="0.25">
      <c r="A76" s="43" t="s">
        <v>1788</v>
      </c>
      <c r="B76" s="43" t="s">
        <v>530</v>
      </c>
      <c r="C76" s="43" t="s">
        <v>531</v>
      </c>
      <c r="D76" s="43" t="s">
        <v>141</v>
      </c>
      <c r="E76" s="43" t="s">
        <v>551</v>
      </c>
      <c r="F76" s="43" t="s">
        <v>1787</v>
      </c>
      <c r="G76" s="440" t="s">
        <v>642</v>
      </c>
    </row>
    <row r="77" spans="1:7" x14ac:dyDescent="0.25">
      <c r="A77" s="43" t="s">
        <v>216</v>
      </c>
      <c r="B77" s="43" t="s">
        <v>637</v>
      </c>
      <c r="C77" s="43" t="s">
        <v>30</v>
      </c>
      <c r="D77" s="43" t="s">
        <v>141</v>
      </c>
      <c r="E77" s="43" t="s">
        <v>558</v>
      </c>
      <c r="F77" s="43" t="s">
        <v>1790</v>
      </c>
      <c r="G77" s="440" t="s">
        <v>562</v>
      </c>
    </row>
    <row r="78" spans="1:7" x14ac:dyDescent="0.25">
      <c r="A78" s="43" t="s">
        <v>1800</v>
      </c>
      <c r="B78" s="43" t="s">
        <v>530</v>
      </c>
      <c r="C78" s="43" t="s">
        <v>531</v>
      </c>
      <c r="D78" s="43" t="s">
        <v>141</v>
      </c>
      <c r="E78" s="43" t="s">
        <v>558</v>
      </c>
      <c r="F78" s="43" t="s">
        <v>1799</v>
      </c>
      <c r="G78" s="440" t="s">
        <v>566</v>
      </c>
    </row>
    <row r="79" spans="1:7" x14ac:dyDescent="0.25">
      <c r="A79" s="43" t="s">
        <v>144</v>
      </c>
      <c r="B79" s="43" t="s">
        <v>637</v>
      </c>
      <c r="C79" s="43" t="s">
        <v>1802</v>
      </c>
      <c r="D79" s="43" t="s">
        <v>141</v>
      </c>
      <c r="E79" s="43" t="s">
        <v>142</v>
      </c>
      <c r="F79" s="43" t="s">
        <v>1801</v>
      </c>
      <c r="G79" s="440" t="s">
        <v>566</v>
      </c>
    </row>
    <row r="80" spans="1:7" x14ac:dyDescent="0.25">
      <c r="A80" s="43" t="s">
        <v>1811</v>
      </c>
      <c r="B80" s="43" t="s">
        <v>530</v>
      </c>
      <c r="C80" s="43" t="s">
        <v>531</v>
      </c>
      <c r="D80" s="43" t="s">
        <v>141</v>
      </c>
      <c r="E80" s="43" t="s">
        <v>142</v>
      </c>
      <c r="F80" s="43" t="s">
        <v>1810</v>
      </c>
      <c r="G80" s="440" t="s">
        <v>566</v>
      </c>
    </row>
    <row r="81" spans="1:7" x14ac:dyDescent="0.25">
      <c r="A81" s="43" t="s">
        <v>146</v>
      </c>
      <c r="B81" s="43" t="s">
        <v>637</v>
      </c>
      <c r="C81" s="43" t="s">
        <v>1802</v>
      </c>
      <c r="D81" s="43" t="s">
        <v>141</v>
      </c>
      <c r="E81" s="43" t="s">
        <v>142</v>
      </c>
      <c r="F81" s="43" t="s">
        <v>1813</v>
      </c>
      <c r="G81" s="440" t="s">
        <v>566</v>
      </c>
    </row>
    <row r="82" spans="1:7" x14ac:dyDescent="0.25">
      <c r="A82" s="43" t="s">
        <v>1818</v>
      </c>
      <c r="B82" s="43" t="s">
        <v>530</v>
      </c>
      <c r="C82" s="43" t="s">
        <v>531</v>
      </c>
      <c r="D82" s="43" t="s">
        <v>141</v>
      </c>
      <c r="E82" s="43" t="s">
        <v>142</v>
      </c>
      <c r="F82" s="43" t="s">
        <v>1817</v>
      </c>
      <c r="G82" s="440" t="s">
        <v>566</v>
      </c>
    </row>
    <row r="83" spans="1:7" x14ac:dyDescent="0.25">
      <c r="A83" s="43" t="s">
        <v>147</v>
      </c>
      <c r="B83" s="43" t="s">
        <v>637</v>
      </c>
      <c r="C83" s="43" t="s">
        <v>1802</v>
      </c>
      <c r="D83" s="43" t="s">
        <v>141</v>
      </c>
      <c r="E83" s="43" t="s">
        <v>142</v>
      </c>
      <c r="F83" s="43" t="s">
        <v>1819</v>
      </c>
      <c r="G83" s="440" t="s">
        <v>566</v>
      </c>
    </row>
    <row r="84" spans="1:7" x14ac:dyDescent="0.25">
      <c r="A84" s="43" t="s">
        <v>1823</v>
      </c>
      <c r="B84" s="43" t="s">
        <v>530</v>
      </c>
      <c r="C84" s="43" t="s">
        <v>531</v>
      </c>
      <c r="D84" s="43" t="s">
        <v>141</v>
      </c>
      <c r="E84" s="43" t="s">
        <v>142</v>
      </c>
      <c r="F84" s="43" t="s">
        <v>1822</v>
      </c>
      <c r="G84" s="440" t="s">
        <v>566</v>
      </c>
    </row>
    <row r="85" spans="1:7" x14ac:dyDescent="0.25">
      <c r="A85" s="43" t="s">
        <v>31</v>
      </c>
      <c r="B85" s="43" t="s">
        <v>637</v>
      </c>
      <c r="C85" s="43" t="s">
        <v>1802</v>
      </c>
      <c r="D85" s="43" t="s">
        <v>141</v>
      </c>
      <c r="E85" s="43" t="s">
        <v>142</v>
      </c>
      <c r="F85" s="43" t="s">
        <v>1824</v>
      </c>
      <c r="G85" s="441" t="s">
        <v>562</v>
      </c>
    </row>
    <row r="86" spans="1:7" x14ac:dyDescent="0.25">
      <c r="A86" s="43" t="s">
        <v>1829</v>
      </c>
      <c r="B86" s="43" t="s">
        <v>530</v>
      </c>
      <c r="C86" s="43" t="s">
        <v>531</v>
      </c>
      <c r="D86" s="43" t="s">
        <v>141</v>
      </c>
      <c r="E86" s="43" t="s">
        <v>142</v>
      </c>
      <c r="F86" s="43" t="s">
        <v>1828</v>
      </c>
      <c r="G86" s="441" t="s">
        <v>562</v>
      </c>
    </row>
    <row r="87" spans="1:7" x14ac:dyDescent="0.25">
      <c r="A87" s="43" t="s">
        <v>176</v>
      </c>
      <c r="B87" s="43" t="s">
        <v>637</v>
      </c>
      <c r="C87" s="43" t="s">
        <v>1802</v>
      </c>
      <c r="D87" s="43" t="s">
        <v>141</v>
      </c>
      <c r="E87" s="43" t="s">
        <v>142</v>
      </c>
      <c r="F87" s="43" t="s">
        <v>175</v>
      </c>
      <c r="G87" s="440" t="s">
        <v>566</v>
      </c>
    </row>
    <row r="88" spans="1:7" x14ac:dyDescent="0.25">
      <c r="A88" s="43" t="s">
        <v>1835</v>
      </c>
      <c r="B88" s="43" t="s">
        <v>530</v>
      </c>
      <c r="C88" s="43" t="s">
        <v>531</v>
      </c>
      <c r="D88" s="43" t="s">
        <v>141</v>
      </c>
      <c r="E88" s="43" t="s">
        <v>142</v>
      </c>
      <c r="F88" s="43" t="s">
        <v>1834</v>
      </c>
      <c r="G88" s="440" t="s">
        <v>566</v>
      </c>
    </row>
    <row r="89" spans="1:7" x14ac:dyDescent="0.25">
      <c r="A89" s="43" t="s">
        <v>174</v>
      </c>
      <c r="B89" s="43" t="s">
        <v>637</v>
      </c>
      <c r="C89" s="43" t="s">
        <v>1802</v>
      </c>
      <c r="D89" s="43" t="s">
        <v>141</v>
      </c>
      <c r="E89" s="43" t="s">
        <v>142</v>
      </c>
      <c r="F89" s="43" t="s">
        <v>173</v>
      </c>
      <c r="G89" s="440" t="s">
        <v>566</v>
      </c>
    </row>
    <row r="90" spans="1:7" x14ac:dyDescent="0.25">
      <c r="A90" s="43" t="s">
        <v>1840</v>
      </c>
      <c r="B90" s="43" t="s">
        <v>530</v>
      </c>
      <c r="C90" s="43" t="s">
        <v>531</v>
      </c>
      <c r="D90" s="43" t="s">
        <v>141</v>
      </c>
      <c r="E90" s="43" t="s">
        <v>142</v>
      </c>
      <c r="F90" s="43" t="s">
        <v>1839</v>
      </c>
      <c r="G90" s="440" t="s">
        <v>566</v>
      </c>
    </row>
    <row r="91" spans="1:7" x14ac:dyDescent="0.25">
      <c r="A91" s="43" t="s">
        <v>184</v>
      </c>
      <c r="B91" s="43" t="s">
        <v>637</v>
      </c>
      <c r="C91" s="43" t="s">
        <v>1802</v>
      </c>
      <c r="D91" s="43" t="s">
        <v>141</v>
      </c>
      <c r="E91" s="43" t="s">
        <v>142</v>
      </c>
      <c r="F91" s="43" t="s">
        <v>1841</v>
      </c>
      <c r="G91" s="440" t="s">
        <v>566</v>
      </c>
    </row>
    <row r="92" spans="1:7" x14ac:dyDescent="0.25">
      <c r="A92" s="43" t="s">
        <v>1845</v>
      </c>
      <c r="B92" s="43" t="s">
        <v>530</v>
      </c>
      <c r="C92" s="43" t="s">
        <v>531</v>
      </c>
      <c r="D92" s="43" t="s">
        <v>141</v>
      </c>
      <c r="E92" s="43" t="s">
        <v>142</v>
      </c>
      <c r="F92" s="43" t="s">
        <v>1844</v>
      </c>
      <c r="G92" s="440" t="s">
        <v>566</v>
      </c>
    </row>
    <row r="93" spans="1:7" x14ac:dyDescent="0.25">
      <c r="A93" s="43" t="s">
        <v>161</v>
      </c>
      <c r="B93" s="43" t="s">
        <v>637</v>
      </c>
      <c r="C93" s="43" t="s">
        <v>1802</v>
      </c>
      <c r="D93" s="43" t="s">
        <v>141</v>
      </c>
      <c r="E93" s="43" t="s">
        <v>142</v>
      </c>
      <c r="F93" s="43" t="s">
        <v>1846</v>
      </c>
      <c r="G93" s="440" t="s">
        <v>566</v>
      </c>
    </row>
    <row r="94" spans="1:7" x14ac:dyDescent="0.25">
      <c r="A94" s="43" t="s">
        <v>1851</v>
      </c>
      <c r="B94" s="43" t="s">
        <v>530</v>
      </c>
      <c r="C94" s="43" t="s">
        <v>531</v>
      </c>
      <c r="D94" s="43" t="s">
        <v>141</v>
      </c>
      <c r="E94" s="43" t="s">
        <v>142</v>
      </c>
      <c r="F94" s="43" t="s">
        <v>1850</v>
      </c>
      <c r="G94" s="440" t="s">
        <v>566</v>
      </c>
    </row>
    <row r="95" spans="1:7" x14ac:dyDescent="0.25">
      <c r="A95" s="43" t="s">
        <v>182</v>
      </c>
      <c r="B95" s="43" t="s">
        <v>637</v>
      </c>
      <c r="C95" s="43" t="s">
        <v>1802</v>
      </c>
      <c r="D95" s="43" t="s">
        <v>141</v>
      </c>
      <c r="E95" s="43" t="s">
        <v>142</v>
      </c>
      <c r="F95" s="43" t="s">
        <v>1852</v>
      </c>
      <c r="G95" s="440" t="s">
        <v>566</v>
      </c>
    </row>
    <row r="96" spans="1:7" x14ac:dyDescent="0.25">
      <c r="A96" s="43" t="s">
        <v>1856</v>
      </c>
      <c r="B96" s="43" t="s">
        <v>530</v>
      </c>
      <c r="C96" s="43" t="s">
        <v>531</v>
      </c>
      <c r="D96" s="43" t="s">
        <v>141</v>
      </c>
      <c r="E96" s="43" t="s">
        <v>142</v>
      </c>
      <c r="F96" s="43" t="s">
        <v>1855</v>
      </c>
      <c r="G96" s="440" t="s">
        <v>566</v>
      </c>
    </row>
    <row r="97" spans="1:7" x14ac:dyDescent="0.25">
      <c r="A97" s="43" t="s">
        <v>191</v>
      </c>
      <c r="B97" s="43" t="s">
        <v>637</v>
      </c>
      <c r="C97" s="43" t="s">
        <v>1802</v>
      </c>
      <c r="D97" s="43" t="s">
        <v>141</v>
      </c>
      <c r="E97" s="43" t="s">
        <v>142</v>
      </c>
      <c r="F97" s="43" t="s">
        <v>1857</v>
      </c>
      <c r="G97" s="440" t="s">
        <v>566</v>
      </c>
    </row>
    <row r="98" spans="1:7" x14ac:dyDescent="0.25">
      <c r="A98" s="43" t="s">
        <v>1862</v>
      </c>
      <c r="B98" s="43" t="s">
        <v>530</v>
      </c>
      <c r="C98" s="43" t="s">
        <v>531</v>
      </c>
      <c r="D98" s="43" t="s">
        <v>141</v>
      </c>
      <c r="E98" s="43" t="s">
        <v>142</v>
      </c>
      <c r="F98" s="43" t="s">
        <v>1861</v>
      </c>
      <c r="G98" s="440" t="s">
        <v>566</v>
      </c>
    </row>
    <row r="99" spans="1:7" x14ac:dyDescent="0.25">
      <c r="A99" s="43" t="s">
        <v>157</v>
      </c>
      <c r="B99" s="43" t="s">
        <v>637</v>
      </c>
      <c r="C99" s="43" t="s">
        <v>1802</v>
      </c>
      <c r="D99" s="43" t="s">
        <v>141</v>
      </c>
      <c r="E99" s="43" t="s">
        <v>142</v>
      </c>
      <c r="F99" s="43" t="s">
        <v>1863</v>
      </c>
      <c r="G99" s="440" t="s">
        <v>566</v>
      </c>
    </row>
    <row r="100" spans="1:7" x14ac:dyDescent="0.25">
      <c r="A100" s="43" t="s">
        <v>1869</v>
      </c>
      <c r="B100" s="43" t="s">
        <v>530</v>
      </c>
      <c r="C100" s="43" t="s">
        <v>531</v>
      </c>
      <c r="D100" s="43" t="s">
        <v>141</v>
      </c>
      <c r="E100" s="43" t="s">
        <v>142</v>
      </c>
      <c r="F100" s="43" t="s">
        <v>1868</v>
      </c>
      <c r="G100" s="440" t="s">
        <v>566</v>
      </c>
    </row>
    <row r="101" spans="1:7" x14ac:dyDescent="0.25">
      <c r="A101" s="43" t="s">
        <v>159</v>
      </c>
      <c r="B101" s="43" t="s">
        <v>637</v>
      </c>
      <c r="C101" s="43" t="s">
        <v>1802</v>
      </c>
      <c r="D101" s="43" t="s">
        <v>141</v>
      </c>
      <c r="E101" s="43" t="s">
        <v>142</v>
      </c>
      <c r="F101" s="43" t="s">
        <v>1870</v>
      </c>
      <c r="G101" s="440" t="s">
        <v>566</v>
      </c>
    </row>
    <row r="102" spans="1:7" x14ac:dyDescent="0.25">
      <c r="A102" s="43" t="s">
        <v>1873</v>
      </c>
      <c r="B102" s="43" t="s">
        <v>530</v>
      </c>
      <c r="C102" s="43" t="s">
        <v>531</v>
      </c>
      <c r="D102" s="43" t="s">
        <v>141</v>
      </c>
      <c r="E102" s="43" t="s">
        <v>142</v>
      </c>
      <c r="F102" s="43" t="s">
        <v>1868</v>
      </c>
      <c r="G102" s="440" t="s">
        <v>566</v>
      </c>
    </row>
    <row r="103" spans="1:7" x14ac:dyDescent="0.25">
      <c r="A103" s="43" t="s">
        <v>155</v>
      </c>
      <c r="B103" s="43" t="s">
        <v>637</v>
      </c>
      <c r="C103" s="43" t="s">
        <v>1802</v>
      </c>
      <c r="D103" s="43" t="s">
        <v>141</v>
      </c>
      <c r="E103" s="43" t="s">
        <v>142</v>
      </c>
      <c r="F103" s="43" t="s">
        <v>1874</v>
      </c>
      <c r="G103" s="440" t="s">
        <v>566</v>
      </c>
    </row>
    <row r="104" spans="1:7" x14ac:dyDescent="0.25">
      <c r="A104" s="43" t="s">
        <v>1878</v>
      </c>
      <c r="B104" s="43" t="s">
        <v>530</v>
      </c>
      <c r="C104" s="43" t="s">
        <v>531</v>
      </c>
      <c r="D104" s="43" t="s">
        <v>141</v>
      </c>
      <c r="E104" s="43" t="s">
        <v>142</v>
      </c>
      <c r="F104" s="43" t="s">
        <v>1877</v>
      </c>
      <c r="G104" s="440" t="s">
        <v>566</v>
      </c>
    </row>
    <row r="105" spans="1:7" x14ac:dyDescent="0.25">
      <c r="A105" s="43" t="s">
        <v>151</v>
      </c>
      <c r="B105" s="43" t="s">
        <v>637</v>
      </c>
      <c r="C105" s="43" t="s">
        <v>1802</v>
      </c>
      <c r="D105" s="43" t="s">
        <v>141</v>
      </c>
      <c r="E105" s="43" t="s">
        <v>142</v>
      </c>
      <c r="F105" s="43" t="s">
        <v>1879</v>
      </c>
      <c r="G105" s="440" t="s">
        <v>566</v>
      </c>
    </row>
    <row r="106" spans="1:7" x14ac:dyDescent="0.25">
      <c r="A106" s="43" t="s">
        <v>1882</v>
      </c>
      <c r="B106" s="43" t="s">
        <v>530</v>
      </c>
      <c r="C106" s="43" t="s">
        <v>531</v>
      </c>
      <c r="D106" s="43" t="s">
        <v>141</v>
      </c>
      <c r="E106" s="43" t="s">
        <v>142</v>
      </c>
      <c r="F106" s="43" t="s">
        <v>1881</v>
      </c>
      <c r="G106" s="440" t="s">
        <v>566</v>
      </c>
    </row>
    <row r="107" spans="1:7" x14ac:dyDescent="0.25">
      <c r="A107" s="43" t="s">
        <v>122</v>
      </c>
      <c r="B107" s="43" t="s">
        <v>637</v>
      </c>
      <c r="C107" s="43" t="s">
        <v>22</v>
      </c>
      <c r="D107" s="43" t="s">
        <v>141</v>
      </c>
      <c r="E107" s="43" t="s">
        <v>43</v>
      </c>
      <c r="F107" s="43" t="s">
        <v>43</v>
      </c>
      <c r="G107" s="440" t="s">
        <v>562</v>
      </c>
    </row>
    <row r="108" spans="1:7" x14ac:dyDescent="0.25">
      <c r="A108" s="43" t="s">
        <v>1894</v>
      </c>
      <c r="B108" s="43" t="s">
        <v>530</v>
      </c>
      <c r="C108" s="43" t="s">
        <v>531</v>
      </c>
      <c r="D108" s="43" t="s">
        <v>141</v>
      </c>
      <c r="E108" s="43" t="s">
        <v>43</v>
      </c>
      <c r="F108" s="43" t="s">
        <v>1893</v>
      </c>
      <c r="G108" s="440" t="s">
        <v>562</v>
      </c>
    </row>
    <row r="109" spans="1:7" x14ac:dyDescent="0.25">
      <c r="A109" s="43" t="s">
        <v>221</v>
      </c>
      <c r="B109" s="43" t="s">
        <v>637</v>
      </c>
      <c r="C109" s="43" t="s">
        <v>22</v>
      </c>
      <c r="D109" s="43" t="s">
        <v>141</v>
      </c>
      <c r="E109" s="43" t="s">
        <v>551</v>
      </c>
      <c r="F109" s="43" t="s">
        <v>220</v>
      </c>
      <c r="G109" s="440" t="s">
        <v>562</v>
      </c>
    </row>
    <row r="110" spans="1:7" x14ac:dyDescent="0.25">
      <c r="A110" s="43" t="s">
        <v>1918</v>
      </c>
      <c r="B110" s="43" t="s">
        <v>530</v>
      </c>
      <c r="C110" s="43" t="s">
        <v>531</v>
      </c>
      <c r="D110" s="43" t="s">
        <v>141</v>
      </c>
      <c r="E110" s="43" t="s">
        <v>551</v>
      </c>
      <c r="F110" s="43" t="s">
        <v>1917</v>
      </c>
      <c r="G110" s="440" t="s">
        <v>562</v>
      </c>
    </row>
    <row r="111" spans="1:7" x14ac:dyDescent="0.25">
      <c r="A111" s="43" t="s">
        <v>132</v>
      </c>
      <c r="B111" s="43" t="s">
        <v>637</v>
      </c>
      <c r="C111" s="43" t="s">
        <v>22</v>
      </c>
      <c r="D111" s="43" t="s">
        <v>141</v>
      </c>
      <c r="E111" s="43" t="s">
        <v>43</v>
      </c>
      <c r="F111" s="43" t="s">
        <v>1932</v>
      </c>
      <c r="G111" s="440" t="s">
        <v>562</v>
      </c>
    </row>
    <row r="112" spans="1:7" x14ac:dyDescent="0.25">
      <c r="A112" s="43" t="s">
        <v>1941</v>
      </c>
      <c r="B112" s="43" t="s">
        <v>530</v>
      </c>
      <c r="C112" s="43" t="s">
        <v>531</v>
      </c>
      <c r="D112" s="43" t="s">
        <v>141</v>
      </c>
      <c r="E112" s="43" t="s">
        <v>43</v>
      </c>
      <c r="F112" s="43" t="s">
        <v>1940</v>
      </c>
      <c r="G112" s="440" t="s">
        <v>562</v>
      </c>
    </row>
    <row r="113" spans="1:7" x14ac:dyDescent="0.25">
      <c r="A113" s="43" t="s">
        <v>153</v>
      </c>
      <c r="B113" s="43" t="s">
        <v>637</v>
      </c>
      <c r="C113" s="43" t="s">
        <v>1802</v>
      </c>
      <c r="D113" s="43" t="s">
        <v>141</v>
      </c>
      <c r="E113" s="43" t="s">
        <v>142</v>
      </c>
      <c r="F113" s="43" t="s">
        <v>1942</v>
      </c>
      <c r="G113" s="440" t="s">
        <v>562</v>
      </c>
    </row>
    <row r="114" spans="1:7" x14ac:dyDescent="0.25">
      <c r="A114" s="43" t="s">
        <v>1948</v>
      </c>
      <c r="B114" s="43" t="s">
        <v>530</v>
      </c>
      <c r="C114" s="43" t="s">
        <v>531</v>
      </c>
      <c r="D114" s="43" t="s">
        <v>141</v>
      </c>
      <c r="E114" s="43" t="s">
        <v>142</v>
      </c>
      <c r="F114" s="43" t="s">
        <v>1947</v>
      </c>
      <c r="G114" s="440" t="s">
        <v>562</v>
      </c>
    </row>
    <row r="115" spans="1:7" x14ac:dyDescent="0.25">
      <c r="A115" s="43" t="s">
        <v>180</v>
      </c>
      <c r="B115" s="43" t="s">
        <v>637</v>
      </c>
      <c r="C115" s="43" t="s">
        <v>1802</v>
      </c>
      <c r="D115" s="43" t="s">
        <v>141</v>
      </c>
      <c r="E115" s="43" t="s">
        <v>142</v>
      </c>
      <c r="F115" s="43" t="s">
        <v>1949</v>
      </c>
      <c r="G115" s="440" t="s">
        <v>562</v>
      </c>
    </row>
    <row r="116" spans="1:7" x14ac:dyDescent="0.25">
      <c r="A116" s="43" t="s">
        <v>1955</v>
      </c>
      <c r="B116" s="43" t="s">
        <v>530</v>
      </c>
      <c r="C116" s="43" t="s">
        <v>531</v>
      </c>
      <c r="D116" s="43" t="s">
        <v>141</v>
      </c>
      <c r="E116" s="43" t="s">
        <v>142</v>
      </c>
      <c r="F116" s="43" t="s">
        <v>1954</v>
      </c>
      <c r="G116" s="440" t="s">
        <v>562</v>
      </c>
    </row>
    <row r="117" spans="1:7" x14ac:dyDescent="0.25">
      <c r="A117" s="43" t="s">
        <v>226</v>
      </c>
      <c r="B117" s="43" t="s">
        <v>637</v>
      </c>
      <c r="C117" s="43" t="s">
        <v>1802</v>
      </c>
      <c r="D117" s="43" t="s">
        <v>141</v>
      </c>
      <c r="E117" s="43" t="s">
        <v>142</v>
      </c>
      <c r="F117" s="43" t="s">
        <v>1958</v>
      </c>
      <c r="G117" s="440" t="s">
        <v>562</v>
      </c>
    </row>
    <row r="118" spans="1:7" x14ac:dyDescent="0.25">
      <c r="A118" s="43" t="s">
        <v>1966</v>
      </c>
      <c r="B118" s="43" t="s">
        <v>530</v>
      </c>
      <c r="C118" s="43" t="s">
        <v>531</v>
      </c>
      <c r="D118" s="43" t="s">
        <v>141</v>
      </c>
      <c r="E118" s="43" t="s">
        <v>142</v>
      </c>
      <c r="F118" s="43" t="s">
        <v>1965</v>
      </c>
      <c r="G118" s="440" t="s">
        <v>562</v>
      </c>
    </row>
    <row r="119" spans="1:7" x14ac:dyDescent="0.25">
      <c r="A119" s="43" t="s">
        <v>1973</v>
      </c>
      <c r="B119" s="43" t="s">
        <v>530</v>
      </c>
      <c r="C119" s="43" t="s">
        <v>531</v>
      </c>
      <c r="D119" s="43" t="s">
        <v>141</v>
      </c>
      <c r="E119" s="43" t="s">
        <v>142</v>
      </c>
      <c r="F119" s="43" t="s">
        <v>1972</v>
      </c>
      <c r="G119" s="440" t="s">
        <v>562</v>
      </c>
    </row>
    <row r="120" spans="1:7" x14ac:dyDescent="0.25">
      <c r="A120" s="43" t="s">
        <v>1982</v>
      </c>
      <c r="B120" s="43" t="s">
        <v>530</v>
      </c>
      <c r="C120" s="43" t="s">
        <v>531</v>
      </c>
      <c r="D120" s="43" t="s">
        <v>141</v>
      </c>
      <c r="E120" s="43" t="s">
        <v>142</v>
      </c>
      <c r="F120" s="43" t="s">
        <v>1981</v>
      </c>
      <c r="G120" s="440" t="s">
        <v>562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O162"/>
  <sheetViews>
    <sheetView workbookViewId="0">
      <pane xSplit="4" ySplit="2" topLeftCell="E126" activePane="bottomRight" state="frozen"/>
      <selection activeCell="K112" sqref="K112"/>
      <selection pane="topRight" activeCell="K112" sqref="K112"/>
      <selection pane="bottomLeft" activeCell="K112" sqref="K112"/>
      <selection pane="bottomRight" activeCell="K112" sqref="K112"/>
    </sheetView>
  </sheetViews>
  <sheetFormatPr defaultColWidth="9.140625" defaultRowHeight="15" x14ac:dyDescent="0.25"/>
  <cols>
    <col min="1" max="1" width="8.7109375" bestFit="1" customWidth="1"/>
    <col min="2" max="2" width="33.28515625" bestFit="1" customWidth="1"/>
    <col min="3" max="3" width="6.7109375" bestFit="1" customWidth="1"/>
    <col min="4" max="4" width="8" bestFit="1" customWidth="1"/>
    <col min="5" max="5" width="11.5703125" style="583" bestFit="1" customWidth="1"/>
    <col min="6" max="6" width="11.5703125" style="583" customWidth="1"/>
    <col min="7" max="7" width="11.140625" style="583" bestFit="1" customWidth="1"/>
    <col min="8" max="8" width="10" style="583" bestFit="1" customWidth="1"/>
    <col min="9" max="9" width="11.5703125" style="583" bestFit="1" customWidth="1"/>
    <col min="10" max="10" width="12" style="583" bestFit="1" customWidth="1"/>
    <col min="11" max="11" width="11.85546875" style="583" customWidth="1"/>
    <col min="12" max="12" width="13.85546875" style="583" bestFit="1" customWidth="1"/>
    <col min="13" max="13" width="11.7109375" style="583" bestFit="1" customWidth="1"/>
    <col min="14" max="14" width="12.85546875" customWidth="1"/>
  </cols>
  <sheetData>
    <row r="1" spans="1:15" ht="60.75" thickBot="1" x14ac:dyDescent="0.3">
      <c r="A1" s="606" t="s">
        <v>2693</v>
      </c>
      <c r="B1" s="607" t="s">
        <v>2694</v>
      </c>
      <c r="C1" s="607" t="s">
        <v>2695</v>
      </c>
      <c r="D1" s="608" t="s">
        <v>2696</v>
      </c>
      <c r="E1" s="609" t="s">
        <v>2697</v>
      </c>
      <c r="F1" s="609" t="s">
        <v>2698</v>
      </c>
      <c r="G1" s="609" t="s">
        <v>2699</v>
      </c>
      <c r="H1" s="610" t="s">
        <v>2700</v>
      </c>
      <c r="I1" s="609" t="s">
        <v>2701</v>
      </c>
      <c r="J1" s="609" t="s">
        <v>2702</v>
      </c>
      <c r="K1" s="609" t="s">
        <v>2703</v>
      </c>
      <c r="L1" s="609" t="s">
        <v>2704</v>
      </c>
      <c r="M1" s="611" t="s">
        <v>2705</v>
      </c>
      <c r="N1" s="612" t="s">
        <v>2706</v>
      </c>
      <c r="O1" s="610"/>
    </row>
    <row r="2" spans="1:15" x14ac:dyDescent="0.25">
      <c r="A2" s="613"/>
      <c r="B2" s="613"/>
      <c r="C2" s="613"/>
      <c r="D2" s="614"/>
      <c r="E2" s="615"/>
      <c r="F2" s="615"/>
      <c r="G2" s="615"/>
      <c r="H2" s="616"/>
      <c r="I2" s="615"/>
      <c r="J2" s="615"/>
      <c r="K2" s="615"/>
      <c r="L2" s="615"/>
      <c r="M2" s="615"/>
      <c r="N2" s="617"/>
      <c r="O2" s="616"/>
    </row>
    <row r="3" spans="1:15" hidden="1" x14ac:dyDescent="0.25">
      <c r="A3" s="584" t="s">
        <v>525</v>
      </c>
      <c r="B3" s="585" t="s">
        <v>2707</v>
      </c>
      <c r="C3" s="586" t="s">
        <v>91</v>
      </c>
      <c r="D3" s="586" t="s">
        <v>40</v>
      </c>
      <c r="E3" s="587" t="s">
        <v>642</v>
      </c>
      <c r="F3" s="588" t="s">
        <v>524</v>
      </c>
      <c r="G3" s="588" t="s">
        <v>524</v>
      </c>
      <c r="H3" s="588" t="s">
        <v>524</v>
      </c>
      <c r="I3" s="588" t="s">
        <v>524</v>
      </c>
      <c r="J3" s="588" t="s">
        <v>524</v>
      </c>
      <c r="K3" s="588" t="s">
        <v>642</v>
      </c>
      <c r="L3" s="588" t="s">
        <v>524</v>
      </c>
      <c r="M3" s="588" t="s">
        <v>524</v>
      </c>
      <c r="N3" s="589" t="s">
        <v>524</v>
      </c>
      <c r="O3" s="584"/>
    </row>
    <row r="4" spans="1:15" hidden="1" x14ac:dyDescent="0.25">
      <c r="A4" s="590" t="s">
        <v>525</v>
      </c>
      <c r="B4" s="591" t="s">
        <v>2707</v>
      </c>
      <c r="C4" s="592" t="s">
        <v>106</v>
      </c>
      <c r="D4" s="592" t="s">
        <v>106</v>
      </c>
      <c r="E4" s="593" t="s">
        <v>524</v>
      </c>
      <c r="F4" s="593" t="s">
        <v>524</v>
      </c>
      <c r="G4" s="593" t="s">
        <v>524</v>
      </c>
      <c r="H4" s="593" t="s">
        <v>524</v>
      </c>
      <c r="I4" s="593" t="s">
        <v>524</v>
      </c>
      <c r="J4" s="593" t="s">
        <v>524</v>
      </c>
      <c r="K4" s="593" t="s">
        <v>524</v>
      </c>
      <c r="L4" s="593" t="s">
        <v>524</v>
      </c>
      <c r="M4" s="593" t="s">
        <v>642</v>
      </c>
      <c r="N4" s="594" t="s">
        <v>524</v>
      </c>
      <c r="O4" s="590"/>
    </row>
    <row r="5" spans="1:15" hidden="1" x14ac:dyDescent="0.25">
      <c r="A5" s="584" t="s">
        <v>525</v>
      </c>
      <c r="B5" s="585" t="s">
        <v>2707</v>
      </c>
      <c r="C5" s="586" t="s">
        <v>76</v>
      </c>
      <c r="D5" s="586" t="s">
        <v>1365</v>
      </c>
      <c r="E5" s="588" t="s">
        <v>642</v>
      </c>
      <c r="F5" s="588" t="s">
        <v>524</v>
      </c>
      <c r="G5" s="588" t="s">
        <v>524</v>
      </c>
      <c r="H5" s="588" t="s">
        <v>524</v>
      </c>
      <c r="I5" s="588" t="s">
        <v>524</v>
      </c>
      <c r="J5" s="588" t="s">
        <v>524</v>
      </c>
      <c r="K5" s="588" t="s">
        <v>524</v>
      </c>
      <c r="L5" s="588" t="s">
        <v>524</v>
      </c>
      <c r="M5" s="588" t="s">
        <v>524</v>
      </c>
      <c r="N5" s="589" t="s">
        <v>524</v>
      </c>
      <c r="O5" s="584"/>
    </row>
    <row r="6" spans="1:15" hidden="1" x14ac:dyDescent="0.25">
      <c r="A6" s="590" t="s">
        <v>525</v>
      </c>
      <c r="B6" s="591" t="s">
        <v>2707</v>
      </c>
      <c r="C6" s="592" t="s">
        <v>622</v>
      </c>
      <c r="D6" s="592" t="s">
        <v>621</v>
      </c>
      <c r="E6" s="593" t="s">
        <v>524</v>
      </c>
      <c r="F6" s="593" t="s">
        <v>524</v>
      </c>
      <c r="G6" s="593" t="s">
        <v>524</v>
      </c>
      <c r="H6" s="593" t="s">
        <v>524</v>
      </c>
      <c r="I6" s="593" t="s">
        <v>524</v>
      </c>
      <c r="J6" s="593" t="s">
        <v>524</v>
      </c>
      <c r="K6" s="593" t="s">
        <v>524</v>
      </c>
      <c r="L6" s="593" t="s">
        <v>524</v>
      </c>
      <c r="M6" s="593" t="s">
        <v>524</v>
      </c>
      <c r="N6" s="594" t="s">
        <v>524</v>
      </c>
      <c r="O6" s="590"/>
    </row>
    <row r="7" spans="1:15" hidden="1" x14ac:dyDescent="0.25">
      <c r="A7" s="584" t="s">
        <v>525</v>
      </c>
      <c r="B7" s="585" t="s">
        <v>2707</v>
      </c>
      <c r="C7" s="586" t="s">
        <v>80</v>
      </c>
      <c r="D7" s="586" t="s">
        <v>40</v>
      </c>
      <c r="E7" s="588" t="s">
        <v>642</v>
      </c>
      <c r="F7" s="588" t="s">
        <v>524</v>
      </c>
      <c r="G7" s="588" t="s">
        <v>524</v>
      </c>
      <c r="H7" s="588" t="s">
        <v>524</v>
      </c>
      <c r="I7" s="588" t="s">
        <v>524</v>
      </c>
      <c r="J7" s="588" t="s">
        <v>524</v>
      </c>
      <c r="K7" s="588" t="s">
        <v>642</v>
      </c>
      <c r="L7" s="588" t="s">
        <v>524</v>
      </c>
      <c r="M7" s="588" t="s">
        <v>642</v>
      </c>
      <c r="N7" s="589" t="s">
        <v>524</v>
      </c>
      <c r="O7" s="584"/>
    </row>
    <row r="8" spans="1:15" hidden="1" x14ac:dyDescent="0.25">
      <c r="A8" s="590" t="s">
        <v>525</v>
      </c>
      <c r="B8" s="591" t="s">
        <v>2707</v>
      </c>
      <c r="C8" s="592" t="s">
        <v>94</v>
      </c>
      <c r="D8" s="592" t="s">
        <v>40</v>
      </c>
      <c r="E8" s="593" t="s">
        <v>642</v>
      </c>
      <c r="F8" s="593" t="s">
        <v>524</v>
      </c>
      <c r="G8" s="593" t="s">
        <v>524</v>
      </c>
      <c r="H8" s="593" t="s">
        <v>524</v>
      </c>
      <c r="I8" s="593" t="s">
        <v>524</v>
      </c>
      <c r="J8" s="593" t="s">
        <v>524</v>
      </c>
      <c r="K8" s="593" t="s">
        <v>642</v>
      </c>
      <c r="L8" s="593" t="s">
        <v>524</v>
      </c>
      <c r="M8" s="593" t="s">
        <v>524</v>
      </c>
      <c r="N8" s="594" t="s">
        <v>524</v>
      </c>
      <c r="O8" s="590"/>
    </row>
    <row r="9" spans="1:15" hidden="1" x14ac:dyDescent="0.25">
      <c r="A9" s="584" t="s">
        <v>525</v>
      </c>
      <c r="B9" s="585" t="s">
        <v>2707</v>
      </c>
      <c r="C9" s="586" t="s">
        <v>628</v>
      </c>
      <c r="D9" s="586" t="s">
        <v>40</v>
      </c>
      <c r="E9" s="588" t="s">
        <v>524</v>
      </c>
      <c r="F9" s="588" t="s">
        <v>524</v>
      </c>
      <c r="G9" s="588" t="s">
        <v>524</v>
      </c>
      <c r="H9" s="588" t="s">
        <v>524</v>
      </c>
      <c r="I9" s="588" t="s">
        <v>524</v>
      </c>
      <c r="J9" s="588" t="s">
        <v>524</v>
      </c>
      <c r="K9" s="588" t="s">
        <v>642</v>
      </c>
      <c r="L9" s="588" t="s">
        <v>524</v>
      </c>
      <c r="M9" s="588" t="s">
        <v>524</v>
      </c>
      <c r="N9" s="589" t="s">
        <v>524</v>
      </c>
      <c r="O9" s="584"/>
    </row>
    <row r="10" spans="1:15" hidden="1" x14ac:dyDescent="0.25">
      <c r="A10" s="590" t="s">
        <v>525</v>
      </c>
      <c r="B10" s="591" t="s">
        <v>2707</v>
      </c>
      <c r="C10" s="592" t="s">
        <v>73</v>
      </c>
      <c r="D10" s="592" t="s">
        <v>1338</v>
      </c>
      <c r="E10" s="593" t="s">
        <v>642</v>
      </c>
      <c r="F10" s="593" t="s">
        <v>642</v>
      </c>
      <c r="G10" s="593" t="s">
        <v>524</v>
      </c>
      <c r="H10" s="593" t="s">
        <v>524</v>
      </c>
      <c r="I10" s="593" t="s">
        <v>524</v>
      </c>
      <c r="J10" s="593" t="s">
        <v>524</v>
      </c>
      <c r="K10" s="593" t="s">
        <v>524</v>
      </c>
      <c r="L10" s="593" t="s">
        <v>524</v>
      </c>
      <c r="M10" s="593" t="s">
        <v>524</v>
      </c>
      <c r="N10" s="594" t="s">
        <v>524</v>
      </c>
      <c r="O10" s="590"/>
    </row>
    <row r="11" spans="1:15" hidden="1" x14ac:dyDescent="0.25">
      <c r="A11" s="584" t="s">
        <v>525</v>
      </c>
      <c r="B11" s="585" t="s">
        <v>2707</v>
      </c>
      <c r="C11" s="586" t="s">
        <v>37</v>
      </c>
      <c r="D11" s="586" t="s">
        <v>40</v>
      </c>
      <c r="E11" s="588" t="s">
        <v>642</v>
      </c>
      <c r="F11" s="588" t="s">
        <v>524</v>
      </c>
      <c r="G11" s="588" t="s">
        <v>524</v>
      </c>
      <c r="H11" s="588" t="s">
        <v>524</v>
      </c>
      <c r="I11" s="588" t="s">
        <v>524</v>
      </c>
      <c r="J11" s="588" t="s">
        <v>524</v>
      </c>
      <c r="K11" s="588" t="s">
        <v>642</v>
      </c>
      <c r="L11" s="588" t="s">
        <v>524</v>
      </c>
      <c r="M11" s="588" t="s">
        <v>524</v>
      </c>
      <c r="N11" s="589" t="s">
        <v>524</v>
      </c>
      <c r="O11" s="584"/>
    </row>
    <row r="12" spans="1:15" hidden="1" x14ac:dyDescent="0.25">
      <c r="A12" s="590" t="s">
        <v>525</v>
      </c>
      <c r="B12" s="591" t="s">
        <v>2707</v>
      </c>
      <c r="C12" s="592" t="s">
        <v>80</v>
      </c>
      <c r="D12" s="592" t="s">
        <v>134</v>
      </c>
      <c r="E12" s="593" t="s">
        <v>642</v>
      </c>
      <c r="F12" s="593" t="s">
        <v>524</v>
      </c>
      <c r="G12" s="593" t="s">
        <v>524</v>
      </c>
      <c r="H12" s="593" t="s">
        <v>524</v>
      </c>
      <c r="I12" s="593" t="s">
        <v>524</v>
      </c>
      <c r="J12" s="593" t="s">
        <v>524</v>
      </c>
      <c r="K12" s="593" t="s">
        <v>642</v>
      </c>
      <c r="L12" s="593" t="s">
        <v>524</v>
      </c>
      <c r="M12" s="593" t="s">
        <v>524</v>
      </c>
      <c r="N12" s="594" t="s">
        <v>524</v>
      </c>
      <c r="O12" s="590"/>
    </row>
    <row r="13" spans="1:15" hidden="1" x14ac:dyDescent="0.25">
      <c r="A13" s="584" t="s">
        <v>525</v>
      </c>
      <c r="B13" s="585" t="s">
        <v>2707</v>
      </c>
      <c r="C13" s="586" t="s">
        <v>56</v>
      </c>
      <c r="D13" s="586" t="s">
        <v>1121</v>
      </c>
      <c r="E13" s="588" t="s">
        <v>524</v>
      </c>
      <c r="F13" s="588" t="s">
        <v>524</v>
      </c>
      <c r="G13" s="588" t="s">
        <v>524</v>
      </c>
      <c r="H13" s="588" t="s">
        <v>524</v>
      </c>
      <c r="I13" s="588" t="s">
        <v>524</v>
      </c>
      <c r="J13" s="588" t="s">
        <v>524</v>
      </c>
      <c r="K13" s="588" t="s">
        <v>524</v>
      </c>
      <c r="L13" s="588" t="s">
        <v>524</v>
      </c>
      <c r="M13" s="588" t="s">
        <v>524</v>
      </c>
      <c r="N13" s="589" t="s">
        <v>524</v>
      </c>
      <c r="O13" s="584"/>
    </row>
    <row r="14" spans="1:15" hidden="1" x14ac:dyDescent="0.25">
      <c r="A14" s="590" t="s">
        <v>525</v>
      </c>
      <c r="B14" s="591" t="s">
        <v>2707</v>
      </c>
      <c r="C14" s="592" t="s">
        <v>625</v>
      </c>
      <c r="D14" s="592" t="s">
        <v>624</v>
      </c>
      <c r="E14" s="593" t="s">
        <v>524</v>
      </c>
      <c r="F14" s="593" t="s">
        <v>642</v>
      </c>
      <c r="G14" s="593" t="s">
        <v>524</v>
      </c>
      <c r="H14" s="593" t="s">
        <v>524</v>
      </c>
      <c r="I14" s="593" t="s">
        <v>524</v>
      </c>
      <c r="J14" s="593" t="s">
        <v>524</v>
      </c>
      <c r="K14" s="593" t="s">
        <v>524</v>
      </c>
      <c r="L14" s="593" t="s">
        <v>524</v>
      </c>
      <c r="M14" s="593" t="s">
        <v>524</v>
      </c>
      <c r="N14" s="594" t="s">
        <v>524</v>
      </c>
      <c r="O14" s="590"/>
    </row>
    <row r="15" spans="1:15" hidden="1" x14ac:dyDescent="0.25">
      <c r="A15" s="584" t="s">
        <v>525</v>
      </c>
      <c r="B15" s="585" t="s">
        <v>2707</v>
      </c>
      <c r="C15" s="586" t="s">
        <v>80</v>
      </c>
      <c r="D15" s="586" t="s">
        <v>80</v>
      </c>
      <c r="E15" s="588" t="s">
        <v>642</v>
      </c>
      <c r="F15" s="588" t="s">
        <v>524</v>
      </c>
      <c r="G15" s="588" t="s">
        <v>524</v>
      </c>
      <c r="H15" s="588" t="s">
        <v>524</v>
      </c>
      <c r="I15" s="588" t="s">
        <v>524</v>
      </c>
      <c r="J15" s="588" t="s">
        <v>524</v>
      </c>
      <c r="K15" s="588" t="s">
        <v>524</v>
      </c>
      <c r="L15" s="588" t="s">
        <v>524</v>
      </c>
      <c r="M15" s="588" t="s">
        <v>524</v>
      </c>
      <c r="N15" s="589" t="s">
        <v>524</v>
      </c>
      <c r="O15" s="584"/>
    </row>
    <row r="16" spans="1:15" hidden="1" x14ac:dyDescent="0.25">
      <c r="A16" s="590" t="s">
        <v>525</v>
      </c>
      <c r="B16" s="591" t="s">
        <v>2707</v>
      </c>
      <c r="C16" s="592" t="s">
        <v>63</v>
      </c>
      <c r="D16" s="592" t="s">
        <v>63</v>
      </c>
      <c r="E16" s="593" t="s">
        <v>642</v>
      </c>
      <c r="F16" s="593" t="s">
        <v>524</v>
      </c>
      <c r="G16" s="593" t="s">
        <v>524</v>
      </c>
      <c r="H16" s="593" t="s">
        <v>524</v>
      </c>
      <c r="I16" s="593" t="s">
        <v>524</v>
      </c>
      <c r="J16" s="593" t="s">
        <v>524</v>
      </c>
      <c r="K16" s="593" t="s">
        <v>642</v>
      </c>
      <c r="L16" s="593" t="s">
        <v>524</v>
      </c>
      <c r="M16" s="593" t="s">
        <v>524</v>
      </c>
      <c r="N16" s="594" t="s">
        <v>524</v>
      </c>
      <c r="O16" s="590"/>
    </row>
    <row r="17" spans="1:15" hidden="1" x14ac:dyDescent="0.25">
      <c r="A17" s="584" t="s">
        <v>525</v>
      </c>
      <c r="B17" s="585" t="s">
        <v>2707</v>
      </c>
      <c r="C17" s="586" t="s">
        <v>67</v>
      </c>
      <c r="D17" s="586" t="s">
        <v>67</v>
      </c>
      <c r="E17" s="588" t="s">
        <v>642</v>
      </c>
      <c r="F17" s="588" t="s">
        <v>524</v>
      </c>
      <c r="G17" s="588" t="s">
        <v>524</v>
      </c>
      <c r="H17" s="588" t="s">
        <v>524</v>
      </c>
      <c r="I17" s="588" t="s">
        <v>524</v>
      </c>
      <c r="J17" s="588" t="s">
        <v>524</v>
      </c>
      <c r="K17" s="588" t="s">
        <v>642</v>
      </c>
      <c r="L17" s="588" t="s">
        <v>524</v>
      </c>
      <c r="M17" s="588" t="s">
        <v>524</v>
      </c>
      <c r="N17" s="589" t="s">
        <v>524</v>
      </c>
      <c r="O17" s="584"/>
    </row>
    <row r="18" spans="1:15" hidden="1" x14ac:dyDescent="0.25">
      <c r="A18" s="590" t="s">
        <v>525</v>
      </c>
      <c r="B18" s="591" t="s">
        <v>2707</v>
      </c>
      <c r="C18" s="592" t="s">
        <v>885</v>
      </c>
      <c r="D18" s="592" t="s">
        <v>134</v>
      </c>
      <c r="E18" s="593" t="s">
        <v>642</v>
      </c>
      <c r="F18" s="593" t="s">
        <v>524</v>
      </c>
      <c r="G18" s="593" t="s">
        <v>524</v>
      </c>
      <c r="H18" s="593" t="s">
        <v>524</v>
      </c>
      <c r="I18" s="593" t="s">
        <v>524</v>
      </c>
      <c r="J18" s="593" t="s">
        <v>524</v>
      </c>
      <c r="K18" s="593" t="s">
        <v>642</v>
      </c>
      <c r="L18" s="593" t="s">
        <v>524</v>
      </c>
      <c r="M18" s="593" t="s">
        <v>642</v>
      </c>
      <c r="N18" s="594" t="s">
        <v>524</v>
      </c>
      <c r="O18" s="590"/>
    </row>
    <row r="19" spans="1:15" hidden="1" x14ac:dyDescent="0.25">
      <c r="A19" s="584" t="s">
        <v>525</v>
      </c>
      <c r="B19" s="585" t="s">
        <v>2707</v>
      </c>
      <c r="C19" s="586" t="s">
        <v>56</v>
      </c>
      <c r="D19" s="586" t="s">
        <v>56</v>
      </c>
      <c r="E19" s="588" t="s">
        <v>642</v>
      </c>
      <c r="F19" s="588" t="s">
        <v>524</v>
      </c>
      <c r="G19" s="588" t="s">
        <v>524</v>
      </c>
      <c r="H19" s="588" t="s">
        <v>524</v>
      </c>
      <c r="I19" s="588" t="s">
        <v>524</v>
      </c>
      <c r="J19" s="588" t="s">
        <v>524</v>
      </c>
      <c r="K19" s="588" t="s">
        <v>642</v>
      </c>
      <c r="L19" s="588" t="s">
        <v>642</v>
      </c>
      <c r="M19" s="588" t="s">
        <v>642</v>
      </c>
      <c r="N19" s="589" t="s">
        <v>524</v>
      </c>
      <c r="O19" s="584"/>
    </row>
    <row r="20" spans="1:15" hidden="1" x14ac:dyDescent="0.25">
      <c r="A20" s="590" t="s">
        <v>525</v>
      </c>
      <c r="B20" s="591" t="s">
        <v>2707</v>
      </c>
      <c r="C20" s="592" t="s">
        <v>70</v>
      </c>
      <c r="D20" s="592" t="s">
        <v>134</v>
      </c>
      <c r="E20" s="593" t="s">
        <v>642</v>
      </c>
      <c r="F20" s="593" t="s">
        <v>524</v>
      </c>
      <c r="G20" s="593" t="s">
        <v>524</v>
      </c>
      <c r="H20" s="593" t="s">
        <v>524</v>
      </c>
      <c r="I20" s="593" t="s">
        <v>524</v>
      </c>
      <c r="J20" s="593" t="s">
        <v>524</v>
      </c>
      <c r="K20" s="593" t="s">
        <v>642</v>
      </c>
      <c r="L20" s="593" t="s">
        <v>524</v>
      </c>
      <c r="M20" s="593" t="s">
        <v>524</v>
      </c>
      <c r="N20" s="594" t="s">
        <v>524</v>
      </c>
      <c r="O20" s="590"/>
    </row>
    <row r="21" spans="1:15" hidden="1" x14ac:dyDescent="0.25">
      <c r="A21" s="584" t="s">
        <v>525</v>
      </c>
      <c r="B21" s="585" t="s">
        <v>2707</v>
      </c>
      <c r="C21" s="586" t="s">
        <v>119</v>
      </c>
      <c r="D21" s="586" t="s">
        <v>134</v>
      </c>
      <c r="E21" s="588" t="s">
        <v>642</v>
      </c>
      <c r="F21" s="588" t="s">
        <v>524</v>
      </c>
      <c r="G21" s="588" t="s">
        <v>524</v>
      </c>
      <c r="H21" s="588" t="s">
        <v>524</v>
      </c>
      <c r="I21" s="588" t="s">
        <v>524</v>
      </c>
      <c r="J21" s="588" t="s">
        <v>524</v>
      </c>
      <c r="K21" s="588" t="s">
        <v>642</v>
      </c>
      <c r="L21" s="588" t="s">
        <v>524</v>
      </c>
      <c r="M21" s="588" t="s">
        <v>524</v>
      </c>
      <c r="N21" s="589" t="s">
        <v>524</v>
      </c>
      <c r="O21" s="584"/>
    </row>
    <row r="22" spans="1:15" hidden="1" x14ac:dyDescent="0.25">
      <c r="A22" s="590" t="s">
        <v>525</v>
      </c>
      <c r="B22" s="591" t="s">
        <v>2707</v>
      </c>
      <c r="C22" s="592" t="s">
        <v>112</v>
      </c>
      <c r="D22" s="592" t="s">
        <v>134</v>
      </c>
      <c r="E22" s="593" t="s">
        <v>642</v>
      </c>
      <c r="F22" s="593" t="s">
        <v>524</v>
      </c>
      <c r="G22" s="593" t="s">
        <v>524</v>
      </c>
      <c r="H22" s="593" t="s">
        <v>524</v>
      </c>
      <c r="I22" s="593" t="s">
        <v>524</v>
      </c>
      <c r="J22" s="593" t="s">
        <v>524</v>
      </c>
      <c r="K22" s="593" t="s">
        <v>642</v>
      </c>
      <c r="L22" s="593" t="s">
        <v>524</v>
      </c>
      <c r="M22" s="593" t="s">
        <v>524</v>
      </c>
      <c r="N22" s="594" t="s">
        <v>524</v>
      </c>
      <c r="O22" s="590"/>
    </row>
    <row r="23" spans="1:15" hidden="1" x14ac:dyDescent="0.25">
      <c r="A23" s="584" t="s">
        <v>525</v>
      </c>
      <c r="B23" s="585" t="s">
        <v>2707</v>
      </c>
      <c r="C23" s="586" t="s">
        <v>20</v>
      </c>
      <c r="D23" s="586" t="s">
        <v>40</v>
      </c>
      <c r="E23" s="588" t="s">
        <v>642</v>
      </c>
      <c r="F23" s="588" t="s">
        <v>524</v>
      </c>
      <c r="G23" s="588" t="s">
        <v>524</v>
      </c>
      <c r="H23" s="588" t="s">
        <v>524</v>
      </c>
      <c r="I23" s="588" t="s">
        <v>524</v>
      </c>
      <c r="J23" s="588" t="s">
        <v>524</v>
      </c>
      <c r="K23" s="588" t="s">
        <v>642</v>
      </c>
      <c r="L23" s="588" t="s">
        <v>524</v>
      </c>
      <c r="M23" s="588" t="s">
        <v>524</v>
      </c>
      <c r="N23" s="589" t="s">
        <v>524</v>
      </c>
      <c r="O23" s="584"/>
    </row>
    <row r="24" spans="1:15" hidden="1" x14ac:dyDescent="0.25">
      <c r="A24" s="590" t="s">
        <v>525</v>
      </c>
      <c r="B24" s="591" t="s">
        <v>2707</v>
      </c>
      <c r="C24" s="592" t="s">
        <v>67</v>
      </c>
      <c r="D24" s="592" t="s">
        <v>40</v>
      </c>
      <c r="E24" s="593" t="s">
        <v>642</v>
      </c>
      <c r="F24" s="593" t="s">
        <v>524</v>
      </c>
      <c r="G24" s="593" t="s">
        <v>524</v>
      </c>
      <c r="H24" s="593" t="s">
        <v>524</v>
      </c>
      <c r="I24" s="593" t="s">
        <v>524</v>
      </c>
      <c r="J24" s="593" t="s">
        <v>524</v>
      </c>
      <c r="K24" s="593" t="s">
        <v>642</v>
      </c>
      <c r="L24" s="593" t="s">
        <v>524</v>
      </c>
      <c r="M24" s="593" t="s">
        <v>524</v>
      </c>
      <c r="N24" s="594" t="s">
        <v>524</v>
      </c>
      <c r="O24" s="590"/>
    </row>
    <row r="25" spans="1:15" hidden="1" x14ac:dyDescent="0.25">
      <c r="A25" s="584" t="s">
        <v>525</v>
      </c>
      <c r="B25" s="585" t="s">
        <v>2707</v>
      </c>
      <c r="C25" s="586" t="s">
        <v>116</v>
      </c>
      <c r="D25" s="586" t="s">
        <v>116</v>
      </c>
      <c r="E25" s="588" t="s">
        <v>642</v>
      </c>
      <c r="F25" s="588" t="s">
        <v>642</v>
      </c>
      <c r="G25" s="588" t="s">
        <v>524</v>
      </c>
      <c r="H25" s="588" t="s">
        <v>524</v>
      </c>
      <c r="I25" s="588" t="s">
        <v>524</v>
      </c>
      <c r="J25" s="588" t="s">
        <v>524</v>
      </c>
      <c r="K25" s="588" t="s">
        <v>524</v>
      </c>
      <c r="L25" s="588" t="s">
        <v>524</v>
      </c>
      <c r="M25" s="588" t="s">
        <v>524</v>
      </c>
      <c r="N25" s="589" t="s">
        <v>524</v>
      </c>
      <c r="O25" s="584"/>
    </row>
    <row r="26" spans="1:15" hidden="1" x14ac:dyDescent="0.25">
      <c r="A26" s="590" t="s">
        <v>525</v>
      </c>
      <c r="B26" s="591" t="s">
        <v>2707</v>
      </c>
      <c r="C26" s="592" t="s">
        <v>70</v>
      </c>
      <c r="D26" s="592" t="s">
        <v>70</v>
      </c>
      <c r="E26" s="593" t="s">
        <v>642</v>
      </c>
      <c r="F26" s="593" t="s">
        <v>524</v>
      </c>
      <c r="G26" s="593" t="s">
        <v>524</v>
      </c>
      <c r="H26" s="593" t="s">
        <v>524</v>
      </c>
      <c r="I26" s="593" t="s">
        <v>524</v>
      </c>
      <c r="J26" s="593" t="s">
        <v>524</v>
      </c>
      <c r="K26" s="593" t="s">
        <v>524</v>
      </c>
      <c r="L26" s="593" t="s">
        <v>524</v>
      </c>
      <c r="M26" s="593" t="s">
        <v>524</v>
      </c>
      <c r="N26" s="594" t="s">
        <v>524</v>
      </c>
      <c r="O26" s="590"/>
    </row>
    <row r="27" spans="1:15" hidden="1" x14ac:dyDescent="0.25">
      <c r="A27" s="584" t="s">
        <v>525</v>
      </c>
      <c r="B27" s="585" t="s">
        <v>2707</v>
      </c>
      <c r="C27" s="586" t="s">
        <v>56</v>
      </c>
      <c r="D27" s="586" t="s">
        <v>40</v>
      </c>
      <c r="E27" s="588" t="s">
        <v>524</v>
      </c>
      <c r="F27" s="588" t="s">
        <v>524</v>
      </c>
      <c r="G27" s="588" t="s">
        <v>524</v>
      </c>
      <c r="H27" s="588" t="s">
        <v>524</v>
      </c>
      <c r="I27" s="588" t="s">
        <v>524</v>
      </c>
      <c r="J27" s="588" t="s">
        <v>524</v>
      </c>
      <c r="K27" s="588" t="s">
        <v>642</v>
      </c>
      <c r="L27" s="588" t="s">
        <v>524</v>
      </c>
      <c r="M27" s="588" t="s">
        <v>524</v>
      </c>
      <c r="N27" s="589" t="s">
        <v>524</v>
      </c>
      <c r="O27" s="584"/>
    </row>
    <row r="28" spans="1:15" hidden="1" x14ac:dyDescent="0.25">
      <c r="A28" s="590" t="s">
        <v>525</v>
      </c>
      <c r="B28" s="591" t="s">
        <v>2707</v>
      </c>
      <c r="C28" s="592" t="s">
        <v>91</v>
      </c>
      <c r="D28" s="592" t="s">
        <v>1426</v>
      </c>
      <c r="E28" s="593" t="s">
        <v>642</v>
      </c>
      <c r="F28" s="593" t="s">
        <v>642</v>
      </c>
      <c r="G28" s="593" t="s">
        <v>524</v>
      </c>
      <c r="H28" s="593" t="s">
        <v>524</v>
      </c>
      <c r="I28" s="593" t="s">
        <v>524</v>
      </c>
      <c r="J28" s="593" t="s">
        <v>524</v>
      </c>
      <c r="K28" s="593" t="s">
        <v>642</v>
      </c>
      <c r="L28" s="593" t="s">
        <v>524</v>
      </c>
      <c r="M28" s="593" t="s">
        <v>524</v>
      </c>
      <c r="N28" s="594" t="s">
        <v>524</v>
      </c>
      <c r="O28" s="590"/>
    </row>
    <row r="29" spans="1:15" hidden="1" x14ac:dyDescent="0.25">
      <c r="A29" s="584" t="s">
        <v>525</v>
      </c>
      <c r="B29" s="585" t="s">
        <v>2707</v>
      </c>
      <c r="C29" s="586" t="s">
        <v>91</v>
      </c>
      <c r="D29" s="586" t="s">
        <v>134</v>
      </c>
      <c r="E29" s="588" t="s">
        <v>524</v>
      </c>
      <c r="F29" s="588" t="s">
        <v>524</v>
      </c>
      <c r="G29" s="588" t="s">
        <v>524</v>
      </c>
      <c r="H29" s="588" t="s">
        <v>524</v>
      </c>
      <c r="I29" s="588" t="s">
        <v>524</v>
      </c>
      <c r="J29" s="588" t="s">
        <v>524</v>
      </c>
      <c r="K29" s="588" t="s">
        <v>642</v>
      </c>
      <c r="L29" s="588" t="s">
        <v>524</v>
      </c>
      <c r="M29" s="588" t="s">
        <v>524</v>
      </c>
      <c r="N29" s="589" t="s">
        <v>524</v>
      </c>
      <c r="O29" s="584"/>
    </row>
    <row r="30" spans="1:15" hidden="1" x14ac:dyDescent="0.25">
      <c r="A30" s="590" t="s">
        <v>525</v>
      </c>
      <c r="B30" s="591" t="s">
        <v>2707</v>
      </c>
      <c r="C30" s="592" t="s">
        <v>2065</v>
      </c>
      <c r="D30" s="592" t="s">
        <v>2064</v>
      </c>
      <c r="E30" s="593" t="s">
        <v>524</v>
      </c>
      <c r="F30" s="593" t="s">
        <v>524</v>
      </c>
      <c r="G30" s="593" t="s">
        <v>524</v>
      </c>
      <c r="H30" s="593" t="s">
        <v>524</v>
      </c>
      <c r="I30" s="593" t="s">
        <v>524</v>
      </c>
      <c r="J30" s="593" t="s">
        <v>524</v>
      </c>
      <c r="K30" s="593" t="s">
        <v>524</v>
      </c>
      <c r="L30" s="593" t="s">
        <v>524</v>
      </c>
      <c r="M30" s="593" t="s">
        <v>524</v>
      </c>
      <c r="N30" s="594" t="s">
        <v>524</v>
      </c>
      <c r="O30" s="590"/>
    </row>
    <row r="31" spans="1:15" hidden="1" x14ac:dyDescent="0.25">
      <c r="A31" s="584" t="s">
        <v>525</v>
      </c>
      <c r="B31" s="585" t="s">
        <v>2707</v>
      </c>
      <c r="C31" s="586" t="s">
        <v>83</v>
      </c>
      <c r="D31" s="586" t="s">
        <v>40</v>
      </c>
      <c r="E31" s="588" t="s">
        <v>642</v>
      </c>
      <c r="F31" s="588" t="s">
        <v>524</v>
      </c>
      <c r="G31" s="588" t="s">
        <v>524</v>
      </c>
      <c r="H31" s="588" t="s">
        <v>524</v>
      </c>
      <c r="I31" s="588" t="s">
        <v>524</v>
      </c>
      <c r="J31" s="588" t="s">
        <v>524</v>
      </c>
      <c r="K31" s="588" t="s">
        <v>642</v>
      </c>
      <c r="L31" s="588" t="s">
        <v>524</v>
      </c>
      <c r="M31" s="588" t="s">
        <v>642</v>
      </c>
      <c r="N31" s="589" t="s">
        <v>524</v>
      </c>
      <c r="O31" s="584"/>
    </row>
    <row r="32" spans="1:15" hidden="1" x14ac:dyDescent="0.25">
      <c r="A32" s="590" t="s">
        <v>525</v>
      </c>
      <c r="B32" s="591" t="s">
        <v>2707</v>
      </c>
      <c r="C32" s="592" t="s">
        <v>119</v>
      </c>
      <c r="D32" s="592" t="s">
        <v>40</v>
      </c>
      <c r="E32" s="593" t="s">
        <v>642</v>
      </c>
      <c r="F32" s="593" t="s">
        <v>524</v>
      </c>
      <c r="G32" s="593" t="s">
        <v>524</v>
      </c>
      <c r="H32" s="593" t="s">
        <v>524</v>
      </c>
      <c r="I32" s="593" t="s">
        <v>524</v>
      </c>
      <c r="J32" s="593" t="s">
        <v>524</v>
      </c>
      <c r="K32" s="593" t="s">
        <v>642</v>
      </c>
      <c r="L32" s="593" t="s">
        <v>524</v>
      </c>
      <c r="M32" s="593" t="s">
        <v>642</v>
      </c>
      <c r="N32" s="594" t="s">
        <v>524</v>
      </c>
      <c r="O32" s="590"/>
    </row>
    <row r="33" spans="1:15" hidden="1" x14ac:dyDescent="0.25">
      <c r="A33" s="584" t="s">
        <v>525</v>
      </c>
      <c r="B33" s="585" t="s">
        <v>2707</v>
      </c>
      <c r="C33" s="586" t="s">
        <v>76</v>
      </c>
      <c r="D33" s="586" t="s">
        <v>40</v>
      </c>
      <c r="E33" s="588" t="s">
        <v>642</v>
      </c>
      <c r="F33" s="588" t="s">
        <v>524</v>
      </c>
      <c r="G33" s="588" t="s">
        <v>524</v>
      </c>
      <c r="H33" s="588" t="s">
        <v>524</v>
      </c>
      <c r="I33" s="588" t="s">
        <v>524</v>
      </c>
      <c r="J33" s="588" t="s">
        <v>524</v>
      </c>
      <c r="K33" s="588" t="s">
        <v>642</v>
      </c>
      <c r="L33" s="588" t="s">
        <v>524</v>
      </c>
      <c r="M33" s="588" t="s">
        <v>642</v>
      </c>
      <c r="N33" s="589" t="s">
        <v>524</v>
      </c>
      <c r="O33" s="584"/>
    </row>
    <row r="34" spans="1:15" hidden="1" x14ac:dyDescent="0.25">
      <c r="A34" s="590" t="s">
        <v>525</v>
      </c>
      <c r="B34" s="591" t="s">
        <v>2707</v>
      </c>
      <c r="C34" s="592" t="s">
        <v>885</v>
      </c>
      <c r="D34" s="592" t="s">
        <v>40</v>
      </c>
      <c r="E34" s="593" t="s">
        <v>642</v>
      </c>
      <c r="F34" s="593" t="s">
        <v>524</v>
      </c>
      <c r="G34" s="593" t="s">
        <v>524</v>
      </c>
      <c r="H34" s="593" t="s">
        <v>524</v>
      </c>
      <c r="I34" s="593" t="s">
        <v>524</v>
      </c>
      <c r="J34" s="593" t="s">
        <v>524</v>
      </c>
      <c r="K34" s="593" t="s">
        <v>642</v>
      </c>
      <c r="L34" s="593" t="s">
        <v>524</v>
      </c>
      <c r="M34" s="593" t="s">
        <v>524</v>
      </c>
      <c r="N34" s="594" t="s">
        <v>524</v>
      </c>
      <c r="O34" s="590"/>
    </row>
    <row r="35" spans="1:15" hidden="1" x14ac:dyDescent="0.25">
      <c r="A35" s="584" t="s">
        <v>525</v>
      </c>
      <c r="B35" s="585" t="s">
        <v>2707</v>
      </c>
      <c r="C35" s="586" t="s">
        <v>112</v>
      </c>
      <c r="D35" s="586" t="s">
        <v>1699</v>
      </c>
      <c r="E35" s="588" t="s">
        <v>642</v>
      </c>
      <c r="F35" s="588" t="s">
        <v>524</v>
      </c>
      <c r="G35" s="588" t="s">
        <v>524</v>
      </c>
      <c r="H35" s="588" t="s">
        <v>524</v>
      </c>
      <c r="I35" s="588" t="s">
        <v>524</v>
      </c>
      <c r="J35" s="588" t="s">
        <v>524</v>
      </c>
      <c r="K35" s="588" t="s">
        <v>524</v>
      </c>
      <c r="L35" s="588" t="s">
        <v>524</v>
      </c>
      <c r="M35" s="588" t="s">
        <v>524</v>
      </c>
      <c r="N35" s="589" t="s">
        <v>524</v>
      </c>
      <c r="O35" s="584"/>
    </row>
    <row r="36" spans="1:15" hidden="1" x14ac:dyDescent="0.25">
      <c r="A36" s="590" t="s">
        <v>525</v>
      </c>
      <c r="B36" s="591" t="s">
        <v>2707</v>
      </c>
      <c r="C36" s="592" t="s">
        <v>80</v>
      </c>
      <c r="D36" s="592" t="s">
        <v>1373</v>
      </c>
      <c r="E36" s="593" t="s">
        <v>642</v>
      </c>
      <c r="F36" s="593" t="s">
        <v>524</v>
      </c>
      <c r="G36" s="593" t="s">
        <v>524</v>
      </c>
      <c r="H36" s="593" t="s">
        <v>524</v>
      </c>
      <c r="I36" s="593" t="s">
        <v>524</v>
      </c>
      <c r="J36" s="593" t="s">
        <v>524</v>
      </c>
      <c r="K36" s="593" t="s">
        <v>524</v>
      </c>
      <c r="L36" s="593" t="s">
        <v>524</v>
      </c>
      <c r="M36" s="593" t="s">
        <v>524</v>
      </c>
      <c r="N36" s="594" t="s">
        <v>524</v>
      </c>
      <c r="O36" s="590"/>
    </row>
    <row r="37" spans="1:15" hidden="1" x14ac:dyDescent="0.25">
      <c r="A37" s="584" t="s">
        <v>525</v>
      </c>
      <c r="B37" s="585" t="s">
        <v>2707</v>
      </c>
      <c r="C37" s="586" t="s">
        <v>2065</v>
      </c>
      <c r="D37" s="586" t="s">
        <v>2065</v>
      </c>
      <c r="E37" s="588" t="s">
        <v>524</v>
      </c>
      <c r="F37" s="588" t="s">
        <v>524</v>
      </c>
      <c r="G37" s="588" t="s">
        <v>524</v>
      </c>
      <c r="H37" s="588" t="s">
        <v>524</v>
      </c>
      <c r="I37" s="588" t="s">
        <v>524</v>
      </c>
      <c r="J37" s="588" t="s">
        <v>524</v>
      </c>
      <c r="K37" s="588" t="s">
        <v>524</v>
      </c>
      <c r="L37" s="588" t="s">
        <v>524</v>
      </c>
      <c r="M37" s="588" t="s">
        <v>524</v>
      </c>
      <c r="N37" s="589" t="s">
        <v>524</v>
      </c>
      <c r="O37" s="584"/>
    </row>
    <row r="38" spans="1:15" hidden="1" x14ac:dyDescent="0.25">
      <c r="A38" s="590" t="s">
        <v>525</v>
      </c>
      <c r="B38" s="591" t="s">
        <v>2707</v>
      </c>
      <c r="C38" s="592" t="s">
        <v>76</v>
      </c>
      <c r="D38" s="592" t="s">
        <v>76</v>
      </c>
      <c r="E38" s="593" t="s">
        <v>642</v>
      </c>
      <c r="F38" s="593" t="s">
        <v>642</v>
      </c>
      <c r="G38" s="593" t="s">
        <v>524</v>
      </c>
      <c r="H38" s="593" t="s">
        <v>524</v>
      </c>
      <c r="I38" s="593" t="s">
        <v>524</v>
      </c>
      <c r="J38" s="593" t="s">
        <v>524</v>
      </c>
      <c r="K38" s="593" t="s">
        <v>642</v>
      </c>
      <c r="L38" s="593" t="s">
        <v>524</v>
      </c>
      <c r="M38" s="593" t="s">
        <v>524</v>
      </c>
      <c r="N38" s="594" t="s">
        <v>524</v>
      </c>
      <c r="O38" s="590"/>
    </row>
    <row r="39" spans="1:15" hidden="1" x14ac:dyDescent="0.25">
      <c r="A39" s="584" t="s">
        <v>525</v>
      </c>
      <c r="B39" s="585" t="s">
        <v>2707</v>
      </c>
      <c r="C39" s="586" t="s">
        <v>94</v>
      </c>
      <c r="D39" s="586" t="s">
        <v>94</v>
      </c>
      <c r="E39" s="588" t="s">
        <v>642</v>
      </c>
      <c r="F39" s="588" t="s">
        <v>642</v>
      </c>
      <c r="G39" s="588" t="s">
        <v>524</v>
      </c>
      <c r="H39" s="588" t="s">
        <v>524</v>
      </c>
      <c r="I39" s="588" t="s">
        <v>524</v>
      </c>
      <c r="J39" s="588" t="s">
        <v>524</v>
      </c>
      <c r="K39" s="588" t="s">
        <v>524</v>
      </c>
      <c r="L39" s="588" t="s">
        <v>524</v>
      </c>
      <c r="M39" s="588" t="s">
        <v>524</v>
      </c>
      <c r="N39" s="589" t="s">
        <v>524</v>
      </c>
      <c r="O39" s="584"/>
    </row>
    <row r="40" spans="1:15" hidden="1" x14ac:dyDescent="0.25">
      <c r="A40" s="590" t="s">
        <v>525</v>
      </c>
      <c r="B40" s="591" t="s">
        <v>2707</v>
      </c>
      <c r="C40" s="592" t="s">
        <v>85</v>
      </c>
      <c r="D40" s="592" t="s">
        <v>134</v>
      </c>
      <c r="E40" s="593" t="s">
        <v>642</v>
      </c>
      <c r="F40" s="593" t="s">
        <v>524</v>
      </c>
      <c r="G40" s="593" t="s">
        <v>524</v>
      </c>
      <c r="H40" s="593" t="s">
        <v>524</v>
      </c>
      <c r="I40" s="593" t="s">
        <v>524</v>
      </c>
      <c r="J40" s="593" t="s">
        <v>524</v>
      </c>
      <c r="K40" s="593" t="s">
        <v>642</v>
      </c>
      <c r="L40" s="593" t="s">
        <v>524</v>
      </c>
      <c r="M40" s="593" t="s">
        <v>524</v>
      </c>
      <c r="N40" s="594" t="s">
        <v>524</v>
      </c>
      <c r="O40" s="590"/>
    </row>
    <row r="41" spans="1:15" hidden="1" x14ac:dyDescent="0.25">
      <c r="A41" s="584" t="s">
        <v>525</v>
      </c>
      <c r="B41" s="585" t="s">
        <v>2707</v>
      </c>
      <c r="C41" s="586" t="s">
        <v>73</v>
      </c>
      <c r="D41" s="586" t="s">
        <v>134</v>
      </c>
      <c r="E41" s="588" t="s">
        <v>642</v>
      </c>
      <c r="F41" s="588" t="s">
        <v>524</v>
      </c>
      <c r="G41" s="588" t="s">
        <v>524</v>
      </c>
      <c r="H41" s="588" t="s">
        <v>524</v>
      </c>
      <c r="I41" s="588" t="s">
        <v>524</v>
      </c>
      <c r="J41" s="588" t="s">
        <v>524</v>
      </c>
      <c r="K41" s="588" t="s">
        <v>642</v>
      </c>
      <c r="L41" s="588" t="s">
        <v>524</v>
      </c>
      <c r="M41" s="588" t="s">
        <v>524</v>
      </c>
      <c r="N41" s="589" t="s">
        <v>524</v>
      </c>
      <c r="O41" s="584"/>
    </row>
    <row r="42" spans="1:15" hidden="1" x14ac:dyDescent="0.25">
      <c r="A42" s="590" t="s">
        <v>525</v>
      </c>
      <c r="B42" s="591" t="s">
        <v>2707</v>
      </c>
      <c r="C42" s="592" t="s">
        <v>76</v>
      </c>
      <c r="D42" s="592" t="s">
        <v>134</v>
      </c>
      <c r="E42" s="593" t="s">
        <v>642</v>
      </c>
      <c r="F42" s="593" t="s">
        <v>524</v>
      </c>
      <c r="G42" s="593" t="s">
        <v>524</v>
      </c>
      <c r="H42" s="593" t="s">
        <v>524</v>
      </c>
      <c r="I42" s="593" t="s">
        <v>524</v>
      </c>
      <c r="J42" s="593" t="s">
        <v>524</v>
      </c>
      <c r="K42" s="593" t="s">
        <v>642</v>
      </c>
      <c r="L42" s="593" t="s">
        <v>524</v>
      </c>
      <c r="M42" s="593" t="s">
        <v>524</v>
      </c>
      <c r="N42" s="594" t="s">
        <v>524</v>
      </c>
      <c r="O42" s="590"/>
    </row>
    <row r="43" spans="1:15" hidden="1" x14ac:dyDescent="0.25">
      <c r="A43" s="584" t="s">
        <v>525</v>
      </c>
      <c r="B43" s="585" t="s">
        <v>2707</v>
      </c>
      <c r="C43" s="586" t="s">
        <v>116</v>
      </c>
      <c r="D43" s="586" t="s">
        <v>40</v>
      </c>
      <c r="E43" s="588" t="s">
        <v>642</v>
      </c>
      <c r="F43" s="588" t="s">
        <v>524</v>
      </c>
      <c r="G43" s="588" t="s">
        <v>524</v>
      </c>
      <c r="H43" s="588" t="s">
        <v>524</v>
      </c>
      <c r="I43" s="588" t="s">
        <v>524</v>
      </c>
      <c r="J43" s="588" t="s">
        <v>524</v>
      </c>
      <c r="K43" s="588" t="s">
        <v>642</v>
      </c>
      <c r="L43" s="588" t="s">
        <v>524</v>
      </c>
      <c r="M43" s="588" t="s">
        <v>524</v>
      </c>
      <c r="N43" s="589" t="s">
        <v>524</v>
      </c>
      <c r="O43" s="584"/>
    </row>
    <row r="44" spans="1:15" hidden="1" x14ac:dyDescent="0.25">
      <c r="A44" s="590" t="s">
        <v>525</v>
      </c>
      <c r="B44" s="591" t="s">
        <v>2707</v>
      </c>
      <c r="C44" s="592" t="s">
        <v>94</v>
      </c>
      <c r="D44" s="592" t="s">
        <v>134</v>
      </c>
      <c r="E44" s="593" t="s">
        <v>524</v>
      </c>
      <c r="F44" s="593" t="s">
        <v>524</v>
      </c>
      <c r="G44" s="593" t="s">
        <v>524</v>
      </c>
      <c r="H44" s="593" t="s">
        <v>524</v>
      </c>
      <c r="I44" s="593" t="s">
        <v>524</v>
      </c>
      <c r="J44" s="593" t="s">
        <v>524</v>
      </c>
      <c r="K44" s="593" t="s">
        <v>642</v>
      </c>
      <c r="L44" s="593" t="s">
        <v>524</v>
      </c>
      <c r="M44" s="593" t="s">
        <v>524</v>
      </c>
      <c r="N44" s="594" t="s">
        <v>524</v>
      </c>
      <c r="O44" s="590"/>
    </row>
    <row r="45" spans="1:15" hidden="1" x14ac:dyDescent="0.25">
      <c r="A45" s="584" t="s">
        <v>525</v>
      </c>
      <c r="B45" s="585" t="s">
        <v>2707</v>
      </c>
      <c r="C45" s="586" t="s">
        <v>94</v>
      </c>
      <c r="D45" s="586" t="s">
        <v>1437</v>
      </c>
      <c r="E45" s="588" t="s">
        <v>524</v>
      </c>
      <c r="F45" s="588" t="s">
        <v>524</v>
      </c>
      <c r="G45" s="588" t="s">
        <v>524</v>
      </c>
      <c r="H45" s="588" t="s">
        <v>524</v>
      </c>
      <c r="I45" s="588" t="s">
        <v>524</v>
      </c>
      <c r="J45" s="588" t="s">
        <v>524</v>
      </c>
      <c r="K45" s="588" t="s">
        <v>524</v>
      </c>
      <c r="L45" s="588" t="s">
        <v>524</v>
      </c>
      <c r="M45" s="588" t="s">
        <v>524</v>
      </c>
      <c r="N45" s="589" t="s">
        <v>524</v>
      </c>
      <c r="O45" s="584"/>
    </row>
    <row r="46" spans="1:15" hidden="1" x14ac:dyDescent="0.25">
      <c r="A46" s="590" t="s">
        <v>525</v>
      </c>
      <c r="B46" s="591" t="s">
        <v>2707</v>
      </c>
      <c r="C46" s="592" t="s">
        <v>112</v>
      </c>
      <c r="D46" s="592" t="s">
        <v>112</v>
      </c>
      <c r="E46" s="593" t="s">
        <v>642</v>
      </c>
      <c r="F46" s="593" t="s">
        <v>642</v>
      </c>
      <c r="G46" s="593" t="s">
        <v>524</v>
      </c>
      <c r="H46" s="593" t="s">
        <v>524</v>
      </c>
      <c r="I46" s="593" t="s">
        <v>524</v>
      </c>
      <c r="J46" s="593" t="s">
        <v>524</v>
      </c>
      <c r="K46" s="593" t="s">
        <v>524</v>
      </c>
      <c r="L46" s="593" t="s">
        <v>524</v>
      </c>
      <c r="M46" s="593" t="s">
        <v>524</v>
      </c>
      <c r="N46" s="594" t="s">
        <v>524</v>
      </c>
      <c r="O46" s="590"/>
    </row>
    <row r="47" spans="1:15" hidden="1" x14ac:dyDescent="0.25">
      <c r="A47" s="584" t="s">
        <v>525</v>
      </c>
      <c r="B47" s="585" t="s">
        <v>2707</v>
      </c>
      <c r="C47" s="586" t="s">
        <v>70</v>
      </c>
      <c r="D47" s="586" t="s">
        <v>40</v>
      </c>
      <c r="E47" s="588" t="s">
        <v>642</v>
      </c>
      <c r="F47" s="588" t="s">
        <v>524</v>
      </c>
      <c r="G47" s="588" t="s">
        <v>524</v>
      </c>
      <c r="H47" s="588" t="s">
        <v>524</v>
      </c>
      <c r="I47" s="588" t="s">
        <v>524</v>
      </c>
      <c r="J47" s="588" t="s">
        <v>524</v>
      </c>
      <c r="K47" s="588" t="s">
        <v>642</v>
      </c>
      <c r="L47" s="588" t="s">
        <v>524</v>
      </c>
      <c r="M47" s="588" t="s">
        <v>524</v>
      </c>
      <c r="N47" s="589" t="s">
        <v>524</v>
      </c>
      <c r="O47" s="584"/>
    </row>
    <row r="48" spans="1:15" hidden="1" x14ac:dyDescent="0.25">
      <c r="A48" s="590" t="s">
        <v>525</v>
      </c>
      <c r="B48" s="591" t="s">
        <v>2707</v>
      </c>
      <c r="C48" s="592" t="s">
        <v>37</v>
      </c>
      <c r="D48" s="592" t="s">
        <v>37</v>
      </c>
      <c r="E48" s="593" t="s">
        <v>642</v>
      </c>
      <c r="F48" s="593" t="s">
        <v>524</v>
      </c>
      <c r="G48" s="593" t="s">
        <v>524</v>
      </c>
      <c r="H48" s="593" t="s">
        <v>524</v>
      </c>
      <c r="I48" s="593" t="s">
        <v>524</v>
      </c>
      <c r="J48" s="593" t="s">
        <v>524</v>
      </c>
      <c r="K48" s="593" t="s">
        <v>642</v>
      </c>
      <c r="L48" s="593" t="s">
        <v>524</v>
      </c>
      <c r="M48" s="593" t="s">
        <v>642</v>
      </c>
      <c r="N48" s="594" t="s">
        <v>524</v>
      </c>
      <c r="O48" s="590"/>
    </row>
    <row r="49" spans="1:15" hidden="1" x14ac:dyDescent="0.25">
      <c r="A49" s="584" t="s">
        <v>525</v>
      </c>
      <c r="B49" s="585" t="s">
        <v>2707</v>
      </c>
      <c r="C49" s="586" t="s">
        <v>63</v>
      </c>
      <c r="D49" s="586" t="s">
        <v>40</v>
      </c>
      <c r="E49" s="588" t="s">
        <v>642</v>
      </c>
      <c r="F49" s="588" t="s">
        <v>524</v>
      </c>
      <c r="G49" s="588" t="s">
        <v>524</v>
      </c>
      <c r="H49" s="588" t="s">
        <v>524</v>
      </c>
      <c r="I49" s="588" t="s">
        <v>524</v>
      </c>
      <c r="J49" s="588" t="s">
        <v>524</v>
      </c>
      <c r="K49" s="588" t="s">
        <v>642</v>
      </c>
      <c r="L49" s="588" t="s">
        <v>524</v>
      </c>
      <c r="M49" s="588" t="s">
        <v>642</v>
      </c>
      <c r="N49" s="589" t="s">
        <v>524</v>
      </c>
      <c r="O49" s="584"/>
    </row>
    <row r="50" spans="1:15" hidden="1" x14ac:dyDescent="0.25">
      <c r="A50" s="590" t="s">
        <v>525</v>
      </c>
      <c r="B50" s="591" t="s">
        <v>2707</v>
      </c>
      <c r="C50" s="592" t="s">
        <v>616</v>
      </c>
      <c r="D50" s="592" t="s">
        <v>615</v>
      </c>
      <c r="E50" s="593" t="s">
        <v>642</v>
      </c>
      <c r="F50" s="593" t="s">
        <v>642</v>
      </c>
      <c r="G50" s="593" t="s">
        <v>524</v>
      </c>
      <c r="H50" s="593" t="s">
        <v>524</v>
      </c>
      <c r="I50" s="593" t="s">
        <v>524</v>
      </c>
      <c r="J50" s="593" t="s">
        <v>524</v>
      </c>
      <c r="K50" s="593" t="s">
        <v>524</v>
      </c>
      <c r="L50" s="593" t="s">
        <v>524</v>
      </c>
      <c r="M50" s="593" t="s">
        <v>524</v>
      </c>
      <c r="N50" s="594" t="s">
        <v>524</v>
      </c>
      <c r="O50" s="590"/>
    </row>
    <row r="51" spans="1:15" hidden="1" x14ac:dyDescent="0.25">
      <c r="A51" s="584" t="s">
        <v>525</v>
      </c>
      <c r="B51" s="585" t="s">
        <v>2707</v>
      </c>
      <c r="C51" s="586" t="s">
        <v>37</v>
      </c>
      <c r="D51" s="586" t="s">
        <v>744</v>
      </c>
      <c r="E51" s="588" t="s">
        <v>642</v>
      </c>
      <c r="F51" s="588" t="s">
        <v>524</v>
      </c>
      <c r="G51" s="588" t="s">
        <v>524</v>
      </c>
      <c r="H51" s="588" t="s">
        <v>524</v>
      </c>
      <c r="I51" s="588" t="s">
        <v>524</v>
      </c>
      <c r="J51" s="588" t="s">
        <v>524</v>
      </c>
      <c r="K51" s="588" t="s">
        <v>524</v>
      </c>
      <c r="L51" s="588" t="s">
        <v>524</v>
      </c>
      <c r="M51" s="588" t="s">
        <v>524</v>
      </c>
      <c r="N51" s="589" t="s">
        <v>524</v>
      </c>
      <c r="O51" s="584"/>
    </row>
    <row r="52" spans="1:15" hidden="1" x14ac:dyDescent="0.25">
      <c r="A52" s="590" t="s">
        <v>525</v>
      </c>
      <c r="B52" s="591" t="s">
        <v>2707</v>
      </c>
      <c r="C52" s="592" t="s">
        <v>83</v>
      </c>
      <c r="D52" s="592" t="s">
        <v>1403</v>
      </c>
      <c r="E52" s="593" t="s">
        <v>642</v>
      </c>
      <c r="F52" s="593" t="s">
        <v>642</v>
      </c>
      <c r="G52" s="593" t="s">
        <v>524</v>
      </c>
      <c r="H52" s="593" t="s">
        <v>524</v>
      </c>
      <c r="I52" s="593" t="s">
        <v>524</v>
      </c>
      <c r="J52" s="593" t="s">
        <v>524</v>
      </c>
      <c r="K52" s="593" t="s">
        <v>524</v>
      </c>
      <c r="L52" s="593" t="s">
        <v>524</v>
      </c>
      <c r="M52" s="593" t="s">
        <v>524</v>
      </c>
      <c r="N52" s="594" t="s">
        <v>524</v>
      </c>
      <c r="O52" s="590"/>
    </row>
    <row r="53" spans="1:15" hidden="1" x14ac:dyDescent="0.25">
      <c r="A53" s="584" t="s">
        <v>525</v>
      </c>
      <c r="B53" s="585" t="s">
        <v>2707</v>
      </c>
      <c r="C53" s="586" t="s">
        <v>599</v>
      </c>
      <c r="D53" s="586" t="s">
        <v>40</v>
      </c>
      <c r="E53" s="588" t="s">
        <v>642</v>
      </c>
      <c r="F53" s="588" t="s">
        <v>524</v>
      </c>
      <c r="G53" s="588" t="s">
        <v>524</v>
      </c>
      <c r="H53" s="588" t="s">
        <v>524</v>
      </c>
      <c r="I53" s="588" t="s">
        <v>524</v>
      </c>
      <c r="J53" s="588" t="s">
        <v>524</v>
      </c>
      <c r="K53" s="588" t="s">
        <v>642</v>
      </c>
      <c r="L53" s="588" t="s">
        <v>524</v>
      </c>
      <c r="M53" s="588" t="s">
        <v>524</v>
      </c>
      <c r="N53" s="589" t="s">
        <v>524</v>
      </c>
      <c r="O53" s="584"/>
    </row>
    <row r="54" spans="1:15" hidden="1" x14ac:dyDescent="0.25">
      <c r="A54" s="590" t="s">
        <v>525</v>
      </c>
      <c r="B54" s="591" t="s">
        <v>2707</v>
      </c>
      <c r="C54" s="592" t="s">
        <v>83</v>
      </c>
      <c r="D54" s="592" t="s">
        <v>83</v>
      </c>
      <c r="E54" s="593" t="s">
        <v>642</v>
      </c>
      <c r="F54" s="593" t="s">
        <v>642</v>
      </c>
      <c r="G54" s="593" t="s">
        <v>524</v>
      </c>
      <c r="H54" s="593" t="s">
        <v>524</v>
      </c>
      <c r="I54" s="593" t="s">
        <v>524</v>
      </c>
      <c r="J54" s="593" t="s">
        <v>524</v>
      </c>
      <c r="K54" s="593" t="s">
        <v>642</v>
      </c>
      <c r="L54" s="593" t="s">
        <v>642</v>
      </c>
      <c r="M54" s="593" t="s">
        <v>642</v>
      </c>
      <c r="N54" s="594" t="s">
        <v>524</v>
      </c>
      <c r="O54" s="590"/>
    </row>
    <row r="55" spans="1:15" hidden="1" x14ac:dyDescent="0.25">
      <c r="A55" s="584" t="s">
        <v>525</v>
      </c>
      <c r="B55" s="585" t="s">
        <v>2707</v>
      </c>
      <c r="C55" s="586" t="s">
        <v>112</v>
      </c>
      <c r="D55" s="586" t="s">
        <v>40</v>
      </c>
      <c r="E55" s="588" t="s">
        <v>642</v>
      </c>
      <c r="F55" s="588" t="s">
        <v>524</v>
      </c>
      <c r="G55" s="588" t="s">
        <v>524</v>
      </c>
      <c r="H55" s="588" t="s">
        <v>524</v>
      </c>
      <c r="I55" s="588" t="s">
        <v>524</v>
      </c>
      <c r="J55" s="588" t="s">
        <v>524</v>
      </c>
      <c r="K55" s="588" t="s">
        <v>642</v>
      </c>
      <c r="L55" s="588" t="s">
        <v>524</v>
      </c>
      <c r="M55" s="588" t="s">
        <v>642</v>
      </c>
      <c r="N55" s="589" t="s">
        <v>524</v>
      </c>
      <c r="O55" s="584"/>
    </row>
    <row r="56" spans="1:15" hidden="1" x14ac:dyDescent="0.25">
      <c r="A56" s="590" t="s">
        <v>525</v>
      </c>
      <c r="B56" s="591" t="s">
        <v>2707</v>
      </c>
      <c r="C56" s="592" t="s">
        <v>20</v>
      </c>
      <c r="D56" s="592" t="s">
        <v>20</v>
      </c>
      <c r="E56" s="593" t="s">
        <v>642</v>
      </c>
      <c r="F56" s="593" t="s">
        <v>642</v>
      </c>
      <c r="G56" s="593" t="s">
        <v>524</v>
      </c>
      <c r="H56" s="593" t="s">
        <v>524</v>
      </c>
      <c r="I56" s="593" t="s">
        <v>524</v>
      </c>
      <c r="J56" s="593" t="s">
        <v>524</v>
      </c>
      <c r="K56" s="593" t="s">
        <v>642</v>
      </c>
      <c r="L56" s="593" t="s">
        <v>642</v>
      </c>
      <c r="M56" s="593" t="s">
        <v>642</v>
      </c>
      <c r="N56" s="594" t="s">
        <v>524</v>
      </c>
      <c r="O56" s="590"/>
    </row>
    <row r="57" spans="1:15" hidden="1" x14ac:dyDescent="0.25">
      <c r="A57" s="584" t="s">
        <v>525</v>
      </c>
      <c r="B57" s="585" t="s">
        <v>2707</v>
      </c>
      <c r="C57" s="586" t="s">
        <v>73</v>
      </c>
      <c r="D57" s="586" t="s">
        <v>73</v>
      </c>
      <c r="E57" s="588" t="s">
        <v>642</v>
      </c>
      <c r="F57" s="588" t="s">
        <v>642</v>
      </c>
      <c r="G57" s="588" t="s">
        <v>524</v>
      </c>
      <c r="H57" s="588" t="s">
        <v>524</v>
      </c>
      <c r="I57" s="588" t="s">
        <v>524</v>
      </c>
      <c r="J57" s="588" t="s">
        <v>524</v>
      </c>
      <c r="K57" s="588" t="s">
        <v>642</v>
      </c>
      <c r="L57" s="588" t="s">
        <v>642</v>
      </c>
      <c r="M57" s="588" t="s">
        <v>642</v>
      </c>
      <c r="N57" s="589" t="s">
        <v>524</v>
      </c>
      <c r="O57" s="584"/>
    </row>
    <row r="58" spans="1:15" hidden="1" x14ac:dyDescent="0.25">
      <c r="A58" s="590" t="s">
        <v>525</v>
      </c>
      <c r="B58" s="591" t="s">
        <v>2707</v>
      </c>
      <c r="C58" s="592" t="s">
        <v>119</v>
      </c>
      <c r="D58" s="592" t="s">
        <v>119</v>
      </c>
      <c r="E58" s="593" t="s">
        <v>642</v>
      </c>
      <c r="F58" s="593" t="s">
        <v>642</v>
      </c>
      <c r="G58" s="593" t="s">
        <v>524</v>
      </c>
      <c r="H58" s="593" t="s">
        <v>524</v>
      </c>
      <c r="I58" s="593" t="s">
        <v>524</v>
      </c>
      <c r="J58" s="593" t="s">
        <v>524</v>
      </c>
      <c r="K58" s="593" t="s">
        <v>524</v>
      </c>
      <c r="L58" s="593" t="s">
        <v>524</v>
      </c>
      <c r="M58" s="593" t="s">
        <v>524</v>
      </c>
      <c r="N58" s="594" t="s">
        <v>524</v>
      </c>
      <c r="O58" s="590"/>
    </row>
    <row r="59" spans="1:15" hidden="1" x14ac:dyDescent="0.25">
      <c r="A59" s="584" t="s">
        <v>525</v>
      </c>
      <c r="B59" s="585" t="s">
        <v>2707</v>
      </c>
      <c r="C59" s="586" t="s">
        <v>85</v>
      </c>
      <c r="D59" s="586" t="s">
        <v>85</v>
      </c>
      <c r="E59" s="588" t="s">
        <v>642</v>
      </c>
      <c r="F59" s="588" t="s">
        <v>642</v>
      </c>
      <c r="G59" s="588" t="s">
        <v>524</v>
      </c>
      <c r="H59" s="588" t="s">
        <v>524</v>
      </c>
      <c r="I59" s="588" t="s">
        <v>524</v>
      </c>
      <c r="J59" s="588" t="s">
        <v>524</v>
      </c>
      <c r="K59" s="588" t="s">
        <v>524</v>
      </c>
      <c r="L59" s="588" t="s">
        <v>524</v>
      </c>
      <c r="M59" s="588" t="s">
        <v>524</v>
      </c>
      <c r="N59" s="589" t="s">
        <v>524</v>
      </c>
      <c r="O59" s="584"/>
    </row>
    <row r="60" spans="1:15" hidden="1" x14ac:dyDescent="0.25">
      <c r="A60" s="590" t="s">
        <v>525</v>
      </c>
      <c r="B60" s="591" t="s">
        <v>2707</v>
      </c>
      <c r="C60" s="592" t="s">
        <v>91</v>
      </c>
      <c r="D60" s="592" t="s">
        <v>91</v>
      </c>
      <c r="E60" s="593" t="s">
        <v>524</v>
      </c>
      <c r="F60" s="593" t="s">
        <v>642</v>
      </c>
      <c r="G60" s="593" t="s">
        <v>524</v>
      </c>
      <c r="H60" s="593" t="s">
        <v>524</v>
      </c>
      <c r="I60" s="593" t="s">
        <v>524</v>
      </c>
      <c r="J60" s="593" t="s">
        <v>524</v>
      </c>
      <c r="K60" s="593" t="s">
        <v>642</v>
      </c>
      <c r="L60" s="593" t="s">
        <v>524</v>
      </c>
      <c r="M60" s="593" t="s">
        <v>524</v>
      </c>
      <c r="N60" s="594" t="s">
        <v>524</v>
      </c>
      <c r="O60" s="590"/>
    </row>
    <row r="61" spans="1:15" hidden="1" x14ac:dyDescent="0.25">
      <c r="A61" s="584" t="s">
        <v>525</v>
      </c>
      <c r="B61" s="585" t="s">
        <v>2707</v>
      </c>
      <c r="C61" s="586" t="s">
        <v>57</v>
      </c>
      <c r="D61" s="586" t="s">
        <v>57</v>
      </c>
      <c r="E61" s="588" t="s">
        <v>642</v>
      </c>
      <c r="F61" s="588" t="s">
        <v>524</v>
      </c>
      <c r="G61" s="588" t="s">
        <v>524</v>
      </c>
      <c r="H61" s="588" t="s">
        <v>524</v>
      </c>
      <c r="I61" s="588" t="s">
        <v>524</v>
      </c>
      <c r="J61" s="588" t="s">
        <v>524</v>
      </c>
      <c r="K61" s="588" t="s">
        <v>642</v>
      </c>
      <c r="L61" s="588" t="s">
        <v>642</v>
      </c>
      <c r="M61" s="588" t="s">
        <v>642</v>
      </c>
      <c r="N61" s="589" t="s">
        <v>524</v>
      </c>
      <c r="O61" s="584"/>
    </row>
    <row r="62" spans="1:15" hidden="1" x14ac:dyDescent="0.25">
      <c r="A62" s="590" t="s">
        <v>525</v>
      </c>
      <c r="B62" s="591" t="s">
        <v>2707</v>
      </c>
      <c r="C62" s="592" t="s">
        <v>119</v>
      </c>
      <c r="D62" s="592" t="s">
        <v>1729</v>
      </c>
      <c r="E62" s="593" t="s">
        <v>642</v>
      </c>
      <c r="F62" s="593" t="s">
        <v>524</v>
      </c>
      <c r="G62" s="593" t="s">
        <v>524</v>
      </c>
      <c r="H62" s="593" t="s">
        <v>524</v>
      </c>
      <c r="I62" s="593" t="s">
        <v>524</v>
      </c>
      <c r="J62" s="593" t="s">
        <v>524</v>
      </c>
      <c r="K62" s="593" t="s">
        <v>524</v>
      </c>
      <c r="L62" s="593" t="s">
        <v>524</v>
      </c>
      <c r="M62" s="593" t="s">
        <v>524</v>
      </c>
      <c r="N62" s="594" t="s">
        <v>524</v>
      </c>
      <c r="O62" s="590"/>
    </row>
    <row r="63" spans="1:15" hidden="1" x14ac:dyDescent="0.25">
      <c r="A63" s="584" t="s">
        <v>525</v>
      </c>
      <c r="B63" s="585" t="s">
        <v>2707</v>
      </c>
      <c r="C63" s="586" t="s">
        <v>554</v>
      </c>
      <c r="D63" s="586" t="s">
        <v>553</v>
      </c>
      <c r="E63" s="588" t="s">
        <v>524</v>
      </c>
      <c r="F63" s="588" t="s">
        <v>524</v>
      </c>
      <c r="G63" s="588" t="s">
        <v>524</v>
      </c>
      <c r="H63" s="588" t="s">
        <v>524</v>
      </c>
      <c r="I63" s="588" t="s">
        <v>524</v>
      </c>
      <c r="J63" s="588" t="s">
        <v>524</v>
      </c>
      <c r="K63" s="588" t="s">
        <v>524</v>
      </c>
      <c r="L63" s="588" t="s">
        <v>524</v>
      </c>
      <c r="M63" s="588" t="s">
        <v>524</v>
      </c>
      <c r="N63" s="589" t="s">
        <v>524</v>
      </c>
      <c r="O63" s="584"/>
    </row>
    <row r="64" spans="1:15" hidden="1" x14ac:dyDescent="0.25">
      <c r="A64" s="590" t="s">
        <v>525</v>
      </c>
      <c r="B64" s="591" t="s">
        <v>2707</v>
      </c>
      <c r="C64" s="592" t="s">
        <v>85</v>
      </c>
      <c r="D64" s="592" t="s">
        <v>40</v>
      </c>
      <c r="E64" s="593" t="s">
        <v>642</v>
      </c>
      <c r="F64" s="593" t="s">
        <v>524</v>
      </c>
      <c r="G64" s="593" t="s">
        <v>524</v>
      </c>
      <c r="H64" s="593" t="s">
        <v>524</v>
      </c>
      <c r="I64" s="593" t="s">
        <v>524</v>
      </c>
      <c r="J64" s="593" t="s">
        <v>524</v>
      </c>
      <c r="K64" s="593" t="s">
        <v>642</v>
      </c>
      <c r="L64" s="593" t="s">
        <v>524</v>
      </c>
      <c r="M64" s="593" t="s">
        <v>524</v>
      </c>
      <c r="N64" s="594" t="s">
        <v>524</v>
      </c>
      <c r="O64" s="590"/>
    </row>
    <row r="65" spans="1:15" hidden="1" x14ac:dyDescent="0.25">
      <c r="A65" s="584" t="s">
        <v>525</v>
      </c>
      <c r="B65" s="585" t="s">
        <v>2707</v>
      </c>
      <c r="C65" s="586" t="s">
        <v>57</v>
      </c>
      <c r="D65" s="586" t="s">
        <v>40</v>
      </c>
      <c r="E65" s="588" t="s">
        <v>642</v>
      </c>
      <c r="F65" s="588" t="s">
        <v>524</v>
      </c>
      <c r="G65" s="588" t="s">
        <v>524</v>
      </c>
      <c r="H65" s="588" t="s">
        <v>524</v>
      </c>
      <c r="I65" s="588" t="s">
        <v>524</v>
      </c>
      <c r="J65" s="588" t="s">
        <v>524</v>
      </c>
      <c r="K65" s="588" t="s">
        <v>642</v>
      </c>
      <c r="L65" s="588" t="s">
        <v>524</v>
      </c>
      <c r="M65" s="588" t="s">
        <v>524</v>
      </c>
      <c r="N65" s="589" t="s">
        <v>524</v>
      </c>
      <c r="O65" s="584"/>
    </row>
    <row r="66" spans="1:15" hidden="1" x14ac:dyDescent="0.25">
      <c r="A66" s="590" t="s">
        <v>525</v>
      </c>
      <c r="B66" s="591" t="s">
        <v>2707</v>
      </c>
      <c r="C66" s="592" t="s">
        <v>619</v>
      </c>
      <c r="D66" s="592" t="s">
        <v>618</v>
      </c>
      <c r="E66" s="593" t="s">
        <v>524</v>
      </c>
      <c r="F66" s="593" t="s">
        <v>642</v>
      </c>
      <c r="G66" s="593" t="s">
        <v>524</v>
      </c>
      <c r="H66" s="593" t="s">
        <v>524</v>
      </c>
      <c r="I66" s="593" t="s">
        <v>524</v>
      </c>
      <c r="J66" s="593" t="s">
        <v>524</v>
      </c>
      <c r="K66" s="593" t="s">
        <v>524</v>
      </c>
      <c r="L66" s="593" t="s">
        <v>524</v>
      </c>
      <c r="M66" s="593" t="s">
        <v>524</v>
      </c>
      <c r="N66" s="594" t="s">
        <v>524</v>
      </c>
      <c r="O66" s="590"/>
    </row>
    <row r="67" spans="1:15" hidden="1" x14ac:dyDescent="0.25">
      <c r="A67" s="584" t="s">
        <v>525</v>
      </c>
      <c r="B67" s="585" t="s">
        <v>2707</v>
      </c>
      <c r="C67" s="586" t="s">
        <v>896</v>
      </c>
      <c r="D67" s="586" t="s">
        <v>896</v>
      </c>
      <c r="E67" s="588" t="s">
        <v>642</v>
      </c>
      <c r="F67" s="588" t="s">
        <v>524</v>
      </c>
      <c r="G67" s="588" t="s">
        <v>524</v>
      </c>
      <c r="H67" s="588" t="s">
        <v>524</v>
      </c>
      <c r="I67" s="588" t="s">
        <v>524</v>
      </c>
      <c r="J67" s="588" t="s">
        <v>524</v>
      </c>
      <c r="K67" s="588" t="s">
        <v>524</v>
      </c>
      <c r="L67" s="588" t="s">
        <v>642</v>
      </c>
      <c r="M67" s="588" t="s">
        <v>524</v>
      </c>
      <c r="N67" s="589" t="s">
        <v>524</v>
      </c>
      <c r="O67" s="584"/>
    </row>
    <row r="68" spans="1:15" hidden="1" x14ac:dyDescent="0.25">
      <c r="A68" s="590" t="s">
        <v>525</v>
      </c>
      <c r="B68" s="591" t="s">
        <v>2707</v>
      </c>
      <c r="C68" s="592" t="s">
        <v>602</v>
      </c>
      <c r="D68" s="592" t="s">
        <v>601</v>
      </c>
      <c r="E68" s="593" t="s">
        <v>524</v>
      </c>
      <c r="F68" s="593" t="s">
        <v>524</v>
      </c>
      <c r="G68" s="593" t="s">
        <v>524</v>
      </c>
      <c r="H68" s="593" t="s">
        <v>524</v>
      </c>
      <c r="I68" s="593" t="s">
        <v>524</v>
      </c>
      <c r="J68" s="593" t="s">
        <v>524</v>
      </c>
      <c r="K68" s="593" t="s">
        <v>524</v>
      </c>
      <c r="L68" s="593" t="s">
        <v>524</v>
      </c>
      <c r="M68" s="593" t="s">
        <v>524</v>
      </c>
      <c r="N68" s="594" t="s">
        <v>524</v>
      </c>
      <c r="O68" s="590"/>
    </row>
    <row r="69" spans="1:15" hidden="1" x14ac:dyDescent="0.25">
      <c r="A69" s="584" t="s">
        <v>525</v>
      </c>
      <c r="B69" s="585" t="s">
        <v>2707</v>
      </c>
      <c r="C69" s="586" t="s">
        <v>83</v>
      </c>
      <c r="D69" s="586" t="s">
        <v>134</v>
      </c>
      <c r="E69" s="588" t="s">
        <v>642</v>
      </c>
      <c r="F69" s="588" t="s">
        <v>524</v>
      </c>
      <c r="G69" s="588" t="s">
        <v>524</v>
      </c>
      <c r="H69" s="588" t="s">
        <v>524</v>
      </c>
      <c r="I69" s="588" t="s">
        <v>524</v>
      </c>
      <c r="J69" s="588" t="s">
        <v>524</v>
      </c>
      <c r="K69" s="588" t="s">
        <v>642</v>
      </c>
      <c r="L69" s="588" t="s">
        <v>524</v>
      </c>
      <c r="M69" s="588" t="s">
        <v>524</v>
      </c>
      <c r="N69" s="589" t="s">
        <v>524</v>
      </c>
      <c r="O69" s="584"/>
    </row>
    <row r="70" spans="1:15" hidden="1" x14ac:dyDescent="0.25">
      <c r="A70" s="590" t="s">
        <v>525</v>
      </c>
      <c r="B70" s="591" t="s">
        <v>2707</v>
      </c>
      <c r="C70" s="592" t="s">
        <v>70</v>
      </c>
      <c r="D70" s="592" t="s">
        <v>1280</v>
      </c>
      <c r="E70" s="593" t="s">
        <v>642</v>
      </c>
      <c r="F70" s="593" t="s">
        <v>524</v>
      </c>
      <c r="G70" s="593" t="s">
        <v>524</v>
      </c>
      <c r="H70" s="593" t="s">
        <v>524</v>
      </c>
      <c r="I70" s="593" t="s">
        <v>524</v>
      </c>
      <c r="J70" s="593" t="s">
        <v>524</v>
      </c>
      <c r="K70" s="593" t="s">
        <v>524</v>
      </c>
      <c r="L70" s="593" t="s">
        <v>524</v>
      </c>
      <c r="M70" s="593" t="s">
        <v>524</v>
      </c>
      <c r="N70" s="594" t="s">
        <v>524</v>
      </c>
      <c r="O70" s="590"/>
    </row>
    <row r="71" spans="1:15" hidden="1" x14ac:dyDescent="0.25">
      <c r="A71" s="584" t="s">
        <v>525</v>
      </c>
      <c r="B71" s="585" t="s">
        <v>2707</v>
      </c>
      <c r="C71" s="586" t="s">
        <v>116</v>
      </c>
      <c r="D71" s="586" t="s">
        <v>1703</v>
      </c>
      <c r="E71" s="588" t="s">
        <v>642</v>
      </c>
      <c r="F71" s="588" t="s">
        <v>524</v>
      </c>
      <c r="G71" s="588" t="s">
        <v>524</v>
      </c>
      <c r="H71" s="588" t="s">
        <v>524</v>
      </c>
      <c r="I71" s="588" t="s">
        <v>524</v>
      </c>
      <c r="J71" s="588" t="s">
        <v>524</v>
      </c>
      <c r="K71" s="588" t="s">
        <v>524</v>
      </c>
      <c r="L71" s="588" t="s">
        <v>524</v>
      </c>
      <c r="M71" s="588" t="s">
        <v>524</v>
      </c>
      <c r="N71" s="589" t="s">
        <v>524</v>
      </c>
      <c r="O71" s="584"/>
    </row>
    <row r="72" spans="1:15" hidden="1" x14ac:dyDescent="0.25">
      <c r="A72" s="590" t="s">
        <v>525</v>
      </c>
      <c r="B72" s="591" t="s">
        <v>2707</v>
      </c>
      <c r="C72" s="592" t="s">
        <v>73</v>
      </c>
      <c r="D72" s="592" t="s">
        <v>40</v>
      </c>
      <c r="E72" s="593" t="s">
        <v>642</v>
      </c>
      <c r="F72" s="593" t="s">
        <v>524</v>
      </c>
      <c r="G72" s="593" t="s">
        <v>524</v>
      </c>
      <c r="H72" s="593" t="s">
        <v>524</v>
      </c>
      <c r="I72" s="593" t="s">
        <v>524</v>
      </c>
      <c r="J72" s="593" t="s">
        <v>524</v>
      </c>
      <c r="K72" s="593" t="s">
        <v>642</v>
      </c>
      <c r="L72" s="593" t="s">
        <v>524</v>
      </c>
      <c r="M72" s="593" t="s">
        <v>524</v>
      </c>
      <c r="N72" s="594" t="s">
        <v>524</v>
      </c>
      <c r="O72" s="590"/>
    </row>
    <row r="73" spans="1:15" hidden="1" x14ac:dyDescent="0.25">
      <c r="A73" s="584" t="s">
        <v>525</v>
      </c>
      <c r="B73" s="585" t="s">
        <v>2707</v>
      </c>
      <c r="C73" s="586" t="s">
        <v>85</v>
      </c>
      <c r="D73" s="586" t="s">
        <v>1411</v>
      </c>
      <c r="E73" s="588" t="s">
        <v>642</v>
      </c>
      <c r="F73" s="588" t="s">
        <v>642</v>
      </c>
      <c r="G73" s="588" t="s">
        <v>524</v>
      </c>
      <c r="H73" s="588" t="s">
        <v>524</v>
      </c>
      <c r="I73" s="588" t="s">
        <v>524</v>
      </c>
      <c r="J73" s="588" t="s">
        <v>524</v>
      </c>
      <c r="K73" s="588" t="s">
        <v>524</v>
      </c>
      <c r="L73" s="588" t="s">
        <v>524</v>
      </c>
      <c r="M73" s="588" t="s">
        <v>524</v>
      </c>
      <c r="N73" s="589" t="s">
        <v>524</v>
      </c>
      <c r="O73" s="584"/>
    </row>
    <row r="74" spans="1:15" hidden="1" x14ac:dyDescent="0.25">
      <c r="A74" s="590" t="s">
        <v>525</v>
      </c>
      <c r="B74" s="591" t="s">
        <v>2707</v>
      </c>
      <c r="C74" s="592" t="s">
        <v>106</v>
      </c>
      <c r="D74" s="592" t="s">
        <v>1501</v>
      </c>
      <c r="E74" s="593" t="s">
        <v>642</v>
      </c>
      <c r="F74" s="593" t="s">
        <v>524</v>
      </c>
      <c r="G74" s="593" t="s">
        <v>524</v>
      </c>
      <c r="H74" s="593" t="s">
        <v>524</v>
      </c>
      <c r="I74" s="593" t="s">
        <v>524</v>
      </c>
      <c r="J74" s="593" t="s">
        <v>524</v>
      </c>
      <c r="K74" s="593" t="s">
        <v>524</v>
      </c>
      <c r="L74" s="593" t="s">
        <v>524</v>
      </c>
      <c r="M74" s="593" t="s">
        <v>524</v>
      </c>
      <c r="N74" s="594" t="s">
        <v>524</v>
      </c>
      <c r="O74" s="590"/>
    </row>
    <row r="75" spans="1:15" x14ac:dyDescent="0.25">
      <c r="A75" s="595" t="s">
        <v>141</v>
      </c>
      <c r="B75" s="596" t="s">
        <v>2708</v>
      </c>
      <c r="C75" s="597" t="s">
        <v>212</v>
      </c>
      <c r="D75" s="597" t="s">
        <v>212</v>
      </c>
      <c r="E75" s="588" t="s">
        <v>642</v>
      </c>
      <c r="F75" s="588" t="s">
        <v>524</v>
      </c>
      <c r="G75" s="588" t="s">
        <v>524</v>
      </c>
      <c r="H75" s="588" t="s">
        <v>524</v>
      </c>
      <c r="I75" s="588" t="s">
        <v>524</v>
      </c>
      <c r="J75" s="588" t="s">
        <v>524</v>
      </c>
      <c r="K75" s="588" t="s">
        <v>524</v>
      </c>
      <c r="L75" s="588" t="s">
        <v>524</v>
      </c>
      <c r="M75" s="588" t="s">
        <v>524</v>
      </c>
      <c r="N75" s="589" t="s">
        <v>524</v>
      </c>
      <c r="O75" s="595"/>
    </row>
    <row r="76" spans="1:15" x14ac:dyDescent="0.25">
      <c r="A76" s="598" t="s">
        <v>141</v>
      </c>
      <c r="B76" s="599" t="s">
        <v>2708</v>
      </c>
      <c r="C76" s="600" t="s">
        <v>212</v>
      </c>
      <c r="D76" s="600" t="s">
        <v>1326</v>
      </c>
      <c r="E76" s="593" t="s">
        <v>642</v>
      </c>
      <c r="F76" s="593" t="s">
        <v>524</v>
      </c>
      <c r="G76" s="593" t="s">
        <v>524</v>
      </c>
      <c r="H76" s="593" t="s">
        <v>524</v>
      </c>
      <c r="I76" s="593" t="s">
        <v>524</v>
      </c>
      <c r="J76" s="593" t="s">
        <v>524</v>
      </c>
      <c r="K76" s="593" t="s">
        <v>524</v>
      </c>
      <c r="L76" s="593" t="s">
        <v>524</v>
      </c>
      <c r="M76" s="593" t="s">
        <v>642</v>
      </c>
      <c r="N76" s="594" t="s">
        <v>524</v>
      </c>
      <c r="O76" s="598"/>
    </row>
    <row r="77" spans="1:15" x14ac:dyDescent="0.25">
      <c r="A77" s="595" t="s">
        <v>141</v>
      </c>
      <c r="B77" s="596" t="s">
        <v>2709</v>
      </c>
      <c r="C77" s="597" t="s">
        <v>205</v>
      </c>
      <c r="D77" s="597" t="s">
        <v>205</v>
      </c>
      <c r="E77" s="588" t="s">
        <v>642</v>
      </c>
      <c r="F77" s="588" t="s">
        <v>524</v>
      </c>
      <c r="G77" s="588" t="s">
        <v>524</v>
      </c>
      <c r="H77" s="588" t="s">
        <v>524</v>
      </c>
      <c r="I77" s="588" t="s">
        <v>524</v>
      </c>
      <c r="J77" s="588" t="s">
        <v>524</v>
      </c>
      <c r="K77" s="588" t="s">
        <v>642</v>
      </c>
      <c r="L77" s="588" t="s">
        <v>642</v>
      </c>
      <c r="M77" s="588" t="s">
        <v>524</v>
      </c>
      <c r="N77" s="589" t="s">
        <v>524</v>
      </c>
      <c r="O77" s="595"/>
    </row>
    <row r="78" spans="1:15" x14ac:dyDescent="0.25">
      <c r="A78" s="598" t="s">
        <v>141</v>
      </c>
      <c r="B78" s="599" t="s">
        <v>2709</v>
      </c>
      <c r="C78" s="600" t="s">
        <v>222</v>
      </c>
      <c r="D78" s="600" t="s">
        <v>222</v>
      </c>
      <c r="E78" s="593" t="s">
        <v>642</v>
      </c>
      <c r="F78" s="593" t="s">
        <v>524</v>
      </c>
      <c r="G78" s="593" t="s">
        <v>524</v>
      </c>
      <c r="H78" s="593" t="s">
        <v>524</v>
      </c>
      <c r="I78" s="593" t="s">
        <v>524</v>
      </c>
      <c r="J78" s="593" t="s">
        <v>524</v>
      </c>
      <c r="K78" s="593" t="s">
        <v>524</v>
      </c>
      <c r="L78" s="593" t="s">
        <v>524</v>
      </c>
      <c r="M78" s="593" t="s">
        <v>524</v>
      </c>
      <c r="N78" s="594" t="s">
        <v>524</v>
      </c>
      <c r="O78" s="598"/>
    </row>
    <row r="79" spans="1:15" x14ac:dyDescent="0.25">
      <c r="A79" s="595" t="s">
        <v>141</v>
      </c>
      <c r="B79" s="596" t="s">
        <v>2709</v>
      </c>
      <c r="C79" s="597" t="s">
        <v>205</v>
      </c>
      <c r="D79" s="597" t="s">
        <v>1296</v>
      </c>
      <c r="E79" s="588" t="s">
        <v>642</v>
      </c>
      <c r="F79" s="588" t="s">
        <v>524</v>
      </c>
      <c r="G79" s="588" t="s">
        <v>524</v>
      </c>
      <c r="H79" s="588" t="s">
        <v>524</v>
      </c>
      <c r="I79" s="588" t="s">
        <v>524</v>
      </c>
      <c r="J79" s="588" t="s">
        <v>524</v>
      </c>
      <c r="K79" s="588" t="s">
        <v>524</v>
      </c>
      <c r="L79" s="588" t="s">
        <v>524</v>
      </c>
      <c r="M79" s="588" t="s">
        <v>524</v>
      </c>
      <c r="N79" s="589" t="s">
        <v>524</v>
      </c>
      <c r="O79" s="595"/>
    </row>
    <row r="80" spans="1:15" x14ac:dyDescent="0.25">
      <c r="A80" s="598" t="s">
        <v>141</v>
      </c>
      <c r="B80" s="599" t="s">
        <v>2709</v>
      </c>
      <c r="C80" s="600" t="s">
        <v>222</v>
      </c>
      <c r="D80" s="600" t="s">
        <v>731</v>
      </c>
      <c r="E80" s="593" t="s">
        <v>524</v>
      </c>
      <c r="F80" s="593" t="s">
        <v>524</v>
      </c>
      <c r="G80" s="593" t="s">
        <v>524</v>
      </c>
      <c r="H80" s="593" t="s">
        <v>524</v>
      </c>
      <c r="I80" s="593" t="s">
        <v>524</v>
      </c>
      <c r="J80" s="593" t="s">
        <v>524</v>
      </c>
      <c r="K80" s="593" t="s">
        <v>524</v>
      </c>
      <c r="L80" s="593" t="s">
        <v>524</v>
      </c>
      <c r="M80" s="593" t="s">
        <v>524</v>
      </c>
      <c r="N80" s="594" t="s">
        <v>524</v>
      </c>
      <c r="O80" s="598"/>
    </row>
    <row r="81" spans="1:15" x14ac:dyDescent="0.25">
      <c r="A81" s="595" t="s">
        <v>141</v>
      </c>
      <c r="B81" s="596" t="s">
        <v>2710</v>
      </c>
      <c r="C81" s="597" t="s">
        <v>217</v>
      </c>
      <c r="D81" s="597" t="s">
        <v>217</v>
      </c>
      <c r="E81" s="588" t="s">
        <v>642</v>
      </c>
      <c r="F81" s="588" t="s">
        <v>524</v>
      </c>
      <c r="G81" s="588" t="s">
        <v>524</v>
      </c>
      <c r="H81" s="588" t="s">
        <v>524</v>
      </c>
      <c r="I81" s="588" t="s">
        <v>524</v>
      </c>
      <c r="J81" s="588" t="s">
        <v>642</v>
      </c>
      <c r="K81" s="588" t="s">
        <v>524</v>
      </c>
      <c r="L81" s="588" t="s">
        <v>524</v>
      </c>
      <c r="M81" s="588" t="s">
        <v>524</v>
      </c>
      <c r="N81" s="589" t="s">
        <v>524</v>
      </c>
      <c r="O81" s="595"/>
    </row>
    <row r="82" spans="1:15" x14ac:dyDescent="0.25">
      <c r="A82" s="598" t="s">
        <v>141</v>
      </c>
      <c r="B82" s="599" t="s">
        <v>2710</v>
      </c>
      <c r="C82" s="600" t="s">
        <v>217</v>
      </c>
      <c r="D82" s="600" t="s">
        <v>1788</v>
      </c>
      <c r="E82" s="593" t="s">
        <v>642</v>
      </c>
      <c r="F82" s="593" t="s">
        <v>524</v>
      </c>
      <c r="G82" s="593" t="s">
        <v>524</v>
      </c>
      <c r="H82" s="593" t="s">
        <v>524</v>
      </c>
      <c r="I82" s="593" t="s">
        <v>524</v>
      </c>
      <c r="J82" s="593" t="s">
        <v>642</v>
      </c>
      <c r="K82" s="593" t="s">
        <v>524</v>
      </c>
      <c r="L82" s="593" t="s">
        <v>524</v>
      </c>
      <c r="M82" s="593" t="s">
        <v>524</v>
      </c>
      <c r="N82" s="594" t="s">
        <v>524</v>
      </c>
      <c r="O82" s="598"/>
    </row>
    <row r="83" spans="1:15" x14ac:dyDescent="0.25">
      <c r="A83" s="595" t="s">
        <v>141</v>
      </c>
      <c r="B83" s="596" t="s">
        <v>2711</v>
      </c>
      <c r="C83" s="597" t="s">
        <v>221</v>
      </c>
      <c r="D83" s="597" t="s">
        <v>221</v>
      </c>
      <c r="E83" s="588" t="s">
        <v>642</v>
      </c>
      <c r="F83" s="588" t="s">
        <v>524</v>
      </c>
      <c r="G83" s="588" t="s">
        <v>524</v>
      </c>
      <c r="H83" s="588" t="s">
        <v>524</v>
      </c>
      <c r="I83" s="588" t="s">
        <v>524</v>
      </c>
      <c r="J83" s="588" t="s">
        <v>524</v>
      </c>
      <c r="K83" s="588" t="s">
        <v>524</v>
      </c>
      <c r="L83" s="588" t="s">
        <v>524</v>
      </c>
      <c r="M83" s="588" t="s">
        <v>524</v>
      </c>
      <c r="N83" s="589" t="s">
        <v>524</v>
      </c>
      <c r="O83" s="595"/>
    </row>
    <row r="84" spans="1:15" x14ac:dyDescent="0.25">
      <c r="A84" s="598" t="s">
        <v>141</v>
      </c>
      <c r="B84" s="599" t="s">
        <v>2711</v>
      </c>
      <c r="C84" s="600" t="s">
        <v>221</v>
      </c>
      <c r="D84" s="600" t="s">
        <v>1918</v>
      </c>
      <c r="E84" s="593" t="s">
        <v>642</v>
      </c>
      <c r="F84" s="593" t="s">
        <v>524</v>
      </c>
      <c r="G84" s="593" t="s">
        <v>524</v>
      </c>
      <c r="H84" s="593" t="s">
        <v>524</v>
      </c>
      <c r="I84" s="593" t="s">
        <v>524</v>
      </c>
      <c r="J84" s="593" t="s">
        <v>524</v>
      </c>
      <c r="K84" s="593" t="s">
        <v>524</v>
      </c>
      <c r="L84" s="593" t="s">
        <v>524</v>
      </c>
      <c r="M84" s="593" t="s">
        <v>524</v>
      </c>
      <c r="N84" s="594" t="s">
        <v>524</v>
      </c>
      <c r="O84" s="598"/>
    </row>
    <row r="85" spans="1:15" x14ac:dyDescent="0.25">
      <c r="A85" s="595" t="s">
        <v>141</v>
      </c>
      <c r="B85" s="596" t="s">
        <v>2712</v>
      </c>
      <c r="C85" s="597" t="s">
        <v>208</v>
      </c>
      <c r="D85" s="597" t="s">
        <v>208</v>
      </c>
      <c r="E85" s="588" t="s">
        <v>524</v>
      </c>
      <c r="F85" s="588" t="s">
        <v>524</v>
      </c>
      <c r="G85" s="588" t="s">
        <v>524</v>
      </c>
      <c r="H85" s="588" t="s">
        <v>524</v>
      </c>
      <c r="I85" s="588" t="s">
        <v>524</v>
      </c>
      <c r="J85" s="588" t="s">
        <v>524</v>
      </c>
      <c r="K85" s="588" t="s">
        <v>524</v>
      </c>
      <c r="L85" s="588" t="s">
        <v>524</v>
      </c>
      <c r="M85" s="588" t="s">
        <v>524</v>
      </c>
      <c r="N85" s="589" t="s">
        <v>524</v>
      </c>
      <c r="O85" s="595"/>
    </row>
    <row r="86" spans="1:15" x14ac:dyDescent="0.25">
      <c r="A86" s="598" t="s">
        <v>141</v>
      </c>
      <c r="B86" s="599" t="s">
        <v>2713</v>
      </c>
      <c r="C86" s="600" t="s">
        <v>193</v>
      </c>
      <c r="D86" s="600" t="s">
        <v>193</v>
      </c>
      <c r="E86" s="593" t="s">
        <v>642</v>
      </c>
      <c r="F86" s="593" t="s">
        <v>524</v>
      </c>
      <c r="G86" s="593" t="s">
        <v>642</v>
      </c>
      <c r="H86" s="593" t="s">
        <v>642</v>
      </c>
      <c r="I86" s="593" t="s">
        <v>524</v>
      </c>
      <c r="J86" s="593" t="s">
        <v>524</v>
      </c>
      <c r="K86" s="593" t="s">
        <v>642</v>
      </c>
      <c r="L86" s="593" t="s">
        <v>524</v>
      </c>
      <c r="M86" s="593" t="s">
        <v>524</v>
      </c>
      <c r="N86" s="594" t="s">
        <v>642</v>
      </c>
      <c r="O86" s="598"/>
    </row>
    <row r="87" spans="1:15" x14ac:dyDescent="0.25">
      <c r="A87" s="595" t="s">
        <v>141</v>
      </c>
      <c r="B87" s="596" t="s">
        <v>2714</v>
      </c>
      <c r="C87" s="597" t="s">
        <v>189</v>
      </c>
      <c r="D87" s="597" t="s">
        <v>189</v>
      </c>
      <c r="E87" s="588" t="s">
        <v>642</v>
      </c>
      <c r="F87" s="588" t="s">
        <v>524</v>
      </c>
      <c r="G87" s="588" t="s">
        <v>524</v>
      </c>
      <c r="H87" s="588" t="s">
        <v>642</v>
      </c>
      <c r="I87" s="588" t="s">
        <v>524</v>
      </c>
      <c r="J87" s="588" t="s">
        <v>524</v>
      </c>
      <c r="K87" s="588" t="s">
        <v>642</v>
      </c>
      <c r="L87" s="588" t="s">
        <v>642</v>
      </c>
      <c r="M87" s="588" t="s">
        <v>642</v>
      </c>
      <c r="N87" s="589" t="s">
        <v>524</v>
      </c>
      <c r="O87" s="595"/>
    </row>
    <row r="88" spans="1:15" x14ac:dyDescent="0.25">
      <c r="A88" s="598" t="s">
        <v>141</v>
      </c>
      <c r="B88" s="599" t="s">
        <v>2714</v>
      </c>
      <c r="C88" s="600" t="s">
        <v>189</v>
      </c>
      <c r="D88" s="600" t="s">
        <v>1558</v>
      </c>
      <c r="E88" s="593" t="s">
        <v>524</v>
      </c>
      <c r="F88" s="593" t="s">
        <v>524</v>
      </c>
      <c r="G88" s="593" t="s">
        <v>524</v>
      </c>
      <c r="H88" s="593" t="s">
        <v>524</v>
      </c>
      <c r="I88" s="593" t="s">
        <v>524</v>
      </c>
      <c r="J88" s="593" t="s">
        <v>524</v>
      </c>
      <c r="K88" s="593" t="s">
        <v>524</v>
      </c>
      <c r="L88" s="593" t="s">
        <v>524</v>
      </c>
      <c r="M88" s="593" t="s">
        <v>524</v>
      </c>
      <c r="N88" s="594" t="s">
        <v>524</v>
      </c>
      <c r="O88" s="598"/>
    </row>
    <row r="89" spans="1:15" x14ac:dyDescent="0.25">
      <c r="A89" s="595" t="s">
        <v>141</v>
      </c>
      <c r="B89" s="596" t="s">
        <v>2715</v>
      </c>
      <c r="C89" s="597" t="s">
        <v>168</v>
      </c>
      <c r="D89" s="597" t="s">
        <v>168</v>
      </c>
      <c r="E89" s="588" t="s">
        <v>642</v>
      </c>
      <c r="F89" s="588" t="s">
        <v>524</v>
      </c>
      <c r="G89" s="588" t="s">
        <v>524</v>
      </c>
      <c r="H89" s="588" t="s">
        <v>524</v>
      </c>
      <c r="I89" s="588" t="s">
        <v>524</v>
      </c>
      <c r="J89" s="588" t="s">
        <v>524</v>
      </c>
      <c r="K89" s="588" t="s">
        <v>524</v>
      </c>
      <c r="L89" s="588" t="s">
        <v>642</v>
      </c>
      <c r="M89" s="588" t="s">
        <v>524</v>
      </c>
      <c r="N89" s="589" t="s">
        <v>524</v>
      </c>
      <c r="O89" s="595"/>
    </row>
    <row r="90" spans="1:15" x14ac:dyDescent="0.25">
      <c r="A90" s="598" t="s">
        <v>141</v>
      </c>
      <c r="B90" s="599" t="s">
        <v>2715</v>
      </c>
      <c r="C90" s="600" t="s">
        <v>166</v>
      </c>
      <c r="D90" s="600" t="s">
        <v>166</v>
      </c>
      <c r="E90" s="593" t="s">
        <v>642</v>
      </c>
      <c r="F90" s="593" t="s">
        <v>524</v>
      </c>
      <c r="G90" s="593" t="s">
        <v>524</v>
      </c>
      <c r="H90" s="593" t="s">
        <v>524</v>
      </c>
      <c r="I90" s="593" t="s">
        <v>524</v>
      </c>
      <c r="J90" s="593" t="s">
        <v>524</v>
      </c>
      <c r="K90" s="593" t="s">
        <v>642</v>
      </c>
      <c r="L90" s="593" t="s">
        <v>642</v>
      </c>
      <c r="M90" s="593" t="s">
        <v>524</v>
      </c>
      <c r="N90" s="594" t="s">
        <v>524</v>
      </c>
      <c r="O90" s="598"/>
    </row>
    <row r="91" spans="1:15" x14ac:dyDescent="0.25">
      <c r="A91" s="595" t="s">
        <v>141</v>
      </c>
      <c r="B91" s="596" t="s">
        <v>2715</v>
      </c>
      <c r="C91" s="597" t="s">
        <v>170</v>
      </c>
      <c r="D91" s="597" t="s">
        <v>1549</v>
      </c>
      <c r="E91" s="588" t="s">
        <v>524</v>
      </c>
      <c r="F91" s="588" t="s">
        <v>524</v>
      </c>
      <c r="G91" s="588" t="s">
        <v>524</v>
      </c>
      <c r="H91" s="588" t="s">
        <v>524</v>
      </c>
      <c r="I91" s="588" t="s">
        <v>524</v>
      </c>
      <c r="J91" s="588" t="s">
        <v>524</v>
      </c>
      <c r="K91" s="588" t="s">
        <v>524</v>
      </c>
      <c r="L91" s="588" t="s">
        <v>524</v>
      </c>
      <c r="M91" s="588" t="s">
        <v>524</v>
      </c>
      <c r="N91" s="589" t="s">
        <v>524</v>
      </c>
      <c r="O91" s="595"/>
    </row>
    <row r="92" spans="1:15" x14ac:dyDescent="0.25">
      <c r="A92" s="598" t="s">
        <v>141</v>
      </c>
      <c r="B92" s="599" t="s">
        <v>2715</v>
      </c>
      <c r="C92" s="600" t="s">
        <v>170</v>
      </c>
      <c r="D92" s="600" t="s">
        <v>170</v>
      </c>
      <c r="E92" s="593" t="s">
        <v>642</v>
      </c>
      <c r="F92" s="593" t="s">
        <v>524</v>
      </c>
      <c r="G92" s="593" t="s">
        <v>524</v>
      </c>
      <c r="H92" s="593" t="s">
        <v>524</v>
      </c>
      <c r="I92" s="593" t="s">
        <v>524</v>
      </c>
      <c r="J92" s="593" t="s">
        <v>524</v>
      </c>
      <c r="K92" s="593" t="s">
        <v>642</v>
      </c>
      <c r="L92" s="593" t="s">
        <v>642</v>
      </c>
      <c r="M92" s="593" t="s">
        <v>642</v>
      </c>
      <c r="N92" s="594" t="s">
        <v>524</v>
      </c>
      <c r="O92" s="598"/>
    </row>
    <row r="93" spans="1:15" x14ac:dyDescent="0.25">
      <c r="A93" s="595" t="s">
        <v>141</v>
      </c>
      <c r="B93" s="596" t="s">
        <v>2715</v>
      </c>
      <c r="C93" s="597" t="s">
        <v>167</v>
      </c>
      <c r="D93" s="597" t="s">
        <v>167</v>
      </c>
      <c r="E93" s="588" t="s">
        <v>642</v>
      </c>
      <c r="F93" s="588" t="s">
        <v>524</v>
      </c>
      <c r="G93" s="588" t="s">
        <v>524</v>
      </c>
      <c r="H93" s="588" t="s">
        <v>524</v>
      </c>
      <c r="I93" s="588" t="s">
        <v>524</v>
      </c>
      <c r="J93" s="588" t="s">
        <v>524</v>
      </c>
      <c r="K93" s="588" t="s">
        <v>642</v>
      </c>
      <c r="L93" s="588" t="s">
        <v>642</v>
      </c>
      <c r="M93" s="588" t="s">
        <v>524</v>
      </c>
      <c r="N93" s="589" t="s">
        <v>524</v>
      </c>
      <c r="O93" s="595"/>
    </row>
    <row r="94" spans="1:15" x14ac:dyDescent="0.25">
      <c r="A94" s="598" t="s">
        <v>141</v>
      </c>
      <c r="B94" s="599" t="s">
        <v>2716</v>
      </c>
      <c r="C94" s="600" t="s">
        <v>149</v>
      </c>
      <c r="D94" s="600" t="s">
        <v>149</v>
      </c>
      <c r="E94" s="593" t="s">
        <v>642</v>
      </c>
      <c r="F94" s="593" t="s">
        <v>524</v>
      </c>
      <c r="G94" s="593" t="s">
        <v>642</v>
      </c>
      <c r="H94" s="593" t="s">
        <v>642</v>
      </c>
      <c r="I94" s="593" t="s">
        <v>524</v>
      </c>
      <c r="J94" s="593" t="s">
        <v>524</v>
      </c>
      <c r="K94" s="593" t="s">
        <v>642</v>
      </c>
      <c r="L94" s="593" t="s">
        <v>524</v>
      </c>
      <c r="M94" s="593" t="s">
        <v>642</v>
      </c>
      <c r="N94" s="594" t="s">
        <v>642</v>
      </c>
      <c r="O94" s="598"/>
    </row>
    <row r="95" spans="1:15" x14ac:dyDescent="0.25">
      <c r="A95" s="595" t="s">
        <v>141</v>
      </c>
      <c r="B95" s="596" t="s">
        <v>2716</v>
      </c>
      <c r="C95" s="597" t="s">
        <v>149</v>
      </c>
      <c r="D95" s="597" t="s">
        <v>1393</v>
      </c>
      <c r="E95" s="588" t="s">
        <v>642</v>
      </c>
      <c r="F95" s="588" t="s">
        <v>524</v>
      </c>
      <c r="G95" s="588" t="s">
        <v>642</v>
      </c>
      <c r="H95" s="588" t="s">
        <v>524</v>
      </c>
      <c r="I95" s="588" t="s">
        <v>524</v>
      </c>
      <c r="J95" s="588" t="s">
        <v>524</v>
      </c>
      <c r="K95" s="588" t="s">
        <v>524</v>
      </c>
      <c r="L95" s="588" t="s">
        <v>524</v>
      </c>
      <c r="M95" s="588" t="s">
        <v>524</v>
      </c>
      <c r="N95" s="589" t="s">
        <v>642</v>
      </c>
      <c r="O95" s="595"/>
    </row>
    <row r="96" spans="1:15" x14ac:dyDescent="0.25">
      <c r="A96" s="598" t="s">
        <v>141</v>
      </c>
      <c r="B96" s="599" t="s">
        <v>2717</v>
      </c>
      <c r="C96" s="600" t="s">
        <v>178</v>
      </c>
      <c r="D96" s="600" t="s">
        <v>178</v>
      </c>
      <c r="E96" s="593" t="s">
        <v>642</v>
      </c>
      <c r="F96" s="593" t="s">
        <v>524</v>
      </c>
      <c r="G96" s="593" t="s">
        <v>524</v>
      </c>
      <c r="H96" s="593" t="s">
        <v>524</v>
      </c>
      <c r="I96" s="593" t="s">
        <v>524</v>
      </c>
      <c r="J96" s="593" t="s">
        <v>524</v>
      </c>
      <c r="K96" s="593" t="s">
        <v>642</v>
      </c>
      <c r="L96" s="593" t="s">
        <v>524</v>
      </c>
      <c r="M96" s="593" t="s">
        <v>642</v>
      </c>
      <c r="N96" s="594" t="s">
        <v>642</v>
      </c>
      <c r="O96" s="598"/>
    </row>
    <row r="97" spans="1:15" x14ac:dyDescent="0.25">
      <c r="A97" s="595" t="s">
        <v>141</v>
      </c>
      <c r="B97" s="596" t="s">
        <v>2717</v>
      </c>
      <c r="C97" s="597" t="s">
        <v>178</v>
      </c>
      <c r="D97" s="597" t="s">
        <v>1707</v>
      </c>
      <c r="E97" s="588" t="s">
        <v>642</v>
      </c>
      <c r="F97" s="588" t="s">
        <v>524</v>
      </c>
      <c r="G97" s="588" t="s">
        <v>524</v>
      </c>
      <c r="H97" s="588" t="s">
        <v>524</v>
      </c>
      <c r="I97" s="588" t="s">
        <v>524</v>
      </c>
      <c r="J97" s="588" t="s">
        <v>524</v>
      </c>
      <c r="K97" s="588" t="s">
        <v>642</v>
      </c>
      <c r="L97" s="588" t="s">
        <v>524</v>
      </c>
      <c r="M97" s="588" t="s">
        <v>524</v>
      </c>
      <c r="N97" s="589" t="s">
        <v>642</v>
      </c>
      <c r="O97" s="595"/>
    </row>
    <row r="98" spans="1:15" x14ac:dyDescent="0.25">
      <c r="A98" s="598" t="s">
        <v>141</v>
      </c>
      <c r="B98" s="599" t="s">
        <v>2717</v>
      </c>
      <c r="C98" s="600" t="s">
        <v>199</v>
      </c>
      <c r="D98" s="600" t="s">
        <v>1633</v>
      </c>
      <c r="E98" s="593" t="s">
        <v>642</v>
      </c>
      <c r="F98" s="593" t="s">
        <v>524</v>
      </c>
      <c r="G98" s="593" t="s">
        <v>524</v>
      </c>
      <c r="H98" s="593" t="s">
        <v>524</v>
      </c>
      <c r="I98" s="593" t="s">
        <v>524</v>
      </c>
      <c r="J98" s="593" t="s">
        <v>524</v>
      </c>
      <c r="K98" s="593" t="s">
        <v>524</v>
      </c>
      <c r="L98" s="593" t="s">
        <v>524</v>
      </c>
      <c r="M98" s="593" t="s">
        <v>524</v>
      </c>
      <c r="N98" s="594" t="s">
        <v>524</v>
      </c>
      <c r="O98" s="598"/>
    </row>
    <row r="99" spans="1:15" x14ac:dyDescent="0.25">
      <c r="A99" s="595" t="s">
        <v>141</v>
      </c>
      <c r="B99" s="596" t="s">
        <v>2717</v>
      </c>
      <c r="C99" s="597" t="s">
        <v>199</v>
      </c>
      <c r="D99" s="597" t="s">
        <v>199</v>
      </c>
      <c r="E99" s="588" t="s">
        <v>642</v>
      </c>
      <c r="F99" s="588" t="s">
        <v>524</v>
      </c>
      <c r="G99" s="588" t="s">
        <v>524</v>
      </c>
      <c r="H99" s="588" t="s">
        <v>524</v>
      </c>
      <c r="I99" s="588" t="s">
        <v>524</v>
      </c>
      <c r="J99" s="588" t="s">
        <v>524</v>
      </c>
      <c r="K99" s="588" t="s">
        <v>642</v>
      </c>
      <c r="L99" s="588" t="s">
        <v>524</v>
      </c>
      <c r="M99" s="588" t="s">
        <v>524</v>
      </c>
      <c r="N99" s="589" t="s">
        <v>524</v>
      </c>
      <c r="O99" s="595"/>
    </row>
    <row r="100" spans="1:15" x14ac:dyDescent="0.25">
      <c r="A100" s="598" t="s">
        <v>141</v>
      </c>
      <c r="B100" s="599" t="s">
        <v>2718</v>
      </c>
      <c r="C100" s="600" t="s">
        <v>565</v>
      </c>
      <c r="D100" s="600" t="s">
        <v>564</v>
      </c>
      <c r="E100" s="593" t="s">
        <v>642</v>
      </c>
      <c r="F100" s="593" t="s">
        <v>524</v>
      </c>
      <c r="G100" s="593" t="s">
        <v>524</v>
      </c>
      <c r="H100" s="593" t="s">
        <v>524</v>
      </c>
      <c r="I100" s="593" t="s">
        <v>524</v>
      </c>
      <c r="J100" s="593" t="s">
        <v>524</v>
      </c>
      <c r="K100" s="593" t="s">
        <v>524</v>
      </c>
      <c r="L100" s="593" t="s">
        <v>524</v>
      </c>
      <c r="M100" s="593" t="s">
        <v>524</v>
      </c>
      <c r="N100" s="594" t="s">
        <v>524</v>
      </c>
      <c r="O100" s="598"/>
    </row>
    <row r="101" spans="1:15" x14ac:dyDescent="0.25">
      <c r="A101" s="595" t="s">
        <v>141</v>
      </c>
      <c r="B101" s="596" t="s">
        <v>2718</v>
      </c>
      <c r="C101" s="597" t="s">
        <v>587</v>
      </c>
      <c r="D101" s="597" t="s">
        <v>586</v>
      </c>
      <c r="E101" s="588" t="s">
        <v>524</v>
      </c>
      <c r="F101" s="588" t="s">
        <v>524</v>
      </c>
      <c r="G101" s="588" t="s">
        <v>524</v>
      </c>
      <c r="H101" s="588" t="s">
        <v>524</v>
      </c>
      <c r="I101" s="588" t="s">
        <v>524</v>
      </c>
      <c r="J101" s="588" t="s">
        <v>524</v>
      </c>
      <c r="K101" s="588" t="s">
        <v>524</v>
      </c>
      <c r="L101" s="588" t="s">
        <v>524</v>
      </c>
      <c r="M101" s="588" t="s">
        <v>524</v>
      </c>
      <c r="N101" s="589" t="s">
        <v>524</v>
      </c>
      <c r="O101" s="595"/>
    </row>
    <row r="102" spans="1:15" x14ac:dyDescent="0.25">
      <c r="A102" s="598" t="s">
        <v>141</v>
      </c>
      <c r="B102" s="599" t="s">
        <v>2718</v>
      </c>
      <c r="C102" s="600" t="s">
        <v>226</v>
      </c>
      <c r="D102" s="600" t="s">
        <v>1966</v>
      </c>
      <c r="E102" s="593" t="s">
        <v>524</v>
      </c>
      <c r="F102" s="593" t="s">
        <v>524</v>
      </c>
      <c r="G102" s="593" t="s">
        <v>524</v>
      </c>
      <c r="H102" s="593" t="s">
        <v>524</v>
      </c>
      <c r="I102" s="593" t="s">
        <v>524</v>
      </c>
      <c r="J102" s="593" t="s">
        <v>524</v>
      </c>
      <c r="K102" s="593" t="s">
        <v>524</v>
      </c>
      <c r="L102" s="593" t="s">
        <v>524</v>
      </c>
      <c r="M102" s="593" t="s">
        <v>524</v>
      </c>
      <c r="N102" s="594" t="s">
        <v>524</v>
      </c>
      <c r="O102" s="598"/>
    </row>
    <row r="103" spans="1:15" x14ac:dyDescent="0.25">
      <c r="A103" s="595" t="s">
        <v>141</v>
      </c>
      <c r="B103" s="596" t="s">
        <v>2719</v>
      </c>
      <c r="C103" s="597" t="s">
        <v>155</v>
      </c>
      <c r="D103" s="597" t="s">
        <v>1878</v>
      </c>
      <c r="E103" s="588" t="s">
        <v>642</v>
      </c>
      <c r="F103" s="588" t="s">
        <v>524</v>
      </c>
      <c r="G103" s="588" t="s">
        <v>642</v>
      </c>
      <c r="H103" s="588" t="s">
        <v>524</v>
      </c>
      <c r="I103" s="588" t="s">
        <v>524</v>
      </c>
      <c r="J103" s="588" t="s">
        <v>524</v>
      </c>
      <c r="K103" s="588" t="s">
        <v>524</v>
      </c>
      <c r="L103" s="588" t="s">
        <v>524</v>
      </c>
      <c r="M103" s="588" t="s">
        <v>524</v>
      </c>
      <c r="N103" s="589" t="s">
        <v>524</v>
      </c>
      <c r="O103" s="595"/>
    </row>
    <row r="104" spans="1:15" x14ac:dyDescent="0.25">
      <c r="A104" s="598" t="s">
        <v>141</v>
      </c>
      <c r="B104" s="599" t="s">
        <v>2719</v>
      </c>
      <c r="C104" s="600" t="s">
        <v>151</v>
      </c>
      <c r="D104" s="600" t="s">
        <v>151</v>
      </c>
      <c r="E104" s="593" t="s">
        <v>642</v>
      </c>
      <c r="F104" s="593" t="s">
        <v>524</v>
      </c>
      <c r="G104" s="593" t="s">
        <v>524</v>
      </c>
      <c r="H104" s="593" t="s">
        <v>524</v>
      </c>
      <c r="I104" s="593" t="s">
        <v>524</v>
      </c>
      <c r="J104" s="593" t="s">
        <v>524</v>
      </c>
      <c r="K104" s="593" t="s">
        <v>642</v>
      </c>
      <c r="L104" s="593" t="s">
        <v>524</v>
      </c>
      <c r="M104" s="593" t="s">
        <v>524</v>
      </c>
      <c r="N104" s="594" t="s">
        <v>524</v>
      </c>
      <c r="O104" s="598"/>
    </row>
    <row r="105" spans="1:15" x14ac:dyDescent="0.25">
      <c r="A105" s="595" t="s">
        <v>141</v>
      </c>
      <c r="B105" s="596" t="s">
        <v>2719</v>
      </c>
      <c r="C105" s="597" t="s">
        <v>155</v>
      </c>
      <c r="D105" s="597" t="s">
        <v>155</v>
      </c>
      <c r="E105" s="588" t="s">
        <v>642</v>
      </c>
      <c r="F105" s="588" t="s">
        <v>524</v>
      </c>
      <c r="G105" s="588" t="s">
        <v>642</v>
      </c>
      <c r="H105" s="588" t="s">
        <v>524</v>
      </c>
      <c r="I105" s="588" t="s">
        <v>642</v>
      </c>
      <c r="J105" s="588" t="s">
        <v>524</v>
      </c>
      <c r="K105" s="588" t="s">
        <v>642</v>
      </c>
      <c r="L105" s="588" t="s">
        <v>524</v>
      </c>
      <c r="M105" s="588" t="s">
        <v>524</v>
      </c>
      <c r="N105" s="589" t="s">
        <v>524</v>
      </c>
      <c r="O105" s="595"/>
    </row>
    <row r="106" spans="1:15" x14ac:dyDescent="0.25">
      <c r="A106" s="598" t="s">
        <v>141</v>
      </c>
      <c r="B106" s="599" t="s">
        <v>2719</v>
      </c>
      <c r="C106" s="600" t="s">
        <v>191</v>
      </c>
      <c r="D106" s="600" t="s">
        <v>1862</v>
      </c>
      <c r="E106" s="593" t="s">
        <v>524</v>
      </c>
      <c r="F106" s="593" t="s">
        <v>524</v>
      </c>
      <c r="G106" s="593" t="s">
        <v>524</v>
      </c>
      <c r="H106" s="593" t="s">
        <v>524</v>
      </c>
      <c r="I106" s="593" t="s">
        <v>524</v>
      </c>
      <c r="J106" s="593" t="s">
        <v>524</v>
      </c>
      <c r="K106" s="593" t="s">
        <v>524</v>
      </c>
      <c r="L106" s="593" t="s">
        <v>524</v>
      </c>
      <c r="M106" s="593" t="s">
        <v>524</v>
      </c>
      <c r="N106" s="594" t="s">
        <v>524</v>
      </c>
      <c r="O106" s="598"/>
    </row>
    <row r="107" spans="1:15" x14ac:dyDescent="0.25">
      <c r="A107" s="595" t="s">
        <v>141</v>
      </c>
      <c r="B107" s="596" t="s">
        <v>2719</v>
      </c>
      <c r="C107" s="597" t="s">
        <v>159</v>
      </c>
      <c r="D107" s="597" t="s">
        <v>159</v>
      </c>
      <c r="E107" s="588" t="s">
        <v>642</v>
      </c>
      <c r="F107" s="588" t="s">
        <v>524</v>
      </c>
      <c r="G107" s="588" t="s">
        <v>524</v>
      </c>
      <c r="H107" s="588" t="s">
        <v>524</v>
      </c>
      <c r="I107" s="588" t="s">
        <v>642</v>
      </c>
      <c r="J107" s="588" t="s">
        <v>524</v>
      </c>
      <c r="K107" s="588" t="s">
        <v>524</v>
      </c>
      <c r="L107" s="588" t="s">
        <v>524</v>
      </c>
      <c r="M107" s="588" t="s">
        <v>524</v>
      </c>
      <c r="N107" s="589" t="s">
        <v>642</v>
      </c>
      <c r="O107" s="595"/>
    </row>
    <row r="108" spans="1:15" x14ac:dyDescent="0.25">
      <c r="A108" s="598" t="s">
        <v>141</v>
      </c>
      <c r="B108" s="599" t="s">
        <v>2719</v>
      </c>
      <c r="C108" s="600" t="s">
        <v>184</v>
      </c>
      <c r="D108" s="600" t="s">
        <v>184</v>
      </c>
      <c r="E108" s="593" t="s">
        <v>642</v>
      </c>
      <c r="F108" s="593" t="s">
        <v>524</v>
      </c>
      <c r="G108" s="593" t="s">
        <v>642</v>
      </c>
      <c r="H108" s="593" t="s">
        <v>524</v>
      </c>
      <c r="I108" s="593" t="s">
        <v>524</v>
      </c>
      <c r="J108" s="593" t="s">
        <v>524</v>
      </c>
      <c r="K108" s="593" t="s">
        <v>524</v>
      </c>
      <c r="L108" s="593" t="s">
        <v>524</v>
      </c>
      <c r="M108" s="593" t="s">
        <v>524</v>
      </c>
      <c r="N108" s="594" t="s">
        <v>642</v>
      </c>
      <c r="O108" s="598"/>
    </row>
    <row r="109" spans="1:15" x14ac:dyDescent="0.25">
      <c r="A109" s="595" t="s">
        <v>141</v>
      </c>
      <c r="B109" s="596" t="s">
        <v>2719</v>
      </c>
      <c r="C109" s="597" t="s">
        <v>144</v>
      </c>
      <c r="D109" s="597" t="s">
        <v>1811</v>
      </c>
      <c r="E109" s="588" t="s">
        <v>642</v>
      </c>
      <c r="F109" s="588" t="s">
        <v>524</v>
      </c>
      <c r="G109" s="588" t="s">
        <v>524</v>
      </c>
      <c r="H109" s="588" t="s">
        <v>524</v>
      </c>
      <c r="I109" s="588" t="s">
        <v>524</v>
      </c>
      <c r="J109" s="588" t="s">
        <v>524</v>
      </c>
      <c r="K109" s="588" t="s">
        <v>524</v>
      </c>
      <c r="L109" s="588" t="s">
        <v>524</v>
      </c>
      <c r="M109" s="588" t="s">
        <v>524</v>
      </c>
      <c r="N109" s="589" t="s">
        <v>524</v>
      </c>
      <c r="O109" s="595"/>
    </row>
    <row r="110" spans="1:15" x14ac:dyDescent="0.25">
      <c r="A110" s="598" t="s">
        <v>141</v>
      </c>
      <c r="B110" s="599" t="s">
        <v>2719</v>
      </c>
      <c r="C110" s="600" t="s">
        <v>153</v>
      </c>
      <c r="D110" s="600" t="s">
        <v>153</v>
      </c>
      <c r="E110" s="593" t="s">
        <v>642</v>
      </c>
      <c r="F110" s="593" t="s">
        <v>524</v>
      </c>
      <c r="G110" s="593" t="s">
        <v>524</v>
      </c>
      <c r="H110" s="593" t="s">
        <v>524</v>
      </c>
      <c r="I110" s="593" t="s">
        <v>524</v>
      </c>
      <c r="J110" s="593" t="s">
        <v>524</v>
      </c>
      <c r="K110" s="593" t="s">
        <v>642</v>
      </c>
      <c r="L110" s="593" t="s">
        <v>524</v>
      </c>
      <c r="M110" s="593" t="s">
        <v>524</v>
      </c>
      <c r="N110" s="594" t="s">
        <v>524</v>
      </c>
      <c r="O110" s="598"/>
    </row>
    <row r="111" spans="1:15" x14ac:dyDescent="0.25">
      <c r="A111" s="595" t="s">
        <v>141</v>
      </c>
      <c r="B111" s="596" t="s">
        <v>2719</v>
      </c>
      <c r="C111" s="597" t="s">
        <v>182</v>
      </c>
      <c r="D111" s="597" t="s">
        <v>182</v>
      </c>
      <c r="E111" s="588" t="s">
        <v>642</v>
      </c>
      <c r="F111" s="588" t="s">
        <v>524</v>
      </c>
      <c r="G111" s="588" t="s">
        <v>524</v>
      </c>
      <c r="H111" s="588" t="s">
        <v>524</v>
      </c>
      <c r="I111" s="588" t="s">
        <v>524</v>
      </c>
      <c r="J111" s="588" t="s">
        <v>524</v>
      </c>
      <c r="K111" s="588" t="s">
        <v>524</v>
      </c>
      <c r="L111" s="588" t="s">
        <v>524</v>
      </c>
      <c r="M111" s="588" t="s">
        <v>524</v>
      </c>
      <c r="N111" s="589" t="s">
        <v>524</v>
      </c>
      <c r="O111" s="595"/>
    </row>
    <row r="112" spans="1:15" x14ac:dyDescent="0.25">
      <c r="A112" s="598" t="s">
        <v>141</v>
      </c>
      <c r="B112" s="599" t="s">
        <v>2719</v>
      </c>
      <c r="C112" s="600" t="s">
        <v>226</v>
      </c>
      <c r="D112" s="600" t="s">
        <v>226</v>
      </c>
      <c r="E112" s="593" t="s">
        <v>524</v>
      </c>
      <c r="F112" s="593" t="s">
        <v>524</v>
      </c>
      <c r="G112" s="593" t="s">
        <v>524</v>
      </c>
      <c r="H112" s="593" t="s">
        <v>524</v>
      </c>
      <c r="I112" s="593" t="s">
        <v>524</v>
      </c>
      <c r="J112" s="593" t="s">
        <v>524</v>
      </c>
      <c r="K112" s="593" t="s">
        <v>524</v>
      </c>
      <c r="L112" s="593" t="s">
        <v>524</v>
      </c>
      <c r="M112" s="593" t="s">
        <v>524</v>
      </c>
      <c r="N112" s="594" t="s">
        <v>524</v>
      </c>
      <c r="O112" s="598"/>
    </row>
    <row r="113" spans="1:15" x14ac:dyDescent="0.25">
      <c r="A113" s="595" t="s">
        <v>141</v>
      </c>
      <c r="B113" s="596" t="s">
        <v>2719</v>
      </c>
      <c r="C113" s="597" t="s">
        <v>176</v>
      </c>
      <c r="D113" s="597" t="s">
        <v>176</v>
      </c>
      <c r="E113" s="588" t="s">
        <v>642</v>
      </c>
      <c r="F113" s="588" t="s">
        <v>524</v>
      </c>
      <c r="G113" s="588" t="s">
        <v>524</v>
      </c>
      <c r="H113" s="588" t="s">
        <v>524</v>
      </c>
      <c r="I113" s="588" t="s">
        <v>524</v>
      </c>
      <c r="J113" s="588" t="s">
        <v>524</v>
      </c>
      <c r="K113" s="588" t="s">
        <v>524</v>
      </c>
      <c r="L113" s="588" t="s">
        <v>524</v>
      </c>
      <c r="M113" s="588" t="s">
        <v>524</v>
      </c>
      <c r="N113" s="589" t="s">
        <v>524</v>
      </c>
      <c r="O113" s="595"/>
    </row>
    <row r="114" spans="1:15" x14ac:dyDescent="0.25">
      <c r="A114" s="598" t="s">
        <v>141</v>
      </c>
      <c r="B114" s="599" t="s">
        <v>2719</v>
      </c>
      <c r="C114" s="600" t="s">
        <v>174</v>
      </c>
      <c r="D114" s="600" t="s">
        <v>174</v>
      </c>
      <c r="E114" s="593" t="s">
        <v>642</v>
      </c>
      <c r="F114" s="593" t="s">
        <v>524</v>
      </c>
      <c r="G114" s="593" t="s">
        <v>524</v>
      </c>
      <c r="H114" s="593" t="s">
        <v>524</v>
      </c>
      <c r="I114" s="593" t="s">
        <v>524</v>
      </c>
      <c r="J114" s="593" t="s">
        <v>524</v>
      </c>
      <c r="K114" s="593" t="s">
        <v>524</v>
      </c>
      <c r="L114" s="593" t="s">
        <v>524</v>
      </c>
      <c r="M114" s="593" t="s">
        <v>524</v>
      </c>
      <c r="N114" s="594" t="s">
        <v>524</v>
      </c>
      <c r="O114" s="598"/>
    </row>
    <row r="115" spans="1:15" x14ac:dyDescent="0.25">
      <c r="A115" s="595" t="s">
        <v>141</v>
      </c>
      <c r="B115" s="596" t="s">
        <v>2719</v>
      </c>
      <c r="C115" s="597" t="s">
        <v>151</v>
      </c>
      <c r="D115" s="597" t="s">
        <v>1882</v>
      </c>
      <c r="E115" s="588" t="s">
        <v>524</v>
      </c>
      <c r="F115" s="588" t="s">
        <v>524</v>
      </c>
      <c r="G115" s="588" t="s">
        <v>524</v>
      </c>
      <c r="H115" s="588" t="s">
        <v>524</v>
      </c>
      <c r="I115" s="588" t="s">
        <v>524</v>
      </c>
      <c r="J115" s="588" t="s">
        <v>524</v>
      </c>
      <c r="K115" s="588" t="s">
        <v>524</v>
      </c>
      <c r="L115" s="588" t="s">
        <v>524</v>
      </c>
      <c r="M115" s="588" t="s">
        <v>524</v>
      </c>
      <c r="N115" s="589" t="s">
        <v>524</v>
      </c>
      <c r="O115" s="595"/>
    </row>
    <row r="116" spans="1:15" x14ac:dyDescent="0.25">
      <c r="A116" s="598" t="s">
        <v>141</v>
      </c>
      <c r="B116" s="599" t="s">
        <v>2719</v>
      </c>
      <c r="C116" s="600" t="s">
        <v>157</v>
      </c>
      <c r="D116" s="600" t="s">
        <v>1869</v>
      </c>
      <c r="E116" s="593" t="s">
        <v>524</v>
      </c>
      <c r="F116" s="593" t="s">
        <v>524</v>
      </c>
      <c r="G116" s="593" t="s">
        <v>524</v>
      </c>
      <c r="H116" s="593" t="s">
        <v>524</v>
      </c>
      <c r="I116" s="593" t="s">
        <v>524</v>
      </c>
      <c r="J116" s="593" t="s">
        <v>524</v>
      </c>
      <c r="K116" s="593" t="s">
        <v>524</v>
      </c>
      <c r="L116" s="593" t="s">
        <v>524</v>
      </c>
      <c r="M116" s="593" t="s">
        <v>524</v>
      </c>
      <c r="N116" s="594" t="s">
        <v>524</v>
      </c>
      <c r="O116" s="598"/>
    </row>
    <row r="117" spans="1:15" x14ac:dyDescent="0.25">
      <c r="A117" s="595" t="s">
        <v>141</v>
      </c>
      <c r="B117" s="596" t="s">
        <v>2719</v>
      </c>
      <c r="C117" s="597" t="s">
        <v>226</v>
      </c>
      <c r="D117" s="597" t="s">
        <v>1966</v>
      </c>
      <c r="E117" s="588" t="s">
        <v>524</v>
      </c>
      <c r="F117" s="588" t="s">
        <v>524</v>
      </c>
      <c r="G117" s="588" t="s">
        <v>524</v>
      </c>
      <c r="H117" s="588" t="s">
        <v>524</v>
      </c>
      <c r="I117" s="588" t="s">
        <v>524</v>
      </c>
      <c r="J117" s="588" t="s">
        <v>524</v>
      </c>
      <c r="K117" s="588" t="s">
        <v>524</v>
      </c>
      <c r="L117" s="588" t="s">
        <v>524</v>
      </c>
      <c r="M117" s="588" t="s">
        <v>524</v>
      </c>
      <c r="N117" s="589" t="s">
        <v>524</v>
      </c>
      <c r="O117" s="595"/>
    </row>
    <row r="118" spans="1:15" x14ac:dyDescent="0.25">
      <c r="A118" s="598" t="s">
        <v>141</v>
      </c>
      <c r="B118" s="599" t="s">
        <v>2719</v>
      </c>
      <c r="C118" s="600" t="s">
        <v>180</v>
      </c>
      <c r="D118" s="600" t="s">
        <v>180</v>
      </c>
      <c r="E118" s="593" t="s">
        <v>642</v>
      </c>
      <c r="F118" s="593" t="s">
        <v>524</v>
      </c>
      <c r="G118" s="593" t="s">
        <v>642</v>
      </c>
      <c r="H118" s="593" t="s">
        <v>524</v>
      </c>
      <c r="I118" s="593" t="s">
        <v>524</v>
      </c>
      <c r="J118" s="593" t="s">
        <v>524</v>
      </c>
      <c r="K118" s="593" t="s">
        <v>642</v>
      </c>
      <c r="L118" s="593" t="s">
        <v>524</v>
      </c>
      <c r="M118" s="593" t="s">
        <v>524</v>
      </c>
      <c r="N118" s="594" t="s">
        <v>642</v>
      </c>
      <c r="O118" s="598"/>
    </row>
    <row r="119" spans="1:15" x14ac:dyDescent="0.25">
      <c r="A119" s="595" t="s">
        <v>141</v>
      </c>
      <c r="B119" s="596" t="s">
        <v>2719</v>
      </c>
      <c r="C119" s="597" t="s">
        <v>161</v>
      </c>
      <c r="D119" s="597" t="s">
        <v>1851</v>
      </c>
      <c r="E119" s="588" t="s">
        <v>642</v>
      </c>
      <c r="F119" s="588" t="s">
        <v>524</v>
      </c>
      <c r="G119" s="588" t="s">
        <v>642</v>
      </c>
      <c r="H119" s="588" t="s">
        <v>524</v>
      </c>
      <c r="I119" s="588" t="s">
        <v>524</v>
      </c>
      <c r="J119" s="588" t="s">
        <v>524</v>
      </c>
      <c r="K119" s="588" t="s">
        <v>524</v>
      </c>
      <c r="L119" s="588" t="s">
        <v>524</v>
      </c>
      <c r="M119" s="588" t="s">
        <v>524</v>
      </c>
      <c r="N119" s="589" t="s">
        <v>524</v>
      </c>
      <c r="O119" s="595"/>
    </row>
    <row r="120" spans="1:15" x14ac:dyDescent="0.25">
      <c r="A120" s="598" t="s">
        <v>141</v>
      </c>
      <c r="B120" s="599" t="s">
        <v>2719</v>
      </c>
      <c r="C120" s="600" t="s">
        <v>182</v>
      </c>
      <c r="D120" s="600" t="s">
        <v>1856</v>
      </c>
      <c r="E120" s="593" t="s">
        <v>642</v>
      </c>
      <c r="F120" s="593" t="s">
        <v>524</v>
      </c>
      <c r="G120" s="593" t="s">
        <v>524</v>
      </c>
      <c r="H120" s="593" t="s">
        <v>524</v>
      </c>
      <c r="I120" s="593" t="s">
        <v>524</v>
      </c>
      <c r="J120" s="593" t="s">
        <v>524</v>
      </c>
      <c r="K120" s="593" t="s">
        <v>524</v>
      </c>
      <c r="L120" s="593" t="s">
        <v>524</v>
      </c>
      <c r="M120" s="593" t="s">
        <v>524</v>
      </c>
      <c r="N120" s="594" t="s">
        <v>524</v>
      </c>
      <c r="O120" s="598"/>
    </row>
    <row r="121" spans="1:15" x14ac:dyDescent="0.25">
      <c r="A121" s="595" t="s">
        <v>141</v>
      </c>
      <c r="B121" s="596" t="s">
        <v>2719</v>
      </c>
      <c r="C121" s="597" t="s">
        <v>224</v>
      </c>
      <c r="D121" s="597" t="s">
        <v>224</v>
      </c>
      <c r="E121" s="588" t="s">
        <v>524</v>
      </c>
      <c r="F121" s="588" t="s">
        <v>524</v>
      </c>
      <c r="G121" s="588" t="s">
        <v>524</v>
      </c>
      <c r="H121" s="588" t="s">
        <v>524</v>
      </c>
      <c r="I121" s="588" t="s">
        <v>524</v>
      </c>
      <c r="J121" s="588" t="s">
        <v>524</v>
      </c>
      <c r="K121" s="588" t="s">
        <v>524</v>
      </c>
      <c r="L121" s="588" t="s">
        <v>524</v>
      </c>
      <c r="M121" s="588" t="s">
        <v>524</v>
      </c>
      <c r="N121" s="589" t="s">
        <v>524</v>
      </c>
      <c r="O121" s="595"/>
    </row>
    <row r="122" spans="1:15" x14ac:dyDescent="0.25">
      <c r="A122" s="598" t="s">
        <v>141</v>
      </c>
      <c r="B122" s="599" t="s">
        <v>2719</v>
      </c>
      <c r="C122" s="600" t="s">
        <v>147</v>
      </c>
      <c r="D122" s="600" t="s">
        <v>147</v>
      </c>
      <c r="E122" s="593" t="s">
        <v>524</v>
      </c>
      <c r="F122" s="593" t="s">
        <v>524</v>
      </c>
      <c r="G122" s="593" t="s">
        <v>524</v>
      </c>
      <c r="H122" s="593" t="s">
        <v>524</v>
      </c>
      <c r="I122" s="593" t="s">
        <v>524</v>
      </c>
      <c r="J122" s="593" t="s">
        <v>524</v>
      </c>
      <c r="K122" s="593" t="s">
        <v>524</v>
      </c>
      <c r="L122" s="593" t="s">
        <v>524</v>
      </c>
      <c r="M122" s="593" t="s">
        <v>524</v>
      </c>
      <c r="N122" s="594" t="s">
        <v>524</v>
      </c>
      <c r="O122" s="598"/>
    </row>
    <row r="123" spans="1:15" x14ac:dyDescent="0.25">
      <c r="A123" s="595" t="s">
        <v>141</v>
      </c>
      <c r="B123" s="596" t="s">
        <v>2719</v>
      </c>
      <c r="C123" s="597" t="s">
        <v>159</v>
      </c>
      <c r="D123" s="597" t="s">
        <v>1873</v>
      </c>
      <c r="E123" s="588" t="s">
        <v>524</v>
      </c>
      <c r="F123" s="588" t="s">
        <v>524</v>
      </c>
      <c r="G123" s="588" t="s">
        <v>642</v>
      </c>
      <c r="H123" s="588" t="s">
        <v>524</v>
      </c>
      <c r="I123" s="588" t="s">
        <v>524</v>
      </c>
      <c r="J123" s="588" t="s">
        <v>524</v>
      </c>
      <c r="K123" s="588" t="s">
        <v>524</v>
      </c>
      <c r="L123" s="588" t="s">
        <v>524</v>
      </c>
      <c r="M123" s="588" t="s">
        <v>524</v>
      </c>
      <c r="N123" s="589" t="s">
        <v>524</v>
      </c>
      <c r="O123" s="595"/>
    </row>
    <row r="124" spans="1:15" x14ac:dyDescent="0.25">
      <c r="A124" s="598" t="s">
        <v>141</v>
      </c>
      <c r="B124" s="599" t="s">
        <v>2719</v>
      </c>
      <c r="C124" s="600" t="s">
        <v>184</v>
      </c>
      <c r="D124" s="600" t="s">
        <v>1845</v>
      </c>
      <c r="E124" s="593" t="s">
        <v>642</v>
      </c>
      <c r="F124" s="593" t="s">
        <v>524</v>
      </c>
      <c r="G124" s="593" t="s">
        <v>642</v>
      </c>
      <c r="H124" s="593" t="s">
        <v>524</v>
      </c>
      <c r="I124" s="593" t="s">
        <v>524</v>
      </c>
      <c r="J124" s="593" t="s">
        <v>524</v>
      </c>
      <c r="K124" s="593" t="s">
        <v>524</v>
      </c>
      <c r="L124" s="593" t="s">
        <v>524</v>
      </c>
      <c r="M124" s="593" t="s">
        <v>524</v>
      </c>
      <c r="N124" s="594" t="s">
        <v>524</v>
      </c>
      <c r="O124" s="598"/>
    </row>
    <row r="125" spans="1:15" x14ac:dyDescent="0.25">
      <c r="A125" s="595" t="s">
        <v>141</v>
      </c>
      <c r="B125" s="596" t="s">
        <v>2719</v>
      </c>
      <c r="C125" s="597" t="s">
        <v>157</v>
      </c>
      <c r="D125" s="597" t="s">
        <v>157</v>
      </c>
      <c r="E125" s="588" t="s">
        <v>642</v>
      </c>
      <c r="F125" s="588" t="s">
        <v>524</v>
      </c>
      <c r="G125" s="588" t="s">
        <v>524</v>
      </c>
      <c r="H125" s="588" t="s">
        <v>524</v>
      </c>
      <c r="I125" s="588" t="s">
        <v>642</v>
      </c>
      <c r="J125" s="588" t="s">
        <v>524</v>
      </c>
      <c r="K125" s="588" t="s">
        <v>524</v>
      </c>
      <c r="L125" s="588" t="s">
        <v>524</v>
      </c>
      <c r="M125" s="588" t="s">
        <v>524</v>
      </c>
      <c r="N125" s="589" t="s">
        <v>642</v>
      </c>
      <c r="O125" s="595"/>
    </row>
    <row r="126" spans="1:15" x14ac:dyDescent="0.25">
      <c r="A126" s="598" t="s">
        <v>141</v>
      </c>
      <c r="B126" s="599" t="s">
        <v>2719</v>
      </c>
      <c r="C126" s="600" t="s">
        <v>174</v>
      </c>
      <c r="D126" s="600" t="s">
        <v>1840</v>
      </c>
      <c r="E126" s="593" t="s">
        <v>642</v>
      </c>
      <c r="F126" s="593" t="s">
        <v>524</v>
      </c>
      <c r="G126" s="593" t="s">
        <v>524</v>
      </c>
      <c r="H126" s="593" t="s">
        <v>524</v>
      </c>
      <c r="I126" s="593" t="s">
        <v>524</v>
      </c>
      <c r="J126" s="593" t="s">
        <v>524</v>
      </c>
      <c r="K126" s="593" t="s">
        <v>524</v>
      </c>
      <c r="L126" s="593" t="s">
        <v>524</v>
      </c>
      <c r="M126" s="593" t="s">
        <v>524</v>
      </c>
      <c r="N126" s="594" t="s">
        <v>524</v>
      </c>
      <c r="O126" s="598"/>
    </row>
    <row r="127" spans="1:15" x14ac:dyDescent="0.25">
      <c r="A127" s="595" t="s">
        <v>141</v>
      </c>
      <c r="B127" s="596" t="s">
        <v>2719</v>
      </c>
      <c r="C127" s="597" t="s">
        <v>153</v>
      </c>
      <c r="D127" s="597" t="s">
        <v>1948</v>
      </c>
      <c r="E127" s="588" t="s">
        <v>524</v>
      </c>
      <c r="F127" s="588" t="s">
        <v>524</v>
      </c>
      <c r="G127" s="588" t="s">
        <v>524</v>
      </c>
      <c r="H127" s="588" t="s">
        <v>524</v>
      </c>
      <c r="I127" s="588" t="s">
        <v>524</v>
      </c>
      <c r="J127" s="588" t="s">
        <v>524</v>
      </c>
      <c r="K127" s="588" t="s">
        <v>524</v>
      </c>
      <c r="L127" s="588" t="s">
        <v>524</v>
      </c>
      <c r="M127" s="588" t="s">
        <v>524</v>
      </c>
      <c r="N127" s="589" t="s">
        <v>524</v>
      </c>
      <c r="O127" s="595"/>
    </row>
    <row r="128" spans="1:15" x14ac:dyDescent="0.25">
      <c r="A128" s="598" t="s">
        <v>141</v>
      </c>
      <c r="B128" s="599" t="s">
        <v>2719</v>
      </c>
      <c r="C128" s="600" t="s">
        <v>191</v>
      </c>
      <c r="D128" s="600" t="s">
        <v>191</v>
      </c>
      <c r="E128" s="593" t="s">
        <v>524</v>
      </c>
      <c r="F128" s="593" t="s">
        <v>524</v>
      </c>
      <c r="G128" s="593" t="s">
        <v>524</v>
      </c>
      <c r="H128" s="593" t="s">
        <v>524</v>
      </c>
      <c r="I128" s="593" t="s">
        <v>524</v>
      </c>
      <c r="J128" s="593" t="s">
        <v>524</v>
      </c>
      <c r="K128" s="593" t="s">
        <v>642</v>
      </c>
      <c r="L128" s="593" t="s">
        <v>524</v>
      </c>
      <c r="M128" s="593" t="s">
        <v>524</v>
      </c>
      <c r="N128" s="594" t="s">
        <v>524</v>
      </c>
      <c r="O128" s="598"/>
    </row>
    <row r="129" spans="1:15" x14ac:dyDescent="0.25">
      <c r="A129" s="595" t="s">
        <v>141</v>
      </c>
      <c r="B129" s="596" t="s">
        <v>2719</v>
      </c>
      <c r="C129" s="597" t="s">
        <v>144</v>
      </c>
      <c r="D129" s="597" t="s">
        <v>144</v>
      </c>
      <c r="E129" s="588" t="s">
        <v>642</v>
      </c>
      <c r="F129" s="588" t="s">
        <v>524</v>
      </c>
      <c r="G129" s="588" t="s">
        <v>524</v>
      </c>
      <c r="H129" s="588" t="s">
        <v>524</v>
      </c>
      <c r="I129" s="588" t="s">
        <v>524</v>
      </c>
      <c r="J129" s="588" t="s">
        <v>524</v>
      </c>
      <c r="K129" s="588" t="s">
        <v>524</v>
      </c>
      <c r="L129" s="588" t="s">
        <v>524</v>
      </c>
      <c r="M129" s="588" t="s">
        <v>524</v>
      </c>
      <c r="N129" s="589" t="s">
        <v>524</v>
      </c>
      <c r="O129" s="595"/>
    </row>
    <row r="130" spans="1:15" x14ac:dyDescent="0.25">
      <c r="A130" s="598" t="s">
        <v>141</v>
      </c>
      <c r="B130" s="599" t="s">
        <v>2719</v>
      </c>
      <c r="C130" s="600" t="s">
        <v>161</v>
      </c>
      <c r="D130" s="600" t="s">
        <v>161</v>
      </c>
      <c r="E130" s="593" t="s">
        <v>642</v>
      </c>
      <c r="F130" s="593" t="s">
        <v>524</v>
      </c>
      <c r="G130" s="593" t="s">
        <v>642</v>
      </c>
      <c r="H130" s="593" t="s">
        <v>524</v>
      </c>
      <c r="I130" s="593" t="s">
        <v>524</v>
      </c>
      <c r="J130" s="593" t="s">
        <v>524</v>
      </c>
      <c r="K130" s="593" t="s">
        <v>524</v>
      </c>
      <c r="L130" s="593" t="s">
        <v>524</v>
      </c>
      <c r="M130" s="593" t="s">
        <v>524</v>
      </c>
      <c r="N130" s="594" t="s">
        <v>642</v>
      </c>
      <c r="O130" s="598"/>
    </row>
    <row r="131" spans="1:15" x14ac:dyDescent="0.25">
      <c r="A131" s="595" t="s">
        <v>141</v>
      </c>
      <c r="B131" s="596" t="s">
        <v>2719</v>
      </c>
      <c r="C131" s="597" t="s">
        <v>31</v>
      </c>
      <c r="D131" s="597" t="s">
        <v>31</v>
      </c>
      <c r="E131" s="588" t="s">
        <v>524</v>
      </c>
      <c r="F131" s="588" t="s">
        <v>524</v>
      </c>
      <c r="G131" s="588" t="s">
        <v>524</v>
      </c>
      <c r="H131" s="588" t="s">
        <v>524</v>
      </c>
      <c r="I131" s="588" t="s">
        <v>524</v>
      </c>
      <c r="J131" s="588" t="s">
        <v>524</v>
      </c>
      <c r="K131" s="588" t="s">
        <v>524</v>
      </c>
      <c r="L131" s="588" t="s">
        <v>524</v>
      </c>
      <c r="M131" s="588" t="s">
        <v>524</v>
      </c>
      <c r="N131" s="589" t="s">
        <v>524</v>
      </c>
      <c r="O131" s="595"/>
    </row>
    <row r="132" spans="1:15" x14ac:dyDescent="0.25">
      <c r="A132" s="598" t="s">
        <v>141</v>
      </c>
      <c r="B132" s="599" t="s">
        <v>2719</v>
      </c>
      <c r="C132" s="600" t="s">
        <v>180</v>
      </c>
      <c r="D132" s="600" t="s">
        <v>1955</v>
      </c>
      <c r="E132" s="593" t="s">
        <v>642</v>
      </c>
      <c r="F132" s="593" t="s">
        <v>524</v>
      </c>
      <c r="G132" s="593" t="s">
        <v>642</v>
      </c>
      <c r="H132" s="593" t="s">
        <v>524</v>
      </c>
      <c r="I132" s="593" t="s">
        <v>524</v>
      </c>
      <c r="J132" s="593" t="s">
        <v>524</v>
      </c>
      <c r="K132" s="593" t="s">
        <v>524</v>
      </c>
      <c r="L132" s="593" t="s">
        <v>524</v>
      </c>
      <c r="M132" s="593" t="s">
        <v>524</v>
      </c>
      <c r="N132" s="594" t="s">
        <v>524</v>
      </c>
      <c r="O132" s="598"/>
    </row>
    <row r="133" spans="1:15" x14ac:dyDescent="0.25">
      <c r="A133" s="595" t="s">
        <v>141</v>
      </c>
      <c r="B133" s="596" t="s">
        <v>2719</v>
      </c>
      <c r="C133" s="597" t="s">
        <v>146</v>
      </c>
      <c r="D133" s="597" t="s">
        <v>146</v>
      </c>
      <c r="E133" s="588" t="s">
        <v>642</v>
      </c>
      <c r="F133" s="588" t="s">
        <v>524</v>
      </c>
      <c r="G133" s="588" t="s">
        <v>524</v>
      </c>
      <c r="H133" s="588" t="s">
        <v>524</v>
      </c>
      <c r="I133" s="588" t="s">
        <v>524</v>
      </c>
      <c r="J133" s="588" t="s">
        <v>524</v>
      </c>
      <c r="K133" s="588" t="s">
        <v>524</v>
      </c>
      <c r="L133" s="588" t="s">
        <v>524</v>
      </c>
      <c r="M133" s="588" t="s">
        <v>524</v>
      </c>
      <c r="N133" s="589" t="s">
        <v>524</v>
      </c>
      <c r="O133" s="595"/>
    </row>
    <row r="134" spans="1:15" x14ac:dyDescent="0.25">
      <c r="A134" s="590" t="s">
        <v>141</v>
      </c>
      <c r="B134" s="591" t="s">
        <v>2720</v>
      </c>
      <c r="C134" s="592" t="s">
        <v>164</v>
      </c>
      <c r="D134" s="592" t="s">
        <v>1187</v>
      </c>
      <c r="E134" s="593" t="s">
        <v>642</v>
      </c>
      <c r="F134" s="593" t="s">
        <v>524</v>
      </c>
      <c r="G134" s="593" t="s">
        <v>524</v>
      </c>
      <c r="H134" s="593" t="s">
        <v>524</v>
      </c>
      <c r="I134" s="593" t="s">
        <v>524</v>
      </c>
      <c r="J134" s="593" t="s">
        <v>524</v>
      </c>
      <c r="K134" s="593" t="s">
        <v>642</v>
      </c>
      <c r="L134" s="593" t="s">
        <v>524</v>
      </c>
      <c r="M134" s="593" t="s">
        <v>524</v>
      </c>
      <c r="N134" s="594" t="s">
        <v>642</v>
      </c>
      <c r="O134" s="590"/>
    </row>
    <row r="135" spans="1:15" x14ac:dyDescent="0.25">
      <c r="A135" s="584" t="s">
        <v>141</v>
      </c>
      <c r="B135" s="585" t="s">
        <v>2720</v>
      </c>
      <c r="C135" s="586" t="s">
        <v>164</v>
      </c>
      <c r="D135" s="586" t="s">
        <v>164</v>
      </c>
      <c r="E135" s="588" t="s">
        <v>642</v>
      </c>
      <c r="F135" s="588" t="s">
        <v>524</v>
      </c>
      <c r="G135" s="588" t="s">
        <v>524</v>
      </c>
      <c r="H135" s="588" t="s">
        <v>524</v>
      </c>
      <c r="I135" s="588" t="s">
        <v>524</v>
      </c>
      <c r="J135" s="588" t="s">
        <v>524</v>
      </c>
      <c r="K135" s="588" t="s">
        <v>642</v>
      </c>
      <c r="L135" s="588" t="s">
        <v>524</v>
      </c>
      <c r="M135" s="588" t="s">
        <v>524</v>
      </c>
      <c r="N135" s="589" t="s">
        <v>642</v>
      </c>
      <c r="O135" s="584"/>
    </row>
    <row r="136" spans="1:15" x14ac:dyDescent="0.25">
      <c r="A136" s="590" t="s">
        <v>141</v>
      </c>
      <c r="B136" s="591" t="s">
        <v>2720</v>
      </c>
      <c r="C136" s="592" t="s">
        <v>162</v>
      </c>
      <c r="D136" s="592" t="s">
        <v>162</v>
      </c>
      <c r="E136" s="593" t="s">
        <v>642</v>
      </c>
      <c r="F136" s="593" t="s">
        <v>524</v>
      </c>
      <c r="G136" s="593" t="s">
        <v>642</v>
      </c>
      <c r="H136" s="593" t="s">
        <v>642</v>
      </c>
      <c r="I136" s="593" t="s">
        <v>524</v>
      </c>
      <c r="J136" s="593" t="s">
        <v>524</v>
      </c>
      <c r="K136" s="593" t="s">
        <v>642</v>
      </c>
      <c r="L136" s="593" t="s">
        <v>524</v>
      </c>
      <c r="M136" s="593" t="s">
        <v>524</v>
      </c>
      <c r="N136" s="594" t="s">
        <v>642</v>
      </c>
      <c r="O136" s="590"/>
    </row>
    <row r="137" spans="1:15" x14ac:dyDescent="0.25">
      <c r="A137" s="595" t="s">
        <v>141</v>
      </c>
      <c r="B137" s="596" t="s">
        <v>2721</v>
      </c>
      <c r="C137" s="597" t="s">
        <v>214</v>
      </c>
      <c r="D137" s="597" t="s">
        <v>214</v>
      </c>
      <c r="E137" s="588" t="s">
        <v>642</v>
      </c>
      <c r="F137" s="588" t="s">
        <v>524</v>
      </c>
      <c r="G137" s="588" t="s">
        <v>524</v>
      </c>
      <c r="H137" s="588" t="s">
        <v>524</v>
      </c>
      <c r="I137" s="588" t="s">
        <v>524</v>
      </c>
      <c r="J137" s="588" t="s">
        <v>524</v>
      </c>
      <c r="K137" s="588" t="s">
        <v>642</v>
      </c>
      <c r="L137" s="588" t="s">
        <v>524</v>
      </c>
      <c r="M137" s="588" t="s">
        <v>524</v>
      </c>
      <c r="N137" s="589" t="s">
        <v>524</v>
      </c>
      <c r="O137" s="595"/>
    </row>
    <row r="138" spans="1:15" x14ac:dyDescent="0.25">
      <c r="A138" s="598" t="s">
        <v>141</v>
      </c>
      <c r="B138" s="599" t="s">
        <v>2722</v>
      </c>
      <c r="C138" s="600" t="s">
        <v>132</v>
      </c>
      <c r="D138" s="600" t="s">
        <v>132</v>
      </c>
      <c r="E138" s="593" t="s">
        <v>524</v>
      </c>
      <c r="F138" s="593" t="s">
        <v>524</v>
      </c>
      <c r="G138" s="593" t="s">
        <v>524</v>
      </c>
      <c r="H138" s="593" t="s">
        <v>524</v>
      </c>
      <c r="I138" s="593" t="s">
        <v>524</v>
      </c>
      <c r="J138" s="593" t="s">
        <v>524</v>
      </c>
      <c r="K138" s="593" t="s">
        <v>524</v>
      </c>
      <c r="L138" s="593" t="s">
        <v>524</v>
      </c>
      <c r="M138" s="593" t="s">
        <v>524</v>
      </c>
      <c r="N138" s="594" t="s">
        <v>524</v>
      </c>
      <c r="O138" s="598"/>
    </row>
    <row r="139" spans="1:15" x14ac:dyDescent="0.25">
      <c r="A139" s="595" t="s">
        <v>141</v>
      </c>
      <c r="B139" s="596" t="s">
        <v>2723</v>
      </c>
      <c r="C139" s="597" t="s">
        <v>122</v>
      </c>
      <c r="D139" s="597" t="s">
        <v>122</v>
      </c>
      <c r="E139" s="588" t="s">
        <v>524</v>
      </c>
      <c r="F139" s="588" t="s">
        <v>524</v>
      </c>
      <c r="G139" s="588" t="s">
        <v>524</v>
      </c>
      <c r="H139" s="588" t="s">
        <v>524</v>
      </c>
      <c r="I139" s="588" t="s">
        <v>524</v>
      </c>
      <c r="J139" s="588" t="s">
        <v>524</v>
      </c>
      <c r="K139" s="588" t="s">
        <v>524</v>
      </c>
      <c r="L139" s="588" t="s">
        <v>524</v>
      </c>
      <c r="M139" s="588" t="s">
        <v>524</v>
      </c>
      <c r="N139" s="589" t="s">
        <v>524</v>
      </c>
      <c r="O139" s="595"/>
    </row>
    <row r="140" spans="1:15" x14ac:dyDescent="0.25">
      <c r="A140" s="598" t="s">
        <v>141</v>
      </c>
      <c r="B140" s="599" t="s">
        <v>2724</v>
      </c>
      <c r="C140" s="600" t="s">
        <v>1464</v>
      </c>
      <c r="D140" s="600" t="s">
        <v>1470</v>
      </c>
      <c r="E140" s="593" t="s">
        <v>524</v>
      </c>
      <c r="F140" s="593" t="s">
        <v>524</v>
      </c>
      <c r="G140" s="593" t="s">
        <v>524</v>
      </c>
      <c r="H140" s="593" t="s">
        <v>524</v>
      </c>
      <c r="I140" s="593" t="s">
        <v>524</v>
      </c>
      <c r="J140" s="593" t="s">
        <v>524</v>
      </c>
      <c r="K140" s="593" t="s">
        <v>524</v>
      </c>
      <c r="L140" s="593" t="s">
        <v>524</v>
      </c>
      <c r="M140" s="593" t="s">
        <v>524</v>
      </c>
      <c r="N140" s="594" t="s">
        <v>524</v>
      </c>
      <c r="O140" s="598"/>
    </row>
    <row r="141" spans="1:15" x14ac:dyDescent="0.25">
      <c r="A141" s="595" t="s">
        <v>141</v>
      </c>
      <c r="B141" s="596" t="s">
        <v>2724</v>
      </c>
      <c r="C141" s="597" t="s">
        <v>1464</v>
      </c>
      <c r="D141" s="597" t="s">
        <v>1464</v>
      </c>
      <c r="E141" s="588" t="s">
        <v>524</v>
      </c>
      <c r="F141" s="588" t="s">
        <v>524</v>
      </c>
      <c r="G141" s="588" t="s">
        <v>524</v>
      </c>
      <c r="H141" s="588" t="s">
        <v>524</v>
      </c>
      <c r="I141" s="588" t="s">
        <v>524</v>
      </c>
      <c r="J141" s="588" t="s">
        <v>524</v>
      </c>
      <c r="K141" s="588" t="s">
        <v>524</v>
      </c>
      <c r="L141" s="588" t="s">
        <v>524</v>
      </c>
      <c r="M141" s="588" t="s">
        <v>524</v>
      </c>
      <c r="N141" s="589" t="s">
        <v>524</v>
      </c>
      <c r="O141" s="595"/>
    </row>
    <row r="142" spans="1:15" x14ac:dyDescent="0.25">
      <c r="A142" s="598" t="s">
        <v>141</v>
      </c>
      <c r="B142" s="599" t="s">
        <v>2724</v>
      </c>
      <c r="C142" s="600" t="s">
        <v>98</v>
      </c>
      <c r="D142" s="600" t="s">
        <v>1463</v>
      </c>
      <c r="E142" s="593" t="s">
        <v>524</v>
      </c>
      <c r="F142" s="593" t="s">
        <v>524</v>
      </c>
      <c r="G142" s="593" t="s">
        <v>524</v>
      </c>
      <c r="H142" s="593" t="s">
        <v>524</v>
      </c>
      <c r="I142" s="593" t="s">
        <v>524</v>
      </c>
      <c r="J142" s="593" t="s">
        <v>524</v>
      </c>
      <c r="K142" s="593" t="s">
        <v>524</v>
      </c>
      <c r="L142" s="593" t="s">
        <v>524</v>
      </c>
      <c r="M142" s="593" t="s">
        <v>524</v>
      </c>
      <c r="N142" s="594" t="s">
        <v>524</v>
      </c>
      <c r="O142" s="598"/>
    </row>
    <row r="143" spans="1:15" x14ac:dyDescent="0.25">
      <c r="A143" s="595" t="s">
        <v>141</v>
      </c>
      <c r="B143" s="596" t="s">
        <v>2724</v>
      </c>
      <c r="C143" s="597" t="s">
        <v>98</v>
      </c>
      <c r="D143" s="597" t="s">
        <v>98</v>
      </c>
      <c r="E143" s="588" t="s">
        <v>524</v>
      </c>
      <c r="F143" s="588" t="s">
        <v>524</v>
      </c>
      <c r="G143" s="588" t="s">
        <v>524</v>
      </c>
      <c r="H143" s="588" t="s">
        <v>524</v>
      </c>
      <c r="I143" s="588" t="s">
        <v>524</v>
      </c>
      <c r="J143" s="588" t="s">
        <v>524</v>
      </c>
      <c r="K143" s="588" t="s">
        <v>524</v>
      </c>
      <c r="L143" s="588" t="s">
        <v>524</v>
      </c>
      <c r="M143" s="588" t="s">
        <v>524</v>
      </c>
      <c r="N143" s="589" t="s">
        <v>524</v>
      </c>
      <c r="O143" s="595"/>
    </row>
    <row r="144" spans="1:15" x14ac:dyDescent="0.25">
      <c r="A144" s="598" t="s">
        <v>141</v>
      </c>
      <c r="B144" s="599" t="s">
        <v>2725</v>
      </c>
      <c r="C144" s="600" t="s">
        <v>44</v>
      </c>
      <c r="D144" s="600" t="s">
        <v>44</v>
      </c>
      <c r="E144" s="593" t="s">
        <v>524</v>
      </c>
      <c r="F144" s="593" t="s">
        <v>524</v>
      </c>
      <c r="G144" s="593" t="s">
        <v>524</v>
      </c>
      <c r="H144" s="593" t="s">
        <v>524</v>
      </c>
      <c r="I144" s="593" t="s">
        <v>524</v>
      </c>
      <c r="J144" s="593" t="s">
        <v>524</v>
      </c>
      <c r="K144" s="593" t="s">
        <v>524</v>
      </c>
      <c r="L144" s="593" t="s">
        <v>524</v>
      </c>
      <c r="M144" s="593" t="s">
        <v>524</v>
      </c>
      <c r="N144" s="594" t="s">
        <v>524</v>
      </c>
      <c r="O144" s="598"/>
    </row>
    <row r="145" spans="1:15" x14ac:dyDescent="0.25">
      <c r="A145" s="595" t="s">
        <v>141</v>
      </c>
      <c r="B145" s="596" t="s">
        <v>2726</v>
      </c>
      <c r="C145" s="597" t="s">
        <v>226</v>
      </c>
      <c r="D145" s="597" t="s">
        <v>241</v>
      </c>
      <c r="E145" s="588" t="s">
        <v>642</v>
      </c>
      <c r="F145" s="588" t="s">
        <v>524</v>
      </c>
      <c r="G145" s="588" t="s">
        <v>524</v>
      </c>
      <c r="H145" s="588" t="s">
        <v>524</v>
      </c>
      <c r="I145" s="588" t="s">
        <v>524</v>
      </c>
      <c r="J145" s="588" t="s">
        <v>524</v>
      </c>
      <c r="K145" s="588" t="s">
        <v>642</v>
      </c>
      <c r="L145" s="588" t="s">
        <v>642</v>
      </c>
      <c r="M145" s="588" t="s">
        <v>642</v>
      </c>
      <c r="N145" s="589" t="s">
        <v>524</v>
      </c>
      <c r="O145" s="595"/>
    </row>
    <row r="146" spans="1:15" x14ac:dyDescent="0.25">
      <c r="A146" s="598" t="s">
        <v>141</v>
      </c>
      <c r="B146" s="599" t="s">
        <v>2726</v>
      </c>
      <c r="C146" s="600" t="s">
        <v>144</v>
      </c>
      <c r="D146" s="600" t="s">
        <v>241</v>
      </c>
      <c r="E146" s="593" t="s">
        <v>642</v>
      </c>
      <c r="F146" s="593" t="s">
        <v>524</v>
      </c>
      <c r="G146" s="593" t="s">
        <v>524</v>
      </c>
      <c r="H146" s="593" t="s">
        <v>524</v>
      </c>
      <c r="I146" s="593" t="s">
        <v>524</v>
      </c>
      <c r="J146" s="593" t="s">
        <v>524</v>
      </c>
      <c r="K146" s="593" t="s">
        <v>642</v>
      </c>
      <c r="L146" s="593" t="s">
        <v>642</v>
      </c>
      <c r="M146" s="593" t="s">
        <v>642</v>
      </c>
      <c r="N146" s="594" t="s">
        <v>524</v>
      </c>
      <c r="O146" s="598"/>
    </row>
    <row r="147" spans="1:15" x14ac:dyDescent="0.25">
      <c r="A147" s="595" t="s">
        <v>141</v>
      </c>
      <c r="B147" s="596" t="s">
        <v>2726</v>
      </c>
      <c r="C147" s="597" t="s">
        <v>157</v>
      </c>
      <c r="D147" s="597" t="s">
        <v>241</v>
      </c>
      <c r="E147" s="588" t="s">
        <v>642</v>
      </c>
      <c r="F147" s="588" t="s">
        <v>524</v>
      </c>
      <c r="G147" s="588" t="s">
        <v>524</v>
      </c>
      <c r="H147" s="588" t="s">
        <v>524</v>
      </c>
      <c r="I147" s="588" t="s">
        <v>524</v>
      </c>
      <c r="J147" s="588" t="s">
        <v>524</v>
      </c>
      <c r="K147" s="588" t="s">
        <v>642</v>
      </c>
      <c r="L147" s="588" t="s">
        <v>642</v>
      </c>
      <c r="M147" s="588" t="s">
        <v>642</v>
      </c>
      <c r="N147" s="589" t="s">
        <v>642</v>
      </c>
      <c r="O147" s="595"/>
    </row>
    <row r="148" spans="1:15" x14ac:dyDescent="0.25">
      <c r="A148" s="598" t="s">
        <v>141</v>
      </c>
      <c r="B148" s="599" t="s">
        <v>2726</v>
      </c>
      <c r="C148" s="600" t="s">
        <v>224</v>
      </c>
      <c r="D148" s="600" t="s">
        <v>241</v>
      </c>
      <c r="E148" s="593" t="s">
        <v>524</v>
      </c>
      <c r="F148" s="593" t="s">
        <v>524</v>
      </c>
      <c r="G148" s="593" t="s">
        <v>524</v>
      </c>
      <c r="H148" s="593" t="s">
        <v>524</v>
      </c>
      <c r="I148" s="593" t="s">
        <v>524</v>
      </c>
      <c r="J148" s="593" t="s">
        <v>524</v>
      </c>
      <c r="K148" s="593" t="s">
        <v>642</v>
      </c>
      <c r="L148" s="593" t="s">
        <v>642</v>
      </c>
      <c r="M148" s="593" t="s">
        <v>642</v>
      </c>
      <c r="N148" s="594" t="s">
        <v>524</v>
      </c>
      <c r="O148" s="598"/>
    </row>
    <row r="149" spans="1:15" x14ac:dyDescent="0.25">
      <c r="A149" s="595" t="s">
        <v>141</v>
      </c>
      <c r="B149" s="596" t="s">
        <v>2726</v>
      </c>
      <c r="C149" s="597" t="s">
        <v>241</v>
      </c>
      <c r="D149" s="597" t="s">
        <v>241</v>
      </c>
      <c r="E149" s="588" t="s">
        <v>642</v>
      </c>
      <c r="F149" s="588" t="s">
        <v>524</v>
      </c>
      <c r="G149" s="588" t="s">
        <v>524</v>
      </c>
      <c r="H149" s="588" t="s">
        <v>642</v>
      </c>
      <c r="I149" s="588" t="s">
        <v>524</v>
      </c>
      <c r="J149" s="588" t="s">
        <v>524</v>
      </c>
      <c r="K149" s="588" t="s">
        <v>642</v>
      </c>
      <c r="L149" s="588" t="s">
        <v>642</v>
      </c>
      <c r="M149" s="588" t="s">
        <v>642</v>
      </c>
      <c r="N149" s="589" t="s">
        <v>642</v>
      </c>
      <c r="O149" s="595"/>
    </row>
    <row r="150" spans="1:15" x14ac:dyDescent="0.25">
      <c r="A150" s="598" t="s">
        <v>141</v>
      </c>
      <c r="B150" s="599" t="s">
        <v>2726</v>
      </c>
      <c r="C150" s="600" t="s">
        <v>228</v>
      </c>
      <c r="D150" s="600" t="s">
        <v>241</v>
      </c>
      <c r="E150" s="593" t="s">
        <v>524</v>
      </c>
      <c r="F150" s="593" t="s">
        <v>524</v>
      </c>
      <c r="G150" s="593" t="s">
        <v>524</v>
      </c>
      <c r="H150" s="593" t="s">
        <v>524</v>
      </c>
      <c r="I150" s="593" t="s">
        <v>524</v>
      </c>
      <c r="J150" s="593" t="s">
        <v>524</v>
      </c>
      <c r="K150" s="593" t="s">
        <v>642</v>
      </c>
      <c r="L150" s="593" t="s">
        <v>642</v>
      </c>
      <c r="M150" s="593" t="s">
        <v>642</v>
      </c>
      <c r="N150" s="594" t="s">
        <v>524</v>
      </c>
      <c r="O150" s="598"/>
    </row>
    <row r="151" spans="1:15" x14ac:dyDescent="0.25">
      <c r="A151" s="595" t="s">
        <v>141</v>
      </c>
      <c r="B151" s="596" t="s">
        <v>2726</v>
      </c>
      <c r="C151" s="597" t="s">
        <v>174</v>
      </c>
      <c r="D151" s="597" t="s">
        <v>241</v>
      </c>
      <c r="E151" s="588" t="s">
        <v>642</v>
      </c>
      <c r="F151" s="588" t="s">
        <v>524</v>
      </c>
      <c r="G151" s="588" t="s">
        <v>524</v>
      </c>
      <c r="H151" s="588" t="s">
        <v>524</v>
      </c>
      <c r="I151" s="588" t="s">
        <v>524</v>
      </c>
      <c r="J151" s="588" t="s">
        <v>524</v>
      </c>
      <c r="K151" s="588" t="s">
        <v>642</v>
      </c>
      <c r="L151" s="588" t="s">
        <v>642</v>
      </c>
      <c r="M151" s="588" t="s">
        <v>642</v>
      </c>
      <c r="N151" s="589" t="s">
        <v>524</v>
      </c>
      <c r="O151" s="595"/>
    </row>
    <row r="152" spans="1:15" x14ac:dyDescent="0.25">
      <c r="A152" s="598" t="s">
        <v>141</v>
      </c>
      <c r="B152" s="599" t="s">
        <v>2726</v>
      </c>
      <c r="C152" s="600" t="s">
        <v>176</v>
      </c>
      <c r="D152" s="600" t="s">
        <v>241</v>
      </c>
      <c r="E152" s="593" t="s">
        <v>524</v>
      </c>
      <c r="F152" s="593" t="s">
        <v>524</v>
      </c>
      <c r="G152" s="593" t="s">
        <v>524</v>
      </c>
      <c r="H152" s="593" t="s">
        <v>524</v>
      </c>
      <c r="I152" s="593" t="s">
        <v>524</v>
      </c>
      <c r="J152" s="593" t="s">
        <v>524</v>
      </c>
      <c r="K152" s="593" t="s">
        <v>642</v>
      </c>
      <c r="L152" s="593" t="s">
        <v>642</v>
      </c>
      <c r="M152" s="593" t="s">
        <v>642</v>
      </c>
      <c r="N152" s="594" t="s">
        <v>524</v>
      </c>
      <c r="O152" s="598"/>
    </row>
    <row r="153" spans="1:15" x14ac:dyDescent="0.25">
      <c r="A153" s="595" t="s">
        <v>141</v>
      </c>
      <c r="B153" s="596" t="s">
        <v>2727</v>
      </c>
      <c r="C153" s="597" t="s">
        <v>1038</v>
      </c>
      <c r="D153" s="597" t="s">
        <v>1038</v>
      </c>
      <c r="E153" s="588" t="s">
        <v>642</v>
      </c>
      <c r="F153" s="588" t="s">
        <v>524</v>
      </c>
      <c r="G153" s="588" t="s">
        <v>524</v>
      </c>
      <c r="H153" s="588" t="s">
        <v>642</v>
      </c>
      <c r="I153" s="588" t="s">
        <v>524</v>
      </c>
      <c r="J153" s="588" t="s">
        <v>524</v>
      </c>
      <c r="K153" s="588" t="s">
        <v>642</v>
      </c>
      <c r="L153" s="588" t="s">
        <v>642</v>
      </c>
      <c r="M153" s="588" t="s">
        <v>642</v>
      </c>
      <c r="N153" s="589" t="s">
        <v>524</v>
      </c>
      <c r="O153" s="595"/>
    </row>
    <row r="154" spans="1:15" x14ac:dyDescent="0.25">
      <c r="A154" s="598" t="s">
        <v>141</v>
      </c>
      <c r="B154" s="599" t="s">
        <v>2727</v>
      </c>
      <c r="C154" s="600" t="s">
        <v>1038</v>
      </c>
      <c r="D154" s="600" t="s">
        <v>1041</v>
      </c>
      <c r="E154" s="593" t="s">
        <v>524</v>
      </c>
      <c r="F154" s="593" t="s">
        <v>524</v>
      </c>
      <c r="G154" s="593" t="s">
        <v>524</v>
      </c>
      <c r="H154" s="593" t="s">
        <v>524</v>
      </c>
      <c r="I154" s="593" t="s">
        <v>524</v>
      </c>
      <c r="J154" s="593" t="s">
        <v>524</v>
      </c>
      <c r="K154" s="593" t="s">
        <v>524</v>
      </c>
      <c r="L154" s="593" t="s">
        <v>524</v>
      </c>
      <c r="M154" s="593" t="s">
        <v>524</v>
      </c>
      <c r="N154" s="594" t="s">
        <v>524</v>
      </c>
      <c r="O154" s="598"/>
    </row>
    <row r="155" spans="1:15" x14ac:dyDescent="0.25">
      <c r="A155" s="595" t="s">
        <v>141</v>
      </c>
      <c r="B155" s="596" t="s">
        <v>2728</v>
      </c>
      <c r="C155" s="597" t="s">
        <v>27</v>
      </c>
      <c r="D155" s="597" t="s">
        <v>27</v>
      </c>
      <c r="E155" s="588" t="s">
        <v>524</v>
      </c>
      <c r="F155" s="588" t="s">
        <v>524</v>
      </c>
      <c r="G155" s="588" t="s">
        <v>524</v>
      </c>
      <c r="H155" s="588" t="s">
        <v>524</v>
      </c>
      <c r="I155" s="588" t="s">
        <v>642</v>
      </c>
      <c r="J155" s="588" t="s">
        <v>642</v>
      </c>
      <c r="K155" s="588" t="s">
        <v>524</v>
      </c>
      <c r="L155" s="588" t="s">
        <v>524</v>
      </c>
      <c r="M155" s="588" t="s">
        <v>524</v>
      </c>
      <c r="N155" s="589" t="s">
        <v>524</v>
      </c>
      <c r="O155" s="595"/>
    </row>
    <row r="156" spans="1:15" x14ac:dyDescent="0.25">
      <c r="A156" s="598" t="s">
        <v>141</v>
      </c>
      <c r="B156" s="599" t="s">
        <v>2728</v>
      </c>
      <c r="C156" s="600" t="s">
        <v>27</v>
      </c>
      <c r="D156" s="600" t="s">
        <v>682</v>
      </c>
      <c r="E156" s="593" t="s">
        <v>524</v>
      </c>
      <c r="F156" s="593" t="s">
        <v>524</v>
      </c>
      <c r="G156" s="593" t="s">
        <v>524</v>
      </c>
      <c r="H156" s="593" t="s">
        <v>524</v>
      </c>
      <c r="I156" s="593" t="s">
        <v>642</v>
      </c>
      <c r="J156" s="593" t="s">
        <v>642</v>
      </c>
      <c r="K156" s="593" t="s">
        <v>524</v>
      </c>
      <c r="L156" s="593" t="s">
        <v>524</v>
      </c>
      <c r="M156" s="593" t="s">
        <v>524</v>
      </c>
      <c r="N156" s="594" t="s">
        <v>524</v>
      </c>
      <c r="O156" s="598"/>
    </row>
    <row r="157" spans="1:15" x14ac:dyDescent="0.25">
      <c r="A157" s="595" t="s">
        <v>141</v>
      </c>
      <c r="B157" s="596" t="s">
        <v>2729</v>
      </c>
      <c r="C157" s="597" t="s">
        <v>219</v>
      </c>
      <c r="D157" s="597" t="s">
        <v>219</v>
      </c>
      <c r="E157" s="588" t="s">
        <v>524</v>
      </c>
      <c r="F157" s="588" t="s">
        <v>524</v>
      </c>
      <c r="G157" s="588" t="s">
        <v>524</v>
      </c>
      <c r="H157" s="588" t="s">
        <v>524</v>
      </c>
      <c r="I157" s="588" t="s">
        <v>524</v>
      </c>
      <c r="J157" s="588" t="s">
        <v>524</v>
      </c>
      <c r="K157" s="588" t="s">
        <v>642</v>
      </c>
      <c r="L157" s="588" t="s">
        <v>524</v>
      </c>
      <c r="M157" s="588" t="s">
        <v>524</v>
      </c>
      <c r="N157" s="589" t="s">
        <v>524</v>
      </c>
      <c r="O157" s="595"/>
    </row>
    <row r="158" spans="1:15" x14ac:dyDescent="0.25">
      <c r="A158" s="598" t="s">
        <v>141</v>
      </c>
      <c r="B158" s="599" t="s">
        <v>2729</v>
      </c>
      <c r="C158" s="600" t="s">
        <v>210</v>
      </c>
      <c r="D158" s="600" t="s">
        <v>210</v>
      </c>
      <c r="E158" s="593" t="s">
        <v>642</v>
      </c>
      <c r="F158" s="593" t="s">
        <v>524</v>
      </c>
      <c r="G158" s="593" t="s">
        <v>524</v>
      </c>
      <c r="H158" s="593" t="s">
        <v>642</v>
      </c>
      <c r="I158" s="593" t="s">
        <v>524</v>
      </c>
      <c r="J158" s="593" t="s">
        <v>524</v>
      </c>
      <c r="K158" s="593" t="s">
        <v>642</v>
      </c>
      <c r="L158" s="593" t="s">
        <v>524</v>
      </c>
      <c r="M158" s="593" t="s">
        <v>524</v>
      </c>
      <c r="N158" s="594" t="s">
        <v>524</v>
      </c>
      <c r="O158" s="598"/>
    </row>
    <row r="159" spans="1:15" x14ac:dyDescent="0.25">
      <c r="A159" s="595" t="s">
        <v>141</v>
      </c>
      <c r="B159" s="596" t="s">
        <v>2729</v>
      </c>
      <c r="C159" s="597" t="s">
        <v>210</v>
      </c>
      <c r="D159" s="597" t="s">
        <v>1764</v>
      </c>
      <c r="E159" s="588" t="s">
        <v>642</v>
      </c>
      <c r="F159" s="588" t="s">
        <v>524</v>
      </c>
      <c r="G159" s="588" t="s">
        <v>524</v>
      </c>
      <c r="H159" s="588" t="s">
        <v>524</v>
      </c>
      <c r="I159" s="588" t="s">
        <v>524</v>
      </c>
      <c r="J159" s="588" t="s">
        <v>524</v>
      </c>
      <c r="K159" s="588" t="s">
        <v>524</v>
      </c>
      <c r="L159" s="588" t="s">
        <v>524</v>
      </c>
      <c r="M159" s="588" t="s">
        <v>524</v>
      </c>
      <c r="N159" s="589" t="s">
        <v>524</v>
      </c>
      <c r="O159" s="595"/>
    </row>
    <row r="160" spans="1:15" x14ac:dyDescent="0.25">
      <c r="A160" s="598" t="s">
        <v>141</v>
      </c>
      <c r="B160" s="599" t="s">
        <v>2729</v>
      </c>
      <c r="C160" s="600" t="s">
        <v>1740</v>
      </c>
      <c r="D160" s="600" t="s">
        <v>1744</v>
      </c>
      <c r="E160" s="593" t="s">
        <v>524</v>
      </c>
      <c r="F160" s="593" t="s">
        <v>524</v>
      </c>
      <c r="G160" s="593" t="s">
        <v>524</v>
      </c>
      <c r="H160" s="593" t="s">
        <v>524</v>
      </c>
      <c r="I160" s="593" t="s">
        <v>524</v>
      </c>
      <c r="J160" s="593" t="s">
        <v>524</v>
      </c>
      <c r="K160" s="593" t="s">
        <v>524</v>
      </c>
      <c r="L160" s="593" t="s">
        <v>524</v>
      </c>
      <c r="M160" s="593" t="s">
        <v>524</v>
      </c>
      <c r="N160" s="594" t="s">
        <v>524</v>
      </c>
      <c r="O160" s="598"/>
    </row>
    <row r="161" spans="1:15" x14ac:dyDescent="0.25">
      <c r="A161" s="595" t="s">
        <v>141</v>
      </c>
      <c r="B161" s="596" t="s">
        <v>2730</v>
      </c>
      <c r="C161" s="597" t="s">
        <v>216</v>
      </c>
      <c r="D161" s="597" t="s">
        <v>216</v>
      </c>
      <c r="E161" s="588" t="s">
        <v>524</v>
      </c>
      <c r="F161" s="588" t="s">
        <v>524</v>
      </c>
      <c r="G161" s="588" t="s">
        <v>524</v>
      </c>
      <c r="H161" s="588" t="s">
        <v>524</v>
      </c>
      <c r="I161" s="588" t="s">
        <v>524</v>
      </c>
      <c r="J161" s="588" t="s">
        <v>524</v>
      </c>
      <c r="K161" s="588" t="s">
        <v>524</v>
      </c>
      <c r="L161" s="588" t="s">
        <v>524</v>
      </c>
      <c r="M161" s="588" t="s">
        <v>524</v>
      </c>
      <c r="N161" s="589" t="s">
        <v>524</v>
      </c>
      <c r="O161" s="595"/>
    </row>
    <row r="162" spans="1:15" x14ac:dyDescent="0.25">
      <c r="A162" s="601" t="s">
        <v>141</v>
      </c>
      <c r="B162" s="602" t="s">
        <v>2730</v>
      </c>
      <c r="C162" s="603" t="s">
        <v>216</v>
      </c>
      <c r="D162" s="603" t="s">
        <v>1800</v>
      </c>
      <c r="E162" s="604" t="s">
        <v>524</v>
      </c>
      <c r="F162" s="604" t="s">
        <v>524</v>
      </c>
      <c r="G162" s="604" t="s">
        <v>524</v>
      </c>
      <c r="H162" s="604" t="s">
        <v>524</v>
      </c>
      <c r="I162" s="604" t="s">
        <v>524</v>
      </c>
      <c r="J162" s="604" t="s">
        <v>524</v>
      </c>
      <c r="K162" s="604" t="s">
        <v>524</v>
      </c>
      <c r="L162" s="604" t="s">
        <v>524</v>
      </c>
      <c r="M162" s="604" t="s">
        <v>524</v>
      </c>
      <c r="N162" s="605" t="s">
        <v>524</v>
      </c>
      <c r="O162" s="601"/>
    </row>
  </sheetData>
  <autoFilter ref="A2:N162" xr:uid="{00000000-0009-0000-0000-00000B000000}">
    <filterColumn colId="0">
      <filters>
        <filter val="US"/>
      </filters>
    </filterColumn>
  </autoFilter>
  <conditionalFormatting sqref="I86:M86 E4:E144 H4:M85 H87:M144 G4:G144 F4:F162 E3:M3">
    <cfRule type="cellIs" dxfId="41" priority="41" operator="equal">
      <formula>"Y"</formula>
    </cfRule>
  </conditionalFormatting>
  <conditionalFormatting sqref="N137:N144 N3:N85 N109:N117 N119:N124 N126:N129 N131:N133 N98:N106 N87:N93">
    <cfRule type="cellIs" dxfId="40" priority="40" operator="equal">
      <formula>"Y"</formula>
    </cfRule>
  </conditionalFormatting>
  <conditionalFormatting sqref="N134">
    <cfRule type="cellIs" dxfId="39" priority="39" operator="equal">
      <formula>"Y"</formula>
    </cfRule>
  </conditionalFormatting>
  <conditionalFormatting sqref="N135">
    <cfRule type="cellIs" dxfId="38" priority="38" operator="equal">
      <formula>"Y"</formula>
    </cfRule>
  </conditionalFormatting>
  <conditionalFormatting sqref="N136">
    <cfRule type="cellIs" dxfId="37" priority="37" operator="equal">
      <formula>"Y"</formula>
    </cfRule>
  </conditionalFormatting>
  <conditionalFormatting sqref="N107">
    <cfRule type="cellIs" dxfId="36" priority="36" operator="equal">
      <formula>"Y"</formula>
    </cfRule>
  </conditionalFormatting>
  <conditionalFormatting sqref="N108">
    <cfRule type="cellIs" dxfId="35" priority="35" operator="equal">
      <formula>"Y"</formula>
    </cfRule>
  </conditionalFormatting>
  <conditionalFormatting sqref="N118">
    <cfRule type="cellIs" dxfId="34" priority="34" operator="equal">
      <formula>"Y"</formula>
    </cfRule>
  </conditionalFormatting>
  <conditionalFormatting sqref="N125">
    <cfRule type="cellIs" dxfId="33" priority="33" operator="equal">
      <formula>"Y"</formula>
    </cfRule>
  </conditionalFormatting>
  <conditionalFormatting sqref="N130">
    <cfRule type="cellIs" dxfId="32" priority="32" operator="equal">
      <formula>"Y"</formula>
    </cfRule>
  </conditionalFormatting>
  <conditionalFormatting sqref="N96:N97">
    <cfRule type="cellIs" dxfId="31" priority="31" operator="equal">
      <formula>"Y"</formula>
    </cfRule>
  </conditionalFormatting>
  <conditionalFormatting sqref="N86">
    <cfRule type="cellIs" dxfId="30" priority="30" operator="equal">
      <formula>"Y"</formula>
    </cfRule>
  </conditionalFormatting>
  <conditionalFormatting sqref="H86">
    <cfRule type="cellIs" dxfId="29" priority="29" operator="equal">
      <formula>"Y"</formula>
    </cfRule>
  </conditionalFormatting>
  <conditionalFormatting sqref="N94">
    <cfRule type="cellIs" dxfId="28" priority="28" operator="equal">
      <formula>"Y"</formula>
    </cfRule>
  </conditionalFormatting>
  <conditionalFormatting sqref="N95">
    <cfRule type="cellIs" dxfId="27" priority="27" operator="equal">
      <formula>"Y"</formula>
    </cfRule>
  </conditionalFormatting>
  <conditionalFormatting sqref="E148 E150 I149:J149 E152 H150:J152 H145:J148 G145:G152">
    <cfRule type="cellIs" dxfId="26" priority="26" operator="equal">
      <formula>"Y"</formula>
    </cfRule>
  </conditionalFormatting>
  <conditionalFormatting sqref="N145:N146 N148 N150:N152">
    <cfRule type="cellIs" dxfId="25" priority="25" operator="equal">
      <formula>"Y"</formula>
    </cfRule>
  </conditionalFormatting>
  <conditionalFormatting sqref="K145:K152">
    <cfRule type="cellIs" dxfId="24" priority="24" operator="equal">
      <formula>"Y"</formula>
    </cfRule>
  </conditionalFormatting>
  <conditionalFormatting sqref="M145:M152">
    <cfRule type="cellIs" dxfId="23" priority="23" operator="equal">
      <formula>"Y"</formula>
    </cfRule>
  </conditionalFormatting>
  <conditionalFormatting sqref="H149">
    <cfRule type="cellIs" dxfId="22" priority="22" operator="equal">
      <formula>"Y"</formula>
    </cfRule>
  </conditionalFormatting>
  <conditionalFormatting sqref="E145:E147">
    <cfRule type="cellIs" dxfId="21" priority="21" operator="equal">
      <formula>"Y"</formula>
    </cfRule>
  </conditionalFormatting>
  <conditionalFormatting sqref="E149">
    <cfRule type="cellIs" dxfId="20" priority="20" operator="equal">
      <formula>"Y"</formula>
    </cfRule>
  </conditionalFormatting>
  <conditionalFormatting sqref="E151">
    <cfRule type="cellIs" dxfId="19" priority="19" operator="equal">
      <formula>"Y"</formula>
    </cfRule>
  </conditionalFormatting>
  <conditionalFormatting sqref="N147">
    <cfRule type="cellIs" dxfId="18" priority="18" operator="equal">
      <formula>"Y"</formula>
    </cfRule>
  </conditionalFormatting>
  <conditionalFormatting sqref="N149">
    <cfRule type="cellIs" dxfId="17" priority="17" operator="equal">
      <formula>"Y"</formula>
    </cfRule>
  </conditionalFormatting>
  <conditionalFormatting sqref="G153 N153 I153:J153">
    <cfRule type="cellIs" dxfId="16" priority="16" operator="equal">
      <formula>"Y"</formula>
    </cfRule>
  </conditionalFormatting>
  <conditionalFormatting sqref="E154 G154:N154">
    <cfRule type="cellIs" dxfId="15" priority="15" operator="equal">
      <formula>"Y"</formula>
    </cfRule>
  </conditionalFormatting>
  <conditionalFormatting sqref="K153">
    <cfRule type="cellIs" dxfId="14" priority="14" operator="equal">
      <formula>"Y"</formula>
    </cfRule>
  </conditionalFormatting>
  <conditionalFormatting sqref="M153">
    <cfRule type="cellIs" dxfId="13" priority="13" operator="equal">
      <formula>"Y"</formula>
    </cfRule>
  </conditionalFormatting>
  <conditionalFormatting sqref="H153">
    <cfRule type="cellIs" dxfId="12" priority="12" operator="equal">
      <formula>"Y"</formula>
    </cfRule>
  </conditionalFormatting>
  <conditionalFormatting sqref="E153">
    <cfRule type="cellIs" dxfId="11" priority="11" operator="equal">
      <formula>"Y"</formula>
    </cfRule>
  </conditionalFormatting>
  <conditionalFormatting sqref="L145:L152">
    <cfRule type="cellIs" dxfId="10" priority="10" operator="equal">
      <formula>"Y"</formula>
    </cfRule>
  </conditionalFormatting>
  <conditionalFormatting sqref="L153">
    <cfRule type="cellIs" dxfId="9" priority="9" operator="equal">
      <formula>"Y"</formula>
    </cfRule>
  </conditionalFormatting>
  <conditionalFormatting sqref="E155 G155:N155">
    <cfRule type="cellIs" dxfId="8" priority="8" operator="equal">
      <formula>"Y"</formula>
    </cfRule>
  </conditionalFormatting>
  <conditionalFormatting sqref="E156 G156:N156">
    <cfRule type="cellIs" dxfId="7" priority="7" operator="equal">
      <formula>"Y"</formula>
    </cfRule>
  </conditionalFormatting>
  <conditionalFormatting sqref="E157 G157:N157">
    <cfRule type="cellIs" dxfId="6" priority="6" operator="equal">
      <formula>"Y"</formula>
    </cfRule>
  </conditionalFormatting>
  <conditionalFormatting sqref="E158 G158:N158">
    <cfRule type="cellIs" dxfId="5" priority="5" operator="equal">
      <formula>"Y"</formula>
    </cfRule>
  </conditionalFormatting>
  <conditionalFormatting sqref="E159 G159:N159">
    <cfRule type="cellIs" dxfId="4" priority="4" operator="equal">
      <formula>"Y"</formula>
    </cfRule>
  </conditionalFormatting>
  <conditionalFormatting sqref="E160 G160:N160">
    <cfRule type="cellIs" dxfId="3" priority="3" operator="equal">
      <formula>"Y"</formula>
    </cfRule>
  </conditionalFormatting>
  <conditionalFormatting sqref="E161 G161:N161">
    <cfRule type="cellIs" dxfId="2" priority="2" operator="equal">
      <formula>"Y"</formula>
    </cfRule>
  </conditionalFormatting>
  <conditionalFormatting sqref="E162 G162:N162">
    <cfRule type="cellIs" dxfId="1" priority="1" operator="equal">
      <formula>"Y"</formula>
    </cfRule>
  </conditionalFormatting>
  <conditionalFormatting sqref="E3:F3 F4:F162">
    <cfRule type="cellIs" dxfId="0" priority="42" operator="equal">
      <formula>"Y"</formula>
    </cfRule>
    <cfRule type="colorScale" priority="43">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W83"/>
  <sheetViews>
    <sheetView workbookViewId="0">
      <pane ySplit="5" topLeftCell="A6" activePane="bottomLeft" state="frozen"/>
      <selection pane="bottomLeft" activeCell="L14" sqref="L14"/>
    </sheetView>
  </sheetViews>
  <sheetFormatPr defaultColWidth="9.140625" defaultRowHeight="15" x14ac:dyDescent="0.25"/>
  <cols>
    <col min="1" max="1" width="9.140625" style="303"/>
    <col min="2" max="2" width="2" style="303" bestFit="1" customWidth="1"/>
    <col min="3" max="3" width="11" style="303" customWidth="1"/>
    <col min="4" max="4" width="22.42578125" style="303" bestFit="1" customWidth="1"/>
    <col min="5" max="5" width="22.28515625" style="303" bestFit="1" customWidth="1"/>
    <col min="6" max="6" width="22.5703125" style="303" bestFit="1" customWidth="1"/>
    <col min="7" max="7" width="23.42578125" style="303" bestFit="1" customWidth="1"/>
    <col min="8" max="8" width="27.5703125" style="303" bestFit="1" customWidth="1"/>
    <col min="9" max="9" width="28" style="303" bestFit="1" customWidth="1"/>
    <col min="10" max="10" width="18.28515625" style="303" bestFit="1" customWidth="1"/>
    <col min="11" max="11" width="12.85546875" style="303" customWidth="1"/>
    <col min="12" max="100" width="12" style="303" customWidth="1"/>
    <col min="101" max="257" width="13" style="303" customWidth="1"/>
    <col min="258" max="16384" width="9.140625" style="303"/>
  </cols>
  <sheetData>
    <row r="1" spans="1:257" x14ac:dyDescent="0.25">
      <c r="D1" s="946" t="s">
        <v>2731</v>
      </c>
      <c r="E1" s="947"/>
      <c r="F1" s="947"/>
      <c r="G1" s="947"/>
      <c r="H1" s="947"/>
      <c r="I1" s="947"/>
      <c r="J1" s="947"/>
      <c r="K1" s="947"/>
      <c r="L1" s="947"/>
      <c r="M1" s="948"/>
    </row>
    <row r="2" spans="1:257" x14ac:dyDescent="0.25">
      <c r="D2" s="949" t="s">
        <v>2732</v>
      </c>
      <c r="E2" s="950"/>
      <c r="F2" s="950"/>
      <c r="G2" s="950"/>
      <c r="H2" s="950"/>
      <c r="I2" s="950"/>
      <c r="J2" s="950"/>
      <c r="K2" s="950"/>
      <c r="L2" s="950"/>
      <c r="M2" s="951"/>
    </row>
    <row r="3" spans="1:257" x14ac:dyDescent="0.25">
      <c r="D3" s="952" t="s">
        <v>2733</v>
      </c>
      <c r="E3" s="953"/>
      <c r="F3" s="953"/>
      <c r="G3" s="953"/>
      <c r="H3" s="953"/>
      <c r="I3" s="953"/>
      <c r="J3" s="953"/>
      <c r="K3" s="953"/>
      <c r="L3" s="953"/>
      <c r="M3" s="954"/>
    </row>
    <row r="5" spans="1:257" x14ac:dyDescent="0.25">
      <c r="B5" s="307" t="s">
        <v>2734</v>
      </c>
      <c r="C5" s="307" t="s">
        <v>2735</v>
      </c>
      <c r="D5" s="307" t="s">
        <v>2736</v>
      </c>
      <c r="E5" s="307" t="s">
        <v>2737</v>
      </c>
      <c r="F5" s="307" t="s">
        <v>2738</v>
      </c>
      <c r="G5" s="307" t="s">
        <v>2739</v>
      </c>
      <c r="H5" s="307" t="s">
        <v>2740</v>
      </c>
      <c r="I5" s="307" t="s">
        <v>2741</v>
      </c>
      <c r="J5" s="307" t="s">
        <v>2742</v>
      </c>
      <c r="K5" s="307" t="s">
        <v>2743</v>
      </c>
      <c r="L5" s="307" t="s">
        <v>2744</v>
      </c>
      <c r="M5" s="307" t="s">
        <v>2745</v>
      </c>
      <c r="N5" s="303" t="s">
        <v>2746</v>
      </c>
      <c r="O5" s="303" t="s">
        <v>2747</v>
      </c>
      <c r="P5" s="303" t="s">
        <v>2748</v>
      </c>
      <c r="Q5" s="303" t="s">
        <v>2749</v>
      </c>
      <c r="R5" s="303" t="s">
        <v>2750</v>
      </c>
      <c r="S5" s="303" t="s">
        <v>2751</v>
      </c>
      <c r="T5" s="303" t="s">
        <v>2752</v>
      </c>
      <c r="U5" s="303" t="s">
        <v>2753</v>
      </c>
      <c r="V5" s="303" t="s">
        <v>2754</v>
      </c>
      <c r="W5" s="303" t="s">
        <v>2755</v>
      </c>
      <c r="X5" s="303" t="s">
        <v>2756</v>
      </c>
      <c r="Y5" s="303" t="s">
        <v>2757</v>
      </c>
      <c r="Z5" s="303" t="s">
        <v>2758</v>
      </c>
      <c r="AA5" s="303" t="s">
        <v>2759</v>
      </c>
      <c r="AB5" s="303" t="s">
        <v>2760</v>
      </c>
      <c r="AC5" s="303" t="s">
        <v>2761</v>
      </c>
      <c r="AD5" s="303" t="s">
        <v>2762</v>
      </c>
      <c r="AE5" s="303" t="s">
        <v>2763</v>
      </c>
      <c r="AF5" s="303" t="s">
        <v>2764</v>
      </c>
      <c r="AG5" s="303" t="s">
        <v>2765</v>
      </c>
      <c r="AH5" s="303" t="s">
        <v>2766</v>
      </c>
      <c r="AI5" s="303" t="s">
        <v>2767</v>
      </c>
      <c r="AJ5" s="303" t="s">
        <v>2768</v>
      </c>
      <c r="AK5" s="303" t="s">
        <v>2769</v>
      </c>
      <c r="AL5" s="303" t="s">
        <v>2770</v>
      </c>
      <c r="AM5" s="303" t="s">
        <v>2771</v>
      </c>
      <c r="AN5" s="303" t="s">
        <v>2772</v>
      </c>
      <c r="AO5" s="303" t="s">
        <v>2773</v>
      </c>
      <c r="AP5" s="303" t="s">
        <v>2774</v>
      </c>
      <c r="AQ5" s="303" t="s">
        <v>2775</v>
      </c>
      <c r="AR5" s="303" t="s">
        <v>2776</v>
      </c>
      <c r="AS5" s="303" t="s">
        <v>2777</v>
      </c>
      <c r="AT5" s="303" t="s">
        <v>2778</v>
      </c>
      <c r="AU5" s="303" t="s">
        <v>2779</v>
      </c>
      <c r="AV5" s="303" t="s">
        <v>2780</v>
      </c>
      <c r="AW5" s="303" t="s">
        <v>2781</v>
      </c>
      <c r="AX5" s="303" t="s">
        <v>2782</v>
      </c>
      <c r="AY5" s="303" t="s">
        <v>2783</v>
      </c>
      <c r="AZ5" s="303" t="s">
        <v>2784</v>
      </c>
      <c r="BA5" s="303" t="s">
        <v>2785</v>
      </c>
      <c r="BB5" s="303" t="s">
        <v>2786</v>
      </c>
      <c r="BC5" s="303" t="s">
        <v>2787</v>
      </c>
      <c r="BD5" s="303" t="s">
        <v>2788</v>
      </c>
      <c r="BE5" s="303" t="s">
        <v>2789</v>
      </c>
      <c r="BF5" s="303" t="s">
        <v>2790</v>
      </c>
      <c r="BG5" s="303" t="s">
        <v>2791</v>
      </c>
      <c r="BH5" s="303" t="s">
        <v>2792</v>
      </c>
      <c r="BI5" s="303" t="s">
        <v>2793</v>
      </c>
      <c r="BJ5" s="303" t="s">
        <v>2794</v>
      </c>
      <c r="BK5" s="303" t="s">
        <v>2795</v>
      </c>
      <c r="BL5" s="303" t="s">
        <v>2796</v>
      </c>
      <c r="BM5" s="303" t="s">
        <v>2797</v>
      </c>
      <c r="BN5" s="303" t="s">
        <v>2798</v>
      </c>
      <c r="BO5" s="303" t="s">
        <v>2799</v>
      </c>
      <c r="BP5" s="303" t="s">
        <v>2800</v>
      </c>
      <c r="BQ5" s="303" t="s">
        <v>2801</v>
      </c>
      <c r="BR5" s="303" t="s">
        <v>2802</v>
      </c>
      <c r="BS5" s="303" t="s">
        <v>2803</v>
      </c>
      <c r="BT5" s="303" t="s">
        <v>2804</v>
      </c>
      <c r="BU5" s="303" t="s">
        <v>2805</v>
      </c>
      <c r="BV5" s="303" t="s">
        <v>2806</v>
      </c>
      <c r="BW5" s="303" t="s">
        <v>2807</v>
      </c>
      <c r="BX5" s="303" t="s">
        <v>2808</v>
      </c>
      <c r="BY5" s="303" t="s">
        <v>2809</v>
      </c>
      <c r="BZ5" s="303" t="s">
        <v>2810</v>
      </c>
      <c r="CA5" s="303" t="s">
        <v>2811</v>
      </c>
      <c r="CB5" s="303" t="s">
        <v>2812</v>
      </c>
      <c r="CC5" s="303" t="s">
        <v>2813</v>
      </c>
      <c r="CD5" s="303" t="s">
        <v>2814</v>
      </c>
      <c r="CE5" s="303" t="s">
        <v>2815</v>
      </c>
      <c r="CF5" s="303" t="s">
        <v>2816</v>
      </c>
      <c r="CG5" s="303" t="s">
        <v>2817</v>
      </c>
      <c r="CH5" s="303" t="s">
        <v>2818</v>
      </c>
      <c r="CI5" s="303" t="s">
        <v>2819</v>
      </c>
      <c r="CJ5" s="303" t="s">
        <v>2820</v>
      </c>
      <c r="CK5" s="303" t="s">
        <v>2821</v>
      </c>
      <c r="CL5" s="303" t="s">
        <v>2822</v>
      </c>
      <c r="CM5" s="303" t="s">
        <v>2823</v>
      </c>
      <c r="CN5" s="303" t="s">
        <v>2824</v>
      </c>
      <c r="CO5" s="303" t="s">
        <v>2825</v>
      </c>
      <c r="CP5" s="303" t="s">
        <v>2826</v>
      </c>
      <c r="CQ5" s="303" t="s">
        <v>2827</v>
      </c>
      <c r="CR5" s="303" t="s">
        <v>2828</v>
      </c>
      <c r="CS5" s="303" t="s">
        <v>2829</v>
      </c>
      <c r="CT5" s="303" t="s">
        <v>2830</v>
      </c>
      <c r="CU5" s="303" t="s">
        <v>2831</v>
      </c>
      <c r="CV5" s="303" t="s">
        <v>2832</v>
      </c>
      <c r="CW5" s="303" t="s">
        <v>2833</v>
      </c>
      <c r="CX5" s="303" t="s">
        <v>2834</v>
      </c>
      <c r="CY5" s="303" t="s">
        <v>2835</v>
      </c>
      <c r="CZ5" s="303" t="s">
        <v>2836</v>
      </c>
      <c r="DA5" s="303" t="s">
        <v>2837</v>
      </c>
      <c r="DB5" s="303" t="s">
        <v>2838</v>
      </c>
      <c r="DC5" s="303" t="s">
        <v>2839</v>
      </c>
      <c r="DD5" s="303" t="s">
        <v>2840</v>
      </c>
      <c r="DE5" s="303" t="s">
        <v>2841</v>
      </c>
      <c r="DF5" s="303" t="s">
        <v>2842</v>
      </c>
      <c r="DG5" s="303" t="s">
        <v>2843</v>
      </c>
      <c r="DH5" s="303" t="s">
        <v>2844</v>
      </c>
      <c r="DI5" s="303" t="s">
        <v>2845</v>
      </c>
      <c r="DJ5" s="303" t="s">
        <v>2846</v>
      </c>
      <c r="DK5" s="303" t="s">
        <v>2847</v>
      </c>
      <c r="DL5" s="303" t="s">
        <v>2848</v>
      </c>
      <c r="DM5" s="303" t="s">
        <v>2849</v>
      </c>
      <c r="DN5" s="303" t="s">
        <v>2850</v>
      </c>
      <c r="DO5" s="303" t="s">
        <v>2851</v>
      </c>
      <c r="DP5" s="303" t="s">
        <v>2852</v>
      </c>
      <c r="DQ5" s="303" t="s">
        <v>2853</v>
      </c>
      <c r="DR5" s="303" t="s">
        <v>2854</v>
      </c>
      <c r="DS5" s="303" t="s">
        <v>2855</v>
      </c>
      <c r="DT5" s="303" t="s">
        <v>2856</v>
      </c>
      <c r="DU5" s="303" t="s">
        <v>2857</v>
      </c>
      <c r="DV5" s="303" t="s">
        <v>2858</v>
      </c>
      <c r="DW5" s="303" t="s">
        <v>2859</v>
      </c>
      <c r="DX5" s="303" t="s">
        <v>2860</v>
      </c>
      <c r="DY5" s="303" t="s">
        <v>2861</v>
      </c>
      <c r="DZ5" s="303" t="s">
        <v>2862</v>
      </c>
      <c r="EA5" s="303" t="s">
        <v>2863</v>
      </c>
      <c r="EB5" s="303" t="s">
        <v>2864</v>
      </c>
      <c r="EC5" s="303" t="s">
        <v>2865</v>
      </c>
      <c r="ED5" s="303" t="s">
        <v>2866</v>
      </c>
      <c r="EE5" s="303" t="s">
        <v>2867</v>
      </c>
      <c r="EF5" s="303" t="s">
        <v>2868</v>
      </c>
      <c r="EG5" s="303" t="s">
        <v>2869</v>
      </c>
      <c r="EH5" s="303" t="s">
        <v>2870</v>
      </c>
      <c r="EI5" s="303" t="s">
        <v>2871</v>
      </c>
      <c r="EJ5" s="303" t="s">
        <v>2872</v>
      </c>
      <c r="EK5" s="303" t="s">
        <v>2873</v>
      </c>
      <c r="EL5" s="303" t="s">
        <v>2874</v>
      </c>
      <c r="EM5" s="303" t="s">
        <v>2875</v>
      </c>
      <c r="EN5" s="303" t="s">
        <v>2876</v>
      </c>
      <c r="EO5" s="303" t="s">
        <v>2877</v>
      </c>
      <c r="EP5" s="303" t="s">
        <v>2878</v>
      </c>
      <c r="EQ5" s="303" t="s">
        <v>2879</v>
      </c>
      <c r="ER5" s="303" t="s">
        <v>2880</v>
      </c>
      <c r="ES5" s="303" t="s">
        <v>2881</v>
      </c>
      <c r="ET5" s="303" t="s">
        <v>2882</v>
      </c>
      <c r="EU5" s="303" t="s">
        <v>2883</v>
      </c>
      <c r="EV5" s="303" t="s">
        <v>2884</v>
      </c>
      <c r="EW5" s="303" t="s">
        <v>2885</v>
      </c>
      <c r="EX5" s="303" t="s">
        <v>2886</v>
      </c>
      <c r="EY5" s="303" t="s">
        <v>2887</v>
      </c>
      <c r="EZ5" s="303" t="s">
        <v>2888</v>
      </c>
      <c r="FA5" s="303" t="s">
        <v>2889</v>
      </c>
      <c r="FB5" s="303" t="s">
        <v>2890</v>
      </c>
      <c r="FC5" s="303" t="s">
        <v>2891</v>
      </c>
      <c r="FD5" s="303" t="s">
        <v>2892</v>
      </c>
      <c r="FE5" s="303" t="s">
        <v>2893</v>
      </c>
      <c r="FF5" s="303" t="s">
        <v>2894</v>
      </c>
      <c r="FG5" s="303" t="s">
        <v>2895</v>
      </c>
      <c r="FH5" s="303" t="s">
        <v>2896</v>
      </c>
      <c r="FI5" s="303" t="s">
        <v>2897</v>
      </c>
      <c r="FJ5" s="303" t="s">
        <v>2898</v>
      </c>
      <c r="FK5" s="303" t="s">
        <v>2899</v>
      </c>
      <c r="FL5" s="303" t="s">
        <v>2900</v>
      </c>
      <c r="FM5" s="303" t="s">
        <v>2901</v>
      </c>
      <c r="FN5" s="303" t="s">
        <v>2902</v>
      </c>
      <c r="FO5" s="303" t="s">
        <v>2903</v>
      </c>
      <c r="FP5" s="303" t="s">
        <v>2904</v>
      </c>
      <c r="FQ5" s="303" t="s">
        <v>2905</v>
      </c>
      <c r="FR5" s="303" t="s">
        <v>2906</v>
      </c>
      <c r="FS5" s="303" t="s">
        <v>2907</v>
      </c>
      <c r="FT5" s="303" t="s">
        <v>2908</v>
      </c>
      <c r="FU5" s="303" t="s">
        <v>2909</v>
      </c>
      <c r="FV5" s="303" t="s">
        <v>2910</v>
      </c>
      <c r="FW5" s="303" t="s">
        <v>2911</v>
      </c>
      <c r="FX5" s="303" t="s">
        <v>2912</v>
      </c>
      <c r="FY5" s="303" t="s">
        <v>2913</v>
      </c>
      <c r="FZ5" s="303" t="s">
        <v>2914</v>
      </c>
      <c r="GA5" s="303" t="s">
        <v>2915</v>
      </c>
      <c r="GB5" s="303" t="s">
        <v>2916</v>
      </c>
      <c r="GC5" s="303" t="s">
        <v>2917</v>
      </c>
      <c r="GD5" s="303" t="s">
        <v>2918</v>
      </c>
      <c r="GE5" s="303" t="s">
        <v>2919</v>
      </c>
      <c r="GF5" s="303" t="s">
        <v>2920</v>
      </c>
      <c r="GG5" s="303" t="s">
        <v>2921</v>
      </c>
      <c r="GH5" s="303" t="s">
        <v>2922</v>
      </c>
      <c r="GI5" s="303" t="s">
        <v>2923</v>
      </c>
      <c r="GJ5" s="303" t="s">
        <v>2924</v>
      </c>
      <c r="GK5" s="303" t="s">
        <v>2925</v>
      </c>
      <c r="GL5" s="303" t="s">
        <v>2926</v>
      </c>
      <c r="GM5" s="303" t="s">
        <v>2927</v>
      </c>
      <c r="GN5" s="303" t="s">
        <v>2928</v>
      </c>
      <c r="GO5" s="303" t="s">
        <v>2929</v>
      </c>
      <c r="GP5" s="303" t="s">
        <v>2930</v>
      </c>
      <c r="GQ5" s="303" t="s">
        <v>2931</v>
      </c>
      <c r="GR5" s="303" t="s">
        <v>2932</v>
      </c>
      <c r="GS5" s="303" t="s">
        <v>2933</v>
      </c>
      <c r="GT5" s="303" t="s">
        <v>2934</v>
      </c>
      <c r="GU5" s="303" t="s">
        <v>2935</v>
      </c>
      <c r="GV5" s="303" t="s">
        <v>2936</v>
      </c>
      <c r="GW5" s="303" t="s">
        <v>2937</v>
      </c>
      <c r="GX5" s="303" t="s">
        <v>2938</v>
      </c>
      <c r="GY5" s="303" t="s">
        <v>2939</v>
      </c>
      <c r="GZ5" s="303" t="s">
        <v>2940</v>
      </c>
      <c r="HA5" s="303" t="s">
        <v>2941</v>
      </c>
      <c r="HB5" s="303" t="s">
        <v>2942</v>
      </c>
      <c r="HC5" s="303" t="s">
        <v>2943</v>
      </c>
      <c r="HD5" s="303" t="s">
        <v>2944</v>
      </c>
      <c r="HE5" s="303" t="s">
        <v>2945</v>
      </c>
      <c r="HF5" s="303" t="s">
        <v>2946</v>
      </c>
      <c r="HG5" s="303" t="s">
        <v>2947</v>
      </c>
      <c r="HH5" s="303" t="s">
        <v>2948</v>
      </c>
      <c r="HI5" s="303" t="s">
        <v>2949</v>
      </c>
      <c r="HJ5" s="303" t="s">
        <v>2950</v>
      </c>
      <c r="HK5" s="303" t="s">
        <v>2951</v>
      </c>
      <c r="HL5" s="303" t="s">
        <v>2952</v>
      </c>
      <c r="HM5" s="303" t="s">
        <v>2953</v>
      </c>
      <c r="HN5" s="303" t="s">
        <v>2954</v>
      </c>
      <c r="HO5" s="303" t="s">
        <v>2955</v>
      </c>
      <c r="HP5" s="303" t="s">
        <v>2956</v>
      </c>
      <c r="HQ5" s="303" t="s">
        <v>2957</v>
      </c>
      <c r="HR5" s="303" t="s">
        <v>2958</v>
      </c>
      <c r="HS5" s="303" t="s">
        <v>2959</v>
      </c>
      <c r="HT5" s="303" t="s">
        <v>2960</v>
      </c>
      <c r="HU5" s="303" t="s">
        <v>2961</v>
      </c>
      <c r="HV5" s="303" t="s">
        <v>2962</v>
      </c>
      <c r="HW5" s="303" t="s">
        <v>2963</v>
      </c>
      <c r="HX5" s="303" t="s">
        <v>2964</v>
      </c>
      <c r="HY5" s="303" t="s">
        <v>2965</v>
      </c>
      <c r="HZ5" s="303" t="s">
        <v>2966</v>
      </c>
      <c r="IA5" s="303" t="s">
        <v>2967</v>
      </c>
      <c r="IB5" s="303" t="s">
        <v>2968</v>
      </c>
      <c r="IC5" s="303" t="s">
        <v>2969</v>
      </c>
      <c r="ID5" s="303" t="s">
        <v>2970</v>
      </c>
      <c r="IE5" s="303" t="s">
        <v>2971</v>
      </c>
      <c r="IF5" s="303" t="s">
        <v>2972</v>
      </c>
      <c r="IG5" s="303" t="s">
        <v>2973</v>
      </c>
      <c r="IH5" s="303" t="s">
        <v>2974</v>
      </c>
      <c r="II5" s="303" t="s">
        <v>2975</v>
      </c>
      <c r="IJ5" s="303" t="s">
        <v>2976</v>
      </c>
      <c r="IK5" s="303" t="s">
        <v>2977</v>
      </c>
      <c r="IL5" s="303" t="s">
        <v>2978</v>
      </c>
      <c r="IM5" s="303" t="s">
        <v>2979</v>
      </c>
      <c r="IN5" s="303" t="s">
        <v>2980</v>
      </c>
      <c r="IO5" s="303" t="s">
        <v>2981</v>
      </c>
      <c r="IP5" s="303" t="s">
        <v>2982</v>
      </c>
      <c r="IQ5" s="303" t="s">
        <v>2983</v>
      </c>
      <c r="IR5" s="303" t="s">
        <v>2984</v>
      </c>
      <c r="IS5" s="303" t="s">
        <v>2985</v>
      </c>
      <c r="IT5" s="303" t="s">
        <v>2986</v>
      </c>
      <c r="IU5" s="303" t="s">
        <v>2987</v>
      </c>
      <c r="IV5" s="303" t="s">
        <v>2988</v>
      </c>
      <c r="IW5" s="303" t="s">
        <v>2989</v>
      </c>
    </row>
    <row r="6" spans="1:257" s="299" customFormat="1" x14ac:dyDescent="0.25">
      <c r="A6" s="303" t="str">
        <f>LEFT(C6,2)</f>
        <v>1R</v>
      </c>
      <c r="B6" s="299">
        <v>1</v>
      </c>
      <c r="C6" s="299" t="s">
        <v>553</v>
      </c>
      <c r="D6" s="299" t="s">
        <v>2990</v>
      </c>
    </row>
    <row r="7" spans="1:257" s="299" customFormat="1" ht="17.25" customHeight="1" x14ac:dyDescent="0.25">
      <c r="A7" s="303" t="str">
        <f>C7</f>
        <v>1R-M</v>
      </c>
      <c r="B7" s="299">
        <v>2</v>
      </c>
      <c r="C7" s="300" t="s">
        <v>553</v>
      </c>
      <c r="D7" s="299" t="s">
        <v>2991</v>
      </c>
    </row>
    <row r="8" spans="1:257" s="299" customFormat="1" x14ac:dyDescent="0.25">
      <c r="A8" s="303" t="str">
        <f>LEFT(C8,2)</f>
        <v>2R</v>
      </c>
      <c r="B8" s="299">
        <v>1</v>
      </c>
      <c r="C8" s="299" t="s">
        <v>580</v>
      </c>
      <c r="D8" s="299" t="s">
        <v>2990</v>
      </c>
      <c r="E8" s="299" t="s">
        <v>2992</v>
      </c>
      <c r="F8" s="299" t="s">
        <v>2993</v>
      </c>
      <c r="G8" s="299" t="s">
        <v>2994</v>
      </c>
      <c r="H8" s="299" t="s">
        <v>2995</v>
      </c>
    </row>
    <row r="9" spans="1:257" s="299" customFormat="1" x14ac:dyDescent="0.25">
      <c r="A9" s="303" t="str">
        <f>C9</f>
        <v>2R-M</v>
      </c>
      <c r="B9" s="299">
        <v>2</v>
      </c>
      <c r="C9" s="300" t="s">
        <v>580</v>
      </c>
      <c r="D9" s="299" t="s">
        <v>2996</v>
      </c>
      <c r="E9" s="299" t="s">
        <v>2997</v>
      </c>
      <c r="F9" s="299" t="s">
        <v>2998</v>
      </c>
      <c r="G9" s="299" t="s">
        <v>2999</v>
      </c>
      <c r="H9" s="299" t="s">
        <v>3000</v>
      </c>
    </row>
    <row r="10" spans="1:257" s="301" customFormat="1" x14ac:dyDescent="0.25">
      <c r="A10" s="303" t="str">
        <f>LEFT(C10,2)</f>
        <v>3G</v>
      </c>
      <c r="B10" s="301">
        <v>1</v>
      </c>
      <c r="C10" s="301" t="s">
        <v>598</v>
      </c>
      <c r="D10" s="301" t="s">
        <v>3001</v>
      </c>
      <c r="E10" s="301" t="s">
        <v>3002</v>
      </c>
      <c r="F10" s="301" t="s">
        <v>3003</v>
      </c>
      <c r="G10" s="301" t="s">
        <v>3004</v>
      </c>
      <c r="H10" s="301" t="s">
        <v>3005</v>
      </c>
    </row>
    <row r="11" spans="1:257" s="301" customFormat="1" x14ac:dyDescent="0.25">
      <c r="A11" s="303" t="str">
        <f>C11</f>
        <v>3G-M</v>
      </c>
      <c r="B11" s="301">
        <v>2</v>
      </c>
      <c r="C11" s="302" t="s">
        <v>598</v>
      </c>
      <c r="E11" s="301" t="s">
        <v>3006</v>
      </c>
      <c r="F11" s="301" t="s">
        <v>3007</v>
      </c>
      <c r="G11" s="301" t="s">
        <v>3008</v>
      </c>
      <c r="H11" s="301" t="s">
        <v>3009</v>
      </c>
    </row>
    <row r="12" spans="1:257" s="299" customFormat="1" x14ac:dyDescent="0.25">
      <c r="A12" s="303" t="str">
        <f>LEFT(C12,2)</f>
        <v>3R</v>
      </c>
      <c r="B12" s="299">
        <v>1</v>
      </c>
      <c r="C12" s="299" t="s">
        <v>601</v>
      </c>
      <c r="D12" s="299" t="s">
        <v>2990</v>
      </c>
    </row>
    <row r="13" spans="1:257" s="299" customFormat="1" x14ac:dyDescent="0.25">
      <c r="A13" s="303" t="str">
        <f>C13</f>
        <v>3R-M</v>
      </c>
      <c r="B13" s="299">
        <v>2</v>
      </c>
      <c r="C13" s="300" t="s">
        <v>601</v>
      </c>
      <c r="D13" s="299" t="s">
        <v>2991</v>
      </c>
    </row>
    <row r="14" spans="1:257" s="299" customFormat="1" x14ac:dyDescent="0.25">
      <c r="A14" s="303" t="str">
        <f>LEFT(C14,2)</f>
        <v>4R</v>
      </c>
      <c r="B14" s="299">
        <v>1</v>
      </c>
      <c r="C14" s="299" t="s">
        <v>615</v>
      </c>
      <c r="D14" s="299" t="s">
        <v>2990</v>
      </c>
    </row>
    <row r="15" spans="1:257" s="299" customFormat="1" x14ac:dyDescent="0.25">
      <c r="A15" s="303" t="str">
        <f>C15</f>
        <v>4R-M</v>
      </c>
      <c r="B15" s="299">
        <v>2</v>
      </c>
      <c r="C15" s="300" t="s">
        <v>615</v>
      </c>
      <c r="D15" s="299" t="s">
        <v>2996</v>
      </c>
      <c r="E15" s="299" t="s">
        <v>2997</v>
      </c>
      <c r="F15" s="299" t="s">
        <v>2998</v>
      </c>
      <c r="G15" s="299" t="s">
        <v>2999</v>
      </c>
      <c r="H15" s="299" t="s">
        <v>3000</v>
      </c>
    </row>
    <row r="16" spans="1:257" s="299" customFormat="1" x14ac:dyDescent="0.25">
      <c r="A16" s="303" t="str">
        <f>LEFT(C16,2)</f>
        <v>5R</v>
      </c>
      <c r="B16" s="299">
        <v>1</v>
      </c>
      <c r="C16" s="299" t="s">
        <v>618</v>
      </c>
      <c r="D16" s="299" t="s">
        <v>2990</v>
      </c>
    </row>
    <row r="17" spans="1:11" s="299" customFormat="1" x14ac:dyDescent="0.25">
      <c r="A17" s="303" t="str">
        <f>C17</f>
        <v>5R-M</v>
      </c>
      <c r="B17" s="299">
        <v>2</v>
      </c>
      <c r="C17" s="300" t="s">
        <v>618</v>
      </c>
      <c r="D17" s="299" t="s">
        <v>2996</v>
      </c>
      <c r="E17" s="299" t="s">
        <v>2997</v>
      </c>
      <c r="F17" s="299" t="s">
        <v>2998</v>
      </c>
      <c r="G17" s="299" t="s">
        <v>2999</v>
      </c>
      <c r="H17" s="299" t="s">
        <v>3000</v>
      </c>
    </row>
    <row r="18" spans="1:11" s="299" customFormat="1" x14ac:dyDescent="0.25">
      <c r="A18" s="303" t="str">
        <f>LEFT(C18,2)</f>
        <v>6R</v>
      </c>
      <c r="B18" s="299">
        <v>1</v>
      </c>
      <c r="C18" s="299" t="s">
        <v>621</v>
      </c>
      <c r="D18" s="299" t="s">
        <v>2990</v>
      </c>
    </row>
    <row r="19" spans="1:11" s="299" customFormat="1" x14ac:dyDescent="0.25">
      <c r="A19" s="303" t="str">
        <f>C19</f>
        <v>6R-M</v>
      </c>
      <c r="B19" s="299">
        <v>2</v>
      </c>
      <c r="C19" s="300" t="s">
        <v>621</v>
      </c>
      <c r="D19" s="299" t="s">
        <v>2996</v>
      </c>
      <c r="E19" s="299" t="s">
        <v>2997</v>
      </c>
      <c r="F19" s="299" t="s">
        <v>3000</v>
      </c>
      <c r="G19" s="303"/>
      <c r="K19" s="299" t="s">
        <v>3010</v>
      </c>
    </row>
    <row r="20" spans="1:11" s="299" customFormat="1" x14ac:dyDescent="0.25">
      <c r="A20" s="303" t="str">
        <f>LEFT(C20,2)</f>
        <v>7R</v>
      </c>
      <c r="B20" s="299">
        <v>1</v>
      </c>
      <c r="C20" s="299" t="s">
        <v>624</v>
      </c>
      <c r="D20" s="299" t="s">
        <v>2990</v>
      </c>
    </row>
    <row r="21" spans="1:11" s="299" customFormat="1" x14ac:dyDescent="0.25">
      <c r="A21" s="303" t="str">
        <f>C21</f>
        <v>7R-M</v>
      </c>
      <c r="B21" s="299">
        <v>2</v>
      </c>
      <c r="C21" s="300" t="s">
        <v>624</v>
      </c>
      <c r="D21" s="299" t="s">
        <v>2996</v>
      </c>
      <c r="E21" s="299" t="s">
        <v>2997</v>
      </c>
      <c r="F21" s="299" t="s">
        <v>3011</v>
      </c>
      <c r="G21" s="299" t="s">
        <v>3012</v>
      </c>
      <c r="H21" s="299" t="s">
        <v>3013</v>
      </c>
      <c r="I21" s="299" t="s">
        <v>3014</v>
      </c>
      <c r="J21" s="299" t="s">
        <v>3015</v>
      </c>
    </row>
    <row r="22" spans="1:11" s="299" customFormat="1" x14ac:dyDescent="0.25">
      <c r="A22" s="303" t="str">
        <f>LEFT(C22,2)</f>
        <v>8R</v>
      </c>
      <c r="B22" s="299">
        <v>1</v>
      </c>
      <c r="C22" s="299" t="s">
        <v>627</v>
      </c>
      <c r="D22" s="299" t="s">
        <v>2990</v>
      </c>
    </row>
    <row r="23" spans="1:11" s="299" customFormat="1" x14ac:dyDescent="0.25">
      <c r="A23" s="303" t="str">
        <f>C23</f>
        <v>8R-M</v>
      </c>
      <c r="B23" s="299">
        <v>2</v>
      </c>
      <c r="C23" s="300" t="s">
        <v>627</v>
      </c>
      <c r="D23" s="299" t="s">
        <v>2996</v>
      </c>
      <c r="E23" s="299" t="s">
        <v>2997</v>
      </c>
      <c r="F23" s="299" t="s">
        <v>3011</v>
      </c>
      <c r="G23" s="299" t="s">
        <v>3016</v>
      </c>
      <c r="H23" s="299" t="s">
        <v>3017</v>
      </c>
      <c r="I23" s="299" t="s">
        <v>3018</v>
      </c>
      <c r="J23" s="299" t="s">
        <v>3019</v>
      </c>
    </row>
    <row r="24" spans="1:11" s="299" customFormat="1" x14ac:dyDescent="0.25">
      <c r="A24" s="303" t="str">
        <f>LEFT(C24,2)</f>
        <v>9R</v>
      </c>
      <c r="B24" s="299">
        <v>1</v>
      </c>
      <c r="C24" s="299" t="s">
        <v>630</v>
      </c>
      <c r="D24" s="299" t="s">
        <v>2990</v>
      </c>
    </row>
    <row r="25" spans="1:11" s="299" customFormat="1" x14ac:dyDescent="0.25">
      <c r="A25" s="303" t="str">
        <f>C25</f>
        <v>9R-M</v>
      </c>
      <c r="B25" s="299">
        <v>2</v>
      </c>
      <c r="C25" s="300" t="s">
        <v>630</v>
      </c>
      <c r="D25" s="299" t="s">
        <v>2996</v>
      </c>
      <c r="E25" s="299" t="s">
        <v>2997</v>
      </c>
      <c r="F25" s="299" t="s">
        <v>3000</v>
      </c>
      <c r="G25" s="303"/>
      <c r="K25" s="299" t="s">
        <v>3010</v>
      </c>
    </row>
    <row r="26" spans="1:11" s="299" customFormat="1" x14ac:dyDescent="0.25">
      <c r="A26" s="303" t="str">
        <f>LEFT(C26,2)</f>
        <v>AD</v>
      </c>
      <c r="B26" s="299">
        <v>1</v>
      </c>
      <c r="C26" s="299" t="s">
        <v>657</v>
      </c>
      <c r="D26" s="299" t="s">
        <v>2990</v>
      </c>
      <c r="E26" s="299" t="s">
        <v>2992</v>
      </c>
      <c r="F26" s="299" t="s">
        <v>2993</v>
      </c>
      <c r="G26" s="299" t="s">
        <v>2994</v>
      </c>
      <c r="H26" s="299" t="s">
        <v>2995</v>
      </c>
    </row>
    <row r="27" spans="1:11" s="299" customFormat="1" x14ac:dyDescent="0.25">
      <c r="A27" s="303" t="str">
        <f>C27</f>
        <v>AD-M</v>
      </c>
      <c r="B27" s="299">
        <v>2</v>
      </c>
      <c r="C27" s="300" t="s">
        <v>657</v>
      </c>
      <c r="D27" s="299" t="s">
        <v>2996</v>
      </c>
      <c r="E27" s="299" t="s">
        <v>2997</v>
      </c>
      <c r="F27" s="299" t="s">
        <v>2998</v>
      </c>
      <c r="G27" s="299" t="s">
        <v>2999</v>
      </c>
      <c r="H27" s="299" t="s">
        <v>3000</v>
      </c>
    </row>
    <row r="28" spans="1:11" s="299" customFormat="1" x14ac:dyDescent="0.25">
      <c r="A28" s="303" t="str">
        <f>LEFT(C28,2)</f>
        <v>CF</v>
      </c>
      <c r="B28" s="299">
        <v>1</v>
      </c>
      <c r="C28" s="299" t="s">
        <v>744</v>
      </c>
      <c r="D28" s="299" t="s">
        <v>2990</v>
      </c>
      <c r="E28" s="299" t="s">
        <v>2992</v>
      </c>
      <c r="F28" s="299" t="s">
        <v>2994</v>
      </c>
      <c r="G28" s="299" t="s">
        <v>3020</v>
      </c>
      <c r="H28" s="299" t="s">
        <v>3021</v>
      </c>
      <c r="I28" s="299" t="s">
        <v>3022</v>
      </c>
      <c r="J28" s="299" t="s">
        <v>3023</v>
      </c>
    </row>
    <row r="29" spans="1:11" s="299" customFormat="1" x14ac:dyDescent="0.25">
      <c r="A29" s="303" t="str">
        <f>C29</f>
        <v>CF-M</v>
      </c>
      <c r="B29" s="299">
        <v>2</v>
      </c>
      <c r="C29" s="300" t="s">
        <v>744</v>
      </c>
      <c r="D29" s="299" t="s">
        <v>2996</v>
      </c>
      <c r="E29" s="299" t="s">
        <v>2997</v>
      </c>
      <c r="F29" s="299" t="s">
        <v>3011</v>
      </c>
      <c r="G29" s="299" t="s">
        <v>3012</v>
      </c>
      <c r="H29" s="299" t="s">
        <v>3013</v>
      </c>
      <c r="I29" s="299" t="s">
        <v>3014</v>
      </c>
      <c r="J29" s="299" t="s">
        <v>3015</v>
      </c>
    </row>
    <row r="30" spans="1:11" s="299" customFormat="1" x14ac:dyDescent="0.25">
      <c r="A30" s="303" t="str">
        <f>LEFT(C30,2)</f>
        <v>F3</v>
      </c>
      <c r="B30" s="299">
        <v>1</v>
      </c>
      <c r="C30" s="299" t="s">
        <v>1121</v>
      </c>
      <c r="D30" s="299" t="s">
        <v>2990</v>
      </c>
      <c r="E30" s="299" t="s">
        <v>2992</v>
      </c>
      <c r="F30" s="299" t="s">
        <v>2995</v>
      </c>
      <c r="G30" s="303"/>
      <c r="K30" s="299" t="s">
        <v>3024</v>
      </c>
    </row>
    <row r="31" spans="1:11" s="299" customFormat="1" x14ac:dyDescent="0.25">
      <c r="A31" s="303" t="str">
        <f>C31</f>
        <v>F3-M</v>
      </c>
      <c r="B31" s="299">
        <v>2</v>
      </c>
      <c r="C31" s="300" t="s">
        <v>1121</v>
      </c>
      <c r="D31" s="299" t="s">
        <v>2996</v>
      </c>
      <c r="E31" s="299" t="s">
        <v>2997</v>
      </c>
      <c r="F31" s="299" t="s">
        <v>3000</v>
      </c>
      <c r="G31" s="303"/>
      <c r="K31" s="299" t="s">
        <v>3010</v>
      </c>
    </row>
    <row r="32" spans="1:11" s="301" customFormat="1" x14ac:dyDescent="0.25">
      <c r="A32" s="303" t="str">
        <f>LEFT(C32,2)</f>
        <v>G3</v>
      </c>
      <c r="B32" s="301">
        <v>1</v>
      </c>
      <c r="C32" s="301" t="s">
        <v>1161</v>
      </c>
      <c r="D32" s="301" t="s">
        <v>3001</v>
      </c>
      <c r="E32" s="301" t="s">
        <v>3002</v>
      </c>
      <c r="F32" s="301" t="s">
        <v>3003</v>
      </c>
      <c r="G32" s="301" t="s">
        <v>3004</v>
      </c>
      <c r="H32" s="301" t="s">
        <v>3005</v>
      </c>
    </row>
    <row r="33" spans="1:11" s="301" customFormat="1" x14ac:dyDescent="0.25">
      <c r="A33" s="303" t="str">
        <f>C33</f>
        <v>G3-M</v>
      </c>
      <c r="B33" s="301">
        <v>2</v>
      </c>
      <c r="C33" s="302" t="s">
        <v>1161</v>
      </c>
      <c r="E33" s="301" t="s">
        <v>3006</v>
      </c>
      <c r="F33" s="301" t="s">
        <v>3007</v>
      </c>
      <c r="G33" s="301" t="s">
        <v>3008</v>
      </c>
      <c r="H33" s="301" t="s">
        <v>3009</v>
      </c>
    </row>
    <row r="34" spans="1:11" s="301" customFormat="1" x14ac:dyDescent="0.25">
      <c r="A34" s="303" t="str">
        <f>LEFT(C34,2)</f>
        <v>GF</v>
      </c>
      <c r="B34" s="301">
        <v>1</v>
      </c>
      <c r="C34" s="301" t="s">
        <v>1178</v>
      </c>
      <c r="D34" s="301" t="s">
        <v>3001</v>
      </c>
      <c r="E34" s="301" t="s">
        <v>3002</v>
      </c>
      <c r="F34" s="301" t="s">
        <v>3003</v>
      </c>
      <c r="G34" s="301" t="s">
        <v>3004</v>
      </c>
      <c r="H34" s="301" t="s">
        <v>3005</v>
      </c>
    </row>
    <row r="35" spans="1:11" s="301" customFormat="1" x14ac:dyDescent="0.25">
      <c r="A35" s="303" t="str">
        <f>C35</f>
        <v>GF-M</v>
      </c>
      <c r="B35" s="301">
        <v>2</v>
      </c>
      <c r="C35" s="302" t="s">
        <v>1178</v>
      </c>
      <c r="E35" s="301" t="s">
        <v>3006</v>
      </c>
      <c r="F35" s="301" t="s">
        <v>3007</v>
      </c>
      <c r="G35" s="301" t="s">
        <v>3008</v>
      </c>
      <c r="H35" s="301" t="s">
        <v>3009</v>
      </c>
    </row>
    <row r="36" spans="1:11" s="299" customFormat="1" x14ac:dyDescent="0.25">
      <c r="A36" s="303" t="str">
        <f>LEFT(C36,2)</f>
        <v>IF</v>
      </c>
      <c r="B36" s="299">
        <v>1</v>
      </c>
      <c r="C36" s="299" t="s">
        <v>1280</v>
      </c>
      <c r="D36" s="299" t="s">
        <v>2990</v>
      </c>
      <c r="E36" s="299" t="s">
        <v>2992</v>
      </c>
      <c r="F36" s="299" t="s">
        <v>2995</v>
      </c>
      <c r="G36" s="303"/>
      <c r="K36" s="299" t="s">
        <v>3024</v>
      </c>
    </row>
    <row r="37" spans="1:11" s="299" customFormat="1" x14ac:dyDescent="0.25">
      <c r="A37" s="303" t="str">
        <f>C37</f>
        <v>IF-M</v>
      </c>
      <c r="B37" s="299">
        <v>2</v>
      </c>
      <c r="C37" s="300" t="s">
        <v>1280</v>
      </c>
      <c r="D37" s="299" t="s">
        <v>2996</v>
      </c>
      <c r="E37" s="299" t="s">
        <v>2997</v>
      </c>
      <c r="F37" s="299" t="s">
        <v>3000</v>
      </c>
      <c r="G37" s="303"/>
      <c r="K37" s="299" t="s">
        <v>3010</v>
      </c>
    </row>
    <row r="38" spans="1:11" s="299" customFormat="1" x14ac:dyDescent="0.25">
      <c r="A38" s="303" t="str">
        <f>LEFT(C38,2)</f>
        <v>JU</v>
      </c>
      <c r="B38" s="299">
        <v>1</v>
      </c>
      <c r="C38" s="299" t="s">
        <v>1338</v>
      </c>
      <c r="D38" s="299" t="s">
        <v>2990</v>
      </c>
      <c r="E38" s="299" t="s">
        <v>2992</v>
      </c>
      <c r="F38" s="299" t="s">
        <v>2993</v>
      </c>
      <c r="G38" s="299" t="s">
        <v>2994</v>
      </c>
      <c r="H38" s="299" t="s">
        <v>2995</v>
      </c>
    </row>
    <row r="39" spans="1:11" s="299" customFormat="1" x14ac:dyDescent="0.25">
      <c r="A39" s="303" t="str">
        <f>C39</f>
        <v>JU-M</v>
      </c>
      <c r="B39" s="299">
        <v>2</v>
      </c>
      <c r="C39" s="300" t="s">
        <v>1338</v>
      </c>
      <c r="D39" s="299" t="s">
        <v>2996</v>
      </c>
      <c r="E39" s="299" t="s">
        <v>2997</v>
      </c>
      <c r="F39" s="299" t="s">
        <v>2998</v>
      </c>
      <c r="G39" s="299" t="s">
        <v>2999</v>
      </c>
      <c r="H39" s="299" t="s">
        <v>3000</v>
      </c>
    </row>
    <row r="40" spans="1:11" s="299" customFormat="1" x14ac:dyDescent="0.25">
      <c r="A40" s="303" t="str">
        <f>LEFT(C40,2)</f>
        <v>JV</v>
      </c>
      <c r="B40" s="299">
        <v>1</v>
      </c>
      <c r="C40" s="299" t="s">
        <v>1344</v>
      </c>
      <c r="D40" s="299" t="s">
        <v>2990</v>
      </c>
      <c r="E40" s="299" t="s">
        <v>2992</v>
      </c>
      <c r="F40" s="299" t="s">
        <v>2993</v>
      </c>
      <c r="G40" s="299" t="s">
        <v>2994</v>
      </c>
      <c r="H40" s="299" t="s">
        <v>2995</v>
      </c>
    </row>
    <row r="41" spans="1:11" s="299" customFormat="1" x14ac:dyDescent="0.25">
      <c r="A41" s="303" t="str">
        <f>C41</f>
        <v>JV-M</v>
      </c>
      <c r="B41" s="299">
        <v>2</v>
      </c>
      <c r="C41" s="300" t="s">
        <v>1344</v>
      </c>
      <c r="D41" s="299" t="s">
        <v>2996</v>
      </c>
      <c r="E41" s="299" t="s">
        <v>2997</v>
      </c>
      <c r="F41" s="299" t="s">
        <v>2998</v>
      </c>
      <c r="G41" s="299" t="s">
        <v>2999</v>
      </c>
      <c r="H41" s="299" t="s">
        <v>3000</v>
      </c>
    </row>
    <row r="42" spans="1:11" s="299" customFormat="1" x14ac:dyDescent="0.25">
      <c r="A42" s="303" t="str">
        <f>LEFT(C42,2)</f>
        <v>L2</v>
      </c>
      <c r="B42" s="299">
        <v>1</v>
      </c>
      <c r="C42" s="299" t="s">
        <v>1365</v>
      </c>
      <c r="D42" s="299" t="s">
        <v>2990</v>
      </c>
      <c r="E42" s="299" t="s">
        <v>2992</v>
      </c>
      <c r="F42" s="299" t="s">
        <v>2995</v>
      </c>
      <c r="G42" s="303"/>
      <c r="K42" s="299" t="s">
        <v>3024</v>
      </c>
    </row>
    <row r="43" spans="1:11" s="299" customFormat="1" x14ac:dyDescent="0.25">
      <c r="A43" s="303" t="str">
        <f>C43</f>
        <v>L2-M</v>
      </c>
      <c r="B43" s="299">
        <v>2</v>
      </c>
      <c r="C43" s="300" t="s">
        <v>1365</v>
      </c>
      <c r="D43" s="299" t="s">
        <v>2996</v>
      </c>
      <c r="E43" s="299" t="s">
        <v>2997</v>
      </c>
      <c r="F43" s="299" t="s">
        <v>3000</v>
      </c>
      <c r="G43" s="303"/>
      <c r="K43" s="299" t="s">
        <v>3010</v>
      </c>
    </row>
    <row r="44" spans="1:11" s="299" customFormat="1" x14ac:dyDescent="0.25">
      <c r="A44" s="303" t="str">
        <f>LEFT(C44,2)</f>
        <v>L3</v>
      </c>
      <c r="B44" s="299">
        <v>1</v>
      </c>
      <c r="C44" s="299" t="s">
        <v>1373</v>
      </c>
      <c r="D44" s="299" t="s">
        <v>2990</v>
      </c>
      <c r="E44" s="299" t="s">
        <v>2992</v>
      </c>
      <c r="F44" s="299" t="s">
        <v>2995</v>
      </c>
      <c r="G44" s="303"/>
      <c r="K44" s="299" t="s">
        <v>3024</v>
      </c>
    </row>
    <row r="45" spans="1:11" s="299" customFormat="1" x14ac:dyDescent="0.25">
      <c r="A45" s="303" t="str">
        <f>C45</f>
        <v>L3-M</v>
      </c>
      <c r="B45" s="299">
        <v>2</v>
      </c>
      <c r="C45" s="300" t="s">
        <v>1373</v>
      </c>
      <c r="D45" s="299" t="s">
        <v>2996</v>
      </c>
      <c r="E45" s="299" t="s">
        <v>2997</v>
      </c>
      <c r="F45" s="299" t="s">
        <v>3000</v>
      </c>
      <c r="G45" s="303"/>
      <c r="K45" s="299" t="s">
        <v>3010</v>
      </c>
    </row>
    <row r="46" spans="1:11" s="299" customFormat="1" x14ac:dyDescent="0.25">
      <c r="A46" s="303" t="str">
        <f>LEFT(C46,2)</f>
        <v>LF</v>
      </c>
      <c r="B46" s="299">
        <v>1</v>
      </c>
      <c r="C46" s="299" t="s">
        <v>1403</v>
      </c>
      <c r="D46" s="299" t="s">
        <v>2990</v>
      </c>
      <c r="E46" s="299" t="s">
        <v>2992</v>
      </c>
      <c r="F46" s="299" t="s">
        <v>2993</v>
      </c>
      <c r="G46" s="299" t="s">
        <v>2994</v>
      </c>
      <c r="H46" s="299" t="s">
        <v>2995</v>
      </c>
    </row>
    <row r="47" spans="1:11" s="299" customFormat="1" x14ac:dyDescent="0.25">
      <c r="A47" s="303" t="str">
        <f>C47</f>
        <v>LF-M</v>
      </c>
      <c r="B47" s="299">
        <v>2</v>
      </c>
      <c r="C47" s="300" t="s">
        <v>1403</v>
      </c>
      <c r="D47" s="299" t="s">
        <v>2996</v>
      </c>
      <c r="E47" s="299" t="s">
        <v>2997</v>
      </c>
      <c r="F47" s="299" t="s">
        <v>2998</v>
      </c>
      <c r="G47" s="299" t="s">
        <v>2999</v>
      </c>
      <c r="H47" s="299" t="s">
        <v>3000</v>
      </c>
    </row>
    <row r="48" spans="1:11" s="299" customFormat="1" x14ac:dyDescent="0.25">
      <c r="A48" s="303" t="str">
        <f>LEFT(C48,2)</f>
        <v>LU</v>
      </c>
      <c r="B48" s="299">
        <v>1</v>
      </c>
      <c r="C48" s="299" t="s">
        <v>1411</v>
      </c>
      <c r="D48" s="299" t="s">
        <v>2990</v>
      </c>
      <c r="E48" s="299" t="s">
        <v>2992</v>
      </c>
      <c r="F48" s="299" t="s">
        <v>2993</v>
      </c>
      <c r="G48" s="299" t="s">
        <v>2994</v>
      </c>
      <c r="H48" s="299" t="s">
        <v>2995</v>
      </c>
    </row>
    <row r="49" spans="1:10" s="299" customFormat="1" x14ac:dyDescent="0.25">
      <c r="A49" s="303" t="str">
        <f>C49</f>
        <v>LU-M</v>
      </c>
      <c r="B49" s="299">
        <v>2</v>
      </c>
      <c r="C49" s="300" t="s">
        <v>1411</v>
      </c>
      <c r="D49" s="299" t="s">
        <v>2996</v>
      </c>
      <c r="E49" s="299" t="s">
        <v>2997</v>
      </c>
      <c r="F49" s="299" t="s">
        <v>2998</v>
      </c>
      <c r="G49" s="299" t="s">
        <v>2999</v>
      </c>
      <c r="H49" s="299" t="s">
        <v>3000</v>
      </c>
    </row>
    <row r="50" spans="1:10" s="299" customFormat="1" x14ac:dyDescent="0.25">
      <c r="A50" s="303" t="str">
        <f>LEFT(C50,2)</f>
        <v>M1</v>
      </c>
      <c r="B50" s="299">
        <v>1</v>
      </c>
      <c r="C50" s="299" t="s">
        <v>1418</v>
      </c>
      <c r="D50" s="299" t="s">
        <v>2990</v>
      </c>
      <c r="E50" s="299" t="s">
        <v>2992</v>
      </c>
      <c r="F50" s="299" t="s">
        <v>2993</v>
      </c>
      <c r="G50" s="299" t="s">
        <v>2994</v>
      </c>
      <c r="H50" s="299" t="s">
        <v>2995</v>
      </c>
    </row>
    <row r="51" spans="1:10" s="299" customFormat="1" x14ac:dyDescent="0.25">
      <c r="A51" s="303" t="str">
        <f>C51</f>
        <v>M1-M</v>
      </c>
      <c r="B51" s="299">
        <v>2</v>
      </c>
      <c r="C51" s="300" t="s">
        <v>1418</v>
      </c>
      <c r="D51" s="299" t="s">
        <v>2996</v>
      </c>
      <c r="E51" s="299" t="s">
        <v>2997</v>
      </c>
      <c r="F51" s="299" t="s">
        <v>2998</v>
      </c>
      <c r="G51" s="299" t="s">
        <v>2999</v>
      </c>
      <c r="H51" s="299" t="s">
        <v>3000</v>
      </c>
    </row>
    <row r="52" spans="1:10" s="299" customFormat="1" x14ac:dyDescent="0.25">
      <c r="A52" s="303" t="str">
        <f>LEFT(C52,2)</f>
        <v>M3</v>
      </c>
      <c r="B52" s="299">
        <v>1</v>
      </c>
      <c r="C52" s="299" t="s">
        <v>1426</v>
      </c>
      <c r="D52" s="299" t="s">
        <v>2990</v>
      </c>
      <c r="E52" s="299" t="s">
        <v>2992</v>
      </c>
      <c r="F52" s="299" t="s">
        <v>2994</v>
      </c>
      <c r="G52" s="299" t="s">
        <v>3020</v>
      </c>
      <c r="H52" s="299" t="s">
        <v>3021</v>
      </c>
      <c r="I52" s="299" t="s">
        <v>3022</v>
      </c>
      <c r="J52" s="299" t="s">
        <v>3023</v>
      </c>
    </row>
    <row r="53" spans="1:10" s="299" customFormat="1" x14ac:dyDescent="0.25">
      <c r="A53" s="303" t="str">
        <f>C53</f>
        <v>M3-M</v>
      </c>
      <c r="B53" s="299">
        <v>2</v>
      </c>
      <c r="C53" s="300" t="s">
        <v>1426</v>
      </c>
      <c r="D53" s="299" t="s">
        <v>2996</v>
      </c>
      <c r="E53" s="299" t="s">
        <v>2997</v>
      </c>
      <c r="F53" s="299" t="s">
        <v>3011</v>
      </c>
      <c r="G53" s="299" t="s">
        <v>3012</v>
      </c>
      <c r="H53" s="299" t="s">
        <v>3013</v>
      </c>
      <c r="I53" s="299" t="s">
        <v>3014</v>
      </c>
      <c r="J53" s="299" t="s">
        <v>3015</v>
      </c>
    </row>
    <row r="54" spans="1:10" s="299" customFormat="1" x14ac:dyDescent="0.25">
      <c r="A54" s="303" t="str">
        <f>LEFT(C54,2)</f>
        <v>MD</v>
      </c>
      <c r="B54" s="299">
        <v>1</v>
      </c>
      <c r="C54" s="299" t="s">
        <v>1437</v>
      </c>
      <c r="D54" s="299" t="s">
        <v>2990</v>
      </c>
      <c r="E54" s="299" t="s">
        <v>2992</v>
      </c>
      <c r="F54" s="299" t="s">
        <v>2993</v>
      </c>
      <c r="G54" s="299" t="s">
        <v>2994</v>
      </c>
      <c r="H54" s="299" t="s">
        <v>2995</v>
      </c>
    </row>
    <row r="55" spans="1:10" s="299" customFormat="1" x14ac:dyDescent="0.25">
      <c r="A55" s="303" t="str">
        <f>C55</f>
        <v>MD-M</v>
      </c>
      <c r="B55" s="299">
        <v>2</v>
      </c>
      <c r="C55" s="300" t="s">
        <v>1437</v>
      </c>
      <c r="D55" s="299" t="s">
        <v>2996</v>
      </c>
      <c r="E55" s="299" t="s">
        <v>2997</v>
      </c>
      <c r="F55" s="299" t="s">
        <v>2998</v>
      </c>
      <c r="G55" s="299" t="s">
        <v>2999</v>
      </c>
      <c r="H55" s="299" t="s">
        <v>3000</v>
      </c>
    </row>
    <row r="56" spans="1:10" s="304" customFormat="1" x14ac:dyDescent="0.25">
      <c r="A56" s="303" t="str">
        <f>LEFT(C56,2)</f>
        <v>MI</v>
      </c>
      <c r="B56" s="304">
        <v>1</v>
      </c>
      <c r="C56" s="304" t="s">
        <v>1442</v>
      </c>
      <c r="D56" s="304" t="s">
        <v>3025</v>
      </c>
      <c r="E56" s="304" t="s">
        <v>3026</v>
      </c>
      <c r="F56" s="304" t="s">
        <v>3027</v>
      </c>
      <c r="G56" s="304" t="s">
        <v>3028</v>
      </c>
    </row>
    <row r="57" spans="1:10" s="304" customFormat="1" x14ac:dyDescent="0.25">
      <c r="A57" s="303" t="str">
        <f>C57</f>
        <v>MI-M</v>
      </c>
      <c r="B57" s="304">
        <v>2</v>
      </c>
      <c r="C57" s="305" t="s">
        <v>1442</v>
      </c>
    </row>
    <row r="58" spans="1:10" s="304" customFormat="1" x14ac:dyDescent="0.25">
      <c r="A58" s="303" t="str">
        <f>LEFT(C58,2)</f>
        <v>MJ</v>
      </c>
      <c r="B58" s="304">
        <v>1</v>
      </c>
      <c r="C58" s="304" t="s">
        <v>1445</v>
      </c>
      <c r="D58" s="304" t="s">
        <v>3025</v>
      </c>
      <c r="E58" s="304" t="s">
        <v>3026</v>
      </c>
      <c r="F58" s="304" t="s">
        <v>3027</v>
      </c>
      <c r="G58" s="304" t="s">
        <v>3028</v>
      </c>
    </row>
    <row r="59" spans="1:10" s="304" customFormat="1" x14ac:dyDescent="0.25">
      <c r="A59" s="303" t="str">
        <f>C59</f>
        <v>MJ-M</v>
      </c>
      <c r="B59" s="304">
        <v>2</v>
      </c>
      <c r="C59" s="305" t="s">
        <v>1445</v>
      </c>
    </row>
    <row r="60" spans="1:10" s="304" customFormat="1" x14ac:dyDescent="0.25">
      <c r="A60" s="303" t="str">
        <f>LEFT(C60,2)</f>
        <v>MM</v>
      </c>
      <c r="B60" s="304">
        <v>1</v>
      </c>
      <c r="C60" s="304" t="s">
        <v>1463</v>
      </c>
      <c r="D60" s="304" t="s">
        <v>3025</v>
      </c>
      <c r="E60" s="304" t="s">
        <v>3026</v>
      </c>
      <c r="F60" s="304" t="s">
        <v>3027</v>
      </c>
      <c r="G60" s="304" t="s">
        <v>3028</v>
      </c>
    </row>
    <row r="61" spans="1:10" s="304" customFormat="1" x14ac:dyDescent="0.25">
      <c r="A61" s="303" t="str">
        <f>C61</f>
        <v>MM-M</v>
      </c>
      <c r="B61" s="304">
        <v>2</v>
      </c>
      <c r="C61" s="305" t="s">
        <v>1463</v>
      </c>
    </row>
    <row r="62" spans="1:10" s="304" customFormat="1" x14ac:dyDescent="0.25">
      <c r="A62" s="303" t="str">
        <f>LEFT(C62,2)</f>
        <v>N1</v>
      </c>
      <c r="B62" s="304">
        <v>1</v>
      </c>
      <c r="C62" s="304" t="s">
        <v>1479</v>
      </c>
      <c r="D62" s="304" t="s">
        <v>3025</v>
      </c>
      <c r="E62" s="304" t="s">
        <v>3026</v>
      </c>
      <c r="F62" s="304" t="s">
        <v>3027</v>
      </c>
      <c r="G62" s="304" t="s">
        <v>3028</v>
      </c>
    </row>
    <row r="63" spans="1:10" s="304" customFormat="1" x14ac:dyDescent="0.25">
      <c r="A63" s="303" t="str">
        <f>C63</f>
        <v>N1-M</v>
      </c>
      <c r="B63" s="304">
        <v>2</v>
      </c>
      <c r="C63" s="305" t="s">
        <v>1479</v>
      </c>
    </row>
    <row r="64" spans="1:10" s="301" customFormat="1" x14ac:dyDescent="0.25">
      <c r="A64" s="303" t="str">
        <f>LEFT(C64,2)</f>
        <v>N5</v>
      </c>
      <c r="B64" s="301">
        <v>1</v>
      </c>
      <c r="C64" s="301" t="s">
        <v>1493</v>
      </c>
      <c r="D64" s="301" t="s">
        <v>3001</v>
      </c>
      <c r="E64" s="301" t="s">
        <v>3002</v>
      </c>
      <c r="F64" s="301" t="s">
        <v>3003</v>
      </c>
      <c r="G64" s="301" t="s">
        <v>3004</v>
      </c>
      <c r="H64" s="301" t="s">
        <v>3005</v>
      </c>
    </row>
    <row r="65" spans="1:11" s="301" customFormat="1" x14ac:dyDescent="0.25">
      <c r="A65" s="303" t="str">
        <f>C65</f>
        <v>N5-M</v>
      </c>
      <c r="B65" s="301">
        <v>2</v>
      </c>
      <c r="C65" s="302" t="s">
        <v>1493</v>
      </c>
      <c r="E65" s="301" t="s">
        <v>3006</v>
      </c>
      <c r="F65" s="301" t="s">
        <v>3007</v>
      </c>
      <c r="G65" s="301" t="s">
        <v>3008</v>
      </c>
      <c r="H65" s="301" t="s">
        <v>3009</v>
      </c>
    </row>
    <row r="66" spans="1:11" s="301" customFormat="1" x14ac:dyDescent="0.25">
      <c r="A66" s="303" t="str">
        <f>LEFT(C66,2)</f>
        <v>N8</v>
      </c>
      <c r="B66" s="301">
        <v>1</v>
      </c>
      <c r="C66" s="301" t="s">
        <v>1501</v>
      </c>
      <c r="D66" s="301" t="s">
        <v>3001</v>
      </c>
      <c r="E66" s="301" t="s">
        <v>3002</v>
      </c>
      <c r="F66" s="301" t="s">
        <v>3003</v>
      </c>
      <c r="G66" s="301" t="s">
        <v>3004</v>
      </c>
      <c r="H66" s="301" t="s">
        <v>3005</v>
      </c>
    </row>
    <row r="67" spans="1:11" s="301" customFormat="1" x14ac:dyDescent="0.25">
      <c r="A67" s="303" t="str">
        <f>C67</f>
        <v>N8-M</v>
      </c>
      <c r="B67" s="301">
        <v>2</v>
      </c>
      <c r="C67" s="302" t="s">
        <v>1501</v>
      </c>
      <c r="E67" s="301" t="s">
        <v>3006</v>
      </c>
      <c r="F67" s="301" t="s">
        <v>3007</v>
      </c>
      <c r="G67" s="301" t="s">
        <v>3008</v>
      </c>
      <c r="H67" s="301" t="s">
        <v>3009</v>
      </c>
    </row>
    <row r="68" spans="1:11" s="299" customFormat="1" x14ac:dyDescent="0.25">
      <c r="A68" s="303" t="str">
        <f>LEFT(C68,2)</f>
        <v>PY</v>
      </c>
      <c r="B68" s="299">
        <v>1</v>
      </c>
      <c r="C68" s="299" t="s">
        <v>1699</v>
      </c>
      <c r="D68" s="299" t="s">
        <v>2990</v>
      </c>
      <c r="E68" s="299" t="s">
        <v>2992</v>
      </c>
      <c r="F68" s="299" t="s">
        <v>2995</v>
      </c>
      <c r="G68" s="303"/>
      <c r="K68" s="299" t="s">
        <v>3024</v>
      </c>
    </row>
    <row r="69" spans="1:11" s="299" customFormat="1" x14ac:dyDescent="0.25">
      <c r="A69" s="303" t="str">
        <f>C69</f>
        <v>PY-M</v>
      </c>
      <c r="B69" s="299">
        <v>2</v>
      </c>
      <c r="C69" s="300" t="s">
        <v>1699</v>
      </c>
      <c r="D69" s="299" t="s">
        <v>2996</v>
      </c>
      <c r="E69" s="299" t="s">
        <v>2997</v>
      </c>
      <c r="F69" s="299" t="s">
        <v>3000</v>
      </c>
      <c r="G69" s="303"/>
      <c r="K69" s="299" t="s">
        <v>3010</v>
      </c>
    </row>
    <row r="70" spans="1:11" s="299" customFormat="1" x14ac:dyDescent="0.25">
      <c r="A70" s="303" t="str">
        <f>LEFT(C70,2)</f>
        <v>PZ</v>
      </c>
      <c r="B70" s="299">
        <v>1</v>
      </c>
      <c r="C70" s="299" t="s">
        <v>1703</v>
      </c>
      <c r="D70" s="299" t="s">
        <v>2990</v>
      </c>
      <c r="E70" s="299" t="s">
        <v>2992</v>
      </c>
      <c r="F70" s="299" t="s">
        <v>2995</v>
      </c>
      <c r="G70" s="303"/>
      <c r="K70" s="299" t="s">
        <v>3024</v>
      </c>
    </row>
    <row r="71" spans="1:11" s="299" customFormat="1" x14ac:dyDescent="0.25">
      <c r="A71" s="303" t="str">
        <f>C71</f>
        <v>PZ-M</v>
      </c>
      <c r="B71" s="299">
        <v>2</v>
      </c>
      <c r="C71" s="300" t="s">
        <v>1703</v>
      </c>
      <c r="D71" s="299" t="s">
        <v>2996</v>
      </c>
      <c r="E71" s="299" t="s">
        <v>2997</v>
      </c>
      <c r="F71" s="299" t="s">
        <v>3000</v>
      </c>
      <c r="G71" s="303"/>
      <c r="K71" s="299" t="s">
        <v>3010</v>
      </c>
    </row>
    <row r="72" spans="1:11" s="299" customFormat="1" x14ac:dyDescent="0.25">
      <c r="A72" s="303" t="str">
        <f>LEFT(C72,2)</f>
        <v>SJ</v>
      </c>
      <c r="B72" s="299">
        <v>1</v>
      </c>
      <c r="C72" s="299" t="s">
        <v>1729</v>
      </c>
      <c r="D72" s="299" t="s">
        <v>2990</v>
      </c>
      <c r="E72" s="299" t="s">
        <v>2992</v>
      </c>
      <c r="F72" s="299" t="s">
        <v>2995</v>
      </c>
      <c r="G72" s="303"/>
      <c r="K72" s="299" t="s">
        <v>3024</v>
      </c>
    </row>
    <row r="73" spans="1:11" s="299" customFormat="1" x14ac:dyDescent="0.25">
      <c r="A73" s="303" t="str">
        <f>C73</f>
        <v>SJ-M</v>
      </c>
      <c r="B73" s="299">
        <v>2</v>
      </c>
      <c r="C73" s="300" t="s">
        <v>1729</v>
      </c>
      <c r="D73" s="299" t="s">
        <v>2996</v>
      </c>
      <c r="E73" s="299" t="s">
        <v>2997</v>
      </c>
      <c r="F73" s="299" t="s">
        <v>3000</v>
      </c>
      <c r="G73" s="303"/>
      <c r="K73" s="299" t="s">
        <v>3010</v>
      </c>
    </row>
    <row r="74" spans="1:11" s="304" customFormat="1" x14ac:dyDescent="0.25">
      <c r="A74" s="303" t="str">
        <f>LEFT(C74,2)</f>
        <v>VF</v>
      </c>
      <c r="B74" s="304">
        <v>1</v>
      </c>
      <c r="C74" s="304" t="s">
        <v>1905</v>
      </c>
      <c r="D74" s="304" t="s">
        <v>3029</v>
      </c>
    </row>
    <row r="75" spans="1:11" s="304" customFormat="1" x14ac:dyDescent="0.25">
      <c r="A75" s="303" t="str">
        <f>C75</f>
        <v>VF-M</v>
      </c>
      <c r="B75" s="304">
        <v>2</v>
      </c>
      <c r="C75" s="305" t="s">
        <v>1905</v>
      </c>
    </row>
    <row r="76" spans="1:11" s="304" customFormat="1" x14ac:dyDescent="0.25">
      <c r="A76" s="303" t="str">
        <f>LEFT(C76,2)</f>
        <v>VH</v>
      </c>
      <c r="B76" s="304">
        <v>1</v>
      </c>
      <c r="C76" s="304" t="s">
        <v>1912</v>
      </c>
      <c r="D76" s="304" t="s">
        <v>3030</v>
      </c>
      <c r="E76" s="304" t="s">
        <v>3031</v>
      </c>
    </row>
    <row r="77" spans="1:11" s="304" customFormat="1" x14ac:dyDescent="0.25">
      <c r="A77" s="303" t="str">
        <f>C77</f>
        <v>VH-M</v>
      </c>
      <c r="B77" s="304">
        <v>2</v>
      </c>
      <c r="C77" s="305" t="s">
        <v>1912</v>
      </c>
    </row>
    <row r="78" spans="1:11" s="304" customFormat="1" x14ac:dyDescent="0.25">
      <c r="A78" s="303" t="str">
        <f>LEFT(C78,2)</f>
        <v>YL</v>
      </c>
      <c r="B78" s="304">
        <v>1</v>
      </c>
      <c r="C78" s="304" t="s">
        <v>2076</v>
      </c>
      <c r="D78" s="304" t="s">
        <v>3032</v>
      </c>
      <c r="E78" s="304" t="s">
        <v>3020</v>
      </c>
      <c r="F78" s="304" t="s">
        <v>3033</v>
      </c>
      <c r="G78" s="304" t="s">
        <v>3034</v>
      </c>
      <c r="H78" s="304" t="s">
        <v>3035</v>
      </c>
      <c r="I78" s="304" t="s">
        <v>3036</v>
      </c>
      <c r="J78" s="304" t="s">
        <v>3037</v>
      </c>
    </row>
    <row r="79" spans="1:11" s="304" customFormat="1" x14ac:dyDescent="0.25">
      <c r="A79" s="303" t="str">
        <f>C79</f>
        <v>YL-M</v>
      </c>
      <c r="B79" s="304">
        <v>2</v>
      </c>
      <c r="C79" s="305" t="s">
        <v>2076</v>
      </c>
    </row>
    <row r="80" spans="1:11" s="304" customFormat="1" x14ac:dyDescent="0.25">
      <c r="A80" s="303" t="str">
        <f>LEFT(C80,2)</f>
        <v>YX</v>
      </c>
      <c r="B80" s="304">
        <v>1</v>
      </c>
      <c r="C80" s="304" t="s">
        <v>2087</v>
      </c>
      <c r="D80" s="304" t="s">
        <v>3038</v>
      </c>
      <c r="E80" s="304" t="s">
        <v>3039</v>
      </c>
      <c r="F80" s="304" t="s">
        <v>3040</v>
      </c>
      <c r="G80" s="304" t="s">
        <v>3041</v>
      </c>
      <c r="H80" s="304" t="s">
        <v>3042</v>
      </c>
      <c r="I80" s="304" t="s">
        <v>3043</v>
      </c>
      <c r="J80" s="304" t="s">
        <v>3044</v>
      </c>
    </row>
    <row r="81" spans="1:8" s="304" customFormat="1" x14ac:dyDescent="0.25">
      <c r="A81" s="303" t="str">
        <f>C81</f>
        <v>YX-M</v>
      </c>
      <c r="B81" s="304">
        <v>2</v>
      </c>
      <c r="C81" s="305" t="s">
        <v>2087</v>
      </c>
    </row>
    <row r="82" spans="1:8" s="306" customFormat="1" x14ac:dyDescent="0.25">
      <c r="A82" s="303" t="str">
        <f>LEFT(C82,2)</f>
        <v>LC</v>
      </c>
      <c r="B82" s="306">
        <v>1</v>
      </c>
      <c r="C82" s="306" t="s">
        <v>1393</v>
      </c>
      <c r="D82" s="306" t="s">
        <v>3002</v>
      </c>
      <c r="E82" s="307" t="s">
        <v>3005</v>
      </c>
      <c r="F82" s="307" t="s">
        <v>3045</v>
      </c>
      <c r="G82" s="307"/>
      <c r="H82" s="307"/>
    </row>
    <row r="83" spans="1:8" s="306" customFormat="1" x14ac:dyDescent="0.25">
      <c r="A83" s="303" t="str">
        <f>C83</f>
        <v>LC-M</v>
      </c>
      <c r="B83" s="306">
        <v>2</v>
      </c>
      <c r="C83" s="308" t="s">
        <v>1393</v>
      </c>
      <c r="D83" s="306" t="s">
        <v>3046</v>
      </c>
      <c r="E83" s="307" t="s">
        <v>3047</v>
      </c>
      <c r="F83" s="307" t="s">
        <v>3048</v>
      </c>
      <c r="G83" s="307"/>
      <c r="H83" s="307"/>
    </row>
  </sheetData>
  <mergeCells count="3">
    <mergeCell ref="D1:M1"/>
    <mergeCell ref="D2:M2"/>
    <mergeCell ref="D3:M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98"/>
  <sheetViews>
    <sheetView workbookViewId="0">
      <pane ySplit="3" topLeftCell="A43" activePane="bottomLeft" state="frozen"/>
      <selection pane="bottomLeft" activeCell="A52" sqref="A52"/>
    </sheetView>
  </sheetViews>
  <sheetFormatPr defaultRowHeight="15" x14ac:dyDescent="0.25"/>
  <cols>
    <col min="1" max="1" width="9.140625" style="165"/>
    <col min="2" max="2" width="43.5703125" style="165" customWidth="1"/>
    <col min="3" max="3" width="39.85546875" style="165" customWidth="1"/>
  </cols>
  <sheetData>
    <row r="1" spans="1:3" x14ac:dyDescent="0.25">
      <c r="C1" s="170">
        <v>42614</v>
      </c>
    </row>
    <row r="2" spans="1:3" ht="25.5" x14ac:dyDescent="0.25">
      <c r="A2" s="160" t="s">
        <v>2695</v>
      </c>
      <c r="B2" s="166" t="s">
        <v>3049</v>
      </c>
      <c r="C2" s="169" t="s">
        <v>3050</v>
      </c>
    </row>
    <row r="3" spans="1:3" x14ac:dyDescent="0.25">
      <c r="A3" s="160"/>
      <c r="B3" s="166"/>
      <c r="C3" s="169"/>
    </row>
    <row r="4" spans="1:3" x14ac:dyDescent="0.25">
      <c r="A4" s="161" t="s">
        <v>106</v>
      </c>
      <c r="B4" s="167" t="s">
        <v>3051</v>
      </c>
      <c r="C4" s="167" t="s">
        <v>3052</v>
      </c>
    </row>
    <row r="5" spans="1:3" x14ac:dyDescent="0.25">
      <c r="A5" s="161" t="s">
        <v>802</v>
      </c>
      <c r="B5" s="167" t="s">
        <v>3051</v>
      </c>
      <c r="C5" s="167" t="s">
        <v>3053</v>
      </c>
    </row>
    <row r="6" spans="1:3" x14ac:dyDescent="0.25">
      <c r="A6" s="161" t="s">
        <v>859</v>
      </c>
      <c r="B6" s="167" t="s">
        <v>3051</v>
      </c>
      <c r="C6" s="167" t="s">
        <v>3054</v>
      </c>
    </row>
    <row r="7" spans="1:3" x14ac:dyDescent="0.25">
      <c r="A7" s="161" t="s">
        <v>855</v>
      </c>
      <c r="B7" s="167" t="s">
        <v>3051</v>
      </c>
      <c r="C7" s="167" t="s">
        <v>3055</v>
      </c>
    </row>
    <row r="8" spans="1:3" x14ac:dyDescent="0.25">
      <c r="A8" s="161" t="s">
        <v>554</v>
      </c>
      <c r="B8" s="167" t="s">
        <v>3056</v>
      </c>
      <c r="C8" s="167" t="s">
        <v>3057</v>
      </c>
    </row>
    <row r="9" spans="1:3" x14ac:dyDescent="0.25">
      <c r="A9" s="161" t="s">
        <v>20</v>
      </c>
      <c r="B9" s="167" t="s">
        <v>3056</v>
      </c>
      <c r="C9" s="167" t="s">
        <v>3058</v>
      </c>
    </row>
    <row r="10" spans="1:3" x14ac:dyDescent="0.25">
      <c r="A10" s="161" t="s">
        <v>622</v>
      </c>
      <c r="B10" s="167" t="s">
        <v>3056</v>
      </c>
      <c r="C10" s="167" t="s">
        <v>3059</v>
      </c>
    </row>
    <row r="11" spans="1:3" x14ac:dyDescent="0.25">
      <c r="A11" s="161" t="s">
        <v>94</v>
      </c>
      <c r="B11" s="167" t="s">
        <v>3056</v>
      </c>
      <c r="C11" s="167" t="s">
        <v>3060</v>
      </c>
    </row>
    <row r="12" spans="1:3" x14ac:dyDescent="0.25">
      <c r="A12" s="161" t="s">
        <v>625</v>
      </c>
      <c r="B12" s="167" t="s">
        <v>3056</v>
      </c>
      <c r="C12" s="167" t="s">
        <v>3061</v>
      </c>
    </row>
    <row r="13" spans="1:3" x14ac:dyDescent="0.25">
      <c r="A13" s="161" t="s">
        <v>116</v>
      </c>
      <c r="B13" s="167" t="s">
        <v>3056</v>
      </c>
      <c r="C13" s="167" t="s">
        <v>3062</v>
      </c>
    </row>
    <row r="14" spans="1:3" x14ac:dyDescent="0.25">
      <c r="A14" s="162" t="s">
        <v>2031</v>
      </c>
      <c r="B14" s="167" t="s">
        <v>3056</v>
      </c>
      <c r="C14" s="167" t="s">
        <v>3063</v>
      </c>
    </row>
    <row r="15" spans="1:3" x14ac:dyDescent="0.25">
      <c r="A15" s="162" t="s">
        <v>2033</v>
      </c>
      <c r="B15" s="162" t="s">
        <v>3056</v>
      </c>
      <c r="C15" s="162" t="s">
        <v>3063</v>
      </c>
    </row>
    <row r="16" spans="1:3" x14ac:dyDescent="0.25">
      <c r="A16" s="162" t="s">
        <v>2025</v>
      </c>
      <c r="B16" s="162" t="s">
        <v>3056</v>
      </c>
      <c r="C16" s="162" t="s">
        <v>3063</v>
      </c>
    </row>
    <row r="17" spans="1:3" x14ac:dyDescent="0.25">
      <c r="A17" s="162" t="s">
        <v>2035</v>
      </c>
      <c r="B17" s="162" t="s">
        <v>3056</v>
      </c>
      <c r="C17" s="162" t="s">
        <v>3063</v>
      </c>
    </row>
    <row r="18" spans="1:3" x14ac:dyDescent="0.25">
      <c r="A18" s="162" t="s">
        <v>2037</v>
      </c>
      <c r="B18" s="162" t="s">
        <v>3056</v>
      </c>
      <c r="C18" s="162" t="s">
        <v>3063</v>
      </c>
    </row>
    <row r="19" spans="1:3" x14ac:dyDescent="0.25">
      <c r="A19" s="162" t="s">
        <v>3064</v>
      </c>
      <c r="B19" s="162" t="s">
        <v>3056</v>
      </c>
      <c r="C19" s="162" t="s">
        <v>3063</v>
      </c>
    </row>
    <row r="20" spans="1:3" x14ac:dyDescent="0.25">
      <c r="A20" s="162" t="s">
        <v>2039</v>
      </c>
      <c r="B20" s="162" t="s">
        <v>3056</v>
      </c>
      <c r="C20" s="162" t="s">
        <v>3063</v>
      </c>
    </row>
    <row r="21" spans="1:3" x14ac:dyDescent="0.25">
      <c r="A21" s="162" t="s">
        <v>2027</v>
      </c>
      <c r="B21" s="162" t="s">
        <v>3056</v>
      </c>
      <c r="C21" s="162" t="s">
        <v>3063</v>
      </c>
    </row>
    <row r="22" spans="1:3" x14ac:dyDescent="0.25">
      <c r="A22" s="162" t="s">
        <v>2052</v>
      </c>
      <c r="B22" s="162" t="s">
        <v>3056</v>
      </c>
      <c r="C22" s="162" t="s">
        <v>3063</v>
      </c>
    </row>
    <row r="23" spans="1:3" x14ac:dyDescent="0.25">
      <c r="A23" s="162" t="s">
        <v>2029</v>
      </c>
      <c r="B23" s="162" t="s">
        <v>3056</v>
      </c>
      <c r="C23" s="162" t="s">
        <v>3063</v>
      </c>
    </row>
    <row r="24" spans="1:3" x14ac:dyDescent="0.25">
      <c r="A24" s="162" t="s">
        <v>2023</v>
      </c>
      <c r="B24" s="162" t="s">
        <v>3056</v>
      </c>
      <c r="C24" s="162" t="s">
        <v>3063</v>
      </c>
    </row>
    <row r="25" spans="1:3" x14ac:dyDescent="0.25">
      <c r="A25" s="162" t="s">
        <v>2050</v>
      </c>
      <c r="B25" s="162" t="s">
        <v>3056</v>
      </c>
      <c r="C25" s="162" t="s">
        <v>3063</v>
      </c>
    </row>
    <row r="26" spans="1:3" x14ac:dyDescent="0.25">
      <c r="A26" s="161" t="s">
        <v>581</v>
      </c>
      <c r="B26" s="167" t="s">
        <v>3056</v>
      </c>
      <c r="C26" s="167" t="s">
        <v>3065</v>
      </c>
    </row>
    <row r="27" spans="1:3" x14ac:dyDescent="0.25">
      <c r="A27" s="161" t="s">
        <v>57</v>
      </c>
      <c r="B27" s="167" t="s">
        <v>3056</v>
      </c>
      <c r="C27" s="167" t="s">
        <v>3066</v>
      </c>
    </row>
    <row r="28" spans="1:3" x14ac:dyDescent="0.25">
      <c r="A28" s="161" t="s">
        <v>896</v>
      </c>
      <c r="B28" s="167" t="s">
        <v>3056</v>
      </c>
      <c r="C28" s="167" t="s">
        <v>3067</v>
      </c>
    </row>
    <row r="29" spans="1:3" x14ac:dyDescent="0.25">
      <c r="A29" s="161" t="s">
        <v>80</v>
      </c>
      <c r="B29" s="167" t="s">
        <v>3056</v>
      </c>
      <c r="C29" s="167" t="s">
        <v>3068</v>
      </c>
    </row>
    <row r="30" spans="1:3" x14ac:dyDescent="0.25">
      <c r="A30" s="161" t="s">
        <v>119</v>
      </c>
      <c r="B30" s="167" t="s">
        <v>3056</v>
      </c>
      <c r="C30" s="167" t="s">
        <v>3069</v>
      </c>
    </row>
    <row r="31" spans="1:3" x14ac:dyDescent="0.25">
      <c r="A31" s="162" t="s">
        <v>939</v>
      </c>
      <c r="B31" s="167" t="s">
        <v>3056</v>
      </c>
      <c r="C31" s="167" t="s">
        <v>3070</v>
      </c>
    </row>
    <row r="32" spans="1:3" x14ac:dyDescent="0.25">
      <c r="A32" s="162" t="s">
        <v>878</v>
      </c>
      <c r="B32" s="162" t="s">
        <v>3056</v>
      </c>
      <c r="C32" s="162" t="s">
        <v>3070</v>
      </c>
    </row>
    <row r="33" spans="1:3" x14ac:dyDescent="0.25">
      <c r="A33" s="162" t="s">
        <v>881</v>
      </c>
      <c r="B33" s="162" t="s">
        <v>3056</v>
      </c>
      <c r="C33" s="162" t="s">
        <v>3070</v>
      </c>
    </row>
    <row r="34" spans="1:3" x14ac:dyDescent="0.25">
      <c r="A34" s="162" t="s">
        <v>933</v>
      </c>
      <c r="B34" s="162" t="s">
        <v>3056</v>
      </c>
      <c r="C34" s="162" t="s">
        <v>3070</v>
      </c>
    </row>
    <row r="35" spans="1:3" x14ac:dyDescent="0.25">
      <c r="A35" s="162" t="s">
        <v>830</v>
      </c>
      <c r="B35" s="162" t="s">
        <v>3056</v>
      </c>
      <c r="C35" s="162" t="s">
        <v>3070</v>
      </c>
    </row>
    <row r="36" spans="1:3" x14ac:dyDescent="0.25">
      <c r="A36" s="162" t="s">
        <v>833</v>
      </c>
      <c r="B36" s="162" t="s">
        <v>3056</v>
      </c>
      <c r="C36" s="162" t="s">
        <v>3070</v>
      </c>
    </row>
    <row r="37" spans="1:3" x14ac:dyDescent="0.25">
      <c r="A37" s="162" t="s">
        <v>899</v>
      </c>
      <c r="B37" s="162" t="s">
        <v>3056</v>
      </c>
      <c r="C37" s="162" t="s">
        <v>3070</v>
      </c>
    </row>
    <row r="38" spans="1:3" x14ac:dyDescent="0.25">
      <c r="A38" s="162" t="s">
        <v>851</v>
      </c>
      <c r="B38" s="162" t="s">
        <v>3056</v>
      </c>
      <c r="C38" s="162" t="s">
        <v>3070</v>
      </c>
    </row>
    <row r="39" spans="1:3" x14ac:dyDescent="0.25">
      <c r="A39" s="162" t="s">
        <v>902</v>
      </c>
      <c r="B39" s="162" t="s">
        <v>3056</v>
      </c>
      <c r="C39" s="162" t="s">
        <v>3070</v>
      </c>
    </row>
    <row r="40" spans="1:3" x14ac:dyDescent="0.25">
      <c r="A40" s="162" t="s">
        <v>840</v>
      </c>
      <c r="B40" s="162" t="s">
        <v>3056</v>
      </c>
      <c r="C40" s="162" t="s">
        <v>3070</v>
      </c>
    </row>
    <row r="41" spans="1:3" x14ac:dyDescent="0.25">
      <c r="A41" s="162" t="s">
        <v>863</v>
      </c>
      <c r="B41" s="162" t="s">
        <v>3056</v>
      </c>
      <c r="C41" s="162" t="s">
        <v>3070</v>
      </c>
    </row>
    <row r="42" spans="1:3" x14ac:dyDescent="0.25">
      <c r="A42" s="162" t="s">
        <v>867</v>
      </c>
      <c r="B42" s="162" t="s">
        <v>3056</v>
      </c>
      <c r="C42" s="162" t="s">
        <v>3070</v>
      </c>
    </row>
    <row r="43" spans="1:3" x14ac:dyDescent="0.25">
      <c r="A43" s="162" t="s">
        <v>888</v>
      </c>
      <c r="B43" s="162" t="s">
        <v>3056</v>
      </c>
      <c r="C43" s="162" t="s">
        <v>3070</v>
      </c>
    </row>
    <row r="44" spans="1:3" x14ac:dyDescent="0.25">
      <c r="A44" s="162" t="s">
        <v>892</v>
      </c>
      <c r="B44" s="162" t="s">
        <v>3056</v>
      </c>
      <c r="C44" s="162" t="s">
        <v>3070</v>
      </c>
    </row>
    <row r="45" spans="1:3" x14ac:dyDescent="0.25">
      <c r="A45" s="162" t="s">
        <v>936</v>
      </c>
      <c r="B45" s="162" t="s">
        <v>3056</v>
      </c>
      <c r="C45" s="162" t="s">
        <v>3070</v>
      </c>
    </row>
    <row r="46" spans="1:3" x14ac:dyDescent="0.25">
      <c r="A46" s="162" t="s">
        <v>884</v>
      </c>
      <c r="B46" s="162" t="s">
        <v>3056</v>
      </c>
      <c r="C46" s="162" t="s">
        <v>3070</v>
      </c>
    </row>
    <row r="47" spans="1:3" x14ac:dyDescent="0.25">
      <c r="A47" s="162" t="s">
        <v>836</v>
      </c>
      <c r="B47" s="162" t="s">
        <v>3056</v>
      </c>
      <c r="C47" s="162" t="s">
        <v>3070</v>
      </c>
    </row>
    <row r="48" spans="1:3" x14ac:dyDescent="0.25">
      <c r="A48" s="162" t="s">
        <v>871</v>
      </c>
      <c r="B48" s="162" t="s">
        <v>3056</v>
      </c>
      <c r="C48" s="162" t="s">
        <v>3070</v>
      </c>
    </row>
    <row r="49" spans="1:3" x14ac:dyDescent="0.25">
      <c r="A49" s="162" t="s">
        <v>914</v>
      </c>
      <c r="B49" s="162" t="s">
        <v>3056</v>
      </c>
      <c r="C49" s="162" t="s">
        <v>3070</v>
      </c>
    </row>
    <row r="50" spans="1:3" x14ac:dyDescent="0.25">
      <c r="A50" s="162" t="s">
        <v>895</v>
      </c>
      <c r="B50" s="162" t="s">
        <v>3056</v>
      </c>
      <c r="C50" s="162" t="s">
        <v>3070</v>
      </c>
    </row>
    <row r="51" spans="1:3" x14ac:dyDescent="0.25">
      <c r="A51" s="162" t="s">
        <v>3071</v>
      </c>
      <c r="B51" s="167" t="s">
        <v>3056</v>
      </c>
      <c r="C51" s="167" t="s">
        <v>3072</v>
      </c>
    </row>
    <row r="52" spans="1:3" x14ac:dyDescent="0.25">
      <c r="A52" s="162" t="s">
        <v>2600</v>
      </c>
      <c r="B52" s="162" t="s">
        <v>3056</v>
      </c>
      <c r="C52" s="162" t="s">
        <v>3072</v>
      </c>
    </row>
    <row r="53" spans="1:3" x14ac:dyDescent="0.25">
      <c r="A53" s="162" t="s">
        <v>70</v>
      </c>
      <c r="B53" s="162" t="s">
        <v>3056</v>
      </c>
      <c r="C53" s="162" t="s">
        <v>3072</v>
      </c>
    </row>
    <row r="54" spans="1:3" x14ac:dyDescent="0.25">
      <c r="A54" s="161" t="s">
        <v>76</v>
      </c>
      <c r="B54" s="167" t="s">
        <v>3056</v>
      </c>
      <c r="C54" s="167" t="s">
        <v>3073</v>
      </c>
    </row>
    <row r="55" spans="1:3" x14ac:dyDescent="0.25">
      <c r="A55" s="161" t="s">
        <v>83</v>
      </c>
      <c r="B55" s="167" t="s">
        <v>3056</v>
      </c>
      <c r="C55" s="167" t="s">
        <v>3074</v>
      </c>
    </row>
    <row r="56" spans="1:3" x14ac:dyDescent="0.25">
      <c r="A56" s="161" t="s">
        <v>85</v>
      </c>
      <c r="B56" s="167" t="s">
        <v>3056</v>
      </c>
      <c r="C56" s="167" t="s">
        <v>3075</v>
      </c>
    </row>
    <row r="57" spans="1:3" x14ac:dyDescent="0.25">
      <c r="A57" s="161" t="s">
        <v>112</v>
      </c>
      <c r="B57" s="167" t="s">
        <v>3056</v>
      </c>
      <c r="C57" s="167" t="s">
        <v>3076</v>
      </c>
    </row>
    <row r="58" spans="1:3" x14ac:dyDescent="0.25">
      <c r="A58" s="161" t="s">
        <v>91</v>
      </c>
      <c r="B58" s="167" t="s">
        <v>3056</v>
      </c>
      <c r="C58" s="167" t="s">
        <v>3077</v>
      </c>
    </row>
    <row r="59" spans="1:3" x14ac:dyDescent="0.25">
      <c r="A59" s="161" t="s">
        <v>73</v>
      </c>
      <c r="B59" s="167" t="s">
        <v>3056</v>
      </c>
      <c r="C59" s="167" t="s">
        <v>3078</v>
      </c>
    </row>
    <row r="60" spans="1:3" x14ac:dyDescent="0.25">
      <c r="A60" s="161" t="s">
        <v>37</v>
      </c>
      <c r="B60" s="167" t="s">
        <v>3079</v>
      </c>
      <c r="C60" s="167" t="s">
        <v>3080</v>
      </c>
    </row>
    <row r="61" spans="1:3" x14ac:dyDescent="0.25">
      <c r="A61" s="161" t="s">
        <v>928</v>
      </c>
      <c r="B61" s="167" t="s">
        <v>3081</v>
      </c>
      <c r="C61" s="167" t="s">
        <v>3082</v>
      </c>
    </row>
    <row r="62" spans="1:3" x14ac:dyDescent="0.25">
      <c r="A62" s="161" t="s">
        <v>929</v>
      </c>
      <c r="B62" s="167" t="s">
        <v>3081</v>
      </c>
      <c r="C62" s="167" t="s">
        <v>3083</v>
      </c>
    </row>
    <row r="63" spans="1:3" x14ac:dyDescent="0.25">
      <c r="A63" s="161" t="s">
        <v>168</v>
      </c>
      <c r="B63" s="167" t="s">
        <v>3084</v>
      </c>
      <c r="C63" s="167" t="s">
        <v>3085</v>
      </c>
    </row>
    <row r="64" spans="1:3" x14ac:dyDescent="0.25">
      <c r="A64" s="161" t="s">
        <v>164</v>
      </c>
      <c r="B64" s="167" t="s">
        <v>3086</v>
      </c>
      <c r="C64" s="167" t="s">
        <v>3087</v>
      </c>
    </row>
    <row r="65" spans="1:3" x14ac:dyDescent="0.25">
      <c r="A65" s="161" t="s">
        <v>205</v>
      </c>
      <c r="B65" s="167" t="s">
        <v>3088</v>
      </c>
      <c r="C65" s="167" t="s">
        <v>3089</v>
      </c>
    </row>
    <row r="66" spans="1:3" x14ac:dyDescent="0.25">
      <c r="A66" s="163" t="s">
        <v>236</v>
      </c>
      <c r="B66" s="163" t="s">
        <v>3090</v>
      </c>
      <c r="C66" s="163" t="s">
        <v>3091</v>
      </c>
    </row>
    <row r="67" spans="1:3" x14ac:dyDescent="0.25">
      <c r="A67" s="164" t="s">
        <v>210</v>
      </c>
      <c r="B67" s="167" t="s">
        <v>3090</v>
      </c>
      <c r="C67" s="167" t="s">
        <v>3092</v>
      </c>
    </row>
    <row r="68" spans="1:3" x14ac:dyDescent="0.25">
      <c r="A68" s="164" t="s">
        <v>219</v>
      </c>
      <c r="B68" s="162" t="s">
        <v>3090</v>
      </c>
      <c r="C68" s="162" t="s">
        <v>3092</v>
      </c>
    </row>
    <row r="69" spans="1:3" x14ac:dyDescent="0.25">
      <c r="A69" s="161" t="s">
        <v>164</v>
      </c>
      <c r="B69" s="167" t="s">
        <v>3093</v>
      </c>
      <c r="C69" s="167" t="s">
        <v>3094</v>
      </c>
    </row>
    <row r="70" spans="1:3" x14ac:dyDescent="0.25">
      <c r="A70" s="162" t="s">
        <v>144</v>
      </c>
      <c r="B70" s="167" t="s">
        <v>3095</v>
      </c>
      <c r="C70" s="167" t="s">
        <v>3096</v>
      </c>
    </row>
    <row r="71" spans="1:3" x14ac:dyDescent="0.25">
      <c r="A71" s="162" t="s">
        <v>146</v>
      </c>
      <c r="B71" s="162" t="s">
        <v>3095</v>
      </c>
      <c r="C71" s="162" t="s">
        <v>3096</v>
      </c>
    </row>
    <row r="72" spans="1:3" x14ac:dyDescent="0.25">
      <c r="A72" s="162" t="s">
        <v>147</v>
      </c>
      <c r="B72" s="162" t="s">
        <v>3095</v>
      </c>
      <c r="C72" s="162" t="s">
        <v>3096</v>
      </c>
    </row>
    <row r="73" spans="1:3" x14ac:dyDescent="0.25">
      <c r="A73" s="162" t="s">
        <v>31</v>
      </c>
      <c r="B73" s="162" t="s">
        <v>3095</v>
      </c>
      <c r="C73" s="162" t="s">
        <v>3096</v>
      </c>
    </row>
    <row r="74" spans="1:3" x14ac:dyDescent="0.25">
      <c r="A74" s="162" t="s">
        <v>176</v>
      </c>
      <c r="B74" s="162" t="s">
        <v>3095</v>
      </c>
      <c r="C74" s="162" t="s">
        <v>3096</v>
      </c>
    </row>
    <row r="75" spans="1:3" x14ac:dyDescent="0.25">
      <c r="A75" s="162" t="s">
        <v>174</v>
      </c>
      <c r="B75" s="162" t="s">
        <v>3095</v>
      </c>
      <c r="C75" s="162" t="s">
        <v>3096</v>
      </c>
    </row>
    <row r="76" spans="1:3" x14ac:dyDescent="0.25">
      <c r="A76" s="162" t="s">
        <v>184</v>
      </c>
      <c r="B76" s="162" t="s">
        <v>3095</v>
      </c>
      <c r="C76" s="162" t="s">
        <v>3096</v>
      </c>
    </row>
    <row r="77" spans="1:3" x14ac:dyDescent="0.25">
      <c r="A77" s="162" t="s">
        <v>161</v>
      </c>
      <c r="B77" s="162" t="s">
        <v>3095</v>
      </c>
      <c r="C77" s="162" t="s">
        <v>3096</v>
      </c>
    </row>
    <row r="78" spans="1:3" x14ac:dyDescent="0.25">
      <c r="A78" s="162" t="s">
        <v>182</v>
      </c>
      <c r="B78" s="162" t="s">
        <v>3095</v>
      </c>
      <c r="C78" s="162" t="s">
        <v>3096</v>
      </c>
    </row>
    <row r="79" spans="1:3" x14ac:dyDescent="0.25">
      <c r="A79" s="162" t="s">
        <v>191</v>
      </c>
      <c r="B79" s="162" t="s">
        <v>3095</v>
      </c>
      <c r="C79" s="162" t="s">
        <v>3096</v>
      </c>
    </row>
    <row r="80" spans="1:3" x14ac:dyDescent="0.25">
      <c r="A80" s="162" t="s">
        <v>157</v>
      </c>
      <c r="B80" s="162" t="s">
        <v>3095</v>
      </c>
      <c r="C80" s="162" t="s">
        <v>3096</v>
      </c>
    </row>
    <row r="81" spans="1:3" x14ac:dyDescent="0.25">
      <c r="A81" s="162" t="s">
        <v>159</v>
      </c>
      <c r="B81" s="162" t="s">
        <v>3095</v>
      </c>
      <c r="C81" s="162" t="s">
        <v>3096</v>
      </c>
    </row>
    <row r="82" spans="1:3" x14ac:dyDescent="0.25">
      <c r="A82" s="162" t="s">
        <v>155</v>
      </c>
      <c r="B82" s="162" t="s">
        <v>3095</v>
      </c>
      <c r="C82" s="162" t="s">
        <v>3096</v>
      </c>
    </row>
    <row r="83" spans="1:3" x14ac:dyDescent="0.25">
      <c r="A83" s="162" t="s">
        <v>151</v>
      </c>
      <c r="B83" s="162" t="s">
        <v>3095</v>
      </c>
      <c r="C83" s="162" t="s">
        <v>3096</v>
      </c>
    </row>
    <row r="84" spans="1:3" x14ac:dyDescent="0.25">
      <c r="A84" s="162" t="s">
        <v>153</v>
      </c>
      <c r="B84" s="162" t="s">
        <v>3095</v>
      </c>
      <c r="C84" s="162" t="s">
        <v>3096</v>
      </c>
    </row>
    <row r="85" spans="1:3" x14ac:dyDescent="0.25">
      <c r="A85" s="162" t="s">
        <v>180</v>
      </c>
      <c r="B85" s="162" t="s">
        <v>3095</v>
      </c>
      <c r="C85" s="162" t="s">
        <v>3096</v>
      </c>
    </row>
    <row r="86" spans="1:3" x14ac:dyDescent="0.25">
      <c r="A86" s="162" t="s">
        <v>226</v>
      </c>
      <c r="B86" s="167" t="s">
        <v>3097</v>
      </c>
      <c r="C86" s="167" t="s">
        <v>3098</v>
      </c>
    </row>
    <row r="87" spans="1:3" x14ac:dyDescent="0.25">
      <c r="A87" s="162" t="s">
        <v>228</v>
      </c>
      <c r="B87" s="162" t="s">
        <v>3097</v>
      </c>
      <c r="C87" s="162" t="s">
        <v>3098</v>
      </c>
    </row>
    <row r="88" spans="1:3" x14ac:dyDescent="0.25">
      <c r="A88" s="162" t="s">
        <v>224</v>
      </c>
      <c r="B88" s="162" t="s">
        <v>3097</v>
      </c>
      <c r="C88" s="162" t="s">
        <v>3098</v>
      </c>
    </row>
    <row r="89" spans="1:3" x14ac:dyDescent="0.25">
      <c r="A89" s="162" t="s">
        <v>565</v>
      </c>
      <c r="B89" s="162" t="s">
        <v>3097</v>
      </c>
      <c r="C89" s="162" t="s">
        <v>3098</v>
      </c>
    </row>
    <row r="90" spans="1:3" x14ac:dyDescent="0.25">
      <c r="A90" s="162" t="s">
        <v>587</v>
      </c>
      <c r="B90" s="162" t="s">
        <v>3097</v>
      </c>
      <c r="C90" s="162" t="s">
        <v>3098</v>
      </c>
    </row>
    <row r="91" spans="1:3" x14ac:dyDescent="0.25">
      <c r="A91" s="161" t="s">
        <v>1707</v>
      </c>
      <c r="B91" s="167" t="s">
        <v>3099</v>
      </c>
      <c r="C91" s="167" t="s">
        <v>3100</v>
      </c>
    </row>
    <row r="92" spans="1:3" x14ac:dyDescent="0.25">
      <c r="A92" s="161" t="s">
        <v>178</v>
      </c>
      <c r="B92" s="167" t="s">
        <v>3101</v>
      </c>
      <c r="C92" s="167" t="s">
        <v>3102</v>
      </c>
    </row>
    <row r="93" spans="1:3" x14ac:dyDescent="0.25">
      <c r="A93" s="161" t="s">
        <v>1393</v>
      </c>
      <c r="B93" s="167" t="s">
        <v>3103</v>
      </c>
      <c r="C93" s="167" t="s">
        <v>3104</v>
      </c>
    </row>
    <row r="94" spans="1:3" x14ac:dyDescent="0.25">
      <c r="A94" s="161" t="s">
        <v>149</v>
      </c>
      <c r="B94" s="167" t="s">
        <v>3103</v>
      </c>
      <c r="C94" s="167" t="s">
        <v>3105</v>
      </c>
    </row>
    <row r="95" spans="1:3" x14ac:dyDescent="0.25">
      <c r="A95" s="161" t="s">
        <v>189</v>
      </c>
      <c r="B95" s="167" t="s">
        <v>3106</v>
      </c>
      <c r="C95" s="167" t="s">
        <v>3107</v>
      </c>
    </row>
    <row r="96" spans="1:3" x14ac:dyDescent="0.25">
      <c r="A96" s="161" t="s">
        <v>1918</v>
      </c>
      <c r="B96" s="167" t="s">
        <v>3108</v>
      </c>
      <c r="C96" s="167" t="s">
        <v>3109</v>
      </c>
    </row>
    <row r="97" spans="1:3" x14ac:dyDescent="0.25">
      <c r="A97" s="161" t="s">
        <v>221</v>
      </c>
      <c r="B97" s="167" t="s">
        <v>3108</v>
      </c>
      <c r="C97" s="167" t="s">
        <v>3110</v>
      </c>
    </row>
    <row r="98" spans="1:3" x14ac:dyDescent="0.25">
      <c r="A98" s="161" t="s">
        <v>193</v>
      </c>
      <c r="B98" s="168" t="s">
        <v>3111</v>
      </c>
      <c r="C98" s="162" t="s">
        <v>3112</v>
      </c>
    </row>
  </sheetData>
  <autoFilter ref="A3:C3" xr:uid="{00000000-0009-0000-0000-00000D000000}"/>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I39"/>
  <sheetViews>
    <sheetView workbookViewId="0">
      <selection activeCell="I4" sqref="I4"/>
    </sheetView>
  </sheetViews>
  <sheetFormatPr defaultRowHeight="15" x14ac:dyDescent="0.25"/>
  <cols>
    <col min="2" max="2" width="11.28515625" bestFit="1" customWidth="1"/>
    <col min="3" max="3" width="16.28515625" bestFit="1" customWidth="1"/>
    <col min="4" max="4" width="10.85546875" bestFit="1" customWidth="1"/>
    <col min="6" max="6" width="10.7109375" bestFit="1" customWidth="1"/>
    <col min="7" max="7" width="17.28515625" bestFit="1" customWidth="1"/>
    <col min="8" max="8" width="10.28515625" bestFit="1" customWidth="1"/>
    <col min="9" max="9" width="71.42578125" bestFit="1" customWidth="1"/>
  </cols>
  <sheetData>
    <row r="2" spans="2:9" x14ac:dyDescent="0.25">
      <c r="B2" t="s">
        <v>2</v>
      </c>
      <c r="C2" t="s">
        <v>334</v>
      </c>
      <c r="D2" t="s">
        <v>335</v>
      </c>
      <c r="E2" t="s">
        <v>2275</v>
      </c>
      <c r="F2" t="s">
        <v>339</v>
      </c>
      <c r="G2" t="s">
        <v>340</v>
      </c>
      <c r="H2" t="s">
        <v>341</v>
      </c>
      <c r="I2" t="s">
        <v>6</v>
      </c>
    </row>
    <row r="4" spans="2:9" x14ac:dyDescent="0.25">
      <c r="B4" t="s">
        <v>162</v>
      </c>
      <c r="C4" t="s">
        <v>162</v>
      </c>
      <c r="D4" t="s">
        <v>162</v>
      </c>
      <c r="E4" t="s">
        <v>637</v>
      </c>
      <c r="F4" t="s">
        <v>66</v>
      </c>
      <c r="G4" t="s">
        <v>1142</v>
      </c>
      <c r="H4" t="s">
        <v>644</v>
      </c>
      <c r="I4" t="s">
        <v>1141</v>
      </c>
    </row>
    <row r="5" spans="2:9" x14ac:dyDescent="0.25">
      <c r="B5" t="s">
        <v>193</v>
      </c>
      <c r="C5" t="s">
        <v>193</v>
      </c>
      <c r="D5" t="s">
        <v>193</v>
      </c>
      <c r="E5" t="s">
        <v>637</v>
      </c>
      <c r="F5" t="s">
        <v>22</v>
      </c>
      <c r="G5" t="s">
        <v>1163</v>
      </c>
      <c r="H5" t="s">
        <v>644</v>
      </c>
      <c r="I5" t="s">
        <v>1162</v>
      </c>
    </row>
    <row r="6" spans="2:9" x14ac:dyDescent="0.25">
      <c r="B6" t="s">
        <v>164</v>
      </c>
      <c r="C6" t="s">
        <v>164</v>
      </c>
      <c r="D6" t="s">
        <v>164</v>
      </c>
      <c r="E6" t="s">
        <v>637</v>
      </c>
      <c r="F6" t="s">
        <v>66</v>
      </c>
      <c r="G6" t="s">
        <v>1180</v>
      </c>
      <c r="H6" t="s">
        <v>644</v>
      </c>
      <c r="I6" t="s">
        <v>1179</v>
      </c>
    </row>
    <row r="7" spans="2:9" x14ac:dyDescent="0.25">
      <c r="B7" t="s">
        <v>149</v>
      </c>
      <c r="C7" t="s">
        <v>149</v>
      </c>
      <c r="D7" t="s">
        <v>149</v>
      </c>
      <c r="E7" t="s">
        <v>637</v>
      </c>
      <c r="F7" t="s">
        <v>22</v>
      </c>
      <c r="G7" t="s">
        <v>1385</v>
      </c>
      <c r="H7" t="s">
        <v>644</v>
      </c>
      <c r="I7" t="s">
        <v>1384</v>
      </c>
    </row>
    <row r="8" spans="2:9" x14ac:dyDescent="0.25">
      <c r="B8" t="s">
        <v>166</v>
      </c>
      <c r="C8" t="s">
        <v>166</v>
      </c>
      <c r="D8" t="s">
        <v>166</v>
      </c>
      <c r="E8" t="s">
        <v>637</v>
      </c>
      <c r="F8" t="s">
        <v>1506</v>
      </c>
      <c r="G8" t="s">
        <v>1512</v>
      </c>
      <c r="H8" t="s">
        <v>644</v>
      </c>
      <c r="I8" t="s">
        <v>1511</v>
      </c>
    </row>
    <row r="9" spans="2:9" x14ac:dyDescent="0.25">
      <c r="B9" t="s">
        <v>167</v>
      </c>
      <c r="C9" t="s">
        <v>167</v>
      </c>
      <c r="D9" t="s">
        <v>167</v>
      </c>
      <c r="E9" t="s">
        <v>637</v>
      </c>
      <c r="F9" t="s">
        <v>1506</v>
      </c>
      <c r="G9" t="s">
        <v>1522</v>
      </c>
      <c r="H9" t="s">
        <v>644</v>
      </c>
      <c r="I9" t="s">
        <v>1521</v>
      </c>
    </row>
    <row r="10" spans="2:9" x14ac:dyDescent="0.25">
      <c r="B10" t="s">
        <v>1530</v>
      </c>
      <c r="C10" t="s">
        <v>1530</v>
      </c>
      <c r="D10" t="s">
        <v>1530</v>
      </c>
      <c r="E10" t="s">
        <v>637</v>
      </c>
      <c r="F10" t="s">
        <v>1506</v>
      </c>
      <c r="G10" t="s">
        <v>1531</v>
      </c>
      <c r="H10" t="s">
        <v>644</v>
      </c>
      <c r="I10" t="s">
        <v>1529</v>
      </c>
    </row>
    <row r="11" spans="2:9" x14ac:dyDescent="0.25">
      <c r="B11" t="s">
        <v>168</v>
      </c>
      <c r="C11" t="s">
        <v>168</v>
      </c>
      <c r="D11" t="s">
        <v>168</v>
      </c>
      <c r="E11" t="s">
        <v>637</v>
      </c>
      <c r="F11" t="s">
        <v>1506</v>
      </c>
      <c r="G11" t="s">
        <v>1539</v>
      </c>
      <c r="H11" t="s">
        <v>644</v>
      </c>
      <c r="I11" t="s">
        <v>1538</v>
      </c>
    </row>
    <row r="12" spans="2:9" x14ac:dyDescent="0.25">
      <c r="B12" t="s">
        <v>170</v>
      </c>
      <c r="C12" t="s">
        <v>170</v>
      </c>
      <c r="D12" t="s">
        <v>170</v>
      </c>
      <c r="E12" t="s">
        <v>637</v>
      </c>
      <c r="F12" t="s">
        <v>1506</v>
      </c>
      <c r="G12" t="s">
        <v>1545</v>
      </c>
      <c r="H12" t="s">
        <v>644</v>
      </c>
      <c r="I12" t="s">
        <v>1544</v>
      </c>
    </row>
    <row r="13" spans="2:9" x14ac:dyDescent="0.25">
      <c r="B13" t="s">
        <v>189</v>
      </c>
      <c r="C13" t="s">
        <v>189</v>
      </c>
      <c r="D13" t="s">
        <v>189</v>
      </c>
      <c r="E13" t="s">
        <v>637</v>
      </c>
      <c r="F13" t="s">
        <v>22</v>
      </c>
      <c r="G13" t="s">
        <v>1551</v>
      </c>
      <c r="H13" t="s">
        <v>644</v>
      </c>
      <c r="I13" t="s">
        <v>1550</v>
      </c>
    </row>
    <row r="14" spans="2:9" x14ac:dyDescent="0.25">
      <c r="B14" t="s">
        <v>186</v>
      </c>
      <c r="C14" t="s">
        <v>186</v>
      </c>
      <c r="D14" t="s">
        <v>186</v>
      </c>
      <c r="E14" t="s">
        <v>637</v>
      </c>
      <c r="F14" t="s">
        <v>1506</v>
      </c>
      <c r="G14" t="s">
        <v>1566</v>
      </c>
      <c r="H14" t="s">
        <v>644</v>
      </c>
      <c r="I14" t="s">
        <v>1565</v>
      </c>
    </row>
    <row r="15" spans="2:9" x14ac:dyDescent="0.25">
      <c r="B15" t="s">
        <v>195</v>
      </c>
      <c r="C15" t="s">
        <v>195</v>
      </c>
      <c r="D15" t="s">
        <v>195</v>
      </c>
      <c r="E15" t="s">
        <v>637</v>
      </c>
      <c r="F15" t="s">
        <v>1506</v>
      </c>
      <c r="G15" t="s">
        <v>1575</v>
      </c>
      <c r="H15" t="s">
        <v>644</v>
      </c>
      <c r="I15" t="s">
        <v>1574</v>
      </c>
    </row>
    <row r="16" spans="2:9" x14ac:dyDescent="0.25">
      <c r="B16" t="s">
        <v>197</v>
      </c>
      <c r="C16" t="s">
        <v>1598</v>
      </c>
      <c r="D16" t="s">
        <v>195</v>
      </c>
      <c r="E16" t="s">
        <v>637</v>
      </c>
      <c r="F16" t="s">
        <v>1599</v>
      </c>
      <c r="G16" t="s">
        <v>1600</v>
      </c>
      <c r="H16" t="s">
        <v>644</v>
      </c>
      <c r="I16" t="s">
        <v>1597</v>
      </c>
    </row>
    <row r="17" spans="2:9" x14ac:dyDescent="0.25">
      <c r="B17" t="s">
        <v>171</v>
      </c>
      <c r="C17" t="s">
        <v>1613</v>
      </c>
      <c r="D17" t="s">
        <v>166</v>
      </c>
      <c r="E17" t="s">
        <v>637</v>
      </c>
      <c r="F17" t="s">
        <v>1599</v>
      </c>
      <c r="G17" t="s">
        <v>1614</v>
      </c>
      <c r="H17" t="s">
        <v>644</v>
      </c>
      <c r="I17" t="s">
        <v>1612</v>
      </c>
    </row>
    <row r="18" spans="2:9" x14ac:dyDescent="0.25">
      <c r="B18" t="s">
        <v>172</v>
      </c>
      <c r="C18" t="s">
        <v>1613</v>
      </c>
      <c r="D18" t="s">
        <v>170</v>
      </c>
      <c r="E18" t="s">
        <v>637</v>
      </c>
      <c r="F18" t="s">
        <v>1599</v>
      </c>
      <c r="G18" t="s">
        <v>1622</v>
      </c>
      <c r="H18" t="s">
        <v>644</v>
      </c>
      <c r="I18" t="s">
        <v>1612</v>
      </c>
    </row>
    <row r="19" spans="2:9" x14ac:dyDescent="0.25">
      <c r="B19" t="s">
        <v>199</v>
      </c>
      <c r="C19" t="s">
        <v>199</v>
      </c>
      <c r="D19" t="s">
        <v>199</v>
      </c>
      <c r="E19" t="s">
        <v>637</v>
      </c>
      <c r="F19" t="s">
        <v>22</v>
      </c>
      <c r="G19" t="s">
        <v>1627</v>
      </c>
      <c r="H19" t="s">
        <v>695</v>
      </c>
      <c r="I19" t="s">
        <v>1626</v>
      </c>
    </row>
    <row r="20" spans="2:9" x14ac:dyDescent="0.25">
      <c r="B20" t="s">
        <v>178</v>
      </c>
      <c r="C20" t="s">
        <v>178</v>
      </c>
      <c r="D20" t="s">
        <v>178</v>
      </c>
      <c r="E20" t="s">
        <v>637</v>
      </c>
      <c r="F20" t="s">
        <v>22</v>
      </c>
      <c r="G20" t="s">
        <v>1704</v>
      </c>
      <c r="H20" t="s">
        <v>644</v>
      </c>
      <c r="I20" t="s">
        <v>177</v>
      </c>
    </row>
    <row r="21" spans="2:9" x14ac:dyDescent="0.25">
      <c r="B21" t="s">
        <v>144</v>
      </c>
      <c r="C21" t="s">
        <v>144</v>
      </c>
      <c r="D21" t="s">
        <v>144</v>
      </c>
      <c r="E21" t="s">
        <v>637</v>
      </c>
      <c r="F21" t="s">
        <v>1802</v>
      </c>
      <c r="G21" t="s">
        <v>1803</v>
      </c>
      <c r="H21" t="s">
        <v>644</v>
      </c>
      <c r="I21" t="s">
        <v>1801</v>
      </c>
    </row>
    <row r="22" spans="2:9" x14ac:dyDescent="0.25">
      <c r="B22" t="s">
        <v>146</v>
      </c>
      <c r="C22" t="s">
        <v>146</v>
      </c>
      <c r="D22" t="s">
        <v>146</v>
      </c>
      <c r="E22" t="s">
        <v>637</v>
      </c>
      <c r="F22" t="s">
        <v>1802</v>
      </c>
      <c r="G22" t="s">
        <v>1814</v>
      </c>
      <c r="H22" t="s">
        <v>644</v>
      </c>
      <c r="I22" t="s">
        <v>1813</v>
      </c>
    </row>
    <row r="23" spans="2:9" x14ac:dyDescent="0.25">
      <c r="B23" t="s">
        <v>147</v>
      </c>
      <c r="C23" t="s">
        <v>147</v>
      </c>
      <c r="D23" t="s">
        <v>147</v>
      </c>
      <c r="E23" t="s">
        <v>637</v>
      </c>
      <c r="F23" t="s">
        <v>1802</v>
      </c>
      <c r="G23" t="s">
        <v>1820</v>
      </c>
      <c r="H23" t="s">
        <v>644</v>
      </c>
      <c r="I23" t="s">
        <v>1819</v>
      </c>
    </row>
    <row r="24" spans="2:9" x14ac:dyDescent="0.25">
      <c r="B24" t="s">
        <v>31</v>
      </c>
      <c r="C24" t="s">
        <v>31</v>
      </c>
      <c r="D24" t="s">
        <v>31</v>
      </c>
      <c r="E24" t="s">
        <v>637</v>
      </c>
      <c r="F24" t="s">
        <v>1802</v>
      </c>
      <c r="G24" t="s">
        <v>1825</v>
      </c>
      <c r="H24" t="s">
        <v>644</v>
      </c>
      <c r="I24" t="s">
        <v>1824</v>
      </c>
    </row>
    <row r="25" spans="2:9" x14ac:dyDescent="0.25">
      <c r="B25" t="s">
        <v>176</v>
      </c>
      <c r="C25" t="s">
        <v>176</v>
      </c>
      <c r="D25" t="s">
        <v>176</v>
      </c>
      <c r="E25" t="s">
        <v>637</v>
      </c>
      <c r="F25" t="s">
        <v>1802</v>
      </c>
      <c r="G25" t="s">
        <v>1831</v>
      </c>
      <c r="H25" t="s">
        <v>644</v>
      </c>
      <c r="I25" t="s">
        <v>175</v>
      </c>
    </row>
    <row r="26" spans="2:9" x14ac:dyDescent="0.25">
      <c r="B26" t="s">
        <v>174</v>
      </c>
      <c r="C26" t="s">
        <v>174</v>
      </c>
      <c r="D26" t="s">
        <v>174</v>
      </c>
      <c r="E26" t="s">
        <v>637</v>
      </c>
      <c r="F26" t="s">
        <v>1802</v>
      </c>
      <c r="G26" t="s">
        <v>1836</v>
      </c>
      <c r="H26" t="s">
        <v>644</v>
      </c>
      <c r="I26" t="s">
        <v>173</v>
      </c>
    </row>
    <row r="27" spans="2:9" x14ac:dyDescent="0.25">
      <c r="B27" t="s">
        <v>184</v>
      </c>
      <c r="C27" t="s">
        <v>184</v>
      </c>
      <c r="D27" t="s">
        <v>184</v>
      </c>
      <c r="E27" t="s">
        <v>637</v>
      </c>
      <c r="F27" t="s">
        <v>1802</v>
      </c>
      <c r="G27" t="s">
        <v>1842</v>
      </c>
      <c r="H27" t="s">
        <v>644</v>
      </c>
      <c r="I27" t="s">
        <v>1841</v>
      </c>
    </row>
    <row r="28" spans="2:9" x14ac:dyDescent="0.25">
      <c r="B28" t="s">
        <v>161</v>
      </c>
      <c r="C28" t="s">
        <v>161</v>
      </c>
      <c r="D28" t="s">
        <v>161</v>
      </c>
      <c r="E28" t="s">
        <v>637</v>
      </c>
      <c r="F28" t="s">
        <v>1802</v>
      </c>
      <c r="G28" t="s">
        <v>1847</v>
      </c>
      <c r="H28" t="s">
        <v>644</v>
      </c>
      <c r="I28" t="s">
        <v>1846</v>
      </c>
    </row>
    <row r="29" spans="2:9" x14ac:dyDescent="0.25">
      <c r="B29" t="s">
        <v>182</v>
      </c>
      <c r="C29" t="s">
        <v>182</v>
      </c>
      <c r="D29" t="s">
        <v>182</v>
      </c>
      <c r="E29" t="s">
        <v>637</v>
      </c>
      <c r="F29" t="s">
        <v>1802</v>
      </c>
      <c r="G29" t="s">
        <v>1853</v>
      </c>
      <c r="H29" t="s">
        <v>644</v>
      </c>
      <c r="I29" t="s">
        <v>1852</v>
      </c>
    </row>
    <row r="30" spans="2:9" x14ac:dyDescent="0.25">
      <c r="B30" t="s">
        <v>191</v>
      </c>
      <c r="C30" t="s">
        <v>191</v>
      </c>
      <c r="D30" t="s">
        <v>191</v>
      </c>
      <c r="E30" t="s">
        <v>637</v>
      </c>
      <c r="F30" t="s">
        <v>1802</v>
      </c>
      <c r="G30" t="s">
        <v>1858</v>
      </c>
      <c r="H30" t="s">
        <v>644</v>
      </c>
      <c r="I30" t="s">
        <v>1857</v>
      </c>
    </row>
    <row r="31" spans="2:9" x14ac:dyDescent="0.25">
      <c r="B31" t="s">
        <v>157</v>
      </c>
      <c r="C31" t="s">
        <v>157</v>
      </c>
      <c r="D31" t="s">
        <v>157</v>
      </c>
      <c r="E31" t="s">
        <v>637</v>
      </c>
      <c r="F31" t="s">
        <v>1802</v>
      </c>
      <c r="G31" t="s">
        <v>1864</v>
      </c>
      <c r="H31" t="s">
        <v>644</v>
      </c>
      <c r="I31" t="s">
        <v>1863</v>
      </c>
    </row>
    <row r="32" spans="2:9" x14ac:dyDescent="0.25">
      <c r="B32" t="s">
        <v>159</v>
      </c>
      <c r="C32" t="s">
        <v>159</v>
      </c>
      <c r="D32" t="s">
        <v>159</v>
      </c>
      <c r="E32" t="s">
        <v>637</v>
      </c>
      <c r="F32" t="s">
        <v>1802</v>
      </c>
      <c r="G32" t="s">
        <v>1871</v>
      </c>
      <c r="H32" t="s">
        <v>644</v>
      </c>
      <c r="I32" t="s">
        <v>1870</v>
      </c>
    </row>
    <row r="33" spans="2:9" x14ac:dyDescent="0.25">
      <c r="B33" t="s">
        <v>155</v>
      </c>
      <c r="C33" t="s">
        <v>155</v>
      </c>
      <c r="D33" t="s">
        <v>155</v>
      </c>
      <c r="E33" t="s">
        <v>637</v>
      </c>
      <c r="F33" t="s">
        <v>1802</v>
      </c>
      <c r="G33" t="s">
        <v>1875</v>
      </c>
      <c r="H33" t="s">
        <v>644</v>
      </c>
      <c r="I33" t="s">
        <v>1874</v>
      </c>
    </row>
    <row r="34" spans="2:9" x14ac:dyDescent="0.25">
      <c r="B34" t="s">
        <v>151</v>
      </c>
      <c r="C34" t="s">
        <v>151</v>
      </c>
      <c r="D34" t="s">
        <v>151</v>
      </c>
      <c r="E34" t="s">
        <v>637</v>
      </c>
      <c r="F34" t="s">
        <v>1802</v>
      </c>
      <c r="G34" t="s">
        <v>1880</v>
      </c>
      <c r="H34" t="s">
        <v>644</v>
      </c>
      <c r="I34" t="s">
        <v>1879</v>
      </c>
    </row>
    <row r="35" spans="2:9" x14ac:dyDescent="0.25">
      <c r="B35" t="s">
        <v>153</v>
      </c>
      <c r="C35" t="s">
        <v>153</v>
      </c>
      <c r="D35" t="s">
        <v>153</v>
      </c>
      <c r="E35" t="s">
        <v>637</v>
      </c>
      <c r="F35" t="s">
        <v>1802</v>
      </c>
      <c r="G35" t="s">
        <v>1943</v>
      </c>
      <c r="H35" t="s">
        <v>644</v>
      </c>
      <c r="I35" t="s">
        <v>1942</v>
      </c>
    </row>
    <row r="36" spans="2:9" x14ac:dyDescent="0.25">
      <c r="B36" t="s">
        <v>180</v>
      </c>
      <c r="C36" t="s">
        <v>180</v>
      </c>
      <c r="D36" t="s">
        <v>180</v>
      </c>
      <c r="E36" t="s">
        <v>637</v>
      </c>
      <c r="F36" t="s">
        <v>1802</v>
      </c>
      <c r="G36" t="s">
        <v>1950</v>
      </c>
      <c r="H36" t="s">
        <v>644</v>
      </c>
      <c r="I36" t="s">
        <v>1949</v>
      </c>
    </row>
    <row r="37" spans="2:9" x14ac:dyDescent="0.25">
      <c r="B37" t="s">
        <v>226</v>
      </c>
      <c r="C37" t="s">
        <v>226</v>
      </c>
      <c r="D37" t="s">
        <v>226</v>
      </c>
      <c r="E37" t="s">
        <v>637</v>
      </c>
      <c r="F37" t="s">
        <v>1802</v>
      </c>
      <c r="G37" t="s">
        <v>1957</v>
      </c>
      <c r="H37" t="s">
        <v>533</v>
      </c>
      <c r="I37" t="s">
        <v>1958</v>
      </c>
    </row>
    <row r="38" spans="2:9" x14ac:dyDescent="0.25">
      <c r="B38" t="s">
        <v>228</v>
      </c>
      <c r="C38" t="s">
        <v>228</v>
      </c>
      <c r="D38" t="s">
        <v>228</v>
      </c>
      <c r="E38" t="s">
        <v>637</v>
      </c>
      <c r="F38" t="s">
        <v>283</v>
      </c>
      <c r="G38" t="s">
        <v>283</v>
      </c>
      <c r="H38" t="s">
        <v>283</v>
      </c>
      <c r="I38" t="s">
        <v>1968</v>
      </c>
    </row>
    <row r="39" spans="2:9" x14ac:dyDescent="0.25">
      <c r="B39" t="s">
        <v>224</v>
      </c>
      <c r="C39" t="s">
        <v>224</v>
      </c>
      <c r="D39" t="s">
        <v>224</v>
      </c>
      <c r="E39" t="s">
        <v>637</v>
      </c>
      <c r="F39" t="s">
        <v>283</v>
      </c>
      <c r="G39" t="s">
        <v>283</v>
      </c>
      <c r="H39" t="s">
        <v>283</v>
      </c>
      <c r="I39" t="s">
        <v>1976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T46"/>
  <sheetViews>
    <sheetView showGridLines="0" workbookViewId="0">
      <selection activeCell="T24" sqref="T24"/>
    </sheetView>
  </sheetViews>
  <sheetFormatPr defaultRowHeight="15" x14ac:dyDescent="0.25"/>
  <cols>
    <col min="1" max="1" width="5.28515625" customWidth="1"/>
    <col min="2" max="2" width="2.85546875" customWidth="1"/>
    <col min="11" max="11" width="2.5703125" customWidth="1"/>
    <col min="12" max="13" width="13.42578125" customWidth="1"/>
    <col min="14" max="14" width="2.42578125" customWidth="1"/>
    <col min="15" max="15" width="5.28515625" customWidth="1"/>
    <col min="16" max="16" width="1.7109375" customWidth="1"/>
  </cols>
  <sheetData>
    <row r="1" spans="1:19" ht="21" x14ac:dyDescent="0.35">
      <c r="A1" s="962" t="s">
        <v>3113</v>
      </c>
      <c r="B1" s="962"/>
      <c r="C1" s="962"/>
      <c r="D1" s="962"/>
      <c r="E1" s="962"/>
      <c r="F1" s="962"/>
      <c r="G1" s="962"/>
      <c r="H1" s="962"/>
      <c r="I1" s="962"/>
      <c r="J1" s="962"/>
      <c r="K1" s="962"/>
      <c r="L1" s="962"/>
      <c r="M1" s="962"/>
      <c r="N1" s="962"/>
      <c r="O1" s="65"/>
      <c r="P1" s="65"/>
    </row>
    <row r="2" spans="1:19" ht="6.75" customHeight="1" x14ac:dyDescent="0.35">
      <c r="A2" s="66"/>
      <c r="B2" s="66"/>
      <c r="C2" s="66"/>
      <c r="D2" s="66"/>
      <c r="E2" s="66"/>
      <c r="F2" s="66"/>
      <c r="G2" s="66"/>
      <c r="H2" s="66"/>
      <c r="I2" s="66"/>
      <c r="J2" s="66"/>
      <c r="K2" s="66"/>
      <c r="L2" s="66"/>
      <c r="M2" s="66"/>
      <c r="N2" s="66"/>
    </row>
    <row r="3" spans="1:19" ht="8.25" customHeight="1" thickBot="1" x14ac:dyDescent="0.3">
      <c r="A3" s="963" t="s">
        <v>3114</v>
      </c>
      <c r="B3" s="767"/>
      <c r="C3" s="67"/>
      <c r="D3" s="67"/>
      <c r="E3" s="67"/>
      <c r="F3" s="67"/>
      <c r="G3" s="67"/>
      <c r="H3" s="67"/>
      <c r="I3" s="67"/>
      <c r="J3" s="67"/>
      <c r="K3" s="67"/>
      <c r="L3" s="67"/>
      <c r="M3" s="67"/>
      <c r="N3" s="67"/>
      <c r="O3" s="67"/>
      <c r="P3" s="67"/>
    </row>
    <row r="4" spans="1:19" ht="16.5" thickBot="1" x14ac:dyDescent="0.3">
      <c r="A4" s="963"/>
      <c r="B4" s="767"/>
      <c r="C4" s="68" t="s">
        <v>3115</v>
      </c>
      <c r="D4" s="27"/>
      <c r="E4" s="27"/>
      <c r="F4" s="27"/>
      <c r="G4" s="27"/>
      <c r="H4" s="27"/>
      <c r="I4" s="69"/>
      <c r="J4" s="67"/>
      <c r="K4" s="67"/>
      <c r="L4" s="67"/>
      <c r="M4" s="67"/>
      <c r="N4" s="67"/>
      <c r="O4" s="67"/>
      <c r="P4" s="67"/>
    </row>
    <row r="5" spans="1:19" ht="15.75" thickBot="1" x14ac:dyDescent="0.3">
      <c r="A5" s="963"/>
      <c r="B5" s="767"/>
      <c r="C5" s="29"/>
      <c r="D5" s="31"/>
      <c r="E5" s="31"/>
      <c r="F5" s="31"/>
      <c r="G5" s="31"/>
      <c r="H5" s="31"/>
      <c r="I5" s="32"/>
      <c r="J5" s="67"/>
      <c r="K5" s="70"/>
      <c r="L5" s="71" t="s">
        <v>3116</v>
      </c>
      <c r="M5" s="67"/>
      <c r="N5" s="67"/>
      <c r="O5" s="67"/>
      <c r="P5" s="67"/>
    </row>
    <row r="6" spans="1:19" x14ac:dyDescent="0.25">
      <c r="A6" s="963"/>
      <c r="B6" s="767"/>
      <c r="C6" s="29"/>
      <c r="D6" s="31"/>
      <c r="E6" s="31"/>
      <c r="F6" s="31"/>
      <c r="G6" s="31"/>
      <c r="H6" s="31"/>
      <c r="I6" s="32"/>
      <c r="J6" s="67"/>
      <c r="K6" s="72"/>
      <c r="L6" s="73" t="s">
        <v>3117</v>
      </c>
      <c r="M6" s="67"/>
      <c r="N6" s="67"/>
      <c r="O6" s="67"/>
      <c r="P6" s="67"/>
    </row>
    <row r="7" spans="1:19" ht="15.75" thickBot="1" x14ac:dyDescent="0.3">
      <c r="A7" s="963"/>
      <c r="B7" s="767"/>
      <c r="C7" s="29"/>
      <c r="D7" s="31"/>
      <c r="E7" s="31"/>
      <c r="F7" s="31"/>
      <c r="G7" s="31"/>
      <c r="H7" s="31"/>
      <c r="I7" s="32"/>
      <c r="J7" s="67"/>
      <c r="K7" s="74"/>
      <c r="L7" s="75" t="s">
        <v>3118</v>
      </c>
      <c r="M7" s="67"/>
      <c r="N7" s="76"/>
      <c r="O7" s="67"/>
      <c r="P7" s="67"/>
    </row>
    <row r="8" spans="1:19" ht="15.75" thickBot="1" x14ac:dyDescent="0.3">
      <c r="A8" s="963"/>
      <c r="B8" s="767"/>
      <c r="C8" s="29"/>
      <c r="D8" s="31"/>
      <c r="E8" s="31"/>
      <c r="F8" s="31"/>
      <c r="G8" s="31"/>
      <c r="H8" s="31"/>
      <c r="I8" s="32"/>
      <c r="J8" s="67"/>
      <c r="K8" s="67"/>
      <c r="L8" s="67"/>
      <c r="M8" s="67"/>
      <c r="N8" s="76"/>
      <c r="O8" s="67"/>
      <c r="P8" s="67"/>
      <c r="S8" s="77"/>
    </row>
    <row r="9" spans="1:19" x14ac:dyDescent="0.25">
      <c r="A9" s="963"/>
      <c r="B9" s="767"/>
      <c r="C9" s="29"/>
      <c r="D9" s="31"/>
      <c r="E9" s="31"/>
      <c r="F9" s="31"/>
      <c r="G9" s="31"/>
      <c r="H9" s="31"/>
      <c r="I9" s="32"/>
      <c r="J9" s="67"/>
      <c r="K9" s="67"/>
      <c r="L9" s="78" t="s">
        <v>3119</v>
      </c>
      <c r="M9" s="67"/>
      <c r="N9" s="76"/>
      <c r="O9" s="67"/>
      <c r="P9" s="67"/>
    </row>
    <row r="10" spans="1:19" ht="15.75" thickBot="1" x14ac:dyDescent="0.3">
      <c r="A10" s="963"/>
      <c r="B10" s="767"/>
      <c r="C10" s="35"/>
      <c r="D10" s="33"/>
      <c r="E10" s="33"/>
      <c r="F10" s="33"/>
      <c r="G10" s="33"/>
      <c r="H10" s="33"/>
      <c r="I10" s="34"/>
      <c r="J10" s="67"/>
      <c r="K10" s="67"/>
      <c r="L10" s="79" t="s">
        <v>3120</v>
      </c>
      <c r="M10" s="67"/>
      <c r="N10" s="67"/>
      <c r="O10" s="67"/>
      <c r="P10" s="67"/>
    </row>
    <row r="11" spans="1:19" x14ac:dyDescent="0.25">
      <c r="A11" s="963"/>
      <c r="B11" s="767"/>
      <c r="C11" s="67"/>
      <c r="D11" s="67"/>
      <c r="E11" s="67"/>
      <c r="F11" s="67"/>
      <c r="G11" s="67"/>
      <c r="H11" s="67"/>
      <c r="I11" s="67"/>
      <c r="J11" s="67"/>
      <c r="K11" s="67"/>
      <c r="L11" s="79" t="s">
        <v>3121</v>
      </c>
      <c r="M11" s="67"/>
      <c r="N11" s="67"/>
      <c r="O11" s="67"/>
      <c r="P11" s="67"/>
    </row>
    <row r="12" spans="1:19" ht="15.75" thickBot="1" x14ac:dyDescent="0.3">
      <c r="A12" s="963"/>
      <c r="B12" s="767"/>
      <c r="C12" s="67"/>
      <c r="D12" s="67"/>
      <c r="E12" s="67"/>
      <c r="F12" s="67"/>
      <c r="G12" s="67"/>
      <c r="H12" s="67"/>
      <c r="I12" s="67"/>
      <c r="J12" s="67"/>
      <c r="K12" s="67"/>
      <c r="L12" s="80"/>
      <c r="M12" s="67"/>
      <c r="N12" s="67"/>
      <c r="O12" s="67"/>
      <c r="P12" s="67"/>
    </row>
    <row r="13" spans="1:19" ht="15.75" thickBot="1" x14ac:dyDescent="0.3">
      <c r="A13" s="963"/>
      <c r="B13" s="767"/>
      <c r="C13" s="970" t="s">
        <v>3122</v>
      </c>
      <c r="D13" s="971"/>
      <c r="E13" s="971"/>
      <c r="F13" s="972"/>
      <c r="G13" s="67"/>
      <c r="H13" s="67"/>
      <c r="I13" s="67"/>
      <c r="J13" s="67"/>
      <c r="K13" s="67"/>
      <c r="L13" s="67"/>
      <c r="M13" s="67"/>
      <c r="N13" s="67"/>
      <c r="O13" s="67"/>
      <c r="P13" s="67"/>
    </row>
    <row r="14" spans="1:19" x14ac:dyDescent="0.25">
      <c r="A14" s="963"/>
      <c r="B14" s="767"/>
      <c r="C14" s="67"/>
      <c r="D14" s="67"/>
      <c r="E14" s="67"/>
      <c r="F14" s="67"/>
      <c r="G14" s="67"/>
      <c r="H14" s="67"/>
      <c r="I14" s="67"/>
      <c r="J14" s="67"/>
      <c r="K14" s="67"/>
      <c r="L14" s="67"/>
      <c r="M14" s="67"/>
      <c r="N14" s="67"/>
      <c r="O14" s="67"/>
      <c r="P14" s="67"/>
    </row>
    <row r="15" spans="1:19" ht="15.75" thickBot="1" x14ac:dyDescent="0.3">
      <c r="A15" s="963"/>
      <c r="B15" s="767"/>
      <c r="C15" s="67"/>
      <c r="D15" s="67"/>
      <c r="E15" s="67"/>
      <c r="F15" s="67"/>
      <c r="G15" s="67"/>
      <c r="H15" s="67"/>
      <c r="I15" s="67"/>
      <c r="J15" s="67"/>
      <c r="K15" s="67"/>
      <c r="L15" s="67"/>
      <c r="M15" s="67"/>
      <c r="N15" s="67"/>
      <c r="O15" s="67"/>
      <c r="P15" s="67"/>
    </row>
    <row r="16" spans="1:19" ht="15.75" thickBot="1" x14ac:dyDescent="0.3">
      <c r="A16" s="963"/>
      <c r="B16" s="767"/>
      <c r="C16" s="970" t="s">
        <v>3123</v>
      </c>
      <c r="D16" s="971"/>
      <c r="E16" s="971"/>
      <c r="F16" s="971"/>
      <c r="G16" s="971"/>
      <c r="H16" s="971"/>
      <c r="I16" s="972"/>
      <c r="J16" s="67"/>
      <c r="K16" s="67"/>
      <c r="L16" s="67"/>
      <c r="M16" s="67"/>
      <c r="N16" s="67"/>
      <c r="O16" s="67"/>
      <c r="P16" s="67"/>
    </row>
    <row r="17" spans="1:20" x14ac:dyDescent="0.25">
      <c r="A17" s="963"/>
      <c r="B17" s="767"/>
      <c r="C17" s="67"/>
      <c r="D17" s="67"/>
      <c r="E17" s="67"/>
      <c r="F17" s="67"/>
      <c r="G17" s="67"/>
      <c r="H17" s="67"/>
      <c r="I17" s="67"/>
      <c r="J17" s="67"/>
      <c r="K17" s="67"/>
      <c r="L17" s="67"/>
      <c r="M17" s="67"/>
      <c r="N17" s="67"/>
      <c r="O17" s="67"/>
      <c r="P17" s="67"/>
    </row>
    <row r="18" spans="1:20" ht="15.75" thickBot="1" x14ac:dyDescent="0.3">
      <c r="A18" s="964" t="s">
        <v>3124</v>
      </c>
      <c r="B18" s="81"/>
      <c r="C18" s="81"/>
      <c r="D18" s="81"/>
      <c r="E18" s="81"/>
      <c r="F18" s="81"/>
      <c r="G18" s="81"/>
      <c r="H18" s="81"/>
      <c r="I18" s="81"/>
      <c r="J18" s="81"/>
      <c r="K18" s="81"/>
      <c r="L18" s="81"/>
      <c r="M18" s="81"/>
      <c r="N18" s="81"/>
      <c r="O18" s="81"/>
      <c r="P18" s="81"/>
    </row>
    <row r="19" spans="1:20" ht="16.5" thickBot="1" x14ac:dyDescent="0.3">
      <c r="A19" s="964"/>
      <c r="B19" s="81"/>
      <c r="C19" s="68" t="s">
        <v>3125</v>
      </c>
      <c r="D19" s="27"/>
      <c r="E19" s="27"/>
      <c r="F19" s="27"/>
      <c r="G19" s="27"/>
      <c r="H19" s="27"/>
      <c r="I19" s="69" t="s">
        <v>3119</v>
      </c>
      <c r="J19" s="81"/>
      <c r="K19" s="81"/>
      <c r="L19" s="81"/>
      <c r="M19" s="81"/>
      <c r="N19" s="81"/>
      <c r="O19" s="81"/>
      <c r="P19" s="81"/>
    </row>
    <row r="20" spans="1:20" ht="15.75" thickBot="1" x14ac:dyDescent="0.3">
      <c r="A20" s="964"/>
      <c r="B20" s="81"/>
      <c r="C20" s="29"/>
      <c r="D20" s="31"/>
      <c r="E20" s="31"/>
      <c r="F20" s="31"/>
      <c r="G20" s="31"/>
      <c r="H20" s="31"/>
      <c r="I20" s="32"/>
      <c r="J20" s="81"/>
      <c r="K20" s="68" t="s">
        <v>3126</v>
      </c>
      <c r="L20" s="82"/>
      <c r="M20" s="82"/>
      <c r="N20" s="83" t="s">
        <v>2734</v>
      </c>
      <c r="O20" s="81"/>
      <c r="P20" s="81"/>
    </row>
    <row r="21" spans="1:20" ht="15.75" thickBot="1" x14ac:dyDescent="0.3">
      <c r="A21" s="964"/>
      <c r="B21" s="81"/>
      <c r="C21" s="29"/>
      <c r="D21" s="31"/>
      <c r="E21" s="31"/>
      <c r="F21" s="31"/>
      <c r="G21" s="31"/>
      <c r="H21" s="31"/>
      <c r="I21" s="32"/>
      <c r="J21" s="81"/>
      <c r="K21" s="29"/>
      <c r="L21" s="965" t="s">
        <v>3127</v>
      </c>
      <c r="M21" s="966"/>
      <c r="N21" s="32"/>
      <c r="O21" s="81"/>
      <c r="P21" s="81"/>
    </row>
    <row r="22" spans="1:20" ht="15.75" thickBot="1" x14ac:dyDescent="0.3">
      <c r="A22" s="964"/>
      <c r="B22" s="81"/>
      <c r="C22" s="29"/>
      <c r="D22" s="31"/>
      <c r="E22" s="31"/>
      <c r="F22" s="31"/>
      <c r="G22" s="31"/>
      <c r="H22" s="31"/>
      <c r="I22" s="32"/>
      <c r="J22" s="81"/>
      <c r="K22" s="29"/>
      <c r="L22" s="965" t="s">
        <v>3128</v>
      </c>
      <c r="M22" s="966"/>
      <c r="N22" s="32"/>
      <c r="O22" s="81"/>
      <c r="P22" s="81"/>
    </row>
    <row r="23" spans="1:20" ht="15.75" thickBot="1" x14ac:dyDescent="0.3">
      <c r="A23" s="964"/>
      <c r="B23" s="81"/>
      <c r="C23" s="29"/>
      <c r="D23" s="31"/>
      <c r="E23" s="31"/>
      <c r="F23" s="31"/>
      <c r="G23" s="31"/>
      <c r="H23" s="31"/>
      <c r="I23" s="32"/>
      <c r="J23" s="81"/>
      <c r="K23" s="29"/>
      <c r="L23" s="965" t="s">
        <v>3129</v>
      </c>
      <c r="M23" s="966"/>
      <c r="N23" s="32"/>
      <c r="O23" s="81"/>
      <c r="P23" s="81"/>
    </row>
    <row r="24" spans="1:20" ht="15.75" thickBot="1" x14ac:dyDescent="0.3">
      <c r="A24" s="964"/>
      <c r="B24" s="81"/>
      <c r="C24" s="29"/>
      <c r="D24" s="31"/>
      <c r="E24" s="31"/>
      <c r="F24" s="31"/>
      <c r="G24" s="31"/>
      <c r="H24" s="31"/>
      <c r="I24" s="32"/>
      <c r="J24" s="81"/>
      <c r="K24" s="84"/>
      <c r="L24" s="85"/>
      <c r="M24" s="85"/>
      <c r="N24" s="34"/>
      <c r="O24" s="81"/>
      <c r="P24" s="81"/>
      <c r="T24" s="77"/>
    </row>
    <row r="25" spans="1:20" ht="15.75" thickBot="1" x14ac:dyDescent="0.3">
      <c r="A25" s="964"/>
      <c r="B25" s="81"/>
      <c r="C25" s="35"/>
      <c r="D25" s="33"/>
      <c r="E25" s="33"/>
      <c r="F25" s="33"/>
      <c r="G25" s="33"/>
      <c r="H25" s="33"/>
      <c r="I25" s="34"/>
      <c r="J25" s="81"/>
      <c r="K25" s="81"/>
      <c r="L25" s="81"/>
      <c r="M25" s="81"/>
      <c r="N25" s="81"/>
      <c r="O25" s="81"/>
      <c r="P25" s="81"/>
    </row>
    <row r="26" spans="1:20" ht="26.25" x14ac:dyDescent="0.4">
      <c r="A26" s="964"/>
      <c r="B26" s="86"/>
      <c r="C26" s="81"/>
      <c r="D26" s="81"/>
      <c r="E26" s="81"/>
      <c r="F26" s="81"/>
      <c r="G26" s="81"/>
      <c r="H26" s="81"/>
      <c r="I26" s="81"/>
      <c r="J26" s="81"/>
      <c r="K26" s="81"/>
      <c r="L26" s="81"/>
      <c r="M26" s="81"/>
      <c r="N26" s="81"/>
      <c r="O26" s="81"/>
      <c r="P26" s="81"/>
    </row>
    <row r="27" spans="1:20" ht="27" thickBot="1" x14ac:dyDescent="0.45">
      <c r="A27" s="766"/>
      <c r="B27" s="87"/>
      <c r="C27" s="88"/>
      <c r="D27" s="88"/>
      <c r="E27" s="88"/>
      <c r="F27" s="88"/>
      <c r="G27" s="88"/>
      <c r="H27" s="88"/>
      <c r="I27" s="88"/>
      <c r="J27" s="88"/>
      <c r="K27" s="88"/>
      <c r="L27" s="88"/>
      <c r="M27" s="88"/>
      <c r="N27" s="88"/>
      <c r="O27" s="88"/>
      <c r="P27" s="88"/>
    </row>
    <row r="28" spans="1:20" ht="27" thickBot="1" x14ac:dyDescent="0.45">
      <c r="A28" s="766"/>
      <c r="B28" s="87"/>
      <c r="C28" s="88"/>
      <c r="D28" s="967" t="s">
        <v>3130</v>
      </c>
      <c r="E28" s="969"/>
      <c r="F28" s="969"/>
      <c r="G28" s="969"/>
      <c r="H28" s="968"/>
      <c r="I28" s="88"/>
      <c r="J28" s="88"/>
      <c r="K28" s="88"/>
      <c r="L28" s="967" t="s">
        <v>3131</v>
      </c>
      <c r="M28" s="968"/>
      <c r="N28" s="88"/>
      <c r="O28" s="88"/>
      <c r="P28" s="88"/>
    </row>
    <row r="29" spans="1:20" ht="26.25" x14ac:dyDescent="0.4">
      <c r="A29" s="766"/>
      <c r="B29" s="87"/>
      <c r="C29" s="88"/>
      <c r="D29" s="88"/>
      <c r="E29" s="88"/>
      <c r="F29" s="88"/>
      <c r="G29" s="88"/>
      <c r="H29" s="88"/>
      <c r="I29" s="88"/>
      <c r="J29" s="88"/>
      <c r="K29" s="88"/>
      <c r="L29" s="88"/>
      <c r="M29" s="88"/>
      <c r="N29" s="88"/>
      <c r="O29" s="88"/>
      <c r="P29" s="88"/>
    </row>
    <row r="30" spans="1:20" ht="15.75" thickBot="1" x14ac:dyDescent="0.3">
      <c r="A30" s="955" t="s">
        <v>3132</v>
      </c>
      <c r="B30" s="88"/>
      <c r="C30" s="88"/>
      <c r="D30" s="88"/>
      <c r="E30" s="88"/>
      <c r="F30" s="88"/>
      <c r="G30" s="88"/>
      <c r="H30" s="88"/>
      <c r="I30" s="88"/>
      <c r="J30" s="88"/>
      <c r="K30" s="88"/>
      <c r="L30" s="88"/>
      <c r="M30" s="88"/>
      <c r="N30" s="88"/>
      <c r="O30" s="88"/>
      <c r="P30" s="88"/>
    </row>
    <row r="31" spans="1:20" ht="15.75" thickBot="1" x14ac:dyDescent="0.3">
      <c r="A31" s="955"/>
      <c r="B31" s="88"/>
      <c r="C31" s="68" t="s">
        <v>3133</v>
      </c>
      <c r="D31" s="27"/>
      <c r="E31" s="27"/>
      <c r="F31" s="26"/>
      <c r="G31" s="27"/>
      <c r="H31" s="27"/>
      <c r="I31" s="89" t="s">
        <v>3119</v>
      </c>
      <c r="J31" s="88"/>
      <c r="K31" s="68" t="s">
        <v>3134</v>
      </c>
      <c r="L31" s="27"/>
      <c r="M31" s="27"/>
      <c r="N31" s="90" t="s">
        <v>2734</v>
      </c>
      <c r="O31" s="88"/>
      <c r="P31" s="88"/>
    </row>
    <row r="32" spans="1:20" ht="15.75" thickBot="1" x14ac:dyDescent="0.3">
      <c r="A32" s="955"/>
      <c r="B32" s="88"/>
      <c r="C32" s="29"/>
      <c r="D32" s="956" t="s">
        <v>3135</v>
      </c>
      <c r="E32" s="957"/>
      <c r="F32" s="957"/>
      <c r="G32" s="957"/>
      <c r="H32" s="958"/>
      <c r="I32" s="32"/>
      <c r="J32" s="88"/>
      <c r="K32" s="29"/>
      <c r="L32" s="31"/>
      <c r="M32" s="31"/>
      <c r="N32" s="32"/>
      <c r="O32" s="88"/>
      <c r="P32" s="88"/>
    </row>
    <row r="33" spans="1:16" ht="15.75" thickBot="1" x14ac:dyDescent="0.3">
      <c r="A33" s="955"/>
      <c r="B33" s="88"/>
      <c r="C33" s="35"/>
      <c r="D33" s="33"/>
      <c r="E33" s="33"/>
      <c r="F33" s="33"/>
      <c r="G33" s="33"/>
      <c r="H33" s="33"/>
      <c r="I33" s="34"/>
      <c r="J33" s="88"/>
      <c r="K33" s="29"/>
      <c r="L33" s="31"/>
      <c r="M33" s="31"/>
      <c r="N33" s="32"/>
      <c r="O33" s="88"/>
      <c r="P33" s="88"/>
    </row>
    <row r="34" spans="1:16" x14ac:dyDescent="0.25">
      <c r="A34" s="955"/>
      <c r="B34" s="88"/>
      <c r="C34" s="88"/>
      <c r="D34" s="88"/>
      <c r="E34" s="88"/>
      <c r="F34" s="88"/>
      <c r="G34" s="88"/>
      <c r="H34" s="88"/>
      <c r="I34" s="88"/>
      <c r="J34" s="88"/>
      <c r="K34" s="29"/>
      <c r="L34" s="31"/>
      <c r="M34" s="31"/>
      <c r="N34" s="32"/>
      <c r="O34" s="88"/>
      <c r="P34" s="88"/>
    </row>
    <row r="35" spans="1:16" ht="15.75" thickBot="1" x14ac:dyDescent="0.3">
      <c r="A35" s="955"/>
      <c r="B35" s="88"/>
      <c r="C35" s="88"/>
      <c r="D35" s="88"/>
      <c r="E35" s="88"/>
      <c r="F35" s="91"/>
      <c r="G35" s="88"/>
      <c r="H35" s="88"/>
      <c r="I35" s="88"/>
      <c r="J35" s="88"/>
      <c r="K35" s="29"/>
      <c r="L35" s="31"/>
      <c r="M35" s="31"/>
      <c r="N35" s="32"/>
      <c r="O35" s="88"/>
      <c r="P35" s="88"/>
    </row>
    <row r="36" spans="1:16" ht="15.75" thickBot="1" x14ac:dyDescent="0.3">
      <c r="A36" s="955"/>
      <c r="B36" s="88"/>
      <c r="C36" s="959" t="s">
        <v>3136</v>
      </c>
      <c r="D36" s="960"/>
      <c r="E36" s="961"/>
      <c r="F36" s="91"/>
      <c r="G36" s="970" t="s">
        <v>3137</v>
      </c>
      <c r="H36" s="971"/>
      <c r="I36" s="972"/>
      <c r="J36" s="88"/>
      <c r="K36" s="35"/>
      <c r="L36" s="33"/>
      <c r="M36" s="33"/>
      <c r="N36" s="34"/>
      <c r="O36" s="88"/>
      <c r="P36" s="88"/>
    </row>
    <row r="37" spans="1:16" x14ac:dyDescent="0.25">
      <c r="A37" s="955"/>
      <c r="B37" s="88"/>
      <c r="C37" s="29"/>
      <c r="D37" s="31"/>
      <c r="E37" s="32"/>
      <c r="F37" s="91"/>
      <c r="G37" s="91"/>
      <c r="H37" s="91"/>
      <c r="I37" s="91"/>
      <c r="J37" s="88"/>
      <c r="K37" s="88"/>
      <c r="L37" s="88"/>
      <c r="M37" s="88"/>
      <c r="N37" s="88"/>
      <c r="O37" s="88"/>
      <c r="P37" s="88"/>
    </row>
    <row r="38" spans="1:16" ht="15.75" thickBot="1" x14ac:dyDescent="0.3">
      <c r="A38" s="955"/>
      <c r="B38" s="88"/>
      <c r="C38" s="29"/>
      <c r="D38" s="31"/>
      <c r="E38" s="32"/>
      <c r="F38" s="91"/>
      <c r="G38" s="91"/>
      <c r="H38" s="91"/>
      <c r="I38" s="91"/>
      <c r="J38" s="88"/>
      <c r="K38" s="88"/>
      <c r="L38" s="88"/>
      <c r="M38" s="88"/>
      <c r="N38" s="88"/>
      <c r="O38" s="88"/>
      <c r="P38" s="88"/>
    </row>
    <row r="39" spans="1:16" ht="15.75" x14ac:dyDescent="0.25">
      <c r="A39" s="955"/>
      <c r="B39" s="88"/>
      <c r="C39" s="29"/>
      <c r="D39" s="31"/>
      <c r="E39" s="32"/>
      <c r="F39" s="91"/>
      <c r="G39" s="68" t="s">
        <v>3138</v>
      </c>
      <c r="H39" s="27"/>
      <c r="I39" s="69" t="s">
        <v>3119</v>
      </c>
      <c r="J39" s="88"/>
      <c r="K39" s="88"/>
      <c r="L39" s="88"/>
      <c r="M39" s="88"/>
      <c r="N39" s="88"/>
      <c r="O39" s="88"/>
      <c r="P39" s="88"/>
    </row>
    <row r="40" spans="1:16" x14ac:dyDescent="0.25">
      <c r="A40" s="955"/>
      <c r="B40" s="88"/>
      <c r="C40" s="29"/>
      <c r="D40" s="31"/>
      <c r="E40" s="32"/>
      <c r="F40" s="88"/>
      <c r="G40" s="92">
        <v>10.1</v>
      </c>
      <c r="H40" s="93" t="s">
        <v>3139</v>
      </c>
      <c r="I40" s="94"/>
      <c r="J40" s="88"/>
      <c r="K40" s="88"/>
      <c r="L40" s="88"/>
      <c r="M40" s="88"/>
      <c r="N40" s="88"/>
      <c r="O40" s="88"/>
      <c r="P40" s="88"/>
    </row>
    <row r="41" spans="1:16" ht="15.75" thickBot="1" x14ac:dyDescent="0.3">
      <c r="A41" s="955"/>
      <c r="B41" s="88"/>
      <c r="C41" s="35"/>
      <c r="D41" s="33"/>
      <c r="E41" s="34"/>
      <c r="F41" s="88"/>
      <c r="G41" s="95">
        <v>10.1</v>
      </c>
      <c r="H41" s="93" t="s">
        <v>3140</v>
      </c>
      <c r="I41" s="96"/>
      <c r="J41" s="88"/>
      <c r="K41" s="88"/>
      <c r="L41" s="88"/>
      <c r="M41" s="88"/>
      <c r="N41" s="88"/>
      <c r="O41" s="88"/>
      <c r="P41" s="88"/>
    </row>
    <row r="42" spans="1:16" ht="15.75" thickBot="1" x14ac:dyDescent="0.3">
      <c r="A42" s="955"/>
      <c r="B42" s="88"/>
      <c r="C42" s="88"/>
      <c r="D42" s="88"/>
      <c r="E42" s="88"/>
      <c r="F42" s="88"/>
      <c r="G42" s="97">
        <v>10.199999999999999</v>
      </c>
      <c r="H42" s="98" t="s">
        <v>3141</v>
      </c>
      <c r="I42" s="99"/>
      <c r="J42" s="88"/>
      <c r="K42" s="88"/>
      <c r="L42" s="88"/>
      <c r="M42" s="88"/>
      <c r="N42" s="88"/>
      <c r="O42" s="88"/>
      <c r="P42" s="88"/>
    </row>
    <row r="43" spans="1:16" x14ac:dyDescent="0.25">
      <c r="A43" s="955"/>
      <c r="B43" s="88"/>
      <c r="C43" s="88"/>
      <c r="D43" s="88"/>
      <c r="E43" s="88"/>
      <c r="F43" s="88"/>
      <c r="G43" s="91"/>
      <c r="H43" s="91"/>
      <c r="I43" s="91"/>
      <c r="J43" s="88"/>
      <c r="K43" s="88"/>
      <c r="L43" s="88"/>
      <c r="M43" s="88"/>
      <c r="N43" s="88"/>
      <c r="O43" s="88"/>
      <c r="P43" s="88"/>
    </row>
    <row r="44" spans="1:16" x14ac:dyDescent="0.25">
      <c r="A44" s="955"/>
      <c r="B44" s="88"/>
      <c r="C44" s="88"/>
      <c r="D44" s="88"/>
      <c r="E44" s="88"/>
      <c r="F44" s="88"/>
      <c r="G44" s="91"/>
      <c r="H44" s="91"/>
      <c r="I44" s="91"/>
      <c r="J44" s="88"/>
      <c r="K44" s="88"/>
      <c r="L44" s="88"/>
      <c r="M44" s="88"/>
      <c r="N44" s="88"/>
      <c r="O44" s="88"/>
      <c r="P44" s="88"/>
    </row>
    <row r="45" spans="1:16" ht="18.75" x14ac:dyDescent="0.3">
      <c r="A45" s="955"/>
      <c r="B45" s="100" t="s">
        <v>3142</v>
      </c>
      <c r="C45" s="101"/>
      <c r="D45" s="101"/>
      <c r="E45" s="88"/>
      <c r="F45" s="88"/>
      <c r="G45" s="91"/>
      <c r="H45" s="91"/>
      <c r="I45" s="91"/>
      <c r="J45" s="88"/>
      <c r="K45" s="88"/>
      <c r="L45" s="88"/>
      <c r="M45" s="88"/>
      <c r="N45" s="88"/>
      <c r="O45" s="88"/>
      <c r="P45" s="88"/>
    </row>
    <row r="46" spans="1:16" x14ac:dyDescent="0.25">
      <c r="C46" s="102"/>
    </row>
  </sheetData>
  <mergeCells count="14">
    <mergeCell ref="A30:A45"/>
    <mergeCell ref="D32:H32"/>
    <mergeCell ref="C36:E36"/>
    <mergeCell ref="A1:N1"/>
    <mergeCell ref="A3:A17"/>
    <mergeCell ref="A18:A26"/>
    <mergeCell ref="L21:M21"/>
    <mergeCell ref="L22:M22"/>
    <mergeCell ref="L23:M23"/>
    <mergeCell ref="L28:M28"/>
    <mergeCell ref="D28:H28"/>
    <mergeCell ref="G36:I36"/>
    <mergeCell ref="C16:I16"/>
    <mergeCell ref="C13:F13"/>
  </mergeCells>
  <pageMargins left="0.7" right="0.7" top="0.75" bottom="0.75" header="0.3" footer="0.3"/>
  <pageSetup scale="70"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N45"/>
  <sheetViews>
    <sheetView workbookViewId="0">
      <selection activeCell="P27" sqref="P27"/>
    </sheetView>
  </sheetViews>
  <sheetFormatPr defaultRowHeight="15" x14ac:dyDescent="0.25"/>
  <cols>
    <col min="1" max="1" width="5" customWidth="1"/>
    <col min="14" max="14" width="9.7109375" bestFit="1" customWidth="1"/>
  </cols>
  <sheetData>
    <row r="1" spans="1:14" ht="15.75" thickBot="1" x14ac:dyDescent="0.3">
      <c r="A1" s="20" t="s">
        <v>3143</v>
      </c>
      <c r="M1" s="41" t="s">
        <v>3144</v>
      </c>
      <c r="N1" s="42">
        <v>42450</v>
      </c>
    </row>
    <row r="2" spans="1:14" ht="15.75" thickBot="1" x14ac:dyDescent="0.3">
      <c r="B2" s="973" t="s">
        <v>3145</v>
      </c>
      <c r="C2" s="974"/>
      <c r="D2" s="974"/>
      <c r="E2" s="975"/>
      <c r="F2" s="976" t="s">
        <v>3146</v>
      </c>
      <c r="G2" s="977"/>
      <c r="H2" s="978" t="s">
        <v>3147</v>
      </c>
      <c r="I2" s="979"/>
      <c r="J2" s="979"/>
      <c r="K2" s="980"/>
      <c r="L2" s="981" t="s">
        <v>3148</v>
      </c>
      <c r="M2" s="982"/>
      <c r="N2" s="983"/>
    </row>
    <row r="3" spans="1:14" x14ac:dyDescent="0.25">
      <c r="B3" s="36"/>
      <c r="C3" s="36"/>
      <c r="D3" s="36"/>
      <c r="E3" s="36"/>
      <c r="F3" s="37"/>
      <c r="G3" s="37"/>
      <c r="H3" s="38"/>
      <c r="I3" s="38"/>
      <c r="J3" s="38"/>
      <c r="K3" s="38"/>
      <c r="L3" s="39"/>
      <c r="M3" s="39"/>
      <c r="N3" s="39"/>
    </row>
    <row r="4" spans="1:14" x14ac:dyDescent="0.25">
      <c r="B4" s="36"/>
      <c r="C4" s="36"/>
      <c r="D4" s="36"/>
      <c r="E4" s="36"/>
      <c r="F4" s="37"/>
      <c r="G4" s="37"/>
      <c r="H4" s="38"/>
      <c r="I4" s="38"/>
      <c r="J4" s="38"/>
      <c r="K4" s="38"/>
      <c r="L4" s="39"/>
      <c r="M4" s="39"/>
      <c r="N4" s="39"/>
    </row>
    <row r="5" spans="1:14" x14ac:dyDescent="0.25">
      <c r="B5" s="36"/>
      <c r="C5" s="36"/>
      <c r="D5" s="36"/>
      <c r="E5" s="36"/>
      <c r="F5" s="37"/>
      <c r="G5" s="37"/>
      <c r="H5" s="38"/>
      <c r="I5" s="38"/>
      <c r="J5" s="38"/>
      <c r="K5" s="38"/>
      <c r="L5" s="39"/>
      <c r="M5" s="39"/>
      <c r="N5" s="39"/>
    </row>
    <row r="6" spans="1:14" x14ac:dyDescent="0.25">
      <c r="B6" s="36"/>
      <c r="C6" s="36"/>
      <c r="D6" s="36"/>
      <c r="E6" s="36"/>
      <c r="F6" s="37"/>
      <c r="G6" s="37"/>
      <c r="H6" s="38"/>
      <c r="I6" s="38"/>
      <c r="J6" s="38"/>
      <c r="K6" s="38"/>
      <c r="L6" s="39"/>
      <c r="M6" s="39"/>
      <c r="N6" s="39"/>
    </row>
    <row r="7" spans="1:14" x14ac:dyDescent="0.25">
      <c r="B7" s="36"/>
      <c r="C7" s="36"/>
      <c r="D7" s="36"/>
      <c r="E7" s="36"/>
      <c r="F7" s="37"/>
      <c r="G7" s="37"/>
      <c r="H7" s="38"/>
      <c r="I7" s="38"/>
      <c r="J7" s="38"/>
      <c r="K7" s="38"/>
      <c r="L7" s="39"/>
      <c r="M7" s="39"/>
      <c r="N7" s="39"/>
    </row>
    <row r="8" spans="1:14" x14ac:dyDescent="0.25">
      <c r="B8" s="36"/>
      <c r="C8" s="36"/>
      <c r="D8" s="36"/>
      <c r="E8" s="36"/>
      <c r="F8" s="37"/>
      <c r="G8" s="37"/>
      <c r="H8" s="38"/>
      <c r="I8" s="38"/>
      <c r="J8" s="38"/>
      <c r="K8" s="38"/>
      <c r="L8" s="39"/>
      <c r="M8" s="39"/>
      <c r="N8" s="39"/>
    </row>
    <row r="9" spans="1:14" x14ac:dyDescent="0.25">
      <c r="B9" s="36"/>
      <c r="C9" s="36"/>
      <c r="D9" s="36"/>
      <c r="E9" s="36"/>
      <c r="F9" s="37"/>
      <c r="G9" s="37"/>
      <c r="H9" s="38"/>
      <c r="I9" s="38"/>
      <c r="J9" s="38"/>
      <c r="K9" s="38"/>
      <c r="L9" s="39"/>
      <c r="M9" s="39"/>
      <c r="N9" s="39"/>
    </row>
    <row r="10" spans="1:14" x14ac:dyDescent="0.25">
      <c r="B10" s="36"/>
      <c r="C10" s="36"/>
      <c r="D10" s="36"/>
      <c r="E10" s="36"/>
      <c r="F10" s="37"/>
      <c r="G10" s="37"/>
      <c r="H10" s="38"/>
      <c r="I10" s="38"/>
      <c r="J10" s="38"/>
      <c r="K10" s="38"/>
      <c r="L10" s="39"/>
      <c r="M10" s="39"/>
      <c r="N10" s="39"/>
    </row>
    <row r="11" spans="1:14" x14ac:dyDescent="0.25">
      <c r="B11" s="36"/>
      <c r="C11" s="36"/>
      <c r="D11" s="36"/>
      <c r="E11" s="36"/>
      <c r="F11" s="37"/>
      <c r="G11" s="37"/>
      <c r="H11" s="38"/>
      <c r="I11" s="38"/>
      <c r="J11" s="38"/>
      <c r="K11" s="38"/>
      <c r="L11" s="39"/>
      <c r="M11" s="39"/>
      <c r="N11" s="39"/>
    </row>
    <row r="12" spans="1:14" x14ac:dyDescent="0.25">
      <c r="B12" s="36"/>
      <c r="C12" s="36"/>
      <c r="D12" s="36"/>
      <c r="E12" s="36"/>
      <c r="F12" s="37"/>
      <c r="G12" s="37"/>
      <c r="H12" s="38"/>
      <c r="I12" s="38"/>
      <c r="J12" s="38"/>
      <c r="K12" s="38"/>
      <c r="L12" s="39"/>
      <c r="M12" s="39"/>
      <c r="N12" s="39"/>
    </row>
    <row r="13" spans="1:14" x14ac:dyDescent="0.25">
      <c r="B13" s="36"/>
      <c r="C13" s="36"/>
      <c r="D13" s="36"/>
      <c r="E13" s="36"/>
      <c r="F13" s="37"/>
      <c r="G13" s="37"/>
      <c r="H13" s="38"/>
      <c r="I13" s="38"/>
      <c r="J13" s="38"/>
      <c r="K13" s="38"/>
      <c r="L13" s="39"/>
      <c r="M13" s="39"/>
      <c r="N13" s="39"/>
    </row>
    <row r="14" spans="1:14" x14ac:dyDescent="0.25">
      <c r="B14" s="36"/>
      <c r="C14" s="36"/>
      <c r="D14" s="36"/>
      <c r="E14" s="36"/>
      <c r="F14" s="37"/>
      <c r="G14" s="37"/>
      <c r="H14" s="38"/>
      <c r="I14" s="38"/>
      <c r="J14" s="38"/>
      <c r="K14" s="38"/>
      <c r="L14" s="39"/>
      <c r="M14" s="39"/>
      <c r="N14" s="39"/>
    </row>
    <row r="15" spans="1:14" x14ac:dyDescent="0.25">
      <c r="B15" s="36"/>
      <c r="C15" s="36"/>
      <c r="D15" s="36"/>
      <c r="E15" s="36"/>
      <c r="F15" s="37"/>
      <c r="G15" s="37"/>
      <c r="H15" s="38"/>
      <c r="I15" s="38"/>
      <c r="J15" s="38"/>
      <c r="K15" s="38"/>
      <c r="L15" s="39"/>
      <c r="M15" s="39"/>
      <c r="N15" s="39"/>
    </row>
    <row r="16" spans="1:14" x14ac:dyDescent="0.25">
      <c r="B16" s="36"/>
      <c r="C16" s="36"/>
      <c r="D16" s="36"/>
      <c r="E16" s="36"/>
      <c r="F16" s="37"/>
      <c r="G16" s="37"/>
      <c r="H16" s="38"/>
      <c r="I16" s="38"/>
      <c r="J16" s="38"/>
      <c r="K16" s="38"/>
      <c r="L16" s="39"/>
      <c r="M16" s="39"/>
      <c r="N16" s="39"/>
    </row>
    <row r="17" spans="2:14" x14ac:dyDescent="0.25">
      <c r="B17" s="36"/>
      <c r="C17" s="36"/>
      <c r="D17" s="36"/>
      <c r="E17" s="36"/>
      <c r="F17" s="37"/>
      <c r="G17" s="37"/>
      <c r="H17" s="38"/>
      <c r="I17" s="38"/>
      <c r="J17" s="38"/>
      <c r="K17" s="38"/>
      <c r="L17" s="39"/>
      <c r="M17" s="39"/>
      <c r="N17" s="39"/>
    </row>
    <row r="18" spans="2:14" x14ac:dyDescent="0.25">
      <c r="B18" s="36"/>
      <c r="C18" s="36"/>
      <c r="D18" s="36"/>
      <c r="E18" s="36"/>
      <c r="F18" s="37"/>
      <c r="G18" s="37"/>
      <c r="H18" s="38"/>
      <c r="I18" s="38"/>
      <c r="J18" s="38"/>
      <c r="K18" s="38"/>
      <c r="L18" s="39"/>
      <c r="M18" s="39"/>
      <c r="N18" s="39"/>
    </row>
    <row r="19" spans="2:14" x14ac:dyDescent="0.25">
      <c r="B19" s="36"/>
      <c r="C19" s="36"/>
      <c r="D19" s="36"/>
      <c r="E19" s="36"/>
      <c r="F19" s="37"/>
      <c r="G19" s="37"/>
      <c r="H19" s="38"/>
      <c r="I19" s="38"/>
      <c r="J19" s="38"/>
      <c r="K19" s="38"/>
      <c r="L19" s="39"/>
      <c r="M19" s="39"/>
      <c r="N19" s="39"/>
    </row>
    <row r="20" spans="2:14" x14ac:dyDescent="0.25">
      <c r="B20" s="36"/>
      <c r="C20" s="36"/>
      <c r="D20" s="36"/>
      <c r="E20" s="36"/>
      <c r="F20" s="37"/>
      <c r="G20" s="37"/>
      <c r="H20" s="38"/>
      <c r="I20" s="38"/>
      <c r="J20" s="38"/>
      <c r="K20" s="38"/>
      <c r="L20" s="39"/>
      <c r="M20" s="39"/>
      <c r="N20" s="39"/>
    </row>
    <row r="21" spans="2:14" x14ac:dyDescent="0.25">
      <c r="B21" s="36"/>
      <c r="C21" s="36"/>
      <c r="D21" s="36"/>
      <c r="E21" s="36"/>
      <c r="F21" s="37"/>
      <c r="G21" s="37"/>
      <c r="H21" s="38"/>
      <c r="I21" s="38"/>
      <c r="J21" s="38"/>
      <c r="K21" s="38"/>
      <c r="L21" s="39"/>
      <c r="M21" s="39"/>
      <c r="N21" s="39"/>
    </row>
    <row r="22" spans="2:14" x14ac:dyDescent="0.25">
      <c r="B22" s="36"/>
      <c r="C22" s="36"/>
      <c r="D22" s="36"/>
      <c r="E22" s="36"/>
      <c r="F22" s="37"/>
      <c r="G22" s="37"/>
      <c r="H22" s="38"/>
      <c r="I22" s="38"/>
      <c r="J22" s="38"/>
      <c r="K22" s="38"/>
      <c r="L22" s="39"/>
      <c r="M22" s="39"/>
      <c r="N22" s="39"/>
    </row>
    <row r="23" spans="2:14" x14ac:dyDescent="0.25">
      <c r="B23" s="36"/>
      <c r="C23" s="36"/>
      <c r="D23" s="36"/>
      <c r="E23" s="36"/>
      <c r="F23" s="37"/>
      <c r="G23" s="37"/>
      <c r="H23" s="38"/>
      <c r="I23" s="38"/>
      <c r="J23" s="38"/>
      <c r="K23" s="38"/>
      <c r="L23" s="39"/>
      <c r="M23" s="39"/>
      <c r="N23" s="39"/>
    </row>
    <row r="24" spans="2:14" x14ac:dyDescent="0.25">
      <c r="B24" s="36"/>
      <c r="C24" s="36"/>
      <c r="D24" s="36"/>
      <c r="E24" s="36"/>
      <c r="F24" s="37"/>
      <c r="G24" s="37"/>
      <c r="H24" s="38"/>
      <c r="I24" s="38"/>
      <c r="J24" s="38"/>
      <c r="K24" s="38"/>
      <c r="L24" s="39"/>
      <c r="M24" s="39"/>
      <c r="N24" s="39"/>
    </row>
    <row r="25" spans="2:14" x14ac:dyDescent="0.25">
      <c r="B25" s="36"/>
      <c r="C25" s="36"/>
      <c r="D25" s="36"/>
      <c r="E25" s="36"/>
      <c r="F25" s="37"/>
      <c r="G25" s="37"/>
      <c r="H25" s="38"/>
      <c r="I25" s="38"/>
      <c r="J25" s="38"/>
      <c r="K25" s="38"/>
      <c r="L25" s="39"/>
      <c r="M25" s="39"/>
      <c r="N25" s="39"/>
    </row>
    <row r="26" spans="2:14" x14ac:dyDescent="0.25">
      <c r="B26" s="36"/>
      <c r="C26" s="36"/>
      <c r="D26" s="36"/>
      <c r="E26" s="36"/>
      <c r="F26" s="37"/>
      <c r="G26" s="37"/>
      <c r="H26" s="38"/>
      <c r="I26" s="38"/>
      <c r="J26" s="38"/>
      <c r="K26" s="38"/>
      <c r="L26" s="39"/>
      <c r="M26" s="39"/>
      <c r="N26" s="39"/>
    </row>
    <row r="27" spans="2:14" x14ac:dyDescent="0.25">
      <c r="B27" s="36"/>
      <c r="C27" s="36"/>
      <c r="D27" s="36"/>
      <c r="E27" s="36"/>
      <c r="F27" s="37"/>
      <c r="G27" s="37"/>
      <c r="H27" s="38"/>
      <c r="I27" s="38"/>
      <c r="J27" s="38"/>
      <c r="K27" s="38"/>
      <c r="L27" s="39"/>
      <c r="M27" s="39"/>
      <c r="N27" s="39"/>
    </row>
    <row r="28" spans="2:14" x14ac:dyDescent="0.25">
      <c r="B28" s="36"/>
      <c r="C28" s="36"/>
      <c r="D28" s="36"/>
      <c r="E28" s="36"/>
      <c r="F28" s="37"/>
      <c r="G28" s="37"/>
      <c r="H28" s="38"/>
      <c r="I28" s="38"/>
      <c r="J28" s="38"/>
      <c r="K28" s="38"/>
      <c r="L28" s="39"/>
      <c r="M28" s="39"/>
      <c r="N28" s="39"/>
    </row>
    <row r="29" spans="2:14" x14ac:dyDescent="0.25">
      <c r="B29" s="36"/>
      <c r="C29" s="36"/>
      <c r="D29" s="36"/>
      <c r="E29" s="36"/>
      <c r="F29" s="37"/>
      <c r="G29" s="37"/>
      <c r="H29" s="38"/>
      <c r="I29" s="38"/>
      <c r="J29" s="38"/>
      <c r="K29" s="38"/>
      <c r="L29" s="39"/>
      <c r="M29" s="39"/>
      <c r="N29" s="39"/>
    </row>
    <row r="30" spans="2:14" x14ac:dyDescent="0.25">
      <c r="B30" s="36"/>
      <c r="C30" s="36"/>
      <c r="D30" s="36"/>
      <c r="E30" s="36"/>
      <c r="F30" s="37"/>
      <c r="G30" s="37"/>
      <c r="H30" s="38"/>
      <c r="I30" s="38"/>
      <c r="J30" s="38"/>
      <c r="K30" s="38"/>
      <c r="L30" s="39"/>
      <c r="M30" s="39"/>
      <c r="N30" s="39"/>
    </row>
    <row r="31" spans="2:14" x14ac:dyDescent="0.25">
      <c r="B31" s="36"/>
      <c r="C31" s="36"/>
      <c r="D31" s="36"/>
      <c r="E31" s="36"/>
      <c r="F31" s="37"/>
      <c r="G31" s="37"/>
      <c r="H31" s="38"/>
      <c r="I31" s="38"/>
      <c r="J31" s="38"/>
      <c r="K31" s="38"/>
      <c r="L31" s="39"/>
      <c r="M31" s="39"/>
      <c r="N31" s="39"/>
    </row>
    <row r="32" spans="2:14" x14ac:dyDescent="0.25">
      <c r="B32" s="36"/>
      <c r="C32" s="36"/>
      <c r="D32" s="36"/>
      <c r="E32" s="36"/>
      <c r="F32" s="37"/>
      <c r="G32" s="37"/>
      <c r="H32" s="38"/>
      <c r="I32" s="38"/>
      <c r="J32" s="38"/>
      <c r="K32" s="38"/>
      <c r="L32" s="39"/>
      <c r="M32" s="39"/>
      <c r="N32" s="39"/>
    </row>
    <row r="33" spans="1:14" x14ac:dyDescent="0.25">
      <c r="B33" s="36"/>
      <c r="C33" s="36"/>
      <c r="D33" s="36"/>
      <c r="E33" s="36"/>
      <c r="F33" s="37"/>
      <c r="G33" s="37"/>
      <c r="H33" s="38"/>
      <c r="I33" s="38"/>
      <c r="J33" s="38"/>
      <c r="K33" s="38"/>
      <c r="L33" s="39"/>
      <c r="M33" s="39"/>
      <c r="N33" s="39"/>
    </row>
    <row r="34" spans="1:14" x14ac:dyDescent="0.25">
      <c r="B34" s="36"/>
      <c r="C34" s="36"/>
      <c r="D34" s="36"/>
      <c r="E34" s="36"/>
      <c r="F34" s="37"/>
      <c r="G34" s="37"/>
      <c r="H34" s="38"/>
      <c r="I34" s="38"/>
      <c r="J34" s="38"/>
      <c r="K34" s="38"/>
      <c r="L34" s="39"/>
      <c r="M34" s="39"/>
      <c r="N34" s="39"/>
    </row>
    <row r="35" spans="1:14" x14ac:dyDescent="0.25">
      <c r="B35" s="40" t="s">
        <v>3149</v>
      </c>
      <c r="C35" s="36"/>
      <c r="D35" s="36"/>
      <c r="E35" s="36"/>
      <c r="F35" s="37"/>
      <c r="G35" s="37"/>
      <c r="H35" s="38"/>
      <c r="I35" s="38"/>
      <c r="J35" s="38"/>
      <c r="K35" s="38"/>
      <c r="L35" s="39"/>
      <c r="M35" s="39"/>
      <c r="N35" s="39"/>
    </row>
    <row r="36" spans="1:14" ht="15.75" thickBot="1" x14ac:dyDescent="0.3"/>
    <row r="37" spans="1:14" x14ac:dyDescent="0.25">
      <c r="A37" s="45"/>
      <c r="B37" s="54"/>
      <c r="C37" s="56"/>
      <c r="D37" s="57"/>
      <c r="E37" s="57"/>
      <c r="F37" s="57" t="s">
        <v>3150</v>
      </c>
      <c r="G37" s="57" t="s">
        <v>3151</v>
      </c>
      <c r="H37" s="57" t="s">
        <v>3152</v>
      </c>
      <c r="I37" s="57"/>
      <c r="J37" s="57"/>
      <c r="K37" s="57"/>
      <c r="L37" s="57"/>
      <c r="M37" s="58"/>
      <c r="N37" s="57"/>
    </row>
    <row r="38" spans="1:14" ht="15.75" thickBot="1" x14ac:dyDescent="0.3">
      <c r="A38" s="46" t="s">
        <v>3153</v>
      </c>
      <c r="B38" s="55"/>
      <c r="C38" s="59" t="s">
        <v>1802</v>
      </c>
      <c r="D38" s="60" t="s">
        <v>72</v>
      </c>
      <c r="E38" s="60" t="s">
        <v>1506</v>
      </c>
      <c r="F38" s="60" t="s">
        <v>30</v>
      </c>
      <c r="G38" s="60" t="s">
        <v>30</v>
      </c>
      <c r="H38" s="60" t="s">
        <v>30</v>
      </c>
      <c r="I38" s="60" t="s">
        <v>3154</v>
      </c>
      <c r="J38" s="60" t="s">
        <v>24</v>
      </c>
      <c r="K38" s="60" t="s">
        <v>3155</v>
      </c>
      <c r="L38" s="60" t="s">
        <v>3156</v>
      </c>
      <c r="M38" s="61" t="s">
        <v>110</v>
      </c>
      <c r="N38" s="60" t="s">
        <v>2256</v>
      </c>
    </row>
    <row r="39" spans="1:14" x14ac:dyDescent="0.25">
      <c r="A39" s="21" t="s">
        <v>991</v>
      </c>
      <c r="B39" s="22"/>
      <c r="C39" s="51">
        <v>0</v>
      </c>
      <c r="D39" s="44">
        <v>0</v>
      </c>
      <c r="E39" s="44">
        <v>0</v>
      </c>
      <c r="F39" s="44">
        <v>0</v>
      </c>
      <c r="G39" s="44">
        <v>8</v>
      </c>
      <c r="H39" s="44">
        <v>0</v>
      </c>
      <c r="I39" s="44">
        <v>0</v>
      </c>
      <c r="J39" s="44">
        <v>0</v>
      </c>
      <c r="K39" s="44">
        <v>0</v>
      </c>
      <c r="L39" s="44">
        <v>0</v>
      </c>
      <c r="M39" s="47">
        <v>0</v>
      </c>
      <c r="N39" s="64">
        <f t="shared" ref="N39:N44" si="0">SUM(C39:M39)</f>
        <v>8</v>
      </c>
    </row>
    <row r="40" spans="1:14" x14ac:dyDescent="0.25">
      <c r="A40" s="21" t="s">
        <v>18</v>
      </c>
      <c r="B40" s="22"/>
      <c r="C40" s="52">
        <v>0</v>
      </c>
      <c r="D40" s="43">
        <v>7</v>
      </c>
      <c r="E40" s="43">
        <v>0</v>
      </c>
      <c r="F40" s="43">
        <v>3</v>
      </c>
      <c r="G40" s="43">
        <v>3</v>
      </c>
      <c r="H40" s="43">
        <v>38</v>
      </c>
      <c r="I40" s="43">
        <v>1</v>
      </c>
      <c r="J40" s="43">
        <v>0</v>
      </c>
      <c r="K40" s="43">
        <v>10</v>
      </c>
      <c r="L40" s="43">
        <v>0</v>
      </c>
      <c r="M40" s="48">
        <v>0</v>
      </c>
      <c r="N40" s="64">
        <f t="shared" si="0"/>
        <v>62</v>
      </c>
    </row>
    <row r="41" spans="1:14" x14ac:dyDescent="0.25">
      <c r="A41" s="21" t="s">
        <v>23</v>
      </c>
      <c r="B41" s="22"/>
      <c r="C41" s="52">
        <v>0</v>
      </c>
      <c r="D41" s="43">
        <v>0</v>
      </c>
      <c r="E41" s="43">
        <v>0</v>
      </c>
      <c r="F41" s="43">
        <v>0</v>
      </c>
      <c r="G41" s="43">
        <v>1</v>
      </c>
      <c r="H41" s="43">
        <v>5</v>
      </c>
      <c r="I41" s="43">
        <v>0</v>
      </c>
      <c r="J41" s="43">
        <v>1</v>
      </c>
      <c r="K41" s="43">
        <v>1</v>
      </c>
      <c r="L41" s="43">
        <v>0</v>
      </c>
      <c r="M41" s="48">
        <v>1</v>
      </c>
      <c r="N41" s="64">
        <f t="shared" si="0"/>
        <v>9</v>
      </c>
    </row>
    <row r="42" spans="1:14" x14ac:dyDescent="0.25">
      <c r="A42" s="21" t="s">
        <v>43</v>
      </c>
      <c r="B42" s="22"/>
      <c r="C42" s="52">
        <v>0</v>
      </c>
      <c r="D42" s="43">
        <v>0</v>
      </c>
      <c r="E42" s="43">
        <v>0</v>
      </c>
      <c r="F42" s="43">
        <v>0</v>
      </c>
      <c r="G42" s="43">
        <v>0</v>
      </c>
      <c r="H42" s="43">
        <v>8</v>
      </c>
      <c r="I42" s="43">
        <v>0</v>
      </c>
      <c r="J42" s="43">
        <v>0</v>
      </c>
      <c r="K42" s="43">
        <v>9</v>
      </c>
      <c r="L42" s="43">
        <v>0</v>
      </c>
      <c r="M42" s="48">
        <v>0</v>
      </c>
      <c r="N42" s="64">
        <f t="shared" si="0"/>
        <v>17</v>
      </c>
    </row>
    <row r="43" spans="1:14" x14ac:dyDescent="0.25">
      <c r="A43" s="21" t="s">
        <v>31</v>
      </c>
      <c r="B43" s="22"/>
      <c r="C43" s="52">
        <v>0</v>
      </c>
      <c r="D43" s="43">
        <v>0</v>
      </c>
      <c r="E43" s="43">
        <v>0</v>
      </c>
      <c r="F43" s="43">
        <v>0</v>
      </c>
      <c r="G43" s="43">
        <v>1</v>
      </c>
      <c r="H43" s="43">
        <v>0</v>
      </c>
      <c r="I43" s="43">
        <v>0</v>
      </c>
      <c r="J43" s="43">
        <v>0</v>
      </c>
      <c r="K43" s="43">
        <v>0</v>
      </c>
      <c r="L43" s="43">
        <v>0</v>
      </c>
      <c r="M43" s="48">
        <v>0</v>
      </c>
      <c r="N43" s="64">
        <f t="shared" si="0"/>
        <v>1</v>
      </c>
    </row>
    <row r="44" spans="1:14" ht="15.75" thickBot="1" x14ac:dyDescent="0.3">
      <c r="A44" s="23" t="s">
        <v>141</v>
      </c>
      <c r="B44" s="24"/>
      <c r="C44" s="53">
        <v>16</v>
      </c>
      <c r="D44" s="49">
        <v>0</v>
      </c>
      <c r="E44" s="49">
        <v>8</v>
      </c>
      <c r="F44" s="49">
        <v>2</v>
      </c>
      <c r="G44" s="49">
        <v>8</v>
      </c>
      <c r="H44" s="49">
        <v>3</v>
      </c>
      <c r="I44" s="49">
        <v>0</v>
      </c>
      <c r="J44" s="49">
        <v>0</v>
      </c>
      <c r="K44" s="49">
        <v>13</v>
      </c>
      <c r="L44" s="49">
        <v>3</v>
      </c>
      <c r="M44" s="50">
        <v>0</v>
      </c>
      <c r="N44" s="64">
        <f t="shared" si="0"/>
        <v>53</v>
      </c>
    </row>
    <row r="45" spans="1:14" ht="15.75" thickBot="1" x14ac:dyDescent="0.3">
      <c r="B45" s="46" t="s">
        <v>2256</v>
      </c>
      <c r="C45" s="62">
        <f>SUM(C39:C44)</f>
        <v>16</v>
      </c>
      <c r="D45" s="62">
        <f t="shared" ref="D45:N45" si="1">SUM(D39:D44)</f>
        <v>7</v>
      </c>
      <c r="E45" s="62">
        <f t="shared" si="1"/>
        <v>8</v>
      </c>
      <c r="F45" s="62">
        <f t="shared" si="1"/>
        <v>5</v>
      </c>
      <c r="G45" s="62">
        <f t="shared" si="1"/>
        <v>21</v>
      </c>
      <c r="H45" s="62">
        <f t="shared" si="1"/>
        <v>54</v>
      </c>
      <c r="I45" s="62">
        <f t="shared" si="1"/>
        <v>1</v>
      </c>
      <c r="J45" s="62">
        <f t="shared" si="1"/>
        <v>1</v>
      </c>
      <c r="K45" s="62">
        <f t="shared" si="1"/>
        <v>33</v>
      </c>
      <c r="L45" s="62">
        <f t="shared" si="1"/>
        <v>3</v>
      </c>
      <c r="M45" s="62">
        <f t="shared" si="1"/>
        <v>1</v>
      </c>
      <c r="N45" s="63">
        <f t="shared" si="1"/>
        <v>150</v>
      </c>
    </row>
  </sheetData>
  <mergeCells count="4">
    <mergeCell ref="B2:E2"/>
    <mergeCell ref="F2:G2"/>
    <mergeCell ref="H2:K2"/>
    <mergeCell ref="L2:N2"/>
  </mergeCells>
  <pageMargins left="0.7" right="0.7" top="0.75" bottom="0.75" header="0.3" footer="0.3"/>
  <pageSetup scale="76"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V23"/>
  <sheetViews>
    <sheetView showGridLines="0" workbookViewId="0">
      <selection activeCell="Q28" sqref="Q28"/>
    </sheetView>
  </sheetViews>
  <sheetFormatPr defaultRowHeight="15" x14ac:dyDescent="0.25"/>
  <cols>
    <col min="1" max="1" width="4" customWidth="1"/>
    <col min="2" max="2" width="1.7109375" customWidth="1"/>
    <col min="4" max="4" width="2.5703125" customWidth="1"/>
    <col min="6" max="6" width="1.42578125" customWidth="1"/>
    <col min="7" max="7" width="2.85546875" customWidth="1"/>
    <col min="8" max="8" width="11.7109375" bestFit="1" customWidth="1"/>
    <col min="9" max="9" width="4.7109375" customWidth="1"/>
    <col min="12" max="12" width="18.140625" customWidth="1"/>
    <col min="13" max="13" width="4.42578125" customWidth="1"/>
    <col min="15" max="15" width="4.7109375" customWidth="1"/>
    <col min="16" max="16" width="3" customWidth="1"/>
    <col min="17" max="17" width="3.7109375" customWidth="1"/>
    <col min="18" max="18" width="17.5703125" customWidth="1"/>
    <col min="19" max="19" width="3.42578125" customWidth="1"/>
    <col min="20" max="20" width="3" customWidth="1"/>
    <col min="21" max="21" width="5.28515625" customWidth="1"/>
    <col min="23" max="23" width="1.28515625" customWidth="1"/>
  </cols>
  <sheetData>
    <row r="1" spans="1:22" ht="21" x14ac:dyDescent="0.35">
      <c r="A1" s="19" t="s">
        <v>3157</v>
      </c>
    </row>
    <row r="2" spans="1:22" ht="15.75" thickBot="1" x14ac:dyDescent="0.3"/>
    <row r="3" spans="1:22" x14ac:dyDescent="0.25">
      <c r="B3" s="25"/>
      <c r="C3" s="26"/>
      <c r="D3" s="26" t="s">
        <v>3158</v>
      </c>
      <c r="E3" s="26"/>
      <c r="F3" s="28"/>
      <c r="H3" s="1" t="s">
        <v>3159</v>
      </c>
      <c r="J3" s="1"/>
      <c r="L3" s="1"/>
      <c r="R3" s="1" t="s">
        <v>3160</v>
      </c>
    </row>
    <row r="4" spans="1:22" x14ac:dyDescent="0.25">
      <c r="B4" s="29"/>
      <c r="C4" s="30"/>
      <c r="D4" s="30" t="s">
        <v>3161</v>
      </c>
      <c r="E4" s="30"/>
      <c r="F4" s="32"/>
      <c r="H4" s="1" t="s">
        <v>3162</v>
      </c>
      <c r="J4" s="1" t="s">
        <v>3147</v>
      </c>
      <c r="L4" s="1" t="s">
        <v>3163</v>
      </c>
      <c r="R4" s="1" t="s">
        <v>3164</v>
      </c>
    </row>
    <row r="5" spans="1:22" ht="15.75" thickBot="1" x14ac:dyDescent="0.3">
      <c r="B5" s="29"/>
      <c r="C5" s="31"/>
      <c r="D5" s="31"/>
      <c r="E5" s="31"/>
      <c r="F5" s="32"/>
      <c r="H5" s="2"/>
    </row>
    <row r="6" spans="1:22" ht="15.75" thickBot="1" x14ac:dyDescent="0.3">
      <c r="B6" s="29"/>
      <c r="C6" s="984" t="s">
        <v>3165</v>
      </c>
      <c r="D6" s="31"/>
      <c r="E6" s="987" t="s">
        <v>3166</v>
      </c>
      <c r="F6" s="32"/>
      <c r="H6" s="993" t="s">
        <v>3167</v>
      </c>
      <c r="L6" s="3"/>
      <c r="R6" s="4"/>
    </row>
    <row r="7" spans="1:22" ht="14.45" customHeight="1" x14ac:dyDescent="0.25">
      <c r="B7" s="29"/>
      <c r="C7" s="985"/>
      <c r="D7" s="31"/>
      <c r="E7" s="988"/>
      <c r="F7" s="32"/>
      <c r="H7" s="994"/>
      <c r="J7" s="998" t="s">
        <v>3168</v>
      </c>
      <c r="L7" s="5" t="s">
        <v>3169</v>
      </c>
      <c r="P7" s="990" t="s">
        <v>3170</v>
      </c>
      <c r="R7" s="6"/>
      <c r="T7" s="7"/>
    </row>
    <row r="8" spans="1:22" x14ac:dyDescent="0.25">
      <c r="B8" s="29"/>
      <c r="C8" s="985"/>
      <c r="D8" s="31"/>
      <c r="E8" s="988"/>
      <c r="F8" s="32"/>
      <c r="H8" s="994"/>
      <c r="J8" s="996"/>
      <c r="L8" s="5" t="s">
        <v>3171</v>
      </c>
      <c r="P8" s="991"/>
      <c r="R8" s="6"/>
      <c r="T8" s="7"/>
    </row>
    <row r="9" spans="1:22" x14ac:dyDescent="0.25">
      <c r="B9" s="29"/>
      <c r="C9" s="985"/>
      <c r="D9" s="31"/>
      <c r="E9" s="988"/>
      <c r="F9" s="32"/>
      <c r="H9" s="994"/>
      <c r="J9" s="996"/>
      <c r="L9" s="5" t="s">
        <v>3172</v>
      </c>
      <c r="P9" s="991"/>
      <c r="R9" s="6"/>
      <c r="T9" s="7"/>
    </row>
    <row r="10" spans="1:22" ht="15.75" thickBot="1" x14ac:dyDescent="0.3">
      <c r="B10" s="29"/>
      <c r="C10" s="985"/>
      <c r="D10" s="31"/>
      <c r="E10" s="988"/>
      <c r="F10" s="32"/>
      <c r="H10" s="994"/>
      <c r="J10" s="996"/>
      <c r="L10" s="5" t="s">
        <v>3173</v>
      </c>
      <c r="P10" s="991"/>
      <c r="R10" s="6"/>
      <c r="T10" s="7"/>
    </row>
    <row r="11" spans="1:22" ht="15.75" thickBot="1" x14ac:dyDescent="0.3">
      <c r="B11" s="29"/>
      <c r="C11" s="985"/>
      <c r="D11" s="31"/>
      <c r="E11" s="988"/>
      <c r="F11" s="32"/>
      <c r="H11" s="994"/>
      <c r="J11" s="996"/>
      <c r="L11" s="8"/>
      <c r="P11" s="991"/>
      <c r="R11" s="6"/>
      <c r="T11" s="990" t="s">
        <v>3174</v>
      </c>
    </row>
    <row r="12" spans="1:22" x14ac:dyDescent="0.25">
      <c r="B12" s="29"/>
      <c r="C12" s="985"/>
      <c r="D12" s="31"/>
      <c r="E12" s="988"/>
      <c r="F12" s="32"/>
      <c r="H12" s="994"/>
      <c r="J12" s="996"/>
      <c r="L12" s="9" t="s">
        <v>3175</v>
      </c>
      <c r="P12" s="991"/>
      <c r="R12" s="6"/>
      <c r="T12" s="991"/>
      <c r="V12" s="9"/>
    </row>
    <row r="13" spans="1:22" ht="15.75" thickBot="1" x14ac:dyDescent="0.3">
      <c r="B13" s="29"/>
      <c r="C13" s="985"/>
      <c r="D13" s="31"/>
      <c r="E13" s="989"/>
      <c r="F13" s="32"/>
      <c r="H13" s="994"/>
      <c r="J13" s="996"/>
      <c r="L13" s="10" t="s">
        <v>3176</v>
      </c>
      <c r="P13" s="991"/>
      <c r="R13" s="6"/>
      <c r="T13" s="991"/>
      <c r="V13" s="10" t="s">
        <v>3177</v>
      </c>
    </row>
    <row r="14" spans="1:22" ht="15.75" thickBot="1" x14ac:dyDescent="0.3">
      <c r="B14" s="29"/>
      <c r="C14" s="985"/>
      <c r="D14" s="31"/>
      <c r="E14" s="31"/>
      <c r="F14" s="32"/>
      <c r="H14" s="994" t="s">
        <v>3178</v>
      </c>
      <c r="J14" s="18"/>
      <c r="L14" s="11"/>
      <c r="P14" s="991"/>
      <c r="R14" s="6"/>
      <c r="T14" s="991"/>
      <c r="V14" s="10" t="s">
        <v>237</v>
      </c>
    </row>
    <row r="15" spans="1:22" x14ac:dyDescent="0.25">
      <c r="B15" s="29"/>
      <c r="C15" s="985"/>
      <c r="D15" s="31"/>
      <c r="E15" s="31"/>
      <c r="F15" s="32"/>
      <c r="H15" s="994"/>
      <c r="J15" s="996" t="s">
        <v>3179</v>
      </c>
      <c r="L15" s="12"/>
      <c r="P15" s="991"/>
      <c r="R15" s="6"/>
      <c r="T15" s="991"/>
      <c r="V15" s="10" t="s">
        <v>3180</v>
      </c>
    </row>
    <row r="16" spans="1:22" ht="15.75" thickBot="1" x14ac:dyDescent="0.3">
      <c r="B16" s="29"/>
      <c r="C16" s="985"/>
      <c r="D16" s="31"/>
      <c r="E16" s="31"/>
      <c r="F16" s="32"/>
      <c r="H16" s="994"/>
      <c r="J16" s="996"/>
      <c r="L16" s="13" t="s">
        <v>3181</v>
      </c>
      <c r="P16" s="991"/>
      <c r="R16" s="6"/>
      <c r="T16" s="992"/>
      <c r="V16" s="11"/>
    </row>
    <row r="17" spans="2:22" ht="15.75" thickBot="1" x14ac:dyDescent="0.3">
      <c r="B17" s="29"/>
      <c r="C17" s="985"/>
      <c r="D17" s="31"/>
      <c r="E17" s="31"/>
      <c r="F17" s="32"/>
      <c r="H17" s="994"/>
      <c r="J17" s="996"/>
      <c r="L17" s="13" t="s">
        <v>3182</v>
      </c>
      <c r="P17" s="991"/>
      <c r="R17" s="6"/>
      <c r="T17" s="7"/>
    </row>
    <row r="18" spans="2:22" ht="15.75" thickBot="1" x14ac:dyDescent="0.3">
      <c r="B18" s="29"/>
      <c r="C18" s="985"/>
      <c r="D18" s="31"/>
      <c r="E18" s="31"/>
      <c r="F18" s="32"/>
      <c r="H18" s="994"/>
      <c r="J18" s="996"/>
      <c r="L18" s="14" t="s">
        <v>3183</v>
      </c>
      <c r="P18" s="991"/>
      <c r="R18" s="6"/>
      <c r="T18" s="990" t="s">
        <v>3184</v>
      </c>
      <c r="V18" s="12"/>
    </row>
    <row r="19" spans="2:22" ht="14.45" customHeight="1" x14ac:dyDescent="0.25">
      <c r="B19" s="29"/>
      <c r="C19" s="985"/>
      <c r="D19" s="31"/>
      <c r="E19" s="31"/>
      <c r="F19" s="32"/>
      <c r="H19" s="994"/>
      <c r="J19" s="996"/>
      <c r="L19" s="13"/>
      <c r="P19" s="991"/>
      <c r="R19" s="6"/>
      <c r="T19" s="991"/>
      <c r="V19" s="13" t="s">
        <v>3177</v>
      </c>
    </row>
    <row r="20" spans="2:22" x14ac:dyDescent="0.25">
      <c r="B20" s="29"/>
      <c r="C20" s="985"/>
      <c r="D20" s="31"/>
      <c r="E20" s="31"/>
      <c r="F20" s="32"/>
      <c r="H20" s="994"/>
      <c r="J20" s="996"/>
      <c r="L20" s="13" t="s">
        <v>3181</v>
      </c>
      <c r="P20" s="991"/>
      <c r="R20" s="6"/>
      <c r="T20" s="991"/>
      <c r="V20" s="13" t="s">
        <v>3185</v>
      </c>
    </row>
    <row r="21" spans="2:22" ht="15.75" thickBot="1" x14ac:dyDescent="0.3">
      <c r="B21" s="29"/>
      <c r="C21" s="985"/>
      <c r="D21" s="31"/>
      <c r="E21" s="31"/>
      <c r="F21" s="32"/>
      <c r="H21" s="994"/>
      <c r="J21" s="997"/>
      <c r="L21" s="13" t="s">
        <v>3186</v>
      </c>
      <c r="P21" s="992"/>
      <c r="R21" s="6"/>
      <c r="T21" s="992"/>
      <c r="V21" s="13" t="s">
        <v>3187</v>
      </c>
    </row>
    <row r="22" spans="2:22" ht="15.75" thickBot="1" x14ac:dyDescent="0.3">
      <c r="B22" s="29"/>
      <c r="C22" s="986"/>
      <c r="D22" s="31"/>
      <c r="E22" s="31"/>
      <c r="F22" s="32"/>
      <c r="H22" s="995"/>
      <c r="L22" s="14" t="s">
        <v>3188</v>
      </c>
      <c r="R22" s="15"/>
      <c r="T22" s="16"/>
      <c r="V22" s="17" t="s">
        <v>3180</v>
      </c>
    </row>
    <row r="23" spans="2:22" ht="15.75" thickBot="1" x14ac:dyDescent="0.3">
      <c r="B23" s="35"/>
      <c r="C23" s="33"/>
      <c r="D23" s="33"/>
      <c r="E23" s="33"/>
      <c r="F23" s="34"/>
      <c r="T23" s="16"/>
    </row>
  </sheetData>
  <mergeCells count="9">
    <mergeCell ref="C6:C22"/>
    <mergeCell ref="E6:E13"/>
    <mergeCell ref="P7:P21"/>
    <mergeCell ref="T11:T16"/>
    <mergeCell ref="T18:T21"/>
    <mergeCell ref="H6:H13"/>
    <mergeCell ref="H14:H22"/>
    <mergeCell ref="J15:J21"/>
    <mergeCell ref="J7:J13"/>
  </mergeCells>
  <pageMargins left="0.7" right="0.7" top="0.75" bottom="0.75" header="0.3" footer="0.3"/>
  <pageSetup scale="84"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X24"/>
  <sheetViews>
    <sheetView showGridLines="0" workbookViewId="0">
      <selection activeCell="Z4" sqref="Z4"/>
    </sheetView>
  </sheetViews>
  <sheetFormatPr defaultRowHeight="15" x14ac:dyDescent="0.25"/>
  <cols>
    <col min="1" max="1" width="4" customWidth="1"/>
    <col min="2" max="2" width="1.7109375" customWidth="1"/>
    <col min="4" max="4" width="2.5703125" customWidth="1"/>
    <col min="6" max="6" width="1.42578125" customWidth="1"/>
    <col min="7" max="7" width="2.85546875" customWidth="1"/>
    <col min="8" max="8" width="11.7109375" bestFit="1" customWidth="1"/>
    <col min="9" max="9" width="4.7109375" customWidth="1"/>
    <col min="12" max="12" width="18.140625" customWidth="1"/>
    <col min="13" max="13" width="4.42578125" customWidth="1"/>
    <col min="15" max="15" width="4.7109375" customWidth="1"/>
    <col min="16" max="16" width="3" customWidth="1"/>
    <col min="17" max="17" width="3.7109375" customWidth="1"/>
    <col min="18" max="18" width="17.5703125" customWidth="1"/>
    <col min="19" max="19" width="3.42578125" customWidth="1"/>
    <col min="20" max="20" width="3" customWidth="1"/>
    <col min="21" max="21" width="5.28515625" customWidth="1"/>
    <col min="23" max="23" width="3" customWidth="1"/>
    <col min="25" max="25" width="1.42578125" customWidth="1"/>
  </cols>
  <sheetData>
    <row r="1" spans="1:24" ht="21" x14ac:dyDescent="0.35">
      <c r="A1" s="19" t="s">
        <v>3189</v>
      </c>
    </row>
    <row r="2" spans="1:24" ht="15.75" thickBot="1" x14ac:dyDescent="0.3"/>
    <row r="3" spans="1:24" x14ac:dyDescent="0.25">
      <c r="B3" s="25"/>
      <c r="C3" s="26"/>
      <c r="D3" s="26" t="s">
        <v>3158</v>
      </c>
      <c r="E3" s="26"/>
      <c r="F3" s="28"/>
      <c r="H3" s="1" t="s">
        <v>3159</v>
      </c>
      <c r="J3" s="1"/>
      <c r="L3" s="1"/>
      <c r="R3" s="1" t="s">
        <v>3160</v>
      </c>
    </row>
    <row r="4" spans="1:24" x14ac:dyDescent="0.25">
      <c r="B4" s="29"/>
      <c r="C4" s="30"/>
      <c r="D4" s="30" t="s">
        <v>3161</v>
      </c>
      <c r="E4" s="30"/>
      <c r="F4" s="32"/>
      <c r="H4" s="1" t="s">
        <v>3190</v>
      </c>
      <c r="J4" s="1" t="s">
        <v>3147</v>
      </c>
      <c r="L4" s="1" t="s">
        <v>3163</v>
      </c>
      <c r="R4" s="1" t="s">
        <v>3164</v>
      </c>
    </row>
    <row r="5" spans="1:24" ht="15.75" thickBot="1" x14ac:dyDescent="0.3">
      <c r="B5" s="29"/>
      <c r="C5" s="31"/>
      <c r="D5" s="31"/>
      <c r="E5" s="31"/>
      <c r="F5" s="32"/>
      <c r="H5" s="2"/>
    </row>
    <row r="6" spans="1:24" ht="15.75" thickBot="1" x14ac:dyDescent="0.3">
      <c r="B6" s="29"/>
      <c r="C6" s="984" t="s">
        <v>3165</v>
      </c>
      <c r="D6" s="31"/>
      <c r="E6" s="987" t="s">
        <v>3166</v>
      </c>
      <c r="F6" s="32"/>
      <c r="H6" s="993" t="s">
        <v>3191</v>
      </c>
      <c r="L6" s="3"/>
      <c r="R6" s="4"/>
    </row>
    <row r="7" spans="1:24" ht="14.45" customHeight="1" x14ac:dyDescent="0.25">
      <c r="B7" s="29"/>
      <c r="C7" s="985"/>
      <c r="D7" s="31"/>
      <c r="E7" s="988"/>
      <c r="F7" s="32"/>
      <c r="H7" s="994"/>
      <c r="J7" s="998" t="s">
        <v>3192</v>
      </c>
      <c r="L7" s="5" t="s">
        <v>3169</v>
      </c>
      <c r="P7" s="990" t="s">
        <v>3170</v>
      </c>
      <c r="R7" s="6"/>
      <c r="T7" s="7"/>
    </row>
    <row r="8" spans="1:24" x14ac:dyDescent="0.25">
      <c r="B8" s="29"/>
      <c r="C8" s="985"/>
      <c r="D8" s="31"/>
      <c r="E8" s="988"/>
      <c r="F8" s="32"/>
      <c r="H8" s="994"/>
      <c r="J8" s="996"/>
      <c r="L8" s="5" t="s">
        <v>3171</v>
      </c>
      <c r="P8" s="991"/>
      <c r="R8" s="6"/>
      <c r="T8" s="7"/>
    </row>
    <row r="9" spans="1:24" x14ac:dyDescent="0.25">
      <c r="B9" s="29"/>
      <c r="C9" s="985"/>
      <c r="D9" s="31"/>
      <c r="E9" s="988"/>
      <c r="F9" s="32"/>
      <c r="H9" s="994"/>
      <c r="J9" s="996"/>
      <c r="L9" s="5" t="s">
        <v>3172</v>
      </c>
      <c r="P9" s="991"/>
      <c r="R9" s="6"/>
      <c r="T9" s="7"/>
    </row>
    <row r="10" spans="1:24" ht="15.75" thickBot="1" x14ac:dyDescent="0.3">
      <c r="B10" s="29"/>
      <c r="C10" s="985"/>
      <c r="D10" s="31"/>
      <c r="E10" s="988"/>
      <c r="F10" s="32"/>
      <c r="H10" s="994"/>
      <c r="J10" s="996"/>
      <c r="L10" s="5" t="s">
        <v>3173</v>
      </c>
      <c r="P10" s="991"/>
      <c r="R10" s="6"/>
      <c r="T10" s="7"/>
    </row>
    <row r="11" spans="1:24" ht="15.75" thickBot="1" x14ac:dyDescent="0.3">
      <c r="B11" s="29"/>
      <c r="C11" s="985"/>
      <c r="D11" s="31"/>
      <c r="E11" s="988"/>
      <c r="F11" s="32"/>
      <c r="H11" s="994"/>
      <c r="J11" s="996"/>
      <c r="L11" s="8"/>
      <c r="P11" s="991"/>
      <c r="R11" s="6"/>
      <c r="T11" s="990" t="s">
        <v>3174</v>
      </c>
    </row>
    <row r="12" spans="1:24" x14ac:dyDescent="0.25">
      <c r="B12" s="29"/>
      <c r="C12" s="985"/>
      <c r="D12" s="31"/>
      <c r="E12" s="988"/>
      <c r="F12" s="32"/>
      <c r="H12" s="994"/>
      <c r="J12" s="996"/>
      <c r="L12" s="9" t="s">
        <v>3175</v>
      </c>
      <c r="P12" s="991"/>
      <c r="R12" s="6"/>
      <c r="T12" s="991"/>
      <c r="V12" s="9"/>
      <c r="X12" s="103"/>
    </row>
    <row r="13" spans="1:24" ht="15.75" thickBot="1" x14ac:dyDescent="0.3">
      <c r="B13" s="29"/>
      <c r="C13" s="985"/>
      <c r="D13" s="31"/>
      <c r="E13" s="989"/>
      <c r="F13" s="32"/>
      <c r="H13" s="994"/>
      <c r="J13" s="996"/>
      <c r="L13" s="10" t="s">
        <v>3176</v>
      </c>
      <c r="P13" s="991"/>
      <c r="R13" s="6"/>
      <c r="T13" s="991"/>
      <c r="V13" s="10" t="s">
        <v>3177</v>
      </c>
      <c r="X13" s="105" t="s">
        <v>3193</v>
      </c>
    </row>
    <row r="14" spans="1:24" ht="15.75" thickBot="1" x14ac:dyDescent="0.3">
      <c r="B14" s="29"/>
      <c r="C14" s="985"/>
      <c r="D14" s="31"/>
      <c r="E14" s="31"/>
      <c r="F14" s="32"/>
      <c r="H14" s="994" t="s">
        <v>3178</v>
      </c>
      <c r="J14" s="18"/>
      <c r="L14" s="11"/>
      <c r="P14" s="991"/>
      <c r="R14" s="6"/>
      <c r="T14" s="991"/>
      <c r="V14" s="10" t="s">
        <v>237</v>
      </c>
      <c r="X14" s="104" t="s">
        <v>3194</v>
      </c>
    </row>
    <row r="15" spans="1:24" x14ac:dyDescent="0.25">
      <c r="B15" s="29"/>
      <c r="C15" s="985"/>
      <c r="D15" s="31"/>
      <c r="E15" s="31"/>
      <c r="F15" s="32"/>
      <c r="H15" s="994"/>
      <c r="J15" s="996" t="s">
        <v>3179</v>
      </c>
      <c r="L15" s="12"/>
      <c r="P15" s="991"/>
      <c r="R15" s="6"/>
      <c r="T15" s="991"/>
      <c r="V15" s="10" t="s">
        <v>3180</v>
      </c>
      <c r="X15" s="105" t="s">
        <v>3195</v>
      </c>
    </row>
    <row r="16" spans="1:24" ht="15.75" thickBot="1" x14ac:dyDescent="0.3">
      <c r="B16" s="29"/>
      <c r="C16" s="985"/>
      <c r="D16" s="31"/>
      <c r="E16" s="31"/>
      <c r="F16" s="32"/>
      <c r="H16" s="994"/>
      <c r="J16" s="996"/>
      <c r="L16" s="13" t="s">
        <v>3181</v>
      </c>
      <c r="P16" s="991"/>
      <c r="R16" s="6"/>
      <c r="T16" s="992"/>
      <c r="V16" s="11"/>
      <c r="X16" s="106" t="s">
        <v>3196</v>
      </c>
    </row>
    <row r="17" spans="2:22" ht="15.75" thickBot="1" x14ac:dyDescent="0.3">
      <c r="B17" s="29"/>
      <c r="C17" s="985"/>
      <c r="D17" s="31"/>
      <c r="E17" s="31"/>
      <c r="F17" s="32"/>
      <c r="H17" s="994"/>
      <c r="J17" s="996"/>
      <c r="L17" s="13" t="s">
        <v>3182</v>
      </c>
      <c r="P17" s="991"/>
      <c r="R17" s="6"/>
      <c r="T17" s="7"/>
    </row>
    <row r="18" spans="2:22" ht="15.75" thickBot="1" x14ac:dyDescent="0.3">
      <c r="B18" s="29"/>
      <c r="C18" s="985"/>
      <c r="D18" s="31"/>
      <c r="E18" s="31"/>
      <c r="F18" s="32"/>
      <c r="H18" s="994"/>
      <c r="J18" s="996"/>
      <c r="L18" s="14" t="s">
        <v>3183</v>
      </c>
      <c r="P18" s="991"/>
      <c r="R18" s="6"/>
      <c r="T18" s="990" t="s">
        <v>3184</v>
      </c>
      <c r="V18" s="12"/>
    </row>
    <row r="19" spans="2:22" ht="14.45" customHeight="1" x14ac:dyDescent="0.25">
      <c r="B19" s="29"/>
      <c r="C19" s="985"/>
      <c r="D19" s="31"/>
      <c r="E19" s="31"/>
      <c r="F19" s="32"/>
      <c r="H19" s="994"/>
      <c r="J19" s="996"/>
      <c r="L19" s="13"/>
      <c r="P19" s="991"/>
      <c r="R19" s="6"/>
      <c r="T19" s="991"/>
      <c r="V19" s="13" t="s">
        <v>3177</v>
      </c>
    </row>
    <row r="20" spans="2:22" x14ac:dyDescent="0.25">
      <c r="B20" s="29"/>
      <c r="C20" s="985"/>
      <c r="D20" s="31"/>
      <c r="E20" s="31"/>
      <c r="F20" s="32"/>
      <c r="H20" s="994"/>
      <c r="J20" s="996"/>
      <c r="L20" s="13" t="s">
        <v>3181</v>
      </c>
      <c r="P20" s="991"/>
      <c r="R20" s="6"/>
      <c r="T20" s="991"/>
      <c r="V20" s="13" t="s">
        <v>3185</v>
      </c>
    </row>
    <row r="21" spans="2:22" ht="15.75" thickBot="1" x14ac:dyDescent="0.3">
      <c r="B21" s="29"/>
      <c r="C21" s="985"/>
      <c r="D21" s="31"/>
      <c r="E21" s="31"/>
      <c r="F21" s="32"/>
      <c r="H21" s="994"/>
      <c r="J21" s="997"/>
      <c r="L21" s="13" t="s">
        <v>3186</v>
      </c>
      <c r="P21" s="992"/>
      <c r="R21" s="6"/>
      <c r="T21" s="992"/>
      <c r="V21" s="13" t="s">
        <v>3187</v>
      </c>
    </row>
    <row r="22" spans="2:22" ht="15.75" thickBot="1" x14ac:dyDescent="0.3">
      <c r="B22" s="29"/>
      <c r="C22" s="986"/>
      <c r="D22" s="31"/>
      <c r="E22" s="31"/>
      <c r="F22" s="32"/>
      <c r="H22" s="995"/>
      <c r="L22" s="14" t="s">
        <v>3188</v>
      </c>
      <c r="R22" s="15"/>
      <c r="T22" s="16"/>
      <c r="V22" s="17" t="s">
        <v>3180</v>
      </c>
    </row>
    <row r="23" spans="2:22" ht="15.75" thickBot="1" x14ac:dyDescent="0.3">
      <c r="B23" s="35"/>
      <c r="C23" s="33"/>
      <c r="D23" s="33"/>
      <c r="E23" s="33"/>
      <c r="F23" s="34"/>
      <c r="R23" s="107" t="s">
        <v>3197</v>
      </c>
      <c r="T23" s="16"/>
    </row>
    <row r="24" spans="2:22" x14ac:dyDescent="0.25">
      <c r="R24" s="107" t="s">
        <v>3198</v>
      </c>
    </row>
  </sheetData>
  <mergeCells count="9">
    <mergeCell ref="T11:T16"/>
    <mergeCell ref="H14:H22"/>
    <mergeCell ref="J15:J21"/>
    <mergeCell ref="T18:T21"/>
    <mergeCell ref="C6:C22"/>
    <mergeCell ref="E6:E13"/>
    <mergeCell ref="H6:H13"/>
    <mergeCell ref="J7:J13"/>
    <mergeCell ref="P7:P21"/>
  </mergeCells>
  <pageMargins left="0.7" right="0.7" top="0.75" bottom="0.75" header="0.3" footer="0.3"/>
  <pageSetup scale="84"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C2:S56"/>
  <sheetViews>
    <sheetView showGridLines="0" topLeftCell="A25" zoomScale="80" zoomScaleNormal="80" workbookViewId="0">
      <selection activeCell="V61" sqref="V61"/>
    </sheetView>
  </sheetViews>
  <sheetFormatPr defaultRowHeight="15" x14ac:dyDescent="0.25"/>
  <cols>
    <col min="2" max="2" width="3.28515625" customWidth="1"/>
    <col min="3" max="3" width="12.85546875" customWidth="1"/>
    <col min="5" max="5" width="8.140625" customWidth="1"/>
    <col min="6" max="6" width="3.7109375" customWidth="1"/>
    <col min="17" max="17" width="2.7109375" customWidth="1"/>
    <col min="18" max="18" width="1.85546875" customWidth="1"/>
    <col min="19" max="19" width="8.85546875" customWidth="1"/>
  </cols>
  <sheetData>
    <row r="2" spans="3:19" ht="7.9" customHeight="1" x14ac:dyDescent="0.25"/>
    <row r="3" spans="3:19" x14ac:dyDescent="0.25">
      <c r="E3" s="123"/>
      <c r="F3" s="123"/>
      <c r="G3" s="123"/>
      <c r="H3" s="123"/>
      <c r="I3" s="123"/>
      <c r="J3" s="123"/>
      <c r="K3" s="123"/>
      <c r="L3" s="123"/>
      <c r="M3" s="123"/>
      <c r="N3" s="123"/>
      <c r="O3" s="123"/>
      <c r="P3" s="123"/>
      <c r="Q3" s="123"/>
    </row>
    <row r="4" spans="3:19" x14ac:dyDescent="0.25">
      <c r="E4" s="123"/>
      <c r="F4" s="119" t="s">
        <v>3199</v>
      </c>
      <c r="G4" s="120"/>
      <c r="H4" s="120"/>
      <c r="I4" s="120"/>
      <c r="J4" s="120"/>
      <c r="K4" s="120"/>
      <c r="L4" s="120"/>
      <c r="M4" s="120"/>
      <c r="N4" s="120"/>
      <c r="O4" s="120"/>
      <c r="P4" s="120"/>
      <c r="Q4" s="123"/>
      <c r="R4" s="118"/>
      <c r="S4" s="118"/>
    </row>
    <row r="5" spans="3:19" x14ac:dyDescent="0.25">
      <c r="E5" s="123"/>
      <c r="F5" s="120"/>
      <c r="G5" s="120"/>
      <c r="H5" s="120"/>
      <c r="I5" s="120"/>
      <c r="J5" s="120"/>
      <c r="K5" s="120"/>
      <c r="L5" s="120"/>
      <c r="M5" s="120"/>
      <c r="N5" s="120"/>
      <c r="O5" s="120"/>
      <c r="P5" s="120"/>
      <c r="Q5" s="123"/>
      <c r="R5" s="118"/>
      <c r="S5" s="118"/>
    </row>
    <row r="6" spans="3:19" x14ac:dyDescent="0.25">
      <c r="E6" s="123"/>
      <c r="F6" s="120"/>
      <c r="G6" s="120"/>
      <c r="H6" s="120"/>
      <c r="I6" s="120"/>
      <c r="J6" s="120"/>
      <c r="K6" s="120"/>
      <c r="L6" s="120"/>
      <c r="M6" s="120"/>
      <c r="N6" s="120"/>
      <c r="O6" s="120"/>
      <c r="P6" s="120"/>
      <c r="Q6" s="123"/>
      <c r="R6" s="118"/>
      <c r="S6" s="118"/>
    </row>
    <row r="7" spans="3:19" x14ac:dyDescent="0.25">
      <c r="E7" s="123"/>
      <c r="F7" s="120"/>
      <c r="G7" s="120"/>
      <c r="H7" s="120"/>
      <c r="I7" s="120"/>
      <c r="J7" s="120"/>
      <c r="K7" s="120"/>
      <c r="L7" s="120"/>
      <c r="M7" s="120"/>
      <c r="N7" s="120"/>
      <c r="O7" s="120"/>
      <c r="P7" s="120"/>
      <c r="Q7" s="123"/>
      <c r="R7" s="118"/>
      <c r="S7" s="118"/>
    </row>
    <row r="8" spans="3:19" x14ac:dyDescent="0.25">
      <c r="E8" s="123"/>
      <c r="F8" s="120"/>
      <c r="G8" s="120"/>
      <c r="H8" s="120"/>
      <c r="I8" s="120"/>
      <c r="J8" s="120"/>
      <c r="K8" s="120"/>
      <c r="L8" s="120"/>
      <c r="M8" s="120"/>
      <c r="N8" s="120"/>
      <c r="O8" s="120"/>
      <c r="P8" s="120"/>
      <c r="Q8" s="123"/>
      <c r="R8" s="118"/>
      <c r="S8" s="118"/>
    </row>
    <row r="9" spans="3:19" x14ac:dyDescent="0.25">
      <c r="E9" s="123"/>
      <c r="F9" s="120"/>
      <c r="G9" s="120"/>
      <c r="H9" s="120"/>
      <c r="I9" s="120"/>
      <c r="J9" s="120"/>
      <c r="K9" s="120"/>
      <c r="L9" s="120"/>
      <c r="M9" s="120"/>
      <c r="N9" s="120"/>
      <c r="O9" s="120"/>
      <c r="P9" s="120"/>
      <c r="Q9" s="123"/>
      <c r="R9" s="118"/>
      <c r="S9" s="118"/>
    </row>
    <row r="10" spans="3:19" x14ac:dyDescent="0.25">
      <c r="E10" s="123"/>
      <c r="F10" s="120"/>
      <c r="G10" s="120"/>
      <c r="H10" s="120"/>
      <c r="I10" s="120"/>
      <c r="J10" s="120"/>
      <c r="K10" s="120"/>
      <c r="L10" s="120"/>
      <c r="M10" s="120"/>
      <c r="N10" s="120"/>
      <c r="O10" s="120"/>
      <c r="P10" s="120"/>
      <c r="Q10" s="123"/>
      <c r="R10" s="118"/>
      <c r="S10" s="118"/>
    </row>
    <row r="11" spans="3:19" x14ac:dyDescent="0.25">
      <c r="E11" s="123"/>
      <c r="F11" s="120"/>
      <c r="G11" s="120"/>
      <c r="H11" s="120"/>
      <c r="I11" s="120"/>
      <c r="J11" s="120"/>
      <c r="K11" s="120"/>
      <c r="L11" s="120"/>
      <c r="M11" s="120"/>
      <c r="N11" s="120"/>
      <c r="O11" s="120"/>
      <c r="P11" s="120"/>
      <c r="Q11" s="123"/>
      <c r="R11" s="118"/>
      <c r="S11" s="118"/>
    </row>
    <row r="12" spans="3:19" x14ac:dyDescent="0.25">
      <c r="E12" s="123"/>
      <c r="F12" s="120"/>
      <c r="G12" s="120"/>
      <c r="H12" s="120"/>
      <c r="I12" s="120"/>
      <c r="J12" s="120"/>
      <c r="K12" s="120"/>
      <c r="L12" s="120"/>
      <c r="M12" s="120"/>
      <c r="N12" s="120"/>
      <c r="O12" s="120"/>
      <c r="P12" s="120"/>
      <c r="Q12" s="123"/>
      <c r="R12" s="118"/>
      <c r="S12" s="118"/>
    </row>
    <row r="13" spans="3:19" x14ac:dyDescent="0.25">
      <c r="E13" s="123"/>
      <c r="F13" s="120"/>
      <c r="G13" s="120"/>
      <c r="H13" s="120"/>
      <c r="I13" s="120"/>
      <c r="J13" s="120"/>
      <c r="K13" s="120"/>
      <c r="L13" s="120"/>
      <c r="M13" s="120"/>
      <c r="N13" s="120"/>
      <c r="O13" s="120"/>
      <c r="P13" s="120"/>
      <c r="Q13" s="123"/>
      <c r="R13" s="118"/>
      <c r="S13" s="118"/>
    </row>
    <row r="14" spans="3:19" s="124" customFormat="1" ht="18.75" x14ac:dyDescent="0.3">
      <c r="C14" s="126">
        <v>2017</v>
      </c>
      <c r="D14" s="127" t="s">
        <v>178</v>
      </c>
      <c r="E14" s="999" t="s">
        <v>3200</v>
      </c>
      <c r="F14" s="999"/>
      <c r="G14" s="999"/>
      <c r="H14" s="999"/>
      <c r="I14" s="999"/>
      <c r="J14" s="999"/>
      <c r="K14" s="999"/>
      <c r="L14" s="999"/>
      <c r="M14" s="999"/>
      <c r="N14" s="999"/>
      <c r="O14" s="999"/>
      <c r="P14" s="999"/>
      <c r="Q14" s="999"/>
    </row>
    <row r="15" spans="3:19" s="118" customFormat="1" x14ac:dyDescent="0.25">
      <c r="E15" s="1001" t="s">
        <v>3201</v>
      </c>
      <c r="F15" s="116" t="s">
        <v>3202</v>
      </c>
      <c r="G15" s="117"/>
      <c r="H15" s="117"/>
      <c r="I15" s="117"/>
      <c r="J15" s="117"/>
      <c r="K15" s="117"/>
      <c r="L15" s="117"/>
      <c r="M15" s="117"/>
      <c r="N15" s="117"/>
      <c r="O15" s="117"/>
      <c r="P15" s="117"/>
      <c r="Q15" s="123"/>
    </row>
    <row r="16" spans="3:19" s="118" customFormat="1" x14ac:dyDescent="0.25">
      <c r="E16" s="1001"/>
      <c r="F16" s="117"/>
      <c r="G16" s="117"/>
      <c r="H16" s="117"/>
      <c r="I16" s="117"/>
      <c r="J16" s="117"/>
      <c r="K16" s="117"/>
      <c r="L16" s="117"/>
      <c r="M16" s="117"/>
      <c r="N16" s="117"/>
      <c r="O16" s="117"/>
      <c r="P16" s="117"/>
      <c r="Q16" s="123"/>
    </row>
    <row r="17" spans="5:17" s="118" customFormat="1" x14ac:dyDescent="0.25">
      <c r="E17" s="1001"/>
      <c r="F17" s="117"/>
      <c r="G17" s="117"/>
      <c r="H17" s="117"/>
      <c r="I17" s="117"/>
      <c r="J17" s="117"/>
      <c r="K17" s="117"/>
      <c r="L17" s="117"/>
      <c r="M17" s="117"/>
      <c r="N17" s="117"/>
      <c r="O17" s="117"/>
      <c r="P17" s="117"/>
      <c r="Q17" s="123"/>
    </row>
    <row r="18" spans="5:17" s="118" customFormat="1" x14ac:dyDescent="0.25">
      <c r="E18" s="1001"/>
      <c r="F18" s="117"/>
      <c r="G18" s="117"/>
      <c r="H18" s="117"/>
      <c r="I18" s="117"/>
      <c r="J18" s="117"/>
      <c r="K18" s="117"/>
      <c r="L18" s="117"/>
      <c r="M18" s="117"/>
      <c r="N18" s="117"/>
      <c r="O18" s="117"/>
      <c r="P18" s="117"/>
      <c r="Q18" s="123"/>
    </row>
    <row r="19" spans="5:17" s="118" customFormat="1" x14ac:dyDescent="0.25">
      <c r="E19" s="1001"/>
      <c r="F19" s="117"/>
      <c r="G19" s="117"/>
      <c r="H19" s="117"/>
      <c r="I19" s="117"/>
      <c r="J19" s="117"/>
      <c r="K19" s="117"/>
      <c r="L19" s="117"/>
      <c r="M19" s="117"/>
      <c r="N19" s="117"/>
      <c r="O19" s="117"/>
      <c r="P19" s="117"/>
      <c r="Q19" s="123"/>
    </row>
    <row r="20" spans="5:17" s="118" customFormat="1" x14ac:dyDescent="0.25">
      <c r="E20" s="1001"/>
      <c r="F20" s="117"/>
      <c r="G20" s="117"/>
      <c r="H20" s="117"/>
      <c r="I20" s="117"/>
      <c r="J20" s="117"/>
      <c r="K20" s="117"/>
      <c r="L20" s="117"/>
      <c r="M20" s="117"/>
      <c r="N20" s="117"/>
      <c r="O20" s="117"/>
      <c r="P20" s="117"/>
      <c r="Q20" s="123"/>
    </row>
    <row r="21" spans="5:17" s="118" customFormat="1" x14ac:dyDescent="0.25">
      <c r="E21" s="1001"/>
      <c r="F21" s="117"/>
      <c r="G21" s="117"/>
      <c r="H21" s="117"/>
      <c r="I21" s="117"/>
      <c r="J21" s="117"/>
      <c r="K21" s="117"/>
      <c r="L21" s="117"/>
      <c r="M21" s="117"/>
      <c r="N21" s="117"/>
      <c r="O21" s="117"/>
      <c r="P21" s="117"/>
      <c r="Q21" s="123"/>
    </row>
    <row r="22" spans="5:17" s="118" customFormat="1" x14ac:dyDescent="0.25">
      <c r="E22" s="1001"/>
      <c r="F22" s="117"/>
      <c r="G22" s="117"/>
      <c r="H22" s="117"/>
      <c r="I22" s="117"/>
      <c r="J22" s="117"/>
      <c r="K22" s="117"/>
      <c r="L22" s="117"/>
      <c r="M22" s="117"/>
      <c r="N22" s="117"/>
      <c r="O22" s="117"/>
      <c r="P22" s="117"/>
      <c r="Q22" s="123"/>
    </row>
    <row r="23" spans="5:17" s="118" customFormat="1" x14ac:dyDescent="0.25">
      <c r="E23" s="1001"/>
      <c r="F23" s="117"/>
      <c r="G23" s="117"/>
      <c r="H23" s="117"/>
      <c r="I23" s="117"/>
      <c r="J23" s="117"/>
      <c r="K23" s="117"/>
      <c r="L23" s="117"/>
      <c r="M23" s="117"/>
      <c r="N23" s="117"/>
      <c r="O23" s="117"/>
      <c r="P23" s="117"/>
      <c r="Q23" s="123"/>
    </row>
    <row r="24" spans="5:17" x14ac:dyDescent="0.25">
      <c r="E24" s="1001"/>
      <c r="F24" s="117"/>
      <c r="G24" s="117"/>
      <c r="H24" s="117"/>
      <c r="I24" s="117"/>
      <c r="J24" s="117"/>
      <c r="K24" s="117"/>
      <c r="L24" s="117"/>
      <c r="M24" s="117"/>
      <c r="N24" s="117"/>
      <c r="O24" s="117"/>
      <c r="P24" s="117"/>
      <c r="Q24" s="123"/>
    </row>
    <row r="25" spans="5:17" x14ac:dyDescent="0.25">
      <c r="E25" s="1001"/>
      <c r="F25" s="116"/>
      <c r="G25" s="117"/>
      <c r="H25" s="117"/>
      <c r="I25" s="117"/>
      <c r="J25" s="117"/>
      <c r="K25" s="117"/>
      <c r="L25" s="117"/>
      <c r="M25" s="117"/>
      <c r="N25" s="117"/>
      <c r="O25" s="117"/>
      <c r="P25" s="117"/>
      <c r="Q25" s="123"/>
    </row>
    <row r="26" spans="5:17" x14ac:dyDescent="0.25">
      <c r="E26" s="1001"/>
      <c r="F26" s="117"/>
      <c r="G26" s="117"/>
      <c r="H26" s="117"/>
      <c r="I26" s="117"/>
      <c r="J26" s="117"/>
      <c r="K26" s="117"/>
      <c r="L26" s="117"/>
      <c r="M26" s="117"/>
      <c r="N26" s="117"/>
      <c r="O26" s="117"/>
      <c r="P26" s="117"/>
      <c r="Q26" s="123"/>
    </row>
    <row r="27" spans="5:17" x14ac:dyDescent="0.25">
      <c r="E27" s="1001"/>
      <c r="F27" s="117"/>
      <c r="G27" s="117"/>
      <c r="H27" s="117"/>
      <c r="I27" s="117"/>
      <c r="J27" s="117"/>
      <c r="K27" s="117"/>
      <c r="L27" s="117"/>
      <c r="M27" s="117"/>
      <c r="N27" s="117"/>
      <c r="O27" s="117"/>
      <c r="P27" s="117"/>
      <c r="Q27" s="123"/>
    </row>
    <row r="28" spans="5:17" x14ac:dyDescent="0.25">
      <c r="E28" s="1001"/>
      <c r="F28" s="117"/>
      <c r="G28" s="117"/>
      <c r="H28" s="117"/>
      <c r="I28" s="117"/>
      <c r="J28" s="117"/>
      <c r="K28" s="117"/>
      <c r="L28" s="117"/>
      <c r="M28" s="117"/>
      <c r="N28" s="117"/>
      <c r="O28" s="117"/>
      <c r="P28" s="117"/>
      <c r="Q28" s="123"/>
    </row>
    <row r="29" spans="5:17" x14ac:dyDescent="0.25">
      <c r="E29" s="1001"/>
      <c r="F29" s="117"/>
      <c r="G29" s="117"/>
      <c r="H29" s="117"/>
      <c r="I29" s="117"/>
      <c r="J29" s="117"/>
      <c r="K29" s="117"/>
      <c r="L29" s="117"/>
      <c r="M29" s="117"/>
      <c r="N29" s="117"/>
      <c r="O29" s="117"/>
      <c r="P29" s="117"/>
      <c r="Q29" s="123"/>
    </row>
    <row r="30" spans="5:17" x14ac:dyDescent="0.25">
      <c r="E30" s="1001"/>
      <c r="F30" s="117"/>
      <c r="G30" s="117"/>
      <c r="H30" s="117"/>
      <c r="I30" s="117"/>
      <c r="J30" s="117"/>
      <c r="K30" s="117"/>
      <c r="L30" s="117"/>
      <c r="M30" s="117"/>
      <c r="N30" s="117"/>
      <c r="O30" s="117"/>
      <c r="P30" s="117"/>
      <c r="Q30" s="123"/>
    </row>
    <row r="31" spans="5:17" x14ac:dyDescent="0.25">
      <c r="E31" s="1001"/>
      <c r="F31" s="117"/>
      <c r="G31" s="117"/>
      <c r="H31" s="117"/>
      <c r="I31" s="117"/>
      <c r="J31" s="117"/>
      <c r="K31" s="117"/>
      <c r="L31" s="117"/>
      <c r="M31" s="117"/>
      <c r="N31" s="117"/>
      <c r="O31" s="117"/>
      <c r="P31" s="117"/>
      <c r="Q31" s="123"/>
    </row>
    <row r="32" spans="5:17" x14ac:dyDescent="0.25">
      <c r="E32" s="1001"/>
      <c r="F32" s="117"/>
      <c r="G32" s="117"/>
      <c r="H32" s="117"/>
      <c r="I32" s="117"/>
      <c r="J32" s="117"/>
      <c r="K32" s="117"/>
      <c r="L32" s="117"/>
      <c r="M32" s="117"/>
      <c r="N32" s="117"/>
      <c r="O32" s="117"/>
      <c r="P32" s="117"/>
      <c r="Q32" s="123"/>
    </row>
    <row r="33" spans="3:17" s="125" customFormat="1" ht="18.75" x14ac:dyDescent="0.3">
      <c r="C33" s="126">
        <v>2019</v>
      </c>
      <c r="D33" s="128" t="s">
        <v>3203</v>
      </c>
      <c r="E33" s="1000" t="s">
        <v>3204</v>
      </c>
      <c r="F33" s="1000"/>
      <c r="G33" s="1000"/>
      <c r="H33" s="1000"/>
      <c r="I33" s="1000"/>
      <c r="J33" s="1000"/>
      <c r="K33" s="1000"/>
      <c r="L33" s="1000"/>
      <c r="M33" s="1000"/>
      <c r="N33" s="1000"/>
      <c r="O33" s="1000"/>
      <c r="P33" s="1000"/>
      <c r="Q33" s="1000"/>
    </row>
    <row r="34" spans="3:17" s="118" customFormat="1" x14ac:dyDescent="0.25">
      <c r="E34" s="1002" t="s">
        <v>3205</v>
      </c>
      <c r="F34" s="116" t="s">
        <v>3206</v>
      </c>
      <c r="G34" s="117"/>
      <c r="H34" s="117"/>
      <c r="I34" s="117"/>
      <c r="J34" s="117"/>
      <c r="K34" s="117"/>
      <c r="L34" s="117"/>
      <c r="M34" s="117"/>
      <c r="N34" s="117"/>
      <c r="O34" s="117"/>
      <c r="P34" s="117"/>
      <c r="Q34" s="123"/>
    </row>
    <row r="35" spans="3:17" s="118" customFormat="1" x14ac:dyDescent="0.25">
      <c r="E35" s="1002"/>
      <c r="F35" s="117"/>
      <c r="G35" s="117"/>
      <c r="H35" s="117"/>
      <c r="I35" s="117"/>
      <c r="J35" s="117"/>
      <c r="K35" s="117"/>
      <c r="L35" s="117"/>
      <c r="M35" s="117"/>
      <c r="N35" s="117"/>
      <c r="O35" s="117"/>
      <c r="P35" s="117"/>
      <c r="Q35" s="123"/>
    </row>
    <row r="36" spans="3:17" x14ac:dyDescent="0.25">
      <c r="E36" s="1002"/>
      <c r="F36" s="117"/>
      <c r="G36" s="117"/>
      <c r="H36" s="117"/>
      <c r="I36" s="117"/>
      <c r="J36" s="117"/>
      <c r="K36" s="117"/>
      <c r="L36" s="117"/>
      <c r="M36" s="117"/>
      <c r="N36" s="117"/>
      <c r="O36" s="117"/>
      <c r="P36" s="117"/>
      <c r="Q36" s="123"/>
    </row>
    <row r="37" spans="3:17" x14ac:dyDescent="0.25">
      <c r="E37" s="1002"/>
      <c r="F37" s="116"/>
      <c r="G37" s="117"/>
      <c r="H37" s="117"/>
      <c r="I37" s="117"/>
      <c r="J37" s="117"/>
      <c r="K37" s="117"/>
      <c r="L37" s="117"/>
      <c r="M37" s="117"/>
      <c r="N37" s="117"/>
      <c r="O37" s="117"/>
      <c r="P37" s="117"/>
      <c r="Q37" s="123"/>
    </row>
    <row r="38" spans="3:17" x14ac:dyDescent="0.25">
      <c r="E38" s="1002"/>
      <c r="F38" s="117"/>
      <c r="G38" s="117"/>
      <c r="H38" s="117"/>
      <c r="I38" s="117"/>
      <c r="J38" s="117"/>
      <c r="K38" s="117"/>
      <c r="L38" s="117"/>
      <c r="M38" s="117"/>
      <c r="N38" s="117"/>
      <c r="O38" s="117"/>
      <c r="P38" s="117"/>
      <c r="Q38" s="123"/>
    </row>
    <row r="39" spans="3:17" x14ac:dyDescent="0.25">
      <c r="E39" s="1002"/>
      <c r="F39" s="117"/>
      <c r="G39" s="117"/>
      <c r="H39" s="117"/>
      <c r="I39" s="117"/>
      <c r="J39" s="117"/>
      <c r="K39" s="117"/>
      <c r="L39" s="117"/>
      <c r="M39" s="117"/>
      <c r="N39" s="117"/>
      <c r="O39" s="117"/>
      <c r="P39" s="117"/>
      <c r="Q39" s="123"/>
    </row>
    <row r="40" spans="3:17" x14ac:dyDescent="0.25">
      <c r="E40" s="1002"/>
      <c r="F40" s="117"/>
      <c r="G40" s="117"/>
      <c r="H40" s="117"/>
      <c r="I40" s="117"/>
      <c r="J40" s="117"/>
      <c r="K40" s="117"/>
      <c r="L40" s="117"/>
      <c r="M40" s="117"/>
      <c r="N40" s="117"/>
      <c r="O40" s="117"/>
      <c r="P40" s="117"/>
      <c r="Q40" s="123"/>
    </row>
    <row r="41" spans="3:17" x14ac:dyDescent="0.25">
      <c r="E41" s="1002"/>
      <c r="F41" s="117"/>
      <c r="G41" s="117"/>
      <c r="H41" s="117"/>
      <c r="I41" s="117"/>
      <c r="J41" s="117"/>
      <c r="K41" s="117"/>
      <c r="L41" s="117"/>
      <c r="M41" s="117"/>
      <c r="N41" s="117"/>
      <c r="O41" s="117"/>
      <c r="P41" s="117"/>
      <c r="Q41" s="123"/>
    </row>
    <row r="42" spans="3:17" x14ac:dyDescent="0.25">
      <c r="E42" s="1002"/>
      <c r="F42" s="117"/>
      <c r="G42" s="117"/>
      <c r="H42" s="117"/>
      <c r="I42" s="117"/>
      <c r="J42" s="117"/>
      <c r="K42" s="117"/>
      <c r="L42" s="117"/>
      <c r="M42" s="117"/>
      <c r="N42" s="117"/>
      <c r="O42" s="117"/>
      <c r="P42" s="117"/>
      <c r="Q42" s="123"/>
    </row>
    <row r="43" spans="3:17" x14ac:dyDescent="0.25">
      <c r="E43" s="1002"/>
      <c r="F43" s="117"/>
      <c r="G43" s="117"/>
      <c r="H43" s="117"/>
      <c r="I43" s="117"/>
      <c r="J43" s="117"/>
      <c r="K43" s="117"/>
      <c r="L43" s="117"/>
      <c r="M43" s="117"/>
      <c r="N43" s="117"/>
      <c r="O43" s="117"/>
      <c r="P43" s="117"/>
      <c r="Q43" s="123"/>
    </row>
    <row r="44" spans="3:17" ht="18.75" x14ac:dyDescent="0.3">
      <c r="C44" s="126" t="s">
        <v>3207</v>
      </c>
      <c r="D44" s="128" t="s">
        <v>3208</v>
      </c>
      <c r="E44" s="999" t="s">
        <v>3209</v>
      </c>
      <c r="F44" s="999"/>
      <c r="G44" s="999"/>
      <c r="H44" s="999"/>
      <c r="I44" s="999"/>
      <c r="J44" s="999"/>
      <c r="K44" s="999"/>
      <c r="L44" s="999"/>
      <c r="M44" s="999"/>
      <c r="N44" s="999"/>
      <c r="O44" s="999"/>
      <c r="P44" s="999"/>
      <c r="Q44" s="999"/>
    </row>
    <row r="45" spans="3:17" s="118" customFormat="1" x14ac:dyDescent="0.25">
      <c r="E45" s="123"/>
      <c r="F45" s="121" t="s">
        <v>3210</v>
      </c>
      <c r="G45" s="122"/>
      <c r="H45" s="122"/>
      <c r="I45" s="122"/>
      <c r="J45" s="122"/>
      <c r="K45" s="122"/>
      <c r="L45" s="122"/>
      <c r="M45" s="122"/>
      <c r="N45" s="122"/>
      <c r="O45" s="122"/>
      <c r="P45" s="122"/>
      <c r="Q45" s="123"/>
    </row>
    <row r="46" spans="3:17" s="118" customFormat="1" x14ac:dyDescent="0.25">
      <c r="E46" s="123"/>
      <c r="F46" s="122"/>
      <c r="G46" s="122"/>
      <c r="H46" s="122"/>
      <c r="I46" s="122"/>
      <c r="J46" s="122"/>
      <c r="K46" s="122"/>
      <c r="L46" s="122"/>
      <c r="M46" s="122"/>
      <c r="N46" s="122"/>
      <c r="O46" s="122"/>
      <c r="P46" s="122"/>
      <c r="Q46" s="123"/>
    </row>
    <row r="47" spans="3:17" x14ac:dyDescent="0.25">
      <c r="E47" s="123"/>
      <c r="F47" s="122"/>
      <c r="G47" s="122"/>
      <c r="H47" s="122"/>
      <c r="I47" s="122"/>
      <c r="J47" s="122"/>
      <c r="K47" s="122"/>
      <c r="L47" s="122"/>
      <c r="M47" s="122"/>
      <c r="N47" s="122"/>
      <c r="O47" s="122"/>
      <c r="P47" s="122"/>
      <c r="Q47" s="123"/>
    </row>
    <row r="48" spans="3:17" x14ac:dyDescent="0.25">
      <c r="E48" s="123"/>
      <c r="F48" s="121"/>
      <c r="G48" s="122"/>
      <c r="H48" s="122"/>
      <c r="I48" s="122"/>
      <c r="J48" s="122"/>
      <c r="K48" s="122"/>
      <c r="L48" s="122"/>
      <c r="M48" s="122"/>
      <c r="N48" s="122"/>
      <c r="O48" s="122"/>
      <c r="P48" s="122"/>
      <c r="Q48" s="123"/>
    </row>
    <row r="49" spans="5:17" x14ac:dyDescent="0.25">
      <c r="E49" s="123"/>
      <c r="F49" s="122"/>
      <c r="G49" s="122"/>
      <c r="H49" s="122"/>
      <c r="I49" s="122"/>
      <c r="J49" s="122"/>
      <c r="K49" s="122"/>
      <c r="L49" s="122"/>
      <c r="M49" s="122"/>
      <c r="N49" s="122"/>
      <c r="O49" s="122"/>
      <c r="P49" s="122"/>
      <c r="Q49" s="123"/>
    </row>
    <row r="50" spans="5:17" x14ac:dyDescent="0.25">
      <c r="E50" s="123"/>
      <c r="F50" s="122"/>
      <c r="G50" s="122"/>
      <c r="H50" s="122"/>
      <c r="I50" s="122"/>
      <c r="J50" s="122"/>
      <c r="K50" s="122"/>
      <c r="L50" s="122"/>
      <c r="M50" s="122"/>
      <c r="N50" s="122"/>
      <c r="O50" s="122"/>
      <c r="P50" s="122"/>
      <c r="Q50" s="123"/>
    </row>
    <row r="51" spans="5:17" x14ac:dyDescent="0.25">
      <c r="E51" s="123"/>
      <c r="F51" s="122"/>
      <c r="G51" s="122"/>
      <c r="H51" s="122"/>
      <c r="I51" s="122"/>
      <c r="J51" s="122"/>
      <c r="K51" s="122"/>
      <c r="L51" s="122"/>
      <c r="M51" s="122"/>
      <c r="N51" s="122"/>
      <c r="O51" s="122"/>
      <c r="P51" s="122"/>
      <c r="Q51" s="123"/>
    </row>
    <row r="52" spans="5:17" x14ac:dyDescent="0.25">
      <c r="E52" s="123"/>
      <c r="F52" s="122"/>
      <c r="G52" s="122"/>
      <c r="H52" s="122"/>
      <c r="I52" s="122"/>
      <c r="J52" s="122"/>
      <c r="K52" s="122"/>
      <c r="L52" s="122"/>
      <c r="M52" s="122"/>
      <c r="N52" s="122"/>
      <c r="O52" s="122"/>
      <c r="P52" s="122"/>
      <c r="Q52" s="123"/>
    </row>
    <row r="53" spans="5:17" x14ac:dyDescent="0.25">
      <c r="E53" s="123"/>
      <c r="F53" s="122"/>
      <c r="G53" s="122"/>
      <c r="H53" s="122"/>
      <c r="I53" s="122"/>
      <c r="J53" s="122"/>
      <c r="K53" s="122"/>
      <c r="L53" s="122"/>
      <c r="M53" s="122"/>
      <c r="N53" s="122"/>
      <c r="O53" s="122"/>
      <c r="P53" s="122"/>
      <c r="Q53" s="123"/>
    </row>
    <row r="54" spans="5:17" x14ac:dyDescent="0.25">
      <c r="E54" s="123"/>
      <c r="F54" s="122"/>
      <c r="G54" s="122"/>
      <c r="H54" s="122"/>
      <c r="I54" s="122"/>
      <c r="J54" s="122"/>
      <c r="K54" s="122"/>
      <c r="L54" s="122"/>
      <c r="M54" s="122"/>
      <c r="N54" s="122"/>
      <c r="O54" s="122"/>
      <c r="P54" s="122"/>
      <c r="Q54" s="123"/>
    </row>
    <row r="55" spans="5:17" x14ac:dyDescent="0.25">
      <c r="E55" s="123"/>
      <c r="F55" s="123"/>
      <c r="G55" s="123"/>
      <c r="H55" s="123"/>
      <c r="I55" s="123"/>
      <c r="J55" s="123"/>
      <c r="K55" s="123"/>
      <c r="L55" s="123"/>
      <c r="M55" s="123"/>
      <c r="N55" s="123"/>
      <c r="O55" s="123"/>
      <c r="P55" s="123"/>
      <c r="Q55" s="123"/>
    </row>
    <row r="56" spans="5:17" ht="7.9" customHeight="1" x14ac:dyDescent="0.25"/>
  </sheetData>
  <mergeCells count="5">
    <mergeCell ref="E14:Q14"/>
    <mergeCell ref="E33:Q33"/>
    <mergeCell ref="E15:E32"/>
    <mergeCell ref="E44:Q44"/>
    <mergeCell ref="E34:E43"/>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C2:Y61"/>
  <sheetViews>
    <sheetView showGridLines="0" workbookViewId="0">
      <selection activeCell="AF27" sqref="AF27"/>
    </sheetView>
  </sheetViews>
  <sheetFormatPr defaultRowHeight="15" x14ac:dyDescent="0.25"/>
  <cols>
    <col min="1" max="1" width="4.28515625" customWidth="1"/>
    <col min="2" max="2" width="1.7109375" customWidth="1"/>
    <col min="3" max="3" width="2.28515625" customWidth="1"/>
    <col min="4" max="6" width="4.5703125" customWidth="1"/>
    <col min="7" max="7" width="4.85546875" customWidth="1"/>
    <col min="8" max="8" width="2.5703125" customWidth="1"/>
    <col min="9" max="14" width="4.5703125" customWidth="1"/>
    <col min="15" max="15" width="6.28515625" customWidth="1"/>
    <col min="16" max="20" width="4.5703125" customWidth="1"/>
    <col min="21" max="21" width="5.5703125" customWidth="1"/>
    <col min="22" max="24" width="4.5703125" customWidth="1"/>
    <col min="25" max="25" width="1.5703125" customWidth="1"/>
    <col min="26" max="26" width="1.28515625" customWidth="1"/>
    <col min="27" max="30" width="4.5703125" customWidth="1"/>
  </cols>
  <sheetData>
    <row r="2" spans="3:25" s="130" customFormat="1" ht="6" customHeight="1" x14ac:dyDescent="0.25">
      <c r="H2" s="131"/>
      <c r="I2" s="131"/>
      <c r="J2" s="131"/>
      <c r="K2" s="131"/>
      <c r="L2" s="131"/>
      <c r="M2" s="131"/>
      <c r="N2" s="131"/>
      <c r="O2" s="131"/>
      <c r="P2" s="133"/>
      <c r="Q2" s="133"/>
      <c r="R2" s="133"/>
      <c r="S2" s="133"/>
      <c r="T2" s="133"/>
      <c r="V2" s="132"/>
      <c r="W2" s="133"/>
      <c r="X2" s="133"/>
    </row>
    <row r="3" spans="3:25" ht="7.15" customHeight="1" x14ac:dyDescent="0.25"/>
    <row r="4" spans="3:25" ht="15.75" thickBot="1" x14ac:dyDescent="0.3">
      <c r="C4" s="123"/>
      <c r="D4" s="123"/>
      <c r="E4" s="123"/>
      <c r="F4" s="123"/>
      <c r="G4" s="123"/>
      <c r="H4" s="123"/>
      <c r="I4" s="123"/>
      <c r="J4" s="123"/>
      <c r="K4" s="123"/>
      <c r="L4" s="123"/>
      <c r="M4" s="123"/>
      <c r="N4" s="123"/>
      <c r="O4" s="123"/>
      <c r="P4" s="123"/>
      <c r="Q4" s="123"/>
      <c r="R4" s="123"/>
      <c r="S4" s="123"/>
      <c r="T4" s="123"/>
      <c r="U4" s="123"/>
      <c r="V4" s="123"/>
      <c r="W4" s="123"/>
      <c r="X4" s="123"/>
      <c r="Y4" s="123"/>
    </row>
    <row r="5" spans="3:25" ht="15.75" thickBot="1" x14ac:dyDescent="0.3">
      <c r="C5" s="123"/>
      <c r="D5" s="1004" t="s">
        <v>3199</v>
      </c>
      <c r="E5" s="1005"/>
      <c r="F5" s="1006"/>
      <c r="G5" s="123"/>
      <c r="H5" s="970" t="s">
        <v>3211</v>
      </c>
      <c r="I5" s="971"/>
      <c r="J5" s="971"/>
      <c r="K5" s="971"/>
      <c r="L5" s="971"/>
      <c r="M5" s="971"/>
      <c r="N5" s="971"/>
      <c r="O5" s="971"/>
      <c r="P5" s="971"/>
      <c r="Q5" s="971"/>
      <c r="R5" s="971"/>
      <c r="S5" s="971"/>
      <c r="T5" s="972"/>
      <c r="U5" s="123"/>
      <c r="V5" s="1007" t="s">
        <v>3212</v>
      </c>
      <c r="W5" s="1008"/>
      <c r="X5" s="1009"/>
      <c r="Y5" s="123"/>
    </row>
    <row r="6" spans="3:25" x14ac:dyDescent="0.25">
      <c r="C6" s="123"/>
      <c r="D6" s="129"/>
      <c r="E6" s="129"/>
      <c r="F6" s="129"/>
      <c r="G6" s="123"/>
      <c r="H6" s="30"/>
      <c r="I6" s="30"/>
      <c r="J6" s="30"/>
      <c r="K6" s="30"/>
      <c r="L6" s="30"/>
      <c r="M6" s="30"/>
      <c r="N6" s="30"/>
      <c r="O6" s="30"/>
      <c r="P6" s="30"/>
      <c r="Q6" s="30"/>
      <c r="R6" s="30"/>
      <c r="S6" s="30"/>
      <c r="T6" s="30"/>
      <c r="U6" s="123"/>
      <c r="V6" s="139"/>
      <c r="W6" s="139"/>
      <c r="X6" s="139"/>
      <c r="Y6" s="123"/>
    </row>
    <row r="7" spans="3:25" x14ac:dyDescent="0.25">
      <c r="C7" s="123"/>
      <c r="D7" s="129"/>
      <c r="E7" s="129"/>
      <c r="F7" s="129"/>
      <c r="G7" s="143" t="s">
        <v>3213</v>
      </c>
      <c r="H7" s="30"/>
      <c r="I7" s="30"/>
      <c r="J7" s="30"/>
      <c r="K7" s="30"/>
      <c r="L7" s="30"/>
      <c r="M7" s="30"/>
      <c r="N7" s="30"/>
      <c r="O7" s="30"/>
      <c r="P7" s="30"/>
      <c r="Q7" s="30"/>
      <c r="R7" s="30"/>
      <c r="S7" s="30"/>
      <c r="T7" s="30"/>
      <c r="U7" s="143" t="s">
        <v>3214</v>
      </c>
      <c r="V7" s="140"/>
      <c r="W7" s="140"/>
      <c r="X7" s="140"/>
      <c r="Y7" s="123"/>
    </row>
    <row r="8" spans="3:25" x14ac:dyDescent="0.25">
      <c r="C8" s="123"/>
      <c r="D8" s="36"/>
      <c r="E8" s="142" t="s">
        <v>3215</v>
      </c>
      <c r="F8" s="36"/>
      <c r="G8" s="144"/>
      <c r="H8" s="117"/>
      <c r="I8" s="117"/>
      <c r="J8" s="117"/>
      <c r="K8" s="117"/>
      <c r="L8" s="117"/>
      <c r="M8" s="117"/>
      <c r="N8" s="117"/>
      <c r="O8" s="137" t="s">
        <v>3216</v>
      </c>
      <c r="P8" s="117"/>
      <c r="Q8" s="117"/>
      <c r="R8" s="117"/>
      <c r="S8" s="117"/>
      <c r="T8" s="117"/>
      <c r="U8" s="143"/>
      <c r="V8" s="140"/>
      <c r="W8" s="138" t="s">
        <v>3217</v>
      </c>
      <c r="X8" s="140"/>
      <c r="Y8" s="123"/>
    </row>
    <row r="9" spans="3:25" x14ac:dyDescent="0.25">
      <c r="C9" s="123"/>
      <c r="D9" s="36"/>
      <c r="E9" s="142" t="s">
        <v>3218</v>
      </c>
      <c r="F9" s="36"/>
      <c r="G9" s="147" t="s">
        <v>3219</v>
      </c>
      <c r="H9" s="1003" t="s">
        <v>3220</v>
      </c>
      <c r="I9" s="1003"/>
      <c r="J9" s="1003"/>
      <c r="K9" s="1003"/>
      <c r="L9" s="1003"/>
      <c r="M9" s="1003"/>
      <c r="N9" s="1003"/>
      <c r="O9" s="146" t="s">
        <v>3221</v>
      </c>
      <c r="P9" s="1003" t="s">
        <v>3222</v>
      </c>
      <c r="Q9" s="1003"/>
      <c r="R9" s="1003"/>
      <c r="S9" s="1003"/>
      <c r="T9" s="1003"/>
      <c r="U9" s="147" t="s">
        <v>3223</v>
      </c>
      <c r="V9" s="141"/>
      <c r="W9" s="135" t="s">
        <v>3224</v>
      </c>
      <c r="X9" s="141"/>
      <c r="Y9" s="123"/>
    </row>
    <row r="10" spans="3:25" x14ac:dyDescent="0.25">
      <c r="C10" s="123"/>
      <c r="D10" s="36"/>
      <c r="E10" s="142"/>
      <c r="F10" s="36"/>
      <c r="G10" s="144"/>
      <c r="H10" s="134"/>
      <c r="I10" s="134"/>
      <c r="J10" s="134"/>
      <c r="K10" s="134"/>
      <c r="L10" s="134"/>
      <c r="M10" s="134"/>
      <c r="N10" s="134"/>
      <c r="O10" s="136"/>
      <c r="P10" s="134"/>
      <c r="Q10" s="134"/>
      <c r="R10" s="134"/>
      <c r="S10" s="134"/>
      <c r="T10" s="134"/>
      <c r="U10" s="144"/>
      <c r="V10" s="141"/>
      <c r="W10" s="135"/>
      <c r="X10" s="141"/>
      <c r="Y10" s="123"/>
    </row>
    <row r="11" spans="3:25" x14ac:dyDescent="0.25">
      <c r="C11" s="123"/>
      <c r="D11" s="36"/>
      <c r="E11" s="36"/>
      <c r="F11" s="36"/>
      <c r="G11" s="145"/>
      <c r="H11" s="134"/>
      <c r="I11" s="117"/>
      <c r="J11" s="117"/>
      <c r="K11" s="117"/>
      <c r="L11" s="117"/>
      <c r="M11" s="117"/>
      <c r="N11" s="117"/>
      <c r="O11" s="134"/>
      <c r="P11" s="117"/>
      <c r="Q11" s="117"/>
      <c r="R11" s="117"/>
      <c r="S11" s="117"/>
      <c r="T11" s="117"/>
      <c r="U11" s="145"/>
      <c r="V11" s="122"/>
      <c r="W11" s="122"/>
      <c r="X11" s="122"/>
      <c r="Y11" s="123"/>
    </row>
    <row r="12" spans="3:25" x14ac:dyDescent="0.25">
      <c r="C12" s="123"/>
      <c r="D12" s="36"/>
      <c r="E12" s="36"/>
      <c r="F12" s="36"/>
      <c r="G12" s="123"/>
      <c r="H12" s="117"/>
      <c r="I12" s="117"/>
      <c r="J12" s="117"/>
      <c r="K12" s="117"/>
      <c r="L12" s="117"/>
      <c r="M12" s="117"/>
      <c r="N12" s="117"/>
      <c r="O12" s="117"/>
      <c r="P12" s="117"/>
      <c r="Q12" s="117"/>
      <c r="R12" s="117"/>
      <c r="S12" s="117"/>
      <c r="T12" s="117"/>
      <c r="U12" s="123"/>
      <c r="V12" s="122"/>
      <c r="W12" s="122"/>
      <c r="X12" s="122"/>
      <c r="Y12" s="123"/>
    </row>
    <row r="13" spans="3:25" x14ac:dyDescent="0.25">
      <c r="C13" s="123"/>
      <c r="D13" s="36"/>
      <c r="E13" s="36"/>
      <c r="F13" s="36"/>
      <c r="G13" s="123"/>
      <c r="H13" s="117"/>
      <c r="I13" s="117"/>
      <c r="J13" s="117"/>
      <c r="K13" s="117"/>
      <c r="L13" s="117"/>
      <c r="M13" s="117"/>
      <c r="N13" s="117"/>
      <c r="O13" s="117"/>
      <c r="P13" s="117"/>
      <c r="Q13" s="117"/>
      <c r="R13" s="117"/>
      <c r="S13" s="117"/>
      <c r="T13" s="117"/>
      <c r="U13" s="123"/>
      <c r="V13" s="122"/>
      <c r="W13" s="122"/>
      <c r="X13" s="122"/>
      <c r="Y13" s="123"/>
    </row>
    <row r="14" spans="3:25" x14ac:dyDescent="0.25">
      <c r="C14" s="123"/>
      <c r="D14" s="36"/>
      <c r="E14" s="36"/>
      <c r="F14" s="36"/>
      <c r="G14" s="123"/>
      <c r="H14" s="117"/>
      <c r="I14" s="117"/>
      <c r="J14" s="117"/>
      <c r="K14" s="117"/>
      <c r="L14" s="117"/>
      <c r="M14" s="117"/>
      <c r="N14" s="117"/>
      <c r="O14" s="117"/>
      <c r="P14" s="117"/>
      <c r="Q14" s="117"/>
      <c r="R14" s="117"/>
      <c r="S14" s="117"/>
      <c r="T14" s="117"/>
      <c r="U14" s="123"/>
      <c r="V14" s="122"/>
      <c r="W14" s="122"/>
      <c r="X14" s="122"/>
      <c r="Y14" s="123"/>
    </row>
    <row r="15" spans="3:25" x14ac:dyDescent="0.25">
      <c r="C15" s="123"/>
      <c r="D15" s="36"/>
      <c r="E15" s="36"/>
      <c r="F15" s="36"/>
      <c r="G15" s="123"/>
      <c r="H15" s="117"/>
      <c r="I15" s="117"/>
      <c r="J15" s="117"/>
      <c r="K15" s="117"/>
      <c r="L15" s="117"/>
      <c r="M15" s="117"/>
      <c r="N15" s="117"/>
      <c r="O15" s="117"/>
      <c r="P15" s="117"/>
      <c r="Q15" s="117"/>
      <c r="R15" s="117"/>
      <c r="S15" s="117"/>
      <c r="T15" s="117"/>
      <c r="U15" s="123"/>
      <c r="V15" s="122"/>
      <c r="W15" s="122"/>
      <c r="X15" s="122"/>
      <c r="Y15" s="123"/>
    </row>
    <row r="16" spans="3:25" x14ac:dyDescent="0.25">
      <c r="C16" s="123"/>
      <c r="D16" s="36"/>
      <c r="E16" s="36"/>
      <c r="F16" s="36"/>
      <c r="G16" s="123"/>
      <c r="H16" s="117"/>
      <c r="I16" s="117"/>
      <c r="J16" s="117"/>
      <c r="K16" s="117"/>
      <c r="L16" s="117"/>
      <c r="M16" s="117"/>
      <c r="N16" s="117"/>
      <c r="O16" s="117"/>
      <c r="P16" s="117"/>
      <c r="Q16" s="117"/>
      <c r="R16" s="117"/>
      <c r="S16" s="117"/>
      <c r="T16" s="117"/>
      <c r="U16" s="123"/>
      <c r="V16" s="122"/>
      <c r="W16" s="122"/>
      <c r="X16" s="122"/>
      <c r="Y16" s="123"/>
    </row>
    <row r="17" spans="3:25" x14ac:dyDescent="0.25">
      <c r="C17" s="123"/>
      <c r="D17" s="36"/>
      <c r="E17" s="36"/>
      <c r="F17" s="36"/>
      <c r="G17" s="123"/>
      <c r="H17" s="117"/>
      <c r="I17" s="117"/>
      <c r="J17" s="117"/>
      <c r="K17" s="117"/>
      <c r="L17" s="117"/>
      <c r="M17" s="117"/>
      <c r="N17" s="117"/>
      <c r="O17" s="117"/>
      <c r="P17" s="117"/>
      <c r="Q17" s="117"/>
      <c r="R17" s="117"/>
      <c r="S17" s="117"/>
      <c r="T17" s="117"/>
      <c r="U17" s="123"/>
      <c r="V17" s="122"/>
      <c r="W17" s="122"/>
      <c r="X17" s="122"/>
      <c r="Y17" s="123"/>
    </row>
    <row r="18" spans="3:25" x14ac:dyDescent="0.25">
      <c r="C18" s="123"/>
      <c r="D18" s="36"/>
      <c r="E18" s="36"/>
      <c r="F18" s="36"/>
      <c r="G18" s="123"/>
      <c r="H18" s="117"/>
      <c r="I18" s="117"/>
      <c r="J18" s="117"/>
      <c r="K18" s="117"/>
      <c r="L18" s="117"/>
      <c r="M18" s="117"/>
      <c r="N18" s="117"/>
      <c r="O18" s="117"/>
      <c r="P18" s="117"/>
      <c r="Q18" s="117"/>
      <c r="R18" s="117"/>
      <c r="S18" s="117"/>
      <c r="T18" s="117"/>
      <c r="U18" s="123"/>
      <c r="V18" s="122"/>
      <c r="W18" s="122"/>
      <c r="X18" s="122"/>
      <c r="Y18" s="123"/>
    </row>
    <row r="19" spans="3:25" x14ac:dyDescent="0.25">
      <c r="C19" s="123"/>
      <c r="D19" s="36"/>
      <c r="E19" s="36"/>
      <c r="F19" s="36"/>
      <c r="G19" s="123"/>
      <c r="H19" s="117"/>
      <c r="I19" s="117"/>
      <c r="J19" s="117"/>
      <c r="K19" s="117"/>
      <c r="L19" s="117"/>
      <c r="M19" s="117"/>
      <c r="N19" s="117"/>
      <c r="O19" s="117"/>
      <c r="P19" s="117"/>
      <c r="Q19" s="117"/>
      <c r="R19" s="117"/>
      <c r="S19" s="117"/>
      <c r="T19" s="117"/>
      <c r="U19" s="123"/>
      <c r="V19" s="122"/>
      <c r="W19" s="122"/>
      <c r="X19" s="122"/>
      <c r="Y19" s="123"/>
    </row>
    <row r="20" spans="3:25" x14ac:dyDescent="0.25">
      <c r="C20" s="123"/>
      <c r="D20" s="36"/>
      <c r="E20" s="36"/>
      <c r="F20" s="36"/>
      <c r="G20" s="123"/>
      <c r="H20" s="117"/>
      <c r="I20" s="117"/>
      <c r="J20" s="117"/>
      <c r="K20" s="117"/>
      <c r="L20" s="117"/>
      <c r="M20" s="117"/>
      <c r="N20" s="117"/>
      <c r="O20" s="117"/>
      <c r="P20" s="117"/>
      <c r="Q20" s="117"/>
      <c r="R20" s="117"/>
      <c r="S20" s="117"/>
      <c r="T20" s="117"/>
      <c r="U20" s="123"/>
      <c r="V20" s="122"/>
      <c r="W20" s="122"/>
      <c r="X20" s="122"/>
      <c r="Y20" s="123"/>
    </row>
    <row r="21" spans="3:25" x14ac:dyDescent="0.25">
      <c r="C21" s="123"/>
      <c r="D21" s="36"/>
      <c r="E21" s="36"/>
      <c r="F21" s="36"/>
      <c r="G21" s="123"/>
      <c r="H21" s="117"/>
      <c r="I21" s="117"/>
      <c r="J21" s="117"/>
      <c r="K21" s="117"/>
      <c r="L21" s="117"/>
      <c r="M21" s="117"/>
      <c r="N21" s="117"/>
      <c r="O21" s="117"/>
      <c r="P21" s="117"/>
      <c r="Q21" s="117"/>
      <c r="R21" s="117"/>
      <c r="S21" s="117"/>
      <c r="T21" s="117"/>
      <c r="U21" s="123"/>
      <c r="V21" s="122"/>
      <c r="W21" s="122"/>
      <c r="X21" s="122"/>
      <c r="Y21" s="123"/>
    </row>
    <row r="22" spans="3:25" x14ac:dyDescent="0.25">
      <c r="C22" s="123"/>
      <c r="D22" s="36"/>
      <c r="E22" s="36"/>
      <c r="F22" s="36"/>
      <c r="G22" s="123"/>
      <c r="H22" s="117"/>
      <c r="I22" s="117"/>
      <c r="J22" s="117"/>
      <c r="K22" s="117"/>
      <c r="L22" s="117"/>
      <c r="M22" s="117"/>
      <c r="N22" s="117"/>
      <c r="O22" s="117"/>
      <c r="P22" s="117"/>
      <c r="Q22" s="117"/>
      <c r="R22" s="117"/>
      <c r="S22" s="117"/>
      <c r="T22" s="117"/>
      <c r="U22" s="123"/>
      <c r="V22" s="122"/>
      <c r="W22" s="122"/>
      <c r="X22" s="122"/>
      <c r="Y22" s="123"/>
    </row>
    <row r="23" spans="3:25" x14ac:dyDescent="0.25">
      <c r="C23" s="123"/>
      <c r="D23" s="36"/>
      <c r="E23" s="36"/>
      <c r="F23" s="36"/>
      <c r="G23" s="123"/>
      <c r="H23" s="117"/>
      <c r="I23" s="117"/>
      <c r="J23" s="117"/>
      <c r="K23" s="117"/>
      <c r="L23" s="117"/>
      <c r="M23" s="117"/>
      <c r="N23" s="117"/>
      <c r="O23" s="117"/>
      <c r="P23" s="117"/>
      <c r="Q23" s="117"/>
      <c r="R23" s="117"/>
      <c r="S23" s="117"/>
      <c r="T23" s="117"/>
      <c r="U23" s="123"/>
      <c r="V23" s="122"/>
      <c r="W23" s="122"/>
      <c r="X23" s="122"/>
      <c r="Y23" s="123"/>
    </row>
    <row r="24" spans="3:25" x14ac:dyDescent="0.25">
      <c r="C24" s="123"/>
      <c r="D24" s="36"/>
      <c r="E24" s="36"/>
      <c r="F24" s="36"/>
      <c r="G24" s="123"/>
      <c r="H24" s="117"/>
      <c r="I24" s="117"/>
      <c r="J24" s="117"/>
      <c r="K24" s="117"/>
      <c r="L24" s="117"/>
      <c r="M24" s="117"/>
      <c r="N24" s="117"/>
      <c r="O24" s="117"/>
      <c r="P24" s="117"/>
      <c r="Q24" s="117"/>
      <c r="R24" s="117"/>
      <c r="S24" s="117"/>
      <c r="T24" s="117"/>
      <c r="U24" s="123"/>
      <c r="V24" s="122"/>
      <c r="W24" s="122"/>
      <c r="X24" s="122"/>
      <c r="Y24" s="123"/>
    </row>
    <row r="25" spans="3:25" x14ac:dyDescent="0.25">
      <c r="C25" s="123"/>
      <c r="D25" s="36"/>
      <c r="E25" s="36"/>
      <c r="F25" s="36"/>
      <c r="G25" s="123"/>
      <c r="H25" s="117"/>
      <c r="I25" s="117"/>
      <c r="J25" s="117"/>
      <c r="K25" s="117"/>
      <c r="L25" s="117"/>
      <c r="M25" s="117"/>
      <c r="N25" s="117"/>
      <c r="O25" s="117"/>
      <c r="P25" s="117"/>
      <c r="Q25" s="117"/>
      <c r="R25" s="117"/>
      <c r="S25" s="117"/>
      <c r="T25" s="117"/>
      <c r="U25" s="123"/>
      <c r="V25" s="122"/>
      <c r="W25" s="122"/>
      <c r="X25" s="122"/>
      <c r="Y25" s="123"/>
    </row>
    <row r="26" spans="3:25" x14ac:dyDescent="0.25">
      <c r="C26" s="123"/>
      <c r="D26" s="36"/>
      <c r="E26" s="36"/>
      <c r="F26" s="36"/>
      <c r="G26" s="123"/>
      <c r="H26" s="117"/>
      <c r="I26" s="117"/>
      <c r="J26" s="117"/>
      <c r="K26" s="117"/>
      <c r="L26" s="117"/>
      <c r="M26" s="117"/>
      <c r="N26" s="117"/>
      <c r="O26" s="117"/>
      <c r="P26" s="117"/>
      <c r="Q26" s="117"/>
      <c r="R26" s="117"/>
      <c r="S26" s="117"/>
      <c r="T26" s="117"/>
      <c r="U26" s="123"/>
      <c r="V26" s="122"/>
      <c r="W26" s="122"/>
      <c r="X26" s="122"/>
      <c r="Y26" s="123"/>
    </row>
    <row r="27" spans="3:25" x14ac:dyDescent="0.25">
      <c r="C27" s="123"/>
      <c r="D27" s="36"/>
      <c r="E27" s="36"/>
      <c r="F27" s="36"/>
      <c r="G27" s="123"/>
      <c r="H27" s="117"/>
      <c r="I27" s="117"/>
      <c r="J27" s="117"/>
      <c r="K27" s="117"/>
      <c r="L27" s="117"/>
      <c r="M27" s="117"/>
      <c r="N27" s="117"/>
      <c r="O27" s="117"/>
      <c r="P27" s="117"/>
      <c r="Q27" s="117"/>
      <c r="R27" s="117"/>
      <c r="S27" s="117"/>
      <c r="T27" s="117"/>
      <c r="U27" s="123"/>
      <c r="V27" s="122"/>
      <c r="W27" s="122"/>
      <c r="X27" s="122"/>
      <c r="Y27" s="123"/>
    </row>
    <row r="28" spans="3:25" x14ac:dyDescent="0.25">
      <c r="C28" s="123"/>
      <c r="D28" s="36"/>
      <c r="E28" s="36"/>
      <c r="F28" s="36"/>
      <c r="G28" s="123"/>
      <c r="H28" s="117"/>
      <c r="I28" s="117"/>
      <c r="J28" s="117"/>
      <c r="K28" s="117"/>
      <c r="L28" s="117"/>
      <c r="M28" s="117"/>
      <c r="N28" s="117"/>
      <c r="O28" s="117"/>
      <c r="P28" s="117"/>
      <c r="Q28" s="117"/>
      <c r="R28" s="117"/>
      <c r="S28" s="117"/>
      <c r="T28" s="117"/>
      <c r="U28" s="123"/>
      <c r="V28" s="122"/>
      <c r="W28" s="122"/>
      <c r="X28" s="122"/>
      <c r="Y28" s="123"/>
    </row>
    <row r="29" spans="3:25" x14ac:dyDescent="0.25">
      <c r="C29" s="123"/>
      <c r="D29" s="36"/>
      <c r="E29" s="36"/>
      <c r="F29" s="36"/>
      <c r="G29" s="123"/>
      <c r="H29" s="117"/>
      <c r="I29" s="117"/>
      <c r="J29" s="117"/>
      <c r="K29" s="117"/>
      <c r="L29" s="117"/>
      <c r="M29" s="117"/>
      <c r="N29" s="117"/>
      <c r="O29" s="117"/>
      <c r="P29" s="117"/>
      <c r="Q29" s="117"/>
      <c r="R29" s="117"/>
      <c r="S29" s="117"/>
      <c r="T29" s="117"/>
      <c r="U29" s="123"/>
      <c r="V29" s="122"/>
      <c r="W29" s="122"/>
      <c r="X29" s="122"/>
      <c r="Y29" s="123"/>
    </row>
    <row r="30" spans="3:25" ht="7.9" customHeight="1" x14ac:dyDescent="0.25">
      <c r="C30" s="123"/>
      <c r="D30" s="123"/>
      <c r="E30" s="123"/>
      <c r="F30" s="123"/>
      <c r="G30" s="123"/>
      <c r="H30" s="123"/>
      <c r="I30" s="123"/>
      <c r="J30" s="123"/>
      <c r="K30" s="123"/>
      <c r="L30" s="123"/>
      <c r="M30" s="123"/>
      <c r="N30" s="123"/>
      <c r="O30" s="123"/>
      <c r="P30" s="123"/>
      <c r="Q30" s="123"/>
      <c r="R30" s="123"/>
      <c r="S30" s="123"/>
      <c r="T30" s="123"/>
      <c r="U30" s="123"/>
      <c r="V30" s="123"/>
      <c r="W30" s="123"/>
      <c r="X30" s="123"/>
      <c r="Y30" s="123"/>
    </row>
    <row r="31" spans="3:25" ht="7.15" customHeight="1" x14ac:dyDescent="0.25"/>
    <row r="35" spans="3:25" ht="15.75" thickBot="1" x14ac:dyDescent="0.3">
      <c r="C35" s="123"/>
      <c r="D35" s="123"/>
      <c r="E35" s="123"/>
      <c r="F35" s="123"/>
      <c r="G35" s="123"/>
      <c r="H35" s="123"/>
      <c r="I35" s="123"/>
      <c r="J35" s="123"/>
      <c r="K35" s="123"/>
      <c r="L35" s="123"/>
      <c r="M35" s="123"/>
      <c r="N35" s="123"/>
      <c r="O35" s="123"/>
      <c r="P35" s="123"/>
      <c r="Q35" s="123"/>
      <c r="R35" s="123"/>
      <c r="S35" s="123"/>
      <c r="T35" s="123"/>
      <c r="U35" s="123"/>
      <c r="V35" s="123"/>
      <c r="W35" s="123"/>
      <c r="X35" s="123"/>
      <c r="Y35" s="123"/>
    </row>
    <row r="36" spans="3:25" ht="15.75" thickBot="1" x14ac:dyDescent="0.3">
      <c r="C36" s="123"/>
      <c r="D36" s="1004" t="s">
        <v>3199</v>
      </c>
      <c r="E36" s="1005"/>
      <c r="F36" s="1006"/>
      <c r="G36" s="123"/>
      <c r="H36" s="970" t="s">
        <v>3211</v>
      </c>
      <c r="I36" s="971"/>
      <c r="J36" s="971"/>
      <c r="K36" s="971"/>
      <c r="L36" s="971"/>
      <c r="M36" s="971"/>
      <c r="N36" s="971"/>
      <c r="O36" s="971"/>
      <c r="P36" s="971"/>
      <c r="Q36" s="971"/>
      <c r="R36" s="971"/>
      <c r="S36" s="971"/>
      <c r="T36" s="972"/>
      <c r="U36" s="123"/>
      <c r="V36" s="1007" t="s">
        <v>3212</v>
      </c>
      <c r="W36" s="1008"/>
      <c r="X36" s="1009"/>
      <c r="Y36" s="123"/>
    </row>
    <row r="37" spans="3:25" x14ac:dyDescent="0.25">
      <c r="C37" s="123"/>
      <c r="D37" s="129"/>
      <c r="E37" s="129"/>
      <c r="F37" s="129"/>
      <c r="G37" s="123"/>
      <c r="H37" s="30"/>
      <c r="I37" s="30"/>
      <c r="J37" s="30"/>
      <c r="K37" s="30"/>
      <c r="L37" s="30"/>
      <c r="M37" s="30"/>
      <c r="N37" s="30"/>
      <c r="O37" s="30"/>
      <c r="P37" s="30"/>
      <c r="Q37" s="30"/>
      <c r="R37" s="30"/>
      <c r="S37" s="30"/>
      <c r="T37" s="30"/>
      <c r="U37" s="123"/>
      <c r="V37" s="139"/>
      <c r="W37" s="139"/>
      <c r="X37" s="139"/>
      <c r="Y37" s="123"/>
    </row>
    <row r="38" spans="3:25" x14ac:dyDescent="0.25">
      <c r="C38" s="123"/>
      <c r="D38" s="129"/>
      <c r="E38" s="129"/>
      <c r="F38" s="129"/>
      <c r="G38" s="143" t="s">
        <v>3213</v>
      </c>
      <c r="H38" s="30"/>
      <c r="I38" s="30"/>
      <c r="J38" s="30"/>
      <c r="K38" s="30"/>
      <c r="L38" s="30"/>
      <c r="M38" s="30"/>
      <c r="N38" s="30"/>
      <c r="O38" s="30"/>
      <c r="P38" s="30"/>
      <c r="Q38" s="30"/>
      <c r="R38" s="30"/>
      <c r="S38" s="30"/>
      <c r="T38" s="30"/>
      <c r="U38" s="143" t="s">
        <v>3214</v>
      </c>
      <c r="V38" s="140"/>
      <c r="W38" s="140"/>
      <c r="X38" s="140"/>
      <c r="Y38" s="123"/>
    </row>
    <row r="39" spans="3:25" x14ac:dyDescent="0.25">
      <c r="C39" s="123"/>
      <c r="D39" s="36"/>
      <c r="E39" s="142" t="s">
        <v>3215</v>
      </c>
      <c r="F39" s="36"/>
      <c r="G39" s="144"/>
      <c r="H39" s="117"/>
      <c r="I39" s="117"/>
      <c r="J39" s="117"/>
      <c r="K39" s="117"/>
      <c r="L39" s="117"/>
      <c r="M39" s="117"/>
      <c r="N39" s="117"/>
      <c r="O39" s="137" t="s">
        <v>3216</v>
      </c>
      <c r="P39" s="117"/>
      <c r="Q39" s="117"/>
      <c r="R39" s="117"/>
      <c r="S39" s="117"/>
      <c r="T39" s="117"/>
      <c r="U39" s="143"/>
      <c r="V39" s="140"/>
      <c r="W39" s="138" t="s">
        <v>3217</v>
      </c>
      <c r="X39" s="140"/>
      <c r="Y39" s="123"/>
    </row>
    <row r="40" spans="3:25" x14ac:dyDescent="0.25">
      <c r="C40" s="123"/>
      <c r="D40" s="36"/>
      <c r="E40" s="142" t="s">
        <v>3218</v>
      </c>
      <c r="F40" s="36"/>
      <c r="G40" s="147" t="s">
        <v>3219</v>
      </c>
      <c r="H40" s="1003" t="s">
        <v>3220</v>
      </c>
      <c r="I40" s="1003"/>
      <c r="J40" s="1003"/>
      <c r="K40" s="1003"/>
      <c r="L40" s="1003"/>
      <c r="M40" s="1003"/>
      <c r="N40" s="1003"/>
      <c r="O40" s="146" t="s">
        <v>3221</v>
      </c>
      <c r="P40" s="1003" t="s">
        <v>3222</v>
      </c>
      <c r="Q40" s="1003"/>
      <c r="R40" s="1003"/>
      <c r="S40" s="1003"/>
      <c r="T40" s="1003"/>
      <c r="U40" s="147" t="s">
        <v>3223</v>
      </c>
      <c r="V40" s="141"/>
      <c r="W40" s="135" t="s">
        <v>3224</v>
      </c>
      <c r="X40" s="141"/>
      <c r="Y40" s="123"/>
    </row>
    <row r="41" spans="3:25" x14ac:dyDescent="0.25">
      <c r="C41" s="123"/>
      <c r="D41" s="36"/>
      <c r="E41" s="142"/>
      <c r="F41" s="36"/>
      <c r="G41" s="144"/>
      <c r="H41" s="134"/>
      <c r="I41" s="134"/>
      <c r="J41" s="134"/>
      <c r="K41" s="134"/>
      <c r="L41" s="134"/>
      <c r="M41" s="134"/>
      <c r="N41" s="134"/>
      <c r="O41" s="136"/>
      <c r="P41" s="134"/>
      <c r="Q41" s="134"/>
      <c r="R41" s="134"/>
      <c r="S41" s="134"/>
      <c r="T41" s="134"/>
      <c r="U41" s="144"/>
      <c r="V41" s="141"/>
      <c r="W41" s="135"/>
      <c r="X41" s="141"/>
      <c r="Y41" s="123"/>
    </row>
    <row r="42" spans="3:25" x14ac:dyDescent="0.25">
      <c r="C42" s="123"/>
      <c r="D42" s="36"/>
      <c r="E42" s="36"/>
      <c r="F42" s="36"/>
      <c r="G42" s="145"/>
      <c r="H42" s="134"/>
      <c r="I42" s="117"/>
      <c r="J42" s="117"/>
      <c r="K42" s="117"/>
      <c r="L42" s="117"/>
      <c r="M42" s="117"/>
      <c r="N42" s="117"/>
      <c r="O42" s="134"/>
      <c r="P42" s="117"/>
      <c r="Q42" s="117"/>
      <c r="R42" s="117"/>
      <c r="S42" s="117"/>
      <c r="T42" s="117"/>
      <c r="U42" s="145"/>
      <c r="V42" s="122"/>
      <c r="W42" s="122"/>
      <c r="X42" s="122"/>
      <c r="Y42" s="123"/>
    </row>
    <row r="43" spans="3:25" x14ac:dyDescent="0.25">
      <c r="C43" s="123"/>
      <c r="D43" s="36"/>
      <c r="E43" s="36"/>
      <c r="F43" s="36"/>
      <c r="G43" s="123"/>
      <c r="H43" s="117"/>
      <c r="I43" s="117"/>
      <c r="J43" s="117"/>
      <c r="K43" s="117"/>
      <c r="L43" s="117"/>
      <c r="M43" s="117"/>
      <c r="N43" s="117"/>
      <c r="O43" s="117"/>
      <c r="P43" s="117"/>
      <c r="Q43" s="117"/>
      <c r="R43" s="117"/>
      <c r="S43" s="117"/>
      <c r="T43" s="117"/>
      <c r="U43" s="123"/>
      <c r="V43" s="122"/>
      <c r="W43" s="122"/>
      <c r="X43" s="122"/>
      <c r="Y43" s="123"/>
    </row>
    <row r="44" spans="3:25" x14ac:dyDescent="0.25">
      <c r="C44" s="123"/>
      <c r="D44" s="36"/>
      <c r="E44" s="36"/>
      <c r="F44" s="36"/>
      <c r="G44" s="123"/>
      <c r="H44" s="117"/>
      <c r="I44" s="117"/>
      <c r="J44" s="117"/>
      <c r="K44" s="117"/>
      <c r="L44" s="117"/>
      <c r="M44" s="117"/>
      <c r="N44" s="117"/>
      <c r="O44" s="117"/>
      <c r="P44" s="117"/>
      <c r="Q44" s="117"/>
      <c r="R44" s="117"/>
      <c r="S44" s="117"/>
      <c r="T44" s="117"/>
      <c r="U44" s="123"/>
      <c r="V44" s="122"/>
      <c r="W44" s="122"/>
      <c r="X44" s="122"/>
      <c r="Y44" s="123"/>
    </row>
    <row r="45" spans="3:25" x14ac:dyDescent="0.25">
      <c r="C45" s="123"/>
      <c r="D45" s="36"/>
      <c r="E45" s="36"/>
      <c r="F45" s="36"/>
      <c r="G45" s="123"/>
      <c r="H45" s="117"/>
      <c r="I45" s="117"/>
      <c r="J45" s="117"/>
      <c r="K45" s="117"/>
      <c r="L45" s="117"/>
      <c r="M45" s="117"/>
      <c r="N45" s="117"/>
      <c r="O45" s="117"/>
      <c r="P45" s="117"/>
      <c r="Q45" s="117"/>
      <c r="R45" s="117"/>
      <c r="S45" s="117"/>
      <c r="T45" s="117"/>
      <c r="U45" s="123"/>
      <c r="V45" s="122"/>
      <c r="W45" s="122"/>
      <c r="X45" s="122"/>
      <c r="Y45" s="123"/>
    </row>
    <row r="46" spans="3:25" x14ac:dyDescent="0.25">
      <c r="C46" s="123"/>
      <c r="D46" s="36"/>
      <c r="E46" s="36"/>
      <c r="F46" s="36"/>
      <c r="G46" s="123"/>
      <c r="H46" s="117"/>
      <c r="I46" s="117"/>
      <c r="J46" s="117"/>
      <c r="K46" s="117"/>
      <c r="L46" s="117"/>
      <c r="M46" s="117"/>
      <c r="N46" s="117"/>
      <c r="O46" s="117"/>
      <c r="P46" s="117"/>
      <c r="Q46" s="117"/>
      <c r="R46" s="117"/>
      <c r="S46" s="117"/>
      <c r="T46" s="117"/>
      <c r="U46" s="123"/>
      <c r="V46" s="122"/>
      <c r="W46" s="122"/>
      <c r="X46" s="122"/>
      <c r="Y46" s="123"/>
    </row>
    <row r="47" spans="3:25" x14ac:dyDescent="0.25">
      <c r="C47" s="123"/>
      <c r="D47" s="36"/>
      <c r="E47" s="36"/>
      <c r="F47" s="36"/>
      <c r="G47" s="123"/>
      <c r="H47" s="117"/>
      <c r="I47" s="117"/>
      <c r="J47" s="117"/>
      <c r="K47" s="117"/>
      <c r="L47" s="117"/>
      <c r="M47" s="117"/>
      <c r="N47" s="117"/>
      <c r="O47" s="117"/>
      <c r="P47" s="117"/>
      <c r="Q47" s="117"/>
      <c r="R47" s="117"/>
      <c r="S47" s="117"/>
      <c r="T47" s="117"/>
      <c r="U47" s="123"/>
      <c r="V47" s="122"/>
      <c r="W47" s="122"/>
      <c r="X47" s="122"/>
      <c r="Y47" s="123"/>
    </row>
    <row r="48" spans="3:25" x14ac:dyDescent="0.25">
      <c r="C48" s="123"/>
      <c r="D48" s="36"/>
      <c r="E48" s="36"/>
      <c r="F48" s="36"/>
      <c r="G48" s="123"/>
      <c r="H48" s="117"/>
      <c r="I48" s="117"/>
      <c r="J48" s="117"/>
      <c r="K48" s="117"/>
      <c r="L48" s="117"/>
      <c r="M48" s="117"/>
      <c r="N48" s="117"/>
      <c r="O48" s="117"/>
      <c r="P48" s="117"/>
      <c r="Q48" s="117"/>
      <c r="R48" s="117"/>
      <c r="S48" s="117"/>
      <c r="T48" s="117"/>
      <c r="U48" s="123"/>
      <c r="V48" s="122"/>
      <c r="W48" s="122"/>
      <c r="X48" s="122"/>
      <c r="Y48" s="123"/>
    </row>
    <row r="49" spans="3:25" x14ac:dyDescent="0.25">
      <c r="C49" s="123"/>
      <c r="D49" s="36"/>
      <c r="E49" s="36"/>
      <c r="F49" s="36"/>
      <c r="G49" s="123"/>
      <c r="H49" s="117"/>
      <c r="I49" s="117"/>
      <c r="J49" s="117"/>
      <c r="K49" s="117"/>
      <c r="L49" s="117"/>
      <c r="M49" s="117"/>
      <c r="N49" s="117"/>
      <c r="O49" s="117"/>
      <c r="P49" s="117"/>
      <c r="Q49" s="117"/>
      <c r="R49" s="117"/>
      <c r="S49" s="117"/>
      <c r="T49" s="117"/>
      <c r="U49" s="123"/>
      <c r="V49" s="122"/>
      <c r="W49" s="122"/>
      <c r="X49" s="122"/>
      <c r="Y49" s="123"/>
    </row>
    <row r="50" spans="3:25" x14ac:dyDescent="0.25">
      <c r="C50" s="123"/>
      <c r="D50" s="36"/>
      <c r="E50" s="36"/>
      <c r="F50" s="36"/>
      <c r="G50" s="123"/>
      <c r="H50" s="117"/>
      <c r="I50" s="117"/>
      <c r="J50" s="117"/>
      <c r="K50" s="117"/>
      <c r="L50" s="117"/>
      <c r="M50" s="117"/>
      <c r="N50" s="117"/>
      <c r="O50" s="117"/>
      <c r="P50" s="117"/>
      <c r="Q50" s="117"/>
      <c r="R50" s="117"/>
      <c r="S50" s="117"/>
      <c r="T50" s="117"/>
      <c r="U50" s="123"/>
      <c r="V50" s="122"/>
      <c r="W50" s="122"/>
      <c r="X50" s="122"/>
      <c r="Y50" s="123"/>
    </row>
    <row r="51" spans="3:25" x14ac:dyDescent="0.25">
      <c r="C51" s="123"/>
      <c r="D51" s="36"/>
      <c r="E51" s="36"/>
      <c r="F51" s="36"/>
      <c r="G51" s="123"/>
      <c r="H51" s="117"/>
      <c r="I51" s="117"/>
      <c r="J51" s="117"/>
      <c r="K51" s="117"/>
      <c r="L51" s="117"/>
      <c r="M51" s="117"/>
      <c r="N51" s="117"/>
      <c r="O51" s="117"/>
      <c r="P51" s="117"/>
      <c r="Q51" s="117"/>
      <c r="R51" s="117"/>
      <c r="S51" s="117"/>
      <c r="T51" s="117"/>
      <c r="U51" s="123"/>
      <c r="V51" s="122"/>
      <c r="W51" s="122"/>
      <c r="X51" s="122"/>
      <c r="Y51" s="123"/>
    </row>
    <row r="52" spans="3:25" x14ac:dyDescent="0.25">
      <c r="C52" s="123"/>
      <c r="D52" s="36"/>
      <c r="E52" s="36"/>
      <c r="F52" s="36"/>
      <c r="G52" s="123"/>
      <c r="H52" s="117"/>
      <c r="I52" s="117"/>
      <c r="J52" s="117"/>
      <c r="K52" s="117"/>
      <c r="L52" s="117"/>
      <c r="M52" s="117"/>
      <c r="N52" s="117"/>
      <c r="O52" s="117"/>
      <c r="P52" s="117"/>
      <c r="Q52" s="117"/>
      <c r="R52" s="117"/>
      <c r="S52" s="117"/>
      <c r="T52" s="117"/>
      <c r="U52" s="123"/>
      <c r="V52" s="122"/>
      <c r="W52" s="122"/>
      <c r="X52" s="122"/>
      <c r="Y52" s="123"/>
    </row>
    <row r="53" spans="3:25" x14ac:dyDescent="0.25">
      <c r="C53" s="123"/>
      <c r="D53" s="36"/>
      <c r="E53" s="36"/>
      <c r="F53" s="36"/>
      <c r="G53" s="123"/>
      <c r="H53" s="117"/>
      <c r="I53" s="117"/>
      <c r="J53" s="117"/>
      <c r="K53" s="117"/>
      <c r="L53" s="117"/>
      <c r="M53" s="117"/>
      <c r="N53" s="117"/>
      <c r="O53" s="117"/>
      <c r="P53" s="117"/>
      <c r="Q53" s="117"/>
      <c r="R53" s="117"/>
      <c r="S53" s="117"/>
      <c r="T53" s="117"/>
      <c r="U53" s="123"/>
      <c r="V53" s="122"/>
      <c r="W53" s="122"/>
      <c r="X53" s="122"/>
      <c r="Y53" s="123"/>
    </row>
    <row r="54" spans="3:25" x14ac:dyDescent="0.25">
      <c r="C54" s="123"/>
      <c r="D54" s="36"/>
      <c r="E54" s="36"/>
      <c r="F54" s="36"/>
      <c r="G54" s="123"/>
      <c r="H54" s="117"/>
      <c r="I54" s="117"/>
      <c r="J54" s="117"/>
      <c r="K54" s="117"/>
      <c r="L54" s="117"/>
      <c r="M54" s="117"/>
      <c r="N54" s="117"/>
      <c r="O54" s="117"/>
      <c r="P54" s="117"/>
      <c r="Q54" s="117"/>
      <c r="R54" s="117"/>
      <c r="S54" s="117"/>
      <c r="T54" s="117"/>
      <c r="U54" s="123"/>
      <c r="V54" s="122"/>
      <c r="W54" s="122"/>
      <c r="X54" s="122"/>
      <c r="Y54" s="123"/>
    </row>
    <row r="55" spans="3:25" x14ac:dyDescent="0.25">
      <c r="C55" s="123"/>
      <c r="D55" s="36"/>
      <c r="E55" s="36"/>
      <c r="F55" s="36"/>
      <c r="G55" s="123"/>
      <c r="H55" s="117"/>
      <c r="I55" s="117"/>
      <c r="J55" s="117"/>
      <c r="K55" s="117"/>
      <c r="L55" s="117"/>
      <c r="M55" s="117"/>
      <c r="N55" s="117"/>
      <c r="O55" s="117"/>
      <c r="P55" s="117"/>
      <c r="Q55" s="117"/>
      <c r="R55" s="117"/>
      <c r="S55" s="117"/>
      <c r="T55" s="117"/>
      <c r="U55" s="123"/>
      <c r="V55" s="122"/>
      <c r="W55" s="122"/>
      <c r="X55" s="122"/>
      <c r="Y55" s="123"/>
    </row>
    <row r="56" spans="3:25" x14ac:dyDescent="0.25">
      <c r="C56" s="123"/>
      <c r="D56" s="36"/>
      <c r="E56" s="36"/>
      <c r="F56" s="36"/>
      <c r="G56" s="123"/>
      <c r="H56" s="117"/>
      <c r="I56" s="117"/>
      <c r="J56" s="117"/>
      <c r="K56" s="117"/>
      <c r="L56" s="117"/>
      <c r="M56" s="117"/>
      <c r="N56" s="117"/>
      <c r="O56" s="117"/>
      <c r="P56" s="117"/>
      <c r="Q56" s="117"/>
      <c r="R56" s="117"/>
      <c r="S56" s="117"/>
      <c r="T56" s="117"/>
      <c r="U56" s="123"/>
      <c r="V56" s="122"/>
      <c r="W56" s="122"/>
      <c r="X56" s="122"/>
      <c r="Y56" s="123"/>
    </row>
    <row r="57" spans="3:25" x14ac:dyDescent="0.25">
      <c r="C57" s="123"/>
      <c r="D57" s="36"/>
      <c r="E57" s="36"/>
      <c r="F57" s="36"/>
      <c r="G57" s="123"/>
      <c r="H57" s="117"/>
      <c r="I57" s="117"/>
      <c r="J57" s="117"/>
      <c r="K57" s="117"/>
      <c r="L57" s="117"/>
      <c r="M57" s="117"/>
      <c r="N57" s="117"/>
      <c r="O57" s="117"/>
      <c r="P57" s="117"/>
      <c r="Q57" s="117"/>
      <c r="R57" s="117"/>
      <c r="S57" s="117"/>
      <c r="T57" s="117"/>
      <c r="U57" s="123"/>
      <c r="V57" s="122"/>
      <c r="W57" s="122"/>
      <c r="X57" s="122"/>
      <c r="Y57" s="123"/>
    </row>
    <row r="58" spans="3:25" x14ac:dyDescent="0.25">
      <c r="C58" s="123"/>
      <c r="D58" s="36"/>
      <c r="E58" s="36"/>
      <c r="F58" s="36"/>
      <c r="G58" s="123"/>
      <c r="H58" s="117"/>
      <c r="I58" s="117"/>
      <c r="J58" s="117"/>
      <c r="K58" s="117"/>
      <c r="L58" s="117"/>
      <c r="M58" s="117"/>
      <c r="N58" s="117"/>
      <c r="O58" s="117"/>
      <c r="P58" s="117"/>
      <c r="Q58" s="117"/>
      <c r="R58" s="117"/>
      <c r="S58" s="117"/>
      <c r="T58" s="117"/>
      <c r="U58" s="123"/>
      <c r="V58" s="122"/>
      <c r="W58" s="122"/>
      <c r="X58" s="122"/>
      <c r="Y58" s="123"/>
    </row>
    <row r="59" spans="3:25" x14ac:dyDescent="0.25">
      <c r="C59" s="123"/>
      <c r="D59" s="36"/>
      <c r="E59" s="36"/>
      <c r="F59" s="36"/>
      <c r="G59" s="123"/>
      <c r="H59" s="117"/>
      <c r="I59" s="117"/>
      <c r="J59" s="117"/>
      <c r="K59" s="117"/>
      <c r="L59" s="117"/>
      <c r="M59" s="117"/>
      <c r="N59" s="117"/>
      <c r="O59" s="117"/>
      <c r="P59" s="117"/>
      <c r="Q59" s="117"/>
      <c r="R59" s="117"/>
      <c r="S59" s="117"/>
      <c r="T59" s="117"/>
      <c r="U59" s="123"/>
      <c r="V59" s="122"/>
      <c r="W59" s="122"/>
      <c r="X59" s="122"/>
      <c r="Y59" s="123"/>
    </row>
    <row r="60" spans="3:25" x14ac:dyDescent="0.25">
      <c r="C60" s="123"/>
      <c r="D60" s="36"/>
      <c r="E60" s="36"/>
      <c r="F60" s="36"/>
      <c r="G60" s="123"/>
      <c r="H60" s="117"/>
      <c r="I60" s="117"/>
      <c r="J60" s="117"/>
      <c r="K60" s="117"/>
      <c r="L60" s="117"/>
      <c r="M60" s="117"/>
      <c r="N60" s="117"/>
      <c r="O60" s="117"/>
      <c r="P60" s="117"/>
      <c r="Q60" s="117"/>
      <c r="R60" s="117"/>
      <c r="S60" s="117"/>
      <c r="T60" s="117"/>
      <c r="U60" s="123"/>
      <c r="V60" s="122"/>
      <c r="W60" s="122"/>
      <c r="X60" s="122"/>
      <c r="Y60" s="123"/>
    </row>
    <row r="61" spans="3:25" x14ac:dyDescent="0.25">
      <c r="C61" s="123"/>
      <c r="D61" s="123"/>
      <c r="E61" s="123"/>
      <c r="F61" s="123"/>
      <c r="G61" s="123"/>
      <c r="H61" s="123"/>
      <c r="I61" s="123"/>
      <c r="J61" s="123"/>
      <c r="K61" s="123"/>
      <c r="L61" s="123"/>
      <c r="M61" s="123"/>
      <c r="N61" s="123"/>
      <c r="O61" s="123"/>
      <c r="P61" s="123"/>
      <c r="Q61" s="123"/>
      <c r="R61" s="123"/>
      <c r="S61" s="123"/>
      <c r="T61" s="123"/>
      <c r="U61" s="123"/>
      <c r="V61" s="123"/>
      <c r="W61" s="123"/>
      <c r="X61" s="123"/>
      <c r="Y61" s="123"/>
    </row>
  </sheetData>
  <mergeCells count="10">
    <mergeCell ref="D36:F36"/>
    <mergeCell ref="H36:T36"/>
    <mergeCell ref="V36:X36"/>
    <mergeCell ref="H40:N40"/>
    <mergeCell ref="P40:T40"/>
    <mergeCell ref="P9:T9"/>
    <mergeCell ref="H9:N9"/>
    <mergeCell ref="D5:F5"/>
    <mergeCell ref="H5:T5"/>
    <mergeCell ref="V5:X5"/>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Z15"/>
  <sheetViews>
    <sheetView showGridLines="0" zoomScale="64" zoomScaleNormal="64" workbookViewId="0">
      <selection activeCell="AG14" sqref="AG14"/>
    </sheetView>
  </sheetViews>
  <sheetFormatPr defaultRowHeight="15" x14ac:dyDescent="0.25"/>
  <cols>
    <col min="1" max="1" width="2.5703125" customWidth="1"/>
    <col min="2" max="2" width="20.28515625" customWidth="1"/>
    <col min="3" max="22" width="9.42578125" customWidth="1"/>
    <col min="23" max="26" width="3.28515625" bestFit="1" customWidth="1"/>
    <col min="27" max="27" width="1.5703125" customWidth="1"/>
    <col min="28" max="34" width="4.7109375" customWidth="1"/>
  </cols>
  <sheetData>
    <row r="1" spans="2:26" ht="15.75" thickBot="1" x14ac:dyDescent="0.3">
      <c r="C1" s="20"/>
      <c r="F1" s="20"/>
    </row>
    <row r="2" spans="2:26" ht="15.75" thickBot="1" x14ac:dyDescent="0.3">
      <c r="B2" s="20" t="s">
        <v>3225</v>
      </c>
      <c r="C2" s="1010">
        <v>2017</v>
      </c>
      <c r="D2" s="1011"/>
      <c r="E2" s="1011"/>
      <c r="F2" s="1012"/>
      <c r="G2" s="1013">
        <v>2018</v>
      </c>
      <c r="H2" s="1014"/>
      <c r="I2" s="1014"/>
      <c r="J2" s="1015"/>
      <c r="K2" s="1010">
        <v>2019</v>
      </c>
      <c r="L2" s="1011"/>
      <c r="M2" s="1011"/>
      <c r="N2" s="1012"/>
      <c r="O2" s="1013">
        <v>2020</v>
      </c>
      <c r="P2" s="1014"/>
      <c r="Q2" s="1014"/>
      <c r="R2" s="1015"/>
      <c r="S2" s="1010">
        <v>2021</v>
      </c>
      <c r="T2" s="1011"/>
      <c r="U2" s="1011"/>
      <c r="V2" s="1012"/>
      <c r="W2" s="1013">
        <v>2022</v>
      </c>
      <c r="X2" s="1014"/>
      <c r="Y2" s="1014"/>
      <c r="Z2" s="1015"/>
    </row>
    <row r="3" spans="2:26" x14ac:dyDescent="0.25">
      <c r="B3" s="20" t="s">
        <v>3226</v>
      </c>
      <c r="C3" s="176" t="s">
        <v>3227</v>
      </c>
      <c r="D3" s="177" t="s">
        <v>178</v>
      </c>
      <c r="E3" s="177" t="s">
        <v>3228</v>
      </c>
      <c r="F3" s="178" t="s">
        <v>3203</v>
      </c>
      <c r="G3" s="186" t="s">
        <v>3227</v>
      </c>
      <c r="H3" s="187" t="s">
        <v>178</v>
      </c>
      <c r="I3" s="187" t="s">
        <v>3228</v>
      </c>
      <c r="J3" s="188" t="s">
        <v>3203</v>
      </c>
      <c r="K3" s="176" t="s">
        <v>3227</v>
      </c>
      <c r="L3" s="177" t="s">
        <v>178</v>
      </c>
      <c r="M3" s="177" t="s">
        <v>3228</v>
      </c>
      <c r="N3" s="178" t="s">
        <v>3203</v>
      </c>
      <c r="O3" s="186" t="s">
        <v>3227</v>
      </c>
      <c r="P3" s="187" t="s">
        <v>178</v>
      </c>
      <c r="Q3" s="187" t="s">
        <v>3228</v>
      </c>
      <c r="R3" s="188" t="s">
        <v>3203</v>
      </c>
      <c r="S3" s="176" t="s">
        <v>3227</v>
      </c>
      <c r="T3" s="177" t="s">
        <v>178</v>
      </c>
      <c r="U3" s="177" t="s">
        <v>3228</v>
      </c>
      <c r="V3" s="178" t="s">
        <v>3203</v>
      </c>
      <c r="W3" s="186" t="s">
        <v>3227</v>
      </c>
      <c r="X3" s="187" t="s">
        <v>178</v>
      </c>
      <c r="Y3" s="187" t="s">
        <v>3228</v>
      </c>
      <c r="Z3" s="188" t="s">
        <v>3203</v>
      </c>
    </row>
    <row r="4" spans="2:26" x14ac:dyDescent="0.25">
      <c r="C4" s="179" t="s">
        <v>3229</v>
      </c>
      <c r="D4" s="172" t="s">
        <v>3230</v>
      </c>
      <c r="E4" s="172" t="s">
        <v>3229</v>
      </c>
      <c r="F4" s="180" t="s">
        <v>3231</v>
      </c>
      <c r="G4" s="189" t="s">
        <v>3229</v>
      </c>
      <c r="H4" s="173" t="s">
        <v>3230</v>
      </c>
      <c r="I4" s="173" t="s">
        <v>3229</v>
      </c>
      <c r="J4" s="190" t="s">
        <v>3231</v>
      </c>
      <c r="K4" s="179" t="s">
        <v>3229</v>
      </c>
      <c r="L4" s="172" t="s">
        <v>3230</v>
      </c>
      <c r="M4" s="172" t="s">
        <v>3229</v>
      </c>
      <c r="N4" s="180" t="s">
        <v>3231</v>
      </c>
      <c r="O4" s="189" t="s">
        <v>3229</v>
      </c>
      <c r="P4" s="173" t="s">
        <v>3230</v>
      </c>
      <c r="Q4" s="173" t="s">
        <v>3229</v>
      </c>
      <c r="R4" s="190" t="s">
        <v>3231</v>
      </c>
      <c r="S4" s="179" t="s">
        <v>3229</v>
      </c>
      <c r="T4" s="172" t="s">
        <v>3230</v>
      </c>
      <c r="U4" s="172" t="s">
        <v>3229</v>
      </c>
      <c r="V4" s="180" t="s">
        <v>3231</v>
      </c>
      <c r="W4" s="189"/>
      <c r="X4" s="173"/>
      <c r="Y4" s="173"/>
      <c r="Z4" s="190"/>
    </row>
    <row r="5" spans="2:26" ht="160.15" customHeight="1" x14ac:dyDescent="0.25">
      <c r="B5" s="171" t="s">
        <v>3232</v>
      </c>
      <c r="C5" s="181"/>
      <c r="D5" s="174"/>
      <c r="E5" s="174"/>
      <c r="F5" s="182"/>
      <c r="G5" s="191"/>
      <c r="H5" s="175"/>
      <c r="I5" s="175"/>
      <c r="J5" s="192"/>
      <c r="K5" s="181"/>
      <c r="L5" s="174"/>
      <c r="M5" s="174"/>
      <c r="N5" s="182"/>
      <c r="O5" s="191"/>
      <c r="P5" s="175"/>
      <c r="Q5" s="175"/>
      <c r="R5" s="192"/>
      <c r="S5" s="181"/>
      <c r="T5" s="174"/>
      <c r="U5" s="174"/>
      <c r="V5" s="182"/>
      <c r="W5" s="191"/>
      <c r="X5" s="175"/>
      <c r="Y5" s="175"/>
      <c r="Z5" s="192"/>
    </row>
    <row r="6" spans="2:26" ht="124.15" customHeight="1" thickBot="1" x14ac:dyDescent="0.3">
      <c r="B6" s="196" t="s">
        <v>3233</v>
      </c>
      <c r="C6" s="183"/>
      <c r="D6" s="184"/>
      <c r="E6" s="184"/>
      <c r="F6" s="185"/>
      <c r="G6" s="193"/>
      <c r="H6" s="194"/>
      <c r="I6" s="194"/>
      <c r="J6" s="195"/>
      <c r="K6" s="183"/>
      <c r="L6" s="184"/>
      <c r="M6" s="184"/>
      <c r="N6" s="185"/>
      <c r="O6" s="193"/>
      <c r="P6" s="194"/>
      <c r="Q6" s="194"/>
      <c r="R6" s="195"/>
      <c r="S6" s="183"/>
      <c r="T6" s="184"/>
      <c r="U6" s="184"/>
      <c r="V6" s="185"/>
      <c r="W6" s="193"/>
      <c r="X6" s="194"/>
      <c r="Y6" s="194"/>
      <c r="Z6" s="195"/>
    </row>
    <row r="7" spans="2:26" x14ac:dyDescent="0.25">
      <c r="C7" s="20" t="s">
        <v>3234</v>
      </c>
      <c r="F7" s="20" t="s">
        <v>3235</v>
      </c>
      <c r="I7" s="20" t="s">
        <v>3236</v>
      </c>
    </row>
    <row r="9" spans="2:26" ht="15.75" thickBot="1" x14ac:dyDescent="0.3"/>
    <row r="10" spans="2:26" ht="15.75" thickBot="1" x14ac:dyDescent="0.3">
      <c r="B10" s="20" t="s">
        <v>3237</v>
      </c>
      <c r="C10" s="1010">
        <v>2017</v>
      </c>
      <c r="D10" s="1011"/>
      <c r="E10" s="1011"/>
      <c r="F10" s="1012"/>
      <c r="G10" s="1013">
        <v>2018</v>
      </c>
      <c r="H10" s="1014"/>
      <c r="I10" s="1014"/>
      <c r="J10" s="1015"/>
      <c r="K10" s="1010">
        <v>2019</v>
      </c>
      <c r="L10" s="1011"/>
      <c r="M10" s="1011"/>
      <c r="N10" s="1012"/>
      <c r="O10" s="1013">
        <v>2020</v>
      </c>
      <c r="P10" s="1014"/>
      <c r="Q10" s="1014"/>
      <c r="R10" s="1015"/>
      <c r="S10" s="1010">
        <v>2020</v>
      </c>
      <c r="T10" s="1011"/>
      <c r="U10" s="1011"/>
      <c r="V10" s="1012"/>
      <c r="W10" s="1013">
        <v>2021</v>
      </c>
      <c r="X10" s="1014"/>
      <c r="Y10" s="1014"/>
      <c r="Z10" s="1015"/>
    </row>
    <row r="11" spans="2:26" x14ac:dyDescent="0.25">
      <c r="B11" s="20" t="s">
        <v>3238</v>
      </c>
      <c r="C11" s="176" t="s">
        <v>3227</v>
      </c>
      <c r="D11" s="177" t="s">
        <v>178</v>
      </c>
      <c r="E11" s="177" t="s">
        <v>3228</v>
      </c>
      <c r="F11" s="178" t="s">
        <v>3203</v>
      </c>
      <c r="G11" s="186" t="s">
        <v>3227</v>
      </c>
      <c r="H11" s="187" t="s">
        <v>178</v>
      </c>
      <c r="I11" s="187" t="s">
        <v>3228</v>
      </c>
      <c r="J11" s="188" t="s">
        <v>3203</v>
      </c>
      <c r="K11" s="176" t="s">
        <v>3227</v>
      </c>
      <c r="L11" s="177" t="s">
        <v>178</v>
      </c>
      <c r="M11" s="177" t="s">
        <v>3228</v>
      </c>
      <c r="N11" s="178" t="s">
        <v>3203</v>
      </c>
      <c r="O11" s="186" t="s">
        <v>3227</v>
      </c>
      <c r="P11" s="187" t="s">
        <v>178</v>
      </c>
      <c r="Q11" s="187" t="s">
        <v>3228</v>
      </c>
      <c r="R11" s="188" t="s">
        <v>3203</v>
      </c>
      <c r="S11" s="176" t="s">
        <v>3227</v>
      </c>
      <c r="T11" s="177" t="s">
        <v>178</v>
      </c>
      <c r="U11" s="177" t="s">
        <v>3228</v>
      </c>
      <c r="V11" s="178" t="s">
        <v>3203</v>
      </c>
      <c r="W11" s="186" t="s">
        <v>3227</v>
      </c>
      <c r="X11" s="187" t="s">
        <v>178</v>
      </c>
      <c r="Y11" s="187" t="s">
        <v>3228</v>
      </c>
      <c r="Z11" s="188" t="s">
        <v>3203</v>
      </c>
    </row>
    <row r="12" spans="2:26" x14ac:dyDescent="0.25">
      <c r="C12" s="179" t="s">
        <v>3229</v>
      </c>
      <c r="D12" s="172" t="s">
        <v>3230</v>
      </c>
      <c r="E12" s="172" t="s">
        <v>3229</v>
      </c>
      <c r="F12" s="180" t="s">
        <v>3231</v>
      </c>
      <c r="G12" s="189" t="s">
        <v>3229</v>
      </c>
      <c r="H12" s="173" t="s">
        <v>3230</v>
      </c>
      <c r="I12" s="173" t="s">
        <v>3229</v>
      </c>
      <c r="J12" s="190" t="s">
        <v>3231</v>
      </c>
      <c r="K12" s="179" t="s">
        <v>3229</v>
      </c>
      <c r="L12" s="172" t="s">
        <v>3230</v>
      </c>
      <c r="M12" s="172" t="s">
        <v>3229</v>
      </c>
      <c r="N12" s="180" t="s">
        <v>3231</v>
      </c>
      <c r="O12" s="189" t="s">
        <v>3229</v>
      </c>
      <c r="P12" s="173" t="s">
        <v>3230</v>
      </c>
      <c r="Q12" s="173" t="s">
        <v>3229</v>
      </c>
      <c r="R12" s="190" t="s">
        <v>3231</v>
      </c>
      <c r="S12" s="179" t="s">
        <v>3229</v>
      </c>
      <c r="T12" s="172" t="s">
        <v>3230</v>
      </c>
      <c r="U12" s="172" t="s">
        <v>3229</v>
      </c>
      <c r="V12" s="180" t="s">
        <v>3231</v>
      </c>
      <c r="W12" s="189"/>
      <c r="X12" s="173"/>
      <c r="Y12" s="173"/>
      <c r="Z12" s="190"/>
    </row>
    <row r="13" spans="2:26" ht="160.15" customHeight="1" x14ac:dyDescent="0.25">
      <c r="B13" s="171" t="s">
        <v>3232</v>
      </c>
      <c r="C13" s="181"/>
      <c r="D13" s="174"/>
      <c r="E13" s="174"/>
      <c r="F13" s="182"/>
      <c r="G13" s="191"/>
      <c r="H13" s="175"/>
      <c r="I13" s="175"/>
      <c r="J13" s="192"/>
      <c r="K13" s="181"/>
      <c r="L13" s="174"/>
      <c r="M13" s="174"/>
      <c r="N13" s="182"/>
      <c r="O13" s="191"/>
      <c r="P13" s="175"/>
      <c r="Q13" s="175"/>
      <c r="R13" s="192"/>
      <c r="S13" s="181"/>
      <c r="T13" s="174"/>
      <c r="U13" s="174"/>
      <c r="V13" s="182"/>
      <c r="W13" s="191"/>
      <c r="X13" s="175"/>
      <c r="Y13" s="175"/>
      <c r="Z13" s="192"/>
    </row>
    <row r="14" spans="2:26" ht="124.15" customHeight="1" thickBot="1" x14ac:dyDescent="0.3">
      <c r="B14" s="196" t="s">
        <v>3233</v>
      </c>
      <c r="C14" s="183"/>
      <c r="D14" s="184"/>
      <c r="E14" s="184"/>
      <c r="F14" s="185"/>
      <c r="G14" s="193"/>
      <c r="H14" s="194"/>
      <c r="I14" s="194"/>
      <c r="J14" s="195"/>
      <c r="K14" s="183"/>
      <c r="L14" s="184"/>
      <c r="M14" s="184"/>
      <c r="N14" s="185"/>
      <c r="O14" s="193"/>
      <c r="P14" s="194"/>
      <c r="Q14" s="194"/>
      <c r="R14" s="195"/>
      <c r="S14" s="183"/>
      <c r="T14" s="184"/>
      <c r="U14" s="184"/>
      <c r="V14" s="185"/>
      <c r="W14" s="193"/>
      <c r="X14" s="194"/>
      <c r="Y14" s="194"/>
      <c r="Z14" s="195"/>
    </row>
    <row r="15" spans="2:26" x14ac:dyDescent="0.25">
      <c r="C15" s="20" t="s">
        <v>3234</v>
      </c>
      <c r="F15" s="20" t="s">
        <v>3235</v>
      </c>
      <c r="I15" s="20" t="s">
        <v>3236</v>
      </c>
    </row>
  </sheetData>
  <mergeCells count="12">
    <mergeCell ref="C2:F2"/>
    <mergeCell ref="G2:J2"/>
    <mergeCell ref="K2:N2"/>
    <mergeCell ref="S2:V2"/>
    <mergeCell ref="W2:Z2"/>
    <mergeCell ref="O2:R2"/>
    <mergeCell ref="C10:F10"/>
    <mergeCell ref="G10:J10"/>
    <mergeCell ref="K10:N10"/>
    <mergeCell ref="S10:V10"/>
    <mergeCell ref="W10:Z10"/>
    <mergeCell ref="O10:R10"/>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16324"/>
  <sheetViews>
    <sheetView workbookViewId="0">
      <pane ySplit="3" topLeftCell="A11" activePane="bottomLeft" state="frozen"/>
      <selection pane="bottomLeft" activeCell="C138" sqref="C138"/>
    </sheetView>
  </sheetViews>
  <sheetFormatPr defaultRowHeight="15" x14ac:dyDescent="0.25"/>
  <cols>
    <col min="1" max="1" width="21.5703125" style="43" bestFit="1" customWidth="1"/>
    <col min="4" max="4" width="27.7109375" bestFit="1" customWidth="1"/>
    <col min="5" max="5" width="13.5703125" bestFit="1" customWidth="1"/>
    <col min="6" max="6" width="12.42578125" customWidth="1"/>
    <col min="9" max="9" width="6.140625" customWidth="1"/>
    <col min="10" max="10" width="5.85546875" bestFit="1" customWidth="1"/>
    <col min="11" max="11" width="27.7109375" bestFit="1" customWidth="1"/>
    <col min="12" max="12" width="2" bestFit="1" customWidth="1"/>
  </cols>
  <sheetData>
    <row r="1" spans="1:12" x14ac:dyDescent="0.25">
      <c r="A1" s="287">
        <f>COUNTA(A4:A540)</f>
        <v>537</v>
      </c>
      <c r="D1" s="159">
        <f>COUNTA(D4:D978)</f>
        <v>975</v>
      </c>
      <c r="E1">
        <f>SUM(E4:E978)</f>
        <v>818</v>
      </c>
      <c r="F1">
        <f>SUM(F4:F978)</f>
        <v>1007</v>
      </c>
    </row>
    <row r="2" spans="1:12" x14ac:dyDescent="0.25">
      <c r="A2" s="287" t="s">
        <v>3239</v>
      </c>
      <c r="D2" s="43" t="s">
        <v>3239</v>
      </c>
      <c r="E2" s="149" t="s">
        <v>3240</v>
      </c>
      <c r="F2" s="288" t="s">
        <v>3241</v>
      </c>
    </row>
    <row r="3" spans="1:12" x14ac:dyDescent="0.25">
      <c r="A3" s="286" t="s">
        <v>3242</v>
      </c>
      <c r="D3" s="286" t="s">
        <v>3243</v>
      </c>
      <c r="E3" s="149" t="s">
        <v>3244</v>
      </c>
      <c r="F3" s="149" t="s">
        <v>3244</v>
      </c>
    </row>
    <row r="4" spans="1:12" x14ac:dyDescent="0.25">
      <c r="A4" s="207" t="s">
        <v>3245</v>
      </c>
      <c r="D4" t="s">
        <v>3246</v>
      </c>
      <c r="E4">
        <f>COUNTIF('16 reserve entries'!Y:Y,'16 reserve bal'!D4)</f>
        <v>1</v>
      </c>
      <c r="F4">
        <f>COUNTIF('16 AJE data'!T:T,'16 reserve bal'!D4)</f>
        <v>0</v>
      </c>
      <c r="I4" t="s">
        <v>3114</v>
      </c>
      <c r="J4" t="s">
        <v>20</v>
      </c>
      <c r="K4" t="s">
        <v>3247</v>
      </c>
      <c r="L4" t="s">
        <v>642</v>
      </c>
    </row>
    <row r="5" spans="1:12" x14ac:dyDescent="0.25">
      <c r="A5" s="207" t="s">
        <v>3248</v>
      </c>
      <c r="D5" t="s">
        <v>3249</v>
      </c>
      <c r="E5">
        <f>COUNTIF('16 reserve entries'!Y:Y,'16 reserve bal'!D5)</f>
        <v>1</v>
      </c>
      <c r="F5">
        <f>COUNTIF('16 AJE data'!T:T,'16 reserve bal'!D5)</f>
        <v>0</v>
      </c>
      <c r="I5" t="s">
        <v>3114</v>
      </c>
      <c r="J5" t="s">
        <v>20</v>
      </c>
      <c r="K5" t="s">
        <v>3250</v>
      </c>
      <c r="L5" t="s">
        <v>642</v>
      </c>
    </row>
    <row r="6" spans="1:12" x14ac:dyDescent="0.25">
      <c r="A6" s="207" t="s">
        <v>3251</v>
      </c>
      <c r="D6" t="s">
        <v>3252</v>
      </c>
      <c r="E6">
        <f>COUNTIF('16 reserve entries'!Y:Y,'16 reserve bal'!D6)</f>
        <v>1</v>
      </c>
      <c r="F6">
        <f>COUNTIF('16 AJE data'!T:T,'16 reserve bal'!D6)</f>
        <v>0</v>
      </c>
      <c r="I6" t="s">
        <v>3114</v>
      </c>
      <c r="J6" t="s">
        <v>20</v>
      </c>
      <c r="K6" t="s">
        <v>3253</v>
      </c>
      <c r="L6" t="s">
        <v>642</v>
      </c>
    </row>
    <row r="7" spans="1:12" x14ac:dyDescent="0.25">
      <c r="A7" s="207" t="s">
        <v>3254</v>
      </c>
      <c r="D7" t="s">
        <v>3255</v>
      </c>
      <c r="E7">
        <f>COUNTIF('16 reserve entries'!Y:Y,'16 reserve bal'!D7)</f>
        <v>1</v>
      </c>
      <c r="F7">
        <f>COUNTIF('16 AJE data'!T:T,'16 reserve bal'!D7)</f>
        <v>0</v>
      </c>
      <c r="I7" t="s">
        <v>3114</v>
      </c>
      <c r="J7" t="s">
        <v>20</v>
      </c>
      <c r="K7" t="s">
        <v>3256</v>
      </c>
      <c r="L7" t="s">
        <v>642</v>
      </c>
    </row>
    <row r="8" spans="1:12" x14ac:dyDescent="0.25">
      <c r="A8" s="207" t="s">
        <v>3257</v>
      </c>
      <c r="D8" t="s">
        <v>3258</v>
      </c>
      <c r="E8">
        <f>COUNTIF('16 reserve entries'!Y:Y,'16 reserve bal'!D8)</f>
        <v>4</v>
      </c>
      <c r="F8">
        <f>COUNTIF('16 AJE data'!T:T,'16 reserve bal'!D8)</f>
        <v>5</v>
      </c>
      <c r="I8" t="s">
        <v>3114</v>
      </c>
      <c r="J8" t="s">
        <v>20</v>
      </c>
      <c r="K8" t="s">
        <v>3259</v>
      </c>
      <c r="L8" t="s">
        <v>642</v>
      </c>
    </row>
    <row r="9" spans="1:12" x14ac:dyDescent="0.25">
      <c r="A9" s="207" t="s">
        <v>3260</v>
      </c>
      <c r="D9" t="s">
        <v>3261</v>
      </c>
      <c r="E9">
        <f>COUNTIF('16 reserve entries'!Y:Y,'16 reserve bal'!D9)</f>
        <v>0</v>
      </c>
      <c r="F9">
        <f>COUNTIF('16 AJE data'!T:T,'16 reserve bal'!D9)</f>
        <v>0</v>
      </c>
      <c r="I9" t="s">
        <v>3114</v>
      </c>
      <c r="J9" t="s">
        <v>27</v>
      </c>
      <c r="K9" t="s">
        <v>3262</v>
      </c>
      <c r="L9" t="s">
        <v>642</v>
      </c>
    </row>
    <row r="10" spans="1:12" x14ac:dyDescent="0.25">
      <c r="A10" s="207" t="s">
        <v>3263</v>
      </c>
      <c r="D10" t="s">
        <v>3264</v>
      </c>
      <c r="E10">
        <f>COUNTIF('16 reserve entries'!Y:Y,'16 reserve bal'!D10)</f>
        <v>0</v>
      </c>
      <c r="F10">
        <f>COUNTIF('16 AJE data'!T:T,'16 reserve bal'!D10)</f>
        <v>0</v>
      </c>
      <c r="I10" t="s">
        <v>3114</v>
      </c>
      <c r="J10" t="s">
        <v>27</v>
      </c>
      <c r="K10" t="s">
        <v>3265</v>
      </c>
      <c r="L10" t="s">
        <v>642</v>
      </c>
    </row>
    <row r="11" spans="1:12" x14ac:dyDescent="0.25">
      <c r="A11" s="207" t="s">
        <v>3266</v>
      </c>
      <c r="D11" t="s">
        <v>3267</v>
      </c>
      <c r="E11">
        <f>COUNTIF('16 reserve entries'!Y:Y,'16 reserve bal'!D11)</f>
        <v>0</v>
      </c>
      <c r="F11">
        <f>COUNTIF('16 AJE data'!T:T,'16 reserve bal'!D11)</f>
        <v>0</v>
      </c>
      <c r="I11" t="s">
        <v>3114</v>
      </c>
      <c r="J11" t="s">
        <v>27</v>
      </c>
      <c r="K11" t="s">
        <v>3268</v>
      </c>
      <c r="L11" t="s">
        <v>642</v>
      </c>
    </row>
    <row r="12" spans="1:12" x14ac:dyDescent="0.25">
      <c r="A12" s="207" t="s">
        <v>3269</v>
      </c>
      <c r="D12" t="s">
        <v>3270</v>
      </c>
      <c r="E12">
        <f>COUNTIF('16 reserve entries'!Y:Y,'16 reserve bal'!D12)</f>
        <v>1</v>
      </c>
      <c r="F12">
        <f>COUNTIF('16 AJE data'!T:T,'16 reserve bal'!D12)</f>
        <v>0</v>
      </c>
      <c r="I12" t="s">
        <v>3114</v>
      </c>
      <c r="J12" t="s">
        <v>32</v>
      </c>
      <c r="K12" t="s">
        <v>3258</v>
      </c>
      <c r="L12" t="s">
        <v>642</v>
      </c>
    </row>
    <row r="13" spans="1:12" x14ac:dyDescent="0.25">
      <c r="A13" s="207" t="s">
        <v>3271</v>
      </c>
      <c r="D13" t="s">
        <v>3272</v>
      </c>
      <c r="E13">
        <f>COUNTIF('16 reserve entries'!Y:Y,'16 reserve bal'!D13)</f>
        <v>0</v>
      </c>
      <c r="F13">
        <f>COUNTIF('16 AJE data'!T:T,'16 reserve bal'!D13)</f>
        <v>0</v>
      </c>
      <c r="I13" t="s">
        <v>3114</v>
      </c>
      <c r="J13" t="s">
        <v>32</v>
      </c>
      <c r="K13" t="s">
        <v>3273</v>
      </c>
      <c r="L13" t="s">
        <v>642</v>
      </c>
    </row>
    <row r="14" spans="1:12" x14ac:dyDescent="0.25">
      <c r="A14" s="207" t="s">
        <v>3274</v>
      </c>
      <c r="D14" t="s">
        <v>3275</v>
      </c>
      <c r="E14">
        <f>COUNTIF('16 reserve entries'!Y:Y,'16 reserve bal'!D14)</f>
        <v>0</v>
      </c>
      <c r="F14">
        <f>COUNTIF('16 AJE data'!T:T,'16 reserve bal'!D14)</f>
        <v>0</v>
      </c>
      <c r="I14" t="s">
        <v>3114</v>
      </c>
      <c r="J14" t="s">
        <v>32</v>
      </c>
      <c r="K14" t="s">
        <v>3247</v>
      </c>
      <c r="L14" t="s">
        <v>642</v>
      </c>
    </row>
    <row r="15" spans="1:12" x14ac:dyDescent="0.25">
      <c r="A15" s="207" t="s">
        <v>3276</v>
      </c>
      <c r="D15" t="s">
        <v>3277</v>
      </c>
      <c r="E15">
        <f>COUNTIF('16 reserve entries'!Y:Y,'16 reserve bal'!D15)</f>
        <v>0</v>
      </c>
      <c r="F15">
        <f>COUNTIF('16 AJE data'!T:T,'16 reserve bal'!D15)</f>
        <v>0</v>
      </c>
      <c r="I15" t="s">
        <v>3114</v>
      </c>
      <c r="J15" t="s">
        <v>32</v>
      </c>
      <c r="K15" t="s">
        <v>3278</v>
      </c>
      <c r="L15" t="s">
        <v>642</v>
      </c>
    </row>
    <row r="16" spans="1:12" x14ac:dyDescent="0.25">
      <c r="A16" s="207" t="s">
        <v>3279</v>
      </c>
      <c r="D16" t="s">
        <v>3280</v>
      </c>
      <c r="E16">
        <f>COUNTIF('16 reserve entries'!Y:Y,'16 reserve bal'!D16)</f>
        <v>0</v>
      </c>
      <c r="F16">
        <f>COUNTIF('16 AJE data'!T:T,'16 reserve bal'!D16)</f>
        <v>5</v>
      </c>
      <c r="I16" t="s">
        <v>3114</v>
      </c>
      <c r="J16" t="s">
        <v>32</v>
      </c>
      <c r="K16" t="s">
        <v>3281</v>
      </c>
      <c r="L16" t="s">
        <v>642</v>
      </c>
    </row>
    <row r="17" spans="1:12" x14ac:dyDescent="0.25">
      <c r="A17" s="207" t="s">
        <v>3282</v>
      </c>
      <c r="D17" t="s">
        <v>3283</v>
      </c>
      <c r="E17">
        <f>COUNTIF('16 reserve entries'!Y:Y,'16 reserve bal'!D17)</f>
        <v>0</v>
      </c>
      <c r="F17">
        <f>COUNTIF('16 AJE data'!T:T,'16 reserve bal'!D17)</f>
        <v>3</v>
      </c>
      <c r="I17" t="s">
        <v>3114</v>
      </c>
      <c r="J17" t="s">
        <v>32</v>
      </c>
      <c r="K17" t="s">
        <v>3284</v>
      </c>
      <c r="L17" t="s">
        <v>642</v>
      </c>
    </row>
    <row r="18" spans="1:12" x14ac:dyDescent="0.25">
      <c r="A18" s="207" t="s">
        <v>3285</v>
      </c>
      <c r="D18" t="s">
        <v>3286</v>
      </c>
      <c r="E18">
        <f>COUNTIF('16 reserve entries'!Y:Y,'16 reserve bal'!D18)</f>
        <v>0</v>
      </c>
      <c r="F18">
        <f>COUNTIF('16 AJE data'!T:T,'16 reserve bal'!D18)</f>
        <v>0</v>
      </c>
      <c r="I18" t="s">
        <v>3114</v>
      </c>
      <c r="J18" t="s">
        <v>32</v>
      </c>
      <c r="K18" t="s">
        <v>3287</v>
      </c>
      <c r="L18" t="s">
        <v>642</v>
      </c>
    </row>
    <row r="19" spans="1:12" x14ac:dyDescent="0.25">
      <c r="A19" s="207" t="s">
        <v>3288</v>
      </c>
      <c r="D19" t="s">
        <v>3273</v>
      </c>
      <c r="E19">
        <f>COUNTIF('16 reserve entries'!Y:Y,'16 reserve bal'!D19)</f>
        <v>2</v>
      </c>
      <c r="F19">
        <f>COUNTIF('16 AJE data'!T:T,'16 reserve bal'!D19)</f>
        <v>2</v>
      </c>
      <c r="I19" t="s">
        <v>3114</v>
      </c>
      <c r="J19" t="s">
        <v>32</v>
      </c>
      <c r="K19" t="s">
        <v>3289</v>
      </c>
      <c r="L19" t="s">
        <v>642</v>
      </c>
    </row>
    <row r="20" spans="1:12" x14ac:dyDescent="0.25">
      <c r="A20" s="207" t="s">
        <v>3290</v>
      </c>
      <c r="D20" t="s">
        <v>3291</v>
      </c>
      <c r="E20">
        <f>COUNTIF('16 reserve entries'!Y:Y,'16 reserve bal'!D20)</f>
        <v>0</v>
      </c>
      <c r="F20">
        <f>COUNTIF('16 AJE data'!T:T,'16 reserve bal'!D20)</f>
        <v>0</v>
      </c>
      <c r="I20" t="s">
        <v>3114</v>
      </c>
      <c r="J20" t="s">
        <v>32</v>
      </c>
      <c r="K20" t="s">
        <v>3292</v>
      </c>
      <c r="L20" t="s">
        <v>642</v>
      </c>
    </row>
    <row r="21" spans="1:12" x14ac:dyDescent="0.25">
      <c r="A21" s="207" t="s">
        <v>3293</v>
      </c>
      <c r="D21" t="s">
        <v>3294</v>
      </c>
      <c r="E21">
        <f>COUNTIF('16 reserve entries'!Y:Y,'16 reserve bal'!D21)</f>
        <v>0</v>
      </c>
      <c r="F21">
        <f>COUNTIF('16 AJE data'!T:T,'16 reserve bal'!D21)</f>
        <v>0</v>
      </c>
      <c r="I21" t="s">
        <v>3114</v>
      </c>
      <c r="J21" t="s">
        <v>32</v>
      </c>
      <c r="K21" t="s">
        <v>3295</v>
      </c>
      <c r="L21" t="s">
        <v>642</v>
      </c>
    </row>
    <row r="22" spans="1:12" x14ac:dyDescent="0.25">
      <c r="A22" s="207" t="s">
        <v>3296</v>
      </c>
      <c r="D22" t="s">
        <v>3297</v>
      </c>
      <c r="E22">
        <f>COUNTIF('16 reserve entries'!Y:Y,'16 reserve bal'!D22)</f>
        <v>0</v>
      </c>
      <c r="F22">
        <f>COUNTIF('16 AJE data'!T:T,'16 reserve bal'!D22)</f>
        <v>1</v>
      </c>
      <c r="I22" t="s">
        <v>3114</v>
      </c>
      <c r="J22" t="s">
        <v>32</v>
      </c>
      <c r="K22" t="s">
        <v>3298</v>
      </c>
      <c r="L22" t="s">
        <v>642</v>
      </c>
    </row>
    <row r="23" spans="1:12" x14ac:dyDescent="0.25">
      <c r="A23" s="207" t="s">
        <v>3299</v>
      </c>
      <c r="D23" t="s">
        <v>3300</v>
      </c>
      <c r="E23">
        <f>COUNTIF('16 reserve entries'!Y:Y,'16 reserve bal'!D23)</f>
        <v>0</v>
      </c>
      <c r="F23">
        <f>COUNTIF('16 AJE data'!T:T,'16 reserve bal'!D23)</f>
        <v>0</v>
      </c>
      <c r="I23" t="s">
        <v>3114</v>
      </c>
      <c r="J23" t="s">
        <v>32</v>
      </c>
      <c r="K23" t="s">
        <v>3301</v>
      </c>
      <c r="L23" t="s">
        <v>642</v>
      </c>
    </row>
    <row r="24" spans="1:12" x14ac:dyDescent="0.25">
      <c r="A24" s="207" t="s">
        <v>3302</v>
      </c>
      <c r="D24" t="s">
        <v>3303</v>
      </c>
      <c r="E24">
        <f>COUNTIF('16 reserve entries'!Y:Y,'16 reserve bal'!D24)</f>
        <v>3</v>
      </c>
      <c r="F24">
        <f>COUNTIF('16 AJE data'!T:T,'16 reserve bal'!D24)</f>
        <v>4</v>
      </c>
      <c r="I24" t="s">
        <v>3114</v>
      </c>
      <c r="J24" t="s">
        <v>32</v>
      </c>
      <c r="K24" t="s">
        <v>3304</v>
      </c>
      <c r="L24" t="s">
        <v>642</v>
      </c>
    </row>
    <row r="25" spans="1:12" x14ac:dyDescent="0.25">
      <c r="A25" s="207" t="s">
        <v>3305</v>
      </c>
      <c r="D25" t="s">
        <v>3306</v>
      </c>
      <c r="E25">
        <f>COUNTIF('16 reserve entries'!Y:Y,'16 reserve bal'!D25)</f>
        <v>0</v>
      </c>
      <c r="F25">
        <f>COUNTIF('16 AJE data'!T:T,'16 reserve bal'!D25)</f>
        <v>0</v>
      </c>
      <c r="I25" t="s">
        <v>3114</v>
      </c>
      <c r="J25" t="s">
        <v>32</v>
      </c>
      <c r="K25" t="s">
        <v>3307</v>
      </c>
      <c r="L25" t="s">
        <v>642</v>
      </c>
    </row>
    <row r="26" spans="1:12" x14ac:dyDescent="0.25">
      <c r="A26" s="207" t="s">
        <v>3308</v>
      </c>
      <c r="D26" t="s">
        <v>3309</v>
      </c>
      <c r="E26">
        <f>COUNTIF('16 reserve entries'!Y:Y,'16 reserve bal'!D26)</f>
        <v>0</v>
      </c>
      <c r="F26">
        <f>COUNTIF('16 AJE data'!T:T,'16 reserve bal'!D26)</f>
        <v>0</v>
      </c>
      <c r="I26" t="s">
        <v>3114</v>
      </c>
      <c r="J26" t="s">
        <v>32</v>
      </c>
      <c r="K26" t="s">
        <v>3310</v>
      </c>
      <c r="L26" t="s">
        <v>642</v>
      </c>
    </row>
    <row r="27" spans="1:12" x14ac:dyDescent="0.25">
      <c r="A27" s="207" t="s">
        <v>3311</v>
      </c>
      <c r="D27" t="s">
        <v>3312</v>
      </c>
      <c r="E27">
        <f>COUNTIF('16 reserve entries'!Y:Y,'16 reserve bal'!D27)</f>
        <v>3</v>
      </c>
      <c r="F27">
        <f>COUNTIF('16 AJE data'!T:T,'16 reserve bal'!D27)</f>
        <v>1</v>
      </c>
      <c r="I27" t="s">
        <v>3114</v>
      </c>
      <c r="J27" t="s">
        <v>32</v>
      </c>
      <c r="K27" t="s">
        <v>3313</v>
      </c>
      <c r="L27" t="s">
        <v>642</v>
      </c>
    </row>
    <row r="28" spans="1:12" x14ac:dyDescent="0.25">
      <c r="A28" s="207" t="s">
        <v>3314</v>
      </c>
      <c r="D28" t="s">
        <v>3315</v>
      </c>
      <c r="E28">
        <f>COUNTIF('16 reserve entries'!Y:Y,'16 reserve bal'!D28)</f>
        <v>0</v>
      </c>
      <c r="F28">
        <f>COUNTIF('16 AJE data'!T:T,'16 reserve bal'!D28)</f>
        <v>0</v>
      </c>
      <c r="I28" t="s">
        <v>3114</v>
      </c>
      <c r="J28" t="s">
        <v>32</v>
      </c>
      <c r="K28" t="s">
        <v>3316</v>
      </c>
      <c r="L28" t="s">
        <v>642</v>
      </c>
    </row>
    <row r="29" spans="1:12" x14ac:dyDescent="0.25">
      <c r="A29" s="207" t="s">
        <v>3317</v>
      </c>
      <c r="D29" t="s">
        <v>3318</v>
      </c>
      <c r="E29">
        <f>COUNTIF('16 reserve entries'!Y:Y,'16 reserve bal'!D29)</f>
        <v>1</v>
      </c>
      <c r="F29">
        <f>COUNTIF('16 AJE data'!T:T,'16 reserve bal'!D29)</f>
        <v>1</v>
      </c>
      <c r="I29" t="s">
        <v>3114</v>
      </c>
      <c r="J29" t="s">
        <v>32</v>
      </c>
      <c r="K29" t="s">
        <v>3319</v>
      </c>
      <c r="L29" t="s">
        <v>642</v>
      </c>
    </row>
    <row r="30" spans="1:12" x14ac:dyDescent="0.25">
      <c r="A30" s="207" t="s">
        <v>3320</v>
      </c>
      <c r="D30" t="s">
        <v>3321</v>
      </c>
      <c r="E30">
        <f>COUNTIF('16 reserve entries'!Y:Y,'16 reserve bal'!D30)</f>
        <v>0</v>
      </c>
      <c r="F30">
        <f>COUNTIF('16 AJE data'!T:T,'16 reserve bal'!D30)</f>
        <v>0</v>
      </c>
      <c r="I30" t="s">
        <v>3114</v>
      </c>
      <c r="J30" t="s">
        <v>32</v>
      </c>
      <c r="K30" t="s">
        <v>3322</v>
      </c>
      <c r="L30" t="s">
        <v>642</v>
      </c>
    </row>
    <row r="31" spans="1:12" x14ac:dyDescent="0.25">
      <c r="A31" s="207" t="s">
        <v>3323</v>
      </c>
      <c r="D31" t="s">
        <v>3324</v>
      </c>
      <c r="E31">
        <f>COUNTIF('16 reserve entries'!Y:Y,'16 reserve bal'!D31)</f>
        <v>0</v>
      </c>
      <c r="F31">
        <f>COUNTIF('16 AJE data'!T:T,'16 reserve bal'!D31)</f>
        <v>0</v>
      </c>
      <c r="I31" t="s">
        <v>3114</v>
      </c>
      <c r="J31" t="s">
        <v>32</v>
      </c>
      <c r="K31" t="s">
        <v>3325</v>
      </c>
      <c r="L31" t="s">
        <v>642</v>
      </c>
    </row>
    <row r="32" spans="1:12" x14ac:dyDescent="0.25">
      <c r="A32" s="207" t="s">
        <v>3326</v>
      </c>
      <c r="D32" t="s">
        <v>3327</v>
      </c>
      <c r="E32">
        <f>COUNTIF('16 reserve entries'!Y:Y,'16 reserve bal'!D32)</f>
        <v>0</v>
      </c>
      <c r="F32">
        <f>COUNTIF('16 AJE data'!T:T,'16 reserve bal'!D32)</f>
        <v>0</v>
      </c>
      <c r="I32" t="s">
        <v>3114</v>
      </c>
      <c r="J32" t="s">
        <v>32</v>
      </c>
      <c r="K32" t="s">
        <v>3328</v>
      </c>
      <c r="L32" t="s">
        <v>642</v>
      </c>
    </row>
    <row r="33" spans="1:12" x14ac:dyDescent="0.25">
      <c r="A33" s="207" t="s">
        <v>3329</v>
      </c>
      <c r="D33" t="s">
        <v>3330</v>
      </c>
      <c r="E33">
        <f>COUNTIF('16 reserve entries'!Y:Y,'16 reserve bal'!D33)</f>
        <v>0</v>
      </c>
      <c r="F33">
        <f>COUNTIF('16 AJE data'!T:T,'16 reserve bal'!D33)</f>
        <v>0</v>
      </c>
      <c r="I33" t="s">
        <v>3114</v>
      </c>
      <c r="J33" t="s">
        <v>32</v>
      </c>
      <c r="K33" t="s">
        <v>3331</v>
      </c>
      <c r="L33" t="s">
        <v>642</v>
      </c>
    </row>
    <row r="34" spans="1:12" x14ac:dyDescent="0.25">
      <c r="A34" s="207" t="s">
        <v>3332</v>
      </c>
      <c r="D34" t="s">
        <v>3333</v>
      </c>
      <c r="E34">
        <f>COUNTIF('16 reserve entries'!Y:Y,'16 reserve bal'!D34)</f>
        <v>0</v>
      </c>
      <c r="F34">
        <f>COUNTIF('16 AJE data'!T:T,'16 reserve bal'!D34)</f>
        <v>0</v>
      </c>
      <c r="I34" t="s">
        <v>3114</v>
      </c>
      <c r="J34" t="s">
        <v>32</v>
      </c>
      <c r="K34" t="s">
        <v>3334</v>
      </c>
      <c r="L34" t="s">
        <v>642</v>
      </c>
    </row>
    <row r="35" spans="1:12" x14ac:dyDescent="0.25">
      <c r="A35" s="207" t="s">
        <v>3335</v>
      </c>
      <c r="D35" t="s">
        <v>3336</v>
      </c>
      <c r="E35">
        <f>COUNTIF('16 reserve entries'!Y:Y,'16 reserve bal'!D35)</f>
        <v>0</v>
      </c>
      <c r="F35">
        <f>COUNTIF('16 AJE data'!T:T,'16 reserve bal'!D35)</f>
        <v>1</v>
      </c>
      <c r="I35" t="s">
        <v>3114</v>
      </c>
      <c r="J35" t="s">
        <v>32</v>
      </c>
      <c r="K35" t="s">
        <v>3337</v>
      </c>
      <c r="L35" t="s">
        <v>642</v>
      </c>
    </row>
    <row r="36" spans="1:12" x14ac:dyDescent="0.25">
      <c r="A36" s="207" t="s">
        <v>3338</v>
      </c>
      <c r="D36" t="s">
        <v>3339</v>
      </c>
      <c r="E36">
        <f>COUNTIF('16 reserve entries'!Y:Y,'16 reserve bal'!D36)</f>
        <v>0</v>
      </c>
      <c r="F36">
        <f>COUNTIF('16 AJE data'!T:T,'16 reserve bal'!D36)</f>
        <v>0</v>
      </c>
      <c r="I36" t="s">
        <v>3114</v>
      </c>
      <c r="J36" t="s">
        <v>32</v>
      </c>
      <c r="K36" t="s">
        <v>3340</v>
      </c>
      <c r="L36" t="s">
        <v>642</v>
      </c>
    </row>
    <row r="37" spans="1:12" x14ac:dyDescent="0.25">
      <c r="A37" s="207" t="s">
        <v>3341</v>
      </c>
      <c r="D37" t="s">
        <v>3342</v>
      </c>
      <c r="E37">
        <f>COUNTIF('16 reserve entries'!Y:Y,'16 reserve bal'!D37)</f>
        <v>0</v>
      </c>
      <c r="F37">
        <f>COUNTIF('16 AJE data'!T:T,'16 reserve bal'!D37)</f>
        <v>1</v>
      </c>
      <c r="I37" t="s">
        <v>3114</v>
      </c>
      <c r="J37" t="s">
        <v>32</v>
      </c>
      <c r="K37" t="s">
        <v>3343</v>
      </c>
      <c r="L37" t="s">
        <v>642</v>
      </c>
    </row>
    <row r="38" spans="1:12" x14ac:dyDescent="0.25">
      <c r="A38" s="207" t="s">
        <v>3344</v>
      </c>
      <c r="D38" t="s">
        <v>3345</v>
      </c>
      <c r="E38">
        <f>COUNTIF('16 reserve entries'!Y:Y,'16 reserve bal'!D38)</f>
        <v>0</v>
      </c>
      <c r="F38">
        <f>COUNTIF('16 AJE data'!T:T,'16 reserve bal'!D38)</f>
        <v>0</v>
      </c>
      <c r="I38" t="s">
        <v>3114</v>
      </c>
      <c r="J38" t="s">
        <v>32</v>
      </c>
      <c r="K38" t="s">
        <v>3346</v>
      </c>
      <c r="L38" t="s">
        <v>642</v>
      </c>
    </row>
    <row r="39" spans="1:12" x14ac:dyDescent="0.25">
      <c r="A39" s="207" t="s">
        <v>3347</v>
      </c>
      <c r="D39" t="s">
        <v>3348</v>
      </c>
      <c r="E39">
        <f>COUNTIF('16 reserve entries'!Y:Y,'16 reserve bal'!D39)</f>
        <v>0</v>
      </c>
      <c r="F39">
        <f>COUNTIF('16 AJE data'!T:T,'16 reserve bal'!D39)</f>
        <v>1</v>
      </c>
      <c r="I39" t="s">
        <v>3114</v>
      </c>
      <c r="J39" t="s">
        <v>32</v>
      </c>
      <c r="K39" t="s">
        <v>3349</v>
      </c>
      <c r="L39" t="s">
        <v>642</v>
      </c>
    </row>
    <row r="40" spans="1:12" x14ac:dyDescent="0.25">
      <c r="A40" s="207" t="s">
        <v>3350</v>
      </c>
      <c r="D40" t="s">
        <v>3351</v>
      </c>
      <c r="E40">
        <f>COUNTIF('16 reserve entries'!Y:Y,'16 reserve bal'!D40)</f>
        <v>0</v>
      </c>
      <c r="F40">
        <f>COUNTIF('16 AJE data'!T:T,'16 reserve bal'!D40)</f>
        <v>0</v>
      </c>
      <c r="I40" t="s">
        <v>3114</v>
      </c>
      <c r="J40" t="s">
        <v>32</v>
      </c>
      <c r="K40" t="s">
        <v>3352</v>
      </c>
      <c r="L40" t="s">
        <v>642</v>
      </c>
    </row>
    <row r="41" spans="1:12" x14ac:dyDescent="0.25">
      <c r="A41" s="207" t="s">
        <v>3353</v>
      </c>
      <c r="D41" t="s">
        <v>3354</v>
      </c>
      <c r="E41">
        <f>COUNTIF('16 reserve entries'!Y:Y,'16 reserve bal'!D41)</f>
        <v>0</v>
      </c>
      <c r="F41">
        <f>COUNTIF('16 AJE data'!T:T,'16 reserve bal'!D41)</f>
        <v>2</v>
      </c>
      <c r="I41" t="s">
        <v>3114</v>
      </c>
      <c r="J41" t="s">
        <v>32</v>
      </c>
      <c r="K41" t="s">
        <v>3355</v>
      </c>
      <c r="L41" t="s">
        <v>642</v>
      </c>
    </row>
    <row r="42" spans="1:12" x14ac:dyDescent="0.25">
      <c r="A42" s="207" t="s">
        <v>3356</v>
      </c>
      <c r="D42" t="s">
        <v>3357</v>
      </c>
      <c r="E42">
        <f>COUNTIF('16 reserve entries'!Y:Y,'16 reserve bal'!D42)</f>
        <v>1</v>
      </c>
      <c r="F42">
        <f>COUNTIF('16 AJE data'!T:T,'16 reserve bal'!D42)</f>
        <v>0</v>
      </c>
      <c r="I42" t="s">
        <v>3114</v>
      </c>
      <c r="J42" t="s">
        <v>32</v>
      </c>
      <c r="K42" t="s">
        <v>3358</v>
      </c>
      <c r="L42" t="s">
        <v>642</v>
      </c>
    </row>
    <row r="43" spans="1:12" x14ac:dyDescent="0.25">
      <c r="A43" s="207" t="s">
        <v>3359</v>
      </c>
      <c r="D43" t="s">
        <v>3360</v>
      </c>
      <c r="E43">
        <f>COUNTIF('16 reserve entries'!Y:Y,'16 reserve bal'!D43)</f>
        <v>0</v>
      </c>
      <c r="F43">
        <f>COUNTIF('16 AJE data'!T:T,'16 reserve bal'!D43)</f>
        <v>2</v>
      </c>
      <c r="I43" t="s">
        <v>3114</v>
      </c>
      <c r="J43" t="s">
        <v>32</v>
      </c>
      <c r="K43" t="s">
        <v>3361</v>
      </c>
      <c r="L43" t="s">
        <v>642</v>
      </c>
    </row>
    <row r="44" spans="1:12" x14ac:dyDescent="0.25">
      <c r="A44" s="207" t="s">
        <v>3362</v>
      </c>
      <c r="D44" t="s">
        <v>3363</v>
      </c>
      <c r="E44">
        <f>COUNTIF('16 reserve entries'!Y:Y,'16 reserve bal'!D44)</f>
        <v>0</v>
      </c>
      <c r="F44">
        <f>COUNTIF('16 AJE data'!T:T,'16 reserve bal'!D44)</f>
        <v>0</v>
      </c>
      <c r="I44" t="s">
        <v>3114</v>
      </c>
      <c r="J44" t="s">
        <v>32</v>
      </c>
      <c r="K44" t="s">
        <v>3364</v>
      </c>
      <c r="L44" t="s">
        <v>642</v>
      </c>
    </row>
    <row r="45" spans="1:12" x14ac:dyDescent="0.25">
      <c r="A45" s="207" t="s">
        <v>3365</v>
      </c>
      <c r="D45" t="s">
        <v>3366</v>
      </c>
      <c r="E45">
        <f>COUNTIF('16 reserve entries'!Y:Y,'16 reserve bal'!D45)</f>
        <v>0</v>
      </c>
      <c r="F45">
        <f>COUNTIF('16 AJE data'!T:T,'16 reserve bal'!D45)</f>
        <v>0</v>
      </c>
      <c r="I45" t="s">
        <v>3114</v>
      </c>
      <c r="J45" t="s">
        <v>32</v>
      </c>
      <c r="K45" t="s">
        <v>3367</v>
      </c>
      <c r="L45" t="s">
        <v>642</v>
      </c>
    </row>
    <row r="46" spans="1:12" x14ac:dyDescent="0.25">
      <c r="A46" s="207" t="s">
        <v>3368</v>
      </c>
      <c r="D46" t="s">
        <v>3369</v>
      </c>
      <c r="E46">
        <f>COUNTIF('16 reserve entries'!Y:Y,'16 reserve bal'!D46)</f>
        <v>1</v>
      </c>
      <c r="F46">
        <f>COUNTIF('16 AJE data'!T:T,'16 reserve bal'!D46)</f>
        <v>0</v>
      </c>
      <c r="I46" t="s">
        <v>3114</v>
      </c>
      <c r="J46" t="s">
        <v>32</v>
      </c>
      <c r="K46" t="s">
        <v>3370</v>
      </c>
      <c r="L46" t="s">
        <v>642</v>
      </c>
    </row>
    <row r="47" spans="1:12" x14ac:dyDescent="0.25">
      <c r="A47" s="207" t="s">
        <v>3371</v>
      </c>
      <c r="D47" t="s">
        <v>3372</v>
      </c>
      <c r="E47">
        <f>COUNTIF('16 reserve entries'!Y:Y,'16 reserve bal'!D47)</f>
        <v>0</v>
      </c>
      <c r="F47">
        <f>COUNTIF('16 AJE data'!T:T,'16 reserve bal'!D47)</f>
        <v>0</v>
      </c>
      <c r="I47" t="s">
        <v>3114</v>
      </c>
      <c r="J47" t="s">
        <v>32</v>
      </c>
      <c r="K47" t="s">
        <v>3373</v>
      </c>
      <c r="L47" t="s">
        <v>642</v>
      </c>
    </row>
    <row r="48" spans="1:12" x14ac:dyDescent="0.25">
      <c r="A48" s="207" t="s">
        <v>3374</v>
      </c>
      <c r="D48" t="s">
        <v>3375</v>
      </c>
      <c r="E48">
        <f>COUNTIF('16 reserve entries'!Y:Y,'16 reserve bal'!D48)</f>
        <v>0</v>
      </c>
      <c r="F48">
        <f>COUNTIF('16 AJE data'!T:T,'16 reserve bal'!D48)</f>
        <v>0</v>
      </c>
      <c r="I48" t="s">
        <v>3114</v>
      </c>
      <c r="J48" t="s">
        <v>32</v>
      </c>
      <c r="K48" t="s">
        <v>3376</v>
      </c>
      <c r="L48" t="s">
        <v>642</v>
      </c>
    </row>
    <row r="49" spans="1:12" x14ac:dyDescent="0.25">
      <c r="A49" s="207" t="s">
        <v>3377</v>
      </c>
      <c r="D49" t="s">
        <v>3378</v>
      </c>
      <c r="E49">
        <f>COUNTIF('16 reserve entries'!Y:Y,'16 reserve bal'!D49)</f>
        <v>0</v>
      </c>
      <c r="F49">
        <f>COUNTIF('16 AJE data'!T:T,'16 reserve bal'!D49)</f>
        <v>0</v>
      </c>
      <c r="I49" t="s">
        <v>3114</v>
      </c>
      <c r="J49" t="s">
        <v>32</v>
      </c>
      <c r="K49" t="s">
        <v>3379</v>
      </c>
      <c r="L49" t="s">
        <v>642</v>
      </c>
    </row>
    <row r="50" spans="1:12" x14ac:dyDescent="0.25">
      <c r="A50" s="207" t="s">
        <v>3380</v>
      </c>
      <c r="D50" t="s">
        <v>3381</v>
      </c>
      <c r="E50">
        <f>COUNTIF('16 reserve entries'!Y:Y,'16 reserve bal'!D50)</f>
        <v>0</v>
      </c>
      <c r="F50">
        <f>COUNTIF('16 AJE data'!T:T,'16 reserve bal'!D50)</f>
        <v>0</v>
      </c>
      <c r="I50" t="s">
        <v>3114</v>
      </c>
      <c r="J50" t="s">
        <v>32</v>
      </c>
      <c r="K50" t="s">
        <v>3382</v>
      </c>
      <c r="L50" t="s">
        <v>642</v>
      </c>
    </row>
    <row r="51" spans="1:12" x14ac:dyDescent="0.25">
      <c r="A51" s="207" t="s">
        <v>3383</v>
      </c>
      <c r="D51" t="s">
        <v>3384</v>
      </c>
      <c r="E51">
        <f>COUNTIF('16 reserve entries'!Y:Y,'16 reserve bal'!D51)</f>
        <v>0</v>
      </c>
      <c r="F51">
        <f>COUNTIF('16 AJE data'!T:T,'16 reserve bal'!D51)</f>
        <v>0</v>
      </c>
      <c r="I51" t="s">
        <v>3114</v>
      </c>
      <c r="J51" t="s">
        <v>32</v>
      </c>
      <c r="K51" t="s">
        <v>3385</v>
      </c>
      <c r="L51" t="s">
        <v>642</v>
      </c>
    </row>
    <row r="52" spans="1:12" x14ac:dyDescent="0.25">
      <c r="A52" s="207" t="s">
        <v>3386</v>
      </c>
      <c r="D52" t="s">
        <v>3387</v>
      </c>
      <c r="E52">
        <f>COUNTIF('16 reserve entries'!Y:Y,'16 reserve bal'!D52)</f>
        <v>0</v>
      </c>
      <c r="F52">
        <f>COUNTIF('16 AJE data'!T:T,'16 reserve bal'!D52)</f>
        <v>0</v>
      </c>
      <c r="I52" t="s">
        <v>3114</v>
      </c>
      <c r="J52" t="s">
        <v>32</v>
      </c>
      <c r="K52" t="s">
        <v>3262</v>
      </c>
      <c r="L52" t="s">
        <v>642</v>
      </c>
    </row>
    <row r="53" spans="1:12" x14ac:dyDescent="0.25">
      <c r="A53" s="207" t="s">
        <v>3388</v>
      </c>
      <c r="D53" t="s">
        <v>3389</v>
      </c>
      <c r="E53">
        <f>COUNTIF('16 reserve entries'!Y:Y,'16 reserve bal'!D53)</f>
        <v>1</v>
      </c>
      <c r="F53">
        <f>COUNTIF('16 AJE data'!T:T,'16 reserve bal'!D53)</f>
        <v>0</v>
      </c>
      <c r="I53" t="s">
        <v>3114</v>
      </c>
      <c r="J53" t="s">
        <v>222</v>
      </c>
      <c r="K53" t="s">
        <v>3390</v>
      </c>
      <c r="L53" t="s">
        <v>642</v>
      </c>
    </row>
    <row r="54" spans="1:12" x14ac:dyDescent="0.25">
      <c r="A54" s="207" t="s">
        <v>3391</v>
      </c>
      <c r="D54" t="s">
        <v>3392</v>
      </c>
      <c r="E54">
        <f>COUNTIF('16 reserve entries'!Y:Y,'16 reserve bal'!D54)</f>
        <v>0</v>
      </c>
      <c r="F54">
        <f>COUNTIF('16 AJE data'!T:T,'16 reserve bal'!D54)</f>
        <v>0</v>
      </c>
      <c r="I54" t="s">
        <v>3114</v>
      </c>
      <c r="J54" t="s">
        <v>222</v>
      </c>
      <c r="K54" t="s">
        <v>3393</v>
      </c>
      <c r="L54" t="s">
        <v>642</v>
      </c>
    </row>
    <row r="55" spans="1:12" x14ac:dyDescent="0.25">
      <c r="A55" s="207" t="s">
        <v>3394</v>
      </c>
      <c r="D55" t="s">
        <v>3395</v>
      </c>
      <c r="E55">
        <f>COUNTIF('16 reserve entries'!Y:Y,'16 reserve bal'!D55)</f>
        <v>1</v>
      </c>
      <c r="F55">
        <f>COUNTIF('16 AJE data'!T:T,'16 reserve bal'!D55)</f>
        <v>0</v>
      </c>
      <c r="I55" t="s">
        <v>3114</v>
      </c>
      <c r="J55" t="s">
        <v>222</v>
      </c>
      <c r="K55" t="s">
        <v>3396</v>
      </c>
      <c r="L55" t="s">
        <v>642</v>
      </c>
    </row>
    <row r="56" spans="1:12" x14ac:dyDescent="0.25">
      <c r="A56" s="207" t="s">
        <v>3397</v>
      </c>
      <c r="D56" t="s">
        <v>3398</v>
      </c>
      <c r="E56">
        <f>COUNTIF('16 reserve entries'!Y:Y,'16 reserve bal'!D56)</f>
        <v>0</v>
      </c>
      <c r="F56">
        <f>COUNTIF('16 AJE data'!T:T,'16 reserve bal'!D56)</f>
        <v>0</v>
      </c>
      <c r="I56" t="s">
        <v>3114</v>
      </c>
      <c r="J56" t="s">
        <v>37</v>
      </c>
      <c r="K56" t="s">
        <v>3258</v>
      </c>
      <c r="L56" t="s">
        <v>642</v>
      </c>
    </row>
    <row r="57" spans="1:12" x14ac:dyDescent="0.25">
      <c r="A57" s="207" t="s">
        <v>3399</v>
      </c>
      <c r="D57" t="s">
        <v>3400</v>
      </c>
      <c r="E57">
        <f>COUNTIF('16 reserve entries'!Y:Y,'16 reserve bal'!D57)</f>
        <v>1</v>
      </c>
      <c r="F57">
        <f>COUNTIF('16 AJE data'!T:T,'16 reserve bal'!D57)</f>
        <v>0</v>
      </c>
      <c r="I57" t="s">
        <v>3114</v>
      </c>
      <c r="J57" t="s">
        <v>37</v>
      </c>
      <c r="K57" t="s">
        <v>3273</v>
      </c>
      <c r="L57" t="s">
        <v>642</v>
      </c>
    </row>
    <row r="58" spans="1:12" x14ac:dyDescent="0.25">
      <c r="A58" s="207" t="s">
        <v>3401</v>
      </c>
      <c r="D58" t="s">
        <v>3402</v>
      </c>
      <c r="E58">
        <f>COUNTIF('16 reserve entries'!Y:Y,'16 reserve bal'!D58)</f>
        <v>1</v>
      </c>
      <c r="F58">
        <f>COUNTIF('16 AJE data'!T:T,'16 reserve bal'!D58)</f>
        <v>2</v>
      </c>
      <c r="I58" t="s">
        <v>3114</v>
      </c>
      <c r="J58" t="s">
        <v>37</v>
      </c>
      <c r="K58" t="s">
        <v>3297</v>
      </c>
      <c r="L58" t="s">
        <v>642</v>
      </c>
    </row>
    <row r="59" spans="1:12" x14ac:dyDescent="0.25">
      <c r="A59" s="207" t="s">
        <v>3403</v>
      </c>
      <c r="D59" t="s">
        <v>3404</v>
      </c>
      <c r="E59">
        <f>COUNTIF('16 reserve entries'!Y:Y,'16 reserve bal'!D59)</f>
        <v>1</v>
      </c>
      <c r="F59">
        <f>COUNTIF('16 AJE data'!T:T,'16 reserve bal'!D59)</f>
        <v>0</v>
      </c>
      <c r="I59" t="s">
        <v>3114</v>
      </c>
      <c r="J59" t="s">
        <v>37</v>
      </c>
      <c r="K59" t="s">
        <v>3303</v>
      </c>
      <c r="L59" t="s">
        <v>642</v>
      </c>
    </row>
    <row r="60" spans="1:12" x14ac:dyDescent="0.25">
      <c r="A60" s="207" t="s">
        <v>3405</v>
      </c>
      <c r="D60" t="s">
        <v>3406</v>
      </c>
      <c r="E60">
        <f>COUNTIF('16 reserve entries'!Y:Y,'16 reserve bal'!D60)</f>
        <v>0</v>
      </c>
      <c r="F60">
        <f>COUNTIF('16 AJE data'!T:T,'16 reserve bal'!D60)</f>
        <v>0</v>
      </c>
      <c r="I60" t="s">
        <v>3114</v>
      </c>
      <c r="J60" t="s">
        <v>37</v>
      </c>
      <c r="K60" t="s">
        <v>3318</v>
      </c>
      <c r="L60" t="s">
        <v>642</v>
      </c>
    </row>
    <row r="61" spans="1:12" x14ac:dyDescent="0.25">
      <c r="A61" s="207" t="s">
        <v>3407</v>
      </c>
      <c r="D61" t="s">
        <v>3408</v>
      </c>
      <c r="E61">
        <f>COUNTIF('16 reserve entries'!Y:Y,'16 reserve bal'!D61)</f>
        <v>2</v>
      </c>
      <c r="F61">
        <f>COUNTIF('16 AJE data'!T:T,'16 reserve bal'!D61)</f>
        <v>3</v>
      </c>
      <c r="I61" t="s">
        <v>3114</v>
      </c>
      <c r="J61" t="s">
        <v>37</v>
      </c>
      <c r="K61" t="s">
        <v>3336</v>
      </c>
      <c r="L61" t="s">
        <v>642</v>
      </c>
    </row>
    <row r="62" spans="1:12" x14ac:dyDescent="0.25">
      <c r="A62" s="207" t="s">
        <v>3409</v>
      </c>
      <c r="D62" t="s">
        <v>3410</v>
      </c>
      <c r="E62">
        <f>COUNTIF('16 reserve entries'!Y:Y,'16 reserve bal'!D62)</f>
        <v>1</v>
      </c>
      <c r="F62">
        <f>COUNTIF('16 AJE data'!T:T,'16 reserve bal'!D62)</f>
        <v>0</v>
      </c>
      <c r="I62" t="s">
        <v>3114</v>
      </c>
      <c r="J62" t="s">
        <v>37</v>
      </c>
      <c r="K62" t="s">
        <v>3342</v>
      </c>
      <c r="L62" t="s">
        <v>642</v>
      </c>
    </row>
    <row r="63" spans="1:12" x14ac:dyDescent="0.25">
      <c r="A63" s="207" t="s">
        <v>3411</v>
      </c>
      <c r="D63" t="s">
        <v>3412</v>
      </c>
      <c r="E63">
        <f>COUNTIF('16 reserve entries'!Y:Y,'16 reserve bal'!D63)</f>
        <v>0</v>
      </c>
      <c r="F63">
        <f>COUNTIF('16 AJE data'!T:T,'16 reserve bal'!D63)</f>
        <v>0</v>
      </c>
      <c r="I63" t="s">
        <v>3114</v>
      </c>
      <c r="J63" t="s">
        <v>37</v>
      </c>
      <c r="K63" t="s">
        <v>3348</v>
      </c>
      <c r="L63" t="s">
        <v>642</v>
      </c>
    </row>
    <row r="64" spans="1:12" x14ac:dyDescent="0.25">
      <c r="A64" s="207" t="s">
        <v>3413</v>
      </c>
      <c r="D64" t="s">
        <v>3414</v>
      </c>
      <c r="E64">
        <f>COUNTIF('16 reserve entries'!Y:Y,'16 reserve bal'!D64)</f>
        <v>1</v>
      </c>
      <c r="F64">
        <f>COUNTIF('16 AJE data'!T:T,'16 reserve bal'!D64)</f>
        <v>4</v>
      </c>
      <c r="I64" t="s">
        <v>3114</v>
      </c>
      <c r="J64" t="s">
        <v>37</v>
      </c>
      <c r="K64" t="s">
        <v>3414</v>
      </c>
      <c r="L64" t="s">
        <v>642</v>
      </c>
    </row>
    <row r="65" spans="1:12" x14ac:dyDescent="0.25">
      <c r="A65" s="207" t="s">
        <v>3415</v>
      </c>
      <c r="D65" t="s">
        <v>3416</v>
      </c>
      <c r="E65">
        <f>COUNTIF('16 reserve entries'!Y:Y,'16 reserve bal'!D65)</f>
        <v>0</v>
      </c>
      <c r="F65">
        <f>COUNTIF('16 AJE data'!T:T,'16 reserve bal'!D65)</f>
        <v>0</v>
      </c>
      <c r="I65" t="s">
        <v>3114</v>
      </c>
      <c r="J65" t="s">
        <v>37</v>
      </c>
      <c r="K65" t="s">
        <v>3417</v>
      </c>
      <c r="L65" t="s">
        <v>642</v>
      </c>
    </row>
    <row r="66" spans="1:12" x14ac:dyDescent="0.25">
      <c r="A66" s="207" t="s">
        <v>3418</v>
      </c>
      <c r="D66" t="s">
        <v>3419</v>
      </c>
      <c r="E66">
        <f>COUNTIF('16 reserve entries'!Y:Y,'16 reserve bal'!D66)</f>
        <v>0</v>
      </c>
      <c r="F66">
        <f>COUNTIF('16 AJE data'!T:T,'16 reserve bal'!D66)</f>
        <v>0</v>
      </c>
      <c r="I66" t="s">
        <v>3114</v>
      </c>
      <c r="J66" t="s">
        <v>37</v>
      </c>
      <c r="K66" t="s">
        <v>3247</v>
      </c>
      <c r="L66" t="s">
        <v>642</v>
      </c>
    </row>
    <row r="67" spans="1:12" x14ac:dyDescent="0.25">
      <c r="A67" s="207" t="s">
        <v>3420</v>
      </c>
      <c r="D67" t="s">
        <v>3417</v>
      </c>
      <c r="E67">
        <f>COUNTIF('16 reserve entries'!Y:Y,'16 reserve bal'!D67)</f>
        <v>2</v>
      </c>
      <c r="F67">
        <f>COUNTIF('16 AJE data'!T:T,'16 reserve bal'!D67)</f>
        <v>5</v>
      </c>
      <c r="I67" t="s">
        <v>3114</v>
      </c>
      <c r="J67" t="s">
        <v>37</v>
      </c>
      <c r="K67" t="s">
        <v>3421</v>
      </c>
      <c r="L67" t="s">
        <v>642</v>
      </c>
    </row>
    <row r="68" spans="1:12" x14ac:dyDescent="0.25">
      <c r="A68" s="207" t="s">
        <v>3422</v>
      </c>
      <c r="D68" t="s">
        <v>3423</v>
      </c>
      <c r="E68">
        <f>COUNTIF('16 reserve entries'!Y:Y,'16 reserve bal'!D68)</f>
        <v>1</v>
      </c>
      <c r="F68">
        <f>COUNTIF('16 AJE data'!T:T,'16 reserve bal'!D68)</f>
        <v>0</v>
      </c>
      <c r="I68" t="s">
        <v>3114</v>
      </c>
      <c r="J68" t="s">
        <v>37</v>
      </c>
      <c r="K68" t="s">
        <v>3256</v>
      </c>
      <c r="L68" t="s">
        <v>642</v>
      </c>
    </row>
    <row r="69" spans="1:12" x14ac:dyDescent="0.25">
      <c r="A69" s="207" t="s">
        <v>3424</v>
      </c>
      <c r="D69" t="s">
        <v>3425</v>
      </c>
      <c r="E69">
        <f>COUNTIF('16 reserve entries'!Y:Y,'16 reserve bal'!D69)</f>
        <v>0</v>
      </c>
      <c r="F69">
        <f>COUNTIF('16 AJE data'!T:T,'16 reserve bal'!D69)</f>
        <v>0</v>
      </c>
      <c r="I69" t="s">
        <v>3114</v>
      </c>
      <c r="J69" t="s">
        <v>37</v>
      </c>
      <c r="K69" t="s">
        <v>3426</v>
      </c>
      <c r="L69" t="s">
        <v>642</v>
      </c>
    </row>
    <row r="70" spans="1:12" x14ac:dyDescent="0.25">
      <c r="A70" s="207" t="s">
        <v>3427</v>
      </c>
      <c r="D70" t="s">
        <v>3428</v>
      </c>
      <c r="E70">
        <f>COUNTIF('16 reserve entries'!Y:Y,'16 reserve bal'!D70)</f>
        <v>1</v>
      </c>
      <c r="F70">
        <f>COUNTIF('16 AJE data'!T:T,'16 reserve bal'!D70)</f>
        <v>4</v>
      </c>
      <c r="I70" t="s">
        <v>3114</v>
      </c>
      <c r="J70" t="s">
        <v>37</v>
      </c>
      <c r="K70" t="s">
        <v>3429</v>
      </c>
      <c r="L70" t="s">
        <v>642</v>
      </c>
    </row>
    <row r="71" spans="1:12" x14ac:dyDescent="0.25">
      <c r="A71" s="207" t="s">
        <v>3430</v>
      </c>
      <c r="D71" t="s">
        <v>3431</v>
      </c>
      <c r="E71">
        <f>COUNTIF('16 reserve entries'!Y:Y,'16 reserve bal'!D71)</f>
        <v>1</v>
      </c>
      <c r="F71">
        <f>COUNTIF('16 AJE data'!T:T,'16 reserve bal'!D71)</f>
        <v>0</v>
      </c>
      <c r="I71" t="s">
        <v>3114</v>
      </c>
      <c r="J71" t="s">
        <v>37</v>
      </c>
      <c r="K71" t="s">
        <v>3432</v>
      </c>
      <c r="L71" t="s">
        <v>642</v>
      </c>
    </row>
    <row r="72" spans="1:12" x14ac:dyDescent="0.25">
      <c r="A72" s="207" t="s">
        <v>3433</v>
      </c>
      <c r="D72" t="s">
        <v>3434</v>
      </c>
      <c r="E72">
        <f>COUNTIF('16 reserve entries'!Y:Y,'16 reserve bal'!D72)</f>
        <v>0</v>
      </c>
      <c r="F72">
        <f>COUNTIF('16 AJE data'!T:T,'16 reserve bal'!D72)</f>
        <v>3</v>
      </c>
      <c r="I72" t="s">
        <v>3114</v>
      </c>
      <c r="J72" t="s">
        <v>40</v>
      </c>
      <c r="K72" t="s">
        <v>3408</v>
      </c>
      <c r="L72" t="s">
        <v>642</v>
      </c>
    </row>
    <row r="73" spans="1:12" x14ac:dyDescent="0.25">
      <c r="A73" s="207" t="s">
        <v>3435</v>
      </c>
      <c r="D73" t="s">
        <v>3436</v>
      </c>
      <c r="E73">
        <f>COUNTIF('16 reserve entries'!Y:Y,'16 reserve bal'!D73)</f>
        <v>2</v>
      </c>
      <c r="F73">
        <f>COUNTIF('16 AJE data'!T:T,'16 reserve bal'!D73)</f>
        <v>1</v>
      </c>
      <c r="I73" t="s">
        <v>3114</v>
      </c>
      <c r="J73" t="s">
        <v>40</v>
      </c>
      <c r="K73" t="s">
        <v>3414</v>
      </c>
      <c r="L73" t="s">
        <v>642</v>
      </c>
    </row>
    <row r="74" spans="1:12" x14ac:dyDescent="0.25">
      <c r="A74" s="207" t="s">
        <v>3437</v>
      </c>
      <c r="D74" t="s">
        <v>3438</v>
      </c>
      <c r="E74">
        <f>COUNTIF('16 reserve entries'!Y:Y,'16 reserve bal'!D74)</f>
        <v>1</v>
      </c>
      <c r="F74">
        <f>COUNTIF('16 AJE data'!T:T,'16 reserve bal'!D74)</f>
        <v>0</v>
      </c>
      <c r="I74" t="s">
        <v>3114</v>
      </c>
      <c r="J74" t="s">
        <v>40</v>
      </c>
      <c r="K74" t="s">
        <v>3417</v>
      </c>
      <c r="L74" t="s">
        <v>642</v>
      </c>
    </row>
    <row r="75" spans="1:12" x14ac:dyDescent="0.25">
      <c r="A75" s="207" t="s">
        <v>3439</v>
      </c>
      <c r="D75" t="s">
        <v>3440</v>
      </c>
      <c r="E75">
        <f>COUNTIF('16 reserve entries'!Y:Y,'16 reserve bal'!D75)</f>
        <v>0</v>
      </c>
      <c r="F75">
        <f>COUNTIF('16 AJE data'!T:T,'16 reserve bal'!D75)</f>
        <v>0</v>
      </c>
      <c r="I75" t="s">
        <v>3114</v>
      </c>
      <c r="J75" t="s">
        <v>40</v>
      </c>
      <c r="K75" t="s">
        <v>3247</v>
      </c>
      <c r="L75" t="s">
        <v>642</v>
      </c>
    </row>
    <row r="76" spans="1:12" x14ac:dyDescent="0.25">
      <c r="A76" s="207" t="s">
        <v>3441</v>
      </c>
      <c r="D76" t="s">
        <v>3442</v>
      </c>
      <c r="E76">
        <f>COUNTIF('16 reserve entries'!Y:Y,'16 reserve bal'!D76)</f>
        <v>2</v>
      </c>
      <c r="F76">
        <f>COUNTIF('16 AJE data'!T:T,'16 reserve bal'!D76)</f>
        <v>2</v>
      </c>
      <c r="I76" t="s">
        <v>3114</v>
      </c>
      <c r="J76" t="s">
        <v>40</v>
      </c>
      <c r="K76" t="s">
        <v>3443</v>
      </c>
      <c r="L76" t="s">
        <v>642</v>
      </c>
    </row>
    <row r="77" spans="1:12" x14ac:dyDescent="0.25">
      <c r="A77" s="207" t="s">
        <v>3444</v>
      </c>
      <c r="D77" t="s">
        <v>3445</v>
      </c>
      <c r="E77">
        <f>COUNTIF('16 reserve entries'!Y:Y,'16 reserve bal'!D77)</f>
        <v>1</v>
      </c>
      <c r="F77">
        <f>COUNTIF('16 AJE data'!T:T,'16 reserve bal'!D77)</f>
        <v>0</v>
      </c>
      <c r="I77" t="s">
        <v>3114</v>
      </c>
      <c r="J77" t="s">
        <v>40</v>
      </c>
      <c r="K77" t="s">
        <v>3446</v>
      </c>
      <c r="L77" t="s">
        <v>642</v>
      </c>
    </row>
    <row r="78" spans="1:12" x14ac:dyDescent="0.25">
      <c r="A78" s="207" t="s">
        <v>3447</v>
      </c>
      <c r="D78" t="s">
        <v>3448</v>
      </c>
      <c r="E78">
        <f>COUNTIF('16 reserve entries'!Y:Y,'16 reserve bal'!D78)</f>
        <v>0</v>
      </c>
      <c r="F78">
        <f>COUNTIF('16 AJE data'!T:T,'16 reserve bal'!D78)</f>
        <v>0</v>
      </c>
      <c r="I78" t="s">
        <v>3114</v>
      </c>
      <c r="J78" t="s">
        <v>40</v>
      </c>
      <c r="K78" t="s">
        <v>3262</v>
      </c>
      <c r="L78" t="s">
        <v>642</v>
      </c>
    </row>
    <row r="79" spans="1:12" x14ac:dyDescent="0.25">
      <c r="A79" s="207" t="s">
        <v>3449</v>
      </c>
      <c r="D79" t="s">
        <v>3450</v>
      </c>
      <c r="E79">
        <f>COUNTIF('16 reserve entries'!Y:Y,'16 reserve bal'!D79)</f>
        <v>1</v>
      </c>
      <c r="F79">
        <f>COUNTIF('16 AJE data'!T:T,'16 reserve bal'!D79)</f>
        <v>0</v>
      </c>
      <c r="I79" t="s">
        <v>3114</v>
      </c>
      <c r="J79" t="s">
        <v>241</v>
      </c>
      <c r="K79" t="s">
        <v>3262</v>
      </c>
      <c r="L79" t="s">
        <v>642</v>
      </c>
    </row>
    <row r="80" spans="1:12" x14ac:dyDescent="0.25">
      <c r="A80" s="207" t="s">
        <v>3451</v>
      </c>
      <c r="D80" t="s">
        <v>3452</v>
      </c>
      <c r="E80">
        <f>COUNTIF('16 reserve entries'!Y:Y,'16 reserve bal'!D80)</f>
        <v>0</v>
      </c>
      <c r="F80">
        <f>COUNTIF('16 AJE data'!T:T,'16 reserve bal'!D80)</f>
        <v>0</v>
      </c>
      <c r="I80" t="s">
        <v>3114</v>
      </c>
      <c r="J80" t="s">
        <v>241</v>
      </c>
      <c r="K80" t="s">
        <v>3453</v>
      </c>
      <c r="L80" t="s">
        <v>642</v>
      </c>
    </row>
    <row r="81" spans="1:12" x14ac:dyDescent="0.25">
      <c r="A81" s="207" t="s">
        <v>3454</v>
      </c>
      <c r="D81" t="s">
        <v>3455</v>
      </c>
      <c r="E81">
        <f>COUNTIF('16 reserve entries'!Y:Y,'16 reserve bal'!D81)</f>
        <v>0</v>
      </c>
      <c r="F81">
        <f>COUNTIF('16 AJE data'!T:T,'16 reserve bal'!D81)</f>
        <v>1</v>
      </c>
      <c r="I81" t="s">
        <v>3114</v>
      </c>
      <c r="J81" t="s">
        <v>241</v>
      </c>
      <c r="K81" t="s">
        <v>3456</v>
      </c>
      <c r="L81" t="s">
        <v>642</v>
      </c>
    </row>
    <row r="82" spans="1:12" x14ac:dyDescent="0.25">
      <c r="A82" s="207" t="s">
        <v>3457</v>
      </c>
      <c r="D82" t="s">
        <v>3458</v>
      </c>
      <c r="E82">
        <f>COUNTIF('16 reserve entries'!Y:Y,'16 reserve bal'!D82)</f>
        <v>1</v>
      </c>
      <c r="F82">
        <f>COUNTIF('16 AJE data'!T:T,'16 reserve bal'!D82)</f>
        <v>0</v>
      </c>
      <c r="I82" t="s">
        <v>3114</v>
      </c>
      <c r="J82" t="s">
        <v>241</v>
      </c>
      <c r="K82" t="s">
        <v>3459</v>
      </c>
      <c r="L82" t="s">
        <v>642</v>
      </c>
    </row>
    <row r="83" spans="1:12" x14ac:dyDescent="0.25">
      <c r="A83" s="207" t="s">
        <v>3460</v>
      </c>
      <c r="D83" t="s">
        <v>3461</v>
      </c>
      <c r="E83">
        <f>COUNTIF('16 reserve entries'!Y:Y,'16 reserve bal'!D83)</f>
        <v>0</v>
      </c>
      <c r="F83">
        <f>COUNTIF('16 AJE data'!T:T,'16 reserve bal'!D83)</f>
        <v>0</v>
      </c>
      <c r="I83" t="s">
        <v>3114</v>
      </c>
      <c r="J83" t="s">
        <v>993</v>
      </c>
      <c r="K83" t="s">
        <v>3462</v>
      </c>
      <c r="L83" t="s">
        <v>642</v>
      </c>
    </row>
    <row r="84" spans="1:12" x14ac:dyDescent="0.25">
      <c r="A84" s="207" t="s">
        <v>3463</v>
      </c>
      <c r="D84" t="s">
        <v>3464</v>
      </c>
      <c r="E84">
        <f>COUNTIF('16 reserve entries'!Y:Y,'16 reserve bal'!D84)</f>
        <v>1</v>
      </c>
      <c r="F84">
        <f>COUNTIF('16 AJE data'!T:T,'16 reserve bal'!D84)</f>
        <v>0</v>
      </c>
      <c r="I84" t="s">
        <v>3114</v>
      </c>
      <c r="J84" t="s">
        <v>993</v>
      </c>
      <c r="K84" t="s">
        <v>3465</v>
      </c>
      <c r="L84" t="s">
        <v>642</v>
      </c>
    </row>
    <row r="85" spans="1:12" x14ac:dyDescent="0.25">
      <c r="A85" s="207" t="s">
        <v>3466</v>
      </c>
      <c r="D85" t="s">
        <v>3467</v>
      </c>
      <c r="E85">
        <f>COUNTIF('16 reserve entries'!Y:Y,'16 reserve bal'!D85)</f>
        <v>0</v>
      </c>
      <c r="F85">
        <f>COUNTIF('16 AJE data'!T:T,'16 reserve bal'!D85)</f>
        <v>0</v>
      </c>
      <c r="I85" t="s">
        <v>3114</v>
      </c>
      <c r="J85" t="s">
        <v>993</v>
      </c>
      <c r="K85" t="s">
        <v>3468</v>
      </c>
      <c r="L85" t="s">
        <v>642</v>
      </c>
    </row>
    <row r="86" spans="1:12" x14ac:dyDescent="0.25">
      <c r="A86" s="207" t="s">
        <v>3469</v>
      </c>
      <c r="D86" t="s">
        <v>3470</v>
      </c>
      <c r="E86">
        <f>COUNTIF('16 reserve entries'!Y:Y,'16 reserve bal'!D86)</f>
        <v>1</v>
      </c>
      <c r="F86">
        <f>COUNTIF('16 AJE data'!T:T,'16 reserve bal'!D86)</f>
        <v>0</v>
      </c>
      <c r="I86" t="s">
        <v>3114</v>
      </c>
      <c r="J86" t="s">
        <v>993</v>
      </c>
      <c r="K86" t="s">
        <v>3471</v>
      </c>
      <c r="L86" t="s">
        <v>642</v>
      </c>
    </row>
    <row r="87" spans="1:12" x14ac:dyDescent="0.25">
      <c r="A87" s="207" t="s">
        <v>3472</v>
      </c>
      <c r="D87" t="s">
        <v>3473</v>
      </c>
      <c r="E87">
        <f>COUNTIF('16 reserve entries'!Y:Y,'16 reserve bal'!D87)</f>
        <v>3</v>
      </c>
      <c r="F87">
        <f>COUNTIF('16 AJE data'!T:T,'16 reserve bal'!D87)</f>
        <v>3</v>
      </c>
      <c r="I87" t="s">
        <v>3114</v>
      </c>
      <c r="J87" t="s">
        <v>993</v>
      </c>
      <c r="K87" t="s">
        <v>3474</v>
      </c>
      <c r="L87" t="s">
        <v>642</v>
      </c>
    </row>
    <row r="88" spans="1:12" x14ac:dyDescent="0.25">
      <c r="A88" s="207" t="s">
        <v>3475</v>
      </c>
      <c r="D88" t="s">
        <v>3476</v>
      </c>
      <c r="E88">
        <f>COUNTIF('16 reserve entries'!Y:Y,'16 reserve bal'!D88)</f>
        <v>1</v>
      </c>
      <c r="F88">
        <f>COUNTIF('16 AJE data'!T:T,'16 reserve bal'!D88)</f>
        <v>0</v>
      </c>
      <c r="I88" t="s">
        <v>3114</v>
      </c>
      <c r="J88" t="s">
        <v>993</v>
      </c>
      <c r="K88" t="s">
        <v>3477</v>
      </c>
      <c r="L88" t="s">
        <v>642</v>
      </c>
    </row>
    <row r="89" spans="1:12" x14ac:dyDescent="0.25">
      <c r="A89" s="207" t="s">
        <v>3478</v>
      </c>
      <c r="D89" t="s">
        <v>3247</v>
      </c>
      <c r="E89">
        <f>COUNTIF('16 reserve entries'!Y:Y,'16 reserve bal'!D89)</f>
        <v>3</v>
      </c>
      <c r="F89">
        <f>COUNTIF('16 AJE data'!T:T,'16 reserve bal'!D89)</f>
        <v>32</v>
      </c>
      <c r="I89" t="s">
        <v>3114</v>
      </c>
      <c r="J89" t="s">
        <v>993</v>
      </c>
      <c r="K89" t="s">
        <v>3479</v>
      </c>
      <c r="L89" t="s">
        <v>642</v>
      </c>
    </row>
    <row r="90" spans="1:12" x14ac:dyDescent="0.25">
      <c r="A90" s="207" t="s">
        <v>3480</v>
      </c>
      <c r="D90" t="s">
        <v>3481</v>
      </c>
      <c r="E90">
        <f>COUNTIF('16 reserve entries'!Y:Y,'16 reserve bal'!D90)</f>
        <v>0</v>
      </c>
      <c r="F90">
        <f>COUNTIF('16 AJE data'!T:T,'16 reserve bal'!D90)</f>
        <v>0</v>
      </c>
      <c r="I90" t="s">
        <v>3114</v>
      </c>
      <c r="J90" t="s">
        <v>993</v>
      </c>
      <c r="K90" t="s">
        <v>3482</v>
      </c>
      <c r="L90" t="s">
        <v>642</v>
      </c>
    </row>
    <row r="91" spans="1:12" x14ac:dyDescent="0.25">
      <c r="A91" s="207" t="s">
        <v>3483</v>
      </c>
      <c r="D91" t="s">
        <v>3484</v>
      </c>
      <c r="E91">
        <f>COUNTIF('16 reserve entries'!Y:Y,'16 reserve bal'!D91)</f>
        <v>0</v>
      </c>
      <c r="F91">
        <f>COUNTIF('16 AJE data'!T:T,'16 reserve bal'!D91)</f>
        <v>0</v>
      </c>
      <c r="I91" t="s">
        <v>3114</v>
      </c>
      <c r="J91" t="s">
        <v>993</v>
      </c>
      <c r="K91" t="s">
        <v>3485</v>
      </c>
      <c r="L91" t="s">
        <v>642</v>
      </c>
    </row>
    <row r="92" spans="1:12" x14ac:dyDescent="0.25">
      <c r="A92" s="207" t="s">
        <v>3486</v>
      </c>
      <c r="D92" t="s">
        <v>3487</v>
      </c>
      <c r="E92">
        <f>COUNTIF('16 reserve entries'!Y:Y,'16 reserve bal'!D92)</f>
        <v>0</v>
      </c>
      <c r="F92">
        <f>COUNTIF('16 AJE data'!T:T,'16 reserve bal'!D92)</f>
        <v>0</v>
      </c>
      <c r="I92" t="s">
        <v>3114</v>
      </c>
      <c r="J92" t="s">
        <v>993</v>
      </c>
      <c r="K92" t="s">
        <v>3488</v>
      </c>
      <c r="L92" t="s">
        <v>642</v>
      </c>
    </row>
    <row r="93" spans="1:12" x14ac:dyDescent="0.25">
      <c r="A93" s="207" t="s">
        <v>3489</v>
      </c>
      <c r="D93" t="s">
        <v>3490</v>
      </c>
      <c r="E93">
        <f>COUNTIF('16 reserve entries'!Y:Y,'16 reserve bal'!D93)</f>
        <v>0</v>
      </c>
      <c r="F93">
        <f>COUNTIF('16 AJE data'!T:T,'16 reserve bal'!D93)</f>
        <v>0</v>
      </c>
      <c r="I93" t="s">
        <v>3114</v>
      </c>
      <c r="J93" t="s">
        <v>993</v>
      </c>
      <c r="K93" t="s">
        <v>3491</v>
      </c>
      <c r="L93" t="s">
        <v>642</v>
      </c>
    </row>
    <row r="94" spans="1:12" x14ac:dyDescent="0.25">
      <c r="A94" s="207" t="s">
        <v>3492</v>
      </c>
      <c r="D94" t="s">
        <v>3493</v>
      </c>
      <c r="E94">
        <f>COUNTIF('16 reserve entries'!Y:Y,'16 reserve bal'!D94)</f>
        <v>0</v>
      </c>
      <c r="F94">
        <f>COUNTIF('16 AJE data'!T:T,'16 reserve bal'!D94)</f>
        <v>0</v>
      </c>
      <c r="I94" t="s">
        <v>3114</v>
      </c>
      <c r="J94" t="s">
        <v>993</v>
      </c>
      <c r="K94" t="s">
        <v>3494</v>
      </c>
      <c r="L94" t="s">
        <v>642</v>
      </c>
    </row>
    <row r="95" spans="1:12" x14ac:dyDescent="0.25">
      <c r="A95" s="207" t="s">
        <v>3495</v>
      </c>
      <c r="D95" t="s">
        <v>3496</v>
      </c>
      <c r="E95">
        <f>COUNTIF('16 reserve entries'!Y:Y,'16 reserve bal'!D95)</f>
        <v>1</v>
      </c>
      <c r="F95">
        <f>COUNTIF('16 AJE data'!T:T,'16 reserve bal'!D95)</f>
        <v>4</v>
      </c>
      <c r="I95" t="s">
        <v>3114</v>
      </c>
      <c r="J95" t="s">
        <v>993</v>
      </c>
      <c r="K95" t="s">
        <v>3497</v>
      </c>
      <c r="L95" t="s">
        <v>642</v>
      </c>
    </row>
    <row r="96" spans="1:12" x14ac:dyDescent="0.25">
      <c r="A96" s="207" t="s">
        <v>3498</v>
      </c>
      <c r="D96" t="s">
        <v>3499</v>
      </c>
      <c r="E96">
        <f>COUNTIF('16 reserve entries'!Y:Y,'16 reserve bal'!D96)</f>
        <v>1</v>
      </c>
      <c r="F96">
        <f>COUNTIF('16 AJE data'!T:T,'16 reserve bal'!D96)</f>
        <v>0</v>
      </c>
      <c r="I96" t="s">
        <v>3114</v>
      </c>
      <c r="J96" t="s">
        <v>993</v>
      </c>
      <c r="K96" t="s">
        <v>3500</v>
      </c>
      <c r="L96" t="s">
        <v>642</v>
      </c>
    </row>
    <row r="97" spans="1:12" x14ac:dyDescent="0.25">
      <c r="A97" s="207" t="s">
        <v>3501</v>
      </c>
      <c r="D97" t="s">
        <v>3502</v>
      </c>
      <c r="E97">
        <f>COUNTIF('16 reserve entries'!Y:Y,'16 reserve bal'!D97)</f>
        <v>0</v>
      </c>
      <c r="F97">
        <f>COUNTIF('16 AJE data'!T:T,'16 reserve bal'!D97)</f>
        <v>3</v>
      </c>
      <c r="I97" t="s">
        <v>3114</v>
      </c>
      <c r="J97" t="s">
        <v>993</v>
      </c>
      <c r="K97" t="s">
        <v>3503</v>
      </c>
      <c r="L97" t="s">
        <v>642</v>
      </c>
    </row>
    <row r="98" spans="1:12" x14ac:dyDescent="0.25">
      <c r="A98" s="207" t="s">
        <v>3504</v>
      </c>
      <c r="D98" t="s">
        <v>3505</v>
      </c>
      <c r="E98">
        <f>COUNTIF('16 reserve entries'!Y:Y,'16 reserve bal'!D98)</f>
        <v>0</v>
      </c>
      <c r="F98">
        <f>COUNTIF('16 AJE data'!T:T,'16 reserve bal'!D98)</f>
        <v>0</v>
      </c>
      <c r="I98" t="s">
        <v>3114</v>
      </c>
      <c r="J98" t="s">
        <v>993</v>
      </c>
      <c r="K98" t="s">
        <v>3506</v>
      </c>
      <c r="L98" t="s">
        <v>642</v>
      </c>
    </row>
    <row r="99" spans="1:12" x14ac:dyDescent="0.25">
      <c r="A99" s="207" t="s">
        <v>3507</v>
      </c>
      <c r="D99" t="s">
        <v>3508</v>
      </c>
      <c r="E99">
        <f>COUNTIF('16 reserve entries'!Y:Y,'16 reserve bal'!D99)</f>
        <v>1</v>
      </c>
      <c r="F99">
        <f>COUNTIF('16 AJE data'!T:T,'16 reserve bal'!D99)</f>
        <v>0</v>
      </c>
      <c r="I99" t="s">
        <v>3114</v>
      </c>
      <c r="J99" t="s">
        <v>993</v>
      </c>
      <c r="K99" t="s">
        <v>3509</v>
      </c>
      <c r="L99" t="s">
        <v>642</v>
      </c>
    </row>
    <row r="100" spans="1:12" x14ac:dyDescent="0.25">
      <c r="A100" s="207" t="s">
        <v>3510</v>
      </c>
      <c r="D100" t="s">
        <v>3511</v>
      </c>
      <c r="E100">
        <f>COUNTIF('16 reserve entries'!Y:Y,'16 reserve bal'!D100)</f>
        <v>1</v>
      </c>
      <c r="F100">
        <f>COUNTIF('16 AJE data'!T:T,'16 reserve bal'!D100)</f>
        <v>3</v>
      </c>
      <c r="I100" t="s">
        <v>3114</v>
      </c>
      <c r="J100" t="s">
        <v>993</v>
      </c>
      <c r="K100" t="s">
        <v>3512</v>
      </c>
      <c r="L100" t="s">
        <v>642</v>
      </c>
    </row>
    <row r="101" spans="1:12" x14ac:dyDescent="0.25">
      <c r="A101" s="207" t="s">
        <v>3513</v>
      </c>
      <c r="D101" t="s">
        <v>3514</v>
      </c>
      <c r="E101">
        <f>COUNTIF('16 reserve entries'!Y:Y,'16 reserve bal'!D101)</f>
        <v>1</v>
      </c>
      <c r="F101">
        <f>COUNTIF('16 AJE data'!T:T,'16 reserve bal'!D101)</f>
        <v>0</v>
      </c>
      <c r="I101" t="s">
        <v>3114</v>
      </c>
      <c r="J101" t="s">
        <v>993</v>
      </c>
      <c r="K101" t="s">
        <v>3515</v>
      </c>
      <c r="L101" t="s">
        <v>642</v>
      </c>
    </row>
    <row r="102" spans="1:12" x14ac:dyDescent="0.25">
      <c r="A102" s="207" t="s">
        <v>3516</v>
      </c>
      <c r="D102" t="s">
        <v>3517</v>
      </c>
      <c r="E102">
        <f>COUNTIF('16 reserve entries'!Y:Y,'16 reserve bal'!D102)</f>
        <v>0</v>
      </c>
      <c r="F102">
        <f>COUNTIF('16 AJE data'!T:T,'16 reserve bal'!D102)</f>
        <v>2</v>
      </c>
      <c r="I102" t="s">
        <v>3114</v>
      </c>
      <c r="J102" t="s">
        <v>993</v>
      </c>
      <c r="K102" t="s">
        <v>3518</v>
      </c>
      <c r="L102" t="s">
        <v>642</v>
      </c>
    </row>
    <row r="103" spans="1:12" x14ac:dyDescent="0.25">
      <c r="A103" s="207" t="s">
        <v>3519</v>
      </c>
      <c r="D103" t="s">
        <v>3421</v>
      </c>
      <c r="E103">
        <f>COUNTIF('16 reserve entries'!Y:Y,'16 reserve bal'!D103)</f>
        <v>1</v>
      </c>
      <c r="F103">
        <f>COUNTIF('16 AJE data'!T:T,'16 reserve bal'!D103)</f>
        <v>5</v>
      </c>
      <c r="I103" t="s">
        <v>3114</v>
      </c>
      <c r="J103" t="s">
        <v>993</v>
      </c>
      <c r="K103" t="s">
        <v>3520</v>
      </c>
      <c r="L103" t="s">
        <v>642</v>
      </c>
    </row>
    <row r="104" spans="1:12" x14ac:dyDescent="0.25">
      <c r="A104" s="207" t="s">
        <v>3521</v>
      </c>
      <c r="D104" t="s">
        <v>3522</v>
      </c>
      <c r="E104">
        <f>COUNTIF('16 reserve entries'!Y:Y,'16 reserve bal'!D104)</f>
        <v>1</v>
      </c>
      <c r="F104">
        <f>COUNTIF('16 AJE data'!T:T,'16 reserve bal'!D104)</f>
        <v>0</v>
      </c>
      <c r="I104" t="s">
        <v>3114</v>
      </c>
      <c r="J104" t="s">
        <v>993</v>
      </c>
      <c r="K104" t="s">
        <v>3523</v>
      </c>
      <c r="L104" t="s">
        <v>642</v>
      </c>
    </row>
    <row r="105" spans="1:12" x14ac:dyDescent="0.25">
      <c r="A105" s="207" t="s">
        <v>3524</v>
      </c>
      <c r="D105" t="s">
        <v>3250</v>
      </c>
      <c r="E105">
        <f>COUNTIF('16 reserve entries'!Y:Y,'16 reserve bal'!D105)</f>
        <v>3</v>
      </c>
      <c r="F105">
        <f>COUNTIF('16 AJE data'!T:T,'16 reserve bal'!D105)</f>
        <v>4</v>
      </c>
      <c r="I105" t="s">
        <v>3114</v>
      </c>
      <c r="J105" t="s">
        <v>993</v>
      </c>
      <c r="K105" t="s">
        <v>3525</v>
      </c>
      <c r="L105" t="s">
        <v>642</v>
      </c>
    </row>
    <row r="106" spans="1:12" x14ac:dyDescent="0.25">
      <c r="A106" s="207" t="s">
        <v>3526</v>
      </c>
      <c r="D106" t="s">
        <v>3527</v>
      </c>
      <c r="E106">
        <f>COUNTIF('16 reserve entries'!Y:Y,'16 reserve bal'!D106)</f>
        <v>0</v>
      </c>
      <c r="F106">
        <f>COUNTIF('16 AJE data'!T:T,'16 reserve bal'!D106)</f>
        <v>0</v>
      </c>
      <c r="I106" t="s">
        <v>3114</v>
      </c>
      <c r="J106" t="s">
        <v>993</v>
      </c>
      <c r="K106" t="s">
        <v>3528</v>
      </c>
      <c r="L106" t="s">
        <v>642</v>
      </c>
    </row>
    <row r="107" spans="1:12" x14ac:dyDescent="0.25">
      <c r="A107" s="207" t="s">
        <v>3529</v>
      </c>
      <c r="D107" t="s">
        <v>3530</v>
      </c>
      <c r="E107">
        <f>COUNTIF('16 reserve entries'!Y:Y,'16 reserve bal'!D107)</f>
        <v>0</v>
      </c>
      <c r="F107">
        <f>COUNTIF('16 AJE data'!T:T,'16 reserve bal'!D107)</f>
        <v>0</v>
      </c>
      <c r="I107" t="s">
        <v>3114</v>
      </c>
      <c r="J107" t="s">
        <v>993</v>
      </c>
      <c r="K107" t="s">
        <v>3531</v>
      </c>
      <c r="L107" t="s">
        <v>642</v>
      </c>
    </row>
    <row r="108" spans="1:12" x14ac:dyDescent="0.25">
      <c r="A108" s="207" t="s">
        <v>3532</v>
      </c>
      <c r="D108" t="s">
        <v>3533</v>
      </c>
      <c r="E108">
        <f>COUNTIF('16 reserve entries'!Y:Y,'16 reserve bal'!D108)</f>
        <v>2</v>
      </c>
      <c r="F108">
        <f>COUNTIF('16 AJE data'!T:T,'16 reserve bal'!D108)</f>
        <v>3</v>
      </c>
      <c r="I108" t="s">
        <v>3114</v>
      </c>
      <c r="J108" t="s">
        <v>993</v>
      </c>
      <c r="K108" t="s">
        <v>3534</v>
      </c>
      <c r="L108" t="s">
        <v>642</v>
      </c>
    </row>
    <row r="109" spans="1:12" x14ac:dyDescent="0.25">
      <c r="A109" s="207" t="s">
        <v>3535</v>
      </c>
      <c r="D109" t="s">
        <v>3536</v>
      </c>
      <c r="E109">
        <f>COUNTIF('16 reserve entries'!Y:Y,'16 reserve bal'!D109)</f>
        <v>0</v>
      </c>
      <c r="F109">
        <f>COUNTIF('16 AJE data'!T:T,'16 reserve bal'!D109)</f>
        <v>0</v>
      </c>
      <c r="I109" t="s">
        <v>3114</v>
      </c>
      <c r="J109" t="s">
        <v>993</v>
      </c>
      <c r="K109" t="s">
        <v>3537</v>
      </c>
      <c r="L109" t="s">
        <v>642</v>
      </c>
    </row>
    <row r="110" spans="1:12" x14ac:dyDescent="0.25">
      <c r="A110" s="207" t="s">
        <v>3538</v>
      </c>
      <c r="D110" t="s">
        <v>3539</v>
      </c>
      <c r="E110">
        <f>COUNTIF('16 reserve entries'!Y:Y,'16 reserve bal'!D110)</f>
        <v>0</v>
      </c>
      <c r="F110">
        <f>COUNTIF('16 AJE data'!T:T,'16 reserve bal'!D110)</f>
        <v>0</v>
      </c>
      <c r="I110" t="s">
        <v>3114</v>
      </c>
      <c r="J110" t="s">
        <v>993</v>
      </c>
      <c r="K110" t="s">
        <v>3540</v>
      </c>
      <c r="L110" t="s">
        <v>642</v>
      </c>
    </row>
    <row r="111" spans="1:12" x14ac:dyDescent="0.25">
      <c r="A111" s="207" t="s">
        <v>3541</v>
      </c>
      <c r="D111" t="s">
        <v>3253</v>
      </c>
      <c r="E111">
        <f>COUNTIF('16 reserve entries'!Y:Y,'16 reserve bal'!D111)</f>
        <v>3</v>
      </c>
      <c r="F111">
        <f>COUNTIF('16 AJE data'!T:T,'16 reserve bal'!D111)</f>
        <v>4</v>
      </c>
      <c r="I111" t="s">
        <v>3114</v>
      </c>
      <c r="J111" t="s">
        <v>993</v>
      </c>
      <c r="K111" t="s">
        <v>3542</v>
      </c>
      <c r="L111" t="s">
        <v>642</v>
      </c>
    </row>
    <row r="112" spans="1:12" x14ac:dyDescent="0.25">
      <c r="A112" s="207" t="s">
        <v>3543</v>
      </c>
      <c r="D112" t="s">
        <v>3544</v>
      </c>
      <c r="E112">
        <f>COUNTIF('16 reserve entries'!Y:Y,'16 reserve bal'!D112)</f>
        <v>0</v>
      </c>
      <c r="F112">
        <f>COUNTIF('16 AJE data'!T:T,'16 reserve bal'!D112)</f>
        <v>0</v>
      </c>
      <c r="I112" t="s">
        <v>3114</v>
      </c>
      <c r="J112" t="s">
        <v>993</v>
      </c>
      <c r="K112" t="s">
        <v>3545</v>
      </c>
      <c r="L112" t="s">
        <v>642</v>
      </c>
    </row>
    <row r="113" spans="1:12" x14ac:dyDescent="0.25">
      <c r="A113" s="207" t="s">
        <v>3546</v>
      </c>
      <c r="D113" t="s">
        <v>3547</v>
      </c>
      <c r="E113">
        <f>COUNTIF('16 reserve entries'!Y:Y,'16 reserve bal'!D113)</f>
        <v>0</v>
      </c>
      <c r="F113">
        <f>COUNTIF('16 AJE data'!T:T,'16 reserve bal'!D113)</f>
        <v>0</v>
      </c>
      <c r="I113" t="s">
        <v>3114</v>
      </c>
      <c r="J113" t="s">
        <v>993</v>
      </c>
      <c r="K113" t="s">
        <v>3548</v>
      </c>
      <c r="L113" t="s">
        <v>642</v>
      </c>
    </row>
    <row r="114" spans="1:12" x14ac:dyDescent="0.25">
      <c r="A114" s="207" t="s">
        <v>3549</v>
      </c>
      <c r="D114" t="s">
        <v>3256</v>
      </c>
      <c r="E114">
        <f>COUNTIF('16 reserve entries'!Y:Y,'16 reserve bal'!D114)</f>
        <v>4</v>
      </c>
      <c r="F114">
        <f>COUNTIF('16 AJE data'!T:T,'16 reserve bal'!D114)</f>
        <v>13</v>
      </c>
      <c r="I114" t="s">
        <v>3114</v>
      </c>
      <c r="J114" t="s">
        <v>993</v>
      </c>
      <c r="K114" t="s">
        <v>3550</v>
      </c>
      <c r="L114" t="s">
        <v>642</v>
      </c>
    </row>
    <row r="115" spans="1:12" x14ac:dyDescent="0.25">
      <c r="A115" s="207" t="s">
        <v>3551</v>
      </c>
      <c r="D115" t="s">
        <v>3552</v>
      </c>
      <c r="E115">
        <f>COUNTIF('16 reserve entries'!Y:Y,'16 reserve bal'!D115)</f>
        <v>1</v>
      </c>
      <c r="F115">
        <f>COUNTIF('16 AJE data'!T:T,'16 reserve bal'!D115)</f>
        <v>0</v>
      </c>
      <c r="I115" t="s">
        <v>3114</v>
      </c>
      <c r="J115" t="s">
        <v>993</v>
      </c>
      <c r="K115" t="s">
        <v>3553</v>
      </c>
      <c r="L115" t="s">
        <v>642</v>
      </c>
    </row>
    <row r="116" spans="1:12" x14ac:dyDescent="0.25">
      <c r="A116" s="207" t="s">
        <v>3554</v>
      </c>
      <c r="D116" t="s">
        <v>3555</v>
      </c>
      <c r="E116">
        <f>COUNTIF('16 reserve entries'!Y:Y,'16 reserve bal'!D116)</f>
        <v>0</v>
      </c>
      <c r="F116">
        <f>COUNTIF('16 AJE data'!T:T,'16 reserve bal'!D116)</f>
        <v>1</v>
      </c>
      <c r="I116" t="s">
        <v>3114</v>
      </c>
      <c r="J116" t="s">
        <v>993</v>
      </c>
      <c r="K116" t="s">
        <v>3556</v>
      </c>
      <c r="L116" t="s">
        <v>642</v>
      </c>
    </row>
    <row r="117" spans="1:12" x14ac:dyDescent="0.25">
      <c r="A117" s="207" t="s">
        <v>3557</v>
      </c>
      <c r="D117" t="s">
        <v>3558</v>
      </c>
      <c r="E117">
        <f>COUNTIF('16 reserve entries'!Y:Y,'16 reserve bal'!D117)</f>
        <v>0</v>
      </c>
      <c r="F117">
        <f>COUNTIF('16 AJE data'!T:T,'16 reserve bal'!D117)</f>
        <v>3</v>
      </c>
      <c r="I117" t="s">
        <v>3114</v>
      </c>
      <c r="J117" t="s">
        <v>993</v>
      </c>
      <c r="K117" t="s">
        <v>3559</v>
      </c>
      <c r="L117" t="s">
        <v>642</v>
      </c>
    </row>
    <row r="118" spans="1:12" x14ac:dyDescent="0.25">
      <c r="A118" s="207" t="s">
        <v>3560</v>
      </c>
      <c r="D118" t="s">
        <v>3426</v>
      </c>
      <c r="E118">
        <f>COUNTIF('16 reserve entries'!Y:Y,'16 reserve bal'!D118)</f>
        <v>3</v>
      </c>
      <c r="F118">
        <f>COUNTIF('16 AJE data'!T:T,'16 reserve bal'!D118)</f>
        <v>14</v>
      </c>
      <c r="I118" t="s">
        <v>3114</v>
      </c>
      <c r="J118" t="s">
        <v>993</v>
      </c>
      <c r="K118" t="s">
        <v>3561</v>
      </c>
      <c r="L118" t="s">
        <v>642</v>
      </c>
    </row>
    <row r="119" spans="1:12" x14ac:dyDescent="0.25">
      <c r="A119" s="207" t="s">
        <v>3562</v>
      </c>
      <c r="D119" t="s">
        <v>3563</v>
      </c>
      <c r="E119">
        <f>COUNTIF('16 reserve entries'!Y:Y,'16 reserve bal'!D119)</f>
        <v>1</v>
      </c>
      <c r="F119">
        <f>COUNTIF('16 AJE data'!T:T,'16 reserve bal'!D119)</f>
        <v>0</v>
      </c>
      <c r="I119" t="s">
        <v>3114</v>
      </c>
      <c r="J119" t="s">
        <v>993</v>
      </c>
      <c r="K119" t="s">
        <v>3564</v>
      </c>
      <c r="L119" t="s">
        <v>642</v>
      </c>
    </row>
    <row r="120" spans="1:12" x14ac:dyDescent="0.25">
      <c r="A120" s="207" t="s">
        <v>3565</v>
      </c>
      <c r="D120" t="s">
        <v>3566</v>
      </c>
      <c r="E120">
        <f>COUNTIF('16 reserve entries'!Y:Y,'16 reserve bal'!D120)</f>
        <v>0</v>
      </c>
      <c r="F120">
        <f>COUNTIF('16 AJE data'!T:T,'16 reserve bal'!D120)</f>
        <v>3</v>
      </c>
      <c r="I120" t="s">
        <v>3114</v>
      </c>
      <c r="J120" t="s">
        <v>993</v>
      </c>
      <c r="K120" t="s">
        <v>3567</v>
      </c>
      <c r="L120" t="s">
        <v>642</v>
      </c>
    </row>
    <row r="121" spans="1:12" x14ac:dyDescent="0.25">
      <c r="A121" s="207" t="s">
        <v>3568</v>
      </c>
      <c r="D121" t="s">
        <v>3443</v>
      </c>
      <c r="E121">
        <f>COUNTIF('16 reserve entries'!Y:Y,'16 reserve bal'!D121)</f>
        <v>4</v>
      </c>
      <c r="F121">
        <f>COUNTIF('16 AJE data'!T:T,'16 reserve bal'!D121)</f>
        <v>10</v>
      </c>
      <c r="I121" t="s">
        <v>3114</v>
      </c>
      <c r="J121" t="s">
        <v>993</v>
      </c>
      <c r="K121" t="s">
        <v>3569</v>
      </c>
      <c r="L121" t="s">
        <v>642</v>
      </c>
    </row>
    <row r="122" spans="1:12" x14ac:dyDescent="0.25">
      <c r="A122" s="207" t="s">
        <v>3570</v>
      </c>
      <c r="D122" t="s">
        <v>3571</v>
      </c>
      <c r="E122">
        <f>COUNTIF('16 reserve entries'!Y:Y,'16 reserve bal'!D122)</f>
        <v>0</v>
      </c>
      <c r="F122">
        <f>COUNTIF('16 AJE data'!T:T,'16 reserve bal'!D122)</f>
        <v>0</v>
      </c>
      <c r="I122" t="s">
        <v>3114</v>
      </c>
      <c r="J122" t="s">
        <v>993</v>
      </c>
      <c r="K122" t="s">
        <v>3572</v>
      </c>
      <c r="L122" t="s">
        <v>642</v>
      </c>
    </row>
    <row r="123" spans="1:12" x14ac:dyDescent="0.25">
      <c r="A123" s="207" t="s">
        <v>3573</v>
      </c>
      <c r="D123" t="s">
        <v>3574</v>
      </c>
      <c r="E123">
        <f>COUNTIF('16 reserve entries'!Y:Y,'16 reserve bal'!D123)</f>
        <v>2</v>
      </c>
      <c r="F123">
        <f>COUNTIF('16 AJE data'!T:T,'16 reserve bal'!D123)</f>
        <v>4</v>
      </c>
      <c r="I123" t="s">
        <v>3114</v>
      </c>
      <c r="J123" t="s">
        <v>993</v>
      </c>
      <c r="K123" t="s">
        <v>3575</v>
      </c>
      <c r="L123" t="s">
        <v>642</v>
      </c>
    </row>
    <row r="124" spans="1:12" x14ac:dyDescent="0.25">
      <c r="A124" s="207" t="s">
        <v>3576</v>
      </c>
      <c r="D124" t="s">
        <v>3577</v>
      </c>
      <c r="E124">
        <f>COUNTIF('16 reserve entries'!Y:Y,'16 reserve bal'!D124)</f>
        <v>1</v>
      </c>
      <c r="F124">
        <f>COUNTIF('16 AJE data'!T:T,'16 reserve bal'!D124)</f>
        <v>0</v>
      </c>
      <c r="I124" t="s">
        <v>3114</v>
      </c>
      <c r="J124" t="s">
        <v>993</v>
      </c>
      <c r="K124" t="s">
        <v>3578</v>
      </c>
      <c r="L124" t="s">
        <v>642</v>
      </c>
    </row>
    <row r="125" spans="1:12" x14ac:dyDescent="0.25">
      <c r="A125" s="207" t="s">
        <v>3579</v>
      </c>
      <c r="D125" t="s">
        <v>3580</v>
      </c>
      <c r="E125">
        <f>COUNTIF('16 reserve entries'!Y:Y,'16 reserve bal'!D125)</f>
        <v>0</v>
      </c>
      <c r="F125">
        <f>COUNTIF('16 AJE data'!T:T,'16 reserve bal'!D125)</f>
        <v>0</v>
      </c>
      <c r="I125" t="s">
        <v>3114</v>
      </c>
      <c r="J125" t="s">
        <v>993</v>
      </c>
      <c r="K125" t="s">
        <v>3581</v>
      </c>
      <c r="L125" t="s">
        <v>642</v>
      </c>
    </row>
    <row r="126" spans="1:12" x14ac:dyDescent="0.25">
      <c r="A126" s="207" t="s">
        <v>3582</v>
      </c>
      <c r="D126" t="s">
        <v>3583</v>
      </c>
      <c r="E126">
        <f>COUNTIF('16 reserve entries'!Y:Y,'16 reserve bal'!D126)</f>
        <v>3</v>
      </c>
      <c r="F126">
        <f>COUNTIF('16 AJE data'!T:T,'16 reserve bal'!D126)</f>
        <v>5</v>
      </c>
      <c r="I126" t="s">
        <v>3114</v>
      </c>
      <c r="J126" t="s">
        <v>993</v>
      </c>
      <c r="K126" t="s">
        <v>3584</v>
      </c>
      <c r="L126" t="s">
        <v>642</v>
      </c>
    </row>
    <row r="127" spans="1:12" x14ac:dyDescent="0.25">
      <c r="A127" s="207" t="s">
        <v>3585</v>
      </c>
      <c r="D127" t="s">
        <v>3586</v>
      </c>
      <c r="E127">
        <f>COUNTIF('16 reserve entries'!Y:Y,'16 reserve bal'!D127)</f>
        <v>1</v>
      </c>
      <c r="F127">
        <f>COUNTIF('16 AJE data'!T:T,'16 reserve bal'!D127)</f>
        <v>0</v>
      </c>
      <c r="I127" t="s">
        <v>3114</v>
      </c>
      <c r="J127" t="s">
        <v>993</v>
      </c>
      <c r="K127" t="s">
        <v>3587</v>
      </c>
      <c r="L127" t="s">
        <v>642</v>
      </c>
    </row>
    <row r="128" spans="1:12" x14ac:dyDescent="0.25">
      <c r="A128" s="207" t="s">
        <v>3588</v>
      </c>
      <c r="D128" t="s">
        <v>3589</v>
      </c>
      <c r="E128">
        <f>COUNTIF('16 reserve entries'!Y:Y,'16 reserve bal'!D128)</f>
        <v>0</v>
      </c>
      <c r="F128">
        <f>COUNTIF('16 AJE data'!T:T,'16 reserve bal'!D128)</f>
        <v>0</v>
      </c>
      <c r="I128" t="s">
        <v>3114</v>
      </c>
      <c r="J128" t="s">
        <v>993</v>
      </c>
      <c r="K128" t="s">
        <v>3590</v>
      </c>
      <c r="L128" t="s">
        <v>642</v>
      </c>
    </row>
    <row r="129" spans="1:12" x14ac:dyDescent="0.25">
      <c r="A129" s="207" t="s">
        <v>3591</v>
      </c>
      <c r="D129" t="s">
        <v>3592</v>
      </c>
      <c r="E129">
        <f>COUNTIF('16 reserve entries'!Y:Y,'16 reserve bal'!D129)</f>
        <v>4</v>
      </c>
      <c r="F129">
        <f>COUNTIF('16 AJE data'!T:T,'16 reserve bal'!D129)</f>
        <v>11</v>
      </c>
      <c r="I129" t="s">
        <v>3114</v>
      </c>
      <c r="J129" t="s">
        <v>993</v>
      </c>
      <c r="K129" t="s">
        <v>3593</v>
      </c>
      <c r="L129" t="s">
        <v>642</v>
      </c>
    </row>
    <row r="130" spans="1:12" x14ac:dyDescent="0.25">
      <c r="A130" s="207" t="s">
        <v>3594</v>
      </c>
      <c r="D130" t="s">
        <v>3595</v>
      </c>
      <c r="E130">
        <f>COUNTIF('16 reserve entries'!Y:Y,'16 reserve bal'!D130)</f>
        <v>0</v>
      </c>
      <c r="F130">
        <f>COUNTIF('16 AJE data'!T:T,'16 reserve bal'!D130)</f>
        <v>1</v>
      </c>
      <c r="I130" t="s">
        <v>3114</v>
      </c>
      <c r="J130" t="s">
        <v>993</v>
      </c>
      <c r="K130" t="s">
        <v>3596</v>
      </c>
      <c r="L130" t="s">
        <v>642</v>
      </c>
    </row>
    <row r="131" spans="1:12" x14ac:dyDescent="0.25">
      <c r="A131" s="207" t="s">
        <v>3597</v>
      </c>
      <c r="D131" t="s">
        <v>3598</v>
      </c>
      <c r="E131">
        <f>COUNTIF('16 reserve entries'!Y:Y,'16 reserve bal'!D131)</f>
        <v>0</v>
      </c>
      <c r="F131">
        <f>COUNTIF('16 AJE data'!T:T,'16 reserve bal'!D131)</f>
        <v>3</v>
      </c>
      <c r="I131" t="s">
        <v>3114</v>
      </c>
      <c r="J131" t="s">
        <v>993</v>
      </c>
      <c r="K131" t="s">
        <v>3599</v>
      </c>
      <c r="L131" t="s">
        <v>642</v>
      </c>
    </row>
    <row r="132" spans="1:12" x14ac:dyDescent="0.25">
      <c r="A132" s="207" t="s">
        <v>3600</v>
      </c>
      <c r="D132" t="s">
        <v>3429</v>
      </c>
      <c r="E132">
        <f>COUNTIF('16 reserve entries'!Y:Y,'16 reserve bal'!D132)</f>
        <v>2</v>
      </c>
      <c r="F132">
        <f>COUNTIF('16 AJE data'!T:T,'16 reserve bal'!D132)</f>
        <v>4</v>
      </c>
      <c r="I132" t="s">
        <v>3114</v>
      </c>
      <c r="J132" t="s">
        <v>993</v>
      </c>
      <c r="K132" t="s">
        <v>3601</v>
      </c>
      <c r="L132" t="s">
        <v>642</v>
      </c>
    </row>
    <row r="133" spans="1:12" x14ac:dyDescent="0.25">
      <c r="A133" s="207" t="s">
        <v>3602</v>
      </c>
      <c r="D133" t="s">
        <v>3603</v>
      </c>
      <c r="E133">
        <f>COUNTIF('16 reserve entries'!Y:Y,'16 reserve bal'!D133)</f>
        <v>1</v>
      </c>
      <c r="F133">
        <f>COUNTIF('16 AJE data'!T:T,'16 reserve bal'!D133)</f>
        <v>0</v>
      </c>
      <c r="I133" t="s">
        <v>3114</v>
      </c>
      <c r="J133" t="s">
        <v>993</v>
      </c>
      <c r="K133" t="s">
        <v>3604</v>
      </c>
      <c r="L133" t="s">
        <v>642</v>
      </c>
    </row>
    <row r="134" spans="1:12" x14ac:dyDescent="0.25">
      <c r="A134" s="207" t="s">
        <v>3605</v>
      </c>
      <c r="D134" t="s">
        <v>3432</v>
      </c>
      <c r="E134">
        <f>COUNTIF('16 reserve entries'!Y:Y,'16 reserve bal'!D134)</f>
        <v>3</v>
      </c>
      <c r="F134">
        <f>COUNTIF('16 AJE data'!T:T,'16 reserve bal'!D134)</f>
        <v>4</v>
      </c>
      <c r="I134" t="s">
        <v>3114</v>
      </c>
      <c r="J134" t="s">
        <v>993</v>
      </c>
      <c r="K134" t="s">
        <v>3606</v>
      </c>
      <c r="L134" t="s">
        <v>642</v>
      </c>
    </row>
    <row r="135" spans="1:12" x14ac:dyDescent="0.25">
      <c r="A135" s="207" t="s">
        <v>3607</v>
      </c>
      <c r="D135" t="s">
        <v>3608</v>
      </c>
      <c r="E135">
        <f>COUNTIF('16 reserve entries'!Y:Y,'16 reserve bal'!D135)</f>
        <v>1</v>
      </c>
      <c r="F135">
        <f>COUNTIF('16 AJE data'!T:T,'16 reserve bal'!D135)</f>
        <v>0</v>
      </c>
      <c r="I135" t="s">
        <v>3114</v>
      </c>
      <c r="J135" t="s">
        <v>993</v>
      </c>
      <c r="K135" t="s">
        <v>3609</v>
      </c>
      <c r="L135" t="s">
        <v>642</v>
      </c>
    </row>
    <row r="136" spans="1:12" x14ac:dyDescent="0.25">
      <c r="A136" s="207" t="s">
        <v>3610</v>
      </c>
      <c r="D136" t="s">
        <v>3611</v>
      </c>
      <c r="E136">
        <f>COUNTIF('16 reserve entries'!Y:Y,'16 reserve bal'!D136)</f>
        <v>2</v>
      </c>
      <c r="F136">
        <f>COUNTIF('16 AJE data'!T:T,'16 reserve bal'!D136)</f>
        <v>3</v>
      </c>
      <c r="I136" t="s">
        <v>3114</v>
      </c>
      <c r="J136" t="s">
        <v>993</v>
      </c>
      <c r="K136" t="s">
        <v>3612</v>
      </c>
      <c r="L136" t="s">
        <v>642</v>
      </c>
    </row>
    <row r="137" spans="1:12" x14ac:dyDescent="0.25">
      <c r="A137" s="207" t="s">
        <v>3613</v>
      </c>
      <c r="D137" t="s">
        <v>3614</v>
      </c>
      <c r="E137">
        <f>COUNTIF('16 reserve entries'!Y:Y,'16 reserve bal'!D137)</f>
        <v>1</v>
      </c>
      <c r="F137">
        <f>COUNTIF('16 AJE data'!T:T,'16 reserve bal'!D137)</f>
        <v>0</v>
      </c>
      <c r="I137" t="s">
        <v>3114</v>
      </c>
      <c r="J137" t="s">
        <v>993</v>
      </c>
      <c r="K137" t="s">
        <v>3615</v>
      </c>
      <c r="L137" t="s">
        <v>642</v>
      </c>
    </row>
    <row r="138" spans="1:12" x14ac:dyDescent="0.25">
      <c r="A138" s="207" t="s">
        <v>3616</v>
      </c>
      <c r="D138" t="s">
        <v>3617</v>
      </c>
      <c r="E138">
        <f>COUNTIF('16 reserve entries'!Y:Y,'16 reserve bal'!D138)</f>
        <v>1</v>
      </c>
      <c r="F138">
        <f>COUNTIF('16 AJE data'!T:T,'16 reserve bal'!D138)</f>
        <v>0</v>
      </c>
      <c r="I138" t="s">
        <v>3114</v>
      </c>
      <c r="J138" t="s">
        <v>993</v>
      </c>
      <c r="K138" t="s">
        <v>3618</v>
      </c>
      <c r="L138" t="s">
        <v>642</v>
      </c>
    </row>
    <row r="139" spans="1:12" x14ac:dyDescent="0.25">
      <c r="A139" s="207" t="s">
        <v>3619</v>
      </c>
      <c r="D139" t="s">
        <v>3620</v>
      </c>
      <c r="E139">
        <f>COUNTIF('16 reserve entries'!Y:Y,'16 reserve bal'!D139)</f>
        <v>1</v>
      </c>
      <c r="F139">
        <f>COUNTIF('16 AJE data'!T:T,'16 reserve bal'!D139)</f>
        <v>0</v>
      </c>
      <c r="I139" t="s">
        <v>3114</v>
      </c>
      <c r="J139" t="s">
        <v>993</v>
      </c>
      <c r="K139" t="s">
        <v>3621</v>
      </c>
      <c r="L139" t="s">
        <v>642</v>
      </c>
    </row>
    <row r="140" spans="1:12" x14ac:dyDescent="0.25">
      <c r="A140" s="207" t="s">
        <v>3622</v>
      </c>
      <c r="D140" t="s">
        <v>3623</v>
      </c>
      <c r="E140">
        <f>COUNTIF('16 reserve entries'!Y:Y,'16 reserve bal'!D140)</f>
        <v>0</v>
      </c>
      <c r="F140">
        <f>COUNTIF('16 AJE data'!T:T,'16 reserve bal'!D140)</f>
        <v>0</v>
      </c>
      <c r="I140" t="s">
        <v>3114</v>
      </c>
      <c r="J140" t="s">
        <v>993</v>
      </c>
      <c r="K140" t="s">
        <v>3624</v>
      </c>
      <c r="L140" t="s">
        <v>642</v>
      </c>
    </row>
    <row r="141" spans="1:12" x14ac:dyDescent="0.25">
      <c r="A141" s="207" t="s">
        <v>3625</v>
      </c>
      <c r="D141" t="s">
        <v>3626</v>
      </c>
      <c r="E141">
        <f>COUNTIF('16 reserve entries'!Y:Y,'16 reserve bal'!D141)</f>
        <v>0</v>
      </c>
      <c r="F141">
        <f>COUNTIF('16 AJE data'!T:T,'16 reserve bal'!D141)</f>
        <v>0</v>
      </c>
      <c r="I141" t="s">
        <v>3114</v>
      </c>
      <c r="J141" t="s">
        <v>993</v>
      </c>
      <c r="K141" t="s">
        <v>3627</v>
      </c>
      <c r="L141" t="s">
        <v>642</v>
      </c>
    </row>
    <row r="142" spans="1:12" x14ac:dyDescent="0.25">
      <c r="A142" s="207" t="s">
        <v>3628</v>
      </c>
      <c r="D142" t="s">
        <v>3629</v>
      </c>
      <c r="E142">
        <f>COUNTIF('16 reserve entries'!Y:Y,'16 reserve bal'!D142)</f>
        <v>1</v>
      </c>
      <c r="F142">
        <f>COUNTIF('16 AJE data'!T:T,'16 reserve bal'!D142)</f>
        <v>1</v>
      </c>
      <c r="I142" t="s">
        <v>3114</v>
      </c>
      <c r="J142" t="s">
        <v>993</v>
      </c>
      <c r="K142" t="s">
        <v>3630</v>
      </c>
      <c r="L142" t="s">
        <v>642</v>
      </c>
    </row>
    <row r="143" spans="1:12" x14ac:dyDescent="0.25">
      <c r="A143" s="207" t="s">
        <v>3631</v>
      </c>
      <c r="D143" t="s">
        <v>3632</v>
      </c>
      <c r="E143">
        <f>COUNTIF('16 reserve entries'!Y:Y,'16 reserve bal'!D143)</f>
        <v>0</v>
      </c>
      <c r="F143">
        <f>COUNTIF('16 AJE data'!T:T,'16 reserve bal'!D143)</f>
        <v>0</v>
      </c>
      <c r="I143" t="s">
        <v>3114</v>
      </c>
      <c r="J143" t="s">
        <v>993</v>
      </c>
      <c r="K143" t="s">
        <v>3633</v>
      </c>
      <c r="L143" t="s">
        <v>642</v>
      </c>
    </row>
    <row r="144" spans="1:12" x14ac:dyDescent="0.25">
      <c r="A144" s="207" t="s">
        <v>3634</v>
      </c>
      <c r="D144" t="s">
        <v>3635</v>
      </c>
      <c r="E144">
        <f>COUNTIF('16 reserve entries'!Y:Y,'16 reserve bal'!D144)</f>
        <v>0</v>
      </c>
      <c r="F144">
        <f>COUNTIF('16 AJE data'!T:T,'16 reserve bal'!D144)</f>
        <v>1</v>
      </c>
      <c r="I144" t="s">
        <v>3114</v>
      </c>
      <c r="J144" t="s">
        <v>993</v>
      </c>
      <c r="K144" t="s">
        <v>3636</v>
      </c>
      <c r="L144" t="s">
        <v>642</v>
      </c>
    </row>
    <row r="145" spans="1:12" x14ac:dyDescent="0.25">
      <c r="A145" s="207" t="s">
        <v>3637</v>
      </c>
      <c r="D145" t="s">
        <v>3259</v>
      </c>
      <c r="E145">
        <f>COUNTIF('16 reserve entries'!Y:Y,'16 reserve bal'!D145)</f>
        <v>2</v>
      </c>
      <c r="F145">
        <f>COUNTIF('16 AJE data'!T:T,'16 reserve bal'!D145)</f>
        <v>4</v>
      </c>
      <c r="I145" t="s">
        <v>3114</v>
      </c>
      <c r="J145" t="s">
        <v>993</v>
      </c>
      <c r="K145" t="s">
        <v>3638</v>
      </c>
      <c r="L145" t="s">
        <v>642</v>
      </c>
    </row>
    <row r="146" spans="1:12" x14ac:dyDescent="0.25">
      <c r="A146" s="207" t="s">
        <v>3639</v>
      </c>
      <c r="D146" t="s">
        <v>3640</v>
      </c>
      <c r="E146">
        <f>COUNTIF('16 reserve entries'!Y:Y,'16 reserve bal'!D146)</f>
        <v>0</v>
      </c>
      <c r="F146">
        <f>COUNTIF('16 AJE data'!T:T,'16 reserve bal'!D146)</f>
        <v>0</v>
      </c>
      <c r="I146" t="s">
        <v>3114</v>
      </c>
      <c r="J146" t="s">
        <v>993</v>
      </c>
      <c r="K146" t="s">
        <v>3641</v>
      </c>
      <c r="L146" t="s">
        <v>642</v>
      </c>
    </row>
    <row r="147" spans="1:12" x14ac:dyDescent="0.25">
      <c r="A147" s="207" t="s">
        <v>3642</v>
      </c>
      <c r="D147" t="s">
        <v>3643</v>
      </c>
      <c r="E147">
        <f>COUNTIF('16 reserve entries'!Y:Y,'16 reserve bal'!D147)</f>
        <v>0</v>
      </c>
      <c r="F147">
        <f>COUNTIF('16 AJE data'!T:T,'16 reserve bal'!D147)</f>
        <v>0</v>
      </c>
      <c r="I147" t="s">
        <v>3114</v>
      </c>
      <c r="J147" t="s">
        <v>993</v>
      </c>
      <c r="K147" t="s">
        <v>3644</v>
      </c>
      <c r="L147" t="s">
        <v>642</v>
      </c>
    </row>
    <row r="148" spans="1:12" x14ac:dyDescent="0.25">
      <c r="A148" s="207" t="s">
        <v>3645</v>
      </c>
      <c r="D148" t="s">
        <v>3646</v>
      </c>
      <c r="E148">
        <f>COUNTIF('16 reserve entries'!Y:Y,'16 reserve bal'!D148)</f>
        <v>5</v>
      </c>
      <c r="F148">
        <f>COUNTIF('16 AJE data'!T:T,'16 reserve bal'!D148)</f>
        <v>2</v>
      </c>
      <c r="I148" t="s">
        <v>3114</v>
      </c>
      <c r="J148" t="s">
        <v>993</v>
      </c>
      <c r="K148" t="s">
        <v>3647</v>
      </c>
      <c r="L148" t="s">
        <v>642</v>
      </c>
    </row>
    <row r="149" spans="1:12" x14ac:dyDescent="0.25">
      <c r="A149" s="207" t="s">
        <v>3648</v>
      </c>
      <c r="D149" t="s">
        <v>3649</v>
      </c>
      <c r="E149">
        <f>COUNTIF('16 reserve entries'!Y:Y,'16 reserve bal'!D149)</f>
        <v>1</v>
      </c>
      <c r="F149">
        <f>COUNTIF('16 AJE data'!T:T,'16 reserve bal'!D149)</f>
        <v>0</v>
      </c>
      <c r="I149" t="s">
        <v>3114</v>
      </c>
      <c r="J149" t="s">
        <v>993</v>
      </c>
      <c r="K149" t="s">
        <v>3650</v>
      </c>
      <c r="L149" t="s">
        <v>642</v>
      </c>
    </row>
    <row r="150" spans="1:12" x14ac:dyDescent="0.25">
      <c r="A150" s="207" t="s">
        <v>3651</v>
      </c>
      <c r="D150" t="s">
        <v>3652</v>
      </c>
      <c r="E150">
        <f>COUNTIF('16 reserve entries'!Y:Y,'16 reserve bal'!D150)</f>
        <v>0</v>
      </c>
      <c r="F150">
        <f>COUNTIF('16 AJE data'!T:T,'16 reserve bal'!D150)</f>
        <v>0</v>
      </c>
      <c r="I150" t="s">
        <v>3114</v>
      </c>
      <c r="J150" t="s">
        <v>993</v>
      </c>
      <c r="K150" t="s">
        <v>3653</v>
      </c>
      <c r="L150" t="s">
        <v>642</v>
      </c>
    </row>
    <row r="151" spans="1:12" x14ac:dyDescent="0.25">
      <c r="A151" s="207" t="s">
        <v>3654</v>
      </c>
      <c r="D151" t="s">
        <v>3655</v>
      </c>
      <c r="E151">
        <f>COUNTIF('16 reserve entries'!Y:Y,'16 reserve bal'!D151)</f>
        <v>3</v>
      </c>
      <c r="F151">
        <f>COUNTIF('16 AJE data'!T:T,'16 reserve bal'!D151)</f>
        <v>1</v>
      </c>
      <c r="I151" t="s">
        <v>3114</v>
      </c>
      <c r="J151" t="s">
        <v>993</v>
      </c>
      <c r="K151" t="s">
        <v>3656</v>
      </c>
      <c r="L151" t="s">
        <v>642</v>
      </c>
    </row>
    <row r="152" spans="1:12" x14ac:dyDescent="0.25">
      <c r="A152" s="207" t="s">
        <v>3657</v>
      </c>
      <c r="D152" t="s">
        <v>3658</v>
      </c>
      <c r="E152">
        <f>COUNTIF('16 reserve entries'!Y:Y,'16 reserve bal'!D152)</f>
        <v>0</v>
      </c>
      <c r="F152">
        <f>COUNTIF('16 AJE data'!T:T,'16 reserve bal'!D152)</f>
        <v>0</v>
      </c>
      <c r="I152" t="s">
        <v>3114</v>
      </c>
      <c r="J152" t="s">
        <v>993</v>
      </c>
      <c r="K152" t="s">
        <v>3659</v>
      </c>
      <c r="L152" t="s">
        <v>642</v>
      </c>
    </row>
    <row r="153" spans="1:12" x14ac:dyDescent="0.25">
      <c r="A153" s="207" t="s">
        <v>3660</v>
      </c>
      <c r="D153" t="s">
        <v>3661</v>
      </c>
      <c r="E153">
        <f>COUNTIF('16 reserve entries'!Y:Y,'16 reserve bal'!D153)</f>
        <v>2</v>
      </c>
      <c r="F153">
        <f>COUNTIF('16 AJE data'!T:T,'16 reserve bal'!D153)</f>
        <v>2</v>
      </c>
      <c r="I153" t="s">
        <v>3114</v>
      </c>
      <c r="J153" t="s">
        <v>993</v>
      </c>
      <c r="K153" t="s">
        <v>3662</v>
      </c>
      <c r="L153" t="s">
        <v>642</v>
      </c>
    </row>
    <row r="154" spans="1:12" x14ac:dyDescent="0.25">
      <c r="A154" s="207" t="s">
        <v>3663</v>
      </c>
      <c r="D154" t="s">
        <v>3664</v>
      </c>
      <c r="E154">
        <f>COUNTIF('16 reserve entries'!Y:Y,'16 reserve bal'!D154)</f>
        <v>0</v>
      </c>
      <c r="F154">
        <f>COUNTIF('16 AJE data'!T:T,'16 reserve bal'!D154)</f>
        <v>0</v>
      </c>
      <c r="I154" t="s">
        <v>3114</v>
      </c>
      <c r="J154" t="s">
        <v>993</v>
      </c>
      <c r="K154" t="s">
        <v>3665</v>
      </c>
      <c r="L154" t="s">
        <v>642</v>
      </c>
    </row>
    <row r="155" spans="1:12" x14ac:dyDescent="0.25">
      <c r="A155" s="207" t="s">
        <v>3666</v>
      </c>
      <c r="D155" t="s">
        <v>3667</v>
      </c>
      <c r="E155">
        <f>COUNTIF('16 reserve entries'!Y:Y,'16 reserve bal'!D155)</f>
        <v>0</v>
      </c>
      <c r="F155">
        <f>COUNTIF('16 AJE data'!T:T,'16 reserve bal'!D155)</f>
        <v>0</v>
      </c>
      <c r="I155" t="s">
        <v>3114</v>
      </c>
      <c r="J155" t="s">
        <v>993</v>
      </c>
      <c r="K155" t="s">
        <v>3668</v>
      </c>
      <c r="L155" t="s">
        <v>642</v>
      </c>
    </row>
    <row r="156" spans="1:12" x14ac:dyDescent="0.25">
      <c r="A156" s="207" t="s">
        <v>3669</v>
      </c>
      <c r="D156" t="s">
        <v>3670</v>
      </c>
      <c r="E156">
        <f>COUNTIF('16 reserve entries'!Y:Y,'16 reserve bal'!D156)</f>
        <v>2</v>
      </c>
      <c r="F156">
        <f>COUNTIF('16 AJE data'!T:T,'16 reserve bal'!D156)</f>
        <v>2</v>
      </c>
      <c r="I156" t="s">
        <v>3114</v>
      </c>
      <c r="J156" t="s">
        <v>993</v>
      </c>
      <c r="K156" t="s">
        <v>3671</v>
      </c>
      <c r="L156" t="s">
        <v>642</v>
      </c>
    </row>
    <row r="157" spans="1:12" x14ac:dyDescent="0.25">
      <c r="A157" s="207" t="s">
        <v>3672</v>
      </c>
      <c r="D157" t="s">
        <v>3673</v>
      </c>
      <c r="E157">
        <f>COUNTIF('16 reserve entries'!Y:Y,'16 reserve bal'!D157)</f>
        <v>0</v>
      </c>
      <c r="F157">
        <f>COUNTIF('16 AJE data'!T:T,'16 reserve bal'!D157)</f>
        <v>0</v>
      </c>
      <c r="I157" t="s">
        <v>3114</v>
      </c>
      <c r="J157" t="s">
        <v>993</v>
      </c>
      <c r="K157" t="s">
        <v>3674</v>
      </c>
      <c r="L157" t="s">
        <v>642</v>
      </c>
    </row>
    <row r="158" spans="1:12" x14ac:dyDescent="0.25">
      <c r="A158" s="207" t="s">
        <v>3675</v>
      </c>
      <c r="D158" t="s">
        <v>3676</v>
      </c>
      <c r="E158">
        <f>COUNTIF('16 reserve entries'!Y:Y,'16 reserve bal'!D158)</f>
        <v>0</v>
      </c>
      <c r="F158">
        <f>COUNTIF('16 AJE data'!T:T,'16 reserve bal'!D158)</f>
        <v>0</v>
      </c>
      <c r="I158" t="s">
        <v>3114</v>
      </c>
      <c r="J158" t="s">
        <v>993</v>
      </c>
      <c r="K158" t="s">
        <v>3677</v>
      </c>
      <c r="L158" t="s">
        <v>642</v>
      </c>
    </row>
    <row r="159" spans="1:12" x14ac:dyDescent="0.25">
      <c r="A159" s="207" t="s">
        <v>3678</v>
      </c>
      <c r="D159" t="s">
        <v>3679</v>
      </c>
      <c r="E159">
        <f>COUNTIF('16 reserve entries'!Y:Y,'16 reserve bal'!D159)</f>
        <v>1</v>
      </c>
      <c r="F159">
        <f>COUNTIF('16 AJE data'!T:T,'16 reserve bal'!D159)</f>
        <v>0</v>
      </c>
      <c r="I159" t="s">
        <v>3114</v>
      </c>
      <c r="J159" t="s">
        <v>993</v>
      </c>
      <c r="K159" t="s">
        <v>3680</v>
      </c>
      <c r="L159" t="s">
        <v>642</v>
      </c>
    </row>
    <row r="160" spans="1:12" x14ac:dyDescent="0.25">
      <c r="A160" s="207" t="s">
        <v>3681</v>
      </c>
      <c r="D160" t="s">
        <v>3682</v>
      </c>
      <c r="E160">
        <f>COUNTIF('16 reserve entries'!Y:Y,'16 reserve bal'!D160)</f>
        <v>0</v>
      </c>
      <c r="F160">
        <f>COUNTIF('16 AJE data'!T:T,'16 reserve bal'!D160)</f>
        <v>0</v>
      </c>
      <c r="I160" t="s">
        <v>3114</v>
      </c>
      <c r="J160" t="s">
        <v>993</v>
      </c>
      <c r="K160" t="s">
        <v>3683</v>
      </c>
      <c r="L160" t="s">
        <v>642</v>
      </c>
    </row>
    <row r="161" spans="1:12" x14ac:dyDescent="0.25">
      <c r="A161" s="207" t="s">
        <v>3684</v>
      </c>
      <c r="D161" t="s">
        <v>3685</v>
      </c>
      <c r="E161">
        <f>COUNTIF('16 reserve entries'!Y:Y,'16 reserve bal'!D161)</f>
        <v>1</v>
      </c>
      <c r="F161">
        <f>COUNTIF('16 AJE data'!T:T,'16 reserve bal'!D161)</f>
        <v>1</v>
      </c>
      <c r="I161" t="s">
        <v>3114</v>
      </c>
      <c r="J161" t="s">
        <v>993</v>
      </c>
      <c r="K161" t="s">
        <v>3686</v>
      </c>
      <c r="L161" t="s">
        <v>642</v>
      </c>
    </row>
    <row r="162" spans="1:12" x14ac:dyDescent="0.25">
      <c r="A162" s="207" t="s">
        <v>3687</v>
      </c>
      <c r="D162" t="s">
        <v>3688</v>
      </c>
      <c r="E162">
        <f>COUNTIF('16 reserve entries'!Y:Y,'16 reserve bal'!D162)</f>
        <v>0</v>
      </c>
      <c r="F162">
        <f>COUNTIF('16 AJE data'!T:T,'16 reserve bal'!D162)</f>
        <v>0</v>
      </c>
      <c r="I162" t="s">
        <v>3114</v>
      </c>
      <c r="J162" t="s">
        <v>993</v>
      </c>
      <c r="K162" t="s">
        <v>3689</v>
      </c>
      <c r="L162" t="s">
        <v>642</v>
      </c>
    </row>
    <row r="163" spans="1:12" x14ac:dyDescent="0.25">
      <c r="A163" s="207" t="s">
        <v>3690</v>
      </c>
      <c r="D163" t="s">
        <v>3691</v>
      </c>
      <c r="E163">
        <f>COUNTIF('16 reserve entries'!Y:Y,'16 reserve bal'!D163)</f>
        <v>0</v>
      </c>
      <c r="F163">
        <f>COUNTIF('16 AJE data'!T:T,'16 reserve bal'!D163)</f>
        <v>0</v>
      </c>
      <c r="I163" t="s">
        <v>3114</v>
      </c>
      <c r="J163" t="s">
        <v>993</v>
      </c>
      <c r="K163" t="s">
        <v>3692</v>
      </c>
      <c r="L163" t="s">
        <v>642</v>
      </c>
    </row>
    <row r="164" spans="1:12" x14ac:dyDescent="0.25">
      <c r="A164" s="207" t="s">
        <v>3693</v>
      </c>
      <c r="D164" t="s">
        <v>3694</v>
      </c>
      <c r="E164">
        <f>COUNTIF('16 reserve entries'!Y:Y,'16 reserve bal'!D164)</f>
        <v>0</v>
      </c>
      <c r="F164">
        <f>COUNTIF('16 AJE data'!T:T,'16 reserve bal'!D164)</f>
        <v>0</v>
      </c>
      <c r="I164" t="s">
        <v>3114</v>
      </c>
      <c r="J164" t="s">
        <v>993</v>
      </c>
      <c r="K164" t="s">
        <v>3695</v>
      </c>
      <c r="L164" t="s">
        <v>642</v>
      </c>
    </row>
    <row r="165" spans="1:12" x14ac:dyDescent="0.25">
      <c r="A165" s="207" t="s">
        <v>3696</v>
      </c>
      <c r="D165" t="s">
        <v>3697</v>
      </c>
      <c r="E165">
        <f>COUNTIF('16 reserve entries'!Y:Y,'16 reserve bal'!D165)</f>
        <v>0</v>
      </c>
      <c r="F165">
        <f>COUNTIF('16 AJE data'!T:T,'16 reserve bal'!D165)</f>
        <v>0</v>
      </c>
      <c r="I165" t="s">
        <v>3114</v>
      </c>
      <c r="J165" t="s">
        <v>993</v>
      </c>
      <c r="K165" t="s">
        <v>3698</v>
      </c>
      <c r="L165" t="s">
        <v>642</v>
      </c>
    </row>
    <row r="166" spans="1:12" x14ac:dyDescent="0.25">
      <c r="A166" s="207" t="s">
        <v>3699</v>
      </c>
      <c r="D166" t="s">
        <v>3700</v>
      </c>
      <c r="E166">
        <f>COUNTIF('16 reserve entries'!Y:Y,'16 reserve bal'!D166)</f>
        <v>0</v>
      </c>
      <c r="F166">
        <f>COUNTIF('16 AJE data'!T:T,'16 reserve bal'!D166)</f>
        <v>0</v>
      </c>
      <c r="I166" t="s">
        <v>3114</v>
      </c>
      <c r="J166" t="s">
        <v>993</v>
      </c>
      <c r="K166" t="s">
        <v>3701</v>
      </c>
      <c r="L166" t="s">
        <v>642</v>
      </c>
    </row>
    <row r="167" spans="1:12" x14ac:dyDescent="0.25">
      <c r="A167" s="207" t="s">
        <v>3702</v>
      </c>
      <c r="D167" t="s">
        <v>3703</v>
      </c>
      <c r="E167">
        <f>COUNTIF('16 reserve entries'!Y:Y,'16 reserve bal'!D167)</f>
        <v>0</v>
      </c>
      <c r="F167">
        <f>COUNTIF('16 AJE data'!T:T,'16 reserve bal'!D167)</f>
        <v>0</v>
      </c>
      <c r="I167" t="s">
        <v>3114</v>
      </c>
      <c r="J167" t="s">
        <v>993</v>
      </c>
      <c r="K167" t="s">
        <v>3704</v>
      </c>
      <c r="L167" t="s">
        <v>642</v>
      </c>
    </row>
    <row r="168" spans="1:12" x14ac:dyDescent="0.25">
      <c r="A168" s="207" t="s">
        <v>3705</v>
      </c>
      <c r="D168" t="s">
        <v>3706</v>
      </c>
      <c r="E168">
        <f>COUNTIF('16 reserve entries'!Y:Y,'16 reserve bal'!D168)</f>
        <v>0</v>
      </c>
      <c r="F168">
        <f>COUNTIF('16 AJE data'!T:T,'16 reserve bal'!D168)</f>
        <v>0</v>
      </c>
      <c r="I168" t="s">
        <v>3114</v>
      </c>
      <c r="J168" t="s">
        <v>993</v>
      </c>
      <c r="K168" t="s">
        <v>3707</v>
      </c>
      <c r="L168" t="s">
        <v>642</v>
      </c>
    </row>
    <row r="169" spans="1:12" x14ac:dyDescent="0.25">
      <c r="A169" s="207" t="s">
        <v>3708</v>
      </c>
      <c r="D169" t="s">
        <v>3709</v>
      </c>
      <c r="E169">
        <f>COUNTIF('16 reserve entries'!Y:Y,'16 reserve bal'!D169)</f>
        <v>0</v>
      </c>
      <c r="F169">
        <f>COUNTIF('16 AJE data'!T:T,'16 reserve bal'!D169)</f>
        <v>1</v>
      </c>
      <c r="I169" t="s">
        <v>3114</v>
      </c>
      <c r="J169" t="s">
        <v>993</v>
      </c>
      <c r="K169" t="s">
        <v>3710</v>
      </c>
      <c r="L169" t="s">
        <v>642</v>
      </c>
    </row>
    <row r="170" spans="1:12" x14ac:dyDescent="0.25">
      <c r="A170" s="207" t="s">
        <v>3711</v>
      </c>
      <c r="D170" t="s">
        <v>3712</v>
      </c>
      <c r="E170">
        <f>COUNTIF('16 reserve entries'!Y:Y,'16 reserve bal'!D170)</f>
        <v>1</v>
      </c>
      <c r="F170">
        <f>COUNTIF('16 AJE data'!T:T,'16 reserve bal'!D170)</f>
        <v>0</v>
      </c>
      <c r="I170" t="s">
        <v>3114</v>
      </c>
      <c r="J170" t="s">
        <v>993</v>
      </c>
      <c r="K170" t="s">
        <v>3713</v>
      </c>
      <c r="L170" t="s">
        <v>642</v>
      </c>
    </row>
    <row r="171" spans="1:12" x14ac:dyDescent="0.25">
      <c r="A171" s="207" t="s">
        <v>3714</v>
      </c>
      <c r="D171" t="s">
        <v>3715</v>
      </c>
      <c r="E171">
        <f>COUNTIF('16 reserve entries'!Y:Y,'16 reserve bal'!D171)</f>
        <v>0</v>
      </c>
      <c r="F171">
        <f>COUNTIF('16 AJE data'!T:T,'16 reserve bal'!D171)</f>
        <v>0</v>
      </c>
      <c r="I171" t="s">
        <v>3114</v>
      </c>
      <c r="J171" t="s">
        <v>993</v>
      </c>
      <c r="K171" t="s">
        <v>3716</v>
      </c>
      <c r="L171" t="s">
        <v>642</v>
      </c>
    </row>
    <row r="172" spans="1:12" x14ac:dyDescent="0.25">
      <c r="A172" s="207" t="s">
        <v>3717</v>
      </c>
      <c r="D172" t="s">
        <v>3718</v>
      </c>
      <c r="E172">
        <f>COUNTIF('16 reserve entries'!Y:Y,'16 reserve bal'!D172)</f>
        <v>0</v>
      </c>
      <c r="F172">
        <f>COUNTIF('16 AJE data'!T:T,'16 reserve bal'!D172)</f>
        <v>0</v>
      </c>
      <c r="I172" t="s">
        <v>3114</v>
      </c>
      <c r="J172" t="s">
        <v>993</v>
      </c>
      <c r="K172" t="s">
        <v>3719</v>
      </c>
      <c r="L172" t="s">
        <v>642</v>
      </c>
    </row>
    <row r="173" spans="1:12" x14ac:dyDescent="0.25">
      <c r="A173" s="207" t="s">
        <v>3720</v>
      </c>
      <c r="D173" t="s">
        <v>3721</v>
      </c>
      <c r="E173">
        <f>COUNTIF('16 reserve entries'!Y:Y,'16 reserve bal'!D173)</f>
        <v>0</v>
      </c>
      <c r="F173">
        <f>COUNTIF('16 AJE data'!T:T,'16 reserve bal'!D173)</f>
        <v>0</v>
      </c>
      <c r="I173" t="s">
        <v>3114</v>
      </c>
      <c r="J173" t="s">
        <v>993</v>
      </c>
      <c r="K173" t="s">
        <v>3722</v>
      </c>
      <c r="L173" t="s">
        <v>642</v>
      </c>
    </row>
    <row r="174" spans="1:12" x14ac:dyDescent="0.25">
      <c r="A174" s="207" t="s">
        <v>3723</v>
      </c>
      <c r="D174" t="s">
        <v>3724</v>
      </c>
      <c r="E174">
        <f>COUNTIF('16 reserve entries'!Y:Y,'16 reserve bal'!D174)</f>
        <v>0</v>
      </c>
      <c r="F174">
        <f>COUNTIF('16 AJE data'!T:T,'16 reserve bal'!D174)</f>
        <v>0</v>
      </c>
      <c r="I174" t="s">
        <v>3114</v>
      </c>
      <c r="J174" t="s">
        <v>993</v>
      </c>
      <c r="K174" t="s">
        <v>3725</v>
      </c>
      <c r="L174" t="s">
        <v>642</v>
      </c>
    </row>
    <row r="175" spans="1:12" x14ac:dyDescent="0.25">
      <c r="A175" s="207" t="s">
        <v>3726</v>
      </c>
      <c r="D175" t="s">
        <v>3727</v>
      </c>
      <c r="E175">
        <f>COUNTIF('16 reserve entries'!Y:Y,'16 reserve bal'!D175)</f>
        <v>0</v>
      </c>
      <c r="F175">
        <f>COUNTIF('16 AJE data'!T:T,'16 reserve bal'!D175)</f>
        <v>0</v>
      </c>
      <c r="I175" t="s">
        <v>3114</v>
      </c>
      <c r="J175" t="s">
        <v>993</v>
      </c>
      <c r="K175" t="s">
        <v>3728</v>
      </c>
      <c r="L175" t="s">
        <v>642</v>
      </c>
    </row>
    <row r="176" spans="1:12" x14ac:dyDescent="0.25">
      <c r="A176" s="207" t="s">
        <v>3729</v>
      </c>
      <c r="D176" t="s">
        <v>3730</v>
      </c>
      <c r="E176">
        <f>COUNTIF('16 reserve entries'!Y:Y,'16 reserve bal'!D176)</f>
        <v>0</v>
      </c>
      <c r="F176">
        <f>COUNTIF('16 AJE data'!T:T,'16 reserve bal'!D176)</f>
        <v>0</v>
      </c>
      <c r="I176" t="s">
        <v>3114</v>
      </c>
      <c r="J176" t="s">
        <v>993</v>
      </c>
      <c r="K176" t="s">
        <v>3731</v>
      </c>
      <c r="L176" t="s">
        <v>642</v>
      </c>
    </row>
    <row r="177" spans="1:12" x14ac:dyDescent="0.25">
      <c r="A177" s="207" t="s">
        <v>3732</v>
      </c>
      <c r="D177" t="s">
        <v>3733</v>
      </c>
      <c r="E177">
        <f>COUNTIF('16 reserve entries'!Y:Y,'16 reserve bal'!D177)</f>
        <v>0</v>
      </c>
      <c r="F177">
        <f>COUNTIF('16 AJE data'!T:T,'16 reserve bal'!D177)</f>
        <v>0</v>
      </c>
      <c r="I177" t="s">
        <v>3114</v>
      </c>
      <c r="J177" t="s">
        <v>993</v>
      </c>
      <c r="K177" t="s">
        <v>3734</v>
      </c>
      <c r="L177" t="s">
        <v>642</v>
      </c>
    </row>
    <row r="178" spans="1:12" x14ac:dyDescent="0.25">
      <c r="A178" s="207" t="s">
        <v>3735</v>
      </c>
      <c r="D178" t="s">
        <v>3736</v>
      </c>
      <c r="E178">
        <f>COUNTIF('16 reserve entries'!Y:Y,'16 reserve bal'!D178)</f>
        <v>0</v>
      </c>
      <c r="F178">
        <f>COUNTIF('16 AJE data'!T:T,'16 reserve bal'!D178)</f>
        <v>0</v>
      </c>
      <c r="I178" t="s">
        <v>3114</v>
      </c>
      <c r="J178" t="s">
        <v>993</v>
      </c>
      <c r="K178" t="s">
        <v>3737</v>
      </c>
      <c r="L178" t="s">
        <v>642</v>
      </c>
    </row>
    <row r="179" spans="1:12" x14ac:dyDescent="0.25">
      <c r="A179" s="207" t="s">
        <v>3738</v>
      </c>
      <c r="D179" t="s">
        <v>3739</v>
      </c>
      <c r="E179">
        <f>COUNTIF('16 reserve entries'!Y:Y,'16 reserve bal'!D179)</f>
        <v>0</v>
      </c>
      <c r="F179">
        <f>COUNTIF('16 AJE data'!T:T,'16 reserve bal'!D179)</f>
        <v>0</v>
      </c>
      <c r="I179" t="s">
        <v>3114</v>
      </c>
      <c r="J179" t="s">
        <v>993</v>
      </c>
      <c r="K179" t="s">
        <v>3740</v>
      </c>
      <c r="L179" t="s">
        <v>642</v>
      </c>
    </row>
    <row r="180" spans="1:12" x14ac:dyDescent="0.25">
      <c r="A180" s="207" t="s">
        <v>3741</v>
      </c>
      <c r="D180" t="s">
        <v>3742</v>
      </c>
      <c r="E180">
        <f>COUNTIF('16 reserve entries'!Y:Y,'16 reserve bal'!D180)</f>
        <v>0</v>
      </c>
      <c r="F180">
        <f>COUNTIF('16 AJE data'!T:T,'16 reserve bal'!D180)</f>
        <v>0</v>
      </c>
      <c r="I180" t="s">
        <v>3114</v>
      </c>
      <c r="J180" t="s">
        <v>993</v>
      </c>
      <c r="K180" t="s">
        <v>3743</v>
      </c>
      <c r="L180" t="s">
        <v>642</v>
      </c>
    </row>
    <row r="181" spans="1:12" x14ac:dyDescent="0.25">
      <c r="A181" s="207" t="s">
        <v>3744</v>
      </c>
      <c r="D181" t="s">
        <v>3745</v>
      </c>
      <c r="E181">
        <f>COUNTIF('16 reserve entries'!Y:Y,'16 reserve bal'!D181)</f>
        <v>0</v>
      </c>
      <c r="F181">
        <f>COUNTIF('16 AJE data'!T:T,'16 reserve bal'!D181)</f>
        <v>0</v>
      </c>
      <c r="I181" t="s">
        <v>3114</v>
      </c>
      <c r="J181" t="s">
        <v>993</v>
      </c>
      <c r="K181" t="s">
        <v>3746</v>
      </c>
      <c r="L181" t="s">
        <v>642</v>
      </c>
    </row>
    <row r="182" spans="1:12" x14ac:dyDescent="0.25">
      <c r="A182" s="207" t="s">
        <v>3747</v>
      </c>
      <c r="D182" t="s">
        <v>3748</v>
      </c>
      <c r="E182">
        <f>COUNTIF('16 reserve entries'!Y:Y,'16 reserve bal'!D182)</f>
        <v>0</v>
      </c>
      <c r="F182">
        <f>COUNTIF('16 AJE data'!T:T,'16 reserve bal'!D182)</f>
        <v>0</v>
      </c>
      <c r="I182" t="s">
        <v>3114</v>
      </c>
      <c r="J182" t="s">
        <v>993</v>
      </c>
      <c r="K182" t="s">
        <v>3749</v>
      </c>
      <c r="L182" t="s">
        <v>642</v>
      </c>
    </row>
    <row r="183" spans="1:12" x14ac:dyDescent="0.25">
      <c r="A183" s="207" t="s">
        <v>3750</v>
      </c>
      <c r="D183" t="s">
        <v>3751</v>
      </c>
      <c r="E183">
        <f>COUNTIF('16 reserve entries'!Y:Y,'16 reserve bal'!D183)</f>
        <v>0</v>
      </c>
      <c r="F183">
        <f>COUNTIF('16 AJE data'!T:T,'16 reserve bal'!D183)</f>
        <v>0</v>
      </c>
      <c r="I183" t="s">
        <v>3114</v>
      </c>
      <c r="J183" t="s">
        <v>993</v>
      </c>
      <c r="K183" t="s">
        <v>3752</v>
      </c>
      <c r="L183" t="s">
        <v>642</v>
      </c>
    </row>
    <row r="184" spans="1:12" x14ac:dyDescent="0.25">
      <c r="A184" s="207" t="s">
        <v>3753</v>
      </c>
      <c r="D184" t="s">
        <v>3754</v>
      </c>
      <c r="E184">
        <f>COUNTIF('16 reserve entries'!Y:Y,'16 reserve bal'!D184)</f>
        <v>0</v>
      </c>
      <c r="F184">
        <f>COUNTIF('16 AJE data'!T:T,'16 reserve bal'!D184)</f>
        <v>0</v>
      </c>
      <c r="I184" t="s">
        <v>3114</v>
      </c>
      <c r="J184" t="s">
        <v>993</v>
      </c>
      <c r="K184" t="s">
        <v>3755</v>
      </c>
      <c r="L184" t="s">
        <v>642</v>
      </c>
    </row>
    <row r="185" spans="1:12" x14ac:dyDescent="0.25">
      <c r="A185" s="207" t="s">
        <v>3756</v>
      </c>
      <c r="D185" t="s">
        <v>3757</v>
      </c>
      <c r="E185">
        <f>COUNTIF('16 reserve entries'!Y:Y,'16 reserve bal'!D185)</f>
        <v>0</v>
      </c>
      <c r="F185">
        <f>COUNTIF('16 AJE data'!T:T,'16 reserve bal'!D185)</f>
        <v>0</v>
      </c>
      <c r="I185" t="s">
        <v>3114</v>
      </c>
      <c r="J185" t="s">
        <v>993</v>
      </c>
      <c r="K185" t="s">
        <v>3758</v>
      </c>
      <c r="L185" t="s">
        <v>642</v>
      </c>
    </row>
    <row r="186" spans="1:12" x14ac:dyDescent="0.25">
      <c r="A186" s="207" t="s">
        <v>3759</v>
      </c>
      <c r="D186" t="s">
        <v>3760</v>
      </c>
      <c r="E186">
        <f>COUNTIF('16 reserve entries'!Y:Y,'16 reserve bal'!D186)</f>
        <v>0</v>
      </c>
      <c r="F186">
        <f>COUNTIF('16 AJE data'!T:T,'16 reserve bal'!D186)</f>
        <v>0</v>
      </c>
      <c r="I186" t="s">
        <v>3114</v>
      </c>
      <c r="J186" t="s">
        <v>993</v>
      </c>
      <c r="K186" t="s">
        <v>3761</v>
      </c>
      <c r="L186" t="s">
        <v>642</v>
      </c>
    </row>
    <row r="187" spans="1:12" x14ac:dyDescent="0.25">
      <c r="A187" s="207" t="s">
        <v>3762</v>
      </c>
      <c r="D187" t="s">
        <v>3763</v>
      </c>
      <c r="E187">
        <f>COUNTIF('16 reserve entries'!Y:Y,'16 reserve bal'!D187)</f>
        <v>0</v>
      </c>
      <c r="F187">
        <f>COUNTIF('16 AJE data'!T:T,'16 reserve bal'!D187)</f>
        <v>0</v>
      </c>
      <c r="I187" t="s">
        <v>3114</v>
      </c>
      <c r="J187" t="s">
        <v>993</v>
      </c>
      <c r="K187" t="s">
        <v>3764</v>
      </c>
      <c r="L187" t="s">
        <v>642</v>
      </c>
    </row>
    <row r="188" spans="1:12" x14ac:dyDescent="0.25">
      <c r="A188" s="207" t="s">
        <v>3765</v>
      </c>
      <c r="D188" t="s">
        <v>3766</v>
      </c>
      <c r="E188">
        <f>COUNTIF('16 reserve entries'!Y:Y,'16 reserve bal'!D188)</f>
        <v>0</v>
      </c>
      <c r="F188">
        <f>COUNTIF('16 AJE data'!T:T,'16 reserve bal'!D188)</f>
        <v>0</v>
      </c>
      <c r="I188" t="s">
        <v>3114</v>
      </c>
      <c r="J188" t="s">
        <v>993</v>
      </c>
      <c r="K188" t="s">
        <v>3767</v>
      </c>
      <c r="L188" t="s">
        <v>642</v>
      </c>
    </row>
    <row r="189" spans="1:12" x14ac:dyDescent="0.25">
      <c r="A189" s="207" t="s">
        <v>3768</v>
      </c>
      <c r="D189" t="s">
        <v>3769</v>
      </c>
      <c r="E189">
        <f>COUNTIF('16 reserve entries'!Y:Y,'16 reserve bal'!D189)</f>
        <v>0</v>
      </c>
      <c r="F189">
        <f>COUNTIF('16 AJE data'!T:T,'16 reserve bal'!D189)</f>
        <v>0</v>
      </c>
      <c r="I189" t="s">
        <v>3114</v>
      </c>
      <c r="J189" t="s">
        <v>993</v>
      </c>
      <c r="K189" t="s">
        <v>3770</v>
      </c>
      <c r="L189" t="s">
        <v>642</v>
      </c>
    </row>
    <row r="190" spans="1:12" x14ac:dyDescent="0.25">
      <c r="A190" s="207" t="s">
        <v>3771</v>
      </c>
      <c r="D190" t="s">
        <v>3772</v>
      </c>
      <c r="E190">
        <f>COUNTIF('16 reserve entries'!Y:Y,'16 reserve bal'!D190)</f>
        <v>0</v>
      </c>
      <c r="F190">
        <f>COUNTIF('16 AJE data'!T:T,'16 reserve bal'!D190)</f>
        <v>0</v>
      </c>
      <c r="I190" t="s">
        <v>3114</v>
      </c>
      <c r="J190" t="s">
        <v>993</v>
      </c>
      <c r="K190" t="s">
        <v>3773</v>
      </c>
      <c r="L190" t="s">
        <v>642</v>
      </c>
    </row>
    <row r="191" spans="1:12" x14ac:dyDescent="0.25">
      <c r="A191" s="207" t="s">
        <v>3774</v>
      </c>
      <c r="D191" t="s">
        <v>3446</v>
      </c>
      <c r="E191">
        <f>COUNTIF('16 reserve entries'!Y:Y,'16 reserve bal'!D191)</f>
        <v>0</v>
      </c>
      <c r="F191">
        <f>COUNTIF('16 AJE data'!T:T,'16 reserve bal'!D191)</f>
        <v>4</v>
      </c>
      <c r="I191" t="s">
        <v>3114</v>
      </c>
      <c r="J191" t="s">
        <v>993</v>
      </c>
      <c r="K191" t="s">
        <v>3775</v>
      </c>
      <c r="L191" t="s">
        <v>642</v>
      </c>
    </row>
    <row r="192" spans="1:12" x14ac:dyDescent="0.25">
      <c r="A192" s="207" t="s">
        <v>3776</v>
      </c>
      <c r="D192" t="s">
        <v>3777</v>
      </c>
      <c r="E192">
        <f>COUNTIF('16 reserve entries'!Y:Y,'16 reserve bal'!D192)</f>
        <v>1</v>
      </c>
      <c r="F192">
        <f>COUNTIF('16 AJE data'!T:T,'16 reserve bal'!D192)</f>
        <v>2</v>
      </c>
      <c r="I192" t="s">
        <v>3114</v>
      </c>
      <c r="J192" t="s">
        <v>993</v>
      </c>
      <c r="K192" t="s">
        <v>3778</v>
      </c>
      <c r="L192" t="s">
        <v>642</v>
      </c>
    </row>
    <row r="193" spans="1:12" x14ac:dyDescent="0.25">
      <c r="A193" s="207" t="s">
        <v>3779</v>
      </c>
      <c r="D193" t="s">
        <v>3780</v>
      </c>
      <c r="E193">
        <f>COUNTIF('16 reserve entries'!Y:Y,'16 reserve bal'!D193)</f>
        <v>1</v>
      </c>
      <c r="F193">
        <f>COUNTIF('16 AJE data'!T:T,'16 reserve bal'!D193)</f>
        <v>0</v>
      </c>
      <c r="I193" t="s">
        <v>3114</v>
      </c>
      <c r="J193" t="s">
        <v>993</v>
      </c>
      <c r="K193" t="s">
        <v>3781</v>
      </c>
      <c r="L193" t="s">
        <v>642</v>
      </c>
    </row>
    <row r="194" spans="1:12" x14ac:dyDescent="0.25">
      <c r="A194" s="207" t="s">
        <v>3782</v>
      </c>
      <c r="D194" t="s">
        <v>3783</v>
      </c>
      <c r="E194">
        <f>COUNTIF('16 reserve entries'!Y:Y,'16 reserve bal'!D194)</f>
        <v>2</v>
      </c>
      <c r="F194">
        <f>COUNTIF('16 AJE data'!T:T,'16 reserve bal'!D194)</f>
        <v>1</v>
      </c>
      <c r="I194" t="s">
        <v>3114</v>
      </c>
      <c r="J194" t="s">
        <v>993</v>
      </c>
      <c r="K194" t="s">
        <v>3784</v>
      </c>
      <c r="L194" t="s">
        <v>642</v>
      </c>
    </row>
    <row r="195" spans="1:12" x14ac:dyDescent="0.25">
      <c r="A195" s="207" t="s">
        <v>3785</v>
      </c>
      <c r="D195" t="s">
        <v>3382</v>
      </c>
      <c r="E195">
        <f>COUNTIF('16 reserve entries'!Y:Y,'16 reserve bal'!D195)</f>
        <v>4</v>
      </c>
      <c r="F195">
        <f>COUNTIF('16 AJE data'!T:T,'16 reserve bal'!D195)</f>
        <v>5</v>
      </c>
      <c r="I195" t="s">
        <v>3114</v>
      </c>
      <c r="J195" t="s">
        <v>993</v>
      </c>
      <c r="K195" t="s">
        <v>3786</v>
      </c>
      <c r="L195" t="s">
        <v>642</v>
      </c>
    </row>
    <row r="196" spans="1:12" x14ac:dyDescent="0.25">
      <c r="A196" s="207" t="s">
        <v>3787</v>
      </c>
      <c r="D196" t="s">
        <v>3788</v>
      </c>
      <c r="E196">
        <f>COUNTIF('16 reserve entries'!Y:Y,'16 reserve bal'!D196)</f>
        <v>2</v>
      </c>
      <c r="F196">
        <f>COUNTIF('16 AJE data'!T:T,'16 reserve bal'!D196)</f>
        <v>0</v>
      </c>
      <c r="I196" t="s">
        <v>3114</v>
      </c>
      <c r="J196" t="s">
        <v>993</v>
      </c>
      <c r="K196" t="s">
        <v>3789</v>
      </c>
      <c r="L196" t="s">
        <v>642</v>
      </c>
    </row>
    <row r="197" spans="1:12" x14ac:dyDescent="0.25">
      <c r="A197" s="207" t="s">
        <v>3790</v>
      </c>
      <c r="D197" t="s">
        <v>3791</v>
      </c>
      <c r="E197">
        <f>COUNTIF('16 reserve entries'!Y:Y,'16 reserve bal'!D197)</f>
        <v>0</v>
      </c>
      <c r="F197">
        <f>COUNTIF('16 AJE data'!T:T,'16 reserve bal'!D197)</f>
        <v>0</v>
      </c>
      <c r="I197" t="s">
        <v>3114</v>
      </c>
      <c r="J197" t="s">
        <v>993</v>
      </c>
      <c r="K197" t="s">
        <v>3792</v>
      </c>
      <c r="L197" t="s">
        <v>642</v>
      </c>
    </row>
    <row r="198" spans="1:12" x14ac:dyDescent="0.25">
      <c r="A198" s="207" t="s">
        <v>3793</v>
      </c>
      <c r="D198" t="s">
        <v>3794</v>
      </c>
      <c r="E198">
        <f>COUNTIF('16 reserve entries'!Y:Y,'16 reserve bal'!D198)</f>
        <v>0</v>
      </c>
      <c r="F198">
        <f>COUNTIF('16 AJE data'!T:T,'16 reserve bal'!D198)</f>
        <v>0</v>
      </c>
      <c r="I198" t="s">
        <v>3114</v>
      </c>
      <c r="J198" t="s">
        <v>993</v>
      </c>
      <c r="K198" t="s">
        <v>3795</v>
      </c>
      <c r="L198" t="s">
        <v>642</v>
      </c>
    </row>
    <row r="199" spans="1:12" x14ac:dyDescent="0.25">
      <c r="A199" s="207" t="s">
        <v>3796</v>
      </c>
      <c r="D199" t="s">
        <v>3797</v>
      </c>
      <c r="E199">
        <f>COUNTIF('16 reserve entries'!Y:Y,'16 reserve bal'!D199)</f>
        <v>2</v>
      </c>
      <c r="F199">
        <f>COUNTIF('16 AJE data'!T:T,'16 reserve bal'!D199)</f>
        <v>1</v>
      </c>
      <c r="I199" t="s">
        <v>3114</v>
      </c>
      <c r="J199" t="s">
        <v>993</v>
      </c>
      <c r="K199" t="s">
        <v>3798</v>
      </c>
      <c r="L199" t="s">
        <v>642</v>
      </c>
    </row>
    <row r="200" spans="1:12" x14ac:dyDescent="0.25">
      <c r="A200" s="207" t="s">
        <v>3799</v>
      </c>
      <c r="D200" t="s">
        <v>3800</v>
      </c>
      <c r="E200">
        <f>COUNTIF('16 reserve entries'!Y:Y,'16 reserve bal'!D200)</f>
        <v>1</v>
      </c>
      <c r="F200">
        <f>COUNTIF('16 AJE data'!T:T,'16 reserve bal'!D200)</f>
        <v>0</v>
      </c>
      <c r="I200" t="s">
        <v>3114</v>
      </c>
      <c r="J200" t="s">
        <v>993</v>
      </c>
      <c r="K200" t="s">
        <v>3801</v>
      </c>
      <c r="L200" t="s">
        <v>642</v>
      </c>
    </row>
    <row r="201" spans="1:12" x14ac:dyDescent="0.25">
      <c r="A201" s="207" t="s">
        <v>3802</v>
      </c>
      <c r="D201" t="s">
        <v>3803</v>
      </c>
      <c r="E201">
        <f>COUNTIF('16 reserve entries'!Y:Y,'16 reserve bal'!D201)</f>
        <v>0</v>
      </c>
      <c r="F201">
        <f>COUNTIF('16 AJE data'!T:T,'16 reserve bal'!D201)</f>
        <v>0</v>
      </c>
      <c r="I201" t="s">
        <v>3114</v>
      </c>
      <c r="J201" t="s">
        <v>993</v>
      </c>
      <c r="K201" t="s">
        <v>3804</v>
      </c>
      <c r="L201" t="s">
        <v>642</v>
      </c>
    </row>
    <row r="202" spans="1:12" x14ac:dyDescent="0.25">
      <c r="A202" s="207" t="s">
        <v>3805</v>
      </c>
      <c r="D202" t="s">
        <v>3806</v>
      </c>
      <c r="E202">
        <f>COUNTIF('16 reserve entries'!Y:Y,'16 reserve bal'!D202)</f>
        <v>0</v>
      </c>
      <c r="F202">
        <f>COUNTIF('16 AJE data'!T:T,'16 reserve bal'!D202)</f>
        <v>4</v>
      </c>
      <c r="I202" t="s">
        <v>3114</v>
      </c>
      <c r="J202" t="s">
        <v>993</v>
      </c>
      <c r="K202" t="s">
        <v>3807</v>
      </c>
      <c r="L202" t="s">
        <v>642</v>
      </c>
    </row>
    <row r="203" spans="1:12" x14ac:dyDescent="0.25">
      <c r="A203" s="207" t="s">
        <v>3808</v>
      </c>
      <c r="D203" t="s">
        <v>3809</v>
      </c>
      <c r="E203">
        <f>COUNTIF('16 reserve entries'!Y:Y,'16 reserve bal'!D203)</f>
        <v>2</v>
      </c>
      <c r="F203">
        <f>COUNTIF('16 AJE data'!T:T,'16 reserve bal'!D203)</f>
        <v>7</v>
      </c>
      <c r="I203" t="s">
        <v>3114</v>
      </c>
      <c r="J203" t="s">
        <v>993</v>
      </c>
      <c r="K203" t="s">
        <v>3810</v>
      </c>
      <c r="L203" t="s">
        <v>642</v>
      </c>
    </row>
    <row r="204" spans="1:12" x14ac:dyDescent="0.25">
      <c r="A204" s="207" t="s">
        <v>3811</v>
      </c>
      <c r="D204" t="s">
        <v>3812</v>
      </c>
      <c r="E204">
        <f>COUNTIF('16 reserve entries'!Y:Y,'16 reserve bal'!D204)</f>
        <v>1</v>
      </c>
      <c r="F204">
        <f>COUNTIF('16 AJE data'!T:T,'16 reserve bal'!D204)</f>
        <v>1</v>
      </c>
      <c r="I204" t="s">
        <v>3114</v>
      </c>
      <c r="J204" t="s">
        <v>993</v>
      </c>
      <c r="K204" t="s">
        <v>3813</v>
      </c>
      <c r="L204" t="s">
        <v>642</v>
      </c>
    </row>
    <row r="205" spans="1:12" x14ac:dyDescent="0.25">
      <c r="A205" s="207" t="s">
        <v>3814</v>
      </c>
      <c r="D205" t="s">
        <v>3815</v>
      </c>
      <c r="E205">
        <f>COUNTIF('16 reserve entries'!Y:Y,'16 reserve bal'!D205)</f>
        <v>0</v>
      </c>
      <c r="F205">
        <f>COUNTIF('16 AJE data'!T:T,'16 reserve bal'!D205)</f>
        <v>4</v>
      </c>
      <c r="I205" t="s">
        <v>3114</v>
      </c>
      <c r="J205" t="s">
        <v>993</v>
      </c>
      <c r="K205" t="s">
        <v>3816</v>
      </c>
      <c r="L205" t="s">
        <v>642</v>
      </c>
    </row>
    <row r="206" spans="1:12" x14ac:dyDescent="0.25">
      <c r="A206" s="207" t="s">
        <v>3817</v>
      </c>
      <c r="D206" t="s">
        <v>3818</v>
      </c>
      <c r="E206">
        <f>COUNTIF('16 reserve entries'!Y:Y,'16 reserve bal'!D206)</f>
        <v>3</v>
      </c>
      <c r="F206">
        <f>COUNTIF('16 AJE data'!T:T,'16 reserve bal'!D206)</f>
        <v>6</v>
      </c>
      <c r="I206" t="s">
        <v>3114</v>
      </c>
      <c r="J206" t="s">
        <v>993</v>
      </c>
      <c r="K206" t="s">
        <v>3819</v>
      </c>
      <c r="L206" t="s">
        <v>642</v>
      </c>
    </row>
    <row r="207" spans="1:12" x14ac:dyDescent="0.25">
      <c r="A207" s="207" t="s">
        <v>3820</v>
      </c>
      <c r="D207" t="s">
        <v>3821</v>
      </c>
      <c r="E207">
        <f>COUNTIF('16 reserve entries'!Y:Y,'16 reserve bal'!D207)</f>
        <v>1</v>
      </c>
      <c r="F207">
        <f>COUNTIF('16 AJE data'!T:T,'16 reserve bal'!D207)</f>
        <v>0</v>
      </c>
      <c r="I207" t="s">
        <v>3114</v>
      </c>
      <c r="J207" t="s">
        <v>993</v>
      </c>
      <c r="K207" t="s">
        <v>3822</v>
      </c>
      <c r="L207" t="s">
        <v>642</v>
      </c>
    </row>
    <row r="208" spans="1:12" x14ac:dyDescent="0.25">
      <c r="A208" s="207" t="s">
        <v>3823</v>
      </c>
      <c r="D208" t="s">
        <v>3824</v>
      </c>
      <c r="E208">
        <f>COUNTIF('16 reserve entries'!Y:Y,'16 reserve bal'!D208)</f>
        <v>0</v>
      </c>
      <c r="F208">
        <f>COUNTIF('16 AJE data'!T:T,'16 reserve bal'!D208)</f>
        <v>3</v>
      </c>
      <c r="I208" t="s">
        <v>3114</v>
      </c>
      <c r="J208" t="s">
        <v>993</v>
      </c>
      <c r="K208" t="s">
        <v>3825</v>
      </c>
      <c r="L208" t="s">
        <v>642</v>
      </c>
    </row>
    <row r="209" spans="1:12" x14ac:dyDescent="0.25">
      <c r="A209" s="207" t="s">
        <v>3826</v>
      </c>
      <c r="D209" t="s">
        <v>3827</v>
      </c>
      <c r="E209">
        <f>COUNTIF('16 reserve entries'!Y:Y,'16 reserve bal'!D209)</f>
        <v>0</v>
      </c>
      <c r="F209">
        <f>COUNTIF('16 AJE data'!T:T,'16 reserve bal'!D209)</f>
        <v>0</v>
      </c>
      <c r="I209" t="s">
        <v>3114</v>
      </c>
      <c r="J209" t="s">
        <v>993</v>
      </c>
      <c r="K209" t="s">
        <v>3828</v>
      </c>
      <c r="L209" t="s">
        <v>642</v>
      </c>
    </row>
    <row r="210" spans="1:12" x14ac:dyDescent="0.25">
      <c r="A210" s="207" t="s">
        <v>3829</v>
      </c>
      <c r="D210" t="s">
        <v>3385</v>
      </c>
      <c r="E210">
        <f>COUNTIF('16 reserve entries'!Y:Y,'16 reserve bal'!D210)</f>
        <v>6</v>
      </c>
      <c r="F210">
        <f>COUNTIF('16 AJE data'!T:T,'16 reserve bal'!D210)</f>
        <v>7</v>
      </c>
      <c r="I210" t="s">
        <v>3114</v>
      </c>
      <c r="J210" t="s">
        <v>993</v>
      </c>
      <c r="K210" t="s">
        <v>3830</v>
      </c>
      <c r="L210" t="s">
        <v>642</v>
      </c>
    </row>
    <row r="211" spans="1:12" x14ac:dyDescent="0.25">
      <c r="A211" s="207" t="s">
        <v>3831</v>
      </c>
      <c r="D211" t="s">
        <v>3832</v>
      </c>
      <c r="E211">
        <f>COUNTIF('16 reserve entries'!Y:Y,'16 reserve bal'!D211)</f>
        <v>1</v>
      </c>
      <c r="F211">
        <f>COUNTIF('16 AJE data'!T:T,'16 reserve bal'!D211)</f>
        <v>0</v>
      </c>
      <c r="I211" t="s">
        <v>3114</v>
      </c>
      <c r="J211" t="s">
        <v>993</v>
      </c>
      <c r="K211" t="s">
        <v>3833</v>
      </c>
      <c r="L211" t="s">
        <v>642</v>
      </c>
    </row>
    <row r="212" spans="1:12" x14ac:dyDescent="0.25">
      <c r="A212" s="207" t="s">
        <v>3834</v>
      </c>
      <c r="D212" t="s">
        <v>3835</v>
      </c>
      <c r="E212">
        <f>COUNTIF('16 reserve entries'!Y:Y,'16 reserve bal'!D212)</f>
        <v>0</v>
      </c>
      <c r="F212">
        <f>COUNTIF('16 AJE data'!T:T,'16 reserve bal'!D212)</f>
        <v>0</v>
      </c>
      <c r="I212" t="s">
        <v>3114</v>
      </c>
      <c r="J212" t="s">
        <v>993</v>
      </c>
      <c r="K212" t="s">
        <v>3836</v>
      </c>
      <c r="L212" t="s">
        <v>642</v>
      </c>
    </row>
    <row r="213" spans="1:12" x14ac:dyDescent="0.25">
      <c r="A213" s="207" t="s">
        <v>3837</v>
      </c>
      <c r="D213" t="s">
        <v>3838</v>
      </c>
      <c r="E213">
        <f>COUNTIF('16 reserve entries'!Y:Y,'16 reserve bal'!D213)</f>
        <v>1</v>
      </c>
      <c r="F213">
        <f>COUNTIF('16 AJE data'!T:T,'16 reserve bal'!D213)</f>
        <v>0</v>
      </c>
      <c r="I213" t="s">
        <v>3114</v>
      </c>
      <c r="J213" t="s">
        <v>993</v>
      </c>
      <c r="K213" t="s">
        <v>3839</v>
      </c>
      <c r="L213" t="s">
        <v>642</v>
      </c>
    </row>
    <row r="214" spans="1:12" x14ac:dyDescent="0.25">
      <c r="A214" s="207" t="s">
        <v>3840</v>
      </c>
      <c r="D214" t="s">
        <v>3841</v>
      </c>
      <c r="E214">
        <f>COUNTIF('16 reserve entries'!Y:Y,'16 reserve bal'!D214)</f>
        <v>1</v>
      </c>
      <c r="F214">
        <f>COUNTIF('16 AJE data'!T:T,'16 reserve bal'!D214)</f>
        <v>0</v>
      </c>
      <c r="I214" t="s">
        <v>3114</v>
      </c>
      <c r="J214" t="s">
        <v>993</v>
      </c>
      <c r="K214" t="s">
        <v>3842</v>
      </c>
      <c r="L214" t="s">
        <v>642</v>
      </c>
    </row>
    <row r="215" spans="1:12" x14ac:dyDescent="0.25">
      <c r="A215" s="207" t="s">
        <v>3843</v>
      </c>
      <c r="D215" t="s">
        <v>3844</v>
      </c>
      <c r="E215">
        <f>COUNTIF('16 reserve entries'!Y:Y,'16 reserve bal'!D215)</f>
        <v>0</v>
      </c>
      <c r="F215">
        <f>COUNTIF('16 AJE data'!T:T,'16 reserve bal'!D215)</f>
        <v>0</v>
      </c>
      <c r="I215" t="s">
        <v>3114</v>
      </c>
      <c r="J215" t="s">
        <v>993</v>
      </c>
      <c r="K215" t="s">
        <v>3845</v>
      </c>
      <c r="L215" t="s">
        <v>642</v>
      </c>
    </row>
    <row r="216" spans="1:12" x14ac:dyDescent="0.25">
      <c r="A216" s="207" t="s">
        <v>3846</v>
      </c>
      <c r="D216" t="s">
        <v>3847</v>
      </c>
      <c r="E216">
        <f>COUNTIF('16 reserve entries'!Y:Y,'16 reserve bal'!D216)</f>
        <v>2</v>
      </c>
      <c r="F216">
        <f>COUNTIF('16 AJE data'!T:T,'16 reserve bal'!D216)</f>
        <v>3</v>
      </c>
      <c r="I216" t="s">
        <v>3114</v>
      </c>
      <c r="J216" t="s">
        <v>993</v>
      </c>
      <c r="K216" t="s">
        <v>3848</v>
      </c>
      <c r="L216" t="s">
        <v>642</v>
      </c>
    </row>
    <row r="217" spans="1:12" x14ac:dyDescent="0.25">
      <c r="A217" s="207" t="s">
        <v>3849</v>
      </c>
      <c r="D217" t="s">
        <v>3850</v>
      </c>
      <c r="E217">
        <f>COUNTIF('16 reserve entries'!Y:Y,'16 reserve bal'!D217)</f>
        <v>1</v>
      </c>
      <c r="F217">
        <f>COUNTIF('16 AJE data'!T:T,'16 reserve bal'!D217)</f>
        <v>0</v>
      </c>
      <c r="I217" t="s">
        <v>3114</v>
      </c>
      <c r="J217" t="s">
        <v>993</v>
      </c>
      <c r="K217" t="s">
        <v>3851</v>
      </c>
      <c r="L217" t="s">
        <v>642</v>
      </c>
    </row>
    <row r="218" spans="1:12" x14ac:dyDescent="0.25">
      <c r="A218" s="207" t="s">
        <v>3852</v>
      </c>
      <c r="D218" t="s">
        <v>3853</v>
      </c>
      <c r="E218">
        <f>COUNTIF('16 reserve entries'!Y:Y,'16 reserve bal'!D218)</f>
        <v>0</v>
      </c>
      <c r="F218">
        <f>COUNTIF('16 AJE data'!T:T,'16 reserve bal'!D218)</f>
        <v>0</v>
      </c>
      <c r="I218" t="s">
        <v>3114</v>
      </c>
      <c r="J218" t="s">
        <v>993</v>
      </c>
      <c r="K218" t="s">
        <v>3854</v>
      </c>
      <c r="L218" t="s">
        <v>642</v>
      </c>
    </row>
    <row r="219" spans="1:12" x14ac:dyDescent="0.25">
      <c r="A219" s="207" t="s">
        <v>3855</v>
      </c>
      <c r="D219" t="s">
        <v>3856</v>
      </c>
      <c r="E219">
        <f>COUNTIF('16 reserve entries'!Y:Y,'16 reserve bal'!D219)</f>
        <v>0</v>
      </c>
      <c r="F219">
        <f>COUNTIF('16 AJE data'!T:T,'16 reserve bal'!D219)</f>
        <v>0</v>
      </c>
      <c r="I219" t="s">
        <v>3114</v>
      </c>
      <c r="J219" t="s">
        <v>993</v>
      </c>
      <c r="K219" t="s">
        <v>3857</v>
      </c>
      <c r="L219" t="s">
        <v>642</v>
      </c>
    </row>
    <row r="220" spans="1:12" x14ac:dyDescent="0.25">
      <c r="A220" s="207" t="s">
        <v>3858</v>
      </c>
      <c r="D220" t="s">
        <v>3859</v>
      </c>
      <c r="E220">
        <f>COUNTIF('16 reserve entries'!Y:Y,'16 reserve bal'!D220)</f>
        <v>3</v>
      </c>
      <c r="F220">
        <f>COUNTIF('16 AJE data'!T:T,'16 reserve bal'!D220)</f>
        <v>2</v>
      </c>
      <c r="I220" t="s">
        <v>3114</v>
      </c>
      <c r="J220" t="s">
        <v>993</v>
      </c>
      <c r="K220" t="s">
        <v>3860</v>
      </c>
      <c r="L220" t="s">
        <v>642</v>
      </c>
    </row>
    <row r="221" spans="1:12" x14ac:dyDescent="0.25">
      <c r="A221" s="207" t="s">
        <v>3861</v>
      </c>
      <c r="D221" t="s">
        <v>3862</v>
      </c>
      <c r="E221">
        <f>COUNTIF('16 reserve entries'!Y:Y,'16 reserve bal'!D221)</f>
        <v>0</v>
      </c>
      <c r="F221">
        <f>COUNTIF('16 AJE data'!T:T,'16 reserve bal'!D221)</f>
        <v>2</v>
      </c>
      <c r="I221" t="s">
        <v>3114</v>
      </c>
      <c r="J221" t="s">
        <v>993</v>
      </c>
      <c r="K221" t="s">
        <v>3863</v>
      </c>
      <c r="L221" t="s">
        <v>642</v>
      </c>
    </row>
    <row r="222" spans="1:12" x14ac:dyDescent="0.25">
      <c r="A222" s="207" t="s">
        <v>3864</v>
      </c>
      <c r="D222" t="s">
        <v>3865</v>
      </c>
      <c r="E222">
        <f>COUNTIF('16 reserve entries'!Y:Y,'16 reserve bal'!D222)</f>
        <v>2</v>
      </c>
      <c r="F222">
        <f>COUNTIF('16 AJE data'!T:T,'16 reserve bal'!D222)</f>
        <v>0</v>
      </c>
      <c r="I222" t="s">
        <v>3114</v>
      </c>
      <c r="J222" t="s">
        <v>993</v>
      </c>
      <c r="K222" t="s">
        <v>3866</v>
      </c>
      <c r="L222" t="s">
        <v>642</v>
      </c>
    </row>
    <row r="223" spans="1:12" x14ac:dyDescent="0.25">
      <c r="A223" s="207" t="s">
        <v>3867</v>
      </c>
      <c r="D223" t="s">
        <v>3868</v>
      </c>
      <c r="E223">
        <f>COUNTIF('16 reserve entries'!Y:Y,'16 reserve bal'!D223)</f>
        <v>0</v>
      </c>
      <c r="F223">
        <f>COUNTIF('16 AJE data'!T:T,'16 reserve bal'!D223)</f>
        <v>0</v>
      </c>
      <c r="I223" t="s">
        <v>3114</v>
      </c>
      <c r="J223" t="s">
        <v>993</v>
      </c>
      <c r="K223" t="s">
        <v>3869</v>
      </c>
      <c r="L223" t="s">
        <v>642</v>
      </c>
    </row>
    <row r="224" spans="1:12" x14ac:dyDescent="0.25">
      <c r="A224" s="207" t="s">
        <v>3870</v>
      </c>
      <c r="D224" t="s">
        <v>3871</v>
      </c>
      <c r="E224">
        <f>COUNTIF('16 reserve entries'!Y:Y,'16 reserve bal'!D224)</f>
        <v>1</v>
      </c>
      <c r="F224">
        <f>COUNTIF('16 AJE data'!T:T,'16 reserve bal'!D224)</f>
        <v>2</v>
      </c>
      <c r="I224" t="s">
        <v>3114</v>
      </c>
      <c r="J224" t="s">
        <v>993</v>
      </c>
      <c r="K224" t="s">
        <v>3872</v>
      </c>
      <c r="L224" t="s">
        <v>642</v>
      </c>
    </row>
    <row r="225" spans="1:12" x14ac:dyDescent="0.25">
      <c r="A225" s="207" t="s">
        <v>3873</v>
      </c>
      <c r="D225" t="s">
        <v>3874</v>
      </c>
      <c r="E225">
        <f>COUNTIF('16 reserve entries'!Y:Y,'16 reserve bal'!D225)</f>
        <v>1</v>
      </c>
      <c r="F225">
        <f>COUNTIF('16 AJE data'!T:T,'16 reserve bal'!D225)</f>
        <v>0</v>
      </c>
      <c r="I225" t="s">
        <v>3114</v>
      </c>
      <c r="J225" t="s">
        <v>993</v>
      </c>
      <c r="K225" t="s">
        <v>3247</v>
      </c>
      <c r="L225" t="s">
        <v>642</v>
      </c>
    </row>
    <row r="226" spans="1:12" x14ac:dyDescent="0.25">
      <c r="A226" s="207" t="s">
        <v>3875</v>
      </c>
      <c r="D226" t="s">
        <v>3876</v>
      </c>
      <c r="E226">
        <f>COUNTIF('16 reserve entries'!Y:Y,'16 reserve bal'!D226)</f>
        <v>0</v>
      </c>
      <c r="F226">
        <f>COUNTIF('16 AJE data'!T:T,'16 reserve bal'!D226)</f>
        <v>1</v>
      </c>
      <c r="I226" t="s">
        <v>3114</v>
      </c>
      <c r="J226" t="s">
        <v>993</v>
      </c>
      <c r="K226" t="s">
        <v>3262</v>
      </c>
      <c r="L226" t="s">
        <v>642</v>
      </c>
    </row>
    <row r="227" spans="1:12" x14ac:dyDescent="0.25">
      <c r="A227" s="207" t="s">
        <v>3877</v>
      </c>
      <c r="D227" t="s">
        <v>3878</v>
      </c>
      <c r="E227">
        <f>COUNTIF('16 reserve entries'!Y:Y,'16 reserve bal'!D227)</f>
        <v>1</v>
      </c>
      <c r="F227">
        <f>COUNTIF('16 AJE data'!T:T,'16 reserve bal'!D227)</f>
        <v>0</v>
      </c>
      <c r="I227" t="s">
        <v>3114</v>
      </c>
      <c r="J227" t="s">
        <v>1038</v>
      </c>
      <c r="K227" t="s">
        <v>3879</v>
      </c>
      <c r="L227" t="s">
        <v>642</v>
      </c>
    </row>
    <row r="228" spans="1:12" x14ac:dyDescent="0.25">
      <c r="A228" s="207" t="s">
        <v>3880</v>
      </c>
      <c r="D228" t="s">
        <v>3881</v>
      </c>
      <c r="E228">
        <f>COUNTIF('16 reserve entries'!Y:Y,'16 reserve bal'!D228)</f>
        <v>0</v>
      </c>
      <c r="F228">
        <f>COUNTIF('16 AJE data'!T:T,'16 reserve bal'!D228)</f>
        <v>0</v>
      </c>
      <c r="I228" t="s">
        <v>3114</v>
      </c>
      <c r="J228" t="s">
        <v>1038</v>
      </c>
      <c r="K228" t="s">
        <v>3385</v>
      </c>
      <c r="L228" t="s">
        <v>642</v>
      </c>
    </row>
    <row r="229" spans="1:12" x14ac:dyDescent="0.25">
      <c r="A229" s="207" t="s">
        <v>3882</v>
      </c>
      <c r="D229" t="s">
        <v>3883</v>
      </c>
      <c r="E229">
        <f>COUNTIF('16 reserve entries'!Y:Y,'16 reserve bal'!D229)</f>
        <v>1</v>
      </c>
      <c r="F229">
        <f>COUNTIF('16 AJE data'!T:T,'16 reserve bal'!D229)</f>
        <v>0</v>
      </c>
      <c r="I229" t="s">
        <v>3114</v>
      </c>
      <c r="J229" t="s">
        <v>1038</v>
      </c>
      <c r="K229" t="s">
        <v>3262</v>
      </c>
      <c r="L229" t="s">
        <v>642</v>
      </c>
    </row>
    <row r="230" spans="1:12" x14ac:dyDescent="0.25">
      <c r="A230" s="207" t="s">
        <v>3884</v>
      </c>
      <c r="D230" t="s">
        <v>3885</v>
      </c>
      <c r="E230">
        <f>COUNTIF('16 reserve entries'!Y:Y,'16 reserve bal'!D230)</f>
        <v>0</v>
      </c>
      <c r="F230">
        <f>COUNTIF('16 AJE data'!T:T,'16 reserve bal'!D230)</f>
        <v>0</v>
      </c>
      <c r="I230" t="s">
        <v>3114</v>
      </c>
      <c r="J230" t="s">
        <v>1038</v>
      </c>
      <c r="K230" t="s">
        <v>3886</v>
      </c>
      <c r="L230" t="s">
        <v>642</v>
      </c>
    </row>
    <row r="231" spans="1:12" x14ac:dyDescent="0.25">
      <c r="A231" s="207" t="s">
        <v>3887</v>
      </c>
      <c r="D231" t="s">
        <v>3888</v>
      </c>
      <c r="E231">
        <f>COUNTIF('16 reserve entries'!Y:Y,'16 reserve bal'!D231)</f>
        <v>0</v>
      </c>
      <c r="F231">
        <f>COUNTIF('16 AJE data'!T:T,'16 reserve bal'!D231)</f>
        <v>2</v>
      </c>
      <c r="I231" t="s">
        <v>3114</v>
      </c>
      <c r="J231" t="s">
        <v>1038</v>
      </c>
      <c r="K231" t="s">
        <v>3889</v>
      </c>
      <c r="L231" t="s">
        <v>642</v>
      </c>
    </row>
    <row r="232" spans="1:12" x14ac:dyDescent="0.25">
      <c r="A232" s="207" t="s">
        <v>3890</v>
      </c>
      <c r="D232" t="s">
        <v>3891</v>
      </c>
      <c r="E232">
        <f>COUNTIF('16 reserve entries'!Y:Y,'16 reserve bal'!D232)</f>
        <v>1</v>
      </c>
      <c r="F232">
        <f>COUNTIF('16 AJE data'!T:T,'16 reserve bal'!D232)</f>
        <v>0</v>
      </c>
      <c r="I232" t="s">
        <v>3114</v>
      </c>
      <c r="J232" t="s">
        <v>1038</v>
      </c>
      <c r="K232" t="s">
        <v>3459</v>
      </c>
      <c r="L232" t="s">
        <v>642</v>
      </c>
    </row>
    <row r="233" spans="1:12" x14ac:dyDescent="0.25">
      <c r="A233" s="207" t="s">
        <v>3892</v>
      </c>
      <c r="D233" t="s">
        <v>3893</v>
      </c>
      <c r="E233">
        <f>COUNTIF('16 reserve entries'!Y:Y,'16 reserve bal'!D233)</f>
        <v>0</v>
      </c>
      <c r="F233">
        <f>COUNTIF('16 AJE data'!T:T,'16 reserve bal'!D233)</f>
        <v>1</v>
      </c>
      <c r="I233" t="s">
        <v>3114</v>
      </c>
      <c r="J233" t="s">
        <v>1038</v>
      </c>
      <c r="K233" t="s">
        <v>3894</v>
      </c>
      <c r="L233" t="s">
        <v>642</v>
      </c>
    </row>
    <row r="234" spans="1:12" x14ac:dyDescent="0.25">
      <c r="A234" s="207" t="s">
        <v>3895</v>
      </c>
      <c r="D234" t="s">
        <v>3896</v>
      </c>
      <c r="E234">
        <f>COUNTIF('16 reserve entries'!Y:Y,'16 reserve bal'!D234)</f>
        <v>2</v>
      </c>
      <c r="F234">
        <f>COUNTIF('16 AJE data'!T:T,'16 reserve bal'!D234)</f>
        <v>3</v>
      </c>
      <c r="I234" t="s">
        <v>3114</v>
      </c>
      <c r="J234" t="s">
        <v>1038</v>
      </c>
      <c r="K234" t="s">
        <v>3897</v>
      </c>
      <c r="L234" t="s">
        <v>642</v>
      </c>
    </row>
    <row r="235" spans="1:12" x14ac:dyDescent="0.25">
      <c r="A235" s="207" t="s">
        <v>3898</v>
      </c>
      <c r="D235" t="s">
        <v>3899</v>
      </c>
      <c r="E235">
        <f>COUNTIF('16 reserve entries'!Y:Y,'16 reserve bal'!D235)</f>
        <v>1</v>
      </c>
      <c r="F235">
        <f>COUNTIF('16 AJE data'!T:T,'16 reserve bal'!D235)</f>
        <v>0</v>
      </c>
      <c r="I235" t="s">
        <v>3114</v>
      </c>
      <c r="J235" t="s">
        <v>44</v>
      </c>
      <c r="K235" t="s">
        <v>3809</v>
      </c>
      <c r="L235" t="s">
        <v>642</v>
      </c>
    </row>
    <row r="236" spans="1:12" x14ac:dyDescent="0.25">
      <c r="A236" s="207" t="s">
        <v>3900</v>
      </c>
      <c r="D236" t="s">
        <v>3901</v>
      </c>
      <c r="E236">
        <f>COUNTIF('16 reserve entries'!Y:Y,'16 reserve bal'!D236)</f>
        <v>0</v>
      </c>
      <c r="F236">
        <f>COUNTIF('16 AJE data'!T:T,'16 reserve bal'!D236)</f>
        <v>0</v>
      </c>
      <c r="I236" t="s">
        <v>3114</v>
      </c>
      <c r="J236" t="s">
        <v>44</v>
      </c>
      <c r="K236" t="s">
        <v>3818</v>
      </c>
      <c r="L236" t="s">
        <v>642</v>
      </c>
    </row>
    <row r="237" spans="1:12" x14ac:dyDescent="0.25">
      <c r="A237" s="207" t="s">
        <v>3902</v>
      </c>
      <c r="D237" t="s">
        <v>3903</v>
      </c>
      <c r="E237">
        <f>COUNTIF('16 reserve entries'!Y:Y,'16 reserve bal'!D237)</f>
        <v>2</v>
      </c>
      <c r="F237">
        <f>COUNTIF('16 AJE data'!T:T,'16 reserve bal'!D237)</f>
        <v>2</v>
      </c>
      <c r="I237" t="s">
        <v>3114</v>
      </c>
      <c r="J237" t="s">
        <v>44</v>
      </c>
      <c r="K237" t="s">
        <v>3904</v>
      </c>
      <c r="L237" t="s">
        <v>642</v>
      </c>
    </row>
    <row r="238" spans="1:12" x14ac:dyDescent="0.25">
      <c r="A238" s="207" t="s">
        <v>3905</v>
      </c>
      <c r="D238" t="s">
        <v>3906</v>
      </c>
      <c r="E238">
        <f>COUNTIF('16 reserve entries'!Y:Y,'16 reserve bal'!D238)</f>
        <v>1</v>
      </c>
      <c r="F238">
        <f>COUNTIF('16 AJE data'!T:T,'16 reserve bal'!D238)</f>
        <v>0</v>
      </c>
      <c r="I238" t="s">
        <v>3114</v>
      </c>
      <c r="J238" t="s">
        <v>44</v>
      </c>
      <c r="K238" t="s">
        <v>3907</v>
      </c>
      <c r="L238" t="s">
        <v>642</v>
      </c>
    </row>
    <row r="239" spans="1:12" x14ac:dyDescent="0.25">
      <c r="A239" s="207" t="s">
        <v>3908</v>
      </c>
      <c r="D239" t="s">
        <v>3909</v>
      </c>
      <c r="E239">
        <f>COUNTIF('16 reserve entries'!Y:Y,'16 reserve bal'!D239)</f>
        <v>0</v>
      </c>
      <c r="F239">
        <f>COUNTIF('16 AJE data'!T:T,'16 reserve bal'!D239)</f>
        <v>0</v>
      </c>
      <c r="I239" t="s">
        <v>3114</v>
      </c>
      <c r="J239" t="s">
        <v>44</v>
      </c>
      <c r="K239" t="s">
        <v>3910</v>
      </c>
      <c r="L239" t="s">
        <v>642</v>
      </c>
    </row>
    <row r="240" spans="1:12" x14ac:dyDescent="0.25">
      <c r="A240" s="207" t="s">
        <v>3911</v>
      </c>
      <c r="D240" t="s">
        <v>3912</v>
      </c>
      <c r="E240">
        <f>COUNTIF('16 reserve entries'!Y:Y,'16 reserve bal'!D240)</f>
        <v>0</v>
      </c>
      <c r="F240">
        <f>COUNTIF('16 AJE data'!T:T,'16 reserve bal'!D240)</f>
        <v>1</v>
      </c>
      <c r="I240" t="s">
        <v>3114</v>
      </c>
      <c r="J240" t="s">
        <v>44</v>
      </c>
      <c r="K240" t="s">
        <v>3913</v>
      </c>
      <c r="L240" t="s">
        <v>642</v>
      </c>
    </row>
    <row r="241" spans="1:12" x14ac:dyDescent="0.25">
      <c r="A241" s="207" t="s">
        <v>3914</v>
      </c>
      <c r="D241" t="s">
        <v>3915</v>
      </c>
      <c r="E241">
        <f>COUNTIF('16 reserve entries'!Y:Y,'16 reserve bal'!D241)</f>
        <v>1</v>
      </c>
      <c r="F241">
        <f>COUNTIF('16 AJE data'!T:T,'16 reserve bal'!D241)</f>
        <v>0</v>
      </c>
      <c r="I241" t="s">
        <v>3114</v>
      </c>
      <c r="J241" t="s">
        <v>44</v>
      </c>
      <c r="K241" t="s">
        <v>3390</v>
      </c>
      <c r="L241" t="s">
        <v>642</v>
      </c>
    </row>
    <row r="242" spans="1:12" x14ac:dyDescent="0.25">
      <c r="A242" s="207" t="s">
        <v>3916</v>
      </c>
      <c r="D242" t="s">
        <v>3917</v>
      </c>
      <c r="E242">
        <f>COUNTIF('16 reserve entries'!Y:Y,'16 reserve bal'!D242)</f>
        <v>0</v>
      </c>
      <c r="F242">
        <f>COUNTIF('16 AJE data'!T:T,'16 reserve bal'!D242)</f>
        <v>0</v>
      </c>
      <c r="I242" t="s">
        <v>3114</v>
      </c>
      <c r="J242" t="s">
        <v>44</v>
      </c>
      <c r="K242" t="s">
        <v>3918</v>
      </c>
      <c r="L242" t="s">
        <v>642</v>
      </c>
    </row>
    <row r="243" spans="1:12" x14ac:dyDescent="0.25">
      <c r="A243" s="207" t="s">
        <v>3919</v>
      </c>
      <c r="D243" t="s">
        <v>3904</v>
      </c>
      <c r="E243">
        <f>COUNTIF('16 reserve entries'!Y:Y,'16 reserve bal'!D243)</f>
        <v>2</v>
      </c>
      <c r="F243">
        <f>COUNTIF('16 AJE data'!T:T,'16 reserve bal'!D243)</f>
        <v>6</v>
      </c>
      <c r="I243" t="s">
        <v>3114</v>
      </c>
      <c r="J243" t="s">
        <v>44</v>
      </c>
      <c r="K243" t="s">
        <v>3920</v>
      </c>
      <c r="L243" t="s">
        <v>642</v>
      </c>
    </row>
    <row r="244" spans="1:12" x14ac:dyDescent="0.25">
      <c r="A244" s="207" t="s">
        <v>3921</v>
      </c>
      <c r="D244" t="s">
        <v>3922</v>
      </c>
      <c r="E244">
        <f>COUNTIF('16 reserve entries'!Y:Y,'16 reserve bal'!D244)</f>
        <v>1</v>
      </c>
      <c r="F244">
        <f>COUNTIF('16 AJE data'!T:T,'16 reserve bal'!D244)</f>
        <v>0</v>
      </c>
      <c r="I244" t="s">
        <v>3114</v>
      </c>
      <c r="J244" t="s">
        <v>44</v>
      </c>
      <c r="K244" t="s">
        <v>3393</v>
      </c>
      <c r="L244" t="s">
        <v>642</v>
      </c>
    </row>
    <row r="245" spans="1:12" x14ac:dyDescent="0.25">
      <c r="A245" s="207" t="s">
        <v>3923</v>
      </c>
      <c r="D245" t="s">
        <v>3924</v>
      </c>
      <c r="E245">
        <f>COUNTIF('16 reserve entries'!Y:Y,'16 reserve bal'!D245)</f>
        <v>0</v>
      </c>
      <c r="F245">
        <f>COUNTIF('16 AJE data'!T:T,'16 reserve bal'!D245)</f>
        <v>3</v>
      </c>
      <c r="I245" t="s">
        <v>3114</v>
      </c>
      <c r="J245" t="s">
        <v>44</v>
      </c>
      <c r="K245" t="s">
        <v>3396</v>
      </c>
      <c r="L245" t="s">
        <v>642</v>
      </c>
    </row>
    <row r="246" spans="1:12" x14ac:dyDescent="0.25">
      <c r="A246" s="207" t="s">
        <v>3925</v>
      </c>
      <c r="D246" t="s">
        <v>3907</v>
      </c>
      <c r="E246">
        <f>COUNTIF('16 reserve entries'!Y:Y,'16 reserve bal'!D246)</f>
        <v>2</v>
      </c>
      <c r="F246">
        <f>COUNTIF('16 AJE data'!T:T,'16 reserve bal'!D246)</f>
        <v>7</v>
      </c>
      <c r="I246" t="s">
        <v>3114</v>
      </c>
      <c r="J246" t="s">
        <v>44</v>
      </c>
      <c r="K246" t="s">
        <v>3815</v>
      </c>
      <c r="L246" t="s">
        <v>642</v>
      </c>
    </row>
    <row r="247" spans="1:12" x14ac:dyDescent="0.25">
      <c r="A247" s="207" t="s">
        <v>3926</v>
      </c>
      <c r="D247" t="s">
        <v>3927</v>
      </c>
      <c r="E247">
        <f>COUNTIF('16 reserve entries'!Y:Y,'16 reserve bal'!D247)</f>
        <v>1</v>
      </c>
      <c r="F247">
        <f>COUNTIF('16 AJE data'!T:T,'16 reserve bal'!D247)</f>
        <v>1</v>
      </c>
      <c r="I247" t="s">
        <v>3114</v>
      </c>
      <c r="J247" t="s">
        <v>44</v>
      </c>
      <c r="K247" t="s">
        <v>3824</v>
      </c>
      <c r="L247" t="s">
        <v>642</v>
      </c>
    </row>
    <row r="248" spans="1:12" x14ac:dyDescent="0.25">
      <c r="A248" s="207" t="s">
        <v>3928</v>
      </c>
      <c r="D248" t="s">
        <v>3929</v>
      </c>
      <c r="E248">
        <f>COUNTIF('16 reserve entries'!Y:Y,'16 reserve bal'!D248)</f>
        <v>0</v>
      </c>
      <c r="F248">
        <f>COUNTIF('16 AJE data'!T:T,'16 reserve bal'!D248)</f>
        <v>4</v>
      </c>
      <c r="I248" t="s">
        <v>3114</v>
      </c>
      <c r="J248" t="s">
        <v>44</v>
      </c>
      <c r="K248" t="s">
        <v>3924</v>
      </c>
      <c r="L248" t="s">
        <v>642</v>
      </c>
    </row>
    <row r="249" spans="1:12" x14ac:dyDescent="0.25">
      <c r="A249" s="207" t="s">
        <v>3930</v>
      </c>
      <c r="D249" t="s">
        <v>3931</v>
      </c>
      <c r="E249">
        <f>COUNTIF('16 reserve entries'!Y:Y,'16 reserve bal'!D249)</f>
        <v>1</v>
      </c>
      <c r="F249">
        <f>COUNTIF('16 AJE data'!T:T,'16 reserve bal'!D249)</f>
        <v>2</v>
      </c>
      <c r="I249" t="s">
        <v>3114</v>
      </c>
      <c r="J249" t="s">
        <v>44</v>
      </c>
      <c r="K249" t="s">
        <v>3929</v>
      </c>
      <c r="L249" t="s">
        <v>642</v>
      </c>
    </row>
    <row r="250" spans="1:12" x14ac:dyDescent="0.25">
      <c r="A250" s="207" t="s">
        <v>3932</v>
      </c>
      <c r="D250" t="s">
        <v>3933</v>
      </c>
      <c r="E250">
        <f>COUNTIF('16 reserve entries'!Y:Y,'16 reserve bal'!D250)</f>
        <v>1</v>
      </c>
      <c r="F250">
        <f>COUNTIF('16 AJE data'!T:T,'16 reserve bal'!D250)</f>
        <v>0</v>
      </c>
      <c r="I250" t="s">
        <v>3114</v>
      </c>
      <c r="J250" t="s">
        <v>44</v>
      </c>
      <c r="K250" t="s">
        <v>3934</v>
      </c>
      <c r="L250" t="s">
        <v>642</v>
      </c>
    </row>
    <row r="251" spans="1:12" x14ac:dyDescent="0.25">
      <c r="A251" s="207" t="s">
        <v>3935</v>
      </c>
      <c r="D251" t="s">
        <v>3936</v>
      </c>
      <c r="E251">
        <f>COUNTIF('16 reserve entries'!Y:Y,'16 reserve bal'!D251)</f>
        <v>4</v>
      </c>
      <c r="F251">
        <f>COUNTIF('16 AJE data'!T:T,'16 reserve bal'!D251)</f>
        <v>3</v>
      </c>
      <c r="I251" t="s">
        <v>3114</v>
      </c>
      <c r="J251" t="s">
        <v>44</v>
      </c>
      <c r="K251" t="s">
        <v>3937</v>
      </c>
      <c r="L251" t="s">
        <v>642</v>
      </c>
    </row>
    <row r="252" spans="1:12" x14ac:dyDescent="0.25">
      <c r="A252" s="207" t="s">
        <v>3938</v>
      </c>
      <c r="D252" t="s">
        <v>3939</v>
      </c>
      <c r="E252">
        <f>COUNTIF('16 reserve entries'!Y:Y,'16 reserve bal'!D252)</f>
        <v>1</v>
      </c>
      <c r="F252">
        <f>COUNTIF('16 AJE data'!T:T,'16 reserve bal'!D252)</f>
        <v>0</v>
      </c>
      <c r="I252" t="s">
        <v>3114</v>
      </c>
      <c r="J252" t="s">
        <v>44</v>
      </c>
      <c r="K252" t="s">
        <v>3940</v>
      </c>
      <c r="L252" t="s">
        <v>642</v>
      </c>
    </row>
    <row r="253" spans="1:12" x14ac:dyDescent="0.25">
      <c r="A253" s="207" t="s">
        <v>3941</v>
      </c>
      <c r="D253" t="s">
        <v>3942</v>
      </c>
      <c r="E253">
        <f>COUNTIF('16 reserve entries'!Y:Y,'16 reserve bal'!D253)</f>
        <v>0</v>
      </c>
      <c r="F253">
        <f>COUNTIF('16 AJE data'!T:T,'16 reserve bal'!D253)</f>
        <v>0</v>
      </c>
      <c r="I253" t="s">
        <v>3114</v>
      </c>
      <c r="J253" t="s">
        <v>44</v>
      </c>
      <c r="K253" t="s">
        <v>3943</v>
      </c>
      <c r="L253" t="s">
        <v>642</v>
      </c>
    </row>
    <row r="254" spans="1:12" x14ac:dyDescent="0.25">
      <c r="A254" s="207" t="s">
        <v>3944</v>
      </c>
      <c r="D254" t="s">
        <v>3910</v>
      </c>
      <c r="E254">
        <f>COUNTIF('16 reserve entries'!Y:Y,'16 reserve bal'!D254)</f>
        <v>2</v>
      </c>
      <c r="F254">
        <f>COUNTIF('16 AJE data'!T:T,'16 reserve bal'!D254)</f>
        <v>7</v>
      </c>
      <c r="I254" t="s">
        <v>3114</v>
      </c>
      <c r="J254" t="s">
        <v>44</v>
      </c>
      <c r="K254" t="s">
        <v>3945</v>
      </c>
      <c r="L254" t="s">
        <v>642</v>
      </c>
    </row>
    <row r="255" spans="1:12" x14ac:dyDescent="0.25">
      <c r="A255" s="207" t="s">
        <v>3946</v>
      </c>
      <c r="D255" t="s">
        <v>3947</v>
      </c>
      <c r="E255">
        <f>COUNTIF('16 reserve entries'!Y:Y,'16 reserve bal'!D255)</f>
        <v>1</v>
      </c>
      <c r="F255">
        <f>COUNTIF('16 AJE data'!T:T,'16 reserve bal'!D255)</f>
        <v>0</v>
      </c>
      <c r="I255" t="s">
        <v>3114</v>
      </c>
      <c r="J255" t="s">
        <v>244</v>
      </c>
      <c r="K255" t="s">
        <v>3247</v>
      </c>
      <c r="L255" t="s">
        <v>642</v>
      </c>
    </row>
    <row r="256" spans="1:12" x14ac:dyDescent="0.25">
      <c r="A256" s="207" t="s">
        <v>3948</v>
      </c>
      <c r="D256" t="s">
        <v>3949</v>
      </c>
      <c r="E256">
        <f>COUNTIF('16 reserve entries'!Y:Y,'16 reserve bal'!D256)</f>
        <v>1</v>
      </c>
      <c r="F256">
        <f>COUNTIF('16 AJE data'!T:T,'16 reserve bal'!D256)</f>
        <v>0</v>
      </c>
      <c r="I256" t="s">
        <v>3114</v>
      </c>
      <c r="J256" t="s">
        <v>244</v>
      </c>
      <c r="K256" t="s">
        <v>3262</v>
      </c>
      <c r="L256" t="s">
        <v>642</v>
      </c>
    </row>
    <row r="257" spans="1:12" x14ac:dyDescent="0.25">
      <c r="A257" s="207" t="s">
        <v>3950</v>
      </c>
      <c r="D257" t="s">
        <v>3951</v>
      </c>
      <c r="E257">
        <f>COUNTIF('16 reserve entries'!Y:Y,'16 reserve bal'!D257)</f>
        <v>6</v>
      </c>
      <c r="F257">
        <f>COUNTIF('16 AJE data'!T:T,'16 reserve bal'!D257)</f>
        <v>8</v>
      </c>
      <c r="I257" t="s">
        <v>3114</v>
      </c>
      <c r="J257" t="s">
        <v>48</v>
      </c>
      <c r="K257" t="s">
        <v>3247</v>
      </c>
      <c r="L257" t="s">
        <v>642</v>
      </c>
    </row>
    <row r="258" spans="1:12" x14ac:dyDescent="0.25">
      <c r="A258" s="207" t="s">
        <v>3952</v>
      </c>
      <c r="D258" t="s">
        <v>3953</v>
      </c>
      <c r="E258">
        <f>COUNTIF('16 reserve entries'!Y:Y,'16 reserve bal'!D258)</f>
        <v>1</v>
      </c>
      <c r="F258">
        <f>COUNTIF('16 AJE data'!T:T,'16 reserve bal'!D258)</f>
        <v>0</v>
      </c>
      <c r="I258" t="s">
        <v>3114</v>
      </c>
      <c r="J258" t="s">
        <v>48</v>
      </c>
      <c r="K258" t="s">
        <v>3262</v>
      </c>
      <c r="L258" t="s">
        <v>642</v>
      </c>
    </row>
    <row r="259" spans="1:12" x14ac:dyDescent="0.25">
      <c r="A259" s="207" t="s">
        <v>3954</v>
      </c>
      <c r="D259" t="s">
        <v>3955</v>
      </c>
      <c r="E259">
        <f>COUNTIF('16 reserve entries'!Y:Y,'16 reserve bal'!D259)</f>
        <v>0</v>
      </c>
      <c r="F259">
        <f>COUNTIF('16 AJE data'!T:T,'16 reserve bal'!D259)</f>
        <v>2</v>
      </c>
      <c r="I259" t="s">
        <v>3114</v>
      </c>
      <c r="J259" t="s">
        <v>52</v>
      </c>
      <c r="K259" t="s">
        <v>3247</v>
      </c>
      <c r="L259" t="s">
        <v>642</v>
      </c>
    </row>
    <row r="260" spans="1:12" x14ac:dyDescent="0.25">
      <c r="A260" s="207" t="s">
        <v>3956</v>
      </c>
      <c r="D260" t="s">
        <v>3957</v>
      </c>
      <c r="E260">
        <f>COUNTIF('16 reserve entries'!Y:Y,'16 reserve bal'!D260)</f>
        <v>2</v>
      </c>
      <c r="F260">
        <f>COUNTIF('16 AJE data'!T:T,'16 reserve bal'!D260)</f>
        <v>2</v>
      </c>
      <c r="I260" t="s">
        <v>3114</v>
      </c>
      <c r="J260" t="s">
        <v>52</v>
      </c>
      <c r="K260" t="s">
        <v>3443</v>
      </c>
      <c r="L260" t="s">
        <v>642</v>
      </c>
    </row>
    <row r="261" spans="1:12" x14ac:dyDescent="0.25">
      <c r="A261" s="207" t="s">
        <v>3958</v>
      </c>
      <c r="D261" t="s">
        <v>3959</v>
      </c>
      <c r="E261">
        <f>COUNTIF('16 reserve entries'!Y:Y,'16 reserve bal'!D261)</f>
        <v>1</v>
      </c>
      <c r="F261">
        <f>COUNTIF('16 AJE data'!T:T,'16 reserve bal'!D261)</f>
        <v>0</v>
      </c>
      <c r="I261" t="s">
        <v>3114</v>
      </c>
      <c r="J261" t="s">
        <v>52</v>
      </c>
      <c r="K261" t="s">
        <v>3262</v>
      </c>
      <c r="L261" t="s">
        <v>642</v>
      </c>
    </row>
    <row r="262" spans="1:12" x14ac:dyDescent="0.25">
      <c r="A262" s="207" t="s">
        <v>3960</v>
      </c>
      <c r="D262" t="s">
        <v>3961</v>
      </c>
      <c r="E262">
        <f>COUNTIF('16 reserve entries'!Y:Y,'16 reserve bal'!D262)</f>
        <v>0</v>
      </c>
      <c r="F262">
        <f>COUNTIF('16 AJE data'!T:T,'16 reserve bal'!D262)</f>
        <v>0</v>
      </c>
      <c r="I262" t="s">
        <v>3114</v>
      </c>
      <c r="J262" t="s">
        <v>230</v>
      </c>
      <c r="K262" t="s">
        <v>3247</v>
      </c>
      <c r="L262" t="s">
        <v>642</v>
      </c>
    </row>
    <row r="263" spans="1:12" x14ac:dyDescent="0.25">
      <c r="A263" s="207" t="s">
        <v>3962</v>
      </c>
      <c r="D263" t="s">
        <v>3963</v>
      </c>
      <c r="E263">
        <f>COUNTIF('16 reserve entries'!Y:Y,'16 reserve bal'!D263)</f>
        <v>1</v>
      </c>
      <c r="F263">
        <f>COUNTIF('16 AJE data'!T:T,'16 reserve bal'!D263)</f>
        <v>0</v>
      </c>
      <c r="I263" t="s">
        <v>3114</v>
      </c>
      <c r="J263" t="s">
        <v>230</v>
      </c>
      <c r="K263" t="s">
        <v>3262</v>
      </c>
      <c r="L263" t="s">
        <v>642</v>
      </c>
    </row>
    <row r="264" spans="1:12" x14ac:dyDescent="0.25">
      <c r="A264" s="207" t="s">
        <v>3964</v>
      </c>
      <c r="D264" t="s">
        <v>3965</v>
      </c>
      <c r="E264">
        <f>COUNTIF('16 reserve entries'!Y:Y,'16 reserve bal'!D264)</f>
        <v>0</v>
      </c>
      <c r="F264">
        <f>COUNTIF('16 AJE data'!T:T,'16 reserve bal'!D264)</f>
        <v>0</v>
      </c>
      <c r="I264" t="s">
        <v>3114</v>
      </c>
      <c r="J264" t="s">
        <v>56</v>
      </c>
      <c r="K264" t="s">
        <v>3443</v>
      </c>
      <c r="L264" t="s">
        <v>642</v>
      </c>
    </row>
    <row r="265" spans="1:12" x14ac:dyDescent="0.25">
      <c r="A265" s="207" t="s">
        <v>3966</v>
      </c>
      <c r="D265" t="s">
        <v>3967</v>
      </c>
      <c r="E265">
        <f>COUNTIF('16 reserve entries'!Y:Y,'16 reserve bal'!D265)</f>
        <v>0</v>
      </c>
      <c r="F265">
        <f>COUNTIF('16 AJE data'!T:T,'16 reserve bal'!D265)</f>
        <v>0</v>
      </c>
      <c r="I265" t="s">
        <v>3114</v>
      </c>
      <c r="J265" t="s">
        <v>59</v>
      </c>
      <c r="K265" t="s">
        <v>3247</v>
      </c>
      <c r="L265" t="s">
        <v>642</v>
      </c>
    </row>
    <row r="266" spans="1:12" x14ac:dyDescent="0.25">
      <c r="A266" s="207" t="s">
        <v>3968</v>
      </c>
      <c r="D266" t="s">
        <v>3969</v>
      </c>
      <c r="E266">
        <f>COUNTIF('16 reserve entries'!Y:Y,'16 reserve bal'!D266)</f>
        <v>1</v>
      </c>
      <c r="F266">
        <f>COUNTIF('16 AJE data'!T:T,'16 reserve bal'!D266)</f>
        <v>0</v>
      </c>
      <c r="I266" t="s">
        <v>3114</v>
      </c>
      <c r="J266" t="s">
        <v>59</v>
      </c>
      <c r="K266" t="s">
        <v>3443</v>
      </c>
      <c r="L266" t="s">
        <v>642</v>
      </c>
    </row>
    <row r="267" spans="1:12" x14ac:dyDescent="0.25">
      <c r="A267" s="207" t="s">
        <v>3970</v>
      </c>
      <c r="D267" t="s">
        <v>3971</v>
      </c>
      <c r="E267">
        <f>COUNTIF('16 reserve entries'!Y:Y,'16 reserve bal'!D267)</f>
        <v>1</v>
      </c>
      <c r="F267">
        <f>COUNTIF('16 AJE data'!T:T,'16 reserve bal'!D267)</f>
        <v>0</v>
      </c>
      <c r="I267" t="s">
        <v>3114</v>
      </c>
      <c r="J267" t="s">
        <v>59</v>
      </c>
      <c r="K267" t="s">
        <v>3262</v>
      </c>
      <c r="L267" t="s">
        <v>642</v>
      </c>
    </row>
    <row r="268" spans="1:12" x14ac:dyDescent="0.25">
      <c r="A268" s="207" t="s">
        <v>3972</v>
      </c>
      <c r="D268" t="s">
        <v>3973</v>
      </c>
      <c r="E268">
        <f>COUNTIF('16 reserve entries'!Y:Y,'16 reserve bal'!D268)</f>
        <v>0</v>
      </c>
      <c r="F268">
        <f>COUNTIF('16 AJE data'!T:T,'16 reserve bal'!D268)</f>
        <v>0</v>
      </c>
      <c r="I268" t="s">
        <v>3114</v>
      </c>
      <c r="J268" t="s">
        <v>59</v>
      </c>
      <c r="K268" t="s">
        <v>3459</v>
      </c>
      <c r="L268" t="s">
        <v>642</v>
      </c>
    </row>
    <row r="269" spans="1:12" x14ac:dyDescent="0.25">
      <c r="A269" s="207" t="s">
        <v>3974</v>
      </c>
      <c r="D269" t="s">
        <v>3975</v>
      </c>
      <c r="E269">
        <f>COUNTIF('16 reserve entries'!Y:Y,'16 reserve bal'!D269)</f>
        <v>0</v>
      </c>
      <c r="F269">
        <f>COUNTIF('16 AJE data'!T:T,'16 reserve bal'!D269)</f>
        <v>1</v>
      </c>
      <c r="I269" t="s">
        <v>3114</v>
      </c>
      <c r="J269" t="s">
        <v>162</v>
      </c>
      <c r="K269" t="s">
        <v>3976</v>
      </c>
      <c r="L269" t="s">
        <v>642</v>
      </c>
    </row>
    <row r="270" spans="1:12" x14ac:dyDescent="0.25">
      <c r="A270" s="207" t="s">
        <v>3977</v>
      </c>
      <c r="D270" t="s">
        <v>3978</v>
      </c>
      <c r="E270">
        <f>COUNTIF('16 reserve entries'!Y:Y,'16 reserve bal'!D270)</f>
        <v>1</v>
      </c>
      <c r="F270">
        <f>COUNTIF('16 AJE data'!T:T,'16 reserve bal'!D270)</f>
        <v>0</v>
      </c>
      <c r="I270" t="s">
        <v>3114</v>
      </c>
      <c r="J270" t="s">
        <v>162</v>
      </c>
      <c r="K270" t="s">
        <v>3262</v>
      </c>
      <c r="L270" t="s">
        <v>642</v>
      </c>
    </row>
    <row r="271" spans="1:12" x14ac:dyDescent="0.25">
      <c r="A271" s="207" t="s">
        <v>3979</v>
      </c>
      <c r="D271" t="s">
        <v>3980</v>
      </c>
      <c r="E271">
        <f>COUNTIF('16 reserve entries'!Y:Y,'16 reserve bal'!D271)</f>
        <v>0</v>
      </c>
      <c r="F271">
        <f>COUNTIF('16 AJE data'!T:T,'16 reserve bal'!D271)</f>
        <v>0</v>
      </c>
      <c r="I271" t="s">
        <v>3114</v>
      </c>
      <c r="J271" t="s">
        <v>162</v>
      </c>
      <c r="K271" t="s">
        <v>3459</v>
      </c>
      <c r="L271" t="s">
        <v>642</v>
      </c>
    </row>
    <row r="272" spans="1:12" x14ac:dyDescent="0.25">
      <c r="A272" s="207" t="s">
        <v>3981</v>
      </c>
      <c r="D272" t="s">
        <v>3976</v>
      </c>
      <c r="E272">
        <f>COUNTIF('16 reserve entries'!Y:Y,'16 reserve bal'!D272)</f>
        <v>2</v>
      </c>
      <c r="F272">
        <f>COUNTIF('16 AJE data'!T:T,'16 reserve bal'!D272)</f>
        <v>2</v>
      </c>
      <c r="I272" t="s">
        <v>3114</v>
      </c>
      <c r="J272" t="s">
        <v>162</v>
      </c>
      <c r="K272" t="s">
        <v>3982</v>
      </c>
      <c r="L272" t="s">
        <v>642</v>
      </c>
    </row>
    <row r="273" spans="1:12" x14ac:dyDescent="0.25">
      <c r="A273" s="207" t="s">
        <v>3983</v>
      </c>
      <c r="D273" t="s">
        <v>3984</v>
      </c>
      <c r="E273">
        <f>COUNTIF('16 reserve entries'!Y:Y,'16 reserve bal'!D273)</f>
        <v>1</v>
      </c>
      <c r="F273">
        <f>COUNTIF('16 AJE data'!T:T,'16 reserve bal'!D273)</f>
        <v>0</v>
      </c>
      <c r="I273" t="s">
        <v>3114</v>
      </c>
      <c r="J273" t="s">
        <v>162</v>
      </c>
      <c r="K273" t="s">
        <v>3985</v>
      </c>
      <c r="L273" t="s">
        <v>642</v>
      </c>
    </row>
    <row r="274" spans="1:12" x14ac:dyDescent="0.25">
      <c r="A274" s="207" t="s">
        <v>3986</v>
      </c>
      <c r="D274" t="s">
        <v>3987</v>
      </c>
      <c r="E274">
        <f>COUNTIF('16 reserve entries'!Y:Y,'16 reserve bal'!D274)</f>
        <v>0</v>
      </c>
      <c r="F274">
        <f>COUNTIF('16 AJE data'!T:T,'16 reserve bal'!D274)</f>
        <v>0</v>
      </c>
      <c r="I274" t="s">
        <v>3114</v>
      </c>
      <c r="J274" t="s">
        <v>63</v>
      </c>
      <c r="K274" t="s">
        <v>3414</v>
      </c>
      <c r="L274" t="s">
        <v>642</v>
      </c>
    </row>
    <row r="275" spans="1:12" x14ac:dyDescent="0.25">
      <c r="A275" s="207" t="s">
        <v>3988</v>
      </c>
      <c r="D275" t="s">
        <v>3913</v>
      </c>
      <c r="E275">
        <f>COUNTIF('16 reserve entries'!Y:Y,'16 reserve bal'!D275)</f>
        <v>0</v>
      </c>
      <c r="F275">
        <f>COUNTIF('16 AJE data'!T:T,'16 reserve bal'!D275)</f>
        <v>5</v>
      </c>
      <c r="I275" t="s">
        <v>3114</v>
      </c>
      <c r="J275" t="s">
        <v>63</v>
      </c>
      <c r="K275" t="s">
        <v>3417</v>
      </c>
      <c r="L275" t="s">
        <v>642</v>
      </c>
    </row>
    <row r="276" spans="1:12" x14ac:dyDescent="0.25">
      <c r="A276" s="207" t="s">
        <v>3989</v>
      </c>
      <c r="D276" t="s">
        <v>3990</v>
      </c>
      <c r="E276">
        <f>COUNTIF('16 reserve entries'!Y:Y,'16 reserve bal'!D276)</f>
        <v>1</v>
      </c>
      <c r="F276">
        <f>COUNTIF('16 AJE data'!T:T,'16 reserve bal'!D276)</f>
        <v>0</v>
      </c>
      <c r="I276" t="s">
        <v>3114</v>
      </c>
      <c r="J276" t="s">
        <v>63</v>
      </c>
      <c r="K276" t="s">
        <v>3247</v>
      </c>
      <c r="L276" t="s">
        <v>642</v>
      </c>
    </row>
    <row r="277" spans="1:12" x14ac:dyDescent="0.25">
      <c r="A277" s="207" t="s">
        <v>3991</v>
      </c>
      <c r="D277" t="s">
        <v>3934</v>
      </c>
      <c r="E277">
        <f>COUNTIF('16 reserve entries'!Y:Y,'16 reserve bal'!D277)</f>
        <v>0</v>
      </c>
      <c r="F277">
        <f>COUNTIF('16 AJE data'!T:T,'16 reserve bal'!D277)</f>
        <v>3</v>
      </c>
      <c r="I277" t="s">
        <v>3114</v>
      </c>
      <c r="J277" t="s">
        <v>63</v>
      </c>
      <c r="K277" t="s">
        <v>3446</v>
      </c>
      <c r="L277" t="s">
        <v>642</v>
      </c>
    </row>
    <row r="278" spans="1:12" x14ac:dyDescent="0.25">
      <c r="A278" s="207" t="s">
        <v>3992</v>
      </c>
      <c r="D278" t="s">
        <v>3993</v>
      </c>
      <c r="E278">
        <f>COUNTIF('16 reserve entries'!Y:Y,'16 reserve bal'!D278)</f>
        <v>0</v>
      </c>
      <c r="F278">
        <f>COUNTIF('16 AJE data'!T:T,'16 reserve bal'!D278)</f>
        <v>0</v>
      </c>
      <c r="I278" t="s">
        <v>3114</v>
      </c>
      <c r="J278" t="s">
        <v>193</v>
      </c>
      <c r="K278" t="s">
        <v>3994</v>
      </c>
      <c r="L278" t="s">
        <v>642</v>
      </c>
    </row>
    <row r="279" spans="1:12" x14ac:dyDescent="0.25">
      <c r="A279" s="207" t="s">
        <v>3995</v>
      </c>
      <c r="D279" t="s">
        <v>3996</v>
      </c>
      <c r="E279">
        <f>COUNTIF('16 reserve entries'!Y:Y,'16 reserve bal'!D279)</f>
        <v>1</v>
      </c>
      <c r="F279">
        <f>COUNTIF('16 AJE data'!T:T,'16 reserve bal'!D279)</f>
        <v>0</v>
      </c>
      <c r="I279" t="s">
        <v>3114</v>
      </c>
      <c r="J279" t="s">
        <v>193</v>
      </c>
      <c r="K279" t="s">
        <v>3262</v>
      </c>
      <c r="L279" t="s">
        <v>642</v>
      </c>
    </row>
    <row r="280" spans="1:12" x14ac:dyDescent="0.25">
      <c r="A280" s="207" t="s">
        <v>3997</v>
      </c>
      <c r="D280" t="s">
        <v>3998</v>
      </c>
      <c r="E280">
        <f>COUNTIF('16 reserve entries'!Y:Y,'16 reserve bal'!D280)</f>
        <v>0</v>
      </c>
      <c r="F280">
        <f>COUNTIF('16 AJE data'!T:T,'16 reserve bal'!D280)</f>
        <v>0</v>
      </c>
      <c r="I280" t="s">
        <v>3114</v>
      </c>
      <c r="J280" t="s">
        <v>67</v>
      </c>
      <c r="K280" t="s">
        <v>3402</v>
      </c>
      <c r="L280" t="s">
        <v>642</v>
      </c>
    </row>
    <row r="281" spans="1:12" x14ac:dyDescent="0.25">
      <c r="A281" s="207" t="s">
        <v>3999</v>
      </c>
      <c r="D281" t="s">
        <v>4000</v>
      </c>
      <c r="E281">
        <f>COUNTIF('16 reserve entries'!Y:Y,'16 reserve bal'!D281)</f>
        <v>1</v>
      </c>
      <c r="F281">
        <f>COUNTIF('16 AJE data'!T:T,'16 reserve bal'!D281)</f>
        <v>3</v>
      </c>
      <c r="I281" t="s">
        <v>3114</v>
      </c>
      <c r="J281" t="s">
        <v>67</v>
      </c>
      <c r="K281" t="s">
        <v>3408</v>
      </c>
      <c r="L281" t="s">
        <v>642</v>
      </c>
    </row>
    <row r="282" spans="1:12" x14ac:dyDescent="0.25">
      <c r="A282" s="207" t="s">
        <v>4001</v>
      </c>
      <c r="D282" t="s">
        <v>4002</v>
      </c>
      <c r="E282">
        <f>COUNTIF('16 reserve entries'!Y:Y,'16 reserve bal'!D282)</f>
        <v>1</v>
      </c>
      <c r="F282">
        <f>COUNTIF('16 AJE data'!T:T,'16 reserve bal'!D282)</f>
        <v>0</v>
      </c>
      <c r="I282" t="s">
        <v>3114</v>
      </c>
      <c r="J282" t="s">
        <v>67</v>
      </c>
      <c r="K282" t="s">
        <v>3414</v>
      </c>
      <c r="L282" t="s">
        <v>642</v>
      </c>
    </row>
    <row r="283" spans="1:12" x14ac:dyDescent="0.25">
      <c r="A283" s="207" t="s">
        <v>4003</v>
      </c>
      <c r="D283" t="s">
        <v>4004</v>
      </c>
      <c r="E283">
        <f>COUNTIF('16 reserve entries'!Y:Y,'16 reserve bal'!D283)</f>
        <v>0</v>
      </c>
      <c r="F283">
        <f>COUNTIF('16 AJE data'!T:T,'16 reserve bal'!D283)</f>
        <v>0</v>
      </c>
      <c r="I283" t="s">
        <v>3114</v>
      </c>
      <c r="J283" t="s">
        <v>67</v>
      </c>
      <c r="K283" t="s">
        <v>3417</v>
      </c>
      <c r="L283" t="s">
        <v>642</v>
      </c>
    </row>
    <row r="284" spans="1:12" x14ac:dyDescent="0.25">
      <c r="A284" s="207" t="s">
        <v>4005</v>
      </c>
      <c r="D284" t="s">
        <v>4006</v>
      </c>
      <c r="E284">
        <f>COUNTIF('16 reserve entries'!Y:Y,'16 reserve bal'!D284)</f>
        <v>1</v>
      </c>
      <c r="F284">
        <f>COUNTIF('16 AJE data'!T:T,'16 reserve bal'!D284)</f>
        <v>0</v>
      </c>
      <c r="I284" t="s">
        <v>3114</v>
      </c>
      <c r="J284" t="s">
        <v>67</v>
      </c>
      <c r="K284" t="s">
        <v>3436</v>
      </c>
      <c r="L284" t="s">
        <v>642</v>
      </c>
    </row>
    <row r="285" spans="1:12" x14ac:dyDescent="0.25">
      <c r="A285" s="207" t="s">
        <v>4007</v>
      </c>
      <c r="D285" t="s">
        <v>4008</v>
      </c>
      <c r="E285">
        <f>COUNTIF('16 reserve entries'!Y:Y,'16 reserve bal'!D285)</f>
        <v>0</v>
      </c>
      <c r="F285">
        <f>COUNTIF('16 AJE data'!T:T,'16 reserve bal'!D285)</f>
        <v>0</v>
      </c>
      <c r="I285" t="s">
        <v>3114</v>
      </c>
      <c r="J285" t="s">
        <v>67</v>
      </c>
      <c r="K285" t="s">
        <v>3247</v>
      </c>
      <c r="L285" t="s">
        <v>642</v>
      </c>
    </row>
    <row r="286" spans="1:12" x14ac:dyDescent="0.25">
      <c r="A286" s="207" t="s">
        <v>4009</v>
      </c>
      <c r="D286" t="s">
        <v>3994</v>
      </c>
      <c r="E286">
        <f>COUNTIF('16 reserve entries'!Y:Y,'16 reserve bal'!D286)</f>
        <v>1</v>
      </c>
      <c r="F286">
        <f>COUNTIF('16 AJE data'!T:T,'16 reserve bal'!D286)</f>
        <v>6</v>
      </c>
      <c r="I286" t="s">
        <v>3114</v>
      </c>
      <c r="J286" t="s">
        <v>67</v>
      </c>
      <c r="K286" t="s">
        <v>3446</v>
      </c>
      <c r="L286" t="s">
        <v>642</v>
      </c>
    </row>
    <row r="287" spans="1:12" x14ac:dyDescent="0.25">
      <c r="A287" s="207" t="s">
        <v>4010</v>
      </c>
      <c r="D287" t="s">
        <v>4011</v>
      </c>
      <c r="E287">
        <f>COUNTIF('16 reserve entries'!Y:Y,'16 reserve bal'!D287)</f>
        <v>1</v>
      </c>
      <c r="F287">
        <f>COUNTIF('16 AJE data'!T:T,'16 reserve bal'!D287)</f>
        <v>0</v>
      </c>
      <c r="I287" t="s">
        <v>3114</v>
      </c>
      <c r="J287" t="s">
        <v>164</v>
      </c>
      <c r="K287" t="s">
        <v>3936</v>
      </c>
      <c r="L287" t="s">
        <v>642</v>
      </c>
    </row>
    <row r="288" spans="1:12" x14ac:dyDescent="0.25">
      <c r="A288" s="207" t="s">
        <v>4012</v>
      </c>
      <c r="D288" t="s">
        <v>4013</v>
      </c>
      <c r="E288">
        <f>COUNTIF('16 reserve entries'!Y:Y,'16 reserve bal'!D288)</f>
        <v>0</v>
      </c>
      <c r="F288">
        <f>COUNTIF('16 AJE data'!T:T,'16 reserve bal'!D288)</f>
        <v>1</v>
      </c>
      <c r="I288" t="s">
        <v>3114</v>
      </c>
      <c r="J288" t="s">
        <v>164</v>
      </c>
      <c r="K288" t="s">
        <v>3951</v>
      </c>
      <c r="L288" t="s">
        <v>642</v>
      </c>
    </row>
    <row r="289" spans="1:12" x14ac:dyDescent="0.25">
      <c r="A289" s="207" t="s">
        <v>4014</v>
      </c>
      <c r="D289" t="s">
        <v>3390</v>
      </c>
      <c r="E289">
        <f>COUNTIF('16 reserve entries'!Y:Y,'16 reserve bal'!D289)</f>
        <v>3</v>
      </c>
      <c r="F289">
        <f>COUNTIF('16 AJE data'!T:T,'16 reserve bal'!D289)</f>
        <v>6</v>
      </c>
      <c r="I289" t="s">
        <v>3114</v>
      </c>
      <c r="J289" t="s">
        <v>164</v>
      </c>
      <c r="K289" t="s">
        <v>3976</v>
      </c>
      <c r="L289" t="s">
        <v>642</v>
      </c>
    </row>
    <row r="290" spans="1:12" x14ac:dyDescent="0.25">
      <c r="A290" s="207" t="s">
        <v>4015</v>
      </c>
      <c r="D290" t="s">
        <v>4016</v>
      </c>
      <c r="E290">
        <f>COUNTIF('16 reserve entries'!Y:Y,'16 reserve bal'!D290)</f>
        <v>1</v>
      </c>
      <c r="F290">
        <f>COUNTIF('16 AJE data'!T:T,'16 reserve bal'!D290)</f>
        <v>0</v>
      </c>
      <c r="I290" t="s">
        <v>3114</v>
      </c>
      <c r="J290" t="s">
        <v>164</v>
      </c>
      <c r="K290" t="s">
        <v>4017</v>
      </c>
      <c r="L290" t="s">
        <v>642</v>
      </c>
    </row>
    <row r="291" spans="1:12" x14ac:dyDescent="0.25">
      <c r="A291" s="207" t="s">
        <v>4018</v>
      </c>
      <c r="D291" t="s">
        <v>3937</v>
      </c>
      <c r="E291">
        <f>COUNTIF('16 reserve entries'!Y:Y,'16 reserve bal'!D291)</f>
        <v>0</v>
      </c>
      <c r="F291">
        <f>COUNTIF('16 AJE data'!T:T,'16 reserve bal'!D291)</f>
        <v>3</v>
      </c>
      <c r="I291" t="s">
        <v>3114</v>
      </c>
      <c r="J291" t="s">
        <v>164</v>
      </c>
      <c r="K291" t="s">
        <v>4019</v>
      </c>
      <c r="L291" t="s">
        <v>642</v>
      </c>
    </row>
    <row r="292" spans="1:12" x14ac:dyDescent="0.25">
      <c r="A292" s="207" t="s">
        <v>4020</v>
      </c>
      <c r="D292" t="s">
        <v>4021</v>
      </c>
      <c r="E292">
        <f>COUNTIF('16 reserve entries'!Y:Y,'16 reserve bal'!D292)</f>
        <v>1</v>
      </c>
      <c r="F292">
        <f>COUNTIF('16 AJE data'!T:T,'16 reserve bal'!D292)</f>
        <v>0</v>
      </c>
      <c r="I292" t="s">
        <v>3114</v>
      </c>
      <c r="J292" t="s">
        <v>164</v>
      </c>
      <c r="K292" t="s">
        <v>3262</v>
      </c>
      <c r="L292" t="s">
        <v>642</v>
      </c>
    </row>
    <row r="293" spans="1:12" x14ac:dyDescent="0.25">
      <c r="A293" s="207" t="s">
        <v>4022</v>
      </c>
      <c r="D293" t="s">
        <v>4023</v>
      </c>
      <c r="E293">
        <f>COUNTIF('16 reserve entries'!Y:Y,'16 reserve bal'!D293)</f>
        <v>0</v>
      </c>
      <c r="F293">
        <f>COUNTIF('16 AJE data'!T:T,'16 reserve bal'!D293)</f>
        <v>1</v>
      </c>
      <c r="I293" t="s">
        <v>3114</v>
      </c>
      <c r="J293" t="s">
        <v>164</v>
      </c>
      <c r="K293" t="s">
        <v>3459</v>
      </c>
      <c r="L293" t="s">
        <v>642</v>
      </c>
    </row>
    <row r="294" spans="1:12" x14ac:dyDescent="0.25">
      <c r="A294" s="207" t="s">
        <v>4024</v>
      </c>
      <c r="D294" t="s">
        <v>3918</v>
      </c>
      <c r="E294">
        <f>COUNTIF('16 reserve entries'!Y:Y,'16 reserve bal'!D294)</f>
        <v>0</v>
      </c>
      <c r="F294">
        <f>COUNTIF('16 AJE data'!T:T,'16 reserve bal'!D294)</f>
        <v>4</v>
      </c>
      <c r="I294" t="s">
        <v>3114</v>
      </c>
      <c r="J294" t="s">
        <v>164</v>
      </c>
      <c r="K294" t="s">
        <v>4025</v>
      </c>
      <c r="L294" t="s">
        <v>642</v>
      </c>
    </row>
    <row r="295" spans="1:12" x14ac:dyDescent="0.25">
      <c r="A295" s="207" t="s">
        <v>4026</v>
      </c>
      <c r="D295" t="s">
        <v>4027</v>
      </c>
      <c r="E295">
        <f>COUNTIF('16 reserve entries'!Y:Y,'16 reserve bal'!D295)</f>
        <v>1</v>
      </c>
      <c r="F295">
        <f>COUNTIF('16 AJE data'!T:T,'16 reserve bal'!D295)</f>
        <v>0</v>
      </c>
      <c r="I295" t="s">
        <v>3114</v>
      </c>
      <c r="J295" t="s">
        <v>164</v>
      </c>
      <c r="K295" t="s">
        <v>3982</v>
      </c>
      <c r="L295" t="s">
        <v>642</v>
      </c>
    </row>
    <row r="296" spans="1:12" x14ac:dyDescent="0.25">
      <c r="A296" s="207" t="s">
        <v>4028</v>
      </c>
      <c r="D296" t="s">
        <v>3940</v>
      </c>
      <c r="E296">
        <f>COUNTIF('16 reserve entries'!Y:Y,'16 reserve bal'!D296)</f>
        <v>0</v>
      </c>
      <c r="F296">
        <f>COUNTIF('16 AJE data'!T:T,'16 reserve bal'!D296)</f>
        <v>1</v>
      </c>
      <c r="I296" t="s">
        <v>3114</v>
      </c>
      <c r="J296" t="s">
        <v>164</v>
      </c>
      <c r="K296" t="s">
        <v>3897</v>
      </c>
      <c r="L296" t="s">
        <v>642</v>
      </c>
    </row>
    <row r="297" spans="1:12" x14ac:dyDescent="0.25">
      <c r="A297" s="207" t="s">
        <v>4029</v>
      </c>
      <c r="D297" t="s">
        <v>4030</v>
      </c>
      <c r="E297">
        <f>COUNTIF('16 reserve entries'!Y:Y,'16 reserve bal'!D297)</f>
        <v>1</v>
      </c>
      <c r="F297">
        <f>COUNTIF('16 AJE data'!T:T,'16 reserve bal'!D297)</f>
        <v>0</v>
      </c>
      <c r="I297" t="s">
        <v>3114</v>
      </c>
      <c r="J297" t="s">
        <v>164</v>
      </c>
      <c r="K297" t="s">
        <v>3985</v>
      </c>
      <c r="L297" t="s">
        <v>642</v>
      </c>
    </row>
    <row r="298" spans="1:12" x14ac:dyDescent="0.25">
      <c r="A298" s="207" t="s">
        <v>4031</v>
      </c>
      <c r="D298" t="s">
        <v>4032</v>
      </c>
      <c r="E298">
        <f>COUNTIF('16 reserve entries'!Y:Y,'16 reserve bal'!D298)</f>
        <v>0</v>
      </c>
      <c r="F298">
        <f>COUNTIF('16 AJE data'!T:T,'16 reserve bal'!D298)</f>
        <v>0</v>
      </c>
      <c r="I298" t="s">
        <v>3114</v>
      </c>
      <c r="J298" t="s">
        <v>70</v>
      </c>
      <c r="K298" t="s">
        <v>3247</v>
      </c>
      <c r="L298" t="s">
        <v>642</v>
      </c>
    </row>
    <row r="299" spans="1:12" x14ac:dyDescent="0.25">
      <c r="A299" s="207" t="s">
        <v>4033</v>
      </c>
      <c r="D299" t="s">
        <v>4034</v>
      </c>
      <c r="E299">
        <f>COUNTIF('16 reserve entries'!Y:Y,'16 reserve bal'!D299)</f>
        <v>1</v>
      </c>
      <c r="F299">
        <f>COUNTIF('16 AJE data'!T:T,'16 reserve bal'!D299)</f>
        <v>0</v>
      </c>
      <c r="I299" t="s">
        <v>3114</v>
      </c>
      <c r="J299" t="s">
        <v>70</v>
      </c>
      <c r="K299" t="s">
        <v>3426</v>
      </c>
      <c r="L299" t="s">
        <v>642</v>
      </c>
    </row>
    <row r="300" spans="1:12" x14ac:dyDescent="0.25">
      <c r="A300" s="207" t="s">
        <v>4035</v>
      </c>
      <c r="D300" t="s">
        <v>4036</v>
      </c>
      <c r="E300">
        <f>COUNTIF('16 reserve entries'!Y:Y,'16 reserve bal'!D300)</f>
        <v>0</v>
      </c>
      <c r="F300">
        <f>COUNTIF('16 AJE data'!T:T,'16 reserve bal'!D300)</f>
        <v>0</v>
      </c>
      <c r="I300" t="s">
        <v>3114</v>
      </c>
      <c r="J300" t="s">
        <v>205</v>
      </c>
      <c r="K300" t="s">
        <v>3382</v>
      </c>
      <c r="L300" t="s">
        <v>642</v>
      </c>
    </row>
    <row r="301" spans="1:12" x14ac:dyDescent="0.25">
      <c r="A301" s="207" t="s">
        <v>4037</v>
      </c>
      <c r="D301" t="s">
        <v>3920</v>
      </c>
      <c r="E301">
        <f>COUNTIF('16 reserve entries'!Y:Y,'16 reserve bal'!D301)</f>
        <v>3</v>
      </c>
      <c r="F301">
        <f>COUNTIF('16 AJE data'!T:T,'16 reserve bal'!D301)</f>
        <v>6</v>
      </c>
      <c r="I301" t="s">
        <v>3114</v>
      </c>
      <c r="J301" t="s">
        <v>205</v>
      </c>
      <c r="K301" t="s">
        <v>3797</v>
      </c>
      <c r="L301" t="s">
        <v>642</v>
      </c>
    </row>
    <row r="302" spans="1:12" x14ac:dyDescent="0.25">
      <c r="A302" s="207" t="s">
        <v>4038</v>
      </c>
      <c r="D302" t="s">
        <v>4039</v>
      </c>
      <c r="E302">
        <f>COUNTIF('16 reserve entries'!Y:Y,'16 reserve bal'!D302)</f>
        <v>1</v>
      </c>
      <c r="F302">
        <f>COUNTIF('16 AJE data'!T:T,'16 reserve bal'!D302)</f>
        <v>0</v>
      </c>
      <c r="I302" t="s">
        <v>3114</v>
      </c>
      <c r="J302" t="s">
        <v>205</v>
      </c>
      <c r="K302" t="s">
        <v>3809</v>
      </c>
      <c r="L302" t="s">
        <v>642</v>
      </c>
    </row>
    <row r="303" spans="1:12" x14ac:dyDescent="0.25">
      <c r="A303" s="207" t="s">
        <v>4040</v>
      </c>
      <c r="D303" t="s">
        <v>4041</v>
      </c>
      <c r="E303">
        <f>COUNTIF('16 reserve entries'!Y:Y,'16 reserve bal'!D303)</f>
        <v>2</v>
      </c>
      <c r="F303">
        <f>COUNTIF('16 AJE data'!T:T,'16 reserve bal'!D303)</f>
        <v>4</v>
      </c>
      <c r="I303" t="s">
        <v>3114</v>
      </c>
      <c r="J303" t="s">
        <v>205</v>
      </c>
      <c r="K303" t="s">
        <v>3385</v>
      </c>
      <c r="L303" t="s">
        <v>642</v>
      </c>
    </row>
    <row r="304" spans="1:12" x14ac:dyDescent="0.25">
      <c r="A304" s="207" t="s">
        <v>4042</v>
      </c>
      <c r="D304" t="s">
        <v>4043</v>
      </c>
      <c r="E304">
        <f>COUNTIF('16 reserve entries'!Y:Y,'16 reserve bal'!D304)</f>
        <v>1</v>
      </c>
      <c r="F304">
        <f>COUNTIF('16 AJE data'!T:T,'16 reserve bal'!D304)</f>
        <v>0</v>
      </c>
      <c r="I304" t="s">
        <v>3114</v>
      </c>
      <c r="J304" t="s">
        <v>205</v>
      </c>
      <c r="K304" t="s">
        <v>3847</v>
      </c>
      <c r="L304" t="s">
        <v>642</v>
      </c>
    </row>
    <row r="305" spans="1:12" x14ac:dyDescent="0.25">
      <c r="A305" s="207" t="s">
        <v>4044</v>
      </c>
      <c r="D305" t="s">
        <v>4045</v>
      </c>
      <c r="E305">
        <f>COUNTIF('16 reserve entries'!Y:Y,'16 reserve bal'!D305)</f>
        <v>0</v>
      </c>
      <c r="F305">
        <f>COUNTIF('16 AJE data'!T:T,'16 reserve bal'!D305)</f>
        <v>2</v>
      </c>
      <c r="I305" t="s">
        <v>3114</v>
      </c>
      <c r="J305" t="s">
        <v>205</v>
      </c>
      <c r="K305" t="s">
        <v>3859</v>
      </c>
      <c r="L305" t="s">
        <v>642</v>
      </c>
    </row>
    <row r="306" spans="1:12" x14ac:dyDescent="0.25">
      <c r="A306" s="207" t="s">
        <v>4046</v>
      </c>
      <c r="D306" t="s">
        <v>4017</v>
      </c>
      <c r="E306">
        <f>COUNTIF('16 reserve entries'!Y:Y,'16 reserve bal'!D306)</f>
        <v>0</v>
      </c>
      <c r="F306">
        <f>COUNTIF('16 AJE data'!T:T,'16 reserve bal'!D306)</f>
        <v>3</v>
      </c>
      <c r="I306" t="s">
        <v>3114</v>
      </c>
      <c r="J306" t="s">
        <v>205</v>
      </c>
      <c r="K306" t="s">
        <v>3896</v>
      </c>
      <c r="L306" t="s">
        <v>642</v>
      </c>
    </row>
    <row r="307" spans="1:12" x14ac:dyDescent="0.25">
      <c r="A307" s="207" t="s">
        <v>4047</v>
      </c>
      <c r="D307" t="s">
        <v>4048</v>
      </c>
      <c r="E307">
        <f>COUNTIF('16 reserve entries'!Y:Y,'16 reserve bal'!D307)</f>
        <v>1</v>
      </c>
      <c r="F307">
        <f>COUNTIF('16 AJE data'!T:T,'16 reserve bal'!D307)</f>
        <v>0</v>
      </c>
      <c r="I307" t="s">
        <v>3114</v>
      </c>
      <c r="J307" t="s">
        <v>205</v>
      </c>
      <c r="K307" t="s">
        <v>3904</v>
      </c>
      <c r="L307" t="s">
        <v>642</v>
      </c>
    </row>
    <row r="308" spans="1:12" x14ac:dyDescent="0.25">
      <c r="A308" s="207" t="s">
        <v>4049</v>
      </c>
      <c r="D308" t="s">
        <v>4050</v>
      </c>
      <c r="E308">
        <f>COUNTIF('16 reserve entries'!Y:Y,'16 reserve bal'!D308)</f>
        <v>0</v>
      </c>
      <c r="F308">
        <f>COUNTIF('16 AJE data'!T:T,'16 reserve bal'!D308)</f>
        <v>0</v>
      </c>
      <c r="I308" t="s">
        <v>3114</v>
      </c>
      <c r="J308" t="s">
        <v>205</v>
      </c>
      <c r="K308" t="s">
        <v>3907</v>
      </c>
      <c r="L308" t="s">
        <v>642</v>
      </c>
    </row>
    <row r="309" spans="1:12" x14ac:dyDescent="0.25">
      <c r="A309" s="207" t="s">
        <v>4051</v>
      </c>
      <c r="D309" t="s">
        <v>4052</v>
      </c>
      <c r="E309">
        <f>COUNTIF('16 reserve entries'!Y:Y,'16 reserve bal'!D309)</f>
        <v>0</v>
      </c>
      <c r="F309">
        <f>COUNTIF('16 AJE data'!T:T,'16 reserve bal'!D309)</f>
        <v>0</v>
      </c>
      <c r="I309" t="s">
        <v>3114</v>
      </c>
      <c r="J309" t="s">
        <v>205</v>
      </c>
      <c r="K309" t="s">
        <v>3931</v>
      </c>
      <c r="L309" t="s">
        <v>642</v>
      </c>
    </row>
    <row r="310" spans="1:12" x14ac:dyDescent="0.25">
      <c r="A310" s="207" t="s">
        <v>4053</v>
      </c>
      <c r="D310" t="s">
        <v>4019</v>
      </c>
      <c r="E310">
        <f>COUNTIF('16 reserve entries'!Y:Y,'16 reserve bal'!D310)</f>
        <v>2</v>
      </c>
      <c r="F310">
        <f>COUNTIF('16 AJE data'!T:T,'16 reserve bal'!D310)</f>
        <v>3</v>
      </c>
      <c r="I310" t="s">
        <v>3114</v>
      </c>
      <c r="J310" t="s">
        <v>205</v>
      </c>
      <c r="K310" t="s">
        <v>3910</v>
      </c>
      <c r="L310" t="s">
        <v>642</v>
      </c>
    </row>
    <row r="311" spans="1:12" x14ac:dyDescent="0.25">
      <c r="A311" s="207" t="s">
        <v>4054</v>
      </c>
      <c r="D311" t="s">
        <v>4055</v>
      </c>
      <c r="E311">
        <f>COUNTIF('16 reserve entries'!Y:Y,'16 reserve bal'!D311)</f>
        <v>1</v>
      </c>
      <c r="F311">
        <f>COUNTIF('16 AJE data'!T:T,'16 reserve bal'!D311)</f>
        <v>0</v>
      </c>
      <c r="I311" t="s">
        <v>3114</v>
      </c>
      <c r="J311" t="s">
        <v>205</v>
      </c>
      <c r="K311" t="s">
        <v>3975</v>
      </c>
      <c r="L311" t="s">
        <v>642</v>
      </c>
    </row>
    <row r="312" spans="1:12" x14ac:dyDescent="0.25">
      <c r="A312" s="207" t="s">
        <v>4056</v>
      </c>
      <c r="D312" t="s">
        <v>4057</v>
      </c>
      <c r="E312">
        <f>COUNTIF('16 reserve entries'!Y:Y,'16 reserve bal'!D312)</f>
        <v>0</v>
      </c>
      <c r="F312">
        <f>COUNTIF('16 AJE data'!T:T,'16 reserve bal'!D312)</f>
        <v>0</v>
      </c>
      <c r="I312" t="s">
        <v>3114</v>
      </c>
      <c r="J312" t="s">
        <v>205</v>
      </c>
      <c r="K312" t="s">
        <v>3262</v>
      </c>
      <c r="L312" t="s">
        <v>642</v>
      </c>
    </row>
    <row r="313" spans="1:12" x14ac:dyDescent="0.25">
      <c r="A313" s="207" t="s">
        <v>4058</v>
      </c>
      <c r="D313" t="s">
        <v>4059</v>
      </c>
      <c r="E313">
        <f>COUNTIF('16 reserve entries'!Y:Y,'16 reserve bal'!D313)</f>
        <v>1</v>
      </c>
      <c r="F313">
        <f>COUNTIF('16 AJE data'!T:T,'16 reserve bal'!D313)</f>
        <v>0</v>
      </c>
      <c r="I313" t="s">
        <v>3114</v>
      </c>
      <c r="J313" t="s">
        <v>205</v>
      </c>
      <c r="K313" t="s">
        <v>3459</v>
      </c>
      <c r="L313" t="s">
        <v>642</v>
      </c>
    </row>
    <row r="314" spans="1:12" x14ac:dyDescent="0.25">
      <c r="A314" s="207" t="s">
        <v>4060</v>
      </c>
      <c r="D314" t="s">
        <v>4061</v>
      </c>
      <c r="E314">
        <f>COUNTIF('16 reserve entries'!Y:Y,'16 reserve bal'!D314)</f>
        <v>1</v>
      </c>
      <c r="F314">
        <f>COUNTIF('16 AJE data'!T:T,'16 reserve bal'!D314)</f>
        <v>0</v>
      </c>
      <c r="I314" t="s">
        <v>3114</v>
      </c>
      <c r="J314" t="s">
        <v>205</v>
      </c>
      <c r="K314" t="s">
        <v>4062</v>
      </c>
      <c r="L314" t="s">
        <v>642</v>
      </c>
    </row>
    <row r="315" spans="1:12" x14ac:dyDescent="0.25">
      <c r="A315" s="207" t="s">
        <v>4063</v>
      </c>
      <c r="D315" t="s">
        <v>4064</v>
      </c>
      <c r="E315">
        <f>COUNTIF('16 reserve entries'!Y:Y,'16 reserve bal'!D315)</f>
        <v>1</v>
      </c>
      <c r="F315">
        <f>COUNTIF('16 AJE data'!T:T,'16 reserve bal'!D315)</f>
        <v>0</v>
      </c>
      <c r="I315" t="s">
        <v>3114</v>
      </c>
      <c r="J315" t="s">
        <v>208</v>
      </c>
      <c r="K315" t="s">
        <v>3818</v>
      </c>
      <c r="L315" t="s">
        <v>642</v>
      </c>
    </row>
    <row r="316" spans="1:12" x14ac:dyDescent="0.25">
      <c r="A316" s="207" t="s">
        <v>4065</v>
      </c>
      <c r="D316" t="s">
        <v>4066</v>
      </c>
      <c r="E316">
        <f>COUNTIF('16 reserve entries'!Y:Y,'16 reserve bal'!D316)</f>
        <v>0</v>
      </c>
      <c r="F316">
        <f>COUNTIF('16 AJE data'!T:T,'16 reserve bal'!D316)</f>
        <v>0</v>
      </c>
      <c r="I316" t="s">
        <v>3114</v>
      </c>
      <c r="J316" t="s">
        <v>208</v>
      </c>
      <c r="K316" t="s">
        <v>4062</v>
      </c>
      <c r="L316" t="s">
        <v>642</v>
      </c>
    </row>
    <row r="317" spans="1:12" x14ac:dyDescent="0.25">
      <c r="A317" s="207" t="s">
        <v>4067</v>
      </c>
      <c r="D317" t="s">
        <v>3262</v>
      </c>
      <c r="E317">
        <f>COUNTIF('16 reserve entries'!Y:Y,'16 reserve bal'!D317)</f>
        <v>3</v>
      </c>
      <c r="F317">
        <f>COUNTIF('16 AJE data'!T:T,'16 reserve bal'!D317)</f>
        <v>45</v>
      </c>
      <c r="I317" t="s">
        <v>3114</v>
      </c>
      <c r="J317" t="s">
        <v>212</v>
      </c>
      <c r="K317" t="s">
        <v>3385</v>
      </c>
      <c r="L317" t="s">
        <v>642</v>
      </c>
    </row>
    <row r="318" spans="1:12" x14ac:dyDescent="0.25">
      <c r="A318" s="207" t="s">
        <v>4068</v>
      </c>
      <c r="D318" t="s">
        <v>4069</v>
      </c>
      <c r="E318">
        <f>COUNTIF('16 reserve entries'!Y:Y,'16 reserve bal'!D318)</f>
        <v>0</v>
      </c>
      <c r="F318">
        <f>COUNTIF('16 AJE data'!T:T,'16 reserve bal'!D318)</f>
        <v>0</v>
      </c>
      <c r="I318" t="s">
        <v>3114</v>
      </c>
      <c r="J318" t="s">
        <v>212</v>
      </c>
      <c r="K318" t="s">
        <v>3262</v>
      </c>
      <c r="L318" t="s">
        <v>642</v>
      </c>
    </row>
    <row r="319" spans="1:12" x14ac:dyDescent="0.25">
      <c r="A319" s="207" t="s">
        <v>4070</v>
      </c>
      <c r="D319" t="s">
        <v>4071</v>
      </c>
      <c r="E319">
        <f>COUNTIF('16 reserve entries'!Y:Y,'16 reserve bal'!D319)</f>
        <v>1</v>
      </c>
      <c r="F319">
        <f>COUNTIF('16 AJE data'!T:T,'16 reserve bal'!D319)</f>
        <v>0</v>
      </c>
      <c r="I319" t="s">
        <v>3114</v>
      </c>
      <c r="J319" t="s">
        <v>73</v>
      </c>
      <c r="K319" t="s">
        <v>3247</v>
      </c>
      <c r="L319" t="s">
        <v>642</v>
      </c>
    </row>
    <row r="320" spans="1:12" x14ac:dyDescent="0.25">
      <c r="A320" s="207" t="s">
        <v>4072</v>
      </c>
      <c r="D320" t="s">
        <v>4073</v>
      </c>
      <c r="E320">
        <f>COUNTIF('16 reserve entries'!Y:Y,'16 reserve bal'!D320)</f>
        <v>0</v>
      </c>
      <c r="F320">
        <f>COUNTIF('16 AJE data'!T:T,'16 reserve bal'!D320)</f>
        <v>0</v>
      </c>
      <c r="I320" t="s">
        <v>3114</v>
      </c>
      <c r="J320" t="s">
        <v>73</v>
      </c>
      <c r="K320" t="s">
        <v>3256</v>
      </c>
      <c r="L320" t="s">
        <v>642</v>
      </c>
    </row>
    <row r="321" spans="1:12" x14ac:dyDescent="0.25">
      <c r="A321" s="207" t="s">
        <v>4074</v>
      </c>
      <c r="D321" t="s">
        <v>4075</v>
      </c>
      <c r="E321">
        <f>COUNTIF('16 reserve entries'!Y:Y,'16 reserve bal'!D321)</f>
        <v>1</v>
      </c>
      <c r="F321">
        <f>COUNTIF('16 AJE data'!T:T,'16 reserve bal'!D321)</f>
        <v>0</v>
      </c>
      <c r="I321" t="s">
        <v>3114</v>
      </c>
      <c r="J321" t="s">
        <v>73</v>
      </c>
      <c r="K321" t="s">
        <v>3583</v>
      </c>
      <c r="L321" t="s">
        <v>642</v>
      </c>
    </row>
    <row r="322" spans="1:12" x14ac:dyDescent="0.25">
      <c r="A322" s="207" t="s">
        <v>4076</v>
      </c>
      <c r="D322" t="s">
        <v>4077</v>
      </c>
      <c r="E322">
        <f>COUNTIF('16 reserve entries'!Y:Y,'16 reserve bal'!D322)</f>
        <v>0</v>
      </c>
      <c r="F322">
        <f>COUNTIF('16 AJE data'!T:T,'16 reserve bal'!D322)</f>
        <v>0</v>
      </c>
      <c r="I322" t="s">
        <v>3114</v>
      </c>
      <c r="J322" t="s">
        <v>73</v>
      </c>
      <c r="K322" t="s">
        <v>3592</v>
      </c>
      <c r="L322" t="s">
        <v>642</v>
      </c>
    </row>
    <row r="323" spans="1:12" x14ac:dyDescent="0.25">
      <c r="A323" s="207" t="s">
        <v>4078</v>
      </c>
      <c r="D323" t="s">
        <v>3393</v>
      </c>
      <c r="E323">
        <f>COUNTIF('16 reserve entries'!Y:Y,'16 reserve bal'!D323)</f>
        <v>3</v>
      </c>
      <c r="F323">
        <f>COUNTIF('16 AJE data'!T:T,'16 reserve bal'!D323)</f>
        <v>6</v>
      </c>
      <c r="I323" t="s">
        <v>3114</v>
      </c>
      <c r="J323" t="s">
        <v>73</v>
      </c>
      <c r="K323" t="s">
        <v>3611</v>
      </c>
      <c r="L323" t="s">
        <v>642</v>
      </c>
    </row>
    <row r="324" spans="1:12" x14ac:dyDescent="0.25">
      <c r="A324" s="207" t="s">
        <v>4079</v>
      </c>
      <c r="D324" t="s">
        <v>4080</v>
      </c>
      <c r="E324">
        <f>COUNTIF('16 reserve entries'!Y:Y,'16 reserve bal'!D324)</f>
        <v>1</v>
      </c>
      <c r="F324">
        <f>COUNTIF('16 AJE data'!T:T,'16 reserve bal'!D324)</f>
        <v>0</v>
      </c>
      <c r="I324" t="s">
        <v>3114</v>
      </c>
      <c r="J324" t="s">
        <v>1346</v>
      </c>
      <c r="K324" t="s">
        <v>3889</v>
      </c>
      <c r="L324" t="s">
        <v>642</v>
      </c>
    </row>
    <row r="325" spans="1:12" x14ac:dyDescent="0.25">
      <c r="A325" s="207" t="s">
        <v>4081</v>
      </c>
      <c r="D325" t="s">
        <v>3396</v>
      </c>
      <c r="E325">
        <f>COUNTIF('16 reserve entries'!Y:Y,'16 reserve bal'!D325)</f>
        <v>3</v>
      </c>
      <c r="F325">
        <f>COUNTIF('16 AJE data'!T:T,'16 reserve bal'!D325)</f>
        <v>5</v>
      </c>
      <c r="I325" t="s">
        <v>3114</v>
      </c>
      <c r="J325" t="s">
        <v>1346</v>
      </c>
      <c r="K325" t="s">
        <v>4082</v>
      </c>
      <c r="L325" t="s">
        <v>642</v>
      </c>
    </row>
    <row r="326" spans="1:12" x14ac:dyDescent="0.25">
      <c r="A326" s="207" t="s">
        <v>4083</v>
      </c>
      <c r="D326" t="s">
        <v>4084</v>
      </c>
      <c r="E326">
        <f>COUNTIF('16 reserve entries'!Y:Y,'16 reserve bal'!D326)</f>
        <v>2</v>
      </c>
      <c r="F326">
        <f>COUNTIF('16 AJE data'!T:T,'16 reserve bal'!D326)</f>
        <v>0</v>
      </c>
      <c r="I326" t="s">
        <v>3114</v>
      </c>
      <c r="J326" t="s">
        <v>76</v>
      </c>
      <c r="K326" t="s">
        <v>3247</v>
      </c>
      <c r="L326" t="s">
        <v>642</v>
      </c>
    </row>
    <row r="327" spans="1:12" x14ac:dyDescent="0.25">
      <c r="A327" s="207" t="s">
        <v>4085</v>
      </c>
      <c r="D327" t="s">
        <v>4086</v>
      </c>
      <c r="E327">
        <f>COUNTIF('16 reserve entries'!Y:Y,'16 reserve bal'!D327)</f>
        <v>1</v>
      </c>
      <c r="F327">
        <f>COUNTIF('16 AJE data'!T:T,'16 reserve bal'!D327)</f>
        <v>0</v>
      </c>
      <c r="I327" t="s">
        <v>3114</v>
      </c>
      <c r="J327" t="s">
        <v>76</v>
      </c>
      <c r="K327" t="s">
        <v>3256</v>
      </c>
      <c r="L327" t="s">
        <v>642</v>
      </c>
    </row>
    <row r="328" spans="1:12" x14ac:dyDescent="0.25">
      <c r="A328" s="207" t="s">
        <v>4087</v>
      </c>
      <c r="D328" t="s">
        <v>4088</v>
      </c>
      <c r="E328">
        <f>COUNTIF('16 reserve entries'!Y:Y,'16 reserve bal'!D328)</f>
        <v>0</v>
      </c>
      <c r="F328">
        <f>COUNTIF('16 AJE data'!T:T,'16 reserve bal'!D328)</f>
        <v>0</v>
      </c>
      <c r="I328" t="s">
        <v>3114</v>
      </c>
      <c r="J328" t="s">
        <v>76</v>
      </c>
      <c r="K328" t="s">
        <v>3426</v>
      </c>
      <c r="L328" t="s">
        <v>642</v>
      </c>
    </row>
    <row r="329" spans="1:12" x14ac:dyDescent="0.25">
      <c r="A329" s="207" t="s">
        <v>4089</v>
      </c>
      <c r="D329" t="s">
        <v>4090</v>
      </c>
      <c r="E329">
        <f>COUNTIF('16 reserve entries'!Y:Y,'16 reserve bal'!D329)</f>
        <v>1</v>
      </c>
      <c r="F329">
        <f>COUNTIF('16 AJE data'!T:T,'16 reserve bal'!D329)</f>
        <v>0</v>
      </c>
      <c r="I329" t="s">
        <v>3114</v>
      </c>
      <c r="J329" t="s">
        <v>80</v>
      </c>
      <c r="K329" t="s">
        <v>3443</v>
      </c>
      <c r="L329" t="s">
        <v>642</v>
      </c>
    </row>
    <row r="330" spans="1:12" x14ac:dyDescent="0.25">
      <c r="A330" s="207" t="s">
        <v>4091</v>
      </c>
      <c r="D330" t="s">
        <v>4092</v>
      </c>
      <c r="E330">
        <f>COUNTIF('16 reserve entries'!Y:Y,'16 reserve bal'!D330)</f>
        <v>0</v>
      </c>
      <c r="F330">
        <f>COUNTIF('16 AJE data'!T:T,'16 reserve bal'!D330)</f>
        <v>0</v>
      </c>
      <c r="I330" t="s">
        <v>3114</v>
      </c>
      <c r="J330" t="s">
        <v>149</v>
      </c>
      <c r="K330" t="s">
        <v>3951</v>
      </c>
      <c r="L330" t="s">
        <v>642</v>
      </c>
    </row>
    <row r="331" spans="1:12" x14ac:dyDescent="0.25">
      <c r="A331" s="207" t="s">
        <v>4093</v>
      </c>
      <c r="D331" t="s">
        <v>4094</v>
      </c>
      <c r="E331">
        <f>COUNTIF('16 reserve entries'!Y:Y,'16 reserve bal'!D331)</f>
        <v>1</v>
      </c>
      <c r="F331">
        <f>COUNTIF('16 AJE data'!T:T,'16 reserve bal'!D331)</f>
        <v>0</v>
      </c>
      <c r="I331" t="s">
        <v>3114</v>
      </c>
      <c r="J331" t="s">
        <v>149</v>
      </c>
      <c r="K331" t="s">
        <v>3957</v>
      </c>
      <c r="L331" t="s">
        <v>642</v>
      </c>
    </row>
    <row r="332" spans="1:12" x14ac:dyDescent="0.25">
      <c r="A332" s="207" t="s">
        <v>4095</v>
      </c>
      <c r="D332" t="s">
        <v>4096</v>
      </c>
      <c r="E332">
        <f>COUNTIF('16 reserve entries'!Y:Y,'16 reserve bal'!D332)</f>
        <v>1</v>
      </c>
      <c r="F332">
        <f>COUNTIF('16 AJE data'!T:T,'16 reserve bal'!D332)</f>
        <v>0</v>
      </c>
      <c r="I332" t="s">
        <v>3114</v>
      </c>
      <c r="J332" t="s">
        <v>149</v>
      </c>
      <c r="K332" t="s">
        <v>3262</v>
      </c>
      <c r="L332" t="s">
        <v>642</v>
      </c>
    </row>
    <row r="333" spans="1:12" x14ac:dyDescent="0.25">
      <c r="A333" s="207" t="s">
        <v>4097</v>
      </c>
      <c r="D333" t="s">
        <v>4098</v>
      </c>
      <c r="E333">
        <f>COUNTIF('16 reserve entries'!Y:Y,'16 reserve bal'!D333)</f>
        <v>1</v>
      </c>
      <c r="F333">
        <f>COUNTIF('16 AJE data'!T:T,'16 reserve bal'!D333)</f>
        <v>0</v>
      </c>
      <c r="I333" t="s">
        <v>3114</v>
      </c>
      <c r="J333" t="s">
        <v>149</v>
      </c>
      <c r="K333" t="s">
        <v>4099</v>
      </c>
      <c r="L333" t="s">
        <v>642</v>
      </c>
    </row>
    <row r="334" spans="1:12" x14ac:dyDescent="0.25">
      <c r="A334" s="207" t="s">
        <v>4100</v>
      </c>
      <c r="D334" t="s">
        <v>3943</v>
      </c>
      <c r="E334">
        <f>COUNTIF('16 reserve entries'!Y:Y,'16 reserve bal'!D334)</f>
        <v>0</v>
      </c>
      <c r="F334">
        <f>COUNTIF('16 AJE data'!T:T,'16 reserve bal'!D334)</f>
        <v>5</v>
      </c>
      <c r="I334" t="s">
        <v>3114</v>
      </c>
      <c r="J334" t="s">
        <v>149</v>
      </c>
      <c r="K334" t="s">
        <v>3459</v>
      </c>
      <c r="L334" t="s">
        <v>642</v>
      </c>
    </row>
    <row r="335" spans="1:12" x14ac:dyDescent="0.25">
      <c r="A335" s="207" t="s">
        <v>4101</v>
      </c>
      <c r="D335" t="s">
        <v>4102</v>
      </c>
      <c r="E335">
        <f>COUNTIF('16 reserve entries'!Y:Y,'16 reserve bal'!D335)</f>
        <v>1</v>
      </c>
      <c r="F335">
        <f>COUNTIF('16 AJE data'!T:T,'16 reserve bal'!D335)</f>
        <v>2</v>
      </c>
      <c r="I335" t="s">
        <v>3114</v>
      </c>
      <c r="J335" t="s">
        <v>149</v>
      </c>
      <c r="K335" t="s">
        <v>4025</v>
      </c>
      <c r="L335" t="s">
        <v>642</v>
      </c>
    </row>
    <row r="336" spans="1:12" x14ac:dyDescent="0.25">
      <c r="A336" s="207" t="s">
        <v>4103</v>
      </c>
      <c r="D336" t="s">
        <v>4104</v>
      </c>
      <c r="E336">
        <f>COUNTIF('16 reserve entries'!Y:Y,'16 reserve bal'!D336)</f>
        <v>2</v>
      </c>
      <c r="F336">
        <f>COUNTIF('16 AJE data'!T:T,'16 reserve bal'!D336)</f>
        <v>0</v>
      </c>
      <c r="I336" t="s">
        <v>3114</v>
      </c>
      <c r="J336" t="s">
        <v>149</v>
      </c>
      <c r="K336" t="s">
        <v>4105</v>
      </c>
      <c r="L336" t="s">
        <v>642</v>
      </c>
    </row>
    <row r="337" spans="1:12" x14ac:dyDescent="0.25">
      <c r="A337" s="207" t="s">
        <v>4106</v>
      </c>
      <c r="D337" t="s">
        <v>4107</v>
      </c>
      <c r="E337">
        <f>COUNTIF('16 reserve entries'!Y:Y,'16 reserve bal'!D337)</f>
        <v>1</v>
      </c>
      <c r="F337">
        <f>COUNTIF('16 AJE data'!T:T,'16 reserve bal'!D337)</f>
        <v>2</v>
      </c>
      <c r="I337" t="s">
        <v>3114</v>
      </c>
      <c r="J337" t="s">
        <v>83</v>
      </c>
      <c r="K337" t="s">
        <v>3258</v>
      </c>
      <c r="L337" t="s">
        <v>642</v>
      </c>
    </row>
    <row r="338" spans="1:12" x14ac:dyDescent="0.25">
      <c r="A338" s="207" t="s">
        <v>4108</v>
      </c>
      <c r="D338" t="s">
        <v>4109</v>
      </c>
      <c r="E338">
        <f>COUNTIF('16 reserve entries'!Y:Y,'16 reserve bal'!D338)</f>
        <v>2</v>
      </c>
      <c r="F338">
        <f>COUNTIF('16 AJE data'!T:T,'16 reserve bal'!D338)</f>
        <v>0</v>
      </c>
      <c r="I338" t="s">
        <v>3114</v>
      </c>
      <c r="J338" t="s">
        <v>83</v>
      </c>
      <c r="K338" t="s">
        <v>3303</v>
      </c>
      <c r="L338" t="s">
        <v>642</v>
      </c>
    </row>
    <row r="339" spans="1:12" x14ac:dyDescent="0.25">
      <c r="A339" s="207" t="s">
        <v>4110</v>
      </c>
      <c r="D339" t="s">
        <v>4111</v>
      </c>
      <c r="E339">
        <f>COUNTIF('16 reserve entries'!Y:Y,'16 reserve bal'!D339)</f>
        <v>1</v>
      </c>
      <c r="F339">
        <f>COUNTIF('16 AJE data'!T:T,'16 reserve bal'!D339)</f>
        <v>2</v>
      </c>
      <c r="I339" t="s">
        <v>3114</v>
      </c>
      <c r="J339" t="s">
        <v>83</v>
      </c>
      <c r="K339" t="s">
        <v>3312</v>
      </c>
      <c r="L339" t="s">
        <v>642</v>
      </c>
    </row>
    <row r="340" spans="1:12" x14ac:dyDescent="0.25">
      <c r="A340" s="207" t="s">
        <v>4112</v>
      </c>
      <c r="D340" t="s">
        <v>4113</v>
      </c>
      <c r="E340">
        <f>COUNTIF('16 reserve entries'!Y:Y,'16 reserve bal'!D340)</f>
        <v>2</v>
      </c>
      <c r="F340">
        <f>COUNTIF('16 AJE data'!T:T,'16 reserve bal'!D340)</f>
        <v>0</v>
      </c>
      <c r="I340" t="s">
        <v>3114</v>
      </c>
      <c r="J340" t="s">
        <v>83</v>
      </c>
      <c r="K340" t="s">
        <v>3247</v>
      </c>
      <c r="L340" t="s">
        <v>642</v>
      </c>
    </row>
    <row r="341" spans="1:12" x14ac:dyDescent="0.25">
      <c r="A341" s="207" t="s">
        <v>4114</v>
      </c>
      <c r="D341" t="s">
        <v>4115</v>
      </c>
      <c r="E341">
        <f>COUNTIF('16 reserve entries'!Y:Y,'16 reserve bal'!D341)</f>
        <v>1</v>
      </c>
      <c r="F341">
        <f>COUNTIF('16 AJE data'!T:T,'16 reserve bal'!D341)</f>
        <v>2</v>
      </c>
      <c r="I341" t="s">
        <v>3114</v>
      </c>
      <c r="J341" t="s">
        <v>83</v>
      </c>
      <c r="K341" t="s">
        <v>3250</v>
      </c>
      <c r="L341" t="s">
        <v>642</v>
      </c>
    </row>
    <row r="342" spans="1:12" x14ac:dyDescent="0.25">
      <c r="A342" s="207" t="s">
        <v>4116</v>
      </c>
      <c r="D342" t="s">
        <v>4117</v>
      </c>
      <c r="E342">
        <f>COUNTIF('16 reserve entries'!Y:Y,'16 reserve bal'!D342)</f>
        <v>2</v>
      </c>
      <c r="F342">
        <f>COUNTIF('16 AJE data'!T:T,'16 reserve bal'!D342)</f>
        <v>0</v>
      </c>
      <c r="I342" t="s">
        <v>3114</v>
      </c>
      <c r="J342" t="s">
        <v>83</v>
      </c>
      <c r="K342" t="s">
        <v>3533</v>
      </c>
      <c r="L342" t="s">
        <v>642</v>
      </c>
    </row>
    <row r="343" spans="1:12" x14ac:dyDescent="0.25">
      <c r="A343" s="207" t="s">
        <v>4118</v>
      </c>
      <c r="D343" t="s">
        <v>4119</v>
      </c>
      <c r="E343">
        <f>COUNTIF('16 reserve entries'!Y:Y,'16 reserve bal'!D343)</f>
        <v>1</v>
      </c>
      <c r="F343">
        <f>COUNTIF('16 AJE data'!T:T,'16 reserve bal'!D343)</f>
        <v>2</v>
      </c>
      <c r="I343" t="s">
        <v>3114</v>
      </c>
      <c r="J343" t="s">
        <v>83</v>
      </c>
      <c r="K343" t="s">
        <v>3253</v>
      </c>
      <c r="L343" t="s">
        <v>642</v>
      </c>
    </row>
    <row r="344" spans="1:12" x14ac:dyDescent="0.25">
      <c r="A344" s="207" t="s">
        <v>4120</v>
      </c>
      <c r="D344" t="s">
        <v>4121</v>
      </c>
      <c r="E344">
        <f>COUNTIF('16 reserve entries'!Y:Y,'16 reserve bal'!D344)</f>
        <v>2</v>
      </c>
      <c r="F344">
        <f>COUNTIF('16 AJE data'!T:T,'16 reserve bal'!D344)</f>
        <v>0</v>
      </c>
      <c r="I344" t="s">
        <v>3114</v>
      </c>
      <c r="J344" t="s">
        <v>83</v>
      </c>
      <c r="K344" t="s">
        <v>3256</v>
      </c>
      <c r="L344" t="s">
        <v>642</v>
      </c>
    </row>
    <row r="345" spans="1:12" x14ac:dyDescent="0.25">
      <c r="A345" s="207" t="s">
        <v>4122</v>
      </c>
      <c r="D345" t="s">
        <v>4123</v>
      </c>
      <c r="E345">
        <f>COUNTIF('16 reserve entries'!Y:Y,'16 reserve bal'!D345)</f>
        <v>1</v>
      </c>
      <c r="F345">
        <f>COUNTIF('16 AJE data'!T:T,'16 reserve bal'!D345)</f>
        <v>0</v>
      </c>
      <c r="I345" t="s">
        <v>3114</v>
      </c>
      <c r="J345" t="s">
        <v>83</v>
      </c>
      <c r="K345" t="s">
        <v>3583</v>
      </c>
      <c r="L345" t="s">
        <v>642</v>
      </c>
    </row>
    <row r="346" spans="1:12" x14ac:dyDescent="0.25">
      <c r="A346" s="207" t="s">
        <v>4124</v>
      </c>
      <c r="D346" t="s">
        <v>4125</v>
      </c>
      <c r="E346">
        <f>COUNTIF('16 reserve entries'!Y:Y,'16 reserve bal'!D346)</f>
        <v>2</v>
      </c>
      <c r="F346">
        <f>COUNTIF('16 AJE data'!T:T,'16 reserve bal'!D346)</f>
        <v>0</v>
      </c>
      <c r="I346" t="s">
        <v>3114</v>
      </c>
      <c r="J346" t="s">
        <v>83</v>
      </c>
      <c r="K346" t="s">
        <v>3429</v>
      </c>
      <c r="L346" t="s">
        <v>642</v>
      </c>
    </row>
    <row r="347" spans="1:12" x14ac:dyDescent="0.25">
      <c r="A347" s="207" t="s">
        <v>4126</v>
      </c>
      <c r="D347" t="s">
        <v>4127</v>
      </c>
      <c r="E347">
        <f>COUNTIF('16 reserve entries'!Y:Y,'16 reserve bal'!D347)</f>
        <v>1</v>
      </c>
      <c r="F347">
        <f>COUNTIF('16 AJE data'!T:T,'16 reserve bal'!D347)</f>
        <v>8</v>
      </c>
      <c r="I347" t="s">
        <v>3114</v>
      </c>
      <c r="J347" t="s">
        <v>83</v>
      </c>
      <c r="K347" t="s">
        <v>3432</v>
      </c>
      <c r="L347" t="s">
        <v>642</v>
      </c>
    </row>
    <row r="348" spans="1:12" x14ac:dyDescent="0.25">
      <c r="A348" s="207" t="s">
        <v>4128</v>
      </c>
      <c r="D348" t="s">
        <v>4129</v>
      </c>
      <c r="E348">
        <f>COUNTIF('16 reserve entries'!Y:Y,'16 reserve bal'!D348)</f>
        <v>2</v>
      </c>
      <c r="F348">
        <f>COUNTIF('16 AJE data'!T:T,'16 reserve bal'!D348)</f>
        <v>0</v>
      </c>
      <c r="I348" t="s">
        <v>3114</v>
      </c>
      <c r="J348" t="s">
        <v>83</v>
      </c>
      <c r="K348" t="s">
        <v>3655</v>
      </c>
      <c r="L348" t="s">
        <v>642</v>
      </c>
    </row>
    <row r="349" spans="1:12" x14ac:dyDescent="0.25">
      <c r="A349" s="207" t="s">
        <v>4130</v>
      </c>
      <c r="D349" t="s">
        <v>4131</v>
      </c>
      <c r="E349">
        <f>COUNTIF('16 reserve entries'!Y:Y,'16 reserve bal'!D349)</f>
        <v>2</v>
      </c>
      <c r="F349">
        <f>COUNTIF('16 AJE data'!T:T,'16 reserve bal'!D349)</f>
        <v>0</v>
      </c>
      <c r="I349" t="s">
        <v>3114</v>
      </c>
      <c r="J349" t="s">
        <v>83</v>
      </c>
      <c r="K349" t="s">
        <v>3661</v>
      </c>
      <c r="L349" t="s">
        <v>642</v>
      </c>
    </row>
    <row r="350" spans="1:12" x14ac:dyDescent="0.25">
      <c r="A350" s="207" t="s">
        <v>4132</v>
      </c>
      <c r="D350" t="s">
        <v>4133</v>
      </c>
      <c r="E350">
        <f>COUNTIF('16 reserve entries'!Y:Y,'16 reserve bal'!D350)</f>
        <v>1</v>
      </c>
      <c r="F350">
        <f>COUNTIF('16 AJE data'!T:T,'16 reserve bal'!D350)</f>
        <v>6</v>
      </c>
      <c r="I350" t="s">
        <v>3114</v>
      </c>
      <c r="J350" t="s">
        <v>83</v>
      </c>
      <c r="K350" t="s">
        <v>3670</v>
      </c>
      <c r="L350" t="s">
        <v>642</v>
      </c>
    </row>
    <row r="351" spans="1:12" x14ac:dyDescent="0.25">
      <c r="A351" s="207" t="s">
        <v>4134</v>
      </c>
      <c r="D351" t="s">
        <v>4135</v>
      </c>
      <c r="E351">
        <f>COUNTIF('16 reserve entries'!Y:Y,'16 reserve bal'!D351)</f>
        <v>2</v>
      </c>
      <c r="F351">
        <f>COUNTIF('16 AJE data'!T:T,'16 reserve bal'!D351)</f>
        <v>0</v>
      </c>
      <c r="I351" t="s">
        <v>3114</v>
      </c>
      <c r="J351" t="s">
        <v>83</v>
      </c>
      <c r="K351" t="s">
        <v>3783</v>
      </c>
      <c r="L351" t="s">
        <v>642</v>
      </c>
    </row>
    <row r="352" spans="1:12" x14ac:dyDescent="0.25">
      <c r="A352" s="207" t="s">
        <v>4136</v>
      </c>
      <c r="D352" t="s">
        <v>4137</v>
      </c>
      <c r="E352">
        <f>COUNTIF('16 reserve entries'!Y:Y,'16 reserve bal'!D352)</f>
        <v>2</v>
      </c>
      <c r="F352">
        <f>COUNTIF('16 AJE data'!T:T,'16 reserve bal'!D352)</f>
        <v>0</v>
      </c>
      <c r="I352" t="s">
        <v>3114</v>
      </c>
      <c r="J352" t="s">
        <v>83</v>
      </c>
      <c r="K352" t="s">
        <v>4138</v>
      </c>
      <c r="L352" t="s">
        <v>642</v>
      </c>
    </row>
    <row r="353" spans="1:12" x14ac:dyDescent="0.25">
      <c r="A353" s="207" t="s">
        <v>4139</v>
      </c>
      <c r="D353" t="s">
        <v>4140</v>
      </c>
      <c r="E353">
        <f>COUNTIF('16 reserve entries'!Y:Y,'16 reserve bal'!D353)</f>
        <v>2</v>
      </c>
      <c r="F353">
        <f>COUNTIF('16 AJE data'!T:T,'16 reserve bal'!D353)</f>
        <v>0</v>
      </c>
      <c r="I353" t="s">
        <v>3114</v>
      </c>
      <c r="J353" t="s">
        <v>83</v>
      </c>
      <c r="K353" t="s">
        <v>3879</v>
      </c>
      <c r="L353" t="s">
        <v>642</v>
      </c>
    </row>
    <row r="354" spans="1:12" x14ac:dyDescent="0.25">
      <c r="A354" s="207" t="s">
        <v>4141</v>
      </c>
      <c r="D354" t="s">
        <v>4142</v>
      </c>
      <c r="E354">
        <f>COUNTIF('16 reserve entries'!Y:Y,'16 reserve bal'!D354)</f>
        <v>2</v>
      </c>
      <c r="F354">
        <f>COUNTIF('16 AJE data'!T:T,'16 reserve bal'!D354)</f>
        <v>0</v>
      </c>
      <c r="I354" t="s">
        <v>3114</v>
      </c>
      <c r="J354" t="s">
        <v>83</v>
      </c>
      <c r="K354" t="s">
        <v>4143</v>
      </c>
      <c r="L354" t="s">
        <v>642</v>
      </c>
    </row>
    <row r="355" spans="1:12" x14ac:dyDescent="0.25">
      <c r="A355" s="207" t="s">
        <v>4144</v>
      </c>
      <c r="D355" t="s">
        <v>4145</v>
      </c>
      <c r="E355">
        <f>COUNTIF('16 reserve entries'!Y:Y,'16 reserve bal'!D355)</f>
        <v>1</v>
      </c>
      <c r="F355">
        <f>COUNTIF('16 AJE data'!T:T,'16 reserve bal'!D355)</f>
        <v>6</v>
      </c>
      <c r="I355" t="s">
        <v>3114</v>
      </c>
      <c r="J355" t="s">
        <v>83</v>
      </c>
      <c r="K355" t="s">
        <v>4146</v>
      </c>
      <c r="L355" t="s">
        <v>642</v>
      </c>
    </row>
    <row r="356" spans="1:12" x14ac:dyDescent="0.25">
      <c r="A356" s="207" t="s">
        <v>4147</v>
      </c>
      <c r="D356" t="s">
        <v>4148</v>
      </c>
      <c r="E356">
        <f>COUNTIF('16 reserve entries'!Y:Y,'16 reserve bal'!D356)</f>
        <v>2</v>
      </c>
      <c r="F356">
        <f>COUNTIF('16 AJE data'!T:T,'16 reserve bal'!D356)</f>
        <v>0</v>
      </c>
      <c r="I356" t="s">
        <v>3114</v>
      </c>
      <c r="J356" t="s">
        <v>83</v>
      </c>
      <c r="K356" t="s">
        <v>4149</v>
      </c>
      <c r="L356" t="s">
        <v>642</v>
      </c>
    </row>
    <row r="357" spans="1:12" x14ac:dyDescent="0.25">
      <c r="A357" s="207" t="s">
        <v>4150</v>
      </c>
      <c r="D357" t="s">
        <v>4151</v>
      </c>
      <c r="E357">
        <f>COUNTIF('16 reserve entries'!Y:Y,'16 reserve bal'!D357)</f>
        <v>1</v>
      </c>
      <c r="F357">
        <f>COUNTIF('16 AJE data'!T:T,'16 reserve bal'!D357)</f>
        <v>5</v>
      </c>
      <c r="I357" t="s">
        <v>3114</v>
      </c>
      <c r="J357" t="s">
        <v>83</v>
      </c>
      <c r="K357" t="s">
        <v>4152</v>
      </c>
      <c r="L357" t="s">
        <v>642</v>
      </c>
    </row>
    <row r="358" spans="1:12" x14ac:dyDescent="0.25">
      <c r="A358" s="207" t="s">
        <v>4153</v>
      </c>
      <c r="D358" t="s">
        <v>4154</v>
      </c>
      <c r="E358">
        <f>COUNTIF('16 reserve entries'!Y:Y,'16 reserve bal'!D358)</f>
        <v>2</v>
      </c>
      <c r="F358">
        <f>COUNTIF('16 AJE data'!T:T,'16 reserve bal'!D358)</f>
        <v>0</v>
      </c>
      <c r="I358" t="s">
        <v>3114</v>
      </c>
      <c r="J358" t="s">
        <v>83</v>
      </c>
      <c r="K358" t="s">
        <v>4155</v>
      </c>
      <c r="L358" t="s">
        <v>642</v>
      </c>
    </row>
    <row r="359" spans="1:12" x14ac:dyDescent="0.25">
      <c r="A359" s="207" t="s">
        <v>4156</v>
      </c>
      <c r="D359" t="s">
        <v>4157</v>
      </c>
      <c r="E359">
        <f>COUNTIF('16 reserve entries'!Y:Y,'16 reserve bal'!D359)</f>
        <v>1</v>
      </c>
      <c r="F359">
        <f>COUNTIF('16 AJE data'!T:T,'16 reserve bal'!D359)</f>
        <v>3</v>
      </c>
      <c r="I359" t="s">
        <v>3114</v>
      </c>
      <c r="J359" t="s">
        <v>83</v>
      </c>
      <c r="K359" t="s">
        <v>4158</v>
      </c>
      <c r="L359" t="s">
        <v>642</v>
      </c>
    </row>
    <row r="360" spans="1:12" x14ac:dyDescent="0.25">
      <c r="A360" s="207" t="s">
        <v>4159</v>
      </c>
      <c r="D360" t="s">
        <v>4160</v>
      </c>
      <c r="E360">
        <f>COUNTIF('16 reserve entries'!Y:Y,'16 reserve bal'!D360)</f>
        <v>2</v>
      </c>
      <c r="F360">
        <f>COUNTIF('16 AJE data'!T:T,'16 reserve bal'!D360)</f>
        <v>0</v>
      </c>
      <c r="I360" t="s">
        <v>3114</v>
      </c>
      <c r="J360" t="s">
        <v>83</v>
      </c>
      <c r="K360" t="s">
        <v>4161</v>
      </c>
      <c r="L360" t="s">
        <v>642</v>
      </c>
    </row>
    <row r="361" spans="1:12" x14ac:dyDescent="0.25">
      <c r="A361" s="207" t="s">
        <v>4162</v>
      </c>
      <c r="D361" t="s">
        <v>4163</v>
      </c>
      <c r="E361">
        <f>COUNTIF('16 reserve entries'!Y:Y,'16 reserve bal'!D361)</f>
        <v>1</v>
      </c>
      <c r="F361">
        <f>COUNTIF('16 AJE data'!T:T,'16 reserve bal'!D361)</f>
        <v>1</v>
      </c>
      <c r="I361" t="s">
        <v>3114</v>
      </c>
      <c r="J361" t="s">
        <v>83</v>
      </c>
      <c r="K361" t="s">
        <v>4164</v>
      </c>
      <c r="L361" t="s">
        <v>642</v>
      </c>
    </row>
    <row r="362" spans="1:12" x14ac:dyDescent="0.25">
      <c r="A362" s="207" t="s">
        <v>4165</v>
      </c>
      <c r="D362" t="s">
        <v>4166</v>
      </c>
      <c r="E362">
        <f>COUNTIF('16 reserve entries'!Y:Y,'16 reserve bal'!D362)</f>
        <v>2</v>
      </c>
      <c r="F362">
        <f>COUNTIF('16 AJE data'!T:T,'16 reserve bal'!D362)</f>
        <v>0</v>
      </c>
      <c r="I362" t="s">
        <v>3114</v>
      </c>
      <c r="J362" t="s">
        <v>83</v>
      </c>
      <c r="K362" t="s">
        <v>3382</v>
      </c>
      <c r="L362" t="s">
        <v>642</v>
      </c>
    </row>
    <row r="363" spans="1:12" x14ac:dyDescent="0.25">
      <c r="A363" s="207" t="s">
        <v>4167</v>
      </c>
      <c r="D363" t="s">
        <v>4168</v>
      </c>
      <c r="E363">
        <f>COUNTIF('16 reserve entries'!Y:Y,'16 reserve bal'!D363)</f>
        <v>1</v>
      </c>
      <c r="F363">
        <f>COUNTIF('16 AJE data'!T:T,'16 reserve bal'!D363)</f>
        <v>8</v>
      </c>
      <c r="I363" t="s">
        <v>3114</v>
      </c>
      <c r="J363" t="s">
        <v>83</v>
      </c>
      <c r="K363" t="s">
        <v>3262</v>
      </c>
      <c r="L363" t="s">
        <v>642</v>
      </c>
    </row>
    <row r="364" spans="1:12" x14ac:dyDescent="0.25">
      <c r="A364" s="207" t="s">
        <v>4169</v>
      </c>
      <c r="D364" t="s">
        <v>4170</v>
      </c>
      <c r="E364">
        <f>COUNTIF('16 reserve entries'!Y:Y,'16 reserve bal'!D364)</f>
        <v>2</v>
      </c>
      <c r="F364">
        <f>COUNTIF('16 AJE data'!T:T,'16 reserve bal'!D364)</f>
        <v>0</v>
      </c>
      <c r="I364" t="s">
        <v>3114</v>
      </c>
      <c r="J364" t="s">
        <v>85</v>
      </c>
      <c r="K364" t="s">
        <v>3247</v>
      </c>
      <c r="L364" t="s">
        <v>642</v>
      </c>
    </row>
    <row r="365" spans="1:12" x14ac:dyDescent="0.25">
      <c r="A365" s="207" t="s">
        <v>4171</v>
      </c>
      <c r="D365" t="s">
        <v>4172</v>
      </c>
      <c r="E365">
        <f>COUNTIF('16 reserve entries'!Y:Y,'16 reserve bal'!D365)</f>
        <v>1</v>
      </c>
      <c r="F365">
        <f>COUNTIF('16 AJE data'!T:T,'16 reserve bal'!D365)</f>
        <v>5</v>
      </c>
      <c r="I365" t="s">
        <v>3114</v>
      </c>
      <c r="J365" t="s">
        <v>85</v>
      </c>
      <c r="K365" t="s">
        <v>3256</v>
      </c>
      <c r="L365" t="s">
        <v>642</v>
      </c>
    </row>
    <row r="366" spans="1:12" x14ac:dyDescent="0.25">
      <c r="A366" s="207" t="s">
        <v>4173</v>
      </c>
      <c r="D366" t="s">
        <v>4174</v>
      </c>
      <c r="E366">
        <f>COUNTIF('16 reserve entries'!Y:Y,'16 reserve bal'!D366)</f>
        <v>2</v>
      </c>
      <c r="F366">
        <f>COUNTIF('16 AJE data'!T:T,'16 reserve bal'!D366)</f>
        <v>0</v>
      </c>
      <c r="I366" t="s">
        <v>3114</v>
      </c>
      <c r="J366" t="s">
        <v>85</v>
      </c>
      <c r="K366" t="s">
        <v>3592</v>
      </c>
      <c r="L366" t="s">
        <v>642</v>
      </c>
    </row>
    <row r="367" spans="1:12" x14ac:dyDescent="0.25">
      <c r="A367" s="207" t="s">
        <v>4175</v>
      </c>
      <c r="D367" t="s">
        <v>4176</v>
      </c>
      <c r="E367">
        <f>COUNTIF('16 reserve entries'!Y:Y,'16 reserve bal'!D367)</f>
        <v>1</v>
      </c>
      <c r="F367">
        <f>COUNTIF('16 AJE data'!T:T,'16 reserve bal'!D367)</f>
        <v>3</v>
      </c>
      <c r="I367" t="s">
        <v>3114</v>
      </c>
      <c r="J367" t="s">
        <v>85</v>
      </c>
      <c r="K367" t="s">
        <v>3259</v>
      </c>
      <c r="L367" t="s">
        <v>642</v>
      </c>
    </row>
    <row r="368" spans="1:12" x14ac:dyDescent="0.25">
      <c r="A368" s="207" t="s">
        <v>4177</v>
      </c>
      <c r="D368" t="s">
        <v>4178</v>
      </c>
      <c r="E368">
        <f>COUNTIF('16 reserve entries'!Y:Y,'16 reserve bal'!D368)</f>
        <v>2</v>
      </c>
      <c r="F368">
        <f>COUNTIF('16 AJE data'!T:T,'16 reserve bal'!D368)</f>
        <v>0</v>
      </c>
      <c r="I368" t="s">
        <v>3114</v>
      </c>
      <c r="J368" t="s">
        <v>896</v>
      </c>
      <c r="K368" t="s">
        <v>3256</v>
      </c>
      <c r="L368" t="s">
        <v>642</v>
      </c>
    </row>
    <row r="369" spans="1:12" x14ac:dyDescent="0.25">
      <c r="A369" s="207" t="s">
        <v>4179</v>
      </c>
      <c r="D369" t="s">
        <v>4180</v>
      </c>
      <c r="E369">
        <f>COUNTIF('16 reserve entries'!Y:Y,'16 reserve bal'!D369)</f>
        <v>1</v>
      </c>
      <c r="F369">
        <f>COUNTIF('16 AJE data'!T:T,'16 reserve bal'!D369)</f>
        <v>1</v>
      </c>
      <c r="I369" t="s">
        <v>3114</v>
      </c>
      <c r="J369" t="s">
        <v>896</v>
      </c>
      <c r="K369" t="s">
        <v>3426</v>
      </c>
      <c r="L369" t="s">
        <v>642</v>
      </c>
    </row>
    <row r="370" spans="1:12" x14ac:dyDescent="0.25">
      <c r="A370" s="207" t="s">
        <v>4181</v>
      </c>
      <c r="D370" t="s">
        <v>4182</v>
      </c>
      <c r="E370">
        <f>COUNTIF('16 reserve entries'!Y:Y,'16 reserve bal'!D370)</f>
        <v>2</v>
      </c>
      <c r="F370">
        <f>COUNTIF('16 AJE data'!T:T,'16 reserve bal'!D370)</f>
        <v>0</v>
      </c>
      <c r="I370" t="s">
        <v>3114</v>
      </c>
      <c r="J370" t="s">
        <v>896</v>
      </c>
      <c r="K370" t="s">
        <v>3592</v>
      </c>
      <c r="L370" t="s">
        <v>642</v>
      </c>
    </row>
    <row r="371" spans="1:12" x14ac:dyDescent="0.25">
      <c r="A371" s="207" t="s">
        <v>4183</v>
      </c>
      <c r="D371" t="s">
        <v>4184</v>
      </c>
      <c r="E371">
        <f>COUNTIF('16 reserve entries'!Y:Y,'16 reserve bal'!D371)</f>
        <v>2</v>
      </c>
      <c r="F371">
        <f>COUNTIF('16 AJE data'!T:T,'16 reserve bal'!D371)</f>
        <v>0</v>
      </c>
      <c r="I371" t="s">
        <v>3114</v>
      </c>
      <c r="J371" t="s">
        <v>91</v>
      </c>
      <c r="K371" t="s">
        <v>3258</v>
      </c>
      <c r="L371" t="s">
        <v>642</v>
      </c>
    </row>
    <row r="372" spans="1:12" x14ac:dyDescent="0.25">
      <c r="A372" s="207" t="s">
        <v>4185</v>
      </c>
      <c r="D372" t="s">
        <v>4186</v>
      </c>
      <c r="E372">
        <f>COUNTIF('16 reserve entries'!Y:Y,'16 reserve bal'!D372)</f>
        <v>1</v>
      </c>
      <c r="F372">
        <f>COUNTIF('16 AJE data'!T:T,'16 reserve bal'!D372)</f>
        <v>2</v>
      </c>
      <c r="I372" t="s">
        <v>3114</v>
      </c>
      <c r="J372" t="s">
        <v>91</v>
      </c>
      <c r="K372" t="s">
        <v>3303</v>
      </c>
      <c r="L372" t="s">
        <v>642</v>
      </c>
    </row>
    <row r="373" spans="1:12" x14ac:dyDescent="0.25">
      <c r="A373" s="207" t="s">
        <v>4187</v>
      </c>
      <c r="D373" t="s">
        <v>4188</v>
      </c>
      <c r="E373">
        <f>COUNTIF('16 reserve entries'!Y:Y,'16 reserve bal'!D373)</f>
        <v>2</v>
      </c>
      <c r="F373">
        <f>COUNTIF('16 AJE data'!T:T,'16 reserve bal'!D373)</f>
        <v>0</v>
      </c>
      <c r="I373" t="s">
        <v>3114</v>
      </c>
      <c r="J373" t="s">
        <v>91</v>
      </c>
      <c r="K373" t="s">
        <v>3247</v>
      </c>
      <c r="L373" t="s">
        <v>642</v>
      </c>
    </row>
    <row r="374" spans="1:12" x14ac:dyDescent="0.25">
      <c r="A374" s="207" t="s">
        <v>4189</v>
      </c>
      <c r="D374" t="s">
        <v>4190</v>
      </c>
      <c r="E374">
        <f>COUNTIF('16 reserve entries'!Y:Y,'16 reserve bal'!D374)</f>
        <v>1</v>
      </c>
      <c r="F374">
        <f>COUNTIF('16 AJE data'!T:T,'16 reserve bal'!D374)</f>
        <v>1</v>
      </c>
      <c r="I374" t="s">
        <v>3114</v>
      </c>
      <c r="J374" t="s">
        <v>91</v>
      </c>
      <c r="K374" t="s">
        <v>3421</v>
      </c>
      <c r="L374" t="s">
        <v>642</v>
      </c>
    </row>
    <row r="375" spans="1:12" x14ac:dyDescent="0.25">
      <c r="A375" s="207" t="s">
        <v>4191</v>
      </c>
      <c r="D375" t="s">
        <v>4192</v>
      </c>
      <c r="E375">
        <f>COUNTIF('16 reserve entries'!Y:Y,'16 reserve bal'!D375)</f>
        <v>1</v>
      </c>
      <c r="F375">
        <f>COUNTIF('16 AJE data'!T:T,'16 reserve bal'!D375)</f>
        <v>8</v>
      </c>
      <c r="I375" t="s">
        <v>3114</v>
      </c>
      <c r="J375" t="s">
        <v>91</v>
      </c>
      <c r="K375" t="s">
        <v>3250</v>
      </c>
      <c r="L375" t="s">
        <v>642</v>
      </c>
    </row>
    <row r="376" spans="1:12" x14ac:dyDescent="0.25">
      <c r="A376" s="207" t="s">
        <v>4193</v>
      </c>
      <c r="D376" t="s">
        <v>4194</v>
      </c>
      <c r="E376">
        <f>COUNTIF('16 reserve entries'!Y:Y,'16 reserve bal'!D376)</f>
        <v>2</v>
      </c>
      <c r="F376">
        <f>COUNTIF('16 AJE data'!T:T,'16 reserve bal'!D376)</f>
        <v>0</v>
      </c>
      <c r="I376" t="s">
        <v>3114</v>
      </c>
      <c r="J376" t="s">
        <v>91</v>
      </c>
      <c r="K376" t="s">
        <v>3533</v>
      </c>
      <c r="L376" t="s">
        <v>642</v>
      </c>
    </row>
    <row r="377" spans="1:12" x14ac:dyDescent="0.25">
      <c r="A377" s="207" t="s">
        <v>4195</v>
      </c>
      <c r="D377" t="s">
        <v>4196</v>
      </c>
      <c r="E377">
        <f>COUNTIF('16 reserve entries'!Y:Y,'16 reserve bal'!D377)</f>
        <v>1</v>
      </c>
      <c r="F377">
        <f>COUNTIF('16 AJE data'!T:T,'16 reserve bal'!D377)</f>
        <v>7</v>
      </c>
      <c r="I377" t="s">
        <v>3114</v>
      </c>
      <c r="J377" t="s">
        <v>91</v>
      </c>
      <c r="K377" t="s">
        <v>3253</v>
      </c>
      <c r="L377" t="s">
        <v>642</v>
      </c>
    </row>
    <row r="378" spans="1:12" x14ac:dyDescent="0.25">
      <c r="A378" s="207" t="s">
        <v>4197</v>
      </c>
      <c r="D378" t="s">
        <v>4198</v>
      </c>
      <c r="E378">
        <f>COUNTIF('16 reserve entries'!Y:Y,'16 reserve bal'!D378)</f>
        <v>2</v>
      </c>
      <c r="F378">
        <f>COUNTIF('16 AJE data'!T:T,'16 reserve bal'!D378)</f>
        <v>0</v>
      </c>
      <c r="I378" t="s">
        <v>3114</v>
      </c>
      <c r="J378" t="s">
        <v>91</v>
      </c>
      <c r="K378" t="s">
        <v>3256</v>
      </c>
      <c r="L378" t="s">
        <v>642</v>
      </c>
    </row>
    <row r="379" spans="1:12" x14ac:dyDescent="0.25">
      <c r="A379" s="207" t="s">
        <v>4199</v>
      </c>
      <c r="D379" t="s">
        <v>4200</v>
      </c>
      <c r="E379">
        <f>COUNTIF('16 reserve entries'!Y:Y,'16 reserve bal'!D379)</f>
        <v>2</v>
      </c>
      <c r="F379">
        <f>COUNTIF('16 AJE data'!T:T,'16 reserve bal'!D379)</f>
        <v>0</v>
      </c>
      <c r="I379" t="s">
        <v>3114</v>
      </c>
      <c r="J379" t="s">
        <v>91</v>
      </c>
      <c r="K379" t="s">
        <v>3426</v>
      </c>
      <c r="L379" t="s">
        <v>642</v>
      </c>
    </row>
    <row r="380" spans="1:12" x14ac:dyDescent="0.25">
      <c r="A380" s="207" t="s">
        <v>4201</v>
      </c>
      <c r="D380" t="s">
        <v>4202</v>
      </c>
      <c r="E380">
        <f>COUNTIF('16 reserve entries'!Y:Y,'16 reserve bal'!D380)</f>
        <v>1</v>
      </c>
      <c r="F380">
        <f>COUNTIF('16 AJE data'!T:T,'16 reserve bal'!D380)</f>
        <v>7</v>
      </c>
      <c r="I380" t="s">
        <v>3114</v>
      </c>
      <c r="J380" t="s">
        <v>91</v>
      </c>
      <c r="K380" t="s">
        <v>3574</v>
      </c>
      <c r="L380" t="s">
        <v>642</v>
      </c>
    </row>
    <row r="381" spans="1:12" x14ac:dyDescent="0.25">
      <c r="A381" s="207" t="s">
        <v>4203</v>
      </c>
      <c r="D381" t="s">
        <v>4204</v>
      </c>
      <c r="E381">
        <f>COUNTIF('16 reserve entries'!Y:Y,'16 reserve bal'!D381)</f>
        <v>2</v>
      </c>
      <c r="F381">
        <f>COUNTIF('16 AJE data'!T:T,'16 reserve bal'!D381)</f>
        <v>0</v>
      </c>
      <c r="I381" t="s">
        <v>3114</v>
      </c>
      <c r="J381" t="s">
        <v>91</v>
      </c>
      <c r="K381" t="s">
        <v>3583</v>
      </c>
      <c r="L381" t="s">
        <v>642</v>
      </c>
    </row>
    <row r="382" spans="1:12" x14ac:dyDescent="0.25">
      <c r="A382" s="207" t="s">
        <v>4205</v>
      </c>
      <c r="D382" t="s">
        <v>4206</v>
      </c>
      <c r="E382">
        <f>COUNTIF('16 reserve entries'!Y:Y,'16 reserve bal'!D382)</f>
        <v>1</v>
      </c>
      <c r="F382">
        <f>COUNTIF('16 AJE data'!T:T,'16 reserve bal'!D382)</f>
        <v>5</v>
      </c>
      <c r="I382" t="s">
        <v>3114</v>
      </c>
      <c r="J382" t="s">
        <v>91</v>
      </c>
      <c r="K382" t="s">
        <v>3592</v>
      </c>
      <c r="L382" t="s">
        <v>642</v>
      </c>
    </row>
    <row r="383" spans="1:12" x14ac:dyDescent="0.25">
      <c r="A383" s="207" t="s">
        <v>4207</v>
      </c>
      <c r="D383" t="s">
        <v>4208</v>
      </c>
      <c r="E383">
        <f>COUNTIF('16 reserve entries'!Y:Y,'16 reserve bal'!D383)</f>
        <v>2</v>
      </c>
      <c r="F383">
        <f>COUNTIF('16 AJE data'!T:T,'16 reserve bal'!D383)</f>
        <v>0</v>
      </c>
      <c r="I383" t="s">
        <v>3114</v>
      </c>
      <c r="J383" t="s">
        <v>91</v>
      </c>
      <c r="K383" t="s">
        <v>3429</v>
      </c>
      <c r="L383" t="s">
        <v>642</v>
      </c>
    </row>
    <row r="384" spans="1:12" x14ac:dyDescent="0.25">
      <c r="A384" s="207" t="s">
        <v>4209</v>
      </c>
      <c r="D384" t="s">
        <v>4210</v>
      </c>
      <c r="E384">
        <f>COUNTIF('16 reserve entries'!Y:Y,'16 reserve bal'!D384)</f>
        <v>2</v>
      </c>
      <c r="F384">
        <f>COUNTIF('16 AJE data'!T:T,'16 reserve bal'!D384)</f>
        <v>0</v>
      </c>
      <c r="I384" t="s">
        <v>3114</v>
      </c>
      <c r="J384" t="s">
        <v>91</v>
      </c>
      <c r="K384" t="s">
        <v>3432</v>
      </c>
      <c r="L384" t="s">
        <v>642</v>
      </c>
    </row>
    <row r="385" spans="1:12" x14ac:dyDescent="0.25">
      <c r="A385" s="207" t="s">
        <v>4211</v>
      </c>
      <c r="D385" t="s">
        <v>4212</v>
      </c>
      <c r="E385">
        <f>COUNTIF('16 reserve entries'!Y:Y,'16 reserve bal'!D385)</f>
        <v>2</v>
      </c>
      <c r="F385">
        <f>COUNTIF('16 AJE data'!T:T,'16 reserve bal'!D385)</f>
        <v>0</v>
      </c>
      <c r="I385" t="s">
        <v>3114</v>
      </c>
      <c r="J385" t="s">
        <v>91</v>
      </c>
      <c r="K385" t="s">
        <v>3611</v>
      </c>
      <c r="L385" t="s">
        <v>642</v>
      </c>
    </row>
    <row r="386" spans="1:12" x14ac:dyDescent="0.25">
      <c r="A386" s="207" t="s">
        <v>4213</v>
      </c>
      <c r="D386" t="s">
        <v>4214</v>
      </c>
      <c r="E386">
        <f>COUNTIF('16 reserve entries'!Y:Y,'16 reserve bal'!D386)</f>
        <v>1</v>
      </c>
      <c r="F386">
        <f>COUNTIF('16 AJE data'!T:T,'16 reserve bal'!D386)</f>
        <v>0</v>
      </c>
      <c r="I386" t="s">
        <v>3114</v>
      </c>
      <c r="J386" t="s">
        <v>91</v>
      </c>
      <c r="K386" t="s">
        <v>3259</v>
      </c>
      <c r="L386" t="s">
        <v>642</v>
      </c>
    </row>
    <row r="387" spans="1:12" x14ac:dyDescent="0.25">
      <c r="A387" s="207" t="s">
        <v>4215</v>
      </c>
      <c r="D387" t="s">
        <v>4216</v>
      </c>
      <c r="E387">
        <f>COUNTIF('16 reserve entries'!Y:Y,'16 reserve bal'!D387)</f>
        <v>1</v>
      </c>
      <c r="F387">
        <f>COUNTIF('16 AJE data'!T:T,'16 reserve bal'!D387)</f>
        <v>0</v>
      </c>
      <c r="I387" t="s">
        <v>3114</v>
      </c>
      <c r="J387" t="s">
        <v>94</v>
      </c>
      <c r="K387" t="s">
        <v>3258</v>
      </c>
      <c r="L387" t="s">
        <v>642</v>
      </c>
    </row>
    <row r="388" spans="1:12" x14ac:dyDescent="0.25">
      <c r="A388" s="207" t="s">
        <v>4217</v>
      </c>
      <c r="D388" t="s">
        <v>4218</v>
      </c>
      <c r="E388">
        <f>COUNTIF('16 reserve entries'!Y:Y,'16 reserve bal'!D388)</f>
        <v>1</v>
      </c>
      <c r="F388">
        <f>COUNTIF('16 AJE data'!T:T,'16 reserve bal'!D388)</f>
        <v>0</v>
      </c>
      <c r="I388" t="s">
        <v>3114</v>
      </c>
      <c r="J388" t="s">
        <v>94</v>
      </c>
      <c r="K388" t="s">
        <v>3303</v>
      </c>
      <c r="L388" t="s">
        <v>642</v>
      </c>
    </row>
    <row r="389" spans="1:12" x14ac:dyDescent="0.25">
      <c r="A389" s="207" t="s">
        <v>4219</v>
      </c>
      <c r="D389" t="s">
        <v>4220</v>
      </c>
      <c r="E389">
        <f>COUNTIF('16 reserve entries'!Y:Y,'16 reserve bal'!D389)</f>
        <v>2</v>
      </c>
      <c r="F389">
        <f>COUNTIF('16 AJE data'!T:T,'16 reserve bal'!D389)</f>
        <v>0</v>
      </c>
      <c r="I389" t="s">
        <v>3114</v>
      </c>
      <c r="J389" t="s">
        <v>94</v>
      </c>
      <c r="K389" t="s">
        <v>3247</v>
      </c>
      <c r="L389" t="s">
        <v>642</v>
      </c>
    </row>
    <row r="390" spans="1:12" x14ac:dyDescent="0.25">
      <c r="A390" s="207" t="s">
        <v>4221</v>
      </c>
      <c r="D390" t="s">
        <v>4222</v>
      </c>
      <c r="E390">
        <f>COUNTIF('16 reserve entries'!Y:Y,'16 reserve bal'!D390)</f>
        <v>2</v>
      </c>
      <c r="F390">
        <f>COUNTIF('16 AJE data'!T:T,'16 reserve bal'!D390)</f>
        <v>0</v>
      </c>
      <c r="I390" t="s">
        <v>3114</v>
      </c>
      <c r="J390" t="s">
        <v>94</v>
      </c>
      <c r="K390" t="s">
        <v>3250</v>
      </c>
      <c r="L390" t="s">
        <v>642</v>
      </c>
    </row>
    <row r="391" spans="1:12" x14ac:dyDescent="0.25">
      <c r="A391" s="207" t="s">
        <v>4223</v>
      </c>
      <c r="D391" t="s">
        <v>4224</v>
      </c>
      <c r="E391">
        <f>COUNTIF('16 reserve entries'!Y:Y,'16 reserve bal'!D391)</f>
        <v>2</v>
      </c>
      <c r="F391">
        <f>COUNTIF('16 AJE data'!T:T,'16 reserve bal'!D391)</f>
        <v>0</v>
      </c>
      <c r="I391" t="s">
        <v>3114</v>
      </c>
      <c r="J391" t="s">
        <v>94</v>
      </c>
      <c r="K391" t="s">
        <v>3533</v>
      </c>
      <c r="L391" t="s">
        <v>642</v>
      </c>
    </row>
    <row r="392" spans="1:12" x14ac:dyDescent="0.25">
      <c r="A392" s="207" t="s">
        <v>4225</v>
      </c>
      <c r="D392" t="s">
        <v>4226</v>
      </c>
      <c r="E392">
        <f>COUNTIF('16 reserve entries'!Y:Y,'16 reserve bal'!D392)</f>
        <v>2</v>
      </c>
      <c r="F392">
        <f>COUNTIF('16 AJE data'!T:T,'16 reserve bal'!D392)</f>
        <v>0</v>
      </c>
      <c r="I392" t="s">
        <v>3114</v>
      </c>
      <c r="J392" t="s">
        <v>94</v>
      </c>
      <c r="K392" t="s">
        <v>3253</v>
      </c>
      <c r="L392" t="s">
        <v>642</v>
      </c>
    </row>
    <row r="393" spans="1:12" x14ac:dyDescent="0.25">
      <c r="A393" s="207" t="s">
        <v>4227</v>
      </c>
      <c r="D393" t="s">
        <v>4228</v>
      </c>
      <c r="E393">
        <f>COUNTIF('16 reserve entries'!Y:Y,'16 reserve bal'!D393)</f>
        <v>2</v>
      </c>
      <c r="F393">
        <f>COUNTIF('16 AJE data'!T:T,'16 reserve bal'!D393)</f>
        <v>0</v>
      </c>
      <c r="I393" t="s">
        <v>3114</v>
      </c>
      <c r="J393" t="s">
        <v>94</v>
      </c>
      <c r="K393" t="s">
        <v>3256</v>
      </c>
      <c r="L393" t="s">
        <v>642</v>
      </c>
    </row>
    <row r="394" spans="1:12" x14ac:dyDescent="0.25">
      <c r="A394" s="207" t="s">
        <v>4229</v>
      </c>
      <c r="D394" t="s">
        <v>4230</v>
      </c>
      <c r="E394">
        <f>COUNTIF('16 reserve entries'!Y:Y,'16 reserve bal'!D394)</f>
        <v>1</v>
      </c>
      <c r="F394">
        <f>COUNTIF('16 AJE data'!T:T,'16 reserve bal'!D394)</f>
        <v>7</v>
      </c>
      <c r="I394" t="s">
        <v>3114</v>
      </c>
      <c r="J394" t="s">
        <v>94</v>
      </c>
      <c r="K394" t="s">
        <v>3583</v>
      </c>
      <c r="L394" t="s">
        <v>642</v>
      </c>
    </row>
    <row r="395" spans="1:12" x14ac:dyDescent="0.25">
      <c r="A395" s="207" t="s">
        <v>4231</v>
      </c>
      <c r="D395" t="s">
        <v>4232</v>
      </c>
      <c r="E395">
        <f>COUNTIF('16 reserve entries'!Y:Y,'16 reserve bal'!D395)</f>
        <v>2</v>
      </c>
      <c r="F395">
        <f>COUNTIF('16 AJE data'!T:T,'16 reserve bal'!D395)</f>
        <v>0</v>
      </c>
      <c r="I395" t="s">
        <v>3114</v>
      </c>
      <c r="J395" t="s">
        <v>94</v>
      </c>
      <c r="K395" t="s">
        <v>3592</v>
      </c>
      <c r="L395" t="s">
        <v>642</v>
      </c>
    </row>
    <row r="396" spans="1:12" x14ac:dyDescent="0.25">
      <c r="A396" s="207" t="s">
        <v>4233</v>
      </c>
      <c r="D396" t="s">
        <v>4234</v>
      </c>
      <c r="E396">
        <f>COUNTIF('16 reserve entries'!Y:Y,'16 reserve bal'!D396)</f>
        <v>1</v>
      </c>
      <c r="F396">
        <f>COUNTIF('16 AJE data'!T:T,'16 reserve bal'!D396)</f>
        <v>4</v>
      </c>
      <c r="I396" t="s">
        <v>3114</v>
      </c>
      <c r="J396" t="s">
        <v>94</v>
      </c>
      <c r="K396" t="s">
        <v>3429</v>
      </c>
      <c r="L396" t="s">
        <v>642</v>
      </c>
    </row>
    <row r="397" spans="1:12" x14ac:dyDescent="0.25">
      <c r="A397" s="207" t="s">
        <v>4235</v>
      </c>
      <c r="D397" t="s">
        <v>4236</v>
      </c>
      <c r="E397">
        <f>COUNTIF('16 reserve entries'!Y:Y,'16 reserve bal'!D397)</f>
        <v>2</v>
      </c>
      <c r="F397">
        <f>COUNTIF('16 AJE data'!T:T,'16 reserve bal'!D397)</f>
        <v>0</v>
      </c>
      <c r="I397" t="s">
        <v>3114</v>
      </c>
      <c r="J397" t="s">
        <v>94</v>
      </c>
      <c r="K397" t="s">
        <v>3432</v>
      </c>
      <c r="L397" t="s">
        <v>642</v>
      </c>
    </row>
    <row r="398" spans="1:12" x14ac:dyDescent="0.25">
      <c r="A398" s="207" t="s">
        <v>4237</v>
      </c>
      <c r="D398" t="s">
        <v>4238</v>
      </c>
      <c r="E398">
        <f>COUNTIF('16 reserve entries'!Y:Y,'16 reserve bal'!D398)</f>
        <v>2</v>
      </c>
      <c r="F398">
        <f>COUNTIF('16 AJE data'!T:T,'16 reserve bal'!D398)</f>
        <v>0</v>
      </c>
      <c r="I398" t="s">
        <v>3114</v>
      </c>
      <c r="J398" t="s">
        <v>94</v>
      </c>
      <c r="K398" t="s">
        <v>3611</v>
      </c>
      <c r="L398" t="s">
        <v>642</v>
      </c>
    </row>
    <row r="399" spans="1:12" x14ac:dyDescent="0.25">
      <c r="A399" s="207" t="s">
        <v>4239</v>
      </c>
      <c r="D399" t="s">
        <v>4240</v>
      </c>
      <c r="E399">
        <f>COUNTIF('16 reserve entries'!Y:Y,'16 reserve bal'!D399)</f>
        <v>2</v>
      </c>
      <c r="F399">
        <f>COUNTIF('16 AJE data'!T:T,'16 reserve bal'!D399)</f>
        <v>0</v>
      </c>
      <c r="I399" t="s">
        <v>3114</v>
      </c>
      <c r="J399" t="s">
        <v>94</v>
      </c>
      <c r="K399" t="s">
        <v>3259</v>
      </c>
      <c r="L399" t="s">
        <v>642</v>
      </c>
    </row>
    <row r="400" spans="1:12" x14ac:dyDescent="0.25">
      <c r="A400" s="207" t="s">
        <v>4241</v>
      </c>
      <c r="D400" t="s">
        <v>4242</v>
      </c>
      <c r="E400">
        <f>COUNTIF('16 reserve entries'!Y:Y,'16 reserve bal'!D400)</f>
        <v>1</v>
      </c>
      <c r="F400">
        <f>COUNTIF('16 AJE data'!T:T,'16 reserve bal'!D400)</f>
        <v>7</v>
      </c>
      <c r="I400" t="s">
        <v>3114</v>
      </c>
      <c r="J400" t="s">
        <v>94</v>
      </c>
      <c r="K400" t="s">
        <v>3661</v>
      </c>
      <c r="L400" t="s">
        <v>642</v>
      </c>
    </row>
    <row r="401" spans="1:12" x14ac:dyDescent="0.25">
      <c r="A401" s="207" t="s">
        <v>4243</v>
      </c>
      <c r="D401" t="s">
        <v>4244</v>
      </c>
      <c r="E401">
        <f>COUNTIF('16 reserve entries'!Y:Y,'16 reserve bal'!D401)</f>
        <v>2</v>
      </c>
      <c r="F401">
        <f>COUNTIF('16 AJE data'!T:T,'16 reserve bal'!D401)</f>
        <v>0</v>
      </c>
      <c r="I401" t="s">
        <v>3114</v>
      </c>
      <c r="J401" t="s">
        <v>94</v>
      </c>
      <c r="K401" t="s">
        <v>3670</v>
      </c>
      <c r="L401" t="s">
        <v>642</v>
      </c>
    </row>
    <row r="402" spans="1:12" x14ac:dyDescent="0.25">
      <c r="A402" s="207" t="s">
        <v>4245</v>
      </c>
      <c r="D402" t="s">
        <v>4246</v>
      </c>
      <c r="E402">
        <f>COUNTIF('16 reserve entries'!Y:Y,'16 reserve bal'!D402)</f>
        <v>1</v>
      </c>
      <c r="F402">
        <f>COUNTIF('16 AJE data'!T:T,'16 reserve bal'!D402)</f>
        <v>4</v>
      </c>
      <c r="I402" t="s">
        <v>3114</v>
      </c>
      <c r="J402" t="s">
        <v>94</v>
      </c>
      <c r="K402" t="s">
        <v>3685</v>
      </c>
      <c r="L402" t="s">
        <v>642</v>
      </c>
    </row>
    <row r="403" spans="1:12" x14ac:dyDescent="0.25">
      <c r="A403" s="207" t="s">
        <v>4247</v>
      </c>
      <c r="D403" t="s">
        <v>4248</v>
      </c>
      <c r="E403">
        <f>COUNTIF('16 reserve entries'!Y:Y,'16 reserve bal'!D403)</f>
        <v>2</v>
      </c>
      <c r="F403">
        <f>COUNTIF('16 AJE data'!T:T,'16 reserve bal'!D403)</f>
        <v>0</v>
      </c>
      <c r="I403" t="s">
        <v>3114</v>
      </c>
      <c r="J403" t="s">
        <v>94</v>
      </c>
      <c r="K403" t="s">
        <v>3879</v>
      </c>
      <c r="L403" t="s">
        <v>642</v>
      </c>
    </row>
    <row r="404" spans="1:12" x14ac:dyDescent="0.25">
      <c r="A404" s="207" t="s">
        <v>4249</v>
      </c>
      <c r="D404" t="s">
        <v>4250</v>
      </c>
      <c r="E404">
        <f>COUNTIF('16 reserve entries'!Y:Y,'16 reserve bal'!D404)</f>
        <v>1</v>
      </c>
      <c r="F404">
        <f>COUNTIF('16 AJE data'!T:T,'16 reserve bal'!D404)</f>
        <v>6</v>
      </c>
      <c r="I404" t="s">
        <v>3114</v>
      </c>
      <c r="J404" t="s">
        <v>94</v>
      </c>
      <c r="K404" t="s">
        <v>4164</v>
      </c>
      <c r="L404" t="s">
        <v>642</v>
      </c>
    </row>
    <row r="405" spans="1:12" x14ac:dyDescent="0.25">
      <c r="A405" s="207" t="s">
        <v>4251</v>
      </c>
      <c r="D405" t="s">
        <v>4252</v>
      </c>
      <c r="E405">
        <f>COUNTIF('16 reserve entries'!Y:Y,'16 reserve bal'!D405)</f>
        <v>2</v>
      </c>
      <c r="F405">
        <f>COUNTIF('16 AJE data'!T:T,'16 reserve bal'!D405)</f>
        <v>0</v>
      </c>
      <c r="I405" t="s">
        <v>3114</v>
      </c>
      <c r="J405" t="s">
        <v>57</v>
      </c>
      <c r="K405" t="s">
        <v>3247</v>
      </c>
      <c r="L405" t="s">
        <v>642</v>
      </c>
    </row>
    <row r="406" spans="1:12" x14ac:dyDescent="0.25">
      <c r="A406" s="207" t="s">
        <v>4253</v>
      </c>
      <c r="D406" t="s">
        <v>4254</v>
      </c>
      <c r="E406">
        <f>COUNTIF('16 reserve entries'!Y:Y,'16 reserve bal'!D406)</f>
        <v>1</v>
      </c>
      <c r="F406">
        <f>COUNTIF('16 AJE data'!T:T,'16 reserve bal'!D406)</f>
        <v>4</v>
      </c>
      <c r="I406" t="s">
        <v>3114</v>
      </c>
      <c r="J406" t="s">
        <v>57</v>
      </c>
      <c r="K406" t="s">
        <v>3256</v>
      </c>
      <c r="L406" t="s">
        <v>642</v>
      </c>
    </row>
    <row r="407" spans="1:12" x14ac:dyDescent="0.25">
      <c r="A407" s="207" t="s">
        <v>4255</v>
      </c>
      <c r="D407" t="s">
        <v>4256</v>
      </c>
      <c r="E407">
        <f>COUNTIF('16 reserve entries'!Y:Y,'16 reserve bal'!D407)</f>
        <v>2</v>
      </c>
      <c r="F407">
        <f>COUNTIF('16 AJE data'!T:T,'16 reserve bal'!D407)</f>
        <v>0</v>
      </c>
      <c r="I407" t="s">
        <v>3114</v>
      </c>
      <c r="J407" t="s">
        <v>57</v>
      </c>
      <c r="K407" t="s">
        <v>3426</v>
      </c>
      <c r="L407" t="s">
        <v>642</v>
      </c>
    </row>
    <row r="408" spans="1:12" x14ac:dyDescent="0.25">
      <c r="A408" s="207" t="s">
        <v>4257</v>
      </c>
      <c r="D408" t="s">
        <v>4258</v>
      </c>
      <c r="E408">
        <f>COUNTIF('16 reserve entries'!Y:Y,'16 reserve bal'!D408)</f>
        <v>1</v>
      </c>
      <c r="F408">
        <f>COUNTIF('16 AJE data'!T:T,'16 reserve bal'!D408)</f>
        <v>7</v>
      </c>
      <c r="I408" t="s">
        <v>3114</v>
      </c>
      <c r="J408" t="s">
        <v>57</v>
      </c>
      <c r="K408" t="s">
        <v>3592</v>
      </c>
      <c r="L408" t="s">
        <v>642</v>
      </c>
    </row>
    <row r="409" spans="1:12" x14ac:dyDescent="0.25">
      <c r="A409" s="207" t="s">
        <v>4259</v>
      </c>
      <c r="D409" t="s">
        <v>4260</v>
      </c>
      <c r="E409">
        <f>COUNTIF('16 reserve entries'!Y:Y,'16 reserve bal'!D409)</f>
        <v>2</v>
      </c>
      <c r="F409">
        <f>COUNTIF('16 AJE data'!T:T,'16 reserve bal'!D409)</f>
        <v>0</v>
      </c>
      <c r="I409" t="s">
        <v>3114</v>
      </c>
      <c r="J409" t="s">
        <v>98</v>
      </c>
      <c r="K409" t="s">
        <v>3280</v>
      </c>
      <c r="L409" t="s">
        <v>642</v>
      </c>
    </row>
    <row r="410" spans="1:12" x14ac:dyDescent="0.25">
      <c r="A410" s="207" t="s">
        <v>4261</v>
      </c>
      <c r="D410" t="s">
        <v>4262</v>
      </c>
      <c r="E410">
        <f>COUNTIF('16 reserve entries'!Y:Y,'16 reserve bal'!D410)</f>
        <v>2</v>
      </c>
      <c r="F410">
        <f>COUNTIF('16 AJE data'!T:T,'16 reserve bal'!D410)</f>
        <v>0</v>
      </c>
      <c r="I410" t="s">
        <v>3114</v>
      </c>
      <c r="J410" t="s">
        <v>98</v>
      </c>
      <c r="K410" t="s">
        <v>3428</v>
      </c>
      <c r="L410" t="s">
        <v>642</v>
      </c>
    </row>
    <row r="411" spans="1:12" x14ac:dyDescent="0.25">
      <c r="A411" s="207" t="s">
        <v>4263</v>
      </c>
      <c r="D411" t="s">
        <v>4264</v>
      </c>
      <c r="E411">
        <f>COUNTIF('16 reserve entries'!Y:Y,'16 reserve bal'!D411)</f>
        <v>1</v>
      </c>
      <c r="F411">
        <f>COUNTIF('16 AJE data'!T:T,'16 reserve bal'!D411)</f>
        <v>8</v>
      </c>
      <c r="I411" t="s">
        <v>3114</v>
      </c>
      <c r="J411" t="s">
        <v>98</v>
      </c>
      <c r="K411" t="s">
        <v>3247</v>
      </c>
      <c r="L411" t="s">
        <v>642</v>
      </c>
    </row>
    <row r="412" spans="1:12" x14ac:dyDescent="0.25">
      <c r="A412" s="207" t="s">
        <v>4265</v>
      </c>
      <c r="D412" t="s">
        <v>4266</v>
      </c>
      <c r="E412">
        <f>COUNTIF('16 reserve entries'!Y:Y,'16 reserve bal'!D412)</f>
        <v>2</v>
      </c>
      <c r="F412">
        <f>COUNTIF('16 AJE data'!T:T,'16 reserve bal'!D412)</f>
        <v>0</v>
      </c>
      <c r="I412" t="s">
        <v>3114</v>
      </c>
      <c r="J412" t="s">
        <v>98</v>
      </c>
      <c r="K412" t="s">
        <v>3496</v>
      </c>
      <c r="L412" t="s">
        <v>642</v>
      </c>
    </row>
    <row r="413" spans="1:12" x14ac:dyDescent="0.25">
      <c r="A413" s="207" t="s">
        <v>4267</v>
      </c>
      <c r="D413" t="s">
        <v>4268</v>
      </c>
      <c r="E413">
        <f>COUNTIF('16 reserve entries'!Y:Y,'16 reserve bal'!D413)</f>
        <v>1</v>
      </c>
      <c r="F413">
        <f>COUNTIF('16 AJE data'!T:T,'16 reserve bal'!D413)</f>
        <v>4</v>
      </c>
      <c r="I413" t="s">
        <v>3114</v>
      </c>
      <c r="J413" t="s">
        <v>98</v>
      </c>
      <c r="K413" t="s">
        <v>3511</v>
      </c>
      <c r="L413" t="s">
        <v>642</v>
      </c>
    </row>
    <row r="414" spans="1:12" x14ac:dyDescent="0.25">
      <c r="A414" s="207" t="s">
        <v>4269</v>
      </c>
      <c r="D414" t="s">
        <v>4270</v>
      </c>
      <c r="E414">
        <f>COUNTIF('16 reserve entries'!Y:Y,'16 reserve bal'!D414)</f>
        <v>2</v>
      </c>
      <c r="F414">
        <f>COUNTIF('16 AJE data'!T:T,'16 reserve bal'!D414)</f>
        <v>0</v>
      </c>
      <c r="I414" t="s">
        <v>3114</v>
      </c>
      <c r="J414" t="s">
        <v>98</v>
      </c>
      <c r="K414" t="s">
        <v>3426</v>
      </c>
      <c r="L414" t="s">
        <v>642</v>
      </c>
    </row>
    <row r="415" spans="1:12" x14ac:dyDescent="0.25">
      <c r="A415" s="207" t="s">
        <v>4271</v>
      </c>
      <c r="D415" t="s">
        <v>4272</v>
      </c>
      <c r="E415">
        <f>COUNTIF('16 reserve entries'!Y:Y,'16 reserve bal'!D415)</f>
        <v>1</v>
      </c>
      <c r="F415">
        <f>COUNTIF('16 AJE data'!T:T,'16 reserve bal'!D415)</f>
        <v>7</v>
      </c>
      <c r="I415" t="s">
        <v>3114</v>
      </c>
      <c r="J415" t="s">
        <v>98</v>
      </c>
      <c r="K415" t="s">
        <v>3443</v>
      </c>
      <c r="L415" t="s">
        <v>642</v>
      </c>
    </row>
    <row r="416" spans="1:12" x14ac:dyDescent="0.25">
      <c r="A416" s="207" t="s">
        <v>4273</v>
      </c>
      <c r="D416" t="s">
        <v>4274</v>
      </c>
      <c r="E416">
        <f>COUNTIF('16 reserve entries'!Y:Y,'16 reserve bal'!D416)</f>
        <v>2</v>
      </c>
      <c r="F416">
        <f>COUNTIF('16 AJE data'!T:T,'16 reserve bal'!D416)</f>
        <v>0</v>
      </c>
      <c r="I416" t="s">
        <v>3114</v>
      </c>
      <c r="J416" t="s">
        <v>98</v>
      </c>
      <c r="K416" t="s">
        <v>3592</v>
      </c>
      <c r="L416" t="s">
        <v>642</v>
      </c>
    </row>
    <row r="417" spans="1:12" x14ac:dyDescent="0.25">
      <c r="A417" s="207" t="s">
        <v>4275</v>
      </c>
      <c r="D417" t="s">
        <v>4276</v>
      </c>
      <c r="E417">
        <f>COUNTIF('16 reserve entries'!Y:Y,'16 reserve bal'!D417)</f>
        <v>1</v>
      </c>
      <c r="F417">
        <f>COUNTIF('16 AJE data'!T:T,'16 reserve bal'!D417)</f>
        <v>4</v>
      </c>
      <c r="I417" t="s">
        <v>3114</v>
      </c>
      <c r="J417" t="s">
        <v>1464</v>
      </c>
      <c r="K417" t="s">
        <v>3806</v>
      </c>
      <c r="L417" t="s">
        <v>642</v>
      </c>
    </row>
    <row r="418" spans="1:12" x14ac:dyDescent="0.25">
      <c r="A418" s="207" t="s">
        <v>4277</v>
      </c>
      <c r="D418" t="s">
        <v>4278</v>
      </c>
      <c r="E418">
        <f>COUNTIF('16 reserve entries'!Y:Y,'16 reserve bal'!D418)</f>
        <v>2</v>
      </c>
      <c r="F418">
        <f>COUNTIF('16 AJE data'!T:T,'16 reserve bal'!D418)</f>
        <v>0</v>
      </c>
      <c r="I418" t="s">
        <v>3114</v>
      </c>
      <c r="J418" t="s">
        <v>1464</v>
      </c>
      <c r="K418" t="s">
        <v>3809</v>
      </c>
      <c r="L418" t="s">
        <v>642</v>
      </c>
    </row>
    <row r="419" spans="1:12" x14ac:dyDescent="0.25">
      <c r="A419" s="207" t="s">
        <v>4279</v>
      </c>
      <c r="D419" t="s">
        <v>4280</v>
      </c>
      <c r="E419">
        <f>COUNTIF('16 reserve entries'!Y:Y,'16 reserve bal'!D419)</f>
        <v>1</v>
      </c>
      <c r="F419">
        <f>COUNTIF('16 AJE data'!T:T,'16 reserve bal'!D419)</f>
        <v>7</v>
      </c>
      <c r="I419" t="s">
        <v>3114</v>
      </c>
      <c r="J419" t="s">
        <v>1464</v>
      </c>
      <c r="K419" t="s">
        <v>3818</v>
      </c>
      <c r="L419" t="s">
        <v>642</v>
      </c>
    </row>
    <row r="420" spans="1:12" x14ac:dyDescent="0.25">
      <c r="A420" s="207" t="s">
        <v>4281</v>
      </c>
      <c r="D420" t="s">
        <v>4282</v>
      </c>
      <c r="E420">
        <f>COUNTIF('16 reserve entries'!Y:Y,'16 reserve bal'!D420)</f>
        <v>2</v>
      </c>
      <c r="F420">
        <f>COUNTIF('16 AJE data'!T:T,'16 reserve bal'!D420)</f>
        <v>0</v>
      </c>
      <c r="I420" t="s">
        <v>3114</v>
      </c>
      <c r="J420" t="s">
        <v>1464</v>
      </c>
      <c r="K420" t="s">
        <v>3904</v>
      </c>
      <c r="L420" t="s">
        <v>642</v>
      </c>
    </row>
    <row r="421" spans="1:12" x14ac:dyDescent="0.25">
      <c r="A421" s="207" t="s">
        <v>4283</v>
      </c>
      <c r="D421" t="s">
        <v>4284</v>
      </c>
      <c r="E421">
        <f>COUNTIF('16 reserve entries'!Y:Y,'16 reserve bal'!D421)</f>
        <v>1</v>
      </c>
      <c r="F421">
        <f>COUNTIF('16 AJE data'!T:T,'16 reserve bal'!D421)</f>
        <v>4</v>
      </c>
      <c r="I421" t="s">
        <v>3114</v>
      </c>
      <c r="J421" t="s">
        <v>1464</v>
      </c>
      <c r="K421" t="s">
        <v>3907</v>
      </c>
      <c r="L421" t="s">
        <v>642</v>
      </c>
    </row>
    <row r="422" spans="1:12" x14ac:dyDescent="0.25">
      <c r="A422" s="207" t="s">
        <v>4285</v>
      </c>
      <c r="D422" t="s">
        <v>4286</v>
      </c>
      <c r="E422">
        <f>COUNTIF('16 reserve entries'!Y:Y,'16 reserve bal'!D422)</f>
        <v>2</v>
      </c>
      <c r="F422">
        <f>COUNTIF('16 AJE data'!T:T,'16 reserve bal'!D422)</f>
        <v>0</v>
      </c>
      <c r="I422" t="s">
        <v>3114</v>
      </c>
      <c r="J422" t="s">
        <v>1464</v>
      </c>
      <c r="K422" t="s">
        <v>3910</v>
      </c>
      <c r="L422" t="s">
        <v>642</v>
      </c>
    </row>
    <row r="423" spans="1:12" x14ac:dyDescent="0.25">
      <c r="A423" s="207" t="s">
        <v>4287</v>
      </c>
      <c r="D423" t="s">
        <v>4288</v>
      </c>
      <c r="E423">
        <f>COUNTIF('16 reserve entries'!Y:Y,'16 reserve bal'!D423)</f>
        <v>1</v>
      </c>
      <c r="F423">
        <f>COUNTIF('16 AJE data'!T:T,'16 reserve bal'!D423)</f>
        <v>8</v>
      </c>
      <c r="I423" t="s">
        <v>3114</v>
      </c>
      <c r="J423" t="s">
        <v>1464</v>
      </c>
      <c r="K423" t="s">
        <v>3951</v>
      </c>
      <c r="L423" t="s">
        <v>642</v>
      </c>
    </row>
    <row r="424" spans="1:12" x14ac:dyDescent="0.25">
      <c r="A424" s="207" t="s">
        <v>4289</v>
      </c>
      <c r="D424" t="s">
        <v>4290</v>
      </c>
      <c r="E424">
        <f>COUNTIF('16 reserve entries'!Y:Y,'16 reserve bal'!D424)</f>
        <v>2</v>
      </c>
      <c r="F424">
        <f>COUNTIF('16 AJE data'!T:T,'16 reserve bal'!D424)</f>
        <v>0</v>
      </c>
      <c r="I424" t="s">
        <v>3114</v>
      </c>
      <c r="J424" t="s">
        <v>1464</v>
      </c>
      <c r="K424" t="s">
        <v>3913</v>
      </c>
      <c r="L424" t="s">
        <v>642</v>
      </c>
    </row>
    <row r="425" spans="1:12" x14ac:dyDescent="0.25">
      <c r="A425" s="207" t="s">
        <v>4291</v>
      </c>
      <c r="D425" t="s">
        <v>4292</v>
      </c>
      <c r="E425">
        <f>COUNTIF('16 reserve entries'!Y:Y,'16 reserve bal'!D425)</f>
        <v>1</v>
      </c>
      <c r="F425">
        <f>COUNTIF('16 AJE data'!T:T,'16 reserve bal'!D425)</f>
        <v>4</v>
      </c>
      <c r="I425" t="s">
        <v>3114</v>
      </c>
      <c r="J425" t="s">
        <v>1464</v>
      </c>
      <c r="K425" t="s">
        <v>3390</v>
      </c>
      <c r="L425" t="s">
        <v>642</v>
      </c>
    </row>
    <row r="426" spans="1:12" x14ac:dyDescent="0.25">
      <c r="A426" s="207" t="s">
        <v>4293</v>
      </c>
      <c r="D426" t="s">
        <v>4294</v>
      </c>
      <c r="E426">
        <f>COUNTIF('16 reserve entries'!Y:Y,'16 reserve bal'!D426)</f>
        <v>2</v>
      </c>
      <c r="F426">
        <f>COUNTIF('16 AJE data'!T:T,'16 reserve bal'!D426)</f>
        <v>0</v>
      </c>
      <c r="I426" t="s">
        <v>3114</v>
      </c>
      <c r="J426" t="s">
        <v>1464</v>
      </c>
      <c r="K426" t="s">
        <v>3920</v>
      </c>
      <c r="L426" t="s">
        <v>642</v>
      </c>
    </row>
    <row r="427" spans="1:12" x14ac:dyDescent="0.25">
      <c r="A427" s="207" t="s">
        <v>4295</v>
      </c>
      <c r="D427" t="s">
        <v>4296</v>
      </c>
      <c r="E427">
        <f>COUNTIF('16 reserve entries'!Y:Y,'16 reserve bal'!D427)</f>
        <v>1</v>
      </c>
      <c r="F427">
        <f>COUNTIF('16 AJE data'!T:T,'16 reserve bal'!D427)</f>
        <v>7</v>
      </c>
      <c r="I427" t="s">
        <v>3114</v>
      </c>
      <c r="J427" t="s">
        <v>1464</v>
      </c>
      <c r="K427" t="s">
        <v>4041</v>
      </c>
      <c r="L427" t="s">
        <v>642</v>
      </c>
    </row>
    <row r="428" spans="1:12" x14ac:dyDescent="0.25">
      <c r="A428" s="207" t="s">
        <v>4297</v>
      </c>
      <c r="D428" t="s">
        <v>4298</v>
      </c>
      <c r="E428">
        <f>COUNTIF('16 reserve entries'!Y:Y,'16 reserve bal'!D428)</f>
        <v>2</v>
      </c>
      <c r="F428">
        <f>COUNTIF('16 AJE data'!T:T,'16 reserve bal'!D428)</f>
        <v>0</v>
      </c>
      <c r="I428" t="s">
        <v>3114</v>
      </c>
      <c r="J428" t="s">
        <v>1464</v>
      </c>
      <c r="K428" t="s">
        <v>3262</v>
      </c>
      <c r="L428" t="s">
        <v>642</v>
      </c>
    </row>
    <row r="429" spans="1:12" x14ac:dyDescent="0.25">
      <c r="A429" s="207" t="s">
        <v>4299</v>
      </c>
      <c r="D429" t="s">
        <v>4300</v>
      </c>
      <c r="E429">
        <f>COUNTIF('16 reserve entries'!Y:Y,'16 reserve bal'!D429)</f>
        <v>1</v>
      </c>
      <c r="F429">
        <f>COUNTIF('16 AJE data'!T:T,'16 reserve bal'!D429)</f>
        <v>7</v>
      </c>
      <c r="I429" t="s">
        <v>3114</v>
      </c>
      <c r="J429" t="s">
        <v>1464</v>
      </c>
      <c r="K429" t="s">
        <v>3393</v>
      </c>
      <c r="L429" t="s">
        <v>642</v>
      </c>
    </row>
    <row r="430" spans="1:12" x14ac:dyDescent="0.25">
      <c r="A430" s="207" t="s">
        <v>4301</v>
      </c>
      <c r="D430" t="s">
        <v>4302</v>
      </c>
      <c r="E430">
        <f>COUNTIF('16 reserve entries'!Y:Y,'16 reserve bal'!D430)</f>
        <v>2</v>
      </c>
      <c r="F430">
        <f>COUNTIF('16 AJE data'!T:T,'16 reserve bal'!D430)</f>
        <v>0</v>
      </c>
      <c r="I430" t="s">
        <v>3114</v>
      </c>
      <c r="J430" t="s">
        <v>1464</v>
      </c>
      <c r="K430" t="s">
        <v>3396</v>
      </c>
      <c r="L430" t="s">
        <v>642</v>
      </c>
    </row>
    <row r="431" spans="1:12" x14ac:dyDescent="0.25">
      <c r="A431" s="207" t="s">
        <v>4303</v>
      </c>
      <c r="D431" t="s">
        <v>4304</v>
      </c>
      <c r="E431">
        <f>COUNTIF('16 reserve entries'!Y:Y,'16 reserve bal'!D431)</f>
        <v>1</v>
      </c>
      <c r="F431">
        <f>COUNTIF('16 AJE data'!T:T,'16 reserve bal'!D431)</f>
        <v>5</v>
      </c>
      <c r="I431" t="s">
        <v>3114</v>
      </c>
      <c r="J431" t="s">
        <v>1464</v>
      </c>
      <c r="K431" t="s">
        <v>4127</v>
      </c>
      <c r="L431" t="s">
        <v>642</v>
      </c>
    </row>
    <row r="432" spans="1:12" x14ac:dyDescent="0.25">
      <c r="A432" s="207" t="s">
        <v>4305</v>
      </c>
      <c r="D432" t="s">
        <v>4306</v>
      </c>
      <c r="E432">
        <f>COUNTIF('16 reserve entries'!Y:Y,'16 reserve bal'!D432)</f>
        <v>2</v>
      </c>
      <c r="F432">
        <f>COUNTIF('16 AJE data'!T:T,'16 reserve bal'!D432)</f>
        <v>0</v>
      </c>
      <c r="I432" t="s">
        <v>3114</v>
      </c>
      <c r="J432" t="s">
        <v>1464</v>
      </c>
      <c r="K432" t="s">
        <v>4157</v>
      </c>
      <c r="L432" t="s">
        <v>642</v>
      </c>
    </row>
    <row r="433" spans="1:12" x14ac:dyDescent="0.25">
      <c r="A433" s="207" t="s">
        <v>4307</v>
      </c>
      <c r="D433" t="s">
        <v>4308</v>
      </c>
      <c r="E433">
        <f>COUNTIF('16 reserve entries'!Y:Y,'16 reserve bal'!D433)</f>
        <v>1</v>
      </c>
      <c r="F433">
        <f>COUNTIF('16 AJE data'!T:T,'16 reserve bal'!D433)</f>
        <v>2</v>
      </c>
      <c r="I433" t="s">
        <v>3114</v>
      </c>
      <c r="J433" t="s">
        <v>1464</v>
      </c>
      <c r="K433" t="s">
        <v>4168</v>
      </c>
      <c r="L433" t="s">
        <v>642</v>
      </c>
    </row>
    <row r="434" spans="1:12" x14ac:dyDescent="0.25">
      <c r="A434" s="207" t="s">
        <v>4309</v>
      </c>
      <c r="D434" t="s">
        <v>4310</v>
      </c>
      <c r="E434">
        <f>COUNTIF('16 reserve entries'!Y:Y,'16 reserve bal'!D434)</f>
        <v>2</v>
      </c>
      <c r="F434">
        <f>COUNTIF('16 AJE data'!T:T,'16 reserve bal'!D434)</f>
        <v>0</v>
      </c>
      <c r="I434" t="s">
        <v>3114</v>
      </c>
      <c r="J434" t="s">
        <v>1464</v>
      </c>
      <c r="K434" t="s">
        <v>4311</v>
      </c>
      <c r="L434" t="s">
        <v>642</v>
      </c>
    </row>
    <row r="435" spans="1:12" x14ac:dyDescent="0.25">
      <c r="A435" s="207" t="s">
        <v>4312</v>
      </c>
      <c r="D435" t="s">
        <v>4313</v>
      </c>
      <c r="E435">
        <f>COUNTIF('16 reserve entries'!Y:Y,'16 reserve bal'!D435)</f>
        <v>1</v>
      </c>
      <c r="F435">
        <f>COUNTIF('16 AJE data'!T:T,'16 reserve bal'!D435)</f>
        <v>6</v>
      </c>
      <c r="I435" t="s">
        <v>3114</v>
      </c>
      <c r="J435" t="s">
        <v>1464</v>
      </c>
      <c r="K435" t="s">
        <v>4314</v>
      </c>
      <c r="L435" t="s">
        <v>642</v>
      </c>
    </row>
    <row r="436" spans="1:12" x14ac:dyDescent="0.25">
      <c r="A436" s="207" t="s">
        <v>4315</v>
      </c>
      <c r="D436" t="s">
        <v>4316</v>
      </c>
      <c r="E436">
        <f>COUNTIF('16 reserve entries'!Y:Y,'16 reserve bal'!D436)</f>
        <v>2</v>
      </c>
      <c r="F436">
        <f>COUNTIF('16 AJE data'!T:T,'16 reserve bal'!D436)</f>
        <v>0</v>
      </c>
      <c r="I436" t="s">
        <v>3114</v>
      </c>
      <c r="J436" t="s">
        <v>1464</v>
      </c>
      <c r="K436" t="s">
        <v>4317</v>
      </c>
      <c r="L436" t="s">
        <v>642</v>
      </c>
    </row>
    <row r="437" spans="1:12" x14ac:dyDescent="0.25">
      <c r="A437" s="207" t="s">
        <v>4318</v>
      </c>
      <c r="D437" t="s">
        <v>4319</v>
      </c>
      <c r="E437">
        <f>COUNTIF('16 reserve entries'!Y:Y,'16 reserve bal'!D437)</f>
        <v>1</v>
      </c>
      <c r="F437">
        <f>COUNTIF('16 AJE data'!T:T,'16 reserve bal'!D437)</f>
        <v>6</v>
      </c>
      <c r="I437" t="s">
        <v>3114</v>
      </c>
      <c r="J437" t="s">
        <v>1464</v>
      </c>
      <c r="K437" t="s">
        <v>4320</v>
      </c>
      <c r="L437" t="s">
        <v>642</v>
      </c>
    </row>
    <row r="438" spans="1:12" x14ac:dyDescent="0.25">
      <c r="A438" s="207" t="s">
        <v>4321</v>
      </c>
      <c r="D438" t="s">
        <v>4322</v>
      </c>
      <c r="E438">
        <f>COUNTIF('16 reserve entries'!Y:Y,'16 reserve bal'!D438)</f>
        <v>2</v>
      </c>
      <c r="F438">
        <f>COUNTIF('16 AJE data'!T:T,'16 reserve bal'!D438)</f>
        <v>0</v>
      </c>
      <c r="I438" t="s">
        <v>3114</v>
      </c>
      <c r="J438" t="s">
        <v>1464</v>
      </c>
      <c r="K438" t="s">
        <v>4323</v>
      </c>
      <c r="L438" t="s">
        <v>642</v>
      </c>
    </row>
    <row r="439" spans="1:12" x14ac:dyDescent="0.25">
      <c r="A439" s="207" t="s">
        <v>4324</v>
      </c>
      <c r="D439" t="s">
        <v>4325</v>
      </c>
      <c r="E439">
        <f>COUNTIF('16 reserve entries'!Y:Y,'16 reserve bal'!D439)</f>
        <v>1</v>
      </c>
      <c r="F439">
        <f>COUNTIF('16 AJE data'!T:T,'16 reserve bal'!D439)</f>
        <v>6</v>
      </c>
      <c r="I439" t="s">
        <v>3114</v>
      </c>
      <c r="J439" t="s">
        <v>1464</v>
      </c>
      <c r="K439" t="s">
        <v>3459</v>
      </c>
      <c r="L439" t="s">
        <v>642</v>
      </c>
    </row>
    <row r="440" spans="1:12" x14ac:dyDescent="0.25">
      <c r="A440" s="207" t="s">
        <v>4326</v>
      </c>
      <c r="D440" t="s">
        <v>4327</v>
      </c>
      <c r="E440">
        <f>COUNTIF('16 reserve entries'!Y:Y,'16 reserve bal'!D440)</f>
        <v>2</v>
      </c>
      <c r="F440">
        <f>COUNTIF('16 AJE data'!T:T,'16 reserve bal'!D440)</f>
        <v>0</v>
      </c>
      <c r="I440" t="s">
        <v>3114</v>
      </c>
      <c r="J440" t="s">
        <v>1464</v>
      </c>
      <c r="K440" t="s">
        <v>3815</v>
      </c>
      <c r="L440" t="s">
        <v>642</v>
      </c>
    </row>
    <row r="441" spans="1:12" x14ac:dyDescent="0.25">
      <c r="A441" s="207" t="s">
        <v>4328</v>
      </c>
      <c r="D441" t="s">
        <v>4329</v>
      </c>
      <c r="E441">
        <f>COUNTIF('16 reserve entries'!Y:Y,'16 reserve bal'!D441)</f>
        <v>1</v>
      </c>
      <c r="F441">
        <f>COUNTIF('16 AJE data'!T:T,'16 reserve bal'!D441)</f>
        <v>5</v>
      </c>
      <c r="I441" t="s">
        <v>3114</v>
      </c>
      <c r="J441" t="s">
        <v>1464</v>
      </c>
      <c r="K441" t="s">
        <v>3824</v>
      </c>
      <c r="L441" t="s">
        <v>642</v>
      </c>
    </row>
    <row r="442" spans="1:12" x14ac:dyDescent="0.25">
      <c r="A442" s="207" t="s">
        <v>4330</v>
      </c>
      <c r="D442" t="s">
        <v>4331</v>
      </c>
      <c r="E442">
        <f>COUNTIF('16 reserve entries'!Y:Y,'16 reserve bal'!D442)</f>
        <v>2</v>
      </c>
      <c r="F442">
        <f>COUNTIF('16 AJE data'!T:T,'16 reserve bal'!D442)</f>
        <v>0</v>
      </c>
      <c r="I442" t="s">
        <v>3114</v>
      </c>
      <c r="J442" t="s">
        <v>1464</v>
      </c>
      <c r="K442" t="s">
        <v>3924</v>
      </c>
      <c r="L442" t="s">
        <v>642</v>
      </c>
    </row>
    <row r="443" spans="1:12" x14ac:dyDescent="0.25">
      <c r="A443" s="207" t="s">
        <v>4332</v>
      </c>
      <c r="D443" t="s">
        <v>4311</v>
      </c>
      <c r="E443">
        <f>COUNTIF('16 reserve entries'!Y:Y,'16 reserve bal'!D443)</f>
        <v>1</v>
      </c>
      <c r="F443">
        <f>COUNTIF('16 AJE data'!T:T,'16 reserve bal'!D443)</f>
        <v>3</v>
      </c>
      <c r="I443" t="s">
        <v>3114</v>
      </c>
      <c r="J443" t="s">
        <v>1464</v>
      </c>
      <c r="K443" t="s">
        <v>3929</v>
      </c>
      <c r="L443" t="s">
        <v>642</v>
      </c>
    </row>
    <row r="444" spans="1:12" x14ac:dyDescent="0.25">
      <c r="A444" s="207" t="s">
        <v>4333</v>
      </c>
      <c r="D444" t="s">
        <v>4334</v>
      </c>
      <c r="E444">
        <f>COUNTIF('16 reserve entries'!Y:Y,'16 reserve bal'!D444)</f>
        <v>2</v>
      </c>
      <c r="F444">
        <f>COUNTIF('16 AJE data'!T:T,'16 reserve bal'!D444)</f>
        <v>0</v>
      </c>
      <c r="I444" t="s">
        <v>3114</v>
      </c>
      <c r="J444" t="s">
        <v>1464</v>
      </c>
      <c r="K444" t="s">
        <v>3955</v>
      </c>
      <c r="L444" t="s">
        <v>642</v>
      </c>
    </row>
    <row r="445" spans="1:12" x14ac:dyDescent="0.25">
      <c r="A445" s="207" t="s">
        <v>4335</v>
      </c>
      <c r="D445" t="s">
        <v>4314</v>
      </c>
      <c r="E445">
        <f>COUNTIF('16 reserve entries'!Y:Y,'16 reserve bal'!D445)</f>
        <v>1</v>
      </c>
      <c r="F445">
        <f>COUNTIF('16 AJE data'!T:T,'16 reserve bal'!D445)</f>
        <v>7</v>
      </c>
      <c r="I445" t="s">
        <v>3114</v>
      </c>
      <c r="J445" t="s">
        <v>1464</v>
      </c>
      <c r="K445" t="s">
        <v>3934</v>
      </c>
      <c r="L445" t="s">
        <v>642</v>
      </c>
    </row>
    <row r="446" spans="1:12" x14ac:dyDescent="0.25">
      <c r="A446" s="207" t="s">
        <v>4336</v>
      </c>
      <c r="D446" t="s">
        <v>4337</v>
      </c>
      <c r="E446">
        <f>COUNTIF('16 reserve entries'!Y:Y,'16 reserve bal'!D446)</f>
        <v>2</v>
      </c>
      <c r="F446">
        <f>COUNTIF('16 AJE data'!T:T,'16 reserve bal'!D446)</f>
        <v>0</v>
      </c>
      <c r="I446" t="s">
        <v>3114</v>
      </c>
      <c r="J446" t="s">
        <v>1464</v>
      </c>
      <c r="K446" t="s">
        <v>3937</v>
      </c>
      <c r="L446" t="s">
        <v>642</v>
      </c>
    </row>
    <row r="447" spans="1:12" x14ac:dyDescent="0.25">
      <c r="A447" s="207" t="s">
        <v>4338</v>
      </c>
      <c r="D447" t="s">
        <v>4339</v>
      </c>
      <c r="E447">
        <f>COUNTIF('16 reserve entries'!Y:Y,'16 reserve bal'!D447)</f>
        <v>2</v>
      </c>
      <c r="F447">
        <f>COUNTIF('16 AJE data'!T:T,'16 reserve bal'!D447)</f>
        <v>0</v>
      </c>
      <c r="I447" t="s">
        <v>3114</v>
      </c>
      <c r="J447" t="s">
        <v>1464</v>
      </c>
      <c r="K447" t="s">
        <v>4045</v>
      </c>
      <c r="L447" t="s">
        <v>642</v>
      </c>
    </row>
    <row r="448" spans="1:12" x14ac:dyDescent="0.25">
      <c r="A448" s="207" t="s">
        <v>4340</v>
      </c>
      <c r="D448" t="s">
        <v>4341</v>
      </c>
      <c r="E448">
        <f>COUNTIF('16 reserve entries'!Y:Y,'16 reserve bal'!D448)</f>
        <v>1</v>
      </c>
      <c r="F448">
        <f>COUNTIF('16 AJE data'!T:T,'16 reserve bal'!D448)</f>
        <v>6</v>
      </c>
      <c r="I448" t="s">
        <v>3114</v>
      </c>
      <c r="J448" t="s">
        <v>1464</v>
      </c>
      <c r="K448" t="s">
        <v>3943</v>
      </c>
      <c r="L448" t="s">
        <v>642</v>
      </c>
    </row>
    <row r="449" spans="1:12" x14ac:dyDescent="0.25">
      <c r="A449" s="207" t="s">
        <v>4342</v>
      </c>
      <c r="D449" t="s">
        <v>4343</v>
      </c>
      <c r="E449">
        <f>COUNTIF('16 reserve entries'!Y:Y,'16 reserve bal'!D449)</f>
        <v>2</v>
      </c>
      <c r="F449">
        <f>COUNTIF('16 AJE data'!T:T,'16 reserve bal'!D449)</f>
        <v>0</v>
      </c>
      <c r="I449" t="s">
        <v>3114</v>
      </c>
      <c r="J449" t="s">
        <v>1464</v>
      </c>
      <c r="K449" t="s">
        <v>4344</v>
      </c>
      <c r="L449" t="s">
        <v>642</v>
      </c>
    </row>
    <row r="450" spans="1:12" x14ac:dyDescent="0.25">
      <c r="A450" s="207" t="s">
        <v>4345</v>
      </c>
      <c r="D450" t="s">
        <v>4346</v>
      </c>
      <c r="E450">
        <f>COUNTIF('16 reserve entries'!Y:Y,'16 reserve bal'!D450)</f>
        <v>1</v>
      </c>
      <c r="F450">
        <f>COUNTIF('16 AJE data'!T:T,'16 reserve bal'!D450)</f>
        <v>3</v>
      </c>
      <c r="I450" t="s">
        <v>3114</v>
      </c>
      <c r="J450" t="s">
        <v>101</v>
      </c>
      <c r="K450" t="s">
        <v>3280</v>
      </c>
      <c r="L450" t="s">
        <v>642</v>
      </c>
    </row>
    <row r="451" spans="1:12" x14ac:dyDescent="0.25">
      <c r="A451" s="207" t="s">
        <v>4347</v>
      </c>
      <c r="D451" t="s">
        <v>4348</v>
      </c>
      <c r="E451">
        <f>COUNTIF('16 reserve entries'!Y:Y,'16 reserve bal'!D451)</f>
        <v>2</v>
      </c>
      <c r="F451">
        <f>COUNTIF('16 AJE data'!T:T,'16 reserve bal'!D451)</f>
        <v>0</v>
      </c>
      <c r="I451" t="s">
        <v>3114</v>
      </c>
      <c r="J451" t="s">
        <v>101</v>
      </c>
      <c r="K451" t="s">
        <v>3247</v>
      </c>
      <c r="L451" t="s">
        <v>642</v>
      </c>
    </row>
    <row r="452" spans="1:12" x14ac:dyDescent="0.25">
      <c r="A452" s="207" t="s">
        <v>4349</v>
      </c>
      <c r="D452" t="s">
        <v>4350</v>
      </c>
      <c r="E452">
        <f>COUNTIF('16 reserve entries'!Y:Y,'16 reserve bal'!D452)</f>
        <v>1</v>
      </c>
      <c r="F452">
        <f>COUNTIF('16 AJE data'!T:T,'16 reserve bal'!D452)</f>
        <v>5</v>
      </c>
      <c r="I452" t="s">
        <v>3114</v>
      </c>
      <c r="J452" t="s">
        <v>101</v>
      </c>
      <c r="K452" t="s">
        <v>3256</v>
      </c>
      <c r="L452" t="s">
        <v>642</v>
      </c>
    </row>
    <row r="453" spans="1:12" x14ac:dyDescent="0.25">
      <c r="A453" s="207" t="s">
        <v>4351</v>
      </c>
      <c r="D453" t="s">
        <v>4352</v>
      </c>
      <c r="E453">
        <f>COUNTIF('16 reserve entries'!Y:Y,'16 reserve bal'!D453)</f>
        <v>2</v>
      </c>
      <c r="F453">
        <f>COUNTIF('16 AJE data'!T:T,'16 reserve bal'!D453)</f>
        <v>0</v>
      </c>
      <c r="I453" t="s">
        <v>3114</v>
      </c>
      <c r="J453" t="s">
        <v>101</v>
      </c>
      <c r="K453" t="s">
        <v>3583</v>
      </c>
      <c r="L453" t="s">
        <v>642</v>
      </c>
    </row>
    <row r="454" spans="1:12" x14ac:dyDescent="0.25">
      <c r="A454" s="207" t="s">
        <v>4353</v>
      </c>
      <c r="D454" t="s">
        <v>4354</v>
      </c>
      <c r="E454">
        <f>COUNTIF('16 reserve entries'!Y:Y,'16 reserve bal'!D454)</f>
        <v>1</v>
      </c>
      <c r="F454">
        <f>COUNTIF('16 AJE data'!T:T,'16 reserve bal'!D454)</f>
        <v>4</v>
      </c>
      <c r="I454" t="s">
        <v>3114</v>
      </c>
      <c r="J454" t="s">
        <v>101</v>
      </c>
      <c r="K454" t="s">
        <v>3592</v>
      </c>
      <c r="L454" t="s">
        <v>642</v>
      </c>
    </row>
    <row r="455" spans="1:12" x14ac:dyDescent="0.25">
      <c r="A455" s="207" t="s">
        <v>4355</v>
      </c>
      <c r="D455" t="s">
        <v>4356</v>
      </c>
      <c r="E455">
        <f>COUNTIF('16 reserve entries'!Y:Y,'16 reserve bal'!D455)</f>
        <v>2</v>
      </c>
      <c r="F455">
        <f>COUNTIF('16 AJE data'!T:T,'16 reserve bal'!D455)</f>
        <v>0</v>
      </c>
      <c r="I455" t="s">
        <v>3114</v>
      </c>
      <c r="J455" t="s">
        <v>101</v>
      </c>
      <c r="K455" t="s">
        <v>3595</v>
      </c>
      <c r="L455" t="s">
        <v>642</v>
      </c>
    </row>
    <row r="456" spans="1:12" x14ac:dyDescent="0.25">
      <c r="A456" s="207" t="s">
        <v>4357</v>
      </c>
      <c r="D456" t="s">
        <v>4358</v>
      </c>
      <c r="E456">
        <f>COUNTIF('16 reserve entries'!Y:Y,'16 reserve bal'!D456)</f>
        <v>1</v>
      </c>
      <c r="F456">
        <f>COUNTIF('16 AJE data'!T:T,'16 reserve bal'!D456)</f>
        <v>0</v>
      </c>
      <c r="I456" t="s">
        <v>3114</v>
      </c>
      <c r="J456" t="s">
        <v>104</v>
      </c>
      <c r="K456" t="s">
        <v>3806</v>
      </c>
      <c r="L456" t="s">
        <v>642</v>
      </c>
    </row>
    <row r="457" spans="1:12" x14ac:dyDescent="0.25">
      <c r="A457" s="207" t="s">
        <v>4359</v>
      </c>
      <c r="D457" t="s">
        <v>4360</v>
      </c>
      <c r="E457">
        <f>COUNTIF('16 reserve entries'!Y:Y,'16 reserve bal'!D457)</f>
        <v>2</v>
      </c>
      <c r="F457">
        <f>COUNTIF('16 AJE data'!T:T,'16 reserve bal'!D457)</f>
        <v>0</v>
      </c>
      <c r="I457" t="s">
        <v>3114</v>
      </c>
      <c r="J457" t="s">
        <v>104</v>
      </c>
      <c r="K457" t="s">
        <v>3809</v>
      </c>
      <c r="L457" t="s">
        <v>642</v>
      </c>
    </row>
    <row r="458" spans="1:12" x14ac:dyDescent="0.25">
      <c r="A458" s="207" t="s">
        <v>4361</v>
      </c>
      <c r="D458" t="s">
        <v>4317</v>
      </c>
      <c r="E458">
        <f>COUNTIF('16 reserve entries'!Y:Y,'16 reserve bal'!D458)</f>
        <v>1</v>
      </c>
      <c r="F458">
        <f>COUNTIF('16 AJE data'!T:T,'16 reserve bal'!D458)</f>
        <v>3</v>
      </c>
      <c r="I458" t="s">
        <v>3114</v>
      </c>
      <c r="J458" t="s">
        <v>104</v>
      </c>
      <c r="K458" t="s">
        <v>3907</v>
      </c>
      <c r="L458" t="s">
        <v>642</v>
      </c>
    </row>
    <row r="459" spans="1:12" x14ac:dyDescent="0.25">
      <c r="A459" s="207" t="s">
        <v>4362</v>
      </c>
      <c r="D459" t="s">
        <v>4363</v>
      </c>
      <c r="E459">
        <f>COUNTIF('16 reserve entries'!Y:Y,'16 reserve bal'!D459)</f>
        <v>2</v>
      </c>
      <c r="F459">
        <f>COUNTIF('16 AJE data'!T:T,'16 reserve bal'!D459)</f>
        <v>0</v>
      </c>
      <c r="I459" t="s">
        <v>3114</v>
      </c>
      <c r="J459" t="s">
        <v>104</v>
      </c>
      <c r="K459" t="s">
        <v>3910</v>
      </c>
      <c r="L459" t="s">
        <v>642</v>
      </c>
    </row>
    <row r="460" spans="1:12" x14ac:dyDescent="0.25">
      <c r="A460" s="207" t="s">
        <v>4364</v>
      </c>
      <c r="D460" t="s">
        <v>4320</v>
      </c>
      <c r="E460">
        <f>COUNTIF('16 reserve entries'!Y:Y,'16 reserve bal'!D460)</f>
        <v>1</v>
      </c>
      <c r="F460">
        <f>COUNTIF('16 AJE data'!T:T,'16 reserve bal'!D460)</f>
        <v>3</v>
      </c>
      <c r="I460" t="s">
        <v>3114</v>
      </c>
      <c r="J460" t="s">
        <v>104</v>
      </c>
      <c r="K460" t="s">
        <v>3951</v>
      </c>
      <c r="L460" t="s">
        <v>642</v>
      </c>
    </row>
    <row r="461" spans="1:12" x14ac:dyDescent="0.25">
      <c r="A461" s="207" t="s">
        <v>4365</v>
      </c>
      <c r="D461" t="s">
        <v>4366</v>
      </c>
      <c r="E461">
        <f>COUNTIF('16 reserve entries'!Y:Y,'16 reserve bal'!D461)</f>
        <v>2</v>
      </c>
      <c r="F461">
        <f>COUNTIF('16 AJE data'!T:T,'16 reserve bal'!D461)</f>
        <v>0</v>
      </c>
      <c r="I461" t="s">
        <v>3114</v>
      </c>
      <c r="J461" t="s">
        <v>104</v>
      </c>
      <c r="K461" t="s">
        <v>3913</v>
      </c>
      <c r="L461" t="s">
        <v>642</v>
      </c>
    </row>
    <row r="462" spans="1:12" x14ac:dyDescent="0.25">
      <c r="A462" s="207" t="s">
        <v>4367</v>
      </c>
      <c r="D462" t="s">
        <v>4368</v>
      </c>
      <c r="E462">
        <f>COUNTIF('16 reserve entries'!Y:Y,'16 reserve bal'!D462)</f>
        <v>2</v>
      </c>
      <c r="F462">
        <f>COUNTIF('16 AJE data'!T:T,'16 reserve bal'!D462)</f>
        <v>0</v>
      </c>
      <c r="I462" t="s">
        <v>3114</v>
      </c>
      <c r="J462" t="s">
        <v>104</v>
      </c>
      <c r="K462" t="s">
        <v>3262</v>
      </c>
      <c r="L462" t="s">
        <v>642</v>
      </c>
    </row>
    <row r="463" spans="1:12" x14ac:dyDescent="0.25">
      <c r="A463" s="207" t="s">
        <v>4369</v>
      </c>
      <c r="D463" t="s">
        <v>4370</v>
      </c>
      <c r="E463">
        <f>COUNTIF('16 reserve entries'!Y:Y,'16 reserve bal'!D463)</f>
        <v>2</v>
      </c>
      <c r="F463">
        <f>COUNTIF('16 AJE data'!T:T,'16 reserve bal'!D463)</f>
        <v>0</v>
      </c>
      <c r="I463" t="s">
        <v>3114</v>
      </c>
      <c r="J463" t="s">
        <v>104</v>
      </c>
      <c r="K463" t="s">
        <v>3812</v>
      </c>
      <c r="L463" t="s">
        <v>642</v>
      </c>
    </row>
    <row r="464" spans="1:12" x14ac:dyDescent="0.25">
      <c r="A464" s="207" t="s">
        <v>4371</v>
      </c>
      <c r="D464" t="s">
        <v>4372</v>
      </c>
      <c r="E464">
        <f>COUNTIF('16 reserve entries'!Y:Y,'16 reserve bal'!D464)</f>
        <v>1</v>
      </c>
      <c r="F464">
        <f>COUNTIF('16 AJE data'!T:T,'16 reserve bal'!D464)</f>
        <v>0</v>
      </c>
      <c r="I464" t="s">
        <v>3114</v>
      </c>
      <c r="J464" t="s">
        <v>104</v>
      </c>
      <c r="K464" t="s">
        <v>3927</v>
      </c>
      <c r="L464" t="s">
        <v>642</v>
      </c>
    </row>
    <row r="465" spans="1:12" x14ac:dyDescent="0.25">
      <c r="A465" s="207" t="s">
        <v>4373</v>
      </c>
      <c r="D465" t="s">
        <v>4374</v>
      </c>
      <c r="E465">
        <f>COUNTIF('16 reserve entries'!Y:Y,'16 reserve bal'!D465)</f>
        <v>2</v>
      </c>
      <c r="F465">
        <f>COUNTIF('16 AJE data'!T:T,'16 reserve bal'!D465)</f>
        <v>0</v>
      </c>
      <c r="I465" t="s">
        <v>3114</v>
      </c>
      <c r="J465" t="s">
        <v>104</v>
      </c>
      <c r="K465" t="s">
        <v>3815</v>
      </c>
      <c r="L465" t="s">
        <v>642</v>
      </c>
    </row>
    <row r="466" spans="1:12" x14ac:dyDescent="0.25">
      <c r="A466" s="207" t="s">
        <v>4375</v>
      </c>
      <c r="D466" t="s">
        <v>4376</v>
      </c>
      <c r="E466">
        <f>COUNTIF('16 reserve entries'!Y:Y,'16 reserve bal'!D466)</f>
        <v>2</v>
      </c>
      <c r="F466">
        <f>COUNTIF('16 AJE data'!T:T,'16 reserve bal'!D466)</f>
        <v>0</v>
      </c>
      <c r="I466" t="s">
        <v>3114</v>
      </c>
      <c r="J466" t="s">
        <v>104</v>
      </c>
      <c r="K466" t="s">
        <v>3929</v>
      </c>
      <c r="L466" t="s">
        <v>642</v>
      </c>
    </row>
    <row r="467" spans="1:12" x14ac:dyDescent="0.25">
      <c r="A467" s="207" t="s">
        <v>4377</v>
      </c>
      <c r="D467" t="s">
        <v>4378</v>
      </c>
      <c r="E467">
        <f>COUNTIF('16 reserve entries'!Y:Y,'16 reserve bal'!D467)</f>
        <v>2</v>
      </c>
      <c r="F467">
        <f>COUNTIF('16 AJE data'!T:T,'16 reserve bal'!D467)</f>
        <v>0</v>
      </c>
      <c r="I467" t="s">
        <v>3114</v>
      </c>
      <c r="J467" t="s">
        <v>104</v>
      </c>
      <c r="K467" t="s">
        <v>3943</v>
      </c>
      <c r="L467" t="s">
        <v>642</v>
      </c>
    </row>
    <row r="468" spans="1:12" x14ac:dyDescent="0.25">
      <c r="A468" s="207" t="s">
        <v>4379</v>
      </c>
      <c r="D468" t="s">
        <v>4380</v>
      </c>
      <c r="E468">
        <f>COUNTIF('16 reserve entries'!Y:Y,'16 reserve bal'!D468)</f>
        <v>2</v>
      </c>
      <c r="F468">
        <f>COUNTIF('16 AJE data'!T:T,'16 reserve bal'!D468)</f>
        <v>0</v>
      </c>
      <c r="I468" t="s">
        <v>3114</v>
      </c>
      <c r="J468" t="s">
        <v>106</v>
      </c>
      <c r="K468" t="s">
        <v>3408</v>
      </c>
      <c r="L468" t="s">
        <v>642</v>
      </c>
    </row>
    <row r="469" spans="1:12" x14ac:dyDescent="0.25">
      <c r="A469" s="207" t="s">
        <v>4381</v>
      </c>
      <c r="D469" t="s">
        <v>4382</v>
      </c>
      <c r="E469">
        <f>COUNTIF('16 reserve entries'!Y:Y,'16 reserve bal'!D469)</f>
        <v>2</v>
      </c>
      <c r="F469">
        <f>COUNTIF('16 AJE data'!T:T,'16 reserve bal'!D469)</f>
        <v>0</v>
      </c>
      <c r="I469" t="s">
        <v>3114</v>
      </c>
      <c r="J469" t="s">
        <v>106</v>
      </c>
      <c r="K469" t="s">
        <v>3417</v>
      </c>
      <c r="L469" t="s">
        <v>642</v>
      </c>
    </row>
    <row r="470" spans="1:12" x14ac:dyDescent="0.25">
      <c r="A470" s="207" t="s">
        <v>4383</v>
      </c>
      <c r="D470" t="s">
        <v>4384</v>
      </c>
      <c r="E470">
        <f>COUNTIF('16 reserve entries'!Y:Y,'16 reserve bal'!D470)</f>
        <v>2</v>
      </c>
      <c r="F470">
        <f>COUNTIF('16 AJE data'!T:T,'16 reserve bal'!D470)</f>
        <v>0</v>
      </c>
      <c r="I470" t="s">
        <v>3114</v>
      </c>
      <c r="J470" t="s">
        <v>106</v>
      </c>
      <c r="K470" t="s">
        <v>3247</v>
      </c>
      <c r="L470" t="s">
        <v>642</v>
      </c>
    </row>
    <row r="471" spans="1:12" x14ac:dyDescent="0.25">
      <c r="A471" s="207" t="s">
        <v>4385</v>
      </c>
      <c r="D471" t="s">
        <v>4386</v>
      </c>
      <c r="E471">
        <f>COUNTIF('16 reserve entries'!Y:Y,'16 reserve bal'!D471)</f>
        <v>2</v>
      </c>
      <c r="F471">
        <f>COUNTIF('16 AJE data'!T:T,'16 reserve bal'!D471)</f>
        <v>0</v>
      </c>
      <c r="I471" t="s">
        <v>3114</v>
      </c>
      <c r="J471" t="s">
        <v>166</v>
      </c>
      <c r="K471" t="s">
        <v>3459</v>
      </c>
      <c r="L471" t="s">
        <v>642</v>
      </c>
    </row>
    <row r="472" spans="1:12" x14ac:dyDescent="0.25">
      <c r="A472" s="207" t="s">
        <v>4387</v>
      </c>
      <c r="D472" t="s">
        <v>4388</v>
      </c>
      <c r="E472">
        <f>COUNTIF('16 reserve entries'!Y:Y,'16 reserve bal'!D472)</f>
        <v>2</v>
      </c>
      <c r="F472">
        <f>COUNTIF('16 AJE data'!T:T,'16 reserve bal'!D472)</f>
        <v>0</v>
      </c>
      <c r="I472" t="s">
        <v>3114</v>
      </c>
      <c r="J472" t="s">
        <v>167</v>
      </c>
      <c r="K472" t="s">
        <v>4389</v>
      </c>
      <c r="L472" t="s">
        <v>642</v>
      </c>
    </row>
    <row r="473" spans="1:12" x14ac:dyDescent="0.25">
      <c r="A473" s="207" t="s">
        <v>4390</v>
      </c>
      <c r="D473" t="s">
        <v>4391</v>
      </c>
      <c r="E473">
        <f>COUNTIF('16 reserve entries'!Y:Y,'16 reserve bal'!D473)</f>
        <v>2</v>
      </c>
      <c r="F473">
        <f>COUNTIF('16 AJE data'!T:T,'16 reserve bal'!D473)</f>
        <v>0</v>
      </c>
      <c r="I473" t="s">
        <v>3114</v>
      </c>
      <c r="J473" t="s">
        <v>167</v>
      </c>
      <c r="K473" t="s">
        <v>4392</v>
      </c>
      <c r="L473" t="s">
        <v>642</v>
      </c>
    </row>
    <row r="474" spans="1:12" x14ac:dyDescent="0.25">
      <c r="A474" s="207" t="s">
        <v>4393</v>
      </c>
      <c r="D474" t="s">
        <v>4394</v>
      </c>
      <c r="E474">
        <f>COUNTIF('16 reserve entries'!Y:Y,'16 reserve bal'!D474)</f>
        <v>2</v>
      </c>
      <c r="F474">
        <f>COUNTIF('16 AJE data'!T:T,'16 reserve bal'!D474)</f>
        <v>0</v>
      </c>
      <c r="I474" t="s">
        <v>3114</v>
      </c>
      <c r="J474" t="s">
        <v>167</v>
      </c>
      <c r="K474" t="s">
        <v>4395</v>
      </c>
      <c r="L474" t="s">
        <v>642</v>
      </c>
    </row>
    <row r="475" spans="1:12" x14ac:dyDescent="0.25">
      <c r="A475" s="207" t="s">
        <v>4396</v>
      </c>
      <c r="D475" t="s">
        <v>4397</v>
      </c>
      <c r="E475">
        <f>COUNTIF('16 reserve entries'!Y:Y,'16 reserve bal'!D475)</f>
        <v>2</v>
      </c>
      <c r="F475">
        <f>COUNTIF('16 AJE data'!T:T,'16 reserve bal'!D475)</f>
        <v>0</v>
      </c>
      <c r="I475" t="s">
        <v>3114</v>
      </c>
      <c r="J475" t="s">
        <v>167</v>
      </c>
      <c r="K475" t="s">
        <v>4398</v>
      </c>
      <c r="L475" t="s">
        <v>642</v>
      </c>
    </row>
    <row r="476" spans="1:12" x14ac:dyDescent="0.25">
      <c r="A476" s="207" t="s">
        <v>4399</v>
      </c>
      <c r="D476" t="s">
        <v>4400</v>
      </c>
      <c r="E476">
        <f>COUNTIF('16 reserve entries'!Y:Y,'16 reserve bal'!D476)</f>
        <v>2</v>
      </c>
      <c r="F476">
        <f>COUNTIF('16 AJE data'!T:T,'16 reserve bal'!D476)</f>
        <v>0</v>
      </c>
      <c r="I476" t="s">
        <v>3114</v>
      </c>
      <c r="J476" t="s">
        <v>167</v>
      </c>
      <c r="K476" t="s">
        <v>4401</v>
      </c>
      <c r="L476" t="s">
        <v>642</v>
      </c>
    </row>
    <row r="477" spans="1:12" x14ac:dyDescent="0.25">
      <c r="A477" s="207" t="s">
        <v>4402</v>
      </c>
      <c r="D477" t="s">
        <v>4403</v>
      </c>
      <c r="E477">
        <f>COUNTIF('16 reserve entries'!Y:Y,'16 reserve bal'!D477)</f>
        <v>2</v>
      </c>
      <c r="F477">
        <f>COUNTIF('16 AJE data'!T:T,'16 reserve bal'!D477)</f>
        <v>0</v>
      </c>
      <c r="I477" t="s">
        <v>3114</v>
      </c>
      <c r="J477" t="s">
        <v>167</v>
      </c>
      <c r="K477" t="s">
        <v>3459</v>
      </c>
      <c r="L477" t="s">
        <v>642</v>
      </c>
    </row>
    <row r="478" spans="1:12" x14ac:dyDescent="0.25">
      <c r="A478" s="207" t="s">
        <v>4404</v>
      </c>
      <c r="D478" t="s">
        <v>4405</v>
      </c>
      <c r="E478">
        <f>COUNTIF('16 reserve entries'!Y:Y,'16 reserve bal'!D478)</f>
        <v>2</v>
      </c>
      <c r="F478">
        <f>COUNTIF('16 AJE data'!T:T,'16 reserve bal'!D478)</f>
        <v>0</v>
      </c>
      <c r="I478" t="s">
        <v>3114</v>
      </c>
      <c r="J478" t="s">
        <v>168</v>
      </c>
      <c r="K478" t="s">
        <v>4389</v>
      </c>
      <c r="L478" t="s">
        <v>642</v>
      </c>
    </row>
    <row r="479" spans="1:12" x14ac:dyDescent="0.25">
      <c r="A479" s="207" t="s">
        <v>4406</v>
      </c>
      <c r="D479" t="s">
        <v>4407</v>
      </c>
      <c r="E479">
        <f>COUNTIF('16 reserve entries'!Y:Y,'16 reserve bal'!D479)</f>
        <v>2</v>
      </c>
      <c r="F479">
        <f>COUNTIF('16 AJE data'!T:T,'16 reserve bal'!D479)</f>
        <v>0</v>
      </c>
      <c r="I479" t="s">
        <v>3114</v>
      </c>
      <c r="J479" t="s">
        <v>168</v>
      </c>
      <c r="K479" t="s">
        <v>4392</v>
      </c>
      <c r="L479" t="s">
        <v>642</v>
      </c>
    </row>
    <row r="480" spans="1:12" x14ac:dyDescent="0.25">
      <c r="A480" s="207" t="s">
        <v>4408</v>
      </c>
      <c r="D480" t="s">
        <v>4409</v>
      </c>
      <c r="E480">
        <f>COUNTIF('16 reserve entries'!Y:Y,'16 reserve bal'!D480)</f>
        <v>2</v>
      </c>
      <c r="F480">
        <f>COUNTIF('16 AJE data'!T:T,'16 reserve bal'!D480)</f>
        <v>0</v>
      </c>
      <c r="I480" t="s">
        <v>3114</v>
      </c>
      <c r="J480" t="s">
        <v>168</v>
      </c>
      <c r="K480" t="s">
        <v>4395</v>
      </c>
      <c r="L480" t="s">
        <v>642</v>
      </c>
    </row>
    <row r="481" spans="1:12" x14ac:dyDescent="0.25">
      <c r="A481" s="207" t="s">
        <v>4410</v>
      </c>
      <c r="D481" t="s">
        <v>4411</v>
      </c>
      <c r="E481">
        <f>COUNTIF('16 reserve entries'!Y:Y,'16 reserve bal'!D481)</f>
        <v>1</v>
      </c>
      <c r="F481">
        <f>COUNTIF('16 AJE data'!T:T,'16 reserve bal'!D481)</f>
        <v>0</v>
      </c>
      <c r="I481" t="s">
        <v>3114</v>
      </c>
      <c r="J481" t="s">
        <v>168</v>
      </c>
      <c r="K481" t="s">
        <v>4398</v>
      </c>
      <c r="L481" t="s">
        <v>642</v>
      </c>
    </row>
    <row r="482" spans="1:12" x14ac:dyDescent="0.25">
      <c r="A482" s="207" t="s">
        <v>4412</v>
      </c>
      <c r="D482" t="s">
        <v>4413</v>
      </c>
      <c r="E482">
        <f>COUNTIF('16 reserve entries'!Y:Y,'16 reserve bal'!D482)</f>
        <v>1</v>
      </c>
      <c r="F482">
        <f>COUNTIF('16 AJE data'!T:T,'16 reserve bal'!D482)</f>
        <v>0</v>
      </c>
      <c r="I482" t="s">
        <v>3114</v>
      </c>
      <c r="J482" t="s">
        <v>168</v>
      </c>
      <c r="K482" t="s">
        <v>4323</v>
      </c>
      <c r="L482" t="s">
        <v>642</v>
      </c>
    </row>
    <row r="483" spans="1:12" x14ac:dyDescent="0.25">
      <c r="A483" s="207" t="s">
        <v>4414</v>
      </c>
      <c r="D483" t="s">
        <v>3453</v>
      </c>
      <c r="E483">
        <f>COUNTIF('16 reserve entries'!Y:Y,'16 reserve bal'!D483)</f>
        <v>1</v>
      </c>
      <c r="F483">
        <f>COUNTIF('16 AJE data'!T:T,'16 reserve bal'!D483)</f>
        <v>2</v>
      </c>
      <c r="I483" t="s">
        <v>3114</v>
      </c>
      <c r="J483" t="s">
        <v>168</v>
      </c>
      <c r="K483" t="s">
        <v>4401</v>
      </c>
      <c r="L483" t="s">
        <v>642</v>
      </c>
    </row>
    <row r="484" spans="1:12" x14ac:dyDescent="0.25">
      <c r="A484" s="207" t="s">
        <v>4415</v>
      </c>
      <c r="D484" t="s">
        <v>4416</v>
      </c>
      <c r="E484">
        <f>COUNTIF('16 reserve entries'!Y:Y,'16 reserve bal'!D484)</f>
        <v>1</v>
      </c>
      <c r="F484">
        <f>COUNTIF('16 AJE data'!T:T,'16 reserve bal'!D484)</f>
        <v>0</v>
      </c>
      <c r="I484" t="s">
        <v>3114</v>
      </c>
      <c r="J484" t="s">
        <v>170</v>
      </c>
      <c r="K484" t="s">
        <v>4389</v>
      </c>
      <c r="L484" t="s">
        <v>642</v>
      </c>
    </row>
    <row r="485" spans="1:12" x14ac:dyDescent="0.25">
      <c r="A485" s="207" t="s">
        <v>4417</v>
      </c>
      <c r="D485" t="s">
        <v>3456</v>
      </c>
      <c r="E485">
        <f>COUNTIF('16 reserve entries'!Y:Y,'16 reserve bal'!D485)</f>
        <v>1</v>
      </c>
      <c r="F485">
        <f>COUNTIF('16 AJE data'!T:T,'16 reserve bal'!D485)</f>
        <v>2</v>
      </c>
      <c r="I485" t="s">
        <v>3114</v>
      </c>
      <c r="J485" t="s">
        <v>170</v>
      </c>
      <c r="K485" t="s">
        <v>4392</v>
      </c>
      <c r="L485" t="s">
        <v>642</v>
      </c>
    </row>
    <row r="486" spans="1:12" x14ac:dyDescent="0.25">
      <c r="A486" s="207" t="s">
        <v>4418</v>
      </c>
      <c r="D486" t="s">
        <v>4419</v>
      </c>
      <c r="E486">
        <f>COUNTIF('16 reserve entries'!Y:Y,'16 reserve bal'!D486)</f>
        <v>1</v>
      </c>
      <c r="F486">
        <f>COUNTIF('16 AJE data'!T:T,'16 reserve bal'!D486)</f>
        <v>0</v>
      </c>
      <c r="I486" t="s">
        <v>3114</v>
      </c>
      <c r="J486" t="s">
        <v>170</v>
      </c>
      <c r="K486" t="s">
        <v>4395</v>
      </c>
      <c r="L486" t="s">
        <v>642</v>
      </c>
    </row>
    <row r="487" spans="1:12" x14ac:dyDescent="0.25">
      <c r="A487" s="207" t="s">
        <v>4420</v>
      </c>
      <c r="D487" t="s">
        <v>4421</v>
      </c>
      <c r="E487">
        <f>COUNTIF('16 reserve entries'!Y:Y,'16 reserve bal'!D487)</f>
        <v>0</v>
      </c>
      <c r="F487">
        <f>COUNTIF('16 AJE data'!T:T,'16 reserve bal'!D487)</f>
        <v>1</v>
      </c>
      <c r="I487" t="s">
        <v>3114</v>
      </c>
      <c r="J487" t="s">
        <v>170</v>
      </c>
      <c r="K487" t="s">
        <v>4398</v>
      </c>
      <c r="L487" t="s">
        <v>642</v>
      </c>
    </row>
    <row r="488" spans="1:12" x14ac:dyDescent="0.25">
      <c r="A488" s="207" t="s">
        <v>4422</v>
      </c>
      <c r="D488" t="s">
        <v>3886</v>
      </c>
      <c r="E488">
        <f>COUNTIF('16 reserve entries'!Y:Y,'16 reserve bal'!D488)</f>
        <v>0</v>
      </c>
      <c r="F488">
        <f>COUNTIF('16 AJE data'!T:T,'16 reserve bal'!D488)</f>
        <v>4</v>
      </c>
      <c r="I488" t="s">
        <v>3114</v>
      </c>
      <c r="J488" t="s">
        <v>170</v>
      </c>
      <c r="K488" t="s">
        <v>4401</v>
      </c>
      <c r="L488" t="s">
        <v>642</v>
      </c>
    </row>
    <row r="489" spans="1:12" x14ac:dyDescent="0.25">
      <c r="A489" s="207" t="s">
        <v>4423</v>
      </c>
      <c r="D489" t="s">
        <v>4424</v>
      </c>
      <c r="E489">
        <f>COUNTIF('16 reserve entries'!Y:Y,'16 reserve bal'!D489)</f>
        <v>1</v>
      </c>
      <c r="F489">
        <f>COUNTIF('16 AJE data'!T:T,'16 reserve bal'!D489)</f>
        <v>0</v>
      </c>
      <c r="I489" t="s">
        <v>3114</v>
      </c>
      <c r="J489" t="s">
        <v>170</v>
      </c>
      <c r="K489" t="s">
        <v>3459</v>
      </c>
      <c r="L489" t="s">
        <v>642</v>
      </c>
    </row>
    <row r="490" spans="1:12" x14ac:dyDescent="0.25">
      <c r="A490" s="207" t="s">
        <v>4425</v>
      </c>
      <c r="D490" t="s">
        <v>4426</v>
      </c>
      <c r="E490">
        <f>COUNTIF('16 reserve entries'!Y:Y,'16 reserve bal'!D490)</f>
        <v>0</v>
      </c>
      <c r="F490">
        <f>COUNTIF('16 AJE data'!T:T,'16 reserve bal'!D490)</f>
        <v>1</v>
      </c>
      <c r="I490" t="s">
        <v>3114</v>
      </c>
      <c r="J490" t="s">
        <v>170</v>
      </c>
      <c r="K490" t="s">
        <v>4427</v>
      </c>
      <c r="L490" t="s">
        <v>642</v>
      </c>
    </row>
    <row r="491" spans="1:12" x14ac:dyDescent="0.25">
      <c r="A491" s="207" t="s">
        <v>4428</v>
      </c>
      <c r="D491" t="s">
        <v>4429</v>
      </c>
      <c r="E491">
        <f>COUNTIF('16 reserve entries'!Y:Y,'16 reserve bal'!D491)</f>
        <v>1</v>
      </c>
      <c r="F491">
        <f>COUNTIF('16 AJE data'!T:T,'16 reserve bal'!D491)</f>
        <v>0</v>
      </c>
      <c r="I491" t="s">
        <v>3114</v>
      </c>
      <c r="J491" t="s">
        <v>170</v>
      </c>
      <c r="K491" t="s">
        <v>4430</v>
      </c>
      <c r="L491" t="s">
        <v>642</v>
      </c>
    </row>
    <row r="492" spans="1:12" x14ac:dyDescent="0.25">
      <c r="A492" s="207" t="s">
        <v>4431</v>
      </c>
      <c r="D492" t="s">
        <v>4432</v>
      </c>
      <c r="E492">
        <f>COUNTIF('16 reserve entries'!Y:Y,'16 reserve bal'!D492)</f>
        <v>1</v>
      </c>
      <c r="F492">
        <f>COUNTIF('16 AJE data'!T:T,'16 reserve bal'!D492)</f>
        <v>0</v>
      </c>
      <c r="I492" t="s">
        <v>3114</v>
      </c>
      <c r="J492" t="s">
        <v>189</v>
      </c>
      <c r="K492" t="s">
        <v>3994</v>
      </c>
      <c r="L492" t="s">
        <v>642</v>
      </c>
    </row>
    <row r="493" spans="1:12" x14ac:dyDescent="0.25">
      <c r="A493" s="207" t="s">
        <v>4433</v>
      </c>
      <c r="D493" t="s">
        <v>4434</v>
      </c>
      <c r="E493">
        <f>COUNTIF('16 reserve entries'!Y:Y,'16 reserve bal'!D493)</f>
        <v>3</v>
      </c>
      <c r="F493">
        <f>COUNTIF('16 AJE data'!T:T,'16 reserve bal'!D493)</f>
        <v>3</v>
      </c>
      <c r="I493" t="s">
        <v>3114</v>
      </c>
      <c r="J493" t="s">
        <v>189</v>
      </c>
      <c r="K493" t="s">
        <v>3262</v>
      </c>
      <c r="L493" t="s">
        <v>642</v>
      </c>
    </row>
    <row r="494" spans="1:12" x14ac:dyDescent="0.25">
      <c r="A494" s="207" t="s">
        <v>4435</v>
      </c>
      <c r="D494" t="s">
        <v>4436</v>
      </c>
      <c r="E494">
        <f>COUNTIF('16 reserve entries'!Y:Y,'16 reserve bal'!D494)</f>
        <v>1</v>
      </c>
      <c r="F494">
        <f>COUNTIF('16 AJE data'!T:T,'16 reserve bal'!D494)</f>
        <v>0</v>
      </c>
      <c r="I494" t="s">
        <v>3114</v>
      </c>
      <c r="J494" t="s">
        <v>189</v>
      </c>
      <c r="K494" t="s">
        <v>4323</v>
      </c>
      <c r="L494" t="s">
        <v>642</v>
      </c>
    </row>
    <row r="495" spans="1:12" x14ac:dyDescent="0.25">
      <c r="A495" s="207" t="s">
        <v>4437</v>
      </c>
      <c r="D495" t="s">
        <v>4438</v>
      </c>
      <c r="E495">
        <f>COUNTIF('16 reserve entries'!Y:Y,'16 reserve bal'!D495)</f>
        <v>0</v>
      </c>
      <c r="F495">
        <f>COUNTIF('16 AJE data'!T:T,'16 reserve bal'!D495)</f>
        <v>0</v>
      </c>
      <c r="I495" t="s">
        <v>3114</v>
      </c>
      <c r="J495" t="s">
        <v>189</v>
      </c>
      <c r="K495" t="s">
        <v>3459</v>
      </c>
      <c r="L495" t="s">
        <v>642</v>
      </c>
    </row>
    <row r="496" spans="1:12" x14ac:dyDescent="0.25">
      <c r="A496" s="207" t="s">
        <v>4439</v>
      </c>
      <c r="D496" t="s">
        <v>3889</v>
      </c>
      <c r="E496">
        <f>COUNTIF('16 reserve entries'!Y:Y,'16 reserve bal'!D496)</f>
        <v>3</v>
      </c>
      <c r="F496">
        <f>COUNTIF('16 AJE data'!T:T,'16 reserve bal'!D496)</f>
        <v>5</v>
      </c>
      <c r="I496" t="s">
        <v>3114</v>
      </c>
      <c r="J496" t="s">
        <v>189</v>
      </c>
      <c r="K496" t="s">
        <v>4440</v>
      </c>
      <c r="L496" t="s">
        <v>642</v>
      </c>
    </row>
    <row r="497" spans="1:12" x14ac:dyDescent="0.25">
      <c r="A497" s="207" t="s">
        <v>4441</v>
      </c>
      <c r="D497" t="s">
        <v>4442</v>
      </c>
      <c r="E497">
        <f>COUNTIF('16 reserve entries'!Y:Y,'16 reserve bal'!D497)</f>
        <v>1</v>
      </c>
      <c r="F497">
        <f>COUNTIF('16 AJE data'!T:T,'16 reserve bal'!D497)</f>
        <v>0</v>
      </c>
      <c r="I497" t="s">
        <v>3114</v>
      </c>
      <c r="J497" t="s">
        <v>186</v>
      </c>
      <c r="K497" t="s">
        <v>4389</v>
      </c>
      <c r="L497" t="s">
        <v>642</v>
      </c>
    </row>
    <row r="498" spans="1:12" x14ac:dyDescent="0.25">
      <c r="A498" s="207" t="s">
        <v>4443</v>
      </c>
      <c r="D498" t="s">
        <v>4444</v>
      </c>
      <c r="E498">
        <f>COUNTIF('16 reserve entries'!Y:Y,'16 reserve bal'!D498)</f>
        <v>0</v>
      </c>
      <c r="F498">
        <f>COUNTIF('16 AJE data'!T:T,'16 reserve bal'!D498)</f>
        <v>1</v>
      </c>
      <c r="I498" t="s">
        <v>3114</v>
      </c>
      <c r="J498" t="s">
        <v>186</v>
      </c>
      <c r="K498" t="s">
        <v>4392</v>
      </c>
      <c r="L498" t="s">
        <v>642</v>
      </c>
    </row>
    <row r="499" spans="1:12" x14ac:dyDescent="0.25">
      <c r="A499" s="207" t="s">
        <v>4445</v>
      </c>
      <c r="D499" t="s">
        <v>4082</v>
      </c>
      <c r="E499">
        <f>COUNTIF('16 reserve entries'!Y:Y,'16 reserve bal'!D499)</f>
        <v>0</v>
      </c>
      <c r="F499">
        <f>COUNTIF('16 AJE data'!T:T,'16 reserve bal'!D499)</f>
        <v>2</v>
      </c>
      <c r="I499" t="s">
        <v>3114</v>
      </c>
      <c r="J499" t="s">
        <v>186</v>
      </c>
      <c r="K499" t="s">
        <v>4395</v>
      </c>
      <c r="L499" t="s">
        <v>642</v>
      </c>
    </row>
    <row r="500" spans="1:12" x14ac:dyDescent="0.25">
      <c r="A500" s="207" t="s">
        <v>4446</v>
      </c>
      <c r="D500" t="s">
        <v>4447</v>
      </c>
      <c r="E500">
        <f>COUNTIF('16 reserve entries'!Y:Y,'16 reserve bal'!D500)</f>
        <v>1</v>
      </c>
      <c r="F500">
        <f>COUNTIF('16 AJE data'!T:T,'16 reserve bal'!D500)</f>
        <v>0</v>
      </c>
      <c r="I500" t="s">
        <v>3114</v>
      </c>
      <c r="J500" t="s">
        <v>186</v>
      </c>
      <c r="K500" t="s">
        <v>4398</v>
      </c>
      <c r="L500" t="s">
        <v>642</v>
      </c>
    </row>
    <row r="501" spans="1:12" x14ac:dyDescent="0.25">
      <c r="A501" s="207" t="s">
        <v>4448</v>
      </c>
      <c r="D501" t="s">
        <v>4449</v>
      </c>
      <c r="E501">
        <f>COUNTIF('16 reserve entries'!Y:Y,'16 reserve bal'!D501)</f>
        <v>0</v>
      </c>
      <c r="F501">
        <f>COUNTIF('16 AJE data'!T:T,'16 reserve bal'!D501)</f>
        <v>0</v>
      </c>
      <c r="I501" t="s">
        <v>3114</v>
      </c>
      <c r="J501" t="s">
        <v>186</v>
      </c>
      <c r="K501" t="s">
        <v>4401</v>
      </c>
      <c r="L501" t="s">
        <v>642</v>
      </c>
    </row>
    <row r="502" spans="1:12" x14ac:dyDescent="0.25">
      <c r="A502" s="207" t="s">
        <v>4450</v>
      </c>
      <c r="D502" t="s">
        <v>4451</v>
      </c>
      <c r="E502">
        <f>COUNTIF('16 reserve entries'!Y:Y,'16 reserve bal'!D502)</f>
        <v>0</v>
      </c>
      <c r="F502">
        <f>COUNTIF('16 AJE data'!T:T,'16 reserve bal'!D502)</f>
        <v>0</v>
      </c>
      <c r="I502" t="s">
        <v>3114</v>
      </c>
      <c r="J502" t="s">
        <v>195</v>
      </c>
      <c r="K502" t="s">
        <v>3894</v>
      </c>
      <c r="L502" t="s">
        <v>642</v>
      </c>
    </row>
    <row r="503" spans="1:12" x14ac:dyDescent="0.25">
      <c r="A503" s="207" t="s">
        <v>4452</v>
      </c>
      <c r="D503" t="s">
        <v>4453</v>
      </c>
      <c r="E503">
        <f>COUNTIF('16 reserve entries'!Y:Y,'16 reserve bal'!D503)</f>
        <v>0</v>
      </c>
      <c r="F503">
        <f>COUNTIF('16 AJE data'!T:T,'16 reserve bal'!D503)</f>
        <v>0</v>
      </c>
      <c r="I503" t="s">
        <v>3114</v>
      </c>
      <c r="J503" t="s">
        <v>195</v>
      </c>
      <c r="K503" t="s">
        <v>4454</v>
      </c>
      <c r="L503" t="s">
        <v>642</v>
      </c>
    </row>
    <row r="504" spans="1:12" x14ac:dyDescent="0.25">
      <c r="A504" s="207" t="s">
        <v>4455</v>
      </c>
      <c r="D504" t="s">
        <v>4456</v>
      </c>
      <c r="E504">
        <f>COUNTIF('16 reserve entries'!Y:Y,'16 reserve bal'!D504)</f>
        <v>0</v>
      </c>
      <c r="F504">
        <f>COUNTIF('16 AJE data'!T:T,'16 reserve bal'!D504)</f>
        <v>0</v>
      </c>
      <c r="I504" t="s">
        <v>3114</v>
      </c>
      <c r="J504" t="s">
        <v>195</v>
      </c>
      <c r="K504" t="s">
        <v>4457</v>
      </c>
      <c r="L504" t="s">
        <v>642</v>
      </c>
    </row>
    <row r="505" spans="1:12" x14ac:dyDescent="0.25">
      <c r="A505" s="207" t="s">
        <v>4458</v>
      </c>
      <c r="D505" t="s">
        <v>4459</v>
      </c>
      <c r="E505">
        <f>COUNTIF('16 reserve entries'!Y:Y,'16 reserve bal'!D505)</f>
        <v>1</v>
      </c>
      <c r="F505">
        <f>COUNTIF('16 AJE data'!T:T,'16 reserve bal'!D505)</f>
        <v>0</v>
      </c>
      <c r="I505" t="s">
        <v>3114</v>
      </c>
      <c r="J505" t="s">
        <v>195</v>
      </c>
      <c r="K505" t="s">
        <v>4460</v>
      </c>
      <c r="L505" t="s">
        <v>642</v>
      </c>
    </row>
    <row r="506" spans="1:12" x14ac:dyDescent="0.25">
      <c r="A506" s="207" t="s">
        <v>4461</v>
      </c>
      <c r="D506" t="s">
        <v>4462</v>
      </c>
      <c r="E506">
        <f>COUNTIF('16 reserve entries'!Y:Y,'16 reserve bal'!D506)</f>
        <v>1</v>
      </c>
      <c r="F506">
        <f>COUNTIF('16 AJE data'!T:T,'16 reserve bal'!D506)</f>
        <v>0</v>
      </c>
      <c r="I506" t="s">
        <v>3114</v>
      </c>
      <c r="J506" t="s">
        <v>195</v>
      </c>
      <c r="K506" t="s">
        <v>4463</v>
      </c>
      <c r="L506" t="s">
        <v>642</v>
      </c>
    </row>
    <row r="507" spans="1:12" x14ac:dyDescent="0.25">
      <c r="A507" s="207" t="s">
        <v>4464</v>
      </c>
      <c r="D507" t="s">
        <v>4465</v>
      </c>
      <c r="E507">
        <f>COUNTIF('16 reserve entries'!Y:Y,'16 reserve bal'!D507)</f>
        <v>1</v>
      </c>
      <c r="F507">
        <f>COUNTIF('16 AJE data'!T:T,'16 reserve bal'!D507)</f>
        <v>0</v>
      </c>
      <c r="I507" t="s">
        <v>3114</v>
      </c>
      <c r="J507" t="s">
        <v>195</v>
      </c>
      <c r="K507" t="s">
        <v>4466</v>
      </c>
      <c r="L507" t="s">
        <v>642</v>
      </c>
    </row>
    <row r="508" spans="1:12" x14ac:dyDescent="0.25">
      <c r="A508" s="207" t="s">
        <v>4467</v>
      </c>
      <c r="D508" t="s">
        <v>4468</v>
      </c>
      <c r="E508">
        <f>COUNTIF('16 reserve entries'!Y:Y,'16 reserve bal'!D508)</f>
        <v>1</v>
      </c>
      <c r="F508">
        <f>COUNTIF('16 AJE data'!T:T,'16 reserve bal'!D508)</f>
        <v>0</v>
      </c>
      <c r="I508" t="s">
        <v>3114</v>
      </c>
      <c r="J508" t="s">
        <v>195</v>
      </c>
      <c r="K508" t="s">
        <v>4469</v>
      </c>
      <c r="L508" t="s">
        <v>642</v>
      </c>
    </row>
    <row r="509" spans="1:12" x14ac:dyDescent="0.25">
      <c r="A509" s="207" t="s">
        <v>4470</v>
      </c>
      <c r="D509" t="s">
        <v>4471</v>
      </c>
      <c r="E509">
        <f>COUNTIF('16 reserve entries'!Y:Y,'16 reserve bal'!D509)</f>
        <v>1</v>
      </c>
      <c r="F509">
        <f>COUNTIF('16 AJE data'!T:T,'16 reserve bal'!D509)</f>
        <v>0</v>
      </c>
      <c r="I509" t="s">
        <v>3114</v>
      </c>
      <c r="J509" t="s">
        <v>195</v>
      </c>
      <c r="K509" t="s">
        <v>4472</v>
      </c>
      <c r="L509" t="s">
        <v>642</v>
      </c>
    </row>
    <row r="510" spans="1:12" x14ac:dyDescent="0.25">
      <c r="A510" s="207" t="s">
        <v>4473</v>
      </c>
      <c r="D510" t="s">
        <v>4474</v>
      </c>
      <c r="E510">
        <f>COUNTIF('16 reserve entries'!Y:Y,'16 reserve bal'!D510)</f>
        <v>1</v>
      </c>
      <c r="F510">
        <f>COUNTIF('16 AJE data'!T:T,'16 reserve bal'!D510)</f>
        <v>0</v>
      </c>
      <c r="I510" t="s">
        <v>3114</v>
      </c>
      <c r="J510" t="s">
        <v>195</v>
      </c>
      <c r="K510" t="s">
        <v>4475</v>
      </c>
      <c r="L510" t="s">
        <v>642</v>
      </c>
    </row>
    <row r="511" spans="1:12" x14ac:dyDescent="0.25">
      <c r="A511" s="207" t="s">
        <v>4476</v>
      </c>
      <c r="D511" t="s">
        <v>4477</v>
      </c>
      <c r="E511">
        <f>COUNTIF('16 reserve entries'!Y:Y,'16 reserve bal'!D511)</f>
        <v>1</v>
      </c>
      <c r="F511">
        <f>COUNTIF('16 AJE data'!T:T,'16 reserve bal'!D511)</f>
        <v>0</v>
      </c>
      <c r="I511" t="s">
        <v>3114</v>
      </c>
      <c r="J511" t="s">
        <v>195</v>
      </c>
      <c r="K511" t="s">
        <v>4478</v>
      </c>
      <c r="L511" t="s">
        <v>642</v>
      </c>
    </row>
    <row r="512" spans="1:12" x14ac:dyDescent="0.25">
      <c r="A512" s="207" t="s">
        <v>4479</v>
      </c>
      <c r="D512" t="s">
        <v>4480</v>
      </c>
      <c r="E512">
        <f>COUNTIF('16 reserve entries'!Y:Y,'16 reserve bal'!D512)</f>
        <v>1</v>
      </c>
      <c r="F512">
        <f>COUNTIF('16 AJE data'!T:T,'16 reserve bal'!D512)</f>
        <v>0</v>
      </c>
      <c r="I512" t="s">
        <v>3114</v>
      </c>
      <c r="J512" t="s">
        <v>1608</v>
      </c>
      <c r="K512" t="s">
        <v>3459</v>
      </c>
      <c r="L512" t="s">
        <v>642</v>
      </c>
    </row>
    <row r="513" spans="1:12" x14ac:dyDescent="0.25">
      <c r="A513" s="207" t="s">
        <v>4481</v>
      </c>
      <c r="D513" t="s">
        <v>4482</v>
      </c>
      <c r="E513">
        <f>COUNTIF('16 reserve entries'!Y:Y,'16 reserve bal'!D513)</f>
        <v>1</v>
      </c>
      <c r="F513">
        <f>COUNTIF('16 AJE data'!T:T,'16 reserve bal'!D513)</f>
        <v>0</v>
      </c>
      <c r="I513" t="s">
        <v>3114</v>
      </c>
      <c r="J513" t="s">
        <v>199</v>
      </c>
      <c r="K513" t="s">
        <v>3951</v>
      </c>
      <c r="L513" t="s">
        <v>642</v>
      </c>
    </row>
    <row r="514" spans="1:12" x14ac:dyDescent="0.25">
      <c r="A514" s="207" t="s">
        <v>4483</v>
      </c>
      <c r="D514" t="s">
        <v>4484</v>
      </c>
      <c r="E514">
        <f>COUNTIF('16 reserve entries'!Y:Y,'16 reserve bal'!D514)</f>
        <v>1</v>
      </c>
      <c r="F514">
        <f>COUNTIF('16 AJE data'!T:T,'16 reserve bal'!D514)</f>
        <v>0</v>
      </c>
      <c r="I514" t="s">
        <v>3114</v>
      </c>
      <c r="J514" t="s">
        <v>199</v>
      </c>
      <c r="K514" t="s">
        <v>4000</v>
      </c>
      <c r="L514" t="s">
        <v>642</v>
      </c>
    </row>
    <row r="515" spans="1:12" x14ac:dyDescent="0.25">
      <c r="A515" s="207" t="s">
        <v>4485</v>
      </c>
      <c r="D515" t="s">
        <v>4486</v>
      </c>
      <c r="E515">
        <f>COUNTIF('16 reserve entries'!Y:Y,'16 reserve bal'!D515)</f>
        <v>1</v>
      </c>
      <c r="F515">
        <f>COUNTIF('16 AJE data'!T:T,'16 reserve bal'!D515)</f>
        <v>0</v>
      </c>
      <c r="I515" t="s">
        <v>3114</v>
      </c>
      <c r="J515" t="s">
        <v>199</v>
      </c>
      <c r="K515" t="s">
        <v>3994</v>
      </c>
      <c r="L515" t="s">
        <v>642</v>
      </c>
    </row>
    <row r="516" spans="1:12" x14ac:dyDescent="0.25">
      <c r="A516" s="207" t="s">
        <v>4487</v>
      </c>
      <c r="D516" t="s">
        <v>4488</v>
      </c>
      <c r="E516">
        <f>COUNTIF('16 reserve entries'!Y:Y,'16 reserve bal'!D516)</f>
        <v>1</v>
      </c>
      <c r="F516">
        <f>COUNTIF('16 AJE data'!T:T,'16 reserve bal'!D516)</f>
        <v>0</v>
      </c>
      <c r="I516" t="s">
        <v>3114</v>
      </c>
      <c r="J516" t="s">
        <v>199</v>
      </c>
      <c r="K516" t="s">
        <v>3262</v>
      </c>
      <c r="L516" t="s">
        <v>642</v>
      </c>
    </row>
    <row r="517" spans="1:12" x14ac:dyDescent="0.25">
      <c r="A517" s="207" t="s">
        <v>4489</v>
      </c>
      <c r="D517" t="s">
        <v>4490</v>
      </c>
      <c r="E517">
        <f>COUNTIF('16 reserve entries'!Y:Y,'16 reserve bal'!D517)</f>
        <v>1</v>
      </c>
      <c r="F517">
        <f>COUNTIF('16 AJE data'!T:T,'16 reserve bal'!D517)</f>
        <v>0</v>
      </c>
      <c r="I517" t="s">
        <v>3114</v>
      </c>
      <c r="J517" t="s">
        <v>199</v>
      </c>
      <c r="K517" t="s">
        <v>3459</v>
      </c>
      <c r="L517" t="s">
        <v>642</v>
      </c>
    </row>
    <row r="518" spans="1:12" x14ac:dyDescent="0.25">
      <c r="A518" s="207" t="s">
        <v>4491</v>
      </c>
      <c r="D518" t="s">
        <v>4492</v>
      </c>
      <c r="E518">
        <f>COUNTIF('16 reserve entries'!Y:Y,'16 reserve bal'!D518)</f>
        <v>1</v>
      </c>
      <c r="F518">
        <f>COUNTIF('16 AJE data'!T:T,'16 reserve bal'!D518)</f>
        <v>0</v>
      </c>
      <c r="I518" t="s">
        <v>3114</v>
      </c>
      <c r="J518" t="s">
        <v>199</v>
      </c>
      <c r="K518" t="s">
        <v>4025</v>
      </c>
      <c r="L518" t="s">
        <v>642</v>
      </c>
    </row>
    <row r="519" spans="1:12" x14ac:dyDescent="0.25">
      <c r="A519" s="207" t="s">
        <v>4493</v>
      </c>
      <c r="D519" t="s">
        <v>4494</v>
      </c>
      <c r="E519">
        <f>COUNTIF('16 reserve entries'!Y:Y,'16 reserve bal'!D519)</f>
        <v>0</v>
      </c>
      <c r="F519">
        <f>COUNTIF('16 AJE data'!T:T,'16 reserve bal'!D519)</f>
        <v>0</v>
      </c>
      <c r="I519" t="s">
        <v>3114</v>
      </c>
      <c r="J519" t="s">
        <v>199</v>
      </c>
      <c r="K519" t="s">
        <v>4440</v>
      </c>
      <c r="L519" t="s">
        <v>642</v>
      </c>
    </row>
    <row r="520" spans="1:12" x14ac:dyDescent="0.25">
      <c r="A520" s="207" t="s">
        <v>4495</v>
      </c>
      <c r="D520" t="s">
        <v>4389</v>
      </c>
      <c r="E520">
        <f>COUNTIF('16 reserve entries'!Y:Y,'16 reserve bal'!D520)</f>
        <v>1</v>
      </c>
      <c r="F520">
        <f>COUNTIF('16 AJE data'!T:T,'16 reserve bal'!D520)</f>
        <v>4</v>
      </c>
      <c r="I520" t="s">
        <v>3114</v>
      </c>
      <c r="J520" t="s">
        <v>199</v>
      </c>
      <c r="K520" t="s">
        <v>3982</v>
      </c>
      <c r="L520" t="s">
        <v>642</v>
      </c>
    </row>
    <row r="521" spans="1:12" x14ac:dyDescent="0.25">
      <c r="A521" s="207" t="s">
        <v>4496</v>
      </c>
      <c r="D521" t="s">
        <v>4497</v>
      </c>
      <c r="E521">
        <f>COUNTIF('16 reserve entries'!Y:Y,'16 reserve bal'!D521)</f>
        <v>1</v>
      </c>
      <c r="F521">
        <f>COUNTIF('16 AJE data'!T:T,'16 reserve bal'!D521)</f>
        <v>0</v>
      </c>
      <c r="I521" t="s">
        <v>3114</v>
      </c>
      <c r="J521" t="s">
        <v>199</v>
      </c>
      <c r="K521" t="s">
        <v>4498</v>
      </c>
      <c r="L521" t="s">
        <v>642</v>
      </c>
    </row>
    <row r="522" spans="1:12" x14ac:dyDescent="0.25">
      <c r="A522" s="207" t="s">
        <v>4499</v>
      </c>
      <c r="D522" t="s">
        <v>4500</v>
      </c>
      <c r="E522">
        <f>COUNTIF('16 reserve entries'!Y:Y,'16 reserve bal'!D522)</f>
        <v>0</v>
      </c>
      <c r="F522">
        <f>COUNTIF('16 AJE data'!T:T,'16 reserve bal'!D522)</f>
        <v>0</v>
      </c>
      <c r="I522" t="s">
        <v>3114</v>
      </c>
      <c r="J522" t="s">
        <v>199</v>
      </c>
      <c r="K522" t="s">
        <v>3897</v>
      </c>
      <c r="L522" t="s">
        <v>642</v>
      </c>
    </row>
    <row r="523" spans="1:12" x14ac:dyDescent="0.25">
      <c r="A523" s="207" t="s">
        <v>4501</v>
      </c>
      <c r="D523" t="s">
        <v>4099</v>
      </c>
      <c r="E523">
        <f>COUNTIF('16 reserve entries'!Y:Y,'16 reserve bal'!D523)</f>
        <v>2</v>
      </c>
      <c r="F523">
        <f>COUNTIF('16 AJE data'!T:T,'16 reserve bal'!D523)</f>
        <v>1</v>
      </c>
      <c r="I523" t="s">
        <v>3114</v>
      </c>
      <c r="J523" t="s">
        <v>199</v>
      </c>
      <c r="K523" t="s">
        <v>4502</v>
      </c>
      <c r="L523" t="s">
        <v>642</v>
      </c>
    </row>
    <row r="524" spans="1:12" x14ac:dyDescent="0.25">
      <c r="A524" s="207" t="s">
        <v>4503</v>
      </c>
      <c r="D524" t="s">
        <v>4504</v>
      </c>
      <c r="E524">
        <f>COUNTIF('16 reserve entries'!Y:Y,'16 reserve bal'!D524)</f>
        <v>1</v>
      </c>
      <c r="F524">
        <f>COUNTIF('16 AJE data'!T:T,'16 reserve bal'!D524)</f>
        <v>0</v>
      </c>
      <c r="I524" t="s">
        <v>3114</v>
      </c>
      <c r="J524" t="s">
        <v>199</v>
      </c>
      <c r="K524" t="s">
        <v>3985</v>
      </c>
      <c r="L524" t="s">
        <v>642</v>
      </c>
    </row>
    <row r="525" spans="1:12" x14ac:dyDescent="0.25">
      <c r="A525" s="207" t="s">
        <v>4505</v>
      </c>
      <c r="D525" t="s">
        <v>4506</v>
      </c>
      <c r="E525">
        <f>COUNTIF('16 reserve entries'!Y:Y,'16 reserve bal'!D525)</f>
        <v>0</v>
      </c>
      <c r="F525">
        <f>COUNTIF('16 AJE data'!T:T,'16 reserve bal'!D525)</f>
        <v>0</v>
      </c>
      <c r="I525" t="s">
        <v>3114</v>
      </c>
      <c r="J525" t="s">
        <v>199</v>
      </c>
      <c r="K525" t="s">
        <v>4507</v>
      </c>
      <c r="L525" t="s">
        <v>642</v>
      </c>
    </row>
    <row r="526" spans="1:12" x14ac:dyDescent="0.25">
      <c r="A526" s="207" t="s">
        <v>4508</v>
      </c>
      <c r="D526" t="s">
        <v>4392</v>
      </c>
      <c r="E526">
        <f>COUNTIF('16 reserve entries'!Y:Y,'16 reserve bal'!D526)</f>
        <v>1</v>
      </c>
      <c r="F526">
        <f>COUNTIF('16 AJE data'!T:T,'16 reserve bal'!D526)</f>
        <v>4</v>
      </c>
      <c r="I526" t="s">
        <v>3114</v>
      </c>
      <c r="J526" t="s">
        <v>112</v>
      </c>
      <c r="K526" t="s">
        <v>3247</v>
      </c>
      <c r="L526" t="s">
        <v>642</v>
      </c>
    </row>
    <row r="527" spans="1:12" x14ac:dyDescent="0.25">
      <c r="A527" s="207" t="s">
        <v>4509</v>
      </c>
      <c r="D527" t="s">
        <v>4510</v>
      </c>
      <c r="E527">
        <f>COUNTIF('16 reserve entries'!Y:Y,'16 reserve bal'!D527)</f>
        <v>1</v>
      </c>
      <c r="F527">
        <f>COUNTIF('16 AJE data'!T:T,'16 reserve bal'!D527)</f>
        <v>0</v>
      </c>
      <c r="I527" t="s">
        <v>3114</v>
      </c>
      <c r="J527" t="s">
        <v>112</v>
      </c>
      <c r="K527" t="s">
        <v>3421</v>
      </c>
      <c r="L527" t="s">
        <v>642</v>
      </c>
    </row>
    <row r="528" spans="1:12" x14ac:dyDescent="0.25">
      <c r="A528" s="207" t="s">
        <v>4511</v>
      </c>
      <c r="D528" t="s">
        <v>4512</v>
      </c>
      <c r="E528">
        <f>COUNTIF('16 reserve entries'!Y:Y,'16 reserve bal'!D528)</f>
        <v>0</v>
      </c>
      <c r="F528">
        <f>COUNTIF('16 AJE data'!T:T,'16 reserve bal'!D528)</f>
        <v>0</v>
      </c>
      <c r="I528" t="s">
        <v>3114</v>
      </c>
      <c r="J528" t="s">
        <v>112</v>
      </c>
      <c r="K528" t="s">
        <v>3426</v>
      </c>
      <c r="L528" t="s">
        <v>642</v>
      </c>
    </row>
    <row r="529" spans="1:12" x14ac:dyDescent="0.25">
      <c r="A529" s="207" t="s">
        <v>4513</v>
      </c>
      <c r="D529" t="s">
        <v>4514</v>
      </c>
      <c r="E529">
        <f>COUNTIF('16 reserve entries'!Y:Y,'16 reserve bal'!D529)</f>
        <v>1</v>
      </c>
      <c r="F529">
        <f>COUNTIF('16 AJE data'!T:T,'16 reserve bal'!D529)</f>
        <v>0</v>
      </c>
      <c r="I529" t="s">
        <v>3114</v>
      </c>
      <c r="J529" t="s">
        <v>112</v>
      </c>
      <c r="K529" t="s">
        <v>3574</v>
      </c>
      <c r="L529" t="s">
        <v>642</v>
      </c>
    </row>
    <row r="530" spans="1:12" x14ac:dyDescent="0.25">
      <c r="A530" s="207" t="s">
        <v>4515</v>
      </c>
      <c r="D530" t="s">
        <v>4516</v>
      </c>
      <c r="E530">
        <f>COUNTIF('16 reserve entries'!Y:Y,'16 reserve bal'!D530)</f>
        <v>1</v>
      </c>
      <c r="F530">
        <f>COUNTIF('16 AJE data'!T:T,'16 reserve bal'!D530)</f>
        <v>0</v>
      </c>
      <c r="I530" t="s">
        <v>3114</v>
      </c>
      <c r="J530" t="s">
        <v>112</v>
      </c>
      <c r="K530" t="s">
        <v>3646</v>
      </c>
      <c r="L530" t="s">
        <v>642</v>
      </c>
    </row>
    <row r="531" spans="1:12" x14ac:dyDescent="0.25">
      <c r="A531" s="207" t="s">
        <v>4517</v>
      </c>
      <c r="D531" t="s">
        <v>4518</v>
      </c>
      <c r="E531">
        <f>COUNTIF('16 reserve entries'!Y:Y,'16 reserve bal'!D531)</f>
        <v>0</v>
      </c>
      <c r="F531">
        <f>COUNTIF('16 AJE data'!T:T,'16 reserve bal'!D531)</f>
        <v>0</v>
      </c>
      <c r="I531" t="s">
        <v>3114</v>
      </c>
      <c r="J531" t="s">
        <v>116</v>
      </c>
      <c r="K531" t="s">
        <v>3421</v>
      </c>
      <c r="L531" t="s">
        <v>642</v>
      </c>
    </row>
    <row r="532" spans="1:12" x14ac:dyDescent="0.25">
      <c r="A532" s="207" t="s">
        <v>4519</v>
      </c>
      <c r="D532" t="s">
        <v>4395</v>
      </c>
      <c r="E532">
        <f>COUNTIF('16 reserve entries'!Y:Y,'16 reserve bal'!D532)</f>
        <v>1</v>
      </c>
      <c r="F532">
        <f>COUNTIF('16 AJE data'!T:T,'16 reserve bal'!D532)</f>
        <v>4</v>
      </c>
      <c r="I532" t="s">
        <v>3114</v>
      </c>
      <c r="J532" t="s">
        <v>116</v>
      </c>
      <c r="K532" t="s">
        <v>3426</v>
      </c>
      <c r="L532" t="s">
        <v>642</v>
      </c>
    </row>
    <row r="533" spans="1:12" x14ac:dyDescent="0.25">
      <c r="A533" s="207" t="s">
        <v>4520</v>
      </c>
      <c r="D533" t="s">
        <v>4521</v>
      </c>
      <c r="E533">
        <f>COUNTIF('16 reserve entries'!Y:Y,'16 reserve bal'!D533)</f>
        <v>1</v>
      </c>
      <c r="F533">
        <f>COUNTIF('16 AJE data'!T:T,'16 reserve bal'!D533)</f>
        <v>0</v>
      </c>
      <c r="I533" t="s">
        <v>3114</v>
      </c>
      <c r="J533" t="s">
        <v>116</v>
      </c>
      <c r="K533" t="s">
        <v>3574</v>
      </c>
      <c r="L533" t="s">
        <v>642</v>
      </c>
    </row>
    <row r="534" spans="1:12" x14ac:dyDescent="0.25">
      <c r="A534" s="207" t="s">
        <v>4522</v>
      </c>
      <c r="D534" t="s">
        <v>4523</v>
      </c>
      <c r="E534">
        <f>COUNTIF('16 reserve entries'!Y:Y,'16 reserve bal'!D534)</f>
        <v>0</v>
      </c>
      <c r="F534">
        <f>COUNTIF('16 AJE data'!T:T,'16 reserve bal'!D534)</f>
        <v>0</v>
      </c>
      <c r="I534" t="s">
        <v>3114</v>
      </c>
      <c r="J534" t="s">
        <v>116</v>
      </c>
      <c r="K534" t="s">
        <v>3646</v>
      </c>
      <c r="L534" t="s">
        <v>642</v>
      </c>
    </row>
    <row r="535" spans="1:12" x14ac:dyDescent="0.25">
      <c r="A535" s="207" t="s">
        <v>4524</v>
      </c>
      <c r="D535" t="s">
        <v>4525</v>
      </c>
      <c r="E535">
        <f>COUNTIF('16 reserve entries'!Y:Y,'16 reserve bal'!D535)</f>
        <v>1</v>
      </c>
      <c r="F535">
        <f>COUNTIF('16 AJE data'!T:T,'16 reserve bal'!D535)</f>
        <v>0</v>
      </c>
      <c r="I535" t="s">
        <v>3114</v>
      </c>
      <c r="J535" t="s">
        <v>178</v>
      </c>
      <c r="K535" t="s">
        <v>3936</v>
      </c>
      <c r="L535" t="s">
        <v>642</v>
      </c>
    </row>
    <row r="536" spans="1:12" x14ac:dyDescent="0.25">
      <c r="A536" s="207" t="s">
        <v>4526</v>
      </c>
      <c r="D536" t="s">
        <v>4527</v>
      </c>
      <c r="E536">
        <f>COUNTIF('16 reserve entries'!Y:Y,'16 reserve bal'!D536)</f>
        <v>1</v>
      </c>
      <c r="F536">
        <f>COUNTIF('16 AJE data'!T:T,'16 reserve bal'!D536)</f>
        <v>0</v>
      </c>
      <c r="I536" t="s">
        <v>3114</v>
      </c>
      <c r="J536" t="s">
        <v>178</v>
      </c>
      <c r="K536" t="s">
        <v>4000</v>
      </c>
      <c r="L536" t="s">
        <v>642</v>
      </c>
    </row>
    <row r="537" spans="1:12" x14ac:dyDescent="0.25">
      <c r="A537" s="207" t="s">
        <v>4528</v>
      </c>
      <c r="D537" t="s">
        <v>4529</v>
      </c>
      <c r="E537">
        <f>COUNTIF('16 reserve entries'!Y:Y,'16 reserve bal'!D537)</f>
        <v>0</v>
      </c>
      <c r="F537">
        <f>COUNTIF('16 AJE data'!T:T,'16 reserve bal'!D537)</f>
        <v>0</v>
      </c>
      <c r="I537" t="s">
        <v>3114</v>
      </c>
      <c r="J537" t="s">
        <v>178</v>
      </c>
      <c r="K537" t="s">
        <v>3994</v>
      </c>
      <c r="L537" t="s">
        <v>642</v>
      </c>
    </row>
    <row r="538" spans="1:12" x14ac:dyDescent="0.25">
      <c r="A538" s="207" t="s">
        <v>4530</v>
      </c>
      <c r="D538" t="s">
        <v>4398</v>
      </c>
      <c r="E538">
        <f>COUNTIF('16 reserve entries'!Y:Y,'16 reserve bal'!D538)</f>
        <v>1</v>
      </c>
      <c r="F538">
        <f>COUNTIF('16 AJE data'!T:T,'16 reserve bal'!D538)</f>
        <v>4</v>
      </c>
      <c r="I538" t="s">
        <v>3114</v>
      </c>
      <c r="J538" t="s">
        <v>178</v>
      </c>
      <c r="K538" t="s">
        <v>3262</v>
      </c>
      <c r="L538" t="s">
        <v>642</v>
      </c>
    </row>
    <row r="539" spans="1:12" x14ac:dyDescent="0.25">
      <c r="A539" s="207" t="s">
        <v>4531</v>
      </c>
      <c r="D539" t="s">
        <v>4532</v>
      </c>
      <c r="E539">
        <f>COUNTIF('16 reserve entries'!Y:Y,'16 reserve bal'!D539)</f>
        <v>1</v>
      </c>
      <c r="F539">
        <f>COUNTIF('16 AJE data'!T:T,'16 reserve bal'!D539)</f>
        <v>0</v>
      </c>
      <c r="I539" t="s">
        <v>3114</v>
      </c>
      <c r="J539" t="s">
        <v>178</v>
      </c>
      <c r="K539" t="s">
        <v>3897</v>
      </c>
      <c r="L539" t="s">
        <v>642</v>
      </c>
    </row>
    <row r="540" spans="1:12" x14ac:dyDescent="0.25">
      <c r="A540" s="207" t="s">
        <v>4533</v>
      </c>
      <c r="D540" t="s">
        <v>4534</v>
      </c>
      <c r="E540">
        <f>COUNTIF('16 reserve entries'!Y:Y,'16 reserve bal'!D540)</f>
        <v>0</v>
      </c>
      <c r="F540">
        <f>COUNTIF('16 AJE data'!T:T,'16 reserve bal'!D540)</f>
        <v>0</v>
      </c>
      <c r="I540" t="s">
        <v>3114</v>
      </c>
      <c r="J540" t="s">
        <v>178</v>
      </c>
      <c r="K540" t="s">
        <v>3985</v>
      </c>
      <c r="L540" t="s">
        <v>642</v>
      </c>
    </row>
    <row r="541" spans="1:12" x14ac:dyDescent="0.25">
      <c r="A541"/>
      <c r="D541" t="s">
        <v>4535</v>
      </c>
      <c r="E541">
        <f>COUNTIF('16 reserve entries'!Y:Y,'16 reserve bal'!D541)</f>
        <v>1</v>
      </c>
      <c r="F541">
        <f>COUNTIF('16 AJE data'!T:T,'16 reserve bal'!D541)</f>
        <v>0</v>
      </c>
      <c r="I541" t="s">
        <v>3114</v>
      </c>
      <c r="J541" t="s">
        <v>178</v>
      </c>
      <c r="K541" t="s">
        <v>4507</v>
      </c>
      <c r="L541" t="s">
        <v>642</v>
      </c>
    </row>
    <row r="542" spans="1:12" x14ac:dyDescent="0.25">
      <c r="A542"/>
      <c r="D542" t="s">
        <v>4536</v>
      </c>
      <c r="E542">
        <f>COUNTIF('16 reserve entries'!Y:Y,'16 reserve bal'!D542)</f>
        <v>1</v>
      </c>
      <c r="F542">
        <f>COUNTIF('16 AJE data'!T:T,'16 reserve bal'!D542)</f>
        <v>0</v>
      </c>
      <c r="I542" t="s">
        <v>3114</v>
      </c>
      <c r="J542" t="s">
        <v>214</v>
      </c>
      <c r="K542" t="s">
        <v>3912</v>
      </c>
      <c r="L542" t="s">
        <v>642</v>
      </c>
    </row>
    <row r="543" spans="1:12" x14ac:dyDescent="0.25">
      <c r="A543"/>
      <c r="D543" t="s">
        <v>4537</v>
      </c>
      <c r="E543">
        <f>COUNTIF('16 reserve entries'!Y:Y,'16 reserve bal'!D543)</f>
        <v>0</v>
      </c>
      <c r="F543">
        <f>COUNTIF('16 AJE data'!T:T,'16 reserve bal'!D543)</f>
        <v>0</v>
      </c>
      <c r="I543" t="s">
        <v>3114</v>
      </c>
      <c r="J543" t="s">
        <v>119</v>
      </c>
      <c r="K543" t="s">
        <v>3247</v>
      </c>
      <c r="L543" t="s">
        <v>642</v>
      </c>
    </row>
    <row r="544" spans="1:12" x14ac:dyDescent="0.25">
      <c r="A544"/>
      <c r="D544" t="s">
        <v>4323</v>
      </c>
      <c r="E544">
        <f>COUNTIF('16 reserve entries'!Y:Y,'16 reserve bal'!D544)</f>
        <v>1</v>
      </c>
      <c r="F544">
        <f>COUNTIF('16 AJE data'!T:T,'16 reserve bal'!D544)</f>
        <v>5</v>
      </c>
      <c r="I544" t="s">
        <v>3114</v>
      </c>
      <c r="J544" t="s">
        <v>119</v>
      </c>
      <c r="K544" t="s">
        <v>3426</v>
      </c>
      <c r="L544" t="s">
        <v>642</v>
      </c>
    </row>
    <row r="545" spans="1:12" x14ac:dyDescent="0.25">
      <c r="A545"/>
      <c r="D545" t="s">
        <v>4538</v>
      </c>
      <c r="E545">
        <f>COUNTIF('16 reserve entries'!Y:Y,'16 reserve bal'!D545)</f>
        <v>1</v>
      </c>
      <c r="F545">
        <f>COUNTIF('16 AJE data'!T:T,'16 reserve bal'!D545)</f>
        <v>0</v>
      </c>
      <c r="I545" t="s">
        <v>3114</v>
      </c>
      <c r="J545" t="s">
        <v>233</v>
      </c>
      <c r="K545" t="s">
        <v>3777</v>
      </c>
      <c r="L545" t="s">
        <v>642</v>
      </c>
    </row>
    <row r="546" spans="1:12" x14ac:dyDescent="0.25">
      <c r="A546"/>
      <c r="D546" t="s">
        <v>4344</v>
      </c>
      <c r="E546">
        <f>COUNTIF('16 reserve entries'!Y:Y,'16 reserve bal'!D546)</f>
        <v>0</v>
      </c>
      <c r="F546">
        <f>COUNTIF('16 AJE data'!T:T,'16 reserve bal'!D546)</f>
        <v>2</v>
      </c>
      <c r="I546" t="s">
        <v>3114</v>
      </c>
      <c r="J546" t="s">
        <v>233</v>
      </c>
      <c r="K546" t="s">
        <v>3382</v>
      </c>
      <c r="L546" t="s">
        <v>642</v>
      </c>
    </row>
    <row r="547" spans="1:12" x14ac:dyDescent="0.25">
      <c r="A547"/>
      <c r="D547" t="s">
        <v>4539</v>
      </c>
      <c r="E547">
        <f>COUNTIF('16 reserve entries'!Y:Y,'16 reserve bal'!D547)</f>
        <v>1</v>
      </c>
      <c r="F547">
        <f>COUNTIF('16 AJE data'!T:T,'16 reserve bal'!D547)</f>
        <v>0</v>
      </c>
      <c r="I547" t="s">
        <v>3114</v>
      </c>
      <c r="J547" t="s">
        <v>233</v>
      </c>
      <c r="K547" t="s">
        <v>3806</v>
      </c>
      <c r="L547" t="s">
        <v>642</v>
      </c>
    </row>
    <row r="548" spans="1:12" x14ac:dyDescent="0.25">
      <c r="A548"/>
      <c r="D548" t="s">
        <v>4540</v>
      </c>
      <c r="E548">
        <f>COUNTIF('16 reserve entries'!Y:Y,'16 reserve bal'!D548)</f>
        <v>0</v>
      </c>
      <c r="F548">
        <f>COUNTIF('16 AJE data'!T:T,'16 reserve bal'!D548)</f>
        <v>0</v>
      </c>
      <c r="I548" t="s">
        <v>3114</v>
      </c>
      <c r="J548" t="s">
        <v>233</v>
      </c>
      <c r="K548" t="s">
        <v>3809</v>
      </c>
      <c r="L548" t="s">
        <v>642</v>
      </c>
    </row>
    <row r="549" spans="1:12" x14ac:dyDescent="0.25">
      <c r="A549"/>
      <c r="D549" t="s">
        <v>4541</v>
      </c>
      <c r="E549">
        <f>COUNTIF('16 reserve entries'!Y:Y,'16 reserve bal'!D549)</f>
        <v>0</v>
      </c>
      <c r="F549">
        <f>COUNTIF('16 AJE data'!T:T,'16 reserve bal'!D549)</f>
        <v>0</v>
      </c>
      <c r="I549" t="s">
        <v>3114</v>
      </c>
      <c r="J549" t="s">
        <v>233</v>
      </c>
      <c r="K549" t="s">
        <v>3818</v>
      </c>
      <c r="L549" t="s">
        <v>642</v>
      </c>
    </row>
    <row r="550" spans="1:12" x14ac:dyDescent="0.25">
      <c r="A550"/>
      <c r="D550" t="s">
        <v>4542</v>
      </c>
      <c r="E550">
        <f>COUNTIF('16 reserve entries'!Y:Y,'16 reserve bal'!D550)</f>
        <v>1</v>
      </c>
      <c r="F550">
        <f>COUNTIF('16 AJE data'!T:T,'16 reserve bal'!D550)</f>
        <v>0</v>
      </c>
      <c r="I550" t="s">
        <v>3114</v>
      </c>
      <c r="J550" t="s">
        <v>233</v>
      </c>
      <c r="K550" t="s">
        <v>3385</v>
      </c>
      <c r="L550" t="s">
        <v>642</v>
      </c>
    </row>
    <row r="551" spans="1:12" x14ac:dyDescent="0.25">
      <c r="A551"/>
      <c r="D551" t="s">
        <v>4543</v>
      </c>
      <c r="E551">
        <f>COUNTIF('16 reserve entries'!Y:Y,'16 reserve bal'!D551)</f>
        <v>1</v>
      </c>
      <c r="F551">
        <f>COUNTIF('16 AJE data'!T:T,'16 reserve bal'!D551)</f>
        <v>0</v>
      </c>
      <c r="I551" t="s">
        <v>3114</v>
      </c>
      <c r="J551" t="s">
        <v>233</v>
      </c>
      <c r="K551" t="s">
        <v>3847</v>
      </c>
      <c r="L551" t="s">
        <v>642</v>
      </c>
    </row>
    <row r="552" spans="1:12" x14ac:dyDescent="0.25">
      <c r="A552"/>
      <c r="D552" t="s">
        <v>4544</v>
      </c>
      <c r="E552">
        <f>COUNTIF('16 reserve entries'!Y:Y,'16 reserve bal'!D552)</f>
        <v>0</v>
      </c>
      <c r="F552">
        <f>COUNTIF('16 AJE data'!T:T,'16 reserve bal'!D552)</f>
        <v>0</v>
      </c>
      <c r="I552" t="s">
        <v>3114</v>
      </c>
      <c r="J552" t="s">
        <v>233</v>
      </c>
      <c r="K552" t="s">
        <v>3862</v>
      </c>
      <c r="L552" t="s">
        <v>642</v>
      </c>
    </row>
    <row r="553" spans="1:12" x14ac:dyDescent="0.25">
      <c r="A553"/>
      <c r="D553" t="s">
        <v>4401</v>
      </c>
      <c r="E553">
        <f>COUNTIF('16 reserve entries'!Y:Y,'16 reserve bal'!D553)</f>
        <v>1</v>
      </c>
      <c r="F553">
        <f>COUNTIF('16 AJE data'!T:T,'16 reserve bal'!D553)</f>
        <v>4</v>
      </c>
      <c r="I553" t="s">
        <v>3114</v>
      </c>
      <c r="J553" t="s">
        <v>233</v>
      </c>
      <c r="K553" t="s">
        <v>3871</v>
      </c>
      <c r="L553" t="s">
        <v>642</v>
      </c>
    </row>
    <row r="554" spans="1:12" x14ac:dyDescent="0.25">
      <c r="A554"/>
      <c r="D554" t="s">
        <v>4545</v>
      </c>
      <c r="E554">
        <f>COUNTIF('16 reserve entries'!Y:Y,'16 reserve bal'!D554)</f>
        <v>1</v>
      </c>
      <c r="F554">
        <f>COUNTIF('16 AJE data'!T:T,'16 reserve bal'!D554)</f>
        <v>0</v>
      </c>
      <c r="I554" t="s">
        <v>3114</v>
      </c>
      <c r="J554" t="s">
        <v>233</v>
      </c>
      <c r="K554" t="s">
        <v>3888</v>
      </c>
      <c r="L554" t="s">
        <v>642</v>
      </c>
    </row>
    <row r="555" spans="1:12" x14ac:dyDescent="0.25">
      <c r="A555"/>
      <c r="D555" t="s">
        <v>4546</v>
      </c>
      <c r="E555">
        <f>COUNTIF('16 reserve entries'!Y:Y,'16 reserve bal'!D555)</f>
        <v>0</v>
      </c>
      <c r="F555">
        <f>COUNTIF('16 AJE data'!T:T,'16 reserve bal'!D555)</f>
        <v>0</v>
      </c>
      <c r="I555" t="s">
        <v>3114</v>
      </c>
      <c r="J555" t="s">
        <v>233</v>
      </c>
      <c r="K555" t="s">
        <v>3896</v>
      </c>
      <c r="L555" t="s">
        <v>642</v>
      </c>
    </row>
    <row r="556" spans="1:12" x14ac:dyDescent="0.25">
      <c r="A556"/>
      <c r="D556" t="s">
        <v>4547</v>
      </c>
      <c r="E556">
        <f>COUNTIF('16 reserve entries'!Y:Y,'16 reserve bal'!D556)</f>
        <v>1</v>
      </c>
      <c r="F556">
        <f>COUNTIF('16 AJE data'!T:T,'16 reserve bal'!D556)</f>
        <v>0</v>
      </c>
      <c r="I556" t="s">
        <v>3114</v>
      </c>
      <c r="J556" t="s">
        <v>233</v>
      </c>
      <c r="K556" t="s">
        <v>3903</v>
      </c>
      <c r="L556" t="s">
        <v>642</v>
      </c>
    </row>
    <row r="557" spans="1:12" x14ac:dyDescent="0.25">
      <c r="A557"/>
      <c r="D557" t="s">
        <v>4548</v>
      </c>
      <c r="E557">
        <f>COUNTIF('16 reserve entries'!Y:Y,'16 reserve bal'!D557)</f>
        <v>1</v>
      </c>
      <c r="F557">
        <f>COUNTIF('16 AJE data'!T:T,'16 reserve bal'!D557)</f>
        <v>0</v>
      </c>
      <c r="I557" t="s">
        <v>3114</v>
      </c>
      <c r="J557" t="s">
        <v>233</v>
      </c>
      <c r="K557" t="s">
        <v>3904</v>
      </c>
      <c r="L557" t="s">
        <v>642</v>
      </c>
    </row>
    <row r="558" spans="1:12" x14ac:dyDescent="0.25">
      <c r="A558"/>
      <c r="D558" t="s">
        <v>4549</v>
      </c>
      <c r="E558">
        <f>COUNTIF('16 reserve entries'!Y:Y,'16 reserve bal'!D558)</f>
        <v>0</v>
      </c>
      <c r="F558">
        <f>COUNTIF('16 AJE data'!T:T,'16 reserve bal'!D558)</f>
        <v>0</v>
      </c>
      <c r="I558" t="s">
        <v>3114</v>
      </c>
      <c r="J558" t="s">
        <v>233</v>
      </c>
      <c r="K558" t="s">
        <v>3907</v>
      </c>
      <c r="L558" t="s">
        <v>642</v>
      </c>
    </row>
    <row r="559" spans="1:12" x14ac:dyDescent="0.25">
      <c r="A559"/>
      <c r="D559" t="s">
        <v>3459</v>
      </c>
      <c r="E559">
        <f>COUNTIF('16 reserve entries'!Y:Y,'16 reserve bal'!D559)</f>
        <v>2</v>
      </c>
      <c r="F559">
        <f>COUNTIF('16 AJE data'!T:T,'16 reserve bal'!D559)</f>
        <v>29</v>
      </c>
      <c r="I559" t="s">
        <v>3114</v>
      </c>
      <c r="J559" t="s">
        <v>233</v>
      </c>
      <c r="K559" t="s">
        <v>3931</v>
      </c>
      <c r="L559" t="s">
        <v>642</v>
      </c>
    </row>
    <row r="560" spans="1:12" x14ac:dyDescent="0.25">
      <c r="A560"/>
      <c r="D560" t="s">
        <v>4550</v>
      </c>
      <c r="E560">
        <f>COUNTIF('16 reserve entries'!Y:Y,'16 reserve bal'!D560)</f>
        <v>0</v>
      </c>
      <c r="F560">
        <f>COUNTIF('16 AJE data'!T:T,'16 reserve bal'!D560)</f>
        <v>0</v>
      </c>
      <c r="I560" t="s">
        <v>3114</v>
      </c>
      <c r="J560" t="s">
        <v>233</v>
      </c>
      <c r="K560" t="s">
        <v>3910</v>
      </c>
      <c r="L560" t="s">
        <v>642</v>
      </c>
    </row>
    <row r="561" spans="1:12" x14ac:dyDescent="0.25">
      <c r="A561"/>
      <c r="D561" t="s">
        <v>3894</v>
      </c>
      <c r="E561">
        <f>COUNTIF('16 reserve entries'!Y:Y,'16 reserve bal'!D561)</f>
        <v>1</v>
      </c>
      <c r="F561">
        <f>COUNTIF('16 AJE data'!T:T,'16 reserve bal'!D561)</f>
        <v>4</v>
      </c>
      <c r="I561" t="s">
        <v>3114</v>
      </c>
      <c r="J561" t="s">
        <v>233</v>
      </c>
      <c r="K561" t="s">
        <v>3951</v>
      </c>
      <c r="L561" t="s">
        <v>642</v>
      </c>
    </row>
    <row r="562" spans="1:12" x14ac:dyDescent="0.25">
      <c r="A562"/>
      <c r="D562" t="s">
        <v>4551</v>
      </c>
      <c r="E562">
        <f>COUNTIF('16 reserve entries'!Y:Y,'16 reserve bal'!D562)</f>
        <v>1</v>
      </c>
      <c r="F562">
        <f>COUNTIF('16 AJE data'!T:T,'16 reserve bal'!D562)</f>
        <v>0</v>
      </c>
      <c r="I562" t="s">
        <v>3114</v>
      </c>
      <c r="J562" t="s">
        <v>233</v>
      </c>
      <c r="K562" t="s">
        <v>3957</v>
      </c>
      <c r="L562" t="s">
        <v>642</v>
      </c>
    </row>
    <row r="563" spans="1:12" x14ac:dyDescent="0.25">
      <c r="A563"/>
      <c r="D563" t="s">
        <v>4552</v>
      </c>
      <c r="E563">
        <f>COUNTIF('16 reserve entries'!Y:Y,'16 reserve bal'!D563)</f>
        <v>0</v>
      </c>
      <c r="F563">
        <f>COUNTIF('16 AJE data'!T:T,'16 reserve bal'!D563)</f>
        <v>1</v>
      </c>
      <c r="I563" t="s">
        <v>3114</v>
      </c>
      <c r="J563" t="s">
        <v>233</v>
      </c>
      <c r="K563" t="s">
        <v>3913</v>
      </c>
      <c r="L563" t="s">
        <v>642</v>
      </c>
    </row>
    <row r="564" spans="1:12" x14ac:dyDescent="0.25">
      <c r="A564"/>
      <c r="D564" t="s">
        <v>4454</v>
      </c>
      <c r="E564">
        <f>COUNTIF('16 reserve entries'!Y:Y,'16 reserve bal'!D564)</f>
        <v>1</v>
      </c>
      <c r="F564">
        <f>COUNTIF('16 AJE data'!T:T,'16 reserve bal'!D564)</f>
        <v>1</v>
      </c>
      <c r="I564" t="s">
        <v>3114</v>
      </c>
      <c r="J564" t="s">
        <v>233</v>
      </c>
      <c r="K564" t="s">
        <v>4000</v>
      </c>
      <c r="L564" t="s">
        <v>642</v>
      </c>
    </row>
    <row r="565" spans="1:12" x14ac:dyDescent="0.25">
      <c r="A565"/>
      <c r="D565" t="s">
        <v>4553</v>
      </c>
      <c r="E565">
        <f>COUNTIF('16 reserve entries'!Y:Y,'16 reserve bal'!D565)</f>
        <v>1</v>
      </c>
      <c r="F565">
        <f>COUNTIF('16 AJE data'!T:T,'16 reserve bal'!D565)</f>
        <v>0</v>
      </c>
      <c r="I565" t="s">
        <v>3114</v>
      </c>
      <c r="J565" t="s">
        <v>233</v>
      </c>
      <c r="K565" t="s">
        <v>3994</v>
      </c>
      <c r="L565" t="s">
        <v>642</v>
      </c>
    </row>
    <row r="566" spans="1:12" x14ac:dyDescent="0.25">
      <c r="A566"/>
      <c r="D566" t="s">
        <v>4554</v>
      </c>
      <c r="E566">
        <f>COUNTIF('16 reserve entries'!Y:Y,'16 reserve bal'!D566)</f>
        <v>0</v>
      </c>
      <c r="F566">
        <f>COUNTIF('16 AJE data'!T:T,'16 reserve bal'!D566)</f>
        <v>0</v>
      </c>
      <c r="I566" t="s">
        <v>3114</v>
      </c>
      <c r="J566" t="s">
        <v>233</v>
      </c>
      <c r="K566" t="s">
        <v>3390</v>
      </c>
      <c r="L566" t="s">
        <v>642</v>
      </c>
    </row>
    <row r="567" spans="1:12" x14ac:dyDescent="0.25">
      <c r="A567"/>
      <c r="D567" t="s">
        <v>4457</v>
      </c>
      <c r="E567">
        <f>COUNTIF('16 reserve entries'!Y:Y,'16 reserve bal'!D567)</f>
        <v>1</v>
      </c>
      <c r="F567">
        <f>COUNTIF('16 AJE data'!T:T,'16 reserve bal'!D567)</f>
        <v>1</v>
      </c>
      <c r="I567" t="s">
        <v>3114</v>
      </c>
      <c r="J567" t="s">
        <v>233</v>
      </c>
      <c r="K567" t="s">
        <v>3918</v>
      </c>
      <c r="L567" t="s">
        <v>642</v>
      </c>
    </row>
    <row r="568" spans="1:12" x14ac:dyDescent="0.25">
      <c r="A568"/>
      <c r="D568" t="s">
        <v>4555</v>
      </c>
      <c r="E568">
        <f>COUNTIF('16 reserve entries'!Y:Y,'16 reserve bal'!D568)</f>
        <v>1</v>
      </c>
      <c r="F568">
        <f>COUNTIF('16 AJE data'!T:T,'16 reserve bal'!D568)</f>
        <v>0</v>
      </c>
      <c r="I568" t="s">
        <v>3114</v>
      </c>
      <c r="J568" t="s">
        <v>233</v>
      </c>
      <c r="K568" t="s">
        <v>3920</v>
      </c>
      <c r="L568" t="s">
        <v>642</v>
      </c>
    </row>
    <row r="569" spans="1:12" x14ac:dyDescent="0.25">
      <c r="A569"/>
      <c r="D569" t="s">
        <v>4556</v>
      </c>
      <c r="E569">
        <f>COUNTIF('16 reserve entries'!Y:Y,'16 reserve bal'!D569)</f>
        <v>0</v>
      </c>
      <c r="F569">
        <f>COUNTIF('16 AJE data'!T:T,'16 reserve bal'!D569)</f>
        <v>0</v>
      </c>
      <c r="I569" t="s">
        <v>3114</v>
      </c>
      <c r="J569" t="s">
        <v>233</v>
      </c>
      <c r="K569" t="s">
        <v>4041</v>
      </c>
      <c r="L569" t="s">
        <v>642</v>
      </c>
    </row>
    <row r="570" spans="1:12" x14ac:dyDescent="0.25">
      <c r="A570"/>
      <c r="D570" t="s">
        <v>4460</v>
      </c>
      <c r="E570">
        <f>COUNTIF('16 reserve entries'!Y:Y,'16 reserve bal'!D570)</f>
        <v>1</v>
      </c>
      <c r="F570">
        <f>COUNTIF('16 AJE data'!T:T,'16 reserve bal'!D570)</f>
        <v>1</v>
      </c>
      <c r="I570" t="s">
        <v>3114</v>
      </c>
      <c r="J570" t="s">
        <v>233</v>
      </c>
      <c r="K570" t="s">
        <v>4017</v>
      </c>
      <c r="L570" t="s">
        <v>642</v>
      </c>
    </row>
    <row r="571" spans="1:12" x14ac:dyDescent="0.25">
      <c r="A571"/>
      <c r="D571" t="s">
        <v>4557</v>
      </c>
      <c r="E571">
        <f>COUNTIF('16 reserve entries'!Y:Y,'16 reserve bal'!D571)</f>
        <v>1</v>
      </c>
      <c r="F571">
        <f>COUNTIF('16 AJE data'!T:T,'16 reserve bal'!D571)</f>
        <v>0</v>
      </c>
      <c r="I571" t="s">
        <v>3114</v>
      </c>
      <c r="J571" t="s">
        <v>233</v>
      </c>
      <c r="K571" t="s">
        <v>4019</v>
      </c>
      <c r="L571" t="s">
        <v>642</v>
      </c>
    </row>
    <row r="572" spans="1:12" x14ac:dyDescent="0.25">
      <c r="A572"/>
      <c r="D572" t="s">
        <v>4558</v>
      </c>
      <c r="E572">
        <f>COUNTIF('16 reserve entries'!Y:Y,'16 reserve bal'!D572)</f>
        <v>0</v>
      </c>
      <c r="F572">
        <f>COUNTIF('16 AJE data'!T:T,'16 reserve bal'!D572)</f>
        <v>0</v>
      </c>
      <c r="I572" t="s">
        <v>3114</v>
      </c>
      <c r="J572" t="s">
        <v>233</v>
      </c>
      <c r="K572" t="s">
        <v>3262</v>
      </c>
      <c r="L572" t="s">
        <v>642</v>
      </c>
    </row>
    <row r="573" spans="1:12" x14ac:dyDescent="0.25">
      <c r="A573"/>
      <c r="D573" t="s">
        <v>4463</v>
      </c>
      <c r="E573">
        <f>COUNTIF('16 reserve entries'!Y:Y,'16 reserve bal'!D573)</f>
        <v>1</v>
      </c>
      <c r="F573">
        <f>COUNTIF('16 AJE data'!T:T,'16 reserve bal'!D573)</f>
        <v>1</v>
      </c>
      <c r="I573" t="s">
        <v>3114</v>
      </c>
      <c r="J573" t="s">
        <v>233</v>
      </c>
      <c r="K573" t="s">
        <v>3393</v>
      </c>
      <c r="L573" t="s">
        <v>642</v>
      </c>
    </row>
    <row r="574" spans="1:12" x14ac:dyDescent="0.25">
      <c r="A574"/>
      <c r="D574" t="s">
        <v>4559</v>
      </c>
      <c r="E574">
        <f>COUNTIF('16 reserve entries'!Y:Y,'16 reserve bal'!D574)</f>
        <v>1</v>
      </c>
      <c r="F574">
        <f>COUNTIF('16 AJE data'!T:T,'16 reserve bal'!D574)</f>
        <v>0</v>
      </c>
      <c r="I574" t="s">
        <v>3114</v>
      </c>
      <c r="J574" t="s">
        <v>233</v>
      </c>
      <c r="K574" t="s">
        <v>4102</v>
      </c>
      <c r="L574" t="s">
        <v>642</v>
      </c>
    </row>
    <row r="575" spans="1:12" x14ac:dyDescent="0.25">
      <c r="A575"/>
      <c r="D575" t="s">
        <v>4560</v>
      </c>
      <c r="E575">
        <f>COUNTIF('16 reserve entries'!Y:Y,'16 reserve bal'!D575)</f>
        <v>0</v>
      </c>
      <c r="F575">
        <f>COUNTIF('16 AJE data'!T:T,'16 reserve bal'!D575)</f>
        <v>0</v>
      </c>
      <c r="I575" t="s">
        <v>3114</v>
      </c>
      <c r="J575" t="s">
        <v>233</v>
      </c>
      <c r="K575" t="s">
        <v>4107</v>
      </c>
      <c r="L575" t="s">
        <v>642</v>
      </c>
    </row>
    <row r="576" spans="1:12" x14ac:dyDescent="0.25">
      <c r="A576"/>
      <c r="D576" t="s">
        <v>4466</v>
      </c>
      <c r="E576">
        <f>COUNTIF('16 reserve entries'!Y:Y,'16 reserve bal'!D576)</f>
        <v>1</v>
      </c>
      <c r="F576">
        <f>COUNTIF('16 AJE data'!T:T,'16 reserve bal'!D576)</f>
        <v>1</v>
      </c>
      <c r="I576" t="s">
        <v>3114</v>
      </c>
      <c r="J576" t="s">
        <v>233</v>
      </c>
      <c r="K576" t="s">
        <v>4111</v>
      </c>
      <c r="L576" t="s">
        <v>642</v>
      </c>
    </row>
    <row r="577" spans="1:12" x14ac:dyDescent="0.25">
      <c r="A577"/>
      <c r="D577" t="s">
        <v>4561</v>
      </c>
      <c r="E577">
        <f>COUNTIF('16 reserve entries'!Y:Y,'16 reserve bal'!D577)</f>
        <v>1</v>
      </c>
      <c r="F577">
        <f>COUNTIF('16 AJE data'!T:T,'16 reserve bal'!D577)</f>
        <v>0</v>
      </c>
      <c r="I577" t="s">
        <v>3114</v>
      </c>
      <c r="J577" t="s">
        <v>233</v>
      </c>
      <c r="K577" t="s">
        <v>4115</v>
      </c>
      <c r="L577" t="s">
        <v>642</v>
      </c>
    </row>
    <row r="578" spans="1:12" x14ac:dyDescent="0.25">
      <c r="A578"/>
      <c r="D578" t="s">
        <v>4562</v>
      </c>
      <c r="E578">
        <f>COUNTIF('16 reserve entries'!Y:Y,'16 reserve bal'!D578)</f>
        <v>0</v>
      </c>
      <c r="F578">
        <f>COUNTIF('16 AJE data'!T:T,'16 reserve bal'!D578)</f>
        <v>0</v>
      </c>
      <c r="I578" t="s">
        <v>3114</v>
      </c>
      <c r="J578" t="s">
        <v>233</v>
      </c>
      <c r="K578" t="s">
        <v>4119</v>
      </c>
      <c r="L578" t="s">
        <v>642</v>
      </c>
    </row>
    <row r="579" spans="1:12" x14ac:dyDescent="0.25">
      <c r="A579"/>
      <c r="D579" t="s">
        <v>4563</v>
      </c>
      <c r="E579">
        <f>COUNTIF('16 reserve entries'!Y:Y,'16 reserve bal'!D579)</f>
        <v>1</v>
      </c>
      <c r="F579">
        <f>COUNTIF('16 AJE data'!T:T,'16 reserve bal'!D579)</f>
        <v>0</v>
      </c>
      <c r="I579" t="s">
        <v>3114</v>
      </c>
      <c r="J579" t="s">
        <v>233</v>
      </c>
      <c r="K579" t="s">
        <v>4127</v>
      </c>
      <c r="L579" t="s">
        <v>642</v>
      </c>
    </row>
    <row r="580" spans="1:12" x14ac:dyDescent="0.25">
      <c r="A580"/>
      <c r="D580" t="s">
        <v>4564</v>
      </c>
      <c r="E580">
        <f>COUNTIF('16 reserve entries'!Y:Y,'16 reserve bal'!D580)</f>
        <v>0</v>
      </c>
      <c r="F580">
        <f>COUNTIF('16 AJE data'!T:T,'16 reserve bal'!D580)</f>
        <v>0</v>
      </c>
      <c r="I580" t="s">
        <v>3114</v>
      </c>
      <c r="J580" t="s">
        <v>233</v>
      </c>
      <c r="K580" t="s">
        <v>4133</v>
      </c>
      <c r="L580" t="s">
        <v>642</v>
      </c>
    </row>
    <row r="581" spans="1:12" x14ac:dyDescent="0.25">
      <c r="A581"/>
      <c r="D581" t="s">
        <v>4469</v>
      </c>
      <c r="E581">
        <f>COUNTIF('16 reserve entries'!Y:Y,'16 reserve bal'!D581)</f>
        <v>1</v>
      </c>
      <c r="F581">
        <f>COUNTIF('16 AJE data'!T:T,'16 reserve bal'!D581)</f>
        <v>1</v>
      </c>
      <c r="I581" t="s">
        <v>3114</v>
      </c>
      <c r="J581" t="s">
        <v>233</v>
      </c>
      <c r="K581" t="s">
        <v>4145</v>
      </c>
      <c r="L581" t="s">
        <v>642</v>
      </c>
    </row>
    <row r="582" spans="1:12" x14ac:dyDescent="0.25">
      <c r="A582"/>
      <c r="D582" t="s">
        <v>4565</v>
      </c>
      <c r="E582">
        <f>COUNTIF('16 reserve entries'!Y:Y,'16 reserve bal'!D582)</f>
        <v>1</v>
      </c>
      <c r="F582">
        <f>COUNTIF('16 AJE data'!T:T,'16 reserve bal'!D582)</f>
        <v>0</v>
      </c>
      <c r="I582" t="s">
        <v>3114</v>
      </c>
      <c r="J582" t="s">
        <v>233</v>
      </c>
      <c r="K582" t="s">
        <v>4151</v>
      </c>
      <c r="L582" t="s">
        <v>642</v>
      </c>
    </row>
    <row r="583" spans="1:12" x14ac:dyDescent="0.25">
      <c r="A583"/>
      <c r="D583" t="s">
        <v>4566</v>
      </c>
      <c r="E583">
        <f>COUNTIF('16 reserve entries'!Y:Y,'16 reserve bal'!D583)</f>
        <v>0</v>
      </c>
      <c r="F583">
        <f>COUNTIF('16 AJE data'!T:T,'16 reserve bal'!D583)</f>
        <v>0</v>
      </c>
      <c r="I583" t="s">
        <v>3114</v>
      </c>
      <c r="J583" t="s">
        <v>233</v>
      </c>
      <c r="K583" t="s">
        <v>4157</v>
      </c>
      <c r="L583" t="s">
        <v>642</v>
      </c>
    </row>
    <row r="584" spans="1:12" x14ac:dyDescent="0.25">
      <c r="A584"/>
      <c r="D584" t="s">
        <v>4472</v>
      </c>
      <c r="E584">
        <f>COUNTIF('16 reserve entries'!Y:Y,'16 reserve bal'!D584)</f>
        <v>1</v>
      </c>
      <c r="F584">
        <f>COUNTIF('16 AJE data'!T:T,'16 reserve bal'!D584)</f>
        <v>1</v>
      </c>
      <c r="I584" t="s">
        <v>3114</v>
      </c>
      <c r="J584" t="s">
        <v>233</v>
      </c>
      <c r="K584" t="s">
        <v>4163</v>
      </c>
      <c r="L584" t="s">
        <v>642</v>
      </c>
    </row>
    <row r="585" spans="1:12" x14ac:dyDescent="0.25">
      <c r="A585"/>
      <c r="D585" t="s">
        <v>4567</v>
      </c>
      <c r="E585">
        <f>COUNTIF('16 reserve entries'!Y:Y,'16 reserve bal'!D585)</f>
        <v>1</v>
      </c>
      <c r="F585">
        <f>COUNTIF('16 AJE data'!T:T,'16 reserve bal'!D585)</f>
        <v>0</v>
      </c>
      <c r="I585" t="s">
        <v>3114</v>
      </c>
      <c r="J585" t="s">
        <v>233</v>
      </c>
      <c r="K585" t="s">
        <v>4168</v>
      </c>
      <c r="L585" t="s">
        <v>642</v>
      </c>
    </row>
    <row r="586" spans="1:12" x14ac:dyDescent="0.25">
      <c r="A586"/>
      <c r="D586" t="s">
        <v>4568</v>
      </c>
      <c r="E586">
        <f>COUNTIF('16 reserve entries'!Y:Y,'16 reserve bal'!D586)</f>
        <v>0</v>
      </c>
      <c r="F586">
        <f>COUNTIF('16 AJE data'!T:T,'16 reserve bal'!D586)</f>
        <v>0</v>
      </c>
      <c r="I586" t="s">
        <v>3114</v>
      </c>
      <c r="J586" t="s">
        <v>233</v>
      </c>
      <c r="K586" t="s">
        <v>4172</v>
      </c>
      <c r="L586" t="s">
        <v>642</v>
      </c>
    </row>
    <row r="587" spans="1:12" x14ac:dyDescent="0.25">
      <c r="A587"/>
      <c r="D587" t="s">
        <v>4569</v>
      </c>
      <c r="E587">
        <f>COUNTIF('16 reserve entries'!Y:Y,'16 reserve bal'!D587)</f>
        <v>1</v>
      </c>
      <c r="F587">
        <f>COUNTIF('16 AJE data'!T:T,'16 reserve bal'!D587)</f>
        <v>0</v>
      </c>
      <c r="I587" t="s">
        <v>3114</v>
      </c>
      <c r="J587" t="s">
        <v>233</v>
      </c>
      <c r="K587" t="s">
        <v>4176</v>
      </c>
      <c r="L587" t="s">
        <v>642</v>
      </c>
    </row>
    <row r="588" spans="1:12" x14ac:dyDescent="0.25">
      <c r="A588"/>
      <c r="D588" t="s">
        <v>4570</v>
      </c>
      <c r="E588">
        <f>COUNTIF('16 reserve entries'!Y:Y,'16 reserve bal'!D588)</f>
        <v>0</v>
      </c>
      <c r="F588">
        <f>COUNTIF('16 AJE data'!T:T,'16 reserve bal'!D588)</f>
        <v>0</v>
      </c>
      <c r="I588" t="s">
        <v>3114</v>
      </c>
      <c r="J588" t="s">
        <v>233</v>
      </c>
      <c r="K588" t="s">
        <v>4180</v>
      </c>
      <c r="L588" t="s">
        <v>642</v>
      </c>
    </row>
    <row r="589" spans="1:12" x14ac:dyDescent="0.25">
      <c r="A589"/>
      <c r="D589" t="s">
        <v>4475</v>
      </c>
      <c r="E589">
        <f>COUNTIF('16 reserve entries'!Y:Y,'16 reserve bal'!D589)</f>
        <v>1</v>
      </c>
      <c r="F589">
        <f>COUNTIF('16 AJE data'!T:T,'16 reserve bal'!D589)</f>
        <v>2</v>
      </c>
      <c r="I589" t="s">
        <v>3114</v>
      </c>
      <c r="J589" t="s">
        <v>233</v>
      </c>
      <c r="K589" t="s">
        <v>4186</v>
      </c>
      <c r="L589" t="s">
        <v>642</v>
      </c>
    </row>
    <row r="590" spans="1:12" x14ac:dyDescent="0.25">
      <c r="A590"/>
      <c r="D590" t="s">
        <v>4571</v>
      </c>
      <c r="E590">
        <f>COUNTIF('16 reserve entries'!Y:Y,'16 reserve bal'!D590)</f>
        <v>1</v>
      </c>
      <c r="F590">
        <f>COUNTIF('16 AJE data'!T:T,'16 reserve bal'!D590)</f>
        <v>0</v>
      </c>
      <c r="I590" t="s">
        <v>3114</v>
      </c>
      <c r="J590" t="s">
        <v>233</v>
      </c>
      <c r="K590" t="s">
        <v>4190</v>
      </c>
      <c r="L590" t="s">
        <v>642</v>
      </c>
    </row>
    <row r="591" spans="1:12" x14ac:dyDescent="0.25">
      <c r="A591"/>
      <c r="D591" t="s">
        <v>4572</v>
      </c>
      <c r="E591">
        <f>COUNTIF('16 reserve entries'!Y:Y,'16 reserve bal'!D591)</f>
        <v>0</v>
      </c>
      <c r="F591">
        <f>COUNTIF('16 AJE data'!T:T,'16 reserve bal'!D591)</f>
        <v>0</v>
      </c>
      <c r="I591" t="s">
        <v>3114</v>
      </c>
      <c r="J591" t="s">
        <v>233</v>
      </c>
      <c r="K591" t="s">
        <v>4192</v>
      </c>
      <c r="L591" t="s">
        <v>642</v>
      </c>
    </row>
    <row r="592" spans="1:12" x14ac:dyDescent="0.25">
      <c r="A592"/>
      <c r="D592" t="s">
        <v>4478</v>
      </c>
      <c r="E592">
        <f>COUNTIF('16 reserve entries'!Y:Y,'16 reserve bal'!D592)</f>
        <v>1</v>
      </c>
      <c r="F592">
        <f>COUNTIF('16 AJE data'!T:T,'16 reserve bal'!D592)</f>
        <v>1</v>
      </c>
      <c r="I592" t="s">
        <v>3114</v>
      </c>
      <c r="J592" t="s">
        <v>233</v>
      </c>
      <c r="K592" t="s">
        <v>4196</v>
      </c>
      <c r="L592" t="s">
        <v>642</v>
      </c>
    </row>
    <row r="593" spans="1:12" x14ac:dyDescent="0.25">
      <c r="A593"/>
      <c r="D593" t="s">
        <v>4573</v>
      </c>
      <c r="E593">
        <f>COUNTIF('16 reserve entries'!Y:Y,'16 reserve bal'!D593)</f>
        <v>1</v>
      </c>
      <c r="F593">
        <f>COUNTIF('16 AJE data'!T:T,'16 reserve bal'!D593)</f>
        <v>0</v>
      </c>
      <c r="I593" t="s">
        <v>3114</v>
      </c>
      <c r="J593" t="s">
        <v>233</v>
      </c>
      <c r="K593" t="s">
        <v>4202</v>
      </c>
      <c r="L593" t="s">
        <v>642</v>
      </c>
    </row>
    <row r="594" spans="1:12" x14ac:dyDescent="0.25">
      <c r="A594"/>
      <c r="D594" t="s">
        <v>4574</v>
      </c>
      <c r="E594">
        <f>COUNTIF('16 reserve entries'!Y:Y,'16 reserve bal'!D594)</f>
        <v>0</v>
      </c>
      <c r="F594">
        <f>COUNTIF('16 AJE data'!T:T,'16 reserve bal'!D594)</f>
        <v>0</v>
      </c>
      <c r="I594" t="s">
        <v>3114</v>
      </c>
      <c r="J594" t="s">
        <v>233</v>
      </c>
      <c r="K594" t="s">
        <v>4206</v>
      </c>
      <c r="L594" t="s">
        <v>642</v>
      </c>
    </row>
    <row r="595" spans="1:12" x14ac:dyDescent="0.25">
      <c r="A595"/>
      <c r="D595" t="s">
        <v>4575</v>
      </c>
      <c r="E595">
        <f>COUNTIF('16 reserve entries'!Y:Y,'16 reserve bal'!D595)</f>
        <v>1</v>
      </c>
      <c r="F595">
        <f>COUNTIF('16 AJE data'!T:T,'16 reserve bal'!D595)</f>
        <v>0</v>
      </c>
      <c r="I595" t="s">
        <v>3114</v>
      </c>
      <c r="J595" t="s">
        <v>233</v>
      </c>
      <c r="K595" t="s">
        <v>4230</v>
      </c>
      <c r="L595" t="s">
        <v>642</v>
      </c>
    </row>
    <row r="596" spans="1:12" x14ac:dyDescent="0.25">
      <c r="A596"/>
      <c r="D596" t="s">
        <v>4576</v>
      </c>
      <c r="E596">
        <f>COUNTIF('16 reserve entries'!Y:Y,'16 reserve bal'!D596)</f>
        <v>0</v>
      </c>
      <c r="F596">
        <f>COUNTIF('16 AJE data'!T:T,'16 reserve bal'!D596)</f>
        <v>0</v>
      </c>
      <c r="I596" t="s">
        <v>3114</v>
      </c>
      <c r="J596" t="s">
        <v>233</v>
      </c>
      <c r="K596" t="s">
        <v>4234</v>
      </c>
      <c r="L596" t="s">
        <v>642</v>
      </c>
    </row>
    <row r="597" spans="1:12" x14ac:dyDescent="0.25">
      <c r="A597"/>
      <c r="D597" t="s">
        <v>4577</v>
      </c>
      <c r="E597">
        <f>COUNTIF('16 reserve entries'!Y:Y,'16 reserve bal'!D597)</f>
        <v>1</v>
      </c>
      <c r="F597">
        <f>COUNTIF('16 AJE data'!T:T,'16 reserve bal'!D597)</f>
        <v>0</v>
      </c>
      <c r="I597" t="s">
        <v>3114</v>
      </c>
      <c r="J597" t="s">
        <v>233</v>
      </c>
      <c r="K597" t="s">
        <v>4242</v>
      </c>
      <c r="L597" t="s">
        <v>642</v>
      </c>
    </row>
    <row r="598" spans="1:12" x14ac:dyDescent="0.25">
      <c r="A598"/>
      <c r="D598" t="s">
        <v>4578</v>
      </c>
      <c r="E598">
        <f>COUNTIF('16 reserve entries'!Y:Y,'16 reserve bal'!D598)</f>
        <v>0</v>
      </c>
      <c r="F598">
        <f>COUNTIF('16 AJE data'!T:T,'16 reserve bal'!D598)</f>
        <v>0</v>
      </c>
      <c r="I598" t="s">
        <v>3114</v>
      </c>
      <c r="J598" t="s">
        <v>233</v>
      </c>
      <c r="K598" t="s">
        <v>4246</v>
      </c>
      <c r="L598" t="s">
        <v>642</v>
      </c>
    </row>
    <row r="599" spans="1:12" x14ac:dyDescent="0.25">
      <c r="A599"/>
      <c r="D599" t="s">
        <v>4427</v>
      </c>
      <c r="E599">
        <f>COUNTIF('16 reserve entries'!Y:Y,'16 reserve bal'!D599)</f>
        <v>0</v>
      </c>
      <c r="F599">
        <f>COUNTIF('16 AJE data'!T:T,'16 reserve bal'!D599)</f>
        <v>1</v>
      </c>
      <c r="I599" t="s">
        <v>3114</v>
      </c>
      <c r="J599" t="s">
        <v>233</v>
      </c>
      <c r="K599" t="s">
        <v>4250</v>
      </c>
      <c r="L599" t="s">
        <v>642</v>
      </c>
    </row>
    <row r="600" spans="1:12" x14ac:dyDescent="0.25">
      <c r="A600"/>
      <c r="D600" t="s">
        <v>4579</v>
      </c>
      <c r="E600">
        <f>COUNTIF('16 reserve entries'!Y:Y,'16 reserve bal'!D600)</f>
        <v>0</v>
      </c>
      <c r="F600">
        <f>COUNTIF('16 AJE data'!T:T,'16 reserve bal'!D600)</f>
        <v>0</v>
      </c>
      <c r="I600" t="s">
        <v>3114</v>
      </c>
      <c r="J600" t="s">
        <v>233</v>
      </c>
      <c r="K600" t="s">
        <v>4254</v>
      </c>
      <c r="L600" t="s">
        <v>642</v>
      </c>
    </row>
    <row r="601" spans="1:12" x14ac:dyDescent="0.25">
      <c r="A601"/>
      <c r="D601" t="s">
        <v>4430</v>
      </c>
      <c r="E601">
        <f>COUNTIF('16 reserve entries'!Y:Y,'16 reserve bal'!D601)</f>
        <v>0</v>
      </c>
      <c r="F601">
        <f>COUNTIF('16 AJE data'!T:T,'16 reserve bal'!D601)</f>
        <v>1</v>
      </c>
      <c r="I601" t="s">
        <v>3114</v>
      </c>
      <c r="J601" t="s">
        <v>233</v>
      </c>
      <c r="K601" t="s">
        <v>4258</v>
      </c>
      <c r="L601" t="s">
        <v>642</v>
      </c>
    </row>
    <row r="602" spans="1:12" x14ac:dyDescent="0.25">
      <c r="A602"/>
      <c r="D602" t="s">
        <v>4580</v>
      </c>
      <c r="E602">
        <f>COUNTIF('16 reserve entries'!Y:Y,'16 reserve bal'!D602)</f>
        <v>0</v>
      </c>
      <c r="F602">
        <f>COUNTIF('16 AJE data'!T:T,'16 reserve bal'!D602)</f>
        <v>0</v>
      </c>
      <c r="I602" t="s">
        <v>3114</v>
      </c>
      <c r="J602" t="s">
        <v>233</v>
      </c>
      <c r="K602" t="s">
        <v>4264</v>
      </c>
      <c r="L602" t="s">
        <v>642</v>
      </c>
    </row>
    <row r="603" spans="1:12" x14ac:dyDescent="0.25">
      <c r="A603"/>
      <c r="D603" t="s">
        <v>4581</v>
      </c>
      <c r="E603">
        <f>COUNTIF('16 reserve entries'!Y:Y,'16 reserve bal'!D603)</f>
        <v>0</v>
      </c>
      <c r="F603">
        <f>COUNTIF('16 AJE data'!T:T,'16 reserve bal'!D603)</f>
        <v>0</v>
      </c>
      <c r="I603" t="s">
        <v>3114</v>
      </c>
      <c r="J603" t="s">
        <v>233</v>
      </c>
      <c r="K603" t="s">
        <v>4268</v>
      </c>
      <c r="L603" t="s">
        <v>642</v>
      </c>
    </row>
    <row r="604" spans="1:12" x14ac:dyDescent="0.25">
      <c r="A604"/>
      <c r="D604" t="s">
        <v>4582</v>
      </c>
      <c r="E604">
        <f>COUNTIF('16 reserve entries'!Y:Y,'16 reserve bal'!D604)</f>
        <v>0</v>
      </c>
      <c r="F604">
        <f>COUNTIF('16 AJE data'!T:T,'16 reserve bal'!D604)</f>
        <v>0</v>
      </c>
      <c r="I604" t="s">
        <v>3114</v>
      </c>
      <c r="J604" t="s">
        <v>233</v>
      </c>
      <c r="K604" t="s">
        <v>4272</v>
      </c>
      <c r="L604" t="s">
        <v>642</v>
      </c>
    </row>
    <row r="605" spans="1:12" x14ac:dyDescent="0.25">
      <c r="A605"/>
      <c r="D605" t="s">
        <v>4583</v>
      </c>
      <c r="E605">
        <f>COUNTIF('16 reserve entries'!Y:Y,'16 reserve bal'!D605)</f>
        <v>0</v>
      </c>
      <c r="F605">
        <f>COUNTIF('16 AJE data'!T:T,'16 reserve bal'!D605)</f>
        <v>0</v>
      </c>
      <c r="I605" t="s">
        <v>3114</v>
      </c>
      <c r="J605" t="s">
        <v>233</v>
      </c>
      <c r="K605" t="s">
        <v>4276</v>
      </c>
      <c r="L605" t="s">
        <v>642</v>
      </c>
    </row>
    <row r="606" spans="1:12" x14ac:dyDescent="0.25">
      <c r="A606"/>
      <c r="D606" t="s">
        <v>4584</v>
      </c>
      <c r="E606">
        <f>COUNTIF('16 reserve entries'!Y:Y,'16 reserve bal'!D606)</f>
        <v>0</v>
      </c>
      <c r="F606">
        <f>COUNTIF('16 AJE data'!T:T,'16 reserve bal'!D606)</f>
        <v>0</v>
      </c>
      <c r="I606" t="s">
        <v>3114</v>
      </c>
      <c r="J606" t="s">
        <v>233</v>
      </c>
      <c r="K606" t="s">
        <v>4280</v>
      </c>
      <c r="L606" t="s">
        <v>642</v>
      </c>
    </row>
    <row r="607" spans="1:12" x14ac:dyDescent="0.25">
      <c r="A607"/>
      <c r="D607" t="s">
        <v>4025</v>
      </c>
      <c r="E607">
        <f>COUNTIF('16 reserve entries'!Y:Y,'16 reserve bal'!D607)</f>
        <v>4</v>
      </c>
      <c r="F607">
        <f>COUNTIF('16 AJE data'!T:T,'16 reserve bal'!D607)</f>
        <v>4</v>
      </c>
      <c r="I607" t="s">
        <v>3114</v>
      </c>
      <c r="J607" t="s">
        <v>233</v>
      </c>
      <c r="K607" t="s">
        <v>4284</v>
      </c>
      <c r="L607" t="s">
        <v>642</v>
      </c>
    </row>
    <row r="608" spans="1:12" x14ac:dyDescent="0.25">
      <c r="A608"/>
      <c r="D608" t="s">
        <v>4585</v>
      </c>
      <c r="E608">
        <f>COUNTIF('16 reserve entries'!Y:Y,'16 reserve bal'!D608)</f>
        <v>1</v>
      </c>
      <c r="F608">
        <f>COUNTIF('16 AJE data'!T:T,'16 reserve bal'!D608)</f>
        <v>0</v>
      </c>
      <c r="I608" t="s">
        <v>3114</v>
      </c>
      <c r="J608" t="s">
        <v>233</v>
      </c>
      <c r="K608" t="s">
        <v>4288</v>
      </c>
      <c r="L608" t="s">
        <v>642</v>
      </c>
    </row>
    <row r="609" spans="1:12" x14ac:dyDescent="0.25">
      <c r="A609"/>
      <c r="D609" t="s">
        <v>4440</v>
      </c>
      <c r="E609">
        <f>COUNTIF('16 reserve entries'!Y:Y,'16 reserve bal'!D609)</f>
        <v>1</v>
      </c>
      <c r="F609">
        <f>COUNTIF('16 AJE data'!T:T,'16 reserve bal'!D609)</f>
        <v>3</v>
      </c>
      <c r="I609" t="s">
        <v>3114</v>
      </c>
      <c r="J609" t="s">
        <v>233</v>
      </c>
      <c r="K609" t="s">
        <v>4292</v>
      </c>
      <c r="L609" t="s">
        <v>642</v>
      </c>
    </row>
    <row r="610" spans="1:12" x14ac:dyDescent="0.25">
      <c r="A610"/>
      <c r="D610" t="s">
        <v>4586</v>
      </c>
      <c r="E610">
        <f>COUNTIF('16 reserve entries'!Y:Y,'16 reserve bal'!D610)</f>
        <v>1</v>
      </c>
      <c r="F610">
        <f>COUNTIF('16 AJE data'!T:T,'16 reserve bal'!D610)</f>
        <v>0</v>
      </c>
      <c r="I610" t="s">
        <v>3114</v>
      </c>
      <c r="J610" t="s">
        <v>233</v>
      </c>
      <c r="K610" t="s">
        <v>4296</v>
      </c>
      <c r="L610" t="s">
        <v>642</v>
      </c>
    </row>
    <row r="611" spans="1:12" x14ac:dyDescent="0.25">
      <c r="A611"/>
      <c r="D611" t="s">
        <v>3982</v>
      </c>
      <c r="E611">
        <f>COUNTIF('16 reserve entries'!Y:Y,'16 reserve bal'!D611)</f>
        <v>2</v>
      </c>
      <c r="F611">
        <f>COUNTIF('16 AJE data'!T:T,'16 reserve bal'!D611)</f>
        <v>4</v>
      </c>
      <c r="I611" t="s">
        <v>3114</v>
      </c>
      <c r="J611" t="s">
        <v>233</v>
      </c>
      <c r="K611" t="s">
        <v>4300</v>
      </c>
      <c r="L611" t="s">
        <v>642</v>
      </c>
    </row>
    <row r="612" spans="1:12" x14ac:dyDescent="0.25">
      <c r="A612"/>
      <c r="D612" t="s">
        <v>4587</v>
      </c>
      <c r="E612">
        <f>COUNTIF('16 reserve entries'!Y:Y,'16 reserve bal'!D612)</f>
        <v>1</v>
      </c>
      <c r="F612">
        <f>COUNTIF('16 AJE data'!T:T,'16 reserve bal'!D612)</f>
        <v>0</v>
      </c>
      <c r="I612" t="s">
        <v>3114</v>
      </c>
      <c r="J612" t="s">
        <v>233</v>
      </c>
      <c r="K612" t="s">
        <v>4304</v>
      </c>
      <c r="L612" t="s">
        <v>642</v>
      </c>
    </row>
    <row r="613" spans="1:12" x14ac:dyDescent="0.25">
      <c r="A613"/>
      <c r="D613" t="s">
        <v>4498</v>
      </c>
      <c r="E613">
        <f>COUNTIF('16 reserve entries'!Y:Y,'16 reserve bal'!D613)</f>
        <v>1</v>
      </c>
      <c r="F613">
        <f>COUNTIF('16 AJE data'!T:T,'16 reserve bal'!D613)</f>
        <v>2</v>
      </c>
      <c r="I613" t="s">
        <v>3114</v>
      </c>
      <c r="J613" t="s">
        <v>233</v>
      </c>
      <c r="K613" t="s">
        <v>4308</v>
      </c>
      <c r="L613" t="s">
        <v>642</v>
      </c>
    </row>
    <row r="614" spans="1:12" x14ac:dyDescent="0.25">
      <c r="A614"/>
      <c r="D614" t="s">
        <v>4588</v>
      </c>
      <c r="E614">
        <f>COUNTIF('16 reserve entries'!Y:Y,'16 reserve bal'!D614)</f>
        <v>1</v>
      </c>
      <c r="F614">
        <f>COUNTIF('16 AJE data'!T:T,'16 reserve bal'!D614)</f>
        <v>0</v>
      </c>
      <c r="I614" t="s">
        <v>3114</v>
      </c>
      <c r="J614" t="s">
        <v>233</v>
      </c>
      <c r="K614" t="s">
        <v>4313</v>
      </c>
      <c r="L614" t="s">
        <v>642</v>
      </c>
    </row>
    <row r="615" spans="1:12" x14ac:dyDescent="0.25">
      <c r="A615"/>
      <c r="D615" t="s">
        <v>4589</v>
      </c>
      <c r="E615">
        <f>COUNTIF('16 reserve entries'!Y:Y,'16 reserve bal'!D615)</f>
        <v>1</v>
      </c>
      <c r="F615">
        <f>COUNTIF('16 AJE data'!T:T,'16 reserve bal'!D615)</f>
        <v>0</v>
      </c>
      <c r="I615" t="s">
        <v>3114</v>
      </c>
      <c r="J615" t="s">
        <v>233</v>
      </c>
      <c r="K615" t="s">
        <v>4319</v>
      </c>
      <c r="L615" t="s">
        <v>642</v>
      </c>
    </row>
    <row r="616" spans="1:12" x14ac:dyDescent="0.25">
      <c r="A616"/>
      <c r="D616" t="s">
        <v>4590</v>
      </c>
      <c r="E616">
        <f>COUNTIF('16 reserve entries'!Y:Y,'16 reserve bal'!D616)</f>
        <v>1</v>
      </c>
      <c r="F616">
        <f>COUNTIF('16 AJE data'!T:T,'16 reserve bal'!D616)</f>
        <v>0</v>
      </c>
      <c r="I616" t="s">
        <v>3114</v>
      </c>
      <c r="J616" t="s">
        <v>233</v>
      </c>
      <c r="K616" t="s">
        <v>4325</v>
      </c>
      <c r="L616" t="s">
        <v>642</v>
      </c>
    </row>
    <row r="617" spans="1:12" x14ac:dyDescent="0.25">
      <c r="A617"/>
      <c r="D617" t="s">
        <v>4591</v>
      </c>
      <c r="E617">
        <f>COUNTIF('16 reserve entries'!Y:Y,'16 reserve bal'!D617)</f>
        <v>1</v>
      </c>
      <c r="F617">
        <f>COUNTIF('16 AJE data'!T:T,'16 reserve bal'!D617)</f>
        <v>0</v>
      </c>
      <c r="I617" t="s">
        <v>3114</v>
      </c>
      <c r="J617" t="s">
        <v>233</v>
      </c>
      <c r="K617" t="s">
        <v>4329</v>
      </c>
      <c r="L617" t="s">
        <v>642</v>
      </c>
    </row>
    <row r="618" spans="1:12" x14ac:dyDescent="0.25">
      <c r="A618"/>
      <c r="D618" t="s">
        <v>4592</v>
      </c>
      <c r="E618">
        <f>COUNTIF('16 reserve entries'!Y:Y,'16 reserve bal'!D618)</f>
        <v>1</v>
      </c>
      <c r="F618">
        <f>COUNTIF('16 AJE data'!T:T,'16 reserve bal'!D618)</f>
        <v>0</v>
      </c>
      <c r="I618" t="s">
        <v>3114</v>
      </c>
      <c r="J618" t="s">
        <v>233</v>
      </c>
      <c r="K618" t="s">
        <v>4311</v>
      </c>
      <c r="L618" t="s">
        <v>642</v>
      </c>
    </row>
    <row r="619" spans="1:12" x14ac:dyDescent="0.25">
      <c r="A619"/>
      <c r="D619" t="s">
        <v>4593</v>
      </c>
      <c r="E619">
        <f>COUNTIF('16 reserve entries'!Y:Y,'16 reserve bal'!D619)</f>
        <v>1</v>
      </c>
      <c r="F619">
        <f>COUNTIF('16 AJE data'!T:T,'16 reserve bal'!D619)</f>
        <v>0</v>
      </c>
      <c r="I619" t="s">
        <v>3114</v>
      </c>
      <c r="J619" t="s">
        <v>233</v>
      </c>
      <c r="K619" t="s">
        <v>4314</v>
      </c>
      <c r="L619" t="s">
        <v>642</v>
      </c>
    </row>
    <row r="620" spans="1:12" x14ac:dyDescent="0.25">
      <c r="A620"/>
      <c r="D620" t="s">
        <v>4594</v>
      </c>
      <c r="E620">
        <f>COUNTIF('16 reserve entries'!Y:Y,'16 reserve bal'!D620)</f>
        <v>1</v>
      </c>
      <c r="F620">
        <f>COUNTIF('16 AJE data'!T:T,'16 reserve bal'!D620)</f>
        <v>0</v>
      </c>
      <c r="I620" t="s">
        <v>3114</v>
      </c>
      <c r="J620" t="s">
        <v>233</v>
      </c>
      <c r="K620" t="s">
        <v>4341</v>
      </c>
      <c r="L620" t="s">
        <v>642</v>
      </c>
    </row>
    <row r="621" spans="1:12" x14ac:dyDescent="0.25">
      <c r="A621"/>
      <c r="D621" t="s">
        <v>4595</v>
      </c>
      <c r="E621">
        <f>COUNTIF('16 reserve entries'!Y:Y,'16 reserve bal'!D621)</f>
        <v>1</v>
      </c>
      <c r="F621">
        <f>COUNTIF('16 AJE data'!T:T,'16 reserve bal'!D621)</f>
        <v>0</v>
      </c>
      <c r="I621" t="s">
        <v>3114</v>
      </c>
      <c r="J621" t="s">
        <v>233</v>
      </c>
      <c r="K621" t="s">
        <v>4346</v>
      </c>
      <c r="L621" t="s">
        <v>642</v>
      </c>
    </row>
    <row r="622" spans="1:12" x14ac:dyDescent="0.25">
      <c r="A622"/>
      <c r="D622" t="s">
        <v>4105</v>
      </c>
      <c r="E622">
        <f>COUNTIF('16 reserve entries'!Y:Y,'16 reserve bal'!D622)</f>
        <v>2</v>
      </c>
      <c r="F622">
        <f>COUNTIF('16 AJE data'!T:T,'16 reserve bal'!D622)</f>
        <v>2</v>
      </c>
      <c r="I622" t="s">
        <v>3114</v>
      </c>
      <c r="J622" t="s">
        <v>233</v>
      </c>
      <c r="K622" t="s">
        <v>4350</v>
      </c>
      <c r="L622" t="s">
        <v>642</v>
      </c>
    </row>
    <row r="623" spans="1:12" x14ac:dyDescent="0.25">
      <c r="A623"/>
      <c r="D623" t="s">
        <v>4596</v>
      </c>
      <c r="E623">
        <f>COUNTIF('16 reserve entries'!Y:Y,'16 reserve bal'!D623)</f>
        <v>1</v>
      </c>
      <c r="F623">
        <f>COUNTIF('16 AJE data'!T:T,'16 reserve bal'!D623)</f>
        <v>0</v>
      </c>
      <c r="I623" t="s">
        <v>3114</v>
      </c>
      <c r="J623" t="s">
        <v>233</v>
      </c>
      <c r="K623" t="s">
        <v>4354</v>
      </c>
      <c r="L623" t="s">
        <v>642</v>
      </c>
    </row>
    <row r="624" spans="1:12" x14ac:dyDescent="0.25">
      <c r="A624"/>
      <c r="D624" t="s">
        <v>4597</v>
      </c>
      <c r="E624">
        <f>COUNTIF('16 reserve entries'!Y:Y,'16 reserve bal'!D624)</f>
        <v>1</v>
      </c>
      <c r="F624">
        <f>COUNTIF('16 AJE data'!T:T,'16 reserve bal'!D624)</f>
        <v>0</v>
      </c>
      <c r="I624" t="s">
        <v>3114</v>
      </c>
      <c r="J624" t="s">
        <v>233</v>
      </c>
      <c r="K624" t="s">
        <v>4317</v>
      </c>
      <c r="L624" t="s">
        <v>642</v>
      </c>
    </row>
    <row r="625" spans="1:12" x14ac:dyDescent="0.25">
      <c r="A625"/>
      <c r="D625" t="s">
        <v>4598</v>
      </c>
      <c r="E625">
        <f>COUNTIF('16 reserve entries'!Y:Y,'16 reserve bal'!D625)</f>
        <v>1</v>
      </c>
      <c r="F625">
        <f>COUNTIF('16 AJE data'!T:T,'16 reserve bal'!D625)</f>
        <v>0</v>
      </c>
      <c r="I625" t="s">
        <v>3114</v>
      </c>
      <c r="J625" t="s">
        <v>233</v>
      </c>
      <c r="K625" t="s">
        <v>4320</v>
      </c>
      <c r="L625" t="s">
        <v>642</v>
      </c>
    </row>
    <row r="626" spans="1:12" x14ac:dyDescent="0.25">
      <c r="A626"/>
      <c r="D626" t="s">
        <v>4599</v>
      </c>
      <c r="E626">
        <f>COUNTIF('16 reserve entries'!Y:Y,'16 reserve bal'!D626)</f>
        <v>1</v>
      </c>
      <c r="F626">
        <f>COUNTIF('16 AJE data'!T:T,'16 reserve bal'!D626)</f>
        <v>0</v>
      </c>
      <c r="I626" t="s">
        <v>3114</v>
      </c>
      <c r="J626" t="s">
        <v>233</v>
      </c>
      <c r="K626" t="s">
        <v>3886</v>
      </c>
      <c r="L626" t="s">
        <v>642</v>
      </c>
    </row>
    <row r="627" spans="1:12" x14ac:dyDescent="0.25">
      <c r="A627"/>
      <c r="D627" t="s">
        <v>4600</v>
      </c>
      <c r="E627">
        <f>COUNTIF('16 reserve entries'!Y:Y,'16 reserve bal'!D627)</f>
        <v>1</v>
      </c>
      <c r="F627">
        <f>COUNTIF('16 AJE data'!T:T,'16 reserve bal'!D627)</f>
        <v>0</v>
      </c>
      <c r="I627" t="s">
        <v>3114</v>
      </c>
      <c r="J627" t="s">
        <v>233</v>
      </c>
      <c r="K627" t="s">
        <v>4434</v>
      </c>
      <c r="L627" t="s">
        <v>642</v>
      </c>
    </row>
    <row r="628" spans="1:12" x14ac:dyDescent="0.25">
      <c r="A628"/>
      <c r="D628" t="s">
        <v>4601</v>
      </c>
      <c r="E628">
        <f>COUNTIF('16 reserve entries'!Y:Y,'16 reserve bal'!D628)</f>
        <v>1</v>
      </c>
      <c r="F628">
        <f>COUNTIF('16 AJE data'!T:T,'16 reserve bal'!D628)</f>
        <v>0</v>
      </c>
      <c r="I628" t="s">
        <v>3114</v>
      </c>
      <c r="J628" t="s">
        <v>233</v>
      </c>
      <c r="K628" t="s">
        <v>3889</v>
      </c>
      <c r="L628" t="s">
        <v>642</v>
      </c>
    </row>
    <row r="629" spans="1:12" x14ac:dyDescent="0.25">
      <c r="A629"/>
      <c r="D629" t="s">
        <v>4602</v>
      </c>
      <c r="E629">
        <f>COUNTIF('16 reserve entries'!Y:Y,'16 reserve bal'!D629)</f>
        <v>1</v>
      </c>
      <c r="F629">
        <f>COUNTIF('16 AJE data'!T:T,'16 reserve bal'!D629)</f>
        <v>0</v>
      </c>
      <c r="I629" t="s">
        <v>3114</v>
      </c>
      <c r="J629" t="s">
        <v>233</v>
      </c>
      <c r="K629" t="s">
        <v>4323</v>
      </c>
      <c r="L629" t="s">
        <v>642</v>
      </c>
    </row>
    <row r="630" spans="1:12" x14ac:dyDescent="0.25">
      <c r="A630"/>
      <c r="D630" t="s">
        <v>3897</v>
      </c>
      <c r="E630">
        <f>COUNTIF('16 reserve entries'!Y:Y,'16 reserve bal'!D630)</f>
        <v>2</v>
      </c>
      <c r="F630">
        <f>COUNTIF('16 AJE data'!T:T,'16 reserve bal'!D630)</f>
        <v>4</v>
      </c>
      <c r="I630" t="s">
        <v>3114</v>
      </c>
      <c r="J630" t="s">
        <v>233</v>
      </c>
      <c r="K630" t="s">
        <v>3459</v>
      </c>
      <c r="L630" t="s">
        <v>642</v>
      </c>
    </row>
    <row r="631" spans="1:12" x14ac:dyDescent="0.25">
      <c r="A631"/>
      <c r="D631" t="s">
        <v>4603</v>
      </c>
      <c r="E631">
        <f>COUNTIF('16 reserve entries'!Y:Y,'16 reserve bal'!D631)</f>
        <v>1</v>
      </c>
      <c r="F631">
        <f>COUNTIF('16 AJE data'!T:T,'16 reserve bal'!D631)</f>
        <v>0</v>
      </c>
      <c r="I631" t="s">
        <v>3114</v>
      </c>
      <c r="J631" t="s">
        <v>233</v>
      </c>
      <c r="K631" t="s">
        <v>3894</v>
      </c>
      <c r="L631" t="s">
        <v>642</v>
      </c>
    </row>
    <row r="632" spans="1:12" x14ac:dyDescent="0.25">
      <c r="A632"/>
      <c r="D632" t="s">
        <v>4604</v>
      </c>
      <c r="E632">
        <f>COUNTIF('16 reserve entries'!Y:Y,'16 reserve bal'!D632)</f>
        <v>0</v>
      </c>
      <c r="F632">
        <f>COUNTIF('16 AJE data'!T:T,'16 reserve bal'!D632)</f>
        <v>0</v>
      </c>
      <c r="I632" t="s">
        <v>3114</v>
      </c>
      <c r="J632" t="s">
        <v>233</v>
      </c>
      <c r="K632" t="s">
        <v>4475</v>
      </c>
      <c r="L632" t="s">
        <v>642</v>
      </c>
    </row>
    <row r="633" spans="1:12" x14ac:dyDescent="0.25">
      <c r="A633"/>
      <c r="D633" t="s">
        <v>4502</v>
      </c>
      <c r="E633">
        <f>COUNTIF('16 reserve entries'!Y:Y,'16 reserve bal'!D633)</f>
        <v>1</v>
      </c>
      <c r="F633">
        <f>COUNTIF('16 AJE data'!T:T,'16 reserve bal'!D633)</f>
        <v>1</v>
      </c>
      <c r="I633" t="s">
        <v>3114</v>
      </c>
      <c r="J633" t="s">
        <v>233</v>
      </c>
      <c r="K633" t="s">
        <v>4025</v>
      </c>
      <c r="L633" t="s">
        <v>642</v>
      </c>
    </row>
    <row r="634" spans="1:12" x14ac:dyDescent="0.25">
      <c r="A634"/>
      <c r="D634" t="s">
        <v>4605</v>
      </c>
      <c r="E634">
        <f>COUNTIF('16 reserve entries'!Y:Y,'16 reserve bal'!D634)</f>
        <v>0</v>
      </c>
      <c r="F634">
        <f>COUNTIF('16 AJE data'!T:T,'16 reserve bal'!D634)</f>
        <v>0</v>
      </c>
      <c r="I634" t="s">
        <v>3114</v>
      </c>
      <c r="J634" t="s">
        <v>233</v>
      </c>
      <c r="K634" t="s">
        <v>4440</v>
      </c>
      <c r="L634" t="s">
        <v>642</v>
      </c>
    </row>
    <row r="635" spans="1:12" x14ac:dyDescent="0.25">
      <c r="A635"/>
      <c r="D635" t="s">
        <v>3985</v>
      </c>
      <c r="E635">
        <f>COUNTIF('16 reserve entries'!Y:Y,'16 reserve bal'!D635)</f>
        <v>1</v>
      </c>
      <c r="F635">
        <f>COUNTIF('16 AJE data'!T:T,'16 reserve bal'!D635)</f>
        <v>4</v>
      </c>
      <c r="I635" t="s">
        <v>3114</v>
      </c>
      <c r="J635" t="s">
        <v>233</v>
      </c>
      <c r="K635" t="s">
        <v>3982</v>
      </c>
      <c r="L635" t="s">
        <v>642</v>
      </c>
    </row>
    <row r="636" spans="1:12" x14ac:dyDescent="0.25">
      <c r="A636"/>
      <c r="D636" t="s">
        <v>4606</v>
      </c>
      <c r="E636">
        <f>COUNTIF('16 reserve entries'!Y:Y,'16 reserve bal'!D636)</f>
        <v>1</v>
      </c>
      <c r="F636">
        <f>COUNTIF('16 AJE data'!T:T,'16 reserve bal'!D636)</f>
        <v>0</v>
      </c>
      <c r="I636" t="s">
        <v>3114</v>
      </c>
      <c r="J636" t="s">
        <v>233</v>
      </c>
      <c r="K636" t="s">
        <v>4498</v>
      </c>
      <c r="L636" t="s">
        <v>642</v>
      </c>
    </row>
    <row r="637" spans="1:12" x14ac:dyDescent="0.25">
      <c r="A637"/>
      <c r="D637" t="s">
        <v>4607</v>
      </c>
      <c r="E637">
        <f>COUNTIF('16 reserve entries'!Y:Y,'16 reserve bal'!D637)</f>
        <v>0</v>
      </c>
      <c r="F637">
        <f>COUNTIF('16 AJE data'!T:T,'16 reserve bal'!D637)</f>
        <v>0</v>
      </c>
      <c r="I637" t="s">
        <v>3114</v>
      </c>
      <c r="J637" t="s">
        <v>233</v>
      </c>
      <c r="K637" t="s">
        <v>4105</v>
      </c>
      <c r="L637" t="s">
        <v>642</v>
      </c>
    </row>
    <row r="638" spans="1:12" x14ac:dyDescent="0.25">
      <c r="A638"/>
      <c r="D638" t="s">
        <v>4507</v>
      </c>
      <c r="E638">
        <f>COUNTIF('16 reserve entries'!Y:Y,'16 reserve bal'!D638)</f>
        <v>0</v>
      </c>
      <c r="F638">
        <f>COUNTIF('16 AJE data'!T:T,'16 reserve bal'!D638)</f>
        <v>2</v>
      </c>
      <c r="I638" t="s">
        <v>3114</v>
      </c>
      <c r="J638" t="s">
        <v>210</v>
      </c>
      <c r="K638" t="s">
        <v>4434</v>
      </c>
      <c r="L638" t="s">
        <v>642</v>
      </c>
    </row>
    <row r="639" spans="1:12" x14ac:dyDescent="0.25">
      <c r="A639"/>
      <c r="D639" t="s">
        <v>4608</v>
      </c>
      <c r="E639">
        <f>COUNTIF('16 reserve entries'!Y:Y,'16 reserve bal'!D639)</f>
        <v>1</v>
      </c>
      <c r="F639">
        <f>COUNTIF('16 AJE data'!T:T,'16 reserve bal'!D639)</f>
        <v>0</v>
      </c>
      <c r="I639" t="s">
        <v>3114</v>
      </c>
      <c r="J639" t="s">
        <v>210</v>
      </c>
      <c r="K639" t="s">
        <v>4609</v>
      </c>
      <c r="L639" t="s">
        <v>642</v>
      </c>
    </row>
    <row r="640" spans="1:12" x14ac:dyDescent="0.25">
      <c r="A640"/>
      <c r="D640" t="s">
        <v>4610</v>
      </c>
      <c r="E640">
        <f>COUNTIF('16 reserve entries'!Y:Y,'16 reserve bal'!D640)</f>
        <v>0</v>
      </c>
      <c r="F640">
        <f>COUNTIF('16 AJE data'!T:T,'16 reserve bal'!D640)</f>
        <v>0</v>
      </c>
      <c r="I640" t="s">
        <v>3114</v>
      </c>
      <c r="J640" t="s">
        <v>219</v>
      </c>
      <c r="K640" t="s">
        <v>4434</v>
      </c>
      <c r="L640" t="s">
        <v>642</v>
      </c>
    </row>
    <row r="641" spans="1:12" x14ac:dyDescent="0.25">
      <c r="A641"/>
      <c r="D641" t="s">
        <v>4611</v>
      </c>
      <c r="E641">
        <f>COUNTIF('16 reserve entries'!Y:Y,'16 reserve bal'!D641)</f>
        <v>0</v>
      </c>
      <c r="F641">
        <f>COUNTIF('16 AJE data'!T:T,'16 reserve bal'!D641)</f>
        <v>0</v>
      </c>
      <c r="I641" t="s">
        <v>3114</v>
      </c>
      <c r="J641" t="s">
        <v>219</v>
      </c>
      <c r="K641" t="s">
        <v>4609</v>
      </c>
      <c r="L641" t="s">
        <v>642</v>
      </c>
    </row>
    <row r="642" spans="1:12" x14ac:dyDescent="0.25">
      <c r="A642"/>
      <c r="D642" t="s">
        <v>4612</v>
      </c>
      <c r="E642">
        <f>COUNTIF('16 reserve entries'!Y:Y,'16 reserve bal'!D642)</f>
        <v>0</v>
      </c>
      <c r="F642">
        <f>COUNTIF('16 AJE data'!T:T,'16 reserve bal'!D642)</f>
        <v>0</v>
      </c>
      <c r="I642" t="s">
        <v>3114</v>
      </c>
      <c r="J642" t="s">
        <v>217</v>
      </c>
      <c r="K642" t="s">
        <v>3382</v>
      </c>
      <c r="L642" t="s">
        <v>642</v>
      </c>
    </row>
    <row r="643" spans="1:12" x14ac:dyDescent="0.25">
      <c r="A643"/>
      <c r="D643" t="s">
        <v>4613</v>
      </c>
      <c r="E643">
        <f>COUNTIF('16 reserve entries'!Y:Y,'16 reserve bal'!D643)</f>
        <v>1</v>
      </c>
      <c r="F643">
        <f>COUNTIF('16 AJE data'!T:T,'16 reserve bal'!D643)</f>
        <v>0</v>
      </c>
      <c r="I643" t="s">
        <v>3114</v>
      </c>
      <c r="J643" t="s">
        <v>217</v>
      </c>
      <c r="K643" t="s">
        <v>3809</v>
      </c>
      <c r="L643" t="s">
        <v>642</v>
      </c>
    </row>
    <row r="644" spans="1:12" x14ac:dyDescent="0.25">
      <c r="A644"/>
      <c r="D644" t="s">
        <v>4614</v>
      </c>
      <c r="E644">
        <f>COUNTIF('16 reserve entries'!Y:Y,'16 reserve bal'!D644)</f>
        <v>1</v>
      </c>
      <c r="F644">
        <f>COUNTIF('16 AJE data'!T:T,'16 reserve bal'!D644)</f>
        <v>0</v>
      </c>
      <c r="I644" t="s">
        <v>3114</v>
      </c>
      <c r="J644" t="s">
        <v>217</v>
      </c>
      <c r="K644" t="s">
        <v>3818</v>
      </c>
      <c r="L644" t="s">
        <v>642</v>
      </c>
    </row>
    <row r="645" spans="1:12" x14ac:dyDescent="0.25">
      <c r="A645"/>
      <c r="D645" t="s">
        <v>4615</v>
      </c>
      <c r="E645">
        <f>COUNTIF('16 reserve entries'!Y:Y,'16 reserve bal'!D645)</f>
        <v>1</v>
      </c>
      <c r="F645">
        <f>COUNTIF('16 AJE data'!T:T,'16 reserve bal'!D645)</f>
        <v>0</v>
      </c>
      <c r="I645" t="s">
        <v>3114</v>
      </c>
      <c r="J645" t="s">
        <v>217</v>
      </c>
      <c r="K645" t="s">
        <v>3385</v>
      </c>
      <c r="L645" t="s">
        <v>642</v>
      </c>
    </row>
    <row r="646" spans="1:12" x14ac:dyDescent="0.25">
      <c r="A646"/>
      <c r="D646" t="s">
        <v>4616</v>
      </c>
      <c r="E646">
        <f>COUNTIF('16 reserve entries'!Y:Y,'16 reserve bal'!D646)</f>
        <v>1</v>
      </c>
      <c r="F646">
        <f>COUNTIF('16 AJE data'!T:T,'16 reserve bal'!D646)</f>
        <v>0</v>
      </c>
      <c r="I646" t="s">
        <v>3114</v>
      </c>
      <c r="J646" t="s">
        <v>217</v>
      </c>
      <c r="K646" t="s">
        <v>3847</v>
      </c>
      <c r="L646" t="s">
        <v>642</v>
      </c>
    </row>
    <row r="647" spans="1:12" x14ac:dyDescent="0.25">
      <c r="A647"/>
      <c r="D647" t="s">
        <v>4617</v>
      </c>
      <c r="E647">
        <f>COUNTIF('16 reserve entries'!Y:Y,'16 reserve bal'!D647)</f>
        <v>1</v>
      </c>
      <c r="F647">
        <f>COUNTIF('16 AJE data'!T:T,'16 reserve bal'!D647)</f>
        <v>0</v>
      </c>
      <c r="I647" t="s">
        <v>3114</v>
      </c>
      <c r="J647" t="s">
        <v>217</v>
      </c>
      <c r="K647" t="s">
        <v>3862</v>
      </c>
      <c r="L647" t="s">
        <v>642</v>
      </c>
    </row>
    <row r="648" spans="1:12" x14ac:dyDescent="0.25">
      <c r="A648"/>
      <c r="D648" t="s">
        <v>4618</v>
      </c>
      <c r="E648">
        <f>COUNTIF('16 reserve entries'!Y:Y,'16 reserve bal'!D648)</f>
        <v>0</v>
      </c>
      <c r="F648">
        <f>COUNTIF('16 AJE data'!T:T,'16 reserve bal'!D648)</f>
        <v>0</v>
      </c>
      <c r="I648" t="s">
        <v>3114</v>
      </c>
      <c r="J648" t="s">
        <v>217</v>
      </c>
      <c r="K648" t="s">
        <v>3896</v>
      </c>
      <c r="L648" t="s">
        <v>642</v>
      </c>
    </row>
    <row r="649" spans="1:12" x14ac:dyDescent="0.25">
      <c r="A649"/>
      <c r="D649" t="s">
        <v>4619</v>
      </c>
      <c r="E649">
        <f>COUNTIF('16 reserve entries'!Y:Y,'16 reserve bal'!D649)</f>
        <v>1</v>
      </c>
      <c r="F649">
        <f>COUNTIF('16 AJE data'!T:T,'16 reserve bal'!D649)</f>
        <v>0</v>
      </c>
      <c r="I649" t="s">
        <v>3114</v>
      </c>
      <c r="J649" t="s">
        <v>217</v>
      </c>
      <c r="K649" t="s">
        <v>3904</v>
      </c>
      <c r="L649" t="s">
        <v>642</v>
      </c>
    </row>
    <row r="650" spans="1:12" x14ac:dyDescent="0.25">
      <c r="A650"/>
      <c r="D650" t="s">
        <v>4620</v>
      </c>
      <c r="E650">
        <f>COUNTIF('16 reserve entries'!Y:Y,'16 reserve bal'!D650)</f>
        <v>0</v>
      </c>
      <c r="F650">
        <f>COUNTIF('16 AJE data'!T:T,'16 reserve bal'!D650)</f>
        <v>0</v>
      </c>
      <c r="I650" t="s">
        <v>3114</v>
      </c>
      <c r="J650" t="s">
        <v>217</v>
      </c>
      <c r="K650" t="s">
        <v>3907</v>
      </c>
      <c r="L650" t="s">
        <v>642</v>
      </c>
    </row>
    <row r="651" spans="1:12" x14ac:dyDescent="0.25">
      <c r="A651"/>
      <c r="D651" t="s">
        <v>4621</v>
      </c>
      <c r="E651">
        <f>COUNTIF('16 reserve entries'!Y:Y,'16 reserve bal'!D651)</f>
        <v>0</v>
      </c>
      <c r="F651">
        <f>COUNTIF('16 AJE data'!T:T,'16 reserve bal'!D651)</f>
        <v>0</v>
      </c>
      <c r="I651" t="s">
        <v>3114</v>
      </c>
      <c r="J651" t="s">
        <v>217</v>
      </c>
      <c r="K651" t="s">
        <v>3910</v>
      </c>
      <c r="L651" t="s">
        <v>642</v>
      </c>
    </row>
    <row r="652" spans="1:12" x14ac:dyDescent="0.25">
      <c r="A652"/>
      <c r="D652" t="s">
        <v>4622</v>
      </c>
      <c r="E652">
        <f>COUNTIF('16 reserve entries'!Y:Y,'16 reserve bal'!D652)</f>
        <v>1</v>
      </c>
      <c r="F652">
        <f>COUNTIF('16 AJE data'!T:T,'16 reserve bal'!D652)</f>
        <v>0</v>
      </c>
      <c r="I652" t="s">
        <v>3114</v>
      </c>
      <c r="J652" t="s">
        <v>217</v>
      </c>
      <c r="K652" t="s">
        <v>3390</v>
      </c>
      <c r="L652" t="s">
        <v>642</v>
      </c>
    </row>
    <row r="653" spans="1:12" x14ac:dyDescent="0.25">
      <c r="A653"/>
      <c r="D653" t="s">
        <v>4623</v>
      </c>
      <c r="E653">
        <f>COUNTIF('16 reserve entries'!Y:Y,'16 reserve bal'!D653)</f>
        <v>1</v>
      </c>
      <c r="F653">
        <f>COUNTIF('16 AJE data'!T:T,'16 reserve bal'!D653)</f>
        <v>0</v>
      </c>
      <c r="I653" t="s">
        <v>3114</v>
      </c>
      <c r="J653" t="s">
        <v>217</v>
      </c>
      <c r="K653" t="s">
        <v>3920</v>
      </c>
      <c r="L653" t="s">
        <v>642</v>
      </c>
    </row>
    <row r="654" spans="1:12" x14ac:dyDescent="0.25">
      <c r="A654"/>
      <c r="D654" t="s">
        <v>4062</v>
      </c>
      <c r="E654">
        <f>COUNTIF('16 reserve entries'!Y:Y,'16 reserve bal'!D654)</f>
        <v>4</v>
      </c>
      <c r="F654">
        <f>COUNTIF('16 AJE data'!T:T,'16 reserve bal'!D654)</f>
        <v>3</v>
      </c>
      <c r="I654" t="s">
        <v>3114</v>
      </c>
      <c r="J654" t="s">
        <v>217</v>
      </c>
      <c r="K654" t="s">
        <v>3262</v>
      </c>
      <c r="L654" t="s">
        <v>642</v>
      </c>
    </row>
    <row r="655" spans="1:12" x14ac:dyDescent="0.25">
      <c r="A655"/>
      <c r="D655" t="s">
        <v>4624</v>
      </c>
      <c r="E655">
        <f>COUNTIF('16 reserve entries'!Y:Y,'16 reserve bal'!D655)</f>
        <v>1</v>
      </c>
      <c r="F655">
        <f>COUNTIF('16 AJE data'!T:T,'16 reserve bal'!D655)</f>
        <v>0</v>
      </c>
      <c r="I655" t="s">
        <v>3114</v>
      </c>
      <c r="J655" t="s">
        <v>217</v>
      </c>
      <c r="K655" t="s">
        <v>3393</v>
      </c>
      <c r="L655" t="s">
        <v>642</v>
      </c>
    </row>
    <row r="656" spans="1:12" x14ac:dyDescent="0.25">
      <c r="A656"/>
      <c r="D656" t="s">
        <v>4625</v>
      </c>
      <c r="E656">
        <f>COUNTIF('16 reserve entries'!Y:Y,'16 reserve bal'!D656)</f>
        <v>0</v>
      </c>
      <c r="F656">
        <f>COUNTIF('16 AJE data'!T:T,'16 reserve bal'!D656)</f>
        <v>0</v>
      </c>
      <c r="I656" t="s">
        <v>3114</v>
      </c>
      <c r="J656" t="s">
        <v>217</v>
      </c>
      <c r="K656" t="s">
        <v>3396</v>
      </c>
      <c r="L656" t="s">
        <v>642</v>
      </c>
    </row>
    <row r="657" spans="1:12" x14ac:dyDescent="0.25">
      <c r="A657"/>
      <c r="D657" t="s">
        <v>4626</v>
      </c>
      <c r="E657">
        <f>COUNTIF('16 reserve entries'!Y:Y,'16 reserve bal'!D657)</f>
        <v>1</v>
      </c>
      <c r="F657">
        <f>COUNTIF('16 AJE data'!T:T,'16 reserve bal'!D657)</f>
        <v>0</v>
      </c>
      <c r="I657" t="s">
        <v>3114</v>
      </c>
      <c r="J657" t="s">
        <v>217</v>
      </c>
      <c r="K657" t="s">
        <v>4062</v>
      </c>
      <c r="L657" t="s">
        <v>642</v>
      </c>
    </row>
    <row r="658" spans="1:12" x14ac:dyDescent="0.25">
      <c r="A658"/>
      <c r="D658" t="s">
        <v>4627</v>
      </c>
      <c r="E658">
        <f>COUNTIF('16 reserve entries'!Y:Y,'16 reserve bal'!D658)</f>
        <v>0</v>
      </c>
      <c r="F658">
        <f>COUNTIF('16 AJE data'!T:T,'16 reserve bal'!D658)</f>
        <v>0</v>
      </c>
      <c r="I658" t="s">
        <v>3114</v>
      </c>
      <c r="J658" t="s">
        <v>216</v>
      </c>
      <c r="K658" t="s">
        <v>3385</v>
      </c>
      <c r="L658" t="s">
        <v>642</v>
      </c>
    </row>
    <row r="659" spans="1:12" x14ac:dyDescent="0.25">
      <c r="A659"/>
      <c r="D659" t="s">
        <v>4628</v>
      </c>
      <c r="E659">
        <f>COUNTIF('16 reserve entries'!Y:Y,'16 reserve bal'!D659)</f>
        <v>0</v>
      </c>
      <c r="F659">
        <f>COUNTIF('16 AJE data'!T:T,'16 reserve bal'!D659)</f>
        <v>0</v>
      </c>
      <c r="I659" t="s">
        <v>3114</v>
      </c>
      <c r="J659" t="s">
        <v>216</v>
      </c>
      <c r="K659" t="s">
        <v>3859</v>
      </c>
      <c r="L659" t="s">
        <v>642</v>
      </c>
    </row>
    <row r="660" spans="1:12" x14ac:dyDescent="0.25">
      <c r="A660"/>
      <c r="D660" t="s">
        <v>4629</v>
      </c>
      <c r="E660">
        <f>COUNTIF('16 reserve entries'!Y:Y,'16 reserve bal'!D660)</f>
        <v>1</v>
      </c>
      <c r="F660">
        <f>COUNTIF('16 AJE data'!T:T,'16 reserve bal'!D660)</f>
        <v>0</v>
      </c>
      <c r="I660" t="s">
        <v>3114</v>
      </c>
      <c r="J660" t="s">
        <v>216</v>
      </c>
      <c r="K660" t="s">
        <v>3903</v>
      </c>
      <c r="L660" t="s">
        <v>642</v>
      </c>
    </row>
    <row r="661" spans="1:12" x14ac:dyDescent="0.25">
      <c r="A661"/>
      <c r="D661" t="s">
        <v>4630</v>
      </c>
      <c r="E661">
        <f>COUNTIF('16 reserve entries'!Y:Y,'16 reserve bal'!D661)</f>
        <v>0</v>
      </c>
      <c r="F661">
        <f>COUNTIF('16 AJE data'!T:T,'16 reserve bal'!D661)</f>
        <v>0</v>
      </c>
      <c r="I661" t="s">
        <v>3114</v>
      </c>
      <c r="J661" t="s">
        <v>216</v>
      </c>
      <c r="K661" t="s">
        <v>3936</v>
      </c>
      <c r="L661" t="s">
        <v>642</v>
      </c>
    </row>
    <row r="662" spans="1:12" x14ac:dyDescent="0.25">
      <c r="A662"/>
      <c r="D662" t="s">
        <v>4609</v>
      </c>
      <c r="E662">
        <f>COUNTIF('16 reserve entries'!Y:Y,'16 reserve bal'!D662)</f>
        <v>2</v>
      </c>
      <c r="F662">
        <f>COUNTIF('16 AJE data'!T:T,'16 reserve bal'!D662)</f>
        <v>2</v>
      </c>
      <c r="I662" t="s">
        <v>3114</v>
      </c>
      <c r="J662" t="s">
        <v>216</v>
      </c>
      <c r="K662" t="s">
        <v>3951</v>
      </c>
      <c r="L662" t="s">
        <v>642</v>
      </c>
    </row>
    <row r="663" spans="1:12" x14ac:dyDescent="0.25">
      <c r="A663"/>
      <c r="D663" t="s">
        <v>3278</v>
      </c>
      <c r="E663">
        <f>COUNTIF('16 reserve entries'!Y:Y,'16 reserve bal'!D663)</f>
        <v>1</v>
      </c>
      <c r="F663">
        <f>COUNTIF('16 AJE data'!T:T,'16 reserve bal'!D663)</f>
        <v>1</v>
      </c>
      <c r="I663" t="s">
        <v>3114</v>
      </c>
      <c r="J663" t="s">
        <v>216</v>
      </c>
      <c r="K663" t="s">
        <v>3918</v>
      </c>
      <c r="L663" t="s">
        <v>642</v>
      </c>
    </row>
    <row r="664" spans="1:12" x14ac:dyDescent="0.25">
      <c r="A664"/>
      <c r="D664" t="s">
        <v>3281</v>
      </c>
      <c r="E664">
        <f>COUNTIF('16 reserve entries'!Y:Y,'16 reserve bal'!D664)</f>
        <v>1</v>
      </c>
      <c r="F664">
        <f>COUNTIF('16 AJE data'!T:T,'16 reserve bal'!D664)</f>
        <v>1</v>
      </c>
      <c r="I664" t="s">
        <v>3114</v>
      </c>
      <c r="J664" t="s">
        <v>216</v>
      </c>
      <c r="K664" t="s">
        <v>4041</v>
      </c>
      <c r="L664" t="s">
        <v>642</v>
      </c>
    </row>
    <row r="665" spans="1:12" x14ac:dyDescent="0.25">
      <c r="A665"/>
      <c r="D665" t="s">
        <v>4631</v>
      </c>
      <c r="E665">
        <f>COUNTIF('16 reserve entries'!Y:Y,'16 reserve bal'!D665)</f>
        <v>0</v>
      </c>
      <c r="F665">
        <f>COUNTIF('16 AJE data'!T:T,'16 reserve bal'!D665)</f>
        <v>0</v>
      </c>
      <c r="I665" t="s">
        <v>3114</v>
      </c>
      <c r="J665" t="s">
        <v>216</v>
      </c>
      <c r="K665" t="s">
        <v>4017</v>
      </c>
      <c r="L665" t="s">
        <v>642</v>
      </c>
    </row>
    <row r="666" spans="1:12" x14ac:dyDescent="0.25">
      <c r="A666"/>
      <c r="D666" t="s">
        <v>3284</v>
      </c>
      <c r="E666">
        <f>COUNTIF('16 reserve entries'!Y:Y,'16 reserve bal'!D666)</f>
        <v>1</v>
      </c>
      <c r="F666">
        <f>COUNTIF('16 AJE data'!T:T,'16 reserve bal'!D666)</f>
        <v>1</v>
      </c>
      <c r="I666" t="s">
        <v>3114</v>
      </c>
      <c r="J666" t="s">
        <v>216</v>
      </c>
      <c r="K666" t="s">
        <v>4019</v>
      </c>
      <c r="L666" t="s">
        <v>642</v>
      </c>
    </row>
    <row r="667" spans="1:12" x14ac:dyDescent="0.25">
      <c r="A667"/>
      <c r="D667" t="s">
        <v>3287</v>
      </c>
      <c r="E667">
        <f>COUNTIF('16 reserve entries'!Y:Y,'16 reserve bal'!D667)</f>
        <v>1</v>
      </c>
      <c r="F667">
        <f>COUNTIF('16 AJE data'!T:T,'16 reserve bal'!D667)</f>
        <v>1</v>
      </c>
      <c r="I667" t="s">
        <v>3114</v>
      </c>
      <c r="J667" t="s">
        <v>216</v>
      </c>
      <c r="K667" t="s">
        <v>3262</v>
      </c>
      <c r="L667" t="s">
        <v>642</v>
      </c>
    </row>
    <row r="668" spans="1:12" x14ac:dyDescent="0.25">
      <c r="A668"/>
      <c r="D668" t="s">
        <v>3289</v>
      </c>
      <c r="E668">
        <f>COUNTIF('16 reserve entries'!Y:Y,'16 reserve bal'!D668)</f>
        <v>1</v>
      </c>
      <c r="F668">
        <f>COUNTIF('16 AJE data'!T:T,'16 reserve bal'!D668)</f>
        <v>1</v>
      </c>
      <c r="I668" t="s">
        <v>3114</v>
      </c>
      <c r="J668" t="s">
        <v>216</v>
      </c>
      <c r="K668" t="s">
        <v>3886</v>
      </c>
      <c r="L668" t="s">
        <v>642</v>
      </c>
    </row>
    <row r="669" spans="1:12" x14ac:dyDescent="0.25">
      <c r="A669"/>
      <c r="D669" t="s">
        <v>3292</v>
      </c>
      <c r="E669">
        <f>COUNTIF('16 reserve entries'!Y:Y,'16 reserve bal'!D669)</f>
        <v>1</v>
      </c>
      <c r="F669">
        <f>COUNTIF('16 AJE data'!T:T,'16 reserve bal'!D669)</f>
        <v>1</v>
      </c>
      <c r="I669" t="s">
        <v>3114</v>
      </c>
      <c r="J669" t="s">
        <v>216</v>
      </c>
      <c r="K669" t="s">
        <v>3889</v>
      </c>
      <c r="L669" t="s">
        <v>642</v>
      </c>
    </row>
    <row r="670" spans="1:12" x14ac:dyDescent="0.25">
      <c r="A670"/>
      <c r="D670" t="s">
        <v>3295</v>
      </c>
      <c r="E670">
        <f>COUNTIF('16 reserve entries'!Y:Y,'16 reserve bal'!D670)</f>
        <v>1</v>
      </c>
      <c r="F670">
        <f>COUNTIF('16 AJE data'!T:T,'16 reserve bal'!D670)</f>
        <v>1</v>
      </c>
      <c r="I670" t="s">
        <v>3114</v>
      </c>
      <c r="J670" t="s">
        <v>216</v>
      </c>
      <c r="K670" t="s">
        <v>4082</v>
      </c>
      <c r="L670" t="s">
        <v>642</v>
      </c>
    </row>
    <row r="671" spans="1:12" x14ac:dyDescent="0.25">
      <c r="A671"/>
      <c r="D671" t="s">
        <v>3298</v>
      </c>
      <c r="E671">
        <f>COUNTIF('16 reserve entries'!Y:Y,'16 reserve bal'!D671)</f>
        <v>1</v>
      </c>
      <c r="F671">
        <f>COUNTIF('16 AJE data'!T:T,'16 reserve bal'!D671)</f>
        <v>1</v>
      </c>
      <c r="I671" t="s">
        <v>3114</v>
      </c>
      <c r="J671" t="s">
        <v>144</v>
      </c>
      <c r="K671" t="s">
        <v>3262</v>
      </c>
      <c r="L671" t="s">
        <v>642</v>
      </c>
    </row>
    <row r="672" spans="1:12" x14ac:dyDescent="0.25">
      <c r="A672"/>
      <c r="D672" t="s">
        <v>3301</v>
      </c>
      <c r="E672">
        <f>COUNTIF('16 reserve entries'!Y:Y,'16 reserve bal'!D672)</f>
        <v>1</v>
      </c>
      <c r="F672">
        <f>COUNTIF('16 AJE data'!T:T,'16 reserve bal'!D672)</f>
        <v>1</v>
      </c>
      <c r="I672" t="s">
        <v>3114</v>
      </c>
      <c r="J672" t="s">
        <v>144</v>
      </c>
      <c r="K672" t="s">
        <v>4102</v>
      </c>
      <c r="L672" t="s">
        <v>642</v>
      </c>
    </row>
    <row r="673" spans="1:12" x14ac:dyDescent="0.25">
      <c r="A673"/>
      <c r="D673" t="s">
        <v>3304</v>
      </c>
      <c r="E673">
        <f>COUNTIF('16 reserve entries'!Y:Y,'16 reserve bal'!D673)</f>
        <v>1</v>
      </c>
      <c r="F673">
        <f>COUNTIF('16 AJE data'!T:T,'16 reserve bal'!D673)</f>
        <v>1</v>
      </c>
      <c r="I673" t="s">
        <v>3114</v>
      </c>
      <c r="J673" t="s">
        <v>144</v>
      </c>
      <c r="K673" t="s">
        <v>4107</v>
      </c>
      <c r="L673" t="s">
        <v>642</v>
      </c>
    </row>
    <row r="674" spans="1:12" x14ac:dyDescent="0.25">
      <c r="A674"/>
      <c r="D674" t="s">
        <v>4632</v>
      </c>
      <c r="E674">
        <f>COUNTIF('16 reserve entries'!Y:Y,'16 reserve bal'!D674)</f>
        <v>0</v>
      </c>
      <c r="F674">
        <f>COUNTIF('16 AJE data'!T:T,'16 reserve bal'!D674)</f>
        <v>0</v>
      </c>
      <c r="I674" t="s">
        <v>3114</v>
      </c>
      <c r="J674" t="s">
        <v>144</v>
      </c>
      <c r="K674" t="s">
        <v>4111</v>
      </c>
      <c r="L674" t="s">
        <v>642</v>
      </c>
    </row>
    <row r="675" spans="1:12" x14ac:dyDescent="0.25">
      <c r="A675"/>
      <c r="D675" t="s">
        <v>3307</v>
      </c>
      <c r="E675">
        <f>COUNTIF('16 reserve entries'!Y:Y,'16 reserve bal'!D675)</f>
        <v>1</v>
      </c>
      <c r="F675">
        <f>COUNTIF('16 AJE data'!T:T,'16 reserve bal'!D675)</f>
        <v>1</v>
      </c>
      <c r="I675" t="s">
        <v>3114</v>
      </c>
      <c r="J675" t="s">
        <v>144</v>
      </c>
      <c r="K675" t="s">
        <v>4115</v>
      </c>
      <c r="L675" t="s">
        <v>642</v>
      </c>
    </row>
    <row r="676" spans="1:12" x14ac:dyDescent="0.25">
      <c r="A676"/>
      <c r="D676" t="s">
        <v>3310</v>
      </c>
      <c r="E676">
        <f>COUNTIF('16 reserve entries'!Y:Y,'16 reserve bal'!D676)</f>
        <v>1</v>
      </c>
      <c r="F676">
        <f>COUNTIF('16 AJE data'!T:T,'16 reserve bal'!D676)</f>
        <v>1</v>
      </c>
      <c r="I676" t="s">
        <v>3114</v>
      </c>
      <c r="J676" t="s">
        <v>144</v>
      </c>
      <c r="K676" t="s">
        <v>4119</v>
      </c>
      <c r="L676" t="s">
        <v>642</v>
      </c>
    </row>
    <row r="677" spans="1:12" x14ac:dyDescent="0.25">
      <c r="A677"/>
      <c r="D677" t="s">
        <v>3313</v>
      </c>
      <c r="E677">
        <f>COUNTIF('16 reserve entries'!Y:Y,'16 reserve bal'!D677)</f>
        <v>1</v>
      </c>
      <c r="F677">
        <f>COUNTIF('16 AJE data'!T:T,'16 reserve bal'!D677)</f>
        <v>1</v>
      </c>
      <c r="I677" t="s">
        <v>3114</v>
      </c>
      <c r="J677" t="s">
        <v>144</v>
      </c>
      <c r="K677" t="s">
        <v>4127</v>
      </c>
      <c r="L677" t="s">
        <v>642</v>
      </c>
    </row>
    <row r="678" spans="1:12" x14ac:dyDescent="0.25">
      <c r="A678"/>
      <c r="D678" t="s">
        <v>3316</v>
      </c>
      <c r="E678">
        <f>COUNTIF('16 reserve entries'!Y:Y,'16 reserve bal'!D678)</f>
        <v>1</v>
      </c>
      <c r="F678">
        <f>COUNTIF('16 AJE data'!T:T,'16 reserve bal'!D678)</f>
        <v>1</v>
      </c>
      <c r="I678" t="s">
        <v>3114</v>
      </c>
      <c r="J678" t="s">
        <v>144</v>
      </c>
      <c r="K678" t="s">
        <v>4133</v>
      </c>
      <c r="L678" t="s">
        <v>642</v>
      </c>
    </row>
    <row r="679" spans="1:12" x14ac:dyDescent="0.25">
      <c r="A679"/>
      <c r="D679" t="s">
        <v>3319</v>
      </c>
      <c r="E679">
        <f>COUNTIF('16 reserve entries'!Y:Y,'16 reserve bal'!D679)</f>
        <v>0</v>
      </c>
      <c r="F679">
        <f>COUNTIF('16 AJE data'!T:T,'16 reserve bal'!D679)</f>
        <v>1</v>
      </c>
      <c r="I679" t="s">
        <v>3114</v>
      </c>
      <c r="J679" t="s">
        <v>144</v>
      </c>
      <c r="K679" t="s">
        <v>4145</v>
      </c>
      <c r="L679" t="s">
        <v>642</v>
      </c>
    </row>
    <row r="680" spans="1:12" x14ac:dyDescent="0.25">
      <c r="A680"/>
      <c r="D680" t="s">
        <v>4138</v>
      </c>
      <c r="E680">
        <f>COUNTIF('16 reserve entries'!Y:Y,'16 reserve bal'!D680)</f>
        <v>2</v>
      </c>
      <c r="F680">
        <f>COUNTIF('16 AJE data'!T:T,'16 reserve bal'!D680)</f>
        <v>1</v>
      </c>
      <c r="I680" t="s">
        <v>3114</v>
      </c>
      <c r="J680" t="s">
        <v>144</v>
      </c>
      <c r="K680" t="s">
        <v>4151</v>
      </c>
      <c r="L680" t="s">
        <v>642</v>
      </c>
    </row>
    <row r="681" spans="1:12" x14ac:dyDescent="0.25">
      <c r="A681"/>
      <c r="D681" t="s">
        <v>3322</v>
      </c>
      <c r="E681">
        <f>COUNTIF('16 reserve entries'!Y:Y,'16 reserve bal'!D681)</f>
        <v>1</v>
      </c>
      <c r="F681">
        <f>COUNTIF('16 AJE data'!T:T,'16 reserve bal'!D681)</f>
        <v>1</v>
      </c>
      <c r="I681" t="s">
        <v>3114</v>
      </c>
      <c r="J681" t="s">
        <v>144</v>
      </c>
      <c r="K681" t="s">
        <v>4168</v>
      </c>
      <c r="L681" t="s">
        <v>642</v>
      </c>
    </row>
    <row r="682" spans="1:12" x14ac:dyDescent="0.25">
      <c r="A682"/>
      <c r="D682" t="s">
        <v>4633</v>
      </c>
      <c r="E682">
        <f>COUNTIF('16 reserve entries'!Y:Y,'16 reserve bal'!D682)</f>
        <v>0</v>
      </c>
      <c r="F682">
        <f>COUNTIF('16 AJE data'!T:T,'16 reserve bal'!D682)</f>
        <v>0</v>
      </c>
      <c r="I682" t="s">
        <v>3114</v>
      </c>
      <c r="J682" t="s">
        <v>144</v>
      </c>
      <c r="K682" t="s">
        <v>4172</v>
      </c>
      <c r="L682" t="s">
        <v>642</v>
      </c>
    </row>
    <row r="683" spans="1:12" x14ac:dyDescent="0.25">
      <c r="A683"/>
      <c r="D683" t="s">
        <v>3325</v>
      </c>
      <c r="E683">
        <f>COUNTIF('16 reserve entries'!Y:Y,'16 reserve bal'!D683)</f>
        <v>1</v>
      </c>
      <c r="F683">
        <f>COUNTIF('16 AJE data'!T:T,'16 reserve bal'!D683)</f>
        <v>1</v>
      </c>
      <c r="I683" t="s">
        <v>3114</v>
      </c>
      <c r="J683" t="s">
        <v>144</v>
      </c>
      <c r="K683" t="s">
        <v>4176</v>
      </c>
      <c r="L683" t="s">
        <v>642</v>
      </c>
    </row>
    <row r="684" spans="1:12" x14ac:dyDescent="0.25">
      <c r="A684"/>
      <c r="D684" t="s">
        <v>3328</v>
      </c>
      <c r="E684">
        <f>COUNTIF('16 reserve entries'!Y:Y,'16 reserve bal'!D684)</f>
        <v>1</v>
      </c>
      <c r="F684">
        <f>COUNTIF('16 AJE data'!T:T,'16 reserve bal'!D684)</f>
        <v>1</v>
      </c>
      <c r="I684" t="s">
        <v>3114</v>
      </c>
      <c r="J684" t="s">
        <v>144</v>
      </c>
      <c r="K684" t="s">
        <v>4192</v>
      </c>
      <c r="L684" t="s">
        <v>642</v>
      </c>
    </row>
    <row r="685" spans="1:12" x14ac:dyDescent="0.25">
      <c r="A685"/>
      <c r="D685" t="s">
        <v>3331</v>
      </c>
      <c r="E685">
        <f>COUNTIF('16 reserve entries'!Y:Y,'16 reserve bal'!D685)</f>
        <v>1</v>
      </c>
      <c r="F685">
        <f>COUNTIF('16 AJE data'!T:T,'16 reserve bal'!D685)</f>
        <v>1</v>
      </c>
      <c r="I685" t="s">
        <v>3114</v>
      </c>
      <c r="J685" t="s">
        <v>144</v>
      </c>
      <c r="K685" t="s">
        <v>4196</v>
      </c>
      <c r="L685" t="s">
        <v>642</v>
      </c>
    </row>
    <row r="686" spans="1:12" x14ac:dyDescent="0.25">
      <c r="A686"/>
      <c r="D686" t="s">
        <v>3334</v>
      </c>
      <c r="E686">
        <f>COUNTIF('16 reserve entries'!Y:Y,'16 reserve bal'!D686)</f>
        <v>1</v>
      </c>
      <c r="F686">
        <f>COUNTIF('16 AJE data'!T:T,'16 reserve bal'!D686)</f>
        <v>1</v>
      </c>
      <c r="I686" t="s">
        <v>3114</v>
      </c>
      <c r="J686" t="s">
        <v>144</v>
      </c>
      <c r="K686" t="s">
        <v>4202</v>
      </c>
      <c r="L686" t="s">
        <v>642</v>
      </c>
    </row>
    <row r="687" spans="1:12" x14ac:dyDescent="0.25">
      <c r="A687"/>
      <c r="D687" t="s">
        <v>3337</v>
      </c>
      <c r="E687">
        <f>COUNTIF('16 reserve entries'!Y:Y,'16 reserve bal'!D687)</f>
        <v>1</v>
      </c>
      <c r="F687">
        <f>COUNTIF('16 AJE data'!T:T,'16 reserve bal'!D687)</f>
        <v>1</v>
      </c>
      <c r="I687" t="s">
        <v>3114</v>
      </c>
      <c r="J687" t="s">
        <v>144</v>
      </c>
      <c r="K687" t="s">
        <v>4230</v>
      </c>
      <c r="L687" t="s">
        <v>642</v>
      </c>
    </row>
    <row r="688" spans="1:12" x14ac:dyDescent="0.25">
      <c r="A688"/>
      <c r="D688" t="s">
        <v>3340</v>
      </c>
      <c r="E688">
        <f>COUNTIF('16 reserve entries'!Y:Y,'16 reserve bal'!D688)</f>
        <v>1</v>
      </c>
      <c r="F688">
        <f>COUNTIF('16 AJE data'!T:T,'16 reserve bal'!D688)</f>
        <v>1</v>
      </c>
      <c r="I688" t="s">
        <v>3114</v>
      </c>
      <c r="J688" t="s">
        <v>144</v>
      </c>
      <c r="K688" t="s">
        <v>4242</v>
      </c>
      <c r="L688" t="s">
        <v>642</v>
      </c>
    </row>
    <row r="689" spans="1:12" x14ac:dyDescent="0.25">
      <c r="A689"/>
      <c r="D689" t="s">
        <v>3343</v>
      </c>
      <c r="E689">
        <f>COUNTIF('16 reserve entries'!Y:Y,'16 reserve bal'!D689)</f>
        <v>1</v>
      </c>
      <c r="F689">
        <f>COUNTIF('16 AJE data'!T:T,'16 reserve bal'!D689)</f>
        <v>1</v>
      </c>
      <c r="I689" t="s">
        <v>3114</v>
      </c>
      <c r="J689" t="s">
        <v>144</v>
      </c>
      <c r="K689" t="s">
        <v>4250</v>
      </c>
      <c r="L689" t="s">
        <v>642</v>
      </c>
    </row>
    <row r="690" spans="1:12" x14ac:dyDescent="0.25">
      <c r="A690"/>
      <c r="D690" t="s">
        <v>4634</v>
      </c>
      <c r="E690">
        <f>COUNTIF('16 reserve entries'!Y:Y,'16 reserve bal'!D690)</f>
        <v>0</v>
      </c>
      <c r="F690">
        <f>COUNTIF('16 AJE data'!T:T,'16 reserve bal'!D690)</f>
        <v>0</v>
      </c>
      <c r="I690" t="s">
        <v>3114</v>
      </c>
      <c r="J690" t="s">
        <v>144</v>
      </c>
      <c r="K690" t="s">
        <v>4258</v>
      </c>
      <c r="L690" t="s">
        <v>642</v>
      </c>
    </row>
    <row r="691" spans="1:12" x14ac:dyDescent="0.25">
      <c r="A691"/>
      <c r="D691" t="s">
        <v>3346</v>
      </c>
      <c r="E691">
        <f>COUNTIF('16 reserve entries'!Y:Y,'16 reserve bal'!D691)</f>
        <v>1</v>
      </c>
      <c r="F691">
        <f>COUNTIF('16 AJE data'!T:T,'16 reserve bal'!D691)</f>
        <v>1</v>
      </c>
      <c r="I691" t="s">
        <v>3114</v>
      </c>
      <c r="J691" t="s">
        <v>144</v>
      </c>
      <c r="K691" t="s">
        <v>4264</v>
      </c>
      <c r="L691" t="s">
        <v>642</v>
      </c>
    </row>
    <row r="692" spans="1:12" x14ac:dyDescent="0.25">
      <c r="A692"/>
      <c r="D692" t="s">
        <v>3349</v>
      </c>
      <c r="E692">
        <f>COUNTIF('16 reserve entries'!Y:Y,'16 reserve bal'!D692)</f>
        <v>1</v>
      </c>
      <c r="F692">
        <f>COUNTIF('16 AJE data'!T:T,'16 reserve bal'!D692)</f>
        <v>1</v>
      </c>
      <c r="I692" t="s">
        <v>3114</v>
      </c>
      <c r="J692" t="s">
        <v>144</v>
      </c>
      <c r="K692" t="s">
        <v>4272</v>
      </c>
      <c r="L692" t="s">
        <v>642</v>
      </c>
    </row>
    <row r="693" spans="1:12" x14ac:dyDescent="0.25">
      <c r="A693"/>
      <c r="D693" t="s">
        <v>3352</v>
      </c>
      <c r="E693">
        <f>COUNTIF('16 reserve entries'!Y:Y,'16 reserve bal'!D693)</f>
        <v>1</v>
      </c>
      <c r="F693">
        <f>COUNTIF('16 AJE data'!T:T,'16 reserve bal'!D693)</f>
        <v>1</v>
      </c>
      <c r="I693" t="s">
        <v>3114</v>
      </c>
      <c r="J693" t="s">
        <v>144</v>
      </c>
      <c r="K693" t="s">
        <v>4280</v>
      </c>
      <c r="L693" t="s">
        <v>642</v>
      </c>
    </row>
    <row r="694" spans="1:12" x14ac:dyDescent="0.25">
      <c r="A694"/>
      <c r="D694" t="s">
        <v>3355</v>
      </c>
      <c r="E694">
        <f>COUNTIF('16 reserve entries'!Y:Y,'16 reserve bal'!D694)</f>
        <v>1</v>
      </c>
      <c r="F694">
        <f>COUNTIF('16 AJE data'!T:T,'16 reserve bal'!D694)</f>
        <v>1</v>
      </c>
      <c r="I694" t="s">
        <v>3114</v>
      </c>
      <c r="J694" t="s">
        <v>144</v>
      </c>
      <c r="K694" t="s">
        <v>4288</v>
      </c>
      <c r="L694" t="s">
        <v>642</v>
      </c>
    </row>
    <row r="695" spans="1:12" x14ac:dyDescent="0.25">
      <c r="A695"/>
      <c r="D695" t="s">
        <v>3358</v>
      </c>
      <c r="E695">
        <f>COUNTIF('16 reserve entries'!Y:Y,'16 reserve bal'!D695)</f>
        <v>1</v>
      </c>
      <c r="F695">
        <f>COUNTIF('16 AJE data'!T:T,'16 reserve bal'!D695)</f>
        <v>1</v>
      </c>
      <c r="I695" t="s">
        <v>3114</v>
      </c>
      <c r="J695" t="s">
        <v>144</v>
      </c>
      <c r="K695" t="s">
        <v>4296</v>
      </c>
      <c r="L695" t="s">
        <v>642</v>
      </c>
    </row>
    <row r="696" spans="1:12" x14ac:dyDescent="0.25">
      <c r="A696"/>
      <c r="D696" t="s">
        <v>3361</v>
      </c>
      <c r="E696">
        <f>COUNTIF('16 reserve entries'!Y:Y,'16 reserve bal'!D696)</f>
        <v>1</v>
      </c>
      <c r="F696">
        <f>COUNTIF('16 AJE data'!T:T,'16 reserve bal'!D696)</f>
        <v>1</v>
      </c>
      <c r="I696" t="s">
        <v>3114</v>
      </c>
      <c r="J696" t="s">
        <v>144</v>
      </c>
      <c r="K696" t="s">
        <v>4300</v>
      </c>
      <c r="L696" t="s">
        <v>642</v>
      </c>
    </row>
    <row r="697" spans="1:12" x14ac:dyDescent="0.25">
      <c r="A697"/>
      <c r="D697" t="s">
        <v>3364</v>
      </c>
      <c r="E697">
        <f>COUNTIF('16 reserve entries'!Y:Y,'16 reserve bal'!D697)</f>
        <v>1</v>
      </c>
      <c r="F697">
        <f>COUNTIF('16 AJE data'!T:T,'16 reserve bal'!D697)</f>
        <v>1</v>
      </c>
      <c r="I697" t="s">
        <v>3114</v>
      </c>
      <c r="J697" t="s">
        <v>144</v>
      </c>
      <c r="K697" t="s">
        <v>4304</v>
      </c>
      <c r="L697" t="s">
        <v>642</v>
      </c>
    </row>
    <row r="698" spans="1:12" x14ac:dyDescent="0.25">
      <c r="A698"/>
      <c r="D698" t="s">
        <v>3367</v>
      </c>
      <c r="E698">
        <f>COUNTIF('16 reserve entries'!Y:Y,'16 reserve bal'!D698)</f>
        <v>1</v>
      </c>
      <c r="F698">
        <f>COUNTIF('16 AJE data'!T:T,'16 reserve bal'!D698)</f>
        <v>1</v>
      </c>
      <c r="I698" t="s">
        <v>3114</v>
      </c>
      <c r="J698" t="s">
        <v>144</v>
      </c>
      <c r="K698" t="s">
        <v>4308</v>
      </c>
      <c r="L698" t="s">
        <v>642</v>
      </c>
    </row>
    <row r="699" spans="1:12" x14ac:dyDescent="0.25">
      <c r="A699"/>
      <c r="D699" t="s">
        <v>3370</v>
      </c>
      <c r="E699">
        <f>COUNTIF('16 reserve entries'!Y:Y,'16 reserve bal'!D699)</f>
        <v>1</v>
      </c>
      <c r="F699">
        <f>COUNTIF('16 AJE data'!T:T,'16 reserve bal'!D699)</f>
        <v>1</v>
      </c>
      <c r="I699" t="s">
        <v>3114</v>
      </c>
      <c r="J699" t="s">
        <v>144</v>
      </c>
      <c r="K699" t="s">
        <v>4313</v>
      </c>
      <c r="L699" t="s">
        <v>642</v>
      </c>
    </row>
    <row r="700" spans="1:12" x14ac:dyDescent="0.25">
      <c r="A700"/>
      <c r="D700" t="s">
        <v>3373</v>
      </c>
      <c r="E700">
        <f>COUNTIF('16 reserve entries'!Y:Y,'16 reserve bal'!D700)</f>
        <v>1</v>
      </c>
      <c r="F700">
        <f>COUNTIF('16 AJE data'!T:T,'16 reserve bal'!D700)</f>
        <v>1</v>
      </c>
      <c r="I700" t="s">
        <v>3114</v>
      </c>
      <c r="J700" t="s">
        <v>144</v>
      </c>
      <c r="K700" t="s">
        <v>4319</v>
      </c>
      <c r="L700" t="s">
        <v>642</v>
      </c>
    </row>
    <row r="701" spans="1:12" x14ac:dyDescent="0.25">
      <c r="A701"/>
      <c r="D701" t="s">
        <v>3376</v>
      </c>
      <c r="E701">
        <f>COUNTIF('16 reserve entries'!Y:Y,'16 reserve bal'!D701)</f>
        <v>1</v>
      </c>
      <c r="F701">
        <f>COUNTIF('16 AJE data'!T:T,'16 reserve bal'!D701)</f>
        <v>1</v>
      </c>
      <c r="I701" t="s">
        <v>3114</v>
      </c>
      <c r="J701" t="s">
        <v>144</v>
      </c>
      <c r="K701" t="s">
        <v>4325</v>
      </c>
      <c r="L701" t="s">
        <v>642</v>
      </c>
    </row>
    <row r="702" spans="1:12" x14ac:dyDescent="0.25">
      <c r="A702"/>
      <c r="D702" t="s">
        <v>4635</v>
      </c>
      <c r="E702">
        <f>COUNTIF('16 reserve entries'!Y:Y,'16 reserve bal'!D702)</f>
        <v>0</v>
      </c>
      <c r="F702">
        <f>COUNTIF('16 AJE data'!T:T,'16 reserve bal'!D702)</f>
        <v>0</v>
      </c>
      <c r="I702" t="s">
        <v>3114</v>
      </c>
      <c r="J702" t="s">
        <v>144</v>
      </c>
      <c r="K702" t="s">
        <v>4329</v>
      </c>
      <c r="L702" t="s">
        <v>642</v>
      </c>
    </row>
    <row r="703" spans="1:12" x14ac:dyDescent="0.25">
      <c r="A703"/>
      <c r="D703" t="s">
        <v>3462</v>
      </c>
      <c r="E703">
        <f>COUNTIF('16 reserve entries'!Y:Y,'16 reserve bal'!D703)</f>
        <v>1</v>
      </c>
      <c r="F703">
        <f>COUNTIF('16 AJE data'!T:T,'16 reserve bal'!D703)</f>
        <v>1</v>
      </c>
      <c r="I703" t="s">
        <v>3114</v>
      </c>
      <c r="J703" t="s">
        <v>144</v>
      </c>
      <c r="K703" t="s">
        <v>4314</v>
      </c>
      <c r="L703" t="s">
        <v>642</v>
      </c>
    </row>
    <row r="704" spans="1:12" x14ac:dyDescent="0.25">
      <c r="A704"/>
      <c r="D704" t="s">
        <v>4636</v>
      </c>
      <c r="E704">
        <f>COUNTIF('16 reserve entries'!Y:Y,'16 reserve bal'!D704)</f>
        <v>0</v>
      </c>
      <c r="F704">
        <f>COUNTIF('16 AJE data'!T:T,'16 reserve bal'!D704)</f>
        <v>0</v>
      </c>
      <c r="I704" t="s">
        <v>3114</v>
      </c>
      <c r="J704" t="s">
        <v>144</v>
      </c>
      <c r="K704" t="s">
        <v>4341</v>
      </c>
      <c r="L704" t="s">
        <v>642</v>
      </c>
    </row>
    <row r="705" spans="1:12" x14ac:dyDescent="0.25">
      <c r="A705"/>
      <c r="D705" t="s">
        <v>4637</v>
      </c>
      <c r="E705">
        <f>COUNTIF('16 reserve entries'!Y:Y,'16 reserve bal'!D705)</f>
        <v>0</v>
      </c>
      <c r="F705">
        <f>COUNTIF('16 AJE data'!T:T,'16 reserve bal'!D705)</f>
        <v>0</v>
      </c>
      <c r="I705" t="s">
        <v>3114</v>
      </c>
      <c r="J705" t="s">
        <v>144</v>
      </c>
      <c r="K705" t="s">
        <v>4346</v>
      </c>
      <c r="L705" t="s">
        <v>642</v>
      </c>
    </row>
    <row r="706" spans="1:12" x14ac:dyDescent="0.25">
      <c r="A706"/>
      <c r="D706" t="s">
        <v>3465</v>
      </c>
      <c r="E706">
        <f>COUNTIF('16 reserve entries'!Y:Y,'16 reserve bal'!D706)</f>
        <v>1</v>
      </c>
      <c r="F706">
        <f>COUNTIF('16 AJE data'!T:T,'16 reserve bal'!D706)</f>
        <v>1</v>
      </c>
      <c r="I706" t="s">
        <v>3114</v>
      </c>
      <c r="J706" t="s">
        <v>144</v>
      </c>
      <c r="K706" t="s">
        <v>4350</v>
      </c>
      <c r="L706" t="s">
        <v>642</v>
      </c>
    </row>
    <row r="707" spans="1:12" x14ac:dyDescent="0.25">
      <c r="A707"/>
      <c r="D707" t="s">
        <v>4638</v>
      </c>
      <c r="E707">
        <f>COUNTIF('16 reserve entries'!Y:Y,'16 reserve bal'!D707)</f>
        <v>0</v>
      </c>
      <c r="F707">
        <f>COUNTIF('16 AJE data'!T:T,'16 reserve bal'!D707)</f>
        <v>0</v>
      </c>
      <c r="I707" t="s">
        <v>3114</v>
      </c>
      <c r="J707" t="s">
        <v>144</v>
      </c>
      <c r="K707" t="s">
        <v>3459</v>
      </c>
      <c r="L707" t="s">
        <v>642</v>
      </c>
    </row>
    <row r="708" spans="1:12" x14ac:dyDescent="0.25">
      <c r="A708"/>
      <c r="D708" t="s">
        <v>4639</v>
      </c>
      <c r="E708">
        <f>COUNTIF('16 reserve entries'!Y:Y,'16 reserve bal'!D708)</f>
        <v>0</v>
      </c>
      <c r="F708">
        <f>COUNTIF('16 AJE data'!T:T,'16 reserve bal'!D708)</f>
        <v>0</v>
      </c>
      <c r="I708" t="s">
        <v>3114</v>
      </c>
      <c r="J708" t="s">
        <v>146</v>
      </c>
      <c r="K708" t="s">
        <v>3262</v>
      </c>
      <c r="L708" t="s">
        <v>642</v>
      </c>
    </row>
    <row r="709" spans="1:12" x14ac:dyDescent="0.25">
      <c r="A709"/>
      <c r="D709" t="s">
        <v>3468</v>
      </c>
      <c r="E709">
        <f>COUNTIF('16 reserve entries'!Y:Y,'16 reserve bal'!D709)</f>
        <v>1</v>
      </c>
      <c r="F709">
        <f>COUNTIF('16 AJE data'!T:T,'16 reserve bal'!D709)</f>
        <v>1</v>
      </c>
      <c r="I709" t="s">
        <v>3114</v>
      </c>
      <c r="J709" t="s">
        <v>146</v>
      </c>
      <c r="K709" t="s">
        <v>3459</v>
      </c>
      <c r="L709" t="s">
        <v>642</v>
      </c>
    </row>
    <row r="710" spans="1:12" x14ac:dyDescent="0.25">
      <c r="A710"/>
      <c r="D710" t="s">
        <v>4640</v>
      </c>
      <c r="E710">
        <f>COUNTIF('16 reserve entries'!Y:Y,'16 reserve bal'!D710)</f>
        <v>0</v>
      </c>
      <c r="F710">
        <f>COUNTIF('16 AJE data'!T:T,'16 reserve bal'!D710)</f>
        <v>0</v>
      </c>
      <c r="I710" t="s">
        <v>3114</v>
      </c>
      <c r="J710" t="s">
        <v>147</v>
      </c>
      <c r="K710" t="s">
        <v>3262</v>
      </c>
      <c r="L710" t="s">
        <v>642</v>
      </c>
    </row>
    <row r="711" spans="1:12" x14ac:dyDescent="0.25">
      <c r="A711"/>
      <c r="D711" t="s">
        <v>4641</v>
      </c>
      <c r="E711">
        <f>COUNTIF('16 reserve entries'!Y:Y,'16 reserve bal'!D711)</f>
        <v>0</v>
      </c>
      <c r="F711">
        <f>COUNTIF('16 AJE data'!T:T,'16 reserve bal'!D711)</f>
        <v>0</v>
      </c>
      <c r="I711" t="s">
        <v>3114</v>
      </c>
      <c r="J711" t="s">
        <v>147</v>
      </c>
      <c r="K711" t="s">
        <v>3459</v>
      </c>
      <c r="L711" t="s">
        <v>642</v>
      </c>
    </row>
    <row r="712" spans="1:12" x14ac:dyDescent="0.25">
      <c r="A712"/>
      <c r="D712" t="s">
        <v>3471</v>
      </c>
      <c r="E712">
        <f>COUNTIF('16 reserve entries'!Y:Y,'16 reserve bal'!D712)</f>
        <v>1</v>
      </c>
      <c r="F712">
        <f>COUNTIF('16 AJE data'!T:T,'16 reserve bal'!D712)</f>
        <v>1</v>
      </c>
      <c r="I712" t="s">
        <v>3114</v>
      </c>
      <c r="J712" t="s">
        <v>31</v>
      </c>
      <c r="K712" t="s">
        <v>3262</v>
      </c>
      <c r="L712" t="s">
        <v>642</v>
      </c>
    </row>
    <row r="713" spans="1:12" x14ac:dyDescent="0.25">
      <c r="A713"/>
      <c r="D713" t="s">
        <v>4642</v>
      </c>
      <c r="E713">
        <f>COUNTIF('16 reserve entries'!Y:Y,'16 reserve bal'!D713)</f>
        <v>0</v>
      </c>
      <c r="F713">
        <f>COUNTIF('16 AJE data'!T:T,'16 reserve bal'!D713)</f>
        <v>0</v>
      </c>
      <c r="I713" t="s">
        <v>3114</v>
      </c>
      <c r="J713" t="s">
        <v>31</v>
      </c>
      <c r="K713" t="s">
        <v>3459</v>
      </c>
      <c r="L713" t="s">
        <v>642</v>
      </c>
    </row>
    <row r="714" spans="1:12" x14ac:dyDescent="0.25">
      <c r="A714"/>
      <c r="D714" t="s">
        <v>4643</v>
      </c>
      <c r="E714">
        <f>COUNTIF('16 reserve entries'!Y:Y,'16 reserve bal'!D714)</f>
        <v>0</v>
      </c>
      <c r="F714">
        <f>COUNTIF('16 AJE data'!T:T,'16 reserve bal'!D714)</f>
        <v>0</v>
      </c>
      <c r="I714" t="s">
        <v>3114</v>
      </c>
      <c r="J714" t="s">
        <v>176</v>
      </c>
      <c r="K714" t="s">
        <v>3262</v>
      </c>
      <c r="L714" t="s">
        <v>642</v>
      </c>
    </row>
    <row r="715" spans="1:12" x14ac:dyDescent="0.25">
      <c r="A715"/>
      <c r="D715" t="s">
        <v>3474</v>
      </c>
      <c r="E715">
        <f>COUNTIF('16 reserve entries'!Y:Y,'16 reserve bal'!D715)</f>
        <v>1</v>
      </c>
      <c r="F715">
        <f>COUNTIF('16 AJE data'!T:T,'16 reserve bal'!D715)</f>
        <v>1</v>
      </c>
      <c r="I715" t="s">
        <v>3114</v>
      </c>
      <c r="J715" t="s">
        <v>176</v>
      </c>
      <c r="K715" t="s">
        <v>4127</v>
      </c>
      <c r="L715" t="s">
        <v>642</v>
      </c>
    </row>
    <row r="716" spans="1:12" x14ac:dyDescent="0.25">
      <c r="A716"/>
      <c r="D716" t="s">
        <v>3477</v>
      </c>
      <c r="E716">
        <f>COUNTIF('16 reserve entries'!Y:Y,'16 reserve bal'!D716)</f>
        <v>1</v>
      </c>
      <c r="F716">
        <f>COUNTIF('16 AJE data'!T:T,'16 reserve bal'!D716)</f>
        <v>1</v>
      </c>
      <c r="I716" t="s">
        <v>3114</v>
      </c>
      <c r="J716" t="s">
        <v>176</v>
      </c>
      <c r="K716" t="s">
        <v>4133</v>
      </c>
      <c r="L716" t="s">
        <v>642</v>
      </c>
    </row>
    <row r="717" spans="1:12" x14ac:dyDescent="0.25">
      <c r="A717"/>
      <c r="D717" t="s">
        <v>4644</v>
      </c>
      <c r="E717">
        <f>COUNTIF('16 reserve entries'!Y:Y,'16 reserve bal'!D717)</f>
        <v>0</v>
      </c>
      <c r="F717">
        <f>COUNTIF('16 AJE data'!T:T,'16 reserve bal'!D717)</f>
        <v>0</v>
      </c>
      <c r="I717" t="s">
        <v>3114</v>
      </c>
      <c r="J717" t="s">
        <v>176</v>
      </c>
      <c r="K717" t="s">
        <v>4145</v>
      </c>
      <c r="L717" t="s">
        <v>642</v>
      </c>
    </row>
    <row r="718" spans="1:12" x14ac:dyDescent="0.25">
      <c r="A718"/>
      <c r="D718" t="s">
        <v>3479</v>
      </c>
      <c r="E718">
        <f>COUNTIF('16 reserve entries'!Y:Y,'16 reserve bal'!D718)</f>
        <v>1</v>
      </c>
      <c r="F718">
        <f>COUNTIF('16 AJE data'!T:T,'16 reserve bal'!D718)</f>
        <v>1</v>
      </c>
      <c r="I718" t="s">
        <v>3114</v>
      </c>
      <c r="J718" t="s">
        <v>176</v>
      </c>
      <c r="K718" t="s">
        <v>4168</v>
      </c>
      <c r="L718" t="s">
        <v>642</v>
      </c>
    </row>
    <row r="719" spans="1:12" x14ac:dyDescent="0.25">
      <c r="A719"/>
      <c r="D719" t="s">
        <v>4645</v>
      </c>
      <c r="E719">
        <f>COUNTIF('16 reserve entries'!Y:Y,'16 reserve bal'!D719)</f>
        <v>0</v>
      </c>
      <c r="F719">
        <f>COUNTIF('16 AJE data'!T:T,'16 reserve bal'!D719)</f>
        <v>0</v>
      </c>
      <c r="I719" t="s">
        <v>3114</v>
      </c>
      <c r="J719" t="s">
        <v>176</v>
      </c>
      <c r="K719" t="s">
        <v>4192</v>
      </c>
      <c r="L719" t="s">
        <v>642</v>
      </c>
    </row>
    <row r="720" spans="1:12" x14ac:dyDescent="0.25">
      <c r="A720"/>
      <c r="D720" t="s">
        <v>4646</v>
      </c>
      <c r="E720">
        <f>COUNTIF('16 reserve entries'!Y:Y,'16 reserve bal'!D720)</f>
        <v>0</v>
      </c>
      <c r="F720">
        <f>COUNTIF('16 AJE data'!T:T,'16 reserve bal'!D720)</f>
        <v>0</v>
      </c>
      <c r="I720" t="s">
        <v>3114</v>
      </c>
      <c r="J720" t="s">
        <v>176</v>
      </c>
      <c r="K720" t="s">
        <v>4313</v>
      </c>
      <c r="L720" t="s">
        <v>642</v>
      </c>
    </row>
    <row r="721" spans="1:12" x14ac:dyDescent="0.25">
      <c r="A721"/>
      <c r="D721" t="s">
        <v>3482</v>
      </c>
      <c r="E721">
        <f>COUNTIF('16 reserve entries'!Y:Y,'16 reserve bal'!D721)</f>
        <v>1</v>
      </c>
      <c r="F721">
        <f>COUNTIF('16 AJE data'!T:T,'16 reserve bal'!D721)</f>
        <v>1</v>
      </c>
      <c r="I721" t="s">
        <v>3114</v>
      </c>
      <c r="J721" t="s">
        <v>176</v>
      </c>
      <c r="K721" t="s">
        <v>4319</v>
      </c>
      <c r="L721" t="s">
        <v>642</v>
      </c>
    </row>
    <row r="722" spans="1:12" x14ac:dyDescent="0.25">
      <c r="A722"/>
      <c r="D722" t="s">
        <v>4647</v>
      </c>
      <c r="E722">
        <f>COUNTIF('16 reserve entries'!Y:Y,'16 reserve bal'!D722)</f>
        <v>0</v>
      </c>
      <c r="F722">
        <f>COUNTIF('16 AJE data'!T:T,'16 reserve bal'!D722)</f>
        <v>0</v>
      </c>
      <c r="I722" t="s">
        <v>3114</v>
      </c>
      <c r="J722" t="s">
        <v>176</v>
      </c>
      <c r="K722" t="s">
        <v>4325</v>
      </c>
      <c r="L722" t="s">
        <v>642</v>
      </c>
    </row>
    <row r="723" spans="1:12" x14ac:dyDescent="0.25">
      <c r="A723"/>
      <c r="D723" t="s">
        <v>4648</v>
      </c>
      <c r="E723">
        <f>COUNTIF('16 reserve entries'!Y:Y,'16 reserve bal'!D723)</f>
        <v>0</v>
      </c>
      <c r="F723">
        <f>COUNTIF('16 AJE data'!T:T,'16 reserve bal'!D723)</f>
        <v>0</v>
      </c>
      <c r="I723" t="s">
        <v>3114</v>
      </c>
      <c r="J723" t="s">
        <v>176</v>
      </c>
      <c r="K723" t="s">
        <v>4341</v>
      </c>
      <c r="L723" t="s">
        <v>642</v>
      </c>
    </row>
    <row r="724" spans="1:12" x14ac:dyDescent="0.25">
      <c r="A724"/>
      <c r="D724" t="s">
        <v>3485</v>
      </c>
      <c r="E724">
        <f>COUNTIF('16 reserve entries'!Y:Y,'16 reserve bal'!D724)</f>
        <v>1</v>
      </c>
      <c r="F724">
        <f>COUNTIF('16 AJE data'!T:T,'16 reserve bal'!D724)</f>
        <v>1</v>
      </c>
      <c r="I724" t="s">
        <v>3114</v>
      </c>
      <c r="J724" t="s">
        <v>176</v>
      </c>
      <c r="K724" t="s">
        <v>3459</v>
      </c>
      <c r="L724" t="s">
        <v>642</v>
      </c>
    </row>
    <row r="725" spans="1:12" x14ac:dyDescent="0.25">
      <c r="A725"/>
      <c r="D725" t="s">
        <v>3488</v>
      </c>
      <c r="E725">
        <f>COUNTIF('16 reserve entries'!Y:Y,'16 reserve bal'!D725)</f>
        <v>0</v>
      </c>
      <c r="F725">
        <f>COUNTIF('16 AJE data'!T:T,'16 reserve bal'!D725)</f>
        <v>1</v>
      </c>
      <c r="I725" t="s">
        <v>3114</v>
      </c>
      <c r="J725" t="s">
        <v>174</v>
      </c>
      <c r="K725" t="s">
        <v>3262</v>
      </c>
      <c r="L725" t="s">
        <v>642</v>
      </c>
    </row>
    <row r="726" spans="1:12" x14ac:dyDescent="0.25">
      <c r="A726"/>
      <c r="D726" t="s">
        <v>4649</v>
      </c>
      <c r="E726">
        <f>COUNTIF('16 reserve entries'!Y:Y,'16 reserve bal'!D726)</f>
        <v>0</v>
      </c>
      <c r="F726">
        <f>COUNTIF('16 AJE data'!T:T,'16 reserve bal'!D726)</f>
        <v>0</v>
      </c>
      <c r="I726" t="s">
        <v>3114</v>
      </c>
      <c r="J726" t="s">
        <v>174</v>
      </c>
      <c r="K726" t="s">
        <v>4127</v>
      </c>
      <c r="L726" t="s">
        <v>642</v>
      </c>
    </row>
    <row r="727" spans="1:12" x14ac:dyDescent="0.25">
      <c r="A727"/>
      <c r="D727" t="s">
        <v>3491</v>
      </c>
      <c r="E727">
        <f>COUNTIF('16 reserve entries'!Y:Y,'16 reserve bal'!D727)</f>
        <v>1</v>
      </c>
      <c r="F727">
        <f>COUNTIF('16 AJE data'!T:T,'16 reserve bal'!D727)</f>
        <v>1</v>
      </c>
      <c r="I727" t="s">
        <v>3114</v>
      </c>
      <c r="J727" t="s">
        <v>174</v>
      </c>
      <c r="K727" t="s">
        <v>4133</v>
      </c>
      <c r="L727" t="s">
        <v>642</v>
      </c>
    </row>
    <row r="728" spans="1:12" x14ac:dyDescent="0.25">
      <c r="A728"/>
      <c r="D728" t="s">
        <v>4650</v>
      </c>
      <c r="E728">
        <f>COUNTIF('16 reserve entries'!Y:Y,'16 reserve bal'!D728)</f>
        <v>0</v>
      </c>
      <c r="F728">
        <f>COUNTIF('16 AJE data'!T:T,'16 reserve bal'!D728)</f>
        <v>0</v>
      </c>
      <c r="I728" t="s">
        <v>3114</v>
      </c>
      <c r="J728" t="s">
        <v>174</v>
      </c>
      <c r="K728" t="s">
        <v>4145</v>
      </c>
      <c r="L728" t="s">
        <v>642</v>
      </c>
    </row>
    <row r="729" spans="1:12" x14ac:dyDescent="0.25">
      <c r="A729"/>
      <c r="D729" t="s">
        <v>3494</v>
      </c>
      <c r="E729">
        <f>COUNTIF('16 reserve entries'!Y:Y,'16 reserve bal'!D729)</f>
        <v>0</v>
      </c>
      <c r="F729">
        <f>COUNTIF('16 AJE data'!T:T,'16 reserve bal'!D729)</f>
        <v>1</v>
      </c>
      <c r="I729" t="s">
        <v>3114</v>
      </c>
      <c r="J729" t="s">
        <v>174</v>
      </c>
      <c r="K729" t="s">
        <v>4151</v>
      </c>
      <c r="L729" t="s">
        <v>642</v>
      </c>
    </row>
    <row r="730" spans="1:12" x14ac:dyDescent="0.25">
      <c r="A730"/>
      <c r="D730" t="s">
        <v>3497</v>
      </c>
      <c r="E730">
        <f>COUNTIF('16 reserve entries'!Y:Y,'16 reserve bal'!D730)</f>
        <v>0</v>
      </c>
      <c r="F730">
        <f>COUNTIF('16 AJE data'!T:T,'16 reserve bal'!D730)</f>
        <v>1</v>
      </c>
      <c r="I730" t="s">
        <v>3114</v>
      </c>
      <c r="J730" t="s">
        <v>174</v>
      </c>
      <c r="K730" t="s">
        <v>4168</v>
      </c>
      <c r="L730" t="s">
        <v>642</v>
      </c>
    </row>
    <row r="731" spans="1:12" x14ac:dyDescent="0.25">
      <c r="A731"/>
      <c r="D731" t="s">
        <v>4651</v>
      </c>
      <c r="E731">
        <f>COUNTIF('16 reserve entries'!Y:Y,'16 reserve bal'!D731)</f>
        <v>0</v>
      </c>
      <c r="F731">
        <f>COUNTIF('16 AJE data'!T:T,'16 reserve bal'!D731)</f>
        <v>0</v>
      </c>
      <c r="I731" t="s">
        <v>3114</v>
      </c>
      <c r="J731" t="s">
        <v>174</v>
      </c>
      <c r="K731" t="s">
        <v>4172</v>
      </c>
      <c r="L731" t="s">
        <v>642</v>
      </c>
    </row>
    <row r="732" spans="1:12" x14ac:dyDescent="0.25">
      <c r="A732"/>
      <c r="D732" t="s">
        <v>3500</v>
      </c>
      <c r="E732">
        <f>COUNTIF('16 reserve entries'!Y:Y,'16 reserve bal'!D732)</f>
        <v>1</v>
      </c>
      <c r="F732">
        <f>COUNTIF('16 AJE data'!T:T,'16 reserve bal'!D732)</f>
        <v>1</v>
      </c>
      <c r="I732" t="s">
        <v>3114</v>
      </c>
      <c r="J732" t="s">
        <v>174</v>
      </c>
      <c r="K732" t="s">
        <v>4192</v>
      </c>
      <c r="L732" t="s">
        <v>642</v>
      </c>
    </row>
    <row r="733" spans="1:12" x14ac:dyDescent="0.25">
      <c r="A733"/>
      <c r="D733" t="s">
        <v>4652</v>
      </c>
      <c r="E733">
        <f>COUNTIF('16 reserve entries'!Y:Y,'16 reserve bal'!D733)</f>
        <v>0</v>
      </c>
      <c r="F733">
        <f>COUNTIF('16 AJE data'!T:T,'16 reserve bal'!D733)</f>
        <v>0</v>
      </c>
      <c r="I733" t="s">
        <v>3114</v>
      </c>
      <c r="J733" t="s">
        <v>174</v>
      </c>
      <c r="K733" t="s">
        <v>4196</v>
      </c>
      <c r="L733" t="s">
        <v>642</v>
      </c>
    </row>
    <row r="734" spans="1:12" x14ac:dyDescent="0.25">
      <c r="A734"/>
      <c r="D734" t="s">
        <v>4653</v>
      </c>
      <c r="E734">
        <f>COUNTIF('16 reserve entries'!Y:Y,'16 reserve bal'!D734)</f>
        <v>0</v>
      </c>
      <c r="F734">
        <f>COUNTIF('16 AJE data'!T:T,'16 reserve bal'!D734)</f>
        <v>0</v>
      </c>
      <c r="I734" t="s">
        <v>3114</v>
      </c>
      <c r="J734" t="s">
        <v>174</v>
      </c>
      <c r="K734" t="s">
        <v>4313</v>
      </c>
      <c r="L734" t="s">
        <v>642</v>
      </c>
    </row>
    <row r="735" spans="1:12" x14ac:dyDescent="0.25">
      <c r="A735"/>
      <c r="D735" t="s">
        <v>3503</v>
      </c>
      <c r="E735">
        <f>COUNTIF('16 reserve entries'!Y:Y,'16 reserve bal'!D735)</f>
        <v>1</v>
      </c>
      <c r="F735">
        <f>COUNTIF('16 AJE data'!T:T,'16 reserve bal'!D735)</f>
        <v>1</v>
      </c>
      <c r="I735" t="s">
        <v>3114</v>
      </c>
      <c r="J735" t="s">
        <v>174</v>
      </c>
      <c r="K735" t="s">
        <v>4319</v>
      </c>
      <c r="L735" t="s">
        <v>642</v>
      </c>
    </row>
    <row r="736" spans="1:12" x14ac:dyDescent="0.25">
      <c r="A736"/>
      <c r="D736" t="s">
        <v>4654</v>
      </c>
      <c r="E736">
        <f>COUNTIF('16 reserve entries'!Y:Y,'16 reserve bal'!D736)</f>
        <v>0</v>
      </c>
      <c r="F736">
        <f>COUNTIF('16 AJE data'!T:T,'16 reserve bal'!D736)</f>
        <v>0</v>
      </c>
      <c r="I736" t="s">
        <v>3114</v>
      </c>
      <c r="J736" t="s">
        <v>174</v>
      </c>
      <c r="K736" t="s">
        <v>4325</v>
      </c>
      <c r="L736" t="s">
        <v>642</v>
      </c>
    </row>
    <row r="737" spans="1:12" x14ac:dyDescent="0.25">
      <c r="A737"/>
      <c r="D737" t="s">
        <v>4655</v>
      </c>
      <c r="E737">
        <f>COUNTIF('16 reserve entries'!Y:Y,'16 reserve bal'!D737)</f>
        <v>0</v>
      </c>
      <c r="F737">
        <f>COUNTIF('16 AJE data'!T:T,'16 reserve bal'!D737)</f>
        <v>0</v>
      </c>
      <c r="I737" t="s">
        <v>3114</v>
      </c>
      <c r="J737" t="s">
        <v>174</v>
      </c>
      <c r="K737" t="s">
        <v>4329</v>
      </c>
      <c r="L737" t="s">
        <v>642</v>
      </c>
    </row>
    <row r="738" spans="1:12" x14ac:dyDescent="0.25">
      <c r="A738"/>
      <c r="D738" t="s">
        <v>3506</v>
      </c>
      <c r="E738">
        <f>COUNTIF('16 reserve entries'!Y:Y,'16 reserve bal'!D738)</f>
        <v>1</v>
      </c>
      <c r="F738">
        <f>COUNTIF('16 AJE data'!T:T,'16 reserve bal'!D738)</f>
        <v>1</v>
      </c>
      <c r="I738" t="s">
        <v>3114</v>
      </c>
      <c r="J738" t="s">
        <v>174</v>
      </c>
      <c r="K738" t="s">
        <v>4314</v>
      </c>
      <c r="L738" t="s">
        <v>642</v>
      </c>
    </row>
    <row r="739" spans="1:12" x14ac:dyDescent="0.25">
      <c r="A739"/>
      <c r="D739" t="s">
        <v>4656</v>
      </c>
      <c r="E739">
        <f>COUNTIF('16 reserve entries'!Y:Y,'16 reserve bal'!D739)</f>
        <v>0</v>
      </c>
      <c r="F739">
        <f>COUNTIF('16 AJE data'!T:T,'16 reserve bal'!D739)</f>
        <v>0</v>
      </c>
      <c r="I739" t="s">
        <v>3114</v>
      </c>
      <c r="J739" t="s">
        <v>174</v>
      </c>
      <c r="K739" t="s">
        <v>4341</v>
      </c>
      <c r="L739" t="s">
        <v>642</v>
      </c>
    </row>
    <row r="740" spans="1:12" x14ac:dyDescent="0.25">
      <c r="A740"/>
      <c r="D740" t="s">
        <v>4657</v>
      </c>
      <c r="E740">
        <f>COUNTIF('16 reserve entries'!Y:Y,'16 reserve bal'!D740)</f>
        <v>0</v>
      </c>
      <c r="F740">
        <f>COUNTIF('16 AJE data'!T:T,'16 reserve bal'!D740)</f>
        <v>0</v>
      </c>
      <c r="I740" t="s">
        <v>3114</v>
      </c>
      <c r="J740" t="s">
        <v>174</v>
      </c>
      <c r="K740" t="s">
        <v>3459</v>
      </c>
      <c r="L740" t="s">
        <v>642</v>
      </c>
    </row>
    <row r="741" spans="1:12" x14ac:dyDescent="0.25">
      <c r="A741"/>
      <c r="D741" t="s">
        <v>3509</v>
      </c>
      <c r="E741">
        <f>COUNTIF('16 reserve entries'!Y:Y,'16 reserve bal'!D741)</f>
        <v>1</v>
      </c>
      <c r="F741">
        <f>COUNTIF('16 AJE data'!T:T,'16 reserve bal'!D741)</f>
        <v>1</v>
      </c>
      <c r="I741" t="s">
        <v>3114</v>
      </c>
      <c r="J741" t="s">
        <v>184</v>
      </c>
      <c r="K741" t="s">
        <v>3262</v>
      </c>
      <c r="L741" t="s">
        <v>642</v>
      </c>
    </row>
    <row r="742" spans="1:12" x14ac:dyDescent="0.25">
      <c r="A742"/>
      <c r="D742" t="s">
        <v>4658</v>
      </c>
      <c r="E742">
        <f>COUNTIF('16 reserve entries'!Y:Y,'16 reserve bal'!D742)</f>
        <v>0</v>
      </c>
      <c r="F742">
        <f>COUNTIF('16 AJE data'!T:T,'16 reserve bal'!D742)</f>
        <v>0</v>
      </c>
      <c r="I742" t="s">
        <v>3114</v>
      </c>
      <c r="J742" t="s">
        <v>184</v>
      </c>
      <c r="K742" t="s">
        <v>4145</v>
      </c>
      <c r="L742" t="s">
        <v>642</v>
      </c>
    </row>
    <row r="743" spans="1:12" x14ac:dyDescent="0.25">
      <c r="A743"/>
      <c r="D743" t="s">
        <v>3512</v>
      </c>
      <c r="E743">
        <f>COUNTIF('16 reserve entries'!Y:Y,'16 reserve bal'!D743)</f>
        <v>1</v>
      </c>
      <c r="F743">
        <f>COUNTIF('16 AJE data'!T:T,'16 reserve bal'!D743)</f>
        <v>1</v>
      </c>
      <c r="I743" t="s">
        <v>3114</v>
      </c>
      <c r="J743" t="s">
        <v>184</v>
      </c>
      <c r="K743" t="s">
        <v>4151</v>
      </c>
      <c r="L743" t="s">
        <v>642</v>
      </c>
    </row>
    <row r="744" spans="1:12" x14ac:dyDescent="0.25">
      <c r="A744"/>
      <c r="D744" t="s">
        <v>4659</v>
      </c>
      <c r="E744">
        <f>COUNTIF('16 reserve entries'!Y:Y,'16 reserve bal'!D744)</f>
        <v>0</v>
      </c>
      <c r="F744">
        <f>COUNTIF('16 AJE data'!T:T,'16 reserve bal'!D744)</f>
        <v>0</v>
      </c>
      <c r="I744" t="s">
        <v>3114</v>
      </c>
      <c r="J744" t="s">
        <v>184</v>
      </c>
      <c r="K744" t="s">
        <v>4168</v>
      </c>
      <c r="L744" t="s">
        <v>642</v>
      </c>
    </row>
    <row r="745" spans="1:12" x14ac:dyDescent="0.25">
      <c r="A745"/>
      <c r="D745" t="s">
        <v>4660</v>
      </c>
      <c r="E745">
        <f>COUNTIF('16 reserve entries'!Y:Y,'16 reserve bal'!D745)</f>
        <v>0</v>
      </c>
      <c r="F745">
        <f>COUNTIF('16 AJE data'!T:T,'16 reserve bal'!D745)</f>
        <v>0</v>
      </c>
      <c r="I745" t="s">
        <v>3114</v>
      </c>
      <c r="J745" t="s">
        <v>184</v>
      </c>
      <c r="K745" t="s">
        <v>4172</v>
      </c>
      <c r="L745" t="s">
        <v>642</v>
      </c>
    </row>
    <row r="746" spans="1:12" x14ac:dyDescent="0.25">
      <c r="A746"/>
      <c r="D746" t="s">
        <v>3515</v>
      </c>
      <c r="E746">
        <f>COUNTIF('16 reserve entries'!Y:Y,'16 reserve bal'!D746)</f>
        <v>1</v>
      </c>
      <c r="F746">
        <f>COUNTIF('16 AJE data'!T:T,'16 reserve bal'!D746)</f>
        <v>1</v>
      </c>
      <c r="I746" t="s">
        <v>3114</v>
      </c>
      <c r="J746" t="s">
        <v>184</v>
      </c>
      <c r="K746" t="s">
        <v>4176</v>
      </c>
      <c r="L746" t="s">
        <v>642</v>
      </c>
    </row>
    <row r="747" spans="1:12" x14ac:dyDescent="0.25">
      <c r="A747"/>
      <c r="D747" t="s">
        <v>4661</v>
      </c>
      <c r="E747">
        <f>COUNTIF('16 reserve entries'!Y:Y,'16 reserve bal'!D747)</f>
        <v>0</v>
      </c>
      <c r="F747">
        <f>COUNTIF('16 AJE data'!T:T,'16 reserve bal'!D747)</f>
        <v>0</v>
      </c>
      <c r="I747" t="s">
        <v>3114</v>
      </c>
      <c r="J747" t="s">
        <v>184</v>
      </c>
      <c r="K747" t="s">
        <v>4325</v>
      </c>
      <c r="L747" t="s">
        <v>642</v>
      </c>
    </row>
    <row r="748" spans="1:12" x14ac:dyDescent="0.25">
      <c r="A748"/>
      <c r="D748" t="s">
        <v>4662</v>
      </c>
      <c r="E748">
        <f>COUNTIF('16 reserve entries'!Y:Y,'16 reserve bal'!D748)</f>
        <v>0</v>
      </c>
      <c r="F748">
        <f>COUNTIF('16 AJE data'!T:T,'16 reserve bal'!D748)</f>
        <v>0</v>
      </c>
      <c r="I748" t="s">
        <v>3114</v>
      </c>
      <c r="J748" t="s">
        <v>184</v>
      </c>
      <c r="K748" t="s">
        <v>4329</v>
      </c>
      <c r="L748" t="s">
        <v>642</v>
      </c>
    </row>
    <row r="749" spans="1:12" x14ac:dyDescent="0.25">
      <c r="A749"/>
      <c r="D749" t="s">
        <v>3518</v>
      </c>
      <c r="E749">
        <f>COUNTIF('16 reserve entries'!Y:Y,'16 reserve bal'!D749)</f>
        <v>1</v>
      </c>
      <c r="F749">
        <f>COUNTIF('16 AJE data'!T:T,'16 reserve bal'!D749)</f>
        <v>1</v>
      </c>
      <c r="I749" t="s">
        <v>3114</v>
      </c>
      <c r="J749" t="s">
        <v>184</v>
      </c>
      <c r="K749" t="s">
        <v>4314</v>
      </c>
      <c r="L749" t="s">
        <v>642</v>
      </c>
    </row>
    <row r="750" spans="1:12" x14ac:dyDescent="0.25">
      <c r="A750"/>
      <c r="D750" t="s">
        <v>4663</v>
      </c>
      <c r="E750">
        <f>COUNTIF('16 reserve entries'!Y:Y,'16 reserve bal'!D750)</f>
        <v>0</v>
      </c>
      <c r="F750">
        <f>COUNTIF('16 AJE data'!T:T,'16 reserve bal'!D750)</f>
        <v>0</v>
      </c>
      <c r="I750" t="s">
        <v>3114</v>
      </c>
      <c r="J750" t="s">
        <v>184</v>
      </c>
      <c r="K750" t="s">
        <v>3459</v>
      </c>
      <c r="L750" t="s">
        <v>642</v>
      </c>
    </row>
    <row r="751" spans="1:12" x14ac:dyDescent="0.25">
      <c r="A751"/>
      <c r="D751" t="s">
        <v>4664</v>
      </c>
      <c r="E751">
        <f>COUNTIF('16 reserve entries'!Y:Y,'16 reserve bal'!D751)</f>
        <v>0</v>
      </c>
      <c r="F751">
        <f>COUNTIF('16 AJE data'!T:T,'16 reserve bal'!D751)</f>
        <v>0</v>
      </c>
      <c r="I751" t="s">
        <v>3114</v>
      </c>
      <c r="J751" t="s">
        <v>161</v>
      </c>
      <c r="K751" t="s">
        <v>3262</v>
      </c>
      <c r="L751" t="s">
        <v>642</v>
      </c>
    </row>
    <row r="752" spans="1:12" x14ac:dyDescent="0.25">
      <c r="A752"/>
      <c r="D752" t="s">
        <v>3520</v>
      </c>
      <c r="E752">
        <f>COUNTIF('16 reserve entries'!Y:Y,'16 reserve bal'!D752)</f>
        <v>1</v>
      </c>
      <c r="F752">
        <f>COUNTIF('16 AJE data'!T:T,'16 reserve bal'!D752)</f>
        <v>1</v>
      </c>
      <c r="I752" t="s">
        <v>3114</v>
      </c>
      <c r="J752" t="s">
        <v>161</v>
      </c>
      <c r="K752" t="s">
        <v>4127</v>
      </c>
      <c r="L752" t="s">
        <v>642</v>
      </c>
    </row>
    <row r="753" spans="1:12" x14ac:dyDescent="0.25">
      <c r="A753"/>
      <c r="D753" t="s">
        <v>4665</v>
      </c>
      <c r="E753">
        <f>COUNTIF('16 reserve entries'!Y:Y,'16 reserve bal'!D753)</f>
        <v>0</v>
      </c>
      <c r="F753">
        <f>COUNTIF('16 AJE data'!T:T,'16 reserve bal'!D753)</f>
        <v>0</v>
      </c>
      <c r="I753" t="s">
        <v>3114</v>
      </c>
      <c r="J753" t="s">
        <v>161</v>
      </c>
      <c r="K753" t="s">
        <v>4133</v>
      </c>
      <c r="L753" t="s">
        <v>642</v>
      </c>
    </row>
    <row r="754" spans="1:12" x14ac:dyDescent="0.25">
      <c r="A754"/>
      <c r="D754" t="s">
        <v>4666</v>
      </c>
      <c r="E754">
        <f>COUNTIF('16 reserve entries'!Y:Y,'16 reserve bal'!D754)</f>
        <v>0</v>
      </c>
      <c r="F754">
        <f>COUNTIF('16 AJE data'!T:T,'16 reserve bal'!D754)</f>
        <v>0</v>
      </c>
      <c r="I754" t="s">
        <v>3114</v>
      </c>
      <c r="J754" t="s">
        <v>161</v>
      </c>
      <c r="K754" t="s">
        <v>4186</v>
      </c>
      <c r="L754" t="s">
        <v>642</v>
      </c>
    </row>
    <row r="755" spans="1:12" x14ac:dyDescent="0.25">
      <c r="A755"/>
      <c r="D755" t="s">
        <v>3523</v>
      </c>
      <c r="E755">
        <f>COUNTIF('16 reserve entries'!Y:Y,'16 reserve bal'!D755)</f>
        <v>1</v>
      </c>
      <c r="F755">
        <f>COUNTIF('16 AJE data'!T:T,'16 reserve bal'!D755)</f>
        <v>1</v>
      </c>
      <c r="I755" t="s">
        <v>3114</v>
      </c>
      <c r="J755" t="s">
        <v>161</v>
      </c>
      <c r="K755" t="s">
        <v>4313</v>
      </c>
      <c r="L755" t="s">
        <v>642</v>
      </c>
    </row>
    <row r="756" spans="1:12" x14ac:dyDescent="0.25">
      <c r="A756"/>
      <c r="D756" t="s">
        <v>4667</v>
      </c>
      <c r="E756">
        <f>COUNTIF('16 reserve entries'!Y:Y,'16 reserve bal'!D756)</f>
        <v>0</v>
      </c>
      <c r="F756">
        <f>COUNTIF('16 AJE data'!T:T,'16 reserve bal'!D756)</f>
        <v>0</v>
      </c>
      <c r="I756" t="s">
        <v>3114</v>
      </c>
      <c r="J756" t="s">
        <v>161</v>
      </c>
      <c r="K756" t="s">
        <v>4319</v>
      </c>
      <c r="L756" t="s">
        <v>642</v>
      </c>
    </row>
    <row r="757" spans="1:12" x14ac:dyDescent="0.25">
      <c r="A757"/>
      <c r="D757" t="s">
        <v>4668</v>
      </c>
      <c r="E757">
        <f>COUNTIF('16 reserve entries'!Y:Y,'16 reserve bal'!D757)</f>
        <v>0</v>
      </c>
      <c r="F757">
        <f>COUNTIF('16 AJE data'!T:T,'16 reserve bal'!D757)</f>
        <v>0</v>
      </c>
      <c r="I757" t="s">
        <v>3114</v>
      </c>
      <c r="J757" t="s">
        <v>161</v>
      </c>
      <c r="K757" t="s">
        <v>3459</v>
      </c>
      <c r="L757" t="s">
        <v>642</v>
      </c>
    </row>
    <row r="758" spans="1:12" x14ac:dyDescent="0.25">
      <c r="A758"/>
      <c r="D758" t="s">
        <v>3525</v>
      </c>
      <c r="E758">
        <f>COUNTIF('16 reserve entries'!Y:Y,'16 reserve bal'!D758)</f>
        <v>1</v>
      </c>
      <c r="F758">
        <f>COUNTIF('16 AJE data'!T:T,'16 reserve bal'!D758)</f>
        <v>1</v>
      </c>
      <c r="I758" t="s">
        <v>3114</v>
      </c>
      <c r="J758" t="s">
        <v>182</v>
      </c>
      <c r="K758" t="s">
        <v>3262</v>
      </c>
      <c r="L758" t="s">
        <v>642</v>
      </c>
    </row>
    <row r="759" spans="1:12" x14ac:dyDescent="0.25">
      <c r="A759"/>
      <c r="D759" t="s">
        <v>4669</v>
      </c>
      <c r="E759">
        <f>COUNTIF('16 reserve entries'!Y:Y,'16 reserve bal'!D759)</f>
        <v>0</v>
      </c>
      <c r="F759">
        <f>COUNTIF('16 AJE data'!T:T,'16 reserve bal'!D759)</f>
        <v>0</v>
      </c>
      <c r="I759" t="s">
        <v>3114</v>
      </c>
      <c r="J759" t="s">
        <v>182</v>
      </c>
      <c r="K759" t="s">
        <v>4127</v>
      </c>
      <c r="L759" t="s">
        <v>642</v>
      </c>
    </row>
    <row r="760" spans="1:12" x14ac:dyDescent="0.25">
      <c r="A760"/>
      <c r="D760" t="s">
        <v>4670</v>
      </c>
      <c r="E760">
        <f>COUNTIF('16 reserve entries'!Y:Y,'16 reserve bal'!D760)</f>
        <v>0</v>
      </c>
      <c r="F760">
        <f>COUNTIF('16 AJE data'!T:T,'16 reserve bal'!D760)</f>
        <v>0</v>
      </c>
      <c r="I760" t="s">
        <v>3114</v>
      </c>
      <c r="J760" t="s">
        <v>182</v>
      </c>
      <c r="K760" t="s">
        <v>4133</v>
      </c>
      <c r="L760" t="s">
        <v>642</v>
      </c>
    </row>
    <row r="761" spans="1:12" x14ac:dyDescent="0.25">
      <c r="A761"/>
      <c r="D761" t="s">
        <v>3528</v>
      </c>
      <c r="E761">
        <f>COUNTIF('16 reserve entries'!Y:Y,'16 reserve bal'!D761)</f>
        <v>1</v>
      </c>
      <c r="F761">
        <f>COUNTIF('16 AJE data'!T:T,'16 reserve bal'!D761)</f>
        <v>1</v>
      </c>
      <c r="I761" t="s">
        <v>3114</v>
      </c>
      <c r="J761" t="s">
        <v>182</v>
      </c>
      <c r="K761" t="s">
        <v>4145</v>
      </c>
      <c r="L761" t="s">
        <v>642</v>
      </c>
    </row>
    <row r="762" spans="1:12" x14ac:dyDescent="0.25">
      <c r="A762"/>
      <c r="D762" t="s">
        <v>4671</v>
      </c>
      <c r="E762">
        <f>COUNTIF('16 reserve entries'!Y:Y,'16 reserve bal'!D762)</f>
        <v>0</v>
      </c>
      <c r="F762">
        <f>COUNTIF('16 AJE data'!T:T,'16 reserve bal'!D762)</f>
        <v>0</v>
      </c>
      <c r="I762" t="s">
        <v>3114</v>
      </c>
      <c r="J762" t="s">
        <v>182</v>
      </c>
      <c r="K762" t="s">
        <v>4151</v>
      </c>
      <c r="L762" t="s">
        <v>642</v>
      </c>
    </row>
    <row r="763" spans="1:12" x14ac:dyDescent="0.25">
      <c r="A763"/>
      <c r="D763" t="s">
        <v>4672</v>
      </c>
      <c r="E763">
        <f>COUNTIF('16 reserve entries'!Y:Y,'16 reserve bal'!D763)</f>
        <v>0</v>
      </c>
      <c r="F763">
        <f>COUNTIF('16 AJE data'!T:T,'16 reserve bal'!D763)</f>
        <v>0</v>
      </c>
      <c r="I763" t="s">
        <v>3114</v>
      </c>
      <c r="J763" t="s">
        <v>182</v>
      </c>
      <c r="K763" t="s">
        <v>4168</v>
      </c>
      <c r="L763" t="s">
        <v>642</v>
      </c>
    </row>
    <row r="764" spans="1:12" x14ac:dyDescent="0.25">
      <c r="A764"/>
      <c r="D764" t="s">
        <v>3531</v>
      </c>
      <c r="E764">
        <f>COUNTIF('16 reserve entries'!Y:Y,'16 reserve bal'!D764)</f>
        <v>1</v>
      </c>
      <c r="F764">
        <f>COUNTIF('16 AJE data'!T:T,'16 reserve bal'!D764)</f>
        <v>1</v>
      </c>
      <c r="I764" t="s">
        <v>3114</v>
      </c>
      <c r="J764" t="s">
        <v>182</v>
      </c>
      <c r="K764" t="s">
        <v>4172</v>
      </c>
      <c r="L764" t="s">
        <v>642</v>
      </c>
    </row>
    <row r="765" spans="1:12" x14ac:dyDescent="0.25">
      <c r="A765"/>
      <c r="D765" t="s">
        <v>4673</v>
      </c>
      <c r="E765">
        <f>COUNTIF('16 reserve entries'!Y:Y,'16 reserve bal'!D765)</f>
        <v>0</v>
      </c>
      <c r="F765">
        <f>COUNTIF('16 AJE data'!T:T,'16 reserve bal'!D765)</f>
        <v>0</v>
      </c>
      <c r="I765" t="s">
        <v>3114</v>
      </c>
      <c r="J765" t="s">
        <v>182</v>
      </c>
      <c r="K765" t="s">
        <v>4192</v>
      </c>
      <c r="L765" t="s">
        <v>642</v>
      </c>
    </row>
    <row r="766" spans="1:12" x14ac:dyDescent="0.25">
      <c r="A766"/>
      <c r="D766" t="s">
        <v>4674</v>
      </c>
      <c r="E766">
        <f>COUNTIF('16 reserve entries'!Y:Y,'16 reserve bal'!D766)</f>
        <v>0</v>
      </c>
      <c r="F766">
        <f>COUNTIF('16 AJE data'!T:T,'16 reserve bal'!D766)</f>
        <v>0</v>
      </c>
      <c r="I766" t="s">
        <v>3114</v>
      </c>
      <c r="J766" t="s">
        <v>182</v>
      </c>
      <c r="K766" t="s">
        <v>4196</v>
      </c>
      <c r="L766" t="s">
        <v>642</v>
      </c>
    </row>
    <row r="767" spans="1:12" x14ac:dyDescent="0.25">
      <c r="A767"/>
      <c r="D767" t="s">
        <v>3534</v>
      </c>
      <c r="E767">
        <f>COUNTIF('16 reserve entries'!Y:Y,'16 reserve bal'!D767)</f>
        <v>1</v>
      </c>
      <c r="F767">
        <f>COUNTIF('16 AJE data'!T:T,'16 reserve bal'!D767)</f>
        <v>1</v>
      </c>
      <c r="I767" t="s">
        <v>3114</v>
      </c>
      <c r="J767" t="s">
        <v>182</v>
      </c>
      <c r="K767" t="s">
        <v>4313</v>
      </c>
      <c r="L767" t="s">
        <v>642</v>
      </c>
    </row>
    <row r="768" spans="1:12" x14ac:dyDescent="0.25">
      <c r="A768"/>
      <c r="D768" t="s">
        <v>4675</v>
      </c>
      <c r="E768">
        <f>COUNTIF('16 reserve entries'!Y:Y,'16 reserve bal'!D768)</f>
        <v>0</v>
      </c>
      <c r="F768">
        <f>COUNTIF('16 AJE data'!T:T,'16 reserve bal'!D768)</f>
        <v>0</v>
      </c>
      <c r="I768" t="s">
        <v>3114</v>
      </c>
      <c r="J768" t="s">
        <v>182</v>
      </c>
      <c r="K768" t="s">
        <v>4319</v>
      </c>
      <c r="L768" t="s">
        <v>642</v>
      </c>
    </row>
    <row r="769" spans="1:12" x14ac:dyDescent="0.25">
      <c r="A769"/>
      <c r="D769" t="s">
        <v>3537</v>
      </c>
      <c r="E769">
        <f>COUNTIF('16 reserve entries'!Y:Y,'16 reserve bal'!D769)</f>
        <v>1</v>
      </c>
      <c r="F769">
        <f>COUNTIF('16 AJE data'!T:T,'16 reserve bal'!D769)</f>
        <v>1</v>
      </c>
      <c r="I769" t="s">
        <v>3114</v>
      </c>
      <c r="J769" t="s">
        <v>182</v>
      </c>
      <c r="K769" t="s">
        <v>4325</v>
      </c>
      <c r="L769" t="s">
        <v>642</v>
      </c>
    </row>
    <row r="770" spans="1:12" x14ac:dyDescent="0.25">
      <c r="A770"/>
      <c r="D770" t="s">
        <v>4676</v>
      </c>
      <c r="E770">
        <f>COUNTIF('16 reserve entries'!Y:Y,'16 reserve bal'!D770)</f>
        <v>0</v>
      </c>
      <c r="F770">
        <f>COUNTIF('16 AJE data'!T:T,'16 reserve bal'!D770)</f>
        <v>0</v>
      </c>
      <c r="I770" t="s">
        <v>3114</v>
      </c>
      <c r="J770" t="s">
        <v>182</v>
      </c>
      <c r="K770" t="s">
        <v>4329</v>
      </c>
      <c r="L770" t="s">
        <v>642</v>
      </c>
    </row>
    <row r="771" spans="1:12" x14ac:dyDescent="0.25">
      <c r="A771"/>
      <c r="D771" t="s">
        <v>4677</v>
      </c>
      <c r="E771">
        <f>COUNTIF('16 reserve entries'!Y:Y,'16 reserve bal'!D771)</f>
        <v>0</v>
      </c>
      <c r="F771">
        <f>COUNTIF('16 AJE data'!T:T,'16 reserve bal'!D771)</f>
        <v>0</v>
      </c>
      <c r="I771" t="s">
        <v>3114</v>
      </c>
      <c r="J771" t="s">
        <v>182</v>
      </c>
      <c r="K771" t="s">
        <v>4314</v>
      </c>
      <c r="L771" t="s">
        <v>642</v>
      </c>
    </row>
    <row r="772" spans="1:12" x14ac:dyDescent="0.25">
      <c r="A772"/>
      <c r="D772" t="s">
        <v>3540</v>
      </c>
      <c r="E772">
        <f>COUNTIF('16 reserve entries'!Y:Y,'16 reserve bal'!D772)</f>
        <v>1</v>
      </c>
      <c r="F772">
        <f>COUNTIF('16 AJE data'!T:T,'16 reserve bal'!D772)</f>
        <v>1</v>
      </c>
      <c r="I772" t="s">
        <v>3114</v>
      </c>
      <c r="J772" t="s">
        <v>182</v>
      </c>
      <c r="K772" t="s">
        <v>4341</v>
      </c>
      <c r="L772" t="s">
        <v>642</v>
      </c>
    </row>
    <row r="773" spans="1:12" x14ac:dyDescent="0.25">
      <c r="A773"/>
      <c r="D773" t="s">
        <v>4678</v>
      </c>
      <c r="E773">
        <f>COUNTIF('16 reserve entries'!Y:Y,'16 reserve bal'!D773)</f>
        <v>0</v>
      </c>
      <c r="F773">
        <f>COUNTIF('16 AJE data'!T:T,'16 reserve bal'!D773)</f>
        <v>0</v>
      </c>
      <c r="I773" t="s">
        <v>3114</v>
      </c>
      <c r="J773" t="s">
        <v>182</v>
      </c>
      <c r="K773" t="s">
        <v>3459</v>
      </c>
      <c r="L773" t="s">
        <v>642</v>
      </c>
    </row>
    <row r="774" spans="1:12" x14ac:dyDescent="0.25">
      <c r="A774"/>
      <c r="D774" t="s">
        <v>4679</v>
      </c>
      <c r="E774">
        <f>COUNTIF('16 reserve entries'!Y:Y,'16 reserve bal'!D774)</f>
        <v>0</v>
      </c>
      <c r="F774">
        <f>COUNTIF('16 AJE data'!T:T,'16 reserve bal'!D774)</f>
        <v>0</v>
      </c>
      <c r="I774" t="s">
        <v>3114</v>
      </c>
      <c r="J774" t="s">
        <v>191</v>
      </c>
      <c r="K774" t="s">
        <v>3262</v>
      </c>
      <c r="L774" t="s">
        <v>642</v>
      </c>
    </row>
    <row r="775" spans="1:12" x14ac:dyDescent="0.25">
      <c r="A775"/>
      <c r="D775" t="s">
        <v>3542</v>
      </c>
      <c r="E775">
        <f>COUNTIF('16 reserve entries'!Y:Y,'16 reserve bal'!D775)</f>
        <v>1</v>
      </c>
      <c r="F775">
        <f>COUNTIF('16 AJE data'!T:T,'16 reserve bal'!D775)</f>
        <v>1</v>
      </c>
      <c r="I775" t="s">
        <v>3114</v>
      </c>
      <c r="J775" t="s">
        <v>191</v>
      </c>
      <c r="K775" t="s">
        <v>4192</v>
      </c>
      <c r="L775" t="s">
        <v>642</v>
      </c>
    </row>
    <row r="776" spans="1:12" x14ac:dyDescent="0.25">
      <c r="A776"/>
      <c r="D776" t="s">
        <v>4680</v>
      </c>
      <c r="E776">
        <f>COUNTIF('16 reserve entries'!Y:Y,'16 reserve bal'!D776)</f>
        <v>0</v>
      </c>
      <c r="F776">
        <f>COUNTIF('16 AJE data'!T:T,'16 reserve bal'!D776)</f>
        <v>0</v>
      </c>
      <c r="I776" t="s">
        <v>3114</v>
      </c>
      <c r="J776" t="s">
        <v>157</v>
      </c>
      <c r="K776" t="s">
        <v>3262</v>
      </c>
      <c r="L776" t="s">
        <v>642</v>
      </c>
    </row>
    <row r="777" spans="1:12" x14ac:dyDescent="0.25">
      <c r="A777"/>
      <c r="D777" t="s">
        <v>3545</v>
      </c>
      <c r="E777">
        <f>COUNTIF('16 reserve entries'!Y:Y,'16 reserve bal'!D777)</f>
        <v>1</v>
      </c>
      <c r="F777">
        <f>COUNTIF('16 AJE data'!T:T,'16 reserve bal'!D777)</f>
        <v>1</v>
      </c>
      <c r="I777" t="s">
        <v>3114</v>
      </c>
      <c r="J777" t="s">
        <v>157</v>
      </c>
      <c r="K777" t="s">
        <v>4192</v>
      </c>
      <c r="L777" t="s">
        <v>642</v>
      </c>
    </row>
    <row r="778" spans="1:12" x14ac:dyDescent="0.25">
      <c r="A778"/>
      <c r="D778" t="s">
        <v>4681</v>
      </c>
      <c r="E778">
        <f>COUNTIF('16 reserve entries'!Y:Y,'16 reserve bal'!D778)</f>
        <v>0</v>
      </c>
      <c r="F778">
        <f>COUNTIF('16 AJE data'!T:T,'16 reserve bal'!D778)</f>
        <v>0</v>
      </c>
      <c r="I778" t="s">
        <v>3114</v>
      </c>
      <c r="J778" t="s">
        <v>157</v>
      </c>
      <c r="K778" t="s">
        <v>4196</v>
      </c>
      <c r="L778" t="s">
        <v>642</v>
      </c>
    </row>
    <row r="779" spans="1:12" x14ac:dyDescent="0.25">
      <c r="A779"/>
      <c r="D779" t="s">
        <v>3548</v>
      </c>
      <c r="E779">
        <f>COUNTIF('16 reserve entries'!Y:Y,'16 reserve bal'!D779)</f>
        <v>1</v>
      </c>
      <c r="F779">
        <f>COUNTIF('16 AJE data'!T:T,'16 reserve bal'!D779)</f>
        <v>1</v>
      </c>
      <c r="I779" t="s">
        <v>3114</v>
      </c>
      <c r="J779" t="s">
        <v>157</v>
      </c>
      <c r="K779" t="s">
        <v>4202</v>
      </c>
      <c r="L779" t="s">
        <v>642</v>
      </c>
    </row>
    <row r="780" spans="1:12" x14ac:dyDescent="0.25">
      <c r="A780"/>
      <c r="D780" t="s">
        <v>4682</v>
      </c>
      <c r="E780">
        <f>COUNTIF('16 reserve entries'!Y:Y,'16 reserve bal'!D780)</f>
        <v>0</v>
      </c>
      <c r="F780">
        <f>COUNTIF('16 AJE data'!T:T,'16 reserve bal'!D780)</f>
        <v>0</v>
      </c>
      <c r="I780" t="s">
        <v>3114</v>
      </c>
      <c r="J780" t="s">
        <v>157</v>
      </c>
      <c r="K780" t="s">
        <v>4206</v>
      </c>
      <c r="L780" t="s">
        <v>642</v>
      </c>
    </row>
    <row r="781" spans="1:12" x14ac:dyDescent="0.25">
      <c r="A781"/>
      <c r="D781" t="s">
        <v>4683</v>
      </c>
      <c r="E781">
        <f>COUNTIF('16 reserve entries'!Y:Y,'16 reserve bal'!D781)</f>
        <v>0</v>
      </c>
      <c r="F781">
        <f>COUNTIF('16 AJE data'!T:T,'16 reserve bal'!D781)</f>
        <v>0</v>
      </c>
      <c r="I781" t="s">
        <v>3114</v>
      </c>
      <c r="J781" t="s">
        <v>157</v>
      </c>
      <c r="K781" t="s">
        <v>4230</v>
      </c>
      <c r="L781" t="s">
        <v>642</v>
      </c>
    </row>
    <row r="782" spans="1:12" x14ac:dyDescent="0.25">
      <c r="A782"/>
      <c r="D782" t="s">
        <v>3550</v>
      </c>
      <c r="E782">
        <f>COUNTIF('16 reserve entries'!Y:Y,'16 reserve bal'!D782)</f>
        <v>1</v>
      </c>
      <c r="F782">
        <f>COUNTIF('16 AJE data'!T:T,'16 reserve bal'!D782)</f>
        <v>1</v>
      </c>
      <c r="I782" t="s">
        <v>3114</v>
      </c>
      <c r="J782" t="s">
        <v>157</v>
      </c>
      <c r="K782" t="s">
        <v>4234</v>
      </c>
      <c r="L782" t="s">
        <v>642</v>
      </c>
    </row>
    <row r="783" spans="1:12" x14ac:dyDescent="0.25">
      <c r="A783"/>
      <c r="D783" t="s">
        <v>3553</v>
      </c>
      <c r="E783">
        <f>COUNTIF('16 reserve entries'!Y:Y,'16 reserve bal'!D783)</f>
        <v>1</v>
      </c>
      <c r="F783">
        <f>COUNTIF('16 AJE data'!T:T,'16 reserve bal'!D783)</f>
        <v>1</v>
      </c>
      <c r="I783" t="s">
        <v>3114</v>
      </c>
      <c r="J783" t="s">
        <v>157</v>
      </c>
      <c r="K783" t="s">
        <v>4242</v>
      </c>
      <c r="L783" t="s">
        <v>642</v>
      </c>
    </row>
    <row r="784" spans="1:12" x14ac:dyDescent="0.25">
      <c r="A784"/>
      <c r="D784" t="s">
        <v>4684</v>
      </c>
      <c r="E784">
        <f>COUNTIF('16 reserve entries'!Y:Y,'16 reserve bal'!D784)</f>
        <v>0</v>
      </c>
      <c r="F784">
        <f>COUNTIF('16 AJE data'!T:T,'16 reserve bal'!D784)</f>
        <v>0</v>
      </c>
      <c r="I784" t="s">
        <v>3114</v>
      </c>
      <c r="J784" t="s">
        <v>157</v>
      </c>
      <c r="K784" t="s">
        <v>4246</v>
      </c>
      <c r="L784" t="s">
        <v>642</v>
      </c>
    </row>
    <row r="785" spans="1:12" x14ac:dyDescent="0.25">
      <c r="A785"/>
      <c r="D785" t="s">
        <v>3556</v>
      </c>
      <c r="E785">
        <f>COUNTIF('16 reserve entries'!Y:Y,'16 reserve bal'!D785)</f>
        <v>1</v>
      </c>
      <c r="F785">
        <f>COUNTIF('16 AJE data'!T:T,'16 reserve bal'!D785)</f>
        <v>1</v>
      </c>
      <c r="I785" t="s">
        <v>3114</v>
      </c>
      <c r="J785" t="s">
        <v>157</v>
      </c>
      <c r="K785" t="s">
        <v>4250</v>
      </c>
      <c r="L785" t="s">
        <v>642</v>
      </c>
    </row>
    <row r="786" spans="1:12" x14ac:dyDescent="0.25">
      <c r="A786"/>
      <c r="D786" t="s">
        <v>4685</v>
      </c>
      <c r="E786">
        <f>COUNTIF('16 reserve entries'!Y:Y,'16 reserve bal'!D786)</f>
        <v>0</v>
      </c>
      <c r="F786">
        <f>COUNTIF('16 AJE data'!T:T,'16 reserve bal'!D786)</f>
        <v>0</v>
      </c>
      <c r="I786" t="s">
        <v>3114</v>
      </c>
      <c r="J786" t="s">
        <v>157</v>
      </c>
      <c r="K786" t="s">
        <v>4254</v>
      </c>
      <c r="L786" t="s">
        <v>642</v>
      </c>
    </row>
    <row r="787" spans="1:12" x14ac:dyDescent="0.25">
      <c r="A787"/>
      <c r="D787" t="s">
        <v>3559</v>
      </c>
      <c r="E787">
        <f>COUNTIF('16 reserve entries'!Y:Y,'16 reserve bal'!D787)</f>
        <v>1</v>
      </c>
      <c r="F787">
        <f>COUNTIF('16 AJE data'!T:T,'16 reserve bal'!D787)</f>
        <v>1</v>
      </c>
      <c r="I787" t="s">
        <v>3114</v>
      </c>
      <c r="J787" t="s">
        <v>157</v>
      </c>
      <c r="K787" t="s">
        <v>4258</v>
      </c>
      <c r="L787" t="s">
        <v>642</v>
      </c>
    </row>
    <row r="788" spans="1:12" x14ac:dyDescent="0.25">
      <c r="A788"/>
      <c r="D788" t="s">
        <v>4686</v>
      </c>
      <c r="E788">
        <f>COUNTIF('16 reserve entries'!Y:Y,'16 reserve bal'!D788)</f>
        <v>0</v>
      </c>
      <c r="F788">
        <f>COUNTIF('16 AJE data'!T:T,'16 reserve bal'!D788)</f>
        <v>0</v>
      </c>
      <c r="I788" t="s">
        <v>3114</v>
      </c>
      <c r="J788" t="s">
        <v>157</v>
      </c>
      <c r="K788" t="s">
        <v>4264</v>
      </c>
      <c r="L788" t="s">
        <v>642</v>
      </c>
    </row>
    <row r="789" spans="1:12" x14ac:dyDescent="0.25">
      <c r="A789"/>
      <c r="D789" t="s">
        <v>3561</v>
      </c>
      <c r="E789">
        <f>COUNTIF('16 reserve entries'!Y:Y,'16 reserve bal'!D789)</f>
        <v>1</v>
      </c>
      <c r="F789">
        <f>COUNTIF('16 AJE data'!T:T,'16 reserve bal'!D789)</f>
        <v>1</v>
      </c>
      <c r="I789" t="s">
        <v>3114</v>
      </c>
      <c r="J789" t="s">
        <v>157</v>
      </c>
      <c r="K789" t="s">
        <v>4268</v>
      </c>
      <c r="L789" t="s">
        <v>642</v>
      </c>
    </row>
    <row r="790" spans="1:12" x14ac:dyDescent="0.25">
      <c r="A790"/>
      <c r="D790" t="s">
        <v>4687</v>
      </c>
      <c r="E790">
        <f>COUNTIF('16 reserve entries'!Y:Y,'16 reserve bal'!D790)</f>
        <v>0</v>
      </c>
      <c r="F790">
        <f>COUNTIF('16 AJE data'!T:T,'16 reserve bal'!D790)</f>
        <v>0</v>
      </c>
      <c r="I790" t="s">
        <v>3114</v>
      </c>
      <c r="J790" t="s">
        <v>157</v>
      </c>
      <c r="K790" t="s">
        <v>4272</v>
      </c>
      <c r="L790" t="s">
        <v>642</v>
      </c>
    </row>
    <row r="791" spans="1:12" x14ac:dyDescent="0.25">
      <c r="A791"/>
      <c r="D791" t="s">
        <v>4688</v>
      </c>
      <c r="E791">
        <f>COUNTIF('16 reserve entries'!Y:Y,'16 reserve bal'!D791)</f>
        <v>0</v>
      </c>
      <c r="F791">
        <f>COUNTIF('16 AJE data'!T:T,'16 reserve bal'!D791)</f>
        <v>0</v>
      </c>
      <c r="I791" t="s">
        <v>3114</v>
      </c>
      <c r="J791" t="s">
        <v>157</v>
      </c>
      <c r="K791" t="s">
        <v>4276</v>
      </c>
      <c r="L791" t="s">
        <v>642</v>
      </c>
    </row>
    <row r="792" spans="1:12" x14ac:dyDescent="0.25">
      <c r="A792"/>
      <c r="D792" t="s">
        <v>3564</v>
      </c>
      <c r="E792">
        <f>COUNTIF('16 reserve entries'!Y:Y,'16 reserve bal'!D792)</f>
        <v>1</v>
      </c>
      <c r="F792">
        <f>COUNTIF('16 AJE data'!T:T,'16 reserve bal'!D792)</f>
        <v>1</v>
      </c>
      <c r="I792" t="s">
        <v>3114</v>
      </c>
      <c r="J792" t="s">
        <v>157</v>
      </c>
      <c r="K792" t="s">
        <v>4280</v>
      </c>
      <c r="L792" t="s">
        <v>642</v>
      </c>
    </row>
    <row r="793" spans="1:12" x14ac:dyDescent="0.25">
      <c r="A793"/>
      <c r="D793" t="s">
        <v>4689</v>
      </c>
      <c r="E793">
        <f>COUNTIF('16 reserve entries'!Y:Y,'16 reserve bal'!D793)</f>
        <v>0</v>
      </c>
      <c r="F793">
        <f>COUNTIF('16 AJE data'!T:T,'16 reserve bal'!D793)</f>
        <v>0</v>
      </c>
      <c r="I793" t="s">
        <v>3114</v>
      </c>
      <c r="J793" t="s">
        <v>157</v>
      </c>
      <c r="K793" t="s">
        <v>4284</v>
      </c>
      <c r="L793" t="s">
        <v>642</v>
      </c>
    </row>
    <row r="794" spans="1:12" x14ac:dyDescent="0.25">
      <c r="A794"/>
      <c r="D794" t="s">
        <v>3567</v>
      </c>
      <c r="E794">
        <f>COUNTIF('16 reserve entries'!Y:Y,'16 reserve bal'!D794)</f>
        <v>1</v>
      </c>
      <c r="F794">
        <f>COUNTIF('16 AJE data'!T:T,'16 reserve bal'!D794)</f>
        <v>1</v>
      </c>
      <c r="I794" t="s">
        <v>3114</v>
      </c>
      <c r="J794" t="s">
        <v>157</v>
      </c>
      <c r="K794" t="s">
        <v>4288</v>
      </c>
      <c r="L794" t="s">
        <v>642</v>
      </c>
    </row>
    <row r="795" spans="1:12" x14ac:dyDescent="0.25">
      <c r="A795"/>
      <c r="D795" t="s">
        <v>3569</v>
      </c>
      <c r="E795">
        <f>COUNTIF('16 reserve entries'!Y:Y,'16 reserve bal'!D795)</f>
        <v>1</v>
      </c>
      <c r="F795">
        <f>COUNTIF('16 AJE data'!T:T,'16 reserve bal'!D795)</f>
        <v>1</v>
      </c>
      <c r="I795" t="s">
        <v>3114</v>
      </c>
      <c r="J795" t="s">
        <v>157</v>
      </c>
      <c r="K795" t="s">
        <v>4292</v>
      </c>
      <c r="L795" t="s">
        <v>642</v>
      </c>
    </row>
    <row r="796" spans="1:12" x14ac:dyDescent="0.25">
      <c r="A796"/>
      <c r="D796" t="s">
        <v>3572</v>
      </c>
      <c r="E796">
        <f>COUNTIF('16 reserve entries'!Y:Y,'16 reserve bal'!D796)</f>
        <v>1</v>
      </c>
      <c r="F796">
        <f>COUNTIF('16 AJE data'!T:T,'16 reserve bal'!D796)</f>
        <v>1</v>
      </c>
      <c r="I796" t="s">
        <v>3114</v>
      </c>
      <c r="J796" t="s">
        <v>157</v>
      </c>
      <c r="K796" t="s">
        <v>4296</v>
      </c>
      <c r="L796" t="s">
        <v>642</v>
      </c>
    </row>
    <row r="797" spans="1:12" x14ac:dyDescent="0.25">
      <c r="A797"/>
      <c r="D797" t="s">
        <v>3575</v>
      </c>
      <c r="E797">
        <f>COUNTIF('16 reserve entries'!Y:Y,'16 reserve bal'!D797)</f>
        <v>1</v>
      </c>
      <c r="F797">
        <f>COUNTIF('16 AJE data'!T:T,'16 reserve bal'!D797)</f>
        <v>1</v>
      </c>
      <c r="I797" t="s">
        <v>3114</v>
      </c>
      <c r="J797" t="s">
        <v>157</v>
      </c>
      <c r="K797" t="s">
        <v>4300</v>
      </c>
      <c r="L797" t="s">
        <v>642</v>
      </c>
    </row>
    <row r="798" spans="1:12" x14ac:dyDescent="0.25">
      <c r="A798"/>
      <c r="D798" t="s">
        <v>3578</v>
      </c>
      <c r="E798">
        <f>COUNTIF('16 reserve entries'!Y:Y,'16 reserve bal'!D798)</f>
        <v>1</v>
      </c>
      <c r="F798">
        <f>COUNTIF('16 AJE data'!T:T,'16 reserve bal'!D798)</f>
        <v>1</v>
      </c>
      <c r="I798" t="s">
        <v>3114</v>
      </c>
      <c r="J798" t="s">
        <v>157</v>
      </c>
      <c r="K798" t="s">
        <v>4304</v>
      </c>
      <c r="L798" t="s">
        <v>642</v>
      </c>
    </row>
    <row r="799" spans="1:12" x14ac:dyDescent="0.25">
      <c r="A799"/>
      <c r="D799" t="s">
        <v>3581</v>
      </c>
      <c r="E799">
        <f>COUNTIF('16 reserve entries'!Y:Y,'16 reserve bal'!D799)</f>
        <v>1</v>
      </c>
      <c r="F799">
        <f>COUNTIF('16 AJE data'!T:T,'16 reserve bal'!D799)</f>
        <v>1</v>
      </c>
      <c r="I799" t="s">
        <v>3114</v>
      </c>
      <c r="J799" t="s">
        <v>157</v>
      </c>
      <c r="K799" t="s">
        <v>4350</v>
      </c>
      <c r="L799" t="s">
        <v>642</v>
      </c>
    </row>
    <row r="800" spans="1:12" x14ac:dyDescent="0.25">
      <c r="A800"/>
      <c r="D800" t="s">
        <v>3584</v>
      </c>
      <c r="E800">
        <f>COUNTIF('16 reserve entries'!Y:Y,'16 reserve bal'!D800)</f>
        <v>1</v>
      </c>
      <c r="F800">
        <f>COUNTIF('16 AJE data'!T:T,'16 reserve bal'!D800)</f>
        <v>1</v>
      </c>
      <c r="I800" t="s">
        <v>3114</v>
      </c>
      <c r="J800" t="s">
        <v>157</v>
      </c>
      <c r="K800" t="s">
        <v>4354</v>
      </c>
      <c r="L800" t="s">
        <v>642</v>
      </c>
    </row>
    <row r="801" spans="1:12" x14ac:dyDescent="0.25">
      <c r="A801"/>
      <c r="D801" t="s">
        <v>3587</v>
      </c>
      <c r="E801">
        <f>COUNTIF('16 reserve entries'!Y:Y,'16 reserve bal'!D801)</f>
        <v>1</v>
      </c>
      <c r="F801">
        <f>COUNTIF('16 AJE data'!T:T,'16 reserve bal'!D801)</f>
        <v>1</v>
      </c>
      <c r="I801" t="s">
        <v>3114</v>
      </c>
      <c r="J801" t="s">
        <v>157</v>
      </c>
      <c r="K801" t="s">
        <v>3459</v>
      </c>
      <c r="L801" t="s">
        <v>642</v>
      </c>
    </row>
    <row r="802" spans="1:12" x14ac:dyDescent="0.25">
      <c r="A802"/>
      <c r="D802" t="s">
        <v>3590</v>
      </c>
      <c r="E802">
        <f>COUNTIF('16 reserve entries'!Y:Y,'16 reserve bal'!D802)</f>
        <v>1</v>
      </c>
      <c r="F802">
        <f>COUNTIF('16 AJE data'!T:T,'16 reserve bal'!D802)</f>
        <v>1</v>
      </c>
      <c r="I802" t="s">
        <v>3114</v>
      </c>
      <c r="J802" t="s">
        <v>159</v>
      </c>
      <c r="K802" t="s">
        <v>3262</v>
      </c>
      <c r="L802" t="s">
        <v>642</v>
      </c>
    </row>
    <row r="803" spans="1:12" x14ac:dyDescent="0.25">
      <c r="A803"/>
      <c r="D803" t="s">
        <v>3593</v>
      </c>
      <c r="E803">
        <f>COUNTIF('16 reserve entries'!Y:Y,'16 reserve bal'!D803)</f>
        <v>1</v>
      </c>
      <c r="F803">
        <f>COUNTIF('16 AJE data'!T:T,'16 reserve bal'!D803)</f>
        <v>1</v>
      </c>
      <c r="I803" t="s">
        <v>3114</v>
      </c>
      <c r="J803" t="s">
        <v>159</v>
      </c>
      <c r="K803" t="s">
        <v>4196</v>
      </c>
      <c r="L803" t="s">
        <v>642</v>
      </c>
    </row>
    <row r="804" spans="1:12" x14ac:dyDescent="0.25">
      <c r="A804"/>
      <c r="D804" t="s">
        <v>3596</v>
      </c>
      <c r="E804">
        <f>COUNTIF('16 reserve entries'!Y:Y,'16 reserve bal'!D804)</f>
        <v>1</v>
      </c>
      <c r="F804">
        <f>COUNTIF('16 AJE data'!T:T,'16 reserve bal'!D804)</f>
        <v>1</v>
      </c>
      <c r="I804" t="s">
        <v>3114</v>
      </c>
      <c r="J804" t="s">
        <v>159</v>
      </c>
      <c r="K804" t="s">
        <v>4202</v>
      </c>
      <c r="L804" t="s">
        <v>642</v>
      </c>
    </row>
    <row r="805" spans="1:12" x14ac:dyDescent="0.25">
      <c r="A805"/>
      <c r="D805" t="s">
        <v>4690</v>
      </c>
      <c r="E805">
        <f>COUNTIF('16 reserve entries'!Y:Y,'16 reserve bal'!D805)</f>
        <v>0</v>
      </c>
      <c r="F805">
        <f>COUNTIF('16 AJE data'!T:T,'16 reserve bal'!D805)</f>
        <v>0</v>
      </c>
      <c r="I805" t="s">
        <v>3114</v>
      </c>
      <c r="J805" t="s">
        <v>159</v>
      </c>
      <c r="K805" t="s">
        <v>4206</v>
      </c>
      <c r="L805" t="s">
        <v>642</v>
      </c>
    </row>
    <row r="806" spans="1:12" x14ac:dyDescent="0.25">
      <c r="A806"/>
      <c r="D806" t="s">
        <v>3599</v>
      </c>
      <c r="E806">
        <f>COUNTIF('16 reserve entries'!Y:Y,'16 reserve bal'!D806)</f>
        <v>1</v>
      </c>
      <c r="F806">
        <f>COUNTIF('16 AJE data'!T:T,'16 reserve bal'!D806)</f>
        <v>1</v>
      </c>
      <c r="I806" t="s">
        <v>3114</v>
      </c>
      <c r="J806" t="s">
        <v>159</v>
      </c>
      <c r="K806" t="s">
        <v>4230</v>
      </c>
      <c r="L806" t="s">
        <v>642</v>
      </c>
    </row>
    <row r="807" spans="1:12" x14ac:dyDescent="0.25">
      <c r="A807"/>
      <c r="D807" t="s">
        <v>4691</v>
      </c>
      <c r="E807">
        <f>COUNTIF('16 reserve entries'!Y:Y,'16 reserve bal'!D807)</f>
        <v>0</v>
      </c>
      <c r="F807">
        <f>COUNTIF('16 AJE data'!T:T,'16 reserve bal'!D807)</f>
        <v>0</v>
      </c>
      <c r="I807" t="s">
        <v>3114</v>
      </c>
      <c r="J807" t="s">
        <v>159</v>
      </c>
      <c r="K807" t="s">
        <v>4234</v>
      </c>
      <c r="L807" t="s">
        <v>642</v>
      </c>
    </row>
    <row r="808" spans="1:12" x14ac:dyDescent="0.25">
      <c r="A808"/>
      <c r="D808" t="s">
        <v>4692</v>
      </c>
      <c r="E808">
        <f>COUNTIF('16 reserve entries'!Y:Y,'16 reserve bal'!D808)</f>
        <v>0</v>
      </c>
      <c r="F808">
        <f>COUNTIF('16 AJE data'!T:T,'16 reserve bal'!D808)</f>
        <v>0</v>
      </c>
      <c r="I808" t="s">
        <v>3114</v>
      </c>
      <c r="J808" t="s">
        <v>159</v>
      </c>
      <c r="K808" t="s">
        <v>4242</v>
      </c>
      <c r="L808" t="s">
        <v>642</v>
      </c>
    </row>
    <row r="809" spans="1:12" x14ac:dyDescent="0.25">
      <c r="A809"/>
      <c r="D809" t="s">
        <v>3601</v>
      </c>
      <c r="E809">
        <f>COUNTIF('16 reserve entries'!Y:Y,'16 reserve bal'!D809)</f>
        <v>1</v>
      </c>
      <c r="F809">
        <f>COUNTIF('16 AJE data'!T:T,'16 reserve bal'!D809)</f>
        <v>1</v>
      </c>
      <c r="I809" t="s">
        <v>3114</v>
      </c>
      <c r="J809" t="s">
        <v>159</v>
      </c>
      <c r="K809" t="s">
        <v>4246</v>
      </c>
      <c r="L809" t="s">
        <v>642</v>
      </c>
    </row>
    <row r="810" spans="1:12" x14ac:dyDescent="0.25">
      <c r="A810"/>
      <c r="D810" t="s">
        <v>4693</v>
      </c>
      <c r="E810">
        <f>COUNTIF('16 reserve entries'!Y:Y,'16 reserve bal'!D810)</f>
        <v>0</v>
      </c>
      <c r="F810">
        <f>COUNTIF('16 AJE data'!T:T,'16 reserve bal'!D810)</f>
        <v>0</v>
      </c>
      <c r="I810" t="s">
        <v>3114</v>
      </c>
      <c r="J810" t="s">
        <v>159</v>
      </c>
      <c r="K810" t="s">
        <v>4254</v>
      </c>
      <c r="L810" t="s">
        <v>642</v>
      </c>
    </row>
    <row r="811" spans="1:12" x14ac:dyDescent="0.25">
      <c r="A811"/>
      <c r="D811" t="s">
        <v>3604</v>
      </c>
      <c r="E811">
        <f>COUNTIF('16 reserve entries'!Y:Y,'16 reserve bal'!D811)</f>
        <v>1</v>
      </c>
      <c r="F811">
        <f>COUNTIF('16 AJE data'!T:T,'16 reserve bal'!D811)</f>
        <v>1</v>
      </c>
      <c r="I811" t="s">
        <v>3114</v>
      </c>
      <c r="J811" t="s">
        <v>159</v>
      </c>
      <c r="K811" t="s">
        <v>4264</v>
      </c>
      <c r="L811" t="s">
        <v>642</v>
      </c>
    </row>
    <row r="812" spans="1:12" x14ac:dyDescent="0.25">
      <c r="A812"/>
      <c r="D812" t="s">
        <v>4694</v>
      </c>
      <c r="E812">
        <f>COUNTIF('16 reserve entries'!Y:Y,'16 reserve bal'!D812)</f>
        <v>0</v>
      </c>
      <c r="F812">
        <f>COUNTIF('16 AJE data'!T:T,'16 reserve bal'!D812)</f>
        <v>0</v>
      </c>
      <c r="I812" t="s">
        <v>3114</v>
      </c>
      <c r="J812" t="s">
        <v>159</v>
      </c>
      <c r="K812" t="s">
        <v>4268</v>
      </c>
      <c r="L812" t="s">
        <v>642</v>
      </c>
    </row>
    <row r="813" spans="1:12" x14ac:dyDescent="0.25">
      <c r="A813"/>
      <c r="D813" t="s">
        <v>4695</v>
      </c>
      <c r="E813">
        <f>COUNTIF('16 reserve entries'!Y:Y,'16 reserve bal'!D813)</f>
        <v>0</v>
      </c>
      <c r="F813">
        <f>COUNTIF('16 AJE data'!T:T,'16 reserve bal'!D813)</f>
        <v>0</v>
      </c>
      <c r="I813" t="s">
        <v>3114</v>
      </c>
      <c r="J813" t="s">
        <v>159</v>
      </c>
      <c r="K813" t="s">
        <v>4272</v>
      </c>
      <c r="L813" t="s">
        <v>642</v>
      </c>
    </row>
    <row r="814" spans="1:12" x14ac:dyDescent="0.25">
      <c r="A814"/>
      <c r="D814" t="s">
        <v>3606</v>
      </c>
      <c r="E814">
        <f>COUNTIF('16 reserve entries'!Y:Y,'16 reserve bal'!D814)</f>
        <v>1</v>
      </c>
      <c r="F814">
        <f>COUNTIF('16 AJE data'!T:T,'16 reserve bal'!D814)</f>
        <v>1</v>
      </c>
      <c r="I814" t="s">
        <v>3114</v>
      </c>
      <c r="J814" t="s">
        <v>159</v>
      </c>
      <c r="K814" t="s">
        <v>4276</v>
      </c>
      <c r="L814" t="s">
        <v>642</v>
      </c>
    </row>
    <row r="815" spans="1:12" x14ac:dyDescent="0.25">
      <c r="A815"/>
      <c r="D815" t="s">
        <v>4696</v>
      </c>
      <c r="E815">
        <f>COUNTIF('16 reserve entries'!Y:Y,'16 reserve bal'!D815)</f>
        <v>0</v>
      </c>
      <c r="F815">
        <f>COUNTIF('16 AJE data'!T:T,'16 reserve bal'!D815)</f>
        <v>0</v>
      </c>
      <c r="I815" t="s">
        <v>3114</v>
      </c>
      <c r="J815" t="s">
        <v>159</v>
      </c>
      <c r="K815" t="s">
        <v>4280</v>
      </c>
      <c r="L815" t="s">
        <v>642</v>
      </c>
    </row>
    <row r="816" spans="1:12" x14ac:dyDescent="0.25">
      <c r="A816"/>
      <c r="D816" t="s">
        <v>4697</v>
      </c>
      <c r="E816">
        <f>COUNTIF('16 reserve entries'!Y:Y,'16 reserve bal'!D816)</f>
        <v>0</v>
      </c>
      <c r="F816">
        <f>COUNTIF('16 AJE data'!T:T,'16 reserve bal'!D816)</f>
        <v>0</v>
      </c>
      <c r="I816" t="s">
        <v>3114</v>
      </c>
      <c r="J816" t="s">
        <v>159</v>
      </c>
      <c r="K816" t="s">
        <v>4284</v>
      </c>
      <c r="L816" t="s">
        <v>642</v>
      </c>
    </row>
    <row r="817" spans="1:12" x14ac:dyDescent="0.25">
      <c r="A817"/>
      <c r="D817" t="s">
        <v>3609</v>
      </c>
      <c r="E817">
        <f>COUNTIF('16 reserve entries'!Y:Y,'16 reserve bal'!D817)</f>
        <v>1</v>
      </c>
      <c r="F817">
        <f>COUNTIF('16 AJE data'!T:T,'16 reserve bal'!D817)</f>
        <v>1</v>
      </c>
      <c r="I817" t="s">
        <v>3114</v>
      </c>
      <c r="J817" t="s">
        <v>159</v>
      </c>
      <c r="K817" t="s">
        <v>4288</v>
      </c>
      <c r="L817" t="s">
        <v>642</v>
      </c>
    </row>
    <row r="818" spans="1:12" x14ac:dyDescent="0.25">
      <c r="A818"/>
      <c r="D818" t="s">
        <v>4698</v>
      </c>
      <c r="E818">
        <f>COUNTIF('16 reserve entries'!Y:Y,'16 reserve bal'!D818)</f>
        <v>0</v>
      </c>
      <c r="F818">
        <f>COUNTIF('16 AJE data'!T:T,'16 reserve bal'!D818)</f>
        <v>0</v>
      </c>
      <c r="I818" t="s">
        <v>3114</v>
      </c>
      <c r="J818" t="s">
        <v>159</v>
      </c>
      <c r="K818" t="s">
        <v>4292</v>
      </c>
      <c r="L818" t="s">
        <v>642</v>
      </c>
    </row>
    <row r="819" spans="1:12" x14ac:dyDescent="0.25">
      <c r="A819"/>
      <c r="D819" t="s">
        <v>3612</v>
      </c>
      <c r="E819">
        <f>COUNTIF('16 reserve entries'!Y:Y,'16 reserve bal'!D819)</f>
        <v>1</v>
      </c>
      <c r="F819">
        <f>COUNTIF('16 AJE data'!T:T,'16 reserve bal'!D819)</f>
        <v>1</v>
      </c>
      <c r="I819" t="s">
        <v>3114</v>
      </c>
      <c r="J819" t="s">
        <v>159</v>
      </c>
      <c r="K819" t="s">
        <v>4296</v>
      </c>
      <c r="L819" t="s">
        <v>642</v>
      </c>
    </row>
    <row r="820" spans="1:12" x14ac:dyDescent="0.25">
      <c r="A820"/>
      <c r="D820" t="s">
        <v>4699</v>
      </c>
      <c r="E820">
        <f>COUNTIF('16 reserve entries'!Y:Y,'16 reserve bal'!D820)</f>
        <v>0</v>
      </c>
      <c r="F820">
        <f>COUNTIF('16 AJE data'!T:T,'16 reserve bal'!D820)</f>
        <v>0</v>
      </c>
      <c r="I820" t="s">
        <v>3114</v>
      </c>
      <c r="J820" t="s">
        <v>159</v>
      </c>
      <c r="K820" t="s">
        <v>4300</v>
      </c>
      <c r="L820" t="s">
        <v>642</v>
      </c>
    </row>
    <row r="821" spans="1:12" x14ac:dyDescent="0.25">
      <c r="A821"/>
      <c r="D821" t="s">
        <v>3615</v>
      </c>
      <c r="E821">
        <f>COUNTIF('16 reserve entries'!Y:Y,'16 reserve bal'!D821)</f>
        <v>1</v>
      </c>
      <c r="F821">
        <f>COUNTIF('16 AJE data'!T:T,'16 reserve bal'!D821)</f>
        <v>1</v>
      </c>
      <c r="I821" t="s">
        <v>3114</v>
      </c>
      <c r="J821" t="s">
        <v>159</v>
      </c>
      <c r="K821" t="s">
        <v>4354</v>
      </c>
      <c r="L821" t="s">
        <v>642</v>
      </c>
    </row>
    <row r="822" spans="1:12" x14ac:dyDescent="0.25">
      <c r="A822"/>
      <c r="D822" t="s">
        <v>4700</v>
      </c>
      <c r="E822">
        <f>COUNTIF('16 reserve entries'!Y:Y,'16 reserve bal'!D822)</f>
        <v>0</v>
      </c>
      <c r="F822">
        <f>COUNTIF('16 AJE data'!T:T,'16 reserve bal'!D822)</f>
        <v>0</v>
      </c>
      <c r="I822" t="s">
        <v>3114</v>
      </c>
      <c r="J822" t="s">
        <v>159</v>
      </c>
      <c r="K822" t="s">
        <v>3459</v>
      </c>
      <c r="L822" t="s">
        <v>642</v>
      </c>
    </row>
    <row r="823" spans="1:12" x14ac:dyDescent="0.25">
      <c r="A823"/>
      <c r="D823" t="s">
        <v>3618</v>
      </c>
      <c r="E823">
        <f>COUNTIF('16 reserve entries'!Y:Y,'16 reserve bal'!D823)</f>
        <v>1</v>
      </c>
      <c r="F823">
        <f>COUNTIF('16 AJE data'!T:T,'16 reserve bal'!D823)</f>
        <v>1</v>
      </c>
      <c r="I823" t="s">
        <v>3114</v>
      </c>
      <c r="J823" t="s">
        <v>155</v>
      </c>
      <c r="K823" t="s">
        <v>3262</v>
      </c>
      <c r="L823" t="s">
        <v>642</v>
      </c>
    </row>
    <row r="824" spans="1:12" x14ac:dyDescent="0.25">
      <c r="A824"/>
      <c r="D824" t="s">
        <v>4701</v>
      </c>
      <c r="E824">
        <f>COUNTIF('16 reserve entries'!Y:Y,'16 reserve bal'!D824)</f>
        <v>0</v>
      </c>
      <c r="F824">
        <f>COUNTIF('16 AJE data'!T:T,'16 reserve bal'!D824)</f>
        <v>0</v>
      </c>
      <c r="I824" t="s">
        <v>3114</v>
      </c>
      <c r="J824" t="s">
        <v>155</v>
      </c>
      <c r="K824" t="s">
        <v>4192</v>
      </c>
      <c r="L824" t="s">
        <v>642</v>
      </c>
    </row>
    <row r="825" spans="1:12" x14ac:dyDescent="0.25">
      <c r="A825"/>
      <c r="D825" t="s">
        <v>3621</v>
      </c>
      <c r="E825">
        <f>COUNTIF('16 reserve entries'!Y:Y,'16 reserve bal'!D825)</f>
        <v>1</v>
      </c>
      <c r="F825">
        <f>COUNTIF('16 AJE data'!T:T,'16 reserve bal'!D825)</f>
        <v>1</v>
      </c>
      <c r="I825" t="s">
        <v>3114</v>
      </c>
      <c r="J825" t="s">
        <v>155</v>
      </c>
      <c r="K825" t="s">
        <v>4196</v>
      </c>
      <c r="L825" t="s">
        <v>642</v>
      </c>
    </row>
    <row r="826" spans="1:12" x14ac:dyDescent="0.25">
      <c r="A826"/>
      <c r="D826" t="s">
        <v>4702</v>
      </c>
      <c r="E826">
        <f>COUNTIF('16 reserve entries'!Y:Y,'16 reserve bal'!D826)</f>
        <v>0</v>
      </c>
      <c r="F826">
        <f>COUNTIF('16 AJE data'!T:T,'16 reserve bal'!D826)</f>
        <v>0</v>
      </c>
      <c r="I826" t="s">
        <v>3114</v>
      </c>
      <c r="J826" t="s">
        <v>155</v>
      </c>
      <c r="K826" t="s">
        <v>4202</v>
      </c>
      <c r="L826" t="s">
        <v>642</v>
      </c>
    </row>
    <row r="827" spans="1:12" x14ac:dyDescent="0.25">
      <c r="A827"/>
      <c r="D827" t="s">
        <v>3624</v>
      </c>
      <c r="E827">
        <f>COUNTIF('16 reserve entries'!Y:Y,'16 reserve bal'!D827)</f>
        <v>1</v>
      </c>
      <c r="F827">
        <f>COUNTIF('16 AJE data'!T:T,'16 reserve bal'!D827)</f>
        <v>1</v>
      </c>
      <c r="I827" t="s">
        <v>3114</v>
      </c>
      <c r="J827" t="s">
        <v>155</v>
      </c>
      <c r="K827" t="s">
        <v>4206</v>
      </c>
      <c r="L827" t="s">
        <v>642</v>
      </c>
    </row>
    <row r="828" spans="1:12" x14ac:dyDescent="0.25">
      <c r="A828"/>
      <c r="D828" t="s">
        <v>4703</v>
      </c>
      <c r="E828">
        <f>COUNTIF('16 reserve entries'!Y:Y,'16 reserve bal'!D828)</f>
        <v>0</v>
      </c>
      <c r="F828">
        <f>COUNTIF('16 AJE data'!T:T,'16 reserve bal'!D828)</f>
        <v>0</v>
      </c>
      <c r="I828" t="s">
        <v>3114</v>
      </c>
      <c r="J828" t="s">
        <v>155</v>
      </c>
      <c r="K828" t="s">
        <v>4230</v>
      </c>
      <c r="L828" t="s">
        <v>642</v>
      </c>
    </row>
    <row r="829" spans="1:12" x14ac:dyDescent="0.25">
      <c r="A829"/>
      <c r="D829" t="s">
        <v>3627</v>
      </c>
      <c r="E829">
        <f>COUNTIF('16 reserve entries'!Y:Y,'16 reserve bal'!D829)</f>
        <v>1</v>
      </c>
      <c r="F829">
        <f>COUNTIF('16 AJE data'!T:T,'16 reserve bal'!D829)</f>
        <v>1</v>
      </c>
      <c r="I829" t="s">
        <v>3114</v>
      </c>
      <c r="J829" t="s">
        <v>155</v>
      </c>
      <c r="K829" t="s">
        <v>4242</v>
      </c>
      <c r="L829" t="s">
        <v>642</v>
      </c>
    </row>
    <row r="830" spans="1:12" x14ac:dyDescent="0.25">
      <c r="A830"/>
      <c r="D830" t="s">
        <v>4704</v>
      </c>
      <c r="E830">
        <f>COUNTIF('16 reserve entries'!Y:Y,'16 reserve bal'!D830)</f>
        <v>0</v>
      </c>
      <c r="F830">
        <f>COUNTIF('16 AJE data'!T:T,'16 reserve bal'!D830)</f>
        <v>0</v>
      </c>
      <c r="I830" t="s">
        <v>3114</v>
      </c>
      <c r="J830" t="s">
        <v>155</v>
      </c>
      <c r="K830" t="s">
        <v>4250</v>
      </c>
      <c r="L830" t="s">
        <v>642</v>
      </c>
    </row>
    <row r="831" spans="1:12" x14ac:dyDescent="0.25">
      <c r="A831"/>
      <c r="D831" t="s">
        <v>3630</v>
      </c>
      <c r="E831">
        <f>COUNTIF('16 reserve entries'!Y:Y,'16 reserve bal'!D831)</f>
        <v>1</v>
      </c>
      <c r="F831">
        <f>COUNTIF('16 AJE data'!T:T,'16 reserve bal'!D831)</f>
        <v>1</v>
      </c>
      <c r="I831" t="s">
        <v>3114</v>
      </c>
      <c r="J831" t="s">
        <v>155</v>
      </c>
      <c r="K831" t="s">
        <v>4258</v>
      </c>
      <c r="L831" t="s">
        <v>642</v>
      </c>
    </row>
    <row r="832" spans="1:12" x14ac:dyDescent="0.25">
      <c r="A832"/>
      <c r="D832" t="s">
        <v>4705</v>
      </c>
      <c r="E832">
        <f>COUNTIF('16 reserve entries'!Y:Y,'16 reserve bal'!D832)</f>
        <v>0</v>
      </c>
      <c r="F832">
        <f>COUNTIF('16 AJE data'!T:T,'16 reserve bal'!D832)</f>
        <v>0</v>
      </c>
      <c r="I832" t="s">
        <v>3114</v>
      </c>
      <c r="J832" t="s">
        <v>155</v>
      </c>
      <c r="K832" t="s">
        <v>4264</v>
      </c>
      <c r="L832" t="s">
        <v>642</v>
      </c>
    </row>
    <row r="833" spans="1:12" x14ac:dyDescent="0.25">
      <c r="A833"/>
      <c r="D833" t="s">
        <v>3633</v>
      </c>
      <c r="E833">
        <f>COUNTIF('16 reserve entries'!Y:Y,'16 reserve bal'!D833)</f>
        <v>1</v>
      </c>
      <c r="F833">
        <f>COUNTIF('16 AJE data'!T:T,'16 reserve bal'!D833)</f>
        <v>1</v>
      </c>
      <c r="I833" t="s">
        <v>3114</v>
      </c>
      <c r="J833" t="s">
        <v>155</v>
      </c>
      <c r="K833" t="s">
        <v>4272</v>
      </c>
      <c r="L833" t="s">
        <v>642</v>
      </c>
    </row>
    <row r="834" spans="1:12" x14ac:dyDescent="0.25">
      <c r="A834"/>
      <c r="D834" t="s">
        <v>4706</v>
      </c>
      <c r="E834">
        <f>COUNTIF('16 reserve entries'!Y:Y,'16 reserve bal'!D834)</f>
        <v>0</v>
      </c>
      <c r="F834">
        <f>COUNTIF('16 AJE data'!T:T,'16 reserve bal'!D834)</f>
        <v>0</v>
      </c>
      <c r="I834" t="s">
        <v>3114</v>
      </c>
      <c r="J834" t="s">
        <v>155</v>
      </c>
      <c r="K834" t="s">
        <v>4280</v>
      </c>
      <c r="L834" t="s">
        <v>642</v>
      </c>
    </row>
    <row r="835" spans="1:12" x14ac:dyDescent="0.25">
      <c r="A835"/>
      <c r="D835" t="s">
        <v>3636</v>
      </c>
      <c r="E835">
        <f>COUNTIF('16 reserve entries'!Y:Y,'16 reserve bal'!D835)</f>
        <v>1</v>
      </c>
      <c r="F835">
        <f>COUNTIF('16 AJE data'!T:T,'16 reserve bal'!D835)</f>
        <v>1</v>
      </c>
      <c r="I835" t="s">
        <v>3114</v>
      </c>
      <c r="J835" t="s">
        <v>155</v>
      </c>
      <c r="K835" t="s">
        <v>4288</v>
      </c>
      <c r="L835" t="s">
        <v>642</v>
      </c>
    </row>
    <row r="836" spans="1:12" x14ac:dyDescent="0.25">
      <c r="A836"/>
      <c r="D836" t="s">
        <v>3638</v>
      </c>
      <c r="E836">
        <f>COUNTIF('16 reserve entries'!Y:Y,'16 reserve bal'!D836)</f>
        <v>1</v>
      </c>
      <c r="F836">
        <f>COUNTIF('16 AJE data'!T:T,'16 reserve bal'!D836)</f>
        <v>1</v>
      </c>
      <c r="I836" t="s">
        <v>3114</v>
      </c>
      <c r="J836" t="s">
        <v>155</v>
      </c>
      <c r="K836" t="s">
        <v>4296</v>
      </c>
      <c r="L836" t="s">
        <v>642</v>
      </c>
    </row>
    <row r="837" spans="1:12" x14ac:dyDescent="0.25">
      <c r="A837"/>
      <c r="D837" t="s">
        <v>3641</v>
      </c>
      <c r="E837">
        <f>COUNTIF('16 reserve entries'!Y:Y,'16 reserve bal'!D837)</f>
        <v>1</v>
      </c>
      <c r="F837">
        <f>COUNTIF('16 AJE data'!T:T,'16 reserve bal'!D837)</f>
        <v>1</v>
      </c>
      <c r="I837" t="s">
        <v>3114</v>
      </c>
      <c r="J837" t="s">
        <v>155</v>
      </c>
      <c r="K837" t="s">
        <v>4300</v>
      </c>
      <c r="L837" t="s">
        <v>642</v>
      </c>
    </row>
    <row r="838" spans="1:12" x14ac:dyDescent="0.25">
      <c r="A838"/>
      <c r="D838" t="s">
        <v>4707</v>
      </c>
      <c r="E838">
        <f>COUNTIF('16 reserve entries'!Y:Y,'16 reserve bal'!D838)</f>
        <v>0</v>
      </c>
      <c r="F838">
        <f>COUNTIF('16 AJE data'!T:T,'16 reserve bal'!D838)</f>
        <v>0</v>
      </c>
      <c r="I838" t="s">
        <v>3114</v>
      </c>
      <c r="J838" t="s">
        <v>155</v>
      </c>
      <c r="K838" t="s">
        <v>4341</v>
      </c>
      <c r="L838" t="s">
        <v>642</v>
      </c>
    </row>
    <row r="839" spans="1:12" x14ac:dyDescent="0.25">
      <c r="A839"/>
      <c r="D839" t="s">
        <v>3644</v>
      </c>
      <c r="E839">
        <f>COUNTIF('16 reserve entries'!Y:Y,'16 reserve bal'!D839)</f>
        <v>1</v>
      </c>
      <c r="F839">
        <f>COUNTIF('16 AJE data'!T:T,'16 reserve bal'!D839)</f>
        <v>1</v>
      </c>
      <c r="I839" t="s">
        <v>3114</v>
      </c>
      <c r="J839" t="s">
        <v>155</v>
      </c>
      <c r="K839" t="s">
        <v>4346</v>
      </c>
      <c r="L839" t="s">
        <v>642</v>
      </c>
    </row>
    <row r="840" spans="1:12" x14ac:dyDescent="0.25">
      <c r="A840"/>
      <c r="D840" t="s">
        <v>4708</v>
      </c>
      <c r="E840">
        <f>COUNTIF('16 reserve entries'!Y:Y,'16 reserve bal'!D840)</f>
        <v>0</v>
      </c>
      <c r="F840">
        <f>COUNTIF('16 AJE data'!T:T,'16 reserve bal'!D840)</f>
        <v>0</v>
      </c>
      <c r="I840" t="s">
        <v>3114</v>
      </c>
      <c r="J840" t="s">
        <v>155</v>
      </c>
      <c r="K840" t="s">
        <v>4350</v>
      </c>
      <c r="L840" t="s">
        <v>642</v>
      </c>
    </row>
    <row r="841" spans="1:12" x14ac:dyDescent="0.25">
      <c r="A841"/>
      <c r="D841" t="s">
        <v>4709</v>
      </c>
      <c r="E841">
        <f>COUNTIF('16 reserve entries'!Y:Y,'16 reserve bal'!D841)</f>
        <v>0</v>
      </c>
      <c r="F841">
        <f>COUNTIF('16 AJE data'!T:T,'16 reserve bal'!D841)</f>
        <v>0</v>
      </c>
      <c r="I841" t="s">
        <v>3114</v>
      </c>
      <c r="J841" t="s">
        <v>155</v>
      </c>
      <c r="K841" t="s">
        <v>3459</v>
      </c>
      <c r="L841" t="s">
        <v>642</v>
      </c>
    </row>
    <row r="842" spans="1:12" x14ac:dyDescent="0.25">
      <c r="A842"/>
      <c r="D842" t="s">
        <v>3647</v>
      </c>
      <c r="E842">
        <f>COUNTIF('16 reserve entries'!Y:Y,'16 reserve bal'!D842)</f>
        <v>1</v>
      </c>
      <c r="F842">
        <f>COUNTIF('16 AJE data'!T:T,'16 reserve bal'!D842)</f>
        <v>1</v>
      </c>
      <c r="I842" t="s">
        <v>3114</v>
      </c>
      <c r="J842" t="s">
        <v>151</v>
      </c>
      <c r="K842" t="s">
        <v>3262</v>
      </c>
      <c r="L842" t="s">
        <v>642</v>
      </c>
    </row>
    <row r="843" spans="1:12" x14ac:dyDescent="0.25">
      <c r="A843"/>
      <c r="D843" t="s">
        <v>4710</v>
      </c>
      <c r="E843">
        <f>COUNTIF('16 reserve entries'!Y:Y,'16 reserve bal'!D843)</f>
        <v>0</v>
      </c>
      <c r="F843">
        <f>COUNTIF('16 AJE data'!T:T,'16 reserve bal'!D843)</f>
        <v>0</v>
      </c>
      <c r="I843" t="s">
        <v>3114</v>
      </c>
      <c r="J843" t="s">
        <v>151</v>
      </c>
      <c r="K843" t="s">
        <v>4202</v>
      </c>
      <c r="L843" t="s">
        <v>642</v>
      </c>
    </row>
    <row r="844" spans="1:12" x14ac:dyDescent="0.25">
      <c r="A844"/>
      <c r="D844" t="s">
        <v>4711</v>
      </c>
      <c r="E844">
        <f>COUNTIF('16 reserve entries'!Y:Y,'16 reserve bal'!D844)</f>
        <v>0</v>
      </c>
      <c r="F844">
        <f>COUNTIF('16 AJE data'!T:T,'16 reserve bal'!D844)</f>
        <v>0</v>
      </c>
      <c r="I844" t="s">
        <v>3114</v>
      </c>
      <c r="J844" t="s">
        <v>151</v>
      </c>
      <c r="K844" t="s">
        <v>4206</v>
      </c>
      <c r="L844" t="s">
        <v>642</v>
      </c>
    </row>
    <row r="845" spans="1:12" x14ac:dyDescent="0.25">
      <c r="A845"/>
      <c r="D845" t="s">
        <v>3650</v>
      </c>
      <c r="E845">
        <f>COUNTIF('16 reserve entries'!Y:Y,'16 reserve bal'!D845)</f>
        <v>1</v>
      </c>
      <c r="F845">
        <f>COUNTIF('16 AJE data'!T:T,'16 reserve bal'!D845)</f>
        <v>1</v>
      </c>
      <c r="I845" t="s">
        <v>3114</v>
      </c>
      <c r="J845" t="s">
        <v>151</v>
      </c>
      <c r="K845" t="s">
        <v>4230</v>
      </c>
      <c r="L845" t="s">
        <v>642</v>
      </c>
    </row>
    <row r="846" spans="1:12" x14ac:dyDescent="0.25">
      <c r="A846"/>
      <c r="D846" t="s">
        <v>4712</v>
      </c>
      <c r="E846">
        <f>COUNTIF('16 reserve entries'!Y:Y,'16 reserve bal'!D846)</f>
        <v>0</v>
      </c>
      <c r="F846">
        <f>COUNTIF('16 AJE data'!T:T,'16 reserve bal'!D846)</f>
        <v>0</v>
      </c>
      <c r="I846" t="s">
        <v>3114</v>
      </c>
      <c r="J846" t="s">
        <v>151</v>
      </c>
      <c r="K846" t="s">
        <v>4234</v>
      </c>
      <c r="L846" t="s">
        <v>642</v>
      </c>
    </row>
    <row r="847" spans="1:12" x14ac:dyDescent="0.25">
      <c r="A847"/>
      <c r="D847" t="s">
        <v>3653</v>
      </c>
      <c r="E847">
        <f>COUNTIF('16 reserve entries'!Y:Y,'16 reserve bal'!D847)</f>
        <v>1</v>
      </c>
      <c r="F847">
        <f>COUNTIF('16 AJE data'!T:T,'16 reserve bal'!D847)</f>
        <v>1</v>
      </c>
      <c r="I847" t="s">
        <v>3114</v>
      </c>
      <c r="J847" t="s">
        <v>151</v>
      </c>
      <c r="K847" t="s">
        <v>4242</v>
      </c>
      <c r="L847" t="s">
        <v>642</v>
      </c>
    </row>
    <row r="848" spans="1:12" x14ac:dyDescent="0.25">
      <c r="A848"/>
      <c r="D848" t="s">
        <v>3656</v>
      </c>
      <c r="E848">
        <f>COUNTIF('16 reserve entries'!Y:Y,'16 reserve bal'!D848)</f>
        <v>1</v>
      </c>
      <c r="F848">
        <f>COUNTIF('16 AJE data'!T:T,'16 reserve bal'!D848)</f>
        <v>1</v>
      </c>
      <c r="I848" t="s">
        <v>3114</v>
      </c>
      <c r="J848" t="s">
        <v>151</v>
      </c>
      <c r="K848" t="s">
        <v>4246</v>
      </c>
      <c r="L848" t="s">
        <v>642</v>
      </c>
    </row>
    <row r="849" spans="1:12" x14ac:dyDescent="0.25">
      <c r="A849"/>
      <c r="D849" t="s">
        <v>3659</v>
      </c>
      <c r="E849">
        <f>COUNTIF('16 reserve entries'!Y:Y,'16 reserve bal'!D849)</f>
        <v>1</v>
      </c>
      <c r="F849">
        <f>COUNTIF('16 AJE data'!T:T,'16 reserve bal'!D849)</f>
        <v>1</v>
      </c>
      <c r="I849" t="s">
        <v>3114</v>
      </c>
      <c r="J849" t="s">
        <v>151</v>
      </c>
      <c r="K849" t="s">
        <v>4250</v>
      </c>
      <c r="L849" t="s">
        <v>642</v>
      </c>
    </row>
    <row r="850" spans="1:12" x14ac:dyDescent="0.25">
      <c r="A850"/>
      <c r="D850" t="s">
        <v>4713</v>
      </c>
      <c r="E850">
        <f>COUNTIF('16 reserve entries'!Y:Y,'16 reserve bal'!D850)</f>
        <v>0</v>
      </c>
      <c r="F850">
        <f>COUNTIF('16 AJE data'!T:T,'16 reserve bal'!D850)</f>
        <v>0</v>
      </c>
      <c r="I850" t="s">
        <v>3114</v>
      </c>
      <c r="J850" t="s">
        <v>151</v>
      </c>
      <c r="K850" t="s">
        <v>4254</v>
      </c>
      <c r="L850" t="s">
        <v>642</v>
      </c>
    </row>
    <row r="851" spans="1:12" x14ac:dyDescent="0.25">
      <c r="A851"/>
      <c r="D851" t="s">
        <v>3662</v>
      </c>
      <c r="E851">
        <f>COUNTIF('16 reserve entries'!Y:Y,'16 reserve bal'!D851)</f>
        <v>1</v>
      </c>
      <c r="F851">
        <f>COUNTIF('16 AJE data'!T:T,'16 reserve bal'!D851)</f>
        <v>1</v>
      </c>
      <c r="I851" t="s">
        <v>3114</v>
      </c>
      <c r="J851" t="s">
        <v>151</v>
      </c>
      <c r="K851" t="s">
        <v>4258</v>
      </c>
      <c r="L851" t="s">
        <v>642</v>
      </c>
    </row>
    <row r="852" spans="1:12" x14ac:dyDescent="0.25">
      <c r="A852"/>
      <c r="D852" t="s">
        <v>4714</v>
      </c>
      <c r="E852">
        <f>COUNTIF('16 reserve entries'!Y:Y,'16 reserve bal'!D852)</f>
        <v>0</v>
      </c>
      <c r="F852">
        <f>COUNTIF('16 AJE data'!T:T,'16 reserve bal'!D852)</f>
        <v>0</v>
      </c>
      <c r="I852" t="s">
        <v>3114</v>
      </c>
      <c r="J852" t="s">
        <v>151</v>
      </c>
      <c r="K852" t="s">
        <v>4264</v>
      </c>
      <c r="L852" t="s">
        <v>642</v>
      </c>
    </row>
    <row r="853" spans="1:12" x14ac:dyDescent="0.25">
      <c r="A853"/>
      <c r="D853" t="s">
        <v>3665</v>
      </c>
      <c r="E853">
        <f>COUNTIF('16 reserve entries'!Y:Y,'16 reserve bal'!D853)</f>
        <v>1</v>
      </c>
      <c r="F853">
        <f>COUNTIF('16 AJE data'!T:T,'16 reserve bal'!D853)</f>
        <v>1</v>
      </c>
      <c r="I853" t="s">
        <v>3114</v>
      </c>
      <c r="J853" t="s">
        <v>151</v>
      </c>
      <c r="K853" t="s">
        <v>4268</v>
      </c>
      <c r="L853" t="s">
        <v>642</v>
      </c>
    </row>
    <row r="854" spans="1:12" x14ac:dyDescent="0.25">
      <c r="A854"/>
      <c r="D854" t="s">
        <v>3668</v>
      </c>
      <c r="E854">
        <f>COUNTIF('16 reserve entries'!Y:Y,'16 reserve bal'!D854)</f>
        <v>1</v>
      </c>
      <c r="F854">
        <f>COUNTIF('16 AJE data'!T:T,'16 reserve bal'!D854)</f>
        <v>1</v>
      </c>
      <c r="I854" t="s">
        <v>3114</v>
      </c>
      <c r="J854" t="s">
        <v>151</v>
      </c>
      <c r="K854" t="s">
        <v>4272</v>
      </c>
      <c r="L854" t="s">
        <v>642</v>
      </c>
    </row>
    <row r="855" spans="1:12" x14ac:dyDescent="0.25">
      <c r="A855"/>
      <c r="D855" t="s">
        <v>4715</v>
      </c>
      <c r="E855">
        <f>COUNTIF('16 reserve entries'!Y:Y,'16 reserve bal'!D855)</f>
        <v>0</v>
      </c>
      <c r="F855">
        <f>COUNTIF('16 AJE data'!T:T,'16 reserve bal'!D855)</f>
        <v>0</v>
      </c>
      <c r="I855" t="s">
        <v>3114</v>
      </c>
      <c r="J855" t="s">
        <v>151</v>
      </c>
      <c r="K855" t="s">
        <v>4276</v>
      </c>
      <c r="L855" t="s">
        <v>642</v>
      </c>
    </row>
    <row r="856" spans="1:12" x14ac:dyDescent="0.25">
      <c r="A856"/>
      <c r="D856" t="s">
        <v>3671</v>
      </c>
      <c r="E856">
        <f>COUNTIF('16 reserve entries'!Y:Y,'16 reserve bal'!D856)</f>
        <v>1</v>
      </c>
      <c r="F856">
        <f>COUNTIF('16 AJE data'!T:T,'16 reserve bal'!D856)</f>
        <v>1</v>
      </c>
      <c r="I856" t="s">
        <v>3114</v>
      </c>
      <c r="J856" t="s">
        <v>151</v>
      </c>
      <c r="K856" t="s">
        <v>4280</v>
      </c>
      <c r="L856" t="s">
        <v>642</v>
      </c>
    </row>
    <row r="857" spans="1:12" x14ac:dyDescent="0.25">
      <c r="A857"/>
      <c r="D857" t="s">
        <v>4716</v>
      </c>
      <c r="E857">
        <f>COUNTIF('16 reserve entries'!Y:Y,'16 reserve bal'!D857)</f>
        <v>0</v>
      </c>
      <c r="F857">
        <f>COUNTIF('16 AJE data'!T:T,'16 reserve bal'!D857)</f>
        <v>0</v>
      </c>
      <c r="I857" t="s">
        <v>3114</v>
      </c>
      <c r="J857" t="s">
        <v>151</v>
      </c>
      <c r="K857" t="s">
        <v>4284</v>
      </c>
      <c r="L857" t="s">
        <v>642</v>
      </c>
    </row>
    <row r="858" spans="1:12" x14ac:dyDescent="0.25">
      <c r="A858"/>
      <c r="D858" t="s">
        <v>3674</v>
      </c>
      <c r="E858">
        <f>COUNTIF('16 reserve entries'!Y:Y,'16 reserve bal'!D858)</f>
        <v>1</v>
      </c>
      <c r="F858">
        <f>COUNTIF('16 AJE data'!T:T,'16 reserve bal'!D858)</f>
        <v>1</v>
      </c>
      <c r="I858" t="s">
        <v>3114</v>
      </c>
      <c r="J858" t="s">
        <v>151</v>
      </c>
      <c r="K858" t="s">
        <v>4288</v>
      </c>
      <c r="L858" t="s">
        <v>642</v>
      </c>
    </row>
    <row r="859" spans="1:12" x14ac:dyDescent="0.25">
      <c r="A859"/>
      <c r="D859" t="s">
        <v>4717</v>
      </c>
      <c r="E859">
        <f>COUNTIF('16 reserve entries'!Y:Y,'16 reserve bal'!D859)</f>
        <v>0</v>
      </c>
      <c r="F859">
        <f>COUNTIF('16 AJE data'!T:T,'16 reserve bal'!D859)</f>
        <v>0</v>
      </c>
      <c r="I859" t="s">
        <v>3114</v>
      </c>
      <c r="J859" t="s">
        <v>151</v>
      </c>
      <c r="K859" t="s">
        <v>4292</v>
      </c>
      <c r="L859" t="s">
        <v>642</v>
      </c>
    </row>
    <row r="860" spans="1:12" x14ac:dyDescent="0.25">
      <c r="A860"/>
      <c r="D860" t="s">
        <v>4718</v>
      </c>
      <c r="E860">
        <f>COUNTIF('16 reserve entries'!Y:Y,'16 reserve bal'!D860)</f>
        <v>0</v>
      </c>
      <c r="F860">
        <f>COUNTIF('16 AJE data'!T:T,'16 reserve bal'!D860)</f>
        <v>0</v>
      </c>
      <c r="I860" t="s">
        <v>3114</v>
      </c>
      <c r="J860" t="s">
        <v>151</v>
      </c>
      <c r="K860" t="s">
        <v>4296</v>
      </c>
      <c r="L860" t="s">
        <v>642</v>
      </c>
    </row>
    <row r="861" spans="1:12" x14ac:dyDescent="0.25">
      <c r="A861"/>
      <c r="D861" t="s">
        <v>3677</v>
      </c>
      <c r="E861">
        <f>COUNTIF('16 reserve entries'!Y:Y,'16 reserve bal'!D861)</f>
        <v>1</v>
      </c>
      <c r="F861">
        <f>COUNTIF('16 AJE data'!T:T,'16 reserve bal'!D861)</f>
        <v>1</v>
      </c>
      <c r="I861" t="s">
        <v>3114</v>
      </c>
      <c r="J861" t="s">
        <v>151</v>
      </c>
      <c r="K861" t="s">
        <v>4300</v>
      </c>
      <c r="L861" t="s">
        <v>642</v>
      </c>
    </row>
    <row r="862" spans="1:12" x14ac:dyDescent="0.25">
      <c r="A862"/>
      <c r="D862" t="s">
        <v>4719</v>
      </c>
      <c r="E862">
        <f>COUNTIF('16 reserve entries'!Y:Y,'16 reserve bal'!D862)</f>
        <v>0</v>
      </c>
      <c r="F862">
        <f>COUNTIF('16 AJE data'!T:T,'16 reserve bal'!D862)</f>
        <v>0</v>
      </c>
      <c r="I862" t="s">
        <v>3114</v>
      </c>
      <c r="J862" t="s">
        <v>151</v>
      </c>
      <c r="K862" t="s">
        <v>4304</v>
      </c>
      <c r="L862" t="s">
        <v>642</v>
      </c>
    </row>
    <row r="863" spans="1:12" x14ac:dyDescent="0.25">
      <c r="A863"/>
      <c r="D863" t="s">
        <v>4720</v>
      </c>
      <c r="E863">
        <f>COUNTIF('16 reserve entries'!Y:Y,'16 reserve bal'!D863)</f>
        <v>0</v>
      </c>
      <c r="F863">
        <f>COUNTIF('16 AJE data'!T:T,'16 reserve bal'!D863)</f>
        <v>0</v>
      </c>
      <c r="I863" t="s">
        <v>3114</v>
      </c>
      <c r="J863" t="s">
        <v>151</v>
      </c>
      <c r="K863" t="s">
        <v>4350</v>
      </c>
      <c r="L863" t="s">
        <v>642</v>
      </c>
    </row>
    <row r="864" spans="1:12" x14ac:dyDescent="0.25">
      <c r="A864"/>
      <c r="D864" t="s">
        <v>3680</v>
      </c>
      <c r="E864">
        <f>COUNTIF('16 reserve entries'!Y:Y,'16 reserve bal'!D864)</f>
        <v>1</v>
      </c>
      <c r="F864">
        <f>COUNTIF('16 AJE data'!T:T,'16 reserve bal'!D864)</f>
        <v>1</v>
      </c>
      <c r="I864" t="s">
        <v>3114</v>
      </c>
      <c r="J864" t="s">
        <v>151</v>
      </c>
      <c r="K864" t="s">
        <v>4354</v>
      </c>
      <c r="L864" t="s">
        <v>642</v>
      </c>
    </row>
    <row r="865" spans="1:12" x14ac:dyDescent="0.25">
      <c r="A865"/>
      <c r="D865" t="s">
        <v>4721</v>
      </c>
      <c r="E865">
        <f>COUNTIF('16 reserve entries'!Y:Y,'16 reserve bal'!D865)</f>
        <v>0</v>
      </c>
      <c r="F865">
        <f>COUNTIF('16 AJE data'!T:T,'16 reserve bal'!D865)</f>
        <v>0</v>
      </c>
      <c r="I865" t="s">
        <v>3114</v>
      </c>
      <c r="J865" t="s">
        <v>151</v>
      </c>
      <c r="K865" t="s">
        <v>3459</v>
      </c>
      <c r="L865" t="s">
        <v>642</v>
      </c>
    </row>
    <row r="866" spans="1:12" x14ac:dyDescent="0.25">
      <c r="A866"/>
      <c r="D866" t="s">
        <v>3683</v>
      </c>
      <c r="E866">
        <f>COUNTIF('16 reserve entries'!Y:Y,'16 reserve bal'!D866)</f>
        <v>1</v>
      </c>
      <c r="F866">
        <f>COUNTIF('16 AJE data'!T:T,'16 reserve bal'!D866)</f>
        <v>1</v>
      </c>
      <c r="I866" t="s">
        <v>3114</v>
      </c>
      <c r="J866" t="s">
        <v>122</v>
      </c>
      <c r="K866" t="s">
        <v>3262</v>
      </c>
      <c r="L866" t="s">
        <v>642</v>
      </c>
    </row>
    <row r="867" spans="1:12" x14ac:dyDescent="0.25">
      <c r="A867"/>
      <c r="D867" t="s">
        <v>3686</v>
      </c>
      <c r="E867">
        <f>COUNTIF('16 reserve entries'!Y:Y,'16 reserve bal'!D867)</f>
        <v>1</v>
      </c>
      <c r="F867">
        <f>COUNTIF('16 AJE data'!T:T,'16 reserve bal'!D867)</f>
        <v>1</v>
      </c>
      <c r="I867" t="s">
        <v>3114</v>
      </c>
      <c r="J867" t="s">
        <v>122</v>
      </c>
      <c r="K867" t="s">
        <v>3943</v>
      </c>
      <c r="L867" t="s">
        <v>642</v>
      </c>
    </row>
    <row r="868" spans="1:12" x14ac:dyDescent="0.25">
      <c r="A868"/>
      <c r="D868" t="s">
        <v>3689</v>
      </c>
      <c r="E868">
        <f>COUNTIF('16 reserve entries'!Y:Y,'16 reserve bal'!D868)</f>
        <v>1</v>
      </c>
      <c r="F868">
        <f>COUNTIF('16 AJE data'!T:T,'16 reserve bal'!D868)</f>
        <v>1</v>
      </c>
      <c r="I868" t="s">
        <v>3114</v>
      </c>
      <c r="J868" t="s">
        <v>125</v>
      </c>
      <c r="K868" t="s">
        <v>3473</v>
      </c>
      <c r="L868" t="s">
        <v>642</v>
      </c>
    </row>
    <row r="869" spans="1:12" x14ac:dyDescent="0.25">
      <c r="A869"/>
      <c r="D869" t="s">
        <v>3692</v>
      </c>
      <c r="E869">
        <f>COUNTIF('16 reserve entries'!Y:Y,'16 reserve bal'!D869)</f>
        <v>1</v>
      </c>
      <c r="F869">
        <f>COUNTIF('16 AJE data'!T:T,'16 reserve bal'!D869)</f>
        <v>1</v>
      </c>
      <c r="I869" t="s">
        <v>3114</v>
      </c>
      <c r="J869" t="s">
        <v>125</v>
      </c>
      <c r="K869" t="s">
        <v>3247</v>
      </c>
      <c r="L869" t="s">
        <v>642</v>
      </c>
    </row>
    <row r="870" spans="1:12" x14ac:dyDescent="0.25">
      <c r="A870"/>
      <c r="D870" t="s">
        <v>3695</v>
      </c>
      <c r="E870">
        <f>COUNTIF('16 reserve entries'!Y:Y,'16 reserve bal'!D870)</f>
        <v>1</v>
      </c>
      <c r="F870">
        <f>COUNTIF('16 AJE data'!T:T,'16 reserve bal'!D870)</f>
        <v>1</v>
      </c>
      <c r="I870" t="s">
        <v>3114</v>
      </c>
      <c r="J870" t="s">
        <v>128</v>
      </c>
      <c r="K870" t="s">
        <v>3280</v>
      </c>
      <c r="L870" t="s">
        <v>642</v>
      </c>
    </row>
    <row r="871" spans="1:12" x14ac:dyDescent="0.25">
      <c r="A871"/>
      <c r="D871" t="s">
        <v>3698</v>
      </c>
      <c r="E871">
        <f>COUNTIF('16 reserve entries'!Y:Y,'16 reserve bal'!D871)</f>
        <v>1</v>
      </c>
      <c r="F871">
        <f>COUNTIF('16 AJE data'!T:T,'16 reserve bal'!D871)</f>
        <v>1</v>
      </c>
      <c r="I871" t="s">
        <v>3114</v>
      </c>
      <c r="J871" t="s">
        <v>128</v>
      </c>
      <c r="K871" t="s">
        <v>3428</v>
      </c>
      <c r="L871" t="s">
        <v>642</v>
      </c>
    </row>
    <row r="872" spans="1:12" x14ac:dyDescent="0.25">
      <c r="A872"/>
      <c r="D872" t="s">
        <v>3701</v>
      </c>
      <c r="E872">
        <f>COUNTIF('16 reserve entries'!Y:Y,'16 reserve bal'!D872)</f>
        <v>1</v>
      </c>
      <c r="F872">
        <f>COUNTIF('16 AJE data'!T:T,'16 reserve bal'!D872)</f>
        <v>1</v>
      </c>
      <c r="I872" t="s">
        <v>3114</v>
      </c>
      <c r="J872" t="s">
        <v>128</v>
      </c>
      <c r="K872" t="s">
        <v>3247</v>
      </c>
      <c r="L872" t="s">
        <v>642</v>
      </c>
    </row>
    <row r="873" spans="1:12" x14ac:dyDescent="0.25">
      <c r="A873"/>
      <c r="D873" t="s">
        <v>3704</v>
      </c>
      <c r="E873">
        <f>COUNTIF('16 reserve entries'!Y:Y,'16 reserve bal'!D873)</f>
        <v>1</v>
      </c>
      <c r="F873">
        <f>COUNTIF('16 AJE data'!T:T,'16 reserve bal'!D873)</f>
        <v>1</v>
      </c>
      <c r="I873" t="s">
        <v>3114</v>
      </c>
      <c r="J873" t="s">
        <v>128</v>
      </c>
      <c r="K873" t="s">
        <v>3496</v>
      </c>
      <c r="L873" t="s">
        <v>642</v>
      </c>
    </row>
    <row r="874" spans="1:12" x14ac:dyDescent="0.25">
      <c r="A874"/>
      <c r="D874" t="s">
        <v>3707</v>
      </c>
      <c r="E874">
        <f>COUNTIF('16 reserve entries'!Y:Y,'16 reserve bal'!D874)</f>
        <v>1</v>
      </c>
      <c r="F874">
        <f>COUNTIF('16 AJE data'!T:T,'16 reserve bal'!D874)</f>
        <v>1</v>
      </c>
      <c r="I874" t="s">
        <v>3114</v>
      </c>
      <c r="J874" t="s">
        <v>128</v>
      </c>
      <c r="K874" t="s">
        <v>3511</v>
      </c>
      <c r="L874" t="s">
        <v>642</v>
      </c>
    </row>
    <row r="875" spans="1:12" x14ac:dyDescent="0.25">
      <c r="A875"/>
      <c r="D875" t="s">
        <v>3710</v>
      </c>
      <c r="E875">
        <f>COUNTIF('16 reserve entries'!Y:Y,'16 reserve bal'!D875)</f>
        <v>1</v>
      </c>
      <c r="F875">
        <f>COUNTIF('16 AJE data'!T:T,'16 reserve bal'!D875)</f>
        <v>1</v>
      </c>
      <c r="I875" t="s">
        <v>3114</v>
      </c>
      <c r="J875" t="s">
        <v>128</v>
      </c>
      <c r="K875" t="s">
        <v>3426</v>
      </c>
      <c r="L875" t="s">
        <v>642</v>
      </c>
    </row>
    <row r="876" spans="1:12" x14ac:dyDescent="0.25">
      <c r="A876"/>
      <c r="D876" t="s">
        <v>3713</v>
      </c>
      <c r="E876">
        <f>COUNTIF('16 reserve entries'!Y:Y,'16 reserve bal'!D876)</f>
        <v>1</v>
      </c>
      <c r="F876">
        <f>COUNTIF('16 AJE data'!T:T,'16 reserve bal'!D876)</f>
        <v>1</v>
      </c>
      <c r="I876" t="s">
        <v>3114</v>
      </c>
      <c r="J876" t="s">
        <v>128</v>
      </c>
      <c r="K876" t="s">
        <v>3443</v>
      </c>
      <c r="L876" t="s">
        <v>642</v>
      </c>
    </row>
    <row r="877" spans="1:12" x14ac:dyDescent="0.25">
      <c r="A877"/>
      <c r="D877" t="s">
        <v>3716</v>
      </c>
      <c r="E877">
        <f>COUNTIF('16 reserve entries'!Y:Y,'16 reserve bal'!D877)</f>
        <v>1</v>
      </c>
      <c r="F877">
        <f>COUNTIF('16 AJE data'!T:T,'16 reserve bal'!D877)</f>
        <v>1</v>
      </c>
      <c r="I877" t="s">
        <v>3114</v>
      </c>
      <c r="J877" t="s">
        <v>128</v>
      </c>
      <c r="K877" t="s">
        <v>3592</v>
      </c>
      <c r="L877" t="s">
        <v>642</v>
      </c>
    </row>
    <row r="878" spans="1:12" x14ac:dyDescent="0.25">
      <c r="A878"/>
      <c r="D878" t="s">
        <v>3719</v>
      </c>
      <c r="E878">
        <f>COUNTIF('16 reserve entries'!Y:Y,'16 reserve bal'!D878)</f>
        <v>1</v>
      </c>
      <c r="F878">
        <f>COUNTIF('16 AJE data'!T:T,'16 reserve bal'!D878)</f>
        <v>1</v>
      </c>
      <c r="I878" t="s">
        <v>3114</v>
      </c>
      <c r="J878" t="s">
        <v>128</v>
      </c>
      <c r="K878" t="s">
        <v>3709</v>
      </c>
      <c r="L878" t="s">
        <v>642</v>
      </c>
    </row>
    <row r="879" spans="1:12" x14ac:dyDescent="0.25">
      <c r="A879"/>
      <c r="D879" t="s">
        <v>3722</v>
      </c>
      <c r="E879">
        <f>COUNTIF('16 reserve entries'!Y:Y,'16 reserve bal'!D879)</f>
        <v>1</v>
      </c>
      <c r="F879">
        <f>COUNTIF('16 AJE data'!T:T,'16 reserve bal'!D879)</f>
        <v>1</v>
      </c>
      <c r="I879" t="s">
        <v>3114</v>
      </c>
      <c r="J879" t="s">
        <v>128</v>
      </c>
      <c r="K879" t="s">
        <v>3283</v>
      </c>
      <c r="L879" t="s">
        <v>642</v>
      </c>
    </row>
    <row r="880" spans="1:12" x14ac:dyDescent="0.25">
      <c r="A880"/>
      <c r="D880" t="s">
        <v>3725</v>
      </c>
      <c r="E880">
        <f>COUNTIF('16 reserve entries'!Y:Y,'16 reserve bal'!D880)</f>
        <v>1</v>
      </c>
      <c r="F880">
        <f>COUNTIF('16 AJE data'!T:T,'16 reserve bal'!D880)</f>
        <v>1</v>
      </c>
      <c r="I880" t="s">
        <v>3114</v>
      </c>
      <c r="J880" t="s">
        <v>128</v>
      </c>
      <c r="K880" t="s">
        <v>3434</v>
      </c>
      <c r="L880" t="s">
        <v>642</v>
      </c>
    </row>
    <row r="881" spans="1:12" x14ac:dyDescent="0.25">
      <c r="A881"/>
      <c r="D881" t="s">
        <v>3728</v>
      </c>
      <c r="E881">
        <f>COUNTIF('16 reserve entries'!Y:Y,'16 reserve bal'!D881)</f>
        <v>1</v>
      </c>
      <c r="F881">
        <f>COUNTIF('16 AJE data'!T:T,'16 reserve bal'!D881)</f>
        <v>1</v>
      </c>
      <c r="I881" t="s">
        <v>3114</v>
      </c>
      <c r="J881" t="s">
        <v>128</v>
      </c>
      <c r="K881" t="s">
        <v>3502</v>
      </c>
      <c r="L881" t="s">
        <v>642</v>
      </c>
    </row>
    <row r="882" spans="1:12" x14ac:dyDescent="0.25">
      <c r="A882"/>
      <c r="D882" t="s">
        <v>3731</v>
      </c>
      <c r="E882">
        <f>COUNTIF('16 reserve entries'!Y:Y,'16 reserve bal'!D882)</f>
        <v>1</v>
      </c>
      <c r="F882">
        <f>COUNTIF('16 AJE data'!T:T,'16 reserve bal'!D882)</f>
        <v>1</v>
      </c>
      <c r="I882" t="s">
        <v>3114</v>
      </c>
      <c r="J882" t="s">
        <v>128</v>
      </c>
      <c r="K882" t="s">
        <v>3517</v>
      </c>
      <c r="L882" t="s">
        <v>642</v>
      </c>
    </row>
    <row r="883" spans="1:12" x14ac:dyDescent="0.25">
      <c r="A883"/>
      <c r="D883" t="s">
        <v>3734</v>
      </c>
      <c r="E883">
        <f>COUNTIF('16 reserve entries'!Y:Y,'16 reserve bal'!D883)</f>
        <v>1</v>
      </c>
      <c r="F883">
        <f>COUNTIF('16 AJE data'!T:T,'16 reserve bal'!D883)</f>
        <v>1</v>
      </c>
      <c r="I883" t="s">
        <v>3114</v>
      </c>
      <c r="J883" t="s">
        <v>128</v>
      </c>
      <c r="K883" t="s">
        <v>3558</v>
      </c>
      <c r="L883" t="s">
        <v>642</v>
      </c>
    </row>
    <row r="884" spans="1:12" x14ac:dyDescent="0.25">
      <c r="A884"/>
      <c r="D884" t="s">
        <v>3737</v>
      </c>
      <c r="E884">
        <f>COUNTIF('16 reserve entries'!Y:Y,'16 reserve bal'!D884)</f>
        <v>1</v>
      </c>
      <c r="F884">
        <f>COUNTIF('16 AJE data'!T:T,'16 reserve bal'!D884)</f>
        <v>1</v>
      </c>
      <c r="I884" t="s">
        <v>3114</v>
      </c>
      <c r="J884" t="s">
        <v>128</v>
      </c>
      <c r="K884" t="s">
        <v>3566</v>
      </c>
      <c r="L884" t="s">
        <v>642</v>
      </c>
    </row>
    <row r="885" spans="1:12" x14ac:dyDescent="0.25">
      <c r="A885"/>
      <c r="D885" t="s">
        <v>4722</v>
      </c>
      <c r="E885">
        <f>COUNTIF('16 reserve entries'!Y:Y,'16 reserve bal'!D885)</f>
        <v>0</v>
      </c>
      <c r="F885">
        <f>COUNTIF('16 AJE data'!T:T,'16 reserve bal'!D885)</f>
        <v>0</v>
      </c>
      <c r="I885" t="s">
        <v>3114</v>
      </c>
      <c r="J885" t="s">
        <v>128</v>
      </c>
      <c r="K885" t="s">
        <v>3598</v>
      </c>
      <c r="L885" t="s">
        <v>642</v>
      </c>
    </row>
    <row r="886" spans="1:12" x14ac:dyDescent="0.25">
      <c r="A886"/>
      <c r="D886" t="s">
        <v>4723</v>
      </c>
      <c r="E886">
        <f>COUNTIF('16 reserve entries'!Y:Y,'16 reserve bal'!D886)</f>
        <v>0</v>
      </c>
      <c r="F886">
        <f>COUNTIF('16 AJE data'!T:T,'16 reserve bal'!D886)</f>
        <v>0</v>
      </c>
      <c r="I886" t="s">
        <v>3114</v>
      </c>
      <c r="J886" t="s">
        <v>221</v>
      </c>
      <c r="K886" t="s">
        <v>3920</v>
      </c>
      <c r="L886" t="s">
        <v>642</v>
      </c>
    </row>
    <row r="887" spans="1:12" x14ac:dyDescent="0.25">
      <c r="A887"/>
      <c r="D887" t="s">
        <v>4724</v>
      </c>
      <c r="E887">
        <f>COUNTIF('16 reserve entries'!Y:Y,'16 reserve bal'!D887)</f>
        <v>0</v>
      </c>
      <c r="F887">
        <f>COUNTIF('16 AJE data'!T:T,'16 reserve bal'!D887)</f>
        <v>0</v>
      </c>
      <c r="I887" t="s">
        <v>3114</v>
      </c>
      <c r="J887" t="s">
        <v>221</v>
      </c>
      <c r="K887" t="s">
        <v>3262</v>
      </c>
      <c r="L887" t="s">
        <v>642</v>
      </c>
    </row>
    <row r="888" spans="1:12" x14ac:dyDescent="0.25">
      <c r="A888"/>
      <c r="D888" t="s">
        <v>3740</v>
      </c>
      <c r="E888">
        <f>COUNTIF('16 reserve entries'!Y:Y,'16 reserve bal'!D888)</f>
        <v>1</v>
      </c>
      <c r="F888">
        <f>COUNTIF('16 AJE data'!T:T,'16 reserve bal'!D888)</f>
        <v>1</v>
      </c>
      <c r="I888" t="s">
        <v>3114</v>
      </c>
      <c r="J888" t="s">
        <v>130</v>
      </c>
      <c r="K888" t="s">
        <v>3280</v>
      </c>
      <c r="L888" t="s">
        <v>642</v>
      </c>
    </row>
    <row r="889" spans="1:12" x14ac:dyDescent="0.25">
      <c r="A889"/>
      <c r="D889" t="s">
        <v>3743</v>
      </c>
      <c r="E889">
        <f>COUNTIF('16 reserve entries'!Y:Y,'16 reserve bal'!D889)</f>
        <v>1</v>
      </c>
      <c r="F889">
        <f>COUNTIF('16 AJE data'!T:T,'16 reserve bal'!D889)</f>
        <v>1</v>
      </c>
      <c r="I889" t="s">
        <v>3114</v>
      </c>
      <c r="J889" t="s">
        <v>130</v>
      </c>
      <c r="K889" t="s">
        <v>3354</v>
      </c>
      <c r="L889" t="s">
        <v>642</v>
      </c>
    </row>
    <row r="890" spans="1:12" x14ac:dyDescent="0.25">
      <c r="A890"/>
      <c r="D890" t="s">
        <v>3746</v>
      </c>
      <c r="E890">
        <f>COUNTIF('16 reserve entries'!Y:Y,'16 reserve bal'!D890)</f>
        <v>1</v>
      </c>
      <c r="F890">
        <f>COUNTIF('16 AJE data'!T:T,'16 reserve bal'!D890)</f>
        <v>1</v>
      </c>
      <c r="I890" t="s">
        <v>3114</v>
      </c>
      <c r="J890" t="s">
        <v>130</v>
      </c>
      <c r="K890" t="s">
        <v>3428</v>
      </c>
      <c r="L890" t="s">
        <v>642</v>
      </c>
    </row>
    <row r="891" spans="1:12" x14ac:dyDescent="0.25">
      <c r="A891"/>
      <c r="D891" t="s">
        <v>3749</v>
      </c>
      <c r="E891">
        <f>COUNTIF('16 reserve entries'!Y:Y,'16 reserve bal'!D891)</f>
        <v>1</v>
      </c>
      <c r="F891">
        <f>COUNTIF('16 AJE data'!T:T,'16 reserve bal'!D891)</f>
        <v>1</v>
      </c>
      <c r="I891" t="s">
        <v>3114</v>
      </c>
      <c r="J891" t="s">
        <v>130</v>
      </c>
      <c r="K891" t="s">
        <v>3247</v>
      </c>
      <c r="L891" t="s">
        <v>642</v>
      </c>
    </row>
    <row r="892" spans="1:12" x14ac:dyDescent="0.25">
      <c r="A892"/>
      <c r="D892" t="s">
        <v>3752</v>
      </c>
      <c r="E892">
        <f>COUNTIF('16 reserve entries'!Y:Y,'16 reserve bal'!D892)</f>
        <v>1</v>
      </c>
      <c r="F892">
        <f>COUNTIF('16 AJE data'!T:T,'16 reserve bal'!D892)</f>
        <v>1</v>
      </c>
      <c r="I892" t="s">
        <v>3114</v>
      </c>
      <c r="J892" t="s">
        <v>130</v>
      </c>
      <c r="K892" t="s">
        <v>3496</v>
      </c>
      <c r="L892" t="s">
        <v>642</v>
      </c>
    </row>
    <row r="893" spans="1:12" x14ac:dyDescent="0.25">
      <c r="A893"/>
      <c r="D893" t="s">
        <v>3755</v>
      </c>
      <c r="E893">
        <f>COUNTIF('16 reserve entries'!Y:Y,'16 reserve bal'!D893)</f>
        <v>1</v>
      </c>
      <c r="F893">
        <f>COUNTIF('16 AJE data'!T:T,'16 reserve bal'!D893)</f>
        <v>1</v>
      </c>
      <c r="I893" t="s">
        <v>3114</v>
      </c>
      <c r="J893" t="s">
        <v>130</v>
      </c>
      <c r="K893" t="s">
        <v>3256</v>
      </c>
      <c r="L893" t="s">
        <v>642</v>
      </c>
    </row>
    <row r="894" spans="1:12" x14ac:dyDescent="0.25">
      <c r="A894"/>
      <c r="D894" t="s">
        <v>3758</v>
      </c>
      <c r="E894">
        <f>COUNTIF('16 reserve entries'!Y:Y,'16 reserve bal'!D894)</f>
        <v>1</v>
      </c>
      <c r="F894">
        <f>COUNTIF('16 AJE data'!T:T,'16 reserve bal'!D894)</f>
        <v>1</v>
      </c>
      <c r="I894" t="s">
        <v>3114</v>
      </c>
      <c r="J894" t="s">
        <v>130</v>
      </c>
      <c r="K894" t="s">
        <v>3426</v>
      </c>
      <c r="L894" t="s">
        <v>642</v>
      </c>
    </row>
    <row r="895" spans="1:12" x14ac:dyDescent="0.25">
      <c r="A895"/>
      <c r="D895" t="s">
        <v>3761</v>
      </c>
      <c r="E895">
        <f>COUNTIF('16 reserve entries'!Y:Y,'16 reserve bal'!D895)</f>
        <v>1</v>
      </c>
      <c r="F895">
        <f>COUNTIF('16 AJE data'!T:T,'16 reserve bal'!D895)</f>
        <v>1</v>
      </c>
      <c r="I895" t="s">
        <v>3114</v>
      </c>
      <c r="J895" t="s">
        <v>130</v>
      </c>
      <c r="K895" t="s">
        <v>3443</v>
      </c>
      <c r="L895" t="s">
        <v>642</v>
      </c>
    </row>
    <row r="896" spans="1:12" x14ac:dyDescent="0.25">
      <c r="A896"/>
      <c r="D896" t="s">
        <v>3764</v>
      </c>
      <c r="E896">
        <f>COUNTIF('16 reserve entries'!Y:Y,'16 reserve bal'!D896)</f>
        <v>1</v>
      </c>
      <c r="F896">
        <f>COUNTIF('16 AJE data'!T:T,'16 reserve bal'!D896)</f>
        <v>1</v>
      </c>
      <c r="I896" t="s">
        <v>3114</v>
      </c>
      <c r="J896" t="s">
        <v>130</v>
      </c>
      <c r="K896" t="s">
        <v>3592</v>
      </c>
      <c r="L896" t="s">
        <v>642</v>
      </c>
    </row>
    <row r="897" spans="1:12" x14ac:dyDescent="0.25">
      <c r="A897"/>
      <c r="D897" t="s">
        <v>3767</v>
      </c>
      <c r="E897">
        <f>COUNTIF('16 reserve entries'!Y:Y,'16 reserve bal'!D897)</f>
        <v>1</v>
      </c>
      <c r="F897">
        <f>COUNTIF('16 AJE data'!T:T,'16 reserve bal'!D897)</f>
        <v>1</v>
      </c>
      <c r="I897" t="s">
        <v>3114</v>
      </c>
      <c r="J897" t="s">
        <v>130</v>
      </c>
      <c r="K897" t="s">
        <v>4725</v>
      </c>
      <c r="L897" t="s">
        <v>642</v>
      </c>
    </row>
    <row r="898" spans="1:12" x14ac:dyDescent="0.25">
      <c r="A898"/>
      <c r="D898" t="s">
        <v>3770</v>
      </c>
      <c r="E898">
        <f>COUNTIF('16 reserve entries'!Y:Y,'16 reserve bal'!D898)</f>
        <v>1</v>
      </c>
      <c r="F898">
        <f>COUNTIF('16 AJE data'!T:T,'16 reserve bal'!D898)</f>
        <v>1</v>
      </c>
      <c r="I898" t="s">
        <v>3114</v>
      </c>
      <c r="J898" t="s">
        <v>130</v>
      </c>
      <c r="K898" t="s">
        <v>3283</v>
      </c>
      <c r="L898" t="s">
        <v>642</v>
      </c>
    </row>
    <row r="899" spans="1:12" x14ac:dyDescent="0.25">
      <c r="A899"/>
      <c r="D899" t="s">
        <v>4726</v>
      </c>
      <c r="E899">
        <f>COUNTIF('16 reserve entries'!Y:Y,'16 reserve bal'!D899)</f>
        <v>0</v>
      </c>
      <c r="F899">
        <f>COUNTIF('16 AJE data'!T:T,'16 reserve bal'!D899)</f>
        <v>0</v>
      </c>
      <c r="I899" t="s">
        <v>3114</v>
      </c>
      <c r="J899" t="s">
        <v>130</v>
      </c>
      <c r="K899" t="s">
        <v>3360</v>
      </c>
      <c r="L899" t="s">
        <v>642</v>
      </c>
    </row>
    <row r="900" spans="1:12" x14ac:dyDescent="0.25">
      <c r="A900"/>
      <c r="D900" t="s">
        <v>3773</v>
      </c>
      <c r="E900">
        <f>COUNTIF('16 reserve entries'!Y:Y,'16 reserve bal'!D900)</f>
        <v>0</v>
      </c>
      <c r="F900">
        <f>COUNTIF('16 AJE data'!T:T,'16 reserve bal'!D900)</f>
        <v>1</v>
      </c>
      <c r="I900" t="s">
        <v>3114</v>
      </c>
      <c r="J900" t="s">
        <v>130</v>
      </c>
      <c r="K900" t="s">
        <v>3434</v>
      </c>
      <c r="L900" t="s">
        <v>642</v>
      </c>
    </row>
    <row r="901" spans="1:12" x14ac:dyDescent="0.25">
      <c r="A901"/>
      <c r="D901" t="s">
        <v>3775</v>
      </c>
      <c r="E901">
        <f>COUNTIF('16 reserve entries'!Y:Y,'16 reserve bal'!D901)</f>
        <v>1</v>
      </c>
      <c r="F901">
        <f>COUNTIF('16 AJE data'!T:T,'16 reserve bal'!D901)</f>
        <v>1</v>
      </c>
      <c r="I901" t="s">
        <v>3114</v>
      </c>
      <c r="J901" t="s">
        <v>130</v>
      </c>
      <c r="K901" t="s">
        <v>3502</v>
      </c>
      <c r="L901" t="s">
        <v>642</v>
      </c>
    </row>
    <row r="902" spans="1:12" x14ac:dyDescent="0.25">
      <c r="A902"/>
      <c r="D902" t="s">
        <v>3778</v>
      </c>
      <c r="E902">
        <f>COUNTIF('16 reserve entries'!Y:Y,'16 reserve bal'!D902)</f>
        <v>1</v>
      </c>
      <c r="F902">
        <f>COUNTIF('16 AJE data'!T:T,'16 reserve bal'!D902)</f>
        <v>1</v>
      </c>
      <c r="I902" t="s">
        <v>3114</v>
      </c>
      <c r="J902" t="s">
        <v>130</v>
      </c>
      <c r="K902" t="s">
        <v>3555</v>
      </c>
      <c r="L902" t="s">
        <v>642</v>
      </c>
    </row>
    <row r="903" spans="1:12" x14ac:dyDescent="0.25">
      <c r="A903"/>
      <c r="D903" t="s">
        <v>3781</v>
      </c>
      <c r="E903">
        <f>COUNTIF('16 reserve entries'!Y:Y,'16 reserve bal'!D903)</f>
        <v>1</v>
      </c>
      <c r="F903">
        <f>COUNTIF('16 AJE data'!T:T,'16 reserve bal'!D903)</f>
        <v>1</v>
      </c>
      <c r="I903" t="s">
        <v>3114</v>
      </c>
      <c r="J903" t="s">
        <v>130</v>
      </c>
      <c r="K903" t="s">
        <v>3558</v>
      </c>
      <c r="L903" t="s">
        <v>642</v>
      </c>
    </row>
    <row r="904" spans="1:12" x14ac:dyDescent="0.25">
      <c r="A904"/>
      <c r="D904" t="s">
        <v>3784</v>
      </c>
      <c r="E904">
        <f>COUNTIF('16 reserve entries'!Y:Y,'16 reserve bal'!D904)</f>
        <v>1</v>
      </c>
      <c r="F904">
        <f>COUNTIF('16 AJE data'!T:T,'16 reserve bal'!D904)</f>
        <v>1</v>
      </c>
      <c r="I904" t="s">
        <v>3114</v>
      </c>
      <c r="J904" t="s">
        <v>130</v>
      </c>
      <c r="K904" t="s">
        <v>3566</v>
      </c>
      <c r="L904" t="s">
        <v>642</v>
      </c>
    </row>
    <row r="905" spans="1:12" x14ac:dyDescent="0.25">
      <c r="A905"/>
      <c r="D905" t="s">
        <v>4727</v>
      </c>
      <c r="E905">
        <f>COUNTIF('16 reserve entries'!Y:Y,'16 reserve bal'!D905)</f>
        <v>0</v>
      </c>
      <c r="F905">
        <f>COUNTIF('16 AJE data'!T:T,'16 reserve bal'!D905)</f>
        <v>0</v>
      </c>
      <c r="I905" t="s">
        <v>3114</v>
      </c>
      <c r="J905" t="s">
        <v>130</v>
      </c>
      <c r="K905" t="s">
        <v>3598</v>
      </c>
      <c r="L905" t="s">
        <v>642</v>
      </c>
    </row>
    <row r="906" spans="1:12" x14ac:dyDescent="0.25">
      <c r="A906"/>
      <c r="D906" t="s">
        <v>3786</v>
      </c>
      <c r="E906">
        <f>COUNTIF('16 reserve entries'!Y:Y,'16 reserve bal'!D906)</f>
        <v>1</v>
      </c>
      <c r="F906">
        <f>COUNTIF('16 AJE data'!T:T,'16 reserve bal'!D906)</f>
        <v>1</v>
      </c>
      <c r="I906" t="s">
        <v>3114</v>
      </c>
      <c r="J906" t="s">
        <v>132</v>
      </c>
      <c r="K906" t="s">
        <v>3280</v>
      </c>
      <c r="L906" t="s">
        <v>642</v>
      </c>
    </row>
    <row r="907" spans="1:12" x14ac:dyDescent="0.25">
      <c r="A907"/>
      <c r="D907" t="s">
        <v>3789</v>
      </c>
      <c r="E907">
        <f>COUNTIF('16 reserve entries'!Y:Y,'16 reserve bal'!D907)</f>
        <v>1</v>
      </c>
      <c r="F907">
        <f>COUNTIF('16 AJE data'!T:T,'16 reserve bal'!D907)</f>
        <v>1</v>
      </c>
      <c r="I907" t="s">
        <v>3114</v>
      </c>
      <c r="J907" t="s">
        <v>132</v>
      </c>
      <c r="K907" t="s">
        <v>3354</v>
      </c>
      <c r="L907" t="s">
        <v>642</v>
      </c>
    </row>
    <row r="908" spans="1:12" x14ac:dyDescent="0.25">
      <c r="A908"/>
      <c r="D908" t="s">
        <v>4728</v>
      </c>
      <c r="E908">
        <f>COUNTIF('16 reserve entries'!Y:Y,'16 reserve bal'!D908)</f>
        <v>0</v>
      </c>
      <c r="F908">
        <f>COUNTIF('16 AJE data'!T:T,'16 reserve bal'!D908)</f>
        <v>0</v>
      </c>
      <c r="I908" t="s">
        <v>3114</v>
      </c>
      <c r="J908" t="s">
        <v>132</v>
      </c>
      <c r="K908" t="s">
        <v>3428</v>
      </c>
      <c r="L908" t="s">
        <v>642</v>
      </c>
    </row>
    <row r="909" spans="1:12" x14ac:dyDescent="0.25">
      <c r="A909"/>
      <c r="D909" t="s">
        <v>3792</v>
      </c>
      <c r="E909">
        <f>COUNTIF('16 reserve entries'!Y:Y,'16 reserve bal'!D909)</f>
        <v>1</v>
      </c>
      <c r="F909">
        <f>COUNTIF('16 AJE data'!T:T,'16 reserve bal'!D909)</f>
        <v>1</v>
      </c>
      <c r="I909" t="s">
        <v>3114</v>
      </c>
      <c r="J909" t="s">
        <v>132</v>
      </c>
      <c r="K909" t="s">
        <v>3247</v>
      </c>
      <c r="L909" t="s">
        <v>642</v>
      </c>
    </row>
    <row r="910" spans="1:12" x14ac:dyDescent="0.25">
      <c r="A910"/>
      <c r="D910" t="s">
        <v>4729</v>
      </c>
      <c r="E910">
        <f>COUNTIF('16 reserve entries'!Y:Y,'16 reserve bal'!D910)</f>
        <v>0</v>
      </c>
      <c r="F910">
        <f>COUNTIF('16 AJE data'!T:T,'16 reserve bal'!D910)</f>
        <v>0</v>
      </c>
      <c r="I910" t="s">
        <v>3114</v>
      </c>
      <c r="J910" t="s">
        <v>132</v>
      </c>
      <c r="K910" t="s">
        <v>3496</v>
      </c>
      <c r="L910" t="s">
        <v>642</v>
      </c>
    </row>
    <row r="911" spans="1:12" x14ac:dyDescent="0.25">
      <c r="A911"/>
      <c r="D911" t="s">
        <v>3795</v>
      </c>
      <c r="E911">
        <f>COUNTIF('16 reserve entries'!Y:Y,'16 reserve bal'!D911)</f>
        <v>1</v>
      </c>
      <c r="F911">
        <f>COUNTIF('16 AJE data'!T:T,'16 reserve bal'!D911)</f>
        <v>1</v>
      </c>
      <c r="I911" t="s">
        <v>3114</v>
      </c>
      <c r="J911" t="s">
        <v>132</v>
      </c>
      <c r="K911" t="s">
        <v>3511</v>
      </c>
      <c r="L911" t="s">
        <v>642</v>
      </c>
    </row>
    <row r="912" spans="1:12" x14ac:dyDescent="0.25">
      <c r="A912"/>
      <c r="D912" t="s">
        <v>3798</v>
      </c>
      <c r="E912">
        <f>COUNTIF('16 reserve entries'!Y:Y,'16 reserve bal'!D912)</f>
        <v>1</v>
      </c>
      <c r="F912">
        <f>COUNTIF('16 AJE data'!T:T,'16 reserve bal'!D912)</f>
        <v>1</v>
      </c>
      <c r="I912" t="s">
        <v>3114</v>
      </c>
      <c r="J912" t="s">
        <v>132</v>
      </c>
      <c r="K912" t="s">
        <v>3421</v>
      </c>
      <c r="L912" t="s">
        <v>642</v>
      </c>
    </row>
    <row r="913" spans="1:12" x14ac:dyDescent="0.25">
      <c r="A913"/>
      <c r="D913" t="s">
        <v>3801</v>
      </c>
      <c r="E913">
        <f>COUNTIF('16 reserve entries'!Y:Y,'16 reserve bal'!D913)</f>
        <v>1</v>
      </c>
      <c r="F913">
        <f>COUNTIF('16 AJE data'!T:T,'16 reserve bal'!D913)</f>
        <v>1</v>
      </c>
      <c r="I913" t="s">
        <v>3114</v>
      </c>
      <c r="J913" t="s">
        <v>132</v>
      </c>
      <c r="K913" t="s">
        <v>3426</v>
      </c>
      <c r="L913" t="s">
        <v>642</v>
      </c>
    </row>
    <row r="914" spans="1:12" x14ac:dyDescent="0.25">
      <c r="A914"/>
      <c r="D914" t="s">
        <v>3804</v>
      </c>
      <c r="E914">
        <f>COUNTIF('16 reserve entries'!Y:Y,'16 reserve bal'!D914)</f>
        <v>1</v>
      </c>
      <c r="F914">
        <f>COUNTIF('16 AJE data'!T:T,'16 reserve bal'!D914)</f>
        <v>1</v>
      </c>
      <c r="I914" t="s">
        <v>3114</v>
      </c>
      <c r="J914" t="s">
        <v>132</v>
      </c>
      <c r="K914" t="s">
        <v>3443</v>
      </c>
      <c r="L914" t="s">
        <v>642</v>
      </c>
    </row>
    <row r="915" spans="1:12" x14ac:dyDescent="0.25">
      <c r="A915"/>
      <c r="D915" t="s">
        <v>3807</v>
      </c>
      <c r="E915">
        <f>COUNTIF('16 reserve entries'!Y:Y,'16 reserve bal'!D915)</f>
        <v>1</v>
      </c>
      <c r="F915">
        <f>COUNTIF('16 AJE data'!T:T,'16 reserve bal'!D915)</f>
        <v>1</v>
      </c>
      <c r="I915" t="s">
        <v>3114</v>
      </c>
      <c r="J915" t="s">
        <v>132</v>
      </c>
      <c r="K915" t="s">
        <v>3592</v>
      </c>
      <c r="L915" t="s">
        <v>642</v>
      </c>
    </row>
    <row r="916" spans="1:12" x14ac:dyDescent="0.25">
      <c r="A916"/>
      <c r="D916" t="s">
        <v>4730</v>
      </c>
      <c r="E916">
        <f>COUNTIF('16 reserve entries'!Y:Y,'16 reserve bal'!D916)</f>
        <v>0</v>
      </c>
      <c r="F916">
        <f>COUNTIF('16 AJE data'!T:T,'16 reserve bal'!D916)</f>
        <v>0</v>
      </c>
      <c r="I916" t="s">
        <v>3114</v>
      </c>
      <c r="J916" t="s">
        <v>132</v>
      </c>
      <c r="K916" t="s">
        <v>3629</v>
      </c>
      <c r="L916" t="s">
        <v>642</v>
      </c>
    </row>
    <row r="917" spans="1:12" x14ac:dyDescent="0.25">
      <c r="A917"/>
      <c r="D917" t="s">
        <v>3810</v>
      </c>
      <c r="E917">
        <f>COUNTIF('16 reserve entries'!Y:Y,'16 reserve bal'!D917)</f>
        <v>1</v>
      </c>
      <c r="F917">
        <f>COUNTIF('16 AJE data'!T:T,'16 reserve bal'!D917)</f>
        <v>1</v>
      </c>
      <c r="I917" t="s">
        <v>3114</v>
      </c>
      <c r="J917" t="s">
        <v>132</v>
      </c>
      <c r="K917" t="s">
        <v>3879</v>
      </c>
      <c r="L917" t="s">
        <v>642</v>
      </c>
    </row>
    <row r="918" spans="1:12" x14ac:dyDescent="0.25">
      <c r="A918"/>
      <c r="D918" t="s">
        <v>4731</v>
      </c>
      <c r="E918">
        <f>COUNTIF('16 reserve entries'!Y:Y,'16 reserve bal'!D918)</f>
        <v>0</v>
      </c>
      <c r="F918">
        <f>COUNTIF('16 AJE data'!T:T,'16 reserve bal'!D918)</f>
        <v>0</v>
      </c>
      <c r="I918" t="s">
        <v>3114</v>
      </c>
      <c r="J918" t="s">
        <v>132</v>
      </c>
      <c r="K918" t="s">
        <v>4725</v>
      </c>
      <c r="L918" t="s">
        <v>642</v>
      </c>
    </row>
    <row r="919" spans="1:12" x14ac:dyDescent="0.25">
      <c r="A919"/>
      <c r="D919" t="s">
        <v>4732</v>
      </c>
      <c r="E919">
        <f>COUNTIF('16 reserve entries'!Y:Y,'16 reserve bal'!D919)</f>
        <v>0</v>
      </c>
      <c r="F919">
        <f>COUNTIF('16 AJE data'!T:T,'16 reserve bal'!D919)</f>
        <v>0</v>
      </c>
      <c r="I919" t="s">
        <v>3114</v>
      </c>
      <c r="J919" t="s">
        <v>132</v>
      </c>
      <c r="K919" t="s">
        <v>3283</v>
      </c>
      <c r="L919" t="s">
        <v>642</v>
      </c>
    </row>
    <row r="920" spans="1:12" x14ac:dyDescent="0.25">
      <c r="A920"/>
      <c r="D920" t="s">
        <v>3813</v>
      </c>
      <c r="E920">
        <f>COUNTIF('16 reserve entries'!Y:Y,'16 reserve bal'!D920)</f>
        <v>1</v>
      </c>
      <c r="F920">
        <f>COUNTIF('16 AJE data'!T:T,'16 reserve bal'!D920)</f>
        <v>1</v>
      </c>
      <c r="I920" t="s">
        <v>3114</v>
      </c>
      <c r="J920" t="s">
        <v>132</v>
      </c>
      <c r="K920" t="s">
        <v>3360</v>
      </c>
      <c r="L920" t="s">
        <v>642</v>
      </c>
    </row>
    <row r="921" spans="1:12" x14ac:dyDescent="0.25">
      <c r="A921"/>
      <c r="D921" t="s">
        <v>4733</v>
      </c>
      <c r="E921">
        <f>COUNTIF('16 reserve entries'!Y:Y,'16 reserve bal'!D921)</f>
        <v>0</v>
      </c>
      <c r="F921">
        <f>COUNTIF('16 AJE data'!T:T,'16 reserve bal'!D921)</f>
        <v>0</v>
      </c>
      <c r="I921" t="s">
        <v>3114</v>
      </c>
      <c r="J921" t="s">
        <v>132</v>
      </c>
      <c r="K921" t="s">
        <v>3434</v>
      </c>
      <c r="L921" t="s">
        <v>642</v>
      </c>
    </row>
    <row r="922" spans="1:12" x14ac:dyDescent="0.25">
      <c r="A922"/>
      <c r="D922" t="s">
        <v>3816</v>
      </c>
      <c r="E922">
        <f>COUNTIF('16 reserve entries'!Y:Y,'16 reserve bal'!D922)</f>
        <v>1</v>
      </c>
      <c r="F922">
        <f>COUNTIF('16 AJE data'!T:T,'16 reserve bal'!D922)</f>
        <v>1</v>
      </c>
      <c r="I922" t="s">
        <v>3114</v>
      </c>
      <c r="J922" t="s">
        <v>132</v>
      </c>
      <c r="K922" t="s">
        <v>3502</v>
      </c>
      <c r="L922" t="s">
        <v>642</v>
      </c>
    </row>
    <row r="923" spans="1:12" x14ac:dyDescent="0.25">
      <c r="A923"/>
      <c r="D923" t="s">
        <v>4734</v>
      </c>
      <c r="E923">
        <f>COUNTIF('16 reserve entries'!Y:Y,'16 reserve bal'!D923)</f>
        <v>0</v>
      </c>
      <c r="F923">
        <f>COUNTIF('16 AJE data'!T:T,'16 reserve bal'!D923)</f>
        <v>0</v>
      </c>
      <c r="I923" t="s">
        <v>3114</v>
      </c>
      <c r="J923" t="s">
        <v>132</v>
      </c>
      <c r="K923" t="s">
        <v>3517</v>
      </c>
      <c r="L923" t="s">
        <v>642</v>
      </c>
    </row>
    <row r="924" spans="1:12" x14ac:dyDescent="0.25">
      <c r="A924"/>
      <c r="D924" t="s">
        <v>4735</v>
      </c>
      <c r="E924">
        <f>COUNTIF('16 reserve entries'!Y:Y,'16 reserve bal'!D924)</f>
        <v>0</v>
      </c>
      <c r="F924">
        <f>COUNTIF('16 AJE data'!T:T,'16 reserve bal'!D924)</f>
        <v>0</v>
      </c>
      <c r="I924" t="s">
        <v>3114</v>
      </c>
      <c r="J924" t="s">
        <v>132</v>
      </c>
      <c r="K924" t="s">
        <v>3558</v>
      </c>
      <c r="L924" t="s">
        <v>642</v>
      </c>
    </row>
    <row r="925" spans="1:12" x14ac:dyDescent="0.25">
      <c r="A925"/>
      <c r="D925" t="s">
        <v>3819</v>
      </c>
      <c r="E925">
        <f>COUNTIF('16 reserve entries'!Y:Y,'16 reserve bal'!D925)</f>
        <v>1</v>
      </c>
      <c r="F925">
        <f>COUNTIF('16 AJE data'!T:T,'16 reserve bal'!D925)</f>
        <v>1</v>
      </c>
      <c r="I925" t="s">
        <v>3114</v>
      </c>
      <c r="J925" t="s">
        <v>132</v>
      </c>
      <c r="K925" t="s">
        <v>3566</v>
      </c>
      <c r="L925" t="s">
        <v>642</v>
      </c>
    </row>
    <row r="926" spans="1:12" x14ac:dyDescent="0.25">
      <c r="A926"/>
      <c r="D926" t="s">
        <v>4736</v>
      </c>
      <c r="E926">
        <f>COUNTIF('16 reserve entries'!Y:Y,'16 reserve bal'!D926)</f>
        <v>0</v>
      </c>
      <c r="F926">
        <f>COUNTIF('16 AJE data'!T:T,'16 reserve bal'!D926)</f>
        <v>0</v>
      </c>
      <c r="I926" t="s">
        <v>3114</v>
      </c>
      <c r="J926" t="s">
        <v>132</v>
      </c>
      <c r="K926" t="s">
        <v>3598</v>
      </c>
      <c r="L926" t="s">
        <v>642</v>
      </c>
    </row>
    <row r="927" spans="1:12" x14ac:dyDescent="0.25">
      <c r="A927"/>
      <c r="D927" t="s">
        <v>4737</v>
      </c>
      <c r="E927">
        <f>COUNTIF('16 reserve entries'!Y:Y,'16 reserve bal'!D927)</f>
        <v>0</v>
      </c>
      <c r="F927">
        <f>COUNTIF('16 AJE data'!T:T,'16 reserve bal'!D927)</f>
        <v>0</v>
      </c>
      <c r="I927" t="s">
        <v>3114</v>
      </c>
      <c r="J927" t="s">
        <v>132</v>
      </c>
      <c r="K927" t="s">
        <v>3635</v>
      </c>
      <c r="L927" t="s">
        <v>642</v>
      </c>
    </row>
    <row r="928" spans="1:12" x14ac:dyDescent="0.25">
      <c r="A928"/>
      <c r="D928" t="s">
        <v>3822</v>
      </c>
      <c r="E928">
        <f>COUNTIF('16 reserve entries'!Y:Y,'16 reserve bal'!D928)</f>
        <v>1</v>
      </c>
      <c r="F928">
        <f>COUNTIF('16 AJE data'!T:T,'16 reserve bal'!D928)</f>
        <v>1</v>
      </c>
      <c r="I928" t="s">
        <v>3114</v>
      </c>
      <c r="J928" t="s">
        <v>132</v>
      </c>
      <c r="K928" t="s">
        <v>3777</v>
      </c>
      <c r="L928" t="s">
        <v>642</v>
      </c>
    </row>
    <row r="929" spans="1:12" x14ac:dyDescent="0.25">
      <c r="A929"/>
      <c r="D929" t="s">
        <v>4738</v>
      </c>
      <c r="E929">
        <f>COUNTIF('16 reserve entries'!Y:Y,'16 reserve bal'!D929)</f>
        <v>0</v>
      </c>
      <c r="F929">
        <f>COUNTIF('16 AJE data'!T:T,'16 reserve bal'!D929)</f>
        <v>0</v>
      </c>
      <c r="I929" t="s">
        <v>3114</v>
      </c>
      <c r="J929" t="s">
        <v>132</v>
      </c>
      <c r="K929" t="s">
        <v>3806</v>
      </c>
      <c r="L929" t="s">
        <v>642</v>
      </c>
    </row>
    <row r="930" spans="1:12" x14ac:dyDescent="0.25">
      <c r="A930"/>
      <c r="D930" t="s">
        <v>3825</v>
      </c>
      <c r="E930">
        <f>COUNTIF('16 reserve entries'!Y:Y,'16 reserve bal'!D930)</f>
        <v>1</v>
      </c>
      <c r="F930">
        <f>COUNTIF('16 AJE data'!T:T,'16 reserve bal'!D930)</f>
        <v>1</v>
      </c>
      <c r="I930" t="s">
        <v>3114</v>
      </c>
      <c r="J930" t="s">
        <v>132</v>
      </c>
      <c r="K930" t="s">
        <v>3809</v>
      </c>
      <c r="L930" t="s">
        <v>642</v>
      </c>
    </row>
    <row r="931" spans="1:12" x14ac:dyDescent="0.25">
      <c r="A931"/>
      <c r="D931" t="s">
        <v>4739</v>
      </c>
      <c r="E931">
        <f>COUNTIF('16 reserve entries'!Y:Y,'16 reserve bal'!D931)</f>
        <v>0</v>
      </c>
      <c r="F931">
        <f>COUNTIF('16 AJE data'!T:T,'16 reserve bal'!D931)</f>
        <v>0</v>
      </c>
      <c r="I931" t="s">
        <v>3114</v>
      </c>
      <c r="J931" t="s">
        <v>132</v>
      </c>
      <c r="K931" t="s">
        <v>3818</v>
      </c>
      <c r="L931" t="s">
        <v>642</v>
      </c>
    </row>
    <row r="932" spans="1:12" x14ac:dyDescent="0.25">
      <c r="A932"/>
      <c r="D932" t="s">
        <v>3828</v>
      </c>
      <c r="E932">
        <f>COUNTIF('16 reserve entries'!Y:Y,'16 reserve bal'!D932)</f>
        <v>1</v>
      </c>
      <c r="F932">
        <f>COUNTIF('16 AJE data'!T:T,'16 reserve bal'!D932)</f>
        <v>1</v>
      </c>
      <c r="I932" t="s">
        <v>3114</v>
      </c>
      <c r="J932" t="s">
        <v>132</v>
      </c>
      <c r="K932" t="s">
        <v>3871</v>
      </c>
      <c r="L932" t="s">
        <v>642</v>
      </c>
    </row>
    <row r="933" spans="1:12" x14ac:dyDescent="0.25">
      <c r="A933"/>
      <c r="D933" t="s">
        <v>4740</v>
      </c>
      <c r="E933">
        <f>COUNTIF('16 reserve entries'!Y:Y,'16 reserve bal'!D933)</f>
        <v>0</v>
      </c>
      <c r="F933">
        <f>COUNTIF('16 AJE data'!T:T,'16 reserve bal'!D933)</f>
        <v>0</v>
      </c>
      <c r="I933" t="s">
        <v>3114</v>
      </c>
      <c r="J933" t="s">
        <v>132</v>
      </c>
      <c r="K933" t="s">
        <v>3888</v>
      </c>
      <c r="L933" t="s">
        <v>642</v>
      </c>
    </row>
    <row r="934" spans="1:12" x14ac:dyDescent="0.25">
      <c r="A934"/>
      <c r="D934" t="s">
        <v>3830</v>
      </c>
      <c r="E934">
        <f>COUNTIF('16 reserve entries'!Y:Y,'16 reserve bal'!D934)</f>
        <v>1</v>
      </c>
      <c r="F934">
        <f>COUNTIF('16 AJE data'!T:T,'16 reserve bal'!D934)</f>
        <v>1</v>
      </c>
      <c r="I934" t="s">
        <v>3114</v>
      </c>
      <c r="J934" t="s">
        <v>132</v>
      </c>
      <c r="K934" t="s">
        <v>3904</v>
      </c>
      <c r="L934" t="s">
        <v>642</v>
      </c>
    </row>
    <row r="935" spans="1:12" x14ac:dyDescent="0.25">
      <c r="A935"/>
      <c r="D935" t="s">
        <v>4741</v>
      </c>
      <c r="E935">
        <f>COUNTIF('16 reserve entries'!Y:Y,'16 reserve bal'!D935)</f>
        <v>0</v>
      </c>
      <c r="F935">
        <f>COUNTIF('16 AJE data'!T:T,'16 reserve bal'!D935)</f>
        <v>0</v>
      </c>
      <c r="I935" t="s">
        <v>3114</v>
      </c>
      <c r="J935" t="s">
        <v>132</v>
      </c>
      <c r="K935" t="s">
        <v>3907</v>
      </c>
      <c r="L935" t="s">
        <v>642</v>
      </c>
    </row>
    <row r="936" spans="1:12" x14ac:dyDescent="0.25">
      <c r="A936"/>
      <c r="D936" t="s">
        <v>4742</v>
      </c>
      <c r="E936">
        <f>COUNTIF('16 reserve entries'!Y:Y,'16 reserve bal'!D936)</f>
        <v>0</v>
      </c>
      <c r="F936">
        <f>COUNTIF('16 AJE data'!T:T,'16 reserve bal'!D936)</f>
        <v>0</v>
      </c>
      <c r="I936" t="s">
        <v>3114</v>
      </c>
      <c r="J936" t="s">
        <v>132</v>
      </c>
      <c r="K936" t="s">
        <v>3910</v>
      </c>
      <c r="L936" t="s">
        <v>642</v>
      </c>
    </row>
    <row r="937" spans="1:12" x14ac:dyDescent="0.25">
      <c r="A937"/>
      <c r="D937" t="s">
        <v>3833</v>
      </c>
      <c r="E937">
        <f>COUNTIF('16 reserve entries'!Y:Y,'16 reserve bal'!D937)</f>
        <v>1</v>
      </c>
      <c r="F937">
        <f>COUNTIF('16 AJE data'!T:T,'16 reserve bal'!D937)</f>
        <v>1</v>
      </c>
      <c r="I937" t="s">
        <v>3114</v>
      </c>
      <c r="J937" t="s">
        <v>132</v>
      </c>
      <c r="K937" t="s">
        <v>3951</v>
      </c>
      <c r="L937" t="s">
        <v>642</v>
      </c>
    </row>
    <row r="938" spans="1:12" x14ac:dyDescent="0.25">
      <c r="A938"/>
      <c r="D938" t="s">
        <v>4743</v>
      </c>
      <c r="E938">
        <f>COUNTIF('16 reserve entries'!Y:Y,'16 reserve bal'!D938)</f>
        <v>0</v>
      </c>
      <c r="F938">
        <f>COUNTIF('16 AJE data'!T:T,'16 reserve bal'!D938)</f>
        <v>0</v>
      </c>
      <c r="I938" t="s">
        <v>3114</v>
      </c>
      <c r="J938" t="s">
        <v>132</v>
      </c>
      <c r="K938" t="s">
        <v>3913</v>
      </c>
      <c r="L938" t="s">
        <v>642</v>
      </c>
    </row>
    <row r="939" spans="1:12" x14ac:dyDescent="0.25">
      <c r="A939"/>
      <c r="D939" t="s">
        <v>4744</v>
      </c>
      <c r="E939">
        <f>COUNTIF('16 reserve entries'!Y:Y,'16 reserve bal'!D939)</f>
        <v>0</v>
      </c>
      <c r="F939">
        <f>COUNTIF('16 AJE data'!T:T,'16 reserve bal'!D939)</f>
        <v>0</v>
      </c>
      <c r="I939" t="s">
        <v>3114</v>
      </c>
      <c r="J939" t="s">
        <v>132</v>
      </c>
      <c r="K939" t="s">
        <v>3994</v>
      </c>
      <c r="L939" t="s">
        <v>642</v>
      </c>
    </row>
    <row r="940" spans="1:12" x14ac:dyDescent="0.25">
      <c r="A940"/>
      <c r="D940" t="s">
        <v>3836</v>
      </c>
      <c r="E940">
        <f>COUNTIF('16 reserve entries'!Y:Y,'16 reserve bal'!D940)</f>
        <v>1</v>
      </c>
      <c r="F940">
        <f>COUNTIF('16 AJE data'!T:T,'16 reserve bal'!D940)</f>
        <v>1</v>
      </c>
      <c r="I940" t="s">
        <v>3114</v>
      </c>
      <c r="J940" t="s">
        <v>132</v>
      </c>
      <c r="K940" t="s">
        <v>3390</v>
      </c>
      <c r="L940" t="s">
        <v>642</v>
      </c>
    </row>
    <row r="941" spans="1:12" x14ac:dyDescent="0.25">
      <c r="A941"/>
      <c r="D941" t="s">
        <v>4745</v>
      </c>
      <c r="E941">
        <f>COUNTIF('16 reserve entries'!Y:Y,'16 reserve bal'!D941)</f>
        <v>0</v>
      </c>
      <c r="F941">
        <f>COUNTIF('16 AJE data'!T:T,'16 reserve bal'!D941)</f>
        <v>0</v>
      </c>
      <c r="I941" t="s">
        <v>3114</v>
      </c>
      <c r="J941" t="s">
        <v>132</v>
      </c>
      <c r="K941" t="s">
        <v>3918</v>
      </c>
      <c r="L941" t="s">
        <v>642</v>
      </c>
    </row>
    <row r="942" spans="1:12" x14ac:dyDescent="0.25">
      <c r="A942"/>
      <c r="D942" t="s">
        <v>3839</v>
      </c>
      <c r="E942">
        <f>COUNTIF('16 reserve entries'!Y:Y,'16 reserve bal'!D942)</f>
        <v>1</v>
      </c>
      <c r="F942">
        <f>COUNTIF('16 AJE data'!T:T,'16 reserve bal'!D942)</f>
        <v>1</v>
      </c>
      <c r="I942" t="s">
        <v>3114</v>
      </c>
      <c r="J942" t="s">
        <v>132</v>
      </c>
      <c r="K942" t="s">
        <v>3920</v>
      </c>
      <c r="L942" t="s">
        <v>642</v>
      </c>
    </row>
    <row r="943" spans="1:12" x14ac:dyDescent="0.25">
      <c r="A943"/>
      <c r="D943" t="s">
        <v>3842</v>
      </c>
      <c r="E943">
        <f>COUNTIF('16 reserve entries'!Y:Y,'16 reserve bal'!D943)</f>
        <v>1</v>
      </c>
      <c r="F943">
        <f>COUNTIF('16 AJE data'!T:T,'16 reserve bal'!D943)</f>
        <v>1</v>
      </c>
      <c r="I943" t="s">
        <v>3114</v>
      </c>
      <c r="J943" t="s">
        <v>132</v>
      </c>
      <c r="K943" t="s">
        <v>4041</v>
      </c>
      <c r="L943" t="s">
        <v>642</v>
      </c>
    </row>
    <row r="944" spans="1:12" x14ac:dyDescent="0.25">
      <c r="A944"/>
      <c r="D944" t="s">
        <v>3845</v>
      </c>
      <c r="E944">
        <f>COUNTIF('16 reserve entries'!Y:Y,'16 reserve bal'!D944)</f>
        <v>1</v>
      </c>
      <c r="F944">
        <f>COUNTIF('16 AJE data'!T:T,'16 reserve bal'!D944)</f>
        <v>1</v>
      </c>
      <c r="I944" t="s">
        <v>3114</v>
      </c>
      <c r="J944" t="s">
        <v>132</v>
      </c>
      <c r="K944" t="s">
        <v>3262</v>
      </c>
      <c r="L944" t="s">
        <v>642</v>
      </c>
    </row>
    <row r="945" spans="1:12" x14ac:dyDescent="0.25">
      <c r="A945"/>
      <c r="D945" t="s">
        <v>3848</v>
      </c>
      <c r="E945">
        <f>COUNTIF('16 reserve entries'!Y:Y,'16 reserve bal'!D945)</f>
        <v>1</v>
      </c>
      <c r="F945">
        <f>COUNTIF('16 AJE data'!T:T,'16 reserve bal'!D945)</f>
        <v>1</v>
      </c>
      <c r="I945" t="s">
        <v>3114</v>
      </c>
      <c r="J945" t="s">
        <v>132</v>
      </c>
      <c r="K945" t="s">
        <v>3393</v>
      </c>
      <c r="L945" t="s">
        <v>642</v>
      </c>
    </row>
    <row r="946" spans="1:12" x14ac:dyDescent="0.25">
      <c r="A946"/>
      <c r="D946" t="s">
        <v>3851</v>
      </c>
      <c r="E946">
        <f>COUNTIF('16 reserve entries'!Y:Y,'16 reserve bal'!D946)</f>
        <v>1</v>
      </c>
      <c r="F946">
        <f>COUNTIF('16 AJE data'!T:T,'16 reserve bal'!D946)</f>
        <v>1</v>
      </c>
      <c r="I946" t="s">
        <v>3114</v>
      </c>
      <c r="J946" t="s">
        <v>132</v>
      </c>
      <c r="K946" t="s">
        <v>3396</v>
      </c>
      <c r="L946" t="s">
        <v>642</v>
      </c>
    </row>
    <row r="947" spans="1:12" x14ac:dyDescent="0.25">
      <c r="A947"/>
      <c r="D947" t="s">
        <v>3854</v>
      </c>
      <c r="E947">
        <f>COUNTIF('16 reserve entries'!Y:Y,'16 reserve bal'!D947)</f>
        <v>1</v>
      </c>
      <c r="F947">
        <f>COUNTIF('16 AJE data'!T:T,'16 reserve bal'!D947)</f>
        <v>1</v>
      </c>
      <c r="I947" t="s">
        <v>3114</v>
      </c>
      <c r="J947" t="s">
        <v>132</v>
      </c>
      <c r="K947" t="s">
        <v>4127</v>
      </c>
      <c r="L947" t="s">
        <v>642</v>
      </c>
    </row>
    <row r="948" spans="1:12" x14ac:dyDescent="0.25">
      <c r="A948"/>
      <c r="D948" t="s">
        <v>3857</v>
      </c>
      <c r="E948">
        <f>COUNTIF('16 reserve entries'!Y:Y,'16 reserve bal'!D948)</f>
        <v>1</v>
      </c>
      <c r="F948">
        <f>COUNTIF('16 AJE data'!T:T,'16 reserve bal'!D948)</f>
        <v>1</v>
      </c>
      <c r="I948" t="s">
        <v>3114</v>
      </c>
      <c r="J948" t="s">
        <v>132</v>
      </c>
      <c r="K948" t="s">
        <v>4157</v>
      </c>
      <c r="L948" t="s">
        <v>642</v>
      </c>
    </row>
    <row r="949" spans="1:12" x14ac:dyDescent="0.25">
      <c r="A949"/>
      <c r="D949" t="s">
        <v>3860</v>
      </c>
      <c r="E949">
        <f>COUNTIF('16 reserve entries'!Y:Y,'16 reserve bal'!D949)</f>
        <v>1</v>
      </c>
      <c r="F949">
        <f>COUNTIF('16 AJE data'!T:T,'16 reserve bal'!D949)</f>
        <v>1</v>
      </c>
      <c r="I949" t="s">
        <v>3114</v>
      </c>
      <c r="J949" t="s">
        <v>132</v>
      </c>
      <c r="K949" t="s">
        <v>4168</v>
      </c>
      <c r="L949" t="s">
        <v>642</v>
      </c>
    </row>
    <row r="950" spans="1:12" x14ac:dyDescent="0.25">
      <c r="A950"/>
      <c r="D950" t="s">
        <v>3863</v>
      </c>
      <c r="E950">
        <f>COUNTIF('16 reserve entries'!Y:Y,'16 reserve bal'!D950)</f>
        <v>1</v>
      </c>
      <c r="F950">
        <f>COUNTIF('16 AJE data'!T:T,'16 reserve bal'!D950)</f>
        <v>1</v>
      </c>
      <c r="I950" t="s">
        <v>3114</v>
      </c>
      <c r="J950" t="s">
        <v>132</v>
      </c>
      <c r="K950" t="s">
        <v>4230</v>
      </c>
      <c r="L950" t="s">
        <v>642</v>
      </c>
    </row>
    <row r="951" spans="1:12" x14ac:dyDescent="0.25">
      <c r="A951"/>
      <c r="D951" t="s">
        <v>3866</v>
      </c>
      <c r="E951">
        <f>COUNTIF('16 reserve entries'!Y:Y,'16 reserve bal'!D951)</f>
        <v>1</v>
      </c>
      <c r="F951">
        <f>COUNTIF('16 AJE data'!T:T,'16 reserve bal'!D951)</f>
        <v>1</v>
      </c>
      <c r="I951" t="s">
        <v>3114</v>
      </c>
      <c r="J951" t="s">
        <v>132</v>
      </c>
      <c r="K951" t="s">
        <v>4242</v>
      </c>
      <c r="L951" t="s">
        <v>642</v>
      </c>
    </row>
    <row r="952" spans="1:12" x14ac:dyDescent="0.25">
      <c r="A952"/>
      <c r="D952" t="s">
        <v>3869</v>
      </c>
      <c r="E952">
        <f>COUNTIF('16 reserve entries'!Y:Y,'16 reserve bal'!D952)</f>
        <v>1</v>
      </c>
      <c r="F952">
        <f>COUNTIF('16 AJE data'!T:T,'16 reserve bal'!D952)</f>
        <v>1</v>
      </c>
      <c r="I952" t="s">
        <v>3114</v>
      </c>
      <c r="J952" t="s">
        <v>132</v>
      </c>
      <c r="K952" t="s">
        <v>4250</v>
      </c>
      <c r="L952" t="s">
        <v>642</v>
      </c>
    </row>
    <row r="953" spans="1:12" x14ac:dyDescent="0.25">
      <c r="A953"/>
      <c r="D953" t="s">
        <v>3872</v>
      </c>
      <c r="E953">
        <f>COUNTIF('16 reserve entries'!Y:Y,'16 reserve bal'!D953)</f>
        <v>1</v>
      </c>
      <c r="F953">
        <f>COUNTIF('16 AJE data'!T:T,'16 reserve bal'!D953)</f>
        <v>1</v>
      </c>
      <c r="I953" t="s">
        <v>3114</v>
      </c>
      <c r="J953" t="s">
        <v>132</v>
      </c>
      <c r="K953" t="s">
        <v>4258</v>
      </c>
      <c r="L953" t="s">
        <v>642</v>
      </c>
    </row>
    <row r="954" spans="1:12" x14ac:dyDescent="0.25">
      <c r="A954"/>
      <c r="D954" t="s">
        <v>3265</v>
      </c>
      <c r="E954">
        <f>COUNTIF('16 reserve entries'!Y:Y,'16 reserve bal'!D954)</f>
        <v>1</v>
      </c>
      <c r="F954">
        <f>COUNTIF('16 AJE data'!T:T,'16 reserve bal'!D954)</f>
        <v>1</v>
      </c>
      <c r="I954" t="s">
        <v>3114</v>
      </c>
      <c r="J954" t="s">
        <v>132</v>
      </c>
      <c r="K954" t="s">
        <v>4264</v>
      </c>
      <c r="L954" t="s">
        <v>642</v>
      </c>
    </row>
    <row r="955" spans="1:12" x14ac:dyDescent="0.25">
      <c r="A955"/>
      <c r="D955" t="s">
        <v>4746</v>
      </c>
      <c r="E955">
        <f>COUNTIF('16 reserve entries'!Y:Y,'16 reserve bal'!D955)</f>
        <v>1</v>
      </c>
      <c r="F955">
        <f>COUNTIF('16 AJE data'!T:T,'16 reserve bal'!D955)</f>
        <v>0</v>
      </c>
      <c r="I955" t="s">
        <v>3114</v>
      </c>
      <c r="J955" t="s">
        <v>132</v>
      </c>
      <c r="K955" t="s">
        <v>4272</v>
      </c>
      <c r="L955" t="s">
        <v>642</v>
      </c>
    </row>
    <row r="956" spans="1:12" x14ac:dyDescent="0.25">
      <c r="A956"/>
      <c r="D956" t="s">
        <v>4747</v>
      </c>
      <c r="E956">
        <f>COUNTIF('16 reserve entries'!Y:Y,'16 reserve bal'!D956)</f>
        <v>1</v>
      </c>
      <c r="F956">
        <f>COUNTIF('16 AJE data'!T:T,'16 reserve bal'!D956)</f>
        <v>0</v>
      </c>
      <c r="I956" t="s">
        <v>3114</v>
      </c>
      <c r="J956" t="s">
        <v>132</v>
      </c>
      <c r="K956" t="s">
        <v>4280</v>
      </c>
      <c r="L956" t="s">
        <v>642</v>
      </c>
    </row>
    <row r="957" spans="1:12" x14ac:dyDescent="0.25">
      <c r="A957"/>
      <c r="D957" t="s">
        <v>3268</v>
      </c>
      <c r="E957">
        <f>COUNTIF('16 reserve entries'!Y:Y,'16 reserve bal'!D957)</f>
        <v>2</v>
      </c>
      <c r="F957">
        <f>COUNTIF('16 AJE data'!T:T,'16 reserve bal'!D957)</f>
        <v>1</v>
      </c>
      <c r="I957" t="s">
        <v>3114</v>
      </c>
      <c r="J957" t="s">
        <v>132</v>
      </c>
      <c r="K957" t="s">
        <v>4288</v>
      </c>
      <c r="L957" t="s">
        <v>642</v>
      </c>
    </row>
    <row r="958" spans="1:12" x14ac:dyDescent="0.25">
      <c r="A958"/>
      <c r="D958" t="s">
        <v>4748</v>
      </c>
      <c r="E958">
        <f>COUNTIF('16 reserve entries'!Y:Y,'16 reserve bal'!D958)</f>
        <v>0</v>
      </c>
      <c r="F958">
        <f>COUNTIF('16 AJE data'!T:T,'16 reserve bal'!D958)</f>
        <v>0</v>
      </c>
      <c r="I958" t="s">
        <v>3114</v>
      </c>
      <c r="J958" t="s">
        <v>132</v>
      </c>
      <c r="K958" t="s">
        <v>4296</v>
      </c>
      <c r="L958" t="s">
        <v>642</v>
      </c>
    </row>
    <row r="959" spans="1:12" x14ac:dyDescent="0.25">
      <c r="A959"/>
      <c r="D959" t="s">
        <v>4749</v>
      </c>
      <c r="E959">
        <f>COUNTIF('16 reserve entries'!Y:Y,'16 reserve bal'!D959)</f>
        <v>1</v>
      </c>
      <c r="F959">
        <f>COUNTIF('16 AJE data'!T:T,'16 reserve bal'!D959)</f>
        <v>0</v>
      </c>
      <c r="I959" t="s">
        <v>3114</v>
      </c>
      <c r="J959" t="s">
        <v>132</v>
      </c>
      <c r="K959" t="s">
        <v>4300</v>
      </c>
      <c r="L959" t="s">
        <v>642</v>
      </c>
    </row>
    <row r="960" spans="1:12" x14ac:dyDescent="0.25">
      <c r="A960"/>
      <c r="D960" t="s">
        <v>4750</v>
      </c>
      <c r="E960">
        <f>COUNTIF('16 reserve entries'!Y:Y,'16 reserve bal'!D960)</f>
        <v>1</v>
      </c>
      <c r="F960">
        <f>COUNTIF('16 AJE data'!T:T,'16 reserve bal'!D960)</f>
        <v>0</v>
      </c>
      <c r="I960" t="s">
        <v>3114</v>
      </c>
      <c r="J960" t="s">
        <v>132</v>
      </c>
      <c r="K960" t="s">
        <v>4304</v>
      </c>
      <c r="L960" t="s">
        <v>642</v>
      </c>
    </row>
    <row r="961" spans="1:12" x14ac:dyDescent="0.25">
      <c r="A961"/>
      <c r="D961" t="s">
        <v>3945</v>
      </c>
      <c r="E961">
        <f>COUNTIF('16 reserve entries'!Y:Y,'16 reserve bal'!D961)</f>
        <v>0</v>
      </c>
      <c r="F961">
        <f>COUNTIF('16 AJE data'!T:T,'16 reserve bal'!D961)</f>
        <v>2</v>
      </c>
      <c r="I961" t="s">
        <v>3114</v>
      </c>
      <c r="J961" t="s">
        <v>132</v>
      </c>
      <c r="K961" t="s">
        <v>4311</v>
      </c>
      <c r="L961" t="s">
        <v>642</v>
      </c>
    </row>
    <row r="962" spans="1:12" x14ac:dyDescent="0.25">
      <c r="A962"/>
      <c r="D962" t="s">
        <v>4751</v>
      </c>
      <c r="E962">
        <f>COUNTIF('16 reserve entries'!Y:Y,'16 reserve bal'!D962)</f>
        <v>0</v>
      </c>
      <c r="F962">
        <f>COUNTIF('16 AJE data'!T:T,'16 reserve bal'!D962)</f>
        <v>0</v>
      </c>
      <c r="I962" t="s">
        <v>3114</v>
      </c>
      <c r="J962" t="s">
        <v>132</v>
      </c>
      <c r="K962" t="s">
        <v>4314</v>
      </c>
      <c r="L962" t="s">
        <v>642</v>
      </c>
    </row>
    <row r="963" spans="1:12" x14ac:dyDescent="0.25">
      <c r="A963"/>
      <c r="D963" t="s">
        <v>4752</v>
      </c>
      <c r="E963">
        <f>COUNTIF('16 reserve entries'!Y:Y,'16 reserve bal'!D963)</f>
        <v>0</v>
      </c>
      <c r="F963">
        <f>COUNTIF('16 AJE data'!T:T,'16 reserve bal'!D963)</f>
        <v>0</v>
      </c>
      <c r="I963" t="s">
        <v>3114</v>
      </c>
      <c r="J963" t="s">
        <v>132</v>
      </c>
      <c r="K963" t="s">
        <v>4317</v>
      </c>
      <c r="L963" t="s">
        <v>642</v>
      </c>
    </row>
    <row r="964" spans="1:12" x14ac:dyDescent="0.25">
      <c r="A964"/>
      <c r="D964" t="s">
        <v>3379</v>
      </c>
      <c r="E964">
        <f>COUNTIF('16 reserve entries'!Y:Y,'16 reserve bal'!D964)</f>
        <v>2</v>
      </c>
      <c r="F964">
        <f>COUNTIF('16 AJE data'!T:T,'16 reserve bal'!D964)</f>
        <v>1</v>
      </c>
      <c r="I964" t="s">
        <v>3114</v>
      </c>
      <c r="J964" t="s">
        <v>132</v>
      </c>
      <c r="K964" t="s">
        <v>4320</v>
      </c>
      <c r="L964" t="s">
        <v>642</v>
      </c>
    </row>
    <row r="965" spans="1:12" x14ac:dyDescent="0.25">
      <c r="A965"/>
      <c r="D965" t="s">
        <v>4753</v>
      </c>
      <c r="E965">
        <f>COUNTIF('16 reserve entries'!Y:Y,'16 reserve bal'!D965)</f>
        <v>1</v>
      </c>
      <c r="F965">
        <f>COUNTIF('16 AJE data'!T:T,'16 reserve bal'!D965)</f>
        <v>0</v>
      </c>
      <c r="I965" t="s">
        <v>3114</v>
      </c>
      <c r="J965" t="s">
        <v>132</v>
      </c>
      <c r="K965" t="s">
        <v>3453</v>
      </c>
      <c r="L965" t="s">
        <v>642</v>
      </c>
    </row>
    <row r="966" spans="1:12" x14ac:dyDescent="0.25">
      <c r="A966"/>
      <c r="D966" t="s">
        <v>4754</v>
      </c>
      <c r="E966">
        <f>COUNTIF('16 reserve entries'!Y:Y,'16 reserve bal'!D966)</f>
        <v>0</v>
      </c>
      <c r="F966">
        <f>COUNTIF('16 AJE data'!T:T,'16 reserve bal'!D966)</f>
        <v>0</v>
      </c>
      <c r="I966" t="s">
        <v>3114</v>
      </c>
      <c r="J966" t="s">
        <v>132</v>
      </c>
      <c r="K966" t="s">
        <v>3456</v>
      </c>
      <c r="L966" t="s">
        <v>642</v>
      </c>
    </row>
    <row r="967" spans="1:12" x14ac:dyDescent="0.25">
      <c r="A967"/>
      <c r="D967" t="s">
        <v>3879</v>
      </c>
      <c r="E967">
        <f>COUNTIF('16 reserve entries'!Y:Y,'16 reserve bal'!D967)</f>
        <v>1</v>
      </c>
      <c r="F967">
        <f>COUNTIF('16 AJE data'!T:T,'16 reserve bal'!D967)</f>
        <v>4</v>
      </c>
      <c r="I967" t="s">
        <v>3114</v>
      </c>
      <c r="J967" t="s">
        <v>132</v>
      </c>
      <c r="K967" t="s">
        <v>3886</v>
      </c>
      <c r="L967" t="s">
        <v>642</v>
      </c>
    </row>
    <row r="968" spans="1:12" x14ac:dyDescent="0.25">
      <c r="A968"/>
      <c r="D968" t="s">
        <v>4755</v>
      </c>
      <c r="E968">
        <f>COUNTIF('16 reserve entries'!Y:Y,'16 reserve bal'!D968)</f>
        <v>0</v>
      </c>
      <c r="F968">
        <f>COUNTIF('16 AJE data'!T:T,'16 reserve bal'!D968)</f>
        <v>0</v>
      </c>
      <c r="I968" t="s">
        <v>3114</v>
      </c>
      <c r="J968" t="s">
        <v>132</v>
      </c>
      <c r="K968" t="s">
        <v>3889</v>
      </c>
      <c r="L968" t="s">
        <v>642</v>
      </c>
    </row>
    <row r="969" spans="1:12" x14ac:dyDescent="0.25">
      <c r="A969"/>
      <c r="D969" t="s">
        <v>4725</v>
      </c>
      <c r="E969">
        <f>COUNTIF('16 reserve entries'!Y:Y,'16 reserve bal'!D969)</f>
        <v>0</v>
      </c>
      <c r="F969">
        <f>COUNTIF('16 AJE data'!T:T,'16 reserve bal'!D969)</f>
        <v>2</v>
      </c>
      <c r="I969" t="s">
        <v>3114</v>
      </c>
      <c r="J969" t="s">
        <v>132</v>
      </c>
      <c r="K969" t="s">
        <v>4323</v>
      </c>
      <c r="L969" t="s">
        <v>642</v>
      </c>
    </row>
    <row r="970" spans="1:12" x14ac:dyDescent="0.25">
      <c r="A970"/>
      <c r="D970" t="s">
        <v>4143</v>
      </c>
      <c r="E970">
        <f>COUNTIF('16 reserve entries'!Y:Y,'16 reserve bal'!D970)</f>
        <v>2</v>
      </c>
      <c r="F970">
        <f>COUNTIF('16 AJE data'!T:T,'16 reserve bal'!D970)</f>
        <v>1</v>
      </c>
      <c r="I970" t="s">
        <v>3114</v>
      </c>
      <c r="J970" t="s">
        <v>132</v>
      </c>
      <c r="K970" t="s">
        <v>3894</v>
      </c>
      <c r="L970" t="s">
        <v>642</v>
      </c>
    </row>
    <row r="971" spans="1:12" x14ac:dyDescent="0.25">
      <c r="A971"/>
      <c r="D971" t="s">
        <v>4146</v>
      </c>
      <c r="E971">
        <f>COUNTIF('16 reserve entries'!Y:Y,'16 reserve bal'!D971)</f>
        <v>1</v>
      </c>
      <c r="F971">
        <f>COUNTIF('16 AJE data'!T:T,'16 reserve bal'!D971)</f>
        <v>1</v>
      </c>
      <c r="I971" t="s">
        <v>3114</v>
      </c>
      <c r="J971" t="s">
        <v>132</v>
      </c>
      <c r="K971" t="s">
        <v>3815</v>
      </c>
      <c r="L971" t="s">
        <v>642</v>
      </c>
    </row>
    <row r="972" spans="1:12" x14ac:dyDescent="0.25">
      <c r="A972"/>
      <c r="D972" t="s">
        <v>4756</v>
      </c>
      <c r="E972">
        <f>COUNTIF('16 reserve entries'!Y:Y,'16 reserve bal'!D972)</f>
        <v>0</v>
      </c>
      <c r="F972">
        <f>COUNTIF('16 AJE data'!T:T,'16 reserve bal'!D972)</f>
        <v>0</v>
      </c>
      <c r="I972" t="s">
        <v>3114</v>
      </c>
      <c r="J972" t="s">
        <v>132</v>
      </c>
      <c r="K972" t="s">
        <v>3824</v>
      </c>
      <c r="L972" t="s">
        <v>642</v>
      </c>
    </row>
    <row r="973" spans="1:12" x14ac:dyDescent="0.25">
      <c r="A973"/>
      <c r="D973" t="s">
        <v>4149</v>
      </c>
      <c r="E973">
        <f>COUNTIF('16 reserve entries'!Y:Y,'16 reserve bal'!D973)</f>
        <v>2</v>
      </c>
      <c r="F973">
        <f>COUNTIF('16 AJE data'!T:T,'16 reserve bal'!D973)</f>
        <v>1</v>
      </c>
      <c r="I973" t="s">
        <v>3114</v>
      </c>
      <c r="J973" t="s">
        <v>132</v>
      </c>
      <c r="K973" t="s">
        <v>3876</v>
      </c>
      <c r="L973" t="s">
        <v>642</v>
      </c>
    </row>
    <row r="974" spans="1:12" x14ac:dyDescent="0.25">
      <c r="A974"/>
      <c r="D974" t="s">
        <v>4152</v>
      </c>
      <c r="E974">
        <f>COUNTIF('16 reserve entries'!Y:Y,'16 reserve bal'!D974)</f>
        <v>1</v>
      </c>
      <c r="F974">
        <f>COUNTIF('16 AJE data'!T:T,'16 reserve bal'!D974)</f>
        <v>1</v>
      </c>
      <c r="I974" t="s">
        <v>3114</v>
      </c>
      <c r="J974" t="s">
        <v>132</v>
      </c>
      <c r="K974" t="s">
        <v>3893</v>
      </c>
      <c r="L974" t="s">
        <v>642</v>
      </c>
    </row>
    <row r="975" spans="1:12" x14ac:dyDescent="0.25">
      <c r="A975"/>
      <c r="D975" t="s">
        <v>4155</v>
      </c>
      <c r="E975">
        <f>COUNTIF('16 reserve entries'!Y:Y,'16 reserve bal'!D975)</f>
        <v>2</v>
      </c>
      <c r="F975">
        <f>COUNTIF('16 AJE data'!T:T,'16 reserve bal'!D975)</f>
        <v>1</v>
      </c>
      <c r="I975" t="s">
        <v>3114</v>
      </c>
      <c r="J975" t="s">
        <v>132</v>
      </c>
      <c r="K975" t="s">
        <v>3924</v>
      </c>
      <c r="L975" t="s">
        <v>642</v>
      </c>
    </row>
    <row r="976" spans="1:12" x14ac:dyDescent="0.25">
      <c r="A976"/>
      <c r="D976" t="s">
        <v>4158</v>
      </c>
      <c r="E976">
        <f>COUNTIF('16 reserve entries'!Y:Y,'16 reserve bal'!D976)</f>
        <v>1</v>
      </c>
      <c r="F976">
        <f>COUNTIF('16 AJE data'!T:T,'16 reserve bal'!D976)</f>
        <v>1</v>
      </c>
      <c r="I976" t="s">
        <v>3114</v>
      </c>
      <c r="J976" t="s">
        <v>132</v>
      </c>
      <c r="K976" t="s">
        <v>3929</v>
      </c>
      <c r="L976" t="s">
        <v>642</v>
      </c>
    </row>
    <row r="977" spans="1:12" x14ac:dyDescent="0.25">
      <c r="A977"/>
      <c r="D977" t="s">
        <v>4161</v>
      </c>
      <c r="E977">
        <f>COUNTIF('16 reserve entries'!Y:Y,'16 reserve bal'!D977)</f>
        <v>2</v>
      </c>
      <c r="F977">
        <f>COUNTIF('16 AJE data'!T:T,'16 reserve bal'!D977)</f>
        <v>1</v>
      </c>
      <c r="I977" t="s">
        <v>3114</v>
      </c>
      <c r="J977" t="s">
        <v>132</v>
      </c>
      <c r="K977" t="s">
        <v>3955</v>
      </c>
      <c r="L977" t="s">
        <v>642</v>
      </c>
    </row>
    <row r="978" spans="1:12" x14ac:dyDescent="0.25">
      <c r="A978"/>
      <c r="D978" t="s">
        <v>4164</v>
      </c>
      <c r="E978">
        <f>COUNTIF('16 reserve entries'!Y:Y,'16 reserve bal'!D978)</f>
        <v>1</v>
      </c>
      <c r="F978">
        <f>COUNTIF('16 AJE data'!T:T,'16 reserve bal'!D978)</f>
        <v>2</v>
      </c>
      <c r="I978" t="s">
        <v>3114</v>
      </c>
      <c r="J978" t="s">
        <v>132</v>
      </c>
      <c r="K978" t="s">
        <v>3934</v>
      </c>
      <c r="L978" t="s">
        <v>642</v>
      </c>
    </row>
    <row r="979" spans="1:12" x14ac:dyDescent="0.25">
      <c r="A979"/>
      <c r="I979" t="s">
        <v>3114</v>
      </c>
      <c r="J979" t="s">
        <v>132</v>
      </c>
      <c r="K979" t="s">
        <v>4013</v>
      </c>
      <c r="L979" t="s">
        <v>642</v>
      </c>
    </row>
    <row r="980" spans="1:12" x14ac:dyDescent="0.25">
      <c r="A980"/>
      <c r="I980" t="s">
        <v>3114</v>
      </c>
      <c r="J980" t="s">
        <v>132</v>
      </c>
      <c r="K980" t="s">
        <v>3937</v>
      </c>
      <c r="L980" t="s">
        <v>642</v>
      </c>
    </row>
    <row r="981" spans="1:12" x14ac:dyDescent="0.25">
      <c r="A981"/>
      <c r="I981" t="s">
        <v>3114</v>
      </c>
      <c r="J981" t="s">
        <v>132</v>
      </c>
      <c r="K981" t="s">
        <v>4023</v>
      </c>
      <c r="L981" t="s">
        <v>642</v>
      </c>
    </row>
    <row r="982" spans="1:12" x14ac:dyDescent="0.25">
      <c r="A982"/>
      <c r="I982" t="s">
        <v>3114</v>
      </c>
      <c r="J982" t="s">
        <v>132</v>
      </c>
      <c r="K982" t="s">
        <v>4045</v>
      </c>
      <c r="L982" t="s">
        <v>642</v>
      </c>
    </row>
    <row r="983" spans="1:12" x14ac:dyDescent="0.25">
      <c r="A983"/>
      <c r="I983" t="s">
        <v>3114</v>
      </c>
      <c r="J983" t="s">
        <v>132</v>
      </c>
      <c r="K983" t="s">
        <v>3943</v>
      </c>
      <c r="L983" t="s">
        <v>642</v>
      </c>
    </row>
    <row r="984" spans="1:12" x14ac:dyDescent="0.25">
      <c r="A984"/>
      <c r="I984" t="s">
        <v>3114</v>
      </c>
      <c r="J984" t="s">
        <v>132</v>
      </c>
      <c r="K984" t="s">
        <v>4421</v>
      </c>
      <c r="L984" t="s">
        <v>642</v>
      </c>
    </row>
    <row r="985" spans="1:12" x14ac:dyDescent="0.25">
      <c r="A985"/>
      <c r="I985" t="s">
        <v>3114</v>
      </c>
      <c r="J985" t="s">
        <v>132</v>
      </c>
      <c r="K985" t="s">
        <v>4426</v>
      </c>
      <c r="L985" t="s">
        <v>642</v>
      </c>
    </row>
    <row r="986" spans="1:12" x14ac:dyDescent="0.25">
      <c r="A986"/>
      <c r="I986" t="s">
        <v>3114</v>
      </c>
      <c r="J986" t="s">
        <v>132</v>
      </c>
      <c r="K986" t="s">
        <v>4444</v>
      </c>
      <c r="L986" t="s">
        <v>642</v>
      </c>
    </row>
    <row r="987" spans="1:12" x14ac:dyDescent="0.25">
      <c r="A987"/>
      <c r="I987" t="s">
        <v>3114</v>
      </c>
      <c r="J987" t="s">
        <v>132</v>
      </c>
      <c r="K987" t="s">
        <v>4344</v>
      </c>
      <c r="L987" t="s">
        <v>642</v>
      </c>
    </row>
    <row r="988" spans="1:12" x14ac:dyDescent="0.25">
      <c r="A988"/>
      <c r="I988" t="s">
        <v>3114</v>
      </c>
      <c r="J988" t="s">
        <v>132</v>
      </c>
      <c r="K988" t="s">
        <v>4552</v>
      </c>
      <c r="L988" t="s">
        <v>642</v>
      </c>
    </row>
    <row r="989" spans="1:12" x14ac:dyDescent="0.25">
      <c r="A989"/>
      <c r="I989" t="s">
        <v>3114</v>
      </c>
      <c r="J989" t="s">
        <v>132</v>
      </c>
      <c r="K989" t="s">
        <v>3945</v>
      </c>
      <c r="L989" t="s">
        <v>642</v>
      </c>
    </row>
    <row r="990" spans="1:12" x14ac:dyDescent="0.25">
      <c r="A990"/>
      <c r="I990" t="s">
        <v>3114</v>
      </c>
      <c r="J990" t="s">
        <v>153</v>
      </c>
      <c r="K990" t="s">
        <v>3262</v>
      </c>
      <c r="L990" t="s">
        <v>642</v>
      </c>
    </row>
    <row r="991" spans="1:12" x14ac:dyDescent="0.25">
      <c r="A991"/>
      <c r="I991" t="s">
        <v>3114</v>
      </c>
      <c r="J991" t="s">
        <v>153</v>
      </c>
      <c r="K991" t="s">
        <v>4202</v>
      </c>
      <c r="L991" t="s">
        <v>642</v>
      </c>
    </row>
    <row r="992" spans="1:12" x14ac:dyDescent="0.25">
      <c r="A992"/>
      <c r="I992" t="s">
        <v>3114</v>
      </c>
      <c r="J992" t="s">
        <v>153</v>
      </c>
      <c r="K992" t="s">
        <v>4258</v>
      </c>
      <c r="L992" t="s">
        <v>642</v>
      </c>
    </row>
    <row r="993" spans="1:12" x14ac:dyDescent="0.25">
      <c r="A993"/>
      <c r="I993" t="s">
        <v>3114</v>
      </c>
      <c r="J993" t="s">
        <v>153</v>
      </c>
      <c r="K993" t="s">
        <v>4264</v>
      </c>
      <c r="L993" t="s">
        <v>642</v>
      </c>
    </row>
    <row r="994" spans="1:12" x14ac:dyDescent="0.25">
      <c r="A994"/>
      <c r="I994" t="s">
        <v>3114</v>
      </c>
      <c r="J994" t="s">
        <v>153</v>
      </c>
      <c r="K994" t="s">
        <v>4288</v>
      </c>
      <c r="L994" t="s">
        <v>642</v>
      </c>
    </row>
    <row r="995" spans="1:12" x14ac:dyDescent="0.25">
      <c r="A995"/>
      <c r="I995" t="s">
        <v>3114</v>
      </c>
      <c r="J995" t="s">
        <v>180</v>
      </c>
      <c r="K995" t="s">
        <v>3262</v>
      </c>
      <c r="L995" t="s">
        <v>642</v>
      </c>
    </row>
    <row r="996" spans="1:12" x14ac:dyDescent="0.25">
      <c r="A996"/>
      <c r="I996" t="s">
        <v>3114</v>
      </c>
      <c r="J996" t="s">
        <v>180</v>
      </c>
      <c r="K996" t="s">
        <v>3459</v>
      </c>
      <c r="L996" t="s">
        <v>642</v>
      </c>
    </row>
    <row r="997" spans="1:12" x14ac:dyDescent="0.25">
      <c r="A997"/>
      <c r="I997" t="s">
        <v>3114</v>
      </c>
      <c r="J997" t="s">
        <v>134</v>
      </c>
      <c r="K997" t="s">
        <v>3247</v>
      </c>
      <c r="L997" t="s">
        <v>642</v>
      </c>
    </row>
    <row r="998" spans="1:12" x14ac:dyDescent="0.25">
      <c r="A998"/>
      <c r="I998" t="s">
        <v>3114</v>
      </c>
      <c r="J998" t="s">
        <v>134</v>
      </c>
      <c r="K998" t="s">
        <v>3256</v>
      </c>
      <c r="L998" t="s">
        <v>642</v>
      </c>
    </row>
    <row r="999" spans="1:12" x14ac:dyDescent="0.25">
      <c r="A999"/>
      <c r="I999" t="s">
        <v>3114</v>
      </c>
      <c r="J999" t="s">
        <v>134</v>
      </c>
      <c r="K999" t="s">
        <v>3426</v>
      </c>
      <c r="L999" t="s">
        <v>642</v>
      </c>
    </row>
    <row r="1000" spans="1:12" x14ac:dyDescent="0.25">
      <c r="A1000"/>
      <c r="I1000" t="s">
        <v>3114</v>
      </c>
      <c r="J1000" t="s">
        <v>134</v>
      </c>
      <c r="K1000" t="s">
        <v>3443</v>
      </c>
      <c r="L1000" t="s">
        <v>642</v>
      </c>
    </row>
    <row r="1001" spans="1:12" x14ac:dyDescent="0.25">
      <c r="A1001"/>
      <c r="I1001" t="s">
        <v>3114</v>
      </c>
      <c r="J1001" t="s">
        <v>134</v>
      </c>
      <c r="K1001" t="s">
        <v>3574</v>
      </c>
      <c r="L1001" t="s">
        <v>642</v>
      </c>
    </row>
    <row r="1002" spans="1:12" x14ac:dyDescent="0.25">
      <c r="A1002"/>
      <c r="I1002" t="s">
        <v>3114</v>
      </c>
      <c r="J1002" t="s">
        <v>134</v>
      </c>
      <c r="K1002" t="s">
        <v>3446</v>
      </c>
      <c r="L1002" t="s">
        <v>642</v>
      </c>
    </row>
    <row r="1003" spans="1:12" x14ac:dyDescent="0.25">
      <c r="A1003"/>
      <c r="I1003" t="s">
        <v>3114</v>
      </c>
      <c r="J1003" t="s">
        <v>137</v>
      </c>
      <c r="K1003" t="s">
        <v>3442</v>
      </c>
      <c r="L1003" t="s">
        <v>642</v>
      </c>
    </row>
    <row r="1004" spans="1:12" x14ac:dyDescent="0.25">
      <c r="A1004"/>
      <c r="I1004" t="s">
        <v>3114</v>
      </c>
      <c r="J1004" t="s">
        <v>137</v>
      </c>
      <c r="K1004" t="s">
        <v>3455</v>
      </c>
      <c r="L1004" t="s">
        <v>642</v>
      </c>
    </row>
    <row r="1005" spans="1:12" x14ac:dyDescent="0.25">
      <c r="A1005"/>
      <c r="I1005" t="s">
        <v>3114</v>
      </c>
      <c r="J1005" t="s">
        <v>137</v>
      </c>
      <c r="K1005" t="s">
        <v>3473</v>
      </c>
      <c r="L1005" t="s">
        <v>642</v>
      </c>
    </row>
    <row r="1006" spans="1:12" x14ac:dyDescent="0.25">
      <c r="A1006"/>
      <c r="I1006" t="s">
        <v>3114</v>
      </c>
      <c r="J1006" t="s">
        <v>137</v>
      </c>
      <c r="K1006" t="s">
        <v>3247</v>
      </c>
      <c r="L1006" t="s">
        <v>642</v>
      </c>
    </row>
    <row r="1007" spans="1:12" x14ac:dyDescent="0.25">
      <c r="A1007"/>
      <c r="I1007" t="s">
        <v>3114</v>
      </c>
      <c r="J1007" t="s">
        <v>139</v>
      </c>
      <c r="K1007" t="s">
        <v>3402</v>
      </c>
      <c r="L1007" t="s">
        <v>642</v>
      </c>
    </row>
    <row r="1008" spans="1:12" x14ac:dyDescent="0.25">
      <c r="A1008"/>
      <c r="I1008" t="s">
        <v>3114</v>
      </c>
      <c r="J1008" t="s">
        <v>139</v>
      </c>
      <c r="K1008" t="s">
        <v>3442</v>
      </c>
      <c r="L1008" t="s">
        <v>642</v>
      </c>
    </row>
    <row r="1009" spans="1:12" x14ac:dyDescent="0.25">
      <c r="A1009"/>
      <c r="I1009" t="s">
        <v>3114</v>
      </c>
      <c r="J1009" t="s">
        <v>139</v>
      </c>
      <c r="K1009" t="s">
        <v>3473</v>
      </c>
      <c r="L1009" t="s">
        <v>642</v>
      </c>
    </row>
    <row r="1010" spans="1:12" x14ac:dyDescent="0.25">
      <c r="A1010"/>
      <c r="I1010" t="s">
        <v>3114</v>
      </c>
      <c r="J1010" t="s">
        <v>139</v>
      </c>
      <c r="K1010" t="s">
        <v>3247</v>
      </c>
      <c r="L1010" t="s">
        <v>642</v>
      </c>
    </row>
    <row r="1011" spans="1:12" x14ac:dyDescent="0.25">
      <c r="A1011"/>
      <c r="I1011" t="s">
        <v>4757</v>
      </c>
      <c r="J1011" t="s">
        <v>538</v>
      </c>
      <c r="K1011" t="s">
        <v>4753</v>
      </c>
    </row>
    <row r="1012" spans="1:12" x14ac:dyDescent="0.25">
      <c r="A1012"/>
      <c r="J1012" t="s">
        <v>538</v>
      </c>
      <c r="K1012" t="s">
        <v>3879</v>
      </c>
    </row>
    <row r="1013" spans="1:12" x14ac:dyDescent="0.25">
      <c r="A1013"/>
      <c r="J1013" t="s">
        <v>538</v>
      </c>
      <c r="K1013" t="s">
        <v>4758</v>
      </c>
    </row>
    <row r="1014" spans="1:12" x14ac:dyDescent="0.25">
      <c r="A1014"/>
      <c r="J1014" t="s">
        <v>538</v>
      </c>
      <c r="K1014" t="s">
        <v>4759</v>
      </c>
    </row>
    <row r="1015" spans="1:12" x14ac:dyDescent="0.25">
      <c r="A1015"/>
      <c r="J1015" t="s">
        <v>538</v>
      </c>
      <c r="K1015" t="s">
        <v>4760</v>
      </c>
    </row>
    <row r="1016" spans="1:12" x14ac:dyDescent="0.25">
      <c r="A1016"/>
      <c r="J1016" t="s">
        <v>538</v>
      </c>
      <c r="K1016" t="s">
        <v>4761</v>
      </c>
    </row>
    <row r="1017" spans="1:12" x14ac:dyDescent="0.25">
      <c r="A1017"/>
      <c r="J1017" t="s">
        <v>538</v>
      </c>
      <c r="K1017" t="s">
        <v>4762</v>
      </c>
    </row>
    <row r="1018" spans="1:12" x14ac:dyDescent="0.25">
      <c r="A1018"/>
      <c r="J1018" t="s">
        <v>538</v>
      </c>
      <c r="K1018" t="s">
        <v>4763</v>
      </c>
    </row>
    <row r="1019" spans="1:12" x14ac:dyDescent="0.25">
      <c r="A1019"/>
      <c r="J1019" t="s">
        <v>538</v>
      </c>
      <c r="K1019" t="s">
        <v>4764</v>
      </c>
    </row>
    <row r="1020" spans="1:12" x14ac:dyDescent="0.25">
      <c r="A1020"/>
      <c r="J1020" t="s">
        <v>538</v>
      </c>
      <c r="K1020" t="s">
        <v>4765</v>
      </c>
    </row>
    <row r="1021" spans="1:12" x14ac:dyDescent="0.25">
      <c r="A1021"/>
      <c r="J1021" t="s">
        <v>538</v>
      </c>
      <c r="K1021" t="s">
        <v>4766</v>
      </c>
    </row>
    <row r="1022" spans="1:12" x14ac:dyDescent="0.25">
      <c r="A1022"/>
      <c r="J1022" t="s">
        <v>538</v>
      </c>
      <c r="K1022" t="s">
        <v>4767</v>
      </c>
    </row>
    <row r="1023" spans="1:12" x14ac:dyDescent="0.25">
      <c r="A1023"/>
      <c r="J1023" t="s">
        <v>538</v>
      </c>
      <c r="K1023" t="s">
        <v>4768</v>
      </c>
    </row>
    <row r="1024" spans="1:12" x14ac:dyDescent="0.25">
      <c r="A1024"/>
      <c r="J1024" t="s">
        <v>538</v>
      </c>
      <c r="K1024" t="s">
        <v>4769</v>
      </c>
    </row>
    <row r="1025" spans="1:11" x14ac:dyDescent="0.25">
      <c r="A1025"/>
      <c r="J1025" t="s">
        <v>538</v>
      </c>
      <c r="K1025" t="s">
        <v>4770</v>
      </c>
    </row>
    <row r="1026" spans="1:11" x14ac:dyDescent="0.25">
      <c r="A1026"/>
      <c r="J1026" t="s">
        <v>538</v>
      </c>
      <c r="K1026" t="s">
        <v>4771</v>
      </c>
    </row>
    <row r="1027" spans="1:11" x14ac:dyDescent="0.25">
      <c r="A1027"/>
      <c r="J1027" t="s">
        <v>538</v>
      </c>
      <c r="K1027" t="s">
        <v>4772</v>
      </c>
    </row>
    <row r="1028" spans="1:11" x14ac:dyDescent="0.25">
      <c r="A1028"/>
      <c r="J1028" t="s">
        <v>538</v>
      </c>
      <c r="K1028" t="s">
        <v>4773</v>
      </c>
    </row>
    <row r="1029" spans="1:11" x14ac:dyDescent="0.25">
      <c r="A1029"/>
      <c r="J1029" t="s">
        <v>538</v>
      </c>
      <c r="K1029" t="s">
        <v>4774</v>
      </c>
    </row>
    <row r="1030" spans="1:11" x14ac:dyDescent="0.25">
      <c r="A1030"/>
      <c r="J1030" t="s">
        <v>538</v>
      </c>
      <c r="K1030" t="s">
        <v>4775</v>
      </c>
    </row>
    <row r="1031" spans="1:11" x14ac:dyDescent="0.25">
      <c r="A1031"/>
      <c r="J1031" t="s">
        <v>538</v>
      </c>
      <c r="K1031" t="s">
        <v>4776</v>
      </c>
    </row>
    <row r="1032" spans="1:11" x14ac:dyDescent="0.25">
      <c r="A1032"/>
      <c r="J1032" t="s">
        <v>538</v>
      </c>
      <c r="K1032" t="s">
        <v>4777</v>
      </c>
    </row>
    <row r="1033" spans="1:11" x14ac:dyDescent="0.25">
      <c r="A1033"/>
      <c r="J1033" t="s">
        <v>538</v>
      </c>
      <c r="K1033" t="s">
        <v>4778</v>
      </c>
    </row>
    <row r="1034" spans="1:11" x14ac:dyDescent="0.25">
      <c r="A1034"/>
      <c r="J1034" t="s">
        <v>538</v>
      </c>
      <c r="K1034" t="s">
        <v>4779</v>
      </c>
    </row>
    <row r="1035" spans="1:11" x14ac:dyDescent="0.25">
      <c r="A1035"/>
      <c r="J1035" t="s">
        <v>538</v>
      </c>
      <c r="K1035" t="s">
        <v>4780</v>
      </c>
    </row>
    <row r="1036" spans="1:11" x14ac:dyDescent="0.25">
      <c r="A1036"/>
      <c r="J1036" t="s">
        <v>538</v>
      </c>
      <c r="K1036" t="s">
        <v>4781</v>
      </c>
    </row>
    <row r="1037" spans="1:11" x14ac:dyDescent="0.25">
      <c r="A1037"/>
      <c r="J1037" t="s">
        <v>538</v>
      </c>
      <c r="K1037" t="s">
        <v>4782</v>
      </c>
    </row>
    <row r="1038" spans="1:11" x14ac:dyDescent="0.25">
      <c r="A1038"/>
      <c r="J1038" t="s">
        <v>538</v>
      </c>
      <c r="K1038" t="s">
        <v>4783</v>
      </c>
    </row>
    <row r="1039" spans="1:11" x14ac:dyDescent="0.25">
      <c r="A1039"/>
      <c r="J1039" t="s">
        <v>538</v>
      </c>
      <c r="K1039" t="s">
        <v>4784</v>
      </c>
    </row>
    <row r="1040" spans="1:11" x14ac:dyDescent="0.25">
      <c r="A1040"/>
      <c r="J1040" t="s">
        <v>538</v>
      </c>
      <c r="K1040" t="s">
        <v>4785</v>
      </c>
    </row>
    <row r="1041" spans="1:11" x14ac:dyDescent="0.25">
      <c r="A1041"/>
      <c r="J1041" t="s">
        <v>538</v>
      </c>
      <c r="K1041" t="s">
        <v>4786</v>
      </c>
    </row>
    <row r="1042" spans="1:11" x14ac:dyDescent="0.25">
      <c r="A1042"/>
      <c r="J1042" t="s">
        <v>538</v>
      </c>
      <c r="K1042" t="s">
        <v>4787</v>
      </c>
    </row>
    <row r="1043" spans="1:11" x14ac:dyDescent="0.25">
      <c r="A1043"/>
      <c r="J1043" t="s">
        <v>538</v>
      </c>
      <c r="K1043" t="s">
        <v>4788</v>
      </c>
    </row>
    <row r="1044" spans="1:11" x14ac:dyDescent="0.25">
      <c r="A1044"/>
      <c r="J1044" t="s">
        <v>538</v>
      </c>
      <c r="K1044" t="s">
        <v>4789</v>
      </c>
    </row>
    <row r="1045" spans="1:11" x14ac:dyDescent="0.25">
      <c r="A1045"/>
      <c r="J1045" t="s">
        <v>538</v>
      </c>
      <c r="K1045" t="s">
        <v>4790</v>
      </c>
    </row>
    <row r="1046" spans="1:11" x14ac:dyDescent="0.25">
      <c r="A1046"/>
      <c r="J1046" t="s">
        <v>538</v>
      </c>
      <c r="K1046" t="s">
        <v>4791</v>
      </c>
    </row>
    <row r="1047" spans="1:11" x14ac:dyDescent="0.25">
      <c r="A1047"/>
      <c r="J1047" t="s">
        <v>538</v>
      </c>
      <c r="K1047" t="s">
        <v>4792</v>
      </c>
    </row>
    <row r="1048" spans="1:11" x14ac:dyDescent="0.25">
      <c r="A1048"/>
      <c r="J1048" t="s">
        <v>538</v>
      </c>
      <c r="K1048" t="s">
        <v>4793</v>
      </c>
    </row>
    <row r="1049" spans="1:11" x14ac:dyDescent="0.25">
      <c r="A1049"/>
      <c r="J1049" t="s">
        <v>538</v>
      </c>
      <c r="K1049" t="s">
        <v>4794</v>
      </c>
    </row>
    <row r="1050" spans="1:11" x14ac:dyDescent="0.25">
      <c r="A1050"/>
      <c r="J1050" t="s">
        <v>538</v>
      </c>
      <c r="K1050" t="s">
        <v>4795</v>
      </c>
    </row>
    <row r="1051" spans="1:11" x14ac:dyDescent="0.25">
      <c r="A1051"/>
      <c r="J1051" t="s">
        <v>538</v>
      </c>
      <c r="K1051" t="s">
        <v>4796</v>
      </c>
    </row>
    <row r="1052" spans="1:11" x14ac:dyDescent="0.25">
      <c r="A1052"/>
      <c r="J1052" t="s">
        <v>538</v>
      </c>
      <c r="K1052" t="s">
        <v>4797</v>
      </c>
    </row>
    <row r="1053" spans="1:11" x14ac:dyDescent="0.25">
      <c r="A1053"/>
      <c r="J1053" t="s">
        <v>538</v>
      </c>
      <c r="K1053" t="s">
        <v>4798</v>
      </c>
    </row>
    <row r="1054" spans="1:11" x14ac:dyDescent="0.25">
      <c r="A1054"/>
      <c r="J1054" t="s">
        <v>538</v>
      </c>
      <c r="K1054" t="s">
        <v>4799</v>
      </c>
    </row>
    <row r="1055" spans="1:11" x14ac:dyDescent="0.25">
      <c r="A1055"/>
      <c r="J1055" t="s">
        <v>538</v>
      </c>
      <c r="K1055" t="s">
        <v>4800</v>
      </c>
    </row>
    <row r="1056" spans="1:11" x14ac:dyDescent="0.25">
      <c r="A1056"/>
      <c r="J1056" t="s">
        <v>538</v>
      </c>
      <c r="K1056" t="s">
        <v>4801</v>
      </c>
    </row>
    <row r="1057" spans="1:11" x14ac:dyDescent="0.25">
      <c r="A1057"/>
      <c r="J1057" t="s">
        <v>538</v>
      </c>
      <c r="K1057" t="s">
        <v>4802</v>
      </c>
    </row>
    <row r="1058" spans="1:11" x14ac:dyDescent="0.25">
      <c r="A1058"/>
      <c r="J1058" t="s">
        <v>538</v>
      </c>
      <c r="K1058" t="s">
        <v>4803</v>
      </c>
    </row>
    <row r="1059" spans="1:11" x14ac:dyDescent="0.25">
      <c r="A1059"/>
      <c r="J1059" t="s">
        <v>538</v>
      </c>
      <c r="K1059" t="s">
        <v>4804</v>
      </c>
    </row>
    <row r="1060" spans="1:11" x14ac:dyDescent="0.25">
      <c r="A1060"/>
      <c r="J1060" t="s">
        <v>538</v>
      </c>
      <c r="K1060" t="s">
        <v>4805</v>
      </c>
    </row>
    <row r="1061" spans="1:11" x14ac:dyDescent="0.25">
      <c r="A1061"/>
      <c r="J1061" t="s">
        <v>538</v>
      </c>
      <c r="K1061" t="s">
        <v>4806</v>
      </c>
    </row>
    <row r="1062" spans="1:11" x14ac:dyDescent="0.25">
      <c r="A1062"/>
      <c r="J1062" t="s">
        <v>538</v>
      </c>
      <c r="K1062" t="s">
        <v>4807</v>
      </c>
    </row>
    <row r="1063" spans="1:11" x14ac:dyDescent="0.25">
      <c r="A1063"/>
      <c r="J1063" t="s">
        <v>538</v>
      </c>
      <c r="K1063" t="s">
        <v>4808</v>
      </c>
    </row>
    <row r="1064" spans="1:11" x14ac:dyDescent="0.25">
      <c r="A1064"/>
      <c r="J1064" t="s">
        <v>538</v>
      </c>
      <c r="K1064" t="s">
        <v>4809</v>
      </c>
    </row>
    <row r="1065" spans="1:11" x14ac:dyDescent="0.25">
      <c r="A1065"/>
      <c r="J1065" t="s">
        <v>538</v>
      </c>
      <c r="K1065" t="s">
        <v>4810</v>
      </c>
    </row>
    <row r="1066" spans="1:11" x14ac:dyDescent="0.25">
      <c r="A1066"/>
      <c r="J1066" t="s">
        <v>538</v>
      </c>
      <c r="K1066" t="s">
        <v>4811</v>
      </c>
    </row>
    <row r="1067" spans="1:11" x14ac:dyDescent="0.25">
      <c r="A1067"/>
      <c r="J1067" t="s">
        <v>538</v>
      </c>
      <c r="K1067" t="s">
        <v>4812</v>
      </c>
    </row>
    <row r="1068" spans="1:11" x14ac:dyDescent="0.25">
      <c r="A1068"/>
      <c r="J1068" t="s">
        <v>538</v>
      </c>
      <c r="K1068" t="s">
        <v>4813</v>
      </c>
    </row>
    <row r="1069" spans="1:11" x14ac:dyDescent="0.25">
      <c r="A1069"/>
      <c r="J1069" t="s">
        <v>538</v>
      </c>
      <c r="K1069" t="s">
        <v>4814</v>
      </c>
    </row>
    <row r="1070" spans="1:11" x14ac:dyDescent="0.25">
      <c r="A1070"/>
      <c r="J1070" t="s">
        <v>538</v>
      </c>
      <c r="K1070" t="s">
        <v>4815</v>
      </c>
    </row>
    <row r="1071" spans="1:11" x14ac:dyDescent="0.25">
      <c r="A1071"/>
      <c r="J1071" t="s">
        <v>538</v>
      </c>
      <c r="K1071" t="s">
        <v>4816</v>
      </c>
    </row>
    <row r="1072" spans="1:11" x14ac:dyDescent="0.25">
      <c r="A1072"/>
      <c r="J1072" t="s">
        <v>538</v>
      </c>
      <c r="K1072" t="s">
        <v>4817</v>
      </c>
    </row>
    <row r="1073" spans="1:11" x14ac:dyDescent="0.25">
      <c r="A1073"/>
      <c r="J1073" t="s">
        <v>538</v>
      </c>
      <c r="K1073" t="s">
        <v>4818</v>
      </c>
    </row>
    <row r="1074" spans="1:11" x14ac:dyDescent="0.25">
      <c r="A1074"/>
      <c r="J1074" t="s">
        <v>538</v>
      </c>
      <c r="K1074" t="s">
        <v>4819</v>
      </c>
    </row>
    <row r="1075" spans="1:11" x14ac:dyDescent="0.25">
      <c r="A1075"/>
      <c r="J1075" t="s">
        <v>538</v>
      </c>
      <c r="K1075" t="s">
        <v>4820</v>
      </c>
    </row>
    <row r="1076" spans="1:11" x14ac:dyDescent="0.25">
      <c r="A1076"/>
      <c r="J1076" t="s">
        <v>538</v>
      </c>
      <c r="K1076" t="s">
        <v>4821</v>
      </c>
    </row>
    <row r="1077" spans="1:11" x14ac:dyDescent="0.25">
      <c r="A1077"/>
      <c r="J1077" t="s">
        <v>538</v>
      </c>
      <c r="K1077" t="s">
        <v>4822</v>
      </c>
    </row>
    <row r="1078" spans="1:11" x14ac:dyDescent="0.25">
      <c r="A1078"/>
      <c r="J1078" t="s">
        <v>538</v>
      </c>
      <c r="K1078" t="s">
        <v>4823</v>
      </c>
    </row>
    <row r="1079" spans="1:11" x14ac:dyDescent="0.25">
      <c r="A1079"/>
      <c r="J1079" t="s">
        <v>538</v>
      </c>
      <c r="K1079" t="s">
        <v>4824</v>
      </c>
    </row>
    <row r="1080" spans="1:11" x14ac:dyDescent="0.25">
      <c r="A1080"/>
      <c r="J1080" t="s">
        <v>538</v>
      </c>
      <c r="K1080" t="s">
        <v>4825</v>
      </c>
    </row>
    <row r="1081" spans="1:11" x14ac:dyDescent="0.25">
      <c r="A1081"/>
      <c r="J1081" t="s">
        <v>538</v>
      </c>
      <c r="K1081" t="s">
        <v>4826</v>
      </c>
    </row>
    <row r="1082" spans="1:11" x14ac:dyDescent="0.25">
      <c r="A1082"/>
      <c r="J1082" t="s">
        <v>538</v>
      </c>
      <c r="K1082" t="s">
        <v>4827</v>
      </c>
    </row>
    <row r="1083" spans="1:11" x14ac:dyDescent="0.25">
      <c r="A1083"/>
      <c r="J1083" t="s">
        <v>538</v>
      </c>
      <c r="K1083" t="s">
        <v>4828</v>
      </c>
    </row>
    <row r="1084" spans="1:11" x14ac:dyDescent="0.25">
      <c r="A1084"/>
      <c r="J1084" t="s">
        <v>538</v>
      </c>
      <c r="K1084" t="s">
        <v>4829</v>
      </c>
    </row>
    <row r="1085" spans="1:11" x14ac:dyDescent="0.25">
      <c r="A1085"/>
      <c r="J1085" t="s">
        <v>538</v>
      </c>
      <c r="K1085" t="s">
        <v>4830</v>
      </c>
    </row>
    <row r="1086" spans="1:11" x14ac:dyDescent="0.25">
      <c r="A1086"/>
      <c r="J1086" t="s">
        <v>538</v>
      </c>
      <c r="K1086" t="s">
        <v>4831</v>
      </c>
    </row>
    <row r="1087" spans="1:11" x14ac:dyDescent="0.25">
      <c r="A1087"/>
      <c r="J1087" t="s">
        <v>538</v>
      </c>
      <c r="K1087" t="s">
        <v>4832</v>
      </c>
    </row>
    <row r="1088" spans="1:11" x14ac:dyDescent="0.25">
      <c r="A1088"/>
      <c r="J1088" t="s">
        <v>538</v>
      </c>
      <c r="K1088" t="s">
        <v>4833</v>
      </c>
    </row>
    <row r="1089" spans="1:11" x14ac:dyDescent="0.25">
      <c r="A1089"/>
      <c r="J1089" t="s">
        <v>538</v>
      </c>
      <c r="K1089" t="s">
        <v>4834</v>
      </c>
    </row>
    <row r="1090" spans="1:11" x14ac:dyDescent="0.25">
      <c r="A1090"/>
      <c r="J1090" t="s">
        <v>538</v>
      </c>
      <c r="K1090" t="s">
        <v>4835</v>
      </c>
    </row>
    <row r="1091" spans="1:11" x14ac:dyDescent="0.25">
      <c r="A1091"/>
      <c r="J1091" t="s">
        <v>538</v>
      </c>
      <c r="K1091" t="s">
        <v>4836</v>
      </c>
    </row>
    <row r="1092" spans="1:11" x14ac:dyDescent="0.25">
      <c r="A1092"/>
      <c r="J1092" t="s">
        <v>538</v>
      </c>
      <c r="K1092" t="s">
        <v>4837</v>
      </c>
    </row>
    <row r="1093" spans="1:11" x14ac:dyDescent="0.25">
      <c r="A1093"/>
      <c r="J1093" t="s">
        <v>538</v>
      </c>
      <c r="K1093" t="s">
        <v>4838</v>
      </c>
    </row>
    <row r="1094" spans="1:11" x14ac:dyDescent="0.25">
      <c r="A1094"/>
      <c r="J1094" t="s">
        <v>538</v>
      </c>
      <c r="K1094" t="s">
        <v>4839</v>
      </c>
    </row>
    <row r="1095" spans="1:11" x14ac:dyDescent="0.25">
      <c r="A1095"/>
      <c r="J1095" t="s">
        <v>538</v>
      </c>
      <c r="K1095" t="s">
        <v>4840</v>
      </c>
    </row>
    <row r="1096" spans="1:11" x14ac:dyDescent="0.25">
      <c r="A1096"/>
      <c r="J1096" t="s">
        <v>538</v>
      </c>
      <c r="K1096" t="s">
        <v>4841</v>
      </c>
    </row>
    <row r="1097" spans="1:11" x14ac:dyDescent="0.25">
      <c r="A1097"/>
      <c r="J1097" t="s">
        <v>538</v>
      </c>
      <c r="K1097" t="s">
        <v>4842</v>
      </c>
    </row>
    <row r="1098" spans="1:11" x14ac:dyDescent="0.25">
      <c r="A1098"/>
      <c r="J1098" t="s">
        <v>538</v>
      </c>
      <c r="K1098" t="s">
        <v>4843</v>
      </c>
    </row>
    <row r="1099" spans="1:11" x14ac:dyDescent="0.25">
      <c r="A1099"/>
      <c r="J1099" t="s">
        <v>538</v>
      </c>
      <c r="K1099" t="s">
        <v>4844</v>
      </c>
    </row>
    <row r="1100" spans="1:11" x14ac:dyDescent="0.25">
      <c r="A1100"/>
      <c r="J1100" t="s">
        <v>538</v>
      </c>
      <c r="K1100" t="s">
        <v>4845</v>
      </c>
    </row>
    <row r="1101" spans="1:11" x14ac:dyDescent="0.25">
      <c r="A1101"/>
      <c r="J1101" t="s">
        <v>538</v>
      </c>
      <c r="K1101" t="s">
        <v>4846</v>
      </c>
    </row>
    <row r="1102" spans="1:11" x14ac:dyDescent="0.25">
      <c r="A1102"/>
      <c r="J1102" t="s">
        <v>538</v>
      </c>
      <c r="K1102" t="s">
        <v>4847</v>
      </c>
    </row>
    <row r="1103" spans="1:11" x14ac:dyDescent="0.25">
      <c r="A1103"/>
      <c r="J1103" t="s">
        <v>538</v>
      </c>
      <c r="K1103" t="s">
        <v>4848</v>
      </c>
    </row>
    <row r="1104" spans="1:11" x14ac:dyDescent="0.25">
      <c r="A1104"/>
      <c r="J1104" t="s">
        <v>538</v>
      </c>
      <c r="K1104" t="s">
        <v>4849</v>
      </c>
    </row>
    <row r="1105" spans="1:11" x14ac:dyDescent="0.25">
      <c r="A1105"/>
      <c r="J1105" t="s">
        <v>538</v>
      </c>
      <c r="K1105" t="s">
        <v>4850</v>
      </c>
    </row>
    <row r="1106" spans="1:11" x14ac:dyDescent="0.25">
      <c r="A1106"/>
      <c r="J1106" t="s">
        <v>538</v>
      </c>
      <c r="K1106" t="s">
        <v>4851</v>
      </c>
    </row>
    <row r="1107" spans="1:11" x14ac:dyDescent="0.25">
      <c r="A1107"/>
      <c r="J1107" t="s">
        <v>538</v>
      </c>
      <c r="K1107" t="s">
        <v>4852</v>
      </c>
    </row>
    <row r="1108" spans="1:11" x14ac:dyDescent="0.25">
      <c r="A1108"/>
      <c r="J1108" t="s">
        <v>538</v>
      </c>
      <c r="K1108" t="s">
        <v>4853</v>
      </c>
    </row>
    <row r="1109" spans="1:11" x14ac:dyDescent="0.25">
      <c r="A1109"/>
      <c r="J1109" t="s">
        <v>538</v>
      </c>
      <c r="K1109" t="s">
        <v>4854</v>
      </c>
    </row>
    <row r="1110" spans="1:11" x14ac:dyDescent="0.25">
      <c r="A1110"/>
      <c r="J1110" t="s">
        <v>538</v>
      </c>
      <c r="K1110" t="s">
        <v>4855</v>
      </c>
    </row>
    <row r="1111" spans="1:11" x14ac:dyDescent="0.25">
      <c r="A1111"/>
      <c r="J1111" t="s">
        <v>538</v>
      </c>
      <c r="K1111" t="s">
        <v>4856</v>
      </c>
    </row>
    <row r="1112" spans="1:11" x14ac:dyDescent="0.25">
      <c r="A1112"/>
      <c r="J1112" t="s">
        <v>538</v>
      </c>
      <c r="K1112" t="s">
        <v>4857</v>
      </c>
    </row>
    <row r="1113" spans="1:11" x14ac:dyDescent="0.25">
      <c r="A1113"/>
      <c r="J1113" t="s">
        <v>538</v>
      </c>
      <c r="K1113" t="s">
        <v>4858</v>
      </c>
    </row>
    <row r="1114" spans="1:11" x14ac:dyDescent="0.25">
      <c r="A1114"/>
      <c r="J1114" t="s">
        <v>538</v>
      </c>
      <c r="K1114" t="s">
        <v>4859</v>
      </c>
    </row>
    <row r="1115" spans="1:11" x14ac:dyDescent="0.25">
      <c r="A1115"/>
      <c r="J1115" t="s">
        <v>538</v>
      </c>
      <c r="K1115" t="s">
        <v>4860</v>
      </c>
    </row>
    <row r="1116" spans="1:11" x14ac:dyDescent="0.25">
      <c r="A1116"/>
      <c r="J1116" t="s">
        <v>538</v>
      </c>
      <c r="K1116" t="s">
        <v>4861</v>
      </c>
    </row>
    <row r="1117" spans="1:11" x14ac:dyDescent="0.25">
      <c r="A1117"/>
      <c r="J1117" t="s">
        <v>538</v>
      </c>
      <c r="K1117" t="s">
        <v>4862</v>
      </c>
    </row>
    <row r="1118" spans="1:11" x14ac:dyDescent="0.25">
      <c r="A1118"/>
      <c r="J1118" t="s">
        <v>538</v>
      </c>
      <c r="K1118" t="s">
        <v>4863</v>
      </c>
    </row>
    <row r="1119" spans="1:11" x14ac:dyDescent="0.25">
      <c r="A1119"/>
      <c r="J1119" t="s">
        <v>538</v>
      </c>
      <c r="K1119" t="s">
        <v>4864</v>
      </c>
    </row>
    <row r="1120" spans="1:11" x14ac:dyDescent="0.25">
      <c r="A1120"/>
      <c r="J1120" t="s">
        <v>538</v>
      </c>
      <c r="K1120" t="s">
        <v>4865</v>
      </c>
    </row>
    <row r="1121" spans="1:11" x14ac:dyDescent="0.25">
      <c r="A1121"/>
      <c r="J1121" t="s">
        <v>538</v>
      </c>
      <c r="K1121" t="s">
        <v>4866</v>
      </c>
    </row>
    <row r="1122" spans="1:11" x14ac:dyDescent="0.25">
      <c r="A1122"/>
      <c r="J1122" t="s">
        <v>538</v>
      </c>
      <c r="K1122" t="s">
        <v>4867</v>
      </c>
    </row>
    <row r="1123" spans="1:11" x14ac:dyDescent="0.25">
      <c r="A1123"/>
      <c r="J1123" t="s">
        <v>538</v>
      </c>
      <c r="K1123" t="s">
        <v>4868</v>
      </c>
    </row>
    <row r="1124" spans="1:11" x14ac:dyDescent="0.25">
      <c r="A1124"/>
      <c r="J1124" t="s">
        <v>538</v>
      </c>
      <c r="K1124" t="s">
        <v>4869</v>
      </c>
    </row>
    <row r="1125" spans="1:11" x14ac:dyDescent="0.25">
      <c r="A1125"/>
      <c r="J1125" t="s">
        <v>538</v>
      </c>
      <c r="K1125" t="s">
        <v>4870</v>
      </c>
    </row>
    <row r="1126" spans="1:11" x14ac:dyDescent="0.25">
      <c r="A1126"/>
      <c r="J1126" t="s">
        <v>538</v>
      </c>
      <c r="K1126" t="s">
        <v>4871</v>
      </c>
    </row>
    <row r="1127" spans="1:11" x14ac:dyDescent="0.25">
      <c r="A1127"/>
      <c r="J1127" t="s">
        <v>538</v>
      </c>
      <c r="K1127" t="s">
        <v>4872</v>
      </c>
    </row>
    <row r="1128" spans="1:11" x14ac:dyDescent="0.25">
      <c r="A1128"/>
      <c r="J1128" t="s">
        <v>538</v>
      </c>
      <c r="K1128" t="s">
        <v>4873</v>
      </c>
    </row>
    <row r="1129" spans="1:11" x14ac:dyDescent="0.25">
      <c r="A1129"/>
      <c r="J1129" t="s">
        <v>538</v>
      </c>
      <c r="K1129" t="s">
        <v>4874</v>
      </c>
    </row>
    <row r="1130" spans="1:11" x14ac:dyDescent="0.25">
      <c r="A1130"/>
      <c r="J1130" t="s">
        <v>538</v>
      </c>
      <c r="K1130" t="s">
        <v>4875</v>
      </c>
    </row>
    <row r="1131" spans="1:11" x14ac:dyDescent="0.25">
      <c r="A1131"/>
      <c r="J1131" t="s">
        <v>538</v>
      </c>
      <c r="K1131" t="s">
        <v>4876</v>
      </c>
    </row>
    <row r="1132" spans="1:11" x14ac:dyDescent="0.25">
      <c r="A1132"/>
      <c r="J1132" t="s">
        <v>538</v>
      </c>
      <c r="K1132" t="s">
        <v>4877</v>
      </c>
    </row>
    <row r="1133" spans="1:11" x14ac:dyDescent="0.25">
      <c r="A1133"/>
      <c r="J1133" t="s">
        <v>538</v>
      </c>
      <c r="K1133" t="s">
        <v>4878</v>
      </c>
    </row>
    <row r="1134" spans="1:11" x14ac:dyDescent="0.25">
      <c r="A1134"/>
      <c r="J1134" t="s">
        <v>538</v>
      </c>
      <c r="K1134" t="s">
        <v>4879</v>
      </c>
    </row>
    <row r="1135" spans="1:11" x14ac:dyDescent="0.25">
      <c r="A1135"/>
      <c r="J1135" t="s">
        <v>538</v>
      </c>
      <c r="K1135" t="s">
        <v>4880</v>
      </c>
    </row>
    <row r="1136" spans="1:11" x14ac:dyDescent="0.25">
      <c r="A1136"/>
      <c r="J1136" t="s">
        <v>538</v>
      </c>
      <c r="K1136" t="s">
        <v>4881</v>
      </c>
    </row>
    <row r="1137" spans="1:11" x14ac:dyDescent="0.25">
      <c r="A1137"/>
      <c r="J1137" t="s">
        <v>538</v>
      </c>
      <c r="K1137" t="s">
        <v>4882</v>
      </c>
    </row>
    <row r="1138" spans="1:11" x14ac:dyDescent="0.25">
      <c r="A1138"/>
      <c r="J1138" t="s">
        <v>538</v>
      </c>
      <c r="K1138" t="s">
        <v>4883</v>
      </c>
    </row>
    <row r="1139" spans="1:11" x14ac:dyDescent="0.25">
      <c r="A1139"/>
      <c r="J1139" t="s">
        <v>538</v>
      </c>
      <c r="K1139" t="s">
        <v>4884</v>
      </c>
    </row>
    <row r="1140" spans="1:11" x14ac:dyDescent="0.25">
      <c r="A1140"/>
      <c r="J1140" t="s">
        <v>538</v>
      </c>
      <c r="K1140" t="s">
        <v>4885</v>
      </c>
    </row>
    <row r="1141" spans="1:11" x14ac:dyDescent="0.25">
      <c r="A1141"/>
      <c r="J1141" t="s">
        <v>538</v>
      </c>
      <c r="K1141" t="s">
        <v>4886</v>
      </c>
    </row>
    <row r="1142" spans="1:11" x14ac:dyDescent="0.25">
      <c r="A1142"/>
      <c r="J1142" t="s">
        <v>538</v>
      </c>
      <c r="K1142" t="s">
        <v>4887</v>
      </c>
    </row>
    <row r="1143" spans="1:11" x14ac:dyDescent="0.25">
      <c r="A1143"/>
      <c r="J1143" t="s">
        <v>538</v>
      </c>
      <c r="K1143" t="s">
        <v>4888</v>
      </c>
    </row>
    <row r="1144" spans="1:11" x14ac:dyDescent="0.25">
      <c r="A1144"/>
      <c r="J1144" t="s">
        <v>538</v>
      </c>
      <c r="K1144" t="s">
        <v>4889</v>
      </c>
    </row>
    <row r="1145" spans="1:11" x14ac:dyDescent="0.25">
      <c r="A1145"/>
      <c r="J1145" t="s">
        <v>538</v>
      </c>
      <c r="K1145" t="s">
        <v>4890</v>
      </c>
    </row>
    <row r="1146" spans="1:11" x14ac:dyDescent="0.25">
      <c r="A1146"/>
      <c r="J1146" t="s">
        <v>538</v>
      </c>
      <c r="K1146" t="s">
        <v>4891</v>
      </c>
    </row>
    <row r="1147" spans="1:11" x14ac:dyDescent="0.25">
      <c r="A1147"/>
      <c r="J1147" t="s">
        <v>538</v>
      </c>
      <c r="K1147" t="s">
        <v>4892</v>
      </c>
    </row>
    <row r="1148" spans="1:11" x14ac:dyDescent="0.25">
      <c r="A1148"/>
      <c r="J1148" t="s">
        <v>538</v>
      </c>
      <c r="K1148" t="s">
        <v>4893</v>
      </c>
    </row>
    <row r="1149" spans="1:11" x14ac:dyDescent="0.25">
      <c r="A1149"/>
      <c r="J1149" t="s">
        <v>538</v>
      </c>
      <c r="K1149" t="s">
        <v>4894</v>
      </c>
    </row>
    <row r="1150" spans="1:11" x14ac:dyDescent="0.25">
      <c r="A1150"/>
      <c r="J1150" t="s">
        <v>538</v>
      </c>
      <c r="K1150" t="s">
        <v>4895</v>
      </c>
    </row>
    <row r="1151" spans="1:11" x14ac:dyDescent="0.25">
      <c r="A1151"/>
      <c r="J1151" t="s">
        <v>538</v>
      </c>
      <c r="K1151" t="s">
        <v>4896</v>
      </c>
    </row>
    <row r="1152" spans="1:11" x14ac:dyDescent="0.25">
      <c r="A1152"/>
      <c r="J1152" t="s">
        <v>538</v>
      </c>
      <c r="K1152" t="s">
        <v>4897</v>
      </c>
    </row>
    <row r="1153" spans="1:11" x14ac:dyDescent="0.25">
      <c r="A1153"/>
      <c r="J1153" t="s">
        <v>538</v>
      </c>
      <c r="K1153" t="s">
        <v>4898</v>
      </c>
    </row>
    <row r="1154" spans="1:11" x14ac:dyDescent="0.25">
      <c r="A1154"/>
      <c r="J1154" t="s">
        <v>538</v>
      </c>
      <c r="K1154" t="s">
        <v>4899</v>
      </c>
    </row>
    <row r="1155" spans="1:11" x14ac:dyDescent="0.25">
      <c r="A1155"/>
      <c r="J1155" t="s">
        <v>538</v>
      </c>
      <c r="K1155" t="s">
        <v>4900</v>
      </c>
    </row>
    <row r="1156" spans="1:11" x14ac:dyDescent="0.25">
      <c r="A1156"/>
      <c r="J1156" t="s">
        <v>538</v>
      </c>
      <c r="K1156" t="s">
        <v>4901</v>
      </c>
    </row>
    <row r="1157" spans="1:11" x14ac:dyDescent="0.25">
      <c r="A1157"/>
      <c r="J1157" t="s">
        <v>538</v>
      </c>
      <c r="K1157" t="s">
        <v>4902</v>
      </c>
    </row>
    <row r="1158" spans="1:11" x14ac:dyDescent="0.25">
      <c r="A1158"/>
      <c r="J1158" t="s">
        <v>538</v>
      </c>
      <c r="K1158" t="s">
        <v>4903</v>
      </c>
    </row>
    <row r="1159" spans="1:11" x14ac:dyDescent="0.25">
      <c r="A1159"/>
      <c r="J1159" t="s">
        <v>538</v>
      </c>
      <c r="K1159" t="s">
        <v>4904</v>
      </c>
    </row>
    <row r="1160" spans="1:11" x14ac:dyDescent="0.25">
      <c r="A1160"/>
      <c r="J1160" t="s">
        <v>538</v>
      </c>
      <c r="K1160" t="s">
        <v>4905</v>
      </c>
    </row>
    <row r="1161" spans="1:11" x14ac:dyDescent="0.25">
      <c r="A1161"/>
      <c r="J1161" t="s">
        <v>538</v>
      </c>
      <c r="K1161" t="s">
        <v>4906</v>
      </c>
    </row>
    <row r="1162" spans="1:11" x14ac:dyDescent="0.25">
      <c r="A1162"/>
      <c r="J1162" t="s">
        <v>538</v>
      </c>
      <c r="K1162" t="s">
        <v>4907</v>
      </c>
    </row>
    <row r="1163" spans="1:11" x14ac:dyDescent="0.25">
      <c r="A1163"/>
      <c r="J1163" t="s">
        <v>538</v>
      </c>
      <c r="K1163" t="s">
        <v>4908</v>
      </c>
    </row>
    <row r="1164" spans="1:11" x14ac:dyDescent="0.25">
      <c r="A1164"/>
      <c r="J1164" t="s">
        <v>538</v>
      </c>
      <c r="K1164" t="s">
        <v>4909</v>
      </c>
    </row>
    <row r="1165" spans="1:11" x14ac:dyDescent="0.25">
      <c r="A1165"/>
      <c r="J1165" t="s">
        <v>538</v>
      </c>
      <c r="K1165" t="s">
        <v>4910</v>
      </c>
    </row>
    <row r="1166" spans="1:11" x14ac:dyDescent="0.25">
      <c r="A1166"/>
      <c r="J1166" t="s">
        <v>538</v>
      </c>
      <c r="K1166" t="s">
        <v>4911</v>
      </c>
    </row>
    <row r="1167" spans="1:11" x14ac:dyDescent="0.25">
      <c r="A1167"/>
      <c r="J1167" t="s">
        <v>538</v>
      </c>
      <c r="K1167" t="s">
        <v>4912</v>
      </c>
    </row>
    <row r="1168" spans="1:11" x14ac:dyDescent="0.25">
      <c r="A1168"/>
      <c r="J1168" t="s">
        <v>538</v>
      </c>
      <c r="K1168" t="s">
        <v>4913</v>
      </c>
    </row>
    <row r="1169" spans="1:11" x14ac:dyDescent="0.25">
      <c r="A1169"/>
      <c r="J1169" t="s">
        <v>538</v>
      </c>
      <c r="K1169" t="s">
        <v>4914</v>
      </c>
    </row>
    <row r="1170" spans="1:11" x14ac:dyDescent="0.25">
      <c r="A1170"/>
      <c r="J1170" t="s">
        <v>538</v>
      </c>
      <c r="K1170" t="s">
        <v>4915</v>
      </c>
    </row>
    <row r="1171" spans="1:11" x14ac:dyDescent="0.25">
      <c r="A1171"/>
      <c r="J1171" t="s">
        <v>538</v>
      </c>
      <c r="K1171" t="s">
        <v>4916</v>
      </c>
    </row>
    <row r="1172" spans="1:11" x14ac:dyDescent="0.25">
      <c r="A1172"/>
      <c r="J1172" t="s">
        <v>538</v>
      </c>
      <c r="K1172" t="s">
        <v>4917</v>
      </c>
    </row>
    <row r="1173" spans="1:11" x14ac:dyDescent="0.25">
      <c r="A1173"/>
      <c r="J1173" t="s">
        <v>538</v>
      </c>
      <c r="K1173" t="s">
        <v>4918</v>
      </c>
    </row>
    <row r="1174" spans="1:11" x14ac:dyDescent="0.25">
      <c r="A1174"/>
      <c r="J1174" t="s">
        <v>538</v>
      </c>
      <c r="K1174" t="s">
        <v>4919</v>
      </c>
    </row>
    <row r="1175" spans="1:11" x14ac:dyDescent="0.25">
      <c r="A1175"/>
      <c r="J1175" t="s">
        <v>538</v>
      </c>
      <c r="K1175" t="s">
        <v>4920</v>
      </c>
    </row>
    <row r="1176" spans="1:11" x14ac:dyDescent="0.25">
      <c r="A1176"/>
      <c r="J1176" t="s">
        <v>538</v>
      </c>
      <c r="K1176" t="s">
        <v>4921</v>
      </c>
    </row>
    <row r="1177" spans="1:11" x14ac:dyDescent="0.25">
      <c r="A1177"/>
      <c r="J1177" t="s">
        <v>538</v>
      </c>
      <c r="K1177" t="s">
        <v>4922</v>
      </c>
    </row>
    <row r="1178" spans="1:11" x14ac:dyDescent="0.25">
      <c r="A1178"/>
      <c r="J1178" t="s">
        <v>538</v>
      </c>
      <c r="K1178" t="s">
        <v>4923</v>
      </c>
    </row>
    <row r="1179" spans="1:11" x14ac:dyDescent="0.25">
      <c r="A1179"/>
      <c r="J1179" t="s">
        <v>538</v>
      </c>
      <c r="K1179" t="s">
        <v>4924</v>
      </c>
    </row>
    <row r="1180" spans="1:11" x14ac:dyDescent="0.25">
      <c r="A1180"/>
      <c r="J1180" t="s">
        <v>538</v>
      </c>
      <c r="K1180" t="s">
        <v>4925</v>
      </c>
    </row>
    <row r="1181" spans="1:11" x14ac:dyDescent="0.25">
      <c r="A1181"/>
      <c r="J1181" t="s">
        <v>538</v>
      </c>
      <c r="K1181" t="s">
        <v>4926</v>
      </c>
    </row>
    <row r="1182" spans="1:11" x14ac:dyDescent="0.25">
      <c r="A1182"/>
      <c r="J1182" t="s">
        <v>538</v>
      </c>
      <c r="K1182" t="s">
        <v>4927</v>
      </c>
    </row>
    <row r="1183" spans="1:11" x14ac:dyDescent="0.25">
      <c r="A1183"/>
      <c r="J1183" t="s">
        <v>538</v>
      </c>
      <c r="K1183" t="s">
        <v>4928</v>
      </c>
    </row>
    <row r="1184" spans="1:11" x14ac:dyDescent="0.25">
      <c r="A1184"/>
      <c r="J1184" t="s">
        <v>538</v>
      </c>
      <c r="K1184" t="s">
        <v>4929</v>
      </c>
    </row>
    <row r="1185" spans="1:11" x14ac:dyDescent="0.25">
      <c r="A1185"/>
      <c r="J1185" t="s">
        <v>538</v>
      </c>
      <c r="K1185" t="s">
        <v>4930</v>
      </c>
    </row>
    <row r="1186" spans="1:11" x14ac:dyDescent="0.25">
      <c r="A1186"/>
      <c r="J1186" t="s">
        <v>538</v>
      </c>
      <c r="K1186" t="s">
        <v>4931</v>
      </c>
    </row>
    <row r="1187" spans="1:11" x14ac:dyDescent="0.25">
      <c r="A1187"/>
      <c r="J1187" t="s">
        <v>538</v>
      </c>
      <c r="K1187" t="s">
        <v>4932</v>
      </c>
    </row>
    <row r="1188" spans="1:11" x14ac:dyDescent="0.25">
      <c r="A1188"/>
      <c r="J1188" t="s">
        <v>538</v>
      </c>
      <c r="K1188" t="s">
        <v>4933</v>
      </c>
    </row>
    <row r="1189" spans="1:11" x14ac:dyDescent="0.25">
      <c r="A1189"/>
      <c r="J1189" t="s">
        <v>538</v>
      </c>
      <c r="K1189" t="s">
        <v>4934</v>
      </c>
    </row>
    <row r="1190" spans="1:11" x14ac:dyDescent="0.25">
      <c r="A1190"/>
      <c r="J1190" t="s">
        <v>538</v>
      </c>
      <c r="K1190" t="s">
        <v>4935</v>
      </c>
    </row>
    <row r="1191" spans="1:11" x14ac:dyDescent="0.25">
      <c r="A1191"/>
      <c r="J1191" t="s">
        <v>538</v>
      </c>
      <c r="K1191" t="s">
        <v>4936</v>
      </c>
    </row>
    <row r="1192" spans="1:11" x14ac:dyDescent="0.25">
      <c r="A1192"/>
      <c r="J1192" t="s">
        <v>538</v>
      </c>
      <c r="K1192" t="s">
        <v>4937</v>
      </c>
    </row>
    <row r="1193" spans="1:11" x14ac:dyDescent="0.25">
      <c r="A1193"/>
      <c r="J1193" t="s">
        <v>538</v>
      </c>
      <c r="K1193" t="s">
        <v>4938</v>
      </c>
    </row>
    <row r="1194" spans="1:11" x14ac:dyDescent="0.25">
      <c r="A1194"/>
      <c r="J1194" t="s">
        <v>538</v>
      </c>
      <c r="K1194" t="s">
        <v>4939</v>
      </c>
    </row>
    <row r="1195" spans="1:11" x14ac:dyDescent="0.25">
      <c r="A1195"/>
      <c r="J1195" t="s">
        <v>538</v>
      </c>
      <c r="K1195" t="s">
        <v>4940</v>
      </c>
    </row>
    <row r="1196" spans="1:11" x14ac:dyDescent="0.25">
      <c r="A1196"/>
      <c r="J1196" t="s">
        <v>538</v>
      </c>
      <c r="K1196" t="s">
        <v>4941</v>
      </c>
    </row>
    <row r="1197" spans="1:11" x14ac:dyDescent="0.25">
      <c r="A1197"/>
      <c r="J1197" t="s">
        <v>538</v>
      </c>
      <c r="K1197" t="s">
        <v>4942</v>
      </c>
    </row>
    <row r="1198" spans="1:11" x14ac:dyDescent="0.25">
      <c r="A1198"/>
      <c r="J1198" t="s">
        <v>538</v>
      </c>
      <c r="K1198" t="s">
        <v>4943</v>
      </c>
    </row>
    <row r="1199" spans="1:11" x14ac:dyDescent="0.25">
      <c r="A1199"/>
      <c r="J1199" t="s">
        <v>538</v>
      </c>
      <c r="K1199" t="s">
        <v>4944</v>
      </c>
    </row>
    <row r="1200" spans="1:11" x14ac:dyDescent="0.25">
      <c r="A1200"/>
      <c r="J1200" t="s">
        <v>538</v>
      </c>
      <c r="K1200" t="s">
        <v>4945</v>
      </c>
    </row>
    <row r="1201" spans="1:11" x14ac:dyDescent="0.25">
      <c r="A1201"/>
      <c r="J1201" t="s">
        <v>538</v>
      </c>
      <c r="K1201" t="s">
        <v>4946</v>
      </c>
    </row>
    <row r="1202" spans="1:11" x14ac:dyDescent="0.25">
      <c r="A1202"/>
      <c r="J1202" t="s">
        <v>538</v>
      </c>
      <c r="K1202" t="s">
        <v>4947</v>
      </c>
    </row>
    <row r="1203" spans="1:11" x14ac:dyDescent="0.25">
      <c r="A1203"/>
      <c r="J1203" t="s">
        <v>538</v>
      </c>
      <c r="K1203" t="s">
        <v>4948</v>
      </c>
    </row>
    <row r="1204" spans="1:11" x14ac:dyDescent="0.25">
      <c r="A1204"/>
      <c r="J1204" t="s">
        <v>538</v>
      </c>
      <c r="K1204" t="s">
        <v>4949</v>
      </c>
    </row>
    <row r="1205" spans="1:11" x14ac:dyDescent="0.25">
      <c r="A1205"/>
      <c r="J1205" t="s">
        <v>538</v>
      </c>
      <c r="K1205" t="s">
        <v>4950</v>
      </c>
    </row>
    <row r="1206" spans="1:11" x14ac:dyDescent="0.25">
      <c r="A1206"/>
      <c r="J1206" t="s">
        <v>538</v>
      </c>
      <c r="K1206" t="s">
        <v>4951</v>
      </c>
    </row>
    <row r="1207" spans="1:11" x14ac:dyDescent="0.25">
      <c r="A1207"/>
      <c r="J1207" t="s">
        <v>538</v>
      </c>
      <c r="K1207" t="s">
        <v>4952</v>
      </c>
    </row>
    <row r="1208" spans="1:11" x14ac:dyDescent="0.25">
      <c r="A1208"/>
      <c r="J1208" t="s">
        <v>538</v>
      </c>
      <c r="K1208" t="s">
        <v>4953</v>
      </c>
    </row>
    <row r="1209" spans="1:11" x14ac:dyDescent="0.25">
      <c r="A1209"/>
      <c r="J1209" t="s">
        <v>538</v>
      </c>
      <c r="K1209" t="s">
        <v>4954</v>
      </c>
    </row>
    <row r="1210" spans="1:11" x14ac:dyDescent="0.25">
      <c r="A1210"/>
      <c r="J1210" t="s">
        <v>538</v>
      </c>
      <c r="K1210" t="s">
        <v>4955</v>
      </c>
    </row>
    <row r="1211" spans="1:11" x14ac:dyDescent="0.25">
      <c r="A1211"/>
      <c r="J1211" t="s">
        <v>538</v>
      </c>
      <c r="K1211" t="s">
        <v>4956</v>
      </c>
    </row>
    <row r="1212" spans="1:11" x14ac:dyDescent="0.25">
      <c r="A1212"/>
      <c r="J1212" t="s">
        <v>538</v>
      </c>
      <c r="K1212" t="s">
        <v>4957</v>
      </c>
    </row>
    <row r="1213" spans="1:11" x14ac:dyDescent="0.25">
      <c r="A1213"/>
      <c r="J1213" t="s">
        <v>538</v>
      </c>
      <c r="K1213" t="s">
        <v>4958</v>
      </c>
    </row>
    <row r="1214" spans="1:11" x14ac:dyDescent="0.25">
      <c r="A1214"/>
      <c r="J1214" t="s">
        <v>538</v>
      </c>
      <c r="K1214" t="s">
        <v>4959</v>
      </c>
    </row>
    <row r="1215" spans="1:11" x14ac:dyDescent="0.25">
      <c r="A1215"/>
      <c r="J1215" t="s">
        <v>538</v>
      </c>
      <c r="K1215" t="s">
        <v>4960</v>
      </c>
    </row>
    <row r="1216" spans="1:11" x14ac:dyDescent="0.25">
      <c r="A1216"/>
      <c r="J1216" t="s">
        <v>538</v>
      </c>
      <c r="K1216" t="s">
        <v>4961</v>
      </c>
    </row>
    <row r="1217" spans="1:11" x14ac:dyDescent="0.25">
      <c r="A1217"/>
      <c r="J1217" t="s">
        <v>538</v>
      </c>
      <c r="K1217" t="s">
        <v>4962</v>
      </c>
    </row>
    <row r="1218" spans="1:11" x14ac:dyDescent="0.25">
      <c r="A1218"/>
      <c r="J1218" t="s">
        <v>538</v>
      </c>
      <c r="K1218" t="s">
        <v>4963</v>
      </c>
    </row>
    <row r="1219" spans="1:11" x14ac:dyDescent="0.25">
      <c r="A1219"/>
      <c r="J1219" t="s">
        <v>538</v>
      </c>
      <c r="K1219" t="s">
        <v>4964</v>
      </c>
    </row>
    <row r="1220" spans="1:11" x14ac:dyDescent="0.25">
      <c r="A1220"/>
      <c r="J1220" t="s">
        <v>538</v>
      </c>
      <c r="K1220" t="s">
        <v>4965</v>
      </c>
    </row>
    <row r="1221" spans="1:11" x14ac:dyDescent="0.25">
      <c r="A1221"/>
      <c r="J1221" t="s">
        <v>538</v>
      </c>
      <c r="K1221" t="s">
        <v>4966</v>
      </c>
    </row>
    <row r="1222" spans="1:11" x14ac:dyDescent="0.25">
      <c r="A1222"/>
      <c r="J1222" t="s">
        <v>538</v>
      </c>
      <c r="K1222" t="s">
        <v>4967</v>
      </c>
    </row>
    <row r="1223" spans="1:11" x14ac:dyDescent="0.25">
      <c r="A1223"/>
      <c r="J1223" t="s">
        <v>538</v>
      </c>
      <c r="K1223" t="s">
        <v>4968</v>
      </c>
    </row>
    <row r="1224" spans="1:11" x14ac:dyDescent="0.25">
      <c r="A1224"/>
      <c r="J1224" t="s">
        <v>538</v>
      </c>
      <c r="K1224" t="s">
        <v>4969</v>
      </c>
    </row>
    <row r="1225" spans="1:11" x14ac:dyDescent="0.25">
      <c r="A1225"/>
      <c r="J1225" t="s">
        <v>538</v>
      </c>
      <c r="K1225" t="s">
        <v>4970</v>
      </c>
    </row>
    <row r="1226" spans="1:11" x14ac:dyDescent="0.25">
      <c r="A1226"/>
      <c r="J1226" t="s">
        <v>538</v>
      </c>
      <c r="K1226" t="s">
        <v>4971</v>
      </c>
    </row>
    <row r="1227" spans="1:11" x14ac:dyDescent="0.25">
      <c r="A1227"/>
      <c r="J1227" t="s">
        <v>538</v>
      </c>
      <c r="K1227" t="s">
        <v>4972</v>
      </c>
    </row>
    <row r="1228" spans="1:11" x14ac:dyDescent="0.25">
      <c r="A1228"/>
      <c r="J1228" t="s">
        <v>538</v>
      </c>
      <c r="K1228" t="s">
        <v>4973</v>
      </c>
    </row>
    <row r="1229" spans="1:11" x14ac:dyDescent="0.25">
      <c r="A1229"/>
      <c r="J1229" t="s">
        <v>538</v>
      </c>
      <c r="K1229" t="s">
        <v>4974</v>
      </c>
    </row>
    <row r="1230" spans="1:11" x14ac:dyDescent="0.25">
      <c r="A1230"/>
      <c r="J1230" t="s">
        <v>538</v>
      </c>
      <c r="K1230" t="s">
        <v>4975</v>
      </c>
    </row>
    <row r="1231" spans="1:11" x14ac:dyDescent="0.25">
      <c r="A1231"/>
      <c r="J1231" t="s">
        <v>538</v>
      </c>
      <c r="K1231" t="s">
        <v>4976</v>
      </c>
    </row>
    <row r="1232" spans="1:11" x14ac:dyDescent="0.25">
      <c r="A1232"/>
      <c r="J1232" t="s">
        <v>538</v>
      </c>
      <c r="K1232" t="s">
        <v>4977</v>
      </c>
    </row>
    <row r="1233" spans="1:11" x14ac:dyDescent="0.25">
      <c r="A1233"/>
      <c r="J1233" t="s">
        <v>538</v>
      </c>
      <c r="K1233" t="s">
        <v>4978</v>
      </c>
    </row>
    <row r="1234" spans="1:11" x14ac:dyDescent="0.25">
      <c r="A1234"/>
      <c r="J1234" t="s">
        <v>538</v>
      </c>
      <c r="K1234" t="s">
        <v>4979</v>
      </c>
    </row>
    <row r="1235" spans="1:11" x14ac:dyDescent="0.25">
      <c r="A1235"/>
      <c r="J1235" t="s">
        <v>538</v>
      </c>
      <c r="K1235" t="s">
        <v>4980</v>
      </c>
    </row>
    <row r="1236" spans="1:11" x14ac:dyDescent="0.25">
      <c r="A1236"/>
      <c r="J1236" t="s">
        <v>564</v>
      </c>
      <c r="K1236" t="s">
        <v>3262</v>
      </c>
    </row>
    <row r="1237" spans="1:11" x14ac:dyDescent="0.25">
      <c r="A1237"/>
      <c r="J1237" t="s">
        <v>564</v>
      </c>
      <c r="K1237" t="s">
        <v>4102</v>
      </c>
    </row>
    <row r="1238" spans="1:11" x14ac:dyDescent="0.25">
      <c r="A1238"/>
      <c r="J1238" t="s">
        <v>564</v>
      </c>
      <c r="K1238" t="s">
        <v>4107</v>
      </c>
    </row>
    <row r="1239" spans="1:11" x14ac:dyDescent="0.25">
      <c r="A1239"/>
      <c r="J1239" t="s">
        <v>564</v>
      </c>
      <c r="K1239" t="s">
        <v>4111</v>
      </c>
    </row>
    <row r="1240" spans="1:11" x14ac:dyDescent="0.25">
      <c r="A1240"/>
      <c r="J1240" t="s">
        <v>564</v>
      </c>
      <c r="K1240" t="s">
        <v>4115</v>
      </c>
    </row>
    <row r="1241" spans="1:11" x14ac:dyDescent="0.25">
      <c r="A1241"/>
      <c r="J1241" t="s">
        <v>564</v>
      </c>
      <c r="K1241" t="s">
        <v>4119</v>
      </c>
    </row>
    <row r="1242" spans="1:11" x14ac:dyDescent="0.25">
      <c r="A1242"/>
      <c r="J1242" t="s">
        <v>564</v>
      </c>
      <c r="K1242" t="s">
        <v>4123</v>
      </c>
    </row>
    <row r="1243" spans="1:11" x14ac:dyDescent="0.25">
      <c r="A1243"/>
      <c r="J1243" t="s">
        <v>564</v>
      </c>
      <c r="K1243" t="s">
        <v>4127</v>
      </c>
    </row>
    <row r="1244" spans="1:11" x14ac:dyDescent="0.25">
      <c r="A1244"/>
      <c r="J1244" t="s">
        <v>564</v>
      </c>
      <c r="K1244" t="s">
        <v>4981</v>
      </c>
    </row>
    <row r="1245" spans="1:11" x14ac:dyDescent="0.25">
      <c r="A1245"/>
      <c r="J1245" t="s">
        <v>564</v>
      </c>
      <c r="K1245" t="s">
        <v>4133</v>
      </c>
    </row>
    <row r="1246" spans="1:11" x14ac:dyDescent="0.25">
      <c r="A1246"/>
      <c r="J1246" t="s">
        <v>564</v>
      </c>
      <c r="K1246" t="s">
        <v>4145</v>
      </c>
    </row>
    <row r="1247" spans="1:11" x14ac:dyDescent="0.25">
      <c r="A1247"/>
      <c r="J1247" t="s">
        <v>564</v>
      </c>
      <c r="K1247" t="s">
        <v>4151</v>
      </c>
    </row>
    <row r="1248" spans="1:11" x14ac:dyDescent="0.25">
      <c r="A1248"/>
      <c r="J1248" t="s">
        <v>564</v>
      </c>
      <c r="K1248" t="s">
        <v>4157</v>
      </c>
    </row>
    <row r="1249" spans="1:11" x14ac:dyDescent="0.25">
      <c r="A1249"/>
      <c r="J1249" t="s">
        <v>564</v>
      </c>
      <c r="K1249" t="s">
        <v>4163</v>
      </c>
    </row>
    <row r="1250" spans="1:11" x14ac:dyDescent="0.25">
      <c r="A1250"/>
      <c r="J1250" t="s">
        <v>564</v>
      </c>
      <c r="K1250" t="s">
        <v>4168</v>
      </c>
    </row>
    <row r="1251" spans="1:11" x14ac:dyDescent="0.25">
      <c r="A1251"/>
      <c r="J1251" t="s">
        <v>564</v>
      </c>
      <c r="K1251" t="s">
        <v>4172</v>
      </c>
    </row>
    <row r="1252" spans="1:11" x14ac:dyDescent="0.25">
      <c r="A1252"/>
      <c r="J1252" t="s">
        <v>564</v>
      </c>
      <c r="K1252" t="s">
        <v>4176</v>
      </c>
    </row>
    <row r="1253" spans="1:11" x14ac:dyDescent="0.25">
      <c r="A1253"/>
      <c r="J1253" t="s">
        <v>564</v>
      </c>
      <c r="K1253" t="s">
        <v>4180</v>
      </c>
    </row>
    <row r="1254" spans="1:11" x14ac:dyDescent="0.25">
      <c r="A1254"/>
      <c r="J1254" t="s">
        <v>564</v>
      </c>
      <c r="K1254" t="s">
        <v>4186</v>
      </c>
    </row>
    <row r="1255" spans="1:11" x14ac:dyDescent="0.25">
      <c r="A1255"/>
      <c r="J1255" t="s">
        <v>564</v>
      </c>
      <c r="K1255" t="s">
        <v>4190</v>
      </c>
    </row>
    <row r="1256" spans="1:11" x14ac:dyDescent="0.25">
      <c r="A1256"/>
      <c r="J1256" t="s">
        <v>564</v>
      </c>
      <c r="K1256" t="s">
        <v>4192</v>
      </c>
    </row>
    <row r="1257" spans="1:11" x14ac:dyDescent="0.25">
      <c r="A1257"/>
      <c r="J1257" t="s">
        <v>564</v>
      </c>
      <c r="K1257" t="s">
        <v>4196</v>
      </c>
    </row>
    <row r="1258" spans="1:11" x14ac:dyDescent="0.25">
      <c r="A1258"/>
      <c r="J1258" t="s">
        <v>564</v>
      </c>
      <c r="K1258" t="s">
        <v>4982</v>
      </c>
    </row>
    <row r="1259" spans="1:11" x14ac:dyDescent="0.25">
      <c r="A1259"/>
      <c r="J1259" t="s">
        <v>564</v>
      </c>
      <c r="K1259" t="s">
        <v>4202</v>
      </c>
    </row>
    <row r="1260" spans="1:11" x14ac:dyDescent="0.25">
      <c r="A1260"/>
      <c r="J1260" t="s">
        <v>564</v>
      </c>
      <c r="K1260" t="s">
        <v>4206</v>
      </c>
    </row>
    <row r="1261" spans="1:11" x14ac:dyDescent="0.25">
      <c r="A1261"/>
      <c r="J1261" t="s">
        <v>564</v>
      </c>
      <c r="K1261" t="s">
        <v>4983</v>
      </c>
    </row>
    <row r="1262" spans="1:11" x14ac:dyDescent="0.25">
      <c r="A1262"/>
      <c r="J1262" t="s">
        <v>564</v>
      </c>
      <c r="K1262" t="s">
        <v>4230</v>
      </c>
    </row>
    <row r="1263" spans="1:11" x14ac:dyDescent="0.25">
      <c r="A1263"/>
      <c r="J1263" t="s">
        <v>564</v>
      </c>
      <c r="K1263" t="s">
        <v>4234</v>
      </c>
    </row>
    <row r="1264" spans="1:11" x14ac:dyDescent="0.25">
      <c r="A1264"/>
      <c r="J1264" t="s">
        <v>564</v>
      </c>
      <c r="K1264" t="s">
        <v>4242</v>
      </c>
    </row>
    <row r="1265" spans="1:11" x14ac:dyDescent="0.25">
      <c r="A1265"/>
      <c r="J1265" t="s">
        <v>564</v>
      </c>
      <c r="K1265" t="s">
        <v>4246</v>
      </c>
    </row>
    <row r="1266" spans="1:11" x14ac:dyDescent="0.25">
      <c r="A1266"/>
      <c r="J1266" t="s">
        <v>564</v>
      </c>
      <c r="K1266" t="s">
        <v>4250</v>
      </c>
    </row>
    <row r="1267" spans="1:11" x14ac:dyDescent="0.25">
      <c r="A1267"/>
      <c r="J1267" t="s">
        <v>564</v>
      </c>
      <c r="K1267" t="s">
        <v>4254</v>
      </c>
    </row>
    <row r="1268" spans="1:11" x14ac:dyDescent="0.25">
      <c r="A1268"/>
      <c r="J1268" t="s">
        <v>564</v>
      </c>
      <c r="K1268" t="s">
        <v>4258</v>
      </c>
    </row>
    <row r="1269" spans="1:11" x14ac:dyDescent="0.25">
      <c r="A1269"/>
      <c r="J1269" t="s">
        <v>564</v>
      </c>
      <c r="K1269" t="s">
        <v>4984</v>
      </c>
    </row>
    <row r="1270" spans="1:11" x14ac:dyDescent="0.25">
      <c r="A1270"/>
      <c r="J1270" t="s">
        <v>564</v>
      </c>
      <c r="K1270" t="s">
        <v>4264</v>
      </c>
    </row>
    <row r="1271" spans="1:11" x14ac:dyDescent="0.25">
      <c r="A1271"/>
      <c r="J1271" t="s">
        <v>564</v>
      </c>
      <c r="K1271" t="s">
        <v>4268</v>
      </c>
    </row>
    <row r="1272" spans="1:11" x14ac:dyDescent="0.25">
      <c r="A1272"/>
      <c r="J1272" t="s">
        <v>564</v>
      </c>
      <c r="K1272" t="s">
        <v>4272</v>
      </c>
    </row>
    <row r="1273" spans="1:11" x14ac:dyDescent="0.25">
      <c r="A1273"/>
      <c r="J1273" t="s">
        <v>564</v>
      </c>
      <c r="K1273" t="s">
        <v>4276</v>
      </c>
    </row>
    <row r="1274" spans="1:11" x14ac:dyDescent="0.25">
      <c r="A1274"/>
      <c r="J1274" t="s">
        <v>564</v>
      </c>
      <c r="K1274" t="s">
        <v>4280</v>
      </c>
    </row>
    <row r="1275" spans="1:11" x14ac:dyDescent="0.25">
      <c r="A1275"/>
      <c r="J1275" t="s">
        <v>564</v>
      </c>
      <c r="K1275" t="s">
        <v>4284</v>
      </c>
    </row>
    <row r="1276" spans="1:11" x14ac:dyDescent="0.25">
      <c r="A1276"/>
      <c r="J1276" t="s">
        <v>564</v>
      </c>
      <c r="K1276" t="s">
        <v>4288</v>
      </c>
    </row>
    <row r="1277" spans="1:11" x14ac:dyDescent="0.25">
      <c r="A1277"/>
      <c r="J1277" t="s">
        <v>564</v>
      </c>
      <c r="K1277" t="s">
        <v>4292</v>
      </c>
    </row>
    <row r="1278" spans="1:11" x14ac:dyDescent="0.25">
      <c r="A1278"/>
      <c r="J1278" t="s">
        <v>564</v>
      </c>
      <c r="K1278" t="s">
        <v>4296</v>
      </c>
    </row>
    <row r="1279" spans="1:11" x14ac:dyDescent="0.25">
      <c r="A1279"/>
      <c r="J1279" t="s">
        <v>564</v>
      </c>
      <c r="K1279" t="s">
        <v>4300</v>
      </c>
    </row>
    <row r="1280" spans="1:11" x14ac:dyDescent="0.25">
      <c r="A1280"/>
      <c r="J1280" t="s">
        <v>564</v>
      </c>
      <c r="K1280" t="s">
        <v>4304</v>
      </c>
    </row>
    <row r="1281" spans="1:11" x14ac:dyDescent="0.25">
      <c r="A1281"/>
      <c r="J1281" t="s">
        <v>564</v>
      </c>
      <c r="K1281" t="s">
        <v>4308</v>
      </c>
    </row>
    <row r="1282" spans="1:11" x14ac:dyDescent="0.25">
      <c r="A1282"/>
      <c r="J1282" t="s">
        <v>564</v>
      </c>
      <c r="K1282" t="s">
        <v>4313</v>
      </c>
    </row>
    <row r="1283" spans="1:11" x14ac:dyDescent="0.25">
      <c r="A1283"/>
      <c r="J1283" t="s">
        <v>564</v>
      </c>
      <c r="K1283" t="s">
        <v>4319</v>
      </c>
    </row>
    <row r="1284" spans="1:11" x14ac:dyDescent="0.25">
      <c r="A1284"/>
      <c r="J1284" t="s">
        <v>564</v>
      </c>
      <c r="K1284" t="s">
        <v>4325</v>
      </c>
    </row>
    <row r="1285" spans="1:11" x14ac:dyDescent="0.25">
      <c r="A1285"/>
      <c r="J1285" t="s">
        <v>564</v>
      </c>
      <c r="K1285" t="s">
        <v>4329</v>
      </c>
    </row>
    <row r="1286" spans="1:11" x14ac:dyDescent="0.25">
      <c r="A1286"/>
      <c r="J1286" t="s">
        <v>564</v>
      </c>
      <c r="K1286" t="s">
        <v>4311</v>
      </c>
    </row>
    <row r="1287" spans="1:11" x14ac:dyDescent="0.25">
      <c r="A1287"/>
      <c r="J1287" t="s">
        <v>564</v>
      </c>
      <c r="K1287" t="s">
        <v>4314</v>
      </c>
    </row>
    <row r="1288" spans="1:11" x14ac:dyDescent="0.25">
      <c r="A1288"/>
      <c r="J1288" t="s">
        <v>564</v>
      </c>
      <c r="K1288" t="s">
        <v>4985</v>
      </c>
    </row>
    <row r="1289" spans="1:11" x14ac:dyDescent="0.25">
      <c r="A1289"/>
      <c r="J1289" t="s">
        <v>564</v>
      </c>
      <c r="K1289" t="s">
        <v>4341</v>
      </c>
    </row>
    <row r="1290" spans="1:11" x14ac:dyDescent="0.25">
      <c r="A1290"/>
      <c r="J1290" t="s">
        <v>564</v>
      </c>
      <c r="K1290" t="s">
        <v>4346</v>
      </c>
    </row>
    <row r="1291" spans="1:11" x14ac:dyDescent="0.25">
      <c r="A1291"/>
      <c r="J1291" t="s">
        <v>564</v>
      </c>
      <c r="K1291" t="s">
        <v>4350</v>
      </c>
    </row>
    <row r="1292" spans="1:11" x14ac:dyDescent="0.25">
      <c r="A1292"/>
      <c r="J1292" t="s">
        <v>564</v>
      </c>
      <c r="K1292" t="s">
        <v>4354</v>
      </c>
    </row>
    <row r="1293" spans="1:11" x14ac:dyDescent="0.25">
      <c r="A1293"/>
      <c r="J1293" t="s">
        <v>564</v>
      </c>
      <c r="K1293" t="s">
        <v>4358</v>
      </c>
    </row>
    <row r="1294" spans="1:11" x14ac:dyDescent="0.25">
      <c r="A1294"/>
      <c r="J1294" t="s">
        <v>564</v>
      </c>
      <c r="K1294" t="s">
        <v>4320</v>
      </c>
    </row>
    <row r="1295" spans="1:11" x14ac:dyDescent="0.25">
      <c r="A1295"/>
      <c r="J1295" t="s">
        <v>564</v>
      </c>
      <c r="K1295" t="s">
        <v>4317</v>
      </c>
    </row>
    <row r="1296" spans="1:11" x14ac:dyDescent="0.25">
      <c r="A1296"/>
      <c r="J1296" t="s">
        <v>564</v>
      </c>
      <c r="K1296" t="s">
        <v>4372</v>
      </c>
    </row>
    <row r="1297" spans="1:11" x14ac:dyDescent="0.25">
      <c r="A1297"/>
      <c r="J1297" t="s">
        <v>564</v>
      </c>
      <c r="K1297" t="s">
        <v>4104</v>
      </c>
    </row>
    <row r="1298" spans="1:11" x14ac:dyDescent="0.25">
      <c r="A1298"/>
      <c r="J1298" t="s">
        <v>564</v>
      </c>
      <c r="K1298" t="s">
        <v>4109</v>
      </c>
    </row>
    <row r="1299" spans="1:11" x14ac:dyDescent="0.25">
      <c r="A1299"/>
      <c r="J1299" t="s">
        <v>564</v>
      </c>
      <c r="K1299" t="s">
        <v>4113</v>
      </c>
    </row>
    <row r="1300" spans="1:11" x14ac:dyDescent="0.25">
      <c r="A1300"/>
      <c r="J1300" t="s">
        <v>564</v>
      </c>
      <c r="K1300" t="s">
        <v>4117</v>
      </c>
    </row>
    <row r="1301" spans="1:11" x14ac:dyDescent="0.25">
      <c r="A1301"/>
      <c r="J1301" t="s">
        <v>564</v>
      </c>
      <c r="K1301" t="s">
        <v>4121</v>
      </c>
    </row>
    <row r="1302" spans="1:11" x14ac:dyDescent="0.25">
      <c r="A1302"/>
      <c r="J1302" t="s">
        <v>564</v>
      </c>
      <c r="K1302" t="s">
        <v>4125</v>
      </c>
    </row>
    <row r="1303" spans="1:11" x14ac:dyDescent="0.25">
      <c r="A1303"/>
      <c r="J1303" t="s">
        <v>564</v>
      </c>
      <c r="K1303" t="s">
        <v>4129</v>
      </c>
    </row>
    <row r="1304" spans="1:11" x14ac:dyDescent="0.25">
      <c r="A1304"/>
      <c r="J1304" t="s">
        <v>564</v>
      </c>
      <c r="K1304" t="s">
        <v>4131</v>
      </c>
    </row>
    <row r="1305" spans="1:11" x14ac:dyDescent="0.25">
      <c r="A1305"/>
      <c r="J1305" t="s">
        <v>564</v>
      </c>
      <c r="K1305" t="s">
        <v>4135</v>
      </c>
    </row>
    <row r="1306" spans="1:11" x14ac:dyDescent="0.25">
      <c r="A1306"/>
      <c r="J1306" t="s">
        <v>564</v>
      </c>
      <c r="K1306" t="s">
        <v>4137</v>
      </c>
    </row>
    <row r="1307" spans="1:11" x14ac:dyDescent="0.25">
      <c r="A1307"/>
      <c r="J1307" t="s">
        <v>564</v>
      </c>
      <c r="K1307" t="s">
        <v>4140</v>
      </c>
    </row>
    <row r="1308" spans="1:11" x14ac:dyDescent="0.25">
      <c r="A1308"/>
      <c r="J1308" t="s">
        <v>564</v>
      </c>
      <c r="K1308" t="s">
        <v>4986</v>
      </c>
    </row>
    <row r="1309" spans="1:11" x14ac:dyDescent="0.25">
      <c r="A1309"/>
      <c r="J1309" t="s">
        <v>564</v>
      </c>
      <c r="K1309" t="s">
        <v>4142</v>
      </c>
    </row>
    <row r="1310" spans="1:11" x14ac:dyDescent="0.25">
      <c r="A1310"/>
      <c r="J1310" t="s">
        <v>564</v>
      </c>
      <c r="K1310" t="s">
        <v>4148</v>
      </c>
    </row>
    <row r="1311" spans="1:11" x14ac:dyDescent="0.25">
      <c r="A1311"/>
      <c r="J1311" t="s">
        <v>564</v>
      </c>
      <c r="K1311" t="s">
        <v>4154</v>
      </c>
    </row>
    <row r="1312" spans="1:11" x14ac:dyDescent="0.25">
      <c r="A1312"/>
      <c r="J1312" t="s">
        <v>564</v>
      </c>
      <c r="K1312" t="s">
        <v>4160</v>
      </c>
    </row>
    <row r="1313" spans="1:11" x14ac:dyDescent="0.25">
      <c r="A1313"/>
      <c r="J1313" t="s">
        <v>564</v>
      </c>
      <c r="K1313" t="s">
        <v>4166</v>
      </c>
    </row>
    <row r="1314" spans="1:11" x14ac:dyDescent="0.25">
      <c r="A1314"/>
      <c r="J1314" t="s">
        <v>564</v>
      </c>
      <c r="K1314" t="s">
        <v>4987</v>
      </c>
    </row>
    <row r="1315" spans="1:11" x14ac:dyDescent="0.25">
      <c r="A1315"/>
      <c r="J1315" t="s">
        <v>564</v>
      </c>
      <c r="K1315" t="s">
        <v>4170</v>
      </c>
    </row>
    <row r="1316" spans="1:11" x14ac:dyDescent="0.25">
      <c r="A1316"/>
      <c r="J1316" t="s">
        <v>564</v>
      </c>
      <c r="K1316" t="s">
        <v>4174</v>
      </c>
    </row>
    <row r="1317" spans="1:11" x14ac:dyDescent="0.25">
      <c r="A1317"/>
      <c r="J1317" t="s">
        <v>564</v>
      </c>
      <c r="K1317" t="s">
        <v>4178</v>
      </c>
    </row>
    <row r="1318" spans="1:11" x14ac:dyDescent="0.25">
      <c r="A1318"/>
      <c r="J1318" t="s">
        <v>564</v>
      </c>
      <c r="K1318" t="s">
        <v>4182</v>
      </c>
    </row>
    <row r="1319" spans="1:11" x14ac:dyDescent="0.25">
      <c r="A1319"/>
      <c r="J1319" t="s">
        <v>564</v>
      </c>
      <c r="K1319" t="s">
        <v>4184</v>
      </c>
    </row>
    <row r="1320" spans="1:11" x14ac:dyDescent="0.25">
      <c r="A1320"/>
      <c r="J1320" t="s">
        <v>564</v>
      </c>
      <c r="K1320" t="s">
        <v>4188</v>
      </c>
    </row>
    <row r="1321" spans="1:11" x14ac:dyDescent="0.25">
      <c r="A1321"/>
      <c r="J1321" t="s">
        <v>564</v>
      </c>
      <c r="K1321" t="s">
        <v>4194</v>
      </c>
    </row>
    <row r="1322" spans="1:11" x14ac:dyDescent="0.25">
      <c r="A1322"/>
      <c r="J1322" t="s">
        <v>564</v>
      </c>
      <c r="K1322" t="s">
        <v>4198</v>
      </c>
    </row>
    <row r="1323" spans="1:11" x14ac:dyDescent="0.25">
      <c r="A1323"/>
      <c r="J1323" t="s">
        <v>564</v>
      </c>
      <c r="K1323" t="s">
        <v>4200</v>
      </c>
    </row>
    <row r="1324" spans="1:11" x14ac:dyDescent="0.25">
      <c r="A1324"/>
      <c r="J1324" t="s">
        <v>564</v>
      </c>
      <c r="K1324" t="s">
        <v>4204</v>
      </c>
    </row>
    <row r="1325" spans="1:11" x14ac:dyDescent="0.25">
      <c r="A1325"/>
      <c r="J1325" t="s">
        <v>564</v>
      </c>
      <c r="K1325" t="s">
        <v>4208</v>
      </c>
    </row>
    <row r="1326" spans="1:11" x14ac:dyDescent="0.25">
      <c r="A1326"/>
      <c r="J1326" t="s">
        <v>564</v>
      </c>
      <c r="K1326" t="s">
        <v>4210</v>
      </c>
    </row>
    <row r="1327" spans="1:11" x14ac:dyDescent="0.25">
      <c r="A1327"/>
      <c r="J1327" t="s">
        <v>564</v>
      </c>
      <c r="K1327" t="s">
        <v>4212</v>
      </c>
    </row>
    <row r="1328" spans="1:11" x14ac:dyDescent="0.25">
      <c r="A1328"/>
      <c r="J1328" t="s">
        <v>564</v>
      </c>
      <c r="K1328" t="s">
        <v>4232</v>
      </c>
    </row>
    <row r="1329" spans="1:11" x14ac:dyDescent="0.25">
      <c r="A1329"/>
      <c r="J1329" t="s">
        <v>564</v>
      </c>
      <c r="K1329" t="s">
        <v>4236</v>
      </c>
    </row>
    <row r="1330" spans="1:11" x14ac:dyDescent="0.25">
      <c r="A1330"/>
      <c r="J1330" t="s">
        <v>564</v>
      </c>
      <c r="K1330" t="s">
        <v>4238</v>
      </c>
    </row>
    <row r="1331" spans="1:11" x14ac:dyDescent="0.25">
      <c r="A1331"/>
      <c r="J1331" t="s">
        <v>564</v>
      </c>
      <c r="K1331" t="s">
        <v>4240</v>
      </c>
    </row>
    <row r="1332" spans="1:11" x14ac:dyDescent="0.25">
      <c r="A1332"/>
      <c r="J1332" t="s">
        <v>564</v>
      </c>
      <c r="K1332" t="s">
        <v>4244</v>
      </c>
    </row>
    <row r="1333" spans="1:11" x14ac:dyDescent="0.25">
      <c r="A1333"/>
      <c r="J1333" t="s">
        <v>564</v>
      </c>
      <c r="K1333" t="s">
        <v>4248</v>
      </c>
    </row>
    <row r="1334" spans="1:11" x14ac:dyDescent="0.25">
      <c r="A1334"/>
      <c r="J1334" t="s">
        <v>564</v>
      </c>
      <c r="K1334" t="s">
        <v>4252</v>
      </c>
    </row>
    <row r="1335" spans="1:11" x14ac:dyDescent="0.25">
      <c r="A1335"/>
      <c r="J1335" t="s">
        <v>564</v>
      </c>
      <c r="K1335" t="s">
        <v>4256</v>
      </c>
    </row>
    <row r="1336" spans="1:11" x14ac:dyDescent="0.25">
      <c r="A1336"/>
      <c r="J1336" t="s">
        <v>564</v>
      </c>
      <c r="K1336" t="s">
        <v>4260</v>
      </c>
    </row>
    <row r="1337" spans="1:11" x14ac:dyDescent="0.25">
      <c r="A1337"/>
      <c r="J1337" t="s">
        <v>564</v>
      </c>
      <c r="K1337" t="s">
        <v>4262</v>
      </c>
    </row>
    <row r="1338" spans="1:11" x14ac:dyDescent="0.25">
      <c r="A1338"/>
      <c r="J1338" t="s">
        <v>564</v>
      </c>
      <c r="K1338" t="s">
        <v>4266</v>
      </c>
    </row>
    <row r="1339" spans="1:11" x14ac:dyDescent="0.25">
      <c r="A1339"/>
      <c r="J1339" t="s">
        <v>564</v>
      </c>
      <c r="K1339" t="s">
        <v>4270</v>
      </c>
    </row>
    <row r="1340" spans="1:11" x14ac:dyDescent="0.25">
      <c r="A1340"/>
      <c r="J1340" t="s">
        <v>564</v>
      </c>
      <c r="K1340" t="s">
        <v>4274</v>
      </c>
    </row>
    <row r="1341" spans="1:11" x14ac:dyDescent="0.25">
      <c r="A1341"/>
      <c r="J1341" t="s">
        <v>564</v>
      </c>
      <c r="K1341" t="s">
        <v>4278</v>
      </c>
    </row>
    <row r="1342" spans="1:11" x14ac:dyDescent="0.25">
      <c r="A1342"/>
      <c r="J1342" t="s">
        <v>564</v>
      </c>
      <c r="K1342" t="s">
        <v>4282</v>
      </c>
    </row>
    <row r="1343" spans="1:11" x14ac:dyDescent="0.25">
      <c r="A1343"/>
      <c r="J1343" t="s">
        <v>564</v>
      </c>
      <c r="K1343" t="s">
        <v>4286</v>
      </c>
    </row>
    <row r="1344" spans="1:11" x14ac:dyDescent="0.25">
      <c r="A1344"/>
      <c r="J1344" t="s">
        <v>564</v>
      </c>
      <c r="K1344" t="s">
        <v>4290</v>
      </c>
    </row>
    <row r="1345" spans="1:11" x14ac:dyDescent="0.25">
      <c r="A1345"/>
      <c r="J1345" t="s">
        <v>564</v>
      </c>
      <c r="K1345" t="s">
        <v>4294</v>
      </c>
    </row>
    <row r="1346" spans="1:11" x14ac:dyDescent="0.25">
      <c r="A1346"/>
      <c r="J1346" t="s">
        <v>564</v>
      </c>
      <c r="K1346" t="s">
        <v>4298</v>
      </c>
    </row>
    <row r="1347" spans="1:11" x14ac:dyDescent="0.25">
      <c r="A1347"/>
      <c r="J1347" t="s">
        <v>564</v>
      </c>
      <c r="K1347" t="s">
        <v>4302</v>
      </c>
    </row>
    <row r="1348" spans="1:11" x14ac:dyDescent="0.25">
      <c r="A1348"/>
      <c r="J1348" t="s">
        <v>564</v>
      </c>
      <c r="K1348" t="s">
        <v>4306</v>
      </c>
    </row>
    <row r="1349" spans="1:11" x14ac:dyDescent="0.25">
      <c r="A1349"/>
      <c r="J1349" t="s">
        <v>564</v>
      </c>
      <c r="K1349" t="s">
        <v>4310</v>
      </c>
    </row>
    <row r="1350" spans="1:11" x14ac:dyDescent="0.25">
      <c r="A1350"/>
      <c r="J1350" t="s">
        <v>564</v>
      </c>
      <c r="K1350" t="s">
        <v>4316</v>
      </c>
    </row>
    <row r="1351" spans="1:11" x14ac:dyDescent="0.25">
      <c r="A1351"/>
      <c r="J1351" t="s">
        <v>564</v>
      </c>
      <c r="K1351" t="s">
        <v>4322</v>
      </c>
    </row>
    <row r="1352" spans="1:11" x14ac:dyDescent="0.25">
      <c r="A1352"/>
      <c r="J1352" t="s">
        <v>564</v>
      </c>
      <c r="K1352" t="s">
        <v>4327</v>
      </c>
    </row>
    <row r="1353" spans="1:11" x14ac:dyDescent="0.25">
      <c r="A1353"/>
      <c r="J1353" t="s">
        <v>564</v>
      </c>
      <c r="K1353" t="s">
        <v>4331</v>
      </c>
    </row>
    <row r="1354" spans="1:11" x14ac:dyDescent="0.25">
      <c r="A1354"/>
      <c r="J1354" t="s">
        <v>564</v>
      </c>
      <c r="K1354" t="s">
        <v>4334</v>
      </c>
    </row>
    <row r="1355" spans="1:11" x14ac:dyDescent="0.25">
      <c r="A1355"/>
      <c r="J1355" t="s">
        <v>564</v>
      </c>
      <c r="K1355" t="s">
        <v>4988</v>
      </c>
    </row>
    <row r="1356" spans="1:11" x14ac:dyDescent="0.25">
      <c r="A1356"/>
      <c r="J1356" t="s">
        <v>564</v>
      </c>
      <c r="K1356" t="s">
        <v>4337</v>
      </c>
    </row>
    <row r="1357" spans="1:11" x14ac:dyDescent="0.25">
      <c r="A1357"/>
      <c r="J1357" t="s">
        <v>564</v>
      </c>
      <c r="K1357" t="s">
        <v>4339</v>
      </c>
    </row>
    <row r="1358" spans="1:11" x14ac:dyDescent="0.25">
      <c r="A1358"/>
      <c r="J1358" t="s">
        <v>564</v>
      </c>
      <c r="K1358" t="s">
        <v>4343</v>
      </c>
    </row>
    <row r="1359" spans="1:11" x14ac:dyDescent="0.25">
      <c r="A1359"/>
      <c r="J1359" t="s">
        <v>564</v>
      </c>
      <c r="K1359" t="s">
        <v>4348</v>
      </c>
    </row>
    <row r="1360" spans="1:11" x14ac:dyDescent="0.25">
      <c r="A1360"/>
      <c r="J1360" t="s">
        <v>564</v>
      </c>
      <c r="K1360" t="s">
        <v>4352</v>
      </c>
    </row>
    <row r="1361" spans="1:11" x14ac:dyDescent="0.25">
      <c r="A1361"/>
      <c r="J1361" t="s">
        <v>564</v>
      </c>
      <c r="K1361" t="s">
        <v>4356</v>
      </c>
    </row>
    <row r="1362" spans="1:11" x14ac:dyDescent="0.25">
      <c r="A1362"/>
      <c r="J1362" t="s">
        <v>564</v>
      </c>
      <c r="K1362" t="s">
        <v>4360</v>
      </c>
    </row>
    <row r="1363" spans="1:11" x14ac:dyDescent="0.25">
      <c r="A1363"/>
      <c r="J1363" t="s">
        <v>564</v>
      </c>
      <c r="K1363" t="s">
        <v>4363</v>
      </c>
    </row>
    <row r="1364" spans="1:11" x14ac:dyDescent="0.25">
      <c r="A1364"/>
      <c r="J1364" t="s">
        <v>564</v>
      </c>
      <c r="K1364" t="s">
        <v>4366</v>
      </c>
    </row>
    <row r="1365" spans="1:11" x14ac:dyDescent="0.25">
      <c r="A1365"/>
      <c r="J1365" t="s">
        <v>564</v>
      </c>
      <c r="K1365" t="s">
        <v>4368</v>
      </c>
    </row>
    <row r="1366" spans="1:11" x14ac:dyDescent="0.25">
      <c r="A1366"/>
      <c r="J1366" t="s">
        <v>564</v>
      </c>
      <c r="K1366" t="s">
        <v>4370</v>
      </c>
    </row>
    <row r="1367" spans="1:11" x14ac:dyDescent="0.25">
      <c r="A1367"/>
      <c r="J1367" t="s">
        <v>564</v>
      </c>
      <c r="K1367" t="s">
        <v>4220</v>
      </c>
    </row>
    <row r="1368" spans="1:11" x14ac:dyDescent="0.25">
      <c r="A1368"/>
      <c r="J1368" t="s">
        <v>564</v>
      </c>
      <c r="K1368" t="s">
        <v>4222</v>
      </c>
    </row>
    <row r="1369" spans="1:11" x14ac:dyDescent="0.25">
      <c r="A1369"/>
      <c r="J1369" t="s">
        <v>564</v>
      </c>
      <c r="K1369" t="s">
        <v>4224</v>
      </c>
    </row>
    <row r="1370" spans="1:11" x14ac:dyDescent="0.25">
      <c r="A1370"/>
      <c r="J1370" t="s">
        <v>564</v>
      </c>
      <c r="K1370" t="s">
        <v>4226</v>
      </c>
    </row>
    <row r="1371" spans="1:11" x14ac:dyDescent="0.25">
      <c r="A1371"/>
      <c r="J1371" t="s">
        <v>564</v>
      </c>
      <c r="K1371" t="s">
        <v>4228</v>
      </c>
    </row>
    <row r="1372" spans="1:11" x14ac:dyDescent="0.25">
      <c r="A1372"/>
      <c r="J1372" t="s">
        <v>564</v>
      </c>
      <c r="K1372" t="s">
        <v>4376</v>
      </c>
    </row>
    <row r="1373" spans="1:11" x14ac:dyDescent="0.25">
      <c r="A1373"/>
      <c r="J1373" t="s">
        <v>564</v>
      </c>
      <c r="K1373" t="s">
        <v>4378</v>
      </c>
    </row>
    <row r="1374" spans="1:11" x14ac:dyDescent="0.25">
      <c r="A1374"/>
      <c r="J1374" t="s">
        <v>564</v>
      </c>
      <c r="K1374" t="s">
        <v>4380</v>
      </c>
    </row>
    <row r="1375" spans="1:11" x14ac:dyDescent="0.25">
      <c r="A1375"/>
      <c r="J1375" t="s">
        <v>564</v>
      </c>
      <c r="K1375" t="s">
        <v>4382</v>
      </c>
    </row>
    <row r="1376" spans="1:11" x14ac:dyDescent="0.25">
      <c r="A1376"/>
      <c r="J1376" t="s">
        <v>564</v>
      </c>
      <c r="K1376" t="s">
        <v>4384</v>
      </c>
    </row>
    <row r="1377" spans="1:11" x14ac:dyDescent="0.25">
      <c r="A1377"/>
      <c r="J1377" t="s">
        <v>564</v>
      </c>
      <c r="K1377" t="s">
        <v>4386</v>
      </c>
    </row>
    <row r="1378" spans="1:11" x14ac:dyDescent="0.25">
      <c r="A1378"/>
      <c r="J1378" t="s">
        <v>564</v>
      </c>
      <c r="K1378" t="s">
        <v>4388</v>
      </c>
    </row>
    <row r="1379" spans="1:11" x14ac:dyDescent="0.25">
      <c r="A1379"/>
      <c r="J1379" t="s">
        <v>564</v>
      </c>
      <c r="K1379" t="s">
        <v>4391</v>
      </c>
    </row>
    <row r="1380" spans="1:11" x14ac:dyDescent="0.25">
      <c r="A1380"/>
      <c r="J1380" t="s">
        <v>564</v>
      </c>
      <c r="K1380" t="s">
        <v>4394</v>
      </c>
    </row>
    <row r="1381" spans="1:11" x14ac:dyDescent="0.25">
      <c r="A1381"/>
      <c r="J1381" t="s">
        <v>564</v>
      </c>
      <c r="K1381" t="s">
        <v>4397</v>
      </c>
    </row>
    <row r="1382" spans="1:11" x14ac:dyDescent="0.25">
      <c r="A1382"/>
      <c r="J1382" t="s">
        <v>564</v>
      </c>
      <c r="K1382" t="s">
        <v>4400</v>
      </c>
    </row>
    <row r="1383" spans="1:11" x14ac:dyDescent="0.25">
      <c r="A1383"/>
      <c r="J1383" t="s">
        <v>564</v>
      </c>
      <c r="K1383" t="s">
        <v>4403</v>
      </c>
    </row>
    <row r="1384" spans="1:11" x14ac:dyDescent="0.25">
      <c r="A1384"/>
      <c r="J1384" t="s">
        <v>564</v>
      </c>
      <c r="K1384" t="s">
        <v>4405</v>
      </c>
    </row>
    <row r="1385" spans="1:11" x14ac:dyDescent="0.25">
      <c r="A1385"/>
      <c r="J1385" t="s">
        <v>564</v>
      </c>
      <c r="K1385" t="s">
        <v>4407</v>
      </c>
    </row>
    <row r="1386" spans="1:11" x14ac:dyDescent="0.25">
      <c r="A1386"/>
      <c r="J1386" t="s">
        <v>564</v>
      </c>
      <c r="K1386" t="s">
        <v>4409</v>
      </c>
    </row>
    <row r="1387" spans="1:11" x14ac:dyDescent="0.25">
      <c r="A1387"/>
      <c r="J1387" t="s">
        <v>564</v>
      </c>
      <c r="K1387" t="s">
        <v>4374</v>
      </c>
    </row>
    <row r="1388" spans="1:11" x14ac:dyDescent="0.25">
      <c r="A1388"/>
      <c r="J1388" t="s">
        <v>564</v>
      </c>
      <c r="K1388" t="s">
        <v>4989</v>
      </c>
    </row>
    <row r="1389" spans="1:11" x14ac:dyDescent="0.25">
      <c r="A1389"/>
      <c r="J1389" t="s">
        <v>564</v>
      </c>
      <c r="K1389" t="s">
        <v>4990</v>
      </c>
    </row>
    <row r="1390" spans="1:11" x14ac:dyDescent="0.25">
      <c r="A1390"/>
      <c r="J1390" t="s">
        <v>564</v>
      </c>
      <c r="K1390" t="s">
        <v>4991</v>
      </c>
    </row>
    <row r="1391" spans="1:11" x14ac:dyDescent="0.25">
      <c r="A1391"/>
      <c r="J1391" t="s">
        <v>564</v>
      </c>
      <c r="K1391" t="s">
        <v>4992</v>
      </c>
    </row>
    <row r="1392" spans="1:11" x14ac:dyDescent="0.25">
      <c r="A1392"/>
      <c r="J1392" t="s">
        <v>564</v>
      </c>
      <c r="K1392" t="s">
        <v>4993</v>
      </c>
    </row>
    <row r="1393" spans="1:11" x14ac:dyDescent="0.25">
      <c r="A1393"/>
      <c r="J1393" t="s">
        <v>564</v>
      </c>
      <c r="K1393" t="s">
        <v>4994</v>
      </c>
    </row>
    <row r="1394" spans="1:11" x14ac:dyDescent="0.25">
      <c r="A1394"/>
      <c r="J1394" t="s">
        <v>564</v>
      </c>
      <c r="K1394" t="s">
        <v>4995</v>
      </c>
    </row>
    <row r="1395" spans="1:11" x14ac:dyDescent="0.25">
      <c r="A1395"/>
      <c r="J1395" t="s">
        <v>564</v>
      </c>
      <c r="K1395" t="s">
        <v>4996</v>
      </c>
    </row>
    <row r="1396" spans="1:11" x14ac:dyDescent="0.25">
      <c r="A1396"/>
      <c r="J1396" t="s">
        <v>564</v>
      </c>
      <c r="K1396" t="s">
        <v>4997</v>
      </c>
    </row>
    <row r="1397" spans="1:11" x14ac:dyDescent="0.25">
      <c r="A1397"/>
      <c r="J1397" t="s">
        <v>564</v>
      </c>
      <c r="K1397" t="s">
        <v>4998</v>
      </c>
    </row>
    <row r="1398" spans="1:11" x14ac:dyDescent="0.25">
      <c r="A1398"/>
      <c r="J1398" t="s">
        <v>564</v>
      </c>
      <c r="K1398" t="s">
        <v>4999</v>
      </c>
    </row>
    <row r="1399" spans="1:11" x14ac:dyDescent="0.25">
      <c r="A1399"/>
      <c r="J1399" t="s">
        <v>564</v>
      </c>
      <c r="K1399" t="s">
        <v>5000</v>
      </c>
    </row>
    <row r="1400" spans="1:11" x14ac:dyDescent="0.25">
      <c r="A1400"/>
      <c r="J1400" t="s">
        <v>564</v>
      </c>
      <c r="K1400" t="s">
        <v>5001</v>
      </c>
    </row>
    <row r="1401" spans="1:11" x14ac:dyDescent="0.25">
      <c r="A1401"/>
      <c r="J1401" t="s">
        <v>564</v>
      </c>
      <c r="K1401" t="s">
        <v>5002</v>
      </c>
    </row>
    <row r="1402" spans="1:11" x14ac:dyDescent="0.25">
      <c r="A1402"/>
      <c r="J1402" t="s">
        <v>564</v>
      </c>
      <c r="K1402" t="s">
        <v>5003</v>
      </c>
    </row>
    <row r="1403" spans="1:11" x14ac:dyDescent="0.25">
      <c r="A1403"/>
      <c r="J1403" t="s">
        <v>564</v>
      </c>
      <c r="K1403" t="s">
        <v>5004</v>
      </c>
    </row>
    <row r="1404" spans="1:11" x14ac:dyDescent="0.25">
      <c r="A1404"/>
      <c r="J1404" t="s">
        <v>564</v>
      </c>
      <c r="K1404" t="s">
        <v>5005</v>
      </c>
    </row>
    <row r="1405" spans="1:11" x14ac:dyDescent="0.25">
      <c r="A1405"/>
      <c r="J1405" t="s">
        <v>564</v>
      </c>
      <c r="K1405" t="s">
        <v>5006</v>
      </c>
    </row>
    <row r="1406" spans="1:11" x14ac:dyDescent="0.25">
      <c r="A1406"/>
      <c r="J1406" t="s">
        <v>564</v>
      </c>
      <c r="K1406" t="s">
        <v>5007</v>
      </c>
    </row>
    <row r="1407" spans="1:11" x14ac:dyDescent="0.25">
      <c r="A1407"/>
      <c r="J1407" t="s">
        <v>564</v>
      </c>
      <c r="K1407" t="s">
        <v>5008</v>
      </c>
    </row>
    <row r="1408" spans="1:11" x14ac:dyDescent="0.25">
      <c r="A1408"/>
      <c r="J1408" t="s">
        <v>564</v>
      </c>
      <c r="K1408" t="s">
        <v>5009</v>
      </c>
    </row>
    <row r="1409" spans="1:11" x14ac:dyDescent="0.25">
      <c r="A1409"/>
      <c r="J1409" t="s">
        <v>564</v>
      </c>
      <c r="K1409" t="s">
        <v>5010</v>
      </c>
    </row>
    <row r="1410" spans="1:11" x14ac:dyDescent="0.25">
      <c r="A1410"/>
      <c r="J1410" t="s">
        <v>564</v>
      </c>
      <c r="K1410" t="s">
        <v>5011</v>
      </c>
    </row>
    <row r="1411" spans="1:11" x14ac:dyDescent="0.25">
      <c r="A1411"/>
      <c r="J1411" t="s">
        <v>564</v>
      </c>
      <c r="K1411" t="s">
        <v>5012</v>
      </c>
    </row>
    <row r="1412" spans="1:11" x14ac:dyDescent="0.25">
      <c r="A1412"/>
      <c r="J1412" t="s">
        <v>564</v>
      </c>
      <c r="K1412" t="s">
        <v>5013</v>
      </c>
    </row>
    <row r="1413" spans="1:11" x14ac:dyDescent="0.25">
      <c r="A1413"/>
      <c r="J1413" t="s">
        <v>564</v>
      </c>
      <c r="K1413" t="s">
        <v>5014</v>
      </c>
    </row>
    <row r="1414" spans="1:11" x14ac:dyDescent="0.25">
      <c r="A1414"/>
      <c r="J1414" t="s">
        <v>564</v>
      </c>
      <c r="K1414" t="s">
        <v>5015</v>
      </c>
    </row>
    <row r="1415" spans="1:11" x14ac:dyDescent="0.25">
      <c r="A1415"/>
      <c r="J1415" t="s">
        <v>564</v>
      </c>
      <c r="K1415" t="s">
        <v>5016</v>
      </c>
    </row>
    <row r="1416" spans="1:11" x14ac:dyDescent="0.25">
      <c r="A1416"/>
      <c r="J1416" t="s">
        <v>564</v>
      </c>
      <c r="K1416" t="s">
        <v>5017</v>
      </c>
    </row>
    <row r="1417" spans="1:11" x14ac:dyDescent="0.25">
      <c r="A1417"/>
      <c r="J1417" t="s">
        <v>564</v>
      </c>
      <c r="K1417" t="s">
        <v>5018</v>
      </c>
    </row>
    <row r="1418" spans="1:11" x14ac:dyDescent="0.25">
      <c r="A1418"/>
      <c r="J1418" t="s">
        <v>564</v>
      </c>
      <c r="K1418" t="s">
        <v>5019</v>
      </c>
    </row>
    <row r="1419" spans="1:11" x14ac:dyDescent="0.25">
      <c r="A1419"/>
      <c r="J1419" t="s">
        <v>564</v>
      </c>
      <c r="K1419" t="s">
        <v>5020</v>
      </c>
    </row>
    <row r="1420" spans="1:11" x14ac:dyDescent="0.25">
      <c r="A1420"/>
      <c r="J1420" t="s">
        <v>564</v>
      </c>
      <c r="K1420" t="s">
        <v>5021</v>
      </c>
    </row>
    <row r="1421" spans="1:11" x14ac:dyDescent="0.25">
      <c r="A1421"/>
      <c r="J1421" t="s">
        <v>564</v>
      </c>
      <c r="K1421" t="s">
        <v>5022</v>
      </c>
    </row>
    <row r="1422" spans="1:11" x14ac:dyDescent="0.25">
      <c r="A1422"/>
      <c r="J1422" t="s">
        <v>564</v>
      </c>
      <c r="K1422" t="s">
        <v>5023</v>
      </c>
    </row>
    <row r="1423" spans="1:11" x14ac:dyDescent="0.25">
      <c r="A1423"/>
      <c r="J1423" t="s">
        <v>564</v>
      </c>
      <c r="K1423" t="s">
        <v>5024</v>
      </c>
    </row>
    <row r="1424" spans="1:11" x14ac:dyDescent="0.25">
      <c r="A1424"/>
      <c r="J1424" t="s">
        <v>564</v>
      </c>
      <c r="K1424" t="s">
        <v>5025</v>
      </c>
    </row>
    <row r="1425" spans="1:11" x14ac:dyDescent="0.25">
      <c r="A1425"/>
      <c r="J1425" t="s">
        <v>564</v>
      </c>
      <c r="K1425" t="s">
        <v>5026</v>
      </c>
    </row>
    <row r="1426" spans="1:11" x14ac:dyDescent="0.25">
      <c r="A1426"/>
      <c r="J1426" t="s">
        <v>564</v>
      </c>
      <c r="K1426" t="s">
        <v>5027</v>
      </c>
    </row>
    <row r="1427" spans="1:11" x14ac:dyDescent="0.25">
      <c r="A1427"/>
      <c r="J1427" t="s">
        <v>564</v>
      </c>
      <c r="K1427" t="s">
        <v>5028</v>
      </c>
    </row>
    <row r="1428" spans="1:11" x14ac:dyDescent="0.25">
      <c r="A1428"/>
      <c r="J1428" t="s">
        <v>564</v>
      </c>
      <c r="K1428" t="s">
        <v>5029</v>
      </c>
    </row>
    <row r="1429" spans="1:11" x14ac:dyDescent="0.25">
      <c r="A1429"/>
      <c r="J1429" t="s">
        <v>564</v>
      </c>
      <c r="K1429" t="s">
        <v>5030</v>
      </c>
    </row>
    <row r="1430" spans="1:11" x14ac:dyDescent="0.25">
      <c r="A1430"/>
      <c r="J1430" t="s">
        <v>564</v>
      </c>
      <c r="K1430" t="s">
        <v>5031</v>
      </c>
    </row>
    <row r="1431" spans="1:11" x14ac:dyDescent="0.25">
      <c r="A1431"/>
      <c r="J1431" t="s">
        <v>564</v>
      </c>
      <c r="K1431" t="s">
        <v>5032</v>
      </c>
    </row>
    <row r="1432" spans="1:11" x14ac:dyDescent="0.25">
      <c r="A1432"/>
      <c r="J1432" t="s">
        <v>564</v>
      </c>
      <c r="K1432" t="s">
        <v>5033</v>
      </c>
    </row>
    <row r="1433" spans="1:11" x14ac:dyDescent="0.25">
      <c r="A1433"/>
      <c r="J1433" t="s">
        <v>564</v>
      </c>
      <c r="K1433" t="s">
        <v>5034</v>
      </c>
    </row>
    <row r="1434" spans="1:11" x14ac:dyDescent="0.25">
      <c r="A1434"/>
      <c r="J1434" t="s">
        <v>564</v>
      </c>
      <c r="K1434" t="s">
        <v>5035</v>
      </c>
    </row>
    <row r="1435" spans="1:11" x14ac:dyDescent="0.25">
      <c r="A1435"/>
      <c r="J1435" t="s">
        <v>564</v>
      </c>
      <c r="K1435" t="s">
        <v>5036</v>
      </c>
    </row>
    <row r="1436" spans="1:11" x14ac:dyDescent="0.25">
      <c r="A1436"/>
      <c r="J1436" t="s">
        <v>564</v>
      </c>
      <c r="K1436" t="s">
        <v>5037</v>
      </c>
    </row>
    <row r="1437" spans="1:11" x14ac:dyDescent="0.25">
      <c r="A1437"/>
      <c r="J1437" t="s">
        <v>564</v>
      </c>
      <c r="K1437" t="s">
        <v>5038</v>
      </c>
    </row>
    <row r="1438" spans="1:11" x14ac:dyDescent="0.25">
      <c r="A1438"/>
      <c r="J1438" t="s">
        <v>564</v>
      </c>
      <c r="K1438" t="s">
        <v>5039</v>
      </c>
    </row>
    <row r="1439" spans="1:11" x14ac:dyDescent="0.25">
      <c r="A1439"/>
      <c r="J1439" t="s">
        <v>564</v>
      </c>
      <c r="K1439" t="s">
        <v>5040</v>
      </c>
    </row>
    <row r="1440" spans="1:11" x14ac:dyDescent="0.25">
      <c r="A1440"/>
      <c r="J1440" t="s">
        <v>564</v>
      </c>
      <c r="K1440" t="s">
        <v>5041</v>
      </c>
    </row>
    <row r="1441" spans="1:11" x14ac:dyDescent="0.25">
      <c r="A1441"/>
      <c r="J1441" t="s">
        <v>564</v>
      </c>
      <c r="K1441" t="s">
        <v>5042</v>
      </c>
    </row>
    <row r="1442" spans="1:11" x14ac:dyDescent="0.25">
      <c r="A1442"/>
      <c r="J1442" t="s">
        <v>564</v>
      </c>
      <c r="K1442" t="s">
        <v>5043</v>
      </c>
    </row>
    <row r="1443" spans="1:11" x14ac:dyDescent="0.25">
      <c r="A1443"/>
      <c r="J1443" t="s">
        <v>564</v>
      </c>
      <c r="K1443" t="s">
        <v>5044</v>
      </c>
    </row>
    <row r="1444" spans="1:11" x14ac:dyDescent="0.25">
      <c r="A1444"/>
      <c r="J1444" t="s">
        <v>564</v>
      </c>
      <c r="K1444" t="s">
        <v>5045</v>
      </c>
    </row>
    <row r="1445" spans="1:11" x14ac:dyDescent="0.25">
      <c r="A1445"/>
      <c r="J1445" t="s">
        <v>564</v>
      </c>
      <c r="K1445" t="s">
        <v>5046</v>
      </c>
    </row>
    <row r="1446" spans="1:11" x14ac:dyDescent="0.25">
      <c r="A1446"/>
      <c r="J1446" t="s">
        <v>564</v>
      </c>
      <c r="K1446" t="s">
        <v>5047</v>
      </c>
    </row>
    <row r="1447" spans="1:11" x14ac:dyDescent="0.25">
      <c r="A1447"/>
      <c r="J1447" t="s">
        <v>564</v>
      </c>
      <c r="K1447" t="s">
        <v>5048</v>
      </c>
    </row>
    <row r="1448" spans="1:11" x14ac:dyDescent="0.25">
      <c r="A1448"/>
      <c r="J1448" t="s">
        <v>564</v>
      </c>
      <c r="K1448" t="s">
        <v>5049</v>
      </c>
    </row>
    <row r="1449" spans="1:11" x14ac:dyDescent="0.25">
      <c r="A1449"/>
      <c r="J1449" t="s">
        <v>564</v>
      </c>
      <c r="K1449" t="s">
        <v>5050</v>
      </c>
    </row>
    <row r="1450" spans="1:11" x14ac:dyDescent="0.25">
      <c r="A1450"/>
      <c r="J1450" t="s">
        <v>564</v>
      </c>
      <c r="K1450" t="s">
        <v>5051</v>
      </c>
    </row>
    <row r="1451" spans="1:11" x14ac:dyDescent="0.25">
      <c r="A1451"/>
      <c r="J1451" t="s">
        <v>564</v>
      </c>
      <c r="K1451" t="s">
        <v>5052</v>
      </c>
    </row>
    <row r="1452" spans="1:11" x14ac:dyDescent="0.25">
      <c r="A1452"/>
      <c r="J1452" t="s">
        <v>564</v>
      </c>
      <c r="K1452" t="s">
        <v>5053</v>
      </c>
    </row>
    <row r="1453" spans="1:11" x14ac:dyDescent="0.25">
      <c r="A1453"/>
      <c r="J1453" t="s">
        <v>564</v>
      </c>
      <c r="K1453" t="s">
        <v>5054</v>
      </c>
    </row>
    <row r="1454" spans="1:11" x14ac:dyDescent="0.25">
      <c r="A1454"/>
      <c r="J1454" t="s">
        <v>564</v>
      </c>
      <c r="K1454" t="s">
        <v>5055</v>
      </c>
    </row>
    <row r="1455" spans="1:11" x14ac:dyDescent="0.25">
      <c r="A1455"/>
      <c r="J1455" t="s">
        <v>564</v>
      </c>
      <c r="K1455" t="s">
        <v>5056</v>
      </c>
    </row>
    <row r="1456" spans="1:11" x14ac:dyDescent="0.25">
      <c r="A1456"/>
      <c r="J1456" t="s">
        <v>564</v>
      </c>
      <c r="K1456" t="s">
        <v>5057</v>
      </c>
    </row>
    <row r="1457" spans="1:11" x14ac:dyDescent="0.25">
      <c r="A1457"/>
      <c r="J1457" t="s">
        <v>564</v>
      </c>
      <c r="K1457" t="s">
        <v>5058</v>
      </c>
    </row>
    <row r="1458" spans="1:11" x14ac:dyDescent="0.25">
      <c r="A1458"/>
      <c r="J1458" t="s">
        <v>564</v>
      </c>
      <c r="K1458" t="s">
        <v>5059</v>
      </c>
    </row>
    <row r="1459" spans="1:11" x14ac:dyDescent="0.25">
      <c r="A1459"/>
      <c r="J1459" t="s">
        <v>564</v>
      </c>
      <c r="K1459" t="s">
        <v>5060</v>
      </c>
    </row>
    <row r="1460" spans="1:11" x14ac:dyDescent="0.25">
      <c r="A1460"/>
      <c r="J1460" t="s">
        <v>564</v>
      </c>
      <c r="K1460" t="s">
        <v>5061</v>
      </c>
    </row>
    <row r="1461" spans="1:11" x14ac:dyDescent="0.25">
      <c r="A1461"/>
      <c r="J1461" t="s">
        <v>564</v>
      </c>
      <c r="K1461" t="s">
        <v>5062</v>
      </c>
    </row>
    <row r="1462" spans="1:11" x14ac:dyDescent="0.25">
      <c r="A1462"/>
      <c r="J1462" t="s">
        <v>564</v>
      </c>
      <c r="K1462" t="s">
        <v>5063</v>
      </c>
    </row>
    <row r="1463" spans="1:11" x14ac:dyDescent="0.25">
      <c r="A1463"/>
      <c r="J1463" t="s">
        <v>564</v>
      </c>
      <c r="K1463" t="s">
        <v>5064</v>
      </c>
    </row>
    <row r="1464" spans="1:11" x14ac:dyDescent="0.25">
      <c r="A1464"/>
      <c r="J1464" t="s">
        <v>564</v>
      </c>
      <c r="K1464" t="s">
        <v>5065</v>
      </c>
    </row>
    <row r="1465" spans="1:11" x14ac:dyDescent="0.25">
      <c r="A1465"/>
      <c r="J1465" t="s">
        <v>564</v>
      </c>
      <c r="K1465" t="s">
        <v>5066</v>
      </c>
    </row>
    <row r="1466" spans="1:11" x14ac:dyDescent="0.25">
      <c r="A1466"/>
      <c r="J1466" t="s">
        <v>564</v>
      </c>
      <c r="K1466" t="s">
        <v>5067</v>
      </c>
    </row>
    <row r="1467" spans="1:11" x14ac:dyDescent="0.25">
      <c r="A1467"/>
      <c r="J1467" t="s">
        <v>574</v>
      </c>
      <c r="K1467" t="s">
        <v>5068</v>
      </c>
    </row>
    <row r="1468" spans="1:11" x14ac:dyDescent="0.25">
      <c r="A1468"/>
      <c r="J1468" t="s">
        <v>574</v>
      </c>
      <c r="K1468" t="s">
        <v>5069</v>
      </c>
    </row>
    <row r="1469" spans="1:11" x14ac:dyDescent="0.25">
      <c r="A1469"/>
      <c r="J1469" t="s">
        <v>615</v>
      </c>
      <c r="K1469" t="s">
        <v>3258</v>
      </c>
    </row>
    <row r="1470" spans="1:11" x14ac:dyDescent="0.25">
      <c r="A1470"/>
      <c r="J1470" t="s">
        <v>615</v>
      </c>
      <c r="K1470" t="s">
        <v>3303</v>
      </c>
    </row>
    <row r="1471" spans="1:11" x14ac:dyDescent="0.25">
      <c r="A1471"/>
      <c r="J1471" t="s">
        <v>615</v>
      </c>
      <c r="K1471" t="s">
        <v>3312</v>
      </c>
    </row>
    <row r="1472" spans="1:11" x14ac:dyDescent="0.25">
      <c r="A1472"/>
      <c r="J1472" t="s">
        <v>615</v>
      </c>
      <c r="K1472" t="s">
        <v>3247</v>
      </c>
    </row>
    <row r="1473" spans="1:11" x14ac:dyDescent="0.25">
      <c r="A1473"/>
      <c r="J1473" t="s">
        <v>615</v>
      </c>
      <c r="K1473" t="s">
        <v>3250</v>
      </c>
    </row>
    <row r="1474" spans="1:11" x14ac:dyDescent="0.25">
      <c r="A1474"/>
      <c r="J1474" t="s">
        <v>615</v>
      </c>
      <c r="K1474" t="s">
        <v>3533</v>
      </c>
    </row>
    <row r="1475" spans="1:11" x14ac:dyDescent="0.25">
      <c r="A1475"/>
      <c r="J1475" t="s">
        <v>615</v>
      </c>
      <c r="K1475" t="s">
        <v>3253</v>
      </c>
    </row>
    <row r="1476" spans="1:11" x14ac:dyDescent="0.25">
      <c r="A1476"/>
      <c r="J1476" t="s">
        <v>615</v>
      </c>
      <c r="K1476" t="s">
        <v>3256</v>
      </c>
    </row>
    <row r="1477" spans="1:11" x14ac:dyDescent="0.25">
      <c r="A1477"/>
      <c r="J1477" t="s">
        <v>615</v>
      </c>
      <c r="K1477" t="s">
        <v>3583</v>
      </c>
    </row>
    <row r="1478" spans="1:11" x14ac:dyDescent="0.25">
      <c r="A1478"/>
      <c r="J1478" t="s">
        <v>615</v>
      </c>
      <c r="K1478" t="s">
        <v>3592</v>
      </c>
    </row>
    <row r="1479" spans="1:11" x14ac:dyDescent="0.25">
      <c r="A1479"/>
      <c r="J1479" t="s">
        <v>615</v>
      </c>
      <c r="K1479" t="s">
        <v>3429</v>
      </c>
    </row>
    <row r="1480" spans="1:11" x14ac:dyDescent="0.25">
      <c r="A1480"/>
      <c r="J1480" t="s">
        <v>615</v>
      </c>
      <c r="K1480" t="s">
        <v>3432</v>
      </c>
    </row>
    <row r="1481" spans="1:11" x14ac:dyDescent="0.25">
      <c r="A1481"/>
      <c r="J1481" t="s">
        <v>615</v>
      </c>
      <c r="K1481" t="s">
        <v>3611</v>
      </c>
    </row>
    <row r="1482" spans="1:11" x14ac:dyDescent="0.25">
      <c r="A1482"/>
      <c r="J1482" t="s">
        <v>615</v>
      </c>
      <c r="K1482" t="s">
        <v>3259</v>
      </c>
    </row>
    <row r="1483" spans="1:11" x14ac:dyDescent="0.25">
      <c r="A1483"/>
      <c r="J1483" t="s">
        <v>615</v>
      </c>
      <c r="K1483" t="s">
        <v>3655</v>
      </c>
    </row>
    <row r="1484" spans="1:11" x14ac:dyDescent="0.25">
      <c r="A1484"/>
      <c r="J1484" t="s">
        <v>615</v>
      </c>
      <c r="K1484" t="s">
        <v>3661</v>
      </c>
    </row>
    <row r="1485" spans="1:11" x14ac:dyDescent="0.25">
      <c r="A1485"/>
      <c r="J1485" t="s">
        <v>615</v>
      </c>
      <c r="K1485" t="s">
        <v>3670</v>
      </c>
    </row>
    <row r="1486" spans="1:11" x14ac:dyDescent="0.25">
      <c r="A1486"/>
      <c r="J1486" t="s">
        <v>615</v>
      </c>
      <c r="K1486" t="s">
        <v>3270</v>
      </c>
    </row>
    <row r="1487" spans="1:11" x14ac:dyDescent="0.25">
      <c r="A1487"/>
      <c r="J1487" t="s">
        <v>615</v>
      </c>
      <c r="K1487" t="s">
        <v>3318</v>
      </c>
    </row>
    <row r="1488" spans="1:11" x14ac:dyDescent="0.25">
      <c r="A1488"/>
      <c r="J1488" t="s">
        <v>615</v>
      </c>
      <c r="K1488" t="s">
        <v>3369</v>
      </c>
    </row>
    <row r="1489" spans="1:11" x14ac:dyDescent="0.25">
      <c r="A1489"/>
      <c r="J1489" t="s">
        <v>615</v>
      </c>
      <c r="K1489" t="s">
        <v>3395</v>
      </c>
    </row>
    <row r="1490" spans="1:11" x14ac:dyDescent="0.25">
      <c r="A1490"/>
      <c r="J1490" t="s">
        <v>615</v>
      </c>
      <c r="K1490" t="s">
        <v>3414</v>
      </c>
    </row>
    <row r="1491" spans="1:11" x14ac:dyDescent="0.25">
      <c r="A1491"/>
      <c r="J1491" t="s">
        <v>615</v>
      </c>
      <c r="K1491" t="s">
        <v>3426</v>
      </c>
    </row>
    <row r="1492" spans="1:11" x14ac:dyDescent="0.25">
      <c r="A1492"/>
      <c r="J1492" t="s">
        <v>615</v>
      </c>
      <c r="K1492" t="s">
        <v>3617</v>
      </c>
    </row>
    <row r="1493" spans="1:11" x14ac:dyDescent="0.25">
      <c r="A1493"/>
      <c r="J1493" t="s">
        <v>615</v>
      </c>
      <c r="K1493" t="s">
        <v>3629</v>
      </c>
    </row>
    <row r="1494" spans="1:11" x14ac:dyDescent="0.25">
      <c r="A1494"/>
      <c r="J1494" t="s">
        <v>615</v>
      </c>
      <c r="K1494" t="s">
        <v>3679</v>
      </c>
    </row>
    <row r="1495" spans="1:11" x14ac:dyDescent="0.25">
      <c r="A1495"/>
      <c r="J1495" t="s">
        <v>615</v>
      </c>
      <c r="K1495" t="s">
        <v>3685</v>
      </c>
    </row>
    <row r="1496" spans="1:11" x14ac:dyDescent="0.25">
      <c r="A1496"/>
      <c r="J1496" t="s">
        <v>615</v>
      </c>
      <c r="K1496" t="s">
        <v>4143</v>
      </c>
    </row>
    <row r="1497" spans="1:11" x14ac:dyDescent="0.25">
      <c r="A1497"/>
      <c r="J1497" t="s">
        <v>615</v>
      </c>
      <c r="K1497" t="s">
        <v>4146</v>
      </c>
    </row>
    <row r="1498" spans="1:11" x14ac:dyDescent="0.25">
      <c r="A1498"/>
      <c r="J1498" t="s">
        <v>615</v>
      </c>
      <c r="K1498" t="s">
        <v>4149</v>
      </c>
    </row>
    <row r="1499" spans="1:11" x14ac:dyDescent="0.25">
      <c r="A1499"/>
      <c r="J1499" t="s">
        <v>615</v>
      </c>
      <c r="K1499" t="s">
        <v>4155</v>
      </c>
    </row>
    <row r="1500" spans="1:11" x14ac:dyDescent="0.25">
      <c r="A1500"/>
      <c r="J1500" t="s">
        <v>615</v>
      </c>
      <c r="K1500" t="s">
        <v>4161</v>
      </c>
    </row>
    <row r="1501" spans="1:11" x14ac:dyDescent="0.25">
      <c r="A1501"/>
      <c r="J1501" t="s">
        <v>615</v>
      </c>
      <c r="K1501" t="s">
        <v>3552</v>
      </c>
    </row>
    <row r="1502" spans="1:11" x14ac:dyDescent="0.25">
      <c r="A1502"/>
      <c r="J1502" t="s">
        <v>615</v>
      </c>
      <c r="K1502" t="s">
        <v>3603</v>
      </c>
    </row>
    <row r="1503" spans="1:11" x14ac:dyDescent="0.25">
      <c r="A1503"/>
      <c r="J1503" t="s">
        <v>615</v>
      </c>
      <c r="K1503" t="s">
        <v>3614</v>
      </c>
    </row>
    <row r="1504" spans="1:11" x14ac:dyDescent="0.25">
      <c r="A1504"/>
      <c r="J1504" t="s">
        <v>615</v>
      </c>
      <c r="K1504" t="s">
        <v>3620</v>
      </c>
    </row>
    <row r="1505" spans="1:11" x14ac:dyDescent="0.25">
      <c r="A1505"/>
      <c r="J1505" t="s">
        <v>618</v>
      </c>
      <c r="K1505" t="s">
        <v>3583</v>
      </c>
    </row>
    <row r="1506" spans="1:11" x14ac:dyDescent="0.25">
      <c r="A1506"/>
      <c r="J1506" t="s">
        <v>618</v>
      </c>
      <c r="K1506" t="s">
        <v>3432</v>
      </c>
    </row>
    <row r="1507" spans="1:11" x14ac:dyDescent="0.25">
      <c r="A1507"/>
      <c r="J1507" t="s">
        <v>618</v>
      </c>
      <c r="K1507" t="s">
        <v>3586</v>
      </c>
    </row>
    <row r="1508" spans="1:11" x14ac:dyDescent="0.25">
      <c r="A1508"/>
      <c r="J1508" t="s">
        <v>618</v>
      </c>
      <c r="K1508" t="s">
        <v>3608</v>
      </c>
    </row>
    <row r="1509" spans="1:11" x14ac:dyDescent="0.25">
      <c r="A1509"/>
      <c r="J1509" t="s">
        <v>621</v>
      </c>
      <c r="K1509" t="s">
        <v>3511</v>
      </c>
    </row>
    <row r="1510" spans="1:11" x14ac:dyDescent="0.25">
      <c r="A1510"/>
      <c r="J1510" t="s">
        <v>621</v>
      </c>
      <c r="K1510" t="s">
        <v>3496</v>
      </c>
    </row>
    <row r="1511" spans="1:11" x14ac:dyDescent="0.25">
      <c r="A1511"/>
      <c r="J1511" t="s">
        <v>621</v>
      </c>
      <c r="K1511" t="s">
        <v>3646</v>
      </c>
    </row>
    <row r="1512" spans="1:11" x14ac:dyDescent="0.25">
      <c r="A1512"/>
      <c r="J1512" t="s">
        <v>621</v>
      </c>
      <c r="K1512" t="s">
        <v>3357</v>
      </c>
    </row>
    <row r="1513" spans="1:11" x14ac:dyDescent="0.25">
      <c r="A1513"/>
      <c r="J1513" t="s">
        <v>621</v>
      </c>
      <c r="K1513" t="s">
        <v>3389</v>
      </c>
    </row>
    <row r="1514" spans="1:11" x14ac:dyDescent="0.25">
      <c r="A1514"/>
      <c r="J1514" t="s">
        <v>621</v>
      </c>
      <c r="K1514" t="s">
        <v>3400</v>
      </c>
    </row>
    <row r="1515" spans="1:11" x14ac:dyDescent="0.25">
      <c r="A1515"/>
      <c r="J1515" t="s">
        <v>621</v>
      </c>
      <c r="K1515" t="s">
        <v>3499</v>
      </c>
    </row>
    <row r="1516" spans="1:11" x14ac:dyDescent="0.25">
      <c r="A1516"/>
      <c r="J1516" t="s">
        <v>621</v>
      </c>
      <c r="K1516" t="s">
        <v>3514</v>
      </c>
    </row>
    <row r="1517" spans="1:11" x14ac:dyDescent="0.25">
      <c r="A1517"/>
      <c r="J1517" t="s">
        <v>621</v>
      </c>
      <c r="K1517" t="s">
        <v>3522</v>
      </c>
    </row>
    <row r="1518" spans="1:11" x14ac:dyDescent="0.25">
      <c r="A1518"/>
      <c r="J1518" t="s">
        <v>621</v>
      </c>
      <c r="K1518" t="s">
        <v>3563</v>
      </c>
    </row>
    <row r="1519" spans="1:11" x14ac:dyDescent="0.25">
      <c r="A1519"/>
      <c r="J1519" t="s">
        <v>621</v>
      </c>
      <c r="K1519" t="s">
        <v>3577</v>
      </c>
    </row>
    <row r="1520" spans="1:11" x14ac:dyDescent="0.25">
      <c r="A1520"/>
      <c r="J1520" t="s">
        <v>621</v>
      </c>
      <c r="K1520" t="s">
        <v>3649</v>
      </c>
    </row>
    <row r="1521" spans="1:11" x14ac:dyDescent="0.25">
      <c r="A1521"/>
      <c r="J1521" t="s">
        <v>621</v>
      </c>
      <c r="K1521" t="s">
        <v>3712</v>
      </c>
    </row>
    <row r="1522" spans="1:11" x14ac:dyDescent="0.25">
      <c r="A1522"/>
      <c r="J1522" t="s">
        <v>621</v>
      </c>
      <c r="K1522" t="s">
        <v>5070</v>
      </c>
    </row>
    <row r="1523" spans="1:11" x14ac:dyDescent="0.25">
      <c r="A1523"/>
      <c r="J1523" t="s">
        <v>27</v>
      </c>
      <c r="K1523" t="s">
        <v>3265</v>
      </c>
    </row>
    <row r="1524" spans="1:11" x14ac:dyDescent="0.25">
      <c r="A1524"/>
      <c r="J1524" t="s">
        <v>27</v>
      </c>
      <c r="K1524" t="s">
        <v>3268</v>
      </c>
    </row>
    <row r="1525" spans="1:11" x14ac:dyDescent="0.25">
      <c r="A1525"/>
      <c r="J1525" t="s">
        <v>682</v>
      </c>
      <c r="K1525" t="s">
        <v>3246</v>
      </c>
    </row>
    <row r="1526" spans="1:11" x14ac:dyDescent="0.25">
      <c r="A1526"/>
      <c r="J1526" t="s">
        <v>682</v>
      </c>
      <c r="K1526" t="s">
        <v>3252</v>
      </c>
    </row>
    <row r="1527" spans="1:11" x14ac:dyDescent="0.25">
      <c r="A1527"/>
      <c r="J1527" t="s">
        <v>682</v>
      </c>
      <c r="K1527" t="s">
        <v>4746</v>
      </c>
    </row>
    <row r="1528" spans="1:11" x14ac:dyDescent="0.25">
      <c r="A1528"/>
      <c r="J1528" t="s">
        <v>682</v>
      </c>
      <c r="K1528" t="s">
        <v>3268</v>
      </c>
    </row>
    <row r="1529" spans="1:11" x14ac:dyDescent="0.25">
      <c r="A1529"/>
      <c r="J1529" t="s">
        <v>682</v>
      </c>
      <c r="K1529" t="s">
        <v>3249</v>
      </c>
    </row>
    <row r="1530" spans="1:11" x14ac:dyDescent="0.25">
      <c r="A1530"/>
      <c r="J1530" t="s">
        <v>682</v>
      </c>
      <c r="K1530" t="s">
        <v>3255</v>
      </c>
    </row>
    <row r="1531" spans="1:11" x14ac:dyDescent="0.25">
      <c r="A1531"/>
      <c r="J1531" t="s">
        <v>682</v>
      </c>
      <c r="K1531" t="s">
        <v>4747</v>
      </c>
    </row>
    <row r="1532" spans="1:11" x14ac:dyDescent="0.25">
      <c r="A1532"/>
      <c r="J1532" t="s">
        <v>682</v>
      </c>
      <c r="K1532" t="s">
        <v>4749</v>
      </c>
    </row>
    <row r="1533" spans="1:11" x14ac:dyDescent="0.25">
      <c r="A1533"/>
      <c r="J1533" t="s">
        <v>682</v>
      </c>
      <c r="K1533" t="s">
        <v>5071</v>
      </c>
    </row>
    <row r="1534" spans="1:11" x14ac:dyDescent="0.25">
      <c r="A1534"/>
      <c r="J1534" t="s">
        <v>682</v>
      </c>
      <c r="K1534" t="s">
        <v>5072</v>
      </c>
    </row>
    <row r="1535" spans="1:11" x14ac:dyDescent="0.25">
      <c r="A1535"/>
      <c r="J1535" t="s">
        <v>682</v>
      </c>
      <c r="K1535" t="s">
        <v>5073</v>
      </c>
    </row>
    <row r="1536" spans="1:11" x14ac:dyDescent="0.25">
      <c r="A1536"/>
      <c r="J1536" t="s">
        <v>32</v>
      </c>
      <c r="K1536" t="s">
        <v>3258</v>
      </c>
    </row>
    <row r="1537" spans="1:11" x14ac:dyDescent="0.25">
      <c r="A1537"/>
      <c r="J1537" t="s">
        <v>32</v>
      </c>
      <c r="K1537" t="s">
        <v>3273</v>
      </c>
    </row>
    <row r="1538" spans="1:11" x14ac:dyDescent="0.25">
      <c r="A1538"/>
      <c r="J1538" t="s">
        <v>32</v>
      </c>
      <c r="K1538" t="s">
        <v>3278</v>
      </c>
    </row>
    <row r="1539" spans="1:11" x14ac:dyDescent="0.25">
      <c r="A1539"/>
      <c r="J1539" t="s">
        <v>32</v>
      </c>
      <c r="K1539" t="s">
        <v>3281</v>
      </c>
    </row>
    <row r="1540" spans="1:11" x14ac:dyDescent="0.25">
      <c r="A1540"/>
      <c r="J1540" t="s">
        <v>32</v>
      </c>
      <c r="K1540" t="s">
        <v>3284</v>
      </c>
    </row>
    <row r="1541" spans="1:11" x14ac:dyDescent="0.25">
      <c r="A1541"/>
      <c r="J1541" t="s">
        <v>32</v>
      </c>
      <c r="K1541" t="s">
        <v>3287</v>
      </c>
    </row>
    <row r="1542" spans="1:11" x14ac:dyDescent="0.25">
      <c r="A1542"/>
      <c r="J1542" t="s">
        <v>32</v>
      </c>
      <c r="K1542" t="s">
        <v>3289</v>
      </c>
    </row>
    <row r="1543" spans="1:11" x14ac:dyDescent="0.25">
      <c r="A1543"/>
      <c r="J1543" t="s">
        <v>32</v>
      </c>
      <c r="K1543" t="s">
        <v>3292</v>
      </c>
    </row>
    <row r="1544" spans="1:11" x14ac:dyDescent="0.25">
      <c r="A1544"/>
      <c r="J1544" t="s">
        <v>32</v>
      </c>
      <c r="K1544" t="s">
        <v>3295</v>
      </c>
    </row>
    <row r="1545" spans="1:11" x14ac:dyDescent="0.25">
      <c r="A1545"/>
      <c r="J1545" t="s">
        <v>32</v>
      </c>
      <c r="K1545" t="s">
        <v>3298</v>
      </c>
    </row>
    <row r="1546" spans="1:11" x14ac:dyDescent="0.25">
      <c r="A1546"/>
      <c r="J1546" t="s">
        <v>32</v>
      </c>
      <c r="K1546" t="s">
        <v>3301</v>
      </c>
    </row>
    <row r="1547" spans="1:11" x14ac:dyDescent="0.25">
      <c r="A1547"/>
      <c r="J1547" t="s">
        <v>32</v>
      </c>
      <c r="K1547" t="s">
        <v>3304</v>
      </c>
    </row>
    <row r="1548" spans="1:11" x14ac:dyDescent="0.25">
      <c r="A1548"/>
      <c r="J1548" t="s">
        <v>32</v>
      </c>
      <c r="K1548" t="s">
        <v>3307</v>
      </c>
    </row>
    <row r="1549" spans="1:11" x14ac:dyDescent="0.25">
      <c r="A1549"/>
      <c r="J1549" t="s">
        <v>32</v>
      </c>
      <c r="K1549" t="s">
        <v>3316</v>
      </c>
    </row>
    <row r="1550" spans="1:11" x14ac:dyDescent="0.25">
      <c r="A1550"/>
      <c r="J1550" t="s">
        <v>32</v>
      </c>
      <c r="K1550" t="s">
        <v>5074</v>
      </c>
    </row>
    <row r="1551" spans="1:11" x14ac:dyDescent="0.25">
      <c r="A1551"/>
      <c r="J1551" t="s">
        <v>32</v>
      </c>
      <c r="K1551" t="s">
        <v>3322</v>
      </c>
    </row>
    <row r="1552" spans="1:11" x14ac:dyDescent="0.25">
      <c r="A1552"/>
      <c r="J1552" t="s">
        <v>32</v>
      </c>
      <c r="K1552" t="s">
        <v>3325</v>
      </c>
    </row>
    <row r="1553" spans="1:11" x14ac:dyDescent="0.25">
      <c r="A1553"/>
      <c r="J1553" t="s">
        <v>32</v>
      </c>
      <c r="K1553" t="s">
        <v>3328</v>
      </c>
    </row>
    <row r="1554" spans="1:11" x14ac:dyDescent="0.25">
      <c r="A1554"/>
      <c r="J1554" t="s">
        <v>32</v>
      </c>
      <c r="K1554" t="s">
        <v>3331</v>
      </c>
    </row>
    <row r="1555" spans="1:11" x14ac:dyDescent="0.25">
      <c r="A1555"/>
      <c r="J1555" t="s">
        <v>32</v>
      </c>
      <c r="K1555" t="s">
        <v>3334</v>
      </c>
    </row>
    <row r="1556" spans="1:11" x14ac:dyDescent="0.25">
      <c r="A1556"/>
      <c r="J1556" t="s">
        <v>32</v>
      </c>
      <c r="K1556" t="s">
        <v>3337</v>
      </c>
    </row>
    <row r="1557" spans="1:11" x14ac:dyDescent="0.25">
      <c r="A1557"/>
      <c r="J1557" t="s">
        <v>32</v>
      </c>
      <c r="K1557" t="s">
        <v>3340</v>
      </c>
    </row>
    <row r="1558" spans="1:11" x14ac:dyDescent="0.25">
      <c r="A1558"/>
      <c r="J1558" t="s">
        <v>32</v>
      </c>
      <c r="K1558" t="s">
        <v>3343</v>
      </c>
    </row>
    <row r="1559" spans="1:11" x14ac:dyDescent="0.25">
      <c r="A1559"/>
      <c r="J1559" t="s">
        <v>32</v>
      </c>
      <c r="K1559" t="s">
        <v>3346</v>
      </c>
    </row>
    <row r="1560" spans="1:11" x14ac:dyDescent="0.25">
      <c r="A1560"/>
      <c r="J1560" t="s">
        <v>32</v>
      </c>
      <c r="K1560" t="s">
        <v>3349</v>
      </c>
    </row>
    <row r="1561" spans="1:11" x14ac:dyDescent="0.25">
      <c r="A1561"/>
      <c r="J1561" t="s">
        <v>32</v>
      </c>
      <c r="K1561" t="s">
        <v>3352</v>
      </c>
    </row>
    <row r="1562" spans="1:11" x14ac:dyDescent="0.25">
      <c r="A1562"/>
      <c r="J1562" t="s">
        <v>32</v>
      </c>
      <c r="K1562" t="s">
        <v>3355</v>
      </c>
    </row>
    <row r="1563" spans="1:11" x14ac:dyDescent="0.25">
      <c r="A1563"/>
      <c r="J1563" t="s">
        <v>32</v>
      </c>
      <c r="K1563" t="s">
        <v>3358</v>
      </c>
    </row>
    <row r="1564" spans="1:11" x14ac:dyDescent="0.25">
      <c r="A1564"/>
      <c r="J1564" t="s">
        <v>32</v>
      </c>
      <c r="K1564" t="s">
        <v>3361</v>
      </c>
    </row>
    <row r="1565" spans="1:11" x14ac:dyDescent="0.25">
      <c r="A1565"/>
      <c r="J1565" t="s">
        <v>32</v>
      </c>
      <c r="K1565" t="s">
        <v>3364</v>
      </c>
    </row>
    <row r="1566" spans="1:11" x14ac:dyDescent="0.25">
      <c r="A1566"/>
      <c r="J1566" t="s">
        <v>32</v>
      </c>
      <c r="K1566" t="s">
        <v>3367</v>
      </c>
    </row>
    <row r="1567" spans="1:11" x14ac:dyDescent="0.25">
      <c r="A1567"/>
      <c r="J1567" t="s">
        <v>32</v>
      </c>
      <c r="K1567" t="s">
        <v>3370</v>
      </c>
    </row>
    <row r="1568" spans="1:11" x14ac:dyDescent="0.25">
      <c r="A1568"/>
      <c r="J1568" t="s">
        <v>32</v>
      </c>
      <c r="K1568" t="s">
        <v>3373</v>
      </c>
    </row>
    <row r="1569" spans="1:11" x14ac:dyDescent="0.25">
      <c r="A1569"/>
      <c r="J1569" t="s">
        <v>32</v>
      </c>
      <c r="K1569" t="s">
        <v>3376</v>
      </c>
    </row>
    <row r="1570" spans="1:11" x14ac:dyDescent="0.25">
      <c r="A1570"/>
      <c r="J1570" t="s">
        <v>32</v>
      </c>
      <c r="K1570" t="s">
        <v>3379</v>
      </c>
    </row>
    <row r="1571" spans="1:11" x14ac:dyDescent="0.25">
      <c r="A1571"/>
      <c r="J1571" t="s">
        <v>32</v>
      </c>
      <c r="K1571" t="s">
        <v>3310</v>
      </c>
    </row>
    <row r="1572" spans="1:11" x14ac:dyDescent="0.25">
      <c r="A1572"/>
      <c r="J1572" t="s">
        <v>32</v>
      </c>
      <c r="K1572" t="s">
        <v>3313</v>
      </c>
    </row>
    <row r="1573" spans="1:11" x14ac:dyDescent="0.25">
      <c r="A1573"/>
      <c r="J1573" t="s">
        <v>32</v>
      </c>
      <c r="K1573" t="s">
        <v>3382</v>
      </c>
    </row>
    <row r="1574" spans="1:11" x14ac:dyDescent="0.25">
      <c r="A1574"/>
      <c r="J1574" t="s">
        <v>32</v>
      </c>
      <c r="K1574" t="s">
        <v>3385</v>
      </c>
    </row>
    <row r="1575" spans="1:11" x14ac:dyDescent="0.25">
      <c r="A1575"/>
      <c r="J1575" t="s">
        <v>704</v>
      </c>
      <c r="K1575" t="s">
        <v>3258</v>
      </c>
    </row>
    <row r="1576" spans="1:11" x14ac:dyDescent="0.25">
      <c r="A1576"/>
      <c r="J1576" t="s">
        <v>704</v>
      </c>
      <c r="K1576" t="s">
        <v>3273</v>
      </c>
    </row>
    <row r="1577" spans="1:11" x14ac:dyDescent="0.25">
      <c r="A1577"/>
      <c r="J1577" t="s">
        <v>704</v>
      </c>
      <c r="K1577" t="s">
        <v>3379</v>
      </c>
    </row>
    <row r="1578" spans="1:11" x14ac:dyDescent="0.25">
      <c r="A1578"/>
      <c r="J1578" t="s">
        <v>222</v>
      </c>
      <c r="K1578" t="s">
        <v>3390</v>
      </c>
    </row>
    <row r="1579" spans="1:11" x14ac:dyDescent="0.25">
      <c r="A1579"/>
      <c r="J1579" t="s">
        <v>222</v>
      </c>
      <c r="K1579" t="s">
        <v>3396</v>
      </c>
    </row>
    <row r="1580" spans="1:11" x14ac:dyDescent="0.25">
      <c r="A1580"/>
      <c r="J1580" t="s">
        <v>222</v>
      </c>
      <c r="K1580" t="s">
        <v>3393</v>
      </c>
    </row>
    <row r="1581" spans="1:11" x14ac:dyDescent="0.25">
      <c r="A1581"/>
      <c r="J1581" t="s">
        <v>731</v>
      </c>
      <c r="K1581" t="s">
        <v>3390</v>
      </c>
    </row>
    <row r="1582" spans="1:11" x14ac:dyDescent="0.25">
      <c r="A1582"/>
      <c r="J1582" t="s">
        <v>731</v>
      </c>
      <c r="K1582" t="s">
        <v>3396</v>
      </c>
    </row>
    <row r="1583" spans="1:11" x14ac:dyDescent="0.25">
      <c r="A1583"/>
      <c r="J1583" t="s">
        <v>731</v>
      </c>
      <c r="K1583" t="s">
        <v>3393</v>
      </c>
    </row>
    <row r="1584" spans="1:11" x14ac:dyDescent="0.25">
      <c r="A1584"/>
      <c r="J1584" t="s">
        <v>40</v>
      </c>
      <c r="K1584" t="s">
        <v>3247</v>
      </c>
    </row>
    <row r="1585" spans="1:11" x14ac:dyDescent="0.25">
      <c r="A1585"/>
      <c r="J1585" t="s">
        <v>40</v>
      </c>
      <c r="K1585" t="s">
        <v>3443</v>
      </c>
    </row>
    <row r="1586" spans="1:11" x14ac:dyDescent="0.25">
      <c r="A1586"/>
      <c r="J1586" t="s">
        <v>993</v>
      </c>
      <c r="K1586" t="s">
        <v>3462</v>
      </c>
    </row>
    <row r="1587" spans="1:11" x14ac:dyDescent="0.25">
      <c r="A1587"/>
      <c r="J1587" t="s">
        <v>993</v>
      </c>
      <c r="K1587" t="s">
        <v>3465</v>
      </c>
    </row>
    <row r="1588" spans="1:11" x14ac:dyDescent="0.25">
      <c r="A1588"/>
      <c r="J1588" t="s">
        <v>993</v>
      </c>
      <c r="K1588" t="s">
        <v>3468</v>
      </c>
    </row>
    <row r="1589" spans="1:11" x14ac:dyDescent="0.25">
      <c r="A1589"/>
      <c r="J1589" t="s">
        <v>993</v>
      </c>
      <c r="K1589" t="s">
        <v>3471</v>
      </c>
    </row>
    <row r="1590" spans="1:11" x14ac:dyDescent="0.25">
      <c r="A1590"/>
      <c r="J1590" t="s">
        <v>993</v>
      </c>
      <c r="K1590" t="s">
        <v>3474</v>
      </c>
    </row>
    <row r="1591" spans="1:11" x14ac:dyDescent="0.25">
      <c r="A1591"/>
      <c r="J1591" t="s">
        <v>993</v>
      </c>
      <c r="K1591" t="s">
        <v>3477</v>
      </c>
    </row>
    <row r="1592" spans="1:11" x14ac:dyDescent="0.25">
      <c r="A1592"/>
      <c r="J1592" t="s">
        <v>993</v>
      </c>
      <c r="K1592" t="s">
        <v>3479</v>
      </c>
    </row>
    <row r="1593" spans="1:11" x14ac:dyDescent="0.25">
      <c r="A1593"/>
      <c r="J1593" t="s">
        <v>993</v>
      </c>
      <c r="K1593" t="s">
        <v>3482</v>
      </c>
    </row>
    <row r="1594" spans="1:11" x14ac:dyDescent="0.25">
      <c r="A1594"/>
      <c r="J1594" t="s">
        <v>993</v>
      </c>
      <c r="K1594" t="s">
        <v>3485</v>
      </c>
    </row>
    <row r="1595" spans="1:11" x14ac:dyDescent="0.25">
      <c r="A1595"/>
      <c r="J1595" t="s">
        <v>993</v>
      </c>
      <c r="K1595" t="s">
        <v>3491</v>
      </c>
    </row>
    <row r="1596" spans="1:11" x14ac:dyDescent="0.25">
      <c r="A1596"/>
      <c r="J1596" t="s">
        <v>993</v>
      </c>
      <c r="K1596" t="s">
        <v>3500</v>
      </c>
    </row>
    <row r="1597" spans="1:11" x14ac:dyDescent="0.25">
      <c r="A1597"/>
      <c r="J1597" t="s">
        <v>993</v>
      </c>
      <c r="K1597" t="s">
        <v>3503</v>
      </c>
    </row>
    <row r="1598" spans="1:11" x14ac:dyDescent="0.25">
      <c r="A1598"/>
      <c r="J1598" t="s">
        <v>993</v>
      </c>
      <c r="K1598" t="s">
        <v>3506</v>
      </c>
    </row>
    <row r="1599" spans="1:11" x14ac:dyDescent="0.25">
      <c r="A1599"/>
      <c r="J1599" t="s">
        <v>993</v>
      </c>
      <c r="K1599" t="s">
        <v>3509</v>
      </c>
    </row>
    <row r="1600" spans="1:11" x14ac:dyDescent="0.25">
      <c r="A1600"/>
      <c r="J1600" t="s">
        <v>993</v>
      </c>
      <c r="K1600" t="s">
        <v>3512</v>
      </c>
    </row>
    <row r="1601" spans="1:11" x14ac:dyDescent="0.25">
      <c r="A1601"/>
      <c r="J1601" t="s">
        <v>993</v>
      </c>
      <c r="K1601" t="s">
        <v>3515</v>
      </c>
    </row>
    <row r="1602" spans="1:11" x14ac:dyDescent="0.25">
      <c r="A1602"/>
      <c r="J1602" t="s">
        <v>993</v>
      </c>
      <c r="K1602" t="s">
        <v>3518</v>
      </c>
    </row>
    <row r="1603" spans="1:11" x14ac:dyDescent="0.25">
      <c r="A1603"/>
      <c r="J1603" t="s">
        <v>993</v>
      </c>
      <c r="K1603" t="s">
        <v>3520</v>
      </c>
    </row>
    <row r="1604" spans="1:11" x14ac:dyDescent="0.25">
      <c r="A1604"/>
      <c r="J1604" t="s">
        <v>993</v>
      </c>
      <c r="K1604" t="s">
        <v>3523</v>
      </c>
    </row>
    <row r="1605" spans="1:11" x14ac:dyDescent="0.25">
      <c r="A1605"/>
      <c r="J1605" t="s">
        <v>993</v>
      </c>
      <c r="K1605" t="s">
        <v>3525</v>
      </c>
    </row>
    <row r="1606" spans="1:11" x14ac:dyDescent="0.25">
      <c r="A1606"/>
      <c r="J1606" t="s">
        <v>993</v>
      </c>
      <c r="K1606" t="s">
        <v>3528</v>
      </c>
    </row>
    <row r="1607" spans="1:11" x14ac:dyDescent="0.25">
      <c r="A1607"/>
      <c r="J1607" t="s">
        <v>993</v>
      </c>
      <c r="K1607" t="s">
        <v>3531</v>
      </c>
    </row>
    <row r="1608" spans="1:11" x14ac:dyDescent="0.25">
      <c r="A1608"/>
      <c r="J1608" t="s">
        <v>993</v>
      </c>
      <c r="K1608" t="s">
        <v>3534</v>
      </c>
    </row>
    <row r="1609" spans="1:11" x14ac:dyDescent="0.25">
      <c r="A1609"/>
      <c r="J1609" t="s">
        <v>993</v>
      </c>
      <c r="K1609" t="s">
        <v>3537</v>
      </c>
    </row>
    <row r="1610" spans="1:11" x14ac:dyDescent="0.25">
      <c r="A1610"/>
      <c r="J1610" t="s">
        <v>993</v>
      </c>
      <c r="K1610" t="s">
        <v>3540</v>
      </c>
    </row>
    <row r="1611" spans="1:11" x14ac:dyDescent="0.25">
      <c r="A1611"/>
      <c r="J1611" t="s">
        <v>993</v>
      </c>
      <c r="K1611" t="s">
        <v>3542</v>
      </c>
    </row>
    <row r="1612" spans="1:11" x14ac:dyDescent="0.25">
      <c r="A1612"/>
      <c r="J1612" t="s">
        <v>993</v>
      </c>
      <c r="K1612" t="s">
        <v>3545</v>
      </c>
    </row>
    <row r="1613" spans="1:11" x14ac:dyDescent="0.25">
      <c r="A1613"/>
      <c r="J1613" t="s">
        <v>993</v>
      </c>
      <c r="K1613" t="s">
        <v>3548</v>
      </c>
    </row>
    <row r="1614" spans="1:11" x14ac:dyDescent="0.25">
      <c r="A1614"/>
      <c r="J1614" t="s">
        <v>993</v>
      </c>
      <c r="K1614" t="s">
        <v>3550</v>
      </c>
    </row>
    <row r="1615" spans="1:11" x14ac:dyDescent="0.25">
      <c r="A1615"/>
      <c r="J1615" t="s">
        <v>993</v>
      </c>
      <c r="K1615" t="s">
        <v>3553</v>
      </c>
    </row>
    <row r="1616" spans="1:11" x14ac:dyDescent="0.25">
      <c r="A1616"/>
      <c r="J1616" t="s">
        <v>993</v>
      </c>
      <c r="K1616" t="s">
        <v>3556</v>
      </c>
    </row>
    <row r="1617" spans="1:11" x14ac:dyDescent="0.25">
      <c r="A1617"/>
      <c r="J1617" t="s">
        <v>993</v>
      </c>
      <c r="K1617" t="s">
        <v>3559</v>
      </c>
    </row>
    <row r="1618" spans="1:11" x14ac:dyDescent="0.25">
      <c r="A1618"/>
      <c r="J1618" t="s">
        <v>993</v>
      </c>
      <c r="K1618" t="s">
        <v>3561</v>
      </c>
    </row>
    <row r="1619" spans="1:11" x14ac:dyDescent="0.25">
      <c r="A1619"/>
      <c r="J1619" t="s">
        <v>993</v>
      </c>
      <c r="K1619" t="s">
        <v>3564</v>
      </c>
    </row>
    <row r="1620" spans="1:11" x14ac:dyDescent="0.25">
      <c r="A1620"/>
      <c r="J1620" t="s">
        <v>993</v>
      </c>
      <c r="K1620" t="s">
        <v>3567</v>
      </c>
    </row>
    <row r="1621" spans="1:11" x14ac:dyDescent="0.25">
      <c r="A1621"/>
      <c r="J1621" t="s">
        <v>993</v>
      </c>
      <c r="K1621" t="s">
        <v>3569</v>
      </c>
    </row>
    <row r="1622" spans="1:11" x14ac:dyDescent="0.25">
      <c r="A1622"/>
      <c r="J1622" t="s">
        <v>993</v>
      </c>
      <c r="K1622" t="s">
        <v>5075</v>
      </c>
    </row>
    <row r="1623" spans="1:11" x14ac:dyDescent="0.25">
      <c r="A1623"/>
      <c r="J1623" t="s">
        <v>993</v>
      </c>
      <c r="K1623" t="s">
        <v>5076</v>
      </c>
    </row>
    <row r="1624" spans="1:11" x14ac:dyDescent="0.25">
      <c r="A1624"/>
      <c r="J1624" t="s">
        <v>993</v>
      </c>
      <c r="K1624" t="s">
        <v>3572</v>
      </c>
    </row>
    <row r="1625" spans="1:11" x14ac:dyDescent="0.25">
      <c r="A1625"/>
      <c r="J1625" t="s">
        <v>993</v>
      </c>
      <c r="K1625" t="s">
        <v>3575</v>
      </c>
    </row>
    <row r="1626" spans="1:11" x14ac:dyDescent="0.25">
      <c r="A1626"/>
      <c r="J1626" t="s">
        <v>993</v>
      </c>
      <c r="K1626" t="s">
        <v>3578</v>
      </c>
    </row>
    <row r="1627" spans="1:11" x14ac:dyDescent="0.25">
      <c r="A1627"/>
      <c r="J1627" t="s">
        <v>993</v>
      </c>
      <c r="K1627" t="s">
        <v>3581</v>
      </c>
    </row>
    <row r="1628" spans="1:11" x14ac:dyDescent="0.25">
      <c r="A1628"/>
      <c r="J1628" t="s">
        <v>993</v>
      </c>
      <c r="K1628" t="s">
        <v>3584</v>
      </c>
    </row>
    <row r="1629" spans="1:11" x14ac:dyDescent="0.25">
      <c r="A1629"/>
      <c r="J1629" t="s">
        <v>993</v>
      </c>
      <c r="K1629" t="s">
        <v>3599</v>
      </c>
    </row>
    <row r="1630" spans="1:11" x14ac:dyDescent="0.25">
      <c r="A1630"/>
      <c r="J1630" t="s">
        <v>993</v>
      </c>
      <c r="K1630" t="s">
        <v>3601</v>
      </c>
    </row>
    <row r="1631" spans="1:11" x14ac:dyDescent="0.25">
      <c r="A1631"/>
      <c r="J1631" t="s">
        <v>993</v>
      </c>
      <c r="K1631" t="s">
        <v>3604</v>
      </c>
    </row>
    <row r="1632" spans="1:11" x14ac:dyDescent="0.25">
      <c r="A1632"/>
      <c r="J1632" t="s">
        <v>993</v>
      </c>
      <c r="K1632" t="s">
        <v>3606</v>
      </c>
    </row>
    <row r="1633" spans="1:11" x14ac:dyDescent="0.25">
      <c r="A1633"/>
      <c r="J1633" t="s">
        <v>993</v>
      </c>
      <c r="K1633" t="s">
        <v>3609</v>
      </c>
    </row>
    <row r="1634" spans="1:11" x14ac:dyDescent="0.25">
      <c r="A1634"/>
      <c r="J1634" t="s">
        <v>993</v>
      </c>
      <c r="K1634" t="s">
        <v>3612</v>
      </c>
    </row>
    <row r="1635" spans="1:11" x14ac:dyDescent="0.25">
      <c r="A1635"/>
      <c r="J1635" t="s">
        <v>993</v>
      </c>
      <c r="K1635" t="s">
        <v>3615</v>
      </c>
    </row>
    <row r="1636" spans="1:11" x14ac:dyDescent="0.25">
      <c r="A1636"/>
      <c r="J1636" t="s">
        <v>993</v>
      </c>
      <c r="K1636" t="s">
        <v>3618</v>
      </c>
    </row>
    <row r="1637" spans="1:11" x14ac:dyDescent="0.25">
      <c r="A1637"/>
      <c r="J1637" t="s">
        <v>993</v>
      </c>
      <c r="K1637" t="s">
        <v>3621</v>
      </c>
    </row>
    <row r="1638" spans="1:11" x14ac:dyDescent="0.25">
      <c r="A1638"/>
      <c r="J1638" t="s">
        <v>993</v>
      </c>
      <c r="K1638" t="s">
        <v>3624</v>
      </c>
    </row>
    <row r="1639" spans="1:11" x14ac:dyDescent="0.25">
      <c r="A1639"/>
      <c r="J1639" t="s">
        <v>993</v>
      </c>
      <c r="K1639" t="s">
        <v>3627</v>
      </c>
    </row>
    <row r="1640" spans="1:11" x14ac:dyDescent="0.25">
      <c r="A1640"/>
      <c r="J1640" t="s">
        <v>993</v>
      </c>
      <c r="K1640" t="s">
        <v>3630</v>
      </c>
    </row>
    <row r="1641" spans="1:11" x14ac:dyDescent="0.25">
      <c r="A1641"/>
      <c r="J1641" t="s">
        <v>993</v>
      </c>
      <c r="K1641" t="s">
        <v>3633</v>
      </c>
    </row>
    <row r="1642" spans="1:11" x14ac:dyDescent="0.25">
      <c r="A1642"/>
      <c r="J1642" t="s">
        <v>993</v>
      </c>
      <c r="K1642" t="s">
        <v>3636</v>
      </c>
    </row>
    <row r="1643" spans="1:11" x14ac:dyDescent="0.25">
      <c r="A1643"/>
      <c r="J1643" t="s">
        <v>993</v>
      </c>
      <c r="K1643" t="s">
        <v>3638</v>
      </c>
    </row>
    <row r="1644" spans="1:11" x14ac:dyDescent="0.25">
      <c r="A1644"/>
      <c r="J1644" t="s">
        <v>993</v>
      </c>
      <c r="K1644" t="s">
        <v>3641</v>
      </c>
    </row>
    <row r="1645" spans="1:11" x14ac:dyDescent="0.25">
      <c r="A1645"/>
      <c r="J1645" t="s">
        <v>993</v>
      </c>
      <c r="K1645" t="s">
        <v>3644</v>
      </c>
    </row>
    <row r="1646" spans="1:11" x14ac:dyDescent="0.25">
      <c r="A1646"/>
      <c r="J1646" t="s">
        <v>993</v>
      </c>
      <c r="K1646" t="s">
        <v>3647</v>
      </c>
    </row>
    <row r="1647" spans="1:11" x14ac:dyDescent="0.25">
      <c r="A1647"/>
      <c r="J1647" t="s">
        <v>993</v>
      </c>
      <c r="K1647" t="s">
        <v>3650</v>
      </c>
    </row>
    <row r="1648" spans="1:11" x14ac:dyDescent="0.25">
      <c r="A1648"/>
      <c r="J1648" t="s">
        <v>993</v>
      </c>
      <c r="K1648" t="s">
        <v>3653</v>
      </c>
    </row>
    <row r="1649" spans="1:11" x14ac:dyDescent="0.25">
      <c r="A1649"/>
      <c r="J1649" t="s">
        <v>993</v>
      </c>
      <c r="K1649" t="s">
        <v>3656</v>
      </c>
    </row>
    <row r="1650" spans="1:11" x14ac:dyDescent="0.25">
      <c r="A1650"/>
      <c r="J1650" t="s">
        <v>993</v>
      </c>
      <c r="K1650" t="s">
        <v>3659</v>
      </c>
    </row>
    <row r="1651" spans="1:11" x14ac:dyDescent="0.25">
      <c r="A1651"/>
      <c r="J1651" t="s">
        <v>993</v>
      </c>
      <c r="K1651" t="s">
        <v>3662</v>
      </c>
    </row>
    <row r="1652" spans="1:11" x14ac:dyDescent="0.25">
      <c r="A1652"/>
      <c r="J1652" t="s">
        <v>993</v>
      </c>
      <c r="K1652" t="s">
        <v>3665</v>
      </c>
    </row>
    <row r="1653" spans="1:11" x14ac:dyDescent="0.25">
      <c r="A1653"/>
      <c r="J1653" t="s">
        <v>993</v>
      </c>
      <c r="K1653" t="s">
        <v>3668</v>
      </c>
    </row>
    <row r="1654" spans="1:11" x14ac:dyDescent="0.25">
      <c r="A1654"/>
      <c r="J1654" t="s">
        <v>993</v>
      </c>
      <c r="K1654" t="s">
        <v>3671</v>
      </c>
    </row>
    <row r="1655" spans="1:11" x14ac:dyDescent="0.25">
      <c r="A1655"/>
      <c r="J1655" t="s">
        <v>993</v>
      </c>
      <c r="K1655" t="s">
        <v>3674</v>
      </c>
    </row>
    <row r="1656" spans="1:11" x14ac:dyDescent="0.25">
      <c r="A1656"/>
      <c r="J1656" t="s">
        <v>993</v>
      </c>
      <c r="K1656" t="s">
        <v>3677</v>
      </c>
    </row>
    <row r="1657" spans="1:11" x14ac:dyDescent="0.25">
      <c r="A1657"/>
      <c r="J1657" t="s">
        <v>993</v>
      </c>
      <c r="K1657" t="s">
        <v>3680</v>
      </c>
    </row>
    <row r="1658" spans="1:11" x14ac:dyDescent="0.25">
      <c r="A1658"/>
      <c r="J1658" t="s">
        <v>993</v>
      </c>
      <c r="K1658" t="s">
        <v>3683</v>
      </c>
    </row>
    <row r="1659" spans="1:11" x14ac:dyDescent="0.25">
      <c r="A1659"/>
      <c r="J1659" t="s">
        <v>993</v>
      </c>
      <c r="K1659" t="s">
        <v>3701</v>
      </c>
    </row>
    <row r="1660" spans="1:11" x14ac:dyDescent="0.25">
      <c r="A1660"/>
      <c r="J1660" t="s">
        <v>993</v>
      </c>
      <c r="K1660" t="s">
        <v>3704</v>
      </c>
    </row>
    <row r="1661" spans="1:11" x14ac:dyDescent="0.25">
      <c r="A1661"/>
      <c r="J1661" t="s">
        <v>993</v>
      </c>
      <c r="K1661" t="s">
        <v>3707</v>
      </c>
    </row>
    <row r="1662" spans="1:11" x14ac:dyDescent="0.25">
      <c r="A1662"/>
      <c r="J1662" t="s">
        <v>993</v>
      </c>
      <c r="K1662" t="s">
        <v>3710</v>
      </c>
    </row>
    <row r="1663" spans="1:11" x14ac:dyDescent="0.25">
      <c r="A1663"/>
      <c r="J1663" t="s">
        <v>993</v>
      </c>
      <c r="K1663" t="s">
        <v>3743</v>
      </c>
    </row>
    <row r="1664" spans="1:11" x14ac:dyDescent="0.25">
      <c r="A1664"/>
      <c r="J1664" t="s">
        <v>993</v>
      </c>
      <c r="K1664" t="s">
        <v>3746</v>
      </c>
    </row>
    <row r="1665" spans="1:11" x14ac:dyDescent="0.25">
      <c r="A1665"/>
      <c r="J1665" t="s">
        <v>993</v>
      </c>
      <c r="K1665" t="s">
        <v>3749</v>
      </c>
    </row>
    <row r="1666" spans="1:11" x14ac:dyDescent="0.25">
      <c r="A1666"/>
      <c r="J1666" t="s">
        <v>993</v>
      </c>
      <c r="K1666" t="s">
        <v>3752</v>
      </c>
    </row>
    <row r="1667" spans="1:11" x14ac:dyDescent="0.25">
      <c r="A1667"/>
      <c r="J1667" t="s">
        <v>993</v>
      </c>
      <c r="K1667" t="s">
        <v>3761</v>
      </c>
    </row>
    <row r="1668" spans="1:11" x14ac:dyDescent="0.25">
      <c r="A1668"/>
      <c r="J1668" t="s">
        <v>993</v>
      </c>
      <c r="K1668" t="s">
        <v>3764</v>
      </c>
    </row>
    <row r="1669" spans="1:11" x14ac:dyDescent="0.25">
      <c r="A1669"/>
      <c r="J1669" t="s">
        <v>993</v>
      </c>
      <c r="K1669" t="s">
        <v>3767</v>
      </c>
    </row>
    <row r="1670" spans="1:11" x14ac:dyDescent="0.25">
      <c r="A1670"/>
      <c r="J1670" t="s">
        <v>993</v>
      </c>
      <c r="K1670" t="s">
        <v>3770</v>
      </c>
    </row>
    <row r="1671" spans="1:11" x14ac:dyDescent="0.25">
      <c r="A1671"/>
      <c r="J1671" t="s">
        <v>993</v>
      </c>
      <c r="K1671" t="s">
        <v>3775</v>
      </c>
    </row>
    <row r="1672" spans="1:11" x14ac:dyDescent="0.25">
      <c r="A1672"/>
      <c r="J1672" t="s">
        <v>993</v>
      </c>
      <c r="K1672" t="s">
        <v>3778</v>
      </c>
    </row>
    <row r="1673" spans="1:11" x14ac:dyDescent="0.25">
      <c r="A1673"/>
      <c r="J1673" t="s">
        <v>993</v>
      </c>
      <c r="K1673" t="s">
        <v>3784</v>
      </c>
    </row>
    <row r="1674" spans="1:11" x14ac:dyDescent="0.25">
      <c r="A1674"/>
      <c r="J1674" t="s">
        <v>993</v>
      </c>
      <c r="K1674" t="s">
        <v>3786</v>
      </c>
    </row>
    <row r="1675" spans="1:11" x14ac:dyDescent="0.25">
      <c r="A1675"/>
      <c r="J1675" t="s">
        <v>993</v>
      </c>
      <c r="K1675" t="s">
        <v>3789</v>
      </c>
    </row>
    <row r="1676" spans="1:11" x14ac:dyDescent="0.25">
      <c r="A1676"/>
      <c r="J1676" t="s">
        <v>993</v>
      </c>
      <c r="K1676" t="s">
        <v>5077</v>
      </c>
    </row>
    <row r="1677" spans="1:11" x14ac:dyDescent="0.25">
      <c r="A1677"/>
      <c r="J1677" t="s">
        <v>993</v>
      </c>
      <c r="K1677" t="s">
        <v>3792</v>
      </c>
    </row>
    <row r="1678" spans="1:11" x14ac:dyDescent="0.25">
      <c r="A1678"/>
      <c r="J1678" t="s">
        <v>993</v>
      </c>
      <c r="K1678" t="s">
        <v>3795</v>
      </c>
    </row>
    <row r="1679" spans="1:11" x14ac:dyDescent="0.25">
      <c r="A1679"/>
      <c r="J1679" t="s">
        <v>993</v>
      </c>
      <c r="K1679" t="s">
        <v>3798</v>
      </c>
    </row>
    <row r="1680" spans="1:11" x14ac:dyDescent="0.25">
      <c r="A1680"/>
      <c r="J1680" t="s">
        <v>993</v>
      </c>
      <c r="K1680" t="s">
        <v>3801</v>
      </c>
    </row>
    <row r="1681" spans="1:11" x14ac:dyDescent="0.25">
      <c r="A1681"/>
      <c r="J1681" t="s">
        <v>993</v>
      </c>
      <c r="K1681" t="s">
        <v>3804</v>
      </c>
    </row>
    <row r="1682" spans="1:11" x14ac:dyDescent="0.25">
      <c r="A1682"/>
      <c r="J1682" t="s">
        <v>993</v>
      </c>
      <c r="K1682" t="s">
        <v>3807</v>
      </c>
    </row>
    <row r="1683" spans="1:11" x14ac:dyDescent="0.25">
      <c r="A1683"/>
      <c r="J1683" t="s">
        <v>993</v>
      </c>
      <c r="K1683" t="s">
        <v>3810</v>
      </c>
    </row>
    <row r="1684" spans="1:11" x14ac:dyDescent="0.25">
      <c r="A1684"/>
      <c r="J1684" t="s">
        <v>993</v>
      </c>
      <c r="K1684" t="s">
        <v>3813</v>
      </c>
    </row>
    <row r="1685" spans="1:11" x14ac:dyDescent="0.25">
      <c r="A1685"/>
      <c r="J1685" t="s">
        <v>993</v>
      </c>
      <c r="K1685" t="s">
        <v>3816</v>
      </c>
    </row>
    <row r="1686" spans="1:11" x14ac:dyDescent="0.25">
      <c r="A1686"/>
      <c r="J1686" t="s">
        <v>993</v>
      </c>
      <c r="K1686" t="s">
        <v>3819</v>
      </c>
    </row>
    <row r="1687" spans="1:11" x14ac:dyDescent="0.25">
      <c r="A1687"/>
      <c r="J1687" t="s">
        <v>993</v>
      </c>
      <c r="K1687" t="s">
        <v>3822</v>
      </c>
    </row>
    <row r="1688" spans="1:11" x14ac:dyDescent="0.25">
      <c r="A1688"/>
      <c r="J1688" t="s">
        <v>993</v>
      </c>
      <c r="K1688" t="s">
        <v>3825</v>
      </c>
    </row>
    <row r="1689" spans="1:11" x14ac:dyDescent="0.25">
      <c r="A1689"/>
      <c r="J1689" t="s">
        <v>993</v>
      </c>
      <c r="K1689" t="s">
        <v>3828</v>
      </c>
    </row>
    <row r="1690" spans="1:11" x14ac:dyDescent="0.25">
      <c r="A1690"/>
      <c r="J1690" t="s">
        <v>993</v>
      </c>
      <c r="K1690" t="s">
        <v>3830</v>
      </c>
    </row>
    <row r="1691" spans="1:11" x14ac:dyDescent="0.25">
      <c r="A1691"/>
      <c r="J1691" t="s">
        <v>993</v>
      </c>
      <c r="K1691" t="s">
        <v>3833</v>
      </c>
    </row>
    <row r="1692" spans="1:11" x14ac:dyDescent="0.25">
      <c r="A1692"/>
      <c r="J1692" t="s">
        <v>993</v>
      </c>
      <c r="K1692" t="s">
        <v>3836</v>
      </c>
    </row>
    <row r="1693" spans="1:11" x14ac:dyDescent="0.25">
      <c r="A1693"/>
      <c r="J1693" t="s">
        <v>993</v>
      </c>
      <c r="K1693" t="s">
        <v>3839</v>
      </c>
    </row>
    <row r="1694" spans="1:11" x14ac:dyDescent="0.25">
      <c r="A1694"/>
      <c r="J1694" t="s">
        <v>993</v>
      </c>
      <c r="K1694" t="s">
        <v>3842</v>
      </c>
    </row>
    <row r="1695" spans="1:11" x14ac:dyDescent="0.25">
      <c r="A1695"/>
      <c r="J1695" t="s">
        <v>993</v>
      </c>
      <c r="K1695" t="s">
        <v>3845</v>
      </c>
    </row>
    <row r="1696" spans="1:11" x14ac:dyDescent="0.25">
      <c r="A1696"/>
      <c r="J1696" t="s">
        <v>993</v>
      </c>
      <c r="K1696" t="s">
        <v>3848</v>
      </c>
    </row>
    <row r="1697" spans="1:11" x14ac:dyDescent="0.25">
      <c r="A1697"/>
      <c r="J1697" t="s">
        <v>993</v>
      </c>
      <c r="K1697" t="s">
        <v>3851</v>
      </c>
    </row>
    <row r="1698" spans="1:11" x14ac:dyDescent="0.25">
      <c r="A1698"/>
      <c r="J1698" t="s">
        <v>993</v>
      </c>
      <c r="K1698" t="s">
        <v>3854</v>
      </c>
    </row>
    <row r="1699" spans="1:11" x14ac:dyDescent="0.25">
      <c r="A1699"/>
      <c r="J1699" t="s">
        <v>993</v>
      </c>
      <c r="K1699" t="s">
        <v>3857</v>
      </c>
    </row>
    <row r="1700" spans="1:11" x14ac:dyDescent="0.25">
      <c r="A1700"/>
      <c r="J1700" t="s">
        <v>993</v>
      </c>
      <c r="K1700" t="s">
        <v>3860</v>
      </c>
    </row>
    <row r="1701" spans="1:11" x14ac:dyDescent="0.25">
      <c r="A1701"/>
      <c r="J1701" t="s">
        <v>993</v>
      </c>
      <c r="K1701" t="s">
        <v>3863</v>
      </c>
    </row>
    <row r="1702" spans="1:11" x14ac:dyDescent="0.25">
      <c r="A1702"/>
      <c r="J1702" t="s">
        <v>993</v>
      </c>
      <c r="K1702" t="s">
        <v>3872</v>
      </c>
    </row>
    <row r="1703" spans="1:11" x14ac:dyDescent="0.25">
      <c r="A1703"/>
      <c r="J1703" t="s">
        <v>993</v>
      </c>
      <c r="K1703" t="s">
        <v>3686</v>
      </c>
    </row>
    <row r="1704" spans="1:11" x14ac:dyDescent="0.25">
      <c r="A1704"/>
      <c r="J1704" t="s">
        <v>993</v>
      </c>
      <c r="K1704" t="s">
        <v>3689</v>
      </c>
    </row>
    <row r="1705" spans="1:11" x14ac:dyDescent="0.25">
      <c r="A1705"/>
      <c r="J1705" t="s">
        <v>993</v>
      </c>
      <c r="K1705" t="s">
        <v>3692</v>
      </c>
    </row>
    <row r="1706" spans="1:11" x14ac:dyDescent="0.25">
      <c r="A1706"/>
      <c r="J1706" t="s">
        <v>993</v>
      </c>
      <c r="K1706" t="s">
        <v>3695</v>
      </c>
    </row>
    <row r="1707" spans="1:11" x14ac:dyDescent="0.25">
      <c r="A1707"/>
      <c r="J1707" t="s">
        <v>993</v>
      </c>
      <c r="K1707" t="s">
        <v>3719</v>
      </c>
    </row>
    <row r="1708" spans="1:11" x14ac:dyDescent="0.25">
      <c r="A1708"/>
      <c r="J1708" t="s">
        <v>993</v>
      </c>
      <c r="K1708" t="s">
        <v>3866</v>
      </c>
    </row>
    <row r="1709" spans="1:11" x14ac:dyDescent="0.25">
      <c r="A1709"/>
      <c r="J1709" t="s">
        <v>993</v>
      </c>
      <c r="K1709" t="s">
        <v>5078</v>
      </c>
    </row>
    <row r="1710" spans="1:11" x14ac:dyDescent="0.25">
      <c r="A1710"/>
      <c r="J1710" t="s">
        <v>993</v>
      </c>
      <c r="K1710" t="s">
        <v>3587</v>
      </c>
    </row>
    <row r="1711" spans="1:11" x14ac:dyDescent="0.25">
      <c r="A1711"/>
      <c r="J1711" t="s">
        <v>993</v>
      </c>
      <c r="K1711" t="s">
        <v>3590</v>
      </c>
    </row>
    <row r="1712" spans="1:11" x14ac:dyDescent="0.25">
      <c r="A1712"/>
      <c r="J1712" t="s">
        <v>993</v>
      </c>
      <c r="K1712" t="s">
        <v>3593</v>
      </c>
    </row>
    <row r="1713" spans="1:11" x14ac:dyDescent="0.25">
      <c r="A1713"/>
      <c r="J1713" t="s">
        <v>993</v>
      </c>
      <c r="K1713" t="s">
        <v>3596</v>
      </c>
    </row>
    <row r="1714" spans="1:11" x14ac:dyDescent="0.25">
      <c r="A1714"/>
      <c r="J1714" t="s">
        <v>993</v>
      </c>
      <c r="K1714" t="s">
        <v>3722</v>
      </c>
    </row>
    <row r="1715" spans="1:11" x14ac:dyDescent="0.25">
      <c r="A1715"/>
      <c r="J1715" t="s">
        <v>993</v>
      </c>
      <c r="K1715" t="s">
        <v>3725</v>
      </c>
    </row>
    <row r="1716" spans="1:11" x14ac:dyDescent="0.25">
      <c r="A1716"/>
      <c r="J1716" t="s">
        <v>993</v>
      </c>
      <c r="K1716" t="s">
        <v>3728</v>
      </c>
    </row>
    <row r="1717" spans="1:11" x14ac:dyDescent="0.25">
      <c r="A1717"/>
      <c r="J1717" t="s">
        <v>993</v>
      </c>
      <c r="K1717" t="s">
        <v>3731</v>
      </c>
    </row>
    <row r="1718" spans="1:11" x14ac:dyDescent="0.25">
      <c r="A1718"/>
      <c r="J1718" t="s">
        <v>993</v>
      </c>
      <c r="K1718" t="s">
        <v>3734</v>
      </c>
    </row>
    <row r="1719" spans="1:11" x14ac:dyDescent="0.25">
      <c r="A1719"/>
      <c r="J1719" t="s">
        <v>993</v>
      </c>
      <c r="K1719" t="s">
        <v>3713</v>
      </c>
    </row>
    <row r="1720" spans="1:11" x14ac:dyDescent="0.25">
      <c r="A1720"/>
      <c r="J1720" t="s">
        <v>993</v>
      </c>
      <c r="K1720" t="s">
        <v>3869</v>
      </c>
    </row>
    <row r="1721" spans="1:11" x14ac:dyDescent="0.25">
      <c r="A1721"/>
      <c r="J1721" t="s">
        <v>993</v>
      </c>
      <c r="K1721" t="s">
        <v>3716</v>
      </c>
    </row>
    <row r="1722" spans="1:11" x14ac:dyDescent="0.25">
      <c r="A1722"/>
      <c r="J1722" t="s">
        <v>993</v>
      </c>
      <c r="K1722" t="s">
        <v>3737</v>
      </c>
    </row>
    <row r="1723" spans="1:11" x14ac:dyDescent="0.25">
      <c r="A1723"/>
      <c r="J1723" t="s">
        <v>993</v>
      </c>
      <c r="K1723" t="s">
        <v>3740</v>
      </c>
    </row>
    <row r="1724" spans="1:11" x14ac:dyDescent="0.25">
      <c r="A1724"/>
      <c r="J1724" t="s">
        <v>993</v>
      </c>
      <c r="K1724" t="s">
        <v>3755</v>
      </c>
    </row>
    <row r="1725" spans="1:11" x14ac:dyDescent="0.25">
      <c r="A1725"/>
      <c r="J1725" t="s">
        <v>993</v>
      </c>
      <c r="K1725" t="s">
        <v>3758</v>
      </c>
    </row>
    <row r="1726" spans="1:11" x14ac:dyDescent="0.25">
      <c r="A1726"/>
      <c r="J1726" t="s">
        <v>993</v>
      </c>
      <c r="K1726" t="s">
        <v>3781</v>
      </c>
    </row>
    <row r="1727" spans="1:11" x14ac:dyDescent="0.25">
      <c r="A1727"/>
      <c r="J1727" t="s">
        <v>993</v>
      </c>
      <c r="K1727" t="s">
        <v>3698</v>
      </c>
    </row>
    <row r="1728" spans="1:11" x14ac:dyDescent="0.25">
      <c r="A1728"/>
      <c r="J1728" t="s">
        <v>1121</v>
      </c>
      <c r="K1728" t="s">
        <v>3443</v>
      </c>
    </row>
    <row r="1729" spans="1:11" x14ac:dyDescent="0.25">
      <c r="A1729"/>
      <c r="J1729" t="s">
        <v>1139</v>
      </c>
      <c r="K1729" t="s">
        <v>3871</v>
      </c>
    </row>
    <row r="1730" spans="1:11" x14ac:dyDescent="0.25">
      <c r="A1730"/>
      <c r="J1730" t="s">
        <v>1139</v>
      </c>
      <c r="K1730" t="s">
        <v>3382</v>
      </c>
    </row>
    <row r="1731" spans="1:11" x14ac:dyDescent="0.25">
      <c r="A1731"/>
      <c r="J1731" t="s">
        <v>1139</v>
      </c>
      <c r="K1731" t="s">
        <v>5079</v>
      </c>
    </row>
    <row r="1732" spans="1:11" x14ac:dyDescent="0.25">
      <c r="A1732"/>
      <c r="J1732" t="s">
        <v>1139</v>
      </c>
      <c r="K1732" t="s">
        <v>3788</v>
      </c>
    </row>
    <row r="1733" spans="1:11" x14ac:dyDescent="0.25">
      <c r="A1733"/>
      <c r="J1733" t="s">
        <v>1139</v>
      </c>
      <c r="K1733" t="s">
        <v>3865</v>
      </c>
    </row>
    <row r="1734" spans="1:11" x14ac:dyDescent="0.25">
      <c r="A1734"/>
      <c r="J1734" t="s">
        <v>1139</v>
      </c>
      <c r="K1734" t="s">
        <v>3891</v>
      </c>
    </row>
    <row r="1735" spans="1:11" x14ac:dyDescent="0.25">
      <c r="A1735"/>
      <c r="J1735" t="s">
        <v>1139</v>
      </c>
      <c r="K1735" t="s">
        <v>4750</v>
      </c>
    </row>
    <row r="1736" spans="1:11" x14ac:dyDescent="0.25">
      <c r="A1736"/>
      <c r="J1736" t="s">
        <v>1139</v>
      </c>
      <c r="K1736" t="s">
        <v>4084</v>
      </c>
    </row>
    <row r="1737" spans="1:11" x14ac:dyDescent="0.25">
      <c r="A1737"/>
      <c r="J1737" t="s">
        <v>1139</v>
      </c>
      <c r="K1737" t="s">
        <v>5080</v>
      </c>
    </row>
    <row r="1738" spans="1:11" x14ac:dyDescent="0.25">
      <c r="A1738"/>
      <c r="J1738" t="s">
        <v>1139</v>
      </c>
      <c r="K1738" t="s">
        <v>5081</v>
      </c>
    </row>
    <row r="1739" spans="1:11" x14ac:dyDescent="0.25">
      <c r="A1739"/>
      <c r="J1739" t="s">
        <v>1139</v>
      </c>
      <c r="K1739" t="s">
        <v>5082</v>
      </c>
    </row>
    <row r="1740" spans="1:11" x14ac:dyDescent="0.25">
      <c r="A1740"/>
      <c r="J1740" t="s">
        <v>1139</v>
      </c>
      <c r="K1740" t="s">
        <v>5083</v>
      </c>
    </row>
    <row r="1741" spans="1:11" x14ac:dyDescent="0.25">
      <c r="A1741"/>
      <c r="J1741" t="s">
        <v>1139</v>
      </c>
      <c r="K1741" t="s">
        <v>5084</v>
      </c>
    </row>
    <row r="1742" spans="1:11" x14ac:dyDescent="0.25">
      <c r="A1742"/>
      <c r="J1742" t="s">
        <v>1139</v>
      </c>
      <c r="K1742" t="s">
        <v>5085</v>
      </c>
    </row>
    <row r="1743" spans="1:11" x14ac:dyDescent="0.25">
      <c r="A1743"/>
      <c r="J1743" t="s">
        <v>1139</v>
      </c>
      <c r="K1743" t="s">
        <v>5086</v>
      </c>
    </row>
    <row r="1744" spans="1:11" x14ac:dyDescent="0.25">
      <c r="A1744"/>
      <c r="J1744" t="s">
        <v>1139</v>
      </c>
      <c r="K1744" t="s">
        <v>5087</v>
      </c>
    </row>
    <row r="1745" spans="1:11" x14ac:dyDescent="0.25">
      <c r="A1745"/>
      <c r="J1745" t="s">
        <v>1139</v>
      </c>
      <c r="K1745" t="s">
        <v>5088</v>
      </c>
    </row>
    <row r="1746" spans="1:11" x14ac:dyDescent="0.25">
      <c r="A1746"/>
      <c r="J1746" t="s">
        <v>1139</v>
      </c>
      <c r="K1746" t="s">
        <v>5089</v>
      </c>
    </row>
    <row r="1747" spans="1:11" x14ac:dyDescent="0.25">
      <c r="A1747"/>
      <c r="J1747" t="s">
        <v>1139</v>
      </c>
      <c r="K1747" t="s">
        <v>5090</v>
      </c>
    </row>
    <row r="1748" spans="1:11" x14ac:dyDescent="0.25">
      <c r="A1748"/>
      <c r="J1748" t="s">
        <v>1139</v>
      </c>
      <c r="K1748" t="s">
        <v>5032</v>
      </c>
    </row>
    <row r="1749" spans="1:11" x14ac:dyDescent="0.25">
      <c r="A1749"/>
      <c r="J1749" t="s">
        <v>1139</v>
      </c>
      <c r="K1749" t="s">
        <v>5091</v>
      </c>
    </row>
    <row r="1750" spans="1:11" x14ac:dyDescent="0.25">
      <c r="A1750"/>
      <c r="J1750" t="s">
        <v>1139</v>
      </c>
      <c r="K1750" t="s">
        <v>5092</v>
      </c>
    </row>
    <row r="1751" spans="1:11" x14ac:dyDescent="0.25">
      <c r="A1751"/>
      <c r="J1751" t="s">
        <v>67</v>
      </c>
      <c r="K1751" t="s">
        <v>3408</v>
      </c>
    </row>
    <row r="1752" spans="1:11" x14ac:dyDescent="0.25">
      <c r="A1752"/>
      <c r="J1752" t="s">
        <v>67</v>
      </c>
      <c r="K1752" t="s">
        <v>3417</v>
      </c>
    </row>
    <row r="1753" spans="1:11" x14ac:dyDescent="0.25">
      <c r="A1753"/>
      <c r="J1753" t="s">
        <v>67</v>
      </c>
      <c r="K1753" t="s">
        <v>3436</v>
      </c>
    </row>
    <row r="1754" spans="1:11" x14ac:dyDescent="0.25">
      <c r="A1754"/>
      <c r="J1754" t="s">
        <v>1178</v>
      </c>
      <c r="K1754" t="s">
        <v>3408</v>
      </c>
    </row>
    <row r="1755" spans="1:11" x14ac:dyDescent="0.25">
      <c r="A1755"/>
      <c r="J1755" t="s">
        <v>1178</v>
      </c>
      <c r="K1755" t="s">
        <v>3417</v>
      </c>
    </row>
    <row r="1756" spans="1:11" x14ac:dyDescent="0.25">
      <c r="A1756"/>
      <c r="J1756" t="s">
        <v>1178</v>
      </c>
      <c r="K1756" t="s">
        <v>3428</v>
      </c>
    </row>
    <row r="1757" spans="1:11" x14ac:dyDescent="0.25">
      <c r="A1757"/>
      <c r="J1757" t="s">
        <v>1178</v>
      </c>
      <c r="K1757" t="s">
        <v>3436</v>
      </c>
    </row>
    <row r="1758" spans="1:11" x14ac:dyDescent="0.25">
      <c r="A1758"/>
      <c r="J1758" t="s">
        <v>1178</v>
      </c>
      <c r="K1758" t="s">
        <v>3404</v>
      </c>
    </row>
    <row r="1759" spans="1:11" x14ac:dyDescent="0.25">
      <c r="A1759"/>
      <c r="J1759" t="s">
        <v>1178</v>
      </c>
      <c r="K1759" t="s">
        <v>3410</v>
      </c>
    </row>
    <row r="1760" spans="1:11" x14ac:dyDescent="0.25">
      <c r="A1760"/>
      <c r="J1760" t="s">
        <v>1178</v>
      </c>
      <c r="K1760" t="s">
        <v>3423</v>
      </c>
    </row>
    <row r="1761" spans="1:11" x14ac:dyDescent="0.25">
      <c r="A1761"/>
      <c r="J1761" t="s">
        <v>1178</v>
      </c>
      <c r="K1761" t="s">
        <v>3431</v>
      </c>
    </row>
    <row r="1762" spans="1:11" x14ac:dyDescent="0.25">
      <c r="A1762"/>
      <c r="J1762" t="s">
        <v>1178</v>
      </c>
      <c r="K1762" t="s">
        <v>3438</v>
      </c>
    </row>
    <row r="1763" spans="1:11" x14ac:dyDescent="0.25">
      <c r="A1763"/>
      <c r="J1763" t="s">
        <v>164</v>
      </c>
      <c r="K1763" t="s">
        <v>3936</v>
      </c>
    </row>
    <row r="1764" spans="1:11" x14ac:dyDescent="0.25">
      <c r="A1764"/>
      <c r="J1764" t="s">
        <v>164</v>
      </c>
      <c r="K1764" t="s">
        <v>3951</v>
      </c>
    </row>
    <row r="1765" spans="1:11" x14ac:dyDescent="0.25">
      <c r="A1765"/>
      <c r="J1765" t="s">
        <v>164</v>
      </c>
      <c r="K1765" t="s">
        <v>3976</v>
      </c>
    </row>
    <row r="1766" spans="1:11" x14ac:dyDescent="0.25">
      <c r="A1766"/>
      <c r="J1766" t="s">
        <v>164</v>
      </c>
      <c r="K1766" t="s">
        <v>4025</v>
      </c>
    </row>
    <row r="1767" spans="1:11" x14ac:dyDescent="0.25">
      <c r="A1767"/>
      <c r="J1767" t="s">
        <v>164</v>
      </c>
      <c r="K1767" t="s">
        <v>3982</v>
      </c>
    </row>
    <row r="1768" spans="1:11" x14ac:dyDescent="0.25">
      <c r="A1768"/>
      <c r="J1768" t="s">
        <v>164</v>
      </c>
      <c r="K1768" t="s">
        <v>3897</v>
      </c>
    </row>
    <row r="1769" spans="1:11" x14ac:dyDescent="0.25">
      <c r="A1769"/>
      <c r="J1769" t="s">
        <v>1187</v>
      </c>
      <c r="K1769" t="s">
        <v>3936</v>
      </c>
    </row>
    <row r="1770" spans="1:11" x14ac:dyDescent="0.25">
      <c r="A1770"/>
      <c r="J1770" t="s">
        <v>1187</v>
      </c>
      <c r="K1770" t="s">
        <v>3951</v>
      </c>
    </row>
    <row r="1771" spans="1:11" x14ac:dyDescent="0.25">
      <c r="A1771"/>
      <c r="J1771" t="s">
        <v>1187</v>
      </c>
      <c r="K1771" t="s">
        <v>5093</v>
      </c>
    </row>
    <row r="1772" spans="1:11" x14ac:dyDescent="0.25">
      <c r="A1772"/>
      <c r="J1772" t="s">
        <v>1187</v>
      </c>
      <c r="K1772" t="s">
        <v>4000</v>
      </c>
    </row>
    <row r="1773" spans="1:11" x14ac:dyDescent="0.25">
      <c r="A1773"/>
      <c r="J1773" t="s">
        <v>1187</v>
      </c>
      <c r="K1773" t="s">
        <v>3994</v>
      </c>
    </row>
    <row r="1774" spans="1:11" x14ac:dyDescent="0.25">
      <c r="A1774"/>
      <c r="J1774" t="s">
        <v>1187</v>
      </c>
      <c r="K1774" t="s">
        <v>5094</v>
      </c>
    </row>
    <row r="1775" spans="1:11" x14ac:dyDescent="0.25">
      <c r="A1775"/>
      <c r="J1775" t="s">
        <v>1187</v>
      </c>
      <c r="K1775" t="s">
        <v>4462</v>
      </c>
    </row>
    <row r="1776" spans="1:11" x14ac:dyDescent="0.25">
      <c r="A1776"/>
      <c r="J1776" t="s">
        <v>1187</v>
      </c>
      <c r="K1776" t="s">
        <v>5095</v>
      </c>
    </row>
    <row r="1777" spans="1:11" x14ac:dyDescent="0.25">
      <c r="A1777"/>
      <c r="J1777" t="s">
        <v>1187</v>
      </c>
      <c r="K1777" t="s">
        <v>4468</v>
      </c>
    </row>
    <row r="1778" spans="1:11" x14ac:dyDescent="0.25">
      <c r="A1778"/>
      <c r="J1778" t="s">
        <v>1187</v>
      </c>
      <c r="K1778" t="s">
        <v>5096</v>
      </c>
    </row>
    <row r="1779" spans="1:11" x14ac:dyDescent="0.25">
      <c r="A1779"/>
      <c r="J1779" t="s">
        <v>1187</v>
      </c>
      <c r="K1779" t="s">
        <v>4477</v>
      </c>
    </row>
    <row r="1780" spans="1:11" x14ac:dyDescent="0.25">
      <c r="A1780"/>
      <c r="J1780" t="s">
        <v>1187</v>
      </c>
      <c r="K1780" t="s">
        <v>4482</v>
      </c>
    </row>
    <row r="1781" spans="1:11" x14ac:dyDescent="0.25">
      <c r="A1781"/>
      <c r="J1781" t="s">
        <v>1187</v>
      </c>
      <c r="K1781" t="s">
        <v>4486</v>
      </c>
    </row>
    <row r="1782" spans="1:11" x14ac:dyDescent="0.25">
      <c r="A1782"/>
      <c r="J1782" t="s">
        <v>1187</v>
      </c>
      <c r="K1782" t="s">
        <v>4490</v>
      </c>
    </row>
    <row r="1783" spans="1:11" x14ac:dyDescent="0.25">
      <c r="A1783"/>
      <c r="J1783" t="s">
        <v>1187</v>
      </c>
      <c r="K1783" t="s">
        <v>4389</v>
      </c>
    </row>
    <row r="1784" spans="1:11" x14ac:dyDescent="0.25">
      <c r="A1784"/>
      <c r="J1784" t="s">
        <v>1187</v>
      </c>
      <c r="K1784" t="s">
        <v>4099</v>
      </c>
    </row>
    <row r="1785" spans="1:11" x14ac:dyDescent="0.25">
      <c r="A1785"/>
      <c r="J1785" t="s">
        <v>1187</v>
      </c>
      <c r="K1785" t="s">
        <v>4392</v>
      </c>
    </row>
    <row r="1786" spans="1:11" x14ac:dyDescent="0.25">
      <c r="A1786"/>
      <c r="J1786" t="s">
        <v>1187</v>
      </c>
      <c r="K1786" t="s">
        <v>4514</v>
      </c>
    </row>
    <row r="1787" spans="1:11" x14ac:dyDescent="0.25">
      <c r="A1787"/>
      <c r="J1787" t="s">
        <v>1187</v>
      </c>
      <c r="K1787" t="s">
        <v>4395</v>
      </c>
    </row>
    <row r="1788" spans="1:11" x14ac:dyDescent="0.25">
      <c r="A1788"/>
      <c r="J1788" t="s">
        <v>1187</v>
      </c>
      <c r="K1788" t="s">
        <v>4525</v>
      </c>
    </row>
    <row r="1789" spans="1:11" x14ac:dyDescent="0.25">
      <c r="A1789"/>
      <c r="J1789" t="s">
        <v>1187</v>
      </c>
      <c r="K1789" t="s">
        <v>4398</v>
      </c>
    </row>
    <row r="1790" spans="1:11" x14ac:dyDescent="0.25">
      <c r="A1790"/>
      <c r="J1790" t="s">
        <v>1187</v>
      </c>
      <c r="K1790" t="s">
        <v>4535</v>
      </c>
    </row>
    <row r="1791" spans="1:11" x14ac:dyDescent="0.25">
      <c r="A1791"/>
      <c r="J1791" t="s">
        <v>1187</v>
      </c>
      <c r="K1791" t="s">
        <v>4323</v>
      </c>
    </row>
    <row r="1792" spans="1:11" x14ac:dyDescent="0.25">
      <c r="A1792"/>
      <c r="J1792" t="s">
        <v>1187</v>
      </c>
      <c r="K1792" t="s">
        <v>5097</v>
      </c>
    </row>
    <row r="1793" spans="1:11" x14ac:dyDescent="0.25">
      <c r="A1793"/>
      <c r="J1793" t="s">
        <v>1187</v>
      </c>
      <c r="K1793" t="s">
        <v>5098</v>
      </c>
    </row>
    <row r="1794" spans="1:11" x14ac:dyDescent="0.25">
      <c r="A1794"/>
      <c r="J1794" t="s">
        <v>1187</v>
      </c>
      <c r="K1794" t="s">
        <v>4542</v>
      </c>
    </row>
    <row r="1795" spans="1:11" x14ac:dyDescent="0.25">
      <c r="A1795"/>
      <c r="J1795" t="s">
        <v>1187</v>
      </c>
      <c r="K1795" t="s">
        <v>4401</v>
      </c>
    </row>
    <row r="1796" spans="1:11" x14ac:dyDescent="0.25">
      <c r="A1796"/>
      <c r="J1796" t="s">
        <v>1187</v>
      </c>
      <c r="K1796" t="s">
        <v>4547</v>
      </c>
    </row>
    <row r="1797" spans="1:11" x14ac:dyDescent="0.25">
      <c r="A1797"/>
      <c r="J1797" t="s">
        <v>1187</v>
      </c>
      <c r="K1797" t="s">
        <v>3459</v>
      </c>
    </row>
    <row r="1798" spans="1:11" x14ac:dyDescent="0.25">
      <c r="A1798"/>
      <c r="J1798" t="s">
        <v>1187</v>
      </c>
      <c r="K1798" t="s">
        <v>3894</v>
      </c>
    </row>
    <row r="1799" spans="1:11" x14ac:dyDescent="0.25">
      <c r="A1799"/>
      <c r="J1799" t="s">
        <v>1187</v>
      </c>
      <c r="K1799" t="s">
        <v>4454</v>
      </c>
    </row>
    <row r="1800" spans="1:11" x14ac:dyDescent="0.25">
      <c r="A1800"/>
      <c r="J1800" t="s">
        <v>1187</v>
      </c>
      <c r="K1800" t="s">
        <v>4457</v>
      </c>
    </row>
    <row r="1801" spans="1:11" x14ac:dyDescent="0.25">
      <c r="A1801"/>
      <c r="J1801" t="s">
        <v>1187</v>
      </c>
      <c r="K1801" t="s">
        <v>4460</v>
      </c>
    </row>
    <row r="1802" spans="1:11" x14ac:dyDescent="0.25">
      <c r="A1802"/>
      <c r="J1802" t="s">
        <v>1187</v>
      </c>
      <c r="K1802" t="s">
        <v>4463</v>
      </c>
    </row>
    <row r="1803" spans="1:11" x14ac:dyDescent="0.25">
      <c r="A1803"/>
      <c r="J1803" t="s">
        <v>1187</v>
      </c>
      <c r="K1803" t="s">
        <v>4466</v>
      </c>
    </row>
    <row r="1804" spans="1:11" x14ac:dyDescent="0.25">
      <c r="A1804"/>
      <c r="J1804" t="s">
        <v>1187</v>
      </c>
      <c r="K1804" t="s">
        <v>5099</v>
      </c>
    </row>
    <row r="1805" spans="1:11" x14ac:dyDescent="0.25">
      <c r="A1805"/>
      <c r="J1805" t="s">
        <v>1187</v>
      </c>
      <c r="K1805" t="s">
        <v>4469</v>
      </c>
    </row>
    <row r="1806" spans="1:11" x14ac:dyDescent="0.25">
      <c r="A1806"/>
      <c r="J1806" t="s">
        <v>1187</v>
      </c>
      <c r="K1806" t="s">
        <v>4472</v>
      </c>
    </row>
    <row r="1807" spans="1:11" x14ac:dyDescent="0.25">
      <c r="A1807"/>
      <c r="J1807" t="s">
        <v>1187</v>
      </c>
      <c r="K1807" t="s">
        <v>5100</v>
      </c>
    </row>
    <row r="1808" spans="1:11" x14ac:dyDescent="0.25">
      <c r="A1808"/>
      <c r="J1808" t="s">
        <v>1187</v>
      </c>
      <c r="K1808" t="s">
        <v>4475</v>
      </c>
    </row>
    <row r="1809" spans="1:11" x14ac:dyDescent="0.25">
      <c r="A1809"/>
      <c r="J1809" t="s">
        <v>1187</v>
      </c>
      <c r="K1809" t="s">
        <v>4478</v>
      </c>
    </row>
    <row r="1810" spans="1:11" x14ac:dyDescent="0.25">
      <c r="A1810"/>
      <c r="J1810" t="s">
        <v>1187</v>
      </c>
      <c r="K1810" t="s">
        <v>5101</v>
      </c>
    </row>
    <row r="1811" spans="1:11" x14ac:dyDescent="0.25">
      <c r="A1811"/>
      <c r="J1811" t="s">
        <v>1187</v>
      </c>
      <c r="K1811" t="s">
        <v>4025</v>
      </c>
    </row>
    <row r="1812" spans="1:11" x14ac:dyDescent="0.25">
      <c r="A1812"/>
      <c r="J1812" t="s">
        <v>1187</v>
      </c>
      <c r="K1812" t="s">
        <v>4440</v>
      </c>
    </row>
    <row r="1813" spans="1:11" x14ac:dyDescent="0.25">
      <c r="A1813"/>
      <c r="J1813" t="s">
        <v>1187</v>
      </c>
      <c r="K1813" t="s">
        <v>3982</v>
      </c>
    </row>
    <row r="1814" spans="1:11" x14ac:dyDescent="0.25">
      <c r="A1814"/>
      <c r="J1814" t="s">
        <v>1187</v>
      </c>
      <c r="K1814" t="s">
        <v>4498</v>
      </c>
    </row>
    <row r="1815" spans="1:11" x14ac:dyDescent="0.25">
      <c r="A1815"/>
      <c r="J1815" t="s">
        <v>1187</v>
      </c>
      <c r="K1815" t="s">
        <v>3897</v>
      </c>
    </row>
    <row r="1816" spans="1:11" x14ac:dyDescent="0.25">
      <c r="A1816"/>
      <c r="J1816" t="s">
        <v>1187</v>
      </c>
      <c r="K1816" t="s">
        <v>4502</v>
      </c>
    </row>
    <row r="1817" spans="1:11" x14ac:dyDescent="0.25">
      <c r="A1817"/>
      <c r="J1817" t="s">
        <v>1187</v>
      </c>
      <c r="K1817" t="s">
        <v>4075</v>
      </c>
    </row>
    <row r="1818" spans="1:11" x14ac:dyDescent="0.25">
      <c r="A1818"/>
      <c r="J1818" t="s">
        <v>1187</v>
      </c>
      <c r="K1818" t="s">
        <v>5102</v>
      </c>
    </row>
    <row r="1819" spans="1:11" x14ac:dyDescent="0.25">
      <c r="A1819"/>
      <c r="J1819" t="s">
        <v>1187</v>
      </c>
      <c r="K1819" t="s">
        <v>3976</v>
      </c>
    </row>
    <row r="1820" spans="1:11" x14ac:dyDescent="0.25">
      <c r="A1820"/>
      <c r="J1820" t="s">
        <v>1187</v>
      </c>
      <c r="K1820" t="s">
        <v>3985</v>
      </c>
    </row>
    <row r="1821" spans="1:11" x14ac:dyDescent="0.25">
      <c r="A1821"/>
      <c r="J1821" t="s">
        <v>1187</v>
      </c>
      <c r="K1821" t="s">
        <v>3939</v>
      </c>
    </row>
    <row r="1822" spans="1:11" x14ac:dyDescent="0.25">
      <c r="A1822"/>
      <c r="J1822" t="s">
        <v>1187</v>
      </c>
      <c r="K1822" t="s">
        <v>3949</v>
      </c>
    </row>
    <row r="1823" spans="1:11" x14ac:dyDescent="0.25">
      <c r="A1823"/>
      <c r="J1823" t="s">
        <v>1187</v>
      </c>
      <c r="K1823" t="s">
        <v>3953</v>
      </c>
    </row>
    <row r="1824" spans="1:11" x14ac:dyDescent="0.25">
      <c r="A1824"/>
      <c r="J1824" t="s">
        <v>1187</v>
      </c>
      <c r="K1824" t="s">
        <v>3959</v>
      </c>
    </row>
    <row r="1825" spans="1:11" x14ac:dyDescent="0.25">
      <c r="A1825"/>
      <c r="J1825" t="s">
        <v>1187</v>
      </c>
      <c r="K1825" t="s">
        <v>3963</v>
      </c>
    </row>
    <row r="1826" spans="1:11" x14ac:dyDescent="0.25">
      <c r="A1826"/>
      <c r="J1826" t="s">
        <v>1187</v>
      </c>
      <c r="K1826" t="s">
        <v>5103</v>
      </c>
    </row>
    <row r="1827" spans="1:11" x14ac:dyDescent="0.25">
      <c r="A1827"/>
      <c r="J1827" t="s">
        <v>1187</v>
      </c>
      <c r="K1827" t="s">
        <v>5104</v>
      </c>
    </row>
    <row r="1828" spans="1:11" x14ac:dyDescent="0.25">
      <c r="A1828"/>
      <c r="J1828" t="s">
        <v>1187</v>
      </c>
      <c r="K1828" t="s">
        <v>3969</v>
      </c>
    </row>
    <row r="1829" spans="1:11" x14ac:dyDescent="0.25">
      <c r="A1829"/>
      <c r="J1829" t="s">
        <v>1187</v>
      </c>
      <c r="K1829" t="s">
        <v>3971</v>
      </c>
    </row>
    <row r="1830" spans="1:11" x14ac:dyDescent="0.25">
      <c r="A1830"/>
      <c r="J1830" t="s">
        <v>1187</v>
      </c>
      <c r="K1830" t="s">
        <v>3978</v>
      </c>
    </row>
    <row r="1831" spans="1:11" x14ac:dyDescent="0.25">
      <c r="A1831"/>
      <c r="J1831" t="s">
        <v>1187</v>
      </c>
      <c r="K1831" t="s">
        <v>3984</v>
      </c>
    </row>
    <row r="1832" spans="1:11" x14ac:dyDescent="0.25">
      <c r="A1832"/>
      <c r="J1832" t="s">
        <v>1187</v>
      </c>
      <c r="K1832" t="s">
        <v>3990</v>
      </c>
    </row>
    <row r="1833" spans="1:11" x14ac:dyDescent="0.25">
      <c r="A1833"/>
      <c r="J1833" t="s">
        <v>1187</v>
      </c>
      <c r="K1833" t="s">
        <v>3996</v>
      </c>
    </row>
    <row r="1834" spans="1:11" x14ac:dyDescent="0.25">
      <c r="A1834"/>
      <c r="J1834" t="s">
        <v>1187</v>
      </c>
      <c r="K1834" t="s">
        <v>4002</v>
      </c>
    </row>
    <row r="1835" spans="1:11" x14ac:dyDescent="0.25">
      <c r="A1835"/>
      <c r="J1835" t="s">
        <v>1187</v>
      </c>
      <c r="K1835" t="s">
        <v>4006</v>
      </c>
    </row>
    <row r="1836" spans="1:11" x14ac:dyDescent="0.25">
      <c r="A1836"/>
      <c r="J1836" t="s">
        <v>1187</v>
      </c>
      <c r="K1836" t="s">
        <v>4011</v>
      </c>
    </row>
    <row r="1837" spans="1:11" x14ac:dyDescent="0.25">
      <c r="A1837"/>
      <c r="J1837" t="s">
        <v>1187</v>
      </c>
      <c r="K1837" t="s">
        <v>4034</v>
      </c>
    </row>
    <row r="1838" spans="1:11" x14ac:dyDescent="0.25">
      <c r="A1838"/>
      <c r="J1838" t="s">
        <v>1187</v>
      </c>
      <c r="K1838" t="s">
        <v>4059</v>
      </c>
    </row>
    <row r="1839" spans="1:11" x14ac:dyDescent="0.25">
      <c r="A1839"/>
      <c r="J1839" t="s">
        <v>1187</v>
      </c>
      <c r="K1839" t="s">
        <v>4061</v>
      </c>
    </row>
    <row r="1840" spans="1:11" x14ac:dyDescent="0.25">
      <c r="A1840"/>
      <c r="J1840" t="s">
        <v>1187</v>
      </c>
      <c r="K1840" t="s">
        <v>4064</v>
      </c>
    </row>
    <row r="1841" spans="1:11" x14ac:dyDescent="0.25">
      <c r="A1841"/>
      <c r="J1841" t="s">
        <v>1187</v>
      </c>
      <c r="K1841" t="s">
        <v>5105</v>
      </c>
    </row>
    <row r="1842" spans="1:11" x14ac:dyDescent="0.25">
      <c r="A1842"/>
      <c r="J1842" t="s">
        <v>1187</v>
      </c>
      <c r="K1842" t="s">
        <v>5106</v>
      </c>
    </row>
    <row r="1843" spans="1:11" x14ac:dyDescent="0.25">
      <c r="A1843"/>
      <c r="J1843" t="s">
        <v>1187</v>
      </c>
      <c r="K1843" t="s">
        <v>4086</v>
      </c>
    </row>
    <row r="1844" spans="1:11" x14ac:dyDescent="0.25">
      <c r="A1844"/>
      <c r="J1844" t="s">
        <v>1187</v>
      </c>
      <c r="K1844" t="s">
        <v>4090</v>
      </c>
    </row>
    <row r="1845" spans="1:11" x14ac:dyDescent="0.25">
      <c r="A1845"/>
      <c r="J1845" t="s">
        <v>1187</v>
      </c>
      <c r="K1845" t="s">
        <v>4094</v>
      </c>
    </row>
    <row r="1846" spans="1:11" x14ac:dyDescent="0.25">
      <c r="A1846"/>
      <c r="J1846" t="s">
        <v>1187</v>
      </c>
      <c r="K1846" t="s">
        <v>4096</v>
      </c>
    </row>
    <row r="1847" spans="1:11" x14ac:dyDescent="0.25">
      <c r="A1847"/>
      <c r="J1847" t="s">
        <v>1187</v>
      </c>
      <c r="K1847" t="s">
        <v>4098</v>
      </c>
    </row>
    <row r="1848" spans="1:11" x14ac:dyDescent="0.25">
      <c r="A1848"/>
      <c r="J1848" t="s">
        <v>1187</v>
      </c>
      <c r="K1848" t="s">
        <v>4459</v>
      </c>
    </row>
    <row r="1849" spans="1:11" x14ac:dyDescent="0.25">
      <c r="A1849"/>
      <c r="J1849" t="s">
        <v>1187</v>
      </c>
      <c r="K1849" t="s">
        <v>4465</v>
      </c>
    </row>
    <row r="1850" spans="1:11" x14ac:dyDescent="0.25">
      <c r="A1850"/>
      <c r="J1850" t="s">
        <v>1187</v>
      </c>
      <c r="K1850" t="s">
        <v>5107</v>
      </c>
    </row>
    <row r="1851" spans="1:11" x14ac:dyDescent="0.25">
      <c r="A1851"/>
      <c r="J1851" t="s">
        <v>1187</v>
      </c>
      <c r="K1851" t="s">
        <v>4471</v>
      </c>
    </row>
    <row r="1852" spans="1:11" x14ac:dyDescent="0.25">
      <c r="A1852"/>
      <c r="J1852" t="s">
        <v>1187</v>
      </c>
      <c r="K1852" t="s">
        <v>4474</v>
      </c>
    </row>
    <row r="1853" spans="1:11" x14ac:dyDescent="0.25">
      <c r="A1853"/>
      <c r="J1853" t="s">
        <v>1187</v>
      </c>
      <c r="K1853" t="s">
        <v>4480</v>
      </c>
    </row>
    <row r="1854" spans="1:11" x14ac:dyDescent="0.25">
      <c r="A1854"/>
      <c r="J1854" t="s">
        <v>1187</v>
      </c>
      <c r="K1854" t="s">
        <v>4484</v>
      </c>
    </row>
    <row r="1855" spans="1:11" x14ac:dyDescent="0.25">
      <c r="A1855"/>
      <c r="J1855" t="s">
        <v>1187</v>
      </c>
      <c r="K1855" t="s">
        <v>4488</v>
      </c>
    </row>
    <row r="1856" spans="1:11" x14ac:dyDescent="0.25">
      <c r="A1856"/>
      <c r="J1856" t="s">
        <v>1187</v>
      </c>
      <c r="K1856" t="s">
        <v>4492</v>
      </c>
    </row>
    <row r="1857" spans="1:11" x14ac:dyDescent="0.25">
      <c r="A1857"/>
      <c r="J1857" t="s">
        <v>1187</v>
      </c>
      <c r="K1857" t="s">
        <v>4497</v>
      </c>
    </row>
    <row r="1858" spans="1:11" x14ac:dyDescent="0.25">
      <c r="A1858"/>
      <c r="J1858" t="s">
        <v>1187</v>
      </c>
      <c r="K1858" t="s">
        <v>4504</v>
      </c>
    </row>
    <row r="1859" spans="1:11" x14ac:dyDescent="0.25">
      <c r="A1859"/>
      <c r="J1859" t="s">
        <v>1187</v>
      </c>
      <c r="K1859" t="s">
        <v>4510</v>
      </c>
    </row>
    <row r="1860" spans="1:11" x14ac:dyDescent="0.25">
      <c r="A1860"/>
      <c r="J1860" t="s">
        <v>1187</v>
      </c>
      <c r="K1860" t="s">
        <v>4516</v>
      </c>
    </row>
    <row r="1861" spans="1:11" x14ac:dyDescent="0.25">
      <c r="A1861"/>
      <c r="J1861" t="s">
        <v>1187</v>
      </c>
      <c r="K1861" t="s">
        <v>4521</v>
      </c>
    </row>
    <row r="1862" spans="1:11" x14ac:dyDescent="0.25">
      <c r="A1862"/>
      <c r="J1862" t="s">
        <v>1187</v>
      </c>
      <c r="K1862" t="s">
        <v>4527</v>
      </c>
    </row>
    <row r="1863" spans="1:11" x14ac:dyDescent="0.25">
      <c r="A1863"/>
      <c r="J1863" t="s">
        <v>1187</v>
      </c>
      <c r="K1863" t="s">
        <v>4532</v>
      </c>
    </row>
    <row r="1864" spans="1:11" x14ac:dyDescent="0.25">
      <c r="A1864"/>
      <c r="J1864" t="s">
        <v>1187</v>
      </c>
      <c r="K1864" t="s">
        <v>4536</v>
      </c>
    </row>
    <row r="1865" spans="1:11" x14ac:dyDescent="0.25">
      <c r="A1865"/>
      <c r="J1865" t="s">
        <v>1187</v>
      </c>
      <c r="K1865" t="s">
        <v>4538</v>
      </c>
    </row>
    <row r="1866" spans="1:11" x14ac:dyDescent="0.25">
      <c r="A1866"/>
      <c r="J1866" t="s">
        <v>1187</v>
      </c>
      <c r="K1866" t="s">
        <v>4539</v>
      </c>
    </row>
    <row r="1867" spans="1:11" x14ac:dyDescent="0.25">
      <c r="A1867"/>
      <c r="J1867" t="s">
        <v>1187</v>
      </c>
      <c r="K1867" t="s">
        <v>5108</v>
      </c>
    </row>
    <row r="1868" spans="1:11" x14ac:dyDescent="0.25">
      <c r="A1868"/>
      <c r="J1868" t="s">
        <v>1187</v>
      </c>
      <c r="K1868" t="s">
        <v>4543</v>
      </c>
    </row>
    <row r="1869" spans="1:11" x14ac:dyDescent="0.25">
      <c r="A1869"/>
      <c r="J1869" t="s">
        <v>1187</v>
      </c>
      <c r="K1869" t="s">
        <v>4545</v>
      </c>
    </row>
    <row r="1870" spans="1:11" x14ac:dyDescent="0.25">
      <c r="A1870"/>
      <c r="J1870" t="s">
        <v>1187</v>
      </c>
      <c r="K1870" t="s">
        <v>4548</v>
      </c>
    </row>
    <row r="1871" spans="1:11" x14ac:dyDescent="0.25">
      <c r="A1871"/>
      <c r="J1871" t="s">
        <v>1187</v>
      </c>
      <c r="K1871" t="s">
        <v>4551</v>
      </c>
    </row>
    <row r="1872" spans="1:11" x14ac:dyDescent="0.25">
      <c r="A1872"/>
      <c r="J1872" t="s">
        <v>1187</v>
      </c>
      <c r="K1872" t="s">
        <v>4553</v>
      </c>
    </row>
    <row r="1873" spans="1:11" x14ac:dyDescent="0.25">
      <c r="A1873"/>
      <c r="J1873" t="s">
        <v>1187</v>
      </c>
      <c r="K1873" t="s">
        <v>4555</v>
      </c>
    </row>
    <row r="1874" spans="1:11" x14ac:dyDescent="0.25">
      <c r="A1874"/>
      <c r="J1874" t="s">
        <v>1187</v>
      </c>
      <c r="K1874" t="s">
        <v>4557</v>
      </c>
    </row>
    <row r="1875" spans="1:11" x14ac:dyDescent="0.25">
      <c r="A1875"/>
      <c r="J1875" t="s">
        <v>1187</v>
      </c>
      <c r="K1875" t="s">
        <v>4559</v>
      </c>
    </row>
    <row r="1876" spans="1:11" x14ac:dyDescent="0.25">
      <c r="A1876"/>
      <c r="J1876" t="s">
        <v>1187</v>
      </c>
      <c r="K1876" t="s">
        <v>4561</v>
      </c>
    </row>
    <row r="1877" spans="1:11" x14ac:dyDescent="0.25">
      <c r="A1877"/>
      <c r="J1877" t="s">
        <v>1187</v>
      </c>
      <c r="K1877" t="s">
        <v>4563</v>
      </c>
    </row>
    <row r="1878" spans="1:11" x14ac:dyDescent="0.25">
      <c r="A1878"/>
      <c r="J1878" t="s">
        <v>1187</v>
      </c>
      <c r="K1878" t="s">
        <v>4565</v>
      </c>
    </row>
    <row r="1879" spans="1:11" x14ac:dyDescent="0.25">
      <c r="A1879"/>
      <c r="J1879" t="s">
        <v>1187</v>
      </c>
      <c r="K1879" t="s">
        <v>4567</v>
      </c>
    </row>
    <row r="1880" spans="1:11" x14ac:dyDescent="0.25">
      <c r="A1880"/>
      <c r="J1880" t="s">
        <v>1187</v>
      </c>
      <c r="K1880" t="s">
        <v>4569</v>
      </c>
    </row>
    <row r="1881" spans="1:11" x14ac:dyDescent="0.25">
      <c r="A1881"/>
      <c r="J1881" t="s">
        <v>1187</v>
      </c>
      <c r="K1881" t="s">
        <v>4571</v>
      </c>
    </row>
    <row r="1882" spans="1:11" x14ac:dyDescent="0.25">
      <c r="A1882"/>
      <c r="J1882" t="s">
        <v>1187</v>
      </c>
      <c r="K1882" t="s">
        <v>4573</v>
      </c>
    </row>
    <row r="1883" spans="1:11" x14ac:dyDescent="0.25">
      <c r="A1883"/>
      <c r="J1883" t="s">
        <v>1187</v>
      </c>
      <c r="K1883" t="s">
        <v>4575</v>
      </c>
    </row>
    <row r="1884" spans="1:11" x14ac:dyDescent="0.25">
      <c r="A1884"/>
      <c r="J1884" t="s">
        <v>1187</v>
      </c>
      <c r="K1884" t="s">
        <v>4577</v>
      </c>
    </row>
    <row r="1885" spans="1:11" x14ac:dyDescent="0.25">
      <c r="A1885"/>
      <c r="J1885" t="s">
        <v>1187</v>
      </c>
      <c r="K1885" t="s">
        <v>4585</v>
      </c>
    </row>
    <row r="1886" spans="1:11" x14ac:dyDescent="0.25">
      <c r="A1886"/>
      <c r="J1886" t="s">
        <v>1187</v>
      </c>
      <c r="K1886" t="s">
        <v>4586</v>
      </c>
    </row>
    <row r="1887" spans="1:11" x14ac:dyDescent="0.25">
      <c r="A1887"/>
      <c r="J1887" t="s">
        <v>1187</v>
      </c>
      <c r="K1887" t="s">
        <v>4587</v>
      </c>
    </row>
    <row r="1888" spans="1:11" x14ac:dyDescent="0.25">
      <c r="A1888"/>
      <c r="J1888" t="s">
        <v>1187</v>
      </c>
      <c r="K1888" t="s">
        <v>4588</v>
      </c>
    </row>
    <row r="1889" spans="1:11" x14ac:dyDescent="0.25">
      <c r="A1889"/>
      <c r="J1889" t="s">
        <v>1187</v>
      </c>
      <c r="K1889" t="s">
        <v>4589</v>
      </c>
    </row>
    <row r="1890" spans="1:11" x14ac:dyDescent="0.25">
      <c r="A1890"/>
      <c r="J1890" t="s">
        <v>1187</v>
      </c>
      <c r="K1890" t="s">
        <v>4590</v>
      </c>
    </row>
    <row r="1891" spans="1:11" x14ac:dyDescent="0.25">
      <c r="A1891"/>
      <c r="J1891" t="s">
        <v>1187</v>
      </c>
      <c r="K1891" t="s">
        <v>4591</v>
      </c>
    </row>
    <row r="1892" spans="1:11" x14ac:dyDescent="0.25">
      <c r="A1892"/>
      <c r="J1892" t="s">
        <v>1187</v>
      </c>
      <c r="K1892" t="s">
        <v>4592</v>
      </c>
    </row>
    <row r="1893" spans="1:11" x14ac:dyDescent="0.25">
      <c r="A1893"/>
      <c r="J1893" t="s">
        <v>1187</v>
      </c>
      <c r="K1893" t="s">
        <v>5109</v>
      </c>
    </row>
    <row r="1894" spans="1:11" x14ac:dyDescent="0.25">
      <c r="A1894"/>
      <c r="J1894" t="s">
        <v>1187</v>
      </c>
      <c r="K1894" t="s">
        <v>4593</v>
      </c>
    </row>
    <row r="1895" spans="1:11" x14ac:dyDescent="0.25">
      <c r="A1895"/>
      <c r="J1895" t="s">
        <v>1187</v>
      </c>
      <c r="K1895" t="s">
        <v>4594</v>
      </c>
    </row>
    <row r="1896" spans="1:11" x14ac:dyDescent="0.25">
      <c r="A1896"/>
      <c r="J1896" t="s">
        <v>1187</v>
      </c>
      <c r="K1896" t="s">
        <v>4595</v>
      </c>
    </row>
    <row r="1897" spans="1:11" x14ac:dyDescent="0.25">
      <c r="A1897"/>
      <c r="J1897" t="s">
        <v>1187</v>
      </c>
      <c r="K1897" t="s">
        <v>5110</v>
      </c>
    </row>
    <row r="1898" spans="1:11" x14ac:dyDescent="0.25">
      <c r="A1898"/>
      <c r="J1898" t="s">
        <v>1187</v>
      </c>
      <c r="K1898" t="s">
        <v>5111</v>
      </c>
    </row>
    <row r="1899" spans="1:11" x14ac:dyDescent="0.25">
      <c r="A1899"/>
      <c r="J1899" t="s">
        <v>1187</v>
      </c>
      <c r="K1899" t="s">
        <v>4596</v>
      </c>
    </row>
    <row r="1900" spans="1:11" x14ac:dyDescent="0.25">
      <c r="A1900"/>
      <c r="J1900" t="s">
        <v>1187</v>
      </c>
      <c r="K1900" t="s">
        <v>4597</v>
      </c>
    </row>
    <row r="1901" spans="1:11" x14ac:dyDescent="0.25">
      <c r="A1901"/>
      <c r="J1901" t="s">
        <v>1187</v>
      </c>
      <c r="K1901" t="s">
        <v>4598</v>
      </c>
    </row>
    <row r="1902" spans="1:11" x14ac:dyDescent="0.25">
      <c r="A1902"/>
      <c r="J1902" t="s">
        <v>1187</v>
      </c>
      <c r="K1902" t="s">
        <v>4599</v>
      </c>
    </row>
    <row r="1903" spans="1:11" x14ac:dyDescent="0.25">
      <c r="A1903"/>
      <c r="J1903" t="s">
        <v>1187</v>
      </c>
      <c r="K1903" t="s">
        <v>4600</v>
      </c>
    </row>
    <row r="1904" spans="1:11" x14ac:dyDescent="0.25">
      <c r="A1904"/>
      <c r="J1904" t="s">
        <v>1187</v>
      </c>
      <c r="K1904" t="s">
        <v>4601</v>
      </c>
    </row>
    <row r="1905" spans="1:11" x14ac:dyDescent="0.25">
      <c r="A1905"/>
      <c r="J1905" t="s">
        <v>1187</v>
      </c>
      <c r="K1905" t="s">
        <v>4603</v>
      </c>
    </row>
    <row r="1906" spans="1:11" x14ac:dyDescent="0.25">
      <c r="A1906"/>
      <c r="J1906" t="s">
        <v>1187</v>
      </c>
      <c r="K1906" t="s">
        <v>5112</v>
      </c>
    </row>
    <row r="1907" spans="1:11" x14ac:dyDescent="0.25">
      <c r="A1907"/>
      <c r="J1907" t="s">
        <v>1187</v>
      </c>
      <c r="K1907" t="s">
        <v>4606</v>
      </c>
    </row>
    <row r="1908" spans="1:11" x14ac:dyDescent="0.25">
      <c r="A1908"/>
      <c r="J1908" t="s">
        <v>1187</v>
      </c>
      <c r="K1908" t="s">
        <v>4608</v>
      </c>
    </row>
    <row r="1909" spans="1:11" x14ac:dyDescent="0.25">
      <c r="A1909"/>
      <c r="J1909" t="s">
        <v>1187</v>
      </c>
      <c r="K1909" t="s">
        <v>5113</v>
      </c>
    </row>
    <row r="1910" spans="1:11" x14ac:dyDescent="0.25">
      <c r="A1910"/>
      <c r="J1910" t="s">
        <v>1187</v>
      </c>
      <c r="K1910" t="s">
        <v>5114</v>
      </c>
    </row>
    <row r="1911" spans="1:11" x14ac:dyDescent="0.25">
      <c r="A1911"/>
      <c r="J1911" t="s">
        <v>1187</v>
      </c>
      <c r="K1911" t="s">
        <v>5115</v>
      </c>
    </row>
    <row r="1912" spans="1:11" x14ac:dyDescent="0.25">
      <c r="A1912"/>
      <c r="J1912" t="s">
        <v>1187</v>
      </c>
      <c r="K1912" t="s">
        <v>5116</v>
      </c>
    </row>
    <row r="1913" spans="1:11" x14ac:dyDescent="0.25">
      <c r="A1913"/>
      <c r="J1913" t="s">
        <v>1187</v>
      </c>
      <c r="K1913" t="s">
        <v>5117</v>
      </c>
    </row>
    <row r="1914" spans="1:11" x14ac:dyDescent="0.25">
      <c r="A1914"/>
      <c r="J1914" t="s">
        <v>1187</v>
      </c>
      <c r="K1914" t="s">
        <v>4613</v>
      </c>
    </row>
    <row r="1915" spans="1:11" x14ac:dyDescent="0.25">
      <c r="A1915"/>
      <c r="J1915" t="s">
        <v>1187</v>
      </c>
      <c r="K1915" t="s">
        <v>4614</v>
      </c>
    </row>
    <row r="1916" spans="1:11" x14ac:dyDescent="0.25">
      <c r="A1916"/>
      <c r="J1916" t="s">
        <v>1187</v>
      </c>
      <c r="K1916" t="s">
        <v>4615</v>
      </c>
    </row>
    <row r="1917" spans="1:11" x14ac:dyDescent="0.25">
      <c r="A1917"/>
      <c r="J1917" t="s">
        <v>1187</v>
      </c>
      <c r="K1917" t="s">
        <v>5118</v>
      </c>
    </row>
    <row r="1918" spans="1:11" x14ac:dyDescent="0.25">
      <c r="A1918"/>
      <c r="J1918" t="s">
        <v>1187</v>
      </c>
      <c r="K1918" t="s">
        <v>4616</v>
      </c>
    </row>
    <row r="1919" spans="1:11" x14ac:dyDescent="0.25">
      <c r="A1919"/>
      <c r="J1919" t="s">
        <v>1187</v>
      </c>
      <c r="K1919" t="s">
        <v>4617</v>
      </c>
    </row>
    <row r="1920" spans="1:11" x14ac:dyDescent="0.25">
      <c r="A1920"/>
      <c r="J1920" t="s">
        <v>1187</v>
      </c>
      <c r="K1920" t="s">
        <v>4619</v>
      </c>
    </row>
    <row r="1921" spans="1:11" x14ac:dyDescent="0.25">
      <c r="A1921"/>
      <c r="J1921" t="s">
        <v>1187</v>
      </c>
      <c r="K1921" t="s">
        <v>5119</v>
      </c>
    </row>
    <row r="1922" spans="1:11" x14ac:dyDescent="0.25">
      <c r="A1922"/>
      <c r="J1922" t="s">
        <v>1187</v>
      </c>
      <c r="K1922" t="s">
        <v>5120</v>
      </c>
    </row>
    <row r="1923" spans="1:11" x14ac:dyDescent="0.25">
      <c r="A1923"/>
      <c r="J1923" t="s">
        <v>1187</v>
      </c>
      <c r="K1923" t="s">
        <v>4622</v>
      </c>
    </row>
    <row r="1924" spans="1:11" x14ac:dyDescent="0.25">
      <c r="A1924"/>
      <c r="J1924" t="s">
        <v>1187</v>
      </c>
      <c r="K1924" t="s">
        <v>4623</v>
      </c>
    </row>
    <row r="1925" spans="1:11" x14ac:dyDescent="0.25">
      <c r="A1925"/>
      <c r="J1925" t="s">
        <v>1187</v>
      </c>
      <c r="K1925" t="s">
        <v>4411</v>
      </c>
    </row>
    <row r="1926" spans="1:11" x14ac:dyDescent="0.25">
      <c r="A1926"/>
      <c r="J1926" t="s">
        <v>1187</v>
      </c>
      <c r="K1926" t="s">
        <v>4104</v>
      </c>
    </row>
    <row r="1927" spans="1:11" x14ac:dyDescent="0.25">
      <c r="A1927"/>
      <c r="J1927" t="s">
        <v>1187</v>
      </c>
      <c r="K1927" t="s">
        <v>4109</v>
      </c>
    </row>
    <row r="1928" spans="1:11" x14ac:dyDescent="0.25">
      <c r="A1928"/>
      <c r="J1928" t="s">
        <v>1187</v>
      </c>
      <c r="K1928" t="s">
        <v>4113</v>
      </c>
    </row>
    <row r="1929" spans="1:11" x14ac:dyDescent="0.25">
      <c r="A1929"/>
      <c r="J1929" t="s">
        <v>1187</v>
      </c>
      <c r="K1929" t="s">
        <v>4117</v>
      </c>
    </row>
    <row r="1930" spans="1:11" x14ac:dyDescent="0.25">
      <c r="A1930"/>
      <c r="J1930" t="s">
        <v>1187</v>
      </c>
      <c r="K1930" t="s">
        <v>4121</v>
      </c>
    </row>
    <row r="1931" spans="1:11" x14ac:dyDescent="0.25">
      <c r="A1931"/>
      <c r="J1931" t="s">
        <v>1187</v>
      </c>
      <c r="K1931" t="s">
        <v>4125</v>
      </c>
    </row>
    <row r="1932" spans="1:11" x14ac:dyDescent="0.25">
      <c r="A1932"/>
      <c r="J1932" t="s">
        <v>1187</v>
      </c>
      <c r="K1932" t="s">
        <v>4129</v>
      </c>
    </row>
    <row r="1933" spans="1:11" x14ac:dyDescent="0.25">
      <c r="A1933"/>
      <c r="J1933" t="s">
        <v>1187</v>
      </c>
      <c r="K1933" t="s">
        <v>4131</v>
      </c>
    </row>
    <row r="1934" spans="1:11" x14ac:dyDescent="0.25">
      <c r="A1934"/>
      <c r="J1934" t="s">
        <v>1187</v>
      </c>
      <c r="K1934" t="s">
        <v>4135</v>
      </c>
    </row>
    <row r="1935" spans="1:11" x14ac:dyDescent="0.25">
      <c r="A1935"/>
      <c r="J1935" t="s">
        <v>1187</v>
      </c>
      <c r="K1935" t="s">
        <v>4137</v>
      </c>
    </row>
    <row r="1936" spans="1:11" x14ac:dyDescent="0.25">
      <c r="A1936"/>
      <c r="J1936" t="s">
        <v>1187</v>
      </c>
      <c r="K1936" t="s">
        <v>4140</v>
      </c>
    </row>
    <row r="1937" spans="1:11" x14ac:dyDescent="0.25">
      <c r="A1937"/>
      <c r="J1937" t="s">
        <v>1187</v>
      </c>
      <c r="K1937" t="s">
        <v>4986</v>
      </c>
    </row>
    <row r="1938" spans="1:11" x14ac:dyDescent="0.25">
      <c r="A1938"/>
      <c r="J1938" t="s">
        <v>1187</v>
      </c>
      <c r="K1938" t="s">
        <v>4142</v>
      </c>
    </row>
    <row r="1939" spans="1:11" x14ac:dyDescent="0.25">
      <c r="A1939"/>
      <c r="J1939" t="s">
        <v>1187</v>
      </c>
      <c r="K1939" t="s">
        <v>4148</v>
      </c>
    </row>
    <row r="1940" spans="1:11" x14ac:dyDescent="0.25">
      <c r="A1940"/>
      <c r="J1940" t="s">
        <v>1187</v>
      </c>
      <c r="K1940" t="s">
        <v>4154</v>
      </c>
    </row>
    <row r="1941" spans="1:11" x14ac:dyDescent="0.25">
      <c r="A1941"/>
      <c r="J1941" t="s">
        <v>1187</v>
      </c>
      <c r="K1941" t="s">
        <v>4160</v>
      </c>
    </row>
    <row r="1942" spans="1:11" x14ac:dyDescent="0.25">
      <c r="A1942"/>
      <c r="J1942" t="s">
        <v>1187</v>
      </c>
      <c r="K1942" t="s">
        <v>4166</v>
      </c>
    </row>
    <row r="1943" spans="1:11" x14ac:dyDescent="0.25">
      <c r="A1943"/>
      <c r="J1943" t="s">
        <v>1187</v>
      </c>
      <c r="K1943" t="s">
        <v>4170</v>
      </c>
    </row>
    <row r="1944" spans="1:11" x14ac:dyDescent="0.25">
      <c r="A1944"/>
      <c r="J1944" t="s">
        <v>1187</v>
      </c>
      <c r="K1944" t="s">
        <v>4174</v>
      </c>
    </row>
    <row r="1945" spans="1:11" x14ac:dyDescent="0.25">
      <c r="A1945"/>
      <c r="J1945" t="s">
        <v>1187</v>
      </c>
      <c r="K1945" t="s">
        <v>4178</v>
      </c>
    </row>
    <row r="1946" spans="1:11" x14ac:dyDescent="0.25">
      <c r="A1946"/>
      <c r="J1946" t="s">
        <v>1187</v>
      </c>
      <c r="K1946" t="s">
        <v>4182</v>
      </c>
    </row>
    <row r="1947" spans="1:11" x14ac:dyDescent="0.25">
      <c r="A1947"/>
      <c r="J1947" t="s">
        <v>1187</v>
      </c>
      <c r="K1947" t="s">
        <v>4184</v>
      </c>
    </row>
    <row r="1948" spans="1:11" x14ac:dyDescent="0.25">
      <c r="A1948"/>
      <c r="J1948" t="s">
        <v>1187</v>
      </c>
      <c r="K1948" t="s">
        <v>4188</v>
      </c>
    </row>
    <row r="1949" spans="1:11" x14ac:dyDescent="0.25">
      <c r="A1949"/>
      <c r="J1949" t="s">
        <v>1187</v>
      </c>
      <c r="K1949" t="s">
        <v>4194</v>
      </c>
    </row>
    <row r="1950" spans="1:11" x14ac:dyDescent="0.25">
      <c r="A1950"/>
      <c r="J1950" t="s">
        <v>1187</v>
      </c>
      <c r="K1950" t="s">
        <v>4198</v>
      </c>
    </row>
    <row r="1951" spans="1:11" x14ac:dyDescent="0.25">
      <c r="A1951"/>
      <c r="J1951" t="s">
        <v>1187</v>
      </c>
      <c r="K1951" t="s">
        <v>4200</v>
      </c>
    </row>
    <row r="1952" spans="1:11" x14ac:dyDescent="0.25">
      <c r="A1952"/>
      <c r="J1952" t="s">
        <v>1187</v>
      </c>
      <c r="K1952" t="s">
        <v>4204</v>
      </c>
    </row>
    <row r="1953" spans="1:11" x14ac:dyDescent="0.25">
      <c r="A1953"/>
      <c r="J1953" t="s">
        <v>1187</v>
      </c>
      <c r="K1953" t="s">
        <v>4208</v>
      </c>
    </row>
    <row r="1954" spans="1:11" x14ac:dyDescent="0.25">
      <c r="A1954"/>
      <c r="J1954" t="s">
        <v>1187</v>
      </c>
      <c r="K1954" t="s">
        <v>4210</v>
      </c>
    </row>
    <row r="1955" spans="1:11" x14ac:dyDescent="0.25">
      <c r="A1955"/>
      <c r="J1955" t="s">
        <v>1187</v>
      </c>
      <c r="K1955" t="s">
        <v>4212</v>
      </c>
    </row>
    <row r="1956" spans="1:11" x14ac:dyDescent="0.25">
      <c r="A1956"/>
      <c r="J1956" t="s">
        <v>1187</v>
      </c>
      <c r="K1956" t="s">
        <v>4214</v>
      </c>
    </row>
    <row r="1957" spans="1:11" x14ac:dyDescent="0.25">
      <c r="A1957"/>
      <c r="J1957" t="s">
        <v>1187</v>
      </c>
      <c r="K1957" t="s">
        <v>4216</v>
      </c>
    </row>
    <row r="1958" spans="1:11" x14ac:dyDescent="0.25">
      <c r="A1958"/>
      <c r="J1958" t="s">
        <v>1187</v>
      </c>
      <c r="K1958" t="s">
        <v>4218</v>
      </c>
    </row>
    <row r="1959" spans="1:11" x14ac:dyDescent="0.25">
      <c r="A1959"/>
      <c r="J1959" t="s">
        <v>1187</v>
      </c>
      <c r="K1959" t="s">
        <v>4232</v>
      </c>
    </row>
    <row r="1960" spans="1:11" x14ac:dyDescent="0.25">
      <c r="A1960"/>
      <c r="J1960" t="s">
        <v>1187</v>
      </c>
      <c r="K1960" t="s">
        <v>4236</v>
      </c>
    </row>
    <row r="1961" spans="1:11" x14ac:dyDescent="0.25">
      <c r="A1961"/>
      <c r="J1961" t="s">
        <v>1187</v>
      </c>
      <c r="K1961" t="s">
        <v>4238</v>
      </c>
    </row>
    <row r="1962" spans="1:11" x14ac:dyDescent="0.25">
      <c r="A1962"/>
      <c r="J1962" t="s">
        <v>1187</v>
      </c>
      <c r="K1962" t="s">
        <v>4240</v>
      </c>
    </row>
    <row r="1963" spans="1:11" x14ac:dyDescent="0.25">
      <c r="A1963"/>
      <c r="J1963" t="s">
        <v>1187</v>
      </c>
      <c r="K1963" t="s">
        <v>4244</v>
      </c>
    </row>
    <row r="1964" spans="1:11" x14ac:dyDescent="0.25">
      <c r="A1964"/>
      <c r="J1964" t="s">
        <v>1187</v>
      </c>
      <c r="K1964" t="s">
        <v>4248</v>
      </c>
    </row>
    <row r="1965" spans="1:11" x14ac:dyDescent="0.25">
      <c r="A1965"/>
      <c r="J1965" t="s">
        <v>1187</v>
      </c>
      <c r="K1965" t="s">
        <v>4252</v>
      </c>
    </row>
    <row r="1966" spans="1:11" x14ac:dyDescent="0.25">
      <c r="A1966"/>
      <c r="J1966" t="s">
        <v>1187</v>
      </c>
      <c r="K1966" t="s">
        <v>4256</v>
      </c>
    </row>
    <row r="1967" spans="1:11" x14ac:dyDescent="0.25">
      <c r="A1967"/>
      <c r="J1967" t="s">
        <v>1187</v>
      </c>
      <c r="K1967" t="s">
        <v>4260</v>
      </c>
    </row>
    <row r="1968" spans="1:11" x14ac:dyDescent="0.25">
      <c r="A1968"/>
      <c r="J1968" t="s">
        <v>1187</v>
      </c>
      <c r="K1968" t="s">
        <v>4262</v>
      </c>
    </row>
    <row r="1969" spans="1:11" x14ac:dyDescent="0.25">
      <c r="A1969"/>
      <c r="J1969" t="s">
        <v>1187</v>
      </c>
      <c r="K1969" t="s">
        <v>4266</v>
      </c>
    </row>
    <row r="1970" spans="1:11" x14ac:dyDescent="0.25">
      <c r="A1970"/>
      <c r="J1970" t="s">
        <v>1187</v>
      </c>
      <c r="K1970" t="s">
        <v>4270</v>
      </c>
    </row>
    <row r="1971" spans="1:11" x14ac:dyDescent="0.25">
      <c r="A1971"/>
      <c r="J1971" t="s">
        <v>1187</v>
      </c>
      <c r="K1971" t="s">
        <v>4274</v>
      </c>
    </row>
    <row r="1972" spans="1:11" x14ac:dyDescent="0.25">
      <c r="A1972"/>
      <c r="J1972" t="s">
        <v>1187</v>
      </c>
      <c r="K1972" t="s">
        <v>4278</v>
      </c>
    </row>
    <row r="1973" spans="1:11" x14ac:dyDescent="0.25">
      <c r="A1973"/>
      <c r="J1973" t="s">
        <v>1187</v>
      </c>
      <c r="K1973" t="s">
        <v>4282</v>
      </c>
    </row>
    <row r="1974" spans="1:11" x14ac:dyDescent="0.25">
      <c r="A1974"/>
      <c r="J1974" t="s">
        <v>1187</v>
      </c>
      <c r="K1974" t="s">
        <v>4286</v>
      </c>
    </row>
    <row r="1975" spans="1:11" x14ac:dyDescent="0.25">
      <c r="A1975"/>
      <c r="J1975" t="s">
        <v>1187</v>
      </c>
      <c r="K1975" t="s">
        <v>4290</v>
      </c>
    </row>
    <row r="1976" spans="1:11" x14ac:dyDescent="0.25">
      <c r="A1976"/>
      <c r="J1976" t="s">
        <v>1187</v>
      </c>
      <c r="K1976" t="s">
        <v>4294</v>
      </c>
    </row>
    <row r="1977" spans="1:11" x14ac:dyDescent="0.25">
      <c r="A1977"/>
      <c r="J1977" t="s">
        <v>1187</v>
      </c>
      <c r="K1977" t="s">
        <v>4298</v>
      </c>
    </row>
    <row r="1978" spans="1:11" x14ac:dyDescent="0.25">
      <c r="A1978"/>
      <c r="J1978" t="s">
        <v>1187</v>
      </c>
      <c r="K1978" t="s">
        <v>4302</v>
      </c>
    </row>
    <row r="1979" spans="1:11" x14ac:dyDescent="0.25">
      <c r="A1979"/>
      <c r="J1979" t="s">
        <v>1187</v>
      </c>
      <c r="K1979" t="s">
        <v>4306</v>
      </c>
    </row>
    <row r="1980" spans="1:11" x14ac:dyDescent="0.25">
      <c r="A1980"/>
      <c r="J1980" t="s">
        <v>1187</v>
      </c>
      <c r="K1980" t="s">
        <v>4310</v>
      </c>
    </row>
    <row r="1981" spans="1:11" x14ac:dyDescent="0.25">
      <c r="A1981"/>
      <c r="J1981" t="s">
        <v>1187</v>
      </c>
      <c r="K1981" t="s">
        <v>4316</v>
      </c>
    </row>
    <row r="1982" spans="1:11" x14ac:dyDescent="0.25">
      <c r="A1982"/>
      <c r="J1982" t="s">
        <v>1187</v>
      </c>
      <c r="K1982" t="s">
        <v>4322</v>
      </c>
    </row>
    <row r="1983" spans="1:11" x14ac:dyDescent="0.25">
      <c r="A1983"/>
      <c r="J1983" t="s">
        <v>1187</v>
      </c>
      <c r="K1983" t="s">
        <v>4327</v>
      </c>
    </row>
    <row r="1984" spans="1:11" x14ac:dyDescent="0.25">
      <c r="A1984"/>
      <c r="J1984" t="s">
        <v>1187</v>
      </c>
      <c r="K1984" t="s">
        <v>4331</v>
      </c>
    </row>
    <row r="1985" spans="1:11" x14ac:dyDescent="0.25">
      <c r="A1985"/>
      <c r="J1985" t="s">
        <v>1187</v>
      </c>
      <c r="K1985" t="s">
        <v>4334</v>
      </c>
    </row>
    <row r="1986" spans="1:11" x14ac:dyDescent="0.25">
      <c r="A1986"/>
      <c r="J1986" t="s">
        <v>1187</v>
      </c>
      <c r="K1986" t="s">
        <v>4337</v>
      </c>
    </row>
    <row r="1987" spans="1:11" x14ac:dyDescent="0.25">
      <c r="A1987"/>
      <c r="J1987" t="s">
        <v>1187</v>
      </c>
      <c r="K1987" t="s">
        <v>4339</v>
      </c>
    </row>
    <row r="1988" spans="1:11" x14ac:dyDescent="0.25">
      <c r="A1988"/>
      <c r="J1988" t="s">
        <v>1187</v>
      </c>
      <c r="K1988" t="s">
        <v>4343</v>
      </c>
    </row>
    <row r="1989" spans="1:11" x14ac:dyDescent="0.25">
      <c r="A1989"/>
      <c r="J1989" t="s">
        <v>1187</v>
      </c>
      <c r="K1989" t="s">
        <v>4348</v>
      </c>
    </row>
    <row r="1990" spans="1:11" x14ac:dyDescent="0.25">
      <c r="A1990"/>
      <c r="J1990" t="s">
        <v>1187</v>
      </c>
      <c r="K1990" t="s">
        <v>4352</v>
      </c>
    </row>
    <row r="1991" spans="1:11" x14ac:dyDescent="0.25">
      <c r="A1991"/>
      <c r="J1991" t="s">
        <v>1187</v>
      </c>
      <c r="K1991" t="s">
        <v>4356</v>
      </c>
    </row>
    <row r="1992" spans="1:11" x14ac:dyDescent="0.25">
      <c r="A1992"/>
      <c r="J1992" t="s">
        <v>1187</v>
      </c>
      <c r="K1992" t="s">
        <v>4360</v>
      </c>
    </row>
    <row r="1993" spans="1:11" x14ac:dyDescent="0.25">
      <c r="A1993"/>
      <c r="J1993" t="s">
        <v>1187</v>
      </c>
      <c r="K1993" t="s">
        <v>4366</v>
      </c>
    </row>
    <row r="1994" spans="1:11" x14ac:dyDescent="0.25">
      <c r="A1994"/>
      <c r="J1994" t="s">
        <v>1187</v>
      </c>
      <c r="K1994" t="s">
        <v>4368</v>
      </c>
    </row>
    <row r="1995" spans="1:11" x14ac:dyDescent="0.25">
      <c r="A1995"/>
      <c r="J1995" t="s">
        <v>1187</v>
      </c>
      <c r="K1995" t="s">
        <v>4370</v>
      </c>
    </row>
    <row r="1996" spans="1:11" x14ac:dyDescent="0.25">
      <c r="A1996"/>
      <c r="J1996" t="s">
        <v>1187</v>
      </c>
      <c r="K1996" t="s">
        <v>4363</v>
      </c>
    </row>
    <row r="1997" spans="1:11" x14ac:dyDescent="0.25">
      <c r="A1997"/>
      <c r="J1997" t="s">
        <v>1187</v>
      </c>
      <c r="K1997" t="s">
        <v>4220</v>
      </c>
    </row>
    <row r="1998" spans="1:11" x14ac:dyDescent="0.25">
      <c r="A1998"/>
      <c r="J1998" t="s">
        <v>1187</v>
      </c>
      <c r="K1998" t="s">
        <v>4222</v>
      </c>
    </row>
    <row r="1999" spans="1:11" x14ac:dyDescent="0.25">
      <c r="A1999"/>
      <c r="J1999" t="s">
        <v>1187</v>
      </c>
      <c r="K1999" t="s">
        <v>4224</v>
      </c>
    </row>
    <row r="2000" spans="1:11" x14ac:dyDescent="0.25">
      <c r="A2000"/>
      <c r="J2000" t="s">
        <v>1187</v>
      </c>
      <c r="K2000" t="s">
        <v>4226</v>
      </c>
    </row>
    <row r="2001" spans="1:11" x14ac:dyDescent="0.25">
      <c r="A2001"/>
      <c r="J2001" t="s">
        <v>1187</v>
      </c>
      <c r="K2001" t="s">
        <v>4228</v>
      </c>
    </row>
    <row r="2002" spans="1:11" x14ac:dyDescent="0.25">
      <c r="A2002"/>
      <c r="J2002" t="s">
        <v>1187</v>
      </c>
      <c r="K2002" t="s">
        <v>4376</v>
      </c>
    </row>
    <row r="2003" spans="1:11" x14ac:dyDescent="0.25">
      <c r="A2003"/>
      <c r="J2003" t="s">
        <v>1187</v>
      </c>
      <c r="K2003" t="s">
        <v>4378</v>
      </c>
    </row>
    <row r="2004" spans="1:11" x14ac:dyDescent="0.25">
      <c r="A2004"/>
      <c r="J2004" t="s">
        <v>1187</v>
      </c>
      <c r="K2004" t="s">
        <v>4380</v>
      </c>
    </row>
    <row r="2005" spans="1:11" x14ac:dyDescent="0.25">
      <c r="A2005"/>
      <c r="J2005" t="s">
        <v>1187</v>
      </c>
      <c r="K2005" t="s">
        <v>4382</v>
      </c>
    </row>
    <row r="2006" spans="1:11" x14ac:dyDescent="0.25">
      <c r="A2006"/>
      <c r="J2006" t="s">
        <v>1187</v>
      </c>
      <c r="K2006" t="s">
        <v>4384</v>
      </c>
    </row>
    <row r="2007" spans="1:11" x14ac:dyDescent="0.25">
      <c r="A2007"/>
      <c r="J2007" t="s">
        <v>1187</v>
      </c>
      <c r="K2007" t="s">
        <v>4386</v>
      </c>
    </row>
    <row r="2008" spans="1:11" x14ac:dyDescent="0.25">
      <c r="A2008"/>
      <c r="J2008" t="s">
        <v>1187</v>
      </c>
      <c r="K2008" t="s">
        <v>4388</v>
      </c>
    </row>
    <row r="2009" spans="1:11" x14ac:dyDescent="0.25">
      <c r="A2009"/>
      <c r="J2009" t="s">
        <v>1187</v>
      </c>
      <c r="K2009" t="s">
        <v>4391</v>
      </c>
    </row>
    <row r="2010" spans="1:11" x14ac:dyDescent="0.25">
      <c r="A2010"/>
      <c r="J2010" t="s">
        <v>1187</v>
      </c>
      <c r="K2010" t="s">
        <v>4394</v>
      </c>
    </row>
    <row r="2011" spans="1:11" x14ac:dyDescent="0.25">
      <c r="A2011"/>
      <c r="J2011" t="s">
        <v>1187</v>
      </c>
      <c r="K2011" t="s">
        <v>4397</v>
      </c>
    </row>
    <row r="2012" spans="1:11" x14ac:dyDescent="0.25">
      <c r="A2012"/>
      <c r="J2012" t="s">
        <v>1187</v>
      </c>
      <c r="K2012" t="s">
        <v>4400</v>
      </c>
    </row>
    <row r="2013" spans="1:11" x14ac:dyDescent="0.25">
      <c r="A2013"/>
      <c r="J2013" t="s">
        <v>1187</v>
      </c>
      <c r="K2013" t="s">
        <v>4403</v>
      </c>
    </row>
    <row r="2014" spans="1:11" x14ac:dyDescent="0.25">
      <c r="A2014"/>
      <c r="J2014" t="s">
        <v>1187</v>
      </c>
      <c r="K2014" t="s">
        <v>4405</v>
      </c>
    </row>
    <row r="2015" spans="1:11" x14ac:dyDescent="0.25">
      <c r="A2015"/>
      <c r="J2015" t="s">
        <v>1187</v>
      </c>
      <c r="K2015" t="s">
        <v>4407</v>
      </c>
    </row>
    <row r="2016" spans="1:11" x14ac:dyDescent="0.25">
      <c r="A2016"/>
      <c r="J2016" t="s">
        <v>1187</v>
      </c>
      <c r="K2016" t="s">
        <v>4409</v>
      </c>
    </row>
    <row r="2017" spans="1:11" x14ac:dyDescent="0.25">
      <c r="A2017"/>
      <c r="J2017" t="s">
        <v>1187</v>
      </c>
      <c r="K2017" t="s">
        <v>4629</v>
      </c>
    </row>
    <row r="2018" spans="1:11" x14ac:dyDescent="0.25">
      <c r="A2018"/>
      <c r="J2018" t="s">
        <v>1187</v>
      </c>
      <c r="K2018" t="s">
        <v>4374</v>
      </c>
    </row>
    <row r="2019" spans="1:11" x14ac:dyDescent="0.25">
      <c r="A2019"/>
      <c r="J2019" t="s">
        <v>1187</v>
      </c>
      <c r="K2019" t="s">
        <v>4413</v>
      </c>
    </row>
    <row r="2020" spans="1:11" x14ac:dyDescent="0.25">
      <c r="A2020"/>
      <c r="J2020" t="s">
        <v>1187</v>
      </c>
      <c r="K2020" t="s">
        <v>5121</v>
      </c>
    </row>
    <row r="2021" spans="1:11" x14ac:dyDescent="0.25">
      <c r="A2021"/>
      <c r="J2021" t="s">
        <v>1187</v>
      </c>
      <c r="K2021" t="s">
        <v>5122</v>
      </c>
    </row>
    <row r="2022" spans="1:11" x14ac:dyDescent="0.25">
      <c r="A2022"/>
      <c r="J2022" t="s">
        <v>1187</v>
      </c>
      <c r="K2022" t="s">
        <v>5123</v>
      </c>
    </row>
    <row r="2023" spans="1:11" x14ac:dyDescent="0.25">
      <c r="A2023"/>
      <c r="J2023" t="s">
        <v>1187</v>
      </c>
      <c r="K2023" t="s">
        <v>5124</v>
      </c>
    </row>
    <row r="2024" spans="1:11" x14ac:dyDescent="0.25">
      <c r="A2024"/>
      <c r="J2024" t="s">
        <v>1187</v>
      </c>
      <c r="K2024" t="s">
        <v>5125</v>
      </c>
    </row>
    <row r="2025" spans="1:11" x14ac:dyDescent="0.25">
      <c r="A2025"/>
      <c r="J2025" t="s">
        <v>1187</v>
      </c>
      <c r="K2025" t="s">
        <v>5126</v>
      </c>
    </row>
    <row r="2026" spans="1:11" x14ac:dyDescent="0.25">
      <c r="A2026"/>
      <c r="J2026" t="s">
        <v>1187</v>
      </c>
      <c r="K2026" t="s">
        <v>5127</v>
      </c>
    </row>
    <row r="2027" spans="1:11" x14ac:dyDescent="0.25">
      <c r="A2027"/>
      <c r="J2027" t="s">
        <v>1187</v>
      </c>
      <c r="K2027" t="s">
        <v>5128</v>
      </c>
    </row>
    <row r="2028" spans="1:11" x14ac:dyDescent="0.25">
      <c r="A2028"/>
      <c r="J2028" t="s">
        <v>1187</v>
      </c>
      <c r="K2028" t="s">
        <v>5129</v>
      </c>
    </row>
    <row r="2029" spans="1:11" x14ac:dyDescent="0.25">
      <c r="A2029"/>
      <c r="J2029" t="s">
        <v>1187</v>
      </c>
      <c r="K2029" t="s">
        <v>5130</v>
      </c>
    </row>
    <row r="2030" spans="1:11" x14ac:dyDescent="0.25">
      <c r="A2030"/>
      <c r="J2030" t="s">
        <v>1187</v>
      </c>
      <c r="K2030" t="s">
        <v>5131</v>
      </c>
    </row>
    <row r="2031" spans="1:11" x14ac:dyDescent="0.25">
      <c r="A2031"/>
      <c r="J2031" t="s">
        <v>1187</v>
      </c>
      <c r="K2031" t="s">
        <v>5132</v>
      </c>
    </row>
    <row r="2032" spans="1:11" x14ac:dyDescent="0.25">
      <c r="A2032"/>
      <c r="J2032" t="s">
        <v>1187</v>
      </c>
      <c r="K2032" t="s">
        <v>5133</v>
      </c>
    </row>
    <row r="2033" spans="1:11" x14ac:dyDescent="0.25">
      <c r="A2033"/>
      <c r="J2033" t="s">
        <v>1187</v>
      </c>
      <c r="K2033" t="s">
        <v>5134</v>
      </c>
    </row>
    <row r="2034" spans="1:11" x14ac:dyDescent="0.25">
      <c r="A2034"/>
      <c r="J2034" t="s">
        <v>1187</v>
      </c>
      <c r="K2034" t="s">
        <v>5135</v>
      </c>
    </row>
    <row r="2035" spans="1:11" x14ac:dyDescent="0.25">
      <c r="A2035"/>
      <c r="J2035" t="s">
        <v>1187</v>
      </c>
      <c r="K2035" t="s">
        <v>5136</v>
      </c>
    </row>
    <row r="2036" spans="1:11" x14ac:dyDescent="0.25">
      <c r="A2036"/>
      <c r="J2036" t="s">
        <v>1187</v>
      </c>
      <c r="K2036" t="s">
        <v>5137</v>
      </c>
    </row>
    <row r="2037" spans="1:11" x14ac:dyDescent="0.25">
      <c r="A2037"/>
      <c r="J2037" t="s">
        <v>1187</v>
      </c>
      <c r="K2037" t="s">
        <v>5138</v>
      </c>
    </row>
    <row r="2038" spans="1:11" x14ac:dyDescent="0.25">
      <c r="A2038"/>
      <c r="J2038" t="s">
        <v>1187</v>
      </c>
      <c r="K2038" t="s">
        <v>5139</v>
      </c>
    </row>
    <row r="2039" spans="1:11" x14ac:dyDescent="0.25">
      <c r="A2039"/>
      <c r="J2039" t="s">
        <v>1187</v>
      </c>
      <c r="K2039" t="s">
        <v>5140</v>
      </c>
    </row>
    <row r="2040" spans="1:11" x14ac:dyDescent="0.25">
      <c r="A2040"/>
      <c r="J2040" t="s">
        <v>1187</v>
      </c>
      <c r="K2040" t="s">
        <v>5141</v>
      </c>
    </row>
    <row r="2041" spans="1:11" x14ac:dyDescent="0.25">
      <c r="A2041"/>
      <c r="J2041" t="s">
        <v>1187</v>
      </c>
      <c r="K2041" t="s">
        <v>5142</v>
      </c>
    </row>
    <row r="2042" spans="1:11" x14ac:dyDescent="0.25">
      <c r="A2042"/>
      <c r="J2042" t="s">
        <v>1187</v>
      </c>
      <c r="K2042" t="s">
        <v>5143</v>
      </c>
    </row>
    <row r="2043" spans="1:11" x14ac:dyDescent="0.25">
      <c r="A2043"/>
      <c r="J2043" t="s">
        <v>1187</v>
      </c>
      <c r="K2043" t="s">
        <v>5144</v>
      </c>
    </row>
    <row r="2044" spans="1:11" x14ac:dyDescent="0.25">
      <c r="A2044"/>
      <c r="J2044" t="s">
        <v>1187</v>
      </c>
      <c r="K2044" t="s">
        <v>5145</v>
      </c>
    </row>
    <row r="2045" spans="1:11" x14ac:dyDescent="0.25">
      <c r="A2045"/>
      <c r="J2045" t="s">
        <v>1187</v>
      </c>
      <c r="K2045" t="s">
        <v>5146</v>
      </c>
    </row>
    <row r="2046" spans="1:11" x14ac:dyDescent="0.25">
      <c r="A2046"/>
      <c r="J2046" t="s">
        <v>1187</v>
      </c>
      <c r="K2046" t="s">
        <v>5147</v>
      </c>
    </row>
    <row r="2047" spans="1:11" x14ac:dyDescent="0.25">
      <c r="A2047"/>
      <c r="J2047" t="s">
        <v>1187</v>
      </c>
      <c r="K2047" t="s">
        <v>5148</v>
      </c>
    </row>
    <row r="2048" spans="1:11" x14ac:dyDescent="0.25">
      <c r="A2048"/>
      <c r="J2048" t="s">
        <v>1187</v>
      </c>
      <c r="K2048" t="s">
        <v>5149</v>
      </c>
    </row>
    <row r="2049" spans="1:11" x14ac:dyDescent="0.25">
      <c r="A2049"/>
      <c r="J2049" t="s">
        <v>1187</v>
      </c>
      <c r="K2049" t="s">
        <v>5150</v>
      </c>
    </row>
    <row r="2050" spans="1:11" x14ac:dyDescent="0.25">
      <c r="A2050"/>
      <c r="J2050" t="s">
        <v>1187</v>
      </c>
      <c r="K2050" t="s">
        <v>5151</v>
      </c>
    </row>
    <row r="2051" spans="1:11" x14ac:dyDescent="0.25">
      <c r="A2051"/>
      <c r="J2051" t="s">
        <v>1187</v>
      </c>
      <c r="K2051" t="s">
        <v>5152</v>
      </c>
    </row>
    <row r="2052" spans="1:11" x14ac:dyDescent="0.25">
      <c r="A2052"/>
      <c r="J2052" t="s">
        <v>1187</v>
      </c>
      <c r="K2052" t="s">
        <v>5153</v>
      </c>
    </row>
    <row r="2053" spans="1:11" x14ac:dyDescent="0.25">
      <c r="A2053"/>
      <c r="J2053" t="s">
        <v>1187</v>
      </c>
      <c r="K2053" t="s">
        <v>5154</v>
      </c>
    </row>
    <row r="2054" spans="1:11" x14ac:dyDescent="0.25">
      <c r="A2054"/>
      <c r="J2054" t="s">
        <v>1187</v>
      </c>
      <c r="K2054" t="s">
        <v>5155</v>
      </c>
    </row>
    <row r="2055" spans="1:11" x14ac:dyDescent="0.25">
      <c r="A2055"/>
      <c r="J2055" t="s">
        <v>1187</v>
      </c>
      <c r="K2055" t="s">
        <v>5156</v>
      </c>
    </row>
    <row r="2056" spans="1:11" x14ac:dyDescent="0.25">
      <c r="A2056"/>
      <c r="J2056" t="s">
        <v>1187</v>
      </c>
      <c r="K2056" t="s">
        <v>5157</v>
      </c>
    </row>
    <row r="2057" spans="1:11" x14ac:dyDescent="0.25">
      <c r="A2057"/>
      <c r="J2057" t="s">
        <v>1187</v>
      </c>
      <c r="K2057" t="s">
        <v>5158</v>
      </c>
    </row>
    <row r="2058" spans="1:11" x14ac:dyDescent="0.25">
      <c r="A2058"/>
      <c r="J2058" t="s">
        <v>1187</v>
      </c>
      <c r="K2058" t="s">
        <v>5159</v>
      </c>
    </row>
    <row r="2059" spans="1:11" x14ac:dyDescent="0.25">
      <c r="A2059"/>
      <c r="J2059" t="s">
        <v>1187</v>
      </c>
      <c r="K2059" t="s">
        <v>5160</v>
      </c>
    </row>
    <row r="2060" spans="1:11" x14ac:dyDescent="0.25">
      <c r="A2060"/>
      <c r="J2060" t="s">
        <v>1187</v>
      </c>
      <c r="K2060" t="s">
        <v>5161</v>
      </c>
    </row>
    <row r="2061" spans="1:11" x14ac:dyDescent="0.25">
      <c r="A2061"/>
      <c r="J2061" t="s">
        <v>1187</v>
      </c>
      <c r="K2061" t="s">
        <v>5162</v>
      </c>
    </row>
    <row r="2062" spans="1:11" x14ac:dyDescent="0.25">
      <c r="A2062"/>
      <c r="J2062" t="s">
        <v>1187</v>
      </c>
      <c r="K2062" t="s">
        <v>5163</v>
      </c>
    </row>
    <row r="2063" spans="1:11" x14ac:dyDescent="0.25">
      <c r="A2063"/>
      <c r="J2063" t="s">
        <v>1187</v>
      </c>
      <c r="K2063" t="s">
        <v>5164</v>
      </c>
    </row>
    <row r="2064" spans="1:11" x14ac:dyDescent="0.25">
      <c r="A2064"/>
      <c r="J2064" t="s">
        <v>1187</v>
      </c>
      <c r="K2064" t="s">
        <v>5165</v>
      </c>
    </row>
    <row r="2065" spans="1:11" x14ac:dyDescent="0.25">
      <c r="A2065"/>
      <c r="J2065" t="s">
        <v>1187</v>
      </c>
      <c r="K2065" t="s">
        <v>5166</v>
      </c>
    </row>
    <row r="2066" spans="1:11" x14ac:dyDescent="0.25">
      <c r="A2066"/>
      <c r="J2066" t="s">
        <v>1187</v>
      </c>
      <c r="K2066" t="s">
        <v>5167</v>
      </c>
    </row>
    <row r="2067" spans="1:11" x14ac:dyDescent="0.25">
      <c r="A2067"/>
      <c r="J2067" t="s">
        <v>1187</v>
      </c>
      <c r="K2067" t="s">
        <v>5168</v>
      </c>
    </row>
    <row r="2068" spans="1:11" x14ac:dyDescent="0.25">
      <c r="A2068"/>
      <c r="J2068" t="s">
        <v>1187</v>
      </c>
      <c r="K2068" t="s">
        <v>5169</v>
      </c>
    </row>
    <row r="2069" spans="1:11" x14ac:dyDescent="0.25">
      <c r="A2069"/>
      <c r="J2069" t="s">
        <v>1187</v>
      </c>
      <c r="K2069" t="s">
        <v>5170</v>
      </c>
    </row>
    <row r="2070" spans="1:11" x14ac:dyDescent="0.25">
      <c r="A2070"/>
      <c r="J2070" t="s">
        <v>1187</v>
      </c>
      <c r="K2070" t="s">
        <v>5171</v>
      </c>
    </row>
    <row r="2071" spans="1:11" x14ac:dyDescent="0.25">
      <c r="A2071"/>
      <c r="J2071" t="s">
        <v>1187</v>
      </c>
      <c r="K2071" t="s">
        <v>5172</v>
      </c>
    </row>
    <row r="2072" spans="1:11" x14ac:dyDescent="0.25">
      <c r="A2072"/>
      <c r="J2072" t="s">
        <v>1187</v>
      </c>
      <c r="K2072" t="s">
        <v>5173</v>
      </c>
    </row>
    <row r="2073" spans="1:11" x14ac:dyDescent="0.25">
      <c r="A2073"/>
      <c r="J2073" t="s">
        <v>1187</v>
      </c>
      <c r="K2073" t="s">
        <v>5174</v>
      </c>
    </row>
    <row r="2074" spans="1:11" x14ac:dyDescent="0.25">
      <c r="A2074"/>
      <c r="J2074" t="s">
        <v>1187</v>
      </c>
      <c r="K2074" t="s">
        <v>5175</v>
      </c>
    </row>
    <row r="2075" spans="1:11" x14ac:dyDescent="0.25">
      <c r="A2075"/>
      <c r="J2075" t="s">
        <v>1187</v>
      </c>
      <c r="K2075" t="s">
        <v>5176</v>
      </c>
    </row>
    <row r="2076" spans="1:11" x14ac:dyDescent="0.25">
      <c r="A2076"/>
      <c r="J2076" t="s">
        <v>1187</v>
      </c>
      <c r="K2076" t="s">
        <v>5177</v>
      </c>
    </row>
    <row r="2077" spans="1:11" x14ac:dyDescent="0.25">
      <c r="A2077"/>
      <c r="J2077" t="s">
        <v>1187</v>
      </c>
      <c r="K2077" t="s">
        <v>5178</v>
      </c>
    </row>
    <row r="2078" spans="1:11" x14ac:dyDescent="0.25">
      <c r="A2078"/>
      <c r="J2078" t="s">
        <v>1187</v>
      </c>
      <c r="K2078" t="s">
        <v>5179</v>
      </c>
    </row>
    <row r="2079" spans="1:11" x14ac:dyDescent="0.25">
      <c r="A2079"/>
      <c r="J2079" t="s">
        <v>1187</v>
      </c>
      <c r="K2079" t="s">
        <v>5180</v>
      </c>
    </row>
    <row r="2080" spans="1:11" x14ac:dyDescent="0.25">
      <c r="A2080"/>
      <c r="J2080" t="s">
        <v>1187</v>
      </c>
      <c r="K2080" t="s">
        <v>5181</v>
      </c>
    </row>
    <row r="2081" spans="1:11" x14ac:dyDescent="0.25">
      <c r="A2081"/>
      <c r="J2081" t="s">
        <v>1187</v>
      </c>
      <c r="K2081" t="s">
        <v>5182</v>
      </c>
    </row>
    <row r="2082" spans="1:11" x14ac:dyDescent="0.25">
      <c r="A2082"/>
      <c r="J2082" t="s">
        <v>1187</v>
      </c>
      <c r="K2082" t="s">
        <v>5183</v>
      </c>
    </row>
    <row r="2083" spans="1:11" x14ac:dyDescent="0.25">
      <c r="A2083"/>
      <c r="J2083" t="s">
        <v>1187</v>
      </c>
      <c r="K2083" t="s">
        <v>5184</v>
      </c>
    </row>
    <row r="2084" spans="1:11" x14ac:dyDescent="0.25">
      <c r="A2084"/>
      <c r="J2084" t="s">
        <v>1187</v>
      </c>
      <c r="K2084" t="s">
        <v>5185</v>
      </c>
    </row>
    <row r="2085" spans="1:11" x14ac:dyDescent="0.25">
      <c r="A2085"/>
      <c r="J2085" t="s">
        <v>1187</v>
      </c>
      <c r="K2085" t="s">
        <v>5186</v>
      </c>
    </row>
    <row r="2086" spans="1:11" x14ac:dyDescent="0.25">
      <c r="A2086"/>
      <c r="J2086" t="s">
        <v>1187</v>
      </c>
      <c r="K2086" t="s">
        <v>5187</v>
      </c>
    </row>
    <row r="2087" spans="1:11" x14ac:dyDescent="0.25">
      <c r="A2087"/>
      <c r="J2087" t="s">
        <v>1187</v>
      </c>
      <c r="K2087" t="s">
        <v>5188</v>
      </c>
    </row>
    <row r="2088" spans="1:11" x14ac:dyDescent="0.25">
      <c r="A2088"/>
      <c r="J2088" t="s">
        <v>1187</v>
      </c>
      <c r="K2088" t="s">
        <v>5189</v>
      </c>
    </row>
    <row r="2089" spans="1:11" x14ac:dyDescent="0.25">
      <c r="A2089"/>
      <c r="J2089" t="s">
        <v>1187</v>
      </c>
      <c r="K2089" t="s">
        <v>5190</v>
      </c>
    </row>
    <row r="2090" spans="1:11" x14ac:dyDescent="0.25">
      <c r="A2090"/>
      <c r="J2090" t="s">
        <v>1187</v>
      </c>
      <c r="K2090" t="s">
        <v>5191</v>
      </c>
    </row>
    <row r="2091" spans="1:11" x14ac:dyDescent="0.25">
      <c r="A2091"/>
      <c r="J2091" t="s">
        <v>1187</v>
      </c>
      <c r="K2091" t="s">
        <v>5192</v>
      </c>
    </row>
    <row r="2092" spans="1:11" x14ac:dyDescent="0.25">
      <c r="A2092"/>
      <c r="J2092" t="s">
        <v>1187</v>
      </c>
      <c r="K2092" t="s">
        <v>5193</v>
      </c>
    </row>
    <row r="2093" spans="1:11" x14ac:dyDescent="0.25">
      <c r="A2093"/>
      <c r="J2093" t="s">
        <v>1187</v>
      </c>
      <c r="K2093" t="s">
        <v>5194</v>
      </c>
    </row>
    <row r="2094" spans="1:11" x14ac:dyDescent="0.25">
      <c r="A2094"/>
      <c r="J2094" t="s">
        <v>1187</v>
      </c>
      <c r="K2094" t="s">
        <v>5195</v>
      </c>
    </row>
    <row r="2095" spans="1:11" x14ac:dyDescent="0.25">
      <c r="A2095"/>
      <c r="J2095" t="s">
        <v>1187</v>
      </c>
      <c r="K2095" t="s">
        <v>5196</v>
      </c>
    </row>
    <row r="2096" spans="1:11" x14ac:dyDescent="0.25">
      <c r="A2096"/>
      <c r="J2096" t="s">
        <v>1187</v>
      </c>
      <c r="K2096" t="s">
        <v>5197</v>
      </c>
    </row>
    <row r="2097" spans="1:11" x14ac:dyDescent="0.25">
      <c r="A2097"/>
      <c r="J2097" t="s">
        <v>1187</v>
      </c>
      <c r="K2097" t="s">
        <v>5198</v>
      </c>
    </row>
    <row r="2098" spans="1:11" x14ac:dyDescent="0.25">
      <c r="A2098"/>
      <c r="J2098" t="s">
        <v>1187</v>
      </c>
      <c r="K2098" t="s">
        <v>5199</v>
      </c>
    </row>
    <row r="2099" spans="1:11" x14ac:dyDescent="0.25">
      <c r="A2099"/>
      <c r="J2099" t="s">
        <v>1187</v>
      </c>
      <c r="K2099" t="s">
        <v>5200</v>
      </c>
    </row>
    <row r="2100" spans="1:11" x14ac:dyDescent="0.25">
      <c r="A2100"/>
      <c r="J2100" t="s">
        <v>1187</v>
      </c>
      <c r="K2100" t="s">
        <v>5201</v>
      </c>
    </row>
    <row r="2101" spans="1:11" x14ac:dyDescent="0.25">
      <c r="A2101"/>
      <c r="J2101" t="s">
        <v>1187</v>
      </c>
      <c r="K2101" t="s">
        <v>5202</v>
      </c>
    </row>
    <row r="2102" spans="1:11" x14ac:dyDescent="0.25">
      <c r="A2102"/>
      <c r="J2102" t="s">
        <v>1187</v>
      </c>
      <c r="K2102" t="s">
        <v>5203</v>
      </c>
    </row>
    <row r="2103" spans="1:11" x14ac:dyDescent="0.25">
      <c r="A2103"/>
      <c r="J2103" t="s">
        <v>1187</v>
      </c>
      <c r="K2103" t="s">
        <v>5204</v>
      </c>
    </row>
    <row r="2104" spans="1:11" x14ac:dyDescent="0.25">
      <c r="A2104"/>
      <c r="J2104" t="s">
        <v>1187</v>
      </c>
      <c r="K2104" t="s">
        <v>5205</v>
      </c>
    </row>
    <row r="2105" spans="1:11" x14ac:dyDescent="0.25">
      <c r="A2105"/>
      <c r="J2105" t="s">
        <v>1187</v>
      </c>
      <c r="K2105" t="s">
        <v>5206</v>
      </c>
    </row>
    <row r="2106" spans="1:11" x14ac:dyDescent="0.25">
      <c r="A2106"/>
      <c r="J2106" t="s">
        <v>1187</v>
      </c>
      <c r="K2106" t="s">
        <v>5207</v>
      </c>
    </row>
    <row r="2107" spans="1:11" x14ac:dyDescent="0.25">
      <c r="A2107"/>
      <c r="J2107" t="s">
        <v>1187</v>
      </c>
      <c r="K2107" t="s">
        <v>5208</v>
      </c>
    </row>
    <row r="2108" spans="1:11" x14ac:dyDescent="0.25">
      <c r="A2108"/>
      <c r="J2108" t="s">
        <v>1187</v>
      </c>
      <c r="K2108" t="s">
        <v>5209</v>
      </c>
    </row>
    <row r="2109" spans="1:11" x14ac:dyDescent="0.25">
      <c r="A2109"/>
      <c r="J2109" t="s">
        <v>1187</v>
      </c>
      <c r="K2109" t="s">
        <v>5210</v>
      </c>
    </row>
    <row r="2110" spans="1:11" x14ac:dyDescent="0.25">
      <c r="A2110"/>
      <c r="J2110" t="s">
        <v>1187</v>
      </c>
      <c r="K2110" t="s">
        <v>5211</v>
      </c>
    </row>
    <row r="2111" spans="1:11" x14ac:dyDescent="0.25">
      <c r="A2111"/>
      <c r="J2111" t="s">
        <v>1187</v>
      </c>
      <c r="K2111" t="s">
        <v>5212</v>
      </c>
    </row>
    <row r="2112" spans="1:11" x14ac:dyDescent="0.25">
      <c r="A2112"/>
      <c r="J2112" t="s">
        <v>1187</v>
      </c>
      <c r="K2112" t="s">
        <v>5213</v>
      </c>
    </row>
    <row r="2113" spans="1:11" x14ac:dyDescent="0.25">
      <c r="A2113"/>
      <c r="J2113" t="s">
        <v>1187</v>
      </c>
      <c r="K2113" t="s">
        <v>5214</v>
      </c>
    </row>
    <row r="2114" spans="1:11" x14ac:dyDescent="0.25">
      <c r="A2114"/>
      <c r="J2114" t="s">
        <v>1187</v>
      </c>
      <c r="K2114" t="s">
        <v>5215</v>
      </c>
    </row>
    <row r="2115" spans="1:11" x14ac:dyDescent="0.25">
      <c r="A2115"/>
      <c r="J2115" t="s">
        <v>1187</v>
      </c>
      <c r="K2115" t="s">
        <v>5216</v>
      </c>
    </row>
    <row r="2116" spans="1:11" x14ac:dyDescent="0.25">
      <c r="A2116"/>
      <c r="J2116" t="s">
        <v>1187</v>
      </c>
      <c r="K2116" t="s">
        <v>5217</v>
      </c>
    </row>
    <row r="2117" spans="1:11" x14ac:dyDescent="0.25">
      <c r="A2117"/>
      <c r="J2117" t="s">
        <v>1187</v>
      </c>
      <c r="K2117" t="s">
        <v>5218</v>
      </c>
    </row>
    <row r="2118" spans="1:11" x14ac:dyDescent="0.25">
      <c r="A2118"/>
      <c r="J2118" t="s">
        <v>1187</v>
      </c>
      <c r="K2118" t="s">
        <v>5219</v>
      </c>
    </row>
    <row r="2119" spans="1:11" x14ac:dyDescent="0.25">
      <c r="A2119"/>
      <c r="J2119" t="s">
        <v>1187</v>
      </c>
      <c r="K2119" t="s">
        <v>5220</v>
      </c>
    </row>
    <row r="2120" spans="1:11" x14ac:dyDescent="0.25">
      <c r="A2120"/>
      <c r="J2120" t="s">
        <v>1187</v>
      </c>
      <c r="K2120" t="s">
        <v>5221</v>
      </c>
    </row>
    <row r="2121" spans="1:11" x14ac:dyDescent="0.25">
      <c r="A2121"/>
      <c r="J2121" t="s">
        <v>1187</v>
      </c>
      <c r="K2121" t="s">
        <v>5222</v>
      </c>
    </row>
    <row r="2122" spans="1:11" x14ac:dyDescent="0.25">
      <c r="A2122"/>
      <c r="J2122" t="s">
        <v>1187</v>
      </c>
      <c r="K2122" t="s">
        <v>5223</v>
      </c>
    </row>
    <row r="2123" spans="1:11" x14ac:dyDescent="0.25">
      <c r="A2123"/>
      <c r="J2123" t="s">
        <v>1187</v>
      </c>
      <c r="K2123" t="s">
        <v>4989</v>
      </c>
    </row>
    <row r="2124" spans="1:11" x14ac:dyDescent="0.25">
      <c r="A2124"/>
      <c r="J2124" t="s">
        <v>1187</v>
      </c>
      <c r="K2124" t="s">
        <v>4990</v>
      </c>
    </row>
    <row r="2125" spans="1:11" x14ac:dyDescent="0.25">
      <c r="A2125"/>
      <c r="J2125" t="s">
        <v>1187</v>
      </c>
      <c r="K2125" t="s">
        <v>4991</v>
      </c>
    </row>
    <row r="2126" spans="1:11" x14ac:dyDescent="0.25">
      <c r="A2126"/>
      <c r="J2126" t="s">
        <v>1187</v>
      </c>
      <c r="K2126" t="s">
        <v>4992</v>
      </c>
    </row>
    <row r="2127" spans="1:11" x14ac:dyDescent="0.25">
      <c r="A2127"/>
      <c r="J2127" t="s">
        <v>1187</v>
      </c>
      <c r="K2127" t="s">
        <v>4993</v>
      </c>
    </row>
    <row r="2128" spans="1:11" x14ac:dyDescent="0.25">
      <c r="A2128"/>
      <c r="J2128" t="s">
        <v>1187</v>
      </c>
      <c r="K2128" t="s">
        <v>4994</v>
      </c>
    </row>
    <row r="2129" spans="1:11" x14ac:dyDescent="0.25">
      <c r="A2129"/>
      <c r="J2129" t="s">
        <v>1187</v>
      </c>
      <c r="K2129" t="s">
        <v>4995</v>
      </c>
    </row>
    <row r="2130" spans="1:11" x14ac:dyDescent="0.25">
      <c r="A2130"/>
      <c r="J2130" t="s">
        <v>1187</v>
      </c>
      <c r="K2130" t="s">
        <v>4996</v>
      </c>
    </row>
    <row r="2131" spans="1:11" x14ac:dyDescent="0.25">
      <c r="A2131"/>
      <c r="J2131" t="s">
        <v>1187</v>
      </c>
      <c r="K2131" t="s">
        <v>4997</v>
      </c>
    </row>
    <row r="2132" spans="1:11" x14ac:dyDescent="0.25">
      <c r="A2132"/>
      <c r="J2132" t="s">
        <v>1187</v>
      </c>
      <c r="K2132" t="s">
        <v>4998</v>
      </c>
    </row>
    <row r="2133" spans="1:11" x14ac:dyDescent="0.25">
      <c r="A2133"/>
      <c r="J2133" t="s">
        <v>1187</v>
      </c>
      <c r="K2133" t="s">
        <v>4999</v>
      </c>
    </row>
    <row r="2134" spans="1:11" x14ac:dyDescent="0.25">
      <c r="A2134"/>
      <c r="J2134" t="s">
        <v>1187</v>
      </c>
      <c r="K2134" t="s">
        <v>5224</v>
      </c>
    </row>
    <row r="2135" spans="1:11" x14ac:dyDescent="0.25">
      <c r="A2135"/>
      <c r="J2135" t="s">
        <v>1187</v>
      </c>
      <c r="K2135" t="s">
        <v>5000</v>
      </c>
    </row>
    <row r="2136" spans="1:11" x14ac:dyDescent="0.25">
      <c r="A2136"/>
      <c r="J2136" t="s">
        <v>1187</v>
      </c>
      <c r="K2136" t="s">
        <v>5001</v>
      </c>
    </row>
    <row r="2137" spans="1:11" x14ac:dyDescent="0.25">
      <c r="A2137"/>
      <c r="J2137" t="s">
        <v>1187</v>
      </c>
      <c r="K2137" t="s">
        <v>5002</v>
      </c>
    </row>
    <row r="2138" spans="1:11" x14ac:dyDescent="0.25">
      <c r="A2138"/>
      <c r="J2138" t="s">
        <v>1187</v>
      </c>
      <c r="K2138" t="s">
        <v>5003</v>
      </c>
    </row>
    <row r="2139" spans="1:11" x14ac:dyDescent="0.25">
      <c r="A2139"/>
      <c r="J2139" t="s">
        <v>1187</v>
      </c>
      <c r="K2139" t="s">
        <v>5004</v>
      </c>
    </row>
    <row r="2140" spans="1:11" x14ac:dyDescent="0.25">
      <c r="A2140"/>
      <c r="J2140" t="s">
        <v>1187</v>
      </c>
      <c r="K2140" t="s">
        <v>5006</v>
      </c>
    </row>
    <row r="2141" spans="1:11" x14ac:dyDescent="0.25">
      <c r="A2141"/>
      <c r="J2141" t="s">
        <v>1187</v>
      </c>
      <c r="K2141" t="s">
        <v>5007</v>
      </c>
    </row>
    <row r="2142" spans="1:11" x14ac:dyDescent="0.25">
      <c r="A2142"/>
      <c r="J2142" t="s">
        <v>1187</v>
      </c>
      <c r="K2142" t="s">
        <v>5008</v>
      </c>
    </row>
    <row r="2143" spans="1:11" x14ac:dyDescent="0.25">
      <c r="A2143"/>
      <c r="J2143" t="s">
        <v>1187</v>
      </c>
      <c r="K2143" t="s">
        <v>5009</v>
      </c>
    </row>
    <row r="2144" spans="1:11" x14ac:dyDescent="0.25">
      <c r="A2144"/>
      <c r="J2144" t="s">
        <v>1187</v>
      </c>
      <c r="K2144" t="s">
        <v>5010</v>
      </c>
    </row>
    <row r="2145" spans="1:11" x14ac:dyDescent="0.25">
      <c r="A2145"/>
      <c r="J2145" t="s">
        <v>1187</v>
      </c>
      <c r="K2145" t="s">
        <v>5011</v>
      </c>
    </row>
    <row r="2146" spans="1:11" x14ac:dyDescent="0.25">
      <c r="A2146"/>
      <c r="J2146" t="s">
        <v>1187</v>
      </c>
      <c r="K2146" t="s">
        <v>5012</v>
      </c>
    </row>
    <row r="2147" spans="1:11" x14ac:dyDescent="0.25">
      <c r="A2147"/>
      <c r="J2147" t="s">
        <v>1187</v>
      </c>
      <c r="K2147" t="s">
        <v>5013</v>
      </c>
    </row>
    <row r="2148" spans="1:11" x14ac:dyDescent="0.25">
      <c r="A2148"/>
      <c r="J2148" t="s">
        <v>1187</v>
      </c>
      <c r="K2148" t="s">
        <v>5014</v>
      </c>
    </row>
    <row r="2149" spans="1:11" x14ac:dyDescent="0.25">
      <c r="A2149"/>
      <c r="J2149" t="s">
        <v>1187</v>
      </c>
      <c r="K2149" t="s">
        <v>5015</v>
      </c>
    </row>
    <row r="2150" spans="1:11" x14ac:dyDescent="0.25">
      <c r="A2150"/>
      <c r="J2150" t="s">
        <v>1187</v>
      </c>
      <c r="K2150" t="s">
        <v>5016</v>
      </c>
    </row>
    <row r="2151" spans="1:11" x14ac:dyDescent="0.25">
      <c r="A2151"/>
      <c r="J2151" t="s">
        <v>1187</v>
      </c>
      <c r="K2151" t="s">
        <v>5017</v>
      </c>
    </row>
    <row r="2152" spans="1:11" x14ac:dyDescent="0.25">
      <c r="A2152"/>
      <c r="J2152" t="s">
        <v>1187</v>
      </c>
      <c r="K2152" t="s">
        <v>5018</v>
      </c>
    </row>
    <row r="2153" spans="1:11" x14ac:dyDescent="0.25">
      <c r="A2153"/>
      <c r="J2153" t="s">
        <v>1187</v>
      </c>
      <c r="K2153" t="s">
        <v>5019</v>
      </c>
    </row>
    <row r="2154" spans="1:11" x14ac:dyDescent="0.25">
      <c r="A2154"/>
      <c r="J2154" t="s">
        <v>1187</v>
      </c>
      <c r="K2154" t="s">
        <v>5020</v>
      </c>
    </row>
    <row r="2155" spans="1:11" x14ac:dyDescent="0.25">
      <c r="A2155"/>
      <c r="J2155" t="s">
        <v>1187</v>
      </c>
      <c r="K2155" t="s">
        <v>5021</v>
      </c>
    </row>
    <row r="2156" spans="1:11" x14ac:dyDescent="0.25">
      <c r="A2156"/>
      <c r="J2156" t="s">
        <v>1187</v>
      </c>
      <c r="K2156" t="s">
        <v>5022</v>
      </c>
    </row>
    <row r="2157" spans="1:11" x14ac:dyDescent="0.25">
      <c r="A2157"/>
      <c r="J2157" t="s">
        <v>1187</v>
      </c>
      <c r="K2157" t="s">
        <v>5023</v>
      </c>
    </row>
    <row r="2158" spans="1:11" x14ac:dyDescent="0.25">
      <c r="A2158"/>
      <c r="J2158" t="s">
        <v>1187</v>
      </c>
      <c r="K2158" t="s">
        <v>5024</v>
      </c>
    </row>
    <row r="2159" spans="1:11" x14ac:dyDescent="0.25">
      <c r="A2159"/>
      <c r="J2159" t="s">
        <v>1187</v>
      </c>
      <c r="K2159" t="s">
        <v>5025</v>
      </c>
    </row>
    <row r="2160" spans="1:11" x14ac:dyDescent="0.25">
      <c r="A2160"/>
      <c r="J2160" t="s">
        <v>1187</v>
      </c>
      <c r="K2160" t="s">
        <v>5026</v>
      </c>
    </row>
    <row r="2161" spans="1:11" x14ac:dyDescent="0.25">
      <c r="A2161"/>
      <c r="J2161" t="s">
        <v>1187</v>
      </c>
      <c r="K2161" t="s">
        <v>5027</v>
      </c>
    </row>
    <row r="2162" spans="1:11" x14ac:dyDescent="0.25">
      <c r="A2162"/>
      <c r="J2162" t="s">
        <v>1187</v>
      </c>
      <c r="K2162" t="s">
        <v>5028</v>
      </c>
    </row>
    <row r="2163" spans="1:11" x14ac:dyDescent="0.25">
      <c r="A2163"/>
      <c r="J2163" t="s">
        <v>1187</v>
      </c>
      <c r="K2163" t="s">
        <v>5029</v>
      </c>
    </row>
    <row r="2164" spans="1:11" x14ac:dyDescent="0.25">
      <c r="A2164"/>
      <c r="J2164" t="s">
        <v>1187</v>
      </c>
      <c r="K2164" t="s">
        <v>5030</v>
      </c>
    </row>
    <row r="2165" spans="1:11" x14ac:dyDescent="0.25">
      <c r="A2165"/>
      <c r="J2165" t="s">
        <v>1187</v>
      </c>
      <c r="K2165" t="s">
        <v>5031</v>
      </c>
    </row>
    <row r="2166" spans="1:11" x14ac:dyDescent="0.25">
      <c r="A2166"/>
      <c r="J2166" t="s">
        <v>1187</v>
      </c>
      <c r="K2166" t="s">
        <v>5032</v>
      </c>
    </row>
    <row r="2167" spans="1:11" x14ac:dyDescent="0.25">
      <c r="A2167"/>
      <c r="J2167" t="s">
        <v>1187</v>
      </c>
      <c r="K2167" t="s">
        <v>5033</v>
      </c>
    </row>
    <row r="2168" spans="1:11" x14ac:dyDescent="0.25">
      <c r="A2168"/>
      <c r="J2168" t="s">
        <v>1187</v>
      </c>
      <c r="K2168" t="s">
        <v>5034</v>
      </c>
    </row>
    <row r="2169" spans="1:11" x14ac:dyDescent="0.25">
      <c r="A2169"/>
      <c r="J2169" t="s">
        <v>1187</v>
      </c>
      <c r="K2169" t="s">
        <v>5035</v>
      </c>
    </row>
    <row r="2170" spans="1:11" x14ac:dyDescent="0.25">
      <c r="A2170"/>
      <c r="J2170" t="s">
        <v>1187</v>
      </c>
      <c r="K2170" t="s">
        <v>5036</v>
      </c>
    </row>
    <row r="2171" spans="1:11" x14ac:dyDescent="0.25">
      <c r="A2171"/>
      <c r="J2171" t="s">
        <v>1187</v>
      </c>
      <c r="K2171" t="s">
        <v>5037</v>
      </c>
    </row>
    <row r="2172" spans="1:11" x14ac:dyDescent="0.25">
      <c r="A2172"/>
      <c r="J2172" t="s">
        <v>1187</v>
      </c>
      <c r="K2172" t="s">
        <v>5038</v>
      </c>
    </row>
    <row r="2173" spans="1:11" x14ac:dyDescent="0.25">
      <c r="A2173"/>
      <c r="J2173" t="s">
        <v>1187</v>
      </c>
      <c r="K2173" t="s">
        <v>5039</v>
      </c>
    </row>
    <row r="2174" spans="1:11" x14ac:dyDescent="0.25">
      <c r="A2174"/>
      <c r="J2174" t="s">
        <v>1187</v>
      </c>
      <c r="K2174" t="s">
        <v>5040</v>
      </c>
    </row>
    <row r="2175" spans="1:11" x14ac:dyDescent="0.25">
      <c r="A2175"/>
      <c r="J2175" t="s">
        <v>1187</v>
      </c>
      <c r="K2175" t="s">
        <v>5041</v>
      </c>
    </row>
    <row r="2176" spans="1:11" x14ac:dyDescent="0.25">
      <c r="A2176"/>
      <c r="J2176" t="s">
        <v>1187</v>
      </c>
      <c r="K2176" t="s">
        <v>5042</v>
      </c>
    </row>
    <row r="2177" spans="1:11" x14ac:dyDescent="0.25">
      <c r="A2177"/>
      <c r="J2177" t="s">
        <v>1187</v>
      </c>
      <c r="K2177" t="s">
        <v>5043</v>
      </c>
    </row>
    <row r="2178" spans="1:11" x14ac:dyDescent="0.25">
      <c r="A2178"/>
      <c r="J2178" t="s">
        <v>1187</v>
      </c>
      <c r="K2178" t="s">
        <v>5044</v>
      </c>
    </row>
    <row r="2179" spans="1:11" x14ac:dyDescent="0.25">
      <c r="A2179"/>
      <c r="J2179" t="s">
        <v>1187</v>
      </c>
      <c r="K2179" t="s">
        <v>5046</v>
      </c>
    </row>
    <row r="2180" spans="1:11" x14ac:dyDescent="0.25">
      <c r="A2180"/>
      <c r="J2180" t="s">
        <v>1187</v>
      </c>
      <c r="K2180" t="s">
        <v>5047</v>
      </c>
    </row>
    <row r="2181" spans="1:11" x14ac:dyDescent="0.25">
      <c r="A2181"/>
      <c r="J2181" t="s">
        <v>1187</v>
      </c>
      <c r="K2181" t="s">
        <v>5048</v>
      </c>
    </row>
    <row r="2182" spans="1:11" x14ac:dyDescent="0.25">
      <c r="A2182"/>
      <c r="J2182" t="s">
        <v>1187</v>
      </c>
      <c r="K2182" t="s">
        <v>5049</v>
      </c>
    </row>
    <row r="2183" spans="1:11" x14ac:dyDescent="0.25">
      <c r="A2183"/>
      <c r="J2183" t="s">
        <v>1187</v>
      </c>
      <c r="K2183" t="s">
        <v>5050</v>
      </c>
    </row>
    <row r="2184" spans="1:11" x14ac:dyDescent="0.25">
      <c r="A2184"/>
      <c r="J2184" t="s">
        <v>1187</v>
      </c>
      <c r="K2184" t="s">
        <v>5051</v>
      </c>
    </row>
    <row r="2185" spans="1:11" x14ac:dyDescent="0.25">
      <c r="A2185"/>
      <c r="J2185" t="s">
        <v>1187</v>
      </c>
      <c r="K2185" t="s">
        <v>5052</v>
      </c>
    </row>
    <row r="2186" spans="1:11" x14ac:dyDescent="0.25">
      <c r="A2186"/>
      <c r="J2186" t="s">
        <v>1187</v>
      </c>
      <c r="K2186" t="s">
        <v>5053</v>
      </c>
    </row>
    <row r="2187" spans="1:11" x14ac:dyDescent="0.25">
      <c r="A2187"/>
      <c r="J2187" t="s">
        <v>1187</v>
      </c>
      <c r="K2187" t="s">
        <v>5054</v>
      </c>
    </row>
    <row r="2188" spans="1:11" x14ac:dyDescent="0.25">
      <c r="A2188"/>
      <c r="J2188" t="s">
        <v>1187</v>
      </c>
      <c r="K2188" t="s">
        <v>5055</v>
      </c>
    </row>
    <row r="2189" spans="1:11" x14ac:dyDescent="0.25">
      <c r="A2189"/>
      <c r="J2189" t="s">
        <v>1187</v>
      </c>
      <c r="K2189" t="s">
        <v>5056</v>
      </c>
    </row>
    <row r="2190" spans="1:11" x14ac:dyDescent="0.25">
      <c r="A2190"/>
      <c r="J2190" t="s">
        <v>1187</v>
      </c>
      <c r="K2190" t="s">
        <v>5225</v>
      </c>
    </row>
    <row r="2191" spans="1:11" x14ac:dyDescent="0.25">
      <c r="A2191"/>
      <c r="J2191" t="s">
        <v>1187</v>
      </c>
      <c r="K2191" t="s">
        <v>5226</v>
      </c>
    </row>
    <row r="2192" spans="1:11" x14ac:dyDescent="0.25">
      <c r="A2192"/>
      <c r="J2192" t="s">
        <v>1187</v>
      </c>
      <c r="K2192" t="s">
        <v>5227</v>
      </c>
    </row>
    <row r="2193" spans="1:11" x14ac:dyDescent="0.25">
      <c r="A2193"/>
      <c r="J2193" t="s">
        <v>1187</v>
      </c>
      <c r="K2193" t="s">
        <v>5228</v>
      </c>
    </row>
    <row r="2194" spans="1:11" x14ac:dyDescent="0.25">
      <c r="A2194"/>
      <c r="J2194" t="s">
        <v>1187</v>
      </c>
      <c r="K2194" t="s">
        <v>5229</v>
      </c>
    </row>
    <row r="2195" spans="1:11" x14ac:dyDescent="0.25">
      <c r="A2195"/>
      <c r="J2195" t="s">
        <v>1187</v>
      </c>
      <c r="K2195" t="s">
        <v>5230</v>
      </c>
    </row>
    <row r="2196" spans="1:11" x14ac:dyDescent="0.25">
      <c r="A2196"/>
      <c r="J2196" t="s">
        <v>1187</v>
      </c>
      <c r="K2196" t="s">
        <v>5231</v>
      </c>
    </row>
    <row r="2197" spans="1:11" x14ac:dyDescent="0.25">
      <c r="A2197"/>
      <c r="J2197" t="s">
        <v>1187</v>
      </c>
      <c r="K2197" t="s">
        <v>5232</v>
      </c>
    </row>
    <row r="2198" spans="1:11" x14ac:dyDescent="0.25">
      <c r="A2198"/>
      <c r="J2198" t="s">
        <v>1187</v>
      </c>
      <c r="K2198" t="s">
        <v>5233</v>
      </c>
    </row>
    <row r="2199" spans="1:11" x14ac:dyDescent="0.25">
      <c r="A2199"/>
      <c r="J2199" t="s">
        <v>1187</v>
      </c>
      <c r="K2199" t="s">
        <v>5234</v>
      </c>
    </row>
    <row r="2200" spans="1:11" x14ac:dyDescent="0.25">
      <c r="A2200"/>
      <c r="J2200" t="s">
        <v>1187</v>
      </c>
      <c r="K2200" t="s">
        <v>5235</v>
      </c>
    </row>
    <row r="2201" spans="1:11" x14ac:dyDescent="0.25">
      <c r="A2201"/>
      <c r="J2201" t="s">
        <v>1187</v>
      </c>
      <c r="K2201" t="s">
        <v>5236</v>
      </c>
    </row>
    <row r="2202" spans="1:11" x14ac:dyDescent="0.25">
      <c r="A2202"/>
      <c r="J2202" t="s">
        <v>1187</v>
      </c>
      <c r="K2202" t="s">
        <v>5237</v>
      </c>
    </row>
    <row r="2203" spans="1:11" x14ac:dyDescent="0.25">
      <c r="A2203"/>
      <c r="J2203" t="s">
        <v>1187</v>
      </c>
      <c r="K2203" t="s">
        <v>5238</v>
      </c>
    </row>
    <row r="2204" spans="1:11" x14ac:dyDescent="0.25">
      <c r="A2204"/>
      <c r="J2204" t="s">
        <v>1187</v>
      </c>
      <c r="K2204" t="s">
        <v>5239</v>
      </c>
    </row>
    <row r="2205" spans="1:11" x14ac:dyDescent="0.25">
      <c r="A2205"/>
      <c r="J2205" t="s">
        <v>1187</v>
      </c>
      <c r="K2205" t="s">
        <v>5240</v>
      </c>
    </row>
    <row r="2206" spans="1:11" x14ac:dyDescent="0.25">
      <c r="A2206"/>
      <c r="J2206" t="s">
        <v>1187</v>
      </c>
      <c r="K2206" t="s">
        <v>5241</v>
      </c>
    </row>
    <row r="2207" spans="1:11" x14ac:dyDescent="0.25">
      <c r="A2207"/>
      <c r="J2207" t="s">
        <v>1187</v>
      </c>
      <c r="K2207" t="s">
        <v>5242</v>
      </c>
    </row>
    <row r="2208" spans="1:11" x14ac:dyDescent="0.25">
      <c r="A2208"/>
      <c r="J2208" t="s">
        <v>1187</v>
      </c>
      <c r="K2208" t="s">
        <v>5243</v>
      </c>
    </row>
    <row r="2209" spans="1:11" x14ac:dyDescent="0.25">
      <c r="A2209"/>
      <c r="J2209" t="s">
        <v>1187</v>
      </c>
      <c r="K2209" t="s">
        <v>5244</v>
      </c>
    </row>
    <row r="2210" spans="1:11" x14ac:dyDescent="0.25">
      <c r="A2210"/>
      <c r="J2210" t="s">
        <v>205</v>
      </c>
      <c r="K2210" t="s">
        <v>3382</v>
      </c>
    </row>
    <row r="2211" spans="1:11" x14ac:dyDescent="0.25">
      <c r="A2211"/>
      <c r="J2211" t="s">
        <v>205</v>
      </c>
      <c r="K2211" t="s">
        <v>3809</v>
      </c>
    </row>
    <row r="2212" spans="1:11" x14ac:dyDescent="0.25">
      <c r="A2212"/>
      <c r="J2212" t="s">
        <v>205</v>
      </c>
      <c r="K2212" t="s">
        <v>3385</v>
      </c>
    </row>
    <row r="2213" spans="1:11" x14ac:dyDescent="0.25">
      <c r="A2213"/>
      <c r="J2213" t="s">
        <v>205</v>
      </c>
      <c r="K2213" t="s">
        <v>3847</v>
      </c>
    </row>
    <row r="2214" spans="1:11" x14ac:dyDescent="0.25">
      <c r="A2214"/>
      <c r="J2214" t="s">
        <v>205</v>
      </c>
      <c r="K2214" t="s">
        <v>3859</v>
      </c>
    </row>
    <row r="2215" spans="1:11" x14ac:dyDescent="0.25">
      <c r="A2215"/>
      <c r="J2215" t="s">
        <v>205</v>
      </c>
      <c r="K2215" t="s">
        <v>3896</v>
      </c>
    </row>
    <row r="2216" spans="1:11" x14ac:dyDescent="0.25">
      <c r="A2216"/>
      <c r="J2216" t="s">
        <v>205</v>
      </c>
      <c r="K2216" t="s">
        <v>3904</v>
      </c>
    </row>
    <row r="2217" spans="1:11" x14ac:dyDescent="0.25">
      <c r="A2217"/>
      <c r="J2217" t="s">
        <v>205</v>
      </c>
      <c r="K2217" t="s">
        <v>3907</v>
      </c>
    </row>
    <row r="2218" spans="1:11" x14ac:dyDescent="0.25">
      <c r="A2218"/>
      <c r="J2218" t="s">
        <v>205</v>
      </c>
      <c r="K2218" t="s">
        <v>3910</v>
      </c>
    </row>
    <row r="2219" spans="1:11" x14ac:dyDescent="0.25">
      <c r="A2219"/>
      <c r="J2219" t="s">
        <v>205</v>
      </c>
      <c r="K2219" t="s">
        <v>4062</v>
      </c>
    </row>
    <row r="2220" spans="1:11" x14ac:dyDescent="0.25">
      <c r="A2220"/>
      <c r="J2220" t="s">
        <v>205</v>
      </c>
      <c r="K2220" t="s">
        <v>3797</v>
      </c>
    </row>
    <row r="2221" spans="1:11" x14ac:dyDescent="0.25">
      <c r="A2221"/>
      <c r="J2221" t="s">
        <v>205</v>
      </c>
      <c r="K2221" t="s">
        <v>3931</v>
      </c>
    </row>
    <row r="2222" spans="1:11" x14ac:dyDescent="0.25">
      <c r="A2222"/>
      <c r="J2222" t="s">
        <v>205</v>
      </c>
      <c r="K2222" t="s">
        <v>5245</v>
      </c>
    </row>
    <row r="2223" spans="1:11" x14ac:dyDescent="0.25">
      <c r="A2223"/>
      <c r="J2223" t="s">
        <v>1296</v>
      </c>
      <c r="K2223" t="s">
        <v>3809</v>
      </c>
    </row>
    <row r="2224" spans="1:11" x14ac:dyDescent="0.25">
      <c r="A2224"/>
      <c r="J2224" t="s">
        <v>1296</v>
      </c>
      <c r="K2224" t="s">
        <v>3951</v>
      </c>
    </row>
    <row r="2225" spans="1:11" x14ac:dyDescent="0.25">
      <c r="A2225"/>
      <c r="J2225" t="s">
        <v>1296</v>
      </c>
      <c r="K2225" t="s">
        <v>3382</v>
      </c>
    </row>
    <row r="2226" spans="1:11" x14ac:dyDescent="0.25">
      <c r="A2226"/>
      <c r="J2226" t="s">
        <v>1296</v>
      </c>
      <c r="K2226" t="s">
        <v>3797</v>
      </c>
    </row>
    <row r="2227" spans="1:11" x14ac:dyDescent="0.25">
      <c r="A2227"/>
      <c r="J2227" t="s">
        <v>1296</v>
      </c>
      <c r="K2227" t="s">
        <v>3847</v>
      </c>
    </row>
    <row r="2228" spans="1:11" x14ac:dyDescent="0.25">
      <c r="A2228"/>
      <c r="J2228" t="s">
        <v>1296</v>
      </c>
      <c r="K2228" t="s">
        <v>3777</v>
      </c>
    </row>
    <row r="2229" spans="1:11" x14ac:dyDescent="0.25">
      <c r="A2229"/>
      <c r="J2229" t="s">
        <v>1296</v>
      </c>
      <c r="K2229" t="s">
        <v>3818</v>
      </c>
    </row>
    <row r="2230" spans="1:11" x14ac:dyDescent="0.25">
      <c r="A2230"/>
      <c r="J2230" t="s">
        <v>1296</v>
      </c>
      <c r="K2230" t="s">
        <v>3385</v>
      </c>
    </row>
    <row r="2231" spans="1:11" x14ac:dyDescent="0.25">
      <c r="A2231"/>
      <c r="J2231" t="s">
        <v>1296</v>
      </c>
      <c r="K2231" t="s">
        <v>3904</v>
      </c>
    </row>
    <row r="2232" spans="1:11" x14ac:dyDescent="0.25">
      <c r="A2232"/>
      <c r="J2232" t="s">
        <v>1296</v>
      </c>
      <c r="K2232" t="s">
        <v>3910</v>
      </c>
    </row>
    <row r="2233" spans="1:11" x14ac:dyDescent="0.25">
      <c r="A2233"/>
      <c r="J2233" t="s">
        <v>1296</v>
      </c>
      <c r="K2233" t="s">
        <v>3390</v>
      </c>
    </row>
    <row r="2234" spans="1:11" x14ac:dyDescent="0.25">
      <c r="A2234"/>
      <c r="J2234" t="s">
        <v>1296</v>
      </c>
      <c r="K2234" t="s">
        <v>3393</v>
      </c>
    </row>
    <row r="2235" spans="1:11" x14ac:dyDescent="0.25">
      <c r="A2235"/>
      <c r="J2235" t="s">
        <v>1296</v>
      </c>
      <c r="K2235" t="s">
        <v>3453</v>
      </c>
    </row>
    <row r="2236" spans="1:11" x14ac:dyDescent="0.25">
      <c r="A2236"/>
      <c r="J2236" t="s">
        <v>1296</v>
      </c>
      <c r="K2236" t="s">
        <v>4429</v>
      </c>
    </row>
    <row r="2237" spans="1:11" x14ac:dyDescent="0.25">
      <c r="A2237"/>
      <c r="J2237" t="s">
        <v>1296</v>
      </c>
      <c r="K2237" t="s">
        <v>4434</v>
      </c>
    </row>
    <row r="2238" spans="1:11" x14ac:dyDescent="0.25">
      <c r="A2238"/>
      <c r="J2238" t="s">
        <v>1296</v>
      </c>
      <c r="K2238" t="s">
        <v>4062</v>
      </c>
    </row>
    <row r="2239" spans="1:11" x14ac:dyDescent="0.25">
      <c r="A2239"/>
      <c r="J2239" t="s">
        <v>1296</v>
      </c>
      <c r="K2239" t="s">
        <v>3907</v>
      </c>
    </row>
    <row r="2240" spans="1:11" x14ac:dyDescent="0.25">
      <c r="A2240"/>
      <c r="J2240" t="s">
        <v>1296</v>
      </c>
      <c r="K2240" t="s">
        <v>3396</v>
      </c>
    </row>
    <row r="2241" spans="1:11" x14ac:dyDescent="0.25">
      <c r="A2241"/>
      <c r="J2241" t="s">
        <v>1296</v>
      </c>
      <c r="K2241" t="s">
        <v>3456</v>
      </c>
    </row>
    <row r="2242" spans="1:11" x14ac:dyDescent="0.25">
      <c r="A2242"/>
      <c r="J2242" t="s">
        <v>1296</v>
      </c>
      <c r="K2242" t="s">
        <v>3920</v>
      </c>
    </row>
    <row r="2243" spans="1:11" x14ac:dyDescent="0.25">
      <c r="A2243"/>
      <c r="J2243" t="s">
        <v>1296</v>
      </c>
      <c r="K2243" t="s">
        <v>3896</v>
      </c>
    </row>
    <row r="2244" spans="1:11" x14ac:dyDescent="0.25">
      <c r="A2244"/>
      <c r="J2244" t="s">
        <v>1296</v>
      </c>
      <c r="K2244" t="s">
        <v>3780</v>
      </c>
    </row>
    <row r="2245" spans="1:11" x14ac:dyDescent="0.25">
      <c r="A2245"/>
      <c r="J2245" t="s">
        <v>1296</v>
      </c>
      <c r="K2245" t="s">
        <v>3788</v>
      </c>
    </row>
    <row r="2246" spans="1:11" x14ac:dyDescent="0.25">
      <c r="A2246"/>
      <c r="J2246" t="s">
        <v>1296</v>
      </c>
      <c r="K2246" t="s">
        <v>3812</v>
      </c>
    </row>
    <row r="2247" spans="1:11" x14ac:dyDescent="0.25">
      <c r="A2247"/>
      <c r="J2247" t="s">
        <v>1296</v>
      </c>
      <c r="K2247" t="s">
        <v>3821</v>
      </c>
    </row>
    <row r="2248" spans="1:11" x14ac:dyDescent="0.25">
      <c r="A2248"/>
      <c r="J2248" t="s">
        <v>1296</v>
      </c>
      <c r="K2248" t="s">
        <v>3832</v>
      </c>
    </row>
    <row r="2249" spans="1:11" x14ac:dyDescent="0.25">
      <c r="A2249"/>
      <c r="J2249" t="s">
        <v>1296</v>
      </c>
      <c r="K2249" t="s">
        <v>3850</v>
      </c>
    </row>
    <row r="2250" spans="1:11" x14ac:dyDescent="0.25">
      <c r="A2250"/>
      <c r="J2250" t="s">
        <v>1296</v>
      </c>
      <c r="K2250" t="s">
        <v>3865</v>
      </c>
    </row>
    <row r="2251" spans="1:11" x14ac:dyDescent="0.25">
      <c r="A2251"/>
      <c r="J2251" t="s">
        <v>1296</v>
      </c>
      <c r="K2251" t="s">
        <v>3874</v>
      </c>
    </row>
    <row r="2252" spans="1:11" x14ac:dyDescent="0.25">
      <c r="A2252"/>
      <c r="J2252" t="s">
        <v>1296</v>
      </c>
      <c r="K2252" t="s">
        <v>3899</v>
      </c>
    </row>
    <row r="2253" spans="1:11" x14ac:dyDescent="0.25">
      <c r="A2253"/>
      <c r="J2253" t="s">
        <v>1296</v>
      </c>
      <c r="K2253" t="s">
        <v>3915</v>
      </c>
    </row>
    <row r="2254" spans="1:11" x14ac:dyDescent="0.25">
      <c r="A2254"/>
      <c r="J2254" t="s">
        <v>1296</v>
      </c>
      <c r="K2254" t="s">
        <v>3922</v>
      </c>
    </row>
    <row r="2255" spans="1:11" x14ac:dyDescent="0.25">
      <c r="A2255"/>
      <c r="J2255" t="s">
        <v>1296</v>
      </c>
      <c r="K2255" t="s">
        <v>3927</v>
      </c>
    </row>
    <row r="2256" spans="1:11" x14ac:dyDescent="0.25">
      <c r="A2256"/>
      <c r="J2256" t="s">
        <v>1296</v>
      </c>
      <c r="K2256" t="s">
        <v>3947</v>
      </c>
    </row>
    <row r="2257" spans="1:11" x14ac:dyDescent="0.25">
      <c r="A2257"/>
      <c r="J2257" t="s">
        <v>1296</v>
      </c>
      <c r="K2257" t="s">
        <v>4016</v>
      </c>
    </row>
    <row r="2258" spans="1:11" x14ac:dyDescent="0.25">
      <c r="A2258"/>
      <c r="J2258" t="s">
        <v>1296</v>
      </c>
      <c r="K2258" t="s">
        <v>4039</v>
      </c>
    </row>
    <row r="2259" spans="1:11" x14ac:dyDescent="0.25">
      <c r="A2259"/>
      <c r="J2259" t="s">
        <v>1296</v>
      </c>
      <c r="K2259" t="s">
        <v>4080</v>
      </c>
    </row>
    <row r="2260" spans="1:11" x14ac:dyDescent="0.25">
      <c r="A2260"/>
      <c r="J2260" t="s">
        <v>1296</v>
      </c>
      <c r="K2260" t="s">
        <v>4084</v>
      </c>
    </row>
    <row r="2261" spans="1:11" x14ac:dyDescent="0.25">
      <c r="A2261"/>
      <c r="J2261" t="s">
        <v>1296</v>
      </c>
      <c r="K2261" t="s">
        <v>4416</v>
      </c>
    </row>
    <row r="2262" spans="1:11" x14ac:dyDescent="0.25">
      <c r="A2262"/>
      <c r="J2262" t="s">
        <v>1296</v>
      </c>
      <c r="K2262" t="s">
        <v>4419</v>
      </c>
    </row>
    <row r="2263" spans="1:11" x14ac:dyDescent="0.25">
      <c r="A2263"/>
      <c r="J2263" t="s">
        <v>1296</v>
      </c>
      <c r="K2263" t="s">
        <v>4432</v>
      </c>
    </row>
    <row r="2264" spans="1:11" x14ac:dyDescent="0.25">
      <c r="A2264"/>
      <c r="J2264" t="s">
        <v>1296</v>
      </c>
      <c r="K2264" t="s">
        <v>4602</v>
      </c>
    </row>
    <row r="2265" spans="1:11" x14ac:dyDescent="0.25">
      <c r="A2265"/>
      <c r="J2265" t="s">
        <v>1296</v>
      </c>
      <c r="K2265" t="s">
        <v>4624</v>
      </c>
    </row>
    <row r="2266" spans="1:11" x14ac:dyDescent="0.25">
      <c r="A2266"/>
      <c r="J2266" t="s">
        <v>1296</v>
      </c>
      <c r="K2266" t="s">
        <v>4626</v>
      </c>
    </row>
    <row r="2267" spans="1:11" x14ac:dyDescent="0.25">
      <c r="A2267"/>
      <c r="J2267" t="s">
        <v>1296</v>
      </c>
      <c r="K2267" t="s">
        <v>3841</v>
      </c>
    </row>
    <row r="2268" spans="1:11" x14ac:dyDescent="0.25">
      <c r="A2268"/>
      <c r="J2268" t="s">
        <v>1296</v>
      </c>
      <c r="K2268" t="s">
        <v>3878</v>
      </c>
    </row>
    <row r="2269" spans="1:11" x14ac:dyDescent="0.25">
      <c r="A2269"/>
      <c r="J2269" t="s">
        <v>1296</v>
      </c>
      <c r="K2269" t="s">
        <v>3883</v>
      </c>
    </row>
    <row r="2270" spans="1:11" x14ac:dyDescent="0.25">
      <c r="A2270"/>
      <c r="J2270" t="s">
        <v>1296</v>
      </c>
      <c r="K2270" t="s">
        <v>3800</v>
      </c>
    </row>
    <row r="2271" spans="1:11" x14ac:dyDescent="0.25">
      <c r="A2271"/>
      <c r="J2271" t="s">
        <v>1296</v>
      </c>
      <c r="K2271" t="s">
        <v>3933</v>
      </c>
    </row>
    <row r="2272" spans="1:11" x14ac:dyDescent="0.25">
      <c r="A2272"/>
      <c r="J2272" t="s">
        <v>1296</v>
      </c>
      <c r="K2272" t="s">
        <v>4071</v>
      </c>
    </row>
    <row r="2273" spans="1:11" x14ac:dyDescent="0.25">
      <c r="A2273"/>
      <c r="J2273" t="s">
        <v>1296</v>
      </c>
      <c r="K2273" t="s">
        <v>5246</v>
      </c>
    </row>
    <row r="2274" spans="1:11" x14ac:dyDescent="0.25">
      <c r="A2274"/>
      <c r="J2274" t="s">
        <v>1296</v>
      </c>
      <c r="K2274" t="s">
        <v>5080</v>
      </c>
    </row>
    <row r="2275" spans="1:11" x14ac:dyDescent="0.25">
      <c r="A2275"/>
      <c r="J2275" t="s">
        <v>1296</v>
      </c>
      <c r="K2275" t="s">
        <v>5089</v>
      </c>
    </row>
    <row r="2276" spans="1:11" x14ac:dyDescent="0.25">
      <c r="A2276"/>
      <c r="J2276" t="s">
        <v>1296</v>
      </c>
      <c r="K2276" t="s">
        <v>5247</v>
      </c>
    </row>
    <row r="2277" spans="1:11" x14ac:dyDescent="0.25">
      <c r="A2277"/>
      <c r="J2277" t="s">
        <v>1296</v>
      </c>
      <c r="K2277" t="s">
        <v>5248</v>
      </c>
    </row>
    <row r="2278" spans="1:11" x14ac:dyDescent="0.25">
      <c r="A2278"/>
      <c r="J2278" t="s">
        <v>1296</v>
      </c>
      <c r="K2278" t="s">
        <v>5090</v>
      </c>
    </row>
    <row r="2279" spans="1:11" x14ac:dyDescent="0.25">
      <c r="A2279"/>
      <c r="J2279" t="s">
        <v>1296</v>
      </c>
      <c r="K2279" t="s">
        <v>5092</v>
      </c>
    </row>
    <row r="2280" spans="1:11" x14ac:dyDescent="0.25">
      <c r="A2280"/>
      <c r="J2280" t="s">
        <v>1296</v>
      </c>
      <c r="K2280" t="s">
        <v>5249</v>
      </c>
    </row>
    <row r="2281" spans="1:11" x14ac:dyDescent="0.25">
      <c r="A2281"/>
      <c r="J2281" t="s">
        <v>1296</v>
      </c>
      <c r="K2281" t="s">
        <v>5250</v>
      </c>
    </row>
    <row r="2282" spans="1:11" x14ac:dyDescent="0.25">
      <c r="A2282"/>
      <c r="J2282" t="s">
        <v>1296</v>
      </c>
      <c r="K2282" t="s">
        <v>5251</v>
      </c>
    </row>
    <row r="2283" spans="1:11" x14ac:dyDescent="0.25">
      <c r="A2283"/>
      <c r="J2283" t="s">
        <v>1296</v>
      </c>
      <c r="K2283" t="s">
        <v>5252</v>
      </c>
    </row>
    <row r="2284" spans="1:11" x14ac:dyDescent="0.25">
      <c r="A2284"/>
      <c r="J2284" t="s">
        <v>1296</v>
      </c>
      <c r="K2284" t="s">
        <v>5253</v>
      </c>
    </row>
    <row r="2285" spans="1:11" x14ac:dyDescent="0.25">
      <c r="A2285"/>
      <c r="J2285" t="s">
        <v>1296</v>
      </c>
      <c r="K2285" t="s">
        <v>5254</v>
      </c>
    </row>
    <row r="2286" spans="1:11" x14ac:dyDescent="0.25">
      <c r="A2286"/>
      <c r="J2286" t="s">
        <v>1296</v>
      </c>
      <c r="K2286" t="s">
        <v>5255</v>
      </c>
    </row>
    <row r="2287" spans="1:11" x14ac:dyDescent="0.25">
      <c r="A2287"/>
      <c r="J2287" t="s">
        <v>1296</v>
      </c>
      <c r="K2287" t="s">
        <v>5085</v>
      </c>
    </row>
    <row r="2288" spans="1:11" x14ac:dyDescent="0.25">
      <c r="A2288"/>
      <c r="J2288" t="s">
        <v>1296</v>
      </c>
      <c r="K2288" t="s">
        <v>5086</v>
      </c>
    </row>
    <row r="2289" spans="1:11" x14ac:dyDescent="0.25">
      <c r="A2289"/>
      <c r="J2289" t="s">
        <v>1296</v>
      </c>
      <c r="K2289" t="s">
        <v>5087</v>
      </c>
    </row>
    <row r="2290" spans="1:11" x14ac:dyDescent="0.25">
      <c r="A2290"/>
      <c r="J2290" t="s">
        <v>1296</v>
      </c>
      <c r="K2290" t="s">
        <v>5256</v>
      </c>
    </row>
    <row r="2291" spans="1:11" x14ac:dyDescent="0.25">
      <c r="A2291"/>
      <c r="J2291" t="s">
        <v>1296</v>
      </c>
      <c r="K2291" t="s">
        <v>5257</v>
      </c>
    </row>
    <row r="2292" spans="1:11" x14ac:dyDescent="0.25">
      <c r="A2292"/>
      <c r="J2292" t="s">
        <v>1296</v>
      </c>
      <c r="K2292" t="s">
        <v>5258</v>
      </c>
    </row>
    <row r="2293" spans="1:11" x14ac:dyDescent="0.25">
      <c r="A2293"/>
      <c r="J2293" t="s">
        <v>1296</v>
      </c>
      <c r="K2293" t="s">
        <v>5259</v>
      </c>
    </row>
    <row r="2294" spans="1:11" x14ac:dyDescent="0.25">
      <c r="A2294"/>
      <c r="J2294" t="s">
        <v>1296</v>
      </c>
      <c r="K2294" t="s">
        <v>5260</v>
      </c>
    </row>
    <row r="2295" spans="1:11" x14ac:dyDescent="0.25">
      <c r="A2295"/>
      <c r="J2295" t="s">
        <v>1296</v>
      </c>
      <c r="K2295" t="s">
        <v>5261</v>
      </c>
    </row>
    <row r="2296" spans="1:11" x14ac:dyDescent="0.25">
      <c r="A2296"/>
      <c r="J2296" t="s">
        <v>1296</v>
      </c>
      <c r="K2296" t="s">
        <v>5262</v>
      </c>
    </row>
    <row r="2297" spans="1:11" x14ac:dyDescent="0.25">
      <c r="A2297"/>
      <c r="J2297" t="s">
        <v>1296</v>
      </c>
      <c r="K2297" t="s">
        <v>5263</v>
      </c>
    </row>
    <row r="2298" spans="1:11" x14ac:dyDescent="0.25">
      <c r="A2298"/>
      <c r="J2298" t="s">
        <v>208</v>
      </c>
      <c r="K2298" t="s">
        <v>3818</v>
      </c>
    </row>
    <row r="2299" spans="1:11" x14ac:dyDescent="0.25">
      <c r="A2299"/>
      <c r="J2299" t="s">
        <v>208</v>
      </c>
      <c r="K2299" t="s">
        <v>4062</v>
      </c>
    </row>
    <row r="2300" spans="1:11" x14ac:dyDescent="0.25">
      <c r="A2300"/>
      <c r="J2300" t="s">
        <v>1319</v>
      </c>
      <c r="K2300" t="s">
        <v>3818</v>
      </c>
    </row>
    <row r="2301" spans="1:11" x14ac:dyDescent="0.25">
      <c r="A2301"/>
      <c r="J2301" t="s">
        <v>1319</v>
      </c>
      <c r="K2301" t="s">
        <v>4062</v>
      </c>
    </row>
    <row r="2302" spans="1:11" x14ac:dyDescent="0.25">
      <c r="A2302"/>
      <c r="J2302" t="s">
        <v>1326</v>
      </c>
      <c r="K2302" t="s">
        <v>3385</v>
      </c>
    </row>
    <row r="2303" spans="1:11" x14ac:dyDescent="0.25">
      <c r="A2303"/>
      <c r="J2303" t="s">
        <v>73</v>
      </c>
      <c r="K2303" t="s">
        <v>3256</v>
      </c>
    </row>
    <row r="2304" spans="1:11" x14ac:dyDescent="0.25">
      <c r="A2304"/>
      <c r="J2304" t="s">
        <v>73</v>
      </c>
      <c r="K2304" t="s">
        <v>3592</v>
      </c>
    </row>
    <row r="2305" spans="1:11" x14ac:dyDescent="0.25">
      <c r="A2305"/>
      <c r="J2305" t="s">
        <v>73</v>
      </c>
      <c r="K2305" t="s">
        <v>3611</v>
      </c>
    </row>
    <row r="2306" spans="1:11" x14ac:dyDescent="0.25">
      <c r="A2306"/>
      <c r="J2306" t="s">
        <v>1338</v>
      </c>
      <c r="K2306" t="s">
        <v>3592</v>
      </c>
    </row>
    <row r="2307" spans="1:11" x14ac:dyDescent="0.25">
      <c r="A2307"/>
      <c r="J2307" t="s">
        <v>1346</v>
      </c>
      <c r="K2307" t="s">
        <v>3889</v>
      </c>
    </row>
    <row r="2308" spans="1:11" x14ac:dyDescent="0.25">
      <c r="A2308"/>
      <c r="J2308" t="s">
        <v>76</v>
      </c>
      <c r="K2308" t="s">
        <v>3426</v>
      </c>
    </row>
    <row r="2309" spans="1:11" x14ac:dyDescent="0.25">
      <c r="A2309"/>
      <c r="J2309" t="s">
        <v>1365</v>
      </c>
      <c r="K2309" t="s">
        <v>3426</v>
      </c>
    </row>
    <row r="2310" spans="1:11" x14ac:dyDescent="0.25">
      <c r="A2310"/>
      <c r="J2310" t="s">
        <v>80</v>
      </c>
      <c r="K2310" t="s">
        <v>3443</v>
      </c>
    </row>
    <row r="2311" spans="1:11" x14ac:dyDescent="0.25">
      <c r="A2311"/>
      <c r="J2311" t="s">
        <v>1373</v>
      </c>
      <c r="K2311" t="s">
        <v>3443</v>
      </c>
    </row>
    <row r="2312" spans="1:11" x14ac:dyDescent="0.25">
      <c r="A2312"/>
      <c r="J2312" t="s">
        <v>149</v>
      </c>
      <c r="K2312" t="s">
        <v>3951</v>
      </c>
    </row>
    <row r="2313" spans="1:11" x14ac:dyDescent="0.25">
      <c r="A2313"/>
      <c r="J2313" t="s">
        <v>149</v>
      </c>
      <c r="K2313" t="s">
        <v>4025</v>
      </c>
    </row>
    <row r="2314" spans="1:11" x14ac:dyDescent="0.25">
      <c r="A2314"/>
      <c r="J2314" t="s">
        <v>149</v>
      </c>
      <c r="K2314" t="s">
        <v>3957</v>
      </c>
    </row>
    <row r="2315" spans="1:11" x14ac:dyDescent="0.25">
      <c r="A2315"/>
      <c r="J2315" t="s">
        <v>149</v>
      </c>
      <c r="K2315" t="s">
        <v>4099</v>
      </c>
    </row>
    <row r="2316" spans="1:11" x14ac:dyDescent="0.25">
      <c r="A2316"/>
      <c r="J2316" t="s">
        <v>149</v>
      </c>
      <c r="K2316" t="s">
        <v>4105</v>
      </c>
    </row>
    <row r="2317" spans="1:11" x14ac:dyDescent="0.25">
      <c r="A2317"/>
      <c r="J2317" t="s">
        <v>1393</v>
      </c>
      <c r="K2317" t="s">
        <v>3951</v>
      </c>
    </row>
    <row r="2318" spans="1:11" x14ac:dyDescent="0.25">
      <c r="A2318"/>
      <c r="J2318" t="s">
        <v>1393</v>
      </c>
      <c r="K2318" t="s">
        <v>4025</v>
      </c>
    </row>
    <row r="2319" spans="1:11" x14ac:dyDescent="0.25">
      <c r="A2319"/>
      <c r="J2319" t="s">
        <v>1393</v>
      </c>
      <c r="K2319" t="s">
        <v>3957</v>
      </c>
    </row>
    <row r="2320" spans="1:11" x14ac:dyDescent="0.25">
      <c r="A2320"/>
      <c r="J2320" t="s">
        <v>1393</v>
      </c>
      <c r="K2320" t="s">
        <v>4105</v>
      </c>
    </row>
    <row r="2321" spans="1:11" x14ac:dyDescent="0.25">
      <c r="A2321"/>
      <c r="J2321" t="s">
        <v>83</v>
      </c>
      <c r="K2321" t="s">
        <v>3258</v>
      </c>
    </row>
    <row r="2322" spans="1:11" x14ac:dyDescent="0.25">
      <c r="A2322"/>
      <c r="J2322" t="s">
        <v>83</v>
      </c>
      <c r="K2322" t="s">
        <v>3303</v>
      </c>
    </row>
    <row r="2323" spans="1:11" x14ac:dyDescent="0.25">
      <c r="A2323"/>
      <c r="J2323" t="s">
        <v>83</v>
      </c>
      <c r="K2323" t="s">
        <v>3312</v>
      </c>
    </row>
    <row r="2324" spans="1:11" x14ac:dyDescent="0.25">
      <c r="A2324"/>
      <c r="J2324" t="s">
        <v>83</v>
      </c>
      <c r="K2324" t="s">
        <v>3250</v>
      </c>
    </row>
    <row r="2325" spans="1:11" x14ac:dyDescent="0.25">
      <c r="A2325"/>
      <c r="J2325" t="s">
        <v>83</v>
      </c>
      <c r="K2325" t="s">
        <v>3533</v>
      </c>
    </row>
    <row r="2326" spans="1:11" x14ac:dyDescent="0.25">
      <c r="A2326"/>
      <c r="J2326" t="s">
        <v>83</v>
      </c>
      <c r="K2326" t="s">
        <v>3253</v>
      </c>
    </row>
    <row r="2327" spans="1:11" x14ac:dyDescent="0.25">
      <c r="A2327"/>
      <c r="J2327" t="s">
        <v>83</v>
      </c>
      <c r="K2327" t="s">
        <v>3256</v>
      </c>
    </row>
    <row r="2328" spans="1:11" x14ac:dyDescent="0.25">
      <c r="A2328"/>
      <c r="J2328" t="s">
        <v>83</v>
      </c>
      <c r="K2328" t="s">
        <v>3583</v>
      </c>
    </row>
    <row r="2329" spans="1:11" x14ac:dyDescent="0.25">
      <c r="A2329"/>
      <c r="J2329" t="s">
        <v>83</v>
      </c>
      <c r="K2329" t="s">
        <v>3429</v>
      </c>
    </row>
    <row r="2330" spans="1:11" x14ac:dyDescent="0.25">
      <c r="A2330"/>
      <c r="J2330" t="s">
        <v>83</v>
      </c>
      <c r="K2330" t="s">
        <v>3432</v>
      </c>
    </row>
    <row r="2331" spans="1:11" x14ac:dyDescent="0.25">
      <c r="A2331"/>
      <c r="J2331" t="s">
        <v>83</v>
      </c>
      <c r="K2331" t="s">
        <v>3655</v>
      </c>
    </row>
    <row r="2332" spans="1:11" x14ac:dyDescent="0.25">
      <c r="A2332"/>
      <c r="J2332" t="s">
        <v>83</v>
      </c>
      <c r="K2332" t="s">
        <v>3661</v>
      </c>
    </row>
    <row r="2333" spans="1:11" x14ac:dyDescent="0.25">
      <c r="A2333"/>
      <c r="J2333" t="s">
        <v>83</v>
      </c>
      <c r="K2333" t="s">
        <v>3670</v>
      </c>
    </row>
    <row r="2334" spans="1:11" x14ac:dyDescent="0.25">
      <c r="A2334"/>
      <c r="J2334" t="s">
        <v>83</v>
      </c>
      <c r="K2334" t="s">
        <v>3783</v>
      </c>
    </row>
    <row r="2335" spans="1:11" x14ac:dyDescent="0.25">
      <c r="A2335"/>
      <c r="J2335" t="s">
        <v>83</v>
      </c>
      <c r="K2335" t="s">
        <v>4138</v>
      </c>
    </row>
    <row r="2336" spans="1:11" x14ac:dyDescent="0.25">
      <c r="A2336"/>
      <c r="J2336" t="s">
        <v>83</v>
      </c>
      <c r="K2336" t="s">
        <v>4143</v>
      </c>
    </row>
    <row r="2337" spans="1:11" x14ac:dyDescent="0.25">
      <c r="A2337"/>
      <c r="J2337" t="s">
        <v>83</v>
      </c>
      <c r="K2337" t="s">
        <v>4149</v>
      </c>
    </row>
    <row r="2338" spans="1:11" x14ac:dyDescent="0.25">
      <c r="A2338"/>
      <c r="J2338" t="s">
        <v>83</v>
      </c>
      <c r="K2338" t="s">
        <v>4155</v>
      </c>
    </row>
    <row r="2339" spans="1:11" x14ac:dyDescent="0.25">
      <c r="A2339"/>
      <c r="J2339" t="s">
        <v>83</v>
      </c>
      <c r="K2339" t="s">
        <v>4158</v>
      </c>
    </row>
    <row r="2340" spans="1:11" x14ac:dyDescent="0.25">
      <c r="A2340"/>
      <c r="J2340" t="s">
        <v>83</v>
      </c>
      <c r="K2340" t="s">
        <v>4161</v>
      </c>
    </row>
    <row r="2341" spans="1:11" x14ac:dyDescent="0.25">
      <c r="A2341"/>
      <c r="J2341" t="s">
        <v>83</v>
      </c>
      <c r="K2341" t="s">
        <v>4164</v>
      </c>
    </row>
    <row r="2342" spans="1:11" x14ac:dyDescent="0.25">
      <c r="A2342"/>
      <c r="J2342" t="s">
        <v>83</v>
      </c>
      <c r="K2342" t="s">
        <v>4152</v>
      </c>
    </row>
    <row r="2343" spans="1:11" x14ac:dyDescent="0.25">
      <c r="A2343"/>
      <c r="J2343" t="s">
        <v>1403</v>
      </c>
      <c r="K2343" t="s">
        <v>3303</v>
      </c>
    </row>
    <row r="2344" spans="1:11" x14ac:dyDescent="0.25">
      <c r="A2344"/>
      <c r="J2344" t="s">
        <v>1403</v>
      </c>
      <c r="K2344" t="s">
        <v>3312</v>
      </c>
    </row>
    <row r="2345" spans="1:11" x14ac:dyDescent="0.25">
      <c r="A2345"/>
      <c r="J2345" t="s">
        <v>1403</v>
      </c>
      <c r="K2345" t="s">
        <v>3250</v>
      </c>
    </row>
    <row r="2346" spans="1:11" x14ac:dyDescent="0.25">
      <c r="A2346"/>
      <c r="J2346" t="s">
        <v>1403</v>
      </c>
      <c r="K2346" t="s">
        <v>3253</v>
      </c>
    </row>
    <row r="2347" spans="1:11" x14ac:dyDescent="0.25">
      <c r="A2347"/>
      <c r="J2347" t="s">
        <v>1403</v>
      </c>
      <c r="K2347" t="s">
        <v>3256</v>
      </c>
    </row>
    <row r="2348" spans="1:11" x14ac:dyDescent="0.25">
      <c r="A2348"/>
      <c r="J2348" t="s">
        <v>1403</v>
      </c>
      <c r="K2348" t="s">
        <v>3655</v>
      </c>
    </row>
    <row r="2349" spans="1:11" x14ac:dyDescent="0.25">
      <c r="A2349"/>
      <c r="J2349" t="s">
        <v>1403</v>
      </c>
      <c r="K2349" t="s">
        <v>3783</v>
      </c>
    </row>
    <row r="2350" spans="1:11" x14ac:dyDescent="0.25">
      <c r="A2350"/>
      <c r="J2350" t="s">
        <v>1403</v>
      </c>
      <c r="K2350" t="s">
        <v>4138</v>
      </c>
    </row>
    <row r="2351" spans="1:11" x14ac:dyDescent="0.25">
      <c r="A2351"/>
      <c r="J2351" t="s">
        <v>85</v>
      </c>
      <c r="K2351" t="s">
        <v>3592</v>
      </c>
    </row>
    <row r="2352" spans="1:11" x14ac:dyDescent="0.25">
      <c r="A2352"/>
      <c r="J2352" t="s">
        <v>85</v>
      </c>
      <c r="K2352" t="s">
        <v>3259</v>
      </c>
    </row>
    <row r="2353" spans="1:11" x14ac:dyDescent="0.25">
      <c r="A2353"/>
      <c r="J2353" t="s">
        <v>170</v>
      </c>
      <c r="K2353" t="s">
        <v>3459</v>
      </c>
    </row>
    <row r="2354" spans="1:11" x14ac:dyDescent="0.25">
      <c r="A2354"/>
      <c r="J2354" t="s">
        <v>112</v>
      </c>
      <c r="K2354" t="s">
        <v>3646</v>
      </c>
    </row>
    <row r="2355" spans="1:11" x14ac:dyDescent="0.25">
      <c r="A2355"/>
      <c r="J2355" t="s">
        <v>1699</v>
      </c>
      <c r="K2355" t="s">
        <v>3646</v>
      </c>
    </row>
    <row r="2356" spans="1:11" x14ac:dyDescent="0.25">
      <c r="A2356"/>
      <c r="J2356" t="s">
        <v>116</v>
      </c>
      <c r="K2356" t="s">
        <v>3421</v>
      </c>
    </row>
    <row r="2357" spans="1:11" x14ac:dyDescent="0.25">
      <c r="A2357"/>
      <c r="J2357" t="s">
        <v>116</v>
      </c>
      <c r="K2357" t="s">
        <v>3574</v>
      </c>
    </row>
    <row r="2358" spans="1:11" x14ac:dyDescent="0.25">
      <c r="A2358"/>
      <c r="J2358" t="s">
        <v>116</v>
      </c>
      <c r="K2358" t="s">
        <v>3646</v>
      </c>
    </row>
    <row r="2359" spans="1:11" x14ac:dyDescent="0.25">
      <c r="A2359"/>
      <c r="J2359" t="s">
        <v>1703</v>
      </c>
      <c r="K2359" t="s">
        <v>3574</v>
      </c>
    </row>
    <row r="2360" spans="1:11" x14ac:dyDescent="0.25">
      <c r="A2360"/>
      <c r="J2360" t="s">
        <v>1703</v>
      </c>
      <c r="K2360" t="s">
        <v>3646</v>
      </c>
    </row>
    <row r="2361" spans="1:11" x14ac:dyDescent="0.25">
      <c r="A2361"/>
      <c r="J2361" t="s">
        <v>210</v>
      </c>
      <c r="K2361" t="s">
        <v>4434</v>
      </c>
    </row>
    <row r="2362" spans="1:11" x14ac:dyDescent="0.25">
      <c r="A2362"/>
      <c r="J2362" t="s">
        <v>1764</v>
      </c>
      <c r="K2362" t="s">
        <v>4434</v>
      </c>
    </row>
    <row r="2363" spans="1:11" x14ac:dyDescent="0.25">
      <c r="A2363"/>
      <c r="J2363" t="s">
        <v>1764</v>
      </c>
      <c r="K2363" t="s">
        <v>4609</v>
      </c>
    </row>
    <row r="2364" spans="1:11" x14ac:dyDescent="0.25">
      <c r="A2364"/>
      <c r="J2364" t="s">
        <v>1764</v>
      </c>
      <c r="K2364" t="s">
        <v>4424</v>
      </c>
    </row>
    <row r="2365" spans="1:11" x14ac:dyDescent="0.25">
      <c r="A2365"/>
      <c r="J2365" t="s">
        <v>1764</v>
      </c>
      <c r="K2365" t="s">
        <v>4436</v>
      </c>
    </row>
    <row r="2366" spans="1:11" x14ac:dyDescent="0.25">
      <c r="A2366"/>
      <c r="J2366" t="s">
        <v>1764</v>
      </c>
      <c r="K2366" t="s">
        <v>5264</v>
      </c>
    </row>
    <row r="2367" spans="1:11" x14ac:dyDescent="0.25">
      <c r="A2367"/>
      <c r="J2367" t="s">
        <v>1764</v>
      </c>
      <c r="K2367" t="s">
        <v>5265</v>
      </c>
    </row>
    <row r="2368" spans="1:11" x14ac:dyDescent="0.25">
      <c r="A2368"/>
      <c r="J2368" t="s">
        <v>1764</v>
      </c>
      <c r="K2368" t="s">
        <v>5266</v>
      </c>
    </row>
    <row r="2369" spans="1:11" x14ac:dyDescent="0.25">
      <c r="A2369"/>
      <c r="J2369" t="s">
        <v>219</v>
      </c>
      <c r="K2369" t="s">
        <v>4609</v>
      </c>
    </row>
    <row r="2370" spans="1:11" x14ac:dyDescent="0.25">
      <c r="A2370"/>
      <c r="J2370" t="s">
        <v>1788</v>
      </c>
      <c r="K2370" t="s">
        <v>3838</v>
      </c>
    </row>
    <row r="2371" spans="1:11" x14ac:dyDescent="0.25">
      <c r="A2371"/>
      <c r="J2371" t="s">
        <v>216</v>
      </c>
      <c r="K2371" t="s">
        <v>3385</v>
      </c>
    </row>
    <row r="2372" spans="1:11" x14ac:dyDescent="0.25">
      <c r="A2372"/>
      <c r="J2372" t="s">
        <v>216</v>
      </c>
      <c r="K2372" t="s">
        <v>3859</v>
      </c>
    </row>
    <row r="2373" spans="1:11" x14ac:dyDescent="0.25">
      <c r="A2373"/>
      <c r="J2373" t="s">
        <v>216</v>
      </c>
      <c r="K2373" t="s">
        <v>3903</v>
      </c>
    </row>
    <row r="2374" spans="1:11" x14ac:dyDescent="0.25">
      <c r="A2374"/>
      <c r="J2374" t="s">
        <v>216</v>
      </c>
      <c r="K2374" t="s">
        <v>3936</v>
      </c>
    </row>
    <row r="2375" spans="1:11" x14ac:dyDescent="0.25">
      <c r="A2375"/>
      <c r="J2375" t="s">
        <v>216</v>
      </c>
      <c r="K2375" t="s">
        <v>4041</v>
      </c>
    </row>
    <row r="2376" spans="1:11" x14ac:dyDescent="0.25">
      <c r="A2376"/>
      <c r="J2376" t="s">
        <v>216</v>
      </c>
      <c r="K2376" t="s">
        <v>4019</v>
      </c>
    </row>
    <row r="2377" spans="1:11" x14ac:dyDescent="0.25">
      <c r="A2377"/>
      <c r="J2377" t="s">
        <v>216</v>
      </c>
      <c r="K2377" t="s">
        <v>3889</v>
      </c>
    </row>
    <row r="2378" spans="1:11" x14ac:dyDescent="0.25">
      <c r="A2378"/>
      <c r="J2378" t="s">
        <v>216</v>
      </c>
      <c r="K2378" t="s">
        <v>3262</v>
      </c>
    </row>
    <row r="2379" spans="1:11" x14ac:dyDescent="0.25">
      <c r="A2379"/>
      <c r="J2379" t="s">
        <v>1800</v>
      </c>
      <c r="K2379" t="s">
        <v>3385</v>
      </c>
    </row>
    <row r="2380" spans="1:11" x14ac:dyDescent="0.25">
      <c r="A2380"/>
      <c r="J2380" t="s">
        <v>1800</v>
      </c>
      <c r="K2380" t="s">
        <v>3859</v>
      </c>
    </row>
    <row r="2381" spans="1:11" x14ac:dyDescent="0.25">
      <c r="A2381"/>
      <c r="J2381" t="s">
        <v>1800</v>
      </c>
      <c r="K2381" t="s">
        <v>3903</v>
      </c>
    </row>
    <row r="2382" spans="1:11" x14ac:dyDescent="0.25">
      <c r="A2382"/>
      <c r="J2382" t="s">
        <v>1800</v>
      </c>
      <c r="K2382" t="s">
        <v>3936</v>
      </c>
    </row>
    <row r="2383" spans="1:11" x14ac:dyDescent="0.25">
      <c r="A2383"/>
      <c r="J2383" t="s">
        <v>1800</v>
      </c>
      <c r="K2383" t="s">
        <v>4041</v>
      </c>
    </row>
    <row r="2384" spans="1:11" x14ac:dyDescent="0.25">
      <c r="A2384"/>
      <c r="J2384" t="s">
        <v>1800</v>
      </c>
      <c r="K2384" t="s">
        <v>4019</v>
      </c>
    </row>
    <row r="2385" spans="1:11" x14ac:dyDescent="0.25">
      <c r="A2385"/>
      <c r="J2385" t="s">
        <v>1800</v>
      </c>
      <c r="K2385" t="s">
        <v>3889</v>
      </c>
    </row>
    <row r="2386" spans="1:11" x14ac:dyDescent="0.25">
      <c r="A2386"/>
      <c r="J2386" t="s">
        <v>1800</v>
      </c>
      <c r="K2386" t="s">
        <v>3951</v>
      </c>
    </row>
    <row r="2387" spans="1:11" x14ac:dyDescent="0.25">
      <c r="A2387"/>
      <c r="J2387" t="s">
        <v>1800</v>
      </c>
      <c r="K2387" t="s">
        <v>3262</v>
      </c>
    </row>
    <row r="2388" spans="1:11" x14ac:dyDescent="0.25">
      <c r="A2388"/>
      <c r="J2388" t="s">
        <v>1800</v>
      </c>
      <c r="K2388" t="s">
        <v>3906</v>
      </c>
    </row>
    <row r="2389" spans="1:11" x14ac:dyDescent="0.25">
      <c r="A2389"/>
      <c r="J2389" t="s">
        <v>1800</v>
      </c>
      <c r="K2389" t="s">
        <v>4021</v>
      </c>
    </row>
    <row r="2390" spans="1:11" x14ac:dyDescent="0.25">
      <c r="A2390"/>
      <c r="J2390" t="s">
        <v>1800</v>
      </c>
      <c r="K2390" t="s">
        <v>4027</v>
      </c>
    </row>
    <row r="2391" spans="1:11" x14ac:dyDescent="0.25">
      <c r="A2391"/>
      <c r="J2391" t="s">
        <v>1800</v>
      </c>
      <c r="K2391" t="s">
        <v>4030</v>
      </c>
    </row>
    <row r="2392" spans="1:11" x14ac:dyDescent="0.25">
      <c r="A2392"/>
      <c r="J2392" t="s">
        <v>1800</v>
      </c>
      <c r="K2392" t="s">
        <v>4043</v>
      </c>
    </row>
    <row r="2393" spans="1:11" x14ac:dyDescent="0.25">
      <c r="A2393"/>
      <c r="J2393" t="s">
        <v>1800</v>
      </c>
      <c r="K2393" t="s">
        <v>4048</v>
      </c>
    </row>
    <row r="2394" spans="1:11" x14ac:dyDescent="0.25">
      <c r="A2394"/>
      <c r="J2394" t="s">
        <v>1800</v>
      </c>
      <c r="K2394" t="s">
        <v>4055</v>
      </c>
    </row>
    <row r="2395" spans="1:11" x14ac:dyDescent="0.25">
      <c r="A2395"/>
      <c r="J2395" t="s">
        <v>1800</v>
      </c>
      <c r="K2395" t="s">
        <v>4442</v>
      </c>
    </row>
    <row r="2396" spans="1:11" x14ac:dyDescent="0.25">
      <c r="A2396"/>
      <c r="J2396" t="s">
        <v>1800</v>
      </c>
      <c r="K2396" t="s">
        <v>4447</v>
      </c>
    </row>
    <row r="2397" spans="1:11" x14ac:dyDescent="0.25">
      <c r="A2397"/>
      <c r="J2397" t="s">
        <v>1800</v>
      </c>
      <c r="K2397" t="s">
        <v>5123</v>
      </c>
    </row>
    <row r="2398" spans="1:11" x14ac:dyDescent="0.25">
      <c r="A2398"/>
      <c r="J2398" t="s">
        <v>1800</v>
      </c>
      <c r="K2398" t="s">
        <v>5267</v>
      </c>
    </row>
    <row r="2399" spans="1:11" x14ac:dyDescent="0.25">
      <c r="A2399"/>
      <c r="J2399" t="s">
        <v>221</v>
      </c>
      <c r="K2399" t="s">
        <v>3920</v>
      </c>
    </row>
    <row r="2400" spans="1:11" x14ac:dyDescent="0.25">
      <c r="A2400"/>
      <c r="J2400" t="s">
        <v>1918</v>
      </c>
      <c r="K2400" t="s">
        <v>3920</v>
      </c>
    </row>
    <row r="2401" spans="1:11" x14ac:dyDescent="0.25">
      <c r="A2401"/>
      <c r="J2401" t="s">
        <v>137</v>
      </c>
      <c r="K2401" t="s">
        <v>3473</v>
      </c>
    </row>
    <row r="2402" spans="1:11" x14ac:dyDescent="0.25">
      <c r="A2402"/>
      <c r="J2402" t="s">
        <v>2076</v>
      </c>
      <c r="K2402" t="s">
        <v>3473</v>
      </c>
    </row>
    <row r="2403" spans="1:11" x14ac:dyDescent="0.25">
      <c r="A2403"/>
      <c r="J2403" t="s">
        <v>2076</v>
      </c>
      <c r="K2403" t="s">
        <v>3445</v>
      </c>
    </row>
    <row r="2404" spans="1:11" x14ac:dyDescent="0.25">
      <c r="A2404"/>
      <c r="J2404" t="s">
        <v>2076</v>
      </c>
      <c r="K2404" t="s">
        <v>3450</v>
      </c>
    </row>
    <row r="2405" spans="1:11" x14ac:dyDescent="0.25">
      <c r="A2405"/>
      <c r="J2405" t="s">
        <v>2076</v>
      </c>
      <c r="K2405" t="s">
        <v>3458</v>
      </c>
    </row>
    <row r="2406" spans="1:11" x14ac:dyDescent="0.25">
      <c r="A2406"/>
      <c r="J2406" t="s">
        <v>2076</v>
      </c>
      <c r="K2406" t="s">
        <v>3464</v>
      </c>
    </row>
    <row r="2407" spans="1:11" x14ac:dyDescent="0.25">
      <c r="A2407"/>
      <c r="J2407" t="s">
        <v>2076</v>
      </c>
      <c r="K2407" t="s">
        <v>3470</v>
      </c>
    </row>
    <row r="2408" spans="1:11" x14ac:dyDescent="0.25">
      <c r="A2408"/>
      <c r="J2408" t="s">
        <v>2076</v>
      </c>
      <c r="K2408" t="s">
        <v>3476</v>
      </c>
    </row>
    <row r="2409" spans="1:11" x14ac:dyDescent="0.25">
      <c r="A2409"/>
      <c r="J2409" t="s">
        <v>2076</v>
      </c>
      <c r="K2409" t="s">
        <v>3508</v>
      </c>
    </row>
    <row r="2410" spans="1:11" x14ac:dyDescent="0.25">
      <c r="A2410"/>
      <c r="J2410" t="s">
        <v>139</v>
      </c>
      <c r="K2410" t="s">
        <v>3402</v>
      </c>
    </row>
    <row r="2411" spans="1:11" x14ac:dyDescent="0.25">
      <c r="A2411"/>
      <c r="J2411" t="s">
        <v>139</v>
      </c>
      <c r="K2411" t="s">
        <v>3442</v>
      </c>
    </row>
    <row r="2412" spans="1:11" x14ac:dyDescent="0.25">
      <c r="A2412"/>
      <c r="J2412" t="s">
        <v>139</v>
      </c>
      <c r="K2412" t="s">
        <v>3473</v>
      </c>
    </row>
    <row r="2413" spans="1:11" x14ac:dyDescent="0.25">
      <c r="A2413"/>
      <c r="J2413" t="s">
        <v>2087</v>
      </c>
      <c r="K2413" t="s">
        <v>3442</v>
      </c>
    </row>
    <row r="2414" spans="1:11" x14ac:dyDescent="0.25">
      <c r="A2414"/>
      <c r="J2414" t="s">
        <v>2087</v>
      </c>
      <c r="K2414" t="s">
        <v>3247</v>
      </c>
    </row>
    <row r="2415" spans="1:11" x14ac:dyDescent="0.25">
      <c r="A2415"/>
    </row>
    <row r="2416" spans="1: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row r="9997" spans="1:1" x14ac:dyDescent="0.25">
      <c r="A9997"/>
    </row>
    <row r="9998" spans="1:1" x14ac:dyDescent="0.25">
      <c r="A9998"/>
    </row>
    <row r="9999" spans="1:1" x14ac:dyDescent="0.25">
      <c r="A9999"/>
    </row>
    <row r="10000" spans="1:1" x14ac:dyDescent="0.25">
      <c r="A10000"/>
    </row>
    <row r="10001" spans="1:1" x14ac:dyDescent="0.25">
      <c r="A10001"/>
    </row>
    <row r="10002" spans="1:1" x14ac:dyDescent="0.25">
      <c r="A10002"/>
    </row>
    <row r="10003" spans="1:1" x14ac:dyDescent="0.25">
      <c r="A10003"/>
    </row>
    <row r="10004" spans="1:1" x14ac:dyDescent="0.25">
      <c r="A10004"/>
    </row>
    <row r="10005" spans="1:1" x14ac:dyDescent="0.25">
      <c r="A10005"/>
    </row>
    <row r="10006" spans="1:1" x14ac:dyDescent="0.25">
      <c r="A10006"/>
    </row>
    <row r="10007" spans="1:1" x14ac:dyDescent="0.25">
      <c r="A10007"/>
    </row>
    <row r="10008" spans="1:1" x14ac:dyDescent="0.25">
      <c r="A10008"/>
    </row>
    <row r="10009" spans="1:1" x14ac:dyDescent="0.25">
      <c r="A10009"/>
    </row>
    <row r="10010" spans="1:1" x14ac:dyDescent="0.25">
      <c r="A10010"/>
    </row>
    <row r="10011" spans="1:1" x14ac:dyDescent="0.25">
      <c r="A10011"/>
    </row>
    <row r="10012" spans="1:1" x14ac:dyDescent="0.25">
      <c r="A10012"/>
    </row>
    <row r="10013" spans="1:1" x14ac:dyDescent="0.25">
      <c r="A10013"/>
    </row>
    <row r="10014" spans="1:1" x14ac:dyDescent="0.25">
      <c r="A10014"/>
    </row>
    <row r="10015" spans="1:1" x14ac:dyDescent="0.25">
      <c r="A10015"/>
    </row>
    <row r="10016" spans="1:1" x14ac:dyDescent="0.25">
      <c r="A10016"/>
    </row>
    <row r="10017" spans="1:1" x14ac:dyDescent="0.25">
      <c r="A10017"/>
    </row>
    <row r="10018" spans="1:1" x14ac:dyDescent="0.25">
      <c r="A10018"/>
    </row>
    <row r="10019" spans="1:1" x14ac:dyDescent="0.25">
      <c r="A10019"/>
    </row>
    <row r="10020" spans="1:1" x14ac:dyDescent="0.25">
      <c r="A10020"/>
    </row>
    <row r="10021" spans="1:1" x14ac:dyDescent="0.25">
      <c r="A10021"/>
    </row>
    <row r="10022" spans="1:1" x14ac:dyDescent="0.25">
      <c r="A10022"/>
    </row>
    <row r="10023" spans="1:1" x14ac:dyDescent="0.25">
      <c r="A10023"/>
    </row>
    <row r="10024" spans="1:1" x14ac:dyDescent="0.25">
      <c r="A10024"/>
    </row>
    <row r="10025" spans="1:1" x14ac:dyDescent="0.25">
      <c r="A10025"/>
    </row>
    <row r="10026" spans="1:1" x14ac:dyDescent="0.25">
      <c r="A10026"/>
    </row>
    <row r="10027" spans="1:1" x14ac:dyDescent="0.25">
      <c r="A10027"/>
    </row>
    <row r="10028" spans="1:1" x14ac:dyDescent="0.25">
      <c r="A10028"/>
    </row>
    <row r="10029" spans="1:1" x14ac:dyDescent="0.25">
      <c r="A10029"/>
    </row>
    <row r="10030" spans="1:1" x14ac:dyDescent="0.25">
      <c r="A10030"/>
    </row>
    <row r="10031" spans="1:1" x14ac:dyDescent="0.25">
      <c r="A10031"/>
    </row>
    <row r="10032" spans="1:1" x14ac:dyDescent="0.25">
      <c r="A10032"/>
    </row>
    <row r="10033" spans="1:1" x14ac:dyDescent="0.25">
      <c r="A10033"/>
    </row>
    <row r="10034" spans="1:1" x14ac:dyDescent="0.25">
      <c r="A10034"/>
    </row>
    <row r="10035" spans="1:1" x14ac:dyDescent="0.25">
      <c r="A10035"/>
    </row>
    <row r="10036" spans="1:1" x14ac:dyDescent="0.25">
      <c r="A10036"/>
    </row>
    <row r="10037" spans="1:1" x14ac:dyDescent="0.25">
      <c r="A10037"/>
    </row>
    <row r="10038" spans="1:1" x14ac:dyDescent="0.25">
      <c r="A10038"/>
    </row>
    <row r="10039" spans="1:1" x14ac:dyDescent="0.25">
      <c r="A10039"/>
    </row>
    <row r="10040" spans="1:1" x14ac:dyDescent="0.25">
      <c r="A10040"/>
    </row>
    <row r="10041" spans="1:1" x14ac:dyDescent="0.25">
      <c r="A10041"/>
    </row>
    <row r="10042" spans="1:1" x14ac:dyDescent="0.25">
      <c r="A10042"/>
    </row>
    <row r="10043" spans="1:1" x14ac:dyDescent="0.25">
      <c r="A10043"/>
    </row>
    <row r="10044" spans="1:1" x14ac:dyDescent="0.25">
      <c r="A10044"/>
    </row>
    <row r="10045" spans="1:1" x14ac:dyDescent="0.25">
      <c r="A10045"/>
    </row>
    <row r="10046" spans="1:1" x14ac:dyDescent="0.25">
      <c r="A10046"/>
    </row>
    <row r="10047" spans="1:1" x14ac:dyDescent="0.25">
      <c r="A10047"/>
    </row>
    <row r="10048" spans="1:1" x14ac:dyDescent="0.25">
      <c r="A10048"/>
    </row>
    <row r="10049" spans="1:1" x14ac:dyDescent="0.25">
      <c r="A10049"/>
    </row>
    <row r="10050" spans="1:1" x14ac:dyDescent="0.25">
      <c r="A10050"/>
    </row>
    <row r="10051" spans="1:1" x14ac:dyDescent="0.25">
      <c r="A10051"/>
    </row>
    <row r="10052" spans="1:1" x14ac:dyDescent="0.25">
      <c r="A10052"/>
    </row>
    <row r="10053" spans="1:1" x14ac:dyDescent="0.25">
      <c r="A10053"/>
    </row>
    <row r="10054" spans="1:1" x14ac:dyDescent="0.25">
      <c r="A10054"/>
    </row>
    <row r="10055" spans="1:1" x14ac:dyDescent="0.25">
      <c r="A10055"/>
    </row>
    <row r="10056" spans="1:1" x14ac:dyDescent="0.25">
      <c r="A10056"/>
    </row>
    <row r="10057" spans="1:1" x14ac:dyDescent="0.25">
      <c r="A10057"/>
    </row>
    <row r="10058" spans="1:1" x14ac:dyDescent="0.25">
      <c r="A10058"/>
    </row>
    <row r="10059" spans="1:1" x14ac:dyDescent="0.25">
      <c r="A10059"/>
    </row>
    <row r="10060" spans="1:1" x14ac:dyDescent="0.25">
      <c r="A10060"/>
    </row>
    <row r="10061" spans="1:1" x14ac:dyDescent="0.25">
      <c r="A10061"/>
    </row>
    <row r="10062" spans="1:1" x14ac:dyDescent="0.25">
      <c r="A10062"/>
    </row>
    <row r="10063" spans="1:1" x14ac:dyDescent="0.25">
      <c r="A10063"/>
    </row>
    <row r="10064" spans="1:1" x14ac:dyDescent="0.25">
      <c r="A10064"/>
    </row>
    <row r="10065" spans="1:1" x14ac:dyDescent="0.25">
      <c r="A10065"/>
    </row>
    <row r="10066" spans="1:1" x14ac:dyDescent="0.25">
      <c r="A10066"/>
    </row>
    <row r="10067" spans="1:1" x14ac:dyDescent="0.25">
      <c r="A10067"/>
    </row>
    <row r="10068" spans="1:1" x14ac:dyDescent="0.25">
      <c r="A10068"/>
    </row>
    <row r="10069" spans="1:1" x14ac:dyDescent="0.25">
      <c r="A10069"/>
    </row>
    <row r="10070" spans="1:1" x14ac:dyDescent="0.25">
      <c r="A10070"/>
    </row>
    <row r="10071" spans="1:1" x14ac:dyDescent="0.25">
      <c r="A10071"/>
    </row>
    <row r="10072" spans="1:1" x14ac:dyDescent="0.25">
      <c r="A10072"/>
    </row>
    <row r="10073" spans="1:1" x14ac:dyDescent="0.25">
      <c r="A10073"/>
    </row>
    <row r="10074" spans="1:1" x14ac:dyDescent="0.25">
      <c r="A10074"/>
    </row>
    <row r="10075" spans="1:1" x14ac:dyDescent="0.25">
      <c r="A10075"/>
    </row>
    <row r="10076" spans="1:1" x14ac:dyDescent="0.25">
      <c r="A10076"/>
    </row>
    <row r="10077" spans="1:1" x14ac:dyDescent="0.25">
      <c r="A10077"/>
    </row>
    <row r="10078" spans="1:1" x14ac:dyDescent="0.25">
      <c r="A10078"/>
    </row>
    <row r="10079" spans="1:1" x14ac:dyDescent="0.25">
      <c r="A10079"/>
    </row>
    <row r="10080" spans="1:1" x14ac:dyDescent="0.25">
      <c r="A10080"/>
    </row>
    <row r="10081" spans="1:1" x14ac:dyDescent="0.25">
      <c r="A10081"/>
    </row>
    <row r="10082" spans="1:1" x14ac:dyDescent="0.25">
      <c r="A10082"/>
    </row>
    <row r="10083" spans="1:1" x14ac:dyDescent="0.25">
      <c r="A10083"/>
    </row>
    <row r="10084" spans="1:1" x14ac:dyDescent="0.25">
      <c r="A10084"/>
    </row>
    <row r="10085" spans="1:1" x14ac:dyDescent="0.25">
      <c r="A10085"/>
    </row>
    <row r="10086" spans="1:1" x14ac:dyDescent="0.25">
      <c r="A10086"/>
    </row>
    <row r="10087" spans="1:1" x14ac:dyDescent="0.25">
      <c r="A10087"/>
    </row>
    <row r="10088" spans="1:1" x14ac:dyDescent="0.25">
      <c r="A10088"/>
    </row>
    <row r="10089" spans="1:1" x14ac:dyDescent="0.25">
      <c r="A10089"/>
    </row>
    <row r="10090" spans="1:1" x14ac:dyDescent="0.25">
      <c r="A10090"/>
    </row>
    <row r="10091" spans="1:1" x14ac:dyDescent="0.25">
      <c r="A10091"/>
    </row>
    <row r="10092" spans="1:1" x14ac:dyDescent="0.25">
      <c r="A10092"/>
    </row>
    <row r="10093" spans="1:1" x14ac:dyDescent="0.25">
      <c r="A10093"/>
    </row>
    <row r="10094" spans="1:1" x14ac:dyDescent="0.25">
      <c r="A10094"/>
    </row>
    <row r="10095" spans="1:1" x14ac:dyDescent="0.25">
      <c r="A10095"/>
    </row>
    <row r="10096" spans="1:1" x14ac:dyDescent="0.25">
      <c r="A10096"/>
    </row>
    <row r="10097" spans="1:1" x14ac:dyDescent="0.25">
      <c r="A10097"/>
    </row>
    <row r="10098" spans="1:1" x14ac:dyDescent="0.25">
      <c r="A10098"/>
    </row>
    <row r="10099" spans="1:1" x14ac:dyDescent="0.25">
      <c r="A10099"/>
    </row>
    <row r="10100" spans="1:1" x14ac:dyDescent="0.25">
      <c r="A10100"/>
    </row>
    <row r="10101" spans="1:1" x14ac:dyDescent="0.25">
      <c r="A10101"/>
    </row>
    <row r="10102" spans="1:1" x14ac:dyDescent="0.25">
      <c r="A10102"/>
    </row>
    <row r="10103" spans="1:1" x14ac:dyDescent="0.25">
      <c r="A10103"/>
    </row>
    <row r="10104" spans="1:1" x14ac:dyDescent="0.25">
      <c r="A10104"/>
    </row>
    <row r="10105" spans="1:1" x14ac:dyDescent="0.25">
      <c r="A10105"/>
    </row>
    <row r="10106" spans="1:1" x14ac:dyDescent="0.25">
      <c r="A10106"/>
    </row>
    <row r="10107" spans="1:1" x14ac:dyDescent="0.25">
      <c r="A10107"/>
    </row>
    <row r="10108" spans="1:1" x14ac:dyDescent="0.25">
      <c r="A10108"/>
    </row>
    <row r="10109" spans="1:1" x14ac:dyDescent="0.25">
      <c r="A10109"/>
    </row>
    <row r="10110" spans="1:1" x14ac:dyDescent="0.25">
      <c r="A10110"/>
    </row>
    <row r="10111" spans="1:1" x14ac:dyDescent="0.25">
      <c r="A10111"/>
    </row>
    <row r="10112" spans="1:1" x14ac:dyDescent="0.25">
      <c r="A10112"/>
    </row>
    <row r="10113" spans="1:1" x14ac:dyDescent="0.25">
      <c r="A10113"/>
    </row>
    <row r="10114" spans="1:1" x14ac:dyDescent="0.25">
      <c r="A10114"/>
    </row>
    <row r="10115" spans="1:1" x14ac:dyDescent="0.25">
      <c r="A10115"/>
    </row>
    <row r="10116" spans="1:1" x14ac:dyDescent="0.25">
      <c r="A10116"/>
    </row>
    <row r="10117" spans="1:1" x14ac:dyDescent="0.25">
      <c r="A10117"/>
    </row>
    <row r="10118" spans="1:1" x14ac:dyDescent="0.25">
      <c r="A10118"/>
    </row>
    <row r="10119" spans="1:1" x14ac:dyDescent="0.25">
      <c r="A10119"/>
    </row>
    <row r="10120" spans="1:1" x14ac:dyDescent="0.25">
      <c r="A10120"/>
    </row>
    <row r="10121" spans="1:1" x14ac:dyDescent="0.25">
      <c r="A10121"/>
    </row>
    <row r="10122" spans="1:1" x14ac:dyDescent="0.25">
      <c r="A10122"/>
    </row>
    <row r="10123" spans="1:1" x14ac:dyDescent="0.25">
      <c r="A10123"/>
    </row>
    <row r="10124" spans="1:1" x14ac:dyDescent="0.25">
      <c r="A10124"/>
    </row>
    <row r="10125" spans="1:1" x14ac:dyDescent="0.25">
      <c r="A10125"/>
    </row>
    <row r="10126" spans="1:1" x14ac:dyDescent="0.25">
      <c r="A10126"/>
    </row>
    <row r="10127" spans="1:1" x14ac:dyDescent="0.25">
      <c r="A10127"/>
    </row>
    <row r="10128" spans="1:1" x14ac:dyDescent="0.25">
      <c r="A10128"/>
    </row>
    <row r="10129" spans="1:1" x14ac:dyDescent="0.25">
      <c r="A10129"/>
    </row>
    <row r="10130" spans="1:1" x14ac:dyDescent="0.25">
      <c r="A10130"/>
    </row>
    <row r="10131" spans="1:1" x14ac:dyDescent="0.25">
      <c r="A10131"/>
    </row>
    <row r="10132" spans="1:1" x14ac:dyDescent="0.25">
      <c r="A10132"/>
    </row>
    <row r="10133" spans="1:1" x14ac:dyDescent="0.25">
      <c r="A10133"/>
    </row>
    <row r="10134" spans="1:1" x14ac:dyDescent="0.25">
      <c r="A10134"/>
    </row>
    <row r="10135" spans="1:1" x14ac:dyDescent="0.25">
      <c r="A10135"/>
    </row>
    <row r="10136" spans="1:1" x14ac:dyDescent="0.25">
      <c r="A10136"/>
    </row>
    <row r="10137" spans="1:1" x14ac:dyDescent="0.25">
      <c r="A10137"/>
    </row>
    <row r="10138" spans="1:1" x14ac:dyDescent="0.25">
      <c r="A10138"/>
    </row>
    <row r="10139" spans="1:1" x14ac:dyDescent="0.25">
      <c r="A10139"/>
    </row>
    <row r="10140" spans="1:1" x14ac:dyDescent="0.25">
      <c r="A10140"/>
    </row>
    <row r="10141" spans="1:1" x14ac:dyDescent="0.25">
      <c r="A10141"/>
    </row>
    <row r="10142" spans="1:1" x14ac:dyDescent="0.25">
      <c r="A10142"/>
    </row>
    <row r="10143" spans="1:1" x14ac:dyDescent="0.25">
      <c r="A10143"/>
    </row>
    <row r="10144" spans="1:1" x14ac:dyDescent="0.25">
      <c r="A10144"/>
    </row>
    <row r="10145" spans="1:1" x14ac:dyDescent="0.25">
      <c r="A10145"/>
    </row>
    <row r="10146" spans="1:1" x14ac:dyDescent="0.25">
      <c r="A10146"/>
    </row>
    <row r="10147" spans="1:1" x14ac:dyDescent="0.25">
      <c r="A10147"/>
    </row>
    <row r="10148" spans="1:1" x14ac:dyDescent="0.25">
      <c r="A10148"/>
    </row>
    <row r="10149" spans="1:1" x14ac:dyDescent="0.25">
      <c r="A10149"/>
    </row>
    <row r="10150" spans="1:1" x14ac:dyDescent="0.25">
      <c r="A10150"/>
    </row>
    <row r="10151" spans="1:1" x14ac:dyDescent="0.25">
      <c r="A10151"/>
    </row>
    <row r="10152" spans="1:1" x14ac:dyDescent="0.25">
      <c r="A10152"/>
    </row>
    <row r="10153" spans="1:1" x14ac:dyDescent="0.25">
      <c r="A10153"/>
    </row>
    <row r="10154" spans="1:1" x14ac:dyDescent="0.25">
      <c r="A10154"/>
    </row>
    <row r="10155" spans="1:1" x14ac:dyDescent="0.25">
      <c r="A10155"/>
    </row>
    <row r="10156" spans="1:1" x14ac:dyDescent="0.25">
      <c r="A10156"/>
    </row>
    <row r="10157" spans="1:1" x14ac:dyDescent="0.25">
      <c r="A10157"/>
    </row>
    <row r="10158" spans="1:1" x14ac:dyDescent="0.25">
      <c r="A10158"/>
    </row>
    <row r="10159" spans="1:1" x14ac:dyDescent="0.25">
      <c r="A10159"/>
    </row>
    <row r="10160" spans="1:1" x14ac:dyDescent="0.25">
      <c r="A10160"/>
    </row>
    <row r="10161" spans="1:1" x14ac:dyDescent="0.25">
      <c r="A10161"/>
    </row>
    <row r="10162" spans="1:1" x14ac:dyDescent="0.25">
      <c r="A10162"/>
    </row>
    <row r="10163" spans="1:1" x14ac:dyDescent="0.25">
      <c r="A10163"/>
    </row>
    <row r="10164" spans="1:1" x14ac:dyDescent="0.25">
      <c r="A10164"/>
    </row>
    <row r="10165" spans="1:1" x14ac:dyDescent="0.25">
      <c r="A10165"/>
    </row>
    <row r="10166" spans="1:1" x14ac:dyDescent="0.25">
      <c r="A10166"/>
    </row>
    <row r="10167" spans="1:1" x14ac:dyDescent="0.25">
      <c r="A10167"/>
    </row>
    <row r="10168" spans="1:1" x14ac:dyDescent="0.25">
      <c r="A10168"/>
    </row>
    <row r="10169" spans="1:1" x14ac:dyDescent="0.25">
      <c r="A10169"/>
    </row>
    <row r="10170" spans="1:1" x14ac:dyDescent="0.25">
      <c r="A10170"/>
    </row>
    <row r="10171" spans="1:1" x14ac:dyDescent="0.25">
      <c r="A10171"/>
    </row>
    <row r="10172" spans="1:1" x14ac:dyDescent="0.25">
      <c r="A10172"/>
    </row>
    <row r="10173" spans="1:1" x14ac:dyDescent="0.25">
      <c r="A10173"/>
    </row>
    <row r="10174" spans="1:1" x14ac:dyDescent="0.25">
      <c r="A10174"/>
    </row>
    <row r="10175" spans="1:1" x14ac:dyDescent="0.25">
      <c r="A10175"/>
    </row>
    <row r="10176" spans="1:1" x14ac:dyDescent="0.25">
      <c r="A10176"/>
    </row>
    <row r="10177" spans="1:1" x14ac:dyDescent="0.25">
      <c r="A10177"/>
    </row>
    <row r="10178" spans="1:1" x14ac:dyDescent="0.25">
      <c r="A10178"/>
    </row>
    <row r="10179" spans="1:1" x14ac:dyDescent="0.25">
      <c r="A10179"/>
    </row>
    <row r="10180" spans="1:1" x14ac:dyDescent="0.25">
      <c r="A10180"/>
    </row>
    <row r="10181" spans="1:1" x14ac:dyDescent="0.25">
      <c r="A10181"/>
    </row>
    <row r="10182" spans="1:1" x14ac:dyDescent="0.25">
      <c r="A10182"/>
    </row>
    <row r="10183" spans="1:1" x14ac:dyDescent="0.25">
      <c r="A10183"/>
    </row>
    <row r="10184" spans="1:1" x14ac:dyDescent="0.25">
      <c r="A10184"/>
    </row>
    <row r="10185" spans="1:1" x14ac:dyDescent="0.25">
      <c r="A10185"/>
    </row>
    <row r="10186" spans="1:1" x14ac:dyDescent="0.25">
      <c r="A10186"/>
    </row>
    <row r="10187" spans="1:1" x14ac:dyDescent="0.25">
      <c r="A10187"/>
    </row>
    <row r="10188" spans="1:1" x14ac:dyDescent="0.25">
      <c r="A10188"/>
    </row>
    <row r="10189" spans="1:1" x14ac:dyDescent="0.25">
      <c r="A10189"/>
    </row>
    <row r="10190" spans="1:1" x14ac:dyDescent="0.25">
      <c r="A10190"/>
    </row>
    <row r="10191" spans="1:1" x14ac:dyDescent="0.25">
      <c r="A10191"/>
    </row>
    <row r="10192" spans="1:1" x14ac:dyDescent="0.25">
      <c r="A10192"/>
    </row>
    <row r="10193" spans="1:1" x14ac:dyDescent="0.25">
      <c r="A10193"/>
    </row>
    <row r="10194" spans="1:1" x14ac:dyDescent="0.25">
      <c r="A10194"/>
    </row>
    <row r="10195" spans="1:1" x14ac:dyDescent="0.25">
      <c r="A10195"/>
    </row>
    <row r="10196" spans="1:1" x14ac:dyDescent="0.25">
      <c r="A10196"/>
    </row>
    <row r="10197" spans="1:1" x14ac:dyDescent="0.25">
      <c r="A10197"/>
    </row>
    <row r="10198" spans="1:1" x14ac:dyDescent="0.25">
      <c r="A10198"/>
    </row>
    <row r="10199" spans="1:1" x14ac:dyDescent="0.25">
      <c r="A10199"/>
    </row>
    <row r="10200" spans="1:1" x14ac:dyDescent="0.25">
      <c r="A10200"/>
    </row>
    <row r="10201" spans="1:1" x14ac:dyDescent="0.25">
      <c r="A10201"/>
    </row>
    <row r="10202" spans="1:1" x14ac:dyDescent="0.25">
      <c r="A10202"/>
    </row>
    <row r="10203" spans="1:1" x14ac:dyDescent="0.25">
      <c r="A10203"/>
    </row>
    <row r="10204" spans="1:1" x14ac:dyDescent="0.25">
      <c r="A10204"/>
    </row>
    <row r="10205" spans="1:1" x14ac:dyDescent="0.25">
      <c r="A10205"/>
    </row>
    <row r="10206" spans="1:1" x14ac:dyDescent="0.25">
      <c r="A10206"/>
    </row>
    <row r="10207" spans="1:1" x14ac:dyDescent="0.25">
      <c r="A10207"/>
    </row>
    <row r="10208" spans="1:1" x14ac:dyDescent="0.25">
      <c r="A10208"/>
    </row>
    <row r="10209" spans="1:1" x14ac:dyDescent="0.25">
      <c r="A10209"/>
    </row>
    <row r="10210" spans="1:1" x14ac:dyDescent="0.25">
      <c r="A10210"/>
    </row>
    <row r="10211" spans="1:1" x14ac:dyDescent="0.25">
      <c r="A10211"/>
    </row>
    <row r="10212" spans="1:1" x14ac:dyDescent="0.25">
      <c r="A10212"/>
    </row>
    <row r="10213" spans="1:1" x14ac:dyDescent="0.25">
      <c r="A10213"/>
    </row>
    <row r="10214" spans="1:1" x14ac:dyDescent="0.25">
      <c r="A10214"/>
    </row>
    <row r="10215" spans="1:1" x14ac:dyDescent="0.25">
      <c r="A10215"/>
    </row>
    <row r="10216" spans="1:1" x14ac:dyDescent="0.25">
      <c r="A10216"/>
    </row>
    <row r="10217" spans="1:1" x14ac:dyDescent="0.25">
      <c r="A10217"/>
    </row>
    <row r="10218" spans="1:1" x14ac:dyDescent="0.25">
      <c r="A10218"/>
    </row>
    <row r="10219" spans="1:1" x14ac:dyDescent="0.25">
      <c r="A10219"/>
    </row>
    <row r="10220" spans="1:1" x14ac:dyDescent="0.25">
      <c r="A10220"/>
    </row>
    <row r="10221" spans="1:1" x14ac:dyDescent="0.25">
      <c r="A10221"/>
    </row>
    <row r="10222" spans="1:1" x14ac:dyDescent="0.25">
      <c r="A10222"/>
    </row>
    <row r="10223" spans="1:1" x14ac:dyDescent="0.25">
      <c r="A10223"/>
    </row>
    <row r="10224" spans="1:1" x14ac:dyDescent="0.25">
      <c r="A10224"/>
    </row>
    <row r="10225" spans="1:1" x14ac:dyDescent="0.25">
      <c r="A10225"/>
    </row>
    <row r="10226" spans="1:1" x14ac:dyDescent="0.25">
      <c r="A10226"/>
    </row>
    <row r="10227" spans="1:1" x14ac:dyDescent="0.25">
      <c r="A10227"/>
    </row>
    <row r="10228" spans="1:1" x14ac:dyDescent="0.25">
      <c r="A10228"/>
    </row>
    <row r="10229" spans="1:1" x14ac:dyDescent="0.25">
      <c r="A10229"/>
    </row>
    <row r="10230" spans="1:1" x14ac:dyDescent="0.25">
      <c r="A10230"/>
    </row>
    <row r="10231" spans="1:1" x14ac:dyDescent="0.25">
      <c r="A10231"/>
    </row>
    <row r="10232" spans="1:1" x14ac:dyDescent="0.25">
      <c r="A10232"/>
    </row>
    <row r="10233" spans="1:1" x14ac:dyDescent="0.25">
      <c r="A10233"/>
    </row>
    <row r="10234" spans="1:1" x14ac:dyDescent="0.25">
      <c r="A10234"/>
    </row>
    <row r="10235" spans="1:1" x14ac:dyDescent="0.25">
      <c r="A10235"/>
    </row>
    <row r="10236" spans="1:1" x14ac:dyDescent="0.25">
      <c r="A10236"/>
    </row>
    <row r="10237" spans="1:1" x14ac:dyDescent="0.25">
      <c r="A10237"/>
    </row>
    <row r="10238" spans="1:1" x14ac:dyDescent="0.25">
      <c r="A10238"/>
    </row>
    <row r="10239" spans="1:1" x14ac:dyDescent="0.25">
      <c r="A10239"/>
    </row>
    <row r="10240" spans="1:1" x14ac:dyDescent="0.25">
      <c r="A10240"/>
    </row>
    <row r="10241" spans="1:1" x14ac:dyDescent="0.25">
      <c r="A10241"/>
    </row>
    <row r="10242" spans="1:1" x14ac:dyDescent="0.25">
      <c r="A10242"/>
    </row>
    <row r="10243" spans="1:1" x14ac:dyDescent="0.25">
      <c r="A10243"/>
    </row>
    <row r="10244" spans="1:1" x14ac:dyDescent="0.25">
      <c r="A10244"/>
    </row>
    <row r="10245" spans="1:1" x14ac:dyDescent="0.25">
      <c r="A10245"/>
    </row>
    <row r="10246" spans="1:1" x14ac:dyDescent="0.25">
      <c r="A10246"/>
    </row>
    <row r="10247" spans="1:1" x14ac:dyDescent="0.25">
      <c r="A10247"/>
    </row>
    <row r="10248" spans="1:1" x14ac:dyDescent="0.25">
      <c r="A10248"/>
    </row>
    <row r="10249" spans="1:1" x14ac:dyDescent="0.25">
      <c r="A10249"/>
    </row>
    <row r="10250" spans="1:1" x14ac:dyDescent="0.25">
      <c r="A10250"/>
    </row>
    <row r="10251" spans="1:1" x14ac:dyDescent="0.25">
      <c r="A10251"/>
    </row>
    <row r="10252" spans="1:1" x14ac:dyDescent="0.25">
      <c r="A10252"/>
    </row>
    <row r="10253" spans="1:1" x14ac:dyDescent="0.25">
      <c r="A10253"/>
    </row>
    <row r="10254" spans="1:1" x14ac:dyDescent="0.25">
      <c r="A10254"/>
    </row>
    <row r="10255" spans="1:1" x14ac:dyDescent="0.25">
      <c r="A10255"/>
    </row>
    <row r="10256" spans="1:1" x14ac:dyDescent="0.25">
      <c r="A10256"/>
    </row>
    <row r="10257" spans="1:1" x14ac:dyDescent="0.25">
      <c r="A10257"/>
    </row>
    <row r="10258" spans="1:1" x14ac:dyDescent="0.25">
      <c r="A10258"/>
    </row>
    <row r="10259" spans="1:1" x14ac:dyDescent="0.25">
      <c r="A10259"/>
    </row>
    <row r="10260" spans="1:1" x14ac:dyDescent="0.25">
      <c r="A10260"/>
    </row>
    <row r="10261" spans="1:1" x14ac:dyDescent="0.25">
      <c r="A10261"/>
    </row>
    <row r="10262" spans="1:1" x14ac:dyDescent="0.25">
      <c r="A10262"/>
    </row>
    <row r="10263" spans="1:1" x14ac:dyDescent="0.25">
      <c r="A10263"/>
    </row>
    <row r="10264" spans="1:1" x14ac:dyDescent="0.25">
      <c r="A10264"/>
    </row>
    <row r="10265" spans="1:1" x14ac:dyDescent="0.25">
      <c r="A10265"/>
    </row>
    <row r="10266" spans="1:1" x14ac:dyDescent="0.25">
      <c r="A10266"/>
    </row>
    <row r="10267" spans="1:1" x14ac:dyDescent="0.25">
      <c r="A10267"/>
    </row>
    <row r="10268" spans="1:1" x14ac:dyDescent="0.25">
      <c r="A10268"/>
    </row>
    <row r="10269" spans="1:1" x14ac:dyDescent="0.25">
      <c r="A10269"/>
    </row>
    <row r="10270" spans="1:1" x14ac:dyDescent="0.25">
      <c r="A10270"/>
    </row>
    <row r="10271" spans="1:1" x14ac:dyDescent="0.25">
      <c r="A10271"/>
    </row>
    <row r="10272" spans="1:1" x14ac:dyDescent="0.25">
      <c r="A10272"/>
    </row>
    <row r="10273" spans="1:1" x14ac:dyDescent="0.25">
      <c r="A10273"/>
    </row>
    <row r="10274" spans="1:1" x14ac:dyDescent="0.25">
      <c r="A10274"/>
    </row>
    <row r="10275" spans="1:1" x14ac:dyDescent="0.25">
      <c r="A10275"/>
    </row>
    <row r="10276" spans="1:1" x14ac:dyDescent="0.25">
      <c r="A10276"/>
    </row>
    <row r="10277" spans="1:1" x14ac:dyDescent="0.25">
      <c r="A10277"/>
    </row>
    <row r="10278" spans="1:1" x14ac:dyDescent="0.25">
      <c r="A10278"/>
    </row>
    <row r="10279" spans="1:1" x14ac:dyDescent="0.25">
      <c r="A10279"/>
    </row>
    <row r="10280" spans="1:1" x14ac:dyDescent="0.25">
      <c r="A10280"/>
    </row>
    <row r="10281" spans="1:1" x14ac:dyDescent="0.25">
      <c r="A10281"/>
    </row>
    <row r="10282" spans="1:1" x14ac:dyDescent="0.25">
      <c r="A10282"/>
    </row>
    <row r="10283" spans="1:1" x14ac:dyDescent="0.25">
      <c r="A10283"/>
    </row>
    <row r="10284" spans="1:1" x14ac:dyDescent="0.25">
      <c r="A10284"/>
    </row>
    <row r="10285" spans="1:1" x14ac:dyDescent="0.25">
      <c r="A10285"/>
    </row>
    <row r="10286" spans="1:1" x14ac:dyDescent="0.25">
      <c r="A10286"/>
    </row>
    <row r="10287" spans="1:1" x14ac:dyDescent="0.25">
      <c r="A10287"/>
    </row>
    <row r="10288" spans="1:1" x14ac:dyDescent="0.25">
      <c r="A10288"/>
    </row>
    <row r="10289" spans="1:1" x14ac:dyDescent="0.25">
      <c r="A10289"/>
    </row>
    <row r="10290" spans="1:1" x14ac:dyDescent="0.25">
      <c r="A10290"/>
    </row>
    <row r="10291" spans="1:1" x14ac:dyDescent="0.25">
      <c r="A10291"/>
    </row>
    <row r="10292" spans="1:1" x14ac:dyDescent="0.25">
      <c r="A10292"/>
    </row>
    <row r="10293" spans="1:1" x14ac:dyDescent="0.25">
      <c r="A10293"/>
    </row>
    <row r="10294" spans="1:1" x14ac:dyDescent="0.25">
      <c r="A10294"/>
    </row>
    <row r="10295" spans="1:1" x14ac:dyDescent="0.25">
      <c r="A10295"/>
    </row>
    <row r="10296" spans="1:1" x14ac:dyDescent="0.25">
      <c r="A10296"/>
    </row>
    <row r="10297" spans="1:1" x14ac:dyDescent="0.25">
      <c r="A10297"/>
    </row>
    <row r="10298" spans="1:1" x14ac:dyDescent="0.25">
      <c r="A10298"/>
    </row>
    <row r="10299" spans="1:1" x14ac:dyDescent="0.25">
      <c r="A10299"/>
    </row>
    <row r="10300" spans="1:1" x14ac:dyDescent="0.25">
      <c r="A10300"/>
    </row>
    <row r="10301" spans="1:1" x14ac:dyDescent="0.25">
      <c r="A10301"/>
    </row>
    <row r="10302" spans="1:1" x14ac:dyDescent="0.25">
      <c r="A10302"/>
    </row>
    <row r="10303" spans="1:1" x14ac:dyDescent="0.25">
      <c r="A10303"/>
    </row>
    <row r="10304" spans="1:1" x14ac:dyDescent="0.25">
      <c r="A10304"/>
    </row>
    <row r="10305" spans="1:1" x14ac:dyDescent="0.25">
      <c r="A10305"/>
    </row>
    <row r="10306" spans="1:1" x14ac:dyDescent="0.25">
      <c r="A10306"/>
    </row>
    <row r="10307" spans="1:1" x14ac:dyDescent="0.25">
      <c r="A10307"/>
    </row>
    <row r="10308" spans="1:1" x14ac:dyDescent="0.25">
      <c r="A10308"/>
    </row>
    <row r="10309" spans="1:1" x14ac:dyDescent="0.25">
      <c r="A10309"/>
    </row>
    <row r="10310" spans="1:1" x14ac:dyDescent="0.25">
      <c r="A10310"/>
    </row>
    <row r="10311" spans="1:1" x14ac:dyDescent="0.25">
      <c r="A10311"/>
    </row>
    <row r="10312" spans="1:1" x14ac:dyDescent="0.25">
      <c r="A10312"/>
    </row>
    <row r="10313" spans="1:1" x14ac:dyDescent="0.25">
      <c r="A10313"/>
    </row>
    <row r="10314" spans="1:1" x14ac:dyDescent="0.25">
      <c r="A10314"/>
    </row>
    <row r="10315" spans="1:1" x14ac:dyDescent="0.25">
      <c r="A10315"/>
    </row>
    <row r="10316" spans="1:1" x14ac:dyDescent="0.25">
      <c r="A10316"/>
    </row>
    <row r="10317" spans="1:1" x14ac:dyDescent="0.25">
      <c r="A10317"/>
    </row>
    <row r="10318" spans="1:1" x14ac:dyDescent="0.25">
      <c r="A10318"/>
    </row>
    <row r="10319" spans="1:1" x14ac:dyDescent="0.25">
      <c r="A10319"/>
    </row>
    <row r="10320" spans="1:1" x14ac:dyDescent="0.25">
      <c r="A10320"/>
    </row>
    <row r="10321" spans="1:1" x14ac:dyDescent="0.25">
      <c r="A10321"/>
    </row>
    <row r="10322" spans="1:1" x14ac:dyDescent="0.25">
      <c r="A10322"/>
    </row>
    <row r="10323" spans="1:1" x14ac:dyDescent="0.25">
      <c r="A10323"/>
    </row>
    <row r="10324" spans="1:1" x14ac:dyDescent="0.25">
      <c r="A10324"/>
    </row>
    <row r="10325" spans="1:1" x14ac:dyDescent="0.25">
      <c r="A10325"/>
    </row>
    <row r="10326" spans="1:1" x14ac:dyDescent="0.25">
      <c r="A10326"/>
    </row>
    <row r="10327" spans="1:1" x14ac:dyDescent="0.25">
      <c r="A10327"/>
    </row>
    <row r="10328" spans="1:1" x14ac:dyDescent="0.25">
      <c r="A10328"/>
    </row>
    <row r="10329" spans="1:1" x14ac:dyDescent="0.25">
      <c r="A10329"/>
    </row>
    <row r="10330" spans="1:1" x14ac:dyDescent="0.25">
      <c r="A10330"/>
    </row>
    <row r="10331" spans="1:1" x14ac:dyDescent="0.25">
      <c r="A10331"/>
    </row>
    <row r="10332" spans="1:1" x14ac:dyDescent="0.25">
      <c r="A10332"/>
    </row>
    <row r="10333" spans="1:1" x14ac:dyDescent="0.25">
      <c r="A10333"/>
    </row>
    <row r="10334" spans="1:1" x14ac:dyDescent="0.25">
      <c r="A10334"/>
    </row>
    <row r="10335" spans="1:1" x14ac:dyDescent="0.25">
      <c r="A10335"/>
    </row>
    <row r="10336" spans="1:1" x14ac:dyDescent="0.25">
      <c r="A10336"/>
    </row>
    <row r="10337" spans="1:1" x14ac:dyDescent="0.25">
      <c r="A10337"/>
    </row>
    <row r="10338" spans="1:1" x14ac:dyDescent="0.25">
      <c r="A10338"/>
    </row>
    <row r="10339" spans="1:1" x14ac:dyDescent="0.25">
      <c r="A10339"/>
    </row>
    <row r="10340" spans="1:1" x14ac:dyDescent="0.25">
      <c r="A10340"/>
    </row>
    <row r="10341" spans="1:1" x14ac:dyDescent="0.25">
      <c r="A10341"/>
    </row>
    <row r="10342" spans="1:1" x14ac:dyDescent="0.25">
      <c r="A10342"/>
    </row>
    <row r="10343" spans="1:1" x14ac:dyDescent="0.25">
      <c r="A10343"/>
    </row>
    <row r="10344" spans="1:1" x14ac:dyDescent="0.25">
      <c r="A10344"/>
    </row>
    <row r="10345" spans="1:1" x14ac:dyDescent="0.25">
      <c r="A10345"/>
    </row>
    <row r="10346" spans="1:1" x14ac:dyDescent="0.25">
      <c r="A10346"/>
    </row>
    <row r="10347" spans="1:1" x14ac:dyDescent="0.25">
      <c r="A10347"/>
    </row>
    <row r="10348" spans="1:1" x14ac:dyDescent="0.25">
      <c r="A10348"/>
    </row>
    <row r="10349" spans="1:1" x14ac:dyDescent="0.25">
      <c r="A10349"/>
    </row>
    <row r="10350" spans="1:1" x14ac:dyDescent="0.25">
      <c r="A10350"/>
    </row>
    <row r="10351" spans="1:1" x14ac:dyDescent="0.25">
      <c r="A10351"/>
    </row>
    <row r="10352" spans="1:1" x14ac:dyDescent="0.25">
      <c r="A10352"/>
    </row>
    <row r="10353" spans="1:1" x14ac:dyDescent="0.25">
      <c r="A10353"/>
    </row>
    <row r="10354" spans="1:1" x14ac:dyDescent="0.25">
      <c r="A10354"/>
    </row>
    <row r="10355" spans="1:1" x14ac:dyDescent="0.25">
      <c r="A10355"/>
    </row>
    <row r="10356" spans="1:1" x14ac:dyDescent="0.25">
      <c r="A10356"/>
    </row>
    <row r="10357" spans="1:1" x14ac:dyDescent="0.25">
      <c r="A10357"/>
    </row>
    <row r="10358" spans="1:1" x14ac:dyDescent="0.25">
      <c r="A10358"/>
    </row>
    <row r="10359" spans="1:1" x14ac:dyDescent="0.25">
      <c r="A10359"/>
    </row>
    <row r="10360" spans="1:1" x14ac:dyDescent="0.25">
      <c r="A10360"/>
    </row>
    <row r="10361" spans="1:1" x14ac:dyDescent="0.25">
      <c r="A10361"/>
    </row>
    <row r="10362" spans="1:1" x14ac:dyDescent="0.25">
      <c r="A10362"/>
    </row>
    <row r="10363" spans="1:1" x14ac:dyDescent="0.25">
      <c r="A10363"/>
    </row>
    <row r="10364" spans="1:1" x14ac:dyDescent="0.25">
      <c r="A10364"/>
    </row>
    <row r="10365" spans="1:1" x14ac:dyDescent="0.25">
      <c r="A10365"/>
    </row>
    <row r="10366" spans="1:1" x14ac:dyDescent="0.25">
      <c r="A10366"/>
    </row>
    <row r="10367" spans="1:1" x14ac:dyDescent="0.25">
      <c r="A10367"/>
    </row>
    <row r="10368" spans="1:1" x14ac:dyDescent="0.25">
      <c r="A10368"/>
    </row>
    <row r="10369" spans="1:1" x14ac:dyDescent="0.25">
      <c r="A10369"/>
    </row>
    <row r="10370" spans="1:1" x14ac:dyDescent="0.25">
      <c r="A10370"/>
    </row>
    <row r="10371" spans="1:1" x14ac:dyDescent="0.25">
      <c r="A10371"/>
    </row>
    <row r="10372" spans="1:1" x14ac:dyDescent="0.25">
      <c r="A10372"/>
    </row>
    <row r="10373" spans="1:1" x14ac:dyDescent="0.25">
      <c r="A10373"/>
    </row>
    <row r="10374" spans="1:1" x14ac:dyDescent="0.25">
      <c r="A10374"/>
    </row>
    <row r="10375" spans="1:1" x14ac:dyDescent="0.25">
      <c r="A10375"/>
    </row>
    <row r="10376" spans="1:1" x14ac:dyDescent="0.25">
      <c r="A10376"/>
    </row>
    <row r="10377" spans="1:1" x14ac:dyDescent="0.25">
      <c r="A10377"/>
    </row>
    <row r="10378" spans="1:1" x14ac:dyDescent="0.25">
      <c r="A10378"/>
    </row>
    <row r="10379" spans="1:1" x14ac:dyDescent="0.25">
      <c r="A10379"/>
    </row>
    <row r="10380" spans="1:1" x14ac:dyDescent="0.25">
      <c r="A10380"/>
    </row>
    <row r="10381" spans="1:1" x14ac:dyDescent="0.25">
      <c r="A10381"/>
    </row>
    <row r="10382" spans="1:1" x14ac:dyDescent="0.25">
      <c r="A10382"/>
    </row>
    <row r="10383" spans="1:1" x14ac:dyDescent="0.25">
      <c r="A10383"/>
    </row>
    <row r="10384" spans="1:1" x14ac:dyDescent="0.25">
      <c r="A10384"/>
    </row>
    <row r="10385" spans="1:1" x14ac:dyDescent="0.25">
      <c r="A10385"/>
    </row>
    <row r="10386" spans="1:1" x14ac:dyDescent="0.25">
      <c r="A10386"/>
    </row>
    <row r="10387" spans="1:1" x14ac:dyDescent="0.25">
      <c r="A10387"/>
    </row>
    <row r="10388" spans="1:1" x14ac:dyDescent="0.25">
      <c r="A10388"/>
    </row>
    <row r="10389" spans="1:1" x14ac:dyDescent="0.25">
      <c r="A10389"/>
    </row>
    <row r="10390" spans="1:1" x14ac:dyDescent="0.25">
      <c r="A10390"/>
    </row>
    <row r="10391" spans="1:1" x14ac:dyDescent="0.25">
      <c r="A10391"/>
    </row>
    <row r="10392" spans="1:1" x14ac:dyDescent="0.25">
      <c r="A10392"/>
    </row>
    <row r="10393" spans="1:1" x14ac:dyDescent="0.25">
      <c r="A10393"/>
    </row>
    <row r="10394" spans="1:1" x14ac:dyDescent="0.25">
      <c r="A10394"/>
    </row>
    <row r="10395" spans="1:1" x14ac:dyDescent="0.25">
      <c r="A10395"/>
    </row>
    <row r="10396" spans="1:1" x14ac:dyDescent="0.25">
      <c r="A10396"/>
    </row>
    <row r="10397" spans="1:1" x14ac:dyDescent="0.25">
      <c r="A10397"/>
    </row>
    <row r="10398" spans="1:1" x14ac:dyDescent="0.25">
      <c r="A10398"/>
    </row>
    <row r="10399" spans="1:1" x14ac:dyDescent="0.25">
      <c r="A10399"/>
    </row>
    <row r="10400" spans="1:1" x14ac:dyDescent="0.25">
      <c r="A10400"/>
    </row>
    <row r="10401" spans="1:1" x14ac:dyDescent="0.25">
      <c r="A10401"/>
    </row>
    <row r="10402" spans="1:1" x14ac:dyDescent="0.25">
      <c r="A10402"/>
    </row>
    <row r="10403" spans="1:1" x14ac:dyDescent="0.25">
      <c r="A10403"/>
    </row>
    <row r="10404" spans="1:1" x14ac:dyDescent="0.25">
      <c r="A10404"/>
    </row>
    <row r="10405" spans="1:1" x14ac:dyDescent="0.25">
      <c r="A10405"/>
    </row>
    <row r="10406" spans="1:1" x14ac:dyDescent="0.25">
      <c r="A10406"/>
    </row>
    <row r="10407" spans="1:1" x14ac:dyDescent="0.25">
      <c r="A10407"/>
    </row>
    <row r="10408" spans="1:1" x14ac:dyDescent="0.25">
      <c r="A10408"/>
    </row>
    <row r="10409" spans="1:1" x14ac:dyDescent="0.25">
      <c r="A10409"/>
    </row>
    <row r="10410" spans="1:1" x14ac:dyDescent="0.25">
      <c r="A10410"/>
    </row>
    <row r="10411" spans="1:1" x14ac:dyDescent="0.25">
      <c r="A10411"/>
    </row>
    <row r="10412" spans="1:1" x14ac:dyDescent="0.25">
      <c r="A10412"/>
    </row>
    <row r="10413" spans="1:1" x14ac:dyDescent="0.25">
      <c r="A10413"/>
    </row>
    <row r="10414" spans="1:1" x14ac:dyDescent="0.25">
      <c r="A10414"/>
    </row>
    <row r="10415" spans="1:1" x14ac:dyDescent="0.25">
      <c r="A10415"/>
    </row>
    <row r="10416" spans="1:1" x14ac:dyDescent="0.25">
      <c r="A10416"/>
    </row>
    <row r="10417" spans="1:1" x14ac:dyDescent="0.25">
      <c r="A10417"/>
    </row>
    <row r="10418" spans="1:1" x14ac:dyDescent="0.25">
      <c r="A10418"/>
    </row>
    <row r="10419" spans="1:1" x14ac:dyDescent="0.25">
      <c r="A10419"/>
    </row>
    <row r="10420" spans="1:1" x14ac:dyDescent="0.25">
      <c r="A10420"/>
    </row>
    <row r="10421" spans="1:1" x14ac:dyDescent="0.25">
      <c r="A10421"/>
    </row>
    <row r="10422" spans="1:1" x14ac:dyDescent="0.25">
      <c r="A10422"/>
    </row>
    <row r="10423" spans="1:1" x14ac:dyDescent="0.25">
      <c r="A10423"/>
    </row>
    <row r="10424" spans="1:1" x14ac:dyDescent="0.25">
      <c r="A10424"/>
    </row>
    <row r="10425" spans="1:1" x14ac:dyDescent="0.25">
      <c r="A10425"/>
    </row>
    <row r="10426" spans="1:1" x14ac:dyDescent="0.25">
      <c r="A10426"/>
    </row>
    <row r="10427" spans="1:1" x14ac:dyDescent="0.25">
      <c r="A10427"/>
    </row>
    <row r="10428" spans="1:1" x14ac:dyDescent="0.25">
      <c r="A10428"/>
    </row>
    <row r="10429" spans="1:1" x14ac:dyDescent="0.25">
      <c r="A10429"/>
    </row>
    <row r="10430" spans="1:1" x14ac:dyDescent="0.25">
      <c r="A10430"/>
    </row>
    <row r="10431" spans="1:1" x14ac:dyDescent="0.25">
      <c r="A10431"/>
    </row>
    <row r="10432" spans="1:1" x14ac:dyDescent="0.25">
      <c r="A10432"/>
    </row>
    <row r="10433" spans="1:1" x14ac:dyDescent="0.25">
      <c r="A10433"/>
    </row>
    <row r="10434" spans="1:1" x14ac:dyDescent="0.25">
      <c r="A10434"/>
    </row>
    <row r="10435" spans="1:1" x14ac:dyDescent="0.25">
      <c r="A10435"/>
    </row>
    <row r="10436" spans="1:1" x14ac:dyDescent="0.25">
      <c r="A10436"/>
    </row>
    <row r="10437" spans="1:1" x14ac:dyDescent="0.25">
      <c r="A10437"/>
    </row>
    <row r="10438" spans="1:1" x14ac:dyDescent="0.25">
      <c r="A10438"/>
    </row>
    <row r="10439" spans="1:1" x14ac:dyDescent="0.25">
      <c r="A10439"/>
    </row>
    <row r="10440" spans="1:1" x14ac:dyDescent="0.25">
      <c r="A10440"/>
    </row>
    <row r="10441" spans="1:1" x14ac:dyDescent="0.25">
      <c r="A10441"/>
    </row>
    <row r="10442" spans="1:1" x14ac:dyDescent="0.25">
      <c r="A10442"/>
    </row>
    <row r="10443" spans="1:1" x14ac:dyDescent="0.25">
      <c r="A10443"/>
    </row>
    <row r="10444" spans="1:1" x14ac:dyDescent="0.25">
      <c r="A10444"/>
    </row>
    <row r="10445" spans="1:1" x14ac:dyDescent="0.25">
      <c r="A10445"/>
    </row>
    <row r="10446" spans="1:1" x14ac:dyDescent="0.25">
      <c r="A10446"/>
    </row>
    <row r="10447" spans="1:1" x14ac:dyDescent="0.25">
      <c r="A10447"/>
    </row>
    <row r="10448" spans="1:1" x14ac:dyDescent="0.25">
      <c r="A10448"/>
    </row>
    <row r="10449" spans="1:1" x14ac:dyDescent="0.25">
      <c r="A10449"/>
    </row>
    <row r="10450" spans="1:1" x14ac:dyDescent="0.25">
      <c r="A10450"/>
    </row>
    <row r="10451" spans="1:1" x14ac:dyDescent="0.25">
      <c r="A10451"/>
    </row>
    <row r="10452" spans="1:1" x14ac:dyDescent="0.25">
      <c r="A10452"/>
    </row>
    <row r="10453" spans="1:1" x14ac:dyDescent="0.25">
      <c r="A10453"/>
    </row>
    <row r="10454" spans="1:1" x14ac:dyDescent="0.25">
      <c r="A10454"/>
    </row>
    <row r="10455" spans="1:1" x14ac:dyDescent="0.25">
      <c r="A10455"/>
    </row>
    <row r="10456" spans="1:1" x14ac:dyDescent="0.25">
      <c r="A10456"/>
    </row>
    <row r="10457" spans="1:1" x14ac:dyDescent="0.25">
      <c r="A10457"/>
    </row>
    <row r="10458" spans="1:1" x14ac:dyDescent="0.25">
      <c r="A10458"/>
    </row>
    <row r="10459" spans="1:1" x14ac:dyDescent="0.25">
      <c r="A10459"/>
    </row>
    <row r="10460" spans="1:1" x14ac:dyDescent="0.25">
      <c r="A10460"/>
    </row>
    <row r="10461" spans="1:1" x14ac:dyDescent="0.25">
      <c r="A10461"/>
    </row>
    <row r="10462" spans="1:1" x14ac:dyDescent="0.25">
      <c r="A10462"/>
    </row>
    <row r="10463" spans="1:1" x14ac:dyDescent="0.25">
      <c r="A10463"/>
    </row>
    <row r="10464" spans="1:1" x14ac:dyDescent="0.25">
      <c r="A10464"/>
    </row>
    <row r="10465" spans="1:1" x14ac:dyDescent="0.25">
      <c r="A10465"/>
    </row>
    <row r="10466" spans="1:1" x14ac:dyDescent="0.25">
      <c r="A10466"/>
    </row>
    <row r="10467" spans="1:1" x14ac:dyDescent="0.25">
      <c r="A10467"/>
    </row>
    <row r="10468" spans="1:1" x14ac:dyDescent="0.25">
      <c r="A10468"/>
    </row>
    <row r="10469" spans="1:1" x14ac:dyDescent="0.25">
      <c r="A10469"/>
    </row>
    <row r="10470" spans="1:1" x14ac:dyDescent="0.25">
      <c r="A10470"/>
    </row>
    <row r="10471" spans="1:1" x14ac:dyDescent="0.25">
      <c r="A10471"/>
    </row>
    <row r="10472" spans="1:1" x14ac:dyDescent="0.25">
      <c r="A10472"/>
    </row>
    <row r="10473" spans="1:1" x14ac:dyDescent="0.25">
      <c r="A10473"/>
    </row>
    <row r="10474" spans="1:1" x14ac:dyDescent="0.25">
      <c r="A10474"/>
    </row>
    <row r="10475" spans="1:1" x14ac:dyDescent="0.25">
      <c r="A10475"/>
    </row>
    <row r="10476" spans="1:1" x14ac:dyDescent="0.25">
      <c r="A10476"/>
    </row>
    <row r="10477" spans="1:1" x14ac:dyDescent="0.25">
      <c r="A10477"/>
    </row>
    <row r="10478" spans="1:1" x14ac:dyDescent="0.25">
      <c r="A10478"/>
    </row>
    <row r="10479" spans="1:1" x14ac:dyDescent="0.25">
      <c r="A10479"/>
    </row>
    <row r="10480" spans="1:1" x14ac:dyDescent="0.25">
      <c r="A10480"/>
    </row>
    <row r="10481" spans="1:1" x14ac:dyDescent="0.25">
      <c r="A10481"/>
    </row>
    <row r="10482" spans="1:1" x14ac:dyDescent="0.25">
      <c r="A10482"/>
    </row>
    <row r="10483" spans="1:1" x14ac:dyDescent="0.25">
      <c r="A10483"/>
    </row>
    <row r="10484" spans="1:1" x14ac:dyDescent="0.25">
      <c r="A10484"/>
    </row>
    <row r="10485" spans="1:1" x14ac:dyDescent="0.25">
      <c r="A10485"/>
    </row>
    <row r="10486" spans="1:1" x14ac:dyDescent="0.25">
      <c r="A10486"/>
    </row>
    <row r="10487" spans="1:1" x14ac:dyDescent="0.25">
      <c r="A10487"/>
    </row>
    <row r="10488" spans="1:1" x14ac:dyDescent="0.25">
      <c r="A10488"/>
    </row>
    <row r="10489" spans="1:1" x14ac:dyDescent="0.25">
      <c r="A10489"/>
    </row>
    <row r="10490" spans="1:1" x14ac:dyDescent="0.25">
      <c r="A10490"/>
    </row>
    <row r="10491" spans="1:1" x14ac:dyDescent="0.25">
      <c r="A10491"/>
    </row>
    <row r="10492" spans="1:1" x14ac:dyDescent="0.25">
      <c r="A10492"/>
    </row>
    <row r="10493" spans="1:1" x14ac:dyDescent="0.25">
      <c r="A10493"/>
    </row>
    <row r="10494" spans="1:1" x14ac:dyDescent="0.25">
      <c r="A10494"/>
    </row>
    <row r="10495" spans="1:1" x14ac:dyDescent="0.25">
      <c r="A10495"/>
    </row>
    <row r="10496" spans="1:1" x14ac:dyDescent="0.25">
      <c r="A10496"/>
    </row>
    <row r="10497" spans="1:1" x14ac:dyDescent="0.25">
      <c r="A10497"/>
    </row>
    <row r="10498" spans="1:1" x14ac:dyDescent="0.25">
      <c r="A10498"/>
    </row>
    <row r="10499" spans="1:1" x14ac:dyDescent="0.25">
      <c r="A10499"/>
    </row>
    <row r="10500" spans="1:1" x14ac:dyDescent="0.25">
      <c r="A10500"/>
    </row>
    <row r="10501" spans="1:1" x14ac:dyDescent="0.25">
      <c r="A10501"/>
    </row>
    <row r="10502" spans="1:1" x14ac:dyDescent="0.25">
      <c r="A10502"/>
    </row>
    <row r="10503" spans="1:1" x14ac:dyDescent="0.25">
      <c r="A10503"/>
    </row>
    <row r="10504" spans="1:1" x14ac:dyDescent="0.25">
      <c r="A10504"/>
    </row>
    <row r="10505" spans="1:1" x14ac:dyDescent="0.25">
      <c r="A10505"/>
    </row>
    <row r="10506" spans="1:1" x14ac:dyDescent="0.25">
      <c r="A10506"/>
    </row>
    <row r="10507" spans="1:1" x14ac:dyDescent="0.25">
      <c r="A10507"/>
    </row>
    <row r="10508" spans="1:1" x14ac:dyDescent="0.25">
      <c r="A10508"/>
    </row>
    <row r="10509" spans="1:1" x14ac:dyDescent="0.25">
      <c r="A10509"/>
    </row>
    <row r="10510" spans="1:1" x14ac:dyDescent="0.25">
      <c r="A10510"/>
    </row>
    <row r="10511" spans="1:1" x14ac:dyDescent="0.25">
      <c r="A10511"/>
    </row>
    <row r="10512" spans="1:1" x14ac:dyDescent="0.25">
      <c r="A10512"/>
    </row>
    <row r="10513" spans="1:1" x14ac:dyDescent="0.25">
      <c r="A10513"/>
    </row>
    <row r="10514" spans="1:1" x14ac:dyDescent="0.25">
      <c r="A10514"/>
    </row>
    <row r="10515" spans="1:1" x14ac:dyDescent="0.25">
      <c r="A10515"/>
    </row>
    <row r="10516" spans="1:1" x14ac:dyDescent="0.25">
      <c r="A10516"/>
    </row>
    <row r="10517" spans="1:1" x14ac:dyDescent="0.25">
      <c r="A10517"/>
    </row>
    <row r="10518" spans="1:1" x14ac:dyDescent="0.25">
      <c r="A10518"/>
    </row>
    <row r="10519" spans="1:1" x14ac:dyDescent="0.25">
      <c r="A10519"/>
    </row>
    <row r="10520" spans="1:1" x14ac:dyDescent="0.25">
      <c r="A10520"/>
    </row>
    <row r="10521" spans="1:1" x14ac:dyDescent="0.25">
      <c r="A10521"/>
    </row>
    <row r="10522" spans="1:1" x14ac:dyDescent="0.25">
      <c r="A10522"/>
    </row>
    <row r="10523" spans="1:1" x14ac:dyDescent="0.25">
      <c r="A10523"/>
    </row>
    <row r="10524" spans="1:1" x14ac:dyDescent="0.25">
      <c r="A10524"/>
    </row>
    <row r="10525" spans="1:1" x14ac:dyDescent="0.25">
      <c r="A10525"/>
    </row>
    <row r="10526" spans="1:1" x14ac:dyDescent="0.25">
      <c r="A10526"/>
    </row>
    <row r="10527" spans="1:1" x14ac:dyDescent="0.25">
      <c r="A10527"/>
    </row>
    <row r="10528" spans="1:1" x14ac:dyDescent="0.25">
      <c r="A10528"/>
    </row>
    <row r="10529" spans="1:1" x14ac:dyDescent="0.25">
      <c r="A10529"/>
    </row>
    <row r="10530" spans="1:1" x14ac:dyDescent="0.25">
      <c r="A10530"/>
    </row>
    <row r="10531" spans="1:1" x14ac:dyDescent="0.25">
      <c r="A10531"/>
    </row>
    <row r="10532" spans="1:1" x14ac:dyDescent="0.25">
      <c r="A10532"/>
    </row>
    <row r="10533" spans="1:1" x14ac:dyDescent="0.25">
      <c r="A10533"/>
    </row>
    <row r="10534" spans="1:1" x14ac:dyDescent="0.25">
      <c r="A10534"/>
    </row>
    <row r="10535" spans="1:1" x14ac:dyDescent="0.25">
      <c r="A10535"/>
    </row>
    <row r="10536" spans="1:1" x14ac:dyDescent="0.25">
      <c r="A10536"/>
    </row>
    <row r="10537" spans="1:1" x14ac:dyDescent="0.25">
      <c r="A10537"/>
    </row>
    <row r="10538" spans="1:1" x14ac:dyDescent="0.25">
      <c r="A10538"/>
    </row>
    <row r="10539" spans="1:1" x14ac:dyDescent="0.25">
      <c r="A10539"/>
    </row>
    <row r="10540" spans="1:1" x14ac:dyDescent="0.25">
      <c r="A10540"/>
    </row>
    <row r="10541" spans="1:1" x14ac:dyDescent="0.25">
      <c r="A10541"/>
    </row>
    <row r="10542" spans="1:1" x14ac:dyDescent="0.25">
      <c r="A10542"/>
    </row>
    <row r="10543" spans="1:1" x14ac:dyDescent="0.25">
      <c r="A10543"/>
    </row>
    <row r="10544" spans="1:1" x14ac:dyDescent="0.25">
      <c r="A10544"/>
    </row>
    <row r="10545" spans="1:1" x14ac:dyDescent="0.25">
      <c r="A10545"/>
    </row>
    <row r="10546" spans="1:1" x14ac:dyDescent="0.25">
      <c r="A10546"/>
    </row>
    <row r="10547" spans="1:1" x14ac:dyDescent="0.25">
      <c r="A10547"/>
    </row>
    <row r="10548" spans="1:1" x14ac:dyDescent="0.25">
      <c r="A10548"/>
    </row>
    <row r="10549" spans="1:1" x14ac:dyDescent="0.25">
      <c r="A10549"/>
    </row>
    <row r="10550" spans="1:1" x14ac:dyDescent="0.25">
      <c r="A10550"/>
    </row>
    <row r="10551" spans="1:1" x14ac:dyDescent="0.25">
      <c r="A10551"/>
    </row>
    <row r="10552" spans="1:1" x14ac:dyDescent="0.25">
      <c r="A10552"/>
    </row>
    <row r="10553" spans="1:1" x14ac:dyDescent="0.25">
      <c r="A10553"/>
    </row>
    <row r="10554" spans="1:1" x14ac:dyDescent="0.25">
      <c r="A10554"/>
    </row>
    <row r="10555" spans="1:1" x14ac:dyDescent="0.25">
      <c r="A10555"/>
    </row>
    <row r="10556" spans="1:1" x14ac:dyDescent="0.25">
      <c r="A10556"/>
    </row>
    <row r="10557" spans="1:1" x14ac:dyDescent="0.25">
      <c r="A10557"/>
    </row>
    <row r="10558" spans="1:1" x14ac:dyDescent="0.25">
      <c r="A10558"/>
    </row>
    <row r="10559" spans="1:1" x14ac:dyDescent="0.25">
      <c r="A10559"/>
    </row>
    <row r="10560" spans="1:1" x14ac:dyDescent="0.25">
      <c r="A10560"/>
    </row>
    <row r="10561" spans="1:1" x14ac:dyDescent="0.25">
      <c r="A10561"/>
    </row>
    <row r="10562" spans="1:1" x14ac:dyDescent="0.25">
      <c r="A10562"/>
    </row>
    <row r="10563" spans="1:1" x14ac:dyDescent="0.25">
      <c r="A10563"/>
    </row>
    <row r="10564" spans="1:1" x14ac:dyDescent="0.25">
      <c r="A10564"/>
    </row>
    <row r="10565" spans="1:1" x14ac:dyDescent="0.25">
      <c r="A10565"/>
    </row>
    <row r="10566" spans="1:1" x14ac:dyDescent="0.25">
      <c r="A10566"/>
    </row>
    <row r="10567" spans="1:1" x14ac:dyDescent="0.25">
      <c r="A10567"/>
    </row>
    <row r="10568" spans="1:1" x14ac:dyDescent="0.25">
      <c r="A10568"/>
    </row>
    <row r="10569" spans="1:1" x14ac:dyDescent="0.25">
      <c r="A10569"/>
    </row>
    <row r="10570" spans="1:1" x14ac:dyDescent="0.25">
      <c r="A10570"/>
    </row>
    <row r="10571" spans="1:1" x14ac:dyDescent="0.25">
      <c r="A10571"/>
    </row>
    <row r="10572" spans="1:1" x14ac:dyDescent="0.25">
      <c r="A10572"/>
    </row>
    <row r="10573" spans="1:1" x14ac:dyDescent="0.25">
      <c r="A10573"/>
    </row>
    <row r="10574" spans="1:1" x14ac:dyDescent="0.25">
      <c r="A10574"/>
    </row>
    <row r="10575" spans="1:1" x14ac:dyDescent="0.25">
      <c r="A10575"/>
    </row>
    <row r="10576" spans="1:1" x14ac:dyDescent="0.25">
      <c r="A10576"/>
    </row>
    <row r="10577" spans="1:1" x14ac:dyDescent="0.25">
      <c r="A10577"/>
    </row>
    <row r="10578" spans="1:1" x14ac:dyDescent="0.25">
      <c r="A10578"/>
    </row>
    <row r="10579" spans="1:1" x14ac:dyDescent="0.25">
      <c r="A10579"/>
    </row>
    <row r="10580" spans="1:1" x14ac:dyDescent="0.25">
      <c r="A10580"/>
    </row>
    <row r="10581" spans="1:1" x14ac:dyDescent="0.25">
      <c r="A10581"/>
    </row>
    <row r="10582" spans="1:1" x14ac:dyDescent="0.25">
      <c r="A10582"/>
    </row>
    <row r="10583" spans="1:1" x14ac:dyDescent="0.25">
      <c r="A10583"/>
    </row>
    <row r="10584" spans="1:1" x14ac:dyDescent="0.25">
      <c r="A10584"/>
    </row>
    <row r="10585" spans="1:1" x14ac:dyDescent="0.25">
      <c r="A10585"/>
    </row>
    <row r="10586" spans="1:1" x14ac:dyDescent="0.25">
      <c r="A10586"/>
    </row>
    <row r="10587" spans="1:1" x14ac:dyDescent="0.25">
      <c r="A10587"/>
    </row>
    <row r="10588" spans="1:1" x14ac:dyDescent="0.25">
      <c r="A10588"/>
    </row>
    <row r="10589" spans="1:1" x14ac:dyDescent="0.25">
      <c r="A10589"/>
    </row>
    <row r="10590" spans="1:1" x14ac:dyDescent="0.25">
      <c r="A10590"/>
    </row>
    <row r="10591" spans="1:1" x14ac:dyDescent="0.25">
      <c r="A10591"/>
    </row>
    <row r="10592" spans="1:1" x14ac:dyDescent="0.25">
      <c r="A10592"/>
    </row>
    <row r="10593" spans="1:1" x14ac:dyDescent="0.25">
      <c r="A10593"/>
    </row>
    <row r="10594" spans="1:1" x14ac:dyDescent="0.25">
      <c r="A10594"/>
    </row>
    <row r="10595" spans="1:1" x14ac:dyDescent="0.25">
      <c r="A10595"/>
    </row>
    <row r="10596" spans="1:1" x14ac:dyDescent="0.25">
      <c r="A10596"/>
    </row>
    <row r="10597" spans="1:1" x14ac:dyDescent="0.25">
      <c r="A10597"/>
    </row>
    <row r="10598" spans="1:1" x14ac:dyDescent="0.25">
      <c r="A10598"/>
    </row>
    <row r="10599" spans="1:1" x14ac:dyDescent="0.25">
      <c r="A10599"/>
    </row>
    <row r="10600" spans="1:1" x14ac:dyDescent="0.25">
      <c r="A10600"/>
    </row>
    <row r="10601" spans="1:1" x14ac:dyDescent="0.25">
      <c r="A10601"/>
    </row>
    <row r="10602" spans="1:1" x14ac:dyDescent="0.25">
      <c r="A10602"/>
    </row>
    <row r="10603" spans="1:1" x14ac:dyDescent="0.25">
      <c r="A10603"/>
    </row>
    <row r="10604" spans="1:1" x14ac:dyDescent="0.25">
      <c r="A10604"/>
    </row>
    <row r="10605" spans="1:1" x14ac:dyDescent="0.25">
      <c r="A10605"/>
    </row>
    <row r="10606" spans="1:1" x14ac:dyDescent="0.25">
      <c r="A10606"/>
    </row>
    <row r="10607" spans="1:1" x14ac:dyDescent="0.25">
      <c r="A10607"/>
    </row>
    <row r="10608" spans="1:1" x14ac:dyDescent="0.25">
      <c r="A10608"/>
    </row>
    <row r="10609" spans="1:1" x14ac:dyDescent="0.25">
      <c r="A10609"/>
    </row>
    <row r="10610" spans="1:1" x14ac:dyDescent="0.25">
      <c r="A10610"/>
    </row>
    <row r="10611" spans="1:1" x14ac:dyDescent="0.25">
      <c r="A10611"/>
    </row>
    <row r="10612" spans="1:1" x14ac:dyDescent="0.25">
      <c r="A10612"/>
    </row>
    <row r="10613" spans="1:1" x14ac:dyDescent="0.25">
      <c r="A10613"/>
    </row>
    <row r="10614" spans="1:1" x14ac:dyDescent="0.25">
      <c r="A10614"/>
    </row>
    <row r="10615" spans="1:1" x14ac:dyDescent="0.25">
      <c r="A10615"/>
    </row>
    <row r="10616" spans="1:1" x14ac:dyDescent="0.25">
      <c r="A10616"/>
    </row>
    <row r="10617" spans="1:1" x14ac:dyDescent="0.25">
      <c r="A10617"/>
    </row>
    <row r="10618" spans="1:1" x14ac:dyDescent="0.25">
      <c r="A10618"/>
    </row>
    <row r="10619" spans="1:1" x14ac:dyDescent="0.25">
      <c r="A10619"/>
    </row>
    <row r="10620" spans="1:1" x14ac:dyDescent="0.25">
      <c r="A10620"/>
    </row>
    <row r="10621" spans="1:1" x14ac:dyDescent="0.25">
      <c r="A10621"/>
    </row>
    <row r="10622" spans="1:1" x14ac:dyDescent="0.25">
      <c r="A10622"/>
    </row>
    <row r="10623" spans="1:1" x14ac:dyDescent="0.25">
      <c r="A10623"/>
    </row>
    <row r="10624" spans="1:1" x14ac:dyDescent="0.25">
      <c r="A10624"/>
    </row>
    <row r="10625" spans="1:1" x14ac:dyDescent="0.25">
      <c r="A10625"/>
    </row>
    <row r="10626" spans="1:1" x14ac:dyDescent="0.25">
      <c r="A10626"/>
    </row>
    <row r="10627" spans="1:1" x14ac:dyDescent="0.25">
      <c r="A10627"/>
    </row>
    <row r="10628" spans="1:1" x14ac:dyDescent="0.25">
      <c r="A10628"/>
    </row>
    <row r="10629" spans="1:1" x14ac:dyDescent="0.25">
      <c r="A10629"/>
    </row>
    <row r="10630" spans="1:1" x14ac:dyDescent="0.25">
      <c r="A10630"/>
    </row>
    <row r="10631" spans="1:1" x14ac:dyDescent="0.25">
      <c r="A10631"/>
    </row>
    <row r="10632" spans="1:1" x14ac:dyDescent="0.25">
      <c r="A10632"/>
    </row>
    <row r="10633" spans="1:1" x14ac:dyDescent="0.25">
      <c r="A10633"/>
    </row>
    <row r="10634" spans="1:1" x14ac:dyDescent="0.25">
      <c r="A10634"/>
    </row>
    <row r="10635" spans="1:1" x14ac:dyDescent="0.25">
      <c r="A10635"/>
    </row>
    <row r="10636" spans="1:1" x14ac:dyDescent="0.25">
      <c r="A10636"/>
    </row>
    <row r="10637" spans="1:1" x14ac:dyDescent="0.25">
      <c r="A10637"/>
    </row>
    <row r="10638" spans="1:1" x14ac:dyDescent="0.25">
      <c r="A10638"/>
    </row>
    <row r="10639" spans="1:1" x14ac:dyDescent="0.25">
      <c r="A10639"/>
    </row>
    <row r="10640" spans="1:1" x14ac:dyDescent="0.25">
      <c r="A10640"/>
    </row>
    <row r="10641" spans="1:1" x14ac:dyDescent="0.25">
      <c r="A10641"/>
    </row>
    <row r="10642" spans="1:1" x14ac:dyDescent="0.25">
      <c r="A10642"/>
    </row>
    <row r="10643" spans="1:1" x14ac:dyDescent="0.25">
      <c r="A10643"/>
    </row>
    <row r="10644" spans="1:1" x14ac:dyDescent="0.25">
      <c r="A10644"/>
    </row>
    <row r="10645" spans="1:1" x14ac:dyDescent="0.25">
      <c r="A10645"/>
    </row>
    <row r="10646" spans="1:1" x14ac:dyDescent="0.25">
      <c r="A10646"/>
    </row>
    <row r="10647" spans="1:1" x14ac:dyDescent="0.25">
      <c r="A10647"/>
    </row>
    <row r="10648" spans="1:1" x14ac:dyDescent="0.25">
      <c r="A10648"/>
    </row>
    <row r="10649" spans="1:1" x14ac:dyDescent="0.25">
      <c r="A10649"/>
    </row>
    <row r="10650" spans="1:1" x14ac:dyDescent="0.25">
      <c r="A10650"/>
    </row>
    <row r="10651" spans="1:1" x14ac:dyDescent="0.25">
      <c r="A10651"/>
    </row>
    <row r="10652" spans="1:1" x14ac:dyDescent="0.25">
      <c r="A10652"/>
    </row>
    <row r="10653" spans="1:1" x14ac:dyDescent="0.25">
      <c r="A10653"/>
    </row>
    <row r="10654" spans="1:1" x14ac:dyDescent="0.25">
      <c r="A10654"/>
    </row>
    <row r="10655" spans="1:1" x14ac:dyDescent="0.25">
      <c r="A10655"/>
    </row>
    <row r="10656" spans="1:1" x14ac:dyDescent="0.25">
      <c r="A10656"/>
    </row>
    <row r="10657" spans="1:1" x14ac:dyDescent="0.25">
      <c r="A10657"/>
    </row>
    <row r="10658" spans="1:1" x14ac:dyDescent="0.25">
      <c r="A10658"/>
    </row>
    <row r="10659" spans="1:1" x14ac:dyDescent="0.25">
      <c r="A10659"/>
    </row>
    <row r="10660" spans="1:1" x14ac:dyDescent="0.25">
      <c r="A10660"/>
    </row>
    <row r="10661" spans="1:1" x14ac:dyDescent="0.25">
      <c r="A10661"/>
    </row>
    <row r="10662" spans="1:1" x14ac:dyDescent="0.25">
      <c r="A10662"/>
    </row>
    <row r="10663" spans="1:1" x14ac:dyDescent="0.25">
      <c r="A10663"/>
    </row>
    <row r="10664" spans="1:1" x14ac:dyDescent="0.25">
      <c r="A10664"/>
    </row>
    <row r="10665" spans="1:1" x14ac:dyDescent="0.25">
      <c r="A10665"/>
    </row>
    <row r="10666" spans="1:1" x14ac:dyDescent="0.25">
      <c r="A10666"/>
    </row>
    <row r="10667" spans="1:1" x14ac:dyDescent="0.25">
      <c r="A10667"/>
    </row>
    <row r="10668" spans="1:1" x14ac:dyDescent="0.25">
      <c r="A10668"/>
    </row>
    <row r="10669" spans="1:1" x14ac:dyDescent="0.25">
      <c r="A10669"/>
    </row>
    <row r="10670" spans="1:1" x14ac:dyDescent="0.25">
      <c r="A10670"/>
    </row>
    <row r="10671" spans="1:1" x14ac:dyDescent="0.25">
      <c r="A10671"/>
    </row>
    <row r="10672" spans="1:1" x14ac:dyDescent="0.25">
      <c r="A10672"/>
    </row>
    <row r="10673" spans="1:1" x14ac:dyDescent="0.25">
      <c r="A10673"/>
    </row>
    <row r="10674" spans="1:1" x14ac:dyDescent="0.25">
      <c r="A10674"/>
    </row>
    <row r="10675" spans="1:1" x14ac:dyDescent="0.25">
      <c r="A10675"/>
    </row>
    <row r="10676" spans="1:1" x14ac:dyDescent="0.25">
      <c r="A10676"/>
    </row>
    <row r="10677" spans="1:1" x14ac:dyDescent="0.25">
      <c r="A10677"/>
    </row>
    <row r="10678" spans="1:1" x14ac:dyDescent="0.25">
      <c r="A10678"/>
    </row>
    <row r="10679" spans="1:1" x14ac:dyDescent="0.25">
      <c r="A10679"/>
    </row>
    <row r="10680" spans="1:1" x14ac:dyDescent="0.25">
      <c r="A10680"/>
    </row>
    <row r="10681" spans="1:1" x14ac:dyDescent="0.25">
      <c r="A10681"/>
    </row>
    <row r="10682" spans="1:1" x14ac:dyDescent="0.25">
      <c r="A10682"/>
    </row>
    <row r="10683" spans="1:1" x14ac:dyDescent="0.25">
      <c r="A10683"/>
    </row>
    <row r="10684" spans="1:1" x14ac:dyDescent="0.25">
      <c r="A10684"/>
    </row>
    <row r="10685" spans="1:1" x14ac:dyDescent="0.25">
      <c r="A10685"/>
    </row>
    <row r="10686" spans="1:1" x14ac:dyDescent="0.25">
      <c r="A10686"/>
    </row>
    <row r="10687" spans="1:1" x14ac:dyDescent="0.25">
      <c r="A10687"/>
    </row>
    <row r="10688" spans="1:1" x14ac:dyDescent="0.25">
      <c r="A10688"/>
    </row>
    <row r="10689" spans="1:1" x14ac:dyDescent="0.25">
      <c r="A10689"/>
    </row>
    <row r="10690" spans="1:1" x14ac:dyDescent="0.25">
      <c r="A10690"/>
    </row>
    <row r="10691" spans="1:1" x14ac:dyDescent="0.25">
      <c r="A10691"/>
    </row>
    <row r="10692" spans="1:1" x14ac:dyDescent="0.25">
      <c r="A10692"/>
    </row>
    <row r="10693" spans="1:1" x14ac:dyDescent="0.25">
      <c r="A10693"/>
    </row>
    <row r="10694" spans="1:1" x14ac:dyDescent="0.25">
      <c r="A10694"/>
    </row>
    <row r="10695" spans="1:1" x14ac:dyDescent="0.25">
      <c r="A10695"/>
    </row>
    <row r="10696" spans="1:1" x14ac:dyDescent="0.25">
      <c r="A10696"/>
    </row>
    <row r="10697" spans="1:1" x14ac:dyDescent="0.25">
      <c r="A10697"/>
    </row>
    <row r="10698" spans="1:1" x14ac:dyDescent="0.25">
      <c r="A10698"/>
    </row>
    <row r="10699" spans="1:1" x14ac:dyDescent="0.25">
      <c r="A10699"/>
    </row>
    <row r="10700" spans="1:1" x14ac:dyDescent="0.25">
      <c r="A10700"/>
    </row>
    <row r="10701" spans="1:1" x14ac:dyDescent="0.25">
      <c r="A10701"/>
    </row>
    <row r="10702" spans="1:1" x14ac:dyDescent="0.25">
      <c r="A10702"/>
    </row>
    <row r="10703" spans="1:1" x14ac:dyDescent="0.25">
      <c r="A10703"/>
    </row>
    <row r="10704" spans="1:1" x14ac:dyDescent="0.25">
      <c r="A10704"/>
    </row>
    <row r="10705" spans="1:1" x14ac:dyDescent="0.25">
      <c r="A10705"/>
    </row>
    <row r="10706" spans="1:1" x14ac:dyDescent="0.25">
      <c r="A10706"/>
    </row>
    <row r="10707" spans="1:1" x14ac:dyDescent="0.25">
      <c r="A10707"/>
    </row>
    <row r="10708" spans="1:1" x14ac:dyDescent="0.25">
      <c r="A10708"/>
    </row>
    <row r="10709" spans="1:1" x14ac:dyDescent="0.25">
      <c r="A10709"/>
    </row>
    <row r="10710" spans="1:1" x14ac:dyDescent="0.25">
      <c r="A10710"/>
    </row>
    <row r="10711" spans="1:1" x14ac:dyDescent="0.25">
      <c r="A10711"/>
    </row>
    <row r="10712" spans="1:1" x14ac:dyDescent="0.25">
      <c r="A10712"/>
    </row>
    <row r="10713" spans="1:1" x14ac:dyDescent="0.25">
      <c r="A10713"/>
    </row>
    <row r="10714" spans="1:1" x14ac:dyDescent="0.25">
      <c r="A10714"/>
    </row>
    <row r="10715" spans="1:1" x14ac:dyDescent="0.25">
      <c r="A10715"/>
    </row>
    <row r="10716" spans="1:1" x14ac:dyDescent="0.25">
      <c r="A10716"/>
    </row>
    <row r="10717" spans="1:1" x14ac:dyDescent="0.25">
      <c r="A10717"/>
    </row>
    <row r="10718" spans="1:1" x14ac:dyDescent="0.25">
      <c r="A10718"/>
    </row>
    <row r="10719" spans="1:1" x14ac:dyDescent="0.25">
      <c r="A10719"/>
    </row>
    <row r="10720" spans="1:1" x14ac:dyDescent="0.25">
      <c r="A10720"/>
    </row>
    <row r="10721" spans="1:1" x14ac:dyDescent="0.25">
      <c r="A10721"/>
    </row>
    <row r="10722" spans="1:1" x14ac:dyDescent="0.25">
      <c r="A10722"/>
    </row>
    <row r="10723" spans="1:1" x14ac:dyDescent="0.25">
      <c r="A10723"/>
    </row>
    <row r="10724" spans="1:1" x14ac:dyDescent="0.25">
      <c r="A10724"/>
    </row>
    <row r="10725" spans="1:1" x14ac:dyDescent="0.25">
      <c r="A10725"/>
    </row>
    <row r="10726" spans="1:1" x14ac:dyDescent="0.25">
      <c r="A10726"/>
    </row>
    <row r="10727" spans="1:1" x14ac:dyDescent="0.25">
      <c r="A10727"/>
    </row>
    <row r="10728" spans="1:1" x14ac:dyDescent="0.25">
      <c r="A10728"/>
    </row>
    <row r="10729" spans="1:1" x14ac:dyDescent="0.25">
      <c r="A10729"/>
    </row>
    <row r="10730" spans="1:1" x14ac:dyDescent="0.25">
      <c r="A10730"/>
    </row>
    <row r="10731" spans="1:1" x14ac:dyDescent="0.25">
      <c r="A10731"/>
    </row>
    <row r="10732" spans="1:1" x14ac:dyDescent="0.25">
      <c r="A10732"/>
    </row>
    <row r="10733" spans="1:1" x14ac:dyDescent="0.25">
      <c r="A10733"/>
    </row>
    <row r="10734" spans="1:1" x14ac:dyDescent="0.25">
      <c r="A10734"/>
    </row>
    <row r="10735" spans="1:1" x14ac:dyDescent="0.25">
      <c r="A10735"/>
    </row>
    <row r="10736" spans="1:1" x14ac:dyDescent="0.25">
      <c r="A10736"/>
    </row>
    <row r="10737" spans="1:1" x14ac:dyDescent="0.25">
      <c r="A10737"/>
    </row>
    <row r="10738" spans="1:1" x14ac:dyDescent="0.25">
      <c r="A10738"/>
    </row>
    <row r="10739" spans="1:1" x14ac:dyDescent="0.25">
      <c r="A10739"/>
    </row>
    <row r="10740" spans="1:1" x14ac:dyDescent="0.25">
      <c r="A10740"/>
    </row>
    <row r="10741" spans="1:1" x14ac:dyDescent="0.25">
      <c r="A10741"/>
    </row>
    <row r="10742" spans="1:1" x14ac:dyDescent="0.25">
      <c r="A10742"/>
    </row>
    <row r="10743" spans="1:1" x14ac:dyDescent="0.25">
      <c r="A10743"/>
    </row>
    <row r="10744" spans="1:1" x14ac:dyDescent="0.25">
      <c r="A10744"/>
    </row>
    <row r="10745" spans="1:1" x14ac:dyDescent="0.25">
      <c r="A10745"/>
    </row>
    <row r="10746" spans="1:1" x14ac:dyDescent="0.25">
      <c r="A10746"/>
    </row>
    <row r="10747" spans="1:1" x14ac:dyDescent="0.25">
      <c r="A10747"/>
    </row>
    <row r="10748" spans="1:1" x14ac:dyDescent="0.25">
      <c r="A10748"/>
    </row>
    <row r="10749" spans="1:1" x14ac:dyDescent="0.25">
      <c r="A10749"/>
    </row>
    <row r="10750" spans="1:1" x14ac:dyDescent="0.25">
      <c r="A10750"/>
    </row>
    <row r="10751" spans="1:1" x14ac:dyDescent="0.25">
      <c r="A10751"/>
    </row>
    <row r="10752" spans="1:1" x14ac:dyDescent="0.25">
      <c r="A10752"/>
    </row>
    <row r="10753" spans="1:1" x14ac:dyDescent="0.25">
      <c r="A10753"/>
    </row>
    <row r="10754" spans="1:1" x14ac:dyDescent="0.25">
      <c r="A10754"/>
    </row>
    <row r="10755" spans="1:1" x14ac:dyDescent="0.25">
      <c r="A10755"/>
    </row>
    <row r="10756" spans="1:1" x14ac:dyDescent="0.25">
      <c r="A10756"/>
    </row>
    <row r="10757" spans="1:1" x14ac:dyDescent="0.25">
      <c r="A10757"/>
    </row>
    <row r="10758" spans="1:1" x14ac:dyDescent="0.25">
      <c r="A10758"/>
    </row>
    <row r="10759" spans="1:1" x14ac:dyDescent="0.25">
      <c r="A10759"/>
    </row>
    <row r="10760" spans="1:1" x14ac:dyDescent="0.25">
      <c r="A10760"/>
    </row>
    <row r="10761" spans="1:1" x14ac:dyDescent="0.25">
      <c r="A10761"/>
    </row>
    <row r="10762" spans="1:1" x14ac:dyDescent="0.25">
      <c r="A10762"/>
    </row>
    <row r="10763" spans="1:1" x14ac:dyDescent="0.25">
      <c r="A10763"/>
    </row>
    <row r="10764" spans="1:1" x14ac:dyDescent="0.25">
      <c r="A10764"/>
    </row>
    <row r="10765" spans="1:1" x14ac:dyDescent="0.25">
      <c r="A10765"/>
    </row>
    <row r="10766" spans="1:1" x14ac:dyDescent="0.25">
      <c r="A10766"/>
    </row>
    <row r="10767" spans="1:1" x14ac:dyDescent="0.25">
      <c r="A10767"/>
    </row>
    <row r="10768" spans="1:1" x14ac:dyDescent="0.25">
      <c r="A10768"/>
    </row>
    <row r="10769" spans="1:1" x14ac:dyDescent="0.25">
      <c r="A10769"/>
    </row>
    <row r="10770" spans="1:1" x14ac:dyDescent="0.25">
      <c r="A10770"/>
    </row>
    <row r="10771" spans="1:1" x14ac:dyDescent="0.25">
      <c r="A10771"/>
    </row>
    <row r="10772" spans="1:1" x14ac:dyDescent="0.25">
      <c r="A10772"/>
    </row>
    <row r="10773" spans="1:1" x14ac:dyDescent="0.25">
      <c r="A10773"/>
    </row>
    <row r="10774" spans="1:1" x14ac:dyDescent="0.25">
      <c r="A10774"/>
    </row>
    <row r="10775" spans="1:1" x14ac:dyDescent="0.25">
      <c r="A10775"/>
    </row>
    <row r="10776" spans="1:1" x14ac:dyDescent="0.25">
      <c r="A10776"/>
    </row>
    <row r="10777" spans="1:1" x14ac:dyDescent="0.25">
      <c r="A10777"/>
    </row>
    <row r="10778" spans="1:1" x14ac:dyDescent="0.25">
      <c r="A10778"/>
    </row>
    <row r="10779" spans="1:1" x14ac:dyDescent="0.25">
      <c r="A10779"/>
    </row>
    <row r="10780" spans="1:1" x14ac:dyDescent="0.25">
      <c r="A10780"/>
    </row>
    <row r="10781" spans="1:1" x14ac:dyDescent="0.25">
      <c r="A10781"/>
    </row>
    <row r="10782" spans="1:1" x14ac:dyDescent="0.25">
      <c r="A10782"/>
    </row>
    <row r="10783" spans="1:1" x14ac:dyDescent="0.25">
      <c r="A10783"/>
    </row>
    <row r="10784" spans="1:1" x14ac:dyDescent="0.25">
      <c r="A10784"/>
    </row>
    <row r="10785" spans="1:1" x14ac:dyDescent="0.25">
      <c r="A10785"/>
    </row>
    <row r="10786" spans="1:1" x14ac:dyDescent="0.25">
      <c r="A10786"/>
    </row>
    <row r="10787" spans="1:1" x14ac:dyDescent="0.25">
      <c r="A10787"/>
    </row>
    <row r="10788" spans="1:1" x14ac:dyDescent="0.25">
      <c r="A10788"/>
    </row>
    <row r="10789" spans="1:1" x14ac:dyDescent="0.25">
      <c r="A10789"/>
    </row>
    <row r="10790" spans="1:1" x14ac:dyDescent="0.25">
      <c r="A10790"/>
    </row>
    <row r="10791" spans="1:1" x14ac:dyDescent="0.25">
      <c r="A10791"/>
    </row>
    <row r="10792" spans="1:1" x14ac:dyDescent="0.25">
      <c r="A10792"/>
    </row>
    <row r="10793" spans="1:1" x14ac:dyDescent="0.25">
      <c r="A10793"/>
    </row>
    <row r="10794" spans="1:1" x14ac:dyDescent="0.25">
      <c r="A10794"/>
    </row>
    <row r="10795" spans="1:1" x14ac:dyDescent="0.25">
      <c r="A10795"/>
    </row>
    <row r="10796" spans="1:1" x14ac:dyDescent="0.25">
      <c r="A10796"/>
    </row>
    <row r="10797" spans="1:1" x14ac:dyDescent="0.25">
      <c r="A10797"/>
    </row>
    <row r="10798" spans="1:1" x14ac:dyDescent="0.25">
      <c r="A10798"/>
    </row>
    <row r="10799" spans="1:1" x14ac:dyDescent="0.25">
      <c r="A10799"/>
    </row>
    <row r="10800" spans="1:1" x14ac:dyDescent="0.25">
      <c r="A10800"/>
    </row>
    <row r="10801" spans="1:1" x14ac:dyDescent="0.25">
      <c r="A10801"/>
    </row>
    <row r="10802" spans="1:1" x14ac:dyDescent="0.25">
      <c r="A10802"/>
    </row>
    <row r="10803" spans="1:1" x14ac:dyDescent="0.25">
      <c r="A10803"/>
    </row>
    <row r="10804" spans="1:1" x14ac:dyDescent="0.25">
      <c r="A10804"/>
    </row>
    <row r="10805" spans="1:1" x14ac:dyDescent="0.25">
      <c r="A10805"/>
    </row>
    <row r="10806" spans="1:1" x14ac:dyDescent="0.25">
      <c r="A10806"/>
    </row>
    <row r="10807" spans="1:1" x14ac:dyDescent="0.25">
      <c r="A10807"/>
    </row>
    <row r="10808" spans="1:1" x14ac:dyDescent="0.25">
      <c r="A10808"/>
    </row>
    <row r="10809" spans="1:1" x14ac:dyDescent="0.25">
      <c r="A10809"/>
    </row>
    <row r="10810" spans="1:1" x14ac:dyDescent="0.25">
      <c r="A10810"/>
    </row>
    <row r="10811" spans="1:1" x14ac:dyDescent="0.25">
      <c r="A10811"/>
    </row>
    <row r="10812" spans="1:1" x14ac:dyDescent="0.25">
      <c r="A10812"/>
    </row>
    <row r="10813" spans="1:1" x14ac:dyDescent="0.25">
      <c r="A10813"/>
    </row>
    <row r="10814" spans="1:1" x14ac:dyDescent="0.25">
      <c r="A10814"/>
    </row>
    <row r="10815" spans="1:1" x14ac:dyDescent="0.25">
      <c r="A10815"/>
    </row>
    <row r="10816" spans="1:1" x14ac:dyDescent="0.25">
      <c r="A10816"/>
    </row>
    <row r="10817" spans="1:1" x14ac:dyDescent="0.25">
      <c r="A10817"/>
    </row>
    <row r="10818" spans="1:1" x14ac:dyDescent="0.25">
      <c r="A10818"/>
    </row>
    <row r="10819" spans="1:1" x14ac:dyDescent="0.25">
      <c r="A10819"/>
    </row>
    <row r="10820" spans="1:1" x14ac:dyDescent="0.25">
      <c r="A10820"/>
    </row>
    <row r="10821" spans="1:1" x14ac:dyDescent="0.25">
      <c r="A10821"/>
    </row>
    <row r="10822" spans="1:1" x14ac:dyDescent="0.25">
      <c r="A10822"/>
    </row>
    <row r="10823" spans="1:1" x14ac:dyDescent="0.25">
      <c r="A10823"/>
    </row>
    <row r="10824" spans="1:1" x14ac:dyDescent="0.25">
      <c r="A10824"/>
    </row>
    <row r="10825" spans="1:1" x14ac:dyDescent="0.25">
      <c r="A10825"/>
    </row>
    <row r="10826" spans="1:1" x14ac:dyDescent="0.25">
      <c r="A10826"/>
    </row>
    <row r="10827" spans="1:1" x14ac:dyDescent="0.25">
      <c r="A10827"/>
    </row>
    <row r="10828" spans="1:1" x14ac:dyDescent="0.25">
      <c r="A10828"/>
    </row>
    <row r="10829" spans="1:1" x14ac:dyDescent="0.25">
      <c r="A10829"/>
    </row>
    <row r="10830" spans="1:1" x14ac:dyDescent="0.25">
      <c r="A10830"/>
    </row>
    <row r="10831" spans="1:1" x14ac:dyDescent="0.25">
      <c r="A10831"/>
    </row>
    <row r="10832" spans="1:1" x14ac:dyDescent="0.25">
      <c r="A10832"/>
    </row>
    <row r="10833" spans="1:1" x14ac:dyDescent="0.25">
      <c r="A10833"/>
    </row>
    <row r="10834" spans="1:1" x14ac:dyDescent="0.25">
      <c r="A10834"/>
    </row>
    <row r="10835" spans="1:1" x14ac:dyDescent="0.25">
      <c r="A10835"/>
    </row>
    <row r="10836" spans="1:1" x14ac:dyDescent="0.25">
      <c r="A10836"/>
    </row>
    <row r="10837" spans="1:1" x14ac:dyDescent="0.25">
      <c r="A10837"/>
    </row>
    <row r="10838" spans="1:1" x14ac:dyDescent="0.25">
      <c r="A10838"/>
    </row>
    <row r="10839" spans="1:1" x14ac:dyDescent="0.25">
      <c r="A10839"/>
    </row>
    <row r="10840" spans="1:1" x14ac:dyDescent="0.25">
      <c r="A10840"/>
    </row>
    <row r="10841" spans="1:1" x14ac:dyDescent="0.25">
      <c r="A10841"/>
    </row>
    <row r="10842" spans="1:1" x14ac:dyDescent="0.25">
      <c r="A10842"/>
    </row>
    <row r="10843" spans="1:1" x14ac:dyDescent="0.25">
      <c r="A10843"/>
    </row>
    <row r="10844" spans="1:1" x14ac:dyDescent="0.25">
      <c r="A10844"/>
    </row>
    <row r="10845" spans="1:1" x14ac:dyDescent="0.25">
      <c r="A10845"/>
    </row>
    <row r="10846" spans="1:1" x14ac:dyDescent="0.25">
      <c r="A10846"/>
    </row>
    <row r="10847" spans="1:1" x14ac:dyDescent="0.25">
      <c r="A10847"/>
    </row>
    <row r="10848" spans="1:1" x14ac:dyDescent="0.25">
      <c r="A10848"/>
    </row>
    <row r="10849" spans="1:1" x14ac:dyDescent="0.25">
      <c r="A10849"/>
    </row>
    <row r="10850" spans="1:1" x14ac:dyDescent="0.25">
      <c r="A10850"/>
    </row>
    <row r="10851" spans="1:1" x14ac:dyDescent="0.25">
      <c r="A10851"/>
    </row>
    <row r="10852" spans="1:1" x14ac:dyDescent="0.25">
      <c r="A10852"/>
    </row>
    <row r="10853" spans="1:1" x14ac:dyDescent="0.25">
      <c r="A10853"/>
    </row>
    <row r="10854" spans="1:1" x14ac:dyDescent="0.25">
      <c r="A10854"/>
    </row>
    <row r="10855" spans="1:1" x14ac:dyDescent="0.25">
      <c r="A10855"/>
    </row>
    <row r="10856" spans="1:1" x14ac:dyDescent="0.25">
      <c r="A10856"/>
    </row>
    <row r="10857" spans="1:1" x14ac:dyDescent="0.25">
      <c r="A10857"/>
    </row>
    <row r="10858" spans="1:1" x14ac:dyDescent="0.25">
      <c r="A10858"/>
    </row>
    <row r="10859" spans="1:1" x14ac:dyDescent="0.25">
      <c r="A10859"/>
    </row>
    <row r="10860" spans="1:1" x14ac:dyDescent="0.25">
      <c r="A10860"/>
    </row>
    <row r="10861" spans="1:1" x14ac:dyDescent="0.25">
      <c r="A10861"/>
    </row>
    <row r="10862" spans="1:1" x14ac:dyDescent="0.25">
      <c r="A10862"/>
    </row>
    <row r="10863" spans="1:1" x14ac:dyDescent="0.25">
      <c r="A10863"/>
    </row>
    <row r="10864" spans="1:1" x14ac:dyDescent="0.25">
      <c r="A10864"/>
    </row>
    <row r="10865" spans="1:1" x14ac:dyDescent="0.25">
      <c r="A10865"/>
    </row>
    <row r="10866" spans="1:1" x14ac:dyDescent="0.25">
      <c r="A10866"/>
    </row>
    <row r="10867" spans="1:1" x14ac:dyDescent="0.25">
      <c r="A10867"/>
    </row>
    <row r="10868" spans="1:1" x14ac:dyDescent="0.25">
      <c r="A10868"/>
    </row>
    <row r="10869" spans="1:1" x14ac:dyDescent="0.25">
      <c r="A10869"/>
    </row>
    <row r="10870" spans="1:1" x14ac:dyDescent="0.25">
      <c r="A10870"/>
    </row>
    <row r="10871" spans="1:1" x14ac:dyDescent="0.25">
      <c r="A10871"/>
    </row>
    <row r="10872" spans="1:1" x14ac:dyDescent="0.25">
      <c r="A10872"/>
    </row>
    <row r="10873" spans="1:1" x14ac:dyDescent="0.25">
      <c r="A10873"/>
    </row>
    <row r="10874" spans="1:1" x14ac:dyDescent="0.25">
      <c r="A10874"/>
    </row>
    <row r="10875" spans="1:1" x14ac:dyDescent="0.25">
      <c r="A10875"/>
    </row>
    <row r="10876" spans="1:1" x14ac:dyDescent="0.25">
      <c r="A10876"/>
    </row>
    <row r="10877" spans="1:1" x14ac:dyDescent="0.25">
      <c r="A10877"/>
    </row>
    <row r="10878" spans="1:1" x14ac:dyDescent="0.25">
      <c r="A10878"/>
    </row>
    <row r="10879" spans="1:1" x14ac:dyDescent="0.25">
      <c r="A10879"/>
    </row>
    <row r="10880" spans="1:1" x14ac:dyDescent="0.25">
      <c r="A10880"/>
    </row>
    <row r="10881" spans="1:1" x14ac:dyDescent="0.25">
      <c r="A10881"/>
    </row>
    <row r="10882" spans="1:1" x14ac:dyDescent="0.25">
      <c r="A10882"/>
    </row>
    <row r="10883" spans="1:1" x14ac:dyDescent="0.25">
      <c r="A10883"/>
    </row>
    <row r="10884" spans="1:1" x14ac:dyDescent="0.25">
      <c r="A10884"/>
    </row>
    <row r="10885" spans="1:1" x14ac:dyDescent="0.25">
      <c r="A10885"/>
    </row>
    <row r="10886" spans="1:1" x14ac:dyDescent="0.25">
      <c r="A10886"/>
    </row>
    <row r="10887" spans="1:1" x14ac:dyDescent="0.25">
      <c r="A10887"/>
    </row>
    <row r="10888" spans="1:1" x14ac:dyDescent="0.25">
      <c r="A10888"/>
    </row>
    <row r="10889" spans="1:1" x14ac:dyDescent="0.25">
      <c r="A10889"/>
    </row>
    <row r="10890" spans="1:1" x14ac:dyDescent="0.25">
      <c r="A10890"/>
    </row>
    <row r="10891" spans="1:1" x14ac:dyDescent="0.25">
      <c r="A10891"/>
    </row>
    <row r="10892" spans="1:1" x14ac:dyDescent="0.25">
      <c r="A10892"/>
    </row>
    <row r="10893" spans="1:1" x14ac:dyDescent="0.25">
      <c r="A10893"/>
    </row>
    <row r="10894" spans="1:1" x14ac:dyDescent="0.25">
      <c r="A10894"/>
    </row>
    <row r="10895" spans="1:1" x14ac:dyDescent="0.25">
      <c r="A10895"/>
    </row>
    <row r="10896" spans="1:1" x14ac:dyDescent="0.25">
      <c r="A10896"/>
    </row>
    <row r="10897" spans="1:1" x14ac:dyDescent="0.25">
      <c r="A10897"/>
    </row>
    <row r="10898" spans="1:1" x14ac:dyDescent="0.25">
      <c r="A10898"/>
    </row>
    <row r="10899" spans="1:1" x14ac:dyDescent="0.25">
      <c r="A10899"/>
    </row>
    <row r="10900" spans="1:1" x14ac:dyDescent="0.25">
      <c r="A10900"/>
    </row>
    <row r="10901" spans="1:1" x14ac:dyDescent="0.25">
      <c r="A10901"/>
    </row>
    <row r="10902" spans="1:1" x14ac:dyDescent="0.25">
      <c r="A10902"/>
    </row>
    <row r="10903" spans="1:1" x14ac:dyDescent="0.25">
      <c r="A10903"/>
    </row>
    <row r="10904" spans="1:1" x14ac:dyDescent="0.25">
      <c r="A10904"/>
    </row>
    <row r="10905" spans="1:1" x14ac:dyDescent="0.25">
      <c r="A10905"/>
    </row>
    <row r="10906" spans="1:1" x14ac:dyDescent="0.25">
      <c r="A10906"/>
    </row>
    <row r="10907" spans="1:1" x14ac:dyDescent="0.25">
      <c r="A10907"/>
    </row>
    <row r="10908" spans="1:1" x14ac:dyDescent="0.25">
      <c r="A10908"/>
    </row>
    <row r="10909" spans="1:1" x14ac:dyDescent="0.25">
      <c r="A10909"/>
    </row>
    <row r="10910" spans="1:1" x14ac:dyDescent="0.25">
      <c r="A10910"/>
    </row>
    <row r="10911" spans="1:1" x14ac:dyDescent="0.25">
      <c r="A10911"/>
    </row>
    <row r="10912" spans="1:1" x14ac:dyDescent="0.25">
      <c r="A10912"/>
    </row>
    <row r="10913" spans="1:1" x14ac:dyDescent="0.25">
      <c r="A10913"/>
    </row>
    <row r="10914" spans="1:1" x14ac:dyDescent="0.25">
      <c r="A10914"/>
    </row>
    <row r="10915" spans="1:1" x14ac:dyDescent="0.25">
      <c r="A10915"/>
    </row>
    <row r="10916" spans="1:1" x14ac:dyDescent="0.25">
      <c r="A10916"/>
    </row>
    <row r="10917" spans="1:1" x14ac:dyDescent="0.25">
      <c r="A10917"/>
    </row>
    <row r="10918" spans="1:1" x14ac:dyDescent="0.25">
      <c r="A10918"/>
    </row>
    <row r="10919" spans="1:1" x14ac:dyDescent="0.25">
      <c r="A10919"/>
    </row>
    <row r="10920" spans="1:1" x14ac:dyDescent="0.25">
      <c r="A10920"/>
    </row>
    <row r="10921" spans="1:1" x14ac:dyDescent="0.25">
      <c r="A10921"/>
    </row>
    <row r="10922" spans="1:1" x14ac:dyDescent="0.25">
      <c r="A10922"/>
    </row>
    <row r="10923" spans="1:1" x14ac:dyDescent="0.25">
      <c r="A10923"/>
    </row>
    <row r="10924" spans="1:1" x14ac:dyDescent="0.25">
      <c r="A10924"/>
    </row>
    <row r="10925" spans="1:1" x14ac:dyDescent="0.25">
      <c r="A10925"/>
    </row>
    <row r="10926" spans="1:1" x14ac:dyDescent="0.25">
      <c r="A10926"/>
    </row>
    <row r="10927" spans="1:1" x14ac:dyDescent="0.25">
      <c r="A10927"/>
    </row>
    <row r="10928" spans="1:1" x14ac:dyDescent="0.25">
      <c r="A10928"/>
    </row>
    <row r="10929" spans="1:1" x14ac:dyDescent="0.25">
      <c r="A10929"/>
    </row>
    <row r="10930" spans="1:1" x14ac:dyDescent="0.25">
      <c r="A10930"/>
    </row>
    <row r="10931" spans="1:1" x14ac:dyDescent="0.25">
      <c r="A10931"/>
    </row>
    <row r="10932" spans="1:1" x14ac:dyDescent="0.25">
      <c r="A10932"/>
    </row>
    <row r="10933" spans="1:1" x14ac:dyDescent="0.25">
      <c r="A10933"/>
    </row>
    <row r="10934" spans="1:1" x14ac:dyDescent="0.25">
      <c r="A10934"/>
    </row>
    <row r="10935" spans="1:1" x14ac:dyDescent="0.25">
      <c r="A10935"/>
    </row>
    <row r="10936" spans="1:1" x14ac:dyDescent="0.25">
      <c r="A10936"/>
    </row>
    <row r="10937" spans="1:1" x14ac:dyDescent="0.25">
      <c r="A10937"/>
    </row>
    <row r="10938" spans="1:1" x14ac:dyDescent="0.25">
      <c r="A10938"/>
    </row>
    <row r="10939" spans="1:1" x14ac:dyDescent="0.25">
      <c r="A10939"/>
    </row>
    <row r="10940" spans="1:1" x14ac:dyDescent="0.25">
      <c r="A10940"/>
    </row>
    <row r="10941" spans="1:1" x14ac:dyDescent="0.25">
      <c r="A10941"/>
    </row>
    <row r="10942" spans="1:1" x14ac:dyDescent="0.25">
      <c r="A10942"/>
    </row>
    <row r="10943" spans="1:1" x14ac:dyDescent="0.25">
      <c r="A10943"/>
    </row>
    <row r="10944" spans="1:1" x14ac:dyDescent="0.25">
      <c r="A10944"/>
    </row>
    <row r="10945" spans="1:1" x14ac:dyDescent="0.25">
      <c r="A10945"/>
    </row>
    <row r="10946" spans="1:1" x14ac:dyDescent="0.25">
      <c r="A10946"/>
    </row>
    <row r="10947" spans="1:1" x14ac:dyDescent="0.25">
      <c r="A10947"/>
    </row>
    <row r="10948" spans="1:1" x14ac:dyDescent="0.25">
      <c r="A10948"/>
    </row>
    <row r="10949" spans="1:1" x14ac:dyDescent="0.25">
      <c r="A10949"/>
    </row>
    <row r="10950" spans="1:1" x14ac:dyDescent="0.25">
      <c r="A10950"/>
    </row>
    <row r="10951" spans="1:1" x14ac:dyDescent="0.25">
      <c r="A10951"/>
    </row>
    <row r="10952" spans="1:1" x14ac:dyDescent="0.25">
      <c r="A10952"/>
    </row>
    <row r="10953" spans="1:1" x14ac:dyDescent="0.25">
      <c r="A10953"/>
    </row>
    <row r="10954" spans="1:1" x14ac:dyDescent="0.25">
      <c r="A10954"/>
    </row>
    <row r="10955" spans="1:1" x14ac:dyDescent="0.25">
      <c r="A10955"/>
    </row>
    <row r="10956" spans="1:1" x14ac:dyDescent="0.25">
      <c r="A10956"/>
    </row>
    <row r="10957" spans="1:1" x14ac:dyDescent="0.25">
      <c r="A10957"/>
    </row>
    <row r="10958" spans="1:1" x14ac:dyDescent="0.25">
      <c r="A10958"/>
    </row>
    <row r="10959" spans="1:1" x14ac:dyDescent="0.25">
      <c r="A10959"/>
    </row>
    <row r="10960" spans="1:1" x14ac:dyDescent="0.25">
      <c r="A10960"/>
    </row>
    <row r="10961" spans="1:1" x14ac:dyDescent="0.25">
      <c r="A10961"/>
    </row>
    <row r="10962" spans="1:1" x14ac:dyDescent="0.25">
      <c r="A10962"/>
    </row>
    <row r="10963" spans="1:1" x14ac:dyDescent="0.25">
      <c r="A10963"/>
    </row>
    <row r="10964" spans="1:1" x14ac:dyDescent="0.25">
      <c r="A10964"/>
    </row>
    <row r="10965" spans="1:1" x14ac:dyDescent="0.25">
      <c r="A10965"/>
    </row>
    <row r="10966" spans="1:1" x14ac:dyDescent="0.25">
      <c r="A10966"/>
    </row>
    <row r="10967" spans="1:1" x14ac:dyDescent="0.25">
      <c r="A10967"/>
    </row>
    <row r="10968" spans="1:1" x14ac:dyDescent="0.25">
      <c r="A10968"/>
    </row>
    <row r="10969" spans="1:1" x14ac:dyDescent="0.25">
      <c r="A10969"/>
    </row>
    <row r="10970" spans="1:1" x14ac:dyDescent="0.25">
      <c r="A10970"/>
    </row>
    <row r="10971" spans="1:1" x14ac:dyDescent="0.25">
      <c r="A10971"/>
    </row>
    <row r="10972" spans="1:1" x14ac:dyDescent="0.25">
      <c r="A10972"/>
    </row>
    <row r="10973" spans="1:1" x14ac:dyDescent="0.25">
      <c r="A10973"/>
    </row>
    <row r="10974" spans="1:1" x14ac:dyDescent="0.25">
      <c r="A10974"/>
    </row>
    <row r="10975" spans="1:1" x14ac:dyDescent="0.25">
      <c r="A10975"/>
    </row>
    <row r="10976" spans="1:1" x14ac:dyDescent="0.25">
      <c r="A10976"/>
    </row>
    <row r="10977" spans="1:1" x14ac:dyDescent="0.25">
      <c r="A10977"/>
    </row>
    <row r="10978" spans="1:1" x14ac:dyDescent="0.25">
      <c r="A10978"/>
    </row>
    <row r="10979" spans="1:1" x14ac:dyDescent="0.25">
      <c r="A10979"/>
    </row>
    <row r="10980" spans="1:1" x14ac:dyDescent="0.25">
      <c r="A10980"/>
    </row>
    <row r="10981" spans="1:1" x14ac:dyDescent="0.25">
      <c r="A10981"/>
    </row>
    <row r="10982" spans="1:1" x14ac:dyDescent="0.25">
      <c r="A10982"/>
    </row>
    <row r="10983" spans="1:1" x14ac:dyDescent="0.25">
      <c r="A10983"/>
    </row>
    <row r="10984" spans="1:1" x14ac:dyDescent="0.25">
      <c r="A10984"/>
    </row>
    <row r="10985" spans="1:1" x14ac:dyDescent="0.25">
      <c r="A10985"/>
    </row>
    <row r="10986" spans="1:1" x14ac:dyDescent="0.25">
      <c r="A10986"/>
    </row>
    <row r="10987" spans="1:1" x14ac:dyDescent="0.25">
      <c r="A10987"/>
    </row>
    <row r="10988" spans="1:1" x14ac:dyDescent="0.25">
      <c r="A10988"/>
    </row>
    <row r="10989" spans="1:1" x14ac:dyDescent="0.25">
      <c r="A10989"/>
    </row>
    <row r="10990" spans="1:1" x14ac:dyDescent="0.25">
      <c r="A10990"/>
    </row>
    <row r="10991" spans="1:1" x14ac:dyDescent="0.25">
      <c r="A10991"/>
    </row>
    <row r="10992" spans="1:1" x14ac:dyDescent="0.25">
      <c r="A10992"/>
    </row>
    <row r="10993" spans="1:1" x14ac:dyDescent="0.25">
      <c r="A10993"/>
    </row>
    <row r="10994" spans="1:1" x14ac:dyDescent="0.25">
      <c r="A10994"/>
    </row>
    <row r="10995" spans="1:1" x14ac:dyDescent="0.25">
      <c r="A10995"/>
    </row>
    <row r="10996" spans="1:1" x14ac:dyDescent="0.25">
      <c r="A10996"/>
    </row>
    <row r="10997" spans="1:1" x14ac:dyDescent="0.25">
      <c r="A10997"/>
    </row>
    <row r="10998" spans="1:1" x14ac:dyDescent="0.25">
      <c r="A10998"/>
    </row>
    <row r="10999" spans="1:1" x14ac:dyDescent="0.25">
      <c r="A10999"/>
    </row>
    <row r="11000" spans="1:1" x14ac:dyDescent="0.25">
      <c r="A11000"/>
    </row>
    <row r="11001" spans="1:1" x14ac:dyDescent="0.25">
      <c r="A11001"/>
    </row>
    <row r="11002" spans="1:1" x14ac:dyDescent="0.25">
      <c r="A11002"/>
    </row>
    <row r="11003" spans="1:1" x14ac:dyDescent="0.25">
      <c r="A11003"/>
    </row>
    <row r="11004" spans="1:1" x14ac:dyDescent="0.25">
      <c r="A11004"/>
    </row>
    <row r="11005" spans="1:1" x14ac:dyDescent="0.25">
      <c r="A11005"/>
    </row>
    <row r="11006" spans="1:1" x14ac:dyDescent="0.25">
      <c r="A11006"/>
    </row>
    <row r="11007" spans="1:1" x14ac:dyDescent="0.25">
      <c r="A11007"/>
    </row>
    <row r="11008" spans="1:1" x14ac:dyDescent="0.25">
      <c r="A11008"/>
    </row>
    <row r="11009" spans="1:1" x14ac:dyDescent="0.25">
      <c r="A11009"/>
    </row>
    <row r="11010" spans="1:1" x14ac:dyDescent="0.25">
      <c r="A11010"/>
    </row>
    <row r="11011" spans="1:1" x14ac:dyDescent="0.25">
      <c r="A11011"/>
    </row>
    <row r="11012" spans="1:1" x14ac:dyDescent="0.25">
      <c r="A11012"/>
    </row>
    <row r="11013" spans="1:1" x14ac:dyDescent="0.25">
      <c r="A11013"/>
    </row>
    <row r="11014" spans="1:1" x14ac:dyDescent="0.25">
      <c r="A11014"/>
    </row>
    <row r="11015" spans="1:1" x14ac:dyDescent="0.25">
      <c r="A11015"/>
    </row>
    <row r="11016" spans="1:1" x14ac:dyDescent="0.25">
      <c r="A11016"/>
    </row>
    <row r="11017" spans="1:1" x14ac:dyDescent="0.25">
      <c r="A11017"/>
    </row>
    <row r="11018" spans="1:1" x14ac:dyDescent="0.25">
      <c r="A11018"/>
    </row>
    <row r="11019" spans="1:1" x14ac:dyDescent="0.25">
      <c r="A11019"/>
    </row>
    <row r="11020" spans="1:1" x14ac:dyDescent="0.25">
      <c r="A11020"/>
    </row>
    <row r="11021" spans="1:1" x14ac:dyDescent="0.25">
      <c r="A11021"/>
    </row>
    <row r="11022" spans="1:1" x14ac:dyDescent="0.25">
      <c r="A11022"/>
    </row>
    <row r="11023" spans="1:1" x14ac:dyDescent="0.25">
      <c r="A11023"/>
    </row>
    <row r="11024" spans="1:1" x14ac:dyDescent="0.25">
      <c r="A11024"/>
    </row>
    <row r="11025" spans="1:1" x14ac:dyDescent="0.25">
      <c r="A11025"/>
    </row>
    <row r="11026" spans="1:1" x14ac:dyDescent="0.25">
      <c r="A11026"/>
    </row>
    <row r="11027" spans="1:1" x14ac:dyDescent="0.25">
      <c r="A11027"/>
    </row>
    <row r="11028" spans="1:1" x14ac:dyDescent="0.25">
      <c r="A11028"/>
    </row>
    <row r="11029" spans="1:1" x14ac:dyDescent="0.25">
      <c r="A11029"/>
    </row>
    <row r="11030" spans="1:1" x14ac:dyDescent="0.25">
      <c r="A11030"/>
    </row>
    <row r="11031" spans="1:1" x14ac:dyDescent="0.25">
      <c r="A11031"/>
    </row>
    <row r="11032" spans="1:1" x14ac:dyDescent="0.25">
      <c r="A11032"/>
    </row>
    <row r="11033" spans="1:1" x14ac:dyDescent="0.25">
      <c r="A11033"/>
    </row>
    <row r="11034" spans="1:1" x14ac:dyDescent="0.25">
      <c r="A11034"/>
    </row>
    <row r="11035" spans="1:1" x14ac:dyDescent="0.25">
      <c r="A11035"/>
    </row>
    <row r="11036" spans="1:1" x14ac:dyDescent="0.25">
      <c r="A11036"/>
    </row>
    <row r="11037" spans="1:1" x14ac:dyDescent="0.25">
      <c r="A11037"/>
    </row>
    <row r="11038" spans="1:1" x14ac:dyDescent="0.25">
      <c r="A11038"/>
    </row>
    <row r="11039" spans="1:1" x14ac:dyDescent="0.25">
      <c r="A11039"/>
    </row>
    <row r="11040" spans="1:1" x14ac:dyDescent="0.25">
      <c r="A11040"/>
    </row>
    <row r="11041" spans="1:1" x14ac:dyDescent="0.25">
      <c r="A11041"/>
    </row>
    <row r="11042" spans="1:1" x14ac:dyDescent="0.25">
      <c r="A11042"/>
    </row>
    <row r="11043" spans="1:1" x14ac:dyDescent="0.25">
      <c r="A11043"/>
    </row>
    <row r="11044" spans="1:1" x14ac:dyDescent="0.25">
      <c r="A11044"/>
    </row>
    <row r="11045" spans="1:1" x14ac:dyDescent="0.25">
      <c r="A11045"/>
    </row>
    <row r="11046" spans="1:1" x14ac:dyDescent="0.25">
      <c r="A11046"/>
    </row>
    <row r="11047" spans="1:1" x14ac:dyDescent="0.25">
      <c r="A11047"/>
    </row>
    <row r="11048" spans="1:1" x14ac:dyDescent="0.25">
      <c r="A11048"/>
    </row>
    <row r="11049" spans="1:1" x14ac:dyDescent="0.25">
      <c r="A11049"/>
    </row>
    <row r="11050" spans="1:1" x14ac:dyDescent="0.25">
      <c r="A11050"/>
    </row>
    <row r="11051" spans="1:1" x14ac:dyDescent="0.25">
      <c r="A11051"/>
    </row>
    <row r="11052" spans="1:1" x14ac:dyDescent="0.25">
      <c r="A11052"/>
    </row>
    <row r="11053" spans="1:1" x14ac:dyDescent="0.25">
      <c r="A11053"/>
    </row>
    <row r="11054" spans="1:1" x14ac:dyDescent="0.25">
      <c r="A11054"/>
    </row>
    <row r="11055" spans="1:1" x14ac:dyDescent="0.25">
      <c r="A11055"/>
    </row>
    <row r="11056" spans="1:1" x14ac:dyDescent="0.25">
      <c r="A11056"/>
    </row>
    <row r="11057" spans="1:1" x14ac:dyDescent="0.25">
      <c r="A11057"/>
    </row>
    <row r="11058" spans="1:1" x14ac:dyDescent="0.25">
      <c r="A11058"/>
    </row>
    <row r="11059" spans="1:1" x14ac:dyDescent="0.25">
      <c r="A11059"/>
    </row>
    <row r="11060" spans="1:1" x14ac:dyDescent="0.25">
      <c r="A11060"/>
    </row>
    <row r="11061" spans="1:1" x14ac:dyDescent="0.25">
      <c r="A11061"/>
    </row>
    <row r="11062" spans="1:1" x14ac:dyDescent="0.25">
      <c r="A11062"/>
    </row>
    <row r="11063" spans="1:1" x14ac:dyDescent="0.25">
      <c r="A11063"/>
    </row>
    <row r="11064" spans="1:1" x14ac:dyDescent="0.25">
      <c r="A11064"/>
    </row>
    <row r="11065" spans="1:1" x14ac:dyDescent="0.25">
      <c r="A11065"/>
    </row>
    <row r="11066" spans="1:1" x14ac:dyDescent="0.25">
      <c r="A11066"/>
    </row>
    <row r="11067" spans="1:1" x14ac:dyDescent="0.25">
      <c r="A11067"/>
    </row>
    <row r="11068" spans="1:1" x14ac:dyDescent="0.25">
      <c r="A11068"/>
    </row>
    <row r="11069" spans="1:1" x14ac:dyDescent="0.25">
      <c r="A11069"/>
    </row>
    <row r="11070" spans="1:1" x14ac:dyDescent="0.25">
      <c r="A11070"/>
    </row>
    <row r="11071" spans="1:1" x14ac:dyDescent="0.25">
      <c r="A11071"/>
    </row>
    <row r="11072" spans="1:1" x14ac:dyDescent="0.25">
      <c r="A11072"/>
    </row>
    <row r="11073" spans="1:1" x14ac:dyDescent="0.25">
      <c r="A11073"/>
    </row>
    <row r="11074" spans="1:1" x14ac:dyDescent="0.25">
      <c r="A11074"/>
    </row>
    <row r="11075" spans="1:1" x14ac:dyDescent="0.25">
      <c r="A11075"/>
    </row>
    <row r="11076" spans="1:1" x14ac:dyDescent="0.25">
      <c r="A11076"/>
    </row>
    <row r="11077" spans="1:1" x14ac:dyDescent="0.25">
      <c r="A11077"/>
    </row>
    <row r="11078" spans="1:1" x14ac:dyDescent="0.25">
      <c r="A11078"/>
    </row>
    <row r="11079" spans="1:1" x14ac:dyDescent="0.25">
      <c r="A11079"/>
    </row>
    <row r="11080" spans="1:1" x14ac:dyDescent="0.25">
      <c r="A11080"/>
    </row>
    <row r="11081" spans="1:1" x14ac:dyDescent="0.25">
      <c r="A11081"/>
    </row>
    <row r="11082" spans="1:1" x14ac:dyDescent="0.25">
      <c r="A11082"/>
    </row>
    <row r="11083" spans="1:1" x14ac:dyDescent="0.25">
      <c r="A11083"/>
    </row>
    <row r="11084" spans="1:1" x14ac:dyDescent="0.25">
      <c r="A11084"/>
    </row>
    <row r="11085" spans="1:1" x14ac:dyDescent="0.25">
      <c r="A11085"/>
    </row>
    <row r="11086" spans="1:1" x14ac:dyDescent="0.25">
      <c r="A11086"/>
    </row>
    <row r="11087" spans="1:1" x14ac:dyDescent="0.25">
      <c r="A11087"/>
    </row>
    <row r="11088" spans="1:1" x14ac:dyDescent="0.25">
      <c r="A11088"/>
    </row>
    <row r="11089" spans="1:1" x14ac:dyDescent="0.25">
      <c r="A11089"/>
    </row>
    <row r="11090" spans="1:1" x14ac:dyDescent="0.25">
      <c r="A11090"/>
    </row>
    <row r="11091" spans="1:1" x14ac:dyDescent="0.25">
      <c r="A11091"/>
    </row>
    <row r="11092" spans="1:1" x14ac:dyDescent="0.25">
      <c r="A11092"/>
    </row>
    <row r="11093" spans="1:1" x14ac:dyDescent="0.25">
      <c r="A11093"/>
    </row>
    <row r="11094" spans="1:1" x14ac:dyDescent="0.25">
      <c r="A11094"/>
    </row>
    <row r="11095" spans="1:1" x14ac:dyDescent="0.25">
      <c r="A11095"/>
    </row>
    <row r="11096" spans="1:1" x14ac:dyDescent="0.25">
      <c r="A11096"/>
    </row>
    <row r="11097" spans="1:1" x14ac:dyDescent="0.25">
      <c r="A11097"/>
    </row>
    <row r="11098" spans="1:1" x14ac:dyDescent="0.25">
      <c r="A11098"/>
    </row>
    <row r="11099" spans="1:1" x14ac:dyDescent="0.25">
      <c r="A11099"/>
    </row>
    <row r="11100" spans="1:1" x14ac:dyDescent="0.25">
      <c r="A11100"/>
    </row>
    <row r="11101" spans="1:1" x14ac:dyDescent="0.25">
      <c r="A11101"/>
    </row>
    <row r="11102" spans="1:1" x14ac:dyDescent="0.25">
      <c r="A11102"/>
    </row>
    <row r="11103" spans="1:1" x14ac:dyDescent="0.25">
      <c r="A11103"/>
    </row>
    <row r="11104" spans="1:1" x14ac:dyDescent="0.25">
      <c r="A11104"/>
    </row>
    <row r="11105" spans="1:1" x14ac:dyDescent="0.25">
      <c r="A11105"/>
    </row>
    <row r="11106" spans="1:1" x14ac:dyDescent="0.25">
      <c r="A11106"/>
    </row>
    <row r="11107" spans="1:1" x14ac:dyDescent="0.25">
      <c r="A11107"/>
    </row>
    <row r="11108" spans="1:1" x14ac:dyDescent="0.25">
      <c r="A11108"/>
    </row>
    <row r="11109" spans="1:1" x14ac:dyDescent="0.25">
      <c r="A11109"/>
    </row>
    <row r="11110" spans="1:1" x14ac:dyDescent="0.25">
      <c r="A11110"/>
    </row>
    <row r="11111" spans="1:1" x14ac:dyDescent="0.25">
      <c r="A11111"/>
    </row>
    <row r="11112" spans="1:1" x14ac:dyDescent="0.25">
      <c r="A11112"/>
    </row>
    <row r="11113" spans="1:1" x14ac:dyDescent="0.25">
      <c r="A11113"/>
    </row>
    <row r="11114" spans="1:1" x14ac:dyDescent="0.25">
      <c r="A11114"/>
    </row>
    <row r="11115" spans="1:1" x14ac:dyDescent="0.25">
      <c r="A11115"/>
    </row>
    <row r="11116" spans="1:1" x14ac:dyDescent="0.25">
      <c r="A11116"/>
    </row>
    <row r="11117" spans="1:1" x14ac:dyDescent="0.25">
      <c r="A11117"/>
    </row>
    <row r="11118" spans="1:1" x14ac:dyDescent="0.25">
      <c r="A11118"/>
    </row>
    <row r="11119" spans="1:1" x14ac:dyDescent="0.25">
      <c r="A11119"/>
    </row>
    <row r="11120" spans="1:1" x14ac:dyDescent="0.25">
      <c r="A11120"/>
    </row>
    <row r="11121" spans="1:1" x14ac:dyDescent="0.25">
      <c r="A11121"/>
    </row>
    <row r="11122" spans="1:1" x14ac:dyDescent="0.25">
      <c r="A11122"/>
    </row>
    <row r="11123" spans="1:1" x14ac:dyDescent="0.25">
      <c r="A11123"/>
    </row>
    <row r="11124" spans="1:1" x14ac:dyDescent="0.25">
      <c r="A11124"/>
    </row>
    <row r="11125" spans="1:1" x14ac:dyDescent="0.25">
      <c r="A11125"/>
    </row>
    <row r="11126" spans="1:1" x14ac:dyDescent="0.25">
      <c r="A11126"/>
    </row>
    <row r="11127" spans="1:1" x14ac:dyDescent="0.25">
      <c r="A11127"/>
    </row>
    <row r="11128" spans="1:1" x14ac:dyDescent="0.25">
      <c r="A11128"/>
    </row>
    <row r="11129" spans="1:1" x14ac:dyDescent="0.25">
      <c r="A11129"/>
    </row>
    <row r="11130" spans="1:1" x14ac:dyDescent="0.25">
      <c r="A11130"/>
    </row>
    <row r="11131" spans="1:1" x14ac:dyDescent="0.25">
      <c r="A11131"/>
    </row>
    <row r="11132" spans="1:1" x14ac:dyDescent="0.25">
      <c r="A11132"/>
    </row>
    <row r="11133" spans="1:1" x14ac:dyDescent="0.25">
      <c r="A11133"/>
    </row>
    <row r="11134" spans="1:1" x14ac:dyDescent="0.25">
      <c r="A11134"/>
    </row>
    <row r="11135" spans="1:1" x14ac:dyDescent="0.25">
      <c r="A11135"/>
    </row>
    <row r="11136" spans="1:1" x14ac:dyDescent="0.25">
      <c r="A11136"/>
    </row>
    <row r="11137" spans="1:1" x14ac:dyDescent="0.25">
      <c r="A11137"/>
    </row>
    <row r="11138" spans="1:1" x14ac:dyDescent="0.25">
      <c r="A11138"/>
    </row>
    <row r="11139" spans="1:1" x14ac:dyDescent="0.25">
      <c r="A11139"/>
    </row>
    <row r="11140" spans="1:1" x14ac:dyDescent="0.25">
      <c r="A11140"/>
    </row>
    <row r="11141" spans="1:1" x14ac:dyDescent="0.25">
      <c r="A11141"/>
    </row>
    <row r="11142" spans="1:1" x14ac:dyDescent="0.25">
      <c r="A11142"/>
    </row>
    <row r="11143" spans="1:1" x14ac:dyDescent="0.25">
      <c r="A11143"/>
    </row>
    <row r="11144" spans="1:1" x14ac:dyDescent="0.25">
      <c r="A11144"/>
    </row>
    <row r="11145" spans="1:1" x14ac:dyDescent="0.25">
      <c r="A11145"/>
    </row>
    <row r="11146" spans="1:1" x14ac:dyDescent="0.25">
      <c r="A11146"/>
    </row>
    <row r="11147" spans="1:1" x14ac:dyDescent="0.25">
      <c r="A11147"/>
    </row>
    <row r="11148" spans="1:1" x14ac:dyDescent="0.25">
      <c r="A11148"/>
    </row>
    <row r="11149" spans="1:1" x14ac:dyDescent="0.25">
      <c r="A11149"/>
    </row>
    <row r="11150" spans="1:1" x14ac:dyDescent="0.25">
      <c r="A11150"/>
    </row>
    <row r="11151" spans="1:1" x14ac:dyDescent="0.25">
      <c r="A11151"/>
    </row>
    <row r="11152" spans="1:1" x14ac:dyDescent="0.25">
      <c r="A11152"/>
    </row>
    <row r="11153" spans="1:1" x14ac:dyDescent="0.25">
      <c r="A11153"/>
    </row>
    <row r="11154" spans="1:1" x14ac:dyDescent="0.25">
      <c r="A11154"/>
    </row>
    <row r="11155" spans="1:1" x14ac:dyDescent="0.25">
      <c r="A11155"/>
    </row>
    <row r="11156" spans="1:1" x14ac:dyDescent="0.25">
      <c r="A11156"/>
    </row>
    <row r="11157" spans="1:1" x14ac:dyDescent="0.25">
      <c r="A11157"/>
    </row>
    <row r="11158" spans="1:1" x14ac:dyDescent="0.25">
      <c r="A11158"/>
    </row>
    <row r="11159" spans="1:1" x14ac:dyDescent="0.25">
      <c r="A11159"/>
    </row>
    <row r="11160" spans="1:1" x14ac:dyDescent="0.25">
      <c r="A11160"/>
    </row>
    <row r="11161" spans="1:1" x14ac:dyDescent="0.25">
      <c r="A11161"/>
    </row>
    <row r="11162" spans="1:1" x14ac:dyDescent="0.25">
      <c r="A11162"/>
    </row>
    <row r="11163" spans="1:1" x14ac:dyDescent="0.25">
      <c r="A11163"/>
    </row>
    <row r="11164" spans="1:1" x14ac:dyDescent="0.25">
      <c r="A11164"/>
    </row>
    <row r="11165" spans="1:1" x14ac:dyDescent="0.25">
      <c r="A11165"/>
    </row>
    <row r="11166" spans="1:1" x14ac:dyDescent="0.25">
      <c r="A11166"/>
    </row>
    <row r="11167" spans="1:1" x14ac:dyDescent="0.25">
      <c r="A11167"/>
    </row>
    <row r="11168" spans="1:1" x14ac:dyDescent="0.25">
      <c r="A11168"/>
    </row>
    <row r="11169" spans="1:1" x14ac:dyDescent="0.25">
      <c r="A11169"/>
    </row>
    <row r="11170" spans="1:1" x14ac:dyDescent="0.25">
      <c r="A11170"/>
    </row>
    <row r="11171" spans="1:1" x14ac:dyDescent="0.25">
      <c r="A11171"/>
    </row>
    <row r="11172" spans="1:1" x14ac:dyDescent="0.25">
      <c r="A11172"/>
    </row>
    <row r="11173" spans="1:1" x14ac:dyDescent="0.25">
      <c r="A11173"/>
    </row>
    <row r="11174" spans="1:1" x14ac:dyDescent="0.25">
      <c r="A11174"/>
    </row>
    <row r="11175" spans="1:1" x14ac:dyDescent="0.25">
      <c r="A11175"/>
    </row>
    <row r="11176" spans="1:1" x14ac:dyDescent="0.25">
      <c r="A11176"/>
    </row>
    <row r="11177" spans="1:1" x14ac:dyDescent="0.25">
      <c r="A11177"/>
    </row>
    <row r="11178" spans="1:1" x14ac:dyDescent="0.25">
      <c r="A11178"/>
    </row>
    <row r="11179" spans="1:1" x14ac:dyDescent="0.25">
      <c r="A11179"/>
    </row>
    <row r="11180" spans="1:1" x14ac:dyDescent="0.25">
      <c r="A11180"/>
    </row>
    <row r="11181" spans="1:1" x14ac:dyDescent="0.25">
      <c r="A11181"/>
    </row>
    <row r="11182" spans="1:1" x14ac:dyDescent="0.25">
      <c r="A11182"/>
    </row>
    <row r="11183" spans="1:1" x14ac:dyDescent="0.25">
      <c r="A11183"/>
    </row>
    <row r="11184" spans="1:1" x14ac:dyDescent="0.25">
      <c r="A11184"/>
    </row>
    <row r="11185" spans="1:1" x14ac:dyDescent="0.25">
      <c r="A11185"/>
    </row>
    <row r="11186" spans="1:1" x14ac:dyDescent="0.25">
      <c r="A11186"/>
    </row>
    <row r="11187" spans="1:1" x14ac:dyDescent="0.25">
      <c r="A11187"/>
    </row>
    <row r="11188" spans="1:1" x14ac:dyDescent="0.25">
      <c r="A11188"/>
    </row>
    <row r="11189" spans="1:1" x14ac:dyDescent="0.25">
      <c r="A11189"/>
    </row>
    <row r="11190" spans="1:1" x14ac:dyDescent="0.25">
      <c r="A11190"/>
    </row>
    <row r="11191" spans="1:1" x14ac:dyDescent="0.25">
      <c r="A11191"/>
    </row>
    <row r="11192" spans="1:1" x14ac:dyDescent="0.25">
      <c r="A11192"/>
    </row>
    <row r="11193" spans="1:1" x14ac:dyDescent="0.25">
      <c r="A11193"/>
    </row>
    <row r="11194" spans="1:1" x14ac:dyDescent="0.25">
      <c r="A11194"/>
    </row>
    <row r="11195" spans="1:1" x14ac:dyDescent="0.25">
      <c r="A11195"/>
    </row>
    <row r="11196" spans="1:1" x14ac:dyDescent="0.25">
      <c r="A11196"/>
    </row>
    <row r="11197" spans="1:1" x14ac:dyDescent="0.25">
      <c r="A11197"/>
    </row>
    <row r="11198" spans="1:1" x14ac:dyDescent="0.25">
      <c r="A11198"/>
    </row>
    <row r="11199" spans="1:1" x14ac:dyDescent="0.25">
      <c r="A11199"/>
    </row>
    <row r="11200" spans="1:1" x14ac:dyDescent="0.25">
      <c r="A11200"/>
    </row>
    <row r="11201" spans="1:1" x14ac:dyDescent="0.25">
      <c r="A11201"/>
    </row>
    <row r="11202" spans="1:1" x14ac:dyDescent="0.25">
      <c r="A11202"/>
    </row>
    <row r="11203" spans="1:1" x14ac:dyDescent="0.25">
      <c r="A11203"/>
    </row>
    <row r="11204" spans="1:1" x14ac:dyDescent="0.25">
      <c r="A11204"/>
    </row>
    <row r="11205" spans="1:1" x14ac:dyDescent="0.25">
      <c r="A11205"/>
    </row>
    <row r="11206" spans="1:1" x14ac:dyDescent="0.25">
      <c r="A11206"/>
    </row>
    <row r="11207" spans="1:1" x14ac:dyDescent="0.25">
      <c r="A11207"/>
    </row>
    <row r="11208" spans="1:1" x14ac:dyDescent="0.25">
      <c r="A11208"/>
    </row>
    <row r="11209" spans="1:1" x14ac:dyDescent="0.25">
      <c r="A11209"/>
    </row>
    <row r="11210" spans="1:1" x14ac:dyDescent="0.25">
      <c r="A11210"/>
    </row>
    <row r="11211" spans="1:1" x14ac:dyDescent="0.25">
      <c r="A11211"/>
    </row>
    <row r="11212" spans="1:1" x14ac:dyDescent="0.25">
      <c r="A11212"/>
    </row>
    <row r="11213" spans="1:1" x14ac:dyDescent="0.25">
      <c r="A11213"/>
    </row>
    <row r="11214" spans="1:1" x14ac:dyDescent="0.25">
      <c r="A11214"/>
    </row>
    <row r="11215" spans="1:1" x14ac:dyDescent="0.25">
      <c r="A11215"/>
    </row>
    <row r="11216" spans="1:1" x14ac:dyDescent="0.25">
      <c r="A11216"/>
    </row>
    <row r="11217" spans="1:1" x14ac:dyDescent="0.25">
      <c r="A11217"/>
    </row>
    <row r="11218" spans="1:1" x14ac:dyDescent="0.25">
      <c r="A11218"/>
    </row>
    <row r="11219" spans="1:1" x14ac:dyDescent="0.25">
      <c r="A11219"/>
    </row>
    <row r="11220" spans="1:1" x14ac:dyDescent="0.25">
      <c r="A11220"/>
    </row>
    <row r="11221" spans="1:1" x14ac:dyDescent="0.25">
      <c r="A11221"/>
    </row>
    <row r="11222" spans="1:1" x14ac:dyDescent="0.25">
      <c r="A11222"/>
    </row>
    <row r="11223" spans="1:1" x14ac:dyDescent="0.25">
      <c r="A11223"/>
    </row>
    <row r="11224" spans="1:1" x14ac:dyDescent="0.25">
      <c r="A11224"/>
    </row>
    <row r="11225" spans="1:1" x14ac:dyDescent="0.25">
      <c r="A11225"/>
    </row>
    <row r="11226" spans="1:1" x14ac:dyDescent="0.25">
      <c r="A11226"/>
    </row>
    <row r="11227" spans="1:1" x14ac:dyDescent="0.25">
      <c r="A11227"/>
    </row>
    <row r="11228" spans="1:1" x14ac:dyDescent="0.25">
      <c r="A11228"/>
    </row>
    <row r="11229" spans="1:1" x14ac:dyDescent="0.25">
      <c r="A11229"/>
    </row>
    <row r="11230" spans="1:1" x14ac:dyDescent="0.25">
      <c r="A11230"/>
    </row>
    <row r="11231" spans="1:1" x14ac:dyDescent="0.25">
      <c r="A11231"/>
    </row>
    <row r="11232" spans="1:1" x14ac:dyDescent="0.25">
      <c r="A11232"/>
    </row>
    <row r="11233" spans="1:1" x14ac:dyDescent="0.25">
      <c r="A11233"/>
    </row>
    <row r="11234" spans="1:1" x14ac:dyDescent="0.25">
      <c r="A11234"/>
    </row>
    <row r="11235" spans="1:1" x14ac:dyDescent="0.25">
      <c r="A11235"/>
    </row>
    <row r="11236" spans="1:1" x14ac:dyDescent="0.25">
      <c r="A11236"/>
    </row>
    <row r="11237" spans="1:1" x14ac:dyDescent="0.25">
      <c r="A11237"/>
    </row>
    <row r="11238" spans="1:1" x14ac:dyDescent="0.25">
      <c r="A11238"/>
    </row>
    <row r="11239" spans="1:1" x14ac:dyDescent="0.25">
      <c r="A11239"/>
    </row>
    <row r="11240" spans="1:1" x14ac:dyDescent="0.25">
      <c r="A11240"/>
    </row>
    <row r="11241" spans="1:1" x14ac:dyDescent="0.25">
      <c r="A11241"/>
    </row>
    <row r="11242" spans="1:1" x14ac:dyDescent="0.25">
      <c r="A11242"/>
    </row>
    <row r="11243" spans="1:1" x14ac:dyDescent="0.25">
      <c r="A11243"/>
    </row>
    <row r="11244" spans="1:1" x14ac:dyDescent="0.25">
      <c r="A11244"/>
    </row>
    <row r="11245" spans="1:1" x14ac:dyDescent="0.25">
      <c r="A11245"/>
    </row>
    <row r="11246" spans="1:1" x14ac:dyDescent="0.25">
      <c r="A11246"/>
    </row>
    <row r="11247" spans="1:1" x14ac:dyDescent="0.25">
      <c r="A11247"/>
    </row>
    <row r="11248" spans="1:1" x14ac:dyDescent="0.25">
      <c r="A11248"/>
    </row>
    <row r="11249" spans="1:1" x14ac:dyDescent="0.25">
      <c r="A11249"/>
    </row>
    <row r="11250" spans="1:1" x14ac:dyDescent="0.25">
      <c r="A11250"/>
    </row>
    <row r="11251" spans="1:1" x14ac:dyDescent="0.25">
      <c r="A11251"/>
    </row>
    <row r="11252" spans="1:1" x14ac:dyDescent="0.25">
      <c r="A11252"/>
    </row>
    <row r="11253" spans="1:1" x14ac:dyDescent="0.25">
      <c r="A11253"/>
    </row>
    <row r="11254" spans="1:1" x14ac:dyDescent="0.25">
      <c r="A11254"/>
    </row>
    <row r="11255" spans="1:1" x14ac:dyDescent="0.25">
      <c r="A11255"/>
    </row>
    <row r="11256" spans="1:1" x14ac:dyDescent="0.25">
      <c r="A11256"/>
    </row>
    <row r="11257" spans="1:1" x14ac:dyDescent="0.25">
      <c r="A11257"/>
    </row>
    <row r="11258" spans="1:1" x14ac:dyDescent="0.25">
      <c r="A11258"/>
    </row>
    <row r="11259" spans="1:1" x14ac:dyDescent="0.25">
      <c r="A11259"/>
    </row>
    <row r="11260" spans="1:1" x14ac:dyDescent="0.25">
      <c r="A11260"/>
    </row>
    <row r="11261" spans="1:1" x14ac:dyDescent="0.25">
      <c r="A11261"/>
    </row>
    <row r="11262" spans="1:1" x14ac:dyDescent="0.25">
      <c r="A11262"/>
    </row>
    <row r="11263" spans="1:1" x14ac:dyDescent="0.25">
      <c r="A11263"/>
    </row>
    <row r="11264" spans="1:1" x14ac:dyDescent="0.25">
      <c r="A11264"/>
    </row>
    <row r="11265" spans="1:1" x14ac:dyDescent="0.25">
      <c r="A11265"/>
    </row>
    <row r="11266" spans="1:1" x14ac:dyDescent="0.25">
      <c r="A11266"/>
    </row>
    <row r="11267" spans="1:1" x14ac:dyDescent="0.25">
      <c r="A11267"/>
    </row>
    <row r="11268" spans="1:1" x14ac:dyDescent="0.25">
      <c r="A11268"/>
    </row>
    <row r="11269" spans="1:1" x14ac:dyDescent="0.25">
      <c r="A11269"/>
    </row>
    <row r="11270" spans="1:1" x14ac:dyDescent="0.25">
      <c r="A11270"/>
    </row>
    <row r="11271" spans="1:1" x14ac:dyDescent="0.25">
      <c r="A11271"/>
    </row>
    <row r="11272" spans="1:1" x14ac:dyDescent="0.25">
      <c r="A11272"/>
    </row>
    <row r="11273" spans="1:1" x14ac:dyDescent="0.25">
      <c r="A11273"/>
    </row>
    <row r="11274" spans="1:1" x14ac:dyDescent="0.25">
      <c r="A11274"/>
    </row>
    <row r="11275" spans="1:1" x14ac:dyDescent="0.25">
      <c r="A11275"/>
    </row>
    <row r="11276" spans="1:1" x14ac:dyDescent="0.25">
      <c r="A11276"/>
    </row>
    <row r="11277" spans="1:1" x14ac:dyDescent="0.25">
      <c r="A11277"/>
    </row>
    <row r="11278" spans="1:1" x14ac:dyDescent="0.25">
      <c r="A11278"/>
    </row>
    <row r="11279" spans="1:1" x14ac:dyDescent="0.25">
      <c r="A11279"/>
    </row>
    <row r="11280" spans="1:1" x14ac:dyDescent="0.25">
      <c r="A11280"/>
    </row>
    <row r="11281" spans="1:1" x14ac:dyDescent="0.25">
      <c r="A11281"/>
    </row>
    <row r="11282" spans="1:1" x14ac:dyDescent="0.25">
      <c r="A11282"/>
    </row>
    <row r="11283" spans="1:1" x14ac:dyDescent="0.25">
      <c r="A11283"/>
    </row>
    <row r="11284" spans="1:1" x14ac:dyDescent="0.25">
      <c r="A11284"/>
    </row>
    <row r="11285" spans="1:1" x14ac:dyDescent="0.25">
      <c r="A11285"/>
    </row>
    <row r="11286" spans="1:1" x14ac:dyDescent="0.25">
      <c r="A11286"/>
    </row>
    <row r="11287" spans="1:1" x14ac:dyDescent="0.25">
      <c r="A11287"/>
    </row>
    <row r="11288" spans="1:1" x14ac:dyDescent="0.25">
      <c r="A11288"/>
    </row>
    <row r="11289" spans="1:1" x14ac:dyDescent="0.25">
      <c r="A11289"/>
    </row>
    <row r="11290" spans="1:1" x14ac:dyDescent="0.25">
      <c r="A11290"/>
    </row>
    <row r="11291" spans="1:1" x14ac:dyDescent="0.25">
      <c r="A11291"/>
    </row>
    <row r="11292" spans="1:1" x14ac:dyDescent="0.25">
      <c r="A11292"/>
    </row>
    <row r="11293" spans="1:1" x14ac:dyDescent="0.25">
      <c r="A11293"/>
    </row>
    <row r="11294" spans="1:1" x14ac:dyDescent="0.25">
      <c r="A11294"/>
    </row>
    <row r="11295" spans="1:1" x14ac:dyDescent="0.25">
      <c r="A11295"/>
    </row>
    <row r="11296" spans="1:1" x14ac:dyDescent="0.25">
      <c r="A11296"/>
    </row>
    <row r="11297" spans="1:1" x14ac:dyDescent="0.25">
      <c r="A11297"/>
    </row>
    <row r="11298" spans="1:1" x14ac:dyDescent="0.25">
      <c r="A11298"/>
    </row>
    <row r="11299" spans="1:1" x14ac:dyDescent="0.25">
      <c r="A11299"/>
    </row>
    <row r="11300" spans="1:1" x14ac:dyDescent="0.25">
      <c r="A11300"/>
    </row>
    <row r="11301" spans="1:1" x14ac:dyDescent="0.25">
      <c r="A11301"/>
    </row>
    <row r="11302" spans="1:1" x14ac:dyDescent="0.25">
      <c r="A11302"/>
    </row>
    <row r="11303" spans="1:1" x14ac:dyDescent="0.25">
      <c r="A11303"/>
    </row>
    <row r="11304" spans="1:1" x14ac:dyDescent="0.25">
      <c r="A11304"/>
    </row>
    <row r="11305" spans="1:1" x14ac:dyDescent="0.25">
      <c r="A11305"/>
    </row>
    <row r="11306" spans="1:1" x14ac:dyDescent="0.25">
      <c r="A11306"/>
    </row>
    <row r="11307" spans="1:1" x14ac:dyDescent="0.25">
      <c r="A11307"/>
    </row>
    <row r="11308" spans="1:1" x14ac:dyDescent="0.25">
      <c r="A11308"/>
    </row>
    <row r="11309" spans="1:1" x14ac:dyDescent="0.25">
      <c r="A11309"/>
    </row>
    <row r="11310" spans="1:1" x14ac:dyDescent="0.25">
      <c r="A11310"/>
    </row>
    <row r="11311" spans="1:1" x14ac:dyDescent="0.25">
      <c r="A11311"/>
    </row>
    <row r="11312" spans="1:1" x14ac:dyDescent="0.25">
      <c r="A11312"/>
    </row>
    <row r="11313" spans="1:1" x14ac:dyDescent="0.25">
      <c r="A11313"/>
    </row>
    <row r="11314" spans="1:1" x14ac:dyDescent="0.25">
      <c r="A11314"/>
    </row>
    <row r="11315" spans="1:1" x14ac:dyDescent="0.25">
      <c r="A11315"/>
    </row>
    <row r="11316" spans="1:1" x14ac:dyDescent="0.25">
      <c r="A11316"/>
    </row>
    <row r="11317" spans="1:1" x14ac:dyDescent="0.25">
      <c r="A11317"/>
    </row>
    <row r="11318" spans="1:1" x14ac:dyDescent="0.25">
      <c r="A11318"/>
    </row>
    <row r="11319" spans="1:1" x14ac:dyDescent="0.25">
      <c r="A11319"/>
    </row>
    <row r="11320" spans="1:1" x14ac:dyDescent="0.25">
      <c r="A11320"/>
    </row>
    <row r="11321" spans="1:1" x14ac:dyDescent="0.25">
      <c r="A11321"/>
    </row>
    <row r="11322" spans="1:1" x14ac:dyDescent="0.25">
      <c r="A11322"/>
    </row>
    <row r="11323" spans="1:1" x14ac:dyDescent="0.25">
      <c r="A11323"/>
    </row>
    <row r="11324" spans="1:1" x14ac:dyDescent="0.25">
      <c r="A11324"/>
    </row>
    <row r="11325" spans="1:1" x14ac:dyDescent="0.25">
      <c r="A11325"/>
    </row>
    <row r="11326" spans="1:1" x14ac:dyDescent="0.25">
      <c r="A11326"/>
    </row>
    <row r="11327" spans="1:1" x14ac:dyDescent="0.25">
      <c r="A11327"/>
    </row>
    <row r="11328" spans="1:1" x14ac:dyDescent="0.25">
      <c r="A11328"/>
    </row>
    <row r="11329" spans="1:1" x14ac:dyDescent="0.25">
      <c r="A11329"/>
    </row>
    <row r="11330" spans="1:1" x14ac:dyDescent="0.25">
      <c r="A11330"/>
    </row>
    <row r="11331" spans="1:1" x14ac:dyDescent="0.25">
      <c r="A11331"/>
    </row>
    <row r="11332" spans="1:1" x14ac:dyDescent="0.25">
      <c r="A11332"/>
    </row>
    <row r="11333" spans="1:1" x14ac:dyDescent="0.25">
      <c r="A11333"/>
    </row>
    <row r="11334" spans="1:1" x14ac:dyDescent="0.25">
      <c r="A11334"/>
    </row>
    <row r="11335" spans="1:1" x14ac:dyDescent="0.25">
      <c r="A11335"/>
    </row>
    <row r="11336" spans="1:1" x14ac:dyDescent="0.25">
      <c r="A11336"/>
    </row>
    <row r="11337" spans="1:1" x14ac:dyDescent="0.25">
      <c r="A11337"/>
    </row>
    <row r="11338" spans="1:1" x14ac:dyDescent="0.25">
      <c r="A11338"/>
    </row>
    <row r="11339" spans="1:1" x14ac:dyDescent="0.25">
      <c r="A11339"/>
    </row>
    <row r="11340" spans="1:1" x14ac:dyDescent="0.25">
      <c r="A11340"/>
    </row>
    <row r="11341" spans="1:1" x14ac:dyDescent="0.25">
      <c r="A11341"/>
    </row>
    <row r="11342" spans="1:1" x14ac:dyDescent="0.25">
      <c r="A11342"/>
    </row>
    <row r="11343" spans="1:1" x14ac:dyDescent="0.25">
      <c r="A11343"/>
    </row>
    <row r="11344" spans="1:1" x14ac:dyDescent="0.25">
      <c r="A11344"/>
    </row>
    <row r="11345" spans="1:1" x14ac:dyDescent="0.25">
      <c r="A11345"/>
    </row>
    <row r="11346" spans="1:1" x14ac:dyDescent="0.25">
      <c r="A11346"/>
    </row>
    <row r="11347" spans="1:1" x14ac:dyDescent="0.25">
      <c r="A11347"/>
    </row>
    <row r="11348" spans="1:1" x14ac:dyDescent="0.25">
      <c r="A11348"/>
    </row>
    <row r="11349" spans="1:1" x14ac:dyDescent="0.25">
      <c r="A11349"/>
    </row>
    <row r="11350" spans="1:1" x14ac:dyDescent="0.25">
      <c r="A11350"/>
    </row>
    <row r="11351" spans="1:1" x14ac:dyDescent="0.25">
      <c r="A11351"/>
    </row>
    <row r="11352" spans="1:1" x14ac:dyDescent="0.25">
      <c r="A11352"/>
    </row>
    <row r="11353" spans="1:1" x14ac:dyDescent="0.25">
      <c r="A11353"/>
    </row>
    <row r="11354" spans="1:1" x14ac:dyDescent="0.25">
      <c r="A11354"/>
    </row>
    <row r="11355" spans="1:1" x14ac:dyDescent="0.25">
      <c r="A11355"/>
    </row>
    <row r="11356" spans="1:1" x14ac:dyDescent="0.25">
      <c r="A11356"/>
    </row>
    <row r="11357" spans="1:1" x14ac:dyDescent="0.25">
      <c r="A11357"/>
    </row>
    <row r="11358" spans="1:1" x14ac:dyDescent="0.25">
      <c r="A11358"/>
    </row>
    <row r="11359" spans="1:1" x14ac:dyDescent="0.25">
      <c r="A11359"/>
    </row>
    <row r="11360" spans="1:1" x14ac:dyDescent="0.25">
      <c r="A11360"/>
    </row>
    <row r="11361" spans="1:1" x14ac:dyDescent="0.25">
      <c r="A11361"/>
    </row>
    <row r="11362" spans="1:1" x14ac:dyDescent="0.25">
      <c r="A11362"/>
    </row>
    <row r="11363" spans="1:1" x14ac:dyDescent="0.25">
      <c r="A11363"/>
    </row>
    <row r="11364" spans="1:1" x14ac:dyDescent="0.25">
      <c r="A11364"/>
    </row>
    <row r="11365" spans="1:1" x14ac:dyDescent="0.25">
      <c r="A11365"/>
    </row>
    <row r="11366" spans="1:1" x14ac:dyDescent="0.25">
      <c r="A11366"/>
    </row>
    <row r="11367" spans="1:1" x14ac:dyDescent="0.25">
      <c r="A11367"/>
    </row>
    <row r="11368" spans="1:1" x14ac:dyDescent="0.25">
      <c r="A11368"/>
    </row>
    <row r="11369" spans="1:1" x14ac:dyDescent="0.25">
      <c r="A11369"/>
    </row>
    <row r="11370" spans="1:1" x14ac:dyDescent="0.25">
      <c r="A11370"/>
    </row>
    <row r="11371" spans="1:1" x14ac:dyDescent="0.25">
      <c r="A11371"/>
    </row>
    <row r="11372" spans="1:1" x14ac:dyDescent="0.25">
      <c r="A11372"/>
    </row>
    <row r="11373" spans="1:1" x14ac:dyDescent="0.25">
      <c r="A11373"/>
    </row>
    <row r="11374" spans="1:1" x14ac:dyDescent="0.25">
      <c r="A11374"/>
    </row>
    <row r="11375" spans="1:1" x14ac:dyDescent="0.25">
      <c r="A11375"/>
    </row>
    <row r="11376" spans="1:1" x14ac:dyDescent="0.25">
      <c r="A11376"/>
    </row>
    <row r="11377" spans="1:1" x14ac:dyDescent="0.25">
      <c r="A11377"/>
    </row>
    <row r="11378" spans="1:1" x14ac:dyDescent="0.25">
      <c r="A11378"/>
    </row>
    <row r="11379" spans="1:1" x14ac:dyDescent="0.25">
      <c r="A11379"/>
    </row>
    <row r="11380" spans="1:1" x14ac:dyDescent="0.25">
      <c r="A11380"/>
    </row>
    <row r="11381" spans="1:1" x14ac:dyDescent="0.25">
      <c r="A11381"/>
    </row>
    <row r="11382" spans="1:1" x14ac:dyDescent="0.25">
      <c r="A11382"/>
    </row>
    <row r="11383" spans="1:1" x14ac:dyDescent="0.25">
      <c r="A11383"/>
    </row>
    <row r="11384" spans="1:1" x14ac:dyDescent="0.25">
      <c r="A11384"/>
    </row>
    <row r="11385" spans="1:1" x14ac:dyDescent="0.25">
      <c r="A11385"/>
    </row>
    <row r="11386" spans="1:1" x14ac:dyDescent="0.25">
      <c r="A11386"/>
    </row>
    <row r="11387" spans="1:1" x14ac:dyDescent="0.25">
      <c r="A11387"/>
    </row>
    <row r="11388" spans="1:1" x14ac:dyDescent="0.25">
      <c r="A11388"/>
    </row>
    <row r="11389" spans="1:1" x14ac:dyDescent="0.25">
      <c r="A11389"/>
    </row>
    <row r="11390" spans="1:1" x14ac:dyDescent="0.25">
      <c r="A11390"/>
    </row>
    <row r="11391" spans="1:1" x14ac:dyDescent="0.25">
      <c r="A11391"/>
    </row>
    <row r="11392" spans="1:1" x14ac:dyDescent="0.25">
      <c r="A11392"/>
    </row>
    <row r="11393" spans="1:1" x14ac:dyDescent="0.25">
      <c r="A11393"/>
    </row>
    <row r="11394" spans="1:1" x14ac:dyDescent="0.25">
      <c r="A11394"/>
    </row>
    <row r="11395" spans="1:1" x14ac:dyDescent="0.25">
      <c r="A11395"/>
    </row>
    <row r="11396" spans="1:1" x14ac:dyDescent="0.25">
      <c r="A11396"/>
    </row>
    <row r="11397" spans="1:1" x14ac:dyDescent="0.25">
      <c r="A11397"/>
    </row>
    <row r="11398" spans="1:1" x14ac:dyDescent="0.25">
      <c r="A11398"/>
    </row>
    <row r="11399" spans="1:1" x14ac:dyDescent="0.25">
      <c r="A11399"/>
    </row>
    <row r="11400" spans="1:1" x14ac:dyDescent="0.25">
      <c r="A11400"/>
    </row>
    <row r="11401" spans="1:1" x14ac:dyDescent="0.25">
      <c r="A11401"/>
    </row>
    <row r="11402" spans="1:1" x14ac:dyDescent="0.25">
      <c r="A11402"/>
    </row>
    <row r="11403" spans="1:1" x14ac:dyDescent="0.25">
      <c r="A11403"/>
    </row>
    <row r="11404" spans="1:1" x14ac:dyDescent="0.25">
      <c r="A11404"/>
    </row>
    <row r="11405" spans="1:1" x14ac:dyDescent="0.25">
      <c r="A11405"/>
    </row>
    <row r="11406" spans="1:1" x14ac:dyDescent="0.25">
      <c r="A11406"/>
    </row>
    <row r="11407" spans="1:1" x14ac:dyDescent="0.25">
      <c r="A11407"/>
    </row>
    <row r="11408" spans="1:1" x14ac:dyDescent="0.25">
      <c r="A11408"/>
    </row>
    <row r="11409" spans="1:1" x14ac:dyDescent="0.25">
      <c r="A11409"/>
    </row>
    <row r="11410" spans="1:1" x14ac:dyDescent="0.25">
      <c r="A11410"/>
    </row>
    <row r="11411" spans="1:1" x14ac:dyDescent="0.25">
      <c r="A11411"/>
    </row>
    <row r="11412" spans="1:1" x14ac:dyDescent="0.25">
      <c r="A11412"/>
    </row>
    <row r="11413" spans="1:1" x14ac:dyDescent="0.25">
      <c r="A11413"/>
    </row>
    <row r="11414" spans="1:1" x14ac:dyDescent="0.25">
      <c r="A11414"/>
    </row>
    <row r="11415" spans="1:1" x14ac:dyDescent="0.25">
      <c r="A11415"/>
    </row>
    <row r="11416" spans="1:1" x14ac:dyDescent="0.25">
      <c r="A11416"/>
    </row>
    <row r="11417" spans="1:1" x14ac:dyDescent="0.25">
      <c r="A11417"/>
    </row>
    <row r="11418" spans="1:1" x14ac:dyDescent="0.25">
      <c r="A11418"/>
    </row>
    <row r="11419" spans="1:1" x14ac:dyDescent="0.25">
      <c r="A11419"/>
    </row>
    <row r="11420" spans="1:1" x14ac:dyDescent="0.25">
      <c r="A11420"/>
    </row>
    <row r="11421" spans="1:1" x14ac:dyDescent="0.25">
      <c r="A11421"/>
    </row>
    <row r="11422" spans="1:1" x14ac:dyDescent="0.25">
      <c r="A11422"/>
    </row>
    <row r="11423" spans="1:1" x14ac:dyDescent="0.25">
      <c r="A11423"/>
    </row>
    <row r="11424" spans="1:1" x14ac:dyDescent="0.25">
      <c r="A11424"/>
    </row>
    <row r="11425" spans="1:1" x14ac:dyDescent="0.25">
      <c r="A11425"/>
    </row>
    <row r="11426" spans="1:1" x14ac:dyDescent="0.25">
      <c r="A11426"/>
    </row>
    <row r="11427" spans="1:1" x14ac:dyDescent="0.25">
      <c r="A11427"/>
    </row>
    <row r="11428" spans="1:1" x14ac:dyDescent="0.25">
      <c r="A11428"/>
    </row>
    <row r="11429" spans="1:1" x14ac:dyDescent="0.25">
      <c r="A11429"/>
    </row>
    <row r="11430" spans="1:1" x14ac:dyDescent="0.25">
      <c r="A11430"/>
    </row>
    <row r="11431" spans="1:1" x14ac:dyDescent="0.25">
      <c r="A11431"/>
    </row>
    <row r="11432" spans="1:1" x14ac:dyDescent="0.25">
      <c r="A11432"/>
    </row>
    <row r="11433" spans="1:1" x14ac:dyDescent="0.25">
      <c r="A11433"/>
    </row>
    <row r="11434" spans="1:1" x14ac:dyDescent="0.25">
      <c r="A11434"/>
    </row>
    <row r="11435" spans="1:1" x14ac:dyDescent="0.25">
      <c r="A11435"/>
    </row>
    <row r="11436" spans="1:1" x14ac:dyDescent="0.25">
      <c r="A11436"/>
    </row>
    <row r="11437" spans="1:1" x14ac:dyDescent="0.25">
      <c r="A11437"/>
    </row>
    <row r="11438" spans="1:1" x14ac:dyDescent="0.25">
      <c r="A11438"/>
    </row>
    <row r="11439" spans="1:1" x14ac:dyDescent="0.25">
      <c r="A11439"/>
    </row>
    <row r="11440" spans="1:1" x14ac:dyDescent="0.25">
      <c r="A11440"/>
    </row>
    <row r="11441" spans="1:1" x14ac:dyDescent="0.25">
      <c r="A11441"/>
    </row>
    <row r="11442" spans="1:1" x14ac:dyDescent="0.25">
      <c r="A11442"/>
    </row>
    <row r="11443" spans="1:1" x14ac:dyDescent="0.25">
      <c r="A11443"/>
    </row>
    <row r="11444" spans="1:1" x14ac:dyDescent="0.25">
      <c r="A11444"/>
    </row>
    <row r="11445" spans="1:1" x14ac:dyDescent="0.25">
      <c r="A11445"/>
    </row>
    <row r="11446" spans="1:1" x14ac:dyDescent="0.25">
      <c r="A11446"/>
    </row>
    <row r="11447" spans="1:1" x14ac:dyDescent="0.25">
      <c r="A11447"/>
    </row>
    <row r="11448" spans="1:1" x14ac:dyDescent="0.25">
      <c r="A11448"/>
    </row>
    <row r="11449" spans="1:1" x14ac:dyDescent="0.25">
      <c r="A11449"/>
    </row>
    <row r="11450" spans="1:1" x14ac:dyDescent="0.25">
      <c r="A11450"/>
    </row>
    <row r="11451" spans="1:1" x14ac:dyDescent="0.25">
      <c r="A11451"/>
    </row>
    <row r="11452" spans="1:1" x14ac:dyDescent="0.25">
      <c r="A11452"/>
    </row>
    <row r="11453" spans="1:1" x14ac:dyDescent="0.25">
      <c r="A11453"/>
    </row>
    <row r="11454" spans="1:1" x14ac:dyDescent="0.25">
      <c r="A11454"/>
    </row>
    <row r="11455" spans="1:1" x14ac:dyDescent="0.25">
      <c r="A11455"/>
    </row>
    <row r="11456" spans="1:1" x14ac:dyDescent="0.25">
      <c r="A11456"/>
    </row>
    <row r="11457" spans="1:1" x14ac:dyDescent="0.25">
      <c r="A11457"/>
    </row>
    <row r="11458" spans="1:1" x14ac:dyDescent="0.25">
      <c r="A11458"/>
    </row>
    <row r="11459" spans="1:1" x14ac:dyDescent="0.25">
      <c r="A11459"/>
    </row>
    <row r="11460" spans="1:1" x14ac:dyDescent="0.25">
      <c r="A11460"/>
    </row>
    <row r="11461" spans="1:1" x14ac:dyDescent="0.25">
      <c r="A11461"/>
    </row>
    <row r="11462" spans="1:1" x14ac:dyDescent="0.25">
      <c r="A11462"/>
    </row>
    <row r="11463" spans="1:1" x14ac:dyDescent="0.25">
      <c r="A11463"/>
    </row>
    <row r="11464" spans="1:1" x14ac:dyDescent="0.25">
      <c r="A11464"/>
    </row>
    <row r="11465" spans="1:1" x14ac:dyDescent="0.25">
      <c r="A11465"/>
    </row>
    <row r="11466" spans="1:1" x14ac:dyDescent="0.25">
      <c r="A11466"/>
    </row>
    <row r="11467" spans="1:1" x14ac:dyDescent="0.25">
      <c r="A11467"/>
    </row>
    <row r="11468" spans="1:1" x14ac:dyDescent="0.25">
      <c r="A11468"/>
    </row>
    <row r="11469" spans="1:1" x14ac:dyDescent="0.25">
      <c r="A11469"/>
    </row>
    <row r="11470" spans="1:1" x14ac:dyDescent="0.25">
      <c r="A11470"/>
    </row>
    <row r="11471" spans="1:1" x14ac:dyDescent="0.25">
      <c r="A11471"/>
    </row>
    <row r="11472" spans="1:1" x14ac:dyDescent="0.25">
      <c r="A11472"/>
    </row>
    <row r="11473" spans="1:1" x14ac:dyDescent="0.25">
      <c r="A11473"/>
    </row>
    <row r="11474" spans="1:1" x14ac:dyDescent="0.25">
      <c r="A11474"/>
    </row>
    <row r="11475" spans="1:1" x14ac:dyDescent="0.25">
      <c r="A11475"/>
    </row>
    <row r="11476" spans="1:1" x14ac:dyDescent="0.25">
      <c r="A11476"/>
    </row>
    <row r="11477" spans="1:1" x14ac:dyDescent="0.25">
      <c r="A11477"/>
    </row>
    <row r="11478" spans="1:1" x14ac:dyDescent="0.25">
      <c r="A11478"/>
    </row>
    <row r="11479" spans="1:1" x14ac:dyDescent="0.25">
      <c r="A11479"/>
    </row>
    <row r="11480" spans="1:1" x14ac:dyDescent="0.25">
      <c r="A11480"/>
    </row>
    <row r="11481" spans="1:1" x14ac:dyDescent="0.25">
      <c r="A11481"/>
    </row>
    <row r="11482" spans="1:1" x14ac:dyDescent="0.25">
      <c r="A11482"/>
    </row>
    <row r="11483" spans="1:1" x14ac:dyDescent="0.25">
      <c r="A11483"/>
    </row>
    <row r="11484" spans="1:1" x14ac:dyDescent="0.25">
      <c r="A11484"/>
    </row>
    <row r="11485" spans="1:1" x14ac:dyDescent="0.25">
      <c r="A11485"/>
    </row>
    <row r="11486" spans="1:1" x14ac:dyDescent="0.25">
      <c r="A11486"/>
    </row>
    <row r="11487" spans="1:1" x14ac:dyDescent="0.25">
      <c r="A11487"/>
    </row>
    <row r="11488" spans="1:1" x14ac:dyDescent="0.25">
      <c r="A11488"/>
    </row>
    <row r="11489" spans="1:1" x14ac:dyDescent="0.25">
      <c r="A11489"/>
    </row>
    <row r="11490" spans="1:1" x14ac:dyDescent="0.25">
      <c r="A11490"/>
    </row>
    <row r="11491" spans="1:1" x14ac:dyDescent="0.25">
      <c r="A11491"/>
    </row>
    <row r="11492" spans="1:1" x14ac:dyDescent="0.25">
      <c r="A11492"/>
    </row>
    <row r="11493" spans="1:1" x14ac:dyDescent="0.25">
      <c r="A11493"/>
    </row>
    <row r="11494" spans="1:1" x14ac:dyDescent="0.25">
      <c r="A11494"/>
    </row>
    <row r="11495" spans="1:1" x14ac:dyDescent="0.25">
      <c r="A11495"/>
    </row>
    <row r="11496" spans="1:1" x14ac:dyDescent="0.25">
      <c r="A11496"/>
    </row>
    <row r="11497" spans="1:1" x14ac:dyDescent="0.25">
      <c r="A11497"/>
    </row>
    <row r="11498" spans="1:1" x14ac:dyDescent="0.25">
      <c r="A11498"/>
    </row>
    <row r="11499" spans="1:1" x14ac:dyDescent="0.25">
      <c r="A11499"/>
    </row>
    <row r="11500" spans="1:1" x14ac:dyDescent="0.25">
      <c r="A11500"/>
    </row>
    <row r="11501" spans="1:1" x14ac:dyDescent="0.25">
      <c r="A11501"/>
    </row>
    <row r="11502" spans="1:1" x14ac:dyDescent="0.25">
      <c r="A11502"/>
    </row>
    <row r="11503" spans="1:1" x14ac:dyDescent="0.25">
      <c r="A11503"/>
    </row>
    <row r="11504" spans="1:1" x14ac:dyDescent="0.25">
      <c r="A11504"/>
    </row>
    <row r="11505" spans="1:1" x14ac:dyDescent="0.25">
      <c r="A11505"/>
    </row>
    <row r="11506" spans="1:1" x14ac:dyDescent="0.25">
      <c r="A11506"/>
    </row>
    <row r="11507" spans="1:1" x14ac:dyDescent="0.25">
      <c r="A11507"/>
    </row>
    <row r="11508" spans="1:1" x14ac:dyDescent="0.25">
      <c r="A11508"/>
    </row>
    <row r="11509" spans="1:1" x14ac:dyDescent="0.25">
      <c r="A11509"/>
    </row>
    <row r="11510" spans="1:1" x14ac:dyDescent="0.25">
      <c r="A11510"/>
    </row>
    <row r="11511" spans="1:1" x14ac:dyDescent="0.25">
      <c r="A11511"/>
    </row>
    <row r="11512" spans="1:1" x14ac:dyDescent="0.25">
      <c r="A11512"/>
    </row>
    <row r="11513" spans="1:1" x14ac:dyDescent="0.25">
      <c r="A11513"/>
    </row>
    <row r="11514" spans="1:1" x14ac:dyDescent="0.25">
      <c r="A11514"/>
    </row>
    <row r="11515" spans="1:1" x14ac:dyDescent="0.25">
      <c r="A11515"/>
    </row>
    <row r="11516" spans="1:1" x14ac:dyDescent="0.25">
      <c r="A11516"/>
    </row>
    <row r="11517" spans="1:1" x14ac:dyDescent="0.25">
      <c r="A11517"/>
    </row>
    <row r="11518" spans="1:1" x14ac:dyDescent="0.25">
      <c r="A11518"/>
    </row>
    <row r="11519" spans="1:1" x14ac:dyDescent="0.25">
      <c r="A11519"/>
    </row>
    <row r="11520" spans="1:1" x14ac:dyDescent="0.25">
      <c r="A11520"/>
    </row>
    <row r="11521" spans="1:1" x14ac:dyDescent="0.25">
      <c r="A11521"/>
    </row>
    <row r="11522" spans="1:1" x14ac:dyDescent="0.25">
      <c r="A11522"/>
    </row>
    <row r="11523" spans="1:1" x14ac:dyDescent="0.25">
      <c r="A11523"/>
    </row>
    <row r="11524" spans="1:1" x14ac:dyDescent="0.25">
      <c r="A11524"/>
    </row>
    <row r="11525" spans="1:1" x14ac:dyDescent="0.25">
      <c r="A11525"/>
    </row>
    <row r="11526" spans="1:1" x14ac:dyDescent="0.25">
      <c r="A11526"/>
    </row>
    <row r="11527" spans="1:1" x14ac:dyDescent="0.25">
      <c r="A11527"/>
    </row>
    <row r="11528" spans="1:1" x14ac:dyDescent="0.25">
      <c r="A11528"/>
    </row>
    <row r="11529" spans="1:1" x14ac:dyDescent="0.25">
      <c r="A11529"/>
    </row>
    <row r="11530" spans="1:1" x14ac:dyDescent="0.25">
      <c r="A11530"/>
    </row>
    <row r="11531" spans="1:1" x14ac:dyDescent="0.25">
      <c r="A11531"/>
    </row>
    <row r="11532" spans="1:1" x14ac:dyDescent="0.25">
      <c r="A11532"/>
    </row>
    <row r="11533" spans="1:1" x14ac:dyDescent="0.25">
      <c r="A11533"/>
    </row>
    <row r="11534" spans="1:1" x14ac:dyDescent="0.25">
      <c r="A11534"/>
    </row>
    <row r="11535" spans="1:1" x14ac:dyDescent="0.25">
      <c r="A11535"/>
    </row>
    <row r="11536" spans="1:1" x14ac:dyDescent="0.25">
      <c r="A11536"/>
    </row>
    <row r="11537" spans="1:1" x14ac:dyDescent="0.25">
      <c r="A11537"/>
    </row>
    <row r="11538" spans="1:1" x14ac:dyDescent="0.25">
      <c r="A11538"/>
    </row>
    <row r="11539" spans="1:1" x14ac:dyDescent="0.25">
      <c r="A11539"/>
    </row>
    <row r="11540" spans="1:1" x14ac:dyDescent="0.25">
      <c r="A11540"/>
    </row>
    <row r="11541" spans="1:1" x14ac:dyDescent="0.25">
      <c r="A11541"/>
    </row>
    <row r="11542" spans="1:1" x14ac:dyDescent="0.25">
      <c r="A11542"/>
    </row>
    <row r="11543" spans="1:1" x14ac:dyDescent="0.25">
      <c r="A11543"/>
    </row>
    <row r="11544" spans="1:1" x14ac:dyDescent="0.25">
      <c r="A11544"/>
    </row>
    <row r="11545" spans="1:1" x14ac:dyDescent="0.25">
      <c r="A11545"/>
    </row>
    <row r="11546" spans="1:1" x14ac:dyDescent="0.25">
      <c r="A11546"/>
    </row>
    <row r="11547" spans="1:1" x14ac:dyDescent="0.25">
      <c r="A11547"/>
    </row>
    <row r="11548" spans="1:1" x14ac:dyDescent="0.25">
      <c r="A11548"/>
    </row>
    <row r="11549" spans="1:1" x14ac:dyDescent="0.25">
      <c r="A11549"/>
    </row>
    <row r="11550" spans="1:1" x14ac:dyDescent="0.25">
      <c r="A11550"/>
    </row>
    <row r="11551" spans="1:1" x14ac:dyDescent="0.25">
      <c r="A11551"/>
    </row>
    <row r="11552" spans="1:1" x14ac:dyDescent="0.25">
      <c r="A11552"/>
    </row>
    <row r="11553" spans="1:1" x14ac:dyDescent="0.25">
      <c r="A11553"/>
    </row>
    <row r="11554" spans="1:1" x14ac:dyDescent="0.25">
      <c r="A11554"/>
    </row>
    <row r="11555" spans="1:1" x14ac:dyDescent="0.25">
      <c r="A11555"/>
    </row>
    <row r="11556" spans="1:1" x14ac:dyDescent="0.25">
      <c r="A11556"/>
    </row>
    <row r="11557" spans="1:1" x14ac:dyDescent="0.25">
      <c r="A11557"/>
    </row>
    <row r="11558" spans="1:1" x14ac:dyDescent="0.25">
      <c r="A11558"/>
    </row>
    <row r="11559" spans="1:1" x14ac:dyDescent="0.25">
      <c r="A11559"/>
    </row>
    <row r="11560" spans="1:1" x14ac:dyDescent="0.25">
      <c r="A11560"/>
    </row>
    <row r="11561" spans="1:1" x14ac:dyDescent="0.25">
      <c r="A11561"/>
    </row>
    <row r="11562" spans="1:1" x14ac:dyDescent="0.25">
      <c r="A11562"/>
    </row>
    <row r="11563" spans="1:1" x14ac:dyDescent="0.25">
      <c r="A11563"/>
    </row>
    <row r="11564" spans="1:1" x14ac:dyDescent="0.25">
      <c r="A11564"/>
    </row>
    <row r="11565" spans="1:1" x14ac:dyDescent="0.25">
      <c r="A11565"/>
    </row>
    <row r="11566" spans="1:1" x14ac:dyDescent="0.25">
      <c r="A11566"/>
    </row>
    <row r="11567" spans="1:1" x14ac:dyDescent="0.25">
      <c r="A11567"/>
    </row>
    <row r="11568" spans="1:1" x14ac:dyDescent="0.25">
      <c r="A11568"/>
    </row>
    <row r="11569" spans="1:1" x14ac:dyDescent="0.25">
      <c r="A11569"/>
    </row>
    <row r="11570" spans="1:1" x14ac:dyDescent="0.25">
      <c r="A11570"/>
    </row>
    <row r="11571" spans="1:1" x14ac:dyDescent="0.25">
      <c r="A11571"/>
    </row>
    <row r="11572" spans="1:1" x14ac:dyDescent="0.25">
      <c r="A11572"/>
    </row>
    <row r="11573" spans="1:1" x14ac:dyDescent="0.25">
      <c r="A11573"/>
    </row>
    <row r="11574" spans="1:1" x14ac:dyDescent="0.25">
      <c r="A11574"/>
    </row>
    <row r="11575" spans="1:1" x14ac:dyDescent="0.25">
      <c r="A11575"/>
    </row>
    <row r="11576" spans="1:1" x14ac:dyDescent="0.25">
      <c r="A11576"/>
    </row>
    <row r="11577" spans="1:1" x14ac:dyDescent="0.25">
      <c r="A11577"/>
    </row>
    <row r="11578" spans="1:1" x14ac:dyDescent="0.25">
      <c r="A11578"/>
    </row>
    <row r="11579" spans="1:1" x14ac:dyDescent="0.25">
      <c r="A11579"/>
    </row>
    <row r="11580" spans="1:1" x14ac:dyDescent="0.25">
      <c r="A11580"/>
    </row>
    <row r="11581" spans="1:1" x14ac:dyDescent="0.25">
      <c r="A11581"/>
    </row>
    <row r="11582" spans="1:1" x14ac:dyDescent="0.25">
      <c r="A11582"/>
    </row>
    <row r="11583" spans="1:1" x14ac:dyDescent="0.25">
      <c r="A11583"/>
    </row>
    <row r="11584" spans="1:1" x14ac:dyDescent="0.25">
      <c r="A11584"/>
    </row>
    <row r="11585" spans="1:1" x14ac:dyDescent="0.25">
      <c r="A11585"/>
    </row>
    <row r="11586" spans="1:1" x14ac:dyDescent="0.25">
      <c r="A11586"/>
    </row>
    <row r="11587" spans="1:1" x14ac:dyDescent="0.25">
      <c r="A11587"/>
    </row>
    <row r="11588" spans="1:1" x14ac:dyDescent="0.25">
      <c r="A11588"/>
    </row>
    <row r="11589" spans="1:1" x14ac:dyDescent="0.25">
      <c r="A11589"/>
    </row>
    <row r="11590" spans="1:1" x14ac:dyDescent="0.25">
      <c r="A11590"/>
    </row>
    <row r="11591" spans="1:1" x14ac:dyDescent="0.25">
      <c r="A11591"/>
    </row>
    <row r="11592" spans="1:1" x14ac:dyDescent="0.25">
      <c r="A11592"/>
    </row>
    <row r="11593" spans="1:1" x14ac:dyDescent="0.25">
      <c r="A11593"/>
    </row>
    <row r="11594" spans="1:1" x14ac:dyDescent="0.25">
      <c r="A11594"/>
    </row>
    <row r="11595" spans="1:1" x14ac:dyDescent="0.25">
      <c r="A11595"/>
    </row>
    <row r="11596" spans="1:1" x14ac:dyDescent="0.25">
      <c r="A11596"/>
    </row>
    <row r="11597" spans="1:1" x14ac:dyDescent="0.25">
      <c r="A11597"/>
    </row>
    <row r="11598" spans="1:1" x14ac:dyDescent="0.25">
      <c r="A11598"/>
    </row>
    <row r="11599" spans="1:1" x14ac:dyDescent="0.25">
      <c r="A11599"/>
    </row>
    <row r="11600" spans="1:1" x14ac:dyDescent="0.25">
      <c r="A11600"/>
    </row>
    <row r="11601" spans="1:1" x14ac:dyDescent="0.25">
      <c r="A11601"/>
    </row>
    <row r="11602" spans="1:1" x14ac:dyDescent="0.25">
      <c r="A11602"/>
    </row>
    <row r="11603" spans="1:1" x14ac:dyDescent="0.25">
      <c r="A11603"/>
    </row>
    <row r="11604" spans="1:1" x14ac:dyDescent="0.25">
      <c r="A11604"/>
    </row>
    <row r="11605" spans="1:1" x14ac:dyDescent="0.25">
      <c r="A11605"/>
    </row>
    <row r="11606" spans="1:1" x14ac:dyDescent="0.25">
      <c r="A11606"/>
    </row>
    <row r="11607" spans="1:1" x14ac:dyDescent="0.25">
      <c r="A11607"/>
    </row>
    <row r="11608" spans="1:1" x14ac:dyDescent="0.25">
      <c r="A11608"/>
    </row>
    <row r="11609" spans="1:1" x14ac:dyDescent="0.25">
      <c r="A11609"/>
    </row>
    <row r="11610" spans="1:1" x14ac:dyDescent="0.25">
      <c r="A11610"/>
    </row>
    <row r="11611" spans="1:1" x14ac:dyDescent="0.25">
      <c r="A11611"/>
    </row>
    <row r="11612" spans="1:1" x14ac:dyDescent="0.25">
      <c r="A11612"/>
    </row>
    <row r="11613" spans="1:1" x14ac:dyDescent="0.25">
      <c r="A11613"/>
    </row>
    <row r="11614" spans="1:1" x14ac:dyDescent="0.25">
      <c r="A11614"/>
    </row>
    <row r="11615" spans="1:1" x14ac:dyDescent="0.25">
      <c r="A11615"/>
    </row>
    <row r="11616" spans="1:1" x14ac:dyDescent="0.25">
      <c r="A11616"/>
    </row>
    <row r="11617" spans="1:1" x14ac:dyDescent="0.25">
      <c r="A11617"/>
    </row>
    <row r="11618" spans="1:1" x14ac:dyDescent="0.25">
      <c r="A11618"/>
    </row>
    <row r="11619" spans="1:1" x14ac:dyDescent="0.25">
      <c r="A11619"/>
    </row>
    <row r="11620" spans="1:1" x14ac:dyDescent="0.25">
      <c r="A11620"/>
    </row>
    <row r="11621" spans="1:1" x14ac:dyDescent="0.25">
      <c r="A11621"/>
    </row>
    <row r="11622" spans="1:1" x14ac:dyDescent="0.25">
      <c r="A11622"/>
    </row>
    <row r="11623" spans="1:1" x14ac:dyDescent="0.25">
      <c r="A11623"/>
    </row>
    <row r="11624" spans="1:1" x14ac:dyDescent="0.25">
      <c r="A11624"/>
    </row>
    <row r="11625" spans="1:1" x14ac:dyDescent="0.25">
      <c r="A11625"/>
    </row>
    <row r="11626" spans="1:1" x14ac:dyDescent="0.25">
      <c r="A11626"/>
    </row>
    <row r="11627" spans="1:1" x14ac:dyDescent="0.25">
      <c r="A11627"/>
    </row>
    <row r="11628" spans="1:1" x14ac:dyDescent="0.25">
      <c r="A11628"/>
    </row>
    <row r="11629" spans="1:1" x14ac:dyDescent="0.25">
      <c r="A11629"/>
    </row>
    <row r="11630" spans="1:1" x14ac:dyDescent="0.25">
      <c r="A11630"/>
    </row>
    <row r="11631" spans="1:1" x14ac:dyDescent="0.25">
      <c r="A11631"/>
    </row>
    <row r="11632" spans="1:1" x14ac:dyDescent="0.25">
      <c r="A11632"/>
    </row>
    <row r="11633" spans="1:1" x14ac:dyDescent="0.25">
      <c r="A11633"/>
    </row>
    <row r="11634" spans="1:1" x14ac:dyDescent="0.25">
      <c r="A11634"/>
    </row>
    <row r="11635" spans="1:1" x14ac:dyDescent="0.25">
      <c r="A11635"/>
    </row>
    <row r="11636" spans="1:1" x14ac:dyDescent="0.25">
      <c r="A11636"/>
    </row>
    <row r="11637" spans="1:1" x14ac:dyDescent="0.25">
      <c r="A11637"/>
    </row>
    <row r="11638" spans="1:1" x14ac:dyDescent="0.25">
      <c r="A11638"/>
    </row>
    <row r="11639" spans="1:1" x14ac:dyDescent="0.25">
      <c r="A11639"/>
    </row>
    <row r="11640" spans="1:1" x14ac:dyDescent="0.25">
      <c r="A11640"/>
    </row>
    <row r="11641" spans="1:1" x14ac:dyDescent="0.25">
      <c r="A11641"/>
    </row>
    <row r="11642" spans="1:1" x14ac:dyDescent="0.25">
      <c r="A11642"/>
    </row>
    <row r="11643" spans="1:1" x14ac:dyDescent="0.25">
      <c r="A11643"/>
    </row>
    <row r="11644" spans="1:1" x14ac:dyDescent="0.25">
      <c r="A11644"/>
    </row>
    <row r="11645" spans="1:1" x14ac:dyDescent="0.25">
      <c r="A11645"/>
    </row>
    <row r="11646" spans="1:1" x14ac:dyDescent="0.25">
      <c r="A11646"/>
    </row>
    <row r="11647" spans="1:1" x14ac:dyDescent="0.25">
      <c r="A11647"/>
    </row>
    <row r="11648" spans="1:1" x14ac:dyDescent="0.25">
      <c r="A11648"/>
    </row>
    <row r="11649" spans="1:1" x14ac:dyDescent="0.25">
      <c r="A11649"/>
    </row>
    <row r="11650" spans="1:1" x14ac:dyDescent="0.25">
      <c r="A11650"/>
    </row>
    <row r="11651" spans="1:1" x14ac:dyDescent="0.25">
      <c r="A11651"/>
    </row>
    <row r="11652" spans="1:1" x14ac:dyDescent="0.25">
      <c r="A11652"/>
    </row>
    <row r="11653" spans="1:1" x14ac:dyDescent="0.25">
      <c r="A11653"/>
    </row>
    <row r="11654" spans="1:1" x14ac:dyDescent="0.25">
      <c r="A11654"/>
    </row>
    <row r="11655" spans="1:1" x14ac:dyDescent="0.25">
      <c r="A11655"/>
    </row>
    <row r="11656" spans="1:1" x14ac:dyDescent="0.25">
      <c r="A11656"/>
    </row>
    <row r="11657" spans="1:1" x14ac:dyDescent="0.25">
      <c r="A11657"/>
    </row>
    <row r="11658" spans="1:1" x14ac:dyDescent="0.25">
      <c r="A11658"/>
    </row>
    <row r="11659" spans="1:1" x14ac:dyDescent="0.25">
      <c r="A11659"/>
    </row>
    <row r="11660" spans="1:1" x14ac:dyDescent="0.25">
      <c r="A11660"/>
    </row>
    <row r="11661" spans="1:1" x14ac:dyDescent="0.25">
      <c r="A11661"/>
    </row>
    <row r="11662" spans="1:1" x14ac:dyDescent="0.25">
      <c r="A11662"/>
    </row>
    <row r="11663" spans="1:1" x14ac:dyDescent="0.25">
      <c r="A11663"/>
    </row>
    <row r="11664" spans="1:1" x14ac:dyDescent="0.25">
      <c r="A11664"/>
    </row>
    <row r="11665" spans="1:1" x14ac:dyDescent="0.25">
      <c r="A11665"/>
    </row>
    <row r="11666" spans="1:1" x14ac:dyDescent="0.25">
      <c r="A11666"/>
    </row>
    <row r="11667" spans="1:1" x14ac:dyDescent="0.25">
      <c r="A11667"/>
    </row>
    <row r="11668" spans="1:1" x14ac:dyDescent="0.25">
      <c r="A11668"/>
    </row>
    <row r="11669" spans="1:1" x14ac:dyDescent="0.25">
      <c r="A11669"/>
    </row>
    <row r="11670" spans="1:1" x14ac:dyDescent="0.25">
      <c r="A11670"/>
    </row>
    <row r="11671" spans="1:1" x14ac:dyDescent="0.25">
      <c r="A11671"/>
    </row>
    <row r="11672" spans="1:1" x14ac:dyDescent="0.25">
      <c r="A11672"/>
    </row>
    <row r="11673" spans="1:1" x14ac:dyDescent="0.25">
      <c r="A11673"/>
    </row>
    <row r="11674" spans="1:1" x14ac:dyDescent="0.25">
      <c r="A11674"/>
    </row>
    <row r="11675" spans="1:1" x14ac:dyDescent="0.25">
      <c r="A11675"/>
    </row>
    <row r="11676" spans="1:1" x14ac:dyDescent="0.25">
      <c r="A11676"/>
    </row>
    <row r="11677" spans="1:1" x14ac:dyDescent="0.25">
      <c r="A11677"/>
    </row>
    <row r="11678" spans="1:1" x14ac:dyDescent="0.25">
      <c r="A11678"/>
    </row>
    <row r="11679" spans="1:1" x14ac:dyDescent="0.25">
      <c r="A11679"/>
    </row>
    <row r="11680" spans="1:1" x14ac:dyDescent="0.25">
      <c r="A11680"/>
    </row>
    <row r="11681" spans="1:1" x14ac:dyDescent="0.25">
      <c r="A11681"/>
    </row>
    <row r="11682" spans="1:1" x14ac:dyDescent="0.25">
      <c r="A11682"/>
    </row>
    <row r="11683" spans="1:1" x14ac:dyDescent="0.25">
      <c r="A11683"/>
    </row>
    <row r="11684" spans="1:1" x14ac:dyDescent="0.25">
      <c r="A11684"/>
    </row>
    <row r="11685" spans="1:1" x14ac:dyDescent="0.25">
      <c r="A11685"/>
    </row>
    <row r="11686" spans="1:1" x14ac:dyDescent="0.25">
      <c r="A11686"/>
    </row>
    <row r="11687" spans="1:1" x14ac:dyDescent="0.25">
      <c r="A11687"/>
    </row>
    <row r="11688" spans="1:1" x14ac:dyDescent="0.25">
      <c r="A11688"/>
    </row>
    <row r="11689" spans="1:1" x14ac:dyDescent="0.25">
      <c r="A11689"/>
    </row>
    <row r="11690" spans="1:1" x14ac:dyDescent="0.25">
      <c r="A11690"/>
    </row>
    <row r="11691" spans="1:1" x14ac:dyDescent="0.25">
      <c r="A11691"/>
    </row>
    <row r="11692" spans="1:1" x14ac:dyDescent="0.25">
      <c r="A11692"/>
    </row>
    <row r="11693" spans="1:1" x14ac:dyDescent="0.25">
      <c r="A11693"/>
    </row>
    <row r="11694" spans="1:1" x14ac:dyDescent="0.25">
      <c r="A11694"/>
    </row>
    <row r="11695" spans="1:1" x14ac:dyDescent="0.25">
      <c r="A11695"/>
    </row>
    <row r="11696" spans="1:1" x14ac:dyDescent="0.25">
      <c r="A11696"/>
    </row>
    <row r="11697" spans="1:1" x14ac:dyDescent="0.25">
      <c r="A11697"/>
    </row>
    <row r="11698" spans="1:1" x14ac:dyDescent="0.25">
      <c r="A11698"/>
    </row>
    <row r="11699" spans="1:1" x14ac:dyDescent="0.25">
      <c r="A11699"/>
    </row>
    <row r="11700" spans="1:1" x14ac:dyDescent="0.25">
      <c r="A11700"/>
    </row>
    <row r="11701" spans="1:1" x14ac:dyDescent="0.25">
      <c r="A11701"/>
    </row>
    <row r="11702" spans="1:1" x14ac:dyDescent="0.25">
      <c r="A11702"/>
    </row>
    <row r="11703" spans="1:1" x14ac:dyDescent="0.25">
      <c r="A11703"/>
    </row>
    <row r="11704" spans="1:1" x14ac:dyDescent="0.25">
      <c r="A11704"/>
    </row>
    <row r="11705" spans="1:1" x14ac:dyDescent="0.25">
      <c r="A11705"/>
    </row>
    <row r="11706" spans="1:1" x14ac:dyDescent="0.25">
      <c r="A11706"/>
    </row>
    <row r="11707" spans="1:1" x14ac:dyDescent="0.25">
      <c r="A11707"/>
    </row>
    <row r="11708" spans="1:1" x14ac:dyDescent="0.25">
      <c r="A11708"/>
    </row>
    <row r="11709" spans="1:1" x14ac:dyDescent="0.25">
      <c r="A11709"/>
    </row>
    <row r="11710" spans="1:1" x14ac:dyDescent="0.25">
      <c r="A11710"/>
    </row>
    <row r="11711" spans="1:1" x14ac:dyDescent="0.25">
      <c r="A11711"/>
    </row>
    <row r="11712" spans="1:1" x14ac:dyDescent="0.25">
      <c r="A11712"/>
    </row>
    <row r="11713" spans="1:1" x14ac:dyDescent="0.25">
      <c r="A11713"/>
    </row>
    <row r="11714" spans="1:1" x14ac:dyDescent="0.25">
      <c r="A11714"/>
    </row>
    <row r="11715" spans="1:1" x14ac:dyDescent="0.25">
      <c r="A11715"/>
    </row>
    <row r="11716" spans="1:1" x14ac:dyDescent="0.25">
      <c r="A11716"/>
    </row>
    <row r="11717" spans="1:1" x14ac:dyDescent="0.25">
      <c r="A11717"/>
    </row>
    <row r="11718" spans="1:1" x14ac:dyDescent="0.25">
      <c r="A11718"/>
    </row>
    <row r="11719" spans="1:1" x14ac:dyDescent="0.25">
      <c r="A11719"/>
    </row>
    <row r="11720" spans="1:1" x14ac:dyDescent="0.25">
      <c r="A11720"/>
    </row>
    <row r="11721" spans="1:1" x14ac:dyDescent="0.25">
      <c r="A11721"/>
    </row>
    <row r="11722" spans="1:1" x14ac:dyDescent="0.25">
      <c r="A11722"/>
    </row>
    <row r="11723" spans="1:1" x14ac:dyDescent="0.25">
      <c r="A11723"/>
    </row>
    <row r="11724" spans="1:1" x14ac:dyDescent="0.25">
      <c r="A11724"/>
    </row>
    <row r="11725" spans="1:1" x14ac:dyDescent="0.25">
      <c r="A11725"/>
    </row>
    <row r="11726" spans="1:1" x14ac:dyDescent="0.25">
      <c r="A11726"/>
    </row>
    <row r="11727" spans="1:1" x14ac:dyDescent="0.25">
      <c r="A11727"/>
    </row>
    <row r="11728" spans="1:1" x14ac:dyDescent="0.25">
      <c r="A11728"/>
    </row>
    <row r="11729" spans="1:1" x14ac:dyDescent="0.25">
      <c r="A11729"/>
    </row>
    <row r="11730" spans="1:1" x14ac:dyDescent="0.25">
      <c r="A11730"/>
    </row>
    <row r="11731" spans="1:1" x14ac:dyDescent="0.25">
      <c r="A11731"/>
    </row>
    <row r="11732" spans="1:1" x14ac:dyDescent="0.25">
      <c r="A11732"/>
    </row>
    <row r="11733" spans="1:1" x14ac:dyDescent="0.25">
      <c r="A11733"/>
    </row>
    <row r="11734" spans="1:1" x14ac:dyDescent="0.25">
      <c r="A11734"/>
    </row>
    <row r="11735" spans="1:1" x14ac:dyDescent="0.25">
      <c r="A11735"/>
    </row>
    <row r="11736" spans="1:1" x14ac:dyDescent="0.25">
      <c r="A11736"/>
    </row>
    <row r="11737" spans="1:1" x14ac:dyDescent="0.25">
      <c r="A11737"/>
    </row>
    <row r="11738" spans="1:1" x14ac:dyDescent="0.25">
      <c r="A11738"/>
    </row>
    <row r="11739" spans="1:1" x14ac:dyDescent="0.25">
      <c r="A11739"/>
    </row>
    <row r="11740" spans="1:1" x14ac:dyDescent="0.25">
      <c r="A11740"/>
    </row>
    <row r="11741" spans="1:1" x14ac:dyDescent="0.25">
      <c r="A11741"/>
    </row>
    <row r="11742" spans="1:1" x14ac:dyDescent="0.25">
      <c r="A11742"/>
    </row>
    <row r="11743" spans="1:1" x14ac:dyDescent="0.25">
      <c r="A11743"/>
    </row>
    <row r="11744" spans="1:1" x14ac:dyDescent="0.25">
      <c r="A11744"/>
    </row>
    <row r="11745" spans="1:1" x14ac:dyDescent="0.25">
      <c r="A11745"/>
    </row>
    <row r="11746" spans="1:1" x14ac:dyDescent="0.25">
      <c r="A11746"/>
    </row>
    <row r="11747" spans="1:1" x14ac:dyDescent="0.25">
      <c r="A11747"/>
    </row>
    <row r="11748" spans="1:1" x14ac:dyDescent="0.25">
      <c r="A11748"/>
    </row>
    <row r="11749" spans="1:1" x14ac:dyDescent="0.25">
      <c r="A11749"/>
    </row>
    <row r="11750" spans="1:1" x14ac:dyDescent="0.25">
      <c r="A11750"/>
    </row>
    <row r="11751" spans="1:1" x14ac:dyDescent="0.25">
      <c r="A11751"/>
    </row>
    <row r="11752" spans="1:1" x14ac:dyDescent="0.25">
      <c r="A11752"/>
    </row>
    <row r="11753" spans="1:1" x14ac:dyDescent="0.25">
      <c r="A11753"/>
    </row>
    <row r="11754" spans="1:1" x14ac:dyDescent="0.25">
      <c r="A11754"/>
    </row>
    <row r="11755" spans="1:1" x14ac:dyDescent="0.25">
      <c r="A11755"/>
    </row>
    <row r="11756" spans="1:1" x14ac:dyDescent="0.25">
      <c r="A11756"/>
    </row>
    <row r="11757" spans="1:1" x14ac:dyDescent="0.25">
      <c r="A11757"/>
    </row>
    <row r="11758" spans="1:1" x14ac:dyDescent="0.25">
      <c r="A11758"/>
    </row>
    <row r="11759" spans="1:1" x14ac:dyDescent="0.25">
      <c r="A11759"/>
    </row>
    <row r="11760" spans="1:1" x14ac:dyDescent="0.25">
      <c r="A11760"/>
    </row>
    <row r="11761" spans="1:1" x14ac:dyDescent="0.25">
      <c r="A11761"/>
    </row>
    <row r="11762" spans="1:1" x14ac:dyDescent="0.25">
      <c r="A11762"/>
    </row>
    <row r="11763" spans="1:1" x14ac:dyDescent="0.25">
      <c r="A11763"/>
    </row>
    <row r="11764" spans="1:1" x14ac:dyDescent="0.25">
      <c r="A11764"/>
    </row>
    <row r="11765" spans="1:1" x14ac:dyDescent="0.25">
      <c r="A11765"/>
    </row>
    <row r="11766" spans="1:1" x14ac:dyDescent="0.25">
      <c r="A11766"/>
    </row>
    <row r="11767" spans="1:1" x14ac:dyDescent="0.25">
      <c r="A11767"/>
    </row>
    <row r="11768" spans="1:1" x14ac:dyDescent="0.25">
      <c r="A11768"/>
    </row>
    <row r="11769" spans="1:1" x14ac:dyDescent="0.25">
      <c r="A11769"/>
    </row>
    <row r="11770" spans="1:1" x14ac:dyDescent="0.25">
      <c r="A11770"/>
    </row>
    <row r="11771" spans="1:1" x14ac:dyDescent="0.25">
      <c r="A11771"/>
    </row>
    <row r="11772" spans="1:1" x14ac:dyDescent="0.25">
      <c r="A11772"/>
    </row>
    <row r="11773" spans="1:1" x14ac:dyDescent="0.25">
      <c r="A11773"/>
    </row>
    <row r="11774" spans="1:1" x14ac:dyDescent="0.25">
      <c r="A11774"/>
    </row>
    <row r="11775" spans="1:1" x14ac:dyDescent="0.25">
      <c r="A11775"/>
    </row>
    <row r="11776" spans="1:1" x14ac:dyDescent="0.25">
      <c r="A11776"/>
    </row>
    <row r="11777" spans="1:1" x14ac:dyDescent="0.25">
      <c r="A11777"/>
    </row>
    <row r="11778" spans="1:1" x14ac:dyDescent="0.25">
      <c r="A11778"/>
    </row>
    <row r="11779" spans="1:1" x14ac:dyDescent="0.25">
      <c r="A11779"/>
    </row>
    <row r="11780" spans="1:1" x14ac:dyDescent="0.25">
      <c r="A11780"/>
    </row>
    <row r="11781" spans="1:1" x14ac:dyDescent="0.25">
      <c r="A11781"/>
    </row>
    <row r="11782" spans="1:1" x14ac:dyDescent="0.25">
      <c r="A11782"/>
    </row>
    <row r="11783" spans="1:1" x14ac:dyDescent="0.25">
      <c r="A11783"/>
    </row>
    <row r="11784" spans="1:1" x14ac:dyDescent="0.25">
      <c r="A11784"/>
    </row>
    <row r="11785" spans="1:1" x14ac:dyDescent="0.25">
      <c r="A11785"/>
    </row>
    <row r="11786" spans="1:1" x14ac:dyDescent="0.25">
      <c r="A11786"/>
    </row>
    <row r="11787" spans="1:1" x14ac:dyDescent="0.25">
      <c r="A11787"/>
    </row>
    <row r="11788" spans="1:1" x14ac:dyDescent="0.25">
      <c r="A11788"/>
    </row>
    <row r="11789" spans="1:1" x14ac:dyDescent="0.25">
      <c r="A11789"/>
    </row>
    <row r="11790" spans="1:1" x14ac:dyDescent="0.25">
      <c r="A11790"/>
    </row>
    <row r="11791" spans="1:1" x14ac:dyDescent="0.25">
      <c r="A11791"/>
    </row>
    <row r="11792" spans="1:1" x14ac:dyDescent="0.25">
      <c r="A11792"/>
    </row>
    <row r="11793" spans="1:1" x14ac:dyDescent="0.25">
      <c r="A11793"/>
    </row>
    <row r="11794" spans="1:1" x14ac:dyDescent="0.25">
      <c r="A11794"/>
    </row>
    <row r="11795" spans="1:1" x14ac:dyDescent="0.25">
      <c r="A11795"/>
    </row>
    <row r="11796" spans="1:1" x14ac:dyDescent="0.25">
      <c r="A11796"/>
    </row>
    <row r="11797" spans="1:1" x14ac:dyDescent="0.25">
      <c r="A11797"/>
    </row>
    <row r="11798" spans="1:1" x14ac:dyDescent="0.25">
      <c r="A11798"/>
    </row>
    <row r="11799" spans="1:1" x14ac:dyDescent="0.25">
      <c r="A11799"/>
    </row>
    <row r="11800" spans="1:1" x14ac:dyDescent="0.25">
      <c r="A11800"/>
    </row>
    <row r="11801" spans="1:1" x14ac:dyDescent="0.25">
      <c r="A11801"/>
    </row>
    <row r="11802" spans="1:1" x14ac:dyDescent="0.25">
      <c r="A11802"/>
    </row>
    <row r="11803" spans="1:1" x14ac:dyDescent="0.25">
      <c r="A11803"/>
    </row>
    <row r="11804" spans="1:1" x14ac:dyDescent="0.25">
      <c r="A11804"/>
    </row>
    <row r="11805" spans="1:1" x14ac:dyDescent="0.25">
      <c r="A11805"/>
    </row>
    <row r="11806" spans="1:1" x14ac:dyDescent="0.25">
      <c r="A11806"/>
    </row>
    <row r="11807" spans="1:1" x14ac:dyDescent="0.25">
      <c r="A11807"/>
    </row>
    <row r="11808" spans="1:1" x14ac:dyDescent="0.25">
      <c r="A11808"/>
    </row>
    <row r="11809" spans="1:1" x14ac:dyDescent="0.25">
      <c r="A11809"/>
    </row>
    <row r="11810" spans="1:1" x14ac:dyDescent="0.25">
      <c r="A11810"/>
    </row>
    <row r="11811" spans="1:1" x14ac:dyDescent="0.25">
      <c r="A11811"/>
    </row>
    <row r="11812" spans="1:1" x14ac:dyDescent="0.25">
      <c r="A11812"/>
    </row>
    <row r="11813" spans="1:1" x14ac:dyDescent="0.25">
      <c r="A11813"/>
    </row>
    <row r="11814" spans="1:1" x14ac:dyDescent="0.25">
      <c r="A11814"/>
    </row>
    <row r="11815" spans="1:1" x14ac:dyDescent="0.25">
      <c r="A11815"/>
    </row>
    <row r="11816" spans="1:1" x14ac:dyDescent="0.25">
      <c r="A11816"/>
    </row>
    <row r="11817" spans="1:1" x14ac:dyDescent="0.25">
      <c r="A11817"/>
    </row>
    <row r="11818" spans="1:1" x14ac:dyDescent="0.25">
      <c r="A11818"/>
    </row>
    <row r="11819" spans="1:1" x14ac:dyDescent="0.25">
      <c r="A11819"/>
    </row>
    <row r="11820" spans="1:1" x14ac:dyDescent="0.25">
      <c r="A11820"/>
    </row>
    <row r="11821" spans="1:1" x14ac:dyDescent="0.25">
      <c r="A11821"/>
    </row>
    <row r="11822" spans="1:1" x14ac:dyDescent="0.25">
      <c r="A11822"/>
    </row>
    <row r="11823" spans="1:1" x14ac:dyDescent="0.25">
      <c r="A11823"/>
    </row>
    <row r="11824" spans="1:1" x14ac:dyDescent="0.25">
      <c r="A11824"/>
    </row>
    <row r="11825" spans="1:1" x14ac:dyDescent="0.25">
      <c r="A11825"/>
    </row>
    <row r="11826" spans="1:1" x14ac:dyDescent="0.25">
      <c r="A11826"/>
    </row>
    <row r="11827" spans="1:1" x14ac:dyDescent="0.25">
      <c r="A11827"/>
    </row>
    <row r="11828" spans="1:1" x14ac:dyDescent="0.25">
      <c r="A11828"/>
    </row>
    <row r="11829" spans="1:1" x14ac:dyDescent="0.25">
      <c r="A11829"/>
    </row>
    <row r="11830" spans="1:1" x14ac:dyDescent="0.25">
      <c r="A11830"/>
    </row>
    <row r="11831" spans="1:1" x14ac:dyDescent="0.25">
      <c r="A11831"/>
    </row>
    <row r="11832" spans="1:1" x14ac:dyDescent="0.25">
      <c r="A11832"/>
    </row>
    <row r="11833" spans="1:1" x14ac:dyDescent="0.25">
      <c r="A11833"/>
    </row>
    <row r="11834" spans="1:1" x14ac:dyDescent="0.25">
      <c r="A11834"/>
    </row>
    <row r="11835" spans="1:1" x14ac:dyDescent="0.25">
      <c r="A11835"/>
    </row>
    <row r="11836" spans="1:1" x14ac:dyDescent="0.25">
      <c r="A11836"/>
    </row>
    <row r="11837" spans="1:1" x14ac:dyDescent="0.25">
      <c r="A11837"/>
    </row>
    <row r="11838" spans="1:1" x14ac:dyDescent="0.25">
      <c r="A11838"/>
    </row>
    <row r="11839" spans="1:1" x14ac:dyDescent="0.25">
      <c r="A11839"/>
    </row>
    <row r="11840" spans="1:1" x14ac:dyDescent="0.25">
      <c r="A11840"/>
    </row>
    <row r="11841" spans="1:1" x14ac:dyDescent="0.25">
      <c r="A11841"/>
    </row>
    <row r="11842" spans="1:1" x14ac:dyDescent="0.25">
      <c r="A11842"/>
    </row>
    <row r="11843" spans="1:1" x14ac:dyDescent="0.25">
      <c r="A11843"/>
    </row>
    <row r="11844" spans="1:1" x14ac:dyDescent="0.25">
      <c r="A11844"/>
    </row>
    <row r="11845" spans="1:1" x14ac:dyDescent="0.25">
      <c r="A11845"/>
    </row>
    <row r="11846" spans="1:1" x14ac:dyDescent="0.25">
      <c r="A11846"/>
    </row>
    <row r="11847" spans="1:1" x14ac:dyDescent="0.25">
      <c r="A11847"/>
    </row>
    <row r="11848" spans="1:1" x14ac:dyDescent="0.25">
      <c r="A11848"/>
    </row>
    <row r="11849" spans="1:1" x14ac:dyDescent="0.25">
      <c r="A11849"/>
    </row>
    <row r="11850" spans="1:1" x14ac:dyDescent="0.25">
      <c r="A11850"/>
    </row>
    <row r="11851" spans="1:1" x14ac:dyDescent="0.25">
      <c r="A11851"/>
    </row>
    <row r="11852" spans="1:1" x14ac:dyDescent="0.25">
      <c r="A11852"/>
    </row>
    <row r="11853" spans="1:1" x14ac:dyDescent="0.25">
      <c r="A11853"/>
    </row>
    <row r="11854" spans="1:1" x14ac:dyDescent="0.25">
      <c r="A11854"/>
    </row>
    <row r="11855" spans="1:1" x14ac:dyDescent="0.25">
      <c r="A11855"/>
    </row>
    <row r="11856" spans="1:1" x14ac:dyDescent="0.25">
      <c r="A11856"/>
    </row>
    <row r="11857" spans="1:1" x14ac:dyDescent="0.25">
      <c r="A11857"/>
    </row>
    <row r="11858" spans="1:1" x14ac:dyDescent="0.25">
      <c r="A11858"/>
    </row>
    <row r="11859" spans="1:1" x14ac:dyDescent="0.25">
      <c r="A11859"/>
    </row>
    <row r="11860" spans="1:1" x14ac:dyDescent="0.25">
      <c r="A11860"/>
    </row>
    <row r="11861" spans="1:1" x14ac:dyDescent="0.25">
      <c r="A11861"/>
    </row>
    <row r="11862" spans="1:1" x14ac:dyDescent="0.25">
      <c r="A11862"/>
    </row>
    <row r="11863" spans="1:1" x14ac:dyDescent="0.25">
      <c r="A11863"/>
    </row>
    <row r="11864" spans="1:1" x14ac:dyDescent="0.25">
      <c r="A11864"/>
    </row>
    <row r="11865" spans="1:1" x14ac:dyDescent="0.25">
      <c r="A11865"/>
    </row>
    <row r="11866" spans="1:1" x14ac:dyDescent="0.25">
      <c r="A11866"/>
    </row>
    <row r="11867" spans="1:1" x14ac:dyDescent="0.25">
      <c r="A11867"/>
    </row>
    <row r="11868" spans="1:1" x14ac:dyDescent="0.25">
      <c r="A11868"/>
    </row>
    <row r="11869" spans="1:1" x14ac:dyDescent="0.25">
      <c r="A11869"/>
    </row>
    <row r="11870" spans="1:1" x14ac:dyDescent="0.25">
      <c r="A11870"/>
    </row>
    <row r="11871" spans="1:1" x14ac:dyDescent="0.25">
      <c r="A11871"/>
    </row>
    <row r="11872" spans="1:1" x14ac:dyDescent="0.25">
      <c r="A11872"/>
    </row>
    <row r="11873" spans="1:1" x14ac:dyDescent="0.25">
      <c r="A11873"/>
    </row>
    <row r="11874" spans="1:1" x14ac:dyDescent="0.25">
      <c r="A11874"/>
    </row>
    <row r="11875" spans="1:1" x14ac:dyDescent="0.25">
      <c r="A11875"/>
    </row>
    <row r="11876" spans="1:1" x14ac:dyDescent="0.25">
      <c r="A11876"/>
    </row>
    <row r="11877" spans="1:1" x14ac:dyDescent="0.25">
      <c r="A11877"/>
    </row>
    <row r="11878" spans="1:1" x14ac:dyDescent="0.25">
      <c r="A11878"/>
    </row>
    <row r="11879" spans="1:1" x14ac:dyDescent="0.25">
      <c r="A11879"/>
    </row>
    <row r="11880" spans="1:1" x14ac:dyDescent="0.25">
      <c r="A11880"/>
    </row>
    <row r="11881" spans="1:1" x14ac:dyDescent="0.25">
      <c r="A11881"/>
    </row>
    <row r="11882" spans="1:1" x14ac:dyDescent="0.25">
      <c r="A11882"/>
    </row>
    <row r="11883" spans="1:1" x14ac:dyDescent="0.25">
      <c r="A11883"/>
    </row>
    <row r="11884" spans="1:1" x14ac:dyDescent="0.25">
      <c r="A11884"/>
    </row>
    <row r="11885" spans="1:1" x14ac:dyDescent="0.25">
      <c r="A11885"/>
    </row>
    <row r="11886" spans="1:1" x14ac:dyDescent="0.25">
      <c r="A11886"/>
    </row>
    <row r="11887" spans="1:1" x14ac:dyDescent="0.25">
      <c r="A11887"/>
    </row>
    <row r="11888" spans="1:1" x14ac:dyDescent="0.25">
      <c r="A11888"/>
    </row>
    <row r="11889" spans="1:1" x14ac:dyDescent="0.25">
      <c r="A11889"/>
    </row>
    <row r="11890" spans="1:1" x14ac:dyDescent="0.25">
      <c r="A11890"/>
    </row>
    <row r="11891" spans="1:1" x14ac:dyDescent="0.25">
      <c r="A11891"/>
    </row>
    <row r="11892" spans="1:1" x14ac:dyDescent="0.25">
      <c r="A11892"/>
    </row>
    <row r="11893" spans="1:1" x14ac:dyDescent="0.25">
      <c r="A11893"/>
    </row>
    <row r="11894" spans="1:1" x14ac:dyDescent="0.25">
      <c r="A11894"/>
    </row>
    <row r="11895" spans="1:1" x14ac:dyDescent="0.25">
      <c r="A11895"/>
    </row>
    <row r="11896" spans="1:1" x14ac:dyDescent="0.25">
      <c r="A11896"/>
    </row>
    <row r="11897" spans="1:1" x14ac:dyDescent="0.25">
      <c r="A11897"/>
    </row>
    <row r="11898" spans="1:1" x14ac:dyDescent="0.25">
      <c r="A11898"/>
    </row>
    <row r="11899" spans="1:1" x14ac:dyDescent="0.25">
      <c r="A11899"/>
    </row>
    <row r="11900" spans="1:1" x14ac:dyDescent="0.25">
      <c r="A11900"/>
    </row>
    <row r="11901" spans="1:1" x14ac:dyDescent="0.25">
      <c r="A11901"/>
    </row>
    <row r="11902" spans="1:1" x14ac:dyDescent="0.25">
      <c r="A11902"/>
    </row>
    <row r="11903" spans="1:1" x14ac:dyDescent="0.25">
      <c r="A11903"/>
    </row>
    <row r="11904" spans="1:1" x14ac:dyDescent="0.25">
      <c r="A11904"/>
    </row>
    <row r="11905" spans="1:1" x14ac:dyDescent="0.25">
      <c r="A11905"/>
    </row>
    <row r="11906" spans="1:1" x14ac:dyDescent="0.25">
      <c r="A11906"/>
    </row>
    <row r="11907" spans="1:1" x14ac:dyDescent="0.25">
      <c r="A11907"/>
    </row>
    <row r="11908" spans="1:1" x14ac:dyDescent="0.25">
      <c r="A11908"/>
    </row>
    <row r="11909" spans="1:1" x14ac:dyDescent="0.25">
      <c r="A11909"/>
    </row>
    <row r="11910" spans="1:1" x14ac:dyDescent="0.25">
      <c r="A11910"/>
    </row>
    <row r="11911" spans="1:1" x14ac:dyDescent="0.25">
      <c r="A11911"/>
    </row>
    <row r="11912" spans="1:1" x14ac:dyDescent="0.25">
      <c r="A11912"/>
    </row>
    <row r="11913" spans="1:1" x14ac:dyDescent="0.25">
      <c r="A11913"/>
    </row>
    <row r="11914" spans="1:1" x14ac:dyDescent="0.25">
      <c r="A11914"/>
    </row>
    <row r="11915" spans="1:1" x14ac:dyDescent="0.25">
      <c r="A11915"/>
    </row>
    <row r="11916" spans="1:1" x14ac:dyDescent="0.25">
      <c r="A11916"/>
    </row>
    <row r="11917" spans="1:1" x14ac:dyDescent="0.25">
      <c r="A11917"/>
    </row>
    <row r="11918" spans="1:1" x14ac:dyDescent="0.25">
      <c r="A11918"/>
    </row>
    <row r="11919" spans="1:1" x14ac:dyDescent="0.25">
      <c r="A11919"/>
    </row>
    <row r="11920" spans="1:1" x14ac:dyDescent="0.25">
      <c r="A11920"/>
    </row>
    <row r="11921" spans="1:1" x14ac:dyDescent="0.25">
      <c r="A11921"/>
    </row>
    <row r="11922" spans="1:1" x14ac:dyDescent="0.25">
      <c r="A11922"/>
    </row>
    <row r="11923" spans="1:1" x14ac:dyDescent="0.25">
      <c r="A11923"/>
    </row>
    <row r="11924" spans="1:1" x14ac:dyDescent="0.25">
      <c r="A11924"/>
    </row>
    <row r="11925" spans="1:1" x14ac:dyDescent="0.25">
      <c r="A11925"/>
    </row>
    <row r="11926" spans="1:1" x14ac:dyDescent="0.25">
      <c r="A11926"/>
    </row>
    <row r="11927" spans="1:1" x14ac:dyDescent="0.25">
      <c r="A11927"/>
    </row>
    <row r="11928" spans="1:1" x14ac:dyDescent="0.25">
      <c r="A11928"/>
    </row>
    <row r="11929" spans="1:1" x14ac:dyDescent="0.25">
      <c r="A11929"/>
    </row>
    <row r="11930" spans="1:1" x14ac:dyDescent="0.25">
      <c r="A11930"/>
    </row>
    <row r="11931" spans="1:1" x14ac:dyDescent="0.25">
      <c r="A11931"/>
    </row>
    <row r="11932" spans="1:1" x14ac:dyDescent="0.25">
      <c r="A11932"/>
    </row>
    <row r="11933" spans="1:1" x14ac:dyDescent="0.25">
      <c r="A11933"/>
    </row>
    <row r="11934" spans="1:1" x14ac:dyDescent="0.25">
      <c r="A11934"/>
    </row>
    <row r="11935" spans="1:1" x14ac:dyDescent="0.25">
      <c r="A11935"/>
    </row>
    <row r="11936" spans="1:1" x14ac:dyDescent="0.25">
      <c r="A11936"/>
    </row>
    <row r="11937" spans="1:1" x14ac:dyDescent="0.25">
      <c r="A11937"/>
    </row>
    <row r="11938" spans="1:1" x14ac:dyDescent="0.25">
      <c r="A11938"/>
    </row>
    <row r="11939" spans="1:1" x14ac:dyDescent="0.25">
      <c r="A11939"/>
    </row>
    <row r="11940" spans="1:1" x14ac:dyDescent="0.25">
      <c r="A11940"/>
    </row>
    <row r="11941" spans="1:1" x14ac:dyDescent="0.25">
      <c r="A11941"/>
    </row>
    <row r="11942" spans="1:1" x14ac:dyDescent="0.25">
      <c r="A11942"/>
    </row>
    <row r="11943" spans="1:1" x14ac:dyDescent="0.25">
      <c r="A11943"/>
    </row>
    <row r="11944" spans="1:1" x14ac:dyDescent="0.25">
      <c r="A11944"/>
    </row>
    <row r="11945" spans="1:1" x14ac:dyDescent="0.25">
      <c r="A11945"/>
    </row>
    <row r="11946" spans="1:1" x14ac:dyDescent="0.25">
      <c r="A11946"/>
    </row>
    <row r="11947" spans="1:1" x14ac:dyDescent="0.25">
      <c r="A11947"/>
    </row>
    <row r="11948" spans="1:1" x14ac:dyDescent="0.25">
      <c r="A11948"/>
    </row>
    <row r="11949" spans="1:1" x14ac:dyDescent="0.25">
      <c r="A11949"/>
    </row>
    <row r="11950" spans="1:1" x14ac:dyDescent="0.25">
      <c r="A11950"/>
    </row>
    <row r="11951" spans="1:1" x14ac:dyDescent="0.25">
      <c r="A11951"/>
    </row>
    <row r="11952" spans="1:1" x14ac:dyDescent="0.25">
      <c r="A11952"/>
    </row>
    <row r="11953" spans="1:1" x14ac:dyDescent="0.25">
      <c r="A11953"/>
    </row>
    <row r="11954" spans="1:1" x14ac:dyDescent="0.25">
      <c r="A11954"/>
    </row>
    <row r="11955" spans="1:1" x14ac:dyDescent="0.25">
      <c r="A11955"/>
    </row>
    <row r="11956" spans="1:1" x14ac:dyDescent="0.25">
      <c r="A11956"/>
    </row>
    <row r="11957" spans="1:1" x14ac:dyDescent="0.25">
      <c r="A11957"/>
    </row>
    <row r="11958" spans="1:1" x14ac:dyDescent="0.25">
      <c r="A11958"/>
    </row>
    <row r="11959" spans="1:1" x14ac:dyDescent="0.25">
      <c r="A11959"/>
    </row>
    <row r="11960" spans="1:1" x14ac:dyDescent="0.25">
      <c r="A11960"/>
    </row>
    <row r="11961" spans="1:1" x14ac:dyDescent="0.25">
      <c r="A11961"/>
    </row>
    <row r="11962" spans="1:1" x14ac:dyDescent="0.25">
      <c r="A11962"/>
    </row>
    <row r="11963" spans="1:1" x14ac:dyDescent="0.25">
      <c r="A11963"/>
    </row>
    <row r="11964" spans="1:1" x14ac:dyDescent="0.25">
      <c r="A11964"/>
    </row>
    <row r="11965" spans="1:1" x14ac:dyDescent="0.25">
      <c r="A11965"/>
    </row>
    <row r="11966" spans="1:1" x14ac:dyDescent="0.25">
      <c r="A11966"/>
    </row>
    <row r="11967" spans="1:1" x14ac:dyDescent="0.25">
      <c r="A11967"/>
    </row>
    <row r="11968" spans="1:1" x14ac:dyDescent="0.25">
      <c r="A11968"/>
    </row>
    <row r="11969" spans="1:1" x14ac:dyDescent="0.25">
      <c r="A11969"/>
    </row>
    <row r="11970" spans="1:1" x14ac:dyDescent="0.25">
      <c r="A11970"/>
    </row>
    <row r="11971" spans="1:1" x14ac:dyDescent="0.25">
      <c r="A11971"/>
    </row>
    <row r="11972" spans="1:1" x14ac:dyDescent="0.25">
      <c r="A11972"/>
    </row>
    <row r="11973" spans="1:1" x14ac:dyDescent="0.25">
      <c r="A11973"/>
    </row>
    <row r="11974" spans="1:1" x14ac:dyDescent="0.25">
      <c r="A11974"/>
    </row>
    <row r="11975" spans="1:1" x14ac:dyDescent="0.25">
      <c r="A11975"/>
    </row>
    <row r="11976" spans="1:1" x14ac:dyDescent="0.25">
      <c r="A11976"/>
    </row>
    <row r="11977" spans="1:1" x14ac:dyDescent="0.25">
      <c r="A11977"/>
    </row>
    <row r="11978" spans="1:1" x14ac:dyDescent="0.25">
      <c r="A11978"/>
    </row>
    <row r="11979" spans="1:1" x14ac:dyDescent="0.25">
      <c r="A11979"/>
    </row>
    <row r="11980" spans="1:1" x14ac:dyDescent="0.25">
      <c r="A11980"/>
    </row>
    <row r="11981" spans="1:1" x14ac:dyDescent="0.25">
      <c r="A11981"/>
    </row>
    <row r="11982" spans="1:1" x14ac:dyDescent="0.25">
      <c r="A11982"/>
    </row>
    <row r="11983" spans="1:1" x14ac:dyDescent="0.25">
      <c r="A11983"/>
    </row>
    <row r="11984" spans="1:1" x14ac:dyDescent="0.25">
      <c r="A11984"/>
    </row>
    <row r="11985" spans="1:1" x14ac:dyDescent="0.25">
      <c r="A11985"/>
    </row>
    <row r="11986" spans="1:1" x14ac:dyDescent="0.25">
      <c r="A11986"/>
    </row>
    <row r="11987" spans="1:1" x14ac:dyDescent="0.25">
      <c r="A11987"/>
    </row>
    <row r="11988" spans="1:1" x14ac:dyDescent="0.25">
      <c r="A11988"/>
    </row>
    <row r="11989" spans="1:1" x14ac:dyDescent="0.25">
      <c r="A11989"/>
    </row>
    <row r="11990" spans="1:1" x14ac:dyDescent="0.25">
      <c r="A11990"/>
    </row>
    <row r="11991" spans="1:1" x14ac:dyDescent="0.25">
      <c r="A11991"/>
    </row>
    <row r="11992" spans="1:1" x14ac:dyDescent="0.25">
      <c r="A11992"/>
    </row>
    <row r="11993" spans="1:1" x14ac:dyDescent="0.25">
      <c r="A11993"/>
    </row>
    <row r="11994" spans="1:1" x14ac:dyDescent="0.25">
      <c r="A11994"/>
    </row>
    <row r="11995" spans="1:1" x14ac:dyDescent="0.25">
      <c r="A11995"/>
    </row>
    <row r="11996" spans="1:1" x14ac:dyDescent="0.25">
      <c r="A11996"/>
    </row>
    <row r="11997" spans="1:1" x14ac:dyDescent="0.25">
      <c r="A11997"/>
    </row>
    <row r="11998" spans="1:1" x14ac:dyDescent="0.25">
      <c r="A11998"/>
    </row>
    <row r="11999" spans="1:1" x14ac:dyDescent="0.25">
      <c r="A11999"/>
    </row>
    <row r="12000" spans="1:1" x14ac:dyDescent="0.25">
      <c r="A12000"/>
    </row>
    <row r="12001" spans="1:1" x14ac:dyDescent="0.25">
      <c r="A12001"/>
    </row>
    <row r="12002" spans="1:1" x14ac:dyDescent="0.25">
      <c r="A12002"/>
    </row>
    <row r="12003" spans="1:1" x14ac:dyDescent="0.25">
      <c r="A12003"/>
    </row>
    <row r="12004" spans="1:1" x14ac:dyDescent="0.25">
      <c r="A12004"/>
    </row>
    <row r="12005" spans="1:1" x14ac:dyDescent="0.25">
      <c r="A12005"/>
    </row>
    <row r="12006" spans="1:1" x14ac:dyDescent="0.25">
      <c r="A12006"/>
    </row>
    <row r="12007" spans="1:1" x14ac:dyDescent="0.25">
      <c r="A12007"/>
    </row>
    <row r="12008" spans="1:1" x14ac:dyDescent="0.25">
      <c r="A12008"/>
    </row>
    <row r="12009" spans="1:1" x14ac:dyDescent="0.25">
      <c r="A12009"/>
    </row>
    <row r="12010" spans="1:1" x14ac:dyDescent="0.25">
      <c r="A12010"/>
    </row>
    <row r="12011" spans="1:1" x14ac:dyDescent="0.25">
      <c r="A12011"/>
    </row>
    <row r="12012" spans="1:1" x14ac:dyDescent="0.25">
      <c r="A12012"/>
    </row>
    <row r="12013" spans="1:1" x14ac:dyDescent="0.25">
      <c r="A12013"/>
    </row>
    <row r="12014" spans="1:1" x14ac:dyDescent="0.25">
      <c r="A12014"/>
    </row>
    <row r="12015" spans="1:1" x14ac:dyDescent="0.25">
      <c r="A12015"/>
    </row>
    <row r="12016" spans="1:1" x14ac:dyDescent="0.25">
      <c r="A12016"/>
    </row>
    <row r="12017" spans="1:1" x14ac:dyDescent="0.25">
      <c r="A12017"/>
    </row>
    <row r="12018" spans="1:1" x14ac:dyDescent="0.25">
      <c r="A12018"/>
    </row>
    <row r="12019" spans="1:1" x14ac:dyDescent="0.25">
      <c r="A12019"/>
    </row>
    <row r="12020" spans="1:1" x14ac:dyDescent="0.25">
      <c r="A12020"/>
    </row>
    <row r="12021" spans="1:1" x14ac:dyDescent="0.25">
      <c r="A12021"/>
    </row>
    <row r="12022" spans="1:1" x14ac:dyDescent="0.25">
      <c r="A12022"/>
    </row>
    <row r="12023" spans="1:1" x14ac:dyDescent="0.25">
      <c r="A12023"/>
    </row>
    <row r="12024" spans="1:1" x14ac:dyDescent="0.25">
      <c r="A12024"/>
    </row>
    <row r="12025" spans="1:1" x14ac:dyDescent="0.25">
      <c r="A12025"/>
    </row>
    <row r="12026" spans="1:1" x14ac:dyDescent="0.25">
      <c r="A12026"/>
    </row>
    <row r="12027" spans="1:1" x14ac:dyDescent="0.25">
      <c r="A12027"/>
    </row>
    <row r="12028" spans="1:1" x14ac:dyDescent="0.25">
      <c r="A12028"/>
    </row>
    <row r="12029" spans="1:1" x14ac:dyDescent="0.25">
      <c r="A12029"/>
    </row>
    <row r="12030" spans="1:1" x14ac:dyDescent="0.25">
      <c r="A12030"/>
    </row>
    <row r="12031" spans="1:1" x14ac:dyDescent="0.25">
      <c r="A12031"/>
    </row>
    <row r="12032" spans="1:1" x14ac:dyDescent="0.25">
      <c r="A12032"/>
    </row>
    <row r="12033" spans="1:1" x14ac:dyDescent="0.25">
      <c r="A12033"/>
    </row>
    <row r="12034" spans="1:1" x14ac:dyDescent="0.25">
      <c r="A12034"/>
    </row>
    <row r="12035" spans="1:1" x14ac:dyDescent="0.25">
      <c r="A12035"/>
    </row>
    <row r="12036" spans="1:1" x14ac:dyDescent="0.25">
      <c r="A12036"/>
    </row>
    <row r="12037" spans="1:1" x14ac:dyDescent="0.25">
      <c r="A12037"/>
    </row>
    <row r="12038" spans="1:1" x14ac:dyDescent="0.25">
      <c r="A12038"/>
    </row>
    <row r="12039" spans="1:1" x14ac:dyDescent="0.25">
      <c r="A12039"/>
    </row>
    <row r="12040" spans="1:1" x14ac:dyDescent="0.25">
      <c r="A12040"/>
    </row>
    <row r="12041" spans="1:1" x14ac:dyDescent="0.25">
      <c r="A12041"/>
    </row>
    <row r="12042" spans="1:1" x14ac:dyDescent="0.25">
      <c r="A12042"/>
    </row>
    <row r="12043" spans="1:1" x14ac:dyDescent="0.25">
      <c r="A12043"/>
    </row>
    <row r="12044" spans="1:1" x14ac:dyDescent="0.25">
      <c r="A12044"/>
    </row>
    <row r="12045" spans="1:1" x14ac:dyDescent="0.25">
      <c r="A12045"/>
    </row>
    <row r="12046" spans="1:1" x14ac:dyDescent="0.25">
      <c r="A12046"/>
    </row>
    <row r="12047" spans="1:1" x14ac:dyDescent="0.25">
      <c r="A12047"/>
    </row>
    <row r="12048" spans="1:1" x14ac:dyDescent="0.25">
      <c r="A12048"/>
    </row>
    <row r="12049" spans="1:1" x14ac:dyDescent="0.25">
      <c r="A12049"/>
    </row>
    <row r="12050" spans="1:1" x14ac:dyDescent="0.25">
      <c r="A12050"/>
    </row>
    <row r="12051" spans="1:1" x14ac:dyDescent="0.25">
      <c r="A12051"/>
    </row>
    <row r="12052" spans="1:1" x14ac:dyDescent="0.25">
      <c r="A12052"/>
    </row>
    <row r="12053" spans="1:1" x14ac:dyDescent="0.25">
      <c r="A12053"/>
    </row>
    <row r="12054" spans="1:1" x14ac:dyDescent="0.25">
      <c r="A12054"/>
    </row>
    <row r="12055" spans="1:1" x14ac:dyDescent="0.25">
      <c r="A12055"/>
    </row>
    <row r="12056" spans="1:1" x14ac:dyDescent="0.25">
      <c r="A12056"/>
    </row>
    <row r="12057" spans="1:1" x14ac:dyDescent="0.25">
      <c r="A12057"/>
    </row>
    <row r="12058" spans="1:1" x14ac:dyDescent="0.25">
      <c r="A12058"/>
    </row>
    <row r="12059" spans="1:1" x14ac:dyDescent="0.25">
      <c r="A12059"/>
    </row>
    <row r="12060" spans="1:1" x14ac:dyDescent="0.25">
      <c r="A12060"/>
    </row>
    <row r="12061" spans="1:1" x14ac:dyDescent="0.25">
      <c r="A12061"/>
    </row>
    <row r="12062" spans="1:1" x14ac:dyDescent="0.25">
      <c r="A12062"/>
    </row>
    <row r="12063" spans="1:1" x14ac:dyDescent="0.25">
      <c r="A12063"/>
    </row>
    <row r="12064" spans="1:1" x14ac:dyDescent="0.25">
      <c r="A12064"/>
    </row>
    <row r="12065" spans="1:1" x14ac:dyDescent="0.25">
      <c r="A12065"/>
    </row>
    <row r="12066" spans="1:1" x14ac:dyDescent="0.25">
      <c r="A12066"/>
    </row>
    <row r="12067" spans="1:1" x14ac:dyDescent="0.25">
      <c r="A12067"/>
    </row>
    <row r="12068" spans="1:1" x14ac:dyDescent="0.25">
      <c r="A12068"/>
    </row>
    <row r="12069" spans="1:1" x14ac:dyDescent="0.25">
      <c r="A12069"/>
    </row>
    <row r="12070" spans="1:1" x14ac:dyDescent="0.25">
      <c r="A12070"/>
    </row>
    <row r="12071" spans="1:1" x14ac:dyDescent="0.25">
      <c r="A12071"/>
    </row>
    <row r="12072" spans="1:1" x14ac:dyDescent="0.25">
      <c r="A12072"/>
    </row>
    <row r="12073" spans="1:1" x14ac:dyDescent="0.25">
      <c r="A12073"/>
    </row>
    <row r="12074" spans="1:1" x14ac:dyDescent="0.25">
      <c r="A12074"/>
    </row>
    <row r="12075" spans="1:1" x14ac:dyDescent="0.25">
      <c r="A12075"/>
    </row>
    <row r="12076" spans="1:1" x14ac:dyDescent="0.25">
      <c r="A12076"/>
    </row>
    <row r="12077" spans="1:1" x14ac:dyDescent="0.25">
      <c r="A12077"/>
    </row>
    <row r="12078" spans="1:1" x14ac:dyDescent="0.25">
      <c r="A12078"/>
    </row>
    <row r="12079" spans="1:1" x14ac:dyDescent="0.25">
      <c r="A12079"/>
    </row>
    <row r="12080" spans="1:1" x14ac:dyDescent="0.25">
      <c r="A12080"/>
    </row>
    <row r="12081" spans="1:1" x14ac:dyDescent="0.25">
      <c r="A12081"/>
    </row>
    <row r="12082" spans="1:1" x14ac:dyDescent="0.25">
      <c r="A12082"/>
    </row>
    <row r="12083" spans="1:1" x14ac:dyDescent="0.25">
      <c r="A12083"/>
    </row>
    <row r="12084" spans="1:1" x14ac:dyDescent="0.25">
      <c r="A12084"/>
    </row>
    <row r="12085" spans="1:1" x14ac:dyDescent="0.25">
      <c r="A12085"/>
    </row>
    <row r="12086" spans="1:1" x14ac:dyDescent="0.25">
      <c r="A12086"/>
    </row>
    <row r="12087" spans="1:1" x14ac:dyDescent="0.25">
      <c r="A12087"/>
    </row>
    <row r="12088" spans="1:1" x14ac:dyDescent="0.25">
      <c r="A12088"/>
    </row>
    <row r="12089" spans="1:1" x14ac:dyDescent="0.25">
      <c r="A12089"/>
    </row>
    <row r="12090" spans="1:1" x14ac:dyDescent="0.25">
      <c r="A12090"/>
    </row>
    <row r="12091" spans="1:1" x14ac:dyDescent="0.25">
      <c r="A12091"/>
    </row>
    <row r="12092" spans="1:1" x14ac:dyDescent="0.25">
      <c r="A12092"/>
    </row>
    <row r="12093" spans="1:1" x14ac:dyDescent="0.25">
      <c r="A12093"/>
    </row>
    <row r="12094" spans="1:1" x14ac:dyDescent="0.25">
      <c r="A12094"/>
    </row>
    <row r="12095" spans="1:1" x14ac:dyDescent="0.25">
      <c r="A12095"/>
    </row>
    <row r="12096" spans="1:1" x14ac:dyDescent="0.25">
      <c r="A12096"/>
    </row>
    <row r="12097" spans="1:1" x14ac:dyDescent="0.25">
      <c r="A12097"/>
    </row>
    <row r="12098" spans="1:1" x14ac:dyDescent="0.25">
      <c r="A12098"/>
    </row>
    <row r="12099" spans="1:1" x14ac:dyDescent="0.25">
      <c r="A12099"/>
    </row>
    <row r="12100" spans="1:1" x14ac:dyDescent="0.25">
      <c r="A12100"/>
    </row>
    <row r="12101" spans="1:1" x14ac:dyDescent="0.25">
      <c r="A12101"/>
    </row>
    <row r="12102" spans="1:1" x14ac:dyDescent="0.25">
      <c r="A12102"/>
    </row>
    <row r="12103" spans="1:1" x14ac:dyDescent="0.25">
      <c r="A12103"/>
    </row>
    <row r="12104" spans="1:1" x14ac:dyDescent="0.25">
      <c r="A12104"/>
    </row>
    <row r="12105" spans="1:1" x14ac:dyDescent="0.25">
      <c r="A12105"/>
    </row>
    <row r="12106" spans="1:1" x14ac:dyDescent="0.25">
      <c r="A12106"/>
    </row>
    <row r="12107" spans="1:1" x14ac:dyDescent="0.25">
      <c r="A12107"/>
    </row>
    <row r="12108" spans="1:1" x14ac:dyDescent="0.25">
      <c r="A12108"/>
    </row>
    <row r="12109" spans="1:1" x14ac:dyDescent="0.25">
      <c r="A12109"/>
    </row>
    <row r="12110" spans="1:1" x14ac:dyDescent="0.25">
      <c r="A12110"/>
    </row>
    <row r="12111" spans="1:1" x14ac:dyDescent="0.25">
      <c r="A12111"/>
    </row>
    <row r="12112" spans="1:1" x14ac:dyDescent="0.25">
      <c r="A12112"/>
    </row>
    <row r="12113" spans="1:1" x14ac:dyDescent="0.25">
      <c r="A12113"/>
    </row>
    <row r="12114" spans="1:1" x14ac:dyDescent="0.25">
      <c r="A12114"/>
    </row>
    <row r="12115" spans="1:1" x14ac:dyDescent="0.25">
      <c r="A12115"/>
    </row>
    <row r="12116" spans="1:1" x14ac:dyDescent="0.25">
      <c r="A12116"/>
    </row>
    <row r="12117" spans="1:1" x14ac:dyDescent="0.25">
      <c r="A12117"/>
    </row>
    <row r="12118" spans="1:1" x14ac:dyDescent="0.25">
      <c r="A12118"/>
    </row>
    <row r="12119" spans="1:1" x14ac:dyDescent="0.25">
      <c r="A12119"/>
    </row>
    <row r="12120" spans="1:1" x14ac:dyDescent="0.25">
      <c r="A12120"/>
    </row>
    <row r="12121" spans="1:1" x14ac:dyDescent="0.25">
      <c r="A12121"/>
    </row>
    <row r="12122" spans="1:1" x14ac:dyDescent="0.25">
      <c r="A12122"/>
    </row>
    <row r="12123" spans="1:1" x14ac:dyDescent="0.25">
      <c r="A12123"/>
    </row>
    <row r="12124" spans="1:1" x14ac:dyDescent="0.25">
      <c r="A12124"/>
    </row>
    <row r="12125" spans="1:1" x14ac:dyDescent="0.25">
      <c r="A12125"/>
    </row>
    <row r="12126" spans="1:1" x14ac:dyDescent="0.25">
      <c r="A12126"/>
    </row>
    <row r="12127" spans="1:1" x14ac:dyDescent="0.25">
      <c r="A12127"/>
    </row>
    <row r="12128" spans="1:1" x14ac:dyDescent="0.25">
      <c r="A12128"/>
    </row>
    <row r="12129" spans="1:1" x14ac:dyDescent="0.25">
      <c r="A12129"/>
    </row>
    <row r="12130" spans="1:1" x14ac:dyDescent="0.25">
      <c r="A12130"/>
    </row>
    <row r="12131" spans="1:1" x14ac:dyDescent="0.25">
      <c r="A12131"/>
    </row>
    <row r="12132" spans="1:1" x14ac:dyDescent="0.25">
      <c r="A12132"/>
    </row>
    <row r="12133" spans="1:1" x14ac:dyDescent="0.25">
      <c r="A12133"/>
    </row>
    <row r="12134" spans="1:1" x14ac:dyDescent="0.25">
      <c r="A12134"/>
    </row>
    <row r="12135" spans="1:1" x14ac:dyDescent="0.25">
      <c r="A12135"/>
    </row>
    <row r="12136" spans="1:1" x14ac:dyDescent="0.25">
      <c r="A12136"/>
    </row>
    <row r="12137" spans="1:1" x14ac:dyDescent="0.25">
      <c r="A12137"/>
    </row>
    <row r="12138" spans="1:1" x14ac:dyDescent="0.25">
      <c r="A12138"/>
    </row>
    <row r="12139" spans="1:1" x14ac:dyDescent="0.25">
      <c r="A12139"/>
    </row>
    <row r="12140" spans="1:1" x14ac:dyDescent="0.25">
      <c r="A12140"/>
    </row>
    <row r="12141" spans="1:1" x14ac:dyDescent="0.25">
      <c r="A12141"/>
    </row>
    <row r="12142" spans="1:1" x14ac:dyDescent="0.25">
      <c r="A12142"/>
    </row>
    <row r="12143" spans="1:1" x14ac:dyDescent="0.25">
      <c r="A12143"/>
    </row>
    <row r="12144" spans="1:1" x14ac:dyDescent="0.25">
      <c r="A12144"/>
    </row>
    <row r="12145" spans="1:1" x14ac:dyDescent="0.25">
      <c r="A12145"/>
    </row>
    <row r="12146" spans="1:1" x14ac:dyDescent="0.25">
      <c r="A12146"/>
    </row>
    <row r="12147" spans="1:1" x14ac:dyDescent="0.25">
      <c r="A12147"/>
    </row>
    <row r="12148" spans="1:1" x14ac:dyDescent="0.25">
      <c r="A12148"/>
    </row>
    <row r="12149" spans="1:1" x14ac:dyDescent="0.25">
      <c r="A12149"/>
    </row>
    <row r="12150" spans="1:1" x14ac:dyDescent="0.25">
      <c r="A12150"/>
    </row>
    <row r="12151" spans="1:1" x14ac:dyDescent="0.25">
      <c r="A12151"/>
    </row>
    <row r="12152" spans="1:1" x14ac:dyDescent="0.25">
      <c r="A12152"/>
    </row>
    <row r="12153" spans="1:1" x14ac:dyDescent="0.25">
      <c r="A12153"/>
    </row>
    <row r="12154" spans="1:1" x14ac:dyDescent="0.25">
      <c r="A12154"/>
    </row>
    <row r="12155" spans="1:1" x14ac:dyDescent="0.25">
      <c r="A12155"/>
    </row>
    <row r="12156" spans="1:1" x14ac:dyDescent="0.25">
      <c r="A12156"/>
    </row>
    <row r="12157" spans="1:1" x14ac:dyDescent="0.25">
      <c r="A12157"/>
    </row>
    <row r="12158" spans="1:1" x14ac:dyDescent="0.25">
      <c r="A12158"/>
    </row>
    <row r="12159" spans="1:1" x14ac:dyDescent="0.25">
      <c r="A12159"/>
    </row>
    <row r="12160" spans="1:1" x14ac:dyDescent="0.25">
      <c r="A12160"/>
    </row>
    <row r="12161" spans="1:1" x14ac:dyDescent="0.25">
      <c r="A12161"/>
    </row>
    <row r="12162" spans="1:1" x14ac:dyDescent="0.25">
      <c r="A12162"/>
    </row>
    <row r="12163" spans="1:1" x14ac:dyDescent="0.25">
      <c r="A12163"/>
    </row>
    <row r="12164" spans="1:1" x14ac:dyDescent="0.25">
      <c r="A12164"/>
    </row>
    <row r="12165" spans="1:1" x14ac:dyDescent="0.25">
      <c r="A12165"/>
    </row>
    <row r="12166" spans="1:1" x14ac:dyDescent="0.25">
      <c r="A12166"/>
    </row>
    <row r="12167" spans="1:1" x14ac:dyDescent="0.25">
      <c r="A12167"/>
    </row>
    <row r="12168" spans="1:1" x14ac:dyDescent="0.25">
      <c r="A12168"/>
    </row>
    <row r="12169" spans="1:1" x14ac:dyDescent="0.25">
      <c r="A12169"/>
    </row>
    <row r="12170" spans="1:1" x14ac:dyDescent="0.25">
      <c r="A12170"/>
    </row>
    <row r="12171" spans="1:1" x14ac:dyDescent="0.25">
      <c r="A12171"/>
    </row>
    <row r="12172" spans="1:1" x14ac:dyDescent="0.25">
      <c r="A12172"/>
    </row>
    <row r="12173" spans="1:1" x14ac:dyDescent="0.25">
      <c r="A12173"/>
    </row>
    <row r="12174" spans="1:1" x14ac:dyDescent="0.25">
      <c r="A12174"/>
    </row>
    <row r="12175" spans="1:1" x14ac:dyDescent="0.25">
      <c r="A12175"/>
    </row>
    <row r="12176" spans="1:1" x14ac:dyDescent="0.25">
      <c r="A12176"/>
    </row>
    <row r="12177" spans="1:1" x14ac:dyDescent="0.25">
      <c r="A12177"/>
    </row>
    <row r="12178" spans="1:1" x14ac:dyDescent="0.25">
      <c r="A12178"/>
    </row>
    <row r="12179" spans="1:1" x14ac:dyDescent="0.25">
      <c r="A12179"/>
    </row>
    <row r="12180" spans="1:1" x14ac:dyDescent="0.25">
      <c r="A12180"/>
    </row>
    <row r="12181" spans="1:1" x14ac:dyDescent="0.25">
      <c r="A12181"/>
    </row>
    <row r="12182" spans="1:1" x14ac:dyDescent="0.25">
      <c r="A12182"/>
    </row>
    <row r="12183" spans="1:1" x14ac:dyDescent="0.25">
      <c r="A12183"/>
    </row>
    <row r="12184" spans="1:1" x14ac:dyDescent="0.25">
      <c r="A12184"/>
    </row>
    <row r="12185" spans="1:1" x14ac:dyDescent="0.25">
      <c r="A12185"/>
    </row>
    <row r="12186" spans="1:1" x14ac:dyDescent="0.25">
      <c r="A12186"/>
    </row>
    <row r="12187" spans="1:1" x14ac:dyDescent="0.25">
      <c r="A12187"/>
    </row>
    <row r="12188" spans="1:1" x14ac:dyDescent="0.25">
      <c r="A12188"/>
    </row>
    <row r="12189" spans="1:1" x14ac:dyDescent="0.25">
      <c r="A12189"/>
    </row>
    <row r="12190" spans="1:1" x14ac:dyDescent="0.25">
      <c r="A12190"/>
    </row>
    <row r="12191" spans="1:1" x14ac:dyDescent="0.25">
      <c r="A12191"/>
    </row>
    <row r="12192" spans="1:1" x14ac:dyDescent="0.25">
      <c r="A12192"/>
    </row>
    <row r="12193" spans="1:1" x14ac:dyDescent="0.25">
      <c r="A12193"/>
    </row>
    <row r="12194" spans="1:1" x14ac:dyDescent="0.25">
      <c r="A12194"/>
    </row>
    <row r="12195" spans="1:1" x14ac:dyDescent="0.25">
      <c r="A12195"/>
    </row>
    <row r="12196" spans="1:1" x14ac:dyDescent="0.25">
      <c r="A12196"/>
    </row>
    <row r="12197" spans="1:1" x14ac:dyDescent="0.25">
      <c r="A12197"/>
    </row>
    <row r="12198" spans="1:1" x14ac:dyDescent="0.25">
      <c r="A12198"/>
    </row>
    <row r="12199" spans="1:1" x14ac:dyDescent="0.25">
      <c r="A12199"/>
    </row>
    <row r="12200" spans="1:1" x14ac:dyDescent="0.25">
      <c r="A12200"/>
    </row>
    <row r="12201" spans="1:1" x14ac:dyDescent="0.25">
      <c r="A12201"/>
    </row>
    <row r="12202" spans="1:1" x14ac:dyDescent="0.25">
      <c r="A12202"/>
    </row>
    <row r="12203" spans="1:1" x14ac:dyDescent="0.25">
      <c r="A12203"/>
    </row>
    <row r="12204" spans="1:1" x14ac:dyDescent="0.25">
      <c r="A12204"/>
    </row>
    <row r="12205" spans="1:1" x14ac:dyDescent="0.25">
      <c r="A12205"/>
    </row>
    <row r="12206" spans="1:1" x14ac:dyDescent="0.25">
      <c r="A12206"/>
    </row>
    <row r="12207" spans="1:1" x14ac:dyDescent="0.25">
      <c r="A12207"/>
    </row>
    <row r="12208" spans="1:1" x14ac:dyDescent="0.25">
      <c r="A12208"/>
    </row>
    <row r="12209" spans="1:1" x14ac:dyDescent="0.25">
      <c r="A12209"/>
    </row>
    <row r="12210" spans="1:1" x14ac:dyDescent="0.25">
      <c r="A12210"/>
    </row>
    <row r="12211" spans="1:1" x14ac:dyDescent="0.25">
      <c r="A12211"/>
    </row>
    <row r="12212" spans="1:1" x14ac:dyDescent="0.25">
      <c r="A12212"/>
    </row>
    <row r="12213" spans="1:1" x14ac:dyDescent="0.25">
      <c r="A12213"/>
    </row>
    <row r="12214" spans="1:1" x14ac:dyDescent="0.25">
      <c r="A12214"/>
    </row>
    <row r="12215" spans="1:1" x14ac:dyDescent="0.25">
      <c r="A12215"/>
    </row>
    <row r="12216" spans="1:1" x14ac:dyDescent="0.25">
      <c r="A12216"/>
    </row>
    <row r="12217" spans="1:1" x14ac:dyDescent="0.25">
      <c r="A12217"/>
    </row>
    <row r="12218" spans="1:1" x14ac:dyDescent="0.25">
      <c r="A12218"/>
    </row>
    <row r="12219" spans="1:1" x14ac:dyDescent="0.25">
      <c r="A12219"/>
    </row>
    <row r="12220" spans="1:1" x14ac:dyDescent="0.25">
      <c r="A12220"/>
    </row>
    <row r="12221" spans="1:1" x14ac:dyDescent="0.25">
      <c r="A12221"/>
    </row>
    <row r="12222" spans="1:1" x14ac:dyDescent="0.25">
      <c r="A12222"/>
    </row>
    <row r="12223" spans="1:1" x14ac:dyDescent="0.25">
      <c r="A12223"/>
    </row>
    <row r="12224" spans="1:1" x14ac:dyDescent="0.25">
      <c r="A12224"/>
    </row>
    <row r="12225" spans="1:1" x14ac:dyDescent="0.25">
      <c r="A12225"/>
    </row>
    <row r="12226" spans="1:1" x14ac:dyDescent="0.25">
      <c r="A12226"/>
    </row>
    <row r="12227" spans="1:1" x14ac:dyDescent="0.25">
      <c r="A12227"/>
    </row>
    <row r="12228" spans="1:1" x14ac:dyDescent="0.25">
      <c r="A12228"/>
    </row>
    <row r="12229" spans="1:1" x14ac:dyDescent="0.25">
      <c r="A12229"/>
    </row>
    <row r="12230" spans="1:1" x14ac:dyDescent="0.25">
      <c r="A12230"/>
    </row>
    <row r="12231" spans="1:1" x14ac:dyDescent="0.25">
      <c r="A12231"/>
    </row>
    <row r="12232" spans="1:1" x14ac:dyDescent="0.25">
      <c r="A12232"/>
    </row>
    <row r="12233" spans="1:1" x14ac:dyDescent="0.25">
      <c r="A12233"/>
    </row>
    <row r="12234" spans="1:1" x14ac:dyDescent="0.25">
      <c r="A12234"/>
    </row>
    <row r="12235" spans="1:1" x14ac:dyDescent="0.25">
      <c r="A12235"/>
    </row>
    <row r="12236" spans="1:1" x14ac:dyDescent="0.25">
      <c r="A12236"/>
    </row>
    <row r="12237" spans="1:1" x14ac:dyDescent="0.25">
      <c r="A12237"/>
    </row>
    <row r="12238" spans="1:1" x14ac:dyDescent="0.25">
      <c r="A12238"/>
    </row>
    <row r="12239" spans="1:1" x14ac:dyDescent="0.25">
      <c r="A12239"/>
    </row>
    <row r="12240" spans="1:1" x14ac:dyDescent="0.25">
      <c r="A12240"/>
    </row>
    <row r="12241" spans="1:1" x14ac:dyDescent="0.25">
      <c r="A12241"/>
    </row>
    <row r="12242" spans="1:1" x14ac:dyDescent="0.25">
      <c r="A12242"/>
    </row>
    <row r="12243" spans="1:1" x14ac:dyDescent="0.25">
      <c r="A12243"/>
    </row>
    <row r="12244" spans="1:1" x14ac:dyDescent="0.25">
      <c r="A12244"/>
    </row>
    <row r="12245" spans="1:1" x14ac:dyDescent="0.25">
      <c r="A12245"/>
    </row>
    <row r="12246" spans="1:1" x14ac:dyDescent="0.25">
      <c r="A12246"/>
    </row>
    <row r="12247" spans="1:1" x14ac:dyDescent="0.25">
      <c r="A12247"/>
    </row>
    <row r="12248" spans="1:1" x14ac:dyDescent="0.25">
      <c r="A12248"/>
    </row>
    <row r="12249" spans="1:1" x14ac:dyDescent="0.25">
      <c r="A12249"/>
    </row>
    <row r="12250" spans="1:1" x14ac:dyDescent="0.25">
      <c r="A12250"/>
    </row>
    <row r="12251" spans="1:1" x14ac:dyDescent="0.25">
      <c r="A12251"/>
    </row>
    <row r="12252" spans="1:1" x14ac:dyDescent="0.25">
      <c r="A12252"/>
    </row>
    <row r="12253" spans="1:1" x14ac:dyDescent="0.25">
      <c r="A12253"/>
    </row>
    <row r="12254" spans="1:1" x14ac:dyDescent="0.25">
      <c r="A12254"/>
    </row>
    <row r="12255" spans="1:1" x14ac:dyDescent="0.25">
      <c r="A12255"/>
    </row>
    <row r="12256" spans="1:1" x14ac:dyDescent="0.25">
      <c r="A12256"/>
    </row>
    <row r="12257" spans="1:1" x14ac:dyDescent="0.25">
      <c r="A12257"/>
    </row>
    <row r="12258" spans="1:1" x14ac:dyDescent="0.25">
      <c r="A12258"/>
    </row>
    <row r="12259" spans="1:1" x14ac:dyDescent="0.25">
      <c r="A12259"/>
    </row>
    <row r="12260" spans="1:1" x14ac:dyDescent="0.25">
      <c r="A12260"/>
    </row>
    <row r="12261" spans="1:1" x14ac:dyDescent="0.25">
      <c r="A12261"/>
    </row>
    <row r="12262" spans="1:1" x14ac:dyDescent="0.25">
      <c r="A12262"/>
    </row>
    <row r="12263" spans="1:1" x14ac:dyDescent="0.25">
      <c r="A12263"/>
    </row>
    <row r="12264" spans="1:1" x14ac:dyDescent="0.25">
      <c r="A12264"/>
    </row>
    <row r="12265" spans="1:1" x14ac:dyDescent="0.25">
      <c r="A12265"/>
    </row>
    <row r="12266" spans="1:1" x14ac:dyDescent="0.25">
      <c r="A12266"/>
    </row>
    <row r="12267" spans="1:1" x14ac:dyDescent="0.25">
      <c r="A12267"/>
    </row>
    <row r="12268" spans="1:1" x14ac:dyDescent="0.25">
      <c r="A12268"/>
    </row>
    <row r="12269" spans="1:1" x14ac:dyDescent="0.25">
      <c r="A12269"/>
    </row>
    <row r="12270" spans="1:1" x14ac:dyDescent="0.25">
      <c r="A12270"/>
    </row>
    <row r="12271" spans="1:1" x14ac:dyDescent="0.25">
      <c r="A12271"/>
    </row>
    <row r="12272" spans="1:1" x14ac:dyDescent="0.25">
      <c r="A12272"/>
    </row>
    <row r="12273" spans="1:1" x14ac:dyDescent="0.25">
      <c r="A12273"/>
    </row>
    <row r="12274" spans="1:1" x14ac:dyDescent="0.25">
      <c r="A12274"/>
    </row>
    <row r="12275" spans="1:1" x14ac:dyDescent="0.25">
      <c r="A12275"/>
    </row>
    <row r="12276" spans="1:1" x14ac:dyDescent="0.25">
      <c r="A12276"/>
    </row>
    <row r="12277" spans="1:1" x14ac:dyDescent="0.25">
      <c r="A12277"/>
    </row>
    <row r="12278" spans="1:1" x14ac:dyDescent="0.25">
      <c r="A12278"/>
    </row>
    <row r="12279" spans="1:1" x14ac:dyDescent="0.25">
      <c r="A12279"/>
    </row>
    <row r="12280" spans="1:1" x14ac:dyDescent="0.25">
      <c r="A12280"/>
    </row>
    <row r="12281" spans="1:1" x14ac:dyDescent="0.25">
      <c r="A12281"/>
    </row>
    <row r="12282" spans="1:1" x14ac:dyDescent="0.25">
      <c r="A12282"/>
    </row>
    <row r="12283" spans="1:1" x14ac:dyDescent="0.25">
      <c r="A12283"/>
    </row>
    <row r="12284" spans="1:1" x14ac:dyDescent="0.25">
      <c r="A12284"/>
    </row>
    <row r="12285" spans="1:1" x14ac:dyDescent="0.25">
      <c r="A12285"/>
    </row>
    <row r="12286" spans="1:1" x14ac:dyDescent="0.25">
      <c r="A12286"/>
    </row>
    <row r="12287" spans="1:1" x14ac:dyDescent="0.25">
      <c r="A12287"/>
    </row>
    <row r="12288" spans="1:1" x14ac:dyDescent="0.25">
      <c r="A12288"/>
    </row>
    <row r="12289" spans="1:1" x14ac:dyDescent="0.25">
      <c r="A12289"/>
    </row>
    <row r="12290" spans="1:1" x14ac:dyDescent="0.25">
      <c r="A12290"/>
    </row>
    <row r="12291" spans="1:1" x14ac:dyDescent="0.25">
      <c r="A12291"/>
    </row>
    <row r="12292" spans="1:1" x14ac:dyDescent="0.25">
      <c r="A12292"/>
    </row>
    <row r="12293" spans="1:1" x14ac:dyDescent="0.25">
      <c r="A12293"/>
    </row>
    <row r="12294" spans="1:1" x14ac:dyDescent="0.25">
      <c r="A12294"/>
    </row>
    <row r="12295" spans="1:1" x14ac:dyDescent="0.25">
      <c r="A12295"/>
    </row>
    <row r="12296" spans="1:1" x14ac:dyDescent="0.25">
      <c r="A12296"/>
    </row>
    <row r="12297" spans="1:1" x14ac:dyDescent="0.25">
      <c r="A12297"/>
    </row>
    <row r="12298" spans="1:1" x14ac:dyDescent="0.25">
      <c r="A12298"/>
    </row>
    <row r="12299" spans="1:1" x14ac:dyDescent="0.25">
      <c r="A12299"/>
    </row>
    <row r="12300" spans="1:1" x14ac:dyDescent="0.25">
      <c r="A12300"/>
    </row>
    <row r="12301" spans="1:1" x14ac:dyDescent="0.25">
      <c r="A12301"/>
    </row>
    <row r="12302" spans="1:1" x14ac:dyDescent="0.25">
      <c r="A12302"/>
    </row>
    <row r="12303" spans="1:1" x14ac:dyDescent="0.25">
      <c r="A12303"/>
    </row>
    <row r="12304" spans="1:1" x14ac:dyDescent="0.25">
      <c r="A12304"/>
    </row>
    <row r="12305" spans="1:1" x14ac:dyDescent="0.25">
      <c r="A12305"/>
    </row>
    <row r="12306" spans="1:1" x14ac:dyDescent="0.25">
      <c r="A12306"/>
    </row>
    <row r="12307" spans="1:1" x14ac:dyDescent="0.25">
      <c r="A12307"/>
    </row>
    <row r="12308" spans="1:1" x14ac:dyDescent="0.25">
      <c r="A12308"/>
    </row>
    <row r="12309" spans="1:1" x14ac:dyDescent="0.25">
      <c r="A12309"/>
    </row>
    <row r="12310" spans="1:1" x14ac:dyDescent="0.25">
      <c r="A12310"/>
    </row>
    <row r="12311" spans="1:1" x14ac:dyDescent="0.25">
      <c r="A12311"/>
    </row>
    <row r="12312" spans="1:1" x14ac:dyDescent="0.25">
      <c r="A12312"/>
    </row>
    <row r="12313" spans="1:1" x14ac:dyDescent="0.25">
      <c r="A12313"/>
    </row>
    <row r="12314" spans="1:1" x14ac:dyDescent="0.25">
      <c r="A12314"/>
    </row>
    <row r="12315" spans="1:1" x14ac:dyDescent="0.25">
      <c r="A12315"/>
    </row>
    <row r="12316" spans="1:1" x14ac:dyDescent="0.25">
      <c r="A12316"/>
    </row>
    <row r="12317" spans="1:1" x14ac:dyDescent="0.25">
      <c r="A12317"/>
    </row>
    <row r="12318" spans="1:1" x14ac:dyDescent="0.25">
      <c r="A12318"/>
    </row>
    <row r="12319" spans="1:1" x14ac:dyDescent="0.25">
      <c r="A12319"/>
    </row>
    <row r="12320" spans="1:1" x14ac:dyDescent="0.25">
      <c r="A12320"/>
    </row>
    <row r="12321" spans="1:1" x14ac:dyDescent="0.25">
      <c r="A12321"/>
    </row>
    <row r="12322" spans="1:1" x14ac:dyDescent="0.25">
      <c r="A12322"/>
    </row>
    <row r="12323" spans="1:1" x14ac:dyDescent="0.25">
      <c r="A12323"/>
    </row>
    <row r="12324" spans="1:1" x14ac:dyDescent="0.25">
      <c r="A12324"/>
    </row>
    <row r="12325" spans="1:1" x14ac:dyDescent="0.25">
      <c r="A12325"/>
    </row>
    <row r="12326" spans="1:1" x14ac:dyDescent="0.25">
      <c r="A12326"/>
    </row>
    <row r="12327" spans="1:1" x14ac:dyDescent="0.25">
      <c r="A12327"/>
    </row>
    <row r="12328" spans="1:1" x14ac:dyDescent="0.25">
      <c r="A12328"/>
    </row>
    <row r="12329" spans="1:1" x14ac:dyDescent="0.25">
      <c r="A12329"/>
    </row>
    <row r="12330" spans="1:1" x14ac:dyDescent="0.25">
      <c r="A12330"/>
    </row>
    <row r="12331" spans="1:1" x14ac:dyDescent="0.25">
      <c r="A12331"/>
    </row>
    <row r="12332" spans="1:1" x14ac:dyDescent="0.25">
      <c r="A12332"/>
    </row>
    <row r="12333" spans="1:1" x14ac:dyDescent="0.25">
      <c r="A12333"/>
    </row>
    <row r="12334" spans="1:1" x14ac:dyDescent="0.25">
      <c r="A12334"/>
    </row>
    <row r="12335" spans="1:1" x14ac:dyDescent="0.25">
      <c r="A12335"/>
    </row>
    <row r="12336" spans="1:1" x14ac:dyDescent="0.25">
      <c r="A12336"/>
    </row>
    <row r="12337" spans="1:1" x14ac:dyDescent="0.25">
      <c r="A12337"/>
    </row>
    <row r="12338" spans="1:1" x14ac:dyDescent="0.25">
      <c r="A12338"/>
    </row>
    <row r="12339" spans="1:1" x14ac:dyDescent="0.25">
      <c r="A12339"/>
    </row>
    <row r="12340" spans="1:1" x14ac:dyDescent="0.25">
      <c r="A12340"/>
    </row>
    <row r="12341" spans="1:1" x14ac:dyDescent="0.25">
      <c r="A12341"/>
    </row>
    <row r="12342" spans="1:1" x14ac:dyDescent="0.25">
      <c r="A12342"/>
    </row>
    <row r="12343" spans="1:1" x14ac:dyDescent="0.25">
      <c r="A12343"/>
    </row>
    <row r="12344" spans="1:1" x14ac:dyDescent="0.25">
      <c r="A12344"/>
    </row>
    <row r="12345" spans="1:1" x14ac:dyDescent="0.25">
      <c r="A12345"/>
    </row>
    <row r="12346" spans="1:1" x14ac:dyDescent="0.25">
      <c r="A12346"/>
    </row>
    <row r="12347" spans="1:1" x14ac:dyDescent="0.25">
      <c r="A12347"/>
    </row>
    <row r="12348" spans="1:1" x14ac:dyDescent="0.25">
      <c r="A12348"/>
    </row>
    <row r="12349" spans="1:1" x14ac:dyDescent="0.25">
      <c r="A12349"/>
    </row>
    <row r="12350" spans="1:1" x14ac:dyDescent="0.25">
      <c r="A12350"/>
    </row>
    <row r="12351" spans="1:1" x14ac:dyDescent="0.25">
      <c r="A12351"/>
    </row>
    <row r="12352" spans="1:1" x14ac:dyDescent="0.25">
      <c r="A12352"/>
    </row>
    <row r="12353" spans="1:1" x14ac:dyDescent="0.25">
      <c r="A12353"/>
    </row>
    <row r="12354" spans="1:1" x14ac:dyDescent="0.25">
      <c r="A12354"/>
    </row>
    <row r="12355" spans="1:1" x14ac:dyDescent="0.25">
      <c r="A12355"/>
    </row>
    <row r="12356" spans="1:1" x14ac:dyDescent="0.25">
      <c r="A12356"/>
    </row>
    <row r="12357" spans="1:1" x14ac:dyDescent="0.25">
      <c r="A12357"/>
    </row>
    <row r="12358" spans="1:1" x14ac:dyDescent="0.25">
      <c r="A12358"/>
    </row>
    <row r="12359" spans="1:1" x14ac:dyDescent="0.25">
      <c r="A12359"/>
    </row>
    <row r="12360" spans="1:1" x14ac:dyDescent="0.25">
      <c r="A12360"/>
    </row>
    <row r="12361" spans="1:1" x14ac:dyDescent="0.25">
      <c r="A12361"/>
    </row>
    <row r="12362" spans="1:1" x14ac:dyDescent="0.25">
      <c r="A12362"/>
    </row>
    <row r="12363" spans="1:1" x14ac:dyDescent="0.25">
      <c r="A12363"/>
    </row>
    <row r="12364" spans="1:1" x14ac:dyDescent="0.25">
      <c r="A12364"/>
    </row>
    <row r="12365" spans="1:1" x14ac:dyDescent="0.25">
      <c r="A12365"/>
    </row>
    <row r="12366" spans="1:1" x14ac:dyDescent="0.25">
      <c r="A12366"/>
    </row>
    <row r="12367" spans="1:1" x14ac:dyDescent="0.25">
      <c r="A12367"/>
    </row>
    <row r="12368" spans="1:1" x14ac:dyDescent="0.25">
      <c r="A12368"/>
    </row>
    <row r="12369" spans="1:1" x14ac:dyDescent="0.25">
      <c r="A12369"/>
    </row>
    <row r="12370" spans="1:1" x14ac:dyDescent="0.25">
      <c r="A12370"/>
    </row>
    <row r="12371" spans="1:1" x14ac:dyDescent="0.25">
      <c r="A12371"/>
    </row>
    <row r="12372" spans="1:1" x14ac:dyDescent="0.25">
      <c r="A12372"/>
    </row>
    <row r="12373" spans="1:1" x14ac:dyDescent="0.25">
      <c r="A12373"/>
    </row>
    <row r="12374" spans="1:1" x14ac:dyDescent="0.25">
      <c r="A12374"/>
    </row>
    <row r="12375" spans="1:1" x14ac:dyDescent="0.25">
      <c r="A12375"/>
    </row>
    <row r="12376" spans="1:1" x14ac:dyDescent="0.25">
      <c r="A12376"/>
    </row>
    <row r="12377" spans="1:1" x14ac:dyDescent="0.25">
      <c r="A12377"/>
    </row>
    <row r="12378" spans="1:1" x14ac:dyDescent="0.25">
      <c r="A12378"/>
    </row>
    <row r="12379" spans="1:1" x14ac:dyDescent="0.25">
      <c r="A12379"/>
    </row>
    <row r="12380" spans="1:1" x14ac:dyDescent="0.25">
      <c r="A12380"/>
    </row>
    <row r="12381" spans="1:1" x14ac:dyDescent="0.25">
      <c r="A12381"/>
    </row>
    <row r="12382" spans="1:1" x14ac:dyDescent="0.25">
      <c r="A12382"/>
    </row>
    <row r="12383" spans="1:1" x14ac:dyDescent="0.25">
      <c r="A12383"/>
    </row>
    <row r="12384" spans="1:1" x14ac:dyDescent="0.25">
      <c r="A12384"/>
    </row>
    <row r="12385" spans="1:1" x14ac:dyDescent="0.25">
      <c r="A12385"/>
    </row>
    <row r="12386" spans="1:1" x14ac:dyDescent="0.25">
      <c r="A12386"/>
    </row>
    <row r="12387" spans="1:1" x14ac:dyDescent="0.25">
      <c r="A12387"/>
    </row>
    <row r="12388" spans="1:1" x14ac:dyDescent="0.25">
      <c r="A12388"/>
    </row>
    <row r="12389" spans="1:1" x14ac:dyDescent="0.25">
      <c r="A12389"/>
    </row>
    <row r="12390" spans="1:1" x14ac:dyDescent="0.25">
      <c r="A12390"/>
    </row>
    <row r="12391" spans="1:1" x14ac:dyDescent="0.25">
      <c r="A12391"/>
    </row>
    <row r="12392" spans="1:1" x14ac:dyDescent="0.25">
      <c r="A12392"/>
    </row>
    <row r="12393" spans="1:1" x14ac:dyDescent="0.25">
      <c r="A12393"/>
    </row>
    <row r="12394" spans="1:1" x14ac:dyDescent="0.25">
      <c r="A12394"/>
    </row>
    <row r="12395" spans="1:1" x14ac:dyDescent="0.25">
      <c r="A12395"/>
    </row>
    <row r="12396" spans="1:1" x14ac:dyDescent="0.25">
      <c r="A12396"/>
    </row>
    <row r="12397" spans="1:1" x14ac:dyDescent="0.25">
      <c r="A12397"/>
    </row>
    <row r="12398" spans="1:1" x14ac:dyDescent="0.25">
      <c r="A12398"/>
    </row>
    <row r="12399" spans="1:1" x14ac:dyDescent="0.25">
      <c r="A12399"/>
    </row>
    <row r="12400" spans="1:1" x14ac:dyDescent="0.25">
      <c r="A12400"/>
    </row>
    <row r="12401" spans="1:1" x14ac:dyDescent="0.25">
      <c r="A12401"/>
    </row>
    <row r="12402" spans="1:1" x14ac:dyDescent="0.25">
      <c r="A12402"/>
    </row>
    <row r="12403" spans="1:1" x14ac:dyDescent="0.25">
      <c r="A12403"/>
    </row>
    <row r="12404" spans="1:1" x14ac:dyDescent="0.25">
      <c r="A12404"/>
    </row>
    <row r="12405" spans="1:1" x14ac:dyDescent="0.25">
      <c r="A12405"/>
    </row>
    <row r="12406" spans="1:1" x14ac:dyDescent="0.25">
      <c r="A12406"/>
    </row>
    <row r="12407" spans="1:1" x14ac:dyDescent="0.25">
      <c r="A12407"/>
    </row>
    <row r="12408" spans="1:1" x14ac:dyDescent="0.25">
      <c r="A12408"/>
    </row>
    <row r="12409" spans="1:1" x14ac:dyDescent="0.25">
      <c r="A12409"/>
    </row>
    <row r="12410" spans="1:1" x14ac:dyDescent="0.25">
      <c r="A12410"/>
    </row>
    <row r="12411" spans="1:1" x14ac:dyDescent="0.25">
      <c r="A12411"/>
    </row>
    <row r="12412" spans="1:1" x14ac:dyDescent="0.25">
      <c r="A12412"/>
    </row>
    <row r="12413" spans="1:1" x14ac:dyDescent="0.25">
      <c r="A12413"/>
    </row>
    <row r="12414" spans="1:1" x14ac:dyDescent="0.25">
      <c r="A12414"/>
    </row>
    <row r="12415" spans="1:1" x14ac:dyDescent="0.25">
      <c r="A12415"/>
    </row>
    <row r="12416" spans="1:1" x14ac:dyDescent="0.25">
      <c r="A12416"/>
    </row>
    <row r="12417" spans="1:1" x14ac:dyDescent="0.25">
      <c r="A12417"/>
    </row>
    <row r="12418" spans="1:1" x14ac:dyDescent="0.25">
      <c r="A12418"/>
    </row>
    <row r="12419" spans="1:1" x14ac:dyDescent="0.25">
      <c r="A12419"/>
    </row>
    <row r="12420" spans="1:1" x14ac:dyDescent="0.25">
      <c r="A12420"/>
    </row>
    <row r="12421" spans="1:1" x14ac:dyDescent="0.25">
      <c r="A12421"/>
    </row>
    <row r="12422" spans="1:1" x14ac:dyDescent="0.25">
      <c r="A12422"/>
    </row>
    <row r="12423" spans="1:1" x14ac:dyDescent="0.25">
      <c r="A12423"/>
    </row>
    <row r="12424" spans="1:1" x14ac:dyDescent="0.25">
      <c r="A12424"/>
    </row>
    <row r="12425" spans="1:1" x14ac:dyDescent="0.25">
      <c r="A12425"/>
    </row>
    <row r="12426" spans="1:1" x14ac:dyDescent="0.25">
      <c r="A12426"/>
    </row>
    <row r="12427" spans="1:1" x14ac:dyDescent="0.25">
      <c r="A12427"/>
    </row>
    <row r="12428" spans="1:1" x14ac:dyDescent="0.25">
      <c r="A12428"/>
    </row>
    <row r="12429" spans="1:1" x14ac:dyDescent="0.25">
      <c r="A12429"/>
    </row>
    <row r="12430" spans="1:1" x14ac:dyDescent="0.25">
      <c r="A12430"/>
    </row>
    <row r="12431" spans="1:1" x14ac:dyDescent="0.25">
      <c r="A12431"/>
    </row>
    <row r="12432" spans="1:1" x14ac:dyDescent="0.25">
      <c r="A12432"/>
    </row>
    <row r="12433" spans="1:1" x14ac:dyDescent="0.25">
      <c r="A12433"/>
    </row>
    <row r="12434" spans="1:1" x14ac:dyDescent="0.25">
      <c r="A12434"/>
    </row>
    <row r="12435" spans="1:1" x14ac:dyDescent="0.25">
      <c r="A12435"/>
    </row>
    <row r="12436" spans="1:1" x14ac:dyDescent="0.25">
      <c r="A12436"/>
    </row>
    <row r="12437" spans="1:1" x14ac:dyDescent="0.25">
      <c r="A12437"/>
    </row>
    <row r="12438" spans="1:1" x14ac:dyDescent="0.25">
      <c r="A12438"/>
    </row>
    <row r="12439" spans="1:1" x14ac:dyDescent="0.25">
      <c r="A12439"/>
    </row>
    <row r="12440" spans="1:1" x14ac:dyDescent="0.25">
      <c r="A12440"/>
    </row>
    <row r="12441" spans="1:1" x14ac:dyDescent="0.25">
      <c r="A12441"/>
    </row>
    <row r="12442" spans="1:1" x14ac:dyDescent="0.25">
      <c r="A12442"/>
    </row>
    <row r="12443" spans="1:1" x14ac:dyDescent="0.25">
      <c r="A12443"/>
    </row>
    <row r="12444" spans="1:1" x14ac:dyDescent="0.25">
      <c r="A12444"/>
    </row>
    <row r="12445" spans="1:1" x14ac:dyDescent="0.25">
      <c r="A12445"/>
    </row>
    <row r="12446" spans="1:1" x14ac:dyDescent="0.25">
      <c r="A12446"/>
    </row>
    <row r="12447" spans="1:1" x14ac:dyDescent="0.25">
      <c r="A12447"/>
    </row>
    <row r="12448" spans="1:1" x14ac:dyDescent="0.25">
      <c r="A12448"/>
    </row>
    <row r="12449" spans="1:1" x14ac:dyDescent="0.25">
      <c r="A12449"/>
    </row>
    <row r="12450" spans="1:1" x14ac:dyDescent="0.25">
      <c r="A12450"/>
    </row>
    <row r="12451" spans="1:1" x14ac:dyDescent="0.25">
      <c r="A12451"/>
    </row>
    <row r="12452" spans="1:1" x14ac:dyDescent="0.25">
      <c r="A12452"/>
    </row>
    <row r="12453" spans="1:1" x14ac:dyDescent="0.25">
      <c r="A12453"/>
    </row>
    <row r="12454" spans="1:1" x14ac:dyDescent="0.25">
      <c r="A12454"/>
    </row>
    <row r="12455" spans="1:1" x14ac:dyDescent="0.25">
      <c r="A12455"/>
    </row>
    <row r="12456" spans="1:1" x14ac:dyDescent="0.25">
      <c r="A12456"/>
    </row>
    <row r="12457" spans="1:1" x14ac:dyDescent="0.25">
      <c r="A12457"/>
    </row>
    <row r="12458" spans="1:1" x14ac:dyDescent="0.25">
      <c r="A12458"/>
    </row>
    <row r="12459" spans="1:1" x14ac:dyDescent="0.25">
      <c r="A12459"/>
    </row>
    <row r="12460" spans="1:1" x14ac:dyDescent="0.25">
      <c r="A12460"/>
    </row>
    <row r="12461" spans="1:1" x14ac:dyDescent="0.25">
      <c r="A12461"/>
    </row>
    <row r="12462" spans="1:1" x14ac:dyDescent="0.25">
      <c r="A12462"/>
    </row>
    <row r="12463" spans="1:1" x14ac:dyDescent="0.25">
      <c r="A12463"/>
    </row>
    <row r="12464" spans="1:1" x14ac:dyDescent="0.25">
      <c r="A12464"/>
    </row>
    <row r="12465" spans="1:1" x14ac:dyDescent="0.25">
      <c r="A12465"/>
    </row>
    <row r="12466" spans="1:1" x14ac:dyDescent="0.25">
      <c r="A12466"/>
    </row>
    <row r="12467" spans="1:1" x14ac:dyDescent="0.25">
      <c r="A12467"/>
    </row>
    <row r="12468" spans="1:1" x14ac:dyDescent="0.25">
      <c r="A12468"/>
    </row>
    <row r="12469" spans="1:1" x14ac:dyDescent="0.25">
      <c r="A12469"/>
    </row>
    <row r="12470" spans="1:1" x14ac:dyDescent="0.25">
      <c r="A12470"/>
    </row>
    <row r="12471" spans="1:1" x14ac:dyDescent="0.25">
      <c r="A12471"/>
    </row>
    <row r="12472" spans="1:1" x14ac:dyDescent="0.25">
      <c r="A12472"/>
    </row>
    <row r="12473" spans="1:1" x14ac:dyDescent="0.25">
      <c r="A12473"/>
    </row>
    <row r="12474" spans="1:1" x14ac:dyDescent="0.25">
      <c r="A12474"/>
    </row>
    <row r="12475" spans="1:1" x14ac:dyDescent="0.25">
      <c r="A12475"/>
    </row>
    <row r="12476" spans="1:1" x14ac:dyDescent="0.25">
      <c r="A12476"/>
    </row>
    <row r="12477" spans="1:1" x14ac:dyDescent="0.25">
      <c r="A12477"/>
    </row>
    <row r="12478" spans="1:1" x14ac:dyDescent="0.25">
      <c r="A12478"/>
    </row>
    <row r="12479" spans="1:1" x14ac:dyDescent="0.25">
      <c r="A12479"/>
    </row>
    <row r="12480" spans="1:1" x14ac:dyDescent="0.25">
      <c r="A12480"/>
    </row>
    <row r="12481" spans="1:1" x14ac:dyDescent="0.25">
      <c r="A12481"/>
    </row>
    <row r="12482" spans="1:1" x14ac:dyDescent="0.25">
      <c r="A12482"/>
    </row>
    <row r="12483" spans="1:1" x14ac:dyDescent="0.25">
      <c r="A12483"/>
    </row>
    <row r="12484" spans="1:1" x14ac:dyDescent="0.25">
      <c r="A12484"/>
    </row>
    <row r="12485" spans="1:1" x14ac:dyDescent="0.25">
      <c r="A12485"/>
    </row>
    <row r="12486" spans="1:1" x14ac:dyDescent="0.25">
      <c r="A12486"/>
    </row>
    <row r="12487" spans="1:1" x14ac:dyDescent="0.25">
      <c r="A12487"/>
    </row>
    <row r="12488" spans="1:1" x14ac:dyDescent="0.25">
      <c r="A12488"/>
    </row>
    <row r="12489" spans="1:1" x14ac:dyDescent="0.25">
      <c r="A12489"/>
    </row>
    <row r="12490" spans="1:1" x14ac:dyDescent="0.25">
      <c r="A12490"/>
    </row>
    <row r="12491" spans="1:1" x14ac:dyDescent="0.25">
      <c r="A12491"/>
    </row>
    <row r="12492" spans="1:1" x14ac:dyDescent="0.25">
      <c r="A12492"/>
    </row>
    <row r="12493" spans="1:1" x14ac:dyDescent="0.25">
      <c r="A12493"/>
    </row>
    <row r="12494" spans="1:1" x14ac:dyDescent="0.25">
      <c r="A12494"/>
    </row>
    <row r="12495" spans="1:1" x14ac:dyDescent="0.25">
      <c r="A12495"/>
    </row>
    <row r="12496" spans="1:1" x14ac:dyDescent="0.25">
      <c r="A12496"/>
    </row>
    <row r="12497" spans="1:1" x14ac:dyDescent="0.25">
      <c r="A12497"/>
    </row>
    <row r="12498" spans="1:1" x14ac:dyDescent="0.25">
      <c r="A12498"/>
    </row>
    <row r="12499" spans="1:1" x14ac:dyDescent="0.25">
      <c r="A12499"/>
    </row>
    <row r="12500" spans="1:1" x14ac:dyDescent="0.25">
      <c r="A12500"/>
    </row>
    <row r="12501" spans="1:1" x14ac:dyDescent="0.25">
      <c r="A12501"/>
    </row>
    <row r="12502" spans="1:1" x14ac:dyDescent="0.25">
      <c r="A12502"/>
    </row>
    <row r="12503" spans="1:1" x14ac:dyDescent="0.25">
      <c r="A12503"/>
    </row>
    <row r="12504" spans="1:1" x14ac:dyDescent="0.25">
      <c r="A12504"/>
    </row>
    <row r="12505" spans="1:1" x14ac:dyDescent="0.25">
      <c r="A12505"/>
    </row>
    <row r="12506" spans="1:1" x14ac:dyDescent="0.25">
      <c r="A12506"/>
    </row>
    <row r="12507" spans="1:1" x14ac:dyDescent="0.25">
      <c r="A12507"/>
    </row>
    <row r="12508" spans="1:1" x14ac:dyDescent="0.25">
      <c r="A12508"/>
    </row>
    <row r="12509" spans="1:1" x14ac:dyDescent="0.25">
      <c r="A12509"/>
    </row>
    <row r="12510" spans="1:1" x14ac:dyDescent="0.25">
      <c r="A12510"/>
    </row>
    <row r="12511" spans="1:1" x14ac:dyDescent="0.25">
      <c r="A12511"/>
    </row>
    <row r="12512" spans="1:1" x14ac:dyDescent="0.25">
      <c r="A12512"/>
    </row>
    <row r="12513" spans="1:1" x14ac:dyDescent="0.25">
      <c r="A12513"/>
    </row>
    <row r="12514" spans="1:1" x14ac:dyDescent="0.25">
      <c r="A12514"/>
    </row>
    <row r="12515" spans="1:1" x14ac:dyDescent="0.25">
      <c r="A12515"/>
    </row>
    <row r="12516" spans="1:1" x14ac:dyDescent="0.25">
      <c r="A12516"/>
    </row>
    <row r="12517" spans="1:1" x14ac:dyDescent="0.25">
      <c r="A12517"/>
    </row>
    <row r="12518" spans="1:1" x14ac:dyDescent="0.25">
      <c r="A12518"/>
    </row>
    <row r="12519" spans="1:1" x14ac:dyDescent="0.25">
      <c r="A12519"/>
    </row>
    <row r="12520" spans="1:1" x14ac:dyDescent="0.25">
      <c r="A12520"/>
    </row>
    <row r="12521" spans="1:1" x14ac:dyDescent="0.25">
      <c r="A12521"/>
    </row>
    <row r="12522" spans="1:1" x14ac:dyDescent="0.25">
      <c r="A12522"/>
    </row>
    <row r="12523" spans="1:1" x14ac:dyDescent="0.25">
      <c r="A12523"/>
    </row>
    <row r="12524" spans="1:1" x14ac:dyDescent="0.25">
      <c r="A12524"/>
    </row>
    <row r="12525" spans="1:1" x14ac:dyDescent="0.25">
      <c r="A12525"/>
    </row>
    <row r="12526" spans="1:1" x14ac:dyDescent="0.25">
      <c r="A12526"/>
    </row>
    <row r="12527" spans="1:1" x14ac:dyDescent="0.25">
      <c r="A12527"/>
    </row>
    <row r="12528" spans="1:1" x14ac:dyDescent="0.25">
      <c r="A12528"/>
    </row>
    <row r="12529" spans="1:1" x14ac:dyDescent="0.25">
      <c r="A12529"/>
    </row>
    <row r="12530" spans="1:1" x14ac:dyDescent="0.25">
      <c r="A12530"/>
    </row>
    <row r="12531" spans="1:1" x14ac:dyDescent="0.25">
      <c r="A12531"/>
    </row>
    <row r="12532" spans="1:1" x14ac:dyDescent="0.25">
      <c r="A12532"/>
    </row>
    <row r="12533" spans="1:1" x14ac:dyDescent="0.25">
      <c r="A12533"/>
    </row>
    <row r="12534" spans="1:1" x14ac:dyDescent="0.25">
      <c r="A12534"/>
    </row>
    <row r="12535" spans="1:1" x14ac:dyDescent="0.25">
      <c r="A12535"/>
    </row>
    <row r="12536" spans="1:1" x14ac:dyDescent="0.25">
      <c r="A12536"/>
    </row>
    <row r="12537" spans="1:1" x14ac:dyDescent="0.25">
      <c r="A12537"/>
    </row>
    <row r="12538" spans="1:1" x14ac:dyDescent="0.25">
      <c r="A12538"/>
    </row>
    <row r="12539" spans="1:1" x14ac:dyDescent="0.25">
      <c r="A12539"/>
    </row>
    <row r="12540" spans="1:1" x14ac:dyDescent="0.25">
      <c r="A12540"/>
    </row>
    <row r="12541" spans="1:1" x14ac:dyDescent="0.25">
      <c r="A12541"/>
    </row>
    <row r="12542" spans="1:1" x14ac:dyDescent="0.25">
      <c r="A12542"/>
    </row>
    <row r="12543" spans="1:1" x14ac:dyDescent="0.25">
      <c r="A12543"/>
    </row>
    <row r="12544" spans="1:1" x14ac:dyDescent="0.25">
      <c r="A12544"/>
    </row>
    <row r="12545" spans="1:1" x14ac:dyDescent="0.25">
      <c r="A12545"/>
    </row>
    <row r="12546" spans="1:1" x14ac:dyDescent="0.25">
      <c r="A12546"/>
    </row>
    <row r="12547" spans="1:1" x14ac:dyDescent="0.25">
      <c r="A12547"/>
    </row>
    <row r="12548" spans="1:1" x14ac:dyDescent="0.25">
      <c r="A12548"/>
    </row>
    <row r="12549" spans="1:1" x14ac:dyDescent="0.25">
      <c r="A12549"/>
    </row>
    <row r="12550" spans="1:1" x14ac:dyDescent="0.25">
      <c r="A12550"/>
    </row>
    <row r="12551" spans="1:1" x14ac:dyDescent="0.25">
      <c r="A12551"/>
    </row>
    <row r="12552" spans="1:1" x14ac:dyDescent="0.25">
      <c r="A12552"/>
    </row>
    <row r="12553" spans="1:1" x14ac:dyDescent="0.25">
      <c r="A12553"/>
    </row>
    <row r="12554" spans="1:1" x14ac:dyDescent="0.25">
      <c r="A12554"/>
    </row>
    <row r="12555" spans="1:1" x14ac:dyDescent="0.25">
      <c r="A12555"/>
    </row>
    <row r="12556" spans="1:1" x14ac:dyDescent="0.25">
      <c r="A12556"/>
    </row>
    <row r="12557" spans="1:1" x14ac:dyDescent="0.25">
      <c r="A12557"/>
    </row>
    <row r="12558" spans="1:1" x14ac:dyDescent="0.25">
      <c r="A12558"/>
    </row>
    <row r="12559" spans="1:1" x14ac:dyDescent="0.25">
      <c r="A12559"/>
    </row>
    <row r="12560" spans="1:1" x14ac:dyDescent="0.25">
      <c r="A12560"/>
    </row>
    <row r="12561" spans="1:1" x14ac:dyDescent="0.25">
      <c r="A12561"/>
    </row>
    <row r="12562" spans="1:1" x14ac:dyDescent="0.25">
      <c r="A12562"/>
    </row>
    <row r="12563" spans="1:1" x14ac:dyDescent="0.25">
      <c r="A12563"/>
    </row>
    <row r="12564" spans="1:1" x14ac:dyDescent="0.25">
      <c r="A12564"/>
    </row>
    <row r="12565" spans="1:1" x14ac:dyDescent="0.25">
      <c r="A12565"/>
    </row>
    <row r="12566" spans="1:1" x14ac:dyDescent="0.25">
      <c r="A12566"/>
    </row>
    <row r="12567" spans="1:1" x14ac:dyDescent="0.25">
      <c r="A12567"/>
    </row>
    <row r="12568" spans="1:1" x14ac:dyDescent="0.25">
      <c r="A12568"/>
    </row>
    <row r="12569" spans="1:1" x14ac:dyDescent="0.25">
      <c r="A12569"/>
    </row>
    <row r="12570" spans="1:1" x14ac:dyDescent="0.25">
      <c r="A12570"/>
    </row>
    <row r="12571" spans="1:1" x14ac:dyDescent="0.25">
      <c r="A12571"/>
    </row>
    <row r="12572" spans="1:1" x14ac:dyDescent="0.25">
      <c r="A12572"/>
    </row>
    <row r="12573" spans="1:1" x14ac:dyDescent="0.25">
      <c r="A12573"/>
    </row>
    <row r="12574" spans="1:1" x14ac:dyDescent="0.25">
      <c r="A12574"/>
    </row>
    <row r="12575" spans="1:1" x14ac:dyDescent="0.25">
      <c r="A12575"/>
    </row>
    <row r="12576" spans="1:1" x14ac:dyDescent="0.25">
      <c r="A12576"/>
    </row>
    <row r="12577" spans="1:1" x14ac:dyDescent="0.25">
      <c r="A12577"/>
    </row>
    <row r="12578" spans="1:1" x14ac:dyDescent="0.25">
      <c r="A12578"/>
    </row>
    <row r="12579" spans="1:1" x14ac:dyDescent="0.25">
      <c r="A12579"/>
    </row>
    <row r="12580" spans="1:1" x14ac:dyDescent="0.25">
      <c r="A12580"/>
    </row>
    <row r="12581" spans="1:1" x14ac:dyDescent="0.25">
      <c r="A12581"/>
    </row>
    <row r="12582" spans="1:1" x14ac:dyDescent="0.25">
      <c r="A12582"/>
    </row>
    <row r="12583" spans="1:1" x14ac:dyDescent="0.25">
      <c r="A12583"/>
    </row>
    <row r="12584" spans="1:1" x14ac:dyDescent="0.25">
      <c r="A12584"/>
    </row>
    <row r="12585" spans="1:1" x14ac:dyDescent="0.25">
      <c r="A12585"/>
    </row>
    <row r="12586" spans="1:1" x14ac:dyDescent="0.25">
      <c r="A12586"/>
    </row>
    <row r="12587" spans="1:1" x14ac:dyDescent="0.25">
      <c r="A12587"/>
    </row>
    <row r="12588" spans="1:1" x14ac:dyDescent="0.25">
      <c r="A12588"/>
    </row>
    <row r="12589" spans="1:1" x14ac:dyDescent="0.25">
      <c r="A12589"/>
    </row>
    <row r="12590" spans="1:1" x14ac:dyDescent="0.25">
      <c r="A12590"/>
    </row>
    <row r="12591" spans="1:1" x14ac:dyDescent="0.25">
      <c r="A12591"/>
    </row>
    <row r="12592" spans="1:1" x14ac:dyDescent="0.25">
      <c r="A12592"/>
    </row>
    <row r="12593" spans="1:1" x14ac:dyDescent="0.25">
      <c r="A12593"/>
    </row>
    <row r="12594" spans="1:1" x14ac:dyDescent="0.25">
      <c r="A12594"/>
    </row>
    <row r="12595" spans="1:1" x14ac:dyDescent="0.25">
      <c r="A12595"/>
    </row>
    <row r="12596" spans="1:1" x14ac:dyDescent="0.25">
      <c r="A12596"/>
    </row>
    <row r="12597" spans="1:1" x14ac:dyDescent="0.25">
      <c r="A12597"/>
    </row>
    <row r="12598" spans="1:1" x14ac:dyDescent="0.25">
      <c r="A12598"/>
    </row>
    <row r="12599" spans="1:1" x14ac:dyDescent="0.25">
      <c r="A12599"/>
    </row>
    <row r="12600" spans="1:1" x14ac:dyDescent="0.25">
      <c r="A12600"/>
    </row>
    <row r="12601" spans="1:1" x14ac:dyDescent="0.25">
      <c r="A12601"/>
    </row>
    <row r="12602" spans="1:1" x14ac:dyDescent="0.25">
      <c r="A12602"/>
    </row>
    <row r="12603" spans="1:1" x14ac:dyDescent="0.25">
      <c r="A12603"/>
    </row>
    <row r="12604" spans="1:1" x14ac:dyDescent="0.25">
      <c r="A12604"/>
    </row>
    <row r="12605" spans="1:1" x14ac:dyDescent="0.25">
      <c r="A12605"/>
    </row>
    <row r="12606" spans="1:1" x14ac:dyDescent="0.25">
      <c r="A12606"/>
    </row>
    <row r="12607" spans="1:1" x14ac:dyDescent="0.25">
      <c r="A12607"/>
    </row>
    <row r="12608" spans="1:1" x14ac:dyDescent="0.25">
      <c r="A12608"/>
    </row>
    <row r="12609" spans="1:1" x14ac:dyDescent="0.25">
      <c r="A12609"/>
    </row>
    <row r="12610" spans="1:1" x14ac:dyDescent="0.25">
      <c r="A12610"/>
    </row>
    <row r="12611" spans="1:1" x14ac:dyDescent="0.25">
      <c r="A12611"/>
    </row>
    <row r="12612" spans="1:1" x14ac:dyDescent="0.25">
      <c r="A12612"/>
    </row>
    <row r="12613" spans="1:1" x14ac:dyDescent="0.25">
      <c r="A12613"/>
    </row>
    <row r="12614" spans="1:1" x14ac:dyDescent="0.25">
      <c r="A12614"/>
    </row>
    <row r="12615" spans="1:1" x14ac:dyDescent="0.25">
      <c r="A12615"/>
    </row>
    <row r="12616" spans="1:1" x14ac:dyDescent="0.25">
      <c r="A12616"/>
    </row>
    <row r="12617" spans="1:1" x14ac:dyDescent="0.25">
      <c r="A12617"/>
    </row>
    <row r="12618" spans="1:1" x14ac:dyDescent="0.25">
      <c r="A12618"/>
    </row>
    <row r="12619" spans="1:1" x14ac:dyDescent="0.25">
      <c r="A12619"/>
    </row>
    <row r="12620" spans="1:1" x14ac:dyDescent="0.25">
      <c r="A12620"/>
    </row>
    <row r="12621" spans="1:1" x14ac:dyDescent="0.25">
      <c r="A12621"/>
    </row>
    <row r="12622" spans="1:1" x14ac:dyDescent="0.25">
      <c r="A12622"/>
    </row>
    <row r="12623" spans="1:1" x14ac:dyDescent="0.25">
      <c r="A12623"/>
    </row>
    <row r="12624" spans="1:1" x14ac:dyDescent="0.25">
      <c r="A12624"/>
    </row>
    <row r="12625" spans="1:1" x14ac:dyDescent="0.25">
      <c r="A12625"/>
    </row>
    <row r="12626" spans="1:1" x14ac:dyDescent="0.25">
      <c r="A12626"/>
    </row>
    <row r="12627" spans="1:1" x14ac:dyDescent="0.25">
      <c r="A12627"/>
    </row>
    <row r="12628" spans="1:1" x14ac:dyDescent="0.25">
      <c r="A12628"/>
    </row>
    <row r="12629" spans="1:1" x14ac:dyDescent="0.25">
      <c r="A12629"/>
    </row>
    <row r="12630" spans="1:1" x14ac:dyDescent="0.25">
      <c r="A12630"/>
    </row>
    <row r="12631" spans="1:1" x14ac:dyDescent="0.25">
      <c r="A12631"/>
    </row>
    <row r="12632" spans="1:1" x14ac:dyDescent="0.25">
      <c r="A12632"/>
    </row>
    <row r="12633" spans="1:1" x14ac:dyDescent="0.25">
      <c r="A12633"/>
    </row>
    <row r="12634" spans="1:1" x14ac:dyDescent="0.25">
      <c r="A12634"/>
    </row>
    <row r="12635" spans="1:1" x14ac:dyDescent="0.25">
      <c r="A12635"/>
    </row>
    <row r="12636" spans="1:1" x14ac:dyDescent="0.25">
      <c r="A12636"/>
    </row>
    <row r="12637" spans="1:1" x14ac:dyDescent="0.25">
      <c r="A12637"/>
    </row>
    <row r="12638" spans="1:1" x14ac:dyDescent="0.25">
      <c r="A12638"/>
    </row>
    <row r="12639" spans="1:1" x14ac:dyDescent="0.25">
      <c r="A12639"/>
    </row>
    <row r="12640" spans="1:1" x14ac:dyDescent="0.25">
      <c r="A12640"/>
    </row>
    <row r="12641" spans="1:1" x14ac:dyDescent="0.25">
      <c r="A12641"/>
    </row>
    <row r="12642" spans="1:1" x14ac:dyDescent="0.25">
      <c r="A12642"/>
    </row>
    <row r="12643" spans="1:1" x14ac:dyDescent="0.25">
      <c r="A12643"/>
    </row>
    <row r="12644" spans="1:1" x14ac:dyDescent="0.25">
      <c r="A12644"/>
    </row>
    <row r="12645" spans="1:1" x14ac:dyDescent="0.25">
      <c r="A12645"/>
    </row>
    <row r="12646" spans="1:1" x14ac:dyDescent="0.25">
      <c r="A12646"/>
    </row>
    <row r="12647" spans="1:1" x14ac:dyDescent="0.25">
      <c r="A12647"/>
    </row>
    <row r="12648" spans="1:1" x14ac:dyDescent="0.25">
      <c r="A12648"/>
    </row>
    <row r="12649" spans="1:1" x14ac:dyDescent="0.25">
      <c r="A12649"/>
    </row>
    <row r="12650" spans="1:1" x14ac:dyDescent="0.25">
      <c r="A12650"/>
    </row>
    <row r="12651" spans="1:1" x14ac:dyDescent="0.25">
      <c r="A12651"/>
    </row>
    <row r="12652" spans="1:1" x14ac:dyDescent="0.25">
      <c r="A12652"/>
    </row>
    <row r="12653" spans="1:1" x14ac:dyDescent="0.25">
      <c r="A12653"/>
    </row>
    <row r="12654" spans="1:1" x14ac:dyDescent="0.25">
      <c r="A12654"/>
    </row>
    <row r="12655" spans="1:1" x14ac:dyDescent="0.25">
      <c r="A12655"/>
    </row>
    <row r="12656" spans="1:1" x14ac:dyDescent="0.25">
      <c r="A12656"/>
    </row>
    <row r="12657" spans="1:1" x14ac:dyDescent="0.25">
      <c r="A12657"/>
    </row>
    <row r="12658" spans="1:1" x14ac:dyDescent="0.25">
      <c r="A12658"/>
    </row>
    <row r="12659" spans="1:1" x14ac:dyDescent="0.25">
      <c r="A12659"/>
    </row>
    <row r="12660" spans="1:1" x14ac:dyDescent="0.25">
      <c r="A12660"/>
    </row>
    <row r="12661" spans="1:1" x14ac:dyDescent="0.25">
      <c r="A12661"/>
    </row>
    <row r="12662" spans="1:1" x14ac:dyDescent="0.25">
      <c r="A12662"/>
    </row>
    <row r="12663" spans="1:1" x14ac:dyDescent="0.25">
      <c r="A12663"/>
    </row>
    <row r="12664" spans="1:1" x14ac:dyDescent="0.25">
      <c r="A12664"/>
    </row>
    <row r="12665" spans="1:1" x14ac:dyDescent="0.25">
      <c r="A12665"/>
    </row>
    <row r="12666" spans="1:1" x14ac:dyDescent="0.25">
      <c r="A12666"/>
    </row>
    <row r="12667" spans="1:1" x14ac:dyDescent="0.25">
      <c r="A12667"/>
    </row>
    <row r="12668" spans="1:1" x14ac:dyDescent="0.25">
      <c r="A12668"/>
    </row>
    <row r="12669" spans="1:1" x14ac:dyDescent="0.25">
      <c r="A12669"/>
    </row>
    <row r="12670" spans="1:1" x14ac:dyDescent="0.25">
      <c r="A12670"/>
    </row>
    <row r="12671" spans="1:1" x14ac:dyDescent="0.25">
      <c r="A12671"/>
    </row>
    <row r="12672" spans="1:1" x14ac:dyDescent="0.25">
      <c r="A12672"/>
    </row>
    <row r="12673" spans="1:1" x14ac:dyDescent="0.25">
      <c r="A12673"/>
    </row>
    <row r="12674" spans="1:1" x14ac:dyDescent="0.25">
      <c r="A12674"/>
    </row>
    <row r="12675" spans="1:1" x14ac:dyDescent="0.25">
      <c r="A12675"/>
    </row>
    <row r="12676" spans="1:1" x14ac:dyDescent="0.25">
      <c r="A12676"/>
    </row>
    <row r="12677" spans="1:1" x14ac:dyDescent="0.25">
      <c r="A12677"/>
    </row>
    <row r="12678" spans="1:1" x14ac:dyDescent="0.25">
      <c r="A12678"/>
    </row>
    <row r="12679" spans="1:1" x14ac:dyDescent="0.25">
      <c r="A12679"/>
    </row>
    <row r="12680" spans="1:1" x14ac:dyDescent="0.25">
      <c r="A12680"/>
    </row>
    <row r="12681" spans="1:1" x14ac:dyDescent="0.25">
      <c r="A12681"/>
    </row>
    <row r="12682" spans="1:1" x14ac:dyDescent="0.25">
      <c r="A12682"/>
    </row>
    <row r="12683" spans="1:1" x14ac:dyDescent="0.25">
      <c r="A12683"/>
    </row>
    <row r="12684" spans="1:1" x14ac:dyDescent="0.25">
      <c r="A12684"/>
    </row>
    <row r="12685" spans="1:1" x14ac:dyDescent="0.25">
      <c r="A12685"/>
    </row>
    <row r="12686" spans="1:1" x14ac:dyDescent="0.25">
      <c r="A12686"/>
    </row>
    <row r="12687" spans="1:1" x14ac:dyDescent="0.25">
      <c r="A12687"/>
    </row>
    <row r="12688" spans="1:1" x14ac:dyDescent="0.25">
      <c r="A12688"/>
    </row>
    <row r="12689" spans="1:1" x14ac:dyDescent="0.25">
      <c r="A12689"/>
    </row>
    <row r="12690" spans="1:1" x14ac:dyDescent="0.25">
      <c r="A12690"/>
    </row>
    <row r="12691" spans="1:1" x14ac:dyDescent="0.25">
      <c r="A12691"/>
    </row>
    <row r="12692" spans="1:1" x14ac:dyDescent="0.25">
      <c r="A12692"/>
    </row>
    <row r="12693" spans="1:1" x14ac:dyDescent="0.25">
      <c r="A12693"/>
    </row>
    <row r="12694" spans="1:1" x14ac:dyDescent="0.25">
      <c r="A12694"/>
    </row>
    <row r="12695" spans="1:1" x14ac:dyDescent="0.25">
      <c r="A12695"/>
    </row>
    <row r="12696" spans="1:1" x14ac:dyDescent="0.25">
      <c r="A12696"/>
    </row>
    <row r="12697" spans="1:1" x14ac:dyDescent="0.25">
      <c r="A12697"/>
    </row>
    <row r="12698" spans="1:1" x14ac:dyDescent="0.25">
      <c r="A12698"/>
    </row>
    <row r="12699" spans="1:1" x14ac:dyDescent="0.25">
      <c r="A12699"/>
    </row>
    <row r="12700" spans="1:1" x14ac:dyDescent="0.25">
      <c r="A12700"/>
    </row>
    <row r="12701" spans="1:1" x14ac:dyDescent="0.25">
      <c r="A12701"/>
    </row>
    <row r="12702" spans="1:1" x14ac:dyDescent="0.25">
      <c r="A12702"/>
    </row>
    <row r="12703" spans="1:1" x14ac:dyDescent="0.25">
      <c r="A12703"/>
    </row>
    <row r="12704" spans="1:1" x14ac:dyDescent="0.25">
      <c r="A12704"/>
    </row>
    <row r="12705" spans="1:1" x14ac:dyDescent="0.25">
      <c r="A12705"/>
    </row>
    <row r="12706" spans="1:1" x14ac:dyDescent="0.25">
      <c r="A12706"/>
    </row>
    <row r="12707" spans="1:1" x14ac:dyDescent="0.25">
      <c r="A12707"/>
    </row>
    <row r="12708" spans="1:1" x14ac:dyDescent="0.25">
      <c r="A12708"/>
    </row>
    <row r="12709" spans="1:1" x14ac:dyDescent="0.25">
      <c r="A12709"/>
    </row>
    <row r="12710" spans="1:1" x14ac:dyDescent="0.25">
      <c r="A12710"/>
    </row>
    <row r="12711" spans="1:1" x14ac:dyDescent="0.25">
      <c r="A12711"/>
    </row>
    <row r="12712" spans="1:1" x14ac:dyDescent="0.25">
      <c r="A12712"/>
    </row>
    <row r="12713" spans="1:1" x14ac:dyDescent="0.25">
      <c r="A12713"/>
    </row>
    <row r="12714" spans="1:1" x14ac:dyDescent="0.25">
      <c r="A12714"/>
    </row>
    <row r="12715" spans="1:1" x14ac:dyDescent="0.25">
      <c r="A12715"/>
    </row>
    <row r="12716" spans="1:1" x14ac:dyDescent="0.25">
      <c r="A12716"/>
    </row>
    <row r="12717" spans="1:1" x14ac:dyDescent="0.25">
      <c r="A12717"/>
    </row>
    <row r="12718" spans="1:1" x14ac:dyDescent="0.25">
      <c r="A12718"/>
    </row>
    <row r="12719" spans="1:1" x14ac:dyDescent="0.25">
      <c r="A12719"/>
    </row>
    <row r="12720" spans="1:1" x14ac:dyDescent="0.25">
      <c r="A12720"/>
    </row>
    <row r="12721" spans="1:1" x14ac:dyDescent="0.25">
      <c r="A12721"/>
    </row>
    <row r="12722" spans="1:1" x14ac:dyDescent="0.25">
      <c r="A12722"/>
    </row>
    <row r="12723" spans="1:1" x14ac:dyDescent="0.25">
      <c r="A12723"/>
    </row>
    <row r="12724" spans="1:1" x14ac:dyDescent="0.25">
      <c r="A12724"/>
    </row>
    <row r="12725" spans="1:1" x14ac:dyDescent="0.25">
      <c r="A12725"/>
    </row>
    <row r="12726" spans="1:1" x14ac:dyDescent="0.25">
      <c r="A12726"/>
    </row>
    <row r="12727" spans="1:1" x14ac:dyDescent="0.25">
      <c r="A12727"/>
    </row>
    <row r="12728" spans="1:1" x14ac:dyDescent="0.25">
      <c r="A12728"/>
    </row>
    <row r="12729" spans="1:1" x14ac:dyDescent="0.25">
      <c r="A12729"/>
    </row>
    <row r="12730" spans="1:1" x14ac:dyDescent="0.25">
      <c r="A12730"/>
    </row>
    <row r="12731" spans="1:1" x14ac:dyDescent="0.25">
      <c r="A12731"/>
    </row>
    <row r="12732" spans="1:1" x14ac:dyDescent="0.25">
      <c r="A12732"/>
    </row>
    <row r="12733" spans="1:1" x14ac:dyDescent="0.25">
      <c r="A12733"/>
    </row>
    <row r="12734" spans="1:1" x14ac:dyDescent="0.25">
      <c r="A12734"/>
    </row>
    <row r="12735" spans="1:1" x14ac:dyDescent="0.25">
      <c r="A12735"/>
    </row>
    <row r="12736" spans="1:1" x14ac:dyDescent="0.25">
      <c r="A12736"/>
    </row>
    <row r="12737" spans="1:1" x14ac:dyDescent="0.25">
      <c r="A12737"/>
    </row>
    <row r="12738" spans="1:1" x14ac:dyDescent="0.25">
      <c r="A12738"/>
    </row>
    <row r="12739" spans="1:1" x14ac:dyDescent="0.25">
      <c r="A12739"/>
    </row>
    <row r="12740" spans="1:1" x14ac:dyDescent="0.25">
      <c r="A12740"/>
    </row>
    <row r="12741" spans="1:1" x14ac:dyDescent="0.25">
      <c r="A12741"/>
    </row>
    <row r="12742" spans="1:1" x14ac:dyDescent="0.25">
      <c r="A12742"/>
    </row>
    <row r="12743" spans="1:1" x14ac:dyDescent="0.25">
      <c r="A12743"/>
    </row>
    <row r="12744" spans="1:1" x14ac:dyDescent="0.25">
      <c r="A12744"/>
    </row>
    <row r="12745" spans="1:1" x14ac:dyDescent="0.25">
      <c r="A12745"/>
    </row>
    <row r="12746" spans="1:1" x14ac:dyDescent="0.25">
      <c r="A12746"/>
    </row>
    <row r="12747" spans="1:1" x14ac:dyDescent="0.25">
      <c r="A12747"/>
    </row>
    <row r="12748" spans="1:1" x14ac:dyDescent="0.25">
      <c r="A12748"/>
    </row>
    <row r="12749" spans="1:1" x14ac:dyDescent="0.25">
      <c r="A12749"/>
    </row>
    <row r="12750" spans="1:1" x14ac:dyDescent="0.25">
      <c r="A12750"/>
    </row>
    <row r="12751" spans="1:1" x14ac:dyDescent="0.25">
      <c r="A12751"/>
    </row>
    <row r="12752" spans="1:1" x14ac:dyDescent="0.25">
      <c r="A12752"/>
    </row>
    <row r="12753" spans="1:1" x14ac:dyDescent="0.25">
      <c r="A12753"/>
    </row>
    <row r="12754" spans="1:1" x14ac:dyDescent="0.25">
      <c r="A12754"/>
    </row>
    <row r="12755" spans="1:1" x14ac:dyDescent="0.25">
      <c r="A12755"/>
    </row>
    <row r="12756" spans="1:1" x14ac:dyDescent="0.25">
      <c r="A12756"/>
    </row>
    <row r="12757" spans="1:1" x14ac:dyDescent="0.25">
      <c r="A12757"/>
    </row>
    <row r="12758" spans="1:1" x14ac:dyDescent="0.25">
      <c r="A12758"/>
    </row>
    <row r="12759" spans="1:1" x14ac:dyDescent="0.25">
      <c r="A12759"/>
    </row>
    <row r="12760" spans="1:1" x14ac:dyDescent="0.25">
      <c r="A12760"/>
    </row>
    <row r="12761" spans="1:1" x14ac:dyDescent="0.25">
      <c r="A12761"/>
    </row>
    <row r="12762" spans="1:1" x14ac:dyDescent="0.25">
      <c r="A12762"/>
    </row>
    <row r="12763" spans="1:1" x14ac:dyDescent="0.25">
      <c r="A12763"/>
    </row>
    <row r="12764" spans="1:1" x14ac:dyDescent="0.25">
      <c r="A12764"/>
    </row>
    <row r="12765" spans="1:1" x14ac:dyDescent="0.25">
      <c r="A12765"/>
    </row>
    <row r="12766" spans="1:1" x14ac:dyDescent="0.25">
      <c r="A12766"/>
    </row>
    <row r="12767" spans="1:1" x14ac:dyDescent="0.25">
      <c r="A12767"/>
    </row>
    <row r="12768" spans="1:1" x14ac:dyDescent="0.25">
      <c r="A12768"/>
    </row>
    <row r="12769" spans="1:1" x14ac:dyDescent="0.25">
      <c r="A12769"/>
    </row>
    <row r="12770" spans="1:1" x14ac:dyDescent="0.25">
      <c r="A12770"/>
    </row>
    <row r="12771" spans="1:1" x14ac:dyDescent="0.25">
      <c r="A12771"/>
    </row>
    <row r="12772" spans="1:1" x14ac:dyDescent="0.25">
      <c r="A12772"/>
    </row>
    <row r="12773" spans="1:1" x14ac:dyDescent="0.25">
      <c r="A12773"/>
    </row>
    <row r="12774" spans="1:1" x14ac:dyDescent="0.25">
      <c r="A12774"/>
    </row>
    <row r="12775" spans="1:1" x14ac:dyDescent="0.25">
      <c r="A12775"/>
    </row>
    <row r="12776" spans="1:1" x14ac:dyDescent="0.25">
      <c r="A12776"/>
    </row>
    <row r="12777" spans="1:1" x14ac:dyDescent="0.25">
      <c r="A12777"/>
    </row>
    <row r="12778" spans="1:1" x14ac:dyDescent="0.25">
      <c r="A12778"/>
    </row>
    <row r="12779" spans="1:1" x14ac:dyDescent="0.25">
      <c r="A12779"/>
    </row>
    <row r="12780" spans="1:1" x14ac:dyDescent="0.25">
      <c r="A12780"/>
    </row>
    <row r="12781" spans="1:1" x14ac:dyDescent="0.25">
      <c r="A12781"/>
    </row>
    <row r="12782" spans="1:1" x14ac:dyDescent="0.25">
      <c r="A12782"/>
    </row>
    <row r="12783" spans="1:1" x14ac:dyDescent="0.25">
      <c r="A12783"/>
    </row>
    <row r="12784" spans="1:1" x14ac:dyDescent="0.25">
      <c r="A12784"/>
    </row>
    <row r="12785" spans="1:1" x14ac:dyDescent="0.25">
      <c r="A12785"/>
    </row>
    <row r="12786" spans="1:1" x14ac:dyDescent="0.25">
      <c r="A12786"/>
    </row>
    <row r="12787" spans="1:1" x14ac:dyDescent="0.25">
      <c r="A12787"/>
    </row>
    <row r="12788" spans="1:1" x14ac:dyDescent="0.25">
      <c r="A12788"/>
    </row>
    <row r="12789" spans="1:1" x14ac:dyDescent="0.25">
      <c r="A12789"/>
    </row>
    <row r="12790" spans="1:1" x14ac:dyDescent="0.25">
      <c r="A12790"/>
    </row>
    <row r="12791" spans="1:1" x14ac:dyDescent="0.25">
      <c r="A12791"/>
    </row>
    <row r="12792" spans="1:1" x14ac:dyDescent="0.25">
      <c r="A12792"/>
    </row>
    <row r="12793" spans="1:1" x14ac:dyDescent="0.25">
      <c r="A12793"/>
    </row>
    <row r="12794" spans="1:1" x14ac:dyDescent="0.25">
      <c r="A12794"/>
    </row>
    <row r="12795" spans="1:1" x14ac:dyDescent="0.25">
      <c r="A12795"/>
    </row>
    <row r="12796" spans="1:1" x14ac:dyDescent="0.25">
      <c r="A12796"/>
    </row>
    <row r="12797" spans="1:1" x14ac:dyDescent="0.25">
      <c r="A12797"/>
    </row>
    <row r="12798" spans="1:1" x14ac:dyDescent="0.25">
      <c r="A12798"/>
    </row>
    <row r="12799" spans="1:1" x14ac:dyDescent="0.25">
      <c r="A12799"/>
    </row>
    <row r="12800" spans="1:1" x14ac:dyDescent="0.25">
      <c r="A12800"/>
    </row>
    <row r="12801" spans="1:1" x14ac:dyDescent="0.25">
      <c r="A12801"/>
    </row>
    <row r="12802" spans="1:1" x14ac:dyDescent="0.25">
      <c r="A12802"/>
    </row>
    <row r="12803" spans="1:1" x14ac:dyDescent="0.25">
      <c r="A12803"/>
    </row>
    <row r="12804" spans="1:1" x14ac:dyDescent="0.25">
      <c r="A12804"/>
    </row>
    <row r="12805" spans="1:1" x14ac:dyDescent="0.25">
      <c r="A12805"/>
    </row>
    <row r="12806" spans="1:1" x14ac:dyDescent="0.25">
      <c r="A12806"/>
    </row>
    <row r="12807" spans="1:1" x14ac:dyDescent="0.25">
      <c r="A12807"/>
    </row>
    <row r="12808" spans="1:1" x14ac:dyDescent="0.25">
      <c r="A12808"/>
    </row>
    <row r="12809" spans="1:1" x14ac:dyDescent="0.25">
      <c r="A12809"/>
    </row>
    <row r="12810" spans="1:1" x14ac:dyDescent="0.25">
      <c r="A12810"/>
    </row>
    <row r="12811" spans="1:1" x14ac:dyDescent="0.25">
      <c r="A12811"/>
    </row>
    <row r="12812" spans="1:1" x14ac:dyDescent="0.25">
      <c r="A12812"/>
    </row>
    <row r="12813" spans="1:1" x14ac:dyDescent="0.25">
      <c r="A12813"/>
    </row>
    <row r="12814" spans="1:1" x14ac:dyDescent="0.25">
      <c r="A12814"/>
    </row>
    <row r="12815" spans="1:1" x14ac:dyDescent="0.25">
      <c r="A12815"/>
    </row>
    <row r="12816" spans="1:1" x14ac:dyDescent="0.25">
      <c r="A12816"/>
    </row>
    <row r="12817" spans="1:1" x14ac:dyDescent="0.25">
      <c r="A12817"/>
    </row>
    <row r="12818" spans="1:1" x14ac:dyDescent="0.25">
      <c r="A12818"/>
    </row>
    <row r="12819" spans="1:1" x14ac:dyDescent="0.25">
      <c r="A12819"/>
    </row>
    <row r="12820" spans="1:1" x14ac:dyDescent="0.25">
      <c r="A12820"/>
    </row>
    <row r="12821" spans="1:1" x14ac:dyDescent="0.25">
      <c r="A12821"/>
    </row>
    <row r="12822" spans="1:1" x14ac:dyDescent="0.25">
      <c r="A12822"/>
    </row>
    <row r="12823" spans="1:1" x14ac:dyDescent="0.25">
      <c r="A12823"/>
    </row>
    <row r="12824" spans="1:1" x14ac:dyDescent="0.25">
      <c r="A12824"/>
    </row>
    <row r="12825" spans="1:1" x14ac:dyDescent="0.25">
      <c r="A12825"/>
    </row>
    <row r="12826" spans="1:1" x14ac:dyDescent="0.25">
      <c r="A12826"/>
    </row>
    <row r="12827" spans="1:1" x14ac:dyDescent="0.25">
      <c r="A12827"/>
    </row>
    <row r="12828" spans="1:1" x14ac:dyDescent="0.25">
      <c r="A12828"/>
    </row>
    <row r="12829" spans="1:1" x14ac:dyDescent="0.25">
      <c r="A12829"/>
    </row>
    <row r="12830" spans="1:1" x14ac:dyDescent="0.25">
      <c r="A12830"/>
    </row>
    <row r="12831" spans="1:1" x14ac:dyDescent="0.25">
      <c r="A12831"/>
    </row>
    <row r="12832" spans="1:1" x14ac:dyDescent="0.25">
      <c r="A12832"/>
    </row>
    <row r="12833" spans="1:1" x14ac:dyDescent="0.25">
      <c r="A12833"/>
    </row>
    <row r="12834" spans="1:1" x14ac:dyDescent="0.25">
      <c r="A12834"/>
    </row>
    <row r="12835" spans="1:1" x14ac:dyDescent="0.25">
      <c r="A12835"/>
    </row>
    <row r="12836" spans="1:1" x14ac:dyDescent="0.25">
      <c r="A12836"/>
    </row>
    <row r="12837" spans="1:1" x14ac:dyDescent="0.25">
      <c r="A12837"/>
    </row>
    <row r="12838" spans="1:1" x14ac:dyDescent="0.25">
      <c r="A12838"/>
    </row>
    <row r="12839" spans="1:1" x14ac:dyDescent="0.25">
      <c r="A12839"/>
    </row>
    <row r="12840" spans="1:1" x14ac:dyDescent="0.25">
      <c r="A12840"/>
    </row>
    <row r="12841" spans="1:1" x14ac:dyDescent="0.25">
      <c r="A12841"/>
    </row>
    <row r="12842" spans="1:1" x14ac:dyDescent="0.25">
      <c r="A12842"/>
    </row>
    <row r="12843" spans="1:1" x14ac:dyDescent="0.25">
      <c r="A12843"/>
    </row>
    <row r="12844" spans="1:1" x14ac:dyDescent="0.25">
      <c r="A12844"/>
    </row>
    <row r="12845" spans="1:1" x14ac:dyDescent="0.25">
      <c r="A12845"/>
    </row>
    <row r="12846" spans="1:1" x14ac:dyDescent="0.25">
      <c r="A12846"/>
    </row>
    <row r="12847" spans="1:1" x14ac:dyDescent="0.25">
      <c r="A12847"/>
    </row>
    <row r="12848" spans="1:1" x14ac:dyDescent="0.25">
      <c r="A12848"/>
    </row>
    <row r="12849" spans="1:1" x14ac:dyDescent="0.25">
      <c r="A12849"/>
    </row>
    <row r="12850" spans="1:1" x14ac:dyDescent="0.25">
      <c r="A12850"/>
    </row>
    <row r="12851" spans="1:1" x14ac:dyDescent="0.25">
      <c r="A12851"/>
    </row>
    <row r="12852" spans="1:1" x14ac:dyDescent="0.25">
      <c r="A12852"/>
    </row>
    <row r="12853" spans="1:1" x14ac:dyDescent="0.25">
      <c r="A12853"/>
    </row>
    <row r="12854" spans="1:1" x14ac:dyDescent="0.25">
      <c r="A12854"/>
    </row>
    <row r="12855" spans="1:1" x14ac:dyDescent="0.25">
      <c r="A12855"/>
    </row>
    <row r="12856" spans="1:1" x14ac:dyDescent="0.25">
      <c r="A12856"/>
    </row>
    <row r="12857" spans="1:1" x14ac:dyDescent="0.25">
      <c r="A12857"/>
    </row>
    <row r="12858" spans="1:1" x14ac:dyDescent="0.25">
      <c r="A12858"/>
    </row>
    <row r="12859" spans="1:1" x14ac:dyDescent="0.25">
      <c r="A12859"/>
    </row>
    <row r="12860" spans="1:1" x14ac:dyDescent="0.25">
      <c r="A12860"/>
    </row>
    <row r="12861" spans="1:1" x14ac:dyDescent="0.25">
      <c r="A12861"/>
    </row>
    <row r="12862" spans="1:1" x14ac:dyDescent="0.25">
      <c r="A12862"/>
    </row>
    <row r="12863" spans="1:1" x14ac:dyDescent="0.25">
      <c r="A12863"/>
    </row>
    <row r="12864" spans="1:1" x14ac:dyDescent="0.25">
      <c r="A12864"/>
    </row>
    <row r="12865" spans="1:1" x14ac:dyDescent="0.25">
      <c r="A12865"/>
    </row>
    <row r="12866" spans="1:1" x14ac:dyDescent="0.25">
      <c r="A12866"/>
    </row>
    <row r="12867" spans="1:1" x14ac:dyDescent="0.25">
      <c r="A12867"/>
    </row>
    <row r="12868" spans="1:1" x14ac:dyDescent="0.25">
      <c r="A12868"/>
    </row>
    <row r="12869" spans="1:1" x14ac:dyDescent="0.25">
      <c r="A12869"/>
    </row>
    <row r="12870" spans="1:1" x14ac:dyDescent="0.25">
      <c r="A12870"/>
    </row>
    <row r="12871" spans="1:1" x14ac:dyDescent="0.25">
      <c r="A12871"/>
    </row>
    <row r="12872" spans="1:1" x14ac:dyDescent="0.25">
      <c r="A12872"/>
    </row>
    <row r="12873" spans="1:1" x14ac:dyDescent="0.25">
      <c r="A12873"/>
    </row>
    <row r="12874" spans="1:1" x14ac:dyDescent="0.25">
      <c r="A12874"/>
    </row>
    <row r="12875" spans="1:1" x14ac:dyDescent="0.25">
      <c r="A12875"/>
    </row>
    <row r="12876" spans="1:1" x14ac:dyDescent="0.25">
      <c r="A12876"/>
    </row>
    <row r="12877" spans="1:1" x14ac:dyDescent="0.25">
      <c r="A12877"/>
    </row>
    <row r="12878" spans="1:1" x14ac:dyDescent="0.25">
      <c r="A12878"/>
    </row>
    <row r="12879" spans="1:1" x14ac:dyDescent="0.25">
      <c r="A12879"/>
    </row>
    <row r="12880" spans="1:1" x14ac:dyDescent="0.25">
      <c r="A12880"/>
    </row>
    <row r="12881" spans="1:1" x14ac:dyDescent="0.25">
      <c r="A12881"/>
    </row>
    <row r="12882" spans="1:1" x14ac:dyDescent="0.25">
      <c r="A12882"/>
    </row>
    <row r="12883" spans="1:1" x14ac:dyDescent="0.25">
      <c r="A12883"/>
    </row>
    <row r="12884" spans="1:1" x14ac:dyDescent="0.25">
      <c r="A12884"/>
    </row>
    <row r="12885" spans="1:1" x14ac:dyDescent="0.25">
      <c r="A12885"/>
    </row>
    <row r="12886" spans="1:1" x14ac:dyDescent="0.25">
      <c r="A12886"/>
    </row>
    <row r="12887" spans="1:1" x14ac:dyDescent="0.25">
      <c r="A12887"/>
    </row>
    <row r="12888" spans="1:1" x14ac:dyDescent="0.25">
      <c r="A12888"/>
    </row>
    <row r="12889" spans="1:1" x14ac:dyDescent="0.25">
      <c r="A12889"/>
    </row>
    <row r="12890" spans="1:1" x14ac:dyDescent="0.25">
      <c r="A12890"/>
    </row>
    <row r="12891" spans="1:1" x14ac:dyDescent="0.25">
      <c r="A12891"/>
    </row>
    <row r="12892" spans="1:1" x14ac:dyDescent="0.25">
      <c r="A12892"/>
    </row>
    <row r="12893" spans="1:1" x14ac:dyDescent="0.25">
      <c r="A12893"/>
    </row>
    <row r="12894" spans="1:1" x14ac:dyDescent="0.25">
      <c r="A12894"/>
    </row>
    <row r="12895" spans="1:1" x14ac:dyDescent="0.25">
      <c r="A12895"/>
    </row>
    <row r="12896" spans="1:1" x14ac:dyDescent="0.25">
      <c r="A12896"/>
    </row>
    <row r="12897" spans="1:1" x14ac:dyDescent="0.25">
      <c r="A12897"/>
    </row>
    <row r="12898" spans="1:1" x14ac:dyDescent="0.25">
      <c r="A12898"/>
    </row>
    <row r="12899" spans="1:1" x14ac:dyDescent="0.25">
      <c r="A12899"/>
    </row>
    <row r="12900" spans="1:1" x14ac:dyDescent="0.25">
      <c r="A12900"/>
    </row>
    <row r="12901" spans="1:1" x14ac:dyDescent="0.25">
      <c r="A12901"/>
    </row>
    <row r="12902" spans="1:1" x14ac:dyDescent="0.25">
      <c r="A12902"/>
    </row>
    <row r="12903" spans="1:1" x14ac:dyDescent="0.25">
      <c r="A12903"/>
    </row>
    <row r="12904" spans="1:1" x14ac:dyDescent="0.25">
      <c r="A12904"/>
    </row>
    <row r="12905" spans="1:1" x14ac:dyDescent="0.25">
      <c r="A12905"/>
    </row>
    <row r="12906" spans="1:1" x14ac:dyDescent="0.25">
      <c r="A12906"/>
    </row>
    <row r="12907" spans="1:1" x14ac:dyDescent="0.25">
      <c r="A12907"/>
    </row>
    <row r="12908" spans="1:1" x14ac:dyDescent="0.25">
      <c r="A12908"/>
    </row>
    <row r="12909" spans="1:1" x14ac:dyDescent="0.25">
      <c r="A12909"/>
    </row>
    <row r="12910" spans="1:1" x14ac:dyDescent="0.25">
      <c r="A12910"/>
    </row>
    <row r="12911" spans="1:1" x14ac:dyDescent="0.25">
      <c r="A12911"/>
    </row>
    <row r="12912" spans="1:1" x14ac:dyDescent="0.25">
      <c r="A12912"/>
    </row>
    <row r="12913" spans="1:1" x14ac:dyDescent="0.25">
      <c r="A12913"/>
    </row>
    <row r="12914" spans="1:1" x14ac:dyDescent="0.25">
      <c r="A12914"/>
    </row>
    <row r="12915" spans="1:1" x14ac:dyDescent="0.25">
      <c r="A12915"/>
    </row>
    <row r="12916" spans="1:1" x14ac:dyDescent="0.25">
      <c r="A12916"/>
    </row>
    <row r="12917" spans="1:1" x14ac:dyDescent="0.25">
      <c r="A12917"/>
    </row>
    <row r="12918" spans="1:1" x14ac:dyDescent="0.25">
      <c r="A12918"/>
    </row>
    <row r="12919" spans="1:1" x14ac:dyDescent="0.25">
      <c r="A12919"/>
    </row>
    <row r="12920" spans="1:1" x14ac:dyDescent="0.25">
      <c r="A12920"/>
    </row>
    <row r="12921" spans="1:1" x14ac:dyDescent="0.25">
      <c r="A12921"/>
    </row>
    <row r="12922" spans="1:1" x14ac:dyDescent="0.25">
      <c r="A12922"/>
    </row>
    <row r="12923" spans="1:1" x14ac:dyDescent="0.25">
      <c r="A12923"/>
    </row>
    <row r="12924" spans="1:1" x14ac:dyDescent="0.25">
      <c r="A12924"/>
    </row>
    <row r="12925" spans="1:1" x14ac:dyDescent="0.25">
      <c r="A12925"/>
    </row>
    <row r="12926" spans="1:1" x14ac:dyDescent="0.25">
      <c r="A12926"/>
    </row>
    <row r="12927" spans="1:1" x14ac:dyDescent="0.25">
      <c r="A12927"/>
    </row>
    <row r="12928" spans="1:1" x14ac:dyDescent="0.25">
      <c r="A12928"/>
    </row>
    <row r="12929" spans="1:1" x14ac:dyDescent="0.25">
      <c r="A12929"/>
    </row>
    <row r="12930" spans="1:1" x14ac:dyDescent="0.25">
      <c r="A12930"/>
    </row>
    <row r="12931" spans="1:1" x14ac:dyDescent="0.25">
      <c r="A12931"/>
    </row>
    <row r="12932" spans="1:1" x14ac:dyDescent="0.25">
      <c r="A12932"/>
    </row>
    <row r="12933" spans="1:1" x14ac:dyDescent="0.25">
      <c r="A12933"/>
    </row>
    <row r="12934" spans="1:1" x14ac:dyDescent="0.25">
      <c r="A12934"/>
    </row>
    <row r="12935" spans="1:1" x14ac:dyDescent="0.25">
      <c r="A12935"/>
    </row>
    <row r="12936" spans="1:1" x14ac:dyDescent="0.25">
      <c r="A12936"/>
    </row>
    <row r="12937" spans="1:1" x14ac:dyDescent="0.25">
      <c r="A12937"/>
    </row>
    <row r="12938" spans="1:1" x14ac:dyDescent="0.25">
      <c r="A12938"/>
    </row>
    <row r="12939" spans="1:1" x14ac:dyDescent="0.25">
      <c r="A12939"/>
    </row>
    <row r="12940" spans="1:1" x14ac:dyDescent="0.25">
      <c r="A12940"/>
    </row>
    <row r="12941" spans="1:1" x14ac:dyDescent="0.25">
      <c r="A12941"/>
    </row>
    <row r="12942" spans="1:1" x14ac:dyDescent="0.25">
      <c r="A12942"/>
    </row>
    <row r="12943" spans="1:1" x14ac:dyDescent="0.25">
      <c r="A12943"/>
    </row>
    <row r="12944" spans="1:1" x14ac:dyDescent="0.25">
      <c r="A12944"/>
    </row>
    <row r="12945" spans="1:1" x14ac:dyDescent="0.25">
      <c r="A12945"/>
    </row>
    <row r="12946" spans="1:1" x14ac:dyDescent="0.25">
      <c r="A12946"/>
    </row>
    <row r="12947" spans="1:1" x14ac:dyDescent="0.25">
      <c r="A12947"/>
    </row>
    <row r="12948" spans="1:1" x14ac:dyDescent="0.25">
      <c r="A12948"/>
    </row>
    <row r="12949" spans="1:1" x14ac:dyDescent="0.25">
      <c r="A12949"/>
    </row>
    <row r="12950" spans="1:1" x14ac:dyDescent="0.25">
      <c r="A12950"/>
    </row>
    <row r="12951" spans="1:1" x14ac:dyDescent="0.25">
      <c r="A12951"/>
    </row>
    <row r="12952" spans="1:1" x14ac:dyDescent="0.25">
      <c r="A12952"/>
    </row>
    <row r="12953" spans="1:1" x14ac:dyDescent="0.25">
      <c r="A12953"/>
    </row>
    <row r="12954" spans="1:1" x14ac:dyDescent="0.25">
      <c r="A12954"/>
    </row>
    <row r="12955" spans="1:1" x14ac:dyDescent="0.25">
      <c r="A12955"/>
    </row>
    <row r="12956" spans="1:1" x14ac:dyDescent="0.25">
      <c r="A12956"/>
    </row>
    <row r="12957" spans="1:1" x14ac:dyDescent="0.25">
      <c r="A12957"/>
    </row>
    <row r="12958" spans="1:1" x14ac:dyDescent="0.25">
      <c r="A12958"/>
    </row>
    <row r="12959" spans="1:1" x14ac:dyDescent="0.25">
      <c r="A12959"/>
    </row>
    <row r="12960" spans="1:1" x14ac:dyDescent="0.25">
      <c r="A12960"/>
    </row>
    <row r="12961" spans="1:1" x14ac:dyDescent="0.25">
      <c r="A12961"/>
    </row>
    <row r="12962" spans="1:1" x14ac:dyDescent="0.25">
      <c r="A12962"/>
    </row>
    <row r="12963" spans="1:1" x14ac:dyDescent="0.25">
      <c r="A12963"/>
    </row>
    <row r="12964" spans="1:1" x14ac:dyDescent="0.25">
      <c r="A12964"/>
    </row>
    <row r="12965" spans="1:1" x14ac:dyDescent="0.25">
      <c r="A12965"/>
    </row>
    <row r="12966" spans="1:1" x14ac:dyDescent="0.25">
      <c r="A12966"/>
    </row>
    <row r="12967" spans="1:1" x14ac:dyDescent="0.25">
      <c r="A12967"/>
    </row>
    <row r="12968" spans="1:1" x14ac:dyDescent="0.25">
      <c r="A12968"/>
    </row>
    <row r="12969" spans="1:1" x14ac:dyDescent="0.25">
      <c r="A12969"/>
    </row>
    <row r="12970" spans="1:1" x14ac:dyDescent="0.25">
      <c r="A12970"/>
    </row>
    <row r="12971" spans="1:1" x14ac:dyDescent="0.25">
      <c r="A12971"/>
    </row>
    <row r="12972" spans="1:1" x14ac:dyDescent="0.25">
      <c r="A12972"/>
    </row>
    <row r="12973" spans="1:1" x14ac:dyDescent="0.25">
      <c r="A12973"/>
    </row>
    <row r="12974" spans="1:1" x14ac:dyDescent="0.25">
      <c r="A12974"/>
    </row>
    <row r="12975" spans="1:1" x14ac:dyDescent="0.25">
      <c r="A12975"/>
    </row>
    <row r="12976" spans="1:1" x14ac:dyDescent="0.25">
      <c r="A12976"/>
    </row>
    <row r="12977" spans="1:1" x14ac:dyDescent="0.25">
      <c r="A12977"/>
    </row>
    <row r="12978" spans="1:1" x14ac:dyDescent="0.25">
      <c r="A12978"/>
    </row>
    <row r="12979" spans="1:1" x14ac:dyDescent="0.25">
      <c r="A12979"/>
    </row>
    <row r="12980" spans="1:1" x14ac:dyDescent="0.25">
      <c r="A12980"/>
    </row>
    <row r="12981" spans="1:1" x14ac:dyDescent="0.25">
      <c r="A12981"/>
    </row>
    <row r="12982" spans="1:1" x14ac:dyDescent="0.25">
      <c r="A12982"/>
    </row>
    <row r="12983" spans="1:1" x14ac:dyDescent="0.25">
      <c r="A12983"/>
    </row>
    <row r="12984" spans="1:1" x14ac:dyDescent="0.25">
      <c r="A12984"/>
    </row>
    <row r="12985" spans="1:1" x14ac:dyDescent="0.25">
      <c r="A12985"/>
    </row>
    <row r="12986" spans="1:1" x14ac:dyDescent="0.25">
      <c r="A12986"/>
    </row>
    <row r="12987" spans="1:1" x14ac:dyDescent="0.25">
      <c r="A12987"/>
    </row>
    <row r="12988" spans="1:1" x14ac:dyDescent="0.25">
      <c r="A12988"/>
    </row>
    <row r="12989" spans="1:1" x14ac:dyDescent="0.25">
      <c r="A12989"/>
    </row>
    <row r="12990" spans="1:1" x14ac:dyDescent="0.25">
      <c r="A12990"/>
    </row>
    <row r="12991" spans="1:1" x14ac:dyDescent="0.25">
      <c r="A12991"/>
    </row>
    <row r="12992" spans="1:1" x14ac:dyDescent="0.25">
      <c r="A12992"/>
    </row>
    <row r="12993" spans="1:1" x14ac:dyDescent="0.25">
      <c r="A12993"/>
    </row>
    <row r="12994" spans="1:1" x14ac:dyDescent="0.25">
      <c r="A12994"/>
    </row>
    <row r="12995" spans="1:1" x14ac:dyDescent="0.25">
      <c r="A12995"/>
    </row>
    <row r="12996" spans="1:1" x14ac:dyDescent="0.25">
      <c r="A12996"/>
    </row>
    <row r="12997" spans="1:1" x14ac:dyDescent="0.25">
      <c r="A12997"/>
    </row>
    <row r="12998" spans="1:1" x14ac:dyDescent="0.25">
      <c r="A12998"/>
    </row>
    <row r="12999" spans="1:1" x14ac:dyDescent="0.25">
      <c r="A12999"/>
    </row>
    <row r="13000" spans="1:1" x14ac:dyDescent="0.25">
      <c r="A13000"/>
    </row>
    <row r="13001" spans="1:1" x14ac:dyDescent="0.25">
      <c r="A13001"/>
    </row>
    <row r="13002" spans="1:1" x14ac:dyDescent="0.25">
      <c r="A13002"/>
    </row>
    <row r="13003" spans="1:1" x14ac:dyDescent="0.25">
      <c r="A13003"/>
    </row>
    <row r="13004" spans="1:1" x14ac:dyDescent="0.25">
      <c r="A13004"/>
    </row>
    <row r="13005" spans="1:1" x14ac:dyDescent="0.25">
      <c r="A13005"/>
    </row>
    <row r="13006" spans="1:1" x14ac:dyDescent="0.25">
      <c r="A13006"/>
    </row>
    <row r="13007" spans="1:1" x14ac:dyDescent="0.25">
      <c r="A13007"/>
    </row>
    <row r="13008" spans="1:1" x14ac:dyDescent="0.25">
      <c r="A13008"/>
    </row>
    <row r="13009" spans="1:1" x14ac:dyDescent="0.25">
      <c r="A13009"/>
    </row>
    <row r="13010" spans="1:1" x14ac:dyDescent="0.25">
      <c r="A13010"/>
    </row>
    <row r="13011" spans="1:1" x14ac:dyDescent="0.25">
      <c r="A13011"/>
    </row>
    <row r="13012" spans="1:1" x14ac:dyDescent="0.25">
      <c r="A13012"/>
    </row>
    <row r="13013" spans="1:1" x14ac:dyDescent="0.25">
      <c r="A13013"/>
    </row>
    <row r="13014" spans="1:1" x14ac:dyDescent="0.25">
      <c r="A13014"/>
    </row>
    <row r="13015" spans="1:1" x14ac:dyDescent="0.25">
      <c r="A13015"/>
    </row>
    <row r="13016" spans="1:1" x14ac:dyDescent="0.25">
      <c r="A13016"/>
    </row>
    <row r="13017" spans="1:1" x14ac:dyDescent="0.25">
      <c r="A13017"/>
    </row>
    <row r="13018" spans="1:1" x14ac:dyDescent="0.25">
      <c r="A13018"/>
    </row>
    <row r="13019" spans="1:1" x14ac:dyDescent="0.25">
      <c r="A13019"/>
    </row>
    <row r="13020" spans="1:1" x14ac:dyDescent="0.25">
      <c r="A13020"/>
    </row>
    <row r="13021" spans="1:1" x14ac:dyDescent="0.25">
      <c r="A13021"/>
    </row>
    <row r="13022" spans="1:1" x14ac:dyDescent="0.25">
      <c r="A13022"/>
    </row>
    <row r="13023" spans="1:1" x14ac:dyDescent="0.25">
      <c r="A13023"/>
    </row>
    <row r="13024" spans="1:1" x14ac:dyDescent="0.25">
      <c r="A13024"/>
    </row>
    <row r="13025" spans="1:1" x14ac:dyDescent="0.25">
      <c r="A13025"/>
    </row>
    <row r="13026" spans="1:1" x14ac:dyDescent="0.25">
      <c r="A13026"/>
    </row>
    <row r="13027" spans="1:1" x14ac:dyDescent="0.25">
      <c r="A13027"/>
    </row>
    <row r="13028" spans="1:1" x14ac:dyDescent="0.25">
      <c r="A13028"/>
    </row>
    <row r="13029" spans="1:1" x14ac:dyDescent="0.25">
      <c r="A13029"/>
    </row>
    <row r="13030" spans="1:1" x14ac:dyDescent="0.25">
      <c r="A13030"/>
    </row>
    <row r="13031" spans="1:1" x14ac:dyDescent="0.25">
      <c r="A13031"/>
    </row>
    <row r="13032" spans="1:1" x14ac:dyDescent="0.25">
      <c r="A13032"/>
    </row>
    <row r="13033" spans="1:1" x14ac:dyDescent="0.25">
      <c r="A13033"/>
    </row>
    <row r="13034" spans="1:1" x14ac:dyDescent="0.25">
      <c r="A13034"/>
    </row>
    <row r="13035" spans="1:1" x14ac:dyDescent="0.25">
      <c r="A13035"/>
    </row>
    <row r="13036" spans="1:1" x14ac:dyDescent="0.25">
      <c r="A13036"/>
    </row>
    <row r="13037" spans="1:1" x14ac:dyDescent="0.25">
      <c r="A13037"/>
    </row>
    <row r="13038" spans="1:1" x14ac:dyDescent="0.25">
      <c r="A13038"/>
    </row>
    <row r="13039" spans="1:1" x14ac:dyDescent="0.25">
      <c r="A13039"/>
    </row>
    <row r="13040" spans="1:1" x14ac:dyDescent="0.25">
      <c r="A13040"/>
    </row>
    <row r="13041" spans="1:1" x14ac:dyDescent="0.25">
      <c r="A13041"/>
    </row>
    <row r="13042" spans="1:1" x14ac:dyDescent="0.25">
      <c r="A13042"/>
    </row>
    <row r="13043" spans="1:1" x14ac:dyDescent="0.25">
      <c r="A13043"/>
    </row>
    <row r="13044" spans="1:1" x14ac:dyDescent="0.25">
      <c r="A13044"/>
    </row>
    <row r="13045" spans="1:1" x14ac:dyDescent="0.25">
      <c r="A13045"/>
    </row>
    <row r="13046" spans="1:1" x14ac:dyDescent="0.25">
      <c r="A13046"/>
    </row>
    <row r="13047" spans="1:1" x14ac:dyDescent="0.25">
      <c r="A13047"/>
    </row>
    <row r="13048" spans="1:1" x14ac:dyDescent="0.25">
      <c r="A13048"/>
    </row>
    <row r="13049" spans="1:1" x14ac:dyDescent="0.25">
      <c r="A13049"/>
    </row>
    <row r="13050" spans="1:1" x14ac:dyDescent="0.25">
      <c r="A13050"/>
    </row>
    <row r="13051" spans="1:1" x14ac:dyDescent="0.25">
      <c r="A13051"/>
    </row>
    <row r="13052" spans="1:1" x14ac:dyDescent="0.25">
      <c r="A13052"/>
    </row>
    <row r="13053" spans="1:1" x14ac:dyDescent="0.25">
      <c r="A13053"/>
    </row>
    <row r="13054" spans="1:1" x14ac:dyDescent="0.25">
      <c r="A13054"/>
    </row>
    <row r="13055" spans="1:1" x14ac:dyDescent="0.25">
      <c r="A13055"/>
    </row>
    <row r="13056" spans="1:1" x14ac:dyDescent="0.25">
      <c r="A13056"/>
    </row>
    <row r="13057" spans="1:1" x14ac:dyDescent="0.25">
      <c r="A13057"/>
    </row>
    <row r="13058" spans="1:1" x14ac:dyDescent="0.25">
      <c r="A13058"/>
    </row>
    <row r="13059" spans="1:1" x14ac:dyDescent="0.25">
      <c r="A13059"/>
    </row>
    <row r="13060" spans="1:1" x14ac:dyDescent="0.25">
      <c r="A13060"/>
    </row>
    <row r="13061" spans="1:1" x14ac:dyDescent="0.25">
      <c r="A13061"/>
    </row>
    <row r="13062" spans="1:1" x14ac:dyDescent="0.25">
      <c r="A13062"/>
    </row>
    <row r="13063" spans="1:1" x14ac:dyDescent="0.25">
      <c r="A13063"/>
    </row>
    <row r="13064" spans="1:1" x14ac:dyDescent="0.25">
      <c r="A13064"/>
    </row>
    <row r="13065" spans="1:1" x14ac:dyDescent="0.25">
      <c r="A13065"/>
    </row>
    <row r="13066" spans="1:1" x14ac:dyDescent="0.25">
      <c r="A13066"/>
    </row>
    <row r="13067" spans="1:1" x14ac:dyDescent="0.25">
      <c r="A13067"/>
    </row>
    <row r="13068" spans="1:1" x14ac:dyDescent="0.25">
      <c r="A13068"/>
    </row>
    <row r="13069" spans="1:1" x14ac:dyDescent="0.25">
      <c r="A13069"/>
    </row>
    <row r="13070" spans="1:1" x14ac:dyDescent="0.25">
      <c r="A13070"/>
    </row>
    <row r="13071" spans="1:1" x14ac:dyDescent="0.25">
      <c r="A13071"/>
    </row>
    <row r="13072" spans="1:1" x14ac:dyDescent="0.25">
      <c r="A13072"/>
    </row>
    <row r="13073" spans="1:1" x14ac:dyDescent="0.25">
      <c r="A13073"/>
    </row>
    <row r="13074" spans="1:1" x14ac:dyDescent="0.25">
      <c r="A13074"/>
    </row>
    <row r="13075" spans="1:1" x14ac:dyDescent="0.25">
      <c r="A13075"/>
    </row>
    <row r="13076" spans="1:1" x14ac:dyDescent="0.25">
      <c r="A13076"/>
    </row>
    <row r="13077" spans="1:1" x14ac:dyDescent="0.25">
      <c r="A13077"/>
    </row>
    <row r="13078" spans="1:1" x14ac:dyDescent="0.25">
      <c r="A13078"/>
    </row>
    <row r="13079" spans="1:1" x14ac:dyDescent="0.25">
      <c r="A13079"/>
    </row>
    <row r="13080" spans="1:1" x14ac:dyDescent="0.25">
      <c r="A13080"/>
    </row>
    <row r="13081" spans="1:1" x14ac:dyDescent="0.25">
      <c r="A13081"/>
    </row>
    <row r="13082" spans="1:1" x14ac:dyDescent="0.25">
      <c r="A13082"/>
    </row>
    <row r="13083" spans="1:1" x14ac:dyDescent="0.25">
      <c r="A13083"/>
    </row>
    <row r="13084" spans="1:1" x14ac:dyDescent="0.25">
      <c r="A13084"/>
    </row>
    <row r="13085" spans="1:1" x14ac:dyDescent="0.25">
      <c r="A13085"/>
    </row>
    <row r="13086" spans="1:1" x14ac:dyDescent="0.25">
      <c r="A13086"/>
    </row>
    <row r="13087" spans="1:1" x14ac:dyDescent="0.25">
      <c r="A13087"/>
    </row>
    <row r="13088" spans="1:1" x14ac:dyDescent="0.25">
      <c r="A13088"/>
    </row>
    <row r="13089" spans="1:1" x14ac:dyDescent="0.25">
      <c r="A13089"/>
    </row>
    <row r="13090" spans="1:1" x14ac:dyDescent="0.25">
      <c r="A13090"/>
    </row>
    <row r="13091" spans="1:1" x14ac:dyDescent="0.25">
      <c r="A13091"/>
    </row>
    <row r="13092" spans="1:1" x14ac:dyDescent="0.25">
      <c r="A13092"/>
    </row>
    <row r="13093" spans="1:1" x14ac:dyDescent="0.25">
      <c r="A13093"/>
    </row>
    <row r="13094" spans="1:1" x14ac:dyDescent="0.25">
      <c r="A13094"/>
    </row>
    <row r="13095" spans="1:1" x14ac:dyDescent="0.25">
      <c r="A13095"/>
    </row>
    <row r="13096" spans="1:1" x14ac:dyDescent="0.25">
      <c r="A13096"/>
    </row>
    <row r="13097" spans="1:1" x14ac:dyDescent="0.25">
      <c r="A13097"/>
    </row>
    <row r="13098" spans="1:1" x14ac:dyDescent="0.25">
      <c r="A13098"/>
    </row>
    <row r="13099" spans="1:1" x14ac:dyDescent="0.25">
      <c r="A13099"/>
    </row>
    <row r="13100" spans="1:1" x14ac:dyDescent="0.25">
      <c r="A13100"/>
    </row>
    <row r="13101" spans="1:1" x14ac:dyDescent="0.25">
      <c r="A13101"/>
    </row>
    <row r="13102" spans="1:1" x14ac:dyDescent="0.25">
      <c r="A13102"/>
    </row>
    <row r="13103" spans="1:1" x14ac:dyDescent="0.25">
      <c r="A13103"/>
    </row>
    <row r="13104" spans="1:1" x14ac:dyDescent="0.25">
      <c r="A13104"/>
    </row>
    <row r="13105" spans="1:1" x14ac:dyDescent="0.25">
      <c r="A13105"/>
    </row>
    <row r="13106" spans="1:1" x14ac:dyDescent="0.25">
      <c r="A13106"/>
    </row>
    <row r="13107" spans="1:1" x14ac:dyDescent="0.25">
      <c r="A13107"/>
    </row>
    <row r="13108" spans="1:1" x14ac:dyDescent="0.25">
      <c r="A13108"/>
    </row>
    <row r="13109" spans="1:1" x14ac:dyDescent="0.25">
      <c r="A13109"/>
    </row>
    <row r="13110" spans="1:1" x14ac:dyDescent="0.25">
      <c r="A13110"/>
    </row>
    <row r="13111" spans="1:1" x14ac:dyDescent="0.25">
      <c r="A13111"/>
    </row>
    <row r="13112" spans="1:1" x14ac:dyDescent="0.25">
      <c r="A13112"/>
    </row>
    <row r="13113" spans="1:1" x14ac:dyDescent="0.25">
      <c r="A13113"/>
    </row>
    <row r="13114" spans="1:1" x14ac:dyDescent="0.25">
      <c r="A13114"/>
    </row>
    <row r="13115" spans="1:1" x14ac:dyDescent="0.25">
      <c r="A13115"/>
    </row>
    <row r="13116" spans="1:1" x14ac:dyDescent="0.25">
      <c r="A13116"/>
    </row>
    <row r="13117" spans="1:1" x14ac:dyDescent="0.25">
      <c r="A13117"/>
    </row>
    <row r="13118" spans="1:1" x14ac:dyDescent="0.25">
      <c r="A13118"/>
    </row>
    <row r="13119" spans="1:1" x14ac:dyDescent="0.25">
      <c r="A13119"/>
    </row>
    <row r="13120" spans="1:1" x14ac:dyDescent="0.25">
      <c r="A13120"/>
    </row>
    <row r="13121" spans="1:1" x14ac:dyDescent="0.25">
      <c r="A13121"/>
    </row>
    <row r="13122" spans="1:1" x14ac:dyDescent="0.25">
      <c r="A13122"/>
    </row>
    <row r="13123" spans="1:1" x14ac:dyDescent="0.25">
      <c r="A13123"/>
    </row>
    <row r="13124" spans="1:1" x14ac:dyDescent="0.25">
      <c r="A13124"/>
    </row>
    <row r="13125" spans="1:1" x14ac:dyDescent="0.25">
      <c r="A13125"/>
    </row>
    <row r="13126" spans="1:1" x14ac:dyDescent="0.25">
      <c r="A13126"/>
    </row>
    <row r="13127" spans="1:1" x14ac:dyDescent="0.25">
      <c r="A13127"/>
    </row>
    <row r="13128" spans="1:1" x14ac:dyDescent="0.25">
      <c r="A13128"/>
    </row>
    <row r="13129" spans="1:1" x14ac:dyDescent="0.25">
      <c r="A13129"/>
    </row>
    <row r="13130" spans="1:1" x14ac:dyDescent="0.25">
      <c r="A13130"/>
    </row>
    <row r="13131" spans="1:1" x14ac:dyDescent="0.25">
      <c r="A13131"/>
    </row>
    <row r="13132" spans="1:1" x14ac:dyDescent="0.25">
      <c r="A13132"/>
    </row>
    <row r="13133" spans="1:1" x14ac:dyDescent="0.25">
      <c r="A13133"/>
    </row>
    <row r="13134" spans="1:1" x14ac:dyDescent="0.25">
      <c r="A13134"/>
    </row>
    <row r="13135" spans="1:1" x14ac:dyDescent="0.25">
      <c r="A13135"/>
    </row>
    <row r="13136" spans="1:1" x14ac:dyDescent="0.25">
      <c r="A13136"/>
    </row>
    <row r="13137" spans="1:1" x14ac:dyDescent="0.25">
      <c r="A13137"/>
    </row>
    <row r="13138" spans="1:1" x14ac:dyDescent="0.25">
      <c r="A13138"/>
    </row>
    <row r="13139" spans="1:1" x14ac:dyDescent="0.25">
      <c r="A13139"/>
    </row>
    <row r="13140" spans="1:1" x14ac:dyDescent="0.25">
      <c r="A13140"/>
    </row>
    <row r="13141" spans="1:1" x14ac:dyDescent="0.25">
      <c r="A13141"/>
    </row>
    <row r="13142" spans="1:1" x14ac:dyDescent="0.25">
      <c r="A13142"/>
    </row>
    <row r="13143" spans="1:1" x14ac:dyDescent="0.25">
      <c r="A13143"/>
    </row>
    <row r="13144" spans="1:1" x14ac:dyDescent="0.25">
      <c r="A13144"/>
    </row>
    <row r="13145" spans="1:1" x14ac:dyDescent="0.25">
      <c r="A13145"/>
    </row>
    <row r="13146" spans="1:1" x14ac:dyDescent="0.25">
      <c r="A13146"/>
    </row>
    <row r="13147" spans="1:1" x14ac:dyDescent="0.25">
      <c r="A13147"/>
    </row>
    <row r="13148" spans="1:1" x14ac:dyDescent="0.25">
      <c r="A13148"/>
    </row>
    <row r="13149" spans="1:1" x14ac:dyDescent="0.25">
      <c r="A13149"/>
    </row>
    <row r="13150" spans="1:1" x14ac:dyDescent="0.25">
      <c r="A13150"/>
    </row>
    <row r="13151" spans="1:1" x14ac:dyDescent="0.25">
      <c r="A13151"/>
    </row>
    <row r="13152" spans="1:1" x14ac:dyDescent="0.25">
      <c r="A13152"/>
    </row>
    <row r="13153" spans="1:1" x14ac:dyDescent="0.25">
      <c r="A13153"/>
    </row>
    <row r="13154" spans="1:1" x14ac:dyDescent="0.25">
      <c r="A13154"/>
    </row>
    <row r="13155" spans="1:1" x14ac:dyDescent="0.25">
      <c r="A13155"/>
    </row>
    <row r="13156" spans="1:1" x14ac:dyDescent="0.25">
      <c r="A13156"/>
    </row>
    <row r="13157" spans="1:1" x14ac:dyDescent="0.25">
      <c r="A13157"/>
    </row>
    <row r="13158" spans="1:1" x14ac:dyDescent="0.25">
      <c r="A13158"/>
    </row>
    <row r="13159" spans="1:1" x14ac:dyDescent="0.25">
      <c r="A13159"/>
    </row>
    <row r="13160" spans="1:1" x14ac:dyDescent="0.25">
      <c r="A13160"/>
    </row>
    <row r="13161" spans="1:1" x14ac:dyDescent="0.25">
      <c r="A13161"/>
    </row>
    <row r="13162" spans="1:1" x14ac:dyDescent="0.25">
      <c r="A13162"/>
    </row>
    <row r="13163" spans="1:1" x14ac:dyDescent="0.25">
      <c r="A13163"/>
    </row>
    <row r="13164" spans="1:1" x14ac:dyDescent="0.25">
      <c r="A13164"/>
    </row>
    <row r="13165" spans="1:1" x14ac:dyDescent="0.25">
      <c r="A13165"/>
    </row>
    <row r="13166" spans="1:1" x14ac:dyDescent="0.25">
      <c r="A13166"/>
    </row>
    <row r="13167" spans="1:1" x14ac:dyDescent="0.25">
      <c r="A13167"/>
    </row>
    <row r="13168" spans="1:1" x14ac:dyDescent="0.25">
      <c r="A13168"/>
    </row>
    <row r="13169" spans="1:1" x14ac:dyDescent="0.25">
      <c r="A13169"/>
    </row>
    <row r="13170" spans="1:1" x14ac:dyDescent="0.25">
      <c r="A13170"/>
    </row>
    <row r="13171" spans="1:1" x14ac:dyDescent="0.25">
      <c r="A13171"/>
    </row>
    <row r="13172" spans="1:1" x14ac:dyDescent="0.25">
      <c r="A13172"/>
    </row>
    <row r="13173" spans="1:1" x14ac:dyDescent="0.25">
      <c r="A13173"/>
    </row>
    <row r="13174" spans="1:1" x14ac:dyDescent="0.25">
      <c r="A13174"/>
    </row>
    <row r="13175" spans="1:1" x14ac:dyDescent="0.25">
      <c r="A13175"/>
    </row>
    <row r="13176" spans="1:1" x14ac:dyDescent="0.25">
      <c r="A13176"/>
    </row>
    <row r="13177" spans="1:1" x14ac:dyDescent="0.25">
      <c r="A13177"/>
    </row>
    <row r="13178" spans="1:1" x14ac:dyDescent="0.25">
      <c r="A13178"/>
    </row>
    <row r="13179" spans="1:1" x14ac:dyDescent="0.25">
      <c r="A13179"/>
    </row>
    <row r="13180" spans="1:1" x14ac:dyDescent="0.25">
      <c r="A13180"/>
    </row>
    <row r="13181" spans="1:1" x14ac:dyDescent="0.25">
      <c r="A13181"/>
    </row>
    <row r="13182" spans="1:1" x14ac:dyDescent="0.25">
      <c r="A13182"/>
    </row>
    <row r="13183" spans="1:1" x14ac:dyDescent="0.25">
      <c r="A13183"/>
    </row>
    <row r="13184" spans="1:1" x14ac:dyDescent="0.25">
      <c r="A13184"/>
    </row>
    <row r="13185" spans="1:1" x14ac:dyDescent="0.25">
      <c r="A13185"/>
    </row>
    <row r="13186" spans="1:1" x14ac:dyDescent="0.25">
      <c r="A13186"/>
    </row>
    <row r="13187" spans="1:1" x14ac:dyDescent="0.25">
      <c r="A13187"/>
    </row>
    <row r="13188" spans="1:1" x14ac:dyDescent="0.25">
      <c r="A13188"/>
    </row>
    <row r="13189" spans="1:1" x14ac:dyDescent="0.25">
      <c r="A13189"/>
    </row>
    <row r="13190" spans="1:1" x14ac:dyDescent="0.25">
      <c r="A13190"/>
    </row>
    <row r="13191" spans="1:1" x14ac:dyDescent="0.25">
      <c r="A13191"/>
    </row>
    <row r="13192" spans="1:1" x14ac:dyDescent="0.25">
      <c r="A13192"/>
    </row>
    <row r="13193" spans="1:1" x14ac:dyDescent="0.25">
      <c r="A13193"/>
    </row>
    <row r="13194" spans="1:1" x14ac:dyDescent="0.25">
      <c r="A13194"/>
    </row>
    <row r="13195" spans="1:1" x14ac:dyDescent="0.25">
      <c r="A13195"/>
    </row>
    <row r="13196" spans="1:1" x14ac:dyDescent="0.25">
      <c r="A13196"/>
    </row>
    <row r="13197" spans="1:1" x14ac:dyDescent="0.25">
      <c r="A13197"/>
    </row>
    <row r="13198" spans="1:1" x14ac:dyDescent="0.25">
      <c r="A13198"/>
    </row>
    <row r="13199" spans="1:1" x14ac:dyDescent="0.25">
      <c r="A13199"/>
    </row>
    <row r="13200" spans="1:1" x14ac:dyDescent="0.25">
      <c r="A13200"/>
    </row>
    <row r="13201" spans="1:1" x14ac:dyDescent="0.25">
      <c r="A13201"/>
    </row>
    <row r="13202" spans="1:1" x14ac:dyDescent="0.25">
      <c r="A13202"/>
    </row>
    <row r="13203" spans="1:1" x14ac:dyDescent="0.25">
      <c r="A13203"/>
    </row>
    <row r="13204" spans="1:1" x14ac:dyDescent="0.25">
      <c r="A13204"/>
    </row>
    <row r="13205" spans="1:1" x14ac:dyDescent="0.25">
      <c r="A13205"/>
    </row>
    <row r="13206" spans="1:1" x14ac:dyDescent="0.25">
      <c r="A13206"/>
    </row>
    <row r="13207" spans="1:1" x14ac:dyDescent="0.25">
      <c r="A13207"/>
    </row>
    <row r="13208" spans="1:1" x14ac:dyDescent="0.25">
      <c r="A13208"/>
    </row>
    <row r="13209" spans="1:1" x14ac:dyDescent="0.25">
      <c r="A13209"/>
    </row>
    <row r="13210" spans="1:1" x14ac:dyDescent="0.25">
      <c r="A13210"/>
    </row>
    <row r="13211" spans="1:1" x14ac:dyDescent="0.25">
      <c r="A13211"/>
    </row>
    <row r="13212" spans="1:1" x14ac:dyDescent="0.25">
      <c r="A13212"/>
    </row>
    <row r="13213" spans="1:1" x14ac:dyDescent="0.25">
      <c r="A13213"/>
    </row>
    <row r="13214" spans="1:1" x14ac:dyDescent="0.25">
      <c r="A13214"/>
    </row>
    <row r="13215" spans="1:1" x14ac:dyDescent="0.25">
      <c r="A13215"/>
    </row>
    <row r="13216" spans="1:1" x14ac:dyDescent="0.25">
      <c r="A13216"/>
    </row>
    <row r="13217" spans="1:1" x14ac:dyDescent="0.25">
      <c r="A13217"/>
    </row>
    <row r="13218" spans="1:1" x14ac:dyDescent="0.25">
      <c r="A13218"/>
    </row>
    <row r="13219" spans="1:1" x14ac:dyDescent="0.25">
      <c r="A13219"/>
    </row>
    <row r="13220" spans="1:1" x14ac:dyDescent="0.25">
      <c r="A13220"/>
    </row>
    <row r="13221" spans="1:1" x14ac:dyDescent="0.25">
      <c r="A13221"/>
    </row>
    <row r="13222" spans="1:1" x14ac:dyDescent="0.25">
      <c r="A13222"/>
    </row>
    <row r="13223" spans="1:1" x14ac:dyDescent="0.25">
      <c r="A13223"/>
    </row>
    <row r="13224" spans="1:1" x14ac:dyDescent="0.25">
      <c r="A13224"/>
    </row>
    <row r="13225" spans="1:1" x14ac:dyDescent="0.25">
      <c r="A13225"/>
    </row>
    <row r="13226" spans="1:1" x14ac:dyDescent="0.25">
      <c r="A13226"/>
    </row>
    <row r="13227" spans="1:1" x14ac:dyDescent="0.25">
      <c r="A13227"/>
    </row>
    <row r="13228" spans="1:1" x14ac:dyDescent="0.25">
      <c r="A13228"/>
    </row>
    <row r="13229" spans="1:1" x14ac:dyDescent="0.25">
      <c r="A13229"/>
    </row>
    <row r="13230" spans="1:1" x14ac:dyDescent="0.25">
      <c r="A13230"/>
    </row>
    <row r="13231" spans="1:1" x14ac:dyDescent="0.25">
      <c r="A13231"/>
    </row>
    <row r="13232" spans="1:1" x14ac:dyDescent="0.25">
      <c r="A13232"/>
    </row>
    <row r="13233" spans="1:1" x14ac:dyDescent="0.25">
      <c r="A13233"/>
    </row>
    <row r="13234" spans="1:1" x14ac:dyDescent="0.25">
      <c r="A13234"/>
    </row>
    <row r="13235" spans="1:1" x14ac:dyDescent="0.25">
      <c r="A13235"/>
    </row>
    <row r="13236" spans="1:1" x14ac:dyDescent="0.25">
      <c r="A13236"/>
    </row>
    <row r="13237" spans="1:1" x14ac:dyDescent="0.25">
      <c r="A13237"/>
    </row>
    <row r="13238" spans="1:1" x14ac:dyDescent="0.25">
      <c r="A13238"/>
    </row>
    <row r="13239" spans="1:1" x14ac:dyDescent="0.25">
      <c r="A13239"/>
    </row>
    <row r="13240" spans="1:1" x14ac:dyDescent="0.25">
      <c r="A13240"/>
    </row>
    <row r="13241" spans="1:1" x14ac:dyDescent="0.25">
      <c r="A13241"/>
    </row>
    <row r="13242" spans="1:1" x14ac:dyDescent="0.25">
      <c r="A13242"/>
    </row>
    <row r="13243" spans="1:1" x14ac:dyDescent="0.25">
      <c r="A13243"/>
    </row>
    <row r="13244" spans="1:1" x14ac:dyDescent="0.25">
      <c r="A13244"/>
    </row>
    <row r="13245" spans="1:1" x14ac:dyDescent="0.25">
      <c r="A13245"/>
    </row>
    <row r="13246" spans="1:1" x14ac:dyDescent="0.25">
      <c r="A13246"/>
    </row>
    <row r="13247" spans="1:1" x14ac:dyDescent="0.25">
      <c r="A13247"/>
    </row>
    <row r="13248" spans="1:1" x14ac:dyDescent="0.25">
      <c r="A13248"/>
    </row>
    <row r="13249" spans="1:1" x14ac:dyDescent="0.25">
      <c r="A13249"/>
    </row>
    <row r="13250" spans="1:1" x14ac:dyDescent="0.25">
      <c r="A13250"/>
    </row>
    <row r="13251" spans="1:1" x14ac:dyDescent="0.25">
      <c r="A13251"/>
    </row>
    <row r="13252" spans="1:1" x14ac:dyDescent="0.25">
      <c r="A13252"/>
    </row>
    <row r="13253" spans="1:1" x14ac:dyDescent="0.25">
      <c r="A13253"/>
    </row>
    <row r="13254" spans="1:1" x14ac:dyDescent="0.25">
      <c r="A13254"/>
    </row>
    <row r="13255" spans="1:1" x14ac:dyDescent="0.25">
      <c r="A13255"/>
    </row>
    <row r="13256" spans="1:1" x14ac:dyDescent="0.25">
      <c r="A13256"/>
    </row>
    <row r="13257" spans="1:1" x14ac:dyDescent="0.25">
      <c r="A13257"/>
    </row>
    <row r="13258" spans="1:1" x14ac:dyDescent="0.25">
      <c r="A13258"/>
    </row>
    <row r="13259" spans="1:1" x14ac:dyDescent="0.25">
      <c r="A13259"/>
    </row>
    <row r="13260" spans="1:1" x14ac:dyDescent="0.25">
      <c r="A13260"/>
    </row>
    <row r="13261" spans="1:1" x14ac:dyDescent="0.25">
      <c r="A13261"/>
    </row>
    <row r="13262" spans="1:1" x14ac:dyDescent="0.25">
      <c r="A13262"/>
    </row>
    <row r="13263" spans="1:1" x14ac:dyDescent="0.25">
      <c r="A13263"/>
    </row>
    <row r="13264" spans="1:1" x14ac:dyDescent="0.25">
      <c r="A13264"/>
    </row>
    <row r="13265" spans="1:1" x14ac:dyDescent="0.25">
      <c r="A13265"/>
    </row>
    <row r="13266" spans="1:1" x14ac:dyDescent="0.25">
      <c r="A13266"/>
    </row>
    <row r="13267" spans="1:1" x14ac:dyDescent="0.25">
      <c r="A13267"/>
    </row>
    <row r="13268" spans="1:1" x14ac:dyDescent="0.25">
      <c r="A13268"/>
    </row>
    <row r="13269" spans="1:1" x14ac:dyDescent="0.25">
      <c r="A13269"/>
    </row>
    <row r="13270" spans="1:1" x14ac:dyDescent="0.25">
      <c r="A13270"/>
    </row>
    <row r="13271" spans="1:1" x14ac:dyDescent="0.25">
      <c r="A13271"/>
    </row>
    <row r="13272" spans="1:1" x14ac:dyDescent="0.25">
      <c r="A13272"/>
    </row>
    <row r="13273" spans="1:1" x14ac:dyDescent="0.25">
      <c r="A13273"/>
    </row>
    <row r="13274" spans="1:1" x14ac:dyDescent="0.25">
      <c r="A13274"/>
    </row>
    <row r="13275" spans="1:1" x14ac:dyDescent="0.25">
      <c r="A13275"/>
    </row>
    <row r="13276" spans="1:1" x14ac:dyDescent="0.25">
      <c r="A13276"/>
    </row>
    <row r="13277" spans="1:1" x14ac:dyDescent="0.25">
      <c r="A13277"/>
    </row>
    <row r="13278" spans="1:1" x14ac:dyDescent="0.25">
      <c r="A13278"/>
    </row>
    <row r="13279" spans="1:1" x14ac:dyDescent="0.25">
      <c r="A13279"/>
    </row>
    <row r="13280" spans="1:1" x14ac:dyDescent="0.25">
      <c r="A13280"/>
    </row>
    <row r="13281" spans="1:1" x14ac:dyDescent="0.25">
      <c r="A13281"/>
    </row>
    <row r="13282" spans="1:1" x14ac:dyDescent="0.25">
      <c r="A13282"/>
    </row>
    <row r="13283" spans="1:1" x14ac:dyDescent="0.25">
      <c r="A13283"/>
    </row>
    <row r="13284" spans="1:1" x14ac:dyDescent="0.25">
      <c r="A13284"/>
    </row>
    <row r="13285" spans="1:1" x14ac:dyDescent="0.25">
      <c r="A13285"/>
    </row>
    <row r="13286" spans="1:1" x14ac:dyDescent="0.25">
      <c r="A13286"/>
    </row>
    <row r="13287" spans="1:1" x14ac:dyDescent="0.25">
      <c r="A13287"/>
    </row>
    <row r="13288" spans="1:1" x14ac:dyDescent="0.25">
      <c r="A13288"/>
    </row>
    <row r="13289" spans="1:1" x14ac:dyDescent="0.25">
      <c r="A13289"/>
    </row>
    <row r="13290" spans="1:1" x14ac:dyDescent="0.25">
      <c r="A13290"/>
    </row>
    <row r="13291" spans="1:1" x14ac:dyDescent="0.25">
      <c r="A13291"/>
    </row>
    <row r="13292" spans="1:1" x14ac:dyDescent="0.25">
      <c r="A13292"/>
    </row>
    <row r="13293" spans="1:1" x14ac:dyDescent="0.25">
      <c r="A13293"/>
    </row>
    <row r="13294" spans="1:1" x14ac:dyDescent="0.25">
      <c r="A13294"/>
    </row>
    <row r="13295" spans="1:1" x14ac:dyDescent="0.25">
      <c r="A13295"/>
    </row>
    <row r="13296" spans="1:1" x14ac:dyDescent="0.25">
      <c r="A13296"/>
    </row>
    <row r="13297" spans="1:1" x14ac:dyDescent="0.25">
      <c r="A13297"/>
    </row>
    <row r="13298" spans="1:1" x14ac:dyDescent="0.25">
      <c r="A13298"/>
    </row>
    <row r="13299" spans="1:1" x14ac:dyDescent="0.25">
      <c r="A13299"/>
    </row>
    <row r="13300" spans="1:1" x14ac:dyDescent="0.25">
      <c r="A13300"/>
    </row>
    <row r="13301" spans="1:1" x14ac:dyDescent="0.25">
      <c r="A13301"/>
    </row>
    <row r="13302" spans="1:1" x14ac:dyDescent="0.25">
      <c r="A13302"/>
    </row>
    <row r="13303" spans="1:1" x14ac:dyDescent="0.25">
      <c r="A13303"/>
    </row>
    <row r="13304" spans="1:1" x14ac:dyDescent="0.25">
      <c r="A13304"/>
    </row>
    <row r="13305" spans="1:1" x14ac:dyDescent="0.25">
      <c r="A13305"/>
    </row>
    <row r="13306" spans="1:1" x14ac:dyDescent="0.25">
      <c r="A13306"/>
    </row>
    <row r="13307" spans="1:1" x14ac:dyDescent="0.25">
      <c r="A13307"/>
    </row>
    <row r="13308" spans="1:1" x14ac:dyDescent="0.25">
      <c r="A13308"/>
    </row>
    <row r="13309" spans="1:1" x14ac:dyDescent="0.25">
      <c r="A13309"/>
    </row>
    <row r="13310" spans="1:1" x14ac:dyDescent="0.25">
      <c r="A13310"/>
    </row>
    <row r="13311" spans="1:1" x14ac:dyDescent="0.25">
      <c r="A13311"/>
    </row>
    <row r="13312" spans="1:1" x14ac:dyDescent="0.25">
      <c r="A13312"/>
    </row>
    <row r="13313" spans="1:1" x14ac:dyDescent="0.25">
      <c r="A13313"/>
    </row>
    <row r="13314" spans="1:1" x14ac:dyDescent="0.25">
      <c r="A13314"/>
    </row>
    <row r="13315" spans="1:1" x14ac:dyDescent="0.25">
      <c r="A13315"/>
    </row>
    <row r="13316" spans="1:1" x14ac:dyDescent="0.25">
      <c r="A13316"/>
    </row>
    <row r="13317" spans="1:1" x14ac:dyDescent="0.25">
      <c r="A13317"/>
    </row>
    <row r="13318" spans="1:1" x14ac:dyDescent="0.25">
      <c r="A13318"/>
    </row>
    <row r="13319" spans="1:1" x14ac:dyDescent="0.25">
      <c r="A13319"/>
    </row>
    <row r="13320" spans="1:1" x14ac:dyDescent="0.25">
      <c r="A13320"/>
    </row>
    <row r="13321" spans="1:1" x14ac:dyDescent="0.25">
      <c r="A13321"/>
    </row>
    <row r="13322" spans="1:1" x14ac:dyDescent="0.25">
      <c r="A13322"/>
    </row>
    <row r="13323" spans="1:1" x14ac:dyDescent="0.25">
      <c r="A13323"/>
    </row>
    <row r="13324" spans="1:1" x14ac:dyDescent="0.25">
      <c r="A13324"/>
    </row>
    <row r="13325" spans="1:1" x14ac:dyDescent="0.25">
      <c r="A13325"/>
    </row>
    <row r="13326" spans="1:1" x14ac:dyDescent="0.25">
      <c r="A13326"/>
    </row>
    <row r="13327" spans="1:1" x14ac:dyDescent="0.25">
      <c r="A13327"/>
    </row>
    <row r="13328" spans="1:1" x14ac:dyDescent="0.25">
      <c r="A13328"/>
    </row>
    <row r="13329" spans="1:1" x14ac:dyDescent="0.25">
      <c r="A13329"/>
    </row>
    <row r="13330" spans="1:1" x14ac:dyDescent="0.25">
      <c r="A13330"/>
    </row>
    <row r="13331" spans="1:1" x14ac:dyDescent="0.25">
      <c r="A13331"/>
    </row>
    <row r="13332" spans="1:1" x14ac:dyDescent="0.25">
      <c r="A13332"/>
    </row>
    <row r="13333" spans="1:1" x14ac:dyDescent="0.25">
      <c r="A13333"/>
    </row>
    <row r="13334" spans="1:1" x14ac:dyDescent="0.25">
      <c r="A13334"/>
    </row>
    <row r="13335" spans="1:1" x14ac:dyDescent="0.25">
      <c r="A13335"/>
    </row>
    <row r="13336" spans="1:1" x14ac:dyDescent="0.25">
      <c r="A13336"/>
    </row>
    <row r="13337" spans="1:1" x14ac:dyDescent="0.25">
      <c r="A13337"/>
    </row>
    <row r="13338" spans="1:1" x14ac:dyDescent="0.25">
      <c r="A13338"/>
    </row>
    <row r="13339" spans="1:1" x14ac:dyDescent="0.25">
      <c r="A13339"/>
    </row>
    <row r="13340" spans="1:1" x14ac:dyDescent="0.25">
      <c r="A13340"/>
    </row>
    <row r="13341" spans="1:1" x14ac:dyDescent="0.25">
      <c r="A13341"/>
    </row>
    <row r="13342" spans="1:1" x14ac:dyDescent="0.25">
      <c r="A13342"/>
    </row>
    <row r="13343" spans="1:1" x14ac:dyDescent="0.25">
      <c r="A13343"/>
    </row>
    <row r="13344" spans="1:1" x14ac:dyDescent="0.25">
      <c r="A13344"/>
    </row>
    <row r="13345" spans="1:1" x14ac:dyDescent="0.25">
      <c r="A13345"/>
    </row>
    <row r="13346" spans="1:1" x14ac:dyDescent="0.25">
      <c r="A13346"/>
    </row>
    <row r="13347" spans="1:1" x14ac:dyDescent="0.25">
      <c r="A13347"/>
    </row>
    <row r="13348" spans="1:1" x14ac:dyDescent="0.25">
      <c r="A13348"/>
    </row>
    <row r="13349" spans="1:1" x14ac:dyDescent="0.25">
      <c r="A13349"/>
    </row>
    <row r="13350" spans="1:1" x14ac:dyDescent="0.25">
      <c r="A13350"/>
    </row>
    <row r="13351" spans="1:1" x14ac:dyDescent="0.25">
      <c r="A13351"/>
    </row>
    <row r="13352" spans="1:1" x14ac:dyDescent="0.25">
      <c r="A13352"/>
    </row>
    <row r="13353" spans="1:1" x14ac:dyDescent="0.25">
      <c r="A13353"/>
    </row>
    <row r="13354" spans="1:1" x14ac:dyDescent="0.25">
      <c r="A13354"/>
    </row>
    <row r="13355" spans="1:1" x14ac:dyDescent="0.25">
      <c r="A13355"/>
    </row>
    <row r="13356" spans="1:1" x14ac:dyDescent="0.25">
      <c r="A13356"/>
    </row>
    <row r="13357" spans="1:1" x14ac:dyDescent="0.25">
      <c r="A13357"/>
    </row>
    <row r="13358" spans="1:1" x14ac:dyDescent="0.25">
      <c r="A13358"/>
    </row>
    <row r="13359" spans="1:1" x14ac:dyDescent="0.25">
      <c r="A13359"/>
    </row>
    <row r="13360" spans="1:1" x14ac:dyDescent="0.25">
      <c r="A13360"/>
    </row>
    <row r="13361" spans="1:1" x14ac:dyDescent="0.25">
      <c r="A13361"/>
    </row>
    <row r="13362" spans="1:1" x14ac:dyDescent="0.25">
      <c r="A13362"/>
    </row>
    <row r="13363" spans="1:1" x14ac:dyDescent="0.25">
      <c r="A13363"/>
    </row>
    <row r="13364" spans="1:1" x14ac:dyDescent="0.25">
      <c r="A13364"/>
    </row>
    <row r="13365" spans="1:1" x14ac:dyDescent="0.25">
      <c r="A13365"/>
    </row>
    <row r="13366" spans="1:1" x14ac:dyDescent="0.25">
      <c r="A13366"/>
    </row>
    <row r="13367" spans="1:1" x14ac:dyDescent="0.25">
      <c r="A13367"/>
    </row>
    <row r="13368" spans="1:1" x14ac:dyDescent="0.25">
      <c r="A13368"/>
    </row>
    <row r="13369" spans="1:1" x14ac:dyDescent="0.25">
      <c r="A13369"/>
    </row>
    <row r="13370" spans="1:1" x14ac:dyDescent="0.25">
      <c r="A13370"/>
    </row>
    <row r="13371" spans="1:1" x14ac:dyDescent="0.25">
      <c r="A13371"/>
    </row>
    <row r="13372" spans="1:1" x14ac:dyDescent="0.25">
      <c r="A13372"/>
    </row>
    <row r="13373" spans="1:1" x14ac:dyDescent="0.25">
      <c r="A13373"/>
    </row>
    <row r="13374" spans="1:1" x14ac:dyDescent="0.25">
      <c r="A13374"/>
    </row>
    <row r="13375" spans="1:1" x14ac:dyDescent="0.25">
      <c r="A13375"/>
    </row>
    <row r="13376" spans="1:1" x14ac:dyDescent="0.25">
      <c r="A13376"/>
    </row>
    <row r="13377" spans="1:1" x14ac:dyDescent="0.25">
      <c r="A13377"/>
    </row>
    <row r="13378" spans="1:1" x14ac:dyDescent="0.25">
      <c r="A13378"/>
    </row>
    <row r="13379" spans="1:1" x14ac:dyDescent="0.25">
      <c r="A13379"/>
    </row>
    <row r="13380" spans="1:1" x14ac:dyDescent="0.25">
      <c r="A13380"/>
    </row>
    <row r="13381" spans="1:1" x14ac:dyDescent="0.25">
      <c r="A13381"/>
    </row>
    <row r="13382" spans="1:1" x14ac:dyDescent="0.25">
      <c r="A13382"/>
    </row>
    <row r="13383" spans="1:1" x14ac:dyDescent="0.25">
      <c r="A13383"/>
    </row>
    <row r="13384" spans="1:1" x14ac:dyDescent="0.25">
      <c r="A13384"/>
    </row>
    <row r="13385" spans="1:1" x14ac:dyDescent="0.25">
      <c r="A13385"/>
    </row>
    <row r="13386" spans="1:1" x14ac:dyDescent="0.25">
      <c r="A13386"/>
    </row>
    <row r="13387" spans="1:1" x14ac:dyDescent="0.25">
      <c r="A13387"/>
    </row>
    <row r="13388" spans="1:1" x14ac:dyDescent="0.25">
      <c r="A13388"/>
    </row>
    <row r="13389" spans="1:1" x14ac:dyDescent="0.25">
      <c r="A13389"/>
    </row>
    <row r="13390" spans="1:1" x14ac:dyDescent="0.25">
      <c r="A13390"/>
    </row>
    <row r="13391" spans="1:1" x14ac:dyDescent="0.25">
      <c r="A13391"/>
    </row>
    <row r="13392" spans="1:1" x14ac:dyDescent="0.25">
      <c r="A13392"/>
    </row>
    <row r="13393" spans="1:1" x14ac:dyDescent="0.25">
      <c r="A13393"/>
    </row>
    <row r="13394" spans="1:1" x14ac:dyDescent="0.25">
      <c r="A13394"/>
    </row>
    <row r="13395" spans="1:1" x14ac:dyDescent="0.25">
      <c r="A13395"/>
    </row>
    <row r="13396" spans="1:1" x14ac:dyDescent="0.25">
      <c r="A13396"/>
    </row>
    <row r="13397" spans="1:1" x14ac:dyDescent="0.25">
      <c r="A13397"/>
    </row>
    <row r="13398" spans="1:1" x14ac:dyDescent="0.25">
      <c r="A13398"/>
    </row>
    <row r="13399" spans="1:1" x14ac:dyDescent="0.25">
      <c r="A13399"/>
    </row>
    <row r="13400" spans="1:1" x14ac:dyDescent="0.25">
      <c r="A13400"/>
    </row>
    <row r="13401" spans="1:1" x14ac:dyDescent="0.25">
      <c r="A13401"/>
    </row>
    <row r="13402" spans="1:1" x14ac:dyDescent="0.25">
      <c r="A13402"/>
    </row>
    <row r="13403" spans="1:1" x14ac:dyDescent="0.25">
      <c r="A13403"/>
    </row>
    <row r="13404" spans="1:1" x14ac:dyDescent="0.25">
      <c r="A13404"/>
    </row>
    <row r="13405" spans="1:1" x14ac:dyDescent="0.25">
      <c r="A13405"/>
    </row>
    <row r="13406" spans="1:1" x14ac:dyDescent="0.25">
      <c r="A13406"/>
    </row>
    <row r="13407" spans="1:1" x14ac:dyDescent="0.25">
      <c r="A13407"/>
    </row>
    <row r="13408" spans="1:1" x14ac:dyDescent="0.25">
      <c r="A13408"/>
    </row>
    <row r="13409" spans="1:1" x14ac:dyDescent="0.25">
      <c r="A13409"/>
    </row>
    <row r="13410" spans="1:1" x14ac:dyDescent="0.25">
      <c r="A13410"/>
    </row>
    <row r="13411" spans="1:1" x14ac:dyDescent="0.25">
      <c r="A13411"/>
    </row>
    <row r="13412" spans="1:1" x14ac:dyDescent="0.25">
      <c r="A13412"/>
    </row>
    <row r="13413" spans="1:1" x14ac:dyDescent="0.25">
      <c r="A13413"/>
    </row>
    <row r="13414" spans="1:1" x14ac:dyDescent="0.25">
      <c r="A13414"/>
    </row>
    <row r="13415" spans="1:1" x14ac:dyDescent="0.25">
      <c r="A13415"/>
    </row>
    <row r="13416" spans="1:1" x14ac:dyDescent="0.25">
      <c r="A13416"/>
    </row>
    <row r="13417" spans="1:1" x14ac:dyDescent="0.25">
      <c r="A13417"/>
    </row>
    <row r="13418" spans="1:1" x14ac:dyDescent="0.25">
      <c r="A13418"/>
    </row>
    <row r="13419" spans="1:1" x14ac:dyDescent="0.25">
      <c r="A13419"/>
    </row>
    <row r="13420" spans="1:1" x14ac:dyDescent="0.25">
      <c r="A13420"/>
    </row>
    <row r="13421" spans="1:1" x14ac:dyDescent="0.25">
      <c r="A13421"/>
    </row>
    <row r="13422" spans="1:1" x14ac:dyDescent="0.25">
      <c r="A13422"/>
    </row>
    <row r="13423" spans="1:1" x14ac:dyDescent="0.25">
      <c r="A13423"/>
    </row>
    <row r="13424" spans="1:1" x14ac:dyDescent="0.25">
      <c r="A13424"/>
    </row>
    <row r="13425" spans="1:1" x14ac:dyDescent="0.25">
      <c r="A13425"/>
    </row>
    <row r="13426" spans="1:1" x14ac:dyDescent="0.25">
      <c r="A13426"/>
    </row>
    <row r="13427" spans="1:1" x14ac:dyDescent="0.25">
      <c r="A13427"/>
    </row>
    <row r="13428" spans="1:1" x14ac:dyDescent="0.25">
      <c r="A13428"/>
    </row>
    <row r="13429" spans="1:1" x14ac:dyDescent="0.25">
      <c r="A13429"/>
    </row>
    <row r="13430" spans="1:1" x14ac:dyDescent="0.25">
      <c r="A13430"/>
    </row>
    <row r="13431" spans="1:1" x14ac:dyDescent="0.25">
      <c r="A13431"/>
    </row>
    <row r="13432" spans="1:1" x14ac:dyDescent="0.25">
      <c r="A13432"/>
    </row>
    <row r="13433" spans="1:1" x14ac:dyDescent="0.25">
      <c r="A13433"/>
    </row>
    <row r="13434" spans="1:1" x14ac:dyDescent="0.25">
      <c r="A13434"/>
    </row>
    <row r="13435" spans="1:1" x14ac:dyDescent="0.25">
      <c r="A13435"/>
    </row>
    <row r="13436" spans="1:1" x14ac:dyDescent="0.25">
      <c r="A13436"/>
    </row>
    <row r="13437" spans="1:1" x14ac:dyDescent="0.25">
      <c r="A13437"/>
    </row>
    <row r="13438" spans="1:1" x14ac:dyDescent="0.25">
      <c r="A13438"/>
    </row>
    <row r="13439" spans="1:1" x14ac:dyDescent="0.25">
      <c r="A13439"/>
    </row>
    <row r="13440" spans="1:1" x14ac:dyDescent="0.25">
      <c r="A13440"/>
    </row>
    <row r="13441" spans="1:1" x14ac:dyDescent="0.25">
      <c r="A13441"/>
    </row>
    <row r="13442" spans="1:1" x14ac:dyDescent="0.25">
      <c r="A13442"/>
    </row>
    <row r="13443" spans="1:1" x14ac:dyDescent="0.25">
      <c r="A13443"/>
    </row>
    <row r="13444" spans="1:1" x14ac:dyDescent="0.25">
      <c r="A13444"/>
    </row>
    <row r="13445" spans="1:1" x14ac:dyDescent="0.25">
      <c r="A13445"/>
    </row>
    <row r="13446" spans="1:1" x14ac:dyDescent="0.25">
      <c r="A13446"/>
    </row>
    <row r="13447" spans="1:1" x14ac:dyDescent="0.25">
      <c r="A13447"/>
    </row>
    <row r="13448" spans="1:1" x14ac:dyDescent="0.25">
      <c r="A13448"/>
    </row>
    <row r="13449" spans="1:1" x14ac:dyDescent="0.25">
      <c r="A13449"/>
    </row>
    <row r="13450" spans="1:1" x14ac:dyDescent="0.25">
      <c r="A13450"/>
    </row>
    <row r="13451" spans="1:1" x14ac:dyDescent="0.25">
      <c r="A13451"/>
    </row>
    <row r="13452" spans="1:1" x14ac:dyDescent="0.25">
      <c r="A13452"/>
    </row>
    <row r="13453" spans="1:1" x14ac:dyDescent="0.25">
      <c r="A13453"/>
    </row>
    <row r="13454" spans="1:1" x14ac:dyDescent="0.25">
      <c r="A13454"/>
    </row>
    <row r="13455" spans="1:1" x14ac:dyDescent="0.25">
      <c r="A13455"/>
    </row>
    <row r="13456" spans="1:1" x14ac:dyDescent="0.25">
      <c r="A13456"/>
    </row>
    <row r="13457" spans="1:1" x14ac:dyDescent="0.25">
      <c r="A13457"/>
    </row>
    <row r="13458" spans="1:1" x14ac:dyDescent="0.25">
      <c r="A13458"/>
    </row>
    <row r="13459" spans="1:1" x14ac:dyDescent="0.25">
      <c r="A13459"/>
    </row>
    <row r="13460" spans="1:1" x14ac:dyDescent="0.25">
      <c r="A13460"/>
    </row>
    <row r="13461" spans="1:1" x14ac:dyDescent="0.25">
      <c r="A13461"/>
    </row>
    <row r="13462" spans="1:1" x14ac:dyDescent="0.25">
      <c r="A13462"/>
    </row>
    <row r="13463" spans="1:1" x14ac:dyDescent="0.25">
      <c r="A13463"/>
    </row>
    <row r="13464" spans="1:1" x14ac:dyDescent="0.25">
      <c r="A13464"/>
    </row>
    <row r="13465" spans="1:1" x14ac:dyDescent="0.25">
      <c r="A13465"/>
    </row>
    <row r="13466" spans="1:1" x14ac:dyDescent="0.25">
      <c r="A13466"/>
    </row>
    <row r="13467" spans="1:1" x14ac:dyDescent="0.25">
      <c r="A13467"/>
    </row>
    <row r="13468" spans="1:1" x14ac:dyDescent="0.25">
      <c r="A13468"/>
    </row>
    <row r="13469" spans="1:1" x14ac:dyDescent="0.25">
      <c r="A13469"/>
    </row>
    <row r="13470" spans="1:1" x14ac:dyDescent="0.25">
      <c r="A13470"/>
    </row>
    <row r="13471" spans="1:1" x14ac:dyDescent="0.25">
      <c r="A13471"/>
    </row>
    <row r="13472" spans="1:1" x14ac:dyDescent="0.25">
      <c r="A13472"/>
    </row>
    <row r="13473" spans="1:1" x14ac:dyDescent="0.25">
      <c r="A13473"/>
    </row>
    <row r="13474" spans="1:1" x14ac:dyDescent="0.25">
      <c r="A13474"/>
    </row>
    <row r="13475" spans="1:1" x14ac:dyDescent="0.25">
      <c r="A13475"/>
    </row>
    <row r="13476" spans="1:1" x14ac:dyDescent="0.25">
      <c r="A13476"/>
    </row>
    <row r="13477" spans="1:1" x14ac:dyDescent="0.25">
      <c r="A13477"/>
    </row>
    <row r="13478" spans="1:1" x14ac:dyDescent="0.25">
      <c r="A13478"/>
    </row>
    <row r="13479" spans="1:1" x14ac:dyDescent="0.25">
      <c r="A13479"/>
    </row>
    <row r="13480" spans="1:1" x14ac:dyDescent="0.25">
      <c r="A13480"/>
    </row>
    <row r="13481" spans="1:1" x14ac:dyDescent="0.25">
      <c r="A13481"/>
    </row>
    <row r="13482" spans="1:1" x14ac:dyDescent="0.25">
      <c r="A13482"/>
    </row>
    <row r="13483" spans="1:1" x14ac:dyDescent="0.25">
      <c r="A13483"/>
    </row>
    <row r="13484" spans="1:1" x14ac:dyDescent="0.25">
      <c r="A13484"/>
    </row>
    <row r="13485" spans="1:1" x14ac:dyDescent="0.25">
      <c r="A13485"/>
    </row>
    <row r="13486" spans="1:1" x14ac:dyDescent="0.25">
      <c r="A13486"/>
    </row>
    <row r="13487" spans="1:1" x14ac:dyDescent="0.25">
      <c r="A13487"/>
    </row>
    <row r="13488" spans="1:1" x14ac:dyDescent="0.25">
      <c r="A13488"/>
    </row>
    <row r="13489" spans="1:1" x14ac:dyDescent="0.25">
      <c r="A13489"/>
    </row>
    <row r="13490" spans="1:1" x14ac:dyDescent="0.25">
      <c r="A13490"/>
    </row>
    <row r="13491" spans="1:1" x14ac:dyDescent="0.25">
      <c r="A13491"/>
    </row>
    <row r="13492" spans="1:1" x14ac:dyDescent="0.25">
      <c r="A13492"/>
    </row>
    <row r="13493" spans="1:1" x14ac:dyDescent="0.25">
      <c r="A13493"/>
    </row>
    <row r="13494" spans="1:1" x14ac:dyDescent="0.25">
      <c r="A13494"/>
    </row>
    <row r="13495" spans="1:1" x14ac:dyDescent="0.25">
      <c r="A13495"/>
    </row>
    <row r="13496" spans="1:1" x14ac:dyDescent="0.25">
      <c r="A13496"/>
    </row>
    <row r="13497" spans="1:1" x14ac:dyDescent="0.25">
      <c r="A13497"/>
    </row>
    <row r="13498" spans="1:1" x14ac:dyDescent="0.25">
      <c r="A13498"/>
    </row>
    <row r="13499" spans="1:1" x14ac:dyDescent="0.25">
      <c r="A13499"/>
    </row>
    <row r="13500" spans="1:1" x14ac:dyDescent="0.25">
      <c r="A13500"/>
    </row>
    <row r="13501" spans="1:1" x14ac:dyDescent="0.25">
      <c r="A13501"/>
    </row>
    <row r="13502" spans="1:1" x14ac:dyDescent="0.25">
      <c r="A13502"/>
    </row>
    <row r="13503" spans="1:1" x14ac:dyDescent="0.25">
      <c r="A13503"/>
    </row>
    <row r="13504" spans="1:1" x14ac:dyDescent="0.25">
      <c r="A13504"/>
    </row>
    <row r="13505" spans="1:1" x14ac:dyDescent="0.25">
      <c r="A13505"/>
    </row>
    <row r="13506" spans="1:1" x14ac:dyDescent="0.25">
      <c r="A13506"/>
    </row>
    <row r="13507" spans="1:1" x14ac:dyDescent="0.25">
      <c r="A13507"/>
    </row>
    <row r="13508" spans="1:1" x14ac:dyDescent="0.25">
      <c r="A13508"/>
    </row>
    <row r="13509" spans="1:1" x14ac:dyDescent="0.25">
      <c r="A13509"/>
    </row>
    <row r="13510" spans="1:1" x14ac:dyDescent="0.25">
      <c r="A13510"/>
    </row>
    <row r="13511" spans="1:1" x14ac:dyDescent="0.25">
      <c r="A13511"/>
    </row>
    <row r="13512" spans="1:1" x14ac:dyDescent="0.25">
      <c r="A13512"/>
    </row>
    <row r="13513" spans="1:1" x14ac:dyDescent="0.25">
      <c r="A13513"/>
    </row>
    <row r="13514" spans="1:1" x14ac:dyDescent="0.25">
      <c r="A13514"/>
    </row>
    <row r="13515" spans="1:1" x14ac:dyDescent="0.25">
      <c r="A13515"/>
    </row>
    <row r="13516" spans="1:1" x14ac:dyDescent="0.25">
      <c r="A13516"/>
    </row>
    <row r="13517" spans="1:1" x14ac:dyDescent="0.25">
      <c r="A13517"/>
    </row>
    <row r="13518" spans="1:1" x14ac:dyDescent="0.25">
      <c r="A13518"/>
    </row>
    <row r="13519" spans="1:1" x14ac:dyDescent="0.25">
      <c r="A13519"/>
    </row>
    <row r="13520" spans="1:1" x14ac:dyDescent="0.25">
      <c r="A13520"/>
    </row>
    <row r="13521" spans="1:1" x14ac:dyDescent="0.25">
      <c r="A13521"/>
    </row>
    <row r="13522" spans="1:1" x14ac:dyDescent="0.25">
      <c r="A13522"/>
    </row>
    <row r="13523" spans="1:1" x14ac:dyDescent="0.25">
      <c r="A13523"/>
    </row>
    <row r="13524" spans="1:1" x14ac:dyDescent="0.25">
      <c r="A13524"/>
    </row>
    <row r="13525" spans="1:1" x14ac:dyDescent="0.25">
      <c r="A13525"/>
    </row>
    <row r="13526" spans="1:1" x14ac:dyDescent="0.25">
      <c r="A13526"/>
    </row>
    <row r="13527" spans="1:1" x14ac:dyDescent="0.25">
      <c r="A13527"/>
    </row>
    <row r="13528" spans="1:1" x14ac:dyDescent="0.25">
      <c r="A13528"/>
    </row>
    <row r="13529" spans="1:1" x14ac:dyDescent="0.25">
      <c r="A13529"/>
    </row>
    <row r="13530" spans="1:1" x14ac:dyDescent="0.25">
      <c r="A13530"/>
    </row>
    <row r="13531" spans="1:1" x14ac:dyDescent="0.25">
      <c r="A13531"/>
    </row>
    <row r="13532" spans="1:1" x14ac:dyDescent="0.25">
      <c r="A13532"/>
    </row>
    <row r="13533" spans="1:1" x14ac:dyDescent="0.25">
      <c r="A13533"/>
    </row>
    <row r="13534" spans="1:1" x14ac:dyDescent="0.25">
      <c r="A13534"/>
    </row>
    <row r="13535" spans="1:1" x14ac:dyDescent="0.25">
      <c r="A13535"/>
    </row>
    <row r="13536" spans="1:1" x14ac:dyDescent="0.25">
      <c r="A13536"/>
    </row>
    <row r="13537" spans="1:1" x14ac:dyDescent="0.25">
      <c r="A13537"/>
    </row>
    <row r="13538" spans="1:1" x14ac:dyDescent="0.25">
      <c r="A13538"/>
    </row>
    <row r="13539" spans="1:1" x14ac:dyDescent="0.25">
      <c r="A13539"/>
    </row>
    <row r="13540" spans="1:1" x14ac:dyDescent="0.25">
      <c r="A13540"/>
    </row>
    <row r="13541" spans="1:1" x14ac:dyDescent="0.25">
      <c r="A13541"/>
    </row>
    <row r="13542" spans="1:1" x14ac:dyDescent="0.25">
      <c r="A13542"/>
    </row>
    <row r="13543" spans="1:1" x14ac:dyDescent="0.25">
      <c r="A13543"/>
    </row>
    <row r="13544" spans="1:1" x14ac:dyDescent="0.25">
      <c r="A13544"/>
    </row>
    <row r="13545" spans="1:1" x14ac:dyDescent="0.25">
      <c r="A13545"/>
    </row>
    <row r="13546" spans="1:1" x14ac:dyDescent="0.25">
      <c r="A13546"/>
    </row>
    <row r="13547" spans="1:1" x14ac:dyDescent="0.25">
      <c r="A13547"/>
    </row>
    <row r="13548" spans="1:1" x14ac:dyDescent="0.25">
      <c r="A13548"/>
    </row>
    <row r="13549" spans="1:1" x14ac:dyDescent="0.25">
      <c r="A13549"/>
    </row>
    <row r="13550" spans="1:1" x14ac:dyDescent="0.25">
      <c r="A13550"/>
    </row>
    <row r="13551" spans="1:1" x14ac:dyDescent="0.25">
      <c r="A13551"/>
    </row>
    <row r="13552" spans="1:1" x14ac:dyDescent="0.25">
      <c r="A13552"/>
    </row>
    <row r="13553" spans="1:1" x14ac:dyDescent="0.25">
      <c r="A13553"/>
    </row>
    <row r="13554" spans="1:1" x14ac:dyDescent="0.25">
      <c r="A13554"/>
    </row>
    <row r="13555" spans="1:1" x14ac:dyDescent="0.25">
      <c r="A13555"/>
    </row>
    <row r="13556" spans="1:1" x14ac:dyDescent="0.25">
      <c r="A13556"/>
    </row>
    <row r="13557" spans="1:1" x14ac:dyDescent="0.25">
      <c r="A13557"/>
    </row>
    <row r="13558" spans="1:1" x14ac:dyDescent="0.25">
      <c r="A13558"/>
    </row>
    <row r="13559" spans="1:1" x14ac:dyDescent="0.25">
      <c r="A13559"/>
    </row>
    <row r="13560" spans="1:1" x14ac:dyDescent="0.25">
      <c r="A13560"/>
    </row>
    <row r="13561" spans="1:1" x14ac:dyDescent="0.25">
      <c r="A13561"/>
    </row>
    <row r="13562" spans="1:1" x14ac:dyDescent="0.25">
      <c r="A13562"/>
    </row>
    <row r="13563" spans="1:1" x14ac:dyDescent="0.25">
      <c r="A13563"/>
    </row>
    <row r="13564" spans="1:1" x14ac:dyDescent="0.25">
      <c r="A13564"/>
    </row>
    <row r="13565" spans="1:1" x14ac:dyDescent="0.25">
      <c r="A13565"/>
    </row>
    <row r="13566" spans="1:1" x14ac:dyDescent="0.25">
      <c r="A13566"/>
    </row>
    <row r="13567" spans="1:1" x14ac:dyDescent="0.25">
      <c r="A13567"/>
    </row>
    <row r="13568" spans="1:1" x14ac:dyDescent="0.25">
      <c r="A13568"/>
    </row>
    <row r="13569" spans="1:1" x14ac:dyDescent="0.25">
      <c r="A13569"/>
    </row>
    <row r="13570" spans="1:1" x14ac:dyDescent="0.25">
      <c r="A13570"/>
    </row>
    <row r="13571" spans="1:1" x14ac:dyDescent="0.25">
      <c r="A13571"/>
    </row>
    <row r="13572" spans="1:1" x14ac:dyDescent="0.25">
      <c r="A13572"/>
    </row>
    <row r="13573" spans="1:1" x14ac:dyDescent="0.25">
      <c r="A13573"/>
    </row>
    <row r="13574" spans="1:1" x14ac:dyDescent="0.25">
      <c r="A13574"/>
    </row>
    <row r="13575" spans="1:1" x14ac:dyDescent="0.25">
      <c r="A13575"/>
    </row>
    <row r="13576" spans="1:1" x14ac:dyDescent="0.25">
      <c r="A13576"/>
    </row>
    <row r="13577" spans="1:1" x14ac:dyDescent="0.25">
      <c r="A13577"/>
    </row>
    <row r="13578" spans="1:1" x14ac:dyDescent="0.25">
      <c r="A13578"/>
    </row>
    <row r="13579" spans="1:1" x14ac:dyDescent="0.25">
      <c r="A13579"/>
    </row>
    <row r="13580" spans="1:1" x14ac:dyDescent="0.25">
      <c r="A13580"/>
    </row>
    <row r="13581" spans="1:1" x14ac:dyDescent="0.25">
      <c r="A13581"/>
    </row>
    <row r="13582" spans="1:1" x14ac:dyDescent="0.25">
      <c r="A13582"/>
    </row>
    <row r="13583" spans="1:1" x14ac:dyDescent="0.25">
      <c r="A13583"/>
    </row>
    <row r="13584" spans="1:1" x14ac:dyDescent="0.25">
      <c r="A13584"/>
    </row>
    <row r="13585" spans="1:1" x14ac:dyDescent="0.25">
      <c r="A13585"/>
    </row>
    <row r="13586" spans="1:1" x14ac:dyDescent="0.25">
      <c r="A13586"/>
    </row>
    <row r="13587" spans="1:1" x14ac:dyDescent="0.25">
      <c r="A13587"/>
    </row>
    <row r="13588" spans="1:1" x14ac:dyDescent="0.25">
      <c r="A13588"/>
    </row>
    <row r="13589" spans="1:1" x14ac:dyDescent="0.25">
      <c r="A13589"/>
    </row>
    <row r="13590" spans="1:1" x14ac:dyDescent="0.25">
      <c r="A13590"/>
    </row>
    <row r="13591" spans="1:1" x14ac:dyDescent="0.25">
      <c r="A13591"/>
    </row>
    <row r="13592" spans="1:1" x14ac:dyDescent="0.25">
      <c r="A13592"/>
    </row>
    <row r="13593" spans="1:1" x14ac:dyDescent="0.25">
      <c r="A13593"/>
    </row>
    <row r="13594" spans="1:1" x14ac:dyDescent="0.25">
      <c r="A13594"/>
    </row>
    <row r="13595" spans="1:1" x14ac:dyDescent="0.25">
      <c r="A13595"/>
    </row>
    <row r="13596" spans="1:1" x14ac:dyDescent="0.25">
      <c r="A13596"/>
    </row>
    <row r="13597" spans="1:1" x14ac:dyDescent="0.25">
      <c r="A13597"/>
    </row>
    <row r="13598" spans="1:1" x14ac:dyDescent="0.25">
      <c r="A13598"/>
    </row>
    <row r="13599" spans="1:1" x14ac:dyDescent="0.25">
      <c r="A13599"/>
    </row>
    <row r="13600" spans="1:1" x14ac:dyDescent="0.25">
      <c r="A13600"/>
    </row>
    <row r="13601" spans="1:1" x14ac:dyDescent="0.25">
      <c r="A13601"/>
    </row>
    <row r="13602" spans="1:1" x14ac:dyDescent="0.25">
      <c r="A13602"/>
    </row>
    <row r="13603" spans="1:1" x14ac:dyDescent="0.25">
      <c r="A13603"/>
    </row>
    <row r="13604" spans="1:1" x14ac:dyDescent="0.25">
      <c r="A13604"/>
    </row>
    <row r="13605" spans="1:1" x14ac:dyDescent="0.25">
      <c r="A13605"/>
    </row>
    <row r="13606" spans="1:1" x14ac:dyDescent="0.25">
      <c r="A13606"/>
    </row>
    <row r="13607" spans="1:1" x14ac:dyDescent="0.25">
      <c r="A13607"/>
    </row>
    <row r="13608" spans="1:1" x14ac:dyDescent="0.25">
      <c r="A13608"/>
    </row>
    <row r="13609" spans="1:1" x14ac:dyDescent="0.25">
      <c r="A13609"/>
    </row>
    <row r="13610" spans="1:1" x14ac:dyDescent="0.25">
      <c r="A13610"/>
    </row>
    <row r="13611" spans="1:1" x14ac:dyDescent="0.25">
      <c r="A13611"/>
    </row>
    <row r="13612" spans="1:1" x14ac:dyDescent="0.25">
      <c r="A13612"/>
    </row>
    <row r="13613" spans="1:1" x14ac:dyDescent="0.25">
      <c r="A13613"/>
    </row>
    <row r="13614" spans="1:1" x14ac:dyDescent="0.25">
      <c r="A13614"/>
    </row>
    <row r="13615" spans="1:1" x14ac:dyDescent="0.25">
      <c r="A13615"/>
    </row>
    <row r="13616" spans="1:1" x14ac:dyDescent="0.25">
      <c r="A13616"/>
    </row>
    <row r="13617" spans="1:1" x14ac:dyDescent="0.25">
      <c r="A13617"/>
    </row>
    <row r="13618" spans="1:1" x14ac:dyDescent="0.25">
      <c r="A13618"/>
    </row>
    <row r="13619" spans="1:1" x14ac:dyDescent="0.25">
      <c r="A13619"/>
    </row>
    <row r="13620" spans="1:1" x14ac:dyDescent="0.25">
      <c r="A13620"/>
    </row>
    <row r="13621" spans="1:1" x14ac:dyDescent="0.25">
      <c r="A13621"/>
    </row>
    <row r="13622" spans="1:1" x14ac:dyDescent="0.25">
      <c r="A13622"/>
    </row>
    <row r="13623" spans="1:1" x14ac:dyDescent="0.25">
      <c r="A13623"/>
    </row>
    <row r="13624" spans="1:1" x14ac:dyDescent="0.25">
      <c r="A13624"/>
    </row>
    <row r="13625" spans="1:1" x14ac:dyDescent="0.25">
      <c r="A13625"/>
    </row>
    <row r="13626" spans="1:1" x14ac:dyDescent="0.25">
      <c r="A13626"/>
    </row>
    <row r="13627" spans="1:1" x14ac:dyDescent="0.25">
      <c r="A13627"/>
    </row>
    <row r="13628" spans="1:1" x14ac:dyDescent="0.25">
      <c r="A13628"/>
    </row>
    <row r="13629" spans="1:1" x14ac:dyDescent="0.25">
      <c r="A13629"/>
    </row>
    <row r="13630" spans="1:1" x14ac:dyDescent="0.25">
      <c r="A13630"/>
    </row>
    <row r="13631" spans="1:1" x14ac:dyDescent="0.25">
      <c r="A13631"/>
    </row>
    <row r="13632" spans="1:1" x14ac:dyDescent="0.25">
      <c r="A13632"/>
    </row>
    <row r="13633" spans="1:1" x14ac:dyDescent="0.25">
      <c r="A13633"/>
    </row>
    <row r="13634" spans="1:1" x14ac:dyDescent="0.25">
      <c r="A13634"/>
    </row>
    <row r="13635" spans="1:1" x14ac:dyDescent="0.25">
      <c r="A13635"/>
    </row>
    <row r="13636" spans="1:1" x14ac:dyDescent="0.25">
      <c r="A13636"/>
    </row>
    <row r="13637" spans="1:1" x14ac:dyDescent="0.25">
      <c r="A13637"/>
    </row>
    <row r="13638" spans="1:1" x14ac:dyDescent="0.25">
      <c r="A13638"/>
    </row>
    <row r="13639" spans="1:1" x14ac:dyDescent="0.25">
      <c r="A13639"/>
    </row>
    <row r="13640" spans="1:1" x14ac:dyDescent="0.25">
      <c r="A13640"/>
    </row>
    <row r="13641" spans="1:1" x14ac:dyDescent="0.25">
      <c r="A13641"/>
    </row>
    <row r="13642" spans="1:1" x14ac:dyDescent="0.25">
      <c r="A13642"/>
    </row>
    <row r="13643" spans="1:1" x14ac:dyDescent="0.25">
      <c r="A13643"/>
    </row>
    <row r="13644" spans="1:1" x14ac:dyDescent="0.25">
      <c r="A13644"/>
    </row>
    <row r="13645" spans="1:1" x14ac:dyDescent="0.25">
      <c r="A13645"/>
    </row>
    <row r="13646" spans="1:1" x14ac:dyDescent="0.25">
      <c r="A13646"/>
    </row>
    <row r="13647" spans="1:1" x14ac:dyDescent="0.25">
      <c r="A13647"/>
    </row>
    <row r="13648" spans="1:1" x14ac:dyDescent="0.25">
      <c r="A13648"/>
    </row>
    <row r="13649" spans="1:1" x14ac:dyDescent="0.25">
      <c r="A13649"/>
    </row>
    <row r="13650" spans="1:1" x14ac:dyDescent="0.25">
      <c r="A13650"/>
    </row>
    <row r="13651" spans="1:1" x14ac:dyDescent="0.25">
      <c r="A13651"/>
    </row>
    <row r="13652" spans="1:1" x14ac:dyDescent="0.25">
      <c r="A13652"/>
    </row>
    <row r="13653" spans="1:1" x14ac:dyDescent="0.25">
      <c r="A13653"/>
    </row>
    <row r="13654" spans="1:1" x14ac:dyDescent="0.25">
      <c r="A13654"/>
    </row>
    <row r="13655" spans="1:1" x14ac:dyDescent="0.25">
      <c r="A13655"/>
    </row>
    <row r="13656" spans="1:1" x14ac:dyDescent="0.25">
      <c r="A13656"/>
    </row>
    <row r="13657" spans="1:1" x14ac:dyDescent="0.25">
      <c r="A13657"/>
    </row>
    <row r="13658" spans="1:1" x14ac:dyDescent="0.25">
      <c r="A13658"/>
    </row>
    <row r="13659" spans="1:1" x14ac:dyDescent="0.25">
      <c r="A13659"/>
    </row>
    <row r="13660" spans="1:1" x14ac:dyDescent="0.25">
      <c r="A13660"/>
    </row>
    <row r="13661" spans="1:1" x14ac:dyDescent="0.25">
      <c r="A13661"/>
    </row>
    <row r="13662" spans="1:1" x14ac:dyDescent="0.25">
      <c r="A13662"/>
    </row>
    <row r="13663" spans="1:1" x14ac:dyDescent="0.25">
      <c r="A13663"/>
    </row>
    <row r="13664" spans="1:1" x14ac:dyDescent="0.25">
      <c r="A13664"/>
    </row>
    <row r="13665" spans="1:1" x14ac:dyDescent="0.25">
      <c r="A13665"/>
    </row>
    <row r="13666" spans="1:1" x14ac:dyDescent="0.25">
      <c r="A13666"/>
    </row>
    <row r="13667" spans="1:1" x14ac:dyDescent="0.25">
      <c r="A13667"/>
    </row>
    <row r="13668" spans="1:1" x14ac:dyDescent="0.25">
      <c r="A13668"/>
    </row>
    <row r="13669" spans="1:1" x14ac:dyDescent="0.25">
      <c r="A13669"/>
    </row>
    <row r="13670" spans="1:1" x14ac:dyDescent="0.25">
      <c r="A13670"/>
    </row>
    <row r="13671" spans="1:1" x14ac:dyDescent="0.25">
      <c r="A13671"/>
    </row>
    <row r="13672" spans="1:1" x14ac:dyDescent="0.25">
      <c r="A13672"/>
    </row>
    <row r="13673" spans="1:1" x14ac:dyDescent="0.25">
      <c r="A13673"/>
    </row>
    <row r="13674" spans="1:1" x14ac:dyDescent="0.25">
      <c r="A13674"/>
    </row>
    <row r="13675" spans="1:1" x14ac:dyDescent="0.25">
      <c r="A13675"/>
    </row>
    <row r="13676" spans="1:1" x14ac:dyDescent="0.25">
      <c r="A13676"/>
    </row>
    <row r="13677" spans="1:1" x14ac:dyDescent="0.25">
      <c r="A13677"/>
    </row>
    <row r="13678" spans="1:1" x14ac:dyDescent="0.25">
      <c r="A13678"/>
    </row>
    <row r="13679" spans="1:1" x14ac:dyDescent="0.25">
      <c r="A13679"/>
    </row>
    <row r="13680" spans="1:1" x14ac:dyDescent="0.25">
      <c r="A13680"/>
    </row>
    <row r="13681" spans="1:1" x14ac:dyDescent="0.25">
      <c r="A13681"/>
    </row>
    <row r="13682" spans="1:1" x14ac:dyDescent="0.25">
      <c r="A13682"/>
    </row>
    <row r="13683" spans="1:1" x14ac:dyDescent="0.25">
      <c r="A13683"/>
    </row>
    <row r="13684" spans="1:1" x14ac:dyDescent="0.25">
      <c r="A13684"/>
    </row>
    <row r="13685" spans="1:1" x14ac:dyDescent="0.25">
      <c r="A13685"/>
    </row>
    <row r="13686" spans="1:1" x14ac:dyDescent="0.25">
      <c r="A13686"/>
    </row>
    <row r="13687" spans="1:1" x14ac:dyDescent="0.25">
      <c r="A13687"/>
    </row>
    <row r="13688" spans="1:1" x14ac:dyDescent="0.25">
      <c r="A13688"/>
    </row>
    <row r="13689" spans="1:1" x14ac:dyDescent="0.25">
      <c r="A13689"/>
    </row>
    <row r="13690" spans="1:1" x14ac:dyDescent="0.25">
      <c r="A13690"/>
    </row>
    <row r="13691" spans="1:1" x14ac:dyDescent="0.25">
      <c r="A13691"/>
    </row>
    <row r="13692" spans="1:1" x14ac:dyDescent="0.25">
      <c r="A13692"/>
    </row>
    <row r="13693" spans="1:1" x14ac:dyDescent="0.25">
      <c r="A13693"/>
    </row>
    <row r="13694" spans="1:1" x14ac:dyDescent="0.25">
      <c r="A13694"/>
    </row>
    <row r="13695" spans="1:1" x14ac:dyDescent="0.25">
      <c r="A13695"/>
    </row>
    <row r="13696" spans="1:1" x14ac:dyDescent="0.25">
      <c r="A13696"/>
    </row>
    <row r="13697" spans="1:1" x14ac:dyDescent="0.25">
      <c r="A13697"/>
    </row>
    <row r="13698" spans="1:1" x14ac:dyDescent="0.25">
      <c r="A13698"/>
    </row>
    <row r="13699" spans="1:1" x14ac:dyDescent="0.25">
      <c r="A13699"/>
    </row>
    <row r="13700" spans="1:1" x14ac:dyDescent="0.25">
      <c r="A13700"/>
    </row>
    <row r="13701" spans="1:1" x14ac:dyDescent="0.25">
      <c r="A13701"/>
    </row>
    <row r="13702" spans="1:1" x14ac:dyDescent="0.25">
      <c r="A13702"/>
    </row>
    <row r="13703" spans="1:1" x14ac:dyDescent="0.25">
      <c r="A13703"/>
    </row>
    <row r="13704" spans="1:1" x14ac:dyDescent="0.25">
      <c r="A13704"/>
    </row>
    <row r="13705" spans="1:1" x14ac:dyDescent="0.25">
      <c r="A13705"/>
    </row>
    <row r="13706" spans="1:1" x14ac:dyDescent="0.25">
      <c r="A13706"/>
    </row>
    <row r="13707" spans="1:1" x14ac:dyDescent="0.25">
      <c r="A13707"/>
    </row>
    <row r="13708" spans="1:1" x14ac:dyDescent="0.25">
      <c r="A13708"/>
    </row>
    <row r="13709" spans="1:1" x14ac:dyDescent="0.25">
      <c r="A13709"/>
    </row>
    <row r="13710" spans="1:1" x14ac:dyDescent="0.25">
      <c r="A13710"/>
    </row>
    <row r="13711" spans="1:1" x14ac:dyDescent="0.25">
      <c r="A13711"/>
    </row>
    <row r="13712" spans="1:1" x14ac:dyDescent="0.25">
      <c r="A13712"/>
    </row>
    <row r="13713" spans="1:1" x14ac:dyDescent="0.25">
      <c r="A13713"/>
    </row>
    <row r="13714" spans="1:1" x14ac:dyDescent="0.25">
      <c r="A13714"/>
    </row>
    <row r="13715" spans="1:1" x14ac:dyDescent="0.25">
      <c r="A13715"/>
    </row>
    <row r="13716" spans="1:1" x14ac:dyDescent="0.25">
      <c r="A13716"/>
    </row>
    <row r="13717" spans="1:1" x14ac:dyDescent="0.25">
      <c r="A13717"/>
    </row>
    <row r="13718" spans="1:1" x14ac:dyDescent="0.25">
      <c r="A13718"/>
    </row>
    <row r="13719" spans="1:1" x14ac:dyDescent="0.25">
      <c r="A13719"/>
    </row>
    <row r="13720" spans="1:1" x14ac:dyDescent="0.25">
      <c r="A13720"/>
    </row>
    <row r="13721" spans="1:1" x14ac:dyDescent="0.25">
      <c r="A13721"/>
    </row>
    <row r="13722" spans="1:1" x14ac:dyDescent="0.25">
      <c r="A13722"/>
    </row>
    <row r="13723" spans="1:1" x14ac:dyDescent="0.25">
      <c r="A13723"/>
    </row>
    <row r="13724" spans="1:1" x14ac:dyDescent="0.25">
      <c r="A13724"/>
    </row>
    <row r="13725" spans="1:1" x14ac:dyDescent="0.25">
      <c r="A13725"/>
    </row>
    <row r="13726" spans="1:1" x14ac:dyDescent="0.25">
      <c r="A13726"/>
    </row>
    <row r="13727" spans="1:1" x14ac:dyDescent="0.25">
      <c r="A13727"/>
    </row>
    <row r="13728" spans="1:1" x14ac:dyDescent="0.25">
      <c r="A13728"/>
    </row>
    <row r="13729" spans="1:1" x14ac:dyDescent="0.25">
      <c r="A13729"/>
    </row>
    <row r="13730" spans="1:1" x14ac:dyDescent="0.25">
      <c r="A13730"/>
    </row>
    <row r="13731" spans="1:1" x14ac:dyDescent="0.25">
      <c r="A13731"/>
    </row>
    <row r="13732" spans="1:1" x14ac:dyDescent="0.25">
      <c r="A13732"/>
    </row>
    <row r="13733" spans="1:1" x14ac:dyDescent="0.25">
      <c r="A13733"/>
    </row>
    <row r="13734" spans="1:1" x14ac:dyDescent="0.25">
      <c r="A13734"/>
    </row>
    <row r="13735" spans="1:1" x14ac:dyDescent="0.25">
      <c r="A13735"/>
    </row>
    <row r="13736" spans="1:1" x14ac:dyDescent="0.25">
      <c r="A13736"/>
    </row>
    <row r="13737" spans="1:1" x14ac:dyDescent="0.25">
      <c r="A13737"/>
    </row>
    <row r="13738" spans="1:1" x14ac:dyDescent="0.25">
      <c r="A13738"/>
    </row>
    <row r="13739" spans="1:1" x14ac:dyDescent="0.25">
      <c r="A13739"/>
    </row>
    <row r="13740" spans="1:1" x14ac:dyDescent="0.25">
      <c r="A13740"/>
    </row>
    <row r="13741" spans="1:1" x14ac:dyDescent="0.25">
      <c r="A13741"/>
    </row>
    <row r="13742" spans="1:1" x14ac:dyDescent="0.25">
      <c r="A13742"/>
    </row>
    <row r="13743" spans="1:1" x14ac:dyDescent="0.25">
      <c r="A13743"/>
    </row>
    <row r="13744" spans="1:1" x14ac:dyDescent="0.25">
      <c r="A13744"/>
    </row>
    <row r="13745" spans="1:1" x14ac:dyDescent="0.25">
      <c r="A13745"/>
    </row>
    <row r="13746" spans="1:1" x14ac:dyDescent="0.25">
      <c r="A13746"/>
    </row>
    <row r="13747" spans="1:1" x14ac:dyDescent="0.25">
      <c r="A13747"/>
    </row>
    <row r="13748" spans="1:1" x14ac:dyDescent="0.25">
      <c r="A13748"/>
    </row>
    <row r="13749" spans="1:1" x14ac:dyDescent="0.25">
      <c r="A13749"/>
    </row>
    <row r="13750" spans="1:1" x14ac:dyDescent="0.25">
      <c r="A13750"/>
    </row>
    <row r="13751" spans="1:1" x14ac:dyDescent="0.25">
      <c r="A13751"/>
    </row>
    <row r="13752" spans="1:1" x14ac:dyDescent="0.25">
      <c r="A13752"/>
    </row>
    <row r="13753" spans="1:1" x14ac:dyDescent="0.25">
      <c r="A13753"/>
    </row>
    <row r="13754" spans="1:1" x14ac:dyDescent="0.25">
      <c r="A13754"/>
    </row>
    <row r="13755" spans="1:1" x14ac:dyDescent="0.25">
      <c r="A13755"/>
    </row>
    <row r="13756" spans="1:1" x14ac:dyDescent="0.25">
      <c r="A13756"/>
    </row>
    <row r="13757" spans="1:1" x14ac:dyDescent="0.25">
      <c r="A13757"/>
    </row>
    <row r="13758" spans="1:1" x14ac:dyDescent="0.25">
      <c r="A13758"/>
    </row>
    <row r="13759" spans="1:1" x14ac:dyDescent="0.25">
      <c r="A13759"/>
    </row>
    <row r="13760" spans="1:1" x14ac:dyDescent="0.25">
      <c r="A13760"/>
    </row>
    <row r="13761" spans="1:1" x14ac:dyDescent="0.25">
      <c r="A13761"/>
    </row>
    <row r="13762" spans="1:1" x14ac:dyDescent="0.25">
      <c r="A13762"/>
    </row>
    <row r="13763" spans="1:1" x14ac:dyDescent="0.25">
      <c r="A13763"/>
    </row>
    <row r="13764" spans="1:1" x14ac:dyDescent="0.25">
      <c r="A13764"/>
    </row>
    <row r="13765" spans="1:1" x14ac:dyDescent="0.25">
      <c r="A13765"/>
    </row>
    <row r="13766" spans="1:1" x14ac:dyDescent="0.25">
      <c r="A13766"/>
    </row>
    <row r="13767" spans="1:1" x14ac:dyDescent="0.25">
      <c r="A13767"/>
    </row>
    <row r="13768" spans="1:1" x14ac:dyDescent="0.25">
      <c r="A13768"/>
    </row>
    <row r="13769" spans="1:1" x14ac:dyDescent="0.25">
      <c r="A13769"/>
    </row>
    <row r="13770" spans="1:1" x14ac:dyDescent="0.25">
      <c r="A13770"/>
    </row>
    <row r="13771" spans="1:1" x14ac:dyDescent="0.25">
      <c r="A13771"/>
    </row>
    <row r="13772" spans="1:1" x14ac:dyDescent="0.25">
      <c r="A13772"/>
    </row>
    <row r="13773" spans="1:1" x14ac:dyDescent="0.25">
      <c r="A13773"/>
    </row>
    <row r="13774" spans="1:1" x14ac:dyDescent="0.25">
      <c r="A13774"/>
    </row>
    <row r="13775" spans="1:1" x14ac:dyDescent="0.25">
      <c r="A13775"/>
    </row>
    <row r="13776" spans="1:1" x14ac:dyDescent="0.25">
      <c r="A13776"/>
    </row>
    <row r="13777" spans="1:1" x14ac:dyDescent="0.25">
      <c r="A13777"/>
    </row>
    <row r="13778" spans="1:1" x14ac:dyDescent="0.25">
      <c r="A13778"/>
    </row>
    <row r="13779" spans="1:1" x14ac:dyDescent="0.25">
      <c r="A13779"/>
    </row>
    <row r="13780" spans="1:1" x14ac:dyDescent="0.25">
      <c r="A13780"/>
    </row>
    <row r="13781" spans="1:1" x14ac:dyDescent="0.25">
      <c r="A13781"/>
    </row>
    <row r="13782" spans="1:1" x14ac:dyDescent="0.25">
      <c r="A13782"/>
    </row>
    <row r="13783" spans="1:1" x14ac:dyDescent="0.25">
      <c r="A13783"/>
    </row>
    <row r="13784" spans="1:1" x14ac:dyDescent="0.25">
      <c r="A13784"/>
    </row>
    <row r="13785" spans="1:1" x14ac:dyDescent="0.25">
      <c r="A13785"/>
    </row>
    <row r="13786" spans="1:1" x14ac:dyDescent="0.25">
      <c r="A13786"/>
    </row>
    <row r="13787" spans="1:1" x14ac:dyDescent="0.25">
      <c r="A13787"/>
    </row>
    <row r="13788" spans="1:1" x14ac:dyDescent="0.25">
      <c r="A13788"/>
    </row>
    <row r="13789" spans="1:1" x14ac:dyDescent="0.25">
      <c r="A13789"/>
    </row>
    <row r="13790" spans="1:1" x14ac:dyDescent="0.25">
      <c r="A13790"/>
    </row>
    <row r="13791" spans="1:1" x14ac:dyDescent="0.25">
      <c r="A13791"/>
    </row>
    <row r="13792" spans="1:1" x14ac:dyDescent="0.25">
      <c r="A13792"/>
    </row>
    <row r="13793" spans="1:1" x14ac:dyDescent="0.25">
      <c r="A13793"/>
    </row>
    <row r="13794" spans="1:1" x14ac:dyDescent="0.25">
      <c r="A13794"/>
    </row>
    <row r="13795" spans="1:1" x14ac:dyDescent="0.25">
      <c r="A13795"/>
    </row>
    <row r="13796" spans="1:1" x14ac:dyDescent="0.25">
      <c r="A13796"/>
    </row>
    <row r="13797" spans="1:1" x14ac:dyDescent="0.25">
      <c r="A13797"/>
    </row>
    <row r="13798" spans="1:1" x14ac:dyDescent="0.25">
      <c r="A13798"/>
    </row>
    <row r="13799" spans="1:1" x14ac:dyDescent="0.25">
      <c r="A13799"/>
    </row>
    <row r="13800" spans="1:1" x14ac:dyDescent="0.25">
      <c r="A13800"/>
    </row>
    <row r="13801" spans="1:1" x14ac:dyDescent="0.25">
      <c r="A13801"/>
    </row>
    <row r="13802" spans="1:1" x14ac:dyDescent="0.25">
      <c r="A13802"/>
    </row>
    <row r="13803" spans="1:1" x14ac:dyDescent="0.25">
      <c r="A13803"/>
    </row>
    <row r="13804" spans="1:1" x14ac:dyDescent="0.25">
      <c r="A13804"/>
    </row>
    <row r="13805" spans="1:1" x14ac:dyDescent="0.25">
      <c r="A13805"/>
    </row>
    <row r="13806" spans="1:1" x14ac:dyDescent="0.25">
      <c r="A13806"/>
    </row>
    <row r="13807" spans="1:1" x14ac:dyDescent="0.25">
      <c r="A13807"/>
    </row>
    <row r="13808" spans="1:1" x14ac:dyDescent="0.25">
      <c r="A13808"/>
    </row>
    <row r="13809" spans="1:1" x14ac:dyDescent="0.25">
      <c r="A13809"/>
    </row>
    <row r="13810" spans="1:1" x14ac:dyDescent="0.25">
      <c r="A13810"/>
    </row>
    <row r="13811" spans="1:1" x14ac:dyDescent="0.25">
      <c r="A13811"/>
    </row>
    <row r="13812" spans="1:1" x14ac:dyDescent="0.25">
      <c r="A13812"/>
    </row>
    <row r="13813" spans="1:1" x14ac:dyDescent="0.25">
      <c r="A13813"/>
    </row>
    <row r="13814" spans="1:1" x14ac:dyDescent="0.25">
      <c r="A13814"/>
    </row>
    <row r="13815" spans="1:1" x14ac:dyDescent="0.25">
      <c r="A13815"/>
    </row>
    <row r="13816" spans="1:1" x14ac:dyDescent="0.25">
      <c r="A13816"/>
    </row>
    <row r="13817" spans="1:1" x14ac:dyDescent="0.25">
      <c r="A13817"/>
    </row>
    <row r="13818" spans="1:1" x14ac:dyDescent="0.25">
      <c r="A13818"/>
    </row>
    <row r="13819" spans="1:1" x14ac:dyDescent="0.25">
      <c r="A13819"/>
    </row>
    <row r="13820" spans="1:1" x14ac:dyDescent="0.25">
      <c r="A13820"/>
    </row>
    <row r="13821" spans="1:1" x14ac:dyDescent="0.25">
      <c r="A13821"/>
    </row>
    <row r="13822" spans="1:1" x14ac:dyDescent="0.25">
      <c r="A13822"/>
    </row>
    <row r="13823" spans="1:1" x14ac:dyDescent="0.25">
      <c r="A13823"/>
    </row>
    <row r="13824" spans="1:1" x14ac:dyDescent="0.25">
      <c r="A13824"/>
    </row>
    <row r="13825" spans="1:1" x14ac:dyDescent="0.25">
      <c r="A13825"/>
    </row>
    <row r="13826" spans="1:1" x14ac:dyDescent="0.25">
      <c r="A13826"/>
    </row>
    <row r="13827" spans="1:1" x14ac:dyDescent="0.25">
      <c r="A13827"/>
    </row>
    <row r="13828" spans="1:1" x14ac:dyDescent="0.25">
      <c r="A13828"/>
    </row>
    <row r="13829" spans="1:1" x14ac:dyDescent="0.25">
      <c r="A13829"/>
    </row>
    <row r="13830" spans="1:1" x14ac:dyDescent="0.25">
      <c r="A13830"/>
    </row>
    <row r="13831" spans="1:1" x14ac:dyDescent="0.25">
      <c r="A13831"/>
    </row>
    <row r="13832" spans="1:1" x14ac:dyDescent="0.25">
      <c r="A13832"/>
    </row>
    <row r="13833" spans="1:1" x14ac:dyDescent="0.25">
      <c r="A13833"/>
    </row>
    <row r="13834" spans="1:1" x14ac:dyDescent="0.25">
      <c r="A13834"/>
    </row>
    <row r="13835" spans="1:1" x14ac:dyDescent="0.25">
      <c r="A13835"/>
    </row>
    <row r="13836" spans="1:1" x14ac:dyDescent="0.25">
      <c r="A13836"/>
    </row>
    <row r="13837" spans="1:1" x14ac:dyDescent="0.25">
      <c r="A13837"/>
    </row>
    <row r="13838" spans="1:1" x14ac:dyDescent="0.25">
      <c r="A13838"/>
    </row>
    <row r="13839" spans="1:1" x14ac:dyDescent="0.25">
      <c r="A13839"/>
    </row>
    <row r="13840" spans="1:1" x14ac:dyDescent="0.25">
      <c r="A13840"/>
    </row>
    <row r="13841" spans="1:1" x14ac:dyDescent="0.25">
      <c r="A13841"/>
    </row>
    <row r="13842" spans="1:1" x14ac:dyDescent="0.25">
      <c r="A13842"/>
    </row>
    <row r="13843" spans="1:1" x14ac:dyDescent="0.25">
      <c r="A13843"/>
    </row>
    <row r="13844" spans="1:1" x14ac:dyDescent="0.25">
      <c r="A13844"/>
    </row>
    <row r="13845" spans="1:1" x14ac:dyDescent="0.25">
      <c r="A13845"/>
    </row>
    <row r="13846" spans="1:1" x14ac:dyDescent="0.25">
      <c r="A13846"/>
    </row>
    <row r="13847" spans="1:1" x14ac:dyDescent="0.25">
      <c r="A13847"/>
    </row>
    <row r="13848" spans="1:1" x14ac:dyDescent="0.25">
      <c r="A13848"/>
    </row>
    <row r="13849" spans="1:1" x14ac:dyDescent="0.25">
      <c r="A13849"/>
    </row>
    <row r="13850" spans="1:1" x14ac:dyDescent="0.25">
      <c r="A13850"/>
    </row>
    <row r="13851" spans="1:1" x14ac:dyDescent="0.25">
      <c r="A13851"/>
    </row>
    <row r="13852" spans="1:1" x14ac:dyDescent="0.25">
      <c r="A13852"/>
    </row>
    <row r="13853" spans="1:1" x14ac:dyDescent="0.25">
      <c r="A13853"/>
    </row>
    <row r="13854" spans="1:1" x14ac:dyDescent="0.25">
      <c r="A13854"/>
    </row>
    <row r="13855" spans="1:1" x14ac:dyDescent="0.25">
      <c r="A13855"/>
    </row>
    <row r="13856" spans="1:1" x14ac:dyDescent="0.25">
      <c r="A13856"/>
    </row>
    <row r="13857" spans="1:1" x14ac:dyDescent="0.25">
      <c r="A13857"/>
    </row>
    <row r="13858" spans="1:1" x14ac:dyDescent="0.25">
      <c r="A13858"/>
    </row>
    <row r="13859" spans="1:1" x14ac:dyDescent="0.25">
      <c r="A13859"/>
    </row>
    <row r="13860" spans="1:1" x14ac:dyDescent="0.25">
      <c r="A13860"/>
    </row>
    <row r="13861" spans="1:1" x14ac:dyDescent="0.25">
      <c r="A13861"/>
    </row>
    <row r="13862" spans="1:1" x14ac:dyDescent="0.25">
      <c r="A13862"/>
    </row>
    <row r="13863" spans="1:1" x14ac:dyDescent="0.25">
      <c r="A13863"/>
    </row>
    <row r="13864" spans="1:1" x14ac:dyDescent="0.25">
      <c r="A13864"/>
    </row>
    <row r="13865" spans="1:1" x14ac:dyDescent="0.25">
      <c r="A13865"/>
    </row>
    <row r="13866" spans="1:1" x14ac:dyDescent="0.25">
      <c r="A13866"/>
    </row>
    <row r="13867" spans="1:1" x14ac:dyDescent="0.25">
      <c r="A13867"/>
    </row>
    <row r="13868" spans="1:1" x14ac:dyDescent="0.25">
      <c r="A13868"/>
    </row>
    <row r="13869" spans="1:1" x14ac:dyDescent="0.25">
      <c r="A13869"/>
    </row>
    <row r="13870" spans="1:1" x14ac:dyDescent="0.25">
      <c r="A13870"/>
    </row>
    <row r="13871" spans="1:1" x14ac:dyDescent="0.25">
      <c r="A13871"/>
    </row>
    <row r="13872" spans="1:1" x14ac:dyDescent="0.25">
      <c r="A13872"/>
    </row>
    <row r="13873" spans="1:1" x14ac:dyDescent="0.25">
      <c r="A13873"/>
    </row>
    <row r="13874" spans="1:1" x14ac:dyDescent="0.25">
      <c r="A13874"/>
    </row>
    <row r="13875" spans="1:1" x14ac:dyDescent="0.25">
      <c r="A13875"/>
    </row>
    <row r="13876" spans="1:1" x14ac:dyDescent="0.25">
      <c r="A13876"/>
    </row>
    <row r="13877" spans="1:1" x14ac:dyDescent="0.25">
      <c r="A13877"/>
    </row>
    <row r="13878" spans="1:1" x14ac:dyDescent="0.25">
      <c r="A13878"/>
    </row>
    <row r="13879" spans="1:1" x14ac:dyDescent="0.25">
      <c r="A13879"/>
    </row>
    <row r="13880" spans="1:1" x14ac:dyDescent="0.25">
      <c r="A13880"/>
    </row>
    <row r="13881" spans="1:1" x14ac:dyDescent="0.25">
      <c r="A13881"/>
    </row>
    <row r="13882" spans="1:1" x14ac:dyDescent="0.25">
      <c r="A13882"/>
    </row>
    <row r="13883" spans="1:1" x14ac:dyDescent="0.25">
      <c r="A13883"/>
    </row>
    <row r="13884" spans="1:1" x14ac:dyDescent="0.25">
      <c r="A13884"/>
    </row>
    <row r="13885" spans="1:1" x14ac:dyDescent="0.25">
      <c r="A13885"/>
    </row>
    <row r="13886" spans="1:1" x14ac:dyDescent="0.25">
      <c r="A13886"/>
    </row>
    <row r="13887" spans="1:1" x14ac:dyDescent="0.25">
      <c r="A13887"/>
    </row>
    <row r="13888" spans="1:1" x14ac:dyDescent="0.25">
      <c r="A13888"/>
    </row>
    <row r="13889" spans="1:1" x14ac:dyDescent="0.25">
      <c r="A13889"/>
    </row>
    <row r="13890" spans="1:1" x14ac:dyDescent="0.25">
      <c r="A13890"/>
    </row>
    <row r="13891" spans="1:1" x14ac:dyDescent="0.25">
      <c r="A13891"/>
    </row>
    <row r="13892" spans="1:1" x14ac:dyDescent="0.25">
      <c r="A13892"/>
    </row>
    <row r="13893" spans="1:1" x14ac:dyDescent="0.25">
      <c r="A13893"/>
    </row>
    <row r="13894" spans="1:1" x14ac:dyDescent="0.25">
      <c r="A13894"/>
    </row>
    <row r="13895" spans="1:1" x14ac:dyDescent="0.25">
      <c r="A13895"/>
    </row>
    <row r="13896" spans="1:1" x14ac:dyDescent="0.25">
      <c r="A13896"/>
    </row>
    <row r="13897" spans="1:1" x14ac:dyDescent="0.25">
      <c r="A13897"/>
    </row>
    <row r="13898" spans="1:1" x14ac:dyDescent="0.25">
      <c r="A13898"/>
    </row>
    <row r="13899" spans="1:1" x14ac:dyDescent="0.25">
      <c r="A13899"/>
    </row>
    <row r="13900" spans="1:1" x14ac:dyDescent="0.25">
      <c r="A13900"/>
    </row>
    <row r="13901" spans="1:1" x14ac:dyDescent="0.25">
      <c r="A13901"/>
    </row>
    <row r="13902" spans="1:1" x14ac:dyDescent="0.25">
      <c r="A13902"/>
    </row>
    <row r="13903" spans="1:1" x14ac:dyDescent="0.25">
      <c r="A13903"/>
    </row>
    <row r="13904" spans="1:1" x14ac:dyDescent="0.25">
      <c r="A13904"/>
    </row>
    <row r="13905" spans="1:1" x14ac:dyDescent="0.25">
      <c r="A13905"/>
    </row>
    <row r="13906" spans="1:1" x14ac:dyDescent="0.25">
      <c r="A13906"/>
    </row>
    <row r="13907" spans="1:1" x14ac:dyDescent="0.25">
      <c r="A13907"/>
    </row>
    <row r="13908" spans="1:1" x14ac:dyDescent="0.25">
      <c r="A13908"/>
    </row>
    <row r="13909" spans="1:1" x14ac:dyDescent="0.25">
      <c r="A13909"/>
    </row>
    <row r="13910" spans="1:1" x14ac:dyDescent="0.25">
      <c r="A13910"/>
    </row>
    <row r="13911" spans="1:1" x14ac:dyDescent="0.25">
      <c r="A13911"/>
    </row>
    <row r="13912" spans="1:1" x14ac:dyDescent="0.25">
      <c r="A13912"/>
    </row>
    <row r="13913" spans="1:1" x14ac:dyDescent="0.25">
      <c r="A13913"/>
    </row>
    <row r="13914" spans="1:1" x14ac:dyDescent="0.25">
      <c r="A13914"/>
    </row>
    <row r="13915" spans="1:1" x14ac:dyDescent="0.25">
      <c r="A13915"/>
    </row>
    <row r="13916" spans="1:1" x14ac:dyDescent="0.25">
      <c r="A13916"/>
    </row>
    <row r="13917" spans="1:1" x14ac:dyDescent="0.25">
      <c r="A13917"/>
    </row>
    <row r="13918" spans="1:1" x14ac:dyDescent="0.25">
      <c r="A13918"/>
    </row>
    <row r="13919" spans="1:1" x14ac:dyDescent="0.25">
      <c r="A13919"/>
    </row>
    <row r="13920" spans="1:1" x14ac:dyDescent="0.25">
      <c r="A13920"/>
    </row>
    <row r="13921" spans="1:1" x14ac:dyDescent="0.25">
      <c r="A13921"/>
    </row>
    <row r="13922" spans="1:1" x14ac:dyDescent="0.25">
      <c r="A13922"/>
    </row>
    <row r="13923" spans="1:1" x14ac:dyDescent="0.25">
      <c r="A13923"/>
    </row>
    <row r="13924" spans="1:1" x14ac:dyDescent="0.25">
      <c r="A13924"/>
    </row>
    <row r="13925" spans="1:1" x14ac:dyDescent="0.25">
      <c r="A13925"/>
    </row>
    <row r="13926" spans="1:1" x14ac:dyDescent="0.25">
      <c r="A13926"/>
    </row>
    <row r="13927" spans="1:1" x14ac:dyDescent="0.25">
      <c r="A13927"/>
    </row>
    <row r="13928" spans="1:1" x14ac:dyDescent="0.25">
      <c r="A13928"/>
    </row>
    <row r="13929" spans="1:1" x14ac:dyDescent="0.25">
      <c r="A13929"/>
    </row>
    <row r="13930" spans="1:1" x14ac:dyDescent="0.25">
      <c r="A13930"/>
    </row>
    <row r="13931" spans="1:1" x14ac:dyDescent="0.25">
      <c r="A13931"/>
    </row>
    <row r="13932" spans="1:1" x14ac:dyDescent="0.25">
      <c r="A13932"/>
    </row>
    <row r="13933" spans="1:1" x14ac:dyDescent="0.25">
      <c r="A13933"/>
    </row>
    <row r="13934" spans="1:1" x14ac:dyDescent="0.25">
      <c r="A13934"/>
    </row>
    <row r="13935" spans="1:1" x14ac:dyDescent="0.25">
      <c r="A13935"/>
    </row>
    <row r="13936" spans="1:1" x14ac:dyDescent="0.25">
      <c r="A13936"/>
    </row>
    <row r="13937" spans="1:1" x14ac:dyDescent="0.25">
      <c r="A13937"/>
    </row>
    <row r="13938" spans="1:1" x14ac:dyDescent="0.25">
      <c r="A13938"/>
    </row>
    <row r="13939" spans="1:1" x14ac:dyDescent="0.25">
      <c r="A13939"/>
    </row>
    <row r="13940" spans="1:1" x14ac:dyDescent="0.25">
      <c r="A13940"/>
    </row>
    <row r="13941" spans="1:1" x14ac:dyDescent="0.25">
      <c r="A13941"/>
    </row>
    <row r="13942" spans="1:1" x14ac:dyDescent="0.25">
      <c r="A13942"/>
    </row>
    <row r="13943" spans="1:1" x14ac:dyDescent="0.25">
      <c r="A13943"/>
    </row>
    <row r="13944" spans="1:1" x14ac:dyDescent="0.25">
      <c r="A13944"/>
    </row>
    <row r="13945" spans="1:1" x14ac:dyDescent="0.25">
      <c r="A13945"/>
    </row>
    <row r="13946" spans="1:1" x14ac:dyDescent="0.25">
      <c r="A13946"/>
    </row>
    <row r="13947" spans="1:1" x14ac:dyDescent="0.25">
      <c r="A13947"/>
    </row>
    <row r="13948" spans="1:1" x14ac:dyDescent="0.25">
      <c r="A13948"/>
    </row>
    <row r="13949" spans="1:1" x14ac:dyDescent="0.25">
      <c r="A13949"/>
    </row>
    <row r="13950" spans="1:1" x14ac:dyDescent="0.25">
      <c r="A13950"/>
    </row>
    <row r="13951" spans="1:1" x14ac:dyDescent="0.25">
      <c r="A13951"/>
    </row>
    <row r="13952" spans="1:1" x14ac:dyDescent="0.25">
      <c r="A13952"/>
    </row>
    <row r="13953" spans="1:1" x14ac:dyDescent="0.25">
      <c r="A13953"/>
    </row>
    <row r="13954" spans="1:1" x14ac:dyDescent="0.25">
      <c r="A13954"/>
    </row>
    <row r="13955" spans="1:1" x14ac:dyDescent="0.25">
      <c r="A13955"/>
    </row>
    <row r="13956" spans="1:1" x14ac:dyDescent="0.25">
      <c r="A13956"/>
    </row>
    <row r="13957" spans="1:1" x14ac:dyDescent="0.25">
      <c r="A13957"/>
    </row>
    <row r="13958" spans="1:1" x14ac:dyDescent="0.25">
      <c r="A13958"/>
    </row>
    <row r="13959" spans="1:1" x14ac:dyDescent="0.25">
      <c r="A13959"/>
    </row>
    <row r="13960" spans="1:1" x14ac:dyDescent="0.25">
      <c r="A13960"/>
    </row>
    <row r="13961" spans="1:1" x14ac:dyDescent="0.25">
      <c r="A13961"/>
    </row>
    <row r="13962" spans="1:1" x14ac:dyDescent="0.25">
      <c r="A13962"/>
    </row>
    <row r="13963" spans="1:1" x14ac:dyDescent="0.25">
      <c r="A13963"/>
    </row>
    <row r="13964" spans="1:1" x14ac:dyDescent="0.25">
      <c r="A13964"/>
    </row>
    <row r="13965" spans="1:1" x14ac:dyDescent="0.25">
      <c r="A13965"/>
    </row>
    <row r="13966" spans="1:1" x14ac:dyDescent="0.25">
      <c r="A13966"/>
    </row>
    <row r="13967" spans="1:1" x14ac:dyDescent="0.25">
      <c r="A13967"/>
    </row>
    <row r="13968" spans="1:1" x14ac:dyDescent="0.25">
      <c r="A13968"/>
    </row>
    <row r="13969" spans="1:1" x14ac:dyDescent="0.25">
      <c r="A13969"/>
    </row>
    <row r="13970" spans="1:1" x14ac:dyDescent="0.25">
      <c r="A13970"/>
    </row>
    <row r="13971" spans="1:1" x14ac:dyDescent="0.25">
      <c r="A13971"/>
    </row>
    <row r="13972" spans="1:1" x14ac:dyDescent="0.25">
      <c r="A13972"/>
    </row>
    <row r="13973" spans="1:1" x14ac:dyDescent="0.25">
      <c r="A13973"/>
    </row>
    <row r="13974" spans="1:1" x14ac:dyDescent="0.25">
      <c r="A13974"/>
    </row>
    <row r="13975" spans="1:1" x14ac:dyDescent="0.25">
      <c r="A13975"/>
    </row>
    <row r="13976" spans="1:1" x14ac:dyDescent="0.25">
      <c r="A13976"/>
    </row>
    <row r="13977" spans="1:1" x14ac:dyDescent="0.25">
      <c r="A13977"/>
    </row>
    <row r="13978" spans="1:1" x14ac:dyDescent="0.25">
      <c r="A13978"/>
    </row>
    <row r="13979" spans="1:1" x14ac:dyDescent="0.25">
      <c r="A13979"/>
    </row>
    <row r="13980" spans="1:1" x14ac:dyDescent="0.25">
      <c r="A13980"/>
    </row>
    <row r="13981" spans="1:1" x14ac:dyDescent="0.25">
      <c r="A13981"/>
    </row>
    <row r="13982" spans="1:1" x14ac:dyDescent="0.25">
      <c r="A13982"/>
    </row>
    <row r="13983" spans="1:1" x14ac:dyDescent="0.25">
      <c r="A13983"/>
    </row>
    <row r="13984" spans="1:1" x14ac:dyDescent="0.25">
      <c r="A13984"/>
    </row>
    <row r="13985" spans="1:1" x14ac:dyDescent="0.25">
      <c r="A13985"/>
    </row>
    <row r="13986" spans="1:1" x14ac:dyDescent="0.25">
      <c r="A13986"/>
    </row>
    <row r="13987" spans="1:1" x14ac:dyDescent="0.25">
      <c r="A13987"/>
    </row>
    <row r="13988" spans="1:1" x14ac:dyDescent="0.25">
      <c r="A13988"/>
    </row>
    <row r="13989" spans="1:1" x14ac:dyDescent="0.25">
      <c r="A13989"/>
    </row>
    <row r="13990" spans="1:1" x14ac:dyDescent="0.25">
      <c r="A13990"/>
    </row>
    <row r="13991" spans="1:1" x14ac:dyDescent="0.25">
      <c r="A13991"/>
    </row>
    <row r="13992" spans="1:1" x14ac:dyDescent="0.25">
      <c r="A13992"/>
    </row>
    <row r="13993" spans="1:1" x14ac:dyDescent="0.25">
      <c r="A13993"/>
    </row>
    <row r="13994" spans="1:1" x14ac:dyDescent="0.25">
      <c r="A13994"/>
    </row>
    <row r="13995" spans="1:1" x14ac:dyDescent="0.25">
      <c r="A13995"/>
    </row>
    <row r="13996" spans="1:1" x14ac:dyDescent="0.25">
      <c r="A13996"/>
    </row>
    <row r="13997" spans="1:1" x14ac:dyDescent="0.25">
      <c r="A13997"/>
    </row>
    <row r="13998" spans="1:1" x14ac:dyDescent="0.25">
      <c r="A13998"/>
    </row>
    <row r="13999" spans="1:1" x14ac:dyDescent="0.25">
      <c r="A13999"/>
    </row>
    <row r="14000" spans="1:1" x14ac:dyDescent="0.25">
      <c r="A14000"/>
    </row>
    <row r="14001" spans="1:1" x14ac:dyDescent="0.25">
      <c r="A14001"/>
    </row>
    <row r="14002" spans="1:1" x14ac:dyDescent="0.25">
      <c r="A14002"/>
    </row>
    <row r="14003" spans="1:1" x14ac:dyDescent="0.25">
      <c r="A14003"/>
    </row>
    <row r="14004" spans="1:1" x14ac:dyDescent="0.25">
      <c r="A14004"/>
    </row>
    <row r="14005" spans="1:1" x14ac:dyDescent="0.25">
      <c r="A14005"/>
    </row>
    <row r="14006" spans="1:1" x14ac:dyDescent="0.25">
      <c r="A14006"/>
    </row>
    <row r="14007" spans="1:1" x14ac:dyDescent="0.25">
      <c r="A14007"/>
    </row>
    <row r="14008" spans="1:1" x14ac:dyDescent="0.25">
      <c r="A14008"/>
    </row>
    <row r="14009" spans="1:1" x14ac:dyDescent="0.25">
      <c r="A14009"/>
    </row>
    <row r="14010" spans="1:1" x14ac:dyDescent="0.25">
      <c r="A14010"/>
    </row>
    <row r="14011" spans="1:1" x14ac:dyDescent="0.25">
      <c r="A14011"/>
    </row>
    <row r="14012" spans="1:1" x14ac:dyDescent="0.25">
      <c r="A14012"/>
    </row>
    <row r="14013" spans="1:1" x14ac:dyDescent="0.25">
      <c r="A14013"/>
    </row>
    <row r="14014" spans="1:1" x14ac:dyDescent="0.25">
      <c r="A14014"/>
    </row>
    <row r="14015" spans="1:1" x14ac:dyDescent="0.25">
      <c r="A14015"/>
    </row>
    <row r="14016" spans="1:1" x14ac:dyDescent="0.25">
      <c r="A14016"/>
    </row>
    <row r="14017" spans="1:1" x14ac:dyDescent="0.25">
      <c r="A14017"/>
    </row>
    <row r="14018" spans="1:1" x14ac:dyDescent="0.25">
      <c r="A14018"/>
    </row>
    <row r="14019" spans="1:1" x14ac:dyDescent="0.25">
      <c r="A14019"/>
    </row>
    <row r="14020" spans="1:1" x14ac:dyDescent="0.25">
      <c r="A14020"/>
    </row>
    <row r="14021" spans="1:1" x14ac:dyDescent="0.25">
      <c r="A14021"/>
    </row>
    <row r="14022" spans="1:1" x14ac:dyDescent="0.25">
      <c r="A14022"/>
    </row>
    <row r="14023" spans="1:1" x14ac:dyDescent="0.25">
      <c r="A14023"/>
    </row>
    <row r="14024" spans="1:1" x14ac:dyDescent="0.25">
      <c r="A14024"/>
    </row>
    <row r="14025" spans="1:1" x14ac:dyDescent="0.25">
      <c r="A14025"/>
    </row>
    <row r="14026" spans="1:1" x14ac:dyDescent="0.25">
      <c r="A14026"/>
    </row>
    <row r="14027" spans="1:1" x14ac:dyDescent="0.25">
      <c r="A14027"/>
    </row>
    <row r="14028" spans="1:1" x14ac:dyDescent="0.25">
      <c r="A14028"/>
    </row>
    <row r="14029" spans="1:1" x14ac:dyDescent="0.25">
      <c r="A14029"/>
    </row>
    <row r="14030" spans="1:1" x14ac:dyDescent="0.25">
      <c r="A14030"/>
    </row>
    <row r="14031" spans="1:1" x14ac:dyDescent="0.25">
      <c r="A14031"/>
    </row>
    <row r="14032" spans="1:1" x14ac:dyDescent="0.25">
      <c r="A14032"/>
    </row>
    <row r="14033" spans="1:1" x14ac:dyDescent="0.25">
      <c r="A14033"/>
    </row>
    <row r="14034" spans="1:1" x14ac:dyDescent="0.25">
      <c r="A14034"/>
    </row>
    <row r="14035" spans="1:1" x14ac:dyDescent="0.25">
      <c r="A14035"/>
    </row>
    <row r="14036" spans="1:1" x14ac:dyDescent="0.25">
      <c r="A14036"/>
    </row>
    <row r="14037" spans="1:1" x14ac:dyDescent="0.25">
      <c r="A14037"/>
    </row>
    <row r="14038" spans="1:1" x14ac:dyDescent="0.25">
      <c r="A14038"/>
    </row>
    <row r="14039" spans="1:1" x14ac:dyDescent="0.25">
      <c r="A14039"/>
    </row>
    <row r="14040" spans="1:1" x14ac:dyDescent="0.25">
      <c r="A14040"/>
    </row>
    <row r="14041" spans="1:1" x14ac:dyDescent="0.25">
      <c r="A14041"/>
    </row>
    <row r="14042" spans="1:1" x14ac:dyDescent="0.25">
      <c r="A14042"/>
    </row>
    <row r="14043" spans="1:1" x14ac:dyDescent="0.25">
      <c r="A14043"/>
    </row>
    <row r="14044" spans="1:1" x14ac:dyDescent="0.25">
      <c r="A14044"/>
    </row>
    <row r="14045" spans="1:1" x14ac:dyDescent="0.25">
      <c r="A14045"/>
    </row>
    <row r="14046" spans="1:1" x14ac:dyDescent="0.25">
      <c r="A14046"/>
    </row>
    <row r="14047" spans="1:1" x14ac:dyDescent="0.25">
      <c r="A14047"/>
    </row>
    <row r="14048" spans="1:1" x14ac:dyDescent="0.25">
      <c r="A14048"/>
    </row>
    <row r="14049" spans="1:1" x14ac:dyDescent="0.25">
      <c r="A14049"/>
    </row>
    <row r="14050" spans="1:1" x14ac:dyDescent="0.25">
      <c r="A14050"/>
    </row>
    <row r="14051" spans="1:1" x14ac:dyDescent="0.25">
      <c r="A14051"/>
    </row>
    <row r="14052" spans="1:1" x14ac:dyDescent="0.25">
      <c r="A14052"/>
    </row>
    <row r="14053" spans="1:1" x14ac:dyDescent="0.25">
      <c r="A14053"/>
    </row>
    <row r="14054" spans="1:1" x14ac:dyDescent="0.25">
      <c r="A14054"/>
    </row>
    <row r="14055" spans="1:1" x14ac:dyDescent="0.25">
      <c r="A14055"/>
    </row>
    <row r="14056" spans="1:1" x14ac:dyDescent="0.25">
      <c r="A14056"/>
    </row>
    <row r="14057" spans="1:1" x14ac:dyDescent="0.25">
      <c r="A14057"/>
    </row>
    <row r="14058" spans="1:1" x14ac:dyDescent="0.25">
      <c r="A14058"/>
    </row>
    <row r="14059" spans="1:1" x14ac:dyDescent="0.25">
      <c r="A14059"/>
    </row>
    <row r="14060" spans="1:1" x14ac:dyDescent="0.25">
      <c r="A14060"/>
    </row>
    <row r="14061" spans="1:1" x14ac:dyDescent="0.25">
      <c r="A14061"/>
    </row>
    <row r="14062" spans="1:1" x14ac:dyDescent="0.25">
      <c r="A14062"/>
    </row>
    <row r="14063" spans="1:1" x14ac:dyDescent="0.25">
      <c r="A14063"/>
    </row>
    <row r="14064" spans="1:1" x14ac:dyDescent="0.25">
      <c r="A14064"/>
    </row>
    <row r="14065" spans="1:1" x14ac:dyDescent="0.25">
      <c r="A14065"/>
    </row>
    <row r="14066" spans="1:1" x14ac:dyDescent="0.25">
      <c r="A14066"/>
    </row>
    <row r="14067" spans="1:1" x14ac:dyDescent="0.25">
      <c r="A14067"/>
    </row>
    <row r="14068" spans="1:1" x14ac:dyDescent="0.25">
      <c r="A14068"/>
    </row>
    <row r="14069" spans="1:1" x14ac:dyDescent="0.25">
      <c r="A14069"/>
    </row>
    <row r="14070" spans="1:1" x14ac:dyDescent="0.25">
      <c r="A14070"/>
    </row>
    <row r="14071" spans="1:1" x14ac:dyDescent="0.25">
      <c r="A14071"/>
    </row>
    <row r="14072" spans="1:1" x14ac:dyDescent="0.25">
      <c r="A14072"/>
    </row>
    <row r="14073" spans="1:1" x14ac:dyDescent="0.25">
      <c r="A14073"/>
    </row>
    <row r="14074" spans="1:1" x14ac:dyDescent="0.25">
      <c r="A14074"/>
    </row>
    <row r="14075" spans="1:1" x14ac:dyDescent="0.25">
      <c r="A14075"/>
    </row>
    <row r="14076" spans="1:1" x14ac:dyDescent="0.25">
      <c r="A14076"/>
    </row>
    <row r="14077" spans="1:1" x14ac:dyDescent="0.25">
      <c r="A14077"/>
    </row>
    <row r="14078" spans="1:1" x14ac:dyDescent="0.25">
      <c r="A14078"/>
    </row>
    <row r="14079" spans="1:1" x14ac:dyDescent="0.25">
      <c r="A14079"/>
    </row>
    <row r="14080" spans="1:1" x14ac:dyDescent="0.25">
      <c r="A14080"/>
    </row>
    <row r="14081" spans="1:1" x14ac:dyDescent="0.25">
      <c r="A14081"/>
    </row>
    <row r="14082" spans="1:1" x14ac:dyDescent="0.25">
      <c r="A14082"/>
    </row>
    <row r="14083" spans="1:1" x14ac:dyDescent="0.25">
      <c r="A14083"/>
    </row>
    <row r="14084" spans="1:1" x14ac:dyDescent="0.25">
      <c r="A14084"/>
    </row>
    <row r="14085" spans="1:1" x14ac:dyDescent="0.25">
      <c r="A14085"/>
    </row>
    <row r="14086" spans="1:1" x14ac:dyDescent="0.25">
      <c r="A14086"/>
    </row>
    <row r="14087" spans="1:1" x14ac:dyDescent="0.25">
      <c r="A14087"/>
    </row>
    <row r="14088" spans="1:1" x14ac:dyDescent="0.25">
      <c r="A14088"/>
    </row>
    <row r="14089" spans="1:1" x14ac:dyDescent="0.25">
      <c r="A14089"/>
    </row>
    <row r="14090" spans="1:1" x14ac:dyDescent="0.25">
      <c r="A14090"/>
    </row>
    <row r="14091" spans="1:1" x14ac:dyDescent="0.25">
      <c r="A14091"/>
    </row>
    <row r="14092" spans="1:1" x14ac:dyDescent="0.25">
      <c r="A14092"/>
    </row>
    <row r="14093" spans="1:1" x14ac:dyDescent="0.25">
      <c r="A14093"/>
    </row>
    <row r="14094" spans="1:1" x14ac:dyDescent="0.25">
      <c r="A14094"/>
    </row>
    <row r="14095" spans="1:1" x14ac:dyDescent="0.25">
      <c r="A14095"/>
    </row>
    <row r="14096" spans="1:1" x14ac:dyDescent="0.25">
      <c r="A14096"/>
    </row>
    <row r="14097" spans="1:1" x14ac:dyDescent="0.25">
      <c r="A14097"/>
    </row>
    <row r="14098" spans="1:1" x14ac:dyDescent="0.25">
      <c r="A14098"/>
    </row>
    <row r="14099" spans="1:1" x14ac:dyDescent="0.25">
      <c r="A14099"/>
    </row>
    <row r="14100" spans="1:1" x14ac:dyDescent="0.25">
      <c r="A14100"/>
    </row>
    <row r="14101" spans="1:1" x14ac:dyDescent="0.25">
      <c r="A14101"/>
    </row>
    <row r="14102" spans="1:1" x14ac:dyDescent="0.25">
      <c r="A14102"/>
    </row>
    <row r="14103" spans="1:1" x14ac:dyDescent="0.25">
      <c r="A14103"/>
    </row>
    <row r="14104" spans="1:1" x14ac:dyDescent="0.25">
      <c r="A14104"/>
    </row>
    <row r="14105" spans="1:1" x14ac:dyDescent="0.25">
      <c r="A14105"/>
    </row>
    <row r="14106" spans="1:1" x14ac:dyDescent="0.25">
      <c r="A14106"/>
    </row>
    <row r="14107" spans="1:1" x14ac:dyDescent="0.25">
      <c r="A14107"/>
    </row>
    <row r="14108" spans="1:1" x14ac:dyDescent="0.25">
      <c r="A14108"/>
    </row>
    <row r="14109" spans="1:1" x14ac:dyDescent="0.25">
      <c r="A14109"/>
    </row>
    <row r="14110" spans="1:1" x14ac:dyDescent="0.25">
      <c r="A14110"/>
    </row>
    <row r="14111" spans="1:1" x14ac:dyDescent="0.25">
      <c r="A14111"/>
    </row>
    <row r="14112" spans="1:1" x14ac:dyDescent="0.25">
      <c r="A14112"/>
    </row>
    <row r="14113" spans="1:1" x14ac:dyDescent="0.25">
      <c r="A14113"/>
    </row>
    <row r="14114" spans="1:1" x14ac:dyDescent="0.25">
      <c r="A14114"/>
    </row>
    <row r="14115" spans="1:1" x14ac:dyDescent="0.25">
      <c r="A14115"/>
    </row>
    <row r="14116" spans="1:1" x14ac:dyDescent="0.25">
      <c r="A14116"/>
    </row>
    <row r="14117" spans="1:1" x14ac:dyDescent="0.25">
      <c r="A14117"/>
    </row>
    <row r="14118" spans="1:1" x14ac:dyDescent="0.25">
      <c r="A14118"/>
    </row>
    <row r="14119" spans="1:1" x14ac:dyDescent="0.25">
      <c r="A14119"/>
    </row>
    <row r="14120" spans="1:1" x14ac:dyDescent="0.25">
      <c r="A14120"/>
    </row>
    <row r="14121" spans="1:1" x14ac:dyDescent="0.25">
      <c r="A14121"/>
    </row>
    <row r="14122" spans="1:1" x14ac:dyDescent="0.25">
      <c r="A14122"/>
    </row>
    <row r="14123" spans="1:1" x14ac:dyDescent="0.25">
      <c r="A14123"/>
    </row>
    <row r="14124" spans="1:1" x14ac:dyDescent="0.25">
      <c r="A14124"/>
    </row>
    <row r="14125" spans="1:1" x14ac:dyDescent="0.25">
      <c r="A14125"/>
    </row>
    <row r="14126" spans="1:1" x14ac:dyDescent="0.25">
      <c r="A14126"/>
    </row>
    <row r="14127" spans="1:1" x14ac:dyDescent="0.25">
      <c r="A14127"/>
    </row>
    <row r="14128" spans="1:1" x14ac:dyDescent="0.25">
      <c r="A14128"/>
    </row>
    <row r="14129" spans="1:1" x14ac:dyDescent="0.25">
      <c r="A14129"/>
    </row>
    <row r="14130" spans="1:1" x14ac:dyDescent="0.25">
      <c r="A14130"/>
    </row>
    <row r="14131" spans="1:1" x14ac:dyDescent="0.25">
      <c r="A14131"/>
    </row>
    <row r="14132" spans="1:1" x14ac:dyDescent="0.25">
      <c r="A14132"/>
    </row>
    <row r="14133" spans="1:1" x14ac:dyDescent="0.25">
      <c r="A14133"/>
    </row>
    <row r="14134" spans="1:1" x14ac:dyDescent="0.25">
      <c r="A14134"/>
    </row>
    <row r="14135" spans="1:1" x14ac:dyDescent="0.25">
      <c r="A14135"/>
    </row>
    <row r="14136" spans="1:1" x14ac:dyDescent="0.25">
      <c r="A14136"/>
    </row>
    <row r="14137" spans="1:1" x14ac:dyDescent="0.25">
      <c r="A14137"/>
    </row>
    <row r="14138" spans="1:1" x14ac:dyDescent="0.25">
      <c r="A14138"/>
    </row>
    <row r="14139" spans="1:1" x14ac:dyDescent="0.25">
      <c r="A14139"/>
    </row>
    <row r="14140" spans="1:1" x14ac:dyDescent="0.25">
      <c r="A14140"/>
    </row>
    <row r="14141" spans="1:1" x14ac:dyDescent="0.25">
      <c r="A14141"/>
    </row>
    <row r="14142" spans="1:1" x14ac:dyDescent="0.25">
      <c r="A14142"/>
    </row>
    <row r="14143" spans="1:1" x14ac:dyDescent="0.25">
      <c r="A14143"/>
    </row>
    <row r="14144" spans="1:1" x14ac:dyDescent="0.25">
      <c r="A14144"/>
    </row>
    <row r="14145" spans="1:1" x14ac:dyDescent="0.25">
      <c r="A14145"/>
    </row>
    <row r="14146" spans="1:1" x14ac:dyDescent="0.25">
      <c r="A14146"/>
    </row>
    <row r="14147" spans="1:1" x14ac:dyDescent="0.25">
      <c r="A14147"/>
    </row>
    <row r="14148" spans="1:1" x14ac:dyDescent="0.25">
      <c r="A14148"/>
    </row>
    <row r="14149" spans="1:1" x14ac:dyDescent="0.25">
      <c r="A14149"/>
    </row>
    <row r="14150" spans="1:1" x14ac:dyDescent="0.25">
      <c r="A14150"/>
    </row>
    <row r="14151" spans="1:1" x14ac:dyDescent="0.25">
      <c r="A14151"/>
    </row>
    <row r="14152" spans="1:1" x14ac:dyDescent="0.25">
      <c r="A14152"/>
    </row>
    <row r="14153" spans="1:1" x14ac:dyDescent="0.25">
      <c r="A14153"/>
    </row>
    <row r="14154" spans="1:1" x14ac:dyDescent="0.25">
      <c r="A14154"/>
    </row>
    <row r="14155" spans="1:1" x14ac:dyDescent="0.25">
      <c r="A14155"/>
    </row>
    <row r="14156" spans="1:1" x14ac:dyDescent="0.25">
      <c r="A14156"/>
    </row>
    <row r="14157" spans="1:1" x14ac:dyDescent="0.25">
      <c r="A14157"/>
    </row>
    <row r="14158" spans="1:1" x14ac:dyDescent="0.25">
      <c r="A14158"/>
    </row>
    <row r="14159" spans="1:1" x14ac:dyDescent="0.25">
      <c r="A14159"/>
    </row>
    <row r="14160" spans="1:1" x14ac:dyDescent="0.25">
      <c r="A14160"/>
    </row>
    <row r="14161" spans="1:1" x14ac:dyDescent="0.25">
      <c r="A14161"/>
    </row>
    <row r="14162" spans="1:1" x14ac:dyDescent="0.25">
      <c r="A14162"/>
    </row>
    <row r="14163" spans="1:1" x14ac:dyDescent="0.25">
      <c r="A14163"/>
    </row>
    <row r="14164" spans="1:1" x14ac:dyDescent="0.25">
      <c r="A14164"/>
    </row>
    <row r="14165" spans="1:1" x14ac:dyDescent="0.25">
      <c r="A14165"/>
    </row>
    <row r="14166" spans="1:1" x14ac:dyDescent="0.25">
      <c r="A14166"/>
    </row>
    <row r="14167" spans="1:1" x14ac:dyDescent="0.25">
      <c r="A14167"/>
    </row>
    <row r="14168" spans="1:1" x14ac:dyDescent="0.25">
      <c r="A14168"/>
    </row>
    <row r="14169" spans="1:1" x14ac:dyDescent="0.25">
      <c r="A14169"/>
    </row>
    <row r="14170" spans="1:1" x14ac:dyDescent="0.25">
      <c r="A14170"/>
    </row>
    <row r="14171" spans="1:1" x14ac:dyDescent="0.25">
      <c r="A14171"/>
    </row>
    <row r="14172" spans="1:1" x14ac:dyDescent="0.25">
      <c r="A14172"/>
    </row>
    <row r="14173" spans="1:1" x14ac:dyDescent="0.25">
      <c r="A14173"/>
    </row>
    <row r="14174" spans="1:1" x14ac:dyDescent="0.25">
      <c r="A14174"/>
    </row>
    <row r="14175" spans="1:1" x14ac:dyDescent="0.25">
      <c r="A14175"/>
    </row>
    <row r="14176" spans="1:1" x14ac:dyDescent="0.25">
      <c r="A14176"/>
    </row>
    <row r="14177" spans="1:1" x14ac:dyDescent="0.25">
      <c r="A14177"/>
    </row>
    <row r="14178" spans="1:1" x14ac:dyDescent="0.25">
      <c r="A14178"/>
    </row>
    <row r="14179" spans="1:1" x14ac:dyDescent="0.25">
      <c r="A14179"/>
    </row>
    <row r="14180" spans="1:1" x14ac:dyDescent="0.25">
      <c r="A14180"/>
    </row>
    <row r="14181" spans="1:1" x14ac:dyDescent="0.25">
      <c r="A14181"/>
    </row>
    <row r="14182" spans="1:1" x14ac:dyDescent="0.25">
      <c r="A14182"/>
    </row>
    <row r="14183" spans="1:1" x14ac:dyDescent="0.25">
      <c r="A14183"/>
    </row>
    <row r="14184" spans="1:1" x14ac:dyDescent="0.25">
      <c r="A14184"/>
    </row>
    <row r="14185" spans="1:1" x14ac:dyDescent="0.25">
      <c r="A14185"/>
    </row>
    <row r="14186" spans="1:1" x14ac:dyDescent="0.25">
      <c r="A14186"/>
    </row>
    <row r="14187" spans="1:1" x14ac:dyDescent="0.25">
      <c r="A14187"/>
    </row>
    <row r="14188" spans="1:1" x14ac:dyDescent="0.25">
      <c r="A14188"/>
    </row>
    <row r="14189" spans="1:1" x14ac:dyDescent="0.25">
      <c r="A14189"/>
    </row>
    <row r="14190" spans="1:1" x14ac:dyDescent="0.25">
      <c r="A14190"/>
    </row>
    <row r="14191" spans="1:1" x14ac:dyDescent="0.25">
      <c r="A14191"/>
    </row>
    <row r="14192" spans="1:1" x14ac:dyDescent="0.25">
      <c r="A14192"/>
    </row>
    <row r="14193" spans="1:1" x14ac:dyDescent="0.25">
      <c r="A14193"/>
    </row>
    <row r="14194" spans="1:1" x14ac:dyDescent="0.25">
      <c r="A14194"/>
    </row>
    <row r="14195" spans="1:1" x14ac:dyDescent="0.25">
      <c r="A14195"/>
    </row>
    <row r="14196" spans="1:1" x14ac:dyDescent="0.25">
      <c r="A14196"/>
    </row>
    <row r="14197" spans="1:1" x14ac:dyDescent="0.25">
      <c r="A14197"/>
    </row>
    <row r="14198" spans="1:1" x14ac:dyDescent="0.25">
      <c r="A14198"/>
    </row>
    <row r="14199" spans="1:1" x14ac:dyDescent="0.25">
      <c r="A14199"/>
    </row>
    <row r="14200" spans="1:1" x14ac:dyDescent="0.25">
      <c r="A14200"/>
    </row>
    <row r="14201" spans="1:1" x14ac:dyDescent="0.25">
      <c r="A14201"/>
    </row>
    <row r="14202" spans="1:1" x14ac:dyDescent="0.25">
      <c r="A14202"/>
    </row>
    <row r="14203" spans="1:1" x14ac:dyDescent="0.25">
      <c r="A14203"/>
    </row>
    <row r="14204" spans="1:1" x14ac:dyDescent="0.25">
      <c r="A14204"/>
    </row>
    <row r="14205" spans="1:1" x14ac:dyDescent="0.25">
      <c r="A14205"/>
    </row>
    <row r="14206" spans="1:1" x14ac:dyDescent="0.25">
      <c r="A14206"/>
    </row>
    <row r="14207" spans="1:1" x14ac:dyDescent="0.25">
      <c r="A14207"/>
    </row>
    <row r="14208" spans="1:1" x14ac:dyDescent="0.25">
      <c r="A14208"/>
    </row>
    <row r="14209" spans="1:1" x14ac:dyDescent="0.25">
      <c r="A14209"/>
    </row>
    <row r="14210" spans="1:1" x14ac:dyDescent="0.25">
      <c r="A14210"/>
    </row>
    <row r="14211" spans="1:1" x14ac:dyDescent="0.25">
      <c r="A14211"/>
    </row>
    <row r="14212" spans="1:1" x14ac:dyDescent="0.25">
      <c r="A14212"/>
    </row>
    <row r="14213" spans="1:1" x14ac:dyDescent="0.25">
      <c r="A14213"/>
    </row>
    <row r="14214" spans="1:1" x14ac:dyDescent="0.25">
      <c r="A14214"/>
    </row>
    <row r="14215" spans="1:1" x14ac:dyDescent="0.25">
      <c r="A14215"/>
    </row>
    <row r="14216" spans="1:1" x14ac:dyDescent="0.25">
      <c r="A14216"/>
    </row>
    <row r="14217" spans="1:1" x14ac:dyDescent="0.25">
      <c r="A14217"/>
    </row>
    <row r="14218" spans="1:1" x14ac:dyDescent="0.25">
      <c r="A14218"/>
    </row>
    <row r="14219" spans="1:1" x14ac:dyDescent="0.25">
      <c r="A14219"/>
    </row>
    <row r="14220" spans="1:1" x14ac:dyDescent="0.25">
      <c r="A14220"/>
    </row>
    <row r="14221" spans="1:1" x14ac:dyDescent="0.25">
      <c r="A14221"/>
    </row>
    <row r="14222" spans="1:1" x14ac:dyDescent="0.25">
      <c r="A14222"/>
    </row>
    <row r="14223" spans="1:1" x14ac:dyDescent="0.25">
      <c r="A14223"/>
    </row>
    <row r="14224" spans="1:1" x14ac:dyDescent="0.25">
      <c r="A14224"/>
    </row>
    <row r="14225" spans="1:1" x14ac:dyDescent="0.25">
      <c r="A14225"/>
    </row>
    <row r="14226" spans="1:1" x14ac:dyDescent="0.25">
      <c r="A14226"/>
    </row>
    <row r="14227" spans="1:1" x14ac:dyDescent="0.25">
      <c r="A14227"/>
    </row>
    <row r="14228" spans="1:1" x14ac:dyDescent="0.25">
      <c r="A14228"/>
    </row>
    <row r="14229" spans="1:1" x14ac:dyDescent="0.25">
      <c r="A14229"/>
    </row>
    <row r="14230" spans="1:1" x14ac:dyDescent="0.25">
      <c r="A14230"/>
    </row>
    <row r="14231" spans="1:1" x14ac:dyDescent="0.25">
      <c r="A14231"/>
    </row>
    <row r="14232" spans="1:1" x14ac:dyDescent="0.25">
      <c r="A14232"/>
    </row>
    <row r="14233" spans="1:1" x14ac:dyDescent="0.25">
      <c r="A14233"/>
    </row>
    <row r="14234" spans="1:1" x14ac:dyDescent="0.25">
      <c r="A14234"/>
    </row>
    <row r="14235" spans="1:1" x14ac:dyDescent="0.25">
      <c r="A14235"/>
    </row>
    <row r="14236" spans="1:1" x14ac:dyDescent="0.25">
      <c r="A14236"/>
    </row>
    <row r="14237" spans="1:1" x14ac:dyDescent="0.25">
      <c r="A14237"/>
    </row>
    <row r="14238" spans="1:1" x14ac:dyDescent="0.25">
      <c r="A14238"/>
    </row>
    <row r="14239" spans="1:1" x14ac:dyDescent="0.25">
      <c r="A14239"/>
    </row>
    <row r="14240" spans="1:1" x14ac:dyDescent="0.25">
      <c r="A14240"/>
    </row>
    <row r="14241" spans="1:1" x14ac:dyDescent="0.25">
      <c r="A14241"/>
    </row>
    <row r="14242" spans="1:1" x14ac:dyDescent="0.25">
      <c r="A14242"/>
    </row>
    <row r="14243" spans="1:1" x14ac:dyDescent="0.25">
      <c r="A14243"/>
    </row>
    <row r="14244" spans="1:1" x14ac:dyDescent="0.25">
      <c r="A14244"/>
    </row>
    <row r="14245" spans="1:1" x14ac:dyDescent="0.25">
      <c r="A14245"/>
    </row>
    <row r="14246" spans="1:1" x14ac:dyDescent="0.25">
      <c r="A14246"/>
    </row>
    <row r="14247" spans="1:1" x14ac:dyDescent="0.25">
      <c r="A14247"/>
    </row>
    <row r="14248" spans="1:1" x14ac:dyDescent="0.25">
      <c r="A14248"/>
    </row>
    <row r="14249" spans="1:1" x14ac:dyDescent="0.25">
      <c r="A14249"/>
    </row>
    <row r="14250" spans="1:1" x14ac:dyDescent="0.25">
      <c r="A14250"/>
    </row>
    <row r="14251" spans="1:1" x14ac:dyDescent="0.25">
      <c r="A14251"/>
    </row>
    <row r="14252" spans="1:1" x14ac:dyDescent="0.25">
      <c r="A14252"/>
    </row>
    <row r="14253" spans="1:1" x14ac:dyDescent="0.25">
      <c r="A14253"/>
    </row>
    <row r="14254" spans="1:1" x14ac:dyDescent="0.25">
      <c r="A14254"/>
    </row>
    <row r="14255" spans="1:1" x14ac:dyDescent="0.25">
      <c r="A14255"/>
    </row>
    <row r="14256" spans="1:1" x14ac:dyDescent="0.25">
      <c r="A14256"/>
    </row>
    <row r="14257" spans="1:1" x14ac:dyDescent="0.25">
      <c r="A14257"/>
    </row>
    <row r="14258" spans="1:1" x14ac:dyDescent="0.25">
      <c r="A14258"/>
    </row>
    <row r="14259" spans="1:1" x14ac:dyDescent="0.25">
      <c r="A14259"/>
    </row>
    <row r="14260" spans="1:1" x14ac:dyDescent="0.25">
      <c r="A14260"/>
    </row>
    <row r="14261" spans="1:1" x14ac:dyDescent="0.25">
      <c r="A14261"/>
    </row>
    <row r="14262" spans="1:1" x14ac:dyDescent="0.25">
      <c r="A14262"/>
    </row>
    <row r="14263" spans="1:1" x14ac:dyDescent="0.25">
      <c r="A14263"/>
    </row>
    <row r="14264" spans="1:1" x14ac:dyDescent="0.25">
      <c r="A14264"/>
    </row>
    <row r="14265" spans="1:1" x14ac:dyDescent="0.25">
      <c r="A14265"/>
    </row>
    <row r="14266" spans="1:1" x14ac:dyDescent="0.25">
      <c r="A14266"/>
    </row>
    <row r="14267" spans="1:1" x14ac:dyDescent="0.25">
      <c r="A14267"/>
    </row>
    <row r="14268" spans="1:1" x14ac:dyDescent="0.25">
      <c r="A14268"/>
    </row>
    <row r="14269" spans="1:1" x14ac:dyDescent="0.25">
      <c r="A14269"/>
    </row>
    <row r="14270" spans="1:1" x14ac:dyDescent="0.25">
      <c r="A14270"/>
    </row>
    <row r="14271" spans="1:1" x14ac:dyDescent="0.25">
      <c r="A14271"/>
    </row>
    <row r="14272" spans="1:1" x14ac:dyDescent="0.25">
      <c r="A14272"/>
    </row>
    <row r="14273" spans="1:1" x14ac:dyDescent="0.25">
      <c r="A14273"/>
    </row>
    <row r="14274" spans="1:1" x14ac:dyDescent="0.25">
      <c r="A14274"/>
    </row>
    <row r="14275" spans="1:1" x14ac:dyDescent="0.25">
      <c r="A14275"/>
    </row>
    <row r="14276" spans="1:1" x14ac:dyDescent="0.25">
      <c r="A14276"/>
    </row>
    <row r="14277" spans="1:1" x14ac:dyDescent="0.25">
      <c r="A14277"/>
    </row>
    <row r="14278" spans="1:1" x14ac:dyDescent="0.25">
      <c r="A14278"/>
    </row>
    <row r="14279" spans="1:1" x14ac:dyDescent="0.25">
      <c r="A14279"/>
    </row>
    <row r="14280" spans="1:1" x14ac:dyDescent="0.25">
      <c r="A14280"/>
    </row>
    <row r="14281" spans="1:1" x14ac:dyDescent="0.25">
      <c r="A14281"/>
    </row>
    <row r="14282" spans="1:1" x14ac:dyDescent="0.25">
      <c r="A14282"/>
    </row>
    <row r="14283" spans="1:1" x14ac:dyDescent="0.25">
      <c r="A14283"/>
    </row>
    <row r="14284" spans="1:1" x14ac:dyDescent="0.25">
      <c r="A14284"/>
    </row>
    <row r="14285" spans="1:1" x14ac:dyDescent="0.25">
      <c r="A14285"/>
    </row>
    <row r="14286" spans="1:1" x14ac:dyDescent="0.25">
      <c r="A14286"/>
    </row>
    <row r="14287" spans="1:1" x14ac:dyDescent="0.25">
      <c r="A14287"/>
    </row>
    <row r="14288" spans="1:1" x14ac:dyDescent="0.25">
      <c r="A14288"/>
    </row>
    <row r="14289" spans="1:1" x14ac:dyDescent="0.25">
      <c r="A14289"/>
    </row>
    <row r="14290" spans="1:1" x14ac:dyDescent="0.25">
      <c r="A14290"/>
    </row>
    <row r="14291" spans="1:1" x14ac:dyDescent="0.25">
      <c r="A14291"/>
    </row>
    <row r="14292" spans="1:1" x14ac:dyDescent="0.25">
      <c r="A14292"/>
    </row>
    <row r="14293" spans="1:1" x14ac:dyDescent="0.25">
      <c r="A14293"/>
    </row>
    <row r="14294" spans="1:1" x14ac:dyDescent="0.25">
      <c r="A14294"/>
    </row>
    <row r="14295" spans="1:1" x14ac:dyDescent="0.25">
      <c r="A14295"/>
    </row>
    <row r="14296" spans="1:1" x14ac:dyDescent="0.25">
      <c r="A14296"/>
    </row>
    <row r="14297" spans="1:1" x14ac:dyDescent="0.25">
      <c r="A14297"/>
    </row>
    <row r="14298" spans="1:1" x14ac:dyDescent="0.25">
      <c r="A14298"/>
    </row>
    <row r="14299" spans="1:1" x14ac:dyDescent="0.25">
      <c r="A14299"/>
    </row>
    <row r="14300" spans="1:1" x14ac:dyDescent="0.25">
      <c r="A14300"/>
    </row>
    <row r="14301" spans="1:1" x14ac:dyDescent="0.25">
      <c r="A14301"/>
    </row>
    <row r="14302" spans="1:1" x14ac:dyDescent="0.25">
      <c r="A14302"/>
    </row>
    <row r="14303" spans="1:1" x14ac:dyDescent="0.25">
      <c r="A14303"/>
    </row>
    <row r="14304" spans="1:1" x14ac:dyDescent="0.25">
      <c r="A14304"/>
    </row>
    <row r="14305" spans="1:1" x14ac:dyDescent="0.25">
      <c r="A14305"/>
    </row>
    <row r="14306" spans="1:1" x14ac:dyDescent="0.25">
      <c r="A14306"/>
    </row>
    <row r="14307" spans="1:1" x14ac:dyDescent="0.25">
      <c r="A14307"/>
    </row>
    <row r="14308" spans="1:1" x14ac:dyDescent="0.25">
      <c r="A14308"/>
    </row>
    <row r="14309" spans="1:1" x14ac:dyDescent="0.25">
      <c r="A14309"/>
    </row>
    <row r="14310" spans="1:1" x14ac:dyDescent="0.25">
      <c r="A14310"/>
    </row>
    <row r="14311" spans="1:1" x14ac:dyDescent="0.25">
      <c r="A14311"/>
    </row>
    <row r="14312" spans="1:1" x14ac:dyDescent="0.25">
      <c r="A14312"/>
    </row>
    <row r="14313" spans="1:1" x14ac:dyDescent="0.25">
      <c r="A14313"/>
    </row>
    <row r="14314" spans="1:1" x14ac:dyDescent="0.25">
      <c r="A14314"/>
    </row>
    <row r="14315" spans="1:1" x14ac:dyDescent="0.25">
      <c r="A14315"/>
    </row>
    <row r="14316" spans="1:1" x14ac:dyDescent="0.25">
      <c r="A14316"/>
    </row>
    <row r="14317" spans="1:1" x14ac:dyDescent="0.25">
      <c r="A14317"/>
    </row>
    <row r="14318" spans="1:1" x14ac:dyDescent="0.25">
      <c r="A14318"/>
    </row>
    <row r="14319" spans="1:1" x14ac:dyDescent="0.25">
      <c r="A14319"/>
    </row>
    <row r="14320" spans="1:1" x14ac:dyDescent="0.25">
      <c r="A14320"/>
    </row>
    <row r="14321" spans="1:1" x14ac:dyDescent="0.25">
      <c r="A14321"/>
    </row>
    <row r="14322" spans="1:1" x14ac:dyDescent="0.25">
      <c r="A14322"/>
    </row>
    <row r="14323" spans="1:1" x14ac:dyDescent="0.25">
      <c r="A14323"/>
    </row>
    <row r="14324" spans="1:1" x14ac:dyDescent="0.25">
      <c r="A14324"/>
    </row>
    <row r="14325" spans="1:1" x14ac:dyDescent="0.25">
      <c r="A14325"/>
    </row>
    <row r="14326" spans="1:1" x14ac:dyDescent="0.25">
      <c r="A14326"/>
    </row>
    <row r="14327" spans="1:1" x14ac:dyDescent="0.25">
      <c r="A14327"/>
    </row>
    <row r="14328" spans="1:1" x14ac:dyDescent="0.25">
      <c r="A14328"/>
    </row>
    <row r="14329" spans="1:1" x14ac:dyDescent="0.25">
      <c r="A14329"/>
    </row>
    <row r="14330" spans="1:1" x14ac:dyDescent="0.25">
      <c r="A14330"/>
    </row>
    <row r="14331" spans="1:1" x14ac:dyDescent="0.25">
      <c r="A14331"/>
    </row>
    <row r="14332" spans="1:1" x14ac:dyDescent="0.25">
      <c r="A14332"/>
    </row>
    <row r="14333" spans="1:1" x14ac:dyDescent="0.25">
      <c r="A14333"/>
    </row>
    <row r="14334" spans="1:1" x14ac:dyDescent="0.25">
      <c r="A14334"/>
    </row>
    <row r="14335" spans="1:1" x14ac:dyDescent="0.25">
      <c r="A14335"/>
    </row>
    <row r="14336" spans="1:1" x14ac:dyDescent="0.25">
      <c r="A14336"/>
    </row>
    <row r="14337" spans="1:1" x14ac:dyDescent="0.25">
      <c r="A14337"/>
    </row>
    <row r="14338" spans="1:1" x14ac:dyDescent="0.25">
      <c r="A14338"/>
    </row>
    <row r="14339" spans="1:1" x14ac:dyDescent="0.25">
      <c r="A14339"/>
    </row>
    <row r="14340" spans="1:1" x14ac:dyDescent="0.25">
      <c r="A14340"/>
    </row>
    <row r="14341" spans="1:1" x14ac:dyDescent="0.25">
      <c r="A14341"/>
    </row>
    <row r="14342" spans="1:1" x14ac:dyDescent="0.25">
      <c r="A14342"/>
    </row>
    <row r="14343" spans="1:1" x14ac:dyDescent="0.25">
      <c r="A14343"/>
    </row>
    <row r="14344" spans="1:1" x14ac:dyDescent="0.25">
      <c r="A14344"/>
    </row>
    <row r="14345" spans="1:1" x14ac:dyDescent="0.25">
      <c r="A14345"/>
    </row>
    <row r="14346" spans="1:1" x14ac:dyDescent="0.25">
      <c r="A14346"/>
    </row>
    <row r="14347" spans="1:1" x14ac:dyDescent="0.25">
      <c r="A14347"/>
    </row>
    <row r="14348" spans="1:1" x14ac:dyDescent="0.25">
      <c r="A14348"/>
    </row>
    <row r="14349" spans="1:1" x14ac:dyDescent="0.25">
      <c r="A14349"/>
    </row>
    <row r="14350" spans="1:1" x14ac:dyDescent="0.25">
      <c r="A14350"/>
    </row>
    <row r="14351" spans="1:1" x14ac:dyDescent="0.25">
      <c r="A14351"/>
    </row>
    <row r="14352" spans="1:1" x14ac:dyDescent="0.25">
      <c r="A14352"/>
    </row>
    <row r="14353" spans="1:1" x14ac:dyDescent="0.25">
      <c r="A14353"/>
    </row>
    <row r="14354" spans="1:1" x14ac:dyDescent="0.25">
      <c r="A14354"/>
    </row>
    <row r="14355" spans="1:1" x14ac:dyDescent="0.25">
      <c r="A14355"/>
    </row>
    <row r="14356" spans="1:1" x14ac:dyDescent="0.25">
      <c r="A14356"/>
    </row>
    <row r="14357" spans="1:1" x14ac:dyDescent="0.25">
      <c r="A14357"/>
    </row>
    <row r="14358" spans="1:1" x14ac:dyDescent="0.25">
      <c r="A14358"/>
    </row>
    <row r="14359" spans="1:1" x14ac:dyDescent="0.25">
      <c r="A14359"/>
    </row>
    <row r="14360" spans="1:1" x14ac:dyDescent="0.25">
      <c r="A14360"/>
    </row>
    <row r="14361" spans="1:1" x14ac:dyDescent="0.25">
      <c r="A14361"/>
    </row>
    <row r="14362" spans="1:1" x14ac:dyDescent="0.25">
      <c r="A14362"/>
    </row>
    <row r="14363" spans="1:1" x14ac:dyDescent="0.25">
      <c r="A14363"/>
    </row>
    <row r="14364" spans="1:1" x14ac:dyDescent="0.25">
      <c r="A14364"/>
    </row>
    <row r="14365" spans="1:1" x14ac:dyDescent="0.25">
      <c r="A14365"/>
    </row>
    <row r="14366" spans="1:1" x14ac:dyDescent="0.25">
      <c r="A14366"/>
    </row>
    <row r="14367" spans="1:1" x14ac:dyDescent="0.25">
      <c r="A14367"/>
    </row>
    <row r="14368" spans="1:1" x14ac:dyDescent="0.25">
      <c r="A14368"/>
    </row>
    <row r="14369" spans="1:1" x14ac:dyDescent="0.25">
      <c r="A14369"/>
    </row>
    <row r="14370" spans="1:1" x14ac:dyDescent="0.25">
      <c r="A14370"/>
    </row>
    <row r="14371" spans="1:1" x14ac:dyDescent="0.25">
      <c r="A14371"/>
    </row>
    <row r="14372" spans="1:1" x14ac:dyDescent="0.25">
      <c r="A14372"/>
    </row>
    <row r="14373" spans="1:1" x14ac:dyDescent="0.25">
      <c r="A14373"/>
    </row>
    <row r="14374" spans="1:1" x14ac:dyDescent="0.25">
      <c r="A14374"/>
    </row>
    <row r="14375" spans="1:1" x14ac:dyDescent="0.25">
      <c r="A14375"/>
    </row>
    <row r="14376" spans="1:1" x14ac:dyDescent="0.25">
      <c r="A14376"/>
    </row>
    <row r="14377" spans="1:1" x14ac:dyDescent="0.25">
      <c r="A14377"/>
    </row>
    <row r="14378" spans="1:1" x14ac:dyDescent="0.25">
      <c r="A14378"/>
    </row>
    <row r="14379" spans="1:1" x14ac:dyDescent="0.25">
      <c r="A14379"/>
    </row>
    <row r="14380" spans="1:1" x14ac:dyDescent="0.25">
      <c r="A14380"/>
    </row>
    <row r="14381" spans="1:1" x14ac:dyDescent="0.25">
      <c r="A14381"/>
    </row>
    <row r="14382" spans="1:1" x14ac:dyDescent="0.25">
      <c r="A14382"/>
    </row>
    <row r="14383" spans="1:1" x14ac:dyDescent="0.25">
      <c r="A14383"/>
    </row>
    <row r="14384" spans="1:1" x14ac:dyDescent="0.25">
      <c r="A14384"/>
    </row>
    <row r="14385" spans="1:1" x14ac:dyDescent="0.25">
      <c r="A14385"/>
    </row>
    <row r="14386" spans="1:1" x14ac:dyDescent="0.25">
      <c r="A14386"/>
    </row>
    <row r="14387" spans="1:1" x14ac:dyDescent="0.25">
      <c r="A14387"/>
    </row>
    <row r="14388" spans="1:1" x14ac:dyDescent="0.25">
      <c r="A14388"/>
    </row>
    <row r="14389" spans="1:1" x14ac:dyDescent="0.25">
      <c r="A14389"/>
    </row>
    <row r="14390" spans="1:1" x14ac:dyDescent="0.25">
      <c r="A14390"/>
    </row>
    <row r="14391" spans="1:1" x14ac:dyDescent="0.25">
      <c r="A14391"/>
    </row>
    <row r="14392" spans="1:1" x14ac:dyDescent="0.25">
      <c r="A14392"/>
    </row>
    <row r="14393" spans="1:1" x14ac:dyDescent="0.25">
      <c r="A14393"/>
    </row>
    <row r="14394" spans="1:1" x14ac:dyDescent="0.25">
      <c r="A14394"/>
    </row>
    <row r="14395" spans="1:1" x14ac:dyDescent="0.25">
      <c r="A14395"/>
    </row>
    <row r="14396" spans="1:1" x14ac:dyDescent="0.25">
      <c r="A14396"/>
    </row>
    <row r="14397" spans="1:1" x14ac:dyDescent="0.25">
      <c r="A14397"/>
    </row>
    <row r="14398" spans="1:1" x14ac:dyDescent="0.25">
      <c r="A14398"/>
    </row>
    <row r="14399" spans="1:1" x14ac:dyDescent="0.25">
      <c r="A14399"/>
    </row>
    <row r="14400" spans="1:1" x14ac:dyDescent="0.25">
      <c r="A14400"/>
    </row>
    <row r="14401" spans="1:1" x14ac:dyDescent="0.25">
      <c r="A14401"/>
    </row>
    <row r="14402" spans="1:1" x14ac:dyDescent="0.25">
      <c r="A14402"/>
    </row>
    <row r="14403" spans="1:1" x14ac:dyDescent="0.25">
      <c r="A14403"/>
    </row>
    <row r="14404" spans="1:1" x14ac:dyDescent="0.25">
      <c r="A14404"/>
    </row>
    <row r="14405" spans="1:1" x14ac:dyDescent="0.25">
      <c r="A14405"/>
    </row>
    <row r="14406" spans="1:1" x14ac:dyDescent="0.25">
      <c r="A14406"/>
    </row>
    <row r="14407" spans="1:1" x14ac:dyDescent="0.25">
      <c r="A14407"/>
    </row>
    <row r="14408" spans="1:1" x14ac:dyDescent="0.25">
      <c r="A14408"/>
    </row>
    <row r="14409" spans="1:1" x14ac:dyDescent="0.25">
      <c r="A14409"/>
    </row>
    <row r="14410" spans="1:1" x14ac:dyDescent="0.25">
      <c r="A14410"/>
    </row>
    <row r="14411" spans="1:1" x14ac:dyDescent="0.25">
      <c r="A14411"/>
    </row>
    <row r="14412" spans="1:1" x14ac:dyDescent="0.25">
      <c r="A14412"/>
    </row>
    <row r="14413" spans="1:1" x14ac:dyDescent="0.25">
      <c r="A14413"/>
    </row>
    <row r="14414" spans="1:1" x14ac:dyDescent="0.25">
      <c r="A14414"/>
    </row>
    <row r="14415" spans="1:1" x14ac:dyDescent="0.25">
      <c r="A14415"/>
    </row>
    <row r="14416" spans="1:1" x14ac:dyDescent="0.25">
      <c r="A14416"/>
    </row>
    <row r="14417" spans="1:1" x14ac:dyDescent="0.25">
      <c r="A14417"/>
    </row>
    <row r="14418" spans="1:1" x14ac:dyDescent="0.25">
      <c r="A14418"/>
    </row>
    <row r="14419" spans="1:1" x14ac:dyDescent="0.25">
      <c r="A14419"/>
    </row>
    <row r="14420" spans="1:1" x14ac:dyDescent="0.25">
      <c r="A14420"/>
    </row>
    <row r="14421" spans="1:1" x14ac:dyDescent="0.25">
      <c r="A14421"/>
    </row>
    <row r="14422" spans="1:1" x14ac:dyDescent="0.25">
      <c r="A14422"/>
    </row>
    <row r="14423" spans="1:1" x14ac:dyDescent="0.25">
      <c r="A14423"/>
    </row>
    <row r="14424" spans="1:1" x14ac:dyDescent="0.25">
      <c r="A14424"/>
    </row>
    <row r="14425" spans="1:1" x14ac:dyDescent="0.25">
      <c r="A14425"/>
    </row>
    <row r="14426" spans="1:1" x14ac:dyDescent="0.25">
      <c r="A14426"/>
    </row>
    <row r="14427" spans="1:1" x14ac:dyDescent="0.25">
      <c r="A14427"/>
    </row>
    <row r="14428" spans="1:1" x14ac:dyDescent="0.25">
      <c r="A14428"/>
    </row>
    <row r="14429" spans="1:1" x14ac:dyDescent="0.25">
      <c r="A14429"/>
    </row>
    <row r="14430" spans="1:1" x14ac:dyDescent="0.25">
      <c r="A14430"/>
    </row>
    <row r="14431" spans="1:1" x14ac:dyDescent="0.25">
      <c r="A14431"/>
    </row>
    <row r="14432" spans="1:1" x14ac:dyDescent="0.25">
      <c r="A14432"/>
    </row>
    <row r="14433" spans="1:1" x14ac:dyDescent="0.25">
      <c r="A14433"/>
    </row>
    <row r="14434" spans="1:1" x14ac:dyDescent="0.25">
      <c r="A14434"/>
    </row>
    <row r="14435" spans="1:1" x14ac:dyDescent="0.25">
      <c r="A14435"/>
    </row>
    <row r="14436" spans="1:1" x14ac:dyDescent="0.25">
      <c r="A14436"/>
    </row>
    <row r="14437" spans="1:1" x14ac:dyDescent="0.25">
      <c r="A14437"/>
    </row>
    <row r="14438" spans="1:1" x14ac:dyDescent="0.25">
      <c r="A14438"/>
    </row>
    <row r="14439" spans="1:1" x14ac:dyDescent="0.25">
      <c r="A14439"/>
    </row>
    <row r="14440" spans="1:1" x14ac:dyDescent="0.25">
      <c r="A14440"/>
    </row>
    <row r="14441" spans="1:1" x14ac:dyDescent="0.25">
      <c r="A14441"/>
    </row>
    <row r="14442" spans="1:1" x14ac:dyDescent="0.25">
      <c r="A14442"/>
    </row>
    <row r="14443" spans="1:1" x14ac:dyDescent="0.25">
      <c r="A14443"/>
    </row>
    <row r="14444" spans="1:1" x14ac:dyDescent="0.25">
      <c r="A14444"/>
    </row>
    <row r="14445" spans="1:1" x14ac:dyDescent="0.25">
      <c r="A14445"/>
    </row>
    <row r="14446" spans="1:1" x14ac:dyDescent="0.25">
      <c r="A14446"/>
    </row>
    <row r="14447" spans="1:1" x14ac:dyDescent="0.25">
      <c r="A14447"/>
    </row>
    <row r="14448" spans="1:1" x14ac:dyDescent="0.25">
      <c r="A14448"/>
    </row>
    <row r="14449" spans="1:1" x14ac:dyDescent="0.25">
      <c r="A14449"/>
    </row>
    <row r="14450" spans="1:1" x14ac:dyDescent="0.25">
      <c r="A14450"/>
    </row>
    <row r="14451" spans="1:1" x14ac:dyDescent="0.25">
      <c r="A14451"/>
    </row>
    <row r="14452" spans="1:1" x14ac:dyDescent="0.25">
      <c r="A14452"/>
    </row>
    <row r="14453" spans="1:1" x14ac:dyDescent="0.25">
      <c r="A14453"/>
    </row>
    <row r="14454" spans="1:1" x14ac:dyDescent="0.25">
      <c r="A14454"/>
    </row>
    <row r="14455" spans="1:1" x14ac:dyDescent="0.25">
      <c r="A14455"/>
    </row>
    <row r="14456" spans="1:1" x14ac:dyDescent="0.25">
      <c r="A14456"/>
    </row>
    <row r="14457" spans="1:1" x14ac:dyDescent="0.25">
      <c r="A14457"/>
    </row>
    <row r="14458" spans="1:1" x14ac:dyDescent="0.25">
      <c r="A14458"/>
    </row>
    <row r="14459" spans="1:1" x14ac:dyDescent="0.25">
      <c r="A14459"/>
    </row>
    <row r="14460" spans="1:1" x14ac:dyDescent="0.25">
      <c r="A14460"/>
    </row>
    <row r="14461" spans="1:1" x14ac:dyDescent="0.25">
      <c r="A14461"/>
    </row>
    <row r="14462" spans="1:1" x14ac:dyDescent="0.25">
      <c r="A14462"/>
    </row>
    <row r="14463" spans="1:1" x14ac:dyDescent="0.25">
      <c r="A14463"/>
    </row>
    <row r="14464" spans="1:1" x14ac:dyDescent="0.25">
      <c r="A14464"/>
    </row>
    <row r="14465" spans="1:1" x14ac:dyDescent="0.25">
      <c r="A14465"/>
    </row>
    <row r="14466" spans="1:1" x14ac:dyDescent="0.25">
      <c r="A14466"/>
    </row>
    <row r="14467" spans="1:1" x14ac:dyDescent="0.25">
      <c r="A14467"/>
    </row>
    <row r="14468" spans="1:1" x14ac:dyDescent="0.25">
      <c r="A14468"/>
    </row>
    <row r="14469" spans="1:1" x14ac:dyDescent="0.25">
      <c r="A14469"/>
    </row>
    <row r="14470" spans="1:1" x14ac:dyDescent="0.25">
      <c r="A14470"/>
    </row>
    <row r="14471" spans="1:1" x14ac:dyDescent="0.25">
      <c r="A14471"/>
    </row>
    <row r="14472" spans="1:1" x14ac:dyDescent="0.25">
      <c r="A14472"/>
    </row>
    <row r="14473" spans="1:1" x14ac:dyDescent="0.25">
      <c r="A14473"/>
    </row>
    <row r="14474" spans="1:1" x14ac:dyDescent="0.25">
      <c r="A14474"/>
    </row>
    <row r="14475" spans="1:1" x14ac:dyDescent="0.25">
      <c r="A14475"/>
    </row>
    <row r="14476" spans="1:1" x14ac:dyDescent="0.25">
      <c r="A14476"/>
    </row>
    <row r="14477" spans="1:1" x14ac:dyDescent="0.25">
      <c r="A14477"/>
    </row>
    <row r="14478" spans="1:1" x14ac:dyDescent="0.25">
      <c r="A14478"/>
    </row>
    <row r="14479" spans="1:1" x14ac:dyDescent="0.25">
      <c r="A14479"/>
    </row>
    <row r="14480" spans="1:1" x14ac:dyDescent="0.25">
      <c r="A14480"/>
    </row>
    <row r="14481" spans="1:1" x14ac:dyDescent="0.25">
      <c r="A14481"/>
    </row>
    <row r="14482" spans="1:1" x14ac:dyDescent="0.25">
      <c r="A14482"/>
    </row>
    <row r="14483" spans="1:1" x14ac:dyDescent="0.25">
      <c r="A14483"/>
    </row>
    <row r="14484" spans="1:1" x14ac:dyDescent="0.25">
      <c r="A14484"/>
    </row>
    <row r="14485" spans="1:1" x14ac:dyDescent="0.25">
      <c r="A14485"/>
    </row>
    <row r="14486" spans="1:1" x14ac:dyDescent="0.25">
      <c r="A14486"/>
    </row>
    <row r="14487" spans="1:1" x14ac:dyDescent="0.25">
      <c r="A14487"/>
    </row>
    <row r="14488" spans="1:1" x14ac:dyDescent="0.25">
      <c r="A14488"/>
    </row>
    <row r="14489" spans="1:1" x14ac:dyDescent="0.25">
      <c r="A14489"/>
    </row>
    <row r="14490" spans="1:1" x14ac:dyDescent="0.25">
      <c r="A14490"/>
    </row>
    <row r="14491" spans="1:1" x14ac:dyDescent="0.25">
      <c r="A14491"/>
    </row>
    <row r="14492" spans="1:1" x14ac:dyDescent="0.25">
      <c r="A14492"/>
    </row>
    <row r="14493" spans="1:1" x14ac:dyDescent="0.25">
      <c r="A14493"/>
    </row>
    <row r="14494" spans="1:1" x14ac:dyDescent="0.25">
      <c r="A14494"/>
    </row>
    <row r="14495" spans="1:1" x14ac:dyDescent="0.25">
      <c r="A14495"/>
    </row>
    <row r="14496" spans="1:1" x14ac:dyDescent="0.25">
      <c r="A14496"/>
    </row>
    <row r="14497" spans="1:1" x14ac:dyDescent="0.25">
      <c r="A14497"/>
    </row>
    <row r="14498" spans="1:1" x14ac:dyDescent="0.25">
      <c r="A14498"/>
    </row>
    <row r="14499" spans="1:1" x14ac:dyDescent="0.25">
      <c r="A14499"/>
    </row>
    <row r="14500" spans="1:1" x14ac:dyDescent="0.25">
      <c r="A14500"/>
    </row>
    <row r="14501" spans="1:1" x14ac:dyDescent="0.25">
      <c r="A14501"/>
    </row>
    <row r="14502" spans="1:1" x14ac:dyDescent="0.25">
      <c r="A14502"/>
    </row>
    <row r="14503" spans="1:1" x14ac:dyDescent="0.25">
      <c r="A14503"/>
    </row>
    <row r="14504" spans="1:1" x14ac:dyDescent="0.25">
      <c r="A14504"/>
    </row>
    <row r="14505" spans="1:1" x14ac:dyDescent="0.25">
      <c r="A14505"/>
    </row>
    <row r="14506" spans="1:1" x14ac:dyDescent="0.25">
      <c r="A14506"/>
    </row>
    <row r="14507" spans="1:1" x14ac:dyDescent="0.25">
      <c r="A14507"/>
    </row>
    <row r="14508" spans="1:1" x14ac:dyDescent="0.25">
      <c r="A14508"/>
    </row>
    <row r="14509" spans="1:1" x14ac:dyDescent="0.25">
      <c r="A14509"/>
    </row>
    <row r="14510" spans="1:1" x14ac:dyDescent="0.25">
      <c r="A14510"/>
    </row>
    <row r="14511" spans="1:1" x14ac:dyDescent="0.25">
      <c r="A14511"/>
    </row>
    <row r="14512" spans="1:1" x14ac:dyDescent="0.25">
      <c r="A14512"/>
    </row>
    <row r="14513" spans="1:1" x14ac:dyDescent="0.25">
      <c r="A14513"/>
    </row>
    <row r="14514" spans="1:1" x14ac:dyDescent="0.25">
      <c r="A14514"/>
    </row>
    <row r="14515" spans="1:1" x14ac:dyDescent="0.25">
      <c r="A14515"/>
    </row>
    <row r="14516" spans="1:1" x14ac:dyDescent="0.25">
      <c r="A14516"/>
    </row>
    <row r="14517" spans="1:1" x14ac:dyDescent="0.25">
      <c r="A14517"/>
    </row>
    <row r="14518" spans="1:1" x14ac:dyDescent="0.25">
      <c r="A14518"/>
    </row>
    <row r="14519" spans="1:1" x14ac:dyDescent="0.25">
      <c r="A14519"/>
    </row>
    <row r="14520" spans="1:1" x14ac:dyDescent="0.25">
      <c r="A14520"/>
    </row>
    <row r="14521" spans="1:1" x14ac:dyDescent="0.25">
      <c r="A14521"/>
    </row>
    <row r="14522" spans="1:1" x14ac:dyDescent="0.25">
      <c r="A14522"/>
    </row>
    <row r="14523" spans="1:1" x14ac:dyDescent="0.25">
      <c r="A14523"/>
    </row>
    <row r="14524" spans="1:1" x14ac:dyDescent="0.25">
      <c r="A14524"/>
    </row>
    <row r="14525" spans="1:1" x14ac:dyDescent="0.25">
      <c r="A14525"/>
    </row>
    <row r="14526" spans="1:1" x14ac:dyDescent="0.25">
      <c r="A14526"/>
    </row>
    <row r="14527" spans="1:1" x14ac:dyDescent="0.25">
      <c r="A14527"/>
    </row>
    <row r="14528" spans="1:1" x14ac:dyDescent="0.25">
      <c r="A14528"/>
    </row>
    <row r="14529" spans="1:1" x14ac:dyDescent="0.25">
      <c r="A14529"/>
    </row>
    <row r="14530" spans="1:1" x14ac:dyDescent="0.25">
      <c r="A14530"/>
    </row>
    <row r="14531" spans="1:1" x14ac:dyDescent="0.25">
      <c r="A14531"/>
    </row>
    <row r="14532" spans="1:1" x14ac:dyDescent="0.25">
      <c r="A14532"/>
    </row>
    <row r="14533" spans="1:1" x14ac:dyDescent="0.25">
      <c r="A14533"/>
    </row>
    <row r="14534" spans="1:1" x14ac:dyDescent="0.25">
      <c r="A14534"/>
    </row>
    <row r="14535" spans="1:1" x14ac:dyDescent="0.25">
      <c r="A14535"/>
    </row>
    <row r="14536" spans="1:1" x14ac:dyDescent="0.25">
      <c r="A14536"/>
    </row>
    <row r="14537" spans="1:1" x14ac:dyDescent="0.25">
      <c r="A14537"/>
    </row>
    <row r="14538" spans="1:1" x14ac:dyDescent="0.25">
      <c r="A14538"/>
    </row>
    <row r="14539" spans="1:1" x14ac:dyDescent="0.25">
      <c r="A14539"/>
    </row>
    <row r="14540" spans="1:1" x14ac:dyDescent="0.25">
      <c r="A14540"/>
    </row>
    <row r="14541" spans="1:1" x14ac:dyDescent="0.25">
      <c r="A14541"/>
    </row>
    <row r="14542" spans="1:1" x14ac:dyDescent="0.25">
      <c r="A14542"/>
    </row>
    <row r="14543" spans="1:1" x14ac:dyDescent="0.25">
      <c r="A14543"/>
    </row>
    <row r="14544" spans="1:1" x14ac:dyDescent="0.25">
      <c r="A14544"/>
    </row>
    <row r="14545" spans="1:1" x14ac:dyDescent="0.25">
      <c r="A14545"/>
    </row>
    <row r="14546" spans="1:1" x14ac:dyDescent="0.25">
      <c r="A14546"/>
    </row>
    <row r="14547" spans="1:1" x14ac:dyDescent="0.25">
      <c r="A14547"/>
    </row>
    <row r="14548" spans="1:1" x14ac:dyDescent="0.25">
      <c r="A14548"/>
    </row>
    <row r="14549" spans="1:1" x14ac:dyDescent="0.25">
      <c r="A14549"/>
    </row>
    <row r="14550" spans="1:1" x14ac:dyDescent="0.25">
      <c r="A14550"/>
    </row>
    <row r="14551" spans="1:1" x14ac:dyDescent="0.25">
      <c r="A14551"/>
    </row>
    <row r="14552" spans="1:1" x14ac:dyDescent="0.25">
      <c r="A14552"/>
    </row>
    <row r="14553" spans="1:1" x14ac:dyDescent="0.25">
      <c r="A14553"/>
    </row>
    <row r="14554" spans="1:1" x14ac:dyDescent="0.25">
      <c r="A14554"/>
    </row>
    <row r="14555" spans="1:1" x14ac:dyDescent="0.25">
      <c r="A14555"/>
    </row>
    <row r="14556" spans="1:1" x14ac:dyDescent="0.25">
      <c r="A14556"/>
    </row>
    <row r="14557" spans="1:1" x14ac:dyDescent="0.25">
      <c r="A14557"/>
    </row>
    <row r="14558" spans="1:1" x14ac:dyDescent="0.25">
      <c r="A14558"/>
    </row>
    <row r="14559" spans="1:1" x14ac:dyDescent="0.25">
      <c r="A14559"/>
    </row>
    <row r="14560" spans="1:1" x14ac:dyDescent="0.25">
      <c r="A14560"/>
    </row>
    <row r="14561" spans="1:1" x14ac:dyDescent="0.25">
      <c r="A14561"/>
    </row>
    <row r="14562" spans="1:1" x14ac:dyDescent="0.25">
      <c r="A14562"/>
    </row>
    <row r="14563" spans="1:1" x14ac:dyDescent="0.25">
      <c r="A14563"/>
    </row>
    <row r="14564" spans="1:1" x14ac:dyDescent="0.25">
      <c r="A14564"/>
    </row>
    <row r="14565" spans="1:1" x14ac:dyDescent="0.25">
      <c r="A14565"/>
    </row>
    <row r="14566" spans="1:1" x14ac:dyDescent="0.25">
      <c r="A14566"/>
    </row>
    <row r="14567" spans="1:1" x14ac:dyDescent="0.25">
      <c r="A14567"/>
    </row>
    <row r="14568" spans="1:1" x14ac:dyDescent="0.25">
      <c r="A14568"/>
    </row>
    <row r="14569" spans="1:1" x14ac:dyDescent="0.25">
      <c r="A14569"/>
    </row>
    <row r="14570" spans="1:1" x14ac:dyDescent="0.25">
      <c r="A14570"/>
    </row>
    <row r="14571" spans="1:1" x14ac:dyDescent="0.25">
      <c r="A14571"/>
    </row>
    <row r="14572" spans="1:1" x14ac:dyDescent="0.25">
      <c r="A14572"/>
    </row>
    <row r="14573" spans="1:1" x14ac:dyDescent="0.25">
      <c r="A14573"/>
    </row>
    <row r="14574" spans="1:1" x14ac:dyDescent="0.25">
      <c r="A14574"/>
    </row>
    <row r="14575" spans="1:1" x14ac:dyDescent="0.25">
      <c r="A14575"/>
    </row>
    <row r="14576" spans="1:1" x14ac:dyDescent="0.25">
      <c r="A14576"/>
    </row>
    <row r="14577" spans="1:1" x14ac:dyDescent="0.25">
      <c r="A14577"/>
    </row>
    <row r="14578" spans="1:1" x14ac:dyDescent="0.25">
      <c r="A14578"/>
    </row>
    <row r="14579" spans="1:1" x14ac:dyDescent="0.25">
      <c r="A14579"/>
    </row>
    <row r="14580" spans="1:1" x14ac:dyDescent="0.25">
      <c r="A14580"/>
    </row>
    <row r="14581" spans="1:1" x14ac:dyDescent="0.25">
      <c r="A14581"/>
    </row>
    <row r="14582" spans="1:1" x14ac:dyDescent="0.25">
      <c r="A14582"/>
    </row>
    <row r="14583" spans="1:1" x14ac:dyDescent="0.25">
      <c r="A14583"/>
    </row>
    <row r="14584" spans="1:1" x14ac:dyDescent="0.25">
      <c r="A14584"/>
    </row>
    <row r="14585" spans="1:1" x14ac:dyDescent="0.25">
      <c r="A14585"/>
    </row>
    <row r="14586" spans="1:1" x14ac:dyDescent="0.25">
      <c r="A14586"/>
    </row>
    <row r="14587" spans="1:1" x14ac:dyDescent="0.25">
      <c r="A14587"/>
    </row>
    <row r="14588" spans="1:1" x14ac:dyDescent="0.25">
      <c r="A14588"/>
    </row>
    <row r="14589" spans="1:1" x14ac:dyDescent="0.25">
      <c r="A14589"/>
    </row>
    <row r="14590" spans="1:1" x14ac:dyDescent="0.25">
      <c r="A14590"/>
    </row>
    <row r="14591" spans="1:1" x14ac:dyDescent="0.25">
      <c r="A14591"/>
    </row>
    <row r="14592" spans="1:1" x14ac:dyDescent="0.25">
      <c r="A14592"/>
    </row>
    <row r="14593" spans="1:1" x14ac:dyDescent="0.25">
      <c r="A14593"/>
    </row>
    <row r="14594" spans="1:1" x14ac:dyDescent="0.25">
      <c r="A14594"/>
    </row>
    <row r="14595" spans="1:1" x14ac:dyDescent="0.25">
      <c r="A14595"/>
    </row>
    <row r="14596" spans="1:1" x14ac:dyDescent="0.25">
      <c r="A14596"/>
    </row>
    <row r="14597" spans="1:1" x14ac:dyDescent="0.25">
      <c r="A14597"/>
    </row>
    <row r="14598" spans="1:1" x14ac:dyDescent="0.25">
      <c r="A14598"/>
    </row>
    <row r="14599" spans="1:1" x14ac:dyDescent="0.25">
      <c r="A14599"/>
    </row>
    <row r="14600" spans="1:1" x14ac:dyDescent="0.25">
      <c r="A14600"/>
    </row>
    <row r="14601" spans="1:1" x14ac:dyDescent="0.25">
      <c r="A14601"/>
    </row>
    <row r="14602" spans="1:1" x14ac:dyDescent="0.25">
      <c r="A14602"/>
    </row>
    <row r="14603" spans="1:1" x14ac:dyDescent="0.25">
      <c r="A14603"/>
    </row>
    <row r="14604" spans="1:1" x14ac:dyDescent="0.25">
      <c r="A14604"/>
    </row>
    <row r="14605" spans="1:1" x14ac:dyDescent="0.25">
      <c r="A14605"/>
    </row>
    <row r="14606" spans="1:1" x14ac:dyDescent="0.25">
      <c r="A14606"/>
    </row>
    <row r="14607" spans="1:1" x14ac:dyDescent="0.25">
      <c r="A14607"/>
    </row>
    <row r="14608" spans="1:1" x14ac:dyDescent="0.25">
      <c r="A14608"/>
    </row>
    <row r="14609" spans="1:1" x14ac:dyDescent="0.25">
      <c r="A14609"/>
    </row>
    <row r="14610" spans="1:1" x14ac:dyDescent="0.25">
      <c r="A14610"/>
    </row>
    <row r="14611" spans="1:1" x14ac:dyDescent="0.25">
      <c r="A14611"/>
    </row>
    <row r="14612" spans="1:1" x14ac:dyDescent="0.25">
      <c r="A14612"/>
    </row>
    <row r="14613" spans="1:1" x14ac:dyDescent="0.25">
      <c r="A14613"/>
    </row>
    <row r="14614" spans="1:1" x14ac:dyDescent="0.25">
      <c r="A14614"/>
    </row>
    <row r="14615" spans="1:1" x14ac:dyDescent="0.25">
      <c r="A14615"/>
    </row>
    <row r="14616" spans="1:1" x14ac:dyDescent="0.25">
      <c r="A14616"/>
    </row>
    <row r="14617" spans="1:1" x14ac:dyDescent="0.25">
      <c r="A14617"/>
    </row>
    <row r="14618" spans="1:1" x14ac:dyDescent="0.25">
      <c r="A14618"/>
    </row>
    <row r="14619" spans="1:1" x14ac:dyDescent="0.25">
      <c r="A14619"/>
    </row>
    <row r="14620" spans="1:1" x14ac:dyDescent="0.25">
      <c r="A14620"/>
    </row>
    <row r="14621" spans="1:1" x14ac:dyDescent="0.25">
      <c r="A14621"/>
    </row>
    <row r="14622" spans="1:1" x14ac:dyDescent="0.25">
      <c r="A14622"/>
    </row>
    <row r="14623" spans="1:1" x14ac:dyDescent="0.25">
      <c r="A14623"/>
    </row>
    <row r="14624" spans="1:1" x14ac:dyDescent="0.25">
      <c r="A14624"/>
    </row>
    <row r="14625" spans="1:1" x14ac:dyDescent="0.25">
      <c r="A14625"/>
    </row>
    <row r="14626" spans="1:1" x14ac:dyDescent="0.25">
      <c r="A14626"/>
    </row>
    <row r="14627" spans="1:1" x14ac:dyDescent="0.25">
      <c r="A14627"/>
    </row>
    <row r="14628" spans="1:1" x14ac:dyDescent="0.25">
      <c r="A14628"/>
    </row>
    <row r="14629" spans="1:1" x14ac:dyDescent="0.25">
      <c r="A14629"/>
    </row>
    <row r="14630" spans="1:1" x14ac:dyDescent="0.25">
      <c r="A14630"/>
    </row>
    <row r="14631" spans="1:1" x14ac:dyDescent="0.25">
      <c r="A14631"/>
    </row>
    <row r="14632" spans="1:1" x14ac:dyDescent="0.25">
      <c r="A14632"/>
    </row>
    <row r="14633" spans="1:1" x14ac:dyDescent="0.25">
      <c r="A14633"/>
    </row>
    <row r="14634" spans="1:1" x14ac:dyDescent="0.25">
      <c r="A14634"/>
    </row>
    <row r="14635" spans="1:1" x14ac:dyDescent="0.25">
      <c r="A14635"/>
    </row>
    <row r="14636" spans="1:1" x14ac:dyDescent="0.25">
      <c r="A14636"/>
    </row>
    <row r="14637" spans="1:1" x14ac:dyDescent="0.25">
      <c r="A14637"/>
    </row>
    <row r="14638" spans="1:1" x14ac:dyDescent="0.25">
      <c r="A14638"/>
    </row>
    <row r="14639" spans="1:1" x14ac:dyDescent="0.25">
      <c r="A14639"/>
    </row>
    <row r="14640" spans="1:1" x14ac:dyDescent="0.25">
      <c r="A14640"/>
    </row>
    <row r="14641" spans="1:1" x14ac:dyDescent="0.25">
      <c r="A14641"/>
    </row>
    <row r="14642" spans="1:1" x14ac:dyDescent="0.25">
      <c r="A14642"/>
    </row>
    <row r="14643" spans="1:1" x14ac:dyDescent="0.25">
      <c r="A14643"/>
    </row>
    <row r="14644" spans="1:1" x14ac:dyDescent="0.25">
      <c r="A14644"/>
    </row>
    <row r="14645" spans="1:1" x14ac:dyDescent="0.25">
      <c r="A14645"/>
    </row>
    <row r="14646" spans="1:1" x14ac:dyDescent="0.25">
      <c r="A14646"/>
    </row>
    <row r="14647" spans="1:1" x14ac:dyDescent="0.25">
      <c r="A14647"/>
    </row>
    <row r="14648" spans="1:1" x14ac:dyDescent="0.25">
      <c r="A14648"/>
    </row>
    <row r="14649" spans="1:1" x14ac:dyDescent="0.25">
      <c r="A14649"/>
    </row>
    <row r="14650" spans="1:1" x14ac:dyDescent="0.25">
      <c r="A14650"/>
    </row>
    <row r="14651" spans="1:1" x14ac:dyDescent="0.25">
      <c r="A14651"/>
    </row>
    <row r="14652" spans="1:1" x14ac:dyDescent="0.25">
      <c r="A14652"/>
    </row>
    <row r="14653" spans="1:1" x14ac:dyDescent="0.25">
      <c r="A14653"/>
    </row>
    <row r="14654" spans="1:1" x14ac:dyDescent="0.25">
      <c r="A14654"/>
    </row>
    <row r="14655" spans="1:1" x14ac:dyDescent="0.25">
      <c r="A14655"/>
    </row>
    <row r="14656" spans="1:1" x14ac:dyDescent="0.25">
      <c r="A14656"/>
    </row>
    <row r="14657" spans="1:1" x14ac:dyDescent="0.25">
      <c r="A14657"/>
    </row>
    <row r="14658" spans="1:1" x14ac:dyDescent="0.25">
      <c r="A14658"/>
    </row>
    <row r="14659" spans="1:1" x14ac:dyDescent="0.25">
      <c r="A14659"/>
    </row>
    <row r="14660" spans="1:1" x14ac:dyDescent="0.25">
      <c r="A14660"/>
    </row>
    <row r="14661" spans="1:1" x14ac:dyDescent="0.25">
      <c r="A14661"/>
    </row>
    <row r="14662" spans="1:1" x14ac:dyDescent="0.25">
      <c r="A14662"/>
    </row>
    <row r="14663" spans="1:1" x14ac:dyDescent="0.25">
      <c r="A14663"/>
    </row>
    <row r="14664" spans="1:1" x14ac:dyDescent="0.25">
      <c r="A14664"/>
    </row>
    <row r="14665" spans="1:1" x14ac:dyDescent="0.25">
      <c r="A14665"/>
    </row>
    <row r="14666" spans="1:1" x14ac:dyDescent="0.25">
      <c r="A14666"/>
    </row>
    <row r="14667" spans="1:1" x14ac:dyDescent="0.25">
      <c r="A14667"/>
    </row>
    <row r="14668" spans="1:1" x14ac:dyDescent="0.25">
      <c r="A14668"/>
    </row>
    <row r="14669" spans="1:1" x14ac:dyDescent="0.25">
      <c r="A14669"/>
    </row>
    <row r="14670" spans="1:1" x14ac:dyDescent="0.25">
      <c r="A14670"/>
    </row>
    <row r="14671" spans="1:1" x14ac:dyDescent="0.25">
      <c r="A14671"/>
    </row>
    <row r="14672" spans="1:1" x14ac:dyDescent="0.25">
      <c r="A14672"/>
    </row>
    <row r="14673" spans="1:1" x14ac:dyDescent="0.25">
      <c r="A14673"/>
    </row>
    <row r="14674" spans="1:1" x14ac:dyDescent="0.25">
      <c r="A14674"/>
    </row>
    <row r="14675" spans="1:1" x14ac:dyDescent="0.25">
      <c r="A14675"/>
    </row>
    <row r="14676" spans="1:1" x14ac:dyDescent="0.25">
      <c r="A14676"/>
    </row>
    <row r="14677" spans="1:1" x14ac:dyDescent="0.25">
      <c r="A14677"/>
    </row>
    <row r="14678" spans="1:1" x14ac:dyDescent="0.25">
      <c r="A14678"/>
    </row>
    <row r="14679" spans="1:1" x14ac:dyDescent="0.25">
      <c r="A14679"/>
    </row>
    <row r="14680" spans="1:1" x14ac:dyDescent="0.25">
      <c r="A14680"/>
    </row>
    <row r="14681" spans="1:1" x14ac:dyDescent="0.25">
      <c r="A14681"/>
    </row>
    <row r="14682" spans="1:1" x14ac:dyDescent="0.25">
      <c r="A14682"/>
    </row>
    <row r="14683" spans="1:1" x14ac:dyDescent="0.25">
      <c r="A14683"/>
    </row>
    <row r="14684" spans="1:1" x14ac:dyDescent="0.25">
      <c r="A14684"/>
    </row>
    <row r="14685" spans="1:1" x14ac:dyDescent="0.25">
      <c r="A14685"/>
    </row>
    <row r="14686" spans="1:1" x14ac:dyDescent="0.25">
      <c r="A14686"/>
    </row>
    <row r="14687" spans="1:1" x14ac:dyDescent="0.25">
      <c r="A14687"/>
    </row>
    <row r="14688" spans="1:1" x14ac:dyDescent="0.25">
      <c r="A14688"/>
    </row>
    <row r="14689" spans="1:1" x14ac:dyDescent="0.25">
      <c r="A14689"/>
    </row>
    <row r="14690" spans="1:1" x14ac:dyDescent="0.25">
      <c r="A14690"/>
    </row>
    <row r="14691" spans="1:1" x14ac:dyDescent="0.25">
      <c r="A14691"/>
    </row>
    <row r="14692" spans="1:1" x14ac:dyDescent="0.25">
      <c r="A14692"/>
    </row>
    <row r="14693" spans="1:1" x14ac:dyDescent="0.25">
      <c r="A14693"/>
    </row>
    <row r="14694" spans="1:1" x14ac:dyDescent="0.25">
      <c r="A14694"/>
    </row>
    <row r="14695" spans="1:1" x14ac:dyDescent="0.25">
      <c r="A14695"/>
    </row>
    <row r="14696" spans="1:1" x14ac:dyDescent="0.25">
      <c r="A14696"/>
    </row>
    <row r="14697" spans="1:1" x14ac:dyDescent="0.25">
      <c r="A14697"/>
    </row>
    <row r="14698" spans="1:1" x14ac:dyDescent="0.25">
      <c r="A14698"/>
    </row>
    <row r="14699" spans="1:1" x14ac:dyDescent="0.25">
      <c r="A14699"/>
    </row>
    <row r="14700" spans="1:1" x14ac:dyDescent="0.25">
      <c r="A14700"/>
    </row>
    <row r="14701" spans="1:1" x14ac:dyDescent="0.25">
      <c r="A14701"/>
    </row>
    <row r="14702" spans="1:1" x14ac:dyDescent="0.25">
      <c r="A14702"/>
    </row>
    <row r="14703" spans="1:1" x14ac:dyDescent="0.25">
      <c r="A14703"/>
    </row>
    <row r="14704" spans="1:1" x14ac:dyDescent="0.25">
      <c r="A14704"/>
    </row>
    <row r="14705" spans="1:1" x14ac:dyDescent="0.25">
      <c r="A14705"/>
    </row>
    <row r="14706" spans="1:1" x14ac:dyDescent="0.25">
      <c r="A14706"/>
    </row>
    <row r="14707" spans="1:1" x14ac:dyDescent="0.25">
      <c r="A14707"/>
    </row>
    <row r="14708" spans="1:1" x14ac:dyDescent="0.25">
      <c r="A14708"/>
    </row>
    <row r="14709" spans="1:1" x14ac:dyDescent="0.25">
      <c r="A14709"/>
    </row>
    <row r="14710" spans="1:1" x14ac:dyDescent="0.25">
      <c r="A14710"/>
    </row>
    <row r="14711" spans="1:1" x14ac:dyDescent="0.25">
      <c r="A14711"/>
    </row>
    <row r="14712" spans="1:1" x14ac:dyDescent="0.25">
      <c r="A14712"/>
    </row>
    <row r="14713" spans="1:1" x14ac:dyDescent="0.25">
      <c r="A14713"/>
    </row>
    <row r="14714" spans="1:1" x14ac:dyDescent="0.25">
      <c r="A14714"/>
    </row>
    <row r="14715" spans="1:1" x14ac:dyDescent="0.25">
      <c r="A14715"/>
    </row>
    <row r="14716" spans="1:1" x14ac:dyDescent="0.25">
      <c r="A14716"/>
    </row>
    <row r="14717" spans="1:1" x14ac:dyDescent="0.25">
      <c r="A14717"/>
    </row>
    <row r="14718" spans="1:1" x14ac:dyDescent="0.25">
      <c r="A14718"/>
    </row>
    <row r="14719" spans="1:1" x14ac:dyDescent="0.25">
      <c r="A14719"/>
    </row>
    <row r="14720" spans="1:1" x14ac:dyDescent="0.25">
      <c r="A14720"/>
    </row>
    <row r="14721" spans="1:1" x14ac:dyDescent="0.25">
      <c r="A14721"/>
    </row>
    <row r="14722" spans="1:1" x14ac:dyDescent="0.25">
      <c r="A14722"/>
    </row>
    <row r="14723" spans="1:1" x14ac:dyDescent="0.25">
      <c r="A14723"/>
    </row>
    <row r="14724" spans="1:1" x14ac:dyDescent="0.25">
      <c r="A14724"/>
    </row>
    <row r="14725" spans="1:1" x14ac:dyDescent="0.25">
      <c r="A14725"/>
    </row>
    <row r="14726" spans="1:1" x14ac:dyDescent="0.25">
      <c r="A14726"/>
    </row>
    <row r="14727" spans="1:1" x14ac:dyDescent="0.25">
      <c r="A14727"/>
    </row>
    <row r="14728" spans="1:1" x14ac:dyDescent="0.25">
      <c r="A14728"/>
    </row>
    <row r="14729" spans="1:1" x14ac:dyDescent="0.25">
      <c r="A14729"/>
    </row>
    <row r="14730" spans="1:1" x14ac:dyDescent="0.25">
      <c r="A14730"/>
    </row>
    <row r="14731" spans="1:1" x14ac:dyDescent="0.25">
      <c r="A14731"/>
    </row>
    <row r="14732" spans="1:1" x14ac:dyDescent="0.25">
      <c r="A14732"/>
    </row>
    <row r="14733" spans="1:1" x14ac:dyDescent="0.25">
      <c r="A14733"/>
    </row>
    <row r="14734" spans="1:1" x14ac:dyDescent="0.25">
      <c r="A14734"/>
    </row>
    <row r="14735" spans="1:1" x14ac:dyDescent="0.25">
      <c r="A14735"/>
    </row>
    <row r="14736" spans="1:1" x14ac:dyDescent="0.25">
      <c r="A14736"/>
    </row>
    <row r="14737" spans="1:1" x14ac:dyDescent="0.25">
      <c r="A14737"/>
    </row>
    <row r="14738" spans="1:1" x14ac:dyDescent="0.25">
      <c r="A14738"/>
    </row>
    <row r="14739" spans="1:1" x14ac:dyDescent="0.25">
      <c r="A14739"/>
    </row>
    <row r="14740" spans="1:1" x14ac:dyDescent="0.25">
      <c r="A14740"/>
    </row>
    <row r="14741" spans="1:1" x14ac:dyDescent="0.25">
      <c r="A14741"/>
    </row>
    <row r="14742" spans="1:1" x14ac:dyDescent="0.25">
      <c r="A14742"/>
    </row>
    <row r="14743" spans="1:1" x14ac:dyDescent="0.25">
      <c r="A14743"/>
    </row>
    <row r="14744" spans="1:1" x14ac:dyDescent="0.25">
      <c r="A14744"/>
    </row>
    <row r="14745" spans="1:1" x14ac:dyDescent="0.25">
      <c r="A14745"/>
    </row>
    <row r="14746" spans="1:1" x14ac:dyDescent="0.25">
      <c r="A14746"/>
    </row>
    <row r="14747" spans="1:1" x14ac:dyDescent="0.25">
      <c r="A14747"/>
    </row>
    <row r="14748" spans="1:1" x14ac:dyDescent="0.25">
      <c r="A14748"/>
    </row>
    <row r="14749" spans="1:1" x14ac:dyDescent="0.25">
      <c r="A14749"/>
    </row>
    <row r="14750" spans="1:1" x14ac:dyDescent="0.25">
      <c r="A14750"/>
    </row>
    <row r="14751" spans="1:1" x14ac:dyDescent="0.25">
      <c r="A14751"/>
    </row>
    <row r="14752" spans="1:1" x14ac:dyDescent="0.25">
      <c r="A14752"/>
    </row>
    <row r="14753" spans="1:1" x14ac:dyDescent="0.25">
      <c r="A14753"/>
    </row>
    <row r="14754" spans="1:1" x14ac:dyDescent="0.25">
      <c r="A14754"/>
    </row>
    <row r="14755" spans="1:1" x14ac:dyDescent="0.25">
      <c r="A14755"/>
    </row>
    <row r="14756" spans="1:1" x14ac:dyDescent="0.25">
      <c r="A14756"/>
    </row>
    <row r="14757" spans="1:1" x14ac:dyDescent="0.25">
      <c r="A14757"/>
    </row>
    <row r="14758" spans="1:1" x14ac:dyDescent="0.25">
      <c r="A14758"/>
    </row>
    <row r="14759" spans="1:1" x14ac:dyDescent="0.25">
      <c r="A14759"/>
    </row>
    <row r="14760" spans="1:1" x14ac:dyDescent="0.25">
      <c r="A14760"/>
    </row>
    <row r="14761" spans="1:1" x14ac:dyDescent="0.25">
      <c r="A14761"/>
    </row>
    <row r="14762" spans="1:1" x14ac:dyDescent="0.25">
      <c r="A14762"/>
    </row>
    <row r="14763" spans="1:1" x14ac:dyDescent="0.25">
      <c r="A14763"/>
    </row>
    <row r="14764" spans="1:1" x14ac:dyDescent="0.25">
      <c r="A14764"/>
    </row>
    <row r="14765" spans="1:1" x14ac:dyDescent="0.25">
      <c r="A14765"/>
    </row>
    <row r="14766" spans="1:1" x14ac:dyDescent="0.25">
      <c r="A14766"/>
    </row>
    <row r="14767" spans="1:1" x14ac:dyDescent="0.25">
      <c r="A14767"/>
    </row>
    <row r="14768" spans="1:1" x14ac:dyDescent="0.25">
      <c r="A14768"/>
    </row>
    <row r="14769" spans="1:1" x14ac:dyDescent="0.25">
      <c r="A14769"/>
    </row>
    <row r="14770" spans="1:1" x14ac:dyDescent="0.25">
      <c r="A14770"/>
    </row>
    <row r="14771" spans="1:1" x14ac:dyDescent="0.25">
      <c r="A14771"/>
    </row>
    <row r="14772" spans="1:1" x14ac:dyDescent="0.25">
      <c r="A14772"/>
    </row>
    <row r="14773" spans="1:1" x14ac:dyDescent="0.25">
      <c r="A14773"/>
    </row>
    <row r="14774" spans="1:1" x14ac:dyDescent="0.25">
      <c r="A14774"/>
    </row>
    <row r="14775" spans="1:1" x14ac:dyDescent="0.25">
      <c r="A14775"/>
    </row>
    <row r="14776" spans="1:1" x14ac:dyDescent="0.25">
      <c r="A14776"/>
    </row>
    <row r="14777" spans="1:1" x14ac:dyDescent="0.25">
      <c r="A14777"/>
    </row>
    <row r="14778" spans="1:1" x14ac:dyDescent="0.25">
      <c r="A14778"/>
    </row>
    <row r="14779" spans="1:1" x14ac:dyDescent="0.25">
      <c r="A14779"/>
    </row>
    <row r="14780" spans="1:1" x14ac:dyDescent="0.25">
      <c r="A14780"/>
    </row>
    <row r="14781" spans="1:1" x14ac:dyDescent="0.25">
      <c r="A14781"/>
    </row>
    <row r="14782" spans="1:1" x14ac:dyDescent="0.25">
      <c r="A14782"/>
    </row>
    <row r="14783" spans="1:1" x14ac:dyDescent="0.25">
      <c r="A14783"/>
    </row>
    <row r="14784" spans="1:1" x14ac:dyDescent="0.25">
      <c r="A14784"/>
    </row>
    <row r="14785" spans="1:1" x14ac:dyDescent="0.25">
      <c r="A14785"/>
    </row>
    <row r="14786" spans="1:1" x14ac:dyDescent="0.25">
      <c r="A14786"/>
    </row>
    <row r="14787" spans="1:1" x14ac:dyDescent="0.25">
      <c r="A14787"/>
    </row>
    <row r="14788" spans="1:1" x14ac:dyDescent="0.25">
      <c r="A14788"/>
    </row>
    <row r="14789" spans="1:1" x14ac:dyDescent="0.25">
      <c r="A14789"/>
    </row>
    <row r="14790" spans="1:1" x14ac:dyDescent="0.25">
      <c r="A14790"/>
    </row>
    <row r="14791" spans="1:1" x14ac:dyDescent="0.25">
      <c r="A14791"/>
    </row>
    <row r="14792" spans="1:1" x14ac:dyDescent="0.25">
      <c r="A14792"/>
    </row>
    <row r="14793" spans="1:1" x14ac:dyDescent="0.25">
      <c r="A14793"/>
    </row>
    <row r="14794" spans="1:1" x14ac:dyDescent="0.25">
      <c r="A14794"/>
    </row>
    <row r="14795" spans="1:1" x14ac:dyDescent="0.25">
      <c r="A14795"/>
    </row>
    <row r="14796" spans="1:1" x14ac:dyDescent="0.25">
      <c r="A14796"/>
    </row>
    <row r="14797" spans="1:1" x14ac:dyDescent="0.25">
      <c r="A14797"/>
    </row>
    <row r="14798" spans="1:1" x14ac:dyDescent="0.25">
      <c r="A14798"/>
    </row>
    <row r="14799" spans="1:1" x14ac:dyDescent="0.25">
      <c r="A14799"/>
    </row>
    <row r="14800" spans="1:1" x14ac:dyDescent="0.25">
      <c r="A14800"/>
    </row>
    <row r="14801" spans="1:1" x14ac:dyDescent="0.25">
      <c r="A14801"/>
    </row>
    <row r="14802" spans="1:1" x14ac:dyDescent="0.25">
      <c r="A14802"/>
    </row>
    <row r="14803" spans="1:1" x14ac:dyDescent="0.25">
      <c r="A14803"/>
    </row>
    <row r="14804" spans="1:1" x14ac:dyDescent="0.25">
      <c r="A14804"/>
    </row>
    <row r="14805" spans="1:1" x14ac:dyDescent="0.25">
      <c r="A14805"/>
    </row>
    <row r="14806" spans="1:1" x14ac:dyDescent="0.25">
      <c r="A14806"/>
    </row>
    <row r="14807" spans="1:1" x14ac:dyDescent="0.25">
      <c r="A14807"/>
    </row>
    <row r="14808" spans="1:1" x14ac:dyDescent="0.25">
      <c r="A14808"/>
    </row>
    <row r="14809" spans="1:1" x14ac:dyDescent="0.25">
      <c r="A14809"/>
    </row>
    <row r="14810" spans="1:1" x14ac:dyDescent="0.25">
      <c r="A14810"/>
    </row>
    <row r="14811" spans="1:1" x14ac:dyDescent="0.25">
      <c r="A14811"/>
    </row>
    <row r="14812" spans="1:1" x14ac:dyDescent="0.25">
      <c r="A14812"/>
    </row>
    <row r="14813" spans="1:1" x14ac:dyDescent="0.25">
      <c r="A14813"/>
    </row>
    <row r="14814" spans="1:1" x14ac:dyDescent="0.25">
      <c r="A14814"/>
    </row>
    <row r="14815" spans="1:1" x14ac:dyDescent="0.25">
      <c r="A14815"/>
    </row>
    <row r="14816" spans="1:1" x14ac:dyDescent="0.25">
      <c r="A14816"/>
    </row>
    <row r="14817" spans="1:1" x14ac:dyDescent="0.25">
      <c r="A14817"/>
    </row>
    <row r="14818" spans="1:1" x14ac:dyDescent="0.25">
      <c r="A14818"/>
    </row>
    <row r="14819" spans="1:1" x14ac:dyDescent="0.25">
      <c r="A14819"/>
    </row>
    <row r="14820" spans="1:1" x14ac:dyDescent="0.25">
      <c r="A14820"/>
    </row>
    <row r="14821" spans="1:1" x14ac:dyDescent="0.25">
      <c r="A14821"/>
    </row>
    <row r="14822" spans="1:1" x14ac:dyDescent="0.25">
      <c r="A14822"/>
    </row>
    <row r="14823" spans="1:1" x14ac:dyDescent="0.25">
      <c r="A14823"/>
    </row>
    <row r="14824" spans="1:1" x14ac:dyDescent="0.25">
      <c r="A14824"/>
    </row>
    <row r="14825" spans="1:1" x14ac:dyDescent="0.25">
      <c r="A14825"/>
    </row>
    <row r="14826" spans="1:1" x14ac:dyDescent="0.25">
      <c r="A14826"/>
    </row>
    <row r="14827" spans="1:1" x14ac:dyDescent="0.25">
      <c r="A14827"/>
    </row>
    <row r="14828" spans="1:1" x14ac:dyDescent="0.25">
      <c r="A14828"/>
    </row>
    <row r="14829" spans="1:1" x14ac:dyDescent="0.25">
      <c r="A14829"/>
    </row>
    <row r="14830" spans="1:1" x14ac:dyDescent="0.25">
      <c r="A14830"/>
    </row>
    <row r="14831" spans="1:1" x14ac:dyDescent="0.25">
      <c r="A14831"/>
    </row>
    <row r="14832" spans="1:1" x14ac:dyDescent="0.25">
      <c r="A14832"/>
    </row>
    <row r="14833" spans="1:1" x14ac:dyDescent="0.25">
      <c r="A14833"/>
    </row>
    <row r="14834" spans="1:1" x14ac:dyDescent="0.25">
      <c r="A14834"/>
    </row>
    <row r="14835" spans="1:1" x14ac:dyDescent="0.25">
      <c r="A14835"/>
    </row>
    <row r="14836" spans="1:1" x14ac:dyDescent="0.25">
      <c r="A14836"/>
    </row>
    <row r="14837" spans="1:1" x14ac:dyDescent="0.25">
      <c r="A14837"/>
    </row>
    <row r="14838" spans="1:1" x14ac:dyDescent="0.25">
      <c r="A14838"/>
    </row>
    <row r="14839" spans="1:1" x14ac:dyDescent="0.25">
      <c r="A14839"/>
    </row>
    <row r="14840" spans="1:1" x14ac:dyDescent="0.25">
      <c r="A14840"/>
    </row>
    <row r="14841" spans="1:1" x14ac:dyDescent="0.25">
      <c r="A14841"/>
    </row>
    <row r="14842" spans="1:1" x14ac:dyDescent="0.25">
      <c r="A14842"/>
    </row>
    <row r="14843" spans="1:1" x14ac:dyDescent="0.25">
      <c r="A14843"/>
    </row>
    <row r="14844" spans="1:1" x14ac:dyDescent="0.25">
      <c r="A14844"/>
    </row>
    <row r="14845" spans="1:1" x14ac:dyDescent="0.25">
      <c r="A14845"/>
    </row>
    <row r="14846" spans="1:1" x14ac:dyDescent="0.25">
      <c r="A14846"/>
    </row>
    <row r="14847" spans="1:1" x14ac:dyDescent="0.25">
      <c r="A14847"/>
    </row>
    <row r="14848" spans="1:1" x14ac:dyDescent="0.25">
      <c r="A14848"/>
    </row>
    <row r="14849" spans="1:1" x14ac:dyDescent="0.25">
      <c r="A14849"/>
    </row>
    <row r="14850" spans="1:1" x14ac:dyDescent="0.25">
      <c r="A14850"/>
    </row>
    <row r="14851" spans="1:1" x14ac:dyDescent="0.25">
      <c r="A14851"/>
    </row>
    <row r="14852" spans="1:1" x14ac:dyDescent="0.25">
      <c r="A14852"/>
    </row>
    <row r="14853" spans="1:1" x14ac:dyDescent="0.25">
      <c r="A14853"/>
    </row>
    <row r="14854" spans="1:1" x14ac:dyDescent="0.25">
      <c r="A14854"/>
    </row>
    <row r="14855" spans="1:1" x14ac:dyDescent="0.25">
      <c r="A14855"/>
    </row>
    <row r="14856" spans="1:1" x14ac:dyDescent="0.25">
      <c r="A14856"/>
    </row>
    <row r="14857" spans="1:1" x14ac:dyDescent="0.25">
      <c r="A14857"/>
    </row>
    <row r="14858" spans="1:1" x14ac:dyDescent="0.25">
      <c r="A14858"/>
    </row>
    <row r="14859" spans="1:1" x14ac:dyDescent="0.25">
      <c r="A14859"/>
    </row>
    <row r="14860" spans="1:1" x14ac:dyDescent="0.25">
      <c r="A14860"/>
    </row>
    <row r="14861" spans="1:1" x14ac:dyDescent="0.25">
      <c r="A14861"/>
    </row>
    <row r="14862" spans="1:1" x14ac:dyDescent="0.25">
      <c r="A14862"/>
    </row>
    <row r="14863" spans="1:1" x14ac:dyDescent="0.25">
      <c r="A14863"/>
    </row>
    <row r="14864" spans="1:1" x14ac:dyDescent="0.25">
      <c r="A14864"/>
    </row>
    <row r="14865" spans="1:1" x14ac:dyDescent="0.25">
      <c r="A14865"/>
    </row>
    <row r="14866" spans="1:1" x14ac:dyDescent="0.25">
      <c r="A14866"/>
    </row>
    <row r="14867" spans="1:1" x14ac:dyDescent="0.25">
      <c r="A14867"/>
    </row>
    <row r="14868" spans="1:1" x14ac:dyDescent="0.25">
      <c r="A14868"/>
    </row>
    <row r="14869" spans="1:1" x14ac:dyDescent="0.25">
      <c r="A14869"/>
    </row>
    <row r="14870" spans="1:1" x14ac:dyDescent="0.25">
      <c r="A14870"/>
    </row>
    <row r="14871" spans="1:1" x14ac:dyDescent="0.25">
      <c r="A14871"/>
    </row>
    <row r="14872" spans="1:1" x14ac:dyDescent="0.25">
      <c r="A14872"/>
    </row>
    <row r="14873" spans="1:1" x14ac:dyDescent="0.25">
      <c r="A14873"/>
    </row>
    <row r="14874" spans="1:1" x14ac:dyDescent="0.25">
      <c r="A14874"/>
    </row>
    <row r="14875" spans="1:1" x14ac:dyDescent="0.25">
      <c r="A14875"/>
    </row>
    <row r="14876" spans="1:1" x14ac:dyDescent="0.25">
      <c r="A14876"/>
    </row>
    <row r="14877" spans="1:1" x14ac:dyDescent="0.25">
      <c r="A14877"/>
    </row>
    <row r="14878" spans="1:1" x14ac:dyDescent="0.25">
      <c r="A14878"/>
    </row>
    <row r="14879" spans="1:1" x14ac:dyDescent="0.25">
      <c r="A14879"/>
    </row>
    <row r="14880" spans="1:1" x14ac:dyDescent="0.25">
      <c r="A14880"/>
    </row>
    <row r="14881" spans="1:1" x14ac:dyDescent="0.25">
      <c r="A14881"/>
    </row>
    <row r="14882" spans="1:1" x14ac:dyDescent="0.25">
      <c r="A14882"/>
    </row>
    <row r="14883" spans="1:1" x14ac:dyDescent="0.25">
      <c r="A14883"/>
    </row>
    <row r="14884" spans="1:1" x14ac:dyDescent="0.25">
      <c r="A14884"/>
    </row>
    <row r="14885" spans="1:1" x14ac:dyDescent="0.25">
      <c r="A14885"/>
    </row>
    <row r="14886" spans="1:1" x14ac:dyDescent="0.25">
      <c r="A14886"/>
    </row>
    <row r="14887" spans="1:1" x14ac:dyDescent="0.25">
      <c r="A14887"/>
    </row>
    <row r="14888" spans="1:1" x14ac:dyDescent="0.25">
      <c r="A14888"/>
    </row>
    <row r="14889" spans="1:1" x14ac:dyDescent="0.25">
      <c r="A14889"/>
    </row>
    <row r="14890" spans="1:1" x14ac:dyDescent="0.25">
      <c r="A14890"/>
    </row>
    <row r="14891" spans="1:1" x14ac:dyDescent="0.25">
      <c r="A14891"/>
    </row>
    <row r="14892" spans="1:1" x14ac:dyDescent="0.25">
      <c r="A14892"/>
    </row>
    <row r="14893" spans="1:1" x14ac:dyDescent="0.25">
      <c r="A14893"/>
    </row>
    <row r="14894" spans="1:1" x14ac:dyDescent="0.25">
      <c r="A14894"/>
    </row>
    <row r="14895" spans="1:1" x14ac:dyDescent="0.25">
      <c r="A14895"/>
    </row>
    <row r="14896" spans="1:1" x14ac:dyDescent="0.25">
      <c r="A14896"/>
    </row>
    <row r="14897" spans="1:1" x14ac:dyDescent="0.25">
      <c r="A14897"/>
    </row>
    <row r="14898" spans="1:1" x14ac:dyDescent="0.25">
      <c r="A14898"/>
    </row>
    <row r="14899" spans="1:1" x14ac:dyDescent="0.25">
      <c r="A14899"/>
    </row>
    <row r="14900" spans="1:1" x14ac:dyDescent="0.25">
      <c r="A14900"/>
    </row>
    <row r="14901" spans="1:1" x14ac:dyDescent="0.25">
      <c r="A14901"/>
    </row>
    <row r="14902" spans="1:1" x14ac:dyDescent="0.25">
      <c r="A14902"/>
    </row>
    <row r="14903" spans="1:1" x14ac:dyDescent="0.25">
      <c r="A14903"/>
    </row>
    <row r="14904" spans="1:1" x14ac:dyDescent="0.25">
      <c r="A14904"/>
    </row>
    <row r="14905" spans="1:1" x14ac:dyDescent="0.25">
      <c r="A14905"/>
    </row>
    <row r="14906" spans="1:1" x14ac:dyDescent="0.25">
      <c r="A14906"/>
    </row>
    <row r="14907" spans="1:1" x14ac:dyDescent="0.25">
      <c r="A14907"/>
    </row>
    <row r="14908" spans="1:1" x14ac:dyDescent="0.25">
      <c r="A14908"/>
    </row>
    <row r="14909" spans="1:1" x14ac:dyDescent="0.25">
      <c r="A14909"/>
    </row>
    <row r="14910" spans="1:1" x14ac:dyDescent="0.25">
      <c r="A14910"/>
    </row>
    <row r="14911" spans="1:1" x14ac:dyDescent="0.25">
      <c r="A14911"/>
    </row>
    <row r="14912" spans="1:1" x14ac:dyDescent="0.25">
      <c r="A14912"/>
    </row>
    <row r="14913" spans="1:1" x14ac:dyDescent="0.25">
      <c r="A14913"/>
    </row>
    <row r="14914" spans="1:1" x14ac:dyDescent="0.25">
      <c r="A14914"/>
    </row>
    <row r="14915" spans="1:1" x14ac:dyDescent="0.25">
      <c r="A14915"/>
    </row>
    <row r="14916" spans="1:1" x14ac:dyDescent="0.25">
      <c r="A14916"/>
    </row>
    <row r="14917" spans="1:1" x14ac:dyDescent="0.25">
      <c r="A14917"/>
    </row>
    <row r="14918" spans="1:1" x14ac:dyDescent="0.25">
      <c r="A14918"/>
    </row>
    <row r="14919" spans="1:1" x14ac:dyDescent="0.25">
      <c r="A14919"/>
    </row>
    <row r="14920" spans="1:1" x14ac:dyDescent="0.25">
      <c r="A14920"/>
    </row>
    <row r="14921" spans="1:1" x14ac:dyDescent="0.25">
      <c r="A14921"/>
    </row>
    <row r="14922" spans="1:1" x14ac:dyDescent="0.25">
      <c r="A14922"/>
    </row>
    <row r="14923" spans="1:1" x14ac:dyDescent="0.25">
      <c r="A14923"/>
    </row>
    <row r="14924" spans="1:1" x14ac:dyDescent="0.25">
      <c r="A14924"/>
    </row>
    <row r="14925" spans="1:1" x14ac:dyDescent="0.25">
      <c r="A14925"/>
    </row>
    <row r="14926" spans="1:1" x14ac:dyDescent="0.25">
      <c r="A14926"/>
    </row>
    <row r="14927" spans="1:1" x14ac:dyDescent="0.25">
      <c r="A14927"/>
    </row>
    <row r="14928" spans="1:1" x14ac:dyDescent="0.25">
      <c r="A14928"/>
    </row>
    <row r="14929" spans="1:1" x14ac:dyDescent="0.25">
      <c r="A14929"/>
    </row>
    <row r="14930" spans="1:1" x14ac:dyDescent="0.25">
      <c r="A14930"/>
    </row>
    <row r="14931" spans="1:1" x14ac:dyDescent="0.25">
      <c r="A14931"/>
    </row>
    <row r="14932" spans="1:1" x14ac:dyDescent="0.25">
      <c r="A14932"/>
    </row>
    <row r="14933" spans="1:1" x14ac:dyDescent="0.25">
      <c r="A14933"/>
    </row>
    <row r="14934" spans="1:1" x14ac:dyDescent="0.25">
      <c r="A14934"/>
    </row>
    <row r="14935" spans="1:1" x14ac:dyDescent="0.25">
      <c r="A14935"/>
    </row>
    <row r="14936" spans="1:1" x14ac:dyDescent="0.25">
      <c r="A14936"/>
    </row>
    <row r="14937" spans="1:1" x14ac:dyDescent="0.25">
      <c r="A14937"/>
    </row>
    <row r="14938" spans="1:1" x14ac:dyDescent="0.25">
      <c r="A14938"/>
    </row>
    <row r="14939" spans="1:1" x14ac:dyDescent="0.25">
      <c r="A14939"/>
    </row>
    <row r="14940" spans="1:1" x14ac:dyDescent="0.25">
      <c r="A14940"/>
    </row>
    <row r="14941" spans="1:1" x14ac:dyDescent="0.25">
      <c r="A14941"/>
    </row>
    <row r="14942" spans="1:1" x14ac:dyDescent="0.25">
      <c r="A14942"/>
    </row>
    <row r="14943" spans="1:1" x14ac:dyDescent="0.25">
      <c r="A14943"/>
    </row>
    <row r="14944" spans="1:1" x14ac:dyDescent="0.25">
      <c r="A14944"/>
    </row>
    <row r="14945" spans="1:1" x14ac:dyDescent="0.25">
      <c r="A14945"/>
    </row>
    <row r="14946" spans="1:1" x14ac:dyDescent="0.25">
      <c r="A14946"/>
    </row>
    <row r="14947" spans="1:1" x14ac:dyDescent="0.25">
      <c r="A14947"/>
    </row>
    <row r="14948" spans="1:1" x14ac:dyDescent="0.25">
      <c r="A14948"/>
    </row>
    <row r="14949" spans="1:1" x14ac:dyDescent="0.25">
      <c r="A14949"/>
    </row>
    <row r="14950" spans="1:1" x14ac:dyDescent="0.25">
      <c r="A14950"/>
    </row>
    <row r="14951" spans="1:1" x14ac:dyDescent="0.25">
      <c r="A14951"/>
    </row>
    <row r="14952" spans="1:1" x14ac:dyDescent="0.25">
      <c r="A14952"/>
    </row>
    <row r="14953" spans="1:1" x14ac:dyDescent="0.25">
      <c r="A14953"/>
    </row>
    <row r="14954" spans="1:1" x14ac:dyDescent="0.25">
      <c r="A14954"/>
    </row>
    <row r="14955" spans="1:1" x14ac:dyDescent="0.25">
      <c r="A14955"/>
    </row>
    <row r="14956" spans="1:1" x14ac:dyDescent="0.25">
      <c r="A14956"/>
    </row>
    <row r="14957" spans="1:1" x14ac:dyDescent="0.25">
      <c r="A14957"/>
    </row>
    <row r="14958" spans="1:1" x14ac:dyDescent="0.25">
      <c r="A14958"/>
    </row>
    <row r="14959" spans="1:1" x14ac:dyDescent="0.25">
      <c r="A14959"/>
    </row>
    <row r="14960" spans="1:1" x14ac:dyDescent="0.25">
      <c r="A14960"/>
    </row>
    <row r="14961" spans="1:1" x14ac:dyDescent="0.25">
      <c r="A14961"/>
    </row>
    <row r="14962" spans="1:1" x14ac:dyDescent="0.25">
      <c r="A14962"/>
    </row>
    <row r="14963" spans="1:1" x14ac:dyDescent="0.25">
      <c r="A14963"/>
    </row>
    <row r="14964" spans="1:1" x14ac:dyDescent="0.25">
      <c r="A14964"/>
    </row>
    <row r="14965" spans="1:1" x14ac:dyDescent="0.25">
      <c r="A14965"/>
    </row>
    <row r="14966" spans="1:1" x14ac:dyDescent="0.25">
      <c r="A14966"/>
    </row>
    <row r="14967" spans="1:1" x14ac:dyDescent="0.25">
      <c r="A14967"/>
    </row>
    <row r="14968" spans="1:1" x14ac:dyDescent="0.25">
      <c r="A14968"/>
    </row>
    <row r="14969" spans="1:1" x14ac:dyDescent="0.25">
      <c r="A14969"/>
    </row>
    <row r="14970" spans="1:1" x14ac:dyDescent="0.25">
      <c r="A14970"/>
    </row>
    <row r="14971" spans="1:1" x14ac:dyDescent="0.25">
      <c r="A14971"/>
    </row>
    <row r="14972" spans="1:1" x14ac:dyDescent="0.25">
      <c r="A14972"/>
    </row>
    <row r="14973" spans="1:1" x14ac:dyDescent="0.25">
      <c r="A14973"/>
    </row>
    <row r="14974" spans="1:1" x14ac:dyDescent="0.25">
      <c r="A14974"/>
    </row>
    <row r="14975" spans="1:1" x14ac:dyDescent="0.25">
      <c r="A14975"/>
    </row>
    <row r="14976" spans="1:1" x14ac:dyDescent="0.25">
      <c r="A14976"/>
    </row>
    <row r="14977" spans="1:1" x14ac:dyDescent="0.25">
      <c r="A14977"/>
    </row>
    <row r="14978" spans="1:1" x14ac:dyDescent="0.25">
      <c r="A14978"/>
    </row>
    <row r="14979" spans="1:1" x14ac:dyDescent="0.25">
      <c r="A14979"/>
    </row>
    <row r="14980" spans="1:1" x14ac:dyDescent="0.25">
      <c r="A14980"/>
    </row>
    <row r="14981" spans="1:1" x14ac:dyDescent="0.25">
      <c r="A14981"/>
    </row>
    <row r="14982" spans="1:1" x14ac:dyDescent="0.25">
      <c r="A14982"/>
    </row>
    <row r="14983" spans="1:1" x14ac:dyDescent="0.25">
      <c r="A14983"/>
    </row>
    <row r="14984" spans="1:1" x14ac:dyDescent="0.25">
      <c r="A14984"/>
    </row>
    <row r="14985" spans="1:1" x14ac:dyDescent="0.25">
      <c r="A14985"/>
    </row>
    <row r="14986" spans="1:1" x14ac:dyDescent="0.25">
      <c r="A14986"/>
    </row>
    <row r="14987" spans="1:1" x14ac:dyDescent="0.25">
      <c r="A14987"/>
    </row>
    <row r="14988" spans="1:1" x14ac:dyDescent="0.25">
      <c r="A14988"/>
    </row>
    <row r="14989" spans="1:1" x14ac:dyDescent="0.25">
      <c r="A14989"/>
    </row>
    <row r="14990" spans="1:1" x14ac:dyDescent="0.25">
      <c r="A14990"/>
    </row>
    <row r="14991" spans="1:1" x14ac:dyDescent="0.25">
      <c r="A14991"/>
    </row>
    <row r="14992" spans="1:1" x14ac:dyDescent="0.25">
      <c r="A14992"/>
    </row>
    <row r="14993" spans="1:1" x14ac:dyDescent="0.25">
      <c r="A14993"/>
    </row>
    <row r="14994" spans="1:1" x14ac:dyDescent="0.25">
      <c r="A14994"/>
    </row>
    <row r="14995" spans="1:1" x14ac:dyDescent="0.25">
      <c r="A14995"/>
    </row>
    <row r="14996" spans="1:1" x14ac:dyDescent="0.25">
      <c r="A14996"/>
    </row>
    <row r="14997" spans="1:1" x14ac:dyDescent="0.25">
      <c r="A14997"/>
    </row>
    <row r="14998" spans="1:1" x14ac:dyDescent="0.25">
      <c r="A14998"/>
    </row>
    <row r="14999" spans="1:1" x14ac:dyDescent="0.25">
      <c r="A14999"/>
    </row>
    <row r="15000" spans="1:1" x14ac:dyDescent="0.25">
      <c r="A15000"/>
    </row>
    <row r="15001" spans="1:1" x14ac:dyDescent="0.25">
      <c r="A15001"/>
    </row>
    <row r="15002" spans="1:1" x14ac:dyDescent="0.25">
      <c r="A15002"/>
    </row>
    <row r="15003" spans="1:1" x14ac:dyDescent="0.25">
      <c r="A15003"/>
    </row>
    <row r="15004" spans="1:1" x14ac:dyDescent="0.25">
      <c r="A15004"/>
    </row>
    <row r="15005" spans="1:1" x14ac:dyDescent="0.25">
      <c r="A15005"/>
    </row>
    <row r="15006" spans="1:1" x14ac:dyDescent="0.25">
      <c r="A15006"/>
    </row>
    <row r="15007" spans="1:1" x14ac:dyDescent="0.25">
      <c r="A15007"/>
    </row>
    <row r="15008" spans="1:1" x14ac:dyDescent="0.25">
      <c r="A15008"/>
    </row>
    <row r="15009" spans="1:1" x14ac:dyDescent="0.25">
      <c r="A15009"/>
    </row>
    <row r="15010" spans="1:1" x14ac:dyDescent="0.25">
      <c r="A15010"/>
    </row>
    <row r="15011" spans="1:1" x14ac:dyDescent="0.25">
      <c r="A15011"/>
    </row>
    <row r="15012" spans="1:1" x14ac:dyDescent="0.25">
      <c r="A15012"/>
    </row>
    <row r="15013" spans="1:1" x14ac:dyDescent="0.25">
      <c r="A15013"/>
    </row>
    <row r="15014" spans="1:1" x14ac:dyDescent="0.25">
      <c r="A15014"/>
    </row>
    <row r="15015" spans="1:1" x14ac:dyDescent="0.25">
      <c r="A15015"/>
    </row>
    <row r="15016" spans="1:1" x14ac:dyDescent="0.25">
      <c r="A15016"/>
    </row>
    <row r="15017" spans="1:1" x14ac:dyDescent="0.25">
      <c r="A15017"/>
    </row>
    <row r="15018" spans="1:1" x14ac:dyDescent="0.25">
      <c r="A15018"/>
    </row>
    <row r="15019" spans="1:1" x14ac:dyDescent="0.25">
      <c r="A15019"/>
    </row>
    <row r="15020" spans="1:1" x14ac:dyDescent="0.25">
      <c r="A15020"/>
    </row>
    <row r="15021" spans="1:1" x14ac:dyDescent="0.25">
      <c r="A15021"/>
    </row>
    <row r="15022" spans="1:1" x14ac:dyDescent="0.25">
      <c r="A15022"/>
    </row>
    <row r="15023" spans="1:1" x14ac:dyDescent="0.25">
      <c r="A15023"/>
    </row>
    <row r="15024" spans="1:1" x14ac:dyDescent="0.25">
      <c r="A15024"/>
    </row>
    <row r="15025" spans="1:1" x14ac:dyDescent="0.25">
      <c r="A15025"/>
    </row>
    <row r="15026" spans="1:1" x14ac:dyDescent="0.25">
      <c r="A15026"/>
    </row>
    <row r="15027" spans="1:1" x14ac:dyDescent="0.25">
      <c r="A15027"/>
    </row>
    <row r="15028" spans="1:1" x14ac:dyDescent="0.25">
      <c r="A15028"/>
    </row>
    <row r="15029" spans="1:1" x14ac:dyDescent="0.25">
      <c r="A15029"/>
    </row>
    <row r="15030" spans="1:1" x14ac:dyDescent="0.25">
      <c r="A15030"/>
    </row>
    <row r="15031" spans="1:1" x14ac:dyDescent="0.25">
      <c r="A15031"/>
    </row>
    <row r="15032" spans="1:1" x14ac:dyDescent="0.25">
      <c r="A15032"/>
    </row>
    <row r="15033" spans="1:1" x14ac:dyDescent="0.25">
      <c r="A15033"/>
    </row>
    <row r="15034" spans="1:1" x14ac:dyDescent="0.25">
      <c r="A15034"/>
    </row>
    <row r="15035" spans="1:1" x14ac:dyDescent="0.25">
      <c r="A15035"/>
    </row>
    <row r="15036" spans="1:1" x14ac:dyDescent="0.25">
      <c r="A15036"/>
    </row>
    <row r="15037" spans="1:1" x14ac:dyDescent="0.25">
      <c r="A15037"/>
    </row>
    <row r="15038" spans="1:1" x14ac:dyDescent="0.25">
      <c r="A15038"/>
    </row>
    <row r="15039" spans="1:1" x14ac:dyDescent="0.25">
      <c r="A15039"/>
    </row>
    <row r="15040" spans="1:1" x14ac:dyDescent="0.25">
      <c r="A15040"/>
    </row>
    <row r="15041" spans="1:1" x14ac:dyDescent="0.25">
      <c r="A15041"/>
    </row>
    <row r="15042" spans="1:1" x14ac:dyDescent="0.25">
      <c r="A15042"/>
    </row>
    <row r="15043" spans="1:1" x14ac:dyDescent="0.25">
      <c r="A15043"/>
    </row>
    <row r="15044" spans="1:1" x14ac:dyDescent="0.25">
      <c r="A15044"/>
    </row>
    <row r="15045" spans="1:1" x14ac:dyDescent="0.25">
      <c r="A15045"/>
    </row>
    <row r="15046" spans="1:1" x14ac:dyDescent="0.25">
      <c r="A15046"/>
    </row>
    <row r="15047" spans="1:1" x14ac:dyDescent="0.25">
      <c r="A15047"/>
    </row>
    <row r="15048" spans="1:1" x14ac:dyDescent="0.25">
      <c r="A15048"/>
    </row>
    <row r="15049" spans="1:1" x14ac:dyDescent="0.25">
      <c r="A15049"/>
    </row>
    <row r="15050" spans="1:1" x14ac:dyDescent="0.25">
      <c r="A15050"/>
    </row>
    <row r="15051" spans="1:1" x14ac:dyDescent="0.25">
      <c r="A15051"/>
    </row>
    <row r="15052" spans="1:1" x14ac:dyDescent="0.25">
      <c r="A15052"/>
    </row>
    <row r="15053" spans="1:1" x14ac:dyDescent="0.25">
      <c r="A15053"/>
    </row>
    <row r="15054" spans="1:1" x14ac:dyDescent="0.25">
      <c r="A15054"/>
    </row>
    <row r="15055" spans="1:1" x14ac:dyDescent="0.25">
      <c r="A15055"/>
    </row>
    <row r="15056" spans="1:1" x14ac:dyDescent="0.25">
      <c r="A15056"/>
    </row>
    <row r="15057" spans="1:1" x14ac:dyDescent="0.25">
      <c r="A15057"/>
    </row>
    <row r="15058" spans="1:1" x14ac:dyDescent="0.25">
      <c r="A15058"/>
    </row>
    <row r="15059" spans="1:1" x14ac:dyDescent="0.25">
      <c r="A15059"/>
    </row>
    <row r="15060" spans="1:1" x14ac:dyDescent="0.25">
      <c r="A15060"/>
    </row>
    <row r="15061" spans="1:1" x14ac:dyDescent="0.25">
      <c r="A15061"/>
    </row>
    <row r="15062" spans="1:1" x14ac:dyDescent="0.25">
      <c r="A15062"/>
    </row>
    <row r="15063" spans="1:1" x14ac:dyDescent="0.25">
      <c r="A15063"/>
    </row>
    <row r="15064" spans="1:1" x14ac:dyDescent="0.25">
      <c r="A15064"/>
    </row>
    <row r="15065" spans="1:1" x14ac:dyDescent="0.25">
      <c r="A15065"/>
    </row>
    <row r="15066" spans="1:1" x14ac:dyDescent="0.25">
      <c r="A15066"/>
    </row>
    <row r="15067" spans="1:1" x14ac:dyDescent="0.25">
      <c r="A15067"/>
    </row>
    <row r="15068" spans="1:1" x14ac:dyDescent="0.25">
      <c r="A15068"/>
    </row>
    <row r="15069" spans="1:1" x14ac:dyDescent="0.25">
      <c r="A15069"/>
    </row>
    <row r="15070" spans="1:1" x14ac:dyDescent="0.25">
      <c r="A15070"/>
    </row>
    <row r="15071" spans="1:1" x14ac:dyDescent="0.25">
      <c r="A15071"/>
    </row>
    <row r="15072" spans="1:1" x14ac:dyDescent="0.25">
      <c r="A15072"/>
    </row>
    <row r="15073" spans="1:1" x14ac:dyDescent="0.25">
      <c r="A15073"/>
    </row>
    <row r="15074" spans="1:1" x14ac:dyDescent="0.25">
      <c r="A15074"/>
    </row>
    <row r="15075" spans="1:1" x14ac:dyDescent="0.25">
      <c r="A15075"/>
    </row>
    <row r="15076" spans="1:1" x14ac:dyDescent="0.25">
      <c r="A15076"/>
    </row>
    <row r="15077" spans="1:1" x14ac:dyDescent="0.25">
      <c r="A15077"/>
    </row>
    <row r="15078" spans="1:1" x14ac:dyDescent="0.25">
      <c r="A15078"/>
    </row>
    <row r="15079" spans="1:1" x14ac:dyDescent="0.25">
      <c r="A15079"/>
    </row>
    <row r="15080" spans="1:1" x14ac:dyDescent="0.25">
      <c r="A15080"/>
    </row>
    <row r="15081" spans="1:1" x14ac:dyDescent="0.25">
      <c r="A15081"/>
    </row>
    <row r="15082" spans="1:1" x14ac:dyDescent="0.25">
      <c r="A15082"/>
    </row>
    <row r="15083" spans="1:1" x14ac:dyDescent="0.25">
      <c r="A15083"/>
    </row>
    <row r="15084" spans="1:1" x14ac:dyDescent="0.25">
      <c r="A15084"/>
    </row>
    <row r="15085" spans="1:1" x14ac:dyDescent="0.25">
      <c r="A15085"/>
    </row>
    <row r="15086" spans="1:1" x14ac:dyDescent="0.25">
      <c r="A15086"/>
    </row>
    <row r="15087" spans="1:1" x14ac:dyDescent="0.25">
      <c r="A15087"/>
    </row>
    <row r="15088" spans="1:1" x14ac:dyDescent="0.25">
      <c r="A15088"/>
    </row>
    <row r="15089" spans="1:1" x14ac:dyDescent="0.25">
      <c r="A15089"/>
    </row>
    <row r="15090" spans="1:1" x14ac:dyDescent="0.25">
      <c r="A15090"/>
    </row>
    <row r="15091" spans="1:1" x14ac:dyDescent="0.25">
      <c r="A15091"/>
    </row>
    <row r="15092" spans="1:1" x14ac:dyDescent="0.25">
      <c r="A15092"/>
    </row>
    <row r="15093" spans="1:1" x14ac:dyDescent="0.25">
      <c r="A15093"/>
    </row>
    <row r="15094" spans="1:1" x14ac:dyDescent="0.25">
      <c r="A15094"/>
    </row>
    <row r="15095" spans="1:1" x14ac:dyDescent="0.25">
      <c r="A15095"/>
    </row>
    <row r="15096" spans="1:1" x14ac:dyDescent="0.25">
      <c r="A15096"/>
    </row>
    <row r="15097" spans="1:1" x14ac:dyDescent="0.25">
      <c r="A15097"/>
    </row>
    <row r="15098" spans="1:1" x14ac:dyDescent="0.25">
      <c r="A15098"/>
    </row>
    <row r="15099" spans="1:1" x14ac:dyDescent="0.25">
      <c r="A15099"/>
    </row>
    <row r="15100" spans="1:1" x14ac:dyDescent="0.25">
      <c r="A15100"/>
    </row>
    <row r="15101" spans="1:1" x14ac:dyDescent="0.25">
      <c r="A15101"/>
    </row>
    <row r="15102" spans="1:1" x14ac:dyDescent="0.25">
      <c r="A15102"/>
    </row>
    <row r="15103" spans="1:1" x14ac:dyDescent="0.25">
      <c r="A15103"/>
    </row>
    <row r="15104" spans="1:1" x14ac:dyDescent="0.25">
      <c r="A15104"/>
    </row>
    <row r="15105" spans="1:1" x14ac:dyDescent="0.25">
      <c r="A15105"/>
    </row>
    <row r="15106" spans="1:1" x14ac:dyDescent="0.25">
      <c r="A15106"/>
    </row>
    <row r="15107" spans="1:1" x14ac:dyDescent="0.25">
      <c r="A15107"/>
    </row>
    <row r="15108" spans="1:1" x14ac:dyDescent="0.25">
      <c r="A15108"/>
    </row>
    <row r="15109" spans="1:1" x14ac:dyDescent="0.25">
      <c r="A15109"/>
    </row>
    <row r="15110" spans="1:1" x14ac:dyDescent="0.25">
      <c r="A15110"/>
    </row>
    <row r="15111" spans="1:1" x14ac:dyDescent="0.25">
      <c r="A15111"/>
    </row>
    <row r="15112" spans="1:1" x14ac:dyDescent="0.25">
      <c r="A15112"/>
    </row>
    <row r="15113" spans="1:1" x14ac:dyDescent="0.25">
      <c r="A15113"/>
    </row>
    <row r="15114" spans="1:1" x14ac:dyDescent="0.25">
      <c r="A15114"/>
    </row>
    <row r="15115" spans="1:1" x14ac:dyDescent="0.25">
      <c r="A15115"/>
    </row>
    <row r="15116" spans="1:1" x14ac:dyDescent="0.25">
      <c r="A15116"/>
    </row>
    <row r="15117" spans="1:1" x14ac:dyDescent="0.25">
      <c r="A15117"/>
    </row>
    <row r="15118" spans="1:1" x14ac:dyDescent="0.25">
      <c r="A15118"/>
    </row>
    <row r="15119" spans="1:1" x14ac:dyDescent="0.25">
      <c r="A15119"/>
    </row>
    <row r="15120" spans="1:1" x14ac:dyDescent="0.25">
      <c r="A15120"/>
    </row>
    <row r="15121" spans="1:1" x14ac:dyDescent="0.25">
      <c r="A15121"/>
    </row>
    <row r="15122" spans="1:1" x14ac:dyDescent="0.25">
      <c r="A15122"/>
    </row>
    <row r="15123" spans="1:1" x14ac:dyDescent="0.25">
      <c r="A15123"/>
    </row>
    <row r="15124" spans="1:1" x14ac:dyDescent="0.25">
      <c r="A15124"/>
    </row>
    <row r="15125" spans="1:1" x14ac:dyDescent="0.25">
      <c r="A15125"/>
    </row>
    <row r="15126" spans="1:1" x14ac:dyDescent="0.25">
      <c r="A15126"/>
    </row>
    <row r="15127" spans="1:1" x14ac:dyDescent="0.25">
      <c r="A15127"/>
    </row>
    <row r="15128" spans="1:1" x14ac:dyDescent="0.25">
      <c r="A15128"/>
    </row>
    <row r="15129" spans="1:1" x14ac:dyDescent="0.25">
      <c r="A15129"/>
    </row>
    <row r="15130" spans="1:1" x14ac:dyDescent="0.25">
      <c r="A15130"/>
    </row>
    <row r="15131" spans="1:1" x14ac:dyDescent="0.25">
      <c r="A15131"/>
    </row>
    <row r="15132" spans="1:1" x14ac:dyDescent="0.25">
      <c r="A15132"/>
    </row>
    <row r="15133" spans="1:1" x14ac:dyDescent="0.25">
      <c r="A15133"/>
    </row>
    <row r="15134" spans="1:1" x14ac:dyDescent="0.25">
      <c r="A15134"/>
    </row>
    <row r="15135" spans="1:1" x14ac:dyDescent="0.25">
      <c r="A15135"/>
    </row>
    <row r="15136" spans="1:1" x14ac:dyDescent="0.25">
      <c r="A15136"/>
    </row>
    <row r="15137" spans="1:1" x14ac:dyDescent="0.25">
      <c r="A15137"/>
    </row>
    <row r="15138" spans="1:1" x14ac:dyDescent="0.25">
      <c r="A15138"/>
    </row>
    <row r="15139" spans="1:1" x14ac:dyDescent="0.25">
      <c r="A15139"/>
    </row>
    <row r="15140" spans="1:1" x14ac:dyDescent="0.25">
      <c r="A15140"/>
    </row>
    <row r="15141" spans="1:1" x14ac:dyDescent="0.25">
      <c r="A15141"/>
    </row>
    <row r="15142" spans="1:1" x14ac:dyDescent="0.25">
      <c r="A15142"/>
    </row>
    <row r="15143" spans="1:1" x14ac:dyDescent="0.25">
      <c r="A15143"/>
    </row>
    <row r="15144" spans="1:1" x14ac:dyDescent="0.25">
      <c r="A15144"/>
    </row>
    <row r="15145" spans="1:1" x14ac:dyDescent="0.25">
      <c r="A15145"/>
    </row>
    <row r="15146" spans="1:1" x14ac:dyDescent="0.25">
      <c r="A15146"/>
    </row>
    <row r="15147" spans="1:1" x14ac:dyDescent="0.25">
      <c r="A15147"/>
    </row>
    <row r="15148" spans="1:1" x14ac:dyDescent="0.25">
      <c r="A15148"/>
    </row>
    <row r="15149" spans="1:1" x14ac:dyDescent="0.25">
      <c r="A15149"/>
    </row>
    <row r="15150" spans="1:1" x14ac:dyDescent="0.25">
      <c r="A15150"/>
    </row>
    <row r="15151" spans="1:1" x14ac:dyDescent="0.25">
      <c r="A15151"/>
    </row>
    <row r="15152" spans="1:1" x14ac:dyDescent="0.25">
      <c r="A15152"/>
    </row>
    <row r="15153" spans="1:1" x14ac:dyDescent="0.25">
      <c r="A15153"/>
    </row>
    <row r="15154" spans="1:1" x14ac:dyDescent="0.25">
      <c r="A15154"/>
    </row>
    <row r="15155" spans="1:1" x14ac:dyDescent="0.25">
      <c r="A15155"/>
    </row>
    <row r="15156" spans="1:1" x14ac:dyDescent="0.25">
      <c r="A15156"/>
    </row>
    <row r="15157" spans="1:1" x14ac:dyDescent="0.25">
      <c r="A15157"/>
    </row>
    <row r="15158" spans="1:1" x14ac:dyDescent="0.25">
      <c r="A15158"/>
    </row>
    <row r="15159" spans="1:1" x14ac:dyDescent="0.25">
      <c r="A15159"/>
    </row>
    <row r="15160" spans="1:1" x14ac:dyDescent="0.25">
      <c r="A15160"/>
    </row>
    <row r="15161" spans="1:1" x14ac:dyDescent="0.25">
      <c r="A15161"/>
    </row>
    <row r="15162" spans="1:1" x14ac:dyDescent="0.25">
      <c r="A15162"/>
    </row>
    <row r="15163" spans="1:1" x14ac:dyDescent="0.25">
      <c r="A15163"/>
    </row>
    <row r="15164" spans="1:1" x14ac:dyDescent="0.25">
      <c r="A15164"/>
    </row>
    <row r="15165" spans="1:1" x14ac:dyDescent="0.25">
      <c r="A15165"/>
    </row>
    <row r="15166" spans="1:1" x14ac:dyDescent="0.25">
      <c r="A15166"/>
    </row>
    <row r="15167" spans="1:1" x14ac:dyDescent="0.25">
      <c r="A15167"/>
    </row>
    <row r="15168" spans="1:1" x14ac:dyDescent="0.25">
      <c r="A15168"/>
    </row>
    <row r="15169" spans="1:1" x14ac:dyDescent="0.25">
      <c r="A15169"/>
    </row>
    <row r="15170" spans="1:1" x14ac:dyDescent="0.25">
      <c r="A15170"/>
    </row>
    <row r="15171" spans="1:1" x14ac:dyDescent="0.25">
      <c r="A15171"/>
    </row>
    <row r="15172" spans="1:1" x14ac:dyDescent="0.25">
      <c r="A15172"/>
    </row>
    <row r="15173" spans="1:1" x14ac:dyDescent="0.25">
      <c r="A15173"/>
    </row>
    <row r="15174" spans="1:1" x14ac:dyDescent="0.25">
      <c r="A15174"/>
    </row>
    <row r="15175" spans="1:1" x14ac:dyDescent="0.25">
      <c r="A15175"/>
    </row>
    <row r="15176" spans="1:1" x14ac:dyDescent="0.25">
      <c r="A15176"/>
    </row>
    <row r="15177" spans="1:1" x14ac:dyDescent="0.25">
      <c r="A15177"/>
    </row>
    <row r="15178" spans="1:1" x14ac:dyDescent="0.25">
      <c r="A15178"/>
    </row>
    <row r="15179" spans="1:1" x14ac:dyDescent="0.25">
      <c r="A15179"/>
    </row>
    <row r="15180" spans="1:1" x14ac:dyDescent="0.25">
      <c r="A15180"/>
    </row>
    <row r="15181" spans="1:1" x14ac:dyDescent="0.25">
      <c r="A15181"/>
    </row>
    <row r="15182" spans="1:1" x14ac:dyDescent="0.25">
      <c r="A15182"/>
    </row>
    <row r="15183" spans="1:1" x14ac:dyDescent="0.25">
      <c r="A15183"/>
    </row>
    <row r="15184" spans="1:1" x14ac:dyDescent="0.25">
      <c r="A15184"/>
    </row>
    <row r="15185" spans="1:1" x14ac:dyDescent="0.25">
      <c r="A15185"/>
    </row>
    <row r="15186" spans="1:1" x14ac:dyDescent="0.25">
      <c r="A15186"/>
    </row>
    <row r="15187" spans="1:1" x14ac:dyDescent="0.25">
      <c r="A15187"/>
    </row>
    <row r="15188" spans="1:1" x14ac:dyDescent="0.25">
      <c r="A15188"/>
    </row>
    <row r="15189" spans="1:1" x14ac:dyDescent="0.25">
      <c r="A15189"/>
    </row>
    <row r="15190" spans="1:1" x14ac:dyDescent="0.25">
      <c r="A15190"/>
    </row>
    <row r="15191" spans="1:1" x14ac:dyDescent="0.25">
      <c r="A15191"/>
    </row>
    <row r="15192" spans="1:1" x14ac:dyDescent="0.25">
      <c r="A15192"/>
    </row>
    <row r="15193" spans="1:1" x14ac:dyDescent="0.25">
      <c r="A15193"/>
    </row>
    <row r="15194" spans="1:1" x14ac:dyDescent="0.25">
      <c r="A15194"/>
    </row>
    <row r="15195" spans="1:1" x14ac:dyDescent="0.25">
      <c r="A15195"/>
    </row>
    <row r="15196" spans="1:1" x14ac:dyDescent="0.25">
      <c r="A15196"/>
    </row>
    <row r="15197" spans="1:1" x14ac:dyDescent="0.25">
      <c r="A15197"/>
    </row>
    <row r="15198" spans="1:1" x14ac:dyDescent="0.25">
      <c r="A15198"/>
    </row>
    <row r="15199" spans="1:1" x14ac:dyDescent="0.25">
      <c r="A15199"/>
    </row>
    <row r="15200" spans="1:1" x14ac:dyDescent="0.25">
      <c r="A15200"/>
    </row>
    <row r="15201" spans="1:1" x14ac:dyDescent="0.25">
      <c r="A15201"/>
    </row>
    <row r="15202" spans="1:1" x14ac:dyDescent="0.25">
      <c r="A15202"/>
    </row>
    <row r="15203" spans="1:1" x14ac:dyDescent="0.25">
      <c r="A15203"/>
    </row>
    <row r="15204" spans="1:1" x14ac:dyDescent="0.25">
      <c r="A15204"/>
    </row>
    <row r="15205" spans="1:1" x14ac:dyDescent="0.25">
      <c r="A15205"/>
    </row>
    <row r="15206" spans="1:1" x14ac:dyDescent="0.25">
      <c r="A15206"/>
    </row>
    <row r="15207" spans="1:1" x14ac:dyDescent="0.25">
      <c r="A15207"/>
    </row>
    <row r="15208" spans="1:1" x14ac:dyDescent="0.25">
      <c r="A15208"/>
    </row>
    <row r="15209" spans="1:1" x14ac:dyDescent="0.25">
      <c r="A15209"/>
    </row>
    <row r="15210" spans="1:1" x14ac:dyDescent="0.25">
      <c r="A15210"/>
    </row>
    <row r="15211" spans="1:1" x14ac:dyDescent="0.25">
      <c r="A15211"/>
    </row>
    <row r="15212" spans="1:1" x14ac:dyDescent="0.25">
      <c r="A15212"/>
    </row>
    <row r="15213" spans="1:1" x14ac:dyDescent="0.25">
      <c r="A15213"/>
    </row>
    <row r="15214" spans="1:1" x14ac:dyDescent="0.25">
      <c r="A15214"/>
    </row>
    <row r="15215" spans="1:1" x14ac:dyDescent="0.25">
      <c r="A15215"/>
    </row>
    <row r="15216" spans="1:1" x14ac:dyDescent="0.25">
      <c r="A15216"/>
    </row>
    <row r="15217" spans="1:1" x14ac:dyDescent="0.25">
      <c r="A15217"/>
    </row>
    <row r="15218" spans="1:1" x14ac:dyDescent="0.25">
      <c r="A15218"/>
    </row>
    <row r="15219" spans="1:1" x14ac:dyDescent="0.25">
      <c r="A15219"/>
    </row>
    <row r="15220" spans="1:1" x14ac:dyDescent="0.25">
      <c r="A15220"/>
    </row>
    <row r="15221" spans="1:1" x14ac:dyDescent="0.25">
      <c r="A15221"/>
    </row>
    <row r="15222" spans="1:1" x14ac:dyDescent="0.25">
      <c r="A15222"/>
    </row>
    <row r="15223" spans="1:1" x14ac:dyDescent="0.25">
      <c r="A15223"/>
    </row>
    <row r="15224" spans="1:1" x14ac:dyDescent="0.25">
      <c r="A15224"/>
    </row>
    <row r="15225" spans="1:1" x14ac:dyDescent="0.25">
      <c r="A15225"/>
    </row>
    <row r="15226" spans="1:1" x14ac:dyDescent="0.25">
      <c r="A15226"/>
    </row>
    <row r="15227" spans="1:1" x14ac:dyDescent="0.25">
      <c r="A15227"/>
    </row>
    <row r="15228" spans="1:1" x14ac:dyDescent="0.25">
      <c r="A15228"/>
    </row>
    <row r="15229" spans="1:1" x14ac:dyDescent="0.25">
      <c r="A15229"/>
    </row>
    <row r="15230" spans="1:1" x14ac:dyDescent="0.25">
      <c r="A15230"/>
    </row>
    <row r="15231" spans="1:1" x14ac:dyDescent="0.25">
      <c r="A15231"/>
    </row>
    <row r="15232" spans="1:1" x14ac:dyDescent="0.25">
      <c r="A15232"/>
    </row>
    <row r="15233" spans="1:1" x14ac:dyDescent="0.25">
      <c r="A15233"/>
    </row>
    <row r="15234" spans="1:1" x14ac:dyDescent="0.25">
      <c r="A15234"/>
    </row>
    <row r="15235" spans="1:1" x14ac:dyDescent="0.25">
      <c r="A15235"/>
    </row>
    <row r="15236" spans="1:1" x14ac:dyDescent="0.25">
      <c r="A15236"/>
    </row>
    <row r="15237" spans="1:1" x14ac:dyDescent="0.25">
      <c r="A15237"/>
    </row>
    <row r="15238" spans="1:1" x14ac:dyDescent="0.25">
      <c r="A15238"/>
    </row>
    <row r="15239" spans="1:1" x14ac:dyDescent="0.25">
      <c r="A15239"/>
    </row>
    <row r="15240" spans="1:1" x14ac:dyDescent="0.25">
      <c r="A15240"/>
    </row>
    <row r="15241" spans="1:1" x14ac:dyDescent="0.25">
      <c r="A15241"/>
    </row>
    <row r="15242" spans="1:1" x14ac:dyDescent="0.25">
      <c r="A15242"/>
    </row>
    <row r="15243" spans="1:1" x14ac:dyDescent="0.25">
      <c r="A15243"/>
    </row>
    <row r="15244" spans="1:1" x14ac:dyDescent="0.25">
      <c r="A15244"/>
    </row>
    <row r="15245" spans="1:1" x14ac:dyDescent="0.25">
      <c r="A15245"/>
    </row>
    <row r="15246" spans="1:1" x14ac:dyDescent="0.25">
      <c r="A15246"/>
    </row>
    <row r="15247" spans="1:1" x14ac:dyDescent="0.25">
      <c r="A15247"/>
    </row>
    <row r="15248" spans="1:1" x14ac:dyDescent="0.25">
      <c r="A15248"/>
    </row>
    <row r="15249" spans="1:1" x14ac:dyDescent="0.25">
      <c r="A15249"/>
    </row>
    <row r="15250" spans="1:1" x14ac:dyDescent="0.25">
      <c r="A15250"/>
    </row>
    <row r="15251" spans="1:1" x14ac:dyDescent="0.25">
      <c r="A15251"/>
    </row>
    <row r="15252" spans="1:1" x14ac:dyDescent="0.25">
      <c r="A15252"/>
    </row>
    <row r="15253" spans="1:1" x14ac:dyDescent="0.25">
      <c r="A15253"/>
    </row>
    <row r="15254" spans="1:1" x14ac:dyDescent="0.25">
      <c r="A15254"/>
    </row>
    <row r="15255" spans="1:1" x14ac:dyDescent="0.25">
      <c r="A15255"/>
    </row>
    <row r="15256" spans="1:1" x14ac:dyDescent="0.25">
      <c r="A15256"/>
    </row>
    <row r="15257" spans="1:1" x14ac:dyDescent="0.25">
      <c r="A15257"/>
    </row>
    <row r="15258" spans="1:1" x14ac:dyDescent="0.25">
      <c r="A15258"/>
    </row>
    <row r="15259" spans="1:1" x14ac:dyDescent="0.25">
      <c r="A15259"/>
    </row>
    <row r="15260" spans="1:1" x14ac:dyDescent="0.25">
      <c r="A15260"/>
    </row>
    <row r="15261" spans="1:1" x14ac:dyDescent="0.25">
      <c r="A15261"/>
    </row>
    <row r="15262" spans="1:1" x14ac:dyDescent="0.25">
      <c r="A15262"/>
    </row>
    <row r="15263" spans="1:1" x14ac:dyDescent="0.25">
      <c r="A15263"/>
    </row>
    <row r="15264" spans="1:1" x14ac:dyDescent="0.25">
      <c r="A15264"/>
    </row>
    <row r="15265" spans="1:1" x14ac:dyDescent="0.25">
      <c r="A15265"/>
    </row>
    <row r="15266" spans="1:1" x14ac:dyDescent="0.25">
      <c r="A15266"/>
    </row>
    <row r="15267" spans="1:1" x14ac:dyDescent="0.25">
      <c r="A15267"/>
    </row>
    <row r="15268" spans="1:1" x14ac:dyDescent="0.25">
      <c r="A15268"/>
    </row>
    <row r="15269" spans="1:1" x14ac:dyDescent="0.25">
      <c r="A15269"/>
    </row>
    <row r="15270" spans="1:1" x14ac:dyDescent="0.25">
      <c r="A15270"/>
    </row>
    <row r="15271" spans="1:1" x14ac:dyDescent="0.25">
      <c r="A15271"/>
    </row>
    <row r="15272" spans="1:1" x14ac:dyDescent="0.25">
      <c r="A15272"/>
    </row>
    <row r="15273" spans="1:1" x14ac:dyDescent="0.25">
      <c r="A15273"/>
    </row>
    <row r="15274" spans="1:1" x14ac:dyDescent="0.25">
      <c r="A15274"/>
    </row>
    <row r="15275" spans="1:1" x14ac:dyDescent="0.25">
      <c r="A15275"/>
    </row>
    <row r="15276" spans="1:1" x14ac:dyDescent="0.25">
      <c r="A15276"/>
    </row>
    <row r="15277" spans="1:1" x14ac:dyDescent="0.25">
      <c r="A15277"/>
    </row>
    <row r="15278" spans="1:1" x14ac:dyDescent="0.25">
      <c r="A15278"/>
    </row>
    <row r="15279" spans="1:1" x14ac:dyDescent="0.25">
      <c r="A15279"/>
    </row>
    <row r="15280" spans="1:1" x14ac:dyDescent="0.25">
      <c r="A15280"/>
    </row>
    <row r="15281" spans="1:1" x14ac:dyDescent="0.25">
      <c r="A15281"/>
    </row>
    <row r="15282" spans="1:1" x14ac:dyDescent="0.25">
      <c r="A15282"/>
    </row>
    <row r="15283" spans="1:1" x14ac:dyDescent="0.25">
      <c r="A15283"/>
    </row>
    <row r="15284" spans="1:1" x14ac:dyDescent="0.25">
      <c r="A15284"/>
    </row>
    <row r="15285" spans="1:1" x14ac:dyDescent="0.25">
      <c r="A15285"/>
    </row>
    <row r="15286" spans="1:1" x14ac:dyDescent="0.25">
      <c r="A15286"/>
    </row>
    <row r="15287" spans="1:1" x14ac:dyDescent="0.25">
      <c r="A15287"/>
    </row>
    <row r="15288" spans="1:1" x14ac:dyDescent="0.25">
      <c r="A15288"/>
    </row>
    <row r="15289" spans="1:1" x14ac:dyDescent="0.25">
      <c r="A15289"/>
    </row>
    <row r="15290" spans="1:1" x14ac:dyDescent="0.25">
      <c r="A15290"/>
    </row>
    <row r="15291" spans="1:1" x14ac:dyDescent="0.25">
      <c r="A15291"/>
    </row>
    <row r="15292" spans="1:1" x14ac:dyDescent="0.25">
      <c r="A15292"/>
    </row>
    <row r="15293" spans="1:1" x14ac:dyDescent="0.25">
      <c r="A15293"/>
    </row>
    <row r="15294" spans="1:1" x14ac:dyDescent="0.25">
      <c r="A15294"/>
    </row>
    <row r="15295" spans="1:1" x14ac:dyDescent="0.25">
      <c r="A15295"/>
    </row>
    <row r="15296" spans="1:1" x14ac:dyDescent="0.25">
      <c r="A15296"/>
    </row>
    <row r="15297" spans="1:1" x14ac:dyDescent="0.25">
      <c r="A15297"/>
    </row>
    <row r="15298" spans="1:1" x14ac:dyDescent="0.25">
      <c r="A15298"/>
    </row>
    <row r="15299" spans="1:1" x14ac:dyDescent="0.25">
      <c r="A15299"/>
    </row>
    <row r="15300" spans="1:1" x14ac:dyDescent="0.25">
      <c r="A15300"/>
    </row>
    <row r="15301" spans="1:1" x14ac:dyDescent="0.25">
      <c r="A15301"/>
    </row>
    <row r="15302" spans="1:1" x14ac:dyDescent="0.25">
      <c r="A15302"/>
    </row>
    <row r="15303" spans="1:1" x14ac:dyDescent="0.25">
      <c r="A15303"/>
    </row>
    <row r="15304" spans="1:1" x14ac:dyDescent="0.25">
      <c r="A15304"/>
    </row>
    <row r="15305" spans="1:1" x14ac:dyDescent="0.25">
      <c r="A15305"/>
    </row>
    <row r="15306" spans="1:1" x14ac:dyDescent="0.25">
      <c r="A15306"/>
    </row>
    <row r="15307" spans="1:1" x14ac:dyDescent="0.25">
      <c r="A15307"/>
    </row>
    <row r="15308" spans="1:1" x14ac:dyDescent="0.25">
      <c r="A15308"/>
    </row>
    <row r="15309" spans="1:1" x14ac:dyDescent="0.25">
      <c r="A15309"/>
    </row>
    <row r="15310" spans="1:1" x14ac:dyDescent="0.25">
      <c r="A15310"/>
    </row>
    <row r="15311" spans="1:1" x14ac:dyDescent="0.25">
      <c r="A15311"/>
    </row>
    <row r="15312" spans="1:1" x14ac:dyDescent="0.25">
      <c r="A15312"/>
    </row>
    <row r="15313" spans="1:1" x14ac:dyDescent="0.25">
      <c r="A15313"/>
    </row>
    <row r="15314" spans="1:1" x14ac:dyDescent="0.25">
      <c r="A15314"/>
    </row>
    <row r="15315" spans="1:1" x14ac:dyDescent="0.25">
      <c r="A15315"/>
    </row>
    <row r="15316" spans="1:1" x14ac:dyDescent="0.25">
      <c r="A15316"/>
    </row>
    <row r="15317" spans="1:1" x14ac:dyDescent="0.25">
      <c r="A15317"/>
    </row>
    <row r="15318" spans="1:1" x14ac:dyDescent="0.25">
      <c r="A15318"/>
    </row>
    <row r="15319" spans="1:1" x14ac:dyDescent="0.25">
      <c r="A15319"/>
    </row>
    <row r="15320" spans="1:1" x14ac:dyDescent="0.25">
      <c r="A15320"/>
    </row>
    <row r="15321" spans="1:1" x14ac:dyDescent="0.25">
      <c r="A15321"/>
    </row>
    <row r="15322" spans="1:1" x14ac:dyDescent="0.25">
      <c r="A15322"/>
    </row>
    <row r="15323" spans="1:1" x14ac:dyDescent="0.25">
      <c r="A15323"/>
    </row>
    <row r="15324" spans="1:1" x14ac:dyDescent="0.25">
      <c r="A15324"/>
    </row>
    <row r="15325" spans="1:1" x14ac:dyDescent="0.25">
      <c r="A15325"/>
    </row>
    <row r="15326" spans="1:1" x14ac:dyDescent="0.25">
      <c r="A15326"/>
    </row>
    <row r="15327" spans="1:1" x14ac:dyDescent="0.25">
      <c r="A15327"/>
    </row>
    <row r="15328" spans="1:1" x14ac:dyDescent="0.25">
      <c r="A15328"/>
    </row>
    <row r="15329" spans="1:1" x14ac:dyDescent="0.25">
      <c r="A15329"/>
    </row>
    <row r="15330" spans="1:1" x14ac:dyDescent="0.25">
      <c r="A15330"/>
    </row>
    <row r="15331" spans="1:1" x14ac:dyDescent="0.25">
      <c r="A15331"/>
    </row>
    <row r="15332" spans="1:1" x14ac:dyDescent="0.25">
      <c r="A15332"/>
    </row>
    <row r="15333" spans="1:1" x14ac:dyDescent="0.25">
      <c r="A15333"/>
    </row>
    <row r="15334" spans="1:1" x14ac:dyDescent="0.25">
      <c r="A15334"/>
    </row>
    <row r="15335" spans="1:1" x14ac:dyDescent="0.25">
      <c r="A15335"/>
    </row>
    <row r="15336" spans="1:1" x14ac:dyDescent="0.25">
      <c r="A15336"/>
    </row>
    <row r="15337" spans="1:1" x14ac:dyDescent="0.25">
      <c r="A15337"/>
    </row>
    <row r="15338" spans="1:1" x14ac:dyDescent="0.25">
      <c r="A15338"/>
    </row>
    <row r="15339" spans="1:1" x14ac:dyDescent="0.25">
      <c r="A15339"/>
    </row>
    <row r="15340" spans="1:1" x14ac:dyDescent="0.25">
      <c r="A15340"/>
    </row>
    <row r="15341" spans="1:1" x14ac:dyDescent="0.25">
      <c r="A15341"/>
    </row>
    <row r="15342" spans="1:1" x14ac:dyDescent="0.25">
      <c r="A15342"/>
    </row>
    <row r="15343" spans="1:1" x14ac:dyDescent="0.25">
      <c r="A15343"/>
    </row>
    <row r="15344" spans="1:1" x14ac:dyDescent="0.25">
      <c r="A15344"/>
    </row>
    <row r="15345" spans="1:1" x14ac:dyDescent="0.25">
      <c r="A15345"/>
    </row>
    <row r="15346" spans="1:1" x14ac:dyDescent="0.25">
      <c r="A15346"/>
    </row>
    <row r="15347" spans="1:1" x14ac:dyDescent="0.25">
      <c r="A15347"/>
    </row>
    <row r="15348" spans="1:1" x14ac:dyDescent="0.25">
      <c r="A15348"/>
    </row>
    <row r="15349" spans="1:1" x14ac:dyDescent="0.25">
      <c r="A15349"/>
    </row>
    <row r="15350" spans="1:1" x14ac:dyDescent="0.25">
      <c r="A15350"/>
    </row>
    <row r="15351" spans="1:1" x14ac:dyDescent="0.25">
      <c r="A15351"/>
    </row>
    <row r="15352" spans="1:1" x14ac:dyDescent="0.25">
      <c r="A15352"/>
    </row>
    <row r="15353" spans="1:1" x14ac:dyDescent="0.25">
      <c r="A15353"/>
    </row>
    <row r="15354" spans="1:1" x14ac:dyDescent="0.25">
      <c r="A15354"/>
    </row>
    <row r="15355" spans="1:1" x14ac:dyDescent="0.25">
      <c r="A15355"/>
    </row>
    <row r="15356" spans="1:1" x14ac:dyDescent="0.25">
      <c r="A15356"/>
    </row>
    <row r="15357" spans="1:1" x14ac:dyDescent="0.25">
      <c r="A15357"/>
    </row>
    <row r="15358" spans="1:1" x14ac:dyDescent="0.25">
      <c r="A15358"/>
    </row>
    <row r="15359" spans="1:1" x14ac:dyDescent="0.25">
      <c r="A15359"/>
    </row>
    <row r="15360" spans="1:1" x14ac:dyDescent="0.25">
      <c r="A15360"/>
    </row>
    <row r="15361" spans="1:1" x14ac:dyDescent="0.25">
      <c r="A15361"/>
    </row>
    <row r="15362" spans="1:1" x14ac:dyDescent="0.25">
      <c r="A15362"/>
    </row>
    <row r="15363" spans="1:1" x14ac:dyDescent="0.25">
      <c r="A15363"/>
    </row>
    <row r="15364" spans="1:1" x14ac:dyDescent="0.25">
      <c r="A15364"/>
    </row>
    <row r="15365" spans="1:1" x14ac:dyDescent="0.25">
      <c r="A15365"/>
    </row>
    <row r="15366" spans="1:1" x14ac:dyDescent="0.25">
      <c r="A15366"/>
    </row>
    <row r="15367" spans="1:1" x14ac:dyDescent="0.25">
      <c r="A15367"/>
    </row>
    <row r="15368" spans="1:1" x14ac:dyDescent="0.25">
      <c r="A15368"/>
    </row>
    <row r="15369" spans="1:1" x14ac:dyDescent="0.25">
      <c r="A15369"/>
    </row>
    <row r="15370" spans="1:1" x14ac:dyDescent="0.25">
      <c r="A15370"/>
    </row>
    <row r="15371" spans="1:1" x14ac:dyDescent="0.25">
      <c r="A15371"/>
    </row>
    <row r="15372" spans="1:1" x14ac:dyDescent="0.25">
      <c r="A15372"/>
    </row>
    <row r="15373" spans="1:1" x14ac:dyDescent="0.25">
      <c r="A15373"/>
    </row>
    <row r="15374" spans="1:1" x14ac:dyDescent="0.25">
      <c r="A15374"/>
    </row>
    <row r="15375" spans="1:1" x14ac:dyDescent="0.25">
      <c r="A15375"/>
    </row>
    <row r="15376" spans="1:1" x14ac:dyDescent="0.25">
      <c r="A15376"/>
    </row>
    <row r="15377" spans="1:1" x14ac:dyDescent="0.25">
      <c r="A15377"/>
    </row>
    <row r="15378" spans="1:1" x14ac:dyDescent="0.25">
      <c r="A15378"/>
    </row>
    <row r="15379" spans="1:1" x14ac:dyDescent="0.25">
      <c r="A15379"/>
    </row>
    <row r="15380" spans="1:1" x14ac:dyDescent="0.25">
      <c r="A15380"/>
    </row>
    <row r="15381" spans="1:1" x14ac:dyDescent="0.25">
      <c r="A15381"/>
    </row>
    <row r="15382" spans="1:1" x14ac:dyDescent="0.25">
      <c r="A15382"/>
    </row>
    <row r="15383" spans="1:1" x14ac:dyDescent="0.25">
      <c r="A15383"/>
    </row>
    <row r="15384" spans="1:1" x14ac:dyDescent="0.25">
      <c r="A15384"/>
    </row>
    <row r="15385" spans="1:1" x14ac:dyDescent="0.25">
      <c r="A15385"/>
    </row>
    <row r="15386" spans="1:1" x14ac:dyDescent="0.25">
      <c r="A15386"/>
    </row>
    <row r="15387" spans="1:1" x14ac:dyDescent="0.25">
      <c r="A15387"/>
    </row>
    <row r="15388" spans="1:1" x14ac:dyDescent="0.25">
      <c r="A15388"/>
    </row>
    <row r="15389" spans="1:1" x14ac:dyDescent="0.25">
      <c r="A15389"/>
    </row>
    <row r="15390" spans="1:1" x14ac:dyDescent="0.25">
      <c r="A15390"/>
    </row>
    <row r="15391" spans="1:1" x14ac:dyDescent="0.25">
      <c r="A15391"/>
    </row>
    <row r="15392" spans="1:1" x14ac:dyDescent="0.25">
      <c r="A15392"/>
    </row>
    <row r="15393" spans="1:1" x14ac:dyDescent="0.25">
      <c r="A15393"/>
    </row>
    <row r="15394" spans="1:1" x14ac:dyDescent="0.25">
      <c r="A15394"/>
    </row>
    <row r="15395" spans="1:1" x14ac:dyDescent="0.25">
      <c r="A15395"/>
    </row>
    <row r="15396" spans="1:1" x14ac:dyDescent="0.25">
      <c r="A15396"/>
    </row>
    <row r="15397" spans="1:1" x14ac:dyDescent="0.25">
      <c r="A15397"/>
    </row>
    <row r="15398" spans="1:1" x14ac:dyDescent="0.25">
      <c r="A15398"/>
    </row>
    <row r="15399" spans="1:1" x14ac:dyDescent="0.25">
      <c r="A15399"/>
    </row>
    <row r="15400" spans="1:1" x14ac:dyDescent="0.25">
      <c r="A15400"/>
    </row>
    <row r="15401" spans="1:1" x14ac:dyDescent="0.25">
      <c r="A15401"/>
    </row>
    <row r="15402" spans="1:1" x14ac:dyDescent="0.25">
      <c r="A15402"/>
    </row>
    <row r="15403" spans="1:1" x14ac:dyDescent="0.25">
      <c r="A15403"/>
    </row>
    <row r="15404" spans="1:1" x14ac:dyDescent="0.25">
      <c r="A15404"/>
    </row>
    <row r="15405" spans="1:1" x14ac:dyDescent="0.25">
      <c r="A15405"/>
    </row>
    <row r="15406" spans="1:1" x14ac:dyDescent="0.25">
      <c r="A15406"/>
    </row>
    <row r="15407" spans="1:1" x14ac:dyDescent="0.25">
      <c r="A15407"/>
    </row>
    <row r="15408" spans="1:1" x14ac:dyDescent="0.25">
      <c r="A15408"/>
    </row>
    <row r="15409" spans="1:1" x14ac:dyDescent="0.25">
      <c r="A15409"/>
    </row>
    <row r="15410" spans="1:1" x14ac:dyDescent="0.25">
      <c r="A15410"/>
    </row>
    <row r="15411" spans="1:1" x14ac:dyDescent="0.25">
      <c r="A15411"/>
    </row>
    <row r="15412" spans="1:1" x14ac:dyDescent="0.25">
      <c r="A15412"/>
    </row>
    <row r="15413" spans="1:1" x14ac:dyDescent="0.25">
      <c r="A15413"/>
    </row>
    <row r="15414" spans="1:1" x14ac:dyDescent="0.25">
      <c r="A15414"/>
    </row>
    <row r="15415" spans="1:1" x14ac:dyDescent="0.25">
      <c r="A15415"/>
    </row>
    <row r="15416" spans="1:1" x14ac:dyDescent="0.25">
      <c r="A15416"/>
    </row>
    <row r="15417" spans="1:1" x14ac:dyDescent="0.25">
      <c r="A15417"/>
    </row>
    <row r="15418" spans="1:1" x14ac:dyDescent="0.25">
      <c r="A15418"/>
    </row>
    <row r="15419" spans="1:1" x14ac:dyDescent="0.25">
      <c r="A15419"/>
    </row>
    <row r="15420" spans="1:1" x14ac:dyDescent="0.25">
      <c r="A15420"/>
    </row>
    <row r="15421" spans="1:1" x14ac:dyDescent="0.25">
      <c r="A15421"/>
    </row>
    <row r="15422" spans="1:1" x14ac:dyDescent="0.25">
      <c r="A15422"/>
    </row>
    <row r="15423" spans="1:1" x14ac:dyDescent="0.25">
      <c r="A15423"/>
    </row>
    <row r="15424" spans="1:1" x14ac:dyDescent="0.25">
      <c r="A15424"/>
    </row>
    <row r="15425" spans="1:1" x14ac:dyDescent="0.25">
      <c r="A15425"/>
    </row>
    <row r="15426" spans="1:1" x14ac:dyDescent="0.25">
      <c r="A15426"/>
    </row>
    <row r="15427" spans="1:1" x14ac:dyDescent="0.25">
      <c r="A15427"/>
    </row>
    <row r="15428" spans="1:1" x14ac:dyDescent="0.25">
      <c r="A15428"/>
    </row>
    <row r="15429" spans="1:1" x14ac:dyDescent="0.25">
      <c r="A15429"/>
    </row>
    <row r="15430" spans="1:1" x14ac:dyDescent="0.25">
      <c r="A15430"/>
    </row>
    <row r="15431" spans="1:1" x14ac:dyDescent="0.25">
      <c r="A15431"/>
    </row>
    <row r="15432" spans="1:1" x14ac:dyDescent="0.25">
      <c r="A15432"/>
    </row>
    <row r="15433" spans="1:1" x14ac:dyDescent="0.25">
      <c r="A15433"/>
    </row>
    <row r="15434" spans="1:1" x14ac:dyDescent="0.25">
      <c r="A15434"/>
    </row>
    <row r="15435" spans="1:1" x14ac:dyDescent="0.25">
      <c r="A15435"/>
    </row>
    <row r="15436" spans="1:1" x14ac:dyDescent="0.25">
      <c r="A15436"/>
    </row>
    <row r="15437" spans="1:1" x14ac:dyDescent="0.25">
      <c r="A15437"/>
    </row>
    <row r="15438" spans="1:1" x14ac:dyDescent="0.25">
      <c r="A15438"/>
    </row>
    <row r="15439" spans="1:1" x14ac:dyDescent="0.25">
      <c r="A15439"/>
    </row>
    <row r="15440" spans="1:1" x14ac:dyDescent="0.25">
      <c r="A15440"/>
    </row>
    <row r="15441" spans="1:1" x14ac:dyDescent="0.25">
      <c r="A15441"/>
    </row>
    <row r="15442" spans="1:1" x14ac:dyDescent="0.25">
      <c r="A15442"/>
    </row>
    <row r="15443" spans="1:1" x14ac:dyDescent="0.25">
      <c r="A15443"/>
    </row>
    <row r="15444" spans="1:1" x14ac:dyDescent="0.25">
      <c r="A15444"/>
    </row>
    <row r="15445" spans="1:1" x14ac:dyDescent="0.25">
      <c r="A15445"/>
    </row>
    <row r="15446" spans="1:1" x14ac:dyDescent="0.25">
      <c r="A15446"/>
    </row>
    <row r="15447" spans="1:1" x14ac:dyDescent="0.25">
      <c r="A15447"/>
    </row>
    <row r="15448" spans="1:1" x14ac:dyDescent="0.25">
      <c r="A15448"/>
    </row>
    <row r="15449" spans="1:1" x14ac:dyDescent="0.25">
      <c r="A15449"/>
    </row>
    <row r="15450" spans="1:1" x14ac:dyDescent="0.25">
      <c r="A15450"/>
    </row>
    <row r="15451" spans="1:1" x14ac:dyDescent="0.25">
      <c r="A15451"/>
    </row>
    <row r="15452" spans="1:1" x14ac:dyDescent="0.25">
      <c r="A15452"/>
    </row>
    <row r="15453" spans="1:1" x14ac:dyDescent="0.25">
      <c r="A15453"/>
    </row>
    <row r="15454" spans="1:1" x14ac:dyDescent="0.25">
      <c r="A15454"/>
    </row>
    <row r="15455" spans="1:1" x14ac:dyDescent="0.25">
      <c r="A15455"/>
    </row>
    <row r="15456" spans="1:1" x14ac:dyDescent="0.25">
      <c r="A15456"/>
    </row>
    <row r="15457" spans="1:1" x14ac:dyDescent="0.25">
      <c r="A15457"/>
    </row>
    <row r="15458" spans="1:1" x14ac:dyDescent="0.25">
      <c r="A15458"/>
    </row>
    <row r="15459" spans="1:1" x14ac:dyDescent="0.25">
      <c r="A15459"/>
    </row>
    <row r="15460" spans="1:1" x14ac:dyDescent="0.25">
      <c r="A15460"/>
    </row>
    <row r="15461" spans="1:1" x14ac:dyDescent="0.25">
      <c r="A15461"/>
    </row>
    <row r="15462" spans="1:1" x14ac:dyDescent="0.25">
      <c r="A15462"/>
    </row>
    <row r="15463" spans="1:1" x14ac:dyDescent="0.25">
      <c r="A15463"/>
    </row>
    <row r="15464" spans="1:1" x14ac:dyDescent="0.25">
      <c r="A15464"/>
    </row>
    <row r="15465" spans="1:1" x14ac:dyDescent="0.25">
      <c r="A15465"/>
    </row>
    <row r="15466" spans="1:1" x14ac:dyDescent="0.25">
      <c r="A15466"/>
    </row>
    <row r="15467" spans="1:1" x14ac:dyDescent="0.25">
      <c r="A15467"/>
    </row>
    <row r="15468" spans="1:1" x14ac:dyDescent="0.25">
      <c r="A15468"/>
    </row>
    <row r="15469" spans="1:1" x14ac:dyDescent="0.25">
      <c r="A15469"/>
    </row>
    <row r="15470" spans="1:1" x14ac:dyDescent="0.25">
      <c r="A15470"/>
    </row>
    <row r="15471" spans="1:1" x14ac:dyDescent="0.25">
      <c r="A15471"/>
    </row>
    <row r="15472" spans="1:1" x14ac:dyDescent="0.25">
      <c r="A15472"/>
    </row>
    <row r="15473" spans="1:1" x14ac:dyDescent="0.25">
      <c r="A15473"/>
    </row>
    <row r="15474" spans="1:1" x14ac:dyDescent="0.25">
      <c r="A15474"/>
    </row>
    <row r="15475" spans="1:1" x14ac:dyDescent="0.25">
      <c r="A15475"/>
    </row>
    <row r="15476" spans="1:1" x14ac:dyDescent="0.25">
      <c r="A15476"/>
    </row>
    <row r="15477" spans="1:1" x14ac:dyDescent="0.25">
      <c r="A15477"/>
    </row>
    <row r="15478" spans="1:1" x14ac:dyDescent="0.25">
      <c r="A15478"/>
    </row>
    <row r="15479" spans="1:1" x14ac:dyDescent="0.25">
      <c r="A15479"/>
    </row>
    <row r="15480" spans="1:1" x14ac:dyDescent="0.25">
      <c r="A15480"/>
    </row>
    <row r="15481" spans="1:1" x14ac:dyDescent="0.25">
      <c r="A15481"/>
    </row>
    <row r="15482" spans="1:1" x14ac:dyDescent="0.25">
      <c r="A15482"/>
    </row>
    <row r="15483" spans="1:1" x14ac:dyDescent="0.25">
      <c r="A15483"/>
    </row>
    <row r="15484" spans="1:1" x14ac:dyDescent="0.25">
      <c r="A15484"/>
    </row>
    <row r="15485" spans="1:1" x14ac:dyDescent="0.25">
      <c r="A15485"/>
    </row>
    <row r="15486" spans="1:1" x14ac:dyDescent="0.25">
      <c r="A15486"/>
    </row>
    <row r="15487" spans="1:1" x14ac:dyDescent="0.25">
      <c r="A15487"/>
    </row>
    <row r="15488" spans="1:1" x14ac:dyDescent="0.25">
      <c r="A15488"/>
    </row>
    <row r="15489" spans="1:1" x14ac:dyDescent="0.25">
      <c r="A15489"/>
    </row>
    <row r="15490" spans="1:1" x14ac:dyDescent="0.25">
      <c r="A15490"/>
    </row>
    <row r="15491" spans="1:1" x14ac:dyDescent="0.25">
      <c r="A15491"/>
    </row>
    <row r="15492" spans="1:1" x14ac:dyDescent="0.25">
      <c r="A15492"/>
    </row>
    <row r="15493" spans="1:1" x14ac:dyDescent="0.25">
      <c r="A15493"/>
    </row>
    <row r="15494" spans="1:1" x14ac:dyDescent="0.25">
      <c r="A15494"/>
    </row>
    <row r="15495" spans="1:1" x14ac:dyDescent="0.25">
      <c r="A15495"/>
    </row>
    <row r="15496" spans="1:1" x14ac:dyDescent="0.25">
      <c r="A15496"/>
    </row>
    <row r="15497" spans="1:1" x14ac:dyDescent="0.25">
      <c r="A15497"/>
    </row>
    <row r="15498" spans="1:1" x14ac:dyDescent="0.25">
      <c r="A15498"/>
    </row>
    <row r="15499" spans="1:1" x14ac:dyDescent="0.25">
      <c r="A15499"/>
    </row>
    <row r="15500" spans="1:1" x14ac:dyDescent="0.25">
      <c r="A15500"/>
    </row>
    <row r="15501" spans="1:1" x14ac:dyDescent="0.25">
      <c r="A15501"/>
    </row>
    <row r="15502" spans="1:1" x14ac:dyDescent="0.25">
      <c r="A15502"/>
    </row>
    <row r="15503" spans="1:1" x14ac:dyDescent="0.25">
      <c r="A15503"/>
    </row>
    <row r="15504" spans="1:1" x14ac:dyDescent="0.25">
      <c r="A15504"/>
    </row>
    <row r="15505" spans="1:1" x14ac:dyDescent="0.25">
      <c r="A15505"/>
    </row>
    <row r="15506" spans="1:1" x14ac:dyDescent="0.25">
      <c r="A15506"/>
    </row>
    <row r="15507" spans="1:1" x14ac:dyDescent="0.25">
      <c r="A15507"/>
    </row>
    <row r="15508" spans="1:1" x14ac:dyDescent="0.25">
      <c r="A15508"/>
    </row>
    <row r="15509" spans="1:1" x14ac:dyDescent="0.25">
      <c r="A15509"/>
    </row>
    <row r="15510" spans="1:1" x14ac:dyDescent="0.25">
      <c r="A15510"/>
    </row>
    <row r="15511" spans="1:1" x14ac:dyDescent="0.25">
      <c r="A15511"/>
    </row>
    <row r="15512" spans="1:1" x14ac:dyDescent="0.25">
      <c r="A15512"/>
    </row>
    <row r="15513" spans="1:1" x14ac:dyDescent="0.25">
      <c r="A15513"/>
    </row>
    <row r="15514" spans="1:1" x14ac:dyDescent="0.25">
      <c r="A15514"/>
    </row>
    <row r="15515" spans="1:1" x14ac:dyDescent="0.25">
      <c r="A15515"/>
    </row>
    <row r="15516" spans="1:1" x14ac:dyDescent="0.25">
      <c r="A15516"/>
    </row>
    <row r="15517" spans="1:1" x14ac:dyDescent="0.25">
      <c r="A15517"/>
    </row>
    <row r="15518" spans="1:1" x14ac:dyDescent="0.25">
      <c r="A15518"/>
    </row>
    <row r="15519" spans="1:1" x14ac:dyDescent="0.25">
      <c r="A15519"/>
    </row>
    <row r="15520" spans="1:1" x14ac:dyDescent="0.25">
      <c r="A15520"/>
    </row>
    <row r="15521" spans="1:1" x14ac:dyDescent="0.25">
      <c r="A15521"/>
    </row>
    <row r="15522" spans="1:1" x14ac:dyDescent="0.25">
      <c r="A15522"/>
    </row>
    <row r="15523" spans="1:1" x14ac:dyDescent="0.25">
      <c r="A15523"/>
    </row>
    <row r="15524" spans="1:1" x14ac:dyDescent="0.25">
      <c r="A15524"/>
    </row>
    <row r="15525" spans="1:1" x14ac:dyDescent="0.25">
      <c r="A15525"/>
    </row>
    <row r="15526" spans="1:1" x14ac:dyDescent="0.25">
      <c r="A15526"/>
    </row>
    <row r="15527" spans="1:1" x14ac:dyDescent="0.25">
      <c r="A15527"/>
    </row>
    <row r="15528" spans="1:1" x14ac:dyDescent="0.25">
      <c r="A15528"/>
    </row>
    <row r="15529" spans="1:1" x14ac:dyDescent="0.25">
      <c r="A15529"/>
    </row>
    <row r="15530" spans="1:1" x14ac:dyDescent="0.25">
      <c r="A15530"/>
    </row>
    <row r="15531" spans="1:1" x14ac:dyDescent="0.25">
      <c r="A15531"/>
    </row>
    <row r="15532" spans="1:1" x14ac:dyDescent="0.25">
      <c r="A15532"/>
    </row>
    <row r="15533" spans="1:1" x14ac:dyDescent="0.25">
      <c r="A15533"/>
    </row>
    <row r="15534" spans="1:1" x14ac:dyDescent="0.25">
      <c r="A15534"/>
    </row>
    <row r="15535" spans="1:1" x14ac:dyDescent="0.25">
      <c r="A15535"/>
    </row>
    <row r="15536" spans="1:1" x14ac:dyDescent="0.25">
      <c r="A15536"/>
    </row>
    <row r="15537" spans="1:1" x14ac:dyDescent="0.25">
      <c r="A15537"/>
    </row>
    <row r="15538" spans="1:1" x14ac:dyDescent="0.25">
      <c r="A15538"/>
    </row>
    <row r="15539" spans="1:1" x14ac:dyDescent="0.25">
      <c r="A15539"/>
    </row>
    <row r="15540" spans="1:1" x14ac:dyDescent="0.25">
      <c r="A15540"/>
    </row>
    <row r="15541" spans="1:1" x14ac:dyDescent="0.25">
      <c r="A15541"/>
    </row>
    <row r="15542" spans="1:1" x14ac:dyDescent="0.25">
      <c r="A15542"/>
    </row>
    <row r="15543" spans="1:1" x14ac:dyDescent="0.25">
      <c r="A15543"/>
    </row>
    <row r="15544" spans="1:1" x14ac:dyDescent="0.25">
      <c r="A15544"/>
    </row>
    <row r="15545" spans="1:1" x14ac:dyDescent="0.25">
      <c r="A15545"/>
    </row>
    <row r="15546" spans="1:1" x14ac:dyDescent="0.25">
      <c r="A15546"/>
    </row>
    <row r="15547" spans="1:1" x14ac:dyDescent="0.25">
      <c r="A15547"/>
    </row>
    <row r="15548" spans="1:1" x14ac:dyDescent="0.25">
      <c r="A15548"/>
    </row>
    <row r="15549" spans="1:1" x14ac:dyDescent="0.25">
      <c r="A15549"/>
    </row>
    <row r="15550" spans="1:1" x14ac:dyDescent="0.25">
      <c r="A15550"/>
    </row>
    <row r="15551" spans="1:1" x14ac:dyDescent="0.25">
      <c r="A15551"/>
    </row>
    <row r="15552" spans="1:1" x14ac:dyDescent="0.25">
      <c r="A15552"/>
    </row>
    <row r="15553" spans="1:1" x14ac:dyDescent="0.25">
      <c r="A15553"/>
    </row>
    <row r="15554" spans="1:1" x14ac:dyDescent="0.25">
      <c r="A15554"/>
    </row>
    <row r="15555" spans="1:1" x14ac:dyDescent="0.25">
      <c r="A15555"/>
    </row>
    <row r="15556" spans="1:1" x14ac:dyDescent="0.25">
      <c r="A15556"/>
    </row>
    <row r="15557" spans="1:1" x14ac:dyDescent="0.25">
      <c r="A15557"/>
    </row>
    <row r="15558" spans="1:1" x14ac:dyDescent="0.25">
      <c r="A15558"/>
    </row>
    <row r="15559" spans="1:1" x14ac:dyDescent="0.25">
      <c r="A15559"/>
    </row>
    <row r="15560" spans="1:1" x14ac:dyDescent="0.25">
      <c r="A15560"/>
    </row>
    <row r="15561" spans="1:1" x14ac:dyDescent="0.25">
      <c r="A15561"/>
    </row>
    <row r="15562" spans="1:1" x14ac:dyDescent="0.25">
      <c r="A15562"/>
    </row>
    <row r="15563" spans="1:1" x14ac:dyDescent="0.25">
      <c r="A15563"/>
    </row>
    <row r="15564" spans="1:1" x14ac:dyDescent="0.25">
      <c r="A15564"/>
    </row>
    <row r="15565" spans="1:1" x14ac:dyDescent="0.25">
      <c r="A15565"/>
    </row>
    <row r="15566" spans="1:1" x14ac:dyDescent="0.25">
      <c r="A15566"/>
    </row>
    <row r="15567" spans="1:1" x14ac:dyDescent="0.25">
      <c r="A15567"/>
    </row>
    <row r="15568" spans="1:1" x14ac:dyDescent="0.25">
      <c r="A15568"/>
    </row>
    <row r="15569" spans="1:1" x14ac:dyDescent="0.25">
      <c r="A15569"/>
    </row>
    <row r="15570" spans="1:1" x14ac:dyDescent="0.25">
      <c r="A15570"/>
    </row>
    <row r="15571" spans="1:1" x14ac:dyDescent="0.25">
      <c r="A15571"/>
    </row>
    <row r="15572" spans="1:1" x14ac:dyDescent="0.25">
      <c r="A15572"/>
    </row>
    <row r="15573" spans="1:1" x14ac:dyDescent="0.25">
      <c r="A15573"/>
    </row>
    <row r="15574" spans="1:1" x14ac:dyDescent="0.25">
      <c r="A15574"/>
    </row>
    <row r="15575" spans="1:1" x14ac:dyDescent="0.25">
      <c r="A15575"/>
    </row>
    <row r="15576" spans="1:1" x14ac:dyDescent="0.25">
      <c r="A15576"/>
    </row>
    <row r="15577" spans="1:1" x14ac:dyDescent="0.25">
      <c r="A15577"/>
    </row>
    <row r="15578" spans="1:1" x14ac:dyDescent="0.25">
      <c r="A15578"/>
    </row>
    <row r="15579" spans="1:1" x14ac:dyDescent="0.25">
      <c r="A15579"/>
    </row>
    <row r="15580" spans="1:1" x14ac:dyDescent="0.25">
      <c r="A15580"/>
    </row>
    <row r="15581" spans="1:1" x14ac:dyDescent="0.25">
      <c r="A15581"/>
    </row>
    <row r="15582" spans="1:1" x14ac:dyDescent="0.25">
      <c r="A15582"/>
    </row>
    <row r="15583" spans="1:1" x14ac:dyDescent="0.25">
      <c r="A15583"/>
    </row>
    <row r="15584" spans="1:1" x14ac:dyDescent="0.25">
      <c r="A15584"/>
    </row>
    <row r="15585" spans="1:1" x14ac:dyDescent="0.25">
      <c r="A15585"/>
    </row>
    <row r="15586" spans="1:1" x14ac:dyDescent="0.25">
      <c r="A15586"/>
    </row>
    <row r="15587" spans="1:1" x14ac:dyDescent="0.25">
      <c r="A15587"/>
    </row>
    <row r="15588" spans="1:1" x14ac:dyDescent="0.25">
      <c r="A15588"/>
    </row>
    <row r="15589" spans="1:1" x14ac:dyDescent="0.25">
      <c r="A15589"/>
    </row>
    <row r="15590" spans="1:1" x14ac:dyDescent="0.25">
      <c r="A15590"/>
    </row>
    <row r="15591" spans="1:1" x14ac:dyDescent="0.25">
      <c r="A15591"/>
    </row>
    <row r="15592" spans="1:1" x14ac:dyDescent="0.25">
      <c r="A15592"/>
    </row>
    <row r="15593" spans="1:1" x14ac:dyDescent="0.25">
      <c r="A15593"/>
    </row>
    <row r="15594" spans="1:1" x14ac:dyDescent="0.25">
      <c r="A15594"/>
    </row>
    <row r="15595" spans="1:1" x14ac:dyDescent="0.25">
      <c r="A15595"/>
    </row>
    <row r="15596" spans="1:1" x14ac:dyDescent="0.25">
      <c r="A15596"/>
    </row>
    <row r="15597" spans="1:1" x14ac:dyDescent="0.25">
      <c r="A15597"/>
    </row>
    <row r="15598" spans="1:1" x14ac:dyDescent="0.25">
      <c r="A15598"/>
    </row>
    <row r="15599" spans="1:1" x14ac:dyDescent="0.25">
      <c r="A15599"/>
    </row>
    <row r="15600" spans="1:1" x14ac:dyDescent="0.25">
      <c r="A15600"/>
    </row>
    <row r="15601" spans="1:1" x14ac:dyDescent="0.25">
      <c r="A15601"/>
    </row>
    <row r="15602" spans="1:1" x14ac:dyDescent="0.25">
      <c r="A15602"/>
    </row>
    <row r="15603" spans="1:1" x14ac:dyDescent="0.25">
      <c r="A15603"/>
    </row>
    <row r="15604" spans="1:1" x14ac:dyDescent="0.25">
      <c r="A15604"/>
    </row>
    <row r="15605" spans="1:1" x14ac:dyDescent="0.25">
      <c r="A15605"/>
    </row>
    <row r="15606" spans="1:1" x14ac:dyDescent="0.25">
      <c r="A15606"/>
    </row>
    <row r="15607" spans="1:1" x14ac:dyDescent="0.25">
      <c r="A15607"/>
    </row>
    <row r="15608" spans="1:1" x14ac:dyDescent="0.25">
      <c r="A15608"/>
    </row>
    <row r="15609" spans="1:1" x14ac:dyDescent="0.25">
      <c r="A15609"/>
    </row>
    <row r="15610" spans="1:1" x14ac:dyDescent="0.25">
      <c r="A15610"/>
    </row>
    <row r="15611" spans="1:1" x14ac:dyDescent="0.25">
      <c r="A15611"/>
    </row>
    <row r="15612" spans="1:1" x14ac:dyDescent="0.25">
      <c r="A15612"/>
    </row>
    <row r="15613" spans="1:1" x14ac:dyDescent="0.25">
      <c r="A15613"/>
    </row>
    <row r="15614" spans="1:1" x14ac:dyDescent="0.25">
      <c r="A15614"/>
    </row>
    <row r="15615" spans="1:1" x14ac:dyDescent="0.25">
      <c r="A15615"/>
    </row>
    <row r="15616" spans="1:1" x14ac:dyDescent="0.25">
      <c r="A15616"/>
    </row>
    <row r="15617" spans="1:1" x14ac:dyDescent="0.25">
      <c r="A15617"/>
    </row>
    <row r="15618" spans="1:1" x14ac:dyDescent="0.25">
      <c r="A15618"/>
    </row>
    <row r="15619" spans="1:1" x14ac:dyDescent="0.25">
      <c r="A15619"/>
    </row>
    <row r="15620" spans="1:1" x14ac:dyDescent="0.25">
      <c r="A15620"/>
    </row>
    <row r="15621" spans="1:1" x14ac:dyDescent="0.25">
      <c r="A15621"/>
    </row>
    <row r="15622" spans="1:1" x14ac:dyDescent="0.25">
      <c r="A15622"/>
    </row>
    <row r="15623" spans="1:1" x14ac:dyDescent="0.25">
      <c r="A15623"/>
    </row>
    <row r="15624" spans="1:1" x14ac:dyDescent="0.25">
      <c r="A15624"/>
    </row>
    <row r="15625" spans="1:1" x14ac:dyDescent="0.25">
      <c r="A15625"/>
    </row>
    <row r="15626" spans="1:1" x14ac:dyDescent="0.25">
      <c r="A15626"/>
    </row>
    <row r="15627" spans="1:1" x14ac:dyDescent="0.25">
      <c r="A15627"/>
    </row>
    <row r="15628" spans="1:1" x14ac:dyDescent="0.25">
      <c r="A15628"/>
    </row>
    <row r="15629" spans="1:1" x14ac:dyDescent="0.25">
      <c r="A15629"/>
    </row>
    <row r="15630" spans="1:1" x14ac:dyDescent="0.25">
      <c r="A15630"/>
    </row>
    <row r="15631" spans="1:1" x14ac:dyDescent="0.25">
      <c r="A15631"/>
    </row>
    <row r="15632" spans="1:1" x14ac:dyDescent="0.25">
      <c r="A15632"/>
    </row>
    <row r="15633" spans="1:1" x14ac:dyDescent="0.25">
      <c r="A15633"/>
    </row>
    <row r="15634" spans="1:1" x14ac:dyDescent="0.25">
      <c r="A15634"/>
    </row>
    <row r="15635" spans="1:1" x14ac:dyDescent="0.25">
      <c r="A15635"/>
    </row>
    <row r="15636" spans="1:1" x14ac:dyDescent="0.25">
      <c r="A15636"/>
    </row>
    <row r="15637" spans="1:1" x14ac:dyDescent="0.25">
      <c r="A15637"/>
    </row>
    <row r="15638" spans="1:1" x14ac:dyDescent="0.25">
      <c r="A15638"/>
    </row>
    <row r="15639" spans="1:1" x14ac:dyDescent="0.25">
      <c r="A15639"/>
    </row>
    <row r="15640" spans="1:1" x14ac:dyDescent="0.25">
      <c r="A15640"/>
    </row>
    <row r="15641" spans="1:1" x14ac:dyDescent="0.25">
      <c r="A15641"/>
    </row>
    <row r="15642" spans="1:1" x14ac:dyDescent="0.25">
      <c r="A15642"/>
    </row>
    <row r="15643" spans="1:1" x14ac:dyDescent="0.25">
      <c r="A15643"/>
    </row>
    <row r="15644" spans="1:1" x14ac:dyDescent="0.25">
      <c r="A15644"/>
    </row>
    <row r="15645" spans="1:1" x14ac:dyDescent="0.25">
      <c r="A15645"/>
    </row>
    <row r="15646" spans="1:1" x14ac:dyDescent="0.25">
      <c r="A15646"/>
    </row>
    <row r="15647" spans="1:1" x14ac:dyDescent="0.25">
      <c r="A15647"/>
    </row>
    <row r="15648" spans="1:1" x14ac:dyDescent="0.25">
      <c r="A15648"/>
    </row>
    <row r="15649" spans="1:1" x14ac:dyDescent="0.25">
      <c r="A15649"/>
    </row>
    <row r="15650" spans="1:1" x14ac:dyDescent="0.25">
      <c r="A15650"/>
    </row>
    <row r="15651" spans="1:1" x14ac:dyDescent="0.25">
      <c r="A15651"/>
    </row>
    <row r="15652" spans="1:1" x14ac:dyDescent="0.25">
      <c r="A15652"/>
    </row>
    <row r="15653" spans="1:1" x14ac:dyDescent="0.25">
      <c r="A15653"/>
    </row>
    <row r="15654" spans="1:1" x14ac:dyDescent="0.25">
      <c r="A15654"/>
    </row>
    <row r="15655" spans="1:1" x14ac:dyDescent="0.25">
      <c r="A15655"/>
    </row>
    <row r="15656" spans="1:1" x14ac:dyDescent="0.25">
      <c r="A15656"/>
    </row>
    <row r="15657" spans="1:1" x14ac:dyDescent="0.25">
      <c r="A15657"/>
    </row>
    <row r="15658" spans="1:1" x14ac:dyDescent="0.25">
      <c r="A15658"/>
    </row>
    <row r="15659" spans="1:1" x14ac:dyDescent="0.25">
      <c r="A15659"/>
    </row>
    <row r="15660" spans="1:1" x14ac:dyDescent="0.25">
      <c r="A15660"/>
    </row>
    <row r="15661" spans="1:1" x14ac:dyDescent="0.25">
      <c r="A15661"/>
    </row>
    <row r="15662" spans="1:1" x14ac:dyDescent="0.25">
      <c r="A15662"/>
    </row>
    <row r="15663" spans="1:1" x14ac:dyDescent="0.25">
      <c r="A15663"/>
    </row>
    <row r="15664" spans="1:1" x14ac:dyDescent="0.25">
      <c r="A15664"/>
    </row>
    <row r="15665" spans="1:1" x14ac:dyDescent="0.25">
      <c r="A15665"/>
    </row>
    <row r="15666" spans="1:1" x14ac:dyDescent="0.25">
      <c r="A15666"/>
    </row>
    <row r="15667" spans="1:1" x14ac:dyDescent="0.25">
      <c r="A15667"/>
    </row>
    <row r="15668" spans="1:1" x14ac:dyDescent="0.25">
      <c r="A15668"/>
    </row>
    <row r="15669" spans="1:1" x14ac:dyDescent="0.25">
      <c r="A15669"/>
    </row>
    <row r="15670" spans="1:1" x14ac:dyDescent="0.25">
      <c r="A15670"/>
    </row>
    <row r="15671" spans="1:1" x14ac:dyDescent="0.25">
      <c r="A15671"/>
    </row>
    <row r="15672" spans="1:1" x14ac:dyDescent="0.25">
      <c r="A15672"/>
    </row>
    <row r="15673" spans="1:1" x14ac:dyDescent="0.25">
      <c r="A15673"/>
    </row>
    <row r="15674" spans="1:1" x14ac:dyDescent="0.25">
      <c r="A15674"/>
    </row>
    <row r="15675" spans="1:1" x14ac:dyDescent="0.25">
      <c r="A15675"/>
    </row>
    <row r="15676" spans="1:1" x14ac:dyDescent="0.25">
      <c r="A15676"/>
    </row>
    <row r="15677" spans="1:1" x14ac:dyDescent="0.25">
      <c r="A15677"/>
    </row>
    <row r="15678" spans="1:1" x14ac:dyDescent="0.25">
      <c r="A15678"/>
    </row>
    <row r="15679" spans="1:1" x14ac:dyDescent="0.25">
      <c r="A15679"/>
    </row>
    <row r="15680" spans="1:1" x14ac:dyDescent="0.25">
      <c r="A15680"/>
    </row>
    <row r="15681" spans="1:1" x14ac:dyDescent="0.25">
      <c r="A15681"/>
    </row>
    <row r="15682" spans="1:1" x14ac:dyDescent="0.25">
      <c r="A15682"/>
    </row>
    <row r="15683" spans="1:1" x14ac:dyDescent="0.25">
      <c r="A15683"/>
    </row>
    <row r="15684" spans="1:1" x14ac:dyDescent="0.25">
      <c r="A15684"/>
    </row>
    <row r="15685" spans="1:1" x14ac:dyDescent="0.25">
      <c r="A15685"/>
    </row>
    <row r="15686" spans="1:1" x14ac:dyDescent="0.25">
      <c r="A15686"/>
    </row>
    <row r="15687" spans="1:1" x14ac:dyDescent="0.25">
      <c r="A15687"/>
    </row>
    <row r="15688" spans="1:1" x14ac:dyDescent="0.25">
      <c r="A15688"/>
    </row>
    <row r="15689" spans="1:1" x14ac:dyDescent="0.25">
      <c r="A15689"/>
    </row>
    <row r="15690" spans="1:1" x14ac:dyDescent="0.25">
      <c r="A15690"/>
    </row>
    <row r="15691" spans="1:1" x14ac:dyDescent="0.25">
      <c r="A15691"/>
    </row>
    <row r="15692" spans="1:1" x14ac:dyDescent="0.25">
      <c r="A15692"/>
    </row>
    <row r="15693" spans="1:1" x14ac:dyDescent="0.25">
      <c r="A15693"/>
    </row>
    <row r="15694" spans="1:1" x14ac:dyDescent="0.25">
      <c r="A15694"/>
    </row>
    <row r="15695" spans="1:1" x14ac:dyDescent="0.25">
      <c r="A15695"/>
    </row>
    <row r="15696" spans="1:1" x14ac:dyDescent="0.25">
      <c r="A15696"/>
    </row>
    <row r="15697" spans="1:1" x14ac:dyDescent="0.25">
      <c r="A15697"/>
    </row>
    <row r="15698" spans="1:1" x14ac:dyDescent="0.25">
      <c r="A15698"/>
    </row>
    <row r="15699" spans="1:1" x14ac:dyDescent="0.25">
      <c r="A15699"/>
    </row>
    <row r="15700" spans="1:1" x14ac:dyDescent="0.25">
      <c r="A15700"/>
    </row>
    <row r="15701" spans="1:1" x14ac:dyDescent="0.25">
      <c r="A15701"/>
    </row>
    <row r="15702" spans="1:1" x14ac:dyDescent="0.25">
      <c r="A15702"/>
    </row>
    <row r="15703" spans="1:1" x14ac:dyDescent="0.25">
      <c r="A15703"/>
    </row>
    <row r="15704" spans="1:1" x14ac:dyDescent="0.25">
      <c r="A15704"/>
    </row>
    <row r="15705" spans="1:1" x14ac:dyDescent="0.25">
      <c r="A15705"/>
    </row>
    <row r="15706" spans="1:1" x14ac:dyDescent="0.25">
      <c r="A15706"/>
    </row>
    <row r="15707" spans="1:1" x14ac:dyDescent="0.25">
      <c r="A15707"/>
    </row>
    <row r="15708" spans="1:1" x14ac:dyDescent="0.25">
      <c r="A15708"/>
    </row>
    <row r="15709" spans="1:1" x14ac:dyDescent="0.25">
      <c r="A15709"/>
    </row>
    <row r="15710" spans="1:1" x14ac:dyDescent="0.25">
      <c r="A15710"/>
    </row>
    <row r="15711" spans="1:1" x14ac:dyDescent="0.25">
      <c r="A15711"/>
    </row>
    <row r="15712" spans="1:1" x14ac:dyDescent="0.25">
      <c r="A15712"/>
    </row>
    <row r="15713" spans="1:1" x14ac:dyDescent="0.25">
      <c r="A15713"/>
    </row>
    <row r="15714" spans="1:1" x14ac:dyDescent="0.25">
      <c r="A15714"/>
    </row>
    <row r="15715" spans="1:1" x14ac:dyDescent="0.25">
      <c r="A15715"/>
    </row>
    <row r="15716" spans="1:1" x14ac:dyDescent="0.25">
      <c r="A15716"/>
    </row>
    <row r="15717" spans="1:1" x14ac:dyDescent="0.25">
      <c r="A15717"/>
    </row>
    <row r="15718" spans="1:1" x14ac:dyDescent="0.25">
      <c r="A15718"/>
    </row>
    <row r="15719" spans="1:1" x14ac:dyDescent="0.25">
      <c r="A15719"/>
    </row>
    <row r="15720" spans="1:1" x14ac:dyDescent="0.25">
      <c r="A15720"/>
    </row>
    <row r="15721" spans="1:1" x14ac:dyDescent="0.25">
      <c r="A15721"/>
    </row>
    <row r="15722" spans="1:1" x14ac:dyDescent="0.25">
      <c r="A15722"/>
    </row>
    <row r="15723" spans="1:1" x14ac:dyDescent="0.25">
      <c r="A15723"/>
    </row>
    <row r="15724" spans="1:1" x14ac:dyDescent="0.25">
      <c r="A15724"/>
    </row>
    <row r="15725" spans="1:1" x14ac:dyDescent="0.25">
      <c r="A15725"/>
    </row>
    <row r="15726" spans="1:1" x14ac:dyDescent="0.25">
      <c r="A15726"/>
    </row>
    <row r="15727" spans="1:1" x14ac:dyDescent="0.25">
      <c r="A15727"/>
    </row>
    <row r="15728" spans="1:1" x14ac:dyDescent="0.25">
      <c r="A15728"/>
    </row>
    <row r="15729" spans="1:1" x14ac:dyDescent="0.25">
      <c r="A15729"/>
    </row>
    <row r="15730" spans="1:1" x14ac:dyDescent="0.25">
      <c r="A15730"/>
    </row>
    <row r="15731" spans="1:1" x14ac:dyDescent="0.25">
      <c r="A15731"/>
    </row>
    <row r="15732" spans="1:1" x14ac:dyDescent="0.25">
      <c r="A15732"/>
    </row>
    <row r="15733" spans="1:1" x14ac:dyDescent="0.25">
      <c r="A15733"/>
    </row>
    <row r="15734" spans="1:1" x14ac:dyDescent="0.25">
      <c r="A15734"/>
    </row>
    <row r="15735" spans="1:1" x14ac:dyDescent="0.25">
      <c r="A15735"/>
    </row>
    <row r="15736" spans="1:1" x14ac:dyDescent="0.25">
      <c r="A15736"/>
    </row>
    <row r="15737" spans="1:1" x14ac:dyDescent="0.25">
      <c r="A15737"/>
    </row>
    <row r="15738" spans="1:1" x14ac:dyDescent="0.25">
      <c r="A15738"/>
    </row>
    <row r="15739" spans="1:1" x14ac:dyDescent="0.25">
      <c r="A15739"/>
    </row>
    <row r="15740" spans="1:1" x14ac:dyDescent="0.25">
      <c r="A15740"/>
    </row>
    <row r="15741" spans="1:1" x14ac:dyDescent="0.25">
      <c r="A15741"/>
    </row>
    <row r="15742" spans="1:1" x14ac:dyDescent="0.25">
      <c r="A15742"/>
    </row>
    <row r="15743" spans="1:1" x14ac:dyDescent="0.25">
      <c r="A15743"/>
    </row>
    <row r="15744" spans="1:1" x14ac:dyDescent="0.25">
      <c r="A15744"/>
    </row>
    <row r="15745" spans="1:1" x14ac:dyDescent="0.25">
      <c r="A15745"/>
    </row>
    <row r="15746" spans="1:1" x14ac:dyDescent="0.25">
      <c r="A15746"/>
    </row>
    <row r="15747" spans="1:1" x14ac:dyDescent="0.25">
      <c r="A15747"/>
    </row>
    <row r="15748" spans="1:1" x14ac:dyDescent="0.25">
      <c r="A15748"/>
    </row>
    <row r="15749" spans="1:1" x14ac:dyDescent="0.25">
      <c r="A15749"/>
    </row>
    <row r="15750" spans="1:1" x14ac:dyDescent="0.25">
      <c r="A15750"/>
    </row>
    <row r="15751" spans="1:1" x14ac:dyDescent="0.25">
      <c r="A15751"/>
    </row>
    <row r="15752" spans="1:1" x14ac:dyDescent="0.25">
      <c r="A15752"/>
    </row>
    <row r="15753" spans="1:1" x14ac:dyDescent="0.25">
      <c r="A15753"/>
    </row>
    <row r="15754" spans="1:1" x14ac:dyDescent="0.25">
      <c r="A15754"/>
    </row>
    <row r="15755" spans="1:1" x14ac:dyDescent="0.25">
      <c r="A15755"/>
    </row>
    <row r="15756" spans="1:1" x14ac:dyDescent="0.25">
      <c r="A15756"/>
    </row>
    <row r="15757" spans="1:1" x14ac:dyDescent="0.25">
      <c r="A15757"/>
    </row>
    <row r="15758" spans="1:1" x14ac:dyDescent="0.25">
      <c r="A15758"/>
    </row>
    <row r="15759" spans="1:1" x14ac:dyDescent="0.25">
      <c r="A15759"/>
    </row>
    <row r="15760" spans="1:1" x14ac:dyDescent="0.25">
      <c r="A15760"/>
    </row>
    <row r="15761" spans="1:1" x14ac:dyDescent="0.25">
      <c r="A15761"/>
    </row>
    <row r="15762" spans="1:1" x14ac:dyDescent="0.25">
      <c r="A15762"/>
    </row>
    <row r="15763" spans="1:1" x14ac:dyDescent="0.25">
      <c r="A15763"/>
    </row>
    <row r="15764" spans="1:1" x14ac:dyDescent="0.25">
      <c r="A15764"/>
    </row>
    <row r="15765" spans="1:1" x14ac:dyDescent="0.25">
      <c r="A15765"/>
    </row>
    <row r="15766" spans="1:1" x14ac:dyDescent="0.25">
      <c r="A15766"/>
    </row>
    <row r="15767" spans="1:1" x14ac:dyDescent="0.25">
      <c r="A15767"/>
    </row>
    <row r="15768" spans="1:1" x14ac:dyDescent="0.25">
      <c r="A15768"/>
    </row>
    <row r="15769" spans="1:1" x14ac:dyDescent="0.25">
      <c r="A15769"/>
    </row>
    <row r="15770" spans="1:1" x14ac:dyDescent="0.25">
      <c r="A15770"/>
    </row>
    <row r="15771" spans="1:1" x14ac:dyDescent="0.25">
      <c r="A15771"/>
    </row>
    <row r="15772" spans="1:1" x14ac:dyDescent="0.25">
      <c r="A15772"/>
    </row>
    <row r="15773" spans="1:1" x14ac:dyDescent="0.25">
      <c r="A15773"/>
    </row>
    <row r="15774" spans="1:1" x14ac:dyDescent="0.25">
      <c r="A15774"/>
    </row>
    <row r="15775" spans="1:1" x14ac:dyDescent="0.25">
      <c r="A15775"/>
    </row>
    <row r="15776" spans="1:1" x14ac:dyDescent="0.25">
      <c r="A15776"/>
    </row>
    <row r="15777" spans="1:1" x14ac:dyDescent="0.25">
      <c r="A15777"/>
    </row>
    <row r="15778" spans="1:1" x14ac:dyDescent="0.25">
      <c r="A15778"/>
    </row>
    <row r="15779" spans="1:1" x14ac:dyDescent="0.25">
      <c r="A15779"/>
    </row>
    <row r="15780" spans="1:1" x14ac:dyDescent="0.25">
      <c r="A15780"/>
    </row>
    <row r="15781" spans="1:1" x14ac:dyDescent="0.25">
      <c r="A15781"/>
    </row>
    <row r="15782" spans="1:1" x14ac:dyDescent="0.25">
      <c r="A15782"/>
    </row>
    <row r="15783" spans="1:1" x14ac:dyDescent="0.25">
      <c r="A15783"/>
    </row>
    <row r="15784" spans="1:1" x14ac:dyDescent="0.25">
      <c r="A15784"/>
    </row>
    <row r="15785" spans="1:1" x14ac:dyDescent="0.25">
      <c r="A15785"/>
    </row>
    <row r="15786" spans="1:1" x14ac:dyDescent="0.25">
      <c r="A15786"/>
    </row>
    <row r="15787" spans="1:1" x14ac:dyDescent="0.25">
      <c r="A15787"/>
    </row>
    <row r="15788" spans="1:1" x14ac:dyDescent="0.25">
      <c r="A15788"/>
    </row>
    <row r="15789" spans="1:1" x14ac:dyDescent="0.25">
      <c r="A15789"/>
    </row>
    <row r="15790" spans="1:1" x14ac:dyDescent="0.25">
      <c r="A15790"/>
    </row>
    <row r="15791" spans="1:1" x14ac:dyDescent="0.25">
      <c r="A15791"/>
    </row>
    <row r="15792" spans="1:1" x14ac:dyDescent="0.25">
      <c r="A15792"/>
    </row>
    <row r="15793" spans="1:1" x14ac:dyDescent="0.25">
      <c r="A15793"/>
    </row>
    <row r="15794" spans="1:1" x14ac:dyDescent="0.25">
      <c r="A15794"/>
    </row>
    <row r="15795" spans="1:1" x14ac:dyDescent="0.25">
      <c r="A15795"/>
    </row>
    <row r="15796" spans="1:1" x14ac:dyDescent="0.25">
      <c r="A15796"/>
    </row>
    <row r="15797" spans="1:1" x14ac:dyDescent="0.25">
      <c r="A15797"/>
    </row>
    <row r="15798" spans="1:1" x14ac:dyDescent="0.25">
      <c r="A15798"/>
    </row>
    <row r="15799" spans="1:1" x14ac:dyDescent="0.25">
      <c r="A15799"/>
    </row>
    <row r="15800" spans="1:1" x14ac:dyDescent="0.25">
      <c r="A15800"/>
    </row>
    <row r="15801" spans="1:1" x14ac:dyDescent="0.25">
      <c r="A15801"/>
    </row>
    <row r="15802" spans="1:1" x14ac:dyDescent="0.25">
      <c r="A15802"/>
    </row>
    <row r="15803" spans="1:1" x14ac:dyDescent="0.25">
      <c r="A15803"/>
    </row>
    <row r="15804" spans="1:1" x14ac:dyDescent="0.25">
      <c r="A15804"/>
    </row>
    <row r="15805" spans="1:1" x14ac:dyDescent="0.25">
      <c r="A15805"/>
    </row>
    <row r="15806" spans="1:1" x14ac:dyDescent="0.25">
      <c r="A15806"/>
    </row>
    <row r="15807" spans="1:1" x14ac:dyDescent="0.25">
      <c r="A15807"/>
    </row>
    <row r="15808" spans="1:1" x14ac:dyDescent="0.25">
      <c r="A15808"/>
    </row>
    <row r="15809" spans="1:1" x14ac:dyDescent="0.25">
      <c r="A15809"/>
    </row>
    <row r="15810" spans="1:1" x14ac:dyDescent="0.25">
      <c r="A15810"/>
    </row>
    <row r="15811" spans="1:1" x14ac:dyDescent="0.25">
      <c r="A15811"/>
    </row>
    <row r="15812" spans="1:1" x14ac:dyDescent="0.25">
      <c r="A15812"/>
    </row>
    <row r="15813" spans="1:1" x14ac:dyDescent="0.25">
      <c r="A15813"/>
    </row>
    <row r="15814" spans="1:1" x14ac:dyDescent="0.25">
      <c r="A15814"/>
    </row>
    <row r="15815" spans="1:1" x14ac:dyDescent="0.25">
      <c r="A15815"/>
    </row>
    <row r="15816" spans="1:1" x14ac:dyDescent="0.25">
      <c r="A15816"/>
    </row>
    <row r="15817" spans="1:1" x14ac:dyDescent="0.25">
      <c r="A15817"/>
    </row>
    <row r="15818" spans="1:1" x14ac:dyDescent="0.25">
      <c r="A15818"/>
    </row>
    <row r="15819" spans="1:1" x14ac:dyDescent="0.25">
      <c r="A15819"/>
    </row>
    <row r="15820" spans="1:1" x14ac:dyDescent="0.25">
      <c r="A15820"/>
    </row>
    <row r="15821" spans="1:1" x14ac:dyDescent="0.25">
      <c r="A15821"/>
    </row>
    <row r="15822" spans="1:1" x14ac:dyDescent="0.25">
      <c r="A15822"/>
    </row>
    <row r="15823" spans="1:1" x14ac:dyDescent="0.25">
      <c r="A15823"/>
    </row>
    <row r="15824" spans="1:1" x14ac:dyDescent="0.25">
      <c r="A15824"/>
    </row>
    <row r="15825" spans="1:1" x14ac:dyDescent="0.25">
      <c r="A15825"/>
    </row>
    <row r="15826" spans="1:1" x14ac:dyDescent="0.25">
      <c r="A15826"/>
    </row>
    <row r="15827" spans="1:1" x14ac:dyDescent="0.25">
      <c r="A15827"/>
    </row>
    <row r="15828" spans="1:1" x14ac:dyDescent="0.25">
      <c r="A15828"/>
    </row>
    <row r="15829" spans="1:1" x14ac:dyDescent="0.25">
      <c r="A15829"/>
    </row>
    <row r="15830" spans="1:1" x14ac:dyDescent="0.25">
      <c r="A15830"/>
    </row>
    <row r="15831" spans="1:1" x14ac:dyDescent="0.25">
      <c r="A15831"/>
    </row>
    <row r="15832" spans="1:1" x14ac:dyDescent="0.25">
      <c r="A15832"/>
    </row>
    <row r="15833" spans="1:1" x14ac:dyDescent="0.25">
      <c r="A15833"/>
    </row>
    <row r="15834" spans="1:1" x14ac:dyDescent="0.25">
      <c r="A15834"/>
    </row>
    <row r="15835" spans="1:1" x14ac:dyDescent="0.25">
      <c r="A15835"/>
    </row>
    <row r="15836" spans="1:1" x14ac:dyDescent="0.25">
      <c r="A15836"/>
    </row>
    <row r="15837" spans="1:1" x14ac:dyDescent="0.25">
      <c r="A15837"/>
    </row>
    <row r="15838" spans="1:1" x14ac:dyDescent="0.25">
      <c r="A15838"/>
    </row>
    <row r="15839" spans="1:1" x14ac:dyDescent="0.25">
      <c r="A15839"/>
    </row>
    <row r="15840" spans="1:1" x14ac:dyDescent="0.25">
      <c r="A15840"/>
    </row>
    <row r="15841" spans="1:1" x14ac:dyDescent="0.25">
      <c r="A15841"/>
    </row>
    <row r="15842" spans="1:1" x14ac:dyDescent="0.25">
      <c r="A15842"/>
    </row>
    <row r="15843" spans="1:1" x14ac:dyDescent="0.25">
      <c r="A15843"/>
    </row>
    <row r="15844" spans="1:1" x14ac:dyDescent="0.25">
      <c r="A15844"/>
    </row>
    <row r="15845" spans="1:1" x14ac:dyDescent="0.25">
      <c r="A15845"/>
    </row>
    <row r="15846" spans="1:1" x14ac:dyDescent="0.25">
      <c r="A15846"/>
    </row>
    <row r="15847" spans="1:1" x14ac:dyDescent="0.25">
      <c r="A15847"/>
    </row>
    <row r="15848" spans="1:1" x14ac:dyDescent="0.25">
      <c r="A15848"/>
    </row>
    <row r="15849" spans="1:1" x14ac:dyDescent="0.25">
      <c r="A15849"/>
    </row>
    <row r="15850" spans="1:1" x14ac:dyDescent="0.25">
      <c r="A15850"/>
    </row>
    <row r="15851" spans="1:1" x14ac:dyDescent="0.25">
      <c r="A15851"/>
    </row>
    <row r="15852" spans="1:1" x14ac:dyDescent="0.25">
      <c r="A15852"/>
    </row>
    <row r="15853" spans="1:1" x14ac:dyDescent="0.25">
      <c r="A15853"/>
    </row>
    <row r="15854" spans="1:1" x14ac:dyDescent="0.25">
      <c r="A15854"/>
    </row>
    <row r="15855" spans="1:1" x14ac:dyDescent="0.25">
      <c r="A15855"/>
    </row>
    <row r="15856" spans="1:1" x14ac:dyDescent="0.25">
      <c r="A15856"/>
    </row>
    <row r="15857" spans="1:1" x14ac:dyDescent="0.25">
      <c r="A15857"/>
    </row>
    <row r="15858" spans="1:1" x14ac:dyDescent="0.25">
      <c r="A15858"/>
    </row>
    <row r="15859" spans="1:1" x14ac:dyDescent="0.25">
      <c r="A15859"/>
    </row>
    <row r="15860" spans="1:1" x14ac:dyDescent="0.25">
      <c r="A15860"/>
    </row>
    <row r="15861" spans="1:1" x14ac:dyDescent="0.25">
      <c r="A15861"/>
    </row>
    <row r="15862" spans="1:1" x14ac:dyDescent="0.25">
      <c r="A15862"/>
    </row>
    <row r="15863" spans="1:1" x14ac:dyDescent="0.25">
      <c r="A15863"/>
    </row>
    <row r="15864" spans="1:1" x14ac:dyDescent="0.25">
      <c r="A15864"/>
    </row>
    <row r="15865" spans="1:1" x14ac:dyDescent="0.25">
      <c r="A15865"/>
    </row>
    <row r="15866" spans="1:1" x14ac:dyDescent="0.25">
      <c r="A15866"/>
    </row>
    <row r="15867" spans="1:1" x14ac:dyDescent="0.25">
      <c r="A15867"/>
    </row>
    <row r="15868" spans="1:1" x14ac:dyDescent="0.25">
      <c r="A15868"/>
    </row>
    <row r="15869" spans="1:1" x14ac:dyDescent="0.25">
      <c r="A15869"/>
    </row>
    <row r="15870" spans="1:1" x14ac:dyDescent="0.25">
      <c r="A15870"/>
    </row>
    <row r="15871" spans="1:1" x14ac:dyDescent="0.25">
      <c r="A15871"/>
    </row>
    <row r="15872" spans="1:1" x14ac:dyDescent="0.25">
      <c r="A15872"/>
    </row>
    <row r="15873" spans="1:1" x14ac:dyDescent="0.25">
      <c r="A15873"/>
    </row>
    <row r="15874" spans="1:1" x14ac:dyDescent="0.25">
      <c r="A15874"/>
    </row>
    <row r="15875" spans="1:1" x14ac:dyDescent="0.25">
      <c r="A15875"/>
    </row>
    <row r="15876" spans="1:1" x14ac:dyDescent="0.25">
      <c r="A15876"/>
    </row>
    <row r="15877" spans="1:1" x14ac:dyDescent="0.25">
      <c r="A15877"/>
    </row>
    <row r="15878" spans="1:1" x14ac:dyDescent="0.25">
      <c r="A15878"/>
    </row>
    <row r="15879" spans="1:1" x14ac:dyDescent="0.25">
      <c r="A15879"/>
    </row>
    <row r="15880" spans="1:1" x14ac:dyDescent="0.25">
      <c r="A15880"/>
    </row>
    <row r="15881" spans="1:1" x14ac:dyDescent="0.25">
      <c r="A15881"/>
    </row>
    <row r="15882" spans="1:1" x14ac:dyDescent="0.25">
      <c r="A15882"/>
    </row>
    <row r="15883" spans="1:1" x14ac:dyDescent="0.25">
      <c r="A15883"/>
    </row>
    <row r="15884" spans="1:1" x14ac:dyDescent="0.25">
      <c r="A15884"/>
    </row>
    <row r="15885" spans="1:1" x14ac:dyDescent="0.25">
      <c r="A15885"/>
    </row>
    <row r="15886" spans="1:1" x14ac:dyDescent="0.25">
      <c r="A15886"/>
    </row>
    <row r="15887" spans="1:1" x14ac:dyDescent="0.25">
      <c r="A15887"/>
    </row>
    <row r="15888" spans="1:1" x14ac:dyDescent="0.25">
      <c r="A15888"/>
    </row>
    <row r="15889" spans="1:1" x14ac:dyDescent="0.25">
      <c r="A15889"/>
    </row>
    <row r="15890" spans="1:1" x14ac:dyDescent="0.25">
      <c r="A15890"/>
    </row>
    <row r="15891" spans="1:1" x14ac:dyDescent="0.25">
      <c r="A15891"/>
    </row>
    <row r="15892" spans="1:1" x14ac:dyDescent="0.25">
      <c r="A15892"/>
    </row>
    <row r="15893" spans="1:1" x14ac:dyDescent="0.25">
      <c r="A15893"/>
    </row>
    <row r="15894" spans="1:1" x14ac:dyDescent="0.25">
      <c r="A15894"/>
    </row>
    <row r="15895" spans="1:1" x14ac:dyDescent="0.25">
      <c r="A15895"/>
    </row>
    <row r="15896" spans="1:1" x14ac:dyDescent="0.25">
      <c r="A15896"/>
    </row>
    <row r="15897" spans="1:1" x14ac:dyDescent="0.25">
      <c r="A15897"/>
    </row>
    <row r="15898" spans="1:1" x14ac:dyDescent="0.25">
      <c r="A15898"/>
    </row>
    <row r="15899" spans="1:1" x14ac:dyDescent="0.25">
      <c r="A15899"/>
    </row>
    <row r="15900" spans="1:1" x14ac:dyDescent="0.25">
      <c r="A15900"/>
    </row>
    <row r="15901" spans="1:1" x14ac:dyDescent="0.25">
      <c r="A15901"/>
    </row>
    <row r="15902" spans="1:1" x14ac:dyDescent="0.25">
      <c r="A15902"/>
    </row>
    <row r="15903" spans="1:1" x14ac:dyDescent="0.25">
      <c r="A15903"/>
    </row>
    <row r="15904" spans="1:1" x14ac:dyDescent="0.25">
      <c r="A15904"/>
    </row>
    <row r="15905" spans="1:1" x14ac:dyDescent="0.25">
      <c r="A15905"/>
    </row>
    <row r="15906" spans="1:1" x14ac:dyDescent="0.25">
      <c r="A15906"/>
    </row>
    <row r="15907" spans="1:1" x14ac:dyDescent="0.25">
      <c r="A15907"/>
    </row>
    <row r="15908" spans="1:1" x14ac:dyDescent="0.25">
      <c r="A15908"/>
    </row>
    <row r="15909" spans="1:1" x14ac:dyDescent="0.25">
      <c r="A15909"/>
    </row>
    <row r="15910" spans="1:1" x14ac:dyDescent="0.25">
      <c r="A15910"/>
    </row>
    <row r="15911" spans="1:1" x14ac:dyDescent="0.25">
      <c r="A15911"/>
    </row>
    <row r="15912" spans="1:1" x14ac:dyDescent="0.25">
      <c r="A15912"/>
    </row>
    <row r="15913" spans="1:1" x14ac:dyDescent="0.25">
      <c r="A15913"/>
    </row>
    <row r="15914" spans="1:1" x14ac:dyDescent="0.25">
      <c r="A15914"/>
    </row>
    <row r="15915" spans="1:1" x14ac:dyDescent="0.25">
      <c r="A15915"/>
    </row>
    <row r="15916" spans="1:1" x14ac:dyDescent="0.25">
      <c r="A15916"/>
    </row>
    <row r="15917" spans="1:1" x14ac:dyDescent="0.25">
      <c r="A15917"/>
    </row>
    <row r="15918" spans="1:1" x14ac:dyDescent="0.25">
      <c r="A15918"/>
    </row>
    <row r="15919" spans="1:1" x14ac:dyDescent="0.25">
      <c r="A15919"/>
    </row>
    <row r="15920" spans="1:1" x14ac:dyDescent="0.25">
      <c r="A15920"/>
    </row>
    <row r="15921" spans="1:1" x14ac:dyDescent="0.25">
      <c r="A15921"/>
    </row>
    <row r="15922" spans="1:1" x14ac:dyDescent="0.25">
      <c r="A15922"/>
    </row>
    <row r="15923" spans="1:1" x14ac:dyDescent="0.25">
      <c r="A15923"/>
    </row>
    <row r="15924" spans="1:1" x14ac:dyDescent="0.25">
      <c r="A15924"/>
    </row>
    <row r="15925" spans="1:1" x14ac:dyDescent="0.25">
      <c r="A15925"/>
    </row>
    <row r="15926" spans="1:1" x14ac:dyDescent="0.25">
      <c r="A15926"/>
    </row>
    <row r="15927" spans="1:1" x14ac:dyDescent="0.25">
      <c r="A15927"/>
    </row>
    <row r="15928" spans="1:1" x14ac:dyDescent="0.25">
      <c r="A15928"/>
    </row>
    <row r="15929" spans="1:1" x14ac:dyDescent="0.25">
      <c r="A15929"/>
    </row>
    <row r="15930" spans="1:1" x14ac:dyDescent="0.25">
      <c r="A15930"/>
    </row>
    <row r="15931" spans="1:1" x14ac:dyDescent="0.25">
      <c r="A15931"/>
    </row>
    <row r="15932" spans="1:1" x14ac:dyDescent="0.25">
      <c r="A15932"/>
    </row>
    <row r="15933" spans="1:1" x14ac:dyDescent="0.25">
      <c r="A15933"/>
    </row>
    <row r="15934" spans="1:1" x14ac:dyDescent="0.25">
      <c r="A15934"/>
    </row>
    <row r="15935" spans="1:1" x14ac:dyDescent="0.25">
      <c r="A15935"/>
    </row>
    <row r="15936" spans="1:1" x14ac:dyDescent="0.25">
      <c r="A15936"/>
    </row>
    <row r="15937" spans="1:1" x14ac:dyDescent="0.25">
      <c r="A15937"/>
    </row>
    <row r="15938" spans="1:1" x14ac:dyDescent="0.25">
      <c r="A15938"/>
    </row>
    <row r="15939" spans="1:1" x14ac:dyDescent="0.25">
      <c r="A15939"/>
    </row>
    <row r="15940" spans="1:1" x14ac:dyDescent="0.25">
      <c r="A15940"/>
    </row>
    <row r="15941" spans="1:1" x14ac:dyDescent="0.25">
      <c r="A15941"/>
    </row>
    <row r="15942" spans="1:1" x14ac:dyDescent="0.25">
      <c r="A15942"/>
    </row>
    <row r="15943" spans="1:1" x14ac:dyDescent="0.25">
      <c r="A15943"/>
    </row>
    <row r="15944" spans="1:1" x14ac:dyDescent="0.25">
      <c r="A15944"/>
    </row>
    <row r="15945" spans="1:1" x14ac:dyDescent="0.25">
      <c r="A15945"/>
    </row>
    <row r="15946" spans="1:1" x14ac:dyDescent="0.25">
      <c r="A15946"/>
    </row>
    <row r="15947" spans="1:1" x14ac:dyDescent="0.25">
      <c r="A15947"/>
    </row>
    <row r="15948" spans="1:1" x14ac:dyDescent="0.25">
      <c r="A15948"/>
    </row>
    <row r="15949" spans="1:1" x14ac:dyDescent="0.25">
      <c r="A15949"/>
    </row>
    <row r="15950" spans="1:1" x14ac:dyDescent="0.25">
      <c r="A15950"/>
    </row>
    <row r="15951" spans="1:1" x14ac:dyDescent="0.25">
      <c r="A15951"/>
    </row>
    <row r="15952" spans="1:1" x14ac:dyDescent="0.25">
      <c r="A15952"/>
    </row>
    <row r="15953" spans="1:1" x14ac:dyDescent="0.25">
      <c r="A15953"/>
    </row>
    <row r="15954" spans="1:1" x14ac:dyDescent="0.25">
      <c r="A15954"/>
    </row>
    <row r="15955" spans="1:1" x14ac:dyDescent="0.25">
      <c r="A15955"/>
    </row>
    <row r="15956" spans="1:1" x14ac:dyDescent="0.25">
      <c r="A15956"/>
    </row>
    <row r="15957" spans="1:1" x14ac:dyDescent="0.25">
      <c r="A15957"/>
    </row>
    <row r="15958" spans="1:1" x14ac:dyDescent="0.25">
      <c r="A15958"/>
    </row>
    <row r="15959" spans="1:1" x14ac:dyDescent="0.25">
      <c r="A15959"/>
    </row>
    <row r="15960" spans="1:1" x14ac:dyDescent="0.25">
      <c r="A15960"/>
    </row>
    <row r="15961" spans="1:1" x14ac:dyDescent="0.25">
      <c r="A15961"/>
    </row>
    <row r="15962" spans="1:1" x14ac:dyDescent="0.25">
      <c r="A15962"/>
    </row>
    <row r="15963" spans="1:1" x14ac:dyDescent="0.25">
      <c r="A15963"/>
    </row>
    <row r="15964" spans="1:1" x14ac:dyDescent="0.25">
      <c r="A15964"/>
    </row>
    <row r="15965" spans="1:1" x14ac:dyDescent="0.25">
      <c r="A15965"/>
    </row>
    <row r="15966" spans="1:1" x14ac:dyDescent="0.25">
      <c r="A15966"/>
    </row>
    <row r="15967" spans="1:1" x14ac:dyDescent="0.25">
      <c r="A15967"/>
    </row>
    <row r="15968" spans="1:1" x14ac:dyDescent="0.25">
      <c r="A15968"/>
    </row>
    <row r="15969" spans="1:1" x14ac:dyDescent="0.25">
      <c r="A15969"/>
    </row>
    <row r="15970" spans="1:1" x14ac:dyDescent="0.25">
      <c r="A15970"/>
    </row>
    <row r="15971" spans="1:1" x14ac:dyDescent="0.25">
      <c r="A15971"/>
    </row>
    <row r="15972" spans="1:1" x14ac:dyDescent="0.25">
      <c r="A15972"/>
    </row>
    <row r="15973" spans="1:1" x14ac:dyDescent="0.25">
      <c r="A15973"/>
    </row>
    <row r="15974" spans="1:1" x14ac:dyDescent="0.25">
      <c r="A15974"/>
    </row>
    <row r="15975" spans="1:1" x14ac:dyDescent="0.25">
      <c r="A15975"/>
    </row>
    <row r="15976" spans="1:1" x14ac:dyDescent="0.25">
      <c r="A15976"/>
    </row>
    <row r="15977" spans="1:1" x14ac:dyDescent="0.25">
      <c r="A15977"/>
    </row>
    <row r="15978" spans="1:1" x14ac:dyDescent="0.25">
      <c r="A15978"/>
    </row>
    <row r="15979" spans="1:1" x14ac:dyDescent="0.25">
      <c r="A15979"/>
    </row>
    <row r="15980" spans="1:1" x14ac:dyDescent="0.25">
      <c r="A15980"/>
    </row>
    <row r="15981" spans="1:1" x14ac:dyDescent="0.25">
      <c r="A15981"/>
    </row>
    <row r="15982" spans="1:1" x14ac:dyDescent="0.25">
      <c r="A15982"/>
    </row>
    <row r="15983" spans="1:1" x14ac:dyDescent="0.25">
      <c r="A15983"/>
    </row>
    <row r="15984" spans="1:1" x14ac:dyDescent="0.25">
      <c r="A15984"/>
    </row>
    <row r="15985" spans="1:1" x14ac:dyDescent="0.25">
      <c r="A15985"/>
    </row>
    <row r="15986" spans="1:1" x14ac:dyDescent="0.25">
      <c r="A15986"/>
    </row>
    <row r="15987" spans="1:1" x14ac:dyDescent="0.25">
      <c r="A15987"/>
    </row>
    <row r="15988" spans="1:1" x14ac:dyDescent="0.25">
      <c r="A15988"/>
    </row>
    <row r="15989" spans="1:1" x14ac:dyDescent="0.25">
      <c r="A15989"/>
    </row>
    <row r="15990" spans="1:1" x14ac:dyDescent="0.25">
      <c r="A15990"/>
    </row>
    <row r="15991" spans="1:1" x14ac:dyDescent="0.25">
      <c r="A15991"/>
    </row>
    <row r="15992" spans="1:1" x14ac:dyDescent="0.25">
      <c r="A15992"/>
    </row>
    <row r="15993" spans="1:1" x14ac:dyDescent="0.25">
      <c r="A15993"/>
    </row>
    <row r="15994" spans="1:1" x14ac:dyDescent="0.25">
      <c r="A15994"/>
    </row>
    <row r="15995" spans="1:1" x14ac:dyDescent="0.25">
      <c r="A15995"/>
    </row>
    <row r="15996" spans="1:1" x14ac:dyDescent="0.25">
      <c r="A15996"/>
    </row>
    <row r="15997" spans="1:1" x14ac:dyDescent="0.25">
      <c r="A15997"/>
    </row>
    <row r="15998" spans="1:1" x14ac:dyDescent="0.25">
      <c r="A15998"/>
    </row>
    <row r="15999" spans="1:1" x14ac:dyDescent="0.25">
      <c r="A15999"/>
    </row>
    <row r="16000" spans="1:1" x14ac:dyDescent="0.25">
      <c r="A16000"/>
    </row>
    <row r="16001" spans="1:1" x14ac:dyDescent="0.25">
      <c r="A16001"/>
    </row>
    <row r="16002" spans="1:1" x14ac:dyDescent="0.25">
      <c r="A16002"/>
    </row>
    <row r="16003" spans="1:1" x14ac:dyDescent="0.25">
      <c r="A16003"/>
    </row>
    <row r="16004" spans="1:1" x14ac:dyDescent="0.25">
      <c r="A16004"/>
    </row>
    <row r="16005" spans="1:1" x14ac:dyDescent="0.25">
      <c r="A16005"/>
    </row>
    <row r="16006" spans="1:1" x14ac:dyDescent="0.25">
      <c r="A16006"/>
    </row>
    <row r="16007" spans="1:1" x14ac:dyDescent="0.25">
      <c r="A16007"/>
    </row>
    <row r="16008" spans="1:1" x14ac:dyDescent="0.25">
      <c r="A16008"/>
    </row>
    <row r="16009" spans="1:1" x14ac:dyDescent="0.25">
      <c r="A16009"/>
    </row>
    <row r="16010" spans="1:1" x14ac:dyDescent="0.25">
      <c r="A16010"/>
    </row>
    <row r="16011" spans="1:1" x14ac:dyDescent="0.25">
      <c r="A16011"/>
    </row>
    <row r="16012" spans="1:1" x14ac:dyDescent="0.25">
      <c r="A16012"/>
    </row>
    <row r="16013" spans="1:1" x14ac:dyDescent="0.25">
      <c r="A16013"/>
    </row>
    <row r="16014" spans="1:1" x14ac:dyDescent="0.25">
      <c r="A16014"/>
    </row>
    <row r="16015" spans="1:1" x14ac:dyDescent="0.25">
      <c r="A16015"/>
    </row>
    <row r="16016" spans="1:1" x14ac:dyDescent="0.25">
      <c r="A16016"/>
    </row>
    <row r="16017" spans="1:1" x14ac:dyDescent="0.25">
      <c r="A16017"/>
    </row>
    <row r="16018" spans="1:1" x14ac:dyDescent="0.25">
      <c r="A16018"/>
    </row>
    <row r="16019" spans="1:1" x14ac:dyDescent="0.25">
      <c r="A16019"/>
    </row>
    <row r="16020" spans="1:1" x14ac:dyDescent="0.25">
      <c r="A16020"/>
    </row>
    <row r="16021" spans="1:1" x14ac:dyDescent="0.25">
      <c r="A16021"/>
    </row>
    <row r="16022" spans="1:1" x14ac:dyDescent="0.25">
      <c r="A16022"/>
    </row>
    <row r="16023" spans="1:1" x14ac:dyDescent="0.25">
      <c r="A16023"/>
    </row>
    <row r="16024" spans="1:1" x14ac:dyDescent="0.25">
      <c r="A16024"/>
    </row>
    <row r="16025" spans="1:1" x14ac:dyDescent="0.25">
      <c r="A16025"/>
    </row>
    <row r="16026" spans="1:1" x14ac:dyDescent="0.25">
      <c r="A16026"/>
    </row>
    <row r="16027" spans="1:1" x14ac:dyDescent="0.25">
      <c r="A16027"/>
    </row>
    <row r="16028" spans="1:1" x14ac:dyDescent="0.25">
      <c r="A16028"/>
    </row>
    <row r="16029" spans="1:1" x14ac:dyDescent="0.25">
      <c r="A16029"/>
    </row>
    <row r="16030" spans="1:1" x14ac:dyDescent="0.25">
      <c r="A16030"/>
    </row>
    <row r="16031" spans="1:1" x14ac:dyDescent="0.25">
      <c r="A16031"/>
    </row>
    <row r="16032" spans="1:1" x14ac:dyDescent="0.25">
      <c r="A16032"/>
    </row>
    <row r="16033" spans="1:1" x14ac:dyDescent="0.25">
      <c r="A16033"/>
    </row>
    <row r="16034" spans="1:1" x14ac:dyDescent="0.25">
      <c r="A16034"/>
    </row>
    <row r="16035" spans="1:1" x14ac:dyDescent="0.25">
      <c r="A16035"/>
    </row>
    <row r="16036" spans="1:1" x14ac:dyDescent="0.25">
      <c r="A16036"/>
    </row>
    <row r="16037" spans="1:1" x14ac:dyDescent="0.25">
      <c r="A16037"/>
    </row>
    <row r="16038" spans="1:1" x14ac:dyDescent="0.25">
      <c r="A16038"/>
    </row>
    <row r="16039" spans="1:1" x14ac:dyDescent="0.25">
      <c r="A16039"/>
    </row>
    <row r="16040" spans="1:1" x14ac:dyDescent="0.25">
      <c r="A16040"/>
    </row>
    <row r="16041" spans="1:1" x14ac:dyDescent="0.25">
      <c r="A16041"/>
    </row>
    <row r="16042" spans="1:1" x14ac:dyDescent="0.25">
      <c r="A16042"/>
    </row>
    <row r="16043" spans="1:1" x14ac:dyDescent="0.25">
      <c r="A16043"/>
    </row>
    <row r="16044" spans="1:1" x14ac:dyDescent="0.25">
      <c r="A16044"/>
    </row>
    <row r="16045" spans="1:1" x14ac:dyDescent="0.25">
      <c r="A16045"/>
    </row>
    <row r="16046" spans="1:1" x14ac:dyDescent="0.25">
      <c r="A16046"/>
    </row>
    <row r="16047" spans="1:1" x14ac:dyDescent="0.25">
      <c r="A16047"/>
    </row>
    <row r="16048" spans="1:1" x14ac:dyDescent="0.25">
      <c r="A16048"/>
    </row>
    <row r="16049" spans="1:1" x14ac:dyDescent="0.25">
      <c r="A16049"/>
    </row>
    <row r="16050" spans="1:1" x14ac:dyDescent="0.25">
      <c r="A16050"/>
    </row>
    <row r="16051" spans="1:1" x14ac:dyDescent="0.25">
      <c r="A16051"/>
    </row>
    <row r="16052" spans="1:1" x14ac:dyDescent="0.25">
      <c r="A16052"/>
    </row>
    <row r="16053" spans="1:1" x14ac:dyDescent="0.25">
      <c r="A16053"/>
    </row>
    <row r="16054" spans="1:1" x14ac:dyDescent="0.25">
      <c r="A16054"/>
    </row>
    <row r="16055" spans="1:1" x14ac:dyDescent="0.25">
      <c r="A16055"/>
    </row>
    <row r="16056" spans="1:1" x14ac:dyDescent="0.25">
      <c r="A16056"/>
    </row>
    <row r="16057" spans="1:1" x14ac:dyDescent="0.25">
      <c r="A16057"/>
    </row>
    <row r="16058" spans="1:1" x14ac:dyDescent="0.25">
      <c r="A16058"/>
    </row>
    <row r="16059" spans="1:1" x14ac:dyDescent="0.25">
      <c r="A16059"/>
    </row>
    <row r="16060" spans="1:1" x14ac:dyDescent="0.25">
      <c r="A16060"/>
    </row>
    <row r="16061" spans="1:1" x14ac:dyDescent="0.25">
      <c r="A16061"/>
    </row>
    <row r="16062" spans="1:1" x14ac:dyDescent="0.25">
      <c r="A16062"/>
    </row>
    <row r="16063" spans="1:1" x14ac:dyDescent="0.25">
      <c r="A16063"/>
    </row>
    <row r="16064" spans="1:1" x14ac:dyDescent="0.25">
      <c r="A16064"/>
    </row>
    <row r="16065" spans="1:1" x14ac:dyDescent="0.25">
      <c r="A16065"/>
    </row>
    <row r="16066" spans="1:1" x14ac:dyDescent="0.25">
      <c r="A16066"/>
    </row>
    <row r="16067" spans="1:1" x14ac:dyDescent="0.25">
      <c r="A16067"/>
    </row>
    <row r="16068" spans="1:1" x14ac:dyDescent="0.25">
      <c r="A16068"/>
    </row>
    <row r="16069" spans="1:1" x14ac:dyDescent="0.25">
      <c r="A16069"/>
    </row>
    <row r="16070" spans="1:1" x14ac:dyDescent="0.25">
      <c r="A16070"/>
    </row>
    <row r="16071" spans="1:1" x14ac:dyDescent="0.25">
      <c r="A16071"/>
    </row>
    <row r="16072" spans="1:1" x14ac:dyDescent="0.25">
      <c r="A16072"/>
    </row>
    <row r="16073" spans="1:1" x14ac:dyDescent="0.25">
      <c r="A16073"/>
    </row>
    <row r="16074" spans="1:1" x14ac:dyDescent="0.25">
      <c r="A16074"/>
    </row>
    <row r="16075" spans="1:1" x14ac:dyDescent="0.25">
      <c r="A16075"/>
    </row>
    <row r="16076" spans="1:1" x14ac:dyDescent="0.25">
      <c r="A16076"/>
    </row>
    <row r="16077" spans="1:1" x14ac:dyDescent="0.25">
      <c r="A16077"/>
    </row>
    <row r="16078" spans="1:1" x14ac:dyDescent="0.25">
      <c r="A16078"/>
    </row>
    <row r="16079" spans="1:1" x14ac:dyDescent="0.25">
      <c r="A16079"/>
    </row>
    <row r="16080" spans="1:1" x14ac:dyDescent="0.25">
      <c r="A16080"/>
    </row>
    <row r="16081" spans="1:1" x14ac:dyDescent="0.25">
      <c r="A16081"/>
    </row>
    <row r="16082" spans="1:1" x14ac:dyDescent="0.25">
      <c r="A16082"/>
    </row>
    <row r="16083" spans="1:1" x14ac:dyDescent="0.25">
      <c r="A16083"/>
    </row>
    <row r="16084" spans="1:1" x14ac:dyDescent="0.25">
      <c r="A16084"/>
    </row>
    <row r="16085" spans="1:1" x14ac:dyDescent="0.25">
      <c r="A16085"/>
    </row>
    <row r="16086" spans="1:1" x14ac:dyDescent="0.25">
      <c r="A16086"/>
    </row>
    <row r="16087" spans="1:1" x14ac:dyDescent="0.25">
      <c r="A16087"/>
    </row>
    <row r="16088" spans="1:1" x14ac:dyDescent="0.25">
      <c r="A16088"/>
    </row>
    <row r="16089" spans="1:1" x14ac:dyDescent="0.25">
      <c r="A16089"/>
    </row>
    <row r="16090" spans="1:1" x14ac:dyDescent="0.25">
      <c r="A16090"/>
    </row>
    <row r="16091" spans="1:1" x14ac:dyDescent="0.25">
      <c r="A16091"/>
    </row>
    <row r="16092" spans="1:1" x14ac:dyDescent="0.25">
      <c r="A16092"/>
    </row>
    <row r="16093" spans="1:1" x14ac:dyDescent="0.25">
      <c r="A16093"/>
    </row>
    <row r="16094" spans="1:1" x14ac:dyDescent="0.25">
      <c r="A16094"/>
    </row>
    <row r="16095" spans="1:1" x14ac:dyDescent="0.25">
      <c r="A16095"/>
    </row>
    <row r="16096" spans="1:1" x14ac:dyDescent="0.25">
      <c r="A16096"/>
    </row>
    <row r="16097" spans="1:1" x14ac:dyDescent="0.25">
      <c r="A16097"/>
    </row>
    <row r="16098" spans="1:1" x14ac:dyDescent="0.25">
      <c r="A16098"/>
    </row>
    <row r="16099" spans="1:1" x14ac:dyDescent="0.25">
      <c r="A16099"/>
    </row>
    <row r="16100" spans="1:1" x14ac:dyDescent="0.25">
      <c r="A16100"/>
    </row>
    <row r="16101" spans="1:1" x14ac:dyDescent="0.25">
      <c r="A16101"/>
    </row>
    <row r="16102" spans="1:1" x14ac:dyDescent="0.25">
      <c r="A16102"/>
    </row>
    <row r="16103" spans="1:1" x14ac:dyDescent="0.25">
      <c r="A16103"/>
    </row>
    <row r="16104" spans="1:1" x14ac:dyDescent="0.25">
      <c r="A16104"/>
    </row>
    <row r="16105" spans="1:1" x14ac:dyDescent="0.25">
      <c r="A16105"/>
    </row>
    <row r="16106" spans="1:1" x14ac:dyDescent="0.25">
      <c r="A16106"/>
    </row>
    <row r="16107" spans="1:1" x14ac:dyDescent="0.25">
      <c r="A16107"/>
    </row>
    <row r="16108" spans="1:1" x14ac:dyDescent="0.25">
      <c r="A16108"/>
    </row>
    <row r="16109" spans="1:1" x14ac:dyDescent="0.25">
      <c r="A16109"/>
    </row>
    <row r="16110" spans="1:1" x14ac:dyDescent="0.25">
      <c r="A16110"/>
    </row>
    <row r="16111" spans="1:1" x14ac:dyDescent="0.25">
      <c r="A16111"/>
    </row>
    <row r="16112" spans="1:1" x14ac:dyDescent="0.25">
      <c r="A16112"/>
    </row>
    <row r="16113" spans="1:1" x14ac:dyDescent="0.25">
      <c r="A16113"/>
    </row>
    <row r="16114" spans="1:1" x14ac:dyDescent="0.25">
      <c r="A16114"/>
    </row>
    <row r="16115" spans="1:1" x14ac:dyDescent="0.25">
      <c r="A16115"/>
    </row>
    <row r="16116" spans="1:1" x14ac:dyDescent="0.25">
      <c r="A16116"/>
    </row>
    <row r="16117" spans="1:1" x14ac:dyDescent="0.25">
      <c r="A16117"/>
    </row>
    <row r="16118" spans="1:1" x14ac:dyDescent="0.25">
      <c r="A16118"/>
    </row>
    <row r="16119" spans="1:1" x14ac:dyDescent="0.25">
      <c r="A16119"/>
    </row>
    <row r="16120" spans="1:1" x14ac:dyDescent="0.25">
      <c r="A16120"/>
    </row>
    <row r="16121" spans="1:1" x14ac:dyDescent="0.25">
      <c r="A16121"/>
    </row>
    <row r="16122" spans="1:1" x14ac:dyDescent="0.25">
      <c r="A16122"/>
    </row>
    <row r="16123" spans="1:1" x14ac:dyDescent="0.25">
      <c r="A16123"/>
    </row>
    <row r="16124" spans="1:1" x14ac:dyDescent="0.25">
      <c r="A16124"/>
    </row>
    <row r="16125" spans="1:1" x14ac:dyDescent="0.25">
      <c r="A16125"/>
    </row>
    <row r="16126" spans="1:1" x14ac:dyDescent="0.25">
      <c r="A16126"/>
    </row>
    <row r="16127" spans="1:1" x14ac:dyDescent="0.25">
      <c r="A16127"/>
    </row>
    <row r="16128" spans="1:1" x14ac:dyDescent="0.25">
      <c r="A16128"/>
    </row>
    <row r="16129" spans="1:1" x14ac:dyDescent="0.25">
      <c r="A16129"/>
    </row>
    <row r="16130" spans="1:1" x14ac:dyDescent="0.25">
      <c r="A16130"/>
    </row>
    <row r="16131" spans="1:1" x14ac:dyDescent="0.25">
      <c r="A16131"/>
    </row>
    <row r="16132" spans="1:1" x14ac:dyDescent="0.25">
      <c r="A16132"/>
    </row>
    <row r="16133" spans="1:1" x14ac:dyDescent="0.25">
      <c r="A16133"/>
    </row>
    <row r="16134" spans="1:1" x14ac:dyDescent="0.25">
      <c r="A16134"/>
    </row>
    <row r="16135" spans="1:1" x14ac:dyDescent="0.25">
      <c r="A16135"/>
    </row>
    <row r="16136" spans="1:1" x14ac:dyDescent="0.25">
      <c r="A16136"/>
    </row>
    <row r="16137" spans="1:1" x14ac:dyDescent="0.25">
      <c r="A16137"/>
    </row>
    <row r="16138" spans="1:1" x14ac:dyDescent="0.25">
      <c r="A16138"/>
    </row>
    <row r="16139" spans="1:1" x14ac:dyDescent="0.25">
      <c r="A16139"/>
    </row>
    <row r="16140" spans="1:1" x14ac:dyDescent="0.25">
      <c r="A16140"/>
    </row>
    <row r="16141" spans="1:1" x14ac:dyDescent="0.25">
      <c r="A16141"/>
    </row>
    <row r="16142" spans="1:1" x14ac:dyDescent="0.25">
      <c r="A16142"/>
    </row>
    <row r="16143" spans="1:1" x14ac:dyDescent="0.25">
      <c r="A16143"/>
    </row>
    <row r="16144" spans="1:1" x14ac:dyDescent="0.25">
      <c r="A16144"/>
    </row>
    <row r="16145" spans="1:1" x14ac:dyDescent="0.25">
      <c r="A16145"/>
    </row>
    <row r="16146" spans="1:1" x14ac:dyDescent="0.25">
      <c r="A16146"/>
    </row>
    <row r="16147" spans="1:1" x14ac:dyDescent="0.25">
      <c r="A16147"/>
    </row>
    <row r="16148" spans="1:1" x14ac:dyDescent="0.25">
      <c r="A16148"/>
    </row>
    <row r="16149" spans="1:1" x14ac:dyDescent="0.25">
      <c r="A16149"/>
    </row>
    <row r="16150" spans="1:1" x14ac:dyDescent="0.25">
      <c r="A16150"/>
    </row>
    <row r="16151" spans="1:1" x14ac:dyDescent="0.25">
      <c r="A16151"/>
    </row>
    <row r="16152" spans="1:1" x14ac:dyDescent="0.25">
      <c r="A16152"/>
    </row>
    <row r="16153" spans="1:1" x14ac:dyDescent="0.25">
      <c r="A16153"/>
    </row>
    <row r="16154" spans="1:1" x14ac:dyDescent="0.25">
      <c r="A16154"/>
    </row>
    <row r="16155" spans="1:1" x14ac:dyDescent="0.25">
      <c r="A16155"/>
    </row>
    <row r="16156" spans="1:1" x14ac:dyDescent="0.25">
      <c r="A16156"/>
    </row>
    <row r="16157" spans="1:1" x14ac:dyDescent="0.25">
      <c r="A16157"/>
    </row>
    <row r="16158" spans="1:1" x14ac:dyDescent="0.25">
      <c r="A16158"/>
    </row>
    <row r="16159" spans="1:1" x14ac:dyDescent="0.25">
      <c r="A16159"/>
    </row>
    <row r="16160" spans="1:1" x14ac:dyDescent="0.25">
      <c r="A16160"/>
    </row>
    <row r="16161" spans="1:1" x14ac:dyDescent="0.25">
      <c r="A16161"/>
    </row>
    <row r="16162" spans="1:1" x14ac:dyDescent="0.25">
      <c r="A16162"/>
    </row>
    <row r="16163" spans="1:1" x14ac:dyDescent="0.25">
      <c r="A16163"/>
    </row>
    <row r="16164" spans="1:1" x14ac:dyDescent="0.25">
      <c r="A16164"/>
    </row>
    <row r="16165" spans="1:1" x14ac:dyDescent="0.25">
      <c r="A16165"/>
    </row>
    <row r="16166" spans="1:1" x14ac:dyDescent="0.25">
      <c r="A16166"/>
    </row>
    <row r="16167" spans="1:1" x14ac:dyDescent="0.25">
      <c r="A16167"/>
    </row>
    <row r="16168" spans="1:1" x14ac:dyDescent="0.25">
      <c r="A16168"/>
    </row>
    <row r="16169" spans="1:1" x14ac:dyDescent="0.25">
      <c r="A16169"/>
    </row>
    <row r="16170" spans="1:1" x14ac:dyDescent="0.25">
      <c r="A16170"/>
    </row>
    <row r="16171" spans="1:1" x14ac:dyDescent="0.25">
      <c r="A16171"/>
    </row>
    <row r="16172" spans="1:1" x14ac:dyDescent="0.25">
      <c r="A16172"/>
    </row>
    <row r="16173" spans="1:1" x14ac:dyDescent="0.25">
      <c r="A16173"/>
    </row>
    <row r="16174" spans="1:1" x14ac:dyDescent="0.25">
      <c r="A16174"/>
    </row>
    <row r="16175" spans="1:1" x14ac:dyDescent="0.25">
      <c r="A16175"/>
    </row>
    <row r="16176" spans="1:1" x14ac:dyDescent="0.25">
      <c r="A16176"/>
    </row>
    <row r="16177" spans="1:1" x14ac:dyDescent="0.25">
      <c r="A16177"/>
    </row>
    <row r="16178" spans="1:1" x14ac:dyDescent="0.25">
      <c r="A16178"/>
    </row>
    <row r="16179" spans="1:1" x14ac:dyDescent="0.25">
      <c r="A16179"/>
    </row>
    <row r="16180" spans="1:1" x14ac:dyDescent="0.25">
      <c r="A16180"/>
    </row>
    <row r="16181" spans="1:1" x14ac:dyDescent="0.25">
      <c r="A16181"/>
    </row>
    <row r="16182" spans="1:1" x14ac:dyDescent="0.25">
      <c r="A16182"/>
    </row>
    <row r="16183" spans="1:1" x14ac:dyDescent="0.25">
      <c r="A16183"/>
    </row>
    <row r="16184" spans="1:1" x14ac:dyDescent="0.25">
      <c r="A16184"/>
    </row>
    <row r="16185" spans="1:1" x14ac:dyDescent="0.25">
      <c r="A16185"/>
    </row>
    <row r="16186" spans="1:1" x14ac:dyDescent="0.25">
      <c r="A16186"/>
    </row>
    <row r="16187" spans="1:1" x14ac:dyDescent="0.25">
      <c r="A16187"/>
    </row>
    <row r="16188" spans="1:1" x14ac:dyDescent="0.25">
      <c r="A16188"/>
    </row>
    <row r="16189" spans="1:1" x14ac:dyDescent="0.25">
      <c r="A16189"/>
    </row>
    <row r="16190" spans="1:1" x14ac:dyDescent="0.25">
      <c r="A16190"/>
    </row>
    <row r="16191" spans="1:1" x14ac:dyDescent="0.25">
      <c r="A16191"/>
    </row>
    <row r="16192" spans="1:1" x14ac:dyDescent="0.25">
      <c r="A16192"/>
    </row>
    <row r="16193" spans="1:1" x14ac:dyDescent="0.25">
      <c r="A16193"/>
    </row>
    <row r="16194" spans="1:1" x14ac:dyDescent="0.25">
      <c r="A16194"/>
    </row>
    <row r="16195" spans="1:1" x14ac:dyDescent="0.25">
      <c r="A16195"/>
    </row>
    <row r="16196" spans="1:1" x14ac:dyDescent="0.25">
      <c r="A16196"/>
    </row>
    <row r="16197" spans="1:1" x14ac:dyDescent="0.25">
      <c r="A16197"/>
    </row>
    <row r="16198" spans="1:1" x14ac:dyDescent="0.25">
      <c r="A16198"/>
    </row>
    <row r="16199" spans="1:1" x14ac:dyDescent="0.25">
      <c r="A16199"/>
    </row>
    <row r="16200" spans="1:1" x14ac:dyDescent="0.25">
      <c r="A16200"/>
    </row>
    <row r="16201" spans="1:1" x14ac:dyDescent="0.25">
      <c r="A16201"/>
    </row>
    <row r="16202" spans="1:1" x14ac:dyDescent="0.25">
      <c r="A16202"/>
    </row>
    <row r="16203" spans="1:1" x14ac:dyDescent="0.25">
      <c r="A16203"/>
    </row>
    <row r="16204" spans="1:1" x14ac:dyDescent="0.25">
      <c r="A16204"/>
    </row>
    <row r="16205" spans="1:1" x14ac:dyDescent="0.25">
      <c r="A16205"/>
    </row>
    <row r="16206" spans="1:1" x14ac:dyDescent="0.25">
      <c r="A16206"/>
    </row>
    <row r="16207" spans="1:1" x14ac:dyDescent="0.25">
      <c r="A16207"/>
    </row>
    <row r="16208" spans="1:1" x14ac:dyDescent="0.25">
      <c r="A16208"/>
    </row>
    <row r="16209" spans="1:1" x14ac:dyDescent="0.25">
      <c r="A16209"/>
    </row>
    <row r="16210" spans="1:1" x14ac:dyDescent="0.25">
      <c r="A16210"/>
    </row>
    <row r="16211" spans="1:1" x14ac:dyDescent="0.25">
      <c r="A16211"/>
    </row>
    <row r="16212" spans="1:1" x14ac:dyDescent="0.25">
      <c r="A16212"/>
    </row>
    <row r="16213" spans="1:1" x14ac:dyDescent="0.25">
      <c r="A16213"/>
    </row>
    <row r="16214" spans="1:1" x14ac:dyDescent="0.25">
      <c r="A16214"/>
    </row>
    <row r="16215" spans="1:1" x14ac:dyDescent="0.25">
      <c r="A16215"/>
    </row>
    <row r="16216" spans="1:1" x14ac:dyDescent="0.25">
      <c r="A16216"/>
    </row>
    <row r="16217" spans="1:1" x14ac:dyDescent="0.25">
      <c r="A16217"/>
    </row>
    <row r="16218" spans="1:1" x14ac:dyDescent="0.25">
      <c r="A16218"/>
    </row>
    <row r="16219" spans="1:1" x14ac:dyDescent="0.25">
      <c r="A16219"/>
    </row>
    <row r="16220" spans="1:1" x14ac:dyDescent="0.25">
      <c r="A16220"/>
    </row>
    <row r="16221" spans="1:1" x14ac:dyDescent="0.25">
      <c r="A16221"/>
    </row>
    <row r="16222" spans="1:1" x14ac:dyDescent="0.25">
      <c r="A16222"/>
    </row>
    <row r="16223" spans="1:1" x14ac:dyDescent="0.25">
      <c r="A16223"/>
    </row>
    <row r="16224" spans="1:1" x14ac:dyDescent="0.25">
      <c r="A16224"/>
    </row>
    <row r="16225" spans="1:1" x14ac:dyDescent="0.25">
      <c r="A16225"/>
    </row>
    <row r="16226" spans="1:1" x14ac:dyDescent="0.25">
      <c r="A16226"/>
    </row>
    <row r="16227" spans="1:1" x14ac:dyDescent="0.25">
      <c r="A16227"/>
    </row>
    <row r="16228" spans="1:1" x14ac:dyDescent="0.25">
      <c r="A16228"/>
    </row>
    <row r="16229" spans="1:1" x14ac:dyDescent="0.25">
      <c r="A16229"/>
    </row>
    <row r="16230" spans="1:1" x14ac:dyDescent="0.25">
      <c r="A16230"/>
    </row>
    <row r="16231" spans="1:1" x14ac:dyDescent="0.25">
      <c r="A16231"/>
    </row>
    <row r="16232" spans="1:1" x14ac:dyDescent="0.25">
      <c r="A16232"/>
    </row>
    <row r="16233" spans="1:1" x14ac:dyDescent="0.25">
      <c r="A16233"/>
    </row>
    <row r="16234" spans="1:1" x14ac:dyDescent="0.25">
      <c r="A16234"/>
    </row>
    <row r="16235" spans="1:1" x14ac:dyDescent="0.25">
      <c r="A16235"/>
    </row>
    <row r="16236" spans="1:1" x14ac:dyDescent="0.25">
      <c r="A16236"/>
    </row>
    <row r="16237" spans="1:1" x14ac:dyDescent="0.25">
      <c r="A16237"/>
    </row>
    <row r="16238" spans="1:1" x14ac:dyDescent="0.25">
      <c r="A16238"/>
    </row>
    <row r="16239" spans="1:1" x14ac:dyDescent="0.25">
      <c r="A16239"/>
    </row>
    <row r="16240" spans="1:1" x14ac:dyDescent="0.25">
      <c r="A16240"/>
    </row>
    <row r="16241" spans="1:1" x14ac:dyDescent="0.25">
      <c r="A16241"/>
    </row>
    <row r="16242" spans="1:1" x14ac:dyDescent="0.25">
      <c r="A16242"/>
    </row>
    <row r="16243" spans="1:1" x14ac:dyDescent="0.25">
      <c r="A16243"/>
    </row>
    <row r="16244" spans="1:1" x14ac:dyDescent="0.25">
      <c r="A16244"/>
    </row>
    <row r="16245" spans="1:1" x14ac:dyDescent="0.25">
      <c r="A16245"/>
    </row>
    <row r="16246" spans="1:1" x14ac:dyDescent="0.25">
      <c r="A16246"/>
    </row>
    <row r="16247" spans="1:1" x14ac:dyDescent="0.25">
      <c r="A16247"/>
    </row>
    <row r="16248" spans="1:1" x14ac:dyDescent="0.25">
      <c r="A16248"/>
    </row>
    <row r="16249" spans="1:1" x14ac:dyDescent="0.25">
      <c r="A16249"/>
    </row>
    <row r="16250" spans="1:1" x14ac:dyDescent="0.25">
      <c r="A16250"/>
    </row>
    <row r="16251" spans="1:1" x14ac:dyDescent="0.25">
      <c r="A16251"/>
    </row>
    <row r="16252" spans="1:1" x14ac:dyDescent="0.25">
      <c r="A16252"/>
    </row>
    <row r="16253" spans="1:1" x14ac:dyDescent="0.25">
      <c r="A16253"/>
    </row>
    <row r="16254" spans="1:1" x14ac:dyDescent="0.25">
      <c r="A16254"/>
    </row>
    <row r="16255" spans="1:1" x14ac:dyDescent="0.25">
      <c r="A16255"/>
    </row>
    <row r="16256" spans="1:1" x14ac:dyDescent="0.25">
      <c r="A16256"/>
    </row>
    <row r="16257" spans="1:1" x14ac:dyDescent="0.25">
      <c r="A16257"/>
    </row>
    <row r="16258" spans="1:1" x14ac:dyDescent="0.25">
      <c r="A16258"/>
    </row>
    <row r="16259" spans="1:1" x14ac:dyDescent="0.25">
      <c r="A16259"/>
    </row>
    <row r="16260" spans="1:1" x14ac:dyDescent="0.25">
      <c r="A16260"/>
    </row>
    <row r="16261" spans="1:1" x14ac:dyDescent="0.25">
      <c r="A16261"/>
    </row>
    <row r="16262" spans="1:1" x14ac:dyDescent="0.25">
      <c r="A16262"/>
    </row>
    <row r="16263" spans="1:1" x14ac:dyDescent="0.25">
      <c r="A16263"/>
    </row>
    <row r="16264" spans="1:1" x14ac:dyDescent="0.25">
      <c r="A16264"/>
    </row>
    <row r="16265" spans="1:1" x14ac:dyDescent="0.25">
      <c r="A16265"/>
    </row>
    <row r="16266" spans="1:1" x14ac:dyDescent="0.25">
      <c r="A16266"/>
    </row>
    <row r="16267" spans="1:1" x14ac:dyDescent="0.25">
      <c r="A16267"/>
    </row>
    <row r="16268" spans="1:1" x14ac:dyDescent="0.25">
      <c r="A16268"/>
    </row>
    <row r="16269" spans="1:1" x14ac:dyDescent="0.25">
      <c r="A16269"/>
    </row>
    <row r="16270" spans="1:1" x14ac:dyDescent="0.25">
      <c r="A16270"/>
    </row>
    <row r="16271" spans="1:1" x14ac:dyDescent="0.25">
      <c r="A16271"/>
    </row>
    <row r="16272" spans="1:1" x14ac:dyDescent="0.25">
      <c r="A16272"/>
    </row>
    <row r="16273" spans="1:1" x14ac:dyDescent="0.25">
      <c r="A16273"/>
    </row>
    <row r="16274" spans="1:1" x14ac:dyDescent="0.25">
      <c r="A16274"/>
    </row>
    <row r="16275" spans="1:1" x14ac:dyDescent="0.25">
      <c r="A16275"/>
    </row>
    <row r="16276" spans="1:1" x14ac:dyDescent="0.25">
      <c r="A16276"/>
    </row>
    <row r="16277" spans="1:1" x14ac:dyDescent="0.25">
      <c r="A16277"/>
    </row>
    <row r="16278" spans="1:1" x14ac:dyDescent="0.25">
      <c r="A16278"/>
    </row>
    <row r="16279" spans="1:1" x14ac:dyDescent="0.25">
      <c r="A16279"/>
    </row>
    <row r="16280" spans="1:1" x14ac:dyDescent="0.25">
      <c r="A16280"/>
    </row>
    <row r="16281" spans="1:1" x14ac:dyDescent="0.25">
      <c r="A16281"/>
    </row>
    <row r="16282" spans="1:1" x14ac:dyDescent="0.25">
      <c r="A16282"/>
    </row>
    <row r="16283" spans="1:1" x14ac:dyDescent="0.25">
      <c r="A16283"/>
    </row>
    <row r="16284" spans="1:1" x14ac:dyDescent="0.25">
      <c r="A16284"/>
    </row>
    <row r="16285" spans="1:1" x14ac:dyDescent="0.25">
      <c r="A16285"/>
    </row>
    <row r="16286" spans="1:1" x14ac:dyDescent="0.25">
      <c r="A16286"/>
    </row>
    <row r="16287" spans="1:1" x14ac:dyDescent="0.25">
      <c r="A16287"/>
    </row>
    <row r="16288" spans="1:1" x14ac:dyDescent="0.25">
      <c r="A16288"/>
    </row>
    <row r="16289" spans="1:1" x14ac:dyDescent="0.25">
      <c r="A16289"/>
    </row>
    <row r="16290" spans="1:1" x14ac:dyDescent="0.25">
      <c r="A16290"/>
    </row>
    <row r="16291" spans="1:1" x14ac:dyDescent="0.25">
      <c r="A16291"/>
    </row>
    <row r="16292" spans="1:1" x14ac:dyDescent="0.25">
      <c r="A16292"/>
    </row>
    <row r="16293" spans="1:1" x14ac:dyDescent="0.25">
      <c r="A16293"/>
    </row>
    <row r="16294" spans="1:1" x14ac:dyDescent="0.25">
      <c r="A16294"/>
    </row>
    <row r="16295" spans="1:1" x14ac:dyDescent="0.25">
      <c r="A16295"/>
    </row>
    <row r="16296" spans="1:1" x14ac:dyDescent="0.25">
      <c r="A16296"/>
    </row>
    <row r="16297" spans="1:1" x14ac:dyDescent="0.25">
      <c r="A16297"/>
    </row>
    <row r="16298" spans="1:1" x14ac:dyDescent="0.25">
      <c r="A16298"/>
    </row>
    <row r="16299" spans="1:1" x14ac:dyDescent="0.25">
      <c r="A16299"/>
    </row>
    <row r="16300" spans="1:1" x14ac:dyDescent="0.25">
      <c r="A16300"/>
    </row>
    <row r="16301" spans="1:1" x14ac:dyDescent="0.25">
      <c r="A16301"/>
    </row>
    <row r="16302" spans="1:1" x14ac:dyDescent="0.25">
      <c r="A16302"/>
    </row>
    <row r="16303" spans="1:1" x14ac:dyDescent="0.25">
      <c r="A16303"/>
    </row>
    <row r="16304" spans="1:1" x14ac:dyDescent="0.25">
      <c r="A16304"/>
    </row>
    <row r="16305" spans="1:1" x14ac:dyDescent="0.25">
      <c r="A16305"/>
    </row>
    <row r="16306" spans="1:1" x14ac:dyDescent="0.25">
      <c r="A16306"/>
    </row>
    <row r="16307" spans="1:1" x14ac:dyDescent="0.25">
      <c r="A16307"/>
    </row>
    <row r="16308" spans="1:1" x14ac:dyDescent="0.25">
      <c r="A16308"/>
    </row>
    <row r="16309" spans="1:1" x14ac:dyDescent="0.25">
      <c r="A16309"/>
    </row>
    <row r="16310" spans="1:1" x14ac:dyDescent="0.25">
      <c r="A16310"/>
    </row>
    <row r="16311" spans="1:1" x14ac:dyDescent="0.25">
      <c r="A16311"/>
    </row>
    <row r="16312" spans="1:1" x14ac:dyDescent="0.25">
      <c r="A16312"/>
    </row>
    <row r="16313" spans="1:1" x14ac:dyDescent="0.25">
      <c r="A16313"/>
    </row>
    <row r="16314" spans="1:1" x14ac:dyDescent="0.25">
      <c r="A16314"/>
    </row>
    <row r="16315" spans="1:1" x14ac:dyDescent="0.25">
      <c r="A16315"/>
    </row>
    <row r="16316" spans="1:1" x14ac:dyDescent="0.25">
      <c r="A16316"/>
    </row>
    <row r="16317" spans="1:1" x14ac:dyDescent="0.25">
      <c r="A16317"/>
    </row>
    <row r="16318" spans="1:1" x14ac:dyDescent="0.25">
      <c r="A16318"/>
    </row>
    <row r="16319" spans="1:1" x14ac:dyDescent="0.25">
      <c r="A16319"/>
    </row>
    <row r="16320" spans="1:1" x14ac:dyDescent="0.25">
      <c r="A16320"/>
    </row>
    <row r="16321" spans="1:1" x14ac:dyDescent="0.25">
      <c r="A16321"/>
    </row>
    <row r="16322" spans="1:1" x14ac:dyDescent="0.25">
      <c r="A16322"/>
    </row>
    <row r="16323" spans="1:1" x14ac:dyDescent="0.25">
      <c r="A16323"/>
    </row>
    <row r="16324" spans="1:1" x14ac:dyDescent="0.25">
      <c r="A16324"/>
    </row>
  </sheetData>
  <autoFilter ref="A3:P540" xr:uid="{00000000-0009-0000-0000-000016000000}"/>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L1407"/>
  <sheetViews>
    <sheetView workbookViewId="0">
      <pane ySplit="3" topLeftCell="A4" activePane="bottomLeft" state="frozen"/>
      <selection pane="bottomLeft"/>
    </sheetView>
  </sheetViews>
  <sheetFormatPr defaultRowHeight="15" x14ac:dyDescent="0.25"/>
  <cols>
    <col min="1" max="2" width="11.7109375" customWidth="1"/>
    <col min="4" max="4" width="10.28515625" bestFit="1" customWidth="1"/>
    <col min="7" max="7" width="6.28515625" bestFit="1" customWidth="1"/>
    <col min="10" max="10" width="6.28515625" style="149" bestFit="1" customWidth="1"/>
    <col min="11" max="11" width="6.28515625" style="149" customWidth="1"/>
    <col min="14" max="14" width="6.28515625" bestFit="1" customWidth="1"/>
    <col min="15" max="15" width="6.28515625" customWidth="1"/>
    <col min="17" max="17" width="10.28515625" bestFit="1" customWidth="1"/>
    <col min="21" max="21" width="31.28515625" bestFit="1" customWidth="1"/>
    <col min="22" max="22" width="5.85546875" bestFit="1" customWidth="1"/>
    <col min="23" max="23" width="28.42578125" bestFit="1" customWidth="1"/>
    <col min="24" max="24" width="12.5703125" customWidth="1"/>
    <col min="25" max="25" width="28.42578125" bestFit="1" customWidth="1"/>
    <col min="26" max="26" width="10.7109375" customWidth="1"/>
    <col min="32" max="32" width="21.7109375" bestFit="1" customWidth="1"/>
  </cols>
  <sheetData>
    <row r="1" spans="1:38" x14ac:dyDescent="0.25">
      <c r="A1" t="s">
        <v>5268</v>
      </c>
      <c r="F1" s="159">
        <f>COUNTA(F4:F57)</f>
        <v>54</v>
      </c>
      <c r="G1" s="149">
        <f>SUM(G4:G57)</f>
        <v>962</v>
      </c>
      <c r="I1" s="159">
        <f>COUNTA(I4:I38)</f>
        <v>35</v>
      </c>
      <c r="J1" s="149">
        <f>SUM(J4:J38)</f>
        <v>962</v>
      </c>
      <c r="K1" s="149">
        <f>SUM(K4:K38)</f>
        <v>900</v>
      </c>
      <c r="M1" s="159">
        <f>COUNTA(M4:M525)</f>
        <v>522</v>
      </c>
      <c r="N1">
        <f>SUM(N4:N525)</f>
        <v>962</v>
      </c>
      <c r="Q1" s="159">
        <f>COUNTA(Q4:Q903)</f>
        <v>900</v>
      </c>
      <c r="U1" s="159">
        <f>COUNTA(U4:U1349)</f>
        <v>1346</v>
      </c>
      <c r="AH1">
        <f>COUNTA(AH4:AH525)</f>
        <v>522</v>
      </c>
      <c r="AJ1">
        <f>COUNTA(AJ4:AJ374)</f>
        <v>371</v>
      </c>
      <c r="AL1">
        <f>COUNTA(AL4:AL253)</f>
        <v>250</v>
      </c>
    </row>
    <row r="2" spans="1:38" x14ac:dyDescent="0.25">
      <c r="A2" t="s">
        <v>2</v>
      </c>
      <c r="C2" t="s">
        <v>5269</v>
      </c>
      <c r="F2" t="s">
        <v>3239</v>
      </c>
      <c r="I2" t="s">
        <v>3239</v>
      </c>
      <c r="K2" s="149" t="s">
        <v>5270</v>
      </c>
      <c r="M2" t="s">
        <v>3239</v>
      </c>
      <c r="O2" t="s">
        <v>5270</v>
      </c>
      <c r="Q2" t="s">
        <v>3239</v>
      </c>
      <c r="U2" t="s">
        <v>3239</v>
      </c>
      <c r="AH2" t="s">
        <v>5271</v>
      </c>
      <c r="AJ2" s="149" t="s">
        <v>5272</v>
      </c>
      <c r="AL2" s="149" t="s">
        <v>5271</v>
      </c>
    </row>
    <row r="3" spans="1:38" x14ac:dyDescent="0.25">
      <c r="C3" s="159">
        <f>COUNTA(C4:C965)</f>
        <v>962</v>
      </c>
      <c r="F3" t="s">
        <v>5273</v>
      </c>
      <c r="G3" t="s">
        <v>5274</v>
      </c>
      <c r="I3" t="s">
        <v>5275</v>
      </c>
      <c r="J3" s="149" t="s">
        <v>5274</v>
      </c>
      <c r="K3" s="149" t="s">
        <v>5276</v>
      </c>
      <c r="M3" t="s">
        <v>5276</v>
      </c>
      <c r="N3" t="s">
        <v>5274</v>
      </c>
      <c r="O3" t="s">
        <v>5275</v>
      </c>
      <c r="Q3" t="s">
        <v>5277</v>
      </c>
      <c r="U3" t="s">
        <v>3244</v>
      </c>
      <c r="AH3" t="s">
        <v>5278</v>
      </c>
      <c r="AJ3" s="313" t="s">
        <v>5279</v>
      </c>
      <c r="AL3" s="149" t="s">
        <v>5280</v>
      </c>
    </row>
    <row r="4" spans="1:38" x14ac:dyDescent="0.25">
      <c r="A4" t="s">
        <v>538</v>
      </c>
      <c r="B4" t="s">
        <v>539</v>
      </c>
      <c r="C4" t="s">
        <v>5281</v>
      </c>
      <c r="D4" t="str">
        <f>B4&amp;"-"&amp;C4</f>
        <v>1F-002158</v>
      </c>
      <c r="F4" t="s">
        <v>538</v>
      </c>
      <c r="G4">
        <f>COUNTIF(A:A,F4)</f>
        <v>222</v>
      </c>
      <c r="I4" t="s">
        <v>539</v>
      </c>
      <c r="J4" s="149">
        <f t="shared" ref="J4:J38" si="0">COUNTIF(B:B,I4)</f>
        <v>222</v>
      </c>
      <c r="K4" s="149">
        <f t="shared" ref="K4:K38" si="1">COUNTIF(R:R,I4)</f>
        <v>222</v>
      </c>
      <c r="M4" t="s">
        <v>5281</v>
      </c>
      <c r="N4">
        <f t="shared" ref="N4:N68" si="2">COUNTIF(C:C,M4)</f>
        <v>2</v>
      </c>
      <c r="O4">
        <f>COUNTIF(S:S,M4)</f>
        <v>2</v>
      </c>
      <c r="Q4" t="s">
        <v>5282</v>
      </c>
      <c r="R4" t="str">
        <f>LEFT(Q4,2)</f>
        <v>1F</v>
      </c>
      <c r="S4" t="str">
        <f>RIGHT(Q4,6)</f>
        <v>002158</v>
      </c>
      <c r="U4" t="s">
        <v>5283</v>
      </c>
      <c r="V4" t="s">
        <v>538</v>
      </c>
      <c r="W4" t="s">
        <v>5284</v>
      </c>
      <c r="X4" t="s">
        <v>4511</v>
      </c>
      <c r="Y4" t="str">
        <f>W4&amp;"-"&amp;X4</f>
        <v>SLF-CAN CURR CGAAP-500205</v>
      </c>
      <c r="Z4">
        <f>COUNTIF('16 reserve bal'!D:D,'16 reserve entries'!Y4)</f>
        <v>1</v>
      </c>
      <c r="AB4" t="s">
        <v>538</v>
      </c>
      <c r="AC4" t="s">
        <v>5281</v>
      </c>
      <c r="AE4" t="s">
        <v>538</v>
      </c>
      <c r="AF4" t="s">
        <v>5284</v>
      </c>
      <c r="AH4" t="s">
        <v>5281</v>
      </c>
      <c r="AJ4" t="s">
        <v>5281</v>
      </c>
      <c r="AL4" t="s">
        <v>4499</v>
      </c>
    </row>
    <row r="5" spans="1:38" x14ac:dyDescent="0.25">
      <c r="A5" t="s">
        <v>538</v>
      </c>
      <c r="B5" t="s">
        <v>539</v>
      </c>
      <c r="C5" t="s">
        <v>5285</v>
      </c>
      <c r="D5" t="str">
        <f t="shared" ref="D5:D68" si="3">B5&amp;"-"&amp;C5</f>
        <v>1F-002159</v>
      </c>
      <c r="F5" t="s">
        <v>564</v>
      </c>
      <c r="G5">
        <f t="shared" ref="G5:G57" si="4">COUNTIF(A:A,F5)</f>
        <v>104</v>
      </c>
      <c r="I5" t="s">
        <v>565</v>
      </c>
      <c r="J5" s="149">
        <f t="shared" si="0"/>
        <v>104</v>
      </c>
      <c r="K5" s="149">
        <f t="shared" si="1"/>
        <v>104</v>
      </c>
      <c r="M5" t="s">
        <v>5285</v>
      </c>
      <c r="N5">
        <f t="shared" si="2"/>
        <v>2</v>
      </c>
      <c r="O5">
        <f t="shared" ref="O5:O68" si="5">COUNTIF(S:S,M5)</f>
        <v>2</v>
      </c>
      <c r="Q5" t="s">
        <v>5286</v>
      </c>
      <c r="R5" t="str">
        <f t="shared" ref="R5:R68" si="6">LEFT(Q5,2)</f>
        <v>1F</v>
      </c>
      <c r="S5" t="str">
        <f t="shared" ref="S5:S68" si="7">RIGHT(Q5,6)</f>
        <v>002159</v>
      </c>
      <c r="U5" t="s">
        <v>5287</v>
      </c>
      <c r="V5" t="s">
        <v>538</v>
      </c>
      <c r="W5" t="s">
        <v>5284</v>
      </c>
      <c r="X5" t="s">
        <v>4513</v>
      </c>
      <c r="Y5" t="str">
        <f t="shared" ref="Y5:Y68" si="8">W5&amp;"-"&amp;X5</f>
        <v>SLF-CAN CURR CGAAP-500206</v>
      </c>
      <c r="Z5">
        <f>COUNTIF('16 reserve bal'!D:D,'16 reserve entries'!Y5)</f>
        <v>1</v>
      </c>
      <c r="AB5" t="s">
        <v>538</v>
      </c>
      <c r="AC5" t="s">
        <v>5285</v>
      </c>
      <c r="AE5" t="s">
        <v>538</v>
      </c>
      <c r="AF5" t="s">
        <v>5288</v>
      </c>
      <c r="AH5" t="s">
        <v>5285</v>
      </c>
      <c r="AJ5" t="s">
        <v>5285</v>
      </c>
      <c r="AL5" t="s">
        <v>4503</v>
      </c>
    </row>
    <row r="6" spans="1:38" x14ac:dyDescent="0.25">
      <c r="A6" t="s">
        <v>538</v>
      </c>
      <c r="B6" t="s">
        <v>539</v>
      </c>
      <c r="C6" t="s">
        <v>3480</v>
      </c>
      <c r="D6" t="str">
        <f t="shared" si="3"/>
        <v>1F-200400</v>
      </c>
      <c r="F6" t="s">
        <v>574</v>
      </c>
      <c r="G6">
        <f t="shared" si="4"/>
        <v>2</v>
      </c>
      <c r="I6" t="s">
        <v>575</v>
      </c>
      <c r="J6" s="149">
        <f t="shared" si="0"/>
        <v>2</v>
      </c>
      <c r="K6" s="149">
        <f t="shared" si="1"/>
        <v>2</v>
      </c>
      <c r="M6" t="s">
        <v>3245</v>
      </c>
      <c r="N6">
        <f t="shared" si="2"/>
        <v>1</v>
      </c>
      <c r="O6">
        <f t="shared" si="5"/>
        <v>1</v>
      </c>
      <c r="Q6" t="s">
        <v>5289</v>
      </c>
      <c r="R6" t="str">
        <f t="shared" si="6"/>
        <v>1F</v>
      </c>
      <c r="S6" t="str">
        <f t="shared" si="7"/>
        <v>200400</v>
      </c>
      <c r="U6" t="s">
        <v>5290</v>
      </c>
      <c r="V6" t="s">
        <v>538</v>
      </c>
      <c r="W6" t="s">
        <v>5288</v>
      </c>
      <c r="X6" t="s">
        <v>5291</v>
      </c>
      <c r="Y6" t="str">
        <f t="shared" si="8"/>
        <v>SLF-US CURR CGAAP-203080</v>
      </c>
      <c r="Z6">
        <f>COUNTIF('16 reserve bal'!D:D,'16 reserve entries'!Y6)</f>
        <v>0</v>
      </c>
      <c r="AB6" t="s">
        <v>538</v>
      </c>
      <c r="AC6" t="s">
        <v>3480</v>
      </c>
      <c r="AE6" t="s">
        <v>538</v>
      </c>
      <c r="AF6" t="s">
        <v>5292</v>
      </c>
      <c r="AH6" t="s">
        <v>3480</v>
      </c>
      <c r="AJ6" t="s">
        <v>3480</v>
      </c>
      <c r="AL6" t="s">
        <v>3251</v>
      </c>
    </row>
    <row r="7" spans="1:38" x14ac:dyDescent="0.25">
      <c r="A7" t="s">
        <v>538</v>
      </c>
      <c r="B7" t="s">
        <v>539</v>
      </c>
      <c r="C7" t="s">
        <v>3483</v>
      </c>
      <c r="D7" t="str">
        <f t="shared" si="3"/>
        <v>1F-200402</v>
      </c>
      <c r="F7" t="s">
        <v>615</v>
      </c>
      <c r="G7">
        <f t="shared" si="4"/>
        <v>32</v>
      </c>
      <c r="I7" t="s">
        <v>616</v>
      </c>
      <c r="J7" s="149">
        <f t="shared" si="0"/>
        <v>32</v>
      </c>
      <c r="K7" s="149">
        <f t="shared" si="1"/>
        <v>32</v>
      </c>
      <c r="M7" t="s">
        <v>3248</v>
      </c>
      <c r="N7">
        <f t="shared" si="2"/>
        <v>1</v>
      </c>
      <c r="O7">
        <f t="shared" si="5"/>
        <v>1</v>
      </c>
      <c r="Q7" t="s">
        <v>5293</v>
      </c>
      <c r="R7" t="str">
        <f t="shared" si="6"/>
        <v>1F</v>
      </c>
      <c r="S7" t="str">
        <f t="shared" si="7"/>
        <v>200402</v>
      </c>
      <c r="U7" t="s">
        <v>5294</v>
      </c>
      <c r="V7" t="s">
        <v>538</v>
      </c>
      <c r="W7" t="s">
        <v>5292</v>
      </c>
      <c r="X7" t="s">
        <v>5295</v>
      </c>
      <c r="Y7" t="str">
        <f t="shared" si="8"/>
        <v>SLF-US TOTL IFRS-569672</v>
      </c>
      <c r="Z7">
        <f>COUNTIF('16 reserve bal'!D:D,'16 reserve entries'!Y7)</f>
        <v>0</v>
      </c>
      <c r="AB7" t="s">
        <v>538</v>
      </c>
      <c r="AC7" t="s">
        <v>3483</v>
      </c>
      <c r="AE7" t="s">
        <v>538</v>
      </c>
      <c r="AF7" t="s">
        <v>5296</v>
      </c>
      <c r="AH7" t="s">
        <v>3483</v>
      </c>
      <c r="AJ7" t="s">
        <v>3483</v>
      </c>
      <c r="AL7" t="s">
        <v>3260</v>
      </c>
    </row>
    <row r="8" spans="1:38" x14ac:dyDescent="0.25">
      <c r="A8" t="s">
        <v>538</v>
      </c>
      <c r="B8" t="s">
        <v>539</v>
      </c>
      <c r="C8" t="s">
        <v>3486</v>
      </c>
      <c r="D8" t="str">
        <f t="shared" si="3"/>
        <v>1F-200403</v>
      </c>
      <c r="F8" t="s">
        <v>618</v>
      </c>
      <c r="G8">
        <f t="shared" si="4"/>
        <v>2</v>
      </c>
      <c r="I8" t="s">
        <v>619</v>
      </c>
      <c r="J8" s="149">
        <f t="shared" si="0"/>
        <v>2</v>
      </c>
      <c r="K8" s="149">
        <f t="shared" si="1"/>
        <v>2</v>
      </c>
      <c r="M8" t="s">
        <v>3251</v>
      </c>
      <c r="N8">
        <f t="shared" si="2"/>
        <v>4</v>
      </c>
      <c r="O8">
        <f t="shared" si="5"/>
        <v>3</v>
      </c>
      <c r="Q8" t="s">
        <v>5297</v>
      </c>
      <c r="R8" t="str">
        <f t="shared" si="6"/>
        <v>1F</v>
      </c>
      <c r="S8" t="str">
        <f t="shared" si="7"/>
        <v>200403</v>
      </c>
      <c r="U8" t="s">
        <v>5298</v>
      </c>
      <c r="V8" t="s">
        <v>538</v>
      </c>
      <c r="W8" t="s">
        <v>5296</v>
      </c>
      <c r="X8" t="s">
        <v>3480</v>
      </c>
      <c r="Y8" t="str">
        <f t="shared" si="8"/>
        <v>TOTL CONSL IFRS CAD-200400</v>
      </c>
      <c r="Z8">
        <f>COUNTIF('16 reserve bal'!D:D,'16 reserve entries'!Y8)</f>
        <v>0</v>
      </c>
      <c r="AB8" t="s">
        <v>538</v>
      </c>
      <c r="AC8" t="s">
        <v>3486</v>
      </c>
      <c r="AE8" t="s">
        <v>538</v>
      </c>
      <c r="AF8" t="s">
        <v>5299</v>
      </c>
      <c r="AH8" t="s">
        <v>3486</v>
      </c>
      <c r="AJ8" t="s">
        <v>3486</v>
      </c>
      <c r="AL8" t="s">
        <v>3483</v>
      </c>
    </row>
    <row r="9" spans="1:38" x14ac:dyDescent="0.25">
      <c r="A9" t="s">
        <v>538</v>
      </c>
      <c r="B9" t="s">
        <v>539</v>
      </c>
      <c r="C9" t="s">
        <v>3492</v>
      </c>
      <c r="D9" t="str">
        <f t="shared" si="3"/>
        <v>1F-200405</v>
      </c>
      <c r="F9" t="s">
        <v>621</v>
      </c>
      <c r="G9">
        <f t="shared" si="4"/>
        <v>11</v>
      </c>
      <c r="I9" t="s">
        <v>622</v>
      </c>
      <c r="J9" s="149">
        <f t="shared" si="0"/>
        <v>11</v>
      </c>
      <c r="K9" s="149">
        <f t="shared" si="1"/>
        <v>11</v>
      </c>
      <c r="M9" t="s">
        <v>3254</v>
      </c>
      <c r="N9">
        <f t="shared" si="2"/>
        <v>1</v>
      </c>
      <c r="O9">
        <f t="shared" si="5"/>
        <v>1</v>
      </c>
      <c r="Q9" t="s">
        <v>5300</v>
      </c>
      <c r="R9" t="str">
        <f t="shared" si="6"/>
        <v>1F</v>
      </c>
      <c r="S9" t="str">
        <f t="shared" si="7"/>
        <v>200405</v>
      </c>
      <c r="U9" t="s">
        <v>5301</v>
      </c>
      <c r="V9" t="s">
        <v>538</v>
      </c>
      <c r="W9" t="s">
        <v>5296</v>
      </c>
      <c r="X9" t="s">
        <v>3483</v>
      </c>
      <c r="Y9" t="str">
        <f t="shared" si="8"/>
        <v>TOTL CONSL IFRS CAD-200402</v>
      </c>
      <c r="Z9">
        <f>COUNTIF('16 reserve bal'!D:D,'16 reserve entries'!Y9)</f>
        <v>0</v>
      </c>
      <c r="AB9" t="s">
        <v>538</v>
      </c>
      <c r="AC9" t="s">
        <v>3492</v>
      </c>
      <c r="AE9" t="s">
        <v>564</v>
      </c>
      <c r="AF9" t="s">
        <v>5288</v>
      </c>
      <c r="AH9" t="s">
        <v>3492</v>
      </c>
      <c r="AJ9" t="s">
        <v>3492</v>
      </c>
      <c r="AL9" t="s">
        <v>3498</v>
      </c>
    </row>
    <row r="10" spans="1:38" x14ac:dyDescent="0.25">
      <c r="A10" t="s">
        <v>538</v>
      </c>
      <c r="B10" t="s">
        <v>539</v>
      </c>
      <c r="C10" t="s">
        <v>3495</v>
      </c>
      <c r="D10" t="str">
        <f t="shared" si="3"/>
        <v>1F-200406</v>
      </c>
      <c r="F10" t="s">
        <v>27</v>
      </c>
      <c r="G10">
        <f t="shared" si="4"/>
        <v>2</v>
      </c>
      <c r="I10" t="s">
        <v>27</v>
      </c>
      <c r="J10" s="149">
        <f t="shared" si="0"/>
        <v>10</v>
      </c>
      <c r="K10" s="149">
        <f t="shared" si="1"/>
        <v>8</v>
      </c>
      <c r="M10" t="s">
        <v>3260</v>
      </c>
      <c r="N10">
        <f t="shared" si="2"/>
        <v>2</v>
      </c>
      <c r="O10">
        <f t="shared" si="5"/>
        <v>1</v>
      </c>
      <c r="Q10" t="s">
        <v>5302</v>
      </c>
      <c r="R10" t="str">
        <f t="shared" si="6"/>
        <v>1F</v>
      </c>
      <c r="S10" t="str">
        <f t="shared" si="7"/>
        <v>200406</v>
      </c>
      <c r="U10" t="s">
        <v>5303</v>
      </c>
      <c r="V10" t="s">
        <v>538</v>
      </c>
      <c r="W10" t="s">
        <v>5296</v>
      </c>
      <c r="X10" t="s">
        <v>3486</v>
      </c>
      <c r="Y10" t="str">
        <f t="shared" si="8"/>
        <v>TOTL CONSL IFRS CAD-200403</v>
      </c>
      <c r="Z10">
        <f>COUNTIF('16 reserve bal'!D:D,'16 reserve entries'!Y10)</f>
        <v>0</v>
      </c>
      <c r="AB10" t="s">
        <v>538</v>
      </c>
      <c r="AC10" t="s">
        <v>3495</v>
      </c>
      <c r="AE10" t="s">
        <v>564</v>
      </c>
      <c r="AF10" t="s">
        <v>5304</v>
      </c>
      <c r="AH10" t="s">
        <v>3495</v>
      </c>
      <c r="AJ10" t="s">
        <v>3495</v>
      </c>
      <c r="AL10" t="s">
        <v>4112</v>
      </c>
    </row>
    <row r="11" spans="1:38" x14ac:dyDescent="0.25">
      <c r="A11" t="s">
        <v>538</v>
      </c>
      <c r="B11" t="s">
        <v>539</v>
      </c>
      <c r="C11" t="s">
        <v>3498</v>
      </c>
      <c r="D11" t="str">
        <f t="shared" si="3"/>
        <v>1F-200407</v>
      </c>
      <c r="F11" t="s">
        <v>682</v>
      </c>
      <c r="G11">
        <f t="shared" si="4"/>
        <v>8</v>
      </c>
      <c r="I11" t="s">
        <v>32</v>
      </c>
      <c r="J11" s="149">
        <f t="shared" si="0"/>
        <v>42</v>
      </c>
      <c r="K11" s="149">
        <f t="shared" si="1"/>
        <v>39</v>
      </c>
      <c r="M11" t="s">
        <v>3266</v>
      </c>
      <c r="N11">
        <f t="shared" si="2"/>
        <v>3</v>
      </c>
      <c r="O11">
        <f t="shared" si="5"/>
        <v>2</v>
      </c>
      <c r="Q11" t="s">
        <v>5305</v>
      </c>
      <c r="R11" t="str">
        <f t="shared" si="6"/>
        <v>1F</v>
      </c>
      <c r="S11" t="str">
        <f t="shared" si="7"/>
        <v>200407</v>
      </c>
      <c r="U11" t="s">
        <v>5306</v>
      </c>
      <c r="V11" t="s">
        <v>538</v>
      </c>
      <c r="W11" t="s">
        <v>5296</v>
      </c>
      <c r="X11" t="s">
        <v>3492</v>
      </c>
      <c r="Y11" t="str">
        <f t="shared" si="8"/>
        <v>TOTL CONSL IFRS CAD-200405</v>
      </c>
      <c r="Z11">
        <f>COUNTIF('16 reserve bal'!D:D,'16 reserve entries'!Y11)</f>
        <v>0</v>
      </c>
      <c r="AB11" t="s">
        <v>538</v>
      </c>
      <c r="AC11" t="s">
        <v>3498</v>
      </c>
      <c r="AE11" t="s">
        <v>564</v>
      </c>
      <c r="AF11" t="s">
        <v>5307</v>
      </c>
      <c r="AH11" t="s">
        <v>3498</v>
      </c>
      <c r="AJ11" t="s">
        <v>3498</v>
      </c>
      <c r="AL11" t="s">
        <v>4114</v>
      </c>
    </row>
    <row r="12" spans="1:38" x14ac:dyDescent="0.25">
      <c r="A12" t="s">
        <v>538</v>
      </c>
      <c r="B12" t="s">
        <v>539</v>
      </c>
      <c r="C12" t="s">
        <v>3501</v>
      </c>
      <c r="D12" t="str">
        <f t="shared" si="3"/>
        <v>1F-200411</v>
      </c>
      <c r="F12" t="s">
        <v>32</v>
      </c>
      <c r="G12">
        <f t="shared" si="4"/>
        <v>39</v>
      </c>
      <c r="I12" t="s">
        <v>222</v>
      </c>
      <c r="J12" s="149">
        <f t="shared" si="0"/>
        <v>6</v>
      </c>
      <c r="K12" s="149">
        <f t="shared" si="1"/>
        <v>3</v>
      </c>
      <c r="M12" t="s">
        <v>3269</v>
      </c>
      <c r="N12">
        <f t="shared" si="2"/>
        <v>3</v>
      </c>
      <c r="O12">
        <f t="shared" si="5"/>
        <v>2</v>
      </c>
      <c r="Q12" t="s">
        <v>5308</v>
      </c>
      <c r="R12" t="str">
        <f t="shared" si="6"/>
        <v>1F</v>
      </c>
      <c r="S12" t="str">
        <f t="shared" si="7"/>
        <v>200411</v>
      </c>
      <c r="U12" t="s">
        <v>5309</v>
      </c>
      <c r="V12" t="s">
        <v>538</v>
      </c>
      <c r="W12" t="s">
        <v>5296</v>
      </c>
      <c r="X12" t="s">
        <v>3495</v>
      </c>
      <c r="Y12" t="str">
        <f t="shared" si="8"/>
        <v>TOTL CONSL IFRS CAD-200406</v>
      </c>
      <c r="Z12">
        <f>COUNTIF('16 reserve bal'!D:D,'16 reserve entries'!Y12)</f>
        <v>0</v>
      </c>
      <c r="AB12" t="s">
        <v>538</v>
      </c>
      <c r="AC12" t="s">
        <v>3501</v>
      </c>
      <c r="AE12" t="s">
        <v>574</v>
      </c>
      <c r="AF12" t="s">
        <v>5310</v>
      </c>
      <c r="AH12" t="s">
        <v>3501</v>
      </c>
      <c r="AJ12" t="s">
        <v>3501</v>
      </c>
      <c r="AL12" t="s">
        <v>4118</v>
      </c>
    </row>
    <row r="13" spans="1:38" x14ac:dyDescent="0.25">
      <c r="A13" t="s">
        <v>538</v>
      </c>
      <c r="B13" t="s">
        <v>539</v>
      </c>
      <c r="C13" t="s">
        <v>3504</v>
      </c>
      <c r="D13" t="str">
        <f t="shared" si="3"/>
        <v>1F-200415</v>
      </c>
      <c r="F13" t="s">
        <v>704</v>
      </c>
      <c r="G13">
        <f t="shared" si="4"/>
        <v>3</v>
      </c>
      <c r="I13" t="s">
        <v>40</v>
      </c>
      <c r="J13" s="149">
        <f t="shared" si="0"/>
        <v>2</v>
      </c>
      <c r="K13" s="149">
        <f t="shared" si="1"/>
        <v>2</v>
      </c>
      <c r="M13" t="s">
        <v>3271</v>
      </c>
      <c r="N13">
        <f t="shared" si="2"/>
        <v>1</v>
      </c>
      <c r="O13">
        <f t="shared" si="5"/>
        <v>1</v>
      </c>
      <c r="Q13" t="s">
        <v>5311</v>
      </c>
      <c r="R13" t="str">
        <f t="shared" si="6"/>
        <v>1F</v>
      </c>
      <c r="S13" t="str">
        <f t="shared" si="7"/>
        <v>200415</v>
      </c>
      <c r="U13" t="s">
        <v>5312</v>
      </c>
      <c r="V13" t="s">
        <v>538</v>
      </c>
      <c r="W13" t="s">
        <v>5296</v>
      </c>
      <c r="X13" t="s">
        <v>3498</v>
      </c>
      <c r="Y13" t="str">
        <f t="shared" si="8"/>
        <v>TOTL CONSL IFRS CAD-200407</v>
      </c>
      <c r="Z13">
        <f>COUNTIF('16 reserve bal'!D:D,'16 reserve entries'!Y13)</f>
        <v>0</v>
      </c>
      <c r="AB13" t="s">
        <v>538</v>
      </c>
      <c r="AC13" t="s">
        <v>3504</v>
      </c>
      <c r="AE13" t="s">
        <v>615</v>
      </c>
      <c r="AF13" t="s">
        <v>5284</v>
      </c>
      <c r="AH13" t="s">
        <v>3504</v>
      </c>
      <c r="AJ13" t="s">
        <v>3504</v>
      </c>
      <c r="AL13" t="s">
        <v>4120</v>
      </c>
    </row>
    <row r="14" spans="1:38" x14ac:dyDescent="0.25">
      <c r="A14" t="s">
        <v>538</v>
      </c>
      <c r="B14" t="s">
        <v>539</v>
      </c>
      <c r="C14" t="s">
        <v>3510</v>
      </c>
      <c r="D14" t="str">
        <f t="shared" si="3"/>
        <v>1F-200417</v>
      </c>
      <c r="F14" t="s">
        <v>222</v>
      </c>
      <c r="G14">
        <f t="shared" si="4"/>
        <v>3</v>
      </c>
      <c r="I14" t="s">
        <v>993</v>
      </c>
      <c r="J14" s="149">
        <f t="shared" si="0"/>
        <v>142</v>
      </c>
      <c r="K14" s="149">
        <f t="shared" si="1"/>
        <v>142</v>
      </c>
      <c r="M14" t="s">
        <v>3285</v>
      </c>
      <c r="N14">
        <f t="shared" si="2"/>
        <v>1</v>
      </c>
      <c r="O14">
        <f t="shared" si="5"/>
        <v>1</v>
      </c>
      <c r="Q14" t="s">
        <v>5313</v>
      </c>
      <c r="R14" t="str">
        <f t="shared" si="6"/>
        <v>1F</v>
      </c>
      <c r="S14" t="str">
        <f t="shared" si="7"/>
        <v>200417</v>
      </c>
      <c r="U14" t="s">
        <v>5314</v>
      </c>
      <c r="V14" t="s">
        <v>538</v>
      </c>
      <c r="W14" t="s">
        <v>5296</v>
      </c>
      <c r="X14" t="s">
        <v>3501</v>
      </c>
      <c r="Y14" t="str">
        <f t="shared" si="8"/>
        <v>TOTL CONSL IFRS CAD-200411</v>
      </c>
      <c r="Z14">
        <f>COUNTIF('16 reserve bal'!D:D,'16 reserve entries'!Y14)</f>
        <v>0</v>
      </c>
      <c r="AB14" t="s">
        <v>538</v>
      </c>
      <c r="AC14" t="s">
        <v>3510</v>
      </c>
      <c r="AE14" t="s">
        <v>615</v>
      </c>
      <c r="AF14" t="s">
        <v>5315</v>
      </c>
      <c r="AH14" t="s">
        <v>3510</v>
      </c>
      <c r="AJ14" t="s">
        <v>3510</v>
      </c>
      <c r="AL14" t="s">
        <v>4122</v>
      </c>
    </row>
    <row r="15" spans="1:38" x14ac:dyDescent="0.25">
      <c r="A15" t="s">
        <v>538</v>
      </c>
      <c r="B15" t="s">
        <v>539</v>
      </c>
      <c r="C15" t="s">
        <v>3513</v>
      </c>
      <c r="D15" t="str">
        <f t="shared" si="3"/>
        <v>1F-200418</v>
      </c>
      <c r="F15" t="s">
        <v>731</v>
      </c>
      <c r="G15">
        <f t="shared" si="4"/>
        <v>3</v>
      </c>
      <c r="I15" t="s">
        <v>56</v>
      </c>
      <c r="J15" s="149">
        <f t="shared" si="0"/>
        <v>1</v>
      </c>
      <c r="K15" s="149">
        <f t="shared" si="1"/>
        <v>1</v>
      </c>
      <c r="M15" t="s">
        <v>3290</v>
      </c>
      <c r="N15">
        <f t="shared" si="2"/>
        <v>1</v>
      </c>
      <c r="O15">
        <f t="shared" si="5"/>
        <v>1</v>
      </c>
      <c r="Q15" t="s">
        <v>5316</v>
      </c>
      <c r="R15" t="str">
        <f t="shared" si="6"/>
        <v>1F</v>
      </c>
      <c r="S15" t="str">
        <f t="shared" si="7"/>
        <v>200418</v>
      </c>
      <c r="U15" t="s">
        <v>5317</v>
      </c>
      <c r="V15" t="s">
        <v>538</v>
      </c>
      <c r="W15" t="s">
        <v>5296</v>
      </c>
      <c r="X15" t="s">
        <v>3504</v>
      </c>
      <c r="Y15" t="str">
        <f t="shared" si="8"/>
        <v>TOTL CONSL IFRS CAD-200415</v>
      </c>
      <c r="Z15">
        <f>COUNTIF('16 reserve bal'!D:D,'16 reserve entries'!Y15)</f>
        <v>0</v>
      </c>
      <c r="AB15" t="s">
        <v>538</v>
      </c>
      <c r="AC15" t="s">
        <v>3513</v>
      </c>
      <c r="AE15" t="s">
        <v>618</v>
      </c>
      <c r="AF15" t="s">
        <v>5284</v>
      </c>
      <c r="AH15" t="s">
        <v>3513</v>
      </c>
      <c r="AJ15" t="s">
        <v>3513</v>
      </c>
      <c r="AL15" t="s">
        <v>4124</v>
      </c>
    </row>
    <row r="16" spans="1:38" x14ac:dyDescent="0.25">
      <c r="A16" t="s">
        <v>538</v>
      </c>
      <c r="B16" t="s">
        <v>539</v>
      </c>
      <c r="C16" t="s">
        <v>3516</v>
      </c>
      <c r="D16" t="str">
        <f t="shared" si="3"/>
        <v>1F-200419</v>
      </c>
      <c r="F16" t="s">
        <v>40</v>
      </c>
      <c r="G16">
        <f t="shared" si="4"/>
        <v>2</v>
      </c>
      <c r="I16" t="s">
        <v>1140</v>
      </c>
      <c r="J16" s="149">
        <f t="shared" si="0"/>
        <v>19</v>
      </c>
      <c r="K16" s="149">
        <f t="shared" si="1"/>
        <v>19</v>
      </c>
      <c r="M16" t="s">
        <v>3296</v>
      </c>
      <c r="N16">
        <f t="shared" si="2"/>
        <v>1</v>
      </c>
      <c r="O16">
        <f t="shared" si="5"/>
        <v>1</v>
      </c>
      <c r="Q16" t="s">
        <v>5318</v>
      </c>
      <c r="R16" t="str">
        <f t="shared" si="6"/>
        <v>1F</v>
      </c>
      <c r="S16" t="str">
        <f t="shared" si="7"/>
        <v>200419</v>
      </c>
      <c r="U16" t="s">
        <v>5319</v>
      </c>
      <c r="V16" t="s">
        <v>538</v>
      </c>
      <c r="W16" t="s">
        <v>5296</v>
      </c>
      <c r="X16" t="s">
        <v>3510</v>
      </c>
      <c r="Y16" t="str">
        <f t="shared" si="8"/>
        <v>TOTL CONSL IFRS CAD-200417</v>
      </c>
      <c r="Z16">
        <f>COUNTIF('16 reserve bal'!D:D,'16 reserve entries'!Y16)</f>
        <v>0</v>
      </c>
      <c r="AB16" t="s">
        <v>538</v>
      </c>
      <c r="AC16" t="s">
        <v>3516</v>
      </c>
      <c r="AE16" t="s">
        <v>618</v>
      </c>
      <c r="AF16" t="s">
        <v>5315</v>
      </c>
      <c r="AH16" t="s">
        <v>3516</v>
      </c>
      <c r="AJ16" t="s">
        <v>3516</v>
      </c>
      <c r="AL16" t="s">
        <v>4126</v>
      </c>
    </row>
    <row r="17" spans="1:38" x14ac:dyDescent="0.25">
      <c r="A17" t="s">
        <v>538</v>
      </c>
      <c r="B17" t="s">
        <v>539</v>
      </c>
      <c r="C17" t="s">
        <v>3519</v>
      </c>
      <c r="D17" t="str">
        <f t="shared" si="3"/>
        <v>1F-200420</v>
      </c>
      <c r="F17" t="s">
        <v>993</v>
      </c>
      <c r="G17">
        <f t="shared" si="4"/>
        <v>142</v>
      </c>
      <c r="I17" t="s">
        <v>67</v>
      </c>
      <c r="J17" s="149">
        <f t="shared" si="0"/>
        <v>8</v>
      </c>
      <c r="K17" s="149">
        <f t="shared" si="1"/>
        <v>5</v>
      </c>
      <c r="M17" t="s">
        <v>3299</v>
      </c>
      <c r="N17">
        <f t="shared" si="2"/>
        <v>1</v>
      </c>
      <c r="O17">
        <f t="shared" si="5"/>
        <v>1</v>
      </c>
      <c r="Q17" t="s">
        <v>5320</v>
      </c>
      <c r="R17" t="str">
        <f t="shared" si="6"/>
        <v>1F</v>
      </c>
      <c r="S17" t="str">
        <f t="shared" si="7"/>
        <v>200420</v>
      </c>
      <c r="U17" t="s">
        <v>5321</v>
      </c>
      <c r="V17" t="s">
        <v>538</v>
      </c>
      <c r="W17" t="s">
        <v>5296</v>
      </c>
      <c r="X17" t="s">
        <v>3513</v>
      </c>
      <c r="Y17" t="str">
        <f t="shared" si="8"/>
        <v>TOTL CONSL IFRS CAD-200418</v>
      </c>
      <c r="Z17">
        <f>COUNTIF('16 reserve bal'!D:D,'16 reserve entries'!Y17)</f>
        <v>0</v>
      </c>
      <c r="AB17" t="s">
        <v>538</v>
      </c>
      <c r="AC17" t="s">
        <v>3519</v>
      </c>
      <c r="AE17" t="s">
        <v>621</v>
      </c>
      <c r="AF17" t="s">
        <v>5284</v>
      </c>
      <c r="AH17" t="s">
        <v>3519</v>
      </c>
      <c r="AJ17" t="s">
        <v>3519</v>
      </c>
      <c r="AL17" t="s">
        <v>4128</v>
      </c>
    </row>
    <row r="18" spans="1:38" x14ac:dyDescent="0.25">
      <c r="A18" t="s">
        <v>538</v>
      </c>
      <c r="B18" t="s">
        <v>539</v>
      </c>
      <c r="C18" t="s">
        <v>3521</v>
      </c>
      <c r="D18" t="str">
        <f t="shared" si="3"/>
        <v>1F-200422</v>
      </c>
      <c r="F18" t="s">
        <v>1121</v>
      </c>
      <c r="G18">
        <f t="shared" si="4"/>
        <v>1</v>
      </c>
      <c r="I18" t="s">
        <v>164</v>
      </c>
      <c r="J18" s="149">
        <f t="shared" si="0"/>
        <v>208</v>
      </c>
      <c r="K18" s="149">
        <f t="shared" si="1"/>
        <v>202</v>
      </c>
      <c r="M18" t="s">
        <v>3302</v>
      </c>
      <c r="N18">
        <f t="shared" si="2"/>
        <v>1</v>
      </c>
      <c r="O18">
        <f t="shared" si="5"/>
        <v>1</v>
      </c>
      <c r="Q18" t="s">
        <v>5322</v>
      </c>
      <c r="R18" t="str">
        <f t="shared" si="6"/>
        <v>1F</v>
      </c>
      <c r="S18" t="str">
        <f t="shared" si="7"/>
        <v>200422</v>
      </c>
      <c r="U18" t="s">
        <v>5323</v>
      </c>
      <c r="V18" t="s">
        <v>538</v>
      </c>
      <c r="W18" t="s">
        <v>5296</v>
      </c>
      <c r="X18" t="s">
        <v>3516</v>
      </c>
      <c r="Y18" t="str">
        <f t="shared" si="8"/>
        <v>TOTL CONSL IFRS CAD-200419</v>
      </c>
      <c r="Z18">
        <f>COUNTIF('16 reserve bal'!D:D,'16 reserve entries'!Y18)</f>
        <v>0</v>
      </c>
      <c r="AB18" t="s">
        <v>538</v>
      </c>
      <c r="AC18" t="s">
        <v>3521</v>
      </c>
      <c r="AE18" t="s">
        <v>621</v>
      </c>
      <c r="AF18" t="s">
        <v>5315</v>
      </c>
      <c r="AH18" t="s">
        <v>3521</v>
      </c>
      <c r="AJ18" t="s">
        <v>3521</v>
      </c>
      <c r="AL18" t="s">
        <v>4130</v>
      </c>
    </row>
    <row r="19" spans="1:38" x14ac:dyDescent="0.25">
      <c r="A19" t="s">
        <v>538</v>
      </c>
      <c r="B19" t="s">
        <v>539</v>
      </c>
      <c r="C19" t="s">
        <v>3524</v>
      </c>
      <c r="D19" t="str">
        <f t="shared" si="3"/>
        <v>1F-200423</v>
      </c>
      <c r="F19" t="s">
        <v>1139</v>
      </c>
      <c r="G19">
        <f t="shared" si="4"/>
        <v>19</v>
      </c>
      <c r="I19" t="s">
        <v>205</v>
      </c>
      <c r="J19" s="149">
        <f t="shared" si="0"/>
        <v>45</v>
      </c>
      <c r="K19" s="149">
        <f t="shared" si="1"/>
        <v>32</v>
      </c>
      <c r="M19" t="s">
        <v>3305</v>
      </c>
      <c r="N19">
        <f t="shared" si="2"/>
        <v>2</v>
      </c>
      <c r="O19">
        <f t="shared" si="5"/>
        <v>2</v>
      </c>
      <c r="Q19" t="s">
        <v>5324</v>
      </c>
      <c r="R19" t="str">
        <f t="shared" si="6"/>
        <v>1F</v>
      </c>
      <c r="S19" t="str">
        <f t="shared" si="7"/>
        <v>200423</v>
      </c>
      <c r="U19" t="s">
        <v>5325</v>
      </c>
      <c r="V19" t="s">
        <v>538</v>
      </c>
      <c r="W19" t="s">
        <v>5296</v>
      </c>
      <c r="X19" t="s">
        <v>3519</v>
      </c>
      <c r="Y19" t="str">
        <f t="shared" si="8"/>
        <v>TOTL CONSL IFRS CAD-200420</v>
      </c>
      <c r="Z19">
        <f>COUNTIF('16 reserve bal'!D:D,'16 reserve entries'!Y19)</f>
        <v>0</v>
      </c>
      <c r="AB19" t="s">
        <v>538</v>
      </c>
      <c r="AC19" t="s">
        <v>3524</v>
      </c>
      <c r="AE19" t="s">
        <v>27</v>
      </c>
      <c r="AF19" t="s">
        <v>5288</v>
      </c>
      <c r="AH19" t="s">
        <v>3524</v>
      </c>
      <c r="AJ19" t="s">
        <v>3524</v>
      </c>
      <c r="AL19" t="s">
        <v>4132</v>
      </c>
    </row>
    <row r="20" spans="1:38" x14ac:dyDescent="0.25">
      <c r="A20" t="s">
        <v>538</v>
      </c>
      <c r="B20" t="s">
        <v>539</v>
      </c>
      <c r="C20" t="s">
        <v>3526</v>
      </c>
      <c r="D20" t="str">
        <f t="shared" si="3"/>
        <v>1F-200425</v>
      </c>
      <c r="F20" t="s">
        <v>67</v>
      </c>
      <c r="G20">
        <f t="shared" si="4"/>
        <v>3</v>
      </c>
      <c r="I20" t="s">
        <v>208</v>
      </c>
      <c r="J20" s="149">
        <f t="shared" si="0"/>
        <v>4</v>
      </c>
      <c r="K20" s="149">
        <f t="shared" si="1"/>
        <v>2</v>
      </c>
      <c r="M20" t="s">
        <v>3308</v>
      </c>
      <c r="N20">
        <f t="shared" si="2"/>
        <v>2</v>
      </c>
      <c r="O20">
        <f t="shared" si="5"/>
        <v>1</v>
      </c>
      <c r="Q20" t="s">
        <v>5326</v>
      </c>
      <c r="R20" t="str">
        <f t="shared" si="6"/>
        <v>1F</v>
      </c>
      <c r="S20" t="str">
        <f t="shared" si="7"/>
        <v>200425</v>
      </c>
      <c r="U20" t="s">
        <v>5327</v>
      </c>
      <c r="V20" t="s">
        <v>538</v>
      </c>
      <c r="W20" t="s">
        <v>5296</v>
      </c>
      <c r="X20" t="s">
        <v>3521</v>
      </c>
      <c r="Y20" t="str">
        <f t="shared" si="8"/>
        <v>TOTL CONSL IFRS CAD-200422</v>
      </c>
      <c r="Z20">
        <f>COUNTIF('16 reserve bal'!D:D,'16 reserve entries'!Y20)</f>
        <v>0</v>
      </c>
      <c r="AB20" t="s">
        <v>538</v>
      </c>
      <c r="AC20" t="s">
        <v>3526</v>
      </c>
      <c r="AE20" t="s">
        <v>682</v>
      </c>
      <c r="AF20" t="s">
        <v>5288</v>
      </c>
      <c r="AH20" t="s">
        <v>3526</v>
      </c>
      <c r="AJ20" t="s">
        <v>3526</v>
      </c>
      <c r="AL20" t="s">
        <v>4136</v>
      </c>
    </row>
    <row r="21" spans="1:38" x14ac:dyDescent="0.25">
      <c r="A21" t="s">
        <v>538</v>
      </c>
      <c r="B21" t="s">
        <v>539</v>
      </c>
      <c r="C21" t="s">
        <v>3529</v>
      </c>
      <c r="D21" t="str">
        <f t="shared" si="3"/>
        <v>1F-200426</v>
      </c>
      <c r="F21" t="s">
        <v>1178</v>
      </c>
      <c r="G21">
        <f t="shared" si="4"/>
        <v>5</v>
      </c>
      <c r="I21" t="s">
        <v>212</v>
      </c>
      <c r="J21" s="149">
        <f t="shared" si="0"/>
        <v>1</v>
      </c>
      <c r="K21" s="149">
        <f t="shared" si="1"/>
        <v>1</v>
      </c>
      <c r="M21" t="s">
        <v>3311</v>
      </c>
      <c r="N21">
        <f t="shared" si="2"/>
        <v>1</v>
      </c>
      <c r="O21">
        <f t="shared" si="5"/>
        <v>1</v>
      </c>
      <c r="Q21" t="s">
        <v>5328</v>
      </c>
      <c r="R21" t="str">
        <f t="shared" si="6"/>
        <v>1F</v>
      </c>
      <c r="S21" t="str">
        <f t="shared" si="7"/>
        <v>200426</v>
      </c>
      <c r="U21" t="s">
        <v>5329</v>
      </c>
      <c r="V21" t="s">
        <v>538</v>
      </c>
      <c r="W21" t="s">
        <v>5296</v>
      </c>
      <c r="X21" t="s">
        <v>3524</v>
      </c>
      <c r="Y21" t="str">
        <f t="shared" si="8"/>
        <v>TOTL CONSL IFRS CAD-200423</v>
      </c>
      <c r="Z21">
        <f>COUNTIF('16 reserve bal'!D:D,'16 reserve entries'!Y21)</f>
        <v>0</v>
      </c>
      <c r="AB21" t="s">
        <v>538</v>
      </c>
      <c r="AC21" t="s">
        <v>3529</v>
      </c>
      <c r="AE21" t="s">
        <v>682</v>
      </c>
      <c r="AF21" t="s">
        <v>5304</v>
      </c>
      <c r="AH21" t="s">
        <v>3529</v>
      </c>
      <c r="AJ21" t="s">
        <v>3529</v>
      </c>
      <c r="AL21" t="s">
        <v>4139</v>
      </c>
    </row>
    <row r="22" spans="1:38" x14ac:dyDescent="0.25">
      <c r="A22" t="s">
        <v>538</v>
      </c>
      <c r="B22" t="s">
        <v>539</v>
      </c>
      <c r="C22" t="s">
        <v>3532</v>
      </c>
      <c r="D22" t="str">
        <f t="shared" si="3"/>
        <v>1F-200427</v>
      </c>
      <c r="F22" t="s">
        <v>164</v>
      </c>
      <c r="G22">
        <f t="shared" si="4"/>
        <v>6</v>
      </c>
      <c r="I22" t="s">
        <v>73</v>
      </c>
      <c r="J22" s="149">
        <f t="shared" si="0"/>
        <v>4</v>
      </c>
      <c r="K22" s="149">
        <f t="shared" si="1"/>
        <v>3</v>
      </c>
      <c r="M22" t="s">
        <v>3314</v>
      </c>
      <c r="N22">
        <f t="shared" si="2"/>
        <v>2</v>
      </c>
      <c r="O22">
        <f t="shared" si="5"/>
        <v>1</v>
      </c>
      <c r="Q22" t="s">
        <v>5330</v>
      </c>
      <c r="R22" t="str">
        <f t="shared" si="6"/>
        <v>1F</v>
      </c>
      <c r="S22" t="str">
        <f t="shared" si="7"/>
        <v>200427</v>
      </c>
      <c r="U22" t="s">
        <v>5331</v>
      </c>
      <c r="V22" t="s">
        <v>538</v>
      </c>
      <c r="W22" t="s">
        <v>5296</v>
      </c>
      <c r="X22" t="s">
        <v>3526</v>
      </c>
      <c r="Y22" t="str">
        <f t="shared" si="8"/>
        <v>TOTL CONSL IFRS CAD-200425</v>
      </c>
      <c r="Z22">
        <f>COUNTIF('16 reserve bal'!D:D,'16 reserve entries'!Y22)</f>
        <v>0</v>
      </c>
      <c r="AB22" t="s">
        <v>538</v>
      </c>
      <c r="AC22" t="s">
        <v>3532</v>
      </c>
      <c r="AE22" t="s">
        <v>682</v>
      </c>
      <c r="AF22" t="s">
        <v>5332</v>
      </c>
      <c r="AH22" t="s">
        <v>3532</v>
      </c>
      <c r="AJ22" t="s">
        <v>3532</v>
      </c>
      <c r="AL22" t="s">
        <v>4141</v>
      </c>
    </row>
    <row r="23" spans="1:38" x14ac:dyDescent="0.25">
      <c r="A23" t="s">
        <v>538</v>
      </c>
      <c r="B23" t="s">
        <v>539</v>
      </c>
      <c r="C23" t="s">
        <v>3535</v>
      </c>
      <c r="D23" t="str">
        <f t="shared" si="3"/>
        <v>1F-200428</v>
      </c>
      <c r="F23" t="s">
        <v>1187</v>
      </c>
      <c r="G23">
        <f t="shared" si="4"/>
        <v>202</v>
      </c>
      <c r="I23" t="s">
        <v>1346</v>
      </c>
      <c r="J23" s="149">
        <f t="shared" si="0"/>
        <v>1</v>
      </c>
      <c r="K23" s="149">
        <f t="shared" si="1"/>
        <v>1</v>
      </c>
      <c r="M23" t="s">
        <v>3317</v>
      </c>
      <c r="N23">
        <f t="shared" si="2"/>
        <v>1</v>
      </c>
      <c r="O23">
        <f t="shared" si="5"/>
        <v>1</v>
      </c>
      <c r="Q23" t="s">
        <v>5333</v>
      </c>
      <c r="R23" t="str">
        <f t="shared" si="6"/>
        <v>1F</v>
      </c>
      <c r="S23" t="str">
        <f t="shared" si="7"/>
        <v>200428</v>
      </c>
      <c r="U23" t="s">
        <v>5334</v>
      </c>
      <c r="V23" t="s">
        <v>538</v>
      </c>
      <c r="W23" t="s">
        <v>5296</v>
      </c>
      <c r="X23" t="s">
        <v>3529</v>
      </c>
      <c r="Y23" t="str">
        <f t="shared" si="8"/>
        <v>TOTL CONSL IFRS CAD-200426</v>
      </c>
      <c r="Z23">
        <f>COUNTIF('16 reserve bal'!D:D,'16 reserve entries'!Y23)</f>
        <v>0</v>
      </c>
      <c r="AB23" t="s">
        <v>538</v>
      </c>
      <c r="AC23" t="s">
        <v>3535</v>
      </c>
      <c r="AE23" t="s">
        <v>32</v>
      </c>
      <c r="AF23" t="s">
        <v>5284</v>
      </c>
      <c r="AH23" t="s">
        <v>3535</v>
      </c>
      <c r="AJ23" t="s">
        <v>3535</v>
      </c>
      <c r="AL23" t="s">
        <v>4144</v>
      </c>
    </row>
    <row r="24" spans="1:38" x14ac:dyDescent="0.25">
      <c r="A24" t="s">
        <v>538</v>
      </c>
      <c r="B24" t="s">
        <v>539</v>
      </c>
      <c r="C24" t="s">
        <v>3538</v>
      </c>
      <c r="D24" t="str">
        <f t="shared" si="3"/>
        <v>1F-200429</v>
      </c>
      <c r="F24" t="s">
        <v>205</v>
      </c>
      <c r="G24">
        <f t="shared" si="4"/>
        <v>13</v>
      </c>
      <c r="I24" t="s">
        <v>76</v>
      </c>
      <c r="J24" s="149">
        <f t="shared" si="0"/>
        <v>2</v>
      </c>
      <c r="K24" s="149">
        <f t="shared" si="1"/>
        <v>1</v>
      </c>
      <c r="M24" t="s">
        <v>3320</v>
      </c>
      <c r="N24">
        <f t="shared" si="2"/>
        <v>2</v>
      </c>
      <c r="O24">
        <f t="shared" si="5"/>
        <v>1</v>
      </c>
      <c r="Q24" t="s">
        <v>5335</v>
      </c>
      <c r="R24" t="str">
        <f t="shared" si="6"/>
        <v>1F</v>
      </c>
      <c r="S24" t="str">
        <f t="shared" si="7"/>
        <v>200429</v>
      </c>
      <c r="U24" t="s">
        <v>5336</v>
      </c>
      <c r="V24" t="s">
        <v>538</v>
      </c>
      <c r="W24" t="s">
        <v>5296</v>
      </c>
      <c r="X24" t="s">
        <v>3532</v>
      </c>
      <c r="Y24" t="str">
        <f t="shared" si="8"/>
        <v>TOTL CONSL IFRS CAD-200427</v>
      </c>
      <c r="Z24">
        <f>COUNTIF('16 reserve bal'!D:D,'16 reserve entries'!Y24)</f>
        <v>0</v>
      </c>
      <c r="AB24" t="s">
        <v>538</v>
      </c>
      <c r="AC24" t="s">
        <v>3538</v>
      </c>
      <c r="AE24" t="s">
        <v>32</v>
      </c>
      <c r="AF24" t="s">
        <v>5337</v>
      </c>
      <c r="AH24" t="s">
        <v>3538</v>
      </c>
      <c r="AJ24" t="s">
        <v>3538</v>
      </c>
      <c r="AL24" t="s">
        <v>5338</v>
      </c>
    </row>
    <row r="25" spans="1:38" x14ac:dyDescent="0.25">
      <c r="A25" t="s">
        <v>538</v>
      </c>
      <c r="B25" t="s">
        <v>539</v>
      </c>
      <c r="C25" t="s">
        <v>3541</v>
      </c>
      <c r="D25" t="str">
        <f t="shared" si="3"/>
        <v>1F-200442</v>
      </c>
      <c r="F25" t="s">
        <v>1296</v>
      </c>
      <c r="G25">
        <f t="shared" si="4"/>
        <v>32</v>
      </c>
      <c r="I25" t="s">
        <v>80</v>
      </c>
      <c r="J25" s="149">
        <f t="shared" si="0"/>
        <v>2</v>
      </c>
      <c r="K25" s="149">
        <f t="shared" si="1"/>
        <v>1</v>
      </c>
      <c r="M25" t="s">
        <v>3323</v>
      </c>
      <c r="N25">
        <f t="shared" si="2"/>
        <v>3</v>
      </c>
      <c r="O25">
        <f t="shared" si="5"/>
        <v>2</v>
      </c>
      <c r="Q25" t="s">
        <v>5339</v>
      </c>
      <c r="R25" t="str">
        <f t="shared" si="6"/>
        <v>1F</v>
      </c>
      <c r="S25" t="str">
        <f t="shared" si="7"/>
        <v>200442</v>
      </c>
      <c r="U25" t="s">
        <v>5340</v>
      </c>
      <c r="V25" t="s">
        <v>538</v>
      </c>
      <c r="W25" t="s">
        <v>5296</v>
      </c>
      <c r="X25" t="s">
        <v>3535</v>
      </c>
      <c r="Y25" t="str">
        <f t="shared" si="8"/>
        <v>TOTL CONSL IFRS CAD-200428</v>
      </c>
      <c r="Z25">
        <f>COUNTIF('16 reserve bal'!D:D,'16 reserve entries'!Y25)</f>
        <v>0</v>
      </c>
      <c r="AB25" t="s">
        <v>538</v>
      </c>
      <c r="AC25" t="s">
        <v>3541</v>
      </c>
      <c r="AE25" t="s">
        <v>32</v>
      </c>
      <c r="AF25" t="s">
        <v>5288</v>
      </c>
      <c r="AH25" t="s">
        <v>3541</v>
      </c>
      <c r="AJ25" t="s">
        <v>3541</v>
      </c>
      <c r="AL25" t="s">
        <v>4150</v>
      </c>
    </row>
    <row r="26" spans="1:38" x14ac:dyDescent="0.25">
      <c r="A26" t="s">
        <v>538</v>
      </c>
      <c r="B26" t="s">
        <v>539</v>
      </c>
      <c r="C26" t="s">
        <v>3543</v>
      </c>
      <c r="D26" t="str">
        <f t="shared" si="3"/>
        <v>1F-200443</v>
      </c>
      <c r="F26" t="s">
        <v>208</v>
      </c>
      <c r="G26">
        <f t="shared" si="4"/>
        <v>2</v>
      </c>
      <c r="I26" t="s">
        <v>149</v>
      </c>
      <c r="J26" s="149">
        <f t="shared" si="0"/>
        <v>9</v>
      </c>
      <c r="K26" s="149">
        <f t="shared" si="1"/>
        <v>5</v>
      </c>
      <c r="M26" t="s">
        <v>3326</v>
      </c>
      <c r="N26">
        <f t="shared" si="2"/>
        <v>1</v>
      </c>
      <c r="O26">
        <f t="shared" si="5"/>
        <v>1</v>
      </c>
      <c r="Q26" t="s">
        <v>5341</v>
      </c>
      <c r="R26" t="str">
        <f t="shared" si="6"/>
        <v>1F</v>
      </c>
      <c r="S26" t="str">
        <f t="shared" si="7"/>
        <v>200443</v>
      </c>
      <c r="U26" t="s">
        <v>5342</v>
      </c>
      <c r="V26" t="s">
        <v>538</v>
      </c>
      <c r="W26" t="s">
        <v>5296</v>
      </c>
      <c r="X26" t="s">
        <v>3538</v>
      </c>
      <c r="Y26" t="str">
        <f t="shared" si="8"/>
        <v>TOTL CONSL IFRS CAD-200429</v>
      </c>
      <c r="Z26">
        <f>COUNTIF('16 reserve bal'!D:D,'16 reserve entries'!Y26)</f>
        <v>0</v>
      </c>
      <c r="AB26" t="s">
        <v>538</v>
      </c>
      <c r="AC26" t="s">
        <v>3543</v>
      </c>
      <c r="AE26" t="s">
        <v>704</v>
      </c>
      <c r="AF26" t="s">
        <v>5284</v>
      </c>
      <c r="AH26" t="s">
        <v>3543</v>
      </c>
      <c r="AJ26" t="s">
        <v>3543</v>
      </c>
      <c r="AL26" t="s">
        <v>4153</v>
      </c>
    </row>
    <row r="27" spans="1:38" x14ac:dyDescent="0.25">
      <c r="A27" t="s">
        <v>538</v>
      </c>
      <c r="B27" t="s">
        <v>539</v>
      </c>
      <c r="C27" t="s">
        <v>3546</v>
      </c>
      <c r="D27" t="str">
        <f t="shared" si="3"/>
        <v>1F-200444</v>
      </c>
      <c r="F27" t="s">
        <v>1319</v>
      </c>
      <c r="G27">
        <f t="shared" si="4"/>
        <v>2</v>
      </c>
      <c r="I27" t="s">
        <v>83</v>
      </c>
      <c r="J27" s="149">
        <f t="shared" si="0"/>
        <v>30</v>
      </c>
      <c r="K27" s="149">
        <f t="shared" si="1"/>
        <v>22</v>
      </c>
      <c r="M27" t="s">
        <v>3329</v>
      </c>
      <c r="N27">
        <f t="shared" si="2"/>
        <v>1</v>
      </c>
      <c r="O27">
        <f t="shared" si="5"/>
        <v>1</v>
      </c>
      <c r="Q27" t="s">
        <v>5343</v>
      </c>
      <c r="R27" t="str">
        <f t="shared" si="6"/>
        <v>1F</v>
      </c>
      <c r="S27" t="str">
        <f t="shared" si="7"/>
        <v>200444</v>
      </c>
      <c r="U27" t="s">
        <v>5344</v>
      </c>
      <c r="V27" t="s">
        <v>538</v>
      </c>
      <c r="W27" t="s">
        <v>5296</v>
      </c>
      <c r="X27" t="s">
        <v>3541</v>
      </c>
      <c r="Y27" t="str">
        <f t="shared" si="8"/>
        <v>TOTL CONSL IFRS CAD-200442</v>
      </c>
      <c r="Z27">
        <f>COUNTIF('16 reserve bal'!D:D,'16 reserve entries'!Y27)</f>
        <v>0</v>
      </c>
      <c r="AB27" t="s">
        <v>538</v>
      </c>
      <c r="AC27" t="s">
        <v>3546</v>
      </c>
      <c r="AE27" t="s">
        <v>704</v>
      </c>
      <c r="AF27" t="s">
        <v>5337</v>
      </c>
      <c r="AH27" t="s">
        <v>3546</v>
      </c>
      <c r="AJ27" t="s">
        <v>3546</v>
      </c>
      <c r="AL27" t="s">
        <v>4156</v>
      </c>
    </row>
    <row r="28" spans="1:38" x14ac:dyDescent="0.25">
      <c r="A28" t="s">
        <v>538</v>
      </c>
      <c r="B28" t="s">
        <v>539</v>
      </c>
      <c r="C28" t="s">
        <v>3549</v>
      </c>
      <c r="D28" t="str">
        <f t="shared" si="3"/>
        <v>1F-200445</v>
      </c>
      <c r="F28" t="s">
        <v>1326</v>
      </c>
      <c r="G28">
        <f t="shared" si="4"/>
        <v>1</v>
      </c>
      <c r="I28" t="s">
        <v>85</v>
      </c>
      <c r="J28" s="149">
        <f t="shared" si="0"/>
        <v>2</v>
      </c>
      <c r="K28" s="149">
        <f t="shared" si="1"/>
        <v>2</v>
      </c>
      <c r="M28" t="s">
        <v>3332</v>
      </c>
      <c r="N28">
        <f t="shared" si="2"/>
        <v>1</v>
      </c>
      <c r="O28">
        <f t="shared" si="5"/>
        <v>1</v>
      </c>
      <c r="Q28" t="s">
        <v>5345</v>
      </c>
      <c r="R28" t="str">
        <f t="shared" si="6"/>
        <v>1F</v>
      </c>
      <c r="S28" t="str">
        <f t="shared" si="7"/>
        <v>200445</v>
      </c>
      <c r="U28" t="s">
        <v>5346</v>
      </c>
      <c r="V28" t="s">
        <v>538</v>
      </c>
      <c r="W28" t="s">
        <v>5296</v>
      </c>
      <c r="X28" t="s">
        <v>3543</v>
      </c>
      <c r="Y28" t="str">
        <f t="shared" si="8"/>
        <v>TOTL CONSL IFRS CAD-200443</v>
      </c>
      <c r="Z28">
        <f>COUNTIF('16 reserve bal'!D:D,'16 reserve entries'!Y28)</f>
        <v>0</v>
      </c>
      <c r="AB28" t="s">
        <v>538</v>
      </c>
      <c r="AC28" t="s">
        <v>3549</v>
      </c>
      <c r="AE28" t="s">
        <v>222</v>
      </c>
      <c r="AF28" t="s">
        <v>5288</v>
      </c>
      <c r="AH28" t="s">
        <v>3549</v>
      </c>
      <c r="AJ28" t="s">
        <v>3549</v>
      </c>
      <c r="AL28" t="s">
        <v>4159</v>
      </c>
    </row>
    <row r="29" spans="1:38" x14ac:dyDescent="0.25">
      <c r="A29" t="s">
        <v>538</v>
      </c>
      <c r="B29" t="s">
        <v>539</v>
      </c>
      <c r="C29" t="s">
        <v>3551</v>
      </c>
      <c r="D29" t="str">
        <f t="shared" si="3"/>
        <v>1F-200446</v>
      </c>
      <c r="F29" t="s">
        <v>73</v>
      </c>
      <c r="G29">
        <f t="shared" si="4"/>
        <v>3</v>
      </c>
      <c r="I29" t="s">
        <v>170</v>
      </c>
      <c r="J29" s="149">
        <f t="shared" si="0"/>
        <v>1</v>
      </c>
      <c r="K29" s="149">
        <f t="shared" si="1"/>
        <v>1</v>
      </c>
      <c r="M29" t="s">
        <v>3335</v>
      </c>
      <c r="N29">
        <f t="shared" si="2"/>
        <v>1</v>
      </c>
      <c r="O29">
        <f t="shared" si="5"/>
        <v>1</v>
      </c>
      <c r="Q29" t="s">
        <v>5347</v>
      </c>
      <c r="R29" t="str">
        <f t="shared" si="6"/>
        <v>1F</v>
      </c>
      <c r="S29" t="str">
        <f t="shared" si="7"/>
        <v>200446</v>
      </c>
      <c r="U29" t="s">
        <v>5348</v>
      </c>
      <c r="V29" t="s">
        <v>538</v>
      </c>
      <c r="W29" t="s">
        <v>5296</v>
      </c>
      <c r="X29" t="s">
        <v>3546</v>
      </c>
      <c r="Y29" t="str">
        <f t="shared" si="8"/>
        <v>TOTL CONSL IFRS CAD-200444</v>
      </c>
      <c r="Z29">
        <f>COUNTIF('16 reserve bal'!D:D,'16 reserve entries'!Y29)</f>
        <v>0</v>
      </c>
      <c r="AB29" t="s">
        <v>538</v>
      </c>
      <c r="AC29" t="s">
        <v>3551</v>
      </c>
      <c r="AE29" t="s">
        <v>731</v>
      </c>
      <c r="AF29" t="s">
        <v>5288</v>
      </c>
      <c r="AH29" t="s">
        <v>3551</v>
      </c>
      <c r="AJ29" t="s">
        <v>3551</v>
      </c>
      <c r="AL29" t="s">
        <v>4162</v>
      </c>
    </row>
    <row r="30" spans="1:38" x14ac:dyDescent="0.25">
      <c r="A30" t="s">
        <v>538</v>
      </c>
      <c r="B30" t="s">
        <v>539</v>
      </c>
      <c r="C30" t="s">
        <v>3554</v>
      </c>
      <c r="D30" t="str">
        <f t="shared" si="3"/>
        <v>1F-200447</v>
      </c>
      <c r="F30" t="s">
        <v>1338</v>
      </c>
      <c r="G30">
        <f t="shared" si="4"/>
        <v>1</v>
      </c>
      <c r="I30" t="s">
        <v>112</v>
      </c>
      <c r="J30" s="149">
        <f t="shared" si="0"/>
        <v>2</v>
      </c>
      <c r="K30" s="149">
        <f t="shared" si="1"/>
        <v>1</v>
      </c>
      <c r="M30" t="s">
        <v>3338</v>
      </c>
      <c r="N30">
        <f t="shared" si="2"/>
        <v>3</v>
      </c>
      <c r="O30">
        <f t="shared" si="5"/>
        <v>2</v>
      </c>
      <c r="Q30" t="s">
        <v>5349</v>
      </c>
      <c r="R30" t="str">
        <f t="shared" si="6"/>
        <v>1F</v>
      </c>
      <c r="S30" t="str">
        <f t="shared" si="7"/>
        <v>200447</v>
      </c>
      <c r="U30" t="s">
        <v>5350</v>
      </c>
      <c r="V30" t="s">
        <v>538</v>
      </c>
      <c r="W30" t="s">
        <v>5296</v>
      </c>
      <c r="X30" t="s">
        <v>3549</v>
      </c>
      <c r="Y30" t="str">
        <f t="shared" si="8"/>
        <v>TOTL CONSL IFRS CAD-200445</v>
      </c>
      <c r="Z30">
        <f>COUNTIF('16 reserve bal'!D:D,'16 reserve entries'!Y30)</f>
        <v>0</v>
      </c>
      <c r="AB30" t="s">
        <v>538</v>
      </c>
      <c r="AC30" t="s">
        <v>3554</v>
      </c>
      <c r="AE30" t="s">
        <v>40</v>
      </c>
      <c r="AF30" t="s">
        <v>5284</v>
      </c>
      <c r="AH30" t="s">
        <v>3554</v>
      </c>
      <c r="AJ30" t="s">
        <v>3554</v>
      </c>
      <c r="AL30" t="s">
        <v>4165</v>
      </c>
    </row>
    <row r="31" spans="1:38" x14ac:dyDescent="0.25">
      <c r="A31" t="s">
        <v>538</v>
      </c>
      <c r="B31" t="s">
        <v>539</v>
      </c>
      <c r="C31" t="s">
        <v>3560</v>
      </c>
      <c r="D31" t="str">
        <f t="shared" si="3"/>
        <v>1F-200450</v>
      </c>
      <c r="F31" t="s">
        <v>1346</v>
      </c>
      <c r="G31">
        <f t="shared" si="4"/>
        <v>1</v>
      </c>
      <c r="I31" t="s">
        <v>116</v>
      </c>
      <c r="J31" s="149">
        <f t="shared" si="0"/>
        <v>5</v>
      </c>
      <c r="K31" s="149">
        <f t="shared" si="1"/>
        <v>3</v>
      </c>
      <c r="M31" t="s">
        <v>3341</v>
      </c>
      <c r="N31">
        <f t="shared" si="2"/>
        <v>3</v>
      </c>
      <c r="O31">
        <f t="shared" si="5"/>
        <v>3</v>
      </c>
      <c r="Q31" t="s">
        <v>5351</v>
      </c>
      <c r="R31" t="str">
        <f t="shared" si="6"/>
        <v>1F</v>
      </c>
      <c r="S31" t="str">
        <f t="shared" si="7"/>
        <v>200450</v>
      </c>
      <c r="U31" t="s">
        <v>5352</v>
      </c>
      <c r="V31" t="s">
        <v>538</v>
      </c>
      <c r="W31" t="s">
        <v>5296</v>
      </c>
      <c r="X31" t="s">
        <v>3551</v>
      </c>
      <c r="Y31" t="str">
        <f t="shared" si="8"/>
        <v>TOTL CONSL IFRS CAD-200446</v>
      </c>
      <c r="Z31">
        <f>COUNTIF('16 reserve bal'!D:D,'16 reserve entries'!Y31)</f>
        <v>0</v>
      </c>
      <c r="AB31" t="s">
        <v>538</v>
      </c>
      <c r="AC31" t="s">
        <v>3560</v>
      </c>
      <c r="AE31" t="s">
        <v>993</v>
      </c>
      <c r="AF31" t="s">
        <v>5353</v>
      </c>
      <c r="AH31" t="s">
        <v>3560</v>
      </c>
      <c r="AJ31" t="s">
        <v>3560</v>
      </c>
      <c r="AL31" t="s">
        <v>4167</v>
      </c>
    </row>
    <row r="32" spans="1:38" x14ac:dyDescent="0.25">
      <c r="A32" t="s">
        <v>538</v>
      </c>
      <c r="B32" t="s">
        <v>539</v>
      </c>
      <c r="C32" t="s">
        <v>3562</v>
      </c>
      <c r="D32" t="str">
        <f t="shared" si="3"/>
        <v>1F-200451</v>
      </c>
      <c r="F32" t="s">
        <v>76</v>
      </c>
      <c r="G32">
        <f t="shared" si="4"/>
        <v>1</v>
      </c>
      <c r="I32" t="s">
        <v>210</v>
      </c>
      <c r="J32" s="149">
        <f t="shared" si="0"/>
        <v>4</v>
      </c>
      <c r="K32" s="149">
        <f t="shared" si="1"/>
        <v>3</v>
      </c>
      <c r="M32" t="s">
        <v>3353</v>
      </c>
      <c r="N32">
        <f t="shared" si="2"/>
        <v>1</v>
      </c>
      <c r="O32">
        <f t="shared" si="5"/>
        <v>1</v>
      </c>
      <c r="Q32" t="s">
        <v>5354</v>
      </c>
      <c r="R32" t="str">
        <f t="shared" si="6"/>
        <v>1F</v>
      </c>
      <c r="S32" t="str">
        <f t="shared" si="7"/>
        <v>200451</v>
      </c>
      <c r="U32" t="s">
        <v>5355</v>
      </c>
      <c r="V32" t="s">
        <v>538</v>
      </c>
      <c r="W32" t="s">
        <v>5296</v>
      </c>
      <c r="X32" t="s">
        <v>3554</v>
      </c>
      <c r="Y32" t="str">
        <f t="shared" si="8"/>
        <v>TOTL CONSL IFRS CAD-200447</v>
      </c>
      <c r="Z32">
        <f>COUNTIF('16 reserve bal'!D:D,'16 reserve entries'!Y32)</f>
        <v>0</v>
      </c>
      <c r="AB32" t="s">
        <v>538</v>
      </c>
      <c r="AC32" t="s">
        <v>3562</v>
      </c>
      <c r="AE32" t="s">
        <v>1121</v>
      </c>
      <c r="AF32" t="s">
        <v>5284</v>
      </c>
      <c r="AH32" t="s">
        <v>3562</v>
      </c>
      <c r="AJ32" t="s">
        <v>3562</v>
      </c>
      <c r="AL32" t="s">
        <v>4169</v>
      </c>
    </row>
    <row r="33" spans="1:38" x14ac:dyDescent="0.25">
      <c r="A33" t="s">
        <v>538</v>
      </c>
      <c r="B33" t="s">
        <v>539</v>
      </c>
      <c r="C33" t="s">
        <v>3565</v>
      </c>
      <c r="D33" t="str">
        <f t="shared" si="3"/>
        <v>1F-200452</v>
      </c>
      <c r="F33" t="s">
        <v>1365</v>
      </c>
      <c r="G33">
        <f t="shared" si="4"/>
        <v>1</v>
      </c>
      <c r="I33" t="s">
        <v>219</v>
      </c>
      <c r="J33" s="149">
        <f t="shared" si="0"/>
        <v>1</v>
      </c>
      <c r="K33" s="149">
        <f t="shared" si="1"/>
        <v>1</v>
      </c>
      <c r="M33" t="s">
        <v>3359</v>
      </c>
      <c r="N33">
        <f t="shared" si="2"/>
        <v>1</v>
      </c>
      <c r="O33">
        <f t="shared" si="5"/>
        <v>1</v>
      </c>
      <c r="Q33" t="s">
        <v>5356</v>
      </c>
      <c r="R33" t="str">
        <f t="shared" si="6"/>
        <v>1F</v>
      </c>
      <c r="S33" t="str">
        <f t="shared" si="7"/>
        <v>200452</v>
      </c>
      <c r="U33" t="s">
        <v>5357</v>
      </c>
      <c r="V33" t="s">
        <v>538</v>
      </c>
      <c r="W33" t="s">
        <v>5296</v>
      </c>
      <c r="X33" t="s">
        <v>3560</v>
      </c>
      <c r="Y33" t="str">
        <f t="shared" si="8"/>
        <v>TOTL CONSL IFRS CAD-200450</v>
      </c>
      <c r="Z33">
        <f>COUNTIF('16 reserve bal'!D:D,'16 reserve entries'!Y33)</f>
        <v>0</v>
      </c>
      <c r="AB33" t="s">
        <v>538</v>
      </c>
      <c r="AC33" t="s">
        <v>3565</v>
      </c>
      <c r="AE33" t="s">
        <v>1139</v>
      </c>
      <c r="AF33" t="s">
        <v>5288</v>
      </c>
      <c r="AH33" t="s">
        <v>3565</v>
      </c>
      <c r="AJ33" t="s">
        <v>3565</v>
      </c>
      <c r="AL33" t="s">
        <v>4173</v>
      </c>
    </row>
    <row r="34" spans="1:38" x14ac:dyDescent="0.25">
      <c r="A34" t="s">
        <v>538</v>
      </c>
      <c r="B34" t="s">
        <v>539</v>
      </c>
      <c r="C34" t="s">
        <v>3568</v>
      </c>
      <c r="D34" t="str">
        <f t="shared" si="3"/>
        <v>1F-200453</v>
      </c>
      <c r="F34" t="s">
        <v>80</v>
      </c>
      <c r="G34">
        <f t="shared" si="4"/>
        <v>1</v>
      </c>
      <c r="I34" t="s">
        <v>217</v>
      </c>
      <c r="J34" s="149">
        <f t="shared" si="0"/>
        <v>1</v>
      </c>
      <c r="K34" s="149">
        <f t="shared" si="1"/>
        <v>1</v>
      </c>
      <c r="M34" t="s">
        <v>3362</v>
      </c>
      <c r="N34">
        <f t="shared" si="2"/>
        <v>1</v>
      </c>
      <c r="O34">
        <f t="shared" si="5"/>
        <v>1</v>
      </c>
      <c r="Q34" t="s">
        <v>5358</v>
      </c>
      <c r="R34" t="str">
        <f t="shared" si="6"/>
        <v>1F</v>
      </c>
      <c r="S34" t="str">
        <f t="shared" si="7"/>
        <v>200453</v>
      </c>
      <c r="U34" t="s">
        <v>5359</v>
      </c>
      <c r="V34" t="s">
        <v>538</v>
      </c>
      <c r="W34" t="s">
        <v>5296</v>
      </c>
      <c r="X34" t="s">
        <v>3562</v>
      </c>
      <c r="Y34" t="str">
        <f t="shared" si="8"/>
        <v>TOTL CONSL IFRS CAD-200451</v>
      </c>
      <c r="Z34">
        <f>COUNTIF('16 reserve bal'!D:D,'16 reserve entries'!Y34)</f>
        <v>0</v>
      </c>
      <c r="AB34" t="s">
        <v>538</v>
      </c>
      <c r="AC34" t="s">
        <v>3568</v>
      </c>
      <c r="AE34" t="s">
        <v>1139</v>
      </c>
      <c r="AF34" t="s">
        <v>5292</v>
      </c>
      <c r="AH34" t="s">
        <v>3568</v>
      </c>
      <c r="AJ34" t="s">
        <v>3568</v>
      </c>
      <c r="AL34" t="s">
        <v>4175</v>
      </c>
    </row>
    <row r="35" spans="1:38" x14ac:dyDescent="0.25">
      <c r="A35" t="s">
        <v>538</v>
      </c>
      <c r="B35" t="s">
        <v>539</v>
      </c>
      <c r="C35" t="s">
        <v>3570</v>
      </c>
      <c r="D35" t="str">
        <f t="shared" si="3"/>
        <v>1F-200454</v>
      </c>
      <c r="F35" t="s">
        <v>1373</v>
      </c>
      <c r="G35">
        <f t="shared" si="4"/>
        <v>1</v>
      </c>
      <c r="I35" t="s">
        <v>216</v>
      </c>
      <c r="J35" s="149">
        <f t="shared" si="0"/>
        <v>22</v>
      </c>
      <c r="K35" s="149">
        <f t="shared" si="1"/>
        <v>14</v>
      </c>
      <c r="M35" t="s">
        <v>3365</v>
      </c>
      <c r="N35">
        <f t="shared" si="2"/>
        <v>2</v>
      </c>
      <c r="O35">
        <f t="shared" si="5"/>
        <v>2</v>
      </c>
      <c r="Q35" t="s">
        <v>5360</v>
      </c>
      <c r="R35" t="str">
        <f t="shared" si="6"/>
        <v>1F</v>
      </c>
      <c r="S35" t="str">
        <f t="shared" si="7"/>
        <v>200454</v>
      </c>
      <c r="U35" t="s">
        <v>5361</v>
      </c>
      <c r="V35" t="s">
        <v>538</v>
      </c>
      <c r="W35" t="s">
        <v>5296</v>
      </c>
      <c r="X35" t="s">
        <v>3565</v>
      </c>
      <c r="Y35" t="str">
        <f t="shared" si="8"/>
        <v>TOTL CONSL IFRS CAD-200452</v>
      </c>
      <c r="Z35">
        <f>COUNTIF('16 reserve bal'!D:D,'16 reserve entries'!Y35)</f>
        <v>0</v>
      </c>
      <c r="AB35" t="s">
        <v>538</v>
      </c>
      <c r="AC35" t="s">
        <v>3570</v>
      </c>
      <c r="AE35" t="s">
        <v>1139</v>
      </c>
      <c r="AF35" t="s">
        <v>5304</v>
      </c>
      <c r="AH35" t="s">
        <v>3570</v>
      </c>
      <c r="AJ35" t="s">
        <v>3570</v>
      </c>
      <c r="AL35" t="s">
        <v>4177</v>
      </c>
    </row>
    <row r="36" spans="1:38" x14ac:dyDescent="0.25">
      <c r="A36" t="s">
        <v>538</v>
      </c>
      <c r="B36" t="s">
        <v>539</v>
      </c>
      <c r="C36" t="s">
        <v>3576</v>
      </c>
      <c r="D36" t="str">
        <f t="shared" si="3"/>
        <v>1F-200456</v>
      </c>
      <c r="F36" t="s">
        <v>149</v>
      </c>
      <c r="G36">
        <f t="shared" si="4"/>
        <v>5</v>
      </c>
      <c r="I36" t="s">
        <v>221</v>
      </c>
      <c r="J36" s="149">
        <f t="shared" si="0"/>
        <v>2</v>
      </c>
      <c r="K36" s="149">
        <f t="shared" si="1"/>
        <v>1</v>
      </c>
      <c r="M36" t="s">
        <v>3368</v>
      </c>
      <c r="N36">
        <f t="shared" si="2"/>
        <v>3</v>
      </c>
      <c r="O36">
        <f t="shared" si="5"/>
        <v>2</v>
      </c>
      <c r="Q36" t="s">
        <v>5362</v>
      </c>
      <c r="R36" t="str">
        <f t="shared" si="6"/>
        <v>1F</v>
      </c>
      <c r="S36" t="str">
        <f t="shared" si="7"/>
        <v>200456</v>
      </c>
      <c r="U36" t="s">
        <v>5363</v>
      </c>
      <c r="V36" t="s">
        <v>538</v>
      </c>
      <c r="W36" t="s">
        <v>5296</v>
      </c>
      <c r="X36" t="s">
        <v>3568</v>
      </c>
      <c r="Y36" t="str">
        <f t="shared" si="8"/>
        <v>TOTL CONSL IFRS CAD-200453</v>
      </c>
      <c r="Z36">
        <f>COUNTIF('16 reserve bal'!D:D,'16 reserve entries'!Y36)</f>
        <v>0</v>
      </c>
      <c r="AB36" t="s">
        <v>538</v>
      </c>
      <c r="AC36" t="s">
        <v>3576</v>
      </c>
      <c r="AE36" t="s">
        <v>1139</v>
      </c>
      <c r="AF36" t="s">
        <v>5307</v>
      </c>
      <c r="AH36" t="s">
        <v>3576</v>
      </c>
      <c r="AJ36" t="s">
        <v>3576</v>
      </c>
      <c r="AL36" t="s">
        <v>4179</v>
      </c>
    </row>
    <row r="37" spans="1:38" x14ac:dyDescent="0.25">
      <c r="A37" t="s">
        <v>538</v>
      </c>
      <c r="B37" t="s">
        <v>539</v>
      </c>
      <c r="C37" t="s">
        <v>3579</v>
      </c>
      <c r="D37" t="str">
        <f t="shared" si="3"/>
        <v>1F-200457</v>
      </c>
      <c r="F37" t="s">
        <v>1393</v>
      </c>
      <c r="G37">
        <f t="shared" si="4"/>
        <v>4</v>
      </c>
      <c r="I37" t="s">
        <v>137</v>
      </c>
      <c r="J37" s="149">
        <f t="shared" si="0"/>
        <v>8</v>
      </c>
      <c r="K37" s="149">
        <f t="shared" si="1"/>
        <v>7</v>
      </c>
      <c r="M37" t="s">
        <v>3371</v>
      </c>
      <c r="N37">
        <f t="shared" si="2"/>
        <v>2</v>
      </c>
      <c r="O37">
        <f t="shared" si="5"/>
        <v>2</v>
      </c>
      <c r="Q37" t="s">
        <v>5364</v>
      </c>
      <c r="R37" t="str">
        <f t="shared" si="6"/>
        <v>1F</v>
      </c>
      <c r="S37" t="str">
        <f t="shared" si="7"/>
        <v>200457</v>
      </c>
      <c r="U37" t="s">
        <v>5365</v>
      </c>
      <c r="V37" t="s">
        <v>538</v>
      </c>
      <c r="W37" t="s">
        <v>5296</v>
      </c>
      <c r="X37" t="s">
        <v>3570</v>
      </c>
      <c r="Y37" t="str">
        <f t="shared" si="8"/>
        <v>TOTL CONSL IFRS CAD-200454</v>
      </c>
      <c r="Z37">
        <f>COUNTIF('16 reserve bal'!D:D,'16 reserve entries'!Y37)</f>
        <v>0</v>
      </c>
      <c r="AB37" t="s">
        <v>538</v>
      </c>
      <c r="AC37" t="s">
        <v>3579</v>
      </c>
      <c r="AE37" t="s">
        <v>67</v>
      </c>
      <c r="AF37" t="s">
        <v>5284</v>
      </c>
      <c r="AH37" t="s">
        <v>3579</v>
      </c>
      <c r="AJ37" t="s">
        <v>3579</v>
      </c>
      <c r="AL37" t="s">
        <v>4181</v>
      </c>
    </row>
    <row r="38" spans="1:38" x14ac:dyDescent="0.25">
      <c r="A38" t="s">
        <v>538</v>
      </c>
      <c r="B38" t="s">
        <v>539</v>
      </c>
      <c r="C38" t="s">
        <v>3582</v>
      </c>
      <c r="D38" t="str">
        <f t="shared" si="3"/>
        <v>1F-200458</v>
      </c>
      <c r="F38" t="s">
        <v>83</v>
      </c>
      <c r="G38">
        <f t="shared" si="4"/>
        <v>22</v>
      </c>
      <c r="I38" t="s">
        <v>139</v>
      </c>
      <c r="J38" s="149">
        <f t="shared" si="0"/>
        <v>5</v>
      </c>
      <c r="K38" s="149">
        <f t="shared" si="1"/>
        <v>4</v>
      </c>
      <c r="M38" t="s">
        <v>3374</v>
      </c>
      <c r="N38">
        <f t="shared" si="2"/>
        <v>3</v>
      </c>
      <c r="O38">
        <f t="shared" si="5"/>
        <v>2</v>
      </c>
      <c r="Q38" t="s">
        <v>5366</v>
      </c>
      <c r="R38" t="str">
        <f t="shared" si="6"/>
        <v>1F</v>
      </c>
      <c r="S38" t="str">
        <f t="shared" si="7"/>
        <v>200458</v>
      </c>
      <c r="U38" t="s">
        <v>5367</v>
      </c>
      <c r="V38" t="s">
        <v>538</v>
      </c>
      <c r="W38" t="s">
        <v>5296</v>
      </c>
      <c r="X38" t="s">
        <v>3576</v>
      </c>
      <c r="Y38" t="str">
        <f t="shared" si="8"/>
        <v>TOTL CONSL IFRS CAD-200456</v>
      </c>
      <c r="Z38">
        <f>COUNTIF('16 reserve bal'!D:D,'16 reserve entries'!Y38)</f>
        <v>0</v>
      </c>
      <c r="AB38" t="s">
        <v>538</v>
      </c>
      <c r="AC38" t="s">
        <v>3582</v>
      </c>
      <c r="AE38" t="s">
        <v>1178</v>
      </c>
      <c r="AF38" t="s">
        <v>5284</v>
      </c>
      <c r="AH38" t="s">
        <v>3582</v>
      </c>
      <c r="AJ38" t="s">
        <v>3582</v>
      </c>
      <c r="AL38" t="s">
        <v>4183</v>
      </c>
    </row>
    <row r="39" spans="1:38" x14ac:dyDescent="0.25">
      <c r="A39" t="s">
        <v>538</v>
      </c>
      <c r="B39" t="s">
        <v>539</v>
      </c>
      <c r="C39" t="s">
        <v>3585</v>
      </c>
      <c r="D39" t="str">
        <f t="shared" si="3"/>
        <v>1F-200459</v>
      </c>
      <c r="F39" t="s">
        <v>1403</v>
      </c>
      <c r="G39">
        <f t="shared" si="4"/>
        <v>8</v>
      </c>
      <c r="M39" t="s">
        <v>3377</v>
      </c>
      <c r="N39">
        <f t="shared" si="2"/>
        <v>4</v>
      </c>
      <c r="O39">
        <f t="shared" si="5"/>
        <v>3</v>
      </c>
      <c r="Q39" t="s">
        <v>5368</v>
      </c>
      <c r="R39" t="str">
        <f t="shared" si="6"/>
        <v>1F</v>
      </c>
      <c r="S39" t="str">
        <f t="shared" si="7"/>
        <v>200459</v>
      </c>
      <c r="U39" t="s">
        <v>5369</v>
      </c>
      <c r="V39" t="s">
        <v>538</v>
      </c>
      <c r="W39" t="s">
        <v>5296</v>
      </c>
      <c r="X39" t="s">
        <v>3579</v>
      </c>
      <c r="Y39" t="str">
        <f t="shared" si="8"/>
        <v>TOTL CONSL IFRS CAD-200457</v>
      </c>
      <c r="Z39">
        <f>COUNTIF('16 reserve bal'!D:D,'16 reserve entries'!Y39)</f>
        <v>0</v>
      </c>
      <c r="AB39" t="s">
        <v>538</v>
      </c>
      <c r="AC39" t="s">
        <v>3585</v>
      </c>
      <c r="AE39" t="s">
        <v>1178</v>
      </c>
      <c r="AF39" t="s">
        <v>5315</v>
      </c>
      <c r="AH39" t="s">
        <v>3585</v>
      </c>
      <c r="AJ39" t="s">
        <v>3585</v>
      </c>
      <c r="AL39" t="s">
        <v>4185</v>
      </c>
    </row>
    <row r="40" spans="1:38" x14ac:dyDescent="0.25">
      <c r="A40" t="s">
        <v>538</v>
      </c>
      <c r="B40" t="s">
        <v>539</v>
      </c>
      <c r="C40" t="s">
        <v>3588</v>
      </c>
      <c r="D40" t="str">
        <f t="shared" si="3"/>
        <v>1F-200461</v>
      </c>
      <c r="F40" t="s">
        <v>85</v>
      </c>
      <c r="G40">
        <f t="shared" si="4"/>
        <v>2</v>
      </c>
      <c r="M40" t="s">
        <v>3383</v>
      </c>
      <c r="N40">
        <f t="shared" si="2"/>
        <v>4</v>
      </c>
      <c r="O40">
        <f t="shared" si="5"/>
        <v>3</v>
      </c>
      <c r="Q40" t="s">
        <v>5370</v>
      </c>
      <c r="R40" t="str">
        <f t="shared" si="6"/>
        <v>1F</v>
      </c>
      <c r="S40" t="str">
        <f t="shared" si="7"/>
        <v>200461</v>
      </c>
      <c r="U40" t="s">
        <v>5371</v>
      </c>
      <c r="V40" t="s">
        <v>538</v>
      </c>
      <c r="W40" t="s">
        <v>5296</v>
      </c>
      <c r="X40" t="s">
        <v>3582</v>
      </c>
      <c r="Y40" t="str">
        <f t="shared" si="8"/>
        <v>TOTL CONSL IFRS CAD-200458</v>
      </c>
      <c r="Z40">
        <f>COUNTIF('16 reserve bal'!D:D,'16 reserve entries'!Y40)</f>
        <v>0</v>
      </c>
      <c r="AB40" t="s">
        <v>538</v>
      </c>
      <c r="AC40" t="s">
        <v>3588</v>
      </c>
      <c r="AE40" t="s">
        <v>164</v>
      </c>
      <c r="AF40" t="s">
        <v>5288</v>
      </c>
      <c r="AH40" t="s">
        <v>3588</v>
      </c>
      <c r="AJ40" t="s">
        <v>3588</v>
      </c>
      <c r="AL40" t="s">
        <v>4187</v>
      </c>
    </row>
    <row r="41" spans="1:38" x14ac:dyDescent="0.25">
      <c r="A41" t="s">
        <v>538</v>
      </c>
      <c r="B41" t="s">
        <v>539</v>
      </c>
      <c r="C41" t="s">
        <v>3591</v>
      </c>
      <c r="D41" t="str">
        <f t="shared" si="3"/>
        <v>1F-200462</v>
      </c>
      <c r="F41" t="s">
        <v>170</v>
      </c>
      <c r="G41">
        <f t="shared" si="4"/>
        <v>1</v>
      </c>
      <c r="M41" t="s">
        <v>3386</v>
      </c>
      <c r="N41">
        <f t="shared" si="2"/>
        <v>4</v>
      </c>
      <c r="O41">
        <f t="shared" si="5"/>
        <v>3</v>
      </c>
      <c r="Q41" t="s">
        <v>5372</v>
      </c>
      <c r="R41" t="str">
        <f t="shared" si="6"/>
        <v>1F</v>
      </c>
      <c r="S41" t="str">
        <f t="shared" si="7"/>
        <v>200462</v>
      </c>
      <c r="U41" t="s">
        <v>5373</v>
      </c>
      <c r="V41" t="s">
        <v>538</v>
      </c>
      <c r="W41" t="s">
        <v>5296</v>
      </c>
      <c r="X41" t="s">
        <v>3585</v>
      </c>
      <c r="Y41" t="str">
        <f t="shared" si="8"/>
        <v>TOTL CONSL IFRS CAD-200459</v>
      </c>
      <c r="Z41">
        <f>COUNTIF('16 reserve bal'!D:D,'16 reserve entries'!Y41)</f>
        <v>0</v>
      </c>
      <c r="AB41" t="s">
        <v>538</v>
      </c>
      <c r="AC41" t="s">
        <v>3591</v>
      </c>
      <c r="AE41" t="s">
        <v>1187</v>
      </c>
      <c r="AF41" t="s">
        <v>5288</v>
      </c>
      <c r="AH41" t="s">
        <v>3591</v>
      </c>
      <c r="AJ41" t="s">
        <v>3591</v>
      </c>
      <c r="AL41" t="s">
        <v>4189</v>
      </c>
    </row>
    <row r="42" spans="1:38" x14ac:dyDescent="0.25">
      <c r="A42" t="s">
        <v>538</v>
      </c>
      <c r="B42" t="s">
        <v>539</v>
      </c>
      <c r="C42" t="s">
        <v>3594</v>
      </c>
      <c r="D42" t="str">
        <f t="shared" si="3"/>
        <v>1F-200463</v>
      </c>
      <c r="F42" t="s">
        <v>112</v>
      </c>
      <c r="G42">
        <f t="shared" si="4"/>
        <v>1</v>
      </c>
      <c r="M42" t="s">
        <v>3391</v>
      </c>
      <c r="N42">
        <f t="shared" si="2"/>
        <v>3</v>
      </c>
      <c r="O42">
        <f t="shared" si="5"/>
        <v>2</v>
      </c>
      <c r="Q42" t="s">
        <v>5374</v>
      </c>
      <c r="R42" t="str">
        <f t="shared" si="6"/>
        <v>1F</v>
      </c>
      <c r="S42" t="str">
        <f t="shared" si="7"/>
        <v>200463</v>
      </c>
      <c r="U42" t="s">
        <v>5375</v>
      </c>
      <c r="V42" t="s">
        <v>538</v>
      </c>
      <c r="W42" t="s">
        <v>5296</v>
      </c>
      <c r="X42" t="s">
        <v>3588</v>
      </c>
      <c r="Y42" t="str">
        <f t="shared" si="8"/>
        <v>TOTL CONSL IFRS CAD-200461</v>
      </c>
      <c r="Z42">
        <f>COUNTIF('16 reserve bal'!D:D,'16 reserve entries'!Y42)</f>
        <v>0</v>
      </c>
      <c r="AB42" t="s">
        <v>538</v>
      </c>
      <c r="AC42" t="s">
        <v>3594</v>
      </c>
      <c r="AE42" t="s">
        <v>1187</v>
      </c>
      <c r="AF42" t="s">
        <v>5304</v>
      </c>
      <c r="AH42" t="s">
        <v>3594</v>
      </c>
      <c r="AJ42" t="s">
        <v>3594</v>
      </c>
      <c r="AL42" t="s">
        <v>4191</v>
      </c>
    </row>
    <row r="43" spans="1:38" x14ac:dyDescent="0.25">
      <c r="A43" t="s">
        <v>538</v>
      </c>
      <c r="B43" t="s">
        <v>539</v>
      </c>
      <c r="C43" t="s">
        <v>3597</v>
      </c>
      <c r="D43" t="str">
        <f t="shared" si="3"/>
        <v>1F-200465</v>
      </c>
      <c r="F43" t="s">
        <v>1699</v>
      </c>
      <c r="G43">
        <f t="shared" si="4"/>
        <v>1</v>
      </c>
      <c r="M43" t="s">
        <v>3394</v>
      </c>
      <c r="N43">
        <f t="shared" si="2"/>
        <v>3</v>
      </c>
      <c r="O43">
        <f t="shared" si="5"/>
        <v>3</v>
      </c>
      <c r="Q43" t="s">
        <v>5376</v>
      </c>
      <c r="R43" t="str">
        <f t="shared" si="6"/>
        <v>1F</v>
      </c>
      <c r="S43" t="str">
        <f t="shared" si="7"/>
        <v>200465</v>
      </c>
      <c r="U43" t="s">
        <v>5377</v>
      </c>
      <c r="V43" t="s">
        <v>538</v>
      </c>
      <c r="W43" t="s">
        <v>5296</v>
      </c>
      <c r="X43" t="s">
        <v>3591</v>
      </c>
      <c r="Y43" t="str">
        <f t="shared" si="8"/>
        <v>TOTL CONSL IFRS CAD-200462</v>
      </c>
      <c r="Z43">
        <f>COUNTIF('16 reserve bal'!D:D,'16 reserve entries'!Y43)</f>
        <v>0</v>
      </c>
      <c r="AB43" t="s">
        <v>538</v>
      </c>
      <c r="AC43" t="s">
        <v>3597</v>
      </c>
      <c r="AE43" t="s">
        <v>1187</v>
      </c>
      <c r="AF43" t="s">
        <v>5307</v>
      </c>
      <c r="AH43" t="s">
        <v>3597</v>
      </c>
      <c r="AJ43" t="s">
        <v>3597</v>
      </c>
      <c r="AL43" t="s">
        <v>4193</v>
      </c>
    </row>
    <row r="44" spans="1:38" x14ac:dyDescent="0.25">
      <c r="A44" t="s">
        <v>538</v>
      </c>
      <c r="B44" t="s">
        <v>539</v>
      </c>
      <c r="C44" t="s">
        <v>3600</v>
      </c>
      <c r="D44" t="str">
        <f t="shared" si="3"/>
        <v>1F-200468</v>
      </c>
      <c r="F44" t="s">
        <v>116</v>
      </c>
      <c r="G44">
        <f t="shared" si="4"/>
        <v>3</v>
      </c>
      <c r="M44" t="s">
        <v>3397</v>
      </c>
      <c r="N44">
        <f t="shared" si="2"/>
        <v>4</v>
      </c>
      <c r="O44">
        <f t="shared" si="5"/>
        <v>3</v>
      </c>
      <c r="Q44" t="s">
        <v>5378</v>
      </c>
      <c r="R44" t="str">
        <f t="shared" si="6"/>
        <v>1F</v>
      </c>
      <c r="S44" t="str">
        <f t="shared" si="7"/>
        <v>200468</v>
      </c>
      <c r="U44" t="s">
        <v>5379</v>
      </c>
      <c r="V44" t="s">
        <v>538</v>
      </c>
      <c r="W44" t="s">
        <v>5296</v>
      </c>
      <c r="X44" t="s">
        <v>3594</v>
      </c>
      <c r="Y44" t="str">
        <f t="shared" si="8"/>
        <v>TOTL CONSL IFRS CAD-200463</v>
      </c>
      <c r="Z44">
        <f>COUNTIF('16 reserve bal'!D:D,'16 reserve entries'!Y44)</f>
        <v>0</v>
      </c>
      <c r="AB44" t="s">
        <v>538</v>
      </c>
      <c r="AC44" t="s">
        <v>3600</v>
      </c>
      <c r="AE44" t="s">
        <v>205</v>
      </c>
      <c r="AF44" t="s">
        <v>5288</v>
      </c>
      <c r="AH44" t="s">
        <v>3600</v>
      </c>
      <c r="AJ44" t="s">
        <v>3600</v>
      </c>
      <c r="AL44" t="s">
        <v>4509</v>
      </c>
    </row>
    <row r="45" spans="1:38" x14ac:dyDescent="0.25">
      <c r="A45" t="s">
        <v>538</v>
      </c>
      <c r="B45" t="s">
        <v>539</v>
      </c>
      <c r="C45" t="s">
        <v>3602</v>
      </c>
      <c r="D45" t="str">
        <f t="shared" si="3"/>
        <v>1F-200469</v>
      </c>
      <c r="F45" t="s">
        <v>1703</v>
      </c>
      <c r="G45">
        <f t="shared" si="4"/>
        <v>2</v>
      </c>
      <c r="M45" t="s">
        <v>3399</v>
      </c>
      <c r="N45">
        <f t="shared" si="2"/>
        <v>2</v>
      </c>
      <c r="O45">
        <f t="shared" si="5"/>
        <v>2</v>
      </c>
      <c r="Q45" t="s">
        <v>5380</v>
      </c>
      <c r="R45" t="str">
        <f t="shared" si="6"/>
        <v>1F</v>
      </c>
      <c r="S45" t="str">
        <f t="shared" si="7"/>
        <v>200469</v>
      </c>
      <c r="U45" t="s">
        <v>5381</v>
      </c>
      <c r="V45" t="s">
        <v>538</v>
      </c>
      <c r="W45" t="s">
        <v>5296</v>
      </c>
      <c r="X45" t="s">
        <v>3597</v>
      </c>
      <c r="Y45" t="str">
        <f t="shared" si="8"/>
        <v>TOTL CONSL IFRS CAD-200465</v>
      </c>
      <c r="Z45">
        <f>COUNTIF('16 reserve bal'!D:D,'16 reserve entries'!Y45)</f>
        <v>0</v>
      </c>
      <c r="AB45" t="s">
        <v>538</v>
      </c>
      <c r="AC45" t="s">
        <v>3602</v>
      </c>
      <c r="AE45" t="s">
        <v>1296</v>
      </c>
      <c r="AF45" t="s">
        <v>5288</v>
      </c>
      <c r="AH45" t="s">
        <v>3602</v>
      </c>
      <c r="AJ45" t="s">
        <v>3602</v>
      </c>
      <c r="AL45" t="s">
        <v>3588</v>
      </c>
    </row>
    <row r="46" spans="1:38" x14ac:dyDescent="0.25">
      <c r="A46" t="s">
        <v>538</v>
      </c>
      <c r="B46" t="s">
        <v>539</v>
      </c>
      <c r="C46" t="s">
        <v>3605</v>
      </c>
      <c r="D46" t="str">
        <f t="shared" si="3"/>
        <v>1F-200471</v>
      </c>
      <c r="F46" t="s">
        <v>210</v>
      </c>
      <c r="G46">
        <f t="shared" si="4"/>
        <v>1</v>
      </c>
      <c r="M46" t="s">
        <v>3401</v>
      </c>
      <c r="N46">
        <f t="shared" si="2"/>
        <v>3</v>
      </c>
      <c r="O46">
        <f t="shared" si="5"/>
        <v>3</v>
      </c>
      <c r="Q46" t="s">
        <v>5382</v>
      </c>
      <c r="R46" t="str">
        <f t="shared" si="6"/>
        <v>1F</v>
      </c>
      <c r="S46" t="str">
        <f t="shared" si="7"/>
        <v>200471</v>
      </c>
      <c r="U46" t="s">
        <v>5383</v>
      </c>
      <c r="V46" t="s">
        <v>538</v>
      </c>
      <c r="W46" t="s">
        <v>5296</v>
      </c>
      <c r="X46" t="s">
        <v>3600</v>
      </c>
      <c r="Y46" t="str">
        <f t="shared" si="8"/>
        <v>TOTL CONSL IFRS CAD-200468</v>
      </c>
      <c r="Z46">
        <f>COUNTIF('16 reserve bal'!D:D,'16 reserve entries'!Y46)</f>
        <v>0</v>
      </c>
      <c r="AB46" t="s">
        <v>538</v>
      </c>
      <c r="AC46" t="s">
        <v>3605</v>
      </c>
      <c r="AE46" t="s">
        <v>1296</v>
      </c>
      <c r="AF46" t="s">
        <v>5304</v>
      </c>
      <c r="AH46" t="s">
        <v>3605</v>
      </c>
      <c r="AJ46" t="s">
        <v>3605</v>
      </c>
      <c r="AL46" t="s">
        <v>3642</v>
      </c>
    </row>
    <row r="47" spans="1:38" x14ac:dyDescent="0.25">
      <c r="A47" t="s">
        <v>538</v>
      </c>
      <c r="B47" t="s">
        <v>539</v>
      </c>
      <c r="C47" t="s">
        <v>3607</v>
      </c>
      <c r="D47" t="str">
        <f t="shared" si="3"/>
        <v>1F-200472</v>
      </c>
      <c r="F47" t="s">
        <v>1764</v>
      </c>
      <c r="G47">
        <f t="shared" si="4"/>
        <v>3</v>
      </c>
      <c r="M47" t="s">
        <v>3403</v>
      </c>
      <c r="N47">
        <f t="shared" si="2"/>
        <v>2</v>
      </c>
      <c r="O47">
        <f t="shared" si="5"/>
        <v>2</v>
      </c>
      <c r="Q47" t="s">
        <v>5384</v>
      </c>
      <c r="R47" t="str">
        <f t="shared" si="6"/>
        <v>1F</v>
      </c>
      <c r="S47" t="str">
        <f t="shared" si="7"/>
        <v>200472</v>
      </c>
      <c r="U47" t="s">
        <v>5385</v>
      </c>
      <c r="V47" t="s">
        <v>538</v>
      </c>
      <c r="W47" t="s">
        <v>5296</v>
      </c>
      <c r="X47" t="s">
        <v>3602</v>
      </c>
      <c r="Y47" t="str">
        <f t="shared" si="8"/>
        <v>TOTL CONSL IFRS CAD-200469</v>
      </c>
      <c r="Z47">
        <f>COUNTIF('16 reserve bal'!D:D,'16 reserve entries'!Y47)</f>
        <v>0</v>
      </c>
      <c r="AB47" t="s">
        <v>538</v>
      </c>
      <c r="AC47" t="s">
        <v>3607</v>
      </c>
      <c r="AE47" t="s">
        <v>1296</v>
      </c>
      <c r="AF47" t="s">
        <v>5307</v>
      </c>
      <c r="AH47" t="s">
        <v>3607</v>
      </c>
      <c r="AJ47" t="s">
        <v>3607</v>
      </c>
      <c r="AL47" t="s">
        <v>3645</v>
      </c>
    </row>
    <row r="48" spans="1:38" x14ac:dyDescent="0.25">
      <c r="A48" t="s">
        <v>538</v>
      </c>
      <c r="B48" t="s">
        <v>539</v>
      </c>
      <c r="C48" t="s">
        <v>3613</v>
      </c>
      <c r="D48" t="str">
        <f t="shared" si="3"/>
        <v>1F-200474</v>
      </c>
      <c r="F48" t="s">
        <v>219</v>
      </c>
      <c r="G48">
        <f t="shared" si="4"/>
        <v>1</v>
      </c>
      <c r="M48" t="s">
        <v>3405</v>
      </c>
      <c r="N48">
        <f t="shared" si="2"/>
        <v>1</v>
      </c>
      <c r="O48">
        <f t="shared" si="5"/>
        <v>1</v>
      </c>
      <c r="Q48" t="s">
        <v>5386</v>
      </c>
      <c r="R48" t="str">
        <f t="shared" si="6"/>
        <v>1F</v>
      </c>
      <c r="S48" t="str">
        <f t="shared" si="7"/>
        <v>200474</v>
      </c>
      <c r="U48" t="s">
        <v>5387</v>
      </c>
      <c r="V48" t="s">
        <v>538</v>
      </c>
      <c r="W48" t="s">
        <v>5296</v>
      </c>
      <c r="X48" t="s">
        <v>3605</v>
      </c>
      <c r="Y48" t="str">
        <f t="shared" si="8"/>
        <v>TOTL CONSL IFRS CAD-200471</v>
      </c>
      <c r="Z48">
        <f>COUNTIF('16 reserve bal'!D:D,'16 reserve entries'!Y48)</f>
        <v>0</v>
      </c>
      <c r="AB48" t="s">
        <v>538</v>
      </c>
      <c r="AC48" t="s">
        <v>3613</v>
      </c>
      <c r="AE48" t="s">
        <v>208</v>
      </c>
      <c r="AF48" t="s">
        <v>5288</v>
      </c>
      <c r="AH48" t="s">
        <v>3613</v>
      </c>
      <c r="AJ48" t="s">
        <v>3613</v>
      </c>
      <c r="AL48" t="s">
        <v>3341</v>
      </c>
    </row>
    <row r="49" spans="1:38" x14ac:dyDescent="0.25">
      <c r="A49" t="s">
        <v>538</v>
      </c>
      <c r="B49" t="s">
        <v>539</v>
      </c>
      <c r="C49" t="s">
        <v>3616</v>
      </c>
      <c r="D49" t="str">
        <f t="shared" si="3"/>
        <v>1F-200481</v>
      </c>
      <c r="F49" t="s">
        <v>1788</v>
      </c>
      <c r="G49">
        <f t="shared" si="4"/>
        <v>1</v>
      </c>
      <c r="M49" t="s">
        <v>3409</v>
      </c>
      <c r="N49">
        <f t="shared" si="2"/>
        <v>1</v>
      </c>
      <c r="O49">
        <f t="shared" si="5"/>
        <v>1</v>
      </c>
      <c r="Q49" t="s">
        <v>5388</v>
      </c>
      <c r="R49" t="str">
        <f t="shared" si="6"/>
        <v>1F</v>
      </c>
      <c r="S49" t="str">
        <f t="shared" si="7"/>
        <v>200481</v>
      </c>
      <c r="U49" t="s">
        <v>5389</v>
      </c>
      <c r="V49" t="s">
        <v>538</v>
      </c>
      <c r="W49" t="s">
        <v>5296</v>
      </c>
      <c r="X49" t="s">
        <v>3607</v>
      </c>
      <c r="Y49" t="str">
        <f t="shared" si="8"/>
        <v>TOTL CONSL IFRS CAD-200472</v>
      </c>
      <c r="Z49">
        <f>COUNTIF('16 reserve bal'!D:D,'16 reserve entries'!Y49)</f>
        <v>0</v>
      </c>
      <c r="AB49" t="s">
        <v>538</v>
      </c>
      <c r="AC49" t="s">
        <v>3616</v>
      </c>
      <c r="AE49" t="s">
        <v>1319</v>
      </c>
      <c r="AF49" t="s">
        <v>5288</v>
      </c>
      <c r="AH49" t="s">
        <v>3616</v>
      </c>
      <c r="AJ49" t="s">
        <v>3616</v>
      </c>
      <c r="AL49" t="s">
        <v>3386</v>
      </c>
    </row>
    <row r="50" spans="1:38" x14ac:dyDescent="0.25">
      <c r="A50" t="s">
        <v>538</v>
      </c>
      <c r="B50" t="s">
        <v>539</v>
      </c>
      <c r="C50" t="s">
        <v>3619</v>
      </c>
      <c r="D50" t="str">
        <f t="shared" si="3"/>
        <v>1F-200485</v>
      </c>
      <c r="F50" t="s">
        <v>216</v>
      </c>
      <c r="G50">
        <f t="shared" si="4"/>
        <v>8</v>
      </c>
      <c r="M50" t="s">
        <v>3411</v>
      </c>
      <c r="N50">
        <f t="shared" si="2"/>
        <v>2</v>
      </c>
      <c r="O50">
        <f t="shared" si="5"/>
        <v>2</v>
      </c>
      <c r="Q50" t="s">
        <v>5390</v>
      </c>
      <c r="R50" t="str">
        <f t="shared" si="6"/>
        <v>1F</v>
      </c>
      <c r="S50" t="str">
        <f t="shared" si="7"/>
        <v>200485</v>
      </c>
      <c r="U50" t="s">
        <v>5391</v>
      </c>
      <c r="V50" t="s">
        <v>538</v>
      </c>
      <c r="W50" t="s">
        <v>5296</v>
      </c>
      <c r="X50" t="s">
        <v>3613</v>
      </c>
      <c r="Y50" t="str">
        <f t="shared" si="8"/>
        <v>TOTL CONSL IFRS CAD-200474</v>
      </c>
      <c r="Z50">
        <f>COUNTIF('16 reserve bal'!D:D,'16 reserve entries'!Y50)</f>
        <v>0</v>
      </c>
      <c r="AB50" t="s">
        <v>538</v>
      </c>
      <c r="AC50" t="s">
        <v>3619</v>
      </c>
      <c r="AE50" t="s">
        <v>1326</v>
      </c>
      <c r="AF50" t="s">
        <v>5288</v>
      </c>
      <c r="AH50" t="s">
        <v>3619</v>
      </c>
      <c r="AJ50" t="s">
        <v>3619</v>
      </c>
      <c r="AL50" t="s">
        <v>4195</v>
      </c>
    </row>
    <row r="51" spans="1:38" x14ac:dyDescent="0.25">
      <c r="A51" t="s">
        <v>538</v>
      </c>
      <c r="B51" t="s">
        <v>539</v>
      </c>
      <c r="C51" t="s">
        <v>3622</v>
      </c>
      <c r="D51" t="str">
        <f t="shared" si="3"/>
        <v>1F-200487</v>
      </c>
      <c r="F51" t="s">
        <v>1800</v>
      </c>
      <c r="G51">
        <f t="shared" si="4"/>
        <v>14</v>
      </c>
      <c r="M51" t="s">
        <v>3413</v>
      </c>
      <c r="N51">
        <f t="shared" si="2"/>
        <v>5</v>
      </c>
      <c r="O51">
        <f t="shared" si="5"/>
        <v>3</v>
      </c>
      <c r="Q51" t="s">
        <v>5392</v>
      </c>
      <c r="R51" t="str">
        <f t="shared" si="6"/>
        <v>1F</v>
      </c>
      <c r="S51" t="str">
        <f t="shared" si="7"/>
        <v>200487</v>
      </c>
      <c r="U51" t="s">
        <v>5393</v>
      </c>
      <c r="V51" t="s">
        <v>538</v>
      </c>
      <c r="W51" t="s">
        <v>5296</v>
      </c>
      <c r="X51" t="s">
        <v>3616</v>
      </c>
      <c r="Y51" t="str">
        <f t="shared" si="8"/>
        <v>TOTL CONSL IFRS CAD-200481</v>
      </c>
      <c r="Z51">
        <f>COUNTIF('16 reserve bal'!D:D,'16 reserve entries'!Y51)</f>
        <v>0</v>
      </c>
      <c r="AB51" t="s">
        <v>538</v>
      </c>
      <c r="AC51" t="s">
        <v>3622</v>
      </c>
      <c r="AE51" t="s">
        <v>73</v>
      </c>
      <c r="AF51" t="s">
        <v>5284</v>
      </c>
      <c r="AH51" t="s">
        <v>3622</v>
      </c>
      <c r="AJ51" t="s">
        <v>3622</v>
      </c>
      <c r="AL51" t="s">
        <v>4197</v>
      </c>
    </row>
    <row r="52" spans="1:38" x14ac:dyDescent="0.25">
      <c r="A52" t="s">
        <v>538</v>
      </c>
      <c r="B52" t="s">
        <v>539</v>
      </c>
      <c r="C52" t="s">
        <v>3642</v>
      </c>
      <c r="D52" t="str">
        <f t="shared" si="3"/>
        <v>1F-200562</v>
      </c>
      <c r="F52" t="s">
        <v>221</v>
      </c>
      <c r="G52">
        <f t="shared" si="4"/>
        <v>1</v>
      </c>
      <c r="M52" t="s">
        <v>3415</v>
      </c>
      <c r="N52">
        <f t="shared" si="2"/>
        <v>3</v>
      </c>
      <c r="O52">
        <f t="shared" si="5"/>
        <v>2</v>
      </c>
      <c r="Q52" t="s">
        <v>5394</v>
      </c>
      <c r="R52" t="str">
        <f t="shared" si="6"/>
        <v>1F</v>
      </c>
      <c r="S52" t="str">
        <f t="shared" si="7"/>
        <v>200562</v>
      </c>
      <c r="U52" t="s">
        <v>5395</v>
      </c>
      <c r="V52" t="s">
        <v>538</v>
      </c>
      <c r="W52" t="s">
        <v>5296</v>
      </c>
      <c r="X52" t="s">
        <v>3619</v>
      </c>
      <c r="Y52" t="str">
        <f t="shared" si="8"/>
        <v>TOTL CONSL IFRS CAD-200485</v>
      </c>
      <c r="Z52">
        <f>COUNTIF('16 reserve bal'!D:D,'16 reserve entries'!Y52)</f>
        <v>0</v>
      </c>
      <c r="AB52" t="s">
        <v>538</v>
      </c>
      <c r="AC52" t="s">
        <v>3642</v>
      </c>
      <c r="AE52" t="s">
        <v>1338</v>
      </c>
      <c r="AF52" t="s">
        <v>5284</v>
      </c>
      <c r="AH52" t="s">
        <v>3642</v>
      </c>
      <c r="AJ52" t="s">
        <v>3642</v>
      </c>
      <c r="AL52" t="s">
        <v>4201</v>
      </c>
    </row>
    <row r="53" spans="1:38" x14ac:dyDescent="0.25">
      <c r="A53" t="s">
        <v>538</v>
      </c>
      <c r="B53" t="s">
        <v>539</v>
      </c>
      <c r="C53" t="s">
        <v>3645</v>
      </c>
      <c r="D53" t="str">
        <f t="shared" si="3"/>
        <v>1F-200563</v>
      </c>
      <c r="F53" t="s">
        <v>1918</v>
      </c>
      <c r="G53">
        <f t="shared" si="4"/>
        <v>1</v>
      </c>
      <c r="M53" t="s">
        <v>3418</v>
      </c>
      <c r="N53">
        <f t="shared" si="2"/>
        <v>2</v>
      </c>
      <c r="O53">
        <f t="shared" si="5"/>
        <v>2</v>
      </c>
      <c r="Q53" t="s">
        <v>5396</v>
      </c>
      <c r="R53" t="str">
        <f t="shared" si="6"/>
        <v>1F</v>
      </c>
      <c r="S53" t="str">
        <f t="shared" si="7"/>
        <v>200563</v>
      </c>
      <c r="U53" t="s">
        <v>5397</v>
      </c>
      <c r="V53" t="s">
        <v>538</v>
      </c>
      <c r="W53" t="s">
        <v>5296</v>
      </c>
      <c r="X53" t="s">
        <v>3622</v>
      </c>
      <c r="Y53" t="str">
        <f t="shared" si="8"/>
        <v>TOTL CONSL IFRS CAD-200487</v>
      </c>
      <c r="Z53">
        <f>COUNTIF('16 reserve bal'!D:D,'16 reserve entries'!Y53)</f>
        <v>0</v>
      </c>
      <c r="AB53" t="s">
        <v>538</v>
      </c>
      <c r="AC53" t="s">
        <v>3645</v>
      </c>
      <c r="AE53" t="s">
        <v>1346</v>
      </c>
      <c r="AF53" t="s">
        <v>5288</v>
      </c>
      <c r="AH53" t="s">
        <v>3645</v>
      </c>
      <c r="AJ53" t="s">
        <v>3645</v>
      </c>
      <c r="AL53" t="s">
        <v>4203</v>
      </c>
    </row>
    <row r="54" spans="1:38" x14ac:dyDescent="0.25">
      <c r="A54" t="s">
        <v>538</v>
      </c>
      <c r="B54" t="s">
        <v>539</v>
      </c>
      <c r="C54" t="s">
        <v>3654</v>
      </c>
      <c r="D54" t="str">
        <f t="shared" si="3"/>
        <v>1F-200580</v>
      </c>
      <c r="F54" t="s">
        <v>137</v>
      </c>
      <c r="G54">
        <f t="shared" si="4"/>
        <v>1</v>
      </c>
      <c r="M54" t="s">
        <v>3420</v>
      </c>
      <c r="N54">
        <f t="shared" si="2"/>
        <v>2</v>
      </c>
      <c r="O54">
        <f t="shared" si="5"/>
        <v>2</v>
      </c>
      <c r="Q54" t="s">
        <v>5398</v>
      </c>
      <c r="R54" t="str">
        <f t="shared" si="6"/>
        <v>1F</v>
      </c>
      <c r="S54" t="str">
        <f t="shared" si="7"/>
        <v>200580</v>
      </c>
      <c r="U54" t="s">
        <v>5399</v>
      </c>
      <c r="V54" t="s">
        <v>538</v>
      </c>
      <c r="W54" t="s">
        <v>5296</v>
      </c>
      <c r="X54" t="s">
        <v>3642</v>
      </c>
      <c r="Y54" t="str">
        <f t="shared" si="8"/>
        <v>TOTL CONSL IFRS CAD-200562</v>
      </c>
      <c r="Z54">
        <f>COUNTIF('16 reserve bal'!D:D,'16 reserve entries'!Y54)</f>
        <v>0</v>
      </c>
      <c r="AB54" t="s">
        <v>538</v>
      </c>
      <c r="AC54" t="s">
        <v>3654</v>
      </c>
      <c r="AE54" t="s">
        <v>76</v>
      </c>
      <c r="AF54" t="s">
        <v>5284</v>
      </c>
      <c r="AH54" t="s">
        <v>3654</v>
      </c>
      <c r="AJ54" t="s">
        <v>3654</v>
      </c>
      <c r="AL54" t="s">
        <v>4205</v>
      </c>
    </row>
    <row r="55" spans="1:38" x14ac:dyDescent="0.25">
      <c r="A55" t="s">
        <v>538</v>
      </c>
      <c r="B55" t="s">
        <v>539</v>
      </c>
      <c r="C55" t="s">
        <v>3657</v>
      </c>
      <c r="D55" t="str">
        <f t="shared" si="3"/>
        <v>1F-200581</v>
      </c>
      <c r="F55" t="s">
        <v>2076</v>
      </c>
      <c r="G55">
        <f t="shared" si="4"/>
        <v>7</v>
      </c>
      <c r="M55" t="s">
        <v>3422</v>
      </c>
      <c r="N55">
        <f t="shared" si="2"/>
        <v>1</v>
      </c>
      <c r="O55">
        <f t="shared" si="5"/>
        <v>1</v>
      </c>
      <c r="Q55" t="s">
        <v>5400</v>
      </c>
      <c r="R55" t="str">
        <f t="shared" si="6"/>
        <v>1F</v>
      </c>
      <c r="S55" t="str">
        <f t="shared" si="7"/>
        <v>200581</v>
      </c>
      <c r="U55" t="s">
        <v>5401</v>
      </c>
      <c r="V55" t="s">
        <v>538</v>
      </c>
      <c r="W55" t="s">
        <v>5296</v>
      </c>
      <c r="X55" t="s">
        <v>3645</v>
      </c>
      <c r="Y55" t="str">
        <f t="shared" si="8"/>
        <v>TOTL CONSL IFRS CAD-200563</v>
      </c>
      <c r="Z55">
        <f>COUNTIF('16 reserve bal'!D:D,'16 reserve entries'!Y55)</f>
        <v>0</v>
      </c>
      <c r="AB55" t="s">
        <v>538</v>
      </c>
      <c r="AC55" t="s">
        <v>3657</v>
      </c>
      <c r="AE55" t="s">
        <v>1365</v>
      </c>
      <c r="AF55" t="s">
        <v>5284</v>
      </c>
      <c r="AH55" t="s">
        <v>3657</v>
      </c>
      <c r="AJ55" t="s">
        <v>3657</v>
      </c>
      <c r="AL55" t="s">
        <v>4207</v>
      </c>
    </row>
    <row r="56" spans="1:38" x14ac:dyDescent="0.25">
      <c r="A56" t="s">
        <v>538</v>
      </c>
      <c r="B56" t="s">
        <v>539</v>
      </c>
      <c r="C56" t="s">
        <v>3660</v>
      </c>
      <c r="D56" t="str">
        <f t="shared" si="3"/>
        <v>1F-200582</v>
      </c>
      <c r="F56" t="s">
        <v>139</v>
      </c>
      <c r="G56">
        <f t="shared" si="4"/>
        <v>3</v>
      </c>
      <c r="M56" t="s">
        <v>3424</v>
      </c>
      <c r="N56">
        <f t="shared" si="2"/>
        <v>1</v>
      </c>
      <c r="O56">
        <f t="shared" si="5"/>
        <v>1</v>
      </c>
      <c r="Q56" t="s">
        <v>5402</v>
      </c>
      <c r="R56" t="str">
        <f t="shared" si="6"/>
        <v>1F</v>
      </c>
      <c r="S56" t="str">
        <f t="shared" si="7"/>
        <v>200582</v>
      </c>
      <c r="U56" t="s">
        <v>5403</v>
      </c>
      <c r="V56" t="s">
        <v>538</v>
      </c>
      <c r="W56" t="s">
        <v>5296</v>
      </c>
      <c r="X56" t="s">
        <v>3654</v>
      </c>
      <c r="Y56" t="str">
        <f t="shared" si="8"/>
        <v>TOTL CONSL IFRS CAD-200580</v>
      </c>
      <c r="Z56">
        <f>COUNTIF('16 reserve bal'!D:D,'16 reserve entries'!Y56)</f>
        <v>0</v>
      </c>
      <c r="AB56" t="s">
        <v>538</v>
      </c>
      <c r="AC56" t="s">
        <v>3660</v>
      </c>
      <c r="AE56" t="s">
        <v>80</v>
      </c>
      <c r="AF56" t="s">
        <v>5284</v>
      </c>
      <c r="AH56" t="s">
        <v>3660</v>
      </c>
      <c r="AJ56" t="s">
        <v>3660</v>
      </c>
      <c r="AL56" t="s">
        <v>4209</v>
      </c>
    </row>
    <row r="57" spans="1:38" x14ac:dyDescent="0.25">
      <c r="A57" t="s">
        <v>538</v>
      </c>
      <c r="B57" t="s">
        <v>539</v>
      </c>
      <c r="C57" t="s">
        <v>3666</v>
      </c>
      <c r="D57" t="str">
        <f t="shared" si="3"/>
        <v>1F-201601</v>
      </c>
      <c r="F57" t="s">
        <v>2087</v>
      </c>
      <c r="G57">
        <f t="shared" si="4"/>
        <v>2</v>
      </c>
      <c r="M57" t="s">
        <v>3439</v>
      </c>
      <c r="N57">
        <f t="shared" si="2"/>
        <v>1</v>
      </c>
      <c r="O57">
        <f t="shared" si="5"/>
        <v>1</v>
      </c>
      <c r="Q57" t="s">
        <v>5404</v>
      </c>
      <c r="R57" t="str">
        <f t="shared" si="6"/>
        <v>1F</v>
      </c>
      <c r="S57" t="str">
        <f t="shared" si="7"/>
        <v>201601</v>
      </c>
      <c r="U57" t="s">
        <v>5405</v>
      </c>
      <c r="V57" t="s">
        <v>538</v>
      </c>
      <c r="W57" t="s">
        <v>5296</v>
      </c>
      <c r="X57" t="s">
        <v>3657</v>
      </c>
      <c r="Y57" t="str">
        <f t="shared" si="8"/>
        <v>TOTL CONSL IFRS CAD-200581</v>
      </c>
      <c r="Z57">
        <f>COUNTIF('16 reserve bal'!D:D,'16 reserve entries'!Y57)</f>
        <v>0</v>
      </c>
      <c r="AB57" t="s">
        <v>538</v>
      </c>
      <c r="AC57" t="s">
        <v>3666</v>
      </c>
      <c r="AE57" t="s">
        <v>1373</v>
      </c>
      <c r="AF57" t="s">
        <v>5284</v>
      </c>
      <c r="AH57" t="s">
        <v>3666</v>
      </c>
      <c r="AJ57" t="s">
        <v>3666</v>
      </c>
      <c r="AL57" t="s">
        <v>4211</v>
      </c>
    </row>
    <row r="58" spans="1:38" x14ac:dyDescent="0.25">
      <c r="A58" t="s">
        <v>538</v>
      </c>
      <c r="B58" t="s">
        <v>539</v>
      </c>
      <c r="C58" t="s">
        <v>3669</v>
      </c>
      <c r="D58" t="str">
        <f t="shared" si="3"/>
        <v>1F-201602</v>
      </c>
      <c r="M58" t="s">
        <v>3469</v>
      </c>
      <c r="N58">
        <f t="shared" si="2"/>
        <v>1</v>
      </c>
      <c r="O58">
        <f t="shared" si="5"/>
        <v>1</v>
      </c>
      <c r="Q58" t="s">
        <v>5406</v>
      </c>
      <c r="R58" t="str">
        <f t="shared" si="6"/>
        <v>1F</v>
      </c>
      <c r="S58" t="str">
        <f t="shared" si="7"/>
        <v>201602</v>
      </c>
      <c r="U58" t="s">
        <v>5407</v>
      </c>
      <c r="V58" t="s">
        <v>538</v>
      </c>
      <c r="W58" t="s">
        <v>5296</v>
      </c>
      <c r="X58" t="s">
        <v>3660</v>
      </c>
      <c r="Y58" t="str">
        <f t="shared" si="8"/>
        <v>TOTL CONSL IFRS CAD-200582</v>
      </c>
      <c r="Z58">
        <f>COUNTIF('16 reserve bal'!D:D,'16 reserve entries'!Y58)</f>
        <v>0</v>
      </c>
      <c r="AB58" t="s">
        <v>538</v>
      </c>
      <c r="AC58" t="s">
        <v>3669</v>
      </c>
      <c r="AE58" t="s">
        <v>149</v>
      </c>
      <c r="AF58" t="s">
        <v>5288</v>
      </c>
      <c r="AH58" t="s">
        <v>3669</v>
      </c>
      <c r="AJ58" t="s">
        <v>3669</v>
      </c>
      <c r="AL58" t="s">
        <v>4213</v>
      </c>
    </row>
    <row r="59" spans="1:38" x14ac:dyDescent="0.25">
      <c r="A59" t="s">
        <v>538</v>
      </c>
      <c r="B59" t="s">
        <v>539</v>
      </c>
      <c r="C59" t="s">
        <v>3672</v>
      </c>
      <c r="D59" t="str">
        <f t="shared" si="3"/>
        <v>1F-201603</v>
      </c>
      <c r="M59" t="s">
        <v>5408</v>
      </c>
      <c r="N59">
        <f t="shared" si="2"/>
        <v>1</v>
      </c>
      <c r="O59">
        <f t="shared" si="5"/>
        <v>1</v>
      </c>
      <c r="Q59" t="s">
        <v>5409</v>
      </c>
      <c r="R59" t="str">
        <f t="shared" si="6"/>
        <v>1F</v>
      </c>
      <c r="S59" t="str">
        <f t="shared" si="7"/>
        <v>201603</v>
      </c>
      <c r="U59" t="s">
        <v>5410</v>
      </c>
      <c r="V59" t="s">
        <v>538</v>
      </c>
      <c r="W59" t="s">
        <v>5296</v>
      </c>
      <c r="X59" t="s">
        <v>3666</v>
      </c>
      <c r="Y59" t="str">
        <f t="shared" si="8"/>
        <v>TOTL CONSL IFRS CAD-201601</v>
      </c>
      <c r="Z59">
        <f>COUNTIF('16 reserve bal'!D:D,'16 reserve entries'!Y59)</f>
        <v>0</v>
      </c>
      <c r="AB59" t="s">
        <v>538</v>
      </c>
      <c r="AC59" t="s">
        <v>3672</v>
      </c>
      <c r="AE59" t="s">
        <v>1393</v>
      </c>
      <c r="AF59" t="s">
        <v>5288</v>
      </c>
      <c r="AH59" t="s">
        <v>3672</v>
      </c>
      <c r="AJ59" t="s">
        <v>3672</v>
      </c>
      <c r="AL59" t="s">
        <v>4217</v>
      </c>
    </row>
    <row r="60" spans="1:38" x14ac:dyDescent="0.25">
      <c r="A60" t="s">
        <v>538</v>
      </c>
      <c r="B60" t="s">
        <v>539</v>
      </c>
      <c r="C60" t="s">
        <v>3675</v>
      </c>
      <c r="D60" t="str">
        <f t="shared" si="3"/>
        <v>1F-201604</v>
      </c>
      <c r="M60" t="s">
        <v>5411</v>
      </c>
      <c r="N60">
        <f t="shared" si="2"/>
        <v>1</v>
      </c>
      <c r="O60">
        <f t="shared" si="5"/>
        <v>1</v>
      </c>
      <c r="Q60" t="s">
        <v>5412</v>
      </c>
      <c r="R60" t="str">
        <f t="shared" si="6"/>
        <v>1F</v>
      </c>
      <c r="S60" t="str">
        <f t="shared" si="7"/>
        <v>201604</v>
      </c>
      <c r="U60" t="s">
        <v>5413</v>
      </c>
      <c r="V60" t="s">
        <v>538</v>
      </c>
      <c r="W60" t="s">
        <v>5296</v>
      </c>
      <c r="X60" t="s">
        <v>3669</v>
      </c>
      <c r="Y60" t="str">
        <f t="shared" si="8"/>
        <v>TOTL CONSL IFRS CAD-201602</v>
      </c>
      <c r="Z60">
        <f>COUNTIF('16 reserve bal'!D:D,'16 reserve entries'!Y60)</f>
        <v>0</v>
      </c>
      <c r="AB60" t="s">
        <v>538</v>
      </c>
      <c r="AC60" t="s">
        <v>3675</v>
      </c>
      <c r="AE60" t="s">
        <v>83</v>
      </c>
      <c r="AF60" t="s">
        <v>5284</v>
      </c>
      <c r="AH60" t="s">
        <v>3675</v>
      </c>
      <c r="AJ60" t="s">
        <v>3675</v>
      </c>
      <c r="AL60" t="s">
        <v>4223</v>
      </c>
    </row>
    <row r="61" spans="1:38" x14ac:dyDescent="0.25">
      <c r="A61" t="s">
        <v>538</v>
      </c>
      <c r="B61" t="s">
        <v>539</v>
      </c>
      <c r="C61" t="s">
        <v>3678</v>
      </c>
      <c r="D61" t="str">
        <f t="shared" si="3"/>
        <v>1F-201605</v>
      </c>
      <c r="M61" t="s">
        <v>3480</v>
      </c>
      <c r="N61">
        <f t="shared" si="2"/>
        <v>3</v>
      </c>
      <c r="O61">
        <f t="shared" si="5"/>
        <v>3</v>
      </c>
      <c r="Q61" t="s">
        <v>5414</v>
      </c>
      <c r="R61" t="str">
        <f t="shared" si="6"/>
        <v>1F</v>
      </c>
      <c r="S61" t="str">
        <f t="shared" si="7"/>
        <v>201605</v>
      </c>
      <c r="U61" t="s">
        <v>5415</v>
      </c>
      <c r="V61" t="s">
        <v>538</v>
      </c>
      <c r="W61" t="s">
        <v>5296</v>
      </c>
      <c r="X61" t="s">
        <v>3672</v>
      </c>
      <c r="Y61" t="str">
        <f t="shared" si="8"/>
        <v>TOTL CONSL IFRS CAD-201603</v>
      </c>
      <c r="Z61">
        <f>COUNTIF('16 reserve bal'!D:D,'16 reserve entries'!Y61)</f>
        <v>0</v>
      </c>
      <c r="AB61" t="s">
        <v>538</v>
      </c>
      <c r="AC61" t="s">
        <v>3678</v>
      </c>
      <c r="AE61" t="s">
        <v>1403</v>
      </c>
      <c r="AF61" t="s">
        <v>5284</v>
      </c>
      <c r="AH61" t="s">
        <v>3678</v>
      </c>
      <c r="AJ61" t="s">
        <v>3678</v>
      </c>
      <c r="AL61" t="s">
        <v>4225</v>
      </c>
    </row>
    <row r="62" spans="1:38" x14ac:dyDescent="0.25">
      <c r="A62" t="s">
        <v>538</v>
      </c>
      <c r="B62" t="s">
        <v>539</v>
      </c>
      <c r="C62" t="s">
        <v>3681</v>
      </c>
      <c r="D62" t="str">
        <f t="shared" si="3"/>
        <v>1F-201606</v>
      </c>
      <c r="M62" t="s">
        <v>3483</v>
      </c>
      <c r="N62">
        <f t="shared" si="2"/>
        <v>7</v>
      </c>
      <c r="O62">
        <f t="shared" si="5"/>
        <v>5</v>
      </c>
      <c r="Q62" t="s">
        <v>5416</v>
      </c>
      <c r="R62" t="str">
        <f t="shared" si="6"/>
        <v>1F</v>
      </c>
      <c r="S62" t="str">
        <f t="shared" si="7"/>
        <v>201606</v>
      </c>
      <c r="U62" t="s">
        <v>5417</v>
      </c>
      <c r="V62" t="s">
        <v>538</v>
      </c>
      <c r="W62" t="s">
        <v>5296</v>
      </c>
      <c r="X62" t="s">
        <v>3675</v>
      </c>
      <c r="Y62" t="str">
        <f t="shared" si="8"/>
        <v>TOTL CONSL IFRS CAD-201604</v>
      </c>
      <c r="Z62">
        <f>COUNTIF('16 reserve bal'!D:D,'16 reserve entries'!Y62)</f>
        <v>0</v>
      </c>
      <c r="AB62" t="s">
        <v>538</v>
      </c>
      <c r="AC62" t="s">
        <v>3681</v>
      </c>
      <c r="AE62" t="s">
        <v>85</v>
      </c>
      <c r="AF62" t="s">
        <v>5284</v>
      </c>
      <c r="AH62" t="s">
        <v>3681</v>
      </c>
      <c r="AJ62" t="s">
        <v>3681</v>
      </c>
      <c r="AL62" t="s">
        <v>4227</v>
      </c>
    </row>
    <row r="63" spans="1:38" x14ac:dyDescent="0.25">
      <c r="A63" t="s">
        <v>538</v>
      </c>
      <c r="B63" t="s">
        <v>539</v>
      </c>
      <c r="C63" t="s">
        <v>3684</v>
      </c>
      <c r="D63" t="str">
        <f t="shared" si="3"/>
        <v>1F-201607</v>
      </c>
      <c r="M63" t="s">
        <v>3486</v>
      </c>
      <c r="N63">
        <f t="shared" si="2"/>
        <v>3</v>
      </c>
      <c r="O63">
        <f t="shared" si="5"/>
        <v>2</v>
      </c>
      <c r="Q63" t="s">
        <v>5418</v>
      </c>
      <c r="R63" t="str">
        <f t="shared" si="6"/>
        <v>1F</v>
      </c>
      <c r="S63" t="str">
        <f t="shared" si="7"/>
        <v>201607</v>
      </c>
      <c r="U63" t="s">
        <v>5419</v>
      </c>
      <c r="V63" t="s">
        <v>538</v>
      </c>
      <c r="W63" t="s">
        <v>5296</v>
      </c>
      <c r="X63" t="s">
        <v>3678</v>
      </c>
      <c r="Y63" t="str">
        <f t="shared" si="8"/>
        <v>TOTL CONSL IFRS CAD-201605</v>
      </c>
      <c r="Z63">
        <f>COUNTIF('16 reserve bal'!D:D,'16 reserve entries'!Y63)</f>
        <v>0</v>
      </c>
      <c r="AB63" t="s">
        <v>538</v>
      </c>
      <c r="AC63" t="s">
        <v>3684</v>
      </c>
      <c r="AE63" t="s">
        <v>170</v>
      </c>
      <c r="AF63" t="s">
        <v>5288</v>
      </c>
      <c r="AH63" t="s">
        <v>3684</v>
      </c>
      <c r="AJ63" t="s">
        <v>3684</v>
      </c>
      <c r="AL63" t="s">
        <v>4229</v>
      </c>
    </row>
    <row r="64" spans="1:38" x14ac:dyDescent="0.25">
      <c r="A64" t="s">
        <v>538</v>
      </c>
      <c r="B64" t="s">
        <v>539</v>
      </c>
      <c r="C64" t="s">
        <v>3687</v>
      </c>
      <c r="D64" t="str">
        <f t="shared" si="3"/>
        <v>1F-201608</v>
      </c>
      <c r="M64" t="s">
        <v>3492</v>
      </c>
      <c r="N64">
        <f t="shared" si="2"/>
        <v>3</v>
      </c>
      <c r="O64">
        <f t="shared" si="5"/>
        <v>2</v>
      </c>
      <c r="Q64" t="s">
        <v>5420</v>
      </c>
      <c r="R64" t="str">
        <f t="shared" si="6"/>
        <v>1F</v>
      </c>
      <c r="S64" t="str">
        <f t="shared" si="7"/>
        <v>201608</v>
      </c>
      <c r="U64" t="s">
        <v>5421</v>
      </c>
      <c r="V64" t="s">
        <v>538</v>
      </c>
      <c r="W64" t="s">
        <v>5296</v>
      </c>
      <c r="X64" t="s">
        <v>3681</v>
      </c>
      <c r="Y64" t="str">
        <f t="shared" si="8"/>
        <v>TOTL CONSL IFRS CAD-201606</v>
      </c>
      <c r="Z64">
        <f>COUNTIF('16 reserve bal'!D:D,'16 reserve entries'!Y64)</f>
        <v>0</v>
      </c>
      <c r="AB64" t="s">
        <v>538</v>
      </c>
      <c r="AC64" t="s">
        <v>3687</v>
      </c>
      <c r="AE64" t="s">
        <v>112</v>
      </c>
      <c r="AF64" t="s">
        <v>5284</v>
      </c>
      <c r="AH64" t="s">
        <v>3687</v>
      </c>
      <c r="AJ64" t="s">
        <v>3687</v>
      </c>
      <c r="AL64" t="s">
        <v>4231</v>
      </c>
    </row>
    <row r="65" spans="1:38" x14ac:dyDescent="0.25">
      <c r="A65" t="s">
        <v>538</v>
      </c>
      <c r="B65" t="s">
        <v>539</v>
      </c>
      <c r="C65" t="s">
        <v>3690</v>
      </c>
      <c r="D65" t="str">
        <f t="shared" si="3"/>
        <v>1F-201609</v>
      </c>
      <c r="M65" t="s">
        <v>3495</v>
      </c>
      <c r="N65">
        <f t="shared" si="2"/>
        <v>4</v>
      </c>
      <c r="O65">
        <f t="shared" si="5"/>
        <v>3</v>
      </c>
      <c r="Q65" t="s">
        <v>5422</v>
      </c>
      <c r="R65" t="str">
        <f t="shared" si="6"/>
        <v>1F</v>
      </c>
      <c r="S65" t="str">
        <f t="shared" si="7"/>
        <v>201609</v>
      </c>
      <c r="U65" t="s">
        <v>5423</v>
      </c>
      <c r="V65" t="s">
        <v>538</v>
      </c>
      <c r="W65" t="s">
        <v>5296</v>
      </c>
      <c r="X65" t="s">
        <v>3684</v>
      </c>
      <c r="Y65" t="str">
        <f t="shared" si="8"/>
        <v>TOTL CONSL IFRS CAD-201607</v>
      </c>
      <c r="Z65">
        <f>COUNTIF('16 reserve bal'!D:D,'16 reserve entries'!Y65)</f>
        <v>0</v>
      </c>
      <c r="AB65" t="s">
        <v>538</v>
      </c>
      <c r="AC65" t="s">
        <v>3690</v>
      </c>
      <c r="AE65" t="s">
        <v>1699</v>
      </c>
      <c r="AF65" t="s">
        <v>5284</v>
      </c>
      <c r="AH65" t="s">
        <v>3690</v>
      </c>
      <c r="AJ65" t="s">
        <v>3690</v>
      </c>
      <c r="AL65" t="s">
        <v>4233</v>
      </c>
    </row>
    <row r="66" spans="1:38" x14ac:dyDescent="0.25">
      <c r="A66" t="s">
        <v>538</v>
      </c>
      <c r="B66" t="s">
        <v>539</v>
      </c>
      <c r="C66" t="s">
        <v>3693</v>
      </c>
      <c r="D66" t="str">
        <f t="shared" si="3"/>
        <v>1F-201610</v>
      </c>
      <c r="M66" t="s">
        <v>3498</v>
      </c>
      <c r="N66">
        <f t="shared" si="2"/>
        <v>8</v>
      </c>
      <c r="O66">
        <f t="shared" si="5"/>
        <v>6</v>
      </c>
      <c r="Q66" t="s">
        <v>5424</v>
      </c>
      <c r="R66" t="str">
        <f t="shared" si="6"/>
        <v>1F</v>
      </c>
      <c r="S66" t="str">
        <f t="shared" si="7"/>
        <v>201610</v>
      </c>
      <c r="U66" t="s">
        <v>5425</v>
      </c>
      <c r="V66" t="s">
        <v>538</v>
      </c>
      <c r="W66" t="s">
        <v>5296</v>
      </c>
      <c r="X66" t="s">
        <v>3687</v>
      </c>
      <c r="Y66" t="str">
        <f t="shared" si="8"/>
        <v>TOTL CONSL IFRS CAD-201608</v>
      </c>
      <c r="Z66">
        <f>COUNTIF('16 reserve bal'!D:D,'16 reserve entries'!Y66)</f>
        <v>0</v>
      </c>
      <c r="AB66" t="s">
        <v>538</v>
      </c>
      <c r="AC66" t="s">
        <v>3693</v>
      </c>
      <c r="AE66" t="s">
        <v>116</v>
      </c>
      <c r="AF66" t="s">
        <v>5284</v>
      </c>
      <c r="AH66" t="s">
        <v>3693</v>
      </c>
      <c r="AJ66" t="s">
        <v>3693</v>
      </c>
      <c r="AL66" t="s">
        <v>4235</v>
      </c>
    </row>
    <row r="67" spans="1:38" x14ac:dyDescent="0.25">
      <c r="A67" t="s">
        <v>538</v>
      </c>
      <c r="B67" t="s">
        <v>539</v>
      </c>
      <c r="C67" t="s">
        <v>3696</v>
      </c>
      <c r="D67" t="str">
        <f t="shared" si="3"/>
        <v>1F-201611</v>
      </c>
      <c r="M67" t="s">
        <v>3501</v>
      </c>
      <c r="N67">
        <f t="shared" si="2"/>
        <v>3</v>
      </c>
      <c r="O67">
        <f t="shared" si="5"/>
        <v>3</v>
      </c>
      <c r="Q67" t="s">
        <v>5426</v>
      </c>
      <c r="R67" t="str">
        <f t="shared" si="6"/>
        <v>1F</v>
      </c>
      <c r="S67" t="str">
        <f t="shared" si="7"/>
        <v>201611</v>
      </c>
      <c r="U67" t="s">
        <v>5427</v>
      </c>
      <c r="V67" t="s">
        <v>538</v>
      </c>
      <c r="W67" t="s">
        <v>5296</v>
      </c>
      <c r="X67" t="s">
        <v>3690</v>
      </c>
      <c r="Y67" t="str">
        <f t="shared" si="8"/>
        <v>TOTL CONSL IFRS CAD-201609</v>
      </c>
      <c r="Z67">
        <f>COUNTIF('16 reserve bal'!D:D,'16 reserve entries'!Y67)</f>
        <v>0</v>
      </c>
      <c r="AB67" t="s">
        <v>538</v>
      </c>
      <c r="AC67" t="s">
        <v>3696</v>
      </c>
      <c r="AE67" t="s">
        <v>1703</v>
      </c>
      <c r="AF67" t="s">
        <v>5284</v>
      </c>
      <c r="AH67" t="s">
        <v>3696</v>
      </c>
      <c r="AJ67" t="s">
        <v>3696</v>
      </c>
      <c r="AL67" t="s">
        <v>4237</v>
      </c>
    </row>
    <row r="68" spans="1:38" x14ac:dyDescent="0.25">
      <c r="A68" t="s">
        <v>538</v>
      </c>
      <c r="B68" t="s">
        <v>539</v>
      </c>
      <c r="C68" t="s">
        <v>3699</v>
      </c>
      <c r="D68" t="str">
        <f t="shared" si="3"/>
        <v>1F-201613</v>
      </c>
      <c r="M68" t="s">
        <v>3504</v>
      </c>
      <c r="N68">
        <f t="shared" si="2"/>
        <v>4</v>
      </c>
      <c r="O68">
        <f t="shared" si="5"/>
        <v>3</v>
      </c>
      <c r="Q68" t="s">
        <v>5428</v>
      </c>
      <c r="R68" t="str">
        <f t="shared" si="6"/>
        <v>1F</v>
      </c>
      <c r="S68" t="str">
        <f t="shared" si="7"/>
        <v>201613</v>
      </c>
      <c r="U68" t="s">
        <v>5429</v>
      </c>
      <c r="V68" t="s">
        <v>538</v>
      </c>
      <c r="W68" t="s">
        <v>5296</v>
      </c>
      <c r="X68" t="s">
        <v>3693</v>
      </c>
      <c r="Y68" t="str">
        <f t="shared" si="8"/>
        <v>TOTL CONSL IFRS CAD-201610</v>
      </c>
      <c r="Z68">
        <f>COUNTIF('16 reserve bal'!D:D,'16 reserve entries'!Y68)</f>
        <v>0</v>
      </c>
      <c r="AB68" t="s">
        <v>538</v>
      </c>
      <c r="AC68" t="s">
        <v>3699</v>
      </c>
      <c r="AE68" t="s">
        <v>210</v>
      </c>
      <c r="AF68" t="s">
        <v>5288</v>
      </c>
      <c r="AH68" t="s">
        <v>3699</v>
      </c>
      <c r="AJ68" t="s">
        <v>3699</v>
      </c>
      <c r="AL68" t="s">
        <v>4239</v>
      </c>
    </row>
    <row r="69" spans="1:38" x14ac:dyDescent="0.25">
      <c r="A69" t="s">
        <v>538</v>
      </c>
      <c r="B69" t="s">
        <v>539</v>
      </c>
      <c r="C69" t="s">
        <v>3702</v>
      </c>
      <c r="D69" t="str">
        <f t="shared" ref="D69:D132" si="9">B69&amp;"-"&amp;C69</f>
        <v>1F-201614</v>
      </c>
      <c r="M69" t="s">
        <v>3507</v>
      </c>
      <c r="N69">
        <f t="shared" ref="N69:N132" si="10">COUNTIF(C:C,M69)</f>
        <v>4</v>
      </c>
      <c r="O69">
        <f t="shared" ref="O69:O132" si="11">COUNTIF(S:S,M69)</f>
        <v>2</v>
      </c>
      <c r="Q69" t="s">
        <v>5430</v>
      </c>
      <c r="R69" t="str">
        <f t="shared" ref="R69:R132" si="12">LEFT(Q69,2)</f>
        <v>1F</v>
      </c>
      <c r="S69" t="str">
        <f t="shared" ref="S69:S132" si="13">RIGHT(Q69,6)</f>
        <v>201614</v>
      </c>
      <c r="U69" t="s">
        <v>5431</v>
      </c>
      <c r="V69" t="s">
        <v>538</v>
      </c>
      <c r="W69" t="s">
        <v>5296</v>
      </c>
      <c r="X69" t="s">
        <v>3696</v>
      </c>
      <c r="Y69" t="str">
        <f t="shared" ref="Y69:Y132" si="14">W69&amp;"-"&amp;X69</f>
        <v>TOTL CONSL IFRS CAD-201611</v>
      </c>
      <c r="Z69">
        <f>COUNTIF('16 reserve bal'!D:D,'16 reserve entries'!Y69)</f>
        <v>0</v>
      </c>
      <c r="AB69" t="s">
        <v>538</v>
      </c>
      <c r="AC69" t="s">
        <v>3702</v>
      </c>
      <c r="AE69" t="s">
        <v>1764</v>
      </c>
      <c r="AF69" t="s">
        <v>5288</v>
      </c>
      <c r="AH69" t="s">
        <v>3702</v>
      </c>
      <c r="AJ69" t="s">
        <v>3702</v>
      </c>
      <c r="AL69" t="s">
        <v>4241</v>
      </c>
    </row>
    <row r="70" spans="1:38" x14ac:dyDescent="0.25">
      <c r="A70" t="s">
        <v>538</v>
      </c>
      <c r="B70" t="s">
        <v>539</v>
      </c>
      <c r="C70" t="s">
        <v>3705</v>
      </c>
      <c r="D70" t="str">
        <f t="shared" si="9"/>
        <v>1F-201616</v>
      </c>
      <c r="M70" t="s">
        <v>3510</v>
      </c>
      <c r="N70">
        <f t="shared" si="10"/>
        <v>3</v>
      </c>
      <c r="O70">
        <f t="shared" si="11"/>
        <v>3</v>
      </c>
      <c r="Q70" t="s">
        <v>5432</v>
      </c>
      <c r="R70" t="str">
        <f t="shared" si="12"/>
        <v>1F</v>
      </c>
      <c r="S70" t="str">
        <f t="shared" si="13"/>
        <v>201616</v>
      </c>
      <c r="U70" t="s">
        <v>5433</v>
      </c>
      <c r="V70" t="s">
        <v>538</v>
      </c>
      <c r="W70" t="s">
        <v>5296</v>
      </c>
      <c r="X70" t="s">
        <v>3699</v>
      </c>
      <c r="Y70" t="str">
        <f t="shared" si="14"/>
        <v>TOTL CONSL IFRS CAD-201613</v>
      </c>
      <c r="Z70">
        <f>COUNTIF('16 reserve bal'!D:D,'16 reserve entries'!Y70)</f>
        <v>0</v>
      </c>
      <c r="AB70" t="s">
        <v>538</v>
      </c>
      <c r="AC70" t="s">
        <v>3705</v>
      </c>
      <c r="AE70" t="s">
        <v>1764</v>
      </c>
      <c r="AF70" t="s">
        <v>5304</v>
      </c>
      <c r="AH70" t="s">
        <v>3705</v>
      </c>
      <c r="AJ70" t="s">
        <v>3705</v>
      </c>
      <c r="AL70" t="s">
        <v>4243</v>
      </c>
    </row>
    <row r="71" spans="1:38" x14ac:dyDescent="0.25">
      <c r="A71" t="s">
        <v>538</v>
      </c>
      <c r="B71" t="s">
        <v>539</v>
      </c>
      <c r="C71" t="s">
        <v>3708</v>
      </c>
      <c r="D71" t="str">
        <f t="shared" si="9"/>
        <v>1F-201617</v>
      </c>
      <c r="M71" t="s">
        <v>3513</v>
      </c>
      <c r="N71">
        <f t="shared" si="10"/>
        <v>3</v>
      </c>
      <c r="O71">
        <f t="shared" si="11"/>
        <v>3</v>
      </c>
      <c r="Q71" t="s">
        <v>5434</v>
      </c>
      <c r="R71" t="str">
        <f t="shared" si="12"/>
        <v>1F</v>
      </c>
      <c r="S71" t="str">
        <f t="shared" si="13"/>
        <v>201617</v>
      </c>
      <c r="U71" t="s">
        <v>5435</v>
      </c>
      <c r="V71" t="s">
        <v>538</v>
      </c>
      <c r="W71" t="s">
        <v>5296</v>
      </c>
      <c r="X71" t="s">
        <v>3702</v>
      </c>
      <c r="Y71" t="str">
        <f t="shared" si="14"/>
        <v>TOTL CONSL IFRS CAD-201614</v>
      </c>
      <c r="Z71">
        <f>COUNTIF('16 reserve bal'!D:D,'16 reserve entries'!Y71)</f>
        <v>0</v>
      </c>
      <c r="AB71" t="s">
        <v>538</v>
      </c>
      <c r="AC71" t="s">
        <v>3708</v>
      </c>
      <c r="AE71" t="s">
        <v>1764</v>
      </c>
      <c r="AF71" t="s">
        <v>5307</v>
      </c>
      <c r="AH71" t="s">
        <v>3708</v>
      </c>
      <c r="AJ71" t="s">
        <v>3708</v>
      </c>
      <c r="AL71" t="s">
        <v>4245</v>
      </c>
    </row>
    <row r="72" spans="1:38" x14ac:dyDescent="0.25">
      <c r="A72" t="s">
        <v>538</v>
      </c>
      <c r="B72" t="s">
        <v>539</v>
      </c>
      <c r="C72" t="s">
        <v>3711</v>
      </c>
      <c r="D72" t="str">
        <f t="shared" si="9"/>
        <v>1F-201618</v>
      </c>
      <c r="M72" t="s">
        <v>3516</v>
      </c>
      <c r="N72">
        <f t="shared" si="10"/>
        <v>2</v>
      </c>
      <c r="O72">
        <f t="shared" si="11"/>
        <v>2</v>
      </c>
      <c r="Q72" t="s">
        <v>5436</v>
      </c>
      <c r="R72" t="str">
        <f t="shared" si="12"/>
        <v>1F</v>
      </c>
      <c r="S72" t="str">
        <f t="shared" si="13"/>
        <v>201618</v>
      </c>
      <c r="U72" t="s">
        <v>5437</v>
      </c>
      <c r="V72" t="s">
        <v>538</v>
      </c>
      <c r="W72" t="s">
        <v>5296</v>
      </c>
      <c r="X72" t="s">
        <v>3705</v>
      </c>
      <c r="Y72" t="str">
        <f t="shared" si="14"/>
        <v>TOTL CONSL IFRS CAD-201616</v>
      </c>
      <c r="Z72">
        <f>COUNTIF('16 reserve bal'!D:D,'16 reserve entries'!Y72)</f>
        <v>0</v>
      </c>
      <c r="AB72" t="s">
        <v>538</v>
      </c>
      <c r="AC72" t="s">
        <v>3711</v>
      </c>
      <c r="AE72" t="s">
        <v>219</v>
      </c>
      <c r="AF72" t="s">
        <v>5288</v>
      </c>
      <c r="AH72" t="s">
        <v>3711</v>
      </c>
      <c r="AJ72" t="s">
        <v>3711</v>
      </c>
      <c r="AL72" t="s">
        <v>4247</v>
      </c>
    </row>
    <row r="73" spans="1:38" x14ac:dyDescent="0.25">
      <c r="A73" t="s">
        <v>538</v>
      </c>
      <c r="B73" t="s">
        <v>539</v>
      </c>
      <c r="C73" t="s">
        <v>3714</v>
      </c>
      <c r="D73" t="str">
        <f t="shared" si="9"/>
        <v>1F-201621</v>
      </c>
      <c r="M73" t="s">
        <v>3519</v>
      </c>
      <c r="N73">
        <f t="shared" si="10"/>
        <v>2</v>
      </c>
      <c r="O73">
        <f t="shared" si="11"/>
        <v>2</v>
      </c>
      <c r="Q73" t="s">
        <v>5438</v>
      </c>
      <c r="R73" t="str">
        <f t="shared" si="12"/>
        <v>1F</v>
      </c>
      <c r="S73" t="str">
        <f t="shared" si="13"/>
        <v>201621</v>
      </c>
      <c r="U73" t="s">
        <v>5439</v>
      </c>
      <c r="V73" t="s">
        <v>538</v>
      </c>
      <c r="W73" t="s">
        <v>5296</v>
      </c>
      <c r="X73" t="s">
        <v>3708</v>
      </c>
      <c r="Y73" t="str">
        <f t="shared" si="14"/>
        <v>TOTL CONSL IFRS CAD-201617</v>
      </c>
      <c r="Z73">
        <f>COUNTIF('16 reserve bal'!D:D,'16 reserve entries'!Y73)</f>
        <v>0</v>
      </c>
      <c r="AB73" t="s">
        <v>538</v>
      </c>
      <c r="AC73" t="s">
        <v>3714</v>
      </c>
      <c r="AE73" t="s">
        <v>1788</v>
      </c>
      <c r="AF73" t="s">
        <v>5288</v>
      </c>
      <c r="AH73" t="s">
        <v>3714</v>
      </c>
      <c r="AJ73" t="s">
        <v>3714</v>
      </c>
      <c r="AL73" t="s">
        <v>4249</v>
      </c>
    </row>
    <row r="74" spans="1:38" x14ac:dyDescent="0.25">
      <c r="A74" t="s">
        <v>538</v>
      </c>
      <c r="B74" t="s">
        <v>539</v>
      </c>
      <c r="C74" t="s">
        <v>3717</v>
      </c>
      <c r="D74" t="str">
        <f t="shared" si="9"/>
        <v>1F-201622</v>
      </c>
      <c r="M74" t="s">
        <v>3521</v>
      </c>
      <c r="N74">
        <f t="shared" si="10"/>
        <v>2</v>
      </c>
      <c r="O74">
        <f t="shared" si="11"/>
        <v>2</v>
      </c>
      <c r="Q74" t="s">
        <v>5440</v>
      </c>
      <c r="R74" t="str">
        <f t="shared" si="12"/>
        <v>1F</v>
      </c>
      <c r="S74" t="str">
        <f t="shared" si="13"/>
        <v>201622</v>
      </c>
      <c r="U74" t="s">
        <v>5441</v>
      </c>
      <c r="V74" t="s">
        <v>538</v>
      </c>
      <c r="W74" t="s">
        <v>5296</v>
      </c>
      <c r="X74" t="s">
        <v>3711</v>
      </c>
      <c r="Y74" t="str">
        <f t="shared" si="14"/>
        <v>TOTL CONSL IFRS CAD-201618</v>
      </c>
      <c r="Z74">
        <f>COUNTIF('16 reserve bal'!D:D,'16 reserve entries'!Y74)</f>
        <v>0</v>
      </c>
      <c r="AB74" t="s">
        <v>538</v>
      </c>
      <c r="AC74" t="s">
        <v>3717</v>
      </c>
      <c r="AE74" t="s">
        <v>216</v>
      </c>
      <c r="AF74" t="s">
        <v>5288</v>
      </c>
      <c r="AH74" t="s">
        <v>3717</v>
      </c>
      <c r="AJ74" t="s">
        <v>3717</v>
      </c>
      <c r="AL74" t="s">
        <v>4251</v>
      </c>
    </row>
    <row r="75" spans="1:38" x14ac:dyDescent="0.25">
      <c r="A75" t="s">
        <v>538</v>
      </c>
      <c r="B75" t="s">
        <v>539</v>
      </c>
      <c r="C75" t="s">
        <v>3720</v>
      </c>
      <c r="D75" t="str">
        <f t="shared" si="9"/>
        <v>1F-201623</v>
      </c>
      <c r="M75" t="s">
        <v>3524</v>
      </c>
      <c r="N75">
        <f t="shared" si="10"/>
        <v>3</v>
      </c>
      <c r="O75">
        <f t="shared" si="11"/>
        <v>2</v>
      </c>
      <c r="Q75" t="s">
        <v>5442</v>
      </c>
      <c r="R75" t="str">
        <f t="shared" si="12"/>
        <v>1F</v>
      </c>
      <c r="S75" t="str">
        <f t="shared" si="13"/>
        <v>201623</v>
      </c>
      <c r="U75" t="s">
        <v>5443</v>
      </c>
      <c r="V75" t="s">
        <v>538</v>
      </c>
      <c r="W75" t="s">
        <v>5296</v>
      </c>
      <c r="X75" t="s">
        <v>3714</v>
      </c>
      <c r="Y75" t="str">
        <f t="shared" si="14"/>
        <v>TOTL CONSL IFRS CAD-201621</v>
      </c>
      <c r="Z75">
        <f>COUNTIF('16 reserve bal'!D:D,'16 reserve entries'!Y75)</f>
        <v>0</v>
      </c>
      <c r="AB75" t="s">
        <v>538</v>
      </c>
      <c r="AC75" t="s">
        <v>3720</v>
      </c>
      <c r="AE75" t="s">
        <v>1800</v>
      </c>
      <c r="AF75" t="s">
        <v>5288</v>
      </c>
      <c r="AH75" t="s">
        <v>3720</v>
      </c>
      <c r="AJ75" t="s">
        <v>3720</v>
      </c>
      <c r="AL75" t="s">
        <v>4253</v>
      </c>
    </row>
    <row r="76" spans="1:38" x14ac:dyDescent="0.25">
      <c r="A76" t="s">
        <v>538</v>
      </c>
      <c r="B76" t="s">
        <v>539</v>
      </c>
      <c r="C76" t="s">
        <v>3723</v>
      </c>
      <c r="D76" t="str">
        <f t="shared" si="9"/>
        <v>1F-201624</v>
      </c>
      <c r="M76" t="s">
        <v>3526</v>
      </c>
      <c r="N76">
        <f t="shared" si="10"/>
        <v>4</v>
      </c>
      <c r="O76">
        <f t="shared" si="11"/>
        <v>3</v>
      </c>
      <c r="Q76" t="s">
        <v>5444</v>
      </c>
      <c r="R76" t="str">
        <f t="shared" si="12"/>
        <v>1F</v>
      </c>
      <c r="S76" t="str">
        <f t="shared" si="13"/>
        <v>201624</v>
      </c>
      <c r="U76" t="s">
        <v>5445</v>
      </c>
      <c r="V76" t="s">
        <v>538</v>
      </c>
      <c r="W76" t="s">
        <v>5296</v>
      </c>
      <c r="X76" t="s">
        <v>3717</v>
      </c>
      <c r="Y76" t="str">
        <f t="shared" si="14"/>
        <v>TOTL CONSL IFRS CAD-201622</v>
      </c>
      <c r="Z76">
        <f>COUNTIF('16 reserve bal'!D:D,'16 reserve entries'!Y76)</f>
        <v>0</v>
      </c>
      <c r="AB76" t="s">
        <v>538</v>
      </c>
      <c r="AC76" t="s">
        <v>3723</v>
      </c>
      <c r="AE76" t="s">
        <v>1800</v>
      </c>
      <c r="AF76" t="s">
        <v>5304</v>
      </c>
      <c r="AH76" t="s">
        <v>3723</v>
      </c>
      <c r="AJ76" t="s">
        <v>3723</v>
      </c>
      <c r="AL76" t="s">
        <v>4255</v>
      </c>
    </row>
    <row r="77" spans="1:38" x14ac:dyDescent="0.25">
      <c r="A77" t="s">
        <v>538</v>
      </c>
      <c r="B77" t="s">
        <v>539</v>
      </c>
      <c r="C77" t="s">
        <v>3726</v>
      </c>
      <c r="D77" t="str">
        <f t="shared" si="9"/>
        <v>1F-201625</v>
      </c>
      <c r="M77" t="s">
        <v>3529</v>
      </c>
      <c r="N77">
        <f t="shared" si="10"/>
        <v>2</v>
      </c>
      <c r="O77">
        <f t="shared" si="11"/>
        <v>2</v>
      </c>
      <c r="Q77" t="s">
        <v>5446</v>
      </c>
      <c r="R77" t="str">
        <f t="shared" si="12"/>
        <v>1F</v>
      </c>
      <c r="S77" t="str">
        <f t="shared" si="13"/>
        <v>201625</v>
      </c>
      <c r="U77" t="s">
        <v>5447</v>
      </c>
      <c r="V77" t="s">
        <v>538</v>
      </c>
      <c r="W77" t="s">
        <v>5296</v>
      </c>
      <c r="X77" t="s">
        <v>3720</v>
      </c>
      <c r="Y77" t="str">
        <f t="shared" si="14"/>
        <v>TOTL CONSL IFRS CAD-201623</v>
      </c>
      <c r="Z77">
        <f>COUNTIF('16 reserve bal'!D:D,'16 reserve entries'!Y77)</f>
        <v>0</v>
      </c>
      <c r="AB77" t="s">
        <v>538</v>
      </c>
      <c r="AC77" t="s">
        <v>3726</v>
      </c>
      <c r="AE77" t="s">
        <v>1800</v>
      </c>
      <c r="AF77" t="s">
        <v>5307</v>
      </c>
      <c r="AH77" t="s">
        <v>3726</v>
      </c>
      <c r="AJ77" t="s">
        <v>3726</v>
      </c>
      <c r="AL77" t="s">
        <v>4257</v>
      </c>
    </row>
    <row r="78" spans="1:38" x14ac:dyDescent="0.25">
      <c r="A78" t="s">
        <v>538</v>
      </c>
      <c r="B78" t="s">
        <v>539</v>
      </c>
      <c r="C78" t="s">
        <v>3729</v>
      </c>
      <c r="D78" t="str">
        <f t="shared" si="9"/>
        <v>1F-201626</v>
      </c>
      <c r="M78" t="s">
        <v>3532</v>
      </c>
      <c r="N78">
        <f t="shared" si="10"/>
        <v>3</v>
      </c>
      <c r="O78">
        <f t="shared" si="11"/>
        <v>2</v>
      </c>
      <c r="Q78" t="s">
        <v>5448</v>
      </c>
      <c r="R78" t="str">
        <f t="shared" si="12"/>
        <v>1F</v>
      </c>
      <c r="S78" t="str">
        <f t="shared" si="13"/>
        <v>201626</v>
      </c>
      <c r="U78" t="s">
        <v>5449</v>
      </c>
      <c r="V78" t="s">
        <v>538</v>
      </c>
      <c r="W78" t="s">
        <v>5296</v>
      </c>
      <c r="X78" t="s">
        <v>3723</v>
      </c>
      <c r="Y78" t="str">
        <f t="shared" si="14"/>
        <v>TOTL CONSL IFRS CAD-201624</v>
      </c>
      <c r="Z78">
        <f>COUNTIF('16 reserve bal'!D:D,'16 reserve entries'!Y78)</f>
        <v>0</v>
      </c>
      <c r="AB78" t="s">
        <v>538</v>
      </c>
      <c r="AC78" t="s">
        <v>3729</v>
      </c>
      <c r="AE78" t="s">
        <v>221</v>
      </c>
      <c r="AF78" t="s">
        <v>5288</v>
      </c>
      <c r="AH78" t="s">
        <v>3729</v>
      </c>
      <c r="AJ78" t="s">
        <v>3729</v>
      </c>
      <c r="AL78" t="s">
        <v>4259</v>
      </c>
    </row>
    <row r="79" spans="1:38" x14ac:dyDescent="0.25">
      <c r="A79" t="s">
        <v>538</v>
      </c>
      <c r="B79" t="s">
        <v>539</v>
      </c>
      <c r="C79" t="s">
        <v>3735</v>
      </c>
      <c r="D79" t="str">
        <f t="shared" si="9"/>
        <v>1F-201628</v>
      </c>
      <c r="M79" t="s">
        <v>3535</v>
      </c>
      <c r="N79">
        <f t="shared" si="10"/>
        <v>3</v>
      </c>
      <c r="O79">
        <f t="shared" si="11"/>
        <v>2</v>
      </c>
      <c r="Q79" t="s">
        <v>5450</v>
      </c>
      <c r="R79" t="str">
        <f t="shared" si="12"/>
        <v>1F</v>
      </c>
      <c r="S79" t="str">
        <f t="shared" si="13"/>
        <v>201628</v>
      </c>
      <c r="U79" t="s">
        <v>5451</v>
      </c>
      <c r="V79" t="s">
        <v>538</v>
      </c>
      <c r="W79" t="s">
        <v>5296</v>
      </c>
      <c r="X79" t="s">
        <v>3726</v>
      </c>
      <c r="Y79" t="str">
        <f t="shared" si="14"/>
        <v>TOTL CONSL IFRS CAD-201625</v>
      </c>
      <c r="Z79">
        <f>COUNTIF('16 reserve bal'!D:D,'16 reserve entries'!Y79)</f>
        <v>0</v>
      </c>
      <c r="AB79" t="s">
        <v>538</v>
      </c>
      <c r="AC79" t="s">
        <v>3735</v>
      </c>
      <c r="AE79" t="s">
        <v>1918</v>
      </c>
      <c r="AF79" t="s">
        <v>5288</v>
      </c>
      <c r="AH79" t="s">
        <v>3735</v>
      </c>
      <c r="AJ79" t="s">
        <v>3735</v>
      </c>
      <c r="AL79" t="s">
        <v>4261</v>
      </c>
    </row>
    <row r="80" spans="1:38" x14ac:dyDescent="0.25">
      <c r="A80" t="s">
        <v>538</v>
      </c>
      <c r="B80" t="s">
        <v>539</v>
      </c>
      <c r="C80" t="s">
        <v>3738</v>
      </c>
      <c r="D80" t="str">
        <f t="shared" si="9"/>
        <v>1F-201629</v>
      </c>
      <c r="M80" t="s">
        <v>3538</v>
      </c>
      <c r="N80">
        <f t="shared" si="10"/>
        <v>3</v>
      </c>
      <c r="O80">
        <f t="shared" si="11"/>
        <v>2</v>
      </c>
      <c r="Q80" t="s">
        <v>5452</v>
      </c>
      <c r="R80" t="str">
        <f t="shared" si="12"/>
        <v>1F</v>
      </c>
      <c r="S80" t="str">
        <f t="shared" si="13"/>
        <v>201629</v>
      </c>
      <c r="U80" t="s">
        <v>5453</v>
      </c>
      <c r="V80" t="s">
        <v>538</v>
      </c>
      <c r="W80" t="s">
        <v>5296</v>
      </c>
      <c r="X80" t="s">
        <v>3729</v>
      </c>
      <c r="Y80" t="str">
        <f t="shared" si="14"/>
        <v>TOTL CONSL IFRS CAD-201626</v>
      </c>
      <c r="Z80">
        <f>COUNTIF('16 reserve bal'!D:D,'16 reserve entries'!Y80)</f>
        <v>0</v>
      </c>
      <c r="AB80" t="s">
        <v>538</v>
      </c>
      <c r="AC80" t="s">
        <v>3738</v>
      </c>
      <c r="AE80" t="s">
        <v>137</v>
      </c>
      <c r="AF80" t="s">
        <v>5284</v>
      </c>
      <c r="AH80" t="s">
        <v>3738</v>
      </c>
      <c r="AJ80" t="s">
        <v>3738</v>
      </c>
      <c r="AL80" t="s">
        <v>4263</v>
      </c>
    </row>
    <row r="81" spans="1:38" x14ac:dyDescent="0.25">
      <c r="A81" t="s">
        <v>538</v>
      </c>
      <c r="B81" t="s">
        <v>539</v>
      </c>
      <c r="C81" t="s">
        <v>3741</v>
      </c>
      <c r="D81" t="str">
        <f t="shared" si="9"/>
        <v>1F-201631</v>
      </c>
      <c r="M81" t="s">
        <v>3541</v>
      </c>
      <c r="N81">
        <f t="shared" si="10"/>
        <v>5</v>
      </c>
      <c r="O81">
        <f t="shared" si="11"/>
        <v>3</v>
      </c>
      <c r="Q81" t="s">
        <v>5454</v>
      </c>
      <c r="R81" t="str">
        <f t="shared" si="12"/>
        <v>1F</v>
      </c>
      <c r="S81" t="str">
        <f t="shared" si="13"/>
        <v>201631</v>
      </c>
      <c r="U81" t="s">
        <v>5455</v>
      </c>
      <c r="V81" t="s">
        <v>538</v>
      </c>
      <c r="W81" t="s">
        <v>5296</v>
      </c>
      <c r="X81" t="s">
        <v>3735</v>
      </c>
      <c r="Y81" t="str">
        <f t="shared" si="14"/>
        <v>TOTL CONSL IFRS CAD-201628</v>
      </c>
      <c r="Z81">
        <f>COUNTIF('16 reserve bal'!D:D,'16 reserve entries'!Y81)</f>
        <v>0</v>
      </c>
      <c r="AB81" t="s">
        <v>538</v>
      </c>
      <c r="AC81" t="s">
        <v>3741</v>
      </c>
      <c r="AE81" t="s">
        <v>2076</v>
      </c>
      <c r="AF81" t="s">
        <v>5284</v>
      </c>
      <c r="AH81" t="s">
        <v>3741</v>
      </c>
      <c r="AJ81" t="s">
        <v>3741</v>
      </c>
      <c r="AL81" t="s">
        <v>4265</v>
      </c>
    </row>
    <row r="82" spans="1:38" x14ac:dyDescent="0.25">
      <c r="A82" t="s">
        <v>538</v>
      </c>
      <c r="B82" t="s">
        <v>539</v>
      </c>
      <c r="C82" t="s">
        <v>3744</v>
      </c>
      <c r="D82" t="str">
        <f t="shared" si="9"/>
        <v>1F-201632</v>
      </c>
      <c r="M82" t="s">
        <v>3543</v>
      </c>
      <c r="N82">
        <f t="shared" si="10"/>
        <v>3</v>
      </c>
      <c r="O82">
        <f t="shared" si="11"/>
        <v>2</v>
      </c>
      <c r="Q82" t="s">
        <v>5456</v>
      </c>
      <c r="R82" t="str">
        <f t="shared" si="12"/>
        <v>1F</v>
      </c>
      <c r="S82" t="str">
        <f t="shared" si="13"/>
        <v>201632</v>
      </c>
      <c r="U82" t="s">
        <v>5457</v>
      </c>
      <c r="V82" t="s">
        <v>538</v>
      </c>
      <c r="W82" t="s">
        <v>5296</v>
      </c>
      <c r="X82" t="s">
        <v>3738</v>
      </c>
      <c r="Y82" t="str">
        <f t="shared" si="14"/>
        <v>TOTL CONSL IFRS CAD-201629</v>
      </c>
      <c r="Z82">
        <f>COUNTIF('16 reserve bal'!D:D,'16 reserve entries'!Y82)</f>
        <v>0</v>
      </c>
      <c r="AB82" t="s">
        <v>538</v>
      </c>
      <c r="AC82" t="s">
        <v>3744</v>
      </c>
      <c r="AE82" t="s">
        <v>2076</v>
      </c>
      <c r="AF82" t="s">
        <v>5315</v>
      </c>
      <c r="AH82" t="s">
        <v>3744</v>
      </c>
      <c r="AJ82" t="s">
        <v>3744</v>
      </c>
      <c r="AL82" t="s">
        <v>4267</v>
      </c>
    </row>
    <row r="83" spans="1:38" x14ac:dyDescent="0.25">
      <c r="A83" t="s">
        <v>538</v>
      </c>
      <c r="B83" t="s">
        <v>539</v>
      </c>
      <c r="C83" t="s">
        <v>3747</v>
      </c>
      <c r="D83" t="str">
        <f t="shared" si="9"/>
        <v>1F-201633</v>
      </c>
      <c r="M83" t="s">
        <v>3546</v>
      </c>
      <c r="N83">
        <f t="shared" si="10"/>
        <v>2</v>
      </c>
      <c r="O83">
        <f t="shared" si="11"/>
        <v>2</v>
      </c>
      <c r="Q83" t="s">
        <v>5458</v>
      </c>
      <c r="R83" t="str">
        <f t="shared" si="12"/>
        <v>1F</v>
      </c>
      <c r="S83" t="str">
        <f t="shared" si="13"/>
        <v>201633</v>
      </c>
      <c r="U83" t="s">
        <v>5459</v>
      </c>
      <c r="V83" t="s">
        <v>538</v>
      </c>
      <c r="W83" t="s">
        <v>5296</v>
      </c>
      <c r="X83" t="s">
        <v>3741</v>
      </c>
      <c r="Y83" t="str">
        <f t="shared" si="14"/>
        <v>TOTL CONSL IFRS CAD-201631</v>
      </c>
      <c r="Z83">
        <f>COUNTIF('16 reserve bal'!D:D,'16 reserve entries'!Y83)</f>
        <v>0</v>
      </c>
      <c r="AB83" t="s">
        <v>538</v>
      </c>
      <c r="AC83" t="s">
        <v>3747</v>
      </c>
      <c r="AE83" t="s">
        <v>139</v>
      </c>
      <c r="AF83" t="s">
        <v>5284</v>
      </c>
      <c r="AH83" t="s">
        <v>3747</v>
      </c>
      <c r="AJ83" t="s">
        <v>3747</v>
      </c>
      <c r="AL83" t="s">
        <v>4269</v>
      </c>
    </row>
    <row r="84" spans="1:38" x14ac:dyDescent="0.25">
      <c r="A84" t="s">
        <v>538</v>
      </c>
      <c r="B84" t="s">
        <v>539</v>
      </c>
      <c r="C84" t="s">
        <v>3750</v>
      </c>
      <c r="D84" t="str">
        <f t="shared" si="9"/>
        <v>1F-201634</v>
      </c>
      <c r="M84" t="s">
        <v>3549</v>
      </c>
      <c r="N84">
        <f t="shared" si="10"/>
        <v>7</v>
      </c>
      <c r="O84">
        <f t="shared" si="11"/>
        <v>5</v>
      </c>
      <c r="Q84" t="s">
        <v>5460</v>
      </c>
      <c r="R84" t="str">
        <f t="shared" si="12"/>
        <v>1F</v>
      </c>
      <c r="S84" t="str">
        <f t="shared" si="13"/>
        <v>201634</v>
      </c>
      <c r="U84" t="s">
        <v>5461</v>
      </c>
      <c r="V84" t="s">
        <v>538</v>
      </c>
      <c r="W84" t="s">
        <v>5296</v>
      </c>
      <c r="X84" t="s">
        <v>3744</v>
      </c>
      <c r="Y84" t="str">
        <f t="shared" si="14"/>
        <v>TOTL CONSL IFRS CAD-201632</v>
      </c>
      <c r="Z84">
        <f>COUNTIF('16 reserve bal'!D:D,'16 reserve entries'!Y84)</f>
        <v>0</v>
      </c>
      <c r="AB84" t="s">
        <v>538</v>
      </c>
      <c r="AC84" t="s">
        <v>3750</v>
      </c>
      <c r="AE84" t="s">
        <v>2087</v>
      </c>
      <c r="AF84" t="s">
        <v>5284</v>
      </c>
      <c r="AH84" t="s">
        <v>3750</v>
      </c>
      <c r="AJ84" t="s">
        <v>3750</v>
      </c>
      <c r="AL84" t="s">
        <v>4271</v>
      </c>
    </row>
    <row r="85" spans="1:38" x14ac:dyDescent="0.25">
      <c r="A85" t="s">
        <v>538</v>
      </c>
      <c r="B85" t="s">
        <v>539</v>
      </c>
      <c r="C85" t="s">
        <v>3753</v>
      </c>
      <c r="D85" t="str">
        <f t="shared" si="9"/>
        <v>1F-201635</v>
      </c>
      <c r="M85" t="s">
        <v>3551</v>
      </c>
      <c r="N85">
        <f t="shared" si="10"/>
        <v>4</v>
      </c>
      <c r="O85">
        <f t="shared" si="11"/>
        <v>3</v>
      </c>
      <c r="Q85" t="s">
        <v>5462</v>
      </c>
      <c r="R85" t="str">
        <f t="shared" si="12"/>
        <v>1F</v>
      </c>
      <c r="S85" t="str">
        <f t="shared" si="13"/>
        <v>201635</v>
      </c>
      <c r="U85" t="s">
        <v>5463</v>
      </c>
      <c r="V85" t="s">
        <v>538</v>
      </c>
      <c r="W85" t="s">
        <v>5296</v>
      </c>
      <c r="X85" t="s">
        <v>3747</v>
      </c>
      <c r="Y85" t="str">
        <f t="shared" si="14"/>
        <v>TOTL CONSL IFRS CAD-201633</v>
      </c>
      <c r="Z85">
        <f>COUNTIF('16 reserve bal'!D:D,'16 reserve entries'!Y85)</f>
        <v>0</v>
      </c>
      <c r="AB85" t="s">
        <v>538</v>
      </c>
      <c r="AC85" t="s">
        <v>3753</v>
      </c>
      <c r="AH85" t="s">
        <v>3753</v>
      </c>
      <c r="AJ85" t="s">
        <v>3753</v>
      </c>
      <c r="AL85" t="s">
        <v>4273</v>
      </c>
    </row>
    <row r="86" spans="1:38" x14ac:dyDescent="0.25">
      <c r="A86" t="s">
        <v>538</v>
      </c>
      <c r="B86" t="s">
        <v>539</v>
      </c>
      <c r="C86" t="s">
        <v>3756</v>
      </c>
      <c r="D86" t="str">
        <f t="shared" si="9"/>
        <v>1F-201636</v>
      </c>
      <c r="M86" t="s">
        <v>3554</v>
      </c>
      <c r="N86">
        <f t="shared" si="10"/>
        <v>2</v>
      </c>
      <c r="O86">
        <f t="shared" si="11"/>
        <v>2</v>
      </c>
      <c r="Q86" t="s">
        <v>5464</v>
      </c>
      <c r="R86" t="str">
        <f t="shared" si="12"/>
        <v>1F</v>
      </c>
      <c r="S86" t="str">
        <f t="shared" si="13"/>
        <v>201636</v>
      </c>
      <c r="U86" t="s">
        <v>5465</v>
      </c>
      <c r="V86" t="s">
        <v>538</v>
      </c>
      <c r="W86" t="s">
        <v>5296</v>
      </c>
      <c r="X86" t="s">
        <v>3750</v>
      </c>
      <c r="Y86" t="str">
        <f t="shared" si="14"/>
        <v>TOTL CONSL IFRS CAD-201634</v>
      </c>
      <c r="Z86">
        <f>COUNTIF('16 reserve bal'!D:D,'16 reserve entries'!Y86)</f>
        <v>0</v>
      </c>
      <c r="AB86" t="s">
        <v>538</v>
      </c>
      <c r="AC86" t="s">
        <v>3756</v>
      </c>
      <c r="AH86" t="s">
        <v>3756</v>
      </c>
      <c r="AJ86" t="s">
        <v>3756</v>
      </c>
      <c r="AL86" t="s">
        <v>5466</v>
      </c>
    </row>
    <row r="87" spans="1:38" x14ac:dyDescent="0.25">
      <c r="A87" t="s">
        <v>538</v>
      </c>
      <c r="B87" t="s">
        <v>539</v>
      </c>
      <c r="C87" t="s">
        <v>3759</v>
      </c>
      <c r="D87" t="str">
        <f t="shared" si="9"/>
        <v>1F-201637</v>
      </c>
      <c r="M87" t="s">
        <v>3557</v>
      </c>
      <c r="N87">
        <f t="shared" si="10"/>
        <v>1</v>
      </c>
      <c r="O87">
        <f t="shared" si="11"/>
        <v>1</v>
      </c>
      <c r="Q87" t="s">
        <v>5467</v>
      </c>
      <c r="R87" t="str">
        <f t="shared" si="12"/>
        <v>1F</v>
      </c>
      <c r="S87" t="str">
        <f t="shared" si="13"/>
        <v>201637</v>
      </c>
      <c r="U87" t="s">
        <v>5468</v>
      </c>
      <c r="V87" t="s">
        <v>538</v>
      </c>
      <c r="W87" t="s">
        <v>5296</v>
      </c>
      <c r="X87" t="s">
        <v>3753</v>
      </c>
      <c r="Y87" t="str">
        <f t="shared" si="14"/>
        <v>TOTL CONSL IFRS CAD-201635</v>
      </c>
      <c r="Z87">
        <f>COUNTIF('16 reserve bal'!D:D,'16 reserve entries'!Y87)</f>
        <v>0</v>
      </c>
      <c r="AB87" t="s">
        <v>538</v>
      </c>
      <c r="AC87" t="s">
        <v>3759</v>
      </c>
      <c r="AH87" t="s">
        <v>3759</v>
      </c>
      <c r="AJ87" t="s">
        <v>3759</v>
      </c>
      <c r="AL87" t="s">
        <v>5469</v>
      </c>
    </row>
    <row r="88" spans="1:38" x14ac:dyDescent="0.25">
      <c r="A88" t="s">
        <v>538</v>
      </c>
      <c r="B88" t="s">
        <v>539</v>
      </c>
      <c r="C88" t="s">
        <v>3762</v>
      </c>
      <c r="D88" t="str">
        <f t="shared" si="9"/>
        <v>1F-201638</v>
      </c>
      <c r="M88" t="s">
        <v>5470</v>
      </c>
      <c r="N88">
        <f t="shared" si="10"/>
        <v>1</v>
      </c>
      <c r="O88">
        <f t="shared" si="11"/>
        <v>1</v>
      </c>
      <c r="Q88" t="s">
        <v>5471</v>
      </c>
      <c r="R88" t="str">
        <f t="shared" si="12"/>
        <v>1F</v>
      </c>
      <c r="S88" t="str">
        <f t="shared" si="13"/>
        <v>201638</v>
      </c>
      <c r="U88" t="s">
        <v>5472</v>
      </c>
      <c r="V88" t="s">
        <v>538</v>
      </c>
      <c r="W88" t="s">
        <v>5296</v>
      </c>
      <c r="X88" t="s">
        <v>3756</v>
      </c>
      <c r="Y88" t="str">
        <f t="shared" si="14"/>
        <v>TOTL CONSL IFRS CAD-201636</v>
      </c>
      <c r="Z88">
        <f>COUNTIF('16 reserve bal'!D:D,'16 reserve entries'!Y88)</f>
        <v>0</v>
      </c>
      <c r="AB88" t="s">
        <v>538</v>
      </c>
      <c r="AC88" t="s">
        <v>3762</v>
      </c>
      <c r="AH88" t="s">
        <v>3762</v>
      </c>
      <c r="AJ88" t="s">
        <v>3762</v>
      </c>
      <c r="AL88" t="s">
        <v>5473</v>
      </c>
    </row>
    <row r="89" spans="1:38" x14ac:dyDescent="0.25">
      <c r="A89" t="s">
        <v>538</v>
      </c>
      <c r="B89" t="s">
        <v>539</v>
      </c>
      <c r="C89" t="s">
        <v>3779</v>
      </c>
      <c r="D89" t="str">
        <f t="shared" si="9"/>
        <v>1F-201664</v>
      </c>
      <c r="M89" t="s">
        <v>3560</v>
      </c>
      <c r="N89">
        <f t="shared" si="10"/>
        <v>2</v>
      </c>
      <c r="O89">
        <f t="shared" si="11"/>
        <v>2</v>
      </c>
      <c r="Q89" t="s">
        <v>5474</v>
      </c>
      <c r="R89" t="str">
        <f t="shared" si="12"/>
        <v>1F</v>
      </c>
      <c r="S89" t="str">
        <f t="shared" si="13"/>
        <v>201664</v>
      </c>
      <c r="U89" t="s">
        <v>5475</v>
      </c>
      <c r="V89" t="s">
        <v>538</v>
      </c>
      <c r="W89" t="s">
        <v>5296</v>
      </c>
      <c r="X89" t="s">
        <v>3759</v>
      </c>
      <c r="Y89" t="str">
        <f t="shared" si="14"/>
        <v>TOTL CONSL IFRS CAD-201637</v>
      </c>
      <c r="Z89">
        <f>COUNTIF('16 reserve bal'!D:D,'16 reserve entries'!Y89)</f>
        <v>0</v>
      </c>
      <c r="AB89" t="s">
        <v>538</v>
      </c>
      <c r="AC89" t="s">
        <v>3779</v>
      </c>
      <c r="AH89" t="s">
        <v>3779</v>
      </c>
      <c r="AJ89" t="s">
        <v>3779</v>
      </c>
      <c r="AL89" t="s">
        <v>4275</v>
      </c>
    </row>
    <row r="90" spans="1:38" x14ac:dyDescent="0.25">
      <c r="A90" t="s">
        <v>538</v>
      </c>
      <c r="B90" t="s">
        <v>539</v>
      </c>
      <c r="C90" t="s">
        <v>3782</v>
      </c>
      <c r="D90" t="str">
        <f t="shared" si="9"/>
        <v>1F-201665</v>
      </c>
      <c r="M90" t="s">
        <v>3562</v>
      </c>
      <c r="N90">
        <f t="shared" si="10"/>
        <v>2</v>
      </c>
      <c r="O90">
        <f t="shared" si="11"/>
        <v>2</v>
      </c>
      <c r="Q90" t="s">
        <v>5476</v>
      </c>
      <c r="R90" t="str">
        <f t="shared" si="12"/>
        <v>1F</v>
      </c>
      <c r="S90" t="str">
        <f t="shared" si="13"/>
        <v>201665</v>
      </c>
      <c r="U90" t="s">
        <v>5477</v>
      </c>
      <c r="V90" t="s">
        <v>538</v>
      </c>
      <c r="W90" t="s">
        <v>5296</v>
      </c>
      <c r="X90" t="s">
        <v>3762</v>
      </c>
      <c r="Y90" t="str">
        <f t="shared" si="14"/>
        <v>TOTL CONSL IFRS CAD-201638</v>
      </c>
      <c r="Z90">
        <f>COUNTIF('16 reserve bal'!D:D,'16 reserve entries'!Y90)</f>
        <v>0</v>
      </c>
      <c r="AB90" t="s">
        <v>538</v>
      </c>
      <c r="AC90" t="s">
        <v>3782</v>
      </c>
      <c r="AH90" t="s">
        <v>3782</v>
      </c>
      <c r="AJ90" t="s">
        <v>3782</v>
      </c>
      <c r="AL90" t="s">
        <v>4277</v>
      </c>
    </row>
    <row r="91" spans="1:38" x14ac:dyDescent="0.25">
      <c r="A91" t="s">
        <v>538</v>
      </c>
      <c r="B91" t="s">
        <v>539</v>
      </c>
      <c r="C91" t="s">
        <v>3785</v>
      </c>
      <c r="D91" t="str">
        <f t="shared" si="9"/>
        <v>1F-201667</v>
      </c>
      <c r="M91" t="s">
        <v>3565</v>
      </c>
      <c r="N91">
        <f t="shared" si="10"/>
        <v>2</v>
      </c>
      <c r="O91">
        <f t="shared" si="11"/>
        <v>2</v>
      </c>
      <c r="Q91" t="s">
        <v>5478</v>
      </c>
      <c r="R91" t="str">
        <f t="shared" si="12"/>
        <v>1F</v>
      </c>
      <c r="S91" t="str">
        <f t="shared" si="13"/>
        <v>201667</v>
      </c>
      <c r="U91" t="s">
        <v>5479</v>
      </c>
      <c r="V91" t="s">
        <v>538</v>
      </c>
      <c r="W91" t="s">
        <v>5296</v>
      </c>
      <c r="X91" t="s">
        <v>3779</v>
      </c>
      <c r="Y91" t="str">
        <f t="shared" si="14"/>
        <v>TOTL CONSL IFRS CAD-201664</v>
      </c>
      <c r="Z91">
        <f>COUNTIF('16 reserve bal'!D:D,'16 reserve entries'!Y91)</f>
        <v>0</v>
      </c>
      <c r="AB91" t="s">
        <v>538</v>
      </c>
      <c r="AC91" t="s">
        <v>3785</v>
      </c>
      <c r="AH91" t="s">
        <v>3785</v>
      </c>
      <c r="AJ91" t="s">
        <v>3785</v>
      </c>
      <c r="AL91" t="s">
        <v>4279</v>
      </c>
    </row>
    <row r="92" spans="1:38" x14ac:dyDescent="0.25">
      <c r="A92" t="s">
        <v>538</v>
      </c>
      <c r="B92" t="s">
        <v>539</v>
      </c>
      <c r="C92" t="s">
        <v>3787</v>
      </c>
      <c r="D92" t="str">
        <f t="shared" si="9"/>
        <v>1F-201668</v>
      </c>
      <c r="M92" t="s">
        <v>3568</v>
      </c>
      <c r="N92">
        <f t="shared" si="10"/>
        <v>3</v>
      </c>
      <c r="O92">
        <f t="shared" si="11"/>
        <v>2</v>
      </c>
      <c r="Q92" t="s">
        <v>5480</v>
      </c>
      <c r="R92" t="str">
        <f t="shared" si="12"/>
        <v>1F</v>
      </c>
      <c r="S92" t="str">
        <f t="shared" si="13"/>
        <v>201668</v>
      </c>
      <c r="U92" t="s">
        <v>5481</v>
      </c>
      <c r="V92" t="s">
        <v>538</v>
      </c>
      <c r="W92" t="s">
        <v>5296</v>
      </c>
      <c r="X92" t="s">
        <v>3782</v>
      </c>
      <c r="Y92" t="str">
        <f t="shared" si="14"/>
        <v>TOTL CONSL IFRS CAD-201665</v>
      </c>
      <c r="Z92">
        <f>COUNTIF('16 reserve bal'!D:D,'16 reserve entries'!Y92)</f>
        <v>0</v>
      </c>
      <c r="AB92" t="s">
        <v>538</v>
      </c>
      <c r="AC92" t="s">
        <v>3787</v>
      </c>
      <c r="AH92" t="s">
        <v>3787</v>
      </c>
      <c r="AJ92" t="s">
        <v>3787</v>
      </c>
      <c r="AL92" t="s">
        <v>4281</v>
      </c>
    </row>
    <row r="93" spans="1:38" x14ac:dyDescent="0.25">
      <c r="A93" t="s">
        <v>538</v>
      </c>
      <c r="B93" t="s">
        <v>539</v>
      </c>
      <c r="C93" t="s">
        <v>3790</v>
      </c>
      <c r="D93" t="str">
        <f t="shared" si="9"/>
        <v>1F-201670</v>
      </c>
      <c r="M93" t="s">
        <v>3570</v>
      </c>
      <c r="N93">
        <f t="shared" si="10"/>
        <v>2</v>
      </c>
      <c r="O93">
        <f t="shared" si="11"/>
        <v>2</v>
      </c>
      <c r="Q93" t="s">
        <v>5482</v>
      </c>
      <c r="R93" t="str">
        <f t="shared" si="12"/>
        <v>1F</v>
      </c>
      <c r="S93" t="str">
        <f t="shared" si="13"/>
        <v>201670</v>
      </c>
      <c r="U93" t="s">
        <v>5483</v>
      </c>
      <c r="V93" t="s">
        <v>538</v>
      </c>
      <c r="W93" t="s">
        <v>5296</v>
      </c>
      <c r="X93" t="s">
        <v>3785</v>
      </c>
      <c r="Y93" t="str">
        <f t="shared" si="14"/>
        <v>TOTL CONSL IFRS CAD-201667</v>
      </c>
      <c r="Z93">
        <f>COUNTIF('16 reserve bal'!D:D,'16 reserve entries'!Y93)</f>
        <v>0</v>
      </c>
      <c r="AB93" t="s">
        <v>538</v>
      </c>
      <c r="AC93" t="s">
        <v>3790</v>
      </c>
      <c r="AH93" t="s">
        <v>3790</v>
      </c>
      <c r="AJ93" t="s">
        <v>3790</v>
      </c>
      <c r="AL93" t="s">
        <v>4283</v>
      </c>
    </row>
    <row r="94" spans="1:38" x14ac:dyDescent="0.25">
      <c r="A94" t="s">
        <v>538</v>
      </c>
      <c r="B94" t="s">
        <v>539</v>
      </c>
      <c r="C94" t="s">
        <v>3793</v>
      </c>
      <c r="D94" t="str">
        <f t="shared" si="9"/>
        <v>1F-201671</v>
      </c>
      <c r="M94" t="s">
        <v>3576</v>
      </c>
      <c r="N94">
        <f t="shared" si="10"/>
        <v>2</v>
      </c>
      <c r="O94">
        <f t="shared" si="11"/>
        <v>2</v>
      </c>
      <c r="Q94" t="s">
        <v>5484</v>
      </c>
      <c r="R94" t="str">
        <f t="shared" si="12"/>
        <v>1F</v>
      </c>
      <c r="S94" t="str">
        <f t="shared" si="13"/>
        <v>201671</v>
      </c>
      <c r="U94" t="s">
        <v>5485</v>
      </c>
      <c r="V94" t="s">
        <v>538</v>
      </c>
      <c r="W94" t="s">
        <v>5296</v>
      </c>
      <c r="X94" t="s">
        <v>3787</v>
      </c>
      <c r="Y94" t="str">
        <f t="shared" si="14"/>
        <v>TOTL CONSL IFRS CAD-201668</v>
      </c>
      <c r="Z94">
        <f>COUNTIF('16 reserve bal'!D:D,'16 reserve entries'!Y94)</f>
        <v>0</v>
      </c>
      <c r="AB94" t="s">
        <v>538</v>
      </c>
      <c r="AC94" t="s">
        <v>3793</v>
      </c>
      <c r="AH94" t="s">
        <v>3793</v>
      </c>
      <c r="AJ94" t="s">
        <v>3793</v>
      </c>
      <c r="AL94" t="s">
        <v>4285</v>
      </c>
    </row>
    <row r="95" spans="1:38" x14ac:dyDescent="0.25">
      <c r="A95" t="s">
        <v>538</v>
      </c>
      <c r="B95" t="s">
        <v>539</v>
      </c>
      <c r="C95" t="s">
        <v>3796</v>
      </c>
      <c r="D95" t="str">
        <f t="shared" si="9"/>
        <v>1F-201673</v>
      </c>
      <c r="M95" t="s">
        <v>3579</v>
      </c>
      <c r="N95">
        <f t="shared" si="10"/>
        <v>2</v>
      </c>
      <c r="O95">
        <f t="shared" si="11"/>
        <v>2</v>
      </c>
      <c r="Q95" t="s">
        <v>5486</v>
      </c>
      <c r="R95" t="str">
        <f t="shared" si="12"/>
        <v>1F</v>
      </c>
      <c r="S95" t="str">
        <f t="shared" si="13"/>
        <v>201673</v>
      </c>
      <c r="U95" t="s">
        <v>5487</v>
      </c>
      <c r="V95" t="s">
        <v>538</v>
      </c>
      <c r="W95" t="s">
        <v>5296</v>
      </c>
      <c r="X95" t="s">
        <v>3790</v>
      </c>
      <c r="Y95" t="str">
        <f t="shared" si="14"/>
        <v>TOTL CONSL IFRS CAD-201670</v>
      </c>
      <c r="Z95">
        <f>COUNTIF('16 reserve bal'!D:D,'16 reserve entries'!Y95)</f>
        <v>0</v>
      </c>
      <c r="AB95" t="s">
        <v>538</v>
      </c>
      <c r="AC95" t="s">
        <v>3796</v>
      </c>
      <c r="AH95" t="s">
        <v>3796</v>
      </c>
      <c r="AJ95" t="s">
        <v>3796</v>
      </c>
      <c r="AL95" t="s">
        <v>4287</v>
      </c>
    </row>
    <row r="96" spans="1:38" x14ac:dyDescent="0.25">
      <c r="A96" t="s">
        <v>538</v>
      </c>
      <c r="B96" t="s">
        <v>539</v>
      </c>
      <c r="C96" t="s">
        <v>3799</v>
      </c>
      <c r="D96" t="str">
        <f t="shared" si="9"/>
        <v>1F-201674</v>
      </c>
      <c r="M96" t="s">
        <v>3582</v>
      </c>
      <c r="N96">
        <f t="shared" si="10"/>
        <v>2</v>
      </c>
      <c r="O96">
        <f t="shared" si="11"/>
        <v>2</v>
      </c>
      <c r="Q96" t="s">
        <v>5488</v>
      </c>
      <c r="R96" t="str">
        <f t="shared" si="12"/>
        <v>1F</v>
      </c>
      <c r="S96" t="str">
        <f t="shared" si="13"/>
        <v>201674</v>
      </c>
      <c r="U96" t="s">
        <v>5489</v>
      </c>
      <c r="V96" t="s">
        <v>538</v>
      </c>
      <c r="W96" t="s">
        <v>5296</v>
      </c>
      <c r="X96" t="s">
        <v>3793</v>
      </c>
      <c r="Y96" t="str">
        <f t="shared" si="14"/>
        <v>TOTL CONSL IFRS CAD-201671</v>
      </c>
      <c r="Z96">
        <f>COUNTIF('16 reserve bal'!D:D,'16 reserve entries'!Y96)</f>
        <v>0</v>
      </c>
      <c r="AB96" t="s">
        <v>538</v>
      </c>
      <c r="AC96" t="s">
        <v>3799</v>
      </c>
      <c r="AH96" t="s">
        <v>3799</v>
      </c>
      <c r="AJ96" t="s">
        <v>3799</v>
      </c>
      <c r="AL96" t="s">
        <v>4289</v>
      </c>
    </row>
    <row r="97" spans="1:38" x14ac:dyDescent="0.25">
      <c r="A97" t="s">
        <v>538</v>
      </c>
      <c r="B97" t="s">
        <v>539</v>
      </c>
      <c r="C97" t="s">
        <v>3802</v>
      </c>
      <c r="D97" t="str">
        <f t="shared" si="9"/>
        <v>1F-201676</v>
      </c>
      <c r="M97" t="s">
        <v>3585</v>
      </c>
      <c r="N97">
        <f t="shared" si="10"/>
        <v>2</v>
      </c>
      <c r="O97">
        <f t="shared" si="11"/>
        <v>2</v>
      </c>
      <c r="Q97" t="s">
        <v>5490</v>
      </c>
      <c r="R97" t="str">
        <f t="shared" si="12"/>
        <v>1F</v>
      </c>
      <c r="S97" t="str">
        <f t="shared" si="13"/>
        <v>201676</v>
      </c>
      <c r="U97" t="s">
        <v>5491</v>
      </c>
      <c r="V97" t="s">
        <v>538</v>
      </c>
      <c r="W97" t="s">
        <v>5296</v>
      </c>
      <c r="X97" t="s">
        <v>3796</v>
      </c>
      <c r="Y97" t="str">
        <f t="shared" si="14"/>
        <v>TOTL CONSL IFRS CAD-201673</v>
      </c>
      <c r="Z97">
        <f>COUNTIF('16 reserve bal'!D:D,'16 reserve entries'!Y97)</f>
        <v>0</v>
      </c>
      <c r="AB97" t="s">
        <v>538</v>
      </c>
      <c r="AC97" t="s">
        <v>3802</v>
      </c>
      <c r="AH97" t="s">
        <v>3802</v>
      </c>
      <c r="AJ97" t="s">
        <v>3802</v>
      </c>
      <c r="AL97" t="s">
        <v>4291</v>
      </c>
    </row>
    <row r="98" spans="1:38" x14ac:dyDescent="0.25">
      <c r="A98" t="s">
        <v>538</v>
      </c>
      <c r="B98" t="s">
        <v>539</v>
      </c>
      <c r="C98" t="s">
        <v>3805</v>
      </c>
      <c r="D98" t="str">
        <f t="shared" si="9"/>
        <v>1F-201677</v>
      </c>
      <c r="M98" t="s">
        <v>3588</v>
      </c>
      <c r="N98">
        <f t="shared" si="10"/>
        <v>4</v>
      </c>
      <c r="O98">
        <f t="shared" si="11"/>
        <v>3</v>
      </c>
      <c r="Q98" t="s">
        <v>5492</v>
      </c>
      <c r="R98" t="str">
        <f t="shared" si="12"/>
        <v>1F</v>
      </c>
      <c r="S98" t="str">
        <f t="shared" si="13"/>
        <v>201677</v>
      </c>
      <c r="U98" t="s">
        <v>5493</v>
      </c>
      <c r="V98" t="s">
        <v>538</v>
      </c>
      <c r="W98" t="s">
        <v>5296</v>
      </c>
      <c r="X98" t="s">
        <v>3799</v>
      </c>
      <c r="Y98" t="str">
        <f t="shared" si="14"/>
        <v>TOTL CONSL IFRS CAD-201674</v>
      </c>
      <c r="Z98">
        <f>COUNTIF('16 reserve bal'!D:D,'16 reserve entries'!Y98)</f>
        <v>0</v>
      </c>
      <c r="AB98" t="s">
        <v>538</v>
      </c>
      <c r="AC98" t="s">
        <v>3805</v>
      </c>
      <c r="AH98" t="s">
        <v>3805</v>
      </c>
      <c r="AJ98" t="s">
        <v>3805</v>
      </c>
      <c r="AL98" t="s">
        <v>4293</v>
      </c>
    </row>
    <row r="99" spans="1:38" x14ac:dyDescent="0.25">
      <c r="A99" t="s">
        <v>538</v>
      </c>
      <c r="B99" t="s">
        <v>539</v>
      </c>
      <c r="C99" t="s">
        <v>3808</v>
      </c>
      <c r="D99" t="str">
        <f t="shared" si="9"/>
        <v>1F-201679</v>
      </c>
      <c r="M99" t="s">
        <v>3591</v>
      </c>
      <c r="N99">
        <f t="shared" si="10"/>
        <v>2</v>
      </c>
      <c r="O99">
        <f t="shared" si="11"/>
        <v>2</v>
      </c>
      <c r="Q99" t="s">
        <v>5494</v>
      </c>
      <c r="R99" t="str">
        <f t="shared" si="12"/>
        <v>1F</v>
      </c>
      <c r="S99" t="str">
        <f t="shared" si="13"/>
        <v>201679</v>
      </c>
      <c r="U99" t="s">
        <v>5495</v>
      </c>
      <c r="V99" t="s">
        <v>538</v>
      </c>
      <c r="W99" t="s">
        <v>5296</v>
      </c>
      <c r="X99" t="s">
        <v>3802</v>
      </c>
      <c r="Y99" t="str">
        <f t="shared" si="14"/>
        <v>TOTL CONSL IFRS CAD-201676</v>
      </c>
      <c r="Z99">
        <f>COUNTIF('16 reserve bal'!D:D,'16 reserve entries'!Y99)</f>
        <v>0</v>
      </c>
      <c r="AB99" t="s">
        <v>538</v>
      </c>
      <c r="AC99" t="s">
        <v>3808</v>
      </c>
      <c r="AH99" t="s">
        <v>3808</v>
      </c>
      <c r="AJ99" t="s">
        <v>3808</v>
      </c>
      <c r="AL99" t="s">
        <v>4295</v>
      </c>
    </row>
    <row r="100" spans="1:38" x14ac:dyDescent="0.25">
      <c r="A100" t="s">
        <v>538</v>
      </c>
      <c r="B100" t="s">
        <v>539</v>
      </c>
      <c r="C100" t="s">
        <v>3811</v>
      </c>
      <c r="D100" t="str">
        <f t="shared" si="9"/>
        <v>1F-201680</v>
      </c>
      <c r="M100" t="s">
        <v>3594</v>
      </c>
      <c r="N100">
        <f t="shared" si="10"/>
        <v>2</v>
      </c>
      <c r="O100">
        <f t="shared" si="11"/>
        <v>2</v>
      </c>
      <c r="Q100" t="s">
        <v>5496</v>
      </c>
      <c r="R100" t="str">
        <f t="shared" si="12"/>
        <v>1F</v>
      </c>
      <c r="S100" t="str">
        <f t="shared" si="13"/>
        <v>201680</v>
      </c>
      <c r="U100" t="s">
        <v>5497</v>
      </c>
      <c r="V100" t="s">
        <v>538</v>
      </c>
      <c r="W100" t="s">
        <v>5296</v>
      </c>
      <c r="X100" t="s">
        <v>3805</v>
      </c>
      <c r="Y100" t="str">
        <f t="shared" si="14"/>
        <v>TOTL CONSL IFRS CAD-201677</v>
      </c>
      <c r="Z100">
        <f>COUNTIF('16 reserve bal'!D:D,'16 reserve entries'!Y100)</f>
        <v>0</v>
      </c>
      <c r="AB100" t="s">
        <v>538</v>
      </c>
      <c r="AC100" t="s">
        <v>3811</v>
      </c>
      <c r="AH100" t="s">
        <v>3811</v>
      </c>
      <c r="AJ100" t="s">
        <v>3811</v>
      </c>
      <c r="AL100" t="s">
        <v>4297</v>
      </c>
    </row>
    <row r="101" spans="1:38" x14ac:dyDescent="0.25">
      <c r="A101" t="s">
        <v>538</v>
      </c>
      <c r="B101" t="s">
        <v>539</v>
      </c>
      <c r="C101" t="s">
        <v>3814</v>
      </c>
      <c r="D101" t="str">
        <f t="shared" si="9"/>
        <v>1F-201682</v>
      </c>
      <c r="M101" t="s">
        <v>3597</v>
      </c>
      <c r="N101">
        <f t="shared" si="10"/>
        <v>2</v>
      </c>
      <c r="O101">
        <f t="shared" si="11"/>
        <v>2</v>
      </c>
      <c r="Q101" t="s">
        <v>5498</v>
      </c>
      <c r="R101" t="str">
        <f t="shared" si="12"/>
        <v>1F</v>
      </c>
      <c r="S101" t="str">
        <f t="shared" si="13"/>
        <v>201682</v>
      </c>
      <c r="U101" t="s">
        <v>5499</v>
      </c>
      <c r="V101" t="s">
        <v>538</v>
      </c>
      <c r="W101" t="s">
        <v>5296</v>
      </c>
      <c r="X101" t="s">
        <v>3808</v>
      </c>
      <c r="Y101" t="str">
        <f t="shared" si="14"/>
        <v>TOTL CONSL IFRS CAD-201679</v>
      </c>
      <c r="Z101">
        <f>COUNTIF('16 reserve bal'!D:D,'16 reserve entries'!Y101)</f>
        <v>0</v>
      </c>
      <c r="AB101" t="s">
        <v>538</v>
      </c>
      <c r="AC101" t="s">
        <v>3814</v>
      </c>
      <c r="AH101" t="s">
        <v>3814</v>
      </c>
      <c r="AJ101" t="s">
        <v>3814</v>
      </c>
      <c r="AL101" t="s">
        <v>4299</v>
      </c>
    </row>
    <row r="102" spans="1:38" x14ac:dyDescent="0.25">
      <c r="A102" t="s">
        <v>538</v>
      </c>
      <c r="B102" t="s">
        <v>539</v>
      </c>
      <c r="C102" t="s">
        <v>3817</v>
      </c>
      <c r="D102" t="str">
        <f t="shared" si="9"/>
        <v>1F-201683</v>
      </c>
      <c r="M102" t="s">
        <v>3600</v>
      </c>
      <c r="N102">
        <f t="shared" si="10"/>
        <v>2</v>
      </c>
      <c r="O102">
        <f t="shared" si="11"/>
        <v>2</v>
      </c>
      <c r="Q102" t="s">
        <v>5500</v>
      </c>
      <c r="R102" t="str">
        <f t="shared" si="12"/>
        <v>1F</v>
      </c>
      <c r="S102" t="str">
        <f t="shared" si="13"/>
        <v>201683</v>
      </c>
      <c r="U102" t="s">
        <v>5501</v>
      </c>
      <c r="V102" t="s">
        <v>538</v>
      </c>
      <c r="W102" t="s">
        <v>5296</v>
      </c>
      <c r="X102" t="s">
        <v>3811</v>
      </c>
      <c r="Y102" t="str">
        <f t="shared" si="14"/>
        <v>TOTL CONSL IFRS CAD-201680</v>
      </c>
      <c r="Z102">
        <f>COUNTIF('16 reserve bal'!D:D,'16 reserve entries'!Y102)</f>
        <v>0</v>
      </c>
      <c r="AB102" t="s">
        <v>538</v>
      </c>
      <c r="AC102" t="s">
        <v>3817</v>
      </c>
      <c r="AH102" t="s">
        <v>3817</v>
      </c>
      <c r="AJ102" t="s">
        <v>3817</v>
      </c>
      <c r="AL102" t="s">
        <v>4301</v>
      </c>
    </row>
    <row r="103" spans="1:38" x14ac:dyDescent="0.25">
      <c r="A103" t="s">
        <v>538</v>
      </c>
      <c r="B103" t="s">
        <v>539</v>
      </c>
      <c r="C103" t="s">
        <v>3820</v>
      </c>
      <c r="D103" t="str">
        <f t="shared" si="9"/>
        <v>1F-201685</v>
      </c>
      <c r="M103" t="s">
        <v>3602</v>
      </c>
      <c r="N103">
        <f t="shared" si="10"/>
        <v>4</v>
      </c>
      <c r="O103">
        <f t="shared" si="11"/>
        <v>3</v>
      </c>
      <c r="Q103" t="s">
        <v>5502</v>
      </c>
      <c r="R103" t="str">
        <f t="shared" si="12"/>
        <v>1F</v>
      </c>
      <c r="S103" t="str">
        <f t="shared" si="13"/>
        <v>201685</v>
      </c>
      <c r="U103" t="s">
        <v>5503</v>
      </c>
      <c r="V103" t="s">
        <v>538</v>
      </c>
      <c r="W103" t="s">
        <v>5296</v>
      </c>
      <c r="X103" t="s">
        <v>3814</v>
      </c>
      <c r="Y103" t="str">
        <f t="shared" si="14"/>
        <v>TOTL CONSL IFRS CAD-201682</v>
      </c>
      <c r="Z103">
        <f>COUNTIF('16 reserve bal'!D:D,'16 reserve entries'!Y103)</f>
        <v>0</v>
      </c>
      <c r="AB103" t="s">
        <v>538</v>
      </c>
      <c r="AC103" t="s">
        <v>3820</v>
      </c>
      <c r="AH103" t="s">
        <v>3820</v>
      </c>
      <c r="AJ103" t="s">
        <v>3820</v>
      </c>
      <c r="AL103" t="s">
        <v>4303</v>
      </c>
    </row>
    <row r="104" spans="1:38" x14ac:dyDescent="0.25">
      <c r="A104" t="s">
        <v>538</v>
      </c>
      <c r="B104" t="s">
        <v>539</v>
      </c>
      <c r="C104" t="s">
        <v>3823</v>
      </c>
      <c r="D104" t="str">
        <f t="shared" si="9"/>
        <v>1F-201686</v>
      </c>
      <c r="M104" t="s">
        <v>3605</v>
      </c>
      <c r="N104">
        <f t="shared" si="10"/>
        <v>4</v>
      </c>
      <c r="O104">
        <f t="shared" si="11"/>
        <v>3</v>
      </c>
      <c r="Q104" t="s">
        <v>5504</v>
      </c>
      <c r="R104" t="str">
        <f t="shared" si="12"/>
        <v>1F</v>
      </c>
      <c r="S104" t="str">
        <f t="shared" si="13"/>
        <v>201686</v>
      </c>
      <c r="U104" t="s">
        <v>5505</v>
      </c>
      <c r="V104" t="s">
        <v>538</v>
      </c>
      <c r="W104" t="s">
        <v>5296</v>
      </c>
      <c r="X104" t="s">
        <v>3817</v>
      </c>
      <c r="Y104" t="str">
        <f t="shared" si="14"/>
        <v>TOTL CONSL IFRS CAD-201683</v>
      </c>
      <c r="Z104">
        <f>COUNTIF('16 reserve bal'!D:D,'16 reserve entries'!Y104)</f>
        <v>0</v>
      </c>
      <c r="AB104" t="s">
        <v>538</v>
      </c>
      <c r="AC104" t="s">
        <v>3823</v>
      </c>
      <c r="AH104" t="s">
        <v>3823</v>
      </c>
      <c r="AJ104" t="s">
        <v>3823</v>
      </c>
      <c r="AL104" t="s">
        <v>4305</v>
      </c>
    </row>
    <row r="105" spans="1:38" x14ac:dyDescent="0.25">
      <c r="A105" t="s">
        <v>538</v>
      </c>
      <c r="B105" t="s">
        <v>539</v>
      </c>
      <c r="C105" t="s">
        <v>3826</v>
      </c>
      <c r="D105" t="str">
        <f t="shared" si="9"/>
        <v>1F-201688</v>
      </c>
      <c r="M105" t="s">
        <v>3607</v>
      </c>
      <c r="N105">
        <f t="shared" si="10"/>
        <v>3</v>
      </c>
      <c r="O105">
        <f t="shared" si="11"/>
        <v>3</v>
      </c>
      <c r="Q105" t="s">
        <v>5506</v>
      </c>
      <c r="R105" t="str">
        <f t="shared" si="12"/>
        <v>1F</v>
      </c>
      <c r="S105" t="str">
        <f t="shared" si="13"/>
        <v>201688</v>
      </c>
      <c r="U105" t="s">
        <v>5507</v>
      </c>
      <c r="V105" t="s">
        <v>538</v>
      </c>
      <c r="W105" t="s">
        <v>5296</v>
      </c>
      <c r="X105" t="s">
        <v>3820</v>
      </c>
      <c r="Y105" t="str">
        <f t="shared" si="14"/>
        <v>TOTL CONSL IFRS CAD-201685</v>
      </c>
      <c r="Z105">
        <f>COUNTIF('16 reserve bal'!D:D,'16 reserve entries'!Y105)</f>
        <v>0</v>
      </c>
      <c r="AB105" t="s">
        <v>538</v>
      </c>
      <c r="AC105" t="s">
        <v>3826</v>
      </c>
      <c r="AH105" t="s">
        <v>3826</v>
      </c>
      <c r="AJ105" t="s">
        <v>3826</v>
      </c>
      <c r="AL105" t="s">
        <v>4307</v>
      </c>
    </row>
    <row r="106" spans="1:38" x14ac:dyDescent="0.25">
      <c r="A106" t="s">
        <v>538</v>
      </c>
      <c r="B106" t="s">
        <v>539</v>
      </c>
      <c r="C106" t="s">
        <v>3829</v>
      </c>
      <c r="D106" t="str">
        <f t="shared" si="9"/>
        <v>1F-201689</v>
      </c>
      <c r="M106" t="s">
        <v>3613</v>
      </c>
      <c r="N106">
        <f t="shared" si="10"/>
        <v>4</v>
      </c>
      <c r="O106">
        <f t="shared" si="11"/>
        <v>3</v>
      </c>
      <c r="Q106" t="s">
        <v>5508</v>
      </c>
      <c r="R106" t="str">
        <f t="shared" si="12"/>
        <v>1F</v>
      </c>
      <c r="S106" t="str">
        <f t="shared" si="13"/>
        <v>201689</v>
      </c>
      <c r="U106" t="s">
        <v>5509</v>
      </c>
      <c r="V106" t="s">
        <v>538</v>
      </c>
      <c r="W106" t="s">
        <v>5296</v>
      </c>
      <c r="X106" t="s">
        <v>3823</v>
      </c>
      <c r="Y106" t="str">
        <f t="shared" si="14"/>
        <v>TOTL CONSL IFRS CAD-201686</v>
      </c>
      <c r="Z106">
        <f>COUNTIF('16 reserve bal'!D:D,'16 reserve entries'!Y106)</f>
        <v>0</v>
      </c>
      <c r="AB106" t="s">
        <v>538</v>
      </c>
      <c r="AC106" t="s">
        <v>3829</v>
      </c>
      <c r="AH106" t="s">
        <v>3829</v>
      </c>
      <c r="AJ106" t="s">
        <v>3829</v>
      </c>
      <c r="AL106" t="s">
        <v>4309</v>
      </c>
    </row>
    <row r="107" spans="1:38" x14ac:dyDescent="0.25">
      <c r="A107" t="s">
        <v>538</v>
      </c>
      <c r="B107" t="s">
        <v>539</v>
      </c>
      <c r="C107" t="s">
        <v>3831</v>
      </c>
      <c r="D107" t="str">
        <f t="shared" si="9"/>
        <v>1F-201691</v>
      </c>
      <c r="M107" t="s">
        <v>3616</v>
      </c>
      <c r="N107">
        <f t="shared" si="10"/>
        <v>2</v>
      </c>
      <c r="O107">
        <f t="shared" si="11"/>
        <v>2</v>
      </c>
      <c r="Q107" t="s">
        <v>5510</v>
      </c>
      <c r="R107" t="str">
        <f t="shared" si="12"/>
        <v>1F</v>
      </c>
      <c r="S107" t="str">
        <f t="shared" si="13"/>
        <v>201691</v>
      </c>
      <c r="U107" t="s">
        <v>5511</v>
      </c>
      <c r="V107" t="s">
        <v>538</v>
      </c>
      <c r="W107" t="s">
        <v>5296</v>
      </c>
      <c r="X107" t="s">
        <v>3826</v>
      </c>
      <c r="Y107" t="str">
        <f t="shared" si="14"/>
        <v>TOTL CONSL IFRS CAD-201688</v>
      </c>
      <c r="Z107">
        <f>COUNTIF('16 reserve bal'!D:D,'16 reserve entries'!Y107)</f>
        <v>0</v>
      </c>
      <c r="AB107" t="s">
        <v>538</v>
      </c>
      <c r="AC107" t="s">
        <v>3831</v>
      </c>
      <c r="AH107" t="s">
        <v>3831</v>
      </c>
      <c r="AJ107" t="s">
        <v>3831</v>
      </c>
      <c r="AL107" t="s">
        <v>4312</v>
      </c>
    </row>
    <row r="108" spans="1:38" x14ac:dyDescent="0.25">
      <c r="A108" t="s">
        <v>538</v>
      </c>
      <c r="B108" t="s">
        <v>539</v>
      </c>
      <c r="C108" t="s">
        <v>3834</v>
      </c>
      <c r="D108" t="str">
        <f t="shared" si="9"/>
        <v>1F-201693</v>
      </c>
      <c r="M108" t="s">
        <v>3619</v>
      </c>
      <c r="N108">
        <f t="shared" si="10"/>
        <v>2</v>
      </c>
      <c r="O108">
        <f t="shared" si="11"/>
        <v>2</v>
      </c>
      <c r="Q108" t="s">
        <v>5512</v>
      </c>
      <c r="R108" t="str">
        <f t="shared" si="12"/>
        <v>1F</v>
      </c>
      <c r="S108" t="str">
        <f t="shared" si="13"/>
        <v>201693</v>
      </c>
      <c r="U108" t="s">
        <v>5513</v>
      </c>
      <c r="V108" t="s">
        <v>538</v>
      </c>
      <c r="W108" t="s">
        <v>5296</v>
      </c>
      <c r="X108" t="s">
        <v>3829</v>
      </c>
      <c r="Y108" t="str">
        <f t="shared" si="14"/>
        <v>TOTL CONSL IFRS CAD-201689</v>
      </c>
      <c r="Z108">
        <f>COUNTIF('16 reserve bal'!D:D,'16 reserve entries'!Y108)</f>
        <v>0</v>
      </c>
      <c r="AB108" t="s">
        <v>538</v>
      </c>
      <c r="AC108" t="s">
        <v>3834</v>
      </c>
      <c r="AH108" t="s">
        <v>3834</v>
      </c>
      <c r="AJ108" t="s">
        <v>3834</v>
      </c>
      <c r="AL108" t="s">
        <v>4315</v>
      </c>
    </row>
    <row r="109" spans="1:38" x14ac:dyDescent="0.25">
      <c r="A109" t="s">
        <v>538</v>
      </c>
      <c r="B109" t="s">
        <v>539</v>
      </c>
      <c r="C109" t="s">
        <v>3837</v>
      </c>
      <c r="D109" t="str">
        <f t="shared" si="9"/>
        <v>1F-201695</v>
      </c>
      <c r="M109" t="s">
        <v>3622</v>
      </c>
      <c r="N109">
        <f t="shared" si="10"/>
        <v>2</v>
      </c>
      <c r="O109">
        <f t="shared" si="11"/>
        <v>2</v>
      </c>
      <c r="Q109" t="s">
        <v>5514</v>
      </c>
      <c r="R109" t="str">
        <f t="shared" si="12"/>
        <v>1F</v>
      </c>
      <c r="S109" t="str">
        <f t="shared" si="13"/>
        <v>201695</v>
      </c>
      <c r="U109" t="s">
        <v>5515</v>
      </c>
      <c r="V109" t="s">
        <v>538</v>
      </c>
      <c r="W109" t="s">
        <v>5296</v>
      </c>
      <c r="X109" t="s">
        <v>3831</v>
      </c>
      <c r="Y109" t="str">
        <f t="shared" si="14"/>
        <v>TOTL CONSL IFRS CAD-201691</v>
      </c>
      <c r="Z109">
        <f>COUNTIF('16 reserve bal'!D:D,'16 reserve entries'!Y109)</f>
        <v>0</v>
      </c>
      <c r="AB109" t="s">
        <v>538</v>
      </c>
      <c r="AC109" t="s">
        <v>3837</v>
      </c>
      <c r="AH109" t="s">
        <v>3837</v>
      </c>
      <c r="AJ109" t="s">
        <v>3837</v>
      </c>
      <c r="AL109" t="s">
        <v>4318</v>
      </c>
    </row>
    <row r="110" spans="1:38" x14ac:dyDescent="0.25">
      <c r="A110" t="s">
        <v>538</v>
      </c>
      <c r="B110" t="s">
        <v>539</v>
      </c>
      <c r="C110" t="s">
        <v>3840</v>
      </c>
      <c r="D110" t="str">
        <f t="shared" si="9"/>
        <v>1F-201700</v>
      </c>
      <c r="M110" t="s">
        <v>3628</v>
      </c>
      <c r="N110">
        <f t="shared" si="10"/>
        <v>3</v>
      </c>
      <c r="O110">
        <f t="shared" si="11"/>
        <v>2</v>
      </c>
      <c r="Q110" t="s">
        <v>5516</v>
      </c>
      <c r="R110" t="str">
        <f t="shared" si="12"/>
        <v>1F</v>
      </c>
      <c r="S110" t="str">
        <f t="shared" si="13"/>
        <v>201700</v>
      </c>
      <c r="U110" t="s">
        <v>5517</v>
      </c>
      <c r="V110" t="s">
        <v>538</v>
      </c>
      <c r="W110" t="s">
        <v>5296</v>
      </c>
      <c r="X110" t="s">
        <v>3834</v>
      </c>
      <c r="Y110" t="str">
        <f t="shared" si="14"/>
        <v>TOTL CONSL IFRS CAD-201693</v>
      </c>
      <c r="Z110">
        <f>COUNTIF('16 reserve bal'!D:D,'16 reserve entries'!Y110)</f>
        <v>0</v>
      </c>
      <c r="AB110" t="s">
        <v>538</v>
      </c>
      <c r="AC110" t="s">
        <v>3840</v>
      </c>
      <c r="AH110" t="s">
        <v>3840</v>
      </c>
      <c r="AJ110" t="s">
        <v>3840</v>
      </c>
      <c r="AL110" t="s">
        <v>4321</v>
      </c>
    </row>
    <row r="111" spans="1:38" x14ac:dyDescent="0.25">
      <c r="A111" t="s">
        <v>538</v>
      </c>
      <c r="B111" t="s">
        <v>539</v>
      </c>
      <c r="C111" t="s">
        <v>3843</v>
      </c>
      <c r="D111" t="str">
        <f t="shared" si="9"/>
        <v>1F-201701</v>
      </c>
      <c r="M111" t="s">
        <v>3634</v>
      </c>
      <c r="N111">
        <f t="shared" si="10"/>
        <v>1</v>
      </c>
      <c r="O111">
        <f t="shared" si="11"/>
        <v>1</v>
      </c>
      <c r="Q111" t="s">
        <v>5518</v>
      </c>
      <c r="R111" t="str">
        <f t="shared" si="12"/>
        <v>1F</v>
      </c>
      <c r="S111" t="str">
        <f t="shared" si="13"/>
        <v>201701</v>
      </c>
      <c r="U111" t="s">
        <v>5519</v>
      </c>
      <c r="V111" t="s">
        <v>538</v>
      </c>
      <c r="W111" t="s">
        <v>5296</v>
      </c>
      <c r="X111" t="s">
        <v>3837</v>
      </c>
      <c r="Y111" t="str">
        <f t="shared" si="14"/>
        <v>TOTL CONSL IFRS CAD-201695</v>
      </c>
      <c r="Z111">
        <f>COUNTIF('16 reserve bal'!D:D,'16 reserve entries'!Y111)</f>
        <v>0</v>
      </c>
      <c r="AB111" t="s">
        <v>538</v>
      </c>
      <c r="AC111" t="s">
        <v>3843</v>
      </c>
      <c r="AH111" t="s">
        <v>3843</v>
      </c>
      <c r="AJ111" t="s">
        <v>3843</v>
      </c>
      <c r="AL111" t="s">
        <v>4324</v>
      </c>
    </row>
    <row r="112" spans="1:38" x14ac:dyDescent="0.25">
      <c r="A112" t="s">
        <v>538</v>
      </c>
      <c r="B112" t="s">
        <v>539</v>
      </c>
      <c r="C112" t="s">
        <v>3846</v>
      </c>
      <c r="D112" t="str">
        <f t="shared" si="9"/>
        <v>1F-201702</v>
      </c>
      <c r="M112" t="s">
        <v>5520</v>
      </c>
      <c r="N112">
        <f t="shared" si="10"/>
        <v>1</v>
      </c>
      <c r="O112">
        <f t="shared" si="11"/>
        <v>1</v>
      </c>
      <c r="Q112" t="s">
        <v>5521</v>
      </c>
      <c r="R112" t="str">
        <f t="shared" si="12"/>
        <v>1F</v>
      </c>
      <c r="S112" t="str">
        <f t="shared" si="13"/>
        <v>201702</v>
      </c>
      <c r="U112" t="s">
        <v>5522</v>
      </c>
      <c r="V112" t="s">
        <v>538</v>
      </c>
      <c r="W112" t="s">
        <v>5296</v>
      </c>
      <c r="X112" t="s">
        <v>3840</v>
      </c>
      <c r="Y112" t="str">
        <f t="shared" si="14"/>
        <v>TOTL CONSL IFRS CAD-201700</v>
      </c>
      <c r="Z112">
        <f>COUNTIF('16 reserve bal'!D:D,'16 reserve entries'!Y112)</f>
        <v>0</v>
      </c>
      <c r="AB112" t="s">
        <v>538</v>
      </c>
      <c r="AC112" t="s">
        <v>3846</v>
      </c>
      <c r="AH112" t="s">
        <v>3846</v>
      </c>
      <c r="AJ112" t="s">
        <v>3846</v>
      </c>
      <c r="AL112" t="s">
        <v>4326</v>
      </c>
    </row>
    <row r="113" spans="1:38" x14ac:dyDescent="0.25">
      <c r="A113" t="s">
        <v>538</v>
      </c>
      <c r="B113" t="s">
        <v>539</v>
      </c>
      <c r="C113" t="s">
        <v>3849</v>
      </c>
      <c r="D113" t="str">
        <f t="shared" si="9"/>
        <v>1F-201703</v>
      </c>
      <c r="M113" t="s">
        <v>5523</v>
      </c>
      <c r="N113">
        <f t="shared" si="10"/>
        <v>1</v>
      </c>
      <c r="O113">
        <f t="shared" si="11"/>
        <v>1</v>
      </c>
      <c r="Q113" t="s">
        <v>5524</v>
      </c>
      <c r="R113" t="str">
        <f t="shared" si="12"/>
        <v>1F</v>
      </c>
      <c r="S113" t="str">
        <f t="shared" si="13"/>
        <v>201703</v>
      </c>
      <c r="U113" t="s">
        <v>5525</v>
      </c>
      <c r="V113" t="s">
        <v>538</v>
      </c>
      <c r="W113" t="s">
        <v>5296</v>
      </c>
      <c r="X113" t="s">
        <v>3843</v>
      </c>
      <c r="Y113" t="str">
        <f t="shared" si="14"/>
        <v>TOTL CONSL IFRS CAD-201701</v>
      </c>
      <c r="Z113">
        <f>COUNTIF('16 reserve bal'!D:D,'16 reserve entries'!Y113)</f>
        <v>0</v>
      </c>
      <c r="AB113" t="s">
        <v>538</v>
      </c>
      <c r="AC113" t="s">
        <v>3849</v>
      </c>
      <c r="AH113" t="s">
        <v>3849</v>
      </c>
      <c r="AJ113" t="s">
        <v>3849</v>
      </c>
      <c r="AL113" t="s">
        <v>4328</v>
      </c>
    </row>
    <row r="114" spans="1:38" x14ac:dyDescent="0.25">
      <c r="A114" t="s">
        <v>538</v>
      </c>
      <c r="B114" t="s">
        <v>539</v>
      </c>
      <c r="C114" t="s">
        <v>3852</v>
      </c>
      <c r="D114" t="str">
        <f t="shared" si="9"/>
        <v>1F-201704</v>
      </c>
      <c r="M114" t="s">
        <v>3637</v>
      </c>
      <c r="N114">
        <f t="shared" si="10"/>
        <v>1</v>
      </c>
      <c r="O114">
        <f t="shared" si="11"/>
        <v>1</v>
      </c>
      <c r="Q114" t="s">
        <v>5526</v>
      </c>
      <c r="R114" t="str">
        <f t="shared" si="12"/>
        <v>1F</v>
      </c>
      <c r="S114" t="str">
        <f t="shared" si="13"/>
        <v>201704</v>
      </c>
      <c r="U114" t="s">
        <v>5527</v>
      </c>
      <c r="V114" t="s">
        <v>538</v>
      </c>
      <c r="W114" t="s">
        <v>5296</v>
      </c>
      <c r="X114" t="s">
        <v>3846</v>
      </c>
      <c r="Y114" t="str">
        <f t="shared" si="14"/>
        <v>TOTL CONSL IFRS CAD-201702</v>
      </c>
      <c r="Z114">
        <f>COUNTIF('16 reserve bal'!D:D,'16 reserve entries'!Y114)</f>
        <v>0</v>
      </c>
      <c r="AB114" t="s">
        <v>538</v>
      </c>
      <c r="AC114" t="s">
        <v>3852</v>
      </c>
      <c r="AH114" t="s">
        <v>3852</v>
      </c>
      <c r="AJ114" t="s">
        <v>3852</v>
      </c>
      <c r="AL114" t="s">
        <v>4330</v>
      </c>
    </row>
    <row r="115" spans="1:38" x14ac:dyDescent="0.25">
      <c r="A115" t="s">
        <v>538</v>
      </c>
      <c r="B115" t="s">
        <v>539</v>
      </c>
      <c r="C115" t="s">
        <v>3855</v>
      </c>
      <c r="D115" t="str">
        <f t="shared" si="9"/>
        <v>1F-201705</v>
      </c>
      <c r="M115" t="s">
        <v>3642</v>
      </c>
      <c r="N115">
        <f t="shared" si="10"/>
        <v>4</v>
      </c>
      <c r="O115">
        <f t="shared" si="11"/>
        <v>3</v>
      </c>
      <c r="Q115" t="s">
        <v>5528</v>
      </c>
      <c r="R115" t="str">
        <f t="shared" si="12"/>
        <v>1F</v>
      </c>
      <c r="S115" t="str">
        <f t="shared" si="13"/>
        <v>201705</v>
      </c>
      <c r="U115" t="s">
        <v>5529</v>
      </c>
      <c r="V115" t="s">
        <v>538</v>
      </c>
      <c r="W115" t="s">
        <v>5296</v>
      </c>
      <c r="X115" t="s">
        <v>3849</v>
      </c>
      <c r="Y115" t="str">
        <f t="shared" si="14"/>
        <v>TOTL CONSL IFRS CAD-201703</v>
      </c>
      <c r="Z115">
        <f>COUNTIF('16 reserve bal'!D:D,'16 reserve entries'!Y115)</f>
        <v>0</v>
      </c>
      <c r="AB115" t="s">
        <v>538</v>
      </c>
      <c r="AC115" t="s">
        <v>3855</v>
      </c>
      <c r="AH115" t="s">
        <v>3855</v>
      </c>
      <c r="AJ115" t="s">
        <v>3855</v>
      </c>
      <c r="AL115" t="s">
        <v>4332</v>
      </c>
    </row>
    <row r="116" spans="1:38" x14ac:dyDescent="0.25">
      <c r="A116" t="s">
        <v>538</v>
      </c>
      <c r="B116" t="s">
        <v>539</v>
      </c>
      <c r="C116" t="s">
        <v>3858</v>
      </c>
      <c r="D116" t="str">
        <f t="shared" si="9"/>
        <v>1F-201707</v>
      </c>
      <c r="M116" t="s">
        <v>3645</v>
      </c>
      <c r="N116">
        <f t="shared" si="10"/>
        <v>5</v>
      </c>
      <c r="O116">
        <f t="shared" si="11"/>
        <v>4</v>
      </c>
      <c r="Q116" t="s">
        <v>5530</v>
      </c>
      <c r="R116" t="str">
        <f t="shared" si="12"/>
        <v>1F</v>
      </c>
      <c r="S116" t="str">
        <f t="shared" si="13"/>
        <v>201707</v>
      </c>
      <c r="U116" t="s">
        <v>5531</v>
      </c>
      <c r="V116" t="s">
        <v>538</v>
      </c>
      <c r="W116" t="s">
        <v>5296</v>
      </c>
      <c r="X116" t="s">
        <v>3852</v>
      </c>
      <c r="Y116" t="str">
        <f t="shared" si="14"/>
        <v>TOTL CONSL IFRS CAD-201704</v>
      </c>
      <c r="Z116">
        <f>COUNTIF('16 reserve bal'!D:D,'16 reserve entries'!Y116)</f>
        <v>0</v>
      </c>
      <c r="AB116" t="s">
        <v>538</v>
      </c>
      <c r="AC116" t="s">
        <v>3858</v>
      </c>
      <c r="AH116" t="s">
        <v>3858</v>
      </c>
      <c r="AJ116" t="s">
        <v>3858</v>
      </c>
      <c r="AL116" t="s">
        <v>4333</v>
      </c>
    </row>
    <row r="117" spans="1:38" x14ac:dyDescent="0.25">
      <c r="A117" t="s">
        <v>538</v>
      </c>
      <c r="B117" t="s">
        <v>539</v>
      </c>
      <c r="C117" t="s">
        <v>3861</v>
      </c>
      <c r="D117" t="str">
        <f t="shared" si="9"/>
        <v>1F-201708</v>
      </c>
      <c r="M117" t="s">
        <v>3648</v>
      </c>
      <c r="N117">
        <f t="shared" si="10"/>
        <v>1</v>
      </c>
      <c r="O117">
        <f t="shared" si="11"/>
        <v>1</v>
      </c>
      <c r="Q117" t="s">
        <v>5532</v>
      </c>
      <c r="R117" t="str">
        <f t="shared" si="12"/>
        <v>1F</v>
      </c>
      <c r="S117" t="str">
        <f t="shared" si="13"/>
        <v>201708</v>
      </c>
      <c r="U117" t="s">
        <v>5533</v>
      </c>
      <c r="V117" t="s">
        <v>538</v>
      </c>
      <c r="W117" t="s">
        <v>5296</v>
      </c>
      <c r="X117" t="s">
        <v>3855</v>
      </c>
      <c r="Y117" t="str">
        <f t="shared" si="14"/>
        <v>TOTL CONSL IFRS CAD-201705</v>
      </c>
      <c r="Z117">
        <f>COUNTIF('16 reserve bal'!D:D,'16 reserve entries'!Y117)</f>
        <v>0</v>
      </c>
      <c r="AB117" t="s">
        <v>538</v>
      </c>
      <c r="AC117" t="s">
        <v>3861</v>
      </c>
      <c r="AH117" t="s">
        <v>3861</v>
      </c>
      <c r="AJ117" t="s">
        <v>3861</v>
      </c>
      <c r="AL117" t="s">
        <v>4335</v>
      </c>
    </row>
    <row r="118" spans="1:38" x14ac:dyDescent="0.25">
      <c r="A118" t="s">
        <v>538</v>
      </c>
      <c r="B118" t="s">
        <v>539</v>
      </c>
      <c r="C118" t="s">
        <v>3864</v>
      </c>
      <c r="D118" t="str">
        <f t="shared" si="9"/>
        <v>1F-201709</v>
      </c>
      <c r="M118" t="s">
        <v>3651</v>
      </c>
      <c r="N118">
        <f t="shared" si="10"/>
        <v>1</v>
      </c>
      <c r="O118">
        <f t="shared" si="11"/>
        <v>1</v>
      </c>
      <c r="Q118" t="s">
        <v>5534</v>
      </c>
      <c r="R118" t="str">
        <f t="shared" si="12"/>
        <v>1F</v>
      </c>
      <c r="S118" t="str">
        <f t="shared" si="13"/>
        <v>201709</v>
      </c>
      <c r="U118" t="s">
        <v>5535</v>
      </c>
      <c r="V118" t="s">
        <v>538</v>
      </c>
      <c r="W118" t="s">
        <v>5296</v>
      </c>
      <c r="X118" t="s">
        <v>3858</v>
      </c>
      <c r="Y118" t="str">
        <f t="shared" si="14"/>
        <v>TOTL CONSL IFRS CAD-201707</v>
      </c>
      <c r="Z118">
        <f>COUNTIF('16 reserve bal'!D:D,'16 reserve entries'!Y118)</f>
        <v>0</v>
      </c>
      <c r="AB118" t="s">
        <v>538</v>
      </c>
      <c r="AC118" t="s">
        <v>3864</v>
      </c>
      <c r="AH118" t="s">
        <v>3864</v>
      </c>
      <c r="AJ118" t="s">
        <v>3864</v>
      </c>
      <c r="AL118" t="s">
        <v>4336</v>
      </c>
    </row>
    <row r="119" spans="1:38" x14ac:dyDescent="0.25">
      <c r="A119" t="s">
        <v>538</v>
      </c>
      <c r="B119" t="s">
        <v>539</v>
      </c>
      <c r="C119" t="s">
        <v>3867</v>
      </c>
      <c r="D119" t="str">
        <f t="shared" si="9"/>
        <v>1F-201710</v>
      </c>
      <c r="M119" t="s">
        <v>3654</v>
      </c>
      <c r="N119">
        <f t="shared" si="10"/>
        <v>2</v>
      </c>
      <c r="O119">
        <f t="shared" si="11"/>
        <v>2</v>
      </c>
      <c r="Q119" t="s">
        <v>5536</v>
      </c>
      <c r="R119" t="str">
        <f t="shared" si="12"/>
        <v>1F</v>
      </c>
      <c r="S119" t="str">
        <f t="shared" si="13"/>
        <v>201710</v>
      </c>
      <c r="U119" t="s">
        <v>5537</v>
      </c>
      <c r="V119" t="s">
        <v>538</v>
      </c>
      <c r="W119" t="s">
        <v>5296</v>
      </c>
      <c r="X119" t="s">
        <v>3861</v>
      </c>
      <c r="Y119" t="str">
        <f t="shared" si="14"/>
        <v>TOTL CONSL IFRS CAD-201708</v>
      </c>
      <c r="Z119">
        <f>COUNTIF('16 reserve bal'!D:D,'16 reserve entries'!Y119)</f>
        <v>0</v>
      </c>
      <c r="AB119" t="s">
        <v>538</v>
      </c>
      <c r="AC119" t="s">
        <v>3867</v>
      </c>
      <c r="AH119" t="s">
        <v>3867</v>
      </c>
      <c r="AJ119" t="s">
        <v>3867</v>
      </c>
      <c r="AL119" t="s">
        <v>4338</v>
      </c>
    </row>
    <row r="120" spans="1:38" x14ac:dyDescent="0.25">
      <c r="A120" t="s">
        <v>538</v>
      </c>
      <c r="B120" t="s">
        <v>539</v>
      </c>
      <c r="C120" t="s">
        <v>3870</v>
      </c>
      <c r="D120" t="str">
        <f t="shared" si="9"/>
        <v>1F-201711</v>
      </c>
      <c r="M120" t="s">
        <v>3657</v>
      </c>
      <c r="N120">
        <f t="shared" si="10"/>
        <v>2</v>
      </c>
      <c r="O120">
        <f t="shared" si="11"/>
        <v>2</v>
      </c>
      <c r="Q120" t="s">
        <v>5538</v>
      </c>
      <c r="R120" t="str">
        <f t="shared" si="12"/>
        <v>1F</v>
      </c>
      <c r="S120" t="str">
        <f t="shared" si="13"/>
        <v>201711</v>
      </c>
      <c r="U120" t="s">
        <v>5539</v>
      </c>
      <c r="V120" t="s">
        <v>538</v>
      </c>
      <c r="W120" t="s">
        <v>5296</v>
      </c>
      <c r="X120" t="s">
        <v>3864</v>
      </c>
      <c r="Y120" t="str">
        <f t="shared" si="14"/>
        <v>TOTL CONSL IFRS CAD-201709</v>
      </c>
      <c r="Z120">
        <f>COUNTIF('16 reserve bal'!D:D,'16 reserve entries'!Y120)</f>
        <v>0</v>
      </c>
      <c r="AB120" t="s">
        <v>538</v>
      </c>
      <c r="AC120" t="s">
        <v>3870</v>
      </c>
      <c r="AH120" t="s">
        <v>3870</v>
      </c>
      <c r="AJ120" t="s">
        <v>3870</v>
      </c>
      <c r="AL120" t="s">
        <v>4340</v>
      </c>
    </row>
    <row r="121" spans="1:38" x14ac:dyDescent="0.25">
      <c r="A121" t="s">
        <v>538</v>
      </c>
      <c r="B121" t="s">
        <v>539</v>
      </c>
      <c r="C121" t="s">
        <v>3873</v>
      </c>
      <c r="D121" t="str">
        <f t="shared" si="9"/>
        <v>1F-201712</v>
      </c>
      <c r="M121" t="s">
        <v>3660</v>
      </c>
      <c r="N121">
        <f t="shared" si="10"/>
        <v>2</v>
      </c>
      <c r="O121">
        <f t="shared" si="11"/>
        <v>2</v>
      </c>
      <c r="Q121" t="s">
        <v>5540</v>
      </c>
      <c r="R121" t="str">
        <f t="shared" si="12"/>
        <v>1F</v>
      </c>
      <c r="S121" t="str">
        <f t="shared" si="13"/>
        <v>201712</v>
      </c>
      <c r="U121" t="s">
        <v>5541</v>
      </c>
      <c r="V121" t="s">
        <v>538</v>
      </c>
      <c r="W121" t="s">
        <v>5296</v>
      </c>
      <c r="X121" t="s">
        <v>3867</v>
      </c>
      <c r="Y121" t="str">
        <f t="shared" si="14"/>
        <v>TOTL CONSL IFRS CAD-201710</v>
      </c>
      <c r="Z121">
        <f>COUNTIF('16 reserve bal'!D:D,'16 reserve entries'!Y121)</f>
        <v>0</v>
      </c>
      <c r="AB121" t="s">
        <v>538</v>
      </c>
      <c r="AC121" t="s">
        <v>3873</v>
      </c>
      <c r="AH121" t="s">
        <v>3873</v>
      </c>
      <c r="AJ121" t="s">
        <v>3873</v>
      </c>
      <c r="AL121" t="s">
        <v>4342</v>
      </c>
    </row>
    <row r="122" spans="1:38" x14ac:dyDescent="0.25">
      <c r="A122" t="s">
        <v>538</v>
      </c>
      <c r="B122" t="s">
        <v>539</v>
      </c>
      <c r="C122" t="s">
        <v>3875</v>
      </c>
      <c r="D122" t="str">
        <f t="shared" si="9"/>
        <v>1F-201713</v>
      </c>
      <c r="M122" t="s">
        <v>3666</v>
      </c>
      <c r="N122">
        <f t="shared" si="10"/>
        <v>3</v>
      </c>
      <c r="O122">
        <f t="shared" si="11"/>
        <v>3</v>
      </c>
      <c r="Q122" t="s">
        <v>5542</v>
      </c>
      <c r="R122" t="str">
        <f t="shared" si="12"/>
        <v>1F</v>
      </c>
      <c r="S122" t="str">
        <f t="shared" si="13"/>
        <v>201713</v>
      </c>
      <c r="U122" t="s">
        <v>5543</v>
      </c>
      <c r="V122" t="s">
        <v>538</v>
      </c>
      <c r="W122" t="s">
        <v>5296</v>
      </c>
      <c r="X122" t="s">
        <v>3870</v>
      </c>
      <c r="Y122" t="str">
        <f t="shared" si="14"/>
        <v>TOTL CONSL IFRS CAD-201711</v>
      </c>
      <c r="Z122">
        <f>COUNTIF('16 reserve bal'!D:D,'16 reserve entries'!Y122)</f>
        <v>0</v>
      </c>
      <c r="AB122" t="s">
        <v>538</v>
      </c>
      <c r="AC122" t="s">
        <v>3875</v>
      </c>
      <c r="AH122" t="s">
        <v>3875</v>
      </c>
      <c r="AJ122" t="s">
        <v>3875</v>
      </c>
      <c r="AL122" t="s">
        <v>4345</v>
      </c>
    </row>
    <row r="123" spans="1:38" x14ac:dyDescent="0.25">
      <c r="A123" t="s">
        <v>538</v>
      </c>
      <c r="B123" t="s">
        <v>539</v>
      </c>
      <c r="C123" t="s">
        <v>3880</v>
      </c>
      <c r="D123" t="str">
        <f t="shared" si="9"/>
        <v>1F-201715</v>
      </c>
      <c r="M123" t="s">
        <v>3669</v>
      </c>
      <c r="N123">
        <f t="shared" si="10"/>
        <v>3</v>
      </c>
      <c r="O123">
        <f t="shared" si="11"/>
        <v>3</v>
      </c>
      <c r="Q123" t="s">
        <v>5544</v>
      </c>
      <c r="R123" t="str">
        <f t="shared" si="12"/>
        <v>1F</v>
      </c>
      <c r="S123" t="str">
        <f t="shared" si="13"/>
        <v>201715</v>
      </c>
      <c r="U123" t="s">
        <v>5545</v>
      </c>
      <c r="V123" t="s">
        <v>538</v>
      </c>
      <c r="W123" t="s">
        <v>5296</v>
      </c>
      <c r="X123" t="s">
        <v>3873</v>
      </c>
      <c r="Y123" t="str">
        <f t="shared" si="14"/>
        <v>TOTL CONSL IFRS CAD-201712</v>
      </c>
      <c r="Z123">
        <f>COUNTIF('16 reserve bal'!D:D,'16 reserve entries'!Y123)</f>
        <v>0</v>
      </c>
      <c r="AB123" t="s">
        <v>538</v>
      </c>
      <c r="AC123" t="s">
        <v>3880</v>
      </c>
      <c r="AH123" t="s">
        <v>3880</v>
      </c>
      <c r="AJ123" t="s">
        <v>3880</v>
      </c>
      <c r="AL123" t="s">
        <v>4347</v>
      </c>
    </row>
    <row r="124" spans="1:38" x14ac:dyDescent="0.25">
      <c r="A124" t="s">
        <v>538</v>
      </c>
      <c r="B124" t="s">
        <v>539</v>
      </c>
      <c r="C124" t="s">
        <v>3882</v>
      </c>
      <c r="D124" t="str">
        <f t="shared" si="9"/>
        <v>1F-201719</v>
      </c>
      <c r="M124" t="s">
        <v>3672</v>
      </c>
      <c r="N124">
        <f t="shared" si="10"/>
        <v>3</v>
      </c>
      <c r="O124">
        <f t="shared" si="11"/>
        <v>3</v>
      </c>
      <c r="Q124" t="s">
        <v>5546</v>
      </c>
      <c r="R124" t="str">
        <f t="shared" si="12"/>
        <v>1F</v>
      </c>
      <c r="S124" t="str">
        <f t="shared" si="13"/>
        <v>201719</v>
      </c>
      <c r="U124" t="s">
        <v>5547</v>
      </c>
      <c r="V124" t="s">
        <v>538</v>
      </c>
      <c r="W124" t="s">
        <v>5296</v>
      </c>
      <c r="X124" t="s">
        <v>3875</v>
      </c>
      <c r="Y124" t="str">
        <f t="shared" si="14"/>
        <v>TOTL CONSL IFRS CAD-201713</v>
      </c>
      <c r="Z124">
        <f>COUNTIF('16 reserve bal'!D:D,'16 reserve entries'!Y124)</f>
        <v>0</v>
      </c>
      <c r="AB124" t="s">
        <v>538</v>
      </c>
      <c r="AC124" t="s">
        <v>3882</v>
      </c>
      <c r="AH124" t="s">
        <v>3882</v>
      </c>
      <c r="AJ124" t="s">
        <v>3882</v>
      </c>
      <c r="AL124" t="s">
        <v>4349</v>
      </c>
    </row>
    <row r="125" spans="1:38" x14ac:dyDescent="0.25">
      <c r="A125" t="s">
        <v>538</v>
      </c>
      <c r="B125" t="s">
        <v>539</v>
      </c>
      <c r="C125" t="s">
        <v>3926</v>
      </c>
      <c r="D125" t="str">
        <f t="shared" si="9"/>
        <v>1F-202059</v>
      </c>
      <c r="M125" t="s">
        <v>3675</v>
      </c>
      <c r="N125">
        <f t="shared" si="10"/>
        <v>3</v>
      </c>
      <c r="O125">
        <f t="shared" si="11"/>
        <v>3</v>
      </c>
      <c r="Q125" t="s">
        <v>5548</v>
      </c>
      <c r="R125" t="str">
        <f t="shared" si="12"/>
        <v>1F</v>
      </c>
      <c r="S125" t="str">
        <f t="shared" si="13"/>
        <v>202059</v>
      </c>
      <c r="U125" t="s">
        <v>5549</v>
      </c>
      <c r="V125" t="s">
        <v>538</v>
      </c>
      <c r="W125" t="s">
        <v>5296</v>
      </c>
      <c r="X125" t="s">
        <v>3880</v>
      </c>
      <c r="Y125" t="str">
        <f t="shared" si="14"/>
        <v>TOTL CONSL IFRS CAD-201715</v>
      </c>
      <c r="Z125">
        <f>COUNTIF('16 reserve bal'!D:D,'16 reserve entries'!Y125)</f>
        <v>0</v>
      </c>
      <c r="AB125" t="s">
        <v>538</v>
      </c>
      <c r="AC125" t="s">
        <v>3926</v>
      </c>
      <c r="AH125" t="s">
        <v>3926</v>
      </c>
      <c r="AJ125" t="s">
        <v>3926</v>
      </c>
      <c r="AL125" t="s">
        <v>4351</v>
      </c>
    </row>
    <row r="126" spans="1:38" x14ac:dyDescent="0.25">
      <c r="A126" t="s">
        <v>538</v>
      </c>
      <c r="B126" t="s">
        <v>539</v>
      </c>
      <c r="C126" t="s">
        <v>3930</v>
      </c>
      <c r="D126" t="str">
        <f t="shared" si="9"/>
        <v>1F-202286</v>
      </c>
      <c r="M126" t="s">
        <v>3678</v>
      </c>
      <c r="N126">
        <f t="shared" si="10"/>
        <v>3</v>
      </c>
      <c r="O126">
        <f t="shared" si="11"/>
        <v>3</v>
      </c>
      <c r="Q126" t="s">
        <v>5550</v>
      </c>
      <c r="R126" t="str">
        <f t="shared" si="12"/>
        <v>1F</v>
      </c>
      <c r="S126" t="str">
        <f t="shared" si="13"/>
        <v>202286</v>
      </c>
      <c r="U126" t="s">
        <v>5551</v>
      </c>
      <c r="V126" t="s">
        <v>538</v>
      </c>
      <c r="W126" t="s">
        <v>5296</v>
      </c>
      <c r="X126" t="s">
        <v>3882</v>
      </c>
      <c r="Y126" t="str">
        <f t="shared" si="14"/>
        <v>TOTL CONSL IFRS CAD-201719</v>
      </c>
      <c r="Z126">
        <f>COUNTIF('16 reserve bal'!D:D,'16 reserve entries'!Y126)</f>
        <v>0</v>
      </c>
      <c r="AB126" t="s">
        <v>538</v>
      </c>
      <c r="AC126" t="s">
        <v>3930</v>
      </c>
      <c r="AH126" t="s">
        <v>3930</v>
      </c>
      <c r="AJ126" t="s">
        <v>3930</v>
      </c>
      <c r="AL126" t="s">
        <v>4353</v>
      </c>
    </row>
    <row r="127" spans="1:38" x14ac:dyDescent="0.25">
      <c r="A127" t="s">
        <v>538</v>
      </c>
      <c r="B127" t="s">
        <v>539</v>
      </c>
      <c r="C127" t="s">
        <v>3932</v>
      </c>
      <c r="D127" t="str">
        <f t="shared" si="9"/>
        <v>1F-202298</v>
      </c>
      <c r="M127" t="s">
        <v>3681</v>
      </c>
      <c r="N127">
        <f t="shared" si="10"/>
        <v>3</v>
      </c>
      <c r="O127">
        <f t="shared" si="11"/>
        <v>3</v>
      </c>
      <c r="Q127" t="s">
        <v>5552</v>
      </c>
      <c r="R127" t="str">
        <f t="shared" si="12"/>
        <v>1F</v>
      </c>
      <c r="S127" t="str">
        <f t="shared" si="13"/>
        <v>202298</v>
      </c>
      <c r="U127" t="s">
        <v>5553</v>
      </c>
      <c r="V127" t="s">
        <v>538</v>
      </c>
      <c r="W127" t="s">
        <v>5296</v>
      </c>
      <c r="X127" t="s">
        <v>3926</v>
      </c>
      <c r="Y127" t="str">
        <f t="shared" si="14"/>
        <v>TOTL CONSL IFRS CAD-202059</v>
      </c>
      <c r="Z127">
        <f>COUNTIF('16 reserve bal'!D:D,'16 reserve entries'!Y127)</f>
        <v>0</v>
      </c>
      <c r="AB127" t="s">
        <v>538</v>
      </c>
      <c r="AC127" t="s">
        <v>3932</v>
      </c>
      <c r="AH127" t="s">
        <v>3932</v>
      </c>
      <c r="AJ127" t="s">
        <v>3932</v>
      </c>
      <c r="AL127" t="s">
        <v>4355</v>
      </c>
    </row>
    <row r="128" spans="1:38" x14ac:dyDescent="0.25">
      <c r="A128" t="s">
        <v>538</v>
      </c>
      <c r="B128" t="s">
        <v>539</v>
      </c>
      <c r="C128" t="s">
        <v>3935</v>
      </c>
      <c r="D128" t="str">
        <f t="shared" si="9"/>
        <v>1F-202330</v>
      </c>
      <c r="M128" t="s">
        <v>3684</v>
      </c>
      <c r="N128">
        <f t="shared" si="10"/>
        <v>3</v>
      </c>
      <c r="O128">
        <f t="shared" si="11"/>
        <v>3</v>
      </c>
      <c r="Q128" t="s">
        <v>5554</v>
      </c>
      <c r="R128" t="str">
        <f t="shared" si="12"/>
        <v>1F</v>
      </c>
      <c r="S128" t="str">
        <f t="shared" si="13"/>
        <v>202330</v>
      </c>
      <c r="U128" t="s">
        <v>5555</v>
      </c>
      <c r="V128" t="s">
        <v>538</v>
      </c>
      <c r="W128" t="s">
        <v>5296</v>
      </c>
      <c r="X128" t="s">
        <v>3930</v>
      </c>
      <c r="Y128" t="str">
        <f t="shared" si="14"/>
        <v>TOTL CONSL IFRS CAD-202286</v>
      </c>
      <c r="Z128">
        <f>COUNTIF('16 reserve bal'!D:D,'16 reserve entries'!Y128)</f>
        <v>0</v>
      </c>
      <c r="AB128" t="s">
        <v>538</v>
      </c>
      <c r="AC128" t="s">
        <v>3935</v>
      </c>
      <c r="AH128" t="s">
        <v>3935</v>
      </c>
      <c r="AJ128" t="s">
        <v>3935</v>
      </c>
      <c r="AL128" t="s">
        <v>4357</v>
      </c>
    </row>
    <row r="129" spans="1:38" x14ac:dyDescent="0.25">
      <c r="A129" t="s">
        <v>538</v>
      </c>
      <c r="B129" t="s">
        <v>539</v>
      </c>
      <c r="C129" t="s">
        <v>3938</v>
      </c>
      <c r="D129" t="str">
        <f t="shared" si="9"/>
        <v>1F-202334</v>
      </c>
      <c r="M129" t="s">
        <v>3687</v>
      </c>
      <c r="N129">
        <f t="shared" si="10"/>
        <v>3</v>
      </c>
      <c r="O129">
        <f t="shared" si="11"/>
        <v>3</v>
      </c>
      <c r="Q129" t="s">
        <v>5556</v>
      </c>
      <c r="R129" t="str">
        <f t="shared" si="12"/>
        <v>1F</v>
      </c>
      <c r="S129" t="str">
        <f t="shared" si="13"/>
        <v>202334</v>
      </c>
      <c r="U129" t="s">
        <v>5557</v>
      </c>
      <c r="V129" t="s">
        <v>538</v>
      </c>
      <c r="W129" t="s">
        <v>5296</v>
      </c>
      <c r="X129" t="s">
        <v>3932</v>
      </c>
      <c r="Y129" t="str">
        <f t="shared" si="14"/>
        <v>TOTL CONSL IFRS CAD-202298</v>
      </c>
      <c r="Z129">
        <f>COUNTIF('16 reserve bal'!D:D,'16 reserve entries'!Y129)</f>
        <v>0</v>
      </c>
      <c r="AB129" t="s">
        <v>538</v>
      </c>
      <c r="AC129" t="s">
        <v>3938</v>
      </c>
      <c r="AH129" t="s">
        <v>3938</v>
      </c>
      <c r="AJ129" t="s">
        <v>3938</v>
      </c>
      <c r="AL129" t="s">
        <v>4359</v>
      </c>
    </row>
    <row r="130" spans="1:38" x14ac:dyDescent="0.25">
      <c r="A130" t="s">
        <v>538</v>
      </c>
      <c r="B130" t="s">
        <v>539</v>
      </c>
      <c r="C130" t="s">
        <v>3941</v>
      </c>
      <c r="D130" t="str">
        <f t="shared" si="9"/>
        <v>1F-202336</v>
      </c>
      <c r="M130" t="s">
        <v>3690</v>
      </c>
      <c r="N130">
        <f t="shared" si="10"/>
        <v>3</v>
      </c>
      <c r="O130">
        <f t="shared" si="11"/>
        <v>3</v>
      </c>
      <c r="Q130" t="s">
        <v>5558</v>
      </c>
      <c r="R130" t="str">
        <f t="shared" si="12"/>
        <v>1F</v>
      </c>
      <c r="S130" t="str">
        <f t="shared" si="13"/>
        <v>202336</v>
      </c>
      <c r="U130" t="s">
        <v>5559</v>
      </c>
      <c r="V130" t="s">
        <v>538</v>
      </c>
      <c r="W130" t="s">
        <v>5296</v>
      </c>
      <c r="X130" t="s">
        <v>3935</v>
      </c>
      <c r="Y130" t="str">
        <f t="shared" si="14"/>
        <v>TOTL CONSL IFRS CAD-202330</v>
      </c>
      <c r="Z130">
        <f>COUNTIF('16 reserve bal'!D:D,'16 reserve entries'!Y130)</f>
        <v>0</v>
      </c>
      <c r="AB130" t="s">
        <v>538</v>
      </c>
      <c r="AC130" t="s">
        <v>3941</v>
      </c>
      <c r="AH130" t="s">
        <v>3941</v>
      </c>
      <c r="AJ130" t="s">
        <v>3941</v>
      </c>
      <c r="AL130" t="s">
        <v>4361</v>
      </c>
    </row>
    <row r="131" spans="1:38" x14ac:dyDescent="0.25">
      <c r="A131" t="s">
        <v>538</v>
      </c>
      <c r="B131" t="s">
        <v>539</v>
      </c>
      <c r="C131" t="s">
        <v>3944</v>
      </c>
      <c r="D131" t="str">
        <f t="shared" si="9"/>
        <v>1F-202586</v>
      </c>
      <c r="M131" t="s">
        <v>3693</v>
      </c>
      <c r="N131">
        <f t="shared" si="10"/>
        <v>3</v>
      </c>
      <c r="O131">
        <f t="shared" si="11"/>
        <v>3</v>
      </c>
      <c r="Q131" t="s">
        <v>5560</v>
      </c>
      <c r="R131" t="str">
        <f t="shared" si="12"/>
        <v>1F</v>
      </c>
      <c r="S131" t="str">
        <f t="shared" si="13"/>
        <v>202586</v>
      </c>
      <c r="U131" t="s">
        <v>5561</v>
      </c>
      <c r="V131" t="s">
        <v>538</v>
      </c>
      <c r="W131" t="s">
        <v>5296</v>
      </c>
      <c r="X131" t="s">
        <v>3938</v>
      </c>
      <c r="Y131" t="str">
        <f t="shared" si="14"/>
        <v>TOTL CONSL IFRS CAD-202334</v>
      </c>
      <c r="Z131">
        <f>COUNTIF('16 reserve bal'!D:D,'16 reserve entries'!Y131)</f>
        <v>0</v>
      </c>
      <c r="AB131" t="s">
        <v>538</v>
      </c>
      <c r="AC131" t="s">
        <v>3944</v>
      </c>
      <c r="AH131" t="s">
        <v>3944</v>
      </c>
      <c r="AJ131" t="s">
        <v>3944</v>
      </c>
      <c r="AL131" t="s">
        <v>4362</v>
      </c>
    </row>
    <row r="132" spans="1:38" x14ac:dyDescent="0.25">
      <c r="A132" t="s">
        <v>538</v>
      </c>
      <c r="B132" t="s">
        <v>539</v>
      </c>
      <c r="C132" t="s">
        <v>3946</v>
      </c>
      <c r="D132" t="str">
        <f t="shared" si="9"/>
        <v>1F-202587</v>
      </c>
      <c r="M132" t="s">
        <v>3696</v>
      </c>
      <c r="N132">
        <f t="shared" si="10"/>
        <v>3</v>
      </c>
      <c r="O132">
        <f t="shared" si="11"/>
        <v>3</v>
      </c>
      <c r="Q132" t="s">
        <v>5562</v>
      </c>
      <c r="R132" t="str">
        <f t="shared" si="12"/>
        <v>1F</v>
      </c>
      <c r="S132" t="str">
        <f t="shared" si="13"/>
        <v>202587</v>
      </c>
      <c r="U132" t="s">
        <v>5563</v>
      </c>
      <c r="V132" t="s">
        <v>538</v>
      </c>
      <c r="W132" t="s">
        <v>5296</v>
      </c>
      <c r="X132" t="s">
        <v>3941</v>
      </c>
      <c r="Y132" t="str">
        <f t="shared" si="14"/>
        <v>TOTL CONSL IFRS CAD-202336</v>
      </c>
      <c r="Z132">
        <f>COUNTIF('16 reserve bal'!D:D,'16 reserve entries'!Y132)</f>
        <v>0</v>
      </c>
      <c r="AB132" t="s">
        <v>538</v>
      </c>
      <c r="AC132" t="s">
        <v>3946</v>
      </c>
      <c r="AH132" t="s">
        <v>3946</v>
      </c>
      <c r="AJ132" t="s">
        <v>3946</v>
      </c>
      <c r="AL132" t="s">
        <v>4364</v>
      </c>
    </row>
    <row r="133" spans="1:38" x14ac:dyDescent="0.25">
      <c r="A133" t="s">
        <v>538</v>
      </c>
      <c r="B133" t="s">
        <v>539</v>
      </c>
      <c r="C133" t="s">
        <v>3950</v>
      </c>
      <c r="D133" t="str">
        <f t="shared" ref="D133:D196" si="15">B133&amp;"-"&amp;C133</f>
        <v>1F-203039</v>
      </c>
      <c r="M133" t="s">
        <v>5564</v>
      </c>
      <c r="N133">
        <f t="shared" ref="N133:N196" si="16">COUNTIF(C:C,M133)</f>
        <v>2</v>
      </c>
      <c r="O133">
        <f t="shared" ref="O133:O196" si="17">COUNTIF(S:S,M133)</f>
        <v>2</v>
      </c>
      <c r="Q133" t="s">
        <v>5565</v>
      </c>
      <c r="R133" t="str">
        <f t="shared" ref="R133:R196" si="18">LEFT(Q133,2)</f>
        <v>1F</v>
      </c>
      <c r="S133" t="str">
        <f t="shared" ref="S133:S196" si="19">RIGHT(Q133,6)</f>
        <v>203039</v>
      </c>
      <c r="U133" t="s">
        <v>5566</v>
      </c>
      <c r="V133" t="s">
        <v>538</v>
      </c>
      <c r="W133" t="s">
        <v>5296</v>
      </c>
      <c r="X133" t="s">
        <v>3944</v>
      </c>
      <c r="Y133" t="str">
        <f t="shared" ref="Y133:Y196" si="20">W133&amp;"-"&amp;X133</f>
        <v>TOTL CONSL IFRS CAD-202586</v>
      </c>
      <c r="Z133">
        <f>COUNTIF('16 reserve bal'!D:D,'16 reserve entries'!Y133)</f>
        <v>0</v>
      </c>
      <c r="AB133" t="s">
        <v>538</v>
      </c>
      <c r="AC133" t="s">
        <v>3950</v>
      </c>
      <c r="AH133" t="s">
        <v>3950</v>
      </c>
      <c r="AJ133" t="s">
        <v>3950</v>
      </c>
      <c r="AL133" t="s">
        <v>4365</v>
      </c>
    </row>
    <row r="134" spans="1:38" x14ac:dyDescent="0.25">
      <c r="A134" t="s">
        <v>538</v>
      </c>
      <c r="B134" t="s">
        <v>539</v>
      </c>
      <c r="C134" t="s">
        <v>3952</v>
      </c>
      <c r="D134" t="str">
        <f t="shared" si="15"/>
        <v>1F-203040</v>
      </c>
      <c r="M134" t="s">
        <v>3699</v>
      </c>
      <c r="N134">
        <f t="shared" si="16"/>
        <v>3</v>
      </c>
      <c r="O134">
        <f t="shared" si="17"/>
        <v>3</v>
      </c>
      <c r="Q134" t="s">
        <v>5567</v>
      </c>
      <c r="R134" t="str">
        <f t="shared" si="18"/>
        <v>1F</v>
      </c>
      <c r="S134" t="str">
        <f t="shared" si="19"/>
        <v>203040</v>
      </c>
      <c r="U134" t="s">
        <v>5568</v>
      </c>
      <c r="V134" t="s">
        <v>538</v>
      </c>
      <c r="W134" t="s">
        <v>5296</v>
      </c>
      <c r="X134" t="s">
        <v>3946</v>
      </c>
      <c r="Y134" t="str">
        <f t="shared" si="20"/>
        <v>TOTL CONSL IFRS CAD-202587</v>
      </c>
      <c r="Z134">
        <f>COUNTIF('16 reserve bal'!D:D,'16 reserve entries'!Y134)</f>
        <v>0</v>
      </c>
      <c r="AB134" t="s">
        <v>538</v>
      </c>
      <c r="AC134" t="s">
        <v>3952</v>
      </c>
      <c r="AH134" t="s">
        <v>3952</v>
      </c>
      <c r="AJ134" t="s">
        <v>3952</v>
      </c>
      <c r="AL134" t="s">
        <v>4367</v>
      </c>
    </row>
    <row r="135" spans="1:38" x14ac:dyDescent="0.25">
      <c r="A135" t="s">
        <v>538</v>
      </c>
      <c r="B135" t="s">
        <v>539</v>
      </c>
      <c r="C135" t="s">
        <v>3956</v>
      </c>
      <c r="D135" t="str">
        <f t="shared" si="15"/>
        <v>1F-203043</v>
      </c>
      <c r="M135" t="s">
        <v>3702</v>
      </c>
      <c r="N135">
        <f t="shared" si="16"/>
        <v>3</v>
      </c>
      <c r="O135">
        <f t="shared" si="17"/>
        <v>3</v>
      </c>
      <c r="Q135" t="s">
        <v>5569</v>
      </c>
      <c r="R135" t="str">
        <f t="shared" si="18"/>
        <v>1F</v>
      </c>
      <c r="S135" t="str">
        <f t="shared" si="19"/>
        <v>203043</v>
      </c>
      <c r="U135" t="s">
        <v>5570</v>
      </c>
      <c r="V135" t="s">
        <v>538</v>
      </c>
      <c r="W135" t="s">
        <v>5296</v>
      </c>
      <c r="X135" t="s">
        <v>3950</v>
      </c>
      <c r="Y135" t="str">
        <f t="shared" si="20"/>
        <v>TOTL CONSL IFRS CAD-203039</v>
      </c>
      <c r="Z135">
        <f>COUNTIF('16 reserve bal'!D:D,'16 reserve entries'!Y135)</f>
        <v>0</v>
      </c>
      <c r="AB135" t="s">
        <v>538</v>
      </c>
      <c r="AC135" t="s">
        <v>3956</v>
      </c>
      <c r="AH135" t="s">
        <v>3956</v>
      </c>
      <c r="AJ135" t="s">
        <v>3956</v>
      </c>
      <c r="AL135" t="s">
        <v>4369</v>
      </c>
    </row>
    <row r="136" spans="1:38" x14ac:dyDescent="0.25">
      <c r="A136" t="s">
        <v>538</v>
      </c>
      <c r="B136" t="s">
        <v>539</v>
      </c>
      <c r="C136" t="s">
        <v>3958</v>
      </c>
      <c r="D136" t="str">
        <f t="shared" si="15"/>
        <v>1F-203044</v>
      </c>
      <c r="M136" t="s">
        <v>3705</v>
      </c>
      <c r="N136">
        <f t="shared" si="16"/>
        <v>3</v>
      </c>
      <c r="O136">
        <f t="shared" si="17"/>
        <v>3</v>
      </c>
      <c r="Q136" t="s">
        <v>5571</v>
      </c>
      <c r="R136" t="str">
        <f t="shared" si="18"/>
        <v>1F</v>
      </c>
      <c r="S136" t="str">
        <f t="shared" si="19"/>
        <v>203044</v>
      </c>
      <c r="U136" t="s">
        <v>5572</v>
      </c>
      <c r="V136" t="s">
        <v>538</v>
      </c>
      <c r="W136" t="s">
        <v>5296</v>
      </c>
      <c r="X136" t="s">
        <v>3952</v>
      </c>
      <c r="Y136" t="str">
        <f t="shared" si="20"/>
        <v>TOTL CONSL IFRS CAD-203040</v>
      </c>
      <c r="Z136">
        <f>COUNTIF('16 reserve bal'!D:D,'16 reserve entries'!Y136)</f>
        <v>0</v>
      </c>
      <c r="AB136" t="s">
        <v>538</v>
      </c>
      <c r="AC136" t="s">
        <v>3958</v>
      </c>
      <c r="AH136" t="s">
        <v>3958</v>
      </c>
      <c r="AJ136" t="s">
        <v>3958</v>
      </c>
      <c r="AL136" t="s">
        <v>4371</v>
      </c>
    </row>
    <row r="137" spans="1:38" x14ac:dyDescent="0.25">
      <c r="A137" t="s">
        <v>538</v>
      </c>
      <c r="B137" t="s">
        <v>539</v>
      </c>
      <c r="C137" t="s">
        <v>3960</v>
      </c>
      <c r="D137" t="str">
        <f t="shared" si="15"/>
        <v>1F-203045</v>
      </c>
      <c r="M137" t="s">
        <v>3708</v>
      </c>
      <c r="N137">
        <f t="shared" si="16"/>
        <v>3</v>
      </c>
      <c r="O137">
        <f t="shared" si="17"/>
        <v>3</v>
      </c>
      <c r="Q137" t="s">
        <v>5573</v>
      </c>
      <c r="R137" t="str">
        <f t="shared" si="18"/>
        <v>1F</v>
      </c>
      <c r="S137" t="str">
        <f t="shared" si="19"/>
        <v>203045</v>
      </c>
      <c r="U137" t="s">
        <v>5574</v>
      </c>
      <c r="V137" t="s">
        <v>538</v>
      </c>
      <c r="W137" t="s">
        <v>5296</v>
      </c>
      <c r="X137" t="s">
        <v>3956</v>
      </c>
      <c r="Y137" t="str">
        <f t="shared" si="20"/>
        <v>TOTL CONSL IFRS CAD-203043</v>
      </c>
      <c r="Z137">
        <f>COUNTIF('16 reserve bal'!D:D,'16 reserve entries'!Y137)</f>
        <v>0</v>
      </c>
      <c r="AB137" t="s">
        <v>538</v>
      </c>
      <c r="AC137" t="s">
        <v>3960</v>
      </c>
      <c r="AH137" t="s">
        <v>3960</v>
      </c>
      <c r="AJ137" t="s">
        <v>3960</v>
      </c>
      <c r="AL137" t="s">
        <v>4373</v>
      </c>
    </row>
    <row r="138" spans="1:38" x14ac:dyDescent="0.25">
      <c r="A138" t="s">
        <v>538</v>
      </c>
      <c r="B138" t="s">
        <v>539</v>
      </c>
      <c r="C138" t="s">
        <v>3962</v>
      </c>
      <c r="D138" t="str">
        <f t="shared" si="15"/>
        <v>1F-203046</v>
      </c>
      <c r="M138" t="s">
        <v>3711</v>
      </c>
      <c r="N138">
        <f t="shared" si="16"/>
        <v>3</v>
      </c>
      <c r="O138">
        <f t="shared" si="17"/>
        <v>3</v>
      </c>
      <c r="Q138" t="s">
        <v>5575</v>
      </c>
      <c r="R138" t="str">
        <f t="shared" si="18"/>
        <v>1F</v>
      </c>
      <c r="S138" t="str">
        <f t="shared" si="19"/>
        <v>203046</v>
      </c>
      <c r="U138" t="s">
        <v>5576</v>
      </c>
      <c r="V138" t="s">
        <v>538</v>
      </c>
      <c r="W138" t="s">
        <v>5296</v>
      </c>
      <c r="X138" t="s">
        <v>3958</v>
      </c>
      <c r="Y138" t="str">
        <f t="shared" si="20"/>
        <v>TOTL CONSL IFRS CAD-203044</v>
      </c>
      <c r="Z138">
        <f>COUNTIF('16 reserve bal'!D:D,'16 reserve entries'!Y138)</f>
        <v>0</v>
      </c>
      <c r="AB138" t="s">
        <v>538</v>
      </c>
      <c r="AC138" t="s">
        <v>3962</v>
      </c>
      <c r="AH138" t="s">
        <v>3962</v>
      </c>
      <c r="AJ138" t="s">
        <v>3962</v>
      </c>
      <c r="AL138" t="s">
        <v>4375</v>
      </c>
    </row>
    <row r="139" spans="1:38" x14ac:dyDescent="0.25">
      <c r="A139" t="s">
        <v>538</v>
      </c>
      <c r="B139" t="s">
        <v>539</v>
      </c>
      <c r="C139" t="s">
        <v>3964</v>
      </c>
      <c r="D139" t="str">
        <f t="shared" si="15"/>
        <v>1F-203049</v>
      </c>
      <c r="M139" t="s">
        <v>5577</v>
      </c>
      <c r="N139">
        <f t="shared" si="16"/>
        <v>1</v>
      </c>
      <c r="O139">
        <f t="shared" si="17"/>
        <v>1</v>
      </c>
      <c r="Q139" t="s">
        <v>5578</v>
      </c>
      <c r="R139" t="str">
        <f t="shared" si="18"/>
        <v>1F</v>
      </c>
      <c r="S139" t="str">
        <f t="shared" si="19"/>
        <v>203049</v>
      </c>
      <c r="U139" t="s">
        <v>5579</v>
      </c>
      <c r="V139" t="s">
        <v>538</v>
      </c>
      <c r="W139" t="s">
        <v>5296</v>
      </c>
      <c r="X139" t="s">
        <v>3960</v>
      </c>
      <c r="Y139" t="str">
        <f t="shared" si="20"/>
        <v>TOTL CONSL IFRS CAD-203045</v>
      </c>
      <c r="Z139">
        <f>COUNTIF('16 reserve bal'!D:D,'16 reserve entries'!Y139)</f>
        <v>0</v>
      </c>
      <c r="AB139" t="s">
        <v>538</v>
      </c>
      <c r="AC139" t="s">
        <v>3964</v>
      </c>
      <c r="AH139" t="s">
        <v>3964</v>
      </c>
      <c r="AJ139" t="s">
        <v>3964</v>
      </c>
      <c r="AL139" t="s">
        <v>4377</v>
      </c>
    </row>
    <row r="140" spans="1:38" x14ac:dyDescent="0.25">
      <c r="A140" t="s">
        <v>538</v>
      </c>
      <c r="B140" t="s">
        <v>539</v>
      </c>
      <c r="C140" t="s">
        <v>3966</v>
      </c>
      <c r="D140" t="str">
        <f t="shared" si="15"/>
        <v>1F-203050</v>
      </c>
      <c r="M140" t="s">
        <v>3714</v>
      </c>
      <c r="N140">
        <f t="shared" si="16"/>
        <v>3</v>
      </c>
      <c r="O140">
        <f t="shared" si="17"/>
        <v>3</v>
      </c>
      <c r="Q140" t="s">
        <v>5580</v>
      </c>
      <c r="R140" t="str">
        <f t="shared" si="18"/>
        <v>1F</v>
      </c>
      <c r="S140" t="str">
        <f t="shared" si="19"/>
        <v>203050</v>
      </c>
      <c r="U140" t="s">
        <v>5581</v>
      </c>
      <c r="V140" t="s">
        <v>538</v>
      </c>
      <c r="W140" t="s">
        <v>5296</v>
      </c>
      <c r="X140" t="s">
        <v>3962</v>
      </c>
      <c r="Y140" t="str">
        <f t="shared" si="20"/>
        <v>TOTL CONSL IFRS CAD-203046</v>
      </c>
      <c r="Z140">
        <f>COUNTIF('16 reserve bal'!D:D,'16 reserve entries'!Y140)</f>
        <v>0</v>
      </c>
      <c r="AB140" t="s">
        <v>538</v>
      </c>
      <c r="AC140" t="s">
        <v>3966</v>
      </c>
      <c r="AH140" t="s">
        <v>3966</v>
      </c>
      <c r="AJ140" t="s">
        <v>3966</v>
      </c>
      <c r="AL140" t="s">
        <v>4379</v>
      </c>
    </row>
    <row r="141" spans="1:38" x14ac:dyDescent="0.25">
      <c r="A141" t="s">
        <v>538</v>
      </c>
      <c r="B141" t="s">
        <v>539</v>
      </c>
      <c r="C141" t="s">
        <v>3968</v>
      </c>
      <c r="D141" t="str">
        <f t="shared" si="15"/>
        <v>1F-203051</v>
      </c>
      <c r="M141" t="s">
        <v>3717</v>
      </c>
      <c r="N141">
        <f t="shared" si="16"/>
        <v>3</v>
      </c>
      <c r="O141">
        <f t="shared" si="17"/>
        <v>3</v>
      </c>
      <c r="Q141" t="s">
        <v>5582</v>
      </c>
      <c r="R141" t="str">
        <f t="shared" si="18"/>
        <v>1F</v>
      </c>
      <c r="S141" t="str">
        <f t="shared" si="19"/>
        <v>203051</v>
      </c>
      <c r="U141" t="s">
        <v>5583</v>
      </c>
      <c r="V141" t="s">
        <v>538</v>
      </c>
      <c r="W141" t="s">
        <v>5296</v>
      </c>
      <c r="X141" t="s">
        <v>3964</v>
      </c>
      <c r="Y141" t="str">
        <f t="shared" si="20"/>
        <v>TOTL CONSL IFRS CAD-203049</v>
      </c>
      <c r="Z141">
        <f>COUNTIF('16 reserve bal'!D:D,'16 reserve entries'!Y141)</f>
        <v>0</v>
      </c>
      <c r="AB141" t="s">
        <v>538</v>
      </c>
      <c r="AC141" t="s">
        <v>3968</v>
      </c>
      <c r="AH141" t="s">
        <v>3968</v>
      </c>
      <c r="AJ141" t="s">
        <v>3968</v>
      </c>
      <c r="AL141" t="s">
        <v>4381</v>
      </c>
    </row>
    <row r="142" spans="1:38" x14ac:dyDescent="0.25">
      <c r="A142" t="s">
        <v>538</v>
      </c>
      <c r="B142" t="s">
        <v>539</v>
      </c>
      <c r="C142" t="s">
        <v>3974</v>
      </c>
      <c r="D142" t="str">
        <f t="shared" si="15"/>
        <v>1F-203054</v>
      </c>
      <c r="M142" t="s">
        <v>3720</v>
      </c>
      <c r="N142">
        <f t="shared" si="16"/>
        <v>3</v>
      </c>
      <c r="O142">
        <f t="shared" si="17"/>
        <v>3</v>
      </c>
      <c r="Q142" t="s">
        <v>5584</v>
      </c>
      <c r="R142" t="str">
        <f t="shared" si="18"/>
        <v>1F</v>
      </c>
      <c r="S142" t="str">
        <f t="shared" si="19"/>
        <v>203054</v>
      </c>
      <c r="U142" t="s">
        <v>5585</v>
      </c>
      <c r="V142" t="s">
        <v>538</v>
      </c>
      <c r="W142" t="s">
        <v>5296</v>
      </c>
      <c r="X142" t="s">
        <v>3966</v>
      </c>
      <c r="Y142" t="str">
        <f t="shared" si="20"/>
        <v>TOTL CONSL IFRS CAD-203050</v>
      </c>
      <c r="Z142">
        <f>COUNTIF('16 reserve bal'!D:D,'16 reserve entries'!Y142)</f>
        <v>0</v>
      </c>
      <c r="AB142" t="s">
        <v>538</v>
      </c>
      <c r="AC142" t="s">
        <v>3974</v>
      </c>
      <c r="AH142" t="s">
        <v>3974</v>
      </c>
      <c r="AJ142" t="s">
        <v>3974</v>
      </c>
      <c r="AL142" t="s">
        <v>4383</v>
      </c>
    </row>
    <row r="143" spans="1:38" x14ac:dyDescent="0.25">
      <c r="A143" t="s">
        <v>538</v>
      </c>
      <c r="B143" t="s">
        <v>539</v>
      </c>
      <c r="C143" t="s">
        <v>3977</v>
      </c>
      <c r="D143" t="str">
        <f t="shared" si="15"/>
        <v>1F-203055</v>
      </c>
      <c r="M143" t="s">
        <v>3723</v>
      </c>
      <c r="N143">
        <f t="shared" si="16"/>
        <v>3</v>
      </c>
      <c r="O143">
        <f t="shared" si="17"/>
        <v>3</v>
      </c>
      <c r="Q143" t="s">
        <v>5586</v>
      </c>
      <c r="R143" t="str">
        <f t="shared" si="18"/>
        <v>1F</v>
      </c>
      <c r="S143" t="str">
        <f t="shared" si="19"/>
        <v>203055</v>
      </c>
      <c r="U143" t="s">
        <v>5587</v>
      </c>
      <c r="V143" t="s">
        <v>538</v>
      </c>
      <c r="W143" t="s">
        <v>5296</v>
      </c>
      <c r="X143" t="s">
        <v>3968</v>
      </c>
      <c r="Y143" t="str">
        <f t="shared" si="20"/>
        <v>TOTL CONSL IFRS CAD-203051</v>
      </c>
      <c r="Z143">
        <f>COUNTIF('16 reserve bal'!D:D,'16 reserve entries'!Y143)</f>
        <v>0</v>
      </c>
      <c r="AB143" t="s">
        <v>538</v>
      </c>
      <c r="AC143" t="s">
        <v>3977</v>
      </c>
      <c r="AH143" t="s">
        <v>3977</v>
      </c>
      <c r="AJ143" t="s">
        <v>3977</v>
      </c>
      <c r="AL143" t="s">
        <v>4385</v>
      </c>
    </row>
    <row r="144" spans="1:38" x14ac:dyDescent="0.25">
      <c r="A144" t="s">
        <v>538</v>
      </c>
      <c r="B144" t="s">
        <v>539</v>
      </c>
      <c r="C144" t="s">
        <v>3979</v>
      </c>
      <c r="D144" t="str">
        <f t="shared" si="15"/>
        <v>1F-203056</v>
      </c>
      <c r="M144" t="s">
        <v>3726</v>
      </c>
      <c r="N144">
        <f t="shared" si="16"/>
        <v>3</v>
      </c>
      <c r="O144">
        <f t="shared" si="17"/>
        <v>3</v>
      </c>
      <c r="Q144" t="s">
        <v>5588</v>
      </c>
      <c r="R144" t="str">
        <f t="shared" si="18"/>
        <v>1F</v>
      </c>
      <c r="S144" t="str">
        <f t="shared" si="19"/>
        <v>203056</v>
      </c>
      <c r="U144" t="s">
        <v>5589</v>
      </c>
      <c r="V144" t="s">
        <v>538</v>
      </c>
      <c r="W144" t="s">
        <v>5296</v>
      </c>
      <c r="X144" t="s">
        <v>3974</v>
      </c>
      <c r="Y144" t="str">
        <f t="shared" si="20"/>
        <v>TOTL CONSL IFRS CAD-203054</v>
      </c>
      <c r="Z144">
        <f>COUNTIF('16 reserve bal'!D:D,'16 reserve entries'!Y144)</f>
        <v>0</v>
      </c>
      <c r="AB144" t="s">
        <v>538</v>
      </c>
      <c r="AC144" t="s">
        <v>3979</v>
      </c>
      <c r="AH144" t="s">
        <v>3979</v>
      </c>
      <c r="AJ144" t="s">
        <v>3979</v>
      </c>
      <c r="AL144" t="s">
        <v>4387</v>
      </c>
    </row>
    <row r="145" spans="1:38" x14ac:dyDescent="0.25">
      <c r="A145" t="s">
        <v>538</v>
      </c>
      <c r="B145" t="s">
        <v>539</v>
      </c>
      <c r="C145" t="s">
        <v>3981</v>
      </c>
      <c r="D145" t="str">
        <f t="shared" si="15"/>
        <v>1F-203057</v>
      </c>
      <c r="M145" t="s">
        <v>3729</v>
      </c>
      <c r="N145">
        <f t="shared" si="16"/>
        <v>3</v>
      </c>
      <c r="O145">
        <f t="shared" si="17"/>
        <v>3</v>
      </c>
      <c r="Q145" t="s">
        <v>5590</v>
      </c>
      <c r="R145" t="str">
        <f t="shared" si="18"/>
        <v>1F</v>
      </c>
      <c r="S145" t="str">
        <f t="shared" si="19"/>
        <v>203057</v>
      </c>
      <c r="U145" t="s">
        <v>5591</v>
      </c>
      <c r="V145" t="s">
        <v>538</v>
      </c>
      <c r="W145" t="s">
        <v>5296</v>
      </c>
      <c r="X145" t="s">
        <v>3977</v>
      </c>
      <c r="Y145" t="str">
        <f t="shared" si="20"/>
        <v>TOTL CONSL IFRS CAD-203055</v>
      </c>
      <c r="Z145">
        <f>COUNTIF('16 reserve bal'!D:D,'16 reserve entries'!Y145)</f>
        <v>0</v>
      </c>
      <c r="AB145" t="s">
        <v>538</v>
      </c>
      <c r="AC145" t="s">
        <v>3981</v>
      </c>
      <c r="AH145" t="s">
        <v>3981</v>
      </c>
      <c r="AJ145" t="s">
        <v>3981</v>
      </c>
      <c r="AL145" t="s">
        <v>4390</v>
      </c>
    </row>
    <row r="146" spans="1:38" x14ac:dyDescent="0.25">
      <c r="A146" t="s">
        <v>538</v>
      </c>
      <c r="B146" t="s">
        <v>539</v>
      </c>
      <c r="C146" t="s">
        <v>3983</v>
      </c>
      <c r="D146" t="str">
        <f t="shared" si="15"/>
        <v>1F-203058</v>
      </c>
      <c r="M146" t="s">
        <v>3732</v>
      </c>
      <c r="N146">
        <f t="shared" si="16"/>
        <v>1</v>
      </c>
      <c r="O146">
        <f t="shared" si="17"/>
        <v>1</v>
      </c>
      <c r="Q146" t="s">
        <v>5592</v>
      </c>
      <c r="R146" t="str">
        <f t="shared" si="18"/>
        <v>1F</v>
      </c>
      <c r="S146" t="str">
        <f t="shared" si="19"/>
        <v>203058</v>
      </c>
      <c r="U146" t="s">
        <v>5593</v>
      </c>
      <c r="V146" t="s">
        <v>538</v>
      </c>
      <c r="W146" t="s">
        <v>5296</v>
      </c>
      <c r="X146" t="s">
        <v>3979</v>
      </c>
      <c r="Y146" t="str">
        <f t="shared" si="20"/>
        <v>TOTL CONSL IFRS CAD-203056</v>
      </c>
      <c r="Z146">
        <f>COUNTIF('16 reserve bal'!D:D,'16 reserve entries'!Y146)</f>
        <v>0</v>
      </c>
      <c r="AB146" t="s">
        <v>538</v>
      </c>
      <c r="AC146" t="s">
        <v>3983</v>
      </c>
      <c r="AH146" t="s">
        <v>3983</v>
      </c>
      <c r="AJ146" t="s">
        <v>3983</v>
      </c>
      <c r="AL146" t="s">
        <v>4396</v>
      </c>
    </row>
    <row r="147" spans="1:38" x14ac:dyDescent="0.25">
      <c r="A147" t="s">
        <v>538</v>
      </c>
      <c r="B147" t="s">
        <v>539</v>
      </c>
      <c r="C147" t="s">
        <v>3986</v>
      </c>
      <c r="D147" t="str">
        <f t="shared" si="15"/>
        <v>1F-203059</v>
      </c>
      <c r="M147" t="s">
        <v>3735</v>
      </c>
      <c r="N147">
        <f t="shared" si="16"/>
        <v>3</v>
      </c>
      <c r="O147">
        <f t="shared" si="17"/>
        <v>3</v>
      </c>
      <c r="Q147" t="s">
        <v>5594</v>
      </c>
      <c r="R147" t="str">
        <f t="shared" si="18"/>
        <v>1F</v>
      </c>
      <c r="S147" t="str">
        <f t="shared" si="19"/>
        <v>203059</v>
      </c>
      <c r="U147" t="s">
        <v>5595</v>
      </c>
      <c r="V147" t="s">
        <v>538</v>
      </c>
      <c r="W147" t="s">
        <v>5296</v>
      </c>
      <c r="X147" t="s">
        <v>3981</v>
      </c>
      <c r="Y147" t="str">
        <f t="shared" si="20"/>
        <v>TOTL CONSL IFRS CAD-203057</v>
      </c>
      <c r="Z147">
        <f>COUNTIF('16 reserve bal'!D:D,'16 reserve entries'!Y147)</f>
        <v>0</v>
      </c>
      <c r="AB147" t="s">
        <v>538</v>
      </c>
      <c r="AC147" t="s">
        <v>3986</v>
      </c>
      <c r="AH147" t="s">
        <v>3986</v>
      </c>
      <c r="AJ147" t="s">
        <v>3986</v>
      </c>
      <c r="AL147" t="s">
        <v>4399</v>
      </c>
    </row>
    <row r="148" spans="1:38" x14ac:dyDescent="0.25">
      <c r="A148" t="s">
        <v>538</v>
      </c>
      <c r="B148" t="s">
        <v>539</v>
      </c>
      <c r="C148" t="s">
        <v>3989</v>
      </c>
      <c r="D148" t="str">
        <f t="shared" si="15"/>
        <v>1F-203061</v>
      </c>
      <c r="M148" t="s">
        <v>3738</v>
      </c>
      <c r="N148">
        <f t="shared" si="16"/>
        <v>3</v>
      </c>
      <c r="O148">
        <f t="shared" si="17"/>
        <v>3</v>
      </c>
      <c r="Q148" t="s">
        <v>5596</v>
      </c>
      <c r="R148" t="str">
        <f t="shared" si="18"/>
        <v>1F</v>
      </c>
      <c r="S148" t="str">
        <f t="shared" si="19"/>
        <v>203061</v>
      </c>
      <c r="U148" t="s">
        <v>5597</v>
      </c>
      <c r="V148" t="s">
        <v>538</v>
      </c>
      <c r="W148" t="s">
        <v>5296</v>
      </c>
      <c r="X148" t="s">
        <v>3983</v>
      </c>
      <c r="Y148" t="str">
        <f t="shared" si="20"/>
        <v>TOTL CONSL IFRS CAD-203058</v>
      </c>
      <c r="Z148">
        <f>COUNTIF('16 reserve bal'!D:D,'16 reserve entries'!Y148)</f>
        <v>0</v>
      </c>
      <c r="AB148" t="s">
        <v>538</v>
      </c>
      <c r="AC148" t="s">
        <v>3989</v>
      </c>
      <c r="AH148" t="s">
        <v>3989</v>
      </c>
      <c r="AJ148" t="s">
        <v>3989</v>
      </c>
      <c r="AL148" t="s">
        <v>4402</v>
      </c>
    </row>
    <row r="149" spans="1:38" x14ac:dyDescent="0.25">
      <c r="A149" t="s">
        <v>538</v>
      </c>
      <c r="B149" t="s">
        <v>539</v>
      </c>
      <c r="C149" t="s">
        <v>3991</v>
      </c>
      <c r="D149" t="str">
        <f t="shared" si="15"/>
        <v>1F-203062</v>
      </c>
      <c r="M149" t="s">
        <v>3741</v>
      </c>
      <c r="N149">
        <f t="shared" si="16"/>
        <v>3</v>
      </c>
      <c r="O149">
        <f t="shared" si="17"/>
        <v>3</v>
      </c>
      <c r="Q149" t="s">
        <v>5598</v>
      </c>
      <c r="R149" t="str">
        <f t="shared" si="18"/>
        <v>1F</v>
      </c>
      <c r="S149" t="str">
        <f t="shared" si="19"/>
        <v>203062</v>
      </c>
      <c r="U149" t="s">
        <v>5599</v>
      </c>
      <c r="V149" t="s">
        <v>538</v>
      </c>
      <c r="W149" t="s">
        <v>5296</v>
      </c>
      <c r="X149" t="s">
        <v>3986</v>
      </c>
      <c r="Y149" t="str">
        <f t="shared" si="20"/>
        <v>TOTL CONSL IFRS CAD-203059</v>
      </c>
      <c r="Z149">
        <f>COUNTIF('16 reserve bal'!D:D,'16 reserve entries'!Y149)</f>
        <v>0</v>
      </c>
      <c r="AB149" t="s">
        <v>538</v>
      </c>
      <c r="AC149" t="s">
        <v>3991</v>
      </c>
      <c r="AH149" t="s">
        <v>3991</v>
      </c>
      <c r="AJ149" t="s">
        <v>3991</v>
      </c>
      <c r="AL149" t="s">
        <v>4404</v>
      </c>
    </row>
    <row r="150" spans="1:38" x14ac:dyDescent="0.25">
      <c r="A150" t="s">
        <v>538</v>
      </c>
      <c r="B150" t="s">
        <v>539</v>
      </c>
      <c r="C150" t="s">
        <v>3992</v>
      </c>
      <c r="D150" t="str">
        <f t="shared" si="15"/>
        <v>1F-203063</v>
      </c>
      <c r="M150" t="s">
        <v>3744</v>
      </c>
      <c r="N150">
        <f t="shared" si="16"/>
        <v>3</v>
      </c>
      <c r="O150">
        <f t="shared" si="17"/>
        <v>3</v>
      </c>
      <c r="Q150" t="s">
        <v>5600</v>
      </c>
      <c r="R150" t="str">
        <f t="shared" si="18"/>
        <v>1F</v>
      </c>
      <c r="S150" t="str">
        <f t="shared" si="19"/>
        <v>203063</v>
      </c>
      <c r="U150" t="s">
        <v>5601</v>
      </c>
      <c r="V150" t="s">
        <v>538</v>
      </c>
      <c r="W150" t="s">
        <v>5296</v>
      </c>
      <c r="X150" t="s">
        <v>3989</v>
      </c>
      <c r="Y150" t="str">
        <f t="shared" si="20"/>
        <v>TOTL CONSL IFRS CAD-203061</v>
      </c>
      <c r="Z150">
        <f>COUNTIF('16 reserve bal'!D:D,'16 reserve entries'!Y150)</f>
        <v>0</v>
      </c>
      <c r="AB150" t="s">
        <v>538</v>
      </c>
      <c r="AC150" t="s">
        <v>3992</v>
      </c>
      <c r="AH150" t="s">
        <v>3992</v>
      </c>
      <c r="AJ150" t="s">
        <v>3992</v>
      </c>
      <c r="AL150" t="s">
        <v>4406</v>
      </c>
    </row>
    <row r="151" spans="1:38" x14ac:dyDescent="0.25">
      <c r="A151" t="s">
        <v>538</v>
      </c>
      <c r="B151" t="s">
        <v>539</v>
      </c>
      <c r="C151" t="s">
        <v>3997</v>
      </c>
      <c r="D151" t="str">
        <f t="shared" si="15"/>
        <v>1F-203065</v>
      </c>
      <c r="M151" t="s">
        <v>3747</v>
      </c>
      <c r="N151">
        <f t="shared" si="16"/>
        <v>3</v>
      </c>
      <c r="O151">
        <f t="shared" si="17"/>
        <v>3</v>
      </c>
      <c r="Q151" t="s">
        <v>5602</v>
      </c>
      <c r="R151" t="str">
        <f t="shared" si="18"/>
        <v>1F</v>
      </c>
      <c r="S151" t="str">
        <f t="shared" si="19"/>
        <v>203065</v>
      </c>
      <c r="U151" t="s">
        <v>5603</v>
      </c>
      <c r="V151" t="s">
        <v>538</v>
      </c>
      <c r="W151" t="s">
        <v>5296</v>
      </c>
      <c r="X151" t="s">
        <v>3991</v>
      </c>
      <c r="Y151" t="str">
        <f t="shared" si="20"/>
        <v>TOTL CONSL IFRS CAD-203062</v>
      </c>
      <c r="Z151">
        <f>COUNTIF('16 reserve bal'!D:D,'16 reserve entries'!Y151)</f>
        <v>0</v>
      </c>
      <c r="AB151" t="s">
        <v>538</v>
      </c>
      <c r="AC151" t="s">
        <v>3997</v>
      </c>
      <c r="AH151" t="s">
        <v>3997</v>
      </c>
      <c r="AJ151" t="s">
        <v>3997</v>
      </c>
      <c r="AL151" t="s">
        <v>4408</v>
      </c>
    </row>
    <row r="152" spans="1:38" x14ac:dyDescent="0.25">
      <c r="A152" t="s">
        <v>538</v>
      </c>
      <c r="B152" t="s">
        <v>539</v>
      </c>
      <c r="C152" t="s">
        <v>3999</v>
      </c>
      <c r="D152" t="str">
        <f t="shared" si="15"/>
        <v>1F-203066</v>
      </c>
      <c r="M152" t="s">
        <v>3750</v>
      </c>
      <c r="N152">
        <f t="shared" si="16"/>
        <v>3</v>
      </c>
      <c r="O152">
        <f t="shared" si="17"/>
        <v>3</v>
      </c>
      <c r="Q152" t="s">
        <v>5604</v>
      </c>
      <c r="R152" t="str">
        <f t="shared" si="18"/>
        <v>1F</v>
      </c>
      <c r="S152" t="str">
        <f t="shared" si="19"/>
        <v>203066</v>
      </c>
      <c r="U152" t="s">
        <v>5605</v>
      </c>
      <c r="V152" t="s">
        <v>538</v>
      </c>
      <c r="W152" t="s">
        <v>5296</v>
      </c>
      <c r="X152" t="s">
        <v>3992</v>
      </c>
      <c r="Y152" t="str">
        <f t="shared" si="20"/>
        <v>TOTL CONSL IFRS CAD-203063</v>
      </c>
      <c r="Z152">
        <f>COUNTIF('16 reserve bal'!D:D,'16 reserve entries'!Y152)</f>
        <v>0</v>
      </c>
      <c r="AB152" t="s">
        <v>538</v>
      </c>
      <c r="AC152" t="s">
        <v>3999</v>
      </c>
      <c r="AH152" t="s">
        <v>3999</v>
      </c>
      <c r="AJ152" t="s">
        <v>3999</v>
      </c>
      <c r="AL152" t="s">
        <v>4410</v>
      </c>
    </row>
    <row r="153" spans="1:38" x14ac:dyDescent="0.25">
      <c r="A153" t="s">
        <v>538</v>
      </c>
      <c r="B153" t="s">
        <v>539</v>
      </c>
      <c r="C153" t="s">
        <v>4001</v>
      </c>
      <c r="D153" t="str">
        <f t="shared" si="15"/>
        <v>1F-203067</v>
      </c>
      <c r="M153" t="s">
        <v>3753</v>
      </c>
      <c r="N153">
        <f t="shared" si="16"/>
        <v>3</v>
      </c>
      <c r="O153">
        <f t="shared" si="17"/>
        <v>3</v>
      </c>
      <c r="Q153" t="s">
        <v>5606</v>
      </c>
      <c r="R153" t="str">
        <f t="shared" si="18"/>
        <v>1F</v>
      </c>
      <c r="S153" t="str">
        <f t="shared" si="19"/>
        <v>203067</v>
      </c>
      <c r="U153" t="s">
        <v>5607</v>
      </c>
      <c r="V153" t="s">
        <v>538</v>
      </c>
      <c r="W153" t="s">
        <v>5296</v>
      </c>
      <c r="X153" t="s">
        <v>3997</v>
      </c>
      <c r="Y153" t="str">
        <f t="shared" si="20"/>
        <v>TOTL CONSL IFRS CAD-203065</v>
      </c>
      <c r="Z153">
        <f>COUNTIF('16 reserve bal'!D:D,'16 reserve entries'!Y153)</f>
        <v>0</v>
      </c>
      <c r="AB153" t="s">
        <v>538</v>
      </c>
      <c r="AC153" t="s">
        <v>4001</v>
      </c>
      <c r="AH153" t="s">
        <v>4001</v>
      </c>
      <c r="AJ153" t="s">
        <v>4001</v>
      </c>
      <c r="AL153" t="s">
        <v>4412</v>
      </c>
    </row>
    <row r="154" spans="1:38" x14ac:dyDescent="0.25">
      <c r="A154" t="s">
        <v>538</v>
      </c>
      <c r="B154" t="s">
        <v>539</v>
      </c>
      <c r="C154" t="s">
        <v>4003</v>
      </c>
      <c r="D154" t="str">
        <f t="shared" si="15"/>
        <v>1F-203068</v>
      </c>
      <c r="M154" t="s">
        <v>3756</v>
      </c>
      <c r="N154">
        <f t="shared" si="16"/>
        <v>2</v>
      </c>
      <c r="O154">
        <f t="shared" si="17"/>
        <v>2</v>
      </c>
      <c r="Q154" t="s">
        <v>5608</v>
      </c>
      <c r="R154" t="str">
        <f t="shared" si="18"/>
        <v>1F</v>
      </c>
      <c r="S154" t="str">
        <f t="shared" si="19"/>
        <v>203068</v>
      </c>
      <c r="U154" t="s">
        <v>5609</v>
      </c>
      <c r="V154" t="s">
        <v>538</v>
      </c>
      <c r="W154" t="s">
        <v>5296</v>
      </c>
      <c r="X154" t="s">
        <v>3999</v>
      </c>
      <c r="Y154" t="str">
        <f t="shared" si="20"/>
        <v>TOTL CONSL IFRS CAD-203066</v>
      </c>
      <c r="Z154">
        <f>COUNTIF('16 reserve bal'!D:D,'16 reserve entries'!Y154)</f>
        <v>0</v>
      </c>
      <c r="AB154" t="s">
        <v>538</v>
      </c>
      <c r="AC154" t="s">
        <v>4003</v>
      </c>
      <c r="AH154" t="s">
        <v>4003</v>
      </c>
      <c r="AJ154" t="s">
        <v>4003</v>
      </c>
      <c r="AL154" t="s">
        <v>4414</v>
      </c>
    </row>
    <row r="155" spans="1:38" x14ac:dyDescent="0.25">
      <c r="A155" t="s">
        <v>538</v>
      </c>
      <c r="B155" t="s">
        <v>539</v>
      </c>
      <c r="C155" t="s">
        <v>4005</v>
      </c>
      <c r="D155" t="str">
        <f t="shared" si="15"/>
        <v>1F-203069</v>
      </c>
      <c r="M155" t="s">
        <v>3759</v>
      </c>
      <c r="N155">
        <f t="shared" si="16"/>
        <v>2</v>
      </c>
      <c r="O155">
        <f t="shared" si="17"/>
        <v>2</v>
      </c>
      <c r="Q155" t="s">
        <v>5610</v>
      </c>
      <c r="R155" t="str">
        <f t="shared" si="18"/>
        <v>1F</v>
      </c>
      <c r="S155" t="str">
        <f t="shared" si="19"/>
        <v>203069</v>
      </c>
      <c r="U155" t="s">
        <v>5611</v>
      </c>
      <c r="V155" t="s">
        <v>538</v>
      </c>
      <c r="W155" t="s">
        <v>5296</v>
      </c>
      <c r="X155" t="s">
        <v>4001</v>
      </c>
      <c r="Y155" t="str">
        <f t="shared" si="20"/>
        <v>TOTL CONSL IFRS CAD-203067</v>
      </c>
      <c r="Z155">
        <f>COUNTIF('16 reserve bal'!D:D,'16 reserve entries'!Y155)</f>
        <v>0</v>
      </c>
      <c r="AB155" t="s">
        <v>538</v>
      </c>
      <c r="AC155" t="s">
        <v>4005</v>
      </c>
      <c r="AH155" t="s">
        <v>4005</v>
      </c>
      <c r="AJ155" t="s">
        <v>4005</v>
      </c>
      <c r="AL155" t="s">
        <v>4415</v>
      </c>
    </row>
    <row r="156" spans="1:38" x14ac:dyDescent="0.25">
      <c r="A156" t="s">
        <v>538</v>
      </c>
      <c r="B156" t="s">
        <v>539</v>
      </c>
      <c r="C156" t="s">
        <v>4007</v>
      </c>
      <c r="D156" t="str">
        <f t="shared" si="15"/>
        <v>1F-203070</v>
      </c>
      <c r="M156" t="s">
        <v>3762</v>
      </c>
      <c r="N156">
        <f t="shared" si="16"/>
        <v>2</v>
      </c>
      <c r="O156">
        <f t="shared" si="17"/>
        <v>2</v>
      </c>
      <c r="Q156" t="s">
        <v>5612</v>
      </c>
      <c r="R156" t="str">
        <f t="shared" si="18"/>
        <v>1F</v>
      </c>
      <c r="S156" t="str">
        <f t="shared" si="19"/>
        <v>203070</v>
      </c>
      <c r="U156" t="s">
        <v>5613</v>
      </c>
      <c r="V156" t="s">
        <v>538</v>
      </c>
      <c r="W156" t="s">
        <v>5296</v>
      </c>
      <c r="X156" t="s">
        <v>4003</v>
      </c>
      <c r="Y156" t="str">
        <f t="shared" si="20"/>
        <v>TOTL CONSL IFRS CAD-203068</v>
      </c>
      <c r="Z156">
        <f>COUNTIF('16 reserve bal'!D:D,'16 reserve entries'!Y156)</f>
        <v>0</v>
      </c>
      <c r="AB156" t="s">
        <v>538</v>
      </c>
      <c r="AC156" t="s">
        <v>4007</v>
      </c>
      <c r="AH156" t="s">
        <v>4007</v>
      </c>
      <c r="AJ156" t="s">
        <v>4007</v>
      </c>
      <c r="AL156" t="s">
        <v>4417</v>
      </c>
    </row>
    <row r="157" spans="1:38" x14ac:dyDescent="0.25">
      <c r="A157" t="s">
        <v>538</v>
      </c>
      <c r="B157" t="s">
        <v>539</v>
      </c>
      <c r="C157" t="s">
        <v>4009</v>
      </c>
      <c r="D157" t="str">
        <f t="shared" si="15"/>
        <v>1F-203071</v>
      </c>
      <c r="M157" t="s">
        <v>3765</v>
      </c>
      <c r="N157">
        <f t="shared" si="16"/>
        <v>2</v>
      </c>
      <c r="O157">
        <f t="shared" si="17"/>
        <v>2</v>
      </c>
      <c r="Q157" t="s">
        <v>5614</v>
      </c>
      <c r="R157" t="str">
        <f t="shared" si="18"/>
        <v>1F</v>
      </c>
      <c r="S157" t="str">
        <f t="shared" si="19"/>
        <v>203071</v>
      </c>
      <c r="U157" t="s">
        <v>5615</v>
      </c>
      <c r="V157" t="s">
        <v>538</v>
      </c>
      <c r="W157" t="s">
        <v>5296</v>
      </c>
      <c r="X157" t="s">
        <v>4005</v>
      </c>
      <c r="Y157" t="str">
        <f t="shared" si="20"/>
        <v>TOTL CONSL IFRS CAD-203069</v>
      </c>
      <c r="Z157">
        <f>COUNTIF('16 reserve bal'!D:D,'16 reserve entries'!Y157)</f>
        <v>0</v>
      </c>
      <c r="AB157" t="s">
        <v>538</v>
      </c>
      <c r="AC157" t="s">
        <v>4009</v>
      </c>
      <c r="AH157" t="s">
        <v>4009</v>
      </c>
      <c r="AJ157" t="s">
        <v>4009</v>
      </c>
      <c r="AL157" t="s">
        <v>4422</v>
      </c>
    </row>
    <row r="158" spans="1:38" x14ac:dyDescent="0.25">
      <c r="A158" t="s">
        <v>538</v>
      </c>
      <c r="B158" t="s">
        <v>539</v>
      </c>
      <c r="C158" t="s">
        <v>4010</v>
      </c>
      <c r="D158" t="str">
        <f t="shared" si="15"/>
        <v>1F-203072</v>
      </c>
      <c r="M158" t="s">
        <v>3768</v>
      </c>
      <c r="N158">
        <f t="shared" si="16"/>
        <v>2</v>
      </c>
      <c r="O158">
        <f t="shared" si="17"/>
        <v>2</v>
      </c>
      <c r="Q158" t="s">
        <v>5616</v>
      </c>
      <c r="R158" t="str">
        <f t="shared" si="18"/>
        <v>1F</v>
      </c>
      <c r="S158" t="str">
        <f t="shared" si="19"/>
        <v>203072</v>
      </c>
      <c r="U158" t="s">
        <v>5617</v>
      </c>
      <c r="V158" t="s">
        <v>538</v>
      </c>
      <c r="W158" t="s">
        <v>5296</v>
      </c>
      <c r="X158" t="s">
        <v>4007</v>
      </c>
      <c r="Y158" t="str">
        <f t="shared" si="20"/>
        <v>TOTL CONSL IFRS CAD-203070</v>
      </c>
      <c r="Z158">
        <f>COUNTIF('16 reserve bal'!D:D,'16 reserve entries'!Y158)</f>
        <v>0</v>
      </c>
      <c r="AB158" t="s">
        <v>538</v>
      </c>
      <c r="AC158" t="s">
        <v>4010</v>
      </c>
      <c r="AH158" t="s">
        <v>4010</v>
      </c>
      <c r="AJ158" t="s">
        <v>4010</v>
      </c>
      <c r="AL158" t="s">
        <v>4423</v>
      </c>
    </row>
    <row r="159" spans="1:38" x14ac:dyDescent="0.25">
      <c r="A159" t="s">
        <v>538</v>
      </c>
      <c r="B159" t="s">
        <v>539</v>
      </c>
      <c r="C159" t="s">
        <v>4012</v>
      </c>
      <c r="D159" t="str">
        <f t="shared" si="15"/>
        <v>1F-203073</v>
      </c>
      <c r="M159" t="s">
        <v>3771</v>
      </c>
      <c r="N159">
        <f t="shared" si="16"/>
        <v>2</v>
      </c>
      <c r="O159">
        <f t="shared" si="17"/>
        <v>2</v>
      </c>
      <c r="Q159" t="s">
        <v>5618</v>
      </c>
      <c r="R159" t="str">
        <f t="shared" si="18"/>
        <v>1F</v>
      </c>
      <c r="S159" t="str">
        <f t="shared" si="19"/>
        <v>203073</v>
      </c>
      <c r="U159" t="s">
        <v>5619</v>
      </c>
      <c r="V159" t="s">
        <v>538</v>
      </c>
      <c r="W159" t="s">
        <v>5296</v>
      </c>
      <c r="X159" t="s">
        <v>4009</v>
      </c>
      <c r="Y159" t="str">
        <f t="shared" si="20"/>
        <v>TOTL CONSL IFRS CAD-203071</v>
      </c>
      <c r="Z159">
        <f>COUNTIF('16 reserve bal'!D:D,'16 reserve entries'!Y159)</f>
        <v>0</v>
      </c>
      <c r="AB159" t="s">
        <v>538</v>
      </c>
      <c r="AC159" t="s">
        <v>4012</v>
      </c>
      <c r="AH159" t="s">
        <v>4012</v>
      </c>
      <c r="AJ159" t="s">
        <v>4012</v>
      </c>
      <c r="AL159" t="s">
        <v>4425</v>
      </c>
    </row>
    <row r="160" spans="1:38" x14ac:dyDescent="0.25">
      <c r="A160" t="s">
        <v>538</v>
      </c>
      <c r="B160" t="s">
        <v>539</v>
      </c>
      <c r="C160" t="s">
        <v>4014</v>
      </c>
      <c r="D160" t="str">
        <f t="shared" si="15"/>
        <v>1F-203074</v>
      </c>
      <c r="M160" t="s">
        <v>3774</v>
      </c>
      <c r="N160">
        <f t="shared" si="16"/>
        <v>2</v>
      </c>
      <c r="O160">
        <f t="shared" si="17"/>
        <v>2</v>
      </c>
      <c r="Q160" t="s">
        <v>5620</v>
      </c>
      <c r="R160" t="str">
        <f t="shared" si="18"/>
        <v>1F</v>
      </c>
      <c r="S160" t="str">
        <f t="shared" si="19"/>
        <v>203074</v>
      </c>
      <c r="U160" t="s">
        <v>5621</v>
      </c>
      <c r="V160" t="s">
        <v>538</v>
      </c>
      <c r="W160" t="s">
        <v>5296</v>
      </c>
      <c r="X160" t="s">
        <v>4010</v>
      </c>
      <c r="Y160" t="str">
        <f t="shared" si="20"/>
        <v>TOTL CONSL IFRS CAD-203072</v>
      </c>
      <c r="Z160">
        <f>COUNTIF('16 reserve bal'!D:D,'16 reserve entries'!Y160)</f>
        <v>0</v>
      </c>
      <c r="AB160" t="s">
        <v>538</v>
      </c>
      <c r="AC160" t="s">
        <v>4014</v>
      </c>
      <c r="AH160" t="s">
        <v>4014</v>
      </c>
      <c r="AJ160" t="s">
        <v>4014</v>
      </c>
      <c r="AL160" t="s">
        <v>4428</v>
      </c>
    </row>
    <row r="161" spans="1:38" x14ac:dyDescent="0.25">
      <c r="A161" t="s">
        <v>538</v>
      </c>
      <c r="B161" t="s">
        <v>539</v>
      </c>
      <c r="C161" t="s">
        <v>4015</v>
      </c>
      <c r="D161" t="str">
        <f t="shared" si="15"/>
        <v>1F-203075</v>
      </c>
      <c r="M161" t="s">
        <v>3776</v>
      </c>
      <c r="N161">
        <f t="shared" si="16"/>
        <v>2</v>
      </c>
      <c r="O161">
        <f t="shared" si="17"/>
        <v>2</v>
      </c>
      <c r="Q161" t="s">
        <v>5622</v>
      </c>
      <c r="R161" t="str">
        <f t="shared" si="18"/>
        <v>1F</v>
      </c>
      <c r="S161" t="str">
        <f t="shared" si="19"/>
        <v>203075</v>
      </c>
      <c r="U161" t="s">
        <v>5623</v>
      </c>
      <c r="V161" t="s">
        <v>538</v>
      </c>
      <c r="W161" t="s">
        <v>5296</v>
      </c>
      <c r="X161" t="s">
        <v>4012</v>
      </c>
      <c r="Y161" t="str">
        <f t="shared" si="20"/>
        <v>TOTL CONSL IFRS CAD-203073</v>
      </c>
      <c r="Z161">
        <f>COUNTIF('16 reserve bal'!D:D,'16 reserve entries'!Y161)</f>
        <v>0</v>
      </c>
      <c r="AB161" t="s">
        <v>538</v>
      </c>
      <c r="AC161" t="s">
        <v>4015</v>
      </c>
      <c r="AH161" t="s">
        <v>4015</v>
      </c>
      <c r="AJ161" t="s">
        <v>4015</v>
      </c>
      <c r="AL161" t="s">
        <v>4431</v>
      </c>
    </row>
    <row r="162" spans="1:38" x14ac:dyDescent="0.25">
      <c r="A162" t="s">
        <v>538</v>
      </c>
      <c r="B162" t="s">
        <v>539</v>
      </c>
      <c r="C162" t="s">
        <v>4018</v>
      </c>
      <c r="D162" t="str">
        <f t="shared" si="15"/>
        <v>1F-203076</v>
      </c>
      <c r="M162" t="s">
        <v>3779</v>
      </c>
      <c r="N162">
        <f t="shared" si="16"/>
        <v>3</v>
      </c>
      <c r="O162">
        <f t="shared" si="17"/>
        <v>3</v>
      </c>
      <c r="Q162" t="s">
        <v>5624</v>
      </c>
      <c r="R162" t="str">
        <f t="shared" si="18"/>
        <v>1F</v>
      </c>
      <c r="S162" t="str">
        <f t="shared" si="19"/>
        <v>203076</v>
      </c>
      <c r="U162" t="s">
        <v>5625</v>
      </c>
      <c r="V162" t="s">
        <v>538</v>
      </c>
      <c r="W162" t="s">
        <v>5296</v>
      </c>
      <c r="X162" t="s">
        <v>4014</v>
      </c>
      <c r="Y162" t="str">
        <f t="shared" si="20"/>
        <v>TOTL CONSL IFRS CAD-203074</v>
      </c>
      <c r="Z162">
        <f>COUNTIF('16 reserve bal'!D:D,'16 reserve entries'!Y162)</f>
        <v>0</v>
      </c>
      <c r="AB162" t="s">
        <v>538</v>
      </c>
      <c r="AC162" t="s">
        <v>4018</v>
      </c>
      <c r="AH162" t="s">
        <v>4018</v>
      </c>
      <c r="AJ162" t="s">
        <v>4018</v>
      </c>
      <c r="AL162" t="s">
        <v>4433</v>
      </c>
    </row>
    <row r="163" spans="1:38" x14ac:dyDescent="0.25">
      <c r="A163" t="s">
        <v>538</v>
      </c>
      <c r="B163" t="s">
        <v>539</v>
      </c>
      <c r="C163" t="s">
        <v>5291</v>
      </c>
      <c r="D163" t="str">
        <f t="shared" si="15"/>
        <v>1F-203080</v>
      </c>
      <c r="M163" t="s">
        <v>3782</v>
      </c>
      <c r="N163">
        <f t="shared" si="16"/>
        <v>3</v>
      </c>
      <c r="O163">
        <f t="shared" si="17"/>
        <v>3</v>
      </c>
      <c r="Q163" t="s">
        <v>5626</v>
      </c>
      <c r="R163" t="str">
        <f t="shared" si="18"/>
        <v>1F</v>
      </c>
      <c r="S163" t="str">
        <f t="shared" si="19"/>
        <v>203080</v>
      </c>
      <c r="U163" t="s">
        <v>5627</v>
      </c>
      <c r="V163" t="s">
        <v>538</v>
      </c>
      <c r="W163" t="s">
        <v>5296</v>
      </c>
      <c r="X163" t="s">
        <v>4015</v>
      </c>
      <c r="Y163" t="str">
        <f t="shared" si="20"/>
        <v>TOTL CONSL IFRS CAD-203075</v>
      </c>
      <c r="Z163">
        <f>COUNTIF('16 reserve bal'!D:D,'16 reserve entries'!Y163)</f>
        <v>0</v>
      </c>
      <c r="AB163" t="s">
        <v>538</v>
      </c>
      <c r="AC163" t="s">
        <v>5291</v>
      </c>
      <c r="AH163" t="s">
        <v>5291</v>
      </c>
      <c r="AJ163" t="s">
        <v>5291</v>
      </c>
      <c r="AL163" t="s">
        <v>5628</v>
      </c>
    </row>
    <row r="164" spans="1:38" x14ac:dyDescent="0.25">
      <c r="A164" t="s">
        <v>538</v>
      </c>
      <c r="B164" t="s">
        <v>539</v>
      </c>
      <c r="C164" t="s">
        <v>4022</v>
      </c>
      <c r="D164" t="str">
        <f t="shared" si="15"/>
        <v>1F-203085</v>
      </c>
      <c r="M164" t="s">
        <v>5629</v>
      </c>
      <c r="N164">
        <f t="shared" si="16"/>
        <v>1</v>
      </c>
      <c r="O164">
        <f t="shared" si="17"/>
        <v>1</v>
      </c>
      <c r="Q164" t="s">
        <v>5630</v>
      </c>
      <c r="R164" t="str">
        <f t="shared" si="18"/>
        <v>1F</v>
      </c>
      <c r="S164" t="str">
        <f t="shared" si="19"/>
        <v>203085</v>
      </c>
      <c r="U164" t="s">
        <v>5631</v>
      </c>
      <c r="V164" t="s">
        <v>538</v>
      </c>
      <c r="W164" t="s">
        <v>5296</v>
      </c>
      <c r="X164" t="s">
        <v>4018</v>
      </c>
      <c r="Y164" t="str">
        <f t="shared" si="20"/>
        <v>TOTL CONSL IFRS CAD-203076</v>
      </c>
      <c r="Z164">
        <f>COUNTIF('16 reserve bal'!D:D,'16 reserve entries'!Y164)</f>
        <v>0</v>
      </c>
      <c r="AB164" t="s">
        <v>538</v>
      </c>
      <c r="AC164" t="s">
        <v>4022</v>
      </c>
      <c r="AH164" t="s">
        <v>4022</v>
      </c>
      <c r="AJ164" t="s">
        <v>4022</v>
      </c>
      <c r="AL164" t="s">
        <v>4435</v>
      </c>
    </row>
    <row r="165" spans="1:38" x14ac:dyDescent="0.25">
      <c r="A165" t="s">
        <v>538</v>
      </c>
      <c r="B165" t="s">
        <v>539</v>
      </c>
      <c r="C165" t="s">
        <v>4037</v>
      </c>
      <c r="D165" t="str">
        <f t="shared" si="15"/>
        <v>1F-203376</v>
      </c>
      <c r="M165" t="s">
        <v>3785</v>
      </c>
      <c r="N165">
        <f t="shared" si="16"/>
        <v>3</v>
      </c>
      <c r="O165">
        <f t="shared" si="17"/>
        <v>3</v>
      </c>
      <c r="Q165" t="s">
        <v>5632</v>
      </c>
      <c r="R165" t="str">
        <f t="shared" si="18"/>
        <v>1F</v>
      </c>
      <c r="S165" t="str">
        <f t="shared" si="19"/>
        <v>203376</v>
      </c>
      <c r="U165" t="s">
        <v>5633</v>
      </c>
      <c r="V165" t="s">
        <v>538</v>
      </c>
      <c r="W165" t="s">
        <v>5296</v>
      </c>
      <c r="X165" t="s">
        <v>4022</v>
      </c>
      <c r="Y165" t="str">
        <f t="shared" si="20"/>
        <v>TOTL CONSL IFRS CAD-203085</v>
      </c>
      <c r="Z165">
        <f>COUNTIF('16 reserve bal'!D:D,'16 reserve entries'!Y165)</f>
        <v>0</v>
      </c>
      <c r="AB165" t="s">
        <v>538</v>
      </c>
      <c r="AC165" t="s">
        <v>4037</v>
      </c>
      <c r="AH165" t="s">
        <v>4037</v>
      </c>
      <c r="AJ165" t="s">
        <v>4037</v>
      </c>
      <c r="AL165" t="s">
        <v>4437</v>
      </c>
    </row>
    <row r="166" spans="1:38" x14ac:dyDescent="0.25">
      <c r="A166" t="s">
        <v>538</v>
      </c>
      <c r="B166" t="s">
        <v>539</v>
      </c>
      <c r="C166" t="s">
        <v>4038</v>
      </c>
      <c r="D166" t="str">
        <f t="shared" si="15"/>
        <v>1F-203377</v>
      </c>
      <c r="M166" t="s">
        <v>3787</v>
      </c>
      <c r="N166">
        <f t="shared" si="16"/>
        <v>3</v>
      </c>
      <c r="O166">
        <f t="shared" si="17"/>
        <v>3</v>
      </c>
      <c r="Q166" t="s">
        <v>5634</v>
      </c>
      <c r="R166" t="str">
        <f t="shared" si="18"/>
        <v>1F</v>
      </c>
      <c r="S166" t="str">
        <f t="shared" si="19"/>
        <v>203377</v>
      </c>
      <c r="U166" t="s">
        <v>5635</v>
      </c>
      <c r="V166" t="s">
        <v>538</v>
      </c>
      <c r="W166" t="s">
        <v>5296</v>
      </c>
      <c r="X166" t="s">
        <v>4037</v>
      </c>
      <c r="Y166" t="str">
        <f t="shared" si="20"/>
        <v>TOTL CONSL IFRS CAD-203376</v>
      </c>
      <c r="Z166">
        <f>COUNTIF('16 reserve bal'!D:D,'16 reserve entries'!Y166)</f>
        <v>0</v>
      </c>
      <c r="AB166" t="s">
        <v>538</v>
      </c>
      <c r="AC166" t="s">
        <v>4038</v>
      </c>
      <c r="AH166" t="s">
        <v>4038</v>
      </c>
      <c r="AJ166" t="s">
        <v>4038</v>
      </c>
      <c r="AL166" t="s">
        <v>4439</v>
      </c>
    </row>
    <row r="167" spans="1:38" x14ac:dyDescent="0.25">
      <c r="A167" t="s">
        <v>538</v>
      </c>
      <c r="B167" t="s">
        <v>539</v>
      </c>
      <c r="C167" t="s">
        <v>4040</v>
      </c>
      <c r="D167" t="str">
        <f t="shared" si="15"/>
        <v>1F-203378</v>
      </c>
      <c r="M167" t="s">
        <v>3790</v>
      </c>
      <c r="N167">
        <f t="shared" si="16"/>
        <v>3</v>
      </c>
      <c r="O167">
        <f t="shared" si="17"/>
        <v>3</v>
      </c>
      <c r="Q167" t="s">
        <v>5636</v>
      </c>
      <c r="R167" t="str">
        <f t="shared" si="18"/>
        <v>1F</v>
      </c>
      <c r="S167" t="str">
        <f t="shared" si="19"/>
        <v>203378</v>
      </c>
      <c r="U167" t="s">
        <v>5637</v>
      </c>
      <c r="V167" t="s">
        <v>538</v>
      </c>
      <c r="W167" t="s">
        <v>5296</v>
      </c>
      <c r="X167" t="s">
        <v>4038</v>
      </c>
      <c r="Y167" t="str">
        <f t="shared" si="20"/>
        <v>TOTL CONSL IFRS CAD-203377</v>
      </c>
      <c r="Z167">
        <f>COUNTIF('16 reserve bal'!D:D,'16 reserve entries'!Y167)</f>
        <v>0</v>
      </c>
      <c r="AB167" t="s">
        <v>538</v>
      </c>
      <c r="AC167" t="s">
        <v>4040</v>
      </c>
      <c r="AH167" t="s">
        <v>4040</v>
      </c>
      <c r="AJ167" t="s">
        <v>4040</v>
      </c>
      <c r="AL167" t="s">
        <v>4441</v>
      </c>
    </row>
    <row r="168" spans="1:38" x14ac:dyDescent="0.25">
      <c r="A168" t="s">
        <v>538</v>
      </c>
      <c r="B168" t="s">
        <v>539</v>
      </c>
      <c r="C168" t="s">
        <v>4042</v>
      </c>
      <c r="D168" t="str">
        <f t="shared" si="15"/>
        <v>1F-203379</v>
      </c>
      <c r="M168" t="s">
        <v>3793</v>
      </c>
      <c r="N168">
        <f t="shared" si="16"/>
        <v>3</v>
      </c>
      <c r="O168">
        <f t="shared" si="17"/>
        <v>3</v>
      </c>
      <c r="Q168" t="s">
        <v>5638</v>
      </c>
      <c r="R168" t="str">
        <f t="shared" si="18"/>
        <v>1F</v>
      </c>
      <c r="S168" t="str">
        <f t="shared" si="19"/>
        <v>203379</v>
      </c>
      <c r="U168" t="s">
        <v>5639</v>
      </c>
      <c r="V168" t="s">
        <v>538</v>
      </c>
      <c r="W168" t="s">
        <v>5296</v>
      </c>
      <c r="X168" t="s">
        <v>4040</v>
      </c>
      <c r="Y168" t="str">
        <f t="shared" si="20"/>
        <v>TOTL CONSL IFRS CAD-203378</v>
      </c>
      <c r="Z168">
        <f>COUNTIF('16 reserve bal'!D:D,'16 reserve entries'!Y168)</f>
        <v>0</v>
      </c>
      <c r="AB168" t="s">
        <v>538</v>
      </c>
      <c r="AC168" t="s">
        <v>4042</v>
      </c>
      <c r="AH168" t="s">
        <v>4042</v>
      </c>
      <c r="AJ168" t="s">
        <v>4042</v>
      </c>
      <c r="AL168" t="s">
        <v>4443</v>
      </c>
    </row>
    <row r="169" spans="1:38" x14ac:dyDescent="0.25">
      <c r="A169" t="s">
        <v>538</v>
      </c>
      <c r="B169" t="s">
        <v>539</v>
      </c>
      <c r="C169" t="s">
        <v>4046</v>
      </c>
      <c r="D169" t="str">
        <f t="shared" si="15"/>
        <v>1F-203381</v>
      </c>
      <c r="M169" t="s">
        <v>5640</v>
      </c>
      <c r="N169">
        <f t="shared" si="16"/>
        <v>1</v>
      </c>
      <c r="O169">
        <f t="shared" si="17"/>
        <v>1</v>
      </c>
      <c r="Q169" t="s">
        <v>5641</v>
      </c>
      <c r="R169" t="str">
        <f t="shared" si="18"/>
        <v>1F</v>
      </c>
      <c r="S169" t="str">
        <f t="shared" si="19"/>
        <v>203381</v>
      </c>
      <c r="U169" t="s">
        <v>5642</v>
      </c>
      <c r="V169" t="s">
        <v>538</v>
      </c>
      <c r="W169" t="s">
        <v>5296</v>
      </c>
      <c r="X169" t="s">
        <v>4042</v>
      </c>
      <c r="Y169" t="str">
        <f t="shared" si="20"/>
        <v>TOTL CONSL IFRS CAD-203379</v>
      </c>
      <c r="Z169">
        <f>COUNTIF('16 reserve bal'!D:D,'16 reserve entries'!Y169)</f>
        <v>0</v>
      </c>
      <c r="AB169" t="s">
        <v>538</v>
      </c>
      <c r="AC169" t="s">
        <v>4046</v>
      </c>
      <c r="AH169" t="s">
        <v>4046</v>
      </c>
      <c r="AJ169" t="s">
        <v>4046</v>
      </c>
      <c r="AL169" t="s">
        <v>4445</v>
      </c>
    </row>
    <row r="170" spans="1:38" x14ac:dyDescent="0.25">
      <c r="A170" t="s">
        <v>538</v>
      </c>
      <c r="B170" t="s">
        <v>539</v>
      </c>
      <c r="C170" t="s">
        <v>4047</v>
      </c>
      <c r="D170" t="str">
        <f t="shared" si="15"/>
        <v>1F-203382</v>
      </c>
      <c r="M170" t="s">
        <v>3796</v>
      </c>
      <c r="N170">
        <f t="shared" si="16"/>
        <v>3</v>
      </c>
      <c r="O170">
        <f t="shared" si="17"/>
        <v>3</v>
      </c>
      <c r="Q170" t="s">
        <v>5643</v>
      </c>
      <c r="R170" t="str">
        <f t="shared" si="18"/>
        <v>1F</v>
      </c>
      <c r="S170" t="str">
        <f t="shared" si="19"/>
        <v>203382</v>
      </c>
      <c r="U170" t="s">
        <v>5644</v>
      </c>
      <c r="V170" t="s">
        <v>538</v>
      </c>
      <c r="W170" t="s">
        <v>5296</v>
      </c>
      <c r="X170" t="s">
        <v>4046</v>
      </c>
      <c r="Y170" t="str">
        <f t="shared" si="20"/>
        <v>TOTL CONSL IFRS CAD-203381</v>
      </c>
      <c r="Z170">
        <f>COUNTIF('16 reserve bal'!D:D,'16 reserve entries'!Y170)</f>
        <v>0</v>
      </c>
      <c r="AB170" t="s">
        <v>538</v>
      </c>
      <c r="AC170" t="s">
        <v>4047</v>
      </c>
      <c r="AH170" t="s">
        <v>4047</v>
      </c>
      <c r="AJ170" t="s">
        <v>4047</v>
      </c>
      <c r="AL170" t="s">
        <v>4446</v>
      </c>
    </row>
    <row r="171" spans="1:38" x14ac:dyDescent="0.25">
      <c r="A171" t="s">
        <v>538</v>
      </c>
      <c r="B171" t="s">
        <v>539</v>
      </c>
      <c r="C171" t="s">
        <v>4049</v>
      </c>
      <c r="D171" t="str">
        <f t="shared" si="15"/>
        <v>1F-203383</v>
      </c>
      <c r="M171" t="s">
        <v>3799</v>
      </c>
      <c r="N171">
        <f t="shared" si="16"/>
        <v>3</v>
      </c>
      <c r="O171">
        <f t="shared" si="17"/>
        <v>3</v>
      </c>
      <c r="Q171" t="s">
        <v>5645</v>
      </c>
      <c r="R171" t="str">
        <f t="shared" si="18"/>
        <v>1F</v>
      </c>
      <c r="S171" t="str">
        <f t="shared" si="19"/>
        <v>203383</v>
      </c>
      <c r="U171" t="s">
        <v>5646</v>
      </c>
      <c r="V171" t="s">
        <v>538</v>
      </c>
      <c r="W171" t="s">
        <v>5296</v>
      </c>
      <c r="X171" t="s">
        <v>4047</v>
      </c>
      <c r="Y171" t="str">
        <f t="shared" si="20"/>
        <v>TOTL CONSL IFRS CAD-203382</v>
      </c>
      <c r="Z171">
        <f>COUNTIF('16 reserve bal'!D:D,'16 reserve entries'!Y171)</f>
        <v>0</v>
      </c>
      <c r="AB171" t="s">
        <v>538</v>
      </c>
      <c r="AC171" t="s">
        <v>4049</v>
      </c>
      <c r="AH171" t="s">
        <v>4049</v>
      </c>
      <c r="AJ171" t="s">
        <v>4049</v>
      </c>
      <c r="AL171" t="s">
        <v>4448</v>
      </c>
    </row>
    <row r="172" spans="1:38" x14ac:dyDescent="0.25">
      <c r="A172" t="s">
        <v>538</v>
      </c>
      <c r="B172" t="s">
        <v>539</v>
      </c>
      <c r="C172" t="s">
        <v>4051</v>
      </c>
      <c r="D172" t="str">
        <f t="shared" si="15"/>
        <v>1F-203385</v>
      </c>
      <c r="M172" t="s">
        <v>5647</v>
      </c>
      <c r="N172">
        <f t="shared" si="16"/>
        <v>1</v>
      </c>
      <c r="O172">
        <f t="shared" si="17"/>
        <v>1</v>
      </c>
      <c r="Q172" t="s">
        <v>5648</v>
      </c>
      <c r="R172" t="str">
        <f t="shared" si="18"/>
        <v>1F</v>
      </c>
      <c r="S172" t="str">
        <f t="shared" si="19"/>
        <v>203385</v>
      </c>
      <c r="U172" t="s">
        <v>5649</v>
      </c>
      <c r="V172" t="s">
        <v>538</v>
      </c>
      <c r="W172" t="s">
        <v>5296</v>
      </c>
      <c r="X172" t="s">
        <v>4049</v>
      </c>
      <c r="Y172" t="str">
        <f t="shared" si="20"/>
        <v>TOTL CONSL IFRS CAD-203383</v>
      </c>
      <c r="Z172">
        <f>COUNTIF('16 reserve bal'!D:D,'16 reserve entries'!Y172)</f>
        <v>0</v>
      </c>
      <c r="AB172" t="s">
        <v>538</v>
      </c>
      <c r="AC172" t="s">
        <v>4051</v>
      </c>
      <c r="AH172" t="s">
        <v>4051</v>
      </c>
      <c r="AJ172" t="s">
        <v>4051</v>
      </c>
      <c r="AL172" t="s">
        <v>4450</v>
      </c>
    </row>
    <row r="173" spans="1:38" x14ac:dyDescent="0.25">
      <c r="A173" t="s">
        <v>538</v>
      </c>
      <c r="B173" t="s">
        <v>539</v>
      </c>
      <c r="C173" t="s">
        <v>4053</v>
      </c>
      <c r="D173" t="str">
        <f t="shared" si="15"/>
        <v>1F-203386</v>
      </c>
      <c r="M173" t="s">
        <v>3802</v>
      </c>
      <c r="N173">
        <f t="shared" si="16"/>
        <v>3</v>
      </c>
      <c r="O173">
        <f t="shared" si="17"/>
        <v>3</v>
      </c>
      <c r="Q173" t="s">
        <v>5650</v>
      </c>
      <c r="R173" t="str">
        <f t="shared" si="18"/>
        <v>1F</v>
      </c>
      <c r="S173" t="str">
        <f t="shared" si="19"/>
        <v>203386</v>
      </c>
      <c r="U173" t="s">
        <v>5651</v>
      </c>
      <c r="V173" t="s">
        <v>538</v>
      </c>
      <c r="W173" t="s">
        <v>5296</v>
      </c>
      <c r="X173" t="s">
        <v>4051</v>
      </c>
      <c r="Y173" t="str">
        <f t="shared" si="20"/>
        <v>TOTL CONSL IFRS CAD-203385</v>
      </c>
      <c r="Z173">
        <f>COUNTIF('16 reserve bal'!D:D,'16 reserve entries'!Y173)</f>
        <v>0</v>
      </c>
      <c r="AB173" t="s">
        <v>538</v>
      </c>
      <c r="AC173" t="s">
        <v>4053</v>
      </c>
      <c r="AH173" t="s">
        <v>4053</v>
      </c>
      <c r="AJ173" t="s">
        <v>4053</v>
      </c>
      <c r="AL173" t="s">
        <v>4452</v>
      </c>
    </row>
    <row r="174" spans="1:38" x14ac:dyDescent="0.25">
      <c r="A174" t="s">
        <v>538</v>
      </c>
      <c r="B174" t="s">
        <v>539</v>
      </c>
      <c r="C174" t="s">
        <v>4054</v>
      </c>
      <c r="D174" t="str">
        <f t="shared" si="15"/>
        <v>1F-203387</v>
      </c>
      <c r="M174" t="s">
        <v>3805</v>
      </c>
      <c r="N174">
        <f t="shared" si="16"/>
        <v>3</v>
      </c>
      <c r="O174">
        <f t="shared" si="17"/>
        <v>3</v>
      </c>
      <c r="Q174" t="s">
        <v>5652</v>
      </c>
      <c r="R174" t="str">
        <f t="shared" si="18"/>
        <v>1F</v>
      </c>
      <c r="S174" t="str">
        <f t="shared" si="19"/>
        <v>203387</v>
      </c>
      <c r="U174" t="s">
        <v>5653</v>
      </c>
      <c r="V174" t="s">
        <v>538</v>
      </c>
      <c r="W174" t="s">
        <v>5296</v>
      </c>
      <c r="X174" t="s">
        <v>4053</v>
      </c>
      <c r="Y174" t="str">
        <f t="shared" si="20"/>
        <v>TOTL CONSL IFRS CAD-203386</v>
      </c>
      <c r="Z174">
        <f>COUNTIF('16 reserve bal'!D:D,'16 reserve entries'!Y174)</f>
        <v>0</v>
      </c>
      <c r="AB174" t="s">
        <v>538</v>
      </c>
      <c r="AC174" t="s">
        <v>4054</v>
      </c>
      <c r="AH174" t="s">
        <v>4054</v>
      </c>
      <c r="AJ174" t="s">
        <v>4054</v>
      </c>
      <c r="AL174" t="s">
        <v>4455</v>
      </c>
    </row>
    <row r="175" spans="1:38" x14ac:dyDescent="0.25">
      <c r="A175" t="s">
        <v>538</v>
      </c>
      <c r="B175" t="s">
        <v>539</v>
      </c>
      <c r="C175" t="s">
        <v>4056</v>
      </c>
      <c r="D175" t="str">
        <f t="shared" si="15"/>
        <v>1F-203390</v>
      </c>
      <c r="M175" t="s">
        <v>5654</v>
      </c>
      <c r="N175">
        <f t="shared" si="16"/>
        <v>1</v>
      </c>
      <c r="O175">
        <f t="shared" si="17"/>
        <v>1</v>
      </c>
      <c r="Q175" t="s">
        <v>5655</v>
      </c>
      <c r="R175" t="str">
        <f t="shared" si="18"/>
        <v>1F</v>
      </c>
      <c r="S175" t="str">
        <f t="shared" si="19"/>
        <v>203390</v>
      </c>
      <c r="U175" t="s">
        <v>5656</v>
      </c>
      <c r="V175" t="s">
        <v>538</v>
      </c>
      <c r="W175" t="s">
        <v>5296</v>
      </c>
      <c r="X175" t="s">
        <v>4054</v>
      </c>
      <c r="Y175" t="str">
        <f t="shared" si="20"/>
        <v>TOTL CONSL IFRS CAD-203387</v>
      </c>
      <c r="Z175">
        <f>COUNTIF('16 reserve bal'!D:D,'16 reserve entries'!Y175)</f>
        <v>0</v>
      </c>
      <c r="AB175" t="s">
        <v>538</v>
      </c>
      <c r="AC175" t="s">
        <v>4056</v>
      </c>
      <c r="AH175" t="s">
        <v>4056</v>
      </c>
      <c r="AJ175" t="s">
        <v>4056</v>
      </c>
      <c r="AL175" t="s">
        <v>4458</v>
      </c>
    </row>
    <row r="176" spans="1:38" x14ac:dyDescent="0.25">
      <c r="A176" t="s">
        <v>538</v>
      </c>
      <c r="B176" t="s">
        <v>539</v>
      </c>
      <c r="C176" t="s">
        <v>4058</v>
      </c>
      <c r="D176" t="str">
        <f t="shared" si="15"/>
        <v>1F-203391</v>
      </c>
      <c r="M176" t="s">
        <v>3808</v>
      </c>
      <c r="N176">
        <f t="shared" si="16"/>
        <v>3</v>
      </c>
      <c r="O176">
        <f t="shared" si="17"/>
        <v>3</v>
      </c>
      <c r="Q176" t="s">
        <v>5657</v>
      </c>
      <c r="R176" t="str">
        <f t="shared" si="18"/>
        <v>1F</v>
      </c>
      <c r="S176" t="str">
        <f t="shared" si="19"/>
        <v>203391</v>
      </c>
      <c r="U176" t="s">
        <v>5658</v>
      </c>
      <c r="V176" t="s">
        <v>538</v>
      </c>
      <c r="W176" t="s">
        <v>5296</v>
      </c>
      <c r="X176" t="s">
        <v>4056</v>
      </c>
      <c r="Y176" t="str">
        <f t="shared" si="20"/>
        <v>TOTL CONSL IFRS CAD-203390</v>
      </c>
      <c r="Z176">
        <f>COUNTIF('16 reserve bal'!D:D,'16 reserve entries'!Y176)</f>
        <v>0</v>
      </c>
      <c r="AB176" t="s">
        <v>538</v>
      </c>
      <c r="AC176" t="s">
        <v>4058</v>
      </c>
      <c r="AH176" t="s">
        <v>4058</v>
      </c>
      <c r="AJ176" t="s">
        <v>4058</v>
      </c>
      <c r="AL176" t="s">
        <v>4461</v>
      </c>
    </row>
    <row r="177" spans="1:38" x14ac:dyDescent="0.25">
      <c r="A177" t="s">
        <v>538</v>
      </c>
      <c r="B177" t="s">
        <v>539</v>
      </c>
      <c r="C177" t="s">
        <v>4060</v>
      </c>
      <c r="D177" t="str">
        <f t="shared" si="15"/>
        <v>1F-203392</v>
      </c>
      <c r="M177" t="s">
        <v>3811</v>
      </c>
      <c r="N177">
        <f t="shared" si="16"/>
        <v>3</v>
      </c>
      <c r="O177">
        <f t="shared" si="17"/>
        <v>3</v>
      </c>
      <c r="Q177" t="s">
        <v>5659</v>
      </c>
      <c r="R177" t="str">
        <f t="shared" si="18"/>
        <v>1F</v>
      </c>
      <c r="S177" t="str">
        <f t="shared" si="19"/>
        <v>203392</v>
      </c>
      <c r="U177" t="s">
        <v>5660</v>
      </c>
      <c r="V177" t="s">
        <v>538</v>
      </c>
      <c r="W177" t="s">
        <v>5296</v>
      </c>
      <c r="X177" t="s">
        <v>4058</v>
      </c>
      <c r="Y177" t="str">
        <f t="shared" si="20"/>
        <v>TOTL CONSL IFRS CAD-203391</v>
      </c>
      <c r="Z177">
        <f>COUNTIF('16 reserve bal'!D:D,'16 reserve entries'!Y177)</f>
        <v>0</v>
      </c>
      <c r="AB177" t="s">
        <v>538</v>
      </c>
      <c r="AC177" t="s">
        <v>4060</v>
      </c>
      <c r="AH177" t="s">
        <v>4060</v>
      </c>
      <c r="AJ177" t="s">
        <v>4060</v>
      </c>
      <c r="AL177" t="s">
        <v>4464</v>
      </c>
    </row>
    <row r="178" spans="1:38" x14ac:dyDescent="0.25">
      <c r="A178" t="s">
        <v>538</v>
      </c>
      <c r="B178" t="s">
        <v>539</v>
      </c>
      <c r="C178" t="s">
        <v>4063</v>
      </c>
      <c r="D178" t="str">
        <f t="shared" si="15"/>
        <v>1F-203393</v>
      </c>
      <c r="M178" t="s">
        <v>5661</v>
      </c>
      <c r="N178">
        <f t="shared" si="16"/>
        <v>1</v>
      </c>
      <c r="O178">
        <f t="shared" si="17"/>
        <v>1</v>
      </c>
      <c r="Q178" t="s">
        <v>5662</v>
      </c>
      <c r="R178" t="str">
        <f t="shared" si="18"/>
        <v>1F</v>
      </c>
      <c r="S178" t="str">
        <f t="shared" si="19"/>
        <v>203393</v>
      </c>
      <c r="U178" t="s">
        <v>5663</v>
      </c>
      <c r="V178" t="s">
        <v>538</v>
      </c>
      <c r="W178" t="s">
        <v>5296</v>
      </c>
      <c r="X178" t="s">
        <v>4060</v>
      </c>
      <c r="Y178" t="str">
        <f t="shared" si="20"/>
        <v>TOTL CONSL IFRS CAD-203392</v>
      </c>
      <c r="Z178">
        <f>COUNTIF('16 reserve bal'!D:D,'16 reserve entries'!Y178)</f>
        <v>0</v>
      </c>
      <c r="AB178" t="s">
        <v>538</v>
      </c>
      <c r="AC178" t="s">
        <v>4063</v>
      </c>
      <c r="AH178" t="s">
        <v>4063</v>
      </c>
      <c r="AJ178" t="s">
        <v>4063</v>
      </c>
      <c r="AL178" t="s">
        <v>4467</v>
      </c>
    </row>
    <row r="179" spans="1:38" x14ac:dyDescent="0.25">
      <c r="A179" t="s">
        <v>538</v>
      </c>
      <c r="B179" t="s">
        <v>539</v>
      </c>
      <c r="C179" t="s">
        <v>4065</v>
      </c>
      <c r="D179" t="str">
        <f t="shared" si="15"/>
        <v>1F-203394</v>
      </c>
      <c r="M179" t="s">
        <v>3814</v>
      </c>
      <c r="N179">
        <f t="shared" si="16"/>
        <v>3</v>
      </c>
      <c r="O179">
        <f t="shared" si="17"/>
        <v>3</v>
      </c>
      <c r="Q179" t="s">
        <v>5664</v>
      </c>
      <c r="R179" t="str">
        <f t="shared" si="18"/>
        <v>1F</v>
      </c>
      <c r="S179" t="str">
        <f t="shared" si="19"/>
        <v>203394</v>
      </c>
      <c r="U179" t="s">
        <v>5665</v>
      </c>
      <c r="V179" t="s">
        <v>538</v>
      </c>
      <c r="W179" t="s">
        <v>5296</v>
      </c>
      <c r="X179" t="s">
        <v>4063</v>
      </c>
      <c r="Y179" t="str">
        <f t="shared" si="20"/>
        <v>TOTL CONSL IFRS CAD-203393</v>
      </c>
      <c r="Z179">
        <f>COUNTIF('16 reserve bal'!D:D,'16 reserve entries'!Y179)</f>
        <v>0</v>
      </c>
      <c r="AB179" t="s">
        <v>538</v>
      </c>
      <c r="AC179" t="s">
        <v>4065</v>
      </c>
      <c r="AH179" t="s">
        <v>4065</v>
      </c>
      <c r="AJ179" t="s">
        <v>4065</v>
      </c>
      <c r="AL179" t="s">
        <v>4470</v>
      </c>
    </row>
    <row r="180" spans="1:38" x14ac:dyDescent="0.25">
      <c r="A180" t="s">
        <v>538</v>
      </c>
      <c r="B180" t="s">
        <v>539</v>
      </c>
      <c r="C180" t="s">
        <v>4067</v>
      </c>
      <c r="D180" t="str">
        <f t="shared" si="15"/>
        <v>1F-203395</v>
      </c>
      <c r="M180" t="s">
        <v>3817</v>
      </c>
      <c r="N180">
        <f t="shared" si="16"/>
        <v>3</v>
      </c>
      <c r="O180">
        <f t="shared" si="17"/>
        <v>3</v>
      </c>
      <c r="Q180" t="s">
        <v>5666</v>
      </c>
      <c r="R180" t="str">
        <f t="shared" si="18"/>
        <v>1F</v>
      </c>
      <c r="S180" t="str">
        <f t="shared" si="19"/>
        <v>203395</v>
      </c>
      <c r="U180" t="s">
        <v>5667</v>
      </c>
      <c r="V180" t="s">
        <v>538</v>
      </c>
      <c r="W180" t="s">
        <v>5296</v>
      </c>
      <c r="X180" t="s">
        <v>4065</v>
      </c>
      <c r="Y180" t="str">
        <f t="shared" si="20"/>
        <v>TOTL CONSL IFRS CAD-203394</v>
      </c>
      <c r="Z180">
        <f>COUNTIF('16 reserve bal'!D:D,'16 reserve entries'!Y180)</f>
        <v>0</v>
      </c>
      <c r="AB180" t="s">
        <v>538</v>
      </c>
      <c r="AC180" t="s">
        <v>4067</v>
      </c>
      <c r="AH180" t="s">
        <v>4067</v>
      </c>
      <c r="AJ180" t="s">
        <v>4067</v>
      </c>
      <c r="AL180" t="s">
        <v>4473</v>
      </c>
    </row>
    <row r="181" spans="1:38" x14ac:dyDescent="0.25">
      <c r="A181" t="s">
        <v>538</v>
      </c>
      <c r="B181" t="s">
        <v>539</v>
      </c>
      <c r="C181" t="s">
        <v>4068</v>
      </c>
      <c r="D181" t="str">
        <f t="shared" si="15"/>
        <v>1F-203399</v>
      </c>
      <c r="M181" t="s">
        <v>5668</v>
      </c>
      <c r="N181">
        <f t="shared" si="16"/>
        <v>1</v>
      </c>
      <c r="O181">
        <f t="shared" si="17"/>
        <v>1</v>
      </c>
      <c r="Q181" t="s">
        <v>5669</v>
      </c>
      <c r="R181" t="str">
        <f t="shared" si="18"/>
        <v>1F</v>
      </c>
      <c r="S181" t="str">
        <f t="shared" si="19"/>
        <v>203399</v>
      </c>
      <c r="U181" t="s">
        <v>5670</v>
      </c>
      <c r="V181" t="s">
        <v>538</v>
      </c>
      <c r="W181" t="s">
        <v>5296</v>
      </c>
      <c r="X181" t="s">
        <v>4067</v>
      </c>
      <c r="Y181" t="str">
        <f t="shared" si="20"/>
        <v>TOTL CONSL IFRS CAD-203395</v>
      </c>
      <c r="Z181">
        <f>COUNTIF('16 reserve bal'!D:D,'16 reserve entries'!Y181)</f>
        <v>0</v>
      </c>
      <c r="AB181" t="s">
        <v>538</v>
      </c>
      <c r="AC181" t="s">
        <v>4068</v>
      </c>
      <c r="AH181" t="s">
        <v>4068</v>
      </c>
      <c r="AJ181" t="s">
        <v>4068</v>
      </c>
      <c r="AL181" t="s">
        <v>4476</v>
      </c>
    </row>
    <row r="182" spans="1:38" x14ac:dyDescent="0.25">
      <c r="A182" t="s">
        <v>538</v>
      </c>
      <c r="B182" t="s">
        <v>539</v>
      </c>
      <c r="C182" t="s">
        <v>5671</v>
      </c>
      <c r="D182" t="str">
        <f t="shared" si="15"/>
        <v>1F-266012</v>
      </c>
      <c r="M182" t="s">
        <v>3820</v>
      </c>
      <c r="N182">
        <f t="shared" si="16"/>
        <v>4</v>
      </c>
      <c r="O182">
        <f t="shared" si="17"/>
        <v>4</v>
      </c>
      <c r="Q182" t="s">
        <v>5672</v>
      </c>
      <c r="R182" t="str">
        <f t="shared" si="18"/>
        <v>1F</v>
      </c>
      <c r="S182" t="str">
        <f t="shared" si="19"/>
        <v>266012</v>
      </c>
      <c r="U182" t="s">
        <v>5673</v>
      </c>
      <c r="V182" t="s">
        <v>538</v>
      </c>
      <c r="W182" t="s">
        <v>5296</v>
      </c>
      <c r="X182" t="s">
        <v>4068</v>
      </c>
      <c r="Y182" t="str">
        <f t="shared" si="20"/>
        <v>TOTL CONSL IFRS CAD-203399</v>
      </c>
      <c r="Z182">
        <f>COUNTIF('16 reserve bal'!D:D,'16 reserve entries'!Y182)</f>
        <v>0</v>
      </c>
      <c r="AB182" t="s">
        <v>538</v>
      </c>
      <c r="AC182" t="s">
        <v>5671</v>
      </c>
      <c r="AH182" t="s">
        <v>5671</v>
      </c>
      <c r="AJ182" t="s">
        <v>5671</v>
      </c>
      <c r="AL182" t="s">
        <v>4479</v>
      </c>
    </row>
    <row r="183" spans="1:38" x14ac:dyDescent="0.25">
      <c r="A183" t="s">
        <v>538</v>
      </c>
      <c r="B183" t="s">
        <v>539</v>
      </c>
      <c r="C183" t="s">
        <v>5674</v>
      </c>
      <c r="D183" t="str">
        <f t="shared" si="15"/>
        <v>1F-266017</v>
      </c>
      <c r="M183" t="s">
        <v>3823</v>
      </c>
      <c r="N183">
        <f t="shared" si="16"/>
        <v>3</v>
      </c>
      <c r="O183">
        <f t="shared" si="17"/>
        <v>3</v>
      </c>
      <c r="Q183" t="s">
        <v>5675</v>
      </c>
      <c r="R183" t="str">
        <f t="shared" si="18"/>
        <v>1F</v>
      </c>
      <c r="S183" t="str">
        <f t="shared" si="19"/>
        <v>266017</v>
      </c>
      <c r="U183" t="s">
        <v>5676</v>
      </c>
      <c r="V183" t="s">
        <v>538</v>
      </c>
      <c r="W183" t="s">
        <v>5296</v>
      </c>
      <c r="X183" t="s">
        <v>5671</v>
      </c>
      <c r="Y183" t="str">
        <f t="shared" si="20"/>
        <v>TOTL CONSL IFRS CAD-266012</v>
      </c>
      <c r="Z183">
        <f>COUNTIF('16 reserve bal'!D:D,'16 reserve entries'!Y183)</f>
        <v>0</v>
      </c>
      <c r="AB183" t="s">
        <v>538</v>
      </c>
      <c r="AC183" t="s">
        <v>5674</v>
      </c>
      <c r="AH183" t="s">
        <v>5674</v>
      </c>
      <c r="AJ183" t="s">
        <v>5674</v>
      </c>
      <c r="AL183" t="s">
        <v>4481</v>
      </c>
    </row>
    <row r="184" spans="1:38" x14ac:dyDescent="0.25">
      <c r="A184" t="s">
        <v>538</v>
      </c>
      <c r="B184" t="s">
        <v>539</v>
      </c>
      <c r="C184" t="s">
        <v>5677</v>
      </c>
      <c r="D184" t="str">
        <f t="shared" si="15"/>
        <v>1F-266020</v>
      </c>
      <c r="M184" t="s">
        <v>5678</v>
      </c>
      <c r="N184">
        <f t="shared" si="16"/>
        <v>1</v>
      </c>
      <c r="O184">
        <f t="shared" si="17"/>
        <v>1</v>
      </c>
      <c r="Q184" t="s">
        <v>5679</v>
      </c>
      <c r="R184" t="str">
        <f t="shared" si="18"/>
        <v>1F</v>
      </c>
      <c r="S184" t="str">
        <f t="shared" si="19"/>
        <v>266020</v>
      </c>
      <c r="U184" t="s">
        <v>5680</v>
      </c>
      <c r="V184" t="s">
        <v>538</v>
      </c>
      <c r="W184" t="s">
        <v>5296</v>
      </c>
      <c r="X184" t="s">
        <v>5674</v>
      </c>
      <c r="Y184" t="str">
        <f t="shared" si="20"/>
        <v>TOTL CONSL IFRS CAD-266017</v>
      </c>
      <c r="Z184">
        <f>COUNTIF('16 reserve bal'!D:D,'16 reserve entries'!Y184)</f>
        <v>0</v>
      </c>
      <c r="AB184" t="s">
        <v>538</v>
      </c>
      <c r="AC184" t="s">
        <v>5677</v>
      </c>
      <c r="AH184" t="s">
        <v>5677</v>
      </c>
      <c r="AJ184" t="s">
        <v>5677</v>
      </c>
      <c r="AL184" t="s">
        <v>4483</v>
      </c>
    </row>
    <row r="185" spans="1:38" x14ac:dyDescent="0.25">
      <c r="A185" t="s">
        <v>538</v>
      </c>
      <c r="B185" t="s">
        <v>539</v>
      </c>
      <c r="C185" t="s">
        <v>5681</v>
      </c>
      <c r="D185" t="str">
        <f t="shared" si="15"/>
        <v>1F-266021</v>
      </c>
      <c r="M185" t="s">
        <v>3826</v>
      </c>
      <c r="N185">
        <f t="shared" si="16"/>
        <v>3</v>
      </c>
      <c r="O185">
        <f t="shared" si="17"/>
        <v>3</v>
      </c>
      <c r="Q185" t="s">
        <v>5682</v>
      </c>
      <c r="R185" t="str">
        <f t="shared" si="18"/>
        <v>1F</v>
      </c>
      <c r="S185" t="str">
        <f t="shared" si="19"/>
        <v>266021</v>
      </c>
      <c r="U185" t="s">
        <v>5683</v>
      </c>
      <c r="V185" t="s">
        <v>538</v>
      </c>
      <c r="W185" t="s">
        <v>5296</v>
      </c>
      <c r="X185" t="s">
        <v>5677</v>
      </c>
      <c r="Y185" t="str">
        <f t="shared" si="20"/>
        <v>TOTL CONSL IFRS CAD-266020</v>
      </c>
      <c r="Z185">
        <f>COUNTIF('16 reserve bal'!D:D,'16 reserve entries'!Y185)</f>
        <v>0</v>
      </c>
      <c r="AB185" t="s">
        <v>538</v>
      </c>
      <c r="AC185" t="s">
        <v>5681</v>
      </c>
      <c r="AH185" t="s">
        <v>5681</v>
      </c>
      <c r="AJ185" t="s">
        <v>5681</v>
      </c>
      <c r="AL185" t="s">
        <v>4485</v>
      </c>
    </row>
    <row r="186" spans="1:38" x14ac:dyDescent="0.25">
      <c r="A186" t="s">
        <v>538</v>
      </c>
      <c r="B186" t="s">
        <v>539</v>
      </c>
      <c r="C186" t="s">
        <v>5684</v>
      </c>
      <c r="D186" t="str">
        <f t="shared" si="15"/>
        <v>1F-266023</v>
      </c>
      <c r="M186" t="s">
        <v>3829</v>
      </c>
      <c r="N186">
        <f t="shared" si="16"/>
        <v>3</v>
      </c>
      <c r="O186">
        <f t="shared" si="17"/>
        <v>3</v>
      </c>
      <c r="Q186" t="s">
        <v>5685</v>
      </c>
      <c r="R186" t="str">
        <f t="shared" si="18"/>
        <v>1F</v>
      </c>
      <c r="S186" t="str">
        <f t="shared" si="19"/>
        <v>266023</v>
      </c>
      <c r="U186" t="s">
        <v>5686</v>
      </c>
      <c r="V186" t="s">
        <v>538</v>
      </c>
      <c r="W186" t="s">
        <v>5296</v>
      </c>
      <c r="X186" t="s">
        <v>5681</v>
      </c>
      <c r="Y186" t="str">
        <f t="shared" si="20"/>
        <v>TOTL CONSL IFRS CAD-266021</v>
      </c>
      <c r="Z186">
        <f>COUNTIF('16 reserve bal'!D:D,'16 reserve entries'!Y186)</f>
        <v>0</v>
      </c>
      <c r="AB186" t="s">
        <v>538</v>
      </c>
      <c r="AC186" t="s">
        <v>5684</v>
      </c>
      <c r="AH186" t="s">
        <v>5684</v>
      </c>
      <c r="AJ186" t="s">
        <v>5684</v>
      </c>
      <c r="AL186" t="s">
        <v>4487</v>
      </c>
    </row>
    <row r="187" spans="1:38" x14ac:dyDescent="0.25">
      <c r="A187" t="s">
        <v>538</v>
      </c>
      <c r="B187" t="s">
        <v>539</v>
      </c>
      <c r="C187" t="s">
        <v>5687</v>
      </c>
      <c r="D187" t="str">
        <f t="shared" si="15"/>
        <v>1F-266047</v>
      </c>
      <c r="M187" t="s">
        <v>5688</v>
      </c>
      <c r="N187">
        <f t="shared" si="16"/>
        <v>1</v>
      </c>
      <c r="O187">
        <f t="shared" si="17"/>
        <v>1</v>
      </c>
      <c r="Q187" t="s">
        <v>5689</v>
      </c>
      <c r="R187" t="str">
        <f t="shared" si="18"/>
        <v>1F</v>
      </c>
      <c r="S187" t="str">
        <f t="shared" si="19"/>
        <v>266047</v>
      </c>
      <c r="U187" t="s">
        <v>5690</v>
      </c>
      <c r="V187" t="s">
        <v>538</v>
      </c>
      <c r="W187" t="s">
        <v>5296</v>
      </c>
      <c r="X187" t="s">
        <v>5684</v>
      </c>
      <c r="Y187" t="str">
        <f t="shared" si="20"/>
        <v>TOTL CONSL IFRS CAD-266023</v>
      </c>
      <c r="Z187">
        <f>COUNTIF('16 reserve bal'!D:D,'16 reserve entries'!Y187)</f>
        <v>0</v>
      </c>
      <c r="AB187" t="s">
        <v>538</v>
      </c>
      <c r="AC187" t="s">
        <v>5687</v>
      </c>
      <c r="AH187" t="s">
        <v>5687</v>
      </c>
      <c r="AJ187" t="s">
        <v>5687</v>
      </c>
      <c r="AL187" t="s">
        <v>4489</v>
      </c>
    </row>
    <row r="188" spans="1:38" x14ac:dyDescent="0.25">
      <c r="A188" t="s">
        <v>538</v>
      </c>
      <c r="B188" t="s">
        <v>539</v>
      </c>
      <c r="C188" t="s">
        <v>5691</v>
      </c>
      <c r="D188" t="str">
        <f t="shared" si="15"/>
        <v>1F-266049</v>
      </c>
      <c r="M188" t="s">
        <v>3831</v>
      </c>
      <c r="N188">
        <f t="shared" si="16"/>
        <v>3</v>
      </c>
      <c r="O188">
        <f t="shared" si="17"/>
        <v>3</v>
      </c>
      <c r="Q188" t="s">
        <v>5692</v>
      </c>
      <c r="R188" t="str">
        <f t="shared" si="18"/>
        <v>1F</v>
      </c>
      <c r="S188" t="str">
        <f t="shared" si="19"/>
        <v>266049</v>
      </c>
      <c r="U188" t="s">
        <v>5693</v>
      </c>
      <c r="V188" t="s">
        <v>538</v>
      </c>
      <c r="W188" t="s">
        <v>5296</v>
      </c>
      <c r="X188" t="s">
        <v>5687</v>
      </c>
      <c r="Y188" t="str">
        <f t="shared" si="20"/>
        <v>TOTL CONSL IFRS CAD-266047</v>
      </c>
      <c r="Z188">
        <f>COUNTIF('16 reserve bal'!D:D,'16 reserve entries'!Y188)</f>
        <v>0</v>
      </c>
      <c r="AB188" t="s">
        <v>538</v>
      </c>
      <c r="AC188" t="s">
        <v>5691</v>
      </c>
      <c r="AH188" t="s">
        <v>5691</v>
      </c>
      <c r="AJ188" t="s">
        <v>5691</v>
      </c>
      <c r="AL188" t="s">
        <v>4491</v>
      </c>
    </row>
    <row r="189" spans="1:38" x14ac:dyDescent="0.25">
      <c r="A189" t="s">
        <v>538</v>
      </c>
      <c r="B189" t="s">
        <v>539</v>
      </c>
      <c r="C189" t="s">
        <v>5694</v>
      </c>
      <c r="D189" t="str">
        <f t="shared" si="15"/>
        <v>1F-266051</v>
      </c>
      <c r="M189" t="s">
        <v>5695</v>
      </c>
      <c r="N189">
        <f t="shared" si="16"/>
        <v>1</v>
      </c>
      <c r="O189">
        <f t="shared" si="17"/>
        <v>1</v>
      </c>
      <c r="Q189" t="s">
        <v>5696</v>
      </c>
      <c r="R189" t="str">
        <f t="shared" si="18"/>
        <v>1F</v>
      </c>
      <c r="S189" t="str">
        <f t="shared" si="19"/>
        <v>266051</v>
      </c>
      <c r="U189" t="s">
        <v>5697</v>
      </c>
      <c r="V189" t="s">
        <v>538</v>
      </c>
      <c r="W189" t="s">
        <v>5296</v>
      </c>
      <c r="X189" t="s">
        <v>5691</v>
      </c>
      <c r="Y189" t="str">
        <f t="shared" si="20"/>
        <v>TOTL CONSL IFRS CAD-266049</v>
      </c>
      <c r="Z189">
        <f>COUNTIF('16 reserve bal'!D:D,'16 reserve entries'!Y189)</f>
        <v>0</v>
      </c>
      <c r="AB189" t="s">
        <v>538</v>
      </c>
      <c r="AC189" t="s">
        <v>5694</v>
      </c>
      <c r="AH189" t="s">
        <v>5694</v>
      </c>
      <c r="AJ189" t="s">
        <v>5694</v>
      </c>
      <c r="AL189" t="s">
        <v>4493</v>
      </c>
    </row>
    <row r="190" spans="1:38" x14ac:dyDescent="0.25">
      <c r="A190" t="s">
        <v>538</v>
      </c>
      <c r="B190" t="s">
        <v>539</v>
      </c>
      <c r="C190" t="s">
        <v>5698</v>
      </c>
      <c r="D190" t="str">
        <f t="shared" si="15"/>
        <v>1F-266059</v>
      </c>
      <c r="M190" t="s">
        <v>3834</v>
      </c>
      <c r="N190">
        <f t="shared" si="16"/>
        <v>3</v>
      </c>
      <c r="O190">
        <f t="shared" si="17"/>
        <v>3</v>
      </c>
      <c r="Q190" t="s">
        <v>5699</v>
      </c>
      <c r="R190" t="str">
        <f t="shared" si="18"/>
        <v>1F</v>
      </c>
      <c r="S190" t="str">
        <f t="shared" si="19"/>
        <v>266059</v>
      </c>
      <c r="U190" t="s">
        <v>5700</v>
      </c>
      <c r="V190" t="s">
        <v>538</v>
      </c>
      <c r="W190" t="s">
        <v>5296</v>
      </c>
      <c r="X190" t="s">
        <v>5694</v>
      </c>
      <c r="Y190" t="str">
        <f t="shared" si="20"/>
        <v>TOTL CONSL IFRS CAD-266051</v>
      </c>
      <c r="Z190">
        <f>COUNTIF('16 reserve bal'!D:D,'16 reserve entries'!Y190)</f>
        <v>0</v>
      </c>
      <c r="AB190" t="s">
        <v>538</v>
      </c>
      <c r="AC190" t="s">
        <v>5698</v>
      </c>
      <c r="AH190" t="s">
        <v>5698</v>
      </c>
      <c r="AJ190" t="s">
        <v>5698</v>
      </c>
      <c r="AL190" t="s">
        <v>4495</v>
      </c>
    </row>
    <row r="191" spans="1:38" x14ac:dyDescent="0.25">
      <c r="A191" t="s">
        <v>538</v>
      </c>
      <c r="B191" t="s">
        <v>539</v>
      </c>
      <c r="C191" t="s">
        <v>5701</v>
      </c>
      <c r="D191" t="str">
        <f t="shared" si="15"/>
        <v>1F-266060</v>
      </c>
      <c r="M191" t="s">
        <v>5702</v>
      </c>
      <c r="N191">
        <f t="shared" si="16"/>
        <v>1</v>
      </c>
      <c r="O191">
        <f t="shared" si="17"/>
        <v>1</v>
      </c>
      <c r="Q191" t="s">
        <v>5703</v>
      </c>
      <c r="R191" t="str">
        <f t="shared" si="18"/>
        <v>1F</v>
      </c>
      <c r="S191" t="str">
        <f t="shared" si="19"/>
        <v>266060</v>
      </c>
      <c r="U191" t="s">
        <v>5704</v>
      </c>
      <c r="V191" t="s">
        <v>538</v>
      </c>
      <c r="W191" t="s">
        <v>5296</v>
      </c>
      <c r="X191" t="s">
        <v>5698</v>
      </c>
      <c r="Y191" t="str">
        <f t="shared" si="20"/>
        <v>TOTL CONSL IFRS CAD-266059</v>
      </c>
      <c r="Z191">
        <f>COUNTIF('16 reserve bal'!D:D,'16 reserve entries'!Y191)</f>
        <v>0</v>
      </c>
      <c r="AB191" t="s">
        <v>538</v>
      </c>
      <c r="AC191" t="s">
        <v>5701</v>
      </c>
      <c r="AH191" t="s">
        <v>5701</v>
      </c>
      <c r="AJ191" t="s">
        <v>5701</v>
      </c>
      <c r="AL191" t="s">
        <v>4496</v>
      </c>
    </row>
    <row r="192" spans="1:38" x14ac:dyDescent="0.25">
      <c r="A192" t="s">
        <v>538</v>
      </c>
      <c r="B192" t="s">
        <v>539</v>
      </c>
      <c r="C192" t="s">
        <v>5705</v>
      </c>
      <c r="D192" t="str">
        <f t="shared" si="15"/>
        <v>1F-266062</v>
      </c>
      <c r="M192" t="s">
        <v>3837</v>
      </c>
      <c r="N192">
        <f t="shared" si="16"/>
        <v>3</v>
      </c>
      <c r="O192">
        <f t="shared" si="17"/>
        <v>3</v>
      </c>
      <c r="Q192" t="s">
        <v>5706</v>
      </c>
      <c r="R192" t="str">
        <f t="shared" si="18"/>
        <v>1F</v>
      </c>
      <c r="S192" t="str">
        <f t="shared" si="19"/>
        <v>266062</v>
      </c>
      <c r="U192" t="s">
        <v>5707</v>
      </c>
      <c r="V192" t="s">
        <v>538</v>
      </c>
      <c r="W192" t="s">
        <v>5296</v>
      </c>
      <c r="X192" t="s">
        <v>5701</v>
      </c>
      <c r="Y192" t="str">
        <f t="shared" si="20"/>
        <v>TOTL CONSL IFRS CAD-266060</v>
      </c>
      <c r="Z192">
        <f>COUNTIF('16 reserve bal'!D:D,'16 reserve entries'!Y192)</f>
        <v>0</v>
      </c>
      <c r="AB192" t="s">
        <v>538</v>
      </c>
      <c r="AC192" t="s">
        <v>5705</v>
      </c>
      <c r="AH192" t="s">
        <v>5705</v>
      </c>
      <c r="AJ192" t="s">
        <v>5705</v>
      </c>
      <c r="AL192" t="s">
        <v>3308</v>
      </c>
    </row>
    <row r="193" spans="1:38" x14ac:dyDescent="0.25">
      <c r="A193" t="s">
        <v>538</v>
      </c>
      <c r="B193" t="s">
        <v>539</v>
      </c>
      <c r="C193" t="s">
        <v>4112</v>
      </c>
      <c r="D193" t="str">
        <f t="shared" si="15"/>
        <v>1F-300045</v>
      </c>
      <c r="M193" t="s">
        <v>5708</v>
      </c>
      <c r="N193">
        <f t="shared" si="16"/>
        <v>1</v>
      </c>
      <c r="O193">
        <f t="shared" si="17"/>
        <v>1</v>
      </c>
      <c r="Q193" t="s">
        <v>5709</v>
      </c>
      <c r="R193" t="str">
        <f t="shared" si="18"/>
        <v>1F</v>
      </c>
      <c r="S193" t="str">
        <f t="shared" si="19"/>
        <v>300045</v>
      </c>
      <c r="U193" t="s">
        <v>5710</v>
      </c>
      <c r="V193" t="s">
        <v>538</v>
      </c>
      <c r="W193" t="s">
        <v>5296</v>
      </c>
      <c r="X193" t="s">
        <v>5705</v>
      </c>
      <c r="Y193" t="str">
        <f t="shared" si="20"/>
        <v>TOTL CONSL IFRS CAD-266062</v>
      </c>
      <c r="Z193">
        <f>COUNTIF('16 reserve bal'!D:D,'16 reserve entries'!Y193)</f>
        <v>0</v>
      </c>
      <c r="AB193" t="s">
        <v>538</v>
      </c>
      <c r="AC193" t="s">
        <v>4112</v>
      </c>
      <c r="AH193" t="s">
        <v>4112</v>
      </c>
      <c r="AJ193" t="s">
        <v>4112</v>
      </c>
      <c r="AL193" t="s">
        <v>3314</v>
      </c>
    </row>
    <row r="194" spans="1:38" x14ac:dyDescent="0.25">
      <c r="A194" t="s">
        <v>538</v>
      </c>
      <c r="B194" t="s">
        <v>539</v>
      </c>
      <c r="C194" t="s">
        <v>4114</v>
      </c>
      <c r="D194" t="str">
        <f t="shared" si="15"/>
        <v>1F-300070</v>
      </c>
      <c r="M194" t="s">
        <v>3840</v>
      </c>
      <c r="N194">
        <f t="shared" si="16"/>
        <v>3</v>
      </c>
      <c r="O194">
        <f t="shared" si="17"/>
        <v>3</v>
      </c>
      <c r="Q194" t="s">
        <v>5711</v>
      </c>
      <c r="R194" t="str">
        <f t="shared" si="18"/>
        <v>1F</v>
      </c>
      <c r="S194" t="str">
        <f t="shared" si="19"/>
        <v>300070</v>
      </c>
      <c r="U194" t="s">
        <v>5712</v>
      </c>
      <c r="V194" t="s">
        <v>538</v>
      </c>
      <c r="W194" t="s">
        <v>5296</v>
      </c>
      <c r="X194" t="s">
        <v>4112</v>
      </c>
      <c r="Y194" t="str">
        <f t="shared" si="20"/>
        <v>TOTL CONSL IFRS CAD-300045</v>
      </c>
      <c r="Z194">
        <f>COUNTIF('16 reserve bal'!D:D,'16 reserve entries'!Y194)</f>
        <v>0</v>
      </c>
      <c r="AB194" t="s">
        <v>538</v>
      </c>
      <c r="AC194" t="s">
        <v>4114</v>
      </c>
      <c r="AH194" t="s">
        <v>4114</v>
      </c>
      <c r="AJ194" t="s">
        <v>4114</v>
      </c>
      <c r="AL194" t="s">
        <v>3320</v>
      </c>
    </row>
    <row r="195" spans="1:38" x14ac:dyDescent="0.25">
      <c r="A195" t="s">
        <v>538</v>
      </c>
      <c r="B195" t="s">
        <v>539</v>
      </c>
      <c r="C195" t="s">
        <v>4118</v>
      </c>
      <c r="D195" t="str">
        <f t="shared" si="15"/>
        <v>1F-300133</v>
      </c>
      <c r="M195" t="s">
        <v>3843</v>
      </c>
      <c r="N195">
        <f t="shared" si="16"/>
        <v>3</v>
      </c>
      <c r="O195">
        <f t="shared" si="17"/>
        <v>3</v>
      </c>
      <c r="Q195" t="s">
        <v>5713</v>
      </c>
      <c r="R195" t="str">
        <f t="shared" si="18"/>
        <v>1F</v>
      </c>
      <c r="S195" t="str">
        <f t="shared" si="19"/>
        <v>300133</v>
      </c>
      <c r="U195" t="s">
        <v>5714</v>
      </c>
      <c r="V195" t="s">
        <v>538</v>
      </c>
      <c r="W195" t="s">
        <v>5296</v>
      </c>
      <c r="X195" t="s">
        <v>4114</v>
      </c>
      <c r="Y195" t="str">
        <f t="shared" si="20"/>
        <v>TOTL CONSL IFRS CAD-300070</v>
      </c>
      <c r="Z195">
        <f>COUNTIF('16 reserve bal'!D:D,'16 reserve entries'!Y195)</f>
        <v>0</v>
      </c>
      <c r="AB195" t="s">
        <v>538</v>
      </c>
      <c r="AC195" t="s">
        <v>4118</v>
      </c>
      <c r="AH195" t="s">
        <v>4118</v>
      </c>
      <c r="AJ195" t="s">
        <v>4118</v>
      </c>
      <c r="AL195" t="s">
        <v>3541</v>
      </c>
    </row>
    <row r="196" spans="1:38" x14ac:dyDescent="0.25">
      <c r="A196" t="s">
        <v>538</v>
      </c>
      <c r="B196" t="s">
        <v>539</v>
      </c>
      <c r="C196" t="s">
        <v>4122</v>
      </c>
      <c r="D196" t="str">
        <f t="shared" si="15"/>
        <v>1F-300320</v>
      </c>
      <c r="M196" t="s">
        <v>3846</v>
      </c>
      <c r="N196">
        <f t="shared" si="16"/>
        <v>3</v>
      </c>
      <c r="O196">
        <f t="shared" si="17"/>
        <v>3</v>
      </c>
      <c r="Q196" t="s">
        <v>5715</v>
      </c>
      <c r="R196" t="str">
        <f t="shared" si="18"/>
        <v>1F</v>
      </c>
      <c r="S196" t="str">
        <f t="shared" si="19"/>
        <v>300320</v>
      </c>
      <c r="U196" t="s">
        <v>5716</v>
      </c>
      <c r="V196" t="s">
        <v>538</v>
      </c>
      <c r="W196" t="s">
        <v>5296</v>
      </c>
      <c r="X196" t="s">
        <v>4118</v>
      </c>
      <c r="Y196" t="str">
        <f t="shared" si="20"/>
        <v>TOTL CONSL IFRS CAD-300133</v>
      </c>
      <c r="Z196">
        <f>COUNTIF('16 reserve bal'!D:D,'16 reserve entries'!Y196)</f>
        <v>0</v>
      </c>
      <c r="AB196" t="s">
        <v>538</v>
      </c>
      <c r="AC196" t="s">
        <v>4122</v>
      </c>
      <c r="AH196" t="s">
        <v>4122</v>
      </c>
      <c r="AJ196" t="s">
        <v>4122</v>
      </c>
      <c r="AL196" t="s">
        <v>3549</v>
      </c>
    </row>
    <row r="197" spans="1:38" x14ac:dyDescent="0.25">
      <c r="A197" t="s">
        <v>538</v>
      </c>
      <c r="B197" t="s">
        <v>539</v>
      </c>
      <c r="C197" t="s">
        <v>4124</v>
      </c>
      <c r="D197" t="str">
        <f t="shared" ref="D197:D260" si="21">B197&amp;"-"&amp;C197</f>
        <v>1F-300330</v>
      </c>
      <c r="M197" t="s">
        <v>3849</v>
      </c>
      <c r="N197">
        <f t="shared" ref="N197:N260" si="22">COUNTIF(C:C,M197)</f>
        <v>3</v>
      </c>
      <c r="O197">
        <f t="shared" ref="O197:O260" si="23">COUNTIF(S:S,M197)</f>
        <v>3</v>
      </c>
      <c r="Q197" t="s">
        <v>5717</v>
      </c>
      <c r="R197" t="str">
        <f t="shared" ref="R197:R260" si="24">LEFT(Q197,2)</f>
        <v>1F</v>
      </c>
      <c r="S197" t="str">
        <f t="shared" ref="S197:S260" si="25">RIGHT(Q197,6)</f>
        <v>300330</v>
      </c>
      <c r="U197" t="s">
        <v>5718</v>
      </c>
      <c r="V197" t="s">
        <v>538</v>
      </c>
      <c r="W197" t="s">
        <v>5296</v>
      </c>
      <c r="X197" t="s">
        <v>4122</v>
      </c>
      <c r="Y197" t="str">
        <f t="shared" ref="Y197:Y260" si="26">W197&amp;"-"&amp;X197</f>
        <v>TOTL CONSL IFRS CAD-300320</v>
      </c>
      <c r="Z197">
        <f>COUNTIF('16 reserve bal'!D:D,'16 reserve entries'!Y197)</f>
        <v>0</v>
      </c>
      <c r="AB197" t="s">
        <v>538</v>
      </c>
      <c r="AC197" t="s">
        <v>4124</v>
      </c>
      <c r="AH197" t="s">
        <v>4124</v>
      </c>
      <c r="AJ197" t="s">
        <v>4124</v>
      </c>
      <c r="AL197" t="s">
        <v>3568</v>
      </c>
    </row>
    <row r="198" spans="1:38" x14ac:dyDescent="0.25">
      <c r="A198" t="s">
        <v>538</v>
      </c>
      <c r="B198" t="s">
        <v>539</v>
      </c>
      <c r="C198" t="s">
        <v>4126</v>
      </c>
      <c r="D198" t="str">
        <f t="shared" si="21"/>
        <v>1F-300340</v>
      </c>
      <c r="M198" t="s">
        <v>3852</v>
      </c>
      <c r="N198">
        <f t="shared" si="22"/>
        <v>3</v>
      </c>
      <c r="O198">
        <f t="shared" si="23"/>
        <v>3</v>
      </c>
      <c r="Q198" t="s">
        <v>5719</v>
      </c>
      <c r="R198" t="str">
        <f t="shared" si="24"/>
        <v>1F</v>
      </c>
      <c r="S198" t="str">
        <f t="shared" si="25"/>
        <v>300340</v>
      </c>
      <c r="U198" t="s">
        <v>5720</v>
      </c>
      <c r="V198" t="s">
        <v>538</v>
      </c>
      <c r="W198" t="s">
        <v>5296</v>
      </c>
      <c r="X198" t="s">
        <v>4124</v>
      </c>
      <c r="Y198" t="str">
        <f t="shared" si="26"/>
        <v>TOTL CONSL IFRS CAD-300330</v>
      </c>
      <c r="Z198">
        <f>COUNTIF('16 reserve bal'!D:D,'16 reserve entries'!Y198)</f>
        <v>0</v>
      </c>
      <c r="AB198" t="s">
        <v>538</v>
      </c>
      <c r="AC198" t="s">
        <v>4126</v>
      </c>
      <c r="AH198" t="s">
        <v>4126</v>
      </c>
      <c r="AJ198" t="s">
        <v>4126</v>
      </c>
      <c r="AL198" t="s">
        <v>4037</v>
      </c>
    </row>
    <row r="199" spans="1:38" x14ac:dyDescent="0.25">
      <c r="A199" t="s">
        <v>538</v>
      </c>
      <c r="B199" t="s">
        <v>539</v>
      </c>
      <c r="C199" t="s">
        <v>4128</v>
      </c>
      <c r="D199" t="str">
        <f t="shared" si="21"/>
        <v>1F-300350</v>
      </c>
      <c r="M199" t="s">
        <v>3855</v>
      </c>
      <c r="N199">
        <f t="shared" si="22"/>
        <v>3</v>
      </c>
      <c r="O199">
        <f t="shared" si="23"/>
        <v>3</v>
      </c>
      <c r="Q199" t="s">
        <v>5721</v>
      </c>
      <c r="R199" t="str">
        <f t="shared" si="24"/>
        <v>1F</v>
      </c>
      <c r="S199" t="str">
        <f t="shared" si="25"/>
        <v>300350</v>
      </c>
      <c r="U199" t="s">
        <v>5722</v>
      </c>
      <c r="V199" t="s">
        <v>538</v>
      </c>
      <c r="W199" t="s">
        <v>5296</v>
      </c>
      <c r="X199" t="s">
        <v>4126</v>
      </c>
      <c r="Y199" t="str">
        <f t="shared" si="26"/>
        <v>TOTL CONSL IFRS CAD-300340</v>
      </c>
      <c r="Z199">
        <f>COUNTIF('16 reserve bal'!D:D,'16 reserve entries'!Y199)</f>
        <v>0</v>
      </c>
      <c r="AB199" t="s">
        <v>538</v>
      </c>
      <c r="AC199" t="s">
        <v>4128</v>
      </c>
      <c r="AH199" t="s">
        <v>4128</v>
      </c>
      <c r="AJ199" t="s">
        <v>4128</v>
      </c>
      <c r="AL199" t="s">
        <v>4040</v>
      </c>
    </row>
    <row r="200" spans="1:38" x14ac:dyDescent="0.25">
      <c r="A200" t="s">
        <v>538</v>
      </c>
      <c r="B200" t="s">
        <v>539</v>
      </c>
      <c r="C200" t="s">
        <v>4130</v>
      </c>
      <c r="D200" t="str">
        <f t="shared" si="21"/>
        <v>1F-300371</v>
      </c>
      <c r="M200" t="s">
        <v>5723</v>
      </c>
      <c r="N200">
        <f t="shared" si="22"/>
        <v>1</v>
      </c>
      <c r="O200">
        <f t="shared" si="23"/>
        <v>1</v>
      </c>
      <c r="Q200" t="s">
        <v>5724</v>
      </c>
      <c r="R200" t="str">
        <f t="shared" si="24"/>
        <v>1F</v>
      </c>
      <c r="S200" t="str">
        <f t="shared" si="25"/>
        <v>300371</v>
      </c>
      <c r="U200" t="s">
        <v>5725</v>
      </c>
      <c r="V200" t="s">
        <v>538</v>
      </c>
      <c r="W200" t="s">
        <v>5296</v>
      </c>
      <c r="X200" t="s">
        <v>4128</v>
      </c>
      <c r="Y200" t="str">
        <f t="shared" si="26"/>
        <v>TOTL CONSL IFRS CAD-300350</v>
      </c>
      <c r="Z200">
        <f>COUNTIF('16 reserve bal'!D:D,'16 reserve entries'!Y200)</f>
        <v>0</v>
      </c>
      <c r="AB200" t="s">
        <v>538</v>
      </c>
      <c r="AC200" t="s">
        <v>4130</v>
      </c>
      <c r="AH200" t="s">
        <v>4130</v>
      </c>
      <c r="AJ200" t="s">
        <v>4130</v>
      </c>
      <c r="AL200" t="s">
        <v>4070</v>
      </c>
    </row>
    <row r="201" spans="1:38" x14ac:dyDescent="0.25">
      <c r="A201" t="s">
        <v>538</v>
      </c>
      <c r="B201" t="s">
        <v>539</v>
      </c>
      <c r="C201" t="s">
        <v>4132</v>
      </c>
      <c r="D201" t="str">
        <f t="shared" si="21"/>
        <v>1F-300382</v>
      </c>
      <c r="M201" t="s">
        <v>3858</v>
      </c>
      <c r="N201">
        <f t="shared" si="22"/>
        <v>3</v>
      </c>
      <c r="O201">
        <f t="shared" si="23"/>
        <v>3</v>
      </c>
      <c r="Q201" t="s">
        <v>5726</v>
      </c>
      <c r="R201" t="str">
        <f t="shared" si="24"/>
        <v>1F</v>
      </c>
      <c r="S201" t="str">
        <f t="shared" si="25"/>
        <v>300382</v>
      </c>
      <c r="U201" t="s">
        <v>5727</v>
      </c>
      <c r="V201" t="s">
        <v>538</v>
      </c>
      <c r="W201" t="s">
        <v>5296</v>
      </c>
      <c r="X201" t="s">
        <v>4130</v>
      </c>
      <c r="Y201" t="str">
        <f t="shared" si="26"/>
        <v>TOTL CONSL IFRS CAD-300371</v>
      </c>
      <c r="Z201">
        <f>COUNTIF('16 reserve bal'!D:D,'16 reserve entries'!Y201)</f>
        <v>0</v>
      </c>
      <c r="AB201" t="s">
        <v>538</v>
      </c>
      <c r="AC201" t="s">
        <v>4132</v>
      </c>
      <c r="AH201" t="s">
        <v>4132</v>
      </c>
      <c r="AJ201" t="s">
        <v>4132</v>
      </c>
      <c r="AL201" t="s">
        <v>3486</v>
      </c>
    </row>
    <row r="202" spans="1:38" x14ac:dyDescent="0.25">
      <c r="A202" t="s">
        <v>538</v>
      </c>
      <c r="B202" t="s">
        <v>539</v>
      </c>
      <c r="C202" t="s">
        <v>4136</v>
      </c>
      <c r="D202" t="str">
        <f t="shared" si="21"/>
        <v>1F-300533</v>
      </c>
      <c r="M202" t="s">
        <v>3861</v>
      </c>
      <c r="N202">
        <f t="shared" si="22"/>
        <v>3</v>
      </c>
      <c r="O202">
        <f t="shared" si="23"/>
        <v>3</v>
      </c>
      <c r="Q202" t="s">
        <v>5728</v>
      </c>
      <c r="R202" t="str">
        <f t="shared" si="24"/>
        <v>1F</v>
      </c>
      <c r="S202" t="str">
        <f t="shared" si="25"/>
        <v>300533</v>
      </c>
      <c r="U202" t="s">
        <v>5729</v>
      </c>
      <c r="V202" t="s">
        <v>538</v>
      </c>
      <c r="W202" t="s">
        <v>5296</v>
      </c>
      <c r="X202" t="s">
        <v>4132</v>
      </c>
      <c r="Y202" t="str">
        <f t="shared" si="26"/>
        <v>TOTL CONSL IFRS CAD-300382</v>
      </c>
      <c r="Z202">
        <f>COUNTIF('16 reserve bal'!D:D,'16 reserve entries'!Y202)</f>
        <v>0</v>
      </c>
      <c r="AB202" t="s">
        <v>538</v>
      </c>
      <c r="AC202" t="s">
        <v>4136</v>
      </c>
      <c r="AH202" t="s">
        <v>4136</v>
      </c>
      <c r="AJ202" t="s">
        <v>4136</v>
      </c>
      <c r="AL202" t="s">
        <v>3492</v>
      </c>
    </row>
    <row r="203" spans="1:38" x14ac:dyDescent="0.25">
      <c r="A203" t="s">
        <v>538</v>
      </c>
      <c r="B203" t="s">
        <v>539</v>
      </c>
      <c r="C203" t="s">
        <v>4139</v>
      </c>
      <c r="D203" t="str">
        <f t="shared" si="21"/>
        <v>1F-300570</v>
      </c>
      <c r="M203" t="s">
        <v>3864</v>
      </c>
      <c r="N203">
        <f t="shared" si="22"/>
        <v>3</v>
      </c>
      <c r="O203">
        <f t="shared" si="23"/>
        <v>3</v>
      </c>
      <c r="Q203" t="s">
        <v>5730</v>
      </c>
      <c r="R203" t="str">
        <f t="shared" si="24"/>
        <v>1F</v>
      </c>
      <c r="S203" t="str">
        <f t="shared" si="25"/>
        <v>300570</v>
      </c>
      <c r="U203" t="s">
        <v>5731</v>
      </c>
      <c r="V203" t="s">
        <v>538</v>
      </c>
      <c r="W203" t="s">
        <v>5296</v>
      </c>
      <c r="X203" t="s">
        <v>4136</v>
      </c>
      <c r="Y203" t="str">
        <f t="shared" si="26"/>
        <v>TOTL CONSL IFRS CAD-300533</v>
      </c>
      <c r="Z203">
        <f>COUNTIF('16 reserve bal'!D:D,'16 reserve entries'!Y203)</f>
        <v>0</v>
      </c>
      <c r="AB203" t="s">
        <v>538</v>
      </c>
      <c r="AC203" t="s">
        <v>4139</v>
      </c>
      <c r="AH203" t="s">
        <v>4139</v>
      </c>
      <c r="AJ203" t="s">
        <v>4139</v>
      </c>
      <c r="AL203" t="s">
        <v>3504</v>
      </c>
    </row>
    <row r="204" spans="1:38" x14ac:dyDescent="0.25">
      <c r="A204" t="s">
        <v>538</v>
      </c>
      <c r="B204" t="s">
        <v>539</v>
      </c>
      <c r="C204" t="s">
        <v>4141</v>
      </c>
      <c r="D204" t="str">
        <f t="shared" si="21"/>
        <v>1F-300571</v>
      </c>
      <c r="M204" t="s">
        <v>3867</v>
      </c>
      <c r="N204">
        <f t="shared" si="22"/>
        <v>3</v>
      </c>
      <c r="O204">
        <f t="shared" si="23"/>
        <v>3</v>
      </c>
      <c r="Q204" t="s">
        <v>5732</v>
      </c>
      <c r="R204" t="str">
        <f t="shared" si="24"/>
        <v>1F</v>
      </c>
      <c r="S204" t="str">
        <f t="shared" si="25"/>
        <v>300571</v>
      </c>
      <c r="U204" t="s">
        <v>5733</v>
      </c>
      <c r="V204" t="s">
        <v>538</v>
      </c>
      <c r="W204" t="s">
        <v>5296</v>
      </c>
      <c r="X204" t="s">
        <v>4139</v>
      </c>
      <c r="Y204" t="str">
        <f t="shared" si="26"/>
        <v>TOTL CONSL IFRS CAD-300570</v>
      </c>
      <c r="Z204">
        <f>COUNTIF('16 reserve bal'!D:D,'16 reserve entries'!Y204)</f>
        <v>0</v>
      </c>
      <c r="AB204" t="s">
        <v>538</v>
      </c>
      <c r="AC204" t="s">
        <v>4141</v>
      </c>
      <c r="AH204" t="s">
        <v>4141</v>
      </c>
      <c r="AJ204" t="s">
        <v>4141</v>
      </c>
      <c r="AL204" t="s">
        <v>3507</v>
      </c>
    </row>
    <row r="205" spans="1:38" x14ac:dyDescent="0.25">
      <c r="A205" t="s">
        <v>538</v>
      </c>
      <c r="B205" t="s">
        <v>539</v>
      </c>
      <c r="C205" t="s">
        <v>4150</v>
      </c>
      <c r="D205" t="str">
        <f t="shared" si="21"/>
        <v>1F-300602</v>
      </c>
      <c r="M205" t="s">
        <v>3870</v>
      </c>
      <c r="N205">
        <f t="shared" si="22"/>
        <v>3</v>
      </c>
      <c r="O205">
        <f t="shared" si="23"/>
        <v>3</v>
      </c>
      <c r="Q205" t="s">
        <v>5734</v>
      </c>
      <c r="R205" t="str">
        <f t="shared" si="24"/>
        <v>1F</v>
      </c>
      <c r="S205" t="str">
        <f t="shared" si="25"/>
        <v>300602</v>
      </c>
      <c r="U205" t="s">
        <v>5735</v>
      </c>
      <c r="V205" t="s">
        <v>538</v>
      </c>
      <c r="W205" t="s">
        <v>5296</v>
      </c>
      <c r="X205" t="s">
        <v>4141</v>
      </c>
      <c r="Y205" t="str">
        <f t="shared" si="26"/>
        <v>TOTL CONSL IFRS CAD-300571</v>
      </c>
      <c r="Z205">
        <f>COUNTIF('16 reserve bal'!D:D,'16 reserve entries'!Y205)</f>
        <v>0</v>
      </c>
      <c r="AB205" t="s">
        <v>538</v>
      </c>
      <c r="AC205" t="s">
        <v>4150</v>
      </c>
      <c r="AH205" t="s">
        <v>4150</v>
      </c>
      <c r="AJ205" t="s">
        <v>4150</v>
      </c>
      <c r="AL205" t="s">
        <v>3524</v>
      </c>
    </row>
    <row r="206" spans="1:38" x14ac:dyDescent="0.25">
      <c r="A206" t="s">
        <v>538</v>
      </c>
      <c r="B206" t="s">
        <v>539</v>
      </c>
      <c r="C206" t="s">
        <v>4153</v>
      </c>
      <c r="D206" t="str">
        <f t="shared" si="21"/>
        <v>1F-300604</v>
      </c>
      <c r="M206" t="s">
        <v>3873</v>
      </c>
      <c r="N206">
        <f t="shared" si="22"/>
        <v>3</v>
      </c>
      <c r="O206">
        <f t="shared" si="23"/>
        <v>3</v>
      </c>
      <c r="Q206" t="s">
        <v>5736</v>
      </c>
      <c r="R206" t="str">
        <f t="shared" si="24"/>
        <v>1F</v>
      </c>
      <c r="S206" t="str">
        <f t="shared" si="25"/>
        <v>300604</v>
      </c>
      <c r="U206" t="s">
        <v>5737</v>
      </c>
      <c r="V206" t="s">
        <v>538</v>
      </c>
      <c r="W206" t="s">
        <v>5296</v>
      </c>
      <c r="X206" t="s">
        <v>4150</v>
      </c>
      <c r="Y206" t="str">
        <f t="shared" si="26"/>
        <v>TOTL CONSL IFRS CAD-300602</v>
      </c>
      <c r="Z206">
        <f>COUNTIF('16 reserve bal'!D:D,'16 reserve entries'!Y206)</f>
        <v>0</v>
      </c>
      <c r="AB206" t="s">
        <v>538</v>
      </c>
      <c r="AC206" t="s">
        <v>4153</v>
      </c>
      <c r="AH206" t="s">
        <v>4153</v>
      </c>
      <c r="AJ206" t="s">
        <v>4153</v>
      </c>
      <c r="AL206" t="s">
        <v>3532</v>
      </c>
    </row>
    <row r="207" spans="1:38" x14ac:dyDescent="0.25">
      <c r="A207" t="s">
        <v>538</v>
      </c>
      <c r="B207" t="s">
        <v>539</v>
      </c>
      <c r="C207" t="s">
        <v>4156</v>
      </c>
      <c r="D207" t="str">
        <f t="shared" si="21"/>
        <v>1F-300607</v>
      </c>
      <c r="M207" t="s">
        <v>3875</v>
      </c>
      <c r="N207">
        <f t="shared" si="22"/>
        <v>3</v>
      </c>
      <c r="O207">
        <f t="shared" si="23"/>
        <v>3</v>
      </c>
      <c r="Q207" t="s">
        <v>5738</v>
      </c>
      <c r="R207" t="str">
        <f t="shared" si="24"/>
        <v>1F</v>
      </c>
      <c r="S207" t="str">
        <f t="shared" si="25"/>
        <v>300607</v>
      </c>
      <c r="U207" t="s">
        <v>5739</v>
      </c>
      <c r="V207" t="s">
        <v>538</v>
      </c>
      <c r="W207" t="s">
        <v>5296</v>
      </c>
      <c r="X207" t="s">
        <v>4153</v>
      </c>
      <c r="Y207" t="str">
        <f t="shared" si="26"/>
        <v>TOTL CONSL IFRS CAD-300604</v>
      </c>
      <c r="Z207">
        <f>COUNTIF('16 reserve bal'!D:D,'16 reserve entries'!Y207)</f>
        <v>0</v>
      </c>
      <c r="AB207" t="s">
        <v>538</v>
      </c>
      <c r="AC207" t="s">
        <v>4156</v>
      </c>
      <c r="AH207" t="s">
        <v>4156</v>
      </c>
      <c r="AJ207" t="s">
        <v>4156</v>
      </c>
      <c r="AL207" t="s">
        <v>3535</v>
      </c>
    </row>
    <row r="208" spans="1:38" x14ac:dyDescent="0.25">
      <c r="A208" t="s">
        <v>538</v>
      </c>
      <c r="B208" t="s">
        <v>539</v>
      </c>
      <c r="C208" t="s">
        <v>4159</v>
      </c>
      <c r="D208" t="str">
        <f t="shared" si="21"/>
        <v>1F-300621</v>
      </c>
      <c r="M208" t="s">
        <v>3877</v>
      </c>
      <c r="N208">
        <f t="shared" si="22"/>
        <v>2</v>
      </c>
      <c r="O208">
        <f t="shared" si="23"/>
        <v>2</v>
      </c>
      <c r="Q208" t="s">
        <v>5740</v>
      </c>
      <c r="R208" t="str">
        <f t="shared" si="24"/>
        <v>1F</v>
      </c>
      <c r="S208" t="str">
        <f t="shared" si="25"/>
        <v>300621</v>
      </c>
      <c r="U208" t="s">
        <v>5741</v>
      </c>
      <c r="V208" t="s">
        <v>538</v>
      </c>
      <c r="W208" t="s">
        <v>5296</v>
      </c>
      <c r="X208" t="s">
        <v>4156</v>
      </c>
      <c r="Y208" t="str">
        <f t="shared" si="26"/>
        <v>TOTL CONSL IFRS CAD-300607</v>
      </c>
      <c r="Z208">
        <f>COUNTIF('16 reserve bal'!D:D,'16 reserve entries'!Y208)</f>
        <v>0</v>
      </c>
      <c r="AB208" t="s">
        <v>538</v>
      </c>
      <c r="AC208" t="s">
        <v>4159</v>
      </c>
      <c r="AH208" t="s">
        <v>4159</v>
      </c>
      <c r="AJ208" t="s">
        <v>4159</v>
      </c>
      <c r="AL208" t="s">
        <v>3538</v>
      </c>
    </row>
    <row r="209" spans="1:38" x14ac:dyDescent="0.25">
      <c r="A209" t="s">
        <v>538</v>
      </c>
      <c r="B209" t="s">
        <v>539</v>
      </c>
      <c r="C209" t="s">
        <v>4162</v>
      </c>
      <c r="D209" t="str">
        <f t="shared" si="21"/>
        <v>1F-300622</v>
      </c>
      <c r="M209" t="s">
        <v>3880</v>
      </c>
      <c r="N209">
        <f t="shared" si="22"/>
        <v>3</v>
      </c>
      <c r="O209">
        <f t="shared" si="23"/>
        <v>3</v>
      </c>
      <c r="Q209" t="s">
        <v>5742</v>
      </c>
      <c r="R209" t="str">
        <f t="shared" si="24"/>
        <v>1F</v>
      </c>
      <c r="S209" t="str">
        <f t="shared" si="25"/>
        <v>300622</v>
      </c>
      <c r="U209" t="s">
        <v>5743</v>
      </c>
      <c r="V209" t="s">
        <v>538</v>
      </c>
      <c r="W209" t="s">
        <v>5296</v>
      </c>
      <c r="X209" t="s">
        <v>4159</v>
      </c>
      <c r="Y209" t="str">
        <f t="shared" si="26"/>
        <v>TOTL CONSL IFRS CAD-300621</v>
      </c>
      <c r="Z209">
        <f>COUNTIF('16 reserve bal'!D:D,'16 reserve entries'!Y209)</f>
        <v>0</v>
      </c>
      <c r="AB209" t="s">
        <v>538</v>
      </c>
      <c r="AC209" t="s">
        <v>4162</v>
      </c>
      <c r="AH209" t="s">
        <v>4162</v>
      </c>
      <c r="AJ209" t="s">
        <v>4162</v>
      </c>
      <c r="AL209" t="s">
        <v>3543</v>
      </c>
    </row>
    <row r="210" spans="1:38" x14ac:dyDescent="0.25">
      <c r="A210" t="s">
        <v>538</v>
      </c>
      <c r="B210" t="s">
        <v>539</v>
      </c>
      <c r="C210" t="s">
        <v>4165</v>
      </c>
      <c r="D210" t="str">
        <f t="shared" si="21"/>
        <v>1F-300661</v>
      </c>
      <c r="M210" t="s">
        <v>3882</v>
      </c>
      <c r="N210">
        <f t="shared" si="22"/>
        <v>3</v>
      </c>
      <c r="O210">
        <f t="shared" si="23"/>
        <v>3</v>
      </c>
      <c r="Q210" t="s">
        <v>5744</v>
      </c>
      <c r="R210" t="str">
        <f t="shared" si="24"/>
        <v>1F</v>
      </c>
      <c r="S210" t="str">
        <f t="shared" si="25"/>
        <v>300661</v>
      </c>
      <c r="U210" t="s">
        <v>5745</v>
      </c>
      <c r="V210" t="s">
        <v>538</v>
      </c>
      <c r="W210" t="s">
        <v>5296</v>
      </c>
      <c r="X210" t="s">
        <v>4162</v>
      </c>
      <c r="Y210" t="str">
        <f t="shared" si="26"/>
        <v>TOTL CONSL IFRS CAD-300622</v>
      </c>
      <c r="Z210">
        <f>COUNTIF('16 reserve bal'!D:D,'16 reserve entries'!Y210)</f>
        <v>0</v>
      </c>
      <c r="AB210" t="s">
        <v>538</v>
      </c>
      <c r="AC210" t="s">
        <v>4165</v>
      </c>
      <c r="AH210" t="s">
        <v>4165</v>
      </c>
      <c r="AJ210" t="s">
        <v>4165</v>
      </c>
      <c r="AL210" t="s">
        <v>4068</v>
      </c>
    </row>
    <row r="211" spans="1:38" x14ac:dyDescent="0.25">
      <c r="A211" t="s">
        <v>538</v>
      </c>
      <c r="B211" t="s">
        <v>539</v>
      </c>
      <c r="C211" t="s">
        <v>4167</v>
      </c>
      <c r="D211" t="str">
        <f t="shared" si="21"/>
        <v>1F-300668</v>
      </c>
      <c r="M211" t="s">
        <v>3884</v>
      </c>
      <c r="N211">
        <f t="shared" si="22"/>
        <v>2</v>
      </c>
      <c r="O211">
        <f t="shared" si="23"/>
        <v>2</v>
      </c>
      <c r="Q211" t="s">
        <v>5746</v>
      </c>
      <c r="R211" t="str">
        <f t="shared" si="24"/>
        <v>1F</v>
      </c>
      <c r="S211" t="str">
        <f t="shared" si="25"/>
        <v>300668</v>
      </c>
      <c r="U211" t="s">
        <v>5747</v>
      </c>
      <c r="V211" t="s">
        <v>538</v>
      </c>
      <c r="W211" t="s">
        <v>5296</v>
      </c>
      <c r="X211" t="s">
        <v>4165</v>
      </c>
      <c r="Y211" t="str">
        <f t="shared" si="26"/>
        <v>TOTL CONSL IFRS CAD-300661</v>
      </c>
      <c r="Z211">
        <f>COUNTIF('16 reserve bal'!D:D,'16 reserve entries'!Y211)</f>
        <v>0</v>
      </c>
      <c r="AB211" t="s">
        <v>538</v>
      </c>
      <c r="AC211" t="s">
        <v>4167</v>
      </c>
      <c r="AH211" t="s">
        <v>4167</v>
      </c>
      <c r="AJ211" t="s">
        <v>4167</v>
      </c>
      <c r="AL211" t="s">
        <v>4100</v>
      </c>
    </row>
    <row r="212" spans="1:38" x14ac:dyDescent="0.25">
      <c r="A212" t="s">
        <v>538</v>
      </c>
      <c r="B212" t="s">
        <v>539</v>
      </c>
      <c r="C212" t="s">
        <v>4169</v>
      </c>
      <c r="D212" t="str">
        <f t="shared" si="21"/>
        <v>1F-300670</v>
      </c>
      <c r="M212" t="s">
        <v>3887</v>
      </c>
      <c r="N212">
        <f t="shared" si="22"/>
        <v>2</v>
      </c>
      <c r="O212">
        <f t="shared" si="23"/>
        <v>2</v>
      </c>
      <c r="Q212" t="s">
        <v>5748</v>
      </c>
      <c r="R212" t="str">
        <f t="shared" si="24"/>
        <v>1F</v>
      </c>
      <c r="S212" t="str">
        <f t="shared" si="25"/>
        <v>300670</v>
      </c>
      <c r="U212" t="s">
        <v>5749</v>
      </c>
      <c r="V212" t="s">
        <v>538</v>
      </c>
      <c r="W212" t="s">
        <v>5296</v>
      </c>
      <c r="X212" t="s">
        <v>4167</v>
      </c>
      <c r="Y212" t="str">
        <f t="shared" si="26"/>
        <v>TOTL CONSL IFRS CAD-300668</v>
      </c>
      <c r="Z212">
        <f>COUNTIF('16 reserve bal'!D:D,'16 reserve entries'!Y212)</f>
        <v>0</v>
      </c>
      <c r="AB212" t="s">
        <v>538</v>
      </c>
      <c r="AC212" t="s">
        <v>4169</v>
      </c>
      <c r="AH212" t="s">
        <v>4169</v>
      </c>
      <c r="AJ212" t="s">
        <v>4169</v>
      </c>
      <c r="AL212" t="s">
        <v>3495</v>
      </c>
    </row>
    <row r="213" spans="1:38" x14ac:dyDescent="0.25">
      <c r="A213" t="s">
        <v>538</v>
      </c>
      <c r="B213" t="s">
        <v>539</v>
      </c>
      <c r="C213" t="s">
        <v>4173</v>
      </c>
      <c r="D213" t="str">
        <f t="shared" si="21"/>
        <v>1F-300675</v>
      </c>
      <c r="M213" t="s">
        <v>3890</v>
      </c>
      <c r="N213">
        <f t="shared" si="22"/>
        <v>2</v>
      </c>
      <c r="O213">
        <f t="shared" si="23"/>
        <v>2</v>
      </c>
      <c r="Q213" t="s">
        <v>5750</v>
      </c>
      <c r="R213" t="str">
        <f t="shared" si="24"/>
        <v>1F</v>
      </c>
      <c r="S213" t="str">
        <f t="shared" si="25"/>
        <v>300675</v>
      </c>
      <c r="U213" t="s">
        <v>5751</v>
      </c>
      <c r="V213" t="s">
        <v>538</v>
      </c>
      <c r="W213" t="s">
        <v>5296</v>
      </c>
      <c r="X213" t="s">
        <v>4169</v>
      </c>
      <c r="Y213" t="str">
        <f t="shared" si="26"/>
        <v>TOTL CONSL IFRS CAD-300670</v>
      </c>
      <c r="Z213">
        <f>COUNTIF('16 reserve bal'!D:D,'16 reserve entries'!Y213)</f>
        <v>0</v>
      </c>
      <c r="AB213" t="s">
        <v>538</v>
      </c>
      <c r="AC213" t="s">
        <v>4173</v>
      </c>
      <c r="AH213" t="s">
        <v>4173</v>
      </c>
      <c r="AJ213" t="s">
        <v>4173</v>
      </c>
      <c r="AL213" t="s">
        <v>3377</v>
      </c>
    </row>
    <row r="214" spans="1:38" x14ac:dyDescent="0.25">
      <c r="A214" t="s">
        <v>538</v>
      </c>
      <c r="B214" t="s">
        <v>539</v>
      </c>
      <c r="C214" t="s">
        <v>4181</v>
      </c>
      <c r="D214" t="str">
        <f t="shared" si="21"/>
        <v>1F-302816</v>
      </c>
      <c r="M214" t="s">
        <v>3892</v>
      </c>
      <c r="N214">
        <f t="shared" si="22"/>
        <v>2</v>
      </c>
      <c r="O214">
        <f t="shared" si="23"/>
        <v>2</v>
      </c>
      <c r="Q214" t="s">
        <v>5752</v>
      </c>
      <c r="R214" t="str">
        <f t="shared" si="24"/>
        <v>1F</v>
      </c>
      <c r="S214" t="str">
        <f t="shared" si="25"/>
        <v>302816</v>
      </c>
      <c r="U214" t="s">
        <v>5753</v>
      </c>
      <c r="V214" t="s">
        <v>538</v>
      </c>
      <c r="W214" t="s">
        <v>5296</v>
      </c>
      <c r="X214" t="s">
        <v>4173</v>
      </c>
      <c r="Y214" t="str">
        <f t="shared" si="26"/>
        <v>TOTL CONSL IFRS CAD-300675</v>
      </c>
      <c r="Z214">
        <f>COUNTIF('16 reserve bal'!D:D,'16 reserve entries'!Y214)</f>
        <v>0</v>
      </c>
      <c r="AB214" t="s">
        <v>538</v>
      </c>
      <c r="AC214" t="s">
        <v>4181</v>
      </c>
      <c r="AH214" t="s">
        <v>4181</v>
      </c>
      <c r="AJ214" t="s">
        <v>4181</v>
      </c>
      <c r="AL214" t="s">
        <v>3397</v>
      </c>
    </row>
    <row r="215" spans="1:38" x14ac:dyDescent="0.25">
      <c r="A215" t="s">
        <v>538</v>
      </c>
      <c r="B215" t="s">
        <v>539</v>
      </c>
      <c r="C215" t="s">
        <v>4183</v>
      </c>
      <c r="D215" t="str">
        <f t="shared" si="21"/>
        <v>1F-302821</v>
      </c>
      <c r="M215" t="s">
        <v>3895</v>
      </c>
      <c r="N215">
        <f t="shared" si="22"/>
        <v>2</v>
      </c>
      <c r="O215">
        <f t="shared" si="23"/>
        <v>2</v>
      </c>
      <c r="Q215" t="s">
        <v>5754</v>
      </c>
      <c r="R215" t="str">
        <f t="shared" si="24"/>
        <v>1F</v>
      </c>
      <c r="S215" t="str">
        <f t="shared" si="25"/>
        <v>302821</v>
      </c>
      <c r="U215" t="s">
        <v>5755</v>
      </c>
      <c r="V215" t="s">
        <v>538</v>
      </c>
      <c r="W215" t="s">
        <v>5296</v>
      </c>
      <c r="X215" t="s">
        <v>4181</v>
      </c>
      <c r="Y215" t="str">
        <f t="shared" si="26"/>
        <v>TOTL CONSL IFRS CAD-302816</v>
      </c>
      <c r="Z215">
        <f>COUNTIF('16 reserve bal'!D:D,'16 reserve entries'!Y215)</f>
        <v>0</v>
      </c>
      <c r="AB215" t="s">
        <v>538</v>
      </c>
      <c r="AC215" t="s">
        <v>4183</v>
      </c>
      <c r="AH215" t="s">
        <v>4183</v>
      </c>
      <c r="AJ215" t="s">
        <v>4183</v>
      </c>
      <c r="AL215" t="s">
        <v>3403</v>
      </c>
    </row>
    <row r="216" spans="1:38" x14ac:dyDescent="0.25">
      <c r="A216" t="s">
        <v>538</v>
      </c>
      <c r="B216" t="s">
        <v>539</v>
      </c>
      <c r="C216" t="s">
        <v>4185</v>
      </c>
      <c r="D216" t="str">
        <f t="shared" si="21"/>
        <v>1F-366001</v>
      </c>
      <c r="M216" t="s">
        <v>3898</v>
      </c>
      <c r="N216">
        <f t="shared" si="22"/>
        <v>2</v>
      </c>
      <c r="O216">
        <f t="shared" si="23"/>
        <v>2</v>
      </c>
      <c r="Q216" t="s">
        <v>5756</v>
      </c>
      <c r="R216" t="str">
        <f t="shared" si="24"/>
        <v>1F</v>
      </c>
      <c r="S216" t="str">
        <f t="shared" si="25"/>
        <v>366001</v>
      </c>
      <c r="U216" t="s">
        <v>5757</v>
      </c>
      <c r="V216" t="s">
        <v>538</v>
      </c>
      <c r="W216" t="s">
        <v>5296</v>
      </c>
      <c r="X216" t="s">
        <v>4183</v>
      </c>
      <c r="Y216" t="str">
        <f t="shared" si="26"/>
        <v>TOTL CONSL IFRS CAD-302821</v>
      </c>
      <c r="Z216">
        <f>COUNTIF('16 reserve bal'!D:D,'16 reserve entries'!Y216)</f>
        <v>0</v>
      </c>
      <c r="AB216" t="s">
        <v>538</v>
      </c>
      <c r="AC216" t="s">
        <v>4185</v>
      </c>
      <c r="AH216" t="s">
        <v>4185</v>
      </c>
      <c r="AJ216" t="s">
        <v>4185</v>
      </c>
      <c r="AL216" t="s">
        <v>3944</v>
      </c>
    </row>
    <row r="217" spans="1:38" x14ac:dyDescent="0.25">
      <c r="A217" t="s">
        <v>538</v>
      </c>
      <c r="B217" t="s">
        <v>539</v>
      </c>
      <c r="C217" t="s">
        <v>4187</v>
      </c>
      <c r="D217" t="str">
        <f t="shared" si="21"/>
        <v>1F-366004</v>
      </c>
      <c r="M217" t="s">
        <v>3900</v>
      </c>
      <c r="N217">
        <f t="shared" si="22"/>
        <v>2</v>
      </c>
      <c r="O217">
        <f t="shared" si="23"/>
        <v>2</v>
      </c>
      <c r="Q217" t="s">
        <v>5758</v>
      </c>
      <c r="R217" t="str">
        <f t="shared" si="24"/>
        <v>1F</v>
      </c>
      <c r="S217" t="str">
        <f t="shared" si="25"/>
        <v>366004</v>
      </c>
      <c r="U217" t="s">
        <v>5759</v>
      </c>
      <c r="V217" t="s">
        <v>538</v>
      </c>
      <c r="W217" t="s">
        <v>5296</v>
      </c>
      <c r="X217" t="s">
        <v>4185</v>
      </c>
      <c r="Y217" t="str">
        <f t="shared" si="26"/>
        <v>TOTL CONSL IFRS CAD-366001</v>
      </c>
      <c r="Z217">
        <f>COUNTIF('16 reserve bal'!D:D,'16 reserve entries'!Y217)</f>
        <v>0</v>
      </c>
      <c r="AB217" t="s">
        <v>538</v>
      </c>
      <c r="AC217" t="s">
        <v>4187</v>
      </c>
      <c r="AH217" t="s">
        <v>4187</v>
      </c>
      <c r="AJ217" t="s">
        <v>4187</v>
      </c>
      <c r="AL217" t="s">
        <v>3383</v>
      </c>
    </row>
    <row r="218" spans="1:38" x14ac:dyDescent="0.25">
      <c r="A218" t="s">
        <v>538</v>
      </c>
      <c r="B218" t="s">
        <v>539</v>
      </c>
      <c r="C218" t="s">
        <v>4189</v>
      </c>
      <c r="D218" t="str">
        <f t="shared" si="21"/>
        <v>1F-366007</v>
      </c>
      <c r="M218" t="s">
        <v>3902</v>
      </c>
      <c r="N218">
        <f t="shared" si="22"/>
        <v>2</v>
      </c>
      <c r="O218">
        <f t="shared" si="23"/>
        <v>2</v>
      </c>
      <c r="Q218" t="s">
        <v>5760</v>
      </c>
      <c r="R218" t="str">
        <f t="shared" si="24"/>
        <v>1F</v>
      </c>
      <c r="S218" t="str">
        <f t="shared" si="25"/>
        <v>366007</v>
      </c>
      <c r="U218" t="s">
        <v>5761</v>
      </c>
      <c r="V218" t="s">
        <v>538</v>
      </c>
      <c r="W218" t="s">
        <v>5296</v>
      </c>
      <c r="X218" t="s">
        <v>4187</v>
      </c>
      <c r="Y218" t="str">
        <f t="shared" si="26"/>
        <v>TOTL CONSL IFRS CAD-366004</v>
      </c>
      <c r="Z218">
        <f>COUNTIF('16 reserve bal'!D:D,'16 reserve entries'!Y218)</f>
        <v>0</v>
      </c>
      <c r="AB218" t="s">
        <v>538</v>
      </c>
      <c r="AC218" t="s">
        <v>4189</v>
      </c>
      <c r="AH218" t="s">
        <v>4189</v>
      </c>
      <c r="AJ218" t="s">
        <v>4189</v>
      </c>
      <c r="AL218" t="s">
        <v>3551</v>
      </c>
    </row>
    <row r="219" spans="1:38" x14ac:dyDescent="0.25">
      <c r="A219" t="s">
        <v>538</v>
      </c>
      <c r="B219" t="s">
        <v>539</v>
      </c>
      <c r="C219" t="s">
        <v>4191</v>
      </c>
      <c r="D219" t="str">
        <f t="shared" si="21"/>
        <v>1F-366008</v>
      </c>
      <c r="M219" t="s">
        <v>3905</v>
      </c>
      <c r="N219">
        <f t="shared" si="22"/>
        <v>2</v>
      </c>
      <c r="O219">
        <f t="shared" si="23"/>
        <v>2</v>
      </c>
      <c r="Q219" t="s">
        <v>5762</v>
      </c>
      <c r="R219" t="str">
        <f t="shared" si="24"/>
        <v>1F</v>
      </c>
      <c r="S219" t="str">
        <f t="shared" si="25"/>
        <v>366008</v>
      </c>
      <c r="U219" t="s">
        <v>5763</v>
      </c>
      <c r="V219" t="s">
        <v>538</v>
      </c>
      <c r="W219" t="s">
        <v>5296</v>
      </c>
      <c r="X219" t="s">
        <v>4189</v>
      </c>
      <c r="Y219" t="str">
        <f t="shared" si="26"/>
        <v>TOTL CONSL IFRS CAD-366007</v>
      </c>
      <c r="Z219">
        <f>COUNTIF('16 reserve bal'!D:D,'16 reserve entries'!Y219)</f>
        <v>0</v>
      </c>
      <c r="AB219" t="s">
        <v>538</v>
      </c>
      <c r="AC219" t="s">
        <v>4191</v>
      </c>
      <c r="AH219" t="s">
        <v>4191</v>
      </c>
      <c r="AJ219" t="s">
        <v>4191</v>
      </c>
      <c r="AL219" t="s">
        <v>3968</v>
      </c>
    </row>
    <row r="220" spans="1:38" x14ac:dyDescent="0.25">
      <c r="A220" t="s">
        <v>538</v>
      </c>
      <c r="B220" t="s">
        <v>539</v>
      </c>
      <c r="C220" t="s">
        <v>4193</v>
      </c>
      <c r="D220" t="str">
        <f t="shared" si="21"/>
        <v>1F-366010</v>
      </c>
      <c r="M220" t="s">
        <v>3908</v>
      </c>
      <c r="N220">
        <f t="shared" si="22"/>
        <v>2</v>
      </c>
      <c r="O220">
        <f t="shared" si="23"/>
        <v>2</v>
      </c>
      <c r="Q220" t="s">
        <v>5764</v>
      </c>
      <c r="R220" t="str">
        <f t="shared" si="24"/>
        <v>1F</v>
      </c>
      <c r="S220" t="str">
        <f t="shared" si="25"/>
        <v>366010</v>
      </c>
      <c r="U220" t="s">
        <v>5765</v>
      </c>
      <c r="V220" t="s">
        <v>538</v>
      </c>
      <c r="W220" t="s">
        <v>5296</v>
      </c>
      <c r="X220" t="s">
        <v>4191</v>
      </c>
      <c r="Y220" t="str">
        <f t="shared" si="26"/>
        <v>TOTL CONSL IFRS CAD-366008</v>
      </c>
      <c r="Z220">
        <f>COUNTIF('16 reserve bal'!D:D,'16 reserve entries'!Y220)</f>
        <v>0</v>
      </c>
      <c r="AB220" t="s">
        <v>538</v>
      </c>
      <c r="AC220" t="s">
        <v>4193</v>
      </c>
      <c r="AH220" t="s">
        <v>4193</v>
      </c>
      <c r="AJ220" t="s">
        <v>4193</v>
      </c>
      <c r="AL220" t="s">
        <v>4056</v>
      </c>
    </row>
    <row r="221" spans="1:38" x14ac:dyDescent="0.25">
      <c r="A221" t="s">
        <v>538</v>
      </c>
      <c r="B221" t="s">
        <v>539</v>
      </c>
      <c r="C221" t="s">
        <v>4505</v>
      </c>
      <c r="D221" t="str">
        <f t="shared" si="21"/>
        <v>1F-500117</v>
      </c>
      <c r="M221" t="s">
        <v>3911</v>
      </c>
      <c r="N221">
        <f t="shared" si="22"/>
        <v>2</v>
      </c>
      <c r="O221">
        <f t="shared" si="23"/>
        <v>2</v>
      </c>
      <c r="Q221" t="s">
        <v>5766</v>
      </c>
      <c r="R221" t="str">
        <f t="shared" si="24"/>
        <v>1F</v>
      </c>
      <c r="S221" t="str">
        <f t="shared" si="25"/>
        <v>500117</v>
      </c>
      <c r="U221" t="s">
        <v>5767</v>
      </c>
      <c r="V221" t="s">
        <v>538</v>
      </c>
      <c r="W221" t="s">
        <v>5296</v>
      </c>
      <c r="X221" t="s">
        <v>4193</v>
      </c>
      <c r="Y221" t="str">
        <f t="shared" si="26"/>
        <v>TOTL CONSL IFRS CAD-366010</v>
      </c>
      <c r="Z221">
        <f>COUNTIF('16 reserve bal'!D:D,'16 reserve entries'!Y221)</f>
        <v>0</v>
      </c>
      <c r="AB221" t="s">
        <v>538</v>
      </c>
      <c r="AC221" t="s">
        <v>4505</v>
      </c>
      <c r="AH221" t="s">
        <v>4505</v>
      </c>
      <c r="AJ221" t="s">
        <v>4505</v>
      </c>
      <c r="AL221" t="s">
        <v>3266</v>
      </c>
    </row>
    <row r="222" spans="1:38" x14ac:dyDescent="0.25">
      <c r="A222" t="s">
        <v>538</v>
      </c>
      <c r="B222" t="s">
        <v>539</v>
      </c>
      <c r="C222" t="s">
        <v>4508</v>
      </c>
      <c r="D222" t="str">
        <f t="shared" si="21"/>
        <v>1F-500151</v>
      </c>
      <c r="M222" t="s">
        <v>3914</v>
      </c>
      <c r="N222">
        <f t="shared" si="22"/>
        <v>2</v>
      </c>
      <c r="O222">
        <f t="shared" si="23"/>
        <v>2</v>
      </c>
      <c r="Q222" t="s">
        <v>5768</v>
      </c>
      <c r="R222" t="str">
        <f t="shared" si="24"/>
        <v>1F</v>
      </c>
      <c r="S222" t="str">
        <f t="shared" si="25"/>
        <v>500151</v>
      </c>
      <c r="U222" t="s">
        <v>5769</v>
      </c>
      <c r="V222" t="s">
        <v>538</v>
      </c>
      <c r="W222" t="s">
        <v>5296</v>
      </c>
      <c r="X222" t="s">
        <v>4505</v>
      </c>
      <c r="Y222" t="str">
        <f t="shared" si="26"/>
        <v>TOTL CONSL IFRS CAD-500117</v>
      </c>
      <c r="Z222">
        <f>COUNTIF('16 reserve bal'!D:D,'16 reserve entries'!Y222)</f>
        <v>0</v>
      </c>
      <c r="AB222" t="s">
        <v>538</v>
      </c>
      <c r="AC222" t="s">
        <v>4508</v>
      </c>
      <c r="AH222" t="s">
        <v>4508</v>
      </c>
      <c r="AJ222" t="s">
        <v>4508</v>
      </c>
      <c r="AL222" t="s">
        <v>3269</v>
      </c>
    </row>
    <row r="223" spans="1:38" x14ac:dyDescent="0.25">
      <c r="A223" t="s">
        <v>538</v>
      </c>
      <c r="B223" t="s">
        <v>539</v>
      </c>
      <c r="C223" t="s">
        <v>4511</v>
      </c>
      <c r="D223" t="str">
        <f t="shared" si="21"/>
        <v>1F-500205</v>
      </c>
      <c r="M223" t="s">
        <v>3916</v>
      </c>
      <c r="N223">
        <f t="shared" si="22"/>
        <v>2</v>
      </c>
      <c r="O223">
        <f t="shared" si="23"/>
        <v>2</v>
      </c>
      <c r="Q223" t="s">
        <v>5770</v>
      </c>
      <c r="R223" t="str">
        <f t="shared" si="24"/>
        <v>1F</v>
      </c>
      <c r="S223" t="str">
        <f t="shared" si="25"/>
        <v>500205</v>
      </c>
      <c r="U223" t="s">
        <v>5771</v>
      </c>
      <c r="V223" t="s">
        <v>538</v>
      </c>
      <c r="W223" t="s">
        <v>5296</v>
      </c>
      <c r="X223" t="s">
        <v>4508</v>
      </c>
      <c r="Y223" t="str">
        <f t="shared" si="26"/>
        <v>TOTL CONSL IFRS CAD-500151</v>
      </c>
      <c r="Z223">
        <f>COUNTIF('16 reserve bal'!D:D,'16 reserve entries'!Y223)</f>
        <v>0</v>
      </c>
      <c r="AB223" t="s">
        <v>538</v>
      </c>
      <c r="AC223" t="s">
        <v>4511</v>
      </c>
      <c r="AH223" t="s">
        <v>4511</v>
      </c>
      <c r="AJ223" t="s">
        <v>4511</v>
      </c>
      <c r="AL223" t="s">
        <v>3368</v>
      </c>
    </row>
    <row r="224" spans="1:38" x14ac:dyDescent="0.25">
      <c r="A224" t="s">
        <v>538</v>
      </c>
      <c r="B224" t="s">
        <v>539</v>
      </c>
      <c r="C224" t="s">
        <v>4513</v>
      </c>
      <c r="D224" t="str">
        <f t="shared" si="21"/>
        <v>1F-500206</v>
      </c>
      <c r="M224" t="s">
        <v>3919</v>
      </c>
      <c r="N224">
        <f t="shared" si="22"/>
        <v>2</v>
      </c>
      <c r="O224">
        <f t="shared" si="23"/>
        <v>2</v>
      </c>
      <c r="Q224" t="s">
        <v>5772</v>
      </c>
      <c r="R224" t="str">
        <f t="shared" si="24"/>
        <v>1F</v>
      </c>
      <c r="S224" t="str">
        <f t="shared" si="25"/>
        <v>500206</v>
      </c>
      <c r="U224" t="s">
        <v>5773</v>
      </c>
      <c r="V224" t="s">
        <v>538</v>
      </c>
      <c r="W224" t="s">
        <v>5296</v>
      </c>
      <c r="X224" t="s">
        <v>5281</v>
      </c>
      <c r="Y224" t="str">
        <f t="shared" si="26"/>
        <v>TOTL CONSL IFRS CAD-002158</v>
      </c>
      <c r="Z224">
        <f>COUNTIF('16 reserve bal'!D:D,'16 reserve entries'!Y224)</f>
        <v>0</v>
      </c>
      <c r="AB224" t="s">
        <v>538</v>
      </c>
      <c r="AC224" t="s">
        <v>4513</v>
      </c>
      <c r="AH224" t="s">
        <v>4513</v>
      </c>
      <c r="AJ224" t="s">
        <v>4513</v>
      </c>
      <c r="AL224" t="s">
        <v>3371</v>
      </c>
    </row>
    <row r="225" spans="1:38" x14ac:dyDescent="0.25">
      <c r="A225" t="s">
        <v>538</v>
      </c>
      <c r="B225" t="s">
        <v>539</v>
      </c>
      <c r="C225" t="s">
        <v>5295</v>
      </c>
      <c r="D225" t="str">
        <f t="shared" si="21"/>
        <v>1F-569672</v>
      </c>
      <c r="M225" t="s">
        <v>3921</v>
      </c>
      <c r="N225">
        <f t="shared" si="22"/>
        <v>2</v>
      </c>
      <c r="O225">
        <f t="shared" si="23"/>
        <v>2</v>
      </c>
      <c r="Q225" t="s">
        <v>5774</v>
      </c>
      <c r="R225" t="str">
        <f t="shared" si="24"/>
        <v>1F</v>
      </c>
      <c r="S225" t="str">
        <f t="shared" si="25"/>
        <v>569672</v>
      </c>
      <c r="U225" t="s">
        <v>5775</v>
      </c>
      <c r="V225" t="s">
        <v>538</v>
      </c>
      <c r="W225" t="s">
        <v>5296</v>
      </c>
      <c r="X225" t="s">
        <v>5291</v>
      </c>
      <c r="Y225" t="str">
        <f t="shared" si="26"/>
        <v>TOTL CONSL IFRS CAD-203080</v>
      </c>
      <c r="Z225">
        <f>COUNTIF('16 reserve bal'!D:D,'16 reserve entries'!Y225)</f>
        <v>0</v>
      </c>
      <c r="AB225" t="s">
        <v>538</v>
      </c>
      <c r="AC225" t="s">
        <v>5295</v>
      </c>
      <c r="AH225" t="s">
        <v>5295</v>
      </c>
      <c r="AJ225" t="s">
        <v>5295</v>
      </c>
      <c r="AL225" t="s">
        <v>3374</v>
      </c>
    </row>
    <row r="226" spans="1:38" x14ac:dyDescent="0.25">
      <c r="A226" t="s">
        <v>564</v>
      </c>
      <c r="B226" t="s">
        <v>565</v>
      </c>
      <c r="C226" t="s">
        <v>3628</v>
      </c>
      <c r="D226" t="str">
        <f t="shared" si="21"/>
        <v>1U-200499</v>
      </c>
      <c r="M226" t="s">
        <v>3923</v>
      </c>
      <c r="N226">
        <f t="shared" si="22"/>
        <v>2</v>
      </c>
      <c r="O226">
        <f t="shared" si="23"/>
        <v>2</v>
      </c>
      <c r="Q226" t="s">
        <v>5776</v>
      </c>
      <c r="R226" t="str">
        <f t="shared" si="24"/>
        <v>1U</v>
      </c>
      <c r="S226" t="str">
        <f t="shared" si="25"/>
        <v>200499</v>
      </c>
      <c r="U226" t="s">
        <v>5777</v>
      </c>
      <c r="V226" t="s">
        <v>538</v>
      </c>
      <c r="W226" t="s">
        <v>5299</v>
      </c>
      <c r="X226" t="s">
        <v>5281</v>
      </c>
      <c r="Y226" t="str">
        <f t="shared" si="26"/>
        <v>TOTL CONSL UGAAP CAD-002158</v>
      </c>
      <c r="Z226">
        <f>COUNTIF('16 reserve bal'!D:D,'16 reserve entries'!Y226)</f>
        <v>0</v>
      </c>
      <c r="AB226" t="s">
        <v>564</v>
      </c>
      <c r="AC226" t="s">
        <v>3628</v>
      </c>
      <c r="AH226" t="s">
        <v>3628</v>
      </c>
      <c r="AJ226" t="s">
        <v>3628</v>
      </c>
      <c r="AL226" t="s">
        <v>3394</v>
      </c>
    </row>
    <row r="227" spans="1:38" x14ac:dyDescent="0.25">
      <c r="A227" t="s">
        <v>564</v>
      </c>
      <c r="B227" t="s">
        <v>565</v>
      </c>
      <c r="C227" t="s">
        <v>3666</v>
      </c>
      <c r="D227" t="str">
        <f t="shared" si="21"/>
        <v>1U-201601</v>
      </c>
      <c r="M227" t="s">
        <v>3925</v>
      </c>
      <c r="N227">
        <f t="shared" si="22"/>
        <v>2</v>
      </c>
      <c r="O227">
        <f t="shared" si="23"/>
        <v>2</v>
      </c>
      <c r="Q227" t="s">
        <v>5778</v>
      </c>
      <c r="R227" t="str">
        <f t="shared" si="24"/>
        <v>1U</v>
      </c>
      <c r="S227" t="str">
        <f t="shared" si="25"/>
        <v>201601</v>
      </c>
      <c r="U227" t="s">
        <v>5779</v>
      </c>
      <c r="V227" t="s">
        <v>538</v>
      </c>
      <c r="W227" t="s">
        <v>5299</v>
      </c>
      <c r="X227" t="s">
        <v>5285</v>
      </c>
      <c r="Y227" t="str">
        <f t="shared" si="26"/>
        <v>TOTL CONSL UGAAP CAD-002159</v>
      </c>
      <c r="Z227">
        <f>COUNTIF('16 reserve bal'!D:D,'16 reserve entries'!Y227)</f>
        <v>0</v>
      </c>
      <c r="AB227" t="s">
        <v>564</v>
      </c>
      <c r="AC227" t="s">
        <v>3666</v>
      </c>
      <c r="AH227" t="s">
        <v>5564</v>
      </c>
      <c r="AJ227" t="s">
        <v>5564</v>
      </c>
      <c r="AL227" t="s">
        <v>3399</v>
      </c>
    </row>
    <row r="228" spans="1:38" x14ac:dyDescent="0.25">
      <c r="A228" t="s">
        <v>564</v>
      </c>
      <c r="B228" t="s">
        <v>565</v>
      </c>
      <c r="C228" t="s">
        <v>3669</v>
      </c>
      <c r="D228" t="str">
        <f t="shared" si="21"/>
        <v>1U-201602</v>
      </c>
      <c r="M228" t="s">
        <v>3926</v>
      </c>
      <c r="N228">
        <f t="shared" si="22"/>
        <v>2</v>
      </c>
      <c r="O228">
        <f t="shared" si="23"/>
        <v>2</v>
      </c>
      <c r="Q228" t="s">
        <v>5780</v>
      </c>
      <c r="R228" t="str">
        <f t="shared" si="24"/>
        <v>1U</v>
      </c>
      <c r="S228" t="str">
        <f t="shared" si="25"/>
        <v>201602</v>
      </c>
      <c r="U228" t="s">
        <v>5781</v>
      </c>
      <c r="V228" t="s">
        <v>538</v>
      </c>
      <c r="W228" t="s">
        <v>5299</v>
      </c>
      <c r="X228" t="s">
        <v>5291</v>
      </c>
      <c r="Y228" t="str">
        <f t="shared" si="26"/>
        <v>TOTL CONSL UGAAP CAD-203080</v>
      </c>
      <c r="Z228">
        <f>COUNTIF('16 reserve bal'!D:D,'16 reserve entries'!Y228)</f>
        <v>0</v>
      </c>
      <c r="AB228" t="s">
        <v>564</v>
      </c>
      <c r="AC228" t="s">
        <v>3669</v>
      </c>
      <c r="AH228" t="s">
        <v>5577</v>
      </c>
      <c r="AJ228" t="s">
        <v>5577</v>
      </c>
      <c r="AL228" t="s">
        <v>3401</v>
      </c>
    </row>
    <row r="229" spans="1:38" x14ac:dyDescent="0.25">
      <c r="A229" t="s">
        <v>564</v>
      </c>
      <c r="B229" t="s">
        <v>565</v>
      </c>
      <c r="C229" t="s">
        <v>3672</v>
      </c>
      <c r="D229" t="str">
        <f t="shared" si="21"/>
        <v>1U-201603</v>
      </c>
      <c r="M229" t="s">
        <v>3928</v>
      </c>
      <c r="N229">
        <f t="shared" si="22"/>
        <v>1</v>
      </c>
      <c r="O229">
        <f t="shared" si="23"/>
        <v>1</v>
      </c>
      <c r="Q229" t="s">
        <v>5782</v>
      </c>
      <c r="R229" t="str">
        <f t="shared" si="24"/>
        <v>1U</v>
      </c>
      <c r="S229" t="str">
        <f t="shared" si="25"/>
        <v>201603</v>
      </c>
      <c r="U229" t="s">
        <v>5783</v>
      </c>
      <c r="V229" t="s">
        <v>564</v>
      </c>
      <c r="W229" t="s">
        <v>5288</v>
      </c>
      <c r="X229" t="s">
        <v>3628</v>
      </c>
      <c r="Y229" t="str">
        <f t="shared" si="26"/>
        <v>SLF-US CURR CGAAP-200499</v>
      </c>
      <c r="Z229">
        <f>COUNTIF('16 reserve bal'!D:D,'16 reserve entries'!Y229)</f>
        <v>1</v>
      </c>
      <c r="AB229" t="s">
        <v>564</v>
      </c>
      <c r="AC229" t="s">
        <v>3672</v>
      </c>
      <c r="AH229" t="s">
        <v>3732</v>
      </c>
      <c r="AJ229" t="s">
        <v>3732</v>
      </c>
      <c r="AL229" t="s">
        <v>3415</v>
      </c>
    </row>
    <row r="230" spans="1:38" x14ac:dyDescent="0.25">
      <c r="A230" t="s">
        <v>564</v>
      </c>
      <c r="B230" t="s">
        <v>565</v>
      </c>
      <c r="C230" t="s">
        <v>3675</v>
      </c>
      <c r="D230" t="str">
        <f t="shared" si="21"/>
        <v>1U-201604</v>
      </c>
      <c r="M230" t="s">
        <v>3930</v>
      </c>
      <c r="N230">
        <f t="shared" si="22"/>
        <v>3</v>
      </c>
      <c r="O230">
        <f t="shared" si="23"/>
        <v>3</v>
      </c>
      <c r="Q230" t="s">
        <v>5784</v>
      </c>
      <c r="R230" t="str">
        <f t="shared" si="24"/>
        <v>1U</v>
      </c>
      <c r="S230" t="str">
        <f t="shared" si="25"/>
        <v>201604</v>
      </c>
      <c r="U230" t="s">
        <v>5785</v>
      </c>
      <c r="V230" t="s">
        <v>564</v>
      </c>
      <c r="W230" t="s">
        <v>5288</v>
      </c>
      <c r="X230" t="s">
        <v>3666</v>
      </c>
      <c r="Y230" t="str">
        <f t="shared" si="26"/>
        <v>SLF-US CURR CGAAP-201601</v>
      </c>
      <c r="Z230">
        <f>COUNTIF('16 reserve bal'!D:D,'16 reserve entries'!Y230)</f>
        <v>1</v>
      </c>
      <c r="AB230" t="s">
        <v>564</v>
      </c>
      <c r="AC230" t="s">
        <v>3675</v>
      </c>
      <c r="AH230" t="s">
        <v>3765</v>
      </c>
      <c r="AJ230" t="s">
        <v>3765</v>
      </c>
      <c r="AL230" t="s">
        <v>3418</v>
      </c>
    </row>
    <row r="231" spans="1:38" x14ac:dyDescent="0.25">
      <c r="A231" t="s">
        <v>564</v>
      </c>
      <c r="B231" t="s">
        <v>565</v>
      </c>
      <c r="C231" t="s">
        <v>3678</v>
      </c>
      <c r="D231" t="str">
        <f t="shared" si="21"/>
        <v>1U-201605</v>
      </c>
      <c r="M231" t="s">
        <v>3932</v>
      </c>
      <c r="N231">
        <f t="shared" si="22"/>
        <v>3</v>
      </c>
      <c r="O231">
        <f t="shared" si="23"/>
        <v>3</v>
      </c>
      <c r="Q231" t="s">
        <v>5786</v>
      </c>
      <c r="R231" t="str">
        <f t="shared" si="24"/>
        <v>1U</v>
      </c>
      <c r="S231" t="str">
        <f t="shared" si="25"/>
        <v>201605</v>
      </c>
      <c r="U231" t="s">
        <v>5787</v>
      </c>
      <c r="V231" t="s">
        <v>564</v>
      </c>
      <c r="W231" t="s">
        <v>5288</v>
      </c>
      <c r="X231" t="s">
        <v>3669</v>
      </c>
      <c r="Y231" t="str">
        <f t="shared" si="26"/>
        <v>SLF-US CURR CGAAP-201602</v>
      </c>
      <c r="Z231">
        <f>COUNTIF('16 reserve bal'!D:D,'16 reserve entries'!Y231)</f>
        <v>1</v>
      </c>
      <c r="AB231" t="s">
        <v>564</v>
      </c>
      <c r="AC231" t="s">
        <v>3678</v>
      </c>
      <c r="AH231" t="s">
        <v>3768</v>
      </c>
      <c r="AJ231" t="s">
        <v>3768</v>
      </c>
      <c r="AL231" t="s">
        <v>3420</v>
      </c>
    </row>
    <row r="232" spans="1:38" x14ac:dyDescent="0.25">
      <c r="A232" t="s">
        <v>564</v>
      </c>
      <c r="B232" t="s">
        <v>565</v>
      </c>
      <c r="C232" t="s">
        <v>3681</v>
      </c>
      <c r="D232" t="str">
        <f t="shared" si="21"/>
        <v>1U-201606</v>
      </c>
      <c r="M232" t="s">
        <v>3935</v>
      </c>
      <c r="N232">
        <f t="shared" si="22"/>
        <v>2</v>
      </c>
      <c r="O232">
        <f t="shared" si="23"/>
        <v>2</v>
      </c>
      <c r="Q232" t="s">
        <v>5788</v>
      </c>
      <c r="R232" t="str">
        <f t="shared" si="24"/>
        <v>1U</v>
      </c>
      <c r="S232" t="str">
        <f t="shared" si="25"/>
        <v>201606</v>
      </c>
      <c r="U232" t="s">
        <v>5789</v>
      </c>
      <c r="V232" t="s">
        <v>564</v>
      </c>
      <c r="W232" t="s">
        <v>5288</v>
      </c>
      <c r="X232" t="s">
        <v>3672</v>
      </c>
      <c r="Y232" t="str">
        <f t="shared" si="26"/>
        <v>SLF-US CURR CGAAP-201603</v>
      </c>
      <c r="Z232">
        <f>COUNTIF('16 reserve bal'!D:D,'16 reserve entries'!Y232)</f>
        <v>1</v>
      </c>
      <c r="AB232" t="s">
        <v>564</v>
      </c>
      <c r="AC232" t="s">
        <v>3681</v>
      </c>
      <c r="AH232" t="s">
        <v>3771</v>
      </c>
      <c r="AJ232" t="s">
        <v>3771</v>
      </c>
      <c r="AL232" t="s">
        <v>4519</v>
      </c>
    </row>
    <row r="233" spans="1:38" x14ac:dyDescent="0.25">
      <c r="A233" t="s">
        <v>564</v>
      </c>
      <c r="B233" t="s">
        <v>565</v>
      </c>
      <c r="C233" t="s">
        <v>3684</v>
      </c>
      <c r="D233" t="str">
        <f t="shared" si="21"/>
        <v>1U-201607</v>
      </c>
      <c r="M233" t="s">
        <v>3938</v>
      </c>
      <c r="N233">
        <f t="shared" si="22"/>
        <v>3</v>
      </c>
      <c r="O233">
        <f t="shared" si="23"/>
        <v>3</v>
      </c>
      <c r="Q233" t="s">
        <v>5790</v>
      </c>
      <c r="R233" t="str">
        <f t="shared" si="24"/>
        <v>1U</v>
      </c>
      <c r="S233" t="str">
        <f t="shared" si="25"/>
        <v>201607</v>
      </c>
      <c r="U233" t="s">
        <v>5791</v>
      </c>
      <c r="V233" t="s">
        <v>564</v>
      </c>
      <c r="W233" t="s">
        <v>5288</v>
      </c>
      <c r="X233" t="s">
        <v>3675</v>
      </c>
      <c r="Y233" t="str">
        <f t="shared" si="26"/>
        <v>SLF-US CURR CGAAP-201604</v>
      </c>
      <c r="Z233">
        <f>COUNTIF('16 reserve bal'!D:D,'16 reserve entries'!Y233)</f>
        <v>1</v>
      </c>
      <c r="AB233" t="s">
        <v>564</v>
      </c>
      <c r="AC233" t="s">
        <v>3684</v>
      </c>
      <c r="AH233" t="s">
        <v>3774</v>
      </c>
      <c r="AJ233" t="s">
        <v>3774</v>
      </c>
      <c r="AL233" t="s">
        <v>4524</v>
      </c>
    </row>
    <row r="234" spans="1:38" x14ac:dyDescent="0.25">
      <c r="A234" t="s">
        <v>564</v>
      </c>
      <c r="B234" t="s">
        <v>565</v>
      </c>
      <c r="C234" t="s">
        <v>3687</v>
      </c>
      <c r="D234" t="str">
        <f t="shared" si="21"/>
        <v>1U-201608</v>
      </c>
      <c r="M234" t="s">
        <v>3941</v>
      </c>
      <c r="N234">
        <f t="shared" si="22"/>
        <v>4</v>
      </c>
      <c r="O234">
        <f t="shared" si="23"/>
        <v>3</v>
      </c>
      <c r="Q234" t="s">
        <v>5792</v>
      </c>
      <c r="R234" t="str">
        <f t="shared" si="24"/>
        <v>1U</v>
      </c>
      <c r="S234" t="str">
        <f t="shared" si="25"/>
        <v>201608</v>
      </c>
      <c r="U234" t="s">
        <v>5793</v>
      </c>
      <c r="V234" t="s">
        <v>564</v>
      </c>
      <c r="W234" t="s">
        <v>5288</v>
      </c>
      <c r="X234" t="s">
        <v>3678</v>
      </c>
      <c r="Y234" t="str">
        <f t="shared" si="26"/>
        <v>SLF-US CURR CGAAP-201605</v>
      </c>
      <c r="Z234">
        <f>COUNTIF('16 reserve bal'!D:D,'16 reserve entries'!Y234)</f>
        <v>1</v>
      </c>
      <c r="AB234" t="s">
        <v>564</v>
      </c>
      <c r="AC234" t="s">
        <v>3687</v>
      </c>
      <c r="AH234" t="s">
        <v>3776</v>
      </c>
      <c r="AJ234" t="s">
        <v>3776</v>
      </c>
      <c r="AL234" t="s">
        <v>4526</v>
      </c>
    </row>
    <row r="235" spans="1:38" x14ac:dyDescent="0.25">
      <c r="A235" t="s">
        <v>564</v>
      </c>
      <c r="B235" t="s">
        <v>565</v>
      </c>
      <c r="C235" t="s">
        <v>3690</v>
      </c>
      <c r="D235" t="str">
        <f t="shared" si="21"/>
        <v>1U-201609</v>
      </c>
      <c r="M235" t="s">
        <v>3944</v>
      </c>
      <c r="N235">
        <f t="shared" si="22"/>
        <v>4</v>
      </c>
      <c r="O235">
        <f t="shared" si="23"/>
        <v>3</v>
      </c>
      <c r="Q235" t="s">
        <v>5794</v>
      </c>
      <c r="R235" t="str">
        <f t="shared" si="24"/>
        <v>1U</v>
      </c>
      <c r="S235" t="str">
        <f t="shared" si="25"/>
        <v>201609</v>
      </c>
      <c r="U235" t="s">
        <v>5795</v>
      </c>
      <c r="V235" t="s">
        <v>564</v>
      </c>
      <c r="W235" t="s">
        <v>5288</v>
      </c>
      <c r="X235" t="s">
        <v>3681</v>
      </c>
      <c r="Y235" t="str">
        <f t="shared" si="26"/>
        <v>SLF-US CURR CGAAP-201606</v>
      </c>
      <c r="Z235">
        <f>COUNTIF('16 reserve bal'!D:D,'16 reserve entries'!Y235)</f>
        <v>1</v>
      </c>
      <c r="AB235" t="s">
        <v>564</v>
      </c>
      <c r="AC235" t="s">
        <v>3690</v>
      </c>
      <c r="AH235" t="s">
        <v>5629</v>
      </c>
      <c r="AJ235" t="s">
        <v>5629</v>
      </c>
      <c r="AL235" t="s">
        <v>4528</v>
      </c>
    </row>
    <row r="236" spans="1:38" x14ac:dyDescent="0.25">
      <c r="A236" t="s">
        <v>564</v>
      </c>
      <c r="B236" t="s">
        <v>565</v>
      </c>
      <c r="C236" t="s">
        <v>3693</v>
      </c>
      <c r="D236" t="str">
        <f t="shared" si="21"/>
        <v>1U-201610</v>
      </c>
      <c r="M236" t="s">
        <v>3946</v>
      </c>
      <c r="N236">
        <f t="shared" si="22"/>
        <v>2</v>
      </c>
      <c r="O236">
        <f t="shared" si="23"/>
        <v>2</v>
      </c>
      <c r="Q236" t="s">
        <v>5796</v>
      </c>
      <c r="R236" t="str">
        <f t="shared" si="24"/>
        <v>1U</v>
      </c>
      <c r="S236" t="str">
        <f t="shared" si="25"/>
        <v>201610</v>
      </c>
      <c r="U236" t="s">
        <v>5797</v>
      </c>
      <c r="V236" t="s">
        <v>564</v>
      </c>
      <c r="W236" t="s">
        <v>5288</v>
      </c>
      <c r="X236" t="s">
        <v>3684</v>
      </c>
      <c r="Y236" t="str">
        <f t="shared" si="26"/>
        <v>SLF-US CURR CGAAP-201607</v>
      </c>
      <c r="Z236">
        <f>COUNTIF('16 reserve bal'!D:D,'16 reserve entries'!Y236)</f>
        <v>1</v>
      </c>
      <c r="AB236" t="s">
        <v>564</v>
      </c>
      <c r="AC236" t="s">
        <v>3693</v>
      </c>
      <c r="AH236" t="s">
        <v>5640</v>
      </c>
      <c r="AJ236" t="s">
        <v>5640</v>
      </c>
      <c r="AL236" t="s">
        <v>4530</v>
      </c>
    </row>
    <row r="237" spans="1:38" x14ac:dyDescent="0.25">
      <c r="A237" t="s">
        <v>564</v>
      </c>
      <c r="B237" t="s">
        <v>565</v>
      </c>
      <c r="C237" t="s">
        <v>3696</v>
      </c>
      <c r="D237" t="str">
        <f t="shared" si="21"/>
        <v>1U-201611</v>
      </c>
      <c r="M237" t="s">
        <v>3950</v>
      </c>
      <c r="N237">
        <f t="shared" si="22"/>
        <v>2</v>
      </c>
      <c r="O237">
        <f t="shared" si="23"/>
        <v>2</v>
      </c>
      <c r="Q237" t="s">
        <v>5798</v>
      </c>
      <c r="R237" t="str">
        <f t="shared" si="24"/>
        <v>1U</v>
      </c>
      <c r="S237" t="str">
        <f t="shared" si="25"/>
        <v>201611</v>
      </c>
      <c r="U237" t="s">
        <v>5799</v>
      </c>
      <c r="V237" t="s">
        <v>564</v>
      </c>
      <c r="W237" t="s">
        <v>5288</v>
      </c>
      <c r="X237" t="s">
        <v>3687</v>
      </c>
      <c r="Y237" t="str">
        <f t="shared" si="26"/>
        <v>SLF-US CURR CGAAP-201608</v>
      </c>
      <c r="Z237">
        <f>COUNTIF('16 reserve bal'!D:D,'16 reserve entries'!Y237)</f>
        <v>0</v>
      </c>
      <c r="AB237" t="s">
        <v>564</v>
      </c>
      <c r="AC237" t="s">
        <v>3696</v>
      </c>
      <c r="AH237" t="s">
        <v>5647</v>
      </c>
      <c r="AJ237" t="s">
        <v>5647</v>
      </c>
      <c r="AL237" t="s">
        <v>4531</v>
      </c>
    </row>
    <row r="238" spans="1:38" x14ac:dyDescent="0.25">
      <c r="A238" t="s">
        <v>564</v>
      </c>
      <c r="B238" t="s">
        <v>565</v>
      </c>
      <c r="C238" t="s">
        <v>5564</v>
      </c>
      <c r="D238" t="str">
        <f t="shared" si="21"/>
        <v>1U-201612</v>
      </c>
      <c r="M238" t="s">
        <v>3952</v>
      </c>
      <c r="N238">
        <f t="shared" si="22"/>
        <v>2</v>
      </c>
      <c r="O238">
        <f t="shared" si="23"/>
        <v>2</v>
      </c>
      <c r="Q238" t="s">
        <v>5800</v>
      </c>
      <c r="R238" t="str">
        <f t="shared" si="24"/>
        <v>1U</v>
      </c>
      <c r="S238" t="str">
        <f t="shared" si="25"/>
        <v>201612</v>
      </c>
      <c r="U238" t="s">
        <v>5801</v>
      </c>
      <c r="V238" t="s">
        <v>564</v>
      </c>
      <c r="W238" t="s">
        <v>5288</v>
      </c>
      <c r="X238" t="s">
        <v>3690</v>
      </c>
      <c r="Y238" t="str">
        <f t="shared" si="26"/>
        <v>SLF-US CURR CGAAP-201609</v>
      </c>
      <c r="Z238">
        <f>COUNTIF('16 reserve bal'!D:D,'16 reserve entries'!Y238)</f>
        <v>1</v>
      </c>
      <c r="AB238" t="s">
        <v>564</v>
      </c>
      <c r="AC238" t="s">
        <v>5564</v>
      </c>
      <c r="AH238" t="s">
        <v>5654</v>
      </c>
      <c r="AJ238" t="s">
        <v>5654</v>
      </c>
      <c r="AL238" t="s">
        <v>4533</v>
      </c>
    </row>
    <row r="239" spans="1:38" x14ac:dyDescent="0.25">
      <c r="A239" t="s">
        <v>564</v>
      </c>
      <c r="B239" t="s">
        <v>565</v>
      </c>
      <c r="C239" t="s">
        <v>3699</v>
      </c>
      <c r="D239" t="str">
        <f t="shared" si="21"/>
        <v>1U-201613</v>
      </c>
      <c r="M239" t="s">
        <v>5802</v>
      </c>
      <c r="N239">
        <f t="shared" si="22"/>
        <v>1</v>
      </c>
      <c r="O239">
        <f t="shared" si="23"/>
        <v>1</v>
      </c>
      <c r="Q239" t="s">
        <v>5803</v>
      </c>
      <c r="R239" t="str">
        <f t="shared" si="24"/>
        <v>1U</v>
      </c>
      <c r="S239" t="str">
        <f t="shared" si="25"/>
        <v>201613</v>
      </c>
      <c r="U239" t="s">
        <v>5804</v>
      </c>
      <c r="V239" t="s">
        <v>564</v>
      </c>
      <c r="W239" t="s">
        <v>5288</v>
      </c>
      <c r="X239" t="s">
        <v>3702</v>
      </c>
      <c r="Y239" t="str">
        <f t="shared" si="26"/>
        <v>SLF-US CURR CGAAP-201614</v>
      </c>
      <c r="Z239">
        <f>COUNTIF('16 reserve bal'!D:D,'16 reserve entries'!Y239)</f>
        <v>1</v>
      </c>
      <c r="AB239" t="s">
        <v>564</v>
      </c>
      <c r="AC239" t="s">
        <v>3699</v>
      </c>
      <c r="AH239" t="s">
        <v>5661</v>
      </c>
      <c r="AJ239" t="s">
        <v>5661</v>
      </c>
      <c r="AL239" t="s">
        <v>3411</v>
      </c>
    </row>
    <row r="240" spans="1:38" x14ac:dyDescent="0.25">
      <c r="A240" t="s">
        <v>564</v>
      </c>
      <c r="B240" t="s">
        <v>565</v>
      </c>
      <c r="C240" t="s">
        <v>3702</v>
      </c>
      <c r="D240" t="str">
        <f t="shared" si="21"/>
        <v>1U-201614</v>
      </c>
      <c r="M240" t="s">
        <v>3954</v>
      </c>
      <c r="N240">
        <f t="shared" si="22"/>
        <v>1</v>
      </c>
      <c r="O240">
        <f t="shared" si="23"/>
        <v>1</v>
      </c>
      <c r="Q240" t="s">
        <v>5805</v>
      </c>
      <c r="R240" t="str">
        <f t="shared" si="24"/>
        <v>1U</v>
      </c>
      <c r="S240" t="str">
        <f t="shared" si="25"/>
        <v>201614</v>
      </c>
      <c r="U240" t="s">
        <v>5806</v>
      </c>
      <c r="V240" t="s">
        <v>564</v>
      </c>
      <c r="W240" t="s">
        <v>5288</v>
      </c>
      <c r="X240" t="s">
        <v>3705</v>
      </c>
      <c r="Y240" t="str">
        <f t="shared" si="26"/>
        <v>SLF-US CURR CGAAP-201616</v>
      </c>
      <c r="Z240">
        <f>COUNTIF('16 reserve bal'!D:D,'16 reserve entries'!Y240)</f>
        <v>1</v>
      </c>
      <c r="AB240" t="s">
        <v>564</v>
      </c>
      <c r="AC240" t="s">
        <v>3702</v>
      </c>
      <c r="AH240" t="s">
        <v>5668</v>
      </c>
      <c r="AJ240" t="s">
        <v>5668</v>
      </c>
      <c r="AL240" t="s">
        <v>3995</v>
      </c>
    </row>
    <row r="241" spans="1:38" x14ac:dyDescent="0.25">
      <c r="A241" t="s">
        <v>564</v>
      </c>
      <c r="B241" t="s">
        <v>565</v>
      </c>
      <c r="C241" t="s">
        <v>3705</v>
      </c>
      <c r="D241" t="str">
        <f t="shared" si="21"/>
        <v>1U-201616</v>
      </c>
      <c r="M241" t="s">
        <v>3956</v>
      </c>
      <c r="N241">
        <f t="shared" si="22"/>
        <v>2</v>
      </c>
      <c r="O241">
        <f t="shared" si="23"/>
        <v>2</v>
      </c>
      <c r="Q241" t="s">
        <v>5807</v>
      </c>
      <c r="R241" t="str">
        <f t="shared" si="24"/>
        <v>1U</v>
      </c>
      <c r="S241" t="str">
        <f t="shared" si="25"/>
        <v>201616</v>
      </c>
      <c r="U241" t="s">
        <v>5808</v>
      </c>
      <c r="V241" t="s">
        <v>564</v>
      </c>
      <c r="W241" t="s">
        <v>5288</v>
      </c>
      <c r="X241" t="s">
        <v>3708</v>
      </c>
      <c r="Y241" t="str">
        <f t="shared" si="26"/>
        <v>SLF-US CURR CGAAP-201617</v>
      </c>
      <c r="Z241">
        <f>COUNTIF('16 reserve bal'!D:D,'16 reserve entries'!Y241)</f>
        <v>1</v>
      </c>
      <c r="AB241" t="s">
        <v>564</v>
      </c>
      <c r="AC241" t="s">
        <v>3705</v>
      </c>
      <c r="AH241" t="s">
        <v>5678</v>
      </c>
      <c r="AJ241" t="s">
        <v>5678</v>
      </c>
      <c r="AL241" t="s">
        <v>3413</v>
      </c>
    </row>
    <row r="242" spans="1:38" x14ac:dyDescent="0.25">
      <c r="A242" t="s">
        <v>564</v>
      </c>
      <c r="B242" t="s">
        <v>565</v>
      </c>
      <c r="C242" t="s">
        <v>3708</v>
      </c>
      <c r="D242" t="str">
        <f t="shared" si="21"/>
        <v>1U-201617</v>
      </c>
      <c r="M242" t="s">
        <v>3958</v>
      </c>
      <c r="N242">
        <f t="shared" si="22"/>
        <v>2</v>
      </c>
      <c r="O242">
        <f t="shared" si="23"/>
        <v>2</v>
      </c>
      <c r="Q242" t="s">
        <v>5809</v>
      </c>
      <c r="R242" t="str">
        <f t="shared" si="24"/>
        <v>1U</v>
      </c>
      <c r="S242" t="str">
        <f t="shared" si="25"/>
        <v>201617</v>
      </c>
      <c r="U242" t="s">
        <v>5810</v>
      </c>
      <c r="V242" t="s">
        <v>564</v>
      </c>
      <c r="W242" t="s">
        <v>5288</v>
      </c>
      <c r="X242" t="s">
        <v>3711</v>
      </c>
      <c r="Y242" t="str">
        <f t="shared" si="26"/>
        <v>SLF-US CURR CGAAP-201618</v>
      </c>
      <c r="Z242">
        <f>COUNTIF('16 reserve bal'!D:D,'16 reserve entries'!Y242)</f>
        <v>1</v>
      </c>
      <c r="AB242" t="s">
        <v>564</v>
      </c>
      <c r="AC242" t="s">
        <v>3708</v>
      </c>
      <c r="AH242" t="s">
        <v>5688</v>
      </c>
      <c r="AJ242" t="s">
        <v>5688</v>
      </c>
      <c r="AL242" t="s">
        <v>3365</v>
      </c>
    </row>
    <row r="243" spans="1:38" x14ac:dyDescent="0.25">
      <c r="A243" t="s">
        <v>564</v>
      </c>
      <c r="B243" t="s">
        <v>565</v>
      </c>
      <c r="C243" t="s">
        <v>3711</v>
      </c>
      <c r="D243" t="str">
        <f t="shared" si="21"/>
        <v>1U-201618</v>
      </c>
      <c r="M243" t="s">
        <v>3960</v>
      </c>
      <c r="N243">
        <f t="shared" si="22"/>
        <v>2</v>
      </c>
      <c r="O243">
        <f t="shared" si="23"/>
        <v>2</v>
      </c>
      <c r="Q243" t="s">
        <v>5811</v>
      </c>
      <c r="R243" t="str">
        <f t="shared" si="24"/>
        <v>1U</v>
      </c>
      <c r="S243" t="str">
        <f t="shared" si="25"/>
        <v>201618</v>
      </c>
      <c r="U243" t="s">
        <v>5812</v>
      </c>
      <c r="V243" t="s">
        <v>564</v>
      </c>
      <c r="W243" t="s">
        <v>5288</v>
      </c>
      <c r="X243" t="s">
        <v>3714</v>
      </c>
      <c r="Y243" t="str">
        <f t="shared" si="26"/>
        <v>SLF-US CURR CGAAP-201621</v>
      </c>
      <c r="Z243">
        <f>COUNTIF('16 reserve bal'!D:D,'16 reserve entries'!Y243)</f>
        <v>1</v>
      </c>
      <c r="AB243" t="s">
        <v>564</v>
      </c>
      <c r="AC243" t="s">
        <v>3711</v>
      </c>
      <c r="AH243" t="s">
        <v>5695</v>
      </c>
      <c r="AJ243" t="s">
        <v>5695</v>
      </c>
      <c r="AL243" t="s">
        <v>3391</v>
      </c>
    </row>
    <row r="244" spans="1:38" x14ac:dyDescent="0.25">
      <c r="A244" t="s">
        <v>564</v>
      </c>
      <c r="B244" t="s">
        <v>565</v>
      </c>
      <c r="C244" t="s">
        <v>5577</v>
      </c>
      <c r="D244" t="str">
        <f t="shared" si="21"/>
        <v>1U-201620</v>
      </c>
      <c r="M244" t="s">
        <v>3962</v>
      </c>
      <c r="N244">
        <f t="shared" si="22"/>
        <v>2</v>
      </c>
      <c r="O244">
        <f t="shared" si="23"/>
        <v>2</v>
      </c>
      <c r="Q244" t="s">
        <v>5813</v>
      </c>
      <c r="R244" t="str">
        <f t="shared" si="24"/>
        <v>1U</v>
      </c>
      <c r="S244" t="str">
        <f t="shared" si="25"/>
        <v>201620</v>
      </c>
      <c r="U244" t="s">
        <v>5814</v>
      </c>
      <c r="V244" t="s">
        <v>564</v>
      </c>
      <c r="W244" t="s">
        <v>5288</v>
      </c>
      <c r="X244" t="s">
        <v>3717</v>
      </c>
      <c r="Y244" t="str">
        <f t="shared" si="26"/>
        <v>SLF-US CURR CGAAP-201622</v>
      </c>
      <c r="Z244">
        <f>COUNTIF('16 reserve bal'!D:D,'16 reserve entries'!Y244)</f>
        <v>1</v>
      </c>
      <c r="AB244" t="s">
        <v>564</v>
      </c>
      <c r="AC244" t="s">
        <v>5577</v>
      </c>
      <c r="AH244" t="s">
        <v>5702</v>
      </c>
      <c r="AJ244" t="s">
        <v>5702</v>
      </c>
      <c r="AL244" t="s">
        <v>3941</v>
      </c>
    </row>
    <row r="245" spans="1:38" x14ac:dyDescent="0.25">
      <c r="A245" t="s">
        <v>564</v>
      </c>
      <c r="B245" t="s">
        <v>565</v>
      </c>
      <c r="C245" t="s">
        <v>3714</v>
      </c>
      <c r="D245" t="str">
        <f t="shared" si="21"/>
        <v>1U-201621</v>
      </c>
      <c r="M245" t="s">
        <v>3964</v>
      </c>
      <c r="N245">
        <f t="shared" si="22"/>
        <v>2</v>
      </c>
      <c r="O245">
        <f t="shared" si="23"/>
        <v>2</v>
      </c>
      <c r="Q245" t="s">
        <v>5815</v>
      </c>
      <c r="R245" t="str">
        <f t="shared" si="24"/>
        <v>1U</v>
      </c>
      <c r="S245" t="str">
        <f t="shared" si="25"/>
        <v>201621</v>
      </c>
      <c r="U245" t="s">
        <v>5816</v>
      </c>
      <c r="V245" t="s">
        <v>564</v>
      </c>
      <c r="W245" t="s">
        <v>5288</v>
      </c>
      <c r="X245" t="s">
        <v>3720</v>
      </c>
      <c r="Y245" t="str">
        <f t="shared" si="26"/>
        <v>SLF-US CURR CGAAP-201623</v>
      </c>
      <c r="Z245">
        <f>COUNTIF('16 reserve bal'!D:D,'16 reserve entries'!Y245)</f>
        <v>1</v>
      </c>
      <c r="AB245" t="s">
        <v>564</v>
      </c>
      <c r="AC245" t="s">
        <v>3714</v>
      </c>
      <c r="AH245" t="s">
        <v>5708</v>
      </c>
      <c r="AJ245" t="s">
        <v>5708</v>
      </c>
      <c r="AL245" t="s">
        <v>4110</v>
      </c>
    </row>
    <row r="246" spans="1:38" x14ac:dyDescent="0.25">
      <c r="A246" t="s">
        <v>564</v>
      </c>
      <c r="B246" t="s">
        <v>565</v>
      </c>
      <c r="C246" t="s">
        <v>3717</v>
      </c>
      <c r="D246" t="str">
        <f t="shared" si="21"/>
        <v>1U-201622</v>
      </c>
      <c r="M246" t="s">
        <v>3966</v>
      </c>
      <c r="N246">
        <f t="shared" si="22"/>
        <v>2</v>
      </c>
      <c r="O246">
        <f t="shared" si="23"/>
        <v>2</v>
      </c>
      <c r="Q246" t="s">
        <v>5817</v>
      </c>
      <c r="R246" t="str">
        <f t="shared" si="24"/>
        <v>1U</v>
      </c>
      <c r="S246" t="str">
        <f t="shared" si="25"/>
        <v>201622</v>
      </c>
      <c r="U246" t="s">
        <v>5818</v>
      </c>
      <c r="V246" t="s">
        <v>564</v>
      </c>
      <c r="W246" t="s">
        <v>5288</v>
      </c>
      <c r="X246" t="s">
        <v>3723</v>
      </c>
      <c r="Y246" t="str">
        <f t="shared" si="26"/>
        <v>SLF-US CURR CGAAP-201624</v>
      </c>
      <c r="Z246">
        <f>COUNTIF('16 reserve bal'!D:D,'16 reserve entries'!Y246)</f>
        <v>1</v>
      </c>
      <c r="AB246" t="s">
        <v>564</v>
      </c>
      <c r="AC246" t="s">
        <v>3717</v>
      </c>
      <c r="AH246" t="s">
        <v>5723</v>
      </c>
      <c r="AJ246" t="s">
        <v>5723</v>
      </c>
      <c r="AL246" t="s">
        <v>3526</v>
      </c>
    </row>
    <row r="247" spans="1:38" x14ac:dyDescent="0.25">
      <c r="A247" t="s">
        <v>564</v>
      </c>
      <c r="B247" t="s">
        <v>565</v>
      </c>
      <c r="C247" t="s">
        <v>3720</v>
      </c>
      <c r="D247" t="str">
        <f t="shared" si="21"/>
        <v>1U-201623</v>
      </c>
      <c r="M247" t="s">
        <v>3968</v>
      </c>
      <c r="N247">
        <f t="shared" si="22"/>
        <v>3</v>
      </c>
      <c r="O247">
        <f t="shared" si="23"/>
        <v>3</v>
      </c>
      <c r="Q247" t="s">
        <v>5819</v>
      </c>
      <c r="R247" t="str">
        <f t="shared" si="24"/>
        <v>1U</v>
      </c>
      <c r="S247" t="str">
        <f t="shared" si="25"/>
        <v>201623</v>
      </c>
      <c r="U247" t="s">
        <v>5820</v>
      </c>
      <c r="V247" t="s">
        <v>564</v>
      </c>
      <c r="W247" t="s">
        <v>5288</v>
      </c>
      <c r="X247" t="s">
        <v>3729</v>
      </c>
      <c r="Y247" t="str">
        <f t="shared" si="26"/>
        <v>SLF-US CURR CGAAP-201626</v>
      </c>
      <c r="Z247">
        <f>COUNTIF('16 reserve bal'!D:D,'16 reserve entries'!Y247)</f>
        <v>1</v>
      </c>
      <c r="AB247" t="s">
        <v>564</v>
      </c>
      <c r="AC247" t="s">
        <v>3720</v>
      </c>
      <c r="AH247" t="s">
        <v>3877</v>
      </c>
      <c r="AJ247" t="s">
        <v>3877</v>
      </c>
      <c r="AL247" t="s">
        <v>3605</v>
      </c>
    </row>
    <row r="248" spans="1:38" x14ac:dyDescent="0.25">
      <c r="A248" t="s">
        <v>564</v>
      </c>
      <c r="B248" t="s">
        <v>565</v>
      </c>
      <c r="C248" t="s">
        <v>3723</v>
      </c>
      <c r="D248" t="str">
        <f t="shared" si="21"/>
        <v>1U-201624</v>
      </c>
      <c r="M248" t="s">
        <v>3970</v>
      </c>
      <c r="N248">
        <f t="shared" si="22"/>
        <v>1</v>
      </c>
      <c r="O248">
        <f t="shared" si="23"/>
        <v>1</v>
      </c>
      <c r="Q248" t="s">
        <v>5821</v>
      </c>
      <c r="R248" t="str">
        <f t="shared" si="24"/>
        <v>1U</v>
      </c>
      <c r="S248" t="str">
        <f t="shared" si="25"/>
        <v>201624</v>
      </c>
      <c r="U248" t="s">
        <v>5822</v>
      </c>
      <c r="V248" t="s">
        <v>564</v>
      </c>
      <c r="W248" t="s">
        <v>5288</v>
      </c>
      <c r="X248" t="s">
        <v>3732</v>
      </c>
      <c r="Y248" t="str">
        <f t="shared" si="26"/>
        <v>SLF-US CURR CGAAP-201627</v>
      </c>
      <c r="Z248">
        <f>COUNTIF('16 reserve bal'!D:D,'16 reserve entries'!Y248)</f>
        <v>1</v>
      </c>
      <c r="AB248" t="s">
        <v>564</v>
      </c>
      <c r="AC248" t="s">
        <v>3723</v>
      </c>
      <c r="AH248" t="s">
        <v>3884</v>
      </c>
      <c r="AJ248" t="s">
        <v>3884</v>
      </c>
      <c r="AL248" t="s">
        <v>3613</v>
      </c>
    </row>
    <row r="249" spans="1:38" x14ac:dyDescent="0.25">
      <c r="A249" t="s">
        <v>564</v>
      </c>
      <c r="B249" t="s">
        <v>565</v>
      </c>
      <c r="C249" t="s">
        <v>3726</v>
      </c>
      <c r="D249" t="str">
        <f t="shared" si="21"/>
        <v>1U-201625</v>
      </c>
      <c r="M249" t="s">
        <v>3972</v>
      </c>
      <c r="N249">
        <f t="shared" si="22"/>
        <v>1</v>
      </c>
      <c r="O249">
        <f t="shared" si="23"/>
        <v>1</v>
      </c>
      <c r="Q249" t="s">
        <v>5823</v>
      </c>
      <c r="R249" t="str">
        <f t="shared" si="24"/>
        <v>1U</v>
      </c>
      <c r="S249" t="str">
        <f t="shared" si="25"/>
        <v>201625</v>
      </c>
      <c r="U249" t="s">
        <v>5824</v>
      </c>
      <c r="V249" t="s">
        <v>564</v>
      </c>
      <c r="W249" t="s">
        <v>5288</v>
      </c>
      <c r="X249" t="s">
        <v>3735</v>
      </c>
      <c r="Y249" t="str">
        <f t="shared" si="26"/>
        <v>SLF-US CURR CGAAP-201628</v>
      </c>
      <c r="Z249">
        <f>COUNTIF('16 reserve bal'!D:D,'16 reserve entries'!Y249)</f>
        <v>1</v>
      </c>
      <c r="AB249" t="s">
        <v>564</v>
      </c>
      <c r="AC249" t="s">
        <v>3726</v>
      </c>
      <c r="AH249" t="s">
        <v>3887</v>
      </c>
      <c r="AJ249" t="s">
        <v>3887</v>
      </c>
      <c r="AL249" t="s">
        <v>3628</v>
      </c>
    </row>
    <row r="250" spans="1:38" x14ac:dyDescent="0.25">
      <c r="A250" t="s">
        <v>564</v>
      </c>
      <c r="B250" t="s">
        <v>565</v>
      </c>
      <c r="C250" t="s">
        <v>3729</v>
      </c>
      <c r="D250" t="str">
        <f t="shared" si="21"/>
        <v>1U-201626</v>
      </c>
      <c r="M250" t="s">
        <v>3974</v>
      </c>
      <c r="N250">
        <f t="shared" si="22"/>
        <v>2</v>
      </c>
      <c r="O250">
        <f t="shared" si="23"/>
        <v>2</v>
      </c>
      <c r="Q250" t="s">
        <v>5825</v>
      </c>
      <c r="R250" t="str">
        <f t="shared" si="24"/>
        <v>1U</v>
      </c>
      <c r="S250" t="str">
        <f t="shared" si="25"/>
        <v>201626</v>
      </c>
      <c r="U250" t="s">
        <v>5826</v>
      </c>
      <c r="V250" t="s">
        <v>564</v>
      </c>
      <c r="W250" t="s">
        <v>5288</v>
      </c>
      <c r="X250" t="s">
        <v>3738</v>
      </c>
      <c r="Y250" t="str">
        <f t="shared" si="26"/>
        <v>SLF-US CURR CGAAP-201629</v>
      </c>
      <c r="Z250">
        <f>COUNTIF('16 reserve bal'!D:D,'16 reserve entries'!Y250)</f>
        <v>1</v>
      </c>
      <c r="AB250" t="s">
        <v>564</v>
      </c>
      <c r="AC250" t="s">
        <v>3729</v>
      </c>
      <c r="AH250" t="s">
        <v>3890</v>
      </c>
      <c r="AJ250" t="s">
        <v>3890</v>
      </c>
      <c r="AL250" t="s">
        <v>3602</v>
      </c>
    </row>
    <row r="251" spans="1:38" x14ac:dyDescent="0.25">
      <c r="A251" t="s">
        <v>564</v>
      </c>
      <c r="B251" t="s">
        <v>565</v>
      </c>
      <c r="C251" t="s">
        <v>3732</v>
      </c>
      <c r="D251" t="str">
        <f t="shared" si="21"/>
        <v>1U-201627</v>
      </c>
      <c r="M251" t="s">
        <v>3977</v>
      </c>
      <c r="N251">
        <f t="shared" si="22"/>
        <v>2</v>
      </c>
      <c r="O251">
        <f t="shared" si="23"/>
        <v>2</v>
      </c>
      <c r="Q251" t="s">
        <v>5827</v>
      </c>
      <c r="R251" t="str">
        <f t="shared" si="24"/>
        <v>1U</v>
      </c>
      <c r="S251" t="str">
        <f t="shared" si="25"/>
        <v>201627</v>
      </c>
      <c r="U251" t="s">
        <v>5828</v>
      </c>
      <c r="V251" t="s">
        <v>564</v>
      </c>
      <c r="W251" t="s">
        <v>5288</v>
      </c>
      <c r="X251" t="s">
        <v>3741</v>
      </c>
      <c r="Y251" t="str">
        <f t="shared" si="26"/>
        <v>SLF-US CURR CGAAP-201631</v>
      </c>
      <c r="Z251">
        <f>COUNTIF('16 reserve bal'!D:D,'16 reserve entries'!Y251)</f>
        <v>0</v>
      </c>
      <c r="AB251" t="s">
        <v>564</v>
      </c>
      <c r="AC251" t="s">
        <v>3732</v>
      </c>
      <c r="AH251" t="s">
        <v>3892</v>
      </c>
      <c r="AJ251" t="s">
        <v>3892</v>
      </c>
      <c r="AL251" t="s">
        <v>3338</v>
      </c>
    </row>
    <row r="252" spans="1:38" x14ac:dyDescent="0.25">
      <c r="A252" t="s">
        <v>564</v>
      </c>
      <c r="B252" t="s">
        <v>565</v>
      </c>
      <c r="C252" t="s">
        <v>3735</v>
      </c>
      <c r="D252" t="str">
        <f t="shared" si="21"/>
        <v>1U-201628</v>
      </c>
      <c r="M252" t="s">
        <v>3979</v>
      </c>
      <c r="N252">
        <f t="shared" si="22"/>
        <v>2</v>
      </c>
      <c r="O252">
        <f t="shared" si="23"/>
        <v>2</v>
      </c>
      <c r="Q252" t="s">
        <v>5829</v>
      </c>
      <c r="R252" t="str">
        <f t="shared" si="24"/>
        <v>1U</v>
      </c>
      <c r="S252" t="str">
        <f t="shared" si="25"/>
        <v>201628</v>
      </c>
      <c r="U252" t="s">
        <v>5830</v>
      </c>
      <c r="V252" t="s">
        <v>564</v>
      </c>
      <c r="W252" t="s">
        <v>5288</v>
      </c>
      <c r="X252" t="s">
        <v>3744</v>
      </c>
      <c r="Y252" t="str">
        <f t="shared" si="26"/>
        <v>SLF-US CURR CGAAP-201632</v>
      </c>
      <c r="Z252">
        <f>COUNTIF('16 reserve bal'!D:D,'16 reserve entries'!Y252)</f>
        <v>1</v>
      </c>
      <c r="AB252" t="s">
        <v>564</v>
      </c>
      <c r="AC252" t="s">
        <v>3735</v>
      </c>
      <c r="AH252" t="s">
        <v>3895</v>
      </c>
      <c r="AJ252" t="s">
        <v>3895</v>
      </c>
      <c r="AL252" t="s">
        <v>3305</v>
      </c>
    </row>
    <row r="253" spans="1:38" x14ac:dyDescent="0.25">
      <c r="A253" t="s">
        <v>564</v>
      </c>
      <c r="B253" t="s">
        <v>565</v>
      </c>
      <c r="C253" t="s">
        <v>3738</v>
      </c>
      <c r="D253" t="str">
        <f t="shared" si="21"/>
        <v>1U-201629</v>
      </c>
      <c r="M253" t="s">
        <v>3981</v>
      </c>
      <c r="N253">
        <f t="shared" si="22"/>
        <v>2</v>
      </c>
      <c r="O253">
        <f t="shared" si="23"/>
        <v>2</v>
      </c>
      <c r="Q253" t="s">
        <v>5831</v>
      </c>
      <c r="R253" t="str">
        <f t="shared" si="24"/>
        <v>1U</v>
      </c>
      <c r="S253" t="str">
        <f t="shared" si="25"/>
        <v>201629</v>
      </c>
      <c r="U253" t="s">
        <v>5832</v>
      </c>
      <c r="V253" t="s">
        <v>564</v>
      </c>
      <c r="W253" t="s">
        <v>5288</v>
      </c>
      <c r="X253" t="s">
        <v>3747</v>
      </c>
      <c r="Y253" t="str">
        <f t="shared" si="26"/>
        <v>SLF-US CURR CGAAP-201633</v>
      </c>
      <c r="Z253">
        <f>COUNTIF('16 reserve bal'!D:D,'16 reserve entries'!Y253)</f>
        <v>1</v>
      </c>
      <c r="AB253" t="s">
        <v>564</v>
      </c>
      <c r="AC253" t="s">
        <v>3738</v>
      </c>
      <c r="AH253" t="s">
        <v>3898</v>
      </c>
      <c r="AJ253" t="s">
        <v>3898</v>
      </c>
      <c r="AL253" t="s">
        <v>3323</v>
      </c>
    </row>
    <row r="254" spans="1:38" x14ac:dyDescent="0.25">
      <c r="A254" t="s">
        <v>564</v>
      </c>
      <c r="B254" t="s">
        <v>565</v>
      </c>
      <c r="C254" t="s">
        <v>3741</v>
      </c>
      <c r="D254" t="str">
        <f t="shared" si="21"/>
        <v>1U-201631</v>
      </c>
      <c r="M254" t="s">
        <v>3983</v>
      </c>
      <c r="N254">
        <f t="shared" si="22"/>
        <v>2</v>
      </c>
      <c r="O254">
        <f t="shared" si="23"/>
        <v>2</v>
      </c>
      <c r="Q254" t="s">
        <v>5833</v>
      </c>
      <c r="R254" t="str">
        <f t="shared" si="24"/>
        <v>1U</v>
      </c>
      <c r="S254" t="str">
        <f t="shared" si="25"/>
        <v>201631</v>
      </c>
      <c r="U254" t="s">
        <v>5834</v>
      </c>
      <c r="V254" t="s">
        <v>564</v>
      </c>
      <c r="W254" t="s">
        <v>5288</v>
      </c>
      <c r="X254" t="s">
        <v>3750</v>
      </c>
      <c r="Y254" t="str">
        <f t="shared" si="26"/>
        <v>SLF-US CURR CGAAP-201634</v>
      </c>
      <c r="Z254">
        <f>COUNTIF('16 reserve bal'!D:D,'16 reserve entries'!Y254)</f>
        <v>0</v>
      </c>
      <c r="AB254" t="s">
        <v>564</v>
      </c>
      <c r="AC254" t="s">
        <v>3741</v>
      </c>
      <c r="AH254" t="s">
        <v>3900</v>
      </c>
      <c r="AJ254" t="s">
        <v>3900</v>
      </c>
    </row>
    <row r="255" spans="1:38" x14ac:dyDescent="0.25">
      <c r="A255" t="s">
        <v>564</v>
      </c>
      <c r="B255" t="s">
        <v>565</v>
      </c>
      <c r="C255" t="s">
        <v>3744</v>
      </c>
      <c r="D255" t="str">
        <f t="shared" si="21"/>
        <v>1U-201632</v>
      </c>
      <c r="M255" t="s">
        <v>3986</v>
      </c>
      <c r="N255">
        <f t="shared" si="22"/>
        <v>2</v>
      </c>
      <c r="O255">
        <f t="shared" si="23"/>
        <v>2</v>
      </c>
      <c r="Q255" t="s">
        <v>5835</v>
      </c>
      <c r="R255" t="str">
        <f t="shared" si="24"/>
        <v>1U</v>
      </c>
      <c r="S255" t="str">
        <f t="shared" si="25"/>
        <v>201632</v>
      </c>
      <c r="U255" t="s">
        <v>5836</v>
      </c>
      <c r="V255" t="s">
        <v>564</v>
      </c>
      <c r="W255" t="s">
        <v>5288</v>
      </c>
      <c r="X255" t="s">
        <v>3779</v>
      </c>
      <c r="Y255" t="str">
        <f t="shared" si="26"/>
        <v>SLF-US CURR CGAAP-201664</v>
      </c>
      <c r="Z255">
        <f>COUNTIF('16 reserve bal'!D:D,'16 reserve entries'!Y255)</f>
        <v>1</v>
      </c>
      <c r="AB255" t="s">
        <v>564</v>
      </c>
      <c r="AC255" t="s">
        <v>3744</v>
      </c>
      <c r="AH255" t="s">
        <v>3902</v>
      </c>
      <c r="AJ255" t="s">
        <v>3902</v>
      </c>
    </row>
    <row r="256" spans="1:38" x14ac:dyDescent="0.25">
      <c r="A256" t="s">
        <v>564</v>
      </c>
      <c r="B256" t="s">
        <v>565</v>
      </c>
      <c r="C256" t="s">
        <v>3747</v>
      </c>
      <c r="D256" t="str">
        <f t="shared" si="21"/>
        <v>1U-201633</v>
      </c>
      <c r="M256" t="s">
        <v>3988</v>
      </c>
      <c r="N256">
        <f t="shared" si="22"/>
        <v>1</v>
      </c>
      <c r="O256">
        <f t="shared" si="23"/>
        <v>1</v>
      </c>
      <c r="Q256" t="s">
        <v>5837</v>
      </c>
      <c r="R256" t="str">
        <f t="shared" si="24"/>
        <v>1U</v>
      </c>
      <c r="S256" t="str">
        <f t="shared" si="25"/>
        <v>201633</v>
      </c>
      <c r="U256" t="s">
        <v>5838</v>
      </c>
      <c r="V256" t="s">
        <v>564</v>
      </c>
      <c r="W256" t="s">
        <v>5288</v>
      </c>
      <c r="X256" t="s">
        <v>3782</v>
      </c>
      <c r="Y256" t="str">
        <f t="shared" si="26"/>
        <v>SLF-US CURR CGAAP-201665</v>
      </c>
      <c r="Z256">
        <f>COUNTIF('16 reserve bal'!D:D,'16 reserve entries'!Y256)</f>
        <v>1</v>
      </c>
      <c r="AB256" t="s">
        <v>564</v>
      </c>
      <c r="AC256" t="s">
        <v>3747</v>
      </c>
      <c r="AH256" t="s">
        <v>3905</v>
      </c>
      <c r="AJ256" t="s">
        <v>3905</v>
      </c>
    </row>
    <row r="257" spans="1:36" x14ac:dyDescent="0.25">
      <c r="A257" t="s">
        <v>564</v>
      </c>
      <c r="B257" t="s">
        <v>565</v>
      </c>
      <c r="C257" t="s">
        <v>3750</v>
      </c>
      <c r="D257" t="str">
        <f t="shared" si="21"/>
        <v>1U-201634</v>
      </c>
      <c r="M257" t="s">
        <v>3989</v>
      </c>
      <c r="N257">
        <f t="shared" si="22"/>
        <v>2</v>
      </c>
      <c r="O257">
        <f t="shared" si="23"/>
        <v>2</v>
      </c>
      <c r="Q257" t="s">
        <v>5839</v>
      </c>
      <c r="R257" t="str">
        <f t="shared" si="24"/>
        <v>1U</v>
      </c>
      <c r="S257" t="str">
        <f t="shared" si="25"/>
        <v>201634</v>
      </c>
      <c r="U257" t="s">
        <v>5840</v>
      </c>
      <c r="V257" t="s">
        <v>564</v>
      </c>
      <c r="W257" t="s">
        <v>5288</v>
      </c>
      <c r="X257" t="s">
        <v>3790</v>
      </c>
      <c r="Y257" t="str">
        <f t="shared" si="26"/>
        <v>SLF-US CURR CGAAP-201670</v>
      </c>
      <c r="Z257">
        <f>COUNTIF('16 reserve bal'!D:D,'16 reserve entries'!Y257)</f>
        <v>1</v>
      </c>
      <c r="AB257" t="s">
        <v>564</v>
      </c>
      <c r="AC257" t="s">
        <v>3750</v>
      </c>
      <c r="AH257" t="s">
        <v>3908</v>
      </c>
      <c r="AJ257" t="s">
        <v>3908</v>
      </c>
    </row>
    <row r="258" spans="1:36" x14ac:dyDescent="0.25">
      <c r="A258" t="s">
        <v>564</v>
      </c>
      <c r="B258" t="s">
        <v>565</v>
      </c>
      <c r="C258" t="s">
        <v>3753</v>
      </c>
      <c r="D258" t="str">
        <f t="shared" si="21"/>
        <v>1U-201635</v>
      </c>
      <c r="M258" t="s">
        <v>3991</v>
      </c>
      <c r="N258">
        <f t="shared" si="22"/>
        <v>2</v>
      </c>
      <c r="O258">
        <f t="shared" si="23"/>
        <v>2</v>
      </c>
      <c r="Q258" t="s">
        <v>5841</v>
      </c>
      <c r="R258" t="str">
        <f t="shared" si="24"/>
        <v>1U</v>
      </c>
      <c r="S258" t="str">
        <f t="shared" si="25"/>
        <v>201635</v>
      </c>
      <c r="U258" t="s">
        <v>5842</v>
      </c>
      <c r="V258" t="s">
        <v>564</v>
      </c>
      <c r="W258" t="s">
        <v>5288</v>
      </c>
      <c r="X258" t="s">
        <v>3793</v>
      </c>
      <c r="Y258" t="str">
        <f t="shared" si="26"/>
        <v>SLF-US CURR CGAAP-201671</v>
      </c>
      <c r="Z258">
        <f>COUNTIF('16 reserve bal'!D:D,'16 reserve entries'!Y258)</f>
        <v>1</v>
      </c>
      <c r="AB258" t="s">
        <v>564</v>
      </c>
      <c r="AC258" t="s">
        <v>3753</v>
      </c>
      <c r="AH258" t="s">
        <v>3911</v>
      </c>
      <c r="AJ258" t="s">
        <v>3911</v>
      </c>
    </row>
    <row r="259" spans="1:36" x14ac:dyDescent="0.25">
      <c r="A259" t="s">
        <v>564</v>
      </c>
      <c r="B259" t="s">
        <v>565</v>
      </c>
      <c r="C259" t="s">
        <v>3765</v>
      </c>
      <c r="D259" t="str">
        <f t="shared" si="21"/>
        <v>1U-201647</v>
      </c>
      <c r="M259" t="s">
        <v>3992</v>
      </c>
      <c r="N259">
        <f t="shared" si="22"/>
        <v>2</v>
      </c>
      <c r="O259">
        <f t="shared" si="23"/>
        <v>2</v>
      </c>
      <c r="Q259" t="s">
        <v>5843</v>
      </c>
      <c r="R259" t="str">
        <f t="shared" si="24"/>
        <v>1U</v>
      </c>
      <c r="S259" t="str">
        <f t="shared" si="25"/>
        <v>201647</v>
      </c>
      <c r="U259" t="s">
        <v>5844</v>
      </c>
      <c r="V259" t="s">
        <v>564</v>
      </c>
      <c r="W259" t="s">
        <v>5288</v>
      </c>
      <c r="X259" t="s">
        <v>3796</v>
      </c>
      <c r="Y259" t="str">
        <f t="shared" si="26"/>
        <v>SLF-US CURR CGAAP-201673</v>
      </c>
      <c r="Z259">
        <f>COUNTIF('16 reserve bal'!D:D,'16 reserve entries'!Y259)</f>
        <v>1</v>
      </c>
      <c r="AB259" t="s">
        <v>564</v>
      </c>
      <c r="AC259" t="s">
        <v>3765</v>
      </c>
      <c r="AH259" t="s">
        <v>3914</v>
      </c>
      <c r="AJ259" t="s">
        <v>3914</v>
      </c>
    </row>
    <row r="260" spans="1:36" x14ac:dyDescent="0.25">
      <c r="A260" t="s">
        <v>564</v>
      </c>
      <c r="B260" t="s">
        <v>565</v>
      </c>
      <c r="C260" t="s">
        <v>3768</v>
      </c>
      <c r="D260" t="str">
        <f t="shared" si="21"/>
        <v>1U-201648</v>
      </c>
      <c r="M260" t="s">
        <v>3995</v>
      </c>
      <c r="N260">
        <f t="shared" si="22"/>
        <v>2</v>
      </c>
      <c r="O260">
        <f t="shared" si="23"/>
        <v>2</v>
      </c>
      <c r="Q260" t="s">
        <v>5845</v>
      </c>
      <c r="R260" t="str">
        <f t="shared" si="24"/>
        <v>1U</v>
      </c>
      <c r="S260" t="str">
        <f t="shared" si="25"/>
        <v>201648</v>
      </c>
      <c r="U260" t="s">
        <v>5846</v>
      </c>
      <c r="V260" t="s">
        <v>564</v>
      </c>
      <c r="W260" t="s">
        <v>5288</v>
      </c>
      <c r="X260" t="s">
        <v>3799</v>
      </c>
      <c r="Y260" t="str">
        <f t="shared" si="26"/>
        <v>SLF-US CURR CGAAP-201674</v>
      </c>
      <c r="Z260">
        <f>COUNTIF('16 reserve bal'!D:D,'16 reserve entries'!Y260)</f>
        <v>1</v>
      </c>
      <c r="AB260" t="s">
        <v>564</v>
      </c>
      <c r="AC260" t="s">
        <v>3768</v>
      </c>
      <c r="AH260" t="s">
        <v>3916</v>
      </c>
      <c r="AJ260" t="s">
        <v>3916</v>
      </c>
    </row>
    <row r="261" spans="1:36" x14ac:dyDescent="0.25">
      <c r="A261" t="s">
        <v>564</v>
      </c>
      <c r="B261" t="s">
        <v>565</v>
      </c>
      <c r="C261" t="s">
        <v>3771</v>
      </c>
      <c r="D261" t="str">
        <f t="shared" ref="D261:D324" si="27">B261&amp;"-"&amp;C261</f>
        <v>1U-201649</v>
      </c>
      <c r="M261" t="s">
        <v>3997</v>
      </c>
      <c r="N261">
        <f t="shared" ref="N261:N324" si="28">COUNTIF(C:C,M261)</f>
        <v>2</v>
      </c>
      <c r="O261">
        <f t="shared" ref="O261:O324" si="29">COUNTIF(S:S,M261)</f>
        <v>2</v>
      </c>
      <c r="Q261" t="s">
        <v>5847</v>
      </c>
      <c r="R261" t="str">
        <f t="shared" ref="R261:R324" si="30">LEFT(Q261,2)</f>
        <v>1U</v>
      </c>
      <c r="S261" t="str">
        <f t="shared" ref="S261:S324" si="31">RIGHT(Q261,6)</f>
        <v>201649</v>
      </c>
      <c r="U261" t="s">
        <v>5848</v>
      </c>
      <c r="V261" t="s">
        <v>564</v>
      </c>
      <c r="W261" t="s">
        <v>5288</v>
      </c>
      <c r="X261" t="s">
        <v>3802</v>
      </c>
      <c r="Y261" t="str">
        <f t="shared" ref="Y261:Y324" si="32">W261&amp;"-"&amp;X261</f>
        <v>SLF-US CURR CGAAP-201676</v>
      </c>
      <c r="Z261">
        <f>COUNTIF('16 reserve bal'!D:D,'16 reserve entries'!Y261)</f>
        <v>1</v>
      </c>
      <c r="AB261" t="s">
        <v>564</v>
      </c>
      <c r="AC261" t="s">
        <v>3771</v>
      </c>
      <c r="AH261" t="s">
        <v>3919</v>
      </c>
      <c r="AJ261" t="s">
        <v>3919</v>
      </c>
    </row>
    <row r="262" spans="1:36" x14ac:dyDescent="0.25">
      <c r="A262" t="s">
        <v>564</v>
      </c>
      <c r="B262" t="s">
        <v>565</v>
      </c>
      <c r="C262" t="s">
        <v>3774</v>
      </c>
      <c r="D262" t="str">
        <f t="shared" si="27"/>
        <v>1U-201658</v>
      </c>
      <c r="M262" t="s">
        <v>3999</v>
      </c>
      <c r="N262">
        <f t="shared" si="28"/>
        <v>2</v>
      </c>
      <c r="O262">
        <f t="shared" si="29"/>
        <v>2</v>
      </c>
      <c r="Q262" t="s">
        <v>5849</v>
      </c>
      <c r="R262" t="str">
        <f t="shared" si="30"/>
        <v>1U</v>
      </c>
      <c r="S262" t="str">
        <f t="shared" si="31"/>
        <v>201658</v>
      </c>
      <c r="U262" t="s">
        <v>5850</v>
      </c>
      <c r="V262" t="s">
        <v>564</v>
      </c>
      <c r="W262" t="s">
        <v>5288</v>
      </c>
      <c r="X262" t="s">
        <v>3805</v>
      </c>
      <c r="Y262" t="str">
        <f t="shared" si="32"/>
        <v>SLF-US CURR CGAAP-201677</v>
      </c>
      <c r="Z262">
        <f>COUNTIF('16 reserve bal'!D:D,'16 reserve entries'!Y262)</f>
        <v>0</v>
      </c>
      <c r="AB262" t="s">
        <v>564</v>
      </c>
      <c r="AC262" t="s">
        <v>3774</v>
      </c>
      <c r="AH262" t="s">
        <v>3921</v>
      </c>
      <c r="AJ262" t="s">
        <v>3921</v>
      </c>
    </row>
    <row r="263" spans="1:36" x14ac:dyDescent="0.25">
      <c r="A263" t="s">
        <v>564</v>
      </c>
      <c r="B263" t="s">
        <v>565</v>
      </c>
      <c r="C263" t="s">
        <v>3776</v>
      </c>
      <c r="D263" t="str">
        <f t="shared" si="27"/>
        <v>1U-201659</v>
      </c>
      <c r="M263" t="s">
        <v>4001</v>
      </c>
      <c r="N263">
        <f t="shared" si="28"/>
        <v>2</v>
      </c>
      <c r="O263">
        <f t="shared" si="29"/>
        <v>2</v>
      </c>
      <c r="Q263" t="s">
        <v>5851</v>
      </c>
      <c r="R263" t="str">
        <f t="shared" si="30"/>
        <v>1U</v>
      </c>
      <c r="S263" t="str">
        <f t="shared" si="31"/>
        <v>201659</v>
      </c>
      <c r="U263" t="s">
        <v>5852</v>
      </c>
      <c r="V263" t="s">
        <v>564</v>
      </c>
      <c r="W263" t="s">
        <v>5288</v>
      </c>
      <c r="X263" t="s">
        <v>3808</v>
      </c>
      <c r="Y263" t="str">
        <f t="shared" si="32"/>
        <v>SLF-US CURR CGAAP-201679</v>
      </c>
      <c r="Z263">
        <f>COUNTIF('16 reserve bal'!D:D,'16 reserve entries'!Y263)</f>
        <v>1</v>
      </c>
      <c r="AB263" t="s">
        <v>564</v>
      </c>
      <c r="AC263" t="s">
        <v>3776</v>
      </c>
      <c r="AH263" t="s">
        <v>3923</v>
      </c>
      <c r="AJ263" t="s">
        <v>3923</v>
      </c>
    </row>
    <row r="264" spans="1:36" x14ac:dyDescent="0.25">
      <c r="A264" t="s">
        <v>564</v>
      </c>
      <c r="B264" t="s">
        <v>565</v>
      </c>
      <c r="C264" t="s">
        <v>3779</v>
      </c>
      <c r="D264" t="str">
        <f t="shared" si="27"/>
        <v>1U-201664</v>
      </c>
      <c r="M264" t="s">
        <v>4003</v>
      </c>
      <c r="N264">
        <f t="shared" si="28"/>
        <v>2</v>
      </c>
      <c r="O264">
        <f t="shared" si="29"/>
        <v>2</v>
      </c>
      <c r="Q264" t="s">
        <v>5853</v>
      </c>
      <c r="R264" t="str">
        <f t="shared" si="30"/>
        <v>1U</v>
      </c>
      <c r="S264" t="str">
        <f t="shared" si="31"/>
        <v>201664</v>
      </c>
      <c r="U264" t="s">
        <v>5854</v>
      </c>
      <c r="V264" t="s">
        <v>564</v>
      </c>
      <c r="W264" t="s">
        <v>5288</v>
      </c>
      <c r="X264" t="s">
        <v>3811</v>
      </c>
      <c r="Y264" t="str">
        <f t="shared" si="32"/>
        <v>SLF-US CURR CGAAP-201680</v>
      </c>
      <c r="Z264">
        <f>COUNTIF('16 reserve bal'!D:D,'16 reserve entries'!Y264)</f>
        <v>1</v>
      </c>
      <c r="AB264" t="s">
        <v>564</v>
      </c>
      <c r="AC264" t="s">
        <v>3779</v>
      </c>
      <c r="AH264" t="s">
        <v>3925</v>
      </c>
      <c r="AJ264" t="s">
        <v>3925</v>
      </c>
    </row>
    <row r="265" spans="1:36" x14ac:dyDescent="0.25">
      <c r="A265" t="s">
        <v>564</v>
      </c>
      <c r="B265" t="s">
        <v>565</v>
      </c>
      <c r="C265" t="s">
        <v>3782</v>
      </c>
      <c r="D265" t="str">
        <f t="shared" si="27"/>
        <v>1U-201665</v>
      </c>
      <c r="M265" t="s">
        <v>4005</v>
      </c>
      <c r="N265">
        <f t="shared" si="28"/>
        <v>2</v>
      </c>
      <c r="O265">
        <f t="shared" si="29"/>
        <v>2</v>
      </c>
      <c r="Q265" t="s">
        <v>5855</v>
      </c>
      <c r="R265" t="str">
        <f t="shared" si="30"/>
        <v>1U</v>
      </c>
      <c r="S265" t="str">
        <f t="shared" si="31"/>
        <v>201665</v>
      </c>
      <c r="U265" t="s">
        <v>5856</v>
      </c>
      <c r="V265" t="s">
        <v>564</v>
      </c>
      <c r="W265" t="s">
        <v>5288</v>
      </c>
      <c r="X265" t="s">
        <v>3814</v>
      </c>
      <c r="Y265" t="str">
        <f t="shared" si="32"/>
        <v>SLF-US CURR CGAAP-201682</v>
      </c>
      <c r="Z265">
        <f>COUNTIF('16 reserve bal'!D:D,'16 reserve entries'!Y265)</f>
        <v>1</v>
      </c>
      <c r="AB265" t="s">
        <v>564</v>
      </c>
      <c r="AC265" t="s">
        <v>3782</v>
      </c>
      <c r="AH265" t="s">
        <v>5408</v>
      </c>
      <c r="AJ265" t="s">
        <v>5408</v>
      </c>
    </row>
    <row r="266" spans="1:36" x14ac:dyDescent="0.25">
      <c r="A266" t="s">
        <v>564</v>
      </c>
      <c r="B266" t="s">
        <v>565</v>
      </c>
      <c r="C266" t="s">
        <v>5629</v>
      </c>
      <c r="D266" t="str">
        <f t="shared" si="27"/>
        <v>1U-201666</v>
      </c>
      <c r="M266" t="s">
        <v>4007</v>
      </c>
      <c r="N266">
        <f t="shared" si="28"/>
        <v>2</v>
      </c>
      <c r="O266">
        <f t="shared" si="29"/>
        <v>2</v>
      </c>
      <c r="Q266" t="s">
        <v>5857</v>
      </c>
      <c r="R266" t="str">
        <f t="shared" si="30"/>
        <v>1U</v>
      </c>
      <c r="S266" t="str">
        <f t="shared" si="31"/>
        <v>201666</v>
      </c>
      <c r="U266" t="s">
        <v>5858</v>
      </c>
      <c r="V266" t="s">
        <v>564</v>
      </c>
      <c r="W266" t="s">
        <v>5288</v>
      </c>
      <c r="X266" t="s">
        <v>3817</v>
      </c>
      <c r="Y266" t="str">
        <f t="shared" si="32"/>
        <v>SLF-US CURR CGAAP-201683</v>
      </c>
      <c r="Z266">
        <f>COUNTIF('16 reserve bal'!D:D,'16 reserve entries'!Y266)</f>
        <v>1</v>
      </c>
      <c r="AB266" t="s">
        <v>564</v>
      </c>
      <c r="AC266" t="s">
        <v>5629</v>
      </c>
      <c r="AH266" t="s">
        <v>5411</v>
      </c>
      <c r="AJ266" t="s">
        <v>5411</v>
      </c>
    </row>
    <row r="267" spans="1:36" x14ac:dyDescent="0.25">
      <c r="A267" t="s">
        <v>564</v>
      </c>
      <c r="B267" t="s">
        <v>565</v>
      </c>
      <c r="C267" t="s">
        <v>3785</v>
      </c>
      <c r="D267" t="str">
        <f t="shared" si="27"/>
        <v>1U-201667</v>
      </c>
      <c r="M267" t="s">
        <v>4009</v>
      </c>
      <c r="N267">
        <f t="shared" si="28"/>
        <v>2</v>
      </c>
      <c r="O267">
        <f t="shared" si="29"/>
        <v>2</v>
      </c>
      <c r="Q267" t="s">
        <v>5859</v>
      </c>
      <c r="R267" t="str">
        <f t="shared" si="30"/>
        <v>1U</v>
      </c>
      <c r="S267" t="str">
        <f t="shared" si="31"/>
        <v>201667</v>
      </c>
      <c r="U267" t="s">
        <v>5860</v>
      </c>
      <c r="V267" t="s">
        <v>564</v>
      </c>
      <c r="W267" t="s">
        <v>5288</v>
      </c>
      <c r="X267" t="s">
        <v>3820</v>
      </c>
      <c r="Y267" t="str">
        <f t="shared" si="32"/>
        <v>SLF-US CURR CGAAP-201685</v>
      </c>
      <c r="Z267">
        <f>COUNTIF('16 reserve bal'!D:D,'16 reserve entries'!Y267)</f>
        <v>1</v>
      </c>
      <c r="AB267" t="s">
        <v>564</v>
      </c>
      <c r="AC267" t="s">
        <v>3785</v>
      </c>
      <c r="AH267" t="s">
        <v>3251</v>
      </c>
      <c r="AJ267" t="s">
        <v>3251</v>
      </c>
    </row>
    <row r="268" spans="1:36" x14ac:dyDescent="0.25">
      <c r="A268" t="s">
        <v>564</v>
      </c>
      <c r="B268" t="s">
        <v>565</v>
      </c>
      <c r="C268" t="s">
        <v>3787</v>
      </c>
      <c r="D268" t="str">
        <f t="shared" si="27"/>
        <v>1U-201668</v>
      </c>
      <c r="M268" t="s">
        <v>4010</v>
      </c>
      <c r="N268">
        <f t="shared" si="28"/>
        <v>2</v>
      </c>
      <c r="O268">
        <f t="shared" si="29"/>
        <v>2</v>
      </c>
      <c r="Q268" t="s">
        <v>5861</v>
      </c>
      <c r="R268" t="str">
        <f t="shared" si="30"/>
        <v>1U</v>
      </c>
      <c r="S268" t="str">
        <f t="shared" si="31"/>
        <v>201668</v>
      </c>
      <c r="U268" t="s">
        <v>5862</v>
      </c>
      <c r="V268" t="s">
        <v>564</v>
      </c>
      <c r="W268" t="s">
        <v>5288</v>
      </c>
      <c r="X268" t="s">
        <v>3823</v>
      </c>
      <c r="Y268" t="str">
        <f t="shared" si="32"/>
        <v>SLF-US CURR CGAAP-201686</v>
      </c>
      <c r="Z268">
        <f>COUNTIF('16 reserve bal'!D:D,'16 reserve entries'!Y268)</f>
        <v>1</v>
      </c>
      <c r="AB268" t="s">
        <v>564</v>
      </c>
      <c r="AC268" t="s">
        <v>3787</v>
      </c>
      <c r="AH268" t="s">
        <v>3254</v>
      </c>
      <c r="AJ268" t="s">
        <v>3254</v>
      </c>
    </row>
    <row r="269" spans="1:36" x14ac:dyDescent="0.25">
      <c r="A269" t="s">
        <v>564</v>
      </c>
      <c r="B269" t="s">
        <v>565</v>
      </c>
      <c r="C269" t="s">
        <v>3790</v>
      </c>
      <c r="D269" t="str">
        <f t="shared" si="27"/>
        <v>1U-201670</v>
      </c>
      <c r="M269" t="s">
        <v>4012</v>
      </c>
      <c r="N269">
        <f t="shared" si="28"/>
        <v>2</v>
      </c>
      <c r="O269">
        <f t="shared" si="29"/>
        <v>2</v>
      </c>
      <c r="Q269" t="s">
        <v>5863</v>
      </c>
      <c r="R269" t="str">
        <f t="shared" si="30"/>
        <v>1U</v>
      </c>
      <c r="S269" t="str">
        <f t="shared" si="31"/>
        <v>201670</v>
      </c>
      <c r="U269" t="s">
        <v>5864</v>
      </c>
      <c r="V269" t="s">
        <v>564</v>
      </c>
      <c r="W269" t="s">
        <v>5288</v>
      </c>
      <c r="X269" t="s">
        <v>3826</v>
      </c>
      <c r="Y269" t="str">
        <f t="shared" si="32"/>
        <v>SLF-US CURR CGAAP-201688</v>
      </c>
      <c r="Z269">
        <f>COUNTIF('16 reserve bal'!D:D,'16 reserve entries'!Y269)</f>
        <v>1</v>
      </c>
      <c r="AB269" t="s">
        <v>564</v>
      </c>
      <c r="AC269" t="s">
        <v>3790</v>
      </c>
      <c r="AH269" t="s">
        <v>3266</v>
      </c>
      <c r="AJ269" t="s">
        <v>3266</v>
      </c>
    </row>
    <row r="270" spans="1:36" x14ac:dyDescent="0.25">
      <c r="A270" t="s">
        <v>564</v>
      </c>
      <c r="B270" t="s">
        <v>565</v>
      </c>
      <c r="C270" t="s">
        <v>3793</v>
      </c>
      <c r="D270" t="str">
        <f t="shared" si="27"/>
        <v>1U-201671</v>
      </c>
      <c r="M270" t="s">
        <v>4014</v>
      </c>
      <c r="N270">
        <f t="shared" si="28"/>
        <v>2</v>
      </c>
      <c r="O270">
        <f t="shared" si="29"/>
        <v>2</v>
      </c>
      <c r="Q270" t="s">
        <v>5865</v>
      </c>
      <c r="R270" t="str">
        <f t="shared" si="30"/>
        <v>1U</v>
      </c>
      <c r="S270" t="str">
        <f t="shared" si="31"/>
        <v>201671</v>
      </c>
      <c r="U270" t="s">
        <v>5866</v>
      </c>
      <c r="V270" t="s">
        <v>564</v>
      </c>
      <c r="W270" t="s">
        <v>5288</v>
      </c>
      <c r="X270" t="s">
        <v>3829</v>
      </c>
      <c r="Y270" t="str">
        <f t="shared" si="32"/>
        <v>SLF-US CURR CGAAP-201689</v>
      </c>
      <c r="Z270">
        <f>COUNTIF('16 reserve bal'!D:D,'16 reserve entries'!Y270)</f>
        <v>1</v>
      </c>
      <c r="AB270" t="s">
        <v>564</v>
      </c>
      <c r="AC270" t="s">
        <v>3793</v>
      </c>
      <c r="AH270" t="s">
        <v>3269</v>
      </c>
      <c r="AJ270" t="s">
        <v>3269</v>
      </c>
    </row>
    <row r="271" spans="1:36" x14ac:dyDescent="0.25">
      <c r="A271" t="s">
        <v>564</v>
      </c>
      <c r="B271" t="s">
        <v>565</v>
      </c>
      <c r="C271" t="s">
        <v>5640</v>
      </c>
      <c r="D271" t="str">
        <f t="shared" si="27"/>
        <v>1U-201672</v>
      </c>
      <c r="M271" t="s">
        <v>4015</v>
      </c>
      <c r="N271">
        <f t="shared" si="28"/>
        <v>2</v>
      </c>
      <c r="O271">
        <f t="shared" si="29"/>
        <v>2</v>
      </c>
      <c r="Q271" t="s">
        <v>5867</v>
      </c>
      <c r="R271" t="str">
        <f t="shared" si="30"/>
        <v>1U</v>
      </c>
      <c r="S271" t="str">
        <f t="shared" si="31"/>
        <v>201672</v>
      </c>
      <c r="U271" t="s">
        <v>5868</v>
      </c>
      <c r="V271" t="s">
        <v>564</v>
      </c>
      <c r="W271" t="s">
        <v>5288</v>
      </c>
      <c r="X271" t="s">
        <v>3831</v>
      </c>
      <c r="Y271" t="str">
        <f t="shared" si="32"/>
        <v>SLF-US CURR CGAAP-201691</v>
      </c>
      <c r="Z271">
        <f>COUNTIF('16 reserve bal'!D:D,'16 reserve entries'!Y271)</f>
        <v>1</v>
      </c>
      <c r="AB271" t="s">
        <v>564</v>
      </c>
      <c r="AC271" t="s">
        <v>5640</v>
      </c>
      <c r="AH271" t="s">
        <v>3271</v>
      </c>
      <c r="AJ271" t="s">
        <v>3271</v>
      </c>
    </row>
    <row r="272" spans="1:36" x14ac:dyDescent="0.25">
      <c r="A272" t="s">
        <v>564</v>
      </c>
      <c r="B272" t="s">
        <v>565</v>
      </c>
      <c r="C272" t="s">
        <v>3796</v>
      </c>
      <c r="D272" t="str">
        <f t="shared" si="27"/>
        <v>1U-201673</v>
      </c>
      <c r="M272" t="s">
        <v>4018</v>
      </c>
      <c r="N272">
        <f t="shared" si="28"/>
        <v>2</v>
      </c>
      <c r="O272">
        <f t="shared" si="29"/>
        <v>2</v>
      </c>
      <c r="Q272" t="s">
        <v>5869</v>
      </c>
      <c r="R272" t="str">
        <f t="shared" si="30"/>
        <v>1U</v>
      </c>
      <c r="S272" t="str">
        <f t="shared" si="31"/>
        <v>201673</v>
      </c>
      <c r="U272" t="s">
        <v>5870</v>
      </c>
      <c r="V272" t="s">
        <v>564</v>
      </c>
      <c r="W272" t="s">
        <v>5288</v>
      </c>
      <c r="X272" t="s">
        <v>3834</v>
      </c>
      <c r="Y272" t="str">
        <f t="shared" si="32"/>
        <v>SLF-US CURR CGAAP-201693</v>
      </c>
      <c r="Z272">
        <f>COUNTIF('16 reserve bal'!D:D,'16 reserve entries'!Y272)</f>
        <v>1</v>
      </c>
      <c r="AB272" t="s">
        <v>564</v>
      </c>
      <c r="AC272" t="s">
        <v>3796</v>
      </c>
      <c r="AH272" t="s">
        <v>3290</v>
      </c>
      <c r="AJ272" t="s">
        <v>3290</v>
      </c>
    </row>
    <row r="273" spans="1:36" x14ac:dyDescent="0.25">
      <c r="A273" t="s">
        <v>564</v>
      </c>
      <c r="B273" t="s">
        <v>565</v>
      </c>
      <c r="C273" t="s">
        <v>3799</v>
      </c>
      <c r="D273" t="str">
        <f t="shared" si="27"/>
        <v>1U-201674</v>
      </c>
      <c r="M273" t="s">
        <v>4020</v>
      </c>
      <c r="N273">
        <f t="shared" si="28"/>
        <v>1</v>
      </c>
      <c r="O273">
        <f t="shared" si="29"/>
        <v>1</v>
      </c>
      <c r="Q273" t="s">
        <v>5871</v>
      </c>
      <c r="R273" t="str">
        <f t="shared" si="30"/>
        <v>1U</v>
      </c>
      <c r="S273" t="str">
        <f t="shared" si="31"/>
        <v>201674</v>
      </c>
      <c r="U273" t="s">
        <v>5872</v>
      </c>
      <c r="V273" t="s">
        <v>564</v>
      </c>
      <c r="W273" t="s">
        <v>5288</v>
      </c>
      <c r="X273" t="s">
        <v>3837</v>
      </c>
      <c r="Y273" t="str">
        <f t="shared" si="32"/>
        <v>SLF-US CURR CGAAP-201695</v>
      </c>
      <c r="Z273">
        <f>COUNTIF('16 reserve bal'!D:D,'16 reserve entries'!Y273)</f>
        <v>1</v>
      </c>
      <c r="AB273" t="s">
        <v>564</v>
      </c>
      <c r="AC273" t="s">
        <v>3799</v>
      </c>
      <c r="AH273" t="s">
        <v>3299</v>
      </c>
      <c r="AJ273" t="s">
        <v>3299</v>
      </c>
    </row>
    <row r="274" spans="1:36" x14ac:dyDescent="0.25">
      <c r="A274" t="s">
        <v>564</v>
      </c>
      <c r="B274" t="s">
        <v>565</v>
      </c>
      <c r="C274" t="s">
        <v>5647</v>
      </c>
      <c r="D274" t="str">
        <f t="shared" si="27"/>
        <v>1U-201675</v>
      </c>
      <c r="M274" t="s">
        <v>5291</v>
      </c>
      <c r="N274">
        <f t="shared" si="28"/>
        <v>1</v>
      </c>
      <c r="O274">
        <f t="shared" si="29"/>
        <v>1</v>
      </c>
      <c r="Q274" t="s">
        <v>5873</v>
      </c>
      <c r="R274" t="str">
        <f t="shared" si="30"/>
        <v>1U</v>
      </c>
      <c r="S274" t="str">
        <f t="shared" si="31"/>
        <v>201675</v>
      </c>
      <c r="U274" t="s">
        <v>5874</v>
      </c>
      <c r="V274" t="s">
        <v>564</v>
      </c>
      <c r="W274" t="s">
        <v>5288</v>
      </c>
      <c r="X274" t="s">
        <v>3840</v>
      </c>
      <c r="Y274" t="str">
        <f t="shared" si="32"/>
        <v>SLF-US CURR CGAAP-201700</v>
      </c>
      <c r="Z274">
        <f>COUNTIF('16 reserve bal'!D:D,'16 reserve entries'!Y274)</f>
        <v>1</v>
      </c>
      <c r="AB274" t="s">
        <v>564</v>
      </c>
      <c r="AC274" t="s">
        <v>5647</v>
      </c>
      <c r="AH274" t="s">
        <v>3311</v>
      </c>
      <c r="AJ274" t="s">
        <v>3311</v>
      </c>
    </row>
    <row r="275" spans="1:36" x14ac:dyDescent="0.25">
      <c r="A275" t="s">
        <v>564</v>
      </c>
      <c r="B275" t="s">
        <v>565</v>
      </c>
      <c r="C275" t="s">
        <v>3802</v>
      </c>
      <c r="D275" t="str">
        <f t="shared" si="27"/>
        <v>1U-201676</v>
      </c>
      <c r="M275" t="s">
        <v>4022</v>
      </c>
      <c r="N275">
        <f t="shared" si="28"/>
        <v>2</v>
      </c>
      <c r="O275">
        <f t="shared" si="29"/>
        <v>2</v>
      </c>
      <c r="Q275" t="s">
        <v>5875</v>
      </c>
      <c r="R275" t="str">
        <f t="shared" si="30"/>
        <v>1U</v>
      </c>
      <c r="S275" t="str">
        <f t="shared" si="31"/>
        <v>201676</v>
      </c>
      <c r="U275" t="s">
        <v>5876</v>
      </c>
      <c r="V275" t="s">
        <v>564</v>
      </c>
      <c r="W275" t="s">
        <v>5288</v>
      </c>
      <c r="X275" t="s">
        <v>3843</v>
      </c>
      <c r="Y275" t="str">
        <f t="shared" si="32"/>
        <v>SLF-US CURR CGAAP-201701</v>
      </c>
      <c r="Z275">
        <f>COUNTIF('16 reserve bal'!D:D,'16 reserve entries'!Y275)</f>
        <v>1</v>
      </c>
      <c r="AB275" t="s">
        <v>564</v>
      </c>
      <c r="AC275" t="s">
        <v>3802</v>
      </c>
      <c r="AH275" t="s">
        <v>3341</v>
      </c>
      <c r="AJ275" t="s">
        <v>3341</v>
      </c>
    </row>
    <row r="276" spans="1:36" x14ac:dyDescent="0.25">
      <c r="A276" t="s">
        <v>564</v>
      </c>
      <c r="B276" t="s">
        <v>565</v>
      </c>
      <c r="C276" t="s">
        <v>3805</v>
      </c>
      <c r="D276" t="str">
        <f t="shared" si="27"/>
        <v>1U-201677</v>
      </c>
      <c r="M276" t="s">
        <v>5877</v>
      </c>
      <c r="N276">
        <f t="shared" si="28"/>
        <v>1</v>
      </c>
      <c r="O276">
        <f t="shared" si="29"/>
        <v>1</v>
      </c>
      <c r="Q276" t="s">
        <v>5878</v>
      </c>
      <c r="R276" t="str">
        <f t="shared" si="30"/>
        <v>1U</v>
      </c>
      <c r="S276" t="str">
        <f t="shared" si="31"/>
        <v>201677</v>
      </c>
      <c r="U276" t="s">
        <v>5879</v>
      </c>
      <c r="V276" t="s">
        <v>564</v>
      </c>
      <c r="W276" t="s">
        <v>5288</v>
      </c>
      <c r="X276" t="s">
        <v>3846</v>
      </c>
      <c r="Y276" t="str">
        <f t="shared" si="32"/>
        <v>SLF-US CURR CGAAP-201702</v>
      </c>
      <c r="Z276">
        <f>COUNTIF('16 reserve bal'!D:D,'16 reserve entries'!Y276)</f>
        <v>1</v>
      </c>
      <c r="AB276" t="s">
        <v>564</v>
      </c>
      <c r="AC276" t="s">
        <v>3805</v>
      </c>
      <c r="AH276" t="s">
        <v>3368</v>
      </c>
      <c r="AJ276" t="s">
        <v>3368</v>
      </c>
    </row>
    <row r="277" spans="1:36" x14ac:dyDescent="0.25">
      <c r="A277" t="s">
        <v>564</v>
      </c>
      <c r="B277" t="s">
        <v>565</v>
      </c>
      <c r="C277" t="s">
        <v>5654</v>
      </c>
      <c r="D277" t="str">
        <f t="shared" si="27"/>
        <v>1U-201678</v>
      </c>
      <c r="M277" t="s">
        <v>4037</v>
      </c>
      <c r="N277">
        <f t="shared" si="28"/>
        <v>5</v>
      </c>
      <c r="O277">
        <f t="shared" si="29"/>
        <v>3</v>
      </c>
      <c r="Q277" t="s">
        <v>5880</v>
      </c>
      <c r="R277" t="str">
        <f t="shared" si="30"/>
        <v>1U</v>
      </c>
      <c r="S277" t="str">
        <f t="shared" si="31"/>
        <v>201678</v>
      </c>
      <c r="U277" t="s">
        <v>5881</v>
      </c>
      <c r="V277" t="s">
        <v>564</v>
      </c>
      <c r="W277" t="s">
        <v>5288</v>
      </c>
      <c r="X277" t="s">
        <v>3849</v>
      </c>
      <c r="Y277" t="str">
        <f t="shared" si="32"/>
        <v>SLF-US CURR CGAAP-201703</v>
      </c>
      <c r="Z277">
        <f>COUNTIF('16 reserve bal'!D:D,'16 reserve entries'!Y277)</f>
        <v>1</v>
      </c>
      <c r="AB277" t="s">
        <v>564</v>
      </c>
      <c r="AC277" t="s">
        <v>5654</v>
      </c>
      <c r="AH277" t="s">
        <v>3371</v>
      </c>
      <c r="AJ277" t="s">
        <v>3371</v>
      </c>
    </row>
    <row r="278" spans="1:36" x14ac:dyDescent="0.25">
      <c r="A278" t="s">
        <v>564</v>
      </c>
      <c r="B278" t="s">
        <v>565</v>
      </c>
      <c r="C278" t="s">
        <v>3808</v>
      </c>
      <c r="D278" t="str">
        <f t="shared" si="27"/>
        <v>1U-201679</v>
      </c>
      <c r="M278" t="s">
        <v>4038</v>
      </c>
      <c r="N278">
        <f t="shared" si="28"/>
        <v>2</v>
      </c>
      <c r="O278">
        <f t="shared" si="29"/>
        <v>2</v>
      </c>
      <c r="Q278" t="s">
        <v>5882</v>
      </c>
      <c r="R278" t="str">
        <f t="shared" si="30"/>
        <v>1U</v>
      </c>
      <c r="S278" t="str">
        <f t="shared" si="31"/>
        <v>201679</v>
      </c>
      <c r="U278" t="s">
        <v>5883</v>
      </c>
      <c r="V278" t="s">
        <v>564</v>
      </c>
      <c r="W278" t="s">
        <v>5288</v>
      </c>
      <c r="X278" t="s">
        <v>3852</v>
      </c>
      <c r="Y278" t="str">
        <f t="shared" si="32"/>
        <v>SLF-US CURR CGAAP-201704</v>
      </c>
      <c r="Z278">
        <f>COUNTIF('16 reserve bal'!D:D,'16 reserve entries'!Y278)</f>
        <v>1</v>
      </c>
      <c r="AB278" t="s">
        <v>564</v>
      </c>
      <c r="AC278" t="s">
        <v>3808</v>
      </c>
      <c r="AH278" t="s">
        <v>3374</v>
      </c>
      <c r="AJ278" t="s">
        <v>3374</v>
      </c>
    </row>
    <row r="279" spans="1:36" x14ac:dyDescent="0.25">
      <c r="A279" t="s">
        <v>564</v>
      </c>
      <c r="B279" t="s">
        <v>565</v>
      </c>
      <c r="C279" t="s">
        <v>3811</v>
      </c>
      <c r="D279" t="str">
        <f t="shared" si="27"/>
        <v>1U-201680</v>
      </c>
      <c r="M279" t="s">
        <v>4040</v>
      </c>
      <c r="N279">
        <f t="shared" si="28"/>
        <v>3</v>
      </c>
      <c r="O279">
        <f t="shared" si="29"/>
        <v>2</v>
      </c>
      <c r="Q279" t="s">
        <v>5884</v>
      </c>
      <c r="R279" t="str">
        <f t="shared" si="30"/>
        <v>1U</v>
      </c>
      <c r="S279" t="str">
        <f t="shared" si="31"/>
        <v>201680</v>
      </c>
      <c r="U279" t="s">
        <v>5885</v>
      </c>
      <c r="V279" t="s">
        <v>564</v>
      </c>
      <c r="W279" t="s">
        <v>5288</v>
      </c>
      <c r="X279" t="s">
        <v>3855</v>
      </c>
      <c r="Y279" t="str">
        <f t="shared" si="32"/>
        <v>SLF-US CURR CGAAP-201705</v>
      </c>
      <c r="Z279">
        <f>COUNTIF('16 reserve bal'!D:D,'16 reserve entries'!Y279)</f>
        <v>1</v>
      </c>
      <c r="AB279" t="s">
        <v>564</v>
      </c>
      <c r="AC279" t="s">
        <v>3811</v>
      </c>
      <c r="AH279" t="s">
        <v>3377</v>
      </c>
      <c r="AJ279" t="s">
        <v>3377</v>
      </c>
    </row>
    <row r="280" spans="1:36" x14ac:dyDescent="0.25">
      <c r="A280" t="s">
        <v>564</v>
      </c>
      <c r="B280" t="s">
        <v>565</v>
      </c>
      <c r="C280" t="s">
        <v>5661</v>
      </c>
      <c r="D280" t="str">
        <f t="shared" si="27"/>
        <v>1U-201681</v>
      </c>
      <c r="M280" t="s">
        <v>4042</v>
      </c>
      <c r="N280">
        <f t="shared" si="28"/>
        <v>2</v>
      </c>
      <c r="O280">
        <f t="shared" si="29"/>
        <v>2</v>
      </c>
      <c r="Q280" t="s">
        <v>5886</v>
      </c>
      <c r="R280" t="str">
        <f t="shared" si="30"/>
        <v>1U</v>
      </c>
      <c r="S280" t="str">
        <f t="shared" si="31"/>
        <v>201681</v>
      </c>
      <c r="U280" t="s">
        <v>5887</v>
      </c>
      <c r="V280" t="s">
        <v>564</v>
      </c>
      <c r="W280" t="s">
        <v>5288</v>
      </c>
      <c r="X280" t="s">
        <v>3858</v>
      </c>
      <c r="Y280" t="str">
        <f t="shared" si="32"/>
        <v>SLF-US CURR CGAAP-201707</v>
      </c>
      <c r="Z280">
        <f>COUNTIF('16 reserve bal'!D:D,'16 reserve entries'!Y280)</f>
        <v>1</v>
      </c>
      <c r="AB280" t="s">
        <v>564</v>
      </c>
      <c r="AC280" t="s">
        <v>5661</v>
      </c>
      <c r="AH280" t="s">
        <v>3383</v>
      </c>
      <c r="AJ280" t="s">
        <v>3383</v>
      </c>
    </row>
    <row r="281" spans="1:36" x14ac:dyDescent="0.25">
      <c r="A281" t="s">
        <v>564</v>
      </c>
      <c r="B281" t="s">
        <v>565</v>
      </c>
      <c r="C281" t="s">
        <v>3814</v>
      </c>
      <c r="D281" t="str">
        <f t="shared" si="27"/>
        <v>1U-201682</v>
      </c>
      <c r="M281" t="s">
        <v>4044</v>
      </c>
      <c r="N281">
        <f t="shared" si="28"/>
        <v>1</v>
      </c>
      <c r="O281">
        <f t="shared" si="29"/>
        <v>1</v>
      </c>
      <c r="Q281" t="s">
        <v>5888</v>
      </c>
      <c r="R281" t="str">
        <f t="shared" si="30"/>
        <v>1U</v>
      </c>
      <c r="S281" t="str">
        <f t="shared" si="31"/>
        <v>201682</v>
      </c>
      <c r="U281" t="s">
        <v>5889</v>
      </c>
      <c r="V281" t="s">
        <v>564</v>
      </c>
      <c r="W281" t="s">
        <v>5288</v>
      </c>
      <c r="X281" t="s">
        <v>3861</v>
      </c>
      <c r="Y281" t="str">
        <f t="shared" si="32"/>
        <v>SLF-US CURR CGAAP-201708</v>
      </c>
      <c r="Z281">
        <f>COUNTIF('16 reserve bal'!D:D,'16 reserve entries'!Y281)</f>
        <v>0</v>
      </c>
      <c r="AB281" t="s">
        <v>564</v>
      </c>
      <c r="AC281" t="s">
        <v>3814</v>
      </c>
      <c r="AH281" t="s">
        <v>3394</v>
      </c>
      <c r="AJ281" t="s">
        <v>3394</v>
      </c>
    </row>
    <row r="282" spans="1:36" x14ac:dyDescent="0.25">
      <c r="A282" t="s">
        <v>564</v>
      </c>
      <c r="B282" t="s">
        <v>565</v>
      </c>
      <c r="C282" t="s">
        <v>3817</v>
      </c>
      <c r="D282" t="str">
        <f t="shared" si="27"/>
        <v>1U-201683</v>
      </c>
      <c r="M282" t="s">
        <v>4046</v>
      </c>
      <c r="N282">
        <f t="shared" si="28"/>
        <v>2</v>
      </c>
      <c r="O282">
        <f t="shared" si="29"/>
        <v>2</v>
      </c>
      <c r="Q282" t="s">
        <v>5890</v>
      </c>
      <c r="R282" t="str">
        <f t="shared" si="30"/>
        <v>1U</v>
      </c>
      <c r="S282" t="str">
        <f t="shared" si="31"/>
        <v>201683</v>
      </c>
      <c r="U282" t="s">
        <v>5891</v>
      </c>
      <c r="V282" t="s">
        <v>564</v>
      </c>
      <c r="W282" t="s">
        <v>5288</v>
      </c>
      <c r="X282" t="s">
        <v>3864</v>
      </c>
      <c r="Y282" t="str">
        <f t="shared" si="32"/>
        <v>SLF-US CURR CGAAP-201709</v>
      </c>
      <c r="Z282">
        <f>COUNTIF('16 reserve bal'!D:D,'16 reserve entries'!Y282)</f>
        <v>1</v>
      </c>
      <c r="AB282" t="s">
        <v>564</v>
      </c>
      <c r="AC282" t="s">
        <v>3817</v>
      </c>
      <c r="AH282" t="s">
        <v>3397</v>
      </c>
      <c r="AJ282" t="s">
        <v>3397</v>
      </c>
    </row>
    <row r="283" spans="1:36" x14ac:dyDescent="0.25">
      <c r="A283" t="s">
        <v>564</v>
      </c>
      <c r="B283" t="s">
        <v>565</v>
      </c>
      <c r="C283" t="s">
        <v>5668</v>
      </c>
      <c r="D283" t="str">
        <f t="shared" si="27"/>
        <v>1U-201684</v>
      </c>
      <c r="M283" t="s">
        <v>4047</v>
      </c>
      <c r="N283">
        <f t="shared" si="28"/>
        <v>2</v>
      </c>
      <c r="O283">
        <f t="shared" si="29"/>
        <v>2</v>
      </c>
      <c r="Q283" t="s">
        <v>5892</v>
      </c>
      <c r="R283" t="str">
        <f t="shared" si="30"/>
        <v>1U</v>
      </c>
      <c r="S283" t="str">
        <f t="shared" si="31"/>
        <v>201684</v>
      </c>
      <c r="U283" t="s">
        <v>5893</v>
      </c>
      <c r="V283" t="s">
        <v>564</v>
      </c>
      <c r="W283" t="s">
        <v>5288</v>
      </c>
      <c r="X283" t="s">
        <v>3867</v>
      </c>
      <c r="Y283" t="str">
        <f t="shared" si="32"/>
        <v>SLF-US CURR CGAAP-201710</v>
      </c>
      <c r="Z283">
        <f>COUNTIF('16 reserve bal'!D:D,'16 reserve entries'!Y283)</f>
        <v>1</v>
      </c>
      <c r="AB283" t="s">
        <v>564</v>
      </c>
      <c r="AC283" t="s">
        <v>5668</v>
      </c>
      <c r="AH283" t="s">
        <v>3399</v>
      </c>
      <c r="AJ283" t="s">
        <v>3399</v>
      </c>
    </row>
    <row r="284" spans="1:36" x14ac:dyDescent="0.25">
      <c r="A284" t="s">
        <v>564</v>
      </c>
      <c r="B284" t="s">
        <v>565</v>
      </c>
      <c r="C284" t="s">
        <v>3820</v>
      </c>
      <c r="D284" t="str">
        <f t="shared" si="27"/>
        <v>1U-201685</v>
      </c>
      <c r="M284" t="s">
        <v>4049</v>
      </c>
      <c r="N284">
        <f t="shared" si="28"/>
        <v>2</v>
      </c>
      <c r="O284">
        <f t="shared" si="29"/>
        <v>2</v>
      </c>
      <c r="Q284" t="s">
        <v>5894</v>
      </c>
      <c r="R284" t="str">
        <f t="shared" si="30"/>
        <v>1U</v>
      </c>
      <c r="S284" t="str">
        <f t="shared" si="31"/>
        <v>201685</v>
      </c>
      <c r="U284" t="s">
        <v>5895</v>
      </c>
      <c r="V284" t="s">
        <v>564</v>
      </c>
      <c r="W284" t="s">
        <v>5288</v>
      </c>
      <c r="X284" t="s">
        <v>3870</v>
      </c>
      <c r="Y284" t="str">
        <f t="shared" si="32"/>
        <v>SLF-US CURR CGAAP-201711</v>
      </c>
      <c r="Z284">
        <f>COUNTIF('16 reserve bal'!D:D,'16 reserve entries'!Y284)</f>
        <v>1</v>
      </c>
      <c r="AB284" t="s">
        <v>564</v>
      </c>
      <c r="AC284" t="s">
        <v>3820</v>
      </c>
      <c r="AH284" t="s">
        <v>3401</v>
      </c>
      <c r="AJ284" t="s">
        <v>3401</v>
      </c>
    </row>
    <row r="285" spans="1:36" x14ac:dyDescent="0.25">
      <c r="A285" t="s">
        <v>564</v>
      </c>
      <c r="B285" t="s">
        <v>565</v>
      </c>
      <c r="C285" t="s">
        <v>3823</v>
      </c>
      <c r="D285" t="str">
        <f t="shared" si="27"/>
        <v>1U-201686</v>
      </c>
      <c r="M285" t="s">
        <v>5896</v>
      </c>
      <c r="N285">
        <f t="shared" si="28"/>
        <v>1</v>
      </c>
      <c r="O285">
        <f t="shared" si="29"/>
        <v>1</v>
      </c>
      <c r="Q285" t="s">
        <v>5897</v>
      </c>
      <c r="R285" t="str">
        <f t="shared" si="30"/>
        <v>1U</v>
      </c>
      <c r="S285" t="str">
        <f t="shared" si="31"/>
        <v>201686</v>
      </c>
      <c r="U285" t="s">
        <v>5898</v>
      </c>
      <c r="V285" t="s">
        <v>564</v>
      </c>
      <c r="W285" t="s">
        <v>5288</v>
      </c>
      <c r="X285" t="s">
        <v>3873</v>
      </c>
      <c r="Y285" t="str">
        <f t="shared" si="32"/>
        <v>SLF-US CURR CGAAP-201712</v>
      </c>
      <c r="Z285">
        <f>COUNTIF('16 reserve bal'!D:D,'16 reserve entries'!Y285)</f>
        <v>1</v>
      </c>
      <c r="AB285" t="s">
        <v>564</v>
      </c>
      <c r="AC285" t="s">
        <v>3823</v>
      </c>
      <c r="AH285" t="s">
        <v>3403</v>
      </c>
      <c r="AJ285" t="s">
        <v>3403</v>
      </c>
    </row>
    <row r="286" spans="1:36" x14ac:dyDescent="0.25">
      <c r="A286" t="s">
        <v>564</v>
      </c>
      <c r="B286" t="s">
        <v>565</v>
      </c>
      <c r="C286" t="s">
        <v>5678</v>
      </c>
      <c r="D286" t="str">
        <f t="shared" si="27"/>
        <v>1U-201687</v>
      </c>
      <c r="M286" t="s">
        <v>4051</v>
      </c>
      <c r="N286">
        <f t="shared" si="28"/>
        <v>2</v>
      </c>
      <c r="O286">
        <f t="shared" si="29"/>
        <v>2</v>
      </c>
      <c r="Q286" t="s">
        <v>5899</v>
      </c>
      <c r="R286" t="str">
        <f t="shared" si="30"/>
        <v>1U</v>
      </c>
      <c r="S286" t="str">
        <f t="shared" si="31"/>
        <v>201687</v>
      </c>
      <c r="U286" t="s">
        <v>5900</v>
      </c>
      <c r="V286" t="s">
        <v>564</v>
      </c>
      <c r="W286" t="s">
        <v>5288</v>
      </c>
      <c r="X286" t="s">
        <v>3875</v>
      </c>
      <c r="Y286" t="str">
        <f t="shared" si="32"/>
        <v>SLF-US CURR CGAAP-201713</v>
      </c>
      <c r="Z286">
        <f>COUNTIF('16 reserve bal'!D:D,'16 reserve entries'!Y286)</f>
        <v>1</v>
      </c>
      <c r="AB286" t="s">
        <v>564</v>
      </c>
      <c r="AC286" t="s">
        <v>5678</v>
      </c>
      <c r="AH286" t="s">
        <v>3405</v>
      </c>
      <c r="AJ286" t="s">
        <v>3405</v>
      </c>
    </row>
    <row r="287" spans="1:36" x14ac:dyDescent="0.25">
      <c r="A287" t="s">
        <v>564</v>
      </c>
      <c r="B287" t="s">
        <v>565</v>
      </c>
      <c r="C287" t="s">
        <v>3826</v>
      </c>
      <c r="D287" t="str">
        <f t="shared" si="27"/>
        <v>1U-201688</v>
      </c>
      <c r="M287" t="s">
        <v>4053</v>
      </c>
      <c r="N287">
        <f t="shared" si="28"/>
        <v>2</v>
      </c>
      <c r="O287">
        <f t="shared" si="29"/>
        <v>2</v>
      </c>
      <c r="Q287" t="s">
        <v>5901</v>
      </c>
      <c r="R287" t="str">
        <f t="shared" si="30"/>
        <v>1U</v>
      </c>
      <c r="S287" t="str">
        <f t="shared" si="31"/>
        <v>201688</v>
      </c>
      <c r="U287" t="s">
        <v>5902</v>
      </c>
      <c r="V287" t="s">
        <v>564</v>
      </c>
      <c r="W287" t="s">
        <v>5288</v>
      </c>
      <c r="X287" t="s">
        <v>3880</v>
      </c>
      <c r="Y287" t="str">
        <f t="shared" si="32"/>
        <v>SLF-US CURR CGAAP-201715</v>
      </c>
      <c r="Z287">
        <f>COUNTIF('16 reserve bal'!D:D,'16 reserve entries'!Y287)</f>
        <v>1</v>
      </c>
      <c r="AB287" t="s">
        <v>564</v>
      </c>
      <c r="AC287" t="s">
        <v>3826</v>
      </c>
      <c r="AH287" t="s">
        <v>3409</v>
      </c>
      <c r="AJ287" t="s">
        <v>3409</v>
      </c>
    </row>
    <row r="288" spans="1:36" x14ac:dyDescent="0.25">
      <c r="A288" t="s">
        <v>564</v>
      </c>
      <c r="B288" t="s">
        <v>565</v>
      </c>
      <c r="C288" t="s">
        <v>3829</v>
      </c>
      <c r="D288" t="str">
        <f t="shared" si="27"/>
        <v>1U-201689</v>
      </c>
      <c r="M288" t="s">
        <v>4054</v>
      </c>
      <c r="N288">
        <f t="shared" si="28"/>
        <v>2</v>
      </c>
      <c r="O288">
        <f t="shared" si="29"/>
        <v>2</v>
      </c>
      <c r="Q288" t="s">
        <v>5903</v>
      </c>
      <c r="R288" t="str">
        <f t="shared" si="30"/>
        <v>1U</v>
      </c>
      <c r="S288" t="str">
        <f t="shared" si="31"/>
        <v>201689</v>
      </c>
      <c r="U288" t="s">
        <v>5904</v>
      </c>
      <c r="V288" t="s">
        <v>564</v>
      </c>
      <c r="W288" t="s">
        <v>5288</v>
      </c>
      <c r="X288" t="s">
        <v>3877</v>
      </c>
      <c r="Y288" t="str">
        <f t="shared" si="32"/>
        <v>SLF-US CURR CGAAP-201714</v>
      </c>
      <c r="Z288">
        <f>COUNTIF('16 reserve bal'!D:D,'16 reserve entries'!Y288)</f>
        <v>1</v>
      </c>
      <c r="AB288" t="s">
        <v>564</v>
      </c>
      <c r="AC288" t="s">
        <v>3829</v>
      </c>
      <c r="AH288" t="s">
        <v>3411</v>
      </c>
      <c r="AJ288" t="s">
        <v>3411</v>
      </c>
    </row>
    <row r="289" spans="1:36" x14ac:dyDescent="0.25">
      <c r="A289" t="s">
        <v>564</v>
      </c>
      <c r="B289" t="s">
        <v>565</v>
      </c>
      <c r="C289" t="s">
        <v>5688</v>
      </c>
      <c r="D289" t="str">
        <f t="shared" si="27"/>
        <v>1U-201690</v>
      </c>
      <c r="M289" t="s">
        <v>5905</v>
      </c>
      <c r="N289">
        <f t="shared" si="28"/>
        <v>1</v>
      </c>
      <c r="O289">
        <f t="shared" si="29"/>
        <v>1</v>
      </c>
      <c r="Q289" t="s">
        <v>5906</v>
      </c>
      <c r="R289" t="str">
        <f t="shared" si="30"/>
        <v>1U</v>
      </c>
      <c r="S289" t="str">
        <f t="shared" si="31"/>
        <v>201690</v>
      </c>
      <c r="U289" t="s">
        <v>5907</v>
      </c>
      <c r="V289" t="s">
        <v>564</v>
      </c>
      <c r="W289" t="s">
        <v>5288</v>
      </c>
      <c r="X289" t="s">
        <v>3887</v>
      </c>
      <c r="Y289" t="str">
        <f t="shared" si="32"/>
        <v>SLF-US CURR CGAAP-201721</v>
      </c>
      <c r="Z289">
        <f>COUNTIF('16 reserve bal'!D:D,'16 reserve entries'!Y289)</f>
        <v>1</v>
      </c>
      <c r="AB289" t="s">
        <v>564</v>
      </c>
      <c r="AC289" t="s">
        <v>5688</v>
      </c>
      <c r="AH289" t="s">
        <v>3415</v>
      </c>
      <c r="AJ289" t="s">
        <v>3415</v>
      </c>
    </row>
    <row r="290" spans="1:36" x14ac:dyDescent="0.25">
      <c r="A290" t="s">
        <v>564</v>
      </c>
      <c r="B290" t="s">
        <v>565</v>
      </c>
      <c r="C290" t="s">
        <v>3831</v>
      </c>
      <c r="D290" t="str">
        <f t="shared" si="27"/>
        <v>1U-201691</v>
      </c>
      <c r="M290" t="s">
        <v>5908</v>
      </c>
      <c r="N290">
        <f t="shared" si="28"/>
        <v>1</v>
      </c>
      <c r="O290">
        <f t="shared" si="29"/>
        <v>1</v>
      </c>
      <c r="Q290" t="s">
        <v>5909</v>
      </c>
      <c r="R290" t="str">
        <f t="shared" si="30"/>
        <v>1U</v>
      </c>
      <c r="S290" t="str">
        <f t="shared" si="31"/>
        <v>201691</v>
      </c>
      <c r="U290" t="s">
        <v>5910</v>
      </c>
      <c r="V290" t="s">
        <v>564</v>
      </c>
      <c r="W290" t="s">
        <v>5304</v>
      </c>
      <c r="X290" t="s">
        <v>3666</v>
      </c>
      <c r="Y290" t="str">
        <f t="shared" si="32"/>
        <v>SLF-US UNIQ IFRS-201601</v>
      </c>
      <c r="Z290">
        <f>COUNTIF('16 reserve bal'!D:D,'16 reserve entries'!Y290)</f>
        <v>1</v>
      </c>
      <c r="AB290" t="s">
        <v>564</v>
      </c>
      <c r="AC290" t="s">
        <v>3831</v>
      </c>
      <c r="AH290" t="s">
        <v>3418</v>
      </c>
      <c r="AJ290" t="s">
        <v>3418</v>
      </c>
    </row>
    <row r="291" spans="1:36" x14ac:dyDescent="0.25">
      <c r="A291" t="s">
        <v>564</v>
      </c>
      <c r="B291" t="s">
        <v>565</v>
      </c>
      <c r="C291" t="s">
        <v>5695</v>
      </c>
      <c r="D291" t="str">
        <f t="shared" si="27"/>
        <v>1U-201692</v>
      </c>
      <c r="M291" t="s">
        <v>4056</v>
      </c>
      <c r="N291">
        <f t="shared" si="28"/>
        <v>4</v>
      </c>
      <c r="O291">
        <f t="shared" si="29"/>
        <v>3</v>
      </c>
      <c r="Q291" t="s">
        <v>5911</v>
      </c>
      <c r="R291" t="str">
        <f t="shared" si="30"/>
        <v>1U</v>
      </c>
      <c r="S291" t="str">
        <f t="shared" si="31"/>
        <v>201692</v>
      </c>
      <c r="U291" t="s">
        <v>5912</v>
      </c>
      <c r="V291" t="s">
        <v>564</v>
      </c>
      <c r="W291" t="s">
        <v>5304</v>
      </c>
      <c r="X291" t="s">
        <v>3669</v>
      </c>
      <c r="Y291" t="str">
        <f t="shared" si="32"/>
        <v>SLF-US UNIQ IFRS-201602</v>
      </c>
      <c r="Z291">
        <f>COUNTIF('16 reserve bal'!D:D,'16 reserve entries'!Y291)</f>
        <v>1</v>
      </c>
      <c r="AB291" t="s">
        <v>564</v>
      </c>
      <c r="AC291" t="s">
        <v>5695</v>
      </c>
      <c r="AH291" t="s">
        <v>3420</v>
      </c>
      <c r="AJ291" t="s">
        <v>3420</v>
      </c>
    </row>
    <row r="292" spans="1:36" x14ac:dyDescent="0.25">
      <c r="A292" t="s">
        <v>564</v>
      </c>
      <c r="B292" t="s">
        <v>565</v>
      </c>
      <c r="C292" t="s">
        <v>3834</v>
      </c>
      <c r="D292" t="str">
        <f t="shared" si="27"/>
        <v>1U-201693</v>
      </c>
      <c r="M292" t="s">
        <v>4058</v>
      </c>
      <c r="N292">
        <f t="shared" si="28"/>
        <v>2</v>
      </c>
      <c r="O292">
        <f t="shared" si="29"/>
        <v>2</v>
      </c>
      <c r="Q292" t="s">
        <v>5913</v>
      </c>
      <c r="R292" t="str">
        <f t="shared" si="30"/>
        <v>1U</v>
      </c>
      <c r="S292" t="str">
        <f t="shared" si="31"/>
        <v>201693</v>
      </c>
      <c r="U292" t="s">
        <v>5914</v>
      </c>
      <c r="V292" t="s">
        <v>564</v>
      </c>
      <c r="W292" t="s">
        <v>5304</v>
      </c>
      <c r="X292" t="s">
        <v>3672</v>
      </c>
      <c r="Y292" t="str">
        <f t="shared" si="32"/>
        <v>SLF-US UNIQ IFRS-201603</v>
      </c>
      <c r="Z292">
        <f>COUNTIF('16 reserve bal'!D:D,'16 reserve entries'!Y292)</f>
        <v>1</v>
      </c>
      <c r="AB292" t="s">
        <v>564</v>
      </c>
      <c r="AC292" t="s">
        <v>3834</v>
      </c>
      <c r="AH292" t="s">
        <v>3422</v>
      </c>
      <c r="AJ292" t="s">
        <v>3422</v>
      </c>
    </row>
    <row r="293" spans="1:36" x14ac:dyDescent="0.25">
      <c r="A293" t="s">
        <v>564</v>
      </c>
      <c r="B293" t="s">
        <v>565</v>
      </c>
      <c r="C293" t="s">
        <v>5702</v>
      </c>
      <c r="D293" t="str">
        <f t="shared" si="27"/>
        <v>1U-201694</v>
      </c>
      <c r="M293" t="s">
        <v>4060</v>
      </c>
      <c r="N293">
        <f t="shared" si="28"/>
        <v>2</v>
      </c>
      <c r="O293">
        <f t="shared" si="29"/>
        <v>2</v>
      </c>
      <c r="Q293" t="s">
        <v>5915</v>
      </c>
      <c r="R293" t="str">
        <f t="shared" si="30"/>
        <v>1U</v>
      </c>
      <c r="S293" t="str">
        <f t="shared" si="31"/>
        <v>201694</v>
      </c>
      <c r="U293" t="s">
        <v>5916</v>
      </c>
      <c r="V293" t="s">
        <v>564</v>
      </c>
      <c r="W293" t="s">
        <v>5304</v>
      </c>
      <c r="X293" t="s">
        <v>3675</v>
      </c>
      <c r="Y293" t="str">
        <f t="shared" si="32"/>
        <v>SLF-US UNIQ IFRS-201604</v>
      </c>
      <c r="Z293">
        <f>COUNTIF('16 reserve bal'!D:D,'16 reserve entries'!Y293)</f>
        <v>1</v>
      </c>
      <c r="AB293" t="s">
        <v>564</v>
      </c>
      <c r="AC293" t="s">
        <v>5702</v>
      </c>
      <c r="AH293" t="s">
        <v>3424</v>
      </c>
      <c r="AJ293" t="s">
        <v>3424</v>
      </c>
    </row>
    <row r="294" spans="1:36" x14ac:dyDescent="0.25">
      <c r="A294" t="s">
        <v>564</v>
      </c>
      <c r="B294" t="s">
        <v>565</v>
      </c>
      <c r="C294" t="s">
        <v>3837</v>
      </c>
      <c r="D294" t="str">
        <f t="shared" si="27"/>
        <v>1U-201695</v>
      </c>
      <c r="M294" t="s">
        <v>4063</v>
      </c>
      <c r="N294">
        <f t="shared" si="28"/>
        <v>2</v>
      </c>
      <c r="O294">
        <f t="shared" si="29"/>
        <v>2</v>
      </c>
      <c r="Q294" t="s">
        <v>5917</v>
      </c>
      <c r="R294" t="str">
        <f t="shared" si="30"/>
        <v>1U</v>
      </c>
      <c r="S294" t="str">
        <f t="shared" si="31"/>
        <v>201695</v>
      </c>
      <c r="U294" t="s">
        <v>5918</v>
      </c>
      <c r="V294" t="s">
        <v>564</v>
      </c>
      <c r="W294" t="s">
        <v>5304</v>
      </c>
      <c r="X294" t="s">
        <v>3678</v>
      </c>
      <c r="Y294" t="str">
        <f t="shared" si="32"/>
        <v>SLF-US UNIQ IFRS-201605</v>
      </c>
      <c r="Z294">
        <f>COUNTIF('16 reserve bal'!D:D,'16 reserve entries'!Y294)</f>
        <v>1</v>
      </c>
      <c r="AB294" t="s">
        <v>564</v>
      </c>
      <c r="AC294" t="s">
        <v>3837</v>
      </c>
      <c r="AH294" t="s">
        <v>4519</v>
      </c>
      <c r="AJ294" t="s">
        <v>4519</v>
      </c>
    </row>
    <row r="295" spans="1:36" x14ac:dyDescent="0.25">
      <c r="A295" t="s">
        <v>564</v>
      </c>
      <c r="B295" t="s">
        <v>565</v>
      </c>
      <c r="C295" t="s">
        <v>5708</v>
      </c>
      <c r="D295" t="str">
        <f t="shared" si="27"/>
        <v>1U-201696</v>
      </c>
      <c r="M295" t="s">
        <v>4065</v>
      </c>
      <c r="N295">
        <f t="shared" si="28"/>
        <v>2</v>
      </c>
      <c r="O295">
        <f t="shared" si="29"/>
        <v>2</v>
      </c>
      <c r="Q295" t="s">
        <v>5919</v>
      </c>
      <c r="R295" t="str">
        <f t="shared" si="30"/>
        <v>1U</v>
      </c>
      <c r="S295" t="str">
        <f t="shared" si="31"/>
        <v>201696</v>
      </c>
      <c r="U295" t="s">
        <v>5920</v>
      </c>
      <c r="V295" t="s">
        <v>564</v>
      </c>
      <c r="W295" t="s">
        <v>5304</v>
      </c>
      <c r="X295" t="s">
        <v>3681</v>
      </c>
      <c r="Y295" t="str">
        <f t="shared" si="32"/>
        <v>SLF-US UNIQ IFRS-201606</v>
      </c>
      <c r="Z295">
        <f>COUNTIF('16 reserve bal'!D:D,'16 reserve entries'!Y295)</f>
        <v>1</v>
      </c>
      <c r="AB295" t="s">
        <v>564</v>
      </c>
      <c r="AC295" t="s">
        <v>5708</v>
      </c>
      <c r="AH295" t="s">
        <v>4520</v>
      </c>
      <c r="AJ295" t="s">
        <v>4520</v>
      </c>
    </row>
    <row r="296" spans="1:36" x14ac:dyDescent="0.25">
      <c r="A296" t="s">
        <v>564</v>
      </c>
      <c r="B296" t="s">
        <v>565</v>
      </c>
      <c r="C296" t="s">
        <v>3840</v>
      </c>
      <c r="D296" t="str">
        <f t="shared" si="27"/>
        <v>1U-201700</v>
      </c>
      <c r="M296" t="s">
        <v>4067</v>
      </c>
      <c r="N296">
        <f t="shared" si="28"/>
        <v>2</v>
      </c>
      <c r="O296">
        <f t="shared" si="29"/>
        <v>2</v>
      </c>
      <c r="Q296" t="s">
        <v>5921</v>
      </c>
      <c r="R296" t="str">
        <f t="shared" si="30"/>
        <v>1U</v>
      </c>
      <c r="S296" t="str">
        <f t="shared" si="31"/>
        <v>201700</v>
      </c>
      <c r="U296" t="s">
        <v>5922</v>
      </c>
      <c r="V296" t="s">
        <v>564</v>
      </c>
      <c r="W296" t="s">
        <v>5304</v>
      </c>
      <c r="X296" t="s">
        <v>3684</v>
      </c>
      <c r="Y296" t="str">
        <f t="shared" si="32"/>
        <v>SLF-US UNIQ IFRS-201607</v>
      </c>
      <c r="Z296">
        <f>COUNTIF('16 reserve bal'!D:D,'16 reserve entries'!Y296)</f>
        <v>1</v>
      </c>
      <c r="AB296" t="s">
        <v>564</v>
      </c>
      <c r="AC296" t="s">
        <v>3840</v>
      </c>
      <c r="AH296" t="s">
        <v>4524</v>
      </c>
      <c r="AJ296" t="s">
        <v>4524</v>
      </c>
    </row>
    <row r="297" spans="1:36" x14ac:dyDescent="0.25">
      <c r="A297" t="s">
        <v>564</v>
      </c>
      <c r="B297" t="s">
        <v>565</v>
      </c>
      <c r="C297" t="s">
        <v>3843</v>
      </c>
      <c r="D297" t="str">
        <f t="shared" si="27"/>
        <v>1U-201701</v>
      </c>
      <c r="M297" t="s">
        <v>4068</v>
      </c>
      <c r="N297">
        <f t="shared" si="28"/>
        <v>3</v>
      </c>
      <c r="O297">
        <f t="shared" si="29"/>
        <v>2</v>
      </c>
      <c r="Q297" t="s">
        <v>5923</v>
      </c>
      <c r="R297" t="str">
        <f t="shared" si="30"/>
        <v>1U</v>
      </c>
      <c r="S297" t="str">
        <f t="shared" si="31"/>
        <v>201701</v>
      </c>
      <c r="U297" t="s">
        <v>5924</v>
      </c>
      <c r="V297" t="s">
        <v>564</v>
      </c>
      <c r="W297" t="s">
        <v>5304</v>
      </c>
      <c r="X297" t="s">
        <v>3687</v>
      </c>
      <c r="Y297" t="str">
        <f t="shared" si="32"/>
        <v>SLF-US UNIQ IFRS-201608</v>
      </c>
      <c r="Z297">
        <f>COUNTIF('16 reserve bal'!D:D,'16 reserve entries'!Y297)</f>
        <v>1</v>
      </c>
      <c r="AB297" t="s">
        <v>564</v>
      </c>
      <c r="AC297" t="s">
        <v>3843</v>
      </c>
      <c r="AH297" t="s">
        <v>4528</v>
      </c>
      <c r="AJ297" t="s">
        <v>4528</v>
      </c>
    </row>
    <row r="298" spans="1:36" x14ac:dyDescent="0.25">
      <c r="A298" t="s">
        <v>564</v>
      </c>
      <c r="B298" t="s">
        <v>565</v>
      </c>
      <c r="C298" t="s">
        <v>3846</v>
      </c>
      <c r="D298" t="str">
        <f t="shared" si="27"/>
        <v>1U-201702</v>
      </c>
      <c r="M298" t="s">
        <v>4070</v>
      </c>
      <c r="N298">
        <f t="shared" si="28"/>
        <v>2</v>
      </c>
      <c r="O298">
        <f t="shared" si="29"/>
        <v>1</v>
      </c>
      <c r="Q298" t="s">
        <v>5925</v>
      </c>
      <c r="R298" t="str">
        <f t="shared" si="30"/>
        <v>1U</v>
      </c>
      <c r="S298" t="str">
        <f t="shared" si="31"/>
        <v>201702</v>
      </c>
      <c r="U298" t="s">
        <v>5926</v>
      </c>
      <c r="V298" t="s">
        <v>564</v>
      </c>
      <c r="W298" t="s">
        <v>5304</v>
      </c>
      <c r="X298" t="s">
        <v>3690</v>
      </c>
      <c r="Y298" t="str">
        <f t="shared" si="32"/>
        <v>SLF-US UNIQ IFRS-201609</v>
      </c>
      <c r="Z298">
        <f>COUNTIF('16 reserve bal'!D:D,'16 reserve entries'!Y298)</f>
        <v>1</v>
      </c>
      <c r="AB298" t="s">
        <v>564</v>
      </c>
      <c r="AC298" t="s">
        <v>3846</v>
      </c>
      <c r="AH298" t="s">
        <v>4531</v>
      </c>
      <c r="AJ298" t="s">
        <v>4531</v>
      </c>
    </row>
    <row r="299" spans="1:36" x14ac:dyDescent="0.25">
      <c r="A299" t="s">
        <v>564</v>
      </c>
      <c r="B299" t="s">
        <v>565</v>
      </c>
      <c r="C299" t="s">
        <v>3849</v>
      </c>
      <c r="D299" t="str">
        <f t="shared" si="27"/>
        <v>1U-201703</v>
      </c>
      <c r="M299" t="s">
        <v>4072</v>
      </c>
      <c r="N299">
        <f t="shared" si="28"/>
        <v>1</v>
      </c>
      <c r="O299">
        <f t="shared" si="29"/>
        <v>1</v>
      </c>
      <c r="Q299" t="s">
        <v>5927</v>
      </c>
      <c r="R299" t="str">
        <f t="shared" si="30"/>
        <v>1U</v>
      </c>
      <c r="S299" t="str">
        <f t="shared" si="31"/>
        <v>201703</v>
      </c>
      <c r="U299" t="s">
        <v>5928</v>
      </c>
      <c r="V299" t="s">
        <v>564</v>
      </c>
      <c r="W299" t="s">
        <v>5304</v>
      </c>
      <c r="X299" t="s">
        <v>3693</v>
      </c>
      <c r="Y299" t="str">
        <f t="shared" si="32"/>
        <v>SLF-US UNIQ IFRS-201610</v>
      </c>
      <c r="Z299">
        <f>COUNTIF('16 reserve bal'!D:D,'16 reserve entries'!Y299)</f>
        <v>1</v>
      </c>
      <c r="AB299" t="s">
        <v>564</v>
      </c>
      <c r="AC299" t="s">
        <v>3849</v>
      </c>
      <c r="AH299" t="s">
        <v>3285</v>
      </c>
      <c r="AJ299" t="s">
        <v>3285</v>
      </c>
    </row>
    <row r="300" spans="1:36" x14ac:dyDescent="0.25">
      <c r="A300" t="s">
        <v>564</v>
      </c>
      <c r="B300" t="s">
        <v>565</v>
      </c>
      <c r="C300" t="s">
        <v>3852</v>
      </c>
      <c r="D300" t="str">
        <f t="shared" si="27"/>
        <v>1U-201704</v>
      </c>
      <c r="M300" t="s">
        <v>4074</v>
      </c>
      <c r="N300">
        <f t="shared" si="28"/>
        <v>1</v>
      </c>
      <c r="O300">
        <f t="shared" si="29"/>
        <v>1</v>
      </c>
      <c r="Q300" t="s">
        <v>5929</v>
      </c>
      <c r="R300" t="str">
        <f t="shared" si="30"/>
        <v>1U</v>
      </c>
      <c r="S300" t="str">
        <f t="shared" si="31"/>
        <v>201704</v>
      </c>
      <c r="U300" t="s">
        <v>5930</v>
      </c>
      <c r="V300" t="s">
        <v>564</v>
      </c>
      <c r="W300" t="s">
        <v>5304</v>
      </c>
      <c r="X300" t="s">
        <v>3696</v>
      </c>
      <c r="Y300" t="str">
        <f t="shared" si="32"/>
        <v>SLF-US UNIQ IFRS-201611</v>
      </c>
      <c r="Z300">
        <f>COUNTIF('16 reserve bal'!D:D,'16 reserve entries'!Y300)</f>
        <v>1</v>
      </c>
      <c r="AB300" t="s">
        <v>564</v>
      </c>
      <c r="AC300" t="s">
        <v>3852</v>
      </c>
      <c r="AH300" t="s">
        <v>3296</v>
      </c>
      <c r="AJ300" t="s">
        <v>3296</v>
      </c>
    </row>
    <row r="301" spans="1:36" x14ac:dyDescent="0.25">
      <c r="A301" t="s">
        <v>564</v>
      </c>
      <c r="B301" t="s">
        <v>565</v>
      </c>
      <c r="C301" t="s">
        <v>3855</v>
      </c>
      <c r="D301" t="str">
        <f t="shared" si="27"/>
        <v>1U-201705</v>
      </c>
      <c r="M301" t="s">
        <v>4076</v>
      </c>
      <c r="N301">
        <f t="shared" si="28"/>
        <v>1</v>
      </c>
      <c r="O301">
        <f t="shared" si="29"/>
        <v>1</v>
      </c>
      <c r="Q301" t="s">
        <v>5931</v>
      </c>
      <c r="R301" t="str">
        <f t="shared" si="30"/>
        <v>1U</v>
      </c>
      <c r="S301" t="str">
        <f t="shared" si="31"/>
        <v>201705</v>
      </c>
      <c r="U301" t="s">
        <v>5932</v>
      </c>
      <c r="V301" t="s">
        <v>564</v>
      </c>
      <c r="W301" t="s">
        <v>5304</v>
      </c>
      <c r="X301" t="s">
        <v>5564</v>
      </c>
      <c r="Y301" t="str">
        <f t="shared" si="32"/>
        <v>SLF-US UNIQ IFRS-201612</v>
      </c>
      <c r="Z301">
        <f>COUNTIF('16 reserve bal'!D:D,'16 reserve entries'!Y301)</f>
        <v>0</v>
      </c>
      <c r="AB301" t="s">
        <v>564</v>
      </c>
      <c r="AC301" t="s">
        <v>3855</v>
      </c>
      <c r="AH301" t="s">
        <v>3302</v>
      </c>
      <c r="AJ301" t="s">
        <v>3302</v>
      </c>
    </row>
    <row r="302" spans="1:36" x14ac:dyDescent="0.25">
      <c r="A302" t="s">
        <v>564</v>
      </c>
      <c r="B302" t="s">
        <v>565</v>
      </c>
      <c r="C302" t="s">
        <v>5723</v>
      </c>
      <c r="D302" t="str">
        <f t="shared" si="27"/>
        <v>1U-201706</v>
      </c>
      <c r="M302" t="s">
        <v>4078</v>
      </c>
      <c r="N302">
        <f t="shared" si="28"/>
        <v>1</v>
      </c>
      <c r="O302">
        <f t="shared" si="29"/>
        <v>1</v>
      </c>
      <c r="Q302" t="s">
        <v>5933</v>
      </c>
      <c r="R302" t="str">
        <f t="shared" si="30"/>
        <v>1U</v>
      </c>
      <c r="S302" t="str">
        <f t="shared" si="31"/>
        <v>201706</v>
      </c>
      <c r="U302" t="s">
        <v>5934</v>
      </c>
      <c r="V302" t="s">
        <v>564</v>
      </c>
      <c r="W302" t="s">
        <v>5304</v>
      </c>
      <c r="X302" t="s">
        <v>3699</v>
      </c>
      <c r="Y302" t="str">
        <f t="shared" si="32"/>
        <v>SLF-US UNIQ IFRS-201613</v>
      </c>
      <c r="Z302">
        <f>COUNTIF('16 reserve bal'!D:D,'16 reserve entries'!Y302)</f>
        <v>1</v>
      </c>
      <c r="AB302" t="s">
        <v>564</v>
      </c>
      <c r="AC302" t="s">
        <v>5723</v>
      </c>
      <c r="AH302" t="s">
        <v>3353</v>
      </c>
      <c r="AJ302" t="s">
        <v>3353</v>
      </c>
    </row>
    <row r="303" spans="1:36" x14ac:dyDescent="0.25">
      <c r="A303" t="s">
        <v>564</v>
      </c>
      <c r="B303" t="s">
        <v>565</v>
      </c>
      <c r="C303" t="s">
        <v>3858</v>
      </c>
      <c r="D303" t="str">
        <f t="shared" si="27"/>
        <v>1U-201707</v>
      </c>
      <c r="M303" t="s">
        <v>4079</v>
      </c>
      <c r="N303">
        <f t="shared" si="28"/>
        <v>1</v>
      </c>
      <c r="O303">
        <f t="shared" si="29"/>
        <v>1</v>
      </c>
      <c r="Q303" t="s">
        <v>5935</v>
      </c>
      <c r="R303" t="str">
        <f t="shared" si="30"/>
        <v>1U</v>
      </c>
      <c r="S303" t="str">
        <f t="shared" si="31"/>
        <v>201707</v>
      </c>
      <c r="U303" t="s">
        <v>5936</v>
      </c>
      <c r="V303" t="s">
        <v>564</v>
      </c>
      <c r="W303" t="s">
        <v>5304</v>
      </c>
      <c r="X303" t="s">
        <v>3702</v>
      </c>
      <c r="Y303" t="str">
        <f t="shared" si="32"/>
        <v>SLF-US UNIQ IFRS-201614</v>
      </c>
      <c r="Z303">
        <f>COUNTIF('16 reserve bal'!D:D,'16 reserve entries'!Y303)</f>
        <v>1</v>
      </c>
      <c r="AB303" t="s">
        <v>564</v>
      </c>
      <c r="AC303" t="s">
        <v>3858</v>
      </c>
      <c r="AH303" t="s">
        <v>3362</v>
      </c>
      <c r="AJ303" t="s">
        <v>3362</v>
      </c>
    </row>
    <row r="304" spans="1:36" x14ac:dyDescent="0.25">
      <c r="A304" t="s">
        <v>564</v>
      </c>
      <c r="B304" t="s">
        <v>565</v>
      </c>
      <c r="C304" t="s">
        <v>3861</v>
      </c>
      <c r="D304" t="str">
        <f t="shared" si="27"/>
        <v>1U-201708</v>
      </c>
      <c r="M304" t="s">
        <v>5937</v>
      </c>
      <c r="N304">
        <f t="shared" si="28"/>
        <v>1</v>
      </c>
      <c r="O304">
        <f t="shared" si="29"/>
        <v>1</v>
      </c>
      <c r="Q304" t="s">
        <v>5938</v>
      </c>
      <c r="R304" t="str">
        <f t="shared" si="30"/>
        <v>1U</v>
      </c>
      <c r="S304" t="str">
        <f t="shared" si="31"/>
        <v>201708</v>
      </c>
      <c r="U304" t="s">
        <v>5939</v>
      </c>
      <c r="V304" t="s">
        <v>564</v>
      </c>
      <c r="W304" t="s">
        <v>5304</v>
      </c>
      <c r="X304" t="s">
        <v>3705</v>
      </c>
      <c r="Y304" t="str">
        <f t="shared" si="32"/>
        <v>SLF-US UNIQ IFRS-201616</v>
      </c>
      <c r="Z304">
        <f>COUNTIF('16 reserve bal'!D:D,'16 reserve entries'!Y304)</f>
        <v>1</v>
      </c>
      <c r="AB304" t="s">
        <v>564</v>
      </c>
      <c r="AC304" t="s">
        <v>3861</v>
      </c>
      <c r="AH304" t="s">
        <v>3365</v>
      </c>
      <c r="AJ304" t="s">
        <v>3365</v>
      </c>
    </row>
    <row r="305" spans="1:36" x14ac:dyDescent="0.25">
      <c r="A305" t="s">
        <v>564</v>
      </c>
      <c r="B305" t="s">
        <v>565</v>
      </c>
      <c r="C305" t="s">
        <v>3864</v>
      </c>
      <c r="D305" t="str">
        <f t="shared" si="27"/>
        <v>1U-201709</v>
      </c>
      <c r="M305" t="s">
        <v>5940</v>
      </c>
      <c r="N305">
        <f t="shared" si="28"/>
        <v>1</v>
      </c>
      <c r="O305">
        <f t="shared" si="29"/>
        <v>1</v>
      </c>
      <c r="Q305" t="s">
        <v>5941</v>
      </c>
      <c r="R305" t="str">
        <f t="shared" si="30"/>
        <v>1U</v>
      </c>
      <c r="S305" t="str">
        <f t="shared" si="31"/>
        <v>201709</v>
      </c>
      <c r="U305" t="s">
        <v>5942</v>
      </c>
      <c r="V305" t="s">
        <v>564</v>
      </c>
      <c r="W305" t="s">
        <v>5304</v>
      </c>
      <c r="X305" t="s">
        <v>3708</v>
      </c>
      <c r="Y305" t="str">
        <f t="shared" si="32"/>
        <v>SLF-US UNIQ IFRS-201617</v>
      </c>
      <c r="Z305">
        <f>COUNTIF('16 reserve bal'!D:D,'16 reserve entries'!Y305)</f>
        <v>1</v>
      </c>
      <c r="AB305" t="s">
        <v>564</v>
      </c>
      <c r="AC305" t="s">
        <v>3864</v>
      </c>
      <c r="AH305" t="s">
        <v>3391</v>
      </c>
      <c r="AJ305" t="s">
        <v>3391</v>
      </c>
    </row>
    <row r="306" spans="1:36" x14ac:dyDescent="0.25">
      <c r="A306" t="s">
        <v>564</v>
      </c>
      <c r="B306" t="s">
        <v>565</v>
      </c>
      <c r="C306" t="s">
        <v>3867</v>
      </c>
      <c r="D306" t="str">
        <f t="shared" si="27"/>
        <v>1U-201710</v>
      </c>
      <c r="M306" t="s">
        <v>5943</v>
      </c>
      <c r="N306">
        <f t="shared" si="28"/>
        <v>1</v>
      </c>
      <c r="O306">
        <f t="shared" si="29"/>
        <v>1</v>
      </c>
      <c r="Q306" t="s">
        <v>5944</v>
      </c>
      <c r="R306" t="str">
        <f t="shared" si="30"/>
        <v>1U</v>
      </c>
      <c r="S306" t="str">
        <f t="shared" si="31"/>
        <v>201710</v>
      </c>
      <c r="U306" t="s">
        <v>5945</v>
      </c>
      <c r="V306" t="s">
        <v>564</v>
      </c>
      <c r="W306" t="s">
        <v>5304</v>
      </c>
      <c r="X306" t="s">
        <v>3711</v>
      </c>
      <c r="Y306" t="str">
        <f t="shared" si="32"/>
        <v>SLF-US UNIQ IFRS-201618</v>
      </c>
      <c r="Z306">
        <f>COUNTIF('16 reserve bal'!D:D,'16 reserve entries'!Y306)</f>
        <v>1</v>
      </c>
      <c r="AB306" t="s">
        <v>564</v>
      </c>
      <c r="AC306" t="s">
        <v>3867</v>
      </c>
      <c r="AH306" t="s">
        <v>3413</v>
      </c>
      <c r="AJ306" t="s">
        <v>3413</v>
      </c>
    </row>
    <row r="307" spans="1:36" x14ac:dyDescent="0.25">
      <c r="A307" t="s">
        <v>564</v>
      </c>
      <c r="B307" t="s">
        <v>565</v>
      </c>
      <c r="C307" t="s">
        <v>3870</v>
      </c>
      <c r="D307" t="str">
        <f t="shared" si="27"/>
        <v>1U-201711</v>
      </c>
      <c r="M307" t="s">
        <v>4081</v>
      </c>
      <c r="N307">
        <f t="shared" si="28"/>
        <v>1</v>
      </c>
      <c r="O307">
        <f t="shared" si="29"/>
        <v>1</v>
      </c>
      <c r="Q307" t="s">
        <v>5946</v>
      </c>
      <c r="R307" t="str">
        <f t="shared" si="30"/>
        <v>1U</v>
      </c>
      <c r="S307" t="str">
        <f t="shared" si="31"/>
        <v>201711</v>
      </c>
      <c r="U307" t="s">
        <v>5947</v>
      </c>
      <c r="V307" t="s">
        <v>564</v>
      </c>
      <c r="W307" t="s">
        <v>5304</v>
      </c>
      <c r="X307" t="s">
        <v>5577</v>
      </c>
      <c r="Y307" t="str">
        <f t="shared" si="32"/>
        <v>SLF-US UNIQ IFRS-201620</v>
      </c>
      <c r="Z307">
        <f>COUNTIF('16 reserve bal'!D:D,'16 reserve entries'!Y307)</f>
        <v>0</v>
      </c>
      <c r="AB307" t="s">
        <v>564</v>
      </c>
      <c r="AC307" t="s">
        <v>3870</v>
      </c>
      <c r="AH307" t="s">
        <v>3439</v>
      </c>
      <c r="AJ307" t="s">
        <v>3439</v>
      </c>
    </row>
    <row r="308" spans="1:36" x14ac:dyDescent="0.25">
      <c r="A308" t="s">
        <v>564</v>
      </c>
      <c r="B308" t="s">
        <v>565</v>
      </c>
      <c r="C308" t="s">
        <v>3873</v>
      </c>
      <c r="D308" t="str">
        <f t="shared" si="27"/>
        <v>1U-201712</v>
      </c>
      <c r="M308" t="s">
        <v>4083</v>
      </c>
      <c r="N308">
        <f t="shared" si="28"/>
        <v>1</v>
      </c>
      <c r="O308">
        <f t="shared" si="29"/>
        <v>1</v>
      </c>
      <c r="Q308" t="s">
        <v>5948</v>
      </c>
      <c r="R308" t="str">
        <f t="shared" si="30"/>
        <v>1U</v>
      </c>
      <c r="S308" t="str">
        <f t="shared" si="31"/>
        <v>201712</v>
      </c>
      <c r="U308" t="s">
        <v>5949</v>
      </c>
      <c r="V308" t="s">
        <v>564</v>
      </c>
      <c r="W308" t="s">
        <v>5304</v>
      </c>
      <c r="X308" t="s">
        <v>3714</v>
      </c>
      <c r="Y308" t="str">
        <f t="shared" si="32"/>
        <v>SLF-US UNIQ IFRS-201621</v>
      </c>
      <c r="Z308">
        <f>COUNTIF('16 reserve bal'!D:D,'16 reserve entries'!Y308)</f>
        <v>1</v>
      </c>
      <c r="AB308" t="s">
        <v>564</v>
      </c>
      <c r="AC308" t="s">
        <v>3873</v>
      </c>
      <c r="AH308" t="s">
        <v>3469</v>
      </c>
      <c r="AJ308" t="s">
        <v>3469</v>
      </c>
    </row>
    <row r="309" spans="1:36" x14ac:dyDescent="0.25">
      <c r="A309" t="s">
        <v>564</v>
      </c>
      <c r="B309" t="s">
        <v>565</v>
      </c>
      <c r="C309" t="s">
        <v>3875</v>
      </c>
      <c r="D309" t="str">
        <f t="shared" si="27"/>
        <v>1U-201713</v>
      </c>
      <c r="M309" t="s">
        <v>4085</v>
      </c>
      <c r="N309">
        <f t="shared" si="28"/>
        <v>1</v>
      </c>
      <c r="O309">
        <f t="shared" si="29"/>
        <v>1</v>
      </c>
      <c r="Q309" t="s">
        <v>5950</v>
      </c>
      <c r="R309" t="str">
        <f t="shared" si="30"/>
        <v>1U</v>
      </c>
      <c r="S309" t="str">
        <f t="shared" si="31"/>
        <v>201713</v>
      </c>
      <c r="U309" t="s">
        <v>5951</v>
      </c>
      <c r="V309" t="s">
        <v>564</v>
      </c>
      <c r="W309" t="s">
        <v>5304</v>
      </c>
      <c r="X309" t="s">
        <v>3717</v>
      </c>
      <c r="Y309" t="str">
        <f t="shared" si="32"/>
        <v>SLF-US UNIQ IFRS-201622</v>
      </c>
      <c r="Z309">
        <f>COUNTIF('16 reserve bal'!D:D,'16 reserve entries'!Y309)</f>
        <v>1</v>
      </c>
      <c r="AB309" t="s">
        <v>564</v>
      </c>
      <c r="AC309" t="s">
        <v>3875</v>
      </c>
      <c r="AH309" t="s">
        <v>4499</v>
      </c>
      <c r="AJ309" t="s">
        <v>3245</v>
      </c>
    </row>
    <row r="310" spans="1:36" x14ac:dyDescent="0.25">
      <c r="A310" t="s">
        <v>564</v>
      </c>
      <c r="B310" t="s">
        <v>565</v>
      </c>
      <c r="C310" t="s">
        <v>3877</v>
      </c>
      <c r="D310" t="str">
        <f t="shared" si="27"/>
        <v>1U-201714</v>
      </c>
      <c r="M310" t="s">
        <v>5952</v>
      </c>
      <c r="N310">
        <f t="shared" si="28"/>
        <v>1</v>
      </c>
      <c r="O310">
        <f t="shared" si="29"/>
        <v>1</v>
      </c>
      <c r="Q310" t="s">
        <v>5953</v>
      </c>
      <c r="R310" t="str">
        <f t="shared" si="30"/>
        <v>1U</v>
      </c>
      <c r="S310" t="str">
        <f t="shared" si="31"/>
        <v>201714</v>
      </c>
      <c r="U310" t="s">
        <v>5954</v>
      </c>
      <c r="V310" t="s">
        <v>564</v>
      </c>
      <c r="W310" t="s">
        <v>5304</v>
      </c>
      <c r="X310" t="s">
        <v>3720</v>
      </c>
      <c r="Y310" t="str">
        <f t="shared" si="32"/>
        <v>SLF-US UNIQ IFRS-201623</v>
      </c>
      <c r="Z310">
        <f>COUNTIF('16 reserve bal'!D:D,'16 reserve entries'!Y310)</f>
        <v>1</v>
      </c>
      <c r="AB310" t="s">
        <v>564</v>
      </c>
      <c r="AC310" t="s">
        <v>3877</v>
      </c>
      <c r="AH310" t="s">
        <v>4503</v>
      </c>
      <c r="AJ310" t="s">
        <v>3248</v>
      </c>
    </row>
    <row r="311" spans="1:36" x14ac:dyDescent="0.25">
      <c r="A311" t="s">
        <v>564</v>
      </c>
      <c r="B311" t="s">
        <v>565</v>
      </c>
      <c r="C311" t="s">
        <v>3880</v>
      </c>
      <c r="D311" t="str">
        <f t="shared" si="27"/>
        <v>1U-201715</v>
      </c>
      <c r="M311" t="s">
        <v>4087</v>
      </c>
      <c r="N311">
        <f t="shared" si="28"/>
        <v>1</v>
      </c>
      <c r="O311">
        <f t="shared" si="29"/>
        <v>1</v>
      </c>
      <c r="Q311" t="s">
        <v>5955</v>
      </c>
      <c r="R311" t="str">
        <f t="shared" si="30"/>
        <v>1U</v>
      </c>
      <c r="S311" t="str">
        <f t="shared" si="31"/>
        <v>201715</v>
      </c>
      <c r="U311" t="s">
        <v>5956</v>
      </c>
      <c r="V311" t="s">
        <v>564</v>
      </c>
      <c r="W311" t="s">
        <v>5304</v>
      </c>
      <c r="X311" t="s">
        <v>3723</v>
      </c>
      <c r="Y311" t="str">
        <f t="shared" si="32"/>
        <v>SLF-US UNIQ IFRS-201624</v>
      </c>
      <c r="Z311">
        <f>COUNTIF('16 reserve bal'!D:D,'16 reserve entries'!Y311)</f>
        <v>1</v>
      </c>
      <c r="AB311" t="s">
        <v>564</v>
      </c>
      <c r="AC311" t="s">
        <v>3880</v>
      </c>
      <c r="AH311" t="s">
        <v>3245</v>
      </c>
      <c r="AJ311" t="s">
        <v>4499</v>
      </c>
    </row>
    <row r="312" spans="1:36" x14ac:dyDescent="0.25">
      <c r="A312" t="s">
        <v>564</v>
      </c>
      <c r="B312" t="s">
        <v>565</v>
      </c>
      <c r="C312" t="s">
        <v>3882</v>
      </c>
      <c r="D312" t="str">
        <f t="shared" si="27"/>
        <v>1U-201719</v>
      </c>
      <c r="M312" t="s">
        <v>4089</v>
      </c>
      <c r="N312">
        <f t="shared" si="28"/>
        <v>1</v>
      </c>
      <c r="O312">
        <f t="shared" si="29"/>
        <v>1</v>
      </c>
      <c r="Q312" t="s">
        <v>5957</v>
      </c>
      <c r="R312" t="str">
        <f t="shared" si="30"/>
        <v>1U</v>
      </c>
      <c r="S312" t="str">
        <f t="shared" si="31"/>
        <v>201719</v>
      </c>
      <c r="U312" t="s">
        <v>5958</v>
      </c>
      <c r="V312" t="s">
        <v>564</v>
      </c>
      <c r="W312" t="s">
        <v>5304</v>
      </c>
      <c r="X312" t="s">
        <v>3726</v>
      </c>
      <c r="Y312" t="str">
        <f t="shared" si="32"/>
        <v>SLF-US UNIQ IFRS-201625</v>
      </c>
      <c r="Z312">
        <f>COUNTIF('16 reserve bal'!D:D,'16 reserve entries'!Y312)</f>
        <v>1</v>
      </c>
      <c r="AB312" t="s">
        <v>564</v>
      </c>
      <c r="AC312" t="s">
        <v>3882</v>
      </c>
      <c r="AH312" t="s">
        <v>3248</v>
      </c>
      <c r="AJ312" t="s">
        <v>4501</v>
      </c>
    </row>
    <row r="313" spans="1:36" x14ac:dyDescent="0.25">
      <c r="A313" t="s">
        <v>564</v>
      </c>
      <c r="B313" t="s">
        <v>565</v>
      </c>
      <c r="C313" t="s">
        <v>3884</v>
      </c>
      <c r="D313" t="str">
        <f t="shared" si="27"/>
        <v>1U-201720</v>
      </c>
      <c r="M313" t="s">
        <v>4091</v>
      </c>
      <c r="N313">
        <f t="shared" si="28"/>
        <v>1</v>
      </c>
      <c r="O313">
        <f t="shared" si="29"/>
        <v>1</v>
      </c>
      <c r="Q313" t="s">
        <v>5959</v>
      </c>
      <c r="R313" t="str">
        <f t="shared" si="30"/>
        <v>1U</v>
      </c>
      <c r="S313" t="str">
        <f t="shared" si="31"/>
        <v>201720</v>
      </c>
      <c r="U313" t="s">
        <v>5960</v>
      </c>
      <c r="V313" t="s">
        <v>564</v>
      </c>
      <c r="W313" t="s">
        <v>5304</v>
      </c>
      <c r="X313" t="s">
        <v>3729</v>
      </c>
      <c r="Y313" t="str">
        <f t="shared" si="32"/>
        <v>SLF-US UNIQ IFRS-201626</v>
      </c>
      <c r="Z313">
        <f>COUNTIF('16 reserve bal'!D:D,'16 reserve entries'!Y313)</f>
        <v>1</v>
      </c>
      <c r="AB313" t="s">
        <v>564</v>
      </c>
      <c r="AC313" t="s">
        <v>3884</v>
      </c>
      <c r="AH313" t="s">
        <v>4501</v>
      </c>
      <c r="AJ313" t="s">
        <v>4503</v>
      </c>
    </row>
    <row r="314" spans="1:36" x14ac:dyDescent="0.25">
      <c r="A314" t="s">
        <v>564</v>
      </c>
      <c r="B314" t="s">
        <v>565</v>
      </c>
      <c r="C314" t="s">
        <v>3887</v>
      </c>
      <c r="D314" t="str">
        <f t="shared" si="27"/>
        <v>1U-201721</v>
      </c>
      <c r="M314" t="s">
        <v>4093</v>
      </c>
      <c r="N314">
        <f t="shared" si="28"/>
        <v>1</v>
      </c>
      <c r="O314">
        <f t="shared" si="29"/>
        <v>1</v>
      </c>
      <c r="Q314" t="s">
        <v>5961</v>
      </c>
      <c r="R314" t="str">
        <f t="shared" si="30"/>
        <v>1U</v>
      </c>
      <c r="S314" t="str">
        <f t="shared" si="31"/>
        <v>201721</v>
      </c>
      <c r="U314" t="s">
        <v>5962</v>
      </c>
      <c r="V314" t="s">
        <v>564</v>
      </c>
      <c r="W314" t="s">
        <v>5304</v>
      </c>
      <c r="X314" t="s">
        <v>3735</v>
      </c>
      <c r="Y314" t="str">
        <f t="shared" si="32"/>
        <v>SLF-US UNIQ IFRS-201628</v>
      </c>
      <c r="Z314">
        <f>COUNTIF('16 reserve bal'!D:D,'16 reserve entries'!Y314)</f>
        <v>1</v>
      </c>
      <c r="AB314" t="s">
        <v>564</v>
      </c>
      <c r="AC314" t="s">
        <v>3887</v>
      </c>
      <c r="AH314" t="s">
        <v>3260</v>
      </c>
      <c r="AJ314" t="s">
        <v>3260</v>
      </c>
    </row>
    <row r="315" spans="1:36" x14ac:dyDescent="0.25">
      <c r="A315" t="s">
        <v>564</v>
      </c>
      <c r="B315" t="s">
        <v>565</v>
      </c>
      <c r="C315" t="s">
        <v>3890</v>
      </c>
      <c r="D315" t="str">
        <f t="shared" si="27"/>
        <v>1U-201725</v>
      </c>
      <c r="M315" t="s">
        <v>5963</v>
      </c>
      <c r="N315">
        <f t="shared" si="28"/>
        <v>1</v>
      </c>
      <c r="O315">
        <f t="shared" si="29"/>
        <v>1</v>
      </c>
      <c r="Q315" t="s">
        <v>5964</v>
      </c>
      <c r="R315" t="str">
        <f t="shared" si="30"/>
        <v>1U</v>
      </c>
      <c r="S315" t="str">
        <f t="shared" si="31"/>
        <v>201725</v>
      </c>
      <c r="U315" t="s">
        <v>5965</v>
      </c>
      <c r="V315" t="s">
        <v>564</v>
      </c>
      <c r="W315" t="s">
        <v>5304</v>
      </c>
      <c r="X315" t="s">
        <v>3738</v>
      </c>
      <c r="Y315" t="str">
        <f t="shared" si="32"/>
        <v>SLF-US UNIQ IFRS-201629</v>
      </c>
      <c r="Z315">
        <f>COUNTIF('16 reserve bal'!D:D,'16 reserve entries'!Y315)</f>
        <v>1</v>
      </c>
      <c r="AB315" t="s">
        <v>564</v>
      </c>
      <c r="AC315" t="s">
        <v>3890</v>
      </c>
      <c r="AH315" t="s">
        <v>4120</v>
      </c>
      <c r="AJ315" t="s">
        <v>4509</v>
      </c>
    </row>
    <row r="316" spans="1:36" x14ac:dyDescent="0.25">
      <c r="A316" t="s">
        <v>564</v>
      </c>
      <c r="B316" t="s">
        <v>565</v>
      </c>
      <c r="C316" t="s">
        <v>3892</v>
      </c>
      <c r="D316" t="str">
        <f t="shared" si="27"/>
        <v>1U-201727</v>
      </c>
      <c r="M316" t="s">
        <v>4095</v>
      </c>
      <c r="N316">
        <f t="shared" si="28"/>
        <v>1</v>
      </c>
      <c r="O316">
        <f t="shared" si="29"/>
        <v>1</v>
      </c>
      <c r="Q316" t="s">
        <v>5966</v>
      </c>
      <c r="R316" t="str">
        <f t="shared" si="30"/>
        <v>1U</v>
      </c>
      <c r="S316" t="str">
        <f t="shared" si="31"/>
        <v>201727</v>
      </c>
      <c r="U316" t="s">
        <v>5967</v>
      </c>
      <c r="V316" t="s">
        <v>564</v>
      </c>
      <c r="W316" t="s">
        <v>5304</v>
      </c>
      <c r="X316" t="s">
        <v>3741</v>
      </c>
      <c r="Y316" t="str">
        <f t="shared" si="32"/>
        <v>SLF-US UNIQ IFRS-201631</v>
      </c>
      <c r="Z316">
        <f>COUNTIF('16 reserve bal'!D:D,'16 reserve entries'!Y316)</f>
        <v>1</v>
      </c>
      <c r="AB316" t="s">
        <v>564</v>
      </c>
      <c r="AC316" t="s">
        <v>3892</v>
      </c>
      <c r="AH316" t="s">
        <v>4144</v>
      </c>
      <c r="AJ316" t="s">
        <v>3386</v>
      </c>
    </row>
    <row r="317" spans="1:36" x14ac:dyDescent="0.25">
      <c r="A317" t="s">
        <v>564</v>
      </c>
      <c r="B317" t="s">
        <v>565</v>
      </c>
      <c r="C317" t="s">
        <v>3895</v>
      </c>
      <c r="D317" t="str">
        <f t="shared" si="27"/>
        <v>1U-201729</v>
      </c>
      <c r="M317" t="s">
        <v>4097</v>
      </c>
      <c r="N317">
        <f t="shared" si="28"/>
        <v>1</v>
      </c>
      <c r="O317">
        <f t="shared" si="29"/>
        <v>1</v>
      </c>
      <c r="Q317" t="s">
        <v>5968</v>
      </c>
      <c r="R317" t="str">
        <f t="shared" si="30"/>
        <v>1U</v>
      </c>
      <c r="S317" t="str">
        <f t="shared" si="31"/>
        <v>201729</v>
      </c>
      <c r="U317" t="s">
        <v>5969</v>
      </c>
      <c r="V317" t="s">
        <v>564</v>
      </c>
      <c r="W317" t="s">
        <v>5304</v>
      </c>
      <c r="X317" t="s">
        <v>3744</v>
      </c>
      <c r="Y317" t="str">
        <f t="shared" si="32"/>
        <v>SLF-US UNIQ IFRS-201632</v>
      </c>
      <c r="Z317">
        <f>COUNTIF('16 reserve bal'!D:D,'16 reserve entries'!Y317)</f>
        <v>1</v>
      </c>
      <c r="AB317" t="s">
        <v>564</v>
      </c>
      <c r="AC317" t="s">
        <v>3895</v>
      </c>
      <c r="AH317" t="s">
        <v>5338</v>
      </c>
      <c r="AJ317" t="s">
        <v>3305</v>
      </c>
    </row>
    <row r="318" spans="1:36" x14ac:dyDescent="0.25">
      <c r="A318" t="s">
        <v>564</v>
      </c>
      <c r="B318" t="s">
        <v>565</v>
      </c>
      <c r="C318" t="s">
        <v>3898</v>
      </c>
      <c r="D318" t="str">
        <f t="shared" si="27"/>
        <v>1U-201770</v>
      </c>
      <c r="M318" t="s">
        <v>4100</v>
      </c>
      <c r="N318">
        <f t="shared" si="28"/>
        <v>4</v>
      </c>
      <c r="O318">
        <f t="shared" si="29"/>
        <v>2</v>
      </c>
      <c r="Q318" t="s">
        <v>5970</v>
      </c>
      <c r="R318" t="str">
        <f t="shared" si="30"/>
        <v>1U</v>
      </c>
      <c r="S318" t="str">
        <f t="shared" si="31"/>
        <v>201770</v>
      </c>
      <c r="U318" t="s">
        <v>5971</v>
      </c>
      <c r="V318" t="s">
        <v>564</v>
      </c>
      <c r="W318" t="s">
        <v>5304</v>
      </c>
      <c r="X318" t="s">
        <v>3747</v>
      </c>
      <c r="Y318" t="str">
        <f t="shared" si="32"/>
        <v>SLF-US UNIQ IFRS-201633</v>
      </c>
      <c r="Z318">
        <f>COUNTIF('16 reserve bal'!D:D,'16 reserve entries'!Y318)</f>
        <v>1</v>
      </c>
      <c r="AB318" t="s">
        <v>564</v>
      </c>
      <c r="AC318" t="s">
        <v>3898</v>
      </c>
      <c r="AH318" t="s">
        <v>4175</v>
      </c>
      <c r="AJ318" t="s">
        <v>3308</v>
      </c>
    </row>
    <row r="319" spans="1:36" x14ac:dyDescent="0.25">
      <c r="A319" t="s">
        <v>564</v>
      </c>
      <c r="B319" t="s">
        <v>565</v>
      </c>
      <c r="C319" t="s">
        <v>3900</v>
      </c>
      <c r="D319" t="str">
        <f t="shared" si="27"/>
        <v>1U-201771</v>
      </c>
      <c r="M319" t="s">
        <v>4101</v>
      </c>
      <c r="N319">
        <f t="shared" si="28"/>
        <v>1</v>
      </c>
      <c r="O319">
        <f t="shared" si="29"/>
        <v>1</v>
      </c>
      <c r="Q319" t="s">
        <v>5972</v>
      </c>
      <c r="R319" t="str">
        <f t="shared" si="30"/>
        <v>1U</v>
      </c>
      <c r="S319" t="str">
        <f t="shared" si="31"/>
        <v>201771</v>
      </c>
      <c r="U319" t="s">
        <v>5973</v>
      </c>
      <c r="V319" t="s">
        <v>564</v>
      </c>
      <c r="W319" t="s">
        <v>5304</v>
      </c>
      <c r="X319" t="s">
        <v>3750</v>
      </c>
      <c r="Y319" t="str">
        <f t="shared" si="32"/>
        <v>SLF-US UNIQ IFRS-201634</v>
      </c>
      <c r="Z319">
        <f>COUNTIF('16 reserve bal'!D:D,'16 reserve entries'!Y319)</f>
        <v>1</v>
      </c>
      <c r="AB319" t="s">
        <v>564</v>
      </c>
      <c r="AC319" t="s">
        <v>3900</v>
      </c>
      <c r="AH319" t="s">
        <v>4177</v>
      </c>
      <c r="AJ319" t="s">
        <v>3314</v>
      </c>
    </row>
    <row r="320" spans="1:36" x14ac:dyDescent="0.25">
      <c r="A320" t="s">
        <v>564</v>
      </c>
      <c r="B320" t="s">
        <v>565</v>
      </c>
      <c r="C320" t="s">
        <v>3902</v>
      </c>
      <c r="D320" t="str">
        <f t="shared" si="27"/>
        <v>1U-201772</v>
      </c>
      <c r="M320" t="s">
        <v>4106</v>
      </c>
      <c r="N320">
        <f t="shared" si="28"/>
        <v>1</v>
      </c>
      <c r="O320">
        <f t="shared" si="29"/>
        <v>1</v>
      </c>
      <c r="Q320" t="s">
        <v>5974</v>
      </c>
      <c r="R320" t="str">
        <f t="shared" si="30"/>
        <v>1U</v>
      </c>
      <c r="S320" t="str">
        <f t="shared" si="31"/>
        <v>201772</v>
      </c>
      <c r="U320" t="s">
        <v>5975</v>
      </c>
      <c r="V320" t="s">
        <v>564</v>
      </c>
      <c r="W320" t="s">
        <v>5304</v>
      </c>
      <c r="X320" t="s">
        <v>3753</v>
      </c>
      <c r="Y320" t="str">
        <f t="shared" si="32"/>
        <v>SLF-US UNIQ IFRS-201635</v>
      </c>
      <c r="Z320">
        <f>COUNTIF('16 reserve bal'!D:D,'16 reserve entries'!Y320)</f>
        <v>1</v>
      </c>
      <c r="AB320" t="s">
        <v>564</v>
      </c>
      <c r="AC320" t="s">
        <v>3902</v>
      </c>
      <c r="AH320" t="s">
        <v>4179</v>
      </c>
      <c r="AJ320" t="s">
        <v>3317</v>
      </c>
    </row>
    <row r="321" spans="1:36" x14ac:dyDescent="0.25">
      <c r="A321" t="s">
        <v>564</v>
      </c>
      <c r="B321" t="s">
        <v>565</v>
      </c>
      <c r="C321" t="s">
        <v>3905</v>
      </c>
      <c r="D321" t="str">
        <f t="shared" si="27"/>
        <v>1U-201773</v>
      </c>
      <c r="M321" t="s">
        <v>5671</v>
      </c>
      <c r="N321">
        <f t="shared" si="28"/>
        <v>1</v>
      </c>
      <c r="O321">
        <f t="shared" si="29"/>
        <v>1</v>
      </c>
      <c r="Q321" t="s">
        <v>5976</v>
      </c>
      <c r="R321" t="str">
        <f t="shared" si="30"/>
        <v>1U</v>
      </c>
      <c r="S321" t="str">
        <f t="shared" si="31"/>
        <v>201773</v>
      </c>
      <c r="U321" t="s">
        <v>5977</v>
      </c>
      <c r="V321" t="s">
        <v>564</v>
      </c>
      <c r="W321" t="s">
        <v>5304</v>
      </c>
      <c r="X321" t="s">
        <v>3779</v>
      </c>
      <c r="Y321" t="str">
        <f t="shared" si="32"/>
        <v>SLF-US UNIQ IFRS-201664</v>
      </c>
      <c r="Z321">
        <f>COUNTIF('16 reserve bal'!D:D,'16 reserve entries'!Y321)</f>
        <v>1</v>
      </c>
      <c r="AB321" t="s">
        <v>564</v>
      </c>
      <c r="AC321" t="s">
        <v>3905</v>
      </c>
      <c r="AH321" t="s">
        <v>4509</v>
      </c>
      <c r="AJ321" t="s">
        <v>3320</v>
      </c>
    </row>
    <row r="322" spans="1:36" x14ac:dyDescent="0.25">
      <c r="A322" t="s">
        <v>564</v>
      </c>
      <c r="B322" t="s">
        <v>565</v>
      </c>
      <c r="C322" t="s">
        <v>3908</v>
      </c>
      <c r="D322" t="str">
        <f t="shared" si="27"/>
        <v>1U-201774</v>
      </c>
      <c r="M322" t="s">
        <v>5674</v>
      </c>
      <c r="N322">
        <f t="shared" si="28"/>
        <v>1</v>
      </c>
      <c r="O322">
        <f t="shared" si="29"/>
        <v>1</v>
      </c>
      <c r="Q322" t="s">
        <v>5978</v>
      </c>
      <c r="R322" t="str">
        <f t="shared" si="30"/>
        <v>1U</v>
      </c>
      <c r="S322" t="str">
        <f t="shared" si="31"/>
        <v>201774</v>
      </c>
      <c r="U322" t="s">
        <v>5979</v>
      </c>
      <c r="V322" t="s">
        <v>564</v>
      </c>
      <c r="W322" t="s">
        <v>5304</v>
      </c>
      <c r="X322" t="s">
        <v>3782</v>
      </c>
      <c r="Y322" t="str">
        <f t="shared" si="32"/>
        <v>SLF-US UNIQ IFRS-201665</v>
      </c>
      <c r="Z322">
        <f>COUNTIF('16 reserve bal'!D:D,'16 reserve entries'!Y322)</f>
        <v>1</v>
      </c>
      <c r="AB322" t="s">
        <v>564</v>
      </c>
      <c r="AC322" t="s">
        <v>3908</v>
      </c>
      <c r="AH322" t="s">
        <v>3386</v>
      </c>
      <c r="AJ322" t="s">
        <v>3557</v>
      </c>
    </row>
    <row r="323" spans="1:36" x14ac:dyDescent="0.25">
      <c r="A323" t="s">
        <v>564</v>
      </c>
      <c r="B323" t="s">
        <v>565</v>
      </c>
      <c r="C323" t="s">
        <v>3911</v>
      </c>
      <c r="D323" t="str">
        <f t="shared" si="27"/>
        <v>1U-201775</v>
      </c>
      <c r="M323" t="s">
        <v>5677</v>
      </c>
      <c r="N323">
        <f t="shared" si="28"/>
        <v>1</v>
      </c>
      <c r="O323">
        <f t="shared" si="29"/>
        <v>1</v>
      </c>
      <c r="Q323" t="s">
        <v>5980</v>
      </c>
      <c r="R323" t="str">
        <f t="shared" si="30"/>
        <v>1U</v>
      </c>
      <c r="S323" t="str">
        <f t="shared" si="31"/>
        <v>201775</v>
      </c>
      <c r="U323" t="s">
        <v>5981</v>
      </c>
      <c r="V323" t="s">
        <v>564</v>
      </c>
      <c r="W323" t="s">
        <v>5304</v>
      </c>
      <c r="X323" t="s">
        <v>3785</v>
      </c>
      <c r="Y323" t="str">
        <f t="shared" si="32"/>
        <v>SLF-US UNIQ IFRS-201667</v>
      </c>
      <c r="Z323">
        <f>COUNTIF('16 reserve bal'!D:D,'16 reserve entries'!Y323)</f>
        <v>1</v>
      </c>
      <c r="AB323" t="s">
        <v>564</v>
      </c>
      <c r="AC323" t="s">
        <v>3911</v>
      </c>
      <c r="AH323" t="s">
        <v>4195</v>
      </c>
      <c r="AJ323" t="s">
        <v>5470</v>
      </c>
    </row>
    <row r="324" spans="1:36" x14ac:dyDescent="0.25">
      <c r="A324" t="s">
        <v>564</v>
      </c>
      <c r="B324" t="s">
        <v>565</v>
      </c>
      <c r="C324" t="s">
        <v>3914</v>
      </c>
      <c r="D324" t="str">
        <f t="shared" si="27"/>
        <v>1U-201776</v>
      </c>
      <c r="M324" t="s">
        <v>5681</v>
      </c>
      <c r="N324">
        <f t="shared" si="28"/>
        <v>1</v>
      </c>
      <c r="O324">
        <f t="shared" si="29"/>
        <v>1</v>
      </c>
      <c r="Q324" t="s">
        <v>5982</v>
      </c>
      <c r="R324" t="str">
        <f t="shared" si="30"/>
        <v>1U</v>
      </c>
      <c r="S324" t="str">
        <f t="shared" si="31"/>
        <v>201776</v>
      </c>
      <c r="U324" t="s">
        <v>5983</v>
      </c>
      <c r="V324" t="s">
        <v>564</v>
      </c>
      <c r="W324" t="s">
        <v>5304</v>
      </c>
      <c r="X324" t="s">
        <v>3787</v>
      </c>
      <c r="Y324" t="str">
        <f t="shared" si="32"/>
        <v>SLF-US UNIQ IFRS-201668</v>
      </c>
      <c r="Z324">
        <f>COUNTIF('16 reserve bal'!D:D,'16 reserve entries'!Y324)</f>
        <v>1</v>
      </c>
      <c r="AB324" t="s">
        <v>564</v>
      </c>
      <c r="AC324" t="s">
        <v>3914</v>
      </c>
      <c r="AH324" t="s">
        <v>4197</v>
      </c>
      <c r="AJ324" t="s">
        <v>5520</v>
      </c>
    </row>
    <row r="325" spans="1:36" x14ac:dyDescent="0.25">
      <c r="A325" t="s">
        <v>564</v>
      </c>
      <c r="B325" t="s">
        <v>565</v>
      </c>
      <c r="C325" t="s">
        <v>3916</v>
      </c>
      <c r="D325" t="str">
        <f t="shared" ref="D325:D388" si="33">B325&amp;"-"&amp;C325</f>
        <v>1U-201777</v>
      </c>
      <c r="M325" t="s">
        <v>5684</v>
      </c>
      <c r="N325">
        <f t="shared" ref="N325:N388" si="34">COUNTIF(C:C,M325)</f>
        <v>1</v>
      </c>
      <c r="O325">
        <f t="shared" ref="O325:O388" si="35">COUNTIF(S:S,M325)</f>
        <v>1</v>
      </c>
      <c r="Q325" t="s">
        <v>5984</v>
      </c>
      <c r="R325" t="str">
        <f t="shared" ref="R325:R388" si="36">LEFT(Q325,2)</f>
        <v>1U</v>
      </c>
      <c r="S325" t="str">
        <f t="shared" ref="S325:S388" si="37">RIGHT(Q325,6)</f>
        <v>201777</v>
      </c>
      <c r="U325" t="s">
        <v>5985</v>
      </c>
      <c r="V325" t="s">
        <v>564</v>
      </c>
      <c r="W325" t="s">
        <v>5304</v>
      </c>
      <c r="X325" t="s">
        <v>3790</v>
      </c>
      <c r="Y325" t="str">
        <f t="shared" ref="Y325:Y388" si="38">W325&amp;"-"&amp;X325</f>
        <v>SLF-US UNIQ IFRS-201670</v>
      </c>
      <c r="Z325">
        <f>COUNTIF('16 reserve bal'!D:D,'16 reserve entries'!Y325)</f>
        <v>1</v>
      </c>
      <c r="AB325" t="s">
        <v>564</v>
      </c>
      <c r="AC325" t="s">
        <v>3916</v>
      </c>
      <c r="AH325" t="s">
        <v>4201</v>
      </c>
      <c r="AJ325" t="s">
        <v>5523</v>
      </c>
    </row>
    <row r="326" spans="1:36" x14ac:dyDescent="0.25">
      <c r="A326" t="s">
        <v>564</v>
      </c>
      <c r="B326" t="s">
        <v>565</v>
      </c>
      <c r="C326" t="s">
        <v>3919</v>
      </c>
      <c r="D326" t="str">
        <f t="shared" si="33"/>
        <v>1U-201781</v>
      </c>
      <c r="M326" t="s">
        <v>5687</v>
      </c>
      <c r="N326">
        <f t="shared" si="34"/>
        <v>1</v>
      </c>
      <c r="O326">
        <f t="shared" si="35"/>
        <v>1</v>
      </c>
      <c r="Q326" t="s">
        <v>5986</v>
      </c>
      <c r="R326" t="str">
        <f t="shared" si="36"/>
        <v>1U</v>
      </c>
      <c r="S326" t="str">
        <f t="shared" si="37"/>
        <v>201781</v>
      </c>
      <c r="U326" t="s">
        <v>5987</v>
      </c>
      <c r="V326" t="s">
        <v>564</v>
      </c>
      <c r="W326" t="s">
        <v>5304</v>
      </c>
      <c r="X326" t="s">
        <v>3793</v>
      </c>
      <c r="Y326" t="str">
        <f t="shared" si="38"/>
        <v>SLF-US UNIQ IFRS-201671</v>
      </c>
      <c r="Z326">
        <f>COUNTIF('16 reserve bal'!D:D,'16 reserve entries'!Y326)</f>
        <v>1</v>
      </c>
      <c r="AB326" t="s">
        <v>564</v>
      </c>
      <c r="AC326" t="s">
        <v>3919</v>
      </c>
      <c r="AH326" t="s">
        <v>4203</v>
      </c>
      <c r="AJ326" t="s">
        <v>3637</v>
      </c>
    </row>
    <row r="327" spans="1:36" x14ac:dyDescent="0.25">
      <c r="A327" t="s">
        <v>564</v>
      </c>
      <c r="B327" t="s">
        <v>565</v>
      </c>
      <c r="C327" t="s">
        <v>3921</v>
      </c>
      <c r="D327" t="str">
        <f t="shared" si="33"/>
        <v>1U-201782</v>
      </c>
      <c r="M327" t="s">
        <v>5691</v>
      </c>
      <c r="N327">
        <f t="shared" si="34"/>
        <v>1</v>
      </c>
      <c r="O327">
        <f t="shared" si="35"/>
        <v>1</v>
      </c>
      <c r="Q327" t="s">
        <v>5988</v>
      </c>
      <c r="R327" t="str">
        <f t="shared" si="36"/>
        <v>1U</v>
      </c>
      <c r="S327" t="str">
        <f t="shared" si="37"/>
        <v>201782</v>
      </c>
      <c r="U327" t="s">
        <v>5989</v>
      </c>
      <c r="V327" t="s">
        <v>564</v>
      </c>
      <c r="W327" t="s">
        <v>5304</v>
      </c>
      <c r="X327" t="s">
        <v>3796</v>
      </c>
      <c r="Y327" t="str">
        <f t="shared" si="38"/>
        <v>SLF-US UNIQ IFRS-201673</v>
      </c>
      <c r="Z327">
        <f>COUNTIF('16 reserve bal'!D:D,'16 reserve entries'!Y327)</f>
        <v>1</v>
      </c>
      <c r="AB327" t="s">
        <v>564</v>
      </c>
      <c r="AC327" t="s">
        <v>3921</v>
      </c>
      <c r="AH327" t="s">
        <v>4205</v>
      </c>
      <c r="AJ327" t="s">
        <v>3648</v>
      </c>
    </row>
    <row r="328" spans="1:36" x14ac:dyDescent="0.25">
      <c r="A328" t="s">
        <v>564</v>
      </c>
      <c r="B328" t="s">
        <v>565</v>
      </c>
      <c r="C328" t="s">
        <v>3923</v>
      </c>
      <c r="D328" t="str">
        <f t="shared" si="33"/>
        <v>1U-201783</v>
      </c>
      <c r="M328" t="s">
        <v>5694</v>
      </c>
      <c r="N328">
        <f t="shared" si="34"/>
        <v>1</v>
      </c>
      <c r="O328">
        <f t="shared" si="35"/>
        <v>1</v>
      </c>
      <c r="Q328" t="s">
        <v>5990</v>
      </c>
      <c r="R328" t="str">
        <f t="shared" si="36"/>
        <v>1U</v>
      </c>
      <c r="S328" t="str">
        <f t="shared" si="37"/>
        <v>201783</v>
      </c>
      <c r="U328" t="s">
        <v>5991</v>
      </c>
      <c r="V328" t="s">
        <v>564</v>
      </c>
      <c r="W328" t="s">
        <v>5304</v>
      </c>
      <c r="X328" t="s">
        <v>3799</v>
      </c>
      <c r="Y328" t="str">
        <f t="shared" si="38"/>
        <v>SLF-US UNIQ IFRS-201674</v>
      </c>
      <c r="Z328">
        <f>COUNTIF('16 reserve bal'!D:D,'16 reserve entries'!Y328)</f>
        <v>1</v>
      </c>
      <c r="AB328" t="s">
        <v>564</v>
      </c>
      <c r="AC328" t="s">
        <v>3923</v>
      </c>
      <c r="AH328" t="s">
        <v>4207</v>
      </c>
      <c r="AJ328" t="s">
        <v>3651</v>
      </c>
    </row>
    <row r="329" spans="1:36" x14ac:dyDescent="0.25">
      <c r="A329" t="s">
        <v>564</v>
      </c>
      <c r="B329" t="s">
        <v>565</v>
      </c>
      <c r="C329" t="s">
        <v>3925</v>
      </c>
      <c r="D329" t="str">
        <f t="shared" si="33"/>
        <v>1U-201785</v>
      </c>
      <c r="M329" t="s">
        <v>5698</v>
      </c>
      <c r="N329">
        <f t="shared" si="34"/>
        <v>1</v>
      </c>
      <c r="O329">
        <f t="shared" si="35"/>
        <v>1</v>
      </c>
      <c r="Q329" t="s">
        <v>5992</v>
      </c>
      <c r="R329" t="str">
        <f t="shared" si="36"/>
        <v>1U</v>
      </c>
      <c r="S329" t="str">
        <f t="shared" si="37"/>
        <v>201785</v>
      </c>
      <c r="U329" t="s">
        <v>5993</v>
      </c>
      <c r="V329" t="s">
        <v>564</v>
      </c>
      <c r="W329" t="s">
        <v>5304</v>
      </c>
      <c r="X329" t="s">
        <v>3802</v>
      </c>
      <c r="Y329" t="str">
        <f t="shared" si="38"/>
        <v>SLF-US UNIQ IFRS-201676</v>
      </c>
      <c r="Z329">
        <f>COUNTIF('16 reserve bal'!D:D,'16 reserve entries'!Y329)</f>
        <v>1</v>
      </c>
      <c r="AB329" t="s">
        <v>564</v>
      </c>
      <c r="AC329" t="s">
        <v>3925</v>
      </c>
      <c r="AH329" t="s">
        <v>4209</v>
      </c>
      <c r="AJ329" t="s">
        <v>3928</v>
      </c>
    </row>
    <row r="330" spans="1:36" x14ac:dyDescent="0.25">
      <c r="A330" t="s">
        <v>574</v>
      </c>
      <c r="B330" t="s">
        <v>575</v>
      </c>
      <c r="C330" t="s">
        <v>5408</v>
      </c>
      <c r="D330" t="str">
        <f t="shared" si="33"/>
        <v>2F-169913</v>
      </c>
      <c r="M330" t="s">
        <v>5701</v>
      </c>
      <c r="N330">
        <f t="shared" si="34"/>
        <v>1</v>
      </c>
      <c r="O330">
        <f t="shared" si="35"/>
        <v>1</v>
      </c>
      <c r="Q330" t="s">
        <v>5994</v>
      </c>
      <c r="R330" t="str">
        <f t="shared" si="36"/>
        <v>2F</v>
      </c>
      <c r="S330" t="str">
        <f t="shared" si="37"/>
        <v>169913</v>
      </c>
      <c r="U330" t="s">
        <v>5995</v>
      </c>
      <c r="V330" t="s">
        <v>564</v>
      </c>
      <c r="W330" t="s">
        <v>5304</v>
      </c>
      <c r="X330" t="s">
        <v>3805</v>
      </c>
      <c r="Y330" t="str">
        <f t="shared" si="38"/>
        <v>SLF-US UNIQ IFRS-201677</v>
      </c>
      <c r="Z330">
        <f>COUNTIF('16 reserve bal'!D:D,'16 reserve entries'!Y330)</f>
        <v>1</v>
      </c>
      <c r="AB330" t="s">
        <v>574</v>
      </c>
      <c r="AC330" t="s">
        <v>5408</v>
      </c>
      <c r="AH330" t="s">
        <v>4211</v>
      </c>
      <c r="AJ330" t="s">
        <v>5802</v>
      </c>
    </row>
    <row r="331" spans="1:36" x14ac:dyDescent="0.25">
      <c r="A331" t="s">
        <v>574</v>
      </c>
      <c r="B331" t="s">
        <v>575</v>
      </c>
      <c r="C331" t="s">
        <v>5411</v>
      </c>
      <c r="D331" t="str">
        <f t="shared" si="33"/>
        <v>2F-169915</v>
      </c>
      <c r="M331" t="s">
        <v>5705</v>
      </c>
      <c r="N331">
        <f t="shared" si="34"/>
        <v>2</v>
      </c>
      <c r="O331">
        <f t="shared" si="35"/>
        <v>2</v>
      </c>
      <c r="Q331" t="s">
        <v>5996</v>
      </c>
      <c r="R331" t="str">
        <f t="shared" si="36"/>
        <v>2F</v>
      </c>
      <c r="S331" t="str">
        <f t="shared" si="37"/>
        <v>169915</v>
      </c>
      <c r="U331" t="s">
        <v>5997</v>
      </c>
      <c r="V331" t="s">
        <v>564</v>
      </c>
      <c r="W331" t="s">
        <v>5304</v>
      </c>
      <c r="X331" t="s">
        <v>3808</v>
      </c>
      <c r="Y331" t="str">
        <f t="shared" si="38"/>
        <v>SLF-US UNIQ IFRS-201679</v>
      </c>
      <c r="Z331">
        <f>COUNTIF('16 reserve bal'!D:D,'16 reserve entries'!Y331)</f>
        <v>1</v>
      </c>
      <c r="AB331" t="s">
        <v>574</v>
      </c>
      <c r="AC331" t="s">
        <v>5411</v>
      </c>
      <c r="AH331" t="s">
        <v>4213</v>
      </c>
      <c r="AJ331" t="s">
        <v>3954</v>
      </c>
    </row>
    <row r="332" spans="1:36" x14ac:dyDescent="0.25">
      <c r="A332" t="s">
        <v>615</v>
      </c>
      <c r="B332" t="s">
        <v>616</v>
      </c>
      <c r="C332" t="s">
        <v>3251</v>
      </c>
      <c r="D332" t="str">
        <f t="shared" si="33"/>
        <v>4R-100201</v>
      </c>
      <c r="M332" t="s">
        <v>4110</v>
      </c>
      <c r="N332">
        <f t="shared" si="34"/>
        <v>2</v>
      </c>
      <c r="O332">
        <f t="shared" si="35"/>
        <v>2</v>
      </c>
      <c r="Q332" t="s">
        <v>5998</v>
      </c>
      <c r="R332" t="str">
        <f t="shared" si="36"/>
        <v>4R</v>
      </c>
      <c r="S332" t="str">
        <f t="shared" si="37"/>
        <v>100201</v>
      </c>
      <c r="U332" t="s">
        <v>5999</v>
      </c>
      <c r="V332" t="s">
        <v>564</v>
      </c>
      <c r="W332" t="s">
        <v>5304</v>
      </c>
      <c r="X332" t="s">
        <v>3811</v>
      </c>
      <c r="Y332" t="str">
        <f t="shared" si="38"/>
        <v>SLF-US UNIQ IFRS-201680</v>
      </c>
      <c r="Z332">
        <f>COUNTIF('16 reserve bal'!D:D,'16 reserve entries'!Y332)</f>
        <v>1</v>
      </c>
      <c r="AB332" t="s">
        <v>615</v>
      </c>
      <c r="AC332" t="s">
        <v>3251</v>
      </c>
      <c r="AH332" t="s">
        <v>4217</v>
      </c>
      <c r="AJ332" t="s">
        <v>3970</v>
      </c>
    </row>
    <row r="333" spans="1:36" x14ac:dyDescent="0.25">
      <c r="A333" t="s">
        <v>615</v>
      </c>
      <c r="B333" t="s">
        <v>616</v>
      </c>
      <c r="C333" t="s">
        <v>3254</v>
      </c>
      <c r="D333" t="str">
        <f t="shared" si="33"/>
        <v>4R-100202</v>
      </c>
      <c r="M333" t="s">
        <v>4112</v>
      </c>
      <c r="N333">
        <f t="shared" si="34"/>
        <v>2</v>
      </c>
      <c r="O333">
        <f t="shared" si="35"/>
        <v>2</v>
      </c>
      <c r="Q333" t="s">
        <v>6000</v>
      </c>
      <c r="R333" t="str">
        <f t="shared" si="36"/>
        <v>4R</v>
      </c>
      <c r="S333" t="str">
        <f t="shared" si="37"/>
        <v>100202</v>
      </c>
      <c r="U333" t="s">
        <v>6001</v>
      </c>
      <c r="V333" t="s">
        <v>564</v>
      </c>
      <c r="W333" t="s">
        <v>5304</v>
      </c>
      <c r="X333" t="s">
        <v>3814</v>
      </c>
      <c r="Y333" t="str">
        <f t="shared" si="38"/>
        <v>SLF-US UNIQ IFRS-201682</v>
      </c>
      <c r="Z333">
        <f>COUNTIF('16 reserve bal'!D:D,'16 reserve entries'!Y333)</f>
        <v>1</v>
      </c>
      <c r="AB333" t="s">
        <v>615</v>
      </c>
      <c r="AC333" t="s">
        <v>3254</v>
      </c>
      <c r="AH333" t="s">
        <v>4223</v>
      </c>
      <c r="AJ333" t="s">
        <v>3972</v>
      </c>
    </row>
    <row r="334" spans="1:36" x14ac:dyDescent="0.25">
      <c r="A334" t="s">
        <v>615</v>
      </c>
      <c r="B334" t="s">
        <v>616</v>
      </c>
      <c r="C334" t="s">
        <v>3266</v>
      </c>
      <c r="D334" t="str">
        <f t="shared" si="33"/>
        <v>4R-100215</v>
      </c>
      <c r="M334" t="s">
        <v>4114</v>
      </c>
      <c r="N334">
        <f t="shared" si="34"/>
        <v>2</v>
      </c>
      <c r="O334">
        <f t="shared" si="35"/>
        <v>2</v>
      </c>
      <c r="Q334" t="s">
        <v>6002</v>
      </c>
      <c r="R334" t="str">
        <f t="shared" si="36"/>
        <v>4R</v>
      </c>
      <c r="S334" t="str">
        <f t="shared" si="37"/>
        <v>100215</v>
      </c>
      <c r="U334" t="s">
        <v>6003</v>
      </c>
      <c r="V334" t="s">
        <v>564</v>
      </c>
      <c r="W334" t="s">
        <v>5304</v>
      </c>
      <c r="X334" t="s">
        <v>3817</v>
      </c>
      <c r="Y334" t="str">
        <f t="shared" si="38"/>
        <v>SLF-US UNIQ IFRS-201683</v>
      </c>
      <c r="Z334">
        <f>COUNTIF('16 reserve bal'!D:D,'16 reserve entries'!Y334)</f>
        <v>1</v>
      </c>
      <c r="AB334" t="s">
        <v>615</v>
      </c>
      <c r="AC334" t="s">
        <v>3266</v>
      </c>
      <c r="AH334" t="s">
        <v>4225</v>
      </c>
      <c r="AJ334" t="s">
        <v>3988</v>
      </c>
    </row>
    <row r="335" spans="1:36" x14ac:dyDescent="0.25">
      <c r="A335" t="s">
        <v>615</v>
      </c>
      <c r="B335" t="s">
        <v>616</v>
      </c>
      <c r="C335" t="s">
        <v>3269</v>
      </c>
      <c r="D335" t="str">
        <f t="shared" si="33"/>
        <v>4R-100216</v>
      </c>
      <c r="M335" t="s">
        <v>4118</v>
      </c>
      <c r="N335">
        <f t="shared" si="34"/>
        <v>2</v>
      </c>
      <c r="O335">
        <f t="shared" si="35"/>
        <v>2</v>
      </c>
      <c r="Q335" t="s">
        <v>6004</v>
      </c>
      <c r="R335" t="str">
        <f t="shared" si="36"/>
        <v>4R</v>
      </c>
      <c r="S335" t="str">
        <f t="shared" si="37"/>
        <v>100216</v>
      </c>
      <c r="U335" t="s">
        <v>6005</v>
      </c>
      <c r="V335" t="s">
        <v>564</v>
      </c>
      <c r="W335" t="s">
        <v>5304</v>
      </c>
      <c r="X335" t="s">
        <v>3820</v>
      </c>
      <c r="Y335" t="str">
        <f t="shared" si="38"/>
        <v>SLF-US UNIQ IFRS-201685</v>
      </c>
      <c r="Z335">
        <f>COUNTIF('16 reserve bal'!D:D,'16 reserve entries'!Y335)</f>
        <v>1</v>
      </c>
      <c r="AB335" t="s">
        <v>615</v>
      </c>
      <c r="AC335" t="s">
        <v>3269</v>
      </c>
      <c r="AH335" t="s">
        <v>4227</v>
      </c>
      <c r="AJ335" t="s">
        <v>3995</v>
      </c>
    </row>
    <row r="336" spans="1:36" x14ac:dyDescent="0.25">
      <c r="A336" t="s">
        <v>615</v>
      </c>
      <c r="B336" t="s">
        <v>616</v>
      </c>
      <c r="C336" t="s">
        <v>3271</v>
      </c>
      <c r="D336" t="str">
        <f t="shared" si="33"/>
        <v>4R-100217</v>
      </c>
      <c r="M336" t="s">
        <v>4120</v>
      </c>
      <c r="N336">
        <f t="shared" si="34"/>
        <v>1</v>
      </c>
      <c r="O336">
        <f t="shared" si="35"/>
        <v>1</v>
      </c>
      <c r="Q336" t="s">
        <v>6006</v>
      </c>
      <c r="R336" t="str">
        <f t="shared" si="36"/>
        <v>4R</v>
      </c>
      <c r="S336" t="str">
        <f t="shared" si="37"/>
        <v>100217</v>
      </c>
      <c r="U336" t="s">
        <v>6007</v>
      </c>
      <c r="V336" t="s">
        <v>564</v>
      </c>
      <c r="W336" t="s">
        <v>5304</v>
      </c>
      <c r="X336" t="s">
        <v>3823</v>
      </c>
      <c r="Y336" t="str">
        <f t="shared" si="38"/>
        <v>SLF-US UNIQ IFRS-201686</v>
      </c>
      <c r="Z336">
        <f>COUNTIF('16 reserve bal'!D:D,'16 reserve entries'!Y336)</f>
        <v>1</v>
      </c>
      <c r="AB336" t="s">
        <v>615</v>
      </c>
      <c r="AC336" t="s">
        <v>3271</v>
      </c>
      <c r="AH336" t="s">
        <v>4229</v>
      </c>
      <c r="AJ336" t="s">
        <v>4020</v>
      </c>
    </row>
    <row r="337" spans="1:36" x14ac:dyDescent="0.25">
      <c r="A337" t="s">
        <v>615</v>
      </c>
      <c r="B337" t="s">
        <v>616</v>
      </c>
      <c r="C337" t="s">
        <v>3290</v>
      </c>
      <c r="D337" t="str">
        <f t="shared" si="33"/>
        <v>4R-100232</v>
      </c>
      <c r="M337" t="s">
        <v>4122</v>
      </c>
      <c r="N337">
        <f t="shared" si="34"/>
        <v>2</v>
      </c>
      <c r="O337">
        <f t="shared" si="35"/>
        <v>2</v>
      </c>
      <c r="Q337" t="s">
        <v>6008</v>
      </c>
      <c r="R337" t="str">
        <f t="shared" si="36"/>
        <v>4R</v>
      </c>
      <c r="S337" t="str">
        <f t="shared" si="37"/>
        <v>100232</v>
      </c>
      <c r="U337" t="s">
        <v>6009</v>
      </c>
      <c r="V337" t="s">
        <v>564</v>
      </c>
      <c r="W337" t="s">
        <v>5304</v>
      </c>
      <c r="X337" t="s">
        <v>3826</v>
      </c>
      <c r="Y337" t="str">
        <f t="shared" si="38"/>
        <v>SLF-US UNIQ IFRS-201688</v>
      </c>
      <c r="Z337">
        <f>COUNTIF('16 reserve bal'!D:D,'16 reserve entries'!Y337)</f>
        <v>1</v>
      </c>
      <c r="AB337" t="s">
        <v>615</v>
      </c>
      <c r="AC337" t="s">
        <v>3290</v>
      </c>
      <c r="AH337" t="s">
        <v>4231</v>
      </c>
      <c r="AJ337" t="s">
        <v>5877</v>
      </c>
    </row>
    <row r="338" spans="1:36" x14ac:dyDescent="0.25">
      <c r="A338" t="s">
        <v>615</v>
      </c>
      <c r="B338" t="s">
        <v>616</v>
      </c>
      <c r="C338" t="s">
        <v>3299</v>
      </c>
      <c r="D338" t="str">
        <f t="shared" si="33"/>
        <v>4R-100236</v>
      </c>
      <c r="M338" t="s">
        <v>4124</v>
      </c>
      <c r="N338">
        <f t="shared" si="34"/>
        <v>2</v>
      </c>
      <c r="O338">
        <f t="shared" si="35"/>
        <v>2</v>
      </c>
      <c r="Q338" t="s">
        <v>6010</v>
      </c>
      <c r="R338" t="str">
        <f t="shared" si="36"/>
        <v>4R</v>
      </c>
      <c r="S338" t="str">
        <f t="shared" si="37"/>
        <v>100236</v>
      </c>
      <c r="U338" t="s">
        <v>6011</v>
      </c>
      <c r="V338" t="s">
        <v>564</v>
      </c>
      <c r="W338" t="s">
        <v>5304</v>
      </c>
      <c r="X338" t="s">
        <v>3829</v>
      </c>
      <c r="Y338" t="str">
        <f t="shared" si="38"/>
        <v>SLF-US UNIQ IFRS-201689</v>
      </c>
      <c r="Z338">
        <f>COUNTIF('16 reserve bal'!D:D,'16 reserve entries'!Y338)</f>
        <v>1</v>
      </c>
      <c r="AB338" t="s">
        <v>615</v>
      </c>
      <c r="AC338" t="s">
        <v>3299</v>
      </c>
      <c r="AH338" t="s">
        <v>4233</v>
      </c>
      <c r="AJ338" t="s">
        <v>4044</v>
      </c>
    </row>
    <row r="339" spans="1:36" x14ac:dyDescent="0.25">
      <c r="A339" t="s">
        <v>615</v>
      </c>
      <c r="B339" t="s">
        <v>616</v>
      </c>
      <c r="C339" t="s">
        <v>3311</v>
      </c>
      <c r="D339" t="str">
        <f t="shared" si="33"/>
        <v>4R-100252</v>
      </c>
      <c r="M339" t="s">
        <v>4126</v>
      </c>
      <c r="N339">
        <f t="shared" si="34"/>
        <v>2</v>
      </c>
      <c r="O339">
        <f t="shared" si="35"/>
        <v>2</v>
      </c>
      <c r="Q339" t="s">
        <v>6012</v>
      </c>
      <c r="R339" t="str">
        <f t="shared" si="36"/>
        <v>4R</v>
      </c>
      <c r="S339" t="str">
        <f t="shared" si="37"/>
        <v>100252</v>
      </c>
      <c r="U339" t="s">
        <v>6013</v>
      </c>
      <c r="V339" t="s">
        <v>564</v>
      </c>
      <c r="W339" t="s">
        <v>5304</v>
      </c>
      <c r="X339" t="s">
        <v>3831</v>
      </c>
      <c r="Y339" t="str">
        <f t="shared" si="38"/>
        <v>SLF-US UNIQ IFRS-201691</v>
      </c>
      <c r="Z339">
        <f>COUNTIF('16 reserve bal'!D:D,'16 reserve entries'!Y339)</f>
        <v>1</v>
      </c>
      <c r="AB339" t="s">
        <v>615</v>
      </c>
      <c r="AC339" t="s">
        <v>3311</v>
      </c>
      <c r="AH339" t="s">
        <v>4235</v>
      </c>
      <c r="AJ339" t="s">
        <v>5896</v>
      </c>
    </row>
    <row r="340" spans="1:36" x14ac:dyDescent="0.25">
      <c r="A340" t="s">
        <v>615</v>
      </c>
      <c r="B340" t="s">
        <v>616</v>
      </c>
      <c r="C340" t="s">
        <v>3341</v>
      </c>
      <c r="D340" t="str">
        <f t="shared" si="33"/>
        <v>4R-100299</v>
      </c>
      <c r="M340" t="s">
        <v>4128</v>
      </c>
      <c r="N340">
        <f t="shared" si="34"/>
        <v>2</v>
      </c>
      <c r="O340">
        <f t="shared" si="35"/>
        <v>2</v>
      </c>
      <c r="Q340" t="s">
        <v>6014</v>
      </c>
      <c r="R340" t="str">
        <f t="shared" si="36"/>
        <v>4R</v>
      </c>
      <c r="S340" t="str">
        <f t="shared" si="37"/>
        <v>100299</v>
      </c>
      <c r="U340" t="s">
        <v>6015</v>
      </c>
      <c r="V340" t="s">
        <v>564</v>
      </c>
      <c r="W340" t="s">
        <v>5304</v>
      </c>
      <c r="X340" t="s">
        <v>3834</v>
      </c>
      <c r="Y340" t="str">
        <f t="shared" si="38"/>
        <v>SLF-US UNIQ IFRS-201693</v>
      </c>
      <c r="Z340">
        <f>COUNTIF('16 reserve bal'!D:D,'16 reserve entries'!Y340)</f>
        <v>1</v>
      </c>
      <c r="AB340" t="s">
        <v>615</v>
      </c>
      <c r="AC340" t="s">
        <v>3341</v>
      </c>
      <c r="AH340" t="s">
        <v>4237</v>
      </c>
      <c r="AJ340" t="s">
        <v>5905</v>
      </c>
    </row>
    <row r="341" spans="1:36" x14ac:dyDescent="0.25">
      <c r="A341" t="s">
        <v>615</v>
      </c>
      <c r="B341" t="s">
        <v>616</v>
      </c>
      <c r="C341" t="s">
        <v>3368</v>
      </c>
      <c r="D341" t="str">
        <f t="shared" si="33"/>
        <v>4R-103101</v>
      </c>
      <c r="M341" t="s">
        <v>4130</v>
      </c>
      <c r="N341">
        <f t="shared" si="34"/>
        <v>2</v>
      </c>
      <c r="O341">
        <f t="shared" si="35"/>
        <v>2</v>
      </c>
      <c r="Q341" t="s">
        <v>6016</v>
      </c>
      <c r="R341" t="str">
        <f t="shared" si="36"/>
        <v>4R</v>
      </c>
      <c r="S341" t="str">
        <f t="shared" si="37"/>
        <v>103101</v>
      </c>
      <c r="U341" t="s">
        <v>6017</v>
      </c>
      <c r="V341" t="s">
        <v>564</v>
      </c>
      <c r="W341" t="s">
        <v>5304</v>
      </c>
      <c r="X341" t="s">
        <v>3837</v>
      </c>
      <c r="Y341" t="str">
        <f t="shared" si="38"/>
        <v>SLF-US UNIQ IFRS-201695</v>
      </c>
      <c r="Z341">
        <f>COUNTIF('16 reserve bal'!D:D,'16 reserve entries'!Y341)</f>
        <v>1</v>
      </c>
      <c r="AB341" t="s">
        <v>615</v>
      </c>
      <c r="AC341" t="s">
        <v>3368</v>
      </c>
      <c r="AH341" t="s">
        <v>4239</v>
      </c>
      <c r="AJ341" t="s">
        <v>5908</v>
      </c>
    </row>
    <row r="342" spans="1:36" x14ac:dyDescent="0.25">
      <c r="A342" t="s">
        <v>615</v>
      </c>
      <c r="B342" t="s">
        <v>616</v>
      </c>
      <c r="C342" t="s">
        <v>3371</v>
      </c>
      <c r="D342" t="str">
        <f t="shared" si="33"/>
        <v>4R-103102</v>
      </c>
      <c r="M342" t="s">
        <v>4132</v>
      </c>
      <c r="N342">
        <f t="shared" si="34"/>
        <v>2</v>
      </c>
      <c r="O342">
        <f t="shared" si="35"/>
        <v>2</v>
      </c>
      <c r="Q342" t="s">
        <v>6018</v>
      </c>
      <c r="R342" t="str">
        <f t="shared" si="36"/>
        <v>4R</v>
      </c>
      <c r="S342" t="str">
        <f t="shared" si="37"/>
        <v>103102</v>
      </c>
      <c r="U342" t="s">
        <v>6019</v>
      </c>
      <c r="V342" t="s">
        <v>564</v>
      </c>
      <c r="W342" t="s">
        <v>5304</v>
      </c>
      <c r="X342" t="s">
        <v>3840</v>
      </c>
      <c r="Y342" t="str">
        <f t="shared" si="38"/>
        <v>SLF-US UNIQ IFRS-201700</v>
      </c>
      <c r="Z342">
        <f>COUNTIF('16 reserve bal'!D:D,'16 reserve entries'!Y342)</f>
        <v>1</v>
      </c>
      <c r="AB342" t="s">
        <v>615</v>
      </c>
      <c r="AC342" t="s">
        <v>3371</v>
      </c>
      <c r="AH342" t="s">
        <v>4241</v>
      </c>
      <c r="AJ342" t="s">
        <v>4070</v>
      </c>
    </row>
    <row r="343" spans="1:36" x14ac:dyDescent="0.25">
      <c r="A343" t="s">
        <v>615</v>
      </c>
      <c r="B343" t="s">
        <v>616</v>
      </c>
      <c r="C343" t="s">
        <v>3374</v>
      </c>
      <c r="D343" t="str">
        <f t="shared" si="33"/>
        <v>4R-103103</v>
      </c>
      <c r="M343" t="s">
        <v>4136</v>
      </c>
      <c r="N343">
        <f t="shared" si="34"/>
        <v>2</v>
      </c>
      <c r="O343">
        <f t="shared" si="35"/>
        <v>2</v>
      </c>
      <c r="Q343" t="s">
        <v>6020</v>
      </c>
      <c r="R343" t="str">
        <f t="shared" si="36"/>
        <v>4R</v>
      </c>
      <c r="S343" t="str">
        <f t="shared" si="37"/>
        <v>103103</v>
      </c>
      <c r="U343" t="s">
        <v>6021</v>
      </c>
      <c r="V343" t="s">
        <v>564</v>
      </c>
      <c r="W343" t="s">
        <v>5304</v>
      </c>
      <c r="X343" t="s">
        <v>3843</v>
      </c>
      <c r="Y343" t="str">
        <f t="shared" si="38"/>
        <v>SLF-US UNIQ IFRS-201701</v>
      </c>
      <c r="Z343">
        <f>COUNTIF('16 reserve bal'!D:D,'16 reserve entries'!Y343)</f>
        <v>1</v>
      </c>
      <c r="AB343" t="s">
        <v>615</v>
      </c>
      <c r="AC343" t="s">
        <v>3374</v>
      </c>
      <c r="AH343" t="s">
        <v>4243</v>
      </c>
      <c r="AJ343" t="s">
        <v>4072</v>
      </c>
    </row>
    <row r="344" spans="1:36" x14ac:dyDescent="0.25">
      <c r="A344" t="s">
        <v>615</v>
      </c>
      <c r="B344" t="s">
        <v>616</v>
      </c>
      <c r="C344" t="s">
        <v>3377</v>
      </c>
      <c r="D344" t="str">
        <f t="shared" si="33"/>
        <v>4R-103105</v>
      </c>
      <c r="M344" t="s">
        <v>4139</v>
      </c>
      <c r="N344">
        <f t="shared" si="34"/>
        <v>2</v>
      </c>
      <c r="O344">
        <f t="shared" si="35"/>
        <v>2</v>
      </c>
      <c r="Q344" t="s">
        <v>6022</v>
      </c>
      <c r="R344" t="str">
        <f t="shared" si="36"/>
        <v>4R</v>
      </c>
      <c r="S344" t="str">
        <f t="shared" si="37"/>
        <v>103105</v>
      </c>
      <c r="U344" t="s">
        <v>6023</v>
      </c>
      <c r="V344" t="s">
        <v>564</v>
      </c>
      <c r="W344" t="s">
        <v>5304</v>
      </c>
      <c r="X344" t="s">
        <v>3846</v>
      </c>
      <c r="Y344" t="str">
        <f t="shared" si="38"/>
        <v>SLF-US UNIQ IFRS-201702</v>
      </c>
      <c r="Z344">
        <f>COUNTIF('16 reserve bal'!D:D,'16 reserve entries'!Y344)</f>
        <v>1</v>
      </c>
      <c r="AB344" t="s">
        <v>615</v>
      </c>
      <c r="AC344" t="s">
        <v>3377</v>
      </c>
      <c r="AH344" t="s">
        <v>4245</v>
      </c>
      <c r="AJ344" t="s">
        <v>4074</v>
      </c>
    </row>
    <row r="345" spans="1:36" x14ac:dyDescent="0.25">
      <c r="A345" t="s">
        <v>615</v>
      </c>
      <c r="B345" t="s">
        <v>616</v>
      </c>
      <c r="C345" t="s">
        <v>3383</v>
      </c>
      <c r="D345" t="str">
        <f t="shared" si="33"/>
        <v>4R-103107</v>
      </c>
      <c r="M345" t="s">
        <v>4141</v>
      </c>
      <c r="N345">
        <f t="shared" si="34"/>
        <v>2</v>
      </c>
      <c r="O345">
        <f t="shared" si="35"/>
        <v>2</v>
      </c>
      <c r="Q345" t="s">
        <v>6024</v>
      </c>
      <c r="R345" t="str">
        <f t="shared" si="36"/>
        <v>4R</v>
      </c>
      <c r="S345" t="str">
        <f t="shared" si="37"/>
        <v>103107</v>
      </c>
      <c r="U345" t="s">
        <v>6025</v>
      </c>
      <c r="V345" t="s">
        <v>564</v>
      </c>
      <c r="W345" t="s">
        <v>5304</v>
      </c>
      <c r="X345" t="s">
        <v>3849</v>
      </c>
      <c r="Y345" t="str">
        <f t="shared" si="38"/>
        <v>SLF-US UNIQ IFRS-201703</v>
      </c>
      <c r="Z345">
        <f>COUNTIF('16 reserve bal'!D:D,'16 reserve entries'!Y345)</f>
        <v>1</v>
      </c>
      <c r="AB345" t="s">
        <v>615</v>
      </c>
      <c r="AC345" t="s">
        <v>3383</v>
      </c>
      <c r="AH345" t="s">
        <v>4247</v>
      </c>
      <c r="AJ345" t="s">
        <v>4076</v>
      </c>
    </row>
    <row r="346" spans="1:36" x14ac:dyDescent="0.25">
      <c r="A346" t="s">
        <v>615</v>
      </c>
      <c r="B346" t="s">
        <v>616</v>
      </c>
      <c r="C346" t="s">
        <v>3394</v>
      </c>
      <c r="D346" t="str">
        <f t="shared" si="33"/>
        <v>4R-103130</v>
      </c>
      <c r="M346" t="s">
        <v>4144</v>
      </c>
      <c r="N346">
        <f t="shared" si="34"/>
        <v>1</v>
      </c>
      <c r="O346">
        <f t="shared" si="35"/>
        <v>1</v>
      </c>
      <c r="Q346" t="s">
        <v>6026</v>
      </c>
      <c r="R346" t="str">
        <f t="shared" si="36"/>
        <v>4R</v>
      </c>
      <c r="S346" t="str">
        <f t="shared" si="37"/>
        <v>103130</v>
      </c>
      <c r="U346" t="s">
        <v>6027</v>
      </c>
      <c r="V346" t="s">
        <v>564</v>
      </c>
      <c r="W346" t="s">
        <v>5304</v>
      </c>
      <c r="X346" t="s">
        <v>3852</v>
      </c>
      <c r="Y346" t="str">
        <f t="shared" si="38"/>
        <v>SLF-US UNIQ IFRS-201704</v>
      </c>
      <c r="Z346">
        <f>COUNTIF('16 reserve bal'!D:D,'16 reserve entries'!Y346)</f>
        <v>1</v>
      </c>
      <c r="AB346" t="s">
        <v>615</v>
      </c>
      <c r="AC346" t="s">
        <v>3394</v>
      </c>
      <c r="AH346" t="s">
        <v>4249</v>
      </c>
      <c r="AJ346" t="s">
        <v>4078</v>
      </c>
    </row>
    <row r="347" spans="1:36" x14ac:dyDescent="0.25">
      <c r="A347" t="s">
        <v>615</v>
      </c>
      <c r="B347" t="s">
        <v>616</v>
      </c>
      <c r="C347" t="s">
        <v>3397</v>
      </c>
      <c r="D347" t="str">
        <f t="shared" si="33"/>
        <v>4R-103132</v>
      </c>
      <c r="M347" t="s">
        <v>5338</v>
      </c>
      <c r="N347">
        <f t="shared" si="34"/>
        <v>1</v>
      </c>
      <c r="O347">
        <f t="shared" si="35"/>
        <v>1</v>
      </c>
      <c r="Q347" t="s">
        <v>6028</v>
      </c>
      <c r="R347" t="str">
        <f t="shared" si="36"/>
        <v>4R</v>
      </c>
      <c r="S347" t="str">
        <f t="shared" si="37"/>
        <v>103132</v>
      </c>
      <c r="U347" t="s">
        <v>6029</v>
      </c>
      <c r="V347" t="s">
        <v>564</v>
      </c>
      <c r="W347" t="s">
        <v>5304</v>
      </c>
      <c r="X347" t="s">
        <v>3855</v>
      </c>
      <c r="Y347" t="str">
        <f t="shared" si="38"/>
        <v>SLF-US UNIQ IFRS-201705</v>
      </c>
      <c r="Z347">
        <f>COUNTIF('16 reserve bal'!D:D,'16 reserve entries'!Y347)</f>
        <v>1</v>
      </c>
      <c r="AB347" t="s">
        <v>615</v>
      </c>
      <c r="AC347" t="s">
        <v>3397</v>
      </c>
      <c r="AH347" t="s">
        <v>4251</v>
      </c>
      <c r="AJ347" t="s">
        <v>4079</v>
      </c>
    </row>
    <row r="348" spans="1:36" x14ac:dyDescent="0.25">
      <c r="A348" t="s">
        <v>615</v>
      </c>
      <c r="B348" t="s">
        <v>616</v>
      </c>
      <c r="C348" t="s">
        <v>3399</v>
      </c>
      <c r="D348" t="str">
        <f t="shared" si="33"/>
        <v>4R-103141</v>
      </c>
      <c r="M348" t="s">
        <v>4150</v>
      </c>
      <c r="N348">
        <f t="shared" si="34"/>
        <v>4</v>
      </c>
      <c r="O348">
        <f t="shared" si="35"/>
        <v>3</v>
      </c>
      <c r="Q348" t="s">
        <v>6030</v>
      </c>
      <c r="R348" t="str">
        <f t="shared" si="36"/>
        <v>4R</v>
      </c>
      <c r="S348" t="str">
        <f t="shared" si="37"/>
        <v>103141</v>
      </c>
      <c r="U348" t="s">
        <v>6031</v>
      </c>
      <c r="V348" t="s">
        <v>564</v>
      </c>
      <c r="W348" t="s">
        <v>5304</v>
      </c>
      <c r="X348" t="s">
        <v>5723</v>
      </c>
      <c r="Y348" t="str">
        <f t="shared" si="38"/>
        <v>SLF-US UNIQ IFRS-201706</v>
      </c>
      <c r="Z348">
        <f>COUNTIF('16 reserve bal'!D:D,'16 reserve entries'!Y348)</f>
        <v>0</v>
      </c>
      <c r="AB348" t="s">
        <v>615</v>
      </c>
      <c r="AC348" t="s">
        <v>3399</v>
      </c>
      <c r="AH348" t="s">
        <v>4253</v>
      </c>
      <c r="AJ348" t="s">
        <v>5937</v>
      </c>
    </row>
    <row r="349" spans="1:36" x14ac:dyDescent="0.25">
      <c r="A349" t="s">
        <v>615</v>
      </c>
      <c r="B349" t="s">
        <v>616</v>
      </c>
      <c r="C349" t="s">
        <v>3401</v>
      </c>
      <c r="D349" t="str">
        <f t="shared" si="33"/>
        <v>4R-103142</v>
      </c>
      <c r="M349" t="s">
        <v>4153</v>
      </c>
      <c r="N349">
        <f t="shared" si="34"/>
        <v>2</v>
      </c>
      <c r="O349">
        <f t="shared" si="35"/>
        <v>2</v>
      </c>
      <c r="Q349" t="s">
        <v>6032</v>
      </c>
      <c r="R349" t="str">
        <f t="shared" si="36"/>
        <v>4R</v>
      </c>
      <c r="S349" t="str">
        <f t="shared" si="37"/>
        <v>103142</v>
      </c>
      <c r="U349" t="s">
        <v>6033</v>
      </c>
      <c r="V349" t="s">
        <v>564</v>
      </c>
      <c r="W349" t="s">
        <v>5304</v>
      </c>
      <c r="X349" t="s">
        <v>3858</v>
      </c>
      <c r="Y349" t="str">
        <f t="shared" si="38"/>
        <v>SLF-US UNIQ IFRS-201707</v>
      </c>
      <c r="Z349">
        <f>COUNTIF('16 reserve bal'!D:D,'16 reserve entries'!Y349)</f>
        <v>1</v>
      </c>
      <c r="AB349" t="s">
        <v>615</v>
      </c>
      <c r="AC349" t="s">
        <v>3401</v>
      </c>
      <c r="AH349" t="s">
        <v>4255</v>
      </c>
      <c r="AJ349" t="s">
        <v>5940</v>
      </c>
    </row>
    <row r="350" spans="1:36" x14ac:dyDescent="0.25">
      <c r="A350" t="s">
        <v>615</v>
      </c>
      <c r="B350" t="s">
        <v>616</v>
      </c>
      <c r="C350" t="s">
        <v>3403</v>
      </c>
      <c r="D350" t="str">
        <f t="shared" si="33"/>
        <v>4R-103143</v>
      </c>
      <c r="M350" t="s">
        <v>4156</v>
      </c>
      <c r="N350">
        <f t="shared" si="34"/>
        <v>2</v>
      </c>
      <c r="O350">
        <f t="shared" si="35"/>
        <v>2</v>
      </c>
      <c r="Q350" t="s">
        <v>6034</v>
      </c>
      <c r="R350" t="str">
        <f t="shared" si="36"/>
        <v>4R</v>
      </c>
      <c r="S350" t="str">
        <f t="shared" si="37"/>
        <v>103143</v>
      </c>
      <c r="U350" t="s">
        <v>6035</v>
      </c>
      <c r="V350" t="s">
        <v>564</v>
      </c>
      <c r="W350" t="s">
        <v>5304</v>
      </c>
      <c r="X350" t="s">
        <v>3861</v>
      </c>
      <c r="Y350" t="str">
        <f t="shared" si="38"/>
        <v>SLF-US UNIQ IFRS-201708</v>
      </c>
      <c r="Z350">
        <f>COUNTIF('16 reserve bal'!D:D,'16 reserve entries'!Y350)</f>
        <v>1</v>
      </c>
      <c r="AB350" t="s">
        <v>615</v>
      </c>
      <c r="AC350" t="s">
        <v>3403</v>
      </c>
      <c r="AH350" t="s">
        <v>4257</v>
      </c>
      <c r="AJ350" t="s">
        <v>5943</v>
      </c>
    </row>
    <row r="351" spans="1:36" x14ac:dyDescent="0.25">
      <c r="A351" t="s">
        <v>615</v>
      </c>
      <c r="B351" t="s">
        <v>616</v>
      </c>
      <c r="C351" t="s">
        <v>3405</v>
      </c>
      <c r="D351" t="str">
        <f t="shared" si="33"/>
        <v>4R-103144</v>
      </c>
      <c r="M351" t="s">
        <v>4159</v>
      </c>
      <c r="N351">
        <f t="shared" si="34"/>
        <v>2</v>
      </c>
      <c r="O351">
        <f t="shared" si="35"/>
        <v>2</v>
      </c>
      <c r="Q351" t="s">
        <v>6036</v>
      </c>
      <c r="R351" t="str">
        <f t="shared" si="36"/>
        <v>4R</v>
      </c>
      <c r="S351" t="str">
        <f t="shared" si="37"/>
        <v>103144</v>
      </c>
      <c r="U351" t="s">
        <v>6037</v>
      </c>
      <c r="V351" t="s">
        <v>564</v>
      </c>
      <c r="W351" t="s">
        <v>5304</v>
      </c>
      <c r="X351" t="s">
        <v>3864</v>
      </c>
      <c r="Y351" t="str">
        <f t="shared" si="38"/>
        <v>SLF-US UNIQ IFRS-201709</v>
      </c>
      <c r="Z351">
        <f>COUNTIF('16 reserve bal'!D:D,'16 reserve entries'!Y351)</f>
        <v>1</v>
      </c>
      <c r="AB351" t="s">
        <v>615</v>
      </c>
      <c r="AC351" t="s">
        <v>3405</v>
      </c>
      <c r="AH351" t="s">
        <v>4259</v>
      </c>
      <c r="AJ351" t="s">
        <v>4081</v>
      </c>
    </row>
    <row r="352" spans="1:36" x14ac:dyDescent="0.25">
      <c r="A352" t="s">
        <v>615</v>
      </c>
      <c r="B352" t="s">
        <v>616</v>
      </c>
      <c r="C352" t="s">
        <v>3409</v>
      </c>
      <c r="D352" t="str">
        <f t="shared" si="33"/>
        <v>4R-103166</v>
      </c>
      <c r="M352" t="s">
        <v>4162</v>
      </c>
      <c r="N352">
        <f t="shared" si="34"/>
        <v>2</v>
      </c>
      <c r="O352">
        <f t="shared" si="35"/>
        <v>2</v>
      </c>
      <c r="Q352" t="s">
        <v>6038</v>
      </c>
      <c r="R352" t="str">
        <f t="shared" si="36"/>
        <v>4R</v>
      </c>
      <c r="S352" t="str">
        <f t="shared" si="37"/>
        <v>103166</v>
      </c>
      <c r="U352" t="s">
        <v>6039</v>
      </c>
      <c r="V352" t="s">
        <v>564</v>
      </c>
      <c r="W352" t="s">
        <v>5304</v>
      </c>
      <c r="X352" t="s">
        <v>3867</v>
      </c>
      <c r="Y352" t="str">
        <f t="shared" si="38"/>
        <v>SLF-US UNIQ IFRS-201710</v>
      </c>
      <c r="Z352">
        <f>COUNTIF('16 reserve bal'!D:D,'16 reserve entries'!Y352)</f>
        <v>1</v>
      </c>
      <c r="AB352" t="s">
        <v>615</v>
      </c>
      <c r="AC352" t="s">
        <v>3409</v>
      </c>
      <c r="AH352" t="s">
        <v>4261</v>
      </c>
      <c r="AJ352" t="s">
        <v>4083</v>
      </c>
    </row>
    <row r="353" spans="1:36" x14ac:dyDescent="0.25">
      <c r="A353" t="s">
        <v>615</v>
      </c>
      <c r="B353" t="s">
        <v>616</v>
      </c>
      <c r="C353" t="s">
        <v>3411</v>
      </c>
      <c r="D353" t="str">
        <f t="shared" si="33"/>
        <v>4R-103191</v>
      </c>
      <c r="M353" t="s">
        <v>4165</v>
      </c>
      <c r="N353">
        <f t="shared" si="34"/>
        <v>2</v>
      </c>
      <c r="O353">
        <f t="shared" si="35"/>
        <v>2</v>
      </c>
      <c r="Q353" t="s">
        <v>6040</v>
      </c>
      <c r="R353" t="str">
        <f t="shared" si="36"/>
        <v>4R</v>
      </c>
      <c r="S353" t="str">
        <f t="shared" si="37"/>
        <v>103191</v>
      </c>
      <c r="U353" t="s">
        <v>6041</v>
      </c>
      <c r="V353" t="s">
        <v>564</v>
      </c>
      <c r="W353" t="s">
        <v>5304</v>
      </c>
      <c r="X353" t="s">
        <v>3870</v>
      </c>
      <c r="Y353" t="str">
        <f t="shared" si="38"/>
        <v>SLF-US UNIQ IFRS-201711</v>
      </c>
      <c r="Z353">
        <f>COUNTIF('16 reserve bal'!D:D,'16 reserve entries'!Y353)</f>
        <v>1</v>
      </c>
      <c r="AB353" t="s">
        <v>615</v>
      </c>
      <c r="AC353" t="s">
        <v>3411</v>
      </c>
      <c r="AH353" t="s">
        <v>4263</v>
      </c>
      <c r="AJ353" t="s">
        <v>4085</v>
      </c>
    </row>
    <row r="354" spans="1:36" x14ac:dyDescent="0.25">
      <c r="A354" t="s">
        <v>615</v>
      </c>
      <c r="B354" t="s">
        <v>616</v>
      </c>
      <c r="C354" t="s">
        <v>3415</v>
      </c>
      <c r="D354" t="str">
        <f t="shared" si="33"/>
        <v>4R-103322</v>
      </c>
      <c r="M354" t="s">
        <v>4167</v>
      </c>
      <c r="N354">
        <f t="shared" si="34"/>
        <v>2</v>
      </c>
      <c r="O354">
        <f t="shared" si="35"/>
        <v>2</v>
      </c>
      <c r="Q354" t="s">
        <v>6042</v>
      </c>
      <c r="R354" t="str">
        <f t="shared" si="36"/>
        <v>4R</v>
      </c>
      <c r="S354" t="str">
        <f t="shared" si="37"/>
        <v>103322</v>
      </c>
      <c r="U354" t="s">
        <v>6043</v>
      </c>
      <c r="V354" t="s">
        <v>564</v>
      </c>
      <c r="W354" t="s">
        <v>5304</v>
      </c>
      <c r="X354" t="s">
        <v>3873</v>
      </c>
      <c r="Y354" t="str">
        <f t="shared" si="38"/>
        <v>SLF-US UNIQ IFRS-201712</v>
      </c>
      <c r="Z354">
        <f>COUNTIF('16 reserve bal'!D:D,'16 reserve entries'!Y354)</f>
        <v>1</v>
      </c>
      <c r="AB354" t="s">
        <v>615</v>
      </c>
      <c r="AC354" t="s">
        <v>3415</v>
      </c>
      <c r="AH354" t="s">
        <v>4265</v>
      </c>
      <c r="AJ354" t="s">
        <v>5952</v>
      </c>
    </row>
    <row r="355" spans="1:36" x14ac:dyDescent="0.25">
      <c r="A355" t="s">
        <v>615</v>
      </c>
      <c r="B355" t="s">
        <v>616</v>
      </c>
      <c r="C355" t="s">
        <v>3418</v>
      </c>
      <c r="D355" t="str">
        <f t="shared" si="33"/>
        <v>4R-103323</v>
      </c>
      <c r="M355" t="s">
        <v>4169</v>
      </c>
      <c r="N355">
        <f t="shared" si="34"/>
        <v>2</v>
      </c>
      <c r="O355">
        <f t="shared" si="35"/>
        <v>2</v>
      </c>
      <c r="Q355" t="s">
        <v>6044</v>
      </c>
      <c r="R355" t="str">
        <f t="shared" si="36"/>
        <v>4R</v>
      </c>
      <c r="S355" t="str">
        <f t="shared" si="37"/>
        <v>103323</v>
      </c>
      <c r="U355" t="s">
        <v>6045</v>
      </c>
      <c r="V355" t="s">
        <v>564</v>
      </c>
      <c r="W355" t="s">
        <v>5304</v>
      </c>
      <c r="X355" t="s">
        <v>3875</v>
      </c>
      <c r="Y355" t="str">
        <f t="shared" si="38"/>
        <v>SLF-US UNIQ IFRS-201713</v>
      </c>
      <c r="Z355">
        <f>COUNTIF('16 reserve bal'!D:D,'16 reserve entries'!Y355)</f>
        <v>1</v>
      </c>
      <c r="AB355" t="s">
        <v>615</v>
      </c>
      <c r="AC355" t="s">
        <v>3418</v>
      </c>
      <c r="AH355" t="s">
        <v>4267</v>
      </c>
      <c r="AJ355" t="s">
        <v>4087</v>
      </c>
    </row>
    <row r="356" spans="1:36" x14ac:dyDescent="0.25">
      <c r="A356" t="s">
        <v>615</v>
      </c>
      <c r="B356" t="s">
        <v>616</v>
      </c>
      <c r="C356" t="s">
        <v>3420</v>
      </c>
      <c r="D356" t="str">
        <f t="shared" si="33"/>
        <v>4R-103324</v>
      </c>
      <c r="M356" t="s">
        <v>4173</v>
      </c>
      <c r="N356">
        <f t="shared" si="34"/>
        <v>2</v>
      </c>
      <c r="O356">
        <f t="shared" si="35"/>
        <v>2</v>
      </c>
      <c r="Q356" t="s">
        <v>6046</v>
      </c>
      <c r="R356" t="str">
        <f t="shared" si="36"/>
        <v>4R</v>
      </c>
      <c r="S356" t="str">
        <f t="shared" si="37"/>
        <v>103324</v>
      </c>
      <c r="U356" t="s">
        <v>6047</v>
      </c>
      <c r="V356" t="s">
        <v>564</v>
      </c>
      <c r="W356" t="s">
        <v>5304</v>
      </c>
      <c r="X356" t="s">
        <v>3877</v>
      </c>
      <c r="Y356" t="str">
        <f t="shared" si="38"/>
        <v>SLF-US UNIQ IFRS-201714</v>
      </c>
      <c r="Z356">
        <f>COUNTIF('16 reserve bal'!D:D,'16 reserve entries'!Y356)</f>
        <v>1</v>
      </c>
      <c r="AB356" t="s">
        <v>615</v>
      </c>
      <c r="AC356" t="s">
        <v>3420</v>
      </c>
      <c r="AH356" t="s">
        <v>4269</v>
      </c>
      <c r="AJ356" t="s">
        <v>4089</v>
      </c>
    </row>
    <row r="357" spans="1:36" x14ac:dyDescent="0.25">
      <c r="A357" t="s">
        <v>615</v>
      </c>
      <c r="B357" t="s">
        <v>616</v>
      </c>
      <c r="C357" t="s">
        <v>3422</v>
      </c>
      <c r="D357" t="str">
        <f t="shared" si="33"/>
        <v>4R-103326</v>
      </c>
      <c r="M357" t="s">
        <v>4175</v>
      </c>
      <c r="N357">
        <f t="shared" si="34"/>
        <v>1</v>
      </c>
      <c r="O357">
        <f t="shared" si="35"/>
        <v>1</v>
      </c>
      <c r="Q357" t="s">
        <v>6048</v>
      </c>
      <c r="R357" t="str">
        <f t="shared" si="36"/>
        <v>4R</v>
      </c>
      <c r="S357" t="str">
        <f t="shared" si="37"/>
        <v>103326</v>
      </c>
      <c r="U357" t="s">
        <v>6049</v>
      </c>
      <c r="V357" t="s">
        <v>564</v>
      </c>
      <c r="W357" t="s">
        <v>5304</v>
      </c>
      <c r="X357" t="s">
        <v>3880</v>
      </c>
      <c r="Y357" t="str">
        <f t="shared" si="38"/>
        <v>SLF-US UNIQ IFRS-201715</v>
      </c>
      <c r="Z357">
        <f>COUNTIF('16 reserve bal'!D:D,'16 reserve entries'!Y357)</f>
        <v>1</v>
      </c>
      <c r="AB357" t="s">
        <v>615</v>
      </c>
      <c r="AC357" t="s">
        <v>3422</v>
      </c>
      <c r="AH357" t="s">
        <v>4271</v>
      </c>
      <c r="AJ357" t="s">
        <v>4091</v>
      </c>
    </row>
    <row r="358" spans="1:36" x14ac:dyDescent="0.25">
      <c r="A358" t="s">
        <v>615</v>
      </c>
      <c r="B358" t="s">
        <v>616</v>
      </c>
      <c r="C358" t="s">
        <v>3424</v>
      </c>
      <c r="D358" t="str">
        <f t="shared" si="33"/>
        <v>4R-103327</v>
      </c>
      <c r="M358" t="s">
        <v>4177</v>
      </c>
      <c r="N358">
        <f t="shared" si="34"/>
        <v>1</v>
      </c>
      <c r="O358">
        <f t="shared" si="35"/>
        <v>1</v>
      </c>
      <c r="Q358" t="s">
        <v>6050</v>
      </c>
      <c r="R358" t="str">
        <f t="shared" si="36"/>
        <v>4R</v>
      </c>
      <c r="S358" t="str">
        <f t="shared" si="37"/>
        <v>103327</v>
      </c>
      <c r="U358" t="s">
        <v>6051</v>
      </c>
      <c r="V358" t="s">
        <v>564</v>
      </c>
      <c r="W358" t="s">
        <v>5304</v>
      </c>
      <c r="X358" t="s">
        <v>3882</v>
      </c>
      <c r="Y358" t="str">
        <f t="shared" si="38"/>
        <v>SLF-US UNIQ IFRS-201719</v>
      </c>
      <c r="Z358">
        <f>COUNTIF('16 reserve bal'!D:D,'16 reserve entries'!Y358)</f>
        <v>1</v>
      </c>
      <c r="AB358" t="s">
        <v>615</v>
      </c>
      <c r="AC358" t="s">
        <v>3424</v>
      </c>
      <c r="AH358" t="s">
        <v>4273</v>
      </c>
      <c r="AJ358" t="s">
        <v>4093</v>
      </c>
    </row>
    <row r="359" spans="1:36" x14ac:dyDescent="0.25">
      <c r="A359" t="s">
        <v>615</v>
      </c>
      <c r="B359" t="s">
        <v>616</v>
      </c>
      <c r="C359" t="s">
        <v>4519</v>
      </c>
      <c r="D359" t="str">
        <f t="shared" si="33"/>
        <v>4R-503333</v>
      </c>
      <c r="M359" t="s">
        <v>4179</v>
      </c>
      <c r="N359">
        <f t="shared" si="34"/>
        <v>1</v>
      </c>
      <c r="O359">
        <f t="shared" si="35"/>
        <v>1</v>
      </c>
      <c r="Q359" t="s">
        <v>6052</v>
      </c>
      <c r="R359" t="str">
        <f t="shared" si="36"/>
        <v>4R</v>
      </c>
      <c r="S359" t="str">
        <f t="shared" si="37"/>
        <v>503333</v>
      </c>
      <c r="U359" t="s">
        <v>6053</v>
      </c>
      <c r="V359" t="s">
        <v>564</v>
      </c>
      <c r="W359" t="s">
        <v>5304</v>
      </c>
      <c r="X359" t="s">
        <v>3884</v>
      </c>
      <c r="Y359" t="str">
        <f t="shared" si="38"/>
        <v>SLF-US UNIQ IFRS-201720</v>
      </c>
      <c r="Z359">
        <f>COUNTIF('16 reserve bal'!D:D,'16 reserve entries'!Y359)</f>
        <v>1</v>
      </c>
      <c r="AB359" t="s">
        <v>615</v>
      </c>
      <c r="AC359" t="s">
        <v>4519</v>
      </c>
      <c r="AH359" t="s">
        <v>5466</v>
      </c>
      <c r="AJ359" t="s">
        <v>5963</v>
      </c>
    </row>
    <row r="360" spans="1:36" x14ac:dyDescent="0.25">
      <c r="A360" t="s">
        <v>615</v>
      </c>
      <c r="B360" t="s">
        <v>616</v>
      </c>
      <c r="C360" t="s">
        <v>4520</v>
      </c>
      <c r="D360" t="str">
        <f t="shared" si="33"/>
        <v>4R-503342</v>
      </c>
      <c r="M360" t="s">
        <v>4181</v>
      </c>
      <c r="N360">
        <f t="shared" si="34"/>
        <v>2</v>
      </c>
      <c r="O360">
        <f t="shared" si="35"/>
        <v>2</v>
      </c>
      <c r="Q360" t="s">
        <v>6054</v>
      </c>
      <c r="R360" t="str">
        <f t="shared" si="36"/>
        <v>4R</v>
      </c>
      <c r="S360" t="str">
        <f t="shared" si="37"/>
        <v>503342</v>
      </c>
      <c r="U360" t="s">
        <v>6055</v>
      </c>
      <c r="V360" t="s">
        <v>564</v>
      </c>
      <c r="W360" t="s">
        <v>5304</v>
      </c>
      <c r="X360" t="s">
        <v>3765</v>
      </c>
      <c r="Y360" t="str">
        <f t="shared" si="38"/>
        <v>SLF-US UNIQ IFRS-201647</v>
      </c>
      <c r="Z360">
        <f>COUNTIF('16 reserve bal'!D:D,'16 reserve entries'!Y360)</f>
        <v>1</v>
      </c>
      <c r="AB360" t="s">
        <v>615</v>
      </c>
      <c r="AC360" t="s">
        <v>4520</v>
      </c>
      <c r="AH360" t="s">
        <v>5469</v>
      </c>
      <c r="AJ360" t="s">
        <v>4095</v>
      </c>
    </row>
    <row r="361" spans="1:36" x14ac:dyDescent="0.25">
      <c r="A361" t="s">
        <v>615</v>
      </c>
      <c r="B361" t="s">
        <v>616</v>
      </c>
      <c r="C361" t="s">
        <v>4524</v>
      </c>
      <c r="D361" t="str">
        <f t="shared" si="33"/>
        <v>4R-503352</v>
      </c>
      <c r="M361" t="s">
        <v>4183</v>
      </c>
      <c r="N361">
        <f t="shared" si="34"/>
        <v>2</v>
      </c>
      <c r="O361">
        <f t="shared" si="35"/>
        <v>2</v>
      </c>
      <c r="Q361" t="s">
        <v>6056</v>
      </c>
      <c r="R361" t="str">
        <f t="shared" si="36"/>
        <v>4R</v>
      </c>
      <c r="S361" t="str">
        <f t="shared" si="37"/>
        <v>503352</v>
      </c>
      <c r="U361" t="s">
        <v>6057</v>
      </c>
      <c r="V361" t="s">
        <v>564</v>
      </c>
      <c r="W361" t="s">
        <v>5304</v>
      </c>
      <c r="X361" t="s">
        <v>3768</v>
      </c>
      <c r="Y361" t="str">
        <f t="shared" si="38"/>
        <v>SLF-US UNIQ IFRS-201648</v>
      </c>
      <c r="Z361">
        <f>COUNTIF('16 reserve bal'!D:D,'16 reserve entries'!Y361)</f>
        <v>1</v>
      </c>
      <c r="AB361" t="s">
        <v>615</v>
      </c>
      <c r="AC361" t="s">
        <v>4524</v>
      </c>
      <c r="AH361" t="s">
        <v>5473</v>
      </c>
      <c r="AJ361" t="s">
        <v>4097</v>
      </c>
    </row>
    <row r="362" spans="1:36" x14ac:dyDescent="0.25">
      <c r="A362" t="s">
        <v>615</v>
      </c>
      <c r="B362" t="s">
        <v>616</v>
      </c>
      <c r="C362" t="s">
        <v>4528</v>
      </c>
      <c r="D362" t="str">
        <f t="shared" si="33"/>
        <v>4R-503362</v>
      </c>
      <c r="M362" t="s">
        <v>4185</v>
      </c>
      <c r="N362">
        <f t="shared" si="34"/>
        <v>2</v>
      </c>
      <c r="O362">
        <f t="shared" si="35"/>
        <v>2</v>
      </c>
      <c r="Q362" t="s">
        <v>6058</v>
      </c>
      <c r="R362" t="str">
        <f t="shared" si="36"/>
        <v>4R</v>
      </c>
      <c r="S362" t="str">
        <f t="shared" si="37"/>
        <v>503362</v>
      </c>
      <c r="U362" t="s">
        <v>6059</v>
      </c>
      <c r="V362" t="s">
        <v>564</v>
      </c>
      <c r="W362" t="s">
        <v>5304</v>
      </c>
      <c r="X362" t="s">
        <v>3771</v>
      </c>
      <c r="Y362" t="str">
        <f t="shared" si="38"/>
        <v>SLF-US UNIQ IFRS-201649</v>
      </c>
      <c r="Z362">
        <f>COUNTIF('16 reserve bal'!D:D,'16 reserve entries'!Y362)</f>
        <v>1</v>
      </c>
      <c r="AB362" t="s">
        <v>615</v>
      </c>
      <c r="AC362" t="s">
        <v>4528</v>
      </c>
      <c r="AH362" t="s">
        <v>4275</v>
      </c>
      <c r="AJ362" t="s">
        <v>4106</v>
      </c>
    </row>
    <row r="363" spans="1:36" x14ac:dyDescent="0.25">
      <c r="A363" t="s">
        <v>615</v>
      </c>
      <c r="B363" t="s">
        <v>616</v>
      </c>
      <c r="C363" t="s">
        <v>4531</v>
      </c>
      <c r="D363" t="str">
        <f t="shared" si="33"/>
        <v>4R-503372</v>
      </c>
      <c r="M363" t="s">
        <v>4187</v>
      </c>
      <c r="N363">
        <f t="shared" si="34"/>
        <v>2</v>
      </c>
      <c r="O363">
        <f t="shared" si="35"/>
        <v>2</v>
      </c>
      <c r="Q363" t="s">
        <v>6060</v>
      </c>
      <c r="R363" t="str">
        <f t="shared" si="36"/>
        <v>4R</v>
      </c>
      <c r="S363" t="str">
        <f t="shared" si="37"/>
        <v>503372</v>
      </c>
      <c r="U363" t="s">
        <v>6061</v>
      </c>
      <c r="V363" t="s">
        <v>564</v>
      </c>
      <c r="W363" t="s">
        <v>5304</v>
      </c>
      <c r="X363" t="s">
        <v>3774</v>
      </c>
      <c r="Y363" t="str">
        <f t="shared" si="38"/>
        <v>SLF-US UNIQ IFRS-201658</v>
      </c>
      <c r="Z363">
        <f>COUNTIF('16 reserve bal'!D:D,'16 reserve entries'!Y363)</f>
        <v>1</v>
      </c>
      <c r="AB363" t="s">
        <v>615</v>
      </c>
      <c r="AC363" t="s">
        <v>4531</v>
      </c>
      <c r="AH363" t="s">
        <v>4277</v>
      </c>
      <c r="AJ363" t="s">
        <v>3507</v>
      </c>
    </row>
    <row r="364" spans="1:36" x14ac:dyDescent="0.25">
      <c r="A364" t="s">
        <v>618</v>
      </c>
      <c r="B364" t="s">
        <v>619</v>
      </c>
      <c r="C364" t="s">
        <v>3394</v>
      </c>
      <c r="D364" t="str">
        <f t="shared" si="33"/>
        <v>5R-103130</v>
      </c>
      <c r="M364" t="s">
        <v>4189</v>
      </c>
      <c r="N364">
        <f t="shared" si="34"/>
        <v>2</v>
      </c>
      <c r="O364">
        <f t="shared" si="35"/>
        <v>2</v>
      </c>
      <c r="Q364" t="s">
        <v>6062</v>
      </c>
      <c r="R364" t="str">
        <f t="shared" si="36"/>
        <v>5R</v>
      </c>
      <c r="S364" t="str">
        <f t="shared" si="37"/>
        <v>103130</v>
      </c>
      <c r="U364" t="s">
        <v>6063</v>
      </c>
      <c r="V364" t="s">
        <v>564</v>
      </c>
      <c r="W364" t="s">
        <v>5304</v>
      </c>
      <c r="X364" t="s">
        <v>3776</v>
      </c>
      <c r="Y364" t="str">
        <f t="shared" si="38"/>
        <v>SLF-US UNIQ IFRS-201659</v>
      </c>
      <c r="Z364">
        <f>COUNTIF('16 reserve bal'!D:D,'16 reserve entries'!Y364)</f>
        <v>1</v>
      </c>
      <c r="AB364" t="s">
        <v>618</v>
      </c>
      <c r="AC364" t="s">
        <v>3394</v>
      </c>
      <c r="AH364" t="s">
        <v>4279</v>
      </c>
      <c r="AJ364" t="s">
        <v>3634</v>
      </c>
    </row>
    <row r="365" spans="1:36" x14ac:dyDescent="0.25">
      <c r="A365" t="s">
        <v>618</v>
      </c>
      <c r="B365" t="s">
        <v>619</v>
      </c>
      <c r="C365" t="s">
        <v>3401</v>
      </c>
      <c r="D365" t="str">
        <f t="shared" si="33"/>
        <v>5R-103142</v>
      </c>
      <c r="M365" t="s">
        <v>4191</v>
      </c>
      <c r="N365">
        <f t="shared" si="34"/>
        <v>2</v>
      </c>
      <c r="O365">
        <f t="shared" si="35"/>
        <v>2</v>
      </c>
      <c r="Q365" t="s">
        <v>6064</v>
      </c>
      <c r="R365" t="str">
        <f t="shared" si="36"/>
        <v>5R</v>
      </c>
      <c r="S365" t="str">
        <f t="shared" si="37"/>
        <v>103142</v>
      </c>
      <c r="U365" t="s">
        <v>6065</v>
      </c>
      <c r="V365" t="s">
        <v>564</v>
      </c>
      <c r="W365" t="s">
        <v>5304</v>
      </c>
      <c r="X365" t="s">
        <v>3890</v>
      </c>
      <c r="Y365" t="str">
        <f t="shared" si="38"/>
        <v>SLF-US UNIQ IFRS-201725</v>
      </c>
      <c r="Z365">
        <f>COUNTIF('16 reserve bal'!D:D,'16 reserve entries'!Y365)</f>
        <v>1</v>
      </c>
      <c r="AB365" t="s">
        <v>618</v>
      </c>
      <c r="AC365" t="s">
        <v>3401</v>
      </c>
      <c r="AH365" t="s">
        <v>4281</v>
      </c>
      <c r="AJ365" t="s">
        <v>4100</v>
      </c>
    </row>
    <row r="366" spans="1:36" x14ac:dyDescent="0.25">
      <c r="A366" t="s">
        <v>621</v>
      </c>
      <c r="B366" t="s">
        <v>622</v>
      </c>
      <c r="C366" t="s">
        <v>3285</v>
      </c>
      <c r="D366" t="str">
        <f t="shared" si="33"/>
        <v>6R-100229</v>
      </c>
      <c r="M366" t="s">
        <v>4193</v>
      </c>
      <c r="N366">
        <f t="shared" si="34"/>
        <v>2</v>
      </c>
      <c r="O366">
        <f t="shared" si="35"/>
        <v>2</v>
      </c>
      <c r="Q366" t="s">
        <v>6066</v>
      </c>
      <c r="R366" t="str">
        <f t="shared" si="36"/>
        <v>6R</v>
      </c>
      <c r="S366" t="str">
        <f t="shared" si="37"/>
        <v>100229</v>
      </c>
      <c r="U366" t="s">
        <v>6067</v>
      </c>
      <c r="V366" t="s">
        <v>564</v>
      </c>
      <c r="W366" t="s">
        <v>5304</v>
      </c>
      <c r="X366" t="s">
        <v>3892</v>
      </c>
      <c r="Y366" t="str">
        <f t="shared" si="38"/>
        <v>SLF-US UNIQ IFRS-201727</v>
      </c>
      <c r="Z366">
        <f>COUNTIF('16 reserve bal'!D:D,'16 reserve entries'!Y366)</f>
        <v>1</v>
      </c>
      <c r="AB366" t="s">
        <v>621</v>
      </c>
      <c r="AC366" t="s">
        <v>3285</v>
      </c>
      <c r="AH366" t="s">
        <v>4283</v>
      </c>
      <c r="AJ366" t="s">
        <v>4101</v>
      </c>
    </row>
    <row r="367" spans="1:36" x14ac:dyDescent="0.25">
      <c r="A367" t="s">
        <v>621</v>
      </c>
      <c r="B367" t="s">
        <v>622</v>
      </c>
      <c r="C367" t="s">
        <v>3296</v>
      </c>
      <c r="D367" t="str">
        <f t="shared" si="33"/>
        <v>6R-100234</v>
      </c>
      <c r="M367" t="s">
        <v>4195</v>
      </c>
      <c r="N367">
        <f t="shared" si="34"/>
        <v>1</v>
      </c>
      <c r="O367">
        <f t="shared" si="35"/>
        <v>1</v>
      </c>
      <c r="Q367" t="s">
        <v>6068</v>
      </c>
      <c r="R367" t="str">
        <f t="shared" si="36"/>
        <v>6R</v>
      </c>
      <c r="S367" t="str">
        <f t="shared" si="37"/>
        <v>100234</v>
      </c>
      <c r="U367" t="s">
        <v>6069</v>
      </c>
      <c r="V367" t="s">
        <v>564</v>
      </c>
      <c r="W367" t="s">
        <v>5304</v>
      </c>
      <c r="X367" t="s">
        <v>3895</v>
      </c>
      <c r="Y367" t="str">
        <f t="shared" si="38"/>
        <v>SLF-US UNIQ IFRS-201729</v>
      </c>
      <c r="Z367">
        <f>COUNTIF('16 reserve bal'!D:D,'16 reserve entries'!Y367)</f>
        <v>1</v>
      </c>
      <c r="AB367" t="s">
        <v>621</v>
      </c>
      <c r="AC367" t="s">
        <v>3296</v>
      </c>
      <c r="AH367" t="s">
        <v>4285</v>
      </c>
      <c r="AJ367" t="s">
        <v>4110</v>
      </c>
    </row>
    <row r="368" spans="1:36" x14ac:dyDescent="0.25">
      <c r="A368" t="s">
        <v>621</v>
      </c>
      <c r="B368" t="s">
        <v>622</v>
      </c>
      <c r="C368" t="s">
        <v>3302</v>
      </c>
      <c r="D368" t="str">
        <f t="shared" si="33"/>
        <v>6R-100237</v>
      </c>
      <c r="M368" t="s">
        <v>4197</v>
      </c>
      <c r="N368">
        <f t="shared" si="34"/>
        <v>1</v>
      </c>
      <c r="O368">
        <f t="shared" si="35"/>
        <v>1</v>
      </c>
      <c r="Q368" t="s">
        <v>6070</v>
      </c>
      <c r="R368" t="str">
        <f t="shared" si="36"/>
        <v>6R</v>
      </c>
      <c r="S368" t="str">
        <f t="shared" si="37"/>
        <v>100237</v>
      </c>
      <c r="U368" t="s">
        <v>6071</v>
      </c>
      <c r="V368" t="s">
        <v>564</v>
      </c>
      <c r="W368" t="s">
        <v>5304</v>
      </c>
      <c r="X368" t="s">
        <v>3898</v>
      </c>
      <c r="Y368" t="str">
        <f t="shared" si="38"/>
        <v>SLF-US UNIQ IFRS-201770</v>
      </c>
      <c r="Z368">
        <f>COUNTIF('16 reserve bal'!D:D,'16 reserve entries'!Y368)</f>
        <v>1</v>
      </c>
      <c r="AB368" t="s">
        <v>621</v>
      </c>
      <c r="AC368" t="s">
        <v>3302</v>
      </c>
      <c r="AH368" t="s">
        <v>4287</v>
      </c>
      <c r="AJ368" t="s">
        <v>3323</v>
      </c>
    </row>
    <row r="369" spans="1:36" x14ac:dyDescent="0.25">
      <c r="A369" t="s">
        <v>621</v>
      </c>
      <c r="B369" t="s">
        <v>622</v>
      </c>
      <c r="C369" t="s">
        <v>3353</v>
      </c>
      <c r="D369" t="str">
        <f t="shared" si="33"/>
        <v>6R-102004</v>
      </c>
      <c r="M369" t="s">
        <v>4201</v>
      </c>
      <c r="N369">
        <f t="shared" si="34"/>
        <v>1</v>
      </c>
      <c r="O369">
        <f t="shared" si="35"/>
        <v>1</v>
      </c>
      <c r="Q369" t="s">
        <v>6072</v>
      </c>
      <c r="R369" t="str">
        <f t="shared" si="36"/>
        <v>6R</v>
      </c>
      <c r="S369" t="str">
        <f t="shared" si="37"/>
        <v>102004</v>
      </c>
      <c r="U369" t="s">
        <v>6073</v>
      </c>
      <c r="V369" t="s">
        <v>564</v>
      </c>
      <c r="W369" t="s">
        <v>5304</v>
      </c>
      <c r="X369" t="s">
        <v>3900</v>
      </c>
      <c r="Y369" t="str">
        <f t="shared" si="38"/>
        <v>SLF-US UNIQ IFRS-201771</v>
      </c>
      <c r="Z369">
        <f>COUNTIF('16 reserve bal'!D:D,'16 reserve entries'!Y369)</f>
        <v>1</v>
      </c>
      <c r="AB369" t="s">
        <v>621</v>
      </c>
      <c r="AC369" t="s">
        <v>3353</v>
      </c>
      <c r="AH369" t="s">
        <v>4289</v>
      </c>
      <c r="AJ369" t="s">
        <v>3326</v>
      </c>
    </row>
    <row r="370" spans="1:36" x14ac:dyDescent="0.25">
      <c r="A370" t="s">
        <v>621</v>
      </c>
      <c r="B370" t="s">
        <v>622</v>
      </c>
      <c r="C370" t="s">
        <v>3362</v>
      </c>
      <c r="D370" t="str">
        <f t="shared" si="33"/>
        <v>6R-102013</v>
      </c>
      <c r="M370" t="s">
        <v>4203</v>
      </c>
      <c r="N370">
        <f t="shared" si="34"/>
        <v>1</v>
      </c>
      <c r="O370">
        <f t="shared" si="35"/>
        <v>1</v>
      </c>
      <c r="Q370" t="s">
        <v>6074</v>
      </c>
      <c r="R370" t="str">
        <f t="shared" si="36"/>
        <v>6R</v>
      </c>
      <c r="S370" t="str">
        <f t="shared" si="37"/>
        <v>102013</v>
      </c>
      <c r="U370" t="s">
        <v>6075</v>
      </c>
      <c r="V370" t="s">
        <v>564</v>
      </c>
      <c r="W370" t="s">
        <v>5304</v>
      </c>
      <c r="X370" t="s">
        <v>3902</v>
      </c>
      <c r="Y370" t="str">
        <f t="shared" si="38"/>
        <v>SLF-US UNIQ IFRS-201772</v>
      </c>
      <c r="Z370">
        <f>COUNTIF('16 reserve bal'!D:D,'16 reserve entries'!Y370)</f>
        <v>1</v>
      </c>
      <c r="AB370" t="s">
        <v>621</v>
      </c>
      <c r="AC370" t="s">
        <v>3362</v>
      </c>
      <c r="AH370" t="s">
        <v>4291</v>
      </c>
      <c r="AJ370" t="s">
        <v>3329</v>
      </c>
    </row>
    <row r="371" spans="1:36" x14ac:dyDescent="0.25">
      <c r="A371" t="s">
        <v>621</v>
      </c>
      <c r="B371" t="s">
        <v>622</v>
      </c>
      <c r="C371" t="s">
        <v>3365</v>
      </c>
      <c r="D371" t="str">
        <f t="shared" si="33"/>
        <v>6R-103028</v>
      </c>
      <c r="M371" t="s">
        <v>4205</v>
      </c>
      <c r="N371">
        <f t="shared" si="34"/>
        <v>1</v>
      </c>
      <c r="O371">
        <f t="shared" si="35"/>
        <v>1</v>
      </c>
      <c r="Q371" t="s">
        <v>6076</v>
      </c>
      <c r="R371" t="str">
        <f t="shared" si="36"/>
        <v>6R</v>
      </c>
      <c r="S371" t="str">
        <f t="shared" si="37"/>
        <v>103028</v>
      </c>
      <c r="U371" t="s">
        <v>6077</v>
      </c>
      <c r="V371" t="s">
        <v>564</v>
      </c>
      <c r="W371" t="s">
        <v>5304</v>
      </c>
      <c r="X371" t="s">
        <v>3905</v>
      </c>
      <c r="Y371" t="str">
        <f t="shared" si="38"/>
        <v>SLF-US UNIQ IFRS-201773</v>
      </c>
      <c r="Z371">
        <f>COUNTIF('16 reserve bal'!D:D,'16 reserve entries'!Y371)</f>
        <v>1</v>
      </c>
      <c r="AB371" t="s">
        <v>621</v>
      </c>
      <c r="AC371" t="s">
        <v>3365</v>
      </c>
      <c r="AH371" t="s">
        <v>4293</v>
      </c>
      <c r="AJ371" t="s">
        <v>3332</v>
      </c>
    </row>
    <row r="372" spans="1:36" x14ac:dyDescent="0.25">
      <c r="A372" t="s">
        <v>621</v>
      </c>
      <c r="B372" t="s">
        <v>622</v>
      </c>
      <c r="C372" t="s">
        <v>3383</v>
      </c>
      <c r="D372" t="str">
        <f t="shared" si="33"/>
        <v>6R-103107</v>
      </c>
      <c r="M372" t="s">
        <v>4207</v>
      </c>
      <c r="N372">
        <f t="shared" si="34"/>
        <v>1</v>
      </c>
      <c r="O372">
        <f t="shared" si="35"/>
        <v>1</v>
      </c>
      <c r="Q372" t="s">
        <v>6078</v>
      </c>
      <c r="R372" t="str">
        <f t="shared" si="36"/>
        <v>6R</v>
      </c>
      <c r="S372" t="str">
        <f t="shared" si="37"/>
        <v>103107</v>
      </c>
      <c r="U372" t="s">
        <v>6079</v>
      </c>
      <c r="V372" t="s">
        <v>564</v>
      </c>
      <c r="W372" t="s">
        <v>5304</v>
      </c>
      <c r="X372" t="s">
        <v>3908</v>
      </c>
      <c r="Y372" t="str">
        <f t="shared" si="38"/>
        <v>SLF-US UNIQ IFRS-201774</v>
      </c>
      <c r="Z372">
        <f>COUNTIF('16 reserve bal'!D:D,'16 reserve entries'!Y372)</f>
        <v>1</v>
      </c>
      <c r="AB372" t="s">
        <v>621</v>
      </c>
      <c r="AC372" t="s">
        <v>3383</v>
      </c>
      <c r="AH372" t="s">
        <v>4295</v>
      </c>
      <c r="AJ372" t="s">
        <v>3335</v>
      </c>
    </row>
    <row r="373" spans="1:36" x14ac:dyDescent="0.25">
      <c r="A373" t="s">
        <v>621</v>
      </c>
      <c r="B373" t="s">
        <v>622</v>
      </c>
      <c r="C373" t="s">
        <v>3391</v>
      </c>
      <c r="D373" t="str">
        <f t="shared" si="33"/>
        <v>6R-103128</v>
      </c>
      <c r="M373" t="s">
        <v>4209</v>
      </c>
      <c r="N373">
        <f t="shared" si="34"/>
        <v>1</v>
      </c>
      <c r="O373">
        <f t="shared" si="35"/>
        <v>1</v>
      </c>
      <c r="Q373" t="s">
        <v>6080</v>
      </c>
      <c r="R373" t="str">
        <f t="shared" si="36"/>
        <v>6R</v>
      </c>
      <c r="S373" t="str">
        <f t="shared" si="37"/>
        <v>103128</v>
      </c>
      <c r="U373" t="s">
        <v>6081</v>
      </c>
      <c r="V373" t="s">
        <v>564</v>
      </c>
      <c r="W373" t="s">
        <v>5304</v>
      </c>
      <c r="X373" t="s">
        <v>3911</v>
      </c>
      <c r="Y373" t="str">
        <f t="shared" si="38"/>
        <v>SLF-US UNIQ IFRS-201775</v>
      </c>
      <c r="Z373">
        <f>COUNTIF('16 reserve bal'!D:D,'16 reserve entries'!Y373)</f>
        <v>1</v>
      </c>
      <c r="AB373" t="s">
        <v>621</v>
      </c>
      <c r="AC373" t="s">
        <v>3391</v>
      </c>
      <c r="AH373" t="s">
        <v>4297</v>
      </c>
      <c r="AJ373" t="s">
        <v>3338</v>
      </c>
    </row>
    <row r="374" spans="1:36" x14ac:dyDescent="0.25">
      <c r="A374" t="s">
        <v>621</v>
      </c>
      <c r="B374" t="s">
        <v>622</v>
      </c>
      <c r="C374" t="s">
        <v>3413</v>
      </c>
      <c r="D374" t="str">
        <f t="shared" si="33"/>
        <v>6R-103228</v>
      </c>
      <c r="M374" t="s">
        <v>4211</v>
      </c>
      <c r="N374">
        <f t="shared" si="34"/>
        <v>1</v>
      </c>
      <c r="O374">
        <f t="shared" si="35"/>
        <v>1</v>
      </c>
      <c r="Q374" t="s">
        <v>6082</v>
      </c>
      <c r="R374" t="str">
        <f t="shared" si="36"/>
        <v>6R</v>
      </c>
      <c r="S374" t="str">
        <f t="shared" si="37"/>
        <v>103228</v>
      </c>
      <c r="U374" t="s">
        <v>6083</v>
      </c>
      <c r="V374" t="s">
        <v>564</v>
      </c>
      <c r="W374" t="s">
        <v>5304</v>
      </c>
      <c r="X374" t="s">
        <v>3914</v>
      </c>
      <c r="Y374" t="str">
        <f t="shared" si="38"/>
        <v>SLF-US UNIQ IFRS-201776</v>
      </c>
      <c r="Z374">
        <f>COUNTIF('16 reserve bal'!D:D,'16 reserve entries'!Y374)</f>
        <v>1</v>
      </c>
      <c r="AB374" t="s">
        <v>621</v>
      </c>
      <c r="AC374" t="s">
        <v>3413</v>
      </c>
      <c r="AH374" t="s">
        <v>4299</v>
      </c>
      <c r="AJ374" t="s">
        <v>3359</v>
      </c>
    </row>
    <row r="375" spans="1:36" x14ac:dyDescent="0.25">
      <c r="A375" t="s">
        <v>621</v>
      </c>
      <c r="B375" t="s">
        <v>622</v>
      </c>
      <c r="C375" t="s">
        <v>3439</v>
      </c>
      <c r="D375" t="str">
        <f t="shared" si="33"/>
        <v>6R-123207</v>
      </c>
      <c r="M375" t="s">
        <v>4213</v>
      </c>
      <c r="N375">
        <f t="shared" si="34"/>
        <v>1</v>
      </c>
      <c r="O375">
        <f t="shared" si="35"/>
        <v>1</v>
      </c>
      <c r="Q375" t="s">
        <v>6084</v>
      </c>
      <c r="R375" t="str">
        <f t="shared" si="36"/>
        <v>6R</v>
      </c>
      <c r="S375" t="str">
        <f t="shared" si="37"/>
        <v>123207</v>
      </c>
      <c r="U375" t="s">
        <v>6085</v>
      </c>
      <c r="V375" t="s">
        <v>564</v>
      </c>
      <c r="W375" t="s">
        <v>5304</v>
      </c>
      <c r="X375" t="s">
        <v>3916</v>
      </c>
      <c r="Y375" t="str">
        <f t="shared" si="38"/>
        <v>SLF-US UNIQ IFRS-201777</v>
      </c>
      <c r="Z375">
        <f>COUNTIF('16 reserve bal'!D:D,'16 reserve entries'!Y375)</f>
        <v>1</v>
      </c>
      <c r="AB375" t="s">
        <v>621</v>
      </c>
      <c r="AC375" t="s">
        <v>3439</v>
      </c>
      <c r="AH375" t="s">
        <v>4301</v>
      </c>
    </row>
    <row r="376" spans="1:36" x14ac:dyDescent="0.25">
      <c r="A376" t="s">
        <v>621</v>
      </c>
      <c r="B376" t="s">
        <v>622</v>
      </c>
      <c r="C376" t="s">
        <v>3469</v>
      </c>
      <c r="D376" t="str">
        <f t="shared" si="33"/>
        <v>6R-123240</v>
      </c>
      <c r="M376" t="s">
        <v>4217</v>
      </c>
      <c r="N376">
        <f t="shared" si="34"/>
        <v>1</v>
      </c>
      <c r="O376">
        <f t="shared" si="35"/>
        <v>1</v>
      </c>
      <c r="Q376" t="s">
        <v>6086</v>
      </c>
      <c r="R376" t="str">
        <f t="shared" si="36"/>
        <v>6R</v>
      </c>
      <c r="S376" t="str">
        <f t="shared" si="37"/>
        <v>123240</v>
      </c>
      <c r="U376" t="s">
        <v>6087</v>
      </c>
      <c r="V376" t="s">
        <v>564</v>
      </c>
      <c r="W376" t="s">
        <v>5304</v>
      </c>
      <c r="X376" t="s">
        <v>3919</v>
      </c>
      <c r="Y376" t="str">
        <f t="shared" si="38"/>
        <v>SLF-US UNIQ IFRS-201781</v>
      </c>
      <c r="Z376">
        <f>COUNTIF('16 reserve bal'!D:D,'16 reserve entries'!Y376)</f>
        <v>1</v>
      </c>
      <c r="AB376" t="s">
        <v>621</v>
      </c>
      <c r="AC376" t="s">
        <v>3469</v>
      </c>
      <c r="AH376" t="s">
        <v>4303</v>
      </c>
    </row>
    <row r="377" spans="1:36" x14ac:dyDescent="0.25">
      <c r="A377" t="s">
        <v>27</v>
      </c>
      <c r="B377" t="s">
        <v>27</v>
      </c>
      <c r="C377" t="s">
        <v>4499</v>
      </c>
      <c r="D377" t="str">
        <f t="shared" si="33"/>
        <v>AT-500106</v>
      </c>
      <c r="M377" t="s">
        <v>4223</v>
      </c>
      <c r="N377">
        <f t="shared" si="34"/>
        <v>1</v>
      </c>
      <c r="O377">
        <f t="shared" si="35"/>
        <v>1</v>
      </c>
      <c r="Q377" t="s">
        <v>6088</v>
      </c>
      <c r="R377" t="str">
        <f t="shared" si="36"/>
        <v>AT</v>
      </c>
      <c r="S377" t="str">
        <f t="shared" si="37"/>
        <v>500106</v>
      </c>
      <c r="U377" t="s">
        <v>6089</v>
      </c>
      <c r="V377" t="s">
        <v>564</v>
      </c>
      <c r="W377" t="s">
        <v>5304</v>
      </c>
      <c r="X377" t="s">
        <v>3921</v>
      </c>
      <c r="Y377" t="str">
        <f t="shared" si="38"/>
        <v>SLF-US UNIQ IFRS-201782</v>
      </c>
      <c r="Z377">
        <f>COUNTIF('16 reserve bal'!D:D,'16 reserve entries'!Y377)</f>
        <v>1</v>
      </c>
      <c r="AB377" t="s">
        <v>27</v>
      </c>
      <c r="AC377" t="s">
        <v>4499</v>
      </c>
      <c r="AH377" t="s">
        <v>4305</v>
      </c>
    </row>
    <row r="378" spans="1:36" x14ac:dyDescent="0.25">
      <c r="A378" t="s">
        <v>27</v>
      </c>
      <c r="B378" t="s">
        <v>27</v>
      </c>
      <c r="C378" t="s">
        <v>4503</v>
      </c>
      <c r="D378" t="str">
        <f t="shared" si="33"/>
        <v>AT-500116</v>
      </c>
      <c r="M378" t="s">
        <v>4225</v>
      </c>
      <c r="N378">
        <f t="shared" si="34"/>
        <v>1</v>
      </c>
      <c r="O378">
        <f t="shared" si="35"/>
        <v>1</v>
      </c>
      <c r="Q378" t="s">
        <v>6090</v>
      </c>
      <c r="R378" t="str">
        <f t="shared" si="36"/>
        <v>AT</v>
      </c>
      <c r="S378" t="str">
        <f t="shared" si="37"/>
        <v>500116</v>
      </c>
      <c r="U378" t="s">
        <v>6091</v>
      </c>
      <c r="V378" t="s">
        <v>564</v>
      </c>
      <c r="W378" t="s">
        <v>5304</v>
      </c>
      <c r="X378" t="s">
        <v>3923</v>
      </c>
      <c r="Y378" t="str">
        <f t="shared" si="38"/>
        <v>SLF-US UNIQ IFRS-201783</v>
      </c>
      <c r="Z378">
        <f>COUNTIF('16 reserve bal'!D:D,'16 reserve entries'!Y378)</f>
        <v>1</v>
      </c>
      <c r="AB378" t="s">
        <v>27</v>
      </c>
      <c r="AC378" t="s">
        <v>4503</v>
      </c>
      <c r="AH378" t="s">
        <v>4307</v>
      </c>
    </row>
    <row r="379" spans="1:36" x14ac:dyDescent="0.25">
      <c r="A379" t="s">
        <v>682</v>
      </c>
      <c r="B379" t="s">
        <v>27</v>
      </c>
      <c r="C379" t="s">
        <v>5281</v>
      </c>
      <c r="D379" t="str">
        <f t="shared" si="33"/>
        <v>AT-002158</v>
      </c>
      <c r="M379" t="s">
        <v>4227</v>
      </c>
      <c r="N379">
        <f t="shared" si="34"/>
        <v>1</v>
      </c>
      <c r="O379">
        <f t="shared" si="35"/>
        <v>1</v>
      </c>
      <c r="Q379" t="s">
        <v>6092</v>
      </c>
      <c r="R379" t="str">
        <f t="shared" si="36"/>
        <v>AT</v>
      </c>
      <c r="S379" t="str">
        <f t="shared" si="37"/>
        <v>002158</v>
      </c>
      <c r="U379" t="s">
        <v>6093</v>
      </c>
      <c r="V379" t="s">
        <v>564</v>
      </c>
      <c r="W379" t="s">
        <v>5304</v>
      </c>
      <c r="X379" t="s">
        <v>3925</v>
      </c>
      <c r="Y379" t="str">
        <f t="shared" si="38"/>
        <v>SLF-US UNIQ IFRS-201785</v>
      </c>
      <c r="Z379">
        <f>COUNTIF('16 reserve bal'!D:D,'16 reserve entries'!Y379)</f>
        <v>1</v>
      </c>
      <c r="AB379" t="s">
        <v>682</v>
      </c>
      <c r="AC379" t="s">
        <v>5281</v>
      </c>
      <c r="AH379" t="s">
        <v>4309</v>
      </c>
    </row>
    <row r="380" spans="1:36" x14ac:dyDescent="0.25">
      <c r="A380" t="s">
        <v>682</v>
      </c>
      <c r="B380" t="s">
        <v>27</v>
      </c>
      <c r="C380" t="s">
        <v>5285</v>
      </c>
      <c r="D380" t="str">
        <f t="shared" si="33"/>
        <v>AT-002159</v>
      </c>
      <c r="M380" t="s">
        <v>4229</v>
      </c>
      <c r="N380">
        <f t="shared" si="34"/>
        <v>1</v>
      </c>
      <c r="O380">
        <f t="shared" si="35"/>
        <v>1</v>
      </c>
      <c r="Q380" t="s">
        <v>6094</v>
      </c>
      <c r="R380" t="str">
        <f t="shared" si="36"/>
        <v>AT</v>
      </c>
      <c r="S380" t="str">
        <f t="shared" si="37"/>
        <v>002159</v>
      </c>
      <c r="U380" t="s">
        <v>6095</v>
      </c>
      <c r="V380" t="s">
        <v>564</v>
      </c>
      <c r="W380" t="s">
        <v>5304</v>
      </c>
      <c r="X380" t="s">
        <v>3887</v>
      </c>
      <c r="Y380" t="str">
        <f t="shared" si="38"/>
        <v>SLF-US UNIQ IFRS-201721</v>
      </c>
      <c r="Z380">
        <f>COUNTIF('16 reserve bal'!D:D,'16 reserve entries'!Y380)</f>
        <v>1</v>
      </c>
      <c r="AB380" t="s">
        <v>682</v>
      </c>
      <c r="AC380" t="s">
        <v>5285</v>
      </c>
      <c r="AH380" t="s">
        <v>4312</v>
      </c>
    </row>
    <row r="381" spans="1:36" x14ac:dyDescent="0.25">
      <c r="A381" t="s">
        <v>682</v>
      </c>
      <c r="B381" t="s">
        <v>27</v>
      </c>
      <c r="C381" t="s">
        <v>3245</v>
      </c>
      <c r="D381" t="str">
        <f t="shared" si="33"/>
        <v>AT-002188</v>
      </c>
      <c r="M381" t="s">
        <v>4231</v>
      </c>
      <c r="N381">
        <f t="shared" si="34"/>
        <v>1</v>
      </c>
      <c r="O381">
        <f t="shared" si="35"/>
        <v>1</v>
      </c>
      <c r="Q381" t="s">
        <v>6096</v>
      </c>
      <c r="R381" t="str">
        <f t="shared" si="36"/>
        <v>AT</v>
      </c>
      <c r="S381" t="str">
        <f t="shared" si="37"/>
        <v>002188</v>
      </c>
      <c r="U381" t="s">
        <v>6097</v>
      </c>
      <c r="V381" t="s">
        <v>564</v>
      </c>
      <c r="W381" t="s">
        <v>5307</v>
      </c>
      <c r="X381" t="s">
        <v>3666</v>
      </c>
      <c r="Y381" t="str">
        <f t="shared" si="38"/>
        <v>TOTL NAIC REPT USD-201601</v>
      </c>
      <c r="Z381">
        <f>COUNTIF('16 reserve bal'!D:D,'16 reserve entries'!Y381)</f>
        <v>0</v>
      </c>
      <c r="AB381" t="s">
        <v>682</v>
      </c>
      <c r="AC381" t="s">
        <v>3245</v>
      </c>
      <c r="AH381" t="s">
        <v>4315</v>
      </c>
    </row>
    <row r="382" spans="1:36" x14ac:dyDescent="0.25">
      <c r="A382" t="s">
        <v>682</v>
      </c>
      <c r="B382" t="s">
        <v>27</v>
      </c>
      <c r="C382" t="s">
        <v>3248</v>
      </c>
      <c r="D382" t="str">
        <f t="shared" si="33"/>
        <v>AT-002189</v>
      </c>
      <c r="M382" t="s">
        <v>4233</v>
      </c>
      <c r="N382">
        <f t="shared" si="34"/>
        <v>1</v>
      </c>
      <c r="O382">
        <f t="shared" si="35"/>
        <v>1</v>
      </c>
      <c r="Q382" t="s">
        <v>6098</v>
      </c>
      <c r="R382" t="str">
        <f t="shared" si="36"/>
        <v>AT</v>
      </c>
      <c r="S382" t="str">
        <f t="shared" si="37"/>
        <v>002189</v>
      </c>
      <c r="U382" t="s">
        <v>6099</v>
      </c>
      <c r="V382" t="s">
        <v>564</v>
      </c>
      <c r="W382" t="s">
        <v>5307</v>
      </c>
      <c r="X382" t="s">
        <v>3669</v>
      </c>
      <c r="Y382" t="str">
        <f t="shared" si="38"/>
        <v>TOTL NAIC REPT USD-201602</v>
      </c>
      <c r="Z382">
        <f>COUNTIF('16 reserve bal'!D:D,'16 reserve entries'!Y382)</f>
        <v>0</v>
      </c>
      <c r="AB382" t="s">
        <v>682</v>
      </c>
      <c r="AC382" t="s">
        <v>3248</v>
      </c>
      <c r="AH382" t="s">
        <v>4318</v>
      </c>
    </row>
    <row r="383" spans="1:36" x14ac:dyDescent="0.25">
      <c r="A383" t="s">
        <v>682</v>
      </c>
      <c r="B383" t="s">
        <v>27</v>
      </c>
      <c r="C383" t="s">
        <v>4499</v>
      </c>
      <c r="D383" t="str">
        <f t="shared" si="33"/>
        <v>AT-500106</v>
      </c>
      <c r="M383" t="s">
        <v>4235</v>
      </c>
      <c r="N383">
        <f t="shared" si="34"/>
        <v>1</v>
      </c>
      <c r="O383">
        <f t="shared" si="35"/>
        <v>1</v>
      </c>
      <c r="Q383" t="s">
        <v>6100</v>
      </c>
      <c r="R383" t="str">
        <f t="shared" si="36"/>
        <v>AT</v>
      </c>
      <c r="S383" t="str">
        <f t="shared" si="37"/>
        <v>500115</v>
      </c>
      <c r="U383" t="s">
        <v>6101</v>
      </c>
      <c r="V383" t="s">
        <v>564</v>
      </c>
      <c r="W383" t="s">
        <v>5307</v>
      </c>
      <c r="X383" t="s">
        <v>3672</v>
      </c>
      <c r="Y383" t="str">
        <f t="shared" si="38"/>
        <v>TOTL NAIC REPT USD-201603</v>
      </c>
      <c r="Z383">
        <f>COUNTIF('16 reserve bal'!D:D,'16 reserve entries'!Y383)</f>
        <v>0</v>
      </c>
      <c r="AB383" t="s">
        <v>682</v>
      </c>
      <c r="AC383" t="s">
        <v>4499</v>
      </c>
      <c r="AH383" t="s">
        <v>4321</v>
      </c>
    </row>
    <row r="384" spans="1:36" x14ac:dyDescent="0.25">
      <c r="A384" t="s">
        <v>682</v>
      </c>
      <c r="B384" t="s">
        <v>27</v>
      </c>
      <c r="C384" t="s">
        <v>4501</v>
      </c>
      <c r="D384" t="str">
        <f t="shared" si="33"/>
        <v>AT-500115</v>
      </c>
      <c r="M384" t="s">
        <v>4237</v>
      </c>
      <c r="N384">
        <f t="shared" si="34"/>
        <v>1</v>
      </c>
      <c r="O384">
        <f t="shared" si="35"/>
        <v>1</v>
      </c>
      <c r="Q384" t="s">
        <v>6102</v>
      </c>
      <c r="R384" t="str">
        <f t="shared" si="36"/>
        <v>AT</v>
      </c>
      <c r="S384" t="str">
        <f t="shared" si="37"/>
        <v>500117</v>
      </c>
      <c r="U384" t="s">
        <v>6103</v>
      </c>
      <c r="V384" t="s">
        <v>564</v>
      </c>
      <c r="W384" t="s">
        <v>5307</v>
      </c>
      <c r="X384" t="s">
        <v>3675</v>
      </c>
      <c r="Y384" t="str">
        <f t="shared" si="38"/>
        <v>TOTL NAIC REPT USD-201604</v>
      </c>
      <c r="Z384">
        <f>COUNTIF('16 reserve bal'!D:D,'16 reserve entries'!Y384)</f>
        <v>0</v>
      </c>
      <c r="AB384" t="s">
        <v>682</v>
      </c>
      <c r="AC384" t="s">
        <v>4501</v>
      </c>
      <c r="AH384" t="s">
        <v>4324</v>
      </c>
    </row>
    <row r="385" spans="1:34" x14ac:dyDescent="0.25">
      <c r="A385" t="s">
        <v>682</v>
      </c>
      <c r="B385" t="s">
        <v>27</v>
      </c>
      <c r="C385" t="s">
        <v>4503</v>
      </c>
      <c r="D385" t="str">
        <f t="shared" si="33"/>
        <v>AT-500116</v>
      </c>
      <c r="M385" t="s">
        <v>4239</v>
      </c>
      <c r="N385">
        <f t="shared" si="34"/>
        <v>1</v>
      </c>
      <c r="O385">
        <f t="shared" si="35"/>
        <v>1</v>
      </c>
      <c r="Q385" t="s">
        <v>6104</v>
      </c>
      <c r="R385" t="str">
        <f t="shared" si="36"/>
        <v>BA</v>
      </c>
      <c r="S385" t="str">
        <f t="shared" si="37"/>
        <v>100201</v>
      </c>
      <c r="U385" t="s">
        <v>6105</v>
      </c>
      <c r="V385" t="s">
        <v>564</v>
      </c>
      <c r="W385" t="s">
        <v>5307</v>
      </c>
      <c r="X385" t="s">
        <v>3678</v>
      </c>
      <c r="Y385" t="str">
        <f t="shared" si="38"/>
        <v>TOTL NAIC REPT USD-201605</v>
      </c>
      <c r="Z385">
        <f>COUNTIF('16 reserve bal'!D:D,'16 reserve entries'!Y385)</f>
        <v>0</v>
      </c>
      <c r="AB385" t="s">
        <v>682</v>
      </c>
      <c r="AC385" t="s">
        <v>4503</v>
      </c>
      <c r="AH385" t="s">
        <v>4326</v>
      </c>
    </row>
    <row r="386" spans="1:34" x14ac:dyDescent="0.25">
      <c r="A386" t="s">
        <v>682</v>
      </c>
      <c r="B386" t="s">
        <v>27</v>
      </c>
      <c r="C386" t="s">
        <v>4505</v>
      </c>
      <c r="D386" t="str">
        <f t="shared" si="33"/>
        <v>AT-500117</v>
      </c>
      <c r="M386" t="s">
        <v>4241</v>
      </c>
      <c r="N386">
        <f t="shared" si="34"/>
        <v>1</v>
      </c>
      <c r="O386">
        <f t="shared" si="35"/>
        <v>1</v>
      </c>
      <c r="Q386" t="s">
        <v>6106</v>
      </c>
      <c r="R386" t="str">
        <f t="shared" si="36"/>
        <v>BA</v>
      </c>
      <c r="S386" t="str">
        <f t="shared" si="37"/>
        <v>100210</v>
      </c>
      <c r="U386" t="s">
        <v>6107</v>
      </c>
      <c r="V386" t="s">
        <v>564</v>
      </c>
      <c r="W386" t="s">
        <v>5307</v>
      </c>
      <c r="X386" t="s">
        <v>3681</v>
      </c>
      <c r="Y386" t="str">
        <f t="shared" si="38"/>
        <v>TOTL NAIC REPT USD-201606</v>
      </c>
      <c r="Z386">
        <f>COUNTIF('16 reserve bal'!D:D,'16 reserve entries'!Y386)</f>
        <v>0</v>
      </c>
      <c r="AB386" t="s">
        <v>682</v>
      </c>
      <c r="AC386" t="s">
        <v>4505</v>
      </c>
      <c r="AH386" t="s">
        <v>4328</v>
      </c>
    </row>
    <row r="387" spans="1:34" x14ac:dyDescent="0.25">
      <c r="A387" t="s">
        <v>32</v>
      </c>
      <c r="B387" t="s">
        <v>32</v>
      </c>
      <c r="C387" t="s">
        <v>3251</v>
      </c>
      <c r="D387" t="str">
        <f t="shared" si="33"/>
        <v>BA-100201</v>
      </c>
      <c r="M387" t="s">
        <v>4243</v>
      </c>
      <c r="N387">
        <f t="shared" si="34"/>
        <v>1</v>
      </c>
      <c r="O387">
        <f t="shared" si="35"/>
        <v>1</v>
      </c>
      <c r="Q387" t="s">
        <v>6108</v>
      </c>
      <c r="R387" t="str">
        <f t="shared" si="36"/>
        <v>BA</v>
      </c>
      <c r="S387" t="str">
        <f t="shared" si="37"/>
        <v>200402</v>
      </c>
      <c r="U387" t="s">
        <v>6109</v>
      </c>
      <c r="V387" t="s">
        <v>564</v>
      </c>
      <c r="W387" t="s">
        <v>5307</v>
      </c>
      <c r="X387" t="s">
        <v>3684</v>
      </c>
      <c r="Y387" t="str">
        <f t="shared" si="38"/>
        <v>TOTL NAIC REPT USD-201607</v>
      </c>
      <c r="Z387">
        <f>COUNTIF('16 reserve bal'!D:D,'16 reserve entries'!Y387)</f>
        <v>0</v>
      </c>
      <c r="AB387" t="s">
        <v>32</v>
      </c>
      <c r="AC387" t="s">
        <v>3251</v>
      </c>
      <c r="AH387" t="s">
        <v>4330</v>
      </c>
    </row>
    <row r="388" spans="1:34" x14ac:dyDescent="0.25">
      <c r="A388" t="s">
        <v>32</v>
      </c>
      <c r="B388" t="s">
        <v>32</v>
      </c>
      <c r="C388" t="s">
        <v>3260</v>
      </c>
      <c r="D388" t="str">
        <f t="shared" si="33"/>
        <v>BA-100210</v>
      </c>
      <c r="M388" t="s">
        <v>4245</v>
      </c>
      <c r="N388">
        <f t="shared" si="34"/>
        <v>1</v>
      </c>
      <c r="O388">
        <f t="shared" si="35"/>
        <v>1</v>
      </c>
      <c r="Q388" t="s">
        <v>6110</v>
      </c>
      <c r="R388" t="str">
        <f t="shared" si="36"/>
        <v>BA</v>
      </c>
      <c r="S388" t="str">
        <f t="shared" si="37"/>
        <v>200407</v>
      </c>
      <c r="U388" t="s">
        <v>6111</v>
      </c>
      <c r="V388" t="s">
        <v>564</v>
      </c>
      <c r="W388" t="s">
        <v>5307</v>
      </c>
      <c r="X388" t="s">
        <v>3687</v>
      </c>
      <c r="Y388" t="str">
        <f t="shared" si="38"/>
        <v>TOTL NAIC REPT USD-201608</v>
      </c>
      <c r="Z388">
        <f>COUNTIF('16 reserve bal'!D:D,'16 reserve entries'!Y388)</f>
        <v>0</v>
      </c>
      <c r="AB388" t="s">
        <v>32</v>
      </c>
      <c r="AC388" t="s">
        <v>3260</v>
      </c>
      <c r="AH388" t="s">
        <v>4332</v>
      </c>
    </row>
    <row r="389" spans="1:34" x14ac:dyDescent="0.25">
      <c r="A389" t="s">
        <v>32</v>
      </c>
      <c r="B389" t="s">
        <v>32</v>
      </c>
      <c r="C389" t="s">
        <v>3483</v>
      </c>
      <c r="D389" t="str">
        <f t="shared" ref="D389:D452" si="39">B389&amp;"-"&amp;C389</f>
        <v>BA-200402</v>
      </c>
      <c r="M389" t="s">
        <v>4247</v>
      </c>
      <c r="N389">
        <f t="shared" ref="N389:N452" si="40">COUNTIF(C:C,M389)</f>
        <v>1</v>
      </c>
      <c r="O389">
        <f t="shared" ref="O389:O452" si="41">COUNTIF(S:S,M389)</f>
        <v>1</v>
      </c>
      <c r="Q389" t="s">
        <v>6112</v>
      </c>
      <c r="R389" t="str">
        <f t="shared" ref="R389:R452" si="42">LEFT(Q389,2)</f>
        <v>BA</v>
      </c>
      <c r="S389" t="str">
        <f t="shared" ref="S389:S452" si="43">RIGHT(Q389,6)</f>
        <v>300045</v>
      </c>
      <c r="U389" t="s">
        <v>6113</v>
      </c>
      <c r="V389" t="s">
        <v>564</v>
      </c>
      <c r="W389" t="s">
        <v>5307</v>
      </c>
      <c r="X389" t="s">
        <v>3690</v>
      </c>
      <c r="Y389" t="str">
        <f t="shared" ref="Y389:Y452" si="44">W389&amp;"-"&amp;X389</f>
        <v>TOTL NAIC REPT USD-201609</v>
      </c>
      <c r="Z389">
        <f>COUNTIF('16 reserve bal'!D:D,'16 reserve entries'!Y389)</f>
        <v>0</v>
      </c>
      <c r="AB389" t="s">
        <v>32</v>
      </c>
      <c r="AC389" t="s">
        <v>3483</v>
      </c>
      <c r="AH389" t="s">
        <v>4333</v>
      </c>
    </row>
    <row r="390" spans="1:34" x14ac:dyDescent="0.25">
      <c r="A390" t="s">
        <v>32</v>
      </c>
      <c r="B390" t="s">
        <v>32</v>
      </c>
      <c r="C390" t="s">
        <v>3498</v>
      </c>
      <c r="D390" t="str">
        <f t="shared" si="39"/>
        <v>BA-200407</v>
      </c>
      <c r="M390" t="s">
        <v>4249</v>
      </c>
      <c r="N390">
        <f t="shared" si="40"/>
        <v>1</v>
      </c>
      <c r="O390">
        <f t="shared" si="41"/>
        <v>1</v>
      </c>
      <c r="Q390" t="s">
        <v>6114</v>
      </c>
      <c r="R390" t="str">
        <f t="shared" si="42"/>
        <v>BA</v>
      </c>
      <c r="S390" t="str">
        <f t="shared" si="43"/>
        <v>300070</v>
      </c>
      <c r="U390" t="s">
        <v>6115</v>
      </c>
      <c r="V390" t="s">
        <v>564</v>
      </c>
      <c r="W390" t="s">
        <v>5307</v>
      </c>
      <c r="X390" t="s">
        <v>3693</v>
      </c>
      <c r="Y390" t="str">
        <f t="shared" si="44"/>
        <v>TOTL NAIC REPT USD-201610</v>
      </c>
      <c r="Z390">
        <f>COUNTIF('16 reserve bal'!D:D,'16 reserve entries'!Y390)</f>
        <v>0</v>
      </c>
      <c r="AB390" t="s">
        <v>32</v>
      </c>
      <c r="AC390" t="s">
        <v>3498</v>
      </c>
      <c r="AH390" t="s">
        <v>4335</v>
      </c>
    </row>
    <row r="391" spans="1:34" x14ac:dyDescent="0.25">
      <c r="A391" t="s">
        <v>32</v>
      </c>
      <c r="B391" t="s">
        <v>32</v>
      </c>
      <c r="C391" t="s">
        <v>4112</v>
      </c>
      <c r="D391" t="str">
        <f t="shared" si="39"/>
        <v>BA-300045</v>
      </c>
      <c r="M391" t="s">
        <v>4251</v>
      </c>
      <c r="N391">
        <f t="shared" si="40"/>
        <v>1</v>
      </c>
      <c r="O391">
        <f t="shared" si="41"/>
        <v>1</v>
      </c>
      <c r="Q391" t="s">
        <v>6116</v>
      </c>
      <c r="R391" t="str">
        <f t="shared" si="42"/>
        <v>BA</v>
      </c>
      <c r="S391" t="str">
        <f t="shared" si="43"/>
        <v>300133</v>
      </c>
      <c r="U391" t="s">
        <v>6117</v>
      </c>
      <c r="V391" t="s">
        <v>564</v>
      </c>
      <c r="W391" t="s">
        <v>5307</v>
      </c>
      <c r="X391" t="s">
        <v>3696</v>
      </c>
      <c r="Y391" t="str">
        <f t="shared" si="44"/>
        <v>TOTL NAIC REPT USD-201611</v>
      </c>
      <c r="Z391">
        <f>COUNTIF('16 reserve bal'!D:D,'16 reserve entries'!Y391)</f>
        <v>0</v>
      </c>
      <c r="AB391" t="s">
        <v>32</v>
      </c>
      <c r="AC391" t="s">
        <v>4112</v>
      </c>
      <c r="AH391" t="s">
        <v>4336</v>
      </c>
    </row>
    <row r="392" spans="1:34" x14ac:dyDescent="0.25">
      <c r="A392" t="s">
        <v>32</v>
      </c>
      <c r="B392" t="s">
        <v>32</v>
      </c>
      <c r="C392" t="s">
        <v>4114</v>
      </c>
      <c r="D392" t="str">
        <f t="shared" si="39"/>
        <v>BA-300070</v>
      </c>
      <c r="M392" t="s">
        <v>4253</v>
      </c>
      <c r="N392">
        <f t="shared" si="40"/>
        <v>1</v>
      </c>
      <c r="O392">
        <f t="shared" si="41"/>
        <v>1</v>
      </c>
      <c r="Q392" t="s">
        <v>6118</v>
      </c>
      <c r="R392" t="str">
        <f t="shared" si="42"/>
        <v>BA</v>
      </c>
      <c r="S392" t="str">
        <f t="shared" si="43"/>
        <v>300151</v>
      </c>
      <c r="U392" t="s">
        <v>6119</v>
      </c>
      <c r="V392" t="s">
        <v>564</v>
      </c>
      <c r="W392" t="s">
        <v>5307</v>
      </c>
      <c r="X392" t="s">
        <v>3699</v>
      </c>
      <c r="Y392" t="str">
        <f t="shared" si="44"/>
        <v>TOTL NAIC REPT USD-201613</v>
      </c>
      <c r="Z392">
        <f>COUNTIF('16 reserve bal'!D:D,'16 reserve entries'!Y392)</f>
        <v>0</v>
      </c>
      <c r="AB392" t="s">
        <v>32</v>
      </c>
      <c r="AC392" t="s">
        <v>4114</v>
      </c>
      <c r="AH392" t="s">
        <v>4338</v>
      </c>
    </row>
    <row r="393" spans="1:34" x14ac:dyDescent="0.25">
      <c r="A393" t="s">
        <v>32</v>
      </c>
      <c r="B393" t="s">
        <v>32</v>
      </c>
      <c r="C393" t="s">
        <v>4118</v>
      </c>
      <c r="D393" t="str">
        <f t="shared" si="39"/>
        <v>BA-300133</v>
      </c>
      <c r="M393" t="s">
        <v>4255</v>
      </c>
      <c r="N393">
        <f t="shared" si="40"/>
        <v>1</v>
      </c>
      <c r="O393">
        <f t="shared" si="41"/>
        <v>1</v>
      </c>
      <c r="Q393" t="s">
        <v>6120</v>
      </c>
      <c r="R393" t="str">
        <f t="shared" si="42"/>
        <v>BA</v>
      </c>
      <c r="S393" t="str">
        <f t="shared" si="43"/>
        <v>300320</v>
      </c>
      <c r="U393" t="s">
        <v>6121</v>
      </c>
      <c r="V393" t="s">
        <v>564</v>
      </c>
      <c r="W393" t="s">
        <v>5307</v>
      </c>
      <c r="X393" t="s">
        <v>3702</v>
      </c>
      <c r="Y393" t="str">
        <f t="shared" si="44"/>
        <v>TOTL NAIC REPT USD-201614</v>
      </c>
      <c r="Z393">
        <f>COUNTIF('16 reserve bal'!D:D,'16 reserve entries'!Y393)</f>
        <v>0</v>
      </c>
      <c r="AB393" t="s">
        <v>32</v>
      </c>
      <c r="AC393" t="s">
        <v>4118</v>
      </c>
      <c r="AH393" t="s">
        <v>4340</v>
      </c>
    </row>
    <row r="394" spans="1:34" x14ac:dyDescent="0.25">
      <c r="A394" t="s">
        <v>32</v>
      </c>
      <c r="B394" t="s">
        <v>32</v>
      </c>
      <c r="C394" t="s">
        <v>4120</v>
      </c>
      <c r="D394" t="str">
        <f t="shared" si="39"/>
        <v>BA-300151</v>
      </c>
      <c r="M394" t="s">
        <v>4257</v>
      </c>
      <c r="N394">
        <f t="shared" si="40"/>
        <v>1</v>
      </c>
      <c r="O394">
        <f t="shared" si="41"/>
        <v>1</v>
      </c>
      <c r="Q394" t="s">
        <v>6122</v>
      </c>
      <c r="R394" t="str">
        <f t="shared" si="42"/>
        <v>BA</v>
      </c>
      <c r="S394" t="str">
        <f t="shared" si="43"/>
        <v>300330</v>
      </c>
      <c r="U394" t="s">
        <v>6123</v>
      </c>
      <c r="V394" t="s">
        <v>564</v>
      </c>
      <c r="W394" t="s">
        <v>5307</v>
      </c>
      <c r="X394" t="s">
        <v>3705</v>
      </c>
      <c r="Y394" t="str">
        <f t="shared" si="44"/>
        <v>TOTL NAIC REPT USD-201616</v>
      </c>
      <c r="Z394">
        <f>COUNTIF('16 reserve bal'!D:D,'16 reserve entries'!Y394)</f>
        <v>0</v>
      </c>
      <c r="AB394" t="s">
        <v>32</v>
      </c>
      <c r="AC394" t="s">
        <v>4120</v>
      </c>
      <c r="AH394" t="s">
        <v>4342</v>
      </c>
    </row>
    <row r="395" spans="1:34" x14ac:dyDescent="0.25">
      <c r="A395" t="s">
        <v>32</v>
      </c>
      <c r="B395" t="s">
        <v>32</v>
      </c>
      <c r="C395" t="s">
        <v>4122</v>
      </c>
      <c r="D395" t="str">
        <f t="shared" si="39"/>
        <v>BA-300320</v>
      </c>
      <c r="M395" t="s">
        <v>4259</v>
      </c>
      <c r="N395">
        <f t="shared" si="40"/>
        <v>1</v>
      </c>
      <c r="O395">
        <f t="shared" si="41"/>
        <v>1</v>
      </c>
      <c r="Q395" t="s">
        <v>6124</v>
      </c>
      <c r="R395" t="str">
        <f t="shared" si="42"/>
        <v>BA</v>
      </c>
      <c r="S395" t="str">
        <f t="shared" si="43"/>
        <v>300340</v>
      </c>
      <c r="U395" t="s">
        <v>6125</v>
      </c>
      <c r="V395" t="s">
        <v>564</v>
      </c>
      <c r="W395" t="s">
        <v>5307</v>
      </c>
      <c r="X395" t="s">
        <v>3708</v>
      </c>
      <c r="Y395" t="str">
        <f t="shared" si="44"/>
        <v>TOTL NAIC REPT USD-201617</v>
      </c>
      <c r="Z395">
        <f>COUNTIF('16 reserve bal'!D:D,'16 reserve entries'!Y395)</f>
        <v>0</v>
      </c>
      <c r="AB395" t="s">
        <v>32</v>
      </c>
      <c r="AC395" t="s">
        <v>4122</v>
      </c>
      <c r="AH395" t="s">
        <v>4345</v>
      </c>
    </row>
    <row r="396" spans="1:34" x14ac:dyDescent="0.25">
      <c r="A396" t="s">
        <v>32</v>
      </c>
      <c r="B396" t="s">
        <v>32</v>
      </c>
      <c r="C396" t="s">
        <v>4124</v>
      </c>
      <c r="D396" t="str">
        <f t="shared" si="39"/>
        <v>BA-300330</v>
      </c>
      <c r="M396" t="s">
        <v>4261</v>
      </c>
      <c r="N396">
        <f t="shared" si="40"/>
        <v>1</v>
      </c>
      <c r="O396">
        <f t="shared" si="41"/>
        <v>1</v>
      </c>
      <c r="Q396" t="s">
        <v>6126</v>
      </c>
      <c r="R396" t="str">
        <f t="shared" si="42"/>
        <v>BA</v>
      </c>
      <c r="S396" t="str">
        <f t="shared" si="43"/>
        <v>300350</v>
      </c>
      <c r="U396" t="s">
        <v>6127</v>
      </c>
      <c r="V396" t="s">
        <v>564</v>
      </c>
      <c r="W396" t="s">
        <v>5307</v>
      </c>
      <c r="X396" t="s">
        <v>3711</v>
      </c>
      <c r="Y396" t="str">
        <f t="shared" si="44"/>
        <v>TOTL NAIC REPT USD-201618</v>
      </c>
      <c r="Z396">
        <f>COUNTIF('16 reserve bal'!D:D,'16 reserve entries'!Y396)</f>
        <v>0</v>
      </c>
      <c r="AB396" t="s">
        <v>32</v>
      </c>
      <c r="AC396" t="s">
        <v>4124</v>
      </c>
      <c r="AH396" t="s">
        <v>4347</v>
      </c>
    </row>
    <row r="397" spans="1:34" x14ac:dyDescent="0.25">
      <c r="A397" t="s">
        <v>32</v>
      </c>
      <c r="B397" t="s">
        <v>32</v>
      </c>
      <c r="C397" t="s">
        <v>4126</v>
      </c>
      <c r="D397" t="str">
        <f t="shared" si="39"/>
        <v>BA-300340</v>
      </c>
      <c r="M397" t="s">
        <v>4263</v>
      </c>
      <c r="N397">
        <f t="shared" si="40"/>
        <v>1</v>
      </c>
      <c r="O397">
        <f t="shared" si="41"/>
        <v>1</v>
      </c>
      <c r="Q397" t="s">
        <v>6128</v>
      </c>
      <c r="R397" t="str">
        <f t="shared" si="42"/>
        <v>BA</v>
      </c>
      <c r="S397" t="str">
        <f t="shared" si="43"/>
        <v>300371</v>
      </c>
      <c r="U397" t="s">
        <v>6129</v>
      </c>
      <c r="V397" t="s">
        <v>564</v>
      </c>
      <c r="W397" t="s">
        <v>5307</v>
      </c>
      <c r="X397" t="s">
        <v>5577</v>
      </c>
      <c r="Y397" t="str">
        <f t="shared" si="44"/>
        <v>TOTL NAIC REPT USD-201620</v>
      </c>
      <c r="Z397">
        <f>COUNTIF('16 reserve bal'!D:D,'16 reserve entries'!Y397)</f>
        <v>0</v>
      </c>
      <c r="AB397" t="s">
        <v>32</v>
      </c>
      <c r="AC397" t="s">
        <v>4126</v>
      </c>
      <c r="AH397" t="s">
        <v>4349</v>
      </c>
    </row>
    <row r="398" spans="1:34" x14ac:dyDescent="0.25">
      <c r="A398" t="s">
        <v>32</v>
      </c>
      <c r="B398" t="s">
        <v>32</v>
      </c>
      <c r="C398" t="s">
        <v>4128</v>
      </c>
      <c r="D398" t="str">
        <f t="shared" si="39"/>
        <v>BA-300350</v>
      </c>
      <c r="M398" t="s">
        <v>4265</v>
      </c>
      <c r="N398">
        <f t="shared" si="40"/>
        <v>1</v>
      </c>
      <c r="O398">
        <f t="shared" si="41"/>
        <v>1</v>
      </c>
      <c r="Q398" t="s">
        <v>6130</v>
      </c>
      <c r="R398" t="str">
        <f t="shared" si="42"/>
        <v>BA</v>
      </c>
      <c r="S398" t="str">
        <f t="shared" si="43"/>
        <v>300382</v>
      </c>
      <c r="U398" t="s">
        <v>6131</v>
      </c>
      <c r="V398" t="s">
        <v>564</v>
      </c>
      <c r="W398" t="s">
        <v>5307</v>
      </c>
      <c r="X398" t="s">
        <v>3714</v>
      </c>
      <c r="Y398" t="str">
        <f t="shared" si="44"/>
        <v>TOTL NAIC REPT USD-201621</v>
      </c>
      <c r="Z398">
        <f>COUNTIF('16 reserve bal'!D:D,'16 reserve entries'!Y398)</f>
        <v>0</v>
      </c>
      <c r="AB398" t="s">
        <v>32</v>
      </c>
      <c r="AC398" t="s">
        <v>4128</v>
      </c>
      <c r="AH398" t="s">
        <v>4351</v>
      </c>
    </row>
    <row r="399" spans="1:34" x14ac:dyDescent="0.25">
      <c r="A399" t="s">
        <v>32</v>
      </c>
      <c r="B399" t="s">
        <v>32</v>
      </c>
      <c r="C399" t="s">
        <v>4130</v>
      </c>
      <c r="D399" t="str">
        <f t="shared" si="39"/>
        <v>BA-300371</v>
      </c>
      <c r="M399" t="s">
        <v>4267</v>
      </c>
      <c r="N399">
        <f t="shared" si="40"/>
        <v>1</v>
      </c>
      <c r="O399">
        <f t="shared" si="41"/>
        <v>1</v>
      </c>
      <c r="Q399" t="s">
        <v>6132</v>
      </c>
      <c r="R399" t="str">
        <f t="shared" si="42"/>
        <v>BA</v>
      </c>
      <c r="S399" t="str">
        <f t="shared" si="43"/>
        <v>300533</v>
      </c>
      <c r="U399" t="s">
        <v>6133</v>
      </c>
      <c r="V399" t="s">
        <v>564</v>
      </c>
      <c r="W399" t="s">
        <v>5307</v>
      </c>
      <c r="X399" t="s">
        <v>3717</v>
      </c>
      <c r="Y399" t="str">
        <f t="shared" si="44"/>
        <v>TOTL NAIC REPT USD-201622</v>
      </c>
      <c r="Z399">
        <f>COUNTIF('16 reserve bal'!D:D,'16 reserve entries'!Y399)</f>
        <v>0</v>
      </c>
      <c r="AB399" t="s">
        <v>32</v>
      </c>
      <c r="AC399" t="s">
        <v>4130</v>
      </c>
      <c r="AH399" t="s">
        <v>4353</v>
      </c>
    </row>
    <row r="400" spans="1:34" x14ac:dyDescent="0.25">
      <c r="A400" t="s">
        <v>32</v>
      </c>
      <c r="B400" t="s">
        <v>32</v>
      </c>
      <c r="C400" t="s">
        <v>4132</v>
      </c>
      <c r="D400" t="str">
        <f t="shared" si="39"/>
        <v>BA-300382</v>
      </c>
      <c r="M400" t="s">
        <v>4269</v>
      </c>
      <c r="N400">
        <f t="shared" si="40"/>
        <v>1</v>
      </c>
      <c r="O400">
        <f t="shared" si="41"/>
        <v>1</v>
      </c>
      <c r="Q400" t="s">
        <v>6134</v>
      </c>
      <c r="R400" t="str">
        <f t="shared" si="42"/>
        <v>BA</v>
      </c>
      <c r="S400" t="str">
        <f t="shared" si="43"/>
        <v>300570</v>
      </c>
      <c r="U400" t="s">
        <v>6135</v>
      </c>
      <c r="V400" t="s">
        <v>564</v>
      </c>
      <c r="W400" t="s">
        <v>5307</v>
      </c>
      <c r="X400" t="s">
        <v>3720</v>
      </c>
      <c r="Y400" t="str">
        <f t="shared" si="44"/>
        <v>TOTL NAIC REPT USD-201623</v>
      </c>
      <c r="Z400">
        <f>COUNTIF('16 reserve bal'!D:D,'16 reserve entries'!Y400)</f>
        <v>0</v>
      </c>
      <c r="AB400" t="s">
        <v>32</v>
      </c>
      <c r="AC400" t="s">
        <v>4132</v>
      </c>
      <c r="AH400" t="s">
        <v>4355</v>
      </c>
    </row>
    <row r="401" spans="1:34" x14ac:dyDescent="0.25">
      <c r="A401" t="s">
        <v>32</v>
      </c>
      <c r="B401" t="s">
        <v>32</v>
      </c>
      <c r="C401" t="s">
        <v>4136</v>
      </c>
      <c r="D401" t="str">
        <f t="shared" si="39"/>
        <v>BA-300533</v>
      </c>
      <c r="M401" t="s">
        <v>4271</v>
      </c>
      <c r="N401">
        <f t="shared" si="40"/>
        <v>1</v>
      </c>
      <c r="O401">
        <f t="shared" si="41"/>
        <v>1</v>
      </c>
      <c r="Q401" t="s">
        <v>6136</v>
      </c>
      <c r="R401" t="str">
        <f t="shared" si="42"/>
        <v>BA</v>
      </c>
      <c r="S401" t="str">
        <f t="shared" si="43"/>
        <v>300571</v>
      </c>
      <c r="U401" t="s">
        <v>6137</v>
      </c>
      <c r="V401" t="s">
        <v>564</v>
      </c>
      <c r="W401" t="s">
        <v>5307</v>
      </c>
      <c r="X401" t="s">
        <v>3723</v>
      </c>
      <c r="Y401" t="str">
        <f t="shared" si="44"/>
        <v>TOTL NAIC REPT USD-201624</v>
      </c>
      <c r="Z401">
        <f>COUNTIF('16 reserve bal'!D:D,'16 reserve entries'!Y401)</f>
        <v>0</v>
      </c>
      <c r="AB401" t="s">
        <v>32</v>
      </c>
      <c r="AC401" t="s">
        <v>4136</v>
      </c>
      <c r="AH401" t="s">
        <v>4357</v>
      </c>
    </row>
    <row r="402" spans="1:34" x14ac:dyDescent="0.25">
      <c r="A402" t="s">
        <v>32</v>
      </c>
      <c r="B402" t="s">
        <v>32</v>
      </c>
      <c r="C402" t="s">
        <v>4139</v>
      </c>
      <c r="D402" t="str">
        <f t="shared" si="39"/>
        <v>BA-300570</v>
      </c>
      <c r="M402" t="s">
        <v>4273</v>
      </c>
      <c r="N402">
        <f t="shared" si="40"/>
        <v>1</v>
      </c>
      <c r="O402">
        <f t="shared" si="41"/>
        <v>1</v>
      </c>
      <c r="Q402" t="s">
        <v>6138</v>
      </c>
      <c r="R402" t="str">
        <f t="shared" si="42"/>
        <v>BA</v>
      </c>
      <c r="S402" t="str">
        <f t="shared" si="43"/>
        <v>300572</v>
      </c>
      <c r="U402" t="s">
        <v>6139</v>
      </c>
      <c r="V402" t="s">
        <v>564</v>
      </c>
      <c r="W402" t="s">
        <v>5307</v>
      </c>
      <c r="X402" t="s">
        <v>3726</v>
      </c>
      <c r="Y402" t="str">
        <f t="shared" si="44"/>
        <v>TOTL NAIC REPT USD-201625</v>
      </c>
      <c r="Z402">
        <f>COUNTIF('16 reserve bal'!D:D,'16 reserve entries'!Y402)</f>
        <v>0</v>
      </c>
      <c r="AB402" t="s">
        <v>32</v>
      </c>
      <c r="AC402" t="s">
        <v>4139</v>
      </c>
      <c r="AH402" t="s">
        <v>4359</v>
      </c>
    </row>
    <row r="403" spans="1:34" x14ac:dyDescent="0.25">
      <c r="A403" t="s">
        <v>32</v>
      </c>
      <c r="B403" t="s">
        <v>32</v>
      </c>
      <c r="C403" t="s">
        <v>4141</v>
      </c>
      <c r="D403" t="str">
        <f t="shared" si="39"/>
        <v>BA-300571</v>
      </c>
      <c r="M403" t="s">
        <v>5466</v>
      </c>
      <c r="N403">
        <f t="shared" si="40"/>
        <v>1</v>
      </c>
      <c r="O403">
        <f t="shared" si="41"/>
        <v>1</v>
      </c>
      <c r="Q403" t="s">
        <v>6140</v>
      </c>
      <c r="R403" t="str">
        <f t="shared" si="42"/>
        <v>BA</v>
      </c>
      <c r="S403" t="str">
        <f t="shared" si="43"/>
        <v>300575</v>
      </c>
      <c r="U403" t="s">
        <v>6141</v>
      </c>
      <c r="V403" t="s">
        <v>564</v>
      </c>
      <c r="W403" t="s">
        <v>5307</v>
      </c>
      <c r="X403" t="s">
        <v>3729</v>
      </c>
      <c r="Y403" t="str">
        <f t="shared" si="44"/>
        <v>TOTL NAIC REPT USD-201626</v>
      </c>
      <c r="Z403">
        <f>COUNTIF('16 reserve bal'!D:D,'16 reserve entries'!Y403)</f>
        <v>0</v>
      </c>
      <c r="AB403" t="s">
        <v>32</v>
      </c>
      <c r="AC403" t="s">
        <v>4141</v>
      </c>
      <c r="AH403" t="s">
        <v>4361</v>
      </c>
    </row>
    <row r="404" spans="1:34" x14ac:dyDescent="0.25">
      <c r="A404" t="s">
        <v>32</v>
      </c>
      <c r="B404" t="s">
        <v>32</v>
      </c>
      <c r="C404" t="s">
        <v>4144</v>
      </c>
      <c r="D404" t="str">
        <f t="shared" si="39"/>
        <v>BA-300572</v>
      </c>
      <c r="M404" t="s">
        <v>5469</v>
      </c>
      <c r="N404">
        <f t="shared" si="40"/>
        <v>1</v>
      </c>
      <c r="O404">
        <f t="shared" si="41"/>
        <v>1</v>
      </c>
      <c r="Q404" t="s">
        <v>6142</v>
      </c>
      <c r="R404" t="str">
        <f t="shared" si="42"/>
        <v>BA</v>
      </c>
      <c r="S404" t="str">
        <f t="shared" si="43"/>
        <v>300602</v>
      </c>
      <c r="U404" t="s">
        <v>6143</v>
      </c>
      <c r="V404" t="s">
        <v>564</v>
      </c>
      <c r="W404" t="s">
        <v>5307</v>
      </c>
      <c r="X404" t="s">
        <v>3735</v>
      </c>
      <c r="Y404" t="str">
        <f t="shared" si="44"/>
        <v>TOTL NAIC REPT USD-201628</v>
      </c>
      <c r="Z404">
        <f>COUNTIF('16 reserve bal'!D:D,'16 reserve entries'!Y404)</f>
        <v>0</v>
      </c>
      <c r="AB404" t="s">
        <v>32</v>
      </c>
      <c r="AC404" t="s">
        <v>4144</v>
      </c>
      <c r="AH404" t="s">
        <v>4362</v>
      </c>
    </row>
    <row r="405" spans="1:34" x14ac:dyDescent="0.25">
      <c r="A405" t="s">
        <v>32</v>
      </c>
      <c r="B405" t="s">
        <v>32</v>
      </c>
      <c r="C405" t="s">
        <v>5338</v>
      </c>
      <c r="D405" t="str">
        <f t="shared" si="39"/>
        <v>BA-300575</v>
      </c>
      <c r="M405" t="s">
        <v>5473</v>
      </c>
      <c r="N405">
        <f t="shared" si="40"/>
        <v>1</v>
      </c>
      <c r="O405">
        <f t="shared" si="41"/>
        <v>1</v>
      </c>
      <c r="Q405" t="s">
        <v>6144</v>
      </c>
      <c r="R405" t="str">
        <f t="shared" si="42"/>
        <v>BA</v>
      </c>
      <c r="S405" t="str">
        <f t="shared" si="43"/>
        <v>300604</v>
      </c>
      <c r="U405" t="s">
        <v>6145</v>
      </c>
      <c r="V405" t="s">
        <v>564</v>
      </c>
      <c r="W405" t="s">
        <v>5307</v>
      </c>
      <c r="X405" t="s">
        <v>3738</v>
      </c>
      <c r="Y405" t="str">
        <f t="shared" si="44"/>
        <v>TOTL NAIC REPT USD-201629</v>
      </c>
      <c r="Z405">
        <f>COUNTIF('16 reserve bal'!D:D,'16 reserve entries'!Y405)</f>
        <v>0</v>
      </c>
      <c r="AB405" t="s">
        <v>32</v>
      </c>
      <c r="AC405" t="s">
        <v>5338</v>
      </c>
      <c r="AH405" t="s">
        <v>4364</v>
      </c>
    </row>
    <row r="406" spans="1:34" x14ac:dyDescent="0.25">
      <c r="A406" t="s">
        <v>32</v>
      </c>
      <c r="B406" t="s">
        <v>32</v>
      </c>
      <c r="C406" t="s">
        <v>4150</v>
      </c>
      <c r="D406" t="str">
        <f t="shared" si="39"/>
        <v>BA-300602</v>
      </c>
      <c r="M406" t="s">
        <v>4275</v>
      </c>
      <c r="N406">
        <f t="shared" si="40"/>
        <v>1</v>
      </c>
      <c r="O406">
        <f t="shared" si="41"/>
        <v>1</v>
      </c>
      <c r="Q406" t="s">
        <v>6146</v>
      </c>
      <c r="R406" t="str">
        <f t="shared" si="42"/>
        <v>BA</v>
      </c>
      <c r="S406" t="str">
        <f t="shared" si="43"/>
        <v>300607</v>
      </c>
      <c r="U406" t="s">
        <v>6147</v>
      </c>
      <c r="V406" t="s">
        <v>564</v>
      </c>
      <c r="W406" t="s">
        <v>5307</v>
      </c>
      <c r="X406" t="s">
        <v>3741</v>
      </c>
      <c r="Y406" t="str">
        <f t="shared" si="44"/>
        <v>TOTL NAIC REPT USD-201631</v>
      </c>
      <c r="Z406">
        <f>COUNTIF('16 reserve bal'!D:D,'16 reserve entries'!Y406)</f>
        <v>0</v>
      </c>
      <c r="AB406" t="s">
        <v>32</v>
      </c>
      <c r="AC406" t="s">
        <v>4150</v>
      </c>
      <c r="AH406" t="s">
        <v>4365</v>
      </c>
    </row>
    <row r="407" spans="1:34" x14ac:dyDescent="0.25">
      <c r="A407" t="s">
        <v>32</v>
      </c>
      <c r="B407" t="s">
        <v>32</v>
      </c>
      <c r="C407" t="s">
        <v>4153</v>
      </c>
      <c r="D407" t="str">
        <f t="shared" si="39"/>
        <v>BA-300604</v>
      </c>
      <c r="M407" t="s">
        <v>4277</v>
      </c>
      <c r="N407">
        <f t="shared" si="40"/>
        <v>1</v>
      </c>
      <c r="O407">
        <f t="shared" si="41"/>
        <v>1</v>
      </c>
      <c r="Q407" t="s">
        <v>6148</v>
      </c>
      <c r="R407" t="str">
        <f t="shared" si="42"/>
        <v>BA</v>
      </c>
      <c r="S407" t="str">
        <f t="shared" si="43"/>
        <v>300621</v>
      </c>
      <c r="U407" t="s">
        <v>6149</v>
      </c>
      <c r="V407" t="s">
        <v>564</v>
      </c>
      <c r="W407" t="s">
        <v>5307</v>
      </c>
      <c r="X407" t="s">
        <v>3744</v>
      </c>
      <c r="Y407" t="str">
        <f t="shared" si="44"/>
        <v>TOTL NAIC REPT USD-201632</v>
      </c>
      <c r="Z407">
        <f>COUNTIF('16 reserve bal'!D:D,'16 reserve entries'!Y407)</f>
        <v>0</v>
      </c>
      <c r="AB407" t="s">
        <v>32</v>
      </c>
      <c r="AC407" t="s">
        <v>4153</v>
      </c>
      <c r="AH407" t="s">
        <v>4367</v>
      </c>
    </row>
    <row r="408" spans="1:34" x14ac:dyDescent="0.25">
      <c r="A408" t="s">
        <v>32</v>
      </c>
      <c r="B408" t="s">
        <v>32</v>
      </c>
      <c r="C408" t="s">
        <v>4156</v>
      </c>
      <c r="D408" t="str">
        <f t="shared" si="39"/>
        <v>BA-300607</v>
      </c>
      <c r="M408" t="s">
        <v>4279</v>
      </c>
      <c r="N408">
        <f t="shared" si="40"/>
        <v>1</v>
      </c>
      <c r="O408">
        <f t="shared" si="41"/>
        <v>1</v>
      </c>
      <c r="Q408" t="s">
        <v>6150</v>
      </c>
      <c r="R408" t="str">
        <f t="shared" si="42"/>
        <v>BA</v>
      </c>
      <c r="S408" t="str">
        <f t="shared" si="43"/>
        <v>300622</v>
      </c>
      <c r="U408" t="s">
        <v>6151</v>
      </c>
      <c r="V408" t="s">
        <v>564</v>
      </c>
      <c r="W408" t="s">
        <v>5307</v>
      </c>
      <c r="X408" t="s">
        <v>3747</v>
      </c>
      <c r="Y408" t="str">
        <f t="shared" si="44"/>
        <v>TOTL NAIC REPT USD-201633</v>
      </c>
      <c r="Z408">
        <f>COUNTIF('16 reserve bal'!D:D,'16 reserve entries'!Y408)</f>
        <v>0</v>
      </c>
      <c r="AB408" t="s">
        <v>32</v>
      </c>
      <c r="AC408" t="s">
        <v>4156</v>
      </c>
      <c r="AH408" t="s">
        <v>4369</v>
      </c>
    </row>
    <row r="409" spans="1:34" x14ac:dyDescent="0.25">
      <c r="A409" t="s">
        <v>32</v>
      </c>
      <c r="B409" t="s">
        <v>32</v>
      </c>
      <c r="C409" t="s">
        <v>4159</v>
      </c>
      <c r="D409" t="str">
        <f t="shared" si="39"/>
        <v>BA-300621</v>
      </c>
      <c r="M409" t="s">
        <v>4281</v>
      </c>
      <c r="N409">
        <f t="shared" si="40"/>
        <v>1</v>
      </c>
      <c r="O409">
        <f t="shared" si="41"/>
        <v>1</v>
      </c>
      <c r="Q409" t="s">
        <v>6152</v>
      </c>
      <c r="R409" t="str">
        <f t="shared" si="42"/>
        <v>BA</v>
      </c>
      <c r="S409" t="str">
        <f t="shared" si="43"/>
        <v>300661</v>
      </c>
      <c r="U409" t="s">
        <v>6153</v>
      </c>
      <c r="V409" t="s">
        <v>564</v>
      </c>
      <c r="W409" t="s">
        <v>5307</v>
      </c>
      <c r="X409" t="s">
        <v>3750</v>
      </c>
      <c r="Y409" t="str">
        <f t="shared" si="44"/>
        <v>TOTL NAIC REPT USD-201634</v>
      </c>
      <c r="Z409">
        <f>COUNTIF('16 reserve bal'!D:D,'16 reserve entries'!Y409)</f>
        <v>0</v>
      </c>
      <c r="AB409" t="s">
        <v>32</v>
      </c>
      <c r="AC409" t="s">
        <v>4159</v>
      </c>
      <c r="AH409" t="s">
        <v>4371</v>
      </c>
    </row>
    <row r="410" spans="1:34" x14ac:dyDescent="0.25">
      <c r="A410" t="s">
        <v>32</v>
      </c>
      <c r="B410" t="s">
        <v>32</v>
      </c>
      <c r="C410" t="s">
        <v>4162</v>
      </c>
      <c r="D410" t="str">
        <f t="shared" si="39"/>
        <v>BA-300622</v>
      </c>
      <c r="M410" t="s">
        <v>4283</v>
      </c>
      <c r="N410">
        <f t="shared" si="40"/>
        <v>1</v>
      </c>
      <c r="O410">
        <f t="shared" si="41"/>
        <v>1</v>
      </c>
      <c r="Q410" t="s">
        <v>6154</v>
      </c>
      <c r="R410" t="str">
        <f t="shared" si="42"/>
        <v>BA</v>
      </c>
      <c r="S410" t="str">
        <f t="shared" si="43"/>
        <v>300668</v>
      </c>
      <c r="U410" t="s">
        <v>6155</v>
      </c>
      <c r="V410" t="s">
        <v>564</v>
      </c>
      <c r="W410" t="s">
        <v>5307</v>
      </c>
      <c r="X410" t="s">
        <v>3779</v>
      </c>
      <c r="Y410" t="str">
        <f t="shared" si="44"/>
        <v>TOTL NAIC REPT USD-201664</v>
      </c>
      <c r="Z410">
        <f>COUNTIF('16 reserve bal'!D:D,'16 reserve entries'!Y410)</f>
        <v>0</v>
      </c>
      <c r="AB410" t="s">
        <v>32</v>
      </c>
      <c r="AC410" t="s">
        <v>4162</v>
      </c>
      <c r="AH410" t="s">
        <v>4373</v>
      </c>
    </row>
    <row r="411" spans="1:34" x14ac:dyDescent="0.25">
      <c r="A411" t="s">
        <v>32</v>
      </c>
      <c r="B411" t="s">
        <v>32</v>
      </c>
      <c r="C411" t="s">
        <v>4165</v>
      </c>
      <c r="D411" t="str">
        <f t="shared" si="39"/>
        <v>BA-300661</v>
      </c>
      <c r="M411" t="s">
        <v>4285</v>
      </c>
      <c r="N411">
        <f t="shared" si="40"/>
        <v>1</v>
      </c>
      <c r="O411">
        <f t="shared" si="41"/>
        <v>1</v>
      </c>
      <c r="Q411" t="s">
        <v>6156</v>
      </c>
      <c r="R411" t="str">
        <f t="shared" si="42"/>
        <v>BA</v>
      </c>
      <c r="S411" t="str">
        <f t="shared" si="43"/>
        <v>300670</v>
      </c>
      <c r="U411" t="s">
        <v>6157</v>
      </c>
      <c r="V411" t="s">
        <v>564</v>
      </c>
      <c r="W411" t="s">
        <v>5307</v>
      </c>
      <c r="X411" t="s">
        <v>3782</v>
      </c>
      <c r="Y411" t="str">
        <f t="shared" si="44"/>
        <v>TOTL NAIC REPT USD-201665</v>
      </c>
      <c r="Z411">
        <f>COUNTIF('16 reserve bal'!D:D,'16 reserve entries'!Y411)</f>
        <v>0</v>
      </c>
      <c r="AB411" t="s">
        <v>32</v>
      </c>
      <c r="AC411" t="s">
        <v>4165</v>
      </c>
      <c r="AH411" t="s">
        <v>4375</v>
      </c>
    </row>
    <row r="412" spans="1:34" x14ac:dyDescent="0.25">
      <c r="A412" t="s">
        <v>32</v>
      </c>
      <c r="B412" t="s">
        <v>32</v>
      </c>
      <c r="C412" t="s">
        <v>4167</v>
      </c>
      <c r="D412" t="str">
        <f t="shared" si="39"/>
        <v>BA-300668</v>
      </c>
      <c r="M412" t="s">
        <v>4287</v>
      </c>
      <c r="N412">
        <f t="shared" si="40"/>
        <v>1</v>
      </c>
      <c r="O412">
        <f t="shared" si="41"/>
        <v>1</v>
      </c>
      <c r="Q412" t="s">
        <v>6158</v>
      </c>
      <c r="R412" t="str">
        <f t="shared" si="42"/>
        <v>BA</v>
      </c>
      <c r="S412" t="str">
        <f t="shared" si="43"/>
        <v>300675</v>
      </c>
      <c r="U412" t="s">
        <v>6159</v>
      </c>
      <c r="V412" t="s">
        <v>564</v>
      </c>
      <c r="W412" t="s">
        <v>5307</v>
      </c>
      <c r="X412" t="s">
        <v>3785</v>
      </c>
      <c r="Y412" t="str">
        <f t="shared" si="44"/>
        <v>TOTL NAIC REPT USD-201667</v>
      </c>
      <c r="Z412">
        <f>COUNTIF('16 reserve bal'!D:D,'16 reserve entries'!Y412)</f>
        <v>0</v>
      </c>
      <c r="AB412" t="s">
        <v>32</v>
      </c>
      <c r="AC412" t="s">
        <v>4167</v>
      </c>
      <c r="AH412" t="s">
        <v>4377</v>
      </c>
    </row>
    <row r="413" spans="1:34" x14ac:dyDescent="0.25">
      <c r="A413" t="s">
        <v>32</v>
      </c>
      <c r="B413" t="s">
        <v>32</v>
      </c>
      <c r="C413" t="s">
        <v>4169</v>
      </c>
      <c r="D413" t="str">
        <f t="shared" si="39"/>
        <v>BA-300670</v>
      </c>
      <c r="M413" t="s">
        <v>4289</v>
      </c>
      <c r="N413">
        <f t="shared" si="40"/>
        <v>1</v>
      </c>
      <c r="O413">
        <f t="shared" si="41"/>
        <v>1</v>
      </c>
      <c r="Q413" t="s">
        <v>6160</v>
      </c>
      <c r="R413" t="str">
        <f t="shared" si="42"/>
        <v>BA</v>
      </c>
      <c r="S413" t="str">
        <f t="shared" si="43"/>
        <v>300711</v>
      </c>
      <c r="U413" t="s">
        <v>6161</v>
      </c>
      <c r="V413" t="s">
        <v>564</v>
      </c>
      <c r="W413" t="s">
        <v>5307</v>
      </c>
      <c r="X413" t="s">
        <v>3787</v>
      </c>
      <c r="Y413" t="str">
        <f t="shared" si="44"/>
        <v>TOTL NAIC REPT USD-201668</v>
      </c>
      <c r="Z413">
        <f>COUNTIF('16 reserve bal'!D:D,'16 reserve entries'!Y413)</f>
        <v>0</v>
      </c>
      <c r="AB413" t="s">
        <v>32</v>
      </c>
      <c r="AC413" t="s">
        <v>4169</v>
      </c>
      <c r="AH413" t="s">
        <v>4379</v>
      </c>
    </row>
    <row r="414" spans="1:34" x14ac:dyDescent="0.25">
      <c r="A414" t="s">
        <v>32</v>
      </c>
      <c r="B414" t="s">
        <v>32</v>
      </c>
      <c r="C414" t="s">
        <v>4173</v>
      </c>
      <c r="D414" t="str">
        <f t="shared" si="39"/>
        <v>BA-300675</v>
      </c>
      <c r="M414" t="s">
        <v>4291</v>
      </c>
      <c r="N414">
        <f t="shared" si="40"/>
        <v>1</v>
      </c>
      <c r="O414">
        <f t="shared" si="41"/>
        <v>1</v>
      </c>
      <c r="Q414" t="s">
        <v>6162</v>
      </c>
      <c r="R414" t="str">
        <f t="shared" si="42"/>
        <v>BA</v>
      </c>
      <c r="S414" t="str">
        <f t="shared" si="43"/>
        <v>302601</v>
      </c>
      <c r="U414" t="s">
        <v>6163</v>
      </c>
      <c r="V414" t="s">
        <v>564</v>
      </c>
      <c r="W414" t="s">
        <v>5307</v>
      </c>
      <c r="X414" t="s">
        <v>3790</v>
      </c>
      <c r="Y414" t="str">
        <f t="shared" si="44"/>
        <v>TOTL NAIC REPT USD-201670</v>
      </c>
      <c r="Z414">
        <f>COUNTIF('16 reserve bal'!D:D,'16 reserve entries'!Y414)</f>
        <v>0</v>
      </c>
      <c r="AB414" t="s">
        <v>32</v>
      </c>
      <c r="AC414" t="s">
        <v>4173</v>
      </c>
      <c r="AH414" t="s">
        <v>4381</v>
      </c>
    </row>
    <row r="415" spans="1:34" x14ac:dyDescent="0.25">
      <c r="A415" t="s">
        <v>32</v>
      </c>
      <c r="B415" t="s">
        <v>32</v>
      </c>
      <c r="C415" t="s">
        <v>4175</v>
      </c>
      <c r="D415" t="str">
        <f t="shared" si="39"/>
        <v>BA-300711</v>
      </c>
      <c r="M415" t="s">
        <v>4293</v>
      </c>
      <c r="N415">
        <f t="shared" si="40"/>
        <v>1</v>
      </c>
      <c r="O415">
        <f t="shared" si="41"/>
        <v>1</v>
      </c>
      <c r="Q415" t="s">
        <v>6164</v>
      </c>
      <c r="R415" t="str">
        <f t="shared" si="42"/>
        <v>BA</v>
      </c>
      <c r="S415" t="str">
        <f t="shared" si="43"/>
        <v>302604</v>
      </c>
      <c r="U415" t="s">
        <v>6165</v>
      </c>
      <c r="V415" t="s">
        <v>564</v>
      </c>
      <c r="W415" t="s">
        <v>5307</v>
      </c>
      <c r="X415" t="s">
        <v>3793</v>
      </c>
      <c r="Y415" t="str">
        <f t="shared" si="44"/>
        <v>TOTL NAIC REPT USD-201671</v>
      </c>
      <c r="Z415">
        <f>COUNTIF('16 reserve bal'!D:D,'16 reserve entries'!Y415)</f>
        <v>0</v>
      </c>
      <c r="AB415" t="s">
        <v>32</v>
      </c>
      <c r="AC415" t="s">
        <v>4175</v>
      </c>
      <c r="AH415" t="s">
        <v>4383</v>
      </c>
    </row>
    <row r="416" spans="1:34" x14ac:dyDescent="0.25">
      <c r="A416" t="s">
        <v>32</v>
      </c>
      <c r="B416" t="s">
        <v>32</v>
      </c>
      <c r="C416" t="s">
        <v>4177</v>
      </c>
      <c r="D416" t="str">
        <f t="shared" si="39"/>
        <v>BA-302601</v>
      </c>
      <c r="M416" t="s">
        <v>4295</v>
      </c>
      <c r="N416">
        <f t="shared" si="40"/>
        <v>1</v>
      </c>
      <c r="O416">
        <f t="shared" si="41"/>
        <v>1</v>
      </c>
      <c r="Q416" t="s">
        <v>6166</v>
      </c>
      <c r="R416" t="str">
        <f t="shared" si="42"/>
        <v>BA</v>
      </c>
      <c r="S416" t="str">
        <f t="shared" si="43"/>
        <v>302816</v>
      </c>
      <c r="U416" t="s">
        <v>6167</v>
      </c>
      <c r="V416" t="s">
        <v>564</v>
      </c>
      <c r="W416" t="s">
        <v>5307</v>
      </c>
      <c r="X416" t="s">
        <v>3796</v>
      </c>
      <c r="Y416" t="str">
        <f t="shared" si="44"/>
        <v>TOTL NAIC REPT USD-201673</v>
      </c>
      <c r="Z416">
        <f>COUNTIF('16 reserve bal'!D:D,'16 reserve entries'!Y416)</f>
        <v>0</v>
      </c>
      <c r="AB416" t="s">
        <v>32</v>
      </c>
      <c r="AC416" t="s">
        <v>4177</v>
      </c>
      <c r="AH416" t="s">
        <v>4385</v>
      </c>
    </row>
    <row r="417" spans="1:34" x14ac:dyDescent="0.25">
      <c r="A417" t="s">
        <v>32</v>
      </c>
      <c r="B417" t="s">
        <v>32</v>
      </c>
      <c r="C417" t="s">
        <v>4179</v>
      </c>
      <c r="D417" t="str">
        <f t="shared" si="39"/>
        <v>BA-302604</v>
      </c>
      <c r="M417" t="s">
        <v>4297</v>
      </c>
      <c r="N417">
        <f t="shared" si="40"/>
        <v>1</v>
      </c>
      <c r="O417">
        <f t="shared" si="41"/>
        <v>1</v>
      </c>
      <c r="Q417" t="s">
        <v>6168</v>
      </c>
      <c r="R417" t="str">
        <f t="shared" si="42"/>
        <v>BA</v>
      </c>
      <c r="S417" t="str">
        <f t="shared" si="43"/>
        <v>302821</v>
      </c>
      <c r="U417" t="s">
        <v>6169</v>
      </c>
      <c r="V417" t="s">
        <v>564</v>
      </c>
      <c r="W417" t="s">
        <v>5307</v>
      </c>
      <c r="X417" t="s">
        <v>3799</v>
      </c>
      <c r="Y417" t="str">
        <f t="shared" si="44"/>
        <v>TOTL NAIC REPT USD-201674</v>
      </c>
      <c r="Z417">
        <f>COUNTIF('16 reserve bal'!D:D,'16 reserve entries'!Y417)</f>
        <v>0</v>
      </c>
      <c r="AB417" t="s">
        <v>32</v>
      </c>
      <c r="AC417" t="s">
        <v>4179</v>
      </c>
      <c r="AH417" t="s">
        <v>4387</v>
      </c>
    </row>
    <row r="418" spans="1:34" x14ac:dyDescent="0.25">
      <c r="A418" t="s">
        <v>32</v>
      </c>
      <c r="B418" t="s">
        <v>32</v>
      </c>
      <c r="C418" t="s">
        <v>4181</v>
      </c>
      <c r="D418" t="str">
        <f t="shared" si="39"/>
        <v>BA-302816</v>
      </c>
      <c r="M418" t="s">
        <v>4299</v>
      </c>
      <c r="N418">
        <f t="shared" si="40"/>
        <v>1</v>
      </c>
      <c r="O418">
        <f t="shared" si="41"/>
        <v>1</v>
      </c>
      <c r="Q418" t="s">
        <v>6170</v>
      </c>
      <c r="R418" t="str">
        <f t="shared" si="42"/>
        <v>BA</v>
      </c>
      <c r="S418" t="str">
        <f t="shared" si="43"/>
        <v>366001</v>
      </c>
      <c r="U418" t="s">
        <v>6171</v>
      </c>
      <c r="V418" t="s">
        <v>564</v>
      </c>
      <c r="W418" t="s">
        <v>5307</v>
      </c>
      <c r="X418" t="s">
        <v>3802</v>
      </c>
      <c r="Y418" t="str">
        <f t="shared" si="44"/>
        <v>TOTL NAIC REPT USD-201676</v>
      </c>
      <c r="Z418">
        <f>COUNTIF('16 reserve bal'!D:D,'16 reserve entries'!Y418)</f>
        <v>0</v>
      </c>
      <c r="AB418" t="s">
        <v>32</v>
      </c>
      <c r="AC418" t="s">
        <v>4181</v>
      </c>
      <c r="AH418" t="s">
        <v>4390</v>
      </c>
    </row>
    <row r="419" spans="1:34" x14ac:dyDescent="0.25">
      <c r="A419" t="s">
        <v>32</v>
      </c>
      <c r="B419" t="s">
        <v>32</v>
      </c>
      <c r="C419" t="s">
        <v>4183</v>
      </c>
      <c r="D419" t="str">
        <f t="shared" si="39"/>
        <v>BA-302821</v>
      </c>
      <c r="M419" t="s">
        <v>4301</v>
      </c>
      <c r="N419">
        <f t="shared" si="40"/>
        <v>1</v>
      </c>
      <c r="O419">
        <f t="shared" si="41"/>
        <v>1</v>
      </c>
      <c r="Q419" t="s">
        <v>6172</v>
      </c>
      <c r="R419" t="str">
        <f t="shared" si="42"/>
        <v>BA</v>
      </c>
      <c r="S419" t="str">
        <f t="shared" si="43"/>
        <v>366004</v>
      </c>
      <c r="U419" t="s">
        <v>6173</v>
      </c>
      <c r="V419" t="s">
        <v>564</v>
      </c>
      <c r="W419" t="s">
        <v>5307</v>
      </c>
      <c r="X419" t="s">
        <v>3805</v>
      </c>
      <c r="Y419" t="str">
        <f t="shared" si="44"/>
        <v>TOTL NAIC REPT USD-201677</v>
      </c>
      <c r="Z419">
        <f>COUNTIF('16 reserve bal'!D:D,'16 reserve entries'!Y419)</f>
        <v>0</v>
      </c>
      <c r="AB419" t="s">
        <v>32</v>
      </c>
      <c r="AC419" t="s">
        <v>4183</v>
      </c>
      <c r="AH419" t="s">
        <v>4396</v>
      </c>
    </row>
    <row r="420" spans="1:34" x14ac:dyDescent="0.25">
      <c r="A420" t="s">
        <v>32</v>
      </c>
      <c r="B420" t="s">
        <v>32</v>
      </c>
      <c r="C420" t="s">
        <v>4185</v>
      </c>
      <c r="D420" t="str">
        <f t="shared" si="39"/>
        <v>BA-366001</v>
      </c>
      <c r="M420" t="s">
        <v>4303</v>
      </c>
      <c r="N420">
        <f t="shared" si="40"/>
        <v>1</v>
      </c>
      <c r="O420">
        <f t="shared" si="41"/>
        <v>1</v>
      </c>
      <c r="Q420" t="s">
        <v>6174</v>
      </c>
      <c r="R420" t="str">
        <f t="shared" si="42"/>
        <v>BA</v>
      </c>
      <c r="S420" t="str">
        <f t="shared" si="43"/>
        <v>366007</v>
      </c>
      <c r="U420" t="s">
        <v>6175</v>
      </c>
      <c r="V420" t="s">
        <v>564</v>
      </c>
      <c r="W420" t="s">
        <v>5307</v>
      </c>
      <c r="X420" t="s">
        <v>3808</v>
      </c>
      <c r="Y420" t="str">
        <f t="shared" si="44"/>
        <v>TOTL NAIC REPT USD-201679</v>
      </c>
      <c r="Z420">
        <f>COUNTIF('16 reserve bal'!D:D,'16 reserve entries'!Y420)</f>
        <v>0</v>
      </c>
      <c r="AB420" t="s">
        <v>32</v>
      </c>
      <c r="AC420" t="s">
        <v>4185</v>
      </c>
      <c r="AH420" t="s">
        <v>4399</v>
      </c>
    </row>
    <row r="421" spans="1:34" x14ac:dyDescent="0.25">
      <c r="A421" t="s">
        <v>32</v>
      </c>
      <c r="B421" t="s">
        <v>32</v>
      </c>
      <c r="C421" t="s">
        <v>4187</v>
      </c>
      <c r="D421" t="str">
        <f t="shared" si="39"/>
        <v>BA-366004</v>
      </c>
      <c r="M421" t="s">
        <v>4305</v>
      </c>
      <c r="N421">
        <f t="shared" si="40"/>
        <v>1</v>
      </c>
      <c r="O421">
        <f t="shared" si="41"/>
        <v>1</v>
      </c>
      <c r="Q421" t="s">
        <v>6176</v>
      </c>
      <c r="R421" t="str">
        <f t="shared" si="42"/>
        <v>BA</v>
      </c>
      <c r="S421" t="str">
        <f t="shared" si="43"/>
        <v>366008</v>
      </c>
      <c r="U421" t="s">
        <v>6177</v>
      </c>
      <c r="V421" t="s">
        <v>564</v>
      </c>
      <c r="W421" t="s">
        <v>5307</v>
      </c>
      <c r="X421" t="s">
        <v>3811</v>
      </c>
      <c r="Y421" t="str">
        <f t="shared" si="44"/>
        <v>TOTL NAIC REPT USD-201680</v>
      </c>
      <c r="Z421">
        <f>COUNTIF('16 reserve bal'!D:D,'16 reserve entries'!Y421)</f>
        <v>0</v>
      </c>
      <c r="AB421" t="s">
        <v>32</v>
      </c>
      <c r="AC421" t="s">
        <v>4187</v>
      </c>
      <c r="AH421" t="s">
        <v>4402</v>
      </c>
    </row>
    <row r="422" spans="1:34" x14ac:dyDescent="0.25">
      <c r="A422" t="s">
        <v>32</v>
      </c>
      <c r="B422" t="s">
        <v>32</v>
      </c>
      <c r="C422" t="s">
        <v>4189</v>
      </c>
      <c r="D422" t="str">
        <f t="shared" si="39"/>
        <v>BA-366007</v>
      </c>
      <c r="M422" t="s">
        <v>4307</v>
      </c>
      <c r="N422">
        <f t="shared" si="40"/>
        <v>1</v>
      </c>
      <c r="O422">
        <f t="shared" si="41"/>
        <v>1</v>
      </c>
      <c r="Q422" t="s">
        <v>6178</v>
      </c>
      <c r="R422" t="str">
        <f t="shared" si="42"/>
        <v>BA</v>
      </c>
      <c r="S422" t="str">
        <f t="shared" si="43"/>
        <v>366010</v>
      </c>
      <c r="U422" t="s">
        <v>6179</v>
      </c>
      <c r="V422" t="s">
        <v>564</v>
      </c>
      <c r="W422" t="s">
        <v>5307</v>
      </c>
      <c r="X422" t="s">
        <v>3814</v>
      </c>
      <c r="Y422" t="str">
        <f t="shared" si="44"/>
        <v>TOTL NAIC REPT USD-201682</v>
      </c>
      <c r="Z422">
        <f>COUNTIF('16 reserve bal'!D:D,'16 reserve entries'!Y422)</f>
        <v>0</v>
      </c>
      <c r="AB422" t="s">
        <v>32</v>
      </c>
      <c r="AC422" t="s">
        <v>4189</v>
      </c>
      <c r="AH422" t="s">
        <v>4404</v>
      </c>
    </row>
    <row r="423" spans="1:34" x14ac:dyDescent="0.25">
      <c r="A423" t="s">
        <v>32</v>
      </c>
      <c r="B423" t="s">
        <v>32</v>
      </c>
      <c r="C423" t="s">
        <v>4191</v>
      </c>
      <c r="D423" t="str">
        <f t="shared" si="39"/>
        <v>BA-366008</v>
      </c>
      <c r="M423" t="s">
        <v>4309</v>
      </c>
      <c r="N423">
        <f t="shared" si="40"/>
        <v>1</v>
      </c>
      <c r="O423">
        <f t="shared" si="41"/>
        <v>1</v>
      </c>
      <c r="Q423" t="s">
        <v>6180</v>
      </c>
      <c r="R423" t="str">
        <f t="shared" si="42"/>
        <v>BA</v>
      </c>
      <c r="S423" t="str">
        <f t="shared" si="43"/>
        <v>500204</v>
      </c>
      <c r="U423" t="s">
        <v>6181</v>
      </c>
      <c r="V423" t="s">
        <v>564</v>
      </c>
      <c r="W423" t="s">
        <v>5307</v>
      </c>
      <c r="X423" t="s">
        <v>3817</v>
      </c>
      <c r="Y423" t="str">
        <f t="shared" si="44"/>
        <v>TOTL NAIC REPT USD-201683</v>
      </c>
      <c r="Z423">
        <f>COUNTIF('16 reserve bal'!D:D,'16 reserve entries'!Y423)</f>
        <v>0</v>
      </c>
      <c r="AB423" t="s">
        <v>32</v>
      </c>
      <c r="AC423" t="s">
        <v>4191</v>
      </c>
      <c r="AH423" t="s">
        <v>4406</v>
      </c>
    </row>
    <row r="424" spans="1:34" x14ac:dyDescent="0.25">
      <c r="A424" t="s">
        <v>32</v>
      </c>
      <c r="B424" t="s">
        <v>32</v>
      </c>
      <c r="C424" t="s">
        <v>4193</v>
      </c>
      <c r="D424" t="str">
        <f t="shared" si="39"/>
        <v>BA-366010</v>
      </c>
      <c r="M424" t="s">
        <v>4312</v>
      </c>
      <c r="N424">
        <f t="shared" si="40"/>
        <v>1</v>
      </c>
      <c r="O424">
        <f t="shared" si="41"/>
        <v>1</v>
      </c>
      <c r="Q424" t="s">
        <v>6182</v>
      </c>
      <c r="R424" t="str">
        <f t="shared" si="42"/>
        <v>BX</v>
      </c>
      <c r="S424" t="str">
        <f t="shared" si="43"/>
        <v>200461</v>
      </c>
      <c r="U424" t="s">
        <v>6183</v>
      </c>
      <c r="V424" t="s">
        <v>564</v>
      </c>
      <c r="W424" t="s">
        <v>5307</v>
      </c>
      <c r="X424" t="s">
        <v>3820</v>
      </c>
      <c r="Y424" t="str">
        <f t="shared" si="44"/>
        <v>TOTL NAIC REPT USD-201685</v>
      </c>
      <c r="Z424">
        <f>COUNTIF('16 reserve bal'!D:D,'16 reserve entries'!Y424)</f>
        <v>0</v>
      </c>
      <c r="AB424" t="s">
        <v>32</v>
      </c>
      <c r="AC424" t="s">
        <v>4193</v>
      </c>
      <c r="AH424" t="s">
        <v>4408</v>
      </c>
    </row>
    <row r="425" spans="1:34" x14ac:dyDescent="0.25">
      <c r="A425" t="s">
        <v>32</v>
      </c>
      <c r="B425" t="s">
        <v>32</v>
      </c>
      <c r="C425" t="s">
        <v>4509</v>
      </c>
      <c r="D425" t="str">
        <f t="shared" si="39"/>
        <v>BA-500204</v>
      </c>
      <c r="M425" t="s">
        <v>4315</v>
      </c>
      <c r="N425">
        <f t="shared" si="40"/>
        <v>1</v>
      </c>
      <c r="O425">
        <f t="shared" si="41"/>
        <v>1</v>
      </c>
      <c r="Q425" t="s">
        <v>6184</v>
      </c>
      <c r="R425" t="str">
        <f t="shared" si="42"/>
        <v>BX</v>
      </c>
      <c r="S425" t="str">
        <f t="shared" si="43"/>
        <v>200562</v>
      </c>
      <c r="U425" t="s">
        <v>6185</v>
      </c>
      <c r="V425" t="s">
        <v>564</v>
      </c>
      <c r="W425" t="s">
        <v>5307</v>
      </c>
      <c r="X425" t="s">
        <v>3823</v>
      </c>
      <c r="Y425" t="str">
        <f t="shared" si="44"/>
        <v>TOTL NAIC REPT USD-201686</v>
      </c>
      <c r="Z425">
        <f>COUNTIF('16 reserve bal'!D:D,'16 reserve entries'!Y425)</f>
        <v>0</v>
      </c>
      <c r="AB425" t="s">
        <v>32</v>
      </c>
      <c r="AC425" t="s">
        <v>4509</v>
      </c>
      <c r="AH425" t="s">
        <v>4410</v>
      </c>
    </row>
    <row r="426" spans="1:34" x14ac:dyDescent="0.25">
      <c r="A426" t="s">
        <v>704</v>
      </c>
      <c r="B426" t="s">
        <v>32</v>
      </c>
      <c r="C426" t="s">
        <v>3251</v>
      </c>
      <c r="D426" t="str">
        <f t="shared" si="39"/>
        <v>BA-100201</v>
      </c>
      <c r="M426" t="s">
        <v>4318</v>
      </c>
      <c r="N426">
        <f t="shared" si="40"/>
        <v>1</v>
      </c>
      <c r="O426">
        <f t="shared" si="41"/>
        <v>1</v>
      </c>
      <c r="Q426" t="s">
        <v>6186</v>
      </c>
      <c r="R426" t="str">
        <f t="shared" si="42"/>
        <v>BX</v>
      </c>
      <c r="S426" t="str">
        <f t="shared" si="43"/>
        <v>200563</v>
      </c>
      <c r="U426" t="s">
        <v>6187</v>
      </c>
      <c r="V426" t="s">
        <v>564</v>
      </c>
      <c r="W426" t="s">
        <v>5307</v>
      </c>
      <c r="X426" t="s">
        <v>3826</v>
      </c>
      <c r="Y426" t="str">
        <f t="shared" si="44"/>
        <v>TOTL NAIC REPT USD-201688</v>
      </c>
      <c r="Z426">
        <f>COUNTIF('16 reserve bal'!D:D,'16 reserve entries'!Y426)</f>
        <v>0</v>
      </c>
      <c r="AB426" t="s">
        <v>704</v>
      </c>
      <c r="AC426" t="s">
        <v>3251</v>
      </c>
      <c r="AH426" t="s">
        <v>4412</v>
      </c>
    </row>
    <row r="427" spans="1:34" x14ac:dyDescent="0.25">
      <c r="A427" t="s">
        <v>704</v>
      </c>
      <c r="B427" t="s">
        <v>32</v>
      </c>
      <c r="C427" t="s">
        <v>3260</v>
      </c>
      <c r="D427" t="str">
        <f t="shared" si="39"/>
        <v>BA-100210</v>
      </c>
      <c r="M427" t="s">
        <v>4321</v>
      </c>
      <c r="N427">
        <f t="shared" si="40"/>
        <v>1</v>
      </c>
      <c r="O427">
        <f t="shared" si="41"/>
        <v>1</v>
      </c>
      <c r="Q427" t="s">
        <v>6188</v>
      </c>
      <c r="R427" t="str">
        <f t="shared" si="42"/>
        <v>DC</v>
      </c>
      <c r="S427" t="str">
        <f t="shared" si="43"/>
        <v>100299</v>
      </c>
      <c r="U427" t="s">
        <v>6189</v>
      </c>
      <c r="V427" t="s">
        <v>564</v>
      </c>
      <c r="W427" t="s">
        <v>5307</v>
      </c>
      <c r="X427" t="s">
        <v>3829</v>
      </c>
      <c r="Y427" t="str">
        <f t="shared" si="44"/>
        <v>TOTL NAIC REPT USD-201689</v>
      </c>
      <c r="Z427">
        <f>COUNTIF('16 reserve bal'!D:D,'16 reserve entries'!Y427)</f>
        <v>0</v>
      </c>
      <c r="AB427" t="s">
        <v>704</v>
      </c>
      <c r="AC427" t="s">
        <v>3260</v>
      </c>
      <c r="AH427" t="s">
        <v>4414</v>
      </c>
    </row>
    <row r="428" spans="1:34" x14ac:dyDescent="0.25">
      <c r="A428" t="s">
        <v>704</v>
      </c>
      <c r="B428" t="s">
        <v>32</v>
      </c>
      <c r="C428" t="s">
        <v>4509</v>
      </c>
      <c r="D428" t="str">
        <f t="shared" si="39"/>
        <v>BA-500204</v>
      </c>
      <c r="M428" t="s">
        <v>4324</v>
      </c>
      <c r="N428">
        <f t="shared" si="40"/>
        <v>1</v>
      </c>
      <c r="O428">
        <f t="shared" si="41"/>
        <v>1</v>
      </c>
      <c r="Q428" t="s">
        <v>6190</v>
      </c>
      <c r="R428" t="str">
        <f t="shared" si="42"/>
        <v>DC</v>
      </c>
      <c r="S428" t="str">
        <f t="shared" si="43"/>
        <v>103113</v>
      </c>
      <c r="U428" t="s">
        <v>6191</v>
      </c>
      <c r="V428" t="s">
        <v>564</v>
      </c>
      <c r="W428" t="s">
        <v>5307</v>
      </c>
      <c r="X428" t="s">
        <v>3831</v>
      </c>
      <c r="Y428" t="str">
        <f t="shared" si="44"/>
        <v>TOTL NAIC REPT USD-201691</v>
      </c>
      <c r="Z428">
        <f>COUNTIF('16 reserve bal'!D:D,'16 reserve entries'!Y428)</f>
        <v>0</v>
      </c>
      <c r="AB428" t="s">
        <v>704</v>
      </c>
      <c r="AC428" t="s">
        <v>4509</v>
      </c>
      <c r="AH428" t="s">
        <v>4415</v>
      </c>
    </row>
    <row r="429" spans="1:34" x14ac:dyDescent="0.25">
      <c r="A429" t="s">
        <v>222</v>
      </c>
      <c r="B429" t="s">
        <v>222</v>
      </c>
      <c r="C429" t="s">
        <v>3588</v>
      </c>
      <c r="D429" t="str">
        <f t="shared" si="39"/>
        <v>BX-200461</v>
      </c>
      <c r="M429" t="s">
        <v>4326</v>
      </c>
      <c r="N429">
        <f t="shared" si="40"/>
        <v>1</v>
      </c>
      <c r="O429">
        <f t="shared" si="41"/>
        <v>1</v>
      </c>
      <c r="Q429" t="s">
        <v>6192</v>
      </c>
      <c r="R429" t="str">
        <f t="shared" si="42"/>
        <v>DN</v>
      </c>
      <c r="S429" t="str">
        <f t="shared" si="43"/>
        <v>400801</v>
      </c>
      <c r="U429" t="s">
        <v>6193</v>
      </c>
      <c r="V429" t="s">
        <v>564</v>
      </c>
      <c r="W429" t="s">
        <v>5307</v>
      </c>
      <c r="X429" t="s">
        <v>3834</v>
      </c>
      <c r="Y429" t="str">
        <f t="shared" si="44"/>
        <v>TOTL NAIC REPT USD-201693</v>
      </c>
      <c r="Z429">
        <f>COUNTIF('16 reserve bal'!D:D,'16 reserve entries'!Y429)</f>
        <v>0</v>
      </c>
      <c r="AB429" t="s">
        <v>222</v>
      </c>
      <c r="AC429" t="s">
        <v>3588</v>
      </c>
      <c r="AH429" t="s">
        <v>4417</v>
      </c>
    </row>
    <row r="430" spans="1:34" x14ac:dyDescent="0.25">
      <c r="A430" t="s">
        <v>222</v>
      </c>
      <c r="B430" t="s">
        <v>222</v>
      </c>
      <c r="C430" t="s">
        <v>3642</v>
      </c>
      <c r="D430" t="str">
        <f t="shared" si="39"/>
        <v>BX-200562</v>
      </c>
      <c r="M430" t="s">
        <v>4328</v>
      </c>
      <c r="N430">
        <f t="shared" si="40"/>
        <v>1</v>
      </c>
      <c r="O430">
        <f t="shared" si="41"/>
        <v>1</v>
      </c>
      <c r="Q430" t="s">
        <v>6194</v>
      </c>
      <c r="R430" t="str">
        <f t="shared" si="42"/>
        <v>DN</v>
      </c>
      <c r="S430" t="str">
        <f t="shared" si="43"/>
        <v>400802</v>
      </c>
      <c r="U430" t="s">
        <v>6195</v>
      </c>
      <c r="V430" t="s">
        <v>564</v>
      </c>
      <c r="W430" t="s">
        <v>5307</v>
      </c>
      <c r="X430" t="s">
        <v>3837</v>
      </c>
      <c r="Y430" t="str">
        <f t="shared" si="44"/>
        <v>TOTL NAIC REPT USD-201695</v>
      </c>
      <c r="Z430">
        <f>COUNTIF('16 reserve bal'!D:D,'16 reserve entries'!Y430)</f>
        <v>0</v>
      </c>
      <c r="AB430" t="s">
        <v>222</v>
      </c>
      <c r="AC430" t="s">
        <v>3642</v>
      </c>
      <c r="AH430" t="s">
        <v>4422</v>
      </c>
    </row>
    <row r="431" spans="1:34" x14ac:dyDescent="0.25">
      <c r="A431" t="s">
        <v>222</v>
      </c>
      <c r="B431" t="s">
        <v>222</v>
      </c>
      <c r="C431" t="s">
        <v>3645</v>
      </c>
      <c r="D431" t="str">
        <f t="shared" si="39"/>
        <v>BX-200563</v>
      </c>
      <c r="M431" t="s">
        <v>4330</v>
      </c>
      <c r="N431">
        <f t="shared" si="40"/>
        <v>1</v>
      </c>
      <c r="O431">
        <f t="shared" si="41"/>
        <v>1</v>
      </c>
      <c r="Q431" t="s">
        <v>6196</v>
      </c>
      <c r="R431" t="str">
        <f t="shared" si="42"/>
        <v>DN</v>
      </c>
      <c r="S431" t="str">
        <f t="shared" si="43"/>
        <v>400806</v>
      </c>
      <c r="U431" t="s">
        <v>6197</v>
      </c>
      <c r="V431" t="s">
        <v>564</v>
      </c>
      <c r="W431" t="s">
        <v>5307</v>
      </c>
      <c r="X431" t="s">
        <v>3840</v>
      </c>
      <c r="Y431" t="str">
        <f t="shared" si="44"/>
        <v>TOTL NAIC REPT USD-201700</v>
      </c>
      <c r="Z431">
        <f>COUNTIF('16 reserve bal'!D:D,'16 reserve entries'!Y431)</f>
        <v>0</v>
      </c>
      <c r="AB431" t="s">
        <v>222</v>
      </c>
      <c r="AC431" t="s">
        <v>3645</v>
      </c>
      <c r="AH431" t="s">
        <v>4423</v>
      </c>
    </row>
    <row r="432" spans="1:34" x14ac:dyDescent="0.25">
      <c r="A432" t="s">
        <v>731</v>
      </c>
      <c r="B432" t="s">
        <v>222</v>
      </c>
      <c r="C432" t="s">
        <v>3588</v>
      </c>
      <c r="D432" t="str">
        <f t="shared" si="39"/>
        <v>BX-200461</v>
      </c>
      <c r="M432" t="s">
        <v>4332</v>
      </c>
      <c r="N432">
        <f t="shared" si="40"/>
        <v>1</v>
      </c>
      <c r="O432">
        <f t="shared" si="41"/>
        <v>1</v>
      </c>
      <c r="Q432" t="s">
        <v>6198</v>
      </c>
      <c r="R432" t="str">
        <f t="shared" si="42"/>
        <v>DN</v>
      </c>
      <c r="S432" t="str">
        <f t="shared" si="43"/>
        <v>400807</v>
      </c>
      <c r="U432" t="s">
        <v>6199</v>
      </c>
      <c r="V432" t="s">
        <v>564</v>
      </c>
      <c r="W432" t="s">
        <v>5307</v>
      </c>
      <c r="X432" t="s">
        <v>3843</v>
      </c>
      <c r="Y432" t="str">
        <f t="shared" si="44"/>
        <v>TOTL NAIC REPT USD-201701</v>
      </c>
      <c r="Z432">
        <f>COUNTIF('16 reserve bal'!D:D,'16 reserve entries'!Y432)</f>
        <v>0</v>
      </c>
      <c r="AB432" t="s">
        <v>731</v>
      </c>
      <c r="AC432" t="s">
        <v>3588</v>
      </c>
      <c r="AH432" t="s">
        <v>4425</v>
      </c>
    </row>
    <row r="433" spans="1:34" x14ac:dyDescent="0.25">
      <c r="A433" t="s">
        <v>731</v>
      </c>
      <c r="B433" t="s">
        <v>222</v>
      </c>
      <c r="C433" t="s">
        <v>3642</v>
      </c>
      <c r="D433" t="str">
        <f t="shared" si="39"/>
        <v>BX-200562</v>
      </c>
      <c r="M433" t="s">
        <v>4333</v>
      </c>
      <c r="N433">
        <f t="shared" si="40"/>
        <v>1</v>
      </c>
      <c r="O433">
        <f t="shared" si="41"/>
        <v>1</v>
      </c>
      <c r="Q433" t="s">
        <v>6200</v>
      </c>
      <c r="R433" t="str">
        <f t="shared" si="42"/>
        <v>DN</v>
      </c>
      <c r="S433" t="str">
        <f t="shared" si="43"/>
        <v>400809</v>
      </c>
      <c r="U433" t="s">
        <v>6201</v>
      </c>
      <c r="V433" t="s">
        <v>564</v>
      </c>
      <c r="W433" t="s">
        <v>5307</v>
      </c>
      <c r="X433" t="s">
        <v>3846</v>
      </c>
      <c r="Y433" t="str">
        <f t="shared" si="44"/>
        <v>TOTL NAIC REPT USD-201702</v>
      </c>
      <c r="Z433">
        <f>COUNTIF('16 reserve bal'!D:D,'16 reserve entries'!Y433)</f>
        <v>0</v>
      </c>
      <c r="AB433" t="s">
        <v>731</v>
      </c>
      <c r="AC433" t="s">
        <v>3642</v>
      </c>
      <c r="AH433" t="s">
        <v>4428</v>
      </c>
    </row>
    <row r="434" spans="1:34" x14ac:dyDescent="0.25">
      <c r="A434" t="s">
        <v>731</v>
      </c>
      <c r="B434" t="s">
        <v>222</v>
      </c>
      <c r="C434" t="s">
        <v>3645</v>
      </c>
      <c r="D434" t="str">
        <f t="shared" si="39"/>
        <v>BX-200563</v>
      </c>
      <c r="M434" t="s">
        <v>4335</v>
      </c>
      <c r="N434">
        <f t="shared" si="40"/>
        <v>1</v>
      </c>
      <c r="O434">
        <f t="shared" si="41"/>
        <v>1</v>
      </c>
      <c r="Q434" t="s">
        <v>6202</v>
      </c>
      <c r="R434" t="str">
        <f t="shared" si="42"/>
        <v>DN</v>
      </c>
      <c r="S434" t="str">
        <f t="shared" si="43"/>
        <v>400810</v>
      </c>
      <c r="U434" t="s">
        <v>6203</v>
      </c>
      <c r="V434" t="s">
        <v>564</v>
      </c>
      <c r="W434" t="s">
        <v>5307</v>
      </c>
      <c r="X434" t="s">
        <v>3849</v>
      </c>
      <c r="Y434" t="str">
        <f t="shared" si="44"/>
        <v>TOTL NAIC REPT USD-201703</v>
      </c>
      <c r="Z434">
        <f>COUNTIF('16 reserve bal'!D:D,'16 reserve entries'!Y434)</f>
        <v>0</v>
      </c>
      <c r="AB434" t="s">
        <v>731</v>
      </c>
      <c r="AC434" t="s">
        <v>3645</v>
      </c>
      <c r="AH434" t="s">
        <v>4431</v>
      </c>
    </row>
    <row r="435" spans="1:34" x14ac:dyDescent="0.25">
      <c r="A435" t="s">
        <v>40</v>
      </c>
      <c r="B435" t="s">
        <v>40</v>
      </c>
      <c r="C435" t="s">
        <v>3341</v>
      </c>
      <c r="D435" t="str">
        <f t="shared" si="39"/>
        <v>DC-100299</v>
      </c>
      <c r="M435" t="s">
        <v>4336</v>
      </c>
      <c r="N435">
        <f t="shared" si="40"/>
        <v>1</v>
      </c>
      <c r="O435">
        <f t="shared" si="41"/>
        <v>1</v>
      </c>
      <c r="Q435" t="s">
        <v>6204</v>
      </c>
      <c r="R435" t="str">
        <f t="shared" si="42"/>
        <v>DN</v>
      </c>
      <c r="S435" t="str">
        <f t="shared" si="43"/>
        <v>400811</v>
      </c>
      <c r="U435" t="s">
        <v>6205</v>
      </c>
      <c r="V435" t="s">
        <v>564</v>
      </c>
      <c r="W435" t="s">
        <v>5307</v>
      </c>
      <c r="X435" t="s">
        <v>3852</v>
      </c>
      <c r="Y435" t="str">
        <f t="shared" si="44"/>
        <v>TOTL NAIC REPT USD-201704</v>
      </c>
      <c r="Z435">
        <f>COUNTIF('16 reserve bal'!D:D,'16 reserve entries'!Y435)</f>
        <v>0</v>
      </c>
      <c r="AB435" t="s">
        <v>40</v>
      </c>
      <c r="AC435" t="s">
        <v>3341</v>
      </c>
      <c r="AH435" t="s">
        <v>4433</v>
      </c>
    </row>
    <row r="436" spans="1:34" x14ac:dyDescent="0.25">
      <c r="A436" t="s">
        <v>40</v>
      </c>
      <c r="B436" t="s">
        <v>40</v>
      </c>
      <c r="C436" t="s">
        <v>3386</v>
      </c>
      <c r="D436" t="str">
        <f t="shared" si="39"/>
        <v>DC-103113</v>
      </c>
      <c r="M436" t="s">
        <v>4338</v>
      </c>
      <c r="N436">
        <f t="shared" si="40"/>
        <v>1</v>
      </c>
      <c r="O436">
        <f t="shared" si="41"/>
        <v>1</v>
      </c>
      <c r="Q436" t="s">
        <v>6206</v>
      </c>
      <c r="R436" t="str">
        <f t="shared" si="42"/>
        <v>DN</v>
      </c>
      <c r="S436" t="str">
        <f t="shared" si="43"/>
        <v>400812</v>
      </c>
      <c r="U436" t="s">
        <v>6207</v>
      </c>
      <c r="V436" t="s">
        <v>564</v>
      </c>
      <c r="W436" t="s">
        <v>5307</v>
      </c>
      <c r="X436" t="s">
        <v>3855</v>
      </c>
      <c r="Y436" t="str">
        <f t="shared" si="44"/>
        <v>TOTL NAIC REPT USD-201705</v>
      </c>
      <c r="Z436">
        <f>COUNTIF('16 reserve bal'!D:D,'16 reserve entries'!Y436)</f>
        <v>0</v>
      </c>
      <c r="AB436" t="s">
        <v>40</v>
      </c>
      <c r="AC436" t="s">
        <v>3386</v>
      </c>
      <c r="AH436" t="s">
        <v>5628</v>
      </c>
    </row>
    <row r="437" spans="1:34" x14ac:dyDescent="0.25">
      <c r="A437" t="s">
        <v>993</v>
      </c>
      <c r="B437" t="s">
        <v>993</v>
      </c>
      <c r="C437" t="s">
        <v>4195</v>
      </c>
      <c r="D437" t="str">
        <f t="shared" si="39"/>
        <v>DN-400801</v>
      </c>
      <c r="M437" t="s">
        <v>4340</v>
      </c>
      <c r="N437">
        <f t="shared" si="40"/>
        <v>1</v>
      </c>
      <c r="O437">
        <f t="shared" si="41"/>
        <v>1</v>
      </c>
      <c r="Q437" t="s">
        <v>6208</v>
      </c>
      <c r="R437" t="str">
        <f t="shared" si="42"/>
        <v>DN</v>
      </c>
      <c r="S437" t="str">
        <f t="shared" si="43"/>
        <v>400840</v>
      </c>
      <c r="U437" t="s">
        <v>6209</v>
      </c>
      <c r="V437" t="s">
        <v>564</v>
      </c>
      <c r="W437" t="s">
        <v>5307</v>
      </c>
      <c r="X437" t="s">
        <v>5723</v>
      </c>
      <c r="Y437" t="str">
        <f t="shared" si="44"/>
        <v>TOTL NAIC REPT USD-201706</v>
      </c>
      <c r="Z437">
        <f>COUNTIF('16 reserve bal'!D:D,'16 reserve entries'!Y437)</f>
        <v>0</v>
      </c>
      <c r="AB437" t="s">
        <v>993</v>
      </c>
      <c r="AC437" t="s">
        <v>4195</v>
      </c>
      <c r="AH437" t="s">
        <v>4435</v>
      </c>
    </row>
    <row r="438" spans="1:34" x14ac:dyDescent="0.25">
      <c r="A438" t="s">
        <v>993</v>
      </c>
      <c r="B438" t="s">
        <v>993</v>
      </c>
      <c r="C438" t="s">
        <v>4197</v>
      </c>
      <c r="D438" t="str">
        <f t="shared" si="39"/>
        <v>DN-400802</v>
      </c>
      <c r="M438" t="s">
        <v>4342</v>
      </c>
      <c r="N438">
        <f t="shared" si="40"/>
        <v>1</v>
      </c>
      <c r="O438">
        <f t="shared" si="41"/>
        <v>1</v>
      </c>
      <c r="Q438" t="s">
        <v>6210</v>
      </c>
      <c r="R438" t="str">
        <f t="shared" si="42"/>
        <v>DN</v>
      </c>
      <c r="S438" t="str">
        <f t="shared" si="43"/>
        <v>400843</v>
      </c>
      <c r="U438" t="s">
        <v>6211</v>
      </c>
      <c r="V438" t="s">
        <v>564</v>
      </c>
      <c r="W438" t="s">
        <v>5307</v>
      </c>
      <c r="X438" t="s">
        <v>3858</v>
      </c>
      <c r="Y438" t="str">
        <f t="shared" si="44"/>
        <v>TOTL NAIC REPT USD-201707</v>
      </c>
      <c r="Z438">
        <f>COUNTIF('16 reserve bal'!D:D,'16 reserve entries'!Y438)</f>
        <v>0</v>
      </c>
      <c r="AB438" t="s">
        <v>993</v>
      </c>
      <c r="AC438" t="s">
        <v>4197</v>
      </c>
      <c r="AH438" t="s">
        <v>4437</v>
      </c>
    </row>
    <row r="439" spans="1:34" x14ac:dyDescent="0.25">
      <c r="A439" t="s">
        <v>993</v>
      </c>
      <c r="B439" t="s">
        <v>993</v>
      </c>
      <c r="C439" t="s">
        <v>4201</v>
      </c>
      <c r="D439" t="str">
        <f t="shared" si="39"/>
        <v>DN-400806</v>
      </c>
      <c r="M439" t="s">
        <v>4345</v>
      </c>
      <c r="N439">
        <f t="shared" si="40"/>
        <v>1</v>
      </c>
      <c r="O439">
        <f t="shared" si="41"/>
        <v>1</v>
      </c>
      <c r="Q439" t="s">
        <v>6212</v>
      </c>
      <c r="R439" t="str">
        <f t="shared" si="42"/>
        <v>DN</v>
      </c>
      <c r="S439" t="str">
        <f t="shared" si="43"/>
        <v>400850</v>
      </c>
      <c r="U439" t="s">
        <v>6213</v>
      </c>
      <c r="V439" t="s">
        <v>564</v>
      </c>
      <c r="W439" t="s">
        <v>5307</v>
      </c>
      <c r="X439" t="s">
        <v>3861</v>
      </c>
      <c r="Y439" t="str">
        <f t="shared" si="44"/>
        <v>TOTL NAIC REPT USD-201708</v>
      </c>
      <c r="Z439">
        <f>COUNTIF('16 reserve bal'!D:D,'16 reserve entries'!Y439)</f>
        <v>0</v>
      </c>
      <c r="AB439" t="s">
        <v>993</v>
      </c>
      <c r="AC439" t="s">
        <v>4201</v>
      </c>
      <c r="AH439" t="s">
        <v>4439</v>
      </c>
    </row>
    <row r="440" spans="1:34" x14ac:dyDescent="0.25">
      <c r="A440" t="s">
        <v>993</v>
      </c>
      <c r="B440" t="s">
        <v>993</v>
      </c>
      <c r="C440" t="s">
        <v>4203</v>
      </c>
      <c r="D440" t="str">
        <f t="shared" si="39"/>
        <v>DN-400807</v>
      </c>
      <c r="M440" t="s">
        <v>4347</v>
      </c>
      <c r="N440">
        <f t="shared" si="40"/>
        <v>1</v>
      </c>
      <c r="O440">
        <f t="shared" si="41"/>
        <v>1</v>
      </c>
      <c r="Q440" t="s">
        <v>6214</v>
      </c>
      <c r="R440" t="str">
        <f t="shared" si="42"/>
        <v>DN</v>
      </c>
      <c r="S440" t="str">
        <f t="shared" si="43"/>
        <v>400851</v>
      </c>
      <c r="U440" t="s">
        <v>6215</v>
      </c>
      <c r="V440" t="s">
        <v>564</v>
      </c>
      <c r="W440" t="s">
        <v>5307</v>
      </c>
      <c r="X440" t="s">
        <v>3864</v>
      </c>
      <c r="Y440" t="str">
        <f t="shared" si="44"/>
        <v>TOTL NAIC REPT USD-201709</v>
      </c>
      <c r="Z440">
        <f>COUNTIF('16 reserve bal'!D:D,'16 reserve entries'!Y440)</f>
        <v>0</v>
      </c>
      <c r="AB440" t="s">
        <v>993</v>
      </c>
      <c r="AC440" t="s">
        <v>4203</v>
      </c>
      <c r="AH440" t="s">
        <v>4441</v>
      </c>
    </row>
    <row r="441" spans="1:34" x14ac:dyDescent="0.25">
      <c r="A441" t="s">
        <v>993</v>
      </c>
      <c r="B441" t="s">
        <v>993</v>
      </c>
      <c r="C441" t="s">
        <v>4205</v>
      </c>
      <c r="D441" t="str">
        <f t="shared" si="39"/>
        <v>DN-400809</v>
      </c>
      <c r="M441" t="s">
        <v>4349</v>
      </c>
      <c r="N441">
        <f t="shared" si="40"/>
        <v>1</v>
      </c>
      <c r="O441">
        <f t="shared" si="41"/>
        <v>1</v>
      </c>
      <c r="Q441" t="s">
        <v>6216</v>
      </c>
      <c r="R441" t="str">
        <f t="shared" si="42"/>
        <v>DN</v>
      </c>
      <c r="S441" t="str">
        <f t="shared" si="43"/>
        <v>400852</v>
      </c>
      <c r="U441" t="s">
        <v>6217</v>
      </c>
      <c r="V441" t="s">
        <v>564</v>
      </c>
      <c r="W441" t="s">
        <v>5307</v>
      </c>
      <c r="X441" t="s">
        <v>3867</v>
      </c>
      <c r="Y441" t="str">
        <f t="shared" si="44"/>
        <v>TOTL NAIC REPT USD-201710</v>
      </c>
      <c r="Z441">
        <f>COUNTIF('16 reserve bal'!D:D,'16 reserve entries'!Y441)</f>
        <v>0</v>
      </c>
      <c r="AB441" t="s">
        <v>993</v>
      </c>
      <c r="AC441" t="s">
        <v>4205</v>
      </c>
      <c r="AH441" t="s">
        <v>4443</v>
      </c>
    </row>
    <row r="442" spans="1:34" x14ac:dyDescent="0.25">
      <c r="A442" t="s">
        <v>993</v>
      </c>
      <c r="B442" t="s">
        <v>993</v>
      </c>
      <c r="C442" t="s">
        <v>4207</v>
      </c>
      <c r="D442" t="str">
        <f t="shared" si="39"/>
        <v>DN-400810</v>
      </c>
      <c r="M442" t="s">
        <v>4351</v>
      </c>
      <c r="N442">
        <f t="shared" si="40"/>
        <v>1</v>
      </c>
      <c r="O442">
        <f t="shared" si="41"/>
        <v>1</v>
      </c>
      <c r="Q442" t="s">
        <v>6218</v>
      </c>
      <c r="R442" t="str">
        <f t="shared" si="42"/>
        <v>DN</v>
      </c>
      <c r="S442" t="str">
        <f t="shared" si="43"/>
        <v>400853</v>
      </c>
      <c r="U442" t="s">
        <v>6219</v>
      </c>
      <c r="V442" t="s">
        <v>564</v>
      </c>
      <c r="W442" t="s">
        <v>5307</v>
      </c>
      <c r="X442" t="s">
        <v>3870</v>
      </c>
      <c r="Y442" t="str">
        <f t="shared" si="44"/>
        <v>TOTL NAIC REPT USD-201711</v>
      </c>
      <c r="Z442">
        <f>COUNTIF('16 reserve bal'!D:D,'16 reserve entries'!Y442)</f>
        <v>0</v>
      </c>
      <c r="AB442" t="s">
        <v>993</v>
      </c>
      <c r="AC442" t="s">
        <v>4207</v>
      </c>
      <c r="AH442" t="s">
        <v>4445</v>
      </c>
    </row>
    <row r="443" spans="1:34" x14ac:dyDescent="0.25">
      <c r="A443" t="s">
        <v>993</v>
      </c>
      <c r="B443" t="s">
        <v>993</v>
      </c>
      <c r="C443" t="s">
        <v>4209</v>
      </c>
      <c r="D443" t="str">
        <f t="shared" si="39"/>
        <v>DN-400811</v>
      </c>
      <c r="M443" t="s">
        <v>4353</v>
      </c>
      <c r="N443">
        <f t="shared" si="40"/>
        <v>1</v>
      </c>
      <c r="O443">
        <f t="shared" si="41"/>
        <v>1</v>
      </c>
      <c r="Q443" t="s">
        <v>6220</v>
      </c>
      <c r="R443" t="str">
        <f t="shared" si="42"/>
        <v>DN</v>
      </c>
      <c r="S443" t="str">
        <f t="shared" si="43"/>
        <v>400854</v>
      </c>
      <c r="U443" t="s">
        <v>6221</v>
      </c>
      <c r="V443" t="s">
        <v>564</v>
      </c>
      <c r="W443" t="s">
        <v>5307</v>
      </c>
      <c r="X443" t="s">
        <v>3873</v>
      </c>
      <c r="Y443" t="str">
        <f t="shared" si="44"/>
        <v>TOTL NAIC REPT USD-201712</v>
      </c>
      <c r="Z443">
        <f>COUNTIF('16 reserve bal'!D:D,'16 reserve entries'!Y443)</f>
        <v>0</v>
      </c>
      <c r="AB443" t="s">
        <v>993</v>
      </c>
      <c r="AC443" t="s">
        <v>4209</v>
      </c>
      <c r="AH443" t="s">
        <v>4446</v>
      </c>
    </row>
    <row r="444" spans="1:34" x14ac:dyDescent="0.25">
      <c r="A444" t="s">
        <v>993</v>
      </c>
      <c r="B444" t="s">
        <v>993</v>
      </c>
      <c r="C444" t="s">
        <v>4211</v>
      </c>
      <c r="D444" t="str">
        <f t="shared" si="39"/>
        <v>DN-400812</v>
      </c>
      <c r="M444" t="s">
        <v>4355</v>
      </c>
      <c r="N444">
        <f t="shared" si="40"/>
        <v>1</v>
      </c>
      <c r="O444">
        <f t="shared" si="41"/>
        <v>1</v>
      </c>
      <c r="Q444" t="s">
        <v>6222</v>
      </c>
      <c r="R444" t="str">
        <f t="shared" si="42"/>
        <v>DN</v>
      </c>
      <c r="S444" t="str">
        <f t="shared" si="43"/>
        <v>400855</v>
      </c>
      <c r="U444" t="s">
        <v>6223</v>
      </c>
      <c r="V444" t="s">
        <v>564</v>
      </c>
      <c r="W444" t="s">
        <v>5307</v>
      </c>
      <c r="X444" t="s">
        <v>3875</v>
      </c>
      <c r="Y444" t="str">
        <f t="shared" si="44"/>
        <v>TOTL NAIC REPT USD-201713</v>
      </c>
      <c r="Z444">
        <f>COUNTIF('16 reserve bal'!D:D,'16 reserve entries'!Y444)</f>
        <v>0</v>
      </c>
      <c r="AB444" t="s">
        <v>993</v>
      </c>
      <c r="AC444" t="s">
        <v>4211</v>
      </c>
      <c r="AH444" t="s">
        <v>4448</v>
      </c>
    </row>
    <row r="445" spans="1:34" x14ac:dyDescent="0.25">
      <c r="A445" t="s">
        <v>993</v>
      </c>
      <c r="B445" t="s">
        <v>993</v>
      </c>
      <c r="C445" t="s">
        <v>4213</v>
      </c>
      <c r="D445" t="str">
        <f t="shared" si="39"/>
        <v>DN-400840</v>
      </c>
      <c r="M445" t="s">
        <v>4357</v>
      </c>
      <c r="N445">
        <f t="shared" si="40"/>
        <v>1</v>
      </c>
      <c r="O445">
        <f t="shared" si="41"/>
        <v>1</v>
      </c>
      <c r="Q445" t="s">
        <v>6224</v>
      </c>
      <c r="R445" t="str">
        <f t="shared" si="42"/>
        <v>DN</v>
      </c>
      <c r="S445" t="str">
        <f t="shared" si="43"/>
        <v>400856</v>
      </c>
      <c r="U445" t="s">
        <v>6225</v>
      </c>
      <c r="V445" t="s">
        <v>564</v>
      </c>
      <c r="W445" t="s">
        <v>5307</v>
      </c>
      <c r="X445" t="s">
        <v>3877</v>
      </c>
      <c r="Y445" t="str">
        <f t="shared" si="44"/>
        <v>TOTL NAIC REPT USD-201714</v>
      </c>
      <c r="Z445">
        <f>COUNTIF('16 reserve bal'!D:D,'16 reserve entries'!Y445)</f>
        <v>0</v>
      </c>
      <c r="AB445" t="s">
        <v>993</v>
      </c>
      <c r="AC445" t="s">
        <v>4213</v>
      </c>
      <c r="AH445" t="s">
        <v>4450</v>
      </c>
    </row>
    <row r="446" spans="1:34" x14ac:dyDescent="0.25">
      <c r="A446" t="s">
        <v>993</v>
      </c>
      <c r="B446" t="s">
        <v>993</v>
      </c>
      <c r="C446" t="s">
        <v>4217</v>
      </c>
      <c r="D446" t="str">
        <f t="shared" si="39"/>
        <v>DN-400843</v>
      </c>
      <c r="M446" t="s">
        <v>4359</v>
      </c>
      <c r="N446">
        <f t="shared" si="40"/>
        <v>1</v>
      </c>
      <c r="O446">
        <f t="shared" si="41"/>
        <v>1</v>
      </c>
      <c r="Q446" t="s">
        <v>6226</v>
      </c>
      <c r="R446" t="str">
        <f t="shared" si="42"/>
        <v>DN</v>
      </c>
      <c r="S446" t="str">
        <f t="shared" si="43"/>
        <v>400857</v>
      </c>
      <c r="U446" t="s">
        <v>6227</v>
      </c>
      <c r="V446" t="s">
        <v>564</v>
      </c>
      <c r="W446" t="s">
        <v>5307</v>
      </c>
      <c r="X446" t="s">
        <v>3880</v>
      </c>
      <c r="Y446" t="str">
        <f t="shared" si="44"/>
        <v>TOTL NAIC REPT USD-201715</v>
      </c>
      <c r="Z446">
        <f>COUNTIF('16 reserve bal'!D:D,'16 reserve entries'!Y446)</f>
        <v>0</v>
      </c>
      <c r="AB446" t="s">
        <v>993</v>
      </c>
      <c r="AC446" t="s">
        <v>4217</v>
      </c>
      <c r="AH446" t="s">
        <v>4452</v>
      </c>
    </row>
    <row r="447" spans="1:34" x14ac:dyDescent="0.25">
      <c r="A447" t="s">
        <v>993</v>
      </c>
      <c r="B447" t="s">
        <v>993</v>
      </c>
      <c r="C447" t="s">
        <v>4223</v>
      </c>
      <c r="D447" t="str">
        <f t="shared" si="39"/>
        <v>DN-400850</v>
      </c>
      <c r="M447" t="s">
        <v>4361</v>
      </c>
      <c r="N447">
        <f t="shared" si="40"/>
        <v>1</v>
      </c>
      <c r="O447">
        <f t="shared" si="41"/>
        <v>1</v>
      </c>
      <c r="Q447" t="s">
        <v>6228</v>
      </c>
      <c r="R447" t="str">
        <f t="shared" si="42"/>
        <v>DN</v>
      </c>
      <c r="S447" t="str">
        <f t="shared" si="43"/>
        <v>400860</v>
      </c>
      <c r="U447" t="s">
        <v>6229</v>
      </c>
      <c r="V447" t="s">
        <v>564</v>
      </c>
      <c r="W447" t="s">
        <v>5307</v>
      </c>
      <c r="X447" t="s">
        <v>3882</v>
      </c>
      <c r="Y447" t="str">
        <f t="shared" si="44"/>
        <v>TOTL NAIC REPT USD-201719</v>
      </c>
      <c r="Z447">
        <f>COUNTIF('16 reserve bal'!D:D,'16 reserve entries'!Y447)</f>
        <v>0</v>
      </c>
      <c r="AB447" t="s">
        <v>993</v>
      </c>
      <c r="AC447" t="s">
        <v>4223</v>
      </c>
      <c r="AH447" t="s">
        <v>4455</v>
      </c>
    </row>
    <row r="448" spans="1:34" x14ac:dyDescent="0.25">
      <c r="A448" t="s">
        <v>993</v>
      </c>
      <c r="B448" t="s">
        <v>993</v>
      </c>
      <c r="C448" t="s">
        <v>4225</v>
      </c>
      <c r="D448" t="str">
        <f t="shared" si="39"/>
        <v>DN-400851</v>
      </c>
      <c r="M448" t="s">
        <v>4362</v>
      </c>
      <c r="N448">
        <f t="shared" si="40"/>
        <v>1</v>
      </c>
      <c r="O448">
        <f t="shared" si="41"/>
        <v>1</v>
      </c>
      <c r="Q448" t="s">
        <v>6230</v>
      </c>
      <c r="R448" t="str">
        <f t="shared" si="42"/>
        <v>DN</v>
      </c>
      <c r="S448" t="str">
        <f t="shared" si="43"/>
        <v>400861</v>
      </c>
      <c r="U448" t="s">
        <v>6231</v>
      </c>
      <c r="V448" t="s">
        <v>564</v>
      </c>
      <c r="W448" t="s">
        <v>5307</v>
      </c>
      <c r="X448" t="s">
        <v>3884</v>
      </c>
      <c r="Y448" t="str">
        <f t="shared" si="44"/>
        <v>TOTL NAIC REPT USD-201720</v>
      </c>
      <c r="Z448">
        <f>COUNTIF('16 reserve bal'!D:D,'16 reserve entries'!Y448)</f>
        <v>0</v>
      </c>
      <c r="AB448" t="s">
        <v>993</v>
      </c>
      <c r="AC448" t="s">
        <v>4225</v>
      </c>
      <c r="AH448" t="s">
        <v>4458</v>
      </c>
    </row>
    <row r="449" spans="1:34" x14ac:dyDescent="0.25">
      <c r="A449" t="s">
        <v>993</v>
      </c>
      <c r="B449" t="s">
        <v>993</v>
      </c>
      <c r="C449" t="s">
        <v>4227</v>
      </c>
      <c r="D449" t="str">
        <f t="shared" si="39"/>
        <v>DN-400852</v>
      </c>
      <c r="M449" t="s">
        <v>4364</v>
      </c>
      <c r="N449">
        <f t="shared" si="40"/>
        <v>1</v>
      </c>
      <c r="O449">
        <f t="shared" si="41"/>
        <v>1</v>
      </c>
      <c r="Q449" t="s">
        <v>6232</v>
      </c>
      <c r="R449" t="str">
        <f t="shared" si="42"/>
        <v>DN</v>
      </c>
      <c r="S449" t="str">
        <f t="shared" si="43"/>
        <v>400866</v>
      </c>
      <c r="U449" t="s">
        <v>6233</v>
      </c>
      <c r="V449" t="s">
        <v>564</v>
      </c>
      <c r="W449" t="s">
        <v>5307</v>
      </c>
      <c r="X449" t="s">
        <v>5629</v>
      </c>
      <c r="Y449" t="str">
        <f t="shared" si="44"/>
        <v>TOTL NAIC REPT USD-201666</v>
      </c>
      <c r="Z449">
        <f>COUNTIF('16 reserve bal'!D:D,'16 reserve entries'!Y449)</f>
        <v>0</v>
      </c>
      <c r="AB449" t="s">
        <v>993</v>
      </c>
      <c r="AC449" t="s">
        <v>4227</v>
      </c>
      <c r="AH449" t="s">
        <v>4461</v>
      </c>
    </row>
    <row r="450" spans="1:34" x14ac:dyDescent="0.25">
      <c r="A450" t="s">
        <v>993</v>
      </c>
      <c r="B450" t="s">
        <v>993</v>
      </c>
      <c r="C450" t="s">
        <v>4229</v>
      </c>
      <c r="D450" t="str">
        <f t="shared" si="39"/>
        <v>DN-400853</v>
      </c>
      <c r="M450" t="s">
        <v>4365</v>
      </c>
      <c r="N450">
        <f t="shared" si="40"/>
        <v>1</v>
      </c>
      <c r="O450">
        <f t="shared" si="41"/>
        <v>1</v>
      </c>
      <c r="Q450" t="s">
        <v>6234</v>
      </c>
      <c r="R450" t="str">
        <f t="shared" si="42"/>
        <v>DN</v>
      </c>
      <c r="S450" t="str">
        <f t="shared" si="43"/>
        <v>400867</v>
      </c>
      <c r="U450" t="s">
        <v>6235</v>
      </c>
      <c r="V450" t="s">
        <v>564</v>
      </c>
      <c r="W450" t="s">
        <v>5307</v>
      </c>
      <c r="X450" t="s">
        <v>5640</v>
      </c>
      <c r="Y450" t="str">
        <f t="shared" si="44"/>
        <v>TOTL NAIC REPT USD-201672</v>
      </c>
      <c r="Z450">
        <f>COUNTIF('16 reserve bal'!D:D,'16 reserve entries'!Y450)</f>
        <v>0</v>
      </c>
      <c r="AB450" t="s">
        <v>993</v>
      </c>
      <c r="AC450" t="s">
        <v>4229</v>
      </c>
      <c r="AH450" t="s">
        <v>4464</v>
      </c>
    </row>
    <row r="451" spans="1:34" x14ac:dyDescent="0.25">
      <c r="A451" t="s">
        <v>993</v>
      </c>
      <c r="B451" t="s">
        <v>993</v>
      </c>
      <c r="C451" t="s">
        <v>4231</v>
      </c>
      <c r="D451" t="str">
        <f t="shared" si="39"/>
        <v>DN-400854</v>
      </c>
      <c r="M451" t="s">
        <v>4367</v>
      </c>
      <c r="N451">
        <f t="shared" si="40"/>
        <v>1</v>
      </c>
      <c r="O451">
        <f t="shared" si="41"/>
        <v>1</v>
      </c>
      <c r="Q451" t="s">
        <v>6236</v>
      </c>
      <c r="R451" t="str">
        <f t="shared" si="42"/>
        <v>DN</v>
      </c>
      <c r="S451" t="str">
        <f t="shared" si="43"/>
        <v>400868</v>
      </c>
      <c r="U451" t="s">
        <v>6237</v>
      </c>
      <c r="V451" t="s">
        <v>564</v>
      </c>
      <c r="W451" t="s">
        <v>5307</v>
      </c>
      <c r="X451" t="s">
        <v>5647</v>
      </c>
      <c r="Y451" t="str">
        <f t="shared" si="44"/>
        <v>TOTL NAIC REPT USD-201675</v>
      </c>
      <c r="Z451">
        <f>COUNTIF('16 reserve bal'!D:D,'16 reserve entries'!Y451)</f>
        <v>0</v>
      </c>
      <c r="AB451" t="s">
        <v>993</v>
      </c>
      <c r="AC451" t="s">
        <v>4231</v>
      </c>
      <c r="AH451" t="s">
        <v>4467</v>
      </c>
    </row>
    <row r="452" spans="1:34" x14ac:dyDescent="0.25">
      <c r="A452" t="s">
        <v>993</v>
      </c>
      <c r="B452" t="s">
        <v>993</v>
      </c>
      <c r="C452" t="s">
        <v>4233</v>
      </c>
      <c r="D452" t="str">
        <f t="shared" si="39"/>
        <v>DN-400855</v>
      </c>
      <c r="M452" t="s">
        <v>4369</v>
      </c>
      <c r="N452">
        <f t="shared" si="40"/>
        <v>1</v>
      </c>
      <c r="O452">
        <f t="shared" si="41"/>
        <v>1</v>
      </c>
      <c r="Q452" t="s">
        <v>6238</v>
      </c>
      <c r="R452" t="str">
        <f t="shared" si="42"/>
        <v>DN</v>
      </c>
      <c r="S452" t="str">
        <f t="shared" si="43"/>
        <v>400869</v>
      </c>
      <c r="U452" t="s">
        <v>6239</v>
      </c>
      <c r="V452" t="s">
        <v>564</v>
      </c>
      <c r="W452" t="s">
        <v>5307</v>
      </c>
      <c r="X452" t="s">
        <v>5654</v>
      </c>
      <c r="Y452" t="str">
        <f t="shared" si="44"/>
        <v>TOTL NAIC REPT USD-201678</v>
      </c>
      <c r="Z452">
        <f>COUNTIF('16 reserve bal'!D:D,'16 reserve entries'!Y452)</f>
        <v>0</v>
      </c>
      <c r="AB452" t="s">
        <v>993</v>
      </c>
      <c r="AC452" t="s">
        <v>4233</v>
      </c>
      <c r="AH452" t="s">
        <v>4470</v>
      </c>
    </row>
    <row r="453" spans="1:34" x14ac:dyDescent="0.25">
      <c r="A453" t="s">
        <v>993</v>
      </c>
      <c r="B453" t="s">
        <v>993</v>
      </c>
      <c r="C453" t="s">
        <v>4235</v>
      </c>
      <c r="D453" t="str">
        <f t="shared" ref="D453:D516" si="45">B453&amp;"-"&amp;C453</f>
        <v>DN-400856</v>
      </c>
      <c r="M453" t="s">
        <v>4371</v>
      </c>
      <c r="N453">
        <f t="shared" ref="N453:N516" si="46">COUNTIF(C:C,M453)</f>
        <v>1</v>
      </c>
      <c r="O453">
        <f t="shared" ref="O453:O516" si="47">COUNTIF(S:S,M453)</f>
        <v>1</v>
      </c>
      <c r="Q453" t="s">
        <v>6240</v>
      </c>
      <c r="R453" t="str">
        <f t="shared" ref="R453:R516" si="48">LEFT(Q453,2)</f>
        <v>DN</v>
      </c>
      <c r="S453" t="str">
        <f t="shared" ref="S453:S516" si="49">RIGHT(Q453,6)</f>
        <v>400870</v>
      </c>
      <c r="U453" t="s">
        <v>6241</v>
      </c>
      <c r="V453" t="s">
        <v>564</v>
      </c>
      <c r="W453" t="s">
        <v>5307</v>
      </c>
      <c r="X453" t="s">
        <v>5661</v>
      </c>
      <c r="Y453" t="str">
        <f t="shared" ref="Y453:Y516" si="50">W453&amp;"-"&amp;X453</f>
        <v>TOTL NAIC REPT USD-201681</v>
      </c>
      <c r="Z453">
        <f>COUNTIF('16 reserve bal'!D:D,'16 reserve entries'!Y453)</f>
        <v>0</v>
      </c>
      <c r="AB453" t="s">
        <v>993</v>
      </c>
      <c r="AC453" t="s">
        <v>4235</v>
      </c>
      <c r="AH453" t="s">
        <v>4473</v>
      </c>
    </row>
    <row r="454" spans="1:34" x14ac:dyDescent="0.25">
      <c r="A454" t="s">
        <v>993</v>
      </c>
      <c r="B454" t="s">
        <v>993</v>
      </c>
      <c r="C454" t="s">
        <v>4237</v>
      </c>
      <c r="D454" t="str">
        <f t="shared" si="45"/>
        <v>DN-400857</v>
      </c>
      <c r="M454" t="s">
        <v>4373</v>
      </c>
      <c r="N454">
        <f t="shared" si="46"/>
        <v>1</v>
      </c>
      <c r="O454">
        <f t="shared" si="47"/>
        <v>1</v>
      </c>
      <c r="Q454" t="s">
        <v>6242</v>
      </c>
      <c r="R454" t="str">
        <f t="shared" si="48"/>
        <v>DN</v>
      </c>
      <c r="S454" t="str">
        <f t="shared" si="49"/>
        <v>400871</v>
      </c>
      <c r="U454" t="s">
        <v>6243</v>
      </c>
      <c r="V454" t="s">
        <v>564</v>
      </c>
      <c r="W454" t="s">
        <v>5307</v>
      </c>
      <c r="X454" t="s">
        <v>5668</v>
      </c>
      <c r="Y454" t="str">
        <f t="shared" si="50"/>
        <v>TOTL NAIC REPT USD-201684</v>
      </c>
      <c r="Z454">
        <f>COUNTIF('16 reserve bal'!D:D,'16 reserve entries'!Y454)</f>
        <v>0</v>
      </c>
      <c r="AB454" t="s">
        <v>993</v>
      </c>
      <c r="AC454" t="s">
        <v>4237</v>
      </c>
      <c r="AH454" t="s">
        <v>4476</v>
      </c>
    </row>
    <row r="455" spans="1:34" x14ac:dyDescent="0.25">
      <c r="A455" t="s">
        <v>993</v>
      </c>
      <c r="B455" t="s">
        <v>993</v>
      </c>
      <c r="C455" t="s">
        <v>4239</v>
      </c>
      <c r="D455" t="str">
        <f t="shared" si="45"/>
        <v>DN-400860</v>
      </c>
      <c r="M455" t="s">
        <v>4375</v>
      </c>
      <c r="N455">
        <f t="shared" si="46"/>
        <v>1</v>
      </c>
      <c r="O455">
        <f t="shared" si="47"/>
        <v>1</v>
      </c>
      <c r="Q455" t="s">
        <v>6244</v>
      </c>
      <c r="R455" t="str">
        <f t="shared" si="48"/>
        <v>DN</v>
      </c>
      <c r="S455" t="str">
        <f t="shared" si="49"/>
        <v>400872</v>
      </c>
      <c r="U455" t="s">
        <v>6245</v>
      </c>
      <c r="V455" t="s">
        <v>564</v>
      </c>
      <c r="W455" t="s">
        <v>5307</v>
      </c>
      <c r="X455" t="s">
        <v>5678</v>
      </c>
      <c r="Y455" t="str">
        <f t="shared" si="50"/>
        <v>TOTL NAIC REPT USD-201687</v>
      </c>
      <c r="Z455">
        <f>COUNTIF('16 reserve bal'!D:D,'16 reserve entries'!Y455)</f>
        <v>0</v>
      </c>
      <c r="AB455" t="s">
        <v>993</v>
      </c>
      <c r="AC455" t="s">
        <v>4239</v>
      </c>
      <c r="AH455" t="s">
        <v>4479</v>
      </c>
    </row>
    <row r="456" spans="1:34" x14ac:dyDescent="0.25">
      <c r="A456" t="s">
        <v>993</v>
      </c>
      <c r="B456" t="s">
        <v>993</v>
      </c>
      <c r="C456" t="s">
        <v>4241</v>
      </c>
      <c r="D456" t="str">
        <f t="shared" si="45"/>
        <v>DN-400861</v>
      </c>
      <c r="M456" t="s">
        <v>4377</v>
      </c>
      <c r="N456">
        <f t="shared" si="46"/>
        <v>1</v>
      </c>
      <c r="O456">
        <f t="shared" si="47"/>
        <v>1</v>
      </c>
      <c r="Q456" t="s">
        <v>6246</v>
      </c>
      <c r="R456" t="str">
        <f t="shared" si="48"/>
        <v>DN</v>
      </c>
      <c r="S456" t="str">
        <f t="shared" si="49"/>
        <v>400874</v>
      </c>
      <c r="U456" t="s">
        <v>6247</v>
      </c>
      <c r="V456" t="s">
        <v>564</v>
      </c>
      <c r="W456" t="s">
        <v>5307</v>
      </c>
      <c r="X456" t="s">
        <v>5688</v>
      </c>
      <c r="Y456" t="str">
        <f t="shared" si="50"/>
        <v>TOTL NAIC REPT USD-201690</v>
      </c>
      <c r="Z456">
        <f>COUNTIF('16 reserve bal'!D:D,'16 reserve entries'!Y456)</f>
        <v>0</v>
      </c>
      <c r="AB456" t="s">
        <v>993</v>
      </c>
      <c r="AC456" t="s">
        <v>4241</v>
      </c>
      <c r="AH456" t="s">
        <v>4481</v>
      </c>
    </row>
    <row r="457" spans="1:34" x14ac:dyDescent="0.25">
      <c r="A457" t="s">
        <v>993</v>
      </c>
      <c r="B457" t="s">
        <v>993</v>
      </c>
      <c r="C457" t="s">
        <v>4243</v>
      </c>
      <c r="D457" t="str">
        <f t="shared" si="45"/>
        <v>DN-400866</v>
      </c>
      <c r="M457" t="s">
        <v>4379</v>
      </c>
      <c r="N457">
        <f t="shared" si="46"/>
        <v>1</v>
      </c>
      <c r="O457">
        <f t="shared" si="47"/>
        <v>1</v>
      </c>
      <c r="Q457" t="s">
        <v>6248</v>
      </c>
      <c r="R457" t="str">
        <f t="shared" si="48"/>
        <v>DN</v>
      </c>
      <c r="S457" t="str">
        <f t="shared" si="49"/>
        <v>400881</v>
      </c>
      <c r="U457" t="s">
        <v>6249</v>
      </c>
      <c r="V457" t="s">
        <v>564</v>
      </c>
      <c r="W457" t="s">
        <v>5307</v>
      </c>
      <c r="X457" t="s">
        <v>5695</v>
      </c>
      <c r="Y457" t="str">
        <f t="shared" si="50"/>
        <v>TOTL NAIC REPT USD-201692</v>
      </c>
      <c r="Z457">
        <f>COUNTIF('16 reserve bal'!D:D,'16 reserve entries'!Y457)</f>
        <v>0</v>
      </c>
      <c r="AB457" t="s">
        <v>993</v>
      </c>
      <c r="AC457" t="s">
        <v>4243</v>
      </c>
      <c r="AH457" t="s">
        <v>4483</v>
      </c>
    </row>
    <row r="458" spans="1:34" x14ac:dyDescent="0.25">
      <c r="A458" t="s">
        <v>993</v>
      </c>
      <c r="B458" t="s">
        <v>993</v>
      </c>
      <c r="C458" t="s">
        <v>4245</v>
      </c>
      <c r="D458" t="str">
        <f t="shared" si="45"/>
        <v>DN-400867</v>
      </c>
      <c r="M458" t="s">
        <v>4381</v>
      </c>
      <c r="N458">
        <f t="shared" si="46"/>
        <v>1</v>
      </c>
      <c r="O458">
        <f t="shared" si="47"/>
        <v>1</v>
      </c>
      <c r="Q458" t="s">
        <v>6250</v>
      </c>
      <c r="R458" t="str">
        <f t="shared" si="48"/>
        <v>DN</v>
      </c>
      <c r="S458" t="str">
        <f t="shared" si="49"/>
        <v>400882</v>
      </c>
      <c r="U458" t="s">
        <v>6251</v>
      </c>
      <c r="V458" t="s">
        <v>564</v>
      </c>
      <c r="W458" t="s">
        <v>5307</v>
      </c>
      <c r="X458" t="s">
        <v>5702</v>
      </c>
      <c r="Y458" t="str">
        <f t="shared" si="50"/>
        <v>TOTL NAIC REPT USD-201694</v>
      </c>
      <c r="Z458">
        <f>COUNTIF('16 reserve bal'!D:D,'16 reserve entries'!Y458)</f>
        <v>0</v>
      </c>
      <c r="AB458" t="s">
        <v>993</v>
      </c>
      <c r="AC458" t="s">
        <v>4245</v>
      </c>
      <c r="AH458" t="s">
        <v>4485</v>
      </c>
    </row>
    <row r="459" spans="1:34" x14ac:dyDescent="0.25">
      <c r="A459" t="s">
        <v>993</v>
      </c>
      <c r="B459" t="s">
        <v>993</v>
      </c>
      <c r="C459" t="s">
        <v>4247</v>
      </c>
      <c r="D459" t="str">
        <f t="shared" si="45"/>
        <v>DN-400868</v>
      </c>
      <c r="M459" t="s">
        <v>4383</v>
      </c>
      <c r="N459">
        <f t="shared" si="46"/>
        <v>1</v>
      </c>
      <c r="O459">
        <f t="shared" si="47"/>
        <v>1</v>
      </c>
      <c r="Q459" t="s">
        <v>6252</v>
      </c>
      <c r="R459" t="str">
        <f t="shared" si="48"/>
        <v>DN</v>
      </c>
      <c r="S459" t="str">
        <f t="shared" si="49"/>
        <v>400883</v>
      </c>
      <c r="U459" t="s">
        <v>6253</v>
      </c>
      <c r="V459" t="s">
        <v>564</v>
      </c>
      <c r="W459" t="s">
        <v>5307</v>
      </c>
      <c r="X459" t="s">
        <v>5708</v>
      </c>
      <c r="Y459" t="str">
        <f t="shared" si="50"/>
        <v>TOTL NAIC REPT USD-201696</v>
      </c>
      <c r="Z459">
        <f>COUNTIF('16 reserve bal'!D:D,'16 reserve entries'!Y459)</f>
        <v>0</v>
      </c>
      <c r="AB459" t="s">
        <v>993</v>
      </c>
      <c r="AC459" t="s">
        <v>4247</v>
      </c>
      <c r="AH459" t="s">
        <v>4487</v>
      </c>
    </row>
    <row r="460" spans="1:34" x14ac:dyDescent="0.25">
      <c r="A460" t="s">
        <v>993</v>
      </c>
      <c r="B460" t="s">
        <v>993</v>
      </c>
      <c r="C460" t="s">
        <v>4249</v>
      </c>
      <c r="D460" t="str">
        <f t="shared" si="45"/>
        <v>DN-400869</v>
      </c>
      <c r="M460" t="s">
        <v>4385</v>
      </c>
      <c r="N460">
        <f t="shared" si="46"/>
        <v>1</v>
      </c>
      <c r="O460">
        <f t="shared" si="47"/>
        <v>1</v>
      </c>
      <c r="Q460" t="s">
        <v>6254</v>
      </c>
      <c r="R460" t="str">
        <f t="shared" si="48"/>
        <v>DN</v>
      </c>
      <c r="S460" t="str">
        <f t="shared" si="49"/>
        <v>400884</v>
      </c>
      <c r="U460" t="s">
        <v>6255</v>
      </c>
      <c r="V460" t="s">
        <v>574</v>
      </c>
      <c r="W460" t="s">
        <v>5310</v>
      </c>
      <c r="X460" t="s">
        <v>5408</v>
      </c>
      <c r="Y460" t="str">
        <f t="shared" si="50"/>
        <v>SLF-CAN TOTL IFRS-169913</v>
      </c>
      <c r="Z460">
        <f>COUNTIF('16 reserve bal'!D:D,'16 reserve entries'!Y460)</f>
        <v>0</v>
      </c>
      <c r="AB460" t="s">
        <v>993</v>
      </c>
      <c r="AC460" t="s">
        <v>4249</v>
      </c>
      <c r="AH460" t="s">
        <v>4489</v>
      </c>
    </row>
    <row r="461" spans="1:34" x14ac:dyDescent="0.25">
      <c r="A461" t="s">
        <v>993</v>
      </c>
      <c r="B461" t="s">
        <v>993</v>
      </c>
      <c r="C461" t="s">
        <v>4251</v>
      </c>
      <c r="D461" t="str">
        <f t="shared" si="45"/>
        <v>DN-400870</v>
      </c>
      <c r="M461" t="s">
        <v>4387</v>
      </c>
      <c r="N461">
        <f t="shared" si="46"/>
        <v>1</v>
      </c>
      <c r="O461">
        <f t="shared" si="47"/>
        <v>1</v>
      </c>
      <c r="Q461" t="s">
        <v>6256</v>
      </c>
      <c r="R461" t="str">
        <f t="shared" si="48"/>
        <v>DN</v>
      </c>
      <c r="S461" t="str">
        <f t="shared" si="49"/>
        <v>400885</v>
      </c>
      <c r="U461" t="s">
        <v>6257</v>
      </c>
      <c r="V461" t="s">
        <v>574</v>
      </c>
      <c r="W461" t="s">
        <v>5310</v>
      </c>
      <c r="X461" t="s">
        <v>5411</v>
      </c>
      <c r="Y461" t="str">
        <f t="shared" si="50"/>
        <v>SLF-CAN TOTL IFRS-169915</v>
      </c>
      <c r="Z461">
        <f>COUNTIF('16 reserve bal'!D:D,'16 reserve entries'!Y461)</f>
        <v>0</v>
      </c>
      <c r="AB461" t="s">
        <v>993</v>
      </c>
      <c r="AC461" t="s">
        <v>4251</v>
      </c>
      <c r="AH461" t="s">
        <v>4491</v>
      </c>
    </row>
    <row r="462" spans="1:34" x14ac:dyDescent="0.25">
      <c r="A462" t="s">
        <v>993</v>
      </c>
      <c r="B462" t="s">
        <v>993</v>
      </c>
      <c r="C462" t="s">
        <v>4253</v>
      </c>
      <c r="D462" t="str">
        <f t="shared" si="45"/>
        <v>DN-400871</v>
      </c>
      <c r="M462" t="s">
        <v>4390</v>
      </c>
      <c r="N462">
        <f t="shared" si="46"/>
        <v>1</v>
      </c>
      <c r="O462">
        <f t="shared" si="47"/>
        <v>1</v>
      </c>
      <c r="Q462" t="s">
        <v>6258</v>
      </c>
      <c r="R462" t="str">
        <f t="shared" si="48"/>
        <v>DN</v>
      </c>
      <c r="S462" t="str">
        <f t="shared" si="49"/>
        <v>400886</v>
      </c>
      <c r="U462" t="s">
        <v>6259</v>
      </c>
      <c r="V462" t="s">
        <v>615</v>
      </c>
      <c r="W462" t="s">
        <v>5284</v>
      </c>
      <c r="X462" t="s">
        <v>3251</v>
      </c>
      <c r="Y462" t="str">
        <f t="shared" si="50"/>
        <v>SLF-CAN CURR CGAAP-100201</v>
      </c>
      <c r="Z462">
        <f>COUNTIF('16 reserve bal'!D:D,'16 reserve entries'!Y462)</f>
        <v>1</v>
      </c>
      <c r="AB462" t="s">
        <v>993</v>
      </c>
      <c r="AC462" t="s">
        <v>4253</v>
      </c>
      <c r="AH462" t="s">
        <v>4493</v>
      </c>
    </row>
    <row r="463" spans="1:34" x14ac:dyDescent="0.25">
      <c r="A463" t="s">
        <v>993</v>
      </c>
      <c r="B463" t="s">
        <v>993</v>
      </c>
      <c r="C463" t="s">
        <v>4255</v>
      </c>
      <c r="D463" t="str">
        <f t="shared" si="45"/>
        <v>DN-400872</v>
      </c>
      <c r="M463" t="s">
        <v>4396</v>
      </c>
      <c r="N463">
        <f t="shared" si="46"/>
        <v>1</v>
      </c>
      <c r="O463">
        <f t="shared" si="47"/>
        <v>1</v>
      </c>
      <c r="Q463" t="s">
        <v>6260</v>
      </c>
      <c r="R463" t="str">
        <f t="shared" si="48"/>
        <v>DN</v>
      </c>
      <c r="S463" t="str">
        <f t="shared" si="49"/>
        <v>400911</v>
      </c>
      <c r="U463" t="s">
        <v>6261</v>
      </c>
      <c r="V463" t="s">
        <v>615</v>
      </c>
      <c r="W463" t="s">
        <v>5284</v>
      </c>
      <c r="X463" t="s">
        <v>3266</v>
      </c>
      <c r="Y463" t="str">
        <f t="shared" si="50"/>
        <v>SLF-CAN CURR CGAAP-100215</v>
      </c>
      <c r="Z463">
        <f>COUNTIF('16 reserve bal'!D:D,'16 reserve entries'!Y463)</f>
        <v>1</v>
      </c>
      <c r="AB463" t="s">
        <v>993</v>
      </c>
      <c r="AC463" t="s">
        <v>4255</v>
      </c>
      <c r="AH463" t="s">
        <v>4495</v>
      </c>
    </row>
    <row r="464" spans="1:34" x14ac:dyDescent="0.25">
      <c r="A464" t="s">
        <v>993</v>
      </c>
      <c r="B464" t="s">
        <v>993</v>
      </c>
      <c r="C464" t="s">
        <v>4257</v>
      </c>
      <c r="D464" t="str">
        <f t="shared" si="45"/>
        <v>DN-400874</v>
      </c>
      <c r="M464" t="s">
        <v>4399</v>
      </c>
      <c r="N464">
        <f t="shared" si="46"/>
        <v>1</v>
      </c>
      <c r="O464">
        <f t="shared" si="47"/>
        <v>1</v>
      </c>
      <c r="Q464" t="s">
        <v>6262</v>
      </c>
      <c r="R464" t="str">
        <f t="shared" si="48"/>
        <v>DN</v>
      </c>
      <c r="S464" t="str">
        <f t="shared" si="49"/>
        <v>400916</v>
      </c>
      <c r="U464" t="s">
        <v>6263</v>
      </c>
      <c r="V464" t="s">
        <v>615</v>
      </c>
      <c r="W464" t="s">
        <v>5284</v>
      </c>
      <c r="X464" t="s">
        <v>3269</v>
      </c>
      <c r="Y464" t="str">
        <f t="shared" si="50"/>
        <v>SLF-CAN CURR CGAAP-100216</v>
      </c>
      <c r="Z464">
        <f>COUNTIF('16 reserve bal'!D:D,'16 reserve entries'!Y464)</f>
        <v>1</v>
      </c>
      <c r="AB464" t="s">
        <v>993</v>
      </c>
      <c r="AC464" t="s">
        <v>4257</v>
      </c>
      <c r="AH464" t="s">
        <v>4496</v>
      </c>
    </row>
    <row r="465" spans="1:34" x14ac:dyDescent="0.25">
      <c r="A465" t="s">
        <v>993</v>
      </c>
      <c r="B465" t="s">
        <v>993</v>
      </c>
      <c r="C465" t="s">
        <v>4259</v>
      </c>
      <c r="D465" t="str">
        <f t="shared" si="45"/>
        <v>DN-400881</v>
      </c>
      <c r="M465" t="s">
        <v>4402</v>
      </c>
      <c r="N465">
        <f t="shared" si="46"/>
        <v>1</v>
      </c>
      <c r="O465">
        <f t="shared" si="47"/>
        <v>1</v>
      </c>
      <c r="Q465" t="s">
        <v>6264</v>
      </c>
      <c r="R465" t="str">
        <f t="shared" si="48"/>
        <v>DN</v>
      </c>
      <c r="S465" t="str">
        <f t="shared" si="49"/>
        <v>400931</v>
      </c>
      <c r="U465" t="s">
        <v>6265</v>
      </c>
      <c r="V465" t="s">
        <v>615</v>
      </c>
      <c r="W465" t="s">
        <v>5284</v>
      </c>
      <c r="X465" t="s">
        <v>3341</v>
      </c>
      <c r="Y465" t="str">
        <f t="shared" si="50"/>
        <v>SLF-CAN CURR CGAAP-100299</v>
      </c>
      <c r="Z465">
        <f>COUNTIF('16 reserve bal'!D:D,'16 reserve entries'!Y465)</f>
        <v>1</v>
      </c>
      <c r="AB465" t="s">
        <v>993</v>
      </c>
      <c r="AC465" t="s">
        <v>4259</v>
      </c>
      <c r="AH465" t="s">
        <v>3308</v>
      </c>
    </row>
    <row r="466" spans="1:34" x14ac:dyDescent="0.25">
      <c r="A466" t="s">
        <v>993</v>
      </c>
      <c r="B466" t="s">
        <v>993</v>
      </c>
      <c r="C466" t="s">
        <v>4261</v>
      </c>
      <c r="D466" t="str">
        <f t="shared" si="45"/>
        <v>DN-400882</v>
      </c>
      <c r="M466" t="s">
        <v>4404</v>
      </c>
      <c r="N466">
        <f t="shared" si="46"/>
        <v>1</v>
      </c>
      <c r="O466">
        <f t="shared" si="47"/>
        <v>1</v>
      </c>
      <c r="Q466" t="s">
        <v>6266</v>
      </c>
      <c r="R466" t="str">
        <f t="shared" si="48"/>
        <v>DN</v>
      </c>
      <c r="S466" t="str">
        <f t="shared" si="49"/>
        <v>400932</v>
      </c>
      <c r="U466" t="s">
        <v>6267</v>
      </c>
      <c r="V466" t="s">
        <v>615</v>
      </c>
      <c r="W466" t="s">
        <v>5284</v>
      </c>
      <c r="X466" t="s">
        <v>3368</v>
      </c>
      <c r="Y466" t="str">
        <f t="shared" si="50"/>
        <v>SLF-CAN CURR CGAAP-103101</v>
      </c>
      <c r="Z466">
        <f>COUNTIF('16 reserve bal'!D:D,'16 reserve entries'!Y466)</f>
        <v>1</v>
      </c>
      <c r="AB466" t="s">
        <v>993</v>
      </c>
      <c r="AC466" t="s">
        <v>4261</v>
      </c>
      <c r="AH466" t="s">
        <v>3314</v>
      </c>
    </row>
    <row r="467" spans="1:34" x14ac:dyDescent="0.25">
      <c r="A467" t="s">
        <v>993</v>
      </c>
      <c r="B467" t="s">
        <v>993</v>
      </c>
      <c r="C467" t="s">
        <v>4263</v>
      </c>
      <c r="D467" t="str">
        <f t="shared" si="45"/>
        <v>DN-400883</v>
      </c>
      <c r="M467" t="s">
        <v>4406</v>
      </c>
      <c r="N467">
        <f t="shared" si="46"/>
        <v>1</v>
      </c>
      <c r="O467">
        <f t="shared" si="47"/>
        <v>1</v>
      </c>
      <c r="Q467" t="s">
        <v>6268</v>
      </c>
      <c r="R467" t="str">
        <f t="shared" si="48"/>
        <v>DN</v>
      </c>
      <c r="S467" t="str">
        <f t="shared" si="49"/>
        <v>400933</v>
      </c>
      <c r="U467" t="s">
        <v>6269</v>
      </c>
      <c r="V467" t="s">
        <v>615</v>
      </c>
      <c r="W467" t="s">
        <v>5284</v>
      </c>
      <c r="X467" t="s">
        <v>3371</v>
      </c>
      <c r="Y467" t="str">
        <f t="shared" si="50"/>
        <v>SLF-CAN CURR CGAAP-103102</v>
      </c>
      <c r="Z467">
        <f>COUNTIF('16 reserve bal'!D:D,'16 reserve entries'!Y467)</f>
        <v>1</v>
      </c>
      <c r="AB467" t="s">
        <v>993</v>
      </c>
      <c r="AC467" t="s">
        <v>4263</v>
      </c>
      <c r="AH467" t="s">
        <v>3320</v>
      </c>
    </row>
    <row r="468" spans="1:34" x14ac:dyDescent="0.25">
      <c r="A468" t="s">
        <v>993</v>
      </c>
      <c r="B468" t="s">
        <v>993</v>
      </c>
      <c r="C468" t="s">
        <v>4265</v>
      </c>
      <c r="D468" t="str">
        <f t="shared" si="45"/>
        <v>DN-400884</v>
      </c>
      <c r="M468" t="s">
        <v>4408</v>
      </c>
      <c r="N468">
        <f t="shared" si="46"/>
        <v>1</v>
      </c>
      <c r="O468">
        <f t="shared" si="47"/>
        <v>1</v>
      </c>
      <c r="Q468" t="s">
        <v>6270</v>
      </c>
      <c r="R468" t="str">
        <f t="shared" si="48"/>
        <v>DN</v>
      </c>
      <c r="S468" t="str">
        <f t="shared" si="49"/>
        <v>400935</v>
      </c>
      <c r="U468" t="s">
        <v>6271</v>
      </c>
      <c r="V468" t="s">
        <v>615</v>
      </c>
      <c r="W468" t="s">
        <v>5284</v>
      </c>
      <c r="X468" t="s">
        <v>3374</v>
      </c>
      <c r="Y468" t="str">
        <f t="shared" si="50"/>
        <v>SLF-CAN CURR CGAAP-103103</v>
      </c>
      <c r="Z468">
        <f>COUNTIF('16 reserve bal'!D:D,'16 reserve entries'!Y468)</f>
        <v>1</v>
      </c>
      <c r="AB468" t="s">
        <v>993</v>
      </c>
      <c r="AC468" t="s">
        <v>4265</v>
      </c>
      <c r="AH468" t="s">
        <v>3305</v>
      </c>
    </row>
    <row r="469" spans="1:34" x14ac:dyDescent="0.25">
      <c r="A469" t="s">
        <v>993</v>
      </c>
      <c r="B469" t="s">
        <v>993</v>
      </c>
      <c r="C469" t="s">
        <v>4267</v>
      </c>
      <c r="D469" t="str">
        <f t="shared" si="45"/>
        <v>DN-400885</v>
      </c>
      <c r="M469" t="s">
        <v>4410</v>
      </c>
      <c r="N469">
        <f t="shared" si="46"/>
        <v>1</v>
      </c>
      <c r="O469">
        <f t="shared" si="47"/>
        <v>1</v>
      </c>
      <c r="Q469" t="s">
        <v>6272</v>
      </c>
      <c r="R469" t="str">
        <f t="shared" si="48"/>
        <v>DN</v>
      </c>
      <c r="S469" t="str">
        <f t="shared" si="49"/>
        <v>400936</v>
      </c>
      <c r="U469" t="s">
        <v>6273</v>
      </c>
      <c r="V469" t="s">
        <v>615</v>
      </c>
      <c r="W469" t="s">
        <v>5284</v>
      </c>
      <c r="X469" t="s">
        <v>3377</v>
      </c>
      <c r="Y469" t="str">
        <f t="shared" si="50"/>
        <v>SLF-CAN CURR CGAAP-103105</v>
      </c>
      <c r="Z469">
        <f>COUNTIF('16 reserve bal'!D:D,'16 reserve entries'!Y469)</f>
        <v>1</v>
      </c>
      <c r="AB469" t="s">
        <v>993</v>
      </c>
      <c r="AC469" t="s">
        <v>4267</v>
      </c>
      <c r="AH469" t="s">
        <v>3317</v>
      </c>
    </row>
    <row r="470" spans="1:34" x14ac:dyDescent="0.25">
      <c r="A470" t="s">
        <v>993</v>
      </c>
      <c r="B470" t="s">
        <v>993</v>
      </c>
      <c r="C470" t="s">
        <v>4269</v>
      </c>
      <c r="D470" t="str">
        <f t="shared" si="45"/>
        <v>DN-400886</v>
      </c>
      <c r="M470" t="s">
        <v>4412</v>
      </c>
      <c r="N470">
        <f t="shared" si="46"/>
        <v>1</v>
      </c>
      <c r="O470">
        <f t="shared" si="47"/>
        <v>1</v>
      </c>
      <c r="Q470" t="s">
        <v>6274</v>
      </c>
      <c r="R470" t="str">
        <f t="shared" si="48"/>
        <v>DN</v>
      </c>
      <c r="S470" t="str">
        <f t="shared" si="49"/>
        <v>400937</v>
      </c>
      <c r="U470" t="s">
        <v>6275</v>
      </c>
      <c r="V470" t="s">
        <v>615</v>
      </c>
      <c r="W470" t="s">
        <v>5284</v>
      </c>
      <c r="X470" t="s">
        <v>3394</v>
      </c>
      <c r="Y470" t="str">
        <f t="shared" si="50"/>
        <v>SLF-CAN CURR CGAAP-103130</v>
      </c>
      <c r="Z470">
        <f>COUNTIF('16 reserve bal'!D:D,'16 reserve entries'!Y470)</f>
        <v>1</v>
      </c>
      <c r="AB470" t="s">
        <v>993</v>
      </c>
      <c r="AC470" t="s">
        <v>4269</v>
      </c>
      <c r="AH470" t="s">
        <v>4070</v>
      </c>
    </row>
    <row r="471" spans="1:34" x14ac:dyDescent="0.25">
      <c r="A471" t="s">
        <v>993</v>
      </c>
      <c r="B471" t="s">
        <v>993</v>
      </c>
      <c r="C471" t="s">
        <v>4271</v>
      </c>
      <c r="D471" t="str">
        <f t="shared" si="45"/>
        <v>DN-400911</v>
      </c>
      <c r="M471" t="s">
        <v>4414</v>
      </c>
      <c r="N471">
        <f t="shared" si="46"/>
        <v>1</v>
      </c>
      <c r="O471">
        <f t="shared" si="47"/>
        <v>1</v>
      </c>
      <c r="Q471" t="s">
        <v>6276</v>
      </c>
      <c r="R471" t="str">
        <f t="shared" si="48"/>
        <v>DN</v>
      </c>
      <c r="S471" t="str">
        <f t="shared" si="49"/>
        <v>400938</v>
      </c>
      <c r="U471" t="s">
        <v>6277</v>
      </c>
      <c r="V471" t="s">
        <v>615</v>
      </c>
      <c r="W471" t="s">
        <v>5284</v>
      </c>
      <c r="X471" t="s">
        <v>3397</v>
      </c>
      <c r="Y471" t="str">
        <f t="shared" si="50"/>
        <v>SLF-CAN CURR CGAAP-103132</v>
      </c>
      <c r="Z471">
        <f>COUNTIF('16 reserve bal'!D:D,'16 reserve entries'!Y471)</f>
        <v>1</v>
      </c>
      <c r="AB471" t="s">
        <v>993</v>
      </c>
      <c r="AC471" t="s">
        <v>4271</v>
      </c>
      <c r="AH471" t="s">
        <v>3557</v>
      </c>
    </row>
    <row r="472" spans="1:34" x14ac:dyDescent="0.25">
      <c r="A472" t="s">
        <v>993</v>
      </c>
      <c r="B472" t="s">
        <v>993</v>
      </c>
      <c r="C472" t="s">
        <v>4273</v>
      </c>
      <c r="D472" t="str">
        <f t="shared" si="45"/>
        <v>DN-400916</v>
      </c>
      <c r="M472" t="s">
        <v>4415</v>
      </c>
      <c r="N472">
        <f t="shared" si="46"/>
        <v>1</v>
      </c>
      <c r="O472">
        <f t="shared" si="47"/>
        <v>1</v>
      </c>
      <c r="Q472" t="s">
        <v>6278</v>
      </c>
      <c r="R472" t="str">
        <f t="shared" si="48"/>
        <v>DN</v>
      </c>
      <c r="S472" t="str">
        <f t="shared" si="49"/>
        <v>400939</v>
      </c>
      <c r="U472" t="s">
        <v>6279</v>
      </c>
      <c r="V472" t="s">
        <v>615</v>
      </c>
      <c r="W472" t="s">
        <v>5284</v>
      </c>
      <c r="X472" t="s">
        <v>3399</v>
      </c>
      <c r="Y472" t="str">
        <f t="shared" si="50"/>
        <v>SLF-CAN CURR CGAAP-103141</v>
      </c>
      <c r="Z472">
        <f>COUNTIF('16 reserve bal'!D:D,'16 reserve entries'!Y472)</f>
        <v>1</v>
      </c>
      <c r="AB472" t="s">
        <v>993</v>
      </c>
      <c r="AC472" t="s">
        <v>4273</v>
      </c>
      <c r="AH472" t="s">
        <v>5470</v>
      </c>
    </row>
    <row r="473" spans="1:34" x14ac:dyDescent="0.25">
      <c r="A473" t="s">
        <v>993</v>
      </c>
      <c r="B473" t="s">
        <v>993</v>
      </c>
      <c r="C473" t="s">
        <v>5466</v>
      </c>
      <c r="D473" t="str">
        <f t="shared" si="45"/>
        <v>DN-400931</v>
      </c>
      <c r="M473" t="s">
        <v>4417</v>
      </c>
      <c r="N473">
        <f t="shared" si="46"/>
        <v>1</v>
      </c>
      <c r="O473">
        <f t="shared" si="47"/>
        <v>1</v>
      </c>
      <c r="Q473" t="s">
        <v>6280</v>
      </c>
      <c r="R473" t="str">
        <f t="shared" si="48"/>
        <v>DN</v>
      </c>
      <c r="S473" t="str">
        <f t="shared" si="49"/>
        <v>400941</v>
      </c>
      <c r="U473" t="s">
        <v>6281</v>
      </c>
      <c r="V473" t="s">
        <v>615</v>
      </c>
      <c r="W473" t="s">
        <v>5284</v>
      </c>
      <c r="X473" t="s">
        <v>3401</v>
      </c>
      <c r="Y473" t="str">
        <f t="shared" si="50"/>
        <v>SLF-CAN CURR CGAAP-103142</v>
      </c>
      <c r="Z473">
        <f>COUNTIF('16 reserve bal'!D:D,'16 reserve entries'!Y473)</f>
        <v>1</v>
      </c>
      <c r="AB473" t="s">
        <v>993</v>
      </c>
      <c r="AC473" t="s">
        <v>5466</v>
      </c>
      <c r="AH473" t="s">
        <v>5520</v>
      </c>
    </row>
    <row r="474" spans="1:34" x14ac:dyDescent="0.25">
      <c r="A474" t="s">
        <v>993</v>
      </c>
      <c r="B474" t="s">
        <v>993</v>
      </c>
      <c r="C474" t="s">
        <v>5469</v>
      </c>
      <c r="D474" t="str">
        <f t="shared" si="45"/>
        <v>DN-400932</v>
      </c>
      <c r="M474" t="s">
        <v>4422</v>
      </c>
      <c r="N474">
        <f t="shared" si="46"/>
        <v>1</v>
      </c>
      <c r="O474">
        <f t="shared" si="47"/>
        <v>1</v>
      </c>
      <c r="Q474" t="s">
        <v>6282</v>
      </c>
      <c r="R474" t="str">
        <f t="shared" si="48"/>
        <v>DN</v>
      </c>
      <c r="S474" t="str">
        <f t="shared" si="49"/>
        <v>400942</v>
      </c>
      <c r="U474" t="s">
        <v>6283</v>
      </c>
      <c r="V474" t="s">
        <v>615</v>
      </c>
      <c r="W474" t="s">
        <v>5284</v>
      </c>
      <c r="X474" t="s">
        <v>3403</v>
      </c>
      <c r="Y474" t="str">
        <f t="shared" si="50"/>
        <v>SLF-CAN CURR CGAAP-103143</v>
      </c>
      <c r="Z474">
        <f>COUNTIF('16 reserve bal'!D:D,'16 reserve entries'!Y474)</f>
        <v>1</v>
      </c>
      <c r="AB474" t="s">
        <v>993</v>
      </c>
      <c r="AC474" t="s">
        <v>5469</v>
      </c>
      <c r="AH474" t="s">
        <v>5523</v>
      </c>
    </row>
    <row r="475" spans="1:34" x14ac:dyDescent="0.25">
      <c r="A475" t="s">
        <v>993</v>
      </c>
      <c r="B475" t="s">
        <v>993</v>
      </c>
      <c r="C475" t="s">
        <v>5473</v>
      </c>
      <c r="D475" t="str">
        <f t="shared" si="45"/>
        <v>DN-400933</v>
      </c>
      <c r="M475" t="s">
        <v>4423</v>
      </c>
      <c r="N475">
        <f t="shared" si="46"/>
        <v>1</v>
      </c>
      <c r="O475">
        <f t="shared" si="47"/>
        <v>1</v>
      </c>
      <c r="Q475" t="s">
        <v>6284</v>
      </c>
      <c r="R475" t="str">
        <f t="shared" si="48"/>
        <v>DN</v>
      </c>
      <c r="S475" t="str">
        <f t="shared" si="49"/>
        <v>400948</v>
      </c>
      <c r="U475" t="s">
        <v>6285</v>
      </c>
      <c r="V475" t="s">
        <v>615</v>
      </c>
      <c r="W475" t="s">
        <v>5284</v>
      </c>
      <c r="X475" t="s">
        <v>3411</v>
      </c>
      <c r="Y475" t="str">
        <f t="shared" si="50"/>
        <v>SLF-CAN CURR CGAAP-103191</v>
      </c>
      <c r="Z475">
        <f>COUNTIF('16 reserve bal'!D:D,'16 reserve entries'!Y475)</f>
        <v>1</v>
      </c>
      <c r="AB475" t="s">
        <v>993</v>
      </c>
      <c r="AC475" t="s">
        <v>5473</v>
      </c>
      <c r="AH475" t="s">
        <v>3637</v>
      </c>
    </row>
    <row r="476" spans="1:34" x14ac:dyDescent="0.25">
      <c r="A476" t="s">
        <v>993</v>
      </c>
      <c r="B476" t="s">
        <v>993</v>
      </c>
      <c r="C476" t="s">
        <v>4275</v>
      </c>
      <c r="D476" t="str">
        <f t="shared" si="45"/>
        <v>DN-400935</v>
      </c>
      <c r="M476" t="s">
        <v>4425</v>
      </c>
      <c r="N476">
        <f t="shared" si="46"/>
        <v>1</v>
      </c>
      <c r="O476">
        <f t="shared" si="47"/>
        <v>1</v>
      </c>
      <c r="Q476" t="s">
        <v>6286</v>
      </c>
      <c r="R476" t="str">
        <f t="shared" si="48"/>
        <v>DN</v>
      </c>
      <c r="S476" t="str">
        <f t="shared" si="49"/>
        <v>400949</v>
      </c>
      <c r="U476" t="s">
        <v>6287</v>
      </c>
      <c r="V476" t="s">
        <v>615</v>
      </c>
      <c r="W476" t="s">
        <v>5284</v>
      </c>
      <c r="X476" t="s">
        <v>3415</v>
      </c>
      <c r="Y476" t="str">
        <f t="shared" si="50"/>
        <v>SLF-CAN CURR CGAAP-103322</v>
      </c>
      <c r="Z476">
        <f>COUNTIF('16 reserve bal'!D:D,'16 reserve entries'!Y476)</f>
        <v>1</v>
      </c>
      <c r="AB476" t="s">
        <v>993</v>
      </c>
      <c r="AC476" t="s">
        <v>4275</v>
      </c>
      <c r="AH476" t="s">
        <v>3648</v>
      </c>
    </row>
    <row r="477" spans="1:34" x14ac:dyDescent="0.25">
      <c r="A477" t="s">
        <v>993</v>
      </c>
      <c r="B477" t="s">
        <v>993</v>
      </c>
      <c r="C477" t="s">
        <v>4277</v>
      </c>
      <c r="D477" t="str">
        <f t="shared" si="45"/>
        <v>DN-400936</v>
      </c>
      <c r="M477" t="s">
        <v>4428</v>
      </c>
      <c r="N477">
        <f t="shared" si="46"/>
        <v>1</v>
      </c>
      <c r="O477">
        <f t="shared" si="47"/>
        <v>1</v>
      </c>
      <c r="Q477" t="s">
        <v>6288</v>
      </c>
      <c r="R477" t="str">
        <f t="shared" si="48"/>
        <v>DN</v>
      </c>
      <c r="S477" t="str">
        <f t="shared" si="49"/>
        <v>400950</v>
      </c>
      <c r="U477" t="s">
        <v>6289</v>
      </c>
      <c r="V477" t="s">
        <v>615</v>
      </c>
      <c r="W477" t="s">
        <v>5284</v>
      </c>
      <c r="X477" t="s">
        <v>3418</v>
      </c>
      <c r="Y477" t="str">
        <f t="shared" si="50"/>
        <v>SLF-CAN CURR CGAAP-103323</v>
      </c>
      <c r="Z477">
        <f>COUNTIF('16 reserve bal'!D:D,'16 reserve entries'!Y477)</f>
        <v>1</v>
      </c>
      <c r="AB477" t="s">
        <v>993</v>
      </c>
      <c r="AC477" t="s">
        <v>4277</v>
      </c>
      <c r="AH477" t="s">
        <v>3651</v>
      </c>
    </row>
    <row r="478" spans="1:34" x14ac:dyDescent="0.25">
      <c r="A478" t="s">
        <v>993</v>
      </c>
      <c r="B478" t="s">
        <v>993</v>
      </c>
      <c r="C478" t="s">
        <v>4279</v>
      </c>
      <c r="D478" t="str">
        <f t="shared" si="45"/>
        <v>DN-400937</v>
      </c>
      <c r="M478" t="s">
        <v>4431</v>
      </c>
      <c r="N478">
        <f t="shared" si="46"/>
        <v>1</v>
      </c>
      <c r="O478">
        <f t="shared" si="47"/>
        <v>1</v>
      </c>
      <c r="Q478" t="s">
        <v>6290</v>
      </c>
      <c r="R478" t="str">
        <f t="shared" si="48"/>
        <v>DN</v>
      </c>
      <c r="S478" t="str">
        <f t="shared" si="49"/>
        <v>400951</v>
      </c>
      <c r="U478" t="s">
        <v>6291</v>
      </c>
      <c r="V478" t="s">
        <v>615</v>
      </c>
      <c r="W478" t="s">
        <v>5284</v>
      </c>
      <c r="X478" t="s">
        <v>3420</v>
      </c>
      <c r="Y478" t="str">
        <f t="shared" si="50"/>
        <v>SLF-CAN CURR CGAAP-103324</v>
      </c>
      <c r="Z478">
        <f>COUNTIF('16 reserve bal'!D:D,'16 reserve entries'!Y478)</f>
        <v>1</v>
      </c>
      <c r="AB478" t="s">
        <v>993</v>
      </c>
      <c r="AC478" t="s">
        <v>4279</v>
      </c>
      <c r="AH478" t="s">
        <v>3928</v>
      </c>
    </row>
    <row r="479" spans="1:34" x14ac:dyDescent="0.25">
      <c r="A479" t="s">
        <v>993</v>
      </c>
      <c r="B479" t="s">
        <v>993</v>
      </c>
      <c r="C479" t="s">
        <v>4281</v>
      </c>
      <c r="D479" t="str">
        <f t="shared" si="45"/>
        <v>DN-400938</v>
      </c>
      <c r="M479" t="s">
        <v>4433</v>
      </c>
      <c r="N479">
        <f t="shared" si="46"/>
        <v>1</v>
      </c>
      <c r="O479">
        <f t="shared" si="47"/>
        <v>1</v>
      </c>
      <c r="Q479" t="s">
        <v>6292</v>
      </c>
      <c r="R479" t="str">
        <f t="shared" si="48"/>
        <v>DN</v>
      </c>
      <c r="S479" t="str">
        <f t="shared" si="49"/>
        <v>400952</v>
      </c>
      <c r="U479" t="s">
        <v>6293</v>
      </c>
      <c r="V479" t="s">
        <v>615</v>
      </c>
      <c r="W479" t="s">
        <v>5284</v>
      </c>
      <c r="X479" t="s">
        <v>3254</v>
      </c>
      <c r="Y479" t="str">
        <f t="shared" si="50"/>
        <v>SLF-CAN CURR CGAAP-100202</v>
      </c>
      <c r="Z479">
        <f>COUNTIF('16 reserve bal'!D:D,'16 reserve entries'!Y479)</f>
        <v>1</v>
      </c>
      <c r="AB479" t="s">
        <v>993</v>
      </c>
      <c r="AC479" t="s">
        <v>4281</v>
      </c>
      <c r="AH479" t="s">
        <v>5802</v>
      </c>
    </row>
    <row r="480" spans="1:34" x14ac:dyDescent="0.25">
      <c r="A480" t="s">
        <v>993</v>
      </c>
      <c r="B480" t="s">
        <v>993</v>
      </c>
      <c r="C480" t="s">
        <v>4283</v>
      </c>
      <c r="D480" t="str">
        <f t="shared" si="45"/>
        <v>DN-400939</v>
      </c>
      <c r="M480" t="s">
        <v>5628</v>
      </c>
      <c r="N480">
        <f t="shared" si="46"/>
        <v>1</v>
      </c>
      <c r="O480">
        <f t="shared" si="47"/>
        <v>1</v>
      </c>
      <c r="Q480" t="s">
        <v>6294</v>
      </c>
      <c r="R480" t="str">
        <f t="shared" si="48"/>
        <v>DN</v>
      </c>
      <c r="S480" t="str">
        <f t="shared" si="49"/>
        <v>400953</v>
      </c>
      <c r="U480" t="s">
        <v>6295</v>
      </c>
      <c r="V480" t="s">
        <v>615</v>
      </c>
      <c r="W480" t="s">
        <v>5284</v>
      </c>
      <c r="X480" t="s">
        <v>3271</v>
      </c>
      <c r="Y480" t="str">
        <f t="shared" si="50"/>
        <v>SLF-CAN CURR CGAAP-100217</v>
      </c>
      <c r="Z480">
        <f>COUNTIF('16 reserve bal'!D:D,'16 reserve entries'!Y480)</f>
        <v>1</v>
      </c>
      <c r="AB480" t="s">
        <v>993</v>
      </c>
      <c r="AC480" t="s">
        <v>4283</v>
      </c>
      <c r="AH480" t="s">
        <v>3954</v>
      </c>
    </row>
    <row r="481" spans="1:34" x14ac:dyDescent="0.25">
      <c r="A481" t="s">
        <v>993</v>
      </c>
      <c r="B481" t="s">
        <v>993</v>
      </c>
      <c r="C481" t="s">
        <v>4285</v>
      </c>
      <c r="D481" t="str">
        <f t="shared" si="45"/>
        <v>DN-400941</v>
      </c>
      <c r="M481" t="s">
        <v>4435</v>
      </c>
      <c r="N481">
        <f t="shared" si="46"/>
        <v>1</v>
      </c>
      <c r="O481">
        <f t="shared" si="47"/>
        <v>1</v>
      </c>
      <c r="Q481" t="s">
        <v>6296</v>
      </c>
      <c r="R481" t="str">
        <f t="shared" si="48"/>
        <v>DN</v>
      </c>
      <c r="S481" t="str">
        <f t="shared" si="49"/>
        <v>400954</v>
      </c>
      <c r="U481" t="s">
        <v>6297</v>
      </c>
      <c r="V481" t="s">
        <v>615</v>
      </c>
      <c r="W481" t="s">
        <v>5284</v>
      </c>
      <c r="X481" t="s">
        <v>3290</v>
      </c>
      <c r="Y481" t="str">
        <f t="shared" si="50"/>
        <v>SLF-CAN CURR CGAAP-100232</v>
      </c>
      <c r="Z481">
        <f>COUNTIF('16 reserve bal'!D:D,'16 reserve entries'!Y481)</f>
        <v>1</v>
      </c>
      <c r="AB481" t="s">
        <v>993</v>
      </c>
      <c r="AC481" t="s">
        <v>4285</v>
      </c>
      <c r="AH481" t="s">
        <v>3970</v>
      </c>
    </row>
    <row r="482" spans="1:34" x14ac:dyDescent="0.25">
      <c r="A482" t="s">
        <v>993</v>
      </c>
      <c r="B482" t="s">
        <v>993</v>
      </c>
      <c r="C482" t="s">
        <v>4287</v>
      </c>
      <c r="D482" t="str">
        <f t="shared" si="45"/>
        <v>DN-400942</v>
      </c>
      <c r="M482" t="s">
        <v>4437</v>
      </c>
      <c r="N482">
        <f t="shared" si="46"/>
        <v>1</v>
      </c>
      <c r="O482">
        <f t="shared" si="47"/>
        <v>1</v>
      </c>
      <c r="Q482" t="s">
        <v>6298</v>
      </c>
      <c r="R482" t="str">
        <f t="shared" si="48"/>
        <v>DN</v>
      </c>
      <c r="S482" t="str">
        <f t="shared" si="49"/>
        <v>400955</v>
      </c>
      <c r="U482" t="s">
        <v>6299</v>
      </c>
      <c r="V482" t="s">
        <v>615</v>
      </c>
      <c r="W482" t="s">
        <v>5284</v>
      </c>
      <c r="X482" t="s">
        <v>3299</v>
      </c>
      <c r="Y482" t="str">
        <f t="shared" si="50"/>
        <v>SLF-CAN CURR CGAAP-100236</v>
      </c>
      <c r="Z482">
        <f>COUNTIF('16 reserve bal'!D:D,'16 reserve entries'!Y482)</f>
        <v>1</v>
      </c>
      <c r="AB482" t="s">
        <v>993</v>
      </c>
      <c r="AC482" t="s">
        <v>4287</v>
      </c>
      <c r="AH482" t="s">
        <v>3972</v>
      </c>
    </row>
    <row r="483" spans="1:34" x14ac:dyDescent="0.25">
      <c r="A483" t="s">
        <v>993</v>
      </c>
      <c r="B483" t="s">
        <v>993</v>
      </c>
      <c r="C483" t="s">
        <v>4289</v>
      </c>
      <c r="D483" t="str">
        <f t="shared" si="45"/>
        <v>DN-400948</v>
      </c>
      <c r="M483" t="s">
        <v>4439</v>
      </c>
      <c r="N483">
        <f t="shared" si="46"/>
        <v>1</v>
      </c>
      <c r="O483">
        <f t="shared" si="47"/>
        <v>1</v>
      </c>
      <c r="Q483" t="s">
        <v>6300</v>
      </c>
      <c r="R483" t="str">
        <f t="shared" si="48"/>
        <v>DN</v>
      </c>
      <c r="S483" t="str">
        <f t="shared" si="49"/>
        <v>400956</v>
      </c>
      <c r="U483" t="s">
        <v>6301</v>
      </c>
      <c r="V483" t="s">
        <v>615</v>
      </c>
      <c r="W483" t="s">
        <v>5284</v>
      </c>
      <c r="X483" t="s">
        <v>3311</v>
      </c>
      <c r="Y483" t="str">
        <f t="shared" si="50"/>
        <v>SLF-CAN CURR CGAAP-100252</v>
      </c>
      <c r="Z483">
        <f>COUNTIF('16 reserve bal'!D:D,'16 reserve entries'!Y483)</f>
        <v>1</v>
      </c>
      <c r="AB483" t="s">
        <v>993</v>
      </c>
      <c r="AC483" t="s">
        <v>4289</v>
      </c>
      <c r="AH483" t="s">
        <v>3988</v>
      </c>
    </row>
    <row r="484" spans="1:34" x14ac:dyDescent="0.25">
      <c r="A484" t="s">
        <v>993</v>
      </c>
      <c r="B484" t="s">
        <v>993</v>
      </c>
      <c r="C484" t="s">
        <v>4291</v>
      </c>
      <c r="D484" t="str">
        <f t="shared" si="45"/>
        <v>DN-400949</v>
      </c>
      <c r="M484" t="s">
        <v>4441</v>
      </c>
      <c r="N484">
        <f t="shared" si="46"/>
        <v>1</v>
      </c>
      <c r="O484">
        <f t="shared" si="47"/>
        <v>1</v>
      </c>
      <c r="Q484" t="s">
        <v>6302</v>
      </c>
      <c r="R484" t="str">
        <f t="shared" si="48"/>
        <v>DN</v>
      </c>
      <c r="S484" t="str">
        <f t="shared" si="49"/>
        <v>400957</v>
      </c>
      <c r="U484" t="s">
        <v>6303</v>
      </c>
      <c r="V484" t="s">
        <v>615</v>
      </c>
      <c r="W484" t="s">
        <v>5284</v>
      </c>
      <c r="X484" t="s">
        <v>3383</v>
      </c>
      <c r="Y484" t="str">
        <f t="shared" si="50"/>
        <v>SLF-CAN CURR CGAAP-103107</v>
      </c>
      <c r="Z484">
        <f>COUNTIF('16 reserve bal'!D:D,'16 reserve entries'!Y484)</f>
        <v>1</v>
      </c>
      <c r="AB484" t="s">
        <v>993</v>
      </c>
      <c r="AC484" t="s">
        <v>4291</v>
      </c>
      <c r="AH484" t="s">
        <v>3995</v>
      </c>
    </row>
    <row r="485" spans="1:34" x14ac:dyDescent="0.25">
      <c r="A485" t="s">
        <v>993</v>
      </c>
      <c r="B485" t="s">
        <v>993</v>
      </c>
      <c r="C485" t="s">
        <v>4293</v>
      </c>
      <c r="D485" t="str">
        <f t="shared" si="45"/>
        <v>DN-400950</v>
      </c>
      <c r="M485" t="s">
        <v>4443</v>
      </c>
      <c r="N485">
        <f t="shared" si="46"/>
        <v>1</v>
      </c>
      <c r="O485">
        <f t="shared" si="47"/>
        <v>1</v>
      </c>
      <c r="Q485" t="s">
        <v>6304</v>
      </c>
      <c r="R485" t="str">
        <f t="shared" si="48"/>
        <v>DN</v>
      </c>
      <c r="S485" t="str">
        <f t="shared" si="49"/>
        <v>400958</v>
      </c>
      <c r="U485" t="s">
        <v>6305</v>
      </c>
      <c r="V485" t="s">
        <v>615</v>
      </c>
      <c r="W485" t="s">
        <v>5284</v>
      </c>
      <c r="X485" t="s">
        <v>3405</v>
      </c>
      <c r="Y485" t="str">
        <f t="shared" si="50"/>
        <v>SLF-CAN CURR CGAAP-103144</v>
      </c>
      <c r="Z485">
        <f>COUNTIF('16 reserve bal'!D:D,'16 reserve entries'!Y485)</f>
        <v>1</v>
      </c>
      <c r="AB485" t="s">
        <v>993</v>
      </c>
      <c r="AC485" t="s">
        <v>4293</v>
      </c>
      <c r="AH485" t="s">
        <v>4020</v>
      </c>
    </row>
    <row r="486" spans="1:34" x14ac:dyDescent="0.25">
      <c r="A486" t="s">
        <v>993</v>
      </c>
      <c r="B486" t="s">
        <v>993</v>
      </c>
      <c r="C486" t="s">
        <v>4295</v>
      </c>
      <c r="D486" t="str">
        <f t="shared" si="45"/>
        <v>DN-400951</v>
      </c>
      <c r="M486" t="s">
        <v>4445</v>
      </c>
      <c r="N486">
        <f t="shared" si="46"/>
        <v>1</v>
      </c>
      <c r="O486">
        <f t="shared" si="47"/>
        <v>1</v>
      </c>
      <c r="Q486" t="s">
        <v>6306</v>
      </c>
      <c r="R486" t="str">
        <f t="shared" si="48"/>
        <v>DN</v>
      </c>
      <c r="S486" t="str">
        <f t="shared" si="49"/>
        <v>400964</v>
      </c>
      <c r="U486" t="s">
        <v>6307</v>
      </c>
      <c r="V486" t="s">
        <v>615</v>
      </c>
      <c r="W486" t="s">
        <v>5284</v>
      </c>
      <c r="X486" t="s">
        <v>3409</v>
      </c>
      <c r="Y486" t="str">
        <f t="shared" si="50"/>
        <v>SLF-CAN CURR CGAAP-103166</v>
      </c>
      <c r="Z486">
        <f>COUNTIF('16 reserve bal'!D:D,'16 reserve entries'!Y486)</f>
        <v>1</v>
      </c>
      <c r="AB486" t="s">
        <v>993</v>
      </c>
      <c r="AC486" t="s">
        <v>4295</v>
      </c>
      <c r="AH486" t="s">
        <v>5877</v>
      </c>
    </row>
    <row r="487" spans="1:34" x14ac:dyDescent="0.25">
      <c r="A487" t="s">
        <v>993</v>
      </c>
      <c r="B487" t="s">
        <v>993</v>
      </c>
      <c r="C487" t="s">
        <v>4297</v>
      </c>
      <c r="D487" t="str">
        <f t="shared" si="45"/>
        <v>DN-400952</v>
      </c>
      <c r="M487" t="s">
        <v>4446</v>
      </c>
      <c r="N487">
        <f t="shared" si="46"/>
        <v>1</v>
      </c>
      <c r="O487">
        <f t="shared" si="47"/>
        <v>1</v>
      </c>
      <c r="Q487" t="s">
        <v>6308</v>
      </c>
      <c r="R487" t="str">
        <f t="shared" si="48"/>
        <v>DN</v>
      </c>
      <c r="S487" t="str">
        <f t="shared" si="49"/>
        <v>400965</v>
      </c>
      <c r="U487" t="s">
        <v>6309</v>
      </c>
      <c r="V487" t="s">
        <v>615</v>
      </c>
      <c r="W487" t="s">
        <v>5284</v>
      </c>
      <c r="X487" t="s">
        <v>3422</v>
      </c>
      <c r="Y487" t="str">
        <f t="shared" si="50"/>
        <v>SLF-CAN CURR CGAAP-103326</v>
      </c>
      <c r="Z487">
        <f>COUNTIF('16 reserve bal'!D:D,'16 reserve entries'!Y487)</f>
        <v>1</v>
      </c>
      <c r="AB487" t="s">
        <v>993</v>
      </c>
      <c r="AC487" t="s">
        <v>4297</v>
      </c>
      <c r="AH487" t="s">
        <v>4044</v>
      </c>
    </row>
    <row r="488" spans="1:34" x14ac:dyDescent="0.25">
      <c r="A488" t="s">
        <v>993</v>
      </c>
      <c r="B488" t="s">
        <v>993</v>
      </c>
      <c r="C488" t="s">
        <v>4299</v>
      </c>
      <c r="D488" t="str">
        <f t="shared" si="45"/>
        <v>DN-400953</v>
      </c>
      <c r="M488" t="s">
        <v>4448</v>
      </c>
      <c r="N488">
        <f t="shared" si="46"/>
        <v>1</v>
      </c>
      <c r="O488">
        <f t="shared" si="47"/>
        <v>1</v>
      </c>
      <c r="Q488" t="s">
        <v>6310</v>
      </c>
      <c r="R488" t="str">
        <f t="shared" si="48"/>
        <v>DN</v>
      </c>
      <c r="S488" t="str">
        <f t="shared" si="49"/>
        <v>400966</v>
      </c>
      <c r="U488" t="s">
        <v>6311</v>
      </c>
      <c r="V488" t="s">
        <v>615</v>
      </c>
      <c r="W488" t="s">
        <v>5284</v>
      </c>
      <c r="X488" t="s">
        <v>3424</v>
      </c>
      <c r="Y488" t="str">
        <f t="shared" si="50"/>
        <v>SLF-CAN CURR CGAAP-103327</v>
      </c>
      <c r="Z488">
        <f>COUNTIF('16 reserve bal'!D:D,'16 reserve entries'!Y488)</f>
        <v>1</v>
      </c>
      <c r="AB488" t="s">
        <v>993</v>
      </c>
      <c r="AC488" t="s">
        <v>4299</v>
      </c>
      <c r="AH488" t="s">
        <v>5896</v>
      </c>
    </row>
    <row r="489" spans="1:34" x14ac:dyDescent="0.25">
      <c r="A489" t="s">
        <v>993</v>
      </c>
      <c r="B489" t="s">
        <v>993</v>
      </c>
      <c r="C489" t="s">
        <v>4301</v>
      </c>
      <c r="D489" t="str">
        <f t="shared" si="45"/>
        <v>DN-400954</v>
      </c>
      <c r="M489" t="s">
        <v>4450</v>
      </c>
      <c r="N489">
        <f t="shared" si="46"/>
        <v>1</v>
      </c>
      <c r="O489">
        <f t="shared" si="47"/>
        <v>1</v>
      </c>
      <c r="Q489" t="s">
        <v>6312</v>
      </c>
      <c r="R489" t="str">
        <f t="shared" si="48"/>
        <v>DN</v>
      </c>
      <c r="S489" t="str">
        <f t="shared" si="49"/>
        <v>400967</v>
      </c>
      <c r="U489" t="s">
        <v>6313</v>
      </c>
      <c r="V489" t="s">
        <v>615</v>
      </c>
      <c r="W489" t="s">
        <v>5284</v>
      </c>
      <c r="X489" t="s">
        <v>4519</v>
      </c>
      <c r="Y489" t="str">
        <f t="shared" si="50"/>
        <v>SLF-CAN CURR CGAAP-503333</v>
      </c>
      <c r="Z489">
        <f>COUNTIF('16 reserve bal'!D:D,'16 reserve entries'!Y489)</f>
        <v>1</v>
      </c>
      <c r="AB489" t="s">
        <v>993</v>
      </c>
      <c r="AC489" t="s">
        <v>4301</v>
      </c>
      <c r="AH489" t="s">
        <v>5905</v>
      </c>
    </row>
    <row r="490" spans="1:34" x14ac:dyDescent="0.25">
      <c r="A490" t="s">
        <v>993</v>
      </c>
      <c r="B490" t="s">
        <v>993</v>
      </c>
      <c r="C490" t="s">
        <v>4303</v>
      </c>
      <c r="D490" t="str">
        <f t="shared" si="45"/>
        <v>DN-400955</v>
      </c>
      <c r="M490" t="s">
        <v>4452</v>
      </c>
      <c r="N490">
        <f t="shared" si="46"/>
        <v>1</v>
      </c>
      <c r="O490">
        <f t="shared" si="47"/>
        <v>1</v>
      </c>
      <c r="Q490" t="s">
        <v>6314</v>
      </c>
      <c r="R490" t="str">
        <f t="shared" si="48"/>
        <v>DN</v>
      </c>
      <c r="S490" t="str">
        <f t="shared" si="49"/>
        <v>400968</v>
      </c>
      <c r="U490" t="s">
        <v>6315</v>
      </c>
      <c r="V490" t="s">
        <v>615</v>
      </c>
      <c r="W490" t="s">
        <v>5284</v>
      </c>
      <c r="X490" t="s">
        <v>4520</v>
      </c>
      <c r="Y490" t="str">
        <f t="shared" si="50"/>
        <v>SLF-CAN CURR CGAAP-503342</v>
      </c>
      <c r="Z490">
        <f>COUNTIF('16 reserve bal'!D:D,'16 reserve entries'!Y490)</f>
        <v>1</v>
      </c>
      <c r="AB490" t="s">
        <v>993</v>
      </c>
      <c r="AC490" t="s">
        <v>4303</v>
      </c>
      <c r="AH490" t="s">
        <v>5908</v>
      </c>
    </row>
    <row r="491" spans="1:34" x14ac:dyDescent="0.25">
      <c r="A491" t="s">
        <v>993</v>
      </c>
      <c r="B491" t="s">
        <v>993</v>
      </c>
      <c r="C491" t="s">
        <v>4305</v>
      </c>
      <c r="D491" t="str">
        <f t="shared" si="45"/>
        <v>DN-400956</v>
      </c>
      <c r="M491" t="s">
        <v>4455</v>
      </c>
      <c r="N491">
        <f t="shared" si="46"/>
        <v>1</v>
      </c>
      <c r="O491">
        <f t="shared" si="47"/>
        <v>1</v>
      </c>
      <c r="Q491" t="s">
        <v>6316</v>
      </c>
      <c r="R491" t="str">
        <f t="shared" si="48"/>
        <v>DN</v>
      </c>
      <c r="S491" t="str">
        <f t="shared" si="49"/>
        <v>400969</v>
      </c>
      <c r="U491" t="s">
        <v>6317</v>
      </c>
      <c r="V491" t="s">
        <v>615</v>
      </c>
      <c r="W491" t="s">
        <v>5284</v>
      </c>
      <c r="X491" t="s">
        <v>4524</v>
      </c>
      <c r="Y491" t="str">
        <f t="shared" si="50"/>
        <v>SLF-CAN CURR CGAAP-503352</v>
      </c>
      <c r="Z491">
        <f>COUNTIF('16 reserve bal'!D:D,'16 reserve entries'!Y491)</f>
        <v>1</v>
      </c>
      <c r="AB491" t="s">
        <v>993</v>
      </c>
      <c r="AC491" t="s">
        <v>4305</v>
      </c>
      <c r="AH491" t="s">
        <v>4072</v>
      </c>
    </row>
    <row r="492" spans="1:34" x14ac:dyDescent="0.25">
      <c r="A492" t="s">
        <v>993</v>
      </c>
      <c r="B492" t="s">
        <v>993</v>
      </c>
      <c r="C492" t="s">
        <v>4307</v>
      </c>
      <c r="D492" t="str">
        <f t="shared" si="45"/>
        <v>DN-400957</v>
      </c>
      <c r="M492" t="s">
        <v>4458</v>
      </c>
      <c r="N492">
        <f t="shared" si="46"/>
        <v>1</v>
      </c>
      <c r="O492">
        <f t="shared" si="47"/>
        <v>1</v>
      </c>
      <c r="Q492" t="s">
        <v>6318</v>
      </c>
      <c r="R492" t="str">
        <f t="shared" si="48"/>
        <v>DN</v>
      </c>
      <c r="S492" t="str">
        <f t="shared" si="49"/>
        <v>400970</v>
      </c>
      <c r="U492" t="s">
        <v>6319</v>
      </c>
      <c r="V492" t="s">
        <v>615</v>
      </c>
      <c r="W492" t="s">
        <v>5284</v>
      </c>
      <c r="X492" t="s">
        <v>4528</v>
      </c>
      <c r="Y492" t="str">
        <f t="shared" si="50"/>
        <v>SLF-CAN CURR CGAAP-503362</v>
      </c>
      <c r="Z492">
        <f>COUNTIF('16 reserve bal'!D:D,'16 reserve entries'!Y492)</f>
        <v>1</v>
      </c>
      <c r="AB492" t="s">
        <v>993</v>
      </c>
      <c r="AC492" t="s">
        <v>4307</v>
      </c>
      <c r="AH492" t="s">
        <v>4074</v>
      </c>
    </row>
    <row r="493" spans="1:34" x14ac:dyDescent="0.25">
      <c r="A493" t="s">
        <v>993</v>
      </c>
      <c r="B493" t="s">
        <v>993</v>
      </c>
      <c r="C493" t="s">
        <v>4309</v>
      </c>
      <c r="D493" t="str">
        <f t="shared" si="45"/>
        <v>DN-400958</v>
      </c>
      <c r="M493" t="s">
        <v>4461</v>
      </c>
      <c r="N493">
        <f t="shared" si="46"/>
        <v>1</v>
      </c>
      <c r="O493">
        <f t="shared" si="47"/>
        <v>1</v>
      </c>
      <c r="Q493" t="s">
        <v>6320</v>
      </c>
      <c r="R493" t="str">
        <f t="shared" si="48"/>
        <v>DN</v>
      </c>
      <c r="S493" t="str">
        <f t="shared" si="49"/>
        <v>400972</v>
      </c>
      <c r="U493" t="s">
        <v>6321</v>
      </c>
      <c r="V493" t="s">
        <v>615</v>
      </c>
      <c r="W493" t="s">
        <v>5284</v>
      </c>
      <c r="X493" t="s">
        <v>4531</v>
      </c>
      <c r="Y493" t="str">
        <f t="shared" si="50"/>
        <v>SLF-CAN CURR CGAAP-503372</v>
      </c>
      <c r="Z493">
        <f>COUNTIF('16 reserve bal'!D:D,'16 reserve entries'!Y493)</f>
        <v>1</v>
      </c>
      <c r="AB493" t="s">
        <v>993</v>
      </c>
      <c r="AC493" t="s">
        <v>4309</v>
      </c>
      <c r="AH493" t="s">
        <v>4076</v>
      </c>
    </row>
    <row r="494" spans="1:34" x14ac:dyDescent="0.25">
      <c r="A494" t="s">
        <v>993</v>
      </c>
      <c r="B494" t="s">
        <v>993</v>
      </c>
      <c r="C494" t="s">
        <v>4312</v>
      </c>
      <c r="D494" t="str">
        <f t="shared" si="45"/>
        <v>DN-400964</v>
      </c>
      <c r="M494" t="s">
        <v>4464</v>
      </c>
      <c r="N494">
        <f t="shared" si="46"/>
        <v>1</v>
      </c>
      <c r="O494">
        <f t="shared" si="47"/>
        <v>1</v>
      </c>
      <c r="Q494" t="s">
        <v>6322</v>
      </c>
      <c r="R494" t="str">
        <f t="shared" si="48"/>
        <v>DN</v>
      </c>
      <c r="S494" t="str">
        <f t="shared" si="49"/>
        <v>400973</v>
      </c>
      <c r="U494" t="s">
        <v>6323</v>
      </c>
      <c r="V494" t="s">
        <v>615</v>
      </c>
      <c r="W494" t="s">
        <v>5315</v>
      </c>
      <c r="X494" t="s">
        <v>3377</v>
      </c>
      <c r="Y494" t="str">
        <f t="shared" si="50"/>
        <v>SLF-CAN UNIQ IFRS-103105</v>
      </c>
      <c r="Z494">
        <f>COUNTIF('16 reserve bal'!D:D,'16 reserve entries'!Y494)</f>
        <v>1</v>
      </c>
      <c r="AB494" t="s">
        <v>993</v>
      </c>
      <c r="AC494" t="s">
        <v>4312</v>
      </c>
      <c r="AH494" t="s">
        <v>4078</v>
      </c>
    </row>
    <row r="495" spans="1:34" x14ac:dyDescent="0.25">
      <c r="A495" t="s">
        <v>993</v>
      </c>
      <c r="B495" t="s">
        <v>993</v>
      </c>
      <c r="C495" t="s">
        <v>4315</v>
      </c>
      <c r="D495" t="str">
        <f t="shared" si="45"/>
        <v>DN-400965</v>
      </c>
      <c r="M495" t="s">
        <v>4467</v>
      </c>
      <c r="N495">
        <f t="shared" si="46"/>
        <v>1</v>
      </c>
      <c r="O495">
        <f t="shared" si="47"/>
        <v>1</v>
      </c>
      <c r="Q495" t="s">
        <v>6324</v>
      </c>
      <c r="R495" t="str">
        <f t="shared" si="48"/>
        <v>DN</v>
      </c>
      <c r="S495" t="str">
        <f t="shared" si="49"/>
        <v>400974</v>
      </c>
      <c r="U495" t="s">
        <v>6325</v>
      </c>
      <c r="V495" t="s">
        <v>615</v>
      </c>
      <c r="W495" t="s">
        <v>5315</v>
      </c>
      <c r="X495" t="s">
        <v>3399</v>
      </c>
      <c r="Y495" t="str">
        <f t="shared" si="50"/>
        <v>SLF-CAN UNIQ IFRS-103141</v>
      </c>
      <c r="Z495">
        <f>COUNTIF('16 reserve bal'!D:D,'16 reserve entries'!Y495)</f>
        <v>1</v>
      </c>
      <c r="AB495" t="s">
        <v>993</v>
      </c>
      <c r="AC495" t="s">
        <v>4315</v>
      </c>
      <c r="AH495" t="s">
        <v>4079</v>
      </c>
    </row>
    <row r="496" spans="1:34" x14ac:dyDescent="0.25">
      <c r="A496" t="s">
        <v>993</v>
      </c>
      <c r="B496" t="s">
        <v>993</v>
      </c>
      <c r="C496" t="s">
        <v>4318</v>
      </c>
      <c r="D496" t="str">
        <f t="shared" si="45"/>
        <v>DN-400966</v>
      </c>
      <c r="M496" t="s">
        <v>4470</v>
      </c>
      <c r="N496">
        <f t="shared" si="46"/>
        <v>1</v>
      </c>
      <c r="O496">
        <f t="shared" si="47"/>
        <v>1</v>
      </c>
      <c r="Q496" t="s">
        <v>6326</v>
      </c>
      <c r="R496" t="str">
        <f t="shared" si="48"/>
        <v>DN</v>
      </c>
      <c r="S496" t="str">
        <f t="shared" si="49"/>
        <v>400975</v>
      </c>
      <c r="U496" t="s">
        <v>6327</v>
      </c>
      <c r="V496" t="s">
        <v>615</v>
      </c>
      <c r="W496" t="s">
        <v>5315</v>
      </c>
      <c r="X496" t="s">
        <v>3403</v>
      </c>
      <c r="Y496" t="str">
        <f t="shared" si="50"/>
        <v>SLF-CAN UNIQ IFRS-103143</v>
      </c>
      <c r="Z496">
        <f>COUNTIF('16 reserve bal'!D:D,'16 reserve entries'!Y496)</f>
        <v>1</v>
      </c>
      <c r="AB496" t="s">
        <v>993</v>
      </c>
      <c r="AC496" t="s">
        <v>4318</v>
      </c>
      <c r="AH496" t="s">
        <v>5937</v>
      </c>
    </row>
    <row r="497" spans="1:34" x14ac:dyDescent="0.25">
      <c r="A497" t="s">
        <v>993</v>
      </c>
      <c r="B497" t="s">
        <v>993</v>
      </c>
      <c r="C497" t="s">
        <v>4321</v>
      </c>
      <c r="D497" t="str">
        <f t="shared" si="45"/>
        <v>DN-400967</v>
      </c>
      <c r="M497" t="s">
        <v>4473</v>
      </c>
      <c r="N497">
        <f t="shared" si="46"/>
        <v>1</v>
      </c>
      <c r="O497">
        <f t="shared" si="47"/>
        <v>1</v>
      </c>
      <c r="Q497" t="s">
        <v>6328</v>
      </c>
      <c r="R497" t="str">
        <f t="shared" si="48"/>
        <v>DN</v>
      </c>
      <c r="S497" t="str">
        <f t="shared" si="49"/>
        <v>400983</v>
      </c>
      <c r="U497" t="s">
        <v>6329</v>
      </c>
      <c r="V497" t="s">
        <v>615</v>
      </c>
      <c r="W497" t="s">
        <v>5315</v>
      </c>
      <c r="X497" t="s">
        <v>3405</v>
      </c>
      <c r="Y497" t="str">
        <f t="shared" si="50"/>
        <v>SLF-CAN UNIQ IFRS-103144</v>
      </c>
      <c r="Z497">
        <f>COUNTIF('16 reserve bal'!D:D,'16 reserve entries'!Y497)</f>
        <v>1</v>
      </c>
      <c r="AB497" t="s">
        <v>993</v>
      </c>
      <c r="AC497" t="s">
        <v>4321</v>
      </c>
      <c r="AH497" t="s">
        <v>5940</v>
      </c>
    </row>
    <row r="498" spans="1:34" x14ac:dyDescent="0.25">
      <c r="A498" t="s">
        <v>993</v>
      </c>
      <c r="B498" t="s">
        <v>993</v>
      </c>
      <c r="C498" t="s">
        <v>4324</v>
      </c>
      <c r="D498" t="str">
        <f t="shared" si="45"/>
        <v>DN-400968</v>
      </c>
      <c r="M498" t="s">
        <v>4476</v>
      </c>
      <c r="N498">
        <f t="shared" si="46"/>
        <v>1</v>
      </c>
      <c r="O498">
        <f t="shared" si="47"/>
        <v>1</v>
      </c>
      <c r="Q498" t="s">
        <v>6330</v>
      </c>
      <c r="R498" t="str">
        <f t="shared" si="48"/>
        <v>DN</v>
      </c>
      <c r="S498" t="str">
        <f t="shared" si="49"/>
        <v>400984</v>
      </c>
      <c r="U498" t="s">
        <v>6331</v>
      </c>
      <c r="V498" t="s">
        <v>618</v>
      </c>
      <c r="W498" t="s">
        <v>5284</v>
      </c>
      <c r="X498" t="s">
        <v>3394</v>
      </c>
      <c r="Y498" t="str">
        <f t="shared" si="50"/>
        <v>SLF-CAN CURR CGAAP-103130</v>
      </c>
      <c r="Z498">
        <f>COUNTIF('16 reserve bal'!D:D,'16 reserve entries'!Y498)</f>
        <v>1</v>
      </c>
      <c r="AB498" t="s">
        <v>993</v>
      </c>
      <c r="AC498" t="s">
        <v>4324</v>
      </c>
      <c r="AH498" t="s">
        <v>5943</v>
      </c>
    </row>
    <row r="499" spans="1:34" x14ac:dyDescent="0.25">
      <c r="A499" t="s">
        <v>993</v>
      </c>
      <c r="B499" t="s">
        <v>993</v>
      </c>
      <c r="C499" t="s">
        <v>4326</v>
      </c>
      <c r="D499" t="str">
        <f t="shared" si="45"/>
        <v>DN-400969</v>
      </c>
      <c r="M499" t="s">
        <v>4479</v>
      </c>
      <c r="N499">
        <f t="shared" si="46"/>
        <v>1</v>
      </c>
      <c r="O499">
        <f t="shared" si="47"/>
        <v>1</v>
      </c>
      <c r="Q499" t="s">
        <v>6332</v>
      </c>
      <c r="R499" t="str">
        <f t="shared" si="48"/>
        <v>DN</v>
      </c>
      <c r="S499" t="str">
        <f t="shared" si="49"/>
        <v>400985</v>
      </c>
      <c r="U499" t="s">
        <v>6333</v>
      </c>
      <c r="V499" t="s">
        <v>618</v>
      </c>
      <c r="W499" t="s">
        <v>5284</v>
      </c>
      <c r="X499" t="s">
        <v>3401</v>
      </c>
      <c r="Y499" t="str">
        <f t="shared" si="50"/>
        <v>SLF-CAN CURR CGAAP-103142</v>
      </c>
      <c r="Z499">
        <f>COUNTIF('16 reserve bal'!D:D,'16 reserve entries'!Y499)</f>
        <v>1</v>
      </c>
      <c r="AB499" t="s">
        <v>993</v>
      </c>
      <c r="AC499" t="s">
        <v>4326</v>
      </c>
      <c r="AH499" t="s">
        <v>4081</v>
      </c>
    </row>
    <row r="500" spans="1:34" x14ac:dyDescent="0.25">
      <c r="A500" t="s">
        <v>993</v>
      </c>
      <c r="B500" t="s">
        <v>993</v>
      </c>
      <c r="C500" t="s">
        <v>4328</v>
      </c>
      <c r="D500" t="str">
        <f t="shared" si="45"/>
        <v>DN-400970</v>
      </c>
      <c r="M500" t="s">
        <v>4481</v>
      </c>
      <c r="N500">
        <f t="shared" si="46"/>
        <v>1</v>
      </c>
      <c r="O500">
        <f t="shared" si="47"/>
        <v>1</v>
      </c>
      <c r="Q500" t="s">
        <v>6334</v>
      </c>
      <c r="R500" t="str">
        <f t="shared" si="48"/>
        <v>DN</v>
      </c>
      <c r="S500" t="str">
        <f t="shared" si="49"/>
        <v>400986</v>
      </c>
      <c r="U500" t="s">
        <v>6335</v>
      </c>
      <c r="V500" t="s">
        <v>618</v>
      </c>
      <c r="W500" t="s">
        <v>5315</v>
      </c>
      <c r="X500" t="s">
        <v>3394</v>
      </c>
      <c r="Y500" t="str">
        <f t="shared" si="50"/>
        <v>SLF-CAN UNIQ IFRS-103130</v>
      </c>
      <c r="Z500">
        <f>COUNTIF('16 reserve bal'!D:D,'16 reserve entries'!Y500)</f>
        <v>1</v>
      </c>
      <c r="AB500" t="s">
        <v>993</v>
      </c>
      <c r="AC500" t="s">
        <v>4328</v>
      </c>
      <c r="AH500" t="s">
        <v>4083</v>
      </c>
    </row>
    <row r="501" spans="1:34" x14ac:dyDescent="0.25">
      <c r="A501" t="s">
        <v>993</v>
      </c>
      <c r="B501" t="s">
        <v>993</v>
      </c>
      <c r="C501" t="s">
        <v>4330</v>
      </c>
      <c r="D501" t="str">
        <f t="shared" si="45"/>
        <v>DN-400972</v>
      </c>
      <c r="M501" t="s">
        <v>4483</v>
      </c>
      <c r="N501">
        <f t="shared" si="46"/>
        <v>1</v>
      </c>
      <c r="O501">
        <f t="shared" si="47"/>
        <v>1</v>
      </c>
      <c r="Q501" t="s">
        <v>6336</v>
      </c>
      <c r="R501" t="str">
        <f t="shared" si="48"/>
        <v>DN</v>
      </c>
      <c r="S501" t="str">
        <f t="shared" si="49"/>
        <v>400987</v>
      </c>
      <c r="U501" t="s">
        <v>6337</v>
      </c>
      <c r="V501" t="s">
        <v>618</v>
      </c>
      <c r="W501" t="s">
        <v>5315</v>
      </c>
      <c r="X501" t="s">
        <v>3401</v>
      </c>
      <c r="Y501" t="str">
        <f t="shared" si="50"/>
        <v>SLF-CAN UNIQ IFRS-103142</v>
      </c>
      <c r="Z501">
        <f>COUNTIF('16 reserve bal'!D:D,'16 reserve entries'!Y501)</f>
        <v>1</v>
      </c>
      <c r="AB501" t="s">
        <v>993</v>
      </c>
      <c r="AC501" t="s">
        <v>4330</v>
      </c>
      <c r="AH501" t="s">
        <v>4085</v>
      </c>
    </row>
    <row r="502" spans="1:34" x14ac:dyDescent="0.25">
      <c r="A502" t="s">
        <v>993</v>
      </c>
      <c r="B502" t="s">
        <v>993</v>
      </c>
      <c r="C502" t="s">
        <v>4332</v>
      </c>
      <c r="D502" t="str">
        <f t="shared" si="45"/>
        <v>DN-400973</v>
      </c>
      <c r="M502" t="s">
        <v>4485</v>
      </c>
      <c r="N502">
        <f t="shared" si="46"/>
        <v>1</v>
      </c>
      <c r="O502">
        <f t="shared" si="47"/>
        <v>1</v>
      </c>
      <c r="Q502" t="s">
        <v>6338</v>
      </c>
      <c r="R502" t="str">
        <f t="shared" si="48"/>
        <v>DN</v>
      </c>
      <c r="S502" t="str">
        <f t="shared" si="49"/>
        <v>400988</v>
      </c>
      <c r="U502" t="s">
        <v>6339</v>
      </c>
      <c r="V502" t="s">
        <v>621</v>
      </c>
      <c r="W502" t="s">
        <v>5284</v>
      </c>
      <c r="X502" t="s">
        <v>3362</v>
      </c>
      <c r="Y502" t="str">
        <f t="shared" si="50"/>
        <v>SLF-CAN CURR CGAAP-102013</v>
      </c>
      <c r="Z502">
        <f>COUNTIF('16 reserve bal'!D:D,'16 reserve entries'!Y502)</f>
        <v>1</v>
      </c>
      <c r="AB502" t="s">
        <v>993</v>
      </c>
      <c r="AC502" t="s">
        <v>4332</v>
      </c>
      <c r="AH502" t="s">
        <v>5952</v>
      </c>
    </row>
    <row r="503" spans="1:34" x14ac:dyDescent="0.25">
      <c r="A503" t="s">
        <v>993</v>
      </c>
      <c r="B503" t="s">
        <v>993</v>
      </c>
      <c r="C503" t="s">
        <v>4333</v>
      </c>
      <c r="D503" t="str">
        <f t="shared" si="45"/>
        <v>DN-400974</v>
      </c>
      <c r="M503" t="s">
        <v>4487</v>
      </c>
      <c r="N503">
        <f t="shared" si="46"/>
        <v>1</v>
      </c>
      <c r="O503">
        <f t="shared" si="47"/>
        <v>1</v>
      </c>
      <c r="Q503" t="s">
        <v>6340</v>
      </c>
      <c r="R503" t="str">
        <f t="shared" si="48"/>
        <v>DN</v>
      </c>
      <c r="S503" t="str">
        <f t="shared" si="49"/>
        <v>400989</v>
      </c>
      <c r="U503" t="s">
        <v>6341</v>
      </c>
      <c r="V503" t="s">
        <v>621</v>
      </c>
      <c r="W503" t="s">
        <v>5284</v>
      </c>
      <c r="X503" t="s">
        <v>3353</v>
      </c>
      <c r="Y503" t="str">
        <f t="shared" si="50"/>
        <v>SLF-CAN CURR CGAAP-102004</v>
      </c>
      <c r="Z503">
        <f>COUNTIF('16 reserve bal'!D:D,'16 reserve entries'!Y503)</f>
        <v>1</v>
      </c>
      <c r="AB503" t="s">
        <v>993</v>
      </c>
      <c r="AC503" t="s">
        <v>4333</v>
      </c>
      <c r="AH503" t="s">
        <v>4087</v>
      </c>
    </row>
    <row r="504" spans="1:34" x14ac:dyDescent="0.25">
      <c r="A504" t="s">
        <v>993</v>
      </c>
      <c r="B504" t="s">
        <v>993</v>
      </c>
      <c r="C504" t="s">
        <v>4335</v>
      </c>
      <c r="D504" t="str">
        <f t="shared" si="45"/>
        <v>DN-400975</v>
      </c>
      <c r="M504" t="s">
        <v>4489</v>
      </c>
      <c r="N504">
        <f t="shared" si="46"/>
        <v>1</v>
      </c>
      <c r="O504">
        <f t="shared" si="47"/>
        <v>1</v>
      </c>
      <c r="Q504" t="s">
        <v>6342</v>
      </c>
      <c r="R504" t="str">
        <f t="shared" si="48"/>
        <v>DN</v>
      </c>
      <c r="S504" t="str">
        <f t="shared" si="49"/>
        <v>400996</v>
      </c>
      <c r="U504" t="s">
        <v>6343</v>
      </c>
      <c r="V504" t="s">
        <v>621</v>
      </c>
      <c r="W504" t="s">
        <v>5284</v>
      </c>
      <c r="X504" t="s">
        <v>3413</v>
      </c>
      <c r="Y504" t="str">
        <f t="shared" si="50"/>
        <v>SLF-CAN CURR CGAAP-103228</v>
      </c>
      <c r="Z504">
        <f>COUNTIF('16 reserve bal'!D:D,'16 reserve entries'!Y504)</f>
        <v>1</v>
      </c>
      <c r="AB504" t="s">
        <v>993</v>
      </c>
      <c r="AC504" t="s">
        <v>4335</v>
      </c>
      <c r="AH504" t="s">
        <v>4089</v>
      </c>
    </row>
    <row r="505" spans="1:34" x14ac:dyDescent="0.25">
      <c r="A505" t="s">
        <v>993</v>
      </c>
      <c r="B505" t="s">
        <v>993</v>
      </c>
      <c r="C505" t="s">
        <v>4336</v>
      </c>
      <c r="D505" t="str">
        <f t="shared" si="45"/>
        <v>DN-400983</v>
      </c>
      <c r="M505" t="s">
        <v>4491</v>
      </c>
      <c r="N505">
        <f t="shared" si="46"/>
        <v>1</v>
      </c>
      <c r="O505">
        <f t="shared" si="47"/>
        <v>1</v>
      </c>
      <c r="Q505" t="s">
        <v>6344</v>
      </c>
      <c r="R505" t="str">
        <f t="shared" si="48"/>
        <v>DN</v>
      </c>
      <c r="S505" t="str">
        <f t="shared" si="49"/>
        <v>400998</v>
      </c>
      <c r="U505" t="s">
        <v>6345</v>
      </c>
      <c r="V505" t="s">
        <v>621</v>
      </c>
      <c r="W505" t="s">
        <v>5315</v>
      </c>
      <c r="X505" t="s">
        <v>3285</v>
      </c>
      <c r="Y505" t="str">
        <f t="shared" si="50"/>
        <v>SLF-CAN UNIQ IFRS-100229</v>
      </c>
      <c r="Z505">
        <f>COUNTIF('16 reserve bal'!D:D,'16 reserve entries'!Y505)</f>
        <v>1</v>
      </c>
      <c r="AB505" t="s">
        <v>993</v>
      </c>
      <c r="AC505" t="s">
        <v>4336</v>
      </c>
      <c r="AH505" t="s">
        <v>4091</v>
      </c>
    </row>
    <row r="506" spans="1:34" x14ac:dyDescent="0.25">
      <c r="A506" t="s">
        <v>993</v>
      </c>
      <c r="B506" t="s">
        <v>993</v>
      </c>
      <c r="C506" t="s">
        <v>4338</v>
      </c>
      <c r="D506" t="str">
        <f t="shared" si="45"/>
        <v>DN-400984</v>
      </c>
      <c r="M506" t="s">
        <v>4493</v>
      </c>
      <c r="N506">
        <f t="shared" si="46"/>
        <v>1</v>
      </c>
      <c r="O506">
        <f t="shared" si="47"/>
        <v>1</v>
      </c>
      <c r="Q506" t="s">
        <v>6346</v>
      </c>
      <c r="R506" t="str">
        <f t="shared" si="48"/>
        <v>DN</v>
      </c>
      <c r="S506" t="str">
        <f t="shared" si="49"/>
        <v>400999</v>
      </c>
      <c r="U506" t="s">
        <v>6347</v>
      </c>
      <c r="V506" t="s">
        <v>621</v>
      </c>
      <c r="W506" t="s">
        <v>5315</v>
      </c>
      <c r="X506" t="s">
        <v>3296</v>
      </c>
      <c r="Y506" t="str">
        <f t="shared" si="50"/>
        <v>SLF-CAN UNIQ IFRS-100234</v>
      </c>
      <c r="Z506">
        <f>COUNTIF('16 reserve bal'!D:D,'16 reserve entries'!Y506)</f>
        <v>1</v>
      </c>
      <c r="AB506" t="s">
        <v>993</v>
      </c>
      <c r="AC506" t="s">
        <v>4338</v>
      </c>
      <c r="AH506" t="s">
        <v>4093</v>
      </c>
    </row>
    <row r="507" spans="1:34" x14ac:dyDescent="0.25">
      <c r="A507" t="s">
        <v>993</v>
      </c>
      <c r="B507" t="s">
        <v>993</v>
      </c>
      <c r="C507" t="s">
        <v>4340</v>
      </c>
      <c r="D507" t="str">
        <f t="shared" si="45"/>
        <v>DN-400985</v>
      </c>
      <c r="M507" t="s">
        <v>4495</v>
      </c>
      <c r="N507">
        <f t="shared" si="46"/>
        <v>1</v>
      </c>
      <c r="O507">
        <f t="shared" si="47"/>
        <v>1</v>
      </c>
      <c r="Q507" t="s">
        <v>6348</v>
      </c>
      <c r="R507" t="str">
        <f t="shared" si="48"/>
        <v>DN</v>
      </c>
      <c r="S507" t="str">
        <f t="shared" si="49"/>
        <v>401807</v>
      </c>
      <c r="U507" t="s">
        <v>6349</v>
      </c>
      <c r="V507" t="s">
        <v>621</v>
      </c>
      <c r="W507" t="s">
        <v>5315</v>
      </c>
      <c r="X507" t="s">
        <v>3302</v>
      </c>
      <c r="Y507" t="str">
        <f t="shared" si="50"/>
        <v>SLF-CAN UNIQ IFRS-100237</v>
      </c>
      <c r="Z507">
        <f>COUNTIF('16 reserve bal'!D:D,'16 reserve entries'!Y507)</f>
        <v>1</v>
      </c>
      <c r="AB507" t="s">
        <v>993</v>
      </c>
      <c r="AC507" t="s">
        <v>4340</v>
      </c>
      <c r="AH507" t="s">
        <v>5963</v>
      </c>
    </row>
    <row r="508" spans="1:34" x14ac:dyDescent="0.25">
      <c r="A508" t="s">
        <v>993</v>
      </c>
      <c r="B508" t="s">
        <v>993</v>
      </c>
      <c r="C508" t="s">
        <v>4342</v>
      </c>
      <c r="D508" t="str">
        <f t="shared" si="45"/>
        <v>DN-400986</v>
      </c>
      <c r="M508" t="s">
        <v>4496</v>
      </c>
      <c r="N508">
        <f t="shared" si="46"/>
        <v>1</v>
      </c>
      <c r="O508">
        <f t="shared" si="47"/>
        <v>1</v>
      </c>
      <c r="Q508" t="s">
        <v>6350</v>
      </c>
      <c r="R508" t="str">
        <f t="shared" si="48"/>
        <v>DN</v>
      </c>
      <c r="S508" t="str">
        <f t="shared" si="49"/>
        <v>401808</v>
      </c>
      <c r="U508" t="s">
        <v>6351</v>
      </c>
      <c r="V508" t="s">
        <v>621</v>
      </c>
      <c r="W508" t="s">
        <v>5315</v>
      </c>
      <c r="X508" t="s">
        <v>3353</v>
      </c>
      <c r="Y508" t="str">
        <f t="shared" si="50"/>
        <v>SLF-CAN UNIQ IFRS-102004</v>
      </c>
      <c r="Z508">
        <f>COUNTIF('16 reserve bal'!D:D,'16 reserve entries'!Y508)</f>
        <v>1</v>
      </c>
      <c r="AB508" t="s">
        <v>993</v>
      </c>
      <c r="AC508" t="s">
        <v>4342</v>
      </c>
      <c r="AH508" t="s">
        <v>4095</v>
      </c>
    </row>
    <row r="509" spans="1:34" x14ac:dyDescent="0.25">
      <c r="A509" t="s">
        <v>993</v>
      </c>
      <c r="B509" t="s">
        <v>993</v>
      </c>
      <c r="C509" t="s">
        <v>4345</v>
      </c>
      <c r="D509" t="str">
        <f t="shared" si="45"/>
        <v>DN-400987</v>
      </c>
      <c r="M509" t="s">
        <v>4499</v>
      </c>
      <c r="N509">
        <f t="shared" si="46"/>
        <v>2</v>
      </c>
      <c r="O509">
        <f t="shared" si="47"/>
        <v>1</v>
      </c>
      <c r="Q509" t="s">
        <v>6352</v>
      </c>
      <c r="R509" t="str">
        <f t="shared" si="48"/>
        <v>DN</v>
      </c>
      <c r="S509" t="str">
        <f t="shared" si="49"/>
        <v>401809</v>
      </c>
      <c r="U509" t="s">
        <v>6353</v>
      </c>
      <c r="V509" t="s">
        <v>621</v>
      </c>
      <c r="W509" t="s">
        <v>5315</v>
      </c>
      <c r="X509" t="s">
        <v>3362</v>
      </c>
      <c r="Y509" t="str">
        <f t="shared" si="50"/>
        <v>SLF-CAN UNIQ IFRS-102013</v>
      </c>
      <c r="Z509">
        <f>COUNTIF('16 reserve bal'!D:D,'16 reserve entries'!Y509)</f>
        <v>1</v>
      </c>
      <c r="AB509" t="s">
        <v>993</v>
      </c>
      <c r="AC509" t="s">
        <v>4345</v>
      </c>
      <c r="AH509" t="s">
        <v>4097</v>
      </c>
    </row>
    <row r="510" spans="1:34" x14ac:dyDescent="0.25">
      <c r="A510" t="s">
        <v>993</v>
      </c>
      <c r="B510" t="s">
        <v>993</v>
      </c>
      <c r="C510" t="s">
        <v>4347</v>
      </c>
      <c r="D510" t="str">
        <f t="shared" si="45"/>
        <v>DN-400988</v>
      </c>
      <c r="M510" t="s">
        <v>4501</v>
      </c>
      <c r="N510">
        <f t="shared" si="46"/>
        <v>2</v>
      </c>
      <c r="O510">
        <f t="shared" si="47"/>
        <v>2</v>
      </c>
      <c r="Q510" t="s">
        <v>6354</v>
      </c>
      <c r="R510" t="str">
        <f t="shared" si="48"/>
        <v>DN</v>
      </c>
      <c r="S510" t="str">
        <f t="shared" si="49"/>
        <v>401810</v>
      </c>
      <c r="U510" t="s">
        <v>6355</v>
      </c>
      <c r="V510" t="s">
        <v>621</v>
      </c>
      <c r="W510" t="s">
        <v>5315</v>
      </c>
      <c r="X510" t="s">
        <v>3365</v>
      </c>
      <c r="Y510" t="str">
        <f t="shared" si="50"/>
        <v>SLF-CAN UNIQ IFRS-103028</v>
      </c>
      <c r="Z510">
        <f>COUNTIF('16 reserve bal'!D:D,'16 reserve entries'!Y510)</f>
        <v>1</v>
      </c>
      <c r="AB510" t="s">
        <v>993</v>
      </c>
      <c r="AC510" t="s">
        <v>4347</v>
      </c>
      <c r="AH510" t="s">
        <v>4106</v>
      </c>
    </row>
    <row r="511" spans="1:34" x14ac:dyDescent="0.25">
      <c r="A511" t="s">
        <v>993</v>
      </c>
      <c r="B511" t="s">
        <v>993</v>
      </c>
      <c r="C511" t="s">
        <v>4349</v>
      </c>
      <c r="D511" t="str">
        <f t="shared" si="45"/>
        <v>DN-400989</v>
      </c>
      <c r="M511" t="s">
        <v>4503</v>
      </c>
      <c r="N511">
        <f t="shared" si="46"/>
        <v>2</v>
      </c>
      <c r="O511">
        <f t="shared" si="47"/>
        <v>1</v>
      </c>
      <c r="Q511" t="s">
        <v>6356</v>
      </c>
      <c r="R511" t="str">
        <f t="shared" si="48"/>
        <v>DN</v>
      </c>
      <c r="S511" t="str">
        <f t="shared" si="49"/>
        <v>401851</v>
      </c>
      <c r="U511" t="s">
        <v>6357</v>
      </c>
      <c r="V511" t="s">
        <v>621</v>
      </c>
      <c r="W511" t="s">
        <v>5315</v>
      </c>
      <c r="X511" t="s">
        <v>3383</v>
      </c>
      <c r="Y511" t="str">
        <f t="shared" si="50"/>
        <v>SLF-CAN UNIQ IFRS-103107</v>
      </c>
      <c r="Z511">
        <f>COUNTIF('16 reserve bal'!D:D,'16 reserve entries'!Y511)</f>
        <v>1</v>
      </c>
      <c r="AB511" t="s">
        <v>993</v>
      </c>
      <c r="AC511" t="s">
        <v>4349</v>
      </c>
      <c r="AH511" t="s">
        <v>3507</v>
      </c>
    </row>
    <row r="512" spans="1:34" x14ac:dyDescent="0.25">
      <c r="A512" t="s">
        <v>993</v>
      </c>
      <c r="B512" t="s">
        <v>993</v>
      </c>
      <c r="C512" t="s">
        <v>4351</v>
      </c>
      <c r="D512" t="str">
        <f t="shared" si="45"/>
        <v>DN-400996</v>
      </c>
      <c r="M512" t="s">
        <v>4505</v>
      </c>
      <c r="N512">
        <f t="shared" si="46"/>
        <v>2</v>
      </c>
      <c r="O512">
        <f t="shared" si="47"/>
        <v>2</v>
      </c>
      <c r="Q512" t="s">
        <v>6358</v>
      </c>
      <c r="R512" t="str">
        <f t="shared" si="48"/>
        <v>DN</v>
      </c>
      <c r="S512" t="str">
        <f t="shared" si="49"/>
        <v>402101</v>
      </c>
      <c r="U512" t="s">
        <v>6359</v>
      </c>
      <c r="V512" t="s">
        <v>621</v>
      </c>
      <c r="W512" t="s">
        <v>5315</v>
      </c>
      <c r="X512" t="s">
        <v>3391</v>
      </c>
      <c r="Y512" t="str">
        <f t="shared" si="50"/>
        <v>SLF-CAN UNIQ IFRS-103128</v>
      </c>
      <c r="Z512">
        <f>COUNTIF('16 reserve bal'!D:D,'16 reserve entries'!Y512)</f>
        <v>1</v>
      </c>
      <c r="AB512" t="s">
        <v>993</v>
      </c>
      <c r="AC512" t="s">
        <v>4351</v>
      </c>
      <c r="AH512" t="s">
        <v>4100</v>
      </c>
    </row>
    <row r="513" spans="1:34" x14ac:dyDescent="0.25">
      <c r="A513" t="s">
        <v>993</v>
      </c>
      <c r="B513" t="s">
        <v>993</v>
      </c>
      <c r="C513" t="s">
        <v>4353</v>
      </c>
      <c r="D513" t="str">
        <f t="shared" si="45"/>
        <v>DN-400998</v>
      </c>
      <c r="M513" t="s">
        <v>4508</v>
      </c>
      <c r="N513">
        <f t="shared" si="46"/>
        <v>2</v>
      </c>
      <c r="O513">
        <f t="shared" si="47"/>
        <v>2</v>
      </c>
      <c r="Q513" t="s">
        <v>6360</v>
      </c>
      <c r="R513" t="str">
        <f t="shared" si="48"/>
        <v>DN</v>
      </c>
      <c r="S513" t="str">
        <f t="shared" si="49"/>
        <v>402102</v>
      </c>
      <c r="U513" t="s">
        <v>6361</v>
      </c>
      <c r="V513" t="s">
        <v>621</v>
      </c>
      <c r="W513" t="s">
        <v>5315</v>
      </c>
      <c r="X513" t="s">
        <v>3413</v>
      </c>
      <c r="Y513" t="str">
        <f t="shared" si="50"/>
        <v>SLF-CAN UNIQ IFRS-103228</v>
      </c>
      <c r="Z513">
        <f>COUNTIF('16 reserve bal'!D:D,'16 reserve entries'!Y513)</f>
        <v>1</v>
      </c>
      <c r="AB513" t="s">
        <v>993</v>
      </c>
      <c r="AC513" t="s">
        <v>4353</v>
      </c>
      <c r="AH513" t="s">
        <v>3634</v>
      </c>
    </row>
    <row r="514" spans="1:34" x14ac:dyDescent="0.25">
      <c r="A514" t="s">
        <v>993</v>
      </c>
      <c r="B514" t="s">
        <v>993</v>
      </c>
      <c r="C514" t="s">
        <v>4355</v>
      </c>
      <c r="D514" t="str">
        <f t="shared" si="45"/>
        <v>DN-400999</v>
      </c>
      <c r="M514" t="s">
        <v>4509</v>
      </c>
      <c r="N514">
        <f t="shared" si="46"/>
        <v>2</v>
      </c>
      <c r="O514">
        <f t="shared" si="47"/>
        <v>1</v>
      </c>
      <c r="Q514" t="s">
        <v>6362</v>
      </c>
      <c r="R514" t="str">
        <f t="shared" si="48"/>
        <v>DN</v>
      </c>
      <c r="S514" t="str">
        <f t="shared" si="49"/>
        <v>402103</v>
      </c>
      <c r="U514" t="s">
        <v>6363</v>
      </c>
      <c r="V514" t="s">
        <v>621</v>
      </c>
      <c r="W514" t="s">
        <v>5315</v>
      </c>
      <c r="X514" t="s">
        <v>3439</v>
      </c>
      <c r="Y514" t="str">
        <f t="shared" si="50"/>
        <v>SLF-CAN UNIQ IFRS-123207</v>
      </c>
      <c r="Z514">
        <f>COUNTIF('16 reserve bal'!D:D,'16 reserve entries'!Y514)</f>
        <v>1</v>
      </c>
      <c r="AB514" t="s">
        <v>993</v>
      </c>
      <c r="AC514" t="s">
        <v>4355</v>
      </c>
      <c r="AH514" t="s">
        <v>4101</v>
      </c>
    </row>
    <row r="515" spans="1:34" x14ac:dyDescent="0.25">
      <c r="A515" t="s">
        <v>993</v>
      </c>
      <c r="B515" t="s">
        <v>993</v>
      </c>
      <c r="C515" t="s">
        <v>4357</v>
      </c>
      <c r="D515" t="str">
        <f t="shared" si="45"/>
        <v>DN-401807</v>
      </c>
      <c r="M515" t="s">
        <v>4511</v>
      </c>
      <c r="N515">
        <f t="shared" si="46"/>
        <v>1</v>
      </c>
      <c r="O515">
        <f t="shared" si="47"/>
        <v>1</v>
      </c>
      <c r="Q515" t="s">
        <v>6364</v>
      </c>
      <c r="R515" t="str">
        <f t="shared" si="48"/>
        <v>DN</v>
      </c>
      <c r="S515" t="str">
        <f t="shared" si="49"/>
        <v>402108</v>
      </c>
      <c r="U515" t="s">
        <v>6365</v>
      </c>
      <c r="V515" t="s">
        <v>621</v>
      </c>
      <c r="W515" t="s">
        <v>5315</v>
      </c>
      <c r="X515" t="s">
        <v>3469</v>
      </c>
      <c r="Y515" t="str">
        <f t="shared" si="50"/>
        <v>SLF-CAN UNIQ IFRS-123240</v>
      </c>
      <c r="Z515">
        <f>COUNTIF('16 reserve bal'!D:D,'16 reserve entries'!Y515)</f>
        <v>0</v>
      </c>
      <c r="AB515" t="s">
        <v>993</v>
      </c>
      <c r="AC515" t="s">
        <v>4357</v>
      </c>
      <c r="AH515" t="s">
        <v>4526</v>
      </c>
    </row>
    <row r="516" spans="1:34" x14ac:dyDescent="0.25">
      <c r="A516" t="s">
        <v>993</v>
      </c>
      <c r="B516" t="s">
        <v>993</v>
      </c>
      <c r="C516" t="s">
        <v>4359</v>
      </c>
      <c r="D516" t="str">
        <f t="shared" si="45"/>
        <v>DN-401808</v>
      </c>
      <c r="M516" t="s">
        <v>4513</v>
      </c>
      <c r="N516">
        <f t="shared" si="46"/>
        <v>1</v>
      </c>
      <c r="O516">
        <f t="shared" si="47"/>
        <v>1</v>
      </c>
      <c r="Q516" t="s">
        <v>6366</v>
      </c>
      <c r="R516" t="str">
        <f t="shared" si="48"/>
        <v>DN</v>
      </c>
      <c r="S516" t="str">
        <f t="shared" si="49"/>
        <v>402118</v>
      </c>
      <c r="U516" t="s">
        <v>6367</v>
      </c>
      <c r="V516" t="s">
        <v>27</v>
      </c>
      <c r="W516" t="s">
        <v>5288</v>
      </c>
      <c r="X516" t="s">
        <v>4499</v>
      </c>
      <c r="Y516" t="str">
        <f t="shared" si="50"/>
        <v>SLF-US CURR CGAAP-500106</v>
      </c>
      <c r="Z516">
        <f>COUNTIF('16 reserve bal'!D:D,'16 reserve entries'!Y516)</f>
        <v>1</v>
      </c>
      <c r="AB516" t="s">
        <v>993</v>
      </c>
      <c r="AC516" t="s">
        <v>4359</v>
      </c>
      <c r="AH516" t="s">
        <v>4530</v>
      </c>
    </row>
    <row r="517" spans="1:34" x14ac:dyDescent="0.25">
      <c r="A517" t="s">
        <v>993</v>
      </c>
      <c r="B517" t="s">
        <v>993</v>
      </c>
      <c r="C517" t="s">
        <v>4361</v>
      </c>
      <c r="D517" t="str">
        <f t="shared" ref="D517:D580" si="51">B517&amp;"-"&amp;C517</f>
        <v>DN-401809</v>
      </c>
      <c r="M517" t="s">
        <v>4519</v>
      </c>
      <c r="N517">
        <f t="shared" ref="N517:N525" si="52">COUNTIF(C:C,M517)</f>
        <v>2</v>
      </c>
      <c r="O517">
        <f t="shared" ref="O517:O525" si="53">COUNTIF(S:S,M517)</f>
        <v>2</v>
      </c>
      <c r="Q517" t="s">
        <v>6368</v>
      </c>
      <c r="R517" t="str">
        <f t="shared" ref="R517:R580" si="54">LEFT(Q517,2)</f>
        <v>DN</v>
      </c>
      <c r="S517" t="str">
        <f t="shared" ref="S517:S580" si="55">RIGHT(Q517,6)</f>
        <v>402119</v>
      </c>
      <c r="U517" t="s">
        <v>6369</v>
      </c>
      <c r="V517" t="s">
        <v>27</v>
      </c>
      <c r="W517" t="s">
        <v>5288</v>
      </c>
      <c r="X517" t="s">
        <v>4503</v>
      </c>
      <c r="Y517" t="str">
        <f t="shared" ref="Y517:Y580" si="56">W517&amp;"-"&amp;X517</f>
        <v>SLF-US CURR CGAAP-500116</v>
      </c>
      <c r="Z517">
        <f>COUNTIF('16 reserve bal'!D:D,'16 reserve entries'!Y517)</f>
        <v>1</v>
      </c>
      <c r="AB517" t="s">
        <v>993</v>
      </c>
      <c r="AC517" t="s">
        <v>4361</v>
      </c>
      <c r="AH517" t="s">
        <v>4533</v>
      </c>
    </row>
    <row r="518" spans="1:34" x14ac:dyDescent="0.25">
      <c r="A518" t="s">
        <v>993</v>
      </c>
      <c r="B518" t="s">
        <v>993</v>
      </c>
      <c r="C518" t="s">
        <v>4362</v>
      </c>
      <c r="D518" t="str">
        <f t="shared" si="51"/>
        <v>DN-401810</v>
      </c>
      <c r="M518" t="s">
        <v>4520</v>
      </c>
      <c r="N518">
        <f t="shared" si="52"/>
        <v>1</v>
      </c>
      <c r="O518">
        <f t="shared" si="53"/>
        <v>1</v>
      </c>
      <c r="Q518" t="s">
        <v>6370</v>
      </c>
      <c r="R518" t="str">
        <f t="shared" si="54"/>
        <v>DN</v>
      </c>
      <c r="S518" t="str">
        <f t="shared" si="55"/>
        <v>402124</v>
      </c>
      <c r="U518" t="s">
        <v>6371</v>
      </c>
      <c r="V518" t="s">
        <v>682</v>
      </c>
      <c r="W518" t="s">
        <v>5288</v>
      </c>
      <c r="X518" t="s">
        <v>3245</v>
      </c>
      <c r="Y518" t="str">
        <f t="shared" si="56"/>
        <v>SLF-US CURR CGAAP-002188</v>
      </c>
      <c r="Z518">
        <f>COUNTIF('16 reserve bal'!D:D,'16 reserve entries'!Y518)</f>
        <v>1</v>
      </c>
      <c r="AB518" t="s">
        <v>993</v>
      </c>
      <c r="AC518" t="s">
        <v>4362</v>
      </c>
      <c r="AH518" t="s">
        <v>4110</v>
      </c>
    </row>
    <row r="519" spans="1:34" x14ac:dyDescent="0.25">
      <c r="A519" t="s">
        <v>993</v>
      </c>
      <c r="B519" t="s">
        <v>993</v>
      </c>
      <c r="C519" t="s">
        <v>4364</v>
      </c>
      <c r="D519" t="str">
        <f t="shared" si="51"/>
        <v>DN-401851</v>
      </c>
      <c r="M519" t="s">
        <v>4524</v>
      </c>
      <c r="N519">
        <f t="shared" si="52"/>
        <v>2</v>
      </c>
      <c r="O519">
        <f t="shared" si="53"/>
        <v>2</v>
      </c>
      <c r="Q519" t="s">
        <v>6372</v>
      </c>
      <c r="R519" t="str">
        <f t="shared" si="54"/>
        <v>DN</v>
      </c>
      <c r="S519" t="str">
        <f t="shared" si="55"/>
        <v>402125</v>
      </c>
      <c r="U519" t="s">
        <v>6373</v>
      </c>
      <c r="V519" t="s">
        <v>682</v>
      </c>
      <c r="W519" t="s">
        <v>5288</v>
      </c>
      <c r="X519" t="s">
        <v>3248</v>
      </c>
      <c r="Y519" t="str">
        <f t="shared" si="56"/>
        <v>SLF-US CURR CGAAP-002189</v>
      </c>
      <c r="Z519">
        <f>COUNTIF('16 reserve bal'!D:D,'16 reserve entries'!Y519)</f>
        <v>1</v>
      </c>
      <c r="AB519" t="s">
        <v>993</v>
      </c>
      <c r="AC519" t="s">
        <v>4364</v>
      </c>
      <c r="AH519" t="s">
        <v>3338</v>
      </c>
    </row>
    <row r="520" spans="1:34" x14ac:dyDescent="0.25">
      <c r="A520" t="s">
        <v>993</v>
      </c>
      <c r="B520" t="s">
        <v>993</v>
      </c>
      <c r="C520" t="s">
        <v>4365</v>
      </c>
      <c r="D520" t="str">
        <f t="shared" si="51"/>
        <v>DN-402101</v>
      </c>
      <c r="M520" t="s">
        <v>4526</v>
      </c>
      <c r="N520">
        <f t="shared" si="52"/>
        <v>1</v>
      </c>
      <c r="O520">
        <f t="shared" si="53"/>
        <v>1</v>
      </c>
      <c r="Q520" t="s">
        <v>6374</v>
      </c>
      <c r="R520" t="str">
        <f t="shared" si="54"/>
        <v>DN</v>
      </c>
      <c r="S520" t="str">
        <f t="shared" si="55"/>
        <v>402128</v>
      </c>
      <c r="U520" t="s">
        <v>6375</v>
      </c>
      <c r="V520" t="s">
        <v>682</v>
      </c>
      <c r="W520" t="s">
        <v>5288</v>
      </c>
      <c r="X520" t="s">
        <v>4501</v>
      </c>
      <c r="Y520" t="str">
        <f t="shared" si="56"/>
        <v>SLF-US CURR CGAAP-500115</v>
      </c>
      <c r="Z520">
        <f>COUNTIF('16 reserve bal'!D:D,'16 reserve entries'!Y520)</f>
        <v>1</v>
      </c>
      <c r="AB520" t="s">
        <v>993</v>
      </c>
      <c r="AC520" t="s">
        <v>4365</v>
      </c>
      <c r="AH520" t="s">
        <v>3323</v>
      </c>
    </row>
    <row r="521" spans="1:34" x14ac:dyDescent="0.25">
      <c r="A521" t="s">
        <v>993</v>
      </c>
      <c r="B521" t="s">
        <v>993</v>
      </c>
      <c r="C521" t="s">
        <v>4367</v>
      </c>
      <c r="D521" t="str">
        <f t="shared" si="51"/>
        <v>DN-402102</v>
      </c>
      <c r="M521" t="s">
        <v>4528</v>
      </c>
      <c r="N521">
        <f t="shared" si="52"/>
        <v>2</v>
      </c>
      <c r="O521">
        <f t="shared" si="53"/>
        <v>2</v>
      </c>
      <c r="Q521" t="s">
        <v>6376</v>
      </c>
      <c r="R521" t="str">
        <f t="shared" si="54"/>
        <v>DN</v>
      </c>
      <c r="S521" t="str">
        <f t="shared" si="55"/>
        <v>402129</v>
      </c>
      <c r="U521" t="s">
        <v>6377</v>
      </c>
      <c r="V521" t="s">
        <v>682</v>
      </c>
      <c r="W521" t="s">
        <v>5288</v>
      </c>
      <c r="X521" t="s">
        <v>4503</v>
      </c>
      <c r="Y521" t="str">
        <f t="shared" si="56"/>
        <v>SLF-US CURR CGAAP-500116</v>
      </c>
      <c r="Z521">
        <f>COUNTIF('16 reserve bal'!D:D,'16 reserve entries'!Y521)</f>
        <v>1</v>
      </c>
      <c r="AB521" t="s">
        <v>993</v>
      </c>
      <c r="AC521" t="s">
        <v>4367</v>
      </c>
      <c r="AH521" t="s">
        <v>3326</v>
      </c>
    </row>
    <row r="522" spans="1:34" x14ac:dyDescent="0.25">
      <c r="A522" t="s">
        <v>993</v>
      </c>
      <c r="B522" t="s">
        <v>993</v>
      </c>
      <c r="C522" t="s">
        <v>4369</v>
      </c>
      <c r="D522" t="str">
        <f t="shared" si="51"/>
        <v>DN-402103</v>
      </c>
      <c r="M522" t="s">
        <v>4530</v>
      </c>
      <c r="N522">
        <f t="shared" si="52"/>
        <v>1</v>
      </c>
      <c r="O522">
        <f t="shared" si="53"/>
        <v>1</v>
      </c>
      <c r="Q522" t="s">
        <v>6378</v>
      </c>
      <c r="R522" t="str">
        <f t="shared" si="54"/>
        <v>DN</v>
      </c>
      <c r="S522" t="str">
        <f t="shared" si="55"/>
        <v>402134</v>
      </c>
      <c r="U522" t="s">
        <v>6379</v>
      </c>
      <c r="V522" t="s">
        <v>682</v>
      </c>
      <c r="W522" t="s">
        <v>5304</v>
      </c>
      <c r="X522" t="s">
        <v>3245</v>
      </c>
      <c r="Y522" t="str">
        <f t="shared" si="56"/>
        <v>SLF-US UNIQ IFRS-002188</v>
      </c>
      <c r="Z522">
        <f>COUNTIF('16 reserve bal'!D:D,'16 reserve entries'!Y522)</f>
        <v>1</v>
      </c>
      <c r="AB522" t="s">
        <v>993</v>
      </c>
      <c r="AC522" t="s">
        <v>4369</v>
      </c>
      <c r="AH522" t="s">
        <v>3329</v>
      </c>
    </row>
    <row r="523" spans="1:34" x14ac:dyDescent="0.25">
      <c r="A523" t="s">
        <v>993</v>
      </c>
      <c r="B523" t="s">
        <v>993</v>
      </c>
      <c r="C523" t="s">
        <v>4371</v>
      </c>
      <c r="D523" t="str">
        <f t="shared" si="51"/>
        <v>DN-402108</v>
      </c>
      <c r="M523" t="s">
        <v>4531</v>
      </c>
      <c r="N523">
        <f t="shared" si="52"/>
        <v>2</v>
      </c>
      <c r="O523">
        <f t="shared" si="53"/>
        <v>2</v>
      </c>
      <c r="Q523" t="s">
        <v>6380</v>
      </c>
      <c r="R523" t="str">
        <f t="shared" si="54"/>
        <v>DN</v>
      </c>
      <c r="S523" t="str">
        <f t="shared" si="55"/>
        <v>402135</v>
      </c>
      <c r="U523" t="s">
        <v>6381</v>
      </c>
      <c r="V523" t="s">
        <v>682</v>
      </c>
      <c r="W523" t="s">
        <v>5304</v>
      </c>
      <c r="X523" t="s">
        <v>3248</v>
      </c>
      <c r="Y523" t="str">
        <f t="shared" si="56"/>
        <v>SLF-US UNIQ IFRS-002189</v>
      </c>
      <c r="Z523">
        <f>COUNTIF('16 reserve bal'!D:D,'16 reserve entries'!Y523)</f>
        <v>1</v>
      </c>
      <c r="AB523" t="s">
        <v>993</v>
      </c>
      <c r="AC523" t="s">
        <v>4371</v>
      </c>
      <c r="AH523" t="s">
        <v>3332</v>
      </c>
    </row>
    <row r="524" spans="1:34" x14ac:dyDescent="0.25">
      <c r="A524" t="s">
        <v>993</v>
      </c>
      <c r="B524" t="s">
        <v>993</v>
      </c>
      <c r="C524" t="s">
        <v>4373</v>
      </c>
      <c r="D524" t="str">
        <f t="shared" si="51"/>
        <v>DN-402118</v>
      </c>
      <c r="M524" t="s">
        <v>4533</v>
      </c>
      <c r="N524">
        <f t="shared" si="52"/>
        <v>1</v>
      </c>
      <c r="O524">
        <f t="shared" si="53"/>
        <v>1</v>
      </c>
      <c r="Q524" t="s">
        <v>6382</v>
      </c>
      <c r="R524" t="str">
        <f t="shared" si="54"/>
        <v>DN</v>
      </c>
      <c r="S524" t="str">
        <f t="shared" si="55"/>
        <v>402138</v>
      </c>
      <c r="U524" t="s">
        <v>6383</v>
      </c>
      <c r="V524" t="s">
        <v>682</v>
      </c>
      <c r="W524" t="s">
        <v>5304</v>
      </c>
      <c r="X524" t="s">
        <v>4501</v>
      </c>
      <c r="Y524" t="str">
        <f t="shared" si="56"/>
        <v>SLF-US UNIQ IFRS-500115</v>
      </c>
      <c r="Z524">
        <f>COUNTIF('16 reserve bal'!D:D,'16 reserve entries'!Y524)</f>
        <v>1</v>
      </c>
      <c r="AB524" t="s">
        <v>993</v>
      </c>
      <c r="AC524" t="s">
        <v>4373</v>
      </c>
      <c r="AH524" t="s">
        <v>3335</v>
      </c>
    </row>
    <row r="525" spans="1:34" x14ac:dyDescent="0.25">
      <c r="A525" t="s">
        <v>993</v>
      </c>
      <c r="B525" t="s">
        <v>993</v>
      </c>
      <c r="C525" t="s">
        <v>4375</v>
      </c>
      <c r="D525" t="str">
        <f t="shared" si="51"/>
        <v>DN-402119</v>
      </c>
      <c r="M525" t="s">
        <v>5295</v>
      </c>
      <c r="N525">
        <f t="shared" si="52"/>
        <v>1</v>
      </c>
      <c r="O525">
        <f t="shared" si="53"/>
        <v>1</v>
      </c>
      <c r="Q525" t="s">
        <v>6384</v>
      </c>
      <c r="R525" t="str">
        <f t="shared" si="54"/>
        <v>DN</v>
      </c>
      <c r="S525" t="str">
        <f t="shared" si="55"/>
        <v>402148</v>
      </c>
      <c r="U525" t="s">
        <v>6385</v>
      </c>
      <c r="V525" t="s">
        <v>682</v>
      </c>
      <c r="W525" t="s">
        <v>5304</v>
      </c>
      <c r="X525" t="s">
        <v>4505</v>
      </c>
      <c r="Y525" t="str">
        <f t="shared" si="56"/>
        <v>SLF-US UNIQ IFRS-500117</v>
      </c>
      <c r="Z525">
        <f>COUNTIF('16 reserve bal'!D:D,'16 reserve entries'!Y525)</f>
        <v>1</v>
      </c>
      <c r="AB525" t="s">
        <v>993</v>
      </c>
      <c r="AC525" t="s">
        <v>4375</v>
      </c>
      <c r="AH525" t="s">
        <v>3359</v>
      </c>
    </row>
    <row r="526" spans="1:34" x14ac:dyDescent="0.25">
      <c r="A526" t="s">
        <v>993</v>
      </c>
      <c r="B526" t="s">
        <v>993</v>
      </c>
      <c r="C526" t="s">
        <v>4377</v>
      </c>
      <c r="D526" t="str">
        <f t="shared" si="51"/>
        <v>DN-402124</v>
      </c>
      <c r="Q526" t="s">
        <v>6386</v>
      </c>
      <c r="R526" t="str">
        <f t="shared" si="54"/>
        <v>DN</v>
      </c>
      <c r="S526" t="str">
        <f t="shared" si="55"/>
        <v>402161</v>
      </c>
      <c r="U526" t="s">
        <v>6387</v>
      </c>
      <c r="V526" t="s">
        <v>682</v>
      </c>
      <c r="W526" t="s">
        <v>5332</v>
      </c>
      <c r="X526" t="s">
        <v>5281</v>
      </c>
      <c r="Y526" t="str">
        <f t="shared" si="56"/>
        <v>SLF-US UNIQ UGAAP-002158</v>
      </c>
      <c r="Z526">
        <f>COUNTIF('16 reserve bal'!D:D,'16 reserve entries'!Y526)</f>
        <v>0</v>
      </c>
      <c r="AB526" t="s">
        <v>993</v>
      </c>
      <c r="AC526" t="s">
        <v>4377</v>
      </c>
    </row>
    <row r="527" spans="1:34" x14ac:dyDescent="0.25">
      <c r="A527" t="s">
        <v>993</v>
      </c>
      <c r="B527" t="s">
        <v>993</v>
      </c>
      <c r="C527" t="s">
        <v>4379</v>
      </c>
      <c r="D527" t="str">
        <f t="shared" si="51"/>
        <v>DN-402125</v>
      </c>
      <c r="Q527" t="s">
        <v>6388</v>
      </c>
      <c r="R527" t="str">
        <f t="shared" si="54"/>
        <v>DN</v>
      </c>
      <c r="S527" t="str">
        <f t="shared" si="55"/>
        <v>402162</v>
      </c>
      <c r="U527" t="s">
        <v>6389</v>
      </c>
      <c r="V527" t="s">
        <v>682</v>
      </c>
      <c r="W527" t="s">
        <v>5332</v>
      </c>
      <c r="X527" t="s">
        <v>5285</v>
      </c>
      <c r="Y527" t="str">
        <f t="shared" si="56"/>
        <v>SLF-US UNIQ UGAAP-002159</v>
      </c>
      <c r="Z527">
        <f>COUNTIF('16 reserve bal'!D:D,'16 reserve entries'!Y527)</f>
        <v>0</v>
      </c>
      <c r="AB527" t="s">
        <v>993</v>
      </c>
      <c r="AC527" t="s">
        <v>4379</v>
      </c>
    </row>
    <row r="528" spans="1:34" x14ac:dyDescent="0.25">
      <c r="A528" t="s">
        <v>993</v>
      </c>
      <c r="B528" t="s">
        <v>993</v>
      </c>
      <c r="C528" t="s">
        <v>4381</v>
      </c>
      <c r="D528" t="str">
        <f t="shared" si="51"/>
        <v>DN-402128</v>
      </c>
      <c r="Q528" t="s">
        <v>6390</v>
      </c>
      <c r="R528" t="str">
        <f t="shared" si="54"/>
        <v>DN</v>
      </c>
      <c r="S528" t="str">
        <f t="shared" si="55"/>
        <v>402167</v>
      </c>
      <c r="U528" t="s">
        <v>6391</v>
      </c>
      <c r="V528" t="s">
        <v>682</v>
      </c>
      <c r="W528" t="s">
        <v>5332</v>
      </c>
      <c r="X528" t="s">
        <v>4499</v>
      </c>
      <c r="Y528" t="str">
        <f t="shared" si="56"/>
        <v>SLF-US UNIQ UGAAP-500106</v>
      </c>
      <c r="Z528">
        <f>COUNTIF('16 reserve bal'!D:D,'16 reserve entries'!Y528)</f>
        <v>0</v>
      </c>
      <c r="AB528" t="s">
        <v>993</v>
      </c>
      <c r="AC528" t="s">
        <v>4381</v>
      </c>
    </row>
    <row r="529" spans="1:29" x14ac:dyDescent="0.25">
      <c r="A529" t="s">
        <v>993</v>
      </c>
      <c r="B529" t="s">
        <v>993</v>
      </c>
      <c r="C529" t="s">
        <v>4383</v>
      </c>
      <c r="D529" t="str">
        <f t="shared" si="51"/>
        <v>DN-402129</v>
      </c>
      <c r="Q529" t="s">
        <v>6392</v>
      </c>
      <c r="R529" t="str">
        <f t="shared" si="54"/>
        <v>DN</v>
      </c>
      <c r="S529" t="str">
        <f t="shared" si="55"/>
        <v>402170</v>
      </c>
      <c r="U529" t="s">
        <v>6393</v>
      </c>
      <c r="V529" t="s">
        <v>32</v>
      </c>
      <c r="W529" t="s">
        <v>5284</v>
      </c>
      <c r="X529" t="s">
        <v>3251</v>
      </c>
      <c r="Y529" t="str">
        <f t="shared" si="56"/>
        <v>SLF-CAN CURR CGAAP-100201</v>
      </c>
      <c r="Z529">
        <f>COUNTIF('16 reserve bal'!D:D,'16 reserve entries'!Y529)</f>
        <v>1</v>
      </c>
      <c r="AB529" t="s">
        <v>993</v>
      </c>
      <c r="AC529" t="s">
        <v>4383</v>
      </c>
    </row>
    <row r="530" spans="1:29" x14ac:dyDescent="0.25">
      <c r="A530" t="s">
        <v>993</v>
      </c>
      <c r="B530" t="s">
        <v>993</v>
      </c>
      <c r="C530" t="s">
        <v>4385</v>
      </c>
      <c r="D530" t="str">
        <f t="shared" si="51"/>
        <v>DN-402134</v>
      </c>
      <c r="Q530" t="s">
        <v>6394</v>
      </c>
      <c r="R530" t="str">
        <f t="shared" si="54"/>
        <v>DN</v>
      </c>
      <c r="S530" t="str">
        <f t="shared" si="55"/>
        <v>402178</v>
      </c>
      <c r="U530" t="s">
        <v>6395</v>
      </c>
      <c r="V530" t="s">
        <v>32</v>
      </c>
      <c r="W530" t="s">
        <v>5284</v>
      </c>
      <c r="X530" t="s">
        <v>3260</v>
      </c>
      <c r="Y530" t="str">
        <f t="shared" si="56"/>
        <v>SLF-CAN CURR CGAAP-100210</v>
      </c>
      <c r="Z530">
        <f>COUNTIF('16 reserve bal'!D:D,'16 reserve entries'!Y530)</f>
        <v>1</v>
      </c>
      <c r="AB530" t="s">
        <v>993</v>
      </c>
      <c r="AC530" t="s">
        <v>4385</v>
      </c>
    </row>
    <row r="531" spans="1:29" x14ac:dyDescent="0.25">
      <c r="A531" t="s">
        <v>993</v>
      </c>
      <c r="B531" t="s">
        <v>993</v>
      </c>
      <c r="C531" t="s">
        <v>4387</v>
      </c>
      <c r="D531" t="str">
        <f t="shared" si="51"/>
        <v>DN-402135</v>
      </c>
      <c r="Q531" t="s">
        <v>6396</v>
      </c>
      <c r="R531" t="str">
        <f t="shared" si="54"/>
        <v>DN</v>
      </c>
      <c r="S531" t="str">
        <f t="shared" si="55"/>
        <v>402179</v>
      </c>
      <c r="U531" t="s">
        <v>6397</v>
      </c>
      <c r="V531" t="s">
        <v>32</v>
      </c>
      <c r="W531" t="s">
        <v>5337</v>
      </c>
      <c r="X531" t="s">
        <v>4112</v>
      </c>
      <c r="Y531" t="str">
        <f t="shared" si="56"/>
        <v>SLF-UK CGAAP GBP-300045</v>
      </c>
      <c r="Z531">
        <f>COUNTIF('16 reserve bal'!D:D,'16 reserve entries'!Y531)</f>
        <v>1</v>
      </c>
      <c r="AB531" t="s">
        <v>993</v>
      </c>
      <c r="AC531" t="s">
        <v>4387</v>
      </c>
    </row>
    <row r="532" spans="1:29" x14ac:dyDescent="0.25">
      <c r="A532" t="s">
        <v>993</v>
      </c>
      <c r="B532" t="s">
        <v>993</v>
      </c>
      <c r="C532" t="s">
        <v>4390</v>
      </c>
      <c r="D532" t="str">
        <f t="shared" si="51"/>
        <v>DN-402138</v>
      </c>
      <c r="Q532" t="s">
        <v>6398</v>
      </c>
      <c r="R532" t="str">
        <f t="shared" si="54"/>
        <v>DN</v>
      </c>
      <c r="S532" t="str">
        <f t="shared" si="55"/>
        <v>402180</v>
      </c>
      <c r="U532" t="s">
        <v>6399</v>
      </c>
      <c r="V532" t="s">
        <v>32</v>
      </c>
      <c r="W532" t="s">
        <v>5337</v>
      </c>
      <c r="X532" t="s">
        <v>4114</v>
      </c>
      <c r="Y532" t="str">
        <f t="shared" si="56"/>
        <v>SLF-UK CGAAP GBP-300070</v>
      </c>
      <c r="Z532">
        <f>COUNTIF('16 reserve bal'!D:D,'16 reserve entries'!Y532)</f>
        <v>1</v>
      </c>
      <c r="AB532" t="s">
        <v>993</v>
      </c>
      <c r="AC532" t="s">
        <v>4390</v>
      </c>
    </row>
    <row r="533" spans="1:29" x14ac:dyDescent="0.25">
      <c r="A533" t="s">
        <v>993</v>
      </c>
      <c r="B533" t="s">
        <v>993</v>
      </c>
      <c r="C533" t="s">
        <v>4396</v>
      </c>
      <c r="D533" t="str">
        <f t="shared" si="51"/>
        <v>DN-402148</v>
      </c>
      <c r="Q533" t="s">
        <v>6400</v>
      </c>
      <c r="R533" t="str">
        <f t="shared" si="54"/>
        <v>DN</v>
      </c>
      <c r="S533" t="str">
        <f t="shared" si="55"/>
        <v>402181</v>
      </c>
      <c r="U533" t="s">
        <v>6401</v>
      </c>
      <c r="V533" t="s">
        <v>32</v>
      </c>
      <c r="W533" t="s">
        <v>5337</v>
      </c>
      <c r="X533" t="s">
        <v>4118</v>
      </c>
      <c r="Y533" t="str">
        <f t="shared" si="56"/>
        <v>SLF-UK CGAAP GBP-300133</v>
      </c>
      <c r="Z533">
        <f>COUNTIF('16 reserve bal'!D:D,'16 reserve entries'!Y533)</f>
        <v>1</v>
      </c>
      <c r="AB533" t="s">
        <v>993</v>
      </c>
      <c r="AC533" t="s">
        <v>4396</v>
      </c>
    </row>
    <row r="534" spans="1:29" x14ac:dyDescent="0.25">
      <c r="A534" t="s">
        <v>993</v>
      </c>
      <c r="B534" t="s">
        <v>993</v>
      </c>
      <c r="C534" t="s">
        <v>4399</v>
      </c>
      <c r="D534" t="str">
        <f t="shared" si="51"/>
        <v>DN-402161</v>
      </c>
      <c r="Q534" t="s">
        <v>6402</v>
      </c>
      <c r="R534" t="str">
        <f t="shared" si="54"/>
        <v>DN</v>
      </c>
      <c r="S534" t="str">
        <f t="shared" si="55"/>
        <v>402182</v>
      </c>
      <c r="U534" t="s">
        <v>6403</v>
      </c>
      <c r="V534" t="s">
        <v>32</v>
      </c>
      <c r="W534" t="s">
        <v>5337</v>
      </c>
      <c r="X534" t="s">
        <v>4120</v>
      </c>
      <c r="Y534" t="str">
        <f t="shared" si="56"/>
        <v>SLF-UK CGAAP GBP-300151</v>
      </c>
      <c r="Z534">
        <f>COUNTIF('16 reserve bal'!D:D,'16 reserve entries'!Y534)</f>
        <v>1</v>
      </c>
      <c r="AB534" t="s">
        <v>993</v>
      </c>
      <c r="AC534" t="s">
        <v>4399</v>
      </c>
    </row>
    <row r="535" spans="1:29" x14ac:dyDescent="0.25">
      <c r="A535" t="s">
        <v>993</v>
      </c>
      <c r="B535" t="s">
        <v>993</v>
      </c>
      <c r="C535" t="s">
        <v>4402</v>
      </c>
      <c r="D535" t="str">
        <f t="shared" si="51"/>
        <v>DN-402162</v>
      </c>
      <c r="Q535" t="s">
        <v>6404</v>
      </c>
      <c r="R535" t="str">
        <f t="shared" si="54"/>
        <v>DN</v>
      </c>
      <c r="S535" t="str">
        <f t="shared" si="55"/>
        <v>402184</v>
      </c>
      <c r="U535" t="s">
        <v>6405</v>
      </c>
      <c r="V535" t="s">
        <v>32</v>
      </c>
      <c r="W535" t="s">
        <v>5337</v>
      </c>
      <c r="X535" t="s">
        <v>4122</v>
      </c>
      <c r="Y535" t="str">
        <f t="shared" si="56"/>
        <v>SLF-UK CGAAP GBP-300320</v>
      </c>
      <c r="Z535">
        <f>COUNTIF('16 reserve bal'!D:D,'16 reserve entries'!Y535)</f>
        <v>1</v>
      </c>
      <c r="AB535" t="s">
        <v>993</v>
      </c>
      <c r="AC535" t="s">
        <v>4402</v>
      </c>
    </row>
    <row r="536" spans="1:29" x14ac:dyDescent="0.25">
      <c r="A536" t="s">
        <v>993</v>
      </c>
      <c r="B536" t="s">
        <v>993</v>
      </c>
      <c r="C536" t="s">
        <v>4404</v>
      </c>
      <c r="D536" t="str">
        <f t="shared" si="51"/>
        <v>DN-402167</v>
      </c>
      <c r="Q536" t="s">
        <v>6406</v>
      </c>
      <c r="R536" t="str">
        <f t="shared" si="54"/>
        <v>DN</v>
      </c>
      <c r="S536" t="str">
        <f t="shared" si="55"/>
        <v>402188</v>
      </c>
      <c r="U536" t="s">
        <v>6407</v>
      </c>
      <c r="V536" t="s">
        <v>32</v>
      </c>
      <c r="W536" t="s">
        <v>5337</v>
      </c>
      <c r="X536" t="s">
        <v>4124</v>
      </c>
      <c r="Y536" t="str">
        <f t="shared" si="56"/>
        <v>SLF-UK CGAAP GBP-300330</v>
      </c>
      <c r="Z536">
        <f>COUNTIF('16 reserve bal'!D:D,'16 reserve entries'!Y536)</f>
        <v>1</v>
      </c>
      <c r="AB536" t="s">
        <v>993</v>
      </c>
      <c r="AC536" t="s">
        <v>4404</v>
      </c>
    </row>
    <row r="537" spans="1:29" x14ac:dyDescent="0.25">
      <c r="A537" t="s">
        <v>993</v>
      </c>
      <c r="B537" t="s">
        <v>993</v>
      </c>
      <c r="C537" t="s">
        <v>4406</v>
      </c>
      <c r="D537" t="str">
        <f t="shared" si="51"/>
        <v>DN-402170</v>
      </c>
      <c r="Q537" t="s">
        <v>6408</v>
      </c>
      <c r="R537" t="str">
        <f t="shared" si="54"/>
        <v>DN</v>
      </c>
      <c r="S537" t="str">
        <f t="shared" si="55"/>
        <v>402189</v>
      </c>
      <c r="U537" t="s">
        <v>6409</v>
      </c>
      <c r="V537" t="s">
        <v>32</v>
      </c>
      <c r="W537" t="s">
        <v>5337</v>
      </c>
      <c r="X537" t="s">
        <v>4126</v>
      </c>
      <c r="Y537" t="str">
        <f t="shared" si="56"/>
        <v>SLF-UK CGAAP GBP-300340</v>
      </c>
      <c r="Z537">
        <f>COUNTIF('16 reserve bal'!D:D,'16 reserve entries'!Y537)</f>
        <v>1</v>
      </c>
      <c r="AB537" t="s">
        <v>993</v>
      </c>
      <c r="AC537" t="s">
        <v>4406</v>
      </c>
    </row>
    <row r="538" spans="1:29" x14ac:dyDescent="0.25">
      <c r="A538" t="s">
        <v>993</v>
      </c>
      <c r="B538" t="s">
        <v>993</v>
      </c>
      <c r="C538" t="s">
        <v>4408</v>
      </c>
      <c r="D538" t="str">
        <f t="shared" si="51"/>
        <v>DN-402178</v>
      </c>
      <c r="Q538" t="s">
        <v>6410</v>
      </c>
      <c r="R538" t="str">
        <f t="shared" si="54"/>
        <v>DN</v>
      </c>
      <c r="S538" t="str">
        <f t="shared" si="55"/>
        <v>402190</v>
      </c>
      <c r="U538" t="s">
        <v>6411</v>
      </c>
      <c r="V538" t="s">
        <v>32</v>
      </c>
      <c r="W538" t="s">
        <v>5337</v>
      </c>
      <c r="X538" t="s">
        <v>4128</v>
      </c>
      <c r="Y538" t="str">
        <f t="shared" si="56"/>
        <v>SLF-UK CGAAP GBP-300350</v>
      </c>
      <c r="Z538">
        <f>COUNTIF('16 reserve bal'!D:D,'16 reserve entries'!Y538)</f>
        <v>1</v>
      </c>
      <c r="AB538" t="s">
        <v>993</v>
      </c>
      <c r="AC538" t="s">
        <v>4408</v>
      </c>
    </row>
    <row r="539" spans="1:29" x14ac:dyDescent="0.25">
      <c r="A539" t="s">
        <v>993</v>
      </c>
      <c r="B539" t="s">
        <v>993</v>
      </c>
      <c r="C539" t="s">
        <v>4410</v>
      </c>
      <c r="D539" t="str">
        <f t="shared" si="51"/>
        <v>DN-402179</v>
      </c>
      <c r="Q539" t="s">
        <v>6412</v>
      </c>
      <c r="R539" t="str">
        <f t="shared" si="54"/>
        <v>DN</v>
      </c>
      <c r="S539" t="str">
        <f t="shared" si="55"/>
        <v>402198</v>
      </c>
      <c r="U539" t="s">
        <v>6413</v>
      </c>
      <c r="V539" t="s">
        <v>32</v>
      </c>
      <c r="W539" t="s">
        <v>5337</v>
      </c>
      <c r="X539" t="s">
        <v>4130</v>
      </c>
      <c r="Y539" t="str">
        <f t="shared" si="56"/>
        <v>SLF-UK CGAAP GBP-300371</v>
      </c>
      <c r="Z539">
        <f>COUNTIF('16 reserve bal'!D:D,'16 reserve entries'!Y539)</f>
        <v>1</v>
      </c>
      <c r="AB539" t="s">
        <v>993</v>
      </c>
      <c r="AC539" t="s">
        <v>4410</v>
      </c>
    </row>
    <row r="540" spans="1:29" x14ac:dyDescent="0.25">
      <c r="A540" t="s">
        <v>993</v>
      </c>
      <c r="B540" t="s">
        <v>993</v>
      </c>
      <c r="C540" t="s">
        <v>4412</v>
      </c>
      <c r="D540" t="str">
        <f t="shared" si="51"/>
        <v>DN-402180</v>
      </c>
      <c r="Q540" t="s">
        <v>6414</v>
      </c>
      <c r="R540" t="str">
        <f t="shared" si="54"/>
        <v>DN</v>
      </c>
      <c r="S540" t="str">
        <f t="shared" si="55"/>
        <v>403402</v>
      </c>
      <c r="U540" t="s">
        <v>6415</v>
      </c>
      <c r="V540" t="s">
        <v>32</v>
      </c>
      <c r="W540" t="s">
        <v>5337</v>
      </c>
      <c r="X540" t="s">
        <v>4132</v>
      </c>
      <c r="Y540" t="str">
        <f t="shared" si="56"/>
        <v>SLF-UK CGAAP GBP-300382</v>
      </c>
      <c r="Z540">
        <f>COUNTIF('16 reserve bal'!D:D,'16 reserve entries'!Y540)</f>
        <v>1</v>
      </c>
      <c r="AB540" t="s">
        <v>993</v>
      </c>
      <c r="AC540" t="s">
        <v>4412</v>
      </c>
    </row>
    <row r="541" spans="1:29" x14ac:dyDescent="0.25">
      <c r="A541" t="s">
        <v>993</v>
      </c>
      <c r="B541" t="s">
        <v>993</v>
      </c>
      <c r="C541" t="s">
        <v>4414</v>
      </c>
      <c r="D541" t="str">
        <f t="shared" si="51"/>
        <v>DN-402181</v>
      </c>
      <c r="Q541" t="s">
        <v>6416</v>
      </c>
      <c r="R541" t="str">
        <f t="shared" si="54"/>
        <v>DN</v>
      </c>
      <c r="S541" t="str">
        <f t="shared" si="55"/>
        <v>403404</v>
      </c>
      <c r="U541" t="s">
        <v>6417</v>
      </c>
      <c r="V541" t="s">
        <v>32</v>
      </c>
      <c r="W541" t="s">
        <v>5337</v>
      </c>
      <c r="X541" t="s">
        <v>4136</v>
      </c>
      <c r="Y541" t="str">
        <f t="shared" si="56"/>
        <v>SLF-UK CGAAP GBP-300533</v>
      </c>
      <c r="Z541">
        <f>COUNTIF('16 reserve bal'!D:D,'16 reserve entries'!Y541)</f>
        <v>1</v>
      </c>
      <c r="AB541" t="s">
        <v>993</v>
      </c>
      <c r="AC541" t="s">
        <v>4414</v>
      </c>
    </row>
    <row r="542" spans="1:29" x14ac:dyDescent="0.25">
      <c r="A542" t="s">
        <v>993</v>
      </c>
      <c r="B542" t="s">
        <v>993</v>
      </c>
      <c r="C542" t="s">
        <v>4415</v>
      </c>
      <c r="D542" t="str">
        <f t="shared" si="51"/>
        <v>DN-402182</v>
      </c>
      <c r="Q542" t="s">
        <v>6418</v>
      </c>
      <c r="R542" t="str">
        <f t="shared" si="54"/>
        <v>DN</v>
      </c>
      <c r="S542" t="str">
        <f t="shared" si="55"/>
        <v>403405</v>
      </c>
      <c r="U542" t="s">
        <v>6419</v>
      </c>
      <c r="V542" t="s">
        <v>32</v>
      </c>
      <c r="W542" t="s">
        <v>5337</v>
      </c>
      <c r="X542" t="s">
        <v>4144</v>
      </c>
      <c r="Y542" t="str">
        <f t="shared" si="56"/>
        <v>SLF-UK CGAAP GBP-300572</v>
      </c>
      <c r="Z542">
        <f>COUNTIF('16 reserve bal'!D:D,'16 reserve entries'!Y542)</f>
        <v>1</v>
      </c>
      <c r="AB542" t="s">
        <v>993</v>
      </c>
      <c r="AC542" t="s">
        <v>4415</v>
      </c>
    </row>
    <row r="543" spans="1:29" x14ac:dyDescent="0.25">
      <c r="A543" t="s">
        <v>993</v>
      </c>
      <c r="B543" t="s">
        <v>993</v>
      </c>
      <c r="C543" t="s">
        <v>4417</v>
      </c>
      <c r="D543" t="str">
        <f t="shared" si="51"/>
        <v>DN-402184</v>
      </c>
      <c r="Q543" t="s">
        <v>6420</v>
      </c>
      <c r="R543" t="str">
        <f t="shared" si="54"/>
        <v>DN</v>
      </c>
      <c r="S543" t="str">
        <f t="shared" si="55"/>
        <v>403411</v>
      </c>
      <c r="U543" t="s">
        <v>6421</v>
      </c>
      <c r="V543" t="s">
        <v>32</v>
      </c>
      <c r="W543" t="s">
        <v>5337</v>
      </c>
      <c r="X543" t="s">
        <v>5338</v>
      </c>
      <c r="Y543" t="str">
        <f t="shared" si="56"/>
        <v>SLF-UK CGAAP GBP-300575</v>
      </c>
      <c r="Z543">
        <f>COUNTIF('16 reserve bal'!D:D,'16 reserve entries'!Y543)</f>
        <v>0</v>
      </c>
      <c r="AB543" t="s">
        <v>993</v>
      </c>
      <c r="AC543" t="s">
        <v>4417</v>
      </c>
    </row>
    <row r="544" spans="1:29" x14ac:dyDescent="0.25">
      <c r="A544" t="s">
        <v>993</v>
      </c>
      <c r="B544" t="s">
        <v>993</v>
      </c>
      <c r="C544" t="s">
        <v>4422</v>
      </c>
      <c r="D544" t="str">
        <f t="shared" si="51"/>
        <v>DN-402188</v>
      </c>
      <c r="Q544" t="s">
        <v>6422</v>
      </c>
      <c r="R544" t="str">
        <f t="shared" si="54"/>
        <v>DN</v>
      </c>
      <c r="S544" t="str">
        <f t="shared" si="55"/>
        <v>403431</v>
      </c>
      <c r="U544" t="s">
        <v>6423</v>
      </c>
      <c r="V544" t="s">
        <v>32</v>
      </c>
      <c r="W544" t="s">
        <v>5337</v>
      </c>
      <c r="X544" t="s">
        <v>4150</v>
      </c>
      <c r="Y544" t="str">
        <f t="shared" si="56"/>
        <v>SLF-UK CGAAP GBP-300602</v>
      </c>
      <c r="Z544">
        <f>COUNTIF('16 reserve bal'!D:D,'16 reserve entries'!Y544)</f>
        <v>1</v>
      </c>
      <c r="AB544" t="s">
        <v>993</v>
      </c>
      <c r="AC544" t="s">
        <v>4422</v>
      </c>
    </row>
    <row r="545" spans="1:29" x14ac:dyDescent="0.25">
      <c r="A545" t="s">
        <v>993</v>
      </c>
      <c r="B545" t="s">
        <v>993</v>
      </c>
      <c r="C545" t="s">
        <v>4423</v>
      </c>
      <c r="D545" t="str">
        <f t="shared" si="51"/>
        <v>DN-402189</v>
      </c>
      <c r="Q545" t="s">
        <v>6424</v>
      </c>
      <c r="R545" t="str">
        <f t="shared" si="54"/>
        <v>DN</v>
      </c>
      <c r="S545" t="str">
        <f t="shared" si="55"/>
        <v>403432</v>
      </c>
      <c r="U545" t="s">
        <v>6425</v>
      </c>
      <c r="V545" t="s">
        <v>32</v>
      </c>
      <c r="W545" t="s">
        <v>5337</v>
      </c>
      <c r="X545" t="s">
        <v>4153</v>
      </c>
      <c r="Y545" t="str">
        <f t="shared" si="56"/>
        <v>SLF-UK CGAAP GBP-300604</v>
      </c>
      <c r="Z545">
        <f>COUNTIF('16 reserve bal'!D:D,'16 reserve entries'!Y545)</f>
        <v>1</v>
      </c>
      <c r="AB545" t="s">
        <v>993</v>
      </c>
      <c r="AC545" t="s">
        <v>4423</v>
      </c>
    </row>
    <row r="546" spans="1:29" x14ac:dyDescent="0.25">
      <c r="A546" t="s">
        <v>993</v>
      </c>
      <c r="B546" t="s">
        <v>993</v>
      </c>
      <c r="C546" t="s">
        <v>4425</v>
      </c>
      <c r="D546" t="str">
        <f t="shared" si="51"/>
        <v>DN-402190</v>
      </c>
      <c r="Q546" t="s">
        <v>6426</v>
      </c>
      <c r="R546" t="str">
        <f t="shared" si="54"/>
        <v>DN</v>
      </c>
      <c r="S546" t="str">
        <f t="shared" si="55"/>
        <v>403433</v>
      </c>
      <c r="U546" t="s">
        <v>6427</v>
      </c>
      <c r="V546" t="s">
        <v>32</v>
      </c>
      <c r="W546" t="s">
        <v>5337</v>
      </c>
      <c r="X546" t="s">
        <v>4156</v>
      </c>
      <c r="Y546" t="str">
        <f t="shared" si="56"/>
        <v>SLF-UK CGAAP GBP-300607</v>
      </c>
      <c r="Z546">
        <f>COUNTIF('16 reserve bal'!D:D,'16 reserve entries'!Y546)</f>
        <v>1</v>
      </c>
      <c r="AB546" t="s">
        <v>993</v>
      </c>
      <c r="AC546" t="s">
        <v>4425</v>
      </c>
    </row>
    <row r="547" spans="1:29" x14ac:dyDescent="0.25">
      <c r="A547" t="s">
        <v>993</v>
      </c>
      <c r="B547" t="s">
        <v>993</v>
      </c>
      <c r="C547" t="s">
        <v>4428</v>
      </c>
      <c r="D547" t="str">
        <f t="shared" si="51"/>
        <v>DN-402198</v>
      </c>
      <c r="Q547" t="s">
        <v>6428</v>
      </c>
      <c r="R547" t="str">
        <f t="shared" si="54"/>
        <v>DN</v>
      </c>
      <c r="S547" t="str">
        <f t="shared" si="55"/>
        <v>403435</v>
      </c>
      <c r="U547" t="s">
        <v>6429</v>
      </c>
      <c r="V547" t="s">
        <v>32</v>
      </c>
      <c r="W547" t="s">
        <v>5337</v>
      </c>
      <c r="X547" t="s">
        <v>4159</v>
      </c>
      <c r="Y547" t="str">
        <f t="shared" si="56"/>
        <v>SLF-UK CGAAP GBP-300621</v>
      </c>
      <c r="Z547">
        <f>COUNTIF('16 reserve bal'!D:D,'16 reserve entries'!Y547)</f>
        <v>1</v>
      </c>
      <c r="AB547" t="s">
        <v>993</v>
      </c>
      <c r="AC547" t="s">
        <v>4428</v>
      </c>
    </row>
    <row r="548" spans="1:29" x14ac:dyDescent="0.25">
      <c r="A548" t="s">
        <v>993</v>
      </c>
      <c r="B548" t="s">
        <v>993</v>
      </c>
      <c r="C548" t="s">
        <v>4431</v>
      </c>
      <c r="D548" t="str">
        <f t="shared" si="51"/>
        <v>DN-403402</v>
      </c>
      <c r="Q548" t="s">
        <v>6430</v>
      </c>
      <c r="R548" t="str">
        <f t="shared" si="54"/>
        <v>DN</v>
      </c>
      <c r="S548" t="str">
        <f t="shared" si="55"/>
        <v>403436</v>
      </c>
      <c r="U548" t="s">
        <v>6431</v>
      </c>
      <c r="V548" t="s">
        <v>32</v>
      </c>
      <c r="W548" t="s">
        <v>5337</v>
      </c>
      <c r="X548" t="s">
        <v>4162</v>
      </c>
      <c r="Y548" t="str">
        <f t="shared" si="56"/>
        <v>SLF-UK CGAAP GBP-300622</v>
      </c>
      <c r="Z548">
        <f>COUNTIF('16 reserve bal'!D:D,'16 reserve entries'!Y548)</f>
        <v>1</v>
      </c>
      <c r="AB548" t="s">
        <v>993</v>
      </c>
      <c r="AC548" t="s">
        <v>4431</v>
      </c>
    </row>
    <row r="549" spans="1:29" x14ac:dyDescent="0.25">
      <c r="A549" t="s">
        <v>993</v>
      </c>
      <c r="B549" t="s">
        <v>993</v>
      </c>
      <c r="C549" t="s">
        <v>4433</v>
      </c>
      <c r="D549" t="str">
        <f t="shared" si="51"/>
        <v>DN-403404</v>
      </c>
      <c r="Q549" t="s">
        <v>6432</v>
      </c>
      <c r="R549" t="str">
        <f t="shared" si="54"/>
        <v>DN</v>
      </c>
      <c r="S549" t="str">
        <f t="shared" si="55"/>
        <v>403440</v>
      </c>
      <c r="U549" t="s">
        <v>6433</v>
      </c>
      <c r="V549" t="s">
        <v>32</v>
      </c>
      <c r="W549" t="s">
        <v>5337</v>
      </c>
      <c r="X549" t="s">
        <v>4165</v>
      </c>
      <c r="Y549" t="str">
        <f t="shared" si="56"/>
        <v>SLF-UK CGAAP GBP-300661</v>
      </c>
      <c r="Z549">
        <f>COUNTIF('16 reserve bal'!D:D,'16 reserve entries'!Y549)</f>
        <v>1</v>
      </c>
      <c r="AB549" t="s">
        <v>993</v>
      </c>
      <c r="AC549" t="s">
        <v>4433</v>
      </c>
    </row>
    <row r="550" spans="1:29" x14ac:dyDescent="0.25">
      <c r="A550" t="s">
        <v>993</v>
      </c>
      <c r="B550" t="s">
        <v>993</v>
      </c>
      <c r="C550" t="s">
        <v>5628</v>
      </c>
      <c r="D550" t="str">
        <f t="shared" si="51"/>
        <v>DN-403405</v>
      </c>
      <c r="Q550" t="s">
        <v>6434</v>
      </c>
      <c r="R550" t="str">
        <f t="shared" si="54"/>
        <v>DN</v>
      </c>
      <c r="S550" t="str">
        <f t="shared" si="55"/>
        <v>403441</v>
      </c>
      <c r="U550" t="s">
        <v>6435</v>
      </c>
      <c r="V550" t="s">
        <v>32</v>
      </c>
      <c r="W550" t="s">
        <v>5337</v>
      </c>
      <c r="X550" t="s">
        <v>4167</v>
      </c>
      <c r="Y550" t="str">
        <f t="shared" si="56"/>
        <v>SLF-UK CGAAP GBP-300668</v>
      </c>
      <c r="Z550">
        <f>COUNTIF('16 reserve bal'!D:D,'16 reserve entries'!Y550)</f>
        <v>1</v>
      </c>
      <c r="AB550" t="s">
        <v>993</v>
      </c>
      <c r="AC550" t="s">
        <v>5628</v>
      </c>
    </row>
    <row r="551" spans="1:29" x14ac:dyDescent="0.25">
      <c r="A551" t="s">
        <v>993</v>
      </c>
      <c r="B551" t="s">
        <v>993</v>
      </c>
      <c r="C551" t="s">
        <v>4435</v>
      </c>
      <c r="D551" t="str">
        <f t="shared" si="51"/>
        <v>DN-403411</v>
      </c>
      <c r="Q551" t="s">
        <v>6436</v>
      </c>
      <c r="R551" t="str">
        <f t="shared" si="54"/>
        <v>DN</v>
      </c>
      <c r="S551" t="str">
        <f t="shared" si="55"/>
        <v>403442</v>
      </c>
      <c r="U551" t="s">
        <v>6437</v>
      </c>
      <c r="V551" t="s">
        <v>32</v>
      </c>
      <c r="W551" t="s">
        <v>5337</v>
      </c>
      <c r="X551" t="s">
        <v>4169</v>
      </c>
      <c r="Y551" t="str">
        <f t="shared" si="56"/>
        <v>SLF-UK CGAAP GBP-300670</v>
      </c>
      <c r="Z551">
        <f>COUNTIF('16 reserve bal'!D:D,'16 reserve entries'!Y551)</f>
        <v>1</v>
      </c>
      <c r="AB551" t="s">
        <v>993</v>
      </c>
      <c r="AC551" t="s">
        <v>4435</v>
      </c>
    </row>
    <row r="552" spans="1:29" x14ac:dyDescent="0.25">
      <c r="A552" t="s">
        <v>993</v>
      </c>
      <c r="B552" t="s">
        <v>993</v>
      </c>
      <c r="C552" t="s">
        <v>4437</v>
      </c>
      <c r="D552" t="str">
        <f t="shared" si="51"/>
        <v>DN-403431</v>
      </c>
      <c r="Q552" t="s">
        <v>6438</v>
      </c>
      <c r="R552" t="str">
        <f t="shared" si="54"/>
        <v>DN</v>
      </c>
      <c r="S552" t="str">
        <f t="shared" si="55"/>
        <v>403443</v>
      </c>
      <c r="U552" t="s">
        <v>6439</v>
      </c>
      <c r="V552" t="s">
        <v>32</v>
      </c>
      <c r="W552" t="s">
        <v>5337</v>
      </c>
      <c r="X552" t="s">
        <v>4173</v>
      </c>
      <c r="Y552" t="str">
        <f t="shared" si="56"/>
        <v>SLF-UK CGAAP GBP-300675</v>
      </c>
      <c r="Z552">
        <f>COUNTIF('16 reserve bal'!D:D,'16 reserve entries'!Y552)</f>
        <v>1</v>
      </c>
      <c r="AB552" t="s">
        <v>993</v>
      </c>
      <c r="AC552" t="s">
        <v>4437</v>
      </c>
    </row>
    <row r="553" spans="1:29" x14ac:dyDescent="0.25">
      <c r="A553" t="s">
        <v>993</v>
      </c>
      <c r="B553" t="s">
        <v>993</v>
      </c>
      <c r="C553" t="s">
        <v>4439</v>
      </c>
      <c r="D553" t="str">
        <f t="shared" si="51"/>
        <v>DN-403432</v>
      </c>
      <c r="Q553" t="s">
        <v>6440</v>
      </c>
      <c r="R553" t="str">
        <f t="shared" si="54"/>
        <v>DN</v>
      </c>
      <c r="S553" t="str">
        <f t="shared" si="55"/>
        <v>403444</v>
      </c>
      <c r="U553" t="s">
        <v>6441</v>
      </c>
      <c r="V553" t="s">
        <v>32</v>
      </c>
      <c r="W553" t="s">
        <v>5337</v>
      </c>
      <c r="X553" t="s">
        <v>4175</v>
      </c>
      <c r="Y553" t="str">
        <f t="shared" si="56"/>
        <v>SLF-UK CGAAP GBP-300711</v>
      </c>
      <c r="Z553">
        <f>COUNTIF('16 reserve bal'!D:D,'16 reserve entries'!Y553)</f>
        <v>1</v>
      </c>
      <c r="AB553" t="s">
        <v>993</v>
      </c>
      <c r="AC553" t="s">
        <v>4439</v>
      </c>
    </row>
    <row r="554" spans="1:29" x14ac:dyDescent="0.25">
      <c r="A554" t="s">
        <v>993</v>
      </c>
      <c r="B554" t="s">
        <v>993</v>
      </c>
      <c r="C554" t="s">
        <v>4441</v>
      </c>
      <c r="D554" t="str">
        <f t="shared" si="51"/>
        <v>DN-403433</v>
      </c>
      <c r="Q554" t="s">
        <v>6442</v>
      </c>
      <c r="R554" t="str">
        <f t="shared" si="54"/>
        <v>DN</v>
      </c>
      <c r="S554" t="str">
        <f t="shared" si="55"/>
        <v>403445</v>
      </c>
      <c r="U554" t="s">
        <v>6443</v>
      </c>
      <c r="V554" t="s">
        <v>32</v>
      </c>
      <c r="W554" t="s">
        <v>5337</v>
      </c>
      <c r="X554" t="s">
        <v>4177</v>
      </c>
      <c r="Y554" t="str">
        <f t="shared" si="56"/>
        <v>SLF-UK CGAAP GBP-302601</v>
      </c>
      <c r="Z554">
        <f>COUNTIF('16 reserve bal'!D:D,'16 reserve entries'!Y554)</f>
        <v>1</v>
      </c>
      <c r="AB554" t="s">
        <v>993</v>
      </c>
      <c r="AC554" t="s">
        <v>4441</v>
      </c>
    </row>
    <row r="555" spans="1:29" x14ac:dyDescent="0.25">
      <c r="A555" t="s">
        <v>993</v>
      </c>
      <c r="B555" t="s">
        <v>993</v>
      </c>
      <c r="C555" t="s">
        <v>4443</v>
      </c>
      <c r="D555" t="str">
        <f t="shared" si="51"/>
        <v>DN-403435</v>
      </c>
      <c r="Q555" t="s">
        <v>6444</v>
      </c>
      <c r="R555" t="str">
        <f t="shared" si="54"/>
        <v>DN</v>
      </c>
      <c r="S555" t="str">
        <f t="shared" si="55"/>
        <v>403446</v>
      </c>
      <c r="U555" t="s">
        <v>6445</v>
      </c>
      <c r="V555" t="s">
        <v>32</v>
      </c>
      <c r="W555" t="s">
        <v>5337</v>
      </c>
      <c r="X555" t="s">
        <v>4179</v>
      </c>
      <c r="Y555" t="str">
        <f t="shared" si="56"/>
        <v>SLF-UK CGAAP GBP-302604</v>
      </c>
      <c r="Z555">
        <f>COUNTIF('16 reserve bal'!D:D,'16 reserve entries'!Y555)</f>
        <v>1</v>
      </c>
      <c r="AB555" t="s">
        <v>993</v>
      </c>
      <c r="AC555" t="s">
        <v>4443</v>
      </c>
    </row>
    <row r="556" spans="1:29" x14ac:dyDescent="0.25">
      <c r="A556" t="s">
        <v>993</v>
      </c>
      <c r="B556" t="s">
        <v>993</v>
      </c>
      <c r="C556" t="s">
        <v>4445</v>
      </c>
      <c r="D556" t="str">
        <f t="shared" si="51"/>
        <v>DN-403436</v>
      </c>
      <c r="Q556" t="s">
        <v>6446</v>
      </c>
      <c r="R556" t="str">
        <f t="shared" si="54"/>
        <v>DN</v>
      </c>
      <c r="S556" t="str">
        <f t="shared" si="55"/>
        <v>403447</v>
      </c>
      <c r="U556" t="s">
        <v>6447</v>
      </c>
      <c r="V556" t="s">
        <v>32</v>
      </c>
      <c r="W556" t="s">
        <v>5337</v>
      </c>
      <c r="X556" t="s">
        <v>4181</v>
      </c>
      <c r="Y556" t="str">
        <f t="shared" si="56"/>
        <v>SLF-UK CGAAP GBP-302816</v>
      </c>
      <c r="Z556">
        <f>COUNTIF('16 reserve bal'!D:D,'16 reserve entries'!Y556)</f>
        <v>1</v>
      </c>
      <c r="AB556" t="s">
        <v>993</v>
      </c>
      <c r="AC556" t="s">
        <v>4445</v>
      </c>
    </row>
    <row r="557" spans="1:29" x14ac:dyDescent="0.25">
      <c r="A557" t="s">
        <v>993</v>
      </c>
      <c r="B557" t="s">
        <v>993</v>
      </c>
      <c r="C557" t="s">
        <v>4446</v>
      </c>
      <c r="D557" t="str">
        <f t="shared" si="51"/>
        <v>DN-403440</v>
      </c>
      <c r="Q557" t="s">
        <v>6448</v>
      </c>
      <c r="R557" t="str">
        <f t="shared" si="54"/>
        <v>DN</v>
      </c>
      <c r="S557" t="str">
        <f t="shared" si="55"/>
        <v>403448</v>
      </c>
      <c r="U557" t="s">
        <v>6449</v>
      </c>
      <c r="V557" t="s">
        <v>32</v>
      </c>
      <c r="W557" t="s">
        <v>5337</v>
      </c>
      <c r="X557" t="s">
        <v>4183</v>
      </c>
      <c r="Y557" t="str">
        <f t="shared" si="56"/>
        <v>SLF-UK CGAAP GBP-302821</v>
      </c>
      <c r="Z557">
        <f>COUNTIF('16 reserve bal'!D:D,'16 reserve entries'!Y557)</f>
        <v>1</v>
      </c>
      <c r="AB557" t="s">
        <v>993</v>
      </c>
      <c r="AC557" t="s">
        <v>4446</v>
      </c>
    </row>
    <row r="558" spans="1:29" x14ac:dyDescent="0.25">
      <c r="A558" t="s">
        <v>993</v>
      </c>
      <c r="B558" t="s">
        <v>993</v>
      </c>
      <c r="C558" t="s">
        <v>4448</v>
      </c>
      <c r="D558" t="str">
        <f t="shared" si="51"/>
        <v>DN-403441</v>
      </c>
      <c r="Q558" t="s">
        <v>6450</v>
      </c>
      <c r="R558" t="str">
        <f t="shared" si="54"/>
        <v>DN</v>
      </c>
      <c r="S558" t="str">
        <f t="shared" si="55"/>
        <v>403449</v>
      </c>
      <c r="U558" t="s">
        <v>6451</v>
      </c>
      <c r="V558" t="s">
        <v>32</v>
      </c>
      <c r="W558" t="s">
        <v>5337</v>
      </c>
      <c r="X558" t="s">
        <v>4185</v>
      </c>
      <c r="Y558" t="str">
        <f t="shared" si="56"/>
        <v>SLF-UK CGAAP GBP-366001</v>
      </c>
      <c r="Z558">
        <f>COUNTIF('16 reserve bal'!D:D,'16 reserve entries'!Y558)</f>
        <v>1</v>
      </c>
      <c r="AB558" t="s">
        <v>993</v>
      </c>
      <c r="AC558" t="s">
        <v>4448</v>
      </c>
    </row>
    <row r="559" spans="1:29" x14ac:dyDescent="0.25">
      <c r="A559" t="s">
        <v>993</v>
      </c>
      <c r="B559" t="s">
        <v>993</v>
      </c>
      <c r="C559" t="s">
        <v>4450</v>
      </c>
      <c r="D559" t="str">
        <f t="shared" si="51"/>
        <v>DN-403442</v>
      </c>
      <c r="Q559" t="s">
        <v>6452</v>
      </c>
      <c r="R559" t="str">
        <f t="shared" si="54"/>
        <v>DN</v>
      </c>
      <c r="S559" t="str">
        <f t="shared" si="55"/>
        <v>403457</v>
      </c>
      <c r="U559" t="s">
        <v>6453</v>
      </c>
      <c r="V559" t="s">
        <v>32</v>
      </c>
      <c r="W559" t="s">
        <v>5337</v>
      </c>
      <c r="X559" t="s">
        <v>4187</v>
      </c>
      <c r="Y559" t="str">
        <f t="shared" si="56"/>
        <v>SLF-UK CGAAP GBP-366004</v>
      </c>
      <c r="Z559">
        <f>COUNTIF('16 reserve bal'!D:D,'16 reserve entries'!Y559)</f>
        <v>1</v>
      </c>
      <c r="AB559" t="s">
        <v>993</v>
      </c>
      <c r="AC559" t="s">
        <v>4450</v>
      </c>
    </row>
    <row r="560" spans="1:29" x14ac:dyDescent="0.25">
      <c r="A560" t="s">
        <v>993</v>
      </c>
      <c r="B560" t="s">
        <v>993</v>
      </c>
      <c r="C560" t="s">
        <v>4452</v>
      </c>
      <c r="D560" t="str">
        <f t="shared" si="51"/>
        <v>DN-403443</v>
      </c>
      <c r="Q560" t="s">
        <v>6454</v>
      </c>
      <c r="R560" t="str">
        <f t="shared" si="54"/>
        <v>DN</v>
      </c>
      <c r="S560" t="str">
        <f t="shared" si="55"/>
        <v>403466</v>
      </c>
      <c r="U560" t="s">
        <v>6455</v>
      </c>
      <c r="V560" t="s">
        <v>32</v>
      </c>
      <c r="W560" t="s">
        <v>5337</v>
      </c>
      <c r="X560" t="s">
        <v>4189</v>
      </c>
      <c r="Y560" t="str">
        <f t="shared" si="56"/>
        <v>SLF-UK CGAAP GBP-366007</v>
      </c>
      <c r="Z560">
        <f>COUNTIF('16 reserve bal'!D:D,'16 reserve entries'!Y560)</f>
        <v>1</v>
      </c>
      <c r="AB560" t="s">
        <v>993</v>
      </c>
      <c r="AC560" t="s">
        <v>4452</v>
      </c>
    </row>
    <row r="561" spans="1:29" x14ac:dyDescent="0.25">
      <c r="A561" t="s">
        <v>993</v>
      </c>
      <c r="B561" t="s">
        <v>993</v>
      </c>
      <c r="C561" t="s">
        <v>4455</v>
      </c>
      <c r="D561" t="str">
        <f t="shared" si="51"/>
        <v>DN-403444</v>
      </c>
      <c r="Q561" t="s">
        <v>6456</v>
      </c>
      <c r="R561" t="str">
        <f t="shared" si="54"/>
        <v>DN</v>
      </c>
      <c r="S561" t="str">
        <f t="shared" si="55"/>
        <v>403467</v>
      </c>
      <c r="U561" t="s">
        <v>6457</v>
      </c>
      <c r="V561" t="s">
        <v>32</v>
      </c>
      <c r="W561" t="s">
        <v>5337</v>
      </c>
      <c r="X561" t="s">
        <v>4191</v>
      </c>
      <c r="Y561" t="str">
        <f t="shared" si="56"/>
        <v>SLF-UK CGAAP GBP-366008</v>
      </c>
      <c r="Z561">
        <f>COUNTIF('16 reserve bal'!D:D,'16 reserve entries'!Y561)</f>
        <v>1</v>
      </c>
      <c r="AB561" t="s">
        <v>993</v>
      </c>
      <c r="AC561" t="s">
        <v>4455</v>
      </c>
    </row>
    <row r="562" spans="1:29" x14ac:dyDescent="0.25">
      <c r="A562" t="s">
        <v>993</v>
      </c>
      <c r="B562" t="s">
        <v>993</v>
      </c>
      <c r="C562" t="s">
        <v>4458</v>
      </c>
      <c r="D562" t="str">
        <f t="shared" si="51"/>
        <v>DN-403445</v>
      </c>
      <c r="Q562" t="s">
        <v>6458</v>
      </c>
      <c r="R562" t="str">
        <f t="shared" si="54"/>
        <v>DN</v>
      </c>
      <c r="S562" t="str">
        <f t="shared" si="55"/>
        <v>403468</v>
      </c>
      <c r="U562" t="s">
        <v>6459</v>
      </c>
      <c r="V562" t="s">
        <v>32</v>
      </c>
      <c r="W562" t="s">
        <v>5337</v>
      </c>
      <c r="X562" t="s">
        <v>4193</v>
      </c>
      <c r="Y562" t="str">
        <f t="shared" si="56"/>
        <v>SLF-UK CGAAP GBP-366010</v>
      </c>
      <c r="Z562">
        <f>COUNTIF('16 reserve bal'!D:D,'16 reserve entries'!Y562)</f>
        <v>1</v>
      </c>
      <c r="AB562" t="s">
        <v>993</v>
      </c>
      <c r="AC562" t="s">
        <v>4458</v>
      </c>
    </row>
    <row r="563" spans="1:29" x14ac:dyDescent="0.25">
      <c r="A563" t="s">
        <v>993</v>
      </c>
      <c r="B563" t="s">
        <v>993</v>
      </c>
      <c r="C563" t="s">
        <v>4461</v>
      </c>
      <c r="D563" t="str">
        <f t="shared" si="51"/>
        <v>DN-403446</v>
      </c>
      <c r="Q563" t="s">
        <v>6460</v>
      </c>
      <c r="R563" t="str">
        <f t="shared" si="54"/>
        <v>DN</v>
      </c>
      <c r="S563" t="str">
        <f t="shared" si="55"/>
        <v>403469</v>
      </c>
      <c r="U563" t="s">
        <v>6461</v>
      </c>
      <c r="V563" t="s">
        <v>32</v>
      </c>
      <c r="W563" t="s">
        <v>5337</v>
      </c>
      <c r="X563" t="s">
        <v>4509</v>
      </c>
      <c r="Y563" t="str">
        <f t="shared" si="56"/>
        <v>SLF-UK CGAAP GBP-500204</v>
      </c>
      <c r="Z563">
        <f>COUNTIF('16 reserve bal'!D:D,'16 reserve entries'!Y563)</f>
        <v>1</v>
      </c>
      <c r="AB563" t="s">
        <v>993</v>
      </c>
      <c r="AC563" t="s">
        <v>4461</v>
      </c>
    </row>
    <row r="564" spans="1:29" x14ac:dyDescent="0.25">
      <c r="A564" t="s">
        <v>993</v>
      </c>
      <c r="B564" t="s">
        <v>993</v>
      </c>
      <c r="C564" t="s">
        <v>4464</v>
      </c>
      <c r="D564" t="str">
        <f t="shared" si="51"/>
        <v>DN-403447</v>
      </c>
      <c r="Q564" t="s">
        <v>6462</v>
      </c>
      <c r="R564" t="str">
        <f t="shared" si="54"/>
        <v>DN</v>
      </c>
      <c r="S564" t="str">
        <f t="shared" si="55"/>
        <v>403481</v>
      </c>
      <c r="U564" t="s">
        <v>6463</v>
      </c>
      <c r="V564" t="s">
        <v>32</v>
      </c>
      <c r="W564" t="s">
        <v>5337</v>
      </c>
      <c r="X564" t="s">
        <v>4139</v>
      </c>
      <c r="Y564" t="str">
        <f t="shared" si="56"/>
        <v>SLF-UK CGAAP GBP-300570</v>
      </c>
      <c r="Z564">
        <f>COUNTIF('16 reserve bal'!D:D,'16 reserve entries'!Y564)</f>
        <v>1</v>
      </c>
      <c r="AB564" t="s">
        <v>993</v>
      </c>
      <c r="AC564" t="s">
        <v>4464</v>
      </c>
    </row>
    <row r="565" spans="1:29" x14ac:dyDescent="0.25">
      <c r="A565" t="s">
        <v>993</v>
      </c>
      <c r="B565" t="s">
        <v>993</v>
      </c>
      <c r="C565" t="s">
        <v>4467</v>
      </c>
      <c r="D565" t="str">
        <f t="shared" si="51"/>
        <v>DN-403448</v>
      </c>
      <c r="Q565" t="s">
        <v>6464</v>
      </c>
      <c r="R565" t="str">
        <f t="shared" si="54"/>
        <v>DN</v>
      </c>
      <c r="S565" t="str">
        <f t="shared" si="55"/>
        <v>403482</v>
      </c>
      <c r="U565" t="s">
        <v>6465</v>
      </c>
      <c r="V565" t="s">
        <v>32</v>
      </c>
      <c r="W565" t="s">
        <v>5337</v>
      </c>
      <c r="X565" t="s">
        <v>4141</v>
      </c>
      <c r="Y565" t="str">
        <f t="shared" si="56"/>
        <v>SLF-UK CGAAP GBP-300571</v>
      </c>
      <c r="Z565">
        <f>COUNTIF('16 reserve bal'!D:D,'16 reserve entries'!Y565)</f>
        <v>1</v>
      </c>
      <c r="AB565" t="s">
        <v>993</v>
      </c>
      <c r="AC565" t="s">
        <v>4467</v>
      </c>
    </row>
    <row r="566" spans="1:29" x14ac:dyDescent="0.25">
      <c r="A566" t="s">
        <v>993</v>
      </c>
      <c r="B566" t="s">
        <v>993</v>
      </c>
      <c r="C566" t="s">
        <v>4470</v>
      </c>
      <c r="D566" t="str">
        <f t="shared" si="51"/>
        <v>DN-403449</v>
      </c>
      <c r="Q566" t="s">
        <v>6466</v>
      </c>
      <c r="R566" t="str">
        <f t="shared" si="54"/>
        <v>DN</v>
      </c>
      <c r="S566" t="str">
        <f t="shared" si="55"/>
        <v>403483</v>
      </c>
      <c r="U566" t="s">
        <v>6467</v>
      </c>
      <c r="V566" t="s">
        <v>32</v>
      </c>
      <c r="W566" t="s">
        <v>5288</v>
      </c>
      <c r="X566" t="s">
        <v>3483</v>
      </c>
      <c r="Y566" t="str">
        <f t="shared" si="56"/>
        <v>SLF-US CURR CGAAP-200402</v>
      </c>
      <c r="Z566">
        <f>COUNTIF('16 reserve bal'!D:D,'16 reserve entries'!Y566)</f>
        <v>1</v>
      </c>
      <c r="AB566" t="s">
        <v>993</v>
      </c>
      <c r="AC566" t="s">
        <v>4470</v>
      </c>
    </row>
    <row r="567" spans="1:29" x14ac:dyDescent="0.25">
      <c r="A567" t="s">
        <v>993</v>
      </c>
      <c r="B567" t="s">
        <v>993</v>
      </c>
      <c r="C567" t="s">
        <v>4473</v>
      </c>
      <c r="D567" t="str">
        <f t="shared" si="51"/>
        <v>DN-403457</v>
      </c>
      <c r="Q567" t="s">
        <v>6468</v>
      </c>
      <c r="R567" t="str">
        <f t="shared" si="54"/>
        <v>DN</v>
      </c>
      <c r="S567" t="str">
        <f t="shared" si="55"/>
        <v>403484</v>
      </c>
      <c r="U567" t="s">
        <v>6469</v>
      </c>
      <c r="V567" t="s">
        <v>32</v>
      </c>
      <c r="W567" t="s">
        <v>5288</v>
      </c>
      <c r="X567" t="s">
        <v>3498</v>
      </c>
      <c r="Y567" t="str">
        <f t="shared" si="56"/>
        <v>SLF-US CURR CGAAP-200407</v>
      </c>
      <c r="Z567">
        <f>COUNTIF('16 reserve bal'!D:D,'16 reserve entries'!Y567)</f>
        <v>1</v>
      </c>
      <c r="AB567" t="s">
        <v>993</v>
      </c>
      <c r="AC567" t="s">
        <v>4473</v>
      </c>
    </row>
    <row r="568" spans="1:29" x14ac:dyDescent="0.25">
      <c r="A568" t="s">
        <v>993</v>
      </c>
      <c r="B568" t="s">
        <v>993</v>
      </c>
      <c r="C568" t="s">
        <v>4476</v>
      </c>
      <c r="D568" t="str">
        <f t="shared" si="51"/>
        <v>DN-403466</v>
      </c>
      <c r="Q568" t="s">
        <v>6470</v>
      </c>
      <c r="R568" t="str">
        <f t="shared" si="54"/>
        <v>DN</v>
      </c>
      <c r="S568" t="str">
        <f t="shared" si="55"/>
        <v>403563</v>
      </c>
      <c r="U568" t="s">
        <v>6471</v>
      </c>
      <c r="V568" t="s">
        <v>704</v>
      </c>
      <c r="W568" t="s">
        <v>5284</v>
      </c>
      <c r="X568" t="s">
        <v>3251</v>
      </c>
      <c r="Y568" t="str">
        <f t="shared" si="56"/>
        <v>SLF-CAN CURR CGAAP-100201</v>
      </c>
      <c r="Z568">
        <f>COUNTIF('16 reserve bal'!D:D,'16 reserve entries'!Y568)</f>
        <v>1</v>
      </c>
      <c r="AB568" t="s">
        <v>993</v>
      </c>
      <c r="AC568" t="s">
        <v>4476</v>
      </c>
    </row>
    <row r="569" spans="1:29" x14ac:dyDescent="0.25">
      <c r="A569" t="s">
        <v>993</v>
      </c>
      <c r="B569" t="s">
        <v>993</v>
      </c>
      <c r="C569" t="s">
        <v>4479</v>
      </c>
      <c r="D569" t="str">
        <f t="shared" si="51"/>
        <v>DN-403467</v>
      </c>
      <c r="Q569" t="s">
        <v>6472</v>
      </c>
      <c r="R569" t="str">
        <f t="shared" si="54"/>
        <v>DN</v>
      </c>
      <c r="S569" t="str">
        <f t="shared" si="55"/>
        <v>403579</v>
      </c>
      <c r="U569" t="s">
        <v>6473</v>
      </c>
      <c r="V569" t="s">
        <v>704</v>
      </c>
      <c r="W569" t="s">
        <v>5284</v>
      </c>
      <c r="X569" t="s">
        <v>3260</v>
      </c>
      <c r="Y569" t="str">
        <f t="shared" si="56"/>
        <v>SLF-CAN CURR CGAAP-100210</v>
      </c>
      <c r="Z569">
        <f>COUNTIF('16 reserve bal'!D:D,'16 reserve entries'!Y569)</f>
        <v>1</v>
      </c>
      <c r="AB569" t="s">
        <v>993</v>
      </c>
      <c r="AC569" t="s">
        <v>4479</v>
      </c>
    </row>
    <row r="570" spans="1:29" x14ac:dyDescent="0.25">
      <c r="A570" t="s">
        <v>993</v>
      </c>
      <c r="B570" t="s">
        <v>993</v>
      </c>
      <c r="C570" t="s">
        <v>4481</v>
      </c>
      <c r="D570" t="str">
        <f t="shared" si="51"/>
        <v>DN-403468</v>
      </c>
      <c r="Q570" t="s">
        <v>6474</v>
      </c>
      <c r="R570" t="str">
        <f t="shared" si="54"/>
        <v>DN</v>
      </c>
      <c r="S570" t="str">
        <f t="shared" si="55"/>
        <v>488990</v>
      </c>
      <c r="U570" t="s">
        <v>6475</v>
      </c>
      <c r="V570" t="s">
        <v>704</v>
      </c>
      <c r="W570" t="s">
        <v>5337</v>
      </c>
      <c r="X570" t="s">
        <v>4509</v>
      </c>
      <c r="Y570" t="str">
        <f t="shared" si="56"/>
        <v>SLF-UK CGAAP GBP-500204</v>
      </c>
      <c r="Z570">
        <f>COUNTIF('16 reserve bal'!D:D,'16 reserve entries'!Y570)</f>
        <v>1</v>
      </c>
      <c r="AB570" t="s">
        <v>993</v>
      </c>
      <c r="AC570" t="s">
        <v>4481</v>
      </c>
    </row>
    <row r="571" spans="1:29" x14ac:dyDescent="0.25">
      <c r="A571" t="s">
        <v>993</v>
      </c>
      <c r="B571" t="s">
        <v>993</v>
      </c>
      <c r="C571" t="s">
        <v>4483</v>
      </c>
      <c r="D571" t="str">
        <f t="shared" si="51"/>
        <v>DN-403469</v>
      </c>
      <c r="Q571" t="s">
        <v>6476</v>
      </c>
      <c r="R571" t="str">
        <f t="shared" si="54"/>
        <v>F3</v>
      </c>
      <c r="S571" t="str">
        <f t="shared" si="55"/>
        <v>103113</v>
      </c>
      <c r="U571" t="s">
        <v>6477</v>
      </c>
      <c r="V571" t="s">
        <v>222</v>
      </c>
      <c r="W571" t="s">
        <v>5288</v>
      </c>
      <c r="X571" t="s">
        <v>3588</v>
      </c>
      <c r="Y571" t="str">
        <f t="shared" si="56"/>
        <v>SLF-US CURR CGAAP-200461</v>
      </c>
      <c r="Z571">
        <f>COUNTIF('16 reserve bal'!D:D,'16 reserve entries'!Y571)</f>
        <v>1</v>
      </c>
      <c r="AB571" t="s">
        <v>993</v>
      </c>
      <c r="AC571" t="s">
        <v>4483</v>
      </c>
    </row>
    <row r="572" spans="1:29" x14ac:dyDescent="0.25">
      <c r="A572" t="s">
        <v>993</v>
      </c>
      <c r="B572" t="s">
        <v>993</v>
      </c>
      <c r="C572" t="s">
        <v>4485</v>
      </c>
      <c r="D572" t="str">
        <f t="shared" si="51"/>
        <v>DN-403481</v>
      </c>
      <c r="Q572" t="s">
        <v>6478</v>
      </c>
      <c r="R572" t="str">
        <f t="shared" si="54"/>
        <v>FS</v>
      </c>
      <c r="S572" t="str">
        <f t="shared" si="55"/>
        <v>200400</v>
      </c>
      <c r="U572" t="s">
        <v>6479</v>
      </c>
      <c r="V572" t="s">
        <v>222</v>
      </c>
      <c r="W572" t="s">
        <v>5288</v>
      </c>
      <c r="X572" t="s">
        <v>3645</v>
      </c>
      <c r="Y572" t="str">
        <f t="shared" si="56"/>
        <v>SLF-US CURR CGAAP-200563</v>
      </c>
      <c r="Z572">
        <f>COUNTIF('16 reserve bal'!D:D,'16 reserve entries'!Y572)</f>
        <v>1</v>
      </c>
      <c r="AB572" t="s">
        <v>993</v>
      </c>
      <c r="AC572" t="s">
        <v>4485</v>
      </c>
    </row>
    <row r="573" spans="1:29" x14ac:dyDescent="0.25">
      <c r="A573" t="s">
        <v>993</v>
      </c>
      <c r="B573" t="s">
        <v>993</v>
      </c>
      <c r="C573" t="s">
        <v>4487</v>
      </c>
      <c r="D573" t="str">
        <f t="shared" si="51"/>
        <v>DN-403482</v>
      </c>
      <c r="Q573" t="s">
        <v>6480</v>
      </c>
      <c r="R573" t="str">
        <f t="shared" si="54"/>
        <v>FS</v>
      </c>
      <c r="S573" t="str">
        <f t="shared" si="55"/>
        <v>200402</v>
      </c>
      <c r="U573" t="s">
        <v>6481</v>
      </c>
      <c r="V573" t="s">
        <v>222</v>
      </c>
      <c r="W573" t="s">
        <v>5288</v>
      </c>
      <c r="X573" t="s">
        <v>3642</v>
      </c>
      <c r="Y573" t="str">
        <f t="shared" si="56"/>
        <v>SLF-US CURR CGAAP-200562</v>
      </c>
      <c r="Z573">
        <f>COUNTIF('16 reserve bal'!D:D,'16 reserve entries'!Y573)</f>
        <v>1</v>
      </c>
      <c r="AB573" t="s">
        <v>993</v>
      </c>
      <c r="AC573" t="s">
        <v>4487</v>
      </c>
    </row>
    <row r="574" spans="1:29" x14ac:dyDescent="0.25">
      <c r="A574" t="s">
        <v>993</v>
      </c>
      <c r="B574" t="s">
        <v>993</v>
      </c>
      <c r="C574" t="s">
        <v>4489</v>
      </c>
      <c r="D574" t="str">
        <f t="shared" si="51"/>
        <v>DN-403483</v>
      </c>
      <c r="Q574" t="s">
        <v>6482</v>
      </c>
      <c r="R574" t="str">
        <f t="shared" si="54"/>
        <v>FS</v>
      </c>
      <c r="S574" t="str">
        <f t="shared" si="55"/>
        <v>200407</v>
      </c>
      <c r="U574" t="s">
        <v>6483</v>
      </c>
      <c r="V574" t="s">
        <v>731</v>
      </c>
      <c r="W574" t="s">
        <v>5288</v>
      </c>
      <c r="X574" t="s">
        <v>3588</v>
      </c>
      <c r="Y574" t="str">
        <f t="shared" si="56"/>
        <v>SLF-US CURR CGAAP-200461</v>
      </c>
      <c r="Z574">
        <f>COUNTIF('16 reserve bal'!D:D,'16 reserve entries'!Y574)</f>
        <v>1</v>
      </c>
      <c r="AB574" t="s">
        <v>993</v>
      </c>
      <c r="AC574" t="s">
        <v>4489</v>
      </c>
    </row>
    <row r="575" spans="1:29" x14ac:dyDescent="0.25">
      <c r="A575" t="s">
        <v>993</v>
      </c>
      <c r="B575" t="s">
        <v>993</v>
      </c>
      <c r="C575" t="s">
        <v>4491</v>
      </c>
      <c r="D575" t="str">
        <f t="shared" si="51"/>
        <v>DN-403484</v>
      </c>
      <c r="Q575" t="s">
        <v>6484</v>
      </c>
      <c r="R575" t="str">
        <f t="shared" si="54"/>
        <v>FS</v>
      </c>
      <c r="S575" t="str">
        <f t="shared" si="55"/>
        <v>200415</v>
      </c>
      <c r="U575" t="s">
        <v>6485</v>
      </c>
      <c r="V575" t="s">
        <v>731</v>
      </c>
      <c r="W575" t="s">
        <v>5288</v>
      </c>
      <c r="X575" t="s">
        <v>3645</v>
      </c>
      <c r="Y575" t="str">
        <f t="shared" si="56"/>
        <v>SLF-US CURR CGAAP-200563</v>
      </c>
      <c r="Z575">
        <f>COUNTIF('16 reserve bal'!D:D,'16 reserve entries'!Y575)</f>
        <v>1</v>
      </c>
      <c r="AB575" t="s">
        <v>993</v>
      </c>
      <c r="AC575" t="s">
        <v>4491</v>
      </c>
    </row>
    <row r="576" spans="1:29" x14ac:dyDescent="0.25">
      <c r="A576" t="s">
        <v>993</v>
      </c>
      <c r="B576" t="s">
        <v>993</v>
      </c>
      <c r="C576" t="s">
        <v>4493</v>
      </c>
      <c r="D576" t="str">
        <f t="shared" si="51"/>
        <v>DN-403563</v>
      </c>
      <c r="Q576" t="s">
        <v>6486</v>
      </c>
      <c r="R576" t="str">
        <f t="shared" si="54"/>
        <v>FS</v>
      </c>
      <c r="S576" t="str">
        <f t="shared" si="55"/>
        <v>200417</v>
      </c>
      <c r="U576" t="s">
        <v>6487</v>
      </c>
      <c r="V576" t="s">
        <v>731</v>
      </c>
      <c r="W576" t="s">
        <v>5288</v>
      </c>
      <c r="X576" t="s">
        <v>3642</v>
      </c>
      <c r="Y576" t="str">
        <f t="shared" si="56"/>
        <v>SLF-US CURR CGAAP-200562</v>
      </c>
      <c r="Z576">
        <f>COUNTIF('16 reserve bal'!D:D,'16 reserve entries'!Y576)</f>
        <v>1</v>
      </c>
      <c r="AB576" t="s">
        <v>993</v>
      </c>
      <c r="AC576" t="s">
        <v>4493</v>
      </c>
    </row>
    <row r="577" spans="1:29" x14ac:dyDescent="0.25">
      <c r="A577" t="s">
        <v>993</v>
      </c>
      <c r="B577" t="s">
        <v>993</v>
      </c>
      <c r="C577" t="s">
        <v>4495</v>
      </c>
      <c r="D577" t="str">
        <f t="shared" si="51"/>
        <v>DN-403579</v>
      </c>
      <c r="Q577" t="s">
        <v>6488</v>
      </c>
      <c r="R577" t="str">
        <f t="shared" si="54"/>
        <v>FS</v>
      </c>
      <c r="S577" t="str">
        <f t="shared" si="55"/>
        <v>200418</v>
      </c>
      <c r="U577" t="s">
        <v>6489</v>
      </c>
      <c r="V577" t="s">
        <v>40</v>
      </c>
      <c r="W577" t="s">
        <v>5284</v>
      </c>
      <c r="X577" t="s">
        <v>3341</v>
      </c>
      <c r="Y577" t="str">
        <f t="shared" si="56"/>
        <v>SLF-CAN CURR CGAAP-100299</v>
      </c>
      <c r="Z577">
        <f>COUNTIF('16 reserve bal'!D:D,'16 reserve entries'!Y577)</f>
        <v>1</v>
      </c>
      <c r="AB577" t="s">
        <v>993</v>
      </c>
      <c r="AC577" t="s">
        <v>4495</v>
      </c>
    </row>
    <row r="578" spans="1:29" x14ac:dyDescent="0.25">
      <c r="A578" t="s">
        <v>993</v>
      </c>
      <c r="B578" t="s">
        <v>993</v>
      </c>
      <c r="C578" t="s">
        <v>4496</v>
      </c>
      <c r="D578" t="str">
        <f t="shared" si="51"/>
        <v>DN-488990</v>
      </c>
      <c r="Q578" t="s">
        <v>6490</v>
      </c>
      <c r="R578" t="str">
        <f t="shared" si="54"/>
        <v>FS</v>
      </c>
      <c r="S578" t="str">
        <f t="shared" si="55"/>
        <v>200422</v>
      </c>
      <c r="U578" t="s">
        <v>6491</v>
      </c>
      <c r="V578" t="s">
        <v>40</v>
      </c>
      <c r="W578" t="s">
        <v>5284</v>
      </c>
      <c r="X578" t="s">
        <v>3386</v>
      </c>
      <c r="Y578" t="str">
        <f t="shared" si="56"/>
        <v>SLF-CAN CURR CGAAP-103113</v>
      </c>
      <c r="Z578">
        <f>COUNTIF('16 reserve bal'!D:D,'16 reserve entries'!Y578)</f>
        <v>1</v>
      </c>
      <c r="AB578" t="s">
        <v>993</v>
      </c>
      <c r="AC578" t="s">
        <v>4496</v>
      </c>
    </row>
    <row r="579" spans="1:29" x14ac:dyDescent="0.25">
      <c r="A579" t="s">
        <v>1121</v>
      </c>
      <c r="B579" t="s">
        <v>56</v>
      </c>
      <c r="C579" t="s">
        <v>3386</v>
      </c>
      <c r="D579" t="str">
        <f t="shared" si="51"/>
        <v>F3-103113</v>
      </c>
      <c r="Q579" t="s">
        <v>6492</v>
      </c>
      <c r="R579" t="str">
        <f t="shared" si="54"/>
        <v>FS</v>
      </c>
      <c r="S579" t="str">
        <f t="shared" si="55"/>
        <v>200425</v>
      </c>
      <c r="U579" t="s">
        <v>6493</v>
      </c>
      <c r="V579" t="s">
        <v>993</v>
      </c>
      <c r="W579" t="s">
        <v>5353</v>
      </c>
      <c r="X579" t="s">
        <v>4195</v>
      </c>
      <c r="Y579" t="str">
        <f t="shared" si="56"/>
        <v>SLF-AS/OTH CGAAP CAD-400801</v>
      </c>
      <c r="Z579">
        <f>COUNTIF('16 reserve bal'!D:D,'16 reserve entries'!Y579)</f>
        <v>1</v>
      </c>
      <c r="AB579" t="s">
        <v>1121</v>
      </c>
      <c r="AC579" t="s">
        <v>3386</v>
      </c>
    </row>
    <row r="580" spans="1:29" x14ac:dyDescent="0.25">
      <c r="A580" t="s">
        <v>1139</v>
      </c>
      <c r="B580" t="s">
        <v>1140</v>
      </c>
      <c r="C580" t="s">
        <v>3480</v>
      </c>
      <c r="D580" t="str">
        <f t="shared" si="51"/>
        <v>FS-200400</v>
      </c>
      <c r="Q580" t="s">
        <v>6494</v>
      </c>
      <c r="R580" t="str">
        <f t="shared" si="54"/>
        <v>FS</v>
      </c>
      <c r="S580" t="str">
        <f t="shared" si="55"/>
        <v>200471</v>
      </c>
      <c r="U580" t="s">
        <v>6495</v>
      </c>
      <c r="V580" t="s">
        <v>993</v>
      </c>
      <c r="W580" t="s">
        <v>5353</v>
      </c>
      <c r="X580" t="s">
        <v>4197</v>
      </c>
      <c r="Y580" t="str">
        <f t="shared" si="56"/>
        <v>SLF-AS/OTH CGAAP CAD-400802</v>
      </c>
      <c r="Z580">
        <f>COUNTIF('16 reserve bal'!D:D,'16 reserve entries'!Y580)</f>
        <v>1</v>
      </c>
      <c r="AB580" t="s">
        <v>1139</v>
      </c>
      <c r="AC580" t="s">
        <v>3480</v>
      </c>
    </row>
    <row r="581" spans="1:29" x14ac:dyDescent="0.25">
      <c r="A581" t="s">
        <v>1139</v>
      </c>
      <c r="B581" t="s">
        <v>1140</v>
      </c>
      <c r="C581" t="s">
        <v>3483</v>
      </c>
      <c r="D581" t="str">
        <f t="shared" ref="D581:D644" si="57">B581&amp;"-"&amp;C581</f>
        <v>FS-200402</v>
      </c>
      <c r="Q581" t="s">
        <v>6496</v>
      </c>
      <c r="R581" t="str">
        <f t="shared" ref="R581:R644" si="58">LEFT(Q581,2)</f>
        <v>FS</v>
      </c>
      <c r="S581" t="str">
        <f t="shared" ref="S581:S644" si="59">RIGHT(Q581,6)</f>
        <v>200472</v>
      </c>
      <c r="U581" t="s">
        <v>6497</v>
      </c>
      <c r="V581" t="s">
        <v>993</v>
      </c>
      <c r="W581" t="s">
        <v>5353</v>
      </c>
      <c r="X581" t="s">
        <v>4201</v>
      </c>
      <c r="Y581" t="str">
        <f t="shared" ref="Y581:Y644" si="60">W581&amp;"-"&amp;X581</f>
        <v>SLF-AS/OTH CGAAP CAD-400806</v>
      </c>
      <c r="Z581">
        <f>COUNTIF('16 reserve bal'!D:D,'16 reserve entries'!Y581)</f>
        <v>1</v>
      </c>
      <c r="AB581" t="s">
        <v>1139</v>
      </c>
      <c r="AC581" t="s">
        <v>3483</v>
      </c>
    </row>
    <row r="582" spans="1:29" x14ac:dyDescent="0.25">
      <c r="A582" t="s">
        <v>1139</v>
      </c>
      <c r="B582" t="s">
        <v>1140</v>
      </c>
      <c r="C582" t="s">
        <v>3498</v>
      </c>
      <c r="D582" t="str">
        <f t="shared" si="57"/>
        <v>FS-200407</v>
      </c>
      <c r="Q582" t="s">
        <v>6498</v>
      </c>
      <c r="R582" t="str">
        <f t="shared" si="58"/>
        <v>FS</v>
      </c>
      <c r="S582" t="str">
        <f t="shared" si="59"/>
        <v>200474</v>
      </c>
      <c r="U582" t="s">
        <v>6499</v>
      </c>
      <c r="V582" t="s">
        <v>993</v>
      </c>
      <c r="W582" t="s">
        <v>5353</v>
      </c>
      <c r="X582" t="s">
        <v>4203</v>
      </c>
      <c r="Y582" t="str">
        <f t="shared" si="60"/>
        <v>SLF-AS/OTH CGAAP CAD-400807</v>
      </c>
      <c r="Z582">
        <f>COUNTIF('16 reserve bal'!D:D,'16 reserve entries'!Y582)</f>
        <v>1</v>
      </c>
      <c r="AB582" t="s">
        <v>1139</v>
      </c>
      <c r="AC582" t="s">
        <v>3498</v>
      </c>
    </row>
    <row r="583" spans="1:29" x14ac:dyDescent="0.25">
      <c r="A583" t="s">
        <v>1139</v>
      </c>
      <c r="B583" t="s">
        <v>1140</v>
      </c>
      <c r="C583" t="s">
        <v>3504</v>
      </c>
      <c r="D583" t="str">
        <f t="shared" si="57"/>
        <v>FS-200415</v>
      </c>
      <c r="Q583" t="s">
        <v>6500</v>
      </c>
      <c r="R583" t="str">
        <f t="shared" si="58"/>
        <v>FS</v>
      </c>
      <c r="S583" t="str">
        <f t="shared" si="59"/>
        <v>200563</v>
      </c>
      <c r="U583" t="s">
        <v>6501</v>
      </c>
      <c r="V583" t="s">
        <v>993</v>
      </c>
      <c r="W583" t="s">
        <v>5353</v>
      </c>
      <c r="X583" t="s">
        <v>4205</v>
      </c>
      <c r="Y583" t="str">
        <f t="shared" si="60"/>
        <v>SLF-AS/OTH CGAAP CAD-400809</v>
      </c>
      <c r="Z583">
        <f>COUNTIF('16 reserve bal'!D:D,'16 reserve entries'!Y583)</f>
        <v>1</v>
      </c>
      <c r="AB583" t="s">
        <v>1139</v>
      </c>
      <c r="AC583" t="s">
        <v>3504</v>
      </c>
    </row>
    <row r="584" spans="1:29" x14ac:dyDescent="0.25">
      <c r="A584" t="s">
        <v>1139</v>
      </c>
      <c r="B584" t="s">
        <v>1140</v>
      </c>
      <c r="C584" t="s">
        <v>3510</v>
      </c>
      <c r="D584" t="str">
        <f t="shared" si="57"/>
        <v>FS-200417</v>
      </c>
      <c r="Q584" t="s">
        <v>6502</v>
      </c>
      <c r="R584" t="str">
        <f t="shared" si="58"/>
        <v>FS</v>
      </c>
      <c r="S584" t="str">
        <f t="shared" si="59"/>
        <v>201685</v>
      </c>
      <c r="U584" t="s">
        <v>6503</v>
      </c>
      <c r="V584" t="s">
        <v>993</v>
      </c>
      <c r="W584" t="s">
        <v>5353</v>
      </c>
      <c r="X584" t="s">
        <v>4207</v>
      </c>
      <c r="Y584" t="str">
        <f t="shared" si="60"/>
        <v>SLF-AS/OTH CGAAP CAD-400810</v>
      </c>
      <c r="Z584">
        <f>COUNTIF('16 reserve bal'!D:D,'16 reserve entries'!Y584)</f>
        <v>1</v>
      </c>
      <c r="AB584" t="s">
        <v>1139</v>
      </c>
      <c r="AC584" t="s">
        <v>3510</v>
      </c>
    </row>
    <row r="585" spans="1:29" x14ac:dyDescent="0.25">
      <c r="A585" t="s">
        <v>1139</v>
      </c>
      <c r="B585" t="s">
        <v>1140</v>
      </c>
      <c r="C585" t="s">
        <v>3513</v>
      </c>
      <c r="D585" t="str">
        <f t="shared" si="57"/>
        <v>FS-200418</v>
      </c>
      <c r="Q585" t="s">
        <v>6504</v>
      </c>
      <c r="R585" t="str">
        <f t="shared" si="58"/>
        <v>FS</v>
      </c>
      <c r="S585" t="str">
        <f t="shared" si="59"/>
        <v>202286</v>
      </c>
      <c r="U585" t="s">
        <v>6505</v>
      </c>
      <c r="V585" t="s">
        <v>993</v>
      </c>
      <c r="W585" t="s">
        <v>5353</v>
      </c>
      <c r="X585" t="s">
        <v>4209</v>
      </c>
      <c r="Y585" t="str">
        <f t="shared" si="60"/>
        <v>SLF-AS/OTH CGAAP CAD-400811</v>
      </c>
      <c r="Z585">
        <f>COUNTIF('16 reserve bal'!D:D,'16 reserve entries'!Y585)</f>
        <v>1</v>
      </c>
      <c r="AB585" t="s">
        <v>1139</v>
      </c>
      <c r="AC585" t="s">
        <v>3513</v>
      </c>
    </row>
    <row r="586" spans="1:29" x14ac:dyDescent="0.25">
      <c r="A586" t="s">
        <v>1139</v>
      </c>
      <c r="B586" t="s">
        <v>1140</v>
      </c>
      <c r="C586" t="s">
        <v>3521</v>
      </c>
      <c r="D586" t="str">
        <f t="shared" si="57"/>
        <v>FS-200422</v>
      </c>
      <c r="Q586" t="s">
        <v>6506</v>
      </c>
      <c r="R586" t="str">
        <f t="shared" si="58"/>
        <v>FS</v>
      </c>
      <c r="S586" t="str">
        <f t="shared" si="59"/>
        <v>202298</v>
      </c>
      <c r="U586" t="s">
        <v>6507</v>
      </c>
      <c r="V586" t="s">
        <v>993</v>
      </c>
      <c r="W586" t="s">
        <v>5353</v>
      </c>
      <c r="X586" t="s">
        <v>4211</v>
      </c>
      <c r="Y586" t="str">
        <f t="shared" si="60"/>
        <v>SLF-AS/OTH CGAAP CAD-400812</v>
      </c>
      <c r="Z586">
        <f>COUNTIF('16 reserve bal'!D:D,'16 reserve entries'!Y586)</f>
        <v>1</v>
      </c>
      <c r="AB586" t="s">
        <v>1139</v>
      </c>
      <c r="AC586" t="s">
        <v>3521</v>
      </c>
    </row>
    <row r="587" spans="1:29" x14ac:dyDescent="0.25">
      <c r="A587" t="s">
        <v>1139</v>
      </c>
      <c r="B587" t="s">
        <v>1140</v>
      </c>
      <c r="C587" t="s">
        <v>3526</v>
      </c>
      <c r="D587" t="str">
        <f t="shared" si="57"/>
        <v>FS-200425</v>
      </c>
      <c r="Q587" t="s">
        <v>6508</v>
      </c>
      <c r="R587" t="str">
        <f t="shared" si="58"/>
        <v>FS</v>
      </c>
      <c r="S587" t="str">
        <f t="shared" si="59"/>
        <v>202334</v>
      </c>
      <c r="U587" t="s">
        <v>6509</v>
      </c>
      <c r="V587" t="s">
        <v>993</v>
      </c>
      <c r="W587" t="s">
        <v>5353</v>
      </c>
      <c r="X587" t="s">
        <v>4213</v>
      </c>
      <c r="Y587" t="str">
        <f t="shared" si="60"/>
        <v>SLF-AS/OTH CGAAP CAD-400840</v>
      </c>
      <c r="Z587">
        <f>COUNTIF('16 reserve bal'!D:D,'16 reserve entries'!Y587)</f>
        <v>1</v>
      </c>
      <c r="AB587" t="s">
        <v>1139</v>
      </c>
      <c r="AC587" t="s">
        <v>3526</v>
      </c>
    </row>
    <row r="588" spans="1:29" x14ac:dyDescent="0.25">
      <c r="A588" t="s">
        <v>1139</v>
      </c>
      <c r="B588" t="s">
        <v>1140</v>
      </c>
      <c r="C588" t="s">
        <v>3605</v>
      </c>
      <c r="D588" t="str">
        <f t="shared" si="57"/>
        <v>FS-200471</v>
      </c>
      <c r="Q588" t="s">
        <v>6510</v>
      </c>
      <c r="R588" t="str">
        <f t="shared" si="58"/>
        <v>FS</v>
      </c>
      <c r="S588" t="str">
        <f t="shared" si="59"/>
        <v>266062</v>
      </c>
      <c r="U588" t="s">
        <v>6511</v>
      </c>
      <c r="V588" t="s">
        <v>993</v>
      </c>
      <c r="W588" t="s">
        <v>5353</v>
      </c>
      <c r="X588" t="s">
        <v>4217</v>
      </c>
      <c r="Y588" t="str">
        <f t="shared" si="60"/>
        <v>SLF-AS/OTH CGAAP CAD-400843</v>
      </c>
      <c r="Z588">
        <f>COUNTIF('16 reserve bal'!D:D,'16 reserve entries'!Y588)</f>
        <v>1</v>
      </c>
      <c r="AB588" t="s">
        <v>1139</v>
      </c>
      <c r="AC588" t="s">
        <v>3605</v>
      </c>
    </row>
    <row r="589" spans="1:29" x14ac:dyDescent="0.25">
      <c r="A589" t="s">
        <v>1139</v>
      </c>
      <c r="B589" t="s">
        <v>1140</v>
      </c>
      <c r="C589" t="s">
        <v>3607</v>
      </c>
      <c r="D589" t="str">
        <f t="shared" si="57"/>
        <v>FS-200472</v>
      </c>
      <c r="Q589" t="s">
        <v>6512</v>
      </c>
      <c r="R589" t="str">
        <f t="shared" si="58"/>
        <v>FS</v>
      </c>
      <c r="S589" t="str">
        <f t="shared" si="59"/>
        <v>500115</v>
      </c>
      <c r="U589" t="s">
        <v>6513</v>
      </c>
      <c r="V589" t="s">
        <v>993</v>
      </c>
      <c r="W589" t="s">
        <v>5353</v>
      </c>
      <c r="X589" t="s">
        <v>4223</v>
      </c>
      <c r="Y589" t="str">
        <f t="shared" si="60"/>
        <v>SLF-AS/OTH CGAAP CAD-400850</v>
      </c>
      <c r="Z589">
        <f>COUNTIF('16 reserve bal'!D:D,'16 reserve entries'!Y589)</f>
        <v>1</v>
      </c>
      <c r="AB589" t="s">
        <v>1139</v>
      </c>
      <c r="AC589" t="s">
        <v>3607</v>
      </c>
    </row>
    <row r="590" spans="1:29" x14ac:dyDescent="0.25">
      <c r="A590" t="s">
        <v>1139</v>
      </c>
      <c r="B590" t="s">
        <v>1140</v>
      </c>
      <c r="C590" t="s">
        <v>3613</v>
      </c>
      <c r="D590" t="str">
        <f t="shared" si="57"/>
        <v>FS-200474</v>
      </c>
      <c r="Q590" t="s">
        <v>6514</v>
      </c>
      <c r="R590" t="str">
        <f t="shared" si="58"/>
        <v>FS</v>
      </c>
      <c r="S590" t="str">
        <f t="shared" si="59"/>
        <v>500151</v>
      </c>
      <c r="U590" t="s">
        <v>6515</v>
      </c>
      <c r="V590" t="s">
        <v>993</v>
      </c>
      <c r="W590" t="s">
        <v>5353</v>
      </c>
      <c r="X590" t="s">
        <v>4225</v>
      </c>
      <c r="Y590" t="str">
        <f t="shared" si="60"/>
        <v>SLF-AS/OTH CGAAP CAD-400851</v>
      </c>
      <c r="Z590">
        <f>COUNTIF('16 reserve bal'!D:D,'16 reserve entries'!Y590)</f>
        <v>1</v>
      </c>
      <c r="AB590" t="s">
        <v>1139</v>
      </c>
      <c r="AC590" t="s">
        <v>3613</v>
      </c>
    </row>
    <row r="591" spans="1:29" x14ac:dyDescent="0.25">
      <c r="A591" t="s">
        <v>1139</v>
      </c>
      <c r="B591" t="s">
        <v>1140</v>
      </c>
      <c r="C591" t="s">
        <v>3645</v>
      </c>
      <c r="D591" t="str">
        <f t="shared" si="57"/>
        <v>FS-200563</v>
      </c>
      <c r="Q591" t="s">
        <v>6516</v>
      </c>
      <c r="R591" t="str">
        <f t="shared" si="58"/>
        <v>GF</v>
      </c>
      <c r="S591" t="str">
        <f t="shared" si="59"/>
        <v>100245</v>
      </c>
      <c r="U591" t="s">
        <v>6517</v>
      </c>
      <c r="V591" t="s">
        <v>993</v>
      </c>
      <c r="W591" t="s">
        <v>5353</v>
      </c>
      <c r="X591" t="s">
        <v>4227</v>
      </c>
      <c r="Y591" t="str">
        <f t="shared" si="60"/>
        <v>SLF-AS/OTH CGAAP CAD-400852</v>
      </c>
      <c r="Z591">
        <f>COUNTIF('16 reserve bal'!D:D,'16 reserve entries'!Y591)</f>
        <v>1</v>
      </c>
      <c r="AB591" t="s">
        <v>1139</v>
      </c>
      <c r="AC591" t="s">
        <v>3645</v>
      </c>
    </row>
    <row r="592" spans="1:29" x14ac:dyDescent="0.25">
      <c r="A592" t="s">
        <v>1139</v>
      </c>
      <c r="B592" t="s">
        <v>1140</v>
      </c>
      <c r="C592" t="s">
        <v>3820</v>
      </c>
      <c r="D592" t="str">
        <f t="shared" si="57"/>
        <v>FS-201685</v>
      </c>
      <c r="Q592" t="s">
        <v>6518</v>
      </c>
      <c r="R592" t="str">
        <f t="shared" si="58"/>
        <v>GF</v>
      </c>
      <c r="S592" t="str">
        <f t="shared" si="59"/>
        <v>100253</v>
      </c>
      <c r="U592" t="s">
        <v>6519</v>
      </c>
      <c r="V592" t="s">
        <v>993</v>
      </c>
      <c r="W592" t="s">
        <v>5353</v>
      </c>
      <c r="X592" t="s">
        <v>4229</v>
      </c>
      <c r="Y592" t="str">
        <f t="shared" si="60"/>
        <v>SLF-AS/OTH CGAAP CAD-400853</v>
      </c>
      <c r="Z592">
        <f>COUNTIF('16 reserve bal'!D:D,'16 reserve entries'!Y592)</f>
        <v>1</v>
      </c>
      <c r="AB592" t="s">
        <v>1139</v>
      </c>
      <c r="AC592" t="s">
        <v>3820</v>
      </c>
    </row>
    <row r="593" spans="1:29" x14ac:dyDescent="0.25">
      <c r="A593" t="s">
        <v>1139</v>
      </c>
      <c r="B593" t="s">
        <v>1140</v>
      </c>
      <c r="C593" t="s">
        <v>3930</v>
      </c>
      <c r="D593" t="str">
        <f t="shared" si="57"/>
        <v>FS-202286</v>
      </c>
      <c r="Q593" t="s">
        <v>6520</v>
      </c>
      <c r="R593" t="str">
        <f t="shared" si="58"/>
        <v>GF</v>
      </c>
      <c r="S593" t="str">
        <f t="shared" si="59"/>
        <v>100255</v>
      </c>
      <c r="U593" t="s">
        <v>6521</v>
      </c>
      <c r="V593" t="s">
        <v>993</v>
      </c>
      <c r="W593" t="s">
        <v>5353</v>
      </c>
      <c r="X593" t="s">
        <v>4231</v>
      </c>
      <c r="Y593" t="str">
        <f t="shared" si="60"/>
        <v>SLF-AS/OTH CGAAP CAD-400854</v>
      </c>
      <c r="Z593">
        <f>COUNTIF('16 reserve bal'!D:D,'16 reserve entries'!Y593)</f>
        <v>1</v>
      </c>
      <c r="AB593" t="s">
        <v>1139</v>
      </c>
      <c r="AC593" t="s">
        <v>3930</v>
      </c>
    </row>
    <row r="594" spans="1:29" x14ac:dyDescent="0.25">
      <c r="A594" t="s">
        <v>1139</v>
      </c>
      <c r="B594" t="s">
        <v>1140</v>
      </c>
      <c r="C594" t="s">
        <v>3932</v>
      </c>
      <c r="D594" t="str">
        <f t="shared" si="57"/>
        <v>FS-202298</v>
      </c>
      <c r="Q594" t="s">
        <v>6522</v>
      </c>
      <c r="R594" t="str">
        <f t="shared" si="58"/>
        <v>GF</v>
      </c>
      <c r="S594" t="str">
        <f t="shared" si="59"/>
        <v>100243</v>
      </c>
      <c r="U594" t="s">
        <v>6523</v>
      </c>
      <c r="V594" t="s">
        <v>993</v>
      </c>
      <c r="W594" t="s">
        <v>5353</v>
      </c>
      <c r="X594" t="s">
        <v>4233</v>
      </c>
      <c r="Y594" t="str">
        <f t="shared" si="60"/>
        <v>SLF-AS/OTH CGAAP CAD-400855</v>
      </c>
      <c r="Z594">
        <f>COUNTIF('16 reserve bal'!D:D,'16 reserve entries'!Y594)</f>
        <v>1</v>
      </c>
      <c r="AB594" t="s">
        <v>1139</v>
      </c>
      <c r="AC594" t="s">
        <v>3932</v>
      </c>
    </row>
    <row r="595" spans="1:29" x14ac:dyDescent="0.25">
      <c r="A595" t="s">
        <v>1139</v>
      </c>
      <c r="B595" t="s">
        <v>1140</v>
      </c>
      <c r="C595" t="s">
        <v>3938</v>
      </c>
      <c r="D595" t="str">
        <f t="shared" si="57"/>
        <v>FS-202334</v>
      </c>
      <c r="Q595" t="s">
        <v>6524</v>
      </c>
      <c r="R595" t="str">
        <f t="shared" si="58"/>
        <v>GF</v>
      </c>
      <c r="S595" t="str">
        <f t="shared" si="59"/>
        <v>100254</v>
      </c>
      <c r="U595" t="s">
        <v>6525</v>
      </c>
      <c r="V595" t="s">
        <v>993</v>
      </c>
      <c r="W595" t="s">
        <v>5353</v>
      </c>
      <c r="X595" t="s">
        <v>4235</v>
      </c>
      <c r="Y595" t="str">
        <f t="shared" si="60"/>
        <v>SLF-AS/OTH CGAAP CAD-400856</v>
      </c>
      <c r="Z595">
        <f>COUNTIF('16 reserve bal'!D:D,'16 reserve entries'!Y595)</f>
        <v>1</v>
      </c>
      <c r="AB595" t="s">
        <v>1139</v>
      </c>
      <c r="AC595" t="s">
        <v>3938</v>
      </c>
    </row>
    <row r="596" spans="1:29" x14ac:dyDescent="0.25">
      <c r="A596" t="s">
        <v>1139</v>
      </c>
      <c r="B596" t="s">
        <v>1140</v>
      </c>
      <c r="C596" t="s">
        <v>5705</v>
      </c>
      <c r="D596" t="str">
        <f t="shared" si="57"/>
        <v>FS-266062</v>
      </c>
      <c r="Q596" t="s">
        <v>6526</v>
      </c>
      <c r="R596" t="str">
        <f t="shared" si="58"/>
        <v>GU</v>
      </c>
      <c r="S596" t="str">
        <f t="shared" si="59"/>
        <v>200442</v>
      </c>
      <c r="U596" t="s">
        <v>6527</v>
      </c>
      <c r="V596" t="s">
        <v>993</v>
      </c>
      <c r="W596" t="s">
        <v>5353</v>
      </c>
      <c r="X596" t="s">
        <v>4237</v>
      </c>
      <c r="Y596" t="str">
        <f t="shared" si="60"/>
        <v>SLF-AS/OTH CGAAP CAD-400857</v>
      </c>
      <c r="Z596">
        <f>COUNTIF('16 reserve bal'!D:D,'16 reserve entries'!Y596)</f>
        <v>1</v>
      </c>
      <c r="AB596" t="s">
        <v>1139</v>
      </c>
      <c r="AC596" t="s">
        <v>5705</v>
      </c>
    </row>
    <row r="597" spans="1:29" x14ac:dyDescent="0.25">
      <c r="A597" t="s">
        <v>1139</v>
      </c>
      <c r="B597" t="s">
        <v>1140</v>
      </c>
      <c r="C597" t="s">
        <v>4501</v>
      </c>
      <c r="D597" t="str">
        <f t="shared" si="57"/>
        <v>FS-500115</v>
      </c>
      <c r="Q597" t="s">
        <v>6528</v>
      </c>
      <c r="R597" t="str">
        <f t="shared" si="58"/>
        <v>GU</v>
      </c>
      <c r="S597" t="str">
        <f t="shared" si="59"/>
        <v>200445</v>
      </c>
      <c r="U597" t="s">
        <v>6529</v>
      </c>
      <c r="V597" t="s">
        <v>993</v>
      </c>
      <c r="W597" t="s">
        <v>5353</v>
      </c>
      <c r="X597" t="s">
        <v>4239</v>
      </c>
      <c r="Y597" t="str">
        <f t="shared" si="60"/>
        <v>SLF-AS/OTH CGAAP CAD-400860</v>
      </c>
      <c r="Z597">
        <f>COUNTIF('16 reserve bal'!D:D,'16 reserve entries'!Y597)</f>
        <v>1</v>
      </c>
      <c r="AB597" t="s">
        <v>1139</v>
      </c>
      <c r="AC597" t="s">
        <v>4501</v>
      </c>
    </row>
    <row r="598" spans="1:29" x14ac:dyDescent="0.25">
      <c r="A598" t="s">
        <v>1139</v>
      </c>
      <c r="B598" t="s">
        <v>1140</v>
      </c>
      <c r="C598" t="s">
        <v>4508</v>
      </c>
      <c r="D598" t="str">
        <f t="shared" si="57"/>
        <v>FS-500151</v>
      </c>
      <c r="Q598" t="s">
        <v>6530</v>
      </c>
      <c r="R598" t="str">
        <f t="shared" si="58"/>
        <v>GU</v>
      </c>
      <c r="S598" t="str">
        <f t="shared" si="59"/>
        <v>200453</v>
      </c>
      <c r="U598" t="s">
        <v>6531</v>
      </c>
      <c r="V598" t="s">
        <v>993</v>
      </c>
      <c r="W598" t="s">
        <v>5353</v>
      </c>
      <c r="X598" t="s">
        <v>4241</v>
      </c>
      <c r="Y598" t="str">
        <f t="shared" si="60"/>
        <v>SLF-AS/OTH CGAAP CAD-400861</v>
      </c>
      <c r="Z598">
        <f>COUNTIF('16 reserve bal'!D:D,'16 reserve entries'!Y598)</f>
        <v>1</v>
      </c>
      <c r="AB598" t="s">
        <v>1139</v>
      </c>
      <c r="AC598" t="s">
        <v>4508</v>
      </c>
    </row>
    <row r="599" spans="1:29" x14ac:dyDescent="0.25">
      <c r="A599" t="s">
        <v>67</v>
      </c>
      <c r="B599" t="s">
        <v>67</v>
      </c>
      <c r="C599" t="s">
        <v>3308</v>
      </c>
      <c r="D599" t="str">
        <f t="shared" si="57"/>
        <v>GF-100245</v>
      </c>
      <c r="Q599" t="s">
        <v>6532</v>
      </c>
      <c r="R599" t="str">
        <f t="shared" si="58"/>
        <v>GU</v>
      </c>
      <c r="S599" t="str">
        <f t="shared" si="59"/>
        <v>203376</v>
      </c>
      <c r="U599" t="s">
        <v>6533</v>
      </c>
      <c r="V599" t="s">
        <v>993</v>
      </c>
      <c r="W599" t="s">
        <v>5353</v>
      </c>
      <c r="X599" t="s">
        <v>4243</v>
      </c>
      <c r="Y599" t="str">
        <f t="shared" si="60"/>
        <v>SLF-AS/OTH CGAAP CAD-400866</v>
      </c>
      <c r="Z599">
        <f>COUNTIF('16 reserve bal'!D:D,'16 reserve entries'!Y599)</f>
        <v>1</v>
      </c>
      <c r="AB599" t="s">
        <v>67</v>
      </c>
      <c r="AC599" t="s">
        <v>3308</v>
      </c>
    </row>
    <row r="600" spans="1:29" x14ac:dyDescent="0.25">
      <c r="A600" t="s">
        <v>67</v>
      </c>
      <c r="B600" t="s">
        <v>67</v>
      </c>
      <c r="C600" t="s">
        <v>3314</v>
      </c>
      <c r="D600" t="str">
        <f t="shared" si="57"/>
        <v>GF-100253</v>
      </c>
      <c r="Q600" t="s">
        <v>6534</v>
      </c>
      <c r="R600" t="str">
        <f t="shared" si="58"/>
        <v>GU</v>
      </c>
      <c r="S600" t="str">
        <f t="shared" si="59"/>
        <v>203378</v>
      </c>
      <c r="U600" t="s">
        <v>6535</v>
      </c>
      <c r="V600" t="s">
        <v>993</v>
      </c>
      <c r="W600" t="s">
        <v>5353</v>
      </c>
      <c r="X600" t="s">
        <v>4245</v>
      </c>
      <c r="Y600" t="str">
        <f t="shared" si="60"/>
        <v>SLF-AS/OTH CGAAP CAD-400867</v>
      </c>
      <c r="Z600">
        <f>COUNTIF('16 reserve bal'!D:D,'16 reserve entries'!Y600)</f>
        <v>1</v>
      </c>
      <c r="AB600" t="s">
        <v>67</v>
      </c>
      <c r="AC600" t="s">
        <v>3314</v>
      </c>
    </row>
    <row r="601" spans="1:29" x14ac:dyDescent="0.25">
      <c r="A601" t="s">
        <v>67</v>
      </c>
      <c r="B601" t="s">
        <v>67</v>
      </c>
      <c r="C601" t="s">
        <v>3320</v>
      </c>
      <c r="D601" t="str">
        <f t="shared" si="57"/>
        <v>GF-100255</v>
      </c>
      <c r="Q601" t="s">
        <v>6536</v>
      </c>
      <c r="R601" t="str">
        <f t="shared" si="58"/>
        <v>GU</v>
      </c>
      <c r="S601" t="str">
        <f t="shared" si="59"/>
        <v>207970</v>
      </c>
      <c r="U601" t="s">
        <v>6537</v>
      </c>
      <c r="V601" t="s">
        <v>993</v>
      </c>
      <c r="W601" t="s">
        <v>5353</v>
      </c>
      <c r="X601" t="s">
        <v>4247</v>
      </c>
      <c r="Y601" t="str">
        <f t="shared" si="60"/>
        <v>SLF-AS/OTH CGAAP CAD-400868</v>
      </c>
      <c r="Z601">
        <f>COUNTIF('16 reserve bal'!D:D,'16 reserve entries'!Y601)</f>
        <v>1</v>
      </c>
      <c r="AB601" t="s">
        <v>67</v>
      </c>
      <c r="AC601" t="s">
        <v>3320</v>
      </c>
    </row>
    <row r="602" spans="1:29" x14ac:dyDescent="0.25">
      <c r="A602" t="s">
        <v>1178</v>
      </c>
      <c r="B602" t="s">
        <v>67</v>
      </c>
      <c r="C602" t="s">
        <v>3305</v>
      </c>
      <c r="D602" t="str">
        <f t="shared" si="57"/>
        <v>GF-100243</v>
      </c>
      <c r="Q602" t="s">
        <v>6538</v>
      </c>
      <c r="R602" t="str">
        <f t="shared" si="58"/>
        <v>GU</v>
      </c>
      <c r="S602" t="str">
        <f t="shared" si="59"/>
        <v>200444</v>
      </c>
      <c r="U602" t="s">
        <v>6539</v>
      </c>
      <c r="V602" t="s">
        <v>993</v>
      </c>
      <c r="W602" t="s">
        <v>5353</v>
      </c>
      <c r="X602" t="s">
        <v>4249</v>
      </c>
      <c r="Y602" t="str">
        <f t="shared" si="60"/>
        <v>SLF-AS/OTH CGAAP CAD-400869</v>
      </c>
      <c r="Z602">
        <f>COUNTIF('16 reserve bal'!D:D,'16 reserve entries'!Y602)</f>
        <v>1</v>
      </c>
      <c r="AB602" t="s">
        <v>1178</v>
      </c>
      <c r="AC602" t="s">
        <v>3305</v>
      </c>
    </row>
    <row r="603" spans="1:29" x14ac:dyDescent="0.25">
      <c r="A603" t="s">
        <v>1178</v>
      </c>
      <c r="B603" t="s">
        <v>67</v>
      </c>
      <c r="C603" t="s">
        <v>3308</v>
      </c>
      <c r="D603" t="str">
        <f t="shared" si="57"/>
        <v>GF-100245</v>
      </c>
      <c r="Q603" t="s">
        <v>6540</v>
      </c>
      <c r="R603" t="str">
        <f t="shared" si="58"/>
        <v>GU</v>
      </c>
      <c r="S603" t="str">
        <f t="shared" si="59"/>
        <v>200446</v>
      </c>
      <c r="U603" t="s">
        <v>6541</v>
      </c>
      <c r="V603" t="s">
        <v>993</v>
      </c>
      <c r="W603" t="s">
        <v>5353</v>
      </c>
      <c r="X603" t="s">
        <v>4251</v>
      </c>
      <c r="Y603" t="str">
        <f t="shared" si="60"/>
        <v>SLF-AS/OTH CGAAP CAD-400870</v>
      </c>
      <c r="Z603">
        <f>COUNTIF('16 reserve bal'!D:D,'16 reserve entries'!Y603)</f>
        <v>1</v>
      </c>
      <c r="AB603" t="s">
        <v>1178</v>
      </c>
      <c r="AC603" t="s">
        <v>3308</v>
      </c>
    </row>
    <row r="604" spans="1:29" x14ac:dyDescent="0.25">
      <c r="A604" t="s">
        <v>1178</v>
      </c>
      <c r="B604" t="s">
        <v>67</v>
      </c>
      <c r="C604" t="s">
        <v>3314</v>
      </c>
      <c r="D604" t="str">
        <f t="shared" si="57"/>
        <v>GF-100253</v>
      </c>
      <c r="Q604" t="s">
        <v>6542</v>
      </c>
      <c r="R604" t="str">
        <f t="shared" si="58"/>
        <v>GU</v>
      </c>
      <c r="S604" t="str">
        <f t="shared" si="59"/>
        <v>200447</v>
      </c>
      <c r="U604" t="s">
        <v>6543</v>
      </c>
      <c r="V604" t="s">
        <v>993</v>
      </c>
      <c r="W604" t="s">
        <v>5353</v>
      </c>
      <c r="X604" t="s">
        <v>4253</v>
      </c>
      <c r="Y604" t="str">
        <f t="shared" si="60"/>
        <v>SLF-AS/OTH CGAAP CAD-400871</v>
      </c>
      <c r="Z604">
        <f>COUNTIF('16 reserve bal'!D:D,'16 reserve entries'!Y604)</f>
        <v>1</v>
      </c>
      <c r="AB604" t="s">
        <v>1178</v>
      </c>
      <c r="AC604" t="s">
        <v>3314</v>
      </c>
    </row>
    <row r="605" spans="1:29" x14ac:dyDescent="0.25">
      <c r="A605" t="s">
        <v>1178</v>
      </c>
      <c r="B605" t="s">
        <v>67</v>
      </c>
      <c r="C605" t="s">
        <v>3317</v>
      </c>
      <c r="D605" t="str">
        <f t="shared" si="57"/>
        <v>GF-100254</v>
      </c>
      <c r="Q605" t="s">
        <v>6544</v>
      </c>
      <c r="R605" t="str">
        <f t="shared" si="58"/>
        <v>GU</v>
      </c>
      <c r="S605" t="str">
        <f t="shared" si="59"/>
        <v>200448</v>
      </c>
      <c r="U605" t="s">
        <v>6545</v>
      </c>
      <c r="V605" t="s">
        <v>993</v>
      </c>
      <c r="W605" t="s">
        <v>5353</v>
      </c>
      <c r="X605" t="s">
        <v>4255</v>
      </c>
      <c r="Y605" t="str">
        <f t="shared" si="60"/>
        <v>SLF-AS/OTH CGAAP CAD-400872</v>
      </c>
      <c r="Z605">
        <f>COUNTIF('16 reserve bal'!D:D,'16 reserve entries'!Y605)</f>
        <v>1</v>
      </c>
      <c r="AB605" t="s">
        <v>1178</v>
      </c>
      <c r="AC605" t="s">
        <v>3317</v>
      </c>
    </row>
    <row r="606" spans="1:29" x14ac:dyDescent="0.25">
      <c r="A606" t="s">
        <v>1178</v>
      </c>
      <c r="B606" t="s">
        <v>67</v>
      </c>
      <c r="C606" t="s">
        <v>3320</v>
      </c>
      <c r="D606" t="str">
        <f t="shared" si="57"/>
        <v>GF-100255</v>
      </c>
      <c r="Q606" t="s">
        <v>6546</v>
      </c>
      <c r="R606" t="str">
        <f t="shared" si="58"/>
        <v>GU</v>
      </c>
      <c r="S606" t="str">
        <f t="shared" si="59"/>
        <v>200449</v>
      </c>
      <c r="U606" t="s">
        <v>6547</v>
      </c>
      <c r="V606" t="s">
        <v>993</v>
      </c>
      <c r="W606" t="s">
        <v>5353</v>
      </c>
      <c r="X606" t="s">
        <v>4257</v>
      </c>
      <c r="Y606" t="str">
        <f t="shared" si="60"/>
        <v>SLF-AS/OTH CGAAP CAD-400874</v>
      </c>
      <c r="Z606">
        <f>COUNTIF('16 reserve bal'!D:D,'16 reserve entries'!Y606)</f>
        <v>1</v>
      </c>
      <c r="AB606" t="s">
        <v>1178</v>
      </c>
      <c r="AC606" t="s">
        <v>3320</v>
      </c>
    </row>
    <row r="607" spans="1:29" x14ac:dyDescent="0.25">
      <c r="A607" t="s">
        <v>164</v>
      </c>
      <c r="B607" t="s">
        <v>164</v>
      </c>
      <c r="C607" t="s">
        <v>3541</v>
      </c>
      <c r="D607" t="str">
        <f t="shared" si="57"/>
        <v>GU-200442</v>
      </c>
      <c r="Q607" t="s">
        <v>6548</v>
      </c>
      <c r="R607" t="str">
        <f t="shared" si="58"/>
        <v>GU</v>
      </c>
      <c r="S607" t="str">
        <f t="shared" si="59"/>
        <v>200450</v>
      </c>
      <c r="U607" t="s">
        <v>6549</v>
      </c>
      <c r="V607" t="s">
        <v>993</v>
      </c>
      <c r="W607" t="s">
        <v>5353</v>
      </c>
      <c r="X607" t="s">
        <v>4259</v>
      </c>
      <c r="Y607" t="str">
        <f t="shared" si="60"/>
        <v>SLF-AS/OTH CGAAP CAD-400881</v>
      </c>
      <c r="Z607">
        <f>COUNTIF('16 reserve bal'!D:D,'16 reserve entries'!Y607)</f>
        <v>1</v>
      </c>
      <c r="AB607" t="s">
        <v>164</v>
      </c>
      <c r="AC607" t="s">
        <v>3541</v>
      </c>
    </row>
    <row r="608" spans="1:29" x14ac:dyDescent="0.25">
      <c r="A608" t="s">
        <v>164</v>
      </c>
      <c r="B608" t="s">
        <v>164</v>
      </c>
      <c r="C608" t="s">
        <v>3549</v>
      </c>
      <c r="D608" t="str">
        <f t="shared" si="57"/>
        <v>GU-200445</v>
      </c>
      <c r="Q608" t="s">
        <v>6550</v>
      </c>
      <c r="R608" t="str">
        <f t="shared" si="58"/>
        <v>GU</v>
      </c>
      <c r="S608" t="str">
        <f t="shared" si="59"/>
        <v>200451</v>
      </c>
      <c r="U608" t="s">
        <v>6551</v>
      </c>
      <c r="V608" t="s">
        <v>993</v>
      </c>
      <c r="W608" t="s">
        <v>5353</v>
      </c>
      <c r="X608" t="s">
        <v>4261</v>
      </c>
      <c r="Y608" t="str">
        <f t="shared" si="60"/>
        <v>SLF-AS/OTH CGAAP CAD-400882</v>
      </c>
      <c r="Z608">
        <f>COUNTIF('16 reserve bal'!D:D,'16 reserve entries'!Y608)</f>
        <v>1</v>
      </c>
      <c r="AB608" t="s">
        <v>164</v>
      </c>
      <c r="AC608" t="s">
        <v>3549</v>
      </c>
    </row>
    <row r="609" spans="1:29" x14ac:dyDescent="0.25">
      <c r="A609" t="s">
        <v>164</v>
      </c>
      <c r="B609" t="s">
        <v>164</v>
      </c>
      <c r="C609" t="s">
        <v>3568</v>
      </c>
      <c r="D609" t="str">
        <f t="shared" si="57"/>
        <v>GU-200453</v>
      </c>
      <c r="Q609" t="s">
        <v>6552</v>
      </c>
      <c r="R609" t="str">
        <f t="shared" si="58"/>
        <v>GU</v>
      </c>
      <c r="S609" t="str">
        <f t="shared" si="59"/>
        <v>200452</v>
      </c>
      <c r="U609" t="s">
        <v>6553</v>
      </c>
      <c r="V609" t="s">
        <v>993</v>
      </c>
      <c r="W609" t="s">
        <v>5353</v>
      </c>
      <c r="X609" t="s">
        <v>4263</v>
      </c>
      <c r="Y609" t="str">
        <f t="shared" si="60"/>
        <v>SLF-AS/OTH CGAAP CAD-400883</v>
      </c>
      <c r="Z609">
        <f>COUNTIF('16 reserve bal'!D:D,'16 reserve entries'!Y609)</f>
        <v>1</v>
      </c>
      <c r="AB609" t="s">
        <v>164</v>
      </c>
      <c r="AC609" t="s">
        <v>3568</v>
      </c>
    </row>
    <row r="610" spans="1:29" x14ac:dyDescent="0.25">
      <c r="A610" t="s">
        <v>164</v>
      </c>
      <c r="B610" t="s">
        <v>164</v>
      </c>
      <c r="C610" t="s">
        <v>4037</v>
      </c>
      <c r="D610" t="str">
        <f t="shared" si="57"/>
        <v>GU-203376</v>
      </c>
      <c r="Q610" t="s">
        <v>6554</v>
      </c>
      <c r="R610" t="str">
        <f t="shared" si="58"/>
        <v>GU</v>
      </c>
      <c r="S610" t="str">
        <f t="shared" si="59"/>
        <v>200454</v>
      </c>
      <c r="U610" t="s">
        <v>6555</v>
      </c>
      <c r="V610" t="s">
        <v>993</v>
      </c>
      <c r="W610" t="s">
        <v>5353</v>
      </c>
      <c r="X610" t="s">
        <v>4265</v>
      </c>
      <c r="Y610" t="str">
        <f t="shared" si="60"/>
        <v>SLF-AS/OTH CGAAP CAD-400884</v>
      </c>
      <c r="Z610">
        <f>COUNTIF('16 reserve bal'!D:D,'16 reserve entries'!Y610)</f>
        <v>1</v>
      </c>
      <c r="AB610" t="s">
        <v>164</v>
      </c>
      <c r="AC610" t="s">
        <v>4037</v>
      </c>
    </row>
    <row r="611" spans="1:29" x14ac:dyDescent="0.25">
      <c r="A611" t="s">
        <v>164</v>
      </c>
      <c r="B611" t="s">
        <v>164</v>
      </c>
      <c r="C611" t="s">
        <v>4040</v>
      </c>
      <c r="D611" t="str">
        <f t="shared" si="57"/>
        <v>GU-203378</v>
      </c>
      <c r="Q611" t="s">
        <v>6556</v>
      </c>
      <c r="R611" t="str">
        <f t="shared" si="58"/>
        <v>GU</v>
      </c>
      <c r="S611" t="str">
        <f t="shared" si="59"/>
        <v>200456</v>
      </c>
      <c r="U611" t="s">
        <v>6557</v>
      </c>
      <c r="V611" t="s">
        <v>993</v>
      </c>
      <c r="W611" t="s">
        <v>5353</v>
      </c>
      <c r="X611" t="s">
        <v>4267</v>
      </c>
      <c r="Y611" t="str">
        <f t="shared" si="60"/>
        <v>SLF-AS/OTH CGAAP CAD-400885</v>
      </c>
      <c r="Z611">
        <f>COUNTIF('16 reserve bal'!D:D,'16 reserve entries'!Y611)</f>
        <v>1</v>
      </c>
      <c r="AB611" t="s">
        <v>164</v>
      </c>
      <c r="AC611" t="s">
        <v>4040</v>
      </c>
    </row>
    <row r="612" spans="1:29" x14ac:dyDescent="0.25">
      <c r="A612" t="s">
        <v>164</v>
      </c>
      <c r="B612" t="s">
        <v>164</v>
      </c>
      <c r="C612" t="s">
        <v>4070</v>
      </c>
      <c r="D612" t="str">
        <f t="shared" si="57"/>
        <v>GU-207970</v>
      </c>
      <c r="Q612" t="s">
        <v>6558</v>
      </c>
      <c r="R612" t="str">
        <f t="shared" si="58"/>
        <v>GU</v>
      </c>
      <c r="S612" t="str">
        <f t="shared" si="59"/>
        <v>200457</v>
      </c>
      <c r="U612" t="s">
        <v>6559</v>
      </c>
      <c r="V612" t="s">
        <v>993</v>
      </c>
      <c r="W612" t="s">
        <v>5353</v>
      </c>
      <c r="X612" t="s">
        <v>4269</v>
      </c>
      <c r="Y612" t="str">
        <f t="shared" si="60"/>
        <v>SLF-AS/OTH CGAAP CAD-400886</v>
      </c>
      <c r="Z612">
        <f>COUNTIF('16 reserve bal'!D:D,'16 reserve entries'!Y612)</f>
        <v>1</v>
      </c>
      <c r="AB612" t="s">
        <v>164</v>
      </c>
      <c r="AC612" t="s">
        <v>4070</v>
      </c>
    </row>
    <row r="613" spans="1:29" x14ac:dyDescent="0.25">
      <c r="A613" t="s">
        <v>1187</v>
      </c>
      <c r="B613" t="s">
        <v>164</v>
      </c>
      <c r="C613" t="s">
        <v>3541</v>
      </c>
      <c r="D613" t="str">
        <f t="shared" si="57"/>
        <v>GU-200442</v>
      </c>
      <c r="Q613" t="s">
        <v>6560</v>
      </c>
      <c r="R613" t="str">
        <f t="shared" si="58"/>
        <v>GU</v>
      </c>
      <c r="S613" t="str">
        <f t="shared" si="59"/>
        <v>200458</v>
      </c>
      <c r="U613" t="s">
        <v>6561</v>
      </c>
      <c r="V613" t="s">
        <v>993</v>
      </c>
      <c r="W613" t="s">
        <v>5353</v>
      </c>
      <c r="X613" t="s">
        <v>4271</v>
      </c>
      <c r="Y613" t="str">
        <f t="shared" si="60"/>
        <v>SLF-AS/OTH CGAAP CAD-400911</v>
      </c>
      <c r="Z613">
        <f>COUNTIF('16 reserve bal'!D:D,'16 reserve entries'!Y613)</f>
        <v>1</v>
      </c>
      <c r="AB613" t="s">
        <v>1187</v>
      </c>
      <c r="AC613" t="s">
        <v>3541</v>
      </c>
    </row>
    <row r="614" spans="1:29" x14ac:dyDescent="0.25">
      <c r="A614" t="s">
        <v>1187</v>
      </c>
      <c r="B614" t="s">
        <v>164</v>
      </c>
      <c r="C614" t="s">
        <v>3546</v>
      </c>
      <c r="D614" t="str">
        <f t="shared" si="57"/>
        <v>GU-200444</v>
      </c>
      <c r="Q614" t="s">
        <v>6562</v>
      </c>
      <c r="R614" t="str">
        <f t="shared" si="58"/>
        <v>GU</v>
      </c>
      <c r="S614" t="str">
        <f t="shared" si="59"/>
        <v>200459</v>
      </c>
      <c r="U614" t="s">
        <v>6563</v>
      </c>
      <c r="V614" t="s">
        <v>993</v>
      </c>
      <c r="W614" t="s">
        <v>5353</v>
      </c>
      <c r="X614" t="s">
        <v>4273</v>
      </c>
      <c r="Y614" t="str">
        <f t="shared" si="60"/>
        <v>SLF-AS/OTH CGAAP CAD-400916</v>
      </c>
      <c r="Z614">
        <f>COUNTIF('16 reserve bal'!D:D,'16 reserve entries'!Y614)</f>
        <v>1</v>
      </c>
      <c r="AB614" t="s">
        <v>1187</v>
      </c>
      <c r="AC614" t="s">
        <v>3546</v>
      </c>
    </row>
    <row r="615" spans="1:29" x14ac:dyDescent="0.25">
      <c r="A615" t="s">
        <v>1187</v>
      </c>
      <c r="B615" t="s">
        <v>164</v>
      </c>
      <c r="C615" t="s">
        <v>3549</v>
      </c>
      <c r="D615" t="str">
        <f t="shared" si="57"/>
        <v>GU-200445</v>
      </c>
      <c r="Q615" t="s">
        <v>6564</v>
      </c>
      <c r="R615" t="str">
        <f t="shared" si="58"/>
        <v>GU</v>
      </c>
      <c r="S615" t="str">
        <f t="shared" si="59"/>
        <v>200468</v>
      </c>
      <c r="U615" t="s">
        <v>6565</v>
      </c>
      <c r="V615" t="s">
        <v>993</v>
      </c>
      <c r="W615" t="s">
        <v>5353</v>
      </c>
      <c r="X615" t="s">
        <v>5469</v>
      </c>
      <c r="Y615" t="str">
        <f t="shared" si="60"/>
        <v>SLF-AS/OTH CGAAP CAD-400932</v>
      </c>
      <c r="Z615">
        <f>COUNTIF('16 reserve bal'!D:D,'16 reserve entries'!Y615)</f>
        <v>0</v>
      </c>
      <c r="AB615" t="s">
        <v>1187</v>
      </c>
      <c r="AC615" t="s">
        <v>3549</v>
      </c>
    </row>
    <row r="616" spans="1:29" x14ac:dyDescent="0.25">
      <c r="A616" t="s">
        <v>1187</v>
      </c>
      <c r="B616" t="s">
        <v>164</v>
      </c>
      <c r="C616" t="s">
        <v>3551</v>
      </c>
      <c r="D616" t="str">
        <f t="shared" si="57"/>
        <v>GU-200446</v>
      </c>
      <c r="Q616" t="s">
        <v>6566</v>
      </c>
      <c r="R616" t="str">
        <f t="shared" si="58"/>
        <v>GU</v>
      </c>
      <c r="S616" t="str">
        <f t="shared" si="59"/>
        <v>200481</v>
      </c>
      <c r="U616" t="s">
        <v>6567</v>
      </c>
      <c r="V616" t="s">
        <v>993</v>
      </c>
      <c r="W616" t="s">
        <v>5353</v>
      </c>
      <c r="X616" t="s">
        <v>5473</v>
      </c>
      <c r="Y616" t="str">
        <f t="shared" si="60"/>
        <v>SLF-AS/OTH CGAAP CAD-400933</v>
      </c>
      <c r="Z616">
        <f>COUNTIF('16 reserve bal'!D:D,'16 reserve entries'!Y616)</f>
        <v>0</v>
      </c>
      <c r="AB616" t="s">
        <v>1187</v>
      </c>
      <c r="AC616" t="s">
        <v>3551</v>
      </c>
    </row>
    <row r="617" spans="1:29" x14ac:dyDescent="0.25">
      <c r="A617" t="s">
        <v>1187</v>
      </c>
      <c r="B617" t="s">
        <v>164</v>
      </c>
      <c r="C617" t="s">
        <v>3554</v>
      </c>
      <c r="D617" t="str">
        <f t="shared" si="57"/>
        <v>GU-200447</v>
      </c>
      <c r="Q617" t="s">
        <v>6568</v>
      </c>
      <c r="R617" t="str">
        <f t="shared" si="58"/>
        <v>GU</v>
      </c>
      <c r="S617" t="str">
        <f t="shared" si="59"/>
        <v>200485</v>
      </c>
      <c r="U617" t="s">
        <v>6569</v>
      </c>
      <c r="V617" t="s">
        <v>993</v>
      </c>
      <c r="W617" t="s">
        <v>5353</v>
      </c>
      <c r="X617" t="s">
        <v>4275</v>
      </c>
      <c r="Y617" t="str">
        <f t="shared" si="60"/>
        <v>SLF-AS/OTH CGAAP CAD-400935</v>
      </c>
      <c r="Z617">
        <f>COUNTIF('16 reserve bal'!D:D,'16 reserve entries'!Y617)</f>
        <v>1</v>
      </c>
      <c r="AB617" t="s">
        <v>1187</v>
      </c>
      <c r="AC617" t="s">
        <v>3554</v>
      </c>
    </row>
    <row r="618" spans="1:29" x14ac:dyDescent="0.25">
      <c r="A618" t="s">
        <v>1187</v>
      </c>
      <c r="B618" t="s">
        <v>164</v>
      </c>
      <c r="C618" t="s">
        <v>3557</v>
      </c>
      <c r="D618" t="str">
        <f t="shared" si="57"/>
        <v>GU-200448</v>
      </c>
      <c r="Q618" t="s">
        <v>6570</v>
      </c>
      <c r="R618" t="str">
        <f t="shared" si="58"/>
        <v>GU</v>
      </c>
      <c r="S618" t="str">
        <f t="shared" si="59"/>
        <v>200487</v>
      </c>
      <c r="U618" t="s">
        <v>6571</v>
      </c>
      <c r="V618" t="s">
        <v>993</v>
      </c>
      <c r="W618" t="s">
        <v>5353</v>
      </c>
      <c r="X618" t="s">
        <v>4277</v>
      </c>
      <c r="Y618" t="str">
        <f t="shared" si="60"/>
        <v>SLF-AS/OTH CGAAP CAD-400936</v>
      </c>
      <c r="Z618">
        <f>COUNTIF('16 reserve bal'!D:D,'16 reserve entries'!Y618)</f>
        <v>1</v>
      </c>
      <c r="AB618" t="s">
        <v>1187</v>
      </c>
      <c r="AC618" t="s">
        <v>3557</v>
      </c>
    </row>
    <row r="619" spans="1:29" x14ac:dyDescent="0.25">
      <c r="A619" t="s">
        <v>1187</v>
      </c>
      <c r="B619" t="s">
        <v>164</v>
      </c>
      <c r="C619" t="s">
        <v>5470</v>
      </c>
      <c r="D619" t="str">
        <f t="shared" si="57"/>
        <v>GU-200449</v>
      </c>
      <c r="Q619" t="s">
        <v>6572</v>
      </c>
      <c r="R619" t="str">
        <f t="shared" si="58"/>
        <v>GU</v>
      </c>
      <c r="S619" t="str">
        <f t="shared" si="59"/>
        <v>200524</v>
      </c>
      <c r="U619" t="s">
        <v>6573</v>
      </c>
      <c r="V619" t="s">
        <v>993</v>
      </c>
      <c r="W619" t="s">
        <v>5353</v>
      </c>
      <c r="X619" t="s">
        <v>4279</v>
      </c>
      <c r="Y619" t="str">
        <f t="shared" si="60"/>
        <v>SLF-AS/OTH CGAAP CAD-400937</v>
      </c>
      <c r="Z619">
        <f>COUNTIF('16 reserve bal'!D:D,'16 reserve entries'!Y619)</f>
        <v>1</v>
      </c>
      <c r="AB619" t="s">
        <v>1187</v>
      </c>
      <c r="AC619" t="s">
        <v>5470</v>
      </c>
    </row>
    <row r="620" spans="1:29" x14ac:dyDescent="0.25">
      <c r="A620" t="s">
        <v>1187</v>
      </c>
      <c r="B620" t="s">
        <v>164</v>
      </c>
      <c r="C620" t="s">
        <v>3560</v>
      </c>
      <c r="D620" t="str">
        <f t="shared" si="57"/>
        <v>GU-200450</v>
      </c>
      <c r="Q620" t="s">
        <v>6574</v>
      </c>
      <c r="R620" t="str">
        <f t="shared" si="58"/>
        <v>GU</v>
      </c>
      <c r="S620" t="str">
        <f t="shared" si="59"/>
        <v>200526</v>
      </c>
      <c r="U620" t="s">
        <v>6575</v>
      </c>
      <c r="V620" t="s">
        <v>993</v>
      </c>
      <c r="W620" t="s">
        <v>5353</v>
      </c>
      <c r="X620" t="s">
        <v>4281</v>
      </c>
      <c r="Y620" t="str">
        <f t="shared" si="60"/>
        <v>SLF-AS/OTH CGAAP CAD-400938</v>
      </c>
      <c r="Z620">
        <f>COUNTIF('16 reserve bal'!D:D,'16 reserve entries'!Y620)</f>
        <v>1</v>
      </c>
      <c r="AB620" t="s">
        <v>1187</v>
      </c>
      <c r="AC620" t="s">
        <v>3560</v>
      </c>
    </row>
    <row r="621" spans="1:29" x14ac:dyDescent="0.25">
      <c r="A621" t="s">
        <v>1187</v>
      </c>
      <c r="B621" t="s">
        <v>164</v>
      </c>
      <c r="C621" t="s">
        <v>3562</v>
      </c>
      <c r="D621" t="str">
        <f t="shared" si="57"/>
        <v>GU-200451</v>
      </c>
      <c r="Q621" t="s">
        <v>6576</v>
      </c>
      <c r="R621" t="str">
        <f t="shared" si="58"/>
        <v>GU</v>
      </c>
      <c r="S621" t="str">
        <f t="shared" si="59"/>
        <v>200538</v>
      </c>
      <c r="U621" t="s">
        <v>6577</v>
      </c>
      <c r="V621" t="s">
        <v>993</v>
      </c>
      <c r="W621" t="s">
        <v>5353</v>
      </c>
      <c r="X621" t="s">
        <v>4283</v>
      </c>
      <c r="Y621" t="str">
        <f t="shared" si="60"/>
        <v>SLF-AS/OTH CGAAP CAD-400939</v>
      </c>
      <c r="Z621">
        <f>COUNTIF('16 reserve bal'!D:D,'16 reserve entries'!Y621)</f>
        <v>1</v>
      </c>
      <c r="AB621" t="s">
        <v>1187</v>
      </c>
      <c r="AC621" t="s">
        <v>3562</v>
      </c>
    </row>
    <row r="622" spans="1:29" x14ac:dyDescent="0.25">
      <c r="A622" t="s">
        <v>1187</v>
      </c>
      <c r="B622" t="s">
        <v>164</v>
      </c>
      <c r="C622" t="s">
        <v>3565</v>
      </c>
      <c r="D622" t="str">
        <f t="shared" si="57"/>
        <v>GU-200452</v>
      </c>
      <c r="Q622" t="s">
        <v>6578</v>
      </c>
      <c r="R622" t="str">
        <f t="shared" si="58"/>
        <v>GU</v>
      </c>
      <c r="S622" t="str">
        <f t="shared" si="59"/>
        <v>200570</v>
      </c>
      <c r="U622" t="s">
        <v>6579</v>
      </c>
      <c r="V622" t="s">
        <v>993</v>
      </c>
      <c r="W622" t="s">
        <v>5353</v>
      </c>
      <c r="X622" t="s">
        <v>4293</v>
      </c>
      <c r="Y622" t="str">
        <f t="shared" si="60"/>
        <v>SLF-AS/OTH CGAAP CAD-400950</v>
      </c>
      <c r="Z622">
        <f>COUNTIF('16 reserve bal'!D:D,'16 reserve entries'!Y622)</f>
        <v>1</v>
      </c>
      <c r="AB622" t="s">
        <v>1187</v>
      </c>
      <c r="AC622" t="s">
        <v>3565</v>
      </c>
    </row>
    <row r="623" spans="1:29" x14ac:dyDescent="0.25">
      <c r="A623" t="s">
        <v>1187</v>
      </c>
      <c r="B623" t="s">
        <v>164</v>
      </c>
      <c r="C623" t="s">
        <v>3568</v>
      </c>
      <c r="D623" t="str">
        <f t="shared" si="57"/>
        <v>GU-200453</v>
      </c>
      <c r="Q623" t="s">
        <v>6580</v>
      </c>
      <c r="R623" t="str">
        <f t="shared" si="58"/>
        <v>GU</v>
      </c>
      <c r="S623" t="str">
        <f t="shared" si="59"/>
        <v>200575</v>
      </c>
      <c r="U623" t="s">
        <v>6581</v>
      </c>
      <c r="V623" t="s">
        <v>993</v>
      </c>
      <c r="W623" t="s">
        <v>5353</v>
      </c>
      <c r="X623" t="s">
        <v>4295</v>
      </c>
      <c r="Y623" t="str">
        <f t="shared" si="60"/>
        <v>SLF-AS/OTH CGAAP CAD-400951</v>
      </c>
      <c r="Z623">
        <f>COUNTIF('16 reserve bal'!D:D,'16 reserve entries'!Y623)</f>
        <v>1</v>
      </c>
      <c r="AB623" t="s">
        <v>1187</v>
      </c>
      <c r="AC623" t="s">
        <v>3568</v>
      </c>
    </row>
    <row r="624" spans="1:29" x14ac:dyDescent="0.25">
      <c r="A624" t="s">
        <v>1187</v>
      </c>
      <c r="B624" t="s">
        <v>164</v>
      </c>
      <c r="C624" t="s">
        <v>3570</v>
      </c>
      <c r="D624" t="str">
        <f t="shared" si="57"/>
        <v>GU-200454</v>
      </c>
      <c r="Q624" t="s">
        <v>6582</v>
      </c>
      <c r="R624" t="str">
        <f t="shared" si="58"/>
        <v>GU</v>
      </c>
      <c r="S624" t="str">
        <f t="shared" si="59"/>
        <v>200580</v>
      </c>
      <c r="U624" t="s">
        <v>6583</v>
      </c>
      <c r="V624" t="s">
        <v>993</v>
      </c>
      <c r="W624" t="s">
        <v>5353</v>
      </c>
      <c r="X624" t="s">
        <v>4297</v>
      </c>
      <c r="Y624" t="str">
        <f t="shared" si="60"/>
        <v>SLF-AS/OTH CGAAP CAD-400952</v>
      </c>
      <c r="Z624">
        <f>COUNTIF('16 reserve bal'!D:D,'16 reserve entries'!Y624)</f>
        <v>1</v>
      </c>
      <c r="AB624" t="s">
        <v>1187</v>
      </c>
      <c r="AC624" t="s">
        <v>3570</v>
      </c>
    </row>
    <row r="625" spans="1:29" x14ac:dyDescent="0.25">
      <c r="A625" t="s">
        <v>1187</v>
      </c>
      <c r="B625" t="s">
        <v>164</v>
      </c>
      <c r="C625" t="s">
        <v>3576</v>
      </c>
      <c r="D625" t="str">
        <f t="shared" si="57"/>
        <v>GU-200456</v>
      </c>
      <c r="Q625" t="s">
        <v>6584</v>
      </c>
      <c r="R625" t="str">
        <f t="shared" si="58"/>
        <v>GU</v>
      </c>
      <c r="S625" t="str">
        <f t="shared" si="59"/>
        <v>200581</v>
      </c>
      <c r="U625" t="s">
        <v>6585</v>
      </c>
      <c r="V625" t="s">
        <v>993</v>
      </c>
      <c r="W625" t="s">
        <v>5353</v>
      </c>
      <c r="X625" t="s">
        <v>4299</v>
      </c>
      <c r="Y625" t="str">
        <f t="shared" si="60"/>
        <v>SLF-AS/OTH CGAAP CAD-400953</v>
      </c>
      <c r="Z625">
        <f>COUNTIF('16 reserve bal'!D:D,'16 reserve entries'!Y625)</f>
        <v>1</v>
      </c>
      <c r="AB625" t="s">
        <v>1187</v>
      </c>
      <c r="AC625" t="s">
        <v>3576</v>
      </c>
    </row>
    <row r="626" spans="1:29" x14ac:dyDescent="0.25">
      <c r="A626" t="s">
        <v>1187</v>
      </c>
      <c r="B626" t="s">
        <v>164</v>
      </c>
      <c r="C626" t="s">
        <v>3579</v>
      </c>
      <c r="D626" t="str">
        <f t="shared" si="57"/>
        <v>GU-200457</v>
      </c>
      <c r="Q626" t="s">
        <v>6586</v>
      </c>
      <c r="R626" t="str">
        <f t="shared" si="58"/>
        <v>GU</v>
      </c>
      <c r="S626" t="str">
        <f t="shared" si="59"/>
        <v>200582</v>
      </c>
      <c r="U626" t="s">
        <v>6587</v>
      </c>
      <c r="V626" t="s">
        <v>993</v>
      </c>
      <c r="W626" t="s">
        <v>5353</v>
      </c>
      <c r="X626" t="s">
        <v>4301</v>
      </c>
      <c r="Y626" t="str">
        <f t="shared" si="60"/>
        <v>SLF-AS/OTH CGAAP CAD-400954</v>
      </c>
      <c r="Z626">
        <f>COUNTIF('16 reserve bal'!D:D,'16 reserve entries'!Y626)</f>
        <v>1</v>
      </c>
      <c r="AB626" t="s">
        <v>1187</v>
      </c>
      <c r="AC626" t="s">
        <v>3579</v>
      </c>
    </row>
    <row r="627" spans="1:29" x14ac:dyDescent="0.25">
      <c r="A627" t="s">
        <v>1187</v>
      </c>
      <c r="B627" t="s">
        <v>164</v>
      </c>
      <c r="C627" t="s">
        <v>3582</v>
      </c>
      <c r="D627" t="str">
        <f t="shared" si="57"/>
        <v>GU-200458</v>
      </c>
      <c r="Q627" t="s">
        <v>6588</v>
      </c>
      <c r="R627" t="str">
        <f t="shared" si="58"/>
        <v>GU</v>
      </c>
      <c r="S627" t="str">
        <f t="shared" si="59"/>
        <v>201601</v>
      </c>
      <c r="U627" t="s">
        <v>6589</v>
      </c>
      <c r="V627" t="s">
        <v>993</v>
      </c>
      <c r="W627" t="s">
        <v>5353</v>
      </c>
      <c r="X627" t="s">
        <v>4303</v>
      </c>
      <c r="Y627" t="str">
        <f t="shared" si="60"/>
        <v>SLF-AS/OTH CGAAP CAD-400955</v>
      </c>
      <c r="Z627">
        <f>COUNTIF('16 reserve bal'!D:D,'16 reserve entries'!Y627)</f>
        <v>1</v>
      </c>
      <c r="AB627" t="s">
        <v>1187</v>
      </c>
      <c r="AC627" t="s">
        <v>3582</v>
      </c>
    </row>
    <row r="628" spans="1:29" x14ac:dyDescent="0.25">
      <c r="A628" t="s">
        <v>1187</v>
      </c>
      <c r="B628" t="s">
        <v>164</v>
      </c>
      <c r="C628" t="s">
        <v>3585</v>
      </c>
      <c r="D628" t="str">
        <f t="shared" si="57"/>
        <v>GU-200459</v>
      </c>
      <c r="Q628" t="s">
        <v>6590</v>
      </c>
      <c r="R628" t="str">
        <f t="shared" si="58"/>
        <v>GU</v>
      </c>
      <c r="S628" t="str">
        <f t="shared" si="59"/>
        <v>201602</v>
      </c>
      <c r="U628" t="s">
        <v>6591</v>
      </c>
      <c r="V628" t="s">
        <v>993</v>
      </c>
      <c r="W628" t="s">
        <v>5353</v>
      </c>
      <c r="X628" t="s">
        <v>4305</v>
      </c>
      <c r="Y628" t="str">
        <f t="shared" si="60"/>
        <v>SLF-AS/OTH CGAAP CAD-400956</v>
      </c>
      <c r="Z628">
        <f>COUNTIF('16 reserve bal'!D:D,'16 reserve entries'!Y628)</f>
        <v>1</v>
      </c>
      <c r="AB628" t="s">
        <v>1187</v>
      </c>
      <c r="AC628" t="s">
        <v>3585</v>
      </c>
    </row>
    <row r="629" spans="1:29" x14ac:dyDescent="0.25">
      <c r="A629" t="s">
        <v>1187</v>
      </c>
      <c r="B629" t="s">
        <v>164</v>
      </c>
      <c r="C629" t="s">
        <v>3600</v>
      </c>
      <c r="D629" t="str">
        <f t="shared" si="57"/>
        <v>GU-200468</v>
      </c>
      <c r="Q629" t="s">
        <v>6592</v>
      </c>
      <c r="R629" t="str">
        <f t="shared" si="58"/>
        <v>GU</v>
      </c>
      <c r="S629" t="str">
        <f t="shared" si="59"/>
        <v>201603</v>
      </c>
      <c r="U629" t="s">
        <v>6593</v>
      </c>
      <c r="V629" t="s">
        <v>993</v>
      </c>
      <c r="W629" t="s">
        <v>5353</v>
      </c>
      <c r="X629" t="s">
        <v>4307</v>
      </c>
      <c r="Y629" t="str">
        <f t="shared" si="60"/>
        <v>SLF-AS/OTH CGAAP CAD-400957</v>
      </c>
      <c r="Z629">
        <f>COUNTIF('16 reserve bal'!D:D,'16 reserve entries'!Y629)</f>
        <v>1</v>
      </c>
      <c r="AB629" t="s">
        <v>1187</v>
      </c>
      <c r="AC629" t="s">
        <v>3600</v>
      </c>
    </row>
    <row r="630" spans="1:29" x14ac:dyDescent="0.25">
      <c r="A630" t="s">
        <v>1187</v>
      </c>
      <c r="B630" t="s">
        <v>164</v>
      </c>
      <c r="C630" t="s">
        <v>3616</v>
      </c>
      <c r="D630" t="str">
        <f t="shared" si="57"/>
        <v>GU-200481</v>
      </c>
      <c r="Q630" t="s">
        <v>6594</v>
      </c>
      <c r="R630" t="str">
        <f t="shared" si="58"/>
        <v>GU</v>
      </c>
      <c r="S630" t="str">
        <f t="shared" si="59"/>
        <v>201604</v>
      </c>
      <c r="U630" t="s">
        <v>6595</v>
      </c>
      <c r="V630" t="s">
        <v>993</v>
      </c>
      <c r="W630" t="s">
        <v>5353</v>
      </c>
      <c r="X630" t="s">
        <v>4309</v>
      </c>
      <c r="Y630" t="str">
        <f t="shared" si="60"/>
        <v>SLF-AS/OTH CGAAP CAD-400958</v>
      </c>
      <c r="Z630">
        <f>COUNTIF('16 reserve bal'!D:D,'16 reserve entries'!Y630)</f>
        <v>1</v>
      </c>
      <c r="AB630" t="s">
        <v>1187</v>
      </c>
      <c r="AC630" t="s">
        <v>3616</v>
      </c>
    </row>
    <row r="631" spans="1:29" x14ac:dyDescent="0.25">
      <c r="A631" t="s">
        <v>1187</v>
      </c>
      <c r="B631" t="s">
        <v>164</v>
      </c>
      <c r="C631" t="s">
        <v>3619</v>
      </c>
      <c r="D631" t="str">
        <f t="shared" si="57"/>
        <v>GU-200485</v>
      </c>
      <c r="Q631" t="s">
        <v>6596</v>
      </c>
      <c r="R631" t="str">
        <f t="shared" si="58"/>
        <v>GU</v>
      </c>
      <c r="S631" t="str">
        <f t="shared" si="59"/>
        <v>201605</v>
      </c>
      <c r="U631" t="s">
        <v>6597</v>
      </c>
      <c r="V631" t="s">
        <v>993</v>
      </c>
      <c r="W631" t="s">
        <v>5353</v>
      </c>
      <c r="X631" t="s">
        <v>4312</v>
      </c>
      <c r="Y631" t="str">
        <f t="shared" si="60"/>
        <v>SLF-AS/OTH CGAAP CAD-400964</v>
      </c>
      <c r="Z631">
        <f>COUNTIF('16 reserve bal'!D:D,'16 reserve entries'!Y631)</f>
        <v>1</v>
      </c>
      <c r="AB631" t="s">
        <v>1187</v>
      </c>
      <c r="AC631" t="s">
        <v>3619</v>
      </c>
    </row>
    <row r="632" spans="1:29" x14ac:dyDescent="0.25">
      <c r="A632" t="s">
        <v>1187</v>
      </c>
      <c r="B632" t="s">
        <v>164</v>
      </c>
      <c r="C632" t="s">
        <v>3622</v>
      </c>
      <c r="D632" t="str">
        <f t="shared" si="57"/>
        <v>GU-200487</v>
      </c>
      <c r="Q632" t="s">
        <v>6598</v>
      </c>
      <c r="R632" t="str">
        <f t="shared" si="58"/>
        <v>GU</v>
      </c>
      <c r="S632" t="str">
        <f t="shared" si="59"/>
        <v>201606</v>
      </c>
      <c r="U632" t="s">
        <v>6599</v>
      </c>
      <c r="V632" t="s">
        <v>993</v>
      </c>
      <c r="W632" t="s">
        <v>5353</v>
      </c>
      <c r="X632" t="s">
        <v>4315</v>
      </c>
      <c r="Y632" t="str">
        <f t="shared" si="60"/>
        <v>SLF-AS/OTH CGAAP CAD-400965</v>
      </c>
      <c r="Z632">
        <f>COUNTIF('16 reserve bal'!D:D,'16 reserve entries'!Y632)</f>
        <v>1</v>
      </c>
      <c r="AB632" t="s">
        <v>1187</v>
      </c>
      <c r="AC632" t="s">
        <v>3622</v>
      </c>
    </row>
    <row r="633" spans="1:29" x14ac:dyDescent="0.25">
      <c r="A633" t="s">
        <v>1187</v>
      </c>
      <c r="B633" t="s">
        <v>164</v>
      </c>
      <c r="C633" t="s">
        <v>5520</v>
      </c>
      <c r="D633" t="str">
        <f t="shared" si="57"/>
        <v>GU-200524</v>
      </c>
      <c r="Q633" t="s">
        <v>6600</v>
      </c>
      <c r="R633" t="str">
        <f t="shared" si="58"/>
        <v>GU</v>
      </c>
      <c r="S633" t="str">
        <f t="shared" si="59"/>
        <v>201607</v>
      </c>
      <c r="U633" t="s">
        <v>6601</v>
      </c>
      <c r="V633" t="s">
        <v>993</v>
      </c>
      <c r="W633" t="s">
        <v>5353</v>
      </c>
      <c r="X633" t="s">
        <v>4318</v>
      </c>
      <c r="Y633" t="str">
        <f t="shared" si="60"/>
        <v>SLF-AS/OTH CGAAP CAD-400966</v>
      </c>
      <c r="Z633">
        <f>COUNTIF('16 reserve bal'!D:D,'16 reserve entries'!Y633)</f>
        <v>1</v>
      </c>
      <c r="AB633" t="s">
        <v>1187</v>
      </c>
      <c r="AC633" t="s">
        <v>5520</v>
      </c>
    </row>
    <row r="634" spans="1:29" x14ac:dyDescent="0.25">
      <c r="A634" t="s">
        <v>1187</v>
      </c>
      <c r="B634" t="s">
        <v>164</v>
      </c>
      <c r="C634" t="s">
        <v>5523</v>
      </c>
      <c r="D634" t="str">
        <f t="shared" si="57"/>
        <v>GU-200526</v>
      </c>
      <c r="Q634" t="s">
        <v>6602</v>
      </c>
      <c r="R634" t="str">
        <f t="shared" si="58"/>
        <v>GU</v>
      </c>
      <c r="S634" t="str">
        <f t="shared" si="59"/>
        <v>201608</v>
      </c>
      <c r="U634" t="s">
        <v>6603</v>
      </c>
      <c r="V634" t="s">
        <v>993</v>
      </c>
      <c r="W634" t="s">
        <v>5353</v>
      </c>
      <c r="X634" t="s">
        <v>4321</v>
      </c>
      <c r="Y634" t="str">
        <f t="shared" si="60"/>
        <v>SLF-AS/OTH CGAAP CAD-400967</v>
      </c>
      <c r="Z634">
        <f>COUNTIF('16 reserve bal'!D:D,'16 reserve entries'!Y634)</f>
        <v>1</v>
      </c>
      <c r="AB634" t="s">
        <v>1187</v>
      </c>
      <c r="AC634" t="s">
        <v>5523</v>
      </c>
    </row>
    <row r="635" spans="1:29" x14ac:dyDescent="0.25">
      <c r="A635" t="s">
        <v>1187</v>
      </c>
      <c r="B635" t="s">
        <v>164</v>
      </c>
      <c r="C635" t="s">
        <v>3637</v>
      </c>
      <c r="D635" t="str">
        <f t="shared" si="57"/>
        <v>GU-200538</v>
      </c>
      <c r="Q635" t="s">
        <v>6604</v>
      </c>
      <c r="R635" t="str">
        <f t="shared" si="58"/>
        <v>GU</v>
      </c>
      <c r="S635" t="str">
        <f t="shared" si="59"/>
        <v>201609</v>
      </c>
      <c r="U635" t="s">
        <v>6605</v>
      </c>
      <c r="V635" t="s">
        <v>993</v>
      </c>
      <c r="W635" t="s">
        <v>5353</v>
      </c>
      <c r="X635" t="s">
        <v>4324</v>
      </c>
      <c r="Y635" t="str">
        <f t="shared" si="60"/>
        <v>SLF-AS/OTH CGAAP CAD-400968</v>
      </c>
      <c r="Z635">
        <f>COUNTIF('16 reserve bal'!D:D,'16 reserve entries'!Y635)</f>
        <v>1</v>
      </c>
      <c r="AB635" t="s">
        <v>1187</v>
      </c>
      <c r="AC635" t="s">
        <v>3637</v>
      </c>
    </row>
    <row r="636" spans="1:29" x14ac:dyDescent="0.25">
      <c r="A636" t="s">
        <v>1187</v>
      </c>
      <c r="B636" t="s">
        <v>164</v>
      </c>
      <c r="C636" t="s">
        <v>3648</v>
      </c>
      <c r="D636" t="str">
        <f t="shared" si="57"/>
        <v>GU-200570</v>
      </c>
      <c r="Q636" t="s">
        <v>6606</v>
      </c>
      <c r="R636" t="str">
        <f t="shared" si="58"/>
        <v>GU</v>
      </c>
      <c r="S636" t="str">
        <f t="shared" si="59"/>
        <v>201610</v>
      </c>
      <c r="U636" t="s">
        <v>6607</v>
      </c>
      <c r="V636" t="s">
        <v>993</v>
      </c>
      <c r="W636" t="s">
        <v>5353</v>
      </c>
      <c r="X636" t="s">
        <v>4326</v>
      </c>
      <c r="Y636" t="str">
        <f t="shared" si="60"/>
        <v>SLF-AS/OTH CGAAP CAD-400969</v>
      </c>
      <c r="Z636">
        <f>COUNTIF('16 reserve bal'!D:D,'16 reserve entries'!Y636)</f>
        <v>1</v>
      </c>
      <c r="AB636" t="s">
        <v>1187</v>
      </c>
      <c r="AC636" t="s">
        <v>3648</v>
      </c>
    </row>
    <row r="637" spans="1:29" x14ac:dyDescent="0.25">
      <c r="A637" t="s">
        <v>1187</v>
      </c>
      <c r="B637" t="s">
        <v>164</v>
      </c>
      <c r="C637" t="s">
        <v>3651</v>
      </c>
      <c r="D637" t="str">
        <f t="shared" si="57"/>
        <v>GU-200575</v>
      </c>
      <c r="Q637" t="s">
        <v>6608</v>
      </c>
      <c r="R637" t="str">
        <f t="shared" si="58"/>
        <v>GU</v>
      </c>
      <c r="S637" t="str">
        <f t="shared" si="59"/>
        <v>201611</v>
      </c>
      <c r="U637" t="s">
        <v>6609</v>
      </c>
      <c r="V637" t="s">
        <v>993</v>
      </c>
      <c r="W637" t="s">
        <v>5353</v>
      </c>
      <c r="X637" t="s">
        <v>4328</v>
      </c>
      <c r="Y637" t="str">
        <f t="shared" si="60"/>
        <v>SLF-AS/OTH CGAAP CAD-400970</v>
      </c>
      <c r="Z637">
        <f>COUNTIF('16 reserve bal'!D:D,'16 reserve entries'!Y637)</f>
        <v>1</v>
      </c>
      <c r="AB637" t="s">
        <v>1187</v>
      </c>
      <c r="AC637" t="s">
        <v>3651</v>
      </c>
    </row>
    <row r="638" spans="1:29" x14ac:dyDescent="0.25">
      <c r="A638" t="s">
        <v>1187</v>
      </c>
      <c r="B638" t="s">
        <v>164</v>
      </c>
      <c r="C638" t="s">
        <v>3654</v>
      </c>
      <c r="D638" t="str">
        <f t="shared" si="57"/>
        <v>GU-200580</v>
      </c>
      <c r="Q638" t="s">
        <v>6610</v>
      </c>
      <c r="R638" t="str">
        <f t="shared" si="58"/>
        <v>GU</v>
      </c>
      <c r="S638" t="str">
        <f t="shared" si="59"/>
        <v>201612</v>
      </c>
      <c r="U638" t="s">
        <v>6611</v>
      </c>
      <c r="V638" t="s">
        <v>993</v>
      </c>
      <c r="W638" t="s">
        <v>5353</v>
      </c>
      <c r="X638" t="s">
        <v>4330</v>
      </c>
      <c r="Y638" t="str">
        <f t="shared" si="60"/>
        <v>SLF-AS/OTH CGAAP CAD-400972</v>
      </c>
      <c r="Z638">
        <f>COUNTIF('16 reserve bal'!D:D,'16 reserve entries'!Y638)</f>
        <v>1</v>
      </c>
      <c r="AB638" t="s">
        <v>1187</v>
      </c>
      <c r="AC638" t="s">
        <v>3654</v>
      </c>
    </row>
    <row r="639" spans="1:29" x14ac:dyDescent="0.25">
      <c r="A639" t="s">
        <v>1187</v>
      </c>
      <c r="B639" t="s">
        <v>164</v>
      </c>
      <c r="C639" t="s">
        <v>3657</v>
      </c>
      <c r="D639" t="str">
        <f t="shared" si="57"/>
        <v>GU-200581</v>
      </c>
      <c r="Q639" t="s">
        <v>6612</v>
      </c>
      <c r="R639" t="str">
        <f t="shared" si="58"/>
        <v>GU</v>
      </c>
      <c r="S639" t="str">
        <f t="shared" si="59"/>
        <v>201613</v>
      </c>
      <c r="U639" t="s">
        <v>6613</v>
      </c>
      <c r="V639" t="s">
        <v>993</v>
      </c>
      <c r="W639" t="s">
        <v>5353</v>
      </c>
      <c r="X639" t="s">
        <v>4332</v>
      </c>
      <c r="Y639" t="str">
        <f t="shared" si="60"/>
        <v>SLF-AS/OTH CGAAP CAD-400973</v>
      </c>
      <c r="Z639">
        <f>COUNTIF('16 reserve bal'!D:D,'16 reserve entries'!Y639)</f>
        <v>1</v>
      </c>
      <c r="AB639" t="s">
        <v>1187</v>
      </c>
      <c r="AC639" t="s">
        <v>3657</v>
      </c>
    </row>
    <row r="640" spans="1:29" x14ac:dyDescent="0.25">
      <c r="A640" t="s">
        <v>1187</v>
      </c>
      <c r="B640" t="s">
        <v>164</v>
      </c>
      <c r="C640" t="s">
        <v>3660</v>
      </c>
      <c r="D640" t="str">
        <f t="shared" si="57"/>
        <v>GU-200582</v>
      </c>
      <c r="Q640" t="s">
        <v>6614</v>
      </c>
      <c r="R640" t="str">
        <f t="shared" si="58"/>
        <v>GU</v>
      </c>
      <c r="S640" t="str">
        <f t="shared" si="59"/>
        <v>201614</v>
      </c>
      <c r="U640" t="s">
        <v>6615</v>
      </c>
      <c r="V640" t="s">
        <v>993</v>
      </c>
      <c r="W640" t="s">
        <v>5353</v>
      </c>
      <c r="X640" t="s">
        <v>4333</v>
      </c>
      <c r="Y640" t="str">
        <f t="shared" si="60"/>
        <v>SLF-AS/OTH CGAAP CAD-400974</v>
      </c>
      <c r="Z640">
        <f>COUNTIF('16 reserve bal'!D:D,'16 reserve entries'!Y640)</f>
        <v>1</v>
      </c>
      <c r="AB640" t="s">
        <v>1187</v>
      </c>
      <c r="AC640" t="s">
        <v>3660</v>
      </c>
    </row>
    <row r="641" spans="1:29" x14ac:dyDescent="0.25">
      <c r="A641" t="s">
        <v>1187</v>
      </c>
      <c r="B641" t="s">
        <v>164</v>
      </c>
      <c r="C641" t="s">
        <v>3666</v>
      </c>
      <c r="D641" t="str">
        <f t="shared" si="57"/>
        <v>GU-201601</v>
      </c>
      <c r="Q641" t="s">
        <v>6616</v>
      </c>
      <c r="R641" t="str">
        <f t="shared" si="58"/>
        <v>GU</v>
      </c>
      <c r="S641" t="str">
        <f t="shared" si="59"/>
        <v>201616</v>
      </c>
      <c r="U641" t="s">
        <v>6617</v>
      </c>
      <c r="V641" t="s">
        <v>993</v>
      </c>
      <c r="W641" t="s">
        <v>5353</v>
      </c>
      <c r="X641" t="s">
        <v>4335</v>
      </c>
      <c r="Y641" t="str">
        <f t="shared" si="60"/>
        <v>SLF-AS/OTH CGAAP CAD-400975</v>
      </c>
      <c r="Z641">
        <f>COUNTIF('16 reserve bal'!D:D,'16 reserve entries'!Y641)</f>
        <v>1</v>
      </c>
      <c r="AB641" t="s">
        <v>1187</v>
      </c>
      <c r="AC641" t="s">
        <v>3666</v>
      </c>
    </row>
    <row r="642" spans="1:29" x14ac:dyDescent="0.25">
      <c r="A642" t="s">
        <v>1187</v>
      </c>
      <c r="B642" t="s">
        <v>164</v>
      </c>
      <c r="C642" t="s">
        <v>3669</v>
      </c>
      <c r="D642" t="str">
        <f t="shared" si="57"/>
        <v>GU-201602</v>
      </c>
      <c r="Q642" t="s">
        <v>6618</v>
      </c>
      <c r="R642" t="str">
        <f t="shared" si="58"/>
        <v>GU</v>
      </c>
      <c r="S642" t="str">
        <f t="shared" si="59"/>
        <v>201617</v>
      </c>
      <c r="U642" t="s">
        <v>6619</v>
      </c>
      <c r="V642" t="s">
        <v>993</v>
      </c>
      <c r="W642" t="s">
        <v>5353</v>
      </c>
      <c r="X642" t="s">
        <v>4336</v>
      </c>
      <c r="Y642" t="str">
        <f t="shared" si="60"/>
        <v>SLF-AS/OTH CGAAP CAD-400983</v>
      </c>
      <c r="Z642">
        <f>COUNTIF('16 reserve bal'!D:D,'16 reserve entries'!Y642)</f>
        <v>1</v>
      </c>
      <c r="AB642" t="s">
        <v>1187</v>
      </c>
      <c r="AC642" t="s">
        <v>3669</v>
      </c>
    </row>
    <row r="643" spans="1:29" x14ac:dyDescent="0.25">
      <c r="A643" t="s">
        <v>1187</v>
      </c>
      <c r="B643" t="s">
        <v>164</v>
      </c>
      <c r="C643" t="s">
        <v>3672</v>
      </c>
      <c r="D643" t="str">
        <f t="shared" si="57"/>
        <v>GU-201603</v>
      </c>
      <c r="Q643" t="s">
        <v>6620</v>
      </c>
      <c r="R643" t="str">
        <f t="shared" si="58"/>
        <v>GU</v>
      </c>
      <c r="S643" t="str">
        <f t="shared" si="59"/>
        <v>201618</v>
      </c>
      <c r="U643" t="s">
        <v>6621</v>
      </c>
      <c r="V643" t="s">
        <v>993</v>
      </c>
      <c r="W643" t="s">
        <v>5353</v>
      </c>
      <c r="X643" t="s">
        <v>4338</v>
      </c>
      <c r="Y643" t="str">
        <f t="shared" si="60"/>
        <v>SLF-AS/OTH CGAAP CAD-400984</v>
      </c>
      <c r="Z643">
        <f>COUNTIF('16 reserve bal'!D:D,'16 reserve entries'!Y643)</f>
        <v>1</v>
      </c>
      <c r="AB643" t="s">
        <v>1187</v>
      </c>
      <c r="AC643" t="s">
        <v>3672</v>
      </c>
    </row>
    <row r="644" spans="1:29" x14ac:dyDescent="0.25">
      <c r="A644" t="s">
        <v>1187</v>
      </c>
      <c r="B644" t="s">
        <v>164</v>
      </c>
      <c r="C644" t="s">
        <v>3675</v>
      </c>
      <c r="D644" t="str">
        <f t="shared" si="57"/>
        <v>GU-201604</v>
      </c>
      <c r="Q644" t="s">
        <v>6622</v>
      </c>
      <c r="R644" t="str">
        <f t="shared" si="58"/>
        <v>GU</v>
      </c>
      <c r="S644" t="str">
        <f t="shared" si="59"/>
        <v>201621</v>
      </c>
      <c r="U644" t="s">
        <v>6623</v>
      </c>
      <c r="V644" t="s">
        <v>993</v>
      </c>
      <c r="W644" t="s">
        <v>5353</v>
      </c>
      <c r="X644" t="s">
        <v>4340</v>
      </c>
      <c r="Y644" t="str">
        <f t="shared" si="60"/>
        <v>SLF-AS/OTH CGAAP CAD-400985</v>
      </c>
      <c r="Z644">
        <f>COUNTIF('16 reserve bal'!D:D,'16 reserve entries'!Y644)</f>
        <v>1</v>
      </c>
      <c r="AB644" t="s">
        <v>1187</v>
      </c>
      <c r="AC644" t="s">
        <v>3675</v>
      </c>
    </row>
    <row r="645" spans="1:29" x14ac:dyDescent="0.25">
      <c r="A645" t="s">
        <v>1187</v>
      </c>
      <c r="B645" t="s">
        <v>164</v>
      </c>
      <c r="C645" t="s">
        <v>3678</v>
      </c>
      <c r="D645" t="str">
        <f t="shared" ref="D645:D708" si="61">B645&amp;"-"&amp;C645</f>
        <v>GU-201605</v>
      </c>
      <c r="Q645" t="s">
        <v>6624</v>
      </c>
      <c r="R645" t="str">
        <f t="shared" ref="R645:R708" si="62">LEFT(Q645,2)</f>
        <v>GU</v>
      </c>
      <c r="S645" t="str">
        <f t="shared" ref="S645:S708" si="63">RIGHT(Q645,6)</f>
        <v>201622</v>
      </c>
      <c r="U645" t="s">
        <v>6625</v>
      </c>
      <c r="V645" t="s">
        <v>993</v>
      </c>
      <c r="W645" t="s">
        <v>5353</v>
      </c>
      <c r="X645" t="s">
        <v>4342</v>
      </c>
      <c r="Y645" t="str">
        <f t="shared" ref="Y645:Y708" si="64">W645&amp;"-"&amp;X645</f>
        <v>SLF-AS/OTH CGAAP CAD-400986</v>
      </c>
      <c r="Z645">
        <f>COUNTIF('16 reserve bal'!D:D,'16 reserve entries'!Y645)</f>
        <v>1</v>
      </c>
      <c r="AB645" t="s">
        <v>1187</v>
      </c>
      <c r="AC645" t="s">
        <v>3678</v>
      </c>
    </row>
    <row r="646" spans="1:29" x14ac:dyDescent="0.25">
      <c r="A646" t="s">
        <v>1187</v>
      </c>
      <c r="B646" t="s">
        <v>164</v>
      </c>
      <c r="C646" t="s">
        <v>3681</v>
      </c>
      <c r="D646" t="str">
        <f t="shared" si="61"/>
        <v>GU-201606</v>
      </c>
      <c r="Q646" t="s">
        <v>6626</v>
      </c>
      <c r="R646" t="str">
        <f t="shared" si="62"/>
        <v>GU</v>
      </c>
      <c r="S646" t="str">
        <f t="shared" si="63"/>
        <v>201623</v>
      </c>
      <c r="U646" t="s">
        <v>6627</v>
      </c>
      <c r="V646" t="s">
        <v>993</v>
      </c>
      <c r="W646" t="s">
        <v>5353</v>
      </c>
      <c r="X646" t="s">
        <v>4345</v>
      </c>
      <c r="Y646" t="str">
        <f t="shared" si="64"/>
        <v>SLF-AS/OTH CGAAP CAD-400987</v>
      </c>
      <c r="Z646">
        <f>COUNTIF('16 reserve bal'!D:D,'16 reserve entries'!Y646)</f>
        <v>1</v>
      </c>
      <c r="AB646" t="s">
        <v>1187</v>
      </c>
      <c r="AC646" t="s">
        <v>3681</v>
      </c>
    </row>
    <row r="647" spans="1:29" x14ac:dyDescent="0.25">
      <c r="A647" t="s">
        <v>1187</v>
      </c>
      <c r="B647" t="s">
        <v>164</v>
      </c>
      <c r="C647" t="s">
        <v>3684</v>
      </c>
      <c r="D647" t="str">
        <f t="shared" si="61"/>
        <v>GU-201607</v>
      </c>
      <c r="Q647" t="s">
        <v>6628</v>
      </c>
      <c r="R647" t="str">
        <f t="shared" si="62"/>
        <v>GU</v>
      </c>
      <c r="S647" t="str">
        <f t="shared" si="63"/>
        <v>201624</v>
      </c>
      <c r="U647" t="s">
        <v>6629</v>
      </c>
      <c r="V647" t="s">
        <v>993</v>
      </c>
      <c r="W647" t="s">
        <v>5353</v>
      </c>
      <c r="X647" t="s">
        <v>4347</v>
      </c>
      <c r="Y647" t="str">
        <f t="shared" si="64"/>
        <v>SLF-AS/OTH CGAAP CAD-400988</v>
      </c>
      <c r="Z647">
        <f>COUNTIF('16 reserve bal'!D:D,'16 reserve entries'!Y647)</f>
        <v>1</v>
      </c>
      <c r="AB647" t="s">
        <v>1187</v>
      </c>
      <c r="AC647" t="s">
        <v>3684</v>
      </c>
    </row>
    <row r="648" spans="1:29" x14ac:dyDescent="0.25">
      <c r="A648" t="s">
        <v>1187</v>
      </c>
      <c r="B648" t="s">
        <v>164</v>
      </c>
      <c r="C648" t="s">
        <v>3687</v>
      </c>
      <c r="D648" t="str">
        <f t="shared" si="61"/>
        <v>GU-201608</v>
      </c>
      <c r="Q648" t="s">
        <v>6630</v>
      </c>
      <c r="R648" t="str">
        <f t="shared" si="62"/>
        <v>GU</v>
      </c>
      <c r="S648" t="str">
        <f t="shared" si="63"/>
        <v>201625</v>
      </c>
      <c r="U648" t="s">
        <v>6631</v>
      </c>
      <c r="V648" t="s">
        <v>993</v>
      </c>
      <c r="W648" t="s">
        <v>5353</v>
      </c>
      <c r="X648" t="s">
        <v>4349</v>
      </c>
      <c r="Y648" t="str">
        <f t="shared" si="64"/>
        <v>SLF-AS/OTH CGAAP CAD-400989</v>
      </c>
      <c r="Z648">
        <f>COUNTIF('16 reserve bal'!D:D,'16 reserve entries'!Y648)</f>
        <v>1</v>
      </c>
      <c r="AB648" t="s">
        <v>1187</v>
      </c>
      <c r="AC648" t="s">
        <v>3687</v>
      </c>
    </row>
    <row r="649" spans="1:29" x14ac:dyDescent="0.25">
      <c r="A649" t="s">
        <v>1187</v>
      </c>
      <c r="B649" t="s">
        <v>164</v>
      </c>
      <c r="C649" t="s">
        <v>3690</v>
      </c>
      <c r="D649" t="str">
        <f t="shared" si="61"/>
        <v>GU-201609</v>
      </c>
      <c r="Q649" t="s">
        <v>6632</v>
      </c>
      <c r="R649" t="str">
        <f t="shared" si="62"/>
        <v>GU</v>
      </c>
      <c r="S649" t="str">
        <f t="shared" si="63"/>
        <v>201626</v>
      </c>
      <c r="U649" t="s">
        <v>6633</v>
      </c>
      <c r="V649" t="s">
        <v>993</v>
      </c>
      <c r="W649" t="s">
        <v>5353</v>
      </c>
      <c r="X649" t="s">
        <v>4351</v>
      </c>
      <c r="Y649" t="str">
        <f t="shared" si="64"/>
        <v>SLF-AS/OTH CGAAP CAD-400996</v>
      </c>
      <c r="Z649">
        <f>COUNTIF('16 reserve bal'!D:D,'16 reserve entries'!Y649)</f>
        <v>1</v>
      </c>
      <c r="AB649" t="s">
        <v>1187</v>
      </c>
      <c r="AC649" t="s">
        <v>3690</v>
      </c>
    </row>
    <row r="650" spans="1:29" x14ac:dyDescent="0.25">
      <c r="A650" t="s">
        <v>1187</v>
      </c>
      <c r="B650" t="s">
        <v>164</v>
      </c>
      <c r="C650" t="s">
        <v>3693</v>
      </c>
      <c r="D650" t="str">
        <f t="shared" si="61"/>
        <v>GU-201610</v>
      </c>
      <c r="Q650" t="s">
        <v>6634</v>
      </c>
      <c r="R650" t="str">
        <f t="shared" si="62"/>
        <v>GU</v>
      </c>
      <c r="S650" t="str">
        <f t="shared" si="63"/>
        <v>201628</v>
      </c>
      <c r="U650" t="s">
        <v>6635</v>
      </c>
      <c r="V650" t="s">
        <v>993</v>
      </c>
      <c r="W650" t="s">
        <v>5353</v>
      </c>
      <c r="X650" t="s">
        <v>4353</v>
      </c>
      <c r="Y650" t="str">
        <f t="shared" si="64"/>
        <v>SLF-AS/OTH CGAAP CAD-400998</v>
      </c>
      <c r="Z650">
        <f>COUNTIF('16 reserve bal'!D:D,'16 reserve entries'!Y650)</f>
        <v>1</v>
      </c>
      <c r="AB650" t="s">
        <v>1187</v>
      </c>
      <c r="AC650" t="s">
        <v>3693</v>
      </c>
    </row>
    <row r="651" spans="1:29" x14ac:dyDescent="0.25">
      <c r="A651" t="s">
        <v>1187</v>
      </c>
      <c r="B651" t="s">
        <v>164</v>
      </c>
      <c r="C651" t="s">
        <v>3696</v>
      </c>
      <c r="D651" t="str">
        <f t="shared" si="61"/>
        <v>GU-201611</v>
      </c>
      <c r="Q651" t="s">
        <v>6636</v>
      </c>
      <c r="R651" t="str">
        <f t="shared" si="62"/>
        <v>GU</v>
      </c>
      <c r="S651" t="str">
        <f t="shared" si="63"/>
        <v>201629</v>
      </c>
      <c r="U651" t="s">
        <v>6637</v>
      </c>
      <c r="V651" t="s">
        <v>993</v>
      </c>
      <c r="W651" t="s">
        <v>5353</v>
      </c>
      <c r="X651" t="s">
        <v>4355</v>
      </c>
      <c r="Y651" t="str">
        <f t="shared" si="64"/>
        <v>SLF-AS/OTH CGAAP CAD-400999</v>
      </c>
      <c r="Z651">
        <f>COUNTIF('16 reserve bal'!D:D,'16 reserve entries'!Y651)</f>
        <v>1</v>
      </c>
      <c r="AB651" t="s">
        <v>1187</v>
      </c>
      <c r="AC651" t="s">
        <v>3696</v>
      </c>
    </row>
    <row r="652" spans="1:29" x14ac:dyDescent="0.25">
      <c r="A652" t="s">
        <v>1187</v>
      </c>
      <c r="B652" t="s">
        <v>164</v>
      </c>
      <c r="C652" t="s">
        <v>5564</v>
      </c>
      <c r="D652" t="str">
        <f t="shared" si="61"/>
        <v>GU-201612</v>
      </c>
      <c r="Q652" t="s">
        <v>6638</v>
      </c>
      <c r="R652" t="str">
        <f t="shared" si="62"/>
        <v>GU</v>
      </c>
      <c r="S652" t="str">
        <f t="shared" si="63"/>
        <v>201631</v>
      </c>
      <c r="U652" t="s">
        <v>6639</v>
      </c>
      <c r="V652" t="s">
        <v>993</v>
      </c>
      <c r="W652" t="s">
        <v>5353</v>
      </c>
      <c r="X652" t="s">
        <v>4365</v>
      </c>
      <c r="Y652" t="str">
        <f t="shared" si="64"/>
        <v>SLF-AS/OTH CGAAP CAD-402101</v>
      </c>
      <c r="Z652">
        <f>COUNTIF('16 reserve bal'!D:D,'16 reserve entries'!Y652)</f>
        <v>1</v>
      </c>
      <c r="AB652" t="s">
        <v>1187</v>
      </c>
      <c r="AC652" t="s">
        <v>5564</v>
      </c>
    </row>
    <row r="653" spans="1:29" x14ac:dyDescent="0.25">
      <c r="A653" t="s">
        <v>1187</v>
      </c>
      <c r="B653" t="s">
        <v>164</v>
      </c>
      <c r="C653" t="s">
        <v>3699</v>
      </c>
      <c r="D653" t="str">
        <f t="shared" si="61"/>
        <v>GU-201613</v>
      </c>
      <c r="Q653" t="s">
        <v>6640</v>
      </c>
      <c r="R653" t="str">
        <f t="shared" si="62"/>
        <v>GU</v>
      </c>
      <c r="S653" t="str">
        <f t="shared" si="63"/>
        <v>201632</v>
      </c>
      <c r="U653" t="s">
        <v>6641</v>
      </c>
      <c r="V653" t="s">
        <v>993</v>
      </c>
      <c r="W653" t="s">
        <v>5353</v>
      </c>
      <c r="X653" t="s">
        <v>4367</v>
      </c>
      <c r="Y653" t="str">
        <f t="shared" si="64"/>
        <v>SLF-AS/OTH CGAAP CAD-402102</v>
      </c>
      <c r="Z653">
        <f>COUNTIF('16 reserve bal'!D:D,'16 reserve entries'!Y653)</f>
        <v>1</v>
      </c>
      <c r="AB653" t="s">
        <v>1187</v>
      </c>
      <c r="AC653" t="s">
        <v>3699</v>
      </c>
    </row>
    <row r="654" spans="1:29" x14ac:dyDescent="0.25">
      <c r="A654" t="s">
        <v>1187</v>
      </c>
      <c r="B654" t="s">
        <v>164</v>
      </c>
      <c r="C654" t="s">
        <v>3702</v>
      </c>
      <c r="D654" t="str">
        <f t="shared" si="61"/>
        <v>GU-201614</v>
      </c>
      <c r="Q654" t="s">
        <v>6642</v>
      </c>
      <c r="R654" t="str">
        <f t="shared" si="62"/>
        <v>GU</v>
      </c>
      <c r="S654" t="str">
        <f t="shared" si="63"/>
        <v>201633</v>
      </c>
      <c r="U654" t="s">
        <v>6643</v>
      </c>
      <c r="V654" t="s">
        <v>993</v>
      </c>
      <c r="W654" t="s">
        <v>5353</v>
      </c>
      <c r="X654" t="s">
        <v>4369</v>
      </c>
      <c r="Y654" t="str">
        <f t="shared" si="64"/>
        <v>SLF-AS/OTH CGAAP CAD-402103</v>
      </c>
      <c r="Z654">
        <f>COUNTIF('16 reserve bal'!D:D,'16 reserve entries'!Y654)</f>
        <v>1</v>
      </c>
      <c r="AB654" t="s">
        <v>1187</v>
      </c>
      <c r="AC654" t="s">
        <v>3702</v>
      </c>
    </row>
    <row r="655" spans="1:29" x14ac:dyDescent="0.25">
      <c r="A655" t="s">
        <v>1187</v>
      </c>
      <c r="B655" t="s">
        <v>164</v>
      </c>
      <c r="C655" t="s">
        <v>3705</v>
      </c>
      <c r="D655" t="str">
        <f t="shared" si="61"/>
        <v>GU-201616</v>
      </c>
      <c r="Q655" t="s">
        <v>6644</v>
      </c>
      <c r="R655" t="str">
        <f t="shared" si="62"/>
        <v>GU</v>
      </c>
      <c r="S655" t="str">
        <f t="shared" si="63"/>
        <v>201634</v>
      </c>
      <c r="U655" t="s">
        <v>6645</v>
      </c>
      <c r="V655" t="s">
        <v>993</v>
      </c>
      <c r="W655" t="s">
        <v>5353</v>
      </c>
      <c r="X655" t="s">
        <v>4371</v>
      </c>
      <c r="Y655" t="str">
        <f t="shared" si="64"/>
        <v>SLF-AS/OTH CGAAP CAD-402108</v>
      </c>
      <c r="Z655">
        <f>COUNTIF('16 reserve bal'!D:D,'16 reserve entries'!Y655)</f>
        <v>1</v>
      </c>
      <c r="AB655" t="s">
        <v>1187</v>
      </c>
      <c r="AC655" t="s">
        <v>3705</v>
      </c>
    </row>
    <row r="656" spans="1:29" x14ac:dyDescent="0.25">
      <c r="A656" t="s">
        <v>1187</v>
      </c>
      <c r="B656" t="s">
        <v>164</v>
      </c>
      <c r="C656" t="s">
        <v>3708</v>
      </c>
      <c r="D656" t="str">
        <f t="shared" si="61"/>
        <v>GU-201617</v>
      </c>
      <c r="Q656" t="s">
        <v>6646</v>
      </c>
      <c r="R656" t="str">
        <f t="shared" si="62"/>
        <v>GU</v>
      </c>
      <c r="S656" t="str">
        <f t="shared" si="63"/>
        <v>201635</v>
      </c>
      <c r="U656" t="s">
        <v>6647</v>
      </c>
      <c r="V656" t="s">
        <v>993</v>
      </c>
      <c r="W656" t="s">
        <v>5353</v>
      </c>
      <c r="X656" t="s">
        <v>4399</v>
      </c>
      <c r="Y656" t="str">
        <f t="shared" si="64"/>
        <v>SLF-AS/OTH CGAAP CAD-402161</v>
      </c>
      <c r="Z656">
        <f>COUNTIF('16 reserve bal'!D:D,'16 reserve entries'!Y656)</f>
        <v>1</v>
      </c>
      <c r="AB656" t="s">
        <v>1187</v>
      </c>
      <c r="AC656" t="s">
        <v>3708</v>
      </c>
    </row>
    <row r="657" spans="1:29" x14ac:dyDescent="0.25">
      <c r="A657" t="s">
        <v>1187</v>
      </c>
      <c r="B657" t="s">
        <v>164</v>
      </c>
      <c r="C657" t="s">
        <v>3711</v>
      </c>
      <c r="D657" t="str">
        <f t="shared" si="61"/>
        <v>GU-201618</v>
      </c>
      <c r="Q657" t="s">
        <v>6648</v>
      </c>
      <c r="R657" t="str">
        <f t="shared" si="62"/>
        <v>GU</v>
      </c>
      <c r="S657" t="str">
        <f t="shared" si="63"/>
        <v>201636</v>
      </c>
      <c r="U657" t="s">
        <v>6649</v>
      </c>
      <c r="V657" t="s">
        <v>993</v>
      </c>
      <c r="W657" t="s">
        <v>5353</v>
      </c>
      <c r="X657" t="s">
        <v>4402</v>
      </c>
      <c r="Y657" t="str">
        <f t="shared" si="64"/>
        <v>SLF-AS/OTH CGAAP CAD-402162</v>
      </c>
      <c r="Z657">
        <f>COUNTIF('16 reserve bal'!D:D,'16 reserve entries'!Y657)</f>
        <v>1</v>
      </c>
      <c r="AB657" t="s">
        <v>1187</v>
      </c>
      <c r="AC657" t="s">
        <v>3711</v>
      </c>
    </row>
    <row r="658" spans="1:29" x14ac:dyDescent="0.25">
      <c r="A658" t="s">
        <v>1187</v>
      </c>
      <c r="B658" t="s">
        <v>164</v>
      </c>
      <c r="C658" t="s">
        <v>3714</v>
      </c>
      <c r="D658" t="str">
        <f t="shared" si="61"/>
        <v>GU-201621</v>
      </c>
      <c r="Q658" t="s">
        <v>6650</v>
      </c>
      <c r="R658" t="str">
        <f t="shared" si="62"/>
        <v>GU</v>
      </c>
      <c r="S658" t="str">
        <f t="shared" si="63"/>
        <v>201637</v>
      </c>
      <c r="U658" t="s">
        <v>6651</v>
      </c>
      <c r="V658" t="s">
        <v>993</v>
      </c>
      <c r="W658" t="s">
        <v>5353</v>
      </c>
      <c r="X658" t="s">
        <v>4404</v>
      </c>
      <c r="Y658" t="str">
        <f t="shared" si="64"/>
        <v>SLF-AS/OTH CGAAP CAD-402167</v>
      </c>
      <c r="Z658">
        <f>COUNTIF('16 reserve bal'!D:D,'16 reserve entries'!Y658)</f>
        <v>1</v>
      </c>
      <c r="AB658" t="s">
        <v>1187</v>
      </c>
      <c r="AC658" t="s">
        <v>3714</v>
      </c>
    </row>
    <row r="659" spans="1:29" x14ac:dyDescent="0.25">
      <c r="A659" t="s">
        <v>1187</v>
      </c>
      <c r="B659" t="s">
        <v>164</v>
      </c>
      <c r="C659" t="s">
        <v>3717</v>
      </c>
      <c r="D659" t="str">
        <f t="shared" si="61"/>
        <v>GU-201622</v>
      </c>
      <c r="Q659" t="s">
        <v>6652</v>
      </c>
      <c r="R659" t="str">
        <f t="shared" si="62"/>
        <v>GU</v>
      </c>
      <c r="S659" t="str">
        <f t="shared" si="63"/>
        <v>201638</v>
      </c>
      <c r="U659" t="s">
        <v>6653</v>
      </c>
      <c r="V659" t="s">
        <v>993</v>
      </c>
      <c r="W659" t="s">
        <v>5353</v>
      </c>
      <c r="X659" t="s">
        <v>4406</v>
      </c>
      <c r="Y659" t="str">
        <f t="shared" si="64"/>
        <v>SLF-AS/OTH CGAAP CAD-402170</v>
      </c>
      <c r="Z659">
        <f>COUNTIF('16 reserve bal'!D:D,'16 reserve entries'!Y659)</f>
        <v>1</v>
      </c>
      <c r="AB659" t="s">
        <v>1187</v>
      </c>
      <c r="AC659" t="s">
        <v>3717</v>
      </c>
    </row>
    <row r="660" spans="1:29" x14ac:dyDescent="0.25">
      <c r="A660" t="s">
        <v>1187</v>
      </c>
      <c r="B660" t="s">
        <v>164</v>
      </c>
      <c r="C660" t="s">
        <v>3720</v>
      </c>
      <c r="D660" t="str">
        <f t="shared" si="61"/>
        <v>GU-201623</v>
      </c>
      <c r="Q660" t="s">
        <v>6654</v>
      </c>
      <c r="R660" t="str">
        <f t="shared" si="62"/>
        <v>GU</v>
      </c>
      <c r="S660" t="str">
        <f t="shared" si="63"/>
        <v>201647</v>
      </c>
      <c r="U660" t="s">
        <v>6655</v>
      </c>
      <c r="V660" t="s">
        <v>993</v>
      </c>
      <c r="W660" t="s">
        <v>5353</v>
      </c>
      <c r="X660" t="s">
        <v>4412</v>
      </c>
      <c r="Y660" t="str">
        <f t="shared" si="64"/>
        <v>SLF-AS/OTH CGAAP CAD-402180</v>
      </c>
      <c r="Z660">
        <f>COUNTIF('16 reserve bal'!D:D,'16 reserve entries'!Y660)</f>
        <v>1</v>
      </c>
      <c r="AB660" t="s">
        <v>1187</v>
      </c>
      <c r="AC660" t="s">
        <v>3720</v>
      </c>
    </row>
    <row r="661" spans="1:29" x14ac:dyDescent="0.25">
      <c r="A661" t="s">
        <v>1187</v>
      </c>
      <c r="B661" t="s">
        <v>164</v>
      </c>
      <c r="C661" t="s">
        <v>3723</v>
      </c>
      <c r="D661" t="str">
        <f t="shared" si="61"/>
        <v>GU-201624</v>
      </c>
      <c r="Q661" t="s">
        <v>6656</v>
      </c>
      <c r="R661" t="str">
        <f t="shared" si="62"/>
        <v>GU</v>
      </c>
      <c r="S661" t="str">
        <f t="shared" si="63"/>
        <v>201648</v>
      </c>
      <c r="U661" t="s">
        <v>6657</v>
      </c>
      <c r="V661" t="s">
        <v>993</v>
      </c>
      <c r="W661" t="s">
        <v>5353</v>
      </c>
      <c r="X661" t="s">
        <v>4414</v>
      </c>
      <c r="Y661" t="str">
        <f t="shared" si="64"/>
        <v>SLF-AS/OTH CGAAP CAD-402181</v>
      </c>
      <c r="Z661">
        <f>COUNTIF('16 reserve bal'!D:D,'16 reserve entries'!Y661)</f>
        <v>1</v>
      </c>
      <c r="AB661" t="s">
        <v>1187</v>
      </c>
      <c r="AC661" t="s">
        <v>3723</v>
      </c>
    </row>
    <row r="662" spans="1:29" x14ac:dyDescent="0.25">
      <c r="A662" t="s">
        <v>1187</v>
      </c>
      <c r="B662" t="s">
        <v>164</v>
      </c>
      <c r="C662" t="s">
        <v>3726</v>
      </c>
      <c r="D662" t="str">
        <f t="shared" si="61"/>
        <v>GU-201625</v>
      </c>
      <c r="Q662" t="s">
        <v>6658</v>
      </c>
      <c r="R662" t="str">
        <f t="shared" si="62"/>
        <v>GU</v>
      </c>
      <c r="S662" t="str">
        <f t="shared" si="63"/>
        <v>201649</v>
      </c>
      <c r="U662" t="s">
        <v>6659</v>
      </c>
      <c r="V662" t="s">
        <v>993</v>
      </c>
      <c r="W662" t="s">
        <v>5353</v>
      </c>
      <c r="X662" t="s">
        <v>4415</v>
      </c>
      <c r="Y662" t="str">
        <f t="shared" si="64"/>
        <v>SLF-AS/OTH CGAAP CAD-402182</v>
      </c>
      <c r="Z662">
        <f>COUNTIF('16 reserve bal'!D:D,'16 reserve entries'!Y662)</f>
        <v>1</v>
      </c>
      <c r="AB662" t="s">
        <v>1187</v>
      </c>
      <c r="AC662" t="s">
        <v>3726</v>
      </c>
    </row>
    <row r="663" spans="1:29" x14ac:dyDescent="0.25">
      <c r="A663" t="s">
        <v>1187</v>
      </c>
      <c r="B663" t="s">
        <v>164</v>
      </c>
      <c r="C663" t="s">
        <v>3729</v>
      </c>
      <c r="D663" t="str">
        <f t="shared" si="61"/>
        <v>GU-201626</v>
      </c>
      <c r="Q663" t="s">
        <v>6660</v>
      </c>
      <c r="R663" t="str">
        <f t="shared" si="62"/>
        <v>GU</v>
      </c>
      <c r="S663" t="str">
        <f t="shared" si="63"/>
        <v>201658</v>
      </c>
      <c r="U663" t="s">
        <v>6661</v>
      </c>
      <c r="V663" t="s">
        <v>993</v>
      </c>
      <c r="W663" t="s">
        <v>5353</v>
      </c>
      <c r="X663" t="s">
        <v>4417</v>
      </c>
      <c r="Y663" t="str">
        <f t="shared" si="64"/>
        <v>SLF-AS/OTH CGAAP CAD-402184</v>
      </c>
      <c r="Z663">
        <f>COUNTIF('16 reserve bal'!D:D,'16 reserve entries'!Y663)</f>
        <v>1</v>
      </c>
      <c r="AB663" t="s">
        <v>1187</v>
      </c>
      <c r="AC663" t="s">
        <v>3729</v>
      </c>
    </row>
    <row r="664" spans="1:29" x14ac:dyDescent="0.25">
      <c r="A664" t="s">
        <v>1187</v>
      </c>
      <c r="B664" t="s">
        <v>164</v>
      </c>
      <c r="C664" t="s">
        <v>3735</v>
      </c>
      <c r="D664" t="str">
        <f t="shared" si="61"/>
        <v>GU-201628</v>
      </c>
      <c r="Q664" t="s">
        <v>6662</v>
      </c>
      <c r="R664" t="str">
        <f t="shared" si="62"/>
        <v>GU</v>
      </c>
      <c r="S664" t="str">
        <f t="shared" si="63"/>
        <v>201659</v>
      </c>
      <c r="U664" t="s">
        <v>6663</v>
      </c>
      <c r="V664" t="s">
        <v>993</v>
      </c>
      <c r="W664" t="s">
        <v>5353</v>
      </c>
      <c r="X664" t="s">
        <v>4422</v>
      </c>
      <c r="Y664" t="str">
        <f t="shared" si="64"/>
        <v>SLF-AS/OTH CGAAP CAD-402188</v>
      </c>
      <c r="Z664">
        <f>COUNTIF('16 reserve bal'!D:D,'16 reserve entries'!Y664)</f>
        <v>1</v>
      </c>
      <c r="AB664" t="s">
        <v>1187</v>
      </c>
      <c r="AC664" t="s">
        <v>3735</v>
      </c>
    </row>
    <row r="665" spans="1:29" x14ac:dyDescent="0.25">
      <c r="A665" t="s">
        <v>1187</v>
      </c>
      <c r="B665" t="s">
        <v>164</v>
      </c>
      <c r="C665" t="s">
        <v>3738</v>
      </c>
      <c r="D665" t="str">
        <f t="shared" si="61"/>
        <v>GU-201629</v>
      </c>
      <c r="Q665" t="s">
        <v>6664</v>
      </c>
      <c r="R665" t="str">
        <f t="shared" si="62"/>
        <v>GU</v>
      </c>
      <c r="S665" t="str">
        <f t="shared" si="63"/>
        <v>201664</v>
      </c>
      <c r="U665" t="s">
        <v>6665</v>
      </c>
      <c r="V665" t="s">
        <v>993</v>
      </c>
      <c r="W665" t="s">
        <v>5353</v>
      </c>
      <c r="X665" t="s">
        <v>4423</v>
      </c>
      <c r="Y665" t="str">
        <f t="shared" si="64"/>
        <v>SLF-AS/OTH CGAAP CAD-402189</v>
      </c>
      <c r="Z665">
        <f>COUNTIF('16 reserve bal'!D:D,'16 reserve entries'!Y665)</f>
        <v>1</v>
      </c>
      <c r="AB665" t="s">
        <v>1187</v>
      </c>
      <c r="AC665" t="s">
        <v>3738</v>
      </c>
    </row>
    <row r="666" spans="1:29" x14ac:dyDescent="0.25">
      <c r="A666" t="s">
        <v>1187</v>
      </c>
      <c r="B666" t="s">
        <v>164</v>
      </c>
      <c r="C666" t="s">
        <v>3741</v>
      </c>
      <c r="D666" t="str">
        <f t="shared" si="61"/>
        <v>GU-201631</v>
      </c>
      <c r="Q666" t="s">
        <v>6666</v>
      </c>
      <c r="R666" t="str">
        <f t="shared" si="62"/>
        <v>GU</v>
      </c>
      <c r="S666" t="str">
        <f t="shared" si="63"/>
        <v>201665</v>
      </c>
      <c r="U666" t="s">
        <v>6667</v>
      </c>
      <c r="V666" t="s">
        <v>993</v>
      </c>
      <c r="W666" t="s">
        <v>5353</v>
      </c>
      <c r="X666" t="s">
        <v>4428</v>
      </c>
      <c r="Y666" t="str">
        <f t="shared" si="64"/>
        <v>SLF-AS/OTH CGAAP CAD-402198</v>
      </c>
      <c r="Z666">
        <f>COUNTIF('16 reserve bal'!D:D,'16 reserve entries'!Y666)</f>
        <v>1</v>
      </c>
      <c r="AB666" t="s">
        <v>1187</v>
      </c>
      <c r="AC666" t="s">
        <v>3741</v>
      </c>
    </row>
    <row r="667" spans="1:29" x14ac:dyDescent="0.25">
      <c r="A667" t="s">
        <v>1187</v>
      </c>
      <c r="B667" t="s">
        <v>164</v>
      </c>
      <c r="C667" t="s">
        <v>3744</v>
      </c>
      <c r="D667" t="str">
        <f t="shared" si="61"/>
        <v>GU-201632</v>
      </c>
      <c r="Q667" t="s">
        <v>6668</v>
      </c>
      <c r="R667" t="str">
        <f t="shared" si="62"/>
        <v>GU</v>
      </c>
      <c r="S667" t="str">
        <f t="shared" si="63"/>
        <v>201667</v>
      </c>
      <c r="U667" t="s">
        <v>6669</v>
      </c>
      <c r="V667" t="s">
        <v>993</v>
      </c>
      <c r="W667" t="s">
        <v>5353</v>
      </c>
      <c r="X667" t="s">
        <v>4431</v>
      </c>
      <c r="Y667" t="str">
        <f t="shared" si="64"/>
        <v>SLF-AS/OTH CGAAP CAD-403402</v>
      </c>
      <c r="Z667">
        <f>COUNTIF('16 reserve bal'!D:D,'16 reserve entries'!Y667)</f>
        <v>1</v>
      </c>
      <c r="AB667" t="s">
        <v>1187</v>
      </c>
      <c r="AC667" t="s">
        <v>3744</v>
      </c>
    </row>
    <row r="668" spans="1:29" x14ac:dyDescent="0.25">
      <c r="A668" t="s">
        <v>1187</v>
      </c>
      <c r="B668" t="s">
        <v>164</v>
      </c>
      <c r="C668" t="s">
        <v>3747</v>
      </c>
      <c r="D668" t="str">
        <f t="shared" si="61"/>
        <v>GU-201633</v>
      </c>
      <c r="Q668" t="s">
        <v>6670</v>
      </c>
      <c r="R668" t="str">
        <f t="shared" si="62"/>
        <v>GU</v>
      </c>
      <c r="S668" t="str">
        <f t="shared" si="63"/>
        <v>201668</v>
      </c>
      <c r="U668" t="s">
        <v>6671</v>
      </c>
      <c r="V668" t="s">
        <v>993</v>
      </c>
      <c r="W668" t="s">
        <v>5353</v>
      </c>
      <c r="X668" t="s">
        <v>4433</v>
      </c>
      <c r="Y668" t="str">
        <f t="shared" si="64"/>
        <v>SLF-AS/OTH CGAAP CAD-403404</v>
      </c>
      <c r="Z668">
        <f>COUNTIF('16 reserve bal'!D:D,'16 reserve entries'!Y668)</f>
        <v>1</v>
      </c>
      <c r="AB668" t="s">
        <v>1187</v>
      </c>
      <c r="AC668" t="s">
        <v>3747</v>
      </c>
    </row>
    <row r="669" spans="1:29" x14ac:dyDescent="0.25">
      <c r="A669" t="s">
        <v>1187</v>
      </c>
      <c r="B669" t="s">
        <v>164</v>
      </c>
      <c r="C669" t="s">
        <v>3750</v>
      </c>
      <c r="D669" t="str">
        <f t="shared" si="61"/>
        <v>GU-201634</v>
      </c>
      <c r="Q669" t="s">
        <v>6672</v>
      </c>
      <c r="R669" t="str">
        <f t="shared" si="62"/>
        <v>GU</v>
      </c>
      <c r="S669" t="str">
        <f t="shared" si="63"/>
        <v>201670</v>
      </c>
      <c r="U669" t="s">
        <v>6673</v>
      </c>
      <c r="V669" t="s">
        <v>993</v>
      </c>
      <c r="W669" t="s">
        <v>5353</v>
      </c>
      <c r="X669" t="s">
        <v>5628</v>
      </c>
      <c r="Y669" t="str">
        <f t="shared" si="64"/>
        <v>SLF-AS/OTH CGAAP CAD-403405</v>
      </c>
      <c r="Z669">
        <f>COUNTIF('16 reserve bal'!D:D,'16 reserve entries'!Y669)</f>
        <v>0</v>
      </c>
      <c r="AB669" t="s">
        <v>1187</v>
      </c>
      <c r="AC669" t="s">
        <v>3750</v>
      </c>
    </row>
    <row r="670" spans="1:29" x14ac:dyDescent="0.25">
      <c r="A670" t="s">
        <v>1187</v>
      </c>
      <c r="B670" t="s">
        <v>164</v>
      </c>
      <c r="C670" t="s">
        <v>3753</v>
      </c>
      <c r="D670" t="str">
        <f t="shared" si="61"/>
        <v>GU-201635</v>
      </c>
      <c r="Q670" t="s">
        <v>6674</v>
      </c>
      <c r="R670" t="str">
        <f t="shared" si="62"/>
        <v>GU</v>
      </c>
      <c r="S670" t="str">
        <f t="shared" si="63"/>
        <v>201671</v>
      </c>
      <c r="U670" t="s">
        <v>6675</v>
      </c>
      <c r="V670" t="s">
        <v>993</v>
      </c>
      <c r="W670" t="s">
        <v>5353</v>
      </c>
      <c r="X670" t="s">
        <v>4435</v>
      </c>
      <c r="Y670" t="str">
        <f t="shared" si="64"/>
        <v>SLF-AS/OTH CGAAP CAD-403411</v>
      </c>
      <c r="Z670">
        <f>COUNTIF('16 reserve bal'!D:D,'16 reserve entries'!Y670)</f>
        <v>1</v>
      </c>
      <c r="AB670" t="s">
        <v>1187</v>
      </c>
      <c r="AC670" t="s">
        <v>3753</v>
      </c>
    </row>
    <row r="671" spans="1:29" x14ac:dyDescent="0.25">
      <c r="A671" t="s">
        <v>1187</v>
      </c>
      <c r="B671" t="s">
        <v>164</v>
      </c>
      <c r="C671" t="s">
        <v>3756</v>
      </c>
      <c r="D671" t="str">
        <f t="shared" si="61"/>
        <v>GU-201636</v>
      </c>
      <c r="Q671" t="s">
        <v>6676</v>
      </c>
      <c r="R671" t="str">
        <f t="shared" si="62"/>
        <v>GU</v>
      </c>
      <c r="S671" t="str">
        <f t="shared" si="63"/>
        <v>201673</v>
      </c>
      <c r="U671" t="s">
        <v>6677</v>
      </c>
      <c r="V671" t="s">
        <v>993</v>
      </c>
      <c r="W671" t="s">
        <v>5353</v>
      </c>
      <c r="X671" t="s">
        <v>4437</v>
      </c>
      <c r="Y671" t="str">
        <f t="shared" si="64"/>
        <v>SLF-AS/OTH CGAAP CAD-403431</v>
      </c>
      <c r="Z671">
        <f>COUNTIF('16 reserve bal'!D:D,'16 reserve entries'!Y671)</f>
        <v>1</v>
      </c>
      <c r="AB671" t="s">
        <v>1187</v>
      </c>
      <c r="AC671" t="s">
        <v>3756</v>
      </c>
    </row>
    <row r="672" spans="1:29" x14ac:dyDescent="0.25">
      <c r="A672" t="s">
        <v>1187</v>
      </c>
      <c r="B672" t="s">
        <v>164</v>
      </c>
      <c r="C672" t="s">
        <v>3759</v>
      </c>
      <c r="D672" t="str">
        <f t="shared" si="61"/>
        <v>GU-201637</v>
      </c>
      <c r="Q672" t="s">
        <v>6678</v>
      </c>
      <c r="R672" t="str">
        <f t="shared" si="62"/>
        <v>GU</v>
      </c>
      <c r="S672" t="str">
        <f t="shared" si="63"/>
        <v>201674</v>
      </c>
      <c r="U672" t="s">
        <v>6679</v>
      </c>
      <c r="V672" t="s">
        <v>993</v>
      </c>
      <c r="W672" t="s">
        <v>5353</v>
      </c>
      <c r="X672" t="s">
        <v>4439</v>
      </c>
      <c r="Y672" t="str">
        <f t="shared" si="64"/>
        <v>SLF-AS/OTH CGAAP CAD-403432</v>
      </c>
      <c r="Z672">
        <f>COUNTIF('16 reserve bal'!D:D,'16 reserve entries'!Y672)</f>
        <v>1</v>
      </c>
      <c r="AB672" t="s">
        <v>1187</v>
      </c>
      <c r="AC672" t="s">
        <v>3759</v>
      </c>
    </row>
    <row r="673" spans="1:29" x14ac:dyDescent="0.25">
      <c r="A673" t="s">
        <v>1187</v>
      </c>
      <c r="B673" t="s">
        <v>164</v>
      </c>
      <c r="C673" t="s">
        <v>3762</v>
      </c>
      <c r="D673" t="str">
        <f t="shared" si="61"/>
        <v>GU-201638</v>
      </c>
      <c r="Q673" t="s">
        <v>6680</v>
      </c>
      <c r="R673" t="str">
        <f t="shared" si="62"/>
        <v>GU</v>
      </c>
      <c r="S673" t="str">
        <f t="shared" si="63"/>
        <v>201676</v>
      </c>
      <c r="U673" t="s">
        <v>6681</v>
      </c>
      <c r="V673" t="s">
        <v>993</v>
      </c>
      <c r="W673" t="s">
        <v>5353</v>
      </c>
      <c r="X673" t="s">
        <v>4441</v>
      </c>
      <c r="Y673" t="str">
        <f t="shared" si="64"/>
        <v>SLF-AS/OTH CGAAP CAD-403433</v>
      </c>
      <c r="Z673">
        <f>COUNTIF('16 reserve bal'!D:D,'16 reserve entries'!Y673)</f>
        <v>1</v>
      </c>
      <c r="AB673" t="s">
        <v>1187</v>
      </c>
      <c r="AC673" t="s">
        <v>3762</v>
      </c>
    </row>
    <row r="674" spans="1:29" x14ac:dyDescent="0.25">
      <c r="A674" t="s">
        <v>1187</v>
      </c>
      <c r="B674" t="s">
        <v>164</v>
      </c>
      <c r="C674" t="s">
        <v>3765</v>
      </c>
      <c r="D674" t="str">
        <f t="shared" si="61"/>
        <v>GU-201647</v>
      </c>
      <c r="Q674" t="s">
        <v>6682</v>
      </c>
      <c r="R674" t="str">
        <f t="shared" si="62"/>
        <v>GU</v>
      </c>
      <c r="S674" t="str">
        <f t="shared" si="63"/>
        <v>201677</v>
      </c>
      <c r="U674" t="s">
        <v>6683</v>
      </c>
      <c r="V674" t="s">
        <v>993</v>
      </c>
      <c r="W674" t="s">
        <v>5353</v>
      </c>
      <c r="X674" t="s">
        <v>4443</v>
      </c>
      <c r="Y674" t="str">
        <f t="shared" si="64"/>
        <v>SLF-AS/OTH CGAAP CAD-403435</v>
      </c>
      <c r="Z674">
        <f>COUNTIF('16 reserve bal'!D:D,'16 reserve entries'!Y674)</f>
        <v>1</v>
      </c>
      <c r="AB674" t="s">
        <v>1187</v>
      </c>
      <c r="AC674" t="s">
        <v>3765</v>
      </c>
    </row>
    <row r="675" spans="1:29" x14ac:dyDescent="0.25">
      <c r="A675" t="s">
        <v>1187</v>
      </c>
      <c r="B675" t="s">
        <v>164</v>
      </c>
      <c r="C675" t="s">
        <v>3768</v>
      </c>
      <c r="D675" t="str">
        <f t="shared" si="61"/>
        <v>GU-201648</v>
      </c>
      <c r="Q675" t="s">
        <v>6684</v>
      </c>
      <c r="R675" t="str">
        <f t="shared" si="62"/>
        <v>GU</v>
      </c>
      <c r="S675" t="str">
        <f t="shared" si="63"/>
        <v>201679</v>
      </c>
      <c r="U675" t="s">
        <v>6685</v>
      </c>
      <c r="V675" t="s">
        <v>993</v>
      </c>
      <c r="W675" t="s">
        <v>5353</v>
      </c>
      <c r="X675" t="s">
        <v>4445</v>
      </c>
      <c r="Y675" t="str">
        <f t="shared" si="64"/>
        <v>SLF-AS/OTH CGAAP CAD-403436</v>
      </c>
      <c r="Z675">
        <f>COUNTIF('16 reserve bal'!D:D,'16 reserve entries'!Y675)</f>
        <v>1</v>
      </c>
      <c r="AB675" t="s">
        <v>1187</v>
      </c>
      <c r="AC675" t="s">
        <v>3768</v>
      </c>
    </row>
    <row r="676" spans="1:29" x14ac:dyDescent="0.25">
      <c r="A676" t="s">
        <v>1187</v>
      </c>
      <c r="B676" t="s">
        <v>164</v>
      </c>
      <c r="C676" t="s">
        <v>3771</v>
      </c>
      <c r="D676" t="str">
        <f t="shared" si="61"/>
        <v>GU-201649</v>
      </c>
      <c r="Q676" t="s">
        <v>6686</v>
      </c>
      <c r="R676" t="str">
        <f t="shared" si="62"/>
        <v>GU</v>
      </c>
      <c r="S676" t="str">
        <f t="shared" si="63"/>
        <v>201680</v>
      </c>
      <c r="U676" t="s">
        <v>6687</v>
      </c>
      <c r="V676" t="s">
        <v>993</v>
      </c>
      <c r="W676" t="s">
        <v>5353</v>
      </c>
      <c r="X676" t="s">
        <v>4446</v>
      </c>
      <c r="Y676" t="str">
        <f t="shared" si="64"/>
        <v>SLF-AS/OTH CGAAP CAD-403440</v>
      </c>
      <c r="Z676">
        <f>COUNTIF('16 reserve bal'!D:D,'16 reserve entries'!Y676)</f>
        <v>1</v>
      </c>
      <c r="AB676" t="s">
        <v>1187</v>
      </c>
      <c r="AC676" t="s">
        <v>3771</v>
      </c>
    </row>
    <row r="677" spans="1:29" x14ac:dyDescent="0.25">
      <c r="A677" t="s">
        <v>1187</v>
      </c>
      <c r="B677" t="s">
        <v>164</v>
      </c>
      <c r="C677" t="s">
        <v>3774</v>
      </c>
      <c r="D677" t="str">
        <f t="shared" si="61"/>
        <v>GU-201658</v>
      </c>
      <c r="Q677" t="s">
        <v>6688</v>
      </c>
      <c r="R677" t="str">
        <f t="shared" si="62"/>
        <v>GU</v>
      </c>
      <c r="S677" t="str">
        <f t="shared" si="63"/>
        <v>201682</v>
      </c>
      <c r="U677" t="s">
        <v>6689</v>
      </c>
      <c r="V677" t="s">
        <v>993</v>
      </c>
      <c r="W677" t="s">
        <v>5353</v>
      </c>
      <c r="X677" t="s">
        <v>4448</v>
      </c>
      <c r="Y677" t="str">
        <f t="shared" si="64"/>
        <v>SLF-AS/OTH CGAAP CAD-403441</v>
      </c>
      <c r="Z677">
        <f>COUNTIF('16 reserve bal'!D:D,'16 reserve entries'!Y677)</f>
        <v>1</v>
      </c>
      <c r="AB677" t="s">
        <v>1187</v>
      </c>
      <c r="AC677" t="s">
        <v>3774</v>
      </c>
    </row>
    <row r="678" spans="1:29" x14ac:dyDescent="0.25">
      <c r="A678" t="s">
        <v>1187</v>
      </c>
      <c r="B678" t="s">
        <v>164</v>
      </c>
      <c r="C678" t="s">
        <v>3776</v>
      </c>
      <c r="D678" t="str">
        <f t="shared" si="61"/>
        <v>GU-201659</v>
      </c>
      <c r="Q678" t="s">
        <v>6690</v>
      </c>
      <c r="R678" t="str">
        <f t="shared" si="62"/>
        <v>GU</v>
      </c>
      <c r="S678" t="str">
        <f t="shared" si="63"/>
        <v>201683</v>
      </c>
      <c r="U678" t="s">
        <v>6691</v>
      </c>
      <c r="V678" t="s">
        <v>993</v>
      </c>
      <c r="W678" t="s">
        <v>5353</v>
      </c>
      <c r="X678" t="s">
        <v>4450</v>
      </c>
      <c r="Y678" t="str">
        <f t="shared" si="64"/>
        <v>SLF-AS/OTH CGAAP CAD-403442</v>
      </c>
      <c r="Z678">
        <f>COUNTIF('16 reserve bal'!D:D,'16 reserve entries'!Y678)</f>
        <v>1</v>
      </c>
      <c r="AB678" t="s">
        <v>1187</v>
      </c>
      <c r="AC678" t="s">
        <v>3776</v>
      </c>
    </row>
    <row r="679" spans="1:29" x14ac:dyDescent="0.25">
      <c r="A679" t="s">
        <v>1187</v>
      </c>
      <c r="B679" t="s">
        <v>164</v>
      </c>
      <c r="C679" t="s">
        <v>3779</v>
      </c>
      <c r="D679" t="str">
        <f t="shared" si="61"/>
        <v>GU-201664</v>
      </c>
      <c r="Q679" t="s">
        <v>6692</v>
      </c>
      <c r="R679" t="str">
        <f t="shared" si="62"/>
        <v>GU</v>
      </c>
      <c r="S679" t="str">
        <f t="shared" si="63"/>
        <v>201685</v>
      </c>
      <c r="U679" t="s">
        <v>6693</v>
      </c>
      <c r="V679" t="s">
        <v>993</v>
      </c>
      <c r="W679" t="s">
        <v>5353</v>
      </c>
      <c r="X679" t="s">
        <v>4452</v>
      </c>
      <c r="Y679" t="str">
        <f t="shared" si="64"/>
        <v>SLF-AS/OTH CGAAP CAD-403443</v>
      </c>
      <c r="Z679">
        <f>COUNTIF('16 reserve bal'!D:D,'16 reserve entries'!Y679)</f>
        <v>1</v>
      </c>
      <c r="AB679" t="s">
        <v>1187</v>
      </c>
      <c r="AC679" t="s">
        <v>3779</v>
      </c>
    </row>
    <row r="680" spans="1:29" x14ac:dyDescent="0.25">
      <c r="A680" t="s">
        <v>1187</v>
      </c>
      <c r="B680" t="s">
        <v>164</v>
      </c>
      <c r="C680" t="s">
        <v>3782</v>
      </c>
      <c r="D680" t="str">
        <f t="shared" si="61"/>
        <v>GU-201665</v>
      </c>
      <c r="Q680" t="s">
        <v>6694</v>
      </c>
      <c r="R680" t="str">
        <f t="shared" si="62"/>
        <v>GU</v>
      </c>
      <c r="S680" t="str">
        <f t="shared" si="63"/>
        <v>201686</v>
      </c>
      <c r="U680" t="s">
        <v>6695</v>
      </c>
      <c r="V680" t="s">
        <v>993</v>
      </c>
      <c r="W680" t="s">
        <v>5353</v>
      </c>
      <c r="X680" t="s">
        <v>4455</v>
      </c>
      <c r="Y680" t="str">
        <f t="shared" si="64"/>
        <v>SLF-AS/OTH CGAAP CAD-403444</v>
      </c>
      <c r="Z680">
        <f>COUNTIF('16 reserve bal'!D:D,'16 reserve entries'!Y680)</f>
        <v>1</v>
      </c>
      <c r="AB680" t="s">
        <v>1187</v>
      </c>
      <c r="AC680" t="s">
        <v>3782</v>
      </c>
    </row>
    <row r="681" spans="1:29" x14ac:dyDescent="0.25">
      <c r="A681" t="s">
        <v>1187</v>
      </c>
      <c r="B681" t="s">
        <v>164</v>
      </c>
      <c r="C681" t="s">
        <v>3785</v>
      </c>
      <c r="D681" t="str">
        <f t="shared" si="61"/>
        <v>GU-201667</v>
      </c>
      <c r="Q681" t="s">
        <v>6696</v>
      </c>
      <c r="R681" t="str">
        <f t="shared" si="62"/>
        <v>GU</v>
      </c>
      <c r="S681" t="str">
        <f t="shared" si="63"/>
        <v>201688</v>
      </c>
      <c r="U681" t="s">
        <v>6697</v>
      </c>
      <c r="V681" t="s">
        <v>993</v>
      </c>
      <c r="W681" t="s">
        <v>5353</v>
      </c>
      <c r="X681" t="s">
        <v>4458</v>
      </c>
      <c r="Y681" t="str">
        <f t="shared" si="64"/>
        <v>SLF-AS/OTH CGAAP CAD-403445</v>
      </c>
      <c r="Z681">
        <f>COUNTIF('16 reserve bal'!D:D,'16 reserve entries'!Y681)</f>
        <v>1</v>
      </c>
      <c r="AB681" t="s">
        <v>1187</v>
      </c>
      <c r="AC681" t="s">
        <v>3785</v>
      </c>
    </row>
    <row r="682" spans="1:29" x14ac:dyDescent="0.25">
      <c r="A682" t="s">
        <v>1187</v>
      </c>
      <c r="B682" t="s">
        <v>164</v>
      </c>
      <c r="C682" t="s">
        <v>3787</v>
      </c>
      <c r="D682" t="str">
        <f t="shared" si="61"/>
        <v>GU-201668</v>
      </c>
      <c r="Q682" t="s">
        <v>6698</v>
      </c>
      <c r="R682" t="str">
        <f t="shared" si="62"/>
        <v>GU</v>
      </c>
      <c r="S682" t="str">
        <f t="shared" si="63"/>
        <v>201689</v>
      </c>
      <c r="U682" t="s">
        <v>6699</v>
      </c>
      <c r="V682" t="s">
        <v>993</v>
      </c>
      <c r="W682" t="s">
        <v>5353</v>
      </c>
      <c r="X682" t="s">
        <v>4461</v>
      </c>
      <c r="Y682" t="str">
        <f t="shared" si="64"/>
        <v>SLF-AS/OTH CGAAP CAD-403446</v>
      </c>
      <c r="Z682">
        <f>COUNTIF('16 reserve bal'!D:D,'16 reserve entries'!Y682)</f>
        <v>1</v>
      </c>
      <c r="AB682" t="s">
        <v>1187</v>
      </c>
      <c r="AC682" t="s">
        <v>3787</v>
      </c>
    </row>
    <row r="683" spans="1:29" x14ac:dyDescent="0.25">
      <c r="A683" t="s">
        <v>1187</v>
      </c>
      <c r="B683" t="s">
        <v>164</v>
      </c>
      <c r="C683" t="s">
        <v>3790</v>
      </c>
      <c r="D683" t="str">
        <f t="shared" si="61"/>
        <v>GU-201670</v>
      </c>
      <c r="Q683" t="s">
        <v>6700</v>
      </c>
      <c r="R683" t="str">
        <f t="shared" si="62"/>
        <v>GU</v>
      </c>
      <c r="S683" t="str">
        <f t="shared" si="63"/>
        <v>201691</v>
      </c>
      <c r="U683" t="s">
        <v>6701</v>
      </c>
      <c r="V683" t="s">
        <v>993</v>
      </c>
      <c r="W683" t="s">
        <v>5353</v>
      </c>
      <c r="X683" t="s">
        <v>4464</v>
      </c>
      <c r="Y683" t="str">
        <f t="shared" si="64"/>
        <v>SLF-AS/OTH CGAAP CAD-403447</v>
      </c>
      <c r="Z683">
        <f>COUNTIF('16 reserve bal'!D:D,'16 reserve entries'!Y683)</f>
        <v>1</v>
      </c>
      <c r="AB683" t="s">
        <v>1187</v>
      </c>
      <c r="AC683" t="s">
        <v>3790</v>
      </c>
    </row>
    <row r="684" spans="1:29" x14ac:dyDescent="0.25">
      <c r="A684" t="s">
        <v>1187</v>
      </c>
      <c r="B684" t="s">
        <v>164</v>
      </c>
      <c r="C684" t="s">
        <v>3793</v>
      </c>
      <c r="D684" t="str">
        <f t="shared" si="61"/>
        <v>GU-201671</v>
      </c>
      <c r="Q684" t="s">
        <v>6702</v>
      </c>
      <c r="R684" t="str">
        <f t="shared" si="62"/>
        <v>GU</v>
      </c>
      <c r="S684" t="str">
        <f t="shared" si="63"/>
        <v>201693</v>
      </c>
      <c r="U684" t="s">
        <v>6703</v>
      </c>
      <c r="V684" t="s">
        <v>993</v>
      </c>
      <c r="W684" t="s">
        <v>5353</v>
      </c>
      <c r="X684" t="s">
        <v>4467</v>
      </c>
      <c r="Y684" t="str">
        <f t="shared" si="64"/>
        <v>SLF-AS/OTH CGAAP CAD-403448</v>
      </c>
      <c r="Z684">
        <f>COUNTIF('16 reserve bal'!D:D,'16 reserve entries'!Y684)</f>
        <v>1</v>
      </c>
      <c r="AB684" t="s">
        <v>1187</v>
      </c>
      <c r="AC684" t="s">
        <v>3793</v>
      </c>
    </row>
    <row r="685" spans="1:29" x14ac:dyDescent="0.25">
      <c r="A685" t="s">
        <v>1187</v>
      </c>
      <c r="B685" t="s">
        <v>164</v>
      </c>
      <c r="C685" t="s">
        <v>3796</v>
      </c>
      <c r="D685" t="str">
        <f t="shared" si="61"/>
        <v>GU-201673</v>
      </c>
      <c r="Q685" t="s">
        <v>6704</v>
      </c>
      <c r="R685" t="str">
        <f t="shared" si="62"/>
        <v>GU</v>
      </c>
      <c r="S685" t="str">
        <f t="shared" si="63"/>
        <v>201695</v>
      </c>
      <c r="U685" t="s">
        <v>6705</v>
      </c>
      <c r="V685" t="s">
        <v>993</v>
      </c>
      <c r="W685" t="s">
        <v>5353</v>
      </c>
      <c r="X685" t="s">
        <v>4470</v>
      </c>
      <c r="Y685" t="str">
        <f t="shared" si="64"/>
        <v>SLF-AS/OTH CGAAP CAD-403449</v>
      </c>
      <c r="Z685">
        <f>COUNTIF('16 reserve bal'!D:D,'16 reserve entries'!Y685)</f>
        <v>1</v>
      </c>
      <c r="AB685" t="s">
        <v>1187</v>
      </c>
      <c r="AC685" t="s">
        <v>3796</v>
      </c>
    </row>
    <row r="686" spans="1:29" x14ac:dyDescent="0.25">
      <c r="A686" t="s">
        <v>1187</v>
      </c>
      <c r="B686" t="s">
        <v>164</v>
      </c>
      <c r="C686" t="s">
        <v>3799</v>
      </c>
      <c r="D686" t="str">
        <f t="shared" si="61"/>
        <v>GU-201674</v>
      </c>
      <c r="Q686" t="s">
        <v>6706</v>
      </c>
      <c r="R686" t="str">
        <f t="shared" si="62"/>
        <v>GU</v>
      </c>
      <c r="S686" t="str">
        <f t="shared" si="63"/>
        <v>201700</v>
      </c>
      <c r="U686" t="s">
        <v>6707</v>
      </c>
      <c r="V686" t="s">
        <v>993</v>
      </c>
      <c r="W686" t="s">
        <v>5353</v>
      </c>
      <c r="X686" t="s">
        <v>4473</v>
      </c>
      <c r="Y686" t="str">
        <f t="shared" si="64"/>
        <v>SLF-AS/OTH CGAAP CAD-403457</v>
      </c>
      <c r="Z686">
        <f>COUNTIF('16 reserve bal'!D:D,'16 reserve entries'!Y686)</f>
        <v>1</v>
      </c>
      <c r="AB686" t="s">
        <v>1187</v>
      </c>
      <c r="AC686" t="s">
        <v>3799</v>
      </c>
    </row>
    <row r="687" spans="1:29" x14ac:dyDescent="0.25">
      <c r="A687" t="s">
        <v>1187</v>
      </c>
      <c r="B687" t="s">
        <v>164</v>
      </c>
      <c r="C687" t="s">
        <v>3802</v>
      </c>
      <c r="D687" t="str">
        <f t="shared" si="61"/>
        <v>GU-201676</v>
      </c>
      <c r="Q687" t="s">
        <v>6708</v>
      </c>
      <c r="R687" t="str">
        <f t="shared" si="62"/>
        <v>GU</v>
      </c>
      <c r="S687" t="str">
        <f t="shared" si="63"/>
        <v>201701</v>
      </c>
      <c r="U687" t="s">
        <v>6709</v>
      </c>
      <c r="V687" t="s">
        <v>993</v>
      </c>
      <c r="W687" t="s">
        <v>5353</v>
      </c>
      <c r="X687" t="s">
        <v>4476</v>
      </c>
      <c r="Y687" t="str">
        <f t="shared" si="64"/>
        <v>SLF-AS/OTH CGAAP CAD-403466</v>
      </c>
      <c r="Z687">
        <f>COUNTIF('16 reserve bal'!D:D,'16 reserve entries'!Y687)</f>
        <v>1</v>
      </c>
      <c r="AB687" t="s">
        <v>1187</v>
      </c>
      <c r="AC687" t="s">
        <v>3802</v>
      </c>
    </row>
    <row r="688" spans="1:29" x14ac:dyDescent="0.25">
      <c r="A688" t="s">
        <v>1187</v>
      </c>
      <c r="B688" t="s">
        <v>164</v>
      </c>
      <c r="C688" t="s">
        <v>3805</v>
      </c>
      <c r="D688" t="str">
        <f t="shared" si="61"/>
        <v>GU-201677</v>
      </c>
      <c r="Q688" t="s">
        <v>6710</v>
      </c>
      <c r="R688" t="str">
        <f t="shared" si="62"/>
        <v>GU</v>
      </c>
      <c r="S688" t="str">
        <f t="shared" si="63"/>
        <v>201702</v>
      </c>
      <c r="U688" t="s">
        <v>6711</v>
      </c>
      <c r="V688" t="s">
        <v>993</v>
      </c>
      <c r="W688" t="s">
        <v>5353</v>
      </c>
      <c r="X688" t="s">
        <v>4479</v>
      </c>
      <c r="Y688" t="str">
        <f t="shared" si="64"/>
        <v>SLF-AS/OTH CGAAP CAD-403467</v>
      </c>
      <c r="Z688">
        <f>COUNTIF('16 reserve bal'!D:D,'16 reserve entries'!Y688)</f>
        <v>1</v>
      </c>
      <c r="AB688" t="s">
        <v>1187</v>
      </c>
      <c r="AC688" t="s">
        <v>3805</v>
      </c>
    </row>
    <row r="689" spans="1:29" x14ac:dyDescent="0.25">
      <c r="A689" t="s">
        <v>1187</v>
      </c>
      <c r="B689" t="s">
        <v>164</v>
      </c>
      <c r="C689" t="s">
        <v>3808</v>
      </c>
      <c r="D689" t="str">
        <f t="shared" si="61"/>
        <v>GU-201679</v>
      </c>
      <c r="Q689" t="s">
        <v>6712</v>
      </c>
      <c r="R689" t="str">
        <f t="shared" si="62"/>
        <v>GU</v>
      </c>
      <c r="S689" t="str">
        <f t="shared" si="63"/>
        <v>201703</v>
      </c>
      <c r="U689" t="s">
        <v>6713</v>
      </c>
      <c r="V689" t="s">
        <v>993</v>
      </c>
      <c r="W689" t="s">
        <v>5353</v>
      </c>
      <c r="X689" t="s">
        <v>4481</v>
      </c>
      <c r="Y689" t="str">
        <f t="shared" si="64"/>
        <v>SLF-AS/OTH CGAAP CAD-403468</v>
      </c>
      <c r="Z689">
        <f>COUNTIF('16 reserve bal'!D:D,'16 reserve entries'!Y689)</f>
        <v>1</v>
      </c>
      <c r="AB689" t="s">
        <v>1187</v>
      </c>
      <c r="AC689" t="s">
        <v>3808</v>
      </c>
    </row>
    <row r="690" spans="1:29" x14ac:dyDescent="0.25">
      <c r="A690" t="s">
        <v>1187</v>
      </c>
      <c r="B690" t="s">
        <v>164</v>
      </c>
      <c r="C690" t="s">
        <v>3811</v>
      </c>
      <c r="D690" t="str">
        <f t="shared" si="61"/>
        <v>GU-201680</v>
      </c>
      <c r="Q690" t="s">
        <v>6714</v>
      </c>
      <c r="R690" t="str">
        <f t="shared" si="62"/>
        <v>GU</v>
      </c>
      <c r="S690" t="str">
        <f t="shared" si="63"/>
        <v>201704</v>
      </c>
      <c r="U690" t="s">
        <v>6715</v>
      </c>
      <c r="V690" t="s">
        <v>993</v>
      </c>
      <c r="W690" t="s">
        <v>5353</v>
      </c>
      <c r="X690" t="s">
        <v>4483</v>
      </c>
      <c r="Y690" t="str">
        <f t="shared" si="64"/>
        <v>SLF-AS/OTH CGAAP CAD-403469</v>
      </c>
      <c r="Z690">
        <f>COUNTIF('16 reserve bal'!D:D,'16 reserve entries'!Y690)</f>
        <v>1</v>
      </c>
      <c r="AB690" t="s">
        <v>1187</v>
      </c>
      <c r="AC690" t="s">
        <v>3811</v>
      </c>
    </row>
    <row r="691" spans="1:29" x14ac:dyDescent="0.25">
      <c r="A691" t="s">
        <v>1187</v>
      </c>
      <c r="B691" t="s">
        <v>164</v>
      </c>
      <c r="C691" t="s">
        <v>3814</v>
      </c>
      <c r="D691" t="str">
        <f t="shared" si="61"/>
        <v>GU-201682</v>
      </c>
      <c r="Q691" t="s">
        <v>6716</v>
      </c>
      <c r="R691" t="str">
        <f t="shared" si="62"/>
        <v>GU</v>
      </c>
      <c r="S691" t="str">
        <f t="shared" si="63"/>
        <v>201705</v>
      </c>
      <c r="U691" t="s">
        <v>6717</v>
      </c>
      <c r="V691" t="s">
        <v>993</v>
      </c>
      <c r="W691" t="s">
        <v>5353</v>
      </c>
      <c r="X691" t="s">
        <v>4485</v>
      </c>
      <c r="Y691" t="str">
        <f t="shared" si="64"/>
        <v>SLF-AS/OTH CGAAP CAD-403481</v>
      </c>
      <c r="Z691">
        <f>COUNTIF('16 reserve bal'!D:D,'16 reserve entries'!Y691)</f>
        <v>1</v>
      </c>
      <c r="AB691" t="s">
        <v>1187</v>
      </c>
      <c r="AC691" t="s">
        <v>3814</v>
      </c>
    </row>
    <row r="692" spans="1:29" x14ac:dyDescent="0.25">
      <c r="A692" t="s">
        <v>1187</v>
      </c>
      <c r="B692" t="s">
        <v>164</v>
      </c>
      <c r="C692" t="s">
        <v>3817</v>
      </c>
      <c r="D692" t="str">
        <f t="shared" si="61"/>
        <v>GU-201683</v>
      </c>
      <c r="Q692" t="s">
        <v>6718</v>
      </c>
      <c r="R692" t="str">
        <f t="shared" si="62"/>
        <v>GU</v>
      </c>
      <c r="S692" t="str">
        <f t="shared" si="63"/>
        <v>201707</v>
      </c>
      <c r="U692" t="s">
        <v>6719</v>
      </c>
      <c r="V692" t="s">
        <v>993</v>
      </c>
      <c r="W692" t="s">
        <v>5353</v>
      </c>
      <c r="X692" t="s">
        <v>4487</v>
      </c>
      <c r="Y692" t="str">
        <f t="shared" si="64"/>
        <v>SLF-AS/OTH CGAAP CAD-403482</v>
      </c>
      <c r="Z692">
        <f>COUNTIF('16 reserve bal'!D:D,'16 reserve entries'!Y692)</f>
        <v>1</v>
      </c>
      <c r="AB692" t="s">
        <v>1187</v>
      </c>
      <c r="AC692" t="s">
        <v>3817</v>
      </c>
    </row>
    <row r="693" spans="1:29" x14ac:dyDescent="0.25">
      <c r="A693" t="s">
        <v>1187</v>
      </c>
      <c r="B693" t="s">
        <v>164</v>
      </c>
      <c r="C693" t="s">
        <v>3820</v>
      </c>
      <c r="D693" t="str">
        <f t="shared" si="61"/>
        <v>GU-201685</v>
      </c>
      <c r="Q693" t="s">
        <v>6720</v>
      </c>
      <c r="R693" t="str">
        <f t="shared" si="62"/>
        <v>GU</v>
      </c>
      <c r="S693" t="str">
        <f t="shared" si="63"/>
        <v>201708</v>
      </c>
      <c r="U693" t="s">
        <v>6721</v>
      </c>
      <c r="V693" t="s">
        <v>993</v>
      </c>
      <c r="W693" t="s">
        <v>5353</v>
      </c>
      <c r="X693" t="s">
        <v>4489</v>
      </c>
      <c r="Y693" t="str">
        <f t="shared" si="64"/>
        <v>SLF-AS/OTH CGAAP CAD-403483</v>
      </c>
      <c r="Z693">
        <f>COUNTIF('16 reserve bal'!D:D,'16 reserve entries'!Y693)</f>
        <v>1</v>
      </c>
      <c r="AB693" t="s">
        <v>1187</v>
      </c>
      <c r="AC693" t="s">
        <v>3820</v>
      </c>
    </row>
    <row r="694" spans="1:29" x14ac:dyDescent="0.25">
      <c r="A694" t="s">
        <v>1187</v>
      </c>
      <c r="B694" t="s">
        <v>164</v>
      </c>
      <c r="C694" t="s">
        <v>3823</v>
      </c>
      <c r="D694" t="str">
        <f t="shared" si="61"/>
        <v>GU-201686</v>
      </c>
      <c r="Q694" t="s">
        <v>6722</v>
      </c>
      <c r="R694" t="str">
        <f t="shared" si="62"/>
        <v>GU</v>
      </c>
      <c r="S694" t="str">
        <f t="shared" si="63"/>
        <v>201709</v>
      </c>
      <c r="U694" t="s">
        <v>6723</v>
      </c>
      <c r="V694" t="s">
        <v>993</v>
      </c>
      <c r="W694" t="s">
        <v>5353</v>
      </c>
      <c r="X694" t="s">
        <v>4491</v>
      </c>
      <c r="Y694" t="str">
        <f t="shared" si="64"/>
        <v>SLF-AS/OTH CGAAP CAD-403484</v>
      </c>
      <c r="Z694">
        <f>COUNTIF('16 reserve bal'!D:D,'16 reserve entries'!Y694)</f>
        <v>1</v>
      </c>
      <c r="AB694" t="s">
        <v>1187</v>
      </c>
      <c r="AC694" t="s">
        <v>3823</v>
      </c>
    </row>
    <row r="695" spans="1:29" x14ac:dyDescent="0.25">
      <c r="A695" t="s">
        <v>1187</v>
      </c>
      <c r="B695" t="s">
        <v>164</v>
      </c>
      <c r="C695" t="s">
        <v>3826</v>
      </c>
      <c r="D695" t="str">
        <f t="shared" si="61"/>
        <v>GU-201688</v>
      </c>
      <c r="Q695" t="s">
        <v>6724</v>
      </c>
      <c r="R695" t="str">
        <f t="shared" si="62"/>
        <v>GU</v>
      </c>
      <c r="S695" t="str">
        <f t="shared" si="63"/>
        <v>201710</v>
      </c>
      <c r="U695" t="s">
        <v>6725</v>
      </c>
      <c r="V695" t="s">
        <v>993</v>
      </c>
      <c r="W695" t="s">
        <v>5353</v>
      </c>
      <c r="X695" t="s">
        <v>4496</v>
      </c>
      <c r="Y695" t="str">
        <f t="shared" si="64"/>
        <v>SLF-AS/OTH CGAAP CAD-488990</v>
      </c>
      <c r="Z695">
        <f>COUNTIF('16 reserve bal'!D:D,'16 reserve entries'!Y695)</f>
        <v>1</v>
      </c>
      <c r="AB695" t="s">
        <v>1187</v>
      </c>
      <c r="AC695" t="s">
        <v>3826</v>
      </c>
    </row>
    <row r="696" spans="1:29" x14ac:dyDescent="0.25">
      <c r="A696" t="s">
        <v>1187</v>
      </c>
      <c r="B696" t="s">
        <v>164</v>
      </c>
      <c r="C696" t="s">
        <v>3829</v>
      </c>
      <c r="D696" t="str">
        <f t="shared" si="61"/>
        <v>GU-201689</v>
      </c>
      <c r="Q696" t="s">
        <v>6726</v>
      </c>
      <c r="R696" t="str">
        <f t="shared" si="62"/>
        <v>GU</v>
      </c>
      <c r="S696" t="str">
        <f t="shared" si="63"/>
        <v>201711</v>
      </c>
      <c r="U696" t="s">
        <v>6727</v>
      </c>
      <c r="V696" t="s">
        <v>993</v>
      </c>
      <c r="W696" t="s">
        <v>5353</v>
      </c>
      <c r="X696" t="s">
        <v>4357</v>
      </c>
      <c r="Y696" t="str">
        <f t="shared" si="64"/>
        <v>SLF-AS/OTH CGAAP CAD-401807</v>
      </c>
      <c r="Z696">
        <f>COUNTIF('16 reserve bal'!D:D,'16 reserve entries'!Y696)</f>
        <v>1</v>
      </c>
      <c r="AB696" t="s">
        <v>1187</v>
      </c>
      <c r="AC696" t="s">
        <v>3829</v>
      </c>
    </row>
    <row r="697" spans="1:29" x14ac:dyDescent="0.25">
      <c r="A697" t="s">
        <v>1187</v>
      </c>
      <c r="B697" t="s">
        <v>164</v>
      </c>
      <c r="C697" t="s">
        <v>3831</v>
      </c>
      <c r="D697" t="str">
        <f t="shared" si="61"/>
        <v>GU-201691</v>
      </c>
      <c r="Q697" t="s">
        <v>6728</v>
      </c>
      <c r="R697" t="str">
        <f t="shared" si="62"/>
        <v>GU</v>
      </c>
      <c r="S697" t="str">
        <f t="shared" si="63"/>
        <v>201712</v>
      </c>
      <c r="U697" t="s">
        <v>6729</v>
      </c>
      <c r="V697" t="s">
        <v>993</v>
      </c>
      <c r="W697" t="s">
        <v>5353</v>
      </c>
      <c r="X697" t="s">
        <v>4359</v>
      </c>
      <c r="Y697" t="str">
        <f t="shared" si="64"/>
        <v>SLF-AS/OTH CGAAP CAD-401808</v>
      </c>
      <c r="Z697">
        <f>COUNTIF('16 reserve bal'!D:D,'16 reserve entries'!Y697)</f>
        <v>1</v>
      </c>
      <c r="AB697" t="s">
        <v>1187</v>
      </c>
      <c r="AC697" t="s">
        <v>3831</v>
      </c>
    </row>
    <row r="698" spans="1:29" x14ac:dyDescent="0.25">
      <c r="A698" t="s">
        <v>1187</v>
      </c>
      <c r="B698" t="s">
        <v>164</v>
      </c>
      <c r="C698" t="s">
        <v>3834</v>
      </c>
      <c r="D698" t="str">
        <f t="shared" si="61"/>
        <v>GU-201693</v>
      </c>
      <c r="Q698" t="s">
        <v>6730</v>
      </c>
      <c r="R698" t="str">
        <f t="shared" si="62"/>
        <v>GU</v>
      </c>
      <c r="S698" t="str">
        <f t="shared" si="63"/>
        <v>201713</v>
      </c>
      <c r="U698" t="s">
        <v>6731</v>
      </c>
      <c r="V698" t="s">
        <v>993</v>
      </c>
      <c r="W698" t="s">
        <v>5353</v>
      </c>
      <c r="X698" t="s">
        <v>4361</v>
      </c>
      <c r="Y698" t="str">
        <f t="shared" si="64"/>
        <v>SLF-AS/OTH CGAAP CAD-401809</v>
      </c>
      <c r="Z698">
        <f>COUNTIF('16 reserve bal'!D:D,'16 reserve entries'!Y698)</f>
        <v>1</v>
      </c>
      <c r="AB698" t="s">
        <v>1187</v>
      </c>
      <c r="AC698" t="s">
        <v>3834</v>
      </c>
    </row>
    <row r="699" spans="1:29" x14ac:dyDescent="0.25">
      <c r="A699" t="s">
        <v>1187</v>
      </c>
      <c r="B699" t="s">
        <v>164</v>
      </c>
      <c r="C699" t="s">
        <v>3837</v>
      </c>
      <c r="D699" t="str">
        <f t="shared" si="61"/>
        <v>GU-201695</v>
      </c>
      <c r="Q699" t="s">
        <v>6732</v>
      </c>
      <c r="R699" t="str">
        <f t="shared" si="62"/>
        <v>GU</v>
      </c>
      <c r="S699" t="str">
        <f t="shared" si="63"/>
        <v>201714</v>
      </c>
      <c r="U699" t="s">
        <v>6733</v>
      </c>
      <c r="V699" t="s">
        <v>993</v>
      </c>
      <c r="W699" t="s">
        <v>5353</v>
      </c>
      <c r="X699" t="s">
        <v>4362</v>
      </c>
      <c r="Y699" t="str">
        <f t="shared" si="64"/>
        <v>SLF-AS/OTH CGAAP CAD-401810</v>
      </c>
      <c r="Z699">
        <f>COUNTIF('16 reserve bal'!D:D,'16 reserve entries'!Y699)</f>
        <v>1</v>
      </c>
      <c r="AB699" t="s">
        <v>1187</v>
      </c>
      <c r="AC699" t="s">
        <v>3837</v>
      </c>
    </row>
    <row r="700" spans="1:29" x14ac:dyDescent="0.25">
      <c r="A700" t="s">
        <v>1187</v>
      </c>
      <c r="B700" t="s">
        <v>164</v>
      </c>
      <c r="C700" t="s">
        <v>3840</v>
      </c>
      <c r="D700" t="str">
        <f t="shared" si="61"/>
        <v>GU-201700</v>
      </c>
      <c r="Q700" t="s">
        <v>6734</v>
      </c>
      <c r="R700" t="str">
        <f t="shared" si="62"/>
        <v>GU</v>
      </c>
      <c r="S700" t="str">
        <f t="shared" si="63"/>
        <v>201715</v>
      </c>
      <c r="U700" t="s">
        <v>6735</v>
      </c>
      <c r="V700" t="s">
        <v>993</v>
      </c>
      <c r="W700" t="s">
        <v>5353</v>
      </c>
      <c r="X700" t="s">
        <v>4377</v>
      </c>
      <c r="Y700" t="str">
        <f t="shared" si="64"/>
        <v>SLF-AS/OTH CGAAP CAD-402124</v>
      </c>
      <c r="Z700">
        <f>COUNTIF('16 reserve bal'!D:D,'16 reserve entries'!Y700)</f>
        <v>1</v>
      </c>
      <c r="AB700" t="s">
        <v>1187</v>
      </c>
      <c r="AC700" t="s">
        <v>3840</v>
      </c>
    </row>
    <row r="701" spans="1:29" x14ac:dyDescent="0.25">
      <c r="A701" t="s">
        <v>1187</v>
      </c>
      <c r="B701" t="s">
        <v>164</v>
      </c>
      <c r="C701" t="s">
        <v>3843</v>
      </c>
      <c r="D701" t="str">
        <f t="shared" si="61"/>
        <v>GU-201701</v>
      </c>
      <c r="Q701" t="s">
        <v>6736</v>
      </c>
      <c r="R701" t="str">
        <f t="shared" si="62"/>
        <v>GU</v>
      </c>
      <c r="S701" t="str">
        <f t="shared" si="63"/>
        <v>201719</v>
      </c>
      <c r="U701" t="s">
        <v>6737</v>
      </c>
      <c r="V701" t="s">
        <v>993</v>
      </c>
      <c r="W701" t="s">
        <v>5353</v>
      </c>
      <c r="X701" t="s">
        <v>4493</v>
      </c>
      <c r="Y701" t="str">
        <f t="shared" si="64"/>
        <v>SLF-AS/OTH CGAAP CAD-403563</v>
      </c>
      <c r="Z701">
        <f>COUNTIF('16 reserve bal'!D:D,'16 reserve entries'!Y701)</f>
        <v>1</v>
      </c>
      <c r="AB701" t="s">
        <v>1187</v>
      </c>
      <c r="AC701" t="s">
        <v>3843</v>
      </c>
    </row>
    <row r="702" spans="1:29" x14ac:dyDescent="0.25">
      <c r="A702" t="s">
        <v>1187</v>
      </c>
      <c r="B702" t="s">
        <v>164</v>
      </c>
      <c r="C702" t="s">
        <v>3846</v>
      </c>
      <c r="D702" t="str">
        <f t="shared" si="61"/>
        <v>GU-201702</v>
      </c>
      <c r="Q702" t="s">
        <v>6738</v>
      </c>
      <c r="R702" t="str">
        <f t="shared" si="62"/>
        <v>GU</v>
      </c>
      <c r="S702" t="str">
        <f t="shared" si="63"/>
        <v>201720</v>
      </c>
      <c r="U702" t="s">
        <v>6739</v>
      </c>
      <c r="V702" t="s">
        <v>993</v>
      </c>
      <c r="W702" t="s">
        <v>5353</v>
      </c>
      <c r="X702" t="s">
        <v>5466</v>
      </c>
      <c r="Y702" t="str">
        <f t="shared" si="64"/>
        <v>SLF-AS/OTH CGAAP CAD-400931</v>
      </c>
      <c r="Z702">
        <f>COUNTIF('16 reserve bal'!D:D,'16 reserve entries'!Y702)</f>
        <v>0</v>
      </c>
      <c r="AB702" t="s">
        <v>1187</v>
      </c>
      <c r="AC702" t="s">
        <v>3846</v>
      </c>
    </row>
    <row r="703" spans="1:29" x14ac:dyDescent="0.25">
      <c r="A703" t="s">
        <v>1187</v>
      </c>
      <c r="B703" t="s">
        <v>164</v>
      </c>
      <c r="C703" t="s">
        <v>3849</v>
      </c>
      <c r="D703" t="str">
        <f t="shared" si="61"/>
        <v>GU-201703</v>
      </c>
      <c r="Q703" t="s">
        <v>6740</v>
      </c>
      <c r="R703" t="str">
        <f t="shared" si="62"/>
        <v>GU</v>
      </c>
      <c r="S703" t="str">
        <f t="shared" si="63"/>
        <v>201721</v>
      </c>
      <c r="U703" t="s">
        <v>6741</v>
      </c>
      <c r="V703" t="s">
        <v>993</v>
      </c>
      <c r="W703" t="s">
        <v>5353</v>
      </c>
      <c r="X703" t="s">
        <v>4285</v>
      </c>
      <c r="Y703" t="str">
        <f t="shared" si="64"/>
        <v>SLF-AS/OTH CGAAP CAD-400941</v>
      </c>
      <c r="Z703">
        <f>COUNTIF('16 reserve bal'!D:D,'16 reserve entries'!Y703)</f>
        <v>1</v>
      </c>
      <c r="AB703" t="s">
        <v>1187</v>
      </c>
      <c r="AC703" t="s">
        <v>3849</v>
      </c>
    </row>
    <row r="704" spans="1:29" x14ac:dyDescent="0.25">
      <c r="A704" t="s">
        <v>1187</v>
      </c>
      <c r="B704" t="s">
        <v>164</v>
      </c>
      <c r="C704" t="s">
        <v>3852</v>
      </c>
      <c r="D704" t="str">
        <f t="shared" si="61"/>
        <v>GU-201704</v>
      </c>
      <c r="Q704" t="s">
        <v>6742</v>
      </c>
      <c r="R704" t="str">
        <f t="shared" si="62"/>
        <v>GU</v>
      </c>
      <c r="S704" t="str">
        <f t="shared" si="63"/>
        <v>201725</v>
      </c>
      <c r="U704" t="s">
        <v>6743</v>
      </c>
      <c r="V704" t="s">
        <v>993</v>
      </c>
      <c r="W704" t="s">
        <v>5353</v>
      </c>
      <c r="X704" t="s">
        <v>4287</v>
      </c>
      <c r="Y704" t="str">
        <f t="shared" si="64"/>
        <v>SLF-AS/OTH CGAAP CAD-400942</v>
      </c>
      <c r="Z704">
        <f>COUNTIF('16 reserve bal'!D:D,'16 reserve entries'!Y704)</f>
        <v>1</v>
      </c>
      <c r="AB704" t="s">
        <v>1187</v>
      </c>
      <c r="AC704" t="s">
        <v>3852</v>
      </c>
    </row>
    <row r="705" spans="1:29" x14ac:dyDescent="0.25">
      <c r="A705" t="s">
        <v>1187</v>
      </c>
      <c r="B705" t="s">
        <v>164</v>
      </c>
      <c r="C705" t="s">
        <v>3855</v>
      </c>
      <c r="D705" t="str">
        <f t="shared" si="61"/>
        <v>GU-201705</v>
      </c>
      <c r="Q705" t="s">
        <v>6744</v>
      </c>
      <c r="R705" t="str">
        <f t="shared" si="62"/>
        <v>GU</v>
      </c>
      <c r="S705" t="str">
        <f t="shared" si="63"/>
        <v>201727</v>
      </c>
      <c r="U705" t="s">
        <v>6745</v>
      </c>
      <c r="V705" t="s">
        <v>993</v>
      </c>
      <c r="W705" t="s">
        <v>5353</v>
      </c>
      <c r="X705" t="s">
        <v>4289</v>
      </c>
      <c r="Y705" t="str">
        <f t="shared" si="64"/>
        <v>SLF-AS/OTH CGAAP CAD-400948</v>
      </c>
      <c r="Z705">
        <f>COUNTIF('16 reserve bal'!D:D,'16 reserve entries'!Y705)</f>
        <v>1</v>
      </c>
      <c r="AB705" t="s">
        <v>1187</v>
      </c>
      <c r="AC705" t="s">
        <v>3855</v>
      </c>
    </row>
    <row r="706" spans="1:29" x14ac:dyDescent="0.25">
      <c r="A706" t="s">
        <v>1187</v>
      </c>
      <c r="B706" t="s">
        <v>164</v>
      </c>
      <c r="C706" t="s">
        <v>3858</v>
      </c>
      <c r="D706" t="str">
        <f t="shared" si="61"/>
        <v>GU-201707</v>
      </c>
      <c r="Q706" t="s">
        <v>6746</v>
      </c>
      <c r="R706" t="str">
        <f t="shared" si="62"/>
        <v>GU</v>
      </c>
      <c r="S706" t="str">
        <f t="shared" si="63"/>
        <v>201729</v>
      </c>
      <c r="U706" t="s">
        <v>6747</v>
      </c>
      <c r="V706" t="s">
        <v>993</v>
      </c>
      <c r="W706" t="s">
        <v>5353</v>
      </c>
      <c r="X706" t="s">
        <v>4291</v>
      </c>
      <c r="Y706" t="str">
        <f t="shared" si="64"/>
        <v>SLF-AS/OTH CGAAP CAD-400949</v>
      </c>
      <c r="Z706">
        <f>COUNTIF('16 reserve bal'!D:D,'16 reserve entries'!Y706)</f>
        <v>1</v>
      </c>
      <c r="AB706" t="s">
        <v>1187</v>
      </c>
      <c r="AC706" t="s">
        <v>3858</v>
      </c>
    </row>
    <row r="707" spans="1:29" x14ac:dyDescent="0.25">
      <c r="A707" t="s">
        <v>1187</v>
      </c>
      <c r="B707" t="s">
        <v>164</v>
      </c>
      <c r="C707" t="s">
        <v>3861</v>
      </c>
      <c r="D707" t="str">
        <f t="shared" si="61"/>
        <v>GU-201708</v>
      </c>
      <c r="Q707" t="s">
        <v>6748</v>
      </c>
      <c r="R707" t="str">
        <f t="shared" si="62"/>
        <v>GU</v>
      </c>
      <c r="S707" t="str">
        <f t="shared" si="63"/>
        <v>201770</v>
      </c>
      <c r="U707" t="s">
        <v>6749</v>
      </c>
      <c r="V707" t="s">
        <v>993</v>
      </c>
      <c r="W707" t="s">
        <v>5353</v>
      </c>
      <c r="X707" t="s">
        <v>4379</v>
      </c>
      <c r="Y707" t="str">
        <f t="shared" si="64"/>
        <v>SLF-AS/OTH CGAAP CAD-402125</v>
      </c>
      <c r="Z707">
        <f>COUNTIF('16 reserve bal'!D:D,'16 reserve entries'!Y707)</f>
        <v>1</v>
      </c>
      <c r="AB707" t="s">
        <v>1187</v>
      </c>
      <c r="AC707" t="s">
        <v>3861</v>
      </c>
    </row>
    <row r="708" spans="1:29" x14ac:dyDescent="0.25">
      <c r="A708" t="s">
        <v>1187</v>
      </c>
      <c r="B708" t="s">
        <v>164</v>
      </c>
      <c r="C708" t="s">
        <v>3864</v>
      </c>
      <c r="D708" t="str">
        <f t="shared" si="61"/>
        <v>GU-201709</v>
      </c>
      <c r="Q708" t="s">
        <v>6750</v>
      </c>
      <c r="R708" t="str">
        <f t="shared" si="62"/>
        <v>GU</v>
      </c>
      <c r="S708" t="str">
        <f t="shared" si="63"/>
        <v>201771</v>
      </c>
      <c r="U708" t="s">
        <v>6751</v>
      </c>
      <c r="V708" t="s">
        <v>993</v>
      </c>
      <c r="W708" t="s">
        <v>5353</v>
      </c>
      <c r="X708" t="s">
        <v>4381</v>
      </c>
      <c r="Y708" t="str">
        <f t="shared" si="64"/>
        <v>SLF-AS/OTH CGAAP CAD-402128</v>
      </c>
      <c r="Z708">
        <f>COUNTIF('16 reserve bal'!D:D,'16 reserve entries'!Y708)</f>
        <v>1</v>
      </c>
      <c r="AB708" t="s">
        <v>1187</v>
      </c>
      <c r="AC708" t="s">
        <v>3864</v>
      </c>
    </row>
    <row r="709" spans="1:29" x14ac:dyDescent="0.25">
      <c r="A709" t="s">
        <v>1187</v>
      </c>
      <c r="B709" t="s">
        <v>164</v>
      </c>
      <c r="C709" t="s">
        <v>3867</v>
      </c>
      <c r="D709" t="str">
        <f t="shared" ref="D709:D772" si="65">B709&amp;"-"&amp;C709</f>
        <v>GU-201710</v>
      </c>
      <c r="Q709" t="s">
        <v>6752</v>
      </c>
      <c r="R709" t="str">
        <f t="shared" ref="R709:R772" si="66">LEFT(Q709,2)</f>
        <v>GU</v>
      </c>
      <c r="S709" t="str">
        <f t="shared" ref="S709:S772" si="67">RIGHT(Q709,6)</f>
        <v>201772</v>
      </c>
      <c r="U709" t="s">
        <v>6753</v>
      </c>
      <c r="V709" t="s">
        <v>993</v>
      </c>
      <c r="W709" t="s">
        <v>5353</v>
      </c>
      <c r="X709" t="s">
        <v>4383</v>
      </c>
      <c r="Y709" t="str">
        <f t="shared" ref="Y709:Y772" si="68">W709&amp;"-"&amp;X709</f>
        <v>SLF-AS/OTH CGAAP CAD-402129</v>
      </c>
      <c r="Z709">
        <f>COUNTIF('16 reserve bal'!D:D,'16 reserve entries'!Y709)</f>
        <v>1</v>
      </c>
      <c r="AB709" t="s">
        <v>1187</v>
      </c>
      <c r="AC709" t="s">
        <v>3867</v>
      </c>
    </row>
    <row r="710" spans="1:29" x14ac:dyDescent="0.25">
      <c r="A710" t="s">
        <v>1187</v>
      </c>
      <c r="B710" t="s">
        <v>164</v>
      </c>
      <c r="C710" t="s">
        <v>3870</v>
      </c>
      <c r="D710" t="str">
        <f t="shared" si="65"/>
        <v>GU-201711</v>
      </c>
      <c r="Q710" t="s">
        <v>6754</v>
      </c>
      <c r="R710" t="str">
        <f t="shared" si="66"/>
        <v>GU</v>
      </c>
      <c r="S710" t="str">
        <f t="shared" si="67"/>
        <v>201773</v>
      </c>
      <c r="U710" t="s">
        <v>6755</v>
      </c>
      <c r="V710" t="s">
        <v>993</v>
      </c>
      <c r="W710" t="s">
        <v>5353</v>
      </c>
      <c r="X710" t="s">
        <v>4385</v>
      </c>
      <c r="Y710" t="str">
        <f t="shared" si="68"/>
        <v>SLF-AS/OTH CGAAP CAD-402134</v>
      </c>
      <c r="Z710">
        <f>COUNTIF('16 reserve bal'!D:D,'16 reserve entries'!Y710)</f>
        <v>1</v>
      </c>
      <c r="AB710" t="s">
        <v>1187</v>
      </c>
      <c r="AC710" t="s">
        <v>3870</v>
      </c>
    </row>
    <row r="711" spans="1:29" x14ac:dyDescent="0.25">
      <c r="A711" t="s">
        <v>1187</v>
      </c>
      <c r="B711" t="s">
        <v>164</v>
      </c>
      <c r="C711" t="s">
        <v>3873</v>
      </c>
      <c r="D711" t="str">
        <f t="shared" si="65"/>
        <v>GU-201712</v>
      </c>
      <c r="Q711" t="s">
        <v>6756</v>
      </c>
      <c r="R711" t="str">
        <f t="shared" si="66"/>
        <v>GU</v>
      </c>
      <c r="S711" t="str">
        <f t="shared" si="67"/>
        <v>201774</v>
      </c>
      <c r="U711" t="s">
        <v>6757</v>
      </c>
      <c r="V711" t="s">
        <v>993</v>
      </c>
      <c r="W711" t="s">
        <v>5353</v>
      </c>
      <c r="X711" t="s">
        <v>4387</v>
      </c>
      <c r="Y711" t="str">
        <f t="shared" si="68"/>
        <v>SLF-AS/OTH CGAAP CAD-402135</v>
      </c>
      <c r="Z711">
        <f>COUNTIF('16 reserve bal'!D:D,'16 reserve entries'!Y711)</f>
        <v>1</v>
      </c>
      <c r="AB711" t="s">
        <v>1187</v>
      </c>
      <c r="AC711" t="s">
        <v>3873</v>
      </c>
    </row>
    <row r="712" spans="1:29" x14ac:dyDescent="0.25">
      <c r="A712" t="s">
        <v>1187</v>
      </c>
      <c r="B712" t="s">
        <v>164</v>
      </c>
      <c r="C712" t="s">
        <v>3875</v>
      </c>
      <c r="D712" t="str">
        <f t="shared" si="65"/>
        <v>GU-201713</v>
      </c>
      <c r="Q712" t="s">
        <v>6758</v>
      </c>
      <c r="R712" t="str">
        <f t="shared" si="66"/>
        <v>GU</v>
      </c>
      <c r="S712" t="str">
        <f t="shared" si="67"/>
        <v>201775</v>
      </c>
      <c r="U712" t="s">
        <v>6759</v>
      </c>
      <c r="V712" t="s">
        <v>993</v>
      </c>
      <c r="W712" t="s">
        <v>5353</v>
      </c>
      <c r="X712" t="s">
        <v>4373</v>
      </c>
      <c r="Y712" t="str">
        <f t="shared" si="68"/>
        <v>SLF-AS/OTH CGAAP CAD-402118</v>
      </c>
      <c r="Z712">
        <f>COUNTIF('16 reserve bal'!D:D,'16 reserve entries'!Y712)</f>
        <v>1</v>
      </c>
      <c r="AB712" t="s">
        <v>1187</v>
      </c>
      <c r="AC712" t="s">
        <v>3875</v>
      </c>
    </row>
    <row r="713" spans="1:29" x14ac:dyDescent="0.25">
      <c r="A713" t="s">
        <v>1187</v>
      </c>
      <c r="B713" t="s">
        <v>164</v>
      </c>
      <c r="C713" t="s">
        <v>3877</v>
      </c>
      <c r="D713" t="str">
        <f t="shared" si="65"/>
        <v>GU-201714</v>
      </c>
      <c r="Q713" t="s">
        <v>6760</v>
      </c>
      <c r="R713" t="str">
        <f t="shared" si="66"/>
        <v>GU</v>
      </c>
      <c r="S713" t="str">
        <f t="shared" si="67"/>
        <v>201776</v>
      </c>
      <c r="U713" t="s">
        <v>6761</v>
      </c>
      <c r="V713" t="s">
        <v>993</v>
      </c>
      <c r="W713" t="s">
        <v>5353</v>
      </c>
      <c r="X713" t="s">
        <v>4495</v>
      </c>
      <c r="Y713" t="str">
        <f t="shared" si="68"/>
        <v>SLF-AS/OTH CGAAP CAD-403579</v>
      </c>
      <c r="Z713">
        <f>COUNTIF('16 reserve bal'!D:D,'16 reserve entries'!Y713)</f>
        <v>1</v>
      </c>
      <c r="AB713" t="s">
        <v>1187</v>
      </c>
      <c r="AC713" t="s">
        <v>3877</v>
      </c>
    </row>
    <row r="714" spans="1:29" x14ac:dyDescent="0.25">
      <c r="A714" t="s">
        <v>1187</v>
      </c>
      <c r="B714" t="s">
        <v>164</v>
      </c>
      <c r="C714" t="s">
        <v>3880</v>
      </c>
      <c r="D714" t="str">
        <f t="shared" si="65"/>
        <v>GU-201715</v>
      </c>
      <c r="Q714" t="s">
        <v>6762</v>
      </c>
      <c r="R714" t="str">
        <f t="shared" si="66"/>
        <v>GU</v>
      </c>
      <c r="S714" t="str">
        <f t="shared" si="67"/>
        <v>201777</v>
      </c>
      <c r="U714" t="s">
        <v>6763</v>
      </c>
      <c r="V714" t="s">
        <v>993</v>
      </c>
      <c r="W714" t="s">
        <v>5353</v>
      </c>
      <c r="X714" t="s">
        <v>4375</v>
      </c>
      <c r="Y714" t="str">
        <f t="shared" si="68"/>
        <v>SLF-AS/OTH CGAAP CAD-402119</v>
      </c>
      <c r="Z714">
        <f>COUNTIF('16 reserve bal'!D:D,'16 reserve entries'!Y714)</f>
        <v>1</v>
      </c>
      <c r="AB714" t="s">
        <v>1187</v>
      </c>
      <c r="AC714" t="s">
        <v>3880</v>
      </c>
    </row>
    <row r="715" spans="1:29" x14ac:dyDescent="0.25">
      <c r="A715" t="s">
        <v>1187</v>
      </c>
      <c r="B715" t="s">
        <v>164</v>
      </c>
      <c r="C715" t="s">
        <v>3882</v>
      </c>
      <c r="D715" t="str">
        <f t="shared" si="65"/>
        <v>GU-201719</v>
      </c>
      <c r="Q715" t="s">
        <v>6764</v>
      </c>
      <c r="R715" t="str">
        <f t="shared" si="66"/>
        <v>GU</v>
      </c>
      <c r="S715" t="str">
        <f t="shared" si="67"/>
        <v>201781</v>
      </c>
      <c r="U715" t="s">
        <v>6765</v>
      </c>
      <c r="V715" t="s">
        <v>993</v>
      </c>
      <c r="W715" t="s">
        <v>5353</v>
      </c>
      <c r="X715" t="s">
        <v>4390</v>
      </c>
      <c r="Y715" t="str">
        <f t="shared" si="68"/>
        <v>SLF-AS/OTH CGAAP CAD-402138</v>
      </c>
      <c r="Z715">
        <f>COUNTIF('16 reserve bal'!D:D,'16 reserve entries'!Y715)</f>
        <v>1</v>
      </c>
      <c r="AB715" t="s">
        <v>1187</v>
      </c>
      <c r="AC715" t="s">
        <v>3882</v>
      </c>
    </row>
    <row r="716" spans="1:29" x14ac:dyDescent="0.25">
      <c r="A716" t="s">
        <v>1187</v>
      </c>
      <c r="B716" t="s">
        <v>164</v>
      </c>
      <c r="C716" t="s">
        <v>3884</v>
      </c>
      <c r="D716" t="str">
        <f t="shared" si="65"/>
        <v>GU-201720</v>
      </c>
      <c r="Q716" t="s">
        <v>6766</v>
      </c>
      <c r="R716" t="str">
        <f t="shared" si="66"/>
        <v>GU</v>
      </c>
      <c r="S716" t="str">
        <f t="shared" si="67"/>
        <v>201782</v>
      </c>
      <c r="U716" t="s">
        <v>6767</v>
      </c>
      <c r="V716" t="s">
        <v>993</v>
      </c>
      <c r="W716" t="s">
        <v>5353</v>
      </c>
      <c r="X716" t="s">
        <v>4396</v>
      </c>
      <c r="Y716" t="str">
        <f t="shared" si="68"/>
        <v>SLF-AS/OTH CGAAP CAD-402148</v>
      </c>
      <c r="Z716">
        <f>COUNTIF('16 reserve bal'!D:D,'16 reserve entries'!Y716)</f>
        <v>1</v>
      </c>
      <c r="AB716" t="s">
        <v>1187</v>
      </c>
      <c r="AC716" t="s">
        <v>3884</v>
      </c>
    </row>
    <row r="717" spans="1:29" x14ac:dyDescent="0.25">
      <c r="A717" t="s">
        <v>1187</v>
      </c>
      <c r="B717" t="s">
        <v>164</v>
      </c>
      <c r="C717" t="s">
        <v>3887</v>
      </c>
      <c r="D717" t="str">
        <f t="shared" si="65"/>
        <v>GU-201721</v>
      </c>
      <c r="Q717" t="s">
        <v>6768</v>
      </c>
      <c r="R717" t="str">
        <f t="shared" si="66"/>
        <v>GU</v>
      </c>
      <c r="S717" t="str">
        <f t="shared" si="67"/>
        <v>201783</v>
      </c>
      <c r="U717" t="s">
        <v>6769</v>
      </c>
      <c r="V717" t="s">
        <v>993</v>
      </c>
      <c r="W717" t="s">
        <v>5353</v>
      </c>
      <c r="X717" t="s">
        <v>4408</v>
      </c>
      <c r="Y717" t="str">
        <f t="shared" si="68"/>
        <v>SLF-AS/OTH CGAAP CAD-402178</v>
      </c>
      <c r="Z717">
        <f>COUNTIF('16 reserve bal'!D:D,'16 reserve entries'!Y717)</f>
        <v>1</v>
      </c>
      <c r="AB717" t="s">
        <v>1187</v>
      </c>
      <c r="AC717" t="s">
        <v>3887</v>
      </c>
    </row>
    <row r="718" spans="1:29" x14ac:dyDescent="0.25">
      <c r="A718" t="s">
        <v>1187</v>
      </c>
      <c r="B718" t="s">
        <v>164</v>
      </c>
      <c r="C718" t="s">
        <v>3890</v>
      </c>
      <c r="D718" t="str">
        <f t="shared" si="65"/>
        <v>GU-201725</v>
      </c>
      <c r="Q718" t="s">
        <v>6770</v>
      </c>
      <c r="R718" t="str">
        <f t="shared" si="66"/>
        <v>GU</v>
      </c>
      <c r="S718" t="str">
        <f t="shared" si="67"/>
        <v>201785</v>
      </c>
      <c r="U718" t="s">
        <v>6771</v>
      </c>
      <c r="V718" t="s">
        <v>993</v>
      </c>
      <c r="W718" t="s">
        <v>5353</v>
      </c>
      <c r="X718" t="s">
        <v>4410</v>
      </c>
      <c r="Y718" t="str">
        <f t="shared" si="68"/>
        <v>SLF-AS/OTH CGAAP CAD-402179</v>
      </c>
      <c r="Z718">
        <f>COUNTIF('16 reserve bal'!D:D,'16 reserve entries'!Y718)</f>
        <v>1</v>
      </c>
      <c r="AB718" t="s">
        <v>1187</v>
      </c>
      <c r="AC718" t="s">
        <v>3890</v>
      </c>
    </row>
    <row r="719" spans="1:29" x14ac:dyDescent="0.25">
      <c r="A719" t="s">
        <v>1187</v>
      </c>
      <c r="B719" t="s">
        <v>164</v>
      </c>
      <c r="C719" t="s">
        <v>3892</v>
      </c>
      <c r="D719" t="str">
        <f t="shared" si="65"/>
        <v>GU-201727</v>
      </c>
      <c r="Q719" t="s">
        <v>6772</v>
      </c>
      <c r="R719" t="str">
        <f t="shared" si="66"/>
        <v>GU</v>
      </c>
      <c r="S719" t="str">
        <f t="shared" si="67"/>
        <v>202059</v>
      </c>
      <c r="U719" t="s">
        <v>6773</v>
      </c>
      <c r="V719" t="s">
        <v>993</v>
      </c>
      <c r="W719" t="s">
        <v>5353</v>
      </c>
      <c r="X719" t="s">
        <v>4425</v>
      </c>
      <c r="Y719" t="str">
        <f t="shared" si="68"/>
        <v>SLF-AS/OTH CGAAP CAD-402190</v>
      </c>
      <c r="Z719">
        <f>COUNTIF('16 reserve bal'!D:D,'16 reserve entries'!Y719)</f>
        <v>1</v>
      </c>
      <c r="AB719" t="s">
        <v>1187</v>
      </c>
      <c r="AC719" t="s">
        <v>3892</v>
      </c>
    </row>
    <row r="720" spans="1:29" x14ac:dyDescent="0.25">
      <c r="A720" t="s">
        <v>1187</v>
      </c>
      <c r="B720" t="s">
        <v>164</v>
      </c>
      <c r="C720" t="s">
        <v>3895</v>
      </c>
      <c r="D720" t="str">
        <f t="shared" si="65"/>
        <v>GU-201729</v>
      </c>
      <c r="Q720" t="s">
        <v>6774</v>
      </c>
      <c r="R720" t="str">
        <f t="shared" si="66"/>
        <v>GU</v>
      </c>
      <c r="S720" t="str">
        <f t="shared" si="67"/>
        <v>202060</v>
      </c>
      <c r="U720" t="s">
        <v>6775</v>
      </c>
      <c r="V720" t="s">
        <v>993</v>
      </c>
      <c r="W720" t="s">
        <v>5353</v>
      </c>
      <c r="X720" t="s">
        <v>4364</v>
      </c>
      <c r="Y720" t="str">
        <f t="shared" si="68"/>
        <v>SLF-AS/OTH CGAAP CAD-401851</v>
      </c>
      <c r="Z720">
        <f>COUNTIF('16 reserve bal'!D:D,'16 reserve entries'!Y720)</f>
        <v>1</v>
      </c>
      <c r="AB720" t="s">
        <v>1187</v>
      </c>
      <c r="AC720" t="s">
        <v>3895</v>
      </c>
    </row>
    <row r="721" spans="1:29" x14ac:dyDescent="0.25">
      <c r="A721" t="s">
        <v>1187</v>
      </c>
      <c r="B721" t="s">
        <v>164</v>
      </c>
      <c r="C721" t="s">
        <v>3898</v>
      </c>
      <c r="D721" t="str">
        <f t="shared" si="65"/>
        <v>GU-201770</v>
      </c>
      <c r="Q721" t="s">
        <v>6776</v>
      </c>
      <c r="R721" t="str">
        <f t="shared" si="66"/>
        <v>GU</v>
      </c>
      <c r="S721" t="str">
        <f t="shared" si="67"/>
        <v>203039</v>
      </c>
      <c r="U721" t="s">
        <v>6777</v>
      </c>
      <c r="V721" t="s">
        <v>1121</v>
      </c>
      <c r="W721" t="s">
        <v>5284</v>
      </c>
      <c r="X721" t="s">
        <v>3386</v>
      </c>
      <c r="Y721" t="str">
        <f t="shared" si="68"/>
        <v>SLF-CAN CURR CGAAP-103113</v>
      </c>
      <c r="Z721">
        <f>COUNTIF('16 reserve bal'!D:D,'16 reserve entries'!Y721)</f>
        <v>1</v>
      </c>
      <c r="AB721" t="s">
        <v>1187</v>
      </c>
      <c r="AC721" t="s">
        <v>3898</v>
      </c>
    </row>
    <row r="722" spans="1:29" x14ac:dyDescent="0.25">
      <c r="A722" t="s">
        <v>1187</v>
      </c>
      <c r="B722" t="s">
        <v>164</v>
      </c>
      <c r="C722" t="s">
        <v>3900</v>
      </c>
      <c r="D722" t="str">
        <f t="shared" si="65"/>
        <v>GU-201771</v>
      </c>
      <c r="Q722" t="s">
        <v>6778</v>
      </c>
      <c r="R722" t="str">
        <f t="shared" si="66"/>
        <v>GU</v>
      </c>
      <c r="S722" t="str">
        <f t="shared" si="67"/>
        <v>203040</v>
      </c>
      <c r="U722" t="s">
        <v>6779</v>
      </c>
      <c r="V722" t="s">
        <v>1139</v>
      </c>
      <c r="W722" t="s">
        <v>5288</v>
      </c>
      <c r="X722" t="s">
        <v>3513</v>
      </c>
      <c r="Y722" t="str">
        <f t="shared" si="68"/>
        <v>SLF-US CURR CGAAP-200418</v>
      </c>
      <c r="Z722">
        <f>COUNTIF('16 reserve bal'!D:D,'16 reserve entries'!Y722)</f>
        <v>1</v>
      </c>
      <c r="AB722" t="s">
        <v>1187</v>
      </c>
      <c r="AC722" t="s">
        <v>3900</v>
      </c>
    </row>
    <row r="723" spans="1:29" x14ac:dyDescent="0.25">
      <c r="A723" t="s">
        <v>1187</v>
      </c>
      <c r="B723" t="s">
        <v>164</v>
      </c>
      <c r="C723" t="s">
        <v>3902</v>
      </c>
      <c r="D723" t="str">
        <f t="shared" si="65"/>
        <v>GU-201772</v>
      </c>
      <c r="Q723" t="s">
        <v>6780</v>
      </c>
      <c r="R723" t="str">
        <f t="shared" si="66"/>
        <v>GU</v>
      </c>
      <c r="S723" t="str">
        <f t="shared" si="67"/>
        <v>203041</v>
      </c>
      <c r="U723" t="s">
        <v>6781</v>
      </c>
      <c r="V723" t="s">
        <v>1139</v>
      </c>
      <c r="W723" t="s">
        <v>5288</v>
      </c>
      <c r="X723" t="s">
        <v>3483</v>
      </c>
      <c r="Y723" t="str">
        <f t="shared" si="68"/>
        <v>SLF-US CURR CGAAP-200402</v>
      </c>
      <c r="Z723">
        <f>COUNTIF('16 reserve bal'!D:D,'16 reserve entries'!Y723)</f>
        <v>1</v>
      </c>
      <c r="AB723" t="s">
        <v>1187</v>
      </c>
      <c r="AC723" t="s">
        <v>3902</v>
      </c>
    </row>
    <row r="724" spans="1:29" x14ac:dyDescent="0.25">
      <c r="A724" t="s">
        <v>1187</v>
      </c>
      <c r="B724" t="s">
        <v>164</v>
      </c>
      <c r="C724" t="s">
        <v>3905</v>
      </c>
      <c r="D724" t="str">
        <f t="shared" si="65"/>
        <v>GU-201773</v>
      </c>
      <c r="Q724" t="s">
        <v>6782</v>
      </c>
      <c r="R724" t="str">
        <f t="shared" si="66"/>
        <v>GU</v>
      </c>
      <c r="S724" t="str">
        <f t="shared" si="67"/>
        <v>203042</v>
      </c>
      <c r="U724" t="s">
        <v>6783</v>
      </c>
      <c r="V724" t="s">
        <v>1139</v>
      </c>
      <c r="W724" t="s">
        <v>5292</v>
      </c>
      <c r="X724" t="s">
        <v>5705</v>
      </c>
      <c r="Y724" t="str">
        <f t="shared" si="68"/>
        <v>SLF-US TOTL IFRS-266062</v>
      </c>
      <c r="Z724">
        <f>COUNTIF('16 reserve bal'!D:D,'16 reserve entries'!Y724)</f>
        <v>0</v>
      </c>
      <c r="AB724" t="s">
        <v>1187</v>
      </c>
      <c r="AC724" t="s">
        <v>3905</v>
      </c>
    </row>
    <row r="725" spans="1:29" x14ac:dyDescent="0.25">
      <c r="A725" t="s">
        <v>1187</v>
      </c>
      <c r="B725" t="s">
        <v>164</v>
      </c>
      <c r="C725" t="s">
        <v>3908</v>
      </c>
      <c r="D725" t="str">
        <f t="shared" si="65"/>
        <v>GU-201774</v>
      </c>
      <c r="Q725" t="s">
        <v>6784</v>
      </c>
      <c r="R725" t="str">
        <f t="shared" si="66"/>
        <v>GU</v>
      </c>
      <c r="S725" t="str">
        <f t="shared" si="67"/>
        <v>203043</v>
      </c>
      <c r="U725" t="s">
        <v>6785</v>
      </c>
      <c r="V725" t="s">
        <v>1139</v>
      </c>
      <c r="W725" t="s">
        <v>5304</v>
      </c>
      <c r="X725" t="s">
        <v>3483</v>
      </c>
      <c r="Y725" t="str">
        <f t="shared" si="68"/>
        <v>SLF-US UNIQ IFRS-200402</v>
      </c>
      <c r="Z725">
        <f>COUNTIF('16 reserve bal'!D:D,'16 reserve entries'!Y725)</f>
        <v>1</v>
      </c>
      <c r="AB725" t="s">
        <v>1187</v>
      </c>
      <c r="AC725" t="s">
        <v>3908</v>
      </c>
    </row>
    <row r="726" spans="1:29" x14ac:dyDescent="0.25">
      <c r="A726" t="s">
        <v>1187</v>
      </c>
      <c r="B726" t="s">
        <v>164</v>
      </c>
      <c r="C726" t="s">
        <v>3911</v>
      </c>
      <c r="D726" t="str">
        <f t="shared" si="65"/>
        <v>GU-201775</v>
      </c>
      <c r="Q726" t="s">
        <v>6786</v>
      </c>
      <c r="R726" t="str">
        <f t="shared" si="66"/>
        <v>GU</v>
      </c>
      <c r="S726" t="str">
        <f t="shared" si="67"/>
        <v>203044</v>
      </c>
      <c r="U726" t="s">
        <v>6787</v>
      </c>
      <c r="V726" t="s">
        <v>1139</v>
      </c>
      <c r="W726" t="s">
        <v>5304</v>
      </c>
      <c r="X726" t="s">
        <v>3510</v>
      </c>
      <c r="Y726" t="str">
        <f t="shared" si="68"/>
        <v>SLF-US UNIQ IFRS-200417</v>
      </c>
      <c r="Z726">
        <f>COUNTIF('16 reserve bal'!D:D,'16 reserve entries'!Y726)</f>
        <v>1</v>
      </c>
      <c r="AB726" t="s">
        <v>1187</v>
      </c>
      <c r="AC726" t="s">
        <v>3911</v>
      </c>
    </row>
    <row r="727" spans="1:29" x14ac:dyDescent="0.25">
      <c r="A727" t="s">
        <v>1187</v>
      </c>
      <c r="B727" t="s">
        <v>164</v>
      </c>
      <c r="C727" t="s">
        <v>3914</v>
      </c>
      <c r="D727" t="str">
        <f t="shared" si="65"/>
        <v>GU-201776</v>
      </c>
      <c r="Q727" t="s">
        <v>6788</v>
      </c>
      <c r="R727" t="str">
        <f t="shared" si="66"/>
        <v>GU</v>
      </c>
      <c r="S727" t="str">
        <f t="shared" si="67"/>
        <v>203045</v>
      </c>
      <c r="U727" t="s">
        <v>6789</v>
      </c>
      <c r="V727" t="s">
        <v>1139</v>
      </c>
      <c r="W727" t="s">
        <v>5304</v>
      </c>
      <c r="X727" t="s">
        <v>3521</v>
      </c>
      <c r="Y727" t="str">
        <f t="shared" si="68"/>
        <v>SLF-US UNIQ IFRS-200422</v>
      </c>
      <c r="Z727">
        <f>COUNTIF('16 reserve bal'!D:D,'16 reserve entries'!Y727)</f>
        <v>1</v>
      </c>
      <c r="AB727" t="s">
        <v>1187</v>
      </c>
      <c r="AC727" t="s">
        <v>3914</v>
      </c>
    </row>
    <row r="728" spans="1:29" x14ac:dyDescent="0.25">
      <c r="A728" t="s">
        <v>1187</v>
      </c>
      <c r="B728" t="s">
        <v>164</v>
      </c>
      <c r="C728" t="s">
        <v>3916</v>
      </c>
      <c r="D728" t="str">
        <f t="shared" si="65"/>
        <v>GU-201777</v>
      </c>
      <c r="Q728" t="s">
        <v>6790</v>
      </c>
      <c r="R728" t="str">
        <f t="shared" si="66"/>
        <v>GU</v>
      </c>
      <c r="S728" t="str">
        <f t="shared" si="67"/>
        <v>203046</v>
      </c>
      <c r="U728" t="s">
        <v>6791</v>
      </c>
      <c r="V728" t="s">
        <v>1139</v>
      </c>
      <c r="W728" t="s">
        <v>5304</v>
      </c>
      <c r="X728" t="s">
        <v>4508</v>
      </c>
      <c r="Y728" t="str">
        <f t="shared" si="68"/>
        <v>SLF-US UNIQ IFRS-500151</v>
      </c>
      <c r="Z728">
        <f>COUNTIF('16 reserve bal'!D:D,'16 reserve entries'!Y728)</f>
        <v>1</v>
      </c>
      <c r="AB728" t="s">
        <v>1187</v>
      </c>
      <c r="AC728" t="s">
        <v>3916</v>
      </c>
    </row>
    <row r="729" spans="1:29" x14ac:dyDescent="0.25">
      <c r="A729" t="s">
        <v>1187</v>
      </c>
      <c r="B729" t="s">
        <v>164</v>
      </c>
      <c r="C729" t="s">
        <v>3919</v>
      </c>
      <c r="D729" t="str">
        <f t="shared" si="65"/>
        <v>GU-201781</v>
      </c>
      <c r="Q729" t="s">
        <v>6792</v>
      </c>
      <c r="R729" t="str">
        <f t="shared" si="66"/>
        <v>GU</v>
      </c>
      <c r="S729" t="str">
        <f t="shared" si="67"/>
        <v>203049</v>
      </c>
      <c r="U729" t="s">
        <v>6793</v>
      </c>
      <c r="V729" t="s">
        <v>1139</v>
      </c>
      <c r="W729" t="s">
        <v>5304</v>
      </c>
      <c r="X729" t="s">
        <v>3645</v>
      </c>
      <c r="Y729" t="str">
        <f t="shared" si="68"/>
        <v>SLF-US UNIQ IFRS-200563</v>
      </c>
      <c r="Z729">
        <f>COUNTIF('16 reserve bal'!D:D,'16 reserve entries'!Y729)</f>
        <v>1</v>
      </c>
      <c r="AB729" t="s">
        <v>1187</v>
      </c>
      <c r="AC729" t="s">
        <v>3919</v>
      </c>
    </row>
    <row r="730" spans="1:29" x14ac:dyDescent="0.25">
      <c r="A730" t="s">
        <v>1187</v>
      </c>
      <c r="B730" t="s">
        <v>164</v>
      </c>
      <c r="C730" t="s">
        <v>3921</v>
      </c>
      <c r="D730" t="str">
        <f t="shared" si="65"/>
        <v>GU-201782</v>
      </c>
      <c r="Q730" t="s">
        <v>6794</v>
      </c>
      <c r="R730" t="str">
        <f t="shared" si="66"/>
        <v>GU</v>
      </c>
      <c r="S730" t="str">
        <f t="shared" si="67"/>
        <v>203050</v>
      </c>
      <c r="U730" t="s">
        <v>6795</v>
      </c>
      <c r="V730" t="s">
        <v>1139</v>
      </c>
      <c r="W730" t="s">
        <v>5307</v>
      </c>
      <c r="X730" t="s">
        <v>3480</v>
      </c>
      <c r="Y730" t="str">
        <f t="shared" si="68"/>
        <v>TOTL NAIC REPT USD-200400</v>
      </c>
      <c r="Z730">
        <f>COUNTIF('16 reserve bal'!D:D,'16 reserve entries'!Y730)</f>
        <v>0</v>
      </c>
      <c r="AB730" t="s">
        <v>1187</v>
      </c>
      <c r="AC730" t="s">
        <v>3921</v>
      </c>
    </row>
    <row r="731" spans="1:29" x14ac:dyDescent="0.25">
      <c r="A731" t="s">
        <v>1187</v>
      </c>
      <c r="B731" t="s">
        <v>164</v>
      </c>
      <c r="C731" t="s">
        <v>3923</v>
      </c>
      <c r="D731" t="str">
        <f t="shared" si="65"/>
        <v>GU-201783</v>
      </c>
      <c r="Q731" t="s">
        <v>6796</v>
      </c>
      <c r="R731" t="str">
        <f t="shared" si="66"/>
        <v>GU</v>
      </c>
      <c r="S731" t="str">
        <f t="shared" si="67"/>
        <v>203051</v>
      </c>
      <c r="U731" t="s">
        <v>6797</v>
      </c>
      <c r="V731" t="s">
        <v>1139</v>
      </c>
      <c r="W731" t="s">
        <v>5307</v>
      </c>
      <c r="X731" t="s">
        <v>3526</v>
      </c>
      <c r="Y731" t="str">
        <f t="shared" si="68"/>
        <v>TOTL NAIC REPT USD-200425</v>
      </c>
      <c r="Z731">
        <f>COUNTIF('16 reserve bal'!D:D,'16 reserve entries'!Y731)</f>
        <v>0</v>
      </c>
      <c r="AB731" t="s">
        <v>1187</v>
      </c>
      <c r="AC731" t="s">
        <v>3923</v>
      </c>
    </row>
    <row r="732" spans="1:29" x14ac:dyDescent="0.25">
      <c r="A732" t="s">
        <v>1187</v>
      </c>
      <c r="B732" t="s">
        <v>164</v>
      </c>
      <c r="C732" t="s">
        <v>3925</v>
      </c>
      <c r="D732" t="str">
        <f t="shared" si="65"/>
        <v>GU-201785</v>
      </c>
      <c r="Q732" t="s">
        <v>6798</v>
      </c>
      <c r="R732" t="str">
        <f t="shared" si="66"/>
        <v>GU</v>
      </c>
      <c r="S732" t="str">
        <f t="shared" si="67"/>
        <v>203052</v>
      </c>
      <c r="U732" t="s">
        <v>6799</v>
      </c>
      <c r="V732" t="s">
        <v>1139</v>
      </c>
      <c r="W732" t="s">
        <v>5307</v>
      </c>
      <c r="X732" t="s">
        <v>3605</v>
      </c>
      <c r="Y732" t="str">
        <f t="shared" si="68"/>
        <v>TOTL NAIC REPT USD-200471</v>
      </c>
      <c r="Z732">
        <f>COUNTIF('16 reserve bal'!D:D,'16 reserve entries'!Y732)</f>
        <v>0</v>
      </c>
      <c r="AB732" t="s">
        <v>1187</v>
      </c>
      <c r="AC732" t="s">
        <v>3925</v>
      </c>
    </row>
    <row r="733" spans="1:29" x14ac:dyDescent="0.25">
      <c r="A733" t="s">
        <v>1187</v>
      </c>
      <c r="B733" t="s">
        <v>164</v>
      </c>
      <c r="C733" t="s">
        <v>3926</v>
      </c>
      <c r="D733" t="str">
        <f t="shared" si="65"/>
        <v>GU-202059</v>
      </c>
      <c r="Q733" t="s">
        <v>6800</v>
      </c>
      <c r="R733" t="str">
        <f t="shared" si="66"/>
        <v>GU</v>
      </c>
      <c r="S733" t="str">
        <f t="shared" si="67"/>
        <v>203053</v>
      </c>
      <c r="U733" t="s">
        <v>6801</v>
      </c>
      <c r="V733" t="s">
        <v>1139</v>
      </c>
      <c r="W733" t="s">
        <v>5307</v>
      </c>
      <c r="X733" t="s">
        <v>3607</v>
      </c>
      <c r="Y733" t="str">
        <f t="shared" si="68"/>
        <v>TOTL NAIC REPT USD-200472</v>
      </c>
      <c r="Z733">
        <f>COUNTIF('16 reserve bal'!D:D,'16 reserve entries'!Y733)</f>
        <v>0</v>
      </c>
      <c r="AB733" t="s">
        <v>1187</v>
      </c>
      <c r="AC733" t="s">
        <v>3926</v>
      </c>
    </row>
    <row r="734" spans="1:29" x14ac:dyDescent="0.25">
      <c r="A734" t="s">
        <v>1187</v>
      </c>
      <c r="B734" t="s">
        <v>164</v>
      </c>
      <c r="C734" t="s">
        <v>3928</v>
      </c>
      <c r="D734" t="str">
        <f t="shared" si="65"/>
        <v>GU-202060</v>
      </c>
      <c r="Q734" t="s">
        <v>6802</v>
      </c>
      <c r="R734" t="str">
        <f t="shared" si="66"/>
        <v>GU</v>
      </c>
      <c r="S734" t="str">
        <f t="shared" si="67"/>
        <v>203054</v>
      </c>
      <c r="U734" t="s">
        <v>6803</v>
      </c>
      <c r="V734" t="s">
        <v>1139</v>
      </c>
      <c r="W734" t="s">
        <v>5307</v>
      </c>
      <c r="X734" t="s">
        <v>3613</v>
      </c>
      <c r="Y734" t="str">
        <f t="shared" si="68"/>
        <v>TOTL NAIC REPT USD-200474</v>
      </c>
      <c r="Z734">
        <f>COUNTIF('16 reserve bal'!D:D,'16 reserve entries'!Y734)</f>
        <v>0</v>
      </c>
      <c r="AB734" t="s">
        <v>1187</v>
      </c>
      <c r="AC734" t="s">
        <v>3928</v>
      </c>
    </row>
    <row r="735" spans="1:29" x14ac:dyDescent="0.25">
      <c r="A735" t="s">
        <v>1187</v>
      </c>
      <c r="B735" t="s">
        <v>164</v>
      </c>
      <c r="C735" t="s">
        <v>3950</v>
      </c>
      <c r="D735" t="str">
        <f t="shared" si="65"/>
        <v>GU-203039</v>
      </c>
      <c r="Q735" t="s">
        <v>6804</v>
      </c>
      <c r="R735" t="str">
        <f t="shared" si="66"/>
        <v>GU</v>
      </c>
      <c r="S735" t="str">
        <f t="shared" si="67"/>
        <v>203055</v>
      </c>
      <c r="U735" t="s">
        <v>6805</v>
      </c>
      <c r="V735" t="s">
        <v>1139</v>
      </c>
      <c r="W735" t="s">
        <v>5307</v>
      </c>
      <c r="X735" t="s">
        <v>3930</v>
      </c>
      <c r="Y735" t="str">
        <f t="shared" si="68"/>
        <v>TOTL NAIC REPT USD-202286</v>
      </c>
      <c r="Z735">
        <f>COUNTIF('16 reserve bal'!D:D,'16 reserve entries'!Y735)</f>
        <v>0</v>
      </c>
      <c r="AB735" t="s">
        <v>1187</v>
      </c>
      <c r="AC735" t="s">
        <v>3950</v>
      </c>
    </row>
    <row r="736" spans="1:29" x14ac:dyDescent="0.25">
      <c r="A736" t="s">
        <v>1187</v>
      </c>
      <c r="B736" t="s">
        <v>164</v>
      </c>
      <c r="C736" t="s">
        <v>3952</v>
      </c>
      <c r="D736" t="str">
        <f t="shared" si="65"/>
        <v>GU-203040</v>
      </c>
      <c r="Q736" t="s">
        <v>6806</v>
      </c>
      <c r="R736" t="str">
        <f t="shared" si="66"/>
        <v>GU</v>
      </c>
      <c r="S736" t="str">
        <f t="shared" si="67"/>
        <v>203056</v>
      </c>
      <c r="U736" t="s">
        <v>6807</v>
      </c>
      <c r="V736" t="s">
        <v>1139</v>
      </c>
      <c r="W736" t="s">
        <v>5307</v>
      </c>
      <c r="X736" t="s">
        <v>3932</v>
      </c>
      <c r="Y736" t="str">
        <f t="shared" si="68"/>
        <v>TOTL NAIC REPT USD-202298</v>
      </c>
      <c r="Z736">
        <f>COUNTIF('16 reserve bal'!D:D,'16 reserve entries'!Y736)</f>
        <v>0</v>
      </c>
      <c r="AB736" t="s">
        <v>1187</v>
      </c>
      <c r="AC736" t="s">
        <v>3952</v>
      </c>
    </row>
    <row r="737" spans="1:29" x14ac:dyDescent="0.25">
      <c r="A737" t="s">
        <v>1187</v>
      </c>
      <c r="B737" t="s">
        <v>164</v>
      </c>
      <c r="C737" t="s">
        <v>5802</v>
      </c>
      <c r="D737" t="str">
        <f t="shared" si="65"/>
        <v>GU-203041</v>
      </c>
      <c r="Q737" t="s">
        <v>6808</v>
      </c>
      <c r="R737" t="str">
        <f t="shared" si="66"/>
        <v>GU</v>
      </c>
      <c r="S737" t="str">
        <f t="shared" si="67"/>
        <v>203057</v>
      </c>
      <c r="U737" t="s">
        <v>6809</v>
      </c>
      <c r="V737" t="s">
        <v>1139</v>
      </c>
      <c r="W737" t="s">
        <v>5307</v>
      </c>
      <c r="X737" t="s">
        <v>3938</v>
      </c>
      <c r="Y737" t="str">
        <f t="shared" si="68"/>
        <v>TOTL NAIC REPT USD-202334</v>
      </c>
      <c r="Z737">
        <f>COUNTIF('16 reserve bal'!D:D,'16 reserve entries'!Y737)</f>
        <v>0</v>
      </c>
      <c r="AB737" t="s">
        <v>1187</v>
      </c>
      <c r="AC737" t="s">
        <v>5802</v>
      </c>
    </row>
    <row r="738" spans="1:29" x14ac:dyDescent="0.25">
      <c r="A738" t="s">
        <v>1187</v>
      </c>
      <c r="B738" t="s">
        <v>164</v>
      </c>
      <c r="C738" t="s">
        <v>3954</v>
      </c>
      <c r="D738" t="str">
        <f t="shared" si="65"/>
        <v>GU-203042</v>
      </c>
      <c r="Q738" t="s">
        <v>6810</v>
      </c>
      <c r="R738" t="str">
        <f t="shared" si="66"/>
        <v>GU</v>
      </c>
      <c r="S738" t="str">
        <f t="shared" si="67"/>
        <v>203058</v>
      </c>
      <c r="U738" t="s">
        <v>6811</v>
      </c>
      <c r="V738" t="s">
        <v>1139</v>
      </c>
      <c r="W738" t="s">
        <v>5307</v>
      </c>
      <c r="X738" t="s">
        <v>4508</v>
      </c>
      <c r="Y738" t="str">
        <f t="shared" si="68"/>
        <v>TOTL NAIC REPT USD-500151</v>
      </c>
      <c r="Z738">
        <f>COUNTIF('16 reserve bal'!D:D,'16 reserve entries'!Y738)</f>
        <v>0</v>
      </c>
      <c r="AB738" t="s">
        <v>1187</v>
      </c>
      <c r="AC738" t="s">
        <v>3954</v>
      </c>
    </row>
    <row r="739" spans="1:29" x14ac:dyDescent="0.25">
      <c r="A739" t="s">
        <v>1187</v>
      </c>
      <c r="B739" t="s">
        <v>164</v>
      </c>
      <c r="C739" t="s">
        <v>3956</v>
      </c>
      <c r="D739" t="str">
        <f t="shared" si="65"/>
        <v>GU-203043</v>
      </c>
      <c r="Q739" t="s">
        <v>6812</v>
      </c>
      <c r="R739" t="str">
        <f t="shared" si="66"/>
        <v>GU</v>
      </c>
      <c r="S739" t="str">
        <f t="shared" si="67"/>
        <v>203059</v>
      </c>
      <c r="U739" t="s">
        <v>6813</v>
      </c>
      <c r="V739" t="s">
        <v>1139</v>
      </c>
      <c r="W739" t="s">
        <v>5307</v>
      </c>
      <c r="X739" t="s">
        <v>3483</v>
      </c>
      <c r="Y739" t="str">
        <f t="shared" si="68"/>
        <v>TOTL NAIC REPT USD-200402</v>
      </c>
      <c r="Z739">
        <f>COUNTIF('16 reserve bal'!D:D,'16 reserve entries'!Y739)</f>
        <v>0</v>
      </c>
      <c r="AB739" t="s">
        <v>1187</v>
      </c>
      <c r="AC739" t="s">
        <v>3956</v>
      </c>
    </row>
    <row r="740" spans="1:29" x14ac:dyDescent="0.25">
      <c r="A740" t="s">
        <v>1187</v>
      </c>
      <c r="B740" t="s">
        <v>164</v>
      </c>
      <c r="C740" t="s">
        <v>3958</v>
      </c>
      <c r="D740" t="str">
        <f t="shared" si="65"/>
        <v>GU-203044</v>
      </c>
      <c r="Q740" t="s">
        <v>6814</v>
      </c>
      <c r="R740" t="str">
        <f t="shared" si="66"/>
        <v>GU</v>
      </c>
      <c r="S740" t="str">
        <f t="shared" si="67"/>
        <v>203060</v>
      </c>
      <c r="U740" t="s">
        <v>6815</v>
      </c>
      <c r="V740" t="s">
        <v>1139</v>
      </c>
      <c r="W740" t="s">
        <v>5307</v>
      </c>
      <c r="X740" t="s">
        <v>3498</v>
      </c>
      <c r="Y740" t="str">
        <f t="shared" si="68"/>
        <v>TOTL NAIC REPT USD-200407</v>
      </c>
      <c r="Z740">
        <f>COUNTIF('16 reserve bal'!D:D,'16 reserve entries'!Y740)</f>
        <v>0</v>
      </c>
      <c r="AB740" t="s">
        <v>1187</v>
      </c>
      <c r="AC740" t="s">
        <v>3958</v>
      </c>
    </row>
    <row r="741" spans="1:29" x14ac:dyDescent="0.25">
      <c r="A741" t="s">
        <v>1187</v>
      </c>
      <c r="B741" t="s">
        <v>164</v>
      </c>
      <c r="C741" t="s">
        <v>3960</v>
      </c>
      <c r="D741" t="str">
        <f t="shared" si="65"/>
        <v>GU-203045</v>
      </c>
      <c r="Q741" t="s">
        <v>6816</v>
      </c>
      <c r="R741" t="str">
        <f t="shared" si="66"/>
        <v>GU</v>
      </c>
      <c r="S741" t="str">
        <f t="shared" si="67"/>
        <v>203061</v>
      </c>
      <c r="U741" t="s">
        <v>6817</v>
      </c>
      <c r="V741" t="s">
        <v>1139</v>
      </c>
      <c r="W741" t="s">
        <v>5307</v>
      </c>
      <c r="X741" t="s">
        <v>3820</v>
      </c>
      <c r="Y741" t="str">
        <f t="shared" si="68"/>
        <v>TOTL NAIC REPT USD-201685</v>
      </c>
      <c r="Z741">
        <f>COUNTIF('16 reserve bal'!D:D,'16 reserve entries'!Y741)</f>
        <v>0</v>
      </c>
      <c r="AB741" t="s">
        <v>1187</v>
      </c>
      <c r="AC741" t="s">
        <v>3960</v>
      </c>
    </row>
    <row r="742" spans="1:29" x14ac:dyDescent="0.25">
      <c r="A742" t="s">
        <v>1187</v>
      </c>
      <c r="B742" t="s">
        <v>164</v>
      </c>
      <c r="C742" t="s">
        <v>3962</v>
      </c>
      <c r="D742" t="str">
        <f t="shared" si="65"/>
        <v>GU-203046</v>
      </c>
      <c r="Q742" t="s">
        <v>6818</v>
      </c>
      <c r="R742" t="str">
        <f t="shared" si="66"/>
        <v>GU</v>
      </c>
      <c r="S742" t="str">
        <f t="shared" si="67"/>
        <v>203062</v>
      </c>
      <c r="U742" t="s">
        <v>6819</v>
      </c>
      <c r="V742" t="s">
        <v>1139</v>
      </c>
      <c r="W742" t="s">
        <v>5307</v>
      </c>
      <c r="X742" t="s">
        <v>4501</v>
      </c>
      <c r="Y742" t="str">
        <f t="shared" si="68"/>
        <v>TOTL NAIC REPT USD-500115</v>
      </c>
      <c r="Z742">
        <f>COUNTIF('16 reserve bal'!D:D,'16 reserve entries'!Y742)</f>
        <v>0</v>
      </c>
      <c r="AB742" t="s">
        <v>1187</v>
      </c>
      <c r="AC742" t="s">
        <v>3962</v>
      </c>
    </row>
    <row r="743" spans="1:29" x14ac:dyDescent="0.25">
      <c r="A743" t="s">
        <v>1187</v>
      </c>
      <c r="B743" t="s">
        <v>164</v>
      </c>
      <c r="C743" t="s">
        <v>3964</v>
      </c>
      <c r="D743" t="str">
        <f t="shared" si="65"/>
        <v>GU-203049</v>
      </c>
      <c r="Q743" t="s">
        <v>6820</v>
      </c>
      <c r="R743" t="str">
        <f t="shared" si="66"/>
        <v>GU</v>
      </c>
      <c r="S743" t="str">
        <f t="shared" si="67"/>
        <v>203063</v>
      </c>
      <c r="U743" t="s">
        <v>6821</v>
      </c>
      <c r="V743" t="s">
        <v>1139</v>
      </c>
      <c r="W743" t="s">
        <v>5307</v>
      </c>
      <c r="X743" t="s">
        <v>3504</v>
      </c>
      <c r="Y743" t="str">
        <f t="shared" si="68"/>
        <v>TOTL NAIC REPT USD-200415</v>
      </c>
      <c r="Z743">
        <f>COUNTIF('16 reserve bal'!D:D,'16 reserve entries'!Y743)</f>
        <v>0</v>
      </c>
      <c r="AB743" t="s">
        <v>1187</v>
      </c>
      <c r="AC743" t="s">
        <v>3964</v>
      </c>
    </row>
    <row r="744" spans="1:29" x14ac:dyDescent="0.25">
      <c r="A744" t="s">
        <v>1187</v>
      </c>
      <c r="B744" t="s">
        <v>164</v>
      </c>
      <c r="C744" t="s">
        <v>3966</v>
      </c>
      <c r="D744" t="str">
        <f t="shared" si="65"/>
        <v>GU-203050</v>
      </c>
      <c r="Q744" t="s">
        <v>6822</v>
      </c>
      <c r="R744" t="str">
        <f t="shared" si="66"/>
        <v>GU</v>
      </c>
      <c r="S744" t="str">
        <f t="shared" si="67"/>
        <v>203064</v>
      </c>
      <c r="U744" t="s">
        <v>6823</v>
      </c>
      <c r="V744" t="s">
        <v>67</v>
      </c>
      <c r="W744" t="s">
        <v>5284</v>
      </c>
      <c r="X744" t="s">
        <v>3308</v>
      </c>
      <c r="Y744" t="str">
        <f t="shared" si="68"/>
        <v>SLF-CAN CURR CGAAP-100245</v>
      </c>
      <c r="Z744">
        <f>COUNTIF('16 reserve bal'!D:D,'16 reserve entries'!Y744)</f>
        <v>1</v>
      </c>
      <c r="AB744" t="s">
        <v>1187</v>
      </c>
      <c r="AC744" t="s">
        <v>3966</v>
      </c>
    </row>
    <row r="745" spans="1:29" x14ac:dyDescent="0.25">
      <c r="A745" t="s">
        <v>1187</v>
      </c>
      <c r="B745" t="s">
        <v>164</v>
      </c>
      <c r="C745" t="s">
        <v>3968</v>
      </c>
      <c r="D745" t="str">
        <f t="shared" si="65"/>
        <v>GU-203051</v>
      </c>
      <c r="Q745" t="s">
        <v>6824</v>
      </c>
      <c r="R745" t="str">
        <f t="shared" si="66"/>
        <v>GU</v>
      </c>
      <c r="S745" t="str">
        <f t="shared" si="67"/>
        <v>203065</v>
      </c>
      <c r="U745" t="s">
        <v>6825</v>
      </c>
      <c r="V745" t="s">
        <v>67</v>
      </c>
      <c r="W745" t="s">
        <v>5284</v>
      </c>
      <c r="X745" t="s">
        <v>3314</v>
      </c>
      <c r="Y745" t="str">
        <f t="shared" si="68"/>
        <v>SLF-CAN CURR CGAAP-100253</v>
      </c>
      <c r="Z745">
        <f>COUNTIF('16 reserve bal'!D:D,'16 reserve entries'!Y745)</f>
        <v>1</v>
      </c>
      <c r="AB745" t="s">
        <v>1187</v>
      </c>
      <c r="AC745" t="s">
        <v>3968</v>
      </c>
    </row>
    <row r="746" spans="1:29" x14ac:dyDescent="0.25">
      <c r="A746" t="s">
        <v>1187</v>
      </c>
      <c r="B746" t="s">
        <v>164</v>
      </c>
      <c r="C746" t="s">
        <v>3970</v>
      </c>
      <c r="D746" t="str">
        <f t="shared" si="65"/>
        <v>GU-203052</v>
      </c>
      <c r="Q746" t="s">
        <v>6826</v>
      </c>
      <c r="R746" t="str">
        <f t="shared" si="66"/>
        <v>GU</v>
      </c>
      <c r="S746" t="str">
        <f t="shared" si="67"/>
        <v>203066</v>
      </c>
      <c r="U746" t="s">
        <v>6827</v>
      </c>
      <c r="V746" t="s">
        <v>67</v>
      </c>
      <c r="W746" t="s">
        <v>5284</v>
      </c>
      <c r="X746" t="s">
        <v>3320</v>
      </c>
      <c r="Y746" t="str">
        <f t="shared" si="68"/>
        <v>SLF-CAN CURR CGAAP-100255</v>
      </c>
      <c r="Z746">
        <f>COUNTIF('16 reserve bal'!D:D,'16 reserve entries'!Y746)</f>
        <v>1</v>
      </c>
      <c r="AB746" t="s">
        <v>1187</v>
      </c>
      <c r="AC746" t="s">
        <v>3970</v>
      </c>
    </row>
    <row r="747" spans="1:29" x14ac:dyDescent="0.25">
      <c r="A747" t="s">
        <v>1187</v>
      </c>
      <c r="B747" t="s">
        <v>164</v>
      </c>
      <c r="C747" t="s">
        <v>3972</v>
      </c>
      <c r="D747" t="str">
        <f t="shared" si="65"/>
        <v>GU-203053</v>
      </c>
      <c r="Q747" t="s">
        <v>6828</v>
      </c>
      <c r="R747" t="str">
        <f t="shared" si="66"/>
        <v>GU</v>
      </c>
      <c r="S747" t="str">
        <f t="shared" si="67"/>
        <v>203067</v>
      </c>
      <c r="U747" t="s">
        <v>6829</v>
      </c>
      <c r="V747" t="s">
        <v>1178</v>
      </c>
      <c r="W747" t="s">
        <v>5284</v>
      </c>
      <c r="X747" t="s">
        <v>3308</v>
      </c>
      <c r="Y747" t="str">
        <f t="shared" si="68"/>
        <v>SLF-CAN CURR CGAAP-100245</v>
      </c>
      <c r="Z747">
        <f>COUNTIF('16 reserve bal'!D:D,'16 reserve entries'!Y747)</f>
        <v>1</v>
      </c>
      <c r="AB747" t="s">
        <v>1187</v>
      </c>
      <c r="AC747" t="s">
        <v>3972</v>
      </c>
    </row>
    <row r="748" spans="1:29" x14ac:dyDescent="0.25">
      <c r="A748" t="s">
        <v>1187</v>
      </c>
      <c r="B748" t="s">
        <v>164</v>
      </c>
      <c r="C748" t="s">
        <v>3974</v>
      </c>
      <c r="D748" t="str">
        <f t="shared" si="65"/>
        <v>GU-203054</v>
      </c>
      <c r="Q748" t="s">
        <v>6830</v>
      </c>
      <c r="R748" t="str">
        <f t="shared" si="66"/>
        <v>GU</v>
      </c>
      <c r="S748" t="str">
        <f t="shared" si="67"/>
        <v>203068</v>
      </c>
      <c r="U748" t="s">
        <v>6831</v>
      </c>
      <c r="V748" t="s">
        <v>1178</v>
      </c>
      <c r="W748" t="s">
        <v>5284</v>
      </c>
      <c r="X748" t="s">
        <v>3314</v>
      </c>
      <c r="Y748" t="str">
        <f t="shared" si="68"/>
        <v>SLF-CAN CURR CGAAP-100253</v>
      </c>
      <c r="Z748">
        <f>COUNTIF('16 reserve bal'!D:D,'16 reserve entries'!Y748)</f>
        <v>1</v>
      </c>
      <c r="AB748" t="s">
        <v>1187</v>
      </c>
      <c r="AC748" t="s">
        <v>3974</v>
      </c>
    </row>
    <row r="749" spans="1:29" x14ac:dyDescent="0.25">
      <c r="A749" t="s">
        <v>1187</v>
      </c>
      <c r="B749" t="s">
        <v>164</v>
      </c>
      <c r="C749" t="s">
        <v>3977</v>
      </c>
      <c r="D749" t="str">
        <f t="shared" si="65"/>
        <v>GU-203055</v>
      </c>
      <c r="Q749" t="s">
        <v>6832</v>
      </c>
      <c r="R749" t="str">
        <f t="shared" si="66"/>
        <v>GU</v>
      </c>
      <c r="S749" t="str">
        <f t="shared" si="67"/>
        <v>203069</v>
      </c>
      <c r="U749" t="s">
        <v>6833</v>
      </c>
      <c r="V749" t="s">
        <v>1178</v>
      </c>
      <c r="W749" t="s">
        <v>5284</v>
      </c>
      <c r="X749" t="s">
        <v>3317</v>
      </c>
      <c r="Y749" t="str">
        <f t="shared" si="68"/>
        <v>SLF-CAN CURR CGAAP-100254</v>
      </c>
      <c r="Z749">
        <f>COUNTIF('16 reserve bal'!D:D,'16 reserve entries'!Y749)</f>
        <v>1</v>
      </c>
      <c r="AB749" t="s">
        <v>1187</v>
      </c>
      <c r="AC749" t="s">
        <v>3977</v>
      </c>
    </row>
    <row r="750" spans="1:29" x14ac:dyDescent="0.25">
      <c r="A750" t="s">
        <v>1187</v>
      </c>
      <c r="B750" t="s">
        <v>164</v>
      </c>
      <c r="C750" t="s">
        <v>3979</v>
      </c>
      <c r="D750" t="str">
        <f t="shared" si="65"/>
        <v>GU-203056</v>
      </c>
      <c r="Q750" t="s">
        <v>6834</v>
      </c>
      <c r="R750" t="str">
        <f t="shared" si="66"/>
        <v>GU</v>
      </c>
      <c r="S750" t="str">
        <f t="shared" si="67"/>
        <v>203070</v>
      </c>
      <c r="U750" t="s">
        <v>6835</v>
      </c>
      <c r="V750" t="s">
        <v>1178</v>
      </c>
      <c r="W750" t="s">
        <v>5284</v>
      </c>
      <c r="X750" t="s">
        <v>3320</v>
      </c>
      <c r="Y750" t="str">
        <f t="shared" si="68"/>
        <v>SLF-CAN CURR CGAAP-100255</v>
      </c>
      <c r="Z750">
        <f>COUNTIF('16 reserve bal'!D:D,'16 reserve entries'!Y750)</f>
        <v>1</v>
      </c>
      <c r="AB750" t="s">
        <v>1187</v>
      </c>
      <c r="AC750" t="s">
        <v>3979</v>
      </c>
    </row>
    <row r="751" spans="1:29" x14ac:dyDescent="0.25">
      <c r="A751" t="s">
        <v>1187</v>
      </c>
      <c r="B751" t="s">
        <v>164</v>
      </c>
      <c r="C751" t="s">
        <v>3981</v>
      </c>
      <c r="D751" t="str">
        <f t="shared" si="65"/>
        <v>GU-203057</v>
      </c>
      <c r="Q751" t="s">
        <v>6836</v>
      </c>
      <c r="R751" t="str">
        <f t="shared" si="66"/>
        <v>GU</v>
      </c>
      <c r="S751" t="str">
        <f t="shared" si="67"/>
        <v>203071</v>
      </c>
      <c r="U751" t="s">
        <v>6837</v>
      </c>
      <c r="V751" t="s">
        <v>1178</v>
      </c>
      <c r="W751" t="s">
        <v>5315</v>
      </c>
      <c r="X751" t="s">
        <v>3305</v>
      </c>
      <c r="Y751" t="str">
        <f t="shared" si="68"/>
        <v>SLF-CAN UNIQ IFRS-100243</v>
      </c>
      <c r="Z751">
        <f>COUNTIF('16 reserve bal'!D:D,'16 reserve entries'!Y751)</f>
        <v>1</v>
      </c>
      <c r="AB751" t="s">
        <v>1187</v>
      </c>
      <c r="AC751" t="s">
        <v>3981</v>
      </c>
    </row>
    <row r="752" spans="1:29" x14ac:dyDescent="0.25">
      <c r="A752" t="s">
        <v>1187</v>
      </c>
      <c r="B752" t="s">
        <v>164</v>
      </c>
      <c r="C752" t="s">
        <v>3983</v>
      </c>
      <c r="D752" t="str">
        <f t="shared" si="65"/>
        <v>GU-203058</v>
      </c>
      <c r="Q752" t="s">
        <v>6838</v>
      </c>
      <c r="R752" t="str">
        <f t="shared" si="66"/>
        <v>GU</v>
      </c>
      <c r="S752" t="str">
        <f t="shared" si="67"/>
        <v>203072</v>
      </c>
      <c r="U752" t="s">
        <v>6839</v>
      </c>
      <c r="V752" t="s">
        <v>1178</v>
      </c>
      <c r="W752" t="s">
        <v>5315</v>
      </c>
      <c r="X752" t="s">
        <v>3308</v>
      </c>
      <c r="Y752" t="str">
        <f t="shared" si="68"/>
        <v>SLF-CAN UNIQ IFRS-100245</v>
      </c>
      <c r="Z752">
        <f>COUNTIF('16 reserve bal'!D:D,'16 reserve entries'!Y752)</f>
        <v>1</v>
      </c>
      <c r="AB752" t="s">
        <v>1187</v>
      </c>
      <c r="AC752" t="s">
        <v>3983</v>
      </c>
    </row>
    <row r="753" spans="1:29" x14ac:dyDescent="0.25">
      <c r="A753" t="s">
        <v>1187</v>
      </c>
      <c r="B753" t="s">
        <v>164</v>
      </c>
      <c r="C753" t="s">
        <v>3986</v>
      </c>
      <c r="D753" t="str">
        <f t="shared" si="65"/>
        <v>GU-203059</v>
      </c>
      <c r="Q753" t="s">
        <v>6840</v>
      </c>
      <c r="R753" t="str">
        <f t="shared" si="66"/>
        <v>GU</v>
      </c>
      <c r="S753" t="str">
        <f t="shared" si="67"/>
        <v>203073</v>
      </c>
      <c r="U753" t="s">
        <v>6841</v>
      </c>
      <c r="V753" t="s">
        <v>1178</v>
      </c>
      <c r="W753" t="s">
        <v>5315</v>
      </c>
      <c r="X753" t="s">
        <v>3314</v>
      </c>
      <c r="Y753" t="str">
        <f t="shared" si="68"/>
        <v>SLF-CAN UNIQ IFRS-100253</v>
      </c>
      <c r="Z753">
        <f>COUNTIF('16 reserve bal'!D:D,'16 reserve entries'!Y753)</f>
        <v>1</v>
      </c>
      <c r="AB753" t="s">
        <v>1187</v>
      </c>
      <c r="AC753" t="s">
        <v>3986</v>
      </c>
    </row>
    <row r="754" spans="1:29" x14ac:dyDescent="0.25">
      <c r="A754" t="s">
        <v>1187</v>
      </c>
      <c r="B754" t="s">
        <v>164</v>
      </c>
      <c r="C754" t="s">
        <v>3988</v>
      </c>
      <c r="D754" t="str">
        <f t="shared" si="65"/>
        <v>GU-203060</v>
      </c>
      <c r="Q754" t="s">
        <v>6842</v>
      </c>
      <c r="R754" t="str">
        <f t="shared" si="66"/>
        <v>GU</v>
      </c>
      <c r="S754" t="str">
        <f t="shared" si="67"/>
        <v>203074</v>
      </c>
      <c r="U754" t="s">
        <v>6843</v>
      </c>
      <c r="V754" t="s">
        <v>1178</v>
      </c>
      <c r="W754" t="s">
        <v>5315</v>
      </c>
      <c r="X754" t="s">
        <v>3317</v>
      </c>
      <c r="Y754" t="str">
        <f t="shared" si="68"/>
        <v>SLF-CAN UNIQ IFRS-100254</v>
      </c>
      <c r="Z754">
        <f>COUNTIF('16 reserve bal'!D:D,'16 reserve entries'!Y754)</f>
        <v>1</v>
      </c>
      <c r="AB754" t="s">
        <v>1187</v>
      </c>
      <c r="AC754" t="s">
        <v>3988</v>
      </c>
    </row>
    <row r="755" spans="1:29" x14ac:dyDescent="0.25">
      <c r="A755" t="s">
        <v>1187</v>
      </c>
      <c r="B755" t="s">
        <v>164</v>
      </c>
      <c r="C755" t="s">
        <v>3989</v>
      </c>
      <c r="D755" t="str">
        <f t="shared" si="65"/>
        <v>GU-203061</v>
      </c>
      <c r="Q755" t="s">
        <v>6844</v>
      </c>
      <c r="R755" t="str">
        <f t="shared" si="66"/>
        <v>GU</v>
      </c>
      <c r="S755" t="str">
        <f t="shared" si="67"/>
        <v>203075</v>
      </c>
      <c r="U755" t="s">
        <v>6845</v>
      </c>
      <c r="V755" t="s">
        <v>1178</v>
      </c>
      <c r="W755" t="s">
        <v>5315</v>
      </c>
      <c r="X755" t="s">
        <v>3320</v>
      </c>
      <c r="Y755" t="str">
        <f t="shared" si="68"/>
        <v>SLF-CAN UNIQ IFRS-100255</v>
      </c>
      <c r="Z755">
        <f>COUNTIF('16 reserve bal'!D:D,'16 reserve entries'!Y755)</f>
        <v>1</v>
      </c>
      <c r="AB755" t="s">
        <v>1187</v>
      </c>
      <c r="AC755" t="s">
        <v>3989</v>
      </c>
    </row>
    <row r="756" spans="1:29" x14ac:dyDescent="0.25">
      <c r="A756" t="s">
        <v>1187</v>
      </c>
      <c r="B756" t="s">
        <v>164</v>
      </c>
      <c r="C756" t="s">
        <v>3991</v>
      </c>
      <c r="D756" t="str">
        <f t="shared" si="65"/>
        <v>GU-203062</v>
      </c>
      <c r="Q756" t="s">
        <v>6846</v>
      </c>
      <c r="R756" t="str">
        <f t="shared" si="66"/>
        <v>GU</v>
      </c>
      <c r="S756" t="str">
        <f t="shared" si="67"/>
        <v>203076</v>
      </c>
      <c r="U756" t="s">
        <v>6847</v>
      </c>
      <c r="V756" t="s">
        <v>164</v>
      </c>
      <c r="W756" t="s">
        <v>5288</v>
      </c>
      <c r="X756" t="s">
        <v>3541</v>
      </c>
      <c r="Y756" t="str">
        <f t="shared" si="68"/>
        <v>SLF-US CURR CGAAP-200442</v>
      </c>
      <c r="Z756">
        <f>COUNTIF('16 reserve bal'!D:D,'16 reserve entries'!Y756)</f>
        <v>1</v>
      </c>
      <c r="AB756" t="s">
        <v>1187</v>
      </c>
      <c r="AC756" t="s">
        <v>3991</v>
      </c>
    </row>
    <row r="757" spans="1:29" x14ac:dyDescent="0.25">
      <c r="A757" t="s">
        <v>1187</v>
      </c>
      <c r="B757" t="s">
        <v>164</v>
      </c>
      <c r="C757" t="s">
        <v>3992</v>
      </c>
      <c r="D757" t="str">
        <f t="shared" si="65"/>
        <v>GU-203063</v>
      </c>
      <c r="Q757" t="s">
        <v>6848</v>
      </c>
      <c r="R757" t="str">
        <f t="shared" si="66"/>
        <v>GU</v>
      </c>
      <c r="S757" t="str">
        <f t="shared" si="67"/>
        <v>203077</v>
      </c>
      <c r="U757" t="s">
        <v>6849</v>
      </c>
      <c r="V757" t="s">
        <v>164</v>
      </c>
      <c r="W757" t="s">
        <v>5288</v>
      </c>
      <c r="X757" t="s">
        <v>3549</v>
      </c>
      <c r="Y757" t="str">
        <f t="shared" si="68"/>
        <v>SLF-US CURR CGAAP-200445</v>
      </c>
      <c r="Z757">
        <f>COUNTIF('16 reserve bal'!D:D,'16 reserve entries'!Y757)</f>
        <v>1</v>
      </c>
      <c r="AB757" t="s">
        <v>1187</v>
      </c>
      <c r="AC757" t="s">
        <v>3992</v>
      </c>
    </row>
    <row r="758" spans="1:29" x14ac:dyDescent="0.25">
      <c r="A758" t="s">
        <v>1187</v>
      </c>
      <c r="B758" t="s">
        <v>164</v>
      </c>
      <c r="C758" t="s">
        <v>3995</v>
      </c>
      <c r="D758" t="str">
        <f t="shared" si="65"/>
        <v>GU-203064</v>
      </c>
      <c r="Q758" t="s">
        <v>6850</v>
      </c>
      <c r="R758" t="str">
        <f t="shared" si="66"/>
        <v>GU</v>
      </c>
      <c r="S758" t="str">
        <f t="shared" si="67"/>
        <v>203085</v>
      </c>
      <c r="U758" t="s">
        <v>6851</v>
      </c>
      <c r="V758" t="s">
        <v>164</v>
      </c>
      <c r="W758" t="s">
        <v>5288</v>
      </c>
      <c r="X758" t="s">
        <v>3568</v>
      </c>
      <c r="Y758" t="str">
        <f t="shared" si="68"/>
        <v>SLF-US CURR CGAAP-200453</v>
      </c>
      <c r="Z758">
        <f>COUNTIF('16 reserve bal'!D:D,'16 reserve entries'!Y758)</f>
        <v>1</v>
      </c>
      <c r="AB758" t="s">
        <v>1187</v>
      </c>
      <c r="AC758" t="s">
        <v>3995</v>
      </c>
    </row>
    <row r="759" spans="1:29" x14ac:dyDescent="0.25">
      <c r="A759" t="s">
        <v>1187</v>
      </c>
      <c r="B759" t="s">
        <v>164</v>
      </c>
      <c r="C759" t="s">
        <v>3997</v>
      </c>
      <c r="D759" t="str">
        <f t="shared" si="65"/>
        <v>GU-203065</v>
      </c>
      <c r="Q759" t="s">
        <v>6852</v>
      </c>
      <c r="R759" t="str">
        <f t="shared" si="66"/>
        <v>GU</v>
      </c>
      <c r="S759" t="str">
        <f t="shared" si="67"/>
        <v>203374</v>
      </c>
      <c r="U759" t="s">
        <v>6853</v>
      </c>
      <c r="V759" t="s">
        <v>164</v>
      </c>
      <c r="W759" t="s">
        <v>5288</v>
      </c>
      <c r="X759" t="s">
        <v>4037</v>
      </c>
      <c r="Y759" t="str">
        <f t="shared" si="68"/>
        <v>SLF-US CURR CGAAP-203376</v>
      </c>
      <c r="Z759">
        <f>COUNTIF('16 reserve bal'!D:D,'16 reserve entries'!Y759)</f>
        <v>1</v>
      </c>
      <c r="AB759" t="s">
        <v>1187</v>
      </c>
      <c r="AC759" t="s">
        <v>3997</v>
      </c>
    </row>
    <row r="760" spans="1:29" x14ac:dyDescent="0.25">
      <c r="A760" t="s">
        <v>1187</v>
      </c>
      <c r="B760" t="s">
        <v>164</v>
      </c>
      <c r="C760" t="s">
        <v>3999</v>
      </c>
      <c r="D760" t="str">
        <f t="shared" si="65"/>
        <v>GU-203066</v>
      </c>
      <c r="Q760" t="s">
        <v>6854</v>
      </c>
      <c r="R760" t="str">
        <f t="shared" si="66"/>
        <v>GU</v>
      </c>
      <c r="S760" t="str">
        <f t="shared" si="67"/>
        <v>203377</v>
      </c>
      <c r="U760" t="s">
        <v>6855</v>
      </c>
      <c r="V760" t="s">
        <v>164</v>
      </c>
      <c r="W760" t="s">
        <v>5288</v>
      </c>
      <c r="X760" t="s">
        <v>4040</v>
      </c>
      <c r="Y760" t="str">
        <f t="shared" si="68"/>
        <v>SLF-US CURR CGAAP-203378</v>
      </c>
      <c r="Z760">
        <f>COUNTIF('16 reserve bal'!D:D,'16 reserve entries'!Y760)</f>
        <v>1</v>
      </c>
      <c r="AB760" t="s">
        <v>1187</v>
      </c>
      <c r="AC760" t="s">
        <v>3999</v>
      </c>
    </row>
    <row r="761" spans="1:29" x14ac:dyDescent="0.25">
      <c r="A761" t="s">
        <v>1187</v>
      </c>
      <c r="B761" t="s">
        <v>164</v>
      </c>
      <c r="C761" t="s">
        <v>4001</v>
      </c>
      <c r="D761" t="str">
        <f t="shared" si="65"/>
        <v>GU-203067</v>
      </c>
      <c r="Q761" t="s">
        <v>6856</v>
      </c>
      <c r="R761" t="str">
        <f t="shared" si="66"/>
        <v>GU</v>
      </c>
      <c r="S761" t="str">
        <f t="shared" si="67"/>
        <v>203379</v>
      </c>
      <c r="U761" t="s">
        <v>6857</v>
      </c>
      <c r="V761" t="s">
        <v>164</v>
      </c>
      <c r="W761" t="s">
        <v>5288</v>
      </c>
      <c r="X761" t="s">
        <v>4070</v>
      </c>
      <c r="Y761" t="str">
        <f t="shared" si="68"/>
        <v>SLF-US CURR CGAAP-207970</v>
      </c>
      <c r="Z761">
        <f>COUNTIF('16 reserve bal'!D:D,'16 reserve entries'!Y761)</f>
        <v>1</v>
      </c>
      <c r="AB761" t="s">
        <v>1187</v>
      </c>
      <c r="AC761" t="s">
        <v>4001</v>
      </c>
    </row>
    <row r="762" spans="1:29" x14ac:dyDescent="0.25">
      <c r="A762" t="s">
        <v>1187</v>
      </c>
      <c r="B762" t="s">
        <v>164</v>
      </c>
      <c r="C762" t="s">
        <v>4003</v>
      </c>
      <c r="D762" t="str">
        <f t="shared" si="65"/>
        <v>GU-203068</v>
      </c>
      <c r="Q762" t="s">
        <v>6858</v>
      </c>
      <c r="R762" t="str">
        <f t="shared" si="66"/>
        <v>GU</v>
      </c>
      <c r="S762" t="str">
        <f t="shared" si="67"/>
        <v>203380</v>
      </c>
      <c r="U762" t="s">
        <v>6859</v>
      </c>
      <c r="V762" t="s">
        <v>1187</v>
      </c>
      <c r="W762" t="s">
        <v>5288</v>
      </c>
      <c r="X762" t="s">
        <v>3541</v>
      </c>
      <c r="Y762" t="str">
        <f t="shared" si="68"/>
        <v>SLF-US CURR CGAAP-200442</v>
      </c>
      <c r="Z762">
        <f>COUNTIF('16 reserve bal'!D:D,'16 reserve entries'!Y762)</f>
        <v>1</v>
      </c>
      <c r="AB762" t="s">
        <v>1187</v>
      </c>
      <c r="AC762" t="s">
        <v>4003</v>
      </c>
    </row>
    <row r="763" spans="1:29" x14ac:dyDescent="0.25">
      <c r="A763" t="s">
        <v>1187</v>
      </c>
      <c r="B763" t="s">
        <v>164</v>
      </c>
      <c r="C763" t="s">
        <v>4005</v>
      </c>
      <c r="D763" t="str">
        <f t="shared" si="65"/>
        <v>GU-203069</v>
      </c>
      <c r="Q763" t="s">
        <v>6860</v>
      </c>
      <c r="R763" t="str">
        <f t="shared" si="66"/>
        <v>GU</v>
      </c>
      <c r="S763" t="str">
        <f t="shared" si="67"/>
        <v>203381</v>
      </c>
      <c r="U763" t="s">
        <v>6861</v>
      </c>
      <c r="V763" t="s">
        <v>1187</v>
      </c>
      <c r="W763" t="s">
        <v>5288</v>
      </c>
      <c r="X763" t="s">
        <v>3549</v>
      </c>
      <c r="Y763" t="str">
        <f t="shared" si="68"/>
        <v>SLF-US CURR CGAAP-200445</v>
      </c>
      <c r="Z763">
        <f>COUNTIF('16 reserve bal'!D:D,'16 reserve entries'!Y763)</f>
        <v>1</v>
      </c>
      <c r="AB763" t="s">
        <v>1187</v>
      </c>
      <c r="AC763" t="s">
        <v>4005</v>
      </c>
    </row>
    <row r="764" spans="1:29" x14ac:dyDescent="0.25">
      <c r="A764" t="s">
        <v>1187</v>
      </c>
      <c r="B764" t="s">
        <v>164</v>
      </c>
      <c r="C764" t="s">
        <v>4007</v>
      </c>
      <c r="D764" t="str">
        <f t="shared" si="65"/>
        <v>GU-203070</v>
      </c>
      <c r="Q764" t="s">
        <v>6862</v>
      </c>
      <c r="R764" t="str">
        <f t="shared" si="66"/>
        <v>GU</v>
      </c>
      <c r="S764" t="str">
        <f t="shared" si="67"/>
        <v>203382</v>
      </c>
      <c r="U764" t="s">
        <v>6863</v>
      </c>
      <c r="V764" t="s">
        <v>1187</v>
      </c>
      <c r="W764" t="s">
        <v>5288</v>
      </c>
      <c r="X764" t="s">
        <v>3576</v>
      </c>
      <c r="Y764" t="str">
        <f t="shared" si="68"/>
        <v>SLF-US CURR CGAAP-200456</v>
      </c>
      <c r="Z764">
        <f>COUNTIF('16 reserve bal'!D:D,'16 reserve entries'!Y764)</f>
        <v>0</v>
      </c>
      <c r="AB764" t="s">
        <v>1187</v>
      </c>
      <c r="AC764" t="s">
        <v>4007</v>
      </c>
    </row>
    <row r="765" spans="1:29" x14ac:dyDescent="0.25">
      <c r="A765" t="s">
        <v>1187</v>
      </c>
      <c r="B765" t="s">
        <v>164</v>
      </c>
      <c r="C765" t="s">
        <v>4009</v>
      </c>
      <c r="D765" t="str">
        <f t="shared" si="65"/>
        <v>GU-203071</v>
      </c>
      <c r="Q765" t="s">
        <v>6864</v>
      </c>
      <c r="R765" t="str">
        <f t="shared" si="66"/>
        <v>GU</v>
      </c>
      <c r="S765" t="str">
        <f t="shared" si="67"/>
        <v>203383</v>
      </c>
      <c r="U765" t="s">
        <v>6865</v>
      </c>
      <c r="V765" t="s">
        <v>1187</v>
      </c>
      <c r="W765" t="s">
        <v>5288</v>
      </c>
      <c r="X765" t="s">
        <v>3579</v>
      </c>
      <c r="Y765" t="str">
        <f t="shared" si="68"/>
        <v>SLF-US CURR CGAAP-200457</v>
      </c>
      <c r="Z765">
        <f>COUNTIF('16 reserve bal'!D:D,'16 reserve entries'!Y765)</f>
        <v>1</v>
      </c>
      <c r="AB765" t="s">
        <v>1187</v>
      </c>
      <c r="AC765" t="s">
        <v>4009</v>
      </c>
    </row>
    <row r="766" spans="1:29" x14ac:dyDescent="0.25">
      <c r="A766" t="s">
        <v>1187</v>
      </c>
      <c r="B766" t="s">
        <v>164</v>
      </c>
      <c r="C766" t="s">
        <v>4010</v>
      </c>
      <c r="D766" t="str">
        <f t="shared" si="65"/>
        <v>GU-203072</v>
      </c>
      <c r="Q766" t="s">
        <v>6866</v>
      </c>
      <c r="R766" t="str">
        <f t="shared" si="66"/>
        <v>GU</v>
      </c>
      <c r="S766" t="str">
        <f t="shared" si="67"/>
        <v>203384</v>
      </c>
      <c r="U766" t="s">
        <v>6867</v>
      </c>
      <c r="V766" t="s">
        <v>1187</v>
      </c>
      <c r="W766" t="s">
        <v>5288</v>
      </c>
      <c r="X766" t="s">
        <v>3585</v>
      </c>
      <c r="Y766" t="str">
        <f t="shared" si="68"/>
        <v>SLF-US CURR CGAAP-200459</v>
      </c>
      <c r="Z766">
        <f>COUNTIF('16 reserve bal'!D:D,'16 reserve entries'!Y766)</f>
        <v>1</v>
      </c>
      <c r="AB766" t="s">
        <v>1187</v>
      </c>
      <c r="AC766" t="s">
        <v>4010</v>
      </c>
    </row>
    <row r="767" spans="1:29" x14ac:dyDescent="0.25">
      <c r="A767" t="s">
        <v>1187</v>
      </c>
      <c r="B767" t="s">
        <v>164</v>
      </c>
      <c r="C767" t="s">
        <v>4012</v>
      </c>
      <c r="D767" t="str">
        <f t="shared" si="65"/>
        <v>GU-203073</v>
      </c>
      <c r="Q767" t="s">
        <v>6868</v>
      </c>
      <c r="R767" t="str">
        <f t="shared" si="66"/>
        <v>GU</v>
      </c>
      <c r="S767" t="str">
        <f t="shared" si="67"/>
        <v>203385</v>
      </c>
      <c r="U767" t="s">
        <v>6869</v>
      </c>
      <c r="V767" t="s">
        <v>1187</v>
      </c>
      <c r="W767" t="s">
        <v>5288</v>
      </c>
      <c r="X767" t="s">
        <v>3950</v>
      </c>
      <c r="Y767" t="str">
        <f t="shared" si="68"/>
        <v>SLF-US CURR CGAAP-203039</v>
      </c>
      <c r="Z767">
        <f>COUNTIF('16 reserve bal'!D:D,'16 reserve entries'!Y767)</f>
        <v>0</v>
      </c>
      <c r="AB767" t="s">
        <v>1187</v>
      </c>
      <c r="AC767" t="s">
        <v>4012</v>
      </c>
    </row>
    <row r="768" spans="1:29" x14ac:dyDescent="0.25">
      <c r="A768" t="s">
        <v>1187</v>
      </c>
      <c r="B768" t="s">
        <v>164</v>
      </c>
      <c r="C768" t="s">
        <v>4014</v>
      </c>
      <c r="D768" t="str">
        <f t="shared" si="65"/>
        <v>GU-203074</v>
      </c>
      <c r="Q768" t="s">
        <v>6870</v>
      </c>
      <c r="R768" t="str">
        <f t="shared" si="66"/>
        <v>GU</v>
      </c>
      <c r="S768" t="str">
        <f t="shared" si="67"/>
        <v>203386</v>
      </c>
      <c r="U768" t="s">
        <v>6871</v>
      </c>
      <c r="V768" t="s">
        <v>1187</v>
      </c>
      <c r="W768" t="s">
        <v>5288</v>
      </c>
      <c r="X768" t="s">
        <v>3952</v>
      </c>
      <c r="Y768" t="str">
        <f t="shared" si="68"/>
        <v>SLF-US CURR CGAAP-203040</v>
      </c>
      <c r="Z768">
        <f>COUNTIF('16 reserve bal'!D:D,'16 reserve entries'!Y768)</f>
        <v>1</v>
      </c>
      <c r="AB768" t="s">
        <v>1187</v>
      </c>
      <c r="AC768" t="s">
        <v>4014</v>
      </c>
    </row>
    <row r="769" spans="1:29" x14ac:dyDescent="0.25">
      <c r="A769" t="s">
        <v>1187</v>
      </c>
      <c r="B769" t="s">
        <v>164</v>
      </c>
      <c r="C769" t="s">
        <v>4015</v>
      </c>
      <c r="D769" t="str">
        <f t="shared" si="65"/>
        <v>GU-203075</v>
      </c>
      <c r="Q769" t="s">
        <v>6872</v>
      </c>
      <c r="R769" t="str">
        <f t="shared" si="66"/>
        <v>GU</v>
      </c>
      <c r="S769" t="str">
        <f t="shared" si="67"/>
        <v>203387</v>
      </c>
      <c r="U769" t="s">
        <v>6873</v>
      </c>
      <c r="V769" t="s">
        <v>1187</v>
      </c>
      <c r="W769" t="s">
        <v>5288</v>
      </c>
      <c r="X769" t="s">
        <v>5802</v>
      </c>
      <c r="Y769" t="str">
        <f t="shared" si="68"/>
        <v>SLF-US CURR CGAAP-203041</v>
      </c>
      <c r="Z769">
        <f>COUNTIF('16 reserve bal'!D:D,'16 reserve entries'!Y769)</f>
        <v>0</v>
      </c>
      <c r="AB769" t="s">
        <v>1187</v>
      </c>
      <c r="AC769" t="s">
        <v>4015</v>
      </c>
    </row>
    <row r="770" spans="1:29" x14ac:dyDescent="0.25">
      <c r="A770" t="s">
        <v>1187</v>
      </c>
      <c r="B770" t="s">
        <v>164</v>
      </c>
      <c r="C770" t="s">
        <v>4018</v>
      </c>
      <c r="D770" t="str">
        <f t="shared" si="65"/>
        <v>GU-203076</v>
      </c>
      <c r="Q770" t="s">
        <v>6874</v>
      </c>
      <c r="R770" t="str">
        <f t="shared" si="66"/>
        <v>GU</v>
      </c>
      <c r="S770" t="str">
        <f t="shared" si="67"/>
        <v>203388</v>
      </c>
      <c r="U770" t="s">
        <v>6875</v>
      </c>
      <c r="V770" t="s">
        <v>1187</v>
      </c>
      <c r="W770" t="s">
        <v>5288</v>
      </c>
      <c r="X770" t="s">
        <v>3954</v>
      </c>
      <c r="Y770" t="str">
        <f t="shared" si="68"/>
        <v>SLF-US CURR CGAAP-203042</v>
      </c>
      <c r="Z770">
        <f>COUNTIF('16 reserve bal'!D:D,'16 reserve entries'!Y770)</f>
        <v>1</v>
      </c>
      <c r="AB770" t="s">
        <v>1187</v>
      </c>
      <c r="AC770" t="s">
        <v>4018</v>
      </c>
    </row>
    <row r="771" spans="1:29" x14ac:dyDescent="0.25">
      <c r="A771" t="s">
        <v>1187</v>
      </c>
      <c r="B771" t="s">
        <v>164</v>
      </c>
      <c r="C771" t="s">
        <v>4020</v>
      </c>
      <c r="D771" t="str">
        <f t="shared" si="65"/>
        <v>GU-203077</v>
      </c>
      <c r="Q771" t="s">
        <v>6876</v>
      </c>
      <c r="R771" t="str">
        <f t="shared" si="66"/>
        <v>GU</v>
      </c>
      <c r="S771" t="str">
        <f t="shared" si="67"/>
        <v>203389</v>
      </c>
      <c r="U771" t="s">
        <v>6877</v>
      </c>
      <c r="V771" t="s">
        <v>1187</v>
      </c>
      <c r="W771" t="s">
        <v>5288</v>
      </c>
      <c r="X771" t="s">
        <v>3956</v>
      </c>
      <c r="Y771" t="str">
        <f t="shared" si="68"/>
        <v>SLF-US CURR CGAAP-203043</v>
      </c>
      <c r="Z771">
        <f>COUNTIF('16 reserve bal'!D:D,'16 reserve entries'!Y771)</f>
        <v>0</v>
      </c>
      <c r="AB771" t="s">
        <v>1187</v>
      </c>
      <c r="AC771" t="s">
        <v>4020</v>
      </c>
    </row>
    <row r="772" spans="1:29" x14ac:dyDescent="0.25">
      <c r="A772" t="s">
        <v>1187</v>
      </c>
      <c r="B772" t="s">
        <v>164</v>
      </c>
      <c r="C772" t="s">
        <v>4022</v>
      </c>
      <c r="D772" t="str">
        <f t="shared" si="65"/>
        <v>GU-203085</v>
      </c>
      <c r="Q772" t="s">
        <v>6878</v>
      </c>
      <c r="R772" t="str">
        <f t="shared" si="66"/>
        <v>GU</v>
      </c>
      <c r="S772" t="str">
        <f t="shared" si="67"/>
        <v>203390</v>
      </c>
      <c r="U772" t="s">
        <v>6879</v>
      </c>
      <c r="V772" t="s">
        <v>1187</v>
      </c>
      <c r="W772" t="s">
        <v>5288</v>
      </c>
      <c r="X772" t="s">
        <v>3958</v>
      </c>
      <c r="Y772" t="str">
        <f t="shared" si="68"/>
        <v>SLF-US CURR CGAAP-203044</v>
      </c>
      <c r="Z772">
        <f>COUNTIF('16 reserve bal'!D:D,'16 reserve entries'!Y772)</f>
        <v>1</v>
      </c>
      <c r="AB772" t="s">
        <v>1187</v>
      </c>
      <c r="AC772" t="s">
        <v>4022</v>
      </c>
    </row>
    <row r="773" spans="1:29" x14ac:dyDescent="0.25">
      <c r="A773" t="s">
        <v>1187</v>
      </c>
      <c r="B773" t="s">
        <v>164</v>
      </c>
      <c r="C773" t="s">
        <v>5877</v>
      </c>
      <c r="D773" t="str">
        <f t="shared" ref="D773:D836" si="69">B773&amp;"-"&amp;C773</f>
        <v>GU-203374</v>
      </c>
      <c r="Q773" t="s">
        <v>6880</v>
      </c>
      <c r="R773" t="str">
        <f t="shared" ref="R773:R836" si="70">LEFT(Q773,2)</f>
        <v>GU</v>
      </c>
      <c r="S773" t="str">
        <f t="shared" ref="S773:S836" si="71">RIGHT(Q773,6)</f>
        <v>203391</v>
      </c>
      <c r="U773" t="s">
        <v>6881</v>
      </c>
      <c r="V773" t="s">
        <v>1187</v>
      </c>
      <c r="W773" t="s">
        <v>5288</v>
      </c>
      <c r="X773" t="s">
        <v>3960</v>
      </c>
      <c r="Y773" t="str">
        <f t="shared" ref="Y773:Y836" si="72">W773&amp;"-"&amp;X773</f>
        <v>SLF-US CURR CGAAP-203045</v>
      </c>
      <c r="Z773">
        <f>COUNTIF('16 reserve bal'!D:D,'16 reserve entries'!Y773)</f>
        <v>1</v>
      </c>
      <c r="AB773" t="s">
        <v>1187</v>
      </c>
      <c r="AC773" t="s">
        <v>5877</v>
      </c>
    </row>
    <row r="774" spans="1:29" x14ac:dyDescent="0.25">
      <c r="A774" t="s">
        <v>1187</v>
      </c>
      <c r="B774" t="s">
        <v>164</v>
      </c>
      <c r="C774" t="s">
        <v>4037</v>
      </c>
      <c r="D774" t="str">
        <f t="shared" si="69"/>
        <v>GU-203376</v>
      </c>
      <c r="Q774" t="s">
        <v>6882</v>
      </c>
      <c r="R774" t="str">
        <f t="shared" si="70"/>
        <v>GU</v>
      </c>
      <c r="S774" t="str">
        <f t="shared" si="71"/>
        <v>203392</v>
      </c>
      <c r="U774" t="s">
        <v>6883</v>
      </c>
      <c r="V774" t="s">
        <v>1187</v>
      </c>
      <c r="W774" t="s">
        <v>5288</v>
      </c>
      <c r="X774" t="s">
        <v>3962</v>
      </c>
      <c r="Y774" t="str">
        <f t="shared" si="72"/>
        <v>SLF-US CURR CGAAP-203046</v>
      </c>
      <c r="Z774">
        <f>COUNTIF('16 reserve bal'!D:D,'16 reserve entries'!Y774)</f>
        <v>1</v>
      </c>
      <c r="AB774" t="s">
        <v>1187</v>
      </c>
      <c r="AC774" t="s">
        <v>4037</v>
      </c>
    </row>
    <row r="775" spans="1:29" x14ac:dyDescent="0.25">
      <c r="A775" t="s">
        <v>1187</v>
      </c>
      <c r="B775" t="s">
        <v>164</v>
      </c>
      <c r="C775" t="s">
        <v>4038</v>
      </c>
      <c r="D775" t="str">
        <f t="shared" si="69"/>
        <v>GU-203377</v>
      </c>
      <c r="Q775" t="s">
        <v>6884</v>
      </c>
      <c r="R775" t="str">
        <f t="shared" si="70"/>
        <v>GU</v>
      </c>
      <c r="S775" t="str">
        <f t="shared" si="71"/>
        <v>203393</v>
      </c>
      <c r="U775" t="s">
        <v>6885</v>
      </c>
      <c r="V775" t="s">
        <v>1187</v>
      </c>
      <c r="W775" t="s">
        <v>5288</v>
      </c>
      <c r="X775" t="s">
        <v>3964</v>
      </c>
      <c r="Y775" t="str">
        <f t="shared" si="72"/>
        <v>SLF-US CURR CGAAP-203049</v>
      </c>
      <c r="Z775">
        <f>COUNTIF('16 reserve bal'!D:D,'16 reserve entries'!Y775)</f>
        <v>1</v>
      </c>
      <c r="AB775" t="s">
        <v>1187</v>
      </c>
      <c r="AC775" t="s">
        <v>4038</v>
      </c>
    </row>
    <row r="776" spans="1:29" x14ac:dyDescent="0.25">
      <c r="A776" t="s">
        <v>1187</v>
      </c>
      <c r="B776" t="s">
        <v>164</v>
      </c>
      <c r="C776" t="s">
        <v>4040</v>
      </c>
      <c r="D776" t="str">
        <f t="shared" si="69"/>
        <v>GU-203378</v>
      </c>
      <c r="Q776" t="s">
        <v>6886</v>
      </c>
      <c r="R776" t="str">
        <f t="shared" si="70"/>
        <v>GU</v>
      </c>
      <c r="S776" t="str">
        <f t="shared" si="71"/>
        <v>203394</v>
      </c>
      <c r="U776" t="s">
        <v>6887</v>
      </c>
      <c r="V776" t="s">
        <v>1187</v>
      </c>
      <c r="W776" t="s">
        <v>5288</v>
      </c>
      <c r="X776" t="s">
        <v>3966</v>
      </c>
      <c r="Y776" t="str">
        <f t="shared" si="72"/>
        <v>SLF-US CURR CGAAP-203050</v>
      </c>
      <c r="Z776">
        <f>COUNTIF('16 reserve bal'!D:D,'16 reserve entries'!Y776)</f>
        <v>1</v>
      </c>
      <c r="AB776" t="s">
        <v>1187</v>
      </c>
      <c r="AC776" t="s">
        <v>4040</v>
      </c>
    </row>
    <row r="777" spans="1:29" x14ac:dyDescent="0.25">
      <c r="A777" t="s">
        <v>1187</v>
      </c>
      <c r="B777" t="s">
        <v>164</v>
      </c>
      <c r="C777" t="s">
        <v>4042</v>
      </c>
      <c r="D777" t="str">
        <f t="shared" si="69"/>
        <v>GU-203379</v>
      </c>
      <c r="Q777" t="s">
        <v>6888</v>
      </c>
      <c r="R777" t="str">
        <f t="shared" si="70"/>
        <v>GU</v>
      </c>
      <c r="S777" t="str">
        <f t="shared" si="71"/>
        <v>203395</v>
      </c>
      <c r="U777" t="s">
        <v>6889</v>
      </c>
      <c r="V777" t="s">
        <v>1187</v>
      </c>
      <c r="W777" t="s">
        <v>5288</v>
      </c>
      <c r="X777" t="s">
        <v>3968</v>
      </c>
      <c r="Y777" t="str">
        <f t="shared" si="72"/>
        <v>SLF-US CURR CGAAP-203051</v>
      </c>
      <c r="Z777">
        <f>COUNTIF('16 reserve bal'!D:D,'16 reserve entries'!Y777)</f>
        <v>1</v>
      </c>
      <c r="AB777" t="s">
        <v>1187</v>
      </c>
      <c r="AC777" t="s">
        <v>4042</v>
      </c>
    </row>
    <row r="778" spans="1:29" x14ac:dyDescent="0.25">
      <c r="A778" t="s">
        <v>1187</v>
      </c>
      <c r="B778" t="s">
        <v>164</v>
      </c>
      <c r="C778" t="s">
        <v>4044</v>
      </c>
      <c r="D778" t="str">
        <f t="shared" si="69"/>
        <v>GU-203380</v>
      </c>
      <c r="Q778" t="s">
        <v>6890</v>
      </c>
      <c r="R778" t="str">
        <f t="shared" si="70"/>
        <v>GU</v>
      </c>
      <c r="S778" t="str">
        <f t="shared" si="71"/>
        <v>207971</v>
      </c>
      <c r="U778" t="s">
        <v>6891</v>
      </c>
      <c r="V778" t="s">
        <v>1187</v>
      </c>
      <c r="W778" t="s">
        <v>5288</v>
      </c>
      <c r="X778" t="s">
        <v>3970</v>
      </c>
      <c r="Y778" t="str">
        <f t="shared" si="72"/>
        <v>SLF-US CURR CGAAP-203052</v>
      </c>
      <c r="Z778">
        <f>COUNTIF('16 reserve bal'!D:D,'16 reserve entries'!Y778)</f>
        <v>1</v>
      </c>
      <c r="AB778" t="s">
        <v>1187</v>
      </c>
      <c r="AC778" t="s">
        <v>4044</v>
      </c>
    </row>
    <row r="779" spans="1:29" x14ac:dyDescent="0.25">
      <c r="A779" t="s">
        <v>1187</v>
      </c>
      <c r="B779" t="s">
        <v>164</v>
      </c>
      <c r="C779" t="s">
        <v>4046</v>
      </c>
      <c r="D779" t="str">
        <f t="shared" si="69"/>
        <v>GU-203381</v>
      </c>
      <c r="Q779" t="s">
        <v>6892</v>
      </c>
      <c r="R779" t="str">
        <f t="shared" si="70"/>
        <v>GU</v>
      </c>
      <c r="S779" t="str">
        <f t="shared" si="71"/>
        <v>207972</v>
      </c>
      <c r="U779" t="s">
        <v>6893</v>
      </c>
      <c r="V779" t="s">
        <v>1187</v>
      </c>
      <c r="W779" t="s">
        <v>5288</v>
      </c>
      <c r="X779" t="s">
        <v>3972</v>
      </c>
      <c r="Y779" t="str">
        <f t="shared" si="72"/>
        <v>SLF-US CURR CGAAP-203053</v>
      </c>
      <c r="Z779">
        <f>COUNTIF('16 reserve bal'!D:D,'16 reserve entries'!Y779)</f>
        <v>1</v>
      </c>
      <c r="AB779" t="s">
        <v>1187</v>
      </c>
      <c r="AC779" t="s">
        <v>4046</v>
      </c>
    </row>
    <row r="780" spans="1:29" x14ac:dyDescent="0.25">
      <c r="A780" t="s">
        <v>1187</v>
      </c>
      <c r="B780" t="s">
        <v>164</v>
      </c>
      <c r="C780" t="s">
        <v>4047</v>
      </c>
      <c r="D780" t="str">
        <f t="shared" si="69"/>
        <v>GU-203382</v>
      </c>
      <c r="Q780" t="s">
        <v>6894</v>
      </c>
      <c r="R780" t="str">
        <f t="shared" si="70"/>
        <v>GU</v>
      </c>
      <c r="S780" t="str">
        <f t="shared" si="71"/>
        <v>207973</v>
      </c>
      <c r="U780" t="s">
        <v>6895</v>
      </c>
      <c r="V780" t="s">
        <v>1187</v>
      </c>
      <c r="W780" t="s">
        <v>5288</v>
      </c>
      <c r="X780" t="s">
        <v>3974</v>
      </c>
      <c r="Y780" t="str">
        <f t="shared" si="72"/>
        <v>SLF-US CURR CGAAP-203054</v>
      </c>
      <c r="Z780">
        <f>COUNTIF('16 reserve bal'!D:D,'16 reserve entries'!Y780)</f>
        <v>1</v>
      </c>
      <c r="AB780" t="s">
        <v>1187</v>
      </c>
      <c r="AC780" t="s">
        <v>4047</v>
      </c>
    </row>
    <row r="781" spans="1:29" x14ac:dyDescent="0.25">
      <c r="A781" t="s">
        <v>1187</v>
      </c>
      <c r="B781" t="s">
        <v>164</v>
      </c>
      <c r="C781" t="s">
        <v>4049</v>
      </c>
      <c r="D781" t="str">
        <f t="shared" si="69"/>
        <v>GU-203383</v>
      </c>
      <c r="Q781" t="s">
        <v>6896</v>
      </c>
      <c r="R781" t="str">
        <f t="shared" si="70"/>
        <v>GU</v>
      </c>
      <c r="S781" t="str">
        <f t="shared" si="71"/>
        <v>207974</v>
      </c>
      <c r="U781" t="s">
        <v>6897</v>
      </c>
      <c r="V781" t="s">
        <v>1187</v>
      </c>
      <c r="W781" t="s">
        <v>5288</v>
      </c>
      <c r="X781" t="s">
        <v>3977</v>
      </c>
      <c r="Y781" t="str">
        <f t="shared" si="72"/>
        <v>SLF-US CURR CGAAP-203055</v>
      </c>
      <c r="Z781">
        <f>COUNTIF('16 reserve bal'!D:D,'16 reserve entries'!Y781)</f>
        <v>1</v>
      </c>
      <c r="AB781" t="s">
        <v>1187</v>
      </c>
      <c r="AC781" t="s">
        <v>4049</v>
      </c>
    </row>
    <row r="782" spans="1:29" x14ac:dyDescent="0.25">
      <c r="A782" t="s">
        <v>1187</v>
      </c>
      <c r="B782" t="s">
        <v>164</v>
      </c>
      <c r="C782" t="s">
        <v>5896</v>
      </c>
      <c r="D782" t="str">
        <f t="shared" si="69"/>
        <v>GU-203384</v>
      </c>
      <c r="Q782" t="s">
        <v>6898</v>
      </c>
      <c r="R782" t="str">
        <f t="shared" si="70"/>
        <v>GU</v>
      </c>
      <c r="S782" t="str">
        <f t="shared" si="71"/>
        <v>207975</v>
      </c>
      <c r="U782" t="s">
        <v>6899</v>
      </c>
      <c r="V782" t="s">
        <v>1187</v>
      </c>
      <c r="W782" t="s">
        <v>5288</v>
      </c>
      <c r="X782" t="s">
        <v>3979</v>
      </c>
      <c r="Y782" t="str">
        <f t="shared" si="72"/>
        <v>SLF-US CURR CGAAP-203056</v>
      </c>
      <c r="Z782">
        <f>COUNTIF('16 reserve bal'!D:D,'16 reserve entries'!Y782)</f>
        <v>1</v>
      </c>
      <c r="AB782" t="s">
        <v>1187</v>
      </c>
      <c r="AC782" t="s">
        <v>5896</v>
      </c>
    </row>
    <row r="783" spans="1:29" x14ac:dyDescent="0.25">
      <c r="A783" t="s">
        <v>1187</v>
      </c>
      <c r="B783" t="s">
        <v>164</v>
      </c>
      <c r="C783" t="s">
        <v>4051</v>
      </c>
      <c r="D783" t="str">
        <f t="shared" si="69"/>
        <v>GU-203385</v>
      </c>
      <c r="Q783" t="s">
        <v>6900</v>
      </c>
      <c r="R783" t="str">
        <f t="shared" si="70"/>
        <v>GU</v>
      </c>
      <c r="S783" t="str">
        <f t="shared" si="71"/>
        <v>207976</v>
      </c>
      <c r="U783" t="s">
        <v>6901</v>
      </c>
      <c r="V783" t="s">
        <v>1187</v>
      </c>
      <c r="W783" t="s">
        <v>5288</v>
      </c>
      <c r="X783" t="s">
        <v>3981</v>
      </c>
      <c r="Y783" t="str">
        <f t="shared" si="72"/>
        <v>SLF-US CURR CGAAP-203057</v>
      </c>
      <c r="Z783">
        <f>COUNTIF('16 reserve bal'!D:D,'16 reserve entries'!Y783)</f>
        <v>1</v>
      </c>
      <c r="AB783" t="s">
        <v>1187</v>
      </c>
      <c r="AC783" t="s">
        <v>4051</v>
      </c>
    </row>
    <row r="784" spans="1:29" x14ac:dyDescent="0.25">
      <c r="A784" t="s">
        <v>1187</v>
      </c>
      <c r="B784" t="s">
        <v>164</v>
      </c>
      <c r="C784" t="s">
        <v>4053</v>
      </c>
      <c r="D784" t="str">
        <f t="shared" si="69"/>
        <v>GU-203386</v>
      </c>
      <c r="Q784" t="s">
        <v>6902</v>
      </c>
      <c r="R784" t="str">
        <f t="shared" si="70"/>
        <v>GU</v>
      </c>
      <c r="S784" t="str">
        <f t="shared" si="71"/>
        <v>207977</v>
      </c>
      <c r="U784" t="s">
        <v>6903</v>
      </c>
      <c r="V784" t="s">
        <v>1187</v>
      </c>
      <c r="W784" t="s">
        <v>5288</v>
      </c>
      <c r="X784" t="s">
        <v>3983</v>
      </c>
      <c r="Y784" t="str">
        <f t="shared" si="72"/>
        <v>SLF-US CURR CGAAP-203058</v>
      </c>
      <c r="Z784">
        <f>COUNTIF('16 reserve bal'!D:D,'16 reserve entries'!Y784)</f>
        <v>1</v>
      </c>
      <c r="AB784" t="s">
        <v>1187</v>
      </c>
      <c r="AC784" t="s">
        <v>4053</v>
      </c>
    </row>
    <row r="785" spans="1:29" x14ac:dyDescent="0.25">
      <c r="A785" t="s">
        <v>1187</v>
      </c>
      <c r="B785" t="s">
        <v>164</v>
      </c>
      <c r="C785" t="s">
        <v>4054</v>
      </c>
      <c r="D785" t="str">
        <f t="shared" si="69"/>
        <v>GU-203387</v>
      </c>
      <c r="Q785" t="s">
        <v>6904</v>
      </c>
      <c r="R785" t="str">
        <f t="shared" si="70"/>
        <v>GU</v>
      </c>
      <c r="S785" t="str">
        <f t="shared" si="71"/>
        <v>207978</v>
      </c>
      <c r="U785" t="s">
        <v>6905</v>
      </c>
      <c r="V785" t="s">
        <v>1187</v>
      </c>
      <c r="W785" t="s">
        <v>5288</v>
      </c>
      <c r="X785" t="s">
        <v>3986</v>
      </c>
      <c r="Y785" t="str">
        <f t="shared" si="72"/>
        <v>SLF-US CURR CGAAP-203059</v>
      </c>
      <c r="Z785">
        <f>COUNTIF('16 reserve bal'!D:D,'16 reserve entries'!Y785)</f>
        <v>0</v>
      </c>
      <c r="AB785" t="s">
        <v>1187</v>
      </c>
      <c r="AC785" t="s">
        <v>4054</v>
      </c>
    </row>
    <row r="786" spans="1:29" x14ac:dyDescent="0.25">
      <c r="A786" t="s">
        <v>1187</v>
      </c>
      <c r="B786" t="s">
        <v>164</v>
      </c>
      <c r="C786" t="s">
        <v>5905</v>
      </c>
      <c r="D786" t="str">
        <f t="shared" si="69"/>
        <v>GU-203388</v>
      </c>
      <c r="Q786" t="s">
        <v>6906</v>
      </c>
      <c r="R786" t="str">
        <f t="shared" si="70"/>
        <v>GU</v>
      </c>
      <c r="S786" t="str">
        <f t="shared" si="71"/>
        <v>207979</v>
      </c>
      <c r="U786" t="s">
        <v>6907</v>
      </c>
      <c r="V786" t="s">
        <v>1187</v>
      </c>
      <c r="W786" t="s">
        <v>5288</v>
      </c>
      <c r="X786" t="s">
        <v>3988</v>
      </c>
      <c r="Y786" t="str">
        <f t="shared" si="72"/>
        <v>SLF-US CURR CGAAP-203060</v>
      </c>
      <c r="Z786">
        <f>COUNTIF('16 reserve bal'!D:D,'16 reserve entries'!Y786)</f>
        <v>0</v>
      </c>
      <c r="AB786" t="s">
        <v>1187</v>
      </c>
      <c r="AC786" t="s">
        <v>5905</v>
      </c>
    </row>
    <row r="787" spans="1:29" x14ac:dyDescent="0.25">
      <c r="A787" t="s">
        <v>1187</v>
      </c>
      <c r="B787" t="s">
        <v>164</v>
      </c>
      <c r="C787" t="s">
        <v>5908</v>
      </c>
      <c r="D787" t="str">
        <f t="shared" si="69"/>
        <v>GU-203389</v>
      </c>
      <c r="Q787" t="s">
        <v>6908</v>
      </c>
      <c r="R787" t="str">
        <f t="shared" si="70"/>
        <v>GU</v>
      </c>
      <c r="S787" t="str">
        <f t="shared" si="71"/>
        <v>207980</v>
      </c>
      <c r="U787" t="s">
        <v>6909</v>
      </c>
      <c r="V787" t="s">
        <v>1187</v>
      </c>
      <c r="W787" t="s">
        <v>5288</v>
      </c>
      <c r="X787" t="s">
        <v>3989</v>
      </c>
      <c r="Y787" t="str">
        <f t="shared" si="72"/>
        <v>SLF-US CURR CGAAP-203061</v>
      </c>
      <c r="Z787">
        <f>COUNTIF('16 reserve bal'!D:D,'16 reserve entries'!Y787)</f>
        <v>1</v>
      </c>
      <c r="AB787" t="s">
        <v>1187</v>
      </c>
      <c r="AC787" t="s">
        <v>5908</v>
      </c>
    </row>
    <row r="788" spans="1:29" x14ac:dyDescent="0.25">
      <c r="A788" t="s">
        <v>1187</v>
      </c>
      <c r="B788" t="s">
        <v>164</v>
      </c>
      <c r="C788" t="s">
        <v>4056</v>
      </c>
      <c r="D788" t="str">
        <f t="shared" si="69"/>
        <v>GU-203390</v>
      </c>
      <c r="Q788" t="s">
        <v>6910</v>
      </c>
      <c r="R788" t="str">
        <f t="shared" si="70"/>
        <v>GU</v>
      </c>
      <c r="S788" t="str">
        <f t="shared" si="71"/>
        <v>207981</v>
      </c>
      <c r="U788" t="s">
        <v>6911</v>
      </c>
      <c r="V788" t="s">
        <v>1187</v>
      </c>
      <c r="W788" t="s">
        <v>5288</v>
      </c>
      <c r="X788" t="s">
        <v>3991</v>
      </c>
      <c r="Y788" t="str">
        <f t="shared" si="72"/>
        <v>SLF-US CURR CGAAP-203062</v>
      </c>
      <c r="Z788">
        <f>COUNTIF('16 reserve bal'!D:D,'16 reserve entries'!Y788)</f>
        <v>1</v>
      </c>
      <c r="AB788" t="s">
        <v>1187</v>
      </c>
      <c r="AC788" t="s">
        <v>4056</v>
      </c>
    </row>
    <row r="789" spans="1:29" x14ac:dyDescent="0.25">
      <c r="A789" t="s">
        <v>1187</v>
      </c>
      <c r="B789" t="s">
        <v>164</v>
      </c>
      <c r="C789" t="s">
        <v>4058</v>
      </c>
      <c r="D789" t="str">
        <f t="shared" si="69"/>
        <v>GU-203391</v>
      </c>
      <c r="Q789" t="s">
        <v>6912</v>
      </c>
      <c r="R789" t="str">
        <f t="shared" si="70"/>
        <v>GU</v>
      </c>
      <c r="S789" t="str">
        <f t="shared" si="71"/>
        <v>207982</v>
      </c>
      <c r="U789" t="s">
        <v>6913</v>
      </c>
      <c r="V789" t="s">
        <v>1187</v>
      </c>
      <c r="W789" t="s">
        <v>5288</v>
      </c>
      <c r="X789" t="s">
        <v>3992</v>
      </c>
      <c r="Y789" t="str">
        <f t="shared" si="72"/>
        <v>SLF-US CURR CGAAP-203063</v>
      </c>
      <c r="Z789">
        <f>COUNTIF('16 reserve bal'!D:D,'16 reserve entries'!Y789)</f>
        <v>1</v>
      </c>
      <c r="AB789" t="s">
        <v>1187</v>
      </c>
      <c r="AC789" t="s">
        <v>4058</v>
      </c>
    </row>
    <row r="790" spans="1:29" x14ac:dyDescent="0.25">
      <c r="A790" t="s">
        <v>1187</v>
      </c>
      <c r="B790" t="s">
        <v>164</v>
      </c>
      <c r="C790" t="s">
        <v>4060</v>
      </c>
      <c r="D790" t="str">
        <f t="shared" si="69"/>
        <v>GU-203392</v>
      </c>
      <c r="Q790" t="s">
        <v>6914</v>
      </c>
      <c r="R790" t="str">
        <f t="shared" si="70"/>
        <v>GU</v>
      </c>
      <c r="S790" t="str">
        <f t="shared" si="71"/>
        <v>207983</v>
      </c>
      <c r="U790" t="s">
        <v>6915</v>
      </c>
      <c r="V790" t="s">
        <v>1187</v>
      </c>
      <c r="W790" t="s">
        <v>5288</v>
      </c>
      <c r="X790" t="s">
        <v>3995</v>
      </c>
      <c r="Y790" t="str">
        <f t="shared" si="72"/>
        <v>SLF-US CURR CGAAP-203064</v>
      </c>
      <c r="Z790">
        <f>COUNTIF('16 reserve bal'!D:D,'16 reserve entries'!Y790)</f>
        <v>1</v>
      </c>
      <c r="AB790" t="s">
        <v>1187</v>
      </c>
      <c r="AC790" t="s">
        <v>4060</v>
      </c>
    </row>
    <row r="791" spans="1:29" x14ac:dyDescent="0.25">
      <c r="A791" t="s">
        <v>1187</v>
      </c>
      <c r="B791" t="s">
        <v>164</v>
      </c>
      <c r="C791" t="s">
        <v>4063</v>
      </c>
      <c r="D791" t="str">
        <f t="shared" si="69"/>
        <v>GU-203393</v>
      </c>
      <c r="Q791" t="s">
        <v>6916</v>
      </c>
      <c r="R791" t="str">
        <f t="shared" si="70"/>
        <v>GU</v>
      </c>
      <c r="S791" t="str">
        <f t="shared" si="71"/>
        <v>207984</v>
      </c>
      <c r="U791" t="s">
        <v>6917</v>
      </c>
      <c r="V791" t="s">
        <v>1187</v>
      </c>
      <c r="W791" t="s">
        <v>5288</v>
      </c>
      <c r="X791" t="s">
        <v>3997</v>
      </c>
      <c r="Y791" t="str">
        <f t="shared" si="72"/>
        <v>SLF-US CURR CGAAP-203065</v>
      </c>
      <c r="Z791">
        <f>COUNTIF('16 reserve bal'!D:D,'16 reserve entries'!Y791)</f>
        <v>1</v>
      </c>
      <c r="AB791" t="s">
        <v>1187</v>
      </c>
      <c r="AC791" t="s">
        <v>4063</v>
      </c>
    </row>
    <row r="792" spans="1:29" x14ac:dyDescent="0.25">
      <c r="A792" t="s">
        <v>1187</v>
      </c>
      <c r="B792" t="s">
        <v>164</v>
      </c>
      <c r="C792" t="s">
        <v>4065</v>
      </c>
      <c r="D792" t="str">
        <f t="shared" si="69"/>
        <v>GU-203394</v>
      </c>
      <c r="Q792" t="s">
        <v>6918</v>
      </c>
      <c r="R792" t="str">
        <f t="shared" si="70"/>
        <v>GU</v>
      </c>
      <c r="S792" t="str">
        <f t="shared" si="71"/>
        <v>207985</v>
      </c>
      <c r="U792" t="s">
        <v>6919</v>
      </c>
      <c r="V792" t="s">
        <v>1187</v>
      </c>
      <c r="W792" t="s">
        <v>5288</v>
      </c>
      <c r="X792" t="s">
        <v>3999</v>
      </c>
      <c r="Y792" t="str">
        <f t="shared" si="72"/>
        <v>SLF-US CURR CGAAP-203066</v>
      </c>
      <c r="Z792">
        <f>COUNTIF('16 reserve bal'!D:D,'16 reserve entries'!Y792)</f>
        <v>1</v>
      </c>
      <c r="AB792" t="s">
        <v>1187</v>
      </c>
      <c r="AC792" t="s">
        <v>4065</v>
      </c>
    </row>
    <row r="793" spans="1:29" x14ac:dyDescent="0.25">
      <c r="A793" t="s">
        <v>1187</v>
      </c>
      <c r="B793" t="s">
        <v>164</v>
      </c>
      <c r="C793" t="s">
        <v>4067</v>
      </c>
      <c r="D793" t="str">
        <f t="shared" si="69"/>
        <v>GU-203395</v>
      </c>
      <c r="Q793" t="s">
        <v>6920</v>
      </c>
      <c r="R793" t="str">
        <f t="shared" si="70"/>
        <v>GU</v>
      </c>
      <c r="S793" t="str">
        <f t="shared" si="71"/>
        <v>207986</v>
      </c>
      <c r="U793" t="s">
        <v>6921</v>
      </c>
      <c r="V793" t="s">
        <v>1187</v>
      </c>
      <c r="W793" t="s">
        <v>5288</v>
      </c>
      <c r="X793" t="s">
        <v>4001</v>
      </c>
      <c r="Y793" t="str">
        <f t="shared" si="72"/>
        <v>SLF-US CURR CGAAP-203067</v>
      </c>
      <c r="Z793">
        <f>COUNTIF('16 reserve bal'!D:D,'16 reserve entries'!Y793)</f>
        <v>1</v>
      </c>
      <c r="AB793" t="s">
        <v>1187</v>
      </c>
      <c r="AC793" t="s">
        <v>4067</v>
      </c>
    </row>
    <row r="794" spans="1:29" x14ac:dyDescent="0.25">
      <c r="A794" t="s">
        <v>1187</v>
      </c>
      <c r="B794" t="s">
        <v>164</v>
      </c>
      <c r="C794" t="s">
        <v>4070</v>
      </c>
      <c r="D794" t="str">
        <f t="shared" si="69"/>
        <v>GU-207970</v>
      </c>
      <c r="Q794" t="s">
        <v>6922</v>
      </c>
      <c r="R794" t="str">
        <f t="shared" si="70"/>
        <v>GU</v>
      </c>
      <c r="S794" t="str">
        <f t="shared" si="71"/>
        <v>207987</v>
      </c>
      <c r="U794" t="s">
        <v>6923</v>
      </c>
      <c r="V794" t="s">
        <v>1187</v>
      </c>
      <c r="W794" t="s">
        <v>5288</v>
      </c>
      <c r="X794" t="s">
        <v>4003</v>
      </c>
      <c r="Y794" t="str">
        <f t="shared" si="72"/>
        <v>SLF-US CURR CGAAP-203068</v>
      </c>
      <c r="Z794">
        <f>COUNTIF('16 reserve bal'!D:D,'16 reserve entries'!Y794)</f>
        <v>1</v>
      </c>
      <c r="AB794" t="s">
        <v>1187</v>
      </c>
      <c r="AC794" t="s">
        <v>4070</v>
      </c>
    </row>
    <row r="795" spans="1:29" x14ac:dyDescent="0.25">
      <c r="A795" t="s">
        <v>1187</v>
      </c>
      <c r="B795" t="s">
        <v>164</v>
      </c>
      <c r="C795" t="s">
        <v>4072</v>
      </c>
      <c r="D795" t="str">
        <f t="shared" si="69"/>
        <v>GU-207971</v>
      </c>
      <c r="Q795" t="s">
        <v>6924</v>
      </c>
      <c r="R795" t="str">
        <f t="shared" si="70"/>
        <v>GU</v>
      </c>
      <c r="S795" t="str">
        <f t="shared" si="71"/>
        <v>207988</v>
      </c>
      <c r="U795" t="s">
        <v>6925</v>
      </c>
      <c r="V795" t="s">
        <v>1187</v>
      </c>
      <c r="W795" t="s">
        <v>5288</v>
      </c>
      <c r="X795" t="s">
        <v>4005</v>
      </c>
      <c r="Y795" t="str">
        <f t="shared" si="72"/>
        <v>SLF-US CURR CGAAP-203069</v>
      </c>
      <c r="Z795">
        <f>COUNTIF('16 reserve bal'!D:D,'16 reserve entries'!Y795)</f>
        <v>1</v>
      </c>
      <c r="AB795" t="s">
        <v>1187</v>
      </c>
      <c r="AC795" t="s">
        <v>4072</v>
      </c>
    </row>
    <row r="796" spans="1:29" x14ac:dyDescent="0.25">
      <c r="A796" t="s">
        <v>1187</v>
      </c>
      <c r="B796" t="s">
        <v>164</v>
      </c>
      <c r="C796" t="s">
        <v>4074</v>
      </c>
      <c r="D796" t="str">
        <f t="shared" si="69"/>
        <v>GU-207972</v>
      </c>
      <c r="Q796" t="s">
        <v>6926</v>
      </c>
      <c r="R796" t="str">
        <f t="shared" si="70"/>
        <v>GU</v>
      </c>
      <c r="S796" t="str">
        <f t="shared" si="71"/>
        <v>207989</v>
      </c>
      <c r="U796" t="s">
        <v>6927</v>
      </c>
      <c r="V796" t="s">
        <v>1187</v>
      </c>
      <c r="W796" t="s">
        <v>5288</v>
      </c>
      <c r="X796" t="s">
        <v>4007</v>
      </c>
      <c r="Y796" t="str">
        <f t="shared" si="72"/>
        <v>SLF-US CURR CGAAP-203070</v>
      </c>
      <c r="Z796">
        <f>COUNTIF('16 reserve bal'!D:D,'16 reserve entries'!Y796)</f>
        <v>1</v>
      </c>
      <c r="AB796" t="s">
        <v>1187</v>
      </c>
      <c r="AC796" t="s">
        <v>4074</v>
      </c>
    </row>
    <row r="797" spans="1:29" x14ac:dyDescent="0.25">
      <c r="A797" t="s">
        <v>1187</v>
      </c>
      <c r="B797" t="s">
        <v>164</v>
      </c>
      <c r="C797" t="s">
        <v>4076</v>
      </c>
      <c r="D797" t="str">
        <f t="shared" si="69"/>
        <v>GU-207973</v>
      </c>
      <c r="Q797" t="s">
        <v>6928</v>
      </c>
      <c r="R797" t="str">
        <f t="shared" si="70"/>
        <v>GU</v>
      </c>
      <c r="S797" t="str">
        <f t="shared" si="71"/>
        <v>259883</v>
      </c>
      <c r="U797" t="s">
        <v>6929</v>
      </c>
      <c r="V797" t="s">
        <v>1187</v>
      </c>
      <c r="W797" t="s">
        <v>5288</v>
      </c>
      <c r="X797" t="s">
        <v>4009</v>
      </c>
      <c r="Y797" t="str">
        <f t="shared" si="72"/>
        <v>SLF-US CURR CGAAP-203071</v>
      </c>
      <c r="Z797">
        <f>COUNTIF('16 reserve bal'!D:D,'16 reserve entries'!Y797)</f>
        <v>0</v>
      </c>
      <c r="AB797" t="s">
        <v>1187</v>
      </c>
      <c r="AC797" t="s">
        <v>4076</v>
      </c>
    </row>
    <row r="798" spans="1:29" x14ac:dyDescent="0.25">
      <c r="A798" t="s">
        <v>1187</v>
      </c>
      <c r="B798" t="s">
        <v>164</v>
      </c>
      <c r="C798" t="s">
        <v>4078</v>
      </c>
      <c r="D798" t="str">
        <f t="shared" si="69"/>
        <v>GU-207974</v>
      </c>
      <c r="Q798" t="s">
        <v>6930</v>
      </c>
      <c r="R798" t="str">
        <f t="shared" si="70"/>
        <v>JI</v>
      </c>
      <c r="S798" t="str">
        <f t="shared" si="71"/>
        <v>200402</v>
      </c>
      <c r="U798" t="s">
        <v>6931</v>
      </c>
      <c r="V798" t="s">
        <v>1187</v>
      </c>
      <c r="W798" t="s">
        <v>5288</v>
      </c>
      <c r="X798" t="s">
        <v>4010</v>
      </c>
      <c r="Y798" t="str">
        <f t="shared" si="72"/>
        <v>SLF-US CURR CGAAP-203072</v>
      </c>
      <c r="Z798">
        <f>COUNTIF('16 reserve bal'!D:D,'16 reserve entries'!Y798)</f>
        <v>1</v>
      </c>
      <c r="AB798" t="s">
        <v>1187</v>
      </c>
      <c r="AC798" t="s">
        <v>4078</v>
      </c>
    </row>
    <row r="799" spans="1:29" x14ac:dyDescent="0.25">
      <c r="A799" t="s">
        <v>1187</v>
      </c>
      <c r="B799" t="s">
        <v>164</v>
      </c>
      <c r="C799" t="s">
        <v>4079</v>
      </c>
      <c r="D799" t="str">
        <f t="shared" si="69"/>
        <v>GU-207975</v>
      </c>
      <c r="Q799" t="s">
        <v>6932</v>
      </c>
      <c r="R799" t="str">
        <f t="shared" si="70"/>
        <v>JI</v>
      </c>
      <c r="S799" t="str">
        <f t="shared" si="71"/>
        <v>200403</v>
      </c>
      <c r="U799" t="s">
        <v>6933</v>
      </c>
      <c r="V799" t="s">
        <v>1187</v>
      </c>
      <c r="W799" t="s">
        <v>5288</v>
      </c>
      <c r="X799" t="s">
        <v>4012</v>
      </c>
      <c r="Y799" t="str">
        <f t="shared" si="72"/>
        <v>SLF-US CURR CGAAP-203073</v>
      </c>
      <c r="Z799">
        <f>COUNTIF('16 reserve bal'!D:D,'16 reserve entries'!Y799)</f>
        <v>1</v>
      </c>
      <c r="AB799" t="s">
        <v>1187</v>
      </c>
      <c r="AC799" t="s">
        <v>4079</v>
      </c>
    </row>
    <row r="800" spans="1:29" x14ac:dyDescent="0.25">
      <c r="A800" t="s">
        <v>1187</v>
      </c>
      <c r="B800" t="s">
        <v>164</v>
      </c>
      <c r="C800" t="s">
        <v>5937</v>
      </c>
      <c r="D800" t="str">
        <f t="shared" si="69"/>
        <v>GU-207976</v>
      </c>
      <c r="Q800" t="s">
        <v>6934</v>
      </c>
      <c r="R800" t="str">
        <f t="shared" si="70"/>
        <v>JI</v>
      </c>
      <c r="S800" t="str">
        <f t="shared" si="71"/>
        <v>200405</v>
      </c>
      <c r="U800" t="s">
        <v>6935</v>
      </c>
      <c r="V800" t="s">
        <v>1187</v>
      </c>
      <c r="W800" t="s">
        <v>5288</v>
      </c>
      <c r="X800" t="s">
        <v>4014</v>
      </c>
      <c r="Y800" t="str">
        <f t="shared" si="72"/>
        <v>SLF-US CURR CGAAP-203074</v>
      </c>
      <c r="Z800">
        <f>COUNTIF('16 reserve bal'!D:D,'16 reserve entries'!Y800)</f>
        <v>0</v>
      </c>
      <c r="AB800" t="s">
        <v>1187</v>
      </c>
      <c r="AC800" t="s">
        <v>5937</v>
      </c>
    </row>
    <row r="801" spans="1:29" x14ac:dyDescent="0.25">
      <c r="A801" t="s">
        <v>1187</v>
      </c>
      <c r="B801" t="s">
        <v>164</v>
      </c>
      <c r="C801" t="s">
        <v>5940</v>
      </c>
      <c r="D801" t="str">
        <f t="shared" si="69"/>
        <v>GU-207977</v>
      </c>
      <c r="Q801" t="s">
        <v>6936</v>
      </c>
      <c r="R801" t="str">
        <f t="shared" si="70"/>
        <v>JI</v>
      </c>
      <c r="S801" t="str">
        <f t="shared" si="71"/>
        <v>200407</v>
      </c>
      <c r="U801" t="s">
        <v>6937</v>
      </c>
      <c r="V801" t="s">
        <v>1187</v>
      </c>
      <c r="W801" t="s">
        <v>5288</v>
      </c>
      <c r="X801" t="s">
        <v>4015</v>
      </c>
      <c r="Y801" t="str">
        <f t="shared" si="72"/>
        <v>SLF-US CURR CGAAP-203075</v>
      </c>
      <c r="Z801">
        <f>COUNTIF('16 reserve bal'!D:D,'16 reserve entries'!Y801)</f>
        <v>1</v>
      </c>
      <c r="AB801" t="s">
        <v>1187</v>
      </c>
      <c r="AC801" t="s">
        <v>5940</v>
      </c>
    </row>
    <row r="802" spans="1:29" x14ac:dyDescent="0.25">
      <c r="A802" t="s">
        <v>1187</v>
      </c>
      <c r="B802" t="s">
        <v>164</v>
      </c>
      <c r="C802" t="s">
        <v>5943</v>
      </c>
      <c r="D802" t="str">
        <f t="shared" si="69"/>
        <v>GU-207978</v>
      </c>
      <c r="Q802" t="s">
        <v>6938</v>
      </c>
      <c r="R802" t="str">
        <f t="shared" si="70"/>
        <v>JI</v>
      </c>
      <c r="S802" t="str">
        <f t="shared" si="71"/>
        <v>200415</v>
      </c>
      <c r="U802" t="s">
        <v>6939</v>
      </c>
      <c r="V802" t="s">
        <v>1187</v>
      </c>
      <c r="W802" t="s">
        <v>5288</v>
      </c>
      <c r="X802" t="s">
        <v>4018</v>
      </c>
      <c r="Y802" t="str">
        <f t="shared" si="72"/>
        <v>SLF-US CURR CGAAP-203076</v>
      </c>
      <c r="Z802">
        <f>COUNTIF('16 reserve bal'!D:D,'16 reserve entries'!Y802)</f>
        <v>1</v>
      </c>
      <c r="AB802" t="s">
        <v>1187</v>
      </c>
      <c r="AC802" t="s">
        <v>5943</v>
      </c>
    </row>
    <row r="803" spans="1:29" x14ac:dyDescent="0.25">
      <c r="A803" t="s">
        <v>1187</v>
      </c>
      <c r="B803" t="s">
        <v>164</v>
      </c>
      <c r="C803" t="s">
        <v>4081</v>
      </c>
      <c r="D803" t="str">
        <f t="shared" si="69"/>
        <v>GU-207979</v>
      </c>
      <c r="Q803" t="s">
        <v>6940</v>
      </c>
      <c r="R803" t="str">
        <f t="shared" si="70"/>
        <v>JI</v>
      </c>
      <c r="S803" t="str">
        <f t="shared" si="71"/>
        <v>200416</v>
      </c>
      <c r="U803" t="s">
        <v>6941</v>
      </c>
      <c r="V803" t="s">
        <v>1187</v>
      </c>
      <c r="W803" t="s">
        <v>5288</v>
      </c>
      <c r="X803" t="s">
        <v>4020</v>
      </c>
      <c r="Y803" t="str">
        <f t="shared" si="72"/>
        <v>SLF-US CURR CGAAP-203077</v>
      </c>
      <c r="Z803">
        <f>COUNTIF('16 reserve bal'!D:D,'16 reserve entries'!Y803)</f>
        <v>0</v>
      </c>
      <c r="AB803" t="s">
        <v>1187</v>
      </c>
      <c r="AC803" t="s">
        <v>4081</v>
      </c>
    </row>
    <row r="804" spans="1:29" x14ac:dyDescent="0.25">
      <c r="A804" t="s">
        <v>1187</v>
      </c>
      <c r="B804" t="s">
        <v>164</v>
      </c>
      <c r="C804" t="s">
        <v>4083</v>
      </c>
      <c r="D804" t="str">
        <f t="shared" si="69"/>
        <v>GU-207980</v>
      </c>
      <c r="Q804" t="s">
        <v>6942</v>
      </c>
      <c r="R804" t="str">
        <f t="shared" si="70"/>
        <v>JI</v>
      </c>
      <c r="S804" t="str">
        <f t="shared" si="71"/>
        <v>200423</v>
      </c>
      <c r="U804" t="s">
        <v>6943</v>
      </c>
      <c r="V804" t="s">
        <v>1187</v>
      </c>
      <c r="W804" t="s">
        <v>5288</v>
      </c>
      <c r="X804" t="s">
        <v>4037</v>
      </c>
      <c r="Y804" t="str">
        <f t="shared" si="72"/>
        <v>SLF-US CURR CGAAP-203376</v>
      </c>
      <c r="Z804">
        <f>COUNTIF('16 reserve bal'!D:D,'16 reserve entries'!Y804)</f>
        <v>1</v>
      </c>
      <c r="AB804" t="s">
        <v>1187</v>
      </c>
      <c r="AC804" t="s">
        <v>4083</v>
      </c>
    </row>
    <row r="805" spans="1:29" x14ac:dyDescent="0.25">
      <c r="A805" t="s">
        <v>1187</v>
      </c>
      <c r="B805" t="s">
        <v>164</v>
      </c>
      <c r="C805" t="s">
        <v>4085</v>
      </c>
      <c r="D805" t="str">
        <f t="shared" si="69"/>
        <v>GU-207981</v>
      </c>
      <c r="Q805" t="s">
        <v>6944</v>
      </c>
      <c r="R805" t="str">
        <f t="shared" si="70"/>
        <v>JI</v>
      </c>
      <c r="S805" t="str">
        <f t="shared" si="71"/>
        <v>200427</v>
      </c>
      <c r="U805" t="s">
        <v>6945</v>
      </c>
      <c r="V805" t="s">
        <v>1187</v>
      </c>
      <c r="W805" t="s">
        <v>5288</v>
      </c>
      <c r="X805" t="s">
        <v>4038</v>
      </c>
      <c r="Y805" t="str">
        <f t="shared" si="72"/>
        <v>SLF-US CURR CGAAP-203377</v>
      </c>
      <c r="Z805">
        <f>COUNTIF('16 reserve bal'!D:D,'16 reserve entries'!Y805)</f>
        <v>1</v>
      </c>
      <c r="AB805" t="s">
        <v>1187</v>
      </c>
      <c r="AC805" t="s">
        <v>4085</v>
      </c>
    </row>
    <row r="806" spans="1:29" x14ac:dyDescent="0.25">
      <c r="A806" t="s">
        <v>1187</v>
      </c>
      <c r="B806" t="s">
        <v>164</v>
      </c>
      <c r="C806" t="s">
        <v>5952</v>
      </c>
      <c r="D806" t="str">
        <f t="shared" si="69"/>
        <v>GU-207982</v>
      </c>
      <c r="Q806" t="s">
        <v>6946</v>
      </c>
      <c r="R806" t="str">
        <f t="shared" si="70"/>
        <v>JI</v>
      </c>
      <c r="S806" t="str">
        <f t="shared" si="71"/>
        <v>200428</v>
      </c>
      <c r="U806" t="s">
        <v>6947</v>
      </c>
      <c r="V806" t="s">
        <v>1187</v>
      </c>
      <c r="W806" t="s">
        <v>5288</v>
      </c>
      <c r="X806" t="s">
        <v>4040</v>
      </c>
      <c r="Y806" t="str">
        <f t="shared" si="72"/>
        <v>SLF-US CURR CGAAP-203378</v>
      </c>
      <c r="Z806">
        <f>COUNTIF('16 reserve bal'!D:D,'16 reserve entries'!Y806)</f>
        <v>1</v>
      </c>
      <c r="AB806" t="s">
        <v>1187</v>
      </c>
      <c r="AC806" t="s">
        <v>5952</v>
      </c>
    </row>
    <row r="807" spans="1:29" x14ac:dyDescent="0.25">
      <c r="A807" t="s">
        <v>1187</v>
      </c>
      <c r="B807" t="s">
        <v>164</v>
      </c>
      <c r="C807" t="s">
        <v>4087</v>
      </c>
      <c r="D807" t="str">
        <f t="shared" si="69"/>
        <v>GU-207983</v>
      </c>
      <c r="Q807" t="s">
        <v>6948</v>
      </c>
      <c r="R807" t="str">
        <f t="shared" si="70"/>
        <v>JI</v>
      </c>
      <c r="S807" t="str">
        <f t="shared" si="71"/>
        <v>200429</v>
      </c>
      <c r="U807" t="s">
        <v>6949</v>
      </c>
      <c r="V807" t="s">
        <v>1187</v>
      </c>
      <c r="W807" t="s">
        <v>5288</v>
      </c>
      <c r="X807" t="s">
        <v>4042</v>
      </c>
      <c r="Y807" t="str">
        <f t="shared" si="72"/>
        <v>SLF-US CURR CGAAP-203379</v>
      </c>
      <c r="Z807">
        <f>COUNTIF('16 reserve bal'!D:D,'16 reserve entries'!Y807)</f>
        <v>1</v>
      </c>
      <c r="AB807" t="s">
        <v>1187</v>
      </c>
      <c r="AC807" t="s">
        <v>4087</v>
      </c>
    </row>
    <row r="808" spans="1:29" x14ac:dyDescent="0.25">
      <c r="A808" t="s">
        <v>1187</v>
      </c>
      <c r="B808" t="s">
        <v>164</v>
      </c>
      <c r="C808" t="s">
        <v>4089</v>
      </c>
      <c r="D808" t="str">
        <f t="shared" si="69"/>
        <v>GU-207984</v>
      </c>
      <c r="Q808" t="s">
        <v>6950</v>
      </c>
      <c r="R808" t="str">
        <f t="shared" si="70"/>
        <v>JI</v>
      </c>
      <c r="S808" t="str">
        <f t="shared" si="71"/>
        <v>200443</v>
      </c>
      <c r="U808" t="s">
        <v>6951</v>
      </c>
      <c r="V808" t="s">
        <v>1187</v>
      </c>
      <c r="W808" t="s">
        <v>5288</v>
      </c>
      <c r="X808" t="s">
        <v>4070</v>
      </c>
      <c r="Y808" t="str">
        <f t="shared" si="72"/>
        <v>SLF-US CURR CGAAP-207970</v>
      </c>
      <c r="Z808">
        <f>COUNTIF('16 reserve bal'!D:D,'16 reserve entries'!Y808)</f>
        <v>1</v>
      </c>
      <c r="AB808" t="s">
        <v>1187</v>
      </c>
      <c r="AC808" t="s">
        <v>4089</v>
      </c>
    </row>
    <row r="809" spans="1:29" x14ac:dyDescent="0.25">
      <c r="A809" t="s">
        <v>1187</v>
      </c>
      <c r="B809" t="s">
        <v>164</v>
      </c>
      <c r="C809" t="s">
        <v>4091</v>
      </c>
      <c r="D809" t="str">
        <f t="shared" si="69"/>
        <v>GU-207985</v>
      </c>
      <c r="Q809" t="s">
        <v>6952</v>
      </c>
      <c r="R809" t="str">
        <f t="shared" si="70"/>
        <v>JI</v>
      </c>
      <c r="S809" t="str">
        <f t="shared" si="71"/>
        <v>203399</v>
      </c>
      <c r="U809" t="s">
        <v>6953</v>
      </c>
      <c r="V809" t="s">
        <v>1187</v>
      </c>
      <c r="W809" t="s">
        <v>5288</v>
      </c>
      <c r="X809" t="s">
        <v>4072</v>
      </c>
      <c r="Y809" t="str">
        <f t="shared" si="72"/>
        <v>SLF-US CURR CGAAP-207971</v>
      </c>
      <c r="Z809">
        <f>COUNTIF('16 reserve bal'!D:D,'16 reserve entries'!Y809)</f>
        <v>1</v>
      </c>
      <c r="AB809" t="s">
        <v>1187</v>
      </c>
      <c r="AC809" t="s">
        <v>4091</v>
      </c>
    </row>
    <row r="810" spans="1:29" x14ac:dyDescent="0.25">
      <c r="A810" t="s">
        <v>1187</v>
      </c>
      <c r="B810" t="s">
        <v>164</v>
      </c>
      <c r="C810" t="s">
        <v>4093</v>
      </c>
      <c r="D810" t="str">
        <f t="shared" si="69"/>
        <v>GU-207986</v>
      </c>
      <c r="Q810" t="s">
        <v>6954</v>
      </c>
      <c r="R810" t="str">
        <f t="shared" si="70"/>
        <v>JI</v>
      </c>
      <c r="S810" t="str">
        <f t="shared" si="71"/>
        <v>207994</v>
      </c>
      <c r="U810" t="s">
        <v>6955</v>
      </c>
      <c r="V810" t="s">
        <v>1187</v>
      </c>
      <c r="W810" t="s">
        <v>5288</v>
      </c>
      <c r="X810" t="s">
        <v>3637</v>
      </c>
      <c r="Y810" t="str">
        <f t="shared" si="72"/>
        <v>SLF-US CURR CGAAP-200538</v>
      </c>
      <c r="Z810">
        <f>COUNTIF('16 reserve bal'!D:D,'16 reserve entries'!Y810)</f>
        <v>1</v>
      </c>
      <c r="AB810" t="s">
        <v>1187</v>
      </c>
      <c r="AC810" t="s">
        <v>4093</v>
      </c>
    </row>
    <row r="811" spans="1:29" x14ac:dyDescent="0.25">
      <c r="A811" t="s">
        <v>1187</v>
      </c>
      <c r="B811" t="s">
        <v>164</v>
      </c>
      <c r="C811" t="s">
        <v>5963</v>
      </c>
      <c r="D811" t="str">
        <f t="shared" si="69"/>
        <v>GU-207987</v>
      </c>
      <c r="Q811" t="s">
        <v>6956</v>
      </c>
      <c r="R811" t="str">
        <f t="shared" si="70"/>
        <v>JI</v>
      </c>
      <c r="S811" t="str">
        <f t="shared" si="71"/>
        <v>200400</v>
      </c>
      <c r="U811" t="s">
        <v>6957</v>
      </c>
      <c r="V811" t="s">
        <v>1187</v>
      </c>
      <c r="W811" t="s">
        <v>5288</v>
      </c>
      <c r="X811" t="s">
        <v>5877</v>
      </c>
      <c r="Y811" t="str">
        <f t="shared" si="72"/>
        <v>SLF-US CURR CGAAP-203374</v>
      </c>
      <c r="Z811">
        <f>COUNTIF('16 reserve bal'!D:D,'16 reserve entries'!Y811)</f>
        <v>0</v>
      </c>
      <c r="AB811" t="s">
        <v>1187</v>
      </c>
      <c r="AC811" t="s">
        <v>5963</v>
      </c>
    </row>
    <row r="812" spans="1:29" x14ac:dyDescent="0.25">
      <c r="A812" t="s">
        <v>1187</v>
      </c>
      <c r="B812" t="s">
        <v>164</v>
      </c>
      <c r="C812" t="s">
        <v>4095</v>
      </c>
      <c r="D812" t="str">
        <f t="shared" si="69"/>
        <v>GU-207988</v>
      </c>
      <c r="Q812" t="s">
        <v>6958</v>
      </c>
      <c r="R812" t="str">
        <f t="shared" si="70"/>
        <v>JI</v>
      </c>
      <c r="S812" t="str">
        <f t="shared" si="71"/>
        <v>200406</v>
      </c>
      <c r="U812" t="s">
        <v>6959</v>
      </c>
      <c r="V812" t="s">
        <v>1187</v>
      </c>
      <c r="W812" t="s">
        <v>5288</v>
      </c>
      <c r="X812" t="s">
        <v>3568</v>
      </c>
      <c r="Y812" t="str">
        <f t="shared" si="72"/>
        <v>SLF-US CURR CGAAP-200453</v>
      </c>
      <c r="Z812">
        <f>COUNTIF('16 reserve bal'!D:D,'16 reserve entries'!Y812)</f>
        <v>1</v>
      </c>
      <c r="AB812" t="s">
        <v>1187</v>
      </c>
      <c r="AC812" t="s">
        <v>4095</v>
      </c>
    </row>
    <row r="813" spans="1:29" x14ac:dyDescent="0.25">
      <c r="A813" t="s">
        <v>1187</v>
      </c>
      <c r="B813" t="s">
        <v>164</v>
      </c>
      <c r="C813" t="s">
        <v>4097</v>
      </c>
      <c r="D813" t="str">
        <f t="shared" si="69"/>
        <v>GU-207989</v>
      </c>
      <c r="Q813" t="s">
        <v>6960</v>
      </c>
      <c r="R813" t="str">
        <f t="shared" si="70"/>
        <v>JI</v>
      </c>
      <c r="S813" t="str">
        <f t="shared" si="71"/>
        <v>200411</v>
      </c>
      <c r="U813" t="s">
        <v>6961</v>
      </c>
      <c r="V813" t="s">
        <v>1187</v>
      </c>
      <c r="W813" t="s">
        <v>5288</v>
      </c>
      <c r="X813" t="s">
        <v>4074</v>
      </c>
      <c r="Y813" t="str">
        <f t="shared" si="72"/>
        <v>SLF-US CURR CGAAP-207972</v>
      </c>
      <c r="Z813">
        <f>COUNTIF('16 reserve bal'!D:D,'16 reserve entries'!Y813)</f>
        <v>1</v>
      </c>
      <c r="AB813" t="s">
        <v>1187</v>
      </c>
      <c r="AC813" t="s">
        <v>4097</v>
      </c>
    </row>
    <row r="814" spans="1:29" x14ac:dyDescent="0.25">
      <c r="A814" t="s">
        <v>1187</v>
      </c>
      <c r="B814" t="s">
        <v>164</v>
      </c>
      <c r="C814" t="s">
        <v>4106</v>
      </c>
      <c r="D814" t="str">
        <f t="shared" si="69"/>
        <v>GU-259883</v>
      </c>
      <c r="Q814" t="s">
        <v>6962</v>
      </c>
      <c r="R814" t="str">
        <f t="shared" si="70"/>
        <v>JI</v>
      </c>
      <c r="S814" t="str">
        <f t="shared" si="71"/>
        <v>200417</v>
      </c>
      <c r="U814" t="s">
        <v>6963</v>
      </c>
      <c r="V814" t="s">
        <v>1187</v>
      </c>
      <c r="W814" t="s">
        <v>5304</v>
      </c>
      <c r="X814" t="s">
        <v>3541</v>
      </c>
      <c r="Y814" t="str">
        <f t="shared" si="72"/>
        <v>SLF-US UNIQ IFRS-200442</v>
      </c>
      <c r="Z814">
        <f>COUNTIF('16 reserve bal'!D:D,'16 reserve entries'!Y814)</f>
        <v>1</v>
      </c>
      <c r="AB814" t="s">
        <v>1187</v>
      </c>
      <c r="AC814" t="s">
        <v>4106</v>
      </c>
    </row>
    <row r="815" spans="1:29" x14ac:dyDescent="0.25">
      <c r="A815" t="s">
        <v>205</v>
      </c>
      <c r="B815" t="s">
        <v>205</v>
      </c>
      <c r="C815" t="s">
        <v>3483</v>
      </c>
      <c r="D815" t="str">
        <f t="shared" si="69"/>
        <v>JI-200402</v>
      </c>
      <c r="Q815" t="s">
        <v>6964</v>
      </c>
      <c r="R815" t="str">
        <f t="shared" si="70"/>
        <v>JI</v>
      </c>
      <c r="S815" t="str">
        <f t="shared" si="71"/>
        <v>200418</v>
      </c>
      <c r="U815" t="s">
        <v>6965</v>
      </c>
      <c r="V815" t="s">
        <v>1187</v>
      </c>
      <c r="W815" t="s">
        <v>5304</v>
      </c>
      <c r="X815" t="s">
        <v>3546</v>
      </c>
      <c r="Y815" t="str">
        <f t="shared" si="72"/>
        <v>SLF-US UNIQ IFRS-200444</v>
      </c>
      <c r="Z815">
        <f>COUNTIF('16 reserve bal'!D:D,'16 reserve entries'!Y815)</f>
        <v>1</v>
      </c>
      <c r="AB815" t="s">
        <v>205</v>
      </c>
      <c r="AC815" t="s">
        <v>3483</v>
      </c>
    </row>
    <row r="816" spans="1:29" x14ac:dyDescent="0.25">
      <c r="A816" t="s">
        <v>205</v>
      </c>
      <c r="B816" t="s">
        <v>205</v>
      </c>
      <c r="C816" t="s">
        <v>3486</v>
      </c>
      <c r="D816" t="str">
        <f t="shared" si="69"/>
        <v>JI-200403</v>
      </c>
      <c r="Q816" t="s">
        <v>6966</v>
      </c>
      <c r="R816" t="str">
        <f t="shared" si="70"/>
        <v>JI</v>
      </c>
      <c r="S816" t="str">
        <f t="shared" si="71"/>
        <v>200419</v>
      </c>
      <c r="U816" t="s">
        <v>6967</v>
      </c>
      <c r="V816" t="s">
        <v>1187</v>
      </c>
      <c r="W816" t="s">
        <v>5304</v>
      </c>
      <c r="X816" t="s">
        <v>3549</v>
      </c>
      <c r="Y816" t="str">
        <f t="shared" si="72"/>
        <v>SLF-US UNIQ IFRS-200445</v>
      </c>
      <c r="Z816">
        <f>COUNTIF('16 reserve bal'!D:D,'16 reserve entries'!Y816)</f>
        <v>1</v>
      </c>
      <c r="AB816" t="s">
        <v>205</v>
      </c>
      <c r="AC816" t="s">
        <v>3486</v>
      </c>
    </row>
    <row r="817" spans="1:29" x14ac:dyDescent="0.25">
      <c r="A817" t="s">
        <v>205</v>
      </c>
      <c r="B817" t="s">
        <v>205</v>
      </c>
      <c r="C817" t="s">
        <v>3492</v>
      </c>
      <c r="D817" t="str">
        <f t="shared" si="69"/>
        <v>JI-200405</v>
      </c>
      <c r="Q817" t="s">
        <v>6968</v>
      </c>
      <c r="R817" t="str">
        <f t="shared" si="70"/>
        <v>JI</v>
      </c>
      <c r="S817" t="str">
        <f t="shared" si="71"/>
        <v>200420</v>
      </c>
      <c r="U817" t="s">
        <v>6969</v>
      </c>
      <c r="V817" t="s">
        <v>1187</v>
      </c>
      <c r="W817" t="s">
        <v>5304</v>
      </c>
      <c r="X817" t="s">
        <v>3551</v>
      </c>
      <c r="Y817" t="str">
        <f t="shared" si="72"/>
        <v>SLF-US UNIQ IFRS-200446</v>
      </c>
      <c r="Z817">
        <f>COUNTIF('16 reserve bal'!D:D,'16 reserve entries'!Y817)</f>
        <v>1</v>
      </c>
      <c r="AB817" t="s">
        <v>205</v>
      </c>
      <c r="AC817" t="s">
        <v>3492</v>
      </c>
    </row>
    <row r="818" spans="1:29" x14ac:dyDescent="0.25">
      <c r="A818" t="s">
        <v>205</v>
      </c>
      <c r="B818" t="s">
        <v>205</v>
      </c>
      <c r="C818" t="s">
        <v>3498</v>
      </c>
      <c r="D818" t="str">
        <f t="shared" si="69"/>
        <v>JI-200407</v>
      </c>
      <c r="Q818" t="s">
        <v>6970</v>
      </c>
      <c r="R818" t="str">
        <f t="shared" si="70"/>
        <v>JI</v>
      </c>
      <c r="S818" t="str">
        <f t="shared" si="71"/>
        <v>200426</v>
      </c>
      <c r="U818" t="s">
        <v>6971</v>
      </c>
      <c r="V818" t="s">
        <v>1187</v>
      </c>
      <c r="W818" t="s">
        <v>5304</v>
      </c>
      <c r="X818" t="s">
        <v>3554</v>
      </c>
      <c r="Y818" t="str">
        <f t="shared" si="72"/>
        <v>SLF-US UNIQ IFRS-200447</v>
      </c>
      <c r="Z818">
        <f>COUNTIF('16 reserve bal'!D:D,'16 reserve entries'!Y818)</f>
        <v>1</v>
      </c>
      <c r="AB818" t="s">
        <v>205</v>
      </c>
      <c r="AC818" t="s">
        <v>3498</v>
      </c>
    </row>
    <row r="819" spans="1:29" x14ac:dyDescent="0.25">
      <c r="A819" t="s">
        <v>205</v>
      </c>
      <c r="B819" t="s">
        <v>205</v>
      </c>
      <c r="C819" t="s">
        <v>3504</v>
      </c>
      <c r="D819" t="str">
        <f t="shared" si="69"/>
        <v>JI-200415</v>
      </c>
      <c r="Q819" t="s">
        <v>6972</v>
      </c>
      <c r="R819" t="str">
        <f t="shared" si="70"/>
        <v>JI</v>
      </c>
      <c r="S819" t="str">
        <f t="shared" si="71"/>
        <v>200445</v>
      </c>
      <c r="U819" t="s">
        <v>6973</v>
      </c>
      <c r="V819" t="s">
        <v>1187</v>
      </c>
      <c r="W819" t="s">
        <v>5304</v>
      </c>
      <c r="X819" t="s">
        <v>3557</v>
      </c>
      <c r="Y819" t="str">
        <f t="shared" si="72"/>
        <v>SLF-US UNIQ IFRS-200448</v>
      </c>
      <c r="Z819">
        <f>COUNTIF('16 reserve bal'!D:D,'16 reserve entries'!Y819)</f>
        <v>0</v>
      </c>
      <c r="AB819" t="s">
        <v>205</v>
      </c>
      <c r="AC819" t="s">
        <v>3504</v>
      </c>
    </row>
    <row r="820" spans="1:29" x14ac:dyDescent="0.25">
      <c r="A820" t="s">
        <v>205</v>
      </c>
      <c r="B820" t="s">
        <v>205</v>
      </c>
      <c r="C820" t="s">
        <v>3507</v>
      </c>
      <c r="D820" t="str">
        <f t="shared" si="69"/>
        <v>JI-200416</v>
      </c>
      <c r="Q820" t="s">
        <v>6974</v>
      </c>
      <c r="R820" t="str">
        <f t="shared" si="70"/>
        <v>JI</v>
      </c>
      <c r="S820" t="str">
        <f t="shared" si="71"/>
        <v>200461</v>
      </c>
      <c r="U820" t="s">
        <v>6975</v>
      </c>
      <c r="V820" t="s">
        <v>1187</v>
      </c>
      <c r="W820" t="s">
        <v>5304</v>
      </c>
      <c r="X820" t="s">
        <v>5470</v>
      </c>
      <c r="Y820" t="str">
        <f t="shared" si="72"/>
        <v>SLF-US UNIQ IFRS-200449</v>
      </c>
      <c r="Z820">
        <f>COUNTIF('16 reserve bal'!D:D,'16 reserve entries'!Y820)</f>
        <v>0</v>
      </c>
      <c r="AB820" t="s">
        <v>205</v>
      </c>
      <c r="AC820" t="s">
        <v>3507</v>
      </c>
    </row>
    <row r="821" spans="1:29" x14ac:dyDescent="0.25">
      <c r="A821" t="s">
        <v>205</v>
      </c>
      <c r="B821" t="s">
        <v>205</v>
      </c>
      <c r="C821" t="s">
        <v>3524</v>
      </c>
      <c r="D821" t="str">
        <f t="shared" si="69"/>
        <v>JI-200423</v>
      </c>
      <c r="Q821" t="s">
        <v>6976</v>
      </c>
      <c r="R821" t="str">
        <f t="shared" si="70"/>
        <v>JI</v>
      </c>
      <c r="S821" t="str">
        <f t="shared" si="71"/>
        <v>200469</v>
      </c>
      <c r="U821" t="s">
        <v>6977</v>
      </c>
      <c r="V821" t="s">
        <v>1187</v>
      </c>
      <c r="W821" t="s">
        <v>5304</v>
      </c>
      <c r="X821" t="s">
        <v>3560</v>
      </c>
      <c r="Y821" t="str">
        <f t="shared" si="72"/>
        <v>SLF-US UNIQ IFRS-200450</v>
      </c>
      <c r="Z821">
        <f>COUNTIF('16 reserve bal'!D:D,'16 reserve entries'!Y821)</f>
        <v>1</v>
      </c>
      <c r="AB821" t="s">
        <v>205</v>
      </c>
      <c r="AC821" t="s">
        <v>3524</v>
      </c>
    </row>
    <row r="822" spans="1:29" x14ac:dyDescent="0.25">
      <c r="A822" t="s">
        <v>205</v>
      </c>
      <c r="B822" t="s">
        <v>205</v>
      </c>
      <c r="C822" t="s">
        <v>3532</v>
      </c>
      <c r="D822" t="str">
        <f t="shared" si="69"/>
        <v>JI-200427</v>
      </c>
      <c r="Q822" t="s">
        <v>6978</v>
      </c>
      <c r="R822" t="str">
        <f t="shared" si="70"/>
        <v>JI</v>
      </c>
      <c r="S822" t="str">
        <f t="shared" si="71"/>
        <v>200509</v>
      </c>
      <c r="U822" t="s">
        <v>6979</v>
      </c>
      <c r="V822" t="s">
        <v>1187</v>
      </c>
      <c r="W822" t="s">
        <v>5304</v>
      </c>
      <c r="X822" t="s">
        <v>3562</v>
      </c>
      <c r="Y822" t="str">
        <f t="shared" si="72"/>
        <v>SLF-US UNIQ IFRS-200451</v>
      </c>
      <c r="Z822">
        <f>COUNTIF('16 reserve bal'!D:D,'16 reserve entries'!Y822)</f>
        <v>1</v>
      </c>
      <c r="AB822" t="s">
        <v>205</v>
      </c>
      <c r="AC822" t="s">
        <v>3532</v>
      </c>
    </row>
    <row r="823" spans="1:29" x14ac:dyDescent="0.25">
      <c r="A823" t="s">
        <v>205</v>
      </c>
      <c r="B823" t="s">
        <v>205</v>
      </c>
      <c r="C823" t="s">
        <v>3535</v>
      </c>
      <c r="D823" t="str">
        <f t="shared" si="69"/>
        <v>JI-200428</v>
      </c>
      <c r="Q823" t="s">
        <v>6980</v>
      </c>
      <c r="R823" t="str">
        <f t="shared" si="70"/>
        <v>JI</v>
      </c>
      <c r="S823" t="str">
        <f t="shared" si="71"/>
        <v>200562</v>
      </c>
      <c r="U823" t="s">
        <v>6981</v>
      </c>
      <c r="V823" t="s">
        <v>1187</v>
      </c>
      <c r="W823" t="s">
        <v>5304</v>
      </c>
      <c r="X823" t="s">
        <v>3565</v>
      </c>
      <c r="Y823" t="str">
        <f t="shared" si="72"/>
        <v>SLF-US UNIQ IFRS-200452</v>
      </c>
      <c r="Z823">
        <f>COUNTIF('16 reserve bal'!D:D,'16 reserve entries'!Y823)</f>
        <v>1</v>
      </c>
      <c r="AB823" t="s">
        <v>205</v>
      </c>
      <c r="AC823" t="s">
        <v>3535</v>
      </c>
    </row>
    <row r="824" spans="1:29" x14ac:dyDescent="0.25">
      <c r="A824" t="s">
        <v>205</v>
      </c>
      <c r="B824" t="s">
        <v>205</v>
      </c>
      <c r="C824" t="s">
        <v>3538</v>
      </c>
      <c r="D824" t="str">
        <f t="shared" si="69"/>
        <v>JI-200429</v>
      </c>
      <c r="Q824" t="s">
        <v>6982</v>
      </c>
      <c r="R824" t="str">
        <f t="shared" si="70"/>
        <v>JI</v>
      </c>
      <c r="S824" t="str">
        <f t="shared" si="71"/>
        <v>200563</v>
      </c>
      <c r="U824" t="s">
        <v>6983</v>
      </c>
      <c r="V824" t="s">
        <v>1187</v>
      </c>
      <c r="W824" t="s">
        <v>5304</v>
      </c>
      <c r="X824" t="s">
        <v>3568</v>
      </c>
      <c r="Y824" t="str">
        <f t="shared" si="72"/>
        <v>SLF-US UNIQ IFRS-200453</v>
      </c>
      <c r="Z824">
        <f>COUNTIF('16 reserve bal'!D:D,'16 reserve entries'!Y824)</f>
        <v>1</v>
      </c>
      <c r="AB824" t="s">
        <v>205</v>
      </c>
      <c r="AC824" t="s">
        <v>3538</v>
      </c>
    </row>
    <row r="825" spans="1:29" x14ac:dyDescent="0.25">
      <c r="A825" t="s">
        <v>205</v>
      </c>
      <c r="B825" t="s">
        <v>205</v>
      </c>
      <c r="C825" t="s">
        <v>3543</v>
      </c>
      <c r="D825" t="str">
        <f t="shared" si="69"/>
        <v>JI-200443</v>
      </c>
      <c r="Q825" t="s">
        <v>6984</v>
      </c>
      <c r="R825" t="str">
        <f t="shared" si="70"/>
        <v>JI</v>
      </c>
      <c r="S825" t="str">
        <f t="shared" si="71"/>
        <v>202286</v>
      </c>
      <c r="U825" t="s">
        <v>6985</v>
      </c>
      <c r="V825" t="s">
        <v>1187</v>
      </c>
      <c r="W825" t="s">
        <v>5304</v>
      </c>
      <c r="X825" t="s">
        <v>3570</v>
      </c>
      <c r="Y825" t="str">
        <f t="shared" si="72"/>
        <v>SLF-US UNIQ IFRS-200454</v>
      </c>
      <c r="Z825">
        <f>COUNTIF('16 reserve bal'!D:D,'16 reserve entries'!Y825)</f>
        <v>1</v>
      </c>
      <c r="AB825" t="s">
        <v>205</v>
      </c>
      <c r="AC825" t="s">
        <v>3543</v>
      </c>
    </row>
    <row r="826" spans="1:29" x14ac:dyDescent="0.25">
      <c r="A826" t="s">
        <v>205</v>
      </c>
      <c r="B826" t="s">
        <v>205</v>
      </c>
      <c r="C826" t="s">
        <v>4068</v>
      </c>
      <c r="D826" t="str">
        <f t="shared" si="69"/>
        <v>JI-203399</v>
      </c>
      <c r="Q826" t="s">
        <v>6986</v>
      </c>
      <c r="R826" t="str">
        <f t="shared" si="70"/>
        <v>JI</v>
      </c>
      <c r="S826" t="str">
        <f t="shared" si="71"/>
        <v>202298</v>
      </c>
      <c r="U826" t="s">
        <v>6987</v>
      </c>
      <c r="V826" t="s">
        <v>1187</v>
      </c>
      <c r="W826" t="s">
        <v>5304</v>
      </c>
      <c r="X826" t="s">
        <v>3576</v>
      </c>
      <c r="Y826" t="str">
        <f t="shared" si="72"/>
        <v>SLF-US UNIQ IFRS-200456</v>
      </c>
      <c r="Z826">
        <f>COUNTIF('16 reserve bal'!D:D,'16 reserve entries'!Y826)</f>
        <v>1</v>
      </c>
      <c r="AB826" t="s">
        <v>205</v>
      </c>
      <c r="AC826" t="s">
        <v>4068</v>
      </c>
    </row>
    <row r="827" spans="1:29" x14ac:dyDescent="0.25">
      <c r="A827" t="s">
        <v>205</v>
      </c>
      <c r="B827" t="s">
        <v>205</v>
      </c>
      <c r="C827" t="s">
        <v>4100</v>
      </c>
      <c r="D827" t="str">
        <f t="shared" si="69"/>
        <v>JI-207994</v>
      </c>
      <c r="Q827" t="s">
        <v>6988</v>
      </c>
      <c r="R827" t="str">
        <f t="shared" si="70"/>
        <v>JI</v>
      </c>
      <c r="S827" t="str">
        <f t="shared" si="71"/>
        <v>202334</v>
      </c>
      <c r="U827" t="s">
        <v>6989</v>
      </c>
      <c r="V827" t="s">
        <v>1187</v>
      </c>
      <c r="W827" t="s">
        <v>5304</v>
      </c>
      <c r="X827" t="s">
        <v>3579</v>
      </c>
      <c r="Y827" t="str">
        <f t="shared" si="72"/>
        <v>SLF-US UNIQ IFRS-200457</v>
      </c>
      <c r="Z827">
        <f>COUNTIF('16 reserve bal'!D:D,'16 reserve entries'!Y827)</f>
        <v>1</v>
      </c>
      <c r="AB827" t="s">
        <v>205</v>
      </c>
      <c r="AC827" t="s">
        <v>4100</v>
      </c>
    </row>
    <row r="828" spans="1:29" x14ac:dyDescent="0.25">
      <c r="A828" t="s">
        <v>1296</v>
      </c>
      <c r="B828" t="s">
        <v>205</v>
      </c>
      <c r="C828" t="s">
        <v>3480</v>
      </c>
      <c r="D828" t="str">
        <f t="shared" si="69"/>
        <v>JI-200400</v>
      </c>
      <c r="Q828" t="s">
        <v>6990</v>
      </c>
      <c r="R828" t="str">
        <f t="shared" si="70"/>
        <v>JI</v>
      </c>
      <c r="S828" t="str">
        <f t="shared" si="71"/>
        <v>202336</v>
      </c>
      <c r="U828" t="s">
        <v>6991</v>
      </c>
      <c r="V828" t="s">
        <v>1187</v>
      </c>
      <c r="W828" t="s">
        <v>5304</v>
      </c>
      <c r="X828" t="s">
        <v>3582</v>
      </c>
      <c r="Y828" t="str">
        <f t="shared" si="72"/>
        <v>SLF-US UNIQ IFRS-200458</v>
      </c>
      <c r="Z828">
        <f>COUNTIF('16 reserve bal'!D:D,'16 reserve entries'!Y828)</f>
        <v>1</v>
      </c>
      <c r="AB828" t="s">
        <v>1296</v>
      </c>
      <c r="AC828" t="s">
        <v>3480</v>
      </c>
    </row>
    <row r="829" spans="1:29" x14ac:dyDescent="0.25">
      <c r="A829" t="s">
        <v>1296</v>
      </c>
      <c r="B829" t="s">
        <v>205</v>
      </c>
      <c r="C829" t="s">
        <v>3483</v>
      </c>
      <c r="D829" t="str">
        <f t="shared" si="69"/>
        <v>JI-200402</v>
      </c>
      <c r="Q829" t="s">
        <v>6992</v>
      </c>
      <c r="R829" t="str">
        <f t="shared" si="70"/>
        <v>JI</v>
      </c>
      <c r="S829" t="str">
        <f t="shared" si="71"/>
        <v>207995</v>
      </c>
      <c r="U829" t="s">
        <v>6993</v>
      </c>
      <c r="V829" t="s">
        <v>1187</v>
      </c>
      <c r="W829" t="s">
        <v>5304</v>
      </c>
      <c r="X829" t="s">
        <v>3585</v>
      </c>
      <c r="Y829" t="str">
        <f t="shared" si="72"/>
        <v>SLF-US UNIQ IFRS-200459</v>
      </c>
      <c r="Z829">
        <f>COUNTIF('16 reserve bal'!D:D,'16 reserve entries'!Y829)</f>
        <v>1</v>
      </c>
      <c r="AB829" t="s">
        <v>1296</v>
      </c>
      <c r="AC829" t="s">
        <v>3483</v>
      </c>
    </row>
    <row r="830" spans="1:29" x14ac:dyDescent="0.25">
      <c r="A830" t="s">
        <v>1296</v>
      </c>
      <c r="B830" t="s">
        <v>205</v>
      </c>
      <c r="C830" t="s">
        <v>3486</v>
      </c>
      <c r="D830" t="str">
        <f t="shared" si="69"/>
        <v>JI-200403</v>
      </c>
      <c r="Q830" t="s">
        <v>6994</v>
      </c>
      <c r="R830" t="str">
        <f t="shared" si="70"/>
        <v>JO</v>
      </c>
      <c r="S830" t="str">
        <f t="shared" si="71"/>
        <v>200406</v>
      </c>
      <c r="U830" t="s">
        <v>6995</v>
      </c>
      <c r="V830" t="s">
        <v>1187</v>
      </c>
      <c r="W830" t="s">
        <v>5304</v>
      </c>
      <c r="X830" t="s">
        <v>3600</v>
      </c>
      <c r="Y830" t="str">
        <f t="shared" si="72"/>
        <v>SLF-US UNIQ IFRS-200468</v>
      </c>
      <c r="Z830">
        <f>COUNTIF('16 reserve bal'!D:D,'16 reserve entries'!Y830)</f>
        <v>1</v>
      </c>
      <c r="AB830" t="s">
        <v>1296</v>
      </c>
      <c r="AC830" t="s">
        <v>3486</v>
      </c>
    </row>
    <row r="831" spans="1:29" x14ac:dyDescent="0.25">
      <c r="A831" t="s">
        <v>1296</v>
      </c>
      <c r="B831" t="s">
        <v>205</v>
      </c>
      <c r="C831" t="s">
        <v>3492</v>
      </c>
      <c r="D831" t="str">
        <f t="shared" si="69"/>
        <v>JI-200405</v>
      </c>
      <c r="Q831" t="s">
        <v>6996</v>
      </c>
      <c r="R831" t="str">
        <f t="shared" si="70"/>
        <v>JO</v>
      </c>
      <c r="S831" t="str">
        <f t="shared" si="71"/>
        <v>207994</v>
      </c>
      <c r="U831" t="s">
        <v>6997</v>
      </c>
      <c r="V831" t="s">
        <v>1187</v>
      </c>
      <c r="W831" t="s">
        <v>5304</v>
      </c>
      <c r="X831" t="s">
        <v>3616</v>
      </c>
      <c r="Y831" t="str">
        <f t="shared" si="72"/>
        <v>SLF-US UNIQ IFRS-200481</v>
      </c>
      <c r="Z831">
        <f>COUNTIF('16 reserve bal'!D:D,'16 reserve entries'!Y831)</f>
        <v>1</v>
      </c>
      <c r="AB831" t="s">
        <v>1296</v>
      </c>
      <c r="AC831" t="s">
        <v>3492</v>
      </c>
    </row>
    <row r="832" spans="1:29" x14ac:dyDescent="0.25">
      <c r="A832" t="s">
        <v>1296</v>
      </c>
      <c r="B832" t="s">
        <v>205</v>
      </c>
      <c r="C832" t="s">
        <v>3495</v>
      </c>
      <c r="D832" t="str">
        <f t="shared" si="69"/>
        <v>JI-200406</v>
      </c>
      <c r="Q832" t="s">
        <v>6998</v>
      </c>
      <c r="R832" t="str">
        <f t="shared" si="70"/>
        <v>JT</v>
      </c>
      <c r="S832" t="str">
        <f t="shared" si="71"/>
        <v>200407</v>
      </c>
      <c r="U832" t="s">
        <v>6999</v>
      </c>
      <c r="V832" t="s">
        <v>1187</v>
      </c>
      <c r="W832" t="s">
        <v>5304</v>
      </c>
      <c r="X832" t="s">
        <v>3619</v>
      </c>
      <c r="Y832" t="str">
        <f t="shared" si="72"/>
        <v>SLF-US UNIQ IFRS-200485</v>
      </c>
      <c r="Z832">
        <f>COUNTIF('16 reserve bal'!D:D,'16 reserve entries'!Y832)</f>
        <v>1</v>
      </c>
      <c r="AB832" t="s">
        <v>1296</v>
      </c>
      <c r="AC832" t="s">
        <v>3495</v>
      </c>
    </row>
    <row r="833" spans="1:29" x14ac:dyDescent="0.25">
      <c r="A833" t="s">
        <v>1296</v>
      </c>
      <c r="B833" t="s">
        <v>205</v>
      </c>
      <c r="C833" t="s">
        <v>3498</v>
      </c>
      <c r="D833" t="str">
        <f t="shared" si="69"/>
        <v>JI-200407</v>
      </c>
      <c r="Q833" t="s">
        <v>7000</v>
      </c>
      <c r="R833" t="str">
        <f t="shared" si="70"/>
        <v>JU</v>
      </c>
      <c r="S833" t="str">
        <f t="shared" si="71"/>
        <v>103105</v>
      </c>
      <c r="U833" t="s">
        <v>7001</v>
      </c>
      <c r="V833" t="s">
        <v>1187</v>
      </c>
      <c r="W833" t="s">
        <v>5304</v>
      </c>
      <c r="X833" t="s">
        <v>3622</v>
      </c>
      <c r="Y833" t="str">
        <f t="shared" si="72"/>
        <v>SLF-US UNIQ IFRS-200487</v>
      </c>
      <c r="Z833">
        <f>COUNTIF('16 reserve bal'!D:D,'16 reserve entries'!Y833)</f>
        <v>1</v>
      </c>
      <c r="AB833" t="s">
        <v>1296</v>
      </c>
      <c r="AC833" t="s">
        <v>3498</v>
      </c>
    </row>
    <row r="834" spans="1:29" x14ac:dyDescent="0.25">
      <c r="A834" t="s">
        <v>1296</v>
      </c>
      <c r="B834" t="s">
        <v>205</v>
      </c>
      <c r="C834" t="s">
        <v>3501</v>
      </c>
      <c r="D834" t="str">
        <f t="shared" si="69"/>
        <v>JI-200411</v>
      </c>
      <c r="Q834" t="s">
        <v>7002</v>
      </c>
      <c r="R834" t="str">
        <f t="shared" si="70"/>
        <v>JU</v>
      </c>
      <c r="S834" t="str">
        <f t="shared" si="71"/>
        <v>103132</v>
      </c>
      <c r="U834" t="s">
        <v>7003</v>
      </c>
      <c r="V834" t="s">
        <v>1187</v>
      </c>
      <c r="W834" t="s">
        <v>5304</v>
      </c>
      <c r="X834" t="s">
        <v>5520</v>
      </c>
      <c r="Y834" t="str">
        <f t="shared" si="72"/>
        <v>SLF-US UNIQ IFRS-200524</v>
      </c>
      <c r="Z834">
        <f>COUNTIF('16 reserve bal'!D:D,'16 reserve entries'!Y834)</f>
        <v>0</v>
      </c>
      <c r="AB834" t="s">
        <v>1296</v>
      </c>
      <c r="AC834" t="s">
        <v>3501</v>
      </c>
    </row>
    <row r="835" spans="1:29" x14ac:dyDescent="0.25">
      <c r="A835" t="s">
        <v>1296</v>
      </c>
      <c r="B835" t="s">
        <v>205</v>
      </c>
      <c r="C835" t="s">
        <v>3504</v>
      </c>
      <c r="D835" t="str">
        <f t="shared" si="69"/>
        <v>JI-200415</v>
      </c>
      <c r="Q835" t="s">
        <v>7004</v>
      </c>
      <c r="R835" t="str">
        <f t="shared" si="70"/>
        <v>JU</v>
      </c>
      <c r="S835" t="str">
        <f t="shared" si="71"/>
        <v>103143</v>
      </c>
      <c r="U835" t="s">
        <v>7005</v>
      </c>
      <c r="V835" t="s">
        <v>1187</v>
      </c>
      <c r="W835" t="s">
        <v>5304</v>
      </c>
      <c r="X835" t="s">
        <v>5523</v>
      </c>
      <c r="Y835" t="str">
        <f t="shared" si="72"/>
        <v>SLF-US UNIQ IFRS-200526</v>
      </c>
      <c r="Z835">
        <f>COUNTIF('16 reserve bal'!D:D,'16 reserve entries'!Y835)</f>
        <v>0</v>
      </c>
      <c r="AB835" t="s">
        <v>1296</v>
      </c>
      <c r="AC835" t="s">
        <v>3504</v>
      </c>
    </row>
    <row r="836" spans="1:29" x14ac:dyDescent="0.25">
      <c r="A836" t="s">
        <v>1296</v>
      </c>
      <c r="B836" t="s">
        <v>205</v>
      </c>
      <c r="C836" t="s">
        <v>3507</v>
      </c>
      <c r="D836" t="str">
        <f t="shared" si="69"/>
        <v>JI-200416</v>
      </c>
      <c r="Q836" t="s">
        <v>7006</v>
      </c>
      <c r="R836" t="str">
        <f t="shared" si="70"/>
        <v>KA</v>
      </c>
      <c r="S836" t="str">
        <f t="shared" si="71"/>
        <v>202586</v>
      </c>
      <c r="U836" t="s">
        <v>7007</v>
      </c>
      <c r="V836" t="s">
        <v>1187</v>
      </c>
      <c r="W836" t="s">
        <v>5304</v>
      </c>
      <c r="X836" t="s">
        <v>3648</v>
      </c>
      <c r="Y836" t="str">
        <f t="shared" si="72"/>
        <v>SLF-US UNIQ IFRS-200570</v>
      </c>
      <c r="Z836">
        <f>COUNTIF('16 reserve bal'!D:D,'16 reserve entries'!Y836)</f>
        <v>1</v>
      </c>
      <c r="AB836" t="s">
        <v>1296</v>
      </c>
      <c r="AC836" t="s">
        <v>3507</v>
      </c>
    </row>
    <row r="837" spans="1:29" x14ac:dyDescent="0.25">
      <c r="A837" t="s">
        <v>1296</v>
      </c>
      <c r="B837" t="s">
        <v>205</v>
      </c>
      <c r="C837" t="s">
        <v>3510</v>
      </c>
      <c r="D837" t="str">
        <f t="shared" ref="D837:D900" si="73">B837&amp;"-"&amp;C837</f>
        <v>JI-200417</v>
      </c>
      <c r="Q837" t="s">
        <v>7008</v>
      </c>
      <c r="R837" t="str">
        <f t="shared" ref="R837:R900" si="74">LEFT(Q837,2)</f>
        <v>L2</v>
      </c>
      <c r="S837" t="str">
        <f t="shared" ref="S837:S900" si="75">RIGHT(Q837,6)</f>
        <v>103107</v>
      </c>
      <c r="U837" t="s">
        <v>7009</v>
      </c>
      <c r="V837" t="s">
        <v>1187</v>
      </c>
      <c r="W837" t="s">
        <v>5304</v>
      </c>
      <c r="X837" t="s">
        <v>3651</v>
      </c>
      <c r="Y837" t="str">
        <f t="shared" ref="Y837:Y900" si="76">W837&amp;"-"&amp;X837</f>
        <v>SLF-US UNIQ IFRS-200575</v>
      </c>
      <c r="Z837">
        <f>COUNTIF('16 reserve bal'!D:D,'16 reserve entries'!Y837)</f>
        <v>1</v>
      </c>
      <c r="AB837" t="s">
        <v>1296</v>
      </c>
      <c r="AC837" t="s">
        <v>3510</v>
      </c>
    </row>
    <row r="838" spans="1:29" x14ac:dyDescent="0.25">
      <c r="A838" t="s">
        <v>1296</v>
      </c>
      <c r="B838" t="s">
        <v>205</v>
      </c>
      <c r="C838" t="s">
        <v>3513</v>
      </c>
      <c r="D838" t="str">
        <f t="shared" si="73"/>
        <v>JI-200418</v>
      </c>
      <c r="Q838" t="s">
        <v>7010</v>
      </c>
      <c r="R838" t="str">
        <f t="shared" si="74"/>
        <v>L3</v>
      </c>
      <c r="S838" t="str">
        <f t="shared" si="75"/>
        <v>103113</v>
      </c>
      <c r="U838" t="s">
        <v>7011</v>
      </c>
      <c r="V838" t="s">
        <v>1187</v>
      </c>
      <c r="W838" t="s">
        <v>5304</v>
      </c>
      <c r="X838" t="s">
        <v>3654</v>
      </c>
      <c r="Y838" t="str">
        <f t="shared" si="76"/>
        <v>SLF-US UNIQ IFRS-200580</v>
      </c>
      <c r="Z838">
        <f>COUNTIF('16 reserve bal'!D:D,'16 reserve entries'!Y838)</f>
        <v>1</v>
      </c>
      <c r="AB838" t="s">
        <v>1296</v>
      </c>
      <c r="AC838" t="s">
        <v>3513</v>
      </c>
    </row>
    <row r="839" spans="1:29" x14ac:dyDescent="0.25">
      <c r="A839" t="s">
        <v>1296</v>
      </c>
      <c r="B839" t="s">
        <v>205</v>
      </c>
      <c r="C839" t="s">
        <v>3516</v>
      </c>
      <c r="D839" t="str">
        <f t="shared" si="73"/>
        <v>JI-200419</v>
      </c>
      <c r="Q839" t="s">
        <v>7012</v>
      </c>
      <c r="R839" t="str">
        <f t="shared" si="74"/>
        <v>LC</v>
      </c>
      <c r="S839" t="str">
        <f t="shared" si="75"/>
        <v>200445</v>
      </c>
      <c r="U839" t="s">
        <v>7013</v>
      </c>
      <c r="V839" t="s">
        <v>1187</v>
      </c>
      <c r="W839" t="s">
        <v>5304</v>
      </c>
      <c r="X839" t="s">
        <v>3657</v>
      </c>
      <c r="Y839" t="str">
        <f t="shared" si="76"/>
        <v>SLF-US UNIQ IFRS-200581</v>
      </c>
      <c r="Z839">
        <f>COUNTIF('16 reserve bal'!D:D,'16 reserve entries'!Y839)</f>
        <v>1</v>
      </c>
      <c r="AB839" t="s">
        <v>1296</v>
      </c>
      <c r="AC839" t="s">
        <v>3516</v>
      </c>
    </row>
    <row r="840" spans="1:29" x14ac:dyDescent="0.25">
      <c r="A840" t="s">
        <v>1296</v>
      </c>
      <c r="B840" t="s">
        <v>205</v>
      </c>
      <c r="C840" t="s">
        <v>3519</v>
      </c>
      <c r="D840" t="str">
        <f t="shared" si="73"/>
        <v>JI-200420</v>
      </c>
      <c r="Q840" t="s">
        <v>7014</v>
      </c>
      <c r="R840" t="str">
        <f t="shared" si="74"/>
        <v>LC</v>
      </c>
      <c r="S840" t="str">
        <f t="shared" si="75"/>
        <v>200446</v>
      </c>
      <c r="U840" t="s">
        <v>7015</v>
      </c>
      <c r="V840" t="s">
        <v>1187</v>
      </c>
      <c r="W840" t="s">
        <v>5304</v>
      </c>
      <c r="X840" t="s">
        <v>3660</v>
      </c>
      <c r="Y840" t="str">
        <f t="shared" si="76"/>
        <v>SLF-US UNIQ IFRS-200582</v>
      </c>
      <c r="Z840">
        <f>COUNTIF('16 reserve bal'!D:D,'16 reserve entries'!Y840)</f>
        <v>1</v>
      </c>
      <c r="AB840" t="s">
        <v>1296</v>
      </c>
      <c r="AC840" t="s">
        <v>3519</v>
      </c>
    </row>
    <row r="841" spans="1:29" x14ac:dyDescent="0.25">
      <c r="A841" t="s">
        <v>1296</v>
      </c>
      <c r="B841" t="s">
        <v>205</v>
      </c>
      <c r="C841" t="s">
        <v>3524</v>
      </c>
      <c r="D841" t="str">
        <f t="shared" si="73"/>
        <v>JI-200423</v>
      </c>
      <c r="Q841" t="s">
        <v>7016</v>
      </c>
      <c r="R841" t="str">
        <f t="shared" si="74"/>
        <v>LC</v>
      </c>
      <c r="S841" t="str">
        <f t="shared" si="75"/>
        <v>203051</v>
      </c>
      <c r="U841" t="s">
        <v>7017</v>
      </c>
      <c r="V841" t="s">
        <v>1187</v>
      </c>
      <c r="W841" t="s">
        <v>5304</v>
      </c>
      <c r="X841" t="s">
        <v>3950</v>
      </c>
      <c r="Y841" t="str">
        <f t="shared" si="76"/>
        <v>SLF-US UNIQ IFRS-203039</v>
      </c>
      <c r="Z841">
        <f>COUNTIF('16 reserve bal'!D:D,'16 reserve entries'!Y841)</f>
        <v>1</v>
      </c>
      <c r="AB841" t="s">
        <v>1296</v>
      </c>
      <c r="AC841" t="s">
        <v>3524</v>
      </c>
    </row>
    <row r="842" spans="1:29" x14ac:dyDescent="0.25">
      <c r="A842" t="s">
        <v>1296</v>
      </c>
      <c r="B842" t="s">
        <v>205</v>
      </c>
      <c r="C842" t="s">
        <v>3529</v>
      </c>
      <c r="D842" t="str">
        <f t="shared" si="73"/>
        <v>JI-200426</v>
      </c>
      <c r="Q842" t="s">
        <v>7018</v>
      </c>
      <c r="R842" t="str">
        <f t="shared" si="74"/>
        <v>LC</v>
      </c>
      <c r="S842" t="str">
        <f t="shared" si="75"/>
        <v>203376</v>
      </c>
      <c r="U842" t="s">
        <v>7019</v>
      </c>
      <c r="V842" t="s">
        <v>1187</v>
      </c>
      <c r="W842" t="s">
        <v>5304</v>
      </c>
      <c r="X842" t="s">
        <v>3952</v>
      </c>
      <c r="Y842" t="str">
        <f t="shared" si="76"/>
        <v>SLF-US UNIQ IFRS-203040</v>
      </c>
      <c r="Z842">
        <f>COUNTIF('16 reserve bal'!D:D,'16 reserve entries'!Y842)</f>
        <v>1</v>
      </c>
      <c r="AB842" t="s">
        <v>1296</v>
      </c>
      <c r="AC842" t="s">
        <v>3529</v>
      </c>
    </row>
    <row r="843" spans="1:29" x14ac:dyDescent="0.25">
      <c r="A843" t="s">
        <v>1296</v>
      </c>
      <c r="B843" t="s">
        <v>205</v>
      </c>
      <c r="C843" t="s">
        <v>3532</v>
      </c>
      <c r="D843" t="str">
        <f t="shared" si="73"/>
        <v>JI-200427</v>
      </c>
      <c r="Q843" t="s">
        <v>7020</v>
      </c>
      <c r="R843" t="str">
        <f t="shared" si="74"/>
        <v>LC</v>
      </c>
      <c r="S843" t="str">
        <f t="shared" si="75"/>
        <v>203390</v>
      </c>
      <c r="U843" t="s">
        <v>7021</v>
      </c>
      <c r="V843" t="s">
        <v>1187</v>
      </c>
      <c r="W843" t="s">
        <v>5304</v>
      </c>
      <c r="X843" t="s">
        <v>5802</v>
      </c>
      <c r="Y843" t="str">
        <f t="shared" si="76"/>
        <v>SLF-US UNIQ IFRS-203041</v>
      </c>
      <c r="Z843">
        <f>COUNTIF('16 reserve bal'!D:D,'16 reserve entries'!Y843)</f>
        <v>0</v>
      </c>
      <c r="AB843" t="s">
        <v>1296</v>
      </c>
      <c r="AC843" t="s">
        <v>3532</v>
      </c>
    </row>
    <row r="844" spans="1:29" x14ac:dyDescent="0.25">
      <c r="A844" t="s">
        <v>1296</v>
      </c>
      <c r="B844" t="s">
        <v>205</v>
      </c>
      <c r="C844" t="s">
        <v>3535</v>
      </c>
      <c r="D844" t="str">
        <f t="shared" si="73"/>
        <v>JI-200428</v>
      </c>
      <c r="Q844" t="s">
        <v>7022</v>
      </c>
      <c r="R844" t="str">
        <f t="shared" si="74"/>
        <v>LF</v>
      </c>
      <c r="S844" t="str">
        <f t="shared" si="75"/>
        <v>100201</v>
      </c>
      <c r="U844" t="s">
        <v>7023</v>
      </c>
      <c r="V844" t="s">
        <v>1187</v>
      </c>
      <c r="W844" t="s">
        <v>5304</v>
      </c>
      <c r="X844" t="s">
        <v>3954</v>
      </c>
      <c r="Y844" t="str">
        <f t="shared" si="76"/>
        <v>SLF-US UNIQ IFRS-203042</v>
      </c>
      <c r="Z844">
        <f>COUNTIF('16 reserve bal'!D:D,'16 reserve entries'!Y844)</f>
        <v>1</v>
      </c>
      <c r="AB844" t="s">
        <v>1296</v>
      </c>
      <c r="AC844" t="s">
        <v>3535</v>
      </c>
    </row>
    <row r="845" spans="1:29" x14ac:dyDescent="0.25">
      <c r="A845" t="s">
        <v>1296</v>
      </c>
      <c r="B845" t="s">
        <v>205</v>
      </c>
      <c r="C845" t="s">
        <v>3538</v>
      </c>
      <c r="D845" t="str">
        <f t="shared" si="73"/>
        <v>JI-200429</v>
      </c>
      <c r="Q845" t="s">
        <v>7024</v>
      </c>
      <c r="R845" t="str">
        <f t="shared" si="74"/>
        <v>LF</v>
      </c>
      <c r="S845" t="str">
        <f t="shared" si="75"/>
        <v>100215</v>
      </c>
      <c r="U845" t="s">
        <v>7025</v>
      </c>
      <c r="V845" t="s">
        <v>1187</v>
      </c>
      <c r="W845" t="s">
        <v>5304</v>
      </c>
      <c r="X845" t="s">
        <v>3956</v>
      </c>
      <c r="Y845" t="str">
        <f t="shared" si="76"/>
        <v>SLF-US UNIQ IFRS-203043</v>
      </c>
      <c r="Z845">
        <f>COUNTIF('16 reserve bal'!D:D,'16 reserve entries'!Y845)</f>
        <v>1</v>
      </c>
      <c r="AB845" t="s">
        <v>1296</v>
      </c>
      <c r="AC845" t="s">
        <v>3538</v>
      </c>
    </row>
    <row r="846" spans="1:29" x14ac:dyDescent="0.25">
      <c r="A846" t="s">
        <v>1296</v>
      </c>
      <c r="B846" t="s">
        <v>205</v>
      </c>
      <c r="C846" t="s">
        <v>3543</v>
      </c>
      <c r="D846" t="str">
        <f t="shared" si="73"/>
        <v>JI-200443</v>
      </c>
      <c r="Q846" t="s">
        <v>7026</v>
      </c>
      <c r="R846" t="str">
        <f t="shared" si="74"/>
        <v>LF</v>
      </c>
      <c r="S846" t="str">
        <f t="shared" si="75"/>
        <v>100216</v>
      </c>
      <c r="U846" t="s">
        <v>7027</v>
      </c>
      <c r="V846" t="s">
        <v>1187</v>
      </c>
      <c r="W846" t="s">
        <v>5304</v>
      </c>
      <c r="X846" t="s">
        <v>3958</v>
      </c>
      <c r="Y846" t="str">
        <f t="shared" si="76"/>
        <v>SLF-US UNIQ IFRS-203044</v>
      </c>
      <c r="Z846">
        <f>COUNTIF('16 reserve bal'!D:D,'16 reserve entries'!Y846)</f>
        <v>1</v>
      </c>
      <c r="AB846" t="s">
        <v>1296</v>
      </c>
      <c r="AC846" t="s">
        <v>3543</v>
      </c>
    </row>
    <row r="847" spans="1:29" x14ac:dyDescent="0.25">
      <c r="A847" t="s">
        <v>1296</v>
      </c>
      <c r="B847" t="s">
        <v>205</v>
      </c>
      <c r="C847" t="s">
        <v>3549</v>
      </c>
      <c r="D847" t="str">
        <f t="shared" si="73"/>
        <v>JI-200445</v>
      </c>
      <c r="Q847" t="s">
        <v>7028</v>
      </c>
      <c r="R847" t="str">
        <f t="shared" si="74"/>
        <v>LF</v>
      </c>
      <c r="S847" t="str">
        <f t="shared" si="75"/>
        <v>103101</v>
      </c>
      <c r="U847" t="s">
        <v>7029</v>
      </c>
      <c r="V847" t="s">
        <v>1187</v>
      </c>
      <c r="W847" t="s">
        <v>5304</v>
      </c>
      <c r="X847" t="s">
        <v>3960</v>
      </c>
      <c r="Y847" t="str">
        <f t="shared" si="76"/>
        <v>SLF-US UNIQ IFRS-203045</v>
      </c>
      <c r="Z847">
        <f>COUNTIF('16 reserve bal'!D:D,'16 reserve entries'!Y847)</f>
        <v>1</v>
      </c>
      <c r="AB847" t="s">
        <v>1296</v>
      </c>
      <c r="AC847" t="s">
        <v>3549</v>
      </c>
    </row>
    <row r="848" spans="1:29" x14ac:dyDescent="0.25">
      <c r="A848" t="s">
        <v>1296</v>
      </c>
      <c r="B848" t="s">
        <v>205</v>
      </c>
      <c r="C848" t="s">
        <v>3588</v>
      </c>
      <c r="D848" t="str">
        <f t="shared" si="73"/>
        <v>JI-200461</v>
      </c>
      <c r="Q848" t="s">
        <v>7030</v>
      </c>
      <c r="R848" t="str">
        <f t="shared" si="74"/>
        <v>LF</v>
      </c>
      <c r="S848" t="str">
        <f t="shared" si="75"/>
        <v>103102</v>
      </c>
      <c r="U848" t="s">
        <v>7031</v>
      </c>
      <c r="V848" t="s">
        <v>1187</v>
      </c>
      <c r="W848" t="s">
        <v>5304</v>
      </c>
      <c r="X848" t="s">
        <v>3962</v>
      </c>
      <c r="Y848" t="str">
        <f t="shared" si="76"/>
        <v>SLF-US UNIQ IFRS-203046</v>
      </c>
      <c r="Z848">
        <f>COUNTIF('16 reserve bal'!D:D,'16 reserve entries'!Y848)</f>
        <v>1</v>
      </c>
      <c r="AB848" t="s">
        <v>1296</v>
      </c>
      <c r="AC848" t="s">
        <v>3588</v>
      </c>
    </row>
    <row r="849" spans="1:29" x14ac:dyDescent="0.25">
      <c r="A849" t="s">
        <v>1296</v>
      </c>
      <c r="B849" t="s">
        <v>205</v>
      </c>
      <c r="C849" t="s">
        <v>3602</v>
      </c>
      <c r="D849" t="str">
        <f t="shared" si="73"/>
        <v>JI-200469</v>
      </c>
      <c r="Q849" t="s">
        <v>7032</v>
      </c>
      <c r="R849" t="str">
        <f t="shared" si="74"/>
        <v>LF</v>
      </c>
      <c r="S849" t="str">
        <f t="shared" si="75"/>
        <v>103103</v>
      </c>
      <c r="U849" t="s">
        <v>7033</v>
      </c>
      <c r="V849" t="s">
        <v>1187</v>
      </c>
      <c r="W849" t="s">
        <v>5304</v>
      </c>
      <c r="X849" t="s">
        <v>3964</v>
      </c>
      <c r="Y849" t="str">
        <f t="shared" si="76"/>
        <v>SLF-US UNIQ IFRS-203049</v>
      </c>
      <c r="Z849">
        <f>COUNTIF('16 reserve bal'!D:D,'16 reserve entries'!Y849)</f>
        <v>1</v>
      </c>
      <c r="AB849" t="s">
        <v>1296</v>
      </c>
      <c r="AC849" t="s">
        <v>3602</v>
      </c>
    </row>
    <row r="850" spans="1:29" x14ac:dyDescent="0.25">
      <c r="A850" t="s">
        <v>1296</v>
      </c>
      <c r="B850" t="s">
        <v>205</v>
      </c>
      <c r="C850" t="s">
        <v>3634</v>
      </c>
      <c r="D850" t="str">
        <f t="shared" si="73"/>
        <v>JI-200509</v>
      </c>
      <c r="Q850" t="s">
        <v>7034</v>
      </c>
      <c r="R850" t="str">
        <f t="shared" si="74"/>
        <v>LF</v>
      </c>
      <c r="S850" t="str">
        <f t="shared" si="75"/>
        <v>103105</v>
      </c>
      <c r="U850" t="s">
        <v>7035</v>
      </c>
      <c r="V850" t="s">
        <v>1187</v>
      </c>
      <c r="W850" t="s">
        <v>5304</v>
      </c>
      <c r="X850" t="s">
        <v>3966</v>
      </c>
      <c r="Y850" t="str">
        <f t="shared" si="76"/>
        <v>SLF-US UNIQ IFRS-203050</v>
      </c>
      <c r="Z850">
        <f>COUNTIF('16 reserve bal'!D:D,'16 reserve entries'!Y850)</f>
        <v>1</v>
      </c>
      <c r="AB850" t="s">
        <v>1296</v>
      </c>
      <c r="AC850" t="s">
        <v>3634</v>
      </c>
    </row>
    <row r="851" spans="1:29" x14ac:dyDescent="0.25">
      <c r="A851" t="s">
        <v>1296</v>
      </c>
      <c r="B851" t="s">
        <v>205</v>
      </c>
      <c r="C851" t="s">
        <v>3642</v>
      </c>
      <c r="D851" t="str">
        <f t="shared" si="73"/>
        <v>JI-200562</v>
      </c>
      <c r="Q851" t="s">
        <v>7036</v>
      </c>
      <c r="R851" t="str">
        <f t="shared" si="74"/>
        <v>LF</v>
      </c>
      <c r="S851" t="str">
        <f t="shared" si="75"/>
        <v>103130</v>
      </c>
      <c r="U851" t="s">
        <v>7037</v>
      </c>
      <c r="V851" t="s">
        <v>1187</v>
      </c>
      <c r="W851" t="s">
        <v>5304</v>
      </c>
      <c r="X851" t="s">
        <v>3968</v>
      </c>
      <c r="Y851" t="str">
        <f t="shared" si="76"/>
        <v>SLF-US UNIQ IFRS-203051</v>
      </c>
      <c r="Z851">
        <f>COUNTIF('16 reserve bal'!D:D,'16 reserve entries'!Y851)</f>
        <v>1</v>
      </c>
      <c r="AB851" t="s">
        <v>1296</v>
      </c>
      <c r="AC851" t="s">
        <v>3642</v>
      </c>
    </row>
    <row r="852" spans="1:29" x14ac:dyDescent="0.25">
      <c r="A852" t="s">
        <v>1296</v>
      </c>
      <c r="B852" t="s">
        <v>205</v>
      </c>
      <c r="C852" t="s">
        <v>3645</v>
      </c>
      <c r="D852" t="str">
        <f t="shared" si="73"/>
        <v>JI-200563</v>
      </c>
      <c r="Q852" t="s">
        <v>7038</v>
      </c>
      <c r="R852" t="str">
        <f t="shared" si="74"/>
        <v>LF</v>
      </c>
      <c r="S852" t="str">
        <f t="shared" si="75"/>
        <v>103141</v>
      </c>
      <c r="U852" t="s">
        <v>7039</v>
      </c>
      <c r="V852" t="s">
        <v>1187</v>
      </c>
      <c r="W852" t="s">
        <v>5304</v>
      </c>
      <c r="X852" t="s">
        <v>3970</v>
      </c>
      <c r="Y852" t="str">
        <f t="shared" si="76"/>
        <v>SLF-US UNIQ IFRS-203052</v>
      </c>
      <c r="Z852">
        <f>COUNTIF('16 reserve bal'!D:D,'16 reserve entries'!Y852)</f>
        <v>1</v>
      </c>
      <c r="AB852" t="s">
        <v>1296</v>
      </c>
      <c r="AC852" t="s">
        <v>3645</v>
      </c>
    </row>
    <row r="853" spans="1:29" x14ac:dyDescent="0.25">
      <c r="A853" t="s">
        <v>1296</v>
      </c>
      <c r="B853" t="s">
        <v>205</v>
      </c>
      <c r="C853" t="s">
        <v>3930</v>
      </c>
      <c r="D853" t="str">
        <f t="shared" si="73"/>
        <v>JI-202286</v>
      </c>
      <c r="Q853" t="s">
        <v>7040</v>
      </c>
      <c r="R853" t="str">
        <f t="shared" si="74"/>
        <v>LF</v>
      </c>
      <c r="S853" t="str">
        <f t="shared" si="75"/>
        <v>103142</v>
      </c>
      <c r="U853" t="s">
        <v>7041</v>
      </c>
      <c r="V853" t="s">
        <v>1187</v>
      </c>
      <c r="W853" t="s">
        <v>5304</v>
      </c>
      <c r="X853" t="s">
        <v>3972</v>
      </c>
      <c r="Y853" t="str">
        <f t="shared" si="76"/>
        <v>SLF-US UNIQ IFRS-203053</v>
      </c>
      <c r="Z853">
        <f>COUNTIF('16 reserve bal'!D:D,'16 reserve entries'!Y853)</f>
        <v>1</v>
      </c>
      <c r="AB853" t="s">
        <v>1296</v>
      </c>
      <c r="AC853" t="s">
        <v>3930</v>
      </c>
    </row>
    <row r="854" spans="1:29" x14ac:dyDescent="0.25">
      <c r="A854" t="s">
        <v>1296</v>
      </c>
      <c r="B854" t="s">
        <v>205</v>
      </c>
      <c r="C854" t="s">
        <v>3932</v>
      </c>
      <c r="D854" t="str">
        <f t="shared" si="73"/>
        <v>JI-202298</v>
      </c>
      <c r="Q854" t="s">
        <v>7042</v>
      </c>
      <c r="R854" t="str">
        <f t="shared" si="74"/>
        <v>LF</v>
      </c>
      <c r="S854" t="str">
        <f t="shared" si="75"/>
        <v>103322</v>
      </c>
      <c r="U854" t="s">
        <v>7043</v>
      </c>
      <c r="V854" t="s">
        <v>1187</v>
      </c>
      <c r="W854" t="s">
        <v>5304</v>
      </c>
      <c r="X854" t="s">
        <v>3974</v>
      </c>
      <c r="Y854" t="str">
        <f t="shared" si="76"/>
        <v>SLF-US UNIQ IFRS-203054</v>
      </c>
      <c r="Z854">
        <f>COUNTIF('16 reserve bal'!D:D,'16 reserve entries'!Y854)</f>
        <v>1</v>
      </c>
      <c r="AB854" t="s">
        <v>1296</v>
      </c>
      <c r="AC854" t="s">
        <v>3932</v>
      </c>
    </row>
    <row r="855" spans="1:29" x14ac:dyDescent="0.25">
      <c r="A855" t="s">
        <v>1296</v>
      </c>
      <c r="B855" t="s">
        <v>205</v>
      </c>
      <c r="C855" t="s">
        <v>3938</v>
      </c>
      <c r="D855" t="str">
        <f t="shared" si="73"/>
        <v>JI-202334</v>
      </c>
      <c r="Q855" t="s">
        <v>7044</v>
      </c>
      <c r="R855" t="str">
        <f t="shared" si="74"/>
        <v>LF</v>
      </c>
      <c r="S855" t="str">
        <f t="shared" si="75"/>
        <v>103323</v>
      </c>
      <c r="U855" t="s">
        <v>7045</v>
      </c>
      <c r="V855" t="s">
        <v>1187</v>
      </c>
      <c r="W855" t="s">
        <v>5304</v>
      </c>
      <c r="X855" t="s">
        <v>3977</v>
      </c>
      <c r="Y855" t="str">
        <f t="shared" si="76"/>
        <v>SLF-US UNIQ IFRS-203055</v>
      </c>
      <c r="Z855">
        <f>COUNTIF('16 reserve bal'!D:D,'16 reserve entries'!Y855)</f>
        <v>1</v>
      </c>
      <c r="AB855" t="s">
        <v>1296</v>
      </c>
      <c r="AC855" t="s">
        <v>3938</v>
      </c>
    </row>
    <row r="856" spans="1:29" x14ac:dyDescent="0.25">
      <c r="A856" t="s">
        <v>1296</v>
      </c>
      <c r="B856" t="s">
        <v>205</v>
      </c>
      <c r="C856" t="s">
        <v>3941</v>
      </c>
      <c r="D856" t="str">
        <f t="shared" si="73"/>
        <v>JI-202336</v>
      </c>
      <c r="Q856" t="s">
        <v>7046</v>
      </c>
      <c r="R856" t="str">
        <f t="shared" si="74"/>
        <v>LF</v>
      </c>
      <c r="S856" t="str">
        <f t="shared" si="75"/>
        <v>103324</v>
      </c>
      <c r="U856" t="s">
        <v>7047</v>
      </c>
      <c r="V856" t="s">
        <v>1187</v>
      </c>
      <c r="W856" t="s">
        <v>5304</v>
      </c>
      <c r="X856" t="s">
        <v>3979</v>
      </c>
      <c r="Y856" t="str">
        <f t="shared" si="76"/>
        <v>SLF-US UNIQ IFRS-203056</v>
      </c>
      <c r="Z856">
        <f>COUNTIF('16 reserve bal'!D:D,'16 reserve entries'!Y856)</f>
        <v>1</v>
      </c>
      <c r="AB856" t="s">
        <v>1296</v>
      </c>
      <c r="AC856" t="s">
        <v>3941</v>
      </c>
    </row>
    <row r="857" spans="1:29" x14ac:dyDescent="0.25">
      <c r="A857" t="s">
        <v>1296</v>
      </c>
      <c r="B857" t="s">
        <v>205</v>
      </c>
      <c r="C857" t="s">
        <v>4068</v>
      </c>
      <c r="D857" t="str">
        <f t="shared" si="73"/>
        <v>JI-203399</v>
      </c>
      <c r="Q857" t="s">
        <v>7048</v>
      </c>
      <c r="R857" t="str">
        <f t="shared" si="74"/>
        <v>LF</v>
      </c>
      <c r="S857" t="str">
        <f t="shared" si="75"/>
        <v>200402</v>
      </c>
      <c r="U857" t="s">
        <v>7049</v>
      </c>
      <c r="V857" t="s">
        <v>1187</v>
      </c>
      <c r="W857" t="s">
        <v>5304</v>
      </c>
      <c r="X857" t="s">
        <v>3981</v>
      </c>
      <c r="Y857" t="str">
        <f t="shared" si="76"/>
        <v>SLF-US UNIQ IFRS-203057</v>
      </c>
      <c r="Z857">
        <f>COUNTIF('16 reserve bal'!D:D,'16 reserve entries'!Y857)</f>
        <v>1</v>
      </c>
      <c r="AB857" t="s">
        <v>1296</v>
      </c>
      <c r="AC857" t="s">
        <v>4068</v>
      </c>
    </row>
    <row r="858" spans="1:29" x14ac:dyDescent="0.25">
      <c r="A858" t="s">
        <v>1296</v>
      </c>
      <c r="B858" t="s">
        <v>205</v>
      </c>
      <c r="C858" t="s">
        <v>4100</v>
      </c>
      <c r="D858" t="str">
        <f t="shared" si="73"/>
        <v>JI-207994</v>
      </c>
      <c r="Q858" t="s">
        <v>7050</v>
      </c>
      <c r="R858" t="str">
        <f t="shared" si="74"/>
        <v>LF</v>
      </c>
      <c r="S858" t="str">
        <f t="shared" si="75"/>
        <v>300602</v>
      </c>
      <c r="U858" t="s">
        <v>7051</v>
      </c>
      <c r="V858" t="s">
        <v>1187</v>
      </c>
      <c r="W858" t="s">
        <v>5304</v>
      </c>
      <c r="X858" t="s">
        <v>3983</v>
      </c>
      <c r="Y858" t="str">
        <f t="shared" si="76"/>
        <v>SLF-US UNIQ IFRS-203058</v>
      </c>
      <c r="Z858">
        <f>COUNTIF('16 reserve bal'!D:D,'16 reserve entries'!Y858)</f>
        <v>1</v>
      </c>
      <c r="AB858" t="s">
        <v>1296</v>
      </c>
      <c r="AC858" t="s">
        <v>4100</v>
      </c>
    </row>
    <row r="859" spans="1:29" x14ac:dyDescent="0.25">
      <c r="A859" t="s">
        <v>1296</v>
      </c>
      <c r="B859" t="s">
        <v>205</v>
      </c>
      <c r="C859" t="s">
        <v>4101</v>
      </c>
      <c r="D859" t="str">
        <f t="shared" si="73"/>
        <v>JI-207995</v>
      </c>
      <c r="Q859" t="s">
        <v>7052</v>
      </c>
      <c r="R859" t="str">
        <f t="shared" si="74"/>
        <v>LF</v>
      </c>
      <c r="S859" t="str">
        <f t="shared" si="75"/>
        <v>503333</v>
      </c>
      <c r="U859" t="s">
        <v>7053</v>
      </c>
      <c r="V859" t="s">
        <v>1187</v>
      </c>
      <c r="W859" t="s">
        <v>5304</v>
      </c>
      <c r="X859" t="s">
        <v>3986</v>
      </c>
      <c r="Y859" t="str">
        <f t="shared" si="76"/>
        <v>SLF-US UNIQ IFRS-203059</v>
      </c>
      <c r="Z859">
        <f>COUNTIF('16 reserve bal'!D:D,'16 reserve entries'!Y859)</f>
        <v>1</v>
      </c>
      <c r="AB859" t="s">
        <v>1296</v>
      </c>
      <c r="AC859" t="s">
        <v>4101</v>
      </c>
    </row>
    <row r="860" spans="1:29" x14ac:dyDescent="0.25">
      <c r="A860" t="s">
        <v>208</v>
      </c>
      <c r="B860" t="s">
        <v>208</v>
      </c>
      <c r="C860" t="s">
        <v>3495</v>
      </c>
      <c r="D860" t="str">
        <f t="shared" si="73"/>
        <v>JO-200406</v>
      </c>
      <c r="Q860" t="s">
        <v>7054</v>
      </c>
      <c r="R860" t="str">
        <f t="shared" si="74"/>
        <v>LF</v>
      </c>
      <c r="S860" t="str">
        <f t="shared" si="75"/>
        <v>503352</v>
      </c>
      <c r="U860" t="s">
        <v>7055</v>
      </c>
      <c r="V860" t="s">
        <v>1187</v>
      </c>
      <c r="W860" t="s">
        <v>5304</v>
      </c>
      <c r="X860" t="s">
        <v>3988</v>
      </c>
      <c r="Y860" t="str">
        <f t="shared" si="76"/>
        <v>SLF-US UNIQ IFRS-203060</v>
      </c>
      <c r="Z860">
        <f>COUNTIF('16 reserve bal'!D:D,'16 reserve entries'!Y860)</f>
        <v>0</v>
      </c>
      <c r="AB860" t="s">
        <v>208</v>
      </c>
      <c r="AC860" t="s">
        <v>3495</v>
      </c>
    </row>
    <row r="861" spans="1:29" x14ac:dyDescent="0.25">
      <c r="A861" t="s">
        <v>208</v>
      </c>
      <c r="B861" t="s">
        <v>208</v>
      </c>
      <c r="C861" t="s">
        <v>4100</v>
      </c>
      <c r="D861" t="str">
        <f t="shared" si="73"/>
        <v>JO-207994</v>
      </c>
      <c r="Q861" t="s">
        <v>7056</v>
      </c>
      <c r="R861" t="str">
        <f t="shared" si="74"/>
        <v>LF</v>
      </c>
      <c r="S861" t="str">
        <f t="shared" si="75"/>
        <v>503353</v>
      </c>
      <c r="U861" t="s">
        <v>7057</v>
      </c>
      <c r="V861" t="s">
        <v>1187</v>
      </c>
      <c r="W861" t="s">
        <v>5304</v>
      </c>
      <c r="X861" t="s">
        <v>3989</v>
      </c>
      <c r="Y861" t="str">
        <f t="shared" si="76"/>
        <v>SLF-US UNIQ IFRS-203061</v>
      </c>
      <c r="Z861">
        <f>COUNTIF('16 reserve bal'!D:D,'16 reserve entries'!Y861)</f>
        <v>1</v>
      </c>
      <c r="AB861" t="s">
        <v>208</v>
      </c>
      <c r="AC861" t="s">
        <v>4100</v>
      </c>
    </row>
    <row r="862" spans="1:29" x14ac:dyDescent="0.25">
      <c r="A862" t="s">
        <v>1319</v>
      </c>
      <c r="B862" t="s">
        <v>208</v>
      </c>
      <c r="C862" t="s">
        <v>3495</v>
      </c>
      <c r="D862" t="str">
        <f t="shared" si="73"/>
        <v>JO-200406</v>
      </c>
      <c r="Q862" t="s">
        <v>7058</v>
      </c>
      <c r="R862" t="str">
        <f t="shared" si="74"/>
        <v>LF</v>
      </c>
      <c r="S862" t="str">
        <f t="shared" si="75"/>
        <v>503362</v>
      </c>
      <c r="U862" t="s">
        <v>7059</v>
      </c>
      <c r="V862" t="s">
        <v>1187</v>
      </c>
      <c r="W862" t="s">
        <v>5304</v>
      </c>
      <c r="X862" t="s">
        <v>3991</v>
      </c>
      <c r="Y862" t="str">
        <f t="shared" si="76"/>
        <v>SLF-US UNIQ IFRS-203062</v>
      </c>
      <c r="Z862">
        <f>COUNTIF('16 reserve bal'!D:D,'16 reserve entries'!Y862)</f>
        <v>1</v>
      </c>
      <c r="AB862" t="s">
        <v>1319</v>
      </c>
      <c r="AC862" t="s">
        <v>3495</v>
      </c>
    </row>
    <row r="863" spans="1:29" x14ac:dyDescent="0.25">
      <c r="A863" t="s">
        <v>1319</v>
      </c>
      <c r="B863" t="s">
        <v>208</v>
      </c>
      <c r="C863" t="s">
        <v>4100</v>
      </c>
      <c r="D863" t="str">
        <f t="shared" si="73"/>
        <v>JO-207994</v>
      </c>
      <c r="Q863" t="s">
        <v>7060</v>
      </c>
      <c r="R863" t="str">
        <f t="shared" si="74"/>
        <v>LF</v>
      </c>
      <c r="S863" t="str">
        <f t="shared" si="75"/>
        <v>503363</v>
      </c>
      <c r="U863" t="s">
        <v>7061</v>
      </c>
      <c r="V863" t="s">
        <v>1187</v>
      </c>
      <c r="W863" t="s">
        <v>5304</v>
      </c>
      <c r="X863" t="s">
        <v>3992</v>
      </c>
      <c r="Y863" t="str">
        <f t="shared" si="76"/>
        <v>SLF-US UNIQ IFRS-203063</v>
      </c>
      <c r="Z863">
        <f>COUNTIF('16 reserve bal'!D:D,'16 reserve entries'!Y863)</f>
        <v>1</v>
      </c>
      <c r="AB863" t="s">
        <v>1319</v>
      </c>
      <c r="AC863" t="s">
        <v>4100</v>
      </c>
    </row>
    <row r="864" spans="1:29" x14ac:dyDescent="0.25">
      <c r="A864" t="s">
        <v>1326</v>
      </c>
      <c r="B864" t="s">
        <v>212</v>
      </c>
      <c r="C864" t="s">
        <v>3498</v>
      </c>
      <c r="D864" t="str">
        <f t="shared" si="73"/>
        <v>JT-200407</v>
      </c>
      <c r="Q864" t="s">
        <v>7062</v>
      </c>
      <c r="R864" t="str">
        <f t="shared" si="74"/>
        <v>LF</v>
      </c>
      <c r="S864" t="str">
        <f t="shared" si="75"/>
        <v>503372</v>
      </c>
      <c r="U864" t="s">
        <v>7063</v>
      </c>
      <c r="V864" t="s">
        <v>1187</v>
      </c>
      <c r="W864" t="s">
        <v>5304</v>
      </c>
      <c r="X864" t="s">
        <v>3997</v>
      </c>
      <c r="Y864" t="str">
        <f t="shared" si="76"/>
        <v>SLF-US UNIQ IFRS-203065</v>
      </c>
      <c r="Z864">
        <f>COUNTIF('16 reserve bal'!D:D,'16 reserve entries'!Y864)</f>
        <v>1</v>
      </c>
      <c r="AB864" t="s">
        <v>1326</v>
      </c>
      <c r="AC864" t="s">
        <v>3498</v>
      </c>
    </row>
    <row r="865" spans="1:29" x14ac:dyDescent="0.25">
      <c r="A865" t="s">
        <v>73</v>
      </c>
      <c r="B865" t="s">
        <v>73</v>
      </c>
      <c r="C865" t="s">
        <v>3377</v>
      </c>
      <c r="D865" t="str">
        <f t="shared" si="73"/>
        <v>JU-103105</v>
      </c>
      <c r="Q865" t="s">
        <v>7064</v>
      </c>
      <c r="R865" t="str">
        <f t="shared" si="74"/>
        <v>LF</v>
      </c>
      <c r="S865" t="str">
        <f t="shared" si="75"/>
        <v>503373</v>
      </c>
      <c r="U865" t="s">
        <v>7065</v>
      </c>
      <c r="V865" t="s">
        <v>1187</v>
      </c>
      <c r="W865" t="s">
        <v>5304</v>
      </c>
      <c r="X865" t="s">
        <v>3999</v>
      </c>
      <c r="Y865" t="str">
        <f t="shared" si="76"/>
        <v>SLF-US UNIQ IFRS-203066</v>
      </c>
      <c r="Z865">
        <f>COUNTIF('16 reserve bal'!D:D,'16 reserve entries'!Y865)</f>
        <v>1</v>
      </c>
      <c r="AB865" t="s">
        <v>73</v>
      </c>
      <c r="AC865" t="s">
        <v>3377</v>
      </c>
    </row>
    <row r="866" spans="1:29" x14ac:dyDescent="0.25">
      <c r="A866" t="s">
        <v>73</v>
      </c>
      <c r="B866" t="s">
        <v>73</v>
      </c>
      <c r="C866" t="s">
        <v>3397</v>
      </c>
      <c r="D866" t="str">
        <f t="shared" si="73"/>
        <v>JU-103132</v>
      </c>
      <c r="Q866" t="s">
        <v>7066</v>
      </c>
      <c r="R866" t="str">
        <f t="shared" si="74"/>
        <v>LU</v>
      </c>
      <c r="S866" t="str">
        <f t="shared" si="75"/>
        <v>103132</v>
      </c>
      <c r="U866" t="s">
        <v>7067</v>
      </c>
      <c r="V866" t="s">
        <v>1187</v>
      </c>
      <c r="W866" t="s">
        <v>5304</v>
      </c>
      <c r="X866" t="s">
        <v>4001</v>
      </c>
      <c r="Y866" t="str">
        <f t="shared" si="76"/>
        <v>SLF-US UNIQ IFRS-203067</v>
      </c>
      <c r="Z866">
        <f>COUNTIF('16 reserve bal'!D:D,'16 reserve entries'!Y866)</f>
        <v>1</v>
      </c>
      <c r="AB866" t="s">
        <v>73</v>
      </c>
      <c r="AC866" t="s">
        <v>3397</v>
      </c>
    </row>
    <row r="867" spans="1:29" x14ac:dyDescent="0.25">
      <c r="A867" t="s">
        <v>73</v>
      </c>
      <c r="B867" t="s">
        <v>73</v>
      </c>
      <c r="C867" t="s">
        <v>3403</v>
      </c>
      <c r="D867" t="str">
        <f t="shared" si="73"/>
        <v>JU-103143</v>
      </c>
      <c r="Q867" t="s">
        <v>7068</v>
      </c>
      <c r="R867" t="str">
        <f t="shared" si="74"/>
        <v>LU</v>
      </c>
      <c r="S867" t="str">
        <f t="shared" si="75"/>
        <v>103191</v>
      </c>
      <c r="U867" t="s">
        <v>7069</v>
      </c>
      <c r="V867" t="s">
        <v>1187</v>
      </c>
      <c r="W867" t="s">
        <v>5304</v>
      </c>
      <c r="X867" t="s">
        <v>4003</v>
      </c>
      <c r="Y867" t="str">
        <f t="shared" si="76"/>
        <v>SLF-US UNIQ IFRS-203068</v>
      </c>
      <c r="Z867">
        <f>COUNTIF('16 reserve bal'!D:D,'16 reserve entries'!Y867)</f>
        <v>1</v>
      </c>
      <c r="AB867" t="s">
        <v>73</v>
      </c>
      <c r="AC867" t="s">
        <v>3403</v>
      </c>
    </row>
    <row r="868" spans="1:29" x14ac:dyDescent="0.25">
      <c r="A868" t="s">
        <v>1338</v>
      </c>
      <c r="B868" t="s">
        <v>73</v>
      </c>
      <c r="C868" t="s">
        <v>3397</v>
      </c>
      <c r="D868" t="str">
        <f t="shared" si="73"/>
        <v>JU-103132</v>
      </c>
      <c r="Q868" t="s">
        <v>7070</v>
      </c>
      <c r="R868" t="str">
        <f t="shared" si="74"/>
        <v>NF</v>
      </c>
      <c r="S868" t="str">
        <f t="shared" si="75"/>
        <v>203064</v>
      </c>
      <c r="U868" t="s">
        <v>7071</v>
      </c>
      <c r="V868" t="s">
        <v>1187</v>
      </c>
      <c r="W868" t="s">
        <v>5304</v>
      </c>
      <c r="X868" t="s">
        <v>4005</v>
      </c>
      <c r="Y868" t="str">
        <f t="shared" si="76"/>
        <v>SLF-US UNIQ IFRS-203069</v>
      </c>
      <c r="Z868">
        <f>COUNTIF('16 reserve bal'!D:D,'16 reserve entries'!Y868)</f>
        <v>1</v>
      </c>
      <c r="AB868" t="s">
        <v>1338</v>
      </c>
      <c r="AC868" t="s">
        <v>3397</v>
      </c>
    </row>
    <row r="869" spans="1:29" x14ac:dyDescent="0.25">
      <c r="A869" t="s">
        <v>1346</v>
      </c>
      <c r="B869" t="s">
        <v>1346</v>
      </c>
      <c r="C869" t="s">
        <v>3944</v>
      </c>
      <c r="D869" t="str">
        <f t="shared" si="73"/>
        <v>KA-202586</v>
      </c>
      <c r="Q869" t="s">
        <v>7072</v>
      </c>
      <c r="R869" t="str">
        <f t="shared" si="74"/>
        <v>PY</v>
      </c>
      <c r="S869" t="str">
        <f t="shared" si="75"/>
        <v>103228</v>
      </c>
      <c r="U869" t="s">
        <v>7073</v>
      </c>
      <c r="V869" t="s">
        <v>1187</v>
      </c>
      <c r="W869" t="s">
        <v>5304</v>
      </c>
      <c r="X869" t="s">
        <v>4007</v>
      </c>
      <c r="Y869" t="str">
        <f t="shared" si="76"/>
        <v>SLF-US UNIQ IFRS-203070</v>
      </c>
      <c r="Z869">
        <f>COUNTIF('16 reserve bal'!D:D,'16 reserve entries'!Y869)</f>
        <v>1</v>
      </c>
      <c r="AB869" t="s">
        <v>1346</v>
      </c>
      <c r="AC869" t="s">
        <v>3944</v>
      </c>
    </row>
    <row r="870" spans="1:29" x14ac:dyDescent="0.25">
      <c r="A870" t="s">
        <v>76</v>
      </c>
      <c r="B870" t="s">
        <v>76</v>
      </c>
      <c r="C870" t="s">
        <v>3383</v>
      </c>
      <c r="D870" t="str">
        <f t="shared" si="73"/>
        <v>L2-103107</v>
      </c>
      <c r="Q870" t="s">
        <v>7074</v>
      </c>
      <c r="R870" t="str">
        <f t="shared" si="74"/>
        <v>PZ</v>
      </c>
      <c r="S870" t="str">
        <f t="shared" si="75"/>
        <v>103028</v>
      </c>
      <c r="U870" t="s">
        <v>7075</v>
      </c>
      <c r="V870" t="s">
        <v>1187</v>
      </c>
      <c r="W870" t="s">
        <v>5304</v>
      </c>
      <c r="X870" t="s">
        <v>4009</v>
      </c>
      <c r="Y870" t="str">
        <f t="shared" si="76"/>
        <v>SLF-US UNIQ IFRS-203071</v>
      </c>
      <c r="Z870">
        <f>COUNTIF('16 reserve bal'!D:D,'16 reserve entries'!Y870)</f>
        <v>1</v>
      </c>
      <c r="AB870" t="s">
        <v>76</v>
      </c>
      <c r="AC870" t="s">
        <v>3383</v>
      </c>
    </row>
    <row r="871" spans="1:29" x14ac:dyDescent="0.25">
      <c r="A871" t="s">
        <v>1365</v>
      </c>
      <c r="B871" t="s">
        <v>76</v>
      </c>
      <c r="C871" t="s">
        <v>3383</v>
      </c>
      <c r="D871" t="str">
        <f t="shared" si="73"/>
        <v>L2-103107</v>
      </c>
      <c r="Q871" t="s">
        <v>7076</v>
      </c>
      <c r="R871" t="str">
        <f t="shared" si="74"/>
        <v>PZ</v>
      </c>
      <c r="S871" t="str">
        <f t="shared" si="75"/>
        <v>103128</v>
      </c>
      <c r="U871" t="s">
        <v>7077</v>
      </c>
      <c r="V871" t="s">
        <v>1187</v>
      </c>
      <c r="W871" t="s">
        <v>5304</v>
      </c>
      <c r="X871" t="s">
        <v>4010</v>
      </c>
      <c r="Y871" t="str">
        <f t="shared" si="76"/>
        <v>SLF-US UNIQ IFRS-203072</v>
      </c>
      <c r="Z871">
        <f>COUNTIF('16 reserve bal'!D:D,'16 reserve entries'!Y871)</f>
        <v>1</v>
      </c>
      <c r="AB871" t="s">
        <v>1365</v>
      </c>
      <c r="AC871" t="s">
        <v>3383</v>
      </c>
    </row>
    <row r="872" spans="1:29" x14ac:dyDescent="0.25">
      <c r="A872" t="s">
        <v>80</v>
      </c>
      <c r="B872" t="s">
        <v>80</v>
      </c>
      <c r="C872" t="s">
        <v>3386</v>
      </c>
      <c r="D872" t="str">
        <f t="shared" si="73"/>
        <v>L3-103113</v>
      </c>
      <c r="Q872" t="s">
        <v>7078</v>
      </c>
      <c r="R872" t="str">
        <f t="shared" si="74"/>
        <v>PZ</v>
      </c>
      <c r="S872" t="str">
        <f t="shared" si="75"/>
        <v>103228</v>
      </c>
      <c r="U872" t="s">
        <v>7079</v>
      </c>
      <c r="V872" t="s">
        <v>1187</v>
      </c>
      <c r="W872" t="s">
        <v>5304</v>
      </c>
      <c r="X872" t="s">
        <v>4012</v>
      </c>
      <c r="Y872" t="str">
        <f t="shared" si="76"/>
        <v>SLF-US UNIQ IFRS-203073</v>
      </c>
      <c r="Z872">
        <f>COUNTIF('16 reserve bal'!D:D,'16 reserve entries'!Y872)</f>
        <v>1</v>
      </c>
      <c r="AB872" t="s">
        <v>80</v>
      </c>
      <c r="AC872" t="s">
        <v>3386</v>
      </c>
    </row>
    <row r="873" spans="1:29" x14ac:dyDescent="0.25">
      <c r="A873" t="s">
        <v>1373</v>
      </c>
      <c r="B873" t="s">
        <v>80</v>
      </c>
      <c r="C873" t="s">
        <v>3386</v>
      </c>
      <c r="D873" t="str">
        <f t="shared" si="73"/>
        <v>L3-103113</v>
      </c>
      <c r="Q873" t="s">
        <v>7080</v>
      </c>
      <c r="R873" t="str">
        <f t="shared" si="74"/>
        <v>T5</v>
      </c>
      <c r="S873" t="str">
        <f t="shared" si="75"/>
        <v>202336</v>
      </c>
      <c r="U873" t="s">
        <v>7081</v>
      </c>
      <c r="V873" t="s">
        <v>1187</v>
      </c>
      <c r="W873" t="s">
        <v>5304</v>
      </c>
      <c r="X873" t="s">
        <v>4014</v>
      </c>
      <c r="Y873" t="str">
        <f t="shared" si="76"/>
        <v>SLF-US UNIQ IFRS-203074</v>
      </c>
      <c r="Z873">
        <f>COUNTIF('16 reserve bal'!D:D,'16 reserve entries'!Y873)</f>
        <v>1</v>
      </c>
      <c r="AB873" t="s">
        <v>1373</v>
      </c>
      <c r="AC873" t="s">
        <v>3386</v>
      </c>
    </row>
    <row r="874" spans="1:29" x14ac:dyDescent="0.25">
      <c r="A874" t="s">
        <v>149</v>
      </c>
      <c r="B874" t="s">
        <v>149</v>
      </c>
      <c r="C874" t="s">
        <v>3549</v>
      </c>
      <c r="D874" t="str">
        <f t="shared" si="73"/>
        <v>LC-200445</v>
      </c>
      <c r="Q874" t="s">
        <v>7082</v>
      </c>
      <c r="R874" t="str">
        <f t="shared" si="74"/>
        <v>T5</v>
      </c>
      <c r="S874" t="str">
        <f t="shared" si="75"/>
        <v>202330</v>
      </c>
      <c r="U874" t="s">
        <v>7083</v>
      </c>
      <c r="V874" t="s">
        <v>1187</v>
      </c>
      <c r="W874" t="s">
        <v>5304</v>
      </c>
      <c r="X874" t="s">
        <v>4015</v>
      </c>
      <c r="Y874" t="str">
        <f t="shared" si="76"/>
        <v>SLF-US UNIQ IFRS-203075</v>
      </c>
      <c r="Z874">
        <f>COUNTIF('16 reserve bal'!D:D,'16 reserve entries'!Y874)</f>
        <v>1</v>
      </c>
      <c r="AB874" t="s">
        <v>149</v>
      </c>
      <c r="AC874" t="s">
        <v>3549</v>
      </c>
    </row>
    <row r="875" spans="1:29" x14ac:dyDescent="0.25">
      <c r="A875" t="s">
        <v>149</v>
      </c>
      <c r="B875" t="s">
        <v>149</v>
      </c>
      <c r="C875" t="s">
        <v>3551</v>
      </c>
      <c r="D875" t="str">
        <f t="shared" si="73"/>
        <v>LC-200446</v>
      </c>
      <c r="Q875" t="s">
        <v>7084</v>
      </c>
      <c r="R875" t="str">
        <f t="shared" si="74"/>
        <v>T5</v>
      </c>
      <c r="S875" t="str">
        <f t="shared" si="75"/>
        <v>285558</v>
      </c>
      <c r="U875" t="s">
        <v>7085</v>
      </c>
      <c r="V875" t="s">
        <v>1187</v>
      </c>
      <c r="W875" t="s">
        <v>5304</v>
      </c>
      <c r="X875" t="s">
        <v>4018</v>
      </c>
      <c r="Y875" t="str">
        <f t="shared" si="76"/>
        <v>SLF-US UNIQ IFRS-203076</v>
      </c>
      <c r="Z875">
        <f>COUNTIF('16 reserve bal'!D:D,'16 reserve entries'!Y875)</f>
        <v>1</v>
      </c>
      <c r="AB875" t="s">
        <v>149</v>
      </c>
      <c r="AC875" t="s">
        <v>3551</v>
      </c>
    </row>
    <row r="876" spans="1:29" x14ac:dyDescent="0.25">
      <c r="A876" t="s">
        <v>149</v>
      </c>
      <c r="B876" t="s">
        <v>149</v>
      </c>
      <c r="C876" t="s">
        <v>3968</v>
      </c>
      <c r="D876" t="str">
        <f t="shared" si="73"/>
        <v>LC-203051</v>
      </c>
      <c r="Q876" t="s">
        <v>7086</v>
      </c>
      <c r="R876" t="str">
        <f t="shared" si="74"/>
        <v>T6</v>
      </c>
      <c r="S876" t="str">
        <f t="shared" si="75"/>
        <v>285558</v>
      </c>
      <c r="U876" t="s">
        <v>7087</v>
      </c>
      <c r="V876" t="s">
        <v>1187</v>
      </c>
      <c r="W876" t="s">
        <v>5304</v>
      </c>
      <c r="X876" t="s">
        <v>4020</v>
      </c>
      <c r="Y876" t="str">
        <f t="shared" si="76"/>
        <v>SLF-US UNIQ IFRS-203077</v>
      </c>
      <c r="Z876">
        <f>COUNTIF('16 reserve bal'!D:D,'16 reserve entries'!Y876)</f>
        <v>1</v>
      </c>
      <c r="AB876" t="s">
        <v>149</v>
      </c>
      <c r="AC876" t="s">
        <v>3968</v>
      </c>
    </row>
    <row r="877" spans="1:29" x14ac:dyDescent="0.25">
      <c r="A877" t="s">
        <v>149</v>
      </c>
      <c r="B877" t="s">
        <v>149</v>
      </c>
      <c r="C877" t="s">
        <v>4037</v>
      </c>
      <c r="D877" t="str">
        <f t="shared" si="73"/>
        <v>LC-203376</v>
      </c>
      <c r="Q877" t="s">
        <v>7088</v>
      </c>
      <c r="R877" t="str">
        <f t="shared" si="74"/>
        <v>TA</v>
      </c>
      <c r="S877" t="str">
        <f t="shared" si="75"/>
        <v>200411</v>
      </c>
      <c r="U877" t="s">
        <v>7089</v>
      </c>
      <c r="V877" t="s">
        <v>1187</v>
      </c>
      <c r="W877" t="s">
        <v>5304</v>
      </c>
      <c r="X877" t="s">
        <v>4022</v>
      </c>
      <c r="Y877" t="str">
        <f t="shared" si="76"/>
        <v>SLF-US UNIQ IFRS-203085</v>
      </c>
      <c r="Z877">
        <f>COUNTIF('16 reserve bal'!D:D,'16 reserve entries'!Y877)</f>
        <v>1</v>
      </c>
      <c r="AB877" t="s">
        <v>149</v>
      </c>
      <c r="AC877" t="s">
        <v>4037</v>
      </c>
    </row>
    <row r="878" spans="1:29" x14ac:dyDescent="0.25">
      <c r="A878" t="s">
        <v>149</v>
      </c>
      <c r="B878" t="s">
        <v>149</v>
      </c>
      <c r="C878" t="s">
        <v>4056</v>
      </c>
      <c r="D878" t="str">
        <f t="shared" si="73"/>
        <v>LC-203390</v>
      </c>
      <c r="Q878" t="s">
        <v>7090</v>
      </c>
      <c r="R878" t="str">
        <f t="shared" si="74"/>
        <v>TI</v>
      </c>
      <c r="S878" t="str">
        <f t="shared" si="75"/>
        <v>200407</v>
      </c>
      <c r="U878" t="s">
        <v>7091</v>
      </c>
      <c r="V878" t="s">
        <v>1187</v>
      </c>
      <c r="W878" t="s">
        <v>5304</v>
      </c>
      <c r="X878" t="s">
        <v>4037</v>
      </c>
      <c r="Y878" t="str">
        <f t="shared" si="76"/>
        <v>SLF-US UNIQ IFRS-203376</v>
      </c>
      <c r="Z878">
        <f>COUNTIF('16 reserve bal'!D:D,'16 reserve entries'!Y878)</f>
        <v>1</v>
      </c>
      <c r="AB878" t="s">
        <v>149</v>
      </c>
      <c r="AC878" t="s">
        <v>4056</v>
      </c>
    </row>
    <row r="879" spans="1:29" x14ac:dyDescent="0.25">
      <c r="A879" t="s">
        <v>1393</v>
      </c>
      <c r="B879" t="s">
        <v>149</v>
      </c>
      <c r="C879" t="s">
        <v>3549</v>
      </c>
      <c r="D879" t="str">
        <f t="shared" si="73"/>
        <v>LC-200445</v>
      </c>
      <c r="Q879" t="s">
        <v>7092</v>
      </c>
      <c r="R879" t="str">
        <f t="shared" si="74"/>
        <v>TI</v>
      </c>
      <c r="S879" t="str">
        <f t="shared" si="75"/>
        <v>200416</v>
      </c>
      <c r="U879" t="s">
        <v>7093</v>
      </c>
      <c r="V879" t="s">
        <v>1187</v>
      </c>
      <c r="W879" t="s">
        <v>5304</v>
      </c>
      <c r="X879" t="s">
        <v>4038</v>
      </c>
      <c r="Y879" t="str">
        <f t="shared" si="76"/>
        <v>SLF-US UNIQ IFRS-203377</v>
      </c>
      <c r="Z879">
        <f>COUNTIF('16 reserve bal'!D:D,'16 reserve entries'!Y879)</f>
        <v>1</v>
      </c>
      <c r="AB879" t="s">
        <v>1393</v>
      </c>
      <c r="AC879" t="s">
        <v>3549</v>
      </c>
    </row>
    <row r="880" spans="1:29" x14ac:dyDescent="0.25">
      <c r="A880" t="s">
        <v>1393</v>
      </c>
      <c r="B880" t="s">
        <v>149</v>
      </c>
      <c r="C880" t="s">
        <v>3551</v>
      </c>
      <c r="D880" t="str">
        <f t="shared" si="73"/>
        <v>LC-200446</v>
      </c>
      <c r="Q880" t="s">
        <v>7094</v>
      </c>
      <c r="R880" t="str">
        <f t="shared" si="74"/>
        <v>TI</v>
      </c>
      <c r="S880" t="str">
        <f t="shared" si="75"/>
        <v>200425</v>
      </c>
      <c r="U880" t="s">
        <v>7095</v>
      </c>
      <c r="V880" t="s">
        <v>1187</v>
      </c>
      <c r="W880" t="s">
        <v>5304</v>
      </c>
      <c r="X880" t="s">
        <v>4040</v>
      </c>
      <c r="Y880" t="str">
        <f t="shared" si="76"/>
        <v>SLF-US UNIQ IFRS-203378</v>
      </c>
      <c r="Z880">
        <f>COUNTIF('16 reserve bal'!D:D,'16 reserve entries'!Y880)</f>
        <v>1</v>
      </c>
      <c r="AB880" t="s">
        <v>1393</v>
      </c>
      <c r="AC880" t="s">
        <v>3551</v>
      </c>
    </row>
    <row r="881" spans="1:29" x14ac:dyDescent="0.25">
      <c r="A881" t="s">
        <v>1393</v>
      </c>
      <c r="B881" t="s">
        <v>149</v>
      </c>
      <c r="C881" t="s">
        <v>4037</v>
      </c>
      <c r="D881" t="str">
        <f t="shared" si="73"/>
        <v>LC-203376</v>
      </c>
      <c r="Q881" t="s">
        <v>7096</v>
      </c>
      <c r="R881" t="str">
        <f t="shared" si="74"/>
        <v>TI</v>
      </c>
      <c r="S881" t="str">
        <f t="shared" si="75"/>
        <v>200442</v>
      </c>
      <c r="U881" t="s">
        <v>7097</v>
      </c>
      <c r="V881" t="s">
        <v>1187</v>
      </c>
      <c r="W881" t="s">
        <v>5304</v>
      </c>
      <c r="X881" t="s">
        <v>4042</v>
      </c>
      <c r="Y881" t="str">
        <f t="shared" si="76"/>
        <v>SLF-US UNIQ IFRS-203379</v>
      </c>
      <c r="Z881">
        <f>COUNTIF('16 reserve bal'!D:D,'16 reserve entries'!Y881)</f>
        <v>1</v>
      </c>
      <c r="AB881" t="s">
        <v>1393</v>
      </c>
      <c r="AC881" t="s">
        <v>4037</v>
      </c>
    </row>
    <row r="882" spans="1:29" x14ac:dyDescent="0.25">
      <c r="A882" t="s">
        <v>1393</v>
      </c>
      <c r="B882" t="s">
        <v>149</v>
      </c>
      <c r="C882" t="s">
        <v>4056</v>
      </c>
      <c r="D882" t="str">
        <f t="shared" si="73"/>
        <v>LC-203390</v>
      </c>
      <c r="Q882" t="s">
        <v>7098</v>
      </c>
      <c r="R882" t="str">
        <f t="shared" si="74"/>
        <v>TI</v>
      </c>
      <c r="S882" t="str">
        <f t="shared" si="75"/>
        <v>200471</v>
      </c>
      <c r="U882" t="s">
        <v>7099</v>
      </c>
      <c r="V882" t="s">
        <v>1187</v>
      </c>
      <c r="W882" t="s">
        <v>5304</v>
      </c>
      <c r="X882" t="s">
        <v>4044</v>
      </c>
      <c r="Y882" t="str">
        <f t="shared" si="76"/>
        <v>SLF-US UNIQ IFRS-203380</v>
      </c>
      <c r="Z882">
        <f>COUNTIF('16 reserve bal'!D:D,'16 reserve entries'!Y882)</f>
        <v>1</v>
      </c>
      <c r="AB882" t="s">
        <v>1393</v>
      </c>
      <c r="AC882" t="s">
        <v>4056</v>
      </c>
    </row>
    <row r="883" spans="1:29" x14ac:dyDescent="0.25">
      <c r="A883" t="s">
        <v>83</v>
      </c>
      <c r="B883" t="s">
        <v>83</v>
      </c>
      <c r="C883" t="s">
        <v>3251</v>
      </c>
      <c r="D883" t="str">
        <f t="shared" si="73"/>
        <v>LF-100201</v>
      </c>
      <c r="Q883" t="s">
        <v>7100</v>
      </c>
      <c r="R883" t="str">
        <f t="shared" si="74"/>
        <v>TI</v>
      </c>
      <c r="S883" t="str">
        <f t="shared" si="75"/>
        <v>200474</v>
      </c>
      <c r="U883" t="s">
        <v>7101</v>
      </c>
      <c r="V883" t="s">
        <v>1187</v>
      </c>
      <c r="W883" t="s">
        <v>5304</v>
      </c>
      <c r="X883" t="s">
        <v>4046</v>
      </c>
      <c r="Y883" t="str">
        <f t="shared" si="76"/>
        <v>SLF-US UNIQ IFRS-203381</v>
      </c>
      <c r="Z883">
        <f>COUNTIF('16 reserve bal'!D:D,'16 reserve entries'!Y883)</f>
        <v>1</v>
      </c>
      <c r="AB883" t="s">
        <v>83</v>
      </c>
      <c r="AC883" t="s">
        <v>3251</v>
      </c>
    </row>
    <row r="884" spans="1:29" x14ac:dyDescent="0.25">
      <c r="A884" t="s">
        <v>83</v>
      </c>
      <c r="B884" t="s">
        <v>83</v>
      </c>
      <c r="C884" t="s">
        <v>3266</v>
      </c>
      <c r="D884" t="str">
        <f t="shared" si="73"/>
        <v>LF-100215</v>
      </c>
      <c r="Q884" t="s">
        <v>7102</v>
      </c>
      <c r="R884" t="str">
        <f t="shared" si="74"/>
        <v>TI</v>
      </c>
      <c r="S884" t="str">
        <f t="shared" si="75"/>
        <v>200499</v>
      </c>
      <c r="U884" t="s">
        <v>7103</v>
      </c>
      <c r="V884" t="s">
        <v>1187</v>
      </c>
      <c r="W884" t="s">
        <v>5304</v>
      </c>
      <c r="X884" t="s">
        <v>4047</v>
      </c>
      <c r="Y884" t="str">
        <f t="shared" si="76"/>
        <v>SLF-US UNIQ IFRS-203382</v>
      </c>
      <c r="Z884">
        <f>COUNTIF('16 reserve bal'!D:D,'16 reserve entries'!Y884)</f>
        <v>1</v>
      </c>
      <c r="AB884" t="s">
        <v>83</v>
      </c>
      <c r="AC884" t="s">
        <v>3266</v>
      </c>
    </row>
    <row r="885" spans="1:29" x14ac:dyDescent="0.25">
      <c r="A885" t="s">
        <v>83</v>
      </c>
      <c r="B885" t="s">
        <v>83</v>
      </c>
      <c r="C885" t="s">
        <v>3269</v>
      </c>
      <c r="D885" t="str">
        <f t="shared" si="73"/>
        <v>LF-100216</v>
      </c>
      <c r="Q885" t="s">
        <v>7104</v>
      </c>
      <c r="R885" t="str">
        <f t="shared" si="74"/>
        <v>TI</v>
      </c>
      <c r="S885" t="str">
        <f t="shared" si="75"/>
        <v>202586</v>
      </c>
      <c r="U885" t="s">
        <v>7105</v>
      </c>
      <c r="V885" t="s">
        <v>1187</v>
      </c>
      <c r="W885" t="s">
        <v>5304</v>
      </c>
      <c r="X885" t="s">
        <v>4049</v>
      </c>
      <c r="Y885" t="str">
        <f t="shared" si="76"/>
        <v>SLF-US UNIQ IFRS-203383</v>
      </c>
      <c r="Z885">
        <f>COUNTIF('16 reserve bal'!D:D,'16 reserve entries'!Y885)</f>
        <v>1</v>
      </c>
      <c r="AB885" t="s">
        <v>83</v>
      </c>
      <c r="AC885" t="s">
        <v>3269</v>
      </c>
    </row>
    <row r="886" spans="1:29" x14ac:dyDescent="0.25">
      <c r="A886" t="s">
        <v>83</v>
      </c>
      <c r="B886" t="s">
        <v>83</v>
      </c>
      <c r="C886" t="s">
        <v>3368</v>
      </c>
      <c r="D886" t="str">
        <f t="shared" si="73"/>
        <v>LF-103101</v>
      </c>
      <c r="Q886" t="s">
        <v>7106</v>
      </c>
      <c r="R886" t="str">
        <f t="shared" si="74"/>
        <v>TI</v>
      </c>
      <c r="S886" t="str">
        <f t="shared" si="75"/>
        <v>200445</v>
      </c>
      <c r="U886" t="s">
        <v>7107</v>
      </c>
      <c r="V886" t="s">
        <v>1187</v>
      </c>
      <c r="W886" t="s">
        <v>5304</v>
      </c>
      <c r="X886" t="s">
        <v>5896</v>
      </c>
      <c r="Y886" t="str">
        <f t="shared" si="76"/>
        <v>SLF-US UNIQ IFRS-203384</v>
      </c>
      <c r="Z886">
        <f>COUNTIF('16 reserve bal'!D:D,'16 reserve entries'!Y886)</f>
        <v>0</v>
      </c>
      <c r="AB886" t="s">
        <v>83</v>
      </c>
      <c r="AC886" t="s">
        <v>3368</v>
      </c>
    </row>
    <row r="887" spans="1:29" x14ac:dyDescent="0.25">
      <c r="A887" t="s">
        <v>83</v>
      </c>
      <c r="B887" t="s">
        <v>83</v>
      </c>
      <c r="C887" t="s">
        <v>3371</v>
      </c>
      <c r="D887" t="str">
        <f t="shared" si="73"/>
        <v>LF-103102</v>
      </c>
      <c r="Q887" t="s">
        <v>7108</v>
      </c>
      <c r="R887" t="str">
        <f t="shared" si="74"/>
        <v>TI</v>
      </c>
      <c r="S887" t="str">
        <f t="shared" si="75"/>
        <v>200462</v>
      </c>
      <c r="U887" t="s">
        <v>7109</v>
      </c>
      <c r="V887" t="s">
        <v>1187</v>
      </c>
      <c r="W887" t="s">
        <v>5304</v>
      </c>
      <c r="X887" t="s">
        <v>4051</v>
      </c>
      <c r="Y887" t="str">
        <f t="shared" si="76"/>
        <v>SLF-US UNIQ IFRS-203385</v>
      </c>
      <c r="Z887">
        <f>COUNTIF('16 reserve bal'!D:D,'16 reserve entries'!Y887)</f>
        <v>1</v>
      </c>
      <c r="AB887" t="s">
        <v>83</v>
      </c>
      <c r="AC887" t="s">
        <v>3371</v>
      </c>
    </row>
    <row r="888" spans="1:29" x14ac:dyDescent="0.25">
      <c r="A888" t="s">
        <v>83</v>
      </c>
      <c r="B888" t="s">
        <v>83</v>
      </c>
      <c r="C888" t="s">
        <v>3374</v>
      </c>
      <c r="D888" t="str">
        <f t="shared" si="73"/>
        <v>LF-103103</v>
      </c>
      <c r="Q888" t="s">
        <v>7110</v>
      </c>
      <c r="R888" t="str">
        <f t="shared" si="74"/>
        <v>TI</v>
      </c>
      <c r="S888" t="str">
        <f t="shared" si="75"/>
        <v>200463</v>
      </c>
      <c r="U888" t="s">
        <v>7111</v>
      </c>
      <c r="V888" t="s">
        <v>1187</v>
      </c>
      <c r="W888" t="s">
        <v>5304</v>
      </c>
      <c r="X888" t="s">
        <v>4053</v>
      </c>
      <c r="Y888" t="str">
        <f t="shared" si="76"/>
        <v>SLF-US UNIQ IFRS-203386</v>
      </c>
      <c r="Z888">
        <f>COUNTIF('16 reserve bal'!D:D,'16 reserve entries'!Y888)</f>
        <v>1</v>
      </c>
      <c r="AB888" t="s">
        <v>83</v>
      </c>
      <c r="AC888" t="s">
        <v>3374</v>
      </c>
    </row>
    <row r="889" spans="1:29" x14ac:dyDescent="0.25">
      <c r="A889" t="s">
        <v>83</v>
      </c>
      <c r="B889" t="s">
        <v>83</v>
      </c>
      <c r="C889" t="s">
        <v>3377</v>
      </c>
      <c r="D889" t="str">
        <f t="shared" si="73"/>
        <v>LF-103105</v>
      </c>
      <c r="Q889" t="s">
        <v>7112</v>
      </c>
      <c r="R889" t="str">
        <f t="shared" si="74"/>
        <v>TI</v>
      </c>
      <c r="S889" t="str">
        <f t="shared" si="75"/>
        <v>200465</v>
      </c>
      <c r="U889" t="s">
        <v>7113</v>
      </c>
      <c r="V889" t="s">
        <v>1187</v>
      </c>
      <c r="W889" t="s">
        <v>5304</v>
      </c>
      <c r="X889" t="s">
        <v>4054</v>
      </c>
      <c r="Y889" t="str">
        <f t="shared" si="76"/>
        <v>SLF-US UNIQ IFRS-203387</v>
      </c>
      <c r="Z889">
        <f>COUNTIF('16 reserve bal'!D:D,'16 reserve entries'!Y889)</f>
        <v>1</v>
      </c>
      <c r="AB889" t="s">
        <v>83</v>
      </c>
      <c r="AC889" t="s">
        <v>3377</v>
      </c>
    </row>
    <row r="890" spans="1:29" x14ac:dyDescent="0.25">
      <c r="A890" t="s">
        <v>83</v>
      </c>
      <c r="B890" t="s">
        <v>83</v>
      </c>
      <c r="C890" t="s">
        <v>3394</v>
      </c>
      <c r="D890" t="str">
        <f t="shared" si="73"/>
        <v>LF-103130</v>
      </c>
      <c r="Q890" t="s">
        <v>7114</v>
      </c>
      <c r="R890" t="str">
        <f t="shared" si="74"/>
        <v>TI</v>
      </c>
      <c r="S890" t="str">
        <f t="shared" si="75"/>
        <v>200472</v>
      </c>
      <c r="U890" t="s">
        <v>7115</v>
      </c>
      <c r="V890" t="s">
        <v>1187</v>
      </c>
      <c r="W890" t="s">
        <v>5304</v>
      </c>
      <c r="X890" t="s">
        <v>5905</v>
      </c>
      <c r="Y890" t="str">
        <f t="shared" si="76"/>
        <v>SLF-US UNIQ IFRS-203388</v>
      </c>
      <c r="Z890">
        <f>COUNTIF('16 reserve bal'!D:D,'16 reserve entries'!Y890)</f>
        <v>0</v>
      </c>
      <c r="AB890" t="s">
        <v>83</v>
      </c>
      <c r="AC890" t="s">
        <v>3394</v>
      </c>
    </row>
    <row r="891" spans="1:29" x14ac:dyDescent="0.25">
      <c r="A891" t="s">
        <v>83</v>
      </c>
      <c r="B891" t="s">
        <v>83</v>
      </c>
      <c r="C891" t="s">
        <v>3399</v>
      </c>
      <c r="D891" t="str">
        <f t="shared" si="73"/>
        <v>LF-103141</v>
      </c>
      <c r="Q891" t="s">
        <v>7116</v>
      </c>
      <c r="R891" t="str">
        <f t="shared" si="74"/>
        <v>TI</v>
      </c>
      <c r="S891" t="str">
        <f t="shared" si="75"/>
        <v>202587</v>
      </c>
      <c r="U891" t="s">
        <v>7117</v>
      </c>
      <c r="V891" t="s">
        <v>1187</v>
      </c>
      <c r="W891" t="s">
        <v>5304</v>
      </c>
      <c r="X891" t="s">
        <v>5908</v>
      </c>
      <c r="Y891" t="str">
        <f t="shared" si="76"/>
        <v>SLF-US UNIQ IFRS-203389</v>
      </c>
      <c r="Z891">
        <f>COUNTIF('16 reserve bal'!D:D,'16 reserve entries'!Y891)</f>
        <v>0</v>
      </c>
      <c r="AB891" t="s">
        <v>83</v>
      </c>
      <c r="AC891" t="s">
        <v>3399</v>
      </c>
    </row>
    <row r="892" spans="1:29" x14ac:dyDescent="0.25">
      <c r="A892" t="s">
        <v>83</v>
      </c>
      <c r="B892" t="s">
        <v>83</v>
      </c>
      <c r="C892" t="s">
        <v>3401</v>
      </c>
      <c r="D892" t="str">
        <f t="shared" si="73"/>
        <v>LF-103142</v>
      </c>
      <c r="Q892" t="s">
        <v>7118</v>
      </c>
      <c r="R892" t="str">
        <f t="shared" si="74"/>
        <v>VJ</v>
      </c>
      <c r="S892" t="str">
        <f t="shared" si="75"/>
        <v>200469</v>
      </c>
      <c r="U892" t="s">
        <v>7119</v>
      </c>
      <c r="V892" t="s">
        <v>1187</v>
      </c>
      <c r="W892" t="s">
        <v>5304</v>
      </c>
      <c r="X892" t="s">
        <v>4056</v>
      </c>
      <c r="Y892" t="str">
        <f t="shared" si="76"/>
        <v>SLF-US UNIQ IFRS-203390</v>
      </c>
      <c r="Z892">
        <f>COUNTIF('16 reserve bal'!D:D,'16 reserve entries'!Y892)</f>
        <v>1</v>
      </c>
      <c r="AB892" t="s">
        <v>83</v>
      </c>
      <c r="AC892" t="s">
        <v>3401</v>
      </c>
    </row>
    <row r="893" spans="1:29" x14ac:dyDescent="0.25">
      <c r="A893" t="s">
        <v>83</v>
      </c>
      <c r="B893" t="s">
        <v>83</v>
      </c>
      <c r="C893" t="s">
        <v>3415</v>
      </c>
      <c r="D893" t="str">
        <f t="shared" si="73"/>
        <v>LF-103322</v>
      </c>
      <c r="Q893" t="s">
        <v>7120</v>
      </c>
      <c r="R893" t="str">
        <f t="shared" si="74"/>
        <v>YL</v>
      </c>
      <c r="S893" t="str">
        <f t="shared" si="75"/>
        <v>100279</v>
      </c>
      <c r="U893" t="s">
        <v>7121</v>
      </c>
      <c r="V893" t="s">
        <v>1187</v>
      </c>
      <c r="W893" t="s">
        <v>5304</v>
      </c>
      <c r="X893" t="s">
        <v>4058</v>
      </c>
      <c r="Y893" t="str">
        <f t="shared" si="76"/>
        <v>SLF-US UNIQ IFRS-203391</v>
      </c>
      <c r="Z893">
        <f>COUNTIF('16 reserve bal'!D:D,'16 reserve entries'!Y893)</f>
        <v>1</v>
      </c>
      <c r="AB893" t="s">
        <v>83</v>
      </c>
      <c r="AC893" t="s">
        <v>3415</v>
      </c>
    </row>
    <row r="894" spans="1:29" x14ac:dyDescent="0.25">
      <c r="A894" t="s">
        <v>83</v>
      </c>
      <c r="B894" t="s">
        <v>83</v>
      </c>
      <c r="C894" t="s">
        <v>3418</v>
      </c>
      <c r="D894" t="str">
        <f t="shared" si="73"/>
        <v>LF-103323</v>
      </c>
      <c r="Q894" t="s">
        <v>7122</v>
      </c>
      <c r="R894" t="str">
        <f t="shared" si="74"/>
        <v>YL</v>
      </c>
      <c r="S894" t="str">
        <f t="shared" si="75"/>
        <v>100271</v>
      </c>
      <c r="U894" t="s">
        <v>7123</v>
      </c>
      <c r="V894" t="s">
        <v>1187</v>
      </c>
      <c r="W894" t="s">
        <v>5304</v>
      </c>
      <c r="X894" t="s">
        <v>4060</v>
      </c>
      <c r="Y894" t="str">
        <f t="shared" si="76"/>
        <v>SLF-US UNIQ IFRS-203392</v>
      </c>
      <c r="Z894">
        <f>COUNTIF('16 reserve bal'!D:D,'16 reserve entries'!Y894)</f>
        <v>1</v>
      </c>
      <c r="AB894" t="s">
        <v>83</v>
      </c>
      <c r="AC894" t="s">
        <v>3418</v>
      </c>
    </row>
    <row r="895" spans="1:29" x14ac:dyDescent="0.25">
      <c r="A895" t="s">
        <v>83</v>
      </c>
      <c r="B895" t="s">
        <v>83</v>
      </c>
      <c r="C895" t="s">
        <v>3420</v>
      </c>
      <c r="D895" t="str">
        <f t="shared" si="73"/>
        <v>LF-103324</v>
      </c>
      <c r="Q895" t="s">
        <v>7124</v>
      </c>
      <c r="R895" t="str">
        <f t="shared" si="74"/>
        <v>YL</v>
      </c>
      <c r="S895" t="str">
        <f t="shared" si="75"/>
        <v>100272</v>
      </c>
      <c r="U895" t="s">
        <v>7125</v>
      </c>
      <c r="V895" t="s">
        <v>1187</v>
      </c>
      <c r="W895" t="s">
        <v>5304</v>
      </c>
      <c r="X895" t="s">
        <v>4063</v>
      </c>
      <c r="Y895" t="str">
        <f t="shared" si="76"/>
        <v>SLF-US UNIQ IFRS-203393</v>
      </c>
      <c r="Z895">
        <f>COUNTIF('16 reserve bal'!D:D,'16 reserve entries'!Y895)</f>
        <v>1</v>
      </c>
      <c r="AB895" t="s">
        <v>83</v>
      </c>
      <c r="AC895" t="s">
        <v>3420</v>
      </c>
    </row>
    <row r="896" spans="1:29" x14ac:dyDescent="0.25">
      <c r="A896" t="s">
        <v>83</v>
      </c>
      <c r="B896" t="s">
        <v>83</v>
      </c>
      <c r="C896" t="s">
        <v>3483</v>
      </c>
      <c r="D896" t="str">
        <f t="shared" si="73"/>
        <v>LF-200402</v>
      </c>
      <c r="Q896" t="s">
        <v>7126</v>
      </c>
      <c r="R896" t="str">
        <f t="shared" si="74"/>
        <v>YL</v>
      </c>
      <c r="S896" t="str">
        <f t="shared" si="75"/>
        <v>100273</v>
      </c>
      <c r="U896" t="s">
        <v>7127</v>
      </c>
      <c r="V896" t="s">
        <v>1187</v>
      </c>
      <c r="W896" t="s">
        <v>5304</v>
      </c>
      <c r="X896" t="s">
        <v>4065</v>
      </c>
      <c r="Y896" t="str">
        <f t="shared" si="76"/>
        <v>SLF-US UNIQ IFRS-203394</v>
      </c>
      <c r="Z896">
        <f>COUNTIF('16 reserve bal'!D:D,'16 reserve entries'!Y896)</f>
        <v>1</v>
      </c>
      <c r="AB896" t="s">
        <v>83</v>
      </c>
      <c r="AC896" t="s">
        <v>3483</v>
      </c>
    </row>
    <row r="897" spans="1:29" x14ac:dyDescent="0.25">
      <c r="A897" t="s">
        <v>83</v>
      </c>
      <c r="B897" t="s">
        <v>83</v>
      </c>
      <c r="C897" t="s">
        <v>4150</v>
      </c>
      <c r="D897" t="str">
        <f t="shared" si="73"/>
        <v>LF-300602</v>
      </c>
      <c r="Q897" t="s">
        <v>7128</v>
      </c>
      <c r="R897" t="str">
        <f t="shared" si="74"/>
        <v>YL</v>
      </c>
      <c r="S897" t="str">
        <f t="shared" si="75"/>
        <v>100274</v>
      </c>
      <c r="U897" t="s">
        <v>7129</v>
      </c>
      <c r="V897" t="s">
        <v>1187</v>
      </c>
      <c r="W897" t="s">
        <v>5304</v>
      </c>
      <c r="X897" t="s">
        <v>4067</v>
      </c>
      <c r="Y897" t="str">
        <f t="shared" si="76"/>
        <v>SLF-US UNIQ IFRS-203395</v>
      </c>
      <c r="Z897">
        <f>COUNTIF('16 reserve bal'!D:D,'16 reserve entries'!Y897)</f>
        <v>1</v>
      </c>
      <c r="AB897" t="s">
        <v>83</v>
      </c>
      <c r="AC897" t="s">
        <v>4150</v>
      </c>
    </row>
    <row r="898" spans="1:29" x14ac:dyDescent="0.25">
      <c r="A898" t="s">
        <v>83</v>
      </c>
      <c r="B898" t="s">
        <v>83</v>
      </c>
      <c r="C898" t="s">
        <v>4519</v>
      </c>
      <c r="D898" t="str">
        <f t="shared" si="73"/>
        <v>LF-503333</v>
      </c>
      <c r="Q898" t="s">
        <v>7130</v>
      </c>
      <c r="R898" t="str">
        <f t="shared" si="74"/>
        <v>YL</v>
      </c>
      <c r="S898" t="str">
        <f t="shared" si="75"/>
        <v>100278</v>
      </c>
      <c r="U898" t="s">
        <v>7131</v>
      </c>
      <c r="V898" t="s">
        <v>1187</v>
      </c>
      <c r="W898" t="s">
        <v>5304</v>
      </c>
      <c r="X898" t="s">
        <v>4070</v>
      </c>
      <c r="Y898" t="str">
        <f t="shared" si="76"/>
        <v>SLF-US UNIQ IFRS-207970</v>
      </c>
      <c r="Z898">
        <f>COUNTIF('16 reserve bal'!D:D,'16 reserve entries'!Y898)</f>
        <v>1</v>
      </c>
      <c r="AB898" t="s">
        <v>83</v>
      </c>
      <c r="AC898" t="s">
        <v>4519</v>
      </c>
    </row>
    <row r="899" spans="1:29" x14ac:dyDescent="0.25">
      <c r="A899" t="s">
        <v>83</v>
      </c>
      <c r="B899" t="s">
        <v>83</v>
      </c>
      <c r="C899" t="s">
        <v>4524</v>
      </c>
      <c r="D899" t="str">
        <f t="shared" si="73"/>
        <v>LF-503352</v>
      </c>
      <c r="Q899" t="s">
        <v>7132</v>
      </c>
      <c r="R899" t="str">
        <f t="shared" si="74"/>
        <v>YL</v>
      </c>
      <c r="S899" t="str">
        <f t="shared" si="75"/>
        <v>102008</v>
      </c>
      <c r="U899" t="s">
        <v>7133</v>
      </c>
      <c r="V899" t="s">
        <v>1187</v>
      </c>
      <c r="W899" t="s">
        <v>5304</v>
      </c>
      <c r="X899" t="s">
        <v>4072</v>
      </c>
      <c r="Y899" t="str">
        <f t="shared" si="76"/>
        <v>SLF-US UNIQ IFRS-207971</v>
      </c>
      <c r="Z899">
        <f>COUNTIF('16 reserve bal'!D:D,'16 reserve entries'!Y899)</f>
        <v>0</v>
      </c>
      <c r="AB899" t="s">
        <v>83</v>
      </c>
      <c r="AC899" t="s">
        <v>4524</v>
      </c>
    </row>
    <row r="900" spans="1:29" x14ac:dyDescent="0.25">
      <c r="A900" t="s">
        <v>83</v>
      </c>
      <c r="B900" t="s">
        <v>83</v>
      </c>
      <c r="C900" t="s">
        <v>4526</v>
      </c>
      <c r="D900" t="str">
        <f t="shared" si="73"/>
        <v>LF-503353</v>
      </c>
      <c r="Q900" t="s">
        <v>7134</v>
      </c>
      <c r="R900" t="str">
        <f t="shared" si="74"/>
        <v>YX</v>
      </c>
      <c r="S900" t="str">
        <f t="shared" si="75"/>
        <v>100243</v>
      </c>
      <c r="U900" t="s">
        <v>7135</v>
      </c>
      <c r="V900" t="s">
        <v>1187</v>
      </c>
      <c r="W900" t="s">
        <v>5304</v>
      </c>
      <c r="X900" t="s">
        <v>4074</v>
      </c>
      <c r="Y900" t="str">
        <f t="shared" si="76"/>
        <v>SLF-US UNIQ IFRS-207972</v>
      </c>
      <c r="Z900">
        <f>COUNTIF('16 reserve bal'!D:D,'16 reserve entries'!Y900)</f>
        <v>1</v>
      </c>
      <c r="AB900" t="s">
        <v>83</v>
      </c>
      <c r="AC900" t="s">
        <v>4526</v>
      </c>
    </row>
    <row r="901" spans="1:29" x14ac:dyDescent="0.25">
      <c r="A901" t="s">
        <v>83</v>
      </c>
      <c r="B901" t="s">
        <v>83</v>
      </c>
      <c r="C901" t="s">
        <v>4528</v>
      </c>
      <c r="D901" t="str">
        <f t="shared" ref="D901:D964" si="77">B901&amp;"-"&amp;C901</f>
        <v>LF-503362</v>
      </c>
      <c r="Q901" t="s">
        <v>7136</v>
      </c>
      <c r="R901" t="str">
        <f>LEFT(Q901,2)</f>
        <v>YX</v>
      </c>
      <c r="S901" t="str">
        <f>RIGHT(Q901,6)</f>
        <v>100271</v>
      </c>
      <c r="U901" t="s">
        <v>7137</v>
      </c>
      <c r="V901" t="s">
        <v>1187</v>
      </c>
      <c r="W901" t="s">
        <v>5304</v>
      </c>
      <c r="X901" t="s">
        <v>4076</v>
      </c>
      <c r="Y901" t="str">
        <f t="shared" ref="Y901:Y964" si="78">W901&amp;"-"&amp;X901</f>
        <v>SLF-US UNIQ IFRS-207973</v>
      </c>
      <c r="Z901">
        <f>COUNTIF('16 reserve bal'!D:D,'16 reserve entries'!Y901)</f>
        <v>1</v>
      </c>
      <c r="AB901" t="s">
        <v>83</v>
      </c>
      <c r="AC901" t="s">
        <v>4528</v>
      </c>
    </row>
    <row r="902" spans="1:29" x14ac:dyDescent="0.25">
      <c r="A902" t="s">
        <v>83</v>
      </c>
      <c r="B902" t="s">
        <v>83</v>
      </c>
      <c r="C902" t="s">
        <v>4530</v>
      </c>
      <c r="D902" t="str">
        <f t="shared" si="77"/>
        <v>LF-503363</v>
      </c>
      <c r="Q902" t="s">
        <v>7138</v>
      </c>
      <c r="R902" t="str">
        <f>LEFT(Q902,2)</f>
        <v>YX</v>
      </c>
      <c r="S902" t="str">
        <f>RIGHT(Q902,6)</f>
        <v>100279</v>
      </c>
      <c r="U902" t="s">
        <v>7139</v>
      </c>
      <c r="V902" t="s">
        <v>1187</v>
      </c>
      <c r="W902" t="s">
        <v>5304</v>
      </c>
      <c r="X902" t="s">
        <v>4078</v>
      </c>
      <c r="Y902" t="str">
        <f t="shared" si="78"/>
        <v>SLF-US UNIQ IFRS-207974</v>
      </c>
      <c r="Z902">
        <f>COUNTIF('16 reserve bal'!D:D,'16 reserve entries'!Y902)</f>
        <v>0</v>
      </c>
      <c r="AB902" t="s">
        <v>83</v>
      </c>
      <c r="AC902" t="s">
        <v>4530</v>
      </c>
    </row>
    <row r="903" spans="1:29" x14ac:dyDescent="0.25">
      <c r="A903" t="s">
        <v>83</v>
      </c>
      <c r="B903" t="s">
        <v>83</v>
      </c>
      <c r="C903" t="s">
        <v>4531</v>
      </c>
      <c r="D903" t="str">
        <f t="shared" si="77"/>
        <v>LF-503372</v>
      </c>
      <c r="Q903" t="s">
        <v>7140</v>
      </c>
      <c r="R903" t="str">
        <f>LEFT(Q903,2)</f>
        <v>YX</v>
      </c>
      <c r="S903" t="str">
        <f>RIGHT(Q903,6)</f>
        <v>100299</v>
      </c>
      <c r="U903" t="s">
        <v>7141</v>
      </c>
      <c r="V903" t="s">
        <v>1187</v>
      </c>
      <c r="W903" t="s">
        <v>5304</v>
      </c>
      <c r="X903" t="s">
        <v>4079</v>
      </c>
      <c r="Y903" t="str">
        <f t="shared" si="78"/>
        <v>SLF-US UNIQ IFRS-207975</v>
      </c>
      <c r="Z903">
        <f>COUNTIF('16 reserve bal'!D:D,'16 reserve entries'!Y903)</f>
        <v>0</v>
      </c>
      <c r="AB903" t="s">
        <v>83</v>
      </c>
      <c r="AC903" t="s">
        <v>4531</v>
      </c>
    </row>
    <row r="904" spans="1:29" x14ac:dyDescent="0.25">
      <c r="A904" t="s">
        <v>83</v>
      </c>
      <c r="B904" t="s">
        <v>83</v>
      </c>
      <c r="C904" t="s">
        <v>4533</v>
      </c>
      <c r="D904" t="str">
        <f t="shared" si="77"/>
        <v>LF-503373</v>
      </c>
      <c r="U904" t="s">
        <v>7142</v>
      </c>
      <c r="V904" t="s">
        <v>1187</v>
      </c>
      <c r="W904" t="s">
        <v>5304</v>
      </c>
      <c r="X904" t="s">
        <v>5937</v>
      </c>
      <c r="Y904" t="str">
        <f t="shared" si="78"/>
        <v>SLF-US UNIQ IFRS-207976</v>
      </c>
      <c r="Z904">
        <f>COUNTIF('16 reserve bal'!D:D,'16 reserve entries'!Y904)</f>
        <v>0</v>
      </c>
      <c r="AB904" t="s">
        <v>83</v>
      </c>
      <c r="AC904" t="s">
        <v>4533</v>
      </c>
    </row>
    <row r="905" spans="1:29" x14ac:dyDescent="0.25">
      <c r="A905" t="s">
        <v>1403</v>
      </c>
      <c r="B905" t="s">
        <v>83</v>
      </c>
      <c r="C905" t="s">
        <v>3266</v>
      </c>
      <c r="D905" t="str">
        <f t="shared" si="77"/>
        <v>LF-100215</v>
      </c>
      <c r="U905" t="s">
        <v>7143</v>
      </c>
      <c r="V905" t="s">
        <v>1187</v>
      </c>
      <c r="W905" t="s">
        <v>5304</v>
      </c>
      <c r="X905" t="s">
        <v>5940</v>
      </c>
      <c r="Y905" t="str">
        <f t="shared" si="78"/>
        <v>SLF-US UNIQ IFRS-207977</v>
      </c>
      <c r="Z905">
        <f>COUNTIF('16 reserve bal'!D:D,'16 reserve entries'!Y905)</f>
        <v>0</v>
      </c>
      <c r="AB905" t="s">
        <v>1403</v>
      </c>
      <c r="AC905" t="s">
        <v>3266</v>
      </c>
    </row>
    <row r="906" spans="1:29" x14ac:dyDescent="0.25">
      <c r="A906" t="s">
        <v>1403</v>
      </c>
      <c r="B906" t="s">
        <v>83</v>
      </c>
      <c r="C906" t="s">
        <v>3269</v>
      </c>
      <c r="D906" t="str">
        <f t="shared" si="77"/>
        <v>LF-100216</v>
      </c>
      <c r="U906" t="s">
        <v>7144</v>
      </c>
      <c r="V906" t="s">
        <v>1187</v>
      </c>
      <c r="W906" t="s">
        <v>5304</v>
      </c>
      <c r="X906" t="s">
        <v>5943</v>
      </c>
      <c r="Y906" t="str">
        <f t="shared" si="78"/>
        <v>SLF-US UNIQ IFRS-207978</v>
      </c>
      <c r="Z906">
        <f>COUNTIF('16 reserve bal'!D:D,'16 reserve entries'!Y906)</f>
        <v>0</v>
      </c>
      <c r="AB906" t="s">
        <v>1403</v>
      </c>
      <c r="AC906" t="s">
        <v>3269</v>
      </c>
    </row>
    <row r="907" spans="1:29" x14ac:dyDescent="0.25">
      <c r="A907" t="s">
        <v>1403</v>
      </c>
      <c r="B907" t="s">
        <v>83</v>
      </c>
      <c r="C907" t="s">
        <v>3368</v>
      </c>
      <c r="D907" t="str">
        <f t="shared" si="77"/>
        <v>LF-103101</v>
      </c>
      <c r="U907" t="s">
        <v>7145</v>
      </c>
      <c r="V907" t="s">
        <v>1187</v>
      </c>
      <c r="W907" t="s">
        <v>5304</v>
      </c>
      <c r="X907" t="s">
        <v>4081</v>
      </c>
      <c r="Y907" t="str">
        <f t="shared" si="78"/>
        <v>SLF-US UNIQ IFRS-207979</v>
      </c>
      <c r="Z907">
        <f>COUNTIF('16 reserve bal'!D:D,'16 reserve entries'!Y907)</f>
        <v>1</v>
      </c>
      <c r="AB907" t="s">
        <v>1403</v>
      </c>
      <c r="AC907" t="s">
        <v>3368</v>
      </c>
    </row>
    <row r="908" spans="1:29" x14ac:dyDescent="0.25">
      <c r="A908" t="s">
        <v>1403</v>
      </c>
      <c r="B908" t="s">
        <v>83</v>
      </c>
      <c r="C908" t="s">
        <v>3374</v>
      </c>
      <c r="D908" t="str">
        <f t="shared" si="77"/>
        <v>LF-103103</v>
      </c>
      <c r="U908" t="s">
        <v>7146</v>
      </c>
      <c r="V908" t="s">
        <v>1187</v>
      </c>
      <c r="W908" t="s">
        <v>5304</v>
      </c>
      <c r="X908" t="s">
        <v>4083</v>
      </c>
      <c r="Y908" t="str">
        <f t="shared" si="78"/>
        <v>SLF-US UNIQ IFRS-207980</v>
      </c>
      <c r="Z908">
        <f>COUNTIF('16 reserve bal'!D:D,'16 reserve entries'!Y908)</f>
        <v>1</v>
      </c>
      <c r="AB908" t="s">
        <v>1403</v>
      </c>
      <c r="AC908" t="s">
        <v>3374</v>
      </c>
    </row>
    <row r="909" spans="1:29" x14ac:dyDescent="0.25">
      <c r="A909" t="s">
        <v>1403</v>
      </c>
      <c r="B909" t="s">
        <v>83</v>
      </c>
      <c r="C909" t="s">
        <v>3377</v>
      </c>
      <c r="D909" t="str">
        <f t="shared" si="77"/>
        <v>LF-103105</v>
      </c>
      <c r="U909" t="s">
        <v>7147</v>
      </c>
      <c r="V909" t="s">
        <v>1187</v>
      </c>
      <c r="W909" t="s">
        <v>5304</v>
      </c>
      <c r="X909" t="s">
        <v>4085</v>
      </c>
      <c r="Y909" t="str">
        <f t="shared" si="78"/>
        <v>SLF-US UNIQ IFRS-207981</v>
      </c>
      <c r="Z909">
        <f>COUNTIF('16 reserve bal'!D:D,'16 reserve entries'!Y909)</f>
        <v>1</v>
      </c>
      <c r="AB909" t="s">
        <v>1403</v>
      </c>
      <c r="AC909" t="s">
        <v>3377</v>
      </c>
    </row>
    <row r="910" spans="1:29" x14ac:dyDescent="0.25">
      <c r="A910" t="s">
        <v>1403</v>
      </c>
      <c r="B910" t="s">
        <v>83</v>
      </c>
      <c r="C910" t="s">
        <v>3415</v>
      </c>
      <c r="D910" t="str">
        <f t="shared" si="77"/>
        <v>LF-103322</v>
      </c>
      <c r="U910" t="s">
        <v>7148</v>
      </c>
      <c r="V910" t="s">
        <v>1187</v>
      </c>
      <c r="W910" t="s">
        <v>5304</v>
      </c>
      <c r="X910" t="s">
        <v>5952</v>
      </c>
      <c r="Y910" t="str">
        <f t="shared" si="78"/>
        <v>SLF-US UNIQ IFRS-207982</v>
      </c>
      <c r="Z910">
        <f>COUNTIF('16 reserve bal'!D:D,'16 reserve entries'!Y910)</f>
        <v>0</v>
      </c>
      <c r="AB910" t="s">
        <v>1403</v>
      </c>
      <c r="AC910" t="s">
        <v>3415</v>
      </c>
    </row>
    <row r="911" spans="1:29" x14ac:dyDescent="0.25">
      <c r="A911" t="s">
        <v>1403</v>
      </c>
      <c r="B911" t="s">
        <v>83</v>
      </c>
      <c r="C911" t="s">
        <v>3483</v>
      </c>
      <c r="D911" t="str">
        <f t="shared" si="77"/>
        <v>LF-200402</v>
      </c>
      <c r="U911" t="s">
        <v>7149</v>
      </c>
      <c r="V911" t="s">
        <v>1187</v>
      </c>
      <c r="W911" t="s">
        <v>5304</v>
      </c>
      <c r="X911" t="s">
        <v>4087</v>
      </c>
      <c r="Y911" t="str">
        <f t="shared" si="78"/>
        <v>SLF-US UNIQ IFRS-207983</v>
      </c>
      <c r="Z911">
        <f>COUNTIF('16 reserve bal'!D:D,'16 reserve entries'!Y911)</f>
        <v>1</v>
      </c>
      <c r="AB911" t="s">
        <v>1403</v>
      </c>
      <c r="AC911" t="s">
        <v>3483</v>
      </c>
    </row>
    <row r="912" spans="1:29" x14ac:dyDescent="0.25">
      <c r="A912" t="s">
        <v>1403</v>
      </c>
      <c r="B912" t="s">
        <v>83</v>
      </c>
      <c r="C912" t="s">
        <v>4150</v>
      </c>
      <c r="D912" t="str">
        <f t="shared" si="77"/>
        <v>LF-300602</v>
      </c>
      <c r="U912" t="s">
        <v>7150</v>
      </c>
      <c r="V912" t="s">
        <v>1187</v>
      </c>
      <c r="W912" t="s">
        <v>5304</v>
      </c>
      <c r="X912" t="s">
        <v>4089</v>
      </c>
      <c r="Y912" t="str">
        <f t="shared" si="78"/>
        <v>SLF-US UNIQ IFRS-207984</v>
      </c>
      <c r="Z912">
        <f>COUNTIF('16 reserve bal'!D:D,'16 reserve entries'!Y912)</f>
        <v>1</v>
      </c>
      <c r="AB912" t="s">
        <v>1403</v>
      </c>
      <c r="AC912" t="s">
        <v>4150</v>
      </c>
    </row>
    <row r="913" spans="1:29" x14ac:dyDescent="0.25">
      <c r="A913" t="s">
        <v>85</v>
      </c>
      <c r="B913" t="s">
        <v>85</v>
      </c>
      <c r="C913" t="s">
        <v>3397</v>
      </c>
      <c r="D913" t="str">
        <f t="shared" si="77"/>
        <v>LU-103132</v>
      </c>
      <c r="U913" t="s">
        <v>7151</v>
      </c>
      <c r="V913" t="s">
        <v>1187</v>
      </c>
      <c r="W913" t="s">
        <v>5304</v>
      </c>
      <c r="X913" t="s">
        <v>4091</v>
      </c>
      <c r="Y913" t="str">
        <f t="shared" si="78"/>
        <v>SLF-US UNIQ IFRS-207985</v>
      </c>
      <c r="Z913">
        <f>COUNTIF('16 reserve bal'!D:D,'16 reserve entries'!Y913)</f>
        <v>1</v>
      </c>
      <c r="AB913" t="s">
        <v>85</v>
      </c>
      <c r="AC913" t="s">
        <v>3397</v>
      </c>
    </row>
    <row r="914" spans="1:29" x14ac:dyDescent="0.25">
      <c r="A914" t="s">
        <v>85</v>
      </c>
      <c r="B914" t="s">
        <v>85</v>
      </c>
      <c r="C914" t="s">
        <v>3411</v>
      </c>
      <c r="D914" t="str">
        <f t="shared" si="77"/>
        <v>LU-103191</v>
      </c>
      <c r="U914" t="s">
        <v>7152</v>
      </c>
      <c r="V914" t="s">
        <v>1187</v>
      </c>
      <c r="W914" t="s">
        <v>5304</v>
      </c>
      <c r="X914" t="s">
        <v>4093</v>
      </c>
      <c r="Y914" t="str">
        <f t="shared" si="78"/>
        <v>SLF-US UNIQ IFRS-207986</v>
      </c>
      <c r="Z914">
        <f>COUNTIF('16 reserve bal'!D:D,'16 reserve entries'!Y914)</f>
        <v>0</v>
      </c>
      <c r="AB914" t="s">
        <v>85</v>
      </c>
      <c r="AC914" t="s">
        <v>3411</v>
      </c>
    </row>
    <row r="915" spans="1:29" x14ac:dyDescent="0.25">
      <c r="A915" t="s">
        <v>170</v>
      </c>
      <c r="B915" t="s">
        <v>170</v>
      </c>
      <c r="C915" t="s">
        <v>3995</v>
      </c>
      <c r="D915" t="str">
        <f t="shared" si="77"/>
        <v>NF-203064</v>
      </c>
      <c r="U915" t="s">
        <v>7153</v>
      </c>
      <c r="V915" t="s">
        <v>1187</v>
      </c>
      <c r="W915" t="s">
        <v>5304</v>
      </c>
      <c r="X915" t="s">
        <v>5963</v>
      </c>
      <c r="Y915" t="str">
        <f t="shared" si="78"/>
        <v>SLF-US UNIQ IFRS-207987</v>
      </c>
      <c r="Z915">
        <f>COUNTIF('16 reserve bal'!D:D,'16 reserve entries'!Y915)</f>
        <v>0</v>
      </c>
      <c r="AB915" t="s">
        <v>170</v>
      </c>
      <c r="AC915" t="s">
        <v>3995</v>
      </c>
    </row>
    <row r="916" spans="1:29" x14ac:dyDescent="0.25">
      <c r="A916" t="s">
        <v>112</v>
      </c>
      <c r="B916" t="s">
        <v>112</v>
      </c>
      <c r="C916" t="s">
        <v>3413</v>
      </c>
      <c r="D916" t="str">
        <f t="shared" si="77"/>
        <v>PY-103228</v>
      </c>
      <c r="U916" t="s">
        <v>7154</v>
      </c>
      <c r="V916" t="s">
        <v>1187</v>
      </c>
      <c r="W916" t="s">
        <v>5304</v>
      </c>
      <c r="X916" t="s">
        <v>4095</v>
      </c>
      <c r="Y916" t="str">
        <f t="shared" si="78"/>
        <v>SLF-US UNIQ IFRS-207988</v>
      </c>
      <c r="Z916">
        <f>COUNTIF('16 reserve bal'!D:D,'16 reserve entries'!Y916)</f>
        <v>1</v>
      </c>
      <c r="AB916" t="s">
        <v>112</v>
      </c>
      <c r="AC916" t="s">
        <v>3413</v>
      </c>
    </row>
    <row r="917" spans="1:29" x14ac:dyDescent="0.25">
      <c r="A917" t="s">
        <v>1699</v>
      </c>
      <c r="B917" t="s">
        <v>112</v>
      </c>
      <c r="C917" t="s">
        <v>3413</v>
      </c>
      <c r="D917" t="str">
        <f t="shared" si="77"/>
        <v>PY-103228</v>
      </c>
      <c r="U917" t="s">
        <v>7155</v>
      </c>
      <c r="V917" t="s">
        <v>1187</v>
      </c>
      <c r="W917" t="s">
        <v>5304</v>
      </c>
      <c r="X917" t="s">
        <v>4097</v>
      </c>
      <c r="Y917" t="str">
        <f t="shared" si="78"/>
        <v>SLF-US UNIQ IFRS-207989</v>
      </c>
      <c r="Z917">
        <f>COUNTIF('16 reserve bal'!D:D,'16 reserve entries'!Y917)</f>
        <v>1</v>
      </c>
      <c r="AB917" t="s">
        <v>1699</v>
      </c>
      <c r="AC917" t="s">
        <v>3413</v>
      </c>
    </row>
    <row r="918" spans="1:29" x14ac:dyDescent="0.25">
      <c r="A918" t="s">
        <v>116</v>
      </c>
      <c r="B918" t="s">
        <v>116</v>
      </c>
      <c r="C918" t="s">
        <v>3365</v>
      </c>
      <c r="D918" t="str">
        <f t="shared" si="77"/>
        <v>PZ-103028</v>
      </c>
      <c r="U918" t="s">
        <v>7156</v>
      </c>
      <c r="V918" t="s">
        <v>1187</v>
      </c>
      <c r="W918" t="s">
        <v>5304</v>
      </c>
      <c r="X918" t="s">
        <v>3926</v>
      </c>
      <c r="Y918" t="str">
        <f t="shared" si="78"/>
        <v>SLF-US UNIQ IFRS-202059</v>
      </c>
      <c r="Z918">
        <f>COUNTIF('16 reserve bal'!D:D,'16 reserve entries'!Y918)</f>
        <v>1</v>
      </c>
      <c r="AB918" t="s">
        <v>116</v>
      </c>
      <c r="AC918" t="s">
        <v>3365</v>
      </c>
    </row>
    <row r="919" spans="1:29" x14ac:dyDescent="0.25">
      <c r="A919" t="s">
        <v>116</v>
      </c>
      <c r="B919" t="s">
        <v>116</v>
      </c>
      <c r="C919" t="s">
        <v>3391</v>
      </c>
      <c r="D919" t="str">
        <f t="shared" si="77"/>
        <v>PZ-103128</v>
      </c>
      <c r="U919" t="s">
        <v>7157</v>
      </c>
      <c r="V919" t="s">
        <v>1187</v>
      </c>
      <c r="W919" t="s">
        <v>5304</v>
      </c>
      <c r="X919" t="s">
        <v>3666</v>
      </c>
      <c r="Y919" t="str">
        <f t="shared" si="78"/>
        <v>SLF-US UNIQ IFRS-201601</v>
      </c>
      <c r="Z919">
        <f>COUNTIF('16 reserve bal'!D:D,'16 reserve entries'!Y919)</f>
        <v>1</v>
      </c>
      <c r="AB919" t="s">
        <v>116</v>
      </c>
      <c r="AC919" t="s">
        <v>3391</v>
      </c>
    </row>
    <row r="920" spans="1:29" x14ac:dyDescent="0.25">
      <c r="A920" t="s">
        <v>116</v>
      </c>
      <c r="B920" t="s">
        <v>116</v>
      </c>
      <c r="C920" t="s">
        <v>3413</v>
      </c>
      <c r="D920" t="str">
        <f t="shared" si="77"/>
        <v>PZ-103228</v>
      </c>
      <c r="U920" t="s">
        <v>7158</v>
      </c>
      <c r="V920" t="s">
        <v>1187</v>
      </c>
      <c r="W920" t="s">
        <v>5304</v>
      </c>
      <c r="X920" t="s">
        <v>3669</v>
      </c>
      <c r="Y920" t="str">
        <f t="shared" si="78"/>
        <v>SLF-US UNIQ IFRS-201602</v>
      </c>
      <c r="Z920">
        <f>COUNTIF('16 reserve bal'!D:D,'16 reserve entries'!Y920)</f>
        <v>1</v>
      </c>
      <c r="AB920" t="s">
        <v>116</v>
      </c>
      <c r="AC920" t="s">
        <v>3413</v>
      </c>
    </row>
    <row r="921" spans="1:29" x14ac:dyDescent="0.25">
      <c r="A921" t="s">
        <v>1703</v>
      </c>
      <c r="B921" t="s">
        <v>116</v>
      </c>
      <c r="C921" t="s">
        <v>3391</v>
      </c>
      <c r="D921" t="str">
        <f t="shared" si="77"/>
        <v>PZ-103128</v>
      </c>
      <c r="U921" t="s">
        <v>7159</v>
      </c>
      <c r="V921" t="s">
        <v>1187</v>
      </c>
      <c r="W921" t="s">
        <v>5304</v>
      </c>
      <c r="X921" t="s">
        <v>3672</v>
      </c>
      <c r="Y921" t="str">
        <f t="shared" si="78"/>
        <v>SLF-US UNIQ IFRS-201603</v>
      </c>
      <c r="Z921">
        <f>COUNTIF('16 reserve bal'!D:D,'16 reserve entries'!Y921)</f>
        <v>1</v>
      </c>
      <c r="AB921" t="s">
        <v>1703</v>
      </c>
      <c r="AC921" t="s">
        <v>3391</v>
      </c>
    </row>
    <row r="922" spans="1:29" x14ac:dyDescent="0.25">
      <c r="A922" t="s">
        <v>1703</v>
      </c>
      <c r="B922" t="s">
        <v>116</v>
      </c>
      <c r="C922" t="s">
        <v>3413</v>
      </c>
      <c r="D922" t="str">
        <f t="shared" si="77"/>
        <v>PZ-103228</v>
      </c>
      <c r="U922" t="s">
        <v>7160</v>
      </c>
      <c r="V922" t="s">
        <v>1187</v>
      </c>
      <c r="W922" t="s">
        <v>5304</v>
      </c>
      <c r="X922" t="s">
        <v>3675</v>
      </c>
      <c r="Y922" t="str">
        <f t="shared" si="78"/>
        <v>SLF-US UNIQ IFRS-201604</v>
      </c>
      <c r="Z922">
        <f>COUNTIF('16 reserve bal'!D:D,'16 reserve entries'!Y922)</f>
        <v>1</v>
      </c>
      <c r="AB922" t="s">
        <v>1703</v>
      </c>
      <c r="AC922" t="s">
        <v>3413</v>
      </c>
    </row>
    <row r="923" spans="1:29" x14ac:dyDescent="0.25">
      <c r="A923" t="s">
        <v>210</v>
      </c>
      <c r="B923" t="s">
        <v>210</v>
      </c>
      <c r="C923" t="s">
        <v>3941</v>
      </c>
      <c r="D923" t="str">
        <f t="shared" si="77"/>
        <v>T5-202336</v>
      </c>
      <c r="U923" t="s">
        <v>7161</v>
      </c>
      <c r="V923" t="s">
        <v>1187</v>
      </c>
      <c r="W923" t="s">
        <v>5304</v>
      </c>
      <c r="X923" t="s">
        <v>3678</v>
      </c>
      <c r="Y923" t="str">
        <f t="shared" si="78"/>
        <v>SLF-US UNIQ IFRS-201605</v>
      </c>
      <c r="Z923">
        <f>COUNTIF('16 reserve bal'!D:D,'16 reserve entries'!Y923)</f>
        <v>1</v>
      </c>
      <c r="AB923" t="s">
        <v>210</v>
      </c>
      <c r="AC923" t="s">
        <v>3941</v>
      </c>
    </row>
    <row r="924" spans="1:29" x14ac:dyDescent="0.25">
      <c r="A924" t="s">
        <v>1764</v>
      </c>
      <c r="B924" t="s">
        <v>210</v>
      </c>
      <c r="C924" t="s">
        <v>3935</v>
      </c>
      <c r="D924" t="str">
        <f t="shared" si="77"/>
        <v>T5-202330</v>
      </c>
      <c r="U924" t="s">
        <v>7162</v>
      </c>
      <c r="V924" t="s">
        <v>1187</v>
      </c>
      <c r="W924" t="s">
        <v>5304</v>
      </c>
      <c r="X924" t="s">
        <v>3681</v>
      </c>
      <c r="Y924" t="str">
        <f t="shared" si="78"/>
        <v>SLF-US UNIQ IFRS-201606</v>
      </c>
      <c r="Z924">
        <f>COUNTIF('16 reserve bal'!D:D,'16 reserve entries'!Y924)</f>
        <v>1</v>
      </c>
      <c r="AB924" t="s">
        <v>1764</v>
      </c>
      <c r="AC924" t="s">
        <v>3935</v>
      </c>
    </row>
    <row r="925" spans="1:29" x14ac:dyDescent="0.25">
      <c r="A925" t="s">
        <v>1764</v>
      </c>
      <c r="B925" t="s">
        <v>210</v>
      </c>
      <c r="C925" t="s">
        <v>3941</v>
      </c>
      <c r="D925" t="str">
        <f t="shared" si="77"/>
        <v>T5-202336</v>
      </c>
      <c r="U925" t="s">
        <v>7163</v>
      </c>
      <c r="V925" t="s">
        <v>1187</v>
      </c>
      <c r="W925" t="s">
        <v>5304</v>
      </c>
      <c r="X925" t="s">
        <v>3684</v>
      </c>
      <c r="Y925" t="str">
        <f t="shared" si="78"/>
        <v>SLF-US UNIQ IFRS-201607</v>
      </c>
      <c r="Z925">
        <f>COUNTIF('16 reserve bal'!D:D,'16 reserve entries'!Y925)</f>
        <v>1</v>
      </c>
      <c r="AB925" t="s">
        <v>1764</v>
      </c>
      <c r="AC925" t="s">
        <v>3941</v>
      </c>
    </row>
    <row r="926" spans="1:29" x14ac:dyDescent="0.25">
      <c r="A926" t="s">
        <v>1764</v>
      </c>
      <c r="B926" t="s">
        <v>210</v>
      </c>
      <c r="C926" t="s">
        <v>4110</v>
      </c>
      <c r="D926" t="str">
        <f t="shared" si="77"/>
        <v>T5-285558</v>
      </c>
      <c r="U926" t="s">
        <v>7164</v>
      </c>
      <c r="V926" t="s">
        <v>1187</v>
      </c>
      <c r="W926" t="s">
        <v>5304</v>
      </c>
      <c r="X926" t="s">
        <v>3687</v>
      </c>
      <c r="Y926" t="str">
        <f t="shared" si="78"/>
        <v>SLF-US UNIQ IFRS-201608</v>
      </c>
      <c r="Z926">
        <f>COUNTIF('16 reserve bal'!D:D,'16 reserve entries'!Y926)</f>
        <v>1</v>
      </c>
      <c r="AB926" t="s">
        <v>1764</v>
      </c>
      <c r="AC926" t="s">
        <v>4110</v>
      </c>
    </row>
    <row r="927" spans="1:29" x14ac:dyDescent="0.25">
      <c r="A927" t="s">
        <v>219</v>
      </c>
      <c r="B927" t="s">
        <v>219</v>
      </c>
      <c r="C927" t="s">
        <v>4110</v>
      </c>
      <c r="D927" t="str">
        <f t="shared" si="77"/>
        <v>T6-285558</v>
      </c>
      <c r="U927" t="s">
        <v>7165</v>
      </c>
      <c r="V927" t="s">
        <v>1187</v>
      </c>
      <c r="W927" t="s">
        <v>5304</v>
      </c>
      <c r="X927" t="s">
        <v>3690</v>
      </c>
      <c r="Y927" t="str">
        <f t="shared" si="78"/>
        <v>SLF-US UNIQ IFRS-201609</v>
      </c>
      <c r="Z927">
        <f>COUNTIF('16 reserve bal'!D:D,'16 reserve entries'!Y927)</f>
        <v>1</v>
      </c>
      <c r="AB927" t="s">
        <v>219</v>
      </c>
      <c r="AC927" t="s">
        <v>4110</v>
      </c>
    </row>
    <row r="928" spans="1:29" x14ac:dyDescent="0.25">
      <c r="A928" t="s">
        <v>1788</v>
      </c>
      <c r="B928" t="s">
        <v>217</v>
      </c>
      <c r="C928" t="s">
        <v>3501</v>
      </c>
      <c r="D928" t="str">
        <f t="shared" si="77"/>
        <v>TA-200411</v>
      </c>
      <c r="U928" t="s">
        <v>7166</v>
      </c>
      <c r="V928" t="s">
        <v>1187</v>
      </c>
      <c r="W928" t="s">
        <v>5304</v>
      </c>
      <c r="X928" t="s">
        <v>3693</v>
      </c>
      <c r="Y928" t="str">
        <f t="shared" si="78"/>
        <v>SLF-US UNIQ IFRS-201610</v>
      </c>
      <c r="Z928">
        <f>COUNTIF('16 reserve bal'!D:D,'16 reserve entries'!Y928)</f>
        <v>1</v>
      </c>
      <c r="AB928" t="s">
        <v>1788</v>
      </c>
      <c r="AC928" t="s">
        <v>3501</v>
      </c>
    </row>
    <row r="929" spans="1:29" x14ac:dyDescent="0.25">
      <c r="A929" t="s">
        <v>216</v>
      </c>
      <c r="B929" t="s">
        <v>216</v>
      </c>
      <c r="C929" t="s">
        <v>3498</v>
      </c>
      <c r="D929" t="str">
        <f t="shared" si="77"/>
        <v>TI-200407</v>
      </c>
      <c r="U929" t="s">
        <v>7167</v>
      </c>
      <c r="V929" t="s">
        <v>1187</v>
      </c>
      <c r="W929" t="s">
        <v>5304</v>
      </c>
      <c r="X929" t="s">
        <v>3696</v>
      </c>
      <c r="Y929" t="str">
        <f t="shared" si="78"/>
        <v>SLF-US UNIQ IFRS-201611</v>
      </c>
      <c r="Z929">
        <f>COUNTIF('16 reserve bal'!D:D,'16 reserve entries'!Y929)</f>
        <v>1</v>
      </c>
      <c r="AB929" t="s">
        <v>216</v>
      </c>
      <c r="AC929" t="s">
        <v>3498</v>
      </c>
    </row>
    <row r="930" spans="1:29" x14ac:dyDescent="0.25">
      <c r="A930" t="s">
        <v>216</v>
      </c>
      <c r="B930" t="s">
        <v>216</v>
      </c>
      <c r="C930" t="s">
        <v>3507</v>
      </c>
      <c r="D930" t="str">
        <f t="shared" si="77"/>
        <v>TI-200416</v>
      </c>
      <c r="U930" t="s">
        <v>7168</v>
      </c>
      <c r="V930" t="s">
        <v>1187</v>
      </c>
      <c r="W930" t="s">
        <v>5304</v>
      </c>
      <c r="X930" t="s">
        <v>5564</v>
      </c>
      <c r="Y930" t="str">
        <f t="shared" si="78"/>
        <v>SLF-US UNIQ IFRS-201612</v>
      </c>
      <c r="Z930">
        <f>COUNTIF('16 reserve bal'!D:D,'16 reserve entries'!Y930)</f>
        <v>0</v>
      </c>
      <c r="AB930" t="s">
        <v>216</v>
      </c>
      <c r="AC930" t="s">
        <v>3507</v>
      </c>
    </row>
    <row r="931" spans="1:29" x14ac:dyDescent="0.25">
      <c r="A931" t="s">
        <v>216</v>
      </c>
      <c r="B931" t="s">
        <v>216</v>
      </c>
      <c r="C931" t="s">
        <v>3526</v>
      </c>
      <c r="D931" t="str">
        <f t="shared" si="77"/>
        <v>TI-200425</v>
      </c>
      <c r="U931" t="s">
        <v>7169</v>
      </c>
      <c r="V931" t="s">
        <v>1187</v>
      </c>
      <c r="W931" t="s">
        <v>5304</v>
      </c>
      <c r="X931" t="s">
        <v>3699</v>
      </c>
      <c r="Y931" t="str">
        <f t="shared" si="78"/>
        <v>SLF-US UNIQ IFRS-201613</v>
      </c>
      <c r="Z931">
        <f>COUNTIF('16 reserve bal'!D:D,'16 reserve entries'!Y931)</f>
        <v>1</v>
      </c>
      <c r="AB931" t="s">
        <v>216</v>
      </c>
      <c r="AC931" t="s">
        <v>3526</v>
      </c>
    </row>
    <row r="932" spans="1:29" x14ac:dyDescent="0.25">
      <c r="A932" t="s">
        <v>216</v>
      </c>
      <c r="B932" t="s">
        <v>216</v>
      </c>
      <c r="C932" t="s">
        <v>3541</v>
      </c>
      <c r="D932" t="str">
        <f t="shared" si="77"/>
        <v>TI-200442</v>
      </c>
      <c r="U932" t="s">
        <v>7170</v>
      </c>
      <c r="V932" t="s">
        <v>1187</v>
      </c>
      <c r="W932" t="s">
        <v>5304</v>
      </c>
      <c r="X932" t="s">
        <v>3702</v>
      </c>
      <c r="Y932" t="str">
        <f t="shared" si="78"/>
        <v>SLF-US UNIQ IFRS-201614</v>
      </c>
      <c r="Z932">
        <f>COUNTIF('16 reserve bal'!D:D,'16 reserve entries'!Y932)</f>
        <v>1</v>
      </c>
      <c r="AB932" t="s">
        <v>216</v>
      </c>
      <c r="AC932" t="s">
        <v>3541</v>
      </c>
    </row>
    <row r="933" spans="1:29" x14ac:dyDescent="0.25">
      <c r="A933" t="s">
        <v>216</v>
      </c>
      <c r="B933" t="s">
        <v>216</v>
      </c>
      <c r="C933" t="s">
        <v>3605</v>
      </c>
      <c r="D933" t="str">
        <f t="shared" si="77"/>
        <v>TI-200471</v>
      </c>
      <c r="U933" t="s">
        <v>7171</v>
      </c>
      <c r="V933" t="s">
        <v>1187</v>
      </c>
      <c r="W933" t="s">
        <v>5304</v>
      </c>
      <c r="X933" t="s">
        <v>3705</v>
      </c>
      <c r="Y933" t="str">
        <f t="shared" si="78"/>
        <v>SLF-US UNIQ IFRS-201616</v>
      </c>
      <c r="Z933">
        <f>COUNTIF('16 reserve bal'!D:D,'16 reserve entries'!Y933)</f>
        <v>1</v>
      </c>
      <c r="AB933" t="s">
        <v>216</v>
      </c>
      <c r="AC933" t="s">
        <v>3605</v>
      </c>
    </row>
    <row r="934" spans="1:29" x14ac:dyDescent="0.25">
      <c r="A934" t="s">
        <v>216</v>
      </c>
      <c r="B934" t="s">
        <v>216</v>
      </c>
      <c r="C934" t="s">
        <v>3613</v>
      </c>
      <c r="D934" t="str">
        <f t="shared" si="77"/>
        <v>TI-200474</v>
      </c>
      <c r="U934" t="s">
        <v>7172</v>
      </c>
      <c r="V934" t="s">
        <v>1187</v>
      </c>
      <c r="W934" t="s">
        <v>5304</v>
      </c>
      <c r="X934" t="s">
        <v>3708</v>
      </c>
      <c r="Y934" t="str">
        <f t="shared" si="78"/>
        <v>SLF-US UNIQ IFRS-201617</v>
      </c>
      <c r="Z934">
        <f>COUNTIF('16 reserve bal'!D:D,'16 reserve entries'!Y934)</f>
        <v>1</v>
      </c>
      <c r="AB934" t="s">
        <v>216</v>
      </c>
      <c r="AC934" t="s">
        <v>3613</v>
      </c>
    </row>
    <row r="935" spans="1:29" x14ac:dyDescent="0.25">
      <c r="A935" t="s">
        <v>216</v>
      </c>
      <c r="B935" t="s">
        <v>216</v>
      </c>
      <c r="C935" t="s">
        <v>3628</v>
      </c>
      <c r="D935" t="str">
        <f t="shared" si="77"/>
        <v>TI-200499</v>
      </c>
      <c r="U935" t="s">
        <v>7173</v>
      </c>
      <c r="V935" t="s">
        <v>1187</v>
      </c>
      <c r="W935" t="s">
        <v>5304</v>
      </c>
      <c r="X935" t="s">
        <v>3711</v>
      </c>
      <c r="Y935" t="str">
        <f t="shared" si="78"/>
        <v>SLF-US UNIQ IFRS-201618</v>
      </c>
      <c r="Z935">
        <f>COUNTIF('16 reserve bal'!D:D,'16 reserve entries'!Y935)</f>
        <v>1</v>
      </c>
      <c r="AB935" t="s">
        <v>216</v>
      </c>
      <c r="AC935" t="s">
        <v>3628</v>
      </c>
    </row>
    <row r="936" spans="1:29" x14ac:dyDescent="0.25">
      <c r="A936" t="s">
        <v>216</v>
      </c>
      <c r="B936" t="s">
        <v>216</v>
      </c>
      <c r="C936" t="s">
        <v>3944</v>
      </c>
      <c r="D936" t="str">
        <f t="shared" si="77"/>
        <v>TI-202586</v>
      </c>
      <c r="U936" t="s">
        <v>7174</v>
      </c>
      <c r="V936" t="s">
        <v>1187</v>
      </c>
      <c r="W936" t="s">
        <v>5304</v>
      </c>
      <c r="X936" t="s">
        <v>3714</v>
      </c>
      <c r="Y936" t="str">
        <f t="shared" si="78"/>
        <v>SLF-US UNIQ IFRS-201621</v>
      </c>
      <c r="Z936">
        <f>COUNTIF('16 reserve bal'!D:D,'16 reserve entries'!Y936)</f>
        <v>1</v>
      </c>
      <c r="AB936" t="s">
        <v>216</v>
      </c>
      <c r="AC936" t="s">
        <v>3944</v>
      </c>
    </row>
    <row r="937" spans="1:29" x14ac:dyDescent="0.25">
      <c r="A937" t="s">
        <v>1800</v>
      </c>
      <c r="B937" t="s">
        <v>216</v>
      </c>
      <c r="C937" t="s">
        <v>3498</v>
      </c>
      <c r="D937" t="str">
        <f t="shared" si="77"/>
        <v>TI-200407</v>
      </c>
      <c r="U937" t="s">
        <v>7175</v>
      </c>
      <c r="V937" t="s">
        <v>1187</v>
      </c>
      <c r="W937" t="s">
        <v>5304</v>
      </c>
      <c r="X937" t="s">
        <v>3717</v>
      </c>
      <c r="Y937" t="str">
        <f t="shared" si="78"/>
        <v>SLF-US UNIQ IFRS-201622</v>
      </c>
      <c r="Z937">
        <f>COUNTIF('16 reserve bal'!D:D,'16 reserve entries'!Y937)</f>
        <v>1</v>
      </c>
      <c r="AB937" t="s">
        <v>1800</v>
      </c>
      <c r="AC937" t="s">
        <v>3498</v>
      </c>
    </row>
    <row r="938" spans="1:29" x14ac:dyDescent="0.25">
      <c r="A938" t="s">
        <v>1800</v>
      </c>
      <c r="B938" t="s">
        <v>216</v>
      </c>
      <c r="C938" t="s">
        <v>3507</v>
      </c>
      <c r="D938" t="str">
        <f t="shared" si="77"/>
        <v>TI-200416</v>
      </c>
      <c r="U938" t="s">
        <v>7176</v>
      </c>
      <c r="V938" t="s">
        <v>1187</v>
      </c>
      <c r="W938" t="s">
        <v>5304</v>
      </c>
      <c r="X938" t="s">
        <v>3720</v>
      </c>
      <c r="Y938" t="str">
        <f t="shared" si="78"/>
        <v>SLF-US UNIQ IFRS-201623</v>
      </c>
      <c r="Z938">
        <f>COUNTIF('16 reserve bal'!D:D,'16 reserve entries'!Y938)</f>
        <v>1</v>
      </c>
      <c r="AB938" t="s">
        <v>1800</v>
      </c>
      <c r="AC938" t="s">
        <v>3507</v>
      </c>
    </row>
    <row r="939" spans="1:29" x14ac:dyDescent="0.25">
      <c r="A939" t="s">
        <v>1800</v>
      </c>
      <c r="B939" t="s">
        <v>216</v>
      </c>
      <c r="C939" t="s">
        <v>3526</v>
      </c>
      <c r="D939" t="str">
        <f t="shared" si="77"/>
        <v>TI-200425</v>
      </c>
      <c r="U939" t="s">
        <v>7177</v>
      </c>
      <c r="V939" t="s">
        <v>1187</v>
      </c>
      <c r="W939" t="s">
        <v>5304</v>
      </c>
      <c r="X939" t="s">
        <v>3723</v>
      </c>
      <c r="Y939" t="str">
        <f t="shared" si="78"/>
        <v>SLF-US UNIQ IFRS-201624</v>
      </c>
      <c r="Z939">
        <f>COUNTIF('16 reserve bal'!D:D,'16 reserve entries'!Y939)</f>
        <v>1</v>
      </c>
      <c r="AB939" t="s">
        <v>1800</v>
      </c>
      <c r="AC939" t="s">
        <v>3526</v>
      </c>
    </row>
    <row r="940" spans="1:29" x14ac:dyDescent="0.25">
      <c r="A940" t="s">
        <v>1800</v>
      </c>
      <c r="B940" t="s">
        <v>216</v>
      </c>
      <c r="C940" t="s">
        <v>3541</v>
      </c>
      <c r="D940" t="str">
        <f t="shared" si="77"/>
        <v>TI-200442</v>
      </c>
      <c r="U940" t="s">
        <v>7178</v>
      </c>
      <c r="V940" t="s">
        <v>1187</v>
      </c>
      <c r="W940" t="s">
        <v>5304</v>
      </c>
      <c r="X940" t="s">
        <v>3726</v>
      </c>
      <c r="Y940" t="str">
        <f t="shared" si="78"/>
        <v>SLF-US UNIQ IFRS-201625</v>
      </c>
      <c r="Z940">
        <f>COUNTIF('16 reserve bal'!D:D,'16 reserve entries'!Y940)</f>
        <v>1</v>
      </c>
      <c r="AB940" t="s">
        <v>1800</v>
      </c>
      <c r="AC940" t="s">
        <v>3541</v>
      </c>
    </row>
    <row r="941" spans="1:29" x14ac:dyDescent="0.25">
      <c r="A941" t="s">
        <v>1800</v>
      </c>
      <c r="B941" t="s">
        <v>216</v>
      </c>
      <c r="C941" t="s">
        <v>3549</v>
      </c>
      <c r="D941" t="str">
        <f t="shared" si="77"/>
        <v>TI-200445</v>
      </c>
      <c r="U941" t="s">
        <v>7179</v>
      </c>
      <c r="V941" t="s">
        <v>1187</v>
      </c>
      <c r="W941" t="s">
        <v>5304</v>
      </c>
      <c r="X941" t="s">
        <v>3729</v>
      </c>
      <c r="Y941" t="str">
        <f t="shared" si="78"/>
        <v>SLF-US UNIQ IFRS-201626</v>
      </c>
      <c r="Z941">
        <f>COUNTIF('16 reserve bal'!D:D,'16 reserve entries'!Y941)</f>
        <v>1</v>
      </c>
      <c r="AB941" t="s">
        <v>1800</v>
      </c>
      <c r="AC941" t="s">
        <v>3549</v>
      </c>
    </row>
    <row r="942" spans="1:29" x14ac:dyDescent="0.25">
      <c r="A942" t="s">
        <v>1800</v>
      </c>
      <c r="B942" t="s">
        <v>216</v>
      </c>
      <c r="C942" t="s">
        <v>3591</v>
      </c>
      <c r="D942" t="str">
        <f t="shared" si="77"/>
        <v>TI-200462</v>
      </c>
      <c r="U942" t="s">
        <v>7180</v>
      </c>
      <c r="V942" t="s">
        <v>1187</v>
      </c>
      <c r="W942" t="s">
        <v>5304</v>
      </c>
      <c r="X942" t="s">
        <v>3735</v>
      </c>
      <c r="Y942" t="str">
        <f t="shared" si="78"/>
        <v>SLF-US UNIQ IFRS-201628</v>
      </c>
      <c r="Z942">
        <f>COUNTIF('16 reserve bal'!D:D,'16 reserve entries'!Y942)</f>
        <v>1</v>
      </c>
      <c r="AB942" t="s">
        <v>1800</v>
      </c>
      <c r="AC942" t="s">
        <v>3591</v>
      </c>
    </row>
    <row r="943" spans="1:29" x14ac:dyDescent="0.25">
      <c r="A943" t="s">
        <v>1800</v>
      </c>
      <c r="B943" t="s">
        <v>216</v>
      </c>
      <c r="C943" t="s">
        <v>3594</v>
      </c>
      <c r="D943" t="str">
        <f t="shared" si="77"/>
        <v>TI-200463</v>
      </c>
      <c r="U943" t="s">
        <v>7181</v>
      </c>
      <c r="V943" t="s">
        <v>1187</v>
      </c>
      <c r="W943" t="s">
        <v>5304</v>
      </c>
      <c r="X943" t="s">
        <v>3738</v>
      </c>
      <c r="Y943" t="str">
        <f t="shared" si="78"/>
        <v>SLF-US UNIQ IFRS-201629</v>
      </c>
      <c r="Z943">
        <f>COUNTIF('16 reserve bal'!D:D,'16 reserve entries'!Y943)</f>
        <v>1</v>
      </c>
      <c r="AB943" t="s">
        <v>1800</v>
      </c>
      <c r="AC943" t="s">
        <v>3594</v>
      </c>
    </row>
    <row r="944" spans="1:29" x14ac:dyDescent="0.25">
      <c r="A944" t="s">
        <v>1800</v>
      </c>
      <c r="B944" t="s">
        <v>216</v>
      </c>
      <c r="C944" t="s">
        <v>3597</v>
      </c>
      <c r="D944" t="str">
        <f t="shared" si="77"/>
        <v>TI-200465</v>
      </c>
      <c r="U944" t="s">
        <v>7182</v>
      </c>
      <c r="V944" t="s">
        <v>1187</v>
      </c>
      <c r="W944" t="s">
        <v>5304</v>
      </c>
      <c r="X944" t="s">
        <v>3741</v>
      </c>
      <c r="Y944" t="str">
        <f t="shared" si="78"/>
        <v>SLF-US UNIQ IFRS-201631</v>
      </c>
      <c r="Z944">
        <f>COUNTIF('16 reserve bal'!D:D,'16 reserve entries'!Y944)</f>
        <v>1</v>
      </c>
      <c r="AB944" t="s">
        <v>1800</v>
      </c>
      <c r="AC944" t="s">
        <v>3597</v>
      </c>
    </row>
    <row r="945" spans="1:29" x14ac:dyDescent="0.25">
      <c r="A945" t="s">
        <v>1800</v>
      </c>
      <c r="B945" t="s">
        <v>216</v>
      </c>
      <c r="C945" t="s">
        <v>3605</v>
      </c>
      <c r="D945" t="str">
        <f t="shared" si="77"/>
        <v>TI-200471</v>
      </c>
      <c r="U945" t="s">
        <v>7183</v>
      </c>
      <c r="V945" t="s">
        <v>1187</v>
      </c>
      <c r="W945" t="s">
        <v>5304</v>
      </c>
      <c r="X945" t="s">
        <v>3744</v>
      </c>
      <c r="Y945" t="str">
        <f t="shared" si="78"/>
        <v>SLF-US UNIQ IFRS-201632</v>
      </c>
      <c r="Z945">
        <f>COUNTIF('16 reserve bal'!D:D,'16 reserve entries'!Y945)</f>
        <v>1</v>
      </c>
      <c r="AB945" t="s">
        <v>1800</v>
      </c>
      <c r="AC945" t="s">
        <v>3605</v>
      </c>
    </row>
    <row r="946" spans="1:29" x14ac:dyDescent="0.25">
      <c r="A946" t="s">
        <v>1800</v>
      </c>
      <c r="B946" t="s">
        <v>216</v>
      </c>
      <c r="C946" t="s">
        <v>3607</v>
      </c>
      <c r="D946" t="str">
        <f t="shared" si="77"/>
        <v>TI-200472</v>
      </c>
      <c r="U946" t="s">
        <v>7184</v>
      </c>
      <c r="V946" t="s">
        <v>1187</v>
      </c>
      <c r="W946" t="s">
        <v>5304</v>
      </c>
      <c r="X946" t="s">
        <v>3747</v>
      </c>
      <c r="Y946" t="str">
        <f t="shared" si="78"/>
        <v>SLF-US UNIQ IFRS-201633</v>
      </c>
      <c r="Z946">
        <f>COUNTIF('16 reserve bal'!D:D,'16 reserve entries'!Y946)</f>
        <v>1</v>
      </c>
      <c r="AB946" t="s">
        <v>1800</v>
      </c>
      <c r="AC946" t="s">
        <v>3607</v>
      </c>
    </row>
    <row r="947" spans="1:29" x14ac:dyDescent="0.25">
      <c r="A947" t="s">
        <v>1800</v>
      </c>
      <c r="B947" t="s">
        <v>216</v>
      </c>
      <c r="C947" t="s">
        <v>3613</v>
      </c>
      <c r="D947" t="str">
        <f t="shared" si="77"/>
        <v>TI-200474</v>
      </c>
      <c r="U947" t="s">
        <v>7185</v>
      </c>
      <c r="V947" t="s">
        <v>1187</v>
      </c>
      <c r="W947" t="s">
        <v>5304</v>
      </c>
      <c r="X947" t="s">
        <v>3750</v>
      </c>
      <c r="Y947" t="str">
        <f t="shared" si="78"/>
        <v>SLF-US UNIQ IFRS-201634</v>
      </c>
      <c r="Z947">
        <f>COUNTIF('16 reserve bal'!D:D,'16 reserve entries'!Y947)</f>
        <v>1</v>
      </c>
      <c r="AB947" t="s">
        <v>1800</v>
      </c>
      <c r="AC947" t="s">
        <v>3613</v>
      </c>
    </row>
    <row r="948" spans="1:29" x14ac:dyDescent="0.25">
      <c r="A948" t="s">
        <v>1800</v>
      </c>
      <c r="B948" t="s">
        <v>216</v>
      </c>
      <c r="C948" t="s">
        <v>3628</v>
      </c>
      <c r="D948" t="str">
        <f t="shared" si="77"/>
        <v>TI-200499</v>
      </c>
      <c r="U948" t="s">
        <v>7186</v>
      </c>
      <c r="V948" t="s">
        <v>1187</v>
      </c>
      <c r="W948" t="s">
        <v>5304</v>
      </c>
      <c r="X948" t="s">
        <v>3753</v>
      </c>
      <c r="Y948" t="str">
        <f t="shared" si="78"/>
        <v>SLF-US UNIQ IFRS-201635</v>
      </c>
      <c r="Z948">
        <f>COUNTIF('16 reserve bal'!D:D,'16 reserve entries'!Y948)</f>
        <v>1</v>
      </c>
      <c r="AB948" t="s">
        <v>1800</v>
      </c>
      <c r="AC948" t="s">
        <v>3628</v>
      </c>
    </row>
    <row r="949" spans="1:29" x14ac:dyDescent="0.25">
      <c r="A949" t="s">
        <v>1800</v>
      </c>
      <c r="B949" t="s">
        <v>216</v>
      </c>
      <c r="C949" t="s">
        <v>3944</v>
      </c>
      <c r="D949" t="str">
        <f t="shared" si="77"/>
        <v>TI-202586</v>
      </c>
      <c r="U949" t="s">
        <v>7187</v>
      </c>
      <c r="V949" t="s">
        <v>1187</v>
      </c>
      <c r="W949" t="s">
        <v>5304</v>
      </c>
      <c r="X949" t="s">
        <v>3756</v>
      </c>
      <c r="Y949" t="str">
        <f t="shared" si="78"/>
        <v>SLF-US UNIQ IFRS-201636</v>
      </c>
      <c r="Z949">
        <f>COUNTIF('16 reserve bal'!D:D,'16 reserve entries'!Y949)</f>
        <v>1</v>
      </c>
      <c r="AB949" t="s">
        <v>1800</v>
      </c>
      <c r="AC949" t="s">
        <v>3944</v>
      </c>
    </row>
    <row r="950" spans="1:29" x14ac:dyDescent="0.25">
      <c r="A950" t="s">
        <v>1800</v>
      </c>
      <c r="B950" t="s">
        <v>216</v>
      </c>
      <c r="C950" t="s">
        <v>3946</v>
      </c>
      <c r="D950" t="str">
        <f t="shared" si="77"/>
        <v>TI-202587</v>
      </c>
      <c r="U950" t="s">
        <v>7188</v>
      </c>
      <c r="V950" t="s">
        <v>1187</v>
      </c>
      <c r="W950" t="s">
        <v>5304</v>
      </c>
      <c r="X950" t="s">
        <v>3759</v>
      </c>
      <c r="Y950" t="str">
        <f t="shared" si="78"/>
        <v>SLF-US UNIQ IFRS-201637</v>
      </c>
      <c r="Z950">
        <f>COUNTIF('16 reserve bal'!D:D,'16 reserve entries'!Y950)</f>
        <v>1</v>
      </c>
      <c r="AB950" t="s">
        <v>1800</v>
      </c>
      <c r="AC950" t="s">
        <v>3946</v>
      </c>
    </row>
    <row r="951" spans="1:29" x14ac:dyDescent="0.25">
      <c r="A951" t="s">
        <v>221</v>
      </c>
      <c r="B951" t="s">
        <v>221</v>
      </c>
      <c r="C951" t="s">
        <v>3602</v>
      </c>
      <c r="D951" t="str">
        <f t="shared" si="77"/>
        <v>VJ-200469</v>
      </c>
      <c r="U951" t="s">
        <v>7189</v>
      </c>
      <c r="V951" t="s">
        <v>1187</v>
      </c>
      <c r="W951" t="s">
        <v>5304</v>
      </c>
      <c r="X951" t="s">
        <v>3762</v>
      </c>
      <c r="Y951" t="str">
        <f t="shared" si="78"/>
        <v>SLF-US UNIQ IFRS-201638</v>
      </c>
      <c r="Z951">
        <f>COUNTIF('16 reserve bal'!D:D,'16 reserve entries'!Y951)</f>
        <v>1</v>
      </c>
      <c r="AB951" t="s">
        <v>221</v>
      </c>
      <c r="AC951" t="s">
        <v>3602</v>
      </c>
    </row>
    <row r="952" spans="1:29" x14ac:dyDescent="0.25">
      <c r="A952" t="s">
        <v>1918</v>
      </c>
      <c r="B952" t="s">
        <v>221</v>
      </c>
      <c r="C952" t="s">
        <v>3602</v>
      </c>
      <c r="D952" t="str">
        <f t="shared" si="77"/>
        <v>VJ-200469</v>
      </c>
      <c r="U952" t="s">
        <v>7190</v>
      </c>
      <c r="V952" t="s">
        <v>1187</v>
      </c>
      <c r="W952" t="s">
        <v>5304</v>
      </c>
      <c r="X952" t="s">
        <v>3779</v>
      </c>
      <c r="Y952" t="str">
        <f t="shared" si="78"/>
        <v>SLF-US UNIQ IFRS-201664</v>
      </c>
      <c r="Z952">
        <f>COUNTIF('16 reserve bal'!D:D,'16 reserve entries'!Y952)</f>
        <v>1</v>
      </c>
      <c r="AB952" t="s">
        <v>1918</v>
      </c>
      <c r="AC952" t="s">
        <v>3602</v>
      </c>
    </row>
    <row r="953" spans="1:29" x14ac:dyDescent="0.25">
      <c r="A953" t="s">
        <v>137</v>
      </c>
      <c r="B953" t="s">
        <v>137</v>
      </c>
      <c r="C953" t="s">
        <v>3338</v>
      </c>
      <c r="D953" t="str">
        <f t="shared" si="77"/>
        <v>YL-100279</v>
      </c>
      <c r="U953" t="s">
        <v>7191</v>
      </c>
      <c r="V953" t="s">
        <v>1187</v>
      </c>
      <c r="W953" t="s">
        <v>5304</v>
      </c>
      <c r="X953" t="s">
        <v>3782</v>
      </c>
      <c r="Y953" t="str">
        <f t="shared" si="78"/>
        <v>SLF-US UNIQ IFRS-201665</v>
      </c>
      <c r="Z953">
        <f>COUNTIF('16 reserve bal'!D:D,'16 reserve entries'!Y953)</f>
        <v>1</v>
      </c>
      <c r="AB953" t="s">
        <v>137</v>
      </c>
      <c r="AC953" t="s">
        <v>3338</v>
      </c>
    </row>
    <row r="954" spans="1:29" x14ac:dyDescent="0.25">
      <c r="A954" t="s">
        <v>2076</v>
      </c>
      <c r="B954" t="s">
        <v>137</v>
      </c>
      <c r="C954" t="s">
        <v>3323</v>
      </c>
      <c r="D954" t="str">
        <f t="shared" si="77"/>
        <v>YL-100271</v>
      </c>
      <c r="U954" t="s">
        <v>7192</v>
      </c>
      <c r="V954" t="s">
        <v>1187</v>
      </c>
      <c r="W954" t="s">
        <v>5304</v>
      </c>
      <c r="X954" t="s">
        <v>3785</v>
      </c>
      <c r="Y954" t="str">
        <f t="shared" si="78"/>
        <v>SLF-US UNIQ IFRS-201667</v>
      </c>
      <c r="Z954">
        <f>COUNTIF('16 reserve bal'!D:D,'16 reserve entries'!Y954)</f>
        <v>1</v>
      </c>
      <c r="AB954" t="s">
        <v>2076</v>
      </c>
      <c r="AC954" t="s">
        <v>3323</v>
      </c>
    </row>
    <row r="955" spans="1:29" x14ac:dyDescent="0.25">
      <c r="A955" t="s">
        <v>2076</v>
      </c>
      <c r="B955" t="s">
        <v>137</v>
      </c>
      <c r="C955" t="s">
        <v>3326</v>
      </c>
      <c r="D955" t="str">
        <f t="shared" si="77"/>
        <v>YL-100272</v>
      </c>
      <c r="U955" t="s">
        <v>7193</v>
      </c>
      <c r="V955" t="s">
        <v>1187</v>
      </c>
      <c r="W955" t="s">
        <v>5304</v>
      </c>
      <c r="X955" t="s">
        <v>3787</v>
      </c>
      <c r="Y955" t="str">
        <f t="shared" si="78"/>
        <v>SLF-US UNIQ IFRS-201668</v>
      </c>
      <c r="Z955">
        <f>COUNTIF('16 reserve bal'!D:D,'16 reserve entries'!Y955)</f>
        <v>1</v>
      </c>
      <c r="AB955" t="s">
        <v>2076</v>
      </c>
      <c r="AC955" t="s">
        <v>3326</v>
      </c>
    </row>
    <row r="956" spans="1:29" x14ac:dyDescent="0.25">
      <c r="A956" t="s">
        <v>2076</v>
      </c>
      <c r="B956" t="s">
        <v>137</v>
      </c>
      <c r="C956" t="s">
        <v>3329</v>
      </c>
      <c r="D956" t="str">
        <f t="shared" si="77"/>
        <v>YL-100273</v>
      </c>
      <c r="U956" t="s">
        <v>7194</v>
      </c>
      <c r="V956" t="s">
        <v>1187</v>
      </c>
      <c r="W956" t="s">
        <v>5304</v>
      </c>
      <c r="X956" t="s">
        <v>3790</v>
      </c>
      <c r="Y956" t="str">
        <f t="shared" si="78"/>
        <v>SLF-US UNIQ IFRS-201670</v>
      </c>
      <c r="Z956">
        <f>COUNTIF('16 reserve bal'!D:D,'16 reserve entries'!Y956)</f>
        <v>1</v>
      </c>
      <c r="AB956" t="s">
        <v>2076</v>
      </c>
      <c r="AC956" t="s">
        <v>3329</v>
      </c>
    </row>
    <row r="957" spans="1:29" x14ac:dyDescent="0.25">
      <c r="A957" t="s">
        <v>2076</v>
      </c>
      <c r="B957" t="s">
        <v>137</v>
      </c>
      <c r="C957" t="s">
        <v>3332</v>
      </c>
      <c r="D957" t="str">
        <f t="shared" si="77"/>
        <v>YL-100274</v>
      </c>
      <c r="U957" t="s">
        <v>7195</v>
      </c>
      <c r="V957" t="s">
        <v>1187</v>
      </c>
      <c r="W957" t="s">
        <v>5304</v>
      </c>
      <c r="X957" t="s">
        <v>3793</v>
      </c>
      <c r="Y957" t="str">
        <f t="shared" si="78"/>
        <v>SLF-US UNIQ IFRS-201671</v>
      </c>
      <c r="Z957">
        <f>COUNTIF('16 reserve bal'!D:D,'16 reserve entries'!Y957)</f>
        <v>1</v>
      </c>
      <c r="AB957" t="s">
        <v>2076</v>
      </c>
      <c r="AC957" t="s">
        <v>3332</v>
      </c>
    </row>
    <row r="958" spans="1:29" x14ac:dyDescent="0.25">
      <c r="A958" t="s">
        <v>2076</v>
      </c>
      <c r="B958" t="s">
        <v>137</v>
      </c>
      <c r="C958" t="s">
        <v>3335</v>
      </c>
      <c r="D958" t="str">
        <f t="shared" si="77"/>
        <v>YL-100278</v>
      </c>
      <c r="U958" t="s">
        <v>7196</v>
      </c>
      <c r="V958" t="s">
        <v>1187</v>
      </c>
      <c r="W958" t="s">
        <v>5304</v>
      </c>
      <c r="X958" t="s">
        <v>3796</v>
      </c>
      <c r="Y958" t="str">
        <f t="shared" si="78"/>
        <v>SLF-US UNIQ IFRS-201673</v>
      </c>
      <c r="Z958">
        <f>COUNTIF('16 reserve bal'!D:D,'16 reserve entries'!Y958)</f>
        <v>1</v>
      </c>
      <c r="AB958" t="s">
        <v>2076</v>
      </c>
      <c r="AC958" t="s">
        <v>3335</v>
      </c>
    </row>
    <row r="959" spans="1:29" x14ac:dyDescent="0.25">
      <c r="A959" t="s">
        <v>2076</v>
      </c>
      <c r="B959" t="s">
        <v>137</v>
      </c>
      <c r="C959" t="s">
        <v>3338</v>
      </c>
      <c r="D959" t="str">
        <f t="shared" si="77"/>
        <v>YL-100279</v>
      </c>
      <c r="U959" t="s">
        <v>7197</v>
      </c>
      <c r="V959" t="s">
        <v>1187</v>
      </c>
      <c r="W959" t="s">
        <v>5304</v>
      </c>
      <c r="X959" t="s">
        <v>3799</v>
      </c>
      <c r="Y959" t="str">
        <f t="shared" si="78"/>
        <v>SLF-US UNIQ IFRS-201674</v>
      </c>
      <c r="Z959">
        <f>COUNTIF('16 reserve bal'!D:D,'16 reserve entries'!Y959)</f>
        <v>1</v>
      </c>
      <c r="AB959" t="s">
        <v>2076</v>
      </c>
      <c r="AC959" t="s">
        <v>3338</v>
      </c>
    </row>
    <row r="960" spans="1:29" x14ac:dyDescent="0.25">
      <c r="A960" t="s">
        <v>2076</v>
      </c>
      <c r="B960" t="s">
        <v>137</v>
      </c>
      <c r="C960" t="s">
        <v>3359</v>
      </c>
      <c r="D960" t="str">
        <f t="shared" si="77"/>
        <v>YL-102008</v>
      </c>
      <c r="U960" t="s">
        <v>7198</v>
      </c>
      <c r="V960" t="s">
        <v>1187</v>
      </c>
      <c r="W960" t="s">
        <v>5304</v>
      </c>
      <c r="X960" t="s">
        <v>3802</v>
      </c>
      <c r="Y960" t="str">
        <f t="shared" si="78"/>
        <v>SLF-US UNIQ IFRS-201676</v>
      </c>
      <c r="Z960">
        <f>COUNTIF('16 reserve bal'!D:D,'16 reserve entries'!Y960)</f>
        <v>1</v>
      </c>
      <c r="AB960" t="s">
        <v>2076</v>
      </c>
      <c r="AC960" t="s">
        <v>3359</v>
      </c>
    </row>
    <row r="961" spans="1:29" x14ac:dyDescent="0.25">
      <c r="A961" t="s">
        <v>139</v>
      </c>
      <c r="B961" t="s">
        <v>139</v>
      </c>
      <c r="C961" t="s">
        <v>3305</v>
      </c>
      <c r="D961" t="str">
        <f t="shared" si="77"/>
        <v>YX-100243</v>
      </c>
      <c r="U961" t="s">
        <v>7199</v>
      </c>
      <c r="V961" t="s">
        <v>1187</v>
      </c>
      <c r="W961" t="s">
        <v>5304</v>
      </c>
      <c r="X961" t="s">
        <v>3805</v>
      </c>
      <c r="Y961" t="str">
        <f t="shared" si="78"/>
        <v>SLF-US UNIQ IFRS-201677</v>
      </c>
      <c r="Z961">
        <f>COUNTIF('16 reserve bal'!D:D,'16 reserve entries'!Y961)</f>
        <v>1</v>
      </c>
      <c r="AB961" t="s">
        <v>139</v>
      </c>
      <c r="AC961" t="s">
        <v>3305</v>
      </c>
    </row>
    <row r="962" spans="1:29" x14ac:dyDescent="0.25">
      <c r="A962" t="s">
        <v>139</v>
      </c>
      <c r="B962" t="s">
        <v>139</v>
      </c>
      <c r="C962" t="s">
        <v>3323</v>
      </c>
      <c r="D962" t="str">
        <f t="shared" si="77"/>
        <v>YX-100271</v>
      </c>
      <c r="U962" t="s">
        <v>7200</v>
      </c>
      <c r="V962" t="s">
        <v>1187</v>
      </c>
      <c r="W962" t="s">
        <v>5304</v>
      </c>
      <c r="X962" t="s">
        <v>3808</v>
      </c>
      <c r="Y962" t="str">
        <f t="shared" si="78"/>
        <v>SLF-US UNIQ IFRS-201679</v>
      </c>
      <c r="Z962">
        <f>COUNTIF('16 reserve bal'!D:D,'16 reserve entries'!Y962)</f>
        <v>1</v>
      </c>
      <c r="AB962" t="s">
        <v>139</v>
      </c>
      <c r="AC962" t="s">
        <v>3323</v>
      </c>
    </row>
    <row r="963" spans="1:29" x14ac:dyDescent="0.25">
      <c r="A963" t="s">
        <v>139</v>
      </c>
      <c r="B963" t="s">
        <v>139</v>
      </c>
      <c r="C963" t="s">
        <v>3338</v>
      </c>
      <c r="D963" t="str">
        <f t="shared" si="77"/>
        <v>YX-100279</v>
      </c>
      <c r="U963" t="s">
        <v>7201</v>
      </c>
      <c r="V963" t="s">
        <v>1187</v>
      </c>
      <c r="W963" t="s">
        <v>5304</v>
      </c>
      <c r="X963" t="s">
        <v>3811</v>
      </c>
      <c r="Y963" t="str">
        <f t="shared" si="78"/>
        <v>SLF-US UNIQ IFRS-201680</v>
      </c>
      <c r="Z963">
        <f>COUNTIF('16 reserve bal'!D:D,'16 reserve entries'!Y963)</f>
        <v>1</v>
      </c>
      <c r="AB963" t="s">
        <v>139</v>
      </c>
      <c r="AC963" t="s">
        <v>3338</v>
      </c>
    </row>
    <row r="964" spans="1:29" x14ac:dyDescent="0.25">
      <c r="A964" t="s">
        <v>2087</v>
      </c>
      <c r="B964" t="s">
        <v>139</v>
      </c>
      <c r="C964" t="s">
        <v>3323</v>
      </c>
      <c r="D964" t="str">
        <f t="shared" si="77"/>
        <v>YX-100271</v>
      </c>
      <c r="U964" t="s">
        <v>7202</v>
      </c>
      <c r="V964" t="s">
        <v>1187</v>
      </c>
      <c r="W964" t="s">
        <v>5304</v>
      </c>
      <c r="X964" t="s">
        <v>3814</v>
      </c>
      <c r="Y964" t="str">
        <f t="shared" si="78"/>
        <v>SLF-US UNIQ IFRS-201682</v>
      </c>
      <c r="Z964">
        <f>COUNTIF('16 reserve bal'!D:D,'16 reserve entries'!Y964)</f>
        <v>1</v>
      </c>
      <c r="AB964" t="s">
        <v>2087</v>
      </c>
      <c r="AC964" t="s">
        <v>3323</v>
      </c>
    </row>
    <row r="965" spans="1:29" x14ac:dyDescent="0.25">
      <c r="A965" t="s">
        <v>2087</v>
      </c>
      <c r="B965" t="s">
        <v>139</v>
      </c>
      <c r="C965" t="s">
        <v>3341</v>
      </c>
      <c r="D965" t="str">
        <f>B965&amp;"-"&amp;C965</f>
        <v>YX-100299</v>
      </c>
      <c r="U965" t="s">
        <v>7203</v>
      </c>
      <c r="V965" t="s">
        <v>1187</v>
      </c>
      <c r="W965" t="s">
        <v>5304</v>
      </c>
      <c r="X965" t="s">
        <v>3817</v>
      </c>
      <c r="Y965" t="str">
        <f t="shared" ref="Y965:Y1028" si="79">W965&amp;"-"&amp;X965</f>
        <v>SLF-US UNIQ IFRS-201683</v>
      </c>
      <c r="Z965">
        <f>COUNTIF('16 reserve bal'!D:D,'16 reserve entries'!Y965)</f>
        <v>1</v>
      </c>
      <c r="AB965" t="s">
        <v>2087</v>
      </c>
      <c r="AC965" t="s">
        <v>3341</v>
      </c>
    </row>
    <row r="966" spans="1:29" x14ac:dyDescent="0.25">
      <c r="U966" t="s">
        <v>7204</v>
      </c>
      <c r="V966" t="s">
        <v>1187</v>
      </c>
      <c r="W966" t="s">
        <v>5304</v>
      </c>
      <c r="X966" t="s">
        <v>3820</v>
      </c>
      <c r="Y966" t="str">
        <f t="shared" si="79"/>
        <v>SLF-US UNIQ IFRS-201685</v>
      </c>
      <c r="Z966">
        <f>COUNTIF('16 reserve bal'!D:D,'16 reserve entries'!Y966)</f>
        <v>1</v>
      </c>
    </row>
    <row r="967" spans="1:29" x14ac:dyDescent="0.25">
      <c r="U967" t="s">
        <v>7205</v>
      </c>
      <c r="V967" t="s">
        <v>1187</v>
      </c>
      <c r="W967" t="s">
        <v>5304</v>
      </c>
      <c r="X967" t="s">
        <v>3823</v>
      </c>
      <c r="Y967" t="str">
        <f t="shared" si="79"/>
        <v>SLF-US UNIQ IFRS-201686</v>
      </c>
      <c r="Z967">
        <f>COUNTIF('16 reserve bal'!D:D,'16 reserve entries'!Y967)</f>
        <v>1</v>
      </c>
    </row>
    <row r="968" spans="1:29" x14ac:dyDescent="0.25">
      <c r="U968" t="s">
        <v>7206</v>
      </c>
      <c r="V968" t="s">
        <v>1187</v>
      </c>
      <c r="W968" t="s">
        <v>5304</v>
      </c>
      <c r="X968" t="s">
        <v>3826</v>
      </c>
      <c r="Y968" t="str">
        <f t="shared" si="79"/>
        <v>SLF-US UNIQ IFRS-201688</v>
      </c>
      <c r="Z968">
        <f>COUNTIF('16 reserve bal'!D:D,'16 reserve entries'!Y968)</f>
        <v>1</v>
      </c>
    </row>
    <row r="969" spans="1:29" x14ac:dyDescent="0.25">
      <c r="U969" t="s">
        <v>7207</v>
      </c>
      <c r="V969" t="s">
        <v>1187</v>
      </c>
      <c r="W969" t="s">
        <v>5304</v>
      </c>
      <c r="X969" t="s">
        <v>3829</v>
      </c>
      <c r="Y969" t="str">
        <f t="shared" si="79"/>
        <v>SLF-US UNIQ IFRS-201689</v>
      </c>
      <c r="Z969">
        <f>COUNTIF('16 reserve bal'!D:D,'16 reserve entries'!Y969)</f>
        <v>1</v>
      </c>
    </row>
    <row r="970" spans="1:29" x14ac:dyDescent="0.25">
      <c r="U970" t="s">
        <v>7208</v>
      </c>
      <c r="V970" t="s">
        <v>1187</v>
      </c>
      <c r="W970" t="s">
        <v>5304</v>
      </c>
      <c r="X970" t="s">
        <v>3831</v>
      </c>
      <c r="Y970" t="str">
        <f t="shared" si="79"/>
        <v>SLF-US UNIQ IFRS-201691</v>
      </c>
      <c r="Z970">
        <f>COUNTIF('16 reserve bal'!D:D,'16 reserve entries'!Y970)</f>
        <v>1</v>
      </c>
    </row>
    <row r="971" spans="1:29" x14ac:dyDescent="0.25">
      <c r="U971" t="s">
        <v>7209</v>
      </c>
      <c r="V971" t="s">
        <v>1187</v>
      </c>
      <c r="W971" t="s">
        <v>5304</v>
      </c>
      <c r="X971" t="s">
        <v>3834</v>
      </c>
      <c r="Y971" t="str">
        <f t="shared" si="79"/>
        <v>SLF-US UNIQ IFRS-201693</v>
      </c>
      <c r="Z971">
        <f>COUNTIF('16 reserve bal'!D:D,'16 reserve entries'!Y971)</f>
        <v>1</v>
      </c>
    </row>
    <row r="972" spans="1:29" x14ac:dyDescent="0.25">
      <c r="U972" t="s">
        <v>7210</v>
      </c>
      <c r="V972" t="s">
        <v>1187</v>
      </c>
      <c r="W972" t="s">
        <v>5304</v>
      </c>
      <c r="X972" t="s">
        <v>3837</v>
      </c>
      <c r="Y972" t="str">
        <f t="shared" si="79"/>
        <v>SLF-US UNIQ IFRS-201695</v>
      </c>
      <c r="Z972">
        <f>COUNTIF('16 reserve bal'!D:D,'16 reserve entries'!Y972)</f>
        <v>1</v>
      </c>
    </row>
    <row r="973" spans="1:29" x14ac:dyDescent="0.25">
      <c r="U973" t="s">
        <v>7211</v>
      </c>
      <c r="V973" t="s">
        <v>1187</v>
      </c>
      <c r="W973" t="s">
        <v>5304</v>
      </c>
      <c r="X973" t="s">
        <v>3840</v>
      </c>
      <c r="Y973" t="str">
        <f t="shared" si="79"/>
        <v>SLF-US UNIQ IFRS-201700</v>
      </c>
      <c r="Z973">
        <f>COUNTIF('16 reserve bal'!D:D,'16 reserve entries'!Y973)</f>
        <v>1</v>
      </c>
    </row>
    <row r="974" spans="1:29" x14ac:dyDescent="0.25">
      <c r="U974" t="s">
        <v>7212</v>
      </c>
      <c r="V974" t="s">
        <v>1187</v>
      </c>
      <c r="W974" t="s">
        <v>5304</v>
      </c>
      <c r="X974" t="s">
        <v>3843</v>
      </c>
      <c r="Y974" t="str">
        <f t="shared" si="79"/>
        <v>SLF-US UNIQ IFRS-201701</v>
      </c>
      <c r="Z974">
        <f>COUNTIF('16 reserve bal'!D:D,'16 reserve entries'!Y974)</f>
        <v>1</v>
      </c>
    </row>
    <row r="975" spans="1:29" x14ac:dyDescent="0.25">
      <c r="U975" t="s">
        <v>7213</v>
      </c>
      <c r="V975" t="s">
        <v>1187</v>
      </c>
      <c r="W975" t="s">
        <v>5304</v>
      </c>
      <c r="X975" t="s">
        <v>3846</v>
      </c>
      <c r="Y975" t="str">
        <f t="shared" si="79"/>
        <v>SLF-US UNIQ IFRS-201702</v>
      </c>
      <c r="Z975">
        <f>COUNTIF('16 reserve bal'!D:D,'16 reserve entries'!Y975)</f>
        <v>1</v>
      </c>
    </row>
    <row r="976" spans="1:29" x14ac:dyDescent="0.25">
      <c r="U976" t="s">
        <v>7214</v>
      </c>
      <c r="V976" t="s">
        <v>1187</v>
      </c>
      <c r="W976" t="s">
        <v>5304</v>
      </c>
      <c r="X976" t="s">
        <v>3849</v>
      </c>
      <c r="Y976" t="str">
        <f t="shared" si="79"/>
        <v>SLF-US UNIQ IFRS-201703</v>
      </c>
      <c r="Z976">
        <f>COUNTIF('16 reserve bal'!D:D,'16 reserve entries'!Y976)</f>
        <v>1</v>
      </c>
    </row>
    <row r="977" spans="21:26" x14ac:dyDescent="0.25">
      <c r="U977" t="s">
        <v>7215</v>
      </c>
      <c r="V977" t="s">
        <v>1187</v>
      </c>
      <c r="W977" t="s">
        <v>5304</v>
      </c>
      <c r="X977" t="s">
        <v>3852</v>
      </c>
      <c r="Y977" t="str">
        <f t="shared" si="79"/>
        <v>SLF-US UNIQ IFRS-201704</v>
      </c>
      <c r="Z977">
        <f>COUNTIF('16 reserve bal'!D:D,'16 reserve entries'!Y977)</f>
        <v>1</v>
      </c>
    </row>
    <row r="978" spans="21:26" x14ac:dyDescent="0.25">
      <c r="U978" t="s">
        <v>7216</v>
      </c>
      <c r="V978" t="s">
        <v>1187</v>
      </c>
      <c r="W978" t="s">
        <v>5304</v>
      </c>
      <c r="X978" t="s">
        <v>3855</v>
      </c>
      <c r="Y978" t="str">
        <f t="shared" si="79"/>
        <v>SLF-US UNIQ IFRS-201705</v>
      </c>
      <c r="Z978">
        <f>COUNTIF('16 reserve bal'!D:D,'16 reserve entries'!Y978)</f>
        <v>1</v>
      </c>
    </row>
    <row r="979" spans="21:26" x14ac:dyDescent="0.25">
      <c r="U979" t="s">
        <v>7217</v>
      </c>
      <c r="V979" t="s">
        <v>1187</v>
      </c>
      <c r="W979" t="s">
        <v>5304</v>
      </c>
      <c r="X979" t="s">
        <v>3858</v>
      </c>
      <c r="Y979" t="str">
        <f t="shared" si="79"/>
        <v>SLF-US UNIQ IFRS-201707</v>
      </c>
      <c r="Z979">
        <f>COUNTIF('16 reserve bal'!D:D,'16 reserve entries'!Y979)</f>
        <v>1</v>
      </c>
    </row>
    <row r="980" spans="21:26" x14ac:dyDescent="0.25">
      <c r="U980" t="s">
        <v>7218</v>
      </c>
      <c r="V980" t="s">
        <v>1187</v>
      </c>
      <c r="W980" t="s">
        <v>5304</v>
      </c>
      <c r="X980" t="s">
        <v>3861</v>
      </c>
      <c r="Y980" t="str">
        <f t="shared" si="79"/>
        <v>SLF-US UNIQ IFRS-201708</v>
      </c>
      <c r="Z980">
        <f>COUNTIF('16 reserve bal'!D:D,'16 reserve entries'!Y980)</f>
        <v>1</v>
      </c>
    </row>
    <row r="981" spans="21:26" x14ac:dyDescent="0.25">
      <c r="U981" t="s">
        <v>7219</v>
      </c>
      <c r="V981" t="s">
        <v>1187</v>
      </c>
      <c r="W981" t="s">
        <v>5304</v>
      </c>
      <c r="X981" t="s">
        <v>3864</v>
      </c>
      <c r="Y981" t="str">
        <f t="shared" si="79"/>
        <v>SLF-US UNIQ IFRS-201709</v>
      </c>
      <c r="Z981">
        <f>COUNTIF('16 reserve bal'!D:D,'16 reserve entries'!Y981)</f>
        <v>1</v>
      </c>
    </row>
    <row r="982" spans="21:26" x14ac:dyDescent="0.25">
      <c r="U982" t="s">
        <v>7220</v>
      </c>
      <c r="V982" t="s">
        <v>1187</v>
      </c>
      <c r="W982" t="s">
        <v>5304</v>
      </c>
      <c r="X982" t="s">
        <v>3867</v>
      </c>
      <c r="Y982" t="str">
        <f t="shared" si="79"/>
        <v>SLF-US UNIQ IFRS-201710</v>
      </c>
      <c r="Z982">
        <f>COUNTIF('16 reserve bal'!D:D,'16 reserve entries'!Y982)</f>
        <v>1</v>
      </c>
    </row>
    <row r="983" spans="21:26" x14ac:dyDescent="0.25">
      <c r="U983" t="s">
        <v>7221</v>
      </c>
      <c r="V983" t="s">
        <v>1187</v>
      </c>
      <c r="W983" t="s">
        <v>5304</v>
      </c>
      <c r="X983" t="s">
        <v>3870</v>
      </c>
      <c r="Y983" t="str">
        <f t="shared" si="79"/>
        <v>SLF-US UNIQ IFRS-201711</v>
      </c>
      <c r="Z983">
        <f>COUNTIF('16 reserve bal'!D:D,'16 reserve entries'!Y983)</f>
        <v>1</v>
      </c>
    </row>
    <row r="984" spans="21:26" x14ac:dyDescent="0.25">
      <c r="U984" t="s">
        <v>7222</v>
      </c>
      <c r="V984" t="s">
        <v>1187</v>
      </c>
      <c r="W984" t="s">
        <v>5304</v>
      </c>
      <c r="X984" t="s">
        <v>3873</v>
      </c>
      <c r="Y984" t="str">
        <f t="shared" si="79"/>
        <v>SLF-US UNIQ IFRS-201712</v>
      </c>
      <c r="Z984">
        <f>COUNTIF('16 reserve bal'!D:D,'16 reserve entries'!Y984)</f>
        <v>1</v>
      </c>
    </row>
    <row r="985" spans="21:26" x14ac:dyDescent="0.25">
      <c r="U985" t="s">
        <v>7223</v>
      </c>
      <c r="V985" t="s">
        <v>1187</v>
      </c>
      <c r="W985" t="s">
        <v>5304</v>
      </c>
      <c r="X985" t="s">
        <v>3875</v>
      </c>
      <c r="Y985" t="str">
        <f t="shared" si="79"/>
        <v>SLF-US UNIQ IFRS-201713</v>
      </c>
      <c r="Z985">
        <f>COUNTIF('16 reserve bal'!D:D,'16 reserve entries'!Y985)</f>
        <v>1</v>
      </c>
    </row>
    <row r="986" spans="21:26" x14ac:dyDescent="0.25">
      <c r="U986" t="s">
        <v>7224</v>
      </c>
      <c r="V986" t="s">
        <v>1187</v>
      </c>
      <c r="W986" t="s">
        <v>5304</v>
      </c>
      <c r="X986" t="s">
        <v>3880</v>
      </c>
      <c r="Y986" t="str">
        <f t="shared" si="79"/>
        <v>SLF-US UNIQ IFRS-201715</v>
      </c>
      <c r="Z986">
        <f>COUNTIF('16 reserve bal'!D:D,'16 reserve entries'!Y986)</f>
        <v>1</v>
      </c>
    </row>
    <row r="987" spans="21:26" x14ac:dyDescent="0.25">
      <c r="U987" t="s">
        <v>7225</v>
      </c>
      <c r="V987" t="s">
        <v>1187</v>
      </c>
      <c r="W987" t="s">
        <v>5304</v>
      </c>
      <c r="X987" t="s">
        <v>3882</v>
      </c>
      <c r="Y987" t="str">
        <f t="shared" si="79"/>
        <v>SLF-US UNIQ IFRS-201719</v>
      </c>
      <c r="Z987">
        <f>COUNTIF('16 reserve bal'!D:D,'16 reserve entries'!Y987)</f>
        <v>1</v>
      </c>
    </row>
    <row r="988" spans="21:26" x14ac:dyDescent="0.25">
      <c r="U988" t="s">
        <v>7226</v>
      </c>
      <c r="V988" t="s">
        <v>1187</v>
      </c>
      <c r="W988" t="s">
        <v>5304</v>
      </c>
      <c r="X988" t="s">
        <v>3884</v>
      </c>
      <c r="Y988" t="str">
        <f t="shared" si="79"/>
        <v>SLF-US UNIQ IFRS-201720</v>
      </c>
      <c r="Z988">
        <f>COUNTIF('16 reserve bal'!D:D,'16 reserve entries'!Y988)</f>
        <v>1</v>
      </c>
    </row>
    <row r="989" spans="21:26" x14ac:dyDescent="0.25">
      <c r="U989" t="s">
        <v>7227</v>
      </c>
      <c r="V989" t="s">
        <v>1187</v>
      </c>
      <c r="W989" t="s">
        <v>5304</v>
      </c>
      <c r="X989" t="s">
        <v>3877</v>
      </c>
      <c r="Y989" t="str">
        <f t="shared" si="79"/>
        <v>SLF-US UNIQ IFRS-201714</v>
      </c>
      <c r="Z989">
        <f>COUNTIF('16 reserve bal'!D:D,'16 reserve entries'!Y989)</f>
        <v>1</v>
      </c>
    </row>
    <row r="990" spans="21:26" x14ac:dyDescent="0.25">
      <c r="U990" t="s">
        <v>7228</v>
      </c>
      <c r="V990" t="s">
        <v>1187</v>
      </c>
      <c r="W990" t="s">
        <v>5304</v>
      </c>
      <c r="X990" t="s">
        <v>3765</v>
      </c>
      <c r="Y990" t="str">
        <f t="shared" si="79"/>
        <v>SLF-US UNIQ IFRS-201647</v>
      </c>
      <c r="Z990">
        <f>COUNTIF('16 reserve bal'!D:D,'16 reserve entries'!Y990)</f>
        <v>1</v>
      </c>
    </row>
    <row r="991" spans="21:26" x14ac:dyDescent="0.25">
      <c r="U991" t="s">
        <v>7229</v>
      </c>
      <c r="V991" t="s">
        <v>1187</v>
      </c>
      <c r="W991" t="s">
        <v>5304</v>
      </c>
      <c r="X991" t="s">
        <v>3768</v>
      </c>
      <c r="Y991" t="str">
        <f t="shared" si="79"/>
        <v>SLF-US UNIQ IFRS-201648</v>
      </c>
      <c r="Z991">
        <f>COUNTIF('16 reserve bal'!D:D,'16 reserve entries'!Y991)</f>
        <v>1</v>
      </c>
    </row>
    <row r="992" spans="21:26" x14ac:dyDescent="0.25">
      <c r="U992" t="s">
        <v>7230</v>
      </c>
      <c r="V992" t="s">
        <v>1187</v>
      </c>
      <c r="W992" t="s">
        <v>5304</v>
      </c>
      <c r="X992" t="s">
        <v>3771</v>
      </c>
      <c r="Y992" t="str">
        <f t="shared" si="79"/>
        <v>SLF-US UNIQ IFRS-201649</v>
      </c>
      <c r="Z992">
        <f>COUNTIF('16 reserve bal'!D:D,'16 reserve entries'!Y992)</f>
        <v>1</v>
      </c>
    </row>
    <row r="993" spans="21:26" x14ac:dyDescent="0.25">
      <c r="U993" t="s">
        <v>7231</v>
      </c>
      <c r="V993" t="s">
        <v>1187</v>
      </c>
      <c r="W993" t="s">
        <v>5304</v>
      </c>
      <c r="X993" t="s">
        <v>3774</v>
      </c>
      <c r="Y993" t="str">
        <f t="shared" si="79"/>
        <v>SLF-US UNIQ IFRS-201658</v>
      </c>
      <c r="Z993">
        <f>COUNTIF('16 reserve bal'!D:D,'16 reserve entries'!Y993)</f>
        <v>1</v>
      </c>
    </row>
    <row r="994" spans="21:26" x14ac:dyDescent="0.25">
      <c r="U994" t="s">
        <v>7232</v>
      </c>
      <c r="V994" t="s">
        <v>1187</v>
      </c>
      <c r="W994" t="s">
        <v>5304</v>
      </c>
      <c r="X994" t="s">
        <v>3776</v>
      </c>
      <c r="Y994" t="str">
        <f t="shared" si="79"/>
        <v>SLF-US UNIQ IFRS-201659</v>
      </c>
      <c r="Z994">
        <f>COUNTIF('16 reserve bal'!D:D,'16 reserve entries'!Y994)</f>
        <v>1</v>
      </c>
    </row>
    <row r="995" spans="21:26" x14ac:dyDescent="0.25">
      <c r="U995" t="s">
        <v>7233</v>
      </c>
      <c r="V995" t="s">
        <v>1187</v>
      </c>
      <c r="W995" t="s">
        <v>5304</v>
      </c>
      <c r="X995" t="s">
        <v>3890</v>
      </c>
      <c r="Y995" t="str">
        <f t="shared" si="79"/>
        <v>SLF-US UNIQ IFRS-201725</v>
      </c>
      <c r="Z995">
        <f>COUNTIF('16 reserve bal'!D:D,'16 reserve entries'!Y995)</f>
        <v>1</v>
      </c>
    </row>
    <row r="996" spans="21:26" x14ac:dyDescent="0.25">
      <c r="U996" t="s">
        <v>7234</v>
      </c>
      <c r="V996" t="s">
        <v>1187</v>
      </c>
      <c r="W996" t="s">
        <v>5304</v>
      </c>
      <c r="X996" t="s">
        <v>3892</v>
      </c>
      <c r="Y996" t="str">
        <f t="shared" si="79"/>
        <v>SLF-US UNIQ IFRS-201727</v>
      </c>
      <c r="Z996">
        <f>COUNTIF('16 reserve bal'!D:D,'16 reserve entries'!Y996)</f>
        <v>1</v>
      </c>
    </row>
    <row r="997" spans="21:26" x14ac:dyDescent="0.25">
      <c r="U997" t="s">
        <v>7235</v>
      </c>
      <c r="V997" t="s">
        <v>1187</v>
      </c>
      <c r="W997" t="s">
        <v>5304</v>
      </c>
      <c r="X997" t="s">
        <v>3895</v>
      </c>
      <c r="Y997" t="str">
        <f t="shared" si="79"/>
        <v>SLF-US UNIQ IFRS-201729</v>
      </c>
      <c r="Z997">
        <f>COUNTIF('16 reserve bal'!D:D,'16 reserve entries'!Y997)</f>
        <v>1</v>
      </c>
    </row>
    <row r="998" spans="21:26" x14ac:dyDescent="0.25">
      <c r="U998" t="s">
        <v>7236</v>
      </c>
      <c r="V998" t="s">
        <v>1187</v>
      </c>
      <c r="W998" t="s">
        <v>5304</v>
      </c>
      <c r="X998" t="s">
        <v>3898</v>
      </c>
      <c r="Y998" t="str">
        <f t="shared" si="79"/>
        <v>SLF-US UNIQ IFRS-201770</v>
      </c>
      <c r="Z998">
        <f>COUNTIF('16 reserve bal'!D:D,'16 reserve entries'!Y998)</f>
        <v>1</v>
      </c>
    </row>
    <row r="999" spans="21:26" x14ac:dyDescent="0.25">
      <c r="U999" t="s">
        <v>7237</v>
      </c>
      <c r="V999" t="s">
        <v>1187</v>
      </c>
      <c r="W999" t="s">
        <v>5304</v>
      </c>
      <c r="X999" t="s">
        <v>3900</v>
      </c>
      <c r="Y999" t="str">
        <f t="shared" si="79"/>
        <v>SLF-US UNIQ IFRS-201771</v>
      </c>
      <c r="Z999">
        <f>COUNTIF('16 reserve bal'!D:D,'16 reserve entries'!Y999)</f>
        <v>1</v>
      </c>
    </row>
    <row r="1000" spans="21:26" x14ac:dyDescent="0.25">
      <c r="U1000" t="s">
        <v>7238</v>
      </c>
      <c r="V1000" t="s">
        <v>1187</v>
      </c>
      <c r="W1000" t="s">
        <v>5304</v>
      </c>
      <c r="X1000" t="s">
        <v>3902</v>
      </c>
      <c r="Y1000" t="str">
        <f t="shared" si="79"/>
        <v>SLF-US UNIQ IFRS-201772</v>
      </c>
      <c r="Z1000">
        <f>COUNTIF('16 reserve bal'!D:D,'16 reserve entries'!Y1000)</f>
        <v>1</v>
      </c>
    </row>
    <row r="1001" spans="21:26" x14ac:dyDescent="0.25">
      <c r="U1001" t="s">
        <v>7239</v>
      </c>
      <c r="V1001" t="s">
        <v>1187</v>
      </c>
      <c r="W1001" t="s">
        <v>5304</v>
      </c>
      <c r="X1001" t="s">
        <v>3905</v>
      </c>
      <c r="Y1001" t="str">
        <f t="shared" si="79"/>
        <v>SLF-US UNIQ IFRS-201773</v>
      </c>
      <c r="Z1001">
        <f>COUNTIF('16 reserve bal'!D:D,'16 reserve entries'!Y1001)</f>
        <v>1</v>
      </c>
    </row>
    <row r="1002" spans="21:26" x14ac:dyDescent="0.25">
      <c r="U1002" t="s">
        <v>7240</v>
      </c>
      <c r="V1002" t="s">
        <v>1187</v>
      </c>
      <c r="W1002" t="s">
        <v>5304</v>
      </c>
      <c r="X1002" t="s">
        <v>3908</v>
      </c>
      <c r="Y1002" t="str">
        <f t="shared" si="79"/>
        <v>SLF-US UNIQ IFRS-201774</v>
      </c>
      <c r="Z1002">
        <f>COUNTIF('16 reserve bal'!D:D,'16 reserve entries'!Y1002)</f>
        <v>1</v>
      </c>
    </row>
    <row r="1003" spans="21:26" x14ac:dyDescent="0.25">
      <c r="U1003" t="s">
        <v>7241</v>
      </c>
      <c r="V1003" t="s">
        <v>1187</v>
      </c>
      <c r="W1003" t="s">
        <v>5304</v>
      </c>
      <c r="X1003" t="s">
        <v>3911</v>
      </c>
      <c r="Y1003" t="str">
        <f t="shared" si="79"/>
        <v>SLF-US UNIQ IFRS-201775</v>
      </c>
      <c r="Z1003">
        <f>COUNTIF('16 reserve bal'!D:D,'16 reserve entries'!Y1003)</f>
        <v>1</v>
      </c>
    </row>
    <row r="1004" spans="21:26" x14ac:dyDescent="0.25">
      <c r="U1004" t="s">
        <v>7242</v>
      </c>
      <c r="V1004" t="s">
        <v>1187</v>
      </c>
      <c r="W1004" t="s">
        <v>5304</v>
      </c>
      <c r="X1004" t="s">
        <v>3914</v>
      </c>
      <c r="Y1004" t="str">
        <f t="shared" si="79"/>
        <v>SLF-US UNIQ IFRS-201776</v>
      </c>
      <c r="Z1004">
        <f>COUNTIF('16 reserve bal'!D:D,'16 reserve entries'!Y1004)</f>
        <v>1</v>
      </c>
    </row>
    <row r="1005" spans="21:26" x14ac:dyDescent="0.25">
      <c r="U1005" t="s">
        <v>7243</v>
      </c>
      <c r="V1005" t="s">
        <v>1187</v>
      </c>
      <c r="W1005" t="s">
        <v>5304</v>
      </c>
      <c r="X1005" t="s">
        <v>3916</v>
      </c>
      <c r="Y1005" t="str">
        <f t="shared" si="79"/>
        <v>SLF-US UNIQ IFRS-201777</v>
      </c>
      <c r="Z1005">
        <f>COUNTIF('16 reserve bal'!D:D,'16 reserve entries'!Y1005)</f>
        <v>1</v>
      </c>
    </row>
    <row r="1006" spans="21:26" x14ac:dyDescent="0.25">
      <c r="U1006" t="s">
        <v>7244</v>
      </c>
      <c r="V1006" t="s">
        <v>1187</v>
      </c>
      <c r="W1006" t="s">
        <v>5304</v>
      </c>
      <c r="X1006" t="s">
        <v>3919</v>
      </c>
      <c r="Y1006" t="str">
        <f t="shared" si="79"/>
        <v>SLF-US UNIQ IFRS-201781</v>
      </c>
      <c r="Z1006">
        <f>COUNTIF('16 reserve bal'!D:D,'16 reserve entries'!Y1006)</f>
        <v>1</v>
      </c>
    </row>
    <row r="1007" spans="21:26" x14ac:dyDescent="0.25">
      <c r="U1007" t="s">
        <v>7245</v>
      </c>
      <c r="V1007" t="s">
        <v>1187</v>
      </c>
      <c r="W1007" t="s">
        <v>5304</v>
      </c>
      <c r="X1007" t="s">
        <v>3921</v>
      </c>
      <c r="Y1007" t="str">
        <f t="shared" si="79"/>
        <v>SLF-US UNIQ IFRS-201782</v>
      </c>
      <c r="Z1007">
        <f>COUNTIF('16 reserve bal'!D:D,'16 reserve entries'!Y1007)</f>
        <v>1</v>
      </c>
    </row>
    <row r="1008" spans="21:26" x14ac:dyDescent="0.25">
      <c r="U1008" t="s">
        <v>7246</v>
      </c>
      <c r="V1008" t="s">
        <v>1187</v>
      </c>
      <c r="W1008" t="s">
        <v>5304</v>
      </c>
      <c r="X1008" t="s">
        <v>3923</v>
      </c>
      <c r="Y1008" t="str">
        <f t="shared" si="79"/>
        <v>SLF-US UNIQ IFRS-201783</v>
      </c>
      <c r="Z1008">
        <f>COUNTIF('16 reserve bal'!D:D,'16 reserve entries'!Y1008)</f>
        <v>1</v>
      </c>
    </row>
    <row r="1009" spans="21:26" x14ac:dyDescent="0.25">
      <c r="U1009" t="s">
        <v>7247</v>
      </c>
      <c r="V1009" t="s">
        <v>1187</v>
      </c>
      <c r="W1009" t="s">
        <v>5304</v>
      </c>
      <c r="X1009" t="s">
        <v>3925</v>
      </c>
      <c r="Y1009" t="str">
        <f t="shared" si="79"/>
        <v>SLF-US UNIQ IFRS-201785</v>
      </c>
      <c r="Z1009">
        <f>COUNTIF('16 reserve bal'!D:D,'16 reserve entries'!Y1009)</f>
        <v>1</v>
      </c>
    </row>
    <row r="1010" spans="21:26" x14ac:dyDescent="0.25">
      <c r="U1010" t="s">
        <v>7248</v>
      </c>
      <c r="V1010" t="s">
        <v>1187</v>
      </c>
      <c r="W1010" t="s">
        <v>5304</v>
      </c>
      <c r="X1010" t="s">
        <v>4106</v>
      </c>
      <c r="Y1010" t="str">
        <f t="shared" si="79"/>
        <v>SLF-US UNIQ IFRS-259883</v>
      </c>
      <c r="Z1010">
        <f>COUNTIF('16 reserve bal'!D:D,'16 reserve entries'!Y1010)</f>
        <v>1</v>
      </c>
    </row>
    <row r="1011" spans="21:26" x14ac:dyDescent="0.25">
      <c r="U1011" t="s">
        <v>7249</v>
      </c>
      <c r="V1011" t="s">
        <v>1187</v>
      </c>
      <c r="W1011" t="s">
        <v>5304</v>
      </c>
      <c r="X1011" t="s">
        <v>3887</v>
      </c>
      <c r="Y1011" t="str">
        <f t="shared" si="79"/>
        <v>SLF-US UNIQ IFRS-201721</v>
      </c>
      <c r="Z1011">
        <f>COUNTIF('16 reserve bal'!D:D,'16 reserve entries'!Y1011)</f>
        <v>1</v>
      </c>
    </row>
    <row r="1012" spans="21:26" x14ac:dyDescent="0.25">
      <c r="U1012" t="s">
        <v>7250</v>
      </c>
      <c r="V1012" t="s">
        <v>1187</v>
      </c>
      <c r="W1012" t="s">
        <v>5304</v>
      </c>
      <c r="X1012" t="s">
        <v>3928</v>
      </c>
      <c r="Y1012" t="str">
        <f t="shared" si="79"/>
        <v>SLF-US UNIQ IFRS-202060</v>
      </c>
      <c r="Z1012">
        <f>COUNTIF('16 reserve bal'!D:D,'16 reserve entries'!Y1012)</f>
        <v>1</v>
      </c>
    </row>
    <row r="1013" spans="21:26" x14ac:dyDescent="0.25">
      <c r="U1013" t="s">
        <v>7251</v>
      </c>
      <c r="V1013" t="s">
        <v>1187</v>
      </c>
      <c r="W1013" t="s">
        <v>5307</v>
      </c>
      <c r="X1013" t="s">
        <v>3541</v>
      </c>
      <c r="Y1013" t="str">
        <f t="shared" si="79"/>
        <v>TOTL NAIC REPT USD-200442</v>
      </c>
      <c r="Z1013">
        <f>COUNTIF('16 reserve bal'!D:D,'16 reserve entries'!Y1013)</f>
        <v>0</v>
      </c>
    </row>
    <row r="1014" spans="21:26" x14ac:dyDescent="0.25">
      <c r="U1014" t="s">
        <v>7252</v>
      </c>
      <c r="V1014" t="s">
        <v>1187</v>
      </c>
      <c r="W1014" t="s">
        <v>5307</v>
      </c>
      <c r="X1014" t="s">
        <v>3546</v>
      </c>
      <c r="Y1014" t="str">
        <f t="shared" si="79"/>
        <v>TOTL NAIC REPT USD-200444</v>
      </c>
      <c r="Z1014">
        <f>COUNTIF('16 reserve bal'!D:D,'16 reserve entries'!Y1014)</f>
        <v>0</v>
      </c>
    </row>
    <row r="1015" spans="21:26" x14ac:dyDescent="0.25">
      <c r="U1015" t="s">
        <v>7253</v>
      </c>
      <c r="V1015" t="s">
        <v>1187</v>
      </c>
      <c r="W1015" t="s">
        <v>5307</v>
      </c>
      <c r="X1015" t="s">
        <v>3549</v>
      </c>
      <c r="Y1015" t="str">
        <f t="shared" si="79"/>
        <v>TOTL NAIC REPT USD-200445</v>
      </c>
      <c r="Z1015">
        <f>COUNTIF('16 reserve bal'!D:D,'16 reserve entries'!Y1015)</f>
        <v>0</v>
      </c>
    </row>
    <row r="1016" spans="21:26" x14ac:dyDescent="0.25">
      <c r="U1016" t="s">
        <v>7254</v>
      </c>
      <c r="V1016" t="s">
        <v>1187</v>
      </c>
      <c r="W1016" t="s">
        <v>5307</v>
      </c>
      <c r="X1016" t="s">
        <v>3551</v>
      </c>
      <c r="Y1016" t="str">
        <f t="shared" si="79"/>
        <v>TOTL NAIC REPT USD-200446</v>
      </c>
      <c r="Z1016">
        <f>COUNTIF('16 reserve bal'!D:D,'16 reserve entries'!Y1016)</f>
        <v>0</v>
      </c>
    </row>
    <row r="1017" spans="21:26" x14ac:dyDescent="0.25">
      <c r="U1017" t="s">
        <v>7255</v>
      </c>
      <c r="V1017" t="s">
        <v>1187</v>
      </c>
      <c r="W1017" t="s">
        <v>5307</v>
      </c>
      <c r="X1017" t="s">
        <v>3554</v>
      </c>
      <c r="Y1017" t="str">
        <f t="shared" si="79"/>
        <v>TOTL NAIC REPT USD-200447</v>
      </c>
      <c r="Z1017">
        <f>COUNTIF('16 reserve bal'!D:D,'16 reserve entries'!Y1017)</f>
        <v>0</v>
      </c>
    </row>
    <row r="1018" spans="21:26" x14ac:dyDescent="0.25">
      <c r="U1018" t="s">
        <v>7256</v>
      </c>
      <c r="V1018" t="s">
        <v>1187</v>
      </c>
      <c r="W1018" t="s">
        <v>5307</v>
      </c>
      <c r="X1018" t="s">
        <v>3557</v>
      </c>
      <c r="Y1018" t="str">
        <f t="shared" si="79"/>
        <v>TOTL NAIC REPT USD-200448</v>
      </c>
      <c r="Z1018">
        <f>COUNTIF('16 reserve bal'!D:D,'16 reserve entries'!Y1018)</f>
        <v>0</v>
      </c>
    </row>
    <row r="1019" spans="21:26" x14ac:dyDescent="0.25">
      <c r="U1019" t="s">
        <v>7257</v>
      </c>
      <c r="V1019" t="s">
        <v>1187</v>
      </c>
      <c r="W1019" t="s">
        <v>5307</v>
      </c>
      <c r="X1019" t="s">
        <v>5470</v>
      </c>
      <c r="Y1019" t="str">
        <f t="shared" si="79"/>
        <v>TOTL NAIC REPT USD-200449</v>
      </c>
      <c r="Z1019">
        <f>COUNTIF('16 reserve bal'!D:D,'16 reserve entries'!Y1019)</f>
        <v>0</v>
      </c>
    </row>
    <row r="1020" spans="21:26" x14ac:dyDescent="0.25">
      <c r="U1020" t="s">
        <v>7258</v>
      </c>
      <c r="V1020" t="s">
        <v>1187</v>
      </c>
      <c r="W1020" t="s">
        <v>5307</v>
      </c>
      <c r="X1020" t="s">
        <v>3560</v>
      </c>
      <c r="Y1020" t="str">
        <f t="shared" si="79"/>
        <v>TOTL NAIC REPT USD-200450</v>
      </c>
      <c r="Z1020">
        <f>COUNTIF('16 reserve bal'!D:D,'16 reserve entries'!Y1020)</f>
        <v>0</v>
      </c>
    </row>
    <row r="1021" spans="21:26" x14ac:dyDescent="0.25">
      <c r="U1021" t="s">
        <v>7259</v>
      </c>
      <c r="V1021" t="s">
        <v>1187</v>
      </c>
      <c r="W1021" t="s">
        <v>5307</v>
      </c>
      <c r="X1021" t="s">
        <v>3562</v>
      </c>
      <c r="Y1021" t="str">
        <f t="shared" si="79"/>
        <v>TOTL NAIC REPT USD-200451</v>
      </c>
      <c r="Z1021">
        <f>COUNTIF('16 reserve bal'!D:D,'16 reserve entries'!Y1021)</f>
        <v>0</v>
      </c>
    </row>
    <row r="1022" spans="21:26" x14ac:dyDescent="0.25">
      <c r="U1022" t="s">
        <v>7260</v>
      </c>
      <c r="V1022" t="s">
        <v>1187</v>
      </c>
      <c r="W1022" t="s">
        <v>5307</v>
      </c>
      <c r="X1022" t="s">
        <v>3565</v>
      </c>
      <c r="Y1022" t="str">
        <f t="shared" si="79"/>
        <v>TOTL NAIC REPT USD-200452</v>
      </c>
      <c r="Z1022">
        <f>COUNTIF('16 reserve bal'!D:D,'16 reserve entries'!Y1022)</f>
        <v>0</v>
      </c>
    </row>
    <row r="1023" spans="21:26" x14ac:dyDescent="0.25">
      <c r="U1023" t="s">
        <v>7261</v>
      </c>
      <c r="V1023" t="s">
        <v>1187</v>
      </c>
      <c r="W1023" t="s">
        <v>5307</v>
      </c>
      <c r="X1023" t="s">
        <v>3568</v>
      </c>
      <c r="Y1023" t="str">
        <f t="shared" si="79"/>
        <v>TOTL NAIC REPT USD-200453</v>
      </c>
      <c r="Z1023">
        <f>COUNTIF('16 reserve bal'!D:D,'16 reserve entries'!Y1023)</f>
        <v>0</v>
      </c>
    </row>
    <row r="1024" spans="21:26" x14ac:dyDescent="0.25">
      <c r="U1024" t="s">
        <v>7262</v>
      </c>
      <c r="V1024" t="s">
        <v>1187</v>
      </c>
      <c r="W1024" t="s">
        <v>5307</v>
      </c>
      <c r="X1024" t="s">
        <v>3576</v>
      </c>
      <c r="Y1024" t="str">
        <f t="shared" si="79"/>
        <v>TOTL NAIC REPT USD-200456</v>
      </c>
      <c r="Z1024">
        <f>COUNTIF('16 reserve bal'!D:D,'16 reserve entries'!Y1024)</f>
        <v>0</v>
      </c>
    </row>
    <row r="1025" spans="21:26" x14ac:dyDescent="0.25">
      <c r="U1025" t="s">
        <v>7263</v>
      </c>
      <c r="V1025" t="s">
        <v>1187</v>
      </c>
      <c r="W1025" t="s">
        <v>5307</v>
      </c>
      <c r="X1025" t="s">
        <v>3579</v>
      </c>
      <c r="Y1025" t="str">
        <f t="shared" si="79"/>
        <v>TOTL NAIC REPT USD-200457</v>
      </c>
      <c r="Z1025">
        <f>COUNTIF('16 reserve bal'!D:D,'16 reserve entries'!Y1025)</f>
        <v>0</v>
      </c>
    </row>
    <row r="1026" spans="21:26" x14ac:dyDescent="0.25">
      <c r="U1026" t="s">
        <v>7264</v>
      </c>
      <c r="V1026" t="s">
        <v>1187</v>
      </c>
      <c r="W1026" t="s">
        <v>5307</v>
      </c>
      <c r="X1026" t="s">
        <v>3582</v>
      </c>
      <c r="Y1026" t="str">
        <f t="shared" si="79"/>
        <v>TOTL NAIC REPT USD-200458</v>
      </c>
      <c r="Z1026">
        <f>COUNTIF('16 reserve bal'!D:D,'16 reserve entries'!Y1026)</f>
        <v>0</v>
      </c>
    </row>
    <row r="1027" spans="21:26" x14ac:dyDescent="0.25">
      <c r="U1027" t="s">
        <v>7265</v>
      </c>
      <c r="V1027" t="s">
        <v>1187</v>
      </c>
      <c r="W1027" t="s">
        <v>5307</v>
      </c>
      <c r="X1027" t="s">
        <v>3585</v>
      </c>
      <c r="Y1027" t="str">
        <f t="shared" si="79"/>
        <v>TOTL NAIC REPT USD-200459</v>
      </c>
      <c r="Z1027">
        <f>COUNTIF('16 reserve bal'!D:D,'16 reserve entries'!Y1027)</f>
        <v>0</v>
      </c>
    </row>
    <row r="1028" spans="21:26" x14ac:dyDescent="0.25">
      <c r="U1028" t="s">
        <v>7266</v>
      </c>
      <c r="V1028" t="s">
        <v>1187</v>
      </c>
      <c r="W1028" t="s">
        <v>5307</v>
      </c>
      <c r="X1028" t="s">
        <v>3600</v>
      </c>
      <c r="Y1028" t="str">
        <f t="shared" si="79"/>
        <v>TOTL NAIC REPT USD-200468</v>
      </c>
      <c r="Z1028">
        <f>COUNTIF('16 reserve bal'!D:D,'16 reserve entries'!Y1028)</f>
        <v>0</v>
      </c>
    </row>
    <row r="1029" spans="21:26" x14ac:dyDescent="0.25">
      <c r="U1029" t="s">
        <v>7267</v>
      </c>
      <c r="V1029" t="s">
        <v>1187</v>
      </c>
      <c r="W1029" t="s">
        <v>5307</v>
      </c>
      <c r="X1029" t="s">
        <v>3616</v>
      </c>
      <c r="Y1029" t="str">
        <f t="shared" ref="Y1029:Y1092" si="80">W1029&amp;"-"&amp;X1029</f>
        <v>TOTL NAIC REPT USD-200481</v>
      </c>
      <c r="Z1029">
        <f>COUNTIF('16 reserve bal'!D:D,'16 reserve entries'!Y1029)</f>
        <v>0</v>
      </c>
    </row>
    <row r="1030" spans="21:26" x14ac:dyDescent="0.25">
      <c r="U1030" t="s">
        <v>7268</v>
      </c>
      <c r="V1030" t="s">
        <v>1187</v>
      </c>
      <c r="W1030" t="s">
        <v>5307</v>
      </c>
      <c r="X1030" t="s">
        <v>3619</v>
      </c>
      <c r="Y1030" t="str">
        <f t="shared" si="80"/>
        <v>TOTL NAIC REPT USD-200485</v>
      </c>
      <c r="Z1030">
        <f>COUNTIF('16 reserve bal'!D:D,'16 reserve entries'!Y1030)</f>
        <v>0</v>
      </c>
    </row>
    <row r="1031" spans="21:26" x14ac:dyDescent="0.25">
      <c r="U1031" t="s">
        <v>7269</v>
      </c>
      <c r="V1031" t="s">
        <v>1187</v>
      </c>
      <c r="W1031" t="s">
        <v>5307</v>
      </c>
      <c r="X1031" t="s">
        <v>3622</v>
      </c>
      <c r="Y1031" t="str">
        <f t="shared" si="80"/>
        <v>TOTL NAIC REPT USD-200487</v>
      </c>
      <c r="Z1031">
        <f>COUNTIF('16 reserve bal'!D:D,'16 reserve entries'!Y1031)</f>
        <v>0</v>
      </c>
    </row>
    <row r="1032" spans="21:26" x14ac:dyDescent="0.25">
      <c r="U1032" t="s">
        <v>7270</v>
      </c>
      <c r="V1032" t="s">
        <v>1187</v>
      </c>
      <c r="W1032" t="s">
        <v>5307</v>
      </c>
      <c r="X1032" t="s">
        <v>5520</v>
      </c>
      <c r="Y1032" t="str">
        <f t="shared" si="80"/>
        <v>TOTL NAIC REPT USD-200524</v>
      </c>
      <c r="Z1032">
        <f>COUNTIF('16 reserve bal'!D:D,'16 reserve entries'!Y1032)</f>
        <v>0</v>
      </c>
    </row>
    <row r="1033" spans="21:26" x14ac:dyDescent="0.25">
      <c r="U1033" t="s">
        <v>7271</v>
      </c>
      <c r="V1033" t="s">
        <v>1187</v>
      </c>
      <c r="W1033" t="s">
        <v>5307</v>
      </c>
      <c r="X1033" t="s">
        <v>5523</v>
      </c>
      <c r="Y1033" t="str">
        <f t="shared" si="80"/>
        <v>TOTL NAIC REPT USD-200526</v>
      </c>
      <c r="Z1033">
        <f>COUNTIF('16 reserve bal'!D:D,'16 reserve entries'!Y1033)</f>
        <v>0</v>
      </c>
    </row>
    <row r="1034" spans="21:26" x14ac:dyDescent="0.25">
      <c r="U1034" t="s">
        <v>7272</v>
      </c>
      <c r="V1034" t="s">
        <v>1187</v>
      </c>
      <c r="W1034" t="s">
        <v>5307</v>
      </c>
      <c r="X1034" t="s">
        <v>3648</v>
      </c>
      <c r="Y1034" t="str">
        <f t="shared" si="80"/>
        <v>TOTL NAIC REPT USD-200570</v>
      </c>
      <c r="Z1034">
        <f>COUNTIF('16 reserve bal'!D:D,'16 reserve entries'!Y1034)</f>
        <v>0</v>
      </c>
    </row>
    <row r="1035" spans="21:26" x14ac:dyDescent="0.25">
      <c r="U1035" t="s">
        <v>7273</v>
      </c>
      <c r="V1035" t="s">
        <v>1187</v>
      </c>
      <c r="W1035" t="s">
        <v>5307</v>
      </c>
      <c r="X1035" t="s">
        <v>3651</v>
      </c>
      <c r="Y1035" t="str">
        <f t="shared" si="80"/>
        <v>TOTL NAIC REPT USD-200575</v>
      </c>
      <c r="Z1035">
        <f>COUNTIF('16 reserve bal'!D:D,'16 reserve entries'!Y1035)</f>
        <v>0</v>
      </c>
    </row>
    <row r="1036" spans="21:26" x14ac:dyDescent="0.25">
      <c r="U1036" t="s">
        <v>7274</v>
      </c>
      <c r="V1036" t="s">
        <v>1187</v>
      </c>
      <c r="W1036" t="s">
        <v>5307</v>
      </c>
      <c r="X1036" t="s">
        <v>3654</v>
      </c>
      <c r="Y1036" t="str">
        <f t="shared" si="80"/>
        <v>TOTL NAIC REPT USD-200580</v>
      </c>
      <c r="Z1036">
        <f>COUNTIF('16 reserve bal'!D:D,'16 reserve entries'!Y1036)</f>
        <v>0</v>
      </c>
    </row>
    <row r="1037" spans="21:26" x14ac:dyDescent="0.25">
      <c r="U1037" t="s">
        <v>7275</v>
      </c>
      <c r="V1037" t="s">
        <v>1187</v>
      </c>
      <c r="W1037" t="s">
        <v>5307</v>
      </c>
      <c r="X1037" t="s">
        <v>3657</v>
      </c>
      <c r="Y1037" t="str">
        <f t="shared" si="80"/>
        <v>TOTL NAIC REPT USD-200581</v>
      </c>
      <c r="Z1037">
        <f>COUNTIF('16 reserve bal'!D:D,'16 reserve entries'!Y1037)</f>
        <v>0</v>
      </c>
    </row>
    <row r="1038" spans="21:26" x14ac:dyDescent="0.25">
      <c r="U1038" t="s">
        <v>7276</v>
      </c>
      <c r="V1038" t="s">
        <v>1187</v>
      </c>
      <c r="W1038" t="s">
        <v>5307</v>
      </c>
      <c r="X1038" t="s">
        <v>3660</v>
      </c>
      <c r="Y1038" t="str">
        <f t="shared" si="80"/>
        <v>TOTL NAIC REPT USD-200582</v>
      </c>
      <c r="Z1038">
        <f>COUNTIF('16 reserve bal'!D:D,'16 reserve entries'!Y1038)</f>
        <v>0</v>
      </c>
    </row>
    <row r="1039" spans="21:26" x14ac:dyDescent="0.25">
      <c r="U1039" t="s">
        <v>7277</v>
      </c>
      <c r="V1039" t="s">
        <v>1187</v>
      </c>
      <c r="W1039" t="s">
        <v>5307</v>
      </c>
      <c r="X1039" t="s">
        <v>3950</v>
      </c>
      <c r="Y1039" t="str">
        <f t="shared" si="80"/>
        <v>TOTL NAIC REPT USD-203039</v>
      </c>
      <c r="Z1039">
        <f>COUNTIF('16 reserve bal'!D:D,'16 reserve entries'!Y1039)</f>
        <v>0</v>
      </c>
    </row>
    <row r="1040" spans="21:26" x14ac:dyDescent="0.25">
      <c r="U1040" t="s">
        <v>7278</v>
      </c>
      <c r="V1040" t="s">
        <v>1187</v>
      </c>
      <c r="W1040" t="s">
        <v>5307</v>
      </c>
      <c r="X1040" t="s">
        <v>3952</v>
      </c>
      <c r="Y1040" t="str">
        <f t="shared" si="80"/>
        <v>TOTL NAIC REPT USD-203040</v>
      </c>
      <c r="Z1040">
        <f>COUNTIF('16 reserve bal'!D:D,'16 reserve entries'!Y1040)</f>
        <v>0</v>
      </c>
    </row>
    <row r="1041" spans="21:26" x14ac:dyDescent="0.25">
      <c r="U1041" t="s">
        <v>7279</v>
      </c>
      <c r="V1041" t="s">
        <v>1187</v>
      </c>
      <c r="W1041" t="s">
        <v>5307</v>
      </c>
      <c r="X1041" t="s">
        <v>5802</v>
      </c>
      <c r="Y1041" t="str">
        <f t="shared" si="80"/>
        <v>TOTL NAIC REPT USD-203041</v>
      </c>
      <c r="Z1041">
        <f>COUNTIF('16 reserve bal'!D:D,'16 reserve entries'!Y1041)</f>
        <v>0</v>
      </c>
    </row>
    <row r="1042" spans="21:26" x14ac:dyDescent="0.25">
      <c r="U1042" t="s">
        <v>7280</v>
      </c>
      <c r="V1042" t="s">
        <v>1187</v>
      </c>
      <c r="W1042" t="s">
        <v>5307</v>
      </c>
      <c r="X1042" t="s">
        <v>3954</v>
      </c>
      <c r="Y1042" t="str">
        <f t="shared" si="80"/>
        <v>TOTL NAIC REPT USD-203042</v>
      </c>
      <c r="Z1042">
        <f>COUNTIF('16 reserve bal'!D:D,'16 reserve entries'!Y1042)</f>
        <v>0</v>
      </c>
    </row>
    <row r="1043" spans="21:26" x14ac:dyDescent="0.25">
      <c r="U1043" t="s">
        <v>7281</v>
      </c>
      <c r="V1043" t="s">
        <v>1187</v>
      </c>
      <c r="W1043" t="s">
        <v>5307</v>
      </c>
      <c r="X1043" t="s">
        <v>3956</v>
      </c>
      <c r="Y1043" t="str">
        <f t="shared" si="80"/>
        <v>TOTL NAIC REPT USD-203043</v>
      </c>
      <c r="Z1043">
        <f>COUNTIF('16 reserve bal'!D:D,'16 reserve entries'!Y1043)</f>
        <v>0</v>
      </c>
    </row>
    <row r="1044" spans="21:26" x14ac:dyDescent="0.25">
      <c r="U1044" t="s">
        <v>7282</v>
      </c>
      <c r="V1044" t="s">
        <v>1187</v>
      </c>
      <c r="W1044" t="s">
        <v>5307</v>
      </c>
      <c r="X1044" t="s">
        <v>3958</v>
      </c>
      <c r="Y1044" t="str">
        <f t="shared" si="80"/>
        <v>TOTL NAIC REPT USD-203044</v>
      </c>
      <c r="Z1044">
        <f>COUNTIF('16 reserve bal'!D:D,'16 reserve entries'!Y1044)</f>
        <v>0</v>
      </c>
    </row>
    <row r="1045" spans="21:26" x14ac:dyDescent="0.25">
      <c r="U1045" t="s">
        <v>7283</v>
      </c>
      <c r="V1045" t="s">
        <v>1187</v>
      </c>
      <c r="W1045" t="s">
        <v>5307</v>
      </c>
      <c r="X1045" t="s">
        <v>3960</v>
      </c>
      <c r="Y1045" t="str">
        <f t="shared" si="80"/>
        <v>TOTL NAIC REPT USD-203045</v>
      </c>
      <c r="Z1045">
        <f>COUNTIF('16 reserve bal'!D:D,'16 reserve entries'!Y1045)</f>
        <v>0</v>
      </c>
    </row>
    <row r="1046" spans="21:26" x14ac:dyDescent="0.25">
      <c r="U1046" t="s">
        <v>7284</v>
      </c>
      <c r="V1046" t="s">
        <v>1187</v>
      </c>
      <c r="W1046" t="s">
        <v>5307</v>
      </c>
      <c r="X1046" t="s">
        <v>3962</v>
      </c>
      <c r="Y1046" t="str">
        <f t="shared" si="80"/>
        <v>TOTL NAIC REPT USD-203046</v>
      </c>
      <c r="Z1046">
        <f>COUNTIF('16 reserve bal'!D:D,'16 reserve entries'!Y1046)</f>
        <v>0</v>
      </c>
    </row>
    <row r="1047" spans="21:26" x14ac:dyDescent="0.25">
      <c r="U1047" t="s">
        <v>7285</v>
      </c>
      <c r="V1047" t="s">
        <v>1187</v>
      </c>
      <c r="W1047" t="s">
        <v>5307</v>
      </c>
      <c r="X1047" t="s">
        <v>3964</v>
      </c>
      <c r="Y1047" t="str">
        <f t="shared" si="80"/>
        <v>TOTL NAIC REPT USD-203049</v>
      </c>
      <c r="Z1047">
        <f>COUNTIF('16 reserve bal'!D:D,'16 reserve entries'!Y1047)</f>
        <v>0</v>
      </c>
    </row>
    <row r="1048" spans="21:26" x14ac:dyDescent="0.25">
      <c r="U1048" t="s">
        <v>7286</v>
      </c>
      <c r="V1048" t="s">
        <v>1187</v>
      </c>
      <c r="W1048" t="s">
        <v>5307</v>
      </c>
      <c r="X1048" t="s">
        <v>3966</v>
      </c>
      <c r="Y1048" t="str">
        <f t="shared" si="80"/>
        <v>TOTL NAIC REPT USD-203050</v>
      </c>
      <c r="Z1048">
        <f>COUNTIF('16 reserve bal'!D:D,'16 reserve entries'!Y1048)</f>
        <v>0</v>
      </c>
    </row>
    <row r="1049" spans="21:26" x14ac:dyDescent="0.25">
      <c r="U1049" t="s">
        <v>7287</v>
      </c>
      <c r="V1049" t="s">
        <v>1187</v>
      </c>
      <c r="W1049" t="s">
        <v>5307</v>
      </c>
      <c r="X1049" t="s">
        <v>3968</v>
      </c>
      <c r="Y1049" t="str">
        <f t="shared" si="80"/>
        <v>TOTL NAIC REPT USD-203051</v>
      </c>
      <c r="Z1049">
        <f>COUNTIF('16 reserve bal'!D:D,'16 reserve entries'!Y1049)</f>
        <v>0</v>
      </c>
    </row>
    <row r="1050" spans="21:26" x14ac:dyDescent="0.25">
      <c r="U1050" t="s">
        <v>7288</v>
      </c>
      <c r="V1050" t="s">
        <v>1187</v>
      </c>
      <c r="W1050" t="s">
        <v>5307</v>
      </c>
      <c r="X1050" t="s">
        <v>3970</v>
      </c>
      <c r="Y1050" t="str">
        <f t="shared" si="80"/>
        <v>TOTL NAIC REPT USD-203052</v>
      </c>
      <c r="Z1050">
        <f>COUNTIF('16 reserve bal'!D:D,'16 reserve entries'!Y1050)</f>
        <v>0</v>
      </c>
    </row>
    <row r="1051" spans="21:26" x14ac:dyDescent="0.25">
      <c r="U1051" t="s">
        <v>7289</v>
      </c>
      <c r="V1051" t="s">
        <v>1187</v>
      </c>
      <c r="W1051" t="s">
        <v>5307</v>
      </c>
      <c r="X1051" t="s">
        <v>3972</v>
      </c>
      <c r="Y1051" t="str">
        <f t="shared" si="80"/>
        <v>TOTL NAIC REPT USD-203053</v>
      </c>
      <c r="Z1051">
        <f>COUNTIF('16 reserve bal'!D:D,'16 reserve entries'!Y1051)</f>
        <v>0</v>
      </c>
    </row>
    <row r="1052" spans="21:26" x14ac:dyDescent="0.25">
      <c r="U1052" t="s">
        <v>7290</v>
      </c>
      <c r="V1052" t="s">
        <v>1187</v>
      </c>
      <c r="W1052" t="s">
        <v>5307</v>
      </c>
      <c r="X1052" t="s">
        <v>3974</v>
      </c>
      <c r="Y1052" t="str">
        <f t="shared" si="80"/>
        <v>TOTL NAIC REPT USD-203054</v>
      </c>
      <c r="Z1052">
        <f>COUNTIF('16 reserve bal'!D:D,'16 reserve entries'!Y1052)</f>
        <v>0</v>
      </c>
    </row>
    <row r="1053" spans="21:26" x14ac:dyDescent="0.25">
      <c r="U1053" t="s">
        <v>7291</v>
      </c>
      <c r="V1053" t="s">
        <v>1187</v>
      </c>
      <c r="W1053" t="s">
        <v>5307</v>
      </c>
      <c r="X1053" t="s">
        <v>3977</v>
      </c>
      <c r="Y1053" t="str">
        <f t="shared" si="80"/>
        <v>TOTL NAIC REPT USD-203055</v>
      </c>
      <c r="Z1053">
        <f>COUNTIF('16 reserve bal'!D:D,'16 reserve entries'!Y1053)</f>
        <v>0</v>
      </c>
    </row>
    <row r="1054" spans="21:26" x14ac:dyDescent="0.25">
      <c r="U1054" t="s">
        <v>7292</v>
      </c>
      <c r="V1054" t="s">
        <v>1187</v>
      </c>
      <c r="W1054" t="s">
        <v>5307</v>
      </c>
      <c r="X1054" t="s">
        <v>3979</v>
      </c>
      <c r="Y1054" t="str">
        <f t="shared" si="80"/>
        <v>TOTL NAIC REPT USD-203056</v>
      </c>
      <c r="Z1054">
        <f>COUNTIF('16 reserve bal'!D:D,'16 reserve entries'!Y1054)</f>
        <v>0</v>
      </c>
    </row>
    <row r="1055" spans="21:26" x14ac:dyDescent="0.25">
      <c r="U1055" t="s">
        <v>7293</v>
      </c>
      <c r="V1055" t="s">
        <v>1187</v>
      </c>
      <c r="W1055" t="s">
        <v>5307</v>
      </c>
      <c r="X1055" t="s">
        <v>3981</v>
      </c>
      <c r="Y1055" t="str">
        <f t="shared" si="80"/>
        <v>TOTL NAIC REPT USD-203057</v>
      </c>
      <c r="Z1055">
        <f>COUNTIF('16 reserve bal'!D:D,'16 reserve entries'!Y1055)</f>
        <v>0</v>
      </c>
    </row>
    <row r="1056" spans="21:26" x14ac:dyDescent="0.25">
      <c r="U1056" t="s">
        <v>7294</v>
      </c>
      <c r="V1056" t="s">
        <v>1187</v>
      </c>
      <c r="W1056" t="s">
        <v>5307</v>
      </c>
      <c r="X1056" t="s">
        <v>3983</v>
      </c>
      <c r="Y1056" t="str">
        <f t="shared" si="80"/>
        <v>TOTL NAIC REPT USD-203058</v>
      </c>
      <c r="Z1056">
        <f>COUNTIF('16 reserve bal'!D:D,'16 reserve entries'!Y1056)</f>
        <v>0</v>
      </c>
    </row>
    <row r="1057" spans="21:26" x14ac:dyDescent="0.25">
      <c r="U1057" t="s">
        <v>7295</v>
      </c>
      <c r="V1057" t="s">
        <v>1187</v>
      </c>
      <c r="W1057" t="s">
        <v>5307</v>
      </c>
      <c r="X1057" t="s">
        <v>3986</v>
      </c>
      <c r="Y1057" t="str">
        <f t="shared" si="80"/>
        <v>TOTL NAIC REPT USD-203059</v>
      </c>
      <c r="Z1057">
        <f>COUNTIF('16 reserve bal'!D:D,'16 reserve entries'!Y1057)</f>
        <v>0</v>
      </c>
    </row>
    <row r="1058" spans="21:26" x14ac:dyDescent="0.25">
      <c r="U1058" t="s">
        <v>7296</v>
      </c>
      <c r="V1058" t="s">
        <v>1187</v>
      </c>
      <c r="W1058" t="s">
        <v>5307</v>
      </c>
      <c r="X1058" t="s">
        <v>3988</v>
      </c>
      <c r="Y1058" t="str">
        <f t="shared" si="80"/>
        <v>TOTL NAIC REPT USD-203060</v>
      </c>
      <c r="Z1058">
        <f>COUNTIF('16 reserve bal'!D:D,'16 reserve entries'!Y1058)</f>
        <v>0</v>
      </c>
    </row>
    <row r="1059" spans="21:26" x14ac:dyDescent="0.25">
      <c r="U1059" t="s">
        <v>7297</v>
      </c>
      <c r="V1059" t="s">
        <v>1187</v>
      </c>
      <c r="W1059" t="s">
        <v>5307</v>
      </c>
      <c r="X1059" t="s">
        <v>3989</v>
      </c>
      <c r="Y1059" t="str">
        <f t="shared" si="80"/>
        <v>TOTL NAIC REPT USD-203061</v>
      </c>
      <c r="Z1059">
        <f>COUNTIF('16 reserve bal'!D:D,'16 reserve entries'!Y1059)</f>
        <v>0</v>
      </c>
    </row>
    <row r="1060" spans="21:26" x14ac:dyDescent="0.25">
      <c r="U1060" t="s">
        <v>7298</v>
      </c>
      <c r="V1060" t="s">
        <v>1187</v>
      </c>
      <c r="W1060" t="s">
        <v>5307</v>
      </c>
      <c r="X1060" t="s">
        <v>3991</v>
      </c>
      <c r="Y1060" t="str">
        <f t="shared" si="80"/>
        <v>TOTL NAIC REPT USD-203062</v>
      </c>
      <c r="Z1060">
        <f>COUNTIF('16 reserve bal'!D:D,'16 reserve entries'!Y1060)</f>
        <v>0</v>
      </c>
    </row>
    <row r="1061" spans="21:26" x14ac:dyDescent="0.25">
      <c r="U1061" t="s">
        <v>7299</v>
      </c>
      <c r="V1061" t="s">
        <v>1187</v>
      </c>
      <c r="W1061" t="s">
        <v>5307</v>
      </c>
      <c r="X1061" t="s">
        <v>3992</v>
      </c>
      <c r="Y1061" t="str">
        <f t="shared" si="80"/>
        <v>TOTL NAIC REPT USD-203063</v>
      </c>
      <c r="Z1061">
        <f>COUNTIF('16 reserve bal'!D:D,'16 reserve entries'!Y1061)</f>
        <v>0</v>
      </c>
    </row>
    <row r="1062" spans="21:26" x14ac:dyDescent="0.25">
      <c r="U1062" t="s">
        <v>7300</v>
      </c>
      <c r="V1062" t="s">
        <v>1187</v>
      </c>
      <c r="W1062" t="s">
        <v>5307</v>
      </c>
      <c r="X1062" t="s">
        <v>3997</v>
      </c>
      <c r="Y1062" t="str">
        <f t="shared" si="80"/>
        <v>TOTL NAIC REPT USD-203065</v>
      </c>
      <c r="Z1062">
        <f>COUNTIF('16 reserve bal'!D:D,'16 reserve entries'!Y1062)</f>
        <v>0</v>
      </c>
    </row>
    <row r="1063" spans="21:26" x14ac:dyDescent="0.25">
      <c r="U1063" t="s">
        <v>7301</v>
      </c>
      <c r="V1063" t="s">
        <v>1187</v>
      </c>
      <c r="W1063" t="s">
        <v>5307</v>
      </c>
      <c r="X1063" t="s">
        <v>3999</v>
      </c>
      <c r="Y1063" t="str">
        <f t="shared" si="80"/>
        <v>TOTL NAIC REPT USD-203066</v>
      </c>
      <c r="Z1063">
        <f>COUNTIF('16 reserve bal'!D:D,'16 reserve entries'!Y1063)</f>
        <v>0</v>
      </c>
    </row>
    <row r="1064" spans="21:26" x14ac:dyDescent="0.25">
      <c r="U1064" t="s">
        <v>7302</v>
      </c>
      <c r="V1064" t="s">
        <v>1187</v>
      </c>
      <c r="W1064" t="s">
        <v>5307</v>
      </c>
      <c r="X1064" t="s">
        <v>4001</v>
      </c>
      <c r="Y1064" t="str">
        <f t="shared" si="80"/>
        <v>TOTL NAIC REPT USD-203067</v>
      </c>
      <c r="Z1064">
        <f>COUNTIF('16 reserve bal'!D:D,'16 reserve entries'!Y1064)</f>
        <v>0</v>
      </c>
    </row>
    <row r="1065" spans="21:26" x14ac:dyDescent="0.25">
      <c r="U1065" t="s">
        <v>7303</v>
      </c>
      <c r="V1065" t="s">
        <v>1187</v>
      </c>
      <c r="W1065" t="s">
        <v>5307</v>
      </c>
      <c r="X1065" t="s">
        <v>4003</v>
      </c>
      <c r="Y1065" t="str">
        <f t="shared" si="80"/>
        <v>TOTL NAIC REPT USD-203068</v>
      </c>
      <c r="Z1065">
        <f>COUNTIF('16 reserve bal'!D:D,'16 reserve entries'!Y1065)</f>
        <v>0</v>
      </c>
    </row>
    <row r="1066" spans="21:26" x14ac:dyDescent="0.25">
      <c r="U1066" t="s">
        <v>7304</v>
      </c>
      <c r="V1066" t="s">
        <v>1187</v>
      </c>
      <c r="W1066" t="s">
        <v>5307</v>
      </c>
      <c r="X1066" t="s">
        <v>4005</v>
      </c>
      <c r="Y1066" t="str">
        <f t="shared" si="80"/>
        <v>TOTL NAIC REPT USD-203069</v>
      </c>
      <c r="Z1066">
        <f>COUNTIF('16 reserve bal'!D:D,'16 reserve entries'!Y1066)</f>
        <v>0</v>
      </c>
    </row>
    <row r="1067" spans="21:26" x14ac:dyDescent="0.25">
      <c r="U1067" t="s">
        <v>7305</v>
      </c>
      <c r="V1067" t="s">
        <v>1187</v>
      </c>
      <c r="W1067" t="s">
        <v>5307</v>
      </c>
      <c r="X1067" t="s">
        <v>4007</v>
      </c>
      <c r="Y1067" t="str">
        <f t="shared" si="80"/>
        <v>TOTL NAIC REPT USD-203070</v>
      </c>
      <c r="Z1067">
        <f>COUNTIF('16 reserve bal'!D:D,'16 reserve entries'!Y1067)</f>
        <v>0</v>
      </c>
    </row>
    <row r="1068" spans="21:26" x14ac:dyDescent="0.25">
      <c r="U1068" t="s">
        <v>7306</v>
      </c>
      <c r="V1068" t="s">
        <v>1187</v>
      </c>
      <c r="W1068" t="s">
        <v>5307</v>
      </c>
      <c r="X1068" t="s">
        <v>4009</v>
      </c>
      <c r="Y1068" t="str">
        <f t="shared" si="80"/>
        <v>TOTL NAIC REPT USD-203071</v>
      </c>
      <c r="Z1068">
        <f>COUNTIF('16 reserve bal'!D:D,'16 reserve entries'!Y1068)</f>
        <v>0</v>
      </c>
    </row>
    <row r="1069" spans="21:26" x14ac:dyDescent="0.25">
      <c r="U1069" t="s">
        <v>7307</v>
      </c>
      <c r="V1069" t="s">
        <v>1187</v>
      </c>
      <c r="W1069" t="s">
        <v>5307</v>
      </c>
      <c r="X1069" t="s">
        <v>4010</v>
      </c>
      <c r="Y1069" t="str">
        <f t="shared" si="80"/>
        <v>TOTL NAIC REPT USD-203072</v>
      </c>
      <c r="Z1069">
        <f>COUNTIF('16 reserve bal'!D:D,'16 reserve entries'!Y1069)</f>
        <v>0</v>
      </c>
    </row>
    <row r="1070" spans="21:26" x14ac:dyDescent="0.25">
      <c r="U1070" t="s">
        <v>7308</v>
      </c>
      <c r="V1070" t="s">
        <v>1187</v>
      </c>
      <c r="W1070" t="s">
        <v>5307</v>
      </c>
      <c r="X1070" t="s">
        <v>4012</v>
      </c>
      <c r="Y1070" t="str">
        <f t="shared" si="80"/>
        <v>TOTL NAIC REPT USD-203073</v>
      </c>
      <c r="Z1070">
        <f>COUNTIF('16 reserve bal'!D:D,'16 reserve entries'!Y1070)</f>
        <v>0</v>
      </c>
    </row>
    <row r="1071" spans="21:26" x14ac:dyDescent="0.25">
      <c r="U1071" t="s">
        <v>7309</v>
      </c>
      <c r="V1071" t="s">
        <v>1187</v>
      </c>
      <c r="W1071" t="s">
        <v>5307</v>
      </c>
      <c r="X1071" t="s">
        <v>4014</v>
      </c>
      <c r="Y1071" t="str">
        <f t="shared" si="80"/>
        <v>TOTL NAIC REPT USD-203074</v>
      </c>
      <c r="Z1071">
        <f>COUNTIF('16 reserve bal'!D:D,'16 reserve entries'!Y1071)</f>
        <v>0</v>
      </c>
    </row>
    <row r="1072" spans="21:26" x14ac:dyDescent="0.25">
      <c r="U1072" t="s">
        <v>7310</v>
      </c>
      <c r="V1072" t="s">
        <v>1187</v>
      </c>
      <c r="W1072" t="s">
        <v>5307</v>
      </c>
      <c r="X1072" t="s">
        <v>4015</v>
      </c>
      <c r="Y1072" t="str">
        <f t="shared" si="80"/>
        <v>TOTL NAIC REPT USD-203075</v>
      </c>
      <c r="Z1072">
        <f>COUNTIF('16 reserve bal'!D:D,'16 reserve entries'!Y1072)</f>
        <v>0</v>
      </c>
    </row>
    <row r="1073" spans="21:26" x14ac:dyDescent="0.25">
      <c r="U1073" t="s">
        <v>7311</v>
      </c>
      <c r="V1073" t="s">
        <v>1187</v>
      </c>
      <c r="W1073" t="s">
        <v>5307</v>
      </c>
      <c r="X1073" t="s">
        <v>4018</v>
      </c>
      <c r="Y1073" t="str">
        <f t="shared" si="80"/>
        <v>TOTL NAIC REPT USD-203076</v>
      </c>
      <c r="Z1073">
        <f>COUNTIF('16 reserve bal'!D:D,'16 reserve entries'!Y1073)</f>
        <v>0</v>
      </c>
    </row>
    <row r="1074" spans="21:26" x14ac:dyDescent="0.25">
      <c r="U1074" t="s">
        <v>7312</v>
      </c>
      <c r="V1074" t="s">
        <v>1187</v>
      </c>
      <c r="W1074" t="s">
        <v>5307</v>
      </c>
      <c r="X1074" t="s">
        <v>4020</v>
      </c>
      <c r="Y1074" t="str">
        <f t="shared" si="80"/>
        <v>TOTL NAIC REPT USD-203077</v>
      </c>
      <c r="Z1074">
        <f>COUNTIF('16 reserve bal'!D:D,'16 reserve entries'!Y1074)</f>
        <v>0</v>
      </c>
    </row>
    <row r="1075" spans="21:26" x14ac:dyDescent="0.25">
      <c r="U1075" t="s">
        <v>7313</v>
      </c>
      <c r="V1075" t="s">
        <v>1187</v>
      </c>
      <c r="W1075" t="s">
        <v>5307</v>
      </c>
      <c r="X1075" t="s">
        <v>4022</v>
      </c>
      <c r="Y1075" t="str">
        <f t="shared" si="80"/>
        <v>TOTL NAIC REPT USD-203085</v>
      </c>
      <c r="Z1075">
        <f>COUNTIF('16 reserve bal'!D:D,'16 reserve entries'!Y1075)</f>
        <v>0</v>
      </c>
    </row>
    <row r="1076" spans="21:26" x14ac:dyDescent="0.25">
      <c r="U1076" t="s">
        <v>7314</v>
      </c>
      <c r="V1076" t="s">
        <v>1187</v>
      </c>
      <c r="W1076" t="s">
        <v>5307</v>
      </c>
      <c r="X1076" t="s">
        <v>4037</v>
      </c>
      <c r="Y1076" t="str">
        <f t="shared" si="80"/>
        <v>TOTL NAIC REPT USD-203376</v>
      </c>
      <c r="Z1076">
        <f>COUNTIF('16 reserve bal'!D:D,'16 reserve entries'!Y1076)</f>
        <v>0</v>
      </c>
    </row>
    <row r="1077" spans="21:26" x14ac:dyDescent="0.25">
      <c r="U1077" t="s">
        <v>7315</v>
      </c>
      <c r="V1077" t="s">
        <v>1187</v>
      </c>
      <c r="W1077" t="s">
        <v>5307</v>
      </c>
      <c r="X1077" t="s">
        <v>4038</v>
      </c>
      <c r="Y1077" t="str">
        <f t="shared" si="80"/>
        <v>TOTL NAIC REPT USD-203377</v>
      </c>
      <c r="Z1077">
        <f>COUNTIF('16 reserve bal'!D:D,'16 reserve entries'!Y1077)</f>
        <v>0</v>
      </c>
    </row>
    <row r="1078" spans="21:26" x14ac:dyDescent="0.25">
      <c r="U1078" t="s">
        <v>7316</v>
      </c>
      <c r="V1078" t="s">
        <v>1187</v>
      </c>
      <c r="W1078" t="s">
        <v>5307</v>
      </c>
      <c r="X1078" t="s">
        <v>4040</v>
      </c>
      <c r="Y1078" t="str">
        <f t="shared" si="80"/>
        <v>TOTL NAIC REPT USD-203378</v>
      </c>
      <c r="Z1078">
        <f>COUNTIF('16 reserve bal'!D:D,'16 reserve entries'!Y1078)</f>
        <v>0</v>
      </c>
    </row>
    <row r="1079" spans="21:26" x14ac:dyDescent="0.25">
      <c r="U1079" t="s">
        <v>7317</v>
      </c>
      <c r="V1079" t="s">
        <v>1187</v>
      </c>
      <c r="W1079" t="s">
        <v>5307</v>
      </c>
      <c r="X1079" t="s">
        <v>4042</v>
      </c>
      <c r="Y1079" t="str">
        <f t="shared" si="80"/>
        <v>TOTL NAIC REPT USD-203379</v>
      </c>
      <c r="Z1079">
        <f>COUNTIF('16 reserve bal'!D:D,'16 reserve entries'!Y1079)</f>
        <v>0</v>
      </c>
    </row>
    <row r="1080" spans="21:26" x14ac:dyDescent="0.25">
      <c r="U1080" t="s">
        <v>7318</v>
      </c>
      <c r="V1080" t="s">
        <v>1187</v>
      </c>
      <c r="W1080" t="s">
        <v>5307</v>
      </c>
      <c r="X1080" t="s">
        <v>4044</v>
      </c>
      <c r="Y1080" t="str">
        <f t="shared" si="80"/>
        <v>TOTL NAIC REPT USD-203380</v>
      </c>
      <c r="Z1080">
        <f>COUNTIF('16 reserve bal'!D:D,'16 reserve entries'!Y1080)</f>
        <v>0</v>
      </c>
    </row>
    <row r="1081" spans="21:26" x14ac:dyDescent="0.25">
      <c r="U1081" t="s">
        <v>7319</v>
      </c>
      <c r="V1081" t="s">
        <v>1187</v>
      </c>
      <c r="W1081" t="s">
        <v>5307</v>
      </c>
      <c r="X1081" t="s">
        <v>4046</v>
      </c>
      <c r="Y1081" t="str">
        <f t="shared" si="80"/>
        <v>TOTL NAIC REPT USD-203381</v>
      </c>
      <c r="Z1081">
        <f>COUNTIF('16 reserve bal'!D:D,'16 reserve entries'!Y1081)</f>
        <v>0</v>
      </c>
    </row>
    <row r="1082" spans="21:26" x14ac:dyDescent="0.25">
      <c r="U1082" t="s">
        <v>7320</v>
      </c>
      <c r="V1082" t="s">
        <v>1187</v>
      </c>
      <c r="W1082" t="s">
        <v>5307</v>
      </c>
      <c r="X1082" t="s">
        <v>4047</v>
      </c>
      <c r="Y1082" t="str">
        <f t="shared" si="80"/>
        <v>TOTL NAIC REPT USD-203382</v>
      </c>
      <c r="Z1082">
        <f>COUNTIF('16 reserve bal'!D:D,'16 reserve entries'!Y1082)</f>
        <v>0</v>
      </c>
    </row>
    <row r="1083" spans="21:26" x14ac:dyDescent="0.25">
      <c r="U1083" t="s">
        <v>7321</v>
      </c>
      <c r="V1083" t="s">
        <v>1187</v>
      </c>
      <c r="W1083" t="s">
        <v>5307</v>
      </c>
      <c r="X1083" t="s">
        <v>4049</v>
      </c>
      <c r="Y1083" t="str">
        <f t="shared" si="80"/>
        <v>TOTL NAIC REPT USD-203383</v>
      </c>
      <c r="Z1083">
        <f>COUNTIF('16 reserve bal'!D:D,'16 reserve entries'!Y1083)</f>
        <v>0</v>
      </c>
    </row>
    <row r="1084" spans="21:26" x14ac:dyDescent="0.25">
      <c r="U1084" t="s">
        <v>7322</v>
      </c>
      <c r="V1084" t="s">
        <v>1187</v>
      </c>
      <c r="W1084" t="s">
        <v>5307</v>
      </c>
      <c r="X1084" t="s">
        <v>5896</v>
      </c>
      <c r="Y1084" t="str">
        <f t="shared" si="80"/>
        <v>TOTL NAIC REPT USD-203384</v>
      </c>
      <c r="Z1084">
        <f>COUNTIF('16 reserve bal'!D:D,'16 reserve entries'!Y1084)</f>
        <v>0</v>
      </c>
    </row>
    <row r="1085" spans="21:26" x14ac:dyDescent="0.25">
      <c r="U1085" t="s">
        <v>7323</v>
      </c>
      <c r="V1085" t="s">
        <v>1187</v>
      </c>
      <c r="W1085" t="s">
        <v>5307</v>
      </c>
      <c r="X1085" t="s">
        <v>4051</v>
      </c>
      <c r="Y1085" t="str">
        <f t="shared" si="80"/>
        <v>TOTL NAIC REPT USD-203385</v>
      </c>
      <c r="Z1085">
        <f>COUNTIF('16 reserve bal'!D:D,'16 reserve entries'!Y1085)</f>
        <v>0</v>
      </c>
    </row>
    <row r="1086" spans="21:26" x14ac:dyDescent="0.25">
      <c r="U1086" t="s">
        <v>7324</v>
      </c>
      <c r="V1086" t="s">
        <v>1187</v>
      </c>
      <c r="W1086" t="s">
        <v>5307</v>
      </c>
      <c r="X1086" t="s">
        <v>4053</v>
      </c>
      <c r="Y1086" t="str">
        <f t="shared" si="80"/>
        <v>TOTL NAIC REPT USD-203386</v>
      </c>
      <c r="Z1086">
        <f>COUNTIF('16 reserve bal'!D:D,'16 reserve entries'!Y1086)</f>
        <v>0</v>
      </c>
    </row>
    <row r="1087" spans="21:26" x14ac:dyDescent="0.25">
      <c r="U1087" t="s">
        <v>7325</v>
      </c>
      <c r="V1087" t="s">
        <v>1187</v>
      </c>
      <c r="W1087" t="s">
        <v>5307</v>
      </c>
      <c r="X1087" t="s">
        <v>4054</v>
      </c>
      <c r="Y1087" t="str">
        <f t="shared" si="80"/>
        <v>TOTL NAIC REPT USD-203387</v>
      </c>
      <c r="Z1087">
        <f>COUNTIF('16 reserve bal'!D:D,'16 reserve entries'!Y1087)</f>
        <v>0</v>
      </c>
    </row>
    <row r="1088" spans="21:26" x14ac:dyDescent="0.25">
      <c r="U1088" t="s">
        <v>7326</v>
      </c>
      <c r="V1088" t="s">
        <v>1187</v>
      </c>
      <c r="W1088" t="s">
        <v>5307</v>
      </c>
      <c r="X1088" t="s">
        <v>5905</v>
      </c>
      <c r="Y1088" t="str">
        <f t="shared" si="80"/>
        <v>TOTL NAIC REPT USD-203388</v>
      </c>
      <c r="Z1088">
        <f>COUNTIF('16 reserve bal'!D:D,'16 reserve entries'!Y1088)</f>
        <v>0</v>
      </c>
    </row>
    <row r="1089" spans="21:26" x14ac:dyDescent="0.25">
      <c r="U1089" t="s">
        <v>7327</v>
      </c>
      <c r="V1089" t="s">
        <v>1187</v>
      </c>
      <c r="W1089" t="s">
        <v>5307</v>
      </c>
      <c r="X1089" t="s">
        <v>5908</v>
      </c>
      <c r="Y1089" t="str">
        <f t="shared" si="80"/>
        <v>TOTL NAIC REPT USD-203389</v>
      </c>
      <c r="Z1089">
        <f>COUNTIF('16 reserve bal'!D:D,'16 reserve entries'!Y1089)</f>
        <v>0</v>
      </c>
    </row>
    <row r="1090" spans="21:26" x14ac:dyDescent="0.25">
      <c r="U1090" t="s">
        <v>7328</v>
      </c>
      <c r="V1090" t="s">
        <v>1187</v>
      </c>
      <c r="W1090" t="s">
        <v>5307</v>
      </c>
      <c r="X1090" t="s">
        <v>4056</v>
      </c>
      <c r="Y1090" t="str">
        <f t="shared" si="80"/>
        <v>TOTL NAIC REPT USD-203390</v>
      </c>
      <c r="Z1090">
        <f>COUNTIF('16 reserve bal'!D:D,'16 reserve entries'!Y1090)</f>
        <v>0</v>
      </c>
    </row>
    <row r="1091" spans="21:26" x14ac:dyDescent="0.25">
      <c r="U1091" t="s">
        <v>7329</v>
      </c>
      <c r="V1091" t="s">
        <v>1187</v>
      </c>
      <c r="W1091" t="s">
        <v>5307</v>
      </c>
      <c r="X1091" t="s">
        <v>4058</v>
      </c>
      <c r="Y1091" t="str">
        <f t="shared" si="80"/>
        <v>TOTL NAIC REPT USD-203391</v>
      </c>
      <c r="Z1091">
        <f>COUNTIF('16 reserve bal'!D:D,'16 reserve entries'!Y1091)</f>
        <v>0</v>
      </c>
    </row>
    <row r="1092" spans="21:26" x14ac:dyDescent="0.25">
      <c r="U1092" t="s">
        <v>7330</v>
      </c>
      <c r="V1092" t="s">
        <v>1187</v>
      </c>
      <c r="W1092" t="s">
        <v>5307</v>
      </c>
      <c r="X1092" t="s">
        <v>4060</v>
      </c>
      <c r="Y1092" t="str">
        <f t="shared" si="80"/>
        <v>TOTL NAIC REPT USD-203392</v>
      </c>
      <c r="Z1092">
        <f>COUNTIF('16 reserve bal'!D:D,'16 reserve entries'!Y1092)</f>
        <v>0</v>
      </c>
    </row>
    <row r="1093" spans="21:26" x14ac:dyDescent="0.25">
      <c r="U1093" t="s">
        <v>7331</v>
      </c>
      <c r="V1093" t="s">
        <v>1187</v>
      </c>
      <c r="W1093" t="s">
        <v>5307</v>
      </c>
      <c r="X1093" t="s">
        <v>4063</v>
      </c>
      <c r="Y1093" t="str">
        <f t="shared" ref="Y1093:Y1156" si="81">W1093&amp;"-"&amp;X1093</f>
        <v>TOTL NAIC REPT USD-203393</v>
      </c>
      <c r="Z1093">
        <f>COUNTIF('16 reserve bal'!D:D,'16 reserve entries'!Y1093)</f>
        <v>0</v>
      </c>
    </row>
    <row r="1094" spans="21:26" x14ac:dyDescent="0.25">
      <c r="U1094" t="s">
        <v>7332</v>
      </c>
      <c r="V1094" t="s">
        <v>1187</v>
      </c>
      <c r="W1094" t="s">
        <v>5307</v>
      </c>
      <c r="X1094" t="s">
        <v>4065</v>
      </c>
      <c r="Y1094" t="str">
        <f t="shared" si="81"/>
        <v>TOTL NAIC REPT USD-203394</v>
      </c>
      <c r="Z1094">
        <f>COUNTIF('16 reserve bal'!D:D,'16 reserve entries'!Y1094)</f>
        <v>0</v>
      </c>
    </row>
    <row r="1095" spans="21:26" x14ac:dyDescent="0.25">
      <c r="U1095" t="s">
        <v>7333</v>
      </c>
      <c r="V1095" t="s">
        <v>1187</v>
      </c>
      <c r="W1095" t="s">
        <v>5307</v>
      </c>
      <c r="X1095" t="s">
        <v>4067</v>
      </c>
      <c r="Y1095" t="str">
        <f t="shared" si="81"/>
        <v>TOTL NAIC REPT USD-203395</v>
      </c>
      <c r="Z1095">
        <f>COUNTIF('16 reserve bal'!D:D,'16 reserve entries'!Y1095)</f>
        <v>0</v>
      </c>
    </row>
    <row r="1096" spans="21:26" x14ac:dyDescent="0.25">
      <c r="U1096" t="s">
        <v>7334</v>
      </c>
      <c r="V1096" t="s">
        <v>1187</v>
      </c>
      <c r="W1096" t="s">
        <v>5307</v>
      </c>
      <c r="X1096" t="s">
        <v>4070</v>
      </c>
      <c r="Y1096" t="str">
        <f t="shared" si="81"/>
        <v>TOTL NAIC REPT USD-207970</v>
      </c>
      <c r="Z1096">
        <f>COUNTIF('16 reserve bal'!D:D,'16 reserve entries'!Y1096)</f>
        <v>0</v>
      </c>
    </row>
    <row r="1097" spans="21:26" x14ac:dyDescent="0.25">
      <c r="U1097" t="s">
        <v>7335</v>
      </c>
      <c r="V1097" t="s">
        <v>1187</v>
      </c>
      <c r="W1097" t="s">
        <v>5307</v>
      </c>
      <c r="X1097" t="s">
        <v>4072</v>
      </c>
      <c r="Y1097" t="str">
        <f t="shared" si="81"/>
        <v>TOTL NAIC REPT USD-207971</v>
      </c>
      <c r="Z1097">
        <f>COUNTIF('16 reserve bal'!D:D,'16 reserve entries'!Y1097)</f>
        <v>0</v>
      </c>
    </row>
    <row r="1098" spans="21:26" x14ac:dyDescent="0.25">
      <c r="U1098" t="s">
        <v>7336</v>
      </c>
      <c r="V1098" t="s">
        <v>1187</v>
      </c>
      <c r="W1098" t="s">
        <v>5307</v>
      </c>
      <c r="X1098" t="s">
        <v>4074</v>
      </c>
      <c r="Y1098" t="str">
        <f t="shared" si="81"/>
        <v>TOTL NAIC REPT USD-207972</v>
      </c>
      <c r="Z1098">
        <f>COUNTIF('16 reserve bal'!D:D,'16 reserve entries'!Y1098)</f>
        <v>0</v>
      </c>
    </row>
    <row r="1099" spans="21:26" x14ac:dyDescent="0.25">
      <c r="U1099" t="s">
        <v>7337</v>
      </c>
      <c r="V1099" t="s">
        <v>1187</v>
      </c>
      <c r="W1099" t="s">
        <v>5307</v>
      </c>
      <c r="X1099" t="s">
        <v>4076</v>
      </c>
      <c r="Y1099" t="str">
        <f t="shared" si="81"/>
        <v>TOTL NAIC REPT USD-207973</v>
      </c>
      <c r="Z1099">
        <f>COUNTIF('16 reserve bal'!D:D,'16 reserve entries'!Y1099)</f>
        <v>0</v>
      </c>
    </row>
    <row r="1100" spans="21:26" x14ac:dyDescent="0.25">
      <c r="U1100" t="s">
        <v>7338</v>
      </c>
      <c r="V1100" t="s">
        <v>1187</v>
      </c>
      <c r="W1100" t="s">
        <v>5307</v>
      </c>
      <c r="X1100" t="s">
        <v>4078</v>
      </c>
      <c r="Y1100" t="str">
        <f t="shared" si="81"/>
        <v>TOTL NAIC REPT USD-207974</v>
      </c>
      <c r="Z1100">
        <f>COUNTIF('16 reserve bal'!D:D,'16 reserve entries'!Y1100)</f>
        <v>0</v>
      </c>
    </row>
    <row r="1101" spans="21:26" x14ac:dyDescent="0.25">
      <c r="U1101" t="s">
        <v>7339</v>
      </c>
      <c r="V1101" t="s">
        <v>1187</v>
      </c>
      <c r="W1101" t="s">
        <v>5307</v>
      </c>
      <c r="X1101" t="s">
        <v>4079</v>
      </c>
      <c r="Y1101" t="str">
        <f t="shared" si="81"/>
        <v>TOTL NAIC REPT USD-207975</v>
      </c>
      <c r="Z1101">
        <f>COUNTIF('16 reserve bal'!D:D,'16 reserve entries'!Y1101)</f>
        <v>0</v>
      </c>
    </row>
    <row r="1102" spans="21:26" x14ac:dyDescent="0.25">
      <c r="U1102" t="s">
        <v>7340</v>
      </c>
      <c r="V1102" t="s">
        <v>1187</v>
      </c>
      <c r="W1102" t="s">
        <v>5307</v>
      </c>
      <c r="X1102" t="s">
        <v>5937</v>
      </c>
      <c r="Y1102" t="str">
        <f t="shared" si="81"/>
        <v>TOTL NAIC REPT USD-207976</v>
      </c>
      <c r="Z1102">
        <f>COUNTIF('16 reserve bal'!D:D,'16 reserve entries'!Y1102)</f>
        <v>0</v>
      </c>
    </row>
    <row r="1103" spans="21:26" x14ac:dyDescent="0.25">
      <c r="U1103" t="s">
        <v>7341</v>
      </c>
      <c r="V1103" t="s">
        <v>1187</v>
      </c>
      <c r="W1103" t="s">
        <v>5307</v>
      </c>
      <c r="X1103" t="s">
        <v>5940</v>
      </c>
      <c r="Y1103" t="str">
        <f t="shared" si="81"/>
        <v>TOTL NAIC REPT USD-207977</v>
      </c>
      <c r="Z1103">
        <f>COUNTIF('16 reserve bal'!D:D,'16 reserve entries'!Y1103)</f>
        <v>0</v>
      </c>
    </row>
    <row r="1104" spans="21:26" x14ac:dyDescent="0.25">
      <c r="U1104" t="s">
        <v>7342</v>
      </c>
      <c r="V1104" t="s">
        <v>1187</v>
      </c>
      <c r="W1104" t="s">
        <v>5307</v>
      </c>
      <c r="X1104" t="s">
        <v>5943</v>
      </c>
      <c r="Y1104" t="str">
        <f t="shared" si="81"/>
        <v>TOTL NAIC REPT USD-207978</v>
      </c>
      <c r="Z1104">
        <f>COUNTIF('16 reserve bal'!D:D,'16 reserve entries'!Y1104)</f>
        <v>0</v>
      </c>
    </row>
    <row r="1105" spans="21:26" x14ac:dyDescent="0.25">
      <c r="U1105" t="s">
        <v>7343</v>
      </c>
      <c r="V1105" t="s">
        <v>1187</v>
      </c>
      <c r="W1105" t="s">
        <v>5307</v>
      </c>
      <c r="X1105" t="s">
        <v>4081</v>
      </c>
      <c r="Y1105" t="str">
        <f t="shared" si="81"/>
        <v>TOTL NAIC REPT USD-207979</v>
      </c>
      <c r="Z1105">
        <f>COUNTIF('16 reserve bal'!D:D,'16 reserve entries'!Y1105)</f>
        <v>0</v>
      </c>
    </row>
    <row r="1106" spans="21:26" x14ac:dyDescent="0.25">
      <c r="U1106" t="s">
        <v>7344</v>
      </c>
      <c r="V1106" t="s">
        <v>1187</v>
      </c>
      <c r="W1106" t="s">
        <v>5307</v>
      </c>
      <c r="X1106" t="s">
        <v>4083</v>
      </c>
      <c r="Y1106" t="str">
        <f t="shared" si="81"/>
        <v>TOTL NAIC REPT USD-207980</v>
      </c>
      <c r="Z1106">
        <f>COUNTIF('16 reserve bal'!D:D,'16 reserve entries'!Y1106)</f>
        <v>0</v>
      </c>
    </row>
    <row r="1107" spans="21:26" x14ac:dyDescent="0.25">
      <c r="U1107" t="s">
        <v>7345</v>
      </c>
      <c r="V1107" t="s">
        <v>1187</v>
      </c>
      <c r="W1107" t="s">
        <v>5307</v>
      </c>
      <c r="X1107" t="s">
        <v>4085</v>
      </c>
      <c r="Y1107" t="str">
        <f t="shared" si="81"/>
        <v>TOTL NAIC REPT USD-207981</v>
      </c>
      <c r="Z1107">
        <f>COUNTIF('16 reserve bal'!D:D,'16 reserve entries'!Y1107)</f>
        <v>0</v>
      </c>
    </row>
    <row r="1108" spans="21:26" x14ac:dyDescent="0.25">
      <c r="U1108" t="s">
        <v>7346</v>
      </c>
      <c r="V1108" t="s">
        <v>1187</v>
      </c>
      <c r="W1108" t="s">
        <v>5307</v>
      </c>
      <c r="X1108" t="s">
        <v>5952</v>
      </c>
      <c r="Y1108" t="str">
        <f t="shared" si="81"/>
        <v>TOTL NAIC REPT USD-207982</v>
      </c>
      <c r="Z1108">
        <f>COUNTIF('16 reserve bal'!D:D,'16 reserve entries'!Y1108)</f>
        <v>0</v>
      </c>
    </row>
    <row r="1109" spans="21:26" x14ac:dyDescent="0.25">
      <c r="U1109" t="s">
        <v>7347</v>
      </c>
      <c r="V1109" t="s">
        <v>1187</v>
      </c>
      <c r="W1109" t="s">
        <v>5307</v>
      </c>
      <c r="X1109" t="s">
        <v>4087</v>
      </c>
      <c r="Y1109" t="str">
        <f t="shared" si="81"/>
        <v>TOTL NAIC REPT USD-207983</v>
      </c>
      <c r="Z1109">
        <f>COUNTIF('16 reserve bal'!D:D,'16 reserve entries'!Y1109)</f>
        <v>0</v>
      </c>
    </row>
    <row r="1110" spans="21:26" x14ac:dyDescent="0.25">
      <c r="U1110" t="s">
        <v>7348</v>
      </c>
      <c r="V1110" t="s">
        <v>1187</v>
      </c>
      <c r="W1110" t="s">
        <v>5307</v>
      </c>
      <c r="X1110" t="s">
        <v>4089</v>
      </c>
      <c r="Y1110" t="str">
        <f t="shared" si="81"/>
        <v>TOTL NAIC REPT USD-207984</v>
      </c>
      <c r="Z1110">
        <f>COUNTIF('16 reserve bal'!D:D,'16 reserve entries'!Y1110)</f>
        <v>0</v>
      </c>
    </row>
    <row r="1111" spans="21:26" x14ac:dyDescent="0.25">
      <c r="U1111" t="s">
        <v>7349</v>
      </c>
      <c r="V1111" t="s">
        <v>1187</v>
      </c>
      <c r="W1111" t="s">
        <v>5307</v>
      </c>
      <c r="X1111" t="s">
        <v>4091</v>
      </c>
      <c r="Y1111" t="str">
        <f t="shared" si="81"/>
        <v>TOTL NAIC REPT USD-207985</v>
      </c>
      <c r="Z1111">
        <f>COUNTIF('16 reserve bal'!D:D,'16 reserve entries'!Y1111)</f>
        <v>0</v>
      </c>
    </row>
    <row r="1112" spans="21:26" x14ac:dyDescent="0.25">
      <c r="U1112" t="s">
        <v>7350</v>
      </c>
      <c r="V1112" t="s">
        <v>1187</v>
      </c>
      <c r="W1112" t="s">
        <v>5307</v>
      </c>
      <c r="X1112" t="s">
        <v>4093</v>
      </c>
      <c r="Y1112" t="str">
        <f t="shared" si="81"/>
        <v>TOTL NAIC REPT USD-207986</v>
      </c>
      <c r="Z1112">
        <f>COUNTIF('16 reserve bal'!D:D,'16 reserve entries'!Y1112)</f>
        <v>0</v>
      </c>
    </row>
    <row r="1113" spans="21:26" x14ac:dyDescent="0.25">
      <c r="U1113" t="s">
        <v>7351</v>
      </c>
      <c r="V1113" t="s">
        <v>1187</v>
      </c>
      <c r="W1113" t="s">
        <v>5307</v>
      </c>
      <c r="X1113" t="s">
        <v>5963</v>
      </c>
      <c r="Y1113" t="str">
        <f t="shared" si="81"/>
        <v>TOTL NAIC REPT USD-207987</v>
      </c>
      <c r="Z1113">
        <f>COUNTIF('16 reserve bal'!D:D,'16 reserve entries'!Y1113)</f>
        <v>0</v>
      </c>
    </row>
    <row r="1114" spans="21:26" x14ac:dyDescent="0.25">
      <c r="U1114" t="s">
        <v>7352</v>
      </c>
      <c r="V1114" t="s">
        <v>1187</v>
      </c>
      <c r="W1114" t="s">
        <v>5307</v>
      </c>
      <c r="X1114" t="s">
        <v>4095</v>
      </c>
      <c r="Y1114" t="str">
        <f t="shared" si="81"/>
        <v>TOTL NAIC REPT USD-207988</v>
      </c>
      <c r="Z1114">
        <f>COUNTIF('16 reserve bal'!D:D,'16 reserve entries'!Y1114)</f>
        <v>0</v>
      </c>
    </row>
    <row r="1115" spans="21:26" x14ac:dyDescent="0.25">
      <c r="U1115" t="s">
        <v>7353</v>
      </c>
      <c r="V1115" t="s">
        <v>1187</v>
      </c>
      <c r="W1115" t="s">
        <v>5307</v>
      </c>
      <c r="X1115" t="s">
        <v>4097</v>
      </c>
      <c r="Y1115" t="str">
        <f t="shared" si="81"/>
        <v>TOTL NAIC REPT USD-207989</v>
      </c>
      <c r="Z1115">
        <f>COUNTIF('16 reserve bal'!D:D,'16 reserve entries'!Y1115)</f>
        <v>0</v>
      </c>
    </row>
    <row r="1116" spans="21:26" x14ac:dyDescent="0.25">
      <c r="U1116" t="s">
        <v>7354</v>
      </c>
      <c r="V1116" t="s">
        <v>1187</v>
      </c>
      <c r="W1116" t="s">
        <v>5307</v>
      </c>
      <c r="X1116" t="s">
        <v>3666</v>
      </c>
      <c r="Y1116" t="str">
        <f t="shared" si="81"/>
        <v>TOTL NAIC REPT USD-201601</v>
      </c>
      <c r="Z1116">
        <f>COUNTIF('16 reserve bal'!D:D,'16 reserve entries'!Y1116)</f>
        <v>0</v>
      </c>
    </row>
    <row r="1117" spans="21:26" x14ac:dyDescent="0.25">
      <c r="U1117" t="s">
        <v>7355</v>
      </c>
      <c r="V1117" t="s">
        <v>1187</v>
      </c>
      <c r="W1117" t="s">
        <v>5307</v>
      </c>
      <c r="X1117" t="s">
        <v>3669</v>
      </c>
      <c r="Y1117" t="str">
        <f t="shared" si="81"/>
        <v>TOTL NAIC REPT USD-201602</v>
      </c>
      <c r="Z1117">
        <f>COUNTIF('16 reserve bal'!D:D,'16 reserve entries'!Y1117)</f>
        <v>0</v>
      </c>
    </row>
    <row r="1118" spans="21:26" x14ac:dyDescent="0.25">
      <c r="U1118" t="s">
        <v>7356</v>
      </c>
      <c r="V1118" t="s">
        <v>1187</v>
      </c>
      <c r="W1118" t="s">
        <v>5307</v>
      </c>
      <c r="X1118" t="s">
        <v>3672</v>
      </c>
      <c r="Y1118" t="str">
        <f t="shared" si="81"/>
        <v>TOTL NAIC REPT USD-201603</v>
      </c>
      <c r="Z1118">
        <f>COUNTIF('16 reserve bal'!D:D,'16 reserve entries'!Y1118)</f>
        <v>0</v>
      </c>
    </row>
    <row r="1119" spans="21:26" x14ac:dyDescent="0.25">
      <c r="U1119" t="s">
        <v>7357</v>
      </c>
      <c r="V1119" t="s">
        <v>1187</v>
      </c>
      <c r="W1119" t="s">
        <v>5307</v>
      </c>
      <c r="X1119" t="s">
        <v>3675</v>
      </c>
      <c r="Y1119" t="str">
        <f t="shared" si="81"/>
        <v>TOTL NAIC REPT USD-201604</v>
      </c>
      <c r="Z1119">
        <f>COUNTIF('16 reserve bal'!D:D,'16 reserve entries'!Y1119)</f>
        <v>0</v>
      </c>
    </row>
    <row r="1120" spans="21:26" x14ac:dyDescent="0.25">
      <c r="U1120" t="s">
        <v>7358</v>
      </c>
      <c r="V1120" t="s">
        <v>1187</v>
      </c>
      <c r="W1120" t="s">
        <v>5307</v>
      </c>
      <c r="X1120" t="s">
        <v>3678</v>
      </c>
      <c r="Y1120" t="str">
        <f t="shared" si="81"/>
        <v>TOTL NAIC REPT USD-201605</v>
      </c>
      <c r="Z1120">
        <f>COUNTIF('16 reserve bal'!D:D,'16 reserve entries'!Y1120)</f>
        <v>0</v>
      </c>
    </row>
    <row r="1121" spans="21:26" x14ac:dyDescent="0.25">
      <c r="U1121" t="s">
        <v>7359</v>
      </c>
      <c r="V1121" t="s">
        <v>1187</v>
      </c>
      <c r="W1121" t="s">
        <v>5307</v>
      </c>
      <c r="X1121" t="s">
        <v>3681</v>
      </c>
      <c r="Y1121" t="str">
        <f t="shared" si="81"/>
        <v>TOTL NAIC REPT USD-201606</v>
      </c>
      <c r="Z1121">
        <f>COUNTIF('16 reserve bal'!D:D,'16 reserve entries'!Y1121)</f>
        <v>0</v>
      </c>
    </row>
    <row r="1122" spans="21:26" x14ac:dyDescent="0.25">
      <c r="U1122" t="s">
        <v>7360</v>
      </c>
      <c r="V1122" t="s">
        <v>1187</v>
      </c>
      <c r="W1122" t="s">
        <v>5307</v>
      </c>
      <c r="X1122" t="s">
        <v>3684</v>
      </c>
      <c r="Y1122" t="str">
        <f t="shared" si="81"/>
        <v>TOTL NAIC REPT USD-201607</v>
      </c>
      <c r="Z1122">
        <f>COUNTIF('16 reserve bal'!D:D,'16 reserve entries'!Y1122)</f>
        <v>0</v>
      </c>
    </row>
    <row r="1123" spans="21:26" x14ac:dyDescent="0.25">
      <c r="U1123" t="s">
        <v>7361</v>
      </c>
      <c r="V1123" t="s">
        <v>1187</v>
      </c>
      <c r="W1123" t="s">
        <v>5307</v>
      </c>
      <c r="X1123" t="s">
        <v>3687</v>
      </c>
      <c r="Y1123" t="str">
        <f t="shared" si="81"/>
        <v>TOTL NAIC REPT USD-201608</v>
      </c>
      <c r="Z1123">
        <f>COUNTIF('16 reserve bal'!D:D,'16 reserve entries'!Y1123)</f>
        <v>0</v>
      </c>
    </row>
    <row r="1124" spans="21:26" x14ac:dyDescent="0.25">
      <c r="U1124" t="s">
        <v>7362</v>
      </c>
      <c r="V1124" t="s">
        <v>1187</v>
      </c>
      <c r="W1124" t="s">
        <v>5307</v>
      </c>
      <c r="X1124" t="s">
        <v>3690</v>
      </c>
      <c r="Y1124" t="str">
        <f t="shared" si="81"/>
        <v>TOTL NAIC REPT USD-201609</v>
      </c>
      <c r="Z1124">
        <f>COUNTIF('16 reserve bal'!D:D,'16 reserve entries'!Y1124)</f>
        <v>0</v>
      </c>
    </row>
    <row r="1125" spans="21:26" x14ac:dyDescent="0.25">
      <c r="U1125" t="s">
        <v>7363</v>
      </c>
      <c r="V1125" t="s">
        <v>1187</v>
      </c>
      <c r="W1125" t="s">
        <v>5307</v>
      </c>
      <c r="X1125" t="s">
        <v>3693</v>
      </c>
      <c r="Y1125" t="str">
        <f t="shared" si="81"/>
        <v>TOTL NAIC REPT USD-201610</v>
      </c>
      <c r="Z1125">
        <f>COUNTIF('16 reserve bal'!D:D,'16 reserve entries'!Y1125)</f>
        <v>0</v>
      </c>
    </row>
    <row r="1126" spans="21:26" x14ac:dyDescent="0.25">
      <c r="U1126" t="s">
        <v>7364</v>
      </c>
      <c r="V1126" t="s">
        <v>1187</v>
      </c>
      <c r="W1126" t="s">
        <v>5307</v>
      </c>
      <c r="X1126" t="s">
        <v>3696</v>
      </c>
      <c r="Y1126" t="str">
        <f t="shared" si="81"/>
        <v>TOTL NAIC REPT USD-201611</v>
      </c>
      <c r="Z1126">
        <f>COUNTIF('16 reserve bal'!D:D,'16 reserve entries'!Y1126)</f>
        <v>0</v>
      </c>
    </row>
    <row r="1127" spans="21:26" x14ac:dyDescent="0.25">
      <c r="U1127" t="s">
        <v>7365</v>
      </c>
      <c r="V1127" t="s">
        <v>1187</v>
      </c>
      <c r="W1127" t="s">
        <v>5307</v>
      </c>
      <c r="X1127" t="s">
        <v>5564</v>
      </c>
      <c r="Y1127" t="str">
        <f t="shared" si="81"/>
        <v>TOTL NAIC REPT USD-201612</v>
      </c>
      <c r="Z1127">
        <f>COUNTIF('16 reserve bal'!D:D,'16 reserve entries'!Y1127)</f>
        <v>0</v>
      </c>
    </row>
    <row r="1128" spans="21:26" x14ac:dyDescent="0.25">
      <c r="U1128" t="s">
        <v>7366</v>
      </c>
      <c r="V1128" t="s">
        <v>1187</v>
      </c>
      <c r="W1128" t="s">
        <v>5307</v>
      </c>
      <c r="X1128" t="s">
        <v>3699</v>
      </c>
      <c r="Y1128" t="str">
        <f t="shared" si="81"/>
        <v>TOTL NAIC REPT USD-201613</v>
      </c>
      <c r="Z1128">
        <f>COUNTIF('16 reserve bal'!D:D,'16 reserve entries'!Y1128)</f>
        <v>0</v>
      </c>
    </row>
    <row r="1129" spans="21:26" x14ac:dyDescent="0.25">
      <c r="U1129" t="s">
        <v>7367</v>
      </c>
      <c r="V1129" t="s">
        <v>1187</v>
      </c>
      <c r="W1129" t="s">
        <v>5307</v>
      </c>
      <c r="X1129" t="s">
        <v>3702</v>
      </c>
      <c r="Y1129" t="str">
        <f t="shared" si="81"/>
        <v>TOTL NAIC REPT USD-201614</v>
      </c>
      <c r="Z1129">
        <f>COUNTIF('16 reserve bal'!D:D,'16 reserve entries'!Y1129)</f>
        <v>0</v>
      </c>
    </row>
    <row r="1130" spans="21:26" x14ac:dyDescent="0.25">
      <c r="U1130" t="s">
        <v>7368</v>
      </c>
      <c r="V1130" t="s">
        <v>1187</v>
      </c>
      <c r="W1130" t="s">
        <v>5307</v>
      </c>
      <c r="X1130" t="s">
        <v>3705</v>
      </c>
      <c r="Y1130" t="str">
        <f t="shared" si="81"/>
        <v>TOTL NAIC REPT USD-201616</v>
      </c>
      <c r="Z1130">
        <f>COUNTIF('16 reserve bal'!D:D,'16 reserve entries'!Y1130)</f>
        <v>0</v>
      </c>
    </row>
    <row r="1131" spans="21:26" x14ac:dyDescent="0.25">
      <c r="U1131" t="s">
        <v>7369</v>
      </c>
      <c r="V1131" t="s">
        <v>1187</v>
      </c>
      <c r="W1131" t="s">
        <v>5307</v>
      </c>
      <c r="X1131" t="s">
        <v>3708</v>
      </c>
      <c r="Y1131" t="str">
        <f t="shared" si="81"/>
        <v>TOTL NAIC REPT USD-201617</v>
      </c>
      <c r="Z1131">
        <f>COUNTIF('16 reserve bal'!D:D,'16 reserve entries'!Y1131)</f>
        <v>0</v>
      </c>
    </row>
    <row r="1132" spans="21:26" x14ac:dyDescent="0.25">
      <c r="U1132" t="s">
        <v>7370</v>
      </c>
      <c r="V1132" t="s">
        <v>1187</v>
      </c>
      <c r="W1132" t="s">
        <v>5307</v>
      </c>
      <c r="X1132" t="s">
        <v>3711</v>
      </c>
      <c r="Y1132" t="str">
        <f t="shared" si="81"/>
        <v>TOTL NAIC REPT USD-201618</v>
      </c>
      <c r="Z1132">
        <f>COUNTIF('16 reserve bal'!D:D,'16 reserve entries'!Y1132)</f>
        <v>0</v>
      </c>
    </row>
    <row r="1133" spans="21:26" x14ac:dyDescent="0.25">
      <c r="U1133" t="s">
        <v>7371</v>
      </c>
      <c r="V1133" t="s">
        <v>1187</v>
      </c>
      <c r="W1133" t="s">
        <v>5307</v>
      </c>
      <c r="X1133" t="s">
        <v>3714</v>
      </c>
      <c r="Y1133" t="str">
        <f t="shared" si="81"/>
        <v>TOTL NAIC REPT USD-201621</v>
      </c>
      <c r="Z1133">
        <f>COUNTIF('16 reserve bal'!D:D,'16 reserve entries'!Y1133)</f>
        <v>0</v>
      </c>
    </row>
    <row r="1134" spans="21:26" x14ac:dyDescent="0.25">
      <c r="U1134" t="s">
        <v>7372</v>
      </c>
      <c r="V1134" t="s">
        <v>1187</v>
      </c>
      <c r="W1134" t="s">
        <v>5307</v>
      </c>
      <c r="X1134" t="s">
        <v>3717</v>
      </c>
      <c r="Y1134" t="str">
        <f t="shared" si="81"/>
        <v>TOTL NAIC REPT USD-201622</v>
      </c>
      <c r="Z1134">
        <f>COUNTIF('16 reserve bal'!D:D,'16 reserve entries'!Y1134)</f>
        <v>0</v>
      </c>
    </row>
    <row r="1135" spans="21:26" x14ac:dyDescent="0.25">
      <c r="U1135" t="s">
        <v>7373</v>
      </c>
      <c r="V1135" t="s">
        <v>1187</v>
      </c>
      <c r="W1135" t="s">
        <v>5307</v>
      </c>
      <c r="X1135" t="s">
        <v>3720</v>
      </c>
      <c r="Y1135" t="str">
        <f t="shared" si="81"/>
        <v>TOTL NAIC REPT USD-201623</v>
      </c>
      <c r="Z1135">
        <f>COUNTIF('16 reserve bal'!D:D,'16 reserve entries'!Y1135)</f>
        <v>0</v>
      </c>
    </row>
    <row r="1136" spans="21:26" x14ac:dyDescent="0.25">
      <c r="U1136" t="s">
        <v>7374</v>
      </c>
      <c r="V1136" t="s">
        <v>1187</v>
      </c>
      <c r="W1136" t="s">
        <v>5307</v>
      </c>
      <c r="X1136" t="s">
        <v>3723</v>
      </c>
      <c r="Y1136" t="str">
        <f t="shared" si="81"/>
        <v>TOTL NAIC REPT USD-201624</v>
      </c>
      <c r="Z1136">
        <f>COUNTIF('16 reserve bal'!D:D,'16 reserve entries'!Y1136)</f>
        <v>0</v>
      </c>
    </row>
    <row r="1137" spans="21:26" x14ac:dyDescent="0.25">
      <c r="U1137" t="s">
        <v>7375</v>
      </c>
      <c r="V1137" t="s">
        <v>1187</v>
      </c>
      <c r="W1137" t="s">
        <v>5307</v>
      </c>
      <c r="X1137" t="s">
        <v>3726</v>
      </c>
      <c r="Y1137" t="str">
        <f t="shared" si="81"/>
        <v>TOTL NAIC REPT USD-201625</v>
      </c>
      <c r="Z1137">
        <f>COUNTIF('16 reserve bal'!D:D,'16 reserve entries'!Y1137)</f>
        <v>0</v>
      </c>
    </row>
    <row r="1138" spans="21:26" x14ac:dyDescent="0.25">
      <c r="U1138" t="s">
        <v>7376</v>
      </c>
      <c r="V1138" t="s">
        <v>1187</v>
      </c>
      <c r="W1138" t="s">
        <v>5307</v>
      </c>
      <c r="X1138" t="s">
        <v>3729</v>
      </c>
      <c r="Y1138" t="str">
        <f t="shared" si="81"/>
        <v>TOTL NAIC REPT USD-201626</v>
      </c>
      <c r="Z1138">
        <f>COUNTIF('16 reserve bal'!D:D,'16 reserve entries'!Y1138)</f>
        <v>0</v>
      </c>
    </row>
    <row r="1139" spans="21:26" x14ac:dyDescent="0.25">
      <c r="U1139" t="s">
        <v>7377</v>
      </c>
      <c r="V1139" t="s">
        <v>1187</v>
      </c>
      <c r="W1139" t="s">
        <v>5307</v>
      </c>
      <c r="X1139" t="s">
        <v>3735</v>
      </c>
      <c r="Y1139" t="str">
        <f t="shared" si="81"/>
        <v>TOTL NAIC REPT USD-201628</v>
      </c>
      <c r="Z1139">
        <f>COUNTIF('16 reserve bal'!D:D,'16 reserve entries'!Y1139)</f>
        <v>0</v>
      </c>
    </row>
    <row r="1140" spans="21:26" x14ac:dyDescent="0.25">
      <c r="U1140" t="s">
        <v>7378</v>
      </c>
      <c r="V1140" t="s">
        <v>1187</v>
      </c>
      <c r="W1140" t="s">
        <v>5307</v>
      </c>
      <c r="X1140" t="s">
        <v>3738</v>
      </c>
      <c r="Y1140" t="str">
        <f t="shared" si="81"/>
        <v>TOTL NAIC REPT USD-201629</v>
      </c>
      <c r="Z1140">
        <f>COUNTIF('16 reserve bal'!D:D,'16 reserve entries'!Y1140)</f>
        <v>0</v>
      </c>
    </row>
    <row r="1141" spans="21:26" x14ac:dyDescent="0.25">
      <c r="U1141" t="s">
        <v>7379</v>
      </c>
      <c r="V1141" t="s">
        <v>1187</v>
      </c>
      <c r="W1141" t="s">
        <v>5307</v>
      </c>
      <c r="X1141" t="s">
        <v>3741</v>
      </c>
      <c r="Y1141" t="str">
        <f t="shared" si="81"/>
        <v>TOTL NAIC REPT USD-201631</v>
      </c>
      <c r="Z1141">
        <f>COUNTIF('16 reserve bal'!D:D,'16 reserve entries'!Y1141)</f>
        <v>0</v>
      </c>
    </row>
    <row r="1142" spans="21:26" x14ac:dyDescent="0.25">
      <c r="U1142" t="s">
        <v>7380</v>
      </c>
      <c r="V1142" t="s">
        <v>1187</v>
      </c>
      <c r="W1142" t="s">
        <v>5307</v>
      </c>
      <c r="X1142" t="s">
        <v>3744</v>
      </c>
      <c r="Y1142" t="str">
        <f t="shared" si="81"/>
        <v>TOTL NAIC REPT USD-201632</v>
      </c>
      <c r="Z1142">
        <f>COUNTIF('16 reserve bal'!D:D,'16 reserve entries'!Y1142)</f>
        <v>0</v>
      </c>
    </row>
    <row r="1143" spans="21:26" x14ac:dyDescent="0.25">
      <c r="U1143" t="s">
        <v>7381</v>
      </c>
      <c r="V1143" t="s">
        <v>1187</v>
      </c>
      <c r="W1143" t="s">
        <v>5307</v>
      </c>
      <c r="X1143" t="s">
        <v>3747</v>
      </c>
      <c r="Y1143" t="str">
        <f t="shared" si="81"/>
        <v>TOTL NAIC REPT USD-201633</v>
      </c>
      <c r="Z1143">
        <f>COUNTIF('16 reserve bal'!D:D,'16 reserve entries'!Y1143)</f>
        <v>0</v>
      </c>
    </row>
    <row r="1144" spans="21:26" x14ac:dyDescent="0.25">
      <c r="U1144" t="s">
        <v>7382</v>
      </c>
      <c r="V1144" t="s">
        <v>1187</v>
      </c>
      <c r="W1144" t="s">
        <v>5307</v>
      </c>
      <c r="X1144" t="s">
        <v>3750</v>
      </c>
      <c r="Y1144" t="str">
        <f t="shared" si="81"/>
        <v>TOTL NAIC REPT USD-201634</v>
      </c>
      <c r="Z1144">
        <f>COUNTIF('16 reserve bal'!D:D,'16 reserve entries'!Y1144)</f>
        <v>0</v>
      </c>
    </row>
    <row r="1145" spans="21:26" x14ac:dyDescent="0.25">
      <c r="U1145" t="s">
        <v>7383</v>
      </c>
      <c r="V1145" t="s">
        <v>1187</v>
      </c>
      <c r="W1145" t="s">
        <v>5307</v>
      </c>
      <c r="X1145" t="s">
        <v>3779</v>
      </c>
      <c r="Y1145" t="str">
        <f t="shared" si="81"/>
        <v>TOTL NAIC REPT USD-201664</v>
      </c>
      <c r="Z1145">
        <f>COUNTIF('16 reserve bal'!D:D,'16 reserve entries'!Y1145)</f>
        <v>0</v>
      </c>
    </row>
    <row r="1146" spans="21:26" x14ac:dyDescent="0.25">
      <c r="U1146" t="s">
        <v>7384</v>
      </c>
      <c r="V1146" t="s">
        <v>1187</v>
      </c>
      <c r="W1146" t="s">
        <v>5307</v>
      </c>
      <c r="X1146" t="s">
        <v>3782</v>
      </c>
      <c r="Y1146" t="str">
        <f t="shared" si="81"/>
        <v>TOTL NAIC REPT USD-201665</v>
      </c>
      <c r="Z1146">
        <f>COUNTIF('16 reserve bal'!D:D,'16 reserve entries'!Y1146)</f>
        <v>0</v>
      </c>
    </row>
    <row r="1147" spans="21:26" x14ac:dyDescent="0.25">
      <c r="U1147" t="s">
        <v>7385</v>
      </c>
      <c r="V1147" t="s">
        <v>1187</v>
      </c>
      <c r="W1147" t="s">
        <v>5307</v>
      </c>
      <c r="X1147" t="s">
        <v>3785</v>
      </c>
      <c r="Y1147" t="str">
        <f t="shared" si="81"/>
        <v>TOTL NAIC REPT USD-201667</v>
      </c>
      <c r="Z1147">
        <f>COUNTIF('16 reserve bal'!D:D,'16 reserve entries'!Y1147)</f>
        <v>0</v>
      </c>
    </row>
    <row r="1148" spans="21:26" x14ac:dyDescent="0.25">
      <c r="U1148" t="s">
        <v>7386</v>
      </c>
      <c r="V1148" t="s">
        <v>1187</v>
      </c>
      <c r="W1148" t="s">
        <v>5307</v>
      </c>
      <c r="X1148" t="s">
        <v>3787</v>
      </c>
      <c r="Y1148" t="str">
        <f t="shared" si="81"/>
        <v>TOTL NAIC REPT USD-201668</v>
      </c>
      <c r="Z1148">
        <f>COUNTIF('16 reserve bal'!D:D,'16 reserve entries'!Y1148)</f>
        <v>0</v>
      </c>
    </row>
    <row r="1149" spans="21:26" x14ac:dyDescent="0.25">
      <c r="U1149" t="s">
        <v>7387</v>
      </c>
      <c r="V1149" t="s">
        <v>1187</v>
      </c>
      <c r="W1149" t="s">
        <v>5307</v>
      </c>
      <c r="X1149" t="s">
        <v>3790</v>
      </c>
      <c r="Y1149" t="str">
        <f t="shared" si="81"/>
        <v>TOTL NAIC REPT USD-201670</v>
      </c>
      <c r="Z1149">
        <f>COUNTIF('16 reserve bal'!D:D,'16 reserve entries'!Y1149)</f>
        <v>0</v>
      </c>
    </row>
    <row r="1150" spans="21:26" x14ac:dyDescent="0.25">
      <c r="U1150" t="s">
        <v>7388</v>
      </c>
      <c r="V1150" t="s">
        <v>1187</v>
      </c>
      <c r="W1150" t="s">
        <v>5307</v>
      </c>
      <c r="X1150" t="s">
        <v>3793</v>
      </c>
      <c r="Y1150" t="str">
        <f t="shared" si="81"/>
        <v>TOTL NAIC REPT USD-201671</v>
      </c>
      <c r="Z1150">
        <f>COUNTIF('16 reserve bal'!D:D,'16 reserve entries'!Y1150)</f>
        <v>0</v>
      </c>
    </row>
    <row r="1151" spans="21:26" x14ac:dyDescent="0.25">
      <c r="U1151" t="s">
        <v>7389</v>
      </c>
      <c r="V1151" t="s">
        <v>1187</v>
      </c>
      <c r="W1151" t="s">
        <v>5307</v>
      </c>
      <c r="X1151" t="s">
        <v>3796</v>
      </c>
      <c r="Y1151" t="str">
        <f t="shared" si="81"/>
        <v>TOTL NAIC REPT USD-201673</v>
      </c>
      <c r="Z1151">
        <f>COUNTIF('16 reserve bal'!D:D,'16 reserve entries'!Y1151)</f>
        <v>0</v>
      </c>
    </row>
    <row r="1152" spans="21:26" x14ac:dyDescent="0.25">
      <c r="U1152" t="s">
        <v>7390</v>
      </c>
      <c r="V1152" t="s">
        <v>1187</v>
      </c>
      <c r="W1152" t="s">
        <v>5307</v>
      </c>
      <c r="X1152" t="s">
        <v>3799</v>
      </c>
      <c r="Y1152" t="str">
        <f t="shared" si="81"/>
        <v>TOTL NAIC REPT USD-201674</v>
      </c>
      <c r="Z1152">
        <f>COUNTIF('16 reserve bal'!D:D,'16 reserve entries'!Y1152)</f>
        <v>0</v>
      </c>
    </row>
    <row r="1153" spans="21:26" x14ac:dyDescent="0.25">
      <c r="U1153" t="s">
        <v>7391</v>
      </c>
      <c r="V1153" t="s">
        <v>1187</v>
      </c>
      <c r="W1153" t="s">
        <v>5307</v>
      </c>
      <c r="X1153" t="s">
        <v>3802</v>
      </c>
      <c r="Y1153" t="str">
        <f t="shared" si="81"/>
        <v>TOTL NAIC REPT USD-201676</v>
      </c>
      <c r="Z1153">
        <f>COUNTIF('16 reserve bal'!D:D,'16 reserve entries'!Y1153)</f>
        <v>0</v>
      </c>
    </row>
    <row r="1154" spans="21:26" x14ac:dyDescent="0.25">
      <c r="U1154" t="s">
        <v>7392</v>
      </c>
      <c r="V1154" t="s">
        <v>1187</v>
      </c>
      <c r="W1154" t="s">
        <v>5307</v>
      </c>
      <c r="X1154" t="s">
        <v>3805</v>
      </c>
      <c r="Y1154" t="str">
        <f t="shared" si="81"/>
        <v>TOTL NAIC REPT USD-201677</v>
      </c>
      <c r="Z1154">
        <f>COUNTIF('16 reserve bal'!D:D,'16 reserve entries'!Y1154)</f>
        <v>0</v>
      </c>
    </row>
    <row r="1155" spans="21:26" x14ac:dyDescent="0.25">
      <c r="U1155" t="s">
        <v>7393</v>
      </c>
      <c r="V1155" t="s">
        <v>1187</v>
      </c>
      <c r="W1155" t="s">
        <v>5307</v>
      </c>
      <c r="X1155" t="s">
        <v>3808</v>
      </c>
      <c r="Y1155" t="str">
        <f t="shared" si="81"/>
        <v>TOTL NAIC REPT USD-201679</v>
      </c>
      <c r="Z1155">
        <f>COUNTIF('16 reserve bal'!D:D,'16 reserve entries'!Y1155)</f>
        <v>0</v>
      </c>
    </row>
    <row r="1156" spans="21:26" x14ac:dyDescent="0.25">
      <c r="U1156" t="s">
        <v>7394</v>
      </c>
      <c r="V1156" t="s">
        <v>1187</v>
      </c>
      <c r="W1156" t="s">
        <v>5307</v>
      </c>
      <c r="X1156" t="s">
        <v>3811</v>
      </c>
      <c r="Y1156" t="str">
        <f t="shared" si="81"/>
        <v>TOTL NAIC REPT USD-201680</v>
      </c>
      <c r="Z1156">
        <f>COUNTIF('16 reserve bal'!D:D,'16 reserve entries'!Y1156)</f>
        <v>0</v>
      </c>
    </row>
    <row r="1157" spans="21:26" x14ac:dyDescent="0.25">
      <c r="U1157" t="s">
        <v>7395</v>
      </c>
      <c r="V1157" t="s">
        <v>1187</v>
      </c>
      <c r="W1157" t="s">
        <v>5307</v>
      </c>
      <c r="X1157" t="s">
        <v>3814</v>
      </c>
      <c r="Y1157" t="str">
        <f t="shared" ref="Y1157:Y1220" si="82">W1157&amp;"-"&amp;X1157</f>
        <v>TOTL NAIC REPT USD-201682</v>
      </c>
      <c r="Z1157">
        <f>COUNTIF('16 reserve bal'!D:D,'16 reserve entries'!Y1157)</f>
        <v>0</v>
      </c>
    </row>
    <row r="1158" spans="21:26" x14ac:dyDescent="0.25">
      <c r="U1158" t="s">
        <v>7396</v>
      </c>
      <c r="V1158" t="s">
        <v>1187</v>
      </c>
      <c r="W1158" t="s">
        <v>5307</v>
      </c>
      <c r="X1158" t="s">
        <v>3817</v>
      </c>
      <c r="Y1158" t="str">
        <f t="shared" si="82"/>
        <v>TOTL NAIC REPT USD-201683</v>
      </c>
      <c r="Z1158">
        <f>COUNTIF('16 reserve bal'!D:D,'16 reserve entries'!Y1158)</f>
        <v>0</v>
      </c>
    </row>
    <row r="1159" spans="21:26" x14ac:dyDescent="0.25">
      <c r="U1159" t="s">
        <v>7397</v>
      </c>
      <c r="V1159" t="s">
        <v>1187</v>
      </c>
      <c r="W1159" t="s">
        <v>5307</v>
      </c>
      <c r="X1159" t="s">
        <v>3820</v>
      </c>
      <c r="Y1159" t="str">
        <f t="shared" si="82"/>
        <v>TOTL NAIC REPT USD-201685</v>
      </c>
      <c r="Z1159">
        <f>COUNTIF('16 reserve bal'!D:D,'16 reserve entries'!Y1159)</f>
        <v>0</v>
      </c>
    </row>
    <row r="1160" spans="21:26" x14ac:dyDescent="0.25">
      <c r="U1160" t="s">
        <v>7398</v>
      </c>
      <c r="V1160" t="s">
        <v>1187</v>
      </c>
      <c r="W1160" t="s">
        <v>5307</v>
      </c>
      <c r="X1160" t="s">
        <v>3823</v>
      </c>
      <c r="Y1160" t="str">
        <f t="shared" si="82"/>
        <v>TOTL NAIC REPT USD-201686</v>
      </c>
      <c r="Z1160">
        <f>COUNTIF('16 reserve bal'!D:D,'16 reserve entries'!Y1160)</f>
        <v>0</v>
      </c>
    </row>
    <row r="1161" spans="21:26" x14ac:dyDescent="0.25">
      <c r="U1161" t="s">
        <v>7399</v>
      </c>
      <c r="V1161" t="s">
        <v>1187</v>
      </c>
      <c r="W1161" t="s">
        <v>5307</v>
      </c>
      <c r="X1161" t="s">
        <v>3826</v>
      </c>
      <c r="Y1161" t="str">
        <f t="shared" si="82"/>
        <v>TOTL NAIC REPT USD-201688</v>
      </c>
      <c r="Z1161">
        <f>COUNTIF('16 reserve bal'!D:D,'16 reserve entries'!Y1161)</f>
        <v>0</v>
      </c>
    </row>
    <row r="1162" spans="21:26" x14ac:dyDescent="0.25">
      <c r="U1162" t="s">
        <v>7400</v>
      </c>
      <c r="V1162" t="s">
        <v>1187</v>
      </c>
      <c r="W1162" t="s">
        <v>5307</v>
      </c>
      <c r="X1162" t="s">
        <v>3829</v>
      </c>
      <c r="Y1162" t="str">
        <f t="shared" si="82"/>
        <v>TOTL NAIC REPT USD-201689</v>
      </c>
      <c r="Z1162">
        <f>COUNTIF('16 reserve bal'!D:D,'16 reserve entries'!Y1162)</f>
        <v>0</v>
      </c>
    </row>
    <row r="1163" spans="21:26" x14ac:dyDescent="0.25">
      <c r="U1163" t="s">
        <v>7401</v>
      </c>
      <c r="V1163" t="s">
        <v>1187</v>
      </c>
      <c r="W1163" t="s">
        <v>5307</v>
      </c>
      <c r="X1163" t="s">
        <v>3831</v>
      </c>
      <c r="Y1163" t="str">
        <f t="shared" si="82"/>
        <v>TOTL NAIC REPT USD-201691</v>
      </c>
      <c r="Z1163">
        <f>COUNTIF('16 reserve bal'!D:D,'16 reserve entries'!Y1163)</f>
        <v>0</v>
      </c>
    </row>
    <row r="1164" spans="21:26" x14ac:dyDescent="0.25">
      <c r="U1164" t="s">
        <v>7402</v>
      </c>
      <c r="V1164" t="s">
        <v>1187</v>
      </c>
      <c r="W1164" t="s">
        <v>5307</v>
      </c>
      <c r="X1164" t="s">
        <v>3834</v>
      </c>
      <c r="Y1164" t="str">
        <f t="shared" si="82"/>
        <v>TOTL NAIC REPT USD-201693</v>
      </c>
      <c r="Z1164">
        <f>COUNTIF('16 reserve bal'!D:D,'16 reserve entries'!Y1164)</f>
        <v>0</v>
      </c>
    </row>
    <row r="1165" spans="21:26" x14ac:dyDescent="0.25">
      <c r="U1165" t="s">
        <v>7403</v>
      </c>
      <c r="V1165" t="s">
        <v>1187</v>
      </c>
      <c r="W1165" t="s">
        <v>5307</v>
      </c>
      <c r="X1165" t="s">
        <v>3837</v>
      </c>
      <c r="Y1165" t="str">
        <f t="shared" si="82"/>
        <v>TOTL NAIC REPT USD-201695</v>
      </c>
      <c r="Z1165">
        <f>COUNTIF('16 reserve bal'!D:D,'16 reserve entries'!Y1165)</f>
        <v>0</v>
      </c>
    </row>
    <row r="1166" spans="21:26" x14ac:dyDescent="0.25">
      <c r="U1166" t="s">
        <v>7404</v>
      </c>
      <c r="V1166" t="s">
        <v>1187</v>
      </c>
      <c r="W1166" t="s">
        <v>5307</v>
      </c>
      <c r="X1166" t="s">
        <v>3840</v>
      </c>
      <c r="Y1166" t="str">
        <f t="shared" si="82"/>
        <v>TOTL NAIC REPT USD-201700</v>
      </c>
      <c r="Z1166">
        <f>COUNTIF('16 reserve bal'!D:D,'16 reserve entries'!Y1166)</f>
        <v>0</v>
      </c>
    </row>
    <row r="1167" spans="21:26" x14ac:dyDescent="0.25">
      <c r="U1167" t="s">
        <v>7405</v>
      </c>
      <c r="V1167" t="s">
        <v>1187</v>
      </c>
      <c r="W1167" t="s">
        <v>5307</v>
      </c>
      <c r="X1167" t="s">
        <v>3843</v>
      </c>
      <c r="Y1167" t="str">
        <f t="shared" si="82"/>
        <v>TOTL NAIC REPT USD-201701</v>
      </c>
      <c r="Z1167">
        <f>COUNTIF('16 reserve bal'!D:D,'16 reserve entries'!Y1167)</f>
        <v>0</v>
      </c>
    </row>
    <row r="1168" spans="21:26" x14ac:dyDescent="0.25">
      <c r="U1168" t="s">
        <v>7406</v>
      </c>
      <c r="V1168" t="s">
        <v>1187</v>
      </c>
      <c r="W1168" t="s">
        <v>5307</v>
      </c>
      <c r="X1168" t="s">
        <v>3846</v>
      </c>
      <c r="Y1168" t="str">
        <f t="shared" si="82"/>
        <v>TOTL NAIC REPT USD-201702</v>
      </c>
      <c r="Z1168">
        <f>COUNTIF('16 reserve bal'!D:D,'16 reserve entries'!Y1168)</f>
        <v>0</v>
      </c>
    </row>
    <row r="1169" spans="21:26" x14ac:dyDescent="0.25">
      <c r="U1169" t="s">
        <v>7407</v>
      </c>
      <c r="V1169" t="s">
        <v>1187</v>
      </c>
      <c r="W1169" t="s">
        <v>5307</v>
      </c>
      <c r="X1169" t="s">
        <v>3849</v>
      </c>
      <c r="Y1169" t="str">
        <f t="shared" si="82"/>
        <v>TOTL NAIC REPT USD-201703</v>
      </c>
      <c r="Z1169">
        <f>COUNTIF('16 reserve bal'!D:D,'16 reserve entries'!Y1169)</f>
        <v>0</v>
      </c>
    </row>
    <row r="1170" spans="21:26" x14ac:dyDescent="0.25">
      <c r="U1170" t="s">
        <v>7408</v>
      </c>
      <c r="V1170" t="s">
        <v>1187</v>
      </c>
      <c r="W1170" t="s">
        <v>5307</v>
      </c>
      <c r="X1170" t="s">
        <v>3852</v>
      </c>
      <c r="Y1170" t="str">
        <f t="shared" si="82"/>
        <v>TOTL NAIC REPT USD-201704</v>
      </c>
      <c r="Z1170">
        <f>COUNTIF('16 reserve bal'!D:D,'16 reserve entries'!Y1170)</f>
        <v>0</v>
      </c>
    </row>
    <row r="1171" spans="21:26" x14ac:dyDescent="0.25">
      <c r="U1171" t="s">
        <v>7409</v>
      </c>
      <c r="V1171" t="s">
        <v>1187</v>
      </c>
      <c r="W1171" t="s">
        <v>5307</v>
      </c>
      <c r="X1171" t="s">
        <v>3855</v>
      </c>
      <c r="Y1171" t="str">
        <f t="shared" si="82"/>
        <v>TOTL NAIC REPT USD-201705</v>
      </c>
      <c r="Z1171">
        <f>COUNTIF('16 reserve bal'!D:D,'16 reserve entries'!Y1171)</f>
        <v>0</v>
      </c>
    </row>
    <row r="1172" spans="21:26" x14ac:dyDescent="0.25">
      <c r="U1172" t="s">
        <v>7410</v>
      </c>
      <c r="V1172" t="s">
        <v>1187</v>
      </c>
      <c r="W1172" t="s">
        <v>5307</v>
      </c>
      <c r="X1172" t="s">
        <v>3858</v>
      </c>
      <c r="Y1172" t="str">
        <f t="shared" si="82"/>
        <v>TOTL NAIC REPT USD-201707</v>
      </c>
      <c r="Z1172">
        <f>COUNTIF('16 reserve bal'!D:D,'16 reserve entries'!Y1172)</f>
        <v>0</v>
      </c>
    </row>
    <row r="1173" spans="21:26" x14ac:dyDescent="0.25">
      <c r="U1173" t="s">
        <v>7411</v>
      </c>
      <c r="V1173" t="s">
        <v>1187</v>
      </c>
      <c r="W1173" t="s">
        <v>5307</v>
      </c>
      <c r="X1173" t="s">
        <v>3861</v>
      </c>
      <c r="Y1173" t="str">
        <f t="shared" si="82"/>
        <v>TOTL NAIC REPT USD-201708</v>
      </c>
      <c r="Z1173">
        <f>COUNTIF('16 reserve bal'!D:D,'16 reserve entries'!Y1173)</f>
        <v>0</v>
      </c>
    </row>
    <row r="1174" spans="21:26" x14ac:dyDescent="0.25">
      <c r="U1174" t="s">
        <v>7412</v>
      </c>
      <c r="V1174" t="s">
        <v>1187</v>
      </c>
      <c r="W1174" t="s">
        <v>5307</v>
      </c>
      <c r="X1174" t="s">
        <v>3864</v>
      </c>
      <c r="Y1174" t="str">
        <f t="shared" si="82"/>
        <v>TOTL NAIC REPT USD-201709</v>
      </c>
      <c r="Z1174">
        <f>COUNTIF('16 reserve bal'!D:D,'16 reserve entries'!Y1174)</f>
        <v>0</v>
      </c>
    </row>
    <row r="1175" spans="21:26" x14ac:dyDescent="0.25">
      <c r="U1175" t="s">
        <v>7413</v>
      </c>
      <c r="V1175" t="s">
        <v>1187</v>
      </c>
      <c r="W1175" t="s">
        <v>5307</v>
      </c>
      <c r="X1175" t="s">
        <v>3867</v>
      </c>
      <c r="Y1175" t="str">
        <f t="shared" si="82"/>
        <v>TOTL NAIC REPT USD-201710</v>
      </c>
      <c r="Z1175">
        <f>COUNTIF('16 reserve bal'!D:D,'16 reserve entries'!Y1175)</f>
        <v>0</v>
      </c>
    </row>
    <row r="1176" spans="21:26" x14ac:dyDescent="0.25">
      <c r="U1176" t="s">
        <v>7414</v>
      </c>
      <c r="V1176" t="s">
        <v>1187</v>
      </c>
      <c r="W1176" t="s">
        <v>5307</v>
      </c>
      <c r="X1176" t="s">
        <v>3870</v>
      </c>
      <c r="Y1176" t="str">
        <f t="shared" si="82"/>
        <v>TOTL NAIC REPT USD-201711</v>
      </c>
      <c r="Z1176">
        <f>COUNTIF('16 reserve bal'!D:D,'16 reserve entries'!Y1176)</f>
        <v>0</v>
      </c>
    </row>
    <row r="1177" spans="21:26" x14ac:dyDescent="0.25">
      <c r="U1177" t="s">
        <v>7415</v>
      </c>
      <c r="V1177" t="s">
        <v>1187</v>
      </c>
      <c r="W1177" t="s">
        <v>5307</v>
      </c>
      <c r="X1177" t="s">
        <v>3873</v>
      </c>
      <c r="Y1177" t="str">
        <f t="shared" si="82"/>
        <v>TOTL NAIC REPT USD-201712</v>
      </c>
      <c r="Z1177">
        <f>COUNTIF('16 reserve bal'!D:D,'16 reserve entries'!Y1177)</f>
        <v>0</v>
      </c>
    </row>
    <row r="1178" spans="21:26" x14ac:dyDescent="0.25">
      <c r="U1178" t="s">
        <v>7416</v>
      </c>
      <c r="V1178" t="s">
        <v>1187</v>
      </c>
      <c r="W1178" t="s">
        <v>5307</v>
      </c>
      <c r="X1178" t="s">
        <v>3875</v>
      </c>
      <c r="Y1178" t="str">
        <f t="shared" si="82"/>
        <v>TOTL NAIC REPT USD-201713</v>
      </c>
      <c r="Z1178">
        <f>COUNTIF('16 reserve bal'!D:D,'16 reserve entries'!Y1178)</f>
        <v>0</v>
      </c>
    </row>
    <row r="1179" spans="21:26" x14ac:dyDescent="0.25">
      <c r="U1179" t="s">
        <v>7417</v>
      </c>
      <c r="V1179" t="s">
        <v>1187</v>
      </c>
      <c r="W1179" t="s">
        <v>5307</v>
      </c>
      <c r="X1179" t="s">
        <v>3877</v>
      </c>
      <c r="Y1179" t="str">
        <f t="shared" si="82"/>
        <v>TOTL NAIC REPT USD-201714</v>
      </c>
      <c r="Z1179">
        <f>COUNTIF('16 reserve bal'!D:D,'16 reserve entries'!Y1179)</f>
        <v>0</v>
      </c>
    </row>
    <row r="1180" spans="21:26" x14ac:dyDescent="0.25">
      <c r="U1180" t="s">
        <v>7418</v>
      </c>
      <c r="V1180" t="s">
        <v>1187</v>
      </c>
      <c r="W1180" t="s">
        <v>5307</v>
      </c>
      <c r="X1180" t="s">
        <v>3880</v>
      </c>
      <c r="Y1180" t="str">
        <f t="shared" si="82"/>
        <v>TOTL NAIC REPT USD-201715</v>
      </c>
      <c r="Z1180">
        <f>COUNTIF('16 reserve bal'!D:D,'16 reserve entries'!Y1180)</f>
        <v>0</v>
      </c>
    </row>
    <row r="1181" spans="21:26" x14ac:dyDescent="0.25">
      <c r="U1181" t="s">
        <v>7419</v>
      </c>
      <c r="V1181" t="s">
        <v>1187</v>
      </c>
      <c r="W1181" t="s">
        <v>5307</v>
      </c>
      <c r="X1181" t="s">
        <v>3882</v>
      </c>
      <c r="Y1181" t="str">
        <f t="shared" si="82"/>
        <v>TOTL NAIC REPT USD-201719</v>
      </c>
      <c r="Z1181">
        <f>COUNTIF('16 reserve bal'!D:D,'16 reserve entries'!Y1181)</f>
        <v>0</v>
      </c>
    </row>
    <row r="1182" spans="21:26" x14ac:dyDescent="0.25">
      <c r="U1182" t="s">
        <v>7420</v>
      </c>
      <c r="V1182" t="s">
        <v>1187</v>
      </c>
      <c r="W1182" t="s">
        <v>5307</v>
      </c>
      <c r="X1182" t="s">
        <v>3884</v>
      </c>
      <c r="Y1182" t="str">
        <f t="shared" si="82"/>
        <v>TOTL NAIC REPT USD-201720</v>
      </c>
      <c r="Z1182">
        <f>COUNTIF('16 reserve bal'!D:D,'16 reserve entries'!Y1182)</f>
        <v>0</v>
      </c>
    </row>
    <row r="1183" spans="21:26" x14ac:dyDescent="0.25">
      <c r="U1183" t="s">
        <v>7421</v>
      </c>
      <c r="V1183" t="s">
        <v>1187</v>
      </c>
      <c r="W1183" t="s">
        <v>5307</v>
      </c>
      <c r="X1183" t="s">
        <v>3765</v>
      </c>
      <c r="Y1183" t="str">
        <f t="shared" si="82"/>
        <v>TOTL NAIC REPT USD-201647</v>
      </c>
      <c r="Z1183">
        <f>COUNTIF('16 reserve bal'!D:D,'16 reserve entries'!Y1183)</f>
        <v>0</v>
      </c>
    </row>
    <row r="1184" spans="21:26" x14ac:dyDescent="0.25">
      <c r="U1184" t="s">
        <v>7422</v>
      </c>
      <c r="V1184" t="s">
        <v>1187</v>
      </c>
      <c r="W1184" t="s">
        <v>5307</v>
      </c>
      <c r="X1184" t="s">
        <v>3768</v>
      </c>
      <c r="Y1184" t="str">
        <f t="shared" si="82"/>
        <v>TOTL NAIC REPT USD-201648</v>
      </c>
      <c r="Z1184">
        <f>COUNTIF('16 reserve bal'!D:D,'16 reserve entries'!Y1184)</f>
        <v>0</v>
      </c>
    </row>
    <row r="1185" spans="21:26" x14ac:dyDescent="0.25">
      <c r="U1185" t="s">
        <v>7423</v>
      </c>
      <c r="V1185" t="s">
        <v>1187</v>
      </c>
      <c r="W1185" t="s">
        <v>5307</v>
      </c>
      <c r="X1185" t="s">
        <v>3771</v>
      </c>
      <c r="Y1185" t="str">
        <f t="shared" si="82"/>
        <v>TOTL NAIC REPT USD-201649</v>
      </c>
      <c r="Z1185">
        <f>COUNTIF('16 reserve bal'!D:D,'16 reserve entries'!Y1185)</f>
        <v>0</v>
      </c>
    </row>
    <row r="1186" spans="21:26" x14ac:dyDescent="0.25">
      <c r="U1186" t="s">
        <v>7424</v>
      </c>
      <c r="V1186" t="s">
        <v>1187</v>
      </c>
      <c r="W1186" t="s">
        <v>5307</v>
      </c>
      <c r="X1186" t="s">
        <v>3774</v>
      </c>
      <c r="Y1186" t="str">
        <f t="shared" si="82"/>
        <v>TOTL NAIC REPT USD-201658</v>
      </c>
      <c r="Z1186">
        <f>COUNTIF('16 reserve bal'!D:D,'16 reserve entries'!Y1186)</f>
        <v>0</v>
      </c>
    </row>
    <row r="1187" spans="21:26" x14ac:dyDescent="0.25">
      <c r="U1187" t="s">
        <v>7425</v>
      </c>
      <c r="V1187" t="s">
        <v>1187</v>
      </c>
      <c r="W1187" t="s">
        <v>5307</v>
      </c>
      <c r="X1187" t="s">
        <v>3776</v>
      </c>
      <c r="Y1187" t="str">
        <f t="shared" si="82"/>
        <v>TOTL NAIC REPT USD-201659</v>
      </c>
      <c r="Z1187">
        <f>COUNTIF('16 reserve bal'!D:D,'16 reserve entries'!Y1187)</f>
        <v>0</v>
      </c>
    </row>
    <row r="1188" spans="21:26" x14ac:dyDescent="0.25">
      <c r="U1188" t="s">
        <v>7426</v>
      </c>
      <c r="V1188" t="s">
        <v>1187</v>
      </c>
      <c r="W1188" t="s">
        <v>5307</v>
      </c>
      <c r="X1188" t="s">
        <v>3892</v>
      </c>
      <c r="Y1188" t="str">
        <f t="shared" si="82"/>
        <v>TOTL NAIC REPT USD-201727</v>
      </c>
      <c r="Z1188">
        <f>COUNTIF('16 reserve bal'!D:D,'16 reserve entries'!Y1188)</f>
        <v>0</v>
      </c>
    </row>
    <row r="1189" spans="21:26" x14ac:dyDescent="0.25">
      <c r="U1189" t="s">
        <v>7427</v>
      </c>
      <c r="V1189" t="s">
        <v>1187</v>
      </c>
      <c r="W1189" t="s">
        <v>5307</v>
      </c>
      <c r="X1189" t="s">
        <v>3895</v>
      </c>
      <c r="Y1189" t="str">
        <f t="shared" si="82"/>
        <v>TOTL NAIC REPT USD-201729</v>
      </c>
      <c r="Z1189">
        <f>COUNTIF('16 reserve bal'!D:D,'16 reserve entries'!Y1189)</f>
        <v>0</v>
      </c>
    </row>
    <row r="1190" spans="21:26" x14ac:dyDescent="0.25">
      <c r="U1190" t="s">
        <v>7428</v>
      </c>
      <c r="V1190" t="s">
        <v>1187</v>
      </c>
      <c r="W1190" t="s">
        <v>5307</v>
      </c>
      <c r="X1190" t="s">
        <v>3898</v>
      </c>
      <c r="Y1190" t="str">
        <f t="shared" si="82"/>
        <v>TOTL NAIC REPT USD-201770</v>
      </c>
      <c r="Z1190">
        <f>COUNTIF('16 reserve bal'!D:D,'16 reserve entries'!Y1190)</f>
        <v>0</v>
      </c>
    </row>
    <row r="1191" spans="21:26" x14ac:dyDescent="0.25">
      <c r="U1191" t="s">
        <v>7429</v>
      </c>
      <c r="V1191" t="s">
        <v>1187</v>
      </c>
      <c r="W1191" t="s">
        <v>5307</v>
      </c>
      <c r="X1191" t="s">
        <v>3900</v>
      </c>
      <c r="Y1191" t="str">
        <f t="shared" si="82"/>
        <v>TOTL NAIC REPT USD-201771</v>
      </c>
      <c r="Z1191">
        <f>COUNTIF('16 reserve bal'!D:D,'16 reserve entries'!Y1191)</f>
        <v>0</v>
      </c>
    </row>
    <row r="1192" spans="21:26" x14ac:dyDescent="0.25">
      <c r="U1192" t="s">
        <v>7430</v>
      </c>
      <c r="V1192" t="s">
        <v>1187</v>
      </c>
      <c r="W1192" t="s">
        <v>5307</v>
      </c>
      <c r="X1192" t="s">
        <v>3902</v>
      </c>
      <c r="Y1192" t="str">
        <f t="shared" si="82"/>
        <v>TOTL NAIC REPT USD-201772</v>
      </c>
      <c r="Z1192">
        <f>COUNTIF('16 reserve bal'!D:D,'16 reserve entries'!Y1192)</f>
        <v>0</v>
      </c>
    </row>
    <row r="1193" spans="21:26" x14ac:dyDescent="0.25">
      <c r="U1193" t="s">
        <v>7431</v>
      </c>
      <c r="V1193" t="s">
        <v>1187</v>
      </c>
      <c r="W1193" t="s">
        <v>5307</v>
      </c>
      <c r="X1193" t="s">
        <v>3905</v>
      </c>
      <c r="Y1193" t="str">
        <f t="shared" si="82"/>
        <v>TOTL NAIC REPT USD-201773</v>
      </c>
      <c r="Z1193">
        <f>COUNTIF('16 reserve bal'!D:D,'16 reserve entries'!Y1193)</f>
        <v>0</v>
      </c>
    </row>
    <row r="1194" spans="21:26" x14ac:dyDescent="0.25">
      <c r="U1194" t="s">
        <v>7432</v>
      </c>
      <c r="V1194" t="s">
        <v>1187</v>
      </c>
      <c r="W1194" t="s">
        <v>5307</v>
      </c>
      <c r="X1194" t="s">
        <v>3908</v>
      </c>
      <c r="Y1194" t="str">
        <f t="shared" si="82"/>
        <v>TOTL NAIC REPT USD-201774</v>
      </c>
      <c r="Z1194">
        <f>COUNTIF('16 reserve bal'!D:D,'16 reserve entries'!Y1194)</f>
        <v>0</v>
      </c>
    </row>
    <row r="1195" spans="21:26" x14ac:dyDescent="0.25">
      <c r="U1195" t="s">
        <v>7433</v>
      </c>
      <c r="V1195" t="s">
        <v>1187</v>
      </c>
      <c r="W1195" t="s">
        <v>5307</v>
      </c>
      <c r="X1195" t="s">
        <v>3911</v>
      </c>
      <c r="Y1195" t="str">
        <f t="shared" si="82"/>
        <v>TOTL NAIC REPT USD-201775</v>
      </c>
      <c r="Z1195">
        <f>COUNTIF('16 reserve bal'!D:D,'16 reserve entries'!Y1195)</f>
        <v>0</v>
      </c>
    </row>
    <row r="1196" spans="21:26" x14ac:dyDescent="0.25">
      <c r="U1196" t="s">
        <v>7434</v>
      </c>
      <c r="V1196" t="s">
        <v>1187</v>
      </c>
      <c r="W1196" t="s">
        <v>5307</v>
      </c>
      <c r="X1196" t="s">
        <v>3914</v>
      </c>
      <c r="Y1196" t="str">
        <f t="shared" si="82"/>
        <v>TOTL NAIC REPT USD-201776</v>
      </c>
      <c r="Z1196">
        <f>COUNTIF('16 reserve bal'!D:D,'16 reserve entries'!Y1196)</f>
        <v>0</v>
      </c>
    </row>
    <row r="1197" spans="21:26" x14ac:dyDescent="0.25">
      <c r="U1197" t="s">
        <v>7435</v>
      </c>
      <c r="V1197" t="s">
        <v>1187</v>
      </c>
      <c r="W1197" t="s">
        <v>5307</v>
      </c>
      <c r="X1197" t="s">
        <v>3916</v>
      </c>
      <c r="Y1197" t="str">
        <f t="shared" si="82"/>
        <v>TOTL NAIC REPT USD-201777</v>
      </c>
      <c r="Z1197">
        <f>COUNTIF('16 reserve bal'!D:D,'16 reserve entries'!Y1197)</f>
        <v>0</v>
      </c>
    </row>
    <row r="1198" spans="21:26" x14ac:dyDescent="0.25">
      <c r="U1198" t="s">
        <v>7436</v>
      </c>
      <c r="V1198" t="s">
        <v>1187</v>
      </c>
      <c r="W1198" t="s">
        <v>5307</v>
      </c>
      <c r="X1198" t="s">
        <v>3919</v>
      </c>
      <c r="Y1198" t="str">
        <f t="shared" si="82"/>
        <v>TOTL NAIC REPT USD-201781</v>
      </c>
      <c r="Z1198">
        <f>COUNTIF('16 reserve bal'!D:D,'16 reserve entries'!Y1198)</f>
        <v>0</v>
      </c>
    </row>
    <row r="1199" spans="21:26" x14ac:dyDescent="0.25">
      <c r="U1199" t="s">
        <v>7437</v>
      </c>
      <c r="V1199" t="s">
        <v>1187</v>
      </c>
      <c r="W1199" t="s">
        <v>5307</v>
      </c>
      <c r="X1199" t="s">
        <v>3921</v>
      </c>
      <c r="Y1199" t="str">
        <f t="shared" si="82"/>
        <v>TOTL NAIC REPT USD-201782</v>
      </c>
      <c r="Z1199">
        <f>COUNTIF('16 reserve bal'!D:D,'16 reserve entries'!Y1199)</f>
        <v>0</v>
      </c>
    </row>
    <row r="1200" spans="21:26" x14ac:dyDescent="0.25">
      <c r="U1200" t="s">
        <v>7438</v>
      </c>
      <c r="V1200" t="s">
        <v>1187</v>
      </c>
      <c r="W1200" t="s">
        <v>5307</v>
      </c>
      <c r="X1200" t="s">
        <v>3923</v>
      </c>
      <c r="Y1200" t="str">
        <f t="shared" si="82"/>
        <v>TOTL NAIC REPT USD-201783</v>
      </c>
      <c r="Z1200">
        <f>COUNTIF('16 reserve bal'!D:D,'16 reserve entries'!Y1200)</f>
        <v>0</v>
      </c>
    </row>
    <row r="1201" spans="21:26" x14ac:dyDescent="0.25">
      <c r="U1201" t="s">
        <v>7439</v>
      </c>
      <c r="V1201" t="s">
        <v>1187</v>
      </c>
      <c r="W1201" t="s">
        <v>5307</v>
      </c>
      <c r="X1201" t="s">
        <v>3925</v>
      </c>
      <c r="Y1201" t="str">
        <f t="shared" si="82"/>
        <v>TOTL NAIC REPT USD-201785</v>
      </c>
      <c r="Z1201">
        <f>COUNTIF('16 reserve bal'!D:D,'16 reserve entries'!Y1201)</f>
        <v>0</v>
      </c>
    </row>
    <row r="1202" spans="21:26" x14ac:dyDescent="0.25">
      <c r="U1202" t="s">
        <v>7440</v>
      </c>
      <c r="V1202" t="s">
        <v>1187</v>
      </c>
      <c r="W1202" t="s">
        <v>5307</v>
      </c>
      <c r="X1202" t="s">
        <v>3887</v>
      </c>
      <c r="Y1202" t="str">
        <f t="shared" si="82"/>
        <v>TOTL NAIC REPT USD-201721</v>
      </c>
      <c r="Z1202">
        <f>COUNTIF('16 reserve bal'!D:D,'16 reserve entries'!Y1202)</f>
        <v>0</v>
      </c>
    </row>
    <row r="1203" spans="21:26" x14ac:dyDescent="0.25">
      <c r="U1203" t="s">
        <v>7441</v>
      </c>
      <c r="V1203" t="s">
        <v>205</v>
      </c>
      <c r="W1203" t="s">
        <v>5288</v>
      </c>
      <c r="X1203" t="s">
        <v>3483</v>
      </c>
      <c r="Y1203" t="str">
        <f t="shared" si="82"/>
        <v>SLF-US CURR CGAAP-200402</v>
      </c>
      <c r="Z1203">
        <f>COUNTIF('16 reserve bal'!D:D,'16 reserve entries'!Y1203)</f>
        <v>1</v>
      </c>
    </row>
    <row r="1204" spans="21:26" x14ac:dyDescent="0.25">
      <c r="U1204" t="s">
        <v>7442</v>
      </c>
      <c r="V1204" t="s">
        <v>205</v>
      </c>
      <c r="W1204" t="s">
        <v>5288</v>
      </c>
      <c r="X1204" t="s">
        <v>3492</v>
      </c>
      <c r="Y1204" t="str">
        <f t="shared" si="82"/>
        <v>SLF-US CURR CGAAP-200405</v>
      </c>
      <c r="Z1204">
        <f>COUNTIF('16 reserve bal'!D:D,'16 reserve entries'!Y1204)</f>
        <v>1</v>
      </c>
    </row>
    <row r="1205" spans="21:26" x14ac:dyDescent="0.25">
      <c r="U1205" t="s">
        <v>7443</v>
      </c>
      <c r="V1205" t="s">
        <v>205</v>
      </c>
      <c r="W1205" t="s">
        <v>5288</v>
      </c>
      <c r="X1205" t="s">
        <v>3498</v>
      </c>
      <c r="Y1205" t="str">
        <f t="shared" si="82"/>
        <v>SLF-US CURR CGAAP-200407</v>
      </c>
      <c r="Z1205">
        <f>COUNTIF('16 reserve bal'!D:D,'16 reserve entries'!Y1205)</f>
        <v>1</v>
      </c>
    </row>
    <row r="1206" spans="21:26" x14ac:dyDescent="0.25">
      <c r="U1206" t="s">
        <v>7444</v>
      </c>
      <c r="V1206" t="s">
        <v>205</v>
      </c>
      <c r="W1206" t="s">
        <v>5288</v>
      </c>
      <c r="X1206" t="s">
        <v>3504</v>
      </c>
      <c r="Y1206" t="str">
        <f t="shared" si="82"/>
        <v>SLF-US CURR CGAAP-200415</v>
      </c>
      <c r="Z1206">
        <f>COUNTIF('16 reserve bal'!D:D,'16 reserve entries'!Y1206)</f>
        <v>1</v>
      </c>
    </row>
    <row r="1207" spans="21:26" x14ac:dyDescent="0.25">
      <c r="U1207" t="s">
        <v>7445</v>
      </c>
      <c r="V1207" t="s">
        <v>205</v>
      </c>
      <c r="W1207" t="s">
        <v>5288</v>
      </c>
      <c r="X1207" t="s">
        <v>3507</v>
      </c>
      <c r="Y1207" t="str">
        <f t="shared" si="82"/>
        <v>SLF-US CURR CGAAP-200416</v>
      </c>
      <c r="Z1207">
        <f>COUNTIF('16 reserve bal'!D:D,'16 reserve entries'!Y1207)</f>
        <v>1</v>
      </c>
    </row>
    <row r="1208" spans="21:26" x14ac:dyDescent="0.25">
      <c r="U1208" t="s">
        <v>7446</v>
      </c>
      <c r="V1208" t="s">
        <v>205</v>
      </c>
      <c r="W1208" t="s">
        <v>5288</v>
      </c>
      <c r="X1208" t="s">
        <v>3524</v>
      </c>
      <c r="Y1208" t="str">
        <f t="shared" si="82"/>
        <v>SLF-US CURR CGAAP-200423</v>
      </c>
      <c r="Z1208">
        <f>COUNTIF('16 reserve bal'!D:D,'16 reserve entries'!Y1208)</f>
        <v>1</v>
      </c>
    </row>
    <row r="1209" spans="21:26" x14ac:dyDescent="0.25">
      <c r="U1209" t="s">
        <v>7447</v>
      </c>
      <c r="V1209" t="s">
        <v>205</v>
      </c>
      <c r="W1209" t="s">
        <v>5288</v>
      </c>
      <c r="X1209" t="s">
        <v>3532</v>
      </c>
      <c r="Y1209" t="str">
        <f t="shared" si="82"/>
        <v>SLF-US CURR CGAAP-200427</v>
      </c>
      <c r="Z1209">
        <f>COUNTIF('16 reserve bal'!D:D,'16 reserve entries'!Y1209)</f>
        <v>1</v>
      </c>
    </row>
    <row r="1210" spans="21:26" x14ac:dyDescent="0.25">
      <c r="U1210" t="s">
        <v>7448</v>
      </c>
      <c r="V1210" t="s">
        <v>205</v>
      </c>
      <c r="W1210" t="s">
        <v>5288</v>
      </c>
      <c r="X1210" t="s">
        <v>3535</v>
      </c>
      <c r="Y1210" t="str">
        <f t="shared" si="82"/>
        <v>SLF-US CURR CGAAP-200428</v>
      </c>
      <c r="Z1210">
        <f>COUNTIF('16 reserve bal'!D:D,'16 reserve entries'!Y1210)</f>
        <v>1</v>
      </c>
    </row>
    <row r="1211" spans="21:26" x14ac:dyDescent="0.25">
      <c r="U1211" t="s">
        <v>7449</v>
      </c>
      <c r="V1211" t="s">
        <v>205</v>
      </c>
      <c r="W1211" t="s">
        <v>5288</v>
      </c>
      <c r="X1211" t="s">
        <v>3543</v>
      </c>
      <c r="Y1211" t="str">
        <f t="shared" si="82"/>
        <v>SLF-US CURR CGAAP-200443</v>
      </c>
      <c r="Z1211">
        <f>COUNTIF('16 reserve bal'!D:D,'16 reserve entries'!Y1211)</f>
        <v>1</v>
      </c>
    </row>
    <row r="1212" spans="21:26" x14ac:dyDescent="0.25">
      <c r="U1212" t="s">
        <v>7450</v>
      </c>
      <c r="V1212" t="s">
        <v>205</v>
      </c>
      <c r="W1212" t="s">
        <v>5288</v>
      </c>
      <c r="X1212" t="s">
        <v>4100</v>
      </c>
      <c r="Y1212" t="str">
        <f t="shared" si="82"/>
        <v>SLF-US CURR CGAAP-207994</v>
      </c>
      <c r="Z1212">
        <f>COUNTIF('16 reserve bal'!D:D,'16 reserve entries'!Y1212)</f>
        <v>1</v>
      </c>
    </row>
    <row r="1213" spans="21:26" x14ac:dyDescent="0.25">
      <c r="U1213" t="s">
        <v>7451</v>
      </c>
      <c r="V1213" t="s">
        <v>205</v>
      </c>
      <c r="W1213" t="s">
        <v>5288</v>
      </c>
      <c r="X1213" t="s">
        <v>3486</v>
      </c>
      <c r="Y1213" t="str">
        <f t="shared" si="82"/>
        <v>SLF-US CURR CGAAP-200403</v>
      </c>
      <c r="Z1213">
        <f>COUNTIF('16 reserve bal'!D:D,'16 reserve entries'!Y1213)</f>
        <v>1</v>
      </c>
    </row>
    <row r="1214" spans="21:26" x14ac:dyDescent="0.25">
      <c r="U1214" t="s">
        <v>7452</v>
      </c>
      <c r="V1214" t="s">
        <v>205</v>
      </c>
      <c r="W1214" t="s">
        <v>5288</v>
      </c>
      <c r="X1214" t="s">
        <v>3538</v>
      </c>
      <c r="Y1214" t="str">
        <f t="shared" si="82"/>
        <v>SLF-US CURR CGAAP-200429</v>
      </c>
      <c r="Z1214">
        <f>COUNTIF('16 reserve bal'!D:D,'16 reserve entries'!Y1214)</f>
        <v>1</v>
      </c>
    </row>
    <row r="1215" spans="21:26" x14ac:dyDescent="0.25">
      <c r="U1215" t="s">
        <v>7453</v>
      </c>
      <c r="V1215" t="s">
        <v>205</v>
      </c>
      <c r="W1215" t="s">
        <v>5288</v>
      </c>
      <c r="X1215" t="s">
        <v>4068</v>
      </c>
      <c r="Y1215" t="str">
        <f t="shared" si="82"/>
        <v>SLF-US CURR CGAAP-203399</v>
      </c>
      <c r="Z1215">
        <f>COUNTIF('16 reserve bal'!D:D,'16 reserve entries'!Y1215)</f>
        <v>0</v>
      </c>
    </row>
    <row r="1216" spans="21:26" x14ac:dyDescent="0.25">
      <c r="U1216" t="s">
        <v>7454</v>
      </c>
      <c r="V1216" t="s">
        <v>1296</v>
      </c>
      <c r="W1216" t="s">
        <v>5288</v>
      </c>
      <c r="X1216" t="s">
        <v>3492</v>
      </c>
      <c r="Y1216" t="str">
        <f t="shared" si="82"/>
        <v>SLF-US CURR CGAAP-200405</v>
      </c>
      <c r="Z1216">
        <f>COUNTIF('16 reserve bal'!D:D,'16 reserve entries'!Y1216)</f>
        <v>1</v>
      </c>
    </row>
    <row r="1217" spans="21:26" x14ac:dyDescent="0.25">
      <c r="U1217" t="s">
        <v>7455</v>
      </c>
      <c r="V1217" t="s">
        <v>1296</v>
      </c>
      <c r="W1217" t="s">
        <v>5288</v>
      </c>
      <c r="X1217" t="s">
        <v>3549</v>
      </c>
      <c r="Y1217" t="str">
        <f t="shared" si="82"/>
        <v>SLF-US CURR CGAAP-200445</v>
      </c>
      <c r="Z1217">
        <f>COUNTIF('16 reserve bal'!D:D,'16 reserve entries'!Y1217)</f>
        <v>1</v>
      </c>
    </row>
    <row r="1218" spans="21:26" x14ac:dyDescent="0.25">
      <c r="U1218" t="s">
        <v>7456</v>
      </c>
      <c r="V1218" t="s">
        <v>1296</v>
      </c>
      <c r="W1218" t="s">
        <v>5288</v>
      </c>
      <c r="X1218" t="s">
        <v>3483</v>
      </c>
      <c r="Y1218" t="str">
        <f t="shared" si="82"/>
        <v>SLF-US CURR CGAAP-200402</v>
      </c>
      <c r="Z1218">
        <f>COUNTIF('16 reserve bal'!D:D,'16 reserve entries'!Y1218)</f>
        <v>1</v>
      </c>
    </row>
    <row r="1219" spans="21:26" x14ac:dyDescent="0.25">
      <c r="U1219" t="s">
        <v>7457</v>
      </c>
      <c r="V1219" t="s">
        <v>1296</v>
      </c>
      <c r="W1219" t="s">
        <v>5288</v>
      </c>
      <c r="X1219" t="s">
        <v>3486</v>
      </c>
      <c r="Y1219" t="str">
        <f t="shared" si="82"/>
        <v>SLF-US CURR CGAAP-200403</v>
      </c>
      <c r="Z1219">
        <f>COUNTIF('16 reserve bal'!D:D,'16 reserve entries'!Y1219)</f>
        <v>1</v>
      </c>
    </row>
    <row r="1220" spans="21:26" x14ac:dyDescent="0.25">
      <c r="U1220" t="s">
        <v>7458</v>
      </c>
      <c r="V1220" t="s">
        <v>1296</v>
      </c>
      <c r="W1220" t="s">
        <v>5288</v>
      </c>
      <c r="X1220" t="s">
        <v>3504</v>
      </c>
      <c r="Y1220" t="str">
        <f t="shared" si="82"/>
        <v>SLF-US CURR CGAAP-200415</v>
      </c>
      <c r="Z1220">
        <f>COUNTIF('16 reserve bal'!D:D,'16 reserve entries'!Y1220)</f>
        <v>1</v>
      </c>
    </row>
    <row r="1221" spans="21:26" x14ac:dyDescent="0.25">
      <c r="U1221" t="s">
        <v>7459</v>
      </c>
      <c r="V1221" t="s">
        <v>1296</v>
      </c>
      <c r="W1221" t="s">
        <v>5288</v>
      </c>
      <c r="X1221" t="s">
        <v>3480</v>
      </c>
      <c r="Y1221" t="str">
        <f t="shared" ref="Y1221:Y1284" si="83">W1221&amp;"-"&amp;X1221</f>
        <v>SLF-US CURR CGAAP-200400</v>
      </c>
      <c r="Z1221">
        <f>COUNTIF('16 reserve bal'!D:D,'16 reserve entries'!Y1221)</f>
        <v>1</v>
      </c>
    </row>
    <row r="1222" spans="21:26" x14ac:dyDescent="0.25">
      <c r="U1222" t="s">
        <v>7460</v>
      </c>
      <c r="V1222" t="s">
        <v>1296</v>
      </c>
      <c r="W1222" t="s">
        <v>5288</v>
      </c>
      <c r="X1222" t="s">
        <v>3495</v>
      </c>
      <c r="Y1222" t="str">
        <f t="shared" si="83"/>
        <v>SLF-US CURR CGAAP-200406</v>
      </c>
      <c r="Z1222">
        <f>COUNTIF('16 reserve bal'!D:D,'16 reserve entries'!Y1222)</f>
        <v>1</v>
      </c>
    </row>
    <row r="1223" spans="21:26" x14ac:dyDescent="0.25">
      <c r="U1223" t="s">
        <v>7461</v>
      </c>
      <c r="V1223" t="s">
        <v>1296</v>
      </c>
      <c r="W1223" t="s">
        <v>5288</v>
      </c>
      <c r="X1223" t="s">
        <v>3498</v>
      </c>
      <c r="Y1223" t="str">
        <f t="shared" si="83"/>
        <v>SLF-US CURR CGAAP-200407</v>
      </c>
      <c r="Z1223">
        <f>COUNTIF('16 reserve bal'!D:D,'16 reserve entries'!Y1223)</f>
        <v>1</v>
      </c>
    </row>
    <row r="1224" spans="21:26" x14ac:dyDescent="0.25">
      <c r="U1224" t="s">
        <v>7462</v>
      </c>
      <c r="V1224" t="s">
        <v>1296</v>
      </c>
      <c r="W1224" t="s">
        <v>5288</v>
      </c>
      <c r="X1224" t="s">
        <v>3532</v>
      </c>
      <c r="Y1224" t="str">
        <f t="shared" si="83"/>
        <v>SLF-US CURR CGAAP-200427</v>
      </c>
      <c r="Z1224">
        <f>COUNTIF('16 reserve bal'!D:D,'16 reserve entries'!Y1224)</f>
        <v>1</v>
      </c>
    </row>
    <row r="1225" spans="21:26" x14ac:dyDescent="0.25">
      <c r="U1225" t="s">
        <v>7463</v>
      </c>
      <c r="V1225" t="s">
        <v>1296</v>
      </c>
      <c r="W1225" t="s">
        <v>5288</v>
      </c>
      <c r="X1225" t="s">
        <v>3543</v>
      </c>
      <c r="Y1225" t="str">
        <f t="shared" si="83"/>
        <v>SLF-US CURR CGAAP-200443</v>
      </c>
      <c r="Z1225">
        <f>COUNTIF('16 reserve bal'!D:D,'16 reserve entries'!Y1225)</f>
        <v>1</v>
      </c>
    </row>
    <row r="1226" spans="21:26" x14ac:dyDescent="0.25">
      <c r="U1226" t="s">
        <v>7464</v>
      </c>
      <c r="V1226" t="s">
        <v>1296</v>
      </c>
      <c r="W1226" t="s">
        <v>5288</v>
      </c>
      <c r="X1226" t="s">
        <v>3588</v>
      </c>
      <c r="Y1226" t="str">
        <f t="shared" si="83"/>
        <v>SLF-US CURR CGAAP-200461</v>
      </c>
      <c r="Z1226">
        <f>COUNTIF('16 reserve bal'!D:D,'16 reserve entries'!Y1226)</f>
        <v>1</v>
      </c>
    </row>
    <row r="1227" spans="21:26" x14ac:dyDescent="0.25">
      <c r="U1227" t="s">
        <v>7465</v>
      </c>
      <c r="V1227" t="s">
        <v>1296</v>
      </c>
      <c r="W1227" t="s">
        <v>5288</v>
      </c>
      <c r="X1227" t="s">
        <v>3642</v>
      </c>
      <c r="Y1227" t="str">
        <f t="shared" si="83"/>
        <v>SLF-US CURR CGAAP-200562</v>
      </c>
      <c r="Z1227">
        <f>COUNTIF('16 reserve bal'!D:D,'16 reserve entries'!Y1227)</f>
        <v>1</v>
      </c>
    </row>
    <row r="1228" spans="21:26" x14ac:dyDescent="0.25">
      <c r="U1228" t="s">
        <v>7466</v>
      </c>
      <c r="V1228" t="s">
        <v>1296</v>
      </c>
      <c r="W1228" t="s">
        <v>5288</v>
      </c>
      <c r="X1228" t="s">
        <v>3930</v>
      </c>
      <c r="Y1228" t="str">
        <f t="shared" si="83"/>
        <v>SLF-US CURR CGAAP-202286</v>
      </c>
      <c r="Z1228">
        <f>COUNTIF('16 reserve bal'!D:D,'16 reserve entries'!Y1228)</f>
        <v>1</v>
      </c>
    </row>
    <row r="1229" spans="21:26" x14ac:dyDescent="0.25">
      <c r="U1229" t="s">
        <v>7467</v>
      </c>
      <c r="V1229" t="s">
        <v>1296</v>
      </c>
      <c r="W1229" t="s">
        <v>5288</v>
      </c>
      <c r="X1229" t="s">
        <v>3938</v>
      </c>
      <c r="Y1229" t="str">
        <f t="shared" si="83"/>
        <v>SLF-US CURR CGAAP-202334</v>
      </c>
      <c r="Z1229">
        <f>COUNTIF('16 reserve bal'!D:D,'16 reserve entries'!Y1229)</f>
        <v>1</v>
      </c>
    </row>
    <row r="1230" spans="21:26" x14ac:dyDescent="0.25">
      <c r="U1230" t="s">
        <v>7468</v>
      </c>
      <c r="V1230" t="s">
        <v>1296</v>
      </c>
      <c r="W1230" t="s">
        <v>5288</v>
      </c>
      <c r="X1230" t="s">
        <v>3941</v>
      </c>
      <c r="Y1230" t="str">
        <f t="shared" si="83"/>
        <v>SLF-US CURR CGAAP-202336</v>
      </c>
      <c r="Z1230">
        <f>COUNTIF('16 reserve bal'!D:D,'16 reserve entries'!Y1230)</f>
        <v>1</v>
      </c>
    </row>
    <row r="1231" spans="21:26" x14ac:dyDescent="0.25">
      <c r="U1231" t="s">
        <v>7469</v>
      </c>
      <c r="V1231" t="s">
        <v>1296</v>
      </c>
      <c r="W1231" t="s">
        <v>5288</v>
      </c>
      <c r="X1231" t="s">
        <v>4100</v>
      </c>
      <c r="Y1231" t="str">
        <f t="shared" si="83"/>
        <v>SLF-US CURR CGAAP-207994</v>
      </c>
      <c r="Z1231">
        <f>COUNTIF('16 reserve bal'!D:D,'16 reserve entries'!Y1231)</f>
        <v>1</v>
      </c>
    </row>
    <row r="1232" spans="21:26" x14ac:dyDescent="0.25">
      <c r="U1232" t="s">
        <v>7470</v>
      </c>
      <c r="V1232" t="s">
        <v>1296</v>
      </c>
      <c r="W1232" t="s">
        <v>5288</v>
      </c>
      <c r="X1232" t="s">
        <v>3535</v>
      </c>
      <c r="Y1232" t="str">
        <f t="shared" si="83"/>
        <v>SLF-US CURR CGAAP-200428</v>
      </c>
      <c r="Z1232">
        <f>COUNTIF('16 reserve bal'!D:D,'16 reserve entries'!Y1232)</f>
        <v>1</v>
      </c>
    </row>
    <row r="1233" spans="21:26" x14ac:dyDescent="0.25">
      <c r="U1233" t="s">
        <v>7471</v>
      </c>
      <c r="V1233" t="s">
        <v>1296</v>
      </c>
      <c r="W1233" t="s">
        <v>5288</v>
      </c>
      <c r="X1233" t="s">
        <v>3645</v>
      </c>
      <c r="Y1233" t="str">
        <f t="shared" si="83"/>
        <v>SLF-US CURR CGAAP-200563</v>
      </c>
      <c r="Z1233">
        <f>COUNTIF('16 reserve bal'!D:D,'16 reserve entries'!Y1233)</f>
        <v>1</v>
      </c>
    </row>
    <row r="1234" spans="21:26" x14ac:dyDescent="0.25">
      <c r="U1234" t="s">
        <v>7472</v>
      </c>
      <c r="V1234" t="s">
        <v>1296</v>
      </c>
      <c r="W1234" t="s">
        <v>5288</v>
      </c>
      <c r="X1234" t="s">
        <v>3932</v>
      </c>
      <c r="Y1234" t="str">
        <f t="shared" si="83"/>
        <v>SLF-US CURR CGAAP-202298</v>
      </c>
      <c r="Z1234">
        <f>COUNTIF('16 reserve bal'!D:D,'16 reserve entries'!Y1234)</f>
        <v>1</v>
      </c>
    </row>
    <row r="1235" spans="21:26" x14ac:dyDescent="0.25">
      <c r="U1235" t="s">
        <v>7473</v>
      </c>
      <c r="V1235" t="s">
        <v>1296</v>
      </c>
      <c r="W1235" t="s">
        <v>5288</v>
      </c>
      <c r="X1235" t="s">
        <v>3602</v>
      </c>
      <c r="Y1235" t="str">
        <f t="shared" si="83"/>
        <v>SLF-US CURR CGAAP-200469</v>
      </c>
      <c r="Z1235">
        <f>COUNTIF('16 reserve bal'!D:D,'16 reserve entries'!Y1235)</f>
        <v>1</v>
      </c>
    </row>
    <row r="1236" spans="21:26" x14ac:dyDescent="0.25">
      <c r="U1236" t="s">
        <v>7474</v>
      </c>
      <c r="V1236" t="s">
        <v>1296</v>
      </c>
      <c r="W1236" t="s">
        <v>5288</v>
      </c>
      <c r="X1236" t="s">
        <v>3524</v>
      </c>
      <c r="Y1236" t="str">
        <f t="shared" si="83"/>
        <v>SLF-US CURR CGAAP-200423</v>
      </c>
      <c r="Z1236">
        <f>COUNTIF('16 reserve bal'!D:D,'16 reserve entries'!Y1236)</f>
        <v>1</v>
      </c>
    </row>
    <row r="1237" spans="21:26" x14ac:dyDescent="0.25">
      <c r="U1237" t="s">
        <v>7475</v>
      </c>
      <c r="V1237" t="s">
        <v>1296</v>
      </c>
      <c r="W1237" t="s">
        <v>5304</v>
      </c>
      <c r="X1237" t="s">
        <v>3480</v>
      </c>
      <c r="Y1237" t="str">
        <f t="shared" si="83"/>
        <v>SLF-US UNIQ IFRS-200400</v>
      </c>
      <c r="Z1237">
        <f>COUNTIF('16 reserve bal'!D:D,'16 reserve entries'!Y1237)</f>
        <v>1</v>
      </c>
    </row>
    <row r="1238" spans="21:26" x14ac:dyDescent="0.25">
      <c r="U1238" t="s">
        <v>7476</v>
      </c>
      <c r="V1238" t="s">
        <v>1296</v>
      </c>
      <c r="W1238" t="s">
        <v>5304</v>
      </c>
      <c r="X1238" t="s">
        <v>3483</v>
      </c>
      <c r="Y1238" t="str">
        <f t="shared" si="83"/>
        <v>SLF-US UNIQ IFRS-200402</v>
      </c>
      <c r="Z1238">
        <f>COUNTIF('16 reserve bal'!D:D,'16 reserve entries'!Y1238)</f>
        <v>1</v>
      </c>
    </row>
    <row r="1239" spans="21:26" x14ac:dyDescent="0.25">
      <c r="U1239" t="s">
        <v>7477</v>
      </c>
      <c r="V1239" t="s">
        <v>1296</v>
      </c>
      <c r="W1239" t="s">
        <v>5304</v>
      </c>
      <c r="X1239" t="s">
        <v>3492</v>
      </c>
      <c r="Y1239" t="str">
        <f t="shared" si="83"/>
        <v>SLF-US UNIQ IFRS-200405</v>
      </c>
      <c r="Z1239">
        <f>COUNTIF('16 reserve bal'!D:D,'16 reserve entries'!Y1239)</f>
        <v>1</v>
      </c>
    </row>
    <row r="1240" spans="21:26" x14ac:dyDescent="0.25">
      <c r="U1240" t="s">
        <v>7478</v>
      </c>
      <c r="V1240" t="s">
        <v>1296</v>
      </c>
      <c r="W1240" t="s">
        <v>5304</v>
      </c>
      <c r="X1240" t="s">
        <v>3495</v>
      </c>
      <c r="Y1240" t="str">
        <f t="shared" si="83"/>
        <v>SLF-US UNIQ IFRS-200406</v>
      </c>
      <c r="Z1240">
        <f>COUNTIF('16 reserve bal'!D:D,'16 reserve entries'!Y1240)</f>
        <v>1</v>
      </c>
    </row>
    <row r="1241" spans="21:26" x14ac:dyDescent="0.25">
      <c r="U1241" t="s">
        <v>7479</v>
      </c>
      <c r="V1241" t="s">
        <v>1296</v>
      </c>
      <c r="W1241" t="s">
        <v>5304</v>
      </c>
      <c r="X1241" t="s">
        <v>3498</v>
      </c>
      <c r="Y1241" t="str">
        <f t="shared" si="83"/>
        <v>SLF-US UNIQ IFRS-200407</v>
      </c>
      <c r="Z1241">
        <f>COUNTIF('16 reserve bal'!D:D,'16 reserve entries'!Y1241)</f>
        <v>1</v>
      </c>
    </row>
    <row r="1242" spans="21:26" x14ac:dyDescent="0.25">
      <c r="U1242" t="s">
        <v>7480</v>
      </c>
      <c r="V1242" t="s">
        <v>1296</v>
      </c>
      <c r="W1242" t="s">
        <v>5304</v>
      </c>
      <c r="X1242" t="s">
        <v>3504</v>
      </c>
      <c r="Y1242" t="str">
        <f t="shared" si="83"/>
        <v>SLF-US UNIQ IFRS-200415</v>
      </c>
      <c r="Z1242">
        <f>COUNTIF('16 reserve bal'!D:D,'16 reserve entries'!Y1242)</f>
        <v>1</v>
      </c>
    </row>
    <row r="1243" spans="21:26" x14ac:dyDescent="0.25">
      <c r="U1243" t="s">
        <v>7481</v>
      </c>
      <c r="V1243" t="s">
        <v>1296</v>
      </c>
      <c r="W1243" t="s">
        <v>5304</v>
      </c>
      <c r="X1243" t="s">
        <v>3510</v>
      </c>
      <c r="Y1243" t="str">
        <f t="shared" si="83"/>
        <v>SLF-US UNIQ IFRS-200417</v>
      </c>
      <c r="Z1243">
        <f>COUNTIF('16 reserve bal'!D:D,'16 reserve entries'!Y1243)</f>
        <v>1</v>
      </c>
    </row>
    <row r="1244" spans="21:26" x14ac:dyDescent="0.25">
      <c r="U1244" t="s">
        <v>7482</v>
      </c>
      <c r="V1244" t="s">
        <v>1296</v>
      </c>
      <c r="W1244" t="s">
        <v>5304</v>
      </c>
      <c r="X1244" t="s">
        <v>3513</v>
      </c>
      <c r="Y1244" t="str">
        <f t="shared" si="83"/>
        <v>SLF-US UNIQ IFRS-200418</v>
      </c>
      <c r="Z1244">
        <f>COUNTIF('16 reserve bal'!D:D,'16 reserve entries'!Y1244)</f>
        <v>1</v>
      </c>
    </row>
    <row r="1245" spans="21:26" x14ac:dyDescent="0.25">
      <c r="U1245" t="s">
        <v>7483</v>
      </c>
      <c r="V1245" t="s">
        <v>1296</v>
      </c>
      <c r="W1245" t="s">
        <v>5304</v>
      </c>
      <c r="X1245" t="s">
        <v>3524</v>
      </c>
      <c r="Y1245" t="str">
        <f t="shared" si="83"/>
        <v>SLF-US UNIQ IFRS-200423</v>
      </c>
      <c r="Z1245">
        <f>COUNTIF('16 reserve bal'!D:D,'16 reserve entries'!Y1245)</f>
        <v>1</v>
      </c>
    </row>
    <row r="1246" spans="21:26" x14ac:dyDescent="0.25">
      <c r="U1246" t="s">
        <v>7484</v>
      </c>
      <c r="V1246" t="s">
        <v>1296</v>
      </c>
      <c r="W1246" t="s">
        <v>5304</v>
      </c>
      <c r="X1246" t="s">
        <v>3529</v>
      </c>
      <c r="Y1246" t="str">
        <f t="shared" si="83"/>
        <v>SLF-US UNIQ IFRS-200426</v>
      </c>
      <c r="Z1246">
        <f>COUNTIF('16 reserve bal'!D:D,'16 reserve entries'!Y1246)</f>
        <v>1</v>
      </c>
    </row>
    <row r="1247" spans="21:26" x14ac:dyDescent="0.25">
      <c r="U1247" t="s">
        <v>7485</v>
      </c>
      <c r="V1247" t="s">
        <v>1296</v>
      </c>
      <c r="W1247" t="s">
        <v>5304</v>
      </c>
      <c r="X1247" t="s">
        <v>3532</v>
      </c>
      <c r="Y1247" t="str">
        <f t="shared" si="83"/>
        <v>SLF-US UNIQ IFRS-200427</v>
      </c>
      <c r="Z1247">
        <f>COUNTIF('16 reserve bal'!D:D,'16 reserve entries'!Y1247)</f>
        <v>1</v>
      </c>
    </row>
    <row r="1248" spans="21:26" x14ac:dyDescent="0.25">
      <c r="U1248" t="s">
        <v>7486</v>
      </c>
      <c r="V1248" t="s">
        <v>1296</v>
      </c>
      <c r="W1248" t="s">
        <v>5304</v>
      </c>
      <c r="X1248" t="s">
        <v>3535</v>
      </c>
      <c r="Y1248" t="str">
        <f t="shared" si="83"/>
        <v>SLF-US UNIQ IFRS-200428</v>
      </c>
      <c r="Z1248">
        <f>COUNTIF('16 reserve bal'!D:D,'16 reserve entries'!Y1248)</f>
        <v>1</v>
      </c>
    </row>
    <row r="1249" spans="21:26" x14ac:dyDescent="0.25">
      <c r="U1249" t="s">
        <v>7487</v>
      </c>
      <c r="V1249" t="s">
        <v>1296</v>
      </c>
      <c r="W1249" t="s">
        <v>5304</v>
      </c>
      <c r="X1249" t="s">
        <v>3543</v>
      </c>
      <c r="Y1249" t="str">
        <f t="shared" si="83"/>
        <v>SLF-US UNIQ IFRS-200443</v>
      </c>
      <c r="Z1249">
        <f>COUNTIF('16 reserve bal'!D:D,'16 reserve entries'!Y1249)</f>
        <v>1</v>
      </c>
    </row>
    <row r="1250" spans="21:26" x14ac:dyDescent="0.25">
      <c r="U1250" t="s">
        <v>7488</v>
      </c>
      <c r="V1250" t="s">
        <v>1296</v>
      </c>
      <c r="W1250" t="s">
        <v>5304</v>
      </c>
      <c r="X1250" t="s">
        <v>3588</v>
      </c>
      <c r="Y1250" t="str">
        <f t="shared" si="83"/>
        <v>SLF-US UNIQ IFRS-200461</v>
      </c>
      <c r="Z1250">
        <f>COUNTIF('16 reserve bal'!D:D,'16 reserve entries'!Y1250)</f>
        <v>1</v>
      </c>
    </row>
    <row r="1251" spans="21:26" x14ac:dyDescent="0.25">
      <c r="U1251" t="s">
        <v>7489</v>
      </c>
      <c r="V1251" t="s">
        <v>1296</v>
      </c>
      <c r="W1251" t="s">
        <v>5304</v>
      </c>
      <c r="X1251" t="s">
        <v>3602</v>
      </c>
      <c r="Y1251" t="str">
        <f t="shared" si="83"/>
        <v>SLF-US UNIQ IFRS-200469</v>
      </c>
      <c r="Z1251">
        <f>COUNTIF('16 reserve bal'!D:D,'16 reserve entries'!Y1251)</f>
        <v>1</v>
      </c>
    </row>
    <row r="1252" spans="21:26" x14ac:dyDescent="0.25">
      <c r="U1252" t="s">
        <v>7490</v>
      </c>
      <c r="V1252" t="s">
        <v>1296</v>
      </c>
      <c r="W1252" t="s">
        <v>5304</v>
      </c>
      <c r="X1252" t="s">
        <v>3642</v>
      </c>
      <c r="Y1252" t="str">
        <f t="shared" si="83"/>
        <v>SLF-US UNIQ IFRS-200562</v>
      </c>
      <c r="Z1252">
        <f>COUNTIF('16 reserve bal'!D:D,'16 reserve entries'!Y1252)</f>
        <v>1</v>
      </c>
    </row>
    <row r="1253" spans="21:26" x14ac:dyDescent="0.25">
      <c r="U1253" t="s">
        <v>7491</v>
      </c>
      <c r="V1253" t="s">
        <v>1296</v>
      </c>
      <c r="W1253" t="s">
        <v>5304</v>
      </c>
      <c r="X1253" t="s">
        <v>3645</v>
      </c>
      <c r="Y1253" t="str">
        <f t="shared" si="83"/>
        <v>SLF-US UNIQ IFRS-200563</v>
      </c>
      <c r="Z1253">
        <f>COUNTIF('16 reserve bal'!D:D,'16 reserve entries'!Y1253)</f>
        <v>1</v>
      </c>
    </row>
    <row r="1254" spans="21:26" x14ac:dyDescent="0.25">
      <c r="U1254" t="s">
        <v>7492</v>
      </c>
      <c r="V1254" t="s">
        <v>1296</v>
      </c>
      <c r="W1254" t="s">
        <v>5304</v>
      </c>
      <c r="X1254" t="s">
        <v>3930</v>
      </c>
      <c r="Y1254" t="str">
        <f t="shared" si="83"/>
        <v>SLF-US UNIQ IFRS-202286</v>
      </c>
      <c r="Z1254">
        <f>COUNTIF('16 reserve bal'!D:D,'16 reserve entries'!Y1254)</f>
        <v>1</v>
      </c>
    </row>
    <row r="1255" spans="21:26" x14ac:dyDescent="0.25">
      <c r="U1255" t="s">
        <v>7493</v>
      </c>
      <c r="V1255" t="s">
        <v>1296</v>
      </c>
      <c r="W1255" t="s">
        <v>5304</v>
      </c>
      <c r="X1255" t="s">
        <v>3932</v>
      </c>
      <c r="Y1255" t="str">
        <f t="shared" si="83"/>
        <v>SLF-US UNIQ IFRS-202298</v>
      </c>
      <c r="Z1255">
        <f>COUNTIF('16 reserve bal'!D:D,'16 reserve entries'!Y1255)</f>
        <v>1</v>
      </c>
    </row>
    <row r="1256" spans="21:26" x14ac:dyDescent="0.25">
      <c r="U1256" t="s">
        <v>7494</v>
      </c>
      <c r="V1256" t="s">
        <v>1296</v>
      </c>
      <c r="W1256" t="s">
        <v>5304</v>
      </c>
      <c r="X1256" t="s">
        <v>3938</v>
      </c>
      <c r="Y1256" t="str">
        <f t="shared" si="83"/>
        <v>SLF-US UNIQ IFRS-202334</v>
      </c>
      <c r="Z1256">
        <f>COUNTIF('16 reserve bal'!D:D,'16 reserve entries'!Y1256)</f>
        <v>1</v>
      </c>
    </row>
    <row r="1257" spans="21:26" x14ac:dyDescent="0.25">
      <c r="U1257" t="s">
        <v>7495</v>
      </c>
      <c r="V1257" t="s">
        <v>1296</v>
      </c>
      <c r="W1257" t="s">
        <v>5304</v>
      </c>
      <c r="X1257" t="s">
        <v>4068</v>
      </c>
      <c r="Y1257" t="str">
        <f t="shared" si="83"/>
        <v>SLF-US UNIQ IFRS-203399</v>
      </c>
      <c r="Z1257">
        <f>COUNTIF('16 reserve bal'!D:D,'16 reserve entries'!Y1257)</f>
        <v>1</v>
      </c>
    </row>
    <row r="1258" spans="21:26" x14ac:dyDescent="0.25">
      <c r="U1258" t="s">
        <v>7496</v>
      </c>
      <c r="V1258" t="s">
        <v>1296</v>
      </c>
      <c r="W1258" t="s">
        <v>5304</v>
      </c>
      <c r="X1258" t="s">
        <v>4100</v>
      </c>
      <c r="Y1258" t="str">
        <f t="shared" si="83"/>
        <v>SLF-US UNIQ IFRS-207994</v>
      </c>
      <c r="Z1258">
        <f>COUNTIF('16 reserve bal'!D:D,'16 reserve entries'!Y1258)</f>
        <v>1</v>
      </c>
    </row>
    <row r="1259" spans="21:26" x14ac:dyDescent="0.25">
      <c r="U1259" t="s">
        <v>7497</v>
      </c>
      <c r="V1259" t="s">
        <v>1296</v>
      </c>
      <c r="W1259" t="s">
        <v>5304</v>
      </c>
      <c r="X1259" t="s">
        <v>4101</v>
      </c>
      <c r="Y1259" t="str">
        <f t="shared" si="83"/>
        <v>SLF-US UNIQ IFRS-207995</v>
      </c>
      <c r="Z1259">
        <f>COUNTIF('16 reserve bal'!D:D,'16 reserve entries'!Y1259)</f>
        <v>1</v>
      </c>
    </row>
    <row r="1260" spans="21:26" x14ac:dyDescent="0.25">
      <c r="U1260" t="s">
        <v>7498</v>
      </c>
      <c r="V1260" t="s">
        <v>1296</v>
      </c>
      <c r="W1260" t="s">
        <v>5304</v>
      </c>
      <c r="X1260" t="s">
        <v>3501</v>
      </c>
      <c r="Y1260" t="str">
        <f t="shared" si="83"/>
        <v>SLF-US UNIQ IFRS-200411</v>
      </c>
      <c r="Z1260">
        <f>COUNTIF('16 reserve bal'!D:D,'16 reserve entries'!Y1260)</f>
        <v>1</v>
      </c>
    </row>
    <row r="1261" spans="21:26" x14ac:dyDescent="0.25">
      <c r="U1261" t="s">
        <v>7499</v>
      </c>
      <c r="V1261" t="s">
        <v>1296</v>
      </c>
      <c r="W1261" t="s">
        <v>5304</v>
      </c>
      <c r="X1261" t="s">
        <v>3516</v>
      </c>
      <c r="Y1261" t="str">
        <f t="shared" si="83"/>
        <v>SLF-US UNIQ IFRS-200419</v>
      </c>
      <c r="Z1261">
        <f>COUNTIF('16 reserve bal'!D:D,'16 reserve entries'!Y1261)</f>
        <v>1</v>
      </c>
    </row>
    <row r="1262" spans="21:26" x14ac:dyDescent="0.25">
      <c r="U1262" t="s">
        <v>7500</v>
      </c>
      <c r="V1262" t="s">
        <v>1296</v>
      </c>
      <c r="W1262" t="s">
        <v>5304</v>
      </c>
      <c r="X1262" t="s">
        <v>3519</v>
      </c>
      <c r="Y1262" t="str">
        <f t="shared" si="83"/>
        <v>SLF-US UNIQ IFRS-200420</v>
      </c>
      <c r="Z1262">
        <f>COUNTIF('16 reserve bal'!D:D,'16 reserve entries'!Y1262)</f>
        <v>1</v>
      </c>
    </row>
    <row r="1263" spans="21:26" x14ac:dyDescent="0.25">
      <c r="U1263" t="s">
        <v>7501</v>
      </c>
      <c r="V1263" t="s">
        <v>1296</v>
      </c>
      <c r="W1263" t="s">
        <v>5304</v>
      </c>
      <c r="X1263" t="s">
        <v>3486</v>
      </c>
      <c r="Y1263" t="str">
        <f t="shared" si="83"/>
        <v>SLF-US UNIQ IFRS-200403</v>
      </c>
      <c r="Z1263">
        <f>COUNTIF('16 reserve bal'!D:D,'16 reserve entries'!Y1263)</f>
        <v>1</v>
      </c>
    </row>
    <row r="1264" spans="21:26" x14ac:dyDescent="0.25">
      <c r="U1264" t="s">
        <v>7502</v>
      </c>
      <c r="V1264" t="s">
        <v>1296</v>
      </c>
      <c r="W1264" t="s">
        <v>5304</v>
      </c>
      <c r="X1264" t="s">
        <v>3538</v>
      </c>
      <c r="Y1264" t="str">
        <f t="shared" si="83"/>
        <v>SLF-US UNIQ IFRS-200429</v>
      </c>
      <c r="Z1264">
        <f>COUNTIF('16 reserve bal'!D:D,'16 reserve entries'!Y1264)</f>
        <v>1</v>
      </c>
    </row>
    <row r="1265" spans="21:26" x14ac:dyDescent="0.25">
      <c r="U1265" t="s">
        <v>7503</v>
      </c>
      <c r="V1265" t="s">
        <v>1296</v>
      </c>
      <c r="W1265" t="s">
        <v>5304</v>
      </c>
      <c r="X1265" t="s">
        <v>3634</v>
      </c>
      <c r="Y1265" t="str">
        <f t="shared" si="83"/>
        <v>SLF-US UNIQ IFRS-200509</v>
      </c>
      <c r="Z1265">
        <f>COUNTIF('16 reserve bal'!D:D,'16 reserve entries'!Y1265)</f>
        <v>1</v>
      </c>
    </row>
    <row r="1266" spans="21:26" x14ac:dyDescent="0.25">
      <c r="U1266" t="s">
        <v>7504</v>
      </c>
      <c r="V1266" t="s">
        <v>1296</v>
      </c>
      <c r="W1266" t="s">
        <v>5304</v>
      </c>
      <c r="X1266" t="s">
        <v>3507</v>
      </c>
      <c r="Y1266" t="str">
        <f t="shared" si="83"/>
        <v>SLF-US UNIQ IFRS-200416</v>
      </c>
      <c r="Z1266">
        <f>COUNTIF('16 reserve bal'!D:D,'16 reserve entries'!Y1266)</f>
        <v>0</v>
      </c>
    </row>
    <row r="1267" spans="21:26" x14ac:dyDescent="0.25">
      <c r="U1267" t="s">
        <v>7505</v>
      </c>
      <c r="V1267" t="s">
        <v>1296</v>
      </c>
      <c r="W1267" t="s">
        <v>5307</v>
      </c>
      <c r="X1267" t="s">
        <v>3480</v>
      </c>
      <c r="Y1267" t="str">
        <f t="shared" si="83"/>
        <v>TOTL NAIC REPT USD-200400</v>
      </c>
      <c r="Z1267">
        <f>COUNTIF('16 reserve bal'!D:D,'16 reserve entries'!Y1267)</f>
        <v>0</v>
      </c>
    </row>
    <row r="1268" spans="21:26" x14ac:dyDescent="0.25">
      <c r="U1268" t="s">
        <v>7506</v>
      </c>
      <c r="V1268" t="s">
        <v>1296</v>
      </c>
      <c r="W1268" t="s">
        <v>5307</v>
      </c>
      <c r="X1268" t="s">
        <v>3483</v>
      </c>
      <c r="Y1268" t="str">
        <f t="shared" si="83"/>
        <v>TOTL NAIC REPT USD-200402</v>
      </c>
      <c r="Z1268">
        <f>COUNTIF('16 reserve bal'!D:D,'16 reserve entries'!Y1268)</f>
        <v>0</v>
      </c>
    </row>
    <row r="1269" spans="21:26" x14ac:dyDescent="0.25">
      <c r="U1269" t="s">
        <v>7507</v>
      </c>
      <c r="V1269" t="s">
        <v>1296</v>
      </c>
      <c r="W1269" t="s">
        <v>5307</v>
      </c>
      <c r="X1269" t="s">
        <v>3492</v>
      </c>
      <c r="Y1269" t="str">
        <f t="shared" si="83"/>
        <v>TOTL NAIC REPT USD-200405</v>
      </c>
      <c r="Z1269">
        <f>COUNTIF('16 reserve bal'!D:D,'16 reserve entries'!Y1269)</f>
        <v>0</v>
      </c>
    </row>
    <row r="1270" spans="21:26" x14ac:dyDescent="0.25">
      <c r="U1270" t="s">
        <v>7508</v>
      </c>
      <c r="V1270" t="s">
        <v>1296</v>
      </c>
      <c r="W1270" t="s">
        <v>5307</v>
      </c>
      <c r="X1270" t="s">
        <v>3495</v>
      </c>
      <c r="Y1270" t="str">
        <f t="shared" si="83"/>
        <v>TOTL NAIC REPT USD-200406</v>
      </c>
      <c r="Z1270">
        <f>COUNTIF('16 reserve bal'!D:D,'16 reserve entries'!Y1270)</f>
        <v>0</v>
      </c>
    </row>
    <row r="1271" spans="21:26" x14ac:dyDescent="0.25">
      <c r="U1271" t="s">
        <v>7509</v>
      </c>
      <c r="V1271" t="s">
        <v>1296</v>
      </c>
      <c r="W1271" t="s">
        <v>5307</v>
      </c>
      <c r="X1271" t="s">
        <v>3498</v>
      </c>
      <c r="Y1271" t="str">
        <f t="shared" si="83"/>
        <v>TOTL NAIC REPT USD-200407</v>
      </c>
      <c r="Z1271">
        <f>COUNTIF('16 reserve bal'!D:D,'16 reserve entries'!Y1271)</f>
        <v>0</v>
      </c>
    </row>
    <row r="1272" spans="21:26" x14ac:dyDescent="0.25">
      <c r="U1272" t="s">
        <v>7510</v>
      </c>
      <c r="V1272" t="s">
        <v>1296</v>
      </c>
      <c r="W1272" t="s">
        <v>5307</v>
      </c>
      <c r="X1272" t="s">
        <v>3504</v>
      </c>
      <c r="Y1272" t="str">
        <f t="shared" si="83"/>
        <v>TOTL NAIC REPT USD-200415</v>
      </c>
      <c r="Z1272">
        <f>COUNTIF('16 reserve bal'!D:D,'16 reserve entries'!Y1272)</f>
        <v>0</v>
      </c>
    </row>
    <row r="1273" spans="21:26" x14ac:dyDescent="0.25">
      <c r="U1273" t="s">
        <v>7511</v>
      </c>
      <c r="V1273" t="s">
        <v>1296</v>
      </c>
      <c r="W1273" t="s">
        <v>5307</v>
      </c>
      <c r="X1273" t="s">
        <v>3513</v>
      </c>
      <c r="Y1273" t="str">
        <f t="shared" si="83"/>
        <v>TOTL NAIC REPT USD-200418</v>
      </c>
      <c r="Z1273">
        <f>COUNTIF('16 reserve bal'!D:D,'16 reserve entries'!Y1273)</f>
        <v>0</v>
      </c>
    </row>
    <row r="1274" spans="21:26" x14ac:dyDescent="0.25">
      <c r="U1274" t="s">
        <v>7512</v>
      </c>
      <c r="V1274" t="s">
        <v>1296</v>
      </c>
      <c r="W1274" t="s">
        <v>5307</v>
      </c>
      <c r="X1274" t="s">
        <v>3524</v>
      </c>
      <c r="Y1274" t="str">
        <f t="shared" si="83"/>
        <v>TOTL NAIC REPT USD-200423</v>
      </c>
      <c r="Z1274">
        <f>COUNTIF('16 reserve bal'!D:D,'16 reserve entries'!Y1274)</f>
        <v>0</v>
      </c>
    </row>
    <row r="1275" spans="21:26" x14ac:dyDescent="0.25">
      <c r="U1275" t="s">
        <v>7513</v>
      </c>
      <c r="V1275" t="s">
        <v>1296</v>
      </c>
      <c r="W1275" t="s">
        <v>5307</v>
      </c>
      <c r="X1275" t="s">
        <v>3529</v>
      </c>
      <c r="Y1275" t="str">
        <f t="shared" si="83"/>
        <v>TOTL NAIC REPT USD-200426</v>
      </c>
      <c r="Z1275">
        <f>COUNTIF('16 reserve bal'!D:D,'16 reserve entries'!Y1275)</f>
        <v>0</v>
      </c>
    </row>
    <row r="1276" spans="21:26" x14ac:dyDescent="0.25">
      <c r="U1276" t="s">
        <v>7514</v>
      </c>
      <c r="V1276" t="s">
        <v>1296</v>
      </c>
      <c r="W1276" t="s">
        <v>5307</v>
      </c>
      <c r="X1276" t="s">
        <v>3532</v>
      </c>
      <c r="Y1276" t="str">
        <f t="shared" si="83"/>
        <v>TOTL NAIC REPT USD-200427</v>
      </c>
      <c r="Z1276">
        <f>COUNTIF('16 reserve bal'!D:D,'16 reserve entries'!Y1276)</f>
        <v>0</v>
      </c>
    </row>
    <row r="1277" spans="21:26" x14ac:dyDescent="0.25">
      <c r="U1277" t="s">
        <v>7515</v>
      </c>
      <c r="V1277" t="s">
        <v>1296</v>
      </c>
      <c r="W1277" t="s">
        <v>5307</v>
      </c>
      <c r="X1277" t="s">
        <v>3535</v>
      </c>
      <c r="Y1277" t="str">
        <f t="shared" si="83"/>
        <v>TOTL NAIC REPT USD-200428</v>
      </c>
      <c r="Z1277">
        <f>COUNTIF('16 reserve bal'!D:D,'16 reserve entries'!Y1277)</f>
        <v>0</v>
      </c>
    </row>
    <row r="1278" spans="21:26" x14ac:dyDescent="0.25">
      <c r="U1278" t="s">
        <v>7516</v>
      </c>
      <c r="V1278" t="s">
        <v>1296</v>
      </c>
      <c r="W1278" t="s">
        <v>5307</v>
      </c>
      <c r="X1278" t="s">
        <v>3538</v>
      </c>
      <c r="Y1278" t="str">
        <f t="shared" si="83"/>
        <v>TOTL NAIC REPT USD-200429</v>
      </c>
      <c r="Z1278">
        <f>COUNTIF('16 reserve bal'!D:D,'16 reserve entries'!Y1278)</f>
        <v>0</v>
      </c>
    </row>
    <row r="1279" spans="21:26" x14ac:dyDescent="0.25">
      <c r="U1279" t="s">
        <v>7517</v>
      </c>
      <c r="V1279" t="s">
        <v>1296</v>
      </c>
      <c r="W1279" t="s">
        <v>5307</v>
      </c>
      <c r="X1279" t="s">
        <v>3543</v>
      </c>
      <c r="Y1279" t="str">
        <f t="shared" si="83"/>
        <v>TOTL NAIC REPT USD-200443</v>
      </c>
      <c r="Z1279">
        <f>COUNTIF('16 reserve bal'!D:D,'16 reserve entries'!Y1279)</f>
        <v>0</v>
      </c>
    </row>
    <row r="1280" spans="21:26" x14ac:dyDescent="0.25">
      <c r="U1280" t="s">
        <v>7518</v>
      </c>
      <c r="V1280" t="s">
        <v>1296</v>
      </c>
      <c r="W1280" t="s">
        <v>5307</v>
      </c>
      <c r="X1280" t="s">
        <v>3930</v>
      </c>
      <c r="Y1280" t="str">
        <f t="shared" si="83"/>
        <v>TOTL NAIC REPT USD-202286</v>
      </c>
      <c r="Z1280">
        <f>COUNTIF('16 reserve bal'!D:D,'16 reserve entries'!Y1280)</f>
        <v>0</v>
      </c>
    </row>
    <row r="1281" spans="21:26" x14ac:dyDescent="0.25">
      <c r="U1281" t="s">
        <v>7519</v>
      </c>
      <c r="V1281" t="s">
        <v>1296</v>
      </c>
      <c r="W1281" t="s">
        <v>5307</v>
      </c>
      <c r="X1281" t="s">
        <v>3932</v>
      </c>
      <c r="Y1281" t="str">
        <f t="shared" si="83"/>
        <v>TOTL NAIC REPT USD-202298</v>
      </c>
      <c r="Z1281">
        <f>COUNTIF('16 reserve bal'!D:D,'16 reserve entries'!Y1281)</f>
        <v>0</v>
      </c>
    </row>
    <row r="1282" spans="21:26" x14ac:dyDescent="0.25">
      <c r="U1282" t="s">
        <v>7520</v>
      </c>
      <c r="V1282" t="s">
        <v>1296</v>
      </c>
      <c r="W1282" t="s">
        <v>5307</v>
      </c>
      <c r="X1282" t="s">
        <v>3938</v>
      </c>
      <c r="Y1282" t="str">
        <f t="shared" si="83"/>
        <v>TOTL NAIC REPT USD-202334</v>
      </c>
      <c r="Z1282">
        <f>COUNTIF('16 reserve bal'!D:D,'16 reserve entries'!Y1282)</f>
        <v>0</v>
      </c>
    </row>
    <row r="1283" spans="21:26" x14ac:dyDescent="0.25">
      <c r="U1283" t="s">
        <v>7521</v>
      </c>
      <c r="V1283" t="s">
        <v>1296</v>
      </c>
      <c r="W1283" t="s">
        <v>5307</v>
      </c>
      <c r="X1283" t="s">
        <v>4068</v>
      </c>
      <c r="Y1283" t="str">
        <f t="shared" si="83"/>
        <v>TOTL NAIC REPT USD-203399</v>
      </c>
      <c r="Z1283">
        <f>COUNTIF('16 reserve bal'!D:D,'16 reserve entries'!Y1283)</f>
        <v>0</v>
      </c>
    </row>
    <row r="1284" spans="21:26" x14ac:dyDescent="0.25">
      <c r="U1284" t="s">
        <v>7522</v>
      </c>
      <c r="V1284" t="s">
        <v>1296</v>
      </c>
      <c r="W1284" t="s">
        <v>5307</v>
      </c>
      <c r="X1284" t="s">
        <v>4100</v>
      </c>
      <c r="Y1284" t="str">
        <f t="shared" si="83"/>
        <v>TOTL NAIC REPT USD-207994</v>
      </c>
      <c r="Z1284">
        <f>COUNTIF('16 reserve bal'!D:D,'16 reserve entries'!Y1284)</f>
        <v>0</v>
      </c>
    </row>
    <row r="1285" spans="21:26" x14ac:dyDescent="0.25">
      <c r="U1285" t="s">
        <v>7523</v>
      </c>
      <c r="V1285" t="s">
        <v>1296</v>
      </c>
      <c r="W1285" t="s">
        <v>5307</v>
      </c>
      <c r="X1285" t="s">
        <v>4101</v>
      </c>
      <c r="Y1285" t="str">
        <f t="shared" ref="Y1285:Y1348" si="84">W1285&amp;"-"&amp;X1285</f>
        <v>TOTL NAIC REPT USD-207995</v>
      </c>
      <c r="Z1285">
        <f>COUNTIF('16 reserve bal'!D:D,'16 reserve entries'!Y1285)</f>
        <v>0</v>
      </c>
    </row>
    <row r="1286" spans="21:26" x14ac:dyDescent="0.25">
      <c r="U1286" t="s">
        <v>7524</v>
      </c>
      <c r="V1286" t="s">
        <v>1296</v>
      </c>
      <c r="W1286" t="s">
        <v>5307</v>
      </c>
      <c r="X1286" t="s">
        <v>3501</v>
      </c>
      <c r="Y1286" t="str">
        <f t="shared" si="84"/>
        <v>TOTL NAIC REPT USD-200411</v>
      </c>
      <c r="Z1286">
        <f>COUNTIF('16 reserve bal'!D:D,'16 reserve entries'!Y1286)</f>
        <v>0</v>
      </c>
    </row>
    <row r="1287" spans="21:26" x14ac:dyDescent="0.25">
      <c r="U1287" t="s">
        <v>7525</v>
      </c>
      <c r="V1287" t="s">
        <v>1296</v>
      </c>
      <c r="W1287" t="s">
        <v>5307</v>
      </c>
      <c r="X1287" t="s">
        <v>3516</v>
      </c>
      <c r="Y1287" t="str">
        <f t="shared" si="84"/>
        <v>TOTL NAIC REPT USD-200419</v>
      </c>
      <c r="Z1287">
        <f>COUNTIF('16 reserve bal'!D:D,'16 reserve entries'!Y1287)</f>
        <v>0</v>
      </c>
    </row>
    <row r="1288" spans="21:26" x14ac:dyDescent="0.25">
      <c r="U1288" t="s">
        <v>7526</v>
      </c>
      <c r="V1288" t="s">
        <v>1296</v>
      </c>
      <c r="W1288" t="s">
        <v>5307</v>
      </c>
      <c r="X1288" t="s">
        <v>3519</v>
      </c>
      <c r="Y1288" t="str">
        <f t="shared" si="84"/>
        <v>TOTL NAIC REPT USD-200420</v>
      </c>
      <c r="Z1288">
        <f>COUNTIF('16 reserve bal'!D:D,'16 reserve entries'!Y1288)</f>
        <v>0</v>
      </c>
    </row>
    <row r="1289" spans="21:26" x14ac:dyDescent="0.25">
      <c r="U1289" t="s">
        <v>7527</v>
      </c>
      <c r="V1289" t="s">
        <v>1296</v>
      </c>
      <c r="W1289" t="s">
        <v>5307</v>
      </c>
      <c r="X1289" t="s">
        <v>3486</v>
      </c>
      <c r="Y1289" t="str">
        <f t="shared" si="84"/>
        <v>TOTL NAIC REPT USD-200403</v>
      </c>
      <c r="Z1289">
        <f>COUNTIF('16 reserve bal'!D:D,'16 reserve entries'!Y1289)</f>
        <v>0</v>
      </c>
    </row>
    <row r="1290" spans="21:26" x14ac:dyDescent="0.25">
      <c r="U1290" t="s">
        <v>7528</v>
      </c>
      <c r="V1290" t="s">
        <v>1296</v>
      </c>
      <c r="W1290" t="s">
        <v>5307</v>
      </c>
      <c r="X1290" t="s">
        <v>3634</v>
      </c>
      <c r="Y1290" t="str">
        <f t="shared" si="84"/>
        <v>TOTL NAIC REPT USD-200509</v>
      </c>
      <c r="Z1290">
        <f>COUNTIF('16 reserve bal'!D:D,'16 reserve entries'!Y1290)</f>
        <v>0</v>
      </c>
    </row>
    <row r="1291" spans="21:26" x14ac:dyDescent="0.25">
      <c r="U1291" t="s">
        <v>7529</v>
      </c>
      <c r="V1291" t="s">
        <v>208</v>
      </c>
      <c r="W1291" t="s">
        <v>5288</v>
      </c>
      <c r="X1291" t="s">
        <v>3495</v>
      </c>
      <c r="Y1291" t="str">
        <f t="shared" si="84"/>
        <v>SLF-US CURR CGAAP-200406</v>
      </c>
      <c r="Z1291">
        <f>COUNTIF('16 reserve bal'!D:D,'16 reserve entries'!Y1291)</f>
        <v>1</v>
      </c>
    </row>
    <row r="1292" spans="21:26" x14ac:dyDescent="0.25">
      <c r="U1292" t="s">
        <v>7530</v>
      </c>
      <c r="V1292" t="s">
        <v>208</v>
      </c>
      <c r="W1292" t="s">
        <v>5288</v>
      </c>
      <c r="X1292" t="s">
        <v>4100</v>
      </c>
      <c r="Y1292" t="str">
        <f t="shared" si="84"/>
        <v>SLF-US CURR CGAAP-207994</v>
      </c>
      <c r="Z1292">
        <f>COUNTIF('16 reserve bal'!D:D,'16 reserve entries'!Y1292)</f>
        <v>1</v>
      </c>
    </row>
    <row r="1293" spans="21:26" x14ac:dyDescent="0.25">
      <c r="U1293" t="s">
        <v>7531</v>
      </c>
      <c r="V1293" t="s">
        <v>1319</v>
      </c>
      <c r="W1293" t="s">
        <v>5288</v>
      </c>
      <c r="X1293" t="s">
        <v>3495</v>
      </c>
      <c r="Y1293" t="str">
        <f t="shared" si="84"/>
        <v>SLF-US CURR CGAAP-200406</v>
      </c>
      <c r="Z1293">
        <f>COUNTIF('16 reserve bal'!D:D,'16 reserve entries'!Y1293)</f>
        <v>1</v>
      </c>
    </row>
    <row r="1294" spans="21:26" x14ac:dyDescent="0.25">
      <c r="U1294" t="s">
        <v>7532</v>
      </c>
      <c r="V1294" t="s">
        <v>1319</v>
      </c>
      <c r="W1294" t="s">
        <v>5288</v>
      </c>
      <c r="X1294" t="s">
        <v>4100</v>
      </c>
      <c r="Y1294" t="str">
        <f t="shared" si="84"/>
        <v>SLF-US CURR CGAAP-207994</v>
      </c>
      <c r="Z1294">
        <f>COUNTIF('16 reserve bal'!D:D,'16 reserve entries'!Y1294)</f>
        <v>1</v>
      </c>
    </row>
    <row r="1295" spans="21:26" x14ac:dyDescent="0.25">
      <c r="U1295" t="s">
        <v>7533</v>
      </c>
      <c r="V1295" t="s">
        <v>1326</v>
      </c>
      <c r="W1295" t="s">
        <v>5288</v>
      </c>
      <c r="X1295" t="s">
        <v>3498</v>
      </c>
      <c r="Y1295" t="str">
        <f t="shared" si="84"/>
        <v>SLF-US CURR CGAAP-200407</v>
      </c>
      <c r="Z1295">
        <f>COUNTIF('16 reserve bal'!D:D,'16 reserve entries'!Y1295)</f>
        <v>1</v>
      </c>
    </row>
    <row r="1296" spans="21:26" x14ac:dyDescent="0.25">
      <c r="U1296" t="s">
        <v>7534</v>
      </c>
      <c r="V1296" t="s">
        <v>73</v>
      </c>
      <c r="W1296" t="s">
        <v>5284</v>
      </c>
      <c r="X1296" t="s">
        <v>3377</v>
      </c>
      <c r="Y1296" t="str">
        <f t="shared" si="84"/>
        <v>SLF-CAN CURR CGAAP-103105</v>
      </c>
      <c r="Z1296">
        <f>COUNTIF('16 reserve bal'!D:D,'16 reserve entries'!Y1296)</f>
        <v>1</v>
      </c>
    </row>
    <row r="1297" spans="21:26" x14ac:dyDescent="0.25">
      <c r="U1297" t="s">
        <v>7535</v>
      </c>
      <c r="V1297" t="s">
        <v>73</v>
      </c>
      <c r="W1297" t="s">
        <v>5284</v>
      </c>
      <c r="X1297" t="s">
        <v>3397</v>
      </c>
      <c r="Y1297" t="str">
        <f t="shared" si="84"/>
        <v>SLF-CAN CURR CGAAP-103132</v>
      </c>
      <c r="Z1297">
        <f>COUNTIF('16 reserve bal'!D:D,'16 reserve entries'!Y1297)</f>
        <v>1</v>
      </c>
    </row>
    <row r="1298" spans="21:26" x14ac:dyDescent="0.25">
      <c r="U1298" t="s">
        <v>7536</v>
      </c>
      <c r="V1298" t="s">
        <v>73</v>
      </c>
      <c r="W1298" t="s">
        <v>5284</v>
      </c>
      <c r="X1298" t="s">
        <v>3403</v>
      </c>
      <c r="Y1298" t="str">
        <f t="shared" si="84"/>
        <v>SLF-CAN CURR CGAAP-103143</v>
      </c>
      <c r="Z1298">
        <f>COUNTIF('16 reserve bal'!D:D,'16 reserve entries'!Y1298)</f>
        <v>1</v>
      </c>
    </row>
    <row r="1299" spans="21:26" x14ac:dyDescent="0.25">
      <c r="U1299" t="s">
        <v>7537</v>
      </c>
      <c r="V1299" t="s">
        <v>1338</v>
      </c>
      <c r="W1299" t="s">
        <v>5284</v>
      </c>
      <c r="X1299" t="s">
        <v>3397</v>
      </c>
      <c r="Y1299" t="str">
        <f t="shared" si="84"/>
        <v>SLF-CAN CURR CGAAP-103132</v>
      </c>
      <c r="Z1299">
        <f>COUNTIF('16 reserve bal'!D:D,'16 reserve entries'!Y1299)</f>
        <v>1</v>
      </c>
    </row>
    <row r="1300" spans="21:26" x14ac:dyDescent="0.25">
      <c r="U1300" t="s">
        <v>7538</v>
      </c>
      <c r="V1300" t="s">
        <v>1346</v>
      </c>
      <c r="W1300" t="s">
        <v>5288</v>
      </c>
      <c r="X1300" t="s">
        <v>3944</v>
      </c>
      <c r="Y1300" t="str">
        <f t="shared" si="84"/>
        <v>SLF-US CURR CGAAP-202586</v>
      </c>
      <c r="Z1300">
        <f>COUNTIF('16 reserve bal'!D:D,'16 reserve entries'!Y1300)</f>
        <v>1</v>
      </c>
    </row>
    <row r="1301" spans="21:26" x14ac:dyDescent="0.25">
      <c r="U1301" t="s">
        <v>7539</v>
      </c>
      <c r="V1301" t="s">
        <v>76</v>
      </c>
      <c r="W1301" t="s">
        <v>5284</v>
      </c>
      <c r="X1301" t="s">
        <v>3383</v>
      </c>
      <c r="Y1301" t="str">
        <f t="shared" si="84"/>
        <v>SLF-CAN CURR CGAAP-103107</v>
      </c>
      <c r="Z1301">
        <f>COUNTIF('16 reserve bal'!D:D,'16 reserve entries'!Y1301)</f>
        <v>1</v>
      </c>
    </row>
    <row r="1302" spans="21:26" x14ac:dyDescent="0.25">
      <c r="U1302" t="s">
        <v>7540</v>
      </c>
      <c r="V1302" t="s">
        <v>1365</v>
      </c>
      <c r="W1302" t="s">
        <v>5284</v>
      </c>
      <c r="X1302" t="s">
        <v>3383</v>
      </c>
      <c r="Y1302" t="str">
        <f t="shared" si="84"/>
        <v>SLF-CAN CURR CGAAP-103107</v>
      </c>
      <c r="Z1302">
        <f>COUNTIF('16 reserve bal'!D:D,'16 reserve entries'!Y1302)</f>
        <v>1</v>
      </c>
    </row>
    <row r="1303" spans="21:26" x14ac:dyDescent="0.25">
      <c r="U1303" t="s">
        <v>7541</v>
      </c>
      <c r="V1303" t="s">
        <v>80</v>
      </c>
      <c r="W1303" t="s">
        <v>5284</v>
      </c>
      <c r="X1303" t="s">
        <v>3386</v>
      </c>
      <c r="Y1303" t="str">
        <f t="shared" si="84"/>
        <v>SLF-CAN CURR CGAAP-103113</v>
      </c>
      <c r="Z1303">
        <f>COUNTIF('16 reserve bal'!D:D,'16 reserve entries'!Y1303)</f>
        <v>1</v>
      </c>
    </row>
    <row r="1304" spans="21:26" x14ac:dyDescent="0.25">
      <c r="U1304" t="s">
        <v>7542</v>
      </c>
      <c r="V1304" t="s">
        <v>1373</v>
      </c>
      <c r="W1304" t="s">
        <v>5284</v>
      </c>
      <c r="X1304" t="s">
        <v>3386</v>
      </c>
      <c r="Y1304" t="str">
        <f t="shared" si="84"/>
        <v>SLF-CAN CURR CGAAP-103113</v>
      </c>
      <c r="Z1304">
        <f>COUNTIF('16 reserve bal'!D:D,'16 reserve entries'!Y1304)</f>
        <v>1</v>
      </c>
    </row>
    <row r="1305" spans="21:26" x14ac:dyDescent="0.25">
      <c r="U1305" t="s">
        <v>7543</v>
      </c>
      <c r="V1305" t="s">
        <v>149</v>
      </c>
      <c r="W1305" t="s">
        <v>5288</v>
      </c>
      <c r="X1305" t="s">
        <v>3549</v>
      </c>
      <c r="Y1305" t="str">
        <f t="shared" si="84"/>
        <v>SLF-US CURR CGAAP-200445</v>
      </c>
      <c r="Z1305">
        <f>COUNTIF('16 reserve bal'!D:D,'16 reserve entries'!Y1305)</f>
        <v>1</v>
      </c>
    </row>
    <row r="1306" spans="21:26" x14ac:dyDescent="0.25">
      <c r="U1306" t="s">
        <v>7544</v>
      </c>
      <c r="V1306" t="s">
        <v>149</v>
      </c>
      <c r="W1306" t="s">
        <v>5288</v>
      </c>
      <c r="X1306" t="s">
        <v>4037</v>
      </c>
      <c r="Y1306" t="str">
        <f t="shared" si="84"/>
        <v>SLF-US CURR CGAAP-203376</v>
      </c>
      <c r="Z1306">
        <f>COUNTIF('16 reserve bal'!D:D,'16 reserve entries'!Y1306)</f>
        <v>1</v>
      </c>
    </row>
    <row r="1307" spans="21:26" x14ac:dyDescent="0.25">
      <c r="U1307" t="s">
        <v>7545</v>
      </c>
      <c r="V1307" t="s">
        <v>149</v>
      </c>
      <c r="W1307" t="s">
        <v>5288</v>
      </c>
      <c r="X1307" t="s">
        <v>3551</v>
      </c>
      <c r="Y1307" t="str">
        <f t="shared" si="84"/>
        <v>SLF-US CURR CGAAP-200446</v>
      </c>
      <c r="Z1307">
        <f>COUNTIF('16 reserve bal'!D:D,'16 reserve entries'!Y1307)</f>
        <v>1</v>
      </c>
    </row>
    <row r="1308" spans="21:26" x14ac:dyDescent="0.25">
      <c r="U1308" t="s">
        <v>7546</v>
      </c>
      <c r="V1308" t="s">
        <v>149</v>
      </c>
      <c r="W1308" t="s">
        <v>5288</v>
      </c>
      <c r="X1308" t="s">
        <v>3968</v>
      </c>
      <c r="Y1308" t="str">
        <f t="shared" si="84"/>
        <v>SLF-US CURR CGAAP-203051</v>
      </c>
      <c r="Z1308">
        <f>COUNTIF('16 reserve bal'!D:D,'16 reserve entries'!Y1308)</f>
        <v>1</v>
      </c>
    </row>
    <row r="1309" spans="21:26" x14ac:dyDescent="0.25">
      <c r="U1309" t="s">
        <v>7547</v>
      </c>
      <c r="V1309" t="s">
        <v>149</v>
      </c>
      <c r="W1309" t="s">
        <v>5288</v>
      </c>
      <c r="X1309" t="s">
        <v>4056</v>
      </c>
      <c r="Y1309" t="str">
        <f t="shared" si="84"/>
        <v>SLF-US CURR CGAAP-203390</v>
      </c>
      <c r="Z1309">
        <f>COUNTIF('16 reserve bal'!D:D,'16 reserve entries'!Y1309)</f>
        <v>1</v>
      </c>
    </row>
    <row r="1310" spans="21:26" x14ac:dyDescent="0.25">
      <c r="U1310" t="s">
        <v>7548</v>
      </c>
      <c r="V1310" t="s">
        <v>1393</v>
      </c>
      <c r="W1310" t="s">
        <v>5288</v>
      </c>
      <c r="X1310" t="s">
        <v>3549</v>
      </c>
      <c r="Y1310" t="str">
        <f t="shared" si="84"/>
        <v>SLF-US CURR CGAAP-200445</v>
      </c>
      <c r="Z1310">
        <f>COUNTIF('16 reserve bal'!D:D,'16 reserve entries'!Y1310)</f>
        <v>1</v>
      </c>
    </row>
    <row r="1311" spans="21:26" x14ac:dyDescent="0.25">
      <c r="U1311" t="s">
        <v>7549</v>
      </c>
      <c r="V1311" t="s">
        <v>1393</v>
      </c>
      <c r="W1311" t="s">
        <v>5288</v>
      </c>
      <c r="X1311" t="s">
        <v>4037</v>
      </c>
      <c r="Y1311" t="str">
        <f t="shared" si="84"/>
        <v>SLF-US CURR CGAAP-203376</v>
      </c>
      <c r="Z1311">
        <f>COUNTIF('16 reserve bal'!D:D,'16 reserve entries'!Y1311)</f>
        <v>1</v>
      </c>
    </row>
    <row r="1312" spans="21:26" x14ac:dyDescent="0.25">
      <c r="U1312" t="s">
        <v>7550</v>
      </c>
      <c r="V1312" t="s">
        <v>1393</v>
      </c>
      <c r="W1312" t="s">
        <v>5288</v>
      </c>
      <c r="X1312" t="s">
        <v>3551</v>
      </c>
      <c r="Y1312" t="str">
        <f t="shared" si="84"/>
        <v>SLF-US CURR CGAAP-200446</v>
      </c>
      <c r="Z1312">
        <f>COUNTIF('16 reserve bal'!D:D,'16 reserve entries'!Y1312)</f>
        <v>1</v>
      </c>
    </row>
    <row r="1313" spans="21:26" x14ac:dyDescent="0.25">
      <c r="U1313" t="s">
        <v>7551</v>
      </c>
      <c r="V1313" t="s">
        <v>1393</v>
      </c>
      <c r="W1313" t="s">
        <v>5288</v>
      </c>
      <c r="X1313" t="s">
        <v>4056</v>
      </c>
      <c r="Y1313" t="str">
        <f t="shared" si="84"/>
        <v>SLF-US CURR CGAAP-203390</v>
      </c>
      <c r="Z1313">
        <f>COUNTIF('16 reserve bal'!D:D,'16 reserve entries'!Y1313)</f>
        <v>1</v>
      </c>
    </row>
    <row r="1314" spans="21:26" x14ac:dyDescent="0.25">
      <c r="U1314" t="s">
        <v>7552</v>
      </c>
      <c r="V1314" t="s">
        <v>83</v>
      </c>
      <c r="W1314" t="s">
        <v>5284</v>
      </c>
      <c r="X1314" t="s">
        <v>3251</v>
      </c>
      <c r="Y1314" t="str">
        <f t="shared" si="84"/>
        <v>SLF-CAN CURR CGAAP-100201</v>
      </c>
      <c r="Z1314">
        <f>COUNTIF('16 reserve bal'!D:D,'16 reserve entries'!Y1314)</f>
        <v>1</v>
      </c>
    </row>
    <row r="1315" spans="21:26" x14ac:dyDescent="0.25">
      <c r="U1315" t="s">
        <v>7553</v>
      </c>
      <c r="V1315" t="s">
        <v>83</v>
      </c>
      <c r="W1315" t="s">
        <v>5284</v>
      </c>
      <c r="X1315" t="s">
        <v>3266</v>
      </c>
      <c r="Y1315" t="str">
        <f t="shared" si="84"/>
        <v>SLF-CAN CURR CGAAP-100215</v>
      </c>
      <c r="Z1315">
        <f>COUNTIF('16 reserve bal'!D:D,'16 reserve entries'!Y1315)</f>
        <v>1</v>
      </c>
    </row>
    <row r="1316" spans="21:26" x14ac:dyDescent="0.25">
      <c r="U1316" t="s">
        <v>7554</v>
      </c>
      <c r="V1316" t="s">
        <v>83</v>
      </c>
      <c r="W1316" t="s">
        <v>5284</v>
      </c>
      <c r="X1316" t="s">
        <v>3269</v>
      </c>
      <c r="Y1316" t="str">
        <f t="shared" si="84"/>
        <v>SLF-CAN CURR CGAAP-100216</v>
      </c>
      <c r="Z1316">
        <f>COUNTIF('16 reserve bal'!D:D,'16 reserve entries'!Y1316)</f>
        <v>1</v>
      </c>
    </row>
    <row r="1317" spans="21:26" x14ac:dyDescent="0.25">
      <c r="U1317" t="s">
        <v>7555</v>
      </c>
      <c r="V1317" t="s">
        <v>83</v>
      </c>
      <c r="W1317" t="s">
        <v>5284</v>
      </c>
      <c r="X1317" t="s">
        <v>3368</v>
      </c>
      <c r="Y1317" t="str">
        <f t="shared" si="84"/>
        <v>SLF-CAN CURR CGAAP-103101</v>
      </c>
      <c r="Z1317">
        <f>COUNTIF('16 reserve bal'!D:D,'16 reserve entries'!Y1317)</f>
        <v>1</v>
      </c>
    </row>
    <row r="1318" spans="21:26" x14ac:dyDescent="0.25">
      <c r="U1318" t="s">
        <v>7556</v>
      </c>
      <c r="V1318" t="s">
        <v>83</v>
      </c>
      <c r="W1318" t="s">
        <v>5284</v>
      </c>
      <c r="X1318" t="s">
        <v>3371</v>
      </c>
      <c r="Y1318" t="str">
        <f t="shared" si="84"/>
        <v>SLF-CAN CURR CGAAP-103102</v>
      </c>
      <c r="Z1318">
        <f>COUNTIF('16 reserve bal'!D:D,'16 reserve entries'!Y1318)</f>
        <v>1</v>
      </c>
    </row>
    <row r="1319" spans="21:26" x14ac:dyDescent="0.25">
      <c r="U1319" t="s">
        <v>7557</v>
      </c>
      <c r="V1319" t="s">
        <v>83</v>
      </c>
      <c r="W1319" t="s">
        <v>5284</v>
      </c>
      <c r="X1319" t="s">
        <v>3374</v>
      </c>
      <c r="Y1319" t="str">
        <f t="shared" si="84"/>
        <v>SLF-CAN CURR CGAAP-103103</v>
      </c>
      <c r="Z1319">
        <f>COUNTIF('16 reserve bal'!D:D,'16 reserve entries'!Y1319)</f>
        <v>1</v>
      </c>
    </row>
    <row r="1320" spans="21:26" x14ac:dyDescent="0.25">
      <c r="U1320" t="s">
        <v>7558</v>
      </c>
      <c r="V1320" t="s">
        <v>83</v>
      </c>
      <c r="W1320" t="s">
        <v>5284</v>
      </c>
      <c r="X1320" t="s">
        <v>3377</v>
      </c>
      <c r="Y1320" t="str">
        <f t="shared" si="84"/>
        <v>SLF-CAN CURR CGAAP-103105</v>
      </c>
      <c r="Z1320">
        <f>COUNTIF('16 reserve bal'!D:D,'16 reserve entries'!Y1320)</f>
        <v>1</v>
      </c>
    </row>
    <row r="1321" spans="21:26" x14ac:dyDescent="0.25">
      <c r="U1321" t="s">
        <v>7559</v>
      </c>
      <c r="V1321" t="s">
        <v>83</v>
      </c>
      <c r="W1321" t="s">
        <v>5284</v>
      </c>
      <c r="X1321" t="s">
        <v>3394</v>
      </c>
      <c r="Y1321" t="str">
        <f t="shared" si="84"/>
        <v>SLF-CAN CURR CGAAP-103130</v>
      </c>
      <c r="Z1321">
        <f>COUNTIF('16 reserve bal'!D:D,'16 reserve entries'!Y1321)</f>
        <v>1</v>
      </c>
    </row>
    <row r="1322" spans="21:26" x14ac:dyDescent="0.25">
      <c r="U1322" t="s">
        <v>7560</v>
      </c>
      <c r="V1322" t="s">
        <v>83</v>
      </c>
      <c r="W1322" t="s">
        <v>5284</v>
      </c>
      <c r="X1322" t="s">
        <v>3399</v>
      </c>
      <c r="Y1322" t="str">
        <f t="shared" si="84"/>
        <v>SLF-CAN CURR CGAAP-103141</v>
      </c>
      <c r="Z1322">
        <f>COUNTIF('16 reserve bal'!D:D,'16 reserve entries'!Y1322)</f>
        <v>1</v>
      </c>
    </row>
    <row r="1323" spans="21:26" x14ac:dyDescent="0.25">
      <c r="U1323" t="s">
        <v>7561</v>
      </c>
      <c r="V1323" t="s">
        <v>83</v>
      </c>
      <c r="W1323" t="s">
        <v>5284</v>
      </c>
      <c r="X1323" t="s">
        <v>3401</v>
      </c>
      <c r="Y1323" t="str">
        <f t="shared" si="84"/>
        <v>SLF-CAN CURR CGAAP-103142</v>
      </c>
      <c r="Z1323">
        <f>COUNTIF('16 reserve bal'!D:D,'16 reserve entries'!Y1323)</f>
        <v>1</v>
      </c>
    </row>
    <row r="1324" spans="21:26" x14ac:dyDescent="0.25">
      <c r="U1324" t="s">
        <v>7562</v>
      </c>
      <c r="V1324" t="s">
        <v>83</v>
      </c>
      <c r="W1324" t="s">
        <v>5284</v>
      </c>
      <c r="X1324" t="s">
        <v>3415</v>
      </c>
      <c r="Y1324" t="str">
        <f t="shared" si="84"/>
        <v>SLF-CAN CURR CGAAP-103322</v>
      </c>
      <c r="Z1324">
        <f>COUNTIF('16 reserve bal'!D:D,'16 reserve entries'!Y1324)</f>
        <v>1</v>
      </c>
    </row>
    <row r="1325" spans="21:26" x14ac:dyDescent="0.25">
      <c r="U1325" t="s">
        <v>7563</v>
      </c>
      <c r="V1325" t="s">
        <v>83</v>
      </c>
      <c r="W1325" t="s">
        <v>5284</v>
      </c>
      <c r="X1325" t="s">
        <v>3418</v>
      </c>
      <c r="Y1325" t="str">
        <f t="shared" si="84"/>
        <v>SLF-CAN CURR CGAAP-103323</v>
      </c>
      <c r="Z1325">
        <f>COUNTIF('16 reserve bal'!D:D,'16 reserve entries'!Y1325)</f>
        <v>1</v>
      </c>
    </row>
    <row r="1326" spans="21:26" x14ac:dyDescent="0.25">
      <c r="U1326" t="s">
        <v>7564</v>
      </c>
      <c r="V1326" t="s">
        <v>83</v>
      </c>
      <c r="W1326" t="s">
        <v>5284</v>
      </c>
      <c r="X1326" t="s">
        <v>3420</v>
      </c>
      <c r="Y1326" t="str">
        <f t="shared" si="84"/>
        <v>SLF-CAN CURR CGAAP-103324</v>
      </c>
      <c r="Z1326">
        <f>COUNTIF('16 reserve bal'!D:D,'16 reserve entries'!Y1326)</f>
        <v>1</v>
      </c>
    </row>
    <row r="1327" spans="21:26" x14ac:dyDescent="0.25">
      <c r="U1327" t="s">
        <v>7565</v>
      </c>
      <c r="V1327" t="s">
        <v>83</v>
      </c>
      <c r="W1327" t="s">
        <v>5284</v>
      </c>
      <c r="X1327" t="s">
        <v>3483</v>
      </c>
      <c r="Y1327" t="str">
        <f t="shared" si="84"/>
        <v>SLF-CAN CURR CGAAP-200402</v>
      </c>
      <c r="Z1327">
        <f>COUNTIF('16 reserve bal'!D:D,'16 reserve entries'!Y1327)</f>
        <v>1</v>
      </c>
    </row>
    <row r="1328" spans="21:26" x14ac:dyDescent="0.25">
      <c r="U1328" t="s">
        <v>7566</v>
      </c>
      <c r="V1328" t="s">
        <v>83</v>
      </c>
      <c r="W1328" t="s">
        <v>5284</v>
      </c>
      <c r="X1328" t="s">
        <v>4150</v>
      </c>
      <c r="Y1328" t="str">
        <f t="shared" si="84"/>
        <v>SLF-CAN CURR CGAAP-300602</v>
      </c>
      <c r="Z1328">
        <f>COUNTIF('16 reserve bal'!D:D,'16 reserve entries'!Y1328)</f>
        <v>1</v>
      </c>
    </row>
    <row r="1329" spans="21:26" x14ac:dyDescent="0.25">
      <c r="U1329" t="s">
        <v>7567</v>
      </c>
      <c r="V1329" t="s">
        <v>83</v>
      </c>
      <c r="W1329" t="s">
        <v>5284</v>
      </c>
      <c r="X1329" t="s">
        <v>4519</v>
      </c>
      <c r="Y1329" t="str">
        <f t="shared" si="84"/>
        <v>SLF-CAN CURR CGAAP-503333</v>
      </c>
      <c r="Z1329">
        <f>COUNTIF('16 reserve bal'!D:D,'16 reserve entries'!Y1329)</f>
        <v>1</v>
      </c>
    </row>
    <row r="1330" spans="21:26" x14ac:dyDescent="0.25">
      <c r="U1330" t="s">
        <v>7568</v>
      </c>
      <c r="V1330" t="s">
        <v>83</v>
      </c>
      <c r="W1330" t="s">
        <v>5284</v>
      </c>
      <c r="X1330" t="s">
        <v>4524</v>
      </c>
      <c r="Y1330" t="str">
        <f t="shared" si="84"/>
        <v>SLF-CAN CURR CGAAP-503352</v>
      </c>
      <c r="Z1330">
        <f>COUNTIF('16 reserve bal'!D:D,'16 reserve entries'!Y1330)</f>
        <v>1</v>
      </c>
    </row>
    <row r="1331" spans="21:26" x14ac:dyDescent="0.25">
      <c r="U1331" t="s">
        <v>7569</v>
      </c>
      <c r="V1331" t="s">
        <v>83</v>
      </c>
      <c r="W1331" t="s">
        <v>5284</v>
      </c>
      <c r="X1331" t="s">
        <v>4528</v>
      </c>
      <c r="Y1331" t="str">
        <f t="shared" si="84"/>
        <v>SLF-CAN CURR CGAAP-503362</v>
      </c>
      <c r="Z1331">
        <f>COUNTIF('16 reserve bal'!D:D,'16 reserve entries'!Y1331)</f>
        <v>1</v>
      </c>
    </row>
    <row r="1332" spans="21:26" x14ac:dyDescent="0.25">
      <c r="U1332" t="s">
        <v>7570</v>
      </c>
      <c r="V1332" t="s">
        <v>83</v>
      </c>
      <c r="W1332" t="s">
        <v>5284</v>
      </c>
      <c r="X1332" t="s">
        <v>4530</v>
      </c>
      <c r="Y1332" t="str">
        <f t="shared" si="84"/>
        <v>SLF-CAN CURR CGAAP-503363</v>
      </c>
      <c r="Z1332">
        <f>COUNTIF('16 reserve bal'!D:D,'16 reserve entries'!Y1332)</f>
        <v>1</v>
      </c>
    </row>
    <row r="1333" spans="21:26" x14ac:dyDescent="0.25">
      <c r="U1333" t="s">
        <v>7571</v>
      </c>
      <c r="V1333" t="s">
        <v>83</v>
      </c>
      <c r="W1333" t="s">
        <v>5284</v>
      </c>
      <c r="X1333" t="s">
        <v>4531</v>
      </c>
      <c r="Y1333" t="str">
        <f t="shared" si="84"/>
        <v>SLF-CAN CURR CGAAP-503372</v>
      </c>
      <c r="Z1333">
        <f>COUNTIF('16 reserve bal'!D:D,'16 reserve entries'!Y1333)</f>
        <v>1</v>
      </c>
    </row>
    <row r="1334" spans="21:26" x14ac:dyDescent="0.25">
      <c r="U1334" t="s">
        <v>7572</v>
      </c>
      <c r="V1334" t="s">
        <v>83</v>
      </c>
      <c r="W1334" t="s">
        <v>5284</v>
      </c>
      <c r="X1334" t="s">
        <v>4533</v>
      </c>
      <c r="Y1334" t="str">
        <f t="shared" si="84"/>
        <v>SLF-CAN CURR CGAAP-503373</v>
      </c>
      <c r="Z1334">
        <f>COUNTIF('16 reserve bal'!D:D,'16 reserve entries'!Y1334)</f>
        <v>1</v>
      </c>
    </row>
    <row r="1335" spans="21:26" x14ac:dyDescent="0.25">
      <c r="U1335" t="s">
        <v>7573</v>
      </c>
      <c r="V1335" t="s">
        <v>83</v>
      </c>
      <c r="W1335" t="s">
        <v>5284</v>
      </c>
      <c r="X1335" t="s">
        <v>4526</v>
      </c>
      <c r="Y1335" t="str">
        <f t="shared" si="84"/>
        <v>SLF-CAN CURR CGAAP-503353</v>
      </c>
      <c r="Z1335">
        <f>COUNTIF('16 reserve bal'!D:D,'16 reserve entries'!Y1335)</f>
        <v>1</v>
      </c>
    </row>
    <row r="1336" spans="21:26" x14ac:dyDescent="0.25">
      <c r="U1336" t="s">
        <v>7574</v>
      </c>
      <c r="V1336" t="s">
        <v>1403</v>
      </c>
      <c r="W1336" t="s">
        <v>5284</v>
      </c>
      <c r="X1336" t="s">
        <v>3266</v>
      </c>
      <c r="Y1336" t="str">
        <f t="shared" si="84"/>
        <v>SLF-CAN CURR CGAAP-100215</v>
      </c>
      <c r="Z1336">
        <f>COUNTIF('16 reserve bal'!D:D,'16 reserve entries'!Y1336)</f>
        <v>1</v>
      </c>
    </row>
    <row r="1337" spans="21:26" x14ac:dyDescent="0.25">
      <c r="U1337" t="s">
        <v>7575</v>
      </c>
      <c r="V1337" t="s">
        <v>1403</v>
      </c>
      <c r="W1337" t="s">
        <v>5284</v>
      </c>
      <c r="X1337" t="s">
        <v>3269</v>
      </c>
      <c r="Y1337" t="str">
        <f t="shared" si="84"/>
        <v>SLF-CAN CURR CGAAP-100216</v>
      </c>
      <c r="Z1337">
        <f>COUNTIF('16 reserve bal'!D:D,'16 reserve entries'!Y1337)</f>
        <v>1</v>
      </c>
    </row>
    <row r="1338" spans="21:26" x14ac:dyDescent="0.25">
      <c r="U1338" t="s">
        <v>7576</v>
      </c>
      <c r="V1338" t="s">
        <v>1403</v>
      </c>
      <c r="W1338" t="s">
        <v>5284</v>
      </c>
      <c r="X1338" t="s">
        <v>3368</v>
      </c>
      <c r="Y1338" t="str">
        <f t="shared" si="84"/>
        <v>SLF-CAN CURR CGAAP-103101</v>
      </c>
      <c r="Z1338">
        <f>COUNTIF('16 reserve bal'!D:D,'16 reserve entries'!Y1338)</f>
        <v>1</v>
      </c>
    </row>
    <row r="1339" spans="21:26" x14ac:dyDescent="0.25">
      <c r="U1339" t="s">
        <v>7577</v>
      </c>
      <c r="V1339" t="s">
        <v>1403</v>
      </c>
      <c r="W1339" t="s">
        <v>5284</v>
      </c>
      <c r="X1339" t="s">
        <v>3374</v>
      </c>
      <c r="Y1339" t="str">
        <f t="shared" si="84"/>
        <v>SLF-CAN CURR CGAAP-103103</v>
      </c>
      <c r="Z1339">
        <f>COUNTIF('16 reserve bal'!D:D,'16 reserve entries'!Y1339)</f>
        <v>1</v>
      </c>
    </row>
    <row r="1340" spans="21:26" x14ac:dyDescent="0.25">
      <c r="U1340" t="s">
        <v>7578</v>
      </c>
      <c r="V1340" t="s">
        <v>1403</v>
      </c>
      <c r="W1340" t="s">
        <v>5284</v>
      </c>
      <c r="X1340" t="s">
        <v>3377</v>
      </c>
      <c r="Y1340" t="str">
        <f t="shared" si="84"/>
        <v>SLF-CAN CURR CGAAP-103105</v>
      </c>
      <c r="Z1340">
        <f>COUNTIF('16 reserve bal'!D:D,'16 reserve entries'!Y1340)</f>
        <v>1</v>
      </c>
    </row>
    <row r="1341" spans="21:26" x14ac:dyDescent="0.25">
      <c r="U1341" t="s">
        <v>7579</v>
      </c>
      <c r="V1341" t="s">
        <v>1403</v>
      </c>
      <c r="W1341" t="s">
        <v>5284</v>
      </c>
      <c r="X1341" t="s">
        <v>3415</v>
      </c>
      <c r="Y1341" t="str">
        <f t="shared" si="84"/>
        <v>SLF-CAN CURR CGAAP-103322</v>
      </c>
      <c r="Z1341">
        <f>COUNTIF('16 reserve bal'!D:D,'16 reserve entries'!Y1341)</f>
        <v>1</v>
      </c>
    </row>
    <row r="1342" spans="21:26" x14ac:dyDescent="0.25">
      <c r="U1342" t="s">
        <v>7580</v>
      </c>
      <c r="V1342" t="s">
        <v>1403</v>
      </c>
      <c r="W1342" t="s">
        <v>5284</v>
      </c>
      <c r="X1342" t="s">
        <v>3483</v>
      </c>
      <c r="Y1342" t="str">
        <f t="shared" si="84"/>
        <v>SLF-CAN CURR CGAAP-200402</v>
      </c>
      <c r="Z1342">
        <f>COUNTIF('16 reserve bal'!D:D,'16 reserve entries'!Y1342)</f>
        <v>1</v>
      </c>
    </row>
    <row r="1343" spans="21:26" x14ac:dyDescent="0.25">
      <c r="U1343" t="s">
        <v>7581</v>
      </c>
      <c r="V1343" t="s">
        <v>1403</v>
      </c>
      <c r="W1343" t="s">
        <v>5284</v>
      </c>
      <c r="X1343" t="s">
        <v>4150</v>
      </c>
      <c r="Y1343" t="str">
        <f t="shared" si="84"/>
        <v>SLF-CAN CURR CGAAP-300602</v>
      </c>
      <c r="Z1343">
        <f>COUNTIF('16 reserve bal'!D:D,'16 reserve entries'!Y1343)</f>
        <v>1</v>
      </c>
    </row>
    <row r="1344" spans="21:26" x14ac:dyDescent="0.25">
      <c r="U1344" t="s">
        <v>7582</v>
      </c>
      <c r="V1344" t="s">
        <v>85</v>
      </c>
      <c r="W1344" t="s">
        <v>5284</v>
      </c>
      <c r="X1344" t="s">
        <v>3397</v>
      </c>
      <c r="Y1344" t="str">
        <f t="shared" si="84"/>
        <v>SLF-CAN CURR CGAAP-103132</v>
      </c>
      <c r="Z1344">
        <f>COUNTIF('16 reserve bal'!D:D,'16 reserve entries'!Y1344)</f>
        <v>1</v>
      </c>
    </row>
    <row r="1345" spans="21:26" x14ac:dyDescent="0.25">
      <c r="U1345" t="s">
        <v>7583</v>
      </c>
      <c r="V1345" t="s">
        <v>85</v>
      </c>
      <c r="W1345" t="s">
        <v>5284</v>
      </c>
      <c r="X1345" t="s">
        <v>3411</v>
      </c>
      <c r="Y1345" t="str">
        <f t="shared" si="84"/>
        <v>SLF-CAN CURR CGAAP-103191</v>
      </c>
      <c r="Z1345">
        <f>COUNTIF('16 reserve bal'!D:D,'16 reserve entries'!Y1345)</f>
        <v>1</v>
      </c>
    </row>
    <row r="1346" spans="21:26" x14ac:dyDescent="0.25">
      <c r="U1346" t="s">
        <v>7584</v>
      </c>
      <c r="V1346" t="s">
        <v>170</v>
      </c>
      <c r="W1346" t="s">
        <v>5288</v>
      </c>
      <c r="X1346" t="s">
        <v>3995</v>
      </c>
      <c r="Y1346" t="str">
        <f t="shared" si="84"/>
        <v>SLF-US CURR CGAAP-203064</v>
      </c>
      <c r="Z1346">
        <f>COUNTIF('16 reserve bal'!D:D,'16 reserve entries'!Y1346)</f>
        <v>1</v>
      </c>
    </row>
    <row r="1347" spans="21:26" x14ac:dyDescent="0.25">
      <c r="U1347" t="s">
        <v>7585</v>
      </c>
      <c r="V1347" t="s">
        <v>112</v>
      </c>
      <c r="W1347" t="s">
        <v>5284</v>
      </c>
      <c r="X1347" t="s">
        <v>3413</v>
      </c>
      <c r="Y1347" t="str">
        <f t="shared" si="84"/>
        <v>SLF-CAN CURR CGAAP-103228</v>
      </c>
      <c r="Z1347">
        <f>COUNTIF('16 reserve bal'!D:D,'16 reserve entries'!Y1347)</f>
        <v>1</v>
      </c>
    </row>
    <row r="1348" spans="21:26" x14ac:dyDescent="0.25">
      <c r="U1348" t="s">
        <v>7586</v>
      </c>
      <c r="V1348" t="s">
        <v>1699</v>
      </c>
      <c r="W1348" t="s">
        <v>5284</v>
      </c>
      <c r="X1348" t="s">
        <v>3413</v>
      </c>
      <c r="Y1348" t="str">
        <f t="shared" si="84"/>
        <v>SLF-CAN CURR CGAAP-103228</v>
      </c>
      <c r="Z1348">
        <f>COUNTIF('16 reserve bal'!D:D,'16 reserve entries'!Y1348)</f>
        <v>1</v>
      </c>
    </row>
    <row r="1349" spans="21:26" x14ac:dyDescent="0.25">
      <c r="U1349" t="s">
        <v>7587</v>
      </c>
      <c r="V1349" t="s">
        <v>116</v>
      </c>
      <c r="W1349" t="s">
        <v>5284</v>
      </c>
      <c r="X1349" t="s">
        <v>3365</v>
      </c>
      <c r="Y1349" t="str">
        <f t="shared" ref="Y1349:Y1407" si="85">W1349&amp;"-"&amp;X1349</f>
        <v>SLF-CAN CURR CGAAP-103028</v>
      </c>
      <c r="Z1349">
        <f>COUNTIF('16 reserve bal'!D:D,'16 reserve entries'!Y1349)</f>
        <v>1</v>
      </c>
    </row>
    <row r="1350" spans="21:26" x14ac:dyDescent="0.25">
      <c r="V1350" t="s">
        <v>116</v>
      </c>
      <c r="W1350" t="s">
        <v>5284</v>
      </c>
      <c r="X1350" t="s">
        <v>3391</v>
      </c>
      <c r="Y1350" t="str">
        <f t="shared" si="85"/>
        <v>SLF-CAN CURR CGAAP-103128</v>
      </c>
      <c r="Z1350">
        <f>COUNTIF('16 reserve bal'!D:D,'16 reserve entries'!Y1350)</f>
        <v>1</v>
      </c>
    </row>
    <row r="1351" spans="21:26" x14ac:dyDescent="0.25">
      <c r="V1351" t="s">
        <v>116</v>
      </c>
      <c r="W1351" t="s">
        <v>5284</v>
      </c>
      <c r="X1351" t="s">
        <v>3413</v>
      </c>
      <c r="Y1351" t="str">
        <f t="shared" si="85"/>
        <v>SLF-CAN CURR CGAAP-103228</v>
      </c>
      <c r="Z1351">
        <f>COUNTIF('16 reserve bal'!D:D,'16 reserve entries'!Y1351)</f>
        <v>1</v>
      </c>
    </row>
    <row r="1352" spans="21:26" x14ac:dyDescent="0.25">
      <c r="V1352" t="s">
        <v>1703</v>
      </c>
      <c r="W1352" t="s">
        <v>5284</v>
      </c>
      <c r="X1352" t="s">
        <v>3391</v>
      </c>
      <c r="Y1352" t="str">
        <f t="shared" si="85"/>
        <v>SLF-CAN CURR CGAAP-103128</v>
      </c>
      <c r="Z1352">
        <f>COUNTIF('16 reserve bal'!D:D,'16 reserve entries'!Y1352)</f>
        <v>1</v>
      </c>
    </row>
    <row r="1353" spans="21:26" x14ac:dyDescent="0.25">
      <c r="V1353" t="s">
        <v>1703</v>
      </c>
      <c r="W1353" t="s">
        <v>5284</v>
      </c>
      <c r="X1353" t="s">
        <v>3413</v>
      </c>
      <c r="Y1353" t="str">
        <f t="shared" si="85"/>
        <v>SLF-CAN CURR CGAAP-103228</v>
      </c>
      <c r="Z1353">
        <f>COUNTIF('16 reserve bal'!D:D,'16 reserve entries'!Y1353)</f>
        <v>1</v>
      </c>
    </row>
    <row r="1354" spans="21:26" x14ac:dyDescent="0.25">
      <c r="V1354" t="s">
        <v>210</v>
      </c>
      <c r="W1354" t="s">
        <v>5288</v>
      </c>
      <c r="X1354" t="s">
        <v>3941</v>
      </c>
      <c r="Y1354" t="str">
        <f t="shared" si="85"/>
        <v>SLF-US CURR CGAAP-202336</v>
      </c>
      <c r="Z1354">
        <f>COUNTIF('16 reserve bal'!D:D,'16 reserve entries'!Y1354)</f>
        <v>1</v>
      </c>
    </row>
    <row r="1355" spans="21:26" x14ac:dyDescent="0.25">
      <c r="V1355" t="s">
        <v>1764</v>
      </c>
      <c r="W1355" t="s">
        <v>5288</v>
      </c>
      <c r="X1355" t="s">
        <v>3941</v>
      </c>
      <c r="Y1355" t="str">
        <f t="shared" si="85"/>
        <v>SLF-US CURR CGAAP-202336</v>
      </c>
      <c r="Z1355">
        <f>COUNTIF('16 reserve bal'!D:D,'16 reserve entries'!Y1355)</f>
        <v>1</v>
      </c>
    </row>
    <row r="1356" spans="21:26" x14ac:dyDescent="0.25">
      <c r="V1356" t="s">
        <v>1764</v>
      </c>
      <c r="W1356" t="s">
        <v>5288</v>
      </c>
      <c r="X1356" t="s">
        <v>4110</v>
      </c>
      <c r="Y1356" t="str">
        <f t="shared" si="85"/>
        <v>SLF-US CURR CGAAP-285558</v>
      </c>
      <c r="Z1356">
        <f>COUNTIF('16 reserve bal'!D:D,'16 reserve entries'!Y1356)</f>
        <v>1</v>
      </c>
    </row>
    <row r="1357" spans="21:26" x14ac:dyDescent="0.25">
      <c r="V1357" t="s">
        <v>1764</v>
      </c>
      <c r="W1357" t="s">
        <v>5304</v>
      </c>
      <c r="X1357" t="s">
        <v>3935</v>
      </c>
      <c r="Y1357" t="str">
        <f t="shared" si="85"/>
        <v>SLF-US UNIQ IFRS-202330</v>
      </c>
      <c r="Z1357">
        <f>COUNTIF('16 reserve bal'!D:D,'16 reserve entries'!Y1357)</f>
        <v>1</v>
      </c>
    </row>
    <row r="1358" spans="21:26" x14ac:dyDescent="0.25">
      <c r="V1358" t="s">
        <v>1764</v>
      </c>
      <c r="W1358" t="s">
        <v>5304</v>
      </c>
      <c r="X1358" t="s">
        <v>3941</v>
      </c>
      <c r="Y1358" t="str">
        <f t="shared" si="85"/>
        <v>SLF-US UNIQ IFRS-202336</v>
      </c>
      <c r="Z1358">
        <f>COUNTIF('16 reserve bal'!D:D,'16 reserve entries'!Y1358)</f>
        <v>1</v>
      </c>
    </row>
    <row r="1359" spans="21:26" x14ac:dyDescent="0.25">
      <c r="V1359" t="s">
        <v>1764</v>
      </c>
      <c r="W1359" t="s">
        <v>5307</v>
      </c>
      <c r="X1359" t="s">
        <v>3935</v>
      </c>
      <c r="Y1359" t="str">
        <f t="shared" si="85"/>
        <v>TOTL NAIC REPT USD-202330</v>
      </c>
      <c r="Z1359">
        <f>COUNTIF('16 reserve bal'!D:D,'16 reserve entries'!Y1359)</f>
        <v>0</v>
      </c>
    </row>
    <row r="1360" spans="21:26" x14ac:dyDescent="0.25">
      <c r="V1360" t="s">
        <v>1764</v>
      </c>
      <c r="W1360" t="s">
        <v>5307</v>
      </c>
      <c r="X1360" t="s">
        <v>3941</v>
      </c>
      <c r="Y1360" t="str">
        <f t="shared" si="85"/>
        <v>TOTL NAIC REPT USD-202336</v>
      </c>
      <c r="Z1360">
        <f>COUNTIF('16 reserve bal'!D:D,'16 reserve entries'!Y1360)</f>
        <v>0</v>
      </c>
    </row>
    <row r="1361" spans="22:26" x14ac:dyDescent="0.25">
      <c r="V1361" t="s">
        <v>1764</v>
      </c>
      <c r="W1361" t="s">
        <v>5307</v>
      </c>
      <c r="X1361" t="s">
        <v>4110</v>
      </c>
      <c r="Y1361" t="str">
        <f t="shared" si="85"/>
        <v>TOTL NAIC REPT USD-285558</v>
      </c>
      <c r="Z1361">
        <f>COUNTIF('16 reserve bal'!D:D,'16 reserve entries'!Y1361)</f>
        <v>0</v>
      </c>
    </row>
    <row r="1362" spans="22:26" x14ac:dyDescent="0.25">
      <c r="V1362" t="s">
        <v>219</v>
      </c>
      <c r="W1362" t="s">
        <v>5288</v>
      </c>
      <c r="X1362" t="s">
        <v>4110</v>
      </c>
      <c r="Y1362" t="str">
        <f t="shared" si="85"/>
        <v>SLF-US CURR CGAAP-285558</v>
      </c>
      <c r="Z1362">
        <f>COUNTIF('16 reserve bal'!D:D,'16 reserve entries'!Y1362)</f>
        <v>1</v>
      </c>
    </row>
    <row r="1363" spans="22:26" x14ac:dyDescent="0.25">
      <c r="V1363" t="s">
        <v>1788</v>
      </c>
      <c r="W1363" t="s">
        <v>5288</v>
      </c>
      <c r="X1363" t="s">
        <v>3501</v>
      </c>
      <c r="Y1363" t="str">
        <f t="shared" si="85"/>
        <v>SLF-US CURR CGAAP-200411</v>
      </c>
      <c r="Z1363">
        <f>COUNTIF('16 reserve bal'!D:D,'16 reserve entries'!Y1363)</f>
        <v>1</v>
      </c>
    </row>
    <row r="1364" spans="22:26" x14ac:dyDescent="0.25">
      <c r="V1364" t="s">
        <v>216</v>
      </c>
      <c r="W1364" t="s">
        <v>5288</v>
      </c>
      <c r="X1364" t="s">
        <v>3498</v>
      </c>
      <c r="Y1364" t="str">
        <f t="shared" si="85"/>
        <v>SLF-US CURR CGAAP-200407</v>
      </c>
      <c r="Z1364">
        <f>COUNTIF('16 reserve bal'!D:D,'16 reserve entries'!Y1364)</f>
        <v>1</v>
      </c>
    </row>
    <row r="1365" spans="22:26" x14ac:dyDescent="0.25">
      <c r="V1365" t="s">
        <v>216</v>
      </c>
      <c r="W1365" t="s">
        <v>5288</v>
      </c>
      <c r="X1365" t="s">
        <v>3507</v>
      </c>
      <c r="Y1365" t="str">
        <f t="shared" si="85"/>
        <v>SLF-US CURR CGAAP-200416</v>
      </c>
      <c r="Z1365">
        <f>COUNTIF('16 reserve bal'!D:D,'16 reserve entries'!Y1365)</f>
        <v>1</v>
      </c>
    </row>
    <row r="1366" spans="22:26" x14ac:dyDescent="0.25">
      <c r="V1366" t="s">
        <v>216</v>
      </c>
      <c r="W1366" t="s">
        <v>5288</v>
      </c>
      <c r="X1366" t="s">
        <v>3526</v>
      </c>
      <c r="Y1366" t="str">
        <f t="shared" si="85"/>
        <v>SLF-US CURR CGAAP-200425</v>
      </c>
      <c r="Z1366">
        <f>COUNTIF('16 reserve bal'!D:D,'16 reserve entries'!Y1366)</f>
        <v>1</v>
      </c>
    </row>
    <row r="1367" spans="22:26" x14ac:dyDescent="0.25">
      <c r="V1367" t="s">
        <v>216</v>
      </c>
      <c r="W1367" t="s">
        <v>5288</v>
      </c>
      <c r="X1367" t="s">
        <v>3541</v>
      </c>
      <c r="Y1367" t="str">
        <f t="shared" si="85"/>
        <v>SLF-US CURR CGAAP-200442</v>
      </c>
      <c r="Z1367">
        <f>COUNTIF('16 reserve bal'!D:D,'16 reserve entries'!Y1367)</f>
        <v>1</v>
      </c>
    </row>
    <row r="1368" spans="22:26" x14ac:dyDescent="0.25">
      <c r="V1368" t="s">
        <v>216</v>
      </c>
      <c r="W1368" t="s">
        <v>5288</v>
      </c>
      <c r="X1368" t="s">
        <v>3605</v>
      </c>
      <c r="Y1368" t="str">
        <f t="shared" si="85"/>
        <v>SLF-US CURR CGAAP-200471</v>
      </c>
      <c r="Z1368">
        <f>COUNTIF('16 reserve bal'!D:D,'16 reserve entries'!Y1368)</f>
        <v>1</v>
      </c>
    </row>
    <row r="1369" spans="22:26" x14ac:dyDescent="0.25">
      <c r="V1369" t="s">
        <v>216</v>
      </c>
      <c r="W1369" t="s">
        <v>5288</v>
      </c>
      <c r="X1369" t="s">
        <v>3613</v>
      </c>
      <c r="Y1369" t="str">
        <f t="shared" si="85"/>
        <v>SLF-US CURR CGAAP-200474</v>
      </c>
      <c r="Z1369">
        <f>COUNTIF('16 reserve bal'!D:D,'16 reserve entries'!Y1369)</f>
        <v>1</v>
      </c>
    </row>
    <row r="1370" spans="22:26" x14ac:dyDescent="0.25">
      <c r="V1370" t="s">
        <v>216</v>
      </c>
      <c r="W1370" t="s">
        <v>5288</v>
      </c>
      <c r="X1370" t="s">
        <v>3944</v>
      </c>
      <c r="Y1370" t="str">
        <f t="shared" si="85"/>
        <v>SLF-US CURR CGAAP-202586</v>
      </c>
      <c r="Z1370">
        <f>COUNTIF('16 reserve bal'!D:D,'16 reserve entries'!Y1370)</f>
        <v>1</v>
      </c>
    </row>
    <row r="1371" spans="22:26" x14ac:dyDescent="0.25">
      <c r="V1371" t="s">
        <v>216</v>
      </c>
      <c r="W1371" t="s">
        <v>5288</v>
      </c>
      <c r="X1371" t="s">
        <v>3628</v>
      </c>
      <c r="Y1371" t="str">
        <f t="shared" si="85"/>
        <v>SLF-US CURR CGAAP-200499</v>
      </c>
      <c r="Z1371">
        <f>COUNTIF('16 reserve bal'!D:D,'16 reserve entries'!Y1371)</f>
        <v>1</v>
      </c>
    </row>
    <row r="1372" spans="22:26" x14ac:dyDescent="0.25">
      <c r="V1372" t="s">
        <v>1800</v>
      </c>
      <c r="W1372" t="s">
        <v>5288</v>
      </c>
      <c r="X1372" t="s">
        <v>3498</v>
      </c>
      <c r="Y1372" t="str">
        <f t="shared" si="85"/>
        <v>SLF-US CURR CGAAP-200407</v>
      </c>
      <c r="Z1372">
        <f>COUNTIF('16 reserve bal'!D:D,'16 reserve entries'!Y1372)</f>
        <v>1</v>
      </c>
    </row>
    <row r="1373" spans="22:26" x14ac:dyDescent="0.25">
      <c r="V1373" t="s">
        <v>1800</v>
      </c>
      <c r="W1373" t="s">
        <v>5288</v>
      </c>
      <c r="X1373" t="s">
        <v>3507</v>
      </c>
      <c r="Y1373" t="str">
        <f t="shared" si="85"/>
        <v>SLF-US CURR CGAAP-200416</v>
      </c>
      <c r="Z1373">
        <f>COUNTIF('16 reserve bal'!D:D,'16 reserve entries'!Y1373)</f>
        <v>1</v>
      </c>
    </row>
    <row r="1374" spans="22:26" x14ac:dyDescent="0.25">
      <c r="V1374" t="s">
        <v>1800</v>
      </c>
      <c r="W1374" t="s">
        <v>5288</v>
      </c>
      <c r="X1374" t="s">
        <v>3526</v>
      </c>
      <c r="Y1374" t="str">
        <f t="shared" si="85"/>
        <v>SLF-US CURR CGAAP-200425</v>
      </c>
      <c r="Z1374">
        <f>COUNTIF('16 reserve bal'!D:D,'16 reserve entries'!Y1374)</f>
        <v>1</v>
      </c>
    </row>
    <row r="1375" spans="22:26" x14ac:dyDescent="0.25">
      <c r="V1375" t="s">
        <v>1800</v>
      </c>
      <c r="W1375" t="s">
        <v>5288</v>
      </c>
      <c r="X1375" t="s">
        <v>3541</v>
      </c>
      <c r="Y1375" t="str">
        <f t="shared" si="85"/>
        <v>SLF-US CURR CGAAP-200442</v>
      </c>
      <c r="Z1375">
        <f>COUNTIF('16 reserve bal'!D:D,'16 reserve entries'!Y1375)</f>
        <v>1</v>
      </c>
    </row>
    <row r="1376" spans="22:26" x14ac:dyDescent="0.25">
      <c r="V1376" t="s">
        <v>1800</v>
      </c>
      <c r="W1376" t="s">
        <v>5288</v>
      </c>
      <c r="X1376" t="s">
        <v>3605</v>
      </c>
      <c r="Y1376" t="str">
        <f t="shared" si="85"/>
        <v>SLF-US CURR CGAAP-200471</v>
      </c>
      <c r="Z1376">
        <f>COUNTIF('16 reserve bal'!D:D,'16 reserve entries'!Y1376)</f>
        <v>1</v>
      </c>
    </row>
    <row r="1377" spans="22:26" x14ac:dyDescent="0.25">
      <c r="V1377" t="s">
        <v>1800</v>
      </c>
      <c r="W1377" t="s">
        <v>5288</v>
      </c>
      <c r="X1377" t="s">
        <v>3613</v>
      </c>
      <c r="Y1377" t="str">
        <f t="shared" si="85"/>
        <v>SLF-US CURR CGAAP-200474</v>
      </c>
      <c r="Z1377">
        <f>COUNTIF('16 reserve bal'!D:D,'16 reserve entries'!Y1377)</f>
        <v>1</v>
      </c>
    </row>
    <row r="1378" spans="22:26" x14ac:dyDescent="0.25">
      <c r="V1378" t="s">
        <v>1800</v>
      </c>
      <c r="W1378" t="s">
        <v>5288</v>
      </c>
      <c r="X1378" t="s">
        <v>3944</v>
      </c>
      <c r="Y1378" t="str">
        <f t="shared" si="85"/>
        <v>SLF-US CURR CGAAP-202586</v>
      </c>
      <c r="Z1378">
        <f>COUNTIF('16 reserve bal'!D:D,'16 reserve entries'!Y1378)</f>
        <v>1</v>
      </c>
    </row>
    <row r="1379" spans="22:26" x14ac:dyDescent="0.25">
      <c r="V1379" t="s">
        <v>1800</v>
      </c>
      <c r="W1379" t="s">
        <v>5288</v>
      </c>
      <c r="X1379" t="s">
        <v>3549</v>
      </c>
      <c r="Y1379" t="str">
        <f t="shared" si="85"/>
        <v>SLF-US CURR CGAAP-200445</v>
      </c>
      <c r="Z1379">
        <f>COUNTIF('16 reserve bal'!D:D,'16 reserve entries'!Y1379)</f>
        <v>1</v>
      </c>
    </row>
    <row r="1380" spans="22:26" x14ac:dyDescent="0.25">
      <c r="V1380" t="s">
        <v>1800</v>
      </c>
      <c r="W1380" t="s">
        <v>5288</v>
      </c>
      <c r="X1380" t="s">
        <v>3628</v>
      </c>
      <c r="Y1380" t="str">
        <f t="shared" si="85"/>
        <v>SLF-US CURR CGAAP-200499</v>
      </c>
      <c r="Z1380">
        <f>COUNTIF('16 reserve bal'!D:D,'16 reserve entries'!Y1380)</f>
        <v>1</v>
      </c>
    </row>
    <row r="1381" spans="22:26" x14ac:dyDescent="0.25">
      <c r="V1381" t="s">
        <v>1800</v>
      </c>
      <c r="W1381" t="s">
        <v>5304</v>
      </c>
      <c r="X1381" t="s">
        <v>3526</v>
      </c>
      <c r="Y1381" t="str">
        <f t="shared" si="85"/>
        <v>SLF-US UNIQ IFRS-200425</v>
      </c>
      <c r="Z1381">
        <f>COUNTIF('16 reserve bal'!D:D,'16 reserve entries'!Y1381)</f>
        <v>1</v>
      </c>
    </row>
    <row r="1382" spans="22:26" x14ac:dyDescent="0.25">
      <c r="V1382" t="s">
        <v>1800</v>
      </c>
      <c r="W1382" t="s">
        <v>5304</v>
      </c>
      <c r="X1382" t="s">
        <v>3591</v>
      </c>
      <c r="Y1382" t="str">
        <f t="shared" si="85"/>
        <v>SLF-US UNIQ IFRS-200462</v>
      </c>
      <c r="Z1382">
        <f>COUNTIF('16 reserve bal'!D:D,'16 reserve entries'!Y1382)</f>
        <v>1</v>
      </c>
    </row>
    <row r="1383" spans="22:26" x14ac:dyDescent="0.25">
      <c r="V1383" t="s">
        <v>1800</v>
      </c>
      <c r="W1383" t="s">
        <v>5304</v>
      </c>
      <c r="X1383" t="s">
        <v>3594</v>
      </c>
      <c r="Y1383" t="str">
        <f t="shared" si="85"/>
        <v>SLF-US UNIQ IFRS-200463</v>
      </c>
      <c r="Z1383">
        <f>COUNTIF('16 reserve bal'!D:D,'16 reserve entries'!Y1383)</f>
        <v>1</v>
      </c>
    </row>
    <row r="1384" spans="22:26" x14ac:dyDescent="0.25">
      <c r="V1384" t="s">
        <v>1800</v>
      </c>
      <c r="W1384" t="s">
        <v>5304</v>
      </c>
      <c r="X1384" t="s">
        <v>3597</v>
      </c>
      <c r="Y1384" t="str">
        <f t="shared" si="85"/>
        <v>SLF-US UNIQ IFRS-200465</v>
      </c>
      <c r="Z1384">
        <f>COUNTIF('16 reserve bal'!D:D,'16 reserve entries'!Y1384)</f>
        <v>1</v>
      </c>
    </row>
    <row r="1385" spans="22:26" x14ac:dyDescent="0.25">
      <c r="V1385" t="s">
        <v>1800</v>
      </c>
      <c r="W1385" t="s">
        <v>5304</v>
      </c>
      <c r="X1385" t="s">
        <v>3605</v>
      </c>
      <c r="Y1385" t="str">
        <f t="shared" si="85"/>
        <v>SLF-US UNIQ IFRS-200471</v>
      </c>
      <c r="Z1385">
        <f>COUNTIF('16 reserve bal'!D:D,'16 reserve entries'!Y1385)</f>
        <v>1</v>
      </c>
    </row>
    <row r="1386" spans="22:26" x14ac:dyDescent="0.25">
      <c r="V1386" t="s">
        <v>1800</v>
      </c>
      <c r="W1386" t="s">
        <v>5304</v>
      </c>
      <c r="X1386" t="s">
        <v>3607</v>
      </c>
      <c r="Y1386" t="str">
        <f t="shared" si="85"/>
        <v>SLF-US UNIQ IFRS-200472</v>
      </c>
      <c r="Z1386">
        <f>COUNTIF('16 reserve bal'!D:D,'16 reserve entries'!Y1386)</f>
        <v>1</v>
      </c>
    </row>
    <row r="1387" spans="22:26" x14ac:dyDescent="0.25">
      <c r="V1387" t="s">
        <v>1800</v>
      </c>
      <c r="W1387" t="s">
        <v>5304</v>
      </c>
      <c r="X1387" t="s">
        <v>3613</v>
      </c>
      <c r="Y1387" t="str">
        <f t="shared" si="85"/>
        <v>SLF-US UNIQ IFRS-200474</v>
      </c>
      <c r="Z1387">
        <f>COUNTIF('16 reserve bal'!D:D,'16 reserve entries'!Y1387)</f>
        <v>1</v>
      </c>
    </row>
    <row r="1388" spans="22:26" x14ac:dyDescent="0.25">
      <c r="V1388" t="s">
        <v>1800</v>
      </c>
      <c r="W1388" t="s">
        <v>5304</v>
      </c>
      <c r="X1388" t="s">
        <v>3944</v>
      </c>
      <c r="Y1388" t="str">
        <f t="shared" si="85"/>
        <v>SLF-US UNIQ IFRS-202586</v>
      </c>
      <c r="Z1388">
        <f>COUNTIF('16 reserve bal'!D:D,'16 reserve entries'!Y1388)</f>
        <v>1</v>
      </c>
    </row>
    <row r="1389" spans="22:26" x14ac:dyDescent="0.25">
      <c r="V1389" t="s">
        <v>1800</v>
      </c>
      <c r="W1389" t="s">
        <v>5304</v>
      </c>
      <c r="X1389" t="s">
        <v>3946</v>
      </c>
      <c r="Y1389" t="str">
        <f t="shared" si="85"/>
        <v>SLF-US UNIQ IFRS-202587</v>
      </c>
      <c r="Z1389">
        <f>COUNTIF('16 reserve bal'!D:D,'16 reserve entries'!Y1389)</f>
        <v>1</v>
      </c>
    </row>
    <row r="1390" spans="22:26" x14ac:dyDescent="0.25">
      <c r="V1390" t="s">
        <v>1800</v>
      </c>
      <c r="W1390" t="s">
        <v>5307</v>
      </c>
      <c r="X1390" t="s">
        <v>3549</v>
      </c>
      <c r="Y1390" t="str">
        <f t="shared" si="85"/>
        <v>TOTL NAIC REPT USD-200445</v>
      </c>
      <c r="Z1390">
        <f>COUNTIF('16 reserve bal'!D:D,'16 reserve entries'!Y1390)</f>
        <v>0</v>
      </c>
    </row>
    <row r="1391" spans="22:26" x14ac:dyDescent="0.25">
      <c r="V1391" t="s">
        <v>1800</v>
      </c>
      <c r="W1391" t="s">
        <v>5307</v>
      </c>
      <c r="X1391" t="s">
        <v>3628</v>
      </c>
      <c r="Y1391" t="str">
        <f t="shared" si="85"/>
        <v>TOTL NAIC REPT USD-200499</v>
      </c>
      <c r="Z1391">
        <f>COUNTIF('16 reserve bal'!D:D,'16 reserve entries'!Y1391)</f>
        <v>0</v>
      </c>
    </row>
    <row r="1392" spans="22:26" x14ac:dyDescent="0.25">
      <c r="V1392" t="s">
        <v>221</v>
      </c>
      <c r="W1392" t="s">
        <v>5288</v>
      </c>
      <c r="X1392" t="s">
        <v>3602</v>
      </c>
      <c r="Y1392" t="str">
        <f t="shared" si="85"/>
        <v>SLF-US CURR CGAAP-200469</v>
      </c>
      <c r="Z1392">
        <f>COUNTIF('16 reserve bal'!D:D,'16 reserve entries'!Y1392)</f>
        <v>1</v>
      </c>
    </row>
    <row r="1393" spans="22:26" x14ac:dyDescent="0.25">
      <c r="V1393" t="s">
        <v>1918</v>
      </c>
      <c r="W1393" t="s">
        <v>5288</v>
      </c>
      <c r="X1393" t="s">
        <v>3602</v>
      </c>
      <c r="Y1393" t="str">
        <f t="shared" si="85"/>
        <v>SLF-US CURR CGAAP-200469</v>
      </c>
      <c r="Z1393">
        <f>COUNTIF('16 reserve bal'!D:D,'16 reserve entries'!Y1393)</f>
        <v>1</v>
      </c>
    </row>
    <row r="1394" spans="22:26" x14ac:dyDescent="0.25">
      <c r="V1394" t="s">
        <v>137</v>
      </c>
      <c r="W1394" t="s">
        <v>5284</v>
      </c>
      <c r="X1394" t="s">
        <v>3338</v>
      </c>
      <c r="Y1394" t="str">
        <f t="shared" si="85"/>
        <v>SLF-CAN CURR CGAAP-100279</v>
      </c>
      <c r="Z1394">
        <f>COUNTIF('16 reserve bal'!D:D,'16 reserve entries'!Y1394)</f>
        <v>1</v>
      </c>
    </row>
    <row r="1395" spans="22:26" x14ac:dyDescent="0.25">
      <c r="V1395" t="s">
        <v>2076</v>
      </c>
      <c r="W1395" t="s">
        <v>5284</v>
      </c>
      <c r="X1395" t="s">
        <v>3338</v>
      </c>
      <c r="Y1395" t="str">
        <f t="shared" si="85"/>
        <v>SLF-CAN CURR CGAAP-100279</v>
      </c>
      <c r="Z1395">
        <f>COUNTIF('16 reserve bal'!D:D,'16 reserve entries'!Y1395)</f>
        <v>1</v>
      </c>
    </row>
    <row r="1396" spans="22:26" x14ac:dyDescent="0.25">
      <c r="V1396" t="s">
        <v>2076</v>
      </c>
      <c r="W1396" t="s">
        <v>5315</v>
      </c>
      <c r="X1396" t="s">
        <v>3323</v>
      </c>
      <c r="Y1396" t="str">
        <f t="shared" si="85"/>
        <v>SLF-CAN UNIQ IFRS-100271</v>
      </c>
      <c r="Z1396">
        <f>COUNTIF('16 reserve bal'!D:D,'16 reserve entries'!Y1396)</f>
        <v>1</v>
      </c>
    </row>
    <row r="1397" spans="22:26" x14ac:dyDescent="0.25">
      <c r="V1397" t="s">
        <v>2076</v>
      </c>
      <c r="W1397" t="s">
        <v>5315</v>
      </c>
      <c r="X1397" t="s">
        <v>3326</v>
      </c>
      <c r="Y1397" t="str">
        <f t="shared" si="85"/>
        <v>SLF-CAN UNIQ IFRS-100272</v>
      </c>
      <c r="Z1397">
        <f>COUNTIF('16 reserve bal'!D:D,'16 reserve entries'!Y1397)</f>
        <v>1</v>
      </c>
    </row>
    <row r="1398" spans="22:26" x14ac:dyDescent="0.25">
      <c r="V1398" t="s">
        <v>2076</v>
      </c>
      <c r="W1398" t="s">
        <v>5315</v>
      </c>
      <c r="X1398" t="s">
        <v>3329</v>
      </c>
      <c r="Y1398" t="str">
        <f t="shared" si="85"/>
        <v>SLF-CAN UNIQ IFRS-100273</v>
      </c>
      <c r="Z1398">
        <f>COUNTIF('16 reserve bal'!D:D,'16 reserve entries'!Y1398)</f>
        <v>1</v>
      </c>
    </row>
    <row r="1399" spans="22:26" x14ac:dyDescent="0.25">
      <c r="V1399" t="s">
        <v>2076</v>
      </c>
      <c r="W1399" t="s">
        <v>5315</v>
      </c>
      <c r="X1399" t="s">
        <v>3332</v>
      </c>
      <c r="Y1399" t="str">
        <f t="shared" si="85"/>
        <v>SLF-CAN UNIQ IFRS-100274</v>
      </c>
      <c r="Z1399">
        <f>COUNTIF('16 reserve bal'!D:D,'16 reserve entries'!Y1399)</f>
        <v>1</v>
      </c>
    </row>
    <row r="1400" spans="22:26" x14ac:dyDescent="0.25">
      <c r="V1400" t="s">
        <v>2076</v>
      </c>
      <c r="W1400" t="s">
        <v>5315</v>
      </c>
      <c r="X1400" t="s">
        <v>3335</v>
      </c>
      <c r="Y1400" t="str">
        <f t="shared" si="85"/>
        <v>SLF-CAN UNIQ IFRS-100278</v>
      </c>
      <c r="Z1400">
        <f>COUNTIF('16 reserve bal'!D:D,'16 reserve entries'!Y1400)</f>
        <v>1</v>
      </c>
    </row>
    <row r="1401" spans="22:26" x14ac:dyDescent="0.25">
      <c r="V1401" t="s">
        <v>2076</v>
      </c>
      <c r="W1401" t="s">
        <v>5315</v>
      </c>
      <c r="X1401" t="s">
        <v>3338</v>
      </c>
      <c r="Y1401" t="str">
        <f t="shared" si="85"/>
        <v>SLF-CAN UNIQ IFRS-100279</v>
      </c>
      <c r="Z1401">
        <f>COUNTIF('16 reserve bal'!D:D,'16 reserve entries'!Y1401)</f>
        <v>1</v>
      </c>
    </row>
    <row r="1402" spans="22:26" x14ac:dyDescent="0.25">
      <c r="V1402" t="s">
        <v>2076</v>
      </c>
      <c r="W1402" t="s">
        <v>5315</v>
      </c>
      <c r="X1402" t="s">
        <v>3359</v>
      </c>
      <c r="Y1402" t="str">
        <f t="shared" si="85"/>
        <v>SLF-CAN UNIQ IFRS-102008</v>
      </c>
      <c r="Z1402">
        <f>COUNTIF('16 reserve bal'!D:D,'16 reserve entries'!Y1402)</f>
        <v>1</v>
      </c>
    </row>
    <row r="1403" spans="22:26" x14ac:dyDescent="0.25">
      <c r="V1403" t="s">
        <v>139</v>
      </c>
      <c r="W1403" t="s">
        <v>5284</v>
      </c>
      <c r="X1403" t="s">
        <v>3305</v>
      </c>
      <c r="Y1403" t="str">
        <f t="shared" si="85"/>
        <v>SLF-CAN CURR CGAAP-100243</v>
      </c>
      <c r="Z1403">
        <f>COUNTIF('16 reserve bal'!D:D,'16 reserve entries'!Y1403)</f>
        <v>1</v>
      </c>
    </row>
    <row r="1404" spans="22:26" x14ac:dyDescent="0.25">
      <c r="V1404" t="s">
        <v>139</v>
      </c>
      <c r="W1404" t="s">
        <v>5284</v>
      </c>
      <c r="X1404" t="s">
        <v>3323</v>
      </c>
      <c r="Y1404" t="str">
        <f t="shared" si="85"/>
        <v>SLF-CAN CURR CGAAP-100271</v>
      </c>
      <c r="Z1404">
        <f>COUNTIF('16 reserve bal'!D:D,'16 reserve entries'!Y1404)</f>
        <v>1</v>
      </c>
    </row>
    <row r="1405" spans="22:26" x14ac:dyDescent="0.25">
      <c r="V1405" t="s">
        <v>139</v>
      </c>
      <c r="W1405" t="s">
        <v>5284</v>
      </c>
      <c r="X1405" t="s">
        <v>3338</v>
      </c>
      <c r="Y1405" t="str">
        <f t="shared" si="85"/>
        <v>SLF-CAN CURR CGAAP-100279</v>
      </c>
      <c r="Z1405">
        <f>COUNTIF('16 reserve bal'!D:D,'16 reserve entries'!Y1405)</f>
        <v>1</v>
      </c>
    </row>
    <row r="1406" spans="22:26" x14ac:dyDescent="0.25">
      <c r="V1406" t="s">
        <v>2087</v>
      </c>
      <c r="W1406" t="s">
        <v>5284</v>
      </c>
      <c r="X1406" t="s">
        <v>3323</v>
      </c>
      <c r="Y1406" t="str">
        <f t="shared" si="85"/>
        <v>SLF-CAN CURR CGAAP-100271</v>
      </c>
      <c r="Z1406">
        <f>COUNTIF('16 reserve bal'!D:D,'16 reserve entries'!Y1406)</f>
        <v>1</v>
      </c>
    </row>
    <row r="1407" spans="22:26" x14ac:dyDescent="0.25">
      <c r="V1407" t="s">
        <v>2087</v>
      </c>
      <c r="W1407" t="s">
        <v>5284</v>
      </c>
      <c r="X1407" t="s">
        <v>3341</v>
      </c>
      <c r="Y1407" t="str">
        <f t="shared" si="85"/>
        <v>SLF-CAN CURR CGAAP-100299</v>
      </c>
      <c r="Z1407">
        <f>COUNTIF('16 reserve bal'!D:D,'16 reserve entries'!Y1407)</f>
        <v>1</v>
      </c>
    </row>
  </sheetData>
  <autoFilter ref="A3:AF965" xr:uid="{00000000-0009-0000-0000-000017000000}"/>
  <sortState ref="M4:M525">
    <sortCondition ref="M4:M525"/>
  </sortState>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8409"/>
  <sheetViews>
    <sheetView workbookViewId="0">
      <pane ySplit="3" topLeftCell="A1800" activePane="bottomLeft" state="frozen"/>
      <selection pane="bottomLeft" activeCell="A1794" sqref="A1794"/>
    </sheetView>
  </sheetViews>
  <sheetFormatPr defaultRowHeight="15" x14ac:dyDescent="0.25"/>
  <cols>
    <col min="1" max="1" width="7.140625" bestFit="1" customWidth="1"/>
    <col min="2" max="2" width="23.28515625" bestFit="1" customWidth="1"/>
    <col min="3" max="3" width="7" bestFit="1" customWidth="1"/>
    <col min="5" max="5" width="20.7109375" bestFit="1" customWidth="1"/>
    <col min="14" max="14" width="7" bestFit="1" customWidth="1"/>
  </cols>
  <sheetData>
    <row r="1" spans="1:14" x14ac:dyDescent="0.25">
      <c r="A1" t="s">
        <v>7588</v>
      </c>
      <c r="I1">
        <f>COUNTA(I4:I6687)</f>
        <v>6684</v>
      </c>
      <c r="L1">
        <f>COUNTA(L4:L5581)</f>
        <v>5578</v>
      </c>
      <c r="N1" s="20">
        <f>COUNTA(N4:N2076)</f>
        <v>2073</v>
      </c>
    </row>
    <row r="2" spans="1:14" x14ac:dyDescent="0.25">
      <c r="A2" t="s">
        <v>2735</v>
      </c>
      <c r="B2" t="s">
        <v>7589</v>
      </c>
      <c r="C2" t="s">
        <v>5269</v>
      </c>
      <c r="I2" s="149" t="s">
        <v>5271</v>
      </c>
      <c r="L2" s="149" t="s">
        <v>5271</v>
      </c>
      <c r="N2" s="298" t="s">
        <v>5271</v>
      </c>
    </row>
    <row r="3" spans="1:14" x14ac:dyDescent="0.25">
      <c r="I3" s="149" t="s">
        <v>7590</v>
      </c>
      <c r="L3" s="149" t="s">
        <v>5277</v>
      </c>
      <c r="N3" s="298" t="s">
        <v>5269</v>
      </c>
    </row>
    <row r="4" spans="1:14" x14ac:dyDescent="0.25">
      <c r="A4" t="s">
        <v>538</v>
      </c>
      <c r="B4" t="s">
        <v>5353</v>
      </c>
      <c r="C4" t="s">
        <v>7591</v>
      </c>
      <c r="D4" t="s">
        <v>539</v>
      </c>
      <c r="E4" t="s">
        <v>5353</v>
      </c>
      <c r="F4" t="s">
        <v>7591</v>
      </c>
      <c r="H4" t="s">
        <v>538</v>
      </c>
      <c r="I4" t="s">
        <v>7591</v>
      </c>
      <c r="K4" t="s">
        <v>539</v>
      </c>
      <c r="L4" t="s">
        <v>5281</v>
      </c>
      <c r="N4" t="s">
        <v>7591</v>
      </c>
    </row>
    <row r="5" spans="1:14" x14ac:dyDescent="0.25">
      <c r="A5" t="s">
        <v>538</v>
      </c>
      <c r="B5" t="s">
        <v>5353</v>
      </c>
      <c r="C5" t="s">
        <v>7592</v>
      </c>
      <c r="D5" t="s">
        <v>539</v>
      </c>
      <c r="E5" t="s">
        <v>5353</v>
      </c>
      <c r="F5" t="s">
        <v>7592</v>
      </c>
      <c r="H5" t="s">
        <v>538</v>
      </c>
      <c r="I5" t="s">
        <v>7592</v>
      </c>
      <c r="K5" t="s">
        <v>539</v>
      </c>
      <c r="L5" t="s">
        <v>5285</v>
      </c>
      <c r="N5" t="s">
        <v>7592</v>
      </c>
    </row>
    <row r="6" spans="1:14" x14ac:dyDescent="0.25">
      <c r="A6" t="s">
        <v>538</v>
      </c>
      <c r="B6" t="s">
        <v>5284</v>
      </c>
      <c r="C6" t="s">
        <v>3329</v>
      </c>
      <c r="D6" t="s">
        <v>539</v>
      </c>
      <c r="E6" t="s">
        <v>5284</v>
      </c>
      <c r="F6" t="s">
        <v>3329</v>
      </c>
      <c r="H6" t="s">
        <v>538</v>
      </c>
      <c r="I6" t="s">
        <v>3329</v>
      </c>
      <c r="K6" t="s">
        <v>539</v>
      </c>
      <c r="L6" t="s">
        <v>3245</v>
      </c>
      <c r="N6" t="s">
        <v>3329</v>
      </c>
    </row>
    <row r="7" spans="1:14" x14ac:dyDescent="0.25">
      <c r="A7" t="s">
        <v>538</v>
      </c>
      <c r="B7" t="s">
        <v>5284</v>
      </c>
      <c r="C7" t="s">
        <v>3341</v>
      </c>
      <c r="D7" t="s">
        <v>539</v>
      </c>
      <c r="E7" t="s">
        <v>5284</v>
      </c>
      <c r="F7" t="s">
        <v>3341</v>
      </c>
      <c r="H7" t="s">
        <v>538</v>
      </c>
      <c r="I7" t="s">
        <v>3341</v>
      </c>
      <c r="K7" t="s">
        <v>539</v>
      </c>
      <c r="L7" t="s">
        <v>3248</v>
      </c>
      <c r="N7" t="s">
        <v>3341</v>
      </c>
    </row>
    <row r="8" spans="1:14" x14ac:dyDescent="0.25">
      <c r="A8" t="s">
        <v>538</v>
      </c>
      <c r="B8" t="s">
        <v>5284</v>
      </c>
      <c r="C8" t="s">
        <v>7593</v>
      </c>
      <c r="D8" t="s">
        <v>539</v>
      </c>
      <c r="E8" t="s">
        <v>5284</v>
      </c>
      <c r="F8" t="s">
        <v>7593</v>
      </c>
      <c r="H8" t="s">
        <v>538</v>
      </c>
      <c r="I8" t="s">
        <v>7593</v>
      </c>
      <c r="K8" t="s">
        <v>539</v>
      </c>
      <c r="L8" t="s">
        <v>7594</v>
      </c>
      <c r="N8" t="s">
        <v>7593</v>
      </c>
    </row>
    <row r="9" spans="1:14" x14ac:dyDescent="0.25">
      <c r="A9" t="s">
        <v>538</v>
      </c>
      <c r="B9" t="s">
        <v>5284</v>
      </c>
      <c r="C9" t="s">
        <v>3353</v>
      </c>
      <c r="D9" t="s">
        <v>539</v>
      </c>
      <c r="E9" t="s">
        <v>5284</v>
      </c>
      <c r="F9" t="s">
        <v>3353</v>
      </c>
      <c r="H9" t="s">
        <v>538</v>
      </c>
      <c r="I9" t="s">
        <v>3353</v>
      </c>
      <c r="K9" t="s">
        <v>539</v>
      </c>
      <c r="L9" t="s">
        <v>3329</v>
      </c>
      <c r="N9" t="s">
        <v>3353</v>
      </c>
    </row>
    <row r="10" spans="1:14" x14ac:dyDescent="0.25">
      <c r="A10" t="s">
        <v>538</v>
      </c>
      <c r="B10" t="s">
        <v>5284</v>
      </c>
      <c r="C10" t="s">
        <v>7595</v>
      </c>
      <c r="D10" t="s">
        <v>539</v>
      </c>
      <c r="E10" t="s">
        <v>5284</v>
      </c>
      <c r="F10" t="s">
        <v>7595</v>
      </c>
      <c r="H10" t="s">
        <v>538</v>
      </c>
      <c r="I10" t="s">
        <v>7595</v>
      </c>
      <c r="K10" t="s">
        <v>539</v>
      </c>
      <c r="L10" t="s">
        <v>3341</v>
      </c>
      <c r="N10" t="s">
        <v>7595</v>
      </c>
    </row>
    <row r="11" spans="1:14" x14ac:dyDescent="0.25">
      <c r="A11" t="s">
        <v>538</v>
      </c>
      <c r="B11" t="s">
        <v>5284</v>
      </c>
      <c r="C11" t="s">
        <v>3359</v>
      </c>
      <c r="D11" t="s">
        <v>539</v>
      </c>
      <c r="E11" t="s">
        <v>5284</v>
      </c>
      <c r="F11" t="s">
        <v>3359</v>
      </c>
      <c r="H11" t="s">
        <v>538</v>
      </c>
      <c r="I11" t="s">
        <v>3359</v>
      </c>
      <c r="K11" t="s">
        <v>539</v>
      </c>
      <c r="L11" t="s">
        <v>7593</v>
      </c>
      <c r="N11" t="s">
        <v>3359</v>
      </c>
    </row>
    <row r="12" spans="1:14" x14ac:dyDescent="0.25">
      <c r="A12" t="s">
        <v>538</v>
      </c>
      <c r="B12" t="s">
        <v>5284</v>
      </c>
      <c r="C12" t="s">
        <v>7596</v>
      </c>
      <c r="D12" t="s">
        <v>539</v>
      </c>
      <c r="E12" t="s">
        <v>5284</v>
      </c>
      <c r="F12" t="s">
        <v>7596</v>
      </c>
      <c r="H12" t="s">
        <v>538</v>
      </c>
      <c r="I12" t="s">
        <v>7596</v>
      </c>
      <c r="K12" t="s">
        <v>539</v>
      </c>
      <c r="L12" t="s">
        <v>3353</v>
      </c>
      <c r="N12" t="s">
        <v>7596</v>
      </c>
    </row>
    <row r="13" spans="1:14" x14ac:dyDescent="0.25">
      <c r="A13" t="s">
        <v>538</v>
      </c>
      <c r="B13" t="s">
        <v>5284</v>
      </c>
      <c r="C13" t="s">
        <v>7597</v>
      </c>
      <c r="D13" t="s">
        <v>539</v>
      </c>
      <c r="E13" t="s">
        <v>5284</v>
      </c>
      <c r="F13" t="s">
        <v>7597</v>
      </c>
      <c r="H13" t="s">
        <v>538</v>
      </c>
      <c r="I13" t="s">
        <v>7597</v>
      </c>
      <c r="K13" t="s">
        <v>539</v>
      </c>
      <c r="L13" t="s">
        <v>7595</v>
      </c>
      <c r="N13" t="s">
        <v>7597</v>
      </c>
    </row>
    <row r="14" spans="1:14" x14ac:dyDescent="0.25">
      <c r="A14" t="s">
        <v>538</v>
      </c>
      <c r="B14" t="s">
        <v>5284</v>
      </c>
      <c r="C14" t="s">
        <v>7598</v>
      </c>
      <c r="D14" t="s">
        <v>539</v>
      </c>
      <c r="E14" t="s">
        <v>5284</v>
      </c>
      <c r="F14" t="s">
        <v>7598</v>
      </c>
      <c r="H14" t="s">
        <v>538</v>
      </c>
      <c r="I14" t="s">
        <v>7598</v>
      </c>
      <c r="K14" t="s">
        <v>539</v>
      </c>
      <c r="L14" t="s">
        <v>3359</v>
      </c>
      <c r="N14" t="s">
        <v>7598</v>
      </c>
    </row>
    <row r="15" spans="1:14" x14ac:dyDescent="0.25">
      <c r="A15" t="s">
        <v>538</v>
      </c>
      <c r="B15" t="s">
        <v>5284</v>
      </c>
      <c r="C15" t="s">
        <v>7599</v>
      </c>
      <c r="D15" t="s">
        <v>539</v>
      </c>
      <c r="E15" t="s">
        <v>5284</v>
      </c>
      <c r="F15" t="s">
        <v>7599</v>
      </c>
      <c r="H15" t="s">
        <v>538</v>
      </c>
      <c r="I15" t="s">
        <v>7599</v>
      </c>
      <c r="K15" t="s">
        <v>539</v>
      </c>
      <c r="L15" t="s">
        <v>7596</v>
      </c>
      <c r="N15" t="s">
        <v>7599</v>
      </c>
    </row>
    <row r="16" spans="1:14" x14ac:dyDescent="0.25">
      <c r="A16" t="s">
        <v>538</v>
      </c>
      <c r="B16" t="s">
        <v>5284</v>
      </c>
      <c r="C16" t="s">
        <v>3628</v>
      </c>
      <c r="D16" t="s">
        <v>539</v>
      </c>
      <c r="E16" t="s">
        <v>5284</v>
      </c>
      <c r="F16" t="s">
        <v>3628</v>
      </c>
      <c r="H16" t="s">
        <v>538</v>
      </c>
      <c r="I16" t="s">
        <v>3628</v>
      </c>
      <c r="K16" t="s">
        <v>539</v>
      </c>
      <c r="L16" t="s">
        <v>7597</v>
      </c>
      <c r="N16" t="s">
        <v>3628</v>
      </c>
    </row>
    <row r="17" spans="1:14" x14ac:dyDescent="0.25">
      <c r="A17" t="s">
        <v>538</v>
      </c>
      <c r="B17" t="s">
        <v>5284</v>
      </c>
      <c r="C17" t="s">
        <v>7600</v>
      </c>
      <c r="D17" t="s">
        <v>539</v>
      </c>
      <c r="E17" t="s">
        <v>5284</v>
      </c>
      <c r="F17" t="s">
        <v>7600</v>
      </c>
      <c r="H17" t="s">
        <v>538</v>
      </c>
      <c r="I17" t="s">
        <v>7600</v>
      </c>
      <c r="K17" t="s">
        <v>539</v>
      </c>
      <c r="L17" t="s">
        <v>7598</v>
      </c>
      <c r="N17" t="s">
        <v>7600</v>
      </c>
    </row>
    <row r="18" spans="1:14" x14ac:dyDescent="0.25">
      <c r="A18" t="s">
        <v>538</v>
      </c>
      <c r="B18" t="s">
        <v>5284</v>
      </c>
      <c r="C18" t="s">
        <v>7601</v>
      </c>
      <c r="D18" t="s">
        <v>539</v>
      </c>
      <c r="E18" t="s">
        <v>5284</v>
      </c>
      <c r="F18" t="s">
        <v>7601</v>
      </c>
      <c r="H18" t="s">
        <v>538</v>
      </c>
      <c r="I18" t="s">
        <v>7601</v>
      </c>
      <c r="K18" t="s">
        <v>539</v>
      </c>
      <c r="L18" t="s">
        <v>7599</v>
      </c>
      <c r="N18" t="s">
        <v>7601</v>
      </c>
    </row>
    <row r="19" spans="1:14" x14ac:dyDescent="0.25">
      <c r="A19" t="s">
        <v>538</v>
      </c>
      <c r="B19" t="s">
        <v>5284</v>
      </c>
      <c r="C19" t="s">
        <v>4511</v>
      </c>
      <c r="D19" t="s">
        <v>539</v>
      </c>
      <c r="E19" t="s">
        <v>5284</v>
      </c>
      <c r="F19" t="s">
        <v>4511</v>
      </c>
      <c r="H19" t="s">
        <v>538</v>
      </c>
      <c r="I19" t="s">
        <v>4511</v>
      </c>
      <c r="K19" t="s">
        <v>539</v>
      </c>
      <c r="L19" t="s">
        <v>7602</v>
      </c>
      <c r="N19" t="s">
        <v>4511</v>
      </c>
    </row>
    <row r="20" spans="1:14" x14ac:dyDescent="0.25">
      <c r="A20" t="s">
        <v>538</v>
      </c>
      <c r="B20" t="s">
        <v>5284</v>
      </c>
      <c r="C20" t="s">
        <v>4513</v>
      </c>
      <c r="D20" t="s">
        <v>539</v>
      </c>
      <c r="E20" t="s">
        <v>5284</v>
      </c>
      <c r="F20" t="s">
        <v>4513</v>
      </c>
      <c r="H20" t="s">
        <v>538</v>
      </c>
      <c r="I20" t="s">
        <v>4513</v>
      </c>
      <c r="K20" t="s">
        <v>539</v>
      </c>
      <c r="L20" t="s">
        <v>3480</v>
      </c>
      <c r="N20" t="s">
        <v>4513</v>
      </c>
    </row>
    <row r="21" spans="1:14" x14ac:dyDescent="0.25">
      <c r="A21" t="s">
        <v>538</v>
      </c>
      <c r="B21" t="s">
        <v>5284</v>
      </c>
      <c r="C21" t="s">
        <v>4515</v>
      </c>
      <c r="D21" t="s">
        <v>539</v>
      </c>
      <c r="E21" t="s">
        <v>5284</v>
      </c>
      <c r="F21" t="s">
        <v>4515</v>
      </c>
      <c r="H21" t="s">
        <v>538</v>
      </c>
      <c r="I21" t="s">
        <v>4515</v>
      </c>
      <c r="K21" t="s">
        <v>539</v>
      </c>
      <c r="L21" t="s">
        <v>7603</v>
      </c>
      <c r="N21" t="s">
        <v>4515</v>
      </c>
    </row>
    <row r="22" spans="1:14" x14ac:dyDescent="0.25">
      <c r="A22" t="s">
        <v>538</v>
      </c>
      <c r="B22" t="s">
        <v>5284</v>
      </c>
      <c r="C22" t="s">
        <v>7604</v>
      </c>
      <c r="D22" t="s">
        <v>539</v>
      </c>
      <c r="E22" t="s">
        <v>5284</v>
      </c>
      <c r="F22" t="s">
        <v>7604</v>
      </c>
      <c r="H22" t="s">
        <v>538</v>
      </c>
      <c r="I22" t="s">
        <v>7604</v>
      </c>
      <c r="K22" t="s">
        <v>539</v>
      </c>
      <c r="L22" t="s">
        <v>3483</v>
      </c>
      <c r="N22" t="s">
        <v>7604</v>
      </c>
    </row>
    <row r="23" spans="1:14" x14ac:dyDescent="0.25">
      <c r="A23" t="s">
        <v>538</v>
      </c>
      <c r="B23" t="s">
        <v>5284</v>
      </c>
      <c r="C23" t="s">
        <v>7605</v>
      </c>
      <c r="D23" t="s">
        <v>539</v>
      </c>
      <c r="E23" t="s">
        <v>5284</v>
      </c>
      <c r="F23" t="s">
        <v>7605</v>
      </c>
      <c r="H23" t="s">
        <v>538</v>
      </c>
      <c r="I23" t="s">
        <v>7605</v>
      </c>
      <c r="K23" t="s">
        <v>539</v>
      </c>
      <c r="L23" t="s">
        <v>3486</v>
      </c>
      <c r="N23" t="s">
        <v>7605</v>
      </c>
    </row>
    <row r="24" spans="1:14" x14ac:dyDescent="0.25">
      <c r="A24" t="s">
        <v>538</v>
      </c>
      <c r="B24" t="s">
        <v>5284</v>
      </c>
      <c r="C24" t="s">
        <v>7606</v>
      </c>
      <c r="D24" t="s">
        <v>539</v>
      </c>
      <c r="E24" t="s">
        <v>5284</v>
      </c>
      <c r="F24" t="s">
        <v>7606</v>
      </c>
      <c r="H24" t="s">
        <v>538</v>
      </c>
      <c r="I24" t="s">
        <v>7606</v>
      </c>
      <c r="K24" t="s">
        <v>539</v>
      </c>
      <c r="L24" t="s">
        <v>3489</v>
      </c>
      <c r="N24" t="s">
        <v>7606</v>
      </c>
    </row>
    <row r="25" spans="1:14" x14ac:dyDescent="0.25">
      <c r="A25" t="s">
        <v>538</v>
      </c>
      <c r="B25" t="s">
        <v>5284</v>
      </c>
      <c r="C25" t="s">
        <v>7607</v>
      </c>
      <c r="D25" t="s">
        <v>539</v>
      </c>
      <c r="E25" t="s">
        <v>5284</v>
      </c>
      <c r="F25" t="s">
        <v>7607</v>
      </c>
      <c r="H25" t="s">
        <v>538</v>
      </c>
      <c r="I25" t="s">
        <v>7607</v>
      </c>
      <c r="K25" t="s">
        <v>539</v>
      </c>
      <c r="L25" t="s">
        <v>3492</v>
      </c>
      <c r="N25" t="s">
        <v>7607</v>
      </c>
    </row>
    <row r="26" spans="1:14" x14ac:dyDescent="0.25">
      <c r="A26" t="s">
        <v>538</v>
      </c>
      <c r="B26" t="s">
        <v>5284</v>
      </c>
      <c r="C26" t="s">
        <v>7608</v>
      </c>
      <c r="D26" t="s">
        <v>539</v>
      </c>
      <c r="E26" t="s">
        <v>5284</v>
      </c>
      <c r="F26" t="s">
        <v>7608</v>
      </c>
      <c r="H26" t="s">
        <v>538</v>
      </c>
      <c r="I26" t="s">
        <v>7608</v>
      </c>
      <c r="K26" t="s">
        <v>539</v>
      </c>
      <c r="L26" t="s">
        <v>3495</v>
      </c>
      <c r="N26" t="s">
        <v>7608</v>
      </c>
    </row>
    <row r="27" spans="1:14" x14ac:dyDescent="0.25">
      <c r="A27" t="s">
        <v>538</v>
      </c>
      <c r="B27" t="s">
        <v>5284</v>
      </c>
      <c r="C27" t="s">
        <v>4517</v>
      </c>
      <c r="D27" t="s">
        <v>539</v>
      </c>
      <c r="E27" t="s">
        <v>5284</v>
      </c>
      <c r="F27" t="s">
        <v>4517</v>
      </c>
      <c r="H27" t="s">
        <v>538</v>
      </c>
      <c r="I27" t="s">
        <v>4517</v>
      </c>
      <c r="K27" t="s">
        <v>539</v>
      </c>
      <c r="L27" t="s">
        <v>3498</v>
      </c>
      <c r="N27" t="s">
        <v>4517</v>
      </c>
    </row>
    <row r="28" spans="1:14" x14ac:dyDescent="0.25">
      <c r="A28" t="s">
        <v>538</v>
      </c>
      <c r="B28" t="s">
        <v>5284</v>
      </c>
      <c r="C28" t="s">
        <v>7609</v>
      </c>
      <c r="D28" t="s">
        <v>539</v>
      </c>
      <c r="E28" t="s">
        <v>5284</v>
      </c>
      <c r="F28" t="s">
        <v>7609</v>
      </c>
      <c r="H28" t="s">
        <v>538</v>
      </c>
      <c r="I28" t="s">
        <v>7609</v>
      </c>
      <c r="K28" t="s">
        <v>539</v>
      </c>
      <c r="L28" t="s">
        <v>7610</v>
      </c>
      <c r="N28" t="s">
        <v>7609</v>
      </c>
    </row>
    <row r="29" spans="1:14" x14ac:dyDescent="0.25">
      <c r="A29" t="s">
        <v>538</v>
      </c>
      <c r="B29" t="s">
        <v>5284</v>
      </c>
      <c r="C29" t="s">
        <v>7611</v>
      </c>
      <c r="D29" t="s">
        <v>539</v>
      </c>
      <c r="E29" t="s">
        <v>5284</v>
      </c>
      <c r="F29" t="s">
        <v>7611</v>
      </c>
      <c r="H29" t="s">
        <v>538</v>
      </c>
      <c r="I29" t="s">
        <v>7611</v>
      </c>
      <c r="K29" t="s">
        <v>539</v>
      </c>
      <c r="L29" t="s">
        <v>3501</v>
      </c>
      <c r="N29" t="s">
        <v>7611</v>
      </c>
    </row>
    <row r="30" spans="1:14" x14ac:dyDescent="0.25">
      <c r="A30" t="s">
        <v>538</v>
      </c>
      <c r="B30" t="s">
        <v>5284</v>
      </c>
      <c r="C30" t="s">
        <v>7612</v>
      </c>
      <c r="D30" t="s">
        <v>539</v>
      </c>
      <c r="E30" t="s">
        <v>5284</v>
      </c>
      <c r="F30" t="s">
        <v>7612</v>
      </c>
      <c r="H30" t="s">
        <v>538</v>
      </c>
      <c r="I30" t="s">
        <v>7612</v>
      </c>
      <c r="K30" t="s">
        <v>539</v>
      </c>
      <c r="L30" t="s">
        <v>7613</v>
      </c>
      <c r="N30" t="s">
        <v>7612</v>
      </c>
    </row>
    <row r="31" spans="1:14" x14ac:dyDescent="0.25">
      <c r="A31" t="s">
        <v>538</v>
      </c>
      <c r="B31" t="s">
        <v>5284</v>
      </c>
      <c r="C31" t="s">
        <v>7614</v>
      </c>
      <c r="D31" t="s">
        <v>539</v>
      </c>
      <c r="E31" t="s">
        <v>5284</v>
      </c>
      <c r="F31" t="s">
        <v>7614</v>
      </c>
      <c r="H31" t="s">
        <v>538</v>
      </c>
      <c r="I31" t="s">
        <v>7614</v>
      </c>
      <c r="K31" t="s">
        <v>539</v>
      </c>
      <c r="L31" t="s">
        <v>7615</v>
      </c>
      <c r="N31" t="s">
        <v>7614</v>
      </c>
    </row>
    <row r="32" spans="1:14" x14ac:dyDescent="0.25">
      <c r="A32" t="s">
        <v>538</v>
      </c>
      <c r="B32" t="s">
        <v>5284</v>
      </c>
      <c r="C32" t="s">
        <v>7616</v>
      </c>
      <c r="D32" t="s">
        <v>539</v>
      </c>
      <c r="E32" t="s">
        <v>5284</v>
      </c>
      <c r="F32" t="s">
        <v>7616</v>
      </c>
      <c r="H32" t="s">
        <v>538</v>
      </c>
      <c r="I32" t="s">
        <v>7616</v>
      </c>
      <c r="K32" t="s">
        <v>539</v>
      </c>
      <c r="L32" t="s">
        <v>3504</v>
      </c>
      <c r="N32" t="s">
        <v>7616</v>
      </c>
    </row>
    <row r="33" spans="1:14" x14ac:dyDescent="0.25">
      <c r="A33" t="s">
        <v>538</v>
      </c>
      <c r="B33" t="s">
        <v>5284</v>
      </c>
      <c r="C33" t="s">
        <v>7617</v>
      </c>
      <c r="D33" t="s">
        <v>539</v>
      </c>
      <c r="E33" t="s">
        <v>5284</v>
      </c>
      <c r="F33" t="s">
        <v>7617</v>
      </c>
      <c r="H33" t="s">
        <v>538</v>
      </c>
      <c r="I33" t="s">
        <v>7617</v>
      </c>
      <c r="K33" t="s">
        <v>539</v>
      </c>
      <c r="L33" t="s">
        <v>3507</v>
      </c>
      <c r="N33" t="s">
        <v>7617</v>
      </c>
    </row>
    <row r="34" spans="1:14" x14ac:dyDescent="0.25">
      <c r="A34" t="s">
        <v>538</v>
      </c>
      <c r="B34" t="s">
        <v>5284</v>
      </c>
      <c r="C34" t="s">
        <v>7618</v>
      </c>
      <c r="D34" t="s">
        <v>539</v>
      </c>
      <c r="E34" t="s">
        <v>5284</v>
      </c>
      <c r="F34" t="s">
        <v>7618</v>
      </c>
      <c r="H34" t="s">
        <v>538</v>
      </c>
      <c r="I34" t="s">
        <v>7618</v>
      </c>
      <c r="K34" t="s">
        <v>539</v>
      </c>
      <c r="L34" t="s">
        <v>3510</v>
      </c>
      <c r="N34" t="s">
        <v>7618</v>
      </c>
    </row>
    <row r="35" spans="1:14" x14ac:dyDescent="0.25">
      <c r="A35" t="s">
        <v>538</v>
      </c>
      <c r="B35" t="s">
        <v>5284</v>
      </c>
      <c r="C35" t="s">
        <v>7619</v>
      </c>
      <c r="D35" t="s">
        <v>539</v>
      </c>
      <c r="E35" t="s">
        <v>5284</v>
      </c>
      <c r="F35" t="s">
        <v>7619</v>
      </c>
      <c r="H35" t="s">
        <v>538</v>
      </c>
      <c r="I35" t="s">
        <v>7619</v>
      </c>
      <c r="K35" t="s">
        <v>539</v>
      </c>
      <c r="L35" t="s">
        <v>3513</v>
      </c>
      <c r="N35" t="s">
        <v>7619</v>
      </c>
    </row>
    <row r="36" spans="1:14" x14ac:dyDescent="0.25">
      <c r="A36" t="s">
        <v>538</v>
      </c>
      <c r="B36" t="s">
        <v>5284</v>
      </c>
      <c r="C36" t="s">
        <v>7620</v>
      </c>
      <c r="D36" t="s">
        <v>539</v>
      </c>
      <c r="E36" t="s">
        <v>5284</v>
      </c>
      <c r="F36" t="s">
        <v>7620</v>
      </c>
      <c r="H36" t="s">
        <v>538</v>
      </c>
      <c r="I36" t="s">
        <v>7620</v>
      </c>
      <c r="K36" t="s">
        <v>539</v>
      </c>
      <c r="L36" t="s">
        <v>3516</v>
      </c>
      <c r="N36" t="s">
        <v>7620</v>
      </c>
    </row>
    <row r="37" spans="1:14" x14ac:dyDescent="0.25">
      <c r="A37" t="s">
        <v>538</v>
      </c>
      <c r="B37" t="s">
        <v>5284</v>
      </c>
      <c r="C37" t="s">
        <v>7621</v>
      </c>
      <c r="D37" t="s">
        <v>539</v>
      </c>
      <c r="E37" t="s">
        <v>5284</v>
      </c>
      <c r="F37" t="s">
        <v>7621</v>
      </c>
      <c r="H37" t="s">
        <v>538</v>
      </c>
      <c r="I37" t="s">
        <v>7621</v>
      </c>
      <c r="K37" t="s">
        <v>539</v>
      </c>
      <c r="L37" t="s">
        <v>3519</v>
      </c>
      <c r="N37" t="s">
        <v>7621</v>
      </c>
    </row>
    <row r="38" spans="1:14" x14ac:dyDescent="0.25">
      <c r="A38" t="s">
        <v>538</v>
      </c>
      <c r="B38" t="s">
        <v>5284</v>
      </c>
      <c r="C38" t="s">
        <v>7622</v>
      </c>
      <c r="D38" t="s">
        <v>539</v>
      </c>
      <c r="E38" t="s">
        <v>5284</v>
      </c>
      <c r="F38" t="s">
        <v>7622</v>
      </c>
      <c r="H38" t="s">
        <v>538</v>
      </c>
      <c r="I38" t="s">
        <v>7622</v>
      </c>
      <c r="K38" t="s">
        <v>539</v>
      </c>
      <c r="L38" t="s">
        <v>3521</v>
      </c>
      <c r="N38" t="s">
        <v>7622</v>
      </c>
    </row>
    <row r="39" spans="1:14" x14ac:dyDescent="0.25">
      <c r="A39" t="s">
        <v>538</v>
      </c>
      <c r="B39" t="s">
        <v>5284</v>
      </c>
      <c r="C39" t="s">
        <v>7623</v>
      </c>
      <c r="D39" t="s">
        <v>539</v>
      </c>
      <c r="E39" t="s">
        <v>5284</v>
      </c>
      <c r="F39" t="s">
        <v>7623</v>
      </c>
      <c r="H39" t="s">
        <v>538</v>
      </c>
      <c r="I39" t="s">
        <v>7623</v>
      </c>
      <c r="K39" t="s">
        <v>539</v>
      </c>
      <c r="L39" t="s">
        <v>3524</v>
      </c>
      <c r="N39" t="s">
        <v>7623</v>
      </c>
    </row>
    <row r="40" spans="1:14" x14ac:dyDescent="0.25">
      <c r="A40" t="s">
        <v>538</v>
      </c>
      <c r="B40" t="s">
        <v>5284</v>
      </c>
      <c r="C40" t="s">
        <v>7624</v>
      </c>
      <c r="D40" t="s">
        <v>539</v>
      </c>
      <c r="E40" t="s">
        <v>5284</v>
      </c>
      <c r="F40" t="s">
        <v>7624</v>
      </c>
      <c r="H40" t="s">
        <v>538</v>
      </c>
      <c r="I40" t="s">
        <v>7624</v>
      </c>
      <c r="K40" t="s">
        <v>539</v>
      </c>
      <c r="L40" t="s">
        <v>3526</v>
      </c>
      <c r="N40" t="s">
        <v>7624</v>
      </c>
    </row>
    <row r="41" spans="1:14" x14ac:dyDescent="0.25">
      <c r="A41" t="s">
        <v>538</v>
      </c>
      <c r="B41" t="s">
        <v>5284</v>
      </c>
      <c r="C41" t="s">
        <v>7625</v>
      </c>
      <c r="D41" t="s">
        <v>539</v>
      </c>
      <c r="E41" t="s">
        <v>5284</v>
      </c>
      <c r="F41" t="s">
        <v>7625</v>
      </c>
      <c r="H41" t="s">
        <v>538</v>
      </c>
      <c r="I41" t="s">
        <v>7625</v>
      </c>
      <c r="K41" t="s">
        <v>539</v>
      </c>
      <c r="L41" t="s">
        <v>3529</v>
      </c>
      <c r="N41" t="s">
        <v>7625</v>
      </c>
    </row>
    <row r="42" spans="1:14" x14ac:dyDescent="0.25">
      <c r="A42" t="s">
        <v>538</v>
      </c>
      <c r="B42" t="s">
        <v>5284</v>
      </c>
      <c r="C42" t="s">
        <v>7626</v>
      </c>
      <c r="D42" t="s">
        <v>539</v>
      </c>
      <c r="E42" t="s">
        <v>5284</v>
      </c>
      <c r="F42" t="s">
        <v>7626</v>
      </c>
      <c r="H42" t="s">
        <v>538</v>
      </c>
      <c r="I42" t="s">
        <v>7626</v>
      </c>
      <c r="K42" t="s">
        <v>539</v>
      </c>
      <c r="L42" t="s">
        <v>3532</v>
      </c>
      <c r="N42" t="s">
        <v>7626</v>
      </c>
    </row>
    <row r="43" spans="1:14" x14ac:dyDescent="0.25">
      <c r="A43" t="s">
        <v>538</v>
      </c>
      <c r="B43" t="s">
        <v>5284</v>
      </c>
      <c r="C43" t="s">
        <v>7627</v>
      </c>
      <c r="D43" t="s">
        <v>539</v>
      </c>
      <c r="E43" t="s">
        <v>5284</v>
      </c>
      <c r="F43" t="s">
        <v>7627</v>
      </c>
      <c r="H43" t="s">
        <v>538</v>
      </c>
      <c r="I43" t="s">
        <v>7627</v>
      </c>
      <c r="K43" t="s">
        <v>539</v>
      </c>
      <c r="L43" t="s">
        <v>3535</v>
      </c>
      <c r="N43" t="s">
        <v>7627</v>
      </c>
    </row>
    <row r="44" spans="1:14" x14ac:dyDescent="0.25">
      <c r="A44" t="s">
        <v>538</v>
      </c>
      <c r="B44" t="s">
        <v>5284</v>
      </c>
      <c r="C44" t="s">
        <v>7628</v>
      </c>
      <c r="D44" t="s">
        <v>539</v>
      </c>
      <c r="E44" t="s">
        <v>5284</v>
      </c>
      <c r="F44" t="s">
        <v>7628</v>
      </c>
      <c r="H44" t="s">
        <v>538</v>
      </c>
      <c r="I44" t="s">
        <v>7628</v>
      </c>
      <c r="K44" t="s">
        <v>539</v>
      </c>
      <c r="L44" t="s">
        <v>3538</v>
      </c>
      <c r="N44" t="s">
        <v>7628</v>
      </c>
    </row>
    <row r="45" spans="1:14" x14ac:dyDescent="0.25">
      <c r="A45" t="s">
        <v>538</v>
      </c>
      <c r="B45" t="s">
        <v>5284</v>
      </c>
      <c r="C45" t="s">
        <v>7629</v>
      </c>
      <c r="D45" t="s">
        <v>539</v>
      </c>
      <c r="E45" t="s">
        <v>5284</v>
      </c>
      <c r="F45" t="s">
        <v>7629</v>
      </c>
      <c r="H45" t="s">
        <v>538</v>
      </c>
      <c r="I45" t="s">
        <v>7629</v>
      </c>
      <c r="K45" t="s">
        <v>539</v>
      </c>
      <c r="L45" t="s">
        <v>7630</v>
      </c>
      <c r="N45" t="s">
        <v>7629</v>
      </c>
    </row>
    <row r="46" spans="1:14" x14ac:dyDescent="0.25">
      <c r="A46" t="s">
        <v>538</v>
      </c>
      <c r="B46" t="s">
        <v>5284</v>
      </c>
      <c r="C46" t="s">
        <v>7631</v>
      </c>
      <c r="D46" t="s">
        <v>539</v>
      </c>
      <c r="E46" t="s">
        <v>5284</v>
      </c>
      <c r="F46" t="s">
        <v>7631</v>
      </c>
      <c r="H46" t="s">
        <v>538</v>
      </c>
      <c r="I46" t="s">
        <v>7631</v>
      </c>
      <c r="K46" t="s">
        <v>539</v>
      </c>
      <c r="L46" t="s">
        <v>7632</v>
      </c>
      <c r="N46" t="s">
        <v>7631</v>
      </c>
    </row>
    <row r="47" spans="1:14" x14ac:dyDescent="0.25">
      <c r="A47" t="s">
        <v>538</v>
      </c>
      <c r="B47" t="s">
        <v>5284</v>
      </c>
      <c r="C47" t="s">
        <v>4520</v>
      </c>
      <c r="D47" t="s">
        <v>539</v>
      </c>
      <c r="E47" t="s">
        <v>5284</v>
      </c>
      <c r="F47" t="s">
        <v>4520</v>
      </c>
      <c r="H47" t="s">
        <v>538</v>
      </c>
      <c r="I47" t="s">
        <v>4520</v>
      </c>
      <c r="K47" t="s">
        <v>539</v>
      </c>
      <c r="L47" t="s">
        <v>7633</v>
      </c>
      <c r="N47" t="s">
        <v>4520</v>
      </c>
    </row>
    <row r="48" spans="1:14" x14ac:dyDescent="0.25">
      <c r="A48" t="s">
        <v>538</v>
      </c>
      <c r="B48" t="s">
        <v>5284</v>
      </c>
      <c r="C48" t="s">
        <v>4522</v>
      </c>
      <c r="D48" t="s">
        <v>539</v>
      </c>
      <c r="E48" t="s">
        <v>5284</v>
      </c>
      <c r="F48" t="s">
        <v>4522</v>
      </c>
      <c r="H48" t="s">
        <v>538</v>
      </c>
      <c r="I48" t="s">
        <v>4522</v>
      </c>
      <c r="K48" t="s">
        <v>539</v>
      </c>
      <c r="L48" t="s">
        <v>7634</v>
      </c>
      <c r="N48" t="s">
        <v>4522</v>
      </c>
    </row>
    <row r="49" spans="1:14" x14ac:dyDescent="0.25">
      <c r="A49" t="s">
        <v>538</v>
      </c>
      <c r="B49" t="s">
        <v>5284</v>
      </c>
      <c r="C49" t="s">
        <v>7635</v>
      </c>
      <c r="D49" t="s">
        <v>539</v>
      </c>
      <c r="E49" t="s">
        <v>5284</v>
      </c>
      <c r="F49" t="s">
        <v>7635</v>
      </c>
      <c r="H49" t="s">
        <v>538</v>
      </c>
      <c r="I49" t="s">
        <v>7635</v>
      </c>
      <c r="K49" t="s">
        <v>539</v>
      </c>
      <c r="L49" t="s">
        <v>7636</v>
      </c>
      <c r="N49" t="s">
        <v>7635</v>
      </c>
    </row>
    <row r="50" spans="1:14" x14ac:dyDescent="0.25">
      <c r="A50" t="s">
        <v>538</v>
      </c>
      <c r="B50" t="s">
        <v>5284</v>
      </c>
      <c r="C50" t="s">
        <v>4524</v>
      </c>
      <c r="D50" t="s">
        <v>539</v>
      </c>
      <c r="E50" t="s">
        <v>5284</v>
      </c>
      <c r="F50" t="s">
        <v>4524</v>
      </c>
      <c r="H50" t="s">
        <v>538</v>
      </c>
      <c r="I50" t="s">
        <v>4524</v>
      </c>
      <c r="K50" t="s">
        <v>539</v>
      </c>
      <c r="L50" t="s">
        <v>3541</v>
      </c>
      <c r="N50" t="s">
        <v>4524</v>
      </c>
    </row>
    <row r="51" spans="1:14" x14ac:dyDescent="0.25">
      <c r="A51" t="s">
        <v>538</v>
      </c>
      <c r="B51" t="s">
        <v>5284</v>
      </c>
      <c r="C51" t="s">
        <v>4526</v>
      </c>
      <c r="D51" t="s">
        <v>539</v>
      </c>
      <c r="E51" t="s">
        <v>5284</v>
      </c>
      <c r="F51" t="s">
        <v>4526</v>
      </c>
      <c r="H51" t="s">
        <v>538</v>
      </c>
      <c r="I51" t="s">
        <v>4526</v>
      </c>
      <c r="K51" t="s">
        <v>539</v>
      </c>
      <c r="L51" t="s">
        <v>3543</v>
      </c>
      <c r="N51" t="s">
        <v>4526</v>
      </c>
    </row>
    <row r="52" spans="1:14" x14ac:dyDescent="0.25">
      <c r="A52" t="s">
        <v>538</v>
      </c>
      <c r="B52" t="s">
        <v>5284</v>
      </c>
      <c r="C52" t="s">
        <v>7637</v>
      </c>
      <c r="D52" t="s">
        <v>539</v>
      </c>
      <c r="E52" t="s">
        <v>5284</v>
      </c>
      <c r="F52" t="s">
        <v>7637</v>
      </c>
      <c r="H52" t="s">
        <v>538</v>
      </c>
      <c r="I52" t="s">
        <v>7637</v>
      </c>
      <c r="K52" t="s">
        <v>539</v>
      </c>
      <c r="L52" t="s">
        <v>3546</v>
      </c>
      <c r="N52" t="s">
        <v>7637</v>
      </c>
    </row>
    <row r="53" spans="1:14" x14ac:dyDescent="0.25">
      <c r="A53" t="s">
        <v>538</v>
      </c>
      <c r="B53" t="s">
        <v>5284</v>
      </c>
      <c r="C53" t="s">
        <v>7638</v>
      </c>
      <c r="D53" t="s">
        <v>539</v>
      </c>
      <c r="E53" t="s">
        <v>5284</v>
      </c>
      <c r="F53" t="s">
        <v>7638</v>
      </c>
      <c r="H53" t="s">
        <v>538</v>
      </c>
      <c r="I53" t="s">
        <v>7638</v>
      </c>
      <c r="K53" t="s">
        <v>539</v>
      </c>
      <c r="L53" t="s">
        <v>3549</v>
      </c>
      <c r="N53" t="s">
        <v>7638</v>
      </c>
    </row>
    <row r="54" spans="1:14" x14ac:dyDescent="0.25">
      <c r="A54" t="s">
        <v>538</v>
      </c>
      <c r="B54" t="s">
        <v>5284</v>
      </c>
      <c r="C54" t="s">
        <v>4528</v>
      </c>
      <c r="D54" t="s">
        <v>539</v>
      </c>
      <c r="E54" t="s">
        <v>5284</v>
      </c>
      <c r="F54" t="s">
        <v>4528</v>
      </c>
      <c r="H54" t="s">
        <v>538</v>
      </c>
      <c r="I54" t="s">
        <v>4528</v>
      </c>
      <c r="K54" t="s">
        <v>539</v>
      </c>
      <c r="L54" t="s">
        <v>3551</v>
      </c>
      <c r="N54" t="s">
        <v>4528</v>
      </c>
    </row>
    <row r="55" spans="1:14" x14ac:dyDescent="0.25">
      <c r="A55" t="s">
        <v>538</v>
      </c>
      <c r="B55" t="s">
        <v>5284</v>
      </c>
      <c r="C55" t="s">
        <v>4530</v>
      </c>
      <c r="D55" t="s">
        <v>539</v>
      </c>
      <c r="E55" t="s">
        <v>5284</v>
      </c>
      <c r="F55" t="s">
        <v>4530</v>
      </c>
      <c r="H55" t="s">
        <v>538</v>
      </c>
      <c r="I55" t="s">
        <v>4530</v>
      </c>
      <c r="K55" t="s">
        <v>539</v>
      </c>
      <c r="L55" t="s">
        <v>3554</v>
      </c>
      <c r="N55" t="s">
        <v>4530</v>
      </c>
    </row>
    <row r="56" spans="1:14" x14ac:dyDescent="0.25">
      <c r="A56" t="s">
        <v>538</v>
      </c>
      <c r="B56" t="s">
        <v>5284</v>
      </c>
      <c r="C56" t="s">
        <v>7639</v>
      </c>
      <c r="D56" t="s">
        <v>539</v>
      </c>
      <c r="E56" t="s">
        <v>5284</v>
      </c>
      <c r="F56" t="s">
        <v>7639</v>
      </c>
      <c r="H56" t="s">
        <v>538</v>
      </c>
      <c r="I56" t="s">
        <v>7639</v>
      </c>
      <c r="K56" t="s">
        <v>539</v>
      </c>
      <c r="L56" t="s">
        <v>5470</v>
      </c>
      <c r="N56" t="s">
        <v>7639</v>
      </c>
    </row>
    <row r="57" spans="1:14" x14ac:dyDescent="0.25">
      <c r="A57" t="s">
        <v>538</v>
      </c>
      <c r="B57" t="s">
        <v>5284</v>
      </c>
      <c r="C57" t="s">
        <v>7640</v>
      </c>
      <c r="D57" t="s">
        <v>539</v>
      </c>
      <c r="E57" t="s">
        <v>5284</v>
      </c>
      <c r="F57" t="s">
        <v>7640</v>
      </c>
      <c r="H57" t="s">
        <v>538</v>
      </c>
      <c r="I57" t="s">
        <v>7640</v>
      </c>
      <c r="K57" t="s">
        <v>539</v>
      </c>
      <c r="L57" t="s">
        <v>3560</v>
      </c>
      <c r="N57" t="s">
        <v>7640</v>
      </c>
    </row>
    <row r="58" spans="1:14" x14ac:dyDescent="0.25">
      <c r="A58" t="s">
        <v>538</v>
      </c>
      <c r="B58" t="s">
        <v>5284</v>
      </c>
      <c r="C58" t="s">
        <v>4531</v>
      </c>
      <c r="D58" t="s">
        <v>539</v>
      </c>
      <c r="E58" t="s">
        <v>5284</v>
      </c>
      <c r="F58" t="s">
        <v>4531</v>
      </c>
      <c r="H58" t="s">
        <v>538</v>
      </c>
      <c r="I58" t="s">
        <v>4531</v>
      </c>
      <c r="K58" t="s">
        <v>539</v>
      </c>
      <c r="L58" t="s">
        <v>3562</v>
      </c>
      <c r="N58" t="s">
        <v>4531</v>
      </c>
    </row>
    <row r="59" spans="1:14" x14ac:dyDescent="0.25">
      <c r="A59" t="s">
        <v>538</v>
      </c>
      <c r="B59" t="s">
        <v>5284</v>
      </c>
      <c r="C59" t="s">
        <v>4533</v>
      </c>
      <c r="D59" t="s">
        <v>539</v>
      </c>
      <c r="E59" t="s">
        <v>5284</v>
      </c>
      <c r="F59" t="s">
        <v>4533</v>
      </c>
      <c r="H59" t="s">
        <v>538</v>
      </c>
      <c r="I59" t="s">
        <v>4533</v>
      </c>
      <c r="K59" t="s">
        <v>539</v>
      </c>
      <c r="L59" t="s">
        <v>3565</v>
      </c>
      <c r="N59" t="s">
        <v>4533</v>
      </c>
    </row>
    <row r="60" spans="1:14" x14ac:dyDescent="0.25">
      <c r="A60" t="s">
        <v>538</v>
      </c>
      <c r="B60" t="s">
        <v>5284</v>
      </c>
      <c r="C60" t="s">
        <v>7641</v>
      </c>
      <c r="D60" t="s">
        <v>539</v>
      </c>
      <c r="E60" t="s">
        <v>5284</v>
      </c>
      <c r="F60" t="s">
        <v>7641</v>
      </c>
      <c r="H60" t="s">
        <v>538</v>
      </c>
      <c r="I60" t="s">
        <v>7641</v>
      </c>
      <c r="K60" t="s">
        <v>539</v>
      </c>
      <c r="L60" t="s">
        <v>3568</v>
      </c>
      <c r="N60" t="s">
        <v>7641</v>
      </c>
    </row>
    <row r="61" spans="1:14" x14ac:dyDescent="0.25">
      <c r="A61" t="s">
        <v>538</v>
      </c>
      <c r="B61" t="s">
        <v>5284</v>
      </c>
      <c r="C61" t="s">
        <v>7642</v>
      </c>
      <c r="D61" t="s">
        <v>539</v>
      </c>
      <c r="E61" t="s">
        <v>5284</v>
      </c>
      <c r="F61" t="s">
        <v>7642</v>
      </c>
      <c r="H61" t="s">
        <v>538</v>
      </c>
      <c r="I61" t="s">
        <v>7642</v>
      </c>
      <c r="K61" t="s">
        <v>539</v>
      </c>
      <c r="L61" t="s">
        <v>3570</v>
      </c>
      <c r="N61" t="s">
        <v>7642</v>
      </c>
    </row>
    <row r="62" spans="1:14" x14ac:dyDescent="0.25">
      <c r="A62" t="s">
        <v>538</v>
      </c>
      <c r="B62" t="s">
        <v>5284</v>
      </c>
      <c r="C62" t="s">
        <v>7643</v>
      </c>
      <c r="D62" t="s">
        <v>539</v>
      </c>
      <c r="E62" t="s">
        <v>5284</v>
      </c>
      <c r="F62" t="s">
        <v>7643</v>
      </c>
      <c r="H62" t="s">
        <v>538</v>
      </c>
      <c r="I62" t="s">
        <v>7643</v>
      </c>
      <c r="K62" t="s">
        <v>539</v>
      </c>
      <c r="L62" t="s">
        <v>3573</v>
      </c>
      <c r="N62" t="s">
        <v>7643</v>
      </c>
    </row>
    <row r="63" spans="1:14" x14ac:dyDescent="0.25">
      <c r="A63" t="s">
        <v>538</v>
      </c>
      <c r="B63" t="s">
        <v>5284</v>
      </c>
      <c r="C63" t="s">
        <v>7644</v>
      </c>
      <c r="D63" t="s">
        <v>539</v>
      </c>
      <c r="E63" t="s">
        <v>5284</v>
      </c>
      <c r="F63" t="s">
        <v>7644</v>
      </c>
      <c r="H63" t="s">
        <v>538</v>
      </c>
      <c r="I63" t="s">
        <v>7644</v>
      </c>
      <c r="K63" t="s">
        <v>539</v>
      </c>
      <c r="L63" t="s">
        <v>3576</v>
      </c>
      <c r="N63" t="s">
        <v>7644</v>
      </c>
    </row>
    <row r="64" spans="1:14" x14ac:dyDescent="0.25">
      <c r="A64" t="s">
        <v>538</v>
      </c>
      <c r="B64" t="s">
        <v>5284</v>
      </c>
      <c r="C64" t="s">
        <v>7645</v>
      </c>
      <c r="D64" t="s">
        <v>539</v>
      </c>
      <c r="E64" t="s">
        <v>5284</v>
      </c>
      <c r="F64" t="s">
        <v>7645</v>
      </c>
      <c r="H64" t="s">
        <v>538</v>
      </c>
      <c r="I64" t="s">
        <v>7645</v>
      </c>
      <c r="K64" t="s">
        <v>539</v>
      </c>
      <c r="L64" t="s">
        <v>3579</v>
      </c>
      <c r="N64" t="s">
        <v>7645</v>
      </c>
    </row>
    <row r="65" spans="1:14" x14ac:dyDescent="0.25">
      <c r="A65" t="s">
        <v>538</v>
      </c>
      <c r="B65" t="s">
        <v>5284</v>
      </c>
      <c r="C65" t="s">
        <v>7646</v>
      </c>
      <c r="D65" t="s">
        <v>539</v>
      </c>
      <c r="E65" t="s">
        <v>5284</v>
      </c>
      <c r="F65" t="s">
        <v>7646</v>
      </c>
      <c r="H65" t="s">
        <v>538</v>
      </c>
      <c r="I65" t="s">
        <v>7646</v>
      </c>
      <c r="K65" t="s">
        <v>539</v>
      </c>
      <c r="L65" t="s">
        <v>3582</v>
      </c>
      <c r="N65" t="s">
        <v>7646</v>
      </c>
    </row>
    <row r="66" spans="1:14" x14ac:dyDescent="0.25">
      <c r="A66" t="s">
        <v>538</v>
      </c>
      <c r="B66" t="s">
        <v>5284</v>
      </c>
      <c r="C66" t="s">
        <v>7647</v>
      </c>
      <c r="D66" t="s">
        <v>539</v>
      </c>
      <c r="E66" t="s">
        <v>5284</v>
      </c>
      <c r="F66" t="s">
        <v>7647</v>
      </c>
      <c r="H66" t="s">
        <v>538</v>
      </c>
      <c r="I66" t="s">
        <v>7647</v>
      </c>
      <c r="K66" t="s">
        <v>539</v>
      </c>
      <c r="L66" t="s">
        <v>3585</v>
      </c>
      <c r="N66" t="s">
        <v>7647</v>
      </c>
    </row>
    <row r="67" spans="1:14" x14ac:dyDescent="0.25">
      <c r="A67" t="s">
        <v>538</v>
      </c>
      <c r="B67" t="s">
        <v>5284</v>
      </c>
      <c r="C67" t="s">
        <v>7648</v>
      </c>
      <c r="D67" t="s">
        <v>539</v>
      </c>
      <c r="E67" t="s">
        <v>5284</v>
      </c>
      <c r="F67" t="s">
        <v>7648</v>
      </c>
      <c r="H67" t="s">
        <v>538</v>
      </c>
      <c r="I67" t="s">
        <v>7648</v>
      </c>
      <c r="K67" t="s">
        <v>539</v>
      </c>
      <c r="L67" t="s">
        <v>7649</v>
      </c>
      <c r="N67" t="s">
        <v>7648</v>
      </c>
    </row>
    <row r="68" spans="1:14" x14ac:dyDescent="0.25">
      <c r="A68" t="s">
        <v>538</v>
      </c>
      <c r="B68" t="s">
        <v>5284</v>
      </c>
      <c r="C68" t="s">
        <v>7650</v>
      </c>
      <c r="D68" t="s">
        <v>539</v>
      </c>
      <c r="E68" t="s">
        <v>5284</v>
      </c>
      <c r="F68" t="s">
        <v>7650</v>
      </c>
      <c r="H68" t="s">
        <v>538</v>
      </c>
      <c r="I68" t="s">
        <v>7650</v>
      </c>
      <c r="K68" t="s">
        <v>539</v>
      </c>
      <c r="L68" t="s">
        <v>3588</v>
      </c>
      <c r="N68" t="s">
        <v>7650</v>
      </c>
    </row>
    <row r="69" spans="1:14" x14ac:dyDescent="0.25">
      <c r="A69" t="s">
        <v>538</v>
      </c>
      <c r="B69" t="s">
        <v>5284</v>
      </c>
      <c r="C69" t="s">
        <v>7651</v>
      </c>
      <c r="D69" t="s">
        <v>539</v>
      </c>
      <c r="E69" t="s">
        <v>5284</v>
      </c>
      <c r="F69" t="s">
        <v>7651</v>
      </c>
      <c r="H69" t="s">
        <v>538</v>
      </c>
      <c r="I69" t="s">
        <v>7651</v>
      </c>
      <c r="K69" t="s">
        <v>539</v>
      </c>
      <c r="L69" t="s">
        <v>3591</v>
      </c>
      <c r="N69" t="s">
        <v>7651</v>
      </c>
    </row>
    <row r="70" spans="1:14" x14ac:dyDescent="0.25">
      <c r="A70" t="s">
        <v>538</v>
      </c>
      <c r="B70" t="s">
        <v>5284</v>
      </c>
      <c r="C70" t="s">
        <v>7652</v>
      </c>
      <c r="D70" t="s">
        <v>539</v>
      </c>
      <c r="E70" t="s">
        <v>5284</v>
      </c>
      <c r="F70" t="s">
        <v>7652</v>
      </c>
      <c r="H70" t="s">
        <v>538</v>
      </c>
      <c r="I70" t="s">
        <v>7652</v>
      </c>
      <c r="K70" t="s">
        <v>539</v>
      </c>
      <c r="L70" t="s">
        <v>3594</v>
      </c>
      <c r="N70" t="s">
        <v>7652</v>
      </c>
    </row>
    <row r="71" spans="1:14" x14ac:dyDescent="0.25">
      <c r="A71" t="s">
        <v>538</v>
      </c>
      <c r="B71" t="s">
        <v>5284</v>
      </c>
      <c r="C71" t="s">
        <v>7653</v>
      </c>
      <c r="D71" t="s">
        <v>539</v>
      </c>
      <c r="E71" t="s">
        <v>5284</v>
      </c>
      <c r="F71" t="s">
        <v>7653</v>
      </c>
      <c r="H71" t="s">
        <v>538</v>
      </c>
      <c r="I71" t="s">
        <v>7653</v>
      </c>
      <c r="K71" t="s">
        <v>539</v>
      </c>
      <c r="L71" t="s">
        <v>7654</v>
      </c>
      <c r="N71" t="s">
        <v>7653</v>
      </c>
    </row>
    <row r="72" spans="1:14" x14ac:dyDescent="0.25">
      <c r="A72" t="s">
        <v>538</v>
      </c>
      <c r="B72" t="s">
        <v>5284</v>
      </c>
      <c r="C72" t="s">
        <v>7655</v>
      </c>
      <c r="D72" t="s">
        <v>539</v>
      </c>
      <c r="E72" t="s">
        <v>5284</v>
      </c>
      <c r="F72" t="s">
        <v>7655</v>
      </c>
      <c r="H72" t="s">
        <v>538</v>
      </c>
      <c r="I72" t="s">
        <v>7655</v>
      </c>
      <c r="K72" t="s">
        <v>539</v>
      </c>
      <c r="L72" t="s">
        <v>3597</v>
      </c>
      <c r="N72" t="s">
        <v>7655</v>
      </c>
    </row>
    <row r="73" spans="1:14" x14ac:dyDescent="0.25">
      <c r="A73" t="s">
        <v>538</v>
      </c>
      <c r="B73" t="s">
        <v>5284</v>
      </c>
      <c r="C73" t="s">
        <v>7656</v>
      </c>
      <c r="D73" t="s">
        <v>539</v>
      </c>
      <c r="E73" t="s">
        <v>5284</v>
      </c>
      <c r="F73" t="s">
        <v>7656</v>
      </c>
      <c r="H73" t="s">
        <v>538</v>
      </c>
      <c r="I73" t="s">
        <v>7656</v>
      </c>
      <c r="K73" t="s">
        <v>539</v>
      </c>
      <c r="L73" t="s">
        <v>7657</v>
      </c>
      <c r="N73" t="s">
        <v>7656</v>
      </c>
    </row>
    <row r="74" spans="1:14" x14ac:dyDescent="0.25">
      <c r="A74" t="s">
        <v>538</v>
      </c>
      <c r="B74" t="s">
        <v>5284</v>
      </c>
      <c r="C74" t="s">
        <v>7658</v>
      </c>
      <c r="D74" t="s">
        <v>539</v>
      </c>
      <c r="E74" t="s">
        <v>5284</v>
      </c>
      <c r="F74" t="s">
        <v>7658</v>
      </c>
      <c r="H74" t="s">
        <v>538</v>
      </c>
      <c r="I74" t="s">
        <v>7658</v>
      </c>
      <c r="K74" t="s">
        <v>539</v>
      </c>
      <c r="L74" t="s">
        <v>3600</v>
      </c>
      <c r="N74" t="s">
        <v>7658</v>
      </c>
    </row>
    <row r="75" spans="1:14" x14ac:dyDescent="0.25">
      <c r="A75" t="s">
        <v>538</v>
      </c>
      <c r="B75" t="s">
        <v>5284</v>
      </c>
      <c r="C75" t="s">
        <v>7659</v>
      </c>
      <c r="D75" t="s">
        <v>539</v>
      </c>
      <c r="E75" t="s">
        <v>5284</v>
      </c>
      <c r="F75" t="s">
        <v>7659</v>
      </c>
      <c r="H75" t="s">
        <v>538</v>
      </c>
      <c r="I75" t="s">
        <v>7659</v>
      </c>
      <c r="K75" t="s">
        <v>539</v>
      </c>
      <c r="L75" t="s">
        <v>3602</v>
      </c>
      <c r="N75" t="s">
        <v>7659</v>
      </c>
    </row>
    <row r="76" spans="1:14" x14ac:dyDescent="0.25">
      <c r="A76" t="s">
        <v>538</v>
      </c>
      <c r="B76" t="s">
        <v>5284</v>
      </c>
      <c r="C76" t="s">
        <v>7660</v>
      </c>
      <c r="D76" t="s">
        <v>539</v>
      </c>
      <c r="E76" t="s">
        <v>5284</v>
      </c>
      <c r="F76" t="s">
        <v>7660</v>
      </c>
      <c r="H76" t="s">
        <v>538</v>
      </c>
      <c r="I76" t="s">
        <v>7660</v>
      </c>
      <c r="K76" t="s">
        <v>539</v>
      </c>
      <c r="L76" t="s">
        <v>3605</v>
      </c>
      <c r="N76" t="s">
        <v>7660</v>
      </c>
    </row>
    <row r="77" spans="1:14" x14ac:dyDescent="0.25">
      <c r="A77" t="s">
        <v>538</v>
      </c>
      <c r="B77" t="s">
        <v>5284</v>
      </c>
      <c r="C77" t="s">
        <v>7661</v>
      </c>
      <c r="D77" t="s">
        <v>539</v>
      </c>
      <c r="E77" t="s">
        <v>5284</v>
      </c>
      <c r="F77" t="s">
        <v>7661</v>
      </c>
      <c r="H77" t="s">
        <v>538</v>
      </c>
      <c r="I77" t="s">
        <v>7661</v>
      </c>
      <c r="K77" t="s">
        <v>539</v>
      </c>
      <c r="L77" t="s">
        <v>3607</v>
      </c>
      <c r="N77" t="s">
        <v>7661</v>
      </c>
    </row>
    <row r="78" spans="1:14" x14ac:dyDescent="0.25">
      <c r="A78" t="s">
        <v>538</v>
      </c>
      <c r="B78" t="s">
        <v>5284</v>
      </c>
      <c r="C78" t="s">
        <v>7662</v>
      </c>
      <c r="D78" t="s">
        <v>539</v>
      </c>
      <c r="E78" t="s">
        <v>5284</v>
      </c>
      <c r="F78" t="s">
        <v>7662</v>
      </c>
      <c r="H78" t="s">
        <v>538</v>
      </c>
      <c r="I78" t="s">
        <v>7662</v>
      </c>
      <c r="K78" t="s">
        <v>539</v>
      </c>
      <c r="L78" t="s">
        <v>3610</v>
      </c>
      <c r="N78" t="s">
        <v>7662</v>
      </c>
    </row>
    <row r="79" spans="1:14" x14ac:dyDescent="0.25">
      <c r="A79" t="s">
        <v>538</v>
      </c>
      <c r="B79" t="s">
        <v>5284</v>
      </c>
      <c r="C79" t="s">
        <v>7663</v>
      </c>
      <c r="D79" t="s">
        <v>539</v>
      </c>
      <c r="E79" t="s">
        <v>5284</v>
      </c>
      <c r="F79" t="s">
        <v>7663</v>
      </c>
      <c r="H79" t="s">
        <v>538</v>
      </c>
      <c r="I79" t="s">
        <v>7663</v>
      </c>
      <c r="K79" t="s">
        <v>539</v>
      </c>
      <c r="L79" t="s">
        <v>3613</v>
      </c>
      <c r="N79" t="s">
        <v>7663</v>
      </c>
    </row>
    <row r="80" spans="1:14" x14ac:dyDescent="0.25">
      <c r="A80" t="s">
        <v>538</v>
      </c>
      <c r="B80" t="s">
        <v>5284</v>
      </c>
      <c r="C80" t="s">
        <v>7664</v>
      </c>
      <c r="D80" t="s">
        <v>539</v>
      </c>
      <c r="E80" t="s">
        <v>5284</v>
      </c>
      <c r="F80" t="s">
        <v>7664</v>
      </c>
      <c r="H80" t="s">
        <v>538</v>
      </c>
      <c r="I80" t="s">
        <v>7664</v>
      </c>
      <c r="K80" t="s">
        <v>539</v>
      </c>
      <c r="L80" t="s">
        <v>7665</v>
      </c>
      <c r="N80" t="s">
        <v>7664</v>
      </c>
    </row>
    <row r="81" spans="1:14" x14ac:dyDescent="0.25">
      <c r="A81" t="s">
        <v>538</v>
      </c>
      <c r="B81" t="s">
        <v>5284</v>
      </c>
      <c r="C81" t="s">
        <v>7666</v>
      </c>
      <c r="D81" t="s">
        <v>539</v>
      </c>
      <c r="E81" t="s">
        <v>5284</v>
      </c>
      <c r="F81" t="s">
        <v>7666</v>
      </c>
      <c r="H81" t="s">
        <v>538</v>
      </c>
      <c r="I81" t="s">
        <v>7666</v>
      </c>
      <c r="K81" t="s">
        <v>539</v>
      </c>
      <c r="L81" t="s">
        <v>3616</v>
      </c>
      <c r="N81" t="s">
        <v>7666</v>
      </c>
    </row>
    <row r="82" spans="1:14" x14ac:dyDescent="0.25">
      <c r="A82" t="s">
        <v>538</v>
      </c>
      <c r="B82" t="s">
        <v>7667</v>
      </c>
      <c r="C82" t="s">
        <v>7602</v>
      </c>
      <c r="D82" t="s">
        <v>539</v>
      </c>
      <c r="E82" t="s">
        <v>7667</v>
      </c>
      <c r="F82" t="s">
        <v>7602</v>
      </c>
      <c r="H82" t="s">
        <v>538</v>
      </c>
      <c r="I82" t="s">
        <v>7602</v>
      </c>
      <c r="K82" t="s">
        <v>539</v>
      </c>
      <c r="L82" t="s">
        <v>7668</v>
      </c>
      <c r="N82" t="s">
        <v>7602</v>
      </c>
    </row>
    <row r="83" spans="1:14" x14ac:dyDescent="0.25">
      <c r="A83" t="s">
        <v>538</v>
      </c>
      <c r="B83" t="s">
        <v>5310</v>
      </c>
      <c r="C83" t="s">
        <v>7622</v>
      </c>
      <c r="D83" t="s">
        <v>539</v>
      </c>
      <c r="E83" t="s">
        <v>5310</v>
      </c>
      <c r="F83" t="s">
        <v>7622</v>
      </c>
      <c r="H83" t="s">
        <v>538</v>
      </c>
      <c r="I83" t="s">
        <v>7669</v>
      </c>
      <c r="K83" t="s">
        <v>539</v>
      </c>
      <c r="L83" t="s">
        <v>3619</v>
      </c>
      <c r="N83" t="s">
        <v>7669</v>
      </c>
    </row>
    <row r="84" spans="1:14" x14ac:dyDescent="0.25">
      <c r="A84" t="s">
        <v>538</v>
      </c>
      <c r="B84" t="s">
        <v>5310</v>
      </c>
      <c r="C84" t="s">
        <v>7641</v>
      </c>
      <c r="D84" t="s">
        <v>539</v>
      </c>
      <c r="E84" t="s">
        <v>5310</v>
      </c>
      <c r="F84" t="s">
        <v>7641</v>
      </c>
      <c r="H84" t="s">
        <v>538</v>
      </c>
      <c r="I84" t="s">
        <v>7670</v>
      </c>
      <c r="K84" t="s">
        <v>539</v>
      </c>
      <c r="L84" t="s">
        <v>3622</v>
      </c>
      <c r="N84" t="s">
        <v>7670</v>
      </c>
    </row>
    <row r="85" spans="1:14" x14ac:dyDescent="0.25">
      <c r="A85" t="s">
        <v>538</v>
      </c>
      <c r="B85" t="s">
        <v>5310</v>
      </c>
      <c r="C85" t="s">
        <v>7643</v>
      </c>
      <c r="D85" t="s">
        <v>539</v>
      </c>
      <c r="E85" t="s">
        <v>5310</v>
      </c>
      <c r="F85" t="s">
        <v>7643</v>
      </c>
      <c r="H85" t="s">
        <v>538</v>
      </c>
      <c r="I85" t="s">
        <v>7671</v>
      </c>
      <c r="K85" t="s">
        <v>539</v>
      </c>
      <c r="L85" t="s">
        <v>7672</v>
      </c>
      <c r="N85" t="s">
        <v>7671</v>
      </c>
    </row>
    <row r="86" spans="1:14" x14ac:dyDescent="0.25">
      <c r="A86" t="s">
        <v>538</v>
      </c>
      <c r="B86" t="s">
        <v>5310</v>
      </c>
      <c r="C86" t="s">
        <v>7646</v>
      </c>
      <c r="D86" t="s">
        <v>539</v>
      </c>
      <c r="E86" t="s">
        <v>5310</v>
      </c>
      <c r="F86" t="s">
        <v>7646</v>
      </c>
      <c r="H86" t="s">
        <v>538</v>
      </c>
      <c r="I86" t="s">
        <v>3245</v>
      </c>
      <c r="K86" t="s">
        <v>539</v>
      </c>
      <c r="L86" t="s">
        <v>3628</v>
      </c>
      <c r="N86" t="s">
        <v>3245</v>
      </c>
    </row>
    <row r="87" spans="1:14" x14ac:dyDescent="0.25">
      <c r="A87" t="s">
        <v>538</v>
      </c>
      <c r="B87" t="s">
        <v>5310</v>
      </c>
      <c r="C87" t="s">
        <v>7647</v>
      </c>
      <c r="D87" t="s">
        <v>539</v>
      </c>
      <c r="E87" t="s">
        <v>5310</v>
      </c>
      <c r="F87" t="s">
        <v>7647</v>
      </c>
      <c r="H87" t="s">
        <v>538</v>
      </c>
      <c r="I87" t="s">
        <v>3248</v>
      </c>
      <c r="K87" t="s">
        <v>539</v>
      </c>
      <c r="L87" t="s">
        <v>7673</v>
      </c>
      <c r="N87" t="s">
        <v>3248</v>
      </c>
    </row>
    <row r="88" spans="1:14" x14ac:dyDescent="0.25">
      <c r="A88" t="s">
        <v>538</v>
      </c>
      <c r="B88" t="s">
        <v>5310</v>
      </c>
      <c r="C88" t="s">
        <v>7655</v>
      </c>
      <c r="D88" t="s">
        <v>539</v>
      </c>
      <c r="E88" t="s">
        <v>5310</v>
      </c>
      <c r="F88" t="s">
        <v>7655</v>
      </c>
      <c r="H88" t="s">
        <v>538</v>
      </c>
      <c r="I88" t="s">
        <v>3492</v>
      </c>
      <c r="K88" t="s">
        <v>539</v>
      </c>
      <c r="L88" t="s">
        <v>3634</v>
      </c>
      <c r="N88" t="s">
        <v>3492</v>
      </c>
    </row>
    <row r="89" spans="1:14" x14ac:dyDescent="0.25">
      <c r="A89" t="s">
        <v>538</v>
      </c>
      <c r="B89" t="s">
        <v>5310</v>
      </c>
      <c r="C89" t="s">
        <v>7662</v>
      </c>
      <c r="D89" t="s">
        <v>539</v>
      </c>
      <c r="E89" t="s">
        <v>5310</v>
      </c>
      <c r="F89" t="s">
        <v>7662</v>
      </c>
      <c r="H89" t="s">
        <v>538</v>
      </c>
      <c r="I89" t="s">
        <v>7630</v>
      </c>
      <c r="K89" t="s">
        <v>539</v>
      </c>
      <c r="L89" t="s">
        <v>7674</v>
      </c>
      <c r="N89" t="s">
        <v>7630</v>
      </c>
    </row>
    <row r="90" spans="1:14" x14ac:dyDescent="0.25">
      <c r="A90" t="s">
        <v>538</v>
      </c>
      <c r="B90" t="s">
        <v>5310</v>
      </c>
      <c r="C90" t="s">
        <v>7669</v>
      </c>
      <c r="D90" t="s">
        <v>539</v>
      </c>
      <c r="E90" t="s">
        <v>5310</v>
      </c>
      <c r="F90" t="s">
        <v>7669</v>
      </c>
      <c r="H90" t="s">
        <v>538</v>
      </c>
      <c r="I90" t="s">
        <v>7632</v>
      </c>
      <c r="K90" t="s">
        <v>539</v>
      </c>
      <c r="L90" t="s">
        <v>7675</v>
      </c>
      <c r="N90" t="s">
        <v>7632</v>
      </c>
    </row>
    <row r="91" spans="1:14" x14ac:dyDescent="0.25">
      <c r="A91" t="s">
        <v>538</v>
      </c>
      <c r="B91" t="s">
        <v>5310</v>
      </c>
      <c r="C91" t="s">
        <v>7670</v>
      </c>
      <c r="D91" t="s">
        <v>539</v>
      </c>
      <c r="E91" t="s">
        <v>5310</v>
      </c>
      <c r="F91" t="s">
        <v>7670</v>
      </c>
      <c r="H91" t="s">
        <v>538</v>
      </c>
      <c r="I91" t="s">
        <v>7633</v>
      </c>
      <c r="K91" t="s">
        <v>539</v>
      </c>
      <c r="L91" t="s">
        <v>5520</v>
      </c>
      <c r="N91" t="s">
        <v>7633</v>
      </c>
    </row>
    <row r="92" spans="1:14" x14ac:dyDescent="0.25">
      <c r="A92" t="s">
        <v>538</v>
      </c>
      <c r="B92" t="s">
        <v>7676</v>
      </c>
      <c r="C92" t="s">
        <v>7622</v>
      </c>
      <c r="D92" t="s">
        <v>539</v>
      </c>
      <c r="E92" t="s">
        <v>7676</v>
      </c>
      <c r="F92" t="s">
        <v>7622</v>
      </c>
      <c r="H92" t="s">
        <v>538</v>
      </c>
      <c r="I92" t="s">
        <v>7634</v>
      </c>
      <c r="K92" t="s">
        <v>539</v>
      </c>
      <c r="L92" t="s">
        <v>5523</v>
      </c>
      <c r="N92" t="s">
        <v>7634</v>
      </c>
    </row>
    <row r="93" spans="1:14" x14ac:dyDescent="0.25">
      <c r="A93" t="s">
        <v>538</v>
      </c>
      <c r="B93" t="s">
        <v>7676</v>
      </c>
      <c r="C93" t="s">
        <v>7670</v>
      </c>
      <c r="D93" t="s">
        <v>539</v>
      </c>
      <c r="E93" t="s">
        <v>7676</v>
      </c>
      <c r="F93" t="s">
        <v>7670</v>
      </c>
      <c r="H93" t="s">
        <v>538</v>
      </c>
      <c r="I93" t="s">
        <v>7636</v>
      </c>
      <c r="K93" t="s">
        <v>539</v>
      </c>
      <c r="L93" t="s">
        <v>7677</v>
      </c>
      <c r="N93" t="s">
        <v>7636</v>
      </c>
    </row>
    <row r="94" spans="1:14" x14ac:dyDescent="0.25">
      <c r="A94" t="s">
        <v>538</v>
      </c>
      <c r="B94" t="s">
        <v>5315</v>
      </c>
      <c r="C94" t="s">
        <v>4511</v>
      </c>
      <c r="D94" t="s">
        <v>539</v>
      </c>
      <c r="E94" t="s">
        <v>5315</v>
      </c>
      <c r="F94" t="s">
        <v>4511</v>
      </c>
      <c r="H94" t="s">
        <v>538</v>
      </c>
      <c r="I94" t="s">
        <v>3591</v>
      </c>
      <c r="K94" t="s">
        <v>539</v>
      </c>
      <c r="L94" t="s">
        <v>3637</v>
      </c>
      <c r="N94" t="s">
        <v>3591</v>
      </c>
    </row>
    <row r="95" spans="1:14" x14ac:dyDescent="0.25">
      <c r="A95" t="s">
        <v>538</v>
      </c>
      <c r="B95" t="s">
        <v>5315</v>
      </c>
      <c r="C95" t="s">
        <v>4513</v>
      </c>
      <c r="D95" t="s">
        <v>539</v>
      </c>
      <c r="E95" t="s">
        <v>5315</v>
      </c>
      <c r="F95" t="s">
        <v>4513</v>
      </c>
      <c r="H95" t="s">
        <v>538</v>
      </c>
      <c r="I95" t="s">
        <v>7654</v>
      </c>
      <c r="K95" t="s">
        <v>539</v>
      </c>
      <c r="L95" t="s">
        <v>7678</v>
      </c>
      <c r="N95" t="s">
        <v>7654</v>
      </c>
    </row>
    <row r="96" spans="1:14" x14ac:dyDescent="0.25">
      <c r="A96" t="s">
        <v>538</v>
      </c>
      <c r="B96" t="s">
        <v>5315</v>
      </c>
      <c r="C96" t="s">
        <v>4515</v>
      </c>
      <c r="D96" t="s">
        <v>539</v>
      </c>
      <c r="E96" t="s">
        <v>5315</v>
      </c>
      <c r="F96" t="s">
        <v>4515</v>
      </c>
      <c r="H96" t="s">
        <v>538</v>
      </c>
      <c r="I96" t="s">
        <v>7679</v>
      </c>
      <c r="K96" t="s">
        <v>539</v>
      </c>
      <c r="L96" t="s">
        <v>3642</v>
      </c>
      <c r="N96" t="s">
        <v>7679</v>
      </c>
    </row>
    <row r="97" spans="1:14" x14ac:dyDescent="0.25">
      <c r="A97" t="s">
        <v>538</v>
      </c>
      <c r="B97" t="s">
        <v>5315</v>
      </c>
      <c r="C97" t="s">
        <v>7604</v>
      </c>
      <c r="D97" t="s">
        <v>539</v>
      </c>
      <c r="E97" t="s">
        <v>5315</v>
      </c>
      <c r="F97" t="s">
        <v>7604</v>
      </c>
      <c r="H97" t="s">
        <v>538</v>
      </c>
      <c r="I97" t="s">
        <v>7680</v>
      </c>
      <c r="K97" t="s">
        <v>539</v>
      </c>
      <c r="L97" t="s">
        <v>3645</v>
      </c>
      <c r="N97" t="s">
        <v>7680</v>
      </c>
    </row>
    <row r="98" spans="1:14" x14ac:dyDescent="0.25">
      <c r="A98" t="s">
        <v>538</v>
      </c>
      <c r="B98" t="s">
        <v>5315</v>
      </c>
      <c r="C98" t="s">
        <v>7605</v>
      </c>
      <c r="D98" t="s">
        <v>539</v>
      </c>
      <c r="E98" t="s">
        <v>5315</v>
      </c>
      <c r="F98" t="s">
        <v>7605</v>
      </c>
      <c r="H98" t="s">
        <v>538</v>
      </c>
      <c r="I98" t="s">
        <v>7681</v>
      </c>
      <c r="K98" t="s">
        <v>539</v>
      </c>
      <c r="L98" t="s">
        <v>3648</v>
      </c>
      <c r="N98" t="s">
        <v>7681</v>
      </c>
    </row>
    <row r="99" spans="1:14" x14ac:dyDescent="0.25">
      <c r="A99" t="s">
        <v>538</v>
      </c>
      <c r="B99" t="s">
        <v>5315</v>
      </c>
      <c r="C99" t="s">
        <v>7606</v>
      </c>
      <c r="D99" t="s">
        <v>539</v>
      </c>
      <c r="E99" t="s">
        <v>5315</v>
      </c>
      <c r="F99" t="s">
        <v>7606</v>
      </c>
      <c r="H99" t="s">
        <v>538</v>
      </c>
      <c r="I99" t="s">
        <v>7682</v>
      </c>
      <c r="K99" t="s">
        <v>539</v>
      </c>
      <c r="L99" t="s">
        <v>3651</v>
      </c>
      <c r="N99" t="s">
        <v>7682</v>
      </c>
    </row>
    <row r="100" spans="1:14" x14ac:dyDescent="0.25">
      <c r="A100" t="s">
        <v>538</v>
      </c>
      <c r="B100" t="s">
        <v>5315</v>
      </c>
      <c r="C100" t="s">
        <v>7607</v>
      </c>
      <c r="D100" t="s">
        <v>539</v>
      </c>
      <c r="E100" t="s">
        <v>5315</v>
      </c>
      <c r="F100" t="s">
        <v>7607</v>
      </c>
      <c r="H100" t="s">
        <v>538</v>
      </c>
      <c r="I100" t="s">
        <v>7683</v>
      </c>
      <c r="K100" t="s">
        <v>539</v>
      </c>
      <c r="L100" t="s">
        <v>7684</v>
      </c>
      <c r="N100" t="s">
        <v>7683</v>
      </c>
    </row>
    <row r="101" spans="1:14" x14ac:dyDescent="0.25">
      <c r="A101" t="s">
        <v>538</v>
      </c>
      <c r="B101" t="s">
        <v>5315</v>
      </c>
      <c r="C101" t="s">
        <v>7608</v>
      </c>
      <c r="D101" t="s">
        <v>539</v>
      </c>
      <c r="E101" t="s">
        <v>5315</v>
      </c>
      <c r="F101" t="s">
        <v>7608</v>
      </c>
      <c r="H101" t="s">
        <v>538</v>
      </c>
      <c r="I101" t="s">
        <v>5291</v>
      </c>
      <c r="K101" t="s">
        <v>539</v>
      </c>
      <c r="L101" t="s">
        <v>7685</v>
      </c>
      <c r="N101" t="s">
        <v>5291</v>
      </c>
    </row>
    <row r="102" spans="1:14" x14ac:dyDescent="0.25">
      <c r="A102" t="s">
        <v>538</v>
      </c>
      <c r="B102" t="s">
        <v>5315</v>
      </c>
      <c r="C102" t="s">
        <v>7629</v>
      </c>
      <c r="D102" t="s">
        <v>539</v>
      </c>
      <c r="E102" t="s">
        <v>5315</v>
      </c>
      <c r="F102" t="s">
        <v>7629</v>
      </c>
      <c r="H102" t="s">
        <v>538</v>
      </c>
      <c r="I102" t="s">
        <v>7686</v>
      </c>
      <c r="K102" t="s">
        <v>539</v>
      </c>
      <c r="L102" t="s">
        <v>3654</v>
      </c>
      <c r="N102" t="s">
        <v>7686</v>
      </c>
    </row>
    <row r="103" spans="1:14" x14ac:dyDescent="0.25">
      <c r="A103" t="s">
        <v>538</v>
      </c>
      <c r="B103" t="s">
        <v>5315</v>
      </c>
      <c r="C103" t="s">
        <v>7631</v>
      </c>
      <c r="D103" t="s">
        <v>539</v>
      </c>
      <c r="E103" t="s">
        <v>5315</v>
      </c>
      <c r="F103" t="s">
        <v>7631</v>
      </c>
      <c r="H103" t="s">
        <v>538</v>
      </c>
      <c r="I103" t="s">
        <v>7687</v>
      </c>
      <c r="K103" t="s">
        <v>539</v>
      </c>
      <c r="L103" t="s">
        <v>3657</v>
      </c>
      <c r="N103" t="s">
        <v>7687</v>
      </c>
    </row>
    <row r="104" spans="1:14" x14ac:dyDescent="0.25">
      <c r="A104" t="s">
        <v>538</v>
      </c>
      <c r="B104" t="s">
        <v>5315</v>
      </c>
      <c r="C104" t="s">
        <v>4520</v>
      </c>
      <c r="D104" t="s">
        <v>539</v>
      </c>
      <c r="E104" t="s">
        <v>5315</v>
      </c>
      <c r="F104" t="s">
        <v>4520</v>
      </c>
      <c r="H104" t="s">
        <v>538</v>
      </c>
      <c r="I104" t="s">
        <v>7688</v>
      </c>
      <c r="K104" t="s">
        <v>539</v>
      </c>
      <c r="L104" t="s">
        <v>3660</v>
      </c>
      <c r="N104" t="s">
        <v>7688</v>
      </c>
    </row>
    <row r="105" spans="1:14" x14ac:dyDescent="0.25">
      <c r="A105" t="s">
        <v>538</v>
      </c>
      <c r="B105" t="s">
        <v>5315</v>
      </c>
      <c r="C105" t="s">
        <v>4522</v>
      </c>
      <c r="D105" t="s">
        <v>539</v>
      </c>
      <c r="E105" t="s">
        <v>5315</v>
      </c>
      <c r="F105" t="s">
        <v>4522</v>
      </c>
      <c r="H105" t="s">
        <v>538</v>
      </c>
      <c r="I105" t="s">
        <v>7689</v>
      </c>
      <c r="K105" t="s">
        <v>539</v>
      </c>
      <c r="L105" t="s">
        <v>7690</v>
      </c>
      <c r="N105" t="s">
        <v>7689</v>
      </c>
    </row>
    <row r="106" spans="1:14" x14ac:dyDescent="0.25">
      <c r="A106" t="s">
        <v>538</v>
      </c>
      <c r="B106" t="s">
        <v>5315</v>
      </c>
      <c r="C106" t="s">
        <v>7635</v>
      </c>
      <c r="D106" t="s">
        <v>539</v>
      </c>
      <c r="E106" t="s">
        <v>5315</v>
      </c>
      <c r="F106" t="s">
        <v>7635</v>
      </c>
      <c r="H106" t="s">
        <v>538</v>
      </c>
      <c r="I106" t="s">
        <v>7691</v>
      </c>
      <c r="K106" t="s">
        <v>539</v>
      </c>
      <c r="L106" t="s">
        <v>7679</v>
      </c>
      <c r="N106" t="s">
        <v>7691</v>
      </c>
    </row>
    <row r="107" spans="1:14" x14ac:dyDescent="0.25">
      <c r="A107" t="s">
        <v>538</v>
      </c>
      <c r="B107" t="s">
        <v>5315</v>
      </c>
      <c r="C107" t="s">
        <v>4524</v>
      </c>
      <c r="D107" t="s">
        <v>539</v>
      </c>
      <c r="E107" t="s">
        <v>5315</v>
      </c>
      <c r="F107" t="s">
        <v>4524</v>
      </c>
      <c r="H107" t="s">
        <v>538</v>
      </c>
      <c r="I107" t="s">
        <v>7692</v>
      </c>
      <c r="K107" t="s">
        <v>539</v>
      </c>
      <c r="L107" t="s">
        <v>3663</v>
      </c>
      <c r="N107" t="s">
        <v>7692</v>
      </c>
    </row>
    <row r="108" spans="1:14" x14ac:dyDescent="0.25">
      <c r="A108" t="s">
        <v>538</v>
      </c>
      <c r="B108" t="s">
        <v>5315</v>
      </c>
      <c r="C108" t="s">
        <v>4526</v>
      </c>
      <c r="D108" t="s">
        <v>539</v>
      </c>
      <c r="E108" t="s">
        <v>5315</v>
      </c>
      <c r="F108" t="s">
        <v>4526</v>
      </c>
      <c r="H108" t="s">
        <v>538</v>
      </c>
      <c r="I108" t="s">
        <v>7693</v>
      </c>
      <c r="K108" t="s">
        <v>539</v>
      </c>
      <c r="L108" t="s">
        <v>7694</v>
      </c>
      <c r="N108" t="s">
        <v>7693</v>
      </c>
    </row>
    <row r="109" spans="1:14" x14ac:dyDescent="0.25">
      <c r="A109" t="s">
        <v>538</v>
      </c>
      <c r="B109" t="s">
        <v>5315</v>
      </c>
      <c r="C109" t="s">
        <v>7637</v>
      </c>
      <c r="D109" t="s">
        <v>539</v>
      </c>
      <c r="E109" t="s">
        <v>5315</v>
      </c>
      <c r="F109" t="s">
        <v>7637</v>
      </c>
      <c r="H109" t="s">
        <v>538</v>
      </c>
      <c r="I109" t="s">
        <v>7695</v>
      </c>
      <c r="K109" t="s">
        <v>539</v>
      </c>
      <c r="L109" t="s">
        <v>7696</v>
      </c>
      <c r="N109" t="s">
        <v>7695</v>
      </c>
    </row>
    <row r="110" spans="1:14" x14ac:dyDescent="0.25">
      <c r="A110" t="s">
        <v>538</v>
      </c>
      <c r="B110" t="s">
        <v>5315</v>
      </c>
      <c r="C110" t="s">
        <v>7638</v>
      </c>
      <c r="D110" t="s">
        <v>539</v>
      </c>
      <c r="E110" t="s">
        <v>5315</v>
      </c>
      <c r="F110" t="s">
        <v>7638</v>
      </c>
      <c r="H110" t="s">
        <v>538</v>
      </c>
      <c r="I110" t="s">
        <v>4505</v>
      </c>
      <c r="K110" t="s">
        <v>539</v>
      </c>
      <c r="L110" t="s">
        <v>3666</v>
      </c>
      <c r="N110" t="s">
        <v>4505</v>
      </c>
    </row>
    <row r="111" spans="1:14" x14ac:dyDescent="0.25">
      <c r="A111" t="s">
        <v>538</v>
      </c>
      <c r="B111" t="s">
        <v>5315</v>
      </c>
      <c r="C111" t="s">
        <v>4528</v>
      </c>
      <c r="D111" t="s">
        <v>539</v>
      </c>
      <c r="E111" t="s">
        <v>5315</v>
      </c>
      <c r="F111" t="s">
        <v>4528</v>
      </c>
      <c r="H111" t="s">
        <v>538</v>
      </c>
      <c r="I111" t="s">
        <v>4508</v>
      </c>
      <c r="K111" t="s">
        <v>539</v>
      </c>
      <c r="L111" t="s">
        <v>3669</v>
      </c>
      <c r="N111" t="s">
        <v>4508</v>
      </c>
    </row>
    <row r="112" spans="1:14" x14ac:dyDescent="0.25">
      <c r="A112" t="s">
        <v>538</v>
      </c>
      <c r="B112" t="s">
        <v>5315</v>
      </c>
      <c r="C112" t="s">
        <v>4530</v>
      </c>
      <c r="D112" t="s">
        <v>539</v>
      </c>
      <c r="E112" t="s">
        <v>5315</v>
      </c>
      <c r="F112" t="s">
        <v>4530</v>
      </c>
      <c r="H112" t="s">
        <v>538</v>
      </c>
      <c r="I112" t="s">
        <v>7697</v>
      </c>
      <c r="K112" t="s">
        <v>539</v>
      </c>
      <c r="L112" t="s">
        <v>3672</v>
      </c>
      <c r="N112" t="s">
        <v>7697</v>
      </c>
    </row>
    <row r="113" spans="1:14" x14ac:dyDescent="0.25">
      <c r="A113" t="s">
        <v>538</v>
      </c>
      <c r="B113" t="s">
        <v>5315</v>
      </c>
      <c r="C113" t="s">
        <v>7639</v>
      </c>
      <c r="D113" t="s">
        <v>539</v>
      </c>
      <c r="E113" t="s">
        <v>5315</v>
      </c>
      <c r="F113" t="s">
        <v>7639</v>
      </c>
      <c r="H113" t="s">
        <v>538</v>
      </c>
      <c r="I113" t="s">
        <v>7698</v>
      </c>
      <c r="K113" t="s">
        <v>539</v>
      </c>
      <c r="L113" t="s">
        <v>3675</v>
      </c>
      <c r="N113" t="s">
        <v>7698</v>
      </c>
    </row>
    <row r="114" spans="1:14" x14ac:dyDescent="0.25">
      <c r="A114" t="s">
        <v>538</v>
      </c>
      <c r="B114" t="s">
        <v>5315</v>
      </c>
      <c r="C114" t="s">
        <v>7640</v>
      </c>
      <c r="D114" t="s">
        <v>539</v>
      </c>
      <c r="E114" t="s">
        <v>5315</v>
      </c>
      <c r="F114" t="s">
        <v>7640</v>
      </c>
      <c r="H114" t="s">
        <v>538</v>
      </c>
      <c r="I114" t="s">
        <v>7699</v>
      </c>
      <c r="K114" t="s">
        <v>539</v>
      </c>
      <c r="L114" t="s">
        <v>3678</v>
      </c>
      <c r="N114" t="s">
        <v>7699</v>
      </c>
    </row>
    <row r="115" spans="1:14" x14ac:dyDescent="0.25">
      <c r="A115" t="s">
        <v>538</v>
      </c>
      <c r="B115" t="s">
        <v>5315</v>
      </c>
      <c r="C115" t="s">
        <v>4531</v>
      </c>
      <c r="D115" t="s">
        <v>539</v>
      </c>
      <c r="E115" t="s">
        <v>5315</v>
      </c>
      <c r="F115" t="s">
        <v>4531</v>
      </c>
      <c r="H115" t="s">
        <v>538</v>
      </c>
      <c r="I115" t="s">
        <v>7700</v>
      </c>
      <c r="K115" t="s">
        <v>539</v>
      </c>
      <c r="L115" t="s">
        <v>3681</v>
      </c>
      <c r="N115" t="s">
        <v>7700</v>
      </c>
    </row>
    <row r="116" spans="1:14" x14ac:dyDescent="0.25">
      <c r="A116" t="s">
        <v>538</v>
      </c>
      <c r="B116" t="s">
        <v>5315</v>
      </c>
      <c r="C116" t="s">
        <v>4533</v>
      </c>
      <c r="D116" t="s">
        <v>539</v>
      </c>
      <c r="E116" t="s">
        <v>5315</v>
      </c>
      <c r="F116" t="s">
        <v>4533</v>
      </c>
      <c r="H116" t="s">
        <v>538</v>
      </c>
      <c r="I116" t="s">
        <v>7701</v>
      </c>
      <c r="K116" t="s">
        <v>539</v>
      </c>
      <c r="L116" t="s">
        <v>3684</v>
      </c>
      <c r="N116" t="s">
        <v>7701</v>
      </c>
    </row>
    <row r="117" spans="1:14" x14ac:dyDescent="0.25">
      <c r="A117" t="s">
        <v>538</v>
      </c>
      <c r="B117" t="s">
        <v>7702</v>
      </c>
      <c r="C117" t="s">
        <v>4511</v>
      </c>
      <c r="D117" t="s">
        <v>539</v>
      </c>
      <c r="E117" t="s">
        <v>7702</v>
      </c>
      <c r="F117" t="s">
        <v>4511</v>
      </c>
      <c r="H117" t="s">
        <v>538</v>
      </c>
      <c r="I117" t="s">
        <v>7703</v>
      </c>
      <c r="K117" t="s">
        <v>539</v>
      </c>
      <c r="L117" t="s">
        <v>3687</v>
      </c>
      <c r="N117" t="s">
        <v>7703</v>
      </c>
    </row>
    <row r="118" spans="1:14" x14ac:dyDescent="0.25">
      <c r="A118" t="s">
        <v>538</v>
      </c>
      <c r="B118" t="s">
        <v>7702</v>
      </c>
      <c r="C118" t="s">
        <v>4515</v>
      </c>
      <c r="D118" t="s">
        <v>539</v>
      </c>
      <c r="E118" t="s">
        <v>7702</v>
      </c>
      <c r="F118" t="s">
        <v>4515</v>
      </c>
      <c r="H118" t="s">
        <v>538</v>
      </c>
      <c r="I118" t="s">
        <v>7704</v>
      </c>
      <c r="K118" t="s">
        <v>539</v>
      </c>
      <c r="L118" t="s">
        <v>3690</v>
      </c>
      <c r="N118" t="s">
        <v>7704</v>
      </c>
    </row>
    <row r="119" spans="1:14" x14ac:dyDescent="0.25">
      <c r="A119" t="s">
        <v>538</v>
      </c>
      <c r="B119" t="s">
        <v>7702</v>
      </c>
      <c r="C119" t="s">
        <v>7604</v>
      </c>
      <c r="D119" t="s">
        <v>539</v>
      </c>
      <c r="E119" t="s">
        <v>7702</v>
      </c>
      <c r="F119" t="s">
        <v>7604</v>
      </c>
      <c r="H119" t="s">
        <v>538</v>
      </c>
      <c r="I119" t="s">
        <v>7705</v>
      </c>
      <c r="K119" t="s">
        <v>539</v>
      </c>
      <c r="L119" t="s">
        <v>3693</v>
      </c>
      <c r="N119" t="s">
        <v>7705</v>
      </c>
    </row>
    <row r="120" spans="1:14" x14ac:dyDescent="0.25">
      <c r="A120" t="s">
        <v>538</v>
      </c>
      <c r="B120" t="s">
        <v>5337</v>
      </c>
      <c r="C120" t="s">
        <v>7671</v>
      </c>
      <c r="D120" t="s">
        <v>539</v>
      </c>
      <c r="E120" t="s">
        <v>5337</v>
      </c>
      <c r="F120" t="s">
        <v>7671</v>
      </c>
      <c r="H120" t="s">
        <v>538</v>
      </c>
      <c r="I120" t="s">
        <v>7706</v>
      </c>
      <c r="K120" t="s">
        <v>539</v>
      </c>
      <c r="L120" t="s">
        <v>3696</v>
      </c>
      <c r="N120" t="s">
        <v>7706</v>
      </c>
    </row>
    <row r="121" spans="1:14" x14ac:dyDescent="0.25">
      <c r="A121" t="s">
        <v>538</v>
      </c>
      <c r="B121" t="s">
        <v>5288</v>
      </c>
      <c r="C121" t="s">
        <v>3245</v>
      </c>
      <c r="D121" t="s">
        <v>539</v>
      </c>
      <c r="E121" t="s">
        <v>5288</v>
      </c>
      <c r="F121" t="s">
        <v>3245</v>
      </c>
      <c r="H121" t="s">
        <v>538</v>
      </c>
      <c r="I121" t="s">
        <v>7707</v>
      </c>
      <c r="K121" t="s">
        <v>539</v>
      </c>
      <c r="L121" t="s">
        <v>3699</v>
      </c>
      <c r="N121" t="s">
        <v>7707</v>
      </c>
    </row>
    <row r="122" spans="1:14" x14ac:dyDescent="0.25">
      <c r="A122" t="s">
        <v>538</v>
      </c>
      <c r="B122" t="s">
        <v>5288</v>
      </c>
      <c r="C122" t="s">
        <v>3248</v>
      </c>
      <c r="D122" t="s">
        <v>539</v>
      </c>
      <c r="E122" t="s">
        <v>5288</v>
      </c>
      <c r="F122" t="s">
        <v>3248</v>
      </c>
      <c r="H122" t="s">
        <v>538</v>
      </c>
      <c r="I122" t="s">
        <v>7708</v>
      </c>
      <c r="K122" t="s">
        <v>539</v>
      </c>
      <c r="L122" t="s">
        <v>3702</v>
      </c>
      <c r="N122" t="s">
        <v>7708</v>
      </c>
    </row>
    <row r="123" spans="1:14" x14ac:dyDescent="0.25">
      <c r="A123" t="s">
        <v>538</v>
      </c>
      <c r="B123" t="s">
        <v>5288</v>
      </c>
      <c r="C123" t="s">
        <v>3492</v>
      </c>
      <c r="D123" t="s">
        <v>539</v>
      </c>
      <c r="E123" t="s">
        <v>5288</v>
      </c>
      <c r="F123" t="s">
        <v>3492</v>
      </c>
      <c r="H123" t="s">
        <v>538</v>
      </c>
      <c r="I123" t="s">
        <v>7709</v>
      </c>
      <c r="K123" t="s">
        <v>539</v>
      </c>
      <c r="L123" t="s">
        <v>3705</v>
      </c>
      <c r="N123" t="s">
        <v>7709</v>
      </c>
    </row>
    <row r="124" spans="1:14" x14ac:dyDescent="0.25">
      <c r="A124" t="s">
        <v>538</v>
      </c>
      <c r="B124" t="s">
        <v>5288</v>
      </c>
      <c r="C124" t="s">
        <v>7630</v>
      </c>
      <c r="D124" t="s">
        <v>539</v>
      </c>
      <c r="E124" t="s">
        <v>5288</v>
      </c>
      <c r="F124" t="s">
        <v>7630</v>
      </c>
      <c r="H124" t="s">
        <v>538</v>
      </c>
      <c r="I124" t="s">
        <v>7710</v>
      </c>
      <c r="K124" t="s">
        <v>539</v>
      </c>
      <c r="L124" t="s">
        <v>3708</v>
      </c>
      <c r="N124" t="s">
        <v>7710</v>
      </c>
    </row>
    <row r="125" spans="1:14" x14ac:dyDescent="0.25">
      <c r="A125" t="s">
        <v>538</v>
      </c>
      <c r="B125" t="s">
        <v>5288</v>
      </c>
      <c r="C125" t="s">
        <v>7632</v>
      </c>
      <c r="D125" t="s">
        <v>539</v>
      </c>
      <c r="E125" t="s">
        <v>5288</v>
      </c>
      <c r="F125" t="s">
        <v>7632</v>
      </c>
      <c r="H125" t="s">
        <v>538</v>
      </c>
      <c r="I125" t="s">
        <v>7711</v>
      </c>
      <c r="K125" t="s">
        <v>539</v>
      </c>
      <c r="L125" t="s">
        <v>3711</v>
      </c>
      <c r="N125" t="s">
        <v>7711</v>
      </c>
    </row>
    <row r="126" spans="1:14" x14ac:dyDescent="0.25">
      <c r="A126" t="s">
        <v>538</v>
      </c>
      <c r="B126" t="s">
        <v>5288</v>
      </c>
      <c r="C126" t="s">
        <v>7633</v>
      </c>
      <c r="D126" t="s">
        <v>539</v>
      </c>
      <c r="E126" t="s">
        <v>5288</v>
      </c>
      <c r="F126" t="s">
        <v>7633</v>
      </c>
      <c r="H126" t="s">
        <v>538</v>
      </c>
      <c r="I126" t="s">
        <v>7712</v>
      </c>
      <c r="K126" t="s">
        <v>539</v>
      </c>
      <c r="L126" t="s">
        <v>3714</v>
      </c>
      <c r="N126" t="s">
        <v>7712</v>
      </c>
    </row>
    <row r="127" spans="1:14" x14ac:dyDescent="0.25">
      <c r="A127" t="s">
        <v>538</v>
      </c>
      <c r="B127" t="s">
        <v>5288</v>
      </c>
      <c r="C127" t="s">
        <v>7634</v>
      </c>
      <c r="D127" t="s">
        <v>539</v>
      </c>
      <c r="E127" t="s">
        <v>5288</v>
      </c>
      <c r="F127" t="s">
        <v>7634</v>
      </c>
      <c r="H127" t="s">
        <v>538</v>
      </c>
      <c r="I127" t="s">
        <v>7713</v>
      </c>
      <c r="K127" t="s">
        <v>539</v>
      </c>
      <c r="L127" t="s">
        <v>3717</v>
      </c>
      <c r="N127" t="s">
        <v>7713</v>
      </c>
    </row>
    <row r="128" spans="1:14" x14ac:dyDescent="0.25">
      <c r="A128" t="s">
        <v>538</v>
      </c>
      <c r="B128" t="s">
        <v>5288</v>
      </c>
      <c r="C128" t="s">
        <v>7636</v>
      </c>
      <c r="D128" t="s">
        <v>539</v>
      </c>
      <c r="E128" t="s">
        <v>5288</v>
      </c>
      <c r="F128" t="s">
        <v>7636</v>
      </c>
      <c r="H128" t="s">
        <v>538</v>
      </c>
      <c r="I128" t="s">
        <v>7714</v>
      </c>
      <c r="K128" t="s">
        <v>539</v>
      </c>
      <c r="L128" t="s">
        <v>3720</v>
      </c>
      <c r="N128" t="s">
        <v>7714</v>
      </c>
    </row>
    <row r="129" spans="1:14" x14ac:dyDescent="0.25">
      <c r="A129" t="s">
        <v>538</v>
      </c>
      <c r="B129" t="s">
        <v>5288</v>
      </c>
      <c r="C129" t="s">
        <v>3591</v>
      </c>
      <c r="D129" t="s">
        <v>539</v>
      </c>
      <c r="E129" t="s">
        <v>5288</v>
      </c>
      <c r="F129" t="s">
        <v>3591</v>
      </c>
      <c r="H129" t="s">
        <v>538</v>
      </c>
      <c r="I129" t="s">
        <v>5281</v>
      </c>
      <c r="K129" t="s">
        <v>539</v>
      </c>
      <c r="L129" t="s">
        <v>3723</v>
      </c>
      <c r="N129" t="s">
        <v>5281</v>
      </c>
    </row>
    <row r="130" spans="1:14" x14ac:dyDescent="0.25">
      <c r="A130" t="s">
        <v>538</v>
      </c>
      <c r="B130" t="s">
        <v>5288</v>
      </c>
      <c r="C130" t="s">
        <v>7654</v>
      </c>
      <c r="D130" t="s">
        <v>539</v>
      </c>
      <c r="E130" t="s">
        <v>5288</v>
      </c>
      <c r="F130" t="s">
        <v>7654</v>
      </c>
      <c r="H130" t="s">
        <v>538</v>
      </c>
      <c r="I130" t="s">
        <v>5285</v>
      </c>
      <c r="K130" t="s">
        <v>539</v>
      </c>
      <c r="L130" t="s">
        <v>3726</v>
      </c>
      <c r="N130" t="s">
        <v>5285</v>
      </c>
    </row>
    <row r="131" spans="1:14" x14ac:dyDescent="0.25">
      <c r="A131" t="s">
        <v>538</v>
      </c>
      <c r="B131" t="s">
        <v>5288</v>
      </c>
      <c r="C131" t="s">
        <v>3628</v>
      </c>
      <c r="D131" t="s">
        <v>539</v>
      </c>
      <c r="E131" t="s">
        <v>5288</v>
      </c>
      <c r="F131" t="s">
        <v>3628</v>
      </c>
      <c r="H131" t="s">
        <v>538</v>
      </c>
      <c r="I131" t="s">
        <v>7715</v>
      </c>
      <c r="K131" t="s">
        <v>539</v>
      </c>
      <c r="L131" t="s">
        <v>3729</v>
      </c>
      <c r="N131" t="s">
        <v>7715</v>
      </c>
    </row>
    <row r="132" spans="1:14" x14ac:dyDescent="0.25">
      <c r="A132" t="s">
        <v>538</v>
      </c>
      <c r="B132" t="s">
        <v>5288</v>
      </c>
      <c r="C132" t="s">
        <v>7679</v>
      </c>
      <c r="D132" t="s">
        <v>539</v>
      </c>
      <c r="E132" t="s">
        <v>5288</v>
      </c>
      <c r="F132" t="s">
        <v>7679</v>
      </c>
      <c r="H132" t="s">
        <v>538</v>
      </c>
      <c r="I132" t="s">
        <v>4499</v>
      </c>
      <c r="K132" t="s">
        <v>539</v>
      </c>
      <c r="L132" t="s">
        <v>3732</v>
      </c>
      <c r="N132" t="s">
        <v>4499</v>
      </c>
    </row>
    <row r="133" spans="1:14" x14ac:dyDescent="0.25">
      <c r="A133" t="s">
        <v>538</v>
      </c>
      <c r="B133" t="s">
        <v>5288</v>
      </c>
      <c r="C133" t="s">
        <v>7680</v>
      </c>
      <c r="D133" t="s">
        <v>539</v>
      </c>
      <c r="E133" t="s">
        <v>5288</v>
      </c>
      <c r="F133" t="s">
        <v>7680</v>
      </c>
      <c r="H133" t="s">
        <v>538</v>
      </c>
      <c r="I133" t="s">
        <v>7716</v>
      </c>
      <c r="K133" t="s">
        <v>539</v>
      </c>
      <c r="L133" t="s">
        <v>3735</v>
      </c>
      <c r="N133" t="s">
        <v>7716</v>
      </c>
    </row>
    <row r="134" spans="1:14" x14ac:dyDescent="0.25">
      <c r="A134" t="s">
        <v>538</v>
      </c>
      <c r="B134" t="s">
        <v>5288</v>
      </c>
      <c r="C134" t="s">
        <v>7681</v>
      </c>
      <c r="D134" t="s">
        <v>539</v>
      </c>
      <c r="E134" t="s">
        <v>5288</v>
      </c>
      <c r="F134" t="s">
        <v>7681</v>
      </c>
      <c r="H134" t="s">
        <v>538</v>
      </c>
      <c r="I134" t="s">
        <v>7717</v>
      </c>
      <c r="K134" t="s">
        <v>539</v>
      </c>
      <c r="L134" t="s">
        <v>3738</v>
      </c>
      <c r="N134" t="s">
        <v>7717</v>
      </c>
    </row>
    <row r="135" spans="1:14" x14ac:dyDescent="0.25">
      <c r="A135" t="s">
        <v>538</v>
      </c>
      <c r="B135" t="s">
        <v>5288</v>
      </c>
      <c r="C135" t="s">
        <v>7682</v>
      </c>
      <c r="D135" t="s">
        <v>539</v>
      </c>
      <c r="E135" t="s">
        <v>5288</v>
      </c>
      <c r="F135" t="s">
        <v>7682</v>
      </c>
      <c r="H135" t="s">
        <v>538</v>
      </c>
      <c r="I135" t="s">
        <v>7718</v>
      </c>
      <c r="K135" t="s">
        <v>539</v>
      </c>
      <c r="L135" t="s">
        <v>7719</v>
      </c>
      <c r="N135" t="s">
        <v>7718</v>
      </c>
    </row>
    <row r="136" spans="1:14" x14ac:dyDescent="0.25">
      <c r="A136" t="s">
        <v>538</v>
      </c>
      <c r="B136" t="s">
        <v>5288</v>
      </c>
      <c r="C136" t="s">
        <v>7683</v>
      </c>
      <c r="D136" t="s">
        <v>539</v>
      </c>
      <c r="E136" t="s">
        <v>5288</v>
      </c>
      <c r="F136" t="s">
        <v>7683</v>
      </c>
      <c r="H136" t="s">
        <v>538</v>
      </c>
      <c r="I136" t="s">
        <v>7720</v>
      </c>
      <c r="K136" t="s">
        <v>539</v>
      </c>
      <c r="L136" t="s">
        <v>3741</v>
      </c>
      <c r="N136" t="s">
        <v>7720</v>
      </c>
    </row>
    <row r="137" spans="1:14" x14ac:dyDescent="0.25">
      <c r="A137" t="s">
        <v>538</v>
      </c>
      <c r="B137" t="s">
        <v>5288</v>
      </c>
      <c r="C137" t="s">
        <v>5291</v>
      </c>
      <c r="D137" t="s">
        <v>539</v>
      </c>
      <c r="E137" t="s">
        <v>5288</v>
      </c>
      <c r="F137" t="s">
        <v>5291</v>
      </c>
      <c r="H137" t="s">
        <v>538</v>
      </c>
      <c r="I137" t="s">
        <v>7721</v>
      </c>
      <c r="K137" t="s">
        <v>539</v>
      </c>
      <c r="L137" t="s">
        <v>3744</v>
      </c>
      <c r="N137" t="s">
        <v>7721</v>
      </c>
    </row>
    <row r="138" spans="1:14" x14ac:dyDescent="0.25">
      <c r="A138" t="s">
        <v>538</v>
      </c>
      <c r="B138" t="s">
        <v>5288</v>
      </c>
      <c r="C138" t="s">
        <v>7686</v>
      </c>
      <c r="D138" t="s">
        <v>539</v>
      </c>
      <c r="E138" t="s">
        <v>5288</v>
      </c>
      <c r="F138" t="s">
        <v>7686</v>
      </c>
      <c r="H138" t="s">
        <v>538</v>
      </c>
      <c r="I138" t="s">
        <v>5295</v>
      </c>
      <c r="K138" t="s">
        <v>539</v>
      </c>
      <c r="L138" t="s">
        <v>3747</v>
      </c>
      <c r="N138" t="s">
        <v>5295</v>
      </c>
    </row>
    <row r="139" spans="1:14" x14ac:dyDescent="0.25">
      <c r="A139" t="s">
        <v>538</v>
      </c>
      <c r="B139" t="s">
        <v>5288</v>
      </c>
      <c r="C139" t="s">
        <v>7687</v>
      </c>
      <c r="D139" t="s">
        <v>539</v>
      </c>
      <c r="E139" t="s">
        <v>5288</v>
      </c>
      <c r="F139" t="s">
        <v>7687</v>
      </c>
      <c r="H139" t="s">
        <v>538</v>
      </c>
      <c r="I139" t="s">
        <v>7722</v>
      </c>
      <c r="K139" t="s">
        <v>539</v>
      </c>
      <c r="L139" t="s">
        <v>3750</v>
      </c>
      <c r="N139" t="s">
        <v>7722</v>
      </c>
    </row>
    <row r="140" spans="1:14" x14ac:dyDescent="0.25">
      <c r="A140" t="s">
        <v>538</v>
      </c>
      <c r="B140" t="s">
        <v>5288</v>
      </c>
      <c r="C140" t="s">
        <v>7688</v>
      </c>
      <c r="D140" t="s">
        <v>539</v>
      </c>
      <c r="E140" t="s">
        <v>5288</v>
      </c>
      <c r="F140" t="s">
        <v>7688</v>
      </c>
      <c r="H140" t="s">
        <v>538</v>
      </c>
      <c r="I140" t="s">
        <v>7723</v>
      </c>
      <c r="K140" t="s">
        <v>539</v>
      </c>
      <c r="L140" t="s">
        <v>3753</v>
      </c>
      <c r="N140" t="s">
        <v>7723</v>
      </c>
    </row>
    <row r="141" spans="1:14" x14ac:dyDescent="0.25">
      <c r="A141" t="s">
        <v>538</v>
      </c>
      <c r="B141" t="s">
        <v>5288</v>
      </c>
      <c r="C141" t="s">
        <v>7689</v>
      </c>
      <c r="D141" t="s">
        <v>539</v>
      </c>
      <c r="E141" t="s">
        <v>5288</v>
      </c>
      <c r="F141" t="s">
        <v>7689</v>
      </c>
      <c r="H141" t="s">
        <v>538</v>
      </c>
      <c r="I141" t="s">
        <v>7594</v>
      </c>
      <c r="K141" t="s">
        <v>539</v>
      </c>
      <c r="L141" t="s">
        <v>3756</v>
      </c>
      <c r="N141" t="s">
        <v>7594</v>
      </c>
    </row>
    <row r="142" spans="1:14" x14ac:dyDescent="0.25">
      <c r="A142" t="s">
        <v>538</v>
      </c>
      <c r="B142" t="s">
        <v>5288</v>
      </c>
      <c r="C142" t="s">
        <v>7691</v>
      </c>
      <c r="D142" t="s">
        <v>539</v>
      </c>
      <c r="E142" t="s">
        <v>5288</v>
      </c>
      <c r="F142" t="s">
        <v>7691</v>
      </c>
      <c r="H142" t="s">
        <v>538</v>
      </c>
      <c r="I142" t="s">
        <v>3480</v>
      </c>
      <c r="K142" t="s">
        <v>539</v>
      </c>
      <c r="L142" t="s">
        <v>3759</v>
      </c>
      <c r="N142" t="s">
        <v>3480</v>
      </c>
    </row>
    <row r="143" spans="1:14" x14ac:dyDescent="0.25">
      <c r="A143" t="s">
        <v>538</v>
      </c>
      <c r="B143" t="s">
        <v>5288</v>
      </c>
      <c r="C143" t="s">
        <v>7692</v>
      </c>
      <c r="D143" t="s">
        <v>539</v>
      </c>
      <c r="E143" t="s">
        <v>5288</v>
      </c>
      <c r="F143" t="s">
        <v>7692</v>
      </c>
      <c r="H143" t="s">
        <v>538</v>
      </c>
      <c r="I143" t="s">
        <v>7603</v>
      </c>
      <c r="K143" t="s">
        <v>539</v>
      </c>
      <c r="L143" t="s">
        <v>3762</v>
      </c>
      <c r="N143" t="s">
        <v>7603</v>
      </c>
    </row>
    <row r="144" spans="1:14" x14ac:dyDescent="0.25">
      <c r="A144" t="s">
        <v>538</v>
      </c>
      <c r="B144" t="s">
        <v>5288</v>
      </c>
      <c r="C144" t="s">
        <v>7693</v>
      </c>
      <c r="D144" t="s">
        <v>539</v>
      </c>
      <c r="E144" t="s">
        <v>5288</v>
      </c>
      <c r="F144" t="s">
        <v>7693</v>
      </c>
      <c r="H144" t="s">
        <v>538</v>
      </c>
      <c r="I144" t="s">
        <v>3483</v>
      </c>
      <c r="K144" t="s">
        <v>539</v>
      </c>
      <c r="L144" t="s">
        <v>7724</v>
      </c>
      <c r="N144" t="s">
        <v>3483</v>
      </c>
    </row>
    <row r="145" spans="1:14" x14ac:dyDescent="0.25">
      <c r="A145" t="s">
        <v>538</v>
      </c>
      <c r="B145" t="s">
        <v>5288</v>
      </c>
      <c r="C145" t="s">
        <v>7695</v>
      </c>
      <c r="D145" t="s">
        <v>539</v>
      </c>
      <c r="E145" t="s">
        <v>5288</v>
      </c>
      <c r="F145" t="s">
        <v>7695</v>
      </c>
      <c r="H145" t="s">
        <v>538</v>
      </c>
      <c r="I145" t="s">
        <v>3486</v>
      </c>
      <c r="K145" t="s">
        <v>539</v>
      </c>
      <c r="L145" t="s">
        <v>7725</v>
      </c>
      <c r="N145" t="s">
        <v>3486</v>
      </c>
    </row>
    <row r="146" spans="1:14" x14ac:dyDescent="0.25">
      <c r="A146" t="s">
        <v>538</v>
      </c>
      <c r="B146" t="s">
        <v>5288</v>
      </c>
      <c r="C146" t="s">
        <v>4505</v>
      </c>
      <c r="D146" t="s">
        <v>539</v>
      </c>
      <c r="E146" t="s">
        <v>5288</v>
      </c>
      <c r="F146" t="s">
        <v>4505</v>
      </c>
      <c r="H146" t="s">
        <v>538</v>
      </c>
      <c r="I146" t="s">
        <v>3489</v>
      </c>
      <c r="K146" t="s">
        <v>539</v>
      </c>
      <c r="L146" t="s">
        <v>7726</v>
      </c>
      <c r="N146" t="s">
        <v>3489</v>
      </c>
    </row>
    <row r="147" spans="1:14" x14ac:dyDescent="0.25">
      <c r="A147" t="s">
        <v>538</v>
      </c>
      <c r="B147" t="s">
        <v>5288</v>
      </c>
      <c r="C147" t="s">
        <v>4508</v>
      </c>
      <c r="D147" t="s">
        <v>539</v>
      </c>
      <c r="E147" t="s">
        <v>5288</v>
      </c>
      <c r="F147" t="s">
        <v>4508</v>
      </c>
      <c r="H147" t="s">
        <v>538</v>
      </c>
      <c r="I147" t="s">
        <v>3495</v>
      </c>
      <c r="K147" t="s">
        <v>539</v>
      </c>
      <c r="L147" t="s">
        <v>7600</v>
      </c>
      <c r="N147" t="s">
        <v>3495</v>
      </c>
    </row>
    <row r="148" spans="1:14" x14ac:dyDescent="0.25">
      <c r="A148" t="s">
        <v>538</v>
      </c>
      <c r="B148" t="s">
        <v>5288</v>
      </c>
      <c r="C148" t="s">
        <v>4511</v>
      </c>
      <c r="D148" t="s">
        <v>539</v>
      </c>
      <c r="E148" t="s">
        <v>5288</v>
      </c>
      <c r="F148" t="s">
        <v>4511</v>
      </c>
      <c r="H148" t="s">
        <v>538</v>
      </c>
      <c r="I148" t="s">
        <v>3498</v>
      </c>
      <c r="K148" t="s">
        <v>539</v>
      </c>
      <c r="L148" t="s">
        <v>3779</v>
      </c>
      <c r="N148" t="s">
        <v>3498</v>
      </c>
    </row>
    <row r="149" spans="1:14" x14ac:dyDescent="0.25">
      <c r="A149" t="s">
        <v>538</v>
      </c>
      <c r="B149" t="s">
        <v>5288</v>
      </c>
      <c r="C149" t="s">
        <v>4515</v>
      </c>
      <c r="D149" t="s">
        <v>539</v>
      </c>
      <c r="E149" t="s">
        <v>5288</v>
      </c>
      <c r="F149" t="s">
        <v>4515</v>
      </c>
      <c r="H149" t="s">
        <v>538</v>
      </c>
      <c r="I149" t="s">
        <v>7610</v>
      </c>
      <c r="K149" t="s">
        <v>539</v>
      </c>
      <c r="L149" t="s">
        <v>3782</v>
      </c>
      <c r="N149" t="s">
        <v>7610</v>
      </c>
    </row>
    <row r="150" spans="1:14" x14ac:dyDescent="0.25">
      <c r="A150" t="s">
        <v>538</v>
      </c>
      <c r="B150" t="s">
        <v>5288</v>
      </c>
      <c r="C150" t="s">
        <v>7604</v>
      </c>
      <c r="D150" t="s">
        <v>539</v>
      </c>
      <c r="E150" t="s">
        <v>5288</v>
      </c>
      <c r="F150" t="s">
        <v>7604</v>
      </c>
      <c r="H150" t="s">
        <v>538</v>
      </c>
      <c r="I150" t="s">
        <v>3501</v>
      </c>
      <c r="K150" t="s">
        <v>539</v>
      </c>
      <c r="L150" t="s">
        <v>5629</v>
      </c>
      <c r="N150" t="s">
        <v>3501</v>
      </c>
    </row>
    <row r="151" spans="1:14" x14ac:dyDescent="0.25">
      <c r="A151" t="s">
        <v>538</v>
      </c>
      <c r="B151" t="s">
        <v>5288</v>
      </c>
      <c r="C151" t="s">
        <v>7697</v>
      </c>
      <c r="D151" t="s">
        <v>539</v>
      </c>
      <c r="E151" t="s">
        <v>5288</v>
      </c>
      <c r="F151" t="s">
        <v>7697</v>
      </c>
      <c r="H151" t="s">
        <v>538</v>
      </c>
      <c r="I151" t="s">
        <v>7613</v>
      </c>
      <c r="K151" t="s">
        <v>539</v>
      </c>
      <c r="L151" t="s">
        <v>3785</v>
      </c>
      <c r="N151" t="s">
        <v>7613</v>
      </c>
    </row>
    <row r="152" spans="1:14" x14ac:dyDescent="0.25">
      <c r="A152" t="s">
        <v>538</v>
      </c>
      <c r="B152" t="s">
        <v>5288</v>
      </c>
      <c r="C152" t="s">
        <v>7698</v>
      </c>
      <c r="D152" t="s">
        <v>539</v>
      </c>
      <c r="E152" t="s">
        <v>5288</v>
      </c>
      <c r="F152" t="s">
        <v>7698</v>
      </c>
      <c r="H152" t="s">
        <v>538</v>
      </c>
      <c r="I152" t="s">
        <v>7615</v>
      </c>
      <c r="K152" t="s">
        <v>539</v>
      </c>
      <c r="L152" t="s">
        <v>3787</v>
      </c>
      <c r="N152" t="s">
        <v>7615</v>
      </c>
    </row>
    <row r="153" spans="1:14" x14ac:dyDescent="0.25">
      <c r="A153" t="s">
        <v>538</v>
      </c>
      <c r="B153" t="s">
        <v>5288</v>
      </c>
      <c r="C153" t="s">
        <v>7699</v>
      </c>
      <c r="D153" t="s">
        <v>539</v>
      </c>
      <c r="E153" t="s">
        <v>5288</v>
      </c>
      <c r="F153" t="s">
        <v>7699</v>
      </c>
      <c r="H153" t="s">
        <v>538</v>
      </c>
      <c r="I153" t="s">
        <v>3504</v>
      </c>
      <c r="K153" t="s">
        <v>539</v>
      </c>
      <c r="L153" t="s">
        <v>7727</v>
      </c>
      <c r="N153" t="s">
        <v>3504</v>
      </c>
    </row>
    <row r="154" spans="1:14" x14ac:dyDescent="0.25">
      <c r="A154" t="s">
        <v>538</v>
      </c>
      <c r="B154" t="s">
        <v>5288</v>
      </c>
      <c r="C154" t="s">
        <v>7700</v>
      </c>
      <c r="D154" t="s">
        <v>539</v>
      </c>
      <c r="E154" t="s">
        <v>5288</v>
      </c>
      <c r="F154" t="s">
        <v>7700</v>
      </c>
      <c r="H154" t="s">
        <v>538</v>
      </c>
      <c r="I154" t="s">
        <v>3507</v>
      </c>
      <c r="K154" t="s">
        <v>539</v>
      </c>
      <c r="L154" t="s">
        <v>3790</v>
      </c>
      <c r="N154" t="s">
        <v>3507</v>
      </c>
    </row>
    <row r="155" spans="1:14" x14ac:dyDescent="0.25">
      <c r="A155" t="s">
        <v>538</v>
      </c>
      <c r="B155" t="s">
        <v>5288</v>
      </c>
      <c r="C155" t="s">
        <v>7701</v>
      </c>
      <c r="D155" t="s">
        <v>539</v>
      </c>
      <c r="E155" t="s">
        <v>5288</v>
      </c>
      <c r="F155" t="s">
        <v>7701</v>
      </c>
      <c r="H155" t="s">
        <v>538</v>
      </c>
      <c r="I155" t="s">
        <v>3510</v>
      </c>
      <c r="K155" t="s">
        <v>539</v>
      </c>
      <c r="L155" t="s">
        <v>3793</v>
      </c>
      <c r="N155" t="s">
        <v>3510</v>
      </c>
    </row>
    <row r="156" spans="1:14" x14ac:dyDescent="0.25">
      <c r="A156" t="s">
        <v>538</v>
      </c>
      <c r="B156" t="s">
        <v>5288</v>
      </c>
      <c r="C156" t="s">
        <v>7703</v>
      </c>
      <c r="D156" t="s">
        <v>539</v>
      </c>
      <c r="E156" t="s">
        <v>5288</v>
      </c>
      <c r="F156" t="s">
        <v>7703</v>
      </c>
      <c r="H156" t="s">
        <v>538</v>
      </c>
      <c r="I156" t="s">
        <v>3513</v>
      </c>
      <c r="K156" t="s">
        <v>539</v>
      </c>
      <c r="L156" t="s">
        <v>5640</v>
      </c>
      <c r="N156" t="s">
        <v>3513</v>
      </c>
    </row>
    <row r="157" spans="1:14" x14ac:dyDescent="0.25">
      <c r="A157" t="s">
        <v>538</v>
      </c>
      <c r="B157" t="s">
        <v>5288</v>
      </c>
      <c r="C157" t="s">
        <v>7704</v>
      </c>
      <c r="D157" t="s">
        <v>539</v>
      </c>
      <c r="E157" t="s">
        <v>5288</v>
      </c>
      <c r="F157" t="s">
        <v>7704</v>
      </c>
      <c r="H157" t="s">
        <v>538</v>
      </c>
      <c r="I157" t="s">
        <v>3516</v>
      </c>
      <c r="K157" t="s">
        <v>539</v>
      </c>
      <c r="L157" t="s">
        <v>3796</v>
      </c>
      <c r="N157" t="s">
        <v>3516</v>
      </c>
    </row>
    <row r="158" spans="1:14" x14ac:dyDescent="0.25">
      <c r="A158" t="s">
        <v>538</v>
      </c>
      <c r="B158" t="s">
        <v>5288</v>
      </c>
      <c r="C158" t="s">
        <v>7705</v>
      </c>
      <c r="D158" t="s">
        <v>539</v>
      </c>
      <c r="E158" t="s">
        <v>5288</v>
      </c>
      <c r="F158" t="s">
        <v>7705</v>
      </c>
      <c r="H158" t="s">
        <v>538</v>
      </c>
      <c r="I158" t="s">
        <v>3519</v>
      </c>
      <c r="K158" t="s">
        <v>539</v>
      </c>
      <c r="L158" t="s">
        <v>3799</v>
      </c>
      <c r="N158" t="s">
        <v>3519</v>
      </c>
    </row>
    <row r="159" spans="1:14" x14ac:dyDescent="0.25">
      <c r="A159" t="s">
        <v>538</v>
      </c>
      <c r="B159" t="s">
        <v>5288</v>
      </c>
      <c r="C159" t="s">
        <v>7647</v>
      </c>
      <c r="D159" t="s">
        <v>539</v>
      </c>
      <c r="E159" t="s">
        <v>5288</v>
      </c>
      <c r="F159" t="s">
        <v>7647</v>
      </c>
      <c r="H159" t="s">
        <v>538</v>
      </c>
      <c r="I159" t="s">
        <v>3521</v>
      </c>
      <c r="K159" t="s">
        <v>539</v>
      </c>
      <c r="L159" t="s">
        <v>5647</v>
      </c>
      <c r="N159" t="s">
        <v>3521</v>
      </c>
    </row>
    <row r="160" spans="1:14" x14ac:dyDescent="0.25">
      <c r="A160" t="s">
        <v>538</v>
      </c>
      <c r="B160" t="s">
        <v>5288</v>
      </c>
      <c r="C160" t="s">
        <v>7706</v>
      </c>
      <c r="D160" t="s">
        <v>539</v>
      </c>
      <c r="E160" t="s">
        <v>5288</v>
      </c>
      <c r="F160" t="s">
        <v>7706</v>
      </c>
      <c r="H160" t="s">
        <v>538</v>
      </c>
      <c r="I160" t="s">
        <v>3524</v>
      </c>
      <c r="K160" t="s">
        <v>539</v>
      </c>
      <c r="L160" t="s">
        <v>3802</v>
      </c>
      <c r="N160" t="s">
        <v>3524</v>
      </c>
    </row>
    <row r="161" spans="1:14" x14ac:dyDescent="0.25">
      <c r="A161" t="s">
        <v>538</v>
      </c>
      <c r="B161" t="s">
        <v>5288</v>
      </c>
      <c r="C161" t="s">
        <v>7707</v>
      </c>
      <c r="D161" t="s">
        <v>539</v>
      </c>
      <c r="E161" t="s">
        <v>5288</v>
      </c>
      <c r="F161" t="s">
        <v>7707</v>
      </c>
      <c r="H161" t="s">
        <v>538</v>
      </c>
      <c r="I161" t="s">
        <v>3526</v>
      </c>
      <c r="K161" t="s">
        <v>539</v>
      </c>
      <c r="L161" t="s">
        <v>3805</v>
      </c>
      <c r="N161" t="s">
        <v>3526</v>
      </c>
    </row>
    <row r="162" spans="1:14" x14ac:dyDescent="0.25">
      <c r="A162" t="s">
        <v>538</v>
      </c>
      <c r="B162" t="s">
        <v>5288</v>
      </c>
      <c r="C162" t="s">
        <v>7708</v>
      </c>
      <c r="D162" t="s">
        <v>539</v>
      </c>
      <c r="E162" t="s">
        <v>5288</v>
      </c>
      <c r="F162" t="s">
        <v>7708</v>
      </c>
      <c r="H162" t="s">
        <v>538</v>
      </c>
      <c r="I162" t="s">
        <v>3529</v>
      </c>
      <c r="K162" t="s">
        <v>539</v>
      </c>
      <c r="L162" t="s">
        <v>5654</v>
      </c>
      <c r="N162" t="s">
        <v>3529</v>
      </c>
    </row>
    <row r="163" spans="1:14" x14ac:dyDescent="0.25">
      <c r="A163" t="s">
        <v>538</v>
      </c>
      <c r="B163" t="s">
        <v>5288</v>
      </c>
      <c r="C163" t="s">
        <v>7709</v>
      </c>
      <c r="D163" t="s">
        <v>539</v>
      </c>
      <c r="E163" t="s">
        <v>5288</v>
      </c>
      <c r="F163" t="s">
        <v>7709</v>
      </c>
      <c r="H163" t="s">
        <v>538</v>
      </c>
      <c r="I163" t="s">
        <v>3532</v>
      </c>
      <c r="K163" t="s">
        <v>539</v>
      </c>
      <c r="L163" t="s">
        <v>3808</v>
      </c>
      <c r="N163" t="s">
        <v>3532</v>
      </c>
    </row>
    <row r="164" spans="1:14" x14ac:dyDescent="0.25">
      <c r="A164" t="s">
        <v>538</v>
      </c>
      <c r="B164" t="s">
        <v>5288</v>
      </c>
      <c r="C164" t="s">
        <v>7710</v>
      </c>
      <c r="D164" t="s">
        <v>539</v>
      </c>
      <c r="E164" t="s">
        <v>5288</v>
      </c>
      <c r="F164" t="s">
        <v>7710</v>
      </c>
      <c r="H164" t="s">
        <v>538</v>
      </c>
      <c r="I164" t="s">
        <v>3535</v>
      </c>
      <c r="K164" t="s">
        <v>539</v>
      </c>
      <c r="L164" t="s">
        <v>3811</v>
      </c>
      <c r="N164" t="s">
        <v>3535</v>
      </c>
    </row>
    <row r="165" spans="1:14" x14ac:dyDescent="0.25">
      <c r="A165" t="s">
        <v>538</v>
      </c>
      <c r="B165" t="s">
        <v>5288</v>
      </c>
      <c r="C165" t="s">
        <v>7711</v>
      </c>
      <c r="D165" t="s">
        <v>539</v>
      </c>
      <c r="E165" t="s">
        <v>5288</v>
      </c>
      <c r="F165" t="s">
        <v>7711</v>
      </c>
      <c r="H165" t="s">
        <v>538</v>
      </c>
      <c r="I165" t="s">
        <v>3538</v>
      </c>
      <c r="K165" t="s">
        <v>539</v>
      </c>
      <c r="L165" t="s">
        <v>5661</v>
      </c>
      <c r="N165" t="s">
        <v>3538</v>
      </c>
    </row>
    <row r="166" spans="1:14" x14ac:dyDescent="0.25">
      <c r="A166" t="s">
        <v>538</v>
      </c>
      <c r="B166" t="s">
        <v>5288</v>
      </c>
      <c r="C166" t="s">
        <v>7712</v>
      </c>
      <c r="D166" t="s">
        <v>539</v>
      </c>
      <c r="E166" t="s">
        <v>5288</v>
      </c>
      <c r="F166" t="s">
        <v>7712</v>
      </c>
      <c r="H166" t="s">
        <v>538</v>
      </c>
      <c r="I166" t="s">
        <v>3541</v>
      </c>
      <c r="K166" t="s">
        <v>539</v>
      </c>
      <c r="L166" t="s">
        <v>3814</v>
      </c>
      <c r="N166" t="s">
        <v>3541</v>
      </c>
    </row>
    <row r="167" spans="1:14" x14ac:dyDescent="0.25">
      <c r="A167" t="s">
        <v>538</v>
      </c>
      <c r="B167" t="s">
        <v>5288</v>
      </c>
      <c r="C167" t="s">
        <v>7713</v>
      </c>
      <c r="D167" t="s">
        <v>539</v>
      </c>
      <c r="E167" t="s">
        <v>5288</v>
      </c>
      <c r="F167" t="s">
        <v>7713</v>
      </c>
      <c r="H167" t="s">
        <v>538</v>
      </c>
      <c r="I167" t="s">
        <v>3543</v>
      </c>
      <c r="K167" t="s">
        <v>539</v>
      </c>
      <c r="L167" t="s">
        <v>3817</v>
      </c>
      <c r="N167" t="s">
        <v>3543</v>
      </c>
    </row>
    <row r="168" spans="1:14" x14ac:dyDescent="0.25">
      <c r="A168" t="s">
        <v>538</v>
      </c>
      <c r="B168" t="s">
        <v>5288</v>
      </c>
      <c r="C168" t="s">
        <v>7714</v>
      </c>
      <c r="D168" t="s">
        <v>539</v>
      </c>
      <c r="E168" t="s">
        <v>5288</v>
      </c>
      <c r="F168" t="s">
        <v>7714</v>
      </c>
      <c r="H168" t="s">
        <v>538</v>
      </c>
      <c r="I168" t="s">
        <v>3546</v>
      </c>
      <c r="K168" t="s">
        <v>539</v>
      </c>
      <c r="L168" t="s">
        <v>5668</v>
      </c>
      <c r="N168" t="s">
        <v>3546</v>
      </c>
    </row>
    <row r="169" spans="1:14" x14ac:dyDescent="0.25">
      <c r="A169" t="s">
        <v>538</v>
      </c>
      <c r="B169" t="s">
        <v>5292</v>
      </c>
      <c r="C169" t="s">
        <v>5281</v>
      </c>
      <c r="D169" t="s">
        <v>539</v>
      </c>
      <c r="E169" t="s">
        <v>5292</v>
      </c>
      <c r="F169" t="s">
        <v>5281</v>
      </c>
      <c r="H169" t="s">
        <v>538</v>
      </c>
      <c r="I169" t="s">
        <v>3549</v>
      </c>
      <c r="K169" t="s">
        <v>539</v>
      </c>
      <c r="L169" t="s">
        <v>3820</v>
      </c>
      <c r="N169" t="s">
        <v>3549</v>
      </c>
    </row>
    <row r="170" spans="1:14" x14ac:dyDescent="0.25">
      <c r="A170" t="s">
        <v>538</v>
      </c>
      <c r="B170" t="s">
        <v>5292</v>
      </c>
      <c r="C170" t="s">
        <v>5285</v>
      </c>
      <c r="D170" t="s">
        <v>539</v>
      </c>
      <c r="E170" t="s">
        <v>5292</v>
      </c>
      <c r="F170" t="s">
        <v>5285</v>
      </c>
      <c r="H170" t="s">
        <v>538</v>
      </c>
      <c r="I170" t="s">
        <v>3551</v>
      </c>
      <c r="K170" t="s">
        <v>539</v>
      </c>
      <c r="L170" t="s">
        <v>3823</v>
      </c>
      <c r="N170" t="s">
        <v>3551</v>
      </c>
    </row>
    <row r="171" spans="1:14" x14ac:dyDescent="0.25">
      <c r="A171" t="s">
        <v>538</v>
      </c>
      <c r="B171" t="s">
        <v>5292</v>
      </c>
      <c r="C171" t="s">
        <v>3245</v>
      </c>
      <c r="D171" t="s">
        <v>539</v>
      </c>
      <c r="E171" t="s">
        <v>5292</v>
      </c>
      <c r="F171" t="s">
        <v>3245</v>
      </c>
      <c r="H171" t="s">
        <v>538</v>
      </c>
      <c r="I171" t="s">
        <v>3554</v>
      </c>
      <c r="K171" t="s">
        <v>539</v>
      </c>
      <c r="L171" t="s">
        <v>5678</v>
      </c>
      <c r="N171" t="s">
        <v>3554</v>
      </c>
    </row>
    <row r="172" spans="1:14" x14ac:dyDescent="0.25">
      <c r="A172" t="s">
        <v>538</v>
      </c>
      <c r="B172" t="s">
        <v>5292</v>
      </c>
      <c r="C172" t="s">
        <v>3248</v>
      </c>
      <c r="D172" t="s">
        <v>539</v>
      </c>
      <c r="E172" t="s">
        <v>5292</v>
      </c>
      <c r="F172" t="s">
        <v>3248</v>
      </c>
      <c r="H172" t="s">
        <v>538</v>
      </c>
      <c r="I172" t="s">
        <v>5470</v>
      </c>
      <c r="K172" t="s">
        <v>539</v>
      </c>
      <c r="L172" t="s">
        <v>3826</v>
      </c>
      <c r="N172" t="s">
        <v>5470</v>
      </c>
    </row>
    <row r="173" spans="1:14" x14ac:dyDescent="0.25">
      <c r="A173" t="s">
        <v>538</v>
      </c>
      <c r="B173" t="s">
        <v>5292</v>
      </c>
      <c r="C173" t="s">
        <v>7683</v>
      </c>
      <c r="D173" t="s">
        <v>539</v>
      </c>
      <c r="E173" t="s">
        <v>5292</v>
      </c>
      <c r="F173" t="s">
        <v>7683</v>
      </c>
      <c r="H173" t="s">
        <v>538</v>
      </c>
      <c r="I173" t="s">
        <v>3560</v>
      </c>
      <c r="K173" t="s">
        <v>539</v>
      </c>
      <c r="L173" t="s">
        <v>3829</v>
      </c>
      <c r="N173" t="s">
        <v>3560</v>
      </c>
    </row>
    <row r="174" spans="1:14" x14ac:dyDescent="0.25">
      <c r="A174" t="s">
        <v>538</v>
      </c>
      <c r="B174" t="s">
        <v>5292</v>
      </c>
      <c r="C174" t="s">
        <v>7715</v>
      </c>
      <c r="D174" t="s">
        <v>539</v>
      </c>
      <c r="E174" t="s">
        <v>5292</v>
      </c>
      <c r="F174" t="s">
        <v>7715</v>
      </c>
      <c r="H174" t="s">
        <v>538</v>
      </c>
      <c r="I174" t="s">
        <v>3562</v>
      </c>
      <c r="K174" t="s">
        <v>539</v>
      </c>
      <c r="L174" t="s">
        <v>5688</v>
      </c>
      <c r="N174" t="s">
        <v>3562</v>
      </c>
    </row>
    <row r="175" spans="1:14" x14ac:dyDescent="0.25">
      <c r="A175" t="s">
        <v>538</v>
      </c>
      <c r="B175" t="s">
        <v>5292</v>
      </c>
      <c r="C175" t="s">
        <v>7695</v>
      </c>
      <c r="D175" t="s">
        <v>539</v>
      </c>
      <c r="E175" t="s">
        <v>5292</v>
      </c>
      <c r="F175" t="s">
        <v>7695</v>
      </c>
      <c r="H175" t="s">
        <v>538</v>
      </c>
      <c r="I175" t="s">
        <v>3565</v>
      </c>
      <c r="K175" t="s">
        <v>539</v>
      </c>
      <c r="L175" t="s">
        <v>3831</v>
      </c>
      <c r="N175" t="s">
        <v>3565</v>
      </c>
    </row>
    <row r="176" spans="1:14" x14ac:dyDescent="0.25">
      <c r="A176" t="s">
        <v>538</v>
      </c>
      <c r="B176" t="s">
        <v>5292</v>
      </c>
      <c r="C176" t="s">
        <v>4499</v>
      </c>
      <c r="D176" t="s">
        <v>539</v>
      </c>
      <c r="E176" t="s">
        <v>5292</v>
      </c>
      <c r="F176" t="s">
        <v>4499</v>
      </c>
      <c r="H176" t="s">
        <v>538</v>
      </c>
      <c r="I176" t="s">
        <v>3568</v>
      </c>
      <c r="K176" t="s">
        <v>539</v>
      </c>
      <c r="L176" t="s">
        <v>5695</v>
      </c>
      <c r="N176" t="s">
        <v>3568</v>
      </c>
    </row>
    <row r="177" spans="1:14" x14ac:dyDescent="0.25">
      <c r="A177" t="s">
        <v>538</v>
      </c>
      <c r="B177" t="s">
        <v>5292</v>
      </c>
      <c r="C177" t="s">
        <v>7716</v>
      </c>
      <c r="D177" t="s">
        <v>539</v>
      </c>
      <c r="E177" t="s">
        <v>5292</v>
      </c>
      <c r="F177" t="s">
        <v>7716</v>
      </c>
      <c r="H177" t="s">
        <v>538</v>
      </c>
      <c r="I177" t="s">
        <v>3570</v>
      </c>
      <c r="K177" t="s">
        <v>539</v>
      </c>
      <c r="L177" t="s">
        <v>3834</v>
      </c>
      <c r="N177" t="s">
        <v>3570</v>
      </c>
    </row>
    <row r="178" spans="1:14" x14ac:dyDescent="0.25">
      <c r="A178" t="s">
        <v>538</v>
      </c>
      <c r="B178" t="s">
        <v>5292</v>
      </c>
      <c r="C178" t="s">
        <v>7647</v>
      </c>
      <c r="D178" t="s">
        <v>539</v>
      </c>
      <c r="E178" t="s">
        <v>5292</v>
      </c>
      <c r="F178" t="s">
        <v>7647</v>
      </c>
      <c r="H178" t="s">
        <v>538</v>
      </c>
      <c r="I178" t="s">
        <v>3573</v>
      </c>
      <c r="K178" t="s">
        <v>539</v>
      </c>
      <c r="L178" t="s">
        <v>5702</v>
      </c>
      <c r="N178" t="s">
        <v>3573</v>
      </c>
    </row>
    <row r="179" spans="1:14" x14ac:dyDescent="0.25">
      <c r="A179" t="s">
        <v>538</v>
      </c>
      <c r="B179" t="s">
        <v>5292</v>
      </c>
      <c r="C179" t="s">
        <v>7652</v>
      </c>
      <c r="D179" t="s">
        <v>539</v>
      </c>
      <c r="E179" t="s">
        <v>5292</v>
      </c>
      <c r="F179" t="s">
        <v>7652</v>
      </c>
      <c r="H179" t="s">
        <v>538</v>
      </c>
      <c r="I179" t="s">
        <v>3576</v>
      </c>
      <c r="K179" t="s">
        <v>539</v>
      </c>
      <c r="L179" t="s">
        <v>3837</v>
      </c>
      <c r="N179" t="s">
        <v>3576</v>
      </c>
    </row>
    <row r="180" spans="1:14" x14ac:dyDescent="0.25">
      <c r="A180" t="s">
        <v>538</v>
      </c>
      <c r="B180" t="s">
        <v>5292</v>
      </c>
      <c r="C180" t="s">
        <v>7708</v>
      </c>
      <c r="D180" t="s">
        <v>539</v>
      </c>
      <c r="E180" t="s">
        <v>5292</v>
      </c>
      <c r="F180" t="s">
        <v>7708</v>
      </c>
      <c r="H180" t="s">
        <v>538</v>
      </c>
      <c r="I180" t="s">
        <v>3579</v>
      </c>
      <c r="K180" t="s">
        <v>539</v>
      </c>
      <c r="L180" t="s">
        <v>5708</v>
      </c>
      <c r="N180" t="s">
        <v>3579</v>
      </c>
    </row>
    <row r="181" spans="1:14" x14ac:dyDescent="0.25">
      <c r="A181" t="s">
        <v>538</v>
      </c>
      <c r="B181" t="s">
        <v>5292</v>
      </c>
      <c r="C181" t="s">
        <v>7717</v>
      </c>
      <c r="D181" t="s">
        <v>539</v>
      </c>
      <c r="E181" t="s">
        <v>5292</v>
      </c>
      <c r="F181" t="s">
        <v>7717</v>
      </c>
      <c r="H181" t="s">
        <v>538</v>
      </c>
      <c r="I181" t="s">
        <v>3582</v>
      </c>
      <c r="K181" t="s">
        <v>539</v>
      </c>
      <c r="L181" t="s">
        <v>7728</v>
      </c>
      <c r="N181" t="s">
        <v>3582</v>
      </c>
    </row>
    <row r="182" spans="1:14" x14ac:dyDescent="0.25">
      <c r="A182" t="s">
        <v>538</v>
      </c>
      <c r="B182" t="s">
        <v>5292</v>
      </c>
      <c r="C182" t="s">
        <v>7718</v>
      </c>
      <c r="D182" t="s">
        <v>539</v>
      </c>
      <c r="E182" t="s">
        <v>5292</v>
      </c>
      <c r="F182" t="s">
        <v>7718</v>
      </c>
      <c r="H182" t="s">
        <v>538</v>
      </c>
      <c r="I182" t="s">
        <v>3585</v>
      </c>
      <c r="K182" t="s">
        <v>539</v>
      </c>
      <c r="L182" t="s">
        <v>7729</v>
      </c>
      <c r="N182" t="s">
        <v>3585</v>
      </c>
    </row>
    <row r="183" spans="1:14" x14ac:dyDescent="0.25">
      <c r="A183" t="s">
        <v>538</v>
      </c>
      <c r="B183" t="s">
        <v>5292</v>
      </c>
      <c r="C183" t="s">
        <v>7720</v>
      </c>
      <c r="D183" t="s">
        <v>539</v>
      </c>
      <c r="E183" t="s">
        <v>5292</v>
      </c>
      <c r="F183" t="s">
        <v>7720</v>
      </c>
      <c r="H183" t="s">
        <v>538</v>
      </c>
      <c r="I183" t="s">
        <v>7649</v>
      </c>
      <c r="K183" t="s">
        <v>539</v>
      </c>
      <c r="L183" t="s">
        <v>7730</v>
      </c>
      <c r="N183" t="s">
        <v>7649</v>
      </c>
    </row>
    <row r="184" spans="1:14" x14ac:dyDescent="0.25">
      <c r="A184" t="s">
        <v>538</v>
      </c>
      <c r="B184" t="s">
        <v>5292</v>
      </c>
      <c r="C184" t="s">
        <v>7721</v>
      </c>
      <c r="D184" t="s">
        <v>539</v>
      </c>
      <c r="E184" t="s">
        <v>5292</v>
      </c>
      <c r="F184" t="s">
        <v>7721</v>
      </c>
      <c r="H184" t="s">
        <v>538</v>
      </c>
      <c r="I184" t="s">
        <v>3588</v>
      </c>
      <c r="K184" t="s">
        <v>539</v>
      </c>
      <c r="L184" t="s">
        <v>3840</v>
      </c>
      <c r="N184" t="s">
        <v>3588</v>
      </c>
    </row>
    <row r="185" spans="1:14" x14ac:dyDescent="0.25">
      <c r="A185" t="s">
        <v>538</v>
      </c>
      <c r="B185" t="s">
        <v>5292</v>
      </c>
      <c r="C185" t="s">
        <v>7709</v>
      </c>
      <c r="D185" t="s">
        <v>539</v>
      </c>
      <c r="E185" t="s">
        <v>5292</v>
      </c>
      <c r="F185" t="s">
        <v>7709</v>
      </c>
      <c r="H185" t="s">
        <v>538</v>
      </c>
      <c r="I185" t="s">
        <v>3594</v>
      </c>
      <c r="K185" t="s">
        <v>539</v>
      </c>
      <c r="L185" t="s">
        <v>3843</v>
      </c>
      <c r="N185" t="s">
        <v>3594</v>
      </c>
    </row>
    <row r="186" spans="1:14" x14ac:dyDescent="0.25">
      <c r="A186" t="s">
        <v>538</v>
      </c>
      <c r="B186" t="s">
        <v>5292</v>
      </c>
      <c r="C186" t="s">
        <v>5295</v>
      </c>
      <c r="D186" t="s">
        <v>539</v>
      </c>
      <c r="E186" t="s">
        <v>5292</v>
      </c>
      <c r="F186" t="s">
        <v>5295</v>
      </c>
      <c r="H186" t="s">
        <v>538</v>
      </c>
      <c r="I186" t="s">
        <v>3597</v>
      </c>
      <c r="K186" t="s">
        <v>539</v>
      </c>
      <c r="L186" t="s">
        <v>3846</v>
      </c>
      <c r="N186" t="s">
        <v>3597</v>
      </c>
    </row>
    <row r="187" spans="1:14" x14ac:dyDescent="0.25">
      <c r="A187" t="s">
        <v>538</v>
      </c>
      <c r="B187" t="s">
        <v>5292</v>
      </c>
      <c r="C187" t="s">
        <v>7722</v>
      </c>
      <c r="D187" t="s">
        <v>539</v>
      </c>
      <c r="E187" t="s">
        <v>5292</v>
      </c>
      <c r="F187" t="s">
        <v>7722</v>
      </c>
      <c r="H187" t="s">
        <v>538</v>
      </c>
      <c r="I187" t="s">
        <v>7657</v>
      </c>
      <c r="K187" t="s">
        <v>539</v>
      </c>
      <c r="L187" t="s">
        <v>3849</v>
      </c>
      <c r="N187" t="s">
        <v>7657</v>
      </c>
    </row>
    <row r="188" spans="1:14" x14ac:dyDescent="0.25">
      <c r="A188" t="s">
        <v>538</v>
      </c>
      <c r="B188" t="s">
        <v>5292</v>
      </c>
      <c r="C188" t="s">
        <v>7723</v>
      </c>
      <c r="D188" t="s">
        <v>539</v>
      </c>
      <c r="E188" t="s">
        <v>5292</v>
      </c>
      <c r="F188" t="s">
        <v>7723</v>
      </c>
      <c r="H188" t="s">
        <v>538</v>
      </c>
      <c r="I188" t="s">
        <v>3600</v>
      </c>
      <c r="K188" t="s">
        <v>539</v>
      </c>
      <c r="L188" t="s">
        <v>3852</v>
      </c>
      <c r="N188" t="s">
        <v>3600</v>
      </c>
    </row>
    <row r="189" spans="1:14" x14ac:dyDescent="0.25">
      <c r="A189" t="s">
        <v>538</v>
      </c>
      <c r="B189" t="s">
        <v>7731</v>
      </c>
      <c r="C189" t="s">
        <v>5281</v>
      </c>
      <c r="D189" t="s">
        <v>539</v>
      </c>
      <c r="E189" t="s">
        <v>7731</v>
      </c>
      <c r="F189" t="s">
        <v>5281</v>
      </c>
      <c r="H189" t="s">
        <v>538</v>
      </c>
      <c r="I189" t="s">
        <v>3602</v>
      </c>
      <c r="K189" t="s">
        <v>539</v>
      </c>
      <c r="L189" t="s">
        <v>3855</v>
      </c>
      <c r="N189" t="s">
        <v>3602</v>
      </c>
    </row>
    <row r="190" spans="1:14" x14ac:dyDescent="0.25">
      <c r="A190" t="s">
        <v>538</v>
      </c>
      <c r="B190" t="s">
        <v>7731</v>
      </c>
      <c r="C190" t="s">
        <v>5285</v>
      </c>
      <c r="D190" t="s">
        <v>539</v>
      </c>
      <c r="E190" t="s">
        <v>7731</v>
      </c>
      <c r="F190" t="s">
        <v>5285</v>
      </c>
      <c r="H190" t="s">
        <v>538</v>
      </c>
      <c r="I190" t="s">
        <v>3605</v>
      </c>
      <c r="K190" t="s">
        <v>539</v>
      </c>
      <c r="L190" t="s">
        <v>3858</v>
      </c>
      <c r="N190" t="s">
        <v>3605</v>
      </c>
    </row>
    <row r="191" spans="1:14" x14ac:dyDescent="0.25">
      <c r="A191" t="s">
        <v>538</v>
      </c>
      <c r="B191" t="s">
        <v>7731</v>
      </c>
      <c r="C191" t="s">
        <v>7594</v>
      </c>
      <c r="D191" t="s">
        <v>539</v>
      </c>
      <c r="E191" t="s">
        <v>7731</v>
      </c>
      <c r="F191" t="s">
        <v>7594</v>
      </c>
      <c r="H191" t="s">
        <v>538</v>
      </c>
      <c r="I191" t="s">
        <v>3607</v>
      </c>
      <c r="K191" t="s">
        <v>539</v>
      </c>
      <c r="L191" t="s">
        <v>3861</v>
      </c>
      <c r="N191" t="s">
        <v>3607</v>
      </c>
    </row>
    <row r="192" spans="1:14" x14ac:dyDescent="0.25">
      <c r="A192" t="s">
        <v>538</v>
      </c>
      <c r="B192" t="s">
        <v>7731</v>
      </c>
      <c r="C192" t="s">
        <v>7716</v>
      </c>
      <c r="D192" t="s">
        <v>539</v>
      </c>
      <c r="E192" t="s">
        <v>7731</v>
      </c>
      <c r="F192" t="s">
        <v>7716</v>
      </c>
      <c r="H192" t="s">
        <v>538</v>
      </c>
      <c r="I192" t="s">
        <v>3610</v>
      </c>
      <c r="K192" t="s">
        <v>539</v>
      </c>
      <c r="L192" t="s">
        <v>3864</v>
      </c>
      <c r="N192" t="s">
        <v>3610</v>
      </c>
    </row>
    <row r="193" spans="1:14" x14ac:dyDescent="0.25">
      <c r="A193" t="s">
        <v>538</v>
      </c>
      <c r="B193" t="s">
        <v>7731</v>
      </c>
      <c r="C193" t="s">
        <v>5295</v>
      </c>
      <c r="D193" t="s">
        <v>539</v>
      </c>
      <c r="E193" t="s">
        <v>7731</v>
      </c>
      <c r="F193" t="s">
        <v>5295</v>
      </c>
      <c r="H193" t="s">
        <v>538</v>
      </c>
      <c r="I193" t="s">
        <v>3613</v>
      </c>
      <c r="K193" t="s">
        <v>539</v>
      </c>
      <c r="L193" t="s">
        <v>3867</v>
      </c>
      <c r="N193" t="s">
        <v>3613</v>
      </c>
    </row>
    <row r="194" spans="1:14" x14ac:dyDescent="0.25">
      <c r="A194" t="s">
        <v>538</v>
      </c>
      <c r="B194" t="s">
        <v>7731</v>
      </c>
      <c r="C194" t="s">
        <v>7713</v>
      </c>
      <c r="D194" t="s">
        <v>539</v>
      </c>
      <c r="E194" t="s">
        <v>7731</v>
      </c>
      <c r="F194" t="s">
        <v>7713</v>
      </c>
      <c r="H194" t="s">
        <v>538</v>
      </c>
      <c r="I194" t="s">
        <v>7665</v>
      </c>
      <c r="K194" t="s">
        <v>539</v>
      </c>
      <c r="L194" t="s">
        <v>3870</v>
      </c>
      <c r="N194" t="s">
        <v>7665</v>
      </c>
    </row>
    <row r="195" spans="1:14" x14ac:dyDescent="0.25">
      <c r="A195" t="s">
        <v>538</v>
      </c>
      <c r="B195" t="s">
        <v>5304</v>
      </c>
      <c r="C195" t="s">
        <v>7630</v>
      </c>
      <c r="D195" t="s">
        <v>539</v>
      </c>
      <c r="E195" t="s">
        <v>5304</v>
      </c>
      <c r="F195" t="s">
        <v>7630</v>
      </c>
      <c r="H195" t="s">
        <v>538</v>
      </c>
      <c r="I195" t="s">
        <v>3616</v>
      </c>
      <c r="K195" t="s">
        <v>539</v>
      </c>
      <c r="L195" t="s">
        <v>3873</v>
      </c>
      <c r="N195" t="s">
        <v>3616</v>
      </c>
    </row>
    <row r="196" spans="1:14" x14ac:dyDescent="0.25">
      <c r="A196" t="s">
        <v>538</v>
      </c>
      <c r="B196" t="s">
        <v>5304</v>
      </c>
      <c r="C196" t="s">
        <v>7679</v>
      </c>
      <c r="D196" t="s">
        <v>539</v>
      </c>
      <c r="E196" t="s">
        <v>5304</v>
      </c>
      <c r="F196" t="s">
        <v>7679</v>
      </c>
      <c r="H196" t="s">
        <v>538</v>
      </c>
      <c r="I196" t="s">
        <v>7668</v>
      </c>
      <c r="K196" t="s">
        <v>539</v>
      </c>
      <c r="L196" t="s">
        <v>3875</v>
      </c>
      <c r="N196" t="s">
        <v>7668</v>
      </c>
    </row>
    <row r="197" spans="1:14" x14ac:dyDescent="0.25">
      <c r="A197" t="s">
        <v>538</v>
      </c>
      <c r="B197" t="s">
        <v>5304</v>
      </c>
      <c r="C197" t="s">
        <v>7683</v>
      </c>
      <c r="D197" t="s">
        <v>539</v>
      </c>
      <c r="E197" t="s">
        <v>5304</v>
      </c>
      <c r="F197" t="s">
        <v>7683</v>
      </c>
      <c r="H197" t="s">
        <v>538</v>
      </c>
      <c r="I197" t="s">
        <v>3619</v>
      </c>
      <c r="K197" t="s">
        <v>539</v>
      </c>
      <c r="L197" t="s">
        <v>3877</v>
      </c>
      <c r="N197" t="s">
        <v>3619</v>
      </c>
    </row>
    <row r="198" spans="1:14" x14ac:dyDescent="0.25">
      <c r="A198" t="s">
        <v>538</v>
      </c>
      <c r="B198" t="s">
        <v>5304</v>
      </c>
      <c r="C198" t="s">
        <v>4511</v>
      </c>
      <c r="D198" t="s">
        <v>539</v>
      </c>
      <c r="E198" t="s">
        <v>5304</v>
      </c>
      <c r="F198" t="s">
        <v>4511</v>
      </c>
      <c r="H198" t="s">
        <v>538</v>
      </c>
      <c r="I198" t="s">
        <v>3622</v>
      </c>
      <c r="K198" t="s">
        <v>539</v>
      </c>
      <c r="L198" t="s">
        <v>3880</v>
      </c>
      <c r="N198" t="s">
        <v>3622</v>
      </c>
    </row>
    <row r="199" spans="1:14" x14ac:dyDescent="0.25">
      <c r="A199" t="s">
        <v>538</v>
      </c>
      <c r="B199" t="s">
        <v>5304</v>
      </c>
      <c r="C199" t="s">
        <v>4515</v>
      </c>
      <c r="D199" t="s">
        <v>539</v>
      </c>
      <c r="E199" t="s">
        <v>5304</v>
      </c>
      <c r="F199" t="s">
        <v>4515</v>
      </c>
      <c r="H199" t="s">
        <v>538</v>
      </c>
      <c r="I199" t="s">
        <v>7672</v>
      </c>
      <c r="K199" t="s">
        <v>539</v>
      </c>
      <c r="L199" t="s">
        <v>3882</v>
      </c>
      <c r="N199" t="s">
        <v>7672</v>
      </c>
    </row>
    <row r="200" spans="1:14" x14ac:dyDescent="0.25">
      <c r="A200" t="s">
        <v>538</v>
      </c>
      <c r="B200" t="s">
        <v>5304</v>
      </c>
      <c r="C200" t="s">
        <v>7604</v>
      </c>
      <c r="D200" t="s">
        <v>539</v>
      </c>
      <c r="E200" t="s">
        <v>5304</v>
      </c>
      <c r="F200" t="s">
        <v>7604</v>
      </c>
      <c r="H200" t="s">
        <v>538</v>
      </c>
      <c r="I200" t="s">
        <v>7673</v>
      </c>
      <c r="K200" t="s">
        <v>539</v>
      </c>
      <c r="L200" t="s">
        <v>3884</v>
      </c>
      <c r="N200" t="s">
        <v>7673</v>
      </c>
    </row>
    <row r="201" spans="1:14" x14ac:dyDescent="0.25">
      <c r="A201" t="s">
        <v>538</v>
      </c>
      <c r="B201" t="s">
        <v>5332</v>
      </c>
      <c r="C201" t="s">
        <v>7630</v>
      </c>
      <c r="D201" t="s">
        <v>539</v>
      </c>
      <c r="E201" t="s">
        <v>5332</v>
      </c>
      <c r="F201" t="s">
        <v>7630</v>
      </c>
      <c r="H201" t="s">
        <v>538</v>
      </c>
      <c r="I201" t="s">
        <v>3634</v>
      </c>
      <c r="K201" t="s">
        <v>539</v>
      </c>
      <c r="L201" t="s">
        <v>3926</v>
      </c>
      <c r="N201" t="s">
        <v>3634</v>
      </c>
    </row>
    <row r="202" spans="1:14" x14ac:dyDescent="0.25">
      <c r="A202" t="s">
        <v>538</v>
      </c>
      <c r="B202" t="s">
        <v>5332</v>
      </c>
      <c r="C202" t="s">
        <v>7679</v>
      </c>
      <c r="D202" t="s">
        <v>539</v>
      </c>
      <c r="E202" t="s">
        <v>5332</v>
      </c>
      <c r="F202" t="s">
        <v>7679</v>
      </c>
      <c r="H202" t="s">
        <v>538</v>
      </c>
      <c r="I202" t="s">
        <v>7674</v>
      </c>
      <c r="K202" t="s">
        <v>539</v>
      </c>
      <c r="L202" t="s">
        <v>7680</v>
      </c>
      <c r="N202" t="s">
        <v>7674</v>
      </c>
    </row>
    <row r="203" spans="1:14" x14ac:dyDescent="0.25">
      <c r="A203" t="s">
        <v>538</v>
      </c>
      <c r="B203" t="s">
        <v>5332</v>
      </c>
      <c r="C203" t="s">
        <v>7680</v>
      </c>
      <c r="D203" t="s">
        <v>539</v>
      </c>
      <c r="E203" t="s">
        <v>5332</v>
      </c>
      <c r="F203" t="s">
        <v>7680</v>
      </c>
      <c r="H203" t="s">
        <v>538</v>
      </c>
      <c r="I203" t="s">
        <v>7675</v>
      </c>
      <c r="K203" t="s">
        <v>539</v>
      </c>
      <c r="L203" t="s">
        <v>7681</v>
      </c>
      <c r="N203" t="s">
        <v>7675</v>
      </c>
    </row>
    <row r="204" spans="1:14" x14ac:dyDescent="0.25">
      <c r="A204" t="s">
        <v>538</v>
      </c>
      <c r="B204" t="s">
        <v>5332</v>
      </c>
      <c r="C204" t="s">
        <v>7681</v>
      </c>
      <c r="D204" t="s">
        <v>539</v>
      </c>
      <c r="E204" t="s">
        <v>5332</v>
      </c>
      <c r="F204" t="s">
        <v>7681</v>
      </c>
      <c r="H204" t="s">
        <v>538</v>
      </c>
      <c r="I204" t="s">
        <v>5520</v>
      </c>
      <c r="K204" t="s">
        <v>539</v>
      </c>
      <c r="L204" t="s">
        <v>7732</v>
      </c>
      <c r="N204" t="s">
        <v>5520</v>
      </c>
    </row>
    <row r="205" spans="1:14" x14ac:dyDescent="0.25">
      <c r="A205" t="s">
        <v>538</v>
      </c>
      <c r="B205" t="s">
        <v>5332</v>
      </c>
      <c r="C205" t="s">
        <v>7683</v>
      </c>
      <c r="D205" t="s">
        <v>539</v>
      </c>
      <c r="E205" t="s">
        <v>5332</v>
      </c>
      <c r="F205" t="s">
        <v>7683</v>
      </c>
      <c r="H205" t="s">
        <v>538</v>
      </c>
      <c r="I205" t="s">
        <v>5523</v>
      </c>
      <c r="K205" t="s">
        <v>539</v>
      </c>
      <c r="L205" t="s">
        <v>7733</v>
      </c>
      <c r="N205" t="s">
        <v>5523</v>
      </c>
    </row>
    <row r="206" spans="1:14" x14ac:dyDescent="0.25">
      <c r="A206" t="s">
        <v>538</v>
      </c>
      <c r="B206" t="s">
        <v>5332</v>
      </c>
      <c r="C206" t="s">
        <v>5291</v>
      </c>
      <c r="D206" t="s">
        <v>539</v>
      </c>
      <c r="E206" t="s">
        <v>5332</v>
      </c>
      <c r="F206" t="s">
        <v>5291</v>
      </c>
      <c r="H206" t="s">
        <v>538</v>
      </c>
      <c r="I206" t="s">
        <v>7677</v>
      </c>
      <c r="K206" t="s">
        <v>539</v>
      </c>
      <c r="L206" t="s">
        <v>3930</v>
      </c>
      <c r="N206" t="s">
        <v>7677</v>
      </c>
    </row>
    <row r="207" spans="1:14" x14ac:dyDescent="0.25">
      <c r="A207" t="s">
        <v>538</v>
      </c>
      <c r="B207" t="s">
        <v>5332</v>
      </c>
      <c r="C207" t="s">
        <v>4511</v>
      </c>
      <c r="D207" t="s">
        <v>539</v>
      </c>
      <c r="E207" t="s">
        <v>5332</v>
      </c>
      <c r="F207" t="s">
        <v>4511</v>
      </c>
      <c r="H207" t="s">
        <v>538</v>
      </c>
      <c r="I207" t="s">
        <v>3637</v>
      </c>
      <c r="K207" t="s">
        <v>539</v>
      </c>
      <c r="L207" t="s">
        <v>7734</v>
      </c>
      <c r="N207" t="s">
        <v>3637</v>
      </c>
    </row>
    <row r="208" spans="1:14" x14ac:dyDescent="0.25">
      <c r="A208" t="s">
        <v>538</v>
      </c>
      <c r="B208" t="s">
        <v>5332</v>
      </c>
      <c r="C208" t="s">
        <v>4513</v>
      </c>
      <c r="D208" t="s">
        <v>539</v>
      </c>
      <c r="E208" t="s">
        <v>5332</v>
      </c>
      <c r="F208" t="s">
        <v>4513</v>
      </c>
      <c r="H208" t="s">
        <v>538</v>
      </c>
      <c r="I208" t="s">
        <v>7678</v>
      </c>
      <c r="K208" t="s">
        <v>539</v>
      </c>
      <c r="L208" t="s">
        <v>3932</v>
      </c>
      <c r="N208" t="s">
        <v>7678</v>
      </c>
    </row>
    <row r="209" spans="1:14" x14ac:dyDescent="0.25">
      <c r="A209" t="s">
        <v>538</v>
      </c>
      <c r="B209" t="s">
        <v>5332</v>
      </c>
      <c r="C209" t="s">
        <v>7604</v>
      </c>
      <c r="D209" t="s">
        <v>539</v>
      </c>
      <c r="E209" t="s">
        <v>5332</v>
      </c>
      <c r="F209" t="s">
        <v>7604</v>
      </c>
      <c r="H209" t="s">
        <v>538</v>
      </c>
      <c r="I209" t="s">
        <v>3642</v>
      </c>
      <c r="K209" t="s">
        <v>539</v>
      </c>
      <c r="L209" t="s">
        <v>3935</v>
      </c>
      <c r="N209" t="s">
        <v>3642</v>
      </c>
    </row>
    <row r="210" spans="1:14" x14ac:dyDescent="0.25">
      <c r="A210" t="s">
        <v>538</v>
      </c>
      <c r="B210" t="s">
        <v>5296</v>
      </c>
      <c r="C210" t="s">
        <v>5281</v>
      </c>
      <c r="D210" t="s">
        <v>539</v>
      </c>
      <c r="E210" t="s">
        <v>5296</v>
      </c>
      <c r="F210" t="s">
        <v>5281</v>
      </c>
      <c r="H210" t="s">
        <v>538</v>
      </c>
      <c r="I210" t="s">
        <v>3645</v>
      </c>
      <c r="K210" t="s">
        <v>539</v>
      </c>
      <c r="L210" t="s">
        <v>7735</v>
      </c>
      <c r="N210" t="s">
        <v>3645</v>
      </c>
    </row>
    <row r="211" spans="1:14" x14ac:dyDescent="0.25">
      <c r="A211" t="s">
        <v>538</v>
      </c>
      <c r="B211" t="s">
        <v>5296</v>
      </c>
      <c r="C211" t="s">
        <v>5285</v>
      </c>
      <c r="D211" t="s">
        <v>539</v>
      </c>
      <c r="E211" t="s">
        <v>5296</v>
      </c>
      <c r="F211" t="s">
        <v>5285</v>
      </c>
      <c r="H211" t="s">
        <v>538</v>
      </c>
      <c r="I211" t="s">
        <v>3648</v>
      </c>
      <c r="K211" t="s">
        <v>539</v>
      </c>
      <c r="L211" t="s">
        <v>3938</v>
      </c>
      <c r="N211" t="s">
        <v>3648</v>
      </c>
    </row>
    <row r="212" spans="1:14" x14ac:dyDescent="0.25">
      <c r="A212" t="s">
        <v>538</v>
      </c>
      <c r="B212" t="s">
        <v>5296</v>
      </c>
      <c r="C212" t="s">
        <v>3245</v>
      </c>
      <c r="D212" t="s">
        <v>539</v>
      </c>
      <c r="E212" t="s">
        <v>5296</v>
      </c>
      <c r="F212" t="s">
        <v>3245</v>
      </c>
      <c r="H212" t="s">
        <v>538</v>
      </c>
      <c r="I212" t="s">
        <v>3651</v>
      </c>
      <c r="K212" t="s">
        <v>539</v>
      </c>
      <c r="L212" t="s">
        <v>3941</v>
      </c>
      <c r="N212" t="s">
        <v>3651</v>
      </c>
    </row>
    <row r="213" spans="1:14" x14ac:dyDescent="0.25">
      <c r="A213" t="s">
        <v>538</v>
      </c>
      <c r="B213" t="s">
        <v>5296</v>
      </c>
      <c r="C213" t="s">
        <v>3248</v>
      </c>
      <c r="D213" t="s">
        <v>539</v>
      </c>
      <c r="E213" t="s">
        <v>5296</v>
      </c>
      <c r="F213" t="s">
        <v>3248</v>
      </c>
      <c r="H213" t="s">
        <v>538</v>
      </c>
      <c r="I213" t="s">
        <v>7684</v>
      </c>
      <c r="K213" t="s">
        <v>539</v>
      </c>
      <c r="L213" t="s">
        <v>7736</v>
      </c>
      <c r="N213" t="s">
        <v>7684</v>
      </c>
    </row>
    <row r="214" spans="1:14" x14ac:dyDescent="0.25">
      <c r="A214" t="s">
        <v>538</v>
      </c>
      <c r="B214" t="s">
        <v>5296</v>
      </c>
      <c r="C214" t="s">
        <v>3341</v>
      </c>
      <c r="D214" t="s">
        <v>539</v>
      </c>
      <c r="E214" t="s">
        <v>5296</v>
      </c>
      <c r="F214" t="s">
        <v>3341</v>
      </c>
      <c r="H214" t="s">
        <v>538</v>
      </c>
      <c r="I214" t="s">
        <v>7685</v>
      </c>
      <c r="K214" t="s">
        <v>539</v>
      </c>
      <c r="L214" t="s">
        <v>7737</v>
      </c>
      <c r="N214" t="s">
        <v>7685</v>
      </c>
    </row>
    <row r="215" spans="1:14" x14ac:dyDescent="0.25">
      <c r="A215" t="s">
        <v>538</v>
      </c>
      <c r="B215" t="s">
        <v>5296</v>
      </c>
      <c r="C215" t="s">
        <v>7596</v>
      </c>
      <c r="D215" t="s">
        <v>539</v>
      </c>
      <c r="E215" t="s">
        <v>5296</v>
      </c>
      <c r="F215" t="s">
        <v>7596</v>
      </c>
      <c r="H215" t="s">
        <v>538</v>
      </c>
      <c r="I215" t="s">
        <v>3654</v>
      </c>
      <c r="K215" t="s">
        <v>539</v>
      </c>
      <c r="L215" t="s">
        <v>7738</v>
      </c>
      <c r="N215" t="s">
        <v>3654</v>
      </c>
    </row>
    <row r="216" spans="1:14" x14ac:dyDescent="0.25">
      <c r="A216" t="s">
        <v>538</v>
      </c>
      <c r="B216" t="s">
        <v>5296</v>
      </c>
      <c r="C216" t="s">
        <v>7598</v>
      </c>
      <c r="D216" t="s">
        <v>539</v>
      </c>
      <c r="E216" t="s">
        <v>5296</v>
      </c>
      <c r="F216" t="s">
        <v>7598</v>
      </c>
      <c r="H216" t="s">
        <v>538</v>
      </c>
      <c r="I216" t="s">
        <v>3657</v>
      </c>
      <c r="K216" t="s">
        <v>539</v>
      </c>
      <c r="L216" t="s">
        <v>7739</v>
      </c>
      <c r="N216" t="s">
        <v>3657</v>
      </c>
    </row>
    <row r="217" spans="1:14" x14ac:dyDescent="0.25">
      <c r="A217" t="s">
        <v>538</v>
      </c>
      <c r="B217" t="s">
        <v>5296</v>
      </c>
      <c r="C217" t="s">
        <v>3480</v>
      </c>
      <c r="D217" t="s">
        <v>539</v>
      </c>
      <c r="E217" t="s">
        <v>5296</v>
      </c>
      <c r="F217" t="s">
        <v>3480</v>
      </c>
      <c r="H217" t="s">
        <v>538</v>
      </c>
      <c r="I217" t="s">
        <v>3660</v>
      </c>
      <c r="K217" t="s">
        <v>539</v>
      </c>
      <c r="L217" t="s">
        <v>7682</v>
      </c>
      <c r="N217" t="s">
        <v>3660</v>
      </c>
    </row>
    <row r="218" spans="1:14" x14ac:dyDescent="0.25">
      <c r="A218" t="s">
        <v>538</v>
      </c>
      <c r="B218" t="s">
        <v>5296</v>
      </c>
      <c r="C218" t="s">
        <v>7603</v>
      </c>
      <c r="D218" t="s">
        <v>539</v>
      </c>
      <c r="E218" t="s">
        <v>5296</v>
      </c>
      <c r="F218" t="s">
        <v>7603</v>
      </c>
      <c r="H218" t="s">
        <v>538</v>
      </c>
      <c r="I218" t="s">
        <v>7690</v>
      </c>
      <c r="K218" t="s">
        <v>539</v>
      </c>
      <c r="L218" t="s">
        <v>7740</v>
      </c>
      <c r="N218" t="s">
        <v>7690</v>
      </c>
    </row>
    <row r="219" spans="1:14" x14ac:dyDescent="0.25">
      <c r="A219" t="s">
        <v>538</v>
      </c>
      <c r="B219" t="s">
        <v>5296</v>
      </c>
      <c r="C219" t="s">
        <v>3483</v>
      </c>
      <c r="D219" t="s">
        <v>539</v>
      </c>
      <c r="E219" t="s">
        <v>5296</v>
      </c>
      <c r="F219" t="s">
        <v>3483</v>
      </c>
      <c r="H219" t="s">
        <v>538</v>
      </c>
      <c r="I219" t="s">
        <v>3663</v>
      </c>
      <c r="K219" t="s">
        <v>539</v>
      </c>
      <c r="L219" t="s">
        <v>7741</v>
      </c>
      <c r="N219" t="s">
        <v>3663</v>
      </c>
    </row>
    <row r="220" spans="1:14" x14ac:dyDescent="0.25">
      <c r="A220" t="s">
        <v>538</v>
      </c>
      <c r="B220" t="s">
        <v>5296</v>
      </c>
      <c r="C220" t="s">
        <v>3486</v>
      </c>
      <c r="D220" t="s">
        <v>539</v>
      </c>
      <c r="E220" t="s">
        <v>5296</v>
      </c>
      <c r="F220" t="s">
        <v>3486</v>
      </c>
      <c r="H220" t="s">
        <v>538</v>
      </c>
      <c r="I220" t="s">
        <v>7694</v>
      </c>
      <c r="K220" t="s">
        <v>539</v>
      </c>
      <c r="L220" t="s">
        <v>7683</v>
      </c>
      <c r="N220" t="s">
        <v>7694</v>
      </c>
    </row>
    <row r="221" spans="1:14" x14ac:dyDescent="0.25">
      <c r="A221" t="s">
        <v>538</v>
      </c>
      <c r="B221" t="s">
        <v>5296</v>
      </c>
      <c r="C221" t="s">
        <v>3489</v>
      </c>
      <c r="D221" t="s">
        <v>539</v>
      </c>
      <c r="E221" t="s">
        <v>5296</v>
      </c>
      <c r="F221" t="s">
        <v>3489</v>
      </c>
      <c r="H221" t="s">
        <v>538</v>
      </c>
      <c r="I221" t="s">
        <v>7696</v>
      </c>
      <c r="K221" t="s">
        <v>539</v>
      </c>
      <c r="L221" t="s">
        <v>7742</v>
      </c>
      <c r="N221" t="s">
        <v>7696</v>
      </c>
    </row>
    <row r="222" spans="1:14" x14ac:dyDescent="0.25">
      <c r="A222" t="s">
        <v>538</v>
      </c>
      <c r="B222" t="s">
        <v>5296</v>
      </c>
      <c r="C222" t="s">
        <v>3492</v>
      </c>
      <c r="D222" t="s">
        <v>539</v>
      </c>
      <c r="E222" t="s">
        <v>5296</v>
      </c>
      <c r="F222" t="s">
        <v>3492</v>
      </c>
      <c r="H222" t="s">
        <v>538</v>
      </c>
      <c r="I222" t="s">
        <v>3666</v>
      </c>
      <c r="K222" t="s">
        <v>539</v>
      </c>
      <c r="L222" t="s">
        <v>7743</v>
      </c>
      <c r="N222" t="s">
        <v>3666</v>
      </c>
    </row>
    <row r="223" spans="1:14" x14ac:dyDescent="0.25">
      <c r="A223" t="s">
        <v>538</v>
      </c>
      <c r="B223" t="s">
        <v>5296</v>
      </c>
      <c r="C223" t="s">
        <v>3495</v>
      </c>
      <c r="D223" t="s">
        <v>539</v>
      </c>
      <c r="E223" t="s">
        <v>5296</v>
      </c>
      <c r="F223" t="s">
        <v>3495</v>
      </c>
      <c r="H223" t="s">
        <v>538</v>
      </c>
      <c r="I223" t="s">
        <v>3669</v>
      </c>
      <c r="K223" t="s">
        <v>539</v>
      </c>
      <c r="L223" t="s">
        <v>7744</v>
      </c>
      <c r="N223" t="s">
        <v>3669</v>
      </c>
    </row>
    <row r="224" spans="1:14" x14ac:dyDescent="0.25">
      <c r="A224" t="s">
        <v>538</v>
      </c>
      <c r="B224" t="s">
        <v>5296</v>
      </c>
      <c r="C224" t="s">
        <v>3498</v>
      </c>
      <c r="D224" t="s">
        <v>539</v>
      </c>
      <c r="E224" t="s">
        <v>5296</v>
      </c>
      <c r="F224" t="s">
        <v>3498</v>
      </c>
      <c r="H224" t="s">
        <v>538</v>
      </c>
      <c r="I224" t="s">
        <v>3672</v>
      </c>
      <c r="K224" t="s">
        <v>539</v>
      </c>
      <c r="L224" t="s">
        <v>7745</v>
      </c>
      <c r="N224" t="s">
        <v>3672</v>
      </c>
    </row>
    <row r="225" spans="1:14" x14ac:dyDescent="0.25">
      <c r="A225" t="s">
        <v>538</v>
      </c>
      <c r="B225" t="s">
        <v>5296</v>
      </c>
      <c r="C225" t="s">
        <v>7610</v>
      </c>
      <c r="D225" t="s">
        <v>539</v>
      </c>
      <c r="E225" t="s">
        <v>5296</v>
      </c>
      <c r="F225" t="s">
        <v>7610</v>
      </c>
      <c r="H225" t="s">
        <v>538</v>
      </c>
      <c r="I225" t="s">
        <v>3675</v>
      </c>
      <c r="K225" t="s">
        <v>539</v>
      </c>
      <c r="L225" t="s">
        <v>3944</v>
      </c>
      <c r="N225" t="s">
        <v>3675</v>
      </c>
    </row>
    <row r="226" spans="1:14" x14ac:dyDescent="0.25">
      <c r="A226" t="s">
        <v>538</v>
      </c>
      <c r="B226" t="s">
        <v>5296</v>
      </c>
      <c r="C226" t="s">
        <v>3501</v>
      </c>
      <c r="D226" t="s">
        <v>539</v>
      </c>
      <c r="E226" t="s">
        <v>5296</v>
      </c>
      <c r="F226" t="s">
        <v>3501</v>
      </c>
      <c r="H226" t="s">
        <v>538</v>
      </c>
      <c r="I226" t="s">
        <v>3678</v>
      </c>
      <c r="K226" t="s">
        <v>539</v>
      </c>
      <c r="L226" t="s">
        <v>3946</v>
      </c>
      <c r="N226" t="s">
        <v>3678</v>
      </c>
    </row>
    <row r="227" spans="1:14" x14ac:dyDescent="0.25">
      <c r="A227" t="s">
        <v>538</v>
      </c>
      <c r="B227" t="s">
        <v>5296</v>
      </c>
      <c r="C227" t="s">
        <v>7613</v>
      </c>
      <c r="D227" t="s">
        <v>539</v>
      </c>
      <c r="E227" t="s">
        <v>5296</v>
      </c>
      <c r="F227" t="s">
        <v>7613</v>
      </c>
      <c r="H227" t="s">
        <v>538</v>
      </c>
      <c r="I227" t="s">
        <v>3681</v>
      </c>
      <c r="K227" t="s">
        <v>539</v>
      </c>
      <c r="L227" t="s">
        <v>3948</v>
      </c>
      <c r="N227" t="s">
        <v>3681</v>
      </c>
    </row>
    <row r="228" spans="1:14" x14ac:dyDescent="0.25">
      <c r="A228" t="s">
        <v>538</v>
      </c>
      <c r="B228" t="s">
        <v>5296</v>
      </c>
      <c r="C228" t="s">
        <v>7615</v>
      </c>
      <c r="D228" t="s">
        <v>539</v>
      </c>
      <c r="E228" t="s">
        <v>5296</v>
      </c>
      <c r="F228" t="s">
        <v>7615</v>
      </c>
      <c r="H228" t="s">
        <v>538</v>
      </c>
      <c r="I228" t="s">
        <v>3684</v>
      </c>
      <c r="K228" t="s">
        <v>539</v>
      </c>
      <c r="L228" t="s">
        <v>7746</v>
      </c>
      <c r="N228" t="s">
        <v>3684</v>
      </c>
    </row>
    <row r="229" spans="1:14" x14ac:dyDescent="0.25">
      <c r="A229" t="s">
        <v>538</v>
      </c>
      <c r="B229" t="s">
        <v>5296</v>
      </c>
      <c r="C229" t="s">
        <v>3504</v>
      </c>
      <c r="D229" t="s">
        <v>539</v>
      </c>
      <c r="E229" t="s">
        <v>5296</v>
      </c>
      <c r="F229" t="s">
        <v>3504</v>
      </c>
      <c r="H229" t="s">
        <v>538</v>
      </c>
      <c r="I229" t="s">
        <v>3687</v>
      </c>
      <c r="K229" t="s">
        <v>539</v>
      </c>
      <c r="L229" t="s">
        <v>3950</v>
      </c>
      <c r="N229" t="s">
        <v>3687</v>
      </c>
    </row>
    <row r="230" spans="1:14" x14ac:dyDescent="0.25">
      <c r="A230" t="s">
        <v>538</v>
      </c>
      <c r="B230" t="s">
        <v>5296</v>
      </c>
      <c r="C230" t="s">
        <v>3507</v>
      </c>
      <c r="D230" t="s">
        <v>539</v>
      </c>
      <c r="E230" t="s">
        <v>5296</v>
      </c>
      <c r="F230" t="s">
        <v>3507</v>
      </c>
      <c r="H230" t="s">
        <v>538</v>
      </c>
      <c r="I230" t="s">
        <v>3690</v>
      </c>
      <c r="K230" t="s">
        <v>539</v>
      </c>
      <c r="L230" t="s">
        <v>3952</v>
      </c>
      <c r="N230" t="s">
        <v>3690</v>
      </c>
    </row>
    <row r="231" spans="1:14" x14ac:dyDescent="0.25">
      <c r="A231" t="s">
        <v>538</v>
      </c>
      <c r="B231" t="s">
        <v>5296</v>
      </c>
      <c r="C231" t="s">
        <v>3510</v>
      </c>
      <c r="D231" t="s">
        <v>539</v>
      </c>
      <c r="E231" t="s">
        <v>5296</v>
      </c>
      <c r="F231" t="s">
        <v>3510</v>
      </c>
      <c r="H231" t="s">
        <v>538</v>
      </c>
      <c r="I231" t="s">
        <v>3693</v>
      </c>
      <c r="K231" t="s">
        <v>539</v>
      </c>
      <c r="L231" t="s">
        <v>5802</v>
      </c>
      <c r="N231" t="s">
        <v>3693</v>
      </c>
    </row>
    <row r="232" spans="1:14" x14ac:dyDescent="0.25">
      <c r="A232" t="s">
        <v>538</v>
      </c>
      <c r="B232" t="s">
        <v>5296</v>
      </c>
      <c r="C232" t="s">
        <v>3513</v>
      </c>
      <c r="D232" t="s">
        <v>539</v>
      </c>
      <c r="E232" t="s">
        <v>5296</v>
      </c>
      <c r="F232" t="s">
        <v>3513</v>
      </c>
      <c r="H232" t="s">
        <v>538</v>
      </c>
      <c r="I232" t="s">
        <v>3696</v>
      </c>
      <c r="K232" t="s">
        <v>539</v>
      </c>
      <c r="L232" t="s">
        <v>3954</v>
      </c>
      <c r="N232" t="s">
        <v>3696</v>
      </c>
    </row>
    <row r="233" spans="1:14" x14ac:dyDescent="0.25">
      <c r="A233" t="s">
        <v>538</v>
      </c>
      <c r="B233" t="s">
        <v>5296</v>
      </c>
      <c r="C233" t="s">
        <v>3516</v>
      </c>
      <c r="D233" t="s">
        <v>539</v>
      </c>
      <c r="E233" t="s">
        <v>5296</v>
      </c>
      <c r="F233" t="s">
        <v>3516</v>
      </c>
      <c r="H233" t="s">
        <v>538</v>
      </c>
      <c r="I233" t="s">
        <v>3699</v>
      </c>
      <c r="K233" t="s">
        <v>539</v>
      </c>
      <c r="L233" t="s">
        <v>3956</v>
      </c>
      <c r="N233" t="s">
        <v>3699</v>
      </c>
    </row>
    <row r="234" spans="1:14" x14ac:dyDescent="0.25">
      <c r="A234" t="s">
        <v>538</v>
      </c>
      <c r="B234" t="s">
        <v>5296</v>
      </c>
      <c r="C234" t="s">
        <v>3519</v>
      </c>
      <c r="D234" t="s">
        <v>539</v>
      </c>
      <c r="E234" t="s">
        <v>5296</v>
      </c>
      <c r="F234" t="s">
        <v>3519</v>
      </c>
      <c r="H234" t="s">
        <v>538</v>
      </c>
      <c r="I234" t="s">
        <v>3702</v>
      </c>
      <c r="K234" t="s">
        <v>539</v>
      </c>
      <c r="L234" t="s">
        <v>3958</v>
      </c>
      <c r="N234" t="s">
        <v>3702</v>
      </c>
    </row>
    <row r="235" spans="1:14" x14ac:dyDescent="0.25">
      <c r="A235" t="s">
        <v>538</v>
      </c>
      <c r="B235" t="s">
        <v>5296</v>
      </c>
      <c r="C235" t="s">
        <v>3521</v>
      </c>
      <c r="D235" t="s">
        <v>539</v>
      </c>
      <c r="E235" t="s">
        <v>5296</v>
      </c>
      <c r="F235" t="s">
        <v>3521</v>
      </c>
      <c r="H235" t="s">
        <v>538</v>
      </c>
      <c r="I235" t="s">
        <v>3705</v>
      </c>
      <c r="K235" t="s">
        <v>539</v>
      </c>
      <c r="L235" t="s">
        <v>3960</v>
      </c>
      <c r="N235" t="s">
        <v>3705</v>
      </c>
    </row>
    <row r="236" spans="1:14" x14ac:dyDescent="0.25">
      <c r="A236" t="s">
        <v>538</v>
      </c>
      <c r="B236" t="s">
        <v>5296</v>
      </c>
      <c r="C236" t="s">
        <v>3524</v>
      </c>
      <c r="D236" t="s">
        <v>539</v>
      </c>
      <c r="E236" t="s">
        <v>5296</v>
      </c>
      <c r="F236" t="s">
        <v>3524</v>
      </c>
      <c r="H236" t="s">
        <v>538</v>
      </c>
      <c r="I236" t="s">
        <v>3708</v>
      </c>
      <c r="K236" t="s">
        <v>539</v>
      </c>
      <c r="L236" t="s">
        <v>3962</v>
      </c>
      <c r="N236" t="s">
        <v>3708</v>
      </c>
    </row>
    <row r="237" spans="1:14" x14ac:dyDescent="0.25">
      <c r="A237" t="s">
        <v>538</v>
      </c>
      <c r="B237" t="s">
        <v>5296</v>
      </c>
      <c r="C237" t="s">
        <v>3526</v>
      </c>
      <c r="D237" t="s">
        <v>539</v>
      </c>
      <c r="E237" t="s">
        <v>5296</v>
      </c>
      <c r="F237" t="s">
        <v>3526</v>
      </c>
      <c r="H237" t="s">
        <v>538</v>
      </c>
      <c r="I237" t="s">
        <v>3711</v>
      </c>
      <c r="K237" t="s">
        <v>539</v>
      </c>
      <c r="L237" t="s">
        <v>3964</v>
      </c>
      <c r="N237" t="s">
        <v>3711</v>
      </c>
    </row>
    <row r="238" spans="1:14" x14ac:dyDescent="0.25">
      <c r="A238" t="s">
        <v>538</v>
      </c>
      <c r="B238" t="s">
        <v>5296</v>
      </c>
      <c r="C238" t="s">
        <v>3529</v>
      </c>
      <c r="D238" t="s">
        <v>539</v>
      </c>
      <c r="E238" t="s">
        <v>5296</v>
      </c>
      <c r="F238" t="s">
        <v>3529</v>
      </c>
      <c r="H238" t="s">
        <v>538</v>
      </c>
      <c r="I238" t="s">
        <v>3714</v>
      </c>
      <c r="K238" t="s">
        <v>539</v>
      </c>
      <c r="L238" t="s">
        <v>3966</v>
      </c>
      <c r="N238" t="s">
        <v>3714</v>
      </c>
    </row>
    <row r="239" spans="1:14" x14ac:dyDescent="0.25">
      <c r="A239" t="s">
        <v>538</v>
      </c>
      <c r="B239" t="s">
        <v>5296</v>
      </c>
      <c r="C239" t="s">
        <v>3532</v>
      </c>
      <c r="D239" t="s">
        <v>539</v>
      </c>
      <c r="E239" t="s">
        <v>5296</v>
      </c>
      <c r="F239" t="s">
        <v>3532</v>
      </c>
      <c r="H239" t="s">
        <v>538</v>
      </c>
      <c r="I239" t="s">
        <v>3717</v>
      </c>
      <c r="K239" t="s">
        <v>539</v>
      </c>
      <c r="L239" t="s">
        <v>3968</v>
      </c>
      <c r="N239" t="s">
        <v>3717</v>
      </c>
    </row>
    <row r="240" spans="1:14" x14ac:dyDescent="0.25">
      <c r="A240" t="s">
        <v>538</v>
      </c>
      <c r="B240" t="s">
        <v>5296</v>
      </c>
      <c r="C240" t="s">
        <v>3535</v>
      </c>
      <c r="D240" t="s">
        <v>539</v>
      </c>
      <c r="E240" t="s">
        <v>5296</v>
      </c>
      <c r="F240" t="s">
        <v>3535</v>
      </c>
      <c r="H240" t="s">
        <v>538</v>
      </c>
      <c r="I240" t="s">
        <v>3720</v>
      </c>
      <c r="K240" t="s">
        <v>539</v>
      </c>
      <c r="L240" t="s">
        <v>3970</v>
      </c>
      <c r="N240" t="s">
        <v>3720</v>
      </c>
    </row>
    <row r="241" spans="1:14" x14ac:dyDescent="0.25">
      <c r="A241" t="s">
        <v>538</v>
      </c>
      <c r="B241" t="s">
        <v>5296</v>
      </c>
      <c r="C241" t="s">
        <v>3538</v>
      </c>
      <c r="D241" t="s">
        <v>539</v>
      </c>
      <c r="E241" t="s">
        <v>5296</v>
      </c>
      <c r="F241" t="s">
        <v>3538</v>
      </c>
      <c r="H241" t="s">
        <v>538</v>
      </c>
      <c r="I241" t="s">
        <v>3723</v>
      </c>
      <c r="K241" t="s">
        <v>539</v>
      </c>
      <c r="L241" t="s">
        <v>3972</v>
      </c>
      <c r="N241" t="s">
        <v>3723</v>
      </c>
    </row>
    <row r="242" spans="1:14" x14ac:dyDescent="0.25">
      <c r="A242" t="s">
        <v>538</v>
      </c>
      <c r="B242" t="s">
        <v>5296</v>
      </c>
      <c r="C242" t="s">
        <v>7630</v>
      </c>
      <c r="D242" t="s">
        <v>539</v>
      </c>
      <c r="E242" t="s">
        <v>5296</v>
      </c>
      <c r="F242" t="s">
        <v>7630</v>
      </c>
      <c r="H242" t="s">
        <v>538</v>
      </c>
      <c r="I242" t="s">
        <v>3726</v>
      </c>
      <c r="K242" t="s">
        <v>539</v>
      </c>
      <c r="L242" t="s">
        <v>3974</v>
      </c>
      <c r="N242" t="s">
        <v>3726</v>
      </c>
    </row>
    <row r="243" spans="1:14" x14ac:dyDescent="0.25">
      <c r="A243" t="s">
        <v>538</v>
      </c>
      <c r="B243" t="s">
        <v>5296</v>
      </c>
      <c r="C243" t="s">
        <v>7632</v>
      </c>
      <c r="D243" t="s">
        <v>539</v>
      </c>
      <c r="E243" t="s">
        <v>5296</v>
      </c>
      <c r="F243" t="s">
        <v>7632</v>
      </c>
      <c r="H243" t="s">
        <v>538</v>
      </c>
      <c r="I243" t="s">
        <v>3729</v>
      </c>
      <c r="K243" t="s">
        <v>539</v>
      </c>
      <c r="L243" t="s">
        <v>3977</v>
      </c>
      <c r="N243" t="s">
        <v>3729</v>
      </c>
    </row>
    <row r="244" spans="1:14" x14ac:dyDescent="0.25">
      <c r="A244" t="s">
        <v>538</v>
      </c>
      <c r="B244" t="s">
        <v>5296</v>
      </c>
      <c r="C244" t="s">
        <v>7633</v>
      </c>
      <c r="D244" t="s">
        <v>539</v>
      </c>
      <c r="E244" t="s">
        <v>5296</v>
      </c>
      <c r="F244" t="s">
        <v>7633</v>
      </c>
      <c r="H244" t="s">
        <v>538</v>
      </c>
      <c r="I244" t="s">
        <v>3732</v>
      </c>
      <c r="K244" t="s">
        <v>539</v>
      </c>
      <c r="L244" t="s">
        <v>3979</v>
      </c>
      <c r="N244" t="s">
        <v>3732</v>
      </c>
    </row>
    <row r="245" spans="1:14" x14ac:dyDescent="0.25">
      <c r="A245" t="s">
        <v>538</v>
      </c>
      <c r="B245" t="s">
        <v>5296</v>
      </c>
      <c r="C245" t="s">
        <v>7634</v>
      </c>
      <c r="D245" t="s">
        <v>539</v>
      </c>
      <c r="E245" t="s">
        <v>5296</v>
      </c>
      <c r="F245" t="s">
        <v>7634</v>
      </c>
      <c r="H245" t="s">
        <v>538</v>
      </c>
      <c r="I245" t="s">
        <v>3735</v>
      </c>
      <c r="K245" t="s">
        <v>539</v>
      </c>
      <c r="L245" t="s">
        <v>3981</v>
      </c>
      <c r="N245" t="s">
        <v>3735</v>
      </c>
    </row>
    <row r="246" spans="1:14" x14ac:dyDescent="0.25">
      <c r="A246" t="s">
        <v>538</v>
      </c>
      <c r="B246" t="s">
        <v>5296</v>
      </c>
      <c r="C246" t="s">
        <v>7636</v>
      </c>
      <c r="D246" t="s">
        <v>539</v>
      </c>
      <c r="E246" t="s">
        <v>5296</v>
      </c>
      <c r="F246" t="s">
        <v>7636</v>
      </c>
      <c r="H246" t="s">
        <v>538</v>
      </c>
      <c r="I246" t="s">
        <v>3738</v>
      </c>
      <c r="K246" t="s">
        <v>539</v>
      </c>
      <c r="L246" t="s">
        <v>3983</v>
      </c>
      <c r="N246" t="s">
        <v>3738</v>
      </c>
    </row>
    <row r="247" spans="1:14" x14ac:dyDescent="0.25">
      <c r="A247" t="s">
        <v>538</v>
      </c>
      <c r="B247" t="s">
        <v>5296</v>
      </c>
      <c r="C247" t="s">
        <v>3541</v>
      </c>
      <c r="D247" t="s">
        <v>539</v>
      </c>
      <c r="E247" t="s">
        <v>5296</v>
      </c>
      <c r="F247" t="s">
        <v>3541</v>
      </c>
      <c r="H247" t="s">
        <v>538</v>
      </c>
      <c r="I247" t="s">
        <v>7719</v>
      </c>
      <c r="K247" t="s">
        <v>539</v>
      </c>
      <c r="L247" t="s">
        <v>3986</v>
      </c>
      <c r="N247" t="s">
        <v>7719</v>
      </c>
    </row>
    <row r="248" spans="1:14" x14ac:dyDescent="0.25">
      <c r="A248" t="s">
        <v>538</v>
      </c>
      <c r="B248" t="s">
        <v>5296</v>
      </c>
      <c r="C248" t="s">
        <v>3543</v>
      </c>
      <c r="D248" t="s">
        <v>539</v>
      </c>
      <c r="E248" t="s">
        <v>5296</v>
      </c>
      <c r="F248" t="s">
        <v>3543</v>
      </c>
      <c r="H248" t="s">
        <v>538</v>
      </c>
      <c r="I248" t="s">
        <v>3741</v>
      </c>
      <c r="K248" t="s">
        <v>539</v>
      </c>
      <c r="L248" t="s">
        <v>3989</v>
      </c>
      <c r="N248" t="s">
        <v>3741</v>
      </c>
    </row>
    <row r="249" spans="1:14" x14ac:dyDescent="0.25">
      <c r="A249" t="s">
        <v>538</v>
      </c>
      <c r="B249" t="s">
        <v>5296</v>
      </c>
      <c r="C249" t="s">
        <v>3546</v>
      </c>
      <c r="D249" t="s">
        <v>539</v>
      </c>
      <c r="E249" t="s">
        <v>5296</v>
      </c>
      <c r="F249" t="s">
        <v>3546</v>
      </c>
      <c r="H249" t="s">
        <v>538</v>
      </c>
      <c r="I249" t="s">
        <v>3744</v>
      </c>
      <c r="K249" t="s">
        <v>539</v>
      </c>
      <c r="L249" t="s">
        <v>3991</v>
      </c>
      <c r="N249" t="s">
        <v>3744</v>
      </c>
    </row>
    <row r="250" spans="1:14" x14ac:dyDescent="0.25">
      <c r="A250" t="s">
        <v>538</v>
      </c>
      <c r="B250" t="s">
        <v>5296</v>
      </c>
      <c r="C250" t="s">
        <v>3549</v>
      </c>
      <c r="D250" t="s">
        <v>539</v>
      </c>
      <c r="E250" t="s">
        <v>5296</v>
      </c>
      <c r="F250" t="s">
        <v>3549</v>
      </c>
      <c r="H250" t="s">
        <v>538</v>
      </c>
      <c r="I250" t="s">
        <v>3747</v>
      </c>
      <c r="K250" t="s">
        <v>539</v>
      </c>
      <c r="L250" t="s">
        <v>3992</v>
      </c>
      <c r="N250" t="s">
        <v>3747</v>
      </c>
    </row>
    <row r="251" spans="1:14" x14ac:dyDescent="0.25">
      <c r="A251" t="s">
        <v>538</v>
      </c>
      <c r="B251" t="s">
        <v>5296</v>
      </c>
      <c r="C251" t="s">
        <v>3551</v>
      </c>
      <c r="D251" t="s">
        <v>539</v>
      </c>
      <c r="E251" t="s">
        <v>5296</v>
      </c>
      <c r="F251" t="s">
        <v>3551</v>
      </c>
      <c r="H251" t="s">
        <v>538</v>
      </c>
      <c r="I251" t="s">
        <v>3750</v>
      </c>
      <c r="K251" t="s">
        <v>539</v>
      </c>
      <c r="L251" t="s">
        <v>3995</v>
      </c>
      <c r="N251" t="s">
        <v>3750</v>
      </c>
    </row>
    <row r="252" spans="1:14" x14ac:dyDescent="0.25">
      <c r="A252" t="s">
        <v>538</v>
      </c>
      <c r="B252" t="s">
        <v>5296</v>
      </c>
      <c r="C252" t="s">
        <v>3554</v>
      </c>
      <c r="D252" t="s">
        <v>539</v>
      </c>
      <c r="E252" t="s">
        <v>5296</v>
      </c>
      <c r="F252" t="s">
        <v>3554</v>
      </c>
      <c r="H252" t="s">
        <v>538</v>
      </c>
      <c r="I252" t="s">
        <v>3753</v>
      </c>
      <c r="K252" t="s">
        <v>539</v>
      </c>
      <c r="L252" t="s">
        <v>3997</v>
      </c>
      <c r="N252" t="s">
        <v>3753</v>
      </c>
    </row>
    <row r="253" spans="1:14" x14ac:dyDescent="0.25">
      <c r="A253" t="s">
        <v>538</v>
      </c>
      <c r="B253" t="s">
        <v>5296</v>
      </c>
      <c r="C253" t="s">
        <v>5470</v>
      </c>
      <c r="D253" t="s">
        <v>539</v>
      </c>
      <c r="E253" t="s">
        <v>5296</v>
      </c>
      <c r="F253" t="s">
        <v>5470</v>
      </c>
      <c r="H253" t="s">
        <v>538</v>
      </c>
      <c r="I253" t="s">
        <v>3756</v>
      </c>
      <c r="K253" t="s">
        <v>539</v>
      </c>
      <c r="L253" t="s">
        <v>3999</v>
      </c>
      <c r="N253" t="s">
        <v>3756</v>
      </c>
    </row>
    <row r="254" spans="1:14" x14ac:dyDescent="0.25">
      <c r="A254" t="s">
        <v>538</v>
      </c>
      <c r="B254" t="s">
        <v>5296</v>
      </c>
      <c r="C254" t="s">
        <v>3560</v>
      </c>
      <c r="D254" t="s">
        <v>539</v>
      </c>
      <c r="E254" t="s">
        <v>5296</v>
      </c>
      <c r="F254" t="s">
        <v>3560</v>
      </c>
      <c r="H254" t="s">
        <v>538</v>
      </c>
      <c r="I254" t="s">
        <v>3759</v>
      </c>
      <c r="K254" t="s">
        <v>539</v>
      </c>
      <c r="L254" t="s">
        <v>4001</v>
      </c>
      <c r="N254" t="s">
        <v>3759</v>
      </c>
    </row>
    <row r="255" spans="1:14" x14ac:dyDescent="0.25">
      <c r="A255" t="s">
        <v>538</v>
      </c>
      <c r="B255" t="s">
        <v>5296</v>
      </c>
      <c r="C255" t="s">
        <v>3562</v>
      </c>
      <c r="D255" t="s">
        <v>539</v>
      </c>
      <c r="E255" t="s">
        <v>5296</v>
      </c>
      <c r="F255" t="s">
        <v>3562</v>
      </c>
      <c r="H255" t="s">
        <v>538</v>
      </c>
      <c r="I255" t="s">
        <v>3762</v>
      </c>
      <c r="K255" t="s">
        <v>539</v>
      </c>
      <c r="L255" t="s">
        <v>4003</v>
      </c>
      <c r="N255" t="s">
        <v>3762</v>
      </c>
    </row>
    <row r="256" spans="1:14" x14ac:dyDescent="0.25">
      <c r="A256" t="s">
        <v>538</v>
      </c>
      <c r="B256" t="s">
        <v>5296</v>
      </c>
      <c r="C256" t="s">
        <v>3565</v>
      </c>
      <c r="D256" t="s">
        <v>539</v>
      </c>
      <c r="E256" t="s">
        <v>5296</v>
      </c>
      <c r="F256" t="s">
        <v>3565</v>
      </c>
      <c r="H256" t="s">
        <v>538</v>
      </c>
      <c r="I256" t="s">
        <v>7724</v>
      </c>
      <c r="K256" t="s">
        <v>539</v>
      </c>
      <c r="L256" t="s">
        <v>4005</v>
      </c>
      <c r="N256" t="s">
        <v>7724</v>
      </c>
    </row>
    <row r="257" spans="1:14" x14ac:dyDescent="0.25">
      <c r="A257" t="s">
        <v>538</v>
      </c>
      <c r="B257" t="s">
        <v>5296</v>
      </c>
      <c r="C257" t="s">
        <v>3568</v>
      </c>
      <c r="D257" t="s">
        <v>539</v>
      </c>
      <c r="E257" t="s">
        <v>5296</v>
      </c>
      <c r="F257" t="s">
        <v>3568</v>
      </c>
      <c r="H257" t="s">
        <v>538</v>
      </c>
      <c r="I257" t="s">
        <v>7725</v>
      </c>
      <c r="K257" t="s">
        <v>539</v>
      </c>
      <c r="L257" t="s">
        <v>4007</v>
      </c>
      <c r="N257" t="s">
        <v>7725</v>
      </c>
    </row>
    <row r="258" spans="1:14" x14ac:dyDescent="0.25">
      <c r="A258" t="s">
        <v>538</v>
      </c>
      <c r="B258" t="s">
        <v>5296</v>
      </c>
      <c r="C258" t="s">
        <v>3570</v>
      </c>
      <c r="D258" t="s">
        <v>539</v>
      </c>
      <c r="E258" t="s">
        <v>5296</v>
      </c>
      <c r="F258" t="s">
        <v>3570</v>
      </c>
      <c r="H258" t="s">
        <v>538</v>
      </c>
      <c r="I258" t="s">
        <v>7726</v>
      </c>
      <c r="K258" t="s">
        <v>539</v>
      </c>
      <c r="L258" t="s">
        <v>4009</v>
      </c>
      <c r="N258" t="s">
        <v>7726</v>
      </c>
    </row>
    <row r="259" spans="1:14" x14ac:dyDescent="0.25">
      <c r="A259" t="s">
        <v>538</v>
      </c>
      <c r="B259" t="s">
        <v>5296</v>
      </c>
      <c r="C259" t="s">
        <v>3573</v>
      </c>
      <c r="D259" t="s">
        <v>539</v>
      </c>
      <c r="E259" t="s">
        <v>5296</v>
      </c>
      <c r="F259" t="s">
        <v>3573</v>
      </c>
      <c r="H259" t="s">
        <v>538</v>
      </c>
      <c r="I259" t="s">
        <v>3779</v>
      </c>
      <c r="K259" t="s">
        <v>539</v>
      </c>
      <c r="L259" t="s">
        <v>4010</v>
      </c>
      <c r="N259" t="s">
        <v>3779</v>
      </c>
    </row>
    <row r="260" spans="1:14" x14ac:dyDescent="0.25">
      <c r="A260" t="s">
        <v>538</v>
      </c>
      <c r="B260" t="s">
        <v>5296</v>
      </c>
      <c r="C260" t="s">
        <v>3576</v>
      </c>
      <c r="D260" t="s">
        <v>539</v>
      </c>
      <c r="E260" t="s">
        <v>5296</v>
      </c>
      <c r="F260" t="s">
        <v>3576</v>
      </c>
      <c r="H260" t="s">
        <v>538</v>
      </c>
      <c r="I260" t="s">
        <v>3782</v>
      </c>
      <c r="K260" t="s">
        <v>539</v>
      </c>
      <c r="L260" t="s">
        <v>4012</v>
      </c>
      <c r="N260" t="s">
        <v>3782</v>
      </c>
    </row>
    <row r="261" spans="1:14" x14ac:dyDescent="0.25">
      <c r="A261" t="s">
        <v>538</v>
      </c>
      <c r="B261" t="s">
        <v>5296</v>
      </c>
      <c r="C261" t="s">
        <v>3579</v>
      </c>
      <c r="D261" t="s">
        <v>539</v>
      </c>
      <c r="E261" t="s">
        <v>5296</v>
      </c>
      <c r="F261" t="s">
        <v>3579</v>
      </c>
      <c r="H261" t="s">
        <v>538</v>
      </c>
      <c r="I261" t="s">
        <v>5629</v>
      </c>
      <c r="K261" t="s">
        <v>539</v>
      </c>
      <c r="L261" t="s">
        <v>4014</v>
      </c>
      <c r="N261" t="s">
        <v>5629</v>
      </c>
    </row>
    <row r="262" spans="1:14" x14ac:dyDescent="0.25">
      <c r="A262" t="s">
        <v>538</v>
      </c>
      <c r="B262" t="s">
        <v>5296</v>
      </c>
      <c r="C262" t="s">
        <v>3582</v>
      </c>
      <c r="D262" t="s">
        <v>539</v>
      </c>
      <c r="E262" t="s">
        <v>5296</v>
      </c>
      <c r="F262" t="s">
        <v>3582</v>
      </c>
      <c r="H262" t="s">
        <v>538</v>
      </c>
      <c r="I262" t="s">
        <v>3785</v>
      </c>
      <c r="K262" t="s">
        <v>539</v>
      </c>
      <c r="L262" t="s">
        <v>4015</v>
      </c>
      <c r="N262" t="s">
        <v>3785</v>
      </c>
    </row>
    <row r="263" spans="1:14" x14ac:dyDescent="0.25">
      <c r="A263" t="s">
        <v>538</v>
      </c>
      <c r="B263" t="s">
        <v>5296</v>
      </c>
      <c r="C263" t="s">
        <v>3585</v>
      </c>
      <c r="D263" t="s">
        <v>539</v>
      </c>
      <c r="E263" t="s">
        <v>5296</v>
      </c>
      <c r="F263" t="s">
        <v>3585</v>
      </c>
      <c r="H263" t="s">
        <v>538</v>
      </c>
      <c r="I263" t="s">
        <v>3787</v>
      </c>
      <c r="K263" t="s">
        <v>539</v>
      </c>
      <c r="L263" t="s">
        <v>4018</v>
      </c>
      <c r="N263" t="s">
        <v>3787</v>
      </c>
    </row>
    <row r="264" spans="1:14" x14ac:dyDescent="0.25">
      <c r="A264" t="s">
        <v>538</v>
      </c>
      <c r="B264" t="s">
        <v>5296</v>
      </c>
      <c r="C264" t="s">
        <v>7649</v>
      </c>
      <c r="D264" t="s">
        <v>539</v>
      </c>
      <c r="E264" t="s">
        <v>5296</v>
      </c>
      <c r="F264" t="s">
        <v>7649</v>
      </c>
      <c r="H264" t="s">
        <v>538</v>
      </c>
      <c r="I264" t="s">
        <v>7727</v>
      </c>
      <c r="K264" t="s">
        <v>539</v>
      </c>
      <c r="L264" t="s">
        <v>7747</v>
      </c>
      <c r="N264" t="s">
        <v>7727</v>
      </c>
    </row>
    <row r="265" spans="1:14" x14ac:dyDescent="0.25">
      <c r="A265" t="s">
        <v>538</v>
      </c>
      <c r="B265" t="s">
        <v>5296</v>
      </c>
      <c r="C265" t="s">
        <v>3588</v>
      </c>
      <c r="D265" t="s">
        <v>539</v>
      </c>
      <c r="E265" t="s">
        <v>5296</v>
      </c>
      <c r="F265" t="s">
        <v>3588</v>
      </c>
      <c r="H265" t="s">
        <v>538</v>
      </c>
      <c r="I265" t="s">
        <v>3790</v>
      </c>
      <c r="K265" t="s">
        <v>539</v>
      </c>
      <c r="L265" t="s">
        <v>5291</v>
      </c>
      <c r="N265" t="s">
        <v>3790</v>
      </c>
    </row>
    <row r="266" spans="1:14" x14ac:dyDescent="0.25">
      <c r="A266" t="s">
        <v>538</v>
      </c>
      <c r="B266" t="s">
        <v>5296</v>
      </c>
      <c r="C266" t="s">
        <v>3591</v>
      </c>
      <c r="D266" t="s">
        <v>539</v>
      </c>
      <c r="E266" t="s">
        <v>5296</v>
      </c>
      <c r="F266" t="s">
        <v>3591</v>
      </c>
      <c r="H266" t="s">
        <v>538</v>
      </c>
      <c r="I266" t="s">
        <v>3793</v>
      </c>
      <c r="K266" t="s">
        <v>539</v>
      </c>
      <c r="L266" t="s">
        <v>7748</v>
      </c>
      <c r="N266" t="s">
        <v>3793</v>
      </c>
    </row>
    <row r="267" spans="1:14" x14ac:dyDescent="0.25">
      <c r="A267" t="s">
        <v>538</v>
      </c>
      <c r="B267" t="s">
        <v>5296</v>
      </c>
      <c r="C267" t="s">
        <v>3594</v>
      </c>
      <c r="D267" t="s">
        <v>539</v>
      </c>
      <c r="E267" t="s">
        <v>5296</v>
      </c>
      <c r="F267" t="s">
        <v>3594</v>
      </c>
      <c r="H267" t="s">
        <v>538</v>
      </c>
      <c r="I267" t="s">
        <v>5640</v>
      </c>
      <c r="K267" t="s">
        <v>539</v>
      </c>
      <c r="L267" t="s">
        <v>7686</v>
      </c>
      <c r="N267" t="s">
        <v>5640</v>
      </c>
    </row>
    <row r="268" spans="1:14" x14ac:dyDescent="0.25">
      <c r="A268" t="s">
        <v>538</v>
      </c>
      <c r="B268" t="s">
        <v>5296</v>
      </c>
      <c r="C268" t="s">
        <v>7654</v>
      </c>
      <c r="D268" t="s">
        <v>539</v>
      </c>
      <c r="E268" t="s">
        <v>5296</v>
      </c>
      <c r="F268" t="s">
        <v>7654</v>
      </c>
      <c r="H268" t="s">
        <v>538</v>
      </c>
      <c r="I268" t="s">
        <v>3796</v>
      </c>
      <c r="K268" t="s">
        <v>539</v>
      </c>
      <c r="L268" t="s">
        <v>7749</v>
      </c>
      <c r="N268" t="s">
        <v>3796</v>
      </c>
    </row>
    <row r="269" spans="1:14" x14ac:dyDescent="0.25">
      <c r="A269" t="s">
        <v>538</v>
      </c>
      <c r="B269" t="s">
        <v>5296</v>
      </c>
      <c r="C269" t="s">
        <v>3597</v>
      </c>
      <c r="D269" t="s">
        <v>539</v>
      </c>
      <c r="E269" t="s">
        <v>5296</v>
      </c>
      <c r="F269" t="s">
        <v>3597</v>
      </c>
      <c r="H269" t="s">
        <v>538</v>
      </c>
      <c r="I269" t="s">
        <v>3799</v>
      </c>
      <c r="K269" t="s">
        <v>539</v>
      </c>
      <c r="L269" t="s">
        <v>7750</v>
      </c>
      <c r="N269" t="s">
        <v>3799</v>
      </c>
    </row>
    <row r="270" spans="1:14" x14ac:dyDescent="0.25">
      <c r="A270" t="s">
        <v>538</v>
      </c>
      <c r="B270" t="s">
        <v>5296</v>
      </c>
      <c r="C270" t="s">
        <v>7657</v>
      </c>
      <c r="D270" t="s">
        <v>539</v>
      </c>
      <c r="E270" t="s">
        <v>5296</v>
      </c>
      <c r="F270" t="s">
        <v>7657</v>
      </c>
      <c r="H270" t="s">
        <v>538</v>
      </c>
      <c r="I270" t="s">
        <v>5647</v>
      </c>
      <c r="K270" t="s">
        <v>539</v>
      </c>
      <c r="L270" t="s">
        <v>4022</v>
      </c>
      <c r="N270" t="s">
        <v>5647</v>
      </c>
    </row>
    <row r="271" spans="1:14" x14ac:dyDescent="0.25">
      <c r="A271" t="s">
        <v>538</v>
      </c>
      <c r="B271" t="s">
        <v>5296</v>
      </c>
      <c r="C271" t="s">
        <v>3600</v>
      </c>
      <c r="D271" t="s">
        <v>539</v>
      </c>
      <c r="E271" t="s">
        <v>5296</v>
      </c>
      <c r="F271" t="s">
        <v>3600</v>
      </c>
      <c r="H271" t="s">
        <v>538</v>
      </c>
      <c r="I271" t="s">
        <v>3802</v>
      </c>
      <c r="K271" t="s">
        <v>539</v>
      </c>
      <c r="L271" t="s">
        <v>7751</v>
      </c>
      <c r="N271" t="s">
        <v>3802</v>
      </c>
    </row>
    <row r="272" spans="1:14" x14ac:dyDescent="0.25">
      <c r="A272" t="s">
        <v>538</v>
      </c>
      <c r="B272" t="s">
        <v>5296</v>
      </c>
      <c r="C272" t="s">
        <v>3602</v>
      </c>
      <c r="D272" t="s">
        <v>539</v>
      </c>
      <c r="E272" t="s">
        <v>5296</v>
      </c>
      <c r="F272" t="s">
        <v>3602</v>
      </c>
      <c r="H272" t="s">
        <v>538</v>
      </c>
      <c r="I272" t="s">
        <v>3805</v>
      </c>
      <c r="K272" t="s">
        <v>539</v>
      </c>
      <c r="L272" t="s">
        <v>5877</v>
      </c>
      <c r="N272" t="s">
        <v>3805</v>
      </c>
    </row>
    <row r="273" spans="1:14" x14ac:dyDescent="0.25">
      <c r="A273" t="s">
        <v>538</v>
      </c>
      <c r="B273" t="s">
        <v>5296</v>
      </c>
      <c r="C273" t="s">
        <v>3605</v>
      </c>
      <c r="D273" t="s">
        <v>539</v>
      </c>
      <c r="E273" t="s">
        <v>5296</v>
      </c>
      <c r="F273" t="s">
        <v>3605</v>
      </c>
      <c r="H273" t="s">
        <v>538</v>
      </c>
      <c r="I273" t="s">
        <v>5654</v>
      </c>
      <c r="K273" t="s">
        <v>539</v>
      </c>
      <c r="L273" t="s">
        <v>4037</v>
      </c>
      <c r="N273" t="s">
        <v>5654</v>
      </c>
    </row>
    <row r="274" spans="1:14" x14ac:dyDescent="0.25">
      <c r="A274" t="s">
        <v>538</v>
      </c>
      <c r="B274" t="s">
        <v>5296</v>
      </c>
      <c r="C274" t="s">
        <v>3607</v>
      </c>
      <c r="D274" t="s">
        <v>539</v>
      </c>
      <c r="E274" t="s">
        <v>5296</v>
      </c>
      <c r="F274" t="s">
        <v>3607</v>
      </c>
      <c r="H274" t="s">
        <v>538</v>
      </c>
      <c r="I274" t="s">
        <v>3808</v>
      </c>
      <c r="K274" t="s">
        <v>539</v>
      </c>
      <c r="L274" t="s">
        <v>4038</v>
      </c>
      <c r="N274" t="s">
        <v>3808</v>
      </c>
    </row>
    <row r="275" spans="1:14" x14ac:dyDescent="0.25">
      <c r="A275" t="s">
        <v>538</v>
      </c>
      <c r="B275" t="s">
        <v>5296</v>
      </c>
      <c r="C275" t="s">
        <v>3610</v>
      </c>
      <c r="D275" t="s">
        <v>539</v>
      </c>
      <c r="E275" t="s">
        <v>5296</v>
      </c>
      <c r="F275" t="s">
        <v>3610</v>
      </c>
      <c r="H275" t="s">
        <v>538</v>
      </c>
      <c r="I275" t="s">
        <v>3811</v>
      </c>
      <c r="K275" t="s">
        <v>539</v>
      </c>
      <c r="L275" t="s">
        <v>4040</v>
      </c>
      <c r="N275" t="s">
        <v>3811</v>
      </c>
    </row>
    <row r="276" spans="1:14" x14ac:dyDescent="0.25">
      <c r="A276" t="s">
        <v>538</v>
      </c>
      <c r="B276" t="s">
        <v>5296</v>
      </c>
      <c r="C276" t="s">
        <v>3613</v>
      </c>
      <c r="D276" t="s">
        <v>539</v>
      </c>
      <c r="E276" t="s">
        <v>5296</v>
      </c>
      <c r="F276" t="s">
        <v>3613</v>
      </c>
      <c r="H276" t="s">
        <v>538</v>
      </c>
      <c r="I276" t="s">
        <v>5661</v>
      </c>
      <c r="K276" t="s">
        <v>539</v>
      </c>
      <c r="L276" t="s">
        <v>4042</v>
      </c>
      <c r="N276" t="s">
        <v>5661</v>
      </c>
    </row>
    <row r="277" spans="1:14" x14ac:dyDescent="0.25">
      <c r="A277" t="s">
        <v>538</v>
      </c>
      <c r="B277" t="s">
        <v>5296</v>
      </c>
      <c r="C277" t="s">
        <v>7665</v>
      </c>
      <c r="D277" t="s">
        <v>539</v>
      </c>
      <c r="E277" t="s">
        <v>5296</v>
      </c>
      <c r="F277" t="s">
        <v>7665</v>
      </c>
      <c r="H277" t="s">
        <v>538</v>
      </c>
      <c r="I277" t="s">
        <v>3814</v>
      </c>
      <c r="K277" t="s">
        <v>539</v>
      </c>
      <c r="L277" t="s">
        <v>4044</v>
      </c>
      <c r="N277" t="s">
        <v>3814</v>
      </c>
    </row>
    <row r="278" spans="1:14" x14ac:dyDescent="0.25">
      <c r="A278" t="s">
        <v>538</v>
      </c>
      <c r="B278" t="s">
        <v>5296</v>
      </c>
      <c r="C278" t="s">
        <v>3616</v>
      </c>
      <c r="D278" t="s">
        <v>539</v>
      </c>
      <c r="E278" t="s">
        <v>5296</v>
      </c>
      <c r="F278" t="s">
        <v>3616</v>
      </c>
      <c r="H278" t="s">
        <v>538</v>
      </c>
      <c r="I278" t="s">
        <v>3817</v>
      </c>
      <c r="K278" t="s">
        <v>539</v>
      </c>
      <c r="L278" t="s">
        <v>4046</v>
      </c>
      <c r="N278" t="s">
        <v>3817</v>
      </c>
    </row>
    <row r="279" spans="1:14" x14ac:dyDescent="0.25">
      <c r="A279" t="s">
        <v>538</v>
      </c>
      <c r="B279" t="s">
        <v>5296</v>
      </c>
      <c r="C279" t="s">
        <v>7668</v>
      </c>
      <c r="D279" t="s">
        <v>539</v>
      </c>
      <c r="E279" t="s">
        <v>5296</v>
      </c>
      <c r="F279" t="s">
        <v>7668</v>
      </c>
      <c r="H279" t="s">
        <v>538</v>
      </c>
      <c r="I279" t="s">
        <v>5668</v>
      </c>
      <c r="K279" t="s">
        <v>539</v>
      </c>
      <c r="L279" t="s">
        <v>4047</v>
      </c>
      <c r="N279" t="s">
        <v>5668</v>
      </c>
    </row>
    <row r="280" spans="1:14" x14ac:dyDescent="0.25">
      <c r="A280" t="s">
        <v>538</v>
      </c>
      <c r="B280" t="s">
        <v>5296</v>
      </c>
      <c r="C280" t="s">
        <v>3619</v>
      </c>
      <c r="D280" t="s">
        <v>539</v>
      </c>
      <c r="E280" t="s">
        <v>5296</v>
      </c>
      <c r="F280" t="s">
        <v>3619</v>
      </c>
      <c r="H280" t="s">
        <v>538</v>
      </c>
      <c r="I280" t="s">
        <v>3820</v>
      </c>
      <c r="K280" t="s">
        <v>539</v>
      </c>
      <c r="L280" t="s">
        <v>4049</v>
      </c>
      <c r="N280" t="s">
        <v>3820</v>
      </c>
    </row>
    <row r="281" spans="1:14" x14ac:dyDescent="0.25">
      <c r="A281" t="s">
        <v>538</v>
      </c>
      <c r="B281" t="s">
        <v>5296</v>
      </c>
      <c r="C281" t="s">
        <v>3622</v>
      </c>
      <c r="D281" t="s">
        <v>539</v>
      </c>
      <c r="E281" t="s">
        <v>5296</v>
      </c>
      <c r="F281" t="s">
        <v>3622</v>
      </c>
      <c r="H281" t="s">
        <v>538</v>
      </c>
      <c r="I281" t="s">
        <v>3823</v>
      </c>
      <c r="K281" t="s">
        <v>539</v>
      </c>
      <c r="L281" t="s">
        <v>4051</v>
      </c>
      <c r="N281" t="s">
        <v>3823</v>
      </c>
    </row>
    <row r="282" spans="1:14" x14ac:dyDescent="0.25">
      <c r="A282" t="s">
        <v>538</v>
      </c>
      <c r="B282" t="s">
        <v>5296</v>
      </c>
      <c r="C282" t="s">
        <v>7672</v>
      </c>
      <c r="D282" t="s">
        <v>539</v>
      </c>
      <c r="E282" t="s">
        <v>5296</v>
      </c>
      <c r="F282" t="s">
        <v>7672</v>
      </c>
      <c r="H282" t="s">
        <v>538</v>
      </c>
      <c r="I282" t="s">
        <v>5678</v>
      </c>
      <c r="K282" t="s">
        <v>539</v>
      </c>
      <c r="L282" t="s">
        <v>4053</v>
      </c>
      <c r="N282" t="s">
        <v>5678</v>
      </c>
    </row>
    <row r="283" spans="1:14" x14ac:dyDescent="0.25">
      <c r="A283" t="s">
        <v>538</v>
      </c>
      <c r="B283" t="s">
        <v>5296</v>
      </c>
      <c r="C283" t="s">
        <v>3628</v>
      </c>
      <c r="D283" t="s">
        <v>539</v>
      </c>
      <c r="E283" t="s">
        <v>5296</v>
      </c>
      <c r="F283" t="s">
        <v>3628</v>
      </c>
      <c r="H283" t="s">
        <v>538</v>
      </c>
      <c r="I283" t="s">
        <v>3826</v>
      </c>
      <c r="K283" t="s">
        <v>539</v>
      </c>
      <c r="L283" t="s">
        <v>4054</v>
      </c>
      <c r="N283" t="s">
        <v>3826</v>
      </c>
    </row>
    <row r="284" spans="1:14" x14ac:dyDescent="0.25">
      <c r="A284" t="s">
        <v>538</v>
      </c>
      <c r="B284" t="s">
        <v>5296</v>
      </c>
      <c r="C284" t="s">
        <v>7673</v>
      </c>
      <c r="D284" t="s">
        <v>539</v>
      </c>
      <c r="E284" t="s">
        <v>5296</v>
      </c>
      <c r="F284" t="s">
        <v>7673</v>
      </c>
      <c r="H284" t="s">
        <v>538</v>
      </c>
      <c r="I284" t="s">
        <v>3829</v>
      </c>
      <c r="K284" t="s">
        <v>539</v>
      </c>
      <c r="L284" t="s">
        <v>5905</v>
      </c>
      <c r="N284" t="s">
        <v>3829</v>
      </c>
    </row>
    <row r="285" spans="1:14" x14ac:dyDescent="0.25">
      <c r="A285" t="s">
        <v>538</v>
      </c>
      <c r="B285" t="s">
        <v>5296</v>
      </c>
      <c r="C285" t="s">
        <v>3634</v>
      </c>
      <c r="D285" t="s">
        <v>539</v>
      </c>
      <c r="E285" t="s">
        <v>5296</v>
      </c>
      <c r="F285" t="s">
        <v>3634</v>
      </c>
      <c r="H285" t="s">
        <v>538</v>
      </c>
      <c r="I285" t="s">
        <v>5688</v>
      </c>
      <c r="K285" t="s">
        <v>539</v>
      </c>
      <c r="L285" t="s">
        <v>5908</v>
      </c>
      <c r="N285" t="s">
        <v>5688</v>
      </c>
    </row>
    <row r="286" spans="1:14" x14ac:dyDescent="0.25">
      <c r="A286" t="s">
        <v>538</v>
      </c>
      <c r="B286" t="s">
        <v>5296</v>
      </c>
      <c r="C286" t="s">
        <v>7674</v>
      </c>
      <c r="D286" t="s">
        <v>539</v>
      </c>
      <c r="E286" t="s">
        <v>5296</v>
      </c>
      <c r="F286" t="s">
        <v>7674</v>
      </c>
      <c r="H286" t="s">
        <v>538</v>
      </c>
      <c r="I286" t="s">
        <v>3831</v>
      </c>
      <c r="K286" t="s">
        <v>539</v>
      </c>
      <c r="L286" t="s">
        <v>4056</v>
      </c>
      <c r="N286" t="s">
        <v>3831</v>
      </c>
    </row>
    <row r="287" spans="1:14" x14ac:dyDescent="0.25">
      <c r="A287" t="s">
        <v>538</v>
      </c>
      <c r="B287" t="s">
        <v>5296</v>
      </c>
      <c r="C287" t="s">
        <v>7675</v>
      </c>
      <c r="D287" t="s">
        <v>539</v>
      </c>
      <c r="E287" t="s">
        <v>5296</v>
      </c>
      <c r="F287" t="s">
        <v>7675</v>
      </c>
      <c r="H287" t="s">
        <v>538</v>
      </c>
      <c r="I287" t="s">
        <v>5695</v>
      </c>
      <c r="K287" t="s">
        <v>539</v>
      </c>
      <c r="L287" t="s">
        <v>4058</v>
      </c>
      <c r="N287" t="s">
        <v>5695</v>
      </c>
    </row>
    <row r="288" spans="1:14" x14ac:dyDescent="0.25">
      <c r="A288" t="s">
        <v>538</v>
      </c>
      <c r="B288" t="s">
        <v>5296</v>
      </c>
      <c r="C288" t="s">
        <v>5520</v>
      </c>
      <c r="D288" t="s">
        <v>539</v>
      </c>
      <c r="E288" t="s">
        <v>5296</v>
      </c>
      <c r="F288" t="s">
        <v>5520</v>
      </c>
      <c r="H288" t="s">
        <v>538</v>
      </c>
      <c r="I288" t="s">
        <v>3834</v>
      </c>
      <c r="K288" t="s">
        <v>539</v>
      </c>
      <c r="L288" t="s">
        <v>4060</v>
      </c>
      <c r="N288" t="s">
        <v>3834</v>
      </c>
    </row>
    <row r="289" spans="1:14" x14ac:dyDescent="0.25">
      <c r="A289" t="s">
        <v>538</v>
      </c>
      <c r="B289" t="s">
        <v>5296</v>
      </c>
      <c r="C289" t="s">
        <v>5523</v>
      </c>
      <c r="D289" t="s">
        <v>539</v>
      </c>
      <c r="E289" t="s">
        <v>5296</v>
      </c>
      <c r="F289" t="s">
        <v>5523</v>
      </c>
      <c r="H289" t="s">
        <v>538</v>
      </c>
      <c r="I289" t="s">
        <v>5702</v>
      </c>
      <c r="K289" t="s">
        <v>539</v>
      </c>
      <c r="L289" t="s">
        <v>4063</v>
      </c>
      <c r="N289" t="s">
        <v>5702</v>
      </c>
    </row>
    <row r="290" spans="1:14" x14ac:dyDescent="0.25">
      <c r="A290" t="s">
        <v>538</v>
      </c>
      <c r="B290" t="s">
        <v>5296</v>
      </c>
      <c r="C290" t="s">
        <v>7677</v>
      </c>
      <c r="D290" t="s">
        <v>539</v>
      </c>
      <c r="E290" t="s">
        <v>5296</v>
      </c>
      <c r="F290" t="s">
        <v>7677</v>
      </c>
      <c r="H290" t="s">
        <v>538</v>
      </c>
      <c r="I290" t="s">
        <v>3837</v>
      </c>
      <c r="K290" t="s">
        <v>539</v>
      </c>
      <c r="L290" t="s">
        <v>4065</v>
      </c>
      <c r="N290" t="s">
        <v>3837</v>
      </c>
    </row>
    <row r="291" spans="1:14" x14ac:dyDescent="0.25">
      <c r="A291" t="s">
        <v>538</v>
      </c>
      <c r="B291" t="s">
        <v>5296</v>
      </c>
      <c r="C291" t="s">
        <v>3637</v>
      </c>
      <c r="D291" t="s">
        <v>539</v>
      </c>
      <c r="E291" t="s">
        <v>5296</v>
      </c>
      <c r="F291" t="s">
        <v>3637</v>
      </c>
      <c r="H291" t="s">
        <v>538</v>
      </c>
      <c r="I291" t="s">
        <v>5708</v>
      </c>
      <c r="K291" t="s">
        <v>539</v>
      </c>
      <c r="L291" t="s">
        <v>4067</v>
      </c>
      <c r="N291" t="s">
        <v>5708</v>
      </c>
    </row>
    <row r="292" spans="1:14" x14ac:dyDescent="0.25">
      <c r="A292" t="s">
        <v>538</v>
      </c>
      <c r="B292" t="s">
        <v>5296</v>
      </c>
      <c r="C292" t="s">
        <v>7678</v>
      </c>
      <c r="D292" t="s">
        <v>539</v>
      </c>
      <c r="E292" t="s">
        <v>5296</v>
      </c>
      <c r="F292" t="s">
        <v>7678</v>
      </c>
      <c r="H292" t="s">
        <v>538</v>
      </c>
      <c r="I292" t="s">
        <v>7728</v>
      </c>
      <c r="K292" t="s">
        <v>539</v>
      </c>
      <c r="L292" t="s">
        <v>7752</v>
      </c>
      <c r="N292" t="s">
        <v>7728</v>
      </c>
    </row>
    <row r="293" spans="1:14" x14ac:dyDescent="0.25">
      <c r="A293" t="s">
        <v>538</v>
      </c>
      <c r="B293" t="s">
        <v>5296</v>
      </c>
      <c r="C293" t="s">
        <v>3642</v>
      </c>
      <c r="D293" t="s">
        <v>539</v>
      </c>
      <c r="E293" t="s">
        <v>5296</v>
      </c>
      <c r="F293" t="s">
        <v>3642</v>
      </c>
      <c r="H293" t="s">
        <v>538</v>
      </c>
      <c r="I293" t="s">
        <v>7729</v>
      </c>
      <c r="K293" t="s">
        <v>539</v>
      </c>
      <c r="L293" t="s">
        <v>4068</v>
      </c>
      <c r="N293" t="s">
        <v>7729</v>
      </c>
    </row>
    <row r="294" spans="1:14" x14ac:dyDescent="0.25">
      <c r="A294" t="s">
        <v>538</v>
      </c>
      <c r="B294" t="s">
        <v>5296</v>
      </c>
      <c r="C294" t="s">
        <v>3645</v>
      </c>
      <c r="D294" t="s">
        <v>539</v>
      </c>
      <c r="E294" t="s">
        <v>5296</v>
      </c>
      <c r="F294" t="s">
        <v>3645</v>
      </c>
      <c r="H294" t="s">
        <v>538</v>
      </c>
      <c r="I294" t="s">
        <v>7730</v>
      </c>
      <c r="K294" t="s">
        <v>539</v>
      </c>
      <c r="L294" t="s">
        <v>7753</v>
      </c>
      <c r="N294" t="s">
        <v>7730</v>
      </c>
    </row>
    <row r="295" spans="1:14" x14ac:dyDescent="0.25">
      <c r="A295" t="s">
        <v>538</v>
      </c>
      <c r="B295" t="s">
        <v>5296</v>
      </c>
      <c r="C295" t="s">
        <v>3648</v>
      </c>
      <c r="D295" t="s">
        <v>539</v>
      </c>
      <c r="E295" t="s">
        <v>5296</v>
      </c>
      <c r="F295" t="s">
        <v>3648</v>
      </c>
      <c r="H295" t="s">
        <v>538</v>
      </c>
      <c r="I295" t="s">
        <v>3840</v>
      </c>
      <c r="K295" t="s">
        <v>539</v>
      </c>
      <c r="L295" t="s">
        <v>7754</v>
      </c>
      <c r="N295" t="s">
        <v>3840</v>
      </c>
    </row>
    <row r="296" spans="1:14" x14ac:dyDescent="0.25">
      <c r="A296" t="s">
        <v>538</v>
      </c>
      <c r="B296" t="s">
        <v>5296</v>
      </c>
      <c r="C296" t="s">
        <v>3651</v>
      </c>
      <c r="D296" t="s">
        <v>539</v>
      </c>
      <c r="E296" t="s">
        <v>5296</v>
      </c>
      <c r="F296" t="s">
        <v>3651</v>
      </c>
      <c r="H296" t="s">
        <v>538</v>
      </c>
      <c r="I296" t="s">
        <v>3843</v>
      </c>
      <c r="K296" t="s">
        <v>539</v>
      </c>
      <c r="L296" t="s">
        <v>7755</v>
      </c>
      <c r="N296" t="s">
        <v>3843</v>
      </c>
    </row>
    <row r="297" spans="1:14" x14ac:dyDescent="0.25">
      <c r="A297" t="s">
        <v>538</v>
      </c>
      <c r="B297" t="s">
        <v>5296</v>
      </c>
      <c r="C297" t="s">
        <v>7684</v>
      </c>
      <c r="D297" t="s">
        <v>539</v>
      </c>
      <c r="E297" t="s">
        <v>5296</v>
      </c>
      <c r="F297" t="s">
        <v>7684</v>
      </c>
      <c r="H297" t="s">
        <v>538</v>
      </c>
      <c r="I297" t="s">
        <v>3846</v>
      </c>
      <c r="K297" t="s">
        <v>539</v>
      </c>
      <c r="L297" t="s">
        <v>7756</v>
      </c>
      <c r="N297" t="s">
        <v>3846</v>
      </c>
    </row>
    <row r="298" spans="1:14" x14ac:dyDescent="0.25">
      <c r="A298" t="s">
        <v>538</v>
      </c>
      <c r="B298" t="s">
        <v>5296</v>
      </c>
      <c r="C298" t="s">
        <v>7685</v>
      </c>
      <c r="D298" t="s">
        <v>539</v>
      </c>
      <c r="E298" t="s">
        <v>5296</v>
      </c>
      <c r="F298" t="s">
        <v>7685</v>
      </c>
      <c r="H298" t="s">
        <v>538</v>
      </c>
      <c r="I298" t="s">
        <v>3849</v>
      </c>
      <c r="K298" t="s">
        <v>539</v>
      </c>
      <c r="L298" t="s">
        <v>7757</v>
      </c>
      <c r="N298" t="s">
        <v>3849</v>
      </c>
    </row>
    <row r="299" spans="1:14" x14ac:dyDescent="0.25">
      <c r="A299" t="s">
        <v>538</v>
      </c>
      <c r="B299" t="s">
        <v>5296</v>
      </c>
      <c r="C299" t="s">
        <v>3654</v>
      </c>
      <c r="D299" t="s">
        <v>539</v>
      </c>
      <c r="E299" t="s">
        <v>5296</v>
      </c>
      <c r="F299" t="s">
        <v>3654</v>
      </c>
      <c r="H299" t="s">
        <v>538</v>
      </c>
      <c r="I299" t="s">
        <v>3852</v>
      </c>
      <c r="K299" t="s">
        <v>539</v>
      </c>
      <c r="L299" t="s">
        <v>7758</v>
      </c>
      <c r="N299" t="s">
        <v>3852</v>
      </c>
    </row>
    <row r="300" spans="1:14" x14ac:dyDescent="0.25">
      <c r="A300" t="s">
        <v>538</v>
      </c>
      <c r="B300" t="s">
        <v>5296</v>
      </c>
      <c r="C300" t="s">
        <v>3657</v>
      </c>
      <c r="D300" t="s">
        <v>539</v>
      </c>
      <c r="E300" t="s">
        <v>5296</v>
      </c>
      <c r="F300" t="s">
        <v>3657</v>
      </c>
      <c r="H300" t="s">
        <v>538</v>
      </c>
      <c r="I300" t="s">
        <v>3855</v>
      </c>
      <c r="K300" t="s">
        <v>539</v>
      </c>
      <c r="L300" t="s">
        <v>7759</v>
      </c>
      <c r="N300" t="s">
        <v>3855</v>
      </c>
    </row>
    <row r="301" spans="1:14" x14ac:dyDescent="0.25">
      <c r="A301" t="s">
        <v>538</v>
      </c>
      <c r="B301" t="s">
        <v>5296</v>
      </c>
      <c r="C301" t="s">
        <v>3660</v>
      </c>
      <c r="D301" t="s">
        <v>539</v>
      </c>
      <c r="E301" t="s">
        <v>5296</v>
      </c>
      <c r="F301" t="s">
        <v>3660</v>
      </c>
      <c r="H301" t="s">
        <v>538</v>
      </c>
      <c r="I301" t="s">
        <v>3858</v>
      </c>
      <c r="K301" t="s">
        <v>539</v>
      </c>
      <c r="L301" t="s">
        <v>7760</v>
      </c>
      <c r="N301" t="s">
        <v>3858</v>
      </c>
    </row>
    <row r="302" spans="1:14" x14ac:dyDescent="0.25">
      <c r="A302" t="s">
        <v>538</v>
      </c>
      <c r="B302" t="s">
        <v>5296</v>
      </c>
      <c r="C302" t="s">
        <v>7690</v>
      </c>
      <c r="D302" t="s">
        <v>539</v>
      </c>
      <c r="E302" t="s">
        <v>5296</v>
      </c>
      <c r="F302" t="s">
        <v>7690</v>
      </c>
      <c r="H302" t="s">
        <v>538</v>
      </c>
      <c r="I302" t="s">
        <v>3861</v>
      </c>
      <c r="K302" t="s">
        <v>539</v>
      </c>
      <c r="L302" t="s">
        <v>7761</v>
      </c>
      <c r="N302" t="s">
        <v>3861</v>
      </c>
    </row>
    <row r="303" spans="1:14" x14ac:dyDescent="0.25">
      <c r="A303" t="s">
        <v>538</v>
      </c>
      <c r="B303" t="s">
        <v>5296</v>
      </c>
      <c r="C303" t="s">
        <v>7679</v>
      </c>
      <c r="D303" t="s">
        <v>539</v>
      </c>
      <c r="E303" t="s">
        <v>5296</v>
      </c>
      <c r="F303" t="s">
        <v>7679</v>
      </c>
      <c r="H303" t="s">
        <v>538</v>
      </c>
      <c r="I303" t="s">
        <v>3864</v>
      </c>
      <c r="K303" t="s">
        <v>539</v>
      </c>
      <c r="L303" t="s">
        <v>7762</v>
      </c>
      <c r="N303" t="s">
        <v>3864</v>
      </c>
    </row>
    <row r="304" spans="1:14" x14ac:dyDescent="0.25">
      <c r="A304" t="s">
        <v>538</v>
      </c>
      <c r="B304" t="s">
        <v>5296</v>
      </c>
      <c r="C304" t="s">
        <v>3663</v>
      </c>
      <c r="D304" t="s">
        <v>539</v>
      </c>
      <c r="E304" t="s">
        <v>5296</v>
      </c>
      <c r="F304" t="s">
        <v>3663</v>
      </c>
      <c r="H304" t="s">
        <v>538</v>
      </c>
      <c r="I304" t="s">
        <v>3867</v>
      </c>
      <c r="K304" t="s">
        <v>539</v>
      </c>
      <c r="L304" t="s">
        <v>7687</v>
      </c>
      <c r="N304" t="s">
        <v>3867</v>
      </c>
    </row>
    <row r="305" spans="1:14" x14ac:dyDescent="0.25">
      <c r="A305" t="s">
        <v>538</v>
      </c>
      <c r="B305" t="s">
        <v>5296</v>
      </c>
      <c r="C305" t="s">
        <v>7694</v>
      </c>
      <c r="D305" t="s">
        <v>539</v>
      </c>
      <c r="E305" t="s">
        <v>5296</v>
      </c>
      <c r="F305" t="s">
        <v>7694</v>
      </c>
      <c r="H305" t="s">
        <v>538</v>
      </c>
      <c r="I305" t="s">
        <v>3870</v>
      </c>
      <c r="K305" t="s">
        <v>539</v>
      </c>
      <c r="L305" t="s">
        <v>7688</v>
      </c>
      <c r="N305" t="s">
        <v>3870</v>
      </c>
    </row>
    <row r="306" spans="1:14" x14ac:dyDescent="0.25">
      <c r="A306" t="s">
        <v>538</v>
      </c>
      <c r="B306" t="s">
        <v>5296</v>
      </c>
      <c r="C306" t="s">
        <v>7696</v>
      </c>
      <c r="D306" t="s">
        <v>539</v>
      </c>
      <c r="E306" t="s">
        <v>5296</v>
      </c>
      <c r="F306" t="s">
        <v>7696</v>
      </c>
      <c r="H306" t="s">
        <v>538</v>
      </c>
      <c r="I306" t="s">
        <v>3873</v>
      </c>
      <c r="K306" t="s">
        <v>539</v>
      </c>
      <c r="L306" t="s">
        <v>7689</v>
      </c>
      <c r="N306" t="s">
        <v>3873</v>
      </c>
    </row>
    <row r="307" spans="1:14" x14ac:dyDescent="0.25">
      <c r="A307" t="s">
        <v>538</v>
      </c>
      <c r="B307" t="s">
        <v>5296</v>
      </c>
      <c r="C307" t="s">
        <v>3666</v>
      </c>
      <c r="D307" t="s">
        <v>539</v>
      </c>
      <c r="E307" t="s">
        <v>5296</v>
      </c>
      <c r="F307" t="s">
        <v>3666</v>
      </c>
      <c r="H307" t="s">
        <v>538</v>
      </c>
      <c r="I307" t="s">
        <v>3875</v>
      </c>
      <c r="K307" t="s">
        <v>539</v>
      </c>
      <c r="L307" t="s">
        <v>7691</v>
      </c>
      <c r="N307" t="s">
        <v>3875</v>
      </c>
    </row>
    <row r="308" spans="1:14" x14ac:dyDescent="0.25">
      <c r="A308" t="s">
        <v>538</v>
      </c>
      <c r="B308" t="s">
        <v>5296</v>
      </c>
      <c r="C308" t="s">
        <v>3669</v>
      </c>
      <c r="D308" t="s">
        <v>539</v>
      </c>
      <c r="E308" t="s">
        <v>5296</v>
      </c>
      <c r="F308" t="s">
        <v>3669</v>
      </c>
      <c r="H308" t="s">
        <v>538</v>
      </c>
      <c r="I308" t="s">
        <v>3877</v>
      </c>
      <c r="K308" t="s">
        <v>539</v>
      </c>
      <c r="L308" t="s">
        <v>7763</v>
      </c>
      <c r="N308" t="s">
        <v>3877</v>
      </c>
    </row>
    <row r="309" spans="1:14" x14ac:dyDescent="0.25">
      <c r="A309" t="s">
        <v>538</v>
      </c>
      <c r="B309" t="s">
        <v>5296</v>
      </c>
      <c r="C309" t="s">
        <v>3672</v>
      </c>
      <c r="D309" t="s">
        <v>539</v>
      </c>
      <c r="E309" t="s">
        <v>5296</v>
      </c>
      <c r="F309" t="s">
        <v>3672</v>
      </c>
      <c r="H309" t="s">
        <v>538</v>
      </c>
      <c r="I309" t="s">
        <v>3880</v>
      </c>
      <c r="K309" t="s">
        <v>539</v>
      </c>
      <c r="L309" t="s">
        <v>7764</v>
      </c>
      <c r="N309" t="s">
        <v>3880</v>
      </c>
    </row>
    <row r="310" spans="1:14" x14ac:dyDescent="0.25">
      <c r="A310" t="s">
        <v>538</v>
      </c>
      <c r="B310" t="s">
        <v>5296</v>
      </c>
      <c r="C310" t="s">
        <v>3675</v>
      </c>
      <c r="D310" t="s">
        <v>539</v>
      </c>
      <c r="E310" t="s">
        <v>5296</v>
      </c>
      <c r="F310" t="s">
        <v>3675</v>
      </c>
      <c r="H310" t="s">
        <v>538</v>
      </c>
      <c r="I310" t="s">
        <v>3882</v>
      </c>
      <c r="K310" t="s">
        <v>539</v>
      </c>
      <c r="L310" t="s">
        <v>7765</v>
      </c>
      <c r="N310" t="s">
        <v>3882</v>
      </c>
    </row>
    <row r="311" spans="1:14" x14ac:dyDescent="0.25">
      <c r="A311" t="s">
        <v>538</v>
      </c>
      <c r="B311" t="s">
        <v>5296</v>
      </c>
      <c r="C311" t="s">
        <v>3678</v>
      </c>
      <c r="D311" t="s">
        <v>539</v>
      </c>
      <c r="E311" t="s">
        <v>5296</v>
      </c>
      <c r="F311" t="s">
        <v>3678</v>
      </c>
      <c r="H311" t="s">
        <v>538</v>
      </c>
      <c r="I311" t="s">
        <v>3884</v>
      </c>
      <c r="K311" t="s">
        <v>539</v>
      </c>
      <c r="L311" t="s">
        <v>7766</v>
      </c>
      <c r="N311" t="s">
        <v>3884</v>
      </c>
    </row>
    <row r="312" spans="1:14" x14ac:dyDescent="0.25">
      <c r="A312" t="s">
        <v>538</v>
      </c>
      <c r="B312" t="s">
        <v>5296</v>
      </c>
      <c r="C312" t="s">
        <v>3681</v>
      </c>
      <c r="D312" t="s">
        <v>539</v>
      </c>
      <c r="E312" t="s">
        <v>5296</v>
      </c>
      <c r="F312" t="s">
        <v>3681</v>
      </c>
      <c r="H312" t="s">
        <v>538</v>
      </c>
      <c r="I312" t="s">
        <v>3926</v>
      </c>
      <c r="K312" t="s">
        <v>539</v>
      </c>
      <c r="L312" t="s">
        <v>7767</v>
      </c>
      <c r="N312" t="s">
        <v>3926</v>
      </c>
    </row>
    <row r="313" spans="1:14" x14ac:dyDescent="0.25">
      <c r="A313" t="s">
        <v>538</v>
      </c>
      <c r="B313" t="s">
        <v>5296</v>
      </c>
      <c r="C313" t="s">
        <v>3684</v>
      </c>
      <c r="D313" t="s">
        <v>539</v>
      </c>
      <c r="E313" t="s">
        <v>5296</v>
      </c>
      <c r="F313" t="s">
        <v>3684</v>
      </c>
      <c r="H313" t="s">
        <v>538</v>
      </c>
      <c r="I313" t="s">
        <v>7732</v>
      </c>
      <c r="K313" t="s">
        <v>539</v>
      </c>
      <c r="L313" t="s">
        <v>7768</v>
      </c>
      <c r="N313" t="s">
        <v>7732</v>
      </c>
    </row>
    <row r="314" spans="1:14" x14ac:dyDescent="0.25">
      <c r="A314" t="s">
        <v>538</v>
      </c>
      <c r="B314" t="s">
        <v>5296</v>
      </c>
      <c r="C314" t="s">
        <v>3687</v>
      </c>
      <c r="D314" t="s">
        <v>539</v>
      </c>
      <c r="E314" t="s">
        <v>5296</v>
      </c>
      <c r="F314" t="s">
        <v>3687</v>
      </c>
      <c r="H314" t="s">
        <v>538</v>
      </c>
      <c r="I314" t="s">
        <v>7733</v>
      </c>
      <c r="K314" t="s">
        <v>539</v>
      </c>
      <c r="L314" t="s">
        <v>7769</v>
      </c>
      <c r="N314" t="s">
        <v>7733</v>
      </c>
    </row>
    <row r="315" spans="1:14" x14ac:dyDescent="0.25">
      <c r="A315" t="s">
        <v>538</v>
      </c>
      <c r="B315" t="s">
        <v>5296</v>
      </c>
      <c r="C315" t="s">
        <v>3690</v>
      </c>
      <c r="D315" t="s">
        <v>539</v>
      </c>
      <c r="E315" t="s">
        <v>5296</v>
      </c>
      <c r="F315" t="s">
        <v>3690</v>
      </c>
      <c r="H315" t="s">
        <v>538</v>
      </c>
      <c r="I315" t="s">
        <v>3930</v>
      </c>
      <c r="K315" t="s">
        <v>539</v>
      </c>
      <c r="L315" t="s">
        <v>7770</v>
      </c>
      <c r="N315" t="s">
        <v>3930</v>
      </c>
    </row>
    <row r="316" spans="1:14" x14ac:dyDescent="0.25">
      <c r="A316" t="s">
        <v>538</v>
      </c>
      <c r="B316" t="s">
        <v>5296</v>
      </c>
      <c r="C316" t="s">
        <v>3693</v>
      </c>
      <c r="D316" t="s">
        <v>539</v>
      </c>
      <c r="E316" t="s">
        <v>5296</v>
      </c>
      <c r="F316" t="s">
        <v>3693</v>
      </c>
      <c r="H316" t="s">
        <v>538</v>
      </c>
      <c r="I316" t="s">
        <v>7734</v>
      </c>
      <c r="K316" t="s">
        <v>539</v>
      </c>
      <c r="L316" t="s">
        <v>7771</v>
      </c>
      <c r="N316" t="s">
        <v>7734</v>
      </c>
    </row>
    <row r="317" spans="1:14" x14ac:dyDescent="0.25">
      <c r="A317" t="s">
        <v>538</v>
      </c>
      <c r="B317" t="s">
        <v>5296</v>
      </c>
      <c r="C317" t="s">
        <v>3696</v>
      </c>
      <c r="D317" t="s">
        <v>539</v>
      </c>
      <c r="E317" t="s">
        <v>5296</v>
      </c>
      <c r="F317" t="s">
        <v>3696</v>
      </c>
      <c r="H317" t="s">
        <v>538</v>
      </c>
      <c r="I317" t="s">
        <v>3932</v>
      </c>
      <c r="K317" t="s">
        <v>539</v>
      </c>
      <c r="L317" t="s">
        <v>7772</v>
      </c>
      <c r="N317" t="s">
        <v>3932</v>
      </c>
    </row>
    <row r="318" spans="1:14" x14ac:dyDescent="0.25">
      <c r="A318" t="s">
        <v>538</v>
      </c>
      <c r="B318" t="s">
        <v>5296</v>
      </c>
      <c r="C318" t="s">
        <v>3699</v>
      </c>
      <c r="D318" t="s">
        <v>539</v>
      </c>
      <c r="E318" t="s">
        <v>5296</v>
      </c>
      <c r="F318" t="s">
        <v>3699</v>
      </c>
      <c r="H318" t="s">
        <v>538</v>
      </c>
      <c r="I318" t="s">
        <v>3935</v>
      </c>
      <c r="K318" t="s">
        <v>539</v>
      </c>
      <c r="L318" t="s">
        <v>7773</v>
      </c>
      <c r="N318" t="s">
        <v>3935</v>
      </c>
    </row>
    <row r="319" spans="1:14" x14ac:dyDescent="0.25">
      <c r="A319" t="s">
        <v>538</v>
      </c>
      <c r="B319" t="s">
        <v>5296</v>
      </c>
      <c r="C319" t="s">
        <v>3702</v>
      </c>
      <c r="D319" t="s">
        <v>539</v>
      </c>
      <c r="E319" t="s">
        <v>5296</v>
      </c>
      <c r="F319" t="s">
        <v>3702</v>
      </c>
      <c r="H319" t="s">
        <v>538</v>
      </c>
      <c r="I319" t="s">
        <v>7735</v>
      </c>
      <c r="K319" t="s">
        <v>539</v>
      </c>
      <c r="L319" t="s">
        <v>7774</v>
      </c>
      <c r="N319" t="s">
        <v>7735</v>
      </c>
    </row>
    <row r="320" spans="1:14" x14ac:dyDescent="0.25">
      <c r="A320" t="s">
        <v>538</v>
      </c>
      <c r="B320" t="s">
        <v>5296</v>
      </c>
      <c r="C320" t="s">
        <v>3705</v>
      </c>
      <c r="D320" t="s">
        <v>539</v>
      </c>
      <c r="E320" t="s">
        <v>5296</v>
      </c>
      <c r="F320" t="s">
        <v>3705</v>
      </c>
      <c r="H320" t="s">
        <v>538</v>
      </c>
      <c r="I320" t="s">
        <v>3938</v>
      </c>
      <c r="K320" t="s">
        <v>539</v>
      </c>
      <c r="L320" t="s">
        <v>7775</v>
      </c>
      <c r="N320" t="s">
        <v>3938</v>
      </c>
    </row>
    <row r="321" spans="1:14" x14ac:dyDescent="0.25">
      <c r="A321" t="s">
        <v>538</v>
      </c>
      <c r="B321" t="s">
        <v>5296</v>
      </c>
      <c r="C321" t="s">
        <v>3708</v>
      </c>
      <c r="D321" t="s">
        <v>539</v>
      </c>
      <c r="E321" t="s">
        <v>5296</v>
      </c>
      <c r="F321" t="s">
        <v>3708</v>
      </c>
      <c r="H321" t="s">
        <v>538</v>
      </c>
      <c r="I321" t="s">
        <v>3941</v>
      </c>
      <c r="K321" t="s">
        <v>539</v>
      </c>
      <c r="L321" t="s">
        <v>7776</v>
      </c>
      <c r="N321" t="s">
        <v>3941</v>
      </c>
    </row>
    <row r="322" spans="1:14" x14ac:dyDescent="0.25">
      <c r="A322" t="s">
        <v>538</v>
      </c>
      <c r="B322" t="s">
        <v>5296</v>
      </c>
      <c r="C322" t="s">
        <v>3711</v>
      </c>
      <c r="D322" t="s">
        <v>539</v>
      </c>
      <c r="E322" t="s">
        <v>5296</v>
      </c>
      <c r="F322" t="s">
        <v>3711</v>
      </c>
      <c r="H322" t="s">
        <v>538</v>
      </c>
      <c r="I322" t="s">
        <v>7736</v>
      </c>
      <c r="K322" t="s">
        <v>539</v>
      </c>
      <c r="L322" t="s">
        <v>7777</v>
      </c>
      <c r="N322" t="s">
        <v>7736</v>
      </c>
    </row>
    <row r="323" spans="1:14" x14ac:dyDescent="0.25">
      <c r="A323" t="s">
        <v>538</v>
      </c>
      <c r="B323" t="s">
        <v>5296</v>
      </c>
      <c r="C323" t="s">
        <v>3714</v>
      </c>
      <c r="D323" t="s">
        <v>539</v>
      </c>
      <c r="E323" t="s">
        <v>5296</v>
      </c>
      <c r="F323" t="s">
        <v>3714</v>
      </c>
      <c r="H323" t="s">
        <v>538</v>
      </c>
      <c r="I323" t="s">
        <v>7737</v>
      </c>
      <c r="K323" t="s">
        <v>539</v>
      </c>
      <c r="L323" t="s">
        <v>7778</v>
      </c>
      <c r="N323" t="s">
        <v>7737</v>
      </c>
    </row>
    <row r="324" spans="1:14" x14ac:dyDescent="0.25">
      <c r="A324" t="s">
        <v>538</v>
      </c>
      <c r="B324" t="s">
        <v>5296</v>
      </c>
      <c r="C324" t="s">
        <v>3717</v>
      </c>
      <c r="D324" t="s">
        <v>539</v>
      </c>
      <c r="E324" t="s">
        <v>5296</v>
      </c>
      <c r="F324" t="s">
        <v>3717</v>
      </c>
      <c r="H324" t="s">
        <v>538</v>
      </c>
      <c r="I324" t="s">
        <v>7738</v>
      </c>
      <c r="K324" t="s">
        <v>539</v>
      </c>
      <c r="L324" t="s">
        <v>7779</v>
      </c>
      <c r="N324" t="s">
        <v>7738</v>
      </c>
    </row>
    <row r="325" spans="1:14" x14ac:dyDescent="0.25">
      <c r="A325" t="s">
        <v>538</v>
      </c>
      <c r="B325" t="s">
        <v>5296</v>
      </c>
      <c r="C325" t="s">
        <v>3720</v>
      </c>
      <c r="D325" t="s">
        <v>539</v>
      </c>
      <c r="E325" t="s">
        <v>5296</v>
      </c>
      <c r="F325" t="s">
        <v>3720</v>
      </c>
      <c r="H325" t="s">
        <v>538</v>
      </c>
      <c r="I325" t="s">
        <v>7739</v>
      </c>
      <c r="K325" t="s">
        <v>539</v>
      </c>
      <c r="L325" t="s">
        <v>7780</v>
      </c>
      <c r="N325" t="s">
        <v>7739</v>
      </c>
    </row>
    <row r="326" spans="1:14" x14ac:dyDescent="0.25">
      <c r="A326" t="s">
        <v>538</v>
      </c>
      <c r="B326" t="s">
        <v>5296</v>
      </c>
      <c r="C326" t="s">
        <v>3723</v>
      </c>
      <c r="D326" t="s">
        <v>539</v>
      </c>
      <c r="E326" t="s">
        <v>5296</v>
      </c>
      <c r="F326" t="s">
        <v>3723</v>
      </c>
      <c r="H326" t="s">
        <v>538</v>
      </c>
      <c r="I326" t="s">
        <v>7740</v>
      </c>
      <c r="K326" t="s">
        <v>539</v>
      </c>
      <c r="L326" t="s">
        <v>7781</v>
      </c>
      <c r="N326" t="s">
        <v>7740</v>
      </c>
    </row>
    <row r="327" spans="1:14" x14ac:dyDescent="0.25">
      <c r="A327" t="s">
        <v>538</v>
      </c>
      <c r="B327" t="s">
        <v>5296</v>
      </c>
      <c r="C327" t="s">
        <v>3726</v>
      </c>
      <c r="D327" t="s">
        <v>539</v>
      </c>
      <c r="E327" t="s">
        <v>5296</v>
      </c>
      <c r="F327" t="s">
        <v>3726</v>
      </c>
      <c r="H327" t="s">
        <v>538</v>
      </c>
      <c r="I327" t="s">
        <v>7741</v>
      </c>
      <c r="K327" t="s">
        <v>539</v>
      </c>
      <c r="L327" t="s">
        <v>7782</v>
      </c>
      <c r="N327" t="s">
        <v>7741</v>
      </c>
    </row>
    <row r="328" spans="1:14" x14ac:dyDescent="0.25">
      <c r="A328" t="s">
        <v>538</v>
      </c>
      <c r="B328" t="s">
        <v>5296</v>
      </c>
      <c r="C328" t="s">
        <v>3729</v>
      </c>
      <c r="D328" t="s">
        <v>539</v>
      </c>
      <c r="E328" t="s">
        <v>5296</v>
      </c>
      <c r="F328" t="s">
        <v>3729</v>
      </c>
      <c r="H328" t="s">
        <v>538</v>
      </c>
      <c r="I328" t="s">
        <v>7742</v>
      </c>
      <c r="K328" t="s">
        <v>539</v>
      </c>
      <c r="L328" t="s">
        <v>7783</v>
      </c>
      <c r="N328" t="s">
        <v>7742</v>
      </c>
    </row>
    <row r="329" spans="1:14" x14ac:dyDescent="0.25">
      <c r="A329" t="s">
        <v>538</v>
      </c>
      <c r="B329" t="s">
        <v>5296</v>
      </c>
      <c r="C329" t="s">
        <v>3732</v>
      </c>
      <c r="D329" t="s">
        <v>539</v>
      </c>
      <c r="E329" t="s">
        <v>5296</v>
      </c>
      <c r="F329" t="s">
        <v>3732</v>
      </c>
      <c r="H329" t="s">
        <v>538</v>
      </c>
      <c r="I329" t="s">
        <v>7743</v>
      </c>
      <c r="K329" t="s">
        <v>539</v>
      </c>
      <c r="L329" t="s">
        <v>7784</v>
      </c>
      <c r="N329" t="s">
        <v>7743</v>
      </c>
    </row>
    <row r="330" spans="1:14" x14ac:dyDescent="0.25">
      <c r="A330" t="s">
        <v>538</v>
      </c>
      <c r="B330" t="s">
        <v>5296</v>
      </c>
      <c r="C330" t="s">
        <v>3735</v>
      </c>
      <c r="D330" t="s">
        <v>539</v>
      </c>
      <c r="E330" t="s">
        <v>5296</v>
      </c>
      <c r="F330" t="s">
        <v>3735</v>
      </c>
      <c r="H330" t="s">
        <v>538</v>
      </c>
      <c r="I330" t="s">
        <v>7744</v>
      </c>
      <c r="K330" t="s">
        <v>539</v>
      </c>
      <c r="L330" t="s">
        <v>7785</v>
      </c>
      <c r="N330" t="s">
        <v>7744</v>
      </c>
    </row>
    <row r="331" spans="1:14" x14ac:dyDescent="0.25">
      <c r="A331" t="s">
        <v>538</v>
      </c>
      <c r="B331" t="s">
        <v>5296</v>
      </c>
      <c r="C331" t="s">
        <v>3738</v>
      </c>
      <c r="D331" t="s">
        <v>539</v>
      </c>
      <c r="E331" t="s">
        <v>5296</v>
      </c>
      <c r="F331" t="s">
        <v>3738</v>
      </c>
      <c r="H331" t="s">
        <v>538</v>
      </c>
      <c r="I331" t="s">
        <v>7745</v>
      </c>
      <c r="K331" t="s">
        <v>539</v>
      </c>
      <c r="L331" t="s">
        <v>7786</v>
      </c>
      <c r="N331" t="s">
        <v>7745</v>
      </c>
    </row>
    <row r="332" spans="1:14" x14ac:dyDescent="0.25">
      <c r="A332" t="s">
        <v>538</v>
      </c>
      <c r="B332" t="s">
        <v>5296</v>
      </c>
      <c r="C332" t="s">
        <v>7719</v>
      </c>
      <c r="D332" t="s">
        <v>539</v>
      </c>
      <c r="E332" t="s">
        <v>5296</v>
      </c>
      <c r="F332" t="s">
        <v>7719</v>
      </c>
      <c r="H332" t="s">
        <v>538</v>
      </c>
      <c r="I332" t="s">
        <v>3944</v>
      </c>
      <c r="K332" t="s">
        <v>539</v>
      </c>
      <c r="L332" t="s">
        <v>7787</v>
      </c>
      <c r="N332" t="s">
        <v>3944</v>
      </c>
    </row>
    <row r="333" spans="1:14" x14ac:dyDescent="0.25">
      <c r="A333" t="s">
        <v>538</v>
      </c>
      <c r="B333" t="s">
        <v>5296</v>
      </c>
      <c r="C333" t="s">
        <v>3741</v>
      </c>
      <c r="D333" t="s">
        <v>539</v>
      </c>
      <c r="E333" t="s">
        <v>5296</v>
      </c>
      <c r="F333" t="s">
        <v>3741</v>
      </c>
      <c r="H333" t="s">
        <v>538</v>
      </c>
      <c r="I333" t="s">
        <v>3946</v>
      </c>
      <c r="K333" t="s">
        <v>539</v>
      </c>
      <c r="L333" t="s">
        <v>7788</v>
      </c>
      <c r="N333" t="s">
        <v>3946</v>
      </c>
    </row>
    <row r="334" spans="1:14" x14ac:dyDescent="0.25">
      <c r="A334" t="s">
        <v>538</v>
      </c>
      <c r="B334" t="s">
        <v>5296</v>
      </c>
      <c r="C334" t="s">
        <v>3744</v>
      </c>
      <c r="D334" t="s">
        <v>539</v>
      </c>
      <c r="E334" t="s">
        <v>5296</v>
      </c>
      <c r="F334" t="s">
        <v>3744</v>
      </c>
      <c r="H334" t="s">
        <v>538</v>
      </c>
      <c r="I334" t="s">
        <v>3948</v>
      </c>
      <c r="K334" t="s">
        <v>539</v>
      </c>
      <c r="L334" t="s">
        <v>7789</v>
      </c>
      <c r="N334" t="s">
        <v>3948</v>
      </c>
    </row>
    <row r="335" spans="1:14" x14ac:dyDescent="0.25">
      <c r="A335" t="s">
        <v>538</v>
      </c>
      <c r="B335" t="s">
        <v>5296</v>
      </c>
      <c r="C335" t="s">
        <v>3747</v>
      </c>
      <c r="D335" t="s">
        <v>539</v>
      </c>
      <c r="E335" t="s">
        <v>5296</v>
      </c>
      <c r="F335" t="s">
        <v>3747</v>
      </c>
      <c r="H335" t="s">
        <v>538</v>
      </c>
      <c r="I335" t="s">
        <v>7746</v>
      </c>
      <c r="K335" t="s">
        <v>539</v>
      </c>
      <c r="L335" t="s">
        <v>7790</v>
      </c>
      <c r="N335" t="s">
        <v>7746</v>
      </c>
    </row>
    <row r="336" spans="1:14" x14ac:dyDescent="0.25">
      <c r="A336" t="s">
        <v>538</v>
      </c>
      <c r="B336" t="s">
        <v>5296</v>
      </c>
      <c r="C336" t="s">
        <v>3750</v>
      </c>
      <c r="D336" t="s">
        <v>539</v>
      </c>
      <c r="E336" t="s">
        <v>5296</v>
      </c>
      <c r="F336" t="s">
        <v>3750</v>
      </c>
      <c r="H336" t="s">
        <v>538</v>
      </c>
      <c r="I336" t="s">
        <v>3950</v>
      </c>
      <c r="K336" t="s">
        <v>539</v>
      </c>
      <c r="L336" t="s">
        <v>7791</v>
      </c>
      <c r="N336" t="s">
        <v>3950</v>
      </c>
    </row>
    <row r="337" spans="1:14" x14ac:dyDescent="0.25">
      <c r="A337" t="s">
        <v>538</v>
      </c>
      <c r="B337" t="s">
        <v>5296</v>
      </c>
      <c r="C337" t="s">
        <v>3753</v>
      </c>
      <c r="D337" t="s">
        <v>539</v>
      </c>
      <c r="E337" t="s">
        <v>5296</v>
      </c>
      <c r="F337" t="s">
        <v>3753</v>
      </c>
      <c r="H337" t="s">
        <v>538</v>
      </c>
      <c r="I337" t="s">
        <v>3952</v>
      </c>
      <c r="K337" t="s">
        <v>539</v>
      </c>
      <c r="L337" t="s">
        <v>7792</v>
      </c>
      <c r="N337" t="s">
        <v>3952</v>
      </c>
    </row>
    <row r="338" spans="1:14" x14ac:dyDescent="0.25">
      <c r="A338" t="s">
        <v>538</v>
      </c>
      <c r="B338" t="s">
        <v>5296</v>
      </c>
      <c r="C338" t="s">
        <v>3756</v>
      </c>
      <c r="D338" t="s">
        <v>539</v>
      </c>
      <c r="E338" t="s">
        <v>5296</v>
      </c>
      <c r="F338" t="s">
        <v>3756</v>
      </c>
      <c r="H338" t="s">
        <v>538</v>
      </c>
      <c r="I338" t="s">
        <v>5802</v>
      </c>
      <c r="K338" t="s">
        <v>539</v>
      </c>
      <c r="L338" t="s">
        <v>7793</v>
      </c>
      <c r="N338" t="s">
        <v>5802</v>
      </c>
    </row>
    <row r="339" spans="1:14" x14ac:dyDescent="0.25">
      <c r="A339" t="s">
        <v>538</v>
      </c>
      <c r="B339" t="s">
        <v>5296</v>
      </c>
      <c r="C339" t="s">
        <v>3759</v>
      </c>
      <c r="D339" t="s">
        <v>539</v>
      </c>
      <c r="E339" t="s">
        <v>5296</v>
      </c>
      <c r="F339" t="s">
        <v>3759</v>
      </c>
      <c r="H339" t="s">
        <v>538</v>
      </c>
      <c r="I339" t="s">
        <v>3954</v>
      </c>
      <c r="K339" t="s">
        <v>539</v>
      </c>
      <c r="L339" t="s">
        <v>7794</v>
      </c>
      <c r="N339" t="s">
        <v>3954</v>
      </c>
    </row>
    <row r="340" spans="1:14" x14ac:dyDescent="0.25">
      <c r="A340" t="s">
        <v>538</v>
      </c>
      <c r="B340" t="s">
        <v>5296</v>
      </c>
      <c r="C340" t="s">
        <v>3762</v>
      </c>
      <c r="D340" t="s">
        <v>539</v>
      </c>
      <c r="E340" t="s">
        <v>5296</v>
      </c>
      <c r="F340" t="s">
        <v>3762</v>
      </c>
      <c r="H340" t="s">
        <v>538</v>
      </c>
      <c r="I340" t="s">
        <v>3956</v>
      </c>
      <c r="K340" t="s">
        <v>539</v>
      </c>
      <c r="L340" t="s">
        <v>7795</v>
      </c>
      <c r="N340" t="s">
        <v>3956</v>
      </c>
    </row>
    <row r="341" spans="1:14" x14ac:dyDescent="0.25">
      <c r="A341" t="s">
        <v>538</v>
      </c>
      <c r="B341" t="s">
        <v>5296</v>
      </c>
      <c r="C341" t="s">
        <v>7724</v>
      </c>
      <c r="D341" t="s">
        <v>539</v>
      </c>
      <c r="E341" t="s">
        <v>5296</v>
      </c>
      <c r="F341" t="s">
        <v>7724</v>
      </c>
      <c r="H341" t="s">
        <v>538</v>
      </c>
      <c r="I341" t="s">
        <v>3958</v>
      </c>
      <c r="K341" t="s">
        <v>539</v>
      </c>
      <c r="L341" t="s">
        <v>7796</v>
      </c>
      <c r="N341" t="s">
        <v>3958</v>
      </c>
    </row>
    <row r="342" spans="1:14" x14ac:dyDescent="0.25">
      <c r="A342" t="s">
        <v>538</v>
      </c>
      <c r="B342" t="s">
        <v>5296</v>
      </c>
      <c r="C342" t="s">
        <v>7725</v>
      </c>
      <c r="D342" t="s">
        <v>539</v>
      </c>
      <c r="E342" t="s">
        <v>5296</v>
      </c>
      <c r="F342" t="s">
        <v>7725</v>
      </c>
      <c r="H342" t="s">
        <v>538</v>
      </c>
      <c r="I342" t="s">
        <v>3960</v>
      </c>
      <c r="K342" t="s">
        <v>539</v>
      </c>
      <c r="L342" t="s">
        <v>7797</v>
      </c>
      <c r="N342" t="s">
        <v>3960</v>
      </c>
    </row>
    <row r="343" spans="1:14" x14ac:dyDescent="0.25">
      <c r="A343" t="s">
        <v>538</v>
      </c>
      <c r="B343" t="s">
        <v>5296</v>
      </c>
      <c r="C343" t="s">
        <v>7726</v>
      </c>
      <c r="D343" t="s">
        <v>539</v>
      </c>
      <c r="E343" t="s">
        <v>5296</v>
      </c>
      <c r="F343" t="s">
        <v>7726</v>
      </c>
      <c r="H343" t="s">
        <v>538</v>
      </c>
      <c r="I343" t="s">
        <v>3962</v>
      </c>
      <c r="K343" t="s">
        <v>539</v>
      </c>
      <c r="L343" t="s">
        <v>7798</v>
      </c>
      <c r="N343" t="s">
        <v>3962</v>
      </c>
    </row>
    <row r="344" spans="1:14" x14ac:dyDescent="0.25">
      <c r="A344" t="s">
        <v>538</v>
      </c>
      <c r="B344" t="s">
        <v>5296</v>
      </c>
      <c r="C344" t="s">
        <v>7600</v>
      </c>
      <c r="D344" t="s">
        <v>539</v>
      </c>
      <c r="E344" t="s">
        <v>5296</v>
      </c>
      <c r="F344" t="s">
        <v>7600</v>
      </c>
      <c r="H344" t="s">
        <v>538</v>
      </c>
      <c r="I344" t="s">
        <v>3964</v>
      </c>
      <c r="K344" t="s">
        <v>539</v>
      </c>
      <c r="L344" t="s">
        <v>7799</v>
      </c>
      <c r="N344" t="s">
        <v>3964</v>
      </c>
    </row>
    <row r="345" spans="1:14" x14ac:dyDescent="0.25">
      <c r="A345" t="s">
        <v>538</v>
      </c>
      <c r="B345" t="s">
        <v>5296</v>
      </c>
      <c r="C345" t="s">
        <v>3779</v>
      </c>
      <c r="D345" t="s">
        <v>539</v>
      </c>
      <c r="E345" t="s">
        <v>5296</v>
      </c>
      <c r="F345" t="s">
        <v>3779</v>
      </c>
      <c r="H345" t="s">
        <v>538</v>
      </c>
      <c r="I345" t="s">
        <v>3966</v>
      </c>
      <c r="K345" t="s">
        <v>539</v>
      </c>
      <c r="L345" t="s">
        <v>7800</v>
      </c>
      <c r="N345" t="s">
        <v>3966</v>
      </c>
    </row>
    <row r="346" spans="1:14" x14ac:dyDescent="0.25">
      <c r="A346" t="s">
        <v>538</v>
      </c>
      <c r="B346" t="s">
        <v>5296</v>
      </c>
      <c r="C346" t="s">
        <v>3782</v>
      </c>
      <c r="D346" t="s">
        <v>539</v>
      </c>
      <c r="E346" t="s">
        <v>5296</v>
      </c>
      <c r="F346" t="s">
        <v>3782</v>
      </c>
      <c r="H346" t="s">
        <v>538</v>
      </c>
      <c r="I346" t="s">
        <v>3968</v>
      </c>
      <c r="K346" t="s">
        <v>539</v>
      </c>
      <c r="L346" t="s">
        <v>7801</v>
      </c>
      <c r="N346" t="s">
        <v>3968</v>
      </c>
    </row>
    <row r="347" spans="1:14" x14ac:dyDescent="0.25">
      <c r="A347" t="s">
        <v>538</v>
      </c>
      <c r="B347" t="s">
        <v>5296</v>
      </c>
      <c r="C347" t="s">
        <v>5629</v>
      </c>
      <c r="D347" t="s">
        <v>539</v>
      </c>
      <c r="E347" t="s">
        <v>5296</v>
      </c>
      <c r="F347" t="s">
        <v>5629</v>
      </c>
      <c r="H347" t="s">
        <v>538</v>
      </c>
      <c r="I347" t="s">
        <v>3970</v>
      </c>
      <c r="K347" t="s">
        <v>539</v>
      </c>
      <c r="L347" t="s">
        <v>7802</v>
      </c>
      <c r="N347" t="s">
        <v>3970</v>
      </c>
    </row>
    <row r="348" spans="1:14" x14ac:dyDescent="0.25">
      <c r="A348" t="s">
        <v>538</v>
      </c>
      <c r="B348" t="s">
        <v>5296</v>
      </c>
      <c r="C348" t="s">
        <v>3785</v>
      </c>
      <c r="D348" t="s">
        <v>539</v>
      </c>
      <c r="E348" t="s">
        <v>5296</v>
      </c>
      <c r="F348" t="s">
        <v>3785</v>
      </c>
      <c r="H348" t="s">
        <v>538</v>
      </c>
      <c r="I348" t="s">
        <v>3972</v>
      </c>
      <c r="K348" t="s">
        <v>539</v>
      </c>
      <c r="L348" t="s">
        <v>7803</v>
      </c>
      <c r="N348" t="s">
        <v>3972</v>
      </c>
    </row>
    <row r="349" spans="1:14" x14ac:dyDescent="0.25">
      <c r="A349" t="s">
        <v>538</v>
      </c>
      <c r="B349" t="s">
        <v>5296</v>
      </c>
      <c r="C349" t="s">
        <v>3787</v>
      </c>
      <c r="D349" t="s">
        <v>539</v>
      </c>
      <c r="E349" t="s">
        <v>5296</v>
      </c>
      <c r="F349" t="s">
        <v>3787</v>
      </c>
      <c r="H349" t="s">
        <v>538</v>
      </c>
      <c r="I349" t="s">
        <v>3974</v>
      </c>
      <c r="K349" t="s">
        <v>539</v>
      </c>
      <c r="L349" t="s">
        <v>7804</v>
      </c>
      <c r="N349" t="s">
        <v>3974</v>
      </c>
    </row>
    <row r="350" spans="1:14" x14ac:dyDescent="0.25">
      <c r="A350" t="s">
        <v>538</v>
      </c>
      <c r="B350" t="s">
        <v>5296</v>
      </c>
      <c r="C350" t="s">
        <v>7727</v>
      </c>
      <c r="D350" t="s">
        <v>539</v>
      </c>
      <c r="E350" t="s">
        <v>5296</v>
      </c>
      <c r="F350" t="s">
        <v>7727</v>
      </c>
      <c r="H350" t="s">
        <v>538</v>
      </c>
      <c r="I350" t="s">
        <v>3977</v>
      </c>
      <c r="K350" t="s">
        <v>539</v>
      </c>
      <c r="L350" t="s">
        <v>7805</v>
      </c>
      <c r="N350" t="s">
        <v>3977</v>
      </c>
    </row>
    <row r="351" spans="1:14" x14ac:dyDescent="0.25">
      <c r="A351" t="s">
        <v>538</v>
      </c>
      <c r="B351" t="s">
        <v>5296</v>
      </c>
      <c r="C351" t="s">
        <v>3790</v>
      </c>
      <c r="D351" t="s">
        <v>539</v>
      </c>
      <c r="E351" t="s">
        <v>5296</v>
      </c>
      <c r="F351" t="s">
        <v>3790</v>
      </c>
      <c r="H351" t="s">
        <v>538</v>
      </c>
      <c r="I351" t="s">
        <v>3979</v>
      </c>
      <c r="K351" t="s">
        <v>539</v>
      </c>
      <c r="L351" t="s">
        <v>7806</v>
      </c>
      <c r="N351" t="s">
        <v>3979</v>
      </c>
    </row>
    <row r="352" spans="1:14" x14ac:dyDescent="0.25">
      <c r="A352" t="s">
        <v>538</v>
      </c>
      <c r="B352" t="s">
        <v>5296</v>
      </c>
      <c r="C352" t="s">
        <v>3793</v>
      </c>
      <c r="D352" t="s">
        <v>539</v>
      </c>
      <c r="E352" t="s">
        <v>5296</v>
      </c>
      <c r="F352" t="s">
        <v>3793</v>
      </c>
      <c r="H352" t="s">
        <v>538</v>
      </c>
      <c r="I352" t="s">
        <v>3981</v>
      </c>
      <c r="K352" t="s">
        <v>539</v>
      </c>
      <c r="L352" t="s">
        <v>7807</v>
      </c>
      <c r="N352" t="s">
        <v>3981</v>
      </c>
    </row>
    <row r="353" spans="1:14" x14ac:dyDescent="0.25">
      <c r="A353" t="s">
        <v>538</v>
      </c>
      <c r="B353" t="s">
        <v>5296</v>
      </c>
      <c r="C353" t="s">
        <v>5640</v>
      </c>
      <c r="D353" t="s">
        <v>539</v>
      </c>
      <c r="E353" t="s">
        <v>5296</v>
      </c>
      <c r="F353" t="s">
        <v>5640</v>
      </c>
      <c r="H353" t="s">
        <v>538</v>
      </c>
      <c r="I353" t="s">
        <v>3983</v>
      </c>
      <c r="K353" t="s">
        <v>539</v>
      </c>
      <c r="L353" t="s">
        <v>7808</v>
      </c>
      <c r="N353" t="s">
        <v>3983</v>
      </c>
    </row>
    <row r="354" spans="1:14" x14ac:dyDescent="0.25">
      <c r="A354" t="s">
        <v>538</v>
      </c>
      <c r="B354" t="s">
        <v>5296</v>
      </c>
      <c r="C354" t="s">
        <v>3796</v>
      </c>
      <c r="D354" t="s">
        <v>539</v>
      </c>
      <c r="E354" t="s">
        <v>5296</v>
      </c>
      <c r="F354" t="s">
        <v>3796</v>
      </c>
      <c r="H354" t="s">
        <v>538</v>
      </c>
      <c r="I354" t="s">
        <v>3986</v>
      </c>
      <c r="K354" t="s">
        <v>539</v>
      </c>
      <c r="L354" t="s">
        <v>7809</v>
      </c>
      <c r="N354" t="s">
        <v>3986</v>
      </c>
    </row>
    <row r="355" spans="1:14" x14ac:dyDescent="0.25">
      <c r="A355" t="s">
        <v>538</v>
      </c>
      <c r="B355" t="s">
        <v>5296</v>
      </c>
      <c r="C355" t="s">
        <v>3799</v>
      </c>
      <c r="D355" t="s">
        <v>539</v>
      </c>
      <c r="E355" t="s">
        <v>5296</v>
      </c>
      <c r="F355" t="s">
        <v>3799</v>
      </c>
      <c r="H355" t="s">
        <v>538</v>
      </c>
      <c r="I355" t="s">
        <v>3989</v>
      </c>
      <c r="K355" t="s">
        <v>539</v>
      </c>
      <c r="L355" t="s">
        <v>7810</v>
      </c>
      <c r="N355" t="s">
        <v>3989</v>
      </c>
    </row>
    <row r="356" spans="1:14" x14ac:dyDescent="0.25">
      <c r="A356" t="s">
        <v>538</v>
      </c>
      <c r="B356" t="s">
        <v>5296</v>
      </c>
      <c r="C356" t="s">
        <v>5647</v>
      </c>
      <c r="D356" t="s">
        <v>539</v>
      </c>
      <c r="E356" t="s">
        <v>5296</v>
      </c>
      <c r="F356" t="s">
        <v>5647</v>
      </c>
      <c r="H356" t="s">
        <v>538</v>
      </c>
      <c r="I356" t="s">
        <v>3991</v>
      </c>
      <c r="K356" t="s">
        <v>539</v>
      </c>
      <c r="L356" t="s">
        <v>7811</v>
      </c>
      <c r="N356" t="s">
        <v>3991</v>
      </c>
    </row>
    <row r="357" spans="1:14" x14ac:dyDescent="0.25">
      <c r="A357" t="s">
        <v>538</v>
      </c>
      <c r="B357" t="s">
        <v>5296</v>
      </c>
      <c r="C357" t="s">
        <v>3802</v>
      </c>
      <c r="D357" t="s">
        <v>539</v>
      </c>
      <c r="E357" t="s">
        <v>5296</v>
      </c>
      <c r="F357" t="s">
        <v>3802</v>
      </c>
      <c r="H357" t="s">
        <v>538</v>
      </c>
      <c r="I357" t="s">
        <v>3992</v>
      </c>
      <c r="K357" t="s">
        <v>539</v>
      </c>
      <c r="L357" t="s">
        <v>7812</v>
      </c>
      <c r="N357" t="s">
        <v>3992</v>
      </c>
    </row>
    <row r="358" spans="1:14" x14ac:dyDescent="0.25">
      <c r="A358" t="s">
        <v>538</v>
      </c>
      <c r="B358" t="s">
        <v>5296</v>
      </c>
      <c r="C358" t="s">
        <v>3805</v>
      </c>
      <c r="D358" t="s">
        <v>539</v>
      </c>
      <c r="E358" t="s">
        <v>5296</v>
      </c>
      <c r="F358" t="s">
        <v>3805</v>
      </c>
      <c r="H358" t="s">
        <v>538</v>
      </c>
      <c r="I358" t="s">
        <v>3995</v>
      </c>
      <c r="K358" t="s">
        <v>539</v>
      </c>
      <c r="L358" t="s">
        <v>7813</v>
      </c>
      <c r="N358" t="s">
        <v>3995</v>
      </c>
    </row>
    <row r="359" spans="1:14" x14ac:dyDescent="0.25">
      <c r="A359" t="s">
        <v>538</v>
      </c>
      <c r="B359" t="s">
        <v>5296</v>
      </c>
      <c r="C359" t="s">
        <v>5654</v>
      </c>
      <c r="D359" t="s">
        <v>539</v>
      </c>
      <c r="E359" t="s">
        <v>5296</v>
      </c>
      <c r="F359" t="s">
        <v>5654</v>
      </c>
      <c r="H359" t="s">
        <v>538</v>
      </c>
      <c r="I359" t="s">
        <v>3997</v>
      </c>
      <c r="K359" t="s">
        <v>539</v>
      </c>
      <c r="L359" t="s">
        <v>7814</v>
      </c>
      <c r="N359" t="s">
        <v>3997</v>
      </c>
    </row>
    <row r="360" spans="1:14" x14ac:dyDescent="0.25">
      <c r="A360" t="s">
        <v>538</v>
      </c>
      <c r="B360" t="s">
        <v>5296</v>
      </c>
      <c r="C360" t="s">
        <v>3808</v>
      </c>
      <c r="D360" t="s">
        <v>539</v>
      </c>
      <c r="E360" t="s">
        <v>5296</v>
      </c>
      <c r="F360" t="s">
        <v>3808</v>
      </c>
      <c r="H360" t="s">
        <v>538</v>
      </c>
      <c r="I360" t="s">
        <v>3999</v>
      </c>
      <c r="K360" t="s">
        <v>539</v>
      </c>
      <c r="L360" t="s">
        <v>7815</v>
      </c>
      <c r="N360" t="s">
        <v>3999</v>
      </c>
    </row>
    <row r="361" spans="1:14" x14ac:dyDescent="0.25">
      <c r="A361" t="s">
        <v>538</v>
      </c>
      <c r="B361" t="s">
        <v>5296</v>
      </c>
      <c r="C361" t="s">
        <v>3811</v>
      </c>
      <c r="D361" t="s">
        <v>539</v>
      </c>
      <c r="E361" t="s">
        <v>5296</v>
      </c>
      <c r="F361" t="s">
        <v>3811</v>
      </c>
      <c r="H361" t="s">
        <v>538</v>
      </c>
      <c r="I361" t="s">
        <v>4001</v>
      </c>
      <c r="K361" t="s">
        <v>539</v>
      </c>
      <c r="L361" t="s">
        <v>7816</v>
      </c>
      <c r="N361" t="s">
        <v>4001</v>
      </c>
    </row>
    <row r="362" spans="1:14" x14ac:dyDescent="0.25">
      <c r="A362" t="s">
        <v>538</v>
      </c>
      <c r="B362" t="s">
        <v>5296</v>
      </c>
      <c r="C362" t="s">
        <v>5661</v>
      </c>
      <c r="D362" t="s">
        <v>539</v>
      </c>
      <c r="E362" t="s">
        <v>5296</v>
      </c>
      <c r="F362" t="s">
        <v>5661</v>
      </c>
      <c r="H362" t="s">
        <v>538</v>
      </c>
      <c r="I362" t="s">
        <v>4003</v>
      </c>
      <c r="K362" t="s">
        <v>539</v>
      </c>
      <c r="L362" t="s">
        <v>7692</v>
      </c>
      <c r="N362" t="s">
        <v>4003</v>
      </c>
    </row>
    <row r="363" spans="1:14" x14ac:dyDescent="0.25">
      <c r="A363" t="s">
        <v>538</v>
      </c>
      <c r="B363" t="s">
        <v>5296</v>
      </c>
      <c r="C363" t="s">
        <v>3814</v>
      </c>
      <c r="D363" t="s">
        <v>539</v>
      </c>
      <c r="E363" t="s">
        <v>5296</v>
      </c>
      <c r="F363" t="s">
        <v>3814</v>
      </c>
      <c r="H363" t="s">
        <v>538</v>
      </c>
      <c r="I363" t="s">
        <v>4005</v>
      </c>
      <c r="K363" t="s">
        <v>539</v>
      </c>
      <c r="L363" t="s">
        <v>7693</v>
      </c>
      <c r="N363" t="s">
        <v>4005</v>
      </c>
    </row>
    <row r="364" spans="1:14" x14ac:dyDescent="0.25">
      <c r="A364" t="s">
        <v>538</v>
      </c>
      <c r="B364" t="s">
        <v>5296</v>
      </c>
      <c r="C364" t="s">
        <v>3817</v>
      </c>
      <c r="D364" t="s">
        <v>539</v>
      </c>
      <c r="E364" t="s">
        <v>5296</v>
      </c>
      <c r="F364" t="s">
        <v>3817</v>
      </c>
      <c r="H364" t="s">
        <v>538</v>
      </c>
      <c r="I364" t="s">
        <v>4007</v>
      </c>
      <c r="K364" t="s">
        <v>539</v>
      </c>
      <c r="L364" t="s">
        <v>7715</v>
      </c>
      <c r="N364" t="s">
        <v>4007</v>
      </c>
    </row>
    <row r="365" spans="1:14" x14ac:dyDescent="0.25">
      <c r="A365" t="s">
        <v>538</v>
      </c>
      <c r="B365" t="s">
        <v>5296</v>
      </c>
      <c r="C365" t="s">
        <v>5668</v>
      </c>
      <c r="D365" t="s">
        <v>539</v>
      </c>
      <c r="E365" t="s">
        <v>5296</v>
      </c>
      <c r="F365" t="s">
        <v>5668</v>
      </c>
      <c r="H365" t="s">
        <v>538</v>
      </c>
      <c r="I365" t="s">
        <v>4009</v>
      </c>
      <c r="K365" t="s">
        <v>539</v>
      </c>
      <c r="L365" t="s">
        <v>7695</v>
      </c>
      <c r="N365" t="s">
        <v>4009</v>
      </c>
    </row>
    <row r="366" spans="1:14" x14ac:dyDescent="0.25">
      <c r="A366" t="s">
        <v>538</v>
      </c>
      <c r="B366" t="s">
        <v>5296</v>
      </c>
      <c r="C366" t="s">
        <v>3820</v>
      </c>
      <c r="D366" t="s">
        <v>539</v>
      </c>
      <c r="E366" t="s">
        <v>5296</v>
      </c>
      <c r="F366" t="s">
        <v>3820</v>
      </c>
      <c r="H366" t="s">
        <v>538</v>
      </c>
      <c r="I366" t="s">
        <v>4010</v>
      </c>
      <c r="K366" t="s">
        <v>539</v>
      </c>
      <c r="L366" t="s">
        <v>7817</v>
      </c>
      <c r="N366" t="s">
        <v>4010</v>
      </c>
    </row>
    <row r="367" spans="1:14" x14ac:dyDescent="0.25">
      <c r="A367" t="s">
        <v>538</v>
      </c>
      <c r="B367" t="s">
        <v>5296</v>
      </c>
      <c r="C367" t="s">
        <v>3823</v>
      </c>
      <c r="D367" t="s">
        <v>539</v>
      </c>
      <c r="E367" t="s">
        <v>5296</v>
      </c>
      <c r="F367" t="s">
        <v>3823</v>
      </c>
      <c r="H367" t="s">
        <v>538</v>
      </c>
      <c r="I367" t="s">
        <v>4012</v>
      </c>
      <c r="K367" t="s">
        <v>539</v>
      </c>
      <c r="L367" t="s">
        <v>7818</v>
      </c>
      <c r="N367" t="s">
        <v>4012</v>
      </c>
    </row>
    <row r="368" spans="1:14" x14ac:dyDescent="0.25">
      <c r="A368" t="s">
        <v>538</v>
      </c>
      <c r="B368" t="s">
        <v>5296</v>
      </c>
      <c r="C368" t="s">
        <v>5678</v>
      </c>
      <c r="D368" t="s">
        <v>539</v>
      </c>
      <c r="E368" t="s">
        <v>5296</v>
      </c>
      <c r="F368" t="s">
        <v>5678</v>
      </c>
      <c r="H368" t="s">
        <v>538</v>
      </c>
      <c r="I368" t="s">
        <v>4014</v>
      </c>
      <c r="K368" t="s">
        <v>539</v>
      </c>
      <c r="L368" t="s">
        <v>7819</v>
      </c>
      <c r="N368" t="s">
        <v>4014</v>
      </c>
    </row>
    <row r="369" spans="1:14" x14ac:dyDescent="0.25">
      <c r="A369" t="s">
        <v>538</v>
      </c>
      <c r="B369" t="s">
        <v>5296</v>
      </c>
      <c r="C369" t="s">
        <v>3826</v>
      </c>
      <c r="D369" t="s">
        <v>539</v>
      </c>
      <c r="E369" t="s">
        <v>5296</v>
      </c>
      <c r="F369" t="s">
        <v>3826</v>
      </c>
      <c r="H369" t="s">
        <v>538</v>
      </c>
      <c r="I369" t="s">
        <v>4015</v>
      </c>
      <c r="K369" t="s">
        <v>539</v>
      </c>
      <c r="L369" t="s">
        <v>7820</v>
      </c>
      <c r="N369" t="s">
        <v>4015</v>
      </c>
    </row>
    <row r="370" spans="1:14" x14ac:dyDescent="0.25">
      <c r="A370" t="s">
        <v>538</v>
      </c>
      <c r="B370" t="s">
        <v>5296</v>
      </c>
      <c r="C370" t="s">
        <v>3829</v>
      </c>
      <c r="D370" t="s">
        <v>539</v>
      </c>
      <c r="E370" t="s">
        <v>5296</v>
      </c>
      <c r="F370" t="s">
        <v>3829</v>
      </c>
      <c r="H370" t="s">
        <v>538</v>
      </c>
      <c r="I370" t="s">
        <v>4018</v>
      </c>
      <c r="K370" t="s">
        <v>539</v>
      </c>
      <c r="L370" t="s">
        <v>7821</v>
      </c>
      <c r="N370" t="s">
        <v>4018</v>
      </c>
    </row>
    <row r="371" spans="1:14" x14ac:dyDescent="0.25">
      <c r="A371" t="s">
        <v>538</v>
      </c>
      <c r="B371" t="s">
        <v>5296</v>
      </c>
      <c r="C371" t="s">
        <v>5688</v>
      </c>
      <c r="D371" t="s">
        <v>539</v>
      </c>
      <c r="E371" t="s">
        <v>5296</v>
      </c>
      <c r="F371" t="s">
        <v>5688</v>
      </c>
      <c r="H371" t="s">
        <v>538</v>
      </c>
      <c r="I371" t="s">
        <v>7748</v>
      </c>
      <c r="K371" t="s">
        <v>539</v>
      </c>
      <c r="L371" t="s">
        <v>7822</v>
      </c>
      <c r="N371" t="s">
        <v>7748</v>
      </c>
    </row>
    <row r="372" spans="1:14" x14ac:dyDescent="0.25">
      <c r="A372" t="s">
        <v>538</v>
      </c>
      <c r="B372" t="s">
        <v>5296</v>
      </c>
      <c r="C372" t="s">
        <v>3831</v>
      </c>
      <c r="D372" t="s">
        <v>539</v>
      </c>
      <c r="E372" t="s">
        <v>5296</v>
      </c>
      <c r="F372" t="s">
        <v>3831</v>
      </c>
      <c r="H372" t="s">
        <v>538</v>
      </c>
      <c r="I372" t="s">
        <v>7749</v>
      </c>
      <c r="K372" t="s">
        <v>539</v>
      </c>
      <c r="L372" t="s">
        <v>7823</v>
      </c>
      <c r="N372" t="s">
        <v>7749</v>
      </c>
    </row>
    <row r="373" spans="1:14" x14ac:dyDescent="0.25">
      <c r="A373" t="s">
        <v>538</v>
      </c>
      <c r="B373" t="s">
        <v>5296</v>
      </c>
      <c r="C373" t="s">
        <v>5695</v>
      </c>
      <c r="D373" t="s">
        <v>539</v>
      </c>
      <c r="E373" t="s">
        <v>5296</v>
      </c>
      <c r="F373" t="s">
        <v>5695</v>
      </c>
      <c r="H373" t="s">
        <v>538</v>
      </c>
      <c r="I373" t="s">
        <v>7750</v>
      </c>
      <c r="K373" t="s">
        <v>539</v>
      </c>
      <c r="L373" t="s">
        <v>5671</v>
      </c>
      <c r="N373" t="s">
        <v>7750</v>
      </c>
    </row>
    <row r="374" spans="1:14" x14ac:dyDescent="0.25">
      <c r="A374" t="s">
        <v>538</v>
      </c>
      <c r="B374" t="s">
        <v>5296</v>
      </c>
      <c r="C374" t="s">
        <v>3834</v>
      </c>
      <c r="D374" t="s">
        <v>539</v>
      </c>
      <c r="E374" t="s">
        <v>5296</v>
      </c>
      <c r="F374" t="s">
        <v>3834</v>
      </c>
      <c r="H374" t="s">
        <v>538</v>
      </c>
      <c r="I374" t="s">
        <v>4022</v>
      </c>
      <c r="K374" t="s">
        <v>539</v>
      </c>
      <c r="L374" t="s">
        <v>5674</v>
      </c>
      <c r="N374" t="s">
        <v>4022</v>
      </c>
    </row>
    <row r="375" spans="1:14" x14ac:dyDescent="0.25">
      <c r="A375" t="s">
        <v>538</v>
      </c>
      <c r="B375" t="s">
        <v>5296</v>
      </c>
      <c r="C375" t="s">
        <v>5702</v>
      </c>
      <c r="D375" t="s">
        <v>539</v>
      </c>
      <c r="E375" t="s">
        <v>5296</v>
      </c>
      <c r="F375" t="s">
        <v>5702</v>
      </c>
      <c r="H375" t="s">
        <v>538</v>
      </c>
      <c r="I375" t="s">
        <v>7751</v>
      </c>
      <c r="K375" t="s">
        <v>539</v>
      </c>
      <c r="L375" t="s">
        <v>7824</v>
      </c>
      <c r="N375" t="s">
        <v>7751</v>
      </c>
    </row>
    <row r="376" spans="1:14" x14ac:dyDescent="0.25">
      <c r="A376" t="s">
        <v>538</v>
      </c>
      <c r="B376" t="s">
        <v>5296</v>
      </c>
      <c r="C376" t="s">
        <v>3837</v>
      </c>
      <c r="D376" t="s">
        <v>539</v>
      </c>
      <c r="E376" t="s">
        <v>5296</v>
      </c>
      <c r="F376" t="s">
        <v>3837</v>
      </c>
      <c r="H376" t="s">
        <v>538</v>
      </c>
      <c r="I376" t="s">
        <v>5877</v>
      </c>
      <c r="K376" t="s">
        <v>539</v>
      </c>
      <c r="L376" t="s">
        <v>5677</v>
      </c>
      <c r="N376" t="s">
        <v>5877</v>
      </c>
    </row>
    <row r="377" spans="1:14" x14ac:dyDescent="0.25">
      <c r="A377" t="s">
        <v>538</v>
      </c>
      <c r="B377" t="s">
        <v>5296</v>
      </c>
      <c r="C377" t="s">
        <v>5708</v>
      </c>
      <c r="D377" t="s">
        <v>539</v>
      </c>
      <c r="E377" t="s">
        <v>5296</v>
      </c>
      <c r="F377" t="s">
        <v>5708</v>
      </c>
      <c r="H377" t="s">
        <v>538</v>
      </c>
      <c r="I377" t="s">
        <v>4037</v>
      </c>
      <c r="K377" t="s">
        <v>539</v>
      </c>
      <c r="L377" t="s">
        <v>5681</v>
      </c>
      <c r="N377" t="s">
        <v>4037</v>
      </c>
    </row>
    <row r="378" spans="1:14" x14ac:dyDescent="0.25">
      <c r="A378" t="s">
        <v>538</v>
      </c>
      <c r="B378" t="s">
        <v>5296</v>
      </c>
      <c r="C378" t="s">
        <v>7728</v>
      </c>
      <c r="D378" t="s">
        <v>539</v>
      </c>
      <c r="E378" t="s">
        <v>5296</v>
      </c>
      <c r="F378" t="s">
        <v>7728</v>
      </c>
      <c r="H378" t="s">
        <v>538</v>
      </c>
      <c r="I378" t="s">
        <v>4038</v>
      </c>
      <c r="K378" t="s">
        <v>539</v>
      </c>
      <c r="L378" t="s">
        <v>7825</v>
      </c>
      <c r="N378" t="s">
        <v>4038</v>
      </c>
    </row>
    <row r="379" spans="1:14" x14ac:dyDescent="0.25">
      <c r="A379" t="s">
        <v>538</v>
      </c>
      <c r="B379" t="s">
        <v>5296</v>
      </c>
      <c r="C379" t="s">
        <v>7729</v>
      </c>
      <c r="D379" t="s">
        <v>539</v>
      </c>
      <c r="E379" t="s">
        <v>5296</v>
      </c>
      <c r="F379" t="s">
        <v>7729</v>
      </c>
      <c r="H379" t="s">
        <v>538</v>
      </c>
      <c r="I379" t="s">
        <v>4040</v>
      </c>
      <c r="K379" t="s">
        <v>539</v>
      </c>
      <c r="L379" t="s">
        <v>5684</v>
      </c>
      <c r="N379" t="s">
        <v>4040</v>
      </c>
    </row>
    <row r="380" spans="1:14" x14ac:dyDescent="0.25">
      <c r="A380" t="s">
        <v>538</v>
      </c>
      <c r="B380" t="s">
        <v>5296</v>
      </c>
      <c r="C380" t="s">
        <v>7730</v>
      </c>
      <c r="D380" t="s">
        <v>539</v>
      </c>
      <c r="E380" t="s">
        <v>5296</v>
      </c>
      <c r="F380" t="s">
        <v>7730</v>
      </c>
      <c r="H380" t="s">
        <v>538</v>
      </c>
      <c r="I380" t="s">
        <v>4042</v>
      </c>
      <c r="K380" t="s">
        <v>539</v>
      </c>
      <c r="L380" t="s">
        <v>7826</v>
      </c>
      <c r="N380" t="s">
        <v>4042</v>
      </c>
    </row>
    <row r="381" spans="1:14" x14ac:dyDescent="0.25">
      <c r="A381" t="s">
        <v>538</v>
      </c>
      <c r="B381" t="s">
        <v>5296</v>
      </c>
      <c r="C381" t="s">
        <v>3840</v>
      </c>
      <c r="D381" t="s">
        <v>539</v>
      </c>
      <c r="E381" t="s">
        <v>5296</v>
      </c>
      <c r="F381" t="s">
        <v>3840</v>
      </c>
      <c r="H381" t="s">
        <v>538</v>
      </c>
      <c r="I381" t="s">
        <v>4044</v>
      </c>
      <c r="K381" t="s">
        <v>539</v>
      </c>
      <c r="L381" t="s">
        <v>5687</v>
      </c>
      <c r="N381" t="s">
        <v>4044</v>
      </c>
    </row>
    <row r="382" spans="1:14" x14ac:dyDescent="0.25">
      <c r="A382" t="s">
        <v>538</v>
      </c>
      <c r="B382" t="s">
        <v>5296</v>
      </c>
      <c r="C382" t="s">
        <v>3843</v>
      </c>
      <c r="D382" t="s">
        <v>539</v>
      </c>
      <c r="E382" t="s">
        <v>5296</v>
      </c>
      <c r="F382" t="s">
        <v>3843</v>
      </c>
      <c r="H382" t="s">
        <v>538</v>
      </c>
      <c r="I382" t="s">
        <v>4046</v>
      </c>
      <c r="K382" t="s">
        <v>539</v>
      </c>
      <c r="L382" t="s">
        <v>5691</v>
      </c>
      <c r="N382" t="s">
        <v>4046</v>
      </c>
    </row>
    <row r="383" spans="1:14" x14ac:dyDescent="0.25">
      <c r="A383" t="s">
        <v>538</v>
      </c>
      <c r="B383" t="s">
        <v>5296</v>
      </c>
      <c r="C383" t="s">
        <v>3846</v>
      </c>
      <c r="D383" t="s">
        <v>539</v>
      </c>
      <c r="E383" t="s">
        <v>5296</v>
      </c>
      <c r="F383" t="s">
        <v>3846</v>
      </c>
      <c r="H383" t="s">
        <v>538</v>
      </c>
      <c r="I383" t="s">
        <v>4047</v>
      </c>
      <c r="K383" t="s">
        <v>539</v>
      </c>
      <c r="L383" t="s">
        <v>5694</v>
      </c>
      <c r="N383" t="s">
        <v>4047</v>
      </c>
    </row>
    <row r="384" spans="1:14" x14ac:dyDescent="0.25">
      <c r="A384" t="s">
        <v>538</v>
      </c>
      <c r="B384" t="s">
        <v>5296</v>
      </c>
      <c r="C384" t="s">
        <v>3849</v>
      </c>
      <c r="D384" t="s">
        <v>539</v>
      </c>
      <c r="E384" t="s">
        <v>5296</v>
      </c>
      <c r="F384" t="s">
        <v>3849</v>
      </c>
      <c r="H384" t="s">
        <v>538</v>
      </c>
      <c r="I384" t="s">
        <v>4049</v>
      </c>
      <c r="K384" t="s">
        <v>539</v>
      </c>
      <c r="L384" t="s">
        <v>7827</v>
      </c>
      <c r="N384" t="s">
        <v>4049</v>
      </c>
    </row>
    <row r="385" spans="1:14" x14ac:dyDescent="0.25">
      <c r="A385" t="s">
        <v>538</v>
      </c>
      <c r="B385" t="s">
        <v>5296</v>
      </c>
      <c r="C385" t="s">
        <v>3852</v>
      </c>
      <c r="D385" t="s">
        <v>539</v>
      </c>
      <c r="E385" t="s">
        <v>5296</v>
      </c>
      <c r="F385" t="s">
        <v>3852</v>
      </c>
      <c r="H385" t="s">
        <v>538</v>
      </c>
      <c r="I385" t="s">
        <v>4051</v>
      </c>
      <c r="K385" t="s">
        <v>539</v>
      </c>
      <c r="L385" t="s">
        <v>5698</v>
      </c>
      <c r="N385" t="s">
        <v>4051</v>
      </c>
    </row>
    <row r="386" spans="1:14" x14ac:dyDescent="0.25">
      <c r="A386" t="s">
        <v>538</v>
      </c>
      <c r="B386" t="s">
        <v>5296</v>
      </c>
      <c r="C386" t="s">
        <v>3855</v>
      </c>
      <c r="D386" t="s">
        <v>539</v>
      </c>
      <c r="E386" t="s">
        <v>5296</v>
      </c>
      <c r="F386" t="s">
        <v>3855</v>
      </c>
      <c r="H386" t="s">
        <v>538</v>
      </c>
      <c r="I386" t="s">
        <v>4053</v>
      </c>
      <c r="K386" t="s">
        <v>539</v>
      </c>
      <c r="L386" t="s">
        <v>5701</v>
      </c>
      <c r="N386" t="s">
        <v>4053</v>
      </c>
    </row>
    <row r="387" spans="1:14" x14ac:dyDescent="0.25">
      <c r="A387" t="s">
        <v>538</v>
      </c>
      <c r="B387" t="s">
        <v>5296</v>
      </c>
      <c r="C387" t="s">
        <v>3858</v>
      </c>
      <c r="D387" t="s">
        <v>539</v>
      </c>
      <c r="E387" t="s">
        <v>5296</v>
      </c>
      <c r="F387" t="s">
        <v>3858</v>
      </c>
      <c r="H387" t="s">
        <v>538</v>
      </c>
      <c r="I387" t="s">
        <v>4054</v>
      </c>
      <c r="K387" t="s">
        <v>539</v>
      </c>
      <c r="L387" t="s">
        <v>5705</v>
      </c>
      <c r="N387" t="s">
        <v>4054</v>
      </c>
    </row>
    <row r="388" spans="1:14" x14ac:dyDescent="0.25">
      <c r="A388" t="s">
        <v>538</v>
      </c>
      <c r="B388" t="s">
        <v>5296</v>
      </c>
      <c r="C388" t="s">
        <v>3861</v>
      </c>
      <c r="D388" t="s">
        <v>539</v>
      </c>
      <c r="E388" t="s">
        <v>5296</v>
      </c>
      <c r="F388" t="s">
        <v>3861</v>
      </c>
      <c r="H388" t="s">
        <v>538</v>
      </c>
      <c r="I388" t="s">
        <v>5905</v>
      </c>
      <c r="K388" t="s">
        <v>539</v>
      </c>
      <c r="L388" t="s">
        <v>7828</v>
      </c>
      <c r="N388" t="s">
        <v>5905</v>
      </c>
    </row>
    <row r="389" spans="1:14" x14ac:dyDescent="0.25">
      <c r="A389" t="s">
        <v>538</v>
      </c>
      <c r="B389" t="s">
        <v>5296</v>
      </c>
      <c r="C389" t="s">
        <v>3864</v>
      </c>
      <c r="D389" t="s">
        <v>539</v>
      </c>
      <c r="E389" t="s">
        <v>5296</v>
      </c>
      <c r="F389" t="s">
        <v>3864</v>
      </c>
      <c r="H389" t="s">
        <v>538</v>
      </c>
      <c r="I389" t="s">
        <v>5908</v>
      </c>
      <c r="K389" t="s">
        <v>539</v>
      </c>
      <c r="L389" t="s">
        <v>7829</v>
      </c>
      <c r="N389" t="s">
        <v>5908</v>
      </c>
    </row>
    <row r="390" spans="1:14" x14ac:dyDescent="0.25">
      <c r="A390" t="s">
        <v>538</v>
      </c>
      <c r="B390" t="s">
        <v>5296</v>
      </c>
      <c r="C390" t="s">
        <v>3867</v>
      </c>
      <c r="D390" t="s">
        <v>539</v>
      </c>
      <c r="E390" t="s">
        <v>5296</v>
      </c>
      <c r="F390" t="s">
        <v>3867</v>
      </c>
      <c r="H390" t="s">
        <v>538</v>
      </c>
      <c r="I390" t="s">
        <v>4056</v>
      </c>
      <c r="K390" t="s">
        <v>539</v>
      </c>
      <c r="L390" t="s">
        <v>7830</v>
      </c>
      <c r="N390" t="s">
        <v>4056</v>
      </c>
    </row>
    <row r="391" spans="1:14" x14ac:dyDescent="0.25">
      <c r="A391" t="s">
        <v>538</v>
      </c>
      <c r="B391" t="s">
        <v>5296</v>
      </c>
      <c r="C391" t="s">
        <v>3870</v>
      </c>
      <c r="D391" t="s">
        <v>539</v>
      </c>
      <c r="E391" t="s">
        <v>5296</v>
      </c>
      <c r="F391" t="s">
        <v>3870</v>
      </c>
      <c r="H391" t="s">
        <v>538</v>
      </c>
      <c r="I391" t="s">
        <v>4058</v>
      </c>
      <c r="K391" t="s">
        <v>539</v>
      </c>
      <c r="L391" t="s">
        <v>7831</v>
      </c>
      <c r="N391" t="s">
        <v>4058</v>
      </c>
    </row>
    <row r="392" spans="1:14" x14ac:dyDescent="0.25">
      <c r="A392" t="s">
        <v>538</v>
      </c>
      <c r="B392" t="s">
        <v>5296</v>
      </c>
      <c r="C392" t="s">
        <v>3873</v>
      </c>
      <c r="D392" t="s">
        <v>539</v>
      </c>
      <c r="E392" t="s">
        <v>5296</v>
      </c>
      <c r="F392" t="s">
        <v>3873</v>
      </c>
      <c r="H392" t="s">
        <v>538</v>
      </c>
      <c r="I392" t="s">
        <v>4060</v>
      </c>
      <c r="K392" t="s">
        <v>539</v>
      </c>
      <c r="L392" t="s">
        <v>4112</v>
      </c>
      <c r="N392" t="s">
        <v>4060</v>
      </c>
    </row>
    <row r="393" spans="1:14" x14ac:dyDescent="0.25">
      <c r="A393" t="s">
        <v>538</v>
      </c>
      <c r="B393" t="s">
        <v>5296</v>
      </c>
      <c r="C393" t="s">
        <v>3875</v>
      </c>
      <c r="D393" t="s">
        <v>539</v>
      </c>
      <c r="E393" t="s">
        <v>5296</v>
      </c>
      <c r="F393" t="s">
        <v>3875</v>
      </c>
      <c r="H393" t="s">
        <v>538</v>
      </c>
      <c r="I393" t="s">
        <v>4063</v>
      </c>
      <c r="K393" t="s">
        <v>539</v>
      </c>
      <c r="L393" t="s">
        <v>4114</v>
      </c>
      <c r="N393" t="s">
        <v>4063</v>
      </c>
    </row>
    <row r="394" spans="1:14" x14ac:dyDescent="0.25">
      <c r="A394" t="s">
        <v>538</v>
      </c>
      <c r="B394" t="s">
        <v>5296</v>
      </c>
      <c r="C394" t="s">
        <v>3877</v>
      </c>
      <c r="D394" t="s">
        <v>539</v>
      </c>
      <c r="E394" t="s">
        <v>5296</v>
      </c>
      <c r="F394" t="s">
        <v>3877</v>
      </c>
      <c r="H394" t="s">
        <v>538</v>
      </c>
      <c r="I394" t="s">
        <v>4065</v>
      </c>
      <c r="K394" t="s">
        <v>539</v>
      </c>
      <c r="L394" t="s">
        <v>4118</v>
      </c>
      <c r="N394" t="s">
        <v>4065</v>
      </c>
    </row>
    <row r="395" spans="1:14" x14ac:dyDescent="0.25">
      <c r="A395" t="s">
        <v>538</v>
      </c>
      <c r="B395" t="s">
        <v>5296</v>
      </c>
      <c r="C395" t="s">
        <v>3880</v>
      </c>
      <c r="D395" t="s">
        <v>539</v>
      </c>
      <c r="E395" t="s">
        <v>5296</v>
      </c>
      <c r="F395" t="s">
        <v>3880</v>
      </c>
      <c r="H395" t="s">
        <v>538</v>
      </c>
      <c r="I395" t="s">
        <v>4067</v>
      </c>
      <c r="K395" t="s">
        <v>539</v>
      </c>
      <c r="L395" t="s">
        <v>7832</v>
      </c>
      <c r="N395" t="s">
        <v>4067</v>
      </c>
    </row>
    <row r="396" spans="1:14" x14ac:dyDescent="0.25">
      <c r="A396" t="s">
        <v>538</v>
      </c>
      <c r="B396" t="s">
        <v>5296</v>
      </c>
      <c r="C396" t="s">
        <v>3882</v>
      </c>
      <c r="D396" t="s">
        <v>539</v>
      </c>
      <c r="E396" t="s">
        <v>5296</v>
      </c>
      <c r="F396" t="s">
        <v>3882</v>
      </c>
      <c r="H396" t="s">
        <v>538</v>
      </c>
      <c r="I396" t="s">
        <v>7752</v>
      </c>
      <c r="K396" t="s">
        <v>539</v>
      </c>
      <c r="L396" t="s">
        <v>4120</v>
      </c>
      <c r="N396" t="s">
        <v>7752</v>
      </c>
    </row>
    <row r="397" spans="1:14" x14ac:dyDescent="0.25">
      <c r="A397" t="s">
        <v>538</v>
      </c>
      <c r="B397" t="s">
        <v>5296</v>
      </c>
      <c r="C397" t="s">
        <v>3884</v>
      </c>
      <c r="D397" t="s">
        <v>539</v>
      </c>
      <c r="E397" t="s">
        <v>5296</v>
      </c>
      <c r="F397" t="s">
        <v>3884</v>
      </c>
      <c r="H397" t="s">
        <v>538</v>
      </c>
      <c r="I397" t="s">
        <v>4068</v>
      </c>
      <c r="K397" t="s">
        <v>539</v>
      </c>
      <c r="L397" t="s">
        <v>7833</v>
      </c>
      <c r="N397" t="s">
        <v>4068</v>
      </c>
    </row>
    <row r="398" spans="1:14" x14ac:dyDescent="0.25">
      <c r="A398" t="s">
        <v>538</v>
      </c>
      <c r="B398" t="s">
        <v>5296</v>
      </c>
      <c r="C398" t="s">
        <v>3926</v>
      </c>
      <c r="D398" t="s">
        <v>539</v>
      </c>
      <c r="E398" t="s">
        <v>5296</v>
      </c>
      <c r="F398" t="s">
        <v>3926</v>
      </c>
      <c r="H398" t="s">
        <v>538</v>
      </c>
      <c r="I398" t="s">
        <v>7753</v>
      </c>
      <c r="K398" t="s">
        <v>539</v>
      </c>
      <c r="L398" t="s">
        <v>4122</v>
      </c>
      <c r="N398" t="s">
        <v>7753</v>
      </c>
    </row>
    <row r="399" spans="1:14" x14ac:dyDescent="0.25">
      <c r="A399" t="s">
        <v>538</v>
      </c>
      <c r="B399" t="s">
        <v>5296</v>
      </c>
      <c r="C399" t="s">
        <v>7680</v>
      </c>
      <c r="D399" t="s">
        <v>539</v>
      </c>
      <c r="E399" t="s">
        <v>5296</v>
      </c>
      <c r="F399" t="s">
        <v>7680</v>
      </c>
      <c r="H399" t="s">
        <v>538</v>
      </c>
      <c r="I399" t="s">
        <v>7754</v>
      </c>
      <c r="K399" t="s">
        <v>539</v>
      </c>
      <c r="L399" t="s">
        <v>4124</v>
      </c>
      <c r="N399" t="s">
        <v>7754</v>
      </c>
    </row>
    <row r="400" spans="1:14" x14ac:dyDescent="0.25">
      <c r="A400" t="s">
        <v>538</v>
      </c>
      <c r="B400" t="s">
        <v>5296</v>
      </c>
      <c r="C400" t="s">
        <v>7681</v>
      </c>
      <c r="D400" t="s">
        <v>539</v>
      </c>
      <c r="E400" t="s">
        <v>5296</v>
      </c>
      <c r="F400" t="s">
        <v>7681</v>
      </c>
      <c r="H400" t="s">
        <v>538</v>
      </c>
      <c r="I400" t="s">
        <v>7755</v>
      </c>
      <c r="K400" t="s">
        <v>539</v>
      </c>
      <c r="L400" t="s">
        <v>4126</v>
      </c>
      <c r="N400" t="s">
        <v>7755</v>
      </c>
    </row>
    <row r="401" spans="1:14" x14ac:dyDescent="0.25">
      <c r="A401" t="s">
        <v>538</v>
      </c>
      <c r="B401" t="s">
        <v>5296</v>
      </c>
      <c r="C401" t="s">
        <v>7732</v>
      </c>
      <c r="D401" t="s">
        <v>539</v>
      </c>
      <c r="E401" t="s">
        <v>5296</v>
      </c>
      <c r="F401" t="s">
        <v>7732</v>
      </c>
      <c r="H401" t="s">
        <v>538</v>
      </c>
      <c r="I401" t="s">
        <v>7756</v>
      </c>
      <c r="K401" t="s">
        <v>539</v>
      </c>
      <c r="L401" t="s">
        <v>4128</v>
      </c>
      <c r="N401" t="s">
        <v>7756</v>
      </c>
    </row>
    <row r="402" spans="1:14" x14ac:dyDescent="0.25">
      <c r="A402" t="s">
        <v>538</v>
      </c>
      <c r="B402" t="s">
        <v>5296</v>
      </c>
      <c r="C402" t="s">
        <v>7733</v>
      </c>
      <c r="D402" t="s">
        <v>539</v>
      </c>
      <c r="E402" t="s">
        <v>5296</v>
      </c>
      <c r="F402" t="s">
        <v>7733</v>
      </c>
      <c r="H402" t="s">
        <v>538</v>
      </c>
      <c r="I402" t="s">
        <v>7757</v>
      </c>
      <c r="K402" t="s">
        <v>539</v>
      </c>
      <c r="L402" t="s">
        <v>7834</v>
      </c>
      <c r="N402" t="s">
        <v>7757</v>
      </c>
    </row>
    <row r="403" spans="1:14" x14ac:dyDescent="0.25">
      <c r="A403" t="s">
        <v>538</v>
      </c>
      <c r="B403" t="s">
        <v>5296</v>
      </c>
      <c r="C403" t="s">
        <v>3930</v>
      </c>
      <c r="D403" t="s">
        <v>539</v>
      </c>
      <c r="E403" t="s">
        <v>5296</v>
      </c>
      <c r="F403" t="s">
        <v>3930</v>
      </c>
      <c r="H403" t="s">
        <v>538</v>
      </c>
      <c r="I403" t="s">
        <v>7758</v>
      </c>
      <c r="K403" t="s">
        <v>539</v>
      </c>
      <c r="L403" t="s">
        <v>4130</v>
      </c>
      <c r="N403" t="s">
        <v>7758</v>
      </c>
    </row>
    <row r="404" spans="1:14" x14ac:dyDescent="0.25">
      <c r="A404" t="s">
        <v>538</v>
      </c>
      <c r="B404" t="s">
        <v>5296</v>
      </c>
      <c r="C404" t="s">
        <v>7734</v>
      </c>
      <c r="D404" t="s">
        <v>539</v>
      </c>
      <c r="E404" t="s">
        <v>5296</v>
      </c>
      <c r="F404" t="s">
        <v>7734</v>
      </c>
      <c r="H404" t="s">
        <v>538</v>
      </c>
      <c r="I404" t="s">
        <v>7759</v>
      </c>
      <c r="K404" t="s">
        <v>539</v>
      </c>
      <c r="L404" t="s">
        <v>4132</v>
      </c>
      <c r="N404" t="s">
        <v>7759</v>
      </c>
    </row>
    <row r="405" spans="1:14" x14ac:dyDescent="0.25">
      <c r="A405" t="s">
        <v>538</v>
      </c>
      <c r="B405" t="s">
        <v>5296</v>
      </c>
      <c r="C405" t="s">
        <v>3932</v>
      </c>
      <c r="D405" t="s">
        <v>539</v>
      </c>
      <c r="E405" t="s">
        <v>5296</v>
      </c>
      <c r="F405" t="s">
        <v>3932</v>
      </c>
      <c r="H405" t="s">
        <v>538</v>
      </c>
      <c r="I405" t="s">
        <v>7760</v>
      </c>
      <c r="K405" t="s">
        <v>539</v>
      </c>
      <c r="L405" t="s">
        <v>4136</v>
      </c>
      <c r="N405" t="s">
        <v>7760</v>
      </c>
    </row>
    <row r="406" spans="1:14" x14ac:dyDescent="0.25">
      <c r="A406" t="s">
        <v>538</v>
      </c>
      <c r="B406" t="s">
        <v>5296</v>
      </c>
      <c r="C406" t="s">
        <v>3935</v>
      </c>
      <c r="D406" t="s">
        <v>539</v>
      </c>
      <c r="E406" t="s">
        <v>5296</v>
      </c>
      <c r="F406" t="s">
        <v>3935</v>
      </c>
      <c r="H406" t="s">
        <v>538</v>
      </c>
      <c r="I406" t="s">
        <v>7763</v>
      </c>
      <c r="K406" t="s">
        <v>539</v>
      </c>
      <c r="L406" t="s">
        <v>4139</v>
      </c>
      <c r="N406" t="s">
        <v>7763</v>
      </c>
    </row>
    <row r="407" spans="1:14" x14ac:dyDescent="0.25">
      <c r="A407" t="s">
        <v>538</v>
      </c>
      <c r="B407" t="s">
        <v>5296</v>
      </c>
      <c r="C407" t="s">
        <v>7735</v>
      </c>
      <c r="D407" t="s">
        <v>539</v>
      </c>
      <c r="E407" t="s">
        <v>5296</v>
      </c>
      <c r="F407" t="s">
        <v>7735</v>
      </c>
      <c r="H407" t="s">
        <v>538</v>
      </c>
      <c r="I407" t="s">
        <v>7764</v>
      </c>
      <c r="K407" t="s">
        <v>539</v>
      </c>
      <c r="L407" t="s">
        <v>4141</v>
      </c>
      <c r="N407" t="s">
        <v>7764</v>
      </c>
    </row>
    <row r="408" spans="1:14" x14ac:dyDescent="0.25">
      <c r="A408" t="s">
        <v>538</v>
      </c>
      <c r="B408" t="s">
        <v>5296</v>
      </c>
      <c r="C408" t="s">
        <v>3938</v>
      </c>
      <c r="D408" t="s">
        <v>539</v>
      </c>
      <c r="E408" t="s">
        <v>5296</v>
      </c>
      <c r="F408" t="s">
        <v>3938</v>
      </c>
      <c r="H408" t="s">
        <v>538</v>
      </c>
      <c r="I408" t="s">
        <v>7765</v>
      </c>
      <c r="K408" t="s">
        <v>539</v>
      </c>
      <c r="L408" t="s">
        <v>4144</v>
      </c>
      <c r="N408" t="s">
        <v>7765</v>
      </c>
    </row>
    <row r="409" spans="1:14" x14ac:dyDescent="0.25">
      <c r="A409" t="s">
        <v>538</v>
      </c>
      <c r="B409" t="s">
        <v>5296</v>
      </c>
      <c r="C409" t="s">
        <v>3941</v>
      </c>
      <c r="D409" t="s">
        <v>539</v>
      </c>
      <c r="E409" t="s">
        <v>5296</v>
      </c>
      <c r="F409" t="s">
        <v>3941</v>
      </c>
      <c r="H409" t="s">
        <v>538</v>
      </c>
      <c r="I409" t="s">
        <v>7766</v>
      </c>
      <c r="K409" t="s">
        <v>539</v>
      </c>
      <c r="L409" t="s">
        <v>4147</v>
      </c>
      <c r="N409" t="s">
        <v>7766</v>
      </c>
    </row>
    <row r="410" spans="1:14" x14ac:dyDescent="0.25">
      <c r="A410" t="s">
        <v>538</v>
      </c>
      <c r="B410" t="s">
        <v>5296</v>
      </c>
      <c r="C410" t="s">
        <v>7736</v>
      </c>
      <c r="D410" t="s">
        <v>539</v>
      </c>
      <c r="E410" t="s">
        <v>5296</v>
      </c>
      <c r="F410" t="s">
        <v>7736</v>
      </c>
      <c r="H410" t="s">
        <v>538</v>
      </c>
      <c r="I410" t="s">
        <v>7767</v>
      </c>
      <c r="K410" t="s">
        <v>539</v>
      </c>
      <c r="L410" t="s">
        <v>5338</v>
      </c>
      <c r="N410" t="s">
        <v>7767</v>
      </c>
    </row>
    <row r="411" spans="1:14" x14ac:dyDescent="0.25">
      <c r="A411" t="s">
        <v>538</v>
      </c>
      <c r="B411" t="s">
        <v>5296</v>
      </c>
      <c r="C411" t="s">
        <v>7737</v>
      </c>
      <c r="D411" t="s">
        <v>539</v>
      </c>
      <c r="E411" t="s">
        <v>5296</v>
      </c>
      <c r="F411" t="s">
        <v>7737</v>
      </c>
      <c r="H411" t="s">
        <v>538</v>
      </c>
      <c r="I411" t="s">
        <v>7768</v>
      </c>
      <c r="K411" t="s">
        <v>539</v>
      </c>
      <c r="L411" t="s">
        <v>4150</v>
      </c>
      <c r="N411" t="s">
        <v>7768</v>
      </c>
    </row>
    <row r="412" spans="1:14" x14ac:dyDescent="0.25">
      <c r="A412" t="s">
        <v>538</v>
      </c>
      <c r="B412" t="s">
        <v>5296</v>
      </c>
      <c r="C412" t="s">
        <v>7738</v>
      </c>
      <c r="D412" t="s">
        <v>539</v>
      </c>
      <c r="E412" t="s">
        <v>5296</v>
      </c>
      <c r="F412" t="s">
        <v>7738</v>
      </c>
      <c r="H412" t="s">
        <v>538</v>
      </c>
      <c r="I412" t="s">
        <v>7769</v>
      </c>
      <c r="K412" t="s">
        <v>539</v>
      </c>
      <c r="L412" t="s">
        <v>4153</v>
      </c>
      <c r="N412" t="s">
        <v>7769</v>
      </c>
    </row>
    <row r="413" spans="1:14" x14ac:dyDescent="0.25">
      <c r="A413" t="s">
        <v>538</v>
      </c>
      <c r="B413" t="s">
        <v>5296</v>
      </c>
      <c r="C413" t="s">
        <v>7739</v>
      </c>
      <c r="D413" t="s">
        <v>539</v>
      </c>
      <c r="E413" t="s">
        <v>5296</v>
      </c>
      <c r="F413" t="s">
        <v>7739</v>
      </c>
      <c r="H413" t="s">
        <v>538</v>
      </c>
      <c r="I413" t="s">
        <v>7770</v>
      </c>
      <c r="K413" t="s">
        <v>539</v>
      </c>
      <c r="L413" t="s">
        <v>7835</v>
      </c>
      <c r="N413" t="s">
        <v>7770</v>
      </c>
    </row>
    <row r="414" spans="1:14" x14ac:dyDescent="0.25">
      <c r="A414" t="s">
        <v>538</v>
      </c>
      <c r="B414" t="s">
        <v>5296</v>
      </c>
      <c r="C414" t="s">
        <v>7682</v>
      </c>
      <c r="D414" t="s">
        <v>539</v>
      </c>
      <c r="E414" t="s">
        <v>5296</v>
      </c>
      <c r="F414" t="s">
        <v>7682</v>
      </c>
      <c r="H414" t="s">
        <v>538</v>
      </c>
      <c r="I414" t="s">
        <v>7771</v>
      </c>
      <c r="K414" t="s">
        <v>539</v>
      </c>
      <c r="L414" t="s">
        <v>4156</v>
      </c>
      <c r="N414" t="s">
        <v>7771</v>
      </c>
    </row>
    <row r="415" spans="1:14" x14ac:dyDescent="0.25">
      <c r="A415" t="s">
        <v>538</v>
      </c>
      <c r="B415" t="s">
        <v>5296</v>
      </c>
      <c r="C415" t="s">
        <v>7740</v>
      </c>
      <c r="D415" t="s">
        <v>539</v>
      </c>
      <c r="E415" t="s">
        <v>5296</v>
      </c>
      <c r="F415" t="s">
        <v>7740</v>
      </c>
      <c r="H415" t="s">
        <v>538</v>
      </c>
      <c r="I415" t="s">
        <v>7772</v>
      </c>
      <c r="K415" t="s">
        <v>539</v>
      </c>
      <c r="L415" t="s">
        <v>7836</v>
      </c>
      <c r="N415" t="s">
        <v>7772</v>
      </c>
    </row>
    <row r="416" spans="1:14" x14ac:dyDescent="0.25">
      <c r="A416" t="s">
        <v>538</v>
      </c>
      <c r="B416" t="s">
        <v>5296</v>
      </c>
      <c r="C416" t="s">
        <v>7741</v>
      </c>
      <c r="D416" t="s">
        <v>539</v>
      </c>
      <c r="E416" t="s">
        <v>5296</v>
      </c>
      <c r="F416" t="s">
        <v>7741</v>
      </c>
      <c r="H416" t="s">
        <v>538</v>
      </c>
      <c r="I416" t="s">
        <v>7773</v>
      </c>
      <c r="K416" t="s">
        <v>539</v>
      </c>
      <c r="L416" t="s">
        <v>7837</v>
      </c>
      <c r="N416" t="s">
        <v>7773</v>
      </c>
    </row>
    <row r="417" spans="1:14" x14ac:dyDescent="0.25">
      <c r="A417" t="s">
        <v>538</v>
      </c>
      <c r="B417" t="s">
        <v>5296</v>
      </c>
      <c r="C417" t="s">
        <v>7683</v>
      </c>
      <c r="D417" t="s">
        <v>539</v>
      </c>
      <c r="E417" t="s">
        <v>5296</v>
      </c>
      <c r="F417" t="s">
        <v>7683</v>
      </c>
      <c r="H417" t="s">
        <v>538</v>
      </c>
      <c r="I417" t="s">
        <v>7774</v>
      </c>
      <c r="K417" t="s">
        <v>539</v>
      </c>
      <c r="L417" t="s">
        <v>4159</v>
      </c>
      <c r="N417" t="s">
        <v>7774</v>
      </c>
    </row>
    <row r="418" spans="1:14" x14ac:dyDescent="0.25">
      <c r="A418" t="s">
        <v>538</v>
      </c>
      <c r="B418" t="s">
        <v>5296</v>
      </c>
      <c r="C418" t="s">
        <v>7742</v>
      </c>
      <c r="D418" t="s">
        <v>539</v>
      </c>
      <c r="E418" t="s">
        <v>5296</v>
      </c>
      <c r="F418" t="s">
        <v>7742</v>
      </c>
      <c r="H418" t="s">
        <v>538</v>
      </c>
      <c r="I418" t="s">
        <v>7775</v>
      </c>
      <c r="K418" t="s">
        <v>539</v>
      </c>
      <c r="L418" t="s">
        <v>4162</v>
      </c>
      <c r="N418" t="s">
        <v>7775</v>
      </c>
    </row>
    <row r="419" spans="1:14" x14ac:dyDescent="0.25">
      <c r="A419" t="s">
        <v>538</v>
      </c>
      <c r="B419" t="s">
        <v>5296</v>
      </c>
      <c r="C419" t="s">
        <v>7743</v>
      </c>
      <c r="D419" t="s">
        <v>539</v>
      </c>
      <c r="E419" t="s">
        <v>5296</v>
      </c>
      <c r="F419" t="s">
        <v>7743</v>
      </c>
      <c r="H419" t="s">
        <v>538</v>
      </c>
      <c r="I419" t="s">
        <v>7776</v>
      </c>
      <c r="K419" t="s">
        <v>539</v>
      </c>
      <c r="L419" t="s">
        <v>4165</v>
      </c>
      <c r="N419" t="s">
        <v>7776</v>
      </c>
    </row>
    <row r="420" spans="1:14" x14ac:dyDescent="0.25">
      <c r="A420" t="s">
        <v>538</v>
      </c>
      <c r="B420" t="s">
        <v>5296</v>
      </c>
      <c r="C420" t="s">
        <v>7744</v>
      </c>
      <c r="D420" t="s">
        <v>539</v>
      </c>
      <c r="E420" t="s">
        <v>5296</v>
      </c>
      <c r="F420" t="s">
        <v>7744</v>
      </c>
      <c r="H420" t="s">
        <v>538</v>
      </c>
      <c r="I420" t="s">
        <v>7777</v>
      </c>
      <c r="K420" t="s">
        <v>539</v>
      </c>
      <c r="L420" t="s">
        <v>4167</v>
      </c>
      <c r="N420" t="s">
        <v>7777</v>
      </c>
    </row>
    <row r="421" spans="1:14" x14ac:dyDescent="0.25">
      <c r="A421" t="s">
        <v>538</v>
      </c>
      <c r="B421" t="s">
        <v>5296</v>
      </c>
      <c r="C421" t="s">
        <v>7745</v>
      </c>
      <c r="D421" t="s">
        <v>539</v>
      </c>
      <c r="E421" t="s">
        <v>5296</v>
      </c>
      <c r="F421" t="s">
        <v>7745</v>
      </c>
      <c r="H421" t="s">
        <v>538</v>
      </c>
      <c r="I421" t="s">
        <v>7778</v>
      </c>
      <c r="K421" t="s">
        <v>539</v>
      </c>
      <c r="L421" t="s">
        <v>7838</v>
      </c>
      <c r="N421" t="s">
        <v>7778</v>
      </c>
    </row>
    <row r="422" spans="1:14" x14ac:dyDescent="0.25">
      <c r="A422" t="s">
        <v>538</v>
      </c>
      <c r="B422" t="s">
        <v>5296</v>
      </c>
      <c r="C422" t="s">
        <v>3944</v>
      </c>
      <c r="D422" t="s">
        <v>539</v>
      </c>
      <c r="E422" t="s">
        <v>5296</v>
      </c>
      <c r="F422" t="s">
        <v>3944</v>
      </c>
      <c r="H422" t="s">
        <v>538</v>
      </c>
      <c r="I422" t="s">
        <v>7779</v>
      </c>
      <c r="K422" t="s">
        <v>539</v>
      </c>
      <c r="L422" t="s">
        <v>4169</v>
      </c>
      <c r="N422" t="s">
        <v>7779</v>
      </c>
    </row>
    <row r="423" spans="1:14" x14ac:dyDescent="0.25">
      <c r="A423" t="s">
        <v>538</v>
      </c>
      <c r="B423" t="s">
        <v>5296</v>
      </c>
      <c r="C423" t="s">
        <v>3946</v>
      </c>
      <c r="D423" t="s">
        <v>539</v>
      </c>
      <c r="E423" t="s">
        <v>5296</v>
      </c>
      <c r="F423" t="s">
        <v>3946</v>
      </c>
      <c r="H423" t="s">
        <v>538</v>
      </c>
      <c r="I423" t="s">
        <v>7780</v>
      </c>
      <c r="K423" t="s">
        <v>539</v>
      </c>
      <c r="L423" t="s">
        <v>4173</v>
      </c>
      <c r="N423" t="s">
        <v>7780</v>
      </c>
    </row>
    <row r="424" spans="1:14" x14ac:dyDescent="0.25">
      <c r="A424" t="s">
        <v>538</v>
      </c>
      <c r="B424" t="s">
        <v>5296</v>
      </c>
      <c r="C424" t="s">
        <v>3948</v>
      </c>
      <c r="D424" t="s">
        <v>539</v>
      </c>
      <c r="E424" t="s">
        <v>5296</v>
      </c>
      <c r="F424" t="s">
        <v>3948</v>
      </c>
      <c r="H424" t="s">
        <v>538</v>
      </c>
      <c r="I424" t="s">
        <v>7781</v>
      </c>
      <c r="K424" t="s">
        <v>539</v>
      </c>
      <c r="L424" t="s">
        <v>7839</v>
      </c>
      <c r="N424" t="s">
        <v>7781</v>
      </c>
    </row>
    <row r="425" spans="1:14" x14ac:dyDescent="0.25">
      <c r="A425" t="s">
        <v>538</v>
      </c>
      <c r="B425" t="s">
        <v>5296</v>
      </c>
      <c r="C425" t="s">
        <v>7746</v>
      </c>
      <c r="D425" t="s">
        <v>539</v>
      </c>
      <c r="E425" t="s">
        <v>5296</v>
      </c>
      <c r="F425" t="s">
        <v>7746</v>
      </c>
      <c r="H425" t="s">
        <v>538</v>
      </c>
      <c r="I425" t="s">
        <v>7782</v>
      </c>
      <c r="K425" t="s">
        <v>539</v>
      </c>
      <c r="L425" t="s">
        <v>4175</v>
      </c>
      <c r="N425" t="s">
        <v>7782</v>
      </c>
    </row>
    <row r="426" spans="1:14" x14ac:dyDescent="0.25">
      <c r="A426" t="s">
        <v>538</v>
      </c>
      <c r="B426" t="s">
        <v>5296</v>
      </c>
      <c r="C426" t="s">
        <v>3950</v>
      </c>
      <c r="D426" t="s">
        <v>539</v>
      </c>
      <c r="E426" t="s">
        <v>5296</v>
      </c>
      <c r="F426" t="s">
        <v>3950</v>
      </c>
      <c r="H426" t="s">
        <v>538</v>
      </c>
      <c r="I426" t="s">
        <v>7783</v>
      </c>
      <c r="K426" t="s">
        <v>539</v>
      </c>
      <c r="L426" t="s">
        <v>7840</v>
      </c>
      <c r="N426" t="s">
        <v>7783</v>
      </c>
    </row>
    <row r="427" spans="1:14" x14ac:dyDescent="0.25">
      <c r="A427" t="s">
        <v>538</v>
      </c>
      <c r="B427" t="s">
        <v>5296</v>
      </c>
      <c r="C427" t="s">
        <v>3952</v>
      </c>
      <c r="D427" t="s">
        <v>539</v>
      </c>
      <c r="E427" t="s">
        <v>5296</v>
      </c>
      <c r="F427" t="s">
        <v>3952</v>
      </c>
      <c r="H427" t="s">
        <v>538</v>
      </c>
      <c r="I427" t="s">
        <v>7784</v>
      </c>
      <c r="K427" t="s">
        <v>539</v>
      </c>
      <c r="L427" t="s">
        <v>7841</v>
      </c>
      <c r="N427" t="s">
        <v>7784</v>
      </c>
    </row>
    <row r="428" spans="1:14" x14ac:dyDescent="0.25">
      <c r="A428" t="s">
        <v>538</v>
      </c>
      <c r="B428" t="s">
        <v>5296</v>
      </c>
      <c r="C428" t="s">
        <v>5802</v>
      </c>
      <c r="D428" t="s">
        <v>539</v>
      </c>
      <c r="E428" t="s">
        <v>5296</v>
      </c>
      <c r="F428" t="s">
        <v>5802</v>
      </c>
      <c r="H428" t="s">
        <v>538</v>
      </c>
      <c r="I428" t="s">
        <v>7785</v>
      </c>
      <c r="K428" t="s">
        <v>539</v>
      </c>
      <c r="L428" t="s">
        <v>7842</v>
      </c>
      <c r="N428" t="s">
        <v>7785</v>
      </c>
    </row>
    <row r="429" spans="1:14" x14ac:dyDescent="0.25">
      <c r="A429" t="s">
        <v>538</v>
      </c>
      <c r="B429" t="s">
        <v>5296</v>
      </c>
      <c r="C429" t="s">
        <v>3954</v>
      </c>
      <c r="D429" t="s">
        <v>539</v>
      </c>
      <c r="E429" t="s">
        <v>5296</v>
      </c>
      <c r="F429" t="s">
        <v>3954</v>
      </c>
      <c r="H429" t="s">
        <v>538</v>
      </c>
      <c r="I429" t="s">
        <v>7786</v>
      </c>
      <c r="K429" t="s">
        <v>539</v>
      </c>
      <c r="L429" t="s">
        <v>7843</v>
      </c>
      <c r="N429" t="s">
        <v>7786</v>
      </c>
    </row>
    <row r="430" spans="1:14" x14ac:dyDescent="0.25">
      <c r="A430" t="s">
        <v>538</v>
      </c>
      <c r="B430" t="s">
        <v>5296</v>
      </c>
      <c r="C430" t="s">
        <v>3956</v>
      </c>
      <c r="D430" t="s">
        <v>539</v>
      </c>
      <c r="E430" t="s">
        <v>5296</v>
      </c>
      <c r="F430" t="s">
        <v>3956</v>
      </c>
      <c r="H430" t="s">
        <v>538</v>
      </c>
      <c r="I430" t="s">
        <v>7787</v>
      </c>
      <c r="K430" t="s">
        <v>539</v>
      </c>
      <c r="L430" t="s">
        <v>7844</v>
      </c>
      <c r="N430" t="s">
        <v>7787</v>
      </c>
    </row>
    <row r="431" spans="1:14" x14ac:dyDescent="0.25">
      <c r="A431" t="s">
        <v>538</v>
      </c>
      <c r="B431" t="s">
        <v>5296</v>
      </c>
      <c r="C431" t="s">
        <v>3958</v>
      </c>
      <c r="D431" t="s">
        <v>539</v>
      </c>
      <c r="E431" t="s">
        <v>5296</v>
      </c>
      <c r="F431" t="s">
        <v>3958</v>
      </c>
      <c r="H431" t="s">
        <v>538</v>
      </c>
      <c r="I431" t="s">
        <v>7788</v>
      </c>
      <c r="K431" t="s">
        <v>539</v>
      </c>
      <c r="L431" t="s">
        <v>7845</v>
      </c>
      <c r="N431" t="s">
        <v>7788</v>
      </c>
    </row>
    <row r="432" spans="1:14" x14ac:dyDescent="0.25">
      <c r="A432" t="s">
        <v>538</v>
      </c>
      <c r="B432" t="s">
        <v>5296</v>
      </c>
      <c r="C432" t="s">
        <v>3960</v>
      </c>
      <c r="D432" t="s">
        <v>539</v>
      </c>
      <c r="E432" t="s">
        <v>5296</v>
      </c>
      <c r="F432" t="s">
        <v>3960</v>
      </c>
      <c r="H432" t="s">
        <v>538</v>
      </c>
      <c r="I432" t="s">
        <v>7789</v>
      </c>
      <c r="K432" t="s">
        <v>539</v>
      </c>
      <c r="L432" t="s">
        <v>7846</v>
      </c>
      <c r="N432" t="s">
        <v>7789</v>
      </c>
    </row>
    <row r="433" spans="1:14" x14ac:dyDescent="0.25">
      <c r="A433" t="s">
        <v>538</v>
      </c>
      <c r="B433" t="s">
        <v>5296</v>
      </c>
      <c r="C433" t="s">
        <v>3962</v>
      </c>
      <c r="D433" t="s">
        <v>539</v>
      </c>
      <c r="E433" t="s">
        <v>5296</v>
      </c>
      <c r="F433" t="s">
        <v>3962</v>
      </c>
      <c r="H433" t="s">
        <v>538</v>
      </c>
      <c r="I433" t="s">
        <v>7790</v>
      </c>
      <c r="K433" t="s">
        <v>539</v>
      </c>
      <c r="L433" t="s">
        <v>7847</v>
      </c>
      <c r="N433" t="s">
        <v>7790</v>
      </c>
    </row>
    <row r="434" spans="1:14" x14ac:dyDescent="0.25">
      <c r="A434" t="s">
        <v>538</v>
      </c>
      <c r="B434" t="s">
        <v>5296</v>
      </c>
      <c r="C434" t="s">
        <v>3964</v>
      </c>
      <c r="D434" t="s">
        <v>539</v>
      </c>
      <c r="E434" t="s">
        <v>5296</v>
      </c>
      <c r="F434" t="s">
        <v>3964</v>
      </c>
      <c r="H434" t="s">
        <v>538</v>
      </c>
      <c r="I434" t="s">
        <v>7791</v>
      </c>
      <c r="K434" t="s">
        <v>539</v>
      </c>
      <c r="L434" t="s">
        <v>7848</v>
      </c>
      <c r="N434" t="s">
        <v>7791</v>
      </c>
    </row>
    <row r="435" spans="1:14" x14ac:dyDescent="0.25">
      <c r="A435" t="s">
        <v>538</v>
      </c>
      <c r="B435" t="s">
        <v>5296</v>
      </c>
      <c r="C435" t="s">
        <v>3966</v>
      </c>
      <c r="D435" t="s">
        <v>539</v>
      </c>
      <c r="E435" t="s">
        <v>5296</v>
      </c>
      <c r="F435" t="s">
        <v>3966</v>
      </c>
      <c r="H435" t="s">
        <v>538</v>
      </c>
      <c r="I435" t="s">
        <v>7792</v>
      </c>
      <c r="K435" t="s">
        <v>539</v>
      </c>
      <c r="L435" t="s">
        <v>7849</v>
      </c>
      <c r="N435" t="s">
        <v>7792</v>
      </c>
    </row>
    <row r="436" spans="1:14" x14ac:dyDescent="0.25">
      <c r="A436" t="s">
        <v>538</v>
      </c>
      <c r="B436" t="s">
        <v>5296</v>
      </c>
      <c r="C436" t="s">
        <v>3968</v>
      </c>
      <c r="D436" t="s">
        <v>539</v>
      </c>
      <c r="E436" t="s">
        <v>5296</v>
      </c>
      <c r="F436" t="s">
        <v>3968</v>
      </c>
      <c r="H436" t="s">
        <v>538</v>
      </c>
      <c r="I436" t="s">
        <v>7793</v>
      </c>
      <c r="K436" t="s">
        <v>539</v>
      </c>
      <c r="L436" t="s">
        <v>7850</v>
      </c>
      <c r="N436" t="s">
        <v>7793</v>
      </c>
    </row>
    <row r="437" spans="1:14" x14ac:dyDescent="0.25">
      <c r="A437" t="s">
        <v>538</v>
      </c>
      <c r="B437" t="s">
        <v>5296</v>
      </c>
      <c r="C437" t="s">
        <v>3970</v>
      </c>
      <c r="D437" t="s">
        <v>539</v>
      </c>
      <c r="E437" t="s">
        <v>5296</v>
      </c>
      <c r="F437" t="s">
        <v>3970</v>
      </c>
      <c r="H437" t="s">
        <v>538</v>
      </c>
      <c r="I437" t="s">
        <v>7794</v>
      </c>
      <c r="K437" t="s">
        <v>539</v>
      </c>
      <c r="L437" t="s">
        <v>4177</v>
      </c>
      <c r="N437" t="s">
        <v>7794</v>
      </c>
    </row>
    <row r="438" spans="1:14" x14ac:dyDescent="0.25">
      <c r="A438" t="s">
        <v>538</v>
      </c>
      <c r="B438" t="s">
        <v>5296</v>
      </c>
      <c r="C438" t="s">
        <v>3972</v>
      </c>
      <c r="D438" t="s">
        <v>539</v>
      </c>
      <c r="E438" t="s">
        <v>5296</v>
      </c>
      <c r="F438" t="s">
        <v>3972</v>
      </c>
      <c r="H438" t="s">
        <v>538</v>
      </c>
      <c r="I438" t="s">
        <v>7795</v>
      </c>
      <c r="K438" t="s">
        <v>539</v>
      </c>
      <c r="L438" t="s">
        <v>4179</v>
      </c>
      <c r="N438" t="s">
        <v>7795</v>
      </c>
    </row>
    <row r="439" spans="1:14" x14ac:dyDescent="0.25">
      <c r="A439" t="s">
        <v>538</v>
      </c>
      <c r="B439" t="s">
        <v>5296</v>
      </c>
      <c r="C439" t="s">
        <v>3974</v>
      </c>
      <c r="D439" t="s">
        <v>539</v>
      </c>
      <c r="E439" t="s">
        <v>5296</v>
      </c>
      <c r="F439" t="s">
        <v>3974</v>
      </c>
      <c r="H439" t="s">
        <v>538</v>
      </c>
      <c r="I439" t="s">
        <v>7796</v>
      </c>
      <c r="K439" t="s">
        <v>539</v>
      </c>
      <c r="L439" t="s">
        <v>7851</v>
      </c>
      <c r="N439" t="s">
        <v>7796</v>
      </c>
    </row>
    <row r="440" spans="1:14" x14ac:dyDescent="0.25">
      <c r="A440" t="s">
        <v>538</v>
      </c>
      <c r="B440" t="s">
        <v>5296</v>
      </c>
      <c r="C440" t="s">
        <v>3977</v>
      </c>
      <c r="D440" t="s">
        <v>539</v>
      </c>
      <c r="E440" t="s">
        <v>5296</v>
      </c>
      <c r="F440" t="s">
        <v>3977</v>
      </c>
      <c r="H440" t="s">
        <v>538</v>
      </c>
      <c r="I440" t="s">
        <v>7797</v>
      </c>
      <c r="K440" t="s">
        <v>539</v>
      </c>
      <c r="L440" t="s">
        <v>7852</v>
      </c>
      <c r="N440" t="s">
        <v>7797</v>
      </c>
    </row>
    <row r="441" spans="1:14" x14ac:dyDescent="0.25">
      <c r="A441" t="s">
        <v>538</v>
      </c>
      <c r="B441" t="s">
        <v>5296</v>
      </c>
      <c r="C441" t="s">
        <v>3979</v>
      </c>
      <c r="D441" t="s">
        <v>539</v>
      </c>
      <c r="E441" t="s">
        <v>5296</v>
      </c>
      <c r="F441" t="s">
        <v>3979</v>
      </c>
      <c r="H441" t="s">
        <v>538</v>
      </c>
      <c r="I441" t="s">
        <v>7798</v>
      </c>
      <c r="K441" t="s">
        <v>539</v>
      </c>
      <c r="L441" t="s">
        <v>4181</v>
      </c>
      <c r="N441" t="s">
        <v>7798</v>
      </c>
    </row>
    <row r="442" spans="1:14" x14ac:dyDescent="0.25">
      <c r="A442" t="s">
        <v>538</v>
      </c>
      <c r="B442" t="s">
        <v>5296</v>
      </c>
      <c r="C442" t="s">
        <v>3981</v>
      </c>
      <c r="D442" t="s">
        <v>539</v>
      </c>
      <c r="E442" t="s">
        <v>5296</v>
      </c>
      <c r="F442" t="s">
        <v>3981</v>
      </c>
      <c r="H442" t="s">
        <v>538</v>
      </c>
      <c r="I442" t="s">
        <v>7799</v>
      </c>
      <c r="K442" t="s">
        <v>539</v>
      </c>
      <c r="L442" t="s">
        <v>4183</v>
      </c>
      <c r="N442" t="s">
        <v>7799</v>
      </c>
    </row>
    <row r="443" spans="1:14" x14ac:dyDescent="0.25">
      <c r="A443" t="s">
        <v>538</v>
      </c>
      <c r="B443" t="s">
        <v>5296</v>
      </c>
      <c r="C443" t="s">
        <v>3983</v>
      </c>
      <c r="D443" t="s">
        <v>539</v>
      </c>
      <c r="E443" t="s">
        <v>5296</v>
      </c>
      <c r="F443" t="s">
        <v>3983</v>
      </c>
      <c r="H443" t="s">
        <v>538</v>
      </c>
      <c r="I443" t="s">
        <v>7800</v>
      </c>
      <c r="K443" t="s">
        <v>539</v>
      </c>
      <c r="L443" t="s">
        <v>7853</v>
      </c>
      <c r="N443" t="s">
        <v>7800</v>
      </c>
    </row>
    <row r="444" spans="1:14" x14ac:dyDescent="0.25">
      <c r="A444" t="s">
        <v>538</v>
      </c>
      <c r="B444" t="s">
        <v>5296</v>
      </c>
      <c r="C444" t="s">
        <v>3986</v>
      </c>
      <c r="D444" t="s">
        <v>539</v>
      </c>
      <c r="E444" t="s">
        <v>5296</v>
      </c>
      <c r="F444" t="s">
        <v>3986</v>
      </c>
      <c r="H444" t="s">
        <v>538</v>
      </c>
      <c r="I444" t="s">
        <v>7801</v>
      </c>
      <c r="K444" t="s">
        <v>539</v>
      </c>
      <c r="L444" t="s">
        <v>7854</v>
      </c>
      <c r="N444" t="s">
        <v>7801</v>
      </c>
    </row>
    <row r="445" spans="1:14" x14ac:dyDescent="0.25">
      <c r="A445" t="s">
        <v>538</v>
      </c>
      <c r="B445" t="s">
        <v>5296</v>
      </c>
      <c r="C445" t="s">
        <v>3989</v>
      </c>
      <c r="D445" t="s">
        <v>539</v>
      </c>
      <c r="E445" t="s">
        <v>5296</v>
      </c>
      <c r="F445" t="s">
        <v>3989</v>
      </c>
      <c r="H445" t="s">
        <v>538</v>
      </c>
      <c r="I445" t="s">
        <v>7802</v>
      </c>
      <c r="K445" t="s">
        <v>539</v>
      </c>
      <c r="L445" t="s">
        <v>7855</v>
      </c>
      <c r="N445" t="s">
        <v>7802</v>
      </c>
    </row>
    <row r="446" spans="1:14" x14ac:dyDescent="0.25">
      <c r="A446" t="s">
        <v>538</v>
      </c>
      <c r="B446" t="s">
        <v>5296</v>
      </c>
      <c r="C446" t="s">
        <v>3991</v>
      </c>
      <c r="D446" t="s">
        <v>539</v>
      </c>
      <c r="E446" t="s">
        <v>5296</v>
      </c>
      <c r="F446" t="s">
        <v>3991</v>
      </c>
      <c r="H446" t="s">
        <v>538</v>
      </c>
      <c r="I446" t="s">
        <v>7803</v>
      </c>
      <c r="K446" t="s">
        <v>539</v>
      </c>
      <c r="L446" t="s">
        <v>7856</v>
      </c>
      <c r="N446" t="s">
        <v>7803</v>
      </c>
    </row>
    <row r="447" spans="1:14" x14ac:dyDescent="0.25">
      <c r="A447" t="s">
        <v>538</v>
      </c>
      <c r="B447" t="s">
        <v>5296</v>
      </c>
      <c r="C447" t="s">
        <v>3992</v>
      </c>
      <c r="D447" t="s">
        <v>539</v>
      </c>
      <c r="E447" t="s">
        <v>5296</v>
      </c>
      <c r="F447" t="s">
        <v>3992</v>
      </c>
      <c r="H447" t="s">
        <v>538</v>
      </c>
      <c r="I447" t="s">
        <v>7804</v>
      </c>
      <c r="K447" t="s">
        <v>539</v>
      </c>
      <c r="L447" t="s">
        <v>7671</v>
      </c>
      <c r="N447" t="s">
        <v>7804</v>
      </c>
    </row>
    <row r="448" spans="1:14" x14ac:dyDescent="0.25">
      <c r="A448" t="s">
        <v>538</v>
      </c>
      <c r="B448" t="s">
        <v>5296</v>
      </c>
      <c r="C448" t="s">
        <v>3995</v>
      </c>
      <c r="D448" t="s">
        <v>539</v>
      </c>
      <c r="E448" t="s">
        <v>5296</v>
      </c>
      <c r="F448" t="s">
        <v>3995</v>
      </c>
      <c r="H448" t="s">
        <v>538</v>
      </c>
      <c r="I448" t="s">
        <v>7805</v>
      </c>
      <c r="K448" t="s">
        <v>539</v>
      </c>
      <c r="L448" t="s">
        <v>7857</v>
      </c>
      <c r="N448" t="s">
        <v>7805</v>
      </c>
    </row>
    <row r="449" spans="1:14" x14ac:dyDescent="0.25">
      <c r="A449" t="s">
        <v>538</v>
      </c>
      <c r="B449" t="s">
        <v>5296</v>
      </c>
      <c r="C449" t="s">
        <v>3997</v>
      </c>
      <c r="D449" t="s">
        <v>539</v>
      </c>
      <c r="E449" t="s">
        <v>5296</v>
      </c>
      <c r="F449" t="s">
        <v>3997</v>
      </c>
      <c r="H449" t="s">
        <v>538</v>
      </c>
      <c r="I449" t="s">
        <v>7806</v>
      </c>
      <c r="K449" t="s">
        <v>539</v>
      </c>
      <c r="L449" t="s">
        <v>7858</v>
      </c>
      <c r="N449" t="s">
        <v>7806</v>
      </c>
    </row>
    <row r="450" spans="1:14" x14ac:dyDescent="0.25">
      <c r="A450" t="s">
        <v>538</v>
      </c>
      <c r="B450" t="s">
        <v>5296</v>
      </c>
      <c r="C450" t="s">
        <v>3999</v>
      </c>
      <c r="D450" t="s">
        <v>539</v>
      </c>
      <c r="E450" t="s">
        <v>5296</v>
      </c>
      <c r="F450" t="s">
        <v>3999</v>
      </c>
      <c r="H450" t="s">
        <v>538</v>
      </c>
      <c r="I450" t="s">
        <v>7807</v>
      </c>
      <c r="K450" t="s">
        <v>539</v>
      </c>
      <c r="L450" t="s">
        <v>7859</v>
      </c>
      <c r="N450" t="s">
        <v>7807</v>
      </c>
    </row>
    <row r="451" spans="1:14" x14ac:dyDescent="0.25">
      <c r="A451" t="s">
        <v>538</v>
      </c>
      <c r="B451" t="s">
        <v>5296</v>
      </c>
      <c r="C451" t="s">
        <v>4001</v>
      </c>
      <c r="D451" t="s">
        <v>539</v>
      </c>
      <c r="E451" t="s">
        <v>5296</v>
      </c>
      <c r="F451" t="s">
        <v>4001</v>
      </c>
      <c r="H451" t="s">
        <v>538</v>
      </c>
      <c r="I451" t="s">
        <v>7808</v>
      </c>
      <c r="K451" t="s">
        <v>539</v>
      </c>
      <c r="L451" t="s">
        <v>7860</v>
      </c>
      <c r="N451" t="s">
        <v>7808</v>
      </c>
    </row>
    <row r="452" spans="1:14" x14ac:dyDescent="0.25">
      <c r="A452" t="s">
        <v>538</v>
      </c>
      <c r="B452" t="s">
        <v>5296</v>
      </c>
      <c r="C452" t="s">
        <v>4003</v>
      </c>
      <c r="D452" t="s">
        <v>539</v>
      </c>
      <c r="E452" t="s">
        <v>5296</v>
      </c>
      <c r="F452" t="s">
        <v>4003</v>
      </c>
      <c r="H452" t="s">
        <v>538</v>
      </c>
      <c r="I452" t="s">
        <v>7809</v>
      </c>
      <c r="K452" t="s">
        <v>539</v>
      </c>
      <c r="L452" t="s">
        <v>4185</v>
      </c>
      <c r="N452" t="s">
        <v>7809</v>
      </c>
    </row>
    <row r="453" spans="1:14" x14ac:dyDescent="0.25">
      <c r="A453" t="s">
        <v>538</v>
      </c>
      <c r="B453" t="s">
        <v>5296</v>
      </c>
      <c r="C453" t="s">
        <v>4005</v>
      </c>
      <c r="D453" t="s">
        <v>539</v>
      </c>
      <c r="E453" t="s">
        <v>5296</v>
      </c>
      <c r="F453" t="s">
        <v>4005</v>
      </c>
      <c r="H453" t="s">
        <v>538</v>
      </c>
      <c r="I453" t="s">
        <v>7810</v>
      </c>
      <c r="K453" t="s">
        <v>539</v>
      </c>
      <c r="L453" t="s">
        <v>7861</v>
      </c>
      <c r="N453" t="s">
        <v>7810</v>
      </c>
    </row>
    <row r="454" spans="1:14" x14ac:dyDescent="0.25">
      <c r="A454" t="s">
        <v>538</v>
      </c>
      <c r="B454" t="s">
        <v>5296</v>
      </c>
      <c r="C454" t="s">
        <v>4007</v>
      </c>
      <c r="D454" t="s">
        <v>539</v>
      </c>
      <c r="E454" t="s">
        <v>5296</v>
      </c>
      <c r="F454" t="s">
        <v>4007</v>
      </c>
      <c r="H454" t="s">
        <v>538</v>
      </c>
      <c r="I454" t="s">
        <v>7811</v>
      </c>
      <c r="K454" t="s">
        <v>539</v>
      </c>
      <c r="L454" t="s">
        <v>4187</v>
      </c>
      <c r="N454" t="s">
        <v>7811</v>
      </c>
    </row>
    <row r="455" spans="1:14" x14ac:dyDescent="0.25">
      <c r="A455" t="s">
        <v>538</v>
      </c>
      <c r="B455" t="s">
        <v>5296</v>
      </c>
      <c r="C455" t="s">
        <v>4009</v>
      </c>
      <c r="D455" t="s">
        <v>539</v>
      </c>
      <c r="E455" t="s">
        <v>5296</v>
      </c>
      <c r="F455" t="s">
        <v>4009</v>
      </c>
      <c r="H455" t="s">
        <v>538</v>
      </c>
      <c r="I455" t="s">
        <v>7812</v>
      </c>
      <c r="K455" t="s">
        <v>539</v>
      </c>
      <c r="L455" t="s">
        <v>7862</v>
      </c>
      <c r="N455" t="s">
        <v>7812</v>
      </c>
    </row>
    <row r="456" spans="1:14" x14ac:dyDescent="0.25">
      <c r="A456" t="s">
        <v>538</v>
      </c>
      <c r="B456" t="s">
        <v>5296</v>
      </c>
      <c r="C456" t="s">
        <v>4010</v>
      </c>
      <c r="D456" t="s">
        <v>539</v>
      </c>
      <c r="E456" t="s">
        <v>5296</v>
      </c>
      <c r="F456" t="s">
        <v>4010</v>
      </c>
      <c r="H456" t="s">
        <v>538</v>
      </c>
      <c r="I456" t="s">
        <v>7813</v>
      </c>
      <c r="K456" t="s">
        <v>539</v>
      </c>
      <c r="L456" t="s">
        <v>4189</v>
      </c>
      <c r="N456" t="s">
        <v>7813</v>
      </c>
    </row>
    <row r="457" spans="1:14" x14ac:dyDescent="0.25">
      <c r="A457" t="s">
        <v>538</v>
      </c>
      <c r="B457" t="s">
        <v>5296</v>
      </c>
      <c r="C457" t="s">
        <v>4012</v>
      </c>
      <c r="D457" t="s">
        <v>539</v>
      </c>
      <c r="E457" t="s">
        <v>5296</v>
      </c>
      <c r="F457" t="s">
        <v>4012</v>
      </c>
      <c r="H457" t="s">
        <v>538</v>
      </c>
      <c r="I457" t="s">
        <v>7814</v>
      </c>
      <c r="K457" t="s">
        <v>539</v>
      </c>
      <c r="L457" t="s">
        <v>4191</v>
      </c>
      <c r="N457" t="s">
        <v>7814</v>
      </c>
    </row>
    <row r="458" spans="1:14" x14ac:dyDescent="0.25">
      <c r="A458" t="s">
        <v>538</v>
      </c>
      <c r="B458" t="s">
        <v>5296</v>
      </c>
      <c r="C458" t="s">
        <v>4014</v>
      </c>
      <c r="D458" t="s">
        <v>539</v>
      </c>
      <c r="E458" t="s">
        <v>5296</v>
      </c>
      <c r="F458" t="s">
        <v>4014</v>
      </c>
      <c r="H458" t="s">
        <v>538</v>
      </c>
      <c r="I458" t="s">
        <v>7815</v>
      </c>
      <c r="K458" t="s">
        <v>539</v>
      </c>
      <c r="L458" t="s">
        <v>4193</v>
      </c>
      <c r="N458" t="s">
        <v>7815</v>
      </c>
    </row>
    <row r="459" spans="1:14" x14ac:dyDescent="0.25">
      <c r="A459" t="s">
        <v>538</v>
      </c>
      <c r="B459" t="s">
        <v>5296</v>
      </c>
      <c r="C459" t="s">
        <v>4015</v>
      </c>
      <c r="D459" t="s">
        <v>539</v>
      </c>
      <c r="E459" t="s">
        <v>5296</v>
      </c>
      <c r="F459" t="s">
        <v>4015</v>
      </c>
      <c r="H459" t="s">
        <v>538</v>
      </c>
      <c r="I459" t="s">
        <v>7816</v>
      </c>
      <c r="K459" t="s">
        <v>539</v>
      </c>
      <c r="L459" t="s">
        <v>7863</v>
      </c>
      <c r="N459" t="s">
        <v>7816</v>
      </c>
    </row>
    <row r="460" spans="1:14" x14ac:dyDescent="0.25">
      <c r="A460" t="s">
        <v>538</v>
      </c>
      <c r="B460" t="s">
        <v>5296</v>
      </c>
      <c r="C460" t="s">
        <v>4018</v>
      </c>
      <c r="D460" t="s">
        <v>539</v>
      </c>
      <c r="E460" t="s">
        <v>5296</v>
      </c>
      <c r="F460" t="s">
        <v>4018</v>
      </c>
      <c r="H460" t="s">
        <v>538</v>
      </c>
      <c r="I460" t="s">
        <v>7817</v>
      </c>
      <c r="K460" t="s">
        <v>539</v>
      </c>
      <c r="L460" t="s">
        <v>7864</v>
      </c>
      <c r="N460" t="s">
        <v>7817</v>
      </c>
    </row>
    <row r="461" spans="1:14" x14ac:dyDescent="0.25">
      <c r="A461" t="s">
        <v>538</v>
      </c>
      <c r="B461" t="s">
        <v>5296</v>
      </c>
      <c r="C461" t="s">
        <v>5291</v>
      </c>
      <c r="D461" t="s">
        <v>539</v>
      </c>
      <c r="E461" t="s">
        <v>5296</v>
      </c>
      <c r="F461" t="s">
        <v>5291</v>
      </c>
      <c r="H461" t="s">
        <v>538</v>
      </c>
      <c r="I461" t="s">
        <v>7818</v>
      </c>
      <c r="K461" t="s">
        <v>539</v>
      </c>
      <c r="L461" t="s">
        <v>7865</v>
      </c>
      <c r="N461" t="s">
        <v>7818</v>
      </c>
    </row>
    <row r="462" spans="1:14" x14ac:dyDescent="0.25">
      <c r="A462" t="s">
        <v>538</v>
      </c>
      <c r="B462" t="s">
        <v>5296</v>
      </c>
      <c r="C462" t="s">
        <v>7748</v>
      </c>
      <c r="D462" t="s">
        <v>539</v>
      </c>
      <c r="E462" t="s">
        <v>5296</v>
      </c>
      <c r="F462" t="s">
        <v>7748</v>
      </c>
      <c r="H462" t="s">
        <v>538</v>
      </c>
      <c r="I462" t="s">
        <v>7819</v>
      </c>
      <c r="K462" t="s">
        <v>539</v>
      </c>
      <c r="L462" t="s">
        <v>4259</v>
      </c>
      <c r="N462" t="s">
        <v>7819</v>
      </c>
    </row>
    <row r="463" spans="1:14" x14ac:dyDescent="0.25">
      <c r="A463" t="s">
        <v>538</v>
      </c>
      <c r="B463" t="s">
        <v>5296</v>
      </c>
      <c r="C463" t="s">
        <v>7686</v>
      </c>
      <c r="D463" t="s">
        <v>539</v>
      </c>
      <c r="E463" t="s">
        <v>5296</v>
      </c>
      <c r="F463" t="s">
        <v>7686</v>
      </c>
      <c r="H463" t="s">
        <v>538</v>
      </c>
      <c r="I463" t="s">
        <v>7820</v>
      </c>
      <c r="K463" t="s">
        <v>539</v>
      </c>
      <c r="L463" t="s">
        <v>7601</v>
      </c>
      <c r="N463" t="s">
        <v>7820</v>
      </c>
    </row>
    <row r="464" spans="1:14" x14ac:dyDescent="0.25">
      <c r="A464" t="s">
        <v>538</v>
      </c>
      <c r="B464" t="s">
        <v>5296</v>
      </c>
      <c r="C464" t="s">
        <v>7749</v>
      </c>
      <c r="D464" t="s">
        <v>539</v>
      </c>
      <c r="E464" t="s">
        <v>5296</v>
      </c>
      <c r="F464" t="s">
        <v>7749</v>
      </c>
      <c r="H464" t="s">
        <v>538</v>
      </c>
      <c r="I464" t="s">
        <v>7821</v>
      </c>
      <c r="K464" t="s">
        <v>539</v>
      </c>
      <c r="L464" t="s">
        <v>7866</v>
      </c>
      <c r="N464" t="s">
        <v>7821</v>
      </c>
    </row>
    <row r="465" spans="1:14" x14ac:dyDescent="0.25">
      <c r="A465" t="s">
        <v>538</v>
      </c>
      <c r="B465" t="s">
        <v>5296</v>
      </c>
      <c r="C465" t="s">
        <v>7750</v>
      </c>
      <c r="D465" t="s">
        <v>539</v>
      </c>
      <c r="E465" t="s">
        <v>5296</v>
      </c>
      <c r="F465" t="s">
        <v>7750</v>
      </c>
      <c r="H465" t="s">
        <v>538</v>
      </c>
      <c r="I465" t="s">
        <v>7822</v>
      </c>
      <c r="K465" t="s">
        <v>539</v>
      </c>
      <c r="L465" t="s">
        <v>7867</v>
      </c>
      <c r="N465" t="s">
        <v>7822</v>
      </c>
    </row>
    <row r="466" spans="1:14" x14ac:dyDescent="0.25">
      <c r="A466" t="s">
        <v>538</v>
      </c>
      <c r="B466" t="s">
        <v>5296</v>
      </c>
      <c r="C466" t="s">
        <v>4022</v>
      </c>
      <c r="D466" t="s">
        <v>539</v>
      </c>
      <c r="E466" t="s">
        <v>5296</v>
      </c>
      <c r="F466" t="s">
        <v>4022</v>
      </c>
      <c r="H466" t="s">
        <v>538</v>
      </c>
      <c r="I466" t="s">
        <v>7823</v>
      </c>
      <c r="K466" t="s">
        <v>539</v>
      </c>
      <c r="L466" t="s">
        <v>7868</v>
      </c>
      <c r="N466" t="s">
        <v>7823</v>
      </c>
    </row>
    <row r="467" spans="1:14" x14ac:dyDescent="0.25">
      <c r="A467" t="s">
        <v>538</v>
      </c>
      <c r="B467" t="s">
        <v>5296</v>
      </c>
      <c r="C467" t="s">
        <v>7751</v>
      </c>
      <c r="D467" t="s">
        <v>539</v>
      </c>
      <c r="E467" t="s">
        <v>5296</v>
      </c>
      <c r="F467" t="s">
        <v>7751</v>
      </c>
      <c r="H467" t="s">
        <v>538</v>
      </c>
      <c r="I467" t="s">
        <v>5671</v>
      </c>
      <c r="K467" t="s">
        <v>539</v>
      </c>
      <c r="L467" t="s">
        <v>7869</v>
      </c>
      <c r="N467" t="s">
        <v>5671</v>
      </c>
    </row>
    <row r="468" spans="1:14" x14ac:dyDescent="0.25">
      <c r="A468" t="s">
        <v>538</v>
      </c>
      <c r="B468" t="s">
        <v>5296</v>
      </c>
      <c r="C468" t="s">
        <v>5877</v>
      </c>
      <c r="D468" t="s">
        <v>539</v>
      </c>
      <c r="E468" t="s">
        <v>5296</v>
      </c>
      <c r="F468" t="s">
        <v>5877</v>
      </c>
      <c r="H468" t="s">
        <v>538</v>
      </c>
      <c r="I468" t="s">
        <v>5674</v>
      </c>
      <c r="K468" t="s">
        <v>539</v>
      </c>
      <c r="L468" t="s">
        <v>4385</v>
      </c>
      <c r="N468" t="s">
        <v>5674</v>
      </c>
    </row>
    <row r="469" spans="1:14" x14ac:dyDescent="0.25">
      <c r="A469" t="s">
        <v>538</v>
      </c>
      <c r="B469" t="s">
        <v>5296</v>
      </c>
      <c r="C469" t="s">
        <v>4037</v>
      </c>
      <c r="D469" t="s">
        <v>539</v>
      </c>
      <c r="E469" t="s">
        <v>5296</v>
      </c>
      <c r="F469" t="s">
        <v>4037</v>
      </c>
      <c r="H469" t="s">
        <v>538</v>
      </c>
      <c r="I469" t="s">
        <v>7824</v>
      </c>
      <c r="K469" t="s">
        <v>539</v>
      </c>
      <c r="L469" t="s">
        <v>4387</v>
      </c>
      <c r="N469" t="s">
        <v>7824</v>
      </c>
    </row>
    <row r="470" spans="1:14" x14ac:dyDescent="0.25">
      <c r="A470" t="s">
        <v>538</v>
      </c>
      <c r="B470" t="s">
        <v>5296</v>
      </c>
      <c r="C470" t="s">
        <v>4038</v>
      </c>
      <c r="D470" t="s">
        <v>539</v>
      </c>
      <c r="E470" t="s">
        <v>5296</v>
      </c>
      <c r="F470" t="s">
        <v>4038</v>
      </c>
      <c r="H470" t="s">
        <v>538</v>
      </c>
      <c r="I470" t="s">
        <v>5677</v>
      </c>
      <c r="K470" t="s">
        <v>539</v>
      </c>
      <c r="L470" t="s">
        <v>4412</v>
      </c>
      <c r="N470" t="s">
        <v>5677</v>
      </c>
    </row>
    <row r="471" spans="1:14" x14ac:dyDescent="0.25">
      <c r="A471" t="s">
        <v>538</v>
      </c>
      <c r="B471" t="s">
        <v>5296</v>
      </c>
      <c r="C471" t="s">
        <v>4040</v>
      </c>
      <c r="D471" t="s">
        <v>539</v>
      </c>
      <c r="E471" t="s">
        <v>5296</v>
      </c>
      <c r="F471" t="s">
        <v>4040</v>
      </c>
      <c r="H471" t="s">
        <v>538</v>
      </c>
      <c r="I471" t="s">
        <v>5681</v>
      </c>
      <c r="K471" t="s">
        <v>539</v>
      </c>
      <c r="L471" t="s">
        <v>7870</v>
      </c>
      <c r="N471" t="s">
        <v>5681</v>
      </c>
    </row>
    <row r="472" spans="1:14" x14ac:dyDescent="0.25">
      <c r="A472" t="s">
        <v>538</v>
      </c>
      <c r="B472" t="s">
        <v>5296</v>
      </c>
      <c r="C472" t="s">
        <v>4042</v>
      </c>
      <c r="D472" t="s">
        <v>539</v>
      </c>
      <c r="E472" t="s">
        <v>5296</v>
      </c>
      <c r="F472" t="s">
        <v>4042</v>
      </c>
      <c r="H472" t="s">
        <v>538</v>
      </c>
      <c r="I472" t="s">
        <v>7825</v>
      </c>
      <c r="K472" t="s">
        <v>539</v>
      </c>
      <c r="L472" t="s">
        <v>7871</v>
      </c>
      <c r="N472" t="s">
        <v>7825</v>
      </c>
    </row>
    <row r="473" spans="1:14" x14ac:dyDescent="0.25">
      <c r="A473" t="s">
        <v>538</v>
      </c>
      <c r="B473" t="s">
        <v>5296</v>
      </c>
      <c r="C473" t="s">
        <v>4044</v>
      </c>
      <c r="D473" t="s">
        <v>539</v>
      </c>
      <c r="E473" t="s">
        <v>5296</v>
      </c>
      <c r="F473" t="s">
        <v>4044</v>
      </c>
      <c r="H473" t="s">
        <v>538</v>
      </c>
      <c r="I473" t="s">
        <v>5684</v>
      </c>
      <c r="K473" t="s">
        <v>539</v>
      </c>
      <c r="L473" t="s">
        <v>4499</v>
      </c>
      <c r="N473" t="s">
        <v>5684</v>
      </c>
    </row>
    <row r="474" spans="1:14" x14ac:dyDescent="0.25">
      <c r="A474" t="s">
        <v>538</v>
      </c>
      <c r="B474" t="s">
        <v>5296</v>
      </c>
      <c r="C474" t="s">
        <v>4046</v>
      </c>
      <c r="D474" t="s">
        <v>539</v>
      </c>
      <c r="E474" t="s">
        <v>5296</v>
      </c>
      <c r="F474" t="s">
        <v>4046</v>
      </c>
      <c r="H474" t="s">
        <v>538</v>
      </c>
      <c r="I474" t="s">
        <v>7826</v>
      </c>
      <c r="K474" t="s">
        <v>539</v>
      </c>
      <c r="L474" t="s">
        <v>7716</v>
      </c>
      <c r="N474" t="s">
        <v>7826</v>
      </c>
    </row>
    <row r="475" spans="1:14" x14ac:dyDescent="0.25">
      <c r="A475" t="s">
        <v>538</v>
      </c>
      <c r="B475" t="s">
        <v>5296</v>
      </c>
      <c r="C475" t="s">
        <v>4047</v>
      </c>
      <c r="D475" t="s">
        <v>539</v>
      </c>
      <c r="E475" t="s">
        <v>5296</v>
      </c>
      <c r="F475" t="s">
        <v>4047</v>
      </c>
      <c r="H475" t="s">
        <v>538</v>
      </c>
      <c r="I475" t="s">
        <v>5687</v>
      </c>
      <c r="K475" t="s">
        <v>539</v>
      </c>
      <c r="L475" t="s">
        <v>4501</v>
      </c>
      <c r="N475" t="s">
        <v>5687</v>
      </c>
    </row>
    <row r="476" spans="1:14" x14ac:dyDescent="0.25">
      <c r="A476" t="s">
        <v>538</v>
      </c>
      <c r="B476" t="s">
        <v>5296</v>
      </c>
      <c r="C476" t="s">
        <v>4049</v>
      </c>
      <c r="D476" t="s">
        <v>539</v>
      </c>
      <c r="E476" t="s">
        <v>5296</v>
      </c>
      <c r="F476" t="s">
        <v>4049</v>
      </c>
      <c r="H476" t="s">
        <v>538</v>
      </c>
      <c r="I476" t="s">
        <v>5691</v>
      </c>
      <c r="K476" t="s">
        <v>539</v>
      </c>
      <c r="L476" t="s">
        <v>4503</v>
      </c>
      <c r="N476" t="s">
        <v>5691</v>
      </c>
    </row>
    <row r="477" spans="1:14" x14ac:dyDescent="0.25">
      <c r="A477" t="s">
        <v>538</v>
      </c>
      <c r="B477" t="s">
        <v>5296</v>
      </c>
      <c r="C477" t="s">
        <v>4051</v>
      </c>
      <c r="D477" t="s">
        <v>539</v>
      </c>
      <c r="E477" t="s">
        <v>5296</v>
      </c>
      <c r="F477" t="s">
        <v>4051</v>
      </c>
      <c r="H477" t="s">
        <v>538</v>
      </c>
      <c r="I477" t="s">
        <v>5694</v>
      </c>
      <c r="K477" t="s">
        <v>539</v>
      </c>
      <c r="L477" t="s">
        <v>4505</v>
      </c>
      <c r="N477" t="s">
        <v>5694</v>
      </c>
    </row>
    <row r="478" spans="1:14" x14ac:dyDescent="0.25">
      <c r="A478" t="s">
        <v>538</v>
      </c>
      <c r="B478" t="s">
        <v>5296</v>
      </c>
      <c r="C478" t="s">
        <v>4053</v>
      </c>
      <c r="D478" t="s">
        <v>539</v>
      </c>
      <c r="E478" t="s">
        <v>5296</v>
      </c>
      <c r="F478" t="s">
        <v>4053</v>
      </c>
      <c r="H478" t="s">
        <v>538</v>
      </c>
      <c r="I478" t="s">
        <v>7827</v>
      </c>
      <c r="K478" t="s">
        <v>539</v>
      </c>
      <c r="L478" t="s">
        <v>4508</v>
      </c>
      <c r="N478" t="s">
        <v>7827</v>
      </c>
    </row>
    <row r="479" spans="1:14" x14ac:dyDescent="0.25">
      <c r="A479" t="s">
        <v>538</v>
      </c>
      <c r="B479" t="s">
        <v>5296</v>
      </c>
      <c r="C479" t="s">
        <v>4054</v>
      </c>
      <c r="D479" t="s">
        <v>539</v>
      </c>
      <c r="E479" t="s">
        <v>5296</v>
      </c>
      <c r="F479" t="s">
        <v>4054</v>
      </c>
      <c r="H479" t="s">
        <v>538</v>
      </c>
      <c r="I479" t="s">
        <v>5698</v>
      </c>
      <c r="K479" t="s">
        <v>539</v>
      </c>
      <c r="L479" t="s">
        <v>7872</v>
      </c>
      <c r="N479" t="s">
        <v>5698</v>
      </c>
    </row>
    <row r="480" spans="1:14" x14ac:dyDescent="0.25">
      <c r="A480" t="s">
        <v>538</v>
      </c>
      <c r="B480" t="s">
        <v>5296</v>
      </c>
      <c r="C480" t="s">
        <v>5905</v>
      </c>
      <c r="D480" t="s">
        <v>539</v>
      </c>
      <c r="E480" t="s">
        <v>5296</v>
      </c>
      <c r="F480" t="s">
        <v>5905</v>
      </c>
      <c r="H480" t="s">
        <v>538</v>
      </c>
      <c r="I480" t="s">
        <v>5701</v>
      </c>
      <c r="K480" t="s">
        <v>539</v>
      </c>
      <c r="L480" t="s">
        <v>4509</v>
      </c>
      <c r="N480" t="s">
        <v>5701</v>
      </c>
    </row>
    <row r="481" spans="1:14" x14ac:dyDescent="0.25">
      <c r="A481" t="s">
        <v>538</v>
      </c>
      <c r="B481" t="s">
        <v>5296</v>
      </c>
      <c r="C481" t="s">
        <v>5908</v>
      </c>
      <c r="D481" t="s">
        <v>539</v>
      </c>
      <c r="E481" t="s">
        <v>5296</v>
      </c>
      <c r="F481" t="s">
        <v>5908</v>
      </c>
      <c r="H481" t="s">
        <v>538</v>
      </c>
      <c r="I481" t="s">
        <v>5705</v>
      </c>
      <c r="K481" t="s">
        <v>539</v>
      </c>
      <c r="L481" t="s">
        <v>4511</v>
      </c>
      <c r="N481" t="s">
        <v>5705</v>
      </c>
    </row>
    <row r="482" spans="1:14" x14ac:dyDescent="0.25">
      <c r="A482" t="s">
        <v>538</v>
      </c>
      <c r="B482" t="s">
        <v>5296</v>
      </c>
      <c r="C482" t="s">
        <v>4056</v>
      </c>
      <c r="D482" t="s">
        <v>539</v>
      </c>
      <c r="E482" t="s">
        <v>5296</v>
      </c>
      <c r="F482" t="s">
        <v>4056</v>
      </c>
      <c r="H482" t="s">
        <v>538</v>
      </c>
      <c r="I482" t="s">
        <v>7828</v>
      </c>
      <c r="K482" t="s">
        <v>539</v>
      </c>
      <c r="L482" t="s">
        <v>4513</v>
      </c>
      <c r="N482" t="s">
        <v>7828</v>
      </c>
    </row>
    <row r="483" spans="1:14" x14ac:dyDescent="0.25">
      <c r="A483" t="s">
        <v>538</v>
      </c>
      <c r="B483" t="s">
        <v>5296</v>
      </c>
      <c r="C483" t="s">
        <v>4058</v>
      </c>
      <c r="D483" t="s">
        <v>539</v>
      </c>
      <c r="E483" t="s">
        <v>5296</v>
      </c>
      <c r="F483" t="s">
        <v>4058</v>
      </c>
      <c r="H483" t="s">
        <v>538</v>
      </c>
      <c r="I483" t="s">
        <v>7829</v>
      </c>
      <c r="K483" t="s">
        <v>539</v>
      </c>
      <c r="L483" t="s">
        <v>4515</v>
      </c>
      <c r="N483" t="s">
        <v>7829</v>
      </c>
    </row>
    <row r="484" spans="1:14" x14ac:dyDescent="0.25">
      <c r="A484" t="s">
        <v>538</v>
      </c>
      <c r="B484" t="s">
        <v>5296</v>
      </c>
      <c r="C484" t="s">
        <v>4060</v>
      </c>
      <c r="D484" t="s">
        <v>539</v>
      </c>
      <c r="E484" t="s">
        <v>5296</v>
      </c>
      <c r="F484" t="s">
        <v>4060</v>
      </c>
      <c r="H484" t="s">
        <v>538</v>
      </c>
      <c r="I484" t="s">
        <v>7830</v>
      </c>
      <c r="K484" t="s">
        <v>539</v>
      </c>
      <c r="L484" t="s">
        <v>7604</v>
      </c>
      <c r="N484" t="s">
        <v>7830</v>
      </c>
    </row>
    <row r="485" spans="1:14" x14ac:dyDescent="0.25">
      <c r="A485" t="s">
        <v>538</v>
      </c>
      <c r="B485" t="s">
        <v>5296</v>
      </c>
      <c r="C485" t="s">
        <v>4063</v>
      </c>
      <c r="D485" t="s">
        <v>539</v>
      </c>
      <c r="E485" t="s">
        <v>5296</v>
      </c>
      <c r="F485" t="s">
        <v>4063</v>
      </c>
      <c r="H485" t="s">
        <v>538</v>
      </c>
      <c r="I485" t="s">
        <v>7831</v>
      </c>
      <c r="K485" t="s">
        <v>539</v>
      </c>
      <c r="L485" t="s">
        <v>7605</v>
      </c>
      <c r="N485" t="s">
        <v>7831</v>
      </c>
    </row>
    <row r="486" spans="1:14" x14ac:dyDescent="0.25">
      <c r="A486" t="s">
        <v>538</v>
      </c>
      <c r="B486" t="s">
        <v>5296</v>
      </c>
      <c r="C486" t="s">
        <v>4065</v>
      </c>
      <c r="D486" t="s">
        <v>539</v>
      </c>
      <c r="E486" t="s">
        <v>5296</v>
      </c>
      <c r="F486" t="s">
        <v>4065</v>
      </c>
      <c r="H486" t="s">
        <v>538</v>
      </c>
      <c r="I486" t="s">
        <v>4112</v>
      </c>
      <c r="K486" t="s">
        <v>539</v>
      </c>
      <c r="L486" t="s">
        <v>7606</v>
      </c>
      <c r="N486" t="s">
        <v>4112</v>
      </c>
    </row>
    <row r="487" spans="1:14" x14ac:dyDescent="0.25">
      <c r="A487" t="s">
        <v>538</v>
      </c>
      <c r="B487" t="s">
        <v>5296</v>
      </c>
      <c r="C487" t="s">
        <v>4067</v>
      </c>
      <c r="D487" t="s">
        <v>539</v>
      </c>
      <c r="E487" t="s">
        <v>5296</v>
      </c>
      <c r="F487" t="s">
        <v>4067</v>
      </c>
      <c r="H487" t="s">
        <v>538</v>
      </c>
      <c r="I487" t="s">
        <v>4114</v>
      </c>
      <c r="K487" t="s">
        <v>539</v>
      </c>
      <c r="L487" t="s">
        <v>7607</v>
      </c>
      <c r="N487" t="s">
        <v>4114</v>
      </c>
    </row>
    <row r="488" spans="1:14" x14ac:dyDescent="0.25">
      <c r="A488" t="s">
        <v>538</v>
      </c>
      <c r="B488" t="s">
        <v>5296</v>
      </c>
      <c r="C488" t="s">
        <v>7752</v>
      </c>
      <c r="D488" t="s">
        <v>539</v>
      </c>
      <c r="E488" t="s">
        <v>5296</v>
      </c>
      <c r="F488" t="s">
        <v>7752</v>
      </c>
      <c r="H488" t="s">
        <v>538</v>
      </c>
      <c r="I488" t="s">
        <v>4118</v>
      </c>
      <c r="K488" t="s">
        <v>539</v>
      </c>
      <c r="L488" t="s">
        <v>7608</v>
      </c>
      <c r="N488" t="s">
        <v>4118</v>
      </c>
    </row>
    <row r="489" spans="1:14" x14ac:dyDescent="0.25">
      <c r="A489" t="s">
        <v>538</v>
      </c>
      <c r="B489" t="s">
        <v>5296</v>
      </c>
      <c r="C489" t="s">
        <v>4068</v>
      </c>
      <c r="D489" t="s">
        <v>539</v>
      </c>
      <c r="E489" t="s">
        <v>5296</v>
      </c>
      <c r="F489" t="s">
        <v>4068</v>
      </c>
      <c r="H489" t="s">
        <v>538</v>
      </c>
      <c r="I489" t="s">
        <v>7832</v>
      </c>
      <c r="K489" t="s">
        <v>539</v>
      </c>
      <c r="L489" t="s">
        <v>4517</v>
      </c>
      <c r="N489" t="s">
        <v>7832</v>
      </c>
    </row>
    <row r="490" spans="1:14" x14ac:dyDescent="0.25">
      <c r="A490" t="s">
        <v>538</v>
      </c>
      <c r="B490" t="s">
        <v>5296</v>
      </c>
      <c r="C490" t="s">
        <v>7753</v>
      </c>
      <c r="D490" t="s">
        <v>539</v>
      </c>
      <c r="E490" t="s">
        <v>5296</v>
      </c>
      <c r="F490" t="s">
        <v>7753</v>
      </c>
      <c r="H490" t="s">
        <v>538</v>
      </c>
      <c r="I490" t="s">
        <v>4120</v>
      </c>
      <c r="K490" t="s">
        <v>539</v>
      </c>
      <c r="L490" t="s">
        <v>7609</v>
      </c>
      <c r="N490" t="s">
        <v>4120</v>
      </c>
    </row>
    <row r="491" spans="1:14" x14ac:dyDescent="0.25">
      <c r="A491" t="s">
        <v>538</v>
      </c>
      <c r="B491" t="s">
        <v>5296</v>
      </c>
      <c r="C491" t="s">
        <v>7754</v>
      </c>
      <c r="D491" t="s">
        <v>539</v>
      </c>
      <c r="E491" t="s">
        <v>5296</v>
      </c>
      <c r="F491" t="s">
        <v>7754</v>
      </c>
      <c r="H491" t="s">
        <v>538</v>
      </c>
      <c r="I491" t="s">
        <v>7833</v>
      </c>
      <c r="K491" t="s">
        <v>539</v>
      </c>
      <c r="L491" t="s">
        <v>7611</v>
      </c>
      <c r="N491" t="s">
        <v>7833</v>
      </c>
    </row>
    <row r="492" spans="1:14" x14ac:dyDescent="0.25">
      <c r="A492" t="s">
        <v>538</v>
      </c>
      <c r="B492" t="s">
        <v>5296</v>
      </c>
      <c r="C492" t="s">
        <v>7755</v>
      </c>
      <c r="D492" t="s">
        <v>539</v>
      </c>
      <c r="E492" t="s">
        <v>5296</v>
      </c>
      <c r="F492" t="s">
        <v>7755</v>
      </c>
      <c r="H492" t="s">
        <v>538</v>
      </c>
      <c r="I492" t="s">
        <v>4122</v>
      </c>
      <c r="K492" t="s">
        <v>539</v>
      </c>
      <c r="L492" t="s">
        <v>7612</v>
      </c>
      <c r="N492" t="s">
        <v>4122</v>
      </c>
    </row>
    <row r="493" spans="1:14" x14ac:dyDescent="0.25">
      <c r="A493" t="s">
        <v>538</v>
      </c>
      <c r="B493" t="s">
        <v>5296</v>
      </c>
      <c r="C493" t="s">
        <v>7756</v>
      </c>
      <c r="D493" t="s">
        <v>539</v>
      </c>
      <c r="E493" t="s">
        <v>5296</v>
      </c>
      <c r="F493" t="s">
        <v>7756</v>
      </c>
      <c r="H493" t="s">
        <v>538</v>
      </c>
      <c r="I493" t="s">
        <v>4124</v>
      </c>
      <c r="K493" t="s">
        <v>539</v>
      </c>
      <c r="L493" t="s">
        <v>7697</v>
      </c>
      <c r="N493" t="s">
        <v>4124</v>
      </c>
    </row>
    <row r="494" spans="1:14" x14ac:dyDescent="0.25">
      <c r="A494" t="s">
        <v>538</v>
      </c>
      <c r="B494" t="s">
        <v>5296</v>
      </c>
      <c r="C494" t="s">
        <v>7757</v>
      </c>
      <c r="D494" t="s">
        <v>539</v>
      </c>
      <c r="E494" t="s">
        <v>5296</v>
      </c>
      <c r="F494" t="s">
        <v>7757</v>
      </c>
      <c r="H494" t="s">
        <v>538</v>
      </c>
      <c r="I494" t="s">
        <v>4126</v>
      </c>
      <c r="K494" t="s">
        <v>539</v>
      </c>
      <c r="L494" t="s">
        <v>7614</v>
      </c>
      <c r="N494" t="s">
        <v>4126</v>
      </c>
    </row>
    <row r="495" spans="1:14" x14ac:dyDescent="0.25">
      <c r="A495" t="s">
        <v>538</v>
      </c>
      <c r="B495" t="s">
        <v>5296</v>
      </c>
      <c r="C495" t="s">
        <v>7758</v>
      </c>
      <c r="D495" t="s">
        <v>539</v>
      </c>
      <c r="E495" t="s">
        <v>5296</v>
      </c>
      <c r="F495" t="s">
        <v>7758</v>
      </c>
      <c r="H495" t="s">
        <v>538</v>
      </c>
      <c r="I495" t="s">
        <v>4128</v>
      </c>
      <c r="K495" t="s">
        <v>539</v>
      </c>
      <c r="L495" t="s">
        <v>7616</v>
      </c>
      <c r="N495" t="s">
        <v>4128</v>
      </c>
    </row>
    <row r="496" spans="1:14" x14ac:dyDescent="0.25">
      <c r="A496" t="s">
        <v>538</v>
      </c>
      <c r="B496" t="s">
        <v>5296</v>
      </c>
      <c r="C496" t="s">
        <v>7759</v>
      </c>
      <c r="D496" t="s">
        <v>539</v>
      </c>
      <c r="E496" t="s">
        <v>5296</v>
      </c>
      <c r="F496" t="s">
        <v>7759</v>
      </c>
      <c r="H496" t="s">
        <v>538</v>
      </c>
      <c r="I496" t="s">
        <v>7834</v>
      </c>
      <c r="K496" t="s">
        <v>539</v>
      </c>
      <c r="L496" t="s">
        <v>7617</v>
      </c>
      <c r="N496" t="s">
        <v>7834</v>
      </c>
    </row>
    <row r="497" spans="1:14" x14ac:dyDescent="0.25">
      <c r="A497" t="s">
        <v>538</v>
      </c>
      <c r="B497" t="s">
        <v>5296</v>
      </c>
      <c r="C497" t="s">
        <v>7760</v>
      </c>
      <c r="D497" t="s">
        <v>539</v>
      </c>
      <c r="E497" t="s">
        <v>5296</v>
      </c>
      <c r="F497" t="s">
        <v>7760</v>
      </c>
      <c r="H497" t="s">
        <v>538</v>
      </c>
      <c r="I497" t="s">
        <v>4130</v>
      </c>
      <c r="K497" t="s">
        <v>539</v>
      </c>
      <c r="L497" t="s">
        <v>7618</v>
      </c>
      <c r="N497" t="s">
        <v>4130</v>
      </c>
    </row>
    <row r="498" spans="1:14" x14ac:dyDescent="0.25">
      <c r="A498" t="s">
        <v>538</v>
      </c>
      <c r="B498" t="s">
        <v>5296</v>
      </c>
      <c r="C498" t="s">
        <v>7687</v>
      </c>
      <c r="D498" t="s">
        <v>539</v>
      </c>
      <c r="E498" t="s">
        <v>5296</v>
      </c>
      <c r="F498" t="s">
        <v>7687</v>
      </c>
      <c r="H498" t="s">
        <v>538</v>
      </c>
      <c r="I498" t="s">
        <v>4132</v>
      </c>
      <c r="K498" t="s">
        <v>539</v>
      </c>
      <c r="L498" t="s">
        <v>7619</v>
      </c>
      <c r="N498" t="s">
        <v>4132</v>
      </c>
    </row>
    <row r="499" spans="1:14" x14ac:dyDescent="0.25">
      <c r="A499" t="s">
        <v>538</v>
      </c>
      <c r="B499" t="s">
        <v>5296</v>
      </c>
      <c r="C499" t="s">
        <v>7688</v>
      </c>
      <c r="D499" t="s">
        <v>539</v>
      </c>
      <c r="E499" t="s">
        <v>5296</v>
      </c>
      <c r="F499" t="s">
        <v>7688</v>
      </c>
      <c r="H499" t="s">
        <v>538</v>
      </c>
      <c r="I499" t="s">
        <v>4136</v>
      </c>
      <c r="K499" t="s">
        <v>539</v>
      </c>
      <c r="L499" t="s">
        <v>7620</v>
      </c>
      <c r="N499" t="s">
        <v>4136</v>
      </c>
    </row>
    <row r="500" spans="1:14" x14ac:dyDescent="0.25">
      <c r="A500" t="s">
        <v>538</v>
      </c>
      <c r="B500" t="s">
        <v>5296</v>
      </c>
      <c r="C500" t="s">
        <v>7689</v>
      </c>
      <c r="D500" t="s">
        <v>539</v>
      </c>
      <c r="E500" t="s">
        <v>5296</v>
      </c>
      <c r="F500" t="s">
        <v>7689</v>
      </c>
      <c r="H500" t="s">
        <v>538</v>
      </c>
      <c r="I500" t="s">
        <v>4139</v>
      </c>
      <c r="K500" t="s">
        <v>539</v>
      </c>
      <c r="L500" t="s">
        <v>7698</v>
      </c>
      <c r="N500" t="s">
        <v>4139</v>
      </c>
    </row>
    <row r="501" spans="1:14" x14ac:dyDescent="0.25">
      <c r="A501" t="s">
        <v>538</v>
      </c>
      <c r="B501" t="s">
        <v>5296</v>
      </c>
      <c r="C501" t="s">
        <v>7691</v>
      </c>
      <c r="D501" t="s">
        <v>539</v>
      </c>
      <c r="E501" t="s">
        <v>5296</v>
      </c>
      <c r="F501" t="s">
        <v>7691</v>
      </c>
      <c r="H501" t="s">
        <v>538</v>
      </c>
      <c r="I501" t="s">
        <v>4141</v>
      </c>
      <c r="K501" t="s">
        <v>539</v>
      </c>
      <c r="L501" t="s">
        <v>7621</v>
      </c>
      <c r="N501" t="s">
        <v>4141</v>
      </c>
    </row>
    <row r="502" spans="1:14" x14ac:dyDescent="0.25">
      <c r="A502" t="s">
        <v>538</v>
      </c>
      <c r="B502" t="s">
        <v>5296</v>
      </c>
      <c r="C502" t="s">
        <v>7763</v>
      </c>
      <c r="D502" t="s">
        <v>539</v>
      </c>
      <c r="E502" t="s">
        <v>5296</v>
      </c>
      <c r="F502" t="s">
        <v>7763</v>
      </c>
      <c r="H502" t="s">
        <v>538</v>
      </c>
      <c r="I502" t="s">
        <v>4144</v>
      </c>
      <c r="K502" t="s">
        <v>539</v>
      </c>
      <c r="L502" t="s">
        <v>7699</v>
      </c>
      <c r="N502" t="s">
        <v>4144</v>
      </c>
    </row>
    <row r="503" spans="1:14" x14ac:dyDescent="0.25">
      <c r="A503" t="s">
        <v>538</v>
      </c>
      <c r="B503" t="s">
        <v>5296</v>
      </c>
      <c r="C503" t="s">
        <v>7764</v>
      </c>
      <c r="D503" t="s">
        <v>539</v>
      </c>
      <c r="E503" t="s">
        <v>5296</v>
      </c>
      <c r="F503" t="s">
        <v>7764</v>
      </c>
      <c r="H503" t="s">
        <v>538</v>
      </c>
      <c r="I503" t="s">
        <v>4147</v>
      </c>
      <c r="K503" t="s">
        <v>539</v>
      </c>
      <c r="L503" t="s">
        <v>7622</v>
      </c>
      <c r="N503" t="s">
        <v>4147</v>
      </c>
    </row>
    <row r="504" spans="1:14" x14ac:dyDescent="0.25">
      <c r="A504" t="s">
        <v>538</v>
      </c>
      <c r="B504" t="s">
        <v>5296</v>
      </c>
      <c r="C504" t="s">
        <v>7765</v>
      </c>
      <c r="D504" t="s">
        <v>539</v>
      </c>
      <c r="E504" t="s">
        <v>5296</v>
      </c>
      <c r="F504" t="s">
        <v>7765</v>
      </c>
      <c r="H504" t="s">
        <v>538</v>
      </c>
      <c r="I504" t="s">
        <v>5338</v>
      </c>
      <c r="K504" t="s">
        <v>539</v>
      </c>
      <c r="L504" t="s">
        <v>7873</v>
      </c>
      <c r="N504" t="s">
        <v>5338</v>
      </c>
    </row>
    <row r="505" spans="1:14" x14ac:dyDescent="0.25">
      <c r="A505" t="s">
        <v>538</v>
      </c>
      <c r="B505" t="s">
        <v>5296</v>
      </c>
      <c r="C505" t="s">
        <v>7766</v>
      </c>
      <c r="D505" t="s">
        <v>539</v>
      </c>
      <c r="E505" t="s">
        <v>5296</v>
      </c>
      <c r="F505" t="s">
        <v>7766</v>
      </c>
      <c r="H505" t="s">
        <v>538</v>
      </c>
      <c r="I505" t="s">
        <v>4150</v>
      </c>
      <c r="K505" t="s">
        <v>539</v>
      </c>
      <c r="L505" t="s">
        <v>7874</v>
      </c>
      <c r="N505" t="s">
        <v>4150</v>
      </c>
    </row>
    <row r="506" spans="1:14" x14ac:dyDescent="0.25">
      <c r="A506" t="s">
        <v>538</v>
      </c>
      <c r="B506" t="s">
        <v>5296</v>
      </c>
      <c r="C506" t="s">
        <v>7767</v>
      </c>
      <c r="D506" t="s">
        <v>539</v>
      </c>
      <c r="E506" t="s">
        <v>5296</v>
      </c>
      <c r="F506" t="s">
        <v>7767</v>
      </c>
      <c r="H506" t="s">
        <v>538</v>
      </c>
      <c r="I506" t="s">
        <v>4153</v>
      </c>
      <c r="K506" t="s">
        <v>539</v>
      </c>
      <c r="L506" t="s">
        <v>7875</v>
      </c>
      <c r="N506" t="s">
        <v>4153</v>
      </c>
    </row>
    <row r="507" spans="1:14" x14ac:dyDescent="0.25">
      <c r="A507" t="s">
        <v>538</v>
      </c>
      <c r="B507" t="s">
        <v>5296</v>
      </c>
      <c r="C507" t="s">
        <v>7768</v>
      </c>
      <c r="D507" t="s">
        <v>539</v>
      </c>
      <c r="E507" t="s">
        <v>5296</v>
      </c>
      <c r="F507" t="s">
        <v>7768</v>
      </c>
      <c r="H507" t="s">
        <v>538</v>
      </c>
      <c r="I507" t="s">
        <v>7835</v>
      </c>
      <c r="K507" t="s">
        <v>539</v>
      </c>
      <c r="L507" t="s">
        <v>7591</v>
      </c>
      <c r="N507" t="s">
        <v>7835</v>
      </c>
    </row>
    <row r="508" spans="1:14" x14ac:dyDescent="0.25">
      <c r="A508" t="s">
        <v>538</v>
      </c>
      <c r="B508" t="s">
        <v>5296</v>
      </c>
      <c r="C508" t="s">
        <v>7769</v>
      </c>
      <c r="D508" t="s">
        <v>539</v>
      </c>
      <c r="E508" t="s">
        <v>5296</v>
      </c>
      <c r="F508" t="s">
        <v>7769</v>
      </c>
      <c r="H508" t="s">
        <v>538</v>
      </c>
      <c r="I508" t="s">
        <v>4156</v>
      </c>
      <c r="K508" t="s">
        <v>539</v>
      </c>
      <c r="L508" t="s">
        <v>7876</v>
      </c>
      <c r="N508" t="s">
        <v>4156</v>
      </c>
    </row>
    <row r="509" spans="1:14" x14ac:dyDescent="0.25">
      <c r="A509" t="s">
        <v>538</v>
      </c>
      <c r="B509" t="s">
        <v>5296</v>
      </c>
      <c r="C509" t="s">
        <v>7770</v>
      </c>
      <c r="D509" t="s">
        <v>539</v>
      </c>
      <c r="E509" t="s">
        <v>5296</v>
      </c>
      <c r="F509" t="s">
        <v>7770</v>
      </c>
      <c r="H509" t="s">
        <v>538</v>
      </c>
      <c r="I509" t="s">
        <v>7836</v>
      </c>
      <c r="K509" t="s">
        <v>539</v>
      </c>
      <c r="L509" t="s">
        <v>7877</v>
      </c>
      <c r="N509" t="s">
        <v>7836</v>
      </c>
    </row>
    <row r="510" spans="1:14" x14ac:dyDescent="0.25">
      <c r="A510" t="s">
        <v>538</v>
      </c>
      <c r="B510" t="s">
        <v>5296</v>
      </c>
      <c r="C510" t="s">
        <v>7771</v>
      </c>
      <c r="D510" t="s">
        <v>539</v>
      </c>
      <c r="E510" t="s">
        <v>5296</v>
      </c>
      <c r="F510" t="s">
        <v>7771</v>
      </c>
      <c r="H510" t="s">
        <v>538</v>
      </c>
      <c r="I510" t="s">
        <v>7837</v>
      </c>
      <c r="K510" t="s">
        <v>539</v>
      </c>
      <c r="L510" t="s">
        <v>7878</v>
      </c>
      <c r="N510" t="s">
        <v>7837</v>
      </c>
    </row>
    <row r="511" spans="1:14" x14ac:dyDescent="0.25">
      <c r="A511" t="s">
        <v>538</v>
      </c>
      <c r="B511" t="s">
        <v>5296</v>
      </c>
      <c r="C511" t="s">
        <v>7772</v>
      </c>
      <c r="D511" t="s">
        <v>539</v>
      </c>
      <c r="E511" t="s">
        <v>5296</v>
      </c>
      <c r="F511" t="s">
        <v>7772</v>
      </c>
      <c r="H511" t="s">
        <v>538</v>
      </c>
      <c r="I511" t="s">
        <v>4159</v>
      </c>
      <c r="K511" t="s">
        <v>539</v>
      </c>
      <c r="L511" t="s">
        <v>7879</v>
      </c>
      <c r="N511" t="s">
        <v>4159</v>
      </c>
    </row>
    <row r="512" spans="1:14" x14ac:dyDescent="0.25">
      <c r="A512" t="s">
        <v>538</v>
      </c>
      <c r="B512" t="s">
        <v>5296</v>
      </c>
      <c r="C512" t="s">
        <v>7773</v>
      </c>
      <c r="D512" t="s">
        <v>539</v>
      </c>
      <c r="E512" t="s">
        <v>5296</v>
      </c>
      <c r="F512" t="s">
        <v>7773</v>
      </c>
      <c r="H512" t="s">
        <v>538</v>
      </c>
      <c r="I512" t="s">
        <v>4162</v>
      </c>
      <c r="K512" t="s">
        <v>539</v>
      </c>
      <c r="L512" t="s">
        <v>7700</v>
      </c>
      <c r="N512" t="s">
        <v>4162</v>
      </c>
    </row>
    <row r="513" spans="1:14" x14ac:dyDescent="0.25">
      <c r="A513" t="s">
        <v>538</v>
      </c>
      <c r="B513" t="s">
        <v>5296</v>
      </c>
      <c r="C513" t="s">
        <v>7774</v>
      </c>
      <c r="D513" t="s">
        <v>539</v>
      </c>
      <c r="E513" t="s">
        <v>5296</v>
      </c>
      <c r="F513" t="s">
        <v>7774</v>
      </c>
      <c r="H513" t="s">
        <v>538</v>
      </c>
      <c r="I513" t="s">
        <v>4165</v>
      </c>
      <c r="K513" t="s">
        <v>539</v>
      </c>
      <c r="L513" t="s">
        <v>7701</v>
      </c>
      <c r="N513" t="s">
        <v>4165</v>
      </c>
    </row>
    <row r="514" spans="1:14" x14ac:dyDescent="0.25">
      <c r="A514" t="s">
        <v>538</v>
      </c>
      <c r="B514" t="s">
        <v>5296</v>
      </c>
      <c r="C514" t="s">
        <v>7775</v>
      </c>
      <c r="D514" t="s">
        <v>539</v>
      </c>
      <c r="E514" t="s">
        <v>5296</v>
      </c>
      <c r="F514" t="s">
        <v>7775</v>
      </c>
      <c r="H514" t="s">
        <v>538</v>
      </c>
      <c r="I514" t="s">
        <v>4167</v>
      </c>
      <c r="K514" t="s">
        <v>539</v>
      </c>
      <c r="L514" t="s">
        <v>7703</v>
      </c>
      <c r="N514" t="s">
        <v>4167</v>
      </c>
    </row>
    <row r="515" spans="1:14" x14ac:dyDescent="0.25">
      <c r="A515" t="s">
        <v>538</v>
      </c>
      <c r="B515" t="s">
        <v>5296</v>
      </c>
      <c r="C515" t="s">
        <v>7776</v>
      </c>
      <c r="D515" t="s">
        <v>539</v>
      </c>
      <c r="E515" t="s">
        <v>5296</v>
      </c>
      <c r="F515" t="s">
        <v>7776</v>
      </c>
      <c r="H515" t="s">
        <v>538</v>
      </c>
      <c r="I515" t="s">
        <v>7838</v>
      </c>
      <c r="K515" t="s">
        <v>539</v>
      </c>
      <c r="L515" t="s">
        <v>7704</v>
      </c>
      <c r="N515" t="s">
        <v>7838</v>
      </c>
    </row>
    <row r="516" spans="1:14" x14ac:dyDescent="0.25">
      <c r="A516" t="s">
        <v>538</v>
      </c>
      <c r="B516" t="s">
        <v>5296</v>
      </c>
      <c r="C516" t="s">
        <v>7777</v>
      </c>
      <c r="D516" t="s">
        <v>539</v>
      </c>
      <c r="E516" t="s">
        <v>5296</v>
      </c>
      <c r="F516" t="s">
        <v>7777</v>
      </c>
      <c r="H516" t="s">
        <v>538</v>
      </c>
      <c r="I516" t="s">
        <v>4169</v>
      </c>
      <c r="K516" t="s">
        <v>539</v>
      </c>
      <c r="L516" t="s">
        <v>7623</v>
      </c>
      <c r="N516" t="s">
        <v>4169</v>
      </c>
    </row>
    <row r="517" spans="1:14" x14ac:dyDescent="0.25">
      <c r="A517" t="s">
        <v>538</v>
      </c>
      <c r="B517" t="s">
        <v>5296</v>
      </c>
      <c r="C517" t="s">
        <v>7778</v>
      </c>
      <c r="D517" t="s">
        <v>539</v>
      </c>
      <c r="E517" t="s">
        <v>5296</v>
      </c>
      <c r="F517" t="s">
        <v>7778</v>
      </c>
      <c r="H517" t="s">
        <v>538</v>
      </c>
      <c r="I517" t="s">
        <v>4173</v>
      </c>
      <c r="K517" t="s">
        <v>539</v>
      </c>
      <c r="L517" t="s">
        <v>7624</v>
      </c>
      <c r="N517" t="s">
        <v>4173</v>
      </c>
    </row>
    <row r="518" spans="1:14" x14ac:dyDescent="0.25">
      <c r="A518" t="s">
        <v>538</v>
      </c>
      <c r="B518" t="s">
        <v>5296</v>
      </c>
      <c r="C518" t="s">
        <v>7779</v>
      </c>
      <c r="D518" t="s">
        <v>539</v>
      </c>
      <c r="E518" t="s">
        <v>5296</v>
      </c>
      <c r="F518" t="s">
        <v>7779</v>
      </c>
      <c r="H518" t="s">
        <v>538</v>
      </c>
      <c r="I518" t="s">
        <v>7839</v>
      </c>
      <c r="K518" t="s">
        <v>539</v>
      </c>
      <c r="L518" t="s">
        <v>7625</v>
      </c>
      <c r="N518" t="s">
        <v>7839</v>
      </c>
    </row>
    <row r="519" spans="1:14" x14ac:dyDescent="0.25">
      <c r="A519" t="s">
        <v>538</v>
      </c>
      <c r="B519" t="s">
        <v>5296</v>
      </c>
      <c r="C519" t="s">
        <v>7780</v>
      </c>
      <c r="D519" t="s">
        <v>539</v>
      </c>
      <c r="E519" t="s">
        <v>5296</v>
      </c>
      <c r="F519" t="s">
        <v>7780</v>
      </c>
      <c r="H519" t="s">
        <v>538</v>
      </c>
      <c r="I519" t="s">
        <v>4175</v>
      </c>
      <c r="K519" t="s">
        <v>539</v>
      </c>
      <c r="L519" t="s">
        <v>7626</v>
      </c>
      <c r="N519" t="s">
        <v>4175</v>
      </c>
    </row>
    <row r="520" spans="1:14" x14ac:dyDescent="0.25">
      <c r="A520" t="s">
        <v>538</v>
      </c>
      <c r="B520" t="s">
        <v>5296</v>
      </c>
      <c r="C520" t="s">
        <v>7781</v>
      </c>
      <c r="D520" t="s">
        <v>539</v>
      </c>
      <c r="E520" t="s">
        <v>5296</v>
      </c>
      <c r="F520" t="s">
        <v>7781</v>
      </c>
      <c r="H520" t="s">
        <v>538</v>
      </c>
      <c r="I520" t="s">
        <v>7840</v>
      </c>
      <c r="K520" t="s">
        <v>539</v>
      </c>
      <c r="L520" t="s">
        <v>7627</v>
      </c>
      <c r="N520" t="s">
        <v>7840</v>
      </c>
    </row>
    <row r="521" spans="1:14" x14ac:dyDescent="0.25">
      <c r="A521" t="s">
        <v>538</v>
      </c>
      <c r="B521" t="s">
        <v>5296</v>
      </c>
      <c r="C521" t="s">
        <v>7782</v>
      </c>
      <c r="D521" t="s">
        <v>539</v>
      </c>
      <c r="E521" t="s">
        <v>5296</v>
      </c>
      <c r="F521" t="s">
        <v>7782</v>
      </c>
      <c r="H521" t="s">
        <v>538</v>
      </c>
      <c r="I521" t="s">
        <v>7841</v>
      </c>
      <c r="K521" t="s">
        <v>539</v>
      </c>
      <c r="L521" t="s">
        <v>7628</v>
      </c>
      <c r="N521" t="s">
        <v>7841</v>
      </c>
    </row>
    <row r="522" spans="1:14" x14ac:dyDescent="0.25">
      <c r="A522" t="s">
        <v>538</v>
      </c>
      <c r="B522" t="s">
        <v>5296</v>
      </c>
      <c r="C522" t="s">
        <v>7783</v>
      </c>
      <c r="D522" t="s">
        <v>539</v>
      </c>
      <c r="E522" t="s">
        <v>5296</v>
      </c>
      <c r="F522" t="s">
        <v>7783</v>
      </c>
      <c r="H522" t="s">
        <v>538</v>
      </c>
      <c r="I522" t="s">
        <v>7842</v>
      </c>
      <c r="K522" t="s">
        <v>539</v>
      </c>
      <c r="L522" t="s">
        <v>7629</v>
      </c>
      <c r="N522" t="s">
        <v>7842</v>
      </c>
    </row>
    <row r="523" spans="1:14" x14ac:dyDescent="0.25">
      <c r="A523" t="s">
        <v>538</v>
      </c>
      <c r="B523" t="s">
        <v>5296</v>
      </c>
      <c r="C523" t="s">
        <v>7784</v>
      </c>
      <c r="D523" t="s">
        <v>539</v>
      </c>
      <c r="E523" t="s">
        <v>5296</v>
      </c>
      <c r="F523" t="s">
        <v>7784</v>
      </c>
      <c r="H523" t="s">
        <v>538</v>
      </c>
      <c r="I523" t="s">
        <v>7843</v>
      </c>
      <c r="K523" t="s">
        <v>539</v>
      </c>
      <c r="L523" t="s">
        <v>7631</v>
      </c>
      <c r="N523" t="s">
        <v>7843</v>
      </c>
    </row>
    <row r="524" spans="1:14" x14ac:dyDescent="0.25">
      <c r="A524" t="s">
        <v>538</v>
      </c>
      <c r="B524" t="s">
        <v>5296</v>
      </c>
      <c r="C524" t="s">
        <v>7785</v>
      </c>
      <c r="D524" t="s">
        <v>539</v>
      </c>
      <c r="E524" t="s">
        <v>5296</v>
      </c>
      <c r="F524" t="s">
        <v>7785</v>
      </c>
      <c r="H524" t="s">
        <v>538</v>
      </c>
      <c r="I524" t="s">
        <v>7844</v>
      </c>
      <c r="K524" t="s">
        <v>539</v>
      </c>
      <c r="L524" t="s">
        <v>4520</v>
      </c>
      <c r="N524" t="s">
        <v>7844</v>
      </c>
    </row>
    <row r="525" spans="1:14" x14ac:dyDescent="0.25">
      <c r="A525" t="s">
        <v>538</v>
      </c>
      <c r="B525" t="s">
        <v>5296</v>
      </c>
      <c r="C525" t="s">
        <v>7786</v>
      </c>
      <c r="D525" t="s">
        <v>539</v>
      </c>
      <c r="E525" t="s">
        <v>5296</v>
      </c>
      <c r="F525" t="s">
        <v>7786</v>
      </c>
      <c r="H525" t="s">
        <v>538</v>
      </c>
      <c r="I525" t="s">
        <v>7845</v>
      </c>
      <c r="K525" t="s">
        <v>539</v>
      </c>
      <c r="L525" t="s">
        <v>4522</v>
      </c>
      <c r="N525" t="s">
        <v>7845</v>
      </c>
    </row>
    <row r="526" spans="1:14" x14ac:dyDescent="0.25">
      <c r="A526" t="s">
        <v>538</v>
      </c>
      <c r="B526" t="s">
        <v>5296</v>
      </c>
      <c r="C526" t="s">
        <v>7787</v>
      </c>
      <c r="D526" t="s">
        <v>539</v>
      </c>
      <c r="E526" t="s">
        <v>5296</v>
      </c>
      <c r="F526" t="s">
        <v>7787</v>
      </c>
      <c r="H526" t="s">
        <v>538</v>
      </c>
      <c r="I526" t="s">
        <v>7846</v>
      </c>
      <c r="K526" t="s">
        <v>539</v>
      </c>
      <c r="L526" t="s">
        <v>7635</v>
      </c>
      <c r="N526" t="s">
        <v>7846</v>
      </c>
    </row>
    <row r="527" spans="1:14" x14ac:dyDescent="0.25">
      <c r="A527" t="s">
        <v>538</v>
      </c>
      <c r="B527" t="s">
        <v>5296</v>
      </c>
      <c r="C527" t="s">
        <v>7788</v>
      </c>
      <c r="D527" t="s">
        <v>539</v>
      </c>
      <c r="E527" t="s">
        <v>5296</v>
      </c>
      <c r="F527" t="s">
        <v>7788</v>
      </c>
      <c r="H527" t="s">
        <v>538</v>
      </c>
      <c r="I527" t="s">
        <v>7847</v>
      </c>
      <c r="K527" t="s">
        <v>539</v>
      </c>
      <c r="L527" t="s">
        <v>4524</v>
      </c>
      <c r="N527" t="s">
        <v>7847</v>
      </c>
    </row>
    <row r="528" spans="1:14" x14ac:dyDescent="0.25">
      <c r="A528" t="s">
        <v>538</v>
      </c>
      <c r="B528" t="s">
        <v>5296</v>
      </c>
      <c r="C528" t="s">
        <v>7789</v>
      </c>
      <c r="D528" t="s">
        <v>539</v>
      </c>
      <c r="E528" t="s">
        <v>5296</v>
      </c>
      <c r="F528" t="s">
        <v>7789</v>
      </c>
      <c r="H528" t="s">
        <v>538</v>
      </c>
      <c r="I528" t="s">
        <v>7848</v>
      </c>
      <c r="K528" t="s">
        <v>539</v>
      </c>
      <c r="L528" t="s">
        <v>4526</v>
      </c>
      <c r="N528" t="s">
        <v>7848</v>
      </c>
    </row>
    <row r="529" spans="1:14" x14ac:dyDescent="0.25">
      <c r="A529" t="s">
        <v>538</v>
      </c>
      <c r="B529" t="s">
        <v>5296</v>
      </c>
      <c r="C529" t="s">
        <v>7790</v>
      </c>
      <c r="D529" t="s">
        <v>539</v>
      </c>
      <c r="E529" t="s">
        <v>5296</v>
      </c>
      <c r="F529" t="s">
        <v>7790</v>
      </c>
      <c r="H529" t="s">
        <v>538</v>
      </c>
      <c r="I529" t="s">
        <v>7849</v>
      </c>
      <c r="K529" t="s">
        <v>539</v>
      </c>
      <c r="L529" t="s">
        <v>7637</v>
      </c>
      <c r="N529" t="s">
        <v>7849</v>
      </c>
    </row>
    <row r="530" spans="1:14" x14ac:dyDescent="0.25">
      <c r="A530" t="s">
        <v>538</v>
      </c>
      <c r="B530" t="s">
        <v>5296</v>
      </c>
      <c r="C530" t="s">
        <v>7791</v>
      </c>
      <c r="D530" t="s">
        <v>539</v>
      </c>
      <c r="E530" t="s">
        <v>5296</v>
      </c>
      <c r="F530" t="s">
        <v>7791</v>
      </c>
      <c r="H530" t="s">
        <v>538</v>
      </c>
      <c r="I530" t="s">
        <v>7850</v>
      </c>
      <c r="K530" t="s">
        <v>539</v>
      </c>
      <c r="L530" t="s">
        <v>7638</v>
      </c>
      <c r="N530" t="s">
        <v>7850</v>
      </c>
    </row>
    <row r="531" spans="1:14" x14ac:dyDescent="0.25">
      <c r="A531" t="s">
        <v>538</v>
      </c>
      <c r="B531" t="s">
        <v>5296</v>
      </c>
      <c r="C531" t="s">
        <v>7792</v>
      </c>
      <c r="D531" t="s">
        <v>539</v>
      </c>
      <c r="E531" t="s">
        <v>5296</v>
      </c>
      <c r="F531" t="s">
        <v>7792</v>
      </c>
      <c r="H531" t="s">
        <v>538</v>
      </c>
      <c r="I531" t="s">
        <v>4177</v>
      </c>
      <c r="K531" t="s">
        <v>539</v>
      </c>
      <c r="L531" t="s">
        <v>4528</v>
      </c>
      <c r="N531" t="s">
        <v>4177</v>
      </c>
    </row>
    <row r="532" spans="1:14" x14ac:dyDescent="0.25">
      <c r="A532" t="s">
        <v>538</v>
      </c>
      <c r="B532" t="s">
        <v>5296</v>
      </c>
      <c r="C532" t="s">
        <v>7793</v>
      </c>
      <c r="D532" t="s">
        <v>539</v>
      </c>
      <c r="E532" t="s">
        <v>5296</v>
      </c>
      <c r="F532" t="s">
        <v>7793</v>
      </c>
      <c r="H532" t="s">
        <v>538</v>
      </c>
      <c r="I532" t="s">
        <v>4179</v>
      </c>
      <c r="K532" t="s">
        <v>539</v>
      </c>
      <c r="L532" t="s">
        <v>4530</v>
      </c>
      <c r="N532" t="s">
        <v>4179</v>
      </c>
    </row>
    <row r="533" spans="1:14" x14ac:dyDescent="0.25">
      <c r="A533" t="s">
        <v>538</v>
      </c>
      <c r="B533" t="s">
        <v>5296</v>
      </c>
      <c r="C533" t="s">
        <v>7794</v>
      </c>
      <c r="D533" t="s">
        <v>539</v>
      </c>
      <c r="E533" t="s">
        <v>5296</v>
      </c>
      <c r="F533" t="s">
        <v>7794</v>
      </c>
      <c r="H533" t="s">
        <v>538</v>
      </c>
      <c r="I533" t="s">
        <v>7851</v>
      </c>
      <c r="K533" t="s">
        <v>539</v>
      </c>
      <c r="L533" t="s">
        <v>7639</v>
      </c>
      <c r="N533" t="s">
        <v>7851</v>
      </c>
    </row>
    <row r="534" spans="1:14" x14ac:dyDescent="0.25">
      <c r="A534" t="s">
        <v>538</v>
      </c>
      <c r="B534" t="s">
        <v>5296</v>
      </c>
      <c r="C534" t="s">
        <v>7795</v>
      </c>
      <c r="D534" t="s">
        <v>539</v>
      </c>
      <c r="E534" t="s">
        <v>5296</v>
      </c>
      <c r="F534" t="s">
        <v>7795</v>
      </c>
      <c r="H534" t="s">
        <v>538</v>
      </c>
      <c r="I534" t="s">
        <v>7852</v>
      </c>
      <c r="K534" t="s">
        <v>539</v>
      </c>
      <c r="L534" t="s">
        <v>7640</v>
      </c>
      <c r="N534" t="s">
        <v>7852</v>
      </c>
    </row>
    <row r="535" spans="1:14" x14ac:dyDescent="0.25">
      <c r="A535" t="s">
        <v>538</v>
      </c>
      <c r="B535" t="s">
        <v>5296</v>
      </c>
      <c r="C535" t="s">
        <v>7796</v>
      </c>
      <c r="D535" t="s">
        <v>539</v>
      </c>
      <c r="E535" t="s">
        <v>5296</v>
      </c>
      <c r="F535" t="s">
        <v>7796</v>
      </c>
      <c r="H535" t="s">
        <v>538</v>
      </c>
      <c r="I535" t="s">
        <v>4181</v>
      </c>
      <c r="K535" t="s">
        <v>539</v>
      </c>
      <c r="L535" t="s">
        <v>4531</v>
      </c>
      <c r="N535" t="s">
        <v>4181</v>
      </c>
    </row>
    <row r="536" spans="1:14" x14ac:dyDescent="0.25">
      <c r="A536" t="s">
        <v>538</v>
      </c>
      <c r="B536" t="s">
        <v>5296</v>
      </c>
      <c r="C536" t="s">
        <v>7797</v>
      </c>
      <c r="D536" t="s">
        <v>539</v>
      </c>
      <c r="E536" t="s">
        <v>5296</v>
      </c>
      <c r="F536" t="s">
        <v>7797</v>
      </c>
      <c r="H536" t="s">
        <v>538</v>
      </c>
      <c r="I536" t="s">
        <v>4183</v>
      </c>
      <c r="K536" t="s">
        <v>539</v>
      </c>
      <c r="L536" t="s">
        <v>4533</v>
      </c>
      <c r="N536" t="s">
        <v>4183</v>
      </c>
    </row>
    <row r="537" spans="1:14" x14ac:dyDescent="0.25">
      <c r="A537" t="s">
        <v>538</v>
      </c>
      <c r="B537" t="s">
        <v>5296</v>
      </c>
      <c r="C537" t="s">
        <v>7798</v>
      </c>
      <c r="D537" t="s">
        <v>539</v>
      </c>
      <c r="E537" t="s">
        <v>5296</v>
      </c>
      <c r="F537" t="s">
        <v>7798</v>
      </c>
      <c r="H537" t="s">
        <v>538</v>
      </c>
      <c r="I537" t="s">
        <v>7853</v>
      </c>
      <c r="K537" t="s">
        <v>539</v>
      </c>
      <c r="L537" t="s">
        <v>7641</v>
      </c>
      <c r="N537" t="s">
        <v>7853</v>
      </c>
    </row>
    <row r="538" spans="1:14" x14ac:dyDescent="0.25">
      <c r="A538" t="s">
        <v>538</v>
      </c>
      <c r="B538" t="s">
        <v>5296</v>
      </c>
      <c r="C538" t="s">
        <v>7799</v>
      </c>
      <c r="D538" t="s">
        <v>539</v>
      </c>
      <c r="E538" t="s">
        <v>5296</v>
      </c>
      <c r="F538" t="s">
        <v>7799</v>
      </c>
      <c r="H538" t="s">
        <v>538</v>
      </c>
      <c r="I538" t="s">
        <v>7854</v>
      </c>
      <c r="K538" t="s">
        <v>539</v>
      </c>
      <c r="L538" t="s">
        <v>7880</v>
      </c>
      <c r="N538" t="s">
        <v>7854</v>
      </c>
    </row>
    <row r="539" spans="1:14" x14ac:dyDescent="0.25">
      <c r="A539" t="s">
        <v>538</v>
      </c>
      <c r="B539" t="s">
        <v>5296</v>
      </c>
      <c r="C539" t="s">
        <v>7800</v>
      </c>
      <c r="D539" t="s">
        <v>539</v>
      </c>
      <c r="E539" t="s">
        <v>5296</v>
      </c>
      <c r="F539" t="s">
        <v>7800</v>
      </c>
      <c r="H539" t="s">
        <v>538</v>
      </c>
      <c r="I539" t="s">
        <v>7855</v>
      </c>
      <c r="K539" t="s">
        <v>539</v>
      </c>
      <c r="L539" t="s">
        <v>7642</v>
      </c>
      <c r="N539" t="s">
        <v>7855</v>
      </c>
    </row>
    <row r="540" spans="1:14" x14ac:dyDescent="0.25">
      <c r="A540" t="s">
        <v>538</v>
      </c>
      <c r="B540" t="s">
        <v>5296</v>
      </c>
      <c r="C540" t="s">
        <v>7801</v>
      </c>
      <c r="D540" t="s">
        <v>539</v>
      </c>
      <c r="E540" t="s">
        <v>5296</v>
      </c>
      <c r="F540" t="s">
        <v>7801</v>
      </c>
      <c r="H540" t="s">
        <v>538</v>
      </c>
      <c r="I540" t="s">
        <v>7856</v>
      </c>
      <c r="K540" t="s">
        <v>539</v>
      </c>
      <c r="L540" t="s">
        <v>7705</v>
      </c>
      <c r="N540" t="s">
        <v>7856</v>
      </c>
    </row>
    <row r="541" spans="1:14" x14ac:dyDescent="0.25">
      <c r="A541" t="s">
        <v>538</v>
      </c>
      <c r="B541" t="s">
        <v>5296</v>
      </c>
      <c r="C541" t="s">
        <v>7802</v>
      </c>
      <c r="D541" t="s">
        <v>539</v>
      </c>
      <c r="E541" t="s">
        <v>5296</v>
      </c>
      <c r="F541" t="s">
        <v>7802</v>
      </c>
      <c r="H541" t="s">
        <v>538</v>
      </c>
      <c r="I541" t="s">
        <v>7857</v>
      </c>
      <c r="K541" t="s">
        <v>539</v>
      </c>
      <c r="L541" t="s">
        <v>7643</v>
      </c>
      <c r="N541" t="s">
        <v>7857</v>
      </c>
    </row>
    <row r="542" spans="1:14" x14ac:dyDescent="0.25">
      <c r="A542" t="s">
        <v>538</v>
      </c>
      <c r="B542" t="s">
        <v>5296</v>
      </c>
      <c r="C542" t="s">
        <v>7803</v>
      </c>
      <c r="D542" t="s">
        <v>539</v>
      </c>
      <c r="E542" t="s">
        <v>5296</v>
      </c>
      <c r="F542" t="s">
        <v>7803</v>
      </c>
      <c r="H542" t="s">
        <v>538</v>
      </c>
      <c r="I542" t="s">
        <v>7858</v>
      </c>
      <c r="K542" t="s">
        <v>539</v>
      </c>
      <c r="L542" t="s">
        <v>7881</v>
      </c>
      <c r="N542" t="s">
        <v>7858</v>
      </c>
    </row>
    <row r="543" spans="1:14" x14ac:dyDescent="0.25">
      <c r="A543" t="s">
        <v>538</v>
      </c>
      <c r="B543" t="s">
        <v>5296</v>
      </c>
      <c r="C543" t="s">
        <v>7804</v>
      </c>
      <c r="D543" t="s">
        <v>539</v>
      </c>
      <c r="E543" t="s">
        <v>5296</v>
      </c>
      <c r="F543" t="s">
        <v>7804</v>
      </c>
      <c r="H543" t="s">
        <v>538</v>
      </c>
      <c r="I543" t="s">
        <v>7859</v>
      </c>
      <c r="K543" t="s">
        <v>539</v>
      </c>
      <c r="L543" t="s">
        <v>7644</v>
      </c>
      <c r="N543" t="s">
        <v>7859</v>
      </c>
    </row>
    <row r="544" spans="1:14" x14ac:dyDescent="0.25">
      <c r="A544" t="s">
        <v>538</v>
      </c>
      <c r="B544" t="s">
        <v>5296</v>
      </c>
      <c r="C544" t="s">
        <v>7805</v>
      </c>
      <c r="D544" t="s">
        <v>539</v>
      </c>
      <c r="E544" t="s">
        <v>5296</v>
      </c>
      <c r="F544" t="s">
        <v>7805</v>
      </c>
      <c r="H544" t="s">
        <v>538</v>
      </c>
      <c r="I544" t="s">
        <v>7860</v>
      </c>
      <c r="K544" t="s">
        <v>539</v>
      </c>
      <c r="L544" t="s">
        <v>7645</v>
      </c>
      <c r="N544" t="s">
        <v>7860</v>
      </c>
    </row>
    <row r="545" spans="1:14" x14ac:dyDescent="0.25">
      <c r="A545" t="s">
        <v>538</v>
      </c>
      <c r="B545" t="s">
        <v>5296</v>
      </c>
      <c r="C545" t="s">
        <v>7806</v>
      </c>
      <c r="D545" t="s">
        <v>539</v>
      </c>
      <c r="E545" t="s">
        <v>5296</v>
      </c>
      <c r="F545" t="s">
        <v>7806</v>
      </c>
      <c r="H545" t="s">
        <v>538</v>
      </c>
      <c r="I545" t="s">
        <v>4185</v>
      </c>
      <c r="K545" t="s">
        <v>539</v>
      </c>
      <c r="L545" t="s">
        <v>7646</v>
      </c>
      <c r="N545" t="s">
        <v>4185</v>
      </c>
    </row>
    <row r="546" spans="1:14" x14ac:dyDescent="0.25">
      <c r="A546" t="s">
        <v>538</v>
      </c>
      <c r="B546" t="s">
        <v>5296</v>
      </c>
      <c r="C546" t="s">
        <v>7807</v>
      </c>
      <c r="D546" t="s">
        <v>539</v>
      </c>
      <c r="E546" t="s">
        <v>5296</v>
      </c>
      <c r="F546" t="s">
        <v>7807</v>
      </c>
      <c r="H546" t="s">
        <v>538</v>
      </c>
      <c r="I546" t="s">
        <v>7861</v>
      </c>
      <c r="K546" t="s">
        <v>539</v>
      </c>
      <c r="L546" t="s">
        <v>7647</v>
      </c>
      <c r="N546" t="s">
        <v>7861</v>
      </c>
    </row>
    <row r="547" spans="1:14" x14ac:dyDescent="0.25">
      <c r="A547" t="s">
        <v>538</v>
      </c>
      <c r="B547" t="s">
        <v>5296</v>
      </c>
      <c r="C547" t="s">
        <v>7808</v>
      </c>
      <c r="D547" t="s">
        <v>539</v>
      </c>
      <c r="E547" t="s">
        <v>5296</v>
      </c>
      <c r="F547" t="s">
        <v>7808</v>
      </c>
      <c r="H547" t="s">
        <v>538</v>
      </c>
      <c r="I547" t="s">
        <v>4187</v>
      </c>
      <c r="K547" t="s">
        <v>539</v>
      </c>
      <c r="L547" t="s">
        <v>7706</v>
      </c>
      <c r="N547" t="s">
        <v>4187</v>
      </c>
    </row>
    <row r="548" spans="1:14" x14ac:dyDescent="0.25">
      <c r="A548" t="s">
        <v>538</v>
      </c>
      <c r="B548" t="s">
        <v>5296</v>
      </c>
      <c r="C548" t="s">
        <v>7809</v>
      </c>
      <c r="D548" t="s">
        <v>539</v>
      </c>
      <c r="E548" t="s">
        <v>5296</v>
      </c>
      <c r="F548" t="s">
        <v>7809</v>
      </c>
      <c r="H548" t="s">
        <v>538</v>
      </c>
      <c r="I548" t="s">
        <v>7862</v>
      </c>
      <c r="K548" t="s">
        <v>539</v>
      </c>
      <c r="L548" t="s">
        <v>7648</v>
      </c>
      <c r="N548" t="s">
        <v>7862</v>
      </c>
    </row>
    <row r="549" spans="1:14" x14ac:dyDescent="0.25">
      <c r="A549" t="s">
        <v>538</v>
      </c>
      <c r="B549" t="s">
        <v>5296</v>
      </c>
      <c r="C549" t="s">
        <v>7810</v>
      </c>
      <c r="D549" t="s">
        <v>539</v>
      </c>
      <c r="E549" t="s">
        <v>5296</v>
      </c>
      <c r="F549" t="s">
        <v>7810</v>
      </c>
      <c r="H549" t="s">
        <v>538</v>
      </c>
      <c r="I549" t="s">
        <v>4189</v>
      </c>
      <c r="K549" t="s">
        <v>539</v>
      </c>
      <c r="L549" t="s">
        <v>7650</v>
      </c>
      <c r="N549" t="s">
        <v>4189</v>
      </c>
    </row>
    <row r="550" spans="1:14" x14ac:dyDescent="0.25">
      <c r="A550" t="s">
        <v>538</v>
      </c>
      <c r="B550" t="s">
        <v>5296</v>
      </c>
      <c r="C550" t="s">
        <v>7811</v>
      </c>
      <c r="D550" t="s">
        <v>539</v>
      </c>
      <c r="E550" t="s">
        <v>5296</v>
      </c>
      <c r="F550" t="s">
        <v>7811</v>
      </c>
      <c r="H550" t="s">
        <v>538</v>
      </c>
      <c r="I550" t="s">
        <v>4191</v>
      </c>
      <c r="K550" t="s">
        <v>539</v>
      </c>
      <c r="L550" t="s">
        <v>7651</v>
      </c>
      <c r="N550" t="s">
        <v>4191</v>
      </c>
    </row>
    <row r="551" spans="1:14" x14ac:dyDescent="0.25">
      <c r="A551" t="s">
        <v>538</v>
      </c>
      <c r="B551" t="s">
        <v>5296</v>
      </c>
      <c r="C551" t="s">
        <v>7812</v>
      </c>
      <c r="D551" t="s">
        <v>539</v>
      </c>
      <c r="E551" t="s">
        <v>5296</v>
      </c>
      <c r="F551" t="s">
        <v>7812</v>
      </c>
      <c r="H551" t="s">
        <v>538</v>
      </c>
      <c r="I551" t="s">
        <v>4193</v>
      </c>
      <c r="K551" t="s">
        <v>539</v>
      </c>
      <c r="L551" t="s">
        <v>7652</v>
      </c>
      <c r="N551" t="s">
        <v>4193</v>
      </c>
    </row>
    <row r="552" spans="1:14" x14ac:dyDescent="0.25">
      <c r="A552" t="s">
        <v>538</v>
      </c>
      <c r="B552" t="s">
        <v>5296</v>
      </c>
      <c r="C552" t="s">
        <v>7813</v>
      </c>
      <c r="D552" t="s">
        <v>539</v>
      </c>
      <c r="E552" t="s">
        <v>5296</v>
      </c>
      <c r="F552" t="s">
        <v>7813</v>
      </c>
      <c r="H552" t="s">
        <v>538</v>
      </c>
      <c r="I552" t="s">
        <v>7863</v>
      </c>
      <c r="K552" t="s">
        <v>539</v>
      </c>
      <c r="L552" t="s">
        <v>7707</v>
      </c>
      <c r="N552" t="s">
        <v>7863</v>
      </c>
    </row>
    <row r="553" spans="1:14" x14ac:dyDescent="0.25">
      <c r="A553" t="s">
        <v>538</v>
      </c>
      <c r="B553" t="s">
        <v>5296</v>
      </c>
      <c r="C553" t="s">
        <v>7814</v>
      </c>
      <c r="D553" t="s">
        <v>539</v>
      </c>
      <c r="E553" t="s">
        <v>5296</v>
      </c>
      <c r="F553" t="s">
        <v>7814</v>
      </c>
      <c r="H553" t="s">
        <v>538</v>
      </c>
      <c r="I553" t="s">
        <v>7864</v>
      </c>
      <c r="K553" t="s">
        <v>539</v>
      </c>
      <c r="L553" t="s">
        <v>7653</v>
      </c>
      <c r="N553" t="s">
        <v>7864</v>
      </c>
    </row>
    <row r="554" spans="1:14" x14ac:dyDescent="0.25">
      <c r="A554" t="s">
        <v>538</v>
      </c>
      <c r="B554" t="s">
        <v>5296</v>
      </c>
      <c r="C554" t="s">
        <v>7815</v>
      </c>
      <c r="D554" t="s">
        <v>539</v>
      </c>
      <c r="E554" t="s">
        <v>5296</v>
      </c>
      <c r="F554" t="s">
        <v>7815</v>
      </c>
      <c r="H554" t="s">
        <v>538</v>
      </c>
      <c r="I554" t="s">
        <v>7865</v>
      </c>
      <c r="K554" t="s">
        <v>539</v>
      </c>
      <c r="L554" t="s">
        <v>7882</v>
      </c>
      <c r="N554" t="s">
        <v>7865</v>
      </c>
    </row>
    <row r="555" spans="1:14" x14ac:dyDescent="0.25">
      <c r="A555" t="s">
        <v>538</v>
      </c>
      <c r="B555" t="s">
        <v>5296</v>
      </c>
      <c r="C555" t="s">
        <v>7816</v>
      </c>
      <c r="D555" t="s">
        <v>539</v>
      </c>
      <c r="E555" t="s">
        <v>5296</v>
      </c>
      <c r="F555" t="s">
        <v>7816</v>
      </c>
      <c r="H555" t="s">
        <v>538</v>
      </c>
      <c r="I555" t="s">
        <v>4259</v>
      </c>
      <c r="K555" t="s">
        <v>539</v>
      </c>
      <c r="L555" t="s">
        <v>7655</v>
      </c>
      <c r="N555" t="s">
        <v>4259</v>
      </c>
    </row>
    <row r="556" spans="1:14" x14ac:dyDescent="0.25">
      <c r="A556" t="s">
        <v>538</v>
      </c>
      <c r="B556" t="s">
        <v>5296</v>
      </c>
      <c r="C556" t="s">
        <v>7692</v>
      </c>
      <c r="D556" t="s">
        <v>539</v>
      </c>
      <c r="E556" t="s">
        <v>5296</v>
      </c>
      <c r="F556" t="s">
        <v>7692</v>
      </c>
      <c r="H556" t="s">
        <v>538</v>
      </c>
      <c r="I556" t="s">
        <v>7866</v>
      </c>
      <c r="K556" t="s">
        <v>539</v>
      </c>
      <c r="L556" t="s">
        <v>7656</v>
      </c>
      <c r="N556" t="s">
        <v>7866</v>
      </c>
    </row>
    <row r="557" spans="1:14" x14ac:dyDescent="0.25">
      <c r="A557" t="s">
        <v>538</v>
      </c>
      <c r="B557" t="s">
        <v>5296</v>
      </c>
      <c r="C557" t="s">
        <v>7693</v>
      </c>
      <c r="D557" t="s">
        <v>539</v>
      </c>
      <c r="E557" t="s">
        <v>5296</v>
      </c>
      <c r="F557" t="s">
        <v>7693</v>
      </c>
      <c r="H557" t="s">
        <v>538</v>
      </c>
      <c r="I557" t="s">
        <v>7867</v>
      </c>
      <c r="K557" t="s">
        <v>539</v>
      </c>
      <c r="L557" t="s">
        <v>7658</v>
      </c>
      <c r="N557" t="s">
        <v>7867</v>
      </c>
    </row>
    <row r="558" spans="1:14" x14ac:dyDescent="0.25">
      <c r="A558" t="s">
        <v>538</v>
      </c>
      <c r="B558" t="s">
        <v>5296</v>
      </c>
      <c r="C558" t="s">
        <v>7715</v>
      </c>
      <c r="D558" t="s">
        <v>539</v>
      </c>
      <c r="E558" t="s">
        <v>5296</v>
      </c>
      <c r="F558" t="s">
        <v>7715</v>
      </c>
      <c r="H558" t="s">
        <v>538</v>
      </c>
      <c r="I558" t="s">
        <v>7868</v>
      </c>
      <c r="K558" t="s">
        <v>539</v>
      </c>
      <c r="L558" t="s">
        <v>7659</v>
      </c>
      <c r="N558" t="s">
        <v>7868</v>
      </c>
    </row>
    <row r="559" spans="1:14" x14ac:dyDescent="0.25">
      <c r="A559" t="s">
        <v>538</v>
      </c>
      <c r="B559" t="s">
        <v>5296</v>
      </c>
      <c r="C559" t="s">
        <v>7695</v>
      </c>
      <c r="D559" t="s">
        <v>539</v>
      </c>
      <c r="E559" t="s">
        <v>5296</v>
      </c>
      <c r="F559" t="s">
        <v>7695</v>
      </c>
      <c r="H559" t="s">
        <v>538</v>
      </c>
      <c r="I559" t="s">
        <v>7869</v>
      </c>
      <c r="K559" t="s">
        <v>539</v>
      </c>
      <c r="L559" t="s">
        <v>7883</v>
      </c>
      <c r="N559" t="s">
        <v>7869</v>
      </c>
    </row>
    <row r="560" spans="1:14" x14ac:dyDescent="0.25">
      <c r="A560" t="s">
        <v>538</v>
      </c>
      <c r="B560" t="s">
        <v>5296</v>
      </c>
      <c r="C560" t="s">
        <v>7817</v>
      </c>
      <c r="D560" t="s">
        <v>539</v>
      </c>
      <c r="E560" t="s">
        <v>5296</v>
      </c>
      <c r="F560" t="s">
        <v>7817</v>
      </c>
      <c r="H560" t="s">
        <v>538</v>
      </c>
      <c r="I560" t="s">
        <v>4385</v>
      </c>
      <c r="K560" t="s">
        <v>539</v>
      </c>
      <c r="L560" t="s">
        <v>7884</v>
      </c>
      <c r="N560" t="s">
        <v>4385</v>
      </c>
    </row>
    <row r="561" spans="1:14" x14ac:dyDescent="0.25">
      <c r="A561" t="s">
        <v>538</v>
      </c>
      <c r="B561" t="s">
        <v>5296</v>
      </c>
      <c r="C561" t="s">
        <v>7818</v>
      </c>
      <c r="D561" t="s">
        <v>539</v>
      </c>
      <c r="E561" t="s">
        <v>5296</v>
      </c>
      <c r="F561" t="s">
        <v>7818</v>
      </c>
      <c r="H561" t="s">
        <v>538</v>
      </c>
      <c r="I561" t="s">
        <v>4387</v>
      </c>
      <c r="K561" t="s">
        <v>539</v>
      </c>
      <c r="L561" t="s">
        <v>7885</v>
      </c>
      <c r="N561" t="s">
        <v>4387</v>
      </c>
    </row>
    <row r="562" spans="1:14" x14ac:dyDescent="0.25">
      <c r="A562" t="s">
        <v>538</v>
      </c>
      <c r="B562" t="s">
        <v>5296</v>
      </c>
      <c r="C562" t="s">
        <v>7819</v>
      </c>
      <c r="D562" t="s">
        <v>539</v>
      </c>
      <c r="E562" t="s">
        <v>5296</v>
      </c>
      <c r="F562" t="s">
        <v>7819</v>
      </c>
      <c r="H562" t="s">
        <v>538</v>
      </c>
      <c r="I562" t="s">
        <v>4412</v>
      </c>
      <c r="K562" t="s">
        <v>539</v>
      </c>
      <c r="L562" t="s">
        <v>7660</v>
      </c>
      <c r="N562" t="s">
        <v>4412</v>
      </c>
    </row>
    <row r="563" spans="1:14" x14ac:dyDescent="0.25">
      <c r="A563" t="s">
        <v>538</v>
      </c>
      <c r="B563" t="s">
        <v>5296</v>
      </c>
      <c r="C563" t="s">
        <v>7820</v>
      </c>
      <c r="D563" t="s">
        <v>539</v>
      </c>
      <c r="E563" t="s">
        <v>5296</v>
      </c>
      <c r="F563" t="s">
        <v>7820</v>
      </c>
      <c r="H563" t="s">
        <v>538</v>
      </c>
      <c r="I563" t="s">
        <v>7870</v>
      </c>
      <c r="K563" t="s">
        <v>539</v>
      </c>
      <c r="L563" t="s">
        <v>7886</v>
      </c>
      <c r="N563" t="s">
        <v>7870</v>
      </c>
    </row>
    <row r="564" spans="1:14" x14ac:dyDescent="0.25">
      <c r="A564" t="s">
        <v>538</v>
      </c>
      <c r="B564" t="s">
        <v>5296</v>
      </c>
      <c r="C564" t="s">
        <v>7821</v>
      </c>
      <c r="D564" t="s">
        <v>539</v>
      </c>
      <c r="E564" t="s">
        <v>5296</v>
      </c>
      <c r="F564" t="s">
        <v>7821</v>
      </c>
      <c r="H564" t="s">
        <v>538</v>
      </c>
      <c r="I564" t="s">
        <v>7871</v>
      </c>
      <c r="K564" t="s">
        <v>539</v>
      </c>
      <c r="L564" t="s">
        <v>7592</v>
      </c>
      <c r="N564" t="s">
        <v>7871</v>
      </c>
    </row>
    <row r="565" spans="1:14" x14ac:dyDescent="0.25">
      <c r="A565" t="s">
        <v>538</v>
      </c>
      <c r="B565" t="s">
        <v>5296</v>
      </c>
      <c r="C565" t="s">
        <v>7822</v>
      </c>
      <c r="D565" t="s">
        <v>539</v>
      </c>
      <c r="E565" t="s">
        <v>5296</v>
      </c>
      <c r="F565" t="s">
        <v>7822</v>
      </c>
      <c r="H565" t="s">
        <v>538</v>
      </c>
      <c r="I565" t="s">
        <v>4501</v>
      </c>
      <c r="K565" t="s">
        <v>539</v>
      </c>
      <c r="L565" t="s">
        <v>7708</v>
      </c>
      <c r="N565" t="s">
        <v>4501</v>
      </c>
    </row>
    <row r="566" spans="1:14" x14ac:dyDescent="0.25">
      <c r="A566" t="s">
        <v>538</v>
      </c>
      <c r="B566" t="s">
        <v>5296</v>
      </c>
      <c r="C566" t="s">
        <v>7823</v>
      </c>
      <c r="D566" t="s">
        <v>539</v>
      </c>
      <c r="E566" t="s">
        <v>5296</v>
      </c>
      <c r="F566" t="s">
        <v>7823</v>
      </c>
      <c r="H566" t="s">
        <v>538</v>
      </c>
      <c r="I566" t="s">
        <v>4503</v>
      </c>
      <c r="K566" t="s">
        <v>539</v>
      </c>
      <c r="L566" t="s">
        <v>7717</v>
      </c>
      <c r="N566" t="s">
        <v>4503</v>
      </c>
    </row>
    <row r="567" spans="1:14" x14ac:dyDescent="0.25">
      <c r="A567" t="s">
        <v>538</v>
      </c>
      <c r="B567" t="s">
        <v>5296</v>
      </c>
      <c r="C567" t="s">
        <v>5671</v>
      </c>
      <c r="D567" t="s">
        <v>539</v>
      </c>
      <c r="E567" t="s">
        <v>5296</v>
      </c>
      <c r="F567" t="s">
        <v>5671</v>
      </c>
      <c r="H567" t="s">
        <v>538</v>
      </c>
      <c r="I567" t="s">
        <v>7872</v>
      </c>
      <c r="K567" t="s">
        <v>539</v>
      </c>
      <c r="L567" t="s">
        <v>7718</v>
      </c>
      <c r="N567" t="s">
        <v>7872</v>
      </c>
    </row>
    <row r="568" spans="1:14" x14ac:dyDescent="0.25">
      <c r="A568" t="s">
        <v>538</v>
      </c>
      <c r="B568" t="s">
        <v>5296</v>
      </c>
      <c r="C568" t="s">
        <v>5674</v>
      </c>
      <c r="D568" t="s">
        <v>539</v>
      </c>
      <c r="E568" t="s">
        <v>5296</v>
      </c>
      <c r="F568" t="s">
        <v>5674</v>
      </c>
      <c r="H568" t="s">
        <v>538</v>
      </c>
      <c r="I568" t="s">
        <v>4509</v>
      </c>
      <c r="K568" t="s">
        <v>539</v>
      </c>
      <c r="L568" t="s">
        <v>7720</v>
      </c>
      <c r="N568" t="s">
        <v>4509</v>
      </c>
    </row>
    <row r="569" spans="1:14" x14ac:dyDescent="0.25">
      <c r="A569" t="s">
        <v>538</v>
      </c>
      <c r="B569" t="s">
        <v>5296</v>
      </c>
      <c r="C569" t="s">
        <v>7824</v>
      </c>
      <c r="D569" t="s">
        <v>539</v>
      </c>
      <c r="E569" t="s">
        <v>5296</v>
      </c>
      <c r="F569" t="s">
        <v>7824</v>
      </c>
      <c r="H569" t="s">
        <v>538</v>
      </c>
      <c r="I569" t="s">
        <v>7873</v>
      </c>
      <c r="K569" t="s">
        <v>539</v>
      </c>
      <c r="L569" t="s">
        <v>7721</v>
      </c>
      <c r="N569" t="s">
        <v>7873</v>
      </c>
    </row>
    <row r="570" spans="1:14" x14ac:dyDescent="0.25">
      <c r="A570" t="s">
        <v>538</v>
      </c>
      <c r="B570" t="s">
        <v>5296</v>
      </c>
      <c r="C570" t="s">
        <v>5677</v>
      </c>
      <c r="D570" t="s">
        <v>539</v>
      </c>
      <c r="E570" t="s">
        <v>5296</v>
      </c>
      <c r="F570" t="s">
        <v>5677</v>
      </c>
      <c r="H570" t="s">
        <v>538</v>
      </c>
      <c r="I570" t="s">
        <v>7874</v>
      </c>
      <c r="K570" t="s">
        <v>539</v>
      </c>
      <c r="L570" t="s">
        <v>7709</v>
      </c>
      <c r="N570" t="s">
        <v>7874</v>
      </c>
    </row>
    <row r="571" spans="1:14" x14ac:dyDescent="0.25">
      <c r="A571" t="s">
        <v>538</v>
      </c>
      <c r="B571" t="s">
        <v>5296</v>
      </c>
      <c r="C571" t="s">
        <v>5681</v>
      </c>
      <c r="D571" t="s">
        <v>539</v>
      </c>
      <c r="E571" t="s">
        <v>5296</v>
      </c>
      <c r="F571" t="s">
        <v>5681</v>
      </c>
      <c r="H571" t="s">
        <v>538</v>
      </c>
      <c r="I571" t="s">
        <v>7875</v>
      </c>
      <c r="K571" t="s">
        <v>539</v>
      </c>
      <c r="L571" t="s">
        <v>7661</v>
      </c>
      <c r="N571" t="s">
        <v>7875</v>
      </c>
    </row>
    <row r="572" spans="1:14" x14ac:dyDescent="0.25">
      <c r="A572" t="s">
        <v>538</v>
      </c>
      <c r="B572" t="s">
        <v>5296</v>
      </c>
      <c r="C572" t="s">
        <v>7825</v>
      </c>
      <c r="D572" t="s">
        <v>539</v>
      </c>
      <c r="E572" t="s">
        <v>5296</v>
      </c>
      <c r="F572" t="s">
        <v>7825</v>
      </c>
      <c r="H572" t="s">
        <v>538</v>
      </c>
      <c r="I572" t="s">
        <v>7876</v>
      </c>
      <c r="K572" t="s">
        <v>539</v>
      </c>
      <c r="L572" t="s">
        <v>7887</v>
      </c>
      <c r="N572" t="s">
        <v>7876</v>
      </c>
    </row>
    <row r="573" spans="1:14" x14ac:dyDescent="0.25">
      <c r="A573" t="s">
        <v>538</v>
      </c>
      <c r="B573" t="s">
        <v>5296</v>
      </c>
      <c r="C573" t="s">
        <v>5684</v>
      </c>
      <c r="D573" t="s">
        <v>539</v>
      </c>
      <c r="E573" t="s">
        <v>5296</v>
      </c>
      <c r="F573" t="s">
        <v>5684</v>
      </c>
      <c r="H573" t="s">
        <v>538</v>
      </c>
      <c r="I573" t="s">
        <v>7877</v>
      </c>
      <c r="K573" t="s">
        <v>539</v>
      </c>
      <c r="L573" t="s">
        <v>7662</v>
      </c>
      <c r="N573" t="s">
        <v>7877</v>
      </c>
    </row>
    <row r="574" spans="1:14" x14ac:dyDescent="0.25">
      <c r="A574" t="s">
        <v>538</v>
      </c>
      <c r="B574" t="s">
        <v>5296</v>
      </c>
      <c r="C574" t="s">
        <v>7826</v>
      </c>
      <c r="D574" t="s">
        <v>539</v>
      </c>
      <c r="E574" t="s">
        <v>5296</v>
      </c>
      <c r="F574" t="s">
        <v>7826</v>
      </c>
      <c r="H574" t="s">
        <v>538</v>
      </c>
      <c r="I574" t="s">
        <v>7878</v>
      </c>
      <c r="K574" t="s">
        <v>539</v>
      </c>
      <c r="L574" t="s">
        <v>7888</v>
      </c>
      <c r="N574" t="s">
        <v>7878</v>
      </c>
    </row>
    <row r="575" spans="1:14" x14ac:dyDescent="0.25">
      <c r="A575" t="s">
        <v>538</v>
      </c>
      <c r="B575" t="s">
        <v>5296</v>
      </c>
      <c r="C575" t="s">
        <v>5687</v>
      </c>
      <c r="D575" t="s">
        <v>539</v>
      </c>
      <c r="E575" t="s">
        <v>5296</v>
      </c>
      <c r="F575" t="s">
        <v>5687</v>
      </c>
      <c r="H575" t="s">
        <v>538</v>
      </c>
      <c r="I575" t="s">
        <v>7879</v>
      </c>
      <c r="K575" t="s">
        <v>539</v>
      </c>
      <c r="L575" t="s">
        <v>7889</v>
      </c>
      <c r="N575" t="s">
        <v>7879</v>
      </c>
    </row>
    <row r="576" spans="1:14" x14ac:dyDescent="0.25">
      <c r="A576" t="s">
        <v>538</v>
      </c>
      <c r="B576" t="s">
        <v>5296</v>
      </c>
      <c r="C576" t="s">
        <v>5691</v>
      </c>
      <c r="D576" t="s">
        <v>539</v>
      </c>
      <c r="E576" t="s">
        <v>5296</v>
      </c>
      <c r="F576" t="s">
        <v>5691</v>
      </c>
      <c r="H576" t="s">
        <v>538</v>
      </c>
      <c r="I576" t="s">
        <v>7880</v>
      </c>
      <c r="K576" t="s">
        <v>539</v>
      </c>
      <c r="L576" t="s">
        <v>7890</v>
      </c>
      <c r="N576" t="s">
        <v>7880</v>
      </c>
    </row>
    <row r="577" spans="1:14" x14ac:dyDescent="0.25">
      <c r="A577" t="s">
        <v>538</v>
      </c>
      <c r="B577" t="s">
        <v>5296</v>
      </c>
      <c r="C577" t="s">
        <v>5694</v>
      </c>
      <c r="D577" t="s">
        <v>539</v>
      </c>
      <c r="E577" t="s">
        <v>5296</v>
      </c>
      <c r="F577" t="s">
        <v>5694</v>
      </c>
      <c r="H577" t="s">
        <v>538</v>
      </c>
      <c r="I577" t="s">
        <v>7881</v>
      </c>
      <c r="K577" t="s">
        <v>539</v>
      </c>
      <c r="L577" t="s">
        <v>7669</v>
      </c>
      <c r="N577" t="s">
        <v>7881</v>
      </c>
    </row>
    <row r="578" spans="1:14" x14ac:dyDescent="0.25">
      <c r="A578" t="s">
        <v>538</v>
      </c>
      <c r="B578" t="s">
        <v>5296</v>
      </c>
      <c r="C578" t="s">
        <v>7827</v>
      </c>
      <c r="D578" t="s">
        <v>539</v>
      </c>
      <c r="E578" t="s">
        <v>5296</v>
      </c>
      <c r="F578" t="s">
        <v>7827</v>
      </c>
      <c r="H578" t="s">
        <v>538</v>
      </c>
      <c r="I578" t="s">
        <v>7882</v>
      </c>
      <c r="K578" t="s">
        <v>539</v>
      </c>
      <c r="L578" t="s">
        <v>7710</v>
      </c>
      <c r="N578" t="s">
        <v>7882</v>
      </c>
    </row>
    <row r="579" spans="1:14" x14ac:dyDescent="0.25">
      <c r="A579" t="s">
        <v>538</v>
      </c>
      <c r="B579" t="s">
        <v>5296</v>
      </c>
      <c r="C579" t="s">
        <v>5698</v>
      </c>
      <c r="D579" t="s">
        <v>539</v>
      </c>
      <c r="E579" t="s">
        <v>5296</v>
      </c>
      <c r="F579" t="s">
        <v>5698</v>
      </c>
      <c r="H579" t="s">
        <v>538</v>
      </c>
      <c r="I579" t="s">
        <v>7883</v>
      </c>
      <c r="K579" t="s">
        <v>539</v>
      </c>
      <c r="L579" t="s">
        <v>7663</v>
      </c>
      <c r="N579" t="s">
        <v>7883</v>
      </c>
    </row>
    <row r="580" spans="1:14" x14ac:dyDescent="0.25">
      <c r="A580" t="s">
        <v>538</v>
      </c>
      <c r="B580" t="s">
        <v>5296</v>
      </c>
      <c r="C580" t="s">
        <v>5701</v>
      </c>
      <c r="D580" t="s">
        <v>539</v>
      </c>
      <c r="E580" t="s">
        <v>5296</v>
      </c>
      <c r="F580" t="s">
        <v>5701</v>
      </c>
      <c r="H580" t="s">
        <v>538</v>
      </c>
      <c r="I580" t="s">
        <v>7884</v>
      </c>
      <c r="K580" t="s">
        <v>539</v>
      </c>
      <c r="L580" t="s">
        <v>7664</v>
      </c>
      <c r="N580" t="s">
        <v>7884</v>
      </c>
    </row>
    <row r="581" spans="1:14" x14ac:dyDescent="0.25">
      <c r="A581" t="s">
        <v>538</v>
      </c>
      <c r="B581" t="s">
        <v>5296</v>
      </c>
      <c r="C581" t="s">
        <v>5705</v>
      </c>
      <c r="D581" t="s">
        <v>539</v>
      </c>
      <c r="E581" t="s">
        <v>5296</v>
      </c>
      <c r="F581" t="s">
        <v>5705</v>
      </c>
      <c r="H581" t="s">
        <v>538</v>
      </c>
      <c r="I581" t="s">
        <v>7885</v>
      </c>
      <c r="K581" t="s">
        <v>539</v>
      </c>
      <c r="L581" t="s">
        <v>7711</v>
      </c>
      <c r="N581" t="s">
        <v>7885</v>
      </c>
    </row>
    <row r="582" spans="1:14" x14ac:dyDescent="0.25">
      <c r="A582" t="s">
        <v>538</v>
      </c>
      <c r="B582" t="s">
        <v>5296</v>
      </c>
      <c r="C582" t="s">
        <v>7828</v>
      </c>
      <c r="D582" t="s">
        <v>539</v>
      </c>
      <c r="E582" t="s">
        <v>5296</v>
      </c>
      <c r="F582" t="s">
        <v>7828</v>
      </c>
      <c r="H582" t="s">
        <v>538</v>
      </c>
      <c r="I582" t="s">
        <v>7886</v>
      </c>
      <c r="K582" t="s">
        <v>539</v>
      </c>
      <c r="L582" t="s">
        <v>7666</v>
      </c>
      <c r="N582" t="s">
        <v>7886</v>
      </c>
    </row>
    <row r="583" spans="1:14" x14ac:dyDescent="0.25">
      <c r="A583" t="s">
        <v>538</v>
      </c>
      <c r="B583" t="s">
        <v>5296</v>
      </c>
      <c r="C583" t="s">
        <v>7829</v>
      </c>
      <c r="D583" t="s">
        <v>539</v>
      </c>
      <c r="E583" t="s">
        <v>5296</v>
      </c>
      <c r="F583" t="s">
        <v>7829</v>
      </c>
      <c r="H583" t="s">
        <v>538</v>
      </c>
      <c r="I583" t="s">
        <v>7887</v>
      </c>
      <c r="K583" t="s">
        <v>539</v>
      </c>
      <c r="L583" t="s">
        <v>7891</v>
      </c>
      <c r="N583" t="s">
        <v>7887</v>
      </c>
    </row>
    <row r="584" spans="1:14" x14ac:dyDescent="0.25">
      <c r="A584" t="s">
        <v>538</v>
      </c>
      <c r="B584" t="s">
        <v>5296</v>
      </c>
      <c r="C584" t="s">
        <v>7830</v>
      </c>
      <c r="D584" t="s">
        <v>539</v>
      </c>
      <c r="E584" t="s">
        <v>5296</v>
      </c>
      <c r="F584" t="s">
        <v>7830</v>
      </c>
      <c r="H584" t="s">
        <v>538</v>
      </c>
      <c r="I584" t="s">
        <v>7888</v>
      </c>
      <c r="K584" t="s">
        <v>539</v>
      </c>
      <c r="L584" t="s">
        <v>7892</v>
      </c>
      <c r="N584" t="s">
        <v>7888</v>
      </c>
    </row>
    <row r="585" spans="1:14" x14ac:dyDescent="0.25">
      <c r="A585" t="s">
        <v>538</v>
      </c>
      <c r="B585" t="s">
        <v>5296</v>
      </c>
      <c r="C585" t="s">
        <v>7831</v>
      </c>
      <c r="D585" t="s">
        <v>539</v>
      </c>
      <c r="E585" t="s">
        <v>5296</v>
      </c>
      <c r="F585" t="s">
        <v>7831</v>
      </c>
      <c r="H585" t="s">
        <v>538</v>
      </c>
      <c r="I585" t="s">
        <v>7889</v>
      </c>
      <c r="K585" t="s">
        <v>539</v>
      </c>
      <c r="L585" t="s">
        <v>7893</v>
      </c>
      <c r="N585" t="s">
        <v>7889</v>
      </c>
    </row>
    <row r="586" spans="1:14" x14ac:dyDescent="0.25">
      <c r="A586" t="s">
        <v>538</v>
      </c>
      <c r="B586" t="s">
        <v>5296</v>
      </c>
      <c r="C586" t="s">
        <v>4112</v>
      </c>
      <c r="D586" t="s">
        <v>539</v>
      </c>
      <c r="E586" t="s">
        <v>5296</v>
      </c>
      <c r="F586" t="s">
        <v>4112</v>
      </c>
      <c r="H586" t="s">
        <v>538</v>
      </c>
      <c r="I586" t="s">
        <v>7890</v>
      </c>
      <c r="K586" t="s">
        <v>539</v>
      </c>
      <c r="L586" t="s">
        <v>5295</v>
      </c>
      <c r="N586" t="s">
        <v>7890</v>
      </c>
    </row>
    <row r="587" spans="1:14" x14ac:dyDescent="0.25">
      <c r="A587" t="s">
        <v>538</v>
      </c>
      <c r="B587" t="s">
        <v>5296</v>
      </c>
      <c r="C587" t="s">
        <v>4114</v>
      </c>
      <c r="D587" t="s">
        <v>539</v>
      </c>
      <c r="E587" t="s">
        <v>5296</v>
      </c>
      <c r="F587" t="s">
        <v>4114</v>
      </c>
      <c r="H587" t="s">
        <v>538</v>
      </c>
      <c r="I587" t="s">
        <v>7891</v>
      </c>
      <c r="K587" t="s">
        <v>539</v>
      </c>
      <c r="L587" t="s">
        <v>7894</v>
      </c>
      <c r="N587" t="s">
        <v>7891</v>
      </c>
    </row>
    <row r="588" spans="1:14" x14ac:dyDescent="0.25">
      <c r="A588" t="s">
        <v>538</v>
      </c>
      <c r="B588" t="s">
        <v>5296</v>
      </c>
      <c r="C588" t="s">
        <v>4118</v>
      </c>
      <c r="D588" t="s">
        <v>539</v>
      </c>
      <c r="E588" t="s">
        <v>5296</v>
      </c>
      <c r="F588" t="s">
        <v>4118</v>
      </c>
      <c r="H588" t="s">
        <v>538</v>
      </c>
      <c r="I588" t="s">
        <v>7892</v>
      </c>
      <c r="K588" t="s">
        <v>539</v>
      </c>
      <c r="L588" t="s">
        <v>7722</v>
      </c>
      <c r="N588" t="s">
        <v>7892</v>
      </c>
    </row>
    <row r="589" spans="1:14" x14ac:dyDescent="0.25">
      <c r="A589" t="s">
        <v>538</v>
      </c>
      <c r="B589" t="s">
        <v>5296</v>
      </c>
      <c r="C589" t="s">
        <v>7832</v>
      </c>
      <c r="D589" t="s">
        <v>539</v>
      </c>
      <c r="E589" t="s">
        <v>5296</v>
      </c>
      <c r="F589" t="s">
        <v>7832</v>
      </c>
      <c r="H589" t="s">
        <v>538</v>
      </c>
      <c r="I589" t="s">
        <v>7893</v>
      </c>
      <c r="K589" t="s">
        <v>539</v>
      </c>
      <c r="L589" t="s">
        <v>7723</v>
      </c>
      <c r="N589" t="s">
        <v>7893</v>
      </c>
    </row>
    <row r="590" spans="1:14" x14ac:dyDescent="0.25">
      <c r="A590" t="s">
        <v>538</v>
      </c>
      <c r="B590" t="s">
        <v>5296</v>
      </c>
      <c r="C590" t="s">
        <v>4120</v>
      </c>
      <c r="D590" t="s">
        <v>539</v>
      </c>
      <c r="E590" t="s">
        <v>5296</v>
      </c>
      <c r="F590" t="s">
        <v>4120</v>
      </c>
      <c r="H590" t="s">
        <v>538</v>
      </c>
      <c r="I590" t="s">
        <v>7894</v>
      </c>
      <c r="K590" t="s">
        <v>539</v>
      </c>
      <c r="L590" t="s">
        <v>7895</v>
      </c>
      <c r="N590" t="s">
        <v>7894</v>
      </c>
    </row>
    <row r="591" spans="1:14" x14ac:dyDescent="0.25">
      <c r="A591" t="s">
        <v>538</v>
      </c>
      <c r="B591" t="s">
        <v>5296</v>
      </c>
      <c r="C591" t="s">
        <v>7833</v>
      </c>
      <c r="D591" t="s">
        <v>539</v>
      </c>
      <c r="E591" t="s">
        <v>5296</v>
      </c>
      <c r="F591" t="s">
        <v>7833</v>
      </c>
      <c r="H591" t="s">
        <v>538</v>
      </c>
      <c r="I591" t="s">
        <v>7895</v>
      </c>
      <c r="K591" t="s">
        <v>539</v>
      </c>
      <c r="L591" t="s">
        <v>7896</v>
      </c>
      <c r="N591" t="s">
        <v>7895</v>
      </c>
    </row>
    <row r="592" spans="1:14" x14ac:dyDescent="0.25">
      <c r="A592" t="s">
        <v>538</v>
      </c>
      <c r="B592" t="s">
        <v>5296</v>
      </c>
      <c r="C592" t="s">
        <v>4122</v>
      </c>
      <c r="D592" t="s">
        <v>539</v>
      </c>
      <c r="E592" t="s">
        <v>5296</v>
      </c>
      <c r="F592" t="s">
        <v>4122</v>
      </c>
      <c r="H592" t="s">
        <v>538</v>
      </c>
      <c r="I592" t="s">
        <v>7896</v>
      </c>
      <c r="K592" t="s">
        <v>539</v>
      </c>
      <c r="L592" t="s">
        <v>7670</v>
      </c>
      <c r="N592" t="s">
        <v>7896</v>
      </c>
    </row>
    <row r="593" spans="1:14" x14ac:dyDescent="0.25">
      <c r="A593" t="s">
        <v>538</v>
      </c>
      <c r="B593" t="s">
        <v>5296</v>
      </c>
      <c r="C593" t="s">
        <v>4124</v>
      </c>
      <c r="D593" t="s">
        <v>539</v>
      </c>
      <c r="E593" t="s">
        <v>5296</v>
      </c>
      <c r="F593" t="s">
        <v>4124</v>
      </c>
      <c r="H593" t="s">
        <v>538</v>
      </c>
      <c r="I593" t="s">
        <v>7747</v>
      </c>
      <c r="K593" t="s">
        <v>539</v>
      </c>
      <c r="L593" t="s">
        <v>7712</v>
      </c>
      <c r="N593" t="s">
        <v>7747</v>
      </c>
    </row>
    <row r="594" spans="1:14" x14ac:dyDescent="0.25">
      <c r="A594" t="s">
        <v>538</v>
      </c>
      <c r="B594" t="s">
        <v>5296</v>
      </c>
      <c r="C594" t="s">
        <v>4126</v>
      </c>
      <c r="D594" t="s">
        <v>539</v>
      </c>
      <c r="E594" t="s">
        <v>5296</v>
      </c>
      <c r="F594" t="s">
        <v>4126</v>
      </c>
      <c r="H594" t="s">
        <v>538</v>
      </c>
      <c r="I594" t="s">
        <v>7761</v>
      </c>
      <c r="K594" t="s">
        <v>539</v>
      </c>
      <c r="L594" t="s">
        <v>7713</v>
      </c>
      <c r="N594" t="s">
        <v>7761</v>
      </c>
    </row>
    <row r="595" spans="1:14" x14ac:dyDescent="0.25">
      <c r="A595" t="s">
        <v>538</v>
      </c>
      <c r="B595" t="s">
        <v>5296</v>
      </c>
      <c r="C595" t="s">
        <v>4128</v>
      </c>
      <c r="D595" t="s">
        <v>539</v>
      </c>
      <c r="E595" t="s">
        <v>5296</v>
      </c>
      <c r="F595" t="s">
        <v>4128</v>
      </c>
      <c r="H595" t="s">
        <v>538</v>
      </c>
      <c r="I595" t="s">
        <v>7762</v>
      </c>
      <c r="K595" t="s">
        <v>539</v>
      </c>
      <c r="L595" t="s">
        <v>7714</v>
      </c>
      <c r="N595" t="s">
        <v>7762</v>
      </c>
    </row>
    <row r="596" spans="1:14" x14ac:dyDescent="0.25">
      <c r="A596" t="s">
        <v>538</v>
      </c>
      <c r="B596" t="s">
        <v>5296</v>
      </c>
      <c r="C596" t="s">
        <v>7834</v>
      </c>
      <c r="D596" t="s">
        <v>539</v>
      </c>
      <c r="E596" t="s">
        <v>5296</v>
      </c>
      <c r="F596" t="s">
        <v>7834</v>
      </c>
      <c r="H596" t="s">
        <v>543</v>
      </c>
      <c r="I596" t="s">
        <v>3314</v>
      </c>
      <c r="K596" t="s">
        <v>544</v>
      </c>
      <c r="L596" t="s">
        <v>3314</v>
      </c>
      <c r="N596" t="s">
        <v>3314</v>
      </c>
    </row>
    <row r="597" spans="1:14" x14ac:dyDescent="0.25">
      <c r="A597" t="s">
        <v>538</v>
      </c>
      <c r="B597" t="s">
        <v>5296</v>
      </c>
      <c r="C597" t="s">
        <v>4130</v>
      </c>
      <c r="D597" t="s">
        <v>539</v>
      </c>
      <c r="E597" t="s">
        <v>5296</v>
      </c>
      <c r="F597" t="s">
        <v>4130</v>
      </c>
      <c r="H597" t="s">
        <v>543</v>
      </c>
      <c r="I597" t="s">
        <v>3341</v>
      </c>
      <c r="K597" t="s">
        <v>544</v>
      </c>
      <c r="L597" t="s">
        <v>3341</v>
      </c>
      <c r="N597" t="s">
        <v>7897</v>
      </c>
    </row>
    <row r="598" spans="1:14" x14ac:dyDescent="0.25">
      <c r="A598" t="s">
        <v>538</v>
      </c>
      <c r="B598" t="s">
        <v>5296</v>
      </c>
      <c r="C598" t="s">
        <v>4132</v>
      </c>
      <c r="D598" t="s">
        <v>539</v>
      </c>
      <c r="E598" t="s">
        <v>5296</v>
      </c>
      <c r="F598" t="s">
        <v>4132</v>
      </c>
      <c r="H598" t="s">
        <v>543</v>
      </c>
      <c r="I598" t="s">
        <v>7897</v>
      </c>
      <c r="K598" t="s">
        <v>544</v>
      </c>
      <c r="L598" t="s">
        <v>7897</v>
      </c>
      <c r="N598" t="s">
        <v>7898</v>
      </c>
    </row>
    <row r="599" spans="1:14" x14ac:dyDescent="0.25">
      <c r="A599" t="s">
        <v>538</v>
      </c>
      <c r="B599" t="s">
        <v>5296</v>
      </c>
      <c r="C599" t="s">
        <v>4136</v>
      </c>
      <c r="D599" t="s">
        <v>539</v>
      </c>
      <c r="E599" t="s">
        <v>5296</v>
      </c>
      <c r="F599" t="s">
        <v>4136</v>
      </c>
      <c r="H599" t="s">
        <v>543</v>
      </c>
      <c r="I599" t="s">
        <v>7623</v>
      </c>
      <c r="K599" t="s">
        <v>544</v>
      </c>
      <c r="L599" t="s">
        <v>3628</v>
      </c>
      <c r="N599" t="s">
        <v>7899</v>
      </c>
    </row>
    <row r="600" spans="1:14" x14ac:dyDescent="0.25">
      <c r="A600" t="s">
        <v>538</v>
      </c>
      <c r="B600" t="s">
        <v>5296</v>
      </c>
      <c r="C600" t="s">
        <v>4139</v>
      </c>
      <c r="D600" t="s">
        <v>539</v>
      </c>
      <c r="E600" t="s">
        <v>5296</v>
      </c>
      <c r="F600" t="s">
        <v>4139</v>
      </c>
      <c r="H600" t="s">
        <v>543</v>
      </c>
      <c r="I600" t="s">
        <v>3628</v>
      </c>
      <c r="K600" t="s">
        <v>544</v>
      </c>
      <c r="L600" t="s">
        <v>7623</v>
      </c>
      <c r="N600" t="s">
        <v>7900</v>
      </c>
    </row>
    <row r="601" spans="1:14" x14ac:dyDescent="0.25">
      <c r="A601" t="s">
        <v>538</v>
      </c>
      <c r="B601" t="s">
        <v>5296</v>
      </c>
      <c r="C601" t="s">
        <v>4141</v>
      </c>
      <c r="D601" t="s">
        <v>539</v>
      </c>
      <c r="E601" t="s">
        <v>5296</v>
      </c>
      <c r="F601" t="s">
        <v>4141</v>
      </c>
      <c r="H601" t="s">
        <v>553</v>
      </c>
      <c r="I601" t="s">
        <v>7898</v>
      </c>
      <c r="K601" t="s">
        <v>554</v>
      </c>
      <c r="L601" t="s">
        <v>7898</v>
      </c>
      <c r="N601" t="s">
        <v>3302</v>
      </c>
    </row>
    <row r="602" spans="1:14" x14ac:dyDescent="0.25">
      <c r="A602" t="s">
        <v>538</v>
      </c>
      <c r="B602" t="s">
        <v>5296</v>
      </c>
      <c r="C602" t="s">
        <v>4144</v>
      </c>
      <c r="D602" t="s">
        <v>539</v>
      </c>
      <c r="E602" t="s">
        <v>5296</v>
      </c>
      <c r="F602" t="s">
        <v>4144</v>
      </c>
      <c r="H602" t="s">
        <v>553</v>
      </c>
      <c r="I602" t="s">
        <v>7899</v>
      </c>
      <c r="K602" t="s">
        <v>554</v>
      </c>
      <c r="L602" t="s">
        <v>7899</v>
      </c>
      <c r="N602" t="s">
        <v>7901</v>
      </c>
    </row>
    <row r="603" spans="1:14" x14ac:dyDescent="0.25">
      <c r="A603" t="s">
        <v>538</v>
      </c>
      <c r="B603" t="s">
        <v>5296</v>
      </c>
      <c r="C603" t="s">
        <v>4147</v>
      </c>
      <c r="D603" t="s">
        <v>539</v>
      </c>
      <c r="E603" t="s">
        <v>5296</v>
      </c>
      <c r="F603" t="s">
        <v>4147</v>
      </c>
      <c r="H603" t="s">
        <v>553</v>
      </c>
      <c r="I603" t="s">
        <v>7900</v>
      </c>
      <c r="K603" t="s">
        <v>554</v>
      </c>
      <c r="L603" t="s">
        <v>7900</v>
      </c>
      <c r="N603" t="s">
        <v>7902</v>
      </c>
    </row>
    <row r="604" spans="1:14" x14ac:dyDescent="0.25">
      <c r="A604" t="s">
        <v>538</v>
      </c>
      <c r="B604" t="s">
        <v>5296</v>
      </c>
      <c r="C604" t="s">
        <v>5338</v>
      </c>
      <c r="D604" t="s">
        <v>539</v>
      </c>
      <c r="E604" t="s">
        <v>5296</v>
      </c>
      <c r="F604" t="s">
        <v>5338</v>
      </c>
      <c r="H604" t="s">
        <v>553</v>
      </c>
      <c r="I604" t="s">
        <v>3302</v>
      </c>
      <c r="K604" t="s">
        <v>554</v>
      </c>
      <c r="L604" t="s">
        <v>3302</v>
      </c>
      <c r="N604" t="s">
        <v>7903</v>
      </c>
    </row>
    <row r="605" spans="1:14" x14ac:dyDescent="0.25">
      <c r="A605" t="s">
        <v>538</v>
      </c>
      <c r="B605" t="s">
        <v>5296</v>
      </c>
      <c r="C605" t="s">
        <v>4150</v>
      </c>
      <c r="D605" t="s">
        <v>539</v>
      </c>
      <c r="E605" t="s">
        <v>5296</v>
      </c>
      <c r="F605" t="s">
        <v>4150</v>
      </c>
      <c r="H605" t="s">
        <v>553</v>
      </c>
      <c r="I605" t="s">
        <v>3341</v>
      </c>
      <c r="K605" t="s">
        <v>554</v>
      </c>
      <c r="L605" t="s">
        <v>3341</v>
      </c>
      <c r="N605" t="s">
        <v>7904</v>
      </c>
    </row>
    <row r="606" spans="1:14" x14ac:dyDescent="0.25">
      <c r="A606" t="s">
        <v>538</v>
      </c>
      <c r="B606" t="s">
        <v>5296</v>
      </c>
      <c r="C606" t="s">
        <v>4153</v>
      </c>
      <c r="D606" t="s">
        <v>539</v>
      </c>
      <c r="E606" t="s">
        <v>5296</v>
      </c>
      <c r="F606" t="s">
        <v>4153</v>
      </c>
      <c r="H606" t="s">
        <v>553</v>
      </c>
      <c r="I606" t="s">
        <v>7901</v>
      </c>
      <c r="K606" t="s">
        <v>554</v>
      </c>
      <c r="L606" t="s">
        <v>7901</v>
      </c>
      <c r="N606" t="s">
        <v>7905</v>
      </c>
    </row>
    <row r="607" spans="1:14" x14ac:dyDescent="0.25">
      <c r="A607" t="s">
        <v>538</v>
      </c>
      <c r="B607" t="s">
        <v>5296</v>
      </c>
      <c r="C607" t="s">
        <v>7835</v>
      </c>
      <c r="D607" t="s">
        <v>539</v>
      </c>
      <c r="E607" t="s">
        <v>5296</v>
      </c>
      <c r="F607" t="s">
        <v>7835</v>
      </c>
      <c r="H607" t="s">
        <v>553</v>
      </c>
      <c r="I607" t="s">
        <v>7902</v>
      </c>
      <c r="K607" t="s">
        <v>554</v>
      </c>
      <c r="L607" t="s">
        <v>7902</v>
      </c>
      <c r="N607" t="s">
        <v>5577</v>
      </c>
    </row>
    <row r="608" spans="1:14" x14ac:dyDescent="0.25">
      <c r="A608" t="s">
        <v>538</v>
      </c>
      <c r="B608" t="s">
        <v>5296</v>
      </c>
      <c r="C608" t="s">
        <v>4156</v>
      </c>
      <c r="D608" t="s">
        <v>539</v>
      </c>
      <c r="E608" t="s">
        <v>5296</v>
      </c>
      <c r="F608" t="s">
        <v>4156</v>
      </c>
      <c r="H608" t="s">
        <v>553</v>
      </c>
      <c r="I608" t="s">
        <v>7903</v>
      </c>
      <c r="K608" t="s">
        <v>554</v>
      </c>
      <c r="L608" t="s">
        <v>7903</v>
      </c>
      <c r="N608" t="s">
        <v>7906</v>
      </c>
    </row>
    <row r="609" spans="1:14" x14ac:dyDescent="0.25">
      <c r="A609" t="s">
        <v>538</v>
      </c>
      <c r="B609" t="s">
        <v>5296</v>
      </c>
      <c r="C609" t="s">
        <v>7836</v>
      </c>
      <c r="D609" t="s">
        <v>539</v>
      </c>
      <c r="E609" t="s">
        <v>5296</v>
      </c>
      <c r="F609" t="s">
        <v>7836</v>
      </c>
      <c r="H609" t="s">
        <v>553</v>
      </c>
      <c r="I609" t="s">
        <v>7904</v>
      </c>
      <c r="K609" t="s">
        <v>554</v>
      </c>
      <c r="L609" t="s">
        <v>7904</v>
      </c>
      <c r="N609" t="s">
        <v>7907</v>
      </c>
    </row>
    <row r="610" spans="1:14" x14ac:dyDescent="0.25">
      <c r="A610" t="s">
        <v>538</v>
      </c>
      <c r="B610" t="s">
        <v>5296</v>
      </c>
      <c r="C610" t="s">
        <v>7837</v>
      </c>
      <c r="D610" t="s">
        <v>539</v>
      </c>
      <c r="E610" t="s">
        <v>5296</v>
      </c>
      <c r="F610" t="s">
        <v>7837</v>
      </c>
      <c r="H610" t="s">
        <v>556</v>
      </c>
      <c r="I610" t="s">
        <v>3341</v>
      </c>
      <c r="K610" t="s">
        <v>557</v>
      </c>
      <c r="L610" t="s">
        <v>3341</v>
      </c>
      <c r="N610" t="s">
        <v>7908</v>
      </c>
    </row>
    <row r="611" spans="1:14" x14ac:dyDescent="0.25">
      <c r="A611" t="s">
        <v>538</v>
      </c>
      <c r="B611" t="s">
        <v>5296</v>
      </c>
      <c r="C611" t="s">
        <v>4159</v>
      </c>
      <c r="D611" t="s">
        <v>539</v>
      </c>
      <c r="E611" t="s">
        <v>5296</v>
      </c>
      <c r="F611" t="s">
        <v>4159</v>
      </c>
      <c r="H611" t="s">
        <v>556</v>
      </c>
      <c r="I611" t="s">
        <v>7897</v>
      </c>
      <c r="K611" t="s">
        <v>557</v>
      </c>
      <c r="L611" t="s">
        <v>7897</v>
      </c>
      <c r="N611" t="s">
        <v>7909</v>
      </c>
    </row>
    <row r="612" spans="1:14" x14ac:dyDescent="0.25">
      <c r="A612" t="s">
        <v>538</v>
      </c>
      <c r="B612" t="s">
        <v>5296</v>
      </c>
      <c r="C612" t="s">
        <v>4162</v>
      </c>
      <c r="D612" t="s">
        <v>539</v>
      </c>
      <c r="E612" t="s">
        <v>5296</v>
      </c>
      <c r="F612" t="s">
        <v>4162</v>
      </c>
      <c r="H612" t="s">
        <v>556</v>
      </c>
      <c r="I612" t="s">
        <v>7596</v>
      </c>
      <c r="K612" t="s">
        <v>557</v>
      </c>
      <c r="L612" t="s">
        <v>7596</v>
      </c>
      <c r="N612" t="s">
        <v>7910</v>
      </c>
    </row>
    <row r="613" spans="1:14" x14ac:dyDescent="0.25">
      <c r="A613" t="s">
        <v>538</v>
      </c>
      <c r="B613" t="s">
        <v>5296</v>
      </c>
      <c r="C613" t="s">
        <v>4165</v>
      </c>
      <c r="D613" t="s">
        <v>539</v>
      </c>
      <c r="E613" t="s">
        <v>5296</v>
      </c>
      <c r="F613" t="s">
        <v>4165</v>
      </c>
      <c r="H613" t="s">
        <v>556</v>
      </c>
      <c r="I613" t="s">
        <v>7597</v>
      </c>
      <c r="K613" t="s">
        <v>557</v>
      </c>
      <c r="L613" t="s">
        <v>7905</v>
      </c>
      <c r="N613" t="s">
        <v>7911</v>
      </c>
    </row>
    <row r="614" spans="1:14" x14ac:dyDescent="0.25">
      <c r="A614" t="s">
        <v>538</v>
      </c>
      <c r="B614" t="s">
        <v>5296</v>
      </c>
      <c r="C614" t="s">
        <v>4167</v>
      </c>
      <c r="D614" t="s">
        <v>539</v>
      </c>
      <c r="E614" t="s">
        <v>5296</v>
      </c>
      <c r="F614" t="s">
        <v>4167</v>
      </c>
      <c r="H614" t="s">
        <v>556</v>
      </c>
      <c r="I614" t="s">
        <v>4517</v>
      </c>
      <c r="K614" t="s">
        <v>557</v>
      </c>
      <c r="L614" t="s">
        <v>7597</v>
      </c>
      <c r="N614" t="s">
        <v>7912</v>
      </c>
    </row>
    <row r="615" spans="1:14" x14ac:dyDescent="0.25">
      <c r="A615" t="s">
        <v>538</v>
      </c>
      <c r="B615" t="s">
        <v>5296</v>
      </c>
      <c r="C615" t="s">
        <v>7838</v>
      </c>
      <c r="D615" t="s">
        <v>539</v>
      </c>
      <c r="E615" t="s">
        <v>5296</v>
      </c>
      <c r="F615" t="s">
        <v>7838</v>
      </c>
      <c r="H615" t="s">
        <v>556</v>
      </c>
      <c r="I615" t="s">
        <v>7874</v>
      </c>
      <c r="K615" t="s">
        <v>557</v>
      </c>
      <c r="L615" t="s">
        <v>7654</v>
      </c>
      <c r="N615" t="s">
        <v>3765</v>
      </c>
    </row>
    <row r="616" spans="1:14" x14ac:dyDescent="0.25">
      <c r="A616" t="s">
        <v>538</v>
      </c>
      <c r="B616" t="s">
        <v>5296</v>
      </c>
      <c r="C616" t="s">
        <v>4169</v>
      </c>
      <c r="D616" t="s">
        <v>539</v>
      </c>
      <c r="E616" t="s">
        <v>5296</v>
      </c>
      <c r="F616" t="s">
        <v>4169</v>
      </c>
      <c r="H616" t="s">
        <v>556</v>
      </c>
      <c r="I616" t="s">
        <v>7623</v>
      </c>
      <c r="K616" t="s">
        <v>557</v>
      </c>
      <c r="L616" t="s">
        <v>3628</v>
      </c>
      <c r="N616" t="s">
        <v>3768</v>
      </c>
    </row>
    <row r="617" spans="1:14" x14ac:dyDescent="0.25">
      <c r="A617" t="s">
        <v>538</v>
      </c>
      <c r="B617" t="s">
        <v>5296</v>
      </c>
      <c r="C617" t="s">
        <v>4173</v>
      </c>
      <c r="D617" t="s">
        <v>539</v>
      </c>
      <c r="E617" t="s">
        <v>5296</v>
      </c>
      <c r="F617" t="s">
        <v>4173</v>
      </c>
      <c r="H617" t="s">
        <v>556</v>
      </c>
      <c r="I617" t="s">
        <v>7627</v>
      </c>
      <c r="K617" t="s">
        <v>557</v>
      </c>
      <c r="L617" t="s">
        <v>7600</v>
      </c>
      <c r="N617" t="s">
        <v>3774</v>
      </c>
    </row>
    <row r="618" spans="1:14" x14ac:dyDescent="0.25">
      <c r="A618" t="s">
        <v>538</v>
      </c>
      <c r="B618" t="s">
        <v>5296</v>
      </c>
      <c r="C618" t="s">
        <v>7839</v>
      </c>
      <c r="D618" t="s">
        <v>539</v>
      </c>
      <c r="E618" t="s">
        <v>5296</v>
      </c>
      <c r="F618" t="s">
        <v>7839</v>
      </c>
      <c r="H618" t="s">
        <v>556</v>
      </c>
      <c r="I618" t="s">
        <v>7905</v>
      </c>
      <c r="K618" t="s">
        <v>557</v>
      </c>
      <c r="L618" t="s">
        <v>7743</v>
      </c>
      <c r="N618" t="s">
        <v>3776</v>
      </c>
    </row>
    <row r="619" spans="1:14" x14ac:dyDescent="0.25">
      <c r="A619" t="s">
        <v>538</v>
      </c>
      <c r="B619" t="s">
        <v>5296</v>
      </c>
      <c r="C619" t="s">
        <v>4175</v>
      </c>
      <c r="D619" t="s">
        <v>539</v>
      </c>
      <c r="E619" t="s">
        <v>5296</v>
      </c>
      <c r="F619" t="s">
        <v>4175</v>
      </c>
      <c r="H619" t="s">
        <v>556</v>
      </c>
      <c r="I619" t="s">
        <v>7654</v>
      </c>
      <c r="K619" t="s">
        <v>557</v>
      </c>
      <c r="L619" t="s">
        <v>7745</v>
      </c>
      <c r="N619" t="s">
        <v>5723</v>
      </c>
    </row>
    <row r="620" spans="1:14" x14ac:dyDescent="0.25">
      <c r="A620" t="s">
        <v>538</v>
      </c>
      <c r="B620" t="s">
        <v>5296</v>
      </c>
      <c r="C620" t="s">
        <v>7840</v>
      </c>
      <c r="D620" t="s">
        <v>539</v>
      </c>
      <c r="E620" t="s">
        <v>5296</v>
      </c>
      <c r="F620" t="s">
        <v>7840</v>
      </c>
      <c r="H620" t="s">
        <v>556</v>
      </c>
      <c r="I620" t="s">
        <v>3628</v>
      </c>
      <c r="K620" t="s">
        <v>557</v>
      </c>
      <c r="L620" t="s">
        <v>4517</v>
      </c>
      <c r="N620" t="s">
        <v>7913</v>
      </c>
    </row>
    <row r="621" spans="1:14" x14ac:dyDescent="0.25">
      <c r="A621" t="s">
        <v>538</v>
      </c>
      <c r="B621" t="s">
        <v>5296</v>
      </c>
      <c r="C621" t="s">
        <v>7841</v>
      </c>
      <c r="D621" t="s">
        <v>539</v>
      </c>
      <c r="E621" t="s">
        <v>5296</v>
      </c>
      <c r="F621" t="s">
        <v>7841</v>
      </c>
      <c r="H621" t="s">
        <v>556</v>
      </c>
      <c r="I621" t="s">
        <v>7600</v>
      </c>
      <c r="K621" t="s">
        <v>557</v>
      </c>
      <c r="L621" t="s">
        <v>7874</v>
      </c>
      <c r="N621" t="s">
        <v>7914</v>
      </c>
    </row>
    <row r="622" spans="1:14" x14ac:dyDescent="0.25">
      <c r="A622" t="s">
        <v>538</v>
      </c>
      <c r="B622" t="s">
        <v>5296</v>
      </c>
      <c r="C622" t="s">
        <v>7842</v>
      </c>
      <c r="D622" t="s">
        <v>539</v>
      </c>
      <c r="E622" t="s">
        <v>5296</v>
      </c>
      <c r="F622" t="s">
        <v>7842</v>
      </c>
      <c r="H622" t="s">
        <v>556</v>
      </c>
      <c r="I622" t="s">
        <v>7743</v>
      </c>
      <c r="K622" t="s">
        <v>557</v>
      </c>
      <c r="L622" t="s">
        <v>7623</v>
      </c>
      <c r="N622" t="s">
        <v>3887</v>
      </c>
    </row>
    <row r="623" spans="1:14" x14ac:dyDescent="0.25">
      <c r="A623" t="s">
        <v>538</v>
      </c>
      <c r="B623" t="s">
        <v>5296</v>
      </c>
      <c r="C623" t="s">
        <v>7843</v>
      </c>
      <c r="D623" t="s">
        <v>539</v>
      </c>
      <c r="E623" t="s">
        <v>5296</v>
      </c>
      <c r="F623" t="s">
        <v>7843</v>
      </c>
      <c r="H623" t="s">
        <v>556</v>
      </c>
      <c r="I623" t="s">
        <v>7745</v>
      </c>
      <c r="K623" t="s">
        <v>557</v>
      </c>
      <c r="L623" t="s">
        <v>7627</v>
      </c>
      <c r="N623" t="s">
        <v>7915</v>
      </c>
    </row>
    <row r="624" spans="1:14" x14ac:dyDescent="0.25">
      <c r="A624" t="s">
        <v>538</v>
      </c>
      <c r="B624" t="s">
        <v>5296</v>
      </c>
      <c r="C624" t="s">
        <v>7844</v>
      </c>
      <c r="D624" t="s">
        <v>539</v>
      </c>
      <c r="E624" t="s">
        <v>5296</v>
      </c>
      <c r="F624" t="s">
        <v>7844</v>
      </c>
      <c r="H624" t="s">
        <v>564</v>
      </c>
      <c r="I624" t="s">
        <v>3628</v>
      </c>
      <c r="K624" t="s">
        <v>565</v>
      </c>
      <c r="L624" t="s">
        <v>3628</v>
      </c>
      <c r="N624" t="s">
        <v>7916</v>
      </c>
    </row>
    <row r="625" spans="1:14" x14ac:dyDescent="0.25">
      <c r="A625" t="s">
        <v>538</v>
      </c>
      <c r="B625" t="s">
        <v>5296</v>
      </c>
      <c r="C625" t="s">
        <v>7845</v>
      </c>
      <c r="D625" t="s">
        <v>539</v>
      </c>
      <c r="E625" t="s">
        <v>5296</v>
      </c>
      <c r="F625" t="s">
        <v>7845</v>
      </c>
      <c r="H625" t="s">
        <v>564</v>
      </c>
      <c r="I625" t="s">
        <v>7690</v>
      </c>
      <c r="K625" t="s">
        <v>565</v>
      </c>
      <c r="L625" t="s">
        <v>7690</v>
      </c>
      <c r="N625" t="s">
        <v>7917</v>
      </c>
    </row>
    <row r="626" spans="1:14" x14ac:dyDescent="0.25">
      <c r="A626" t="s">
        <v>538</v>
      </c>
      <c r="B626" t="s">
        <v>5296</v>
      </c>
      <c r="C626" t="s">
        <v>7846</v>
      </c>
      <c r="D626" t="s">
        <v>539</v>
      </c>
      <c r="E626" t="s">
        <v>5296</v>
      </c>
      <c r="F626" t="s">
        <v>7846</v>
      </c>
      <c r="H626" t="s">
        <v>564</v>
      </c>
      <c r="I626" t="s">
        <v>7696</v>
      </c>
      <c r="K626" t="s">
        <v>565</v>
      </c>
      <c r="L626" t="s">
        <v>7696</v>
      </c>
      <c r="N626" t="s">
        <v>3890</v>
      </c>
    </row>
    <row r="627" spans="1:14" x14ac:dyDescent="0.25">
      <c r="A627" t="s">
        <v>538</v>
      </c>
      <c r="B627" t="s">
        <v>5296</v>
      </c>
      <c r="C627" t="s">
        <v>7847</v>
      </c>
      <c r="D627" t="s">
        <v>539</v>
      </c>
      <c r="E627" t="s">
        <v>5296</v>
      </c>
      <c r="F627" t="s">
        <v>7847</v>
      </c>
      <c r="H627" t="s">
        <v>564</v>
      </c>
      <c r="I627" t="s">
        <v>3666</v>
      </c>
      <c r="K627" t="s">
        <v>565</v>
      </c>
      <c r="L627" t="s">
        <v>3666</v>
      </c>
      <c r="N627" t="s">
        <v>7918</v>
      </c>
    </row>
    <row r="628" spans="1:14" x14ac:dyDescent="0.25">
      <c r="A628" t="s">
        <v>538</v>
      </c>
      <c r="B628" t="s">
        <v>5296</v>
      </c>
      <c r="C628" t="s">
        <v>7848</v>
      </c>
      <c r="D628" t="s">
        <v>539</v>
      </c>
      <c r="E628" t="s">
        <v>5296</v>
      </c>
      <c r="F628" t="s">
        <v>7848</v>
      </c>
      <c r="H628" t="s">
        <v>564</v>
      </c>
      <c r="I628" t="s">
        <v>3669</v>
      </c>
      <c r="K628" t="s">
        <v>565</v>
      </c>
      <c r="L628" t="s">
        <v>3669</v>
      </c>
      <c r="N628" t="s">
        <v>3892</v>
      </c>
    </row>
    <row r="629" spans="1:14" x14ac:dyDescent="0.25">
      <c r="A629" t="s">
        <v>538</v>
      </c>
      <c r="B629" t="s">
        <v>5296</v>
      </c>
      <c r="C629" t="s">
        <v>7849</v>
      </c>
      <c r="D629" t="s">
        <v>539</v>
      </c>
      <c r="E629" t="s">
        <v>5296</v>
      </c>
      <c r="F629" t="s">
        <v>7849</v>
      </c>
      <c r="H629" t="s">
        <v>564</v>
      </c>
      <c r="I629" t="s">
        <v>3672</v>
      </c>
      <c r="K629" t="s">
        <v>565</v>
      </c>
      <c r="L629" t="s">
        <v>3672</v>
      </c>
      <c r="N629" t="s">
        <v>3898</v>
      </c>
    </row>
    <row r="630" spans="1:14" x14ac:dyDescent="0.25">
      <c r="A630" t="s">
        <v>538</v>
      </c>
      <c r="B630" t="s">
        <v>5296</v>
      </c>
      <c r="C630" t="s">
        <v>7850</v>
      </c>
      <c r="D630" t="s">
        <v>539</v>
      </c>
      <c r="E630" t="s">
        <v>5296</v>
      </c>
      <c r="F630" t="s">
        <v>7850</v>
      </c>
      <c r="H630" t="s">
        <v>564</v>
      </c>
      <c r="I630" t="s">
        <v>3675</v>
      </c>
      <c r="K630" t="s">
        <v>565</v>
      </c>
      <c r="L630" t="s">
        <v>3675</v>
      </c>
      <c r="N630" t="s">
        <v>3900</v>
      </c>
    </row>
    <row r="631" spans="1:14" x14ac:dyDescent="0.25">
      <c r="A631" t="s">
        <v>538</v>
      </c>
      <c r="B631" t="s">
        <v>5296</v>
      </c>
      <c r="C631" t="s">
        <v>4177</v>
      </c>
      <c r="D631" t="s">
        <v>539</v>
      </c>
      <c r="E631" t="s">
        <v>5296</v>
      </c>
      <c r="F631" t="s">
        <v>4177</v>
      </c>
      <c r="H631" t="s">
        <v>564</v>
      </c>
      <c r="I631" t="s">
        <v>3678</v>
      </c>
      <c r="K631" t="s">
        <v>565</v>
      </c>
      <c r="L631" t="s">
        <v>3678</v>
      </c>
      <c r="N631" t="s">
        <v>3905</v>
      </c>
    </row>
    <row r="632" spans="1:14" x14ac:dyDescent="0.25">
      <c r="A632" t="s">
        <v>538</v>
      </c>
      <c r="B632" t="s">
        <v>5296</v>
      </c>
      <c r="C632" t="s">
        <v>4179</v>
      </c>
      <c r="D632" t="s">
        <v>539</v>
      </c>
      <c r="E632" t="s">
        <v>5296</v>
      </c>
      <c r="F632" t="s">
        <v>4179</v>
      </c>
      <c r="H632" t="s">
        <v>564</v>
      </c>
      <c r="I632" t="s">
        <v>3681</v>
      </c>
      <c r="K632" t="s">
        <v>565</v>
      </c>
      <c r="L632" t="s">
        <v>3681</v>
      </c>
      <c r="N632" t="s">
        <v>3908</v>
      </c>
    </row>
    <row r="633" spans="1:14" x14ac:dyDescent="0.25">
      <c r="A633" t="s">
        <v>538</v>
      </c>
      <c r="B633" t="s">
        <v>5296</v>
      </c>
      <c r="C633" t="s">
        <v>7851</v>
      </c>
      <c r="D633" t="s">
        <v>539</v>
      </c>
      <c r="E633" t="s">
        <v>5296</v>
      </c>
      <c r="F633" t="s">
        <v>7851</v>
      </c>
      <c r="H633" t="s">
        <v>564</v>
      </c>
      <c r="I633" t="s">
        <v>3684</v>
      </c>
      <c r="K633" t="s">
        <v>565</v>
      </c>
      <c r="L633" t="s">
        <v>3684</v>
      </c>
      <c r="N633" t="s">
        <v>3911</v>
      </c>
    </row>
    <row r="634" spans="1:14" x14ac:dyDescent="0.25">
      <c r="A634" t="s">
        <v>538</v>
      </c>
      <c r="B634" t="s">
        <v>5296</v>
      </c>
      <c r="C634" t="s">
        <v>7852</v>
      </c>
      <c r="D634" t="s">
        <v>539</v>
      </c>
      <c r="E634" t="s">
        <v>5296</v>
      </c>
      <c r="F634" t="s">
        <v>7852</v>
      </c>
      <c r="H634" t="s">
        <v>564</v>
      </c>
      <c r="I634" t="s">
        <v>3687</v>
      </c>
      <c r="K634" t="s">
        <v>565</v>
      </c>
      <c r="L634" t="s">
        <v>3687</v>
      </c>
      <c r="N634" t="s">
        <v>3914</v>
      </c>
    </row>
    <row r="635" spans="1:14" x14ac:dyDescent="0.25">
      <c r="A635" t="s">
        <v>538</v>
      </c>
      <c r="B635" t="s">
        <v>5296</v>
      </c>
      <c r="C635" t="s">
        <v>4181</v>
      </c>
      <c r="D635" t="s">
        <v>539</v>
      </c>
      <c r="E635" t="s">
        <v>5296</v>
      </c>
      <c r="F635" t="s">
        <v>4181</v>
      </c>
      <c r="H635" t="s">
        <v>564</v>
      </c>
      <c r="I635" t="s">
        <v>3690</v>
      </c>
      <c r="K635" t="s">
        <v>565</v>
      </c>
      <c r="L635" t="s">
        <v>3690</v>
      </c>
      <c r="N635" t="s">
        <v>3916</v>
      </c>
    </row>
    <row r="636" spans="1:14" x14ac:dyDescent="0.25">
      <c r="A636" t="s">
        <v>538</v>
      </c>
      <c r="B636" t="s">
        <v>5296</v>
      </c>
      <c r="C636" t="s">
        <v>4183</v>
      </c>
      <c r="D636" t="s">
        <v>539</v>
      </c>
      <c r="E636" t="s">
        <v>5296</v>
      </c>
      <c r="F636" t="s">
        <v>4183</v>
      </c>
      <c r="H636" t="s">
        <v>564</v>
      </c>
      <c r="I636" t="s">
        <v>3696</v>
      </c>
      <c r="K636" t="s">
        <v>565</v>
      </c>
      <c r="L636" t="s">
        <v>3693</v>
      </c>
      <c r="N636" t="s">
        <v>7919</v>
      </c>
    </row>
    <row r="637" spans="1:14" x14ac:dyDescent="0.25">
      <c r="A637" t="s">
        <v>538</v>
      </c>
      <c r="B637" t="s">
        <v>5296</v>
      </c>
      <c r="C637" t="s">
        <v>7853</v>
      </c>
      <c r="D637" t="s">
        <v>539</v>
      </c>
      <c r="E637" t="s">
        <v>5296</v>
      </c>
      <c r="F637" t="s">
        <v>7853</v>
      </c>
      <c r="H637" t="s">
        <v>564</v>
      </c>
      <c r="I637" t="s">
        <v>3699</v>
      </c>
      <c r="K637" t="s">
        <v>565</v>
      </c>
      <c r="L637" t="s">
        <v>3696</v>
      </c>
      <c r="N637" t="s">
        <v>7920</v>
      </c>
    </row>
    <row r="638" spans="1:14" x14ac:dyDescent="0.25">
      <c r="A638" t="s">
        <v>538</v>
      </c>
      <c r="B638" t="s">
        <v>5296</v>
      </c>
      <c r="C638" t="s">
        <v>7854</v>
      </c>
      <c r="D638" t="s">
        <v>539</v>
      </c>
      <c r="E638" t="s">
        <v>5296</v>
      </c>
      <c r="F638" t="s">
        <v>7854</v>
      </c>
      <c r="H638" t="s">
        <v>564</v>
      </c>
      <c r="I638" t="s">
        <v>3702</v>
      </c>
      <c r="K638" t="s">
        <v>565</v>
      </c>
      <c r="L638" t="s">
        <v>5564</v>
      </c>
      <c r="N638" t="s">
        <v>3919</v>
      </c>
    </row>
    <row r="639" spans="1:14" x14ac:dyDescent="0.25">
      <c r="A639" t="s">
        <v>538</v>
      </c>
      <c r="B639" t="s">
        <v>5296</v>
      </c>
      <c r="C639" t="s">
        <v>7855</v>
      </c>
      <c r="D639" t="s">
        <v>539</v>
      </c>
      <c r="E639" t="s">
        <v>5296</v>
      </c>
      <c r="F639" t="s">
        <v>7855</v>
      </c>
      <c r="H639" t="s">
        <v>564</v>
      </c>
      <c r="I639" t="s">
        <v>3705</v>
      </c>
      <c r="K639" t="s">
        <v>565</v>
      </c>
      <c r="L639" t="s">
        <v>3699</v>
      </c>
      <c r="N639" t="s">
        <v>3923</v>
      </c>
    </row>
    <row r="640" spans="1:14" x14ac:dyDescent="0.25">
      <c r="A640" t="s">
        <v>538</v>
      </c>
      <c r="B640" t="s">
        <v>5296</v>
      </c>
      <c r="C640" t="s">
        <v>7856</v>
      </c>
      <c r="D640" t="s">
        <v>539</v>
      </c>
      <c r="E640" t="s">
        <v>5296</v>
      </c>
      <c r="F640" t="s">
        <v>7856</v>
      </c>
      <c r="H640" t="s">
        <v>564</v>
      </c>
      <c r="I640" t="s">
        <v>3708</v>
      </c>
      <c r="K640" t="s">
        <v>565</v>
      </c>
      <c r="L640" t="s">
        <v>3702</v>
      </c>
      <c r="N640" t="s">
        <v>7921</v>
      </c>
    </row>
    <row r="641" spans="1:14" x14ac:dyDescent="0.25">
      <c r="A641" t="s">
        <v>538</v>
      </c>
      <c r="B641" t="s">
        <v>5296</v>
      </c>
      <c r="C641" t="s">
        <v>7671</v>
      </c>
      <c r="D641" t="s">
        <v>539</v>
      </c>
      <c r="E641" t="s">
        <v>5296</v>
      </c>
      <c r="F641" t="s">
        <v>7671</v>
      </c>
      <c r="H641" t="s">
        <v>564</v>
      </c>
      <c r="I641" t="s">
        <v>3711</v>
      </c>
      <c r="K641" t="s">
        <v>565</v>
      </c>
      <c r="L641" t="s">
        <v>3705</v>
      </c>
      <c r="N641" t="s">
        <v>3925</v>
      </c>
    </row>
    <row r="642" spans="1:14" x14ac:dyDescent="0.25">
      <c r="A642" t="s">
        <v>538</v>
      </c>
      <c r="B642" t="s">
        <v>5296</v>
      </c>
      <c r="C642" t="s">
        <v>7857</v>
      </c>
      <c r="D642" t="s">
        <v>539</v>
      </c>
      <c r="E642" t="s">
        <v>5296</v>
      </c>
      <c r="F642" t="s">
        <v>7857</v>
      </c>
      <c r="H642" t="s">
        <v>564</v>
      </c>
      <c r="I642" t="s">
        <v>5577</v>
      </c>
      <c r="K642" t="s">
        <v>565</v>
      </c>
      <c r="L642" t="s">
        <v>3708</v>
      </c>
      <c r="N642" t="s">
        <v>7922</v>
      </c>
    </row>
    <row r="643" spans="1:14" x14ac:dyDescent="0.25">
      <c r="A643" t="s">
        <v>538</v>
      </c>
      <c r="B643" t="s">
        <v>5296</v>
      </c>
      <c r="C643" t="s">
        <v>7858</v>
      </c>
      <c r="D643" t="s">
        <v>539</v>
      </c>
      <c r="E643" t="s">
        <v>5296</v>
      </c>
      <c r="F643" t="s">
        <v>7858</v>
      </c>
      <c r="H643" t="s">
        <v>564</v>
      </c>
      <c r="I643" t="s">
        <v>3714</v>
      </c>
      <c r="K643" t="s">
        <v>565</v>
      </c>
      <c r="L643" t="s">
        <v>3711</v>
      </c>
      <c r="N643" t="s">
        <v>7923</v>
      </c>
    </row>
    <row r="644" spans="1:14" x14ac:dyDescent="0.25">
      <c r="A644" t="s">
        <v>538</v>
      </c>
      <c r="B644" t="s">
        <v>5296</v>
      </c>
      <c r="C644" t="s">
        <v>7859</v>
      </c>
      <c r="D644" t="s">
        <v>539</v>
      </c>
      <c r="E644" t="s">
        <v>5296</v>
      </c>
      <c r="F644" t="s">
        <v>7859</v>
      </c>
      <c r="H644" t="s">
        <v>564</v>
      </c>
      <c r="I644" t="s">
        <v>3717</v>
      </c>
      <c r="K644" t="s">
        <v>565</v>
      </c>
      <c r="L644" t="s">
        <v>5577</v>
      </c>
      <c r="N644" t="s">
        <v>7924</v>
      </c>
    </row>
    <row r="645" spans="1:14" x14ac:dyDescent="0.25">
      <c r="A645" t="s">
        <v>538</v>
      </c>
      <c r="B645" t="s">
        <v>5296</v>
      </c>
      <c r="C645" t="s">
        <v>7860</v>
      </c>
      <c r="D645" t="s">
        <v>539</v>
      </c>
      <c r="E645" t="s">
        <v>5296</v>
      </c>
      <c r="F645" t="s">
        <v>7860</v>
      </c>
      <c r="H645" t="s">
        <v>564</v>
      </c>
      <c r="I645" t="s">
        <v>3720</v>
      </c>
      <c r="K645" t="s">
        <v>565</v>
      </c>
      <c r="L645" t="s">
        <v>3714</v>
      </c>
      <c r="N645" t="s">
        <v>7925</v>
      </c>
    </row>
    <row r="646" spans="1:14" x14ac:dyDescent="0.25">
      <c r="A646" t="s">
        <v>538</v>
      </c>
      <c r="B646" t="s">
        <v>5296</v>
      </c>
      <c r="C646" t="s">
        <v>4185</v>
      </c>
      <c r="D646" t="s">
        <v>539</v>
      </c>
      <c r="E646" t="s">
        <v>5296</v>
      </c>
      <c r="F646" t="s">
        <v>4185</v>
      </c>
      <c r="H646" t="s">
        <v>564</v>
      </c>
      <c r="I646" t="s">
        <v>3723</v>
      </c>
      <c r="K646" t="s">
        <v>565</v>
      </c>
      <c r="L646" t="s">
        <v>3717</v>
      </c>
      <c r="N646" t="s">
        <v>7926</v>
      </c>
    </row>
    <row r="647" spans="1:14" x14ac:dyDescent="0.25">
      <c r="A647" t="s">
        <v>538</v>
      </c>
      <c r="B647" t="s">
        <v>5296</v>
      </c>
      <c r="C647" t="s">
        <v>7861</v>
      </c>
      <c r="D647" t="s">
        <v>539</v>
      </c>
      <c r="E647" t="s">
        <v>5296</v>
      </c>
      <c r="F647" t="s">
        <v>7861</v>
      </c>
      <c r="H647" t="s">
        <v>564</v>
      </c>
      <c r="I647" t="s">
        <v>3726</v>
      </c>
      <c r="K647" t="s">
        <v>565</v>
      </c>
      <c r="L647" t="s">
        <v>3720</v>
      </c>
      <c r="N647" t="s">
        <v>7927</v>
      </c>
    </row>
    <row r="648" spans="1:14" x14ac:dyDescent="0.25">
      <c r="A648" t="s">
        <v>538</v>
      </c>
      <c r="B648" t="s">
        <v>5296</v>
      </c>
      <c r="C648" t="s">
        <v>4187</v>
      </c>
      <c r="D648" t="s">
        <v>539</v>
      </c>
      <c r="E648" t="s">
        <v>5296</v>
      </c>
      <c r="F648" t="s">
        <v>4187</v>
      </c>
      <c r="H648" t="s">
        <v>564</v>
      </c>
      <c r="I648" t="s">
        <v>3729</v>
      </c>
      <c r="K648" t="s">
        <v>565</v>
      </c>
      <c r="L648" t="s">
        <v>3723</v>
      </c>
      <c r="N648" t="s">
        <v>7928</v>
      </c>
    </row>
    <row r="649" spans="1:14" x14ac:dyDescent="0.25">
      <c r="A649" t="s">
        <v>538</v>
      </c>
      <c r="B649" t="s">
        <v>5296</v>
      </c>
      <c r="C649" t="s">
        <v>7862</v>
      </c>
      <c r="D649" t="s">
        <v>539</v>
      </c>
      <c r="E649" t="s">
        <v>5296</v>
      </c>
      <c r="F649" t="s">
        <v>7862</v>
      </c>
      <c r="H649" t="s">
        <v>564</v>
      </c>
      <c r="I649" t="s">
        <v>3732</v>
      </c>
      <c r="K649" t="s">
        <v>565</v>
      </c>
      <c r="L649" t="s">
        <v>3726</v>
      </c>
      <c r="N649" t="s">
        <v>7929</v>
      </c>
    </row>
    <row r="650" spans="1:14" x14ac:dyDescent="0.25">
      <c r="A650" t="s">
        <v>538</v>
      </c>
      <c r="B650" t="s">
        <v>5296</v>
      </c>
      <c r="C650" t="s">
        <v>4189</v>
      </c>
      <c r="D650" t="s">
        <v>539</v>
      </c>
      <c r="E650" t="s">
        <v>5296</v>
      </c>
      <c r="F650" t="s">
        <v>4189</v>
      </c>
      <c r="H650" t="s">
        <v>564</v>
      </c>
      <c r="I650" t="s">
        <v>3735</v>
      </c>
      <c r="K650" t="s">
        <v>565</v>
      </c>
      <c r="L650" t="s">
        <v>3729</v>
      </c>
      <c r="N650" t="s">
        <v>4070</v>
      </c>
    </row>
    <row r="651" spans="1:14" x14ac:dyDescent="0.25">
      <c r="A651" t="s">
        <v>538</v>
      </c>
      <c r="B651" t="s">
        <v>5296</v>
      </c>
      <c r="C651" t="s">
        <v>4191</v>
      </c>
      <c r="D651" t="s">
        <v>539</v>
      </c>
      <c r="E651" t="s">
        <v>5296</v>
      </c>
      <c r="F651" t="s">
        <v>4191</v>
      </c>
      <c r="H651" t="s">
        <v>564</v>
      </c>
      <c r="I651" t="s">
        <v>3738</v>
      </c>
      <c r="K651" t="s">
        <v>565</v>
      </c>
      <c r="L651" t="s">
        <v>3732</v>
      </c>
      <c r="N651" t="s">
        <v>7930</v>
      </c>
    </row>
    <row r="652" spans="1:14" x14ac:dyDescent="0.25">
      <c r="A652" t="s">
        <v>538</v>
      </c>
      <c r="B652" t="s">
        <v>5296</v>
      </c>
      <c r="C652" t="s">
        <v>4193</v>
      </c>
      <c r="D652" t="s">
        <v>539</v>
      </c>
      <c r="E652" t="s">
        <v>5296</v>
      </c>
      <c r="F652" t="s">
        <v>4193</v>
      </c>
      <c r="H652" t="s">
        <v>564</v>
      </c>
      <c r="I652" t="s">
        <v>7719</v>
      </c>
      <c r="K652" t="s">
        <v>565</v>
      </c>
      <c r="L652" t="s">
        <v>3735</v>
      </c>
      <c r="N652" t="s">
        <v>7931</v>
      </c>
    </row>
    <row r="653" spans="1:14" x14ac:dyDescent="0.25">
      <c r="A653" t="s">
        <v>538</v>
      </c>
      <c r="B653" t="s">
        <v>5296</v>
      </c>
      <c r="C653" t="s">
        <v>7863</v>
      </c>
      <c r="D653" t="s">
        <v>539</v>
      </c>
      <c r="E653" t="s">
        <v>5296</v>
      </c>
      <c r="F653" t="s">
        <v>7863</v>
      </c>
      <c r="H653" t="s">
        <v>564</v>
      </c>
      <c r="I653" t="s">
        <v>3741</v>
      </c>
      <c r="K653" t="s">
        <v>565</v>
      </c>
      <c r="L653" t="s">
        <v>3738</v>
      </c>
      <c r="N653" t="s">
        <v>5564</v>
      </c>
    </row>
    <row r="654" spans="1:14" x14ac:dyDescent="0.25">
      <c r="A654" t="s">
        <v>538</v>
      </c>
      <c r="B654" t="s">
        <v>5296</v>
      </c>
      <c r="C654" t="s">
        <v>7864</v>
      </c>
      <c r="D654" t="s">
        <v>539</v>
      </c>
      <c r="E654" t="s">
        <v>5296</v>
      </c>
      <c r="F654" t="s">
        <v>7864</v>
      </c>
      <c r="H654" t="s">
        <v>564</v>
      </c>
      <c r="I654" t="s">
        <v>3744</v>
      </c>
      <c r="K654" t="s">
        <v>565</v>
      </c>
      <c r="L654" t="s">
        <v>7719</v>
      </c>
      <c r="N654" t="s">
        <v>3771</v>
      </c>
    </row>
    <row r="655" spans="1:14" x14ac:dyDescent="0.25">
      <c r="A655" t="s">
        <v>538</v>
      </c>
      <c r="B655" t="s">
        <v>5296</v>
      </c>
      <c r="C655" t="s">
        <v>7865</v>
      </c>
      <c r="D655" t="s">
        <v>539</v>
      </c>
      <c r="E655" t="s">
        <v>5296</v>
      </c>
      <c r="F655" t="s">
        <v>7865</v>
      </c>
      <c r="H655" t="s">
        <v>564</v>
      </c>
      <c r="I655" t="s">
        <v>3747</v>
      </c>
      <c r="K655" t="s">
        <v>565</v>
      </c>
      <c r="L655" t="s">
        <v>3741</v>
      </c>
      <c r="N655" t="s">
        <v>7932</v>
      </c>
    </row>
    <row r="656" spans="1:14" x14ac:dyDescent="0.25">
      <c r="A656" t="s">
        <v>538</v>
      </c>
      <c r="B656" t="s">
        <v>5296</v>
      </c>
      <c r="C656" t="s">
        <v>4259</v>
      </c>
      <c r="D656" t="s">
        <v>539</v>
      </c>
      <c r="E656" t="s">
        <v>5296</v>
      </c>
      <c r="F656" t="s">
        <v>4259</v>
      </c>
      <c r="H656" t="s">
        <v>564</v>
      </c>
      <c r="I656" t="s">
        <v>3750</v>
      </c>
      <c r="K656" t="s">
        <v>565</v>
      </c>
      <c r="L656" t="s">
        <v>3744</v>
      </c>
      <c r="N656" t="s">
        <v>3895</v>
      </c>
    </row>
    <row r="657" spans="1:14" x14ac:dyDescent="0.25">
      <c r="A657" t="s">
        <v>538</v>
      </c>
      <c r="B657" t="s">
        <v>5296</v>
      </c>
      <c r="C657" t="s">
        <v>7866</v>
      </c>
      <c r="D657" t="s">
        <v>539</v>
      </c>
      <c r="E657" t="s">
        <v>5296</v>
      </c>
      <c r="F657" t="s">
        <v>7866</v>
      </c>
      <c r="H657" t="s">
        <v>564</v>
      </c>
      <c r="I657" t="s">
        <v>3753</v>
      </c>
      <c r="K657" t="s">
        <v>565</v>
      </c>
      <c r="L657" t="s">
        <v>3747</v>
      </c>
      <c r="N657" t="s">
        <v>3902</v>
      </c>
    </row>
    <row r="658" spans="1:14" x14ac:dyDescent="0.25">
      <c r="A658" t="s">
        <v>538</v>
      </c>
      <c r="B658" t="s">
        <v>5296</v>
      </c>
      <c r="C658" t="s">
        <v>7867</v>
      </c>
      <c r="D658" t="s">
        <v>539</v>
      </c>
      <c r="E658" t="s">
        <v>5296</v>
      </c>
      <c r="F658" t="s">
        <v>7867</v>
      </c>
      <c r="H658" t="s">
        <v>564</v>
      </c>
      <c r="I658" t="s">
        <v>3756</v>
      </c>
      <c r="K658" t="s">
        <v>565</v>
      </c>
      <c r="L658" t="s">
        <v>3750</v>
      </c>
      <c r="N658" t="s">
        <v>3921</v>
      </c>
    </row>
    <row r="659" spans="1:14" x14ac:dyDescent="0.25">
      <c r="A659" t="s">
        <v>538</v>
      </c>
      <c r="B659" t="s">
        <v>5296</v>
      </c>
      <c r="C659" t="s">
        <v>7868</v>
      </c>
      <c r="D659" t="s">
        <v>539</v>
      </c>
      <c r="E659" t="s">
        <v>5296</v>
      </c>
      <c r="F659" t="s">
        <v>7868</v>
      </c>
      <c r="H659" t="s">
        <v>564</v>
      </c>
      <c r="I659" t="s">
        <v>3759</v>
      </c>
      <c r="K659" t="s">
        <v>565</v>
      </c>
      <c r="L659" t="s">
        <v>3753</v>
      </c>
      <c r="N659" t="s">
        <v>7933</v>
      </c>
    </row>
    <row r="660" spans="1:14" x14ac:dyDescent="0.25">
      <c r="A660" t="s">
        <v>538</v>
      </c>
      <c r="B660" t="s">
        <v>5296</v>
      </c>
      <c r="C660" t="s">
        <v>7869</v>
      </c>
      <c r="D660" t="s">
        <v>539</v>
      </c>
      <c r="E660" t="s">
        <v>5296</v>
      </c>
      <c r="F660" t="s">
        <v>7869</v>
      </c>
      <c r="H660" t="s">
        <v>564</v>
      </c>
      <c r="I660" t="s">
        <v>3762</v>
      </c>
      <c r="K660" t="s">
        <v>565</v>
      </c>
      <c r="L660" t="s">
        <v>3756</v>
      </c>
      <c r="N660" t="s">
        <v>7934</v>
      </c>
    </row>
    <row r="661" spans="1:14" x14ac:dyDescent="0.25">
      <c r="A661" t="s">
        <v>538</v>
      </c>
      <c r="B661" t="s">
        <v>5296</v>
      </c>
      <c r="C661" t="s">
        <v>4385</v>
      </c>
      <c r="D661" t="s">
        <v>539</v>
      </c>
      <c r="E661" t="s">
        <v>5296</v>
      </c>
      <c r="F661" t="s">
        <v>4385</v>
      </c>
      <c r="H661" t="s">
        <v>564</v>
      </c>
      <c r="I661" t="s">
        <v>7906</v>
      </c>
      <c r="K661" t="s">
        <v>565</v>
      </c>
      <c r="L661" t="s">
        <v>3759</v>
      </c>
      <c r="N661" t="s">
        <v>7935</v>
      </c>
    </row>
    <row r="662" spans="1:14" x14ac:dyDescent="0.25">
      <c r="A662" t="s">
        <v>538</v>
      </c>
      <c r="B662" t="s">
        <v>5296</v>
      </c>
      <c r="C662" t="s">
        <v>4387</v>
      </c>
      <c r="D662" t="s">
        <v>539</v>
      </c>
      <c r="E662" t="s">
        <v>5296</v>
      </c>
      <c r="F662" t="s">
        <v>4387</v>
      </c>
      <c r="H662" t="s">
        <v>564</v>
      </c>
      <c r="I662" t="s">
        <v>7907</v>
      </c>
      <c r="K662" t="s">
        <v>565</v>
      </c>
      <c r="L662" t="s">
        <v>3762</v>
      </c>
      <c r="N662" t="s">
        <v>3251</v>
      </c>
    </row>
    <row r="663" spans="1:14" x14ac:dyDescent="0.25">
      <c r="A663" t="s">
        <v>538</v>
      </c>
      <c r="B663" t="s">
        <v>5296</v>
      </c>
      <c r="C663" t="s">
        <v>4412</v>
      </c>
      <c r="D663" t="s">
        <v>539</v>
      </c>
      <c r="E663" t="s">
        <v>5296</v>
      </c>
      <c r="F663" t="s">
        <v>4412</v>
      </c>
      <c r="H663" t="s">
        <v>564</v>
      </c>
      <c r="I663" t="s">
        <v>7908</v>
      </c>
      <c r="K663" t="s">
        <v>565</v>
      </c>
      <c r="L663" t="s">
        <v>7906</v>
      </c>
      <c r="N663" t="s">
        <v>3257</v>
      </c>
    </row>
    <row r="664" spans="1:14" x14ac:dyDescent="0.25">
      <c r="A664" t="s">
        <v>538</v>
      </c>
      <c r="B664" t="s">
        <v>5296</v>
      </c>
      <c r="C664" t="s">
        <v>7870</v>
      </c>
      <c r="D664" t="s">
        <v>539</v>
      </c>
      <c r="E664" t="s">
        <v>5296</v>
      </c>
      <c r="F664" t="s">
        <v>7870</v>
      </c>
      <c r="H664" t="s">
        <v>564</v>
      </c>
      <c r="I664" t="s">
        <v>7909</v>
      </c>
      <c r="K664" t="s">
        <v>565</v>
      </c>
      <c r="L664" t="s">
        <v>7907</v>
      </c>
      <c r="N664" t="s">
        <v>3260</v>
      </c>
    </row>
    <row r="665" spans="1:14" x14ac:dyDescent="0.25">
      <c r="A665" t="s">
        <v>538</v>
      </c>
      <c r="B665" t="s">
        <v>5296</v>
      </c>
      <c r="C665" t="s">
        <v>7871</v>
      </c>
      <c r="D665" t="s">
        <v>539</v>
      </c>
      <c r="E665" t="s">
        <v>5296</v>
      </c>
      <c r="F665" t="s">
        <v>7871</v>
      </c>
      <c r="H665" t="s">
        <v>564</v>
      </c>
      <c r="I665" t="s">
        <v>7910</v>
      </c>
      <c r="K665" t="s">
        <v>565</v>
      </c>
      <c r="L665" t="s">
        <v>7908</v>
      </c>
      <c r="N665" t="s">
        <v>3263</v>
      </c>
    </row>
    <row r="666" spans="1:14" x14ac:dyDescent="0.25">
      <c r="A666" t="s">
        <v>538</v>
      </c>
      <c r="B666" t="s">
        <v>5296</v>
      </c>
      <c r="C666" t="s">
        <v>4499</v>
      </c>
      <c r="D666" t="s">
        <v>539</v>
      </c>
      <c r="E666" t="s">
        <v>5296</v>
      </c>
      <c r="F666" t="s">
        <v>4499</v>
      </c>
      <c r="H666" t="s">
        <v>564</v>
      </c>
      <c r="I666" t="s">
        <v>7911</v>
      </c>
      <c r="K666" t="s">
        <v>565</v>
      </c>
      <c r="L666" t="s">
        <v>7909</v>
      </c>
      <c r="N666" t="s">
        <v>3266</v>
      </c>
    </row>
    <row r="667" spans="1:14" x14ac:dyDescent="0.25">
      <c r="A667" t="s">
        <v>538</v>
      </c>
      <c r="B667" t="s">
        <v>5296</v>
      </c>
      <c r="C667" t="s">
        <v>7716</v>
      </c>
      <c r="D667" t="s">
        <v>539</v>
      </c>
      <c r="E667" t="s">
        <v>5296</v>
      </c>
      <c r="F667" t="s">
        <v>7716</v>
      </c>
      <c r="H667" t="s">
        <v>564</v>
      </c>
      <c r="I667" t="s">
        <v>7912</v>
      </c>
      <c r="K667" t="s">
        <v>565</v>
      </c>
      <c r="L667" t="s">
        <v>7910</v>
      </c>
      <c r="N667" t="s">
        <v>3271</v>
      </c>
    </row>
    <row r="668" spans="1:14" x14ac:dyDescent="0.25">
      <c r="A668" t="s">
        <v>538</v>
      </c>
      <c r="B668" t="s">
        <v>5296</v>
      </c>
      <c r="C668" t="s">
        <v>4501</v>
      </c>
      <c r="D668" t="s">
        <v>539</v>
      </c>
      <c r="E668" t="s">
        <v>5296</v>
      </c>
      <c r="F668" t="s">
        <v>4501</v>
      </c>
      <c r="H668" t="s">
        <v>564</v>
      </c>
      <c r="I668" t="s">
        <v>3765</v>
      </c>
      <c r="K668" t="s">
        <v>565</v>
      </c>
      <c r="L668" t="s">
        <v>7911</v>
      </c>
      <c r="N668" t="s">
        <v>3276</v>
      </c>
    </row>
    <row r="669" spans="1:14" x14ac:dyDescent="0.25">
      <c r="A669" t="s">
        <v>538</v>
      </c>
      <c r="B669" t="s">
        <v>5296</v>
      </c>
      <c r="C669" t="s">
        <v>4503</v>
      </c>
      <c r="D669" t="s">
        <v>539</v>
      </c>
      <c r="E669" t="s">
        <v>5296</v>
      </c>
      <c r="F669" t="s">
        <v>4503</v>
      </c>
      <c r="H669" t="s">
        <v>564</v>
      </c>
      <c r="I669" t="s">
        <v>3768</v>
      </c>
      <c r="K669" t="s">
        <v>565</v>
      </c>
      <c r="L669" t="s">
        <v>7912</v>
      </c>
      <c r="N669" t="s">
        <v>3279</v>
      </c>
    </row>
    <row r="670" spans="1:14" x14ac:dyDescent="0.25">
      <c r="A670" t="s">
        <v>538</v>
      </c>
      <c r="B670" t="s">
        <v>5296</v>
      </c>
      <c r="C670" t="s">
        <v>4505</v>
      </c>
      <c r="D670" t="s">
        <v>539</v>
      </c>
      <c r="E670" t="s">
        <v>5296</v>
      </c>
      <c r="F670" t="s">
        <v>4505</v>
      </c>
      <c r="H670" t="s">
        <v>564</v>
      </c>
      <c r="I670" t="s">
        <v>3774</v>
      </c>
      <c r="K670" t="s">
        <v>565</v>
      </c>
      <c r="L670" t="s">
        <v>3765</v>
      </c>
      <c r="N670" t="s">
        <v>3282</v>
      </c>
    </row>
    <row r="671" spans="1:14" x14ac:dyDescent="0.25">
      <c r="A671" t="s">
        <v>538</v>
      </c>
      <c r="B671" t="s">
        <v>5296</v>
      </c>
      <c r="C671" t="s">
        <v>4508</v>
      </c>
      <c r="D671" t="s">
        <v>539</v>
      </c>
      <c r="E671" t="s">
        <v>5296</v>
      </c>
      <c r="F671" t="s">
        <v>4508</v>
      </c>
      <c r="H671" t="s">
        <v>564</v>
      </c>
      <c r="I671" t="s">
        <v>3776</v>
      </c>
      <c r="K671" t="s">
        <v>565</v>
      </c>
      <c r="L671" t="s">
        <v>3768</v>
      </c>
      <c r="N671" t="s">
        <v>3285</v>
      </c>
    </row>
    <row r="672" spans="1:14" x14ac:dyDescent="0.25">
      <c r="A672" t="s">
        <v>538</v>
      </c>
      <c r="B672" t="s">
        <v>5296</v>
      </c>
      <c r="C672" t="s">
        <v>7872</v>
      </c>
      <c r="D672" t="s">
        <v>539</v>
      </c>
      <c r="E672" t="s">
        <v>5296</v>
      </c>
      <c r="F672" t="s">
        <v>7872</v>
      </c>
      <c r="H672" t="s">
        <v>564</v>
      </c>
      <c r="I672" t="s">
        <v>7724</v>
      </c>
      <c r="K672" t="s">
        <v>565</v>
      </c>
      <c r="L672" t="s">
        <v>3771</v>
      </c>
      <c r="N672" t="s">
        <v>7936</v>
      </c>
    </row>
    <row r="673" spans="1:14" x14ac:dyDescent="0.25">
      <c r="A673" t="s">
        <v>538</v>
      </c>
      <c r="B673" t="s">
        <v>5296</v>
      </c>
      <c r="C673" t="s">
        <v>4509</v>
      </c>
      <c r="D673" t="s">
        <v>539</v>
      </c>
      <c r="E673" t="s">
        <v>5296</v>
      </c>
      <c r="F673" t="s">
        <v>4509</v>
      </c>
      <c r="H673" t="s">
        <v>564</v>
      </c>
      <c r="I673" t="s">
        <v>7725</v>
      </c>
      <c r="K673" t="s">
        <v>565</v>
      </c>
      <c r="L673" t="s">
        <v>3774</v>
      </c>
      <c r="N673" t="s">
        <v>3290</v>
      </c>
    </row>
    <row r="674" spans="1:14" x14ac:dyDescent="0.25">
      <c r="A674" t="s">
        <v>538</v>
      </c>
      <c r="B674" t="s">
        <v>5296</v>
      </c>
      <c r="C674" t="s">
        <v>4513</v>
      </c>
      <c r="D674" t="s">
        <v>539</v>
      </c>
      <c r="E674" t="s">
        <v>5296</v>
      </c>
      <c r="F674" t="s">
        <v>4513</v>
      </c>
      <c r="H674" t="s">
        <v>564</v>
      </c>
      <c r="I674" t="s">
        <v>7726</v>
      </c>
      <c r="K674" t="s">
        <v>565</v>
      </c>
      <c r="L674" t="s">
        <v>3776</v>
      </c>
      <c r="N674" t="s">
        <v>3296</v>
      </c>
    </row>
    <row r="675" spans="1:14" x14ac:dyDescent="0.25">
      <c r="A675" t="s">
        <v>538</v>
      </c>
      <c r="B675" t="s">
        <v>5296</v>
      </c>
      <c r="C675" t="s">
        <v>7604</v>
      </c>
      <c r="D675" t="s">
        <v>539</v>
      </c>
      <c r="E675" t="s">
        <v>5296</v>
      </c>
      <c r="F675" t="s">
        <v>7604</v>
      </c>
      <c r="H675" t="s">
        <v>564</v>
      </c>
      <c r="I675" t="s">
        <v>7600</v>
      </c>
      <c r="K675" t="s">
        <v>565</v>
      </c>
      <c r="L675" t="s">
        <v>7724</v>
      </c>
      <c r="N675" t="s">
        <v>3305</v>
      </c>
    </row>
    <row r="676" spans="1:14" x14ac:dyDescent="0.25">
      <c r="A676" t="s">
        <v>538</v>
      </c>
      <c r="B676" t="s">
        <v>5296</v>
      </c>
      <c r="C676" t="s">
        <v>4517</v>
      </c>
      <c r="D676" t="s">
        <v>539</v>
      </c>
      <c r="E676" t="s">
        <v>5296</v>
      </c>
      <c r="F676" t="s">
        <v>4517</v>
      </c>
      <c r="H676" t="s">
        <v>564</v>
      </c>
      <c r="I676" t="s">
        <v>3779</v>
      </c>
      <c r="K676" t="s">
        <v>565</v>
      </c>
      <c r="L676" t="s">
        <v>7725</v>
      </c>
      <c r="N676" t="s">
        <v>3308</v>
      </c>
    </row>
    <row r="677" spans="1:14" x14ac:dyDescent="0.25">
      <c r="A677" t="s">
        <v>538</v>
      </c>
      <c r="B677" t="s">
        <v>5296</v>
      </c>
      <c r="C677" t="s">
        <v>7611</v>
      </c>
      <c r="D677" t="s">
        <v>539</v>
      </c>
      <c r="E677" t="s">
        <v>5296</v>
      </c>
      <c r="F677" t="s">
        <v>7611</v>
      </c>
      <c r="H677" t="s">
        <v>564</v>
      </c>
      <c r="I677" t="s">
        <v>3782</v>
      </c>
      <c r="K677" t="s">
        <v>565</v>
      </c>
      <c r="L677" t="s">
        <v>7726</v>
      </c>
      <c r="N677" t="s">
        <v>7937</v>
      </c>
    </row>
    <row r="678" spans="1:14" x14ac:dyDescent="0.25">
      <c r="A678" t="s">
        <v>538</v>
      </c>
      <c r="B678" t="s">
        <v>5296</v>
      </c>
      <c r="C678" t="s">
        <v>7873</v>
      </c>
      <c r="D678" t="s">
        <v>539</v>
      </c>
      <c r="E678" t="s">
        <v>5296</v>
      </c>
      <c r="F678" t="s">
        <v>7873</v>
      </c>
      <c r="H678" t="s">
        <v>564</v>
      </c>
      <c r="I678" t="s">
        <v>5629</v>
      </c>
      <c r="K678" t="s">
        <v>565</v>
      </c>
      <c r="L678" t="s">
        <v>7600</v>
      </c>
      <c r="N678" t="s">
        <v>3311</v>
      </c>
    </row>
    <row r="679" spans="1:14" x14ac:dyDescent="0.25">
      <c r="A679" t="s">
        <v>538</v>
      </c>
      <c r="B679" t="s">
        <v>5296</v>
      </c>
      <c r="C679" t="s">
        <v>7874</v>
      </c>
      <c r="D679" t="s">
        <v>539</v>
      </c>
      <c r="E679" t="s">
        <v>5296</v>
      </c>
      <c r="F679" t="s">
        <v>7874</v>
      </c>
      <c r="H679" t="s">
        <v>564</v>
      </c>
      <c r="I679" t="s">
        <v>3785</v>
      </c>
      <c r="K679" t="s">
        <v>565</v>
      </c>
      <c r="L679" t="s">
        <v>3779</v>
      </c>
      <c r="N679" t="s">
        <v>3317</v>
      </c>
    </row>
    <row r="680" spans="1:14" x14ac:dyDescent="0.25">
      <c r="A680" t="s">
        <v>538</v>
      </c>
      <c r="B680" t="s">
        <v>5296</v>
      </c>
      <c r="C680" t="s">
        <v>7875</v>
      </c>
      <c r="D680" t="s">
        <v>539</v>
      </c>
      <c r="E680" t="s">
        <v>5296</v>
      </c>
      <c r="F680" t="s">
        <v>7875</v>
      </c>
      <c r="H680" t="s">
        <v>564</v>
      </c>
      <c r="I680" t="s">
        <v>3787</v>
      </c>
      <c r="K680" t="s">
        <v>565</v>
      </c>
      <c r="L680" t="s">
        <v>3782</v>
      </c>
      <c r="N680" t="s">
        <v>3320</v>
      </c>
    </row>
    <row r="681" spans="1:14" x14ac:dyDescent="0.25">
      <c r="A681" t="s">
        <v>538</v>
      </c>
      <c r="B681" t="s">
        <v>5296</v>
      </c>
      <c r="C681" t="s">
        <v>7876</v>
      </c>
      <c r="D681" t="s">
        <v>539</v>
      </c>
      <c r="E681" t="s">
        <v>5296</v>
      </c>
      <c r="F681" t="s">
        <v>7876</v>
      </c>
      <c r="H681" t="s">
        <v>564</v>
      </c>
      <c r="I681" t="s">
        <v>7727</v>
      </c>
      <c r="K681" t="s">
        <v>565</v>
      </c>
      <c r="L681" t="s">
        <v>5629</v>
      </c>
      <c r="N681" t="s">
        <v>7938</v>
      </c>
    </row>
    <row r="682" spans="1:14" x14ac:dyDescent="0.25">
      <c r="A682" t="s">
        <v>538</v>
      </c>
      <c r="B682" t="s">
        <v>5296</v>
      </c>
      <c r="C682" t="s">
        <v>7877</v>
      </c>
      <c r="D682" t="s">
        <v>539</v>
      </c>
      <c r="E682" t="s">
        <v>5296</v>
      </c>
      <c r="F682" t="s">
        <v>7877</v>
      </c>
      <c r="H682" t="s">
        <v>564</v>
      </c>
      <c r="I682" t="s">
        <v>3790</v>
      </c>
      <c r="K682" t="s">
        <v>565</v>
      </c>
      <c r="L682" t="s">
        <v>3785</v>
      </c>
      <c r="N682" t="s">
        <v>3323</v>
      </c>
    </row>
    <row r="683" spans="1:14" x14ac:dyDescent="0.25">
      <c r="A683" t="s">
        <v>538</v>
      </c>
      <c r="B683" t="s">
        <v>5296</v>
      </c>
      <c r="C683" t="s">
        <v>7878</v>
      </c>
      <c r="D683" t="s">
        <v>539</v>
      </c>
      <c r="E683" t="s">
        <v>5296</v>
      </c>
      <c r="F683" t="s">
        <v>7878</v>
      </c>
      <c r="H683" t="s">
        <v>564</v>
      </c>
      <c r="I683" t="s">
        <v>3793</v>
      </c>
      <c r="K683" t="s">
        <v>565</v>
      </c>
      <c r="L683" t="s">
        <v>3787</v>
      </c>
      <c r="N683" t="s">
        <v>3332</v>
      </c>
    </row>
    <row r="684" spans="1:14" x14ac:dyDescent="0.25">
      <c r="A684" t="s">
        <v>538</v>
      </c>
      <c r="B684" t="s">
        <v>5296</v>
      </c>
      <c r="C684" t="s">
        <v>7879</v>
      </c>
      <c r="D684" t="s">
        <v>539</v>
      </c>
      <c r="E684" t="s">
        <v>5296</v>
      </c>
      <c r="F684" t="s">
        <v>7879</v>
      </c>
      <c r="H684" t="s">
        <v>564</v>
      </c>
      <c r="I684" t="s">
        <v>5640</v>
      </c>
      <c r="K684" t="s">
        <v>565</v>
      </c>
      <c r="L684" t="s">
        <v>7727</v>
      </c>
      <c r="N684" t="s">
        <v>3335</v>
      </c>
    </row>
    <row r="685" spans="1:14" x14ac:dyDescent="0.25">
      <c r="A685" t="s">
        <v>538</v>
      </c>
      <c r="B685" t="s">
        <v>5296</v>
      </c>
      <c r="C685" t="s">
        <v>7700</v>
      </c>
      <c r="D685" t="s">
        <v>539</v>
      </c>
      <c r="E685" t="s">
        <v>5296</v>
      </c>
      <c r="F685" t="s">
        <v>7700</v>
      </c>
      <c r="H685" t="s">
        <v>564</v>
      </c>
      <c r="I685" t="s">
        <v>3796</v>
      </c>
      <c r="K685" t="s">
        <v>565</v>
      </c>
      <c r="L685" t="s">
        <v>3790</v>
      </c>
      <c r="N685" t="s">
        <v>3338</v>
      </c>
    </row>
    <row r="686" spans="1:14" x14ac:dyDescent="0.25">
      <c r="A686" t="s">
        <v>538</v>
      </c>
      <c r="B686" t="s">
        <v>5296</v>
      </c>
      <c r="C686" t="s">
        <v>7623</v>
      </c>
      <c r="D686" t="s">
        <v>539</v>
      </c>
      <c r="E686" t="s">
        <v>5296</v>
      </c>
      <c r="F686" t="s">
        <v>7623</v>
      </c>
      <c r="H686" t="s">
        <v>564</v>
      </c>
      <c r="I686" t="s">
        <v>3799</v>
      </c>
      <c r="K686" t="s">
        <v>565</v>
      </c>
      <c r="L686" t="s">
        <v>3793</v>
      </c>
      <c r="N686" t="s">
        <v>7939</v>
      </c>
    </row>
    <row r="687" spans="1:14" x14ac:dyDescent="0.25">
      <c r="A687" t="s">
        <v>538</v>
      </c>
      <c r="B687" t="s">
        <v>5296</v>
      </c>
      <c r="C687" t="s">
        <v>7627</v>
      </c>
      <c r="D687" t="s">
        <v>539</v>
      </c>
      <c r="E687" t="s">
        <v>5296</v>
      </c>
      <c r="F687" t="s">
        <v>7627</v>
      </c>
      <c r="H687" t="s">
        <v>564</v>
      </c>
      <c r="I687" t="s">
        <v>5647</v>
      </c>
      <c r="K687" t="s">
        <v>565</v>
      </c>
      <c r="L687" t="s">
        <v>5640</v>
      </c>
      <c r="N687" t="s">
        <v>3362</v>
      </c>
    </row>
    <row r="688" spans="1:14" x14ac:dyDescent="0.25">
      <c r="A688" t="s">
        <v>538</v>
      </c>
      <c r="B688" t="s">
        <v>5296</v>
      </c>
      <c r="C688" t="s">
        <v>7641</v>
      </c>
      <c r="D688" t="s">
        <v>539</v>
      </c>
      <c r="E688" t="s">
        <v>5296</v>
      </c>
      <c r="F688" t="s">
        <v>7641</v>
      </c>
      <c r="H688" t="s">
        <v>564</v>
      </c>
      <c r="I688" t="s">
        <v>3802</v>
      </c>
      <c r="K688" t="s">
        <v>565</v>
      </c>
      <c r="L688" t="s">
        <v>3796</v>
      </c>
      <c r="N688" t="s">
        <v>7940</v>
      </c>
    </row>
    <row r="689" spans="1:14" x14ac:dyDescent="0.25">
      <c r="A689" t="s">
        <v>538</v>
      </c>
      <c r="B689" t="s">
        <v>5296</v>
      </c>
      <c r="C689" t="s">
        <v>7880</v>
      </c>
      <c r="D689" t="s">
        <v>539</v>
      </c>
      <c r="E689" t="s">
        <v>5296</v>
      </c>
      <c r="F689" t="s">
        <v>7880</v>
      </c>
      <c r="H689" t="s">
        <v>564</v>
      </c>
      <c r="I689" t="s">
        <v>3805</v>
      </c>
      <c r="K689" t="s">
        <v>565</v>
      </c>
      <c r="L689" t="s">
        <v>3799</v>
      </c>
      <c r="N689" t="s">
        <v>7941</v>
      </c>
    </row>
    <row r="690" spans="1:14" x14ac:dyDescent="0.25">
      <c r="A690" t="s">
        <v>538</v>
      </c>
      <c r="B690" t="s">
        <v>5296</v>
      </c>
      <c r="C690" t="s">
        <v>7705</v>
      </c>
      <c r="D690" t="s">
        <v>539</v>
      </c>
      <c r="E690" t="s">
        <v>5296</v>
      </c>
      <c r="F690" t="s">
        <v>7705</v>
      </c>
      <c r="H690" t="s">
        <v>564</v>
      </c>
      <c r="I690" t="s">
        <v>5654</v>
      </c>
      <c r="K690" t="s">
        <v>565</v>
      </c>
      <c r="L690" t="s">
        <v>5647</v>
      </c>
      <c r="N690" t="s">
        <v>7942</v>
      </c>
    </row>
    <row r="691" spans="1:14" x14ac:dyDescent="0.25">
      <c r="A691" t="s">
        <v>538</v>
      </c>
      <c r="B691" t="s">
        <v>5296</v>
      </c>
      <c r="C691" t="s">
        <v>7643</v>
      </c>
      <c r="D691" t="s">
        <v>539</v>
      </c>
      <c r="E691" t="s">
        <v>5296</v>
      </c>
      <c r="F691" t="s">
        <v>7643</v>
      </c>
      <c r="H691" t="s">
        <v>564</v>
      </c>
      <c r="I691" t="s">
        <v>3808</v>
      </c>
      <c r="K691" t="s">
        <v>565</v>
      </c>
      <c r="L691" t="s">
        <v>3802</v>
      </c>
      <c r="N691" t="s">
        <v>7943</v>
      </c>
    </row>
    <row r="692" spans="1:14" x14ac:dyDescent="0.25">
      <c r="A692" t="s">
        <v>538</v>
      </c>
      <c r="B692" t="s">
        <v>5296</v>
      </c>
      <c r="C692" t="s">
        <v>7881</v>
      </c>
      <c r="D692" t="s">
        <v>539</v>
      </c>
      <c r="E692" t="s">
        <v>5296</v>
      </c>
      <c r="F692" t="s">
        <v>7881</v>
      </c>
      <c r="H692" t="s">
        <v>564</v>
      </c>
      <c r="I692" t="s">
        <v>3811</v>
      </c>
      <c r="K692" t="s">
        <v>565</v>
      </c>
      <c r="L692" t="s">
        <v>3805</v>
      </c>
      <c r="N692" t="s">
        <v>7944</v>
      </c>
    </row>
    <row r="693" spans="1:14" x14ac:dyDescent="0.25">
      <c r="A693" t="s">
        <v>538</v>
      </c>
      <c r="B693" t="s">
        <v>5296</v>
      </c>
      <c r="C693" t="s">
        <v>7646</v>
      </c>
      <c r="D693" t="s">
        <v>539</v>
      </c>
      <c r="E693" t="s">
        <v>5296</v>
      </c>
      <c r="F693" t="s">
        <v>7646</v>
      </c>
      <c r="H693" t="s">
        <v>564</v>
      </c>
      <c r="I693" t="s">
        <v>5661</v>
      </c>
      <c r="K693" t="s">
        <v>565</v>
      </c>
      <c r="L693" t="s">
        <v>5654</v>
      </c>
      <c r="N693" t="s">
        <v>3365</v>
      </c>
    </row>
    <row r="694" spans="1:14" x14ac:dyDescent="0.25">
      <c r="A694" t="s">
        <v>538</v>
      </c>
      <c r="B694" t="s">
        <v>5296</v>
      </c>
      <c r="C694" t="s">
        <v>7647</v>
      </c>
      <c r="D694" t="s">
        <v>539</v>
      </c>
      <c r="E694" t="s">
        <v>5296</v>
      </c>
      <c r="F694" t="s">
        <v>7647</v>
      </c>
      <c r="H694" t="s">
        <v>564</v>
      </c>
      <c r="I694" t="s">
        <v>3814</v>
      </c>
      <c r="K694" t="s">
        <v>565</v>
      </c>
      <c r="L694" t="s">
        <v>3808</v>
      </c>
      <c r="N694" t="s">
        <v>3368</v>
      </c>
    </row>
    <row r="695" spans="1:14" x14ac:dyDescent="0.25">
      <c r="A695" t="s">
        <v>538</v>
      </c>
      <c r="B695" t="s">
        <v>5296</v>
      </c>
      <c r="C695" t="s">
        <v>7652</v>
      </c>
      <c r="D695" t="s">
        <v>539</v>
      </c>
      <c r="E695" t="s">
        <v>5296</v>
      </c>
      <c r="F695" t="s">
        <v>7652</v>
      </c>
      <c r="H695" t="s">
        <v>564</v>
      </c>
      <c r="I695" t="s">
        <v>3817</v>
      </c>
      <c r="K695" t="s">
        <v>565</v>
      </c>
      <c r="L695" t="s">
        <v>3811</v>
      </c>
      <c r="N695" t="s">
        <v>3371</v>
      </c>
    </row>
    <row r="696" spans="1:14" x14ac:dyDescent="0.25">
      <c r="A696" t="s">
        <v>538</v>
      </c>
      <c r="B696" t="s">
        <v>5296</v>
      </c>
      <c r="C696" t="s">
        <v>7882</v>
      </c>
      <c r="D696" t="s">
        <v>539</v>
      </c>
      <c r="E696" t="s">
        <v>5296</v>
      </c>
      <c r="F696" t="s">
        <v>7882</v>
      </c>
      <c r="H696" t="s">
        <v>564</v>
      </c>
      <c r="I696" t="s">
        <v>5668</v>
      </c>
      <c r="K696" t="s">
        <v>565</v>
      </c>
      <c r="L696" t="s">
        <v>5661</v>
      </c>
      <c r="N696" t="s">
        <v>3374</v>
      </c>
    </row>
    <row r="697" spans="1:14" x14ac:dyDescent="0.25">
      <c r="A697" t="s">
        <v>538</v>
      </c>
      <c r="B697" t="s">
        <v>5296</v>
      </c>
      <c r="C697" t="s">
        <v>7655</v>
      </c>
      <c r="D697" t="s">
        <v>539</v>
      </c>
      <c r="E697" t="s">
        <v>5296</v>
      </c>
      <c r="F697" t="s">
        <v>7655</v>
      </c>
      <c r="H697" t="s">
        <v>564</v>
      </c>
      <c r="I697" t="s">
        <v>3820</v>
      </c>
      <c r="K697" t="s">
        <v>565</v>
      </c>
      <c r="L697" t="s">
        <v>3814</v>
      </c>
      <c r="N697" t="s">
        <v>7945</v>
      </c>
    </row>
    <row r="698" spans="1:14" x14ac:dyDescent="0.25">
      <c r="A698" t="s">
        <v>538</v>
      </c>
      <c r="B698" t="s">
        <v>5296</v>
      </c>
      <c r="C698" t="s">
        <v>7656</v>
      </c>
      <c r="D698" t="s">
        <v>539</v>
      </c>
      <c r="E698" t="s">
        <v>5296</v>
      </c>
      <c r="F698" t="s">
        <v>7656</v>
      </c>
      <c r="H698" t="s">
        <v>564</v>
      </c>
      <c r="I698" t="s">
        <v>3823</v>
      </c>
      <c r="K698" t="s">
        <v>565</v>
      </c>
      <c r="L698" t="s">
        <v>3817</v>
      </c>
      <c r="N698" t="s">
        <v>3377</v>
      </c>
    </row>
    <row r="699" spans="1:14" x14ac:dyDescent="0.25">
      <c r="A699" t="s">
        <v>538</v>
      </c>
      <c r="B699" t="s">
        <v>5296</v>
      </c>
      <c r="C699" t="s">
        <v>7658</v>
      </c>
      <c r="D699" t="s">
        <v>539</v>
      </c>
      <c r="E699" t="s">
        <v>5296</v>
      </c>
      <c r="F699" t="s">
        <v>7658</v>
      </c>
      <c r="H699" t="s">
        <v>564</v>
      </c>
      <c r="I699" t="s">
        <v>5678</v>
      </c>
      <c r="K699" t="s">
        <v>565</v>
      </c>
      <c r="L699" t="s">
        <v>5668</v>
      </c>
      <c r="N699" t="s">
        <v>3380</v>
      </c>
    </row>
    <row r="700" spans="1:14" x14ac:dyDescent="0.25">
      <c r="A700" t="s">
        <v>538</v>
      </c>
      <c r="B700" t="s">
        <v>5296</v>
      </c>
      <c r="C700" t="s">
        <v>7659</v>
      </c>
      <c r="D700" t="s">
        <v>539</v>
      </c>
      <c r="E700" t="s">
        <v>5296</v>
      </c>
      <c r="F700" t="s">
        <v>7659</v>
      </c>
      <c r="H700" t="s">
        <v>564</v>
      </c>
      <c r="I700" t="s">
        <v>3826</v>
      </c>
      <c r="K700" t="s">
        <v>565</v>
      </c>
      <c r="L700" t="s">
        <v>3820</v>
      </c>
      <c r="N700" t="s">
        <v>3383</v>
      </c>
    </row>
    <row r="701" spans="1:14" x14ac:dyDescent="0.25">
      <c r="A701" t="s">
        <v>538</v>
      </c>
      <c r="B701" t="s">
        <v>5296</v>
      </c>
      <c r="C701" t="s">
        <v>7883</v>
      </c>
      <c r="D701" t="s">
        <v>539</v>
      </c>
      <c r="E701" t="s">
        <v>5296</v>
      </c>
      <c r="F701" t="s">
        <v>7883</v>
      </c>
      <c r="H701" t="s">
        <v>564</v>
      </c>
      <c r="I701" t="s">
        <v>3829</v>
      </c>
      <c r="K701" t="s">
        <v>565</v>
      </c>
      <c r="L701" t="s">
        <v>3823</v>
      </c>
      <c r="N701" t="s">
        <v>7946</v>
      </c>
    </row>
    <row r="702" spans="1:14" x14ac:dyDescent="0.25">
      <c r="A702" t="s">
        <v>538</v>
      </c>
      <c r="B702" t="s">
        <v>5296</v>
      </c>
      <c r="C702" t="s">
        <v>7884</v>
      </c>
      <c r="D702" t="s">
        <v>539</v>
      </c>
      <c r="E702" t="s">
        <v>5296</v>
      </c>
      <c r="F702" t="s">
        <v>7884</v>
      </c>
      <c r="H702" t="s">
        <v>564</v>
      </c>
      <c r="I702" t="s">
        <v>5688</v>
      </c>
      <c r="K702" t="s">
        <v>565</v>
      </c>
      <c r="L702" t="s">
        <v>5678</v>
      </c>
      <c r="N702" t="s">
        <v>7947</v>
      </c>
    </row>
    <row r="703" spans="1:14" x14ac:dyDescent="0.25">
      <c r="A703" t="s">
        <v>538</v>
      </c>
      <c r="B703" t="s">
        <v>5296</v>
      </c>
      <c r="C703" t="s">
        <v>7885</v>
      </c>
      <c r="D703" t="s">
        <v>539</v>
      </c>
      <c r="E703" t="s">
        <v>5296</v>
      </c>
      <c r="F703" t="s">
        <v>7885</v>
      </c>
      <c r="H703" t="s">
        <v>564</v>
      </c>
      <c r="I703" t="s">
        <v>3831</v>
      </c>
      <c r="K703" t="s">
        <v>565</v>
      </c>
      <c r="L703" t="s">
        <v>3826</v>
      </c>
      <c r="N703" t="s">
        <v>7948</v>
      </c>
    </row>
    <row r="704" spans="1:14" x14ac:dyDescent="0.25">
      <c r="A704" t="s">
        <v>538</v>
      </c>
      <c r="B704" t="s">
        <v>5296</v>
      </c>
      <c r="C704" t="s">
        <v>7886</v>
      </c>
      <c r="D704" t="s">
        <v>539</v>
      </c>
      <c r="E704" t="s">
        <v>5296</v>
      </c>
      <c r="F704" t="s">
        <v>7886</v>
      </c>
      <c r="H704" t="s">
        <v>564</v>
      </c>
      <c r="I704" t="s">
        <v>5695</v>
      </c>
      <c r="K704" t="s">
        <v>565</v>
      </c>
      <c r="L704" t="s">
        <v>3829</v>
      </c>
      <c r="N704" t="s">
        <v>3386</v>
      </c>
    </row>
    <row r="705" spans="1:14" x14ac:dyDescent="0.25">
      <c r="A705" t="s">
        <v>538</v>
      </c>
      <c r="B705" t="s">
        <v>5296</v>
      </c>
      <c r="C705" t="s">
        <v>7592</v>
      </c>
      <c r="D705" t="s">
        <v>539</v>
      </c>
      <c r="E705" t="s">
        <v>5296</v>
      </c>
      <c r="F705" t="s">
        <v>7592</v>
      </c>
      <c r="H705" t="s">
        <v>564</v>
      </c>
      <c r="I705" t="s">
        <v>3834</v>
      </c>
      <c r="K705" t="s">
        <v>565</v>
      </c>
      <c r="L705" t="s">
        <v>5688</v>
      </c>
      <c r="N705" t="s">
        <v>7949</v>
      </c>
    </row>
    <row r="706" spans="1:14" x14ac:dyDescent="0.25">
      <c r="A706" t="s">
        <v>538</v>
      </c>
      <c r="B706" t="s">
        <v>5296</v>
      </c>
      <c r="C706" t="s">
        <v>7708</v>
      </c>
      <c r="D706" t="s">
        <v>539</v>
      </c>
      <c r="E706" t="s">
        <v>5296</v>
      </c>
      <c r="F706" t="s">
        <v>7708</v>
      </c>
      <c r="H706" t="s">
        <v>564</v>
      </c>
      <c r="I706" t="s">
        <v>5702</v>
      </c>
      <c r="K706" t="s">
        <v>565</v>
      </c>
      <c r="L706" t="s">
        <v>3831</v>
      </c>
      <c r="N706" t="s">
        <v>3391</v>
      </c>
    </row>
    <row r="707" spans="1:14" x14ac:dyDescent="0.25">
      <c r="A707" t="s">
        <v>538</v>
      </c>
      <c r="B707" t="s">
        <v>5296</v>
      </c>
      <c r="C707" t="s">
        <v>7717</v>
      </c>
      <c r="D707" t="s">
        <v>539</v>
      </c>
      <c r="E707" t="s">
        <v>5296</v>
      </c>
      <c r="F707" t="s">
        <v>7717</v>
      </c>
      <c r="H707" t="s">
        <v>564</v>
      </c>
      <c r="I707" t="s">
        <v>3837</v>
      </c>
      <c r="K707" t="s">
        <v>565</v>
      </c>
      <c r="L707" t="s">
        <v>5695</v>
      </c>
      <c r="N707" t="s">
        <v>3394</v>
      </c>
    </row>
    <row r="708" spans="1:14" x14ac:dyDescent="0.25">
      <c r="A708" t="s">
        <v>538</v>
      </c>
      <c r="B708" t="s">
        <v>5296</v>
      </c>
      <c r="C708" t="s">
        <v>7718</v>
      </c>
      <c r="D708" t="s">
        <v>539</v>
      </c>
      <c r="E708" t="s">
        <v>5296</v>
      </c>
      <c r="F708" t="s">
        <v>7718</v>
      </c>
      <c r="H708" t="s">
        <v>564</v>
      </c>
      <c r="I708" t="s">
        <v>5708</v>
      </c>
      <c r="K708" t="s">
        <v>565</v>
      </c>
      <c r="L708" t="s">
        <v>3834</v>
      </c>
      <c r="N708" t="s">
        <v>3397</v>
      </c>
    </row>
    <row r="709" spans="1:14" x14ac:dyDescent="0.25">
      <c r="A709" t="s">
        <v>538</v>
      </c>
      <c r="B709" t="s">
        <v>5296</v>
      </c>
      <c r="C709" t="s">
        <v>7720</v>
      </c>
      <c r="D709" t="s">
        <v>539</v>
      </c>
      <c r="E709" t="s">
        <v>5296</v>
      </c>
      <c r="F709" t="s">
        <v>7720</v>
      </c>
      <c r="H709" t="s">
        <v>564</v>
      </c>
      <c r="I709" t="s">
        <v>7728</v>
      </c>
      <c r="K709" t="s">
        <v>565</v>
      </c>
      <c r="L709" t="s">
        <v>5702</v>
      </c>
      <c r="N709" t="s">
        <v>3399</v>
      </c>
    </row>
    <row r="710" spans="1:14" x14ac:dyDescent="0.25">
      <c r="A710" t="s">
        <v>538</v>
      </c>
      <c r="B710" t="s">
        <v>5296</v>
      </c>
      <c r="C710" t="s">
        <v>7721</v>
      </c>
      <c r="D710" t="s">
        <v>539</v>
      </c>
      <c r="E710" t="s">
        <v>5296</v>
      </c>
      <c r="F710" t="s">
        <v>7721</v>
      </c>
      <c r="H710" t="s">
        <v>564</v>
      </c>
      <c r="I710" t="s">
        <v>7729</v>
      </c>
      <c r="K710" t="s">
        <v>565</v>
      </c>
      <c r="L710" t="s">
        <v>3837</v>
      </c>
      <c r="N710" t="s">
        <v>3401</v>
      </c>
    </row>
    <row r="711" spans="1:14" x14ac:dyDescent="0.25">
      <c r="A711" t="s">
        <v>538</v>
      </c>
      <c r="B711" t="s">
        <v>5296</v>
      </c>
      <c r="C711" t="s">
        <v>7709</v>
      </c>
      <c r="D711" t="s">
        <v>539</v>
      </c>
      <c r="E711" t="s">
        <v>5296</v>
      </c>
      <c r="F711" t="s">
        <v>7709</v>
      </c>
      <c r="H711" t="s">
        <v>564</v>
      </c>
      <c r="I711" t="s">
        <v>7730</v>
      </c>
      <c r="K711" t="s">
        <v>565</v>
      </c>
      <c r="L711" t="s">
        <v>5708</v>
      </c>
      <c r="N711" t="s">
        <v>3403</v>
      </c>
    </row>
    <row r="712" spans="1:14" x14ac:dyDescent="0.25">
      <c r="A712" t="s">
        <v>538</v>
      </c>
      <c r="B712" t="s">
        <v>5296</v>
      </c>
      <c r="C712" t="s">
        <v>7661</v>
      </c>
      <c r="D712" t="s">
        <v>539</v>
      </c>
      <c r="E712" t="s">
        <v>5296</v>
      </c>
      <c r="F712" t="s">
        <v>7661</v>
      </c>
      <c r="H712" t="s">
        <v>564</v>
      </c>
      <c r="I712" t="s">
        <v>3840</v>
      </c>
      <c r="K712" t="s">
        <v>565</v>
      </c>
      <c r="L712" t="s">
        <v>7728</v>
      </c>
      <c r="N712" t="s">
        <v>3405</v>
      </c>
    </row>
    <row r="713" spans="1:14" x14ac:dyDescent="0.25">
      <c r="A713" t="s">
        <v>538</v>
      </c>
      <c r="B713" t="s">
        <v>5296</v>
      </c>
      <c r="C713" t="s">
        <v>7887</v>
      </c>
      <c r="D713" t="s">
        <v>539</v>
      </c>
      <c r="E713" t="s">
        <v>5296</v>
      </c>
      <c r="F713" t="s">
        <v>7887</v>
      </c>
      <c r="H713" t="s">
        <v>564</v>
      </c>
      <c r="I713" t="s">
        <v>3843</v>
      </c>
      <c r="K713" t="s">
        <v>565</v>
      </c>
      <c r="L713" t="s">
        <v>7729</v>
      </c>
      <c r="N713" t="s">
        <v>7950</v>
      </c>
    </row>
    <row r="714" spans="1:14" x14ac:dyDescent="0.25">
      <c r="A714" t="s">
        <v>538</v>
      </c>
      <c r="B714" t="s">
        <v>5296</v>
      </c>
      <c r="C714" t="s">
        <v>7662</v>
      </c>
      <c r="D714" t="s">
        <v>539</v>
      </c>
      <c r="E714" t="s">
        <v>5296</v>
      </c>
      <c r="F714" t="s">
        <v>7662</v>
      </c>
      <c r="H714" t="s">
        <v>564</v>
      </c>
      <c r="I714" t="s">
        <v>3846</v>
      </c>
      <c r="K714" t="s">
        <v>565</v>
      </c>
      <c r="L714" t="s">
        <v>7730</v>
      </c>
      <c r="N714" t="s">
        <v>7951</v>
      </c>
    </row>
    <row r="715" spans="1:14" x14ac:dyDescent="0.25">
      <c r="A715" t="s">
        <v>538</v>
      </c>
      <c r="B715" t="s">
        <v>5296</v>
      </c>
      <c r="C715" t="s">
        <v>7888</v>
      </c>
      <c r="D715" t="s">
        <v>539</v>
      </c>
      <c r="E715" t="s">
        <v>5296</v>
      </c>
      <c r="F715" t="s">
        <v>7888</v>
      </c>
      <c r="H715" t="s">
        <v>564</v>
      </c>
      <c r="I715" t="s">
        <v>3849</v>
      </c>
      <c r="K715" t="s">
        <v>565</v>
      </c>
      <c r="L715" t="s">
        <v>3840</v>
      </c>
      <c r="N715" t="s">
        <v>7952</v>
      </c>
    </row>
    <row r="716" spans="1:14" x14ac:dyDescent="0.25">
      <c r="A716" t="s">
        <v>538</v>
      </c>
      <c r="B716" t="s">
        <v>5296</v>
      </c>
      <c r="C716" t="s">
        <v>7889</v>
      </c>
      <c r="D716" t="s">
        <v>539</v>
      </c>
      <c r="E716" t="s">
        <v>5296</v>
      </c>
      <c r="F716" t="s">
        <v>7889</v>
      </c>
      <c r="H716" t="s">
        <v>564</v>
      </c>
      <c r="I716" t="s">
        <v>3852</v>
      </c>
      <c r="K716" t="s">
        <v>565</v>
      </c>
      <c r="L716" t="s">
        <v>3843</v>
      </c>
      <c r="N716" t="s">
        <v>3409</v>
      </c>
    </row>
    <row r="717" spans="1:14" x14ac:dyDescent="0.25">
      <c r="A717" t="s">
        <v>538</v>
      </c>
      <c r="B717" t="s">
        <v>5296</v>
      </c>
      <c r="C717" t="s">
        <v>7890</v>
      </c>
      <c r="D717" t="s">
        <v>539</v>
      </c>
      <c r="E717" t="s">
        <v>5296</v>
      </c>
      <c r="F717" t="s">
        <v>7890</v>
      </c>
      <c r="H717" t="s">
        <v>564</v>
      </c>
      <c r="I717" t="s">
        <v>3855</v>
      </c>
      <c r="K717" t="s">
        <v>565</v>
      </c>
      <c r="L717" t="s">
        <v>3846</v>
      </c>
      <c r="N717" t="s">
        <v>7953</v>
      </c>
    </row>
    <row r="718" spans="1:14" x14ac:dyDescent="0.25">
      <c r="A718" t="s">
        <v>538</v>
      </c>
      <c r="B718" t="s">
        <v>5296</v>
      </c>
      <c r="C718" t="s">
        <v>7710</v>
      </c>
      <c r="D718" t="s">
        <v>539</v>
      </c>
      <c r="E718" t="s">
        <v>5296</v>
      </c>
      <c r="F718" t="s">
        <v>7710</v>
      </c>
      <c r="H718" t="s">
        <v>564</v>
      </c>
      <c r="I718" t="s">
        <v>5723</v>
      </c>
      <c r="K718" t="s">
        <v>565</v>
      </c>
      <c r="L718" t="s">
        <v>3849</v>
      </c>
      <c r="N718" t="s">
        <v>7954</v>
      </c>
    </row>
    <row r="719" spans="1:14" x14ac:dyDescent="0.25">
      <c r="A719" t="s">
        <v>538</v>
      </c>
      <c r="B719" t="s">
        <v>5296</v>
      </c>
      <c r="C719" t="s">
        <v>7711</v>
      </c>
      <c r="D719" t="s">
        <v>539</v>
      </c>
      <c r="E719" t="s">
        <v>5296</v>
      </c>
      <c r="F719" t="s">
        <v>7711</v>
      </c>
      <c r="H719" t="s">
        <v>564</v>
      </c>
      <c r="I719" t="s">
        <v>3858</v>
      </c>
      <c r="K719" t="s">
        <v>565</v>
      </c>
      <c r="L719" t="s">
        <v>3852</v>
      </c>
      <c r="N719" t="s">
        <v>7955</v>
      </c>
    </row>
    <row r="720" spans="1:14" x14ac:dyDescent="0.25">
      <c r="A720" t="s">
        <v>538</v>
      </c>
      <c r="B720" t="s">
        <v>5296</v>
      </c>
      <c r="C720" t="s">
        <v>7891</v>
      </c>
      <c r="D720" t="s">
        <v>539</v>
      </c>
      <c r="E720" t="s">
        <v>5296</v>
      </c>
      <c r="F720" t="s">
        <v>7891</v>
      </c>
      <c r="H720" t="s">
        <v>564</v>
      </c>
      <c r="I720" t="s">
        <v>3861</v>
      </c>
      <c r="K720" t="s">
        <v>565</v>
      </c>
      <c r="L720" t="s">
        <v>3855</v>
      </c>
      <c r="N720" t="s">
        <v>7956</v>
      </c>
    </row>
    <row r="721" spans="1:14" x14ac:dyDescent="0.25">
      <c r="A721" t="s">
        <v>538</v>
      </c>
      <c r="B721" t="s">
        <v>5296</v>
      </c>
      <c r="C721" t="s">
        <v>7892</v>
      </c>
      <c r="D721" t="s">
        <v>539</v>
      </c>
      <c r="E721" t="s">
        <v>5296</v>
      </c>
      <c r="F721" t="s">
        <v>7892</v>
      </c>
      <c r="H721" t="s">
        <v>564</v>
      </c>
      <c r="I721" t="s">
        <v>3864</v>
      </c>
      <c r="K721" t="s">
        <v>565</v>
      </c>
      <c r="L721" t="s">
        <v>5723</v>
      </c>
      <c r="N721" t="s">
        <v>7957</v>
      </c>
    </row>
    <row r="722" spans="1:14" x14ac:dyDescent="0.25">
      <c r="A722" t="s">
        <v>538</v>
      </c>
      <c r="B722" t="s">
        <v>5296</v>
      </c>
      <c r="C722" t="s">
        <v>7893</v>
      </c>
      <c r="D722" t="s">
        <v>539</v>
      </c>
      <c r="E722" t="s">
        <v>5296</v>
      </c>
      <c r="F722" t="s">
        <v>7893</v>
      </c>
      <c r="H722" t="s">
        <v>564</v>
      </c>
      <c r="I722" t="s">
        <v>3867</v>
      </c>
      <c r="K722" t="s">
        <v>565</v>
      </c>
      <c r="L722" t="s">
        <v>3858</v>
      </c>
      <c r="N722" t="s">
        <v>3413</v>
      </c>
    </row>
    <row r="723" spans="1:14" x14ac:dyDescent="0.25">
      <c r="A723" t="s">
        <v>538</v>
      </c>
      <c r="B723" t="s">
        <v>5296</v>
      </c>
      <c r="C723" t="s">
        <v>5295</v>
      </c>
      <c r="D723" t="s">
        <v>539</v>
      </c>
      <c r="E723" t="s">
        <v>5296</v>
      </c>
      <c r="F723" t="s">
        <v>5295</v>
      </c>
      <c r="H723" t="s">
        <v>564</v>
      </c>
      <c r="I723" t="s">
        <v>3870</v>
      </c>
      <c r="K723" t="s">
        <v>565</v>
      </c>
      <c r="L723" t="s">
        <v>3861</v>
      </c>
      <c r="N723" t="s">
        <v>3418</v>
      </c>
    </row>
    <row r="724" spans="1:14" x14ac:dyDescent="0.25">
      <c r="A724" t="s">
        <v>538</v>
      </c>
      <c r="B724" t="s">
        <v>5296</v>
      </c>
      <c r="C724" t="s">
        <v>7894</v>
      </c>
      <c r="D724" t="s">
        <v>539</v>
      </c>
      <c r="E724" t="s">
        <v>5296</v>
      </c>
      <c r="F724" t="s">
        <v>7894</v>
      </c>
      <c r="H724" t="s">
        <v>564</v>
      </c>
      <c r="I724" t="s">
        <v>3873</v>
      </c>
      <c r="K724" t="s">
        <v>565</v>
      </c>
      <c r="L724" t="s">
        <v>3864</v>
      </c>
      <c r="N724" t="s">
        <v>3422</v>
      </c>
    </row>
    <row r="725" spans="1:14" x14ac:dyDescent="0.25">
      <c r="A725" t="s">
        <v>538</v>
      </c>
      <c r="B725" t="s">
        <v>5296</v>
      </c>
      <c r="C725" t="s">
        <v>7723</v>
      </c>
      <c r="D725" t="s">
        <v>539</v>
      </c>
      <c r="E725" t="s">
        <v>5296</v>
      </c>
      <c r="F725" t="s">
        <v>7723</v>
      </c>
      <c r="H725" t="s">
        <v>564</v>
      </c>
      <c r="I725" t="s">
        <v>3875</v>
      </c>
      <c r="K725" t="s">
        <v>565</v>
      </c>
      <c r="L725" t="s">
        <v>3867</v>
      </c>
      <c r="N725" t="s">
        <v>3424</v>
      </c>
    </row>
    <row r="726" spans="1:14" x14ac:dyDescent="0.25">
      <c r="A726" t="s">
        <v>538</v>
      </c>
      <c r="B726" t="s">
        <v>5296</v>
      </c>
      <c r="C726" t="s">
        <v>7895</v>
      </c>
      <c r="D726" t="s">
        <v>539</v>
      </c>
      <c r="E726" t="s">
        <v>5296</v>
      </c>
      <c r="F726" t="s">
        <v>7895</v>
      </c>
      <c r="H726" t="s">
        <v>564</v>
      </c>
      <c r="I726" t="s">
        <v>3877</v>
      </c>
      <c r="K726" t="s">
        <v>565</v>
      </c>
      <c r="L726" t="s">
        <v>3870</v>
      </c>
      <c r="N726" t="s">
        <v>3435</v>
      </c>
    </row>
    <row r="727" spans="1:14" x14ac:dyDescent="0.25">
      <c r="A727" t="s">
        <v>538</v>
      </c>
      <c r="B727" t="s">
        <v>5296</v>
      </c>
      <c r="C727" t="s">
        <v>7896</v>
      </c>
      <c r="D727" t="s">
        <v>539</v>
      </c>
      <c r="E727" t="s">
        <v>5296</v>
      </c>
      <c r="F727" t="s">
        <v>7896</v>
      </c>
      <c r="H727" t="s">
        <v>564</v>
      </c>
      <c r="I727" t="s">
        <v>3880</v>
      </c>
      <c r="K727" t="s">
        <v>565</v>
      </c>
      <c r="L727" t="s">
        <v>3873</v>
      </c>
      <c r="N727" t="s">
        <v>3439</v>
      </c>
    </row>
    <row r="728" spans="1:14" x14ac:dyDescent="0.25">
      <c r="A728" t="s">
        <v>538</v>
      </c>
      <c r="B728" t="s">
        <v>5296</v>
      </c>
      <c r="C728" t="s">
        <v>7670</v>
      </c>
      <c r="D728" t="s">
        <v>539</v>
      </c>
      <c r="E728" t="s">
        <v>5296</v>
      </c>
      <c r="F728" t="s">
        <v>7670</v>
      </c>
      <c r="H728" t="s">
        <v>564</v>
      </c>
      <c r="I728" t="s">
        <v>7913</v>
      </c>
      <c r="K728" t="s">
        <v>565</v>
      </c>
      <c r="L728" t="s">
        <v>3875</v>
      </c>
      <c r="N728" t="s">
        <v>7958</v>
      </c>
    </row>
    <row r="729" spans="1:14" x14ac:dyDescent="0.25">
      <c r="A729" t="s">
        <v>538</v>
      </c>
      <c r="B729" t="s">
        <v>5296</v>
      </c>
      <c r="C729" t="s">
        <v>7713</v>
      </c>
      <c r="D729" t="s">
        <v>539</v>
      </c>
      <c r="E729" t="s">
        <v>5296</v>
      </c>
      <c r="F729" t="s">
        <v>7713</v>
      </c>
      <c r="H729" t="s">
        <v>564</v>
      </c>
      <c r="I729" t="s">
        <v>7914</v>
      </c>
      <c r="K729" t="s">
        <v>565</v>
      </c>
      <c r="L729" t="s">
        <v>3877</v>
      </c>
      <c r="N729" t="s">
        <v>7959</v>
      </c>
    </row>
    <row r="730" spans="1:14" x14ac:dyDescent="0.25">
      <c r="A730" t="s">
        <v>538</v>
      </c>
      <c r="B730" t="s">
        <v>5299</v>
      </c>
      <c r="C730" t="s">
        <v>5281</v>
      </c>
      <c r="D730" t="s">
        <v>539</v>
      </c>
      <c r="E730" t="s">
        <v>5299</v>
      </c>
      <c r="F730" t="s">
        <v>5281</v>
      </c>
      <c r="H730" t="s">
        <v>564</v>
      </c>
      <c r="I730" t="s">
        <v>3882</v>
      </c>
      <c r="K730" t="s">
        <v>565</v>
      </c>
      <c r="L730" t="s">
        <v>3880</v>
      </c>
      <c r="N730" t="s">
        <v>7960</v>
      </c>
    </row>
    <row r="731" spans="1:14" x14ac:dyDescent="0.25">
      <c r="A731" t="s">
        <v>538</v>
      </c>
      <c r="B731" t="s">
        <v>5299</v>
      </c>
      <c r="C731" t="s">
        <v>5285</v>
      </c>
      <c r="D731" t="s">
        <v>539</v>
      </c>
      <c r="E731" t="s">
        <v>5299</v>
      </c>
      <c r="F731" t="s">
        <v>5285</v>
      </c>
      <c r="H731" t="s">
        <v>564</v>
      </c>
      <c r="I731" t="s">
        <v>3887</v>
      </c>
      <c r="K731" t="s">
        <v>565</v>
      </c>
      <c r="L731" t="s">
        <v>7913</v>
      </c>
      <c r="N731" t="s">
        <v>7961</v>
      </c>
    </row>
    <row r="732" spans="1:14" x14ac:dyDescent="0.25">
      <c r="A732" t="s">
        <v>538</v>
      </c>
      <c r="B732" t="s">
        <v>5299</v>
      </c>
      <c r="C732" t="s">
        <v>7630</v>
      </c>
      <c r="D732" t="s">
        <v>539</v>
      </c>
      <c r="E732" t="s">
        <v>5299</v>
      </c>
      <c r="F732" t="s">
        <v>7630</v>
      </c>
      <c r="H732" t="s">
        <v>564</v>
      </c>
      <c r="I732" t="s">
        <v>7915</v>
      </c>
      <c r="K732" t="s">
        <v>565</v>
      </c>
      <c r="L732" t="s">
        <v>7932</v>
      </c>
      <c r="N732" t="s">
        <v>7962</v>
      </c>
    </row>
    <row r="733" spans="1:14" x14ac:dyDescent="0.25">
      <c r="A733" t="s">
        <v>538</v>
      </c>
      <c r="B733" t="s">
        <v>5299</v>
      </c>
      <c r="C733" t="s">
        <v>7632</v>
      </c>
      <c r="D733" t="s">
        <v>539</v>
      </c>
      <c r="E733" t="s">
        <v>5299</v>
      </c>
      <c r="F733" t="s">
        <v>7632</v>
      </c>
      <c r="H733" t="s">
        <v>564</v>
      </c>
      <c r="I733" t="s">
        <v>7916</v>
      </c>
      <c r="K733" t="s">
        <v>565</v>
      </c>
      <c r="L733" t="s">
        <v>7914</v>
      </c>
      <c r="N733" t="s">
        <v>7963</v>
      </c>
    </row>
    <row r="734" spans="1:14" x14ac:dyDescent="0.25">
      <c r="A734" t="s">
        <v>538</v>
      </c>
      <c r="B734" t="s">
        <v>5299</v>
      </c>
      <c r="C734" t="s">
        <v>7633</v>
      </c>
      <c r="D734" t="s">
        <v>539</v>
      </c>
      <c r="E734" t="s">
        <v>5299</v>
      </c>
      <c r="F734" t="s">
        <v>7633</v>
      </c>
      <c r="H734" t="s">
        <v>564</v>
      </c>
      <c r="I734" t="s">
        <v>7917</v>
      </c>
      <c r="K734" t="s">
        <v>565</v>
      </c>
      <c r="L734" t="s">
        <v>3882</v>
      </c>
      <c r="N734" t="s">
        <v>7964</v>
      </c>
    </row>
    <row r="735" spans="1:14" x14ac:dyDescent="0.25">
      <c r="A735" t="s">
        <v>538</v>
      </c>
      <c r="B735" t="s">
        <v>5299</v>
      </c>
      <c r="C735" t="s">
        <v>7634</v>
      </c>
      <c r="D735" t="s">
        <v>539</v>
      </c>
      <c r="E735" t="s">
        <v>5299</v>
      </c>
      <c r="F735" t="s">
        <v>7634</v>
      </c>
      <c r="H735" t="s">
        <v>564</v>
      </c>
      <c r="I735" t="s">
        <v>3890</v>
      </c>
      <c r="K735" t="s">
        <v>565</v>
      </c>
      <c r="L735" t="s">
        <v>3884</v>
      </c>
      <c r="N735" t="s">
        <v>7965</v>
      </c>
    </row>
    <row r="736" spans="1:14" x14ac:dyDescent="0.25">
      <c r="A736" t="s">
        <v>538</v>
      </c>
      <c r="B736" t="s">
        <v>5299</v>
      </c>
      <c r="C736" t="s">
        <v>7636</v>
      </c>
      <c r="D736" t="s">
        <v>539</v>
      </c>
      <c r="E736" t="s">
        <v>5299</v>
      </c>
      <c r="F736" t="s">
        <v>7636</v>
      </c>
      <c r="H736" t="s">
        <v>564</v>
      </c>
      <c r="I736" t="s">
        <v>7918</v>
      </c>
      <c r="K736" t="s">
        <v>565</v>
      </c>
      <c r="L736" t="s">
        <v>3887</v>
      </c>
      <c r="N736" t="s">
        <v>7966</v>
      </c>
    </row>
    <row r="737" spans="1:14" x14ac:dyDescent="0.25">
      <c r="A737" t="s">
        <v>538</v>
      </c>
      <c r="B737" t="s">
        <v>5299</v>
      </c>
      <c r="C737" t="s">
        <v>7679</v>
      </c>
      <c r="D737" t="s">
        <v>539</v>
      </c>
      <c r="E737" t="s">
        <v>5299</v>
      </c>
      <c r="F737" t="s">
        <v>7679</v>
      </c>
      <c r="H737" t="s">
        <v>564</v>
      </c>
      <c r="I737" t="s">
        <v>3892</v>
      </c>
      <c r="K737" t="s">
        <v>565</v>
      </c>
      <c r="L737" t="s">
        <v>7915</v>
      </c>
      <c r="N737" t="s">
        <v>7967</v>
      </c>
    </row>
    <row r="738" spans="1:14" x14ac:dyDescent="0.25">
      <c r="A738" t="s">
        <v>538</v>
      </c>
      <c r="B738" t="s">
        <v>5299</v>
      </c>
      <c r="C738" t="s">
        <v>7680</v>
      </c>
      <c r="D738" t="s">
        <v>539</v>
      </c>
      <c r="E738" t="s">
        <v>5299</v>
      </c>
      <c r="F738" t="s">
        <v>7680</v>
      </c>
      <c r="H738" t="s">
        <v>564</v>
      </c>
      <c r="I738" t="s">
        <v>3898</v>
      </c>
      <c r="K738" t="s">
        <v>565</v>
      </c>
      <c r="L738" t="s">
        <v>7916</v>
      </c>
      <c r="N738" t="s">
        <v>7968</v>
      </c>
    </row>
    <row r="739" spans="1:14" x14ac:dyDescent="0.25">
      <c r="A739" t="s">
        <v>538</v>
      </c>
      <c r="B739" t="s">
        <v>5299</v>
      </c>
      <c r="C739" t="s">
        <v>7681</v>
      </c>
      <c r="D739" t="s">
        <v>539</v>
      </c>
      <c r="E739" t="s">
        <v>5299</v>
      </c>
      <c r="F739" t="s">
        <v>7681</v>
      </c>
      <c r="H739" t="s">
        <v>564</v>
      </c>
      <c r="I739" t="s">
        <v>3900</v>
      </c>
      <c r="K739" t="s">
        <v>565</v>
      </c>
      <c r="L739" t="s">
        <v>7917</v>
      </c>
      <c r="N739" t="s">
        <v>7969</v>
      </c>
    </row>
    <row r="740" spans="1:14" x14ac:dyDescent="0.25">
      <c r="A740" t="s">
        <v>538</v>
      </c>
      <c r="B740" t="s">
        <v>5299</v>
      </c>
      <c r="C740" t="s">
        <v>7683</v>
      </c>
      <c r="D740" t="s">
        <v>539</v>
      </c>
      <c r="E740" t="s">
        <v>5299</v>
      </c>
      <c r="F740" t="s">
        <v>7683</v>
      </c>
      <c r="H740" t="s">
        <v>564</v>
      </c>
      <c r="I740" t="s">
        <v>3905</v>
      </c>
      <c r="K740" t="s">
        <v>565</v>
      </c>
      <c r="L740" t="s">
        <v>3890</v>
      </c>
      <c r="N740" t="s">
        <v>7970</v>
      </c>
    </row>
    <row r="741" spans="1:14" x14ac:dyDescent="0.25">
      <c r="A741" t="s">
        <v>538</v>
      </c>
      <c r="B741" t="s">
        <v>5299</v>
      </c>
      <c r="C741" t="s">
        <v>7747</v>
      </c>
      <c r="D741" t="s">
        <v>539</v>
      </c>
      <c r="E741" t="s">
        <v>5299</v>
      </c>
      <c r="F741" t="s">
        <v>7747</v>
      </c>
      <c r="H741" t="s">
        <v>564</v>
      </c>
      <c r="I741" t="s">
        <v>3908</v>
      </c>
      <c r="K741" t="s">
        <v>565</v>
      </c>
      <c r="L741" t="s">
        <v>7918</v>
      </c>
      <c r="N741" t="s">
        <v>7971</v>
      </c>
    </row>
    <row r="742" spans="1:14" x14ac:dyDescent="0.25">
      <c r="A742" t="s">
        <v>538</v>
      </c>
      <c r="B742" t="s">
        <v>5299</v>
      </c>
      <c r="C742" t="s">
        <v>5291</v>
      </c>
      <c r="D742" t="s">
        <v>539</v>
      </c>
      <c r="E742" t="s">
        <v>5299</v>
      </c>
      <c r="F742" t="s">
        <v>5291</v>
      </c>
      <c r="H742" t="s">
        <v>564</v>
      </c>
      <c r="I742" t="s">
        <v>3911</v>
      </c>
      <c r="K742" t="s">
        <v>565</v>
      </c>
      <c r="L742" t="s">
        <v>3892</v>
      </c>
      <c r="N742" t="s">
        <v>7972</v>
      </c>
    </row>
    <row r="743" spans="1:14" x14ac:dyDescent="0.25">
      <c r="A743" t="s">
        <v>538</v>
      </c>
      <c r="B743" t="s">
        <v>5299</v>
      </c>
      <c r="C743" t="s">
        <v>7686</v>
      </c>
      <c r="D743" t="s">
        <v>539</v>
      </c>
      <c r="E743" t="s">
        <v>5299</v>
      </c>
      <c r="F743" t="s">
        <v>7686</v>
      </c>
      <c r="H743" t="s">
        <v>564</v>
      </c>
      <c r="I743" t="s">
        <v>3914</v>
      </c>
      <c r="K743" t="s">
        <v>565</v>
      </c>
      <c r="L743" t="s">
        <v>3895</v>
      </c>
      <c r="N743" t="s">
        <v>7973</v>
      </c>
    </row>
    <row r="744" spans="1:14" x14ac:dyDescent="0.25">
      <c r="A744" t="s">
        <v>538</v>
      </c>
      <c r="B744" t="s">
        <v>5299</v>
      </c>
      <c r="C744" t="s">
        <v>7761</v>
      </c>
      <c r="D744" t="s">
        <v>539</v>
      </c>
      <c r="E744" t="s">
        <v>5299</v>
      </c>
      <c r="F744" t="s">
        <v>7761</v>
      </c>
      <c r="H744" t="s">
        <v>564</v>
      </c>
      <c r="I744" t="s">
        <v>3916</v>
      </c>
      <c r="K744" t="s">
        <v>565</v>
      </c>
      <c r="L744" t="s">
        <v>3898</v>
      </c>
      <c r="N744" t="s">
        <v>7974</v>
      </c>
    </row>
    <row r="745" spans="1:14" x14ac:dyDescent="0.25">
      <c r="A745" t="s">
        <v>538</v>
      </c>
      <c r="B745" t="s">
        <v>5299</v>
      </c>
      <c r="C745" t="s">
        <v>7762</v>
      </c>
      <c r="D745" t="s">
        <v>539</v>
      </c>
      <c r="E745" t="s">
        <v>5299</v>
      </c>
      <c r="F745" t="s">
        <v>7762</v>
      </c>
      <c r="H745" t="s">
        <v>564</v>
      </c>
      <c r="I745" t="s">
        <v>7919</v>
      </c>
      <c r="K745" t="s">
        <v>565</v>
      </c>
      <c r="L745" t="s">
        <v>3900</v>
      </c>
      <c r="N745" t="s">
        <v>7975</v>
      </c>
    </row>
    <row r="746" spans="1:14" x14ac:dyDescent="0.25">
      <c r="A746" t="s">
        <v>538</v>
      </c>
      <c r="B746" t="s">
        <v>5299</v>
      </c>
      <c r="C746" t="s">
        <v>7687</v>
      </c>
      <c r="D746" t="s">
        <v>539</v>
      </c>
      <c r="E746" t="s">
        <v>5299</v>
      </c>
      <c r="F746" t="s">
        <v>7687</v>
      </c>
      <c r="H746" t="s">
        <v>564</v>
      </c>
      <c r="I746" t="s">
        <v>7920</v>
      </c>
      <c r="K746" t="s">
        <v>565</v>
      </c>
      <c r="L746" t="s">
        <v>3902</v>
      </c>
      <c r="N746" t="s">
        <v>7976</v>
      </c>
    </row>
    <row r="747" spans="1:14" x14ac:dyDescent="0.25">
      <c r="A747" t="s">
        <v>538</v>
      </c>
      <c r="B747" t="s">
        <v>5299</v>
      </c>
      <c r="C747" t="s">
        <v>7688</v>
      </c>
      <c r="D747" t="s">
        <v>539</v>
      </c>
      <c r="E747" t="s">
        <v>5299</v>
      </c>
      <c r="F747" t="s">
        <v>7688</v>
      </c>
      <c r="H747" t="s">
        <v>564</v>
      </c>
      <c r="I747" t="s">
        <v>3919</v>
      </c>
      <c r="K747" t="s">
        <v>565</v>
      </c>
      <c r="L747" t="s">
        <v>3905</v>
      </c>
      <c r="N747" t="s">
        <v>7977</v>
      </c>
    </row>
    <row r="748" spans="1:14" x14ac:dyDescent="0.25">
      <c r="A748" t="s">
        <v>538</v>
      </c>
      <c r="B748" t="s">
        <v>5299</v>
      </c>
      <c r="C748" t="s">
        <v>7689</v>
      </c>
      <c r="D748" t="s">
        <v>539</v>
      </c>
      <c r="E748" t="s">
        <v>5299</v>
      </c>
      <c r="F748" t="s">
        <v>7689</v>
      </c>
      <c r="H748" t="s">
        <v>564</v>
      </c>
      <c r="I748" t="s">
        <v>3923</v>
      </c>
      <c r="K748" t="s">
        <v>565</v>
      </c>
      <c r="L748" t="s">
        <v>3908</v>
      </c>
      <c r="N748" t="s">
        <v>7978</v>
      </c>
    </row>
    <row r="749" spans="1:14" x14ac:dyDescent="0.25">
      <c r="A749" t="s">
        <v>538</v>
      </c>
      <c r="B749" t="s">
        <v>5299</v>
      </c>
      <c r="C749" t="s">
        <v>7691</v>
      </c>
      <c r="D749" t="s">
        <v>539</v>
      </c>
      <c r="E749" t="s">
        <v>5299</v>
      </c>
      <c r="F749" t="s">
        <v>7691</v>
      </c>
      <c r="H749" t="s">
        <v>564</v>
      </c>
      <c r="I749" t="s">
        <v>7921</v>
      </c>
      <c r="K749" t="s">
        <v>565</v>
      </c>
      <c r="L749" t="s">
        <v>3911</v>
      </c>
      <c r="N749" t="s">
        <v>7979</v>
      </c>
    </row>
    <row r="750" spans="1:14" x14ac:dyDescent="0.25">
      <c r="A750" t="s">
        <v>538</v>
      </c>
      <c r="B750" t="s">
        <v>5299</v>
      </c>
      <c r="C750" t="s">
        <v>7695</v>
      </c>
      <c r="D750" t="s">
        <v>539</v>
      </c>
      <c r="E750" t="s">
        <v>5299</v>
      </c>
      <c r="F750" t="s">
        <v>7695</v>
      </c>
      <c r="H750" t="s">
        <v>564</v>
      </c>
      <c r="I750" t="s">
        <v>3925</v>
      </c>
      <c r="K750" t="s">
        <v>565</v>
      </c>
      <c r="L750" t="s">
        <v>3914</v>
      </c>
      <c r="N750" t="s">
        <v>7980</v>
      </c>
    </row>
    <row r="751" spans="1:14" x14ac:dyDescent="0.25">
      <c r="A751" t="s">
        <v>538</v>
      </c>
      <c r="B751" t="s">
        <v>5299</v>
      </c>
      <c r="C751" t="s">
        <v>7855</v>
      </c>
      <c r="D751" t="s">
        <v>539</v>
      </c>
      <c r="E751" t="s">
        <v>5299</v>
      </c>
      <c r="F751" t="s">
        <v>7855</v>
      </c>
      <c r="H751" t="s">
        <v>564</v>
      </c>
      <c r="I751" t="s">
        <v>7922</v>
      </c>
      <c r="K751" t="s">
        <v>565</v>
      </c>
      <c r="L751" t="s">
        <v>3916</v>
      </c>
      <c r="N751" t="s">
        <v>7981</v>
      </c>
    </row>
    <row r="752" spans="1:14" x14ac:dyDescent="0.25">
      <c r="A752" t="s">
        <v>538</v>
      </c>
      <c r="B752" t="s">
        <v>5299</v>
      </c>
      <c r="C752" t="s">
        <v>7859</v>
      </c>
      <c r="D752" t="s">
        <v>539</v>
      </c>
      <c r="E752" t="s">
        <v>5299</v>
      </c>
      <c r="F752" t="s">
        <v>7859</v>
      </c>
      <c r="H752" t="s">
        <v>564</v>
      </c>
      <c r="I752" t="s">
        <v>7745</v>
      </c>
      <c r="K752" t="s">
        <v>565</v>
      </c>
      <c r="L752" t="s">
        <v>7919</v>
      </c>
      <c r="N752" t="s">
        <v>7982</v>
      </c>
    </row>
    <row r="753" spans="1:14" x14ac:dyDescent="0.25">
      <c r="A753" t="s">
        <v>538</v>
      </c>
      <c r="B753" t="s">
        <v>5299</v>
      </c>
      <c r="C753" t="s">
        <v>4499</v>
      </c>
      <c r="D753" t="s">
        <v>539</v>
      </c>
      <c r="E753" t="s">
        <v>5299</v>
      </c>
      <c r="F753" t="s">
        <v>4499</v>
      </c>
      <c r="H753" t="s">
        <v>564</v>
      </c>
      <c r="I753" t="s">
        <v>3995</v>
      </c>
      <c r="K753" t="s">
        <v>565</v>
      </c>
      <c r="L753" t="s">
        <v>7920</v>
      </c>
      <c r="N753" t="s">
        <v>7983</v>
      </c>
    </row>
    <row r="754" spans="1:14" x14ac:dyDescent="0.25">
      <c r="A754" t="s">
        <v>538</v>
      </c>
      <c r="B754" t="s">
        <v>5299</v>
      </c>
      <c r="C754" t="s">
        <v>7716</v>
      </c>
      <c r="D754" t="s">
        <v>539</v>
      </c>
      <c r="E754" t="s">
        <v>5299</v>
      </c>
      <c r="F754" t="s">
        <v>7716</v>
      </c>
      <c r="H754" t="s">
        <v>564</v>
      </c>
      <c r="I754" t="s">
        <v>7923</v>
      </c>
      <c r="K754" t="s">
        <v>565</v>
      </c>
      <c r="L754" t="s">
        <v>3919</v>
      </c>
      <c r="N754" t="s">
        <v>7984</v>
      </c>
    </row>
    <row r="755" spans="1:14" x14ac:dyDescent="0.25">
      <c r="A755" t="s">
        <v>538</v>
      </c>
      <c r="B755" t="s">
        <v>5299</v>
      </c>
      <c r="C755" t="s">
        <v>4501</v>
      </c>
      <c r="D755" t="s">
        <v>539</v>
      </c>
      <c r="E755" t="s">
        <v>5299</v>
      </c>
      <c r="F755" t="s">
        <v>4501</v>
      </c>
      <c r="H755" t="s">
        <v>564</v>
      </c>
      <c r="I755" t="s">
        <v>7924</v>
      </c>
      <c r="K755" t="s">
        <v>565</v>
      </c>
      <c r="L755" t="s">
        <v>3921</v>
      </c>
      <c r="N755" t="s">
        <v>7985</v>
      </c>
    </row>
    <row r="756" spans="1:14" x14ac:dyDescent="0.25">
      <c r="A756" t="s">
        <v>538</v>
      </c>
      <c r="B756" t="s">
        <v>5299</v>
      </c>
      <c r="C756" t="s">
        <v>4503</v>
      </c>
      <c r="D756" t="s">
        <v>539</v>
      </c>
      <c r="E756" t="s">
        <v>5299</v>
      </c>
      <c r="F756" t="s">
        <v>4503</v>
      </c>
      <c r="H756" t="s">
        <v>564</v>
      </c>
      <c r="I756" t="s">
        <v>7925</v>
      </c>
      <c r="K756" t="s">
        <v>565</v>
      </c>
      <c r="L756" t="s">
        <v>3923</v>
      </c>
      <c r="N756" t="s">
        <v>7986</v>
      </c>
    </row>
    <row r="757" spans="1:14" x14ac:dyDescent="0.25">
      <c r="A757" t="s">
        <v>538</v>
      </c>
      <c r="B757" t="s">
        <v>5299</v>
      </c>
      <c r="C757" t="s">
        <v>4505</v>
      </c>
      <c r="D757" t="s">
        <v>539</v>
      </c>
      <c r="E757" t="s">
        <v>5299</v>
      </c>
      <c r="F757" t="s">
        <v>4505</v>
      </c>
      <c r="H757" t="s">
        <v>564</v>
      </c>
      <c r="I757" t="s">
        <v>7926</v>
      </c>
      <c r="K757" t="s">
        <v>565</v>
      </c>
      <c r="L757" t="s">
        <v>7921</v>
      </c>
      <c r="N757" t="s">
        <v>7987</v>
      </c>
    </row>
    <row r="758" spans="1:14" x14ac:dyDescent="0.25">
      <c r="A758" t="s">
        <v>538</v>
      </c>
      <c r="B758" t="s">
        <v>5299</v>
      </c>
      <c r="C758" t="s">
        <v>7872</v>
      </c>
      <c r="D758" t="s">
        <v>539</v>
      </c>
      <c r="E758" t="s">
        <v>5299</v>
      </c>
      <c r="F758" t="s">
        <v>7872</v>
      </c>
      <c r="H758" t="s">
        <v>564</v>
      </c>
      <c r="I758" t="s">
        <v>7927</v>
      </c>
      <c r="K758" t="s">
        <v>565</v>
      </c>
      <c r="L758" t="s">
        <v>3925</v>
      </c>
      <c r="N758" t="s">
        <v>7988</v>
      </c>
    </row>
    <row r="759" spans="1:14" x14ac:dyDescent="0.25">
      <c r="A759" t="s">
        <v>538</v>
      </c>
      <c r="B759" t="s">
        <v>5299</v>
      </c>
      <c r="C759" t="s">
        <v>7622</v>
      </c>
      <c r="D759" t="s">
        <v>539</v>
      </c>
      <c r="E759" t="s">
        <v>5299</v>
      </c>
      <c r="F759" t="s">
        <v>7622</v>
      </c>
      <c r="H759" t="s">
        <v>564</v>
      </c>
      <c r="I759" t="s">
        <v>7928</v>
      </c>
      <c r="K759" t="s">
        <v>565</v>
      </c>
      <c r="L759" t="s">
        <v>7922</v>
      </c>
      <c r="N759" t="s">
        <v>7989</v>
      </c>
    </row>
    <row r="760" spans="1:14" x14ac:dyDescent="0.25">
      <c r="A760" t="s">
        <v>538</v>
      </c>
      <c r="B760" t="s">
        <v>5299</v>
      </c>
      <c r="C760" t="s">
        <v>7876</v>
      </c>
      <c r="D760" t="s">
        <v>539</v>
      </c>
      <c r="E760" t="s">
        <v>5299</v>
      </c>
      <c r="F760" t="s">
        <v>7876</v>
      </c>
      <c r="H760" t="s">
        <v>564</v>
      </c>
      <c r="I760" t="s">
        <v>7929</v>
      </c>
      <c r="K760" t="s">
        <v>565</v>
      </c>
      <c r="L760" t="s">
        <v>7745</v>
      </c>
      <c r="N760" t="s">
        <v>5408</v>
      </c>
    </row>
    <row r="761" spans="1:14" x14ac:dyDescent="0.25">
      <c r="A761" t="s">
        <v>538</v>
      </c>
      <c r="B761" t="s">
        <v>5299</v>
      </c>
      <c r="C761" t="s">
        <v>7878</v>
      </c>
      <c r="D761" t="s">
        <v>539</v>
      </c>
      <c r="E761" t="s">
        <v>5299</v>
      </c>
      <c r="F761" t="s">
        <v>7878</v>
      </c>
      <c r="H761" t="s">
        <v>564</v>
      </c>
      <c r="I761" t="s">
        <v>4070</v>
      </c>
      <c r="K761" t="s">
        <v>565</v>
      </c>
      <c r="L761" t="s">
        <v>3995</v>
      </c>
      <c r="N761" t="s">
        <v>7990</v>
      </c>
    </row>
    <row r="762" spans="1:14" x14ac:dyDescent="0.25">
      <c r="A762" t="s">
        <v>538</v>
      </c>
      <c r="B762" t="s">
        <v>5299</v>
      </c>
      <c r="C762" t="s">
        <v>5295</v>
      </c>
      <c r="D762" t="s">
        <v>539</v>
      </c>
      <c r="E762" t="s">
        <v>5299</v>
      </c>
      <c r="F762" t="s">
        <v>5295</v>
      </c>
      <c r="H762" t="s">
        <v>564</v>
      </c>
      <c r="I762" t="s">
        <v>7930</v>
      </c>
      <c r="K762" t="s">
        <v>565</v>
      </c>
      <c r="L762" t="s">
        <v>7923</v>
      </c>
      <c r="N762" t="s">
        <v>5411</v>
      </c>
    </row>
    <row r="763" spans="1:14" x14ac:dyDescent="0.25">
      <c r="A763" t="s">
        <v>538</v>
      </c>
      <c r="B763" t="s">
        <v>5299</v>
      </c>
      <c r="C763" t="s">
        <v>7894</v>
      </c>
      <c r="D763" t="s">
        <v>539</v>
      </c>
      <c r="E763" t="s">
        <v>5299</v>
      </c>
      <c r="F763" t="s">
        <v>7894</v>
      </c>
      <c r="H763" t="s">
        <v>564</v>
      </c>
      <c r="I763" t="s">
        <v>7931</v>
      </c>
      <c r="K763" t="s">
        <v>565</v>
      </c>
      <c r="L763" t="s">
        <v>7924</v>
      </c>
      <c r="N763" t="s">
        <v>7991</v>
      </c>
    </row>
    <row r="764" spans="1:14" x14ac:dyDescent="0.25">
      <c r="A764" t="s">
        <v>538</v>
      </c>
      <c r="B764" t="s">
        <v>5299</v>
      </c>
      <c r="C764" t="s">
        <v>7895</v>
      </c>
      <c r="D764" t="s">
        <v>539</v>
      </c>
      <c r="E764" t="s">
        <v>5299</v>
      </c>
      <c r="F764" t="s">
        <v>7895</v>
      </c>
      <c r="H764" t="s">
        <v>564</v>
      </c>
      <c r="I764" t="s">
        <v>7877</v>
      </c>
      <c r="K764" t="s">
        <v>565</v>
      </c>
      <c r="L764" t="s">
        <v>7925</v>
      </c>
      <c r="N764" t="s">
        <v>7992</v>
      </c>
    </row>
    <row r="765" spans="1:14" x14ac:dyDescent="0.25">
      <c r="A765" t="s">
        <v>538</v>
      </c>
      <c r="B765" t="s">
        <v>5299</v>
      </c>
      <c r="C765" t="s">
        <v>7670</v>
      </c>
      <c r="D765" t="s">
        <v>539</v>
      </c>
      <c r="E765" t="s">
        <v>5299</v>
      </c>
      <c r="F765" t="s">
        <v>7670</v>
      </c>
      <c r="H765" t="s">
        <v>564</v>
      </c>
      <c r="I765" t="s">
        <v>3693</v>
      </c>
      <c r="K765" t="s">
        <v>565</v>
      </c>
      <c r="L765" t="s">
        <v>7926</v>
      </c>
      <c r="N765" t="s">
        <v>3269</v>
      </c>
    </row>
    <row r="766" spans="1:14" x14ac:dyDescent="0.25">
      <c r="A766" t="s">
        <v>543</v>
      </c>
      <c r="B766" t="s">
        <v>5284</v>
      </c>
      <c r="C766" t="s">
        <v>3314</v>
      </c>
      <c r="D766" t="s">
        <v>544</v>
      </c>
      <c r="E766" t="s">
        <v>5284</v>
      </c>
      <c r="F766" t="s">
        <v>3314</v>
      </c>
      <c r="H766" t="s">
        <v>564</v>
      </c>
      <c r="I766" t="s">
        <v>5564</v>
      </c>
      <c r="K766" t="s">
        <v>565</v>
      </c>
      <c r="L766" t="s">
        <v>7927</v>
      </c>
      <c r="N766" t="s">
        <v>7993</v>
      </c>
    </row>
    <row r="767" spans="1:14" x14ac:dyDescent="0.25">
      <c r="A767" t="s">
        <v>543</v>
      </c>
      <c r="B767" t="s">
        <v>5284</v>
      </c>
      <c r="C767" t="s">
        <v>3341</v>
      </c>
      <c r="D767" t="s">
        <v>544</v>
      </c>
      <c r="E767" t="s">
        <v>5284</v>
      </c>
      <c r="F767" t="s">
        <v>3341</v>
      </c>
      <c r="H767" t="s">
        <v>564</v>
      </c>
      <c r="I767" t="s">
        <v>3771</v>
      </c>
      <c r="K767" t="s">
        <v>565</v>
      </c>
      <c r="L767" t="s">
        <v>7928</v>
      </c>
      <c r="N767" t="s">
        <v>3326</v>
      </c>
    </row>
    <row r="768" spans="1:14" x14ac:dyDescent="0.25">
      <c r="A768" t="s">
        <v>543</v>
      </c>
      <c r="B768" t="s">
        <v>5284</v>
      </c>
      <c r="C768" t="s">
        <v>7897</v>
      </c>
      <c r="D768" t="s">
        <v>544</v>
      </c>
      <c r="E768" t="s">
        <v>5284</v>
      </c>
      <c r="F768" t="s">
        <v>7897</v>
      </c>
      <c r="H768" t="s">
        <v>564</v>
      </c>
      <c r="I768" t="s">
        <v>7932</v>
      </c>
      <c r="K768" t="s">
        <v>565</v>
      </c>
      <c r="L768" t="s">
        <v>7929</v>
      </c>
      <c r="N768" t="s">
        <v>7994</v>
      </c>
    </row>
    <row r="769" spans="1:14" x14ac:dyDescent="0.25">
      <c r="A769" t="s">
        <v>543</v>
      </c>
      <c r="B769" t="s">
        <v>5284</v>
      </c>
      <c r="C769" t="s">
        <v>7623</v>
      </c>
      <c r="D769" t="s">
        <v>544</v>
      </c>
      <c r="E769" t="s">
        <v>5284</v>
      </c>
      <c r="F769" t="s">
        <v>7623</v>
      </c>
      <c r="H769" t="s">
        <v>564</v>
      </c>
      <c r="I769" t="s">
        <v>3884</v>
      </c>
      <c r="K769" t="s">
        <v>565</v>
      </c>
      <c r="L769" t="s">
        <v>7933</v>
      </c>
      <c r="N769" t="s">
        <v>7995</v>
      </c>
    </row>
    <row r="770" spans="1:14" x14ac:dyDescent="0.25">
      <c r="A770" t="s">
        <v>543</v>
      </c>
      <c r="B770" t="s">
        <v>5288</v>
      </c>
      <c r="C770" t="s">
        <v>3628</v>
      </c>
      <c r="D770" t="s">
        <v>544</v>
      </c>
      <c r="E770" t="s">
        <v>5288</v>
      </c>
      <c r="F770" t="s">
        <v>3628</v>
      </c>
      <c r="H770" t="s">
        <v>564</v>
      </c>
      <c r="I770" t="s">
        <v>3895</v>
      </c>
      <c r="K770" t="s">
        <v>565</v>
      </c>
      <c r="L770" t="s">
        <v>7934</v>
      </c>
      <c r="N770" t="s">
        <v>7996</v>
      </c>
    </row>
    <row r="771" spans="1:14" x14ac:dyDescent="0.25">
      <c r="A771" t="s">
        <v>553</v>
      </c>
      <c r="B771" t="s">
        <v>5284</v>
      </c>
      <c r="C771" t="s">
        <v>7898</v>
      </c>
      <c r="D771" t="s">
        <v>554</v>
      </c>
      <c r="E771" t="s">
        <v>5284</v>
      </c>
      <c r="F771" t="s">
        <v>7898</v>
      </c>
      <c r="H771" t="s">
        <v>564</v>
      </c>
      <c r="I771" t="s">
        <v>3902</v>
      </c>
      <c r="K771" t="s">
        <v>565</v>
      </c>
      <c r="L771" t="s">
        <v>7935</v>
      </c>
      <c r="N771" t="s">
        <v>7997</v>
      </c>
    </row>
    <row r="772" spans="1:14" x14ac:dyDescent="0.25">
      <c r="A772" t="s">
        <v>553</v>
      </c>
      <c r="B772" t="s">
        <v>5284</v>
      </c>
      <c r="C772" t="s">
        <v>7899</v>
      </c>
      <c r="D772" t="s">
        <v>554</v>
      </c>
      <c r="E772" t="s">
        <v>5284</v>
      </c>
      <c r="F772" t="s">
        <v>7899</v>
      </c>
      <c r="H772" t="s">
        <v>564</v>
      </c>
      <c r="I772" t="s">
        <v>3921</v>
      </c>
      <c r="K772" t="s">
        <v>565</v>
      </c>
      <c r="L772" t="s">
        <v>4070</v>
      </c>
      <c r="N772" t="s">
        <v>3411</v>
      </c>
    </row>
    <row r="773" spans="1:14" x14ac:dyDescent="0.25">
      <c r="A773" t="s">
        <v>553</v>
      </c>
      <c r="B773" t="s">
        <v>5284</v>
      </c>
      <c r="C773" t="s">
        <v>7900</v>
      </c>
      <c r="D773" t="s">
        <v>554</v>
      </c>
      <c r="E773" t="s">
        <v>5284</v>
      </c>
      <c r="F773" t="s">
        <v>7900</v>
      </c>
      <c r="H773" t="s">
        <v>564</v>
      </c>
      <c r="I773" t="s">
        <v>7933</v>
      </c>
      <c r="K773" t="s">
        <v>565</v>
      </c>
      <c r="L773" t="s">
        <v>7930</v>
      </c>
      <c r="N773" t="s">
        <v>7998</v>
      </c>
    </row>
    <row r="774" spans="1:14" x14ac:dyDescent="0.25">
      <c r="A774" t="s">
        <v>553</v>
      </c>
      <c r="B774" t="s">
        <v>5284</v>
      </c>
      <c r="C774" t="s">
        <v>3302</v>
      </c>
      <c r="D774" t="s">
        <v>554</v>
      </c>
      <c r="E774" t="s">
        <v>5284</v>
      </c>
      <c r="F774" t="s">
        <v>3302</v>
      </c>
      <c r="H774" t="s">
        <v>564</v>
      </c>
      <c r="I774" t="s">
        <v>7934</v>
      </c>
      <c r="K774" t="s">
        <v>565</v>
      </c>
      <c r="L774" t="s">
        <v>7931</v>
      </c>
      <c r="N774" t="s">
        <v>7999</v>
      </c>
    </row>
    <row r="775" spans="1:14" x14ac:dyDescent="0.25">
      <c r="A775" t="s">
        <v>553</v>
      </c>
      <c r="B775" t="s">
        <v>5284</v>
      </c>
      <c r="C775" t="s">
        <v>3341</v>
      </c>
      <c r="D775" t="s">
        <v>554</v>
      </c>
      <c r="E775" t="s">
        <v>5284</v>
      </c>
      <c r="F775" t="s">
        <v>3341</v>
      </c>
      <c r="H775" t="s">
        <v>564</v>
      </c>
      <c r="I775" t="s">
        <v>7935</v>
      </c>
      <c r="K775" t="s">
        <v>565</v>
      </c>
      <c r="L775" t="s">
        <v>7877</v>
      </c>
      <c r="N775" t="s">
        <v>8000</v>
      </c>
    </row>
    <row r="776" spans="1:14" x14ac:dyDescent="0.25">
      <c r="A776" t="s">
        <v>553</v>
      </c>
      <c r="B776" t="s">
        <v>5284</v>
      </c>
      <c r="C776" t="s">
        <v>7901</v>
      </c>
      <c r="D776" t="s">
        <v>554</v>
      </c>
      <c r="E776" t="s">
        <v>5284</v>
      </c>
      <c r="F776" t="s">
        <v>7901</v>
      </c>
      <c r="H776" t="s">
        <v>574</v>
      </c>
      <c r="I776" t="s">
        <v>3251</v>
      </c>
      <c r="K776" t="s">
        <v>575</v>
      </c>
      <c r="L776" t="s">
        <v>3251</v>
      </c>
      <c r="N776" t="s">
        <v>8001</v>
      </c>
    </row>
    <row r="777" spans="1:14" x14ac:dyDescent="0.25">
      <c r="A777" t="s">
        <v>553</v>
      </c>
      <c r="B777" t="s">
        <v>5284</v>
      </c>
      <c r="C777" t="s">
        <v>7902</v>
      </c>
      <c r="D777" t="s">
        <v>554</v>
      </c>
      <c r="E777" t="s">
        <v>5284</v>
      </c>
      <c r="F777" t="s">
        <v>7902</v>
      </c>
      <c r="H777" t="s">
        <v>574</v>
      </c>
      <c r="I777" t="s">
        <v>3257</v>
      </c>
      <c r="K777" t="s">
        <v>575</v>
      </c>
      <c r="L777" t="s">
        <v>3257</v>
      </c>
      <c r="N777" t="s">
        <v>8002</v>
      </c>
    </row>
    <row r="778" spans="1:14" x14ac:dyDescent="0.25">
      <c r="A778" t="s">
        <v>553</v>
      </c>
      <c r="B778" t="s">
        <v>5284</v>
      </c>
      <c r="C778" t="s">
        <v>7903</v>
      </c>
      <c r="D778" t="s">
        <v>554</v>
      </c>
      <c r="E778" t="s">
        <v>5284</v>
      </c>
      <c r="F778" t="s">
        <v>7903</v>
      </c>
      <c r="H778" t="s">
        <v>574</v>
      </c>
      <c r="I778" t="s">
        <v>3260</v>
      </c>
      <c r="K778" t="s">
        <v>575</v>
      </c>
      <c r="L778" t="s">
        <v>3260</v>
      </c>
      <c r="N778" t="s">
        <v>8003</v>
      </c>
    </row>
    <row r="779" spans="1:14" x14ac:dyDescent="0.25">
      <c r="A779" t="s">
        <v>553</v>
      </c>
      <c r="B779" t="s">
        <v>5284</v>
      </c>
      <c r="C779" t="s">
        <v>7904</v>
      </c>
      <c r="D779" t="s">
        <v>554</v>
      </c>
      <c r="E779" t="s">
        <v>5284</v>
      </c>
      <c r="F779" t="s">
        <v>7904</v>
      </c>
      <c r="H779" t="s">
        <v>574</v>
      </c>
      <c r="I779" t="s">
        <v>3263</v>
      </c>
      <c r="K779" t="s">
        <v>575</v>
      </c>
      <c r="L779" t="s">
        <v>3263</v>
      </c>
      <c r="N779" t="s">
        <v>8004</v>
      </c>
    </row>
    <row r="780" spans="1:14" x14ac:dyDescent="0.25">
      <c r="A780" t="s">
        <v>556</v>
      </c>
      <c r="B780" t="s">
        <v>5284</v>
      </c>
      <c r="C780" t="s">
        <v>3341</v>
      </c>
      <c r="D780" t="s">
        <v>557</v>
      </c>
      <c r="E780" t="s">
        <v>5284</v>
      </c>
      <c r="F780" t="s">
        <v>3341</v>
      </c>
      <c r="H780" t="s">
        <v>574</v>
      </c>
      <c r="I780" t="s">
        <v>3266</v>
      </c>
      <c r="K780" t="s">
        <v>575</v>
      </c>
      <c r="L780" t="s">
        <v>3266</v>
      </c>
      <c r="N780" t="s">
        <v>8005</v>
      </c>
    </row>
    <row r="781" spans="1:14" x14ac:dyDescent="0.25">
      <c r="A781" t="s">
        <v>556</v>
      </c>
      <c r="B781" t="s">
        <v>5284</v>
      </c>
      <c r="C781" t="s">
        <v>7897</v>
      </c>
      <c r="D781" t="s">
        <v>557</v>
      </c>
      <c r="E781" t="s">
        <v>5284</v>
      </c>
      <c r="F781" t="s">
        <v>7897</v>
      </c>
      <c r="H781" t="s">
        <v>574</v>
      </c>
      <c r="I781" t="s">
        <v>3271</v>
      </c>
      <c r="K781" t="s">
        <v>575</v>
      </c>
      <c r="L781" t="s">
        <v>3271</v>
      </c>
      <c r="N781" t="s">
        <v>8006</v>
      </c>
    </row>
    <row r="782" spans="1:14" x14ac:dyDescent="0.25">
      <c r="A782" t="s">
        <v>556</v>
      </c>
      <c r="B782" t="s">
        <v>5284</v>
      </c>
      <c r="C782" t="s">
        <v>7596</v>
      </c>
      <c r="D782" t="s">
        <v>557</v>
      </c>
      <c r="E782" t="s">
        <v>5284</v>
      </c>
      <c r="F782" t="s">
        <v>7596</v>
      </c>
      <c r="H782" t="s">
        <v>574</v>
      </c>
      <c r="I782" t="s">
        <v>7899</v>
      </c>
      <c r="K782" t="s">
        <v>575</v>
      </c>
      <c r="L782" t="s">
        <v>7899</v>
      </c>
      <c r="N782" t="s">
        <v>8007</v>
      </c>
    </row>
    <row r="783" spans="1:14" x14ac:dyDescent="0.25">
      <c r="A783" t="s">
        <v>556</v>
      </c>
      <c r="B783" t="s">
        <v>5284</v>
      </c>
      <c r="C783" t="s">
        <v>7597</v>
      </c>
      <c r="D783" t="s">
        <v>557</v>
      </c>
      <c r="E783" t="s">
        <v>5284</v>
      </c>
      <c r="F783" t="s">
        <v>7597</v>
      </c>
      <c r="H783" t="s">
        <v>574</v>
      </c>
      <c r="I783" t="s">
        <v>3276</v>
      </c>
      <c r="K783" t="s">
        <v>575</v>
      </c>
      <c r="L783" t="s">
        <v>3276</v>
      </c>
      <c r="N783" t="s">
        <v>8008</v>
      </c>
    </row>
    <row r="784" spans="1:14" x14ac:dyDescent="0.25">
      <c r="A784" t="s">
        <v>556</v>
      </c>
      <c r="B784" t="s">
        <v>5284</v>
      </c>
      <c r="C784" t="s">
        <v>4517</v>
      </c>
      <c r="D784" t="s">
        <v>557</v>
      </c>
      <c r="E784" t="s">
        <v>5284</v>
      </c>
      <c r="F784" t="s">
        <v>4517</v>
      </c>
      <c r="H784" t="s">
        <v>574</v>
      </c>
      <c r="I784" t="s">
        <v>3279</v>
      </c>
      <c r="K784" t="s">
        <v>575</v>
      </c>
      <c r="L784" t="s">
        <v>3279</v>
      </c>
      <c r="N784" t="s">
        <v>8009</v>
      </c>
    </row>
    <row r="785" spans="1:14" x14ac:dyDescent="0.25">
      <c r="A785" t="s">
        <v>556</v>
      </c>
      <c r="B785" t="s">
        <v>5284</v>
      </c>
      <c r="C785" t="s">
        <v>7874</v>
      </c>
      <c r="D785" t="s">
        <v>557</v>
      </c>
      <c r="E785" t="s">
        <v>5284</v>
      </c>
      <c r="F785" t="s">
        <v>7874</v>
      </c>
      <c r="H785" t="s">
        <v>574</v>
      </c>
      <c r="I785" t="s">
        <v>3282</v>
      </c>
      <c r="K785" t="s">
        <v>575</v>
      </c>
      <c r="L785" t="s">
        <v>3282</v>
      </c>
      <c r="N785" t="s">
        <v>8010</v>
      </c>
    </row>
    <row r="786" spans="1:14" x14ac:dyDescent="0.25">
      <c r="A786" t="s">
        <v>556</v>
      </c>
      <c r="B786" t="s">
        <v>5284</v>
      </c>
      <c r="C786" t="s">
        <v>7623</v>
      </c>
      <c r="D786" t="s">
        <v>557</v>
      </c>
      <c r="E786" t="s">
        <v>5284</v>
      </c>
      <c r="F786" t="s">
        <v>7623</v>
      </c>
      <c r="H786" t="s">
        <v>574</v>
      </c>
      <c r="I786" t="s">
        <v>3285</v>
      </c>
      <c r="K786" t="s">
        <v>575</v>
      </c>
      <c r="L786" t="s">
        <v>3285</v>
      </c>
      <c r="N786" t="s">
        <v>8011</v>
      </c>
    </row>
    <row r="787" spans="1:14" x14ac:dyDescent="0.25">
      <c r="A787" t="s">
        <v>556</v>
      </c>
      <c r="B787" t="s">
        <v>5284</v>
      </c>
      <c r="C787" t="s">
        <v>7627</v>
      </c>
      <c r="D787" t="s">
        <v>557</v>
      </c>
      <c r="E787" t="s">
        <v>5284</v>
      </c>
      <c r="F787" t="s">
        <v>7627</v>
      </c>
      <c r="H787" t="s">
        <v>574</v>
      </c>
      <c r="I787" t="s">
        <v>7936</v>
      </c>
      <c r="K787" t="s">
        <v>575</v>
      </c>
      <c r="L787" t="s">
        <v>7936</v>
      </c>
      <c r="N787" t="s">
        <v>8012</v>
      </c>
    </row>
    <row r="788" spans="1:14" x14ac:dyDescent="0.25">
      <c r="A788" t="s">
        <v>556</v>
      </c>
      <c r="B788" t="s">
        <v>5288</v>
      </c>
      <c r="C788" t="s">
        <v>7905</v>
      </c>
      <c r="D788" t="s">
        <v>557</v>
      </c>
      <c r="E788" t="s">
        <v>5288</v>
      </c>
      <c r="F788" t="s">
        <v>7905</v>
      </c>
      <c r="H788" t="s">
        <v>574</v>
      </c>
      <c r="I788" t="s">
        <v>3290</v>
      </c>
      <c r="K788" t="s">
        <v>575</v>
      </c>
      <c r="L788" t="s">
        <v>3290</v>
      </c>
      <c r="N788" t="s">
        <v>8013</v>
      </c>
    </row>
    <row r="789" spans="1:14" x14ac:dyDescent="0.25">
      <c r="A789" t="s">
        <v>556</v>
      </c>
      <c r="B789" t="s">
        <v>5288</v>
      </c>
      <c r="C789" t="s">
        <v>7654</v>
      </c>
      <c r="D789" t="s">
        <v>557</v>
      </c>
      <c r="E789" t="s">
        <v>5288</v>
      </c>
      <c r="F789" t="s">
        <v>7654</v>
      </c>
      <c r="H789" t="s">
        <v>574</v>
      </c>
      <c r="I789" t="s">
        <v>3296</v>
      </c>
      <c r="K789" t="s">
        <v>575</v>
      </c>
      <c r="L789" t="s">
        <v>3296</v>
      </c>
      <c r="N789" t="s">
        <v>8014</v>
      </c>
    </row>
    <row r="790" spans="1:14" x14ac:dyDescent="0.25">
      <c r="A790" t="s">
        <v>556</v>
      </c>
      <c r="B790" t="s">
        <v>5288</v>
      </c>
      <c r="C790" t="s">
        <v>3628</v>
      </c>
      <c r="D790" t="s">
        <v>557</v>
      </c>
      <c r="E790" t="s">
        <v>5288</v>
      </c>
      <c r="F790" t="s">
        <v>3628</v>
      </c>
      <c r="H790" t="s">
        <v>574</v>
      </c>
      <c r="I790" t="s">
        <v>3302</v>
      </c>
      <c r="K790" t="s">
        <v>575</v>
      </c>
      <c r="L790" t="s">
        <v>3302</v>
      </c>
      <c r="N790" t="s">
        <v>8015</v>
      </c>
    </row>
    <row r="791" spans="1:14" x14ac:dyDescent="0.25">
      <c r="A791" t="s">
        <v>556</v>
      </c>
      <c r="B791" t="s">
        <v>5288</v>
      </c>
      <c r="C791" t="s">
        <v>7600</v>
      </c>
      <c r="D791" t="s">
        <v>557</v>
      </c>
      <c r="E791" t="s">
        <v>5288</v>
      </c>
      <c r="F791" t="s">
        <v>7600</v>
      </c>
      <c r="H791" t="s">
        <v>574</v>
      </c>
      <c r="I791" t="s">
        <v>3305</v>
      </c>
      <c r="K791" t="s">
        <v>575</v>
      </c>
      <c r="L791" t="s">
        <v>3305</v>
      </c>
      <c r="N791" t="s">
        <v>8016</v>
      </c>
    </row>
    <row r="792" spans="1:14" x14ac:dyDescent="0.25">
      <c r="A792" t="s">
        <v>556</v>
      </c>
      <c r="B792" t="s">
        <v>5288</v>
      </c>
      <c r="C792" t="s">
        <v>7743</v>
      </c>
      <c r="D792" t="s">
        <v>557</v>
      </c>
      <c r="E792" t="s">
        <v>5288</v>
      </c>
      <c r="F792" t="s">
        <v>7743</v>
      </c>
      <c r="H792" t="s">
        <v>574</v>
      </c>
      <c r="I792" t="s">
        <v>3308</v>
      </c>
      <c r="K792" t="s">
        <v>575</v>
      </c>
      <c r="L792" t="s">
        <v>3308</v>
      </c>
      <c r="N792" t="s">
        <v>8017</v>
      </c>
    </row>
    <row r="793" spans="1:14" x14ac:dyDescent="0.25">
      <c r="A793" t="s">
        <v>556</v>
      </c>
      <c r="B793" t="s">
        <v>5288</v>
      </c>
      <c r="C793" t="s">
        <v>7745</v>
      </c>
      <c r="D793" t="s">
        <v>557</v>
      </c>
      <c r="E793" t="s">
        <v>5288</v>
      </c>
      <c r="F793" t="s">
        <v>7745</v>
      </c>
      <c r="H793" t="s">
        <v>574</v>
      </c>
      <c r="I793" t="s">
        <v>7937</v>
      </c>
      <c r="K793" t="s">
        <v>575</v>
      </c>
      <c r="L793" t="s">
        <v>7937</v>
      </c>
      <c r="N793" t="s">
        <v>8018</v>
      </c>
    </row>
    <row r="794" spans="1:14" x14ac:dyDescent="0.25">
      <c r="A794" t="s">
        <v>556</v>
      </c>
      <c r="B794" t="s">
        <v>5288</v>
      </c>
      <c r="C794" t="s">
        <v>4517</v>
      </c>
      <c r="D794" t="s">
        <v>557</v>
      </c>
      <c r="E794" t="s">
        <v>5288</v>
      </c>
      <c r="F794" t="s">
        <v>4517</v>
      </c>
      <c r="H794" t="s">
        <v>574</v>
      </c>
      <c r="I794" t="s">
        <v>3311</v>
      </c>
      <c r="K794" t="s">
        <v>575</v>
      </c>
      <c r="L794" t="s">
        <v>3311</v>
      </c>
      <c r="N794" t="s">
        <v>8019</v>
      </c>
    </row>
    <row r="795" spans="1:14" x14ac:dyDescent="0.25">
      <c r="A795" t="s">
        <v>564</v>
      </c>
      <c r="B795" t="s">
        <v>5288</v>
      </c>
      <c r="C795" t="s">
        <v>3628</v>
      </c>
      <c r="D795" t="s">
        <v>565</v>
      </c>
      <c r="E795" t="s">
        <v>5288</v>
      </c>
      <c r="F795" t="s">
        <v>3628</v>
      </c>
      <c r="H795" t="s">
        <v>574</v>
      </c>
      <c r="I795" t="s">
        <v>3314</v>
      </c>
      <c r="K795" t="s">
        <v>575</v>
      </c>
      <c r="L795" t="s">
        <v>3314</v>
      </c>
      <c r="N795" t="s">
        <v>8020</v>
      </c>
    </row>
    <row r="796" spans="1:14" x14ac:dyDescent="0.25">
      <c r="A796" t="s">
        <v>564</v>
      </c>
      <c r="B796" t="s">
        <v>5288</v>
      </c>
      <c r="C796" t="s">
        <v>7690</v>
      </c>
      <c r="D796" t="s">
        <v>565</v>
      </c>
      <c r="E796" t="s">
        <v>5288</v>
      </c>
      <c r="F796" t="s">
        <v>7690</v>
      </c>
      <c r="H796" t="s">
        <v>574</v>
      </c>
      <c r="I796" t="s">
        <v>3317</v>
      </c>
      <c r="K796" t="s">
        <v>575</v>
      </c>
      <c r="L796" t="s">
        <v>3317</v>
      </c>
      <c r="N796" t="s">
        <v>8021</v>
      </c>
    </row>
    <row r="797" spans="1:14" x14ac:dyDescent="0.25">
      <c r="A797" t="s">
        <v>564</v>
      </c>
      <c r="B797" t="s">
        <v>5288</v>
      </c>
      <c r="C797" t="s">
        <v>7696</v>
      </c>
      <c r="D797" t="s">
        <v>565</v>
      </c>
      <c r="E797" t="s">
        <v>5288</v>
      </c>
      <c r="F797" t="s">
        <v>7696</v>
      </c>
      <c r="H797" t="s">
        <v>574</v>
      </c>
      <c r="I797" t="s">
        <v>3320</v>
      </c>
      <c r="K797" t="s">
        <v>575</v>
      </c>
      <c r="L797" t="s">
        <v>3320</v>
      </c>
      <c r="N797" t="s">
        <v>8022</v>
      </c>
    </row>
    <row r="798" spans="1:14" x14ac:dyDescent="0.25">
      <c r="A798" t="s">
        <v>564</v>
      </c>
      <c r="B798" t="s">
        <v>5288</v>
      </c>
      <c r="C798" t="s">
        <v>3666</v>
      </c>
      <c r="D798" t="s">
        <v>565</v>
      </c>
      <c r="E798" t="s">
        <v>5288</v>
      </c>
      <c r="F798" t="s">
        <v>3666</v>
      </c>
      <c r="H798" t="s">
        <v>574</v>
      </c>
      <c r="I798" t="s">
        <v>7938</v>
      </c>
      <c r="K798" t="s">
        <v>575</v>
      </c>
      <c r="L798" t="s">
        <v>7938</v>
      </c>
      <c r="N798" t="s">
        <v>8023</v>
      </c>
    </row>
    <row r="799" spans="1:14" x14ac:dyDescent="0.25">
      <c r="A799" t="s">
        <v>564</v>
      </c>
      <c r="B799" t="s">
        <v>5288</v>
      </c>
      <c r="C799" t="s">
        <v>3669</v>
      </c>
      <c r="D799" t="s">
        <v>565</v>
      </c>
      <c r="E799" t="s">
        <v>5288</v>
      </c>
      <c r="F799" t="s">
        <v>3669</v>
      </c>
      <c r="H799" t="s">
        <v>574</v>
      </c>
      <c r="I799" t="s">
        <v>3323</v>
      </c>
      <c r="K799" t="s">
        <v>575</v>
      </c>
      <c r="L799" t="s">
        <v>3323</v>
      </c>
      <c r="N799" t="s">
        <v>8024</v>
      </c>
    </row>
    <row r="800" spans="1:14" x14ac:dyDescent="0.25">
      <c r="A800" t="s">
        <v>564</v>
      </c>
      <c r="B800" t="s">
        <v>5288</v>
      </c>
      <c r="C800" t="s">
        <v>3672</v>
      </c>
      <c r="D800" t="s">
        <v>565</v>
      </c>
      <c r="E800" t="s">
        <v>5288</v>
      </c>
      <c r="F800" t="s">
        <v>3672</v>
      </c>
      <c r="H800" t="s">
        <v>574</v>
      </c>
      <c r="I800" t="s">
        <v>3329</v>
      </c>
      <c r="K800" t="s">
        <v>575</v>
      </c>
      <c r="L800" t="s">
        <v>3329</v>
      </c>
      <c r="N800" t="s">
        <v>8025</v>
      </c>
    </row>
    <row r="801" spans="1:14" x14ac:dyDescent="0.25">
      <c r="A801" t="s">
        <v>564</v>
      </c>
      <c r="B801" t="s">
        <v>5288</v>
      </c>
      <c r="C801" t="s">
        <v>3675</v>
      </c>
      <c r="D801" t="s">
        <v>565</v>
      </c>
      <c r="E801" t="s">
        <v>5288</v>
      </c>
      <c r="F801" t="s">
        <v>3675</v>
      </c>
      <c r="H801" t="s">
        <v>574</v>
      </c>
      <c r="I801" t="s">
        <v>3332</v>
      </c>
      <c r="K801" t="s">
        <v>575</v>
      </c>
      <c r="L801" t="s">
        <v>3332</v>
      </c>
      <c r="N801" t="s">
        <v>8026</v>
      </c>
    </row>
    <row r="802" spans="1:14" x14ac:dyDescent="0.25">
      <c r="A802" t="s">
        <v>564</v>
      </c>
      <c r="B802" t="s">
        <v>5288</v>
      </c>
      <c r="C802" t="s">
        <v>3678</v>
      </c>
      <c r="D802" t="s">
        <v>565</v>
      </c>
      <c r="E802" t="s">
        <v>5288</v>
      </c>
      <c r="F802" t="s">
        <v>3678</v>
      </c>
      <c r="H802" t="s">
        <v>574</v>
      </c>
      <c r="I802" t="s">
        <v>3335</v>
      </c>
      <c r="K802" t="s">
        <v>575</v>
      </c>
      <c r="L802" t="s">
        <v>3335</v>
      </c>
      <c r="N802" t="s">
        <v>8027</v>
      </c>
    </row>
    <row r="803" spans="1:14" x14ac:dyDescent="0.25">
      <c r="A803" t="s">
        <v>564</v>
      </c>
      <c r="B803" t="s">
        <v>5288</v>
      </c>
      <c r="C803" t="s">
        <v>3681</v>
      </c>
      <c r="D803" t="s">
        <v>565</v>
      </c>
      <c r="E803" t="s">
        <v>5288</v>
      </c>
      <c r="F803" t="s">
        <v>3681</v>
      </c>
      <c r="H803" t="s">
        <v>574</v>
      </c>
      <c r="I803" t="s">
        <v>3338</v>
      </c>
      <c r="K803" t="s">
        <v>575</v>
      </c>
      <c r="L803" t="s">
        <v>3338</v>
      </c>
      <c r="N803" t="s">
        <v>8028</v>
      </c>
    </row>
    <row r="804" spans="1:14" x14ac:dyDescent="0.25">
      <c r="A804" t="s">
        <v>564</v>
      </c>
      <c r="B804" t="s">
        <v>5288</v>
      </c>
      <c r="C804" t="s">
        <v>3684</v>
      </c>
      <c r="D804" t="s">
        <v>565</v>
      </c>
      <c r="E804" t="s">
        <v>5288</v>
      </c>
      <c r="F804" t="s">
        <v>3684</v>
      </c>
      <c r="H804" t="s">
        <v>574</v>
      </c>
      <c r="I804" t="s">
        <v>3341</v>
      </c>
      <c r="K804" t="s">
        <v>575</v>
      </c>
      <c r="L804" t="s">
        <v>3341</v>
      </c>
      <c r="N804" t="s">
        <v>8029</v>
      </c>
    </row>
    <row r="805" spans="1:14" x14ac:dyDescent="0.25">
      <c r="A805" t="s">
        <v>564</v>
      </c>
      <c r="B805" t="s">
        <v>5288</v>
      </c>
      <c r="C805" t="s">
        <v>3687</v>
      </c>
      <c r="D805" t="s">
        <v>565</v>
      </c>
      <c r="E805" t="s">
        <v>5288</v>
      </c>
      <c r="F805" t="s">
        <v>3687</v>
      </c>
      <c r="H805" t="s">
        <v>574</v>
      </c>
      <c r="I805" t="s">
        <v>7939</v>
      </c>
      <c r="K805" t="s">
        <v>575</v>
      </c>
      <c r="L805" t="s">
        <v>7939</v>
      </c>
      <c r="N805" t="s">
        <v>8030</v>
      </c>
    </row>
    <row r="806" spans="1:14" x14ac:dyDescent="0.25">
      <c r="A806" t="s">
        <v>564</v>
      </c>
      <c r="B806" t="s">
        <v>5288</v>
      </c>
      <c r="C806" t="s">
        <v>3690</v>
      </c>
      <c r="D806" t="s">
        <v>565</v>
      </c>
      <c r="E806" t="s">
        <v>5288</v>
      </c>
      <c r="F806" t="s">
        <v>3690</v>
      </c>
      <c r="H806" t="s">
        <v>574</v>
      </c>
      <c r="I806" t="s">
        <v>7593</v>
      </c>
      <c r="K806" t="s">
        <v>575</v>
      </c>
      <c r="L806" t="s">
        <v>7593</v>
      </c>
      <c r="N806" t="s">
        <v>8031</v>
      </c>
    </row>
    <row r="807" spans="1:14" x14ac:dyDescent="0.25">
      <c r="A807" t="s">
        <v>564</v>
      </c>
      <c r="B807" t="s">
        <v>5288</v>
      </c>
      <c r="C807" t="s">
        <v>3696</v>
      </c>
      <c r="D807" t="s">
        <v>565</v>
      </c>
      <c r="E807" t="s">
        <v>5288</v>
      </c>
      <c r="F807" t="s">
        <v>3696</v>
      </c>
      <c r="H807" t="s">
        <v>574</v>
      </c>
      <c r="I807" t="s">
        <v>3353</v>
      </c>
      <c r="K807" t="s">
        <v>575</v>
      </c>
      <c r="L807" t="s">
        <v>3353</v>
      </c>
      <c r="N807" t="s">
        <v>8032</v>
      </c>
    </row>
    <row r="808" spans="1:14" x14ac:dyDescent="0.25">
      <c r="A808" t="s">
        <v>564</v>
      </c>
      <c r="B808" t="s">
        <v>5288</v>
      </c>
      <c r="C808" t="s">
        <v>3699</v>
      </c>
      <c r="D808" t="s">
        <v>565</v>
      </c>
      <c r="E808" t="s">
        <v>5288</v>
      </c>
      <c r="F808" t="s">
        <v>3699</v>
      </c>
      <c r="H808" t="s">
        <v>574</v>
      </c>
      <c r="I808" t="s">
        <v>7595</v>
      </c>
      <c r="K808" t="s">
        <v>575</v>
      </c>
      <c r="L808" t="s">
        <v>7595</v>
      </c>
      <c r="N808" t="s">
        <v>8033</v>
      </c>
    </row>
    <row r="809" spans="1:14" x14ac:dyDescent="0.25">
      <c r="A809" t="s">
        <v>564</v>
      </c>
      <c r="B809" t="s">
        <v>5288</v>
      </c>
      <c r="C809" t="s">
        <v>3702</v>
      </c>
      <c r="D809" t="s">
        <v>565</v>
      </c>
      <c r="E809" t="s">
        <v>5288</v>
      </c>
      <c r="F809" t="s">
        <v>3702</v>
      </c>
      <c r="H809" t="s">
        <v>574</v>
      </c>
      <c r="I809" t="s">
        <v>3359</v>
      </c>
      <c r="K809" t="s">
        <v>575</v>
      </c>
      <c r="L809" t="s">
        <v>3359</v>
      </c>
      <c r="N809" t="s">
        <v>8034</v>
      </c>
    </row>
    <row r="810" spans="1:14" x14ac:dyDescent="0.25">
      <c r="A810" t="s">
        <v>564</v>
      </c>
      <c r="B810" t="s">
        <v>5288</v>
      </c>
      <c r="C810" t="s">
        <v>3705</v>
      </c>
      <c r="D810" t="s">
        <v>565</v>
      </c>
      <c r="E810" t="s">
        <v>5288</v>
      </c>
      <c r="F810" t="s">
        <v>3705</v>
      </c>
      <c r="H810" t="s">
        <v>574</v>
      </c>
      <c r="I810" t="s">
        <v>7897</v>
      </c>
      <c r="K810" t="s">
        <v>575</v>
      </c>
      <c r="L810" t="s">
        <v>7897</v>
      </c>
      <c r="N810" t="s">
        <v>8035</v>
      </c>
    </row>
    <row r="811" spans="1:14" x14ac:dyDescent="0.25">
      <c r="A811" t="s">
        <v>564</v>
      </c>
      <c r="B811" t="s">
        <v>5288</v>
      </c>
      <c r="C811" t="s">
        <v>3708</v>
      </c>
      <c r="D811" t="s">
        <v>565</v>
      </c>
      <c r="E811" t="s">
        <v>5288</v>
      </c>
      <c r="F811" t="s">
        <v>3708</v>
      </c>
      <c r="H811" t="s">
        <v>574</v>
      </c>
      <c r="I811" t="s">
        <v>3362</v>
      </c>
      <c r="K811" t="s">
        <v>575</v>
      </c>
      <c r="L811" t="s">
        <v>3362</v>
      </c>
      <c r="N811" t="s">
        <v>8036</v>
      </c>
    </row>
    <row r="812" spans="1:14" x14ac:dyDescent="0.25">
      <c r="A812" t="s">
        <v>564</v>
      </c>
      <c r="B812" t="s">
        <v>5288</v>
      </c>
      <c r="C812" t="s">
        <v>3711</v>
      </c>
      <c r="D812" t="s">
        <v>565</v>
      </c>
      <c r="E812" t="s">
        <v>5288</v>
      </c>
      <c r="F812" t="s">
        <v>3711</v>
      </c>
      <c r="H812" t="s">
        <v>574</v>
      </c>
      <c r="I812" t="s">
        <v>7940</v>
      </c>
      <c r="K812" t="s">
        <v>575</v>
      </c>
      <c r="L812" t="s">
        <v>7940</v>
      </c>
      <c r="N812" t="s">
        <v>8037</v>
      </c>
    </row>
    <row r="813" spans="1:14" x14ac:dyDescent="0.25">
      <c r="A813" t="s">
        <v>564</v>
      </c>
      <c r="B813" t="s">
        <v>5288</v>
      </c>
      <c r="C813" t="s">
        <v>5577</v>
      </c>
      <c r="D813" t="s">
        <v>565</v>
      </c>
      <c r="E813" t="s">
        <v>5288</v>
      </c>
      <c r="F813" t="s">
        <v>5577</v>
      </c>
      <c r="H813" t="s">
        <v>574</v>
      </c>
      <c r="I813" t="s">
        <v>7596</v>
      </c>
      <c r="K813" t="s">
        <v>575</v>
      </c>
      <c r="L813" t="s">
        <v>7596</v>
      </c>
      <c r="N813" t="s">
        <v>8038</v>
      </c>
    </row>
    <row r="814" spans="1:14" x14ac:dyDescent="0.25">
      <c r="A814" t="s">
        <v>564</v>
      </c>
      <c r="B814" t="s">
        <v>5288</v>
      </c>
      <c r="C814" t="s">
        <v>3714</v>
      </c>
      <c r="D814" t="s">
        <v>565</v>
      </c>
      <c r="E814" t="s">
        <v>5288</v>
      </c>
      <c r="F814" t="s">
        <v>3714</v>
      </c>
      <c r="H814" t="s">
        <v>574</v>
      </c>
      <c r="I814" t="s">
        <v>7941</v>
      </c>
      <c r="K814" t="s">
        <v>575</v>
      </c>
      <c r="L814" t="s">
        <v>7941</v>
      </c>
      <c r="N814" t="s">
        <v>8039</v>
      </c>
    </row>
    <row r="815" spans="1:14" x14ac:dyDescent="0.25">
      <c r="A815" t="s">
        <v>564</v>
      </c>
      <c r="B815" t="s">
        <v>5288</v>
      </c>
      <c r="C815" t="s">
        <v>3717</v>
      </c>
      <c r="D815" t="s">
        <v>565</v>
      </c>
      <c r="E815" t="s">
        <v>5288</v>
      </c>
      <c r="F815" t="s">
        <v>3717</v>
      </c>
      <c r="H815" t="s">
        <v>574</v>
      </c>
      <c r="I815" t="s">
        <v>7942</v>
      </c>
      <c r="K815" t="s">
        <v>575</v>
      </c>
      <c r="L815" t="s">
        <v>7905</v>
      </c>
      <c r="N815" t="s">
        <v>8040</v>
      </c>
    </row>
    <row r="816" spans="1:14" x14ac:dyDescent="0.25">
      <c r="A816" t="s">
        <v>564</v>
      </c>
      <c r="B816" t="s">
        <v>5288</v>
      </c>
      <c r="C816" t="s">
        <v>3720</v>
      </c>
      <c r="D816" t="s">
        <v>565</v>
      </c>
      <c r="E816" t="s">
        <v>5288</v>
      </c>
      <c r="F816" t="s">
        <v>3720</v>
      </c>
      <c r="H816" t="s">
        <v>574</v>
      </c>
      <c r="I816" t="s">
        <v>7943</v>
      </c>
      <c r="K816" t="s">
        <v>575</v>
      </c>
      <c r="L816" t="s">
        <v>7982</v>
      </c>
      <c r="N816" t="s">
        <v>8041</v>
      </c>
    </row>
    <row r="817" spans="1:14" x14ac:dyDescent="0.25">
      <c r="A817" t="s">
        <v>564</v>
      </c>
      <c r="B817" t="s">
        <v>5288</v>
      </c>
      <c r="C817" t="s">
        <v>3723</v>
      </c>
      <c r="D817" t="s">
        <v>565</v>
      </c>
      <c r="E817" t="s">
        <v>5288</v>
      </c>
      <c r="F817" t="s">
        <v>3723</v>
      </c>
      <c r="H817" t="s">
        <v>574</v>
      </c>
      <c r="I817" t="s">
        <v>7944</v>
      </c>
      <c r="K817" t="s">
        <v>575</v>
      </c>
      <c r="L817" t="s">
        <v>7942</v>
      </c>
      <c r="N817" t="s">
        <v>8042</v>
      </c>
    </row>
    <row r="818" spans="1:14" x14ac:dyDescent="0.25">
      <c r="A818" t="s">
        <v>564</v>
      </c>
      <c r="B818" t="s">
        <v>5288</v>
      </c>
      <c r="C818" t="s">
        <v>3726</v>
      </c>
      <c r="D818" t="s">
        <v>565</v>
      </c>
      <c r="E818" t="s">
        <v>5288</v>
      </c>
      <c r="F818" t="s">
        <v>3726</v>
      </c>
      <c r="H818" t="s">
        <v>574</v>
      </c>
      <c r="I818" t="s">
        <v>3365</v>
      </c>
      <c r="K818" t="s">
        <v>575</v>
      </c>
      <c r="L818" t="s">
        <v>7983</v>
      </c>
      <c r="N818" t="s">
        <v>8043</v>
      </c>
    </row>
    <row r="819" spans="1:14" x14ac:dyDescent="0.25">
      <c r="A819" t="s">
        <v>564</v>
      </c>
      <c r="B819" t="s">
        <v>5288</v>
      </c>
      <c r="C819" t="s">
        <v>3729</v>
      </c>
      <c r="D819" t="s">
        <v>565</v>
      </c>
      <c r="E819" t="s">
        <v>5288</v>
      </c>
      <c r="F819" t="s">
        <v>3729</v>
      </c>
      <c r="H819" t="s">
        <v>574</v>
      </c>
      <c r="I819" t="s">
        <v>3368</v>
      </c>
      <c r="K819" t="s">
        <v>575</v>
      </c>
      <c r="L819" t="s">
        <v>7984</v>
      </c>
      <c r="N819" t="s">
        <v>8044</v>
      </c>
    </row>
    <row r="820" spans="1:14" x14ac:dyDescent="0.25">
      <c r="A820" t="s">
        <v>564</v>
      </c>
      <c r="B820" t="s">
        <v>5288</v>
      </c>
      <c r="C820" t="s">
        <v>3732</v>
      </c>
      <c r="D820" t="s">
        <v>565</v>
      </c>
      <c r="E820" t="s">
        <v>5288</v>
      </c>
      <c r="F820" t="s">
        <v>3732</v>
      </c>
      <c r="H820" t="s">
        <v>574</v>
      </c>
      <c r="I820" t="s">
        <v>3371</v>
      </c>
      <c r="K820" t="s">
        <v>575</v>
      </c>
      <c r="L820" t="s">
        <v>7943</v>
      </c>
      <c r="N820" t="s">
        <v>8045</v>
      </c>
    </row>
    <row r="821" spans="1:14" x14ac:dyDescent="0.25">
      <c r="A821" t="s">
        <v>564</v>
      </c>
      <c r="B821" t="s">
        <v>5288</v>
      </c>
      <c r="C821" t="s">
        <v>3735</v>
      </c>
      <c r="D821" t="s">
        <v>565</v>
      </c>
      <c r="E821" t="s">
        <v>5288</v>
      </c>
      <c r="F821" t="s">
        <v>3735</v>
      </c>
      <c r="H821" t="s">
        <v>574</v>
      </c>
      <c r="I821" t="s">
        <v>3374</v>
      </c>
      <c r="K821" t="s">
        <v>575</v>
      </c>
      <c r="L821" t="s">
        <v>7944</v>
      </c>
      <c r="N821" t="s">
        <v>8046</v>
      </c>
    </row>
    <row r="822" spans="1:14" x14ac:dyDescent="0.25">
      <c r="A822" t="s">
        <v>564</v>
      </c>
      <c r="B822" t="s">
        <v>5288</v>
      </c>
      <c r="C822" t="s">
        <v>3738</v>
      </c>
      <c r="D822" t="s">
        <v>565</v>
      </c>
      <c r="E822" t="s">
        <v>5288</v>
      </c>
      <c r="F822" t="s">
        <v>3738</v>
      </c>
      <c r="H822" t="s">
        <v>574</v>
      </c>
      <c r="I822" t="s">
        <v>7945</v>
      </c>
      <c r="K822" t="s">
        <v>575</v>
      </c>
      <c r="L822" t="s">
        <v>3365</v>
      </c>
      <c r="N822" t="s">
        <v>8047</v>
      </c>
    </row>
    <row r="823" spans="1:14" x14ac:dyDescent="0.25">
      <c r="A823" t="s">
        <v>564</v>
      </c>
      <c r="B823" t="s">
        <v>5288</v>
      </c>
      <c r="C823" t="s">
        <v>7719</v>
      </c>
      <c r="D823" t="s">
        <v>565</v>
      </c>
      <c r="E823" t="s">
        <v>5288</v>
      </c>
      <c r="F823" t="s">
        <v>7719</v>
      </c>
      <c r="H823" t="s">
        <v>574</v>
      </c>
      <c r="I823" t="s">
        <v>3377</v>
      </c>
      <c r="K823" t="s">
        <v>575</v>
      </c>
      <c r="L823" t="s">
        <v>3368</v>
      </c>
      <c r="N823" t="s">
        <v>8048</v>
      </c>
    </row>
    <row r="824" spans="1:14" x14ac:dyDescent="0.25">
      <c r="A824" t="s">
        <v>564</v>
      </c>
      <c r="B824" t="s">
        <v>5288</v>
      </c>
      <c r="C824" t="s">
        <v>3741</v>
      </c>
      <c r="D824" t="s">
        <v>565</v>
      </c>
      <c r="E824" t="s">
        <v>5288</v>
      </c>
      <c r="F824" t="s">
        <v>3741</v>
      </c>
      <c r="H824" t="s">
        <v>574</v>
      </c>
      <c r="I824" t="s">
        <v>3380</v>
      </c>
      <c r="K824" t="s">
        <v>575</v>
      </c>
      <c r="L824" t="s">
        <v>3371</v>
      </c>
      <c r="N824" t="s">
        <v>3254</v>
      </c>
    </row>
    <row r="825" spans="1:14" x14ac:dyDescent="0.25">
      <c r="A825" t="s">
        <v>564</v>
      </c>
      <c r="B825" t="s">
        <v>5288</v>
      </c>
      <c r="C825" t="s">
        <v>3744</v>
      </c>
      <c r="D825" t="s">
        <v>565</v>
      </c>
      <c r="E825" t="s">
        <v>5288</v>
      </c>
      <c r="F825" t="s">
        <v>3744</v>
      </c>
      <c r="H825" t="s">
        <v>574</v>
      </c>
      <c r="I825" t="s">
        <v>3383</v>
      </c>
      <c r="K825" t="s">
        <v>575</v>
      </c>
      <c r="L825" t="s">
        <v>3374</v>
      </c>
      <c r="N825" t="s">
        <v>3299</v>
      </c>
    </row>
    <row r="826" spans="1:14" x14ac:dyDescent="0.25">
      <c r="A826" t="s">
        <v>564</v>
      </c>
      <c r="B826" t="s">
        <v>5288</v>
      </c>
      <c r="C826" t="s">
        <v>3747</v>
      </c>
      <c r="D826" t="s">
        <v>565</v>
      </c>
      <c r="E826" t="s">
        <v>5288</v>
      </c>
      <c r="F826" t="s">
        <v>3747</v>
      </c>
      <c r="H826" t="s">
        <v>574</v>
      </c>
      <c r="I826" t="s">
        <v>7946</v>
      </c>
      <c r="K826" t="s">
        <v>575</v>
      </c>
      <c r="L826" t="s">
        <v>7945</v>
      </c>
      <c r="N826" t="s">
        <v>8049</v>
      </c>
    </row>
    <row r="827" spans="1:14" x14ac:dyDescent="0.25">
      <c r="A827" t="s">
        <v>564</v>
      </c>
      <c r="B827" t="s">
        <v>5288</v>
      </c>
      <c r="C827" t="s">
        <v>3750</v>
      </c>
      <c r="D827" t="s">
        <v>565</v>
      </c>
      <c r="E827" t="s">
        <v>5288</v>
      </c>
      <c r="F827" t="s">
        <v>3750</v>
      </c>
      <c r="H827" t="s">
        <v>574</v>
      </c>
      <c r="I827" t="s">
        <v>7947</v>
      </c>
      <c r="K827" t="s">
        <v>575</v>
      </c>
      <c r="L827" t="s">
        <v>3377</v>
      </c>
      <c r="N827" t="s">
        <v>3415</v>
      </c>
    </row>
    <row r="828" spans="1:14" x14ac:dyDescent="0.25">
      <c r="A828" t="s">
        <v>564</v>
      </c>
      <c r="B828" t="s">
        <v>5288</v>
      </c>
      <c r="C828" t="s">
        <v>3753</v>
      </c>
      <c r="D828" t="s">
        <v>565</v>
      </c>
      <c r="E828" t="s">
        <v>5288</v>
      </c>
      <c r="F828" t="s">
        <v>3753</v>
      </c>
      <c r="H828" t="s">
        <v>574</v>
      </c>
      <c r="I828" t="s">
        <v>7948</v>
      </c>
      <c r="K828" t="s">
        <v>575</v>
      </c>
      <c r="L828" t="s">
        <v>3380</v>
      </c>
      <c r="N828" t="s">
        <v>3420</v>
      </c>
    </row>
    <row r="829" spans="1:14" x14ac:dyDescent="0.25">
      <c r="A829" t="s">
        <v>564</v>
      </c>
      <c r="B829" t="s">
        <v>5288</v>
      </c>
      <c r="C829" t="s">
        <v>3756</v>
      </c>
      <c r="D829" t="s">
        <v>565</v>
      </c>
      <c r="E829" t="s">
        <v>5288</v>
      </c>
      <c r="F829" t="s">
        <v>3756</v>
      </c>
      <c r="H829" t="s">
        <v>574</v>
      </c>
      <c r="I829" t="s">
        <v>3386</v>
      </c>
      <c r="K829" t="s">
        <v>575</v>
      </c>
      <c r="L829" t="s">
        <v>3383</v>
      </c>
      <c r="N829" t="s">
        <v>8050</v>
      </c>
    </row>
    <row r="830" spans="1:14" x14ac:dyDescent="0.25">
      <c r="A830" t="s">
        <v>564</v>
      </c>
      <c r="B830" t="s">
        <v>5288</v>
      </c>
      <c r="C830" t="s">
        <v>3759</v>
      </c>
      <c r="D830" t="s">
        <v>565</v>
      </c>
      <c r="E830" t="s">
        <v>5288</v>
      </c>
      <c r="F830" t="s">
        <v>3759</v>
      </c>
      <c r="H830" t="s">
        <v>574</v>
      </c>
      <c r="I830" t="s">
        <v>7597</v>
      </c>
      <c r="K830" t="s">
        <v>575</v>
      </c>
      <c r="L830" t="s">
        <v>7946</v>
      </c>
      <c r="N830" t="s">
        <v>8051</v>
      </c>
    </row>
    <row r="831" spans="1:14" x14ac:dyDescent="0.25">
      <c r="A831" t="s">
        <v>564</v>
      </c>
      <c r="B831" t="s">
        <v>5288</v>
      </c>
      <c r="C831" t="s">
        <v>3762</v>
      </c>
      <c r="D831" t="s">
        <v>565</v>
      </c>
      <c r="E831" t="s">
        <v>5288</v>
      </c>
      <c r="F831" t="s">
        <v>3762</v>
      </c>
      <c r="H831" t="s">
        <v>574</v>
      </c>
      <c r="I831" t="s">
        <v>7949</v>
      </c>
      <c r="K831" t="s">
        <v>575</v>
      </c>
      <c r="L831" t="s">
        <v>7947</v>
      </c>
      <c r="N831" t="s">
        <v>4519</v>
      </c>
    </row>
    <row r="832" spans="1:14" x14ac:dyDescent="0.25">
      <c r="A832" t="s">
        <v>564</v>
      </c>
      <c r="B832" t="s">
        <v>5288</v>
      </c>
      <c r="C832" t="s">
        <v>7906</v>
      </c>
      <c r="D832" t="s">
        <v>565</v>
      </c>
      <c r="E832" t="s">
        <v>5288</v>
      </c>
      <c r="F832" t="s">
        <v>7906</v>
      </c>
      <c r="H832" t="s">
        <v>574</v>
      </c>
      <c r="I832" t="s">
        <v>3391</v>
      </c>
      <c r="K832" t="s">
        <v>575</v>
      </c>
      <c r="L832" t="s">
        <v>7948</v>
      </c>
      <c r="N832" t="s">
        <v>8052</v>
      </c>
    </row>
    <row r="833" spans="1:14" x14ac:dyDescent="0.25">
      <c r="A833" t="s">
        <v>564</v>
      </c>
      <c r="B833" t="s">
        <v>5288</v>
      </c>
      <c r="C833" t="s">
        <v>7907</v>
      </c>
      <c r="D833" t="s">
        <v>565</v>
      </c>
      <c r="E833" t="s">
        <v>5288</v>
      </c>
      <c r="F833" t="s">
        <v>7907</v>
      </c>
      <c r="H833" t="s">
        <v>574</v>
      </c>
      <c r="I833" t="s">
        <v>3394</v>
      </c>
      <c r="K833" t="s">
        <v>575</v>
      </c>
      <c r="L833" t="s">
        <v>3386</v>
      </c>
      <c r="N833" t="s">
        <v>8053</v>
      </c>
    </row>
    <row r="834" spans="1:14" x14ac:dyDescent="0.25">
      <c r="A834" t="s">
        <v>564</v>
      </c>
      <c r="B834" t="s">
        <v>5288</v>
      </c>
      <c r="C834" t="s">
        <v>7908</v>
      </c>
      <c r="D834" t="s">
        <v>565</v>
      </c>
      <c r="E834" t="s">
        <v>5288</v>
      </c>
      <c r="F834" t="s">
        <v>7908</v>
      </c>
      <c r="H834" t="s">
        <v>574</v>
      </c>
      <c r="I834" t="s">
        <v>3397</v>
      </c>
      <c r="K834" t="s">
        <v>575</v>
      </c>
      <c r="L834" t="s">
        <v>7597</v>
      </c>
      <c r="N834" t="s">
        <v>8054</v>
      </c>
    </row>
    <row r="835" spans="1:14" x14ac:dyDescent="0.25">
      <c r="A835" t="s">
        <v>564</v>
      </c>
      <c r="B835" t="s">
        <v>5288</v>
      </c>
      <c r="C835" t="s">
        <v>7909</v>
      </c>
      <c r="D835" t="s">
        <v>565</v>
      </c>
      <c r="E835" t="s">
        <v>5288</v>
      </c>
      <c r="F835" t="s">
        <v>7909</v>
      </c>
      <c r="H835" t="s">
        <v>574</v>
      </c>
      <c r="I835" t="s">
        <v>3399</v>
      </c>
      <c r="K835" t="s">
        <v>575</v>
      </c>
      <c r="L835" t="s">
        <v>7949</v>
      </c>
      <c r="N835" t="s">
        <v>3469</v>
      </c>
    </row>
    <row r="836" spans="1:14" x14ac:dyDescent="0.25">
      <c r="A836" t="s">
        <v>564</v>
      </c>
      <c r="B836" t="s">
        <v>5288</v>
      </c>
      <c r="C836" t="s">
        <v>7910</v>
      </c>
      <c r="D836" t="s">
        <v>565</v>
      </c>
      <c r="E836" t="s">
        <v>5288</v>
      </c>
      <c r="F836" t="s">
        <v>7910</v>
      </c>
      <c r="H836" t="s">
        <v>574</v>
      </c>
      <c r="I836" t="s">
        <v>3401</v>
      </c>
      <c r="K836" t="s">
        <v>575</v>
      </c>
      <c r="L836" t="s">
        <v>3391</v>
      </c>
      <c r="N836" t="s">
        <v>8055</v>
      </c>
    </row>
    <row r="837" spans="1:14" x14ac:dyDescent="0.25">
      <c r="A837" t="s">
        <v>564</v>
      </c>
      <c r="B837" t="s">
        <v>5288</v>
      </c>
      <c r="C837" t="s">
        <v>7911</v>
      </c>
      <c r="D837" t="s">
        <v>565</v>
      </c>
      <c r="E837" t="s">
        <v>5288</v>
      </c>
      <c r="F837" t="s">
        <v>7911</v>
      </c>
      <c r="H837" t="s">
        <v>574</v>
      </c>
      <c r="I837" t="s">
        <v>3403</v>
      </c>
      <c r="K837" t="s">
        <v>575</v>
      </c>
      <c r="L837" t="s">
        <v>3394</v>
      </c>
      <c r="N837" t="s">
        <v>8056</v>
      </c>
    </row>
    <row r="838" spans="1:14" x14ac:dyDescent="0.25">
      <c r="A838" t="s">
        <v>564</v>
      </c>
      <c r="B838" t="s">
        <v>5288</v>
      </c>
      <c r="C838" t="s">
        <v>7912</v>
      </c>
      <c r="D838" t="s">
        <v>565</v>
      </c>
      <c r="E838" t="s">
        <v>5288</v>
      </c>
      <c r="F838" t="s">
        <v>7912</v>
      </c>
      <c r="H838" t="s">
        <v>574</v>
      </c>
      <c r="I838" t="s">
        <v>3405</v>
      </c>
      <c r="K838" t="s">
        <v>575</v>
      </c>
      <c r="L838" t="s">
        <v>3397</v>
      </c>
      <c r="N838" t="s">
        <v>8057</v>
      </c>
    </row>
    <row r="839" spans="1:14" x14ac:dyDescent="0.25">
      <c r="A839" t="s">
        <v>564</v>
      </c>
      <c r="B839" t="s">
        <v>5288</v>
      </c>
      <c r="C839" t="s">
        <v>3765</v>
      </c>
      <c r="D839" t="s">
        <v>565</v>
      </c>
      <c r="E839" t="s">
        <v>5288</v>
      </c>
      <c r="F839" t="s">
        <v>3765</v>
      </c>
      <c r="H839" t="s">
        <v>574</v>
      </c>
      <c r="I839" t="s">
        <v>7950</v>
      </c>
      <c r="K839" t="s">
        <v>575</v>
      </c>
      <c r="L839" t="s">
        <v>3399</v>
      </c>
      <c r="N839" t="s">
        <v>8058</v>
      </c>
    </row>
    <row r="840" spans="1:14" x14ac:dyDescent="0.25">
      <c r="A840" t="s">
        <v>564</v>
      </c>
      <c r="B840" t="s">
        <v>5288</v>
      </c>
      <c r="C840" t="s">
        <v>3768</v>
      </c>
      <c r="D840" t="s">
        <v>565</v>
      </c>
      <c r="E840" t="s">
        <v>5288</v>
      </c>
      <c r="F840" t="s">
        <v>3768</v>
      </c>
      <c r="H840" t="s">
        <v>574</v>
      </c>
      <c r="I840" t="s">
        <v>7951</v>
      </c>
      <c r="K840" t="s">
        <v>575</v>
      </c>
      <c r="L840" t="s">
        <v>3401</v>
      </c>
      <c r="N840" t="s">
        <v>8059</v>
      </c>
    </row>
    <row r="841" spans="1:14" x14ac:dyDescent="0.25">
      <c r="A841" t="s">
        <v>564</v>
      </c>
      <c r="B841" t="s">
        <v>5288</v>
      </c>
      <c r="C841" t="s">
        <v>3774</v>
      </c>
      <c r="D841" t="s">
        <v>565</v>
      </c>
      <c r="E841" t="s">
        <v>5288</v>
      </c>
      <c r="F841" t="s">
        <v>3774</v>
      </c>
      <c r="H841" t="s">
        <v>574</v>
      </c>
      <c r="I841" t="s">
        <v>7952</v>
      </c>
      <c r="K841" t="s">
        <v>575</v>
      </c>
      <c r="L841" t="s">
        <v>3403</v>
      </c>
      <c r="N841" t="s">
        <v>8060</v>
      </c>
    </row>
    <row r="842" spans="1:14" x14ac:dyDescent="0.25">
      <c r="A842" t="s">
        <v>564</v>
      </c>
      <c r="B842" t="s">
        <v>5288</v>
      </c>
      <c r="C842" t="s">
        <v>3776</v>
      </c>
      <c r="D842" t="s">
        <v>565</v>
      </c>
      <c r="E842" t="s">
        <v>5288</v>
      </c>
      <c r="F842" t="s">
        <v>3776</v>
      </c>
      <c r="H842" t="s">
        <v>574</v>
      </c>
      <c r="I842" t="s">
        <v>3409</v>
      </c>
      <c r="K842" t="s">
        <v>575</v>
      </c>
      <c r="L842" t="s">
        <v>3405</v>
      </c>
      <c r="N842" t="s">
        <v>8061</v>
      </c>
    </row>
    <row r="843" spans="1:14" x14ac:dyDescent="0.25">
      <c r="A843" t="s">
        <v>564</v>
      </c>
      <c r="B843" t="s">
        <v>5288</v>
      </c>
      <c r="C843" t="s">
        <v>7724</v>
      </c>
      <c r="D843" t="s">
        <v>565</v>
      </c>
      <c r="E843" t="s">
        <v>5288</v>
      </c>
      <c r="F843" t="s">
        <v>7724</v>
      </c>
      <c r="H843" t="s">
        <v>574</v>
      </c>
      <c r="I843" t="s">
        <v>7953</v>
      </c>
      <c r="K843" t="s">
        <v>575</v>
      </c>
      <c r="L843" t="s">
        <v>7950</v>
      </c>
      <c r="N843" t="s">
        <v>8062</v>
      </c>
    </row>
    <row r="844" spans="1:14" x14ac:dyDescent="0.25">
      <c r="A844" t="s">
        <v>564</v>
      </c>
      <c r="B844" t="s">
        <v>5288</v>
      </c>
      <c r="C844" t="s">
        <v>7725</v>
      </c>
      <c r="D844" t="s">
        <v>565</v>
      </c>
      <c r="E844" t="s">
        <v>5288</v>
      </c>
      <c r="F844" t="s">
        <v>7725</v>
      </c>
      <c r="H844" t="s">
        <v>574</v>
      </c>
      <c r="I844" t="s">
        <v>7954</v>
      </c>
      <c r="K844" t="s">
        <v>575</v>
      </c>
      <c r="L844" t="s">
        <v>7951</v>
      </c>
      <c r="N844" t="s">
        <v>8063</v>
      </c>
    </row>
    <row r="845" spans="1:14" x14ac:dyDescent="0.25">
      <c r="A845" t="s">
        <v>564</v>
      </c>
      <c r="B845" t="s">
        <v>5288</v>
      </c>
      <c r="C845" t="s">
        <v>7726</v>
      </c>
      <c r="D845" t="s">
        <v>565</v>
      </c>
      <c r="E845" t="s">
        <v>5288</v>
      </c>
      <c r="F845" t="s">
        <v>7726</v>
      </c>
      <c r="H845" t="s">
        <v>574</v>
      </c>
      <c r="I845" t="s">
        <v>7901</v>
      </c>
      <c r="K845" t="s">
        <v>575</v>
      </c>
      <c r="L845" t="s">
        <v>7952</v>
      </c>
      <c r="N845" t="s">
        <v>8064</v>
      </c>
    </row>
    <row r="846" spans="1:14" x14ac:dyDescent="0.25">
      <c r="A846" t="s">
        <v>564</v>
      </c>
      <c r="B846" t="s">
        <v>5288</v>
      </c>
      <c r="C846" t="s">
        <v>7600</v>
      </c>
      <c r="D846" t="s">
        <v>565</v>
      </c>
      <c r="E846" t="s">
        <v>5288</v>
      </c>
      <c r="F846" t="s">
        <v>7600</v>
      </c>
      <c r="H846" t="s">
        <v>574</v>
      </c>
      <c r="I846" t="s">
        <v>7902</v>
      </c>
      <c r="K846" t="s">
        <v>575</v>
      </c>
      <c r="L846" t="s">
        <v>3409</v>
      </c>
      <c r="N846" t="s">
        <v>8065</v>
      </c>
    </row>
    <row r="847" spans="1:14" x14ac:dyDescent="0.25">
      <c r="A847" t="s">
        <v>564</v>
      </c>
      <c r="B847" t="s">
        <v>5288</v>
      </c>
      <c r="C847" t="s">
        <v>3779</v>
      </c>
      <c r="D847" t="s">
        <v>565</v>
      </c>
      <c r="E847" t="s">
        <v>5288</v>
      </c>
      <c r="F847" t="s">
        <v>3779</v>
      </c>
      <c r="H847" t="s">
        <v>574</v>
      </c>
      <c r="I847" t="s">
        <v>7904</v>
      </c>
      <c r="K847" t="s">
        <v>575</v>
      </c>
      <c r="L847" t="s">
        <v>7953</v>
      </c>
      <c r="N847" t="s">
        <v>8066</v>
      </c>
    </row>
    <row r="848" spans="1:14" x14ac:dyDescent="0.25">
      <c r="A848" t="s">
        <v>564</v>
      </c>
      <c r="B848" t="s">
        <v>5288</v>
      </c>
      <c r="C848" t="s">
        <v>3782</v>
      </c>
      <c r="D848" t="s">
        <v>565</v>
      </c>
      <c r="E848" t="s">
        <v>5288</v>
      </c>
      <c r="F848" t="s">
        <v>3782</v>
      </c>
      <c r="H848" t="s">
        <v>574</v>
      </c>
      <c r="I848" t="s">
        <v>7955</v>
      </c>
      <c r="K848" t="s">
        <v>575</v>
      </c>
      <c r="L848" t="s">
        <v>7954</v>
      </c>
      <c r="N848" t="s">
        <v>8067</v>
      </c>
    </row>
    <row r="849" spans="1:14" x14ac:dyDescent="0.25">
      <c r="A849" t="s">
        <v>564</v>
      </c>
      <c r="B849" t="s">
        <v>5288</v>
      </c>
      <c r="C849" t="s">
        <v>5629</v>
      </c>
      <c r="D849" t="s">
        <v>565</v>
      </c>
      <c r="E849" t="s">
        <v>5288</v>
      </c>
      <c r="F849" t="s">
        <v>5629</v>
      </c>
      <c r="H849" t="s">
        <v>574</v>
      </c>
      <c r="I849" t="s">
        <v>7956</v>
      </c>
      <c r="K849" t="s">
        <v>575</v>
      </c>
      <c r="L849" t="s">
        <v>7901</v>
      </c>
      <c r="N849" t="s">
        <v>8068</v>
      </c>
    </row>
    <row r="850" spans="1:14" x14ac:dyDescent="0.25">
      <c r="A850" t="s">
        <v>564</v>
      </c>
      <c r="B850" t="s">
        <v>5288</v>
      </c>
      <c r="C850" t="s">
        <v>3785</v>
      </c>
      <c r="D850" t="s">
        <v>565</v>
      </c>
      <c r="E850" t="s">
        <v>5288</v>
      </c>
      <c r="F850" t="s">
        <v>3785</v>
      </c>
      <c r="H850" t="s">
        <v>574</v>
      </c>
      <c r="I850" t="s">
        <v>7957</v>
      </c>
      <c r="K850" t="s">
        <v>575</v>
      </c>
      <c r="L850" t="s">
        <v>7902</v>
      </c>
      <c r="N850" t="s">
        <v>8069</v>
      </c>
    </row>
    <row r="851" spans="1:14" x14ac:dyDescent="0.25">
      <c r="A851" t="s">
        <v>564</v>
      </c>
      <c r="B851" t="s">
        <v>5288</v>
      </c>
      <c r="C851" t="s">
        <v>3787</v>
      </c>
      <c r="D851" t="s">
        <v>565</v>
      </c>
      <c r="E851" t="s">
        <v>5288</v>
      </c>
      <c r="F851" t="s">
        <v>3787</v>
      </c>
      <c r="H851" t="s">
        <v>574</v>
      </c>
      <c r="I851" t="s">
        <v>3413</v>
      </c>
      <c r="K851" t="s">
        <v>575</v>
      </c>
      <c r="L851" t="s">
        <v>7904</v>
      </c>
      <c r="N851" t="s">
        <v>8070</v>
      </c>
    </row>
    <row r="852" spans="1:14" x14ac:dyDescent="0.25">
      <c r="A852" t="s">
        <v>564</v>
      </c>
      <c r="B852" t="s">
        <v>5288</v>
      </c>
      <c r="C852" t="s">
        <v>7727</v>
      </c>
      <c r="D852" t="s">
        <v>565</v>
      </c>
      <c r="E852" t="s">
        <v>5288</v>
      </c>
      <c r="F852" t="s">
        <v>7727</v>
      </c>
      <c r="H852" t="s">
        <v>574</v>
      </c>
      <c r="I852" t="s">
        <v>3418</v>
      </c>
      <c r="K852" t="s">
        <v>575</v>
      </c>
      <c r="L852" t="s">
        <v>7955</v>
      </c>
      <c r="N852" t="s">
        <v>8071</v>
      </c>
    </row>
    <row r="853" spans="1:14" x14ac:dyDescent="0.25">
      <c r="A853" t="s">
        <v>564</v>
      </c>
      <c r="B853" t="s">
        <v>5288</v>
      </c>
      <c r="C853" t="s">
        <v>3790</v>
      </c>
      <c r="D853" t="s">
        <v>565</v>
      </c>
      <c r="E853" t="s">
        <v>5288</v>
      </c>
      <c r="F853" t="s">
        <v>3790</v>
      </c>
      <c r="H853" t="s">
        <v>574</v>
      </c>
      <c r="I853" t="s">
        <v>3422</v>
      </c>
      <c r="K853" t="s">
        <v>575</v>
      </c>
      <c r="L853" t="s">
        <v>7956</v>
      </c>
      <c r="N853" t="s">
        <v>8072</v>
      </c>
    </row>
    <row r="854" spans="1:14" x14ac:dyDescent="0.25">
      <c r="A854" t="s">
        <v>564</v>
      </c>
      <c r="B854" t="s">
        <v>5288</v>
      </c>
      <c r="C854" t="s">
        <v>3793</v>
      </c>
      <c r="D854" t="s">
        <v>565</v>
      </c>
      <c r="E854" t="s">
        <v>5288</v>
      </c>
      <c r="F854" t="s">
        <v>3793</v>
      </c>
      <c r="H854" t="s">
        <v>574</v>
      </c>
      <c r="I854" t="s">
        <v>3424</v>
      </c>
      <c r="K854" t="s">
        <v>575</v>
      </c>
      <c r="L854" t="s">
        <v>7957</v>
      </c>
      <c r="N854" t="s">
        <v>8073</v>
      </c>
    </row>
    <row r="855" spans="1:14" x14ac:dyDescent="0.25">
      <c r="A855" t="s">
        <v>564</v>
      </c>
      <c r="B855" t="s">
        <v>5288</v>
      </c>
      <c r="C855" t="s">
        <v>5640</v>
      </c>
      <c r="D855" t="s">
        <v>565</v>
      </c>
      <c r="E855" t="s">
        <v>5288</v>
      </c>
      <c r="F855" t="s">
        <v>5640</v>
      </c>
      <c r="H855" t="s">
        <v>574</v>
      </c>
      <c r="I855" t="s">
        <v>3435</v>
      </c>
      <c r="K855" t="s">
        <v>575</v>
      </c>
      <c r="L855" t="s">
        <v>3413</v>
      </c>
      <c r="N855" t="s">
        <v>8074</v>
      </c>
    </row>
    <row r="856" spans="1:14" x14ac:dyDescent="0.25">
      <c r="A856" t="s">
        <v>564</v>
      </c>
      <c r="B856" t="s">
        <v>5288</v>
      </c>
      <c r="C856" t="s">
        <v>3796</v>
      </c>
      <c r="D856" t="s">
        <v>565</v>
      </c>
      <c r="E856" t="s">
        <v>5288</v>
      </c>
      <c r="F856" t="s">
        <v>3796</v>
      </c>
      <c r="H856" t="s">
        <v>574</v>
      </c>
      <c r="I856" t="s">
        <v>3439</v>
      </c>
      <c r="K856" t="s">
        <v>575</v>
      </c>
      <c r="L856" t="s">
        <v>3418</v>
      </c>
      <c r="N856" t="s">
        <v>8075</v>
      </c>
    </row>
    <row r="857" spans="1:14" x14ac:dyDescent="0.25">
      <c r="A857" t="s">
        <v>564</v>
      </c>
      <c r="B857" t="s">
        <v>5288</v>
      </c>
      <c r="C857" t="s">
        <v>3799</v>
      </c>
      <c r="D857" t="s">
        <v>565</v>
      </c>
      <c r="E857" t="s">
        <v>5288</v>
      </c>
      <c r="F857" t="s">
        <v>3799</v>
      </c>
      <c r="H857" t="s">
        <v>574</v>
      </c>
      <c r="I857" t="s">
        <v>7958</v>
      </c>
      <c r="K857" t="s">
        <v>575</v>
      </c>
      <c r="L857" t="s">
        <v>3422</v>
      </c>
      <c r="N857" t="s">
        <v>8076</v>
      </c>
    </row>
    <row r="858" spans="1:14" x14ac:dyDescent="0.25">
      <c r="A858" t="s">
        <v>564</v>
      </c>
      <c r="B858" t="s">
        <v>5288</v>
      </c>
      <c r="C858" t="s">
        <v>5647</v>
      </c>
      <c r="D858" t="s">
        <v>565</v>
      </c>
      <c r="E858" t="s">
        <v>5288</v>
      </c>
      <c r="F858" t="s">
        <v>5647</v>
      </c>
      <c r="H858" t="s">
        <v>574</v>
      </c>
      <c r="I858" t="s">
        <v>7959</v>
      </c>
      <c r="K858" t="s">
        <v>575</v>
      </c>
      <c r="L858" t="s">
        <v>3424</v>
      </c>
      <c r="N858" t="s">
        <v>8077</v>
      </c>
    </row>
    <row r="859" spans="1:14" x14ac:dyDescent="0.25">
      <c r="A859" t="s">
        <v>564</v>
      </c>
      <c r="B859" t="s">
        <v>5288</v>
      </c>
      <c r="C859" t="s">
        <v>3802</v>
      </c>
      <c r="D859" t="s">
        <v>565</v>
      </c>
      <c r="E859" t="s">
        <v>5288</v>
      </c>
      <c r="F859" t="s">
        <v>3802</v>
      </c>
      <c r="H859" t="s">
        <v>574</v>
      </c>
      <c r="I859" t="s">
        <v>7960</v>
      </c>
      <c r="K859" t="s">
        <v>575</v>
      </c>
      <c r="L859" t="s">
        <v>3435</v>
      </c>
      <c r="N859" t="s">
        <v>8078</v>
      </c>
    </row>
    <row r="860" spans="1:14" x14ac:dyDescent="0.25">
      <c r="A860" t="s">
        <v>564</v>
      </c>
      <c r="B860" t="s">
        <v>5288</v>
      </c>
      <c r="C860" t="s">
        <v>3805</v>
      </c>
      <c r="D860" t="s">
        <v>565</v>
      </c>
      <c r="E860" t="s">
        <v>5288</v>
      </c>
      <c r="F860" t="s">
        <v>3805</v>
      </c>
      <c r="H860" t="s">
        <v>574</v>
      </c>
      <c r="I860" t="s">
        <v>7961</v>
      </c>
      <c r="K860" t="s">
        <v>575</v>
      </c>
      <c r="L860" t="s">
        <v>3439</v>
      </c>
      <c r="N860" t="s">
        <v>8079</v>
      </c>
    </row>
    <row r="861" spans="1:14" x14ac:dyDescent="0.25">
      <c r="A861" t="s">
        <v>564</v>
      </c>
      <c r="B861" t="s">
        <v>5288</v>
      </c>
      <c r="C861" t="s">
        <v>5654</v>
      </c>
      <c r="D861" t="s">
        <v>565</v>
      </c>
      <c r="E861" t="s">
        <v>5288</v>
      </c>
      <c r="F861" t="s">
        <v>5654</v>
      </c>
      <c r="H861" t="s">
        <v>574</v>
      </c>
      <c r="I861" t="s">
        <v>7962</v>
      </c>
      <c r="K861" t="s">
        <v>575</v>
      </c>
      <c r="L861" t="s">
        <v>7958</v>
      </c>
      <c r="N861" t="s">
        <v>8080</v>
      </c>
    </row>
    <row r="862" spans="1:14" x14ac:dyDescent="0.25">
      <c r="A862" t="s">
        <v>564</v>
      </c>
      <c r="B862" t="s">
        <v>5288</v>
      </c>
      <c r="C862" t="s">
        <v>3808</v>
      </c>
      <c r="D862" t="s">
        <v>565</v>
      </c>
      <c r="E862" t="s">
        <v>5288</v>
      </c>
      <c r="F862" t="s">
        <v>3808</v>
      </c>
      <c r="H862" t="s">
        <v>574</v>
      </c>
      <c r="I862" t="s">
        <v>7963</v>
      </c>
      <c r="K862" t="s">
        <v>575</v>
      </c>
      <c r="L862" t="s">
        <v>7959</v>
      </c>
      <c r="N862" t="s">
        <v>8081</v>
      </c>
    </row>
    <row r="863" spans="1:14" x14ac:dyDescent="0.25">
      <c r="A863" t="s">
        <v>564</v>
      </c>
      <c r="B863" t="s">
        <v>5288</v>
      </c>
      <c r="C863" t="s">
        <v>3811</v>
      </c>
      <c r="D863" t="s">
        <v>565</v>
      </c>
      <c r="E863" t="s">
        <v>5288</v>
      </c>
      <c r="F863" t="s">
        <v>3811</v>
      </c>
      <c r="H863" t="s">
        <v>574</v>
      </c>
      <c r="I863" t="s">
        <v>7964</v>
      </c>
      <c r="K863" t="s">
        <v>575</v>
      </c>
      <c r="L863" t="s">
        <v>7960</v>
      </c>
      <c r="N863" t="s">
        <v>8082</v>
      </c>
    </row>
    <row r="864" spans="1:14" x14ac:dyDescent="0.25">
      <c r="A864" t="s">
        <v>564</v>
      </c>
      <c r="B864" t="s">
        <v>5288</v>
      </c>
      <c r="C864" t="s">
        <v>5661</v>
      </c>
      <c r="D864" t="s">
        <v>565</v>
      </c>
      <c r="E864" t="s">
        <v>5288</v>
      </c>
      <c r="F864" t="s">
        <v>5661</v>
      </c>
      <c r="H864" t="s">
        <v>574</v>
      </c>
      <c r="I864" t="s">
        <v>7965</v>
      </c>
      <c r="K864" t="s">
        <v>575</v>
      </c>
      <c r="L864" t="s">
        <v>7961</v>
      </c>
      <c r="N864" t="s">
        <v>8083</v>
      </c>
    </row>
    <row r="865" spans="1:14" x14ac:dyDescent="0.25">
      <c r="A865" t="s">
        <v>564</v>
      </c>
      <c r="B865" t="s">
        <v>5288</v>
      </c>
      <c r="C865" t="s">
        <v>3814</v>
      </c>
      <c r="D865" t="s">
        <v>565</v>
      </c>
      <c r="E865" t="s">
        <v>5288</v>
      </c>
      <c r="F865" t="s">
        <v>3814</v>
      </c>
      <c r="H865" t="s">
        <v>574</v>
      </c>
      <c r="I865" t="s">
        <v>7966</v>
      </c>
      <c r="K865" t="s">
        <v>575</v>
      </c>
      <c r="L865" t="s">
        <v>7962</v>
      </c>
      <c r="N865" t="s">
        <v>8084</v>
      </c>
    </row>
    <row r="866" spans="1:14" x14ac:dyDescent="0.25">
      <c r="A866" t="s">
        <v>564</v>
      </c>
      <c r="B866" t="s">
        <v>5288</v>
      </c>
      <c r="C866" t="s">
        <v>3817</v>
      </c>
      <c r="D866" t="s">
        <v>565</v>
      </c>
      <c r="E866" t="s">
        <v>5288</v>
      </c>
      <c r="F866" t="s">
        <v>3817</v>
      </c>
      <c r="H866" t="s">
        <v>574</v>
      </c>
      <c r="I866" t="s">
        <v>7967</v>
      </c>
      <c r="K866" t="s">
        <v>575</v>
      </c>
      <c r="L866" t="s">
        <v>7963</v>
      </c>
      <c r="N866" t="s">
        <v>8085</v>
      </c>
    </row>
    <row r="867" spans="1:14" x14ac:dyDescent="0.25">
      <c r="A867" t="s">
        <v>564</v>
      </c>
      <c r="B867" t="s">
        <v>5288</v>
      </c>
      <c r="C867" t="s">
        <v>5668</v>
      </c>
      <c r="D867" t="s">
        <v>565</v>
      </c>
      <c r="E867" t="s">
        <v>5288</v>
      </c>
      <c r="F867" t="s">
        <v>5668</v>
      </c>
      <c r="H867" t="s">
        <v>574</v>
      </c>
      <c r="I867" t="s">
        <v>7968</v>
      </c>
      <c r="K867" t="s">
        <v>575</v>
      </c>
      <c r="L867" t="s">
        <v>7964</v>
      </c>
      <c r="N867" t="s">
        <v>8086</v>
      </c>
    </row>
    <row r="868" spans="1:14" x14ac:dyDescent="0.25">
      <c r="A868" t="s">
        <v>564</v>
      </c>
      <c r="B868" t="s">
        <v>5288</v>
      </c>
      <c r="C868" t="s">
        <v>3820</v>
      </c>
      <c r="D868" t="s">
        <v>565</v>
      </c>
      <c r="E868" t="s">
        <v>5288</v>
      </c>
      <c r="F868" t="s">
        <v>3820</v>
      </c>
      <c r="H868" t="s">
        <v>574</v>
      </c>
      <c r="I868" t="s">
        <v>7969</v>
      </c>
      <c r="K868" t="s">
        <v>575</v>
      </c>
      <c r="L868" t="s">
        <v>7965</v>
      </c>
      <c r="N868" t="s">
        <v>8087</v>
      </c>
    </row>
    <row r="869" spans="1:14" x14ac:dyDescent="0.25">
      <c r="A869" t="s">
        <v>564</v>
      </c>
      <c r="B869" t="s">
        <v>5288</v>
      </c>
      <c r="C869" t="s">
        <v>3823</v>
      </c>
      <c r="D869" t="s">
        <v>565</v>
      </c>
      <c r="E869" t="s">
        <v>5288</v>
      </c>
      <c r="F869" t="s">
        <v>3823</v>
      </c>
      <c r="H869" t="s">
        <v>574</v>
      </c>
      <c r="I869" t="s">
        <v>7970</v>
      </c>
      <c r="K869" t="s">
        <v>575</v>
      </c>
      <c r="L869" t="s">
        <v>7966</v>
      </c>
      <c r="N869" t="s">
        <v>8088</v>
      </c>
    </row>
    <row r="870" spans="1:14" x14ac:dyDescent="0.25">
      <c r="A870" t="s">
        <v>564</v>
      </c>
      <c r="B870" t="s">
        <v>5288</v>
      </c>
      <c r="C870" t="s">
        <v>5678</v>
      </c>
      <c r="D870" t="s">
        <v>565</v>
      </c>
      <c r="E870" t="s">
        <v>5288</v>
      </c>
      <c r="F870" t="s">
        <v>5678</v>
      </c>
      <c r="H870" t="s">
        <v>574</v>
      </c>
      <c r="I870" t="s">
        <v>7971</v>
      </c>
      <c r="K870" t="s">
        <v>575</v>
      </c>
      <c r="L870" t="s">
        <v>7967</v>
      </c>
      <c r="N870" t="s">
        <v>8089</v>
      </c>
    </row>
    <row r="871" spans="1:14" x14ac:dyDescent="0.25">
      <c r="A871" t="s">
        <v>564</v>
      </c>
      <c r="B871" t="s">
        <v>5288</v>
      </c>
      <c r="C871" t="s">
        <v>3826</v>
      </c>
      <c r="D871" t="s">
        <v>565</v>
      </c>
      <c r="E871" t="s">
        <v>5288</v>
      </c>
      <c r="F871" t="s">
        <v>3826</v>
      </c>
      <c r="H871" t="s">
        <v>574</v>
      </c>
      <c r="I871" t="s">
        <v>7972</v>
      </c>
      <c r="K871" t="s">
        <v>575</v>
      </c>
      <c r="L871" t="s">
        <v>7968</v>
      </c>
      <c r="N871" t="s">
        <v>8090</v>
      </c>
    </row>
    <row r="872" spans="1:14" x14ac:dyDescent="0.25">
      <c r="A872" t="s">
        <v>564</v>
      </c>
      <c r="B872" t="s">
        <v>5288</v>
      </c>
      <c r="C872" t="s">
        <v>3829</v>
      </c>
      <c r="D872" t="s">
        <v>565</v>
      </c>
      <c r="E872" t="s">
        <v>5288</v>
      </c>
      <c r="F872" t="s">
        <v>3829</v>
      </c>
      <c r="H872" t="s">
        <v>574</v>
      </c>
      <c r="I872" t="s">
        <v>7973</v>
      </c>
      <c r="K872" t="s">
        <v>575</v>
      </c>
      <c r="L872" t="s">
        <v>7969</v>
      </c>
      <c r="N872" t="s">
        <v>8091</v>
      </c>
    </row>
    <row r="873" spans="1:14" x14ac:dyDescent="0.25">
      <c r="A873" t="s">
        <v>564</v>
      </c>
      <c r="B873" t="s">
        <v>5288</v>
      </c>
      <c r="C873" t="s">
        <v>5688</v>
      </c>
      <c r="D873" t="s">
        <v>565</v>
      </c>
      <c r="E873" t="s">
        <v>5288</v>
      </c>
      <c r="F873" t="s">
        <v>5688</v>
      </c>
      <c r="H873" t="s">
        <v>574</v>
      </c>
      <c r="I873" t="s">
        <v>7974</v>
      </c>
      <c r="K873" t="s">
        <v>575</v>
      </c>
      <c r="L873" t="s">
        <v>7970</v>
      </c>
      <c r="N873" t="s">
        <v>8092</v>
      </c>
    </row>
    <row r="874" spans="1:14" x14ac:dyDescent="0.25">
      <c r="A874" t="s">
        <v>564</v>
      </c>
      <c r="B874" t="s">
        <v>5288</v>
      </c>
      <c r="C874" t="s">
        <v>3831</v>
      </c>
      <c r="D874" t="s">
        <v>565</v>
      </c>
      <c r="E874" t="s">
        <v>5288</v>
      </c>
      <c r="F874" t="s">
        <v>3831</v>
      </c>
      <c r="H874" t="s">
        <v>574</v>
      </c>
      <c r="I874" t="s">
        <v>7598</v>
      </c>
      <c r="K874" t="s">
        <v>575</v>
      </c>
      <c r="L874" t="s">
        <v>7971</v>
      </c>
      <c r="N874" t="s">
        <v>8093</v>
      </c>
    </row>
    <row r="875" spans="1:14" x14ac:dyDescent="0.25">
      <c r="A875" t="s">
        <v>564</v>
      </c>
      <c r="B875" t="s">
        <v>5288</v>
      </c>
      <c r="C875" t="s">
        <v>5695</v>
      </c>
      <c r="D875" t="s">
        <v>565</v>
      </c>
      <c r="E875" t="s">
        <v>5288</v>
      </c>
      <c r="F875" t="s">
        <v>5695</v>
      </c>
      <c r="H875" t="s">
        <v>574</v>
      </c>
      <c r="I875" t="s">
        <v>7975</v>
      </c>
      <c r="K875" t="s">
        <v>575</v>
      </c>
      <c r="L875" t="s">
        <v>7972</v>
      </c>
      <c r="N875" t="s">
        <v>8094</v>
      </c>
    </row>
    <row r="876" spans="1:14" x14ac:dyDescent="0.25">
      <c r="A876" t="s">
        <v>564</v>
      </c>
      <c r="B876" t="s">
        <v>5288</v>
      </c>
      <c r="C876" t="s">
        <v>3834</v>
      </c>
      <c r="D876" t="s">
        <v>565</v>
      </c>
      <c r="E876" t="s">
        <v>5288</v>
      </c>
      <c r="F876" t="s">
        <v>3834</v>
      </c>
      <c r="H876" t="s">
        <v>574</v>
      </c>
      <c r="I876" t="s">
        <v>7976</v>
      </c>
      <c r="K876" t="s">
        <v>575</v>
      </c>
      <c r="L876" t="s">
        <v>7973</v>
      </c>
      <c r="N876" t="s">
        <v>8095</v>
      </c>
    </row>
    <row r="877" spans="1:14" x14ac:dyDescent="0.25">
      <c r="A877" t="s">
        <v>564</v>
      </c>
      <c r="B877" t="s">
        <v>5288</v>
      </c>
      <c r="C877" t="s">
        <v>5702</v>
      </c>
      <c r="D877" t="s">
        <v>565</v>
      </c>
      <c r="E877" t="s">
        <v>5288</v>
      </c>
      <c r="F877" t="s">
        <v>5702</v>
      </c>
      <c r="H877" t="s">
        <v>574</v>
      </c>
      <c r="I877" t="s">
        <v>7977</v>
      </c>
      <c r="K877" t="s">
        <v>575</v>
      </c>
      <c r="L877" t="s">
        <v>7974</v>
      </c>
      <c r="N877" t="s">
        <v>8096</v>
      </c>
    </row>
    <row r="878" spans="1:14" x14ac:dyDescent="0.25">
      <c r="A878" t="s">
        <v>564</v>
      </c>
      <c r="B878" t="s">
        <v>5288</v>
      </c>
      <c r="C878" t="s">
        <v>3837</v>
      </c>
      <c r="D878" t="s">
        <v>565</v>
      </c>
      <c r="E878" t="s">
        <v>5288</v>
      </c>
      <c r="F878" t="s">
        <v>3837</v>
      </c>
      <c r="H878" t="s">
        <v>574</v>
      </c>
      <c r="I878" t="s">
        <v>3628</v>
      </c>
      <c r="K878" t="s">
        <v>575</v>
      </c>
      <c r="L878" t="s">
        <v>7598</v>
      </c>
      <c r="N878" t="s">
        <v>8097</v>
      </c>
    </row>
    <row r="879" spans="1:14" x14ac:dyDescent="0.25">
      <c r="A879" t="s">
        <v>564</v>
      </c>
      <c r="B879" t="s">
        <v>5288</v>
      </c>
      <c r="C879" t="s">
        <v>5708</v>
      </c>
      <c r="D879" t="s">
        <v>565</v>
      </c>
      <c r="E879" t="s">
        <v>5288</v>
      </c>
      <c r="F879" t="s">
        <v>5708</v>
      </c>
      <c r="H879" t="s">
        <v>574</v>
      </c>
      <c r="I879" t="s">
        <v>4513</v>
      </c>
      <c r="K879" t="s">
        <v>575</v>
      </c>
      <c r="L879" t="s">
        <v>7975</v>
      </c>
      <c r="N879" t="s">
        <v>8098</v>
      </c>
    </row>
    <row r="880" spans="1:14" x14ac:dyDescent="0.25">
      <c r="A880" t="s">
        <v>564</v>
      </c>
      <c r="B880" t="s">
        <v>5288</v>
      </c>
      <c r="C880" t="s">
        <v>7728</v>
      </c>
      <c r="D880" t="s">
        <v>565</v>
      </c>
      <c r="E880" t="s">
        <v>5288</v>
      </c>
      <c r="F880" t="s">
        <v>7728</v>
      </c>
      <c r="H880" t="s">
        <v>574</v>
      </c>
      <c r="I880" t="s">
        <v>4517</v>
      </c>
      <c r="K880" t="s">
        <v>575</v>
      </c>
      <c r="L880" t="s">
        <v>7985</v>
      </c>
      <c r="N880" t="s">
        <v>8099</v>
      </c>
    </row>
    <row r="881" spans="1:14" x14ac:dyDescent="0.25">
      <c r="A881" t="s">
        <v>564</v>
      </c>
      <c r="B881" t="s">
        <v>5288</v>
      </c>
      <c r="C881" t="s">
        <v>7729</v>
      </c>
      <c r="D881" t="s">
        <v>565</v>
      </c>
      <c r="E881" t="s">
        <v>5288</v>
      </c>
      <c r="F881" t="s">
        <v>7729</v>
      </c>
      <c r="H881" t="s">
        <v>574</v>
      </c>
      <c r="I881" t="s">
        <v>7609</v>
      </c>
      <c r="K881" t="s">
        <v>575</v>
      </c>
      <c r="L881" t="s">
        <v>7976</v>
      </c>
      <c r="N881" t="s">
        <v>8100</v>
      </c>
    </row>
    <row r="882" spans="1:14" x14ac:dyDescent="0.25">
      <c r="A882" t="s">
        <v>564</v>
      </c>
      <c r="B882" t="s">
        <v>5288</v>
      </c>
      <c r="C882" t="s">
        <v>7730</v>
      </c>
      <c r="D882" t="s">
        <v>565</v>
      </c>
      <c r="E882" t="s">
        <v>5288</v>
      </c>
      <c r="F882" t="s">
        <v>7730</v>
      </c>
      <c r="H882" t="s">
        <v>574</v>
      </c>
      <c r="I882" t="s">
        <v>7978</v>
      </c>
      <c r="K882" t="s">
        <v>575</v>
      </c>
      <c r="L882" t="s">
        <v>7977</v>
      </c>
      <c r="N882" t="s">
        <v>8101</v>
      </c>
    </row>
    <row r="883" spans="1:14" x14ac:dyDescent="0.25">
      <c r="A883" t="s">
        <v>564</v>
      </c>
      <c r="B883" t="s">
        <v>5288</v>
      </c>
      <c r="C883" t="s">
        <v>3840</v>
      </c>
      <c r="D883" t="s">
        <v>565</v>
      </c>
      <c r="E883" t="s">
        <v>5288</v>
      </c>
      <c r="F883" t="s">
        <v>3840</v>
      </c>
      <c r="H883" t="s">
        <v>574</v>
      </c>
      <c r="I883" t="s">
        <v>7697</v>
      </c>
      <c r="K883" t="s">
        <v>575</v>
      </c>
      <c r="L883" t="s">
        <v>7986</v>
      </c>
      <c r="N883" t="s">
        <v>8102</v>
      </c>
    </row>
    <row r="884" spans="1:14" x14ac:dyDescent="0.25">
      <c r="A884" t="s">
        <v>564</v>
      </c>
      <c r="B884" t="s">
        <v>5288</v>
      </c>
      <c r="C884" t="s">
        <v>3843</v>
      </c>
      <c r="D884" t="s">
        <v>565</v>
      </c>
      <c r="E884" t="s">
        <v>5288</v>
      </c>
      <c r="F884" t="s">
        <v>3843</v>
      </c>
      <c r="H884" t="s">
        <v>574</v>
      </c>
      <c r="I884" t="s">
        <v>7979</v>
      </c>
      <c r="K884" t="s">
        <v>575</v>
      </c>
      <c r="L884" t="s">
        <v>7987</v>
      </c>
      <c r="N884" t="s">
        <v>8103</v>
      </c>
    </row>
    <row r="885" spans="1:14" x14ac:dyDescent="0.25">
      <c r="A885" t="s">
        <v>564</v>
      </c>
      <c r="B885" t="s">
        <v>5288</v>
      </c>
      <c r="C885" t="s">
        <v>3846</v>
      </c>
      <c r="D885" t="s">
        <v>565</v>
      </c>
      <c r="E885" t="s">
        <v>5288</v>
      </c>
      <c r="F885" t="s">
        <v>3846</v>
      </c>
      <c r="H885" t="s">
        <v>574</v>
      </c>
      <c r="I885" t="s">
        <v>7618</v>
      </c>
      <c r="K885" t="s">
        <v>575</v>
      </c>
      <c r="L885" t="s">
        <v>7599</v>
      </c>
      <c r="N885" t="s">
        <v>8104</v>
      </c>
    </row>
    <row r="886" spans="1:14" x14ac:dyDescent="0.25">
      <c r="A886" t="s">
        <v>564</v>
      </c>
      <c r="B886" t="s">
        <v>5288</v>
      </c>
      <c r="C886" t="s">
        <v>3849</v>
      </c>
      <c r="D886" t="s">
        <v>565</v>
      </c>
      <c r="E886" t="s">
        <v>5288</v>
      </c>
      <c r="F886" t="s">
        <v>3849</v>
      </c>
      <c r="H886" t="s">
        <v>574</v>
      </c>
      <c r="I886" t="s">
        <v>7980</v>
      </c>
      <c r="K886" t="s">
        <v>575</v>
      </c>
      <c r="L886" t="s">
        <v>7988</v>
      </c>
      <c r="N886" t="s">
        <v>8105</v>
      </c>
    </row>
    <row r="887" spans="1:14" x14ac:dyDescent="0.25">
      <c r="A887" t="s">
        <v>564</v>
      </c>
      <c r="B887" t="s">
        <v>5288</v>
      </c>
      <c r="C887" t="s">
        <v>3852</v>
      </c>
      <c r="D887" t="s">
        <v>565</v>
      </c>
      <c r="E887" t="s">
        <v>5288</v>
      </c>
      <c r="F887" t="s">
        <v>3852</v>
      </c>
      <c r="H887" t="s">
        <v>574</v>
      </c>
      <c r="I887" t="s">
        <v>7623</v>
      </c>
      <c r="K887" t="s">
        <v>575</v>
      </c>
      <c r="L887" t="s">
        <v>7989</v>
      </c>
      <c r="N887" t="s">
        <v>8106</v>
      </c>
    </row>
    <row r="888" spans="1:14" x14ac:dyDescent="0.25">
      <c r="A888" t="s">
        <v>564</v>
      </c>
      <c r="B888" t="s">
        <v>5288</v>
      </c>
      <c r="C888" t="s">
        <v>3855</v>
      </c>
      <c r="D888" t="s">
        <v>565</v>
      </c>
      <c r="E888" t="s">
        <v>5288</v>
      </c>
      <c r="F888" t="s">
        <v>3855</v>
      </c>
      <c r="H888" t="s">
        <v>574</v>
      </c>
      <c r="I888" t="s">
        <v>7627</v>
      </c>
      <c r="K888" t="s">
        <v>575</v>
      </c>
      <c r="L888" t="s">
        <v>5408</v>
      </c>
      <c r="N888" t="s">
        <v>8107</v>
      </c>
    </row>
    <row r="889" spans="1:14" x14ac:dyDescent="0.25">
      <c r="A889" t="s">
        <v>564</v>
      </c>
      <c r="B889" t="s">
        <v>5288</v>
      </c>
      <c r="C889" t="s">
        <v>5723</v>
      </c>
      <c r="D889" t="s">
        <v>565</v>
      </c>
      <c r="E889" t="s">
        <v>5288</v>
      </c>
      <c r="F889" t="s">
        <v>5723</v>
      </c>
      <c r="H889" t="s">
        <v>574</v>
      </c>
      <c r="I889" t="s">
        <v>7981</v>
      </c>
      <c r="K889" t="s">
        <v>575</v>
      </c>
      <c r="L889" t="s">
        <v>7990</v>
      </c>
      <c r="N889" t="s">
        <v>8108</v>
      </c>
    </row>
    <row r="890" spans="1:14" x14ac:dyDescent="0.25">
      <c r="A890" t="s">
        <v>564</v>
      </c>
      <c r="B890" t="s">
        <v>5288</v>
      </c>
      <c r="C890" t="s">
        <v>3858</v>
      </c>
      <c r="D890" t="s">
        <v>565</v>
      </c>
      <c r="E890" t="s">
        <v>5288</v>
      </c>
      <c r="F890" t="s">
        <v>3858</v>
      </c>
      <c r="H890" t="s">
        <v>574</v>
      </c>
      <c r="I890" t="s">
        <v>7644</v>
      </c>
      <c r="K890" t="s">
        <v>575</v>
      </c>
      <c r="L890" t="s">
        <v>5411</v>
      </c>
      <c r="N890" t="s">
        <v>8109</v>
      </c>
    </row>
    <row r="891" spans="1:14" x14ac:dyDescent="0.25">
      <c r="A891" t="s">
        <v>564</v>
      </c>
      <c r="B891" t="s">
        <v>5288</v>
      </c>
      <c r="C891" t="s">
        <v>3861</v>
      </c>
      <c r="D891" t="s">
        <v>565</v>
      </c>
      <c r="E891" t="s">
        <v>5288</v>
      </c>
      <c r="F891" t="s">
        <v>3861</v>
      </c>
      <c r="H891" t="s">
        <v>574</v>
      </c>
      <c r="I891" t="s">
        <v>7905</v>
      </c>
      <c r="K891" t="s">
        <v>575</v>
      </c>
      <c r="L891" t="s">
        <v>7991</v>
      </c>
      <c r="N891" t="s">
        <v>8110</v>
      </c>
    </row>
    <row r="892" spans="1:14" x14ac:dyDescent="0.25">
      <c r="A892" t="s">
        <v>564</v>
      </c>
      <c r="B892" t="s">
        <v>5288</v>
      </c>
      <c r="C892" t="s">
        <v>3864</v>
      </c>
      <c r="D892" t="s">
        <v>565</v>
      </c>
      <c r="E892" t="s">
        <v>5288</v>
      </c>
      <c r="F892" t="s">
        <v>3864</v>
      </c>
      <c r="H892" t="s">
        <v>574</v>
      </c>
      <c r="I892" t="s">
        <v>7982</v>
      </c>
      <c r="K892" t="s">
        <v>575</v>
      </c>
      <c r="L892" t="s">
        <v>7654</v>
      </c>
      <c r="N892" t="s">
        <v>8111</v>
      </c>
    </row>
    <row r="893" spans="1:14" x14ac:dyDescent="0.25">
      <c r="A893" t="s">
        <v>564</v>
      </c>
      <c r="B893" t="s">
        <v>5288</v>
      </c>
      <c r="C893" t="s">
        <v>3867</v>
      </c>
      <c r="D893" t="s">
        <v>565</v>
      </c>
      <c r="E893" t="s">
        <v>5288</v>
      </c>
      <c r="F893" t="s">
        <v>3867</v>
      </c>
      <c r="H893" t="s">
        <v>574</v>
      </c>
      <c r="I893" t="s">
        <v>7983</v>
      </c>
      <c r="K893" t="s">
        <v>575</v>
      </c>
      <c r="L893" t="s">
        <v>3628</v>
      </c>
      <c r="N893" t="s">
        <v>8112</v>
      </c>
    </row>
    <row r="894" spans="1:14" x14ac:dyDescent="0.25">
      <c r="A894" t="s">
        <v>564</v>
      </c>
      <c r="B894" t="s">
        <v>5288</v>
      </c>
      <c r="C894" t="s">
        <v>3870</v>
      </c>
      <c r="D894" t="s">
        <v>565</v>
      </c>
      <c r="E894" t="s">
        <v>5288</v>
      </c>
      <c r="F894" t="s">
        <v>3870</v>
      </c>
      <c r="H894" t="s">
        <v>574</v>
      </c>
      <c r="I894" t="s">
        <v>7984</v>
      </c>
      <c r="K894" t="s">
        <v>575</v>
      </c>
      <c r="L894" t="s">
        <v>7743</v>
      </c>
      <c r="N894" t="s">
        <v>8113</v>
      </c>
    </row>
    <row r="895" spans="1:14" x14ac:dyDescent="0.25">
      <c r="A895" t="s">
        <v>564</v>
      </c>
      <c r="B895" t="s">
        <v>5288</v>
      </c>
      <c r="C895" t="s">
        <v>3873</v>
      </c>
      <c r="D895" t="s">
        <v>565</v>
      </c>
      <c r="E895" t="s">
        <v>5288</v>
      </c>
      <c r="F895" t="s">
        <v>3873</v>
      </c>
      <c r="H895" t="s">
        <v>574</v>
      </c>
      <c r="I895" t="s">
        <v>7985</v>
      </c>
      <c r="K895" t="s">
        <v>575</v>
      </c>
      <c r="L895" t="s">
        <v>4513</v>
      </c>
      <c r="N895" t="s">
        <v>8114</v>
      </c>
    </row>
    <row r="896" spans="1:14" x14ac:dyDescent="0.25">
      <c r="A896" t="s">
        <v>564</v>
      </c>
      <c r="B896" t="s">
        <v>5288</v>
      </c>
      <c r="C896" t="s">
        <v>3875</v>
      </c>
      <c r="D896" t="s">
        <v>565</v>
      </c>
      <c r="E896" t="s">
        <v>5288</v>
      </c>
      <c r="F896" t="s">
        <v>3875</v>
      </c>
      <c r="H896" t="s">
        <v>574</v>
      </c>
      <c r="I896" t="s">
        <v>7986</v>
      </c>
      <c r="K896" t="s">
        <v>575</v>
      </c>
      <c r="L896" t="s">
        <v>4517</v>
      </c>
      <c r="N896" t="s">
        <v>8115</v>
      </c>
    </row>
    <row r="897" spans="1:14" x14ac:dyDescent="0.25">
      <c r="A897" t="s">
        <v>564</v>
      </c>
      <c r="B897" t="s">
        <v>5288</v>
      </c>
      <c r="C897" t="s">
        <v>3877</v>
      </c>
      <c r="D897" t="s">
        <v>565</v>
      </c>
      <c r="E897" t="s">
        <v>5288</v>
      </c>
      <c r="F897" t="s">
        <v>3877</v>
      </c>
      <c r="H897" t="s">
        <v>574</v>
      </c>
      <c r="I897" t="s">
        <v>7987</v>
      </c>
      <c r="K897" t="s">
        <v>575</v>
      </c>
      <c r="L897" t="s">
        <v>7609</v>
      </c>
      <c r="N897" t="s">
        <v>8116</v>
      </c>
    </row>
    <row r="898" spans="1:14" x14ac:dyDescent="0.25">
      <c r="A898" t="s">
        <v>564</v>
      </c>
      <c r="B898" t="s">
        <v>5288</v>
      </c>
      <c r="C898" t="s">
        <v>3880</v>
      </c>
      <c r="D898" t="s">
        <v>565</v>
      </c>
      <c r="E898" t="s">
        <v>5288</v>
      </c>
      <c r="F898" t="s">
        <v>3880</v>
      </c>
      <c r="H898" t="s">
        <v>574</v>
      </c>
      <c r="I898" t="s">
        <v>7599</v>
      </c>
      <c r="K898" t="s">
        <v>575</v>
      </c>
      <c r="L898" t="s">
        <v>7978</v>
      </c>
      <c r="N898" t="s">
        <v>8117</v>
      </c>
    </row>
    <row r="899" spans="1:14" x14ac:dyDescent="0.25">
      <c r="A899" t="s">
        <v>564</v>
      </c>
      <c r="B899" t="s">
        <v>5288</v>
      </c>
      <c r="C899" t="s">
        <v>7913</v>
      </c>
      <c r="D899" t="s">
        <v>565</v>
      </c>
      <c r="E899" t="s">
        <v>5288</v>
      </c>
      <c r="F899" t="s">
        <v>7913</v>
      </c>
      <c r="H899" t="s">
        <v>574</v>
      </c>
      <c r="I899" t="s">
        <v>7988</v>
      </c>
      <c r="K899" t="s">
        <v>575</v>
      </c>
      <c r="L899" t="s">
        <v>7697</v>
      </c>
      <c r="N899" t="s">
        <v>8118</v>
      </c>
    </row>
    <row r="900" spans="1:14" x14ac:dyDescent="0.25">
      <c r="A900" t="s">
        <v>564</v>
      </c>
      <c r="B900" t="s">
        <v>5288</v>
      </c>
      <c r="C900" t="s">
        <v>7914</v>
      </c>
      <c r="D900" t="s">
        <v>565</v>
      </c>
      <c r="E900" t="s">
        <v>5288</v>
      </c>
      <c r="F900" t="s">
        <v>7914</v>
      </c>
      <c r="H900" t="s">
        <v>574</v>
      </c>
      <c r="I900" t="s">
        <v>7989</v>
      </c>
      <c r="K900" t="s">
        <v>575</v>
      </c>
      <c r="L900" t="s">
        <v>7979</v>
      </c>
      <c r="N900" t="s">
        <v>8119</v>
      </c>
    </row>
    <row r="901" spans="1:14" x14ac:dyDescent="0.25">
      <c r="A901" t="s">
        <v>564</v>
      </c>
      <c r="B901" t="s">
        <v>5288</v>
      </c>
      <c r="C901" t="s">
        <v>3882</v>
      </c>
      <c r="D901" t="s">
        <v>565</v>
      </c>
      <c r="E901" t="s">
        <v>5288</v>
      </c>
      <c r="F901" t="s">
        <v>3882</v>
      </c>
      <c r="H901" t="s">
        <v>574</v>
      </c>
      <c r="I901" t="s">
        <v>5408</v>
      </c>
      <c r="K901" t="s">
        <v>575</v>
      </c>
      <c r="L901" t="s">
        <v>7618</v>
      </c>
      <c r="N901" t="s">
        <v>8120</v>
      </c>
    </row>
    <row r="902" spans="1:14" x14ac:dyDescent="0.25">
      <c r="A902" t="s">
        <v>564</v>
      </c>
      <c r="B902" t="s">
        <v>5288</v>
      </c>
      <c r="C902" t="s">
        <v>3887</v>
      </c>
      <c r="D902" t="s">
        <v>565</v>
      </c>
      <c r="E902" t="s">
        <v>5288</v>
      </c>
      <c r="F902" t="s">
        <v>3887</v>
      </c>
      <c r="H902" t="s">
        <v>574</v>
      </c>
      <c r="I902" t="s">
        <v>7990</v>
      </c>
      <c r="K902" t="s">
        <v>575</v>
      </c>
      <c r="L902" t="s">
        <v>7980</v>
      </c>
      <c r="N902" t="s">
        <v>8121</v>
      </c>
    </row>
    <row r="903" spans="1:14" x14ac:dyDescent="0.25">
      <c r="A903" t="s">
        <v>564</v>
      </c>
      <c r="B903" t="s">
        <v>5288</v>
      </c>
      <c r="C903" t="s">
        <v>7915</v>
      </c>
      <c r="D903" t="s">
        <v>565</v>
      </c>
      <c r="E903" t="s">
        <v>5288</v>
      </c>
      <c r="F903" t="s">
        <v>7915</v>
      </c>
      <c r="H903" t="s">
        <v>574</v>
      </c>
      <c r="I903" t="s">
        <v>5411</v>
      </c>
      <c r="K903" t="s">
        <v>575</v>
      </c>
      <c r="L903" t="s">
        <v>7623</v>
      </c>
      <c r="N903" t="s">
        <v>8122</v>
      </c>
    </row>
    <row r="904" spans="1:14" x14ac:dyDescent="0.25">
      <c r="A904" t="s">
        <v>564</v>
      </c>
      <c r="B904" t="s">
        <v>5288</v>
      </c>
      <c r="C904" t="s">
        <v>7916</v>
      </c>
      <c r="D904" t="s">
        <v>565</v>
      </c>
      <c r="E904" t="s">
        <v>5288</v>
      </c>
      <c r="F904" t="s">
        <v>7916</v>
      </c>
      <c r="H904" t="s">
        <v>574</v>
      </c>
      <c r="I904" t="s">
        <v>7991</v>
      </c>
      <c r="K904" t="s">
        <v>575</v>
      </c>
      <c r="L904" t="s">
        <v>7627</v>
      </c>
      <c r="N904" t="s">
        <v>8123</v>
      </c>
    </row>
    <row r="905" spans="1:14" x14ac:dyDescent="0.25">
      <c r="A905" t="s">
        <v>564</v>
      </c>
      <c r="B905" t="s">
        <v>5288</v>
      </c>
      <c r="C905" t="s">
        <v>7917</v>
      </c>
      <c r="D905" t="s">
        <v>565</v>
      </c>
      <c r="E905" t="s">
        <v>5288</v>
      </c>
      <c r="F905" t="s">
        <v>7917</v>
      </c>
      <c r="H905" t="s">
        <v>574</v>
      </c>
      <c r="I905" t="s">
        <v>7654</v>
      </c>
      <c r="K905" t="s">
        <v>575</v>
      </c>
      <c r="L905" t="s">
        <v>7981</v>
      </c>
      <c r="N905" t="s">
        <v>8124</v>
      </c>
    </row>
    <row r="906" spans="1:14" x14ac:dyDescent="0.25">
      <c r="A906" t="s">
        <v>564</v>
      </c>
      <c r="B906" t="s">
        <v>5288</v>
      </c>
      <c r="C906" t="s">
        <v>3890</v>
      </c>
      <c r="D906" t="s">
        <v>565</v>
      </c>
      <c r="E906" t="s">
        <v>5288</v>
      </c>
      <c r="F906" t="s">
        <v>3890</v>
      </c>
      <c r="H906" t="s">
        <v>574</v>
      </c>
      <c r="I906" t="s">
        <v>7743</v>
      </c>
      <c r="K906" t="s">
        <v>575</v>
      </c>
      <c r="L906" t="s">
        <v>7644</v>
      </c>
      <c r="N906" t="s">
        <v>8125</v>
      </c>
    </row>
    <row r="907" spans="1:14" x14ac:dyDescent="0.25">
      <c r="A907" t="s">
        <v>564</v>
      </c>
      <c r="B907" t="s">
        <v>5288</v>
      </c>
      <c r="C907" t="s">
        <v>7918</v>
      </c>
      <c r="D907" t="s">
        <v>565</v>
      </c>
      <c r="E907" t="s">
        <v>5288</v>
      </c>
      <c r="F907" t="s">
        <v>7918</v>
      </c>
      <c r="H907" t="s">
        <v>577</v>
      </c>
      <c r="I907" t="s">
        <v>7905</v>
      </c>
      <c r="K907" t="s">
        <v>578</v>
      </c>
      <c r="L907" t="s">
        <v>7905</v>
      </c>
      <c r="N907" t="s">
        <v>8126</v>
      </c>
    </row>
    <row r="908" spans="1:14" x14ac:dyDescent="0.25">
      <c r="A908" t="s">
        <v>564</v>
      </c>
      <c r="B908" t="s">
        <v>5288</v>
      </c>
      <c r="C908" t="s">
        <v>3892</v>
      </c>
      <c r="D908" t="s">
        <v>565</v>
      </c>
      <c r="E908" t="s">
        <v>5288</v>
      </c>
      <c r="F908" t="s">
        <v>3892</v>
      </c>
      <c r="H908" t="s">
        <v>577</v>
      </c>
      <c r="I908" t="s">
        <v>7983</v>
      </c>
      <c r="K908" t="s">
        <v>578</v>
      </c>
      <c r="L908" t="s">
        <v>7983</v>
      </c>
      <c r="N908" t="s">
        <v>8127</v>
      </c>
    </row>
    <row r="909" spans="1:14" x14ac:dyDescent="0.25">
      <c r="A909" t="s">
        <v>564</v>
      </c>
      <c r="B909" t="s">
        <v>5288</v>
      </c>
      <c r="C909" t="s">
        <v>3898</v>
      </c>
      <c r="D909" t="s">
        <v>565</v>
      </c>
      <c r="E909" t="s">
        <v>5288</v>
      </c>
      <c r="F909" t="s">
        <v>3898</v>
      </c>
      <c r="H909" t="s">
        <v>577</v>
      </c>
      <c r="I909" t="s">
        <v>7984</v>
      </c>
      <c r="K909" t="s">
        <v>578</v>
      </c>
      <c r="L909" t="s">
        <v>7984</v>
      </c>
      <c r="N909" t="s">
        <v>8128</v>
      </c>
    </row>
    <row r="910" spans="1:14" x14ac:dyDescent="0.25">
      <c r="A910" t="s">
        <v>564</v>
      </c>
      <c r="B910" t="s">
        <v>5288</v>
      </c>
      <c r="C910" t="s">
        <v>3900</v>
      </c>
      <c r="D910" t="s">
        <v>565</v>
      </c>
      <c r="E910" t="s">
        <v>5288</v>
      </c>
      <c r="F910" t="s">
        <v>3900</v>
      </c>
      <c r="H910" t="s">
        <v>577</v>
      </c>
      <c r="I910" t="s">
        <v>3492</v>
      </c>
      <c r="K910" t="s">
        <v>578</v>
      </c>
      <c r="L910" t="s">
        <v>3492</v>
      </c>
      <c r="N910" t="s">
        <v>8129</v>
      </c>
    </row>
    <row r="911" spans="1:14" x14ac:dyDescent="0.25">
      <c r="A911" t="s">
        <v>564</v>
      </c>
      <c r="B911" t="s">
        <v>5288</v>
      </c>
      <c r="C911" t="s">
        <v>3905</v>
      </c>
      <c r="D911" t="s">
        <v>565</v>
      </c>
      <c r="E911" t="s">
        <v>5288</v>
      </c>
      <c r="F911" t="s">
        <v>3905</v>
      </c>
      <c r="H911" t="s">
        <v>577</v>
      </c>
      <c r="I911" t="s">
        <v>3532</v>
      </c>
      <c r="K911" t="s">
        <v>578</v>
      </c>
      <c r="L911" t="s">
        <v>3532</v>
      </c>
      <c r="N911" t="s">
        <v>8130</v>
      </c>
    </row>
    <row r="912" spans="1:14" x14ac:dyDescent="0.25">
      <c r="A912" t="s">
        <v>564</v>
      </c>
      <c r="B912" t="s">
        <v>5288</v>
      </c>
      <c r="C912" t="s">
        <v>3908</v>
      </c>
      <c r="D912" t="s">
        <v>565</v>
      </c>
      <c r="E912" t="s">
        <v>5288</v>
      </c>
      <c r="F912" t="s">
        <v>3908</v>
      </c>
      <c r="H912" t="s">
        <v>577</v>
      </c>
      <c r="I912" t="s">
        <v>3568</v>
      </c>
      <c r="K912" t="s">
        <v>578</v>
      </c>
      <c r="L912" t="s">
        <v>3568</v>
      </c>
      <c r="N912" t="s">
        <v>8131</v>
      </c>
    </row>
    <row r="913" spans="1:14" x14ac:dyDescent="0.25">
      <c r="A913" t="s">
        <v>564</v>
      </c>
      <c r="B913" t="s">
        <v>5288</v>
      </c>
      <c r="C913" t="s">
        <v>3911</v>
      </c>
      <c r="D913" t="s">
        <v>565</v>
      </c>
      <c r="E913" t="s">
        <v>5288</v>
      </c>
      <c r="F913" t="s">
        <v>3911</v>
      </c>
      <c r="H913" t="s">
        <v>577</v>
      </c>
      <c r="I913" t="s">
        <v>3585</v>
      </c>
      <c r="K913" t="s">
        <v>578</v>
      </c>
      <c r="L913" t="s">
        <v>3585</v>
      </c>
      <c r="N913" t="s">
        <v>8132</v>
      </c>
    </row>
    <row r="914" spans="1:14" x14ac:dyDescent="0.25">
      <c r="A914" t="s">
        <v>564</v>
      </c>
      <c r="B914" t="s">
        <v>5288</v>
      </c>
      <c r="C914" t="s">
        <v>3914</v>
      </c>
      <c r="D914" t="s">
        <v>565</v>
      </c>
      <c r="E914" t="s">
        <v>5288</v>
      </c>
      <c r="F914" t="s">
        <v>3914</v>
      </c>
      <c r="H914" t="s">
        <v>577</v>
      </c>
      <c r="I914" t="s">
        <v>3588</v>
      </c>
      <c r="K914" t="s">
        <v>578</v>
      </c>
      <c r="L914" t="s">
        <v>3588</v>
      </c>
      <c r="N914" t="s">
        <v>8133</v>
      </c>
    </row>
    <row r="915" spans="1:14" x14ac:dyDescent="0.25">
      <c r="A915" t="s">
        <v>564</v>
      </c>
      <c r="B915" t="s">
        <v>5288</v>
      </c>
      <c r="C915" t="s">
        <v>3916</v>
      </c>
      <c r="D915" t="s">
        <v>565</v>
      </c>
      <c r="E915" t="s">
        <v>5288</v>
      </c>
      <c r="F915" t="s">
        <v>3916</v>
      </c>
      <c r="H915" t="s">
        <v>577</v>
      </c>
      <c r="I915" t="s">
        <v>3591</v>
      </c>
      <c r="K915" t="s">
        <v>578</v>
      </c>
      <c r="L915" t="s">
        <v>3591</v>
      </c>
      <c r="N915" t="s">
        <v>8134</v>
      </c>
    </row>
    <row r="916" spans="1:14" x14ac:dyDescent="0.25">
      <c r="A916" t="s">
        <v>564</v>
      </c>
      <c r="B916" t="s">
        <v>5288</v>
      </c>
      <c r="C916" t="s">
        <v>7919</v>
      </c>
      <c r="D916" t="s">
        <v>565</v>
      </c>
      <c r="E916" t="s">
        <v>5288</v>
      </c>
      <c r="F916" t="s">
        <v>7919</v>
      </c>
      <c r="H916" t="s">
        <v>577</v>
      </c>
      <c r="I916" t="s">
        <v>3594</v>
      </c>
      <c r="K916" t="s">
        <v>578</v>
      </c>
      <c r="L916" t="s">
        <v>3594</v>
      </c>
      <c r="N916" t="s">
        <v>8135</v>
      </c>
    </row>
    <row r="917" spans="1:14" x14ac:dyDescent="0.25">
      <c r="A917" t="s">
        <v>564</v>
      </c>
      <c r="B917" t="s">
        <v>5288</v>
      </c>
      <c r="C917" t="s">
        <v>7920</v>
      </c>
      <c r="D917" t="s">
        <v>565</v>
      </c>
      <c r="E917" t="s">
        <v>5288</v>
      </c>
      <c r="F917" t="s">
        <v>7920</v>
      </c>
      <c r="H917" t="s">
        <v>577</v>
      </c>
      <c r="I917" t="s">
        <v>7654</v>
      </c>
      <c r="K917" t="s">
        <v>578</v>
      </c>
      <c r="L917" t="s">
        <v>7654</v>
      </c>
      <c r="N917" t="s">
        <v>8136</v>
      </c>
    </row>
    <row r="918" spans="1:14" x14ac:dyDescent="0.25">
      <c r="A918" t="s">
        <v>564</v>
      </c>
      <c r="B918" t="s">
        <v>5288</v>
      </c>
      <c r="C918" t="s">
        <v>3919</v>
      </c>
      <c r="D918" t="s">
        <v>565</v>
      </c>
      <c r="E918" t="s">
        <v>5288</v>
      </c>
      <c r="F918" t="s">
        <v>3919</v>
      </c>
      <c r="H918" t="s">
        <v>577</v>
      </c>
      <c r="I918" t="s">
        <v>3602</v>
      </c>
      <c r="K918" t="s">
        <v>578</v>
      </c>
      <c r="L918" t="s">
        <v>3602</v>
      </c>
      <c r="N918" t="s">
        <v>8137</v>
      </c>
    </row>
    <row r="919" spans="1:14" x14ac:dyDescent="0.25">
      <c r="A919" t="s">
        <v>564</v>
      </c>
      <c r="B919" t="s">
        <v>5288</v>
      </c>
      <c r="C919" t="s">
        <v>3923</v>
      </c>
      <c r="D919" t="s">
        <v>565</v>
      </c>
      <c r="E919" t="s">
        <v>5288</v>
      </c>
      <c r="F919" t="s">
        <v>3923</v>
      </c>
      <c r="H919" t="s">
        <v>577</v>
      </c>
      <c r="I919" t="s">
        <v>7665</v>
      </c>
      <c r="K919" t="s">
        <v>578</v>
      </c>
      <c r="L919" t="s">
        <v>7665</v>
      </c>
      <c r="N919" t="s">
        <v>8138</v>
      </c>
    </row>
    <row r="920" spans="1:14" x14ac:dyDescent="0.25">
      <c r="A920" t="s">
        <v>564</v>
      </c>
      <c r="B920" t="s">
        <v>5288</v>
      </c>
      <c r="C920" t="s">
        <v>7921</v>
      </c>
      <c r="D920" t="s">
        <v>565</v>
      </c>
      <c r="E920" t="s">
        <v>5288</v>
      </c>
      <c r="F920" t="s">
        <v>7921</v>
      </c>
      <c r="H920" t="s">
        <v>577</v>
      </c>
      <c r="I920" t="s">
        <v>3628</v>
      </c>
      <c r="K920" t="s">
        <v>578</v>
      </c>
      <c r="L920" t="s">
        <v>3628</v>
      </c>
      <c r="N920" t="s">
        <v>8139</v>
      </c>
    </row>
    <row r="921" spans="1:14" x14ac:dyDescent="0.25">
      <c r="A921" t="s">
        <v>564</v>
      </c>
      <c r="B921" t="s">
        <v>5288</v>
      </c>
      <c r="C921" t="s">
        <v>3925</v>
      </c>
      <c r="D921" t="s">
        <v>565</v>
      </c>
      <c r="E921" t="s">
        <v>5288</v>
      </c>
      <c r="F921" t="s">
        <v>3925</v>
      </c>
      <c r="H921" t="s">
        <v>577</v>
      </c>
      <c r="I921" t="s">
        <v>7678</v>
      </c>
      <c r="K921" t="s">
        <v>578</v>
      </c>
      <c r="L921" t="s">
        <v>7678</v>
      </c>
      <c r="N921" t="s">
        <v>8140</v>
      </c>
    </row>
    <row r="922" spans="1:14" x14ac:dyDescent="0.25">
      <c r="A922" t="s">
        <v>564</v>
      </c>
      <c r="B922" t="s">
        <v>5288</v>
      </c>
      <c r="C922" t="s">
        <v>7922</v>
      </c>
      <c r="D922" t="s">
        <v>565</v>
      </c>
      <c r="E922" t="s">
        <v>5288</v>
      </c>
      <c r="F922" t="s">
        <v>7922</v>
      </c>
      <c r="H922" t="s">
        <v>577</v>
      </c>
      <c r="I922" t="s">
        <v>3642</v>
      </c>
      <c r="K922" t="s">
        <v>578</v>
      </c>
      <c r="L922" t="s">
        <v>3642</v>
      </c>
      <c r="N922" t="s">
        <v>8141</v>
      </c>
    </row>
    <row r="923" spans="1:14" x14ac:dyDescent="0.25">
      <c r="A923" t="s">
        <v>564</v>
      </c>
      <c r="B923" t="s">
        <v>5288</v>
      </c>
      <c r="C923" t="s">
        <v>7745</v>
      </c>
      <c r="D923" t="s">
        <v>565</v>
      </c>
      <c r="E923" t="s">
        <v>5288</v>
      </c>
      <c r="F923" t="s">
        <v>7745</v>
      </c>
      <c r="H923" t="s">
        <v>577</v>
      </c>
      <c r="I923" t="s">
        <v>3645</v>
      </c>
      <c r="K923" t="s">
        <v>578</v>
      </c>
      <c r="L923" t="s">
        <v>3645</v>
      </c>
      <c r="N923" t="s">
        <v>8142</v>
      </c>
    </row>
    <row r="924" spans="1:14" x14ac:dyDescent="0.25">
      <c r="A924" t="s">
        <v>564</v>
      </c>
      <c r="B924" t="s">
        <v>5288</v>
      </c>
      <c r="C924" t="s">
        <v>3995</v>
      </c>
      <c r="D924" t="s">
        <v>565</v>
      </c>
      <c r="E924" t="s">
        <v>5288</v>
      </c>
      <c r="F924" t="s">
        <v>3995</v>
      </c>
      <c r="H924" t="s">
        <v>577</v>
      </c>
      <c r="I924" t="s">
        <v>7684</v>
      </c>
      <c r="K924" t="s">
        <v>578</v>
      </c>
      <c r="L924" t="s">
        <v>7684</v>
      </c>
      <c r="N924" t="s">
        <v>8143</v>
      </c>
    </row>
    <row r="925" spans="1:14" x14ac:dyDescent="0.25">
      <c r="A925" t="s">
        <v>564</v>
      </c>
      <c r="B925" t="s">
        <v>5288</v>
      </c>
      <c r="C925" t="s">
        <v>7923</v>
      </c>
      <c r="D925" t="s">
        <v>565</v>
      </c>
      <c r="E925" t="s">
        <v>5288</v>
      </c>
      <c r="F925" t="s">
        <v>7923</v>
      </c>
      <c r="H925" t="s">
        <v>577</v>
      </c>
      <c r="I925" t="s">
        <v>3663</v>
      </c>
      <c r="K925" t="s">
        <v>578</v>
      </c>
      <c r="L925" t="s">
        <v>3663</v>
      </c>
      <c r="N925" t="s">
        <v>8144</v>
      </c>
    </row>
    <row r="926" spans="1:14" x14ac:dyDescent="0.25">
      <c r="A926" t="s">
        <v>564</v>
      </c>
      <c r="B926" t="s">
        <v>5288</v>
      </c>
      <c r="C926" t="s">
        <v>7924</v>
      </c>
      <c r="D926" t="s">
        <v>565</v>
      </c>
      <c r="E926" t="s">
        <v>5288</v>
      </c>
      <c r="F926" t="s">
        <v>7924</v>
      </c>
      <c r="H926" t="s">
        <v>577</v>
      </c>
      <c r="I926" t="s">
        <v>7907</v>
      </c>
      <c r="K926" t="s">
        <v>578</v>
      </c>
      <c r="L926" t="s">
        <v>7907</v>
      </c>
      <c r="N926" t="s">
        <v>8145</v>
      </c>
    </row>
    <row r="927" spans="1:14" x14ac:dyDescent="0.25">
      <c r="A927" t="s">
        <v>564</v>
      </c>
      <c r="B927" t="s">
        <v>5288</v>
      </c>
      <c r="C927" t="s">
        <v>7925</v>
      </c>
      <c r="D927" t="s">
        <v>565</v>
      </c>
      <c r="E927" t="s">
        <v>5288</v>
      </c>
      <c r="F927" t="s">
        <v>7925</v>
      </c>
      <c r="H927" t="s">
        <v>577</v>
      </c>
      <c r="I927" t="s">
        <v>7908</v>
      </c>
      <c r="K927" t="s">
        <v>578</v>
      </c>
      <c r="L927" t="s">
        <v>7908</v>
      </c>
      <c r="N927" t="s">
        <v>8146</v>
      </c>
    </row>
    <row r="928" spans="1:14" x14ac:dyDescent="0.25">
      <c r="A928" t="s">
        <v>564</v>
      </c>
      <c r="B928" t="s">
        <v>5288</v>
      </c>
      <c r="C928" t="s">
        <v>7926</v>
      </c>
      <c r="D928" t="s">
        <v>565</v>
      </c>
      <c r="E928" t="s">
        <v>5288</v>
      </c>
      <c r="F928" t="s">
        <v>7926</v>
      </c>
      <c r="H928" t="s">
        <v>577</v>
      </c>
      <c r="I928" t="s">
        <v>7909</v>
      </c>
      <c r="K928" t="s">
        <v>578</v>
      </c>
      <c r="L928" t="s">
        <v>7909</v>
      </c>
      <c r="N928" t="s">
        <v>8147</v>
      </c>
    </row>
    <row r="929" spans="1:14" x14ac:dyDescent="0.25">
      <c r="A929" t="s">
        <v>564</v>
      </c>
      <c r="B929" t="s">
        <v>5288</v>
      </c>
      <c r="C929" t="s">
        <v>7927</v>
      </c>
      <c r="D929" t="s">
        <v>565</v>
      </c>
      <c r="E929" t="s">
        <v>5288</v>
      </c>
      <c r="F929" t="s">
        <v>7927</v>
      </c>
      <c r="H929" t="s">
        <v>577</v>
      </c>
      <c r="I929" t="s">
        <v>7910</v>
      </c>
      <c r="K929" t="s">
        <v>578</v>
      </c>
      <c r="L929" t="s">
        <v>7910</v>
      </c>
      <c r="N929" t="s">
        <v>8148</v>
      </c>
    </row>
    <row r="930" spans="1:14" x14ac:dyDescent="0.25">
      <c r="A930" t="s">
        <v>564</v>
      </c>
      <c r="B930" t="s">
        <v>5288</v>
      </c>
      <c r="C930" t="s">
        <v>7928</v>
      </c>
      <c r="D930" t="s">
        <v>565</v>
      </c>
      <c r="E930" t="s">
        <v>5288</v>
      </c>
      <c r="F930" t="s">
        <v>7928</v>
      </c>
      <c r="H930" t="s">
        <v>577</v>
      </c>
      <c r="I930" t="s">
        <v>7911</v>
      </c>
      <c r="K930" t="s">
        <v>578</v>
      </c>
      <c r="L930" t="s">
        <v>7911</v>
      </c>
      <c r="N930" t="s">
        <v>8149</v>
      </c>
    </row>
    <row r="931" spans="1:14" x14ac:dyDescent="0.25">
      <c r="A931" t="s">
        <v>564</v>
      </c>
      <c r="B931" t="s">
        <v>5288</v>
      </c>
      <c r="C931" t="s">
        <v>7929</v>
      </c>
      <c r="D931" t="s">
        <v>565</v>
      </c>
      <c r="E931" t="s">
        <v>5288</v>
      </c>
      <c r="F931" t="s">
        <v>7929</v>
      </c>
      <c r="H931" t="s">
        <v>577</v>
      </c>
      <c r="I931" t="s">
        <v>7725</v>
      </c>
      <c r="K931" t="s">
        <v>578</v>
      </c>
      <c r="L931" t="s">
        <v>7725</v>
      </c>
      <c r="N931" t="s">
        <v>8150</v>
      </c>
    </row>
    <row r="932" spans="1:14" x14ac:dyDescent="0.25">
      <c r="A932" t="s">
        <v>564</v>
      </c>
      <c r="B932" t="s">
        <v>5288</v>
      </c>
      <c r="C932" t="s">
        <v>4070</v>
      </c>
      <c r="D932" t="s">
        <v>565</v>
      </c>
      <c r="E932" t="s">
        <v>5288</v>
      </c>
      <c r="F932" t="s">
        <v>4070</v>
      </c>
      <c r="H932" t="s">
        <v>577</v>
      </c>
      <c r="I932" t="s">
        <v>7600</v>
      </c>
      <c r="K932" t="s">
        <v>578</v>
      </c>
      <c r="L932" t="s">
        <v>7600</v>
      </c>
      <c r="N932" t="s">
        <v>8151</v>
      </c>
    </row>
    <row r="933" spans="1:14" x14ac:dyDescent="0.25">
      <c r="A933" t="s">
        <v>564</v>
      </c>
      <c r="B933" t="s">
        <v>5288</v>
      </c>
      <c r="C933" t="s">
        <v>7930</v>
      </c>
      <c r="D933" t="s">
        <v>565</v>
      </c>
      <c r="E933" t="s">
        <v>5288</v>
      </c>
      <c r="F933" t="s">
        <v>7930</v>
      </c>
      <c r="H933" t="s">
        <v>577</v>
      </c>
      <c r="I933" t="s">
        <v>5629</v>
      </c>
      <c r="K933" t="s">
        <v>578</v>
      </c>
      <c r="L933" t="s">
        <v>5629</v>
      </c>
      <c r="N933" t="s">
        <v>8152</v>
      </c>
    </row>
    <row r="934" spans="1:14" x14ac:dyDescent="0.25">
      <c r="A934" t="s">
        <v>564</v>
      </c>
      <c r="B934" t="s">
        <v>5288</v>
      </c>
      <c r="C934" t="s">
        <v>7931</v>
      </c>
      <c r="D934" t="s">
        <v>565</v>
      </c>
      <c r="E934" t="s">
        <v>5288</v>
      </c>
      <c r="F934" t="s">
        <v>7931</v>
      </c>
      <c r="H934" t="s">
        <v>577</v>
      </c>
      <c r="I934" t="s">
        <v>7727</v>
      </c>
      <c r="K934" t="s">
        <v>578</v>
      </c>
      <c r="L934" t="s">
        <v>7727</v>
      </c>
      <c r="N934" t="s">
        <v>8153</v>
      </c>
    </row>
    <row r="935" spans="1:14" x14ac:dyDescent="0.25">
      <c r="A935" t="s">
        <v>564</v>
      </c>
      <c r="B935" t="s">
        <v>5288</v>
      </c>
      <c r="C935" t="s">
        <v>7877</v>
      </c>
      <c r="D935" t="s">
        <v>565</v>
      </c>
      <c r="E935" t="s">
        <v>5288</v>
      </c>
      <c r="F935" t="s">
        <v>7877</v>
      </c>
      <c r="H935" t="s">
        <v>577</v>
      </c>
      <c r="I935" t="s">
        <v>5640</v>
      </c>
      <c r="K935" t="s">
        <v>578</v>
      </c>
      <c r="L935" t="s">
        <v>5640</v>
      </c>
      <c r="N935" t="s">
        <v>8154</v>
      </c>
    </row>
    <row r="936" spans="1:14" x14ac:dyDescent="0.25">
      <c r="A936" t="s">
        <v>564</v>
      </c>
      <c r="B936" t="s">
        <v>5304</v>
      </c>
      <c r="C936" t="s">
        <v>3628</v>
      </c>
      <c r="D936" t="s">
        <v>565</v>
      </c>
      <c r="E936" t="s">
        <v>5304</v>
      </c>
      <c r="F936" t="s">
        <v>3628</v>
      </c>
      <c r="H936" t="s">
        <v>577</v>
      </c>
      <c r="I936" t="s">
        <v>5647</v>
      </c>
      <c r="K936" t="s">
        <v>578</v>
      </c>
      <c r="L936" t="s">
        <v>5647</v>
      </c>
      <c r="N936" t="s">
        <v>8155</v>
      </c>
    </row>
    <row r="937" spans="1:14" x14ac:dyDescent="0.25">
      <c r="A937" t="s">
        <v>564</v>
      </c>
      <c r="B937" t="s">
        <v>5304</v>
      </c>
      <c r="C937" t="s">
        <v>3666</v>
      </c>
      <c r="D937" t="s">
        <v>565</v>
      </c>
      <c r="E937" t="s">
        <v>5304</v>
      </c>
      <c r="F937" t="s">
        <v>3666</v>
      </c>
      <c r="H937" t="s">
        <v>577</v>
      </c>
      <c r="I937" t="s">
        <v>3802</v>
      </c>
      <c r="K937" t="s">
        <v>578</v>
      </c>
      <c r="L937" t="s">
        <v>3802</v>
      </c>
      <c r="N937" t="s">
        <v>8156</v>
      </c>
    </row>
    <row r="938" spans="1:14" x14ac:dyDescent="0.25">
      <c r="A938" t="s">
        <v>564</v>
      </c>
      <c r="B938" t="s">
        <v>5304</v>
      </c>
      <c r="C938" t="s">
        <v>3669</v>
      </c>
      <c r="D938" t="s">
        <v>565</v>
      </c>
      <c r="E938" t="s">
        <v>5304</v>
      </c>
      <c r="F938" t="s">
        <v>3669</v>
      </c>
      <c r="H938" t="s">
        <v>577</v>
      </c>
      <c r="I938" t="s">
        <v>5654</v>
      </c>
      <c r="K938" t="s">
        <v>578</v>
      </c>
      <c r="L938" t="s">
        <v>5654</v>
      </c>
      <c r="N938" t="s">
        <v>8157</v>
      </c>
    </row>
    <row r="939" spans="1:14" x14ac:dyDescent="0.25">
      <c r="A939" t="s">
        <v>564</v>
      </c>
      <c r="B939" t="s">
        <v>5304</v>
      </c>
      <c r="C939" t="s">
        <v>3672</v>
      </c>
      <c r="D939" t="s">
        <v>565</v>
      </c>
      <c r="E939" t="s">
        <v>5304</v>
      </c>
      <c r="F939" t="s">
        <v>3672</v>
      </c>
      <c r="H939" t="s">
        <v>577</v>
      </c>
      <c r="I939" t="s">
        <v>3808</v>
      </c>
      <c r="K939" t="s">
        <v>578</v>
      </c>
      <c r="L939" t="s">
        <v>3808</v>
      </c>
      <c r="N939" t="s">
        <v>8158</v>
      </c>
    </row>
    <row r="940" spans="1:14" x14ac:dyDescent="0.25">
      <c r="A940" t="s">
        <v>564</v>
      </c>
      <c r="B940" t="s">
        <v>5304</v>
      </c>
      <c r="C940" t="s">
        <v>3675</v>
      </c>
      <c r="D940" t="s">
        <v>565</v>
      </c>
      <c r="E940" t="s">
        <v>5304</v>
      </c>
      <c r="F940" t="s">
        <v>3675</v>
      </c>
      <c r="H940" t="s">
        <v>577</v>
      </c>
      <c r="I940" t="s">
        <v>5661</v>
      </c>
      <c r="K940" t="s">
        <v>578</v>
      </c>
      <c r="L940" t="s">
        <v>5661</v>
      </c>
      <c r="N940" t="s">
        <v>8159</v>
      </c>
    </row>
    <row r="941" spans="1:14" x14ac:dyDescent="0.25">
      <c r="A941" t="s">
        <v>564</v>
      </c>
      <c r="B941" t="s">
        <v>5304</v>
      </c>
      <c r="C941" t="s">
        <v>3678</v>
      </c>
      <c r="D941" t="s">
        <v>565</v>
      </c>
      <c r="E941" t="s">
        <v>5304</v>
      </c>
      <c r="F941" t="s">
        <v>3678</v>
      </c>
      <c r="H941" t="s">
        <v>577</v>
      </c>
      <c r="I941" t="s">
        <v>5668</v>
      </c>
      <c r="K941" t="s">
        <v>578</v>
      </c>
      <c r="L941" t="s">
        <v>5668</v>
      </c>
      <c r="N941" t="s">
        <v>8160</v>
      </c>
    </row>
    <row r="942" spans="1:14" x14ac:dyDescent="0.25">
      <c r="A942" t="s">
        <v>564</v>
      </c>
      <c r="B942" t="s">
        <v>5304</v>
      </c>
      <c r="C942" t="s">
        <v>3681</v>
      </c>
      <c r="D942" t="s">
        <v>565</v>
      </c>
      <c r="E942" t="s">
        <v>5304</v>
      </c>
      <c r="F942" t="s">
        <v>3681</v>
      </c>
      <c r="H942" t="s">
        <v>577</v>
      </c>
      <c r="I942" t="s">
        <v>5678</v>
      </c>
      <c r="K942" t="s">
        <v>578</v>
      </c>
      <c r="L942" t="s">
        <v>5678</v>
      </c>
      <c r="N942" t="s">
        <v>8161</v>
      </c>
    </row>
    <row r="943" spans="1:14" x14ac:dyDescent="0.25">
      <c r="A943" t="s">
        <v>564</v>
      </c>
      <c r="B943" t="s">
        <v>5304</v>
      </c>
      <c r="C943" t="s">
        <v>3684</v>
      </c>
      <c r="D943" t="s">
        <v>565</v>
      </c>
      <c r="E943" t="s">
        <v>5304</v>
      </c>
      <c r="F943" t="s">
        <v>3684</v>
      </c>
      <c r="H943" t="s">
        <v>577</v>
      </c>
      <c r="I943" t="s">
        <v>3826</v>
      </c>
      <c r="K943" t="s">
        <v>578</v>
      </c>
      <c r="L943" t="s">
        <v>3826</v>
      </c>
      <c r="N943" t="s">
        <v>8162</v>
      </c>
    </row>
    <row r="944" spans="1:14" x14ac:dyDescent="0.25">
      <c r="A944" t="s">
        <v>564</v>
      </c>
      <c r="B944" t="s">
        <v>5304</v>
      </c>
      <c r="C944" t="s">
        <v>3687</v>
      </c>
      <c r="D944" t="s">
        <v>565</v>
      </c>
      <c r="E944" t="s">
        <v>5304</v>
      </c>
      <c r="F944" t="s">
        <v>3687</v>
      </c>
      <c r="H944" t="s">
        <v>577</v>
      </c>
      <c r="I944" t="s">
        <v>5688</v>
      </c>
      <c r="K944" t="s">
        <v>578</v>
      </c>
      <c r="L944" t="s">
        <v>5688</v>
      </c>
      <c r="N944" t="s">
        <v>8163</v>
      </c>
    </row>
    <row r="945" spans="1:14" x14ac:dyDescent="0.25">
      <c r="A945" t="s">
        <v>564</v>
      </c>
      <c r="B945" t="s">
        <v>5304</v>
      </c>
      <c r="C945" t="s">
        <v>3690</v>
      </c>
      <c r="D945" t="s">
        <v>565</v>
      </c>
      <c r="E945" t="s">
        <v>5304</v>
      </c>
      <c r="F945" t="s">
        <v>3690</v>
      </c>
      <c r="H945" t="s">
        <v>577</v>
      </c>
      <c r="I945" t="s">
        <v>5695</v>
      </c>
      <c r="K945" t="s">
        <v>578</v>
      </c>
      <c r="L945" t="s">
        <v>5695</v>
      </c>
      <c r="N945" t="s">
        <v>8164</v>
      </c>
    </row>
    <row r="946" spans="1:14" x14ac:dyDescent="0.25">
      <c r="A946" t="s">
        <v>564</v>
      </c>
      <c r="B946" t="s">
        <v>5304</v>
      </c>
      <c r="C946" t="s">
        <v>3693</v>
      </c>
      <c r="D946" t="s">
        <v>565</v>
      </c>
      <c r="E946" t="s">
        <v>5304</v>
      </c>
      <c r="F946" t="s">
        <v>3693</v>
      </c>
      <c r="H946" t="s">
        <v>577</v>
      </c>
      <c r="I946" t="s">
        <v>5702</v>
      </c>
      <c r="K946" t="s">
        <v>578</v>
      </c>
      <c r="L946" t="s">
        <v>5702</v>
      </c>
      <c r="N946" t="s">
        <v>8165</v>
      </c>
    </row>
    <row r="947" spans="1:14" x14ac:dyDescent="0.25">
      <c r="A947" t="s">
        <v>564</v>
      </c>
      <c r="B947" t="s">
        <v>5304</v>
      </c>
      <c r="C947" t="s">
        <v>3696</v>
      </c>
      <c r="D947" t="s">
        <v>565</v>
      </c>
      <c r="E947" t="s">
        <v>5304</v>
      </c>
      <c r="F947" t="s">
        <v>3696</v>
      </c>
      <c r="H947" t="s">
        <v>577</v>
      </c>
      <c r="I947" t="s">
        <v>5708</v>
      </c>
      <c r="K947" t="s">
        <v>578</v>
      </c>
      <c r="L947" t="s">
        <v>5708</v>
      </c>
      <c r="N947" t="s">
        <v>8166</v>
      </c>
    </row>
    <row r="948" spans="1:14" x14ac:dyDescent="0.25">
      <c r="A948" t="s">
        <v>564</v>
      </c>
      <c r="B948" t="s">
        <v>5304</v>
      </c>
      <c r="C948" t="s">
        <v>5564</v>
      </c>
      <c r="D948" t="s">
        <v>565</v>
      </c>
      <c r="E948" t="s">
        <v>5304</v>
      </c>
      <c r="F948" t="s">
        <v>5564</v>
      </c>
      <c r="H948" t="s">
        <v>577</v>
      </c>
      <c r="I948" t="s">
        <v>7730</v>
      </c>
      <c r="K948" t="s">
        <v>578</v>
      </c>
      <c r="L948" t="s">
        <v>7730</v>
      </c>
      <c r="N948" t="s">
        <v>8167</v>
      </c>
    </row>
    <row r="949" spans="1:14" x14ac:dyDescent="0.25">
      <c r="A949" t="s">
        <v>564</v>
      </c>
      <c r="B949" t="s">
        <v>5304</v>
      </c>
      <c r="C949" t="s">
        <v>3699</v>
      </c>
      <c r="D949" t="s">
        <v>565</v>
      </c>
      <c r="E949" t="s">
        <v>5304</v>
      </c>
      <c r="F949" t="s">
        <v>3699</v>
      </c>
      <c r="H949" t="s">
        <v>577</v>
      </c>
      <c r="I949" t="s">
        <v>3849</v>
      </c>
      <c r="K949" t="s">
        <v>578</v>
      </c>
      <c r="L949" t="s">
        <v>3849</v>
      </c>
      <c r="N949" t="s">
        <v>8168</v>
      </c>
    </row>
    <row r="950" spans="1:14" x14ac:dyDescent="0.25">
      <c r="A950" t="s">
        <v>564</v>
      </c>
      <c r="B950" t="s">
        <v>5304</v>
      </c>
      <c r="C950" t="s">
        <v>3702</v>
      </c>
      <c r="D950" t="s">
        <v>565</v>
      </c>
      <c r="E950" t="s">
        <v>5304</v>
      </c>
      <c r="F950" t="s">
        <v>3702</v>
      </c>
      <c r="H950" t="s">
        <v>577</v>
      </c>
      <c r="I950" t="s">
        <v>7916</v>
      </c>
      <c r="K950" t="s">
        <v>578</v>
      </c>
      <c r="L950" t="s">
        <v>7916</v>
      </c>
      <c r="N950" t="s">
        <v>8169</v>
      </c>
    </row>
    <row r="951" spans="1:14" x14ac:dyDescent="0.25">
      <c r="A951" t="s">
        <v>564</v>
      </c>
      <c r="B951" t="s">
        <v>5304</v>
      </c>
      <c r="C951" t="s">
        <v>3705</v>
      </c>
      <c r="D951" t="s">
        <v>565</v>
      </c>
      <c r="E951" t="s">
        <v>5304</v>
      </c>
      <c r="F951" t="s">
        <v>3705</v>
      </c>
      <c r="H951" t="s">
        <v>577</v>
      </c>
      <c r="I951" t="s">
        <v>7917</v>
      </c>
      <c r="K951" t="s">
        <v>578</v>
      </c>
      <c r="L951" t="s">
        <v>7917</v>
      </c>
      <c r="N951" t="s">
        <v>8170</v>
      </c>
    </row>
    <row r="952" spans="1:14" x14ac:dyDescent="0.25">
      <c r="A952" t="s">
        <v>564</v>
      </c>
      <c r="B952" t="s">
        <v>5304</v>
      </c>
      <c r="C952" t="s">
        <v>3708</v>
      </c>
      <c r="D952" t="s">
        <v>565</v>
      </c>
      <c r="E952" t="s">
        <v>5304</v>
      </c>
      <c r="F952" t="s">
        <v>3708</v>
      </c>
      <c r="H952" t="s">
        <v>577</v>
      </c>
      <c r="I952" t="s">
        <v>3926</v>
      </c>
      <c r="K952" t="s">
        <v>578</v>
      </c>
      <c r="L952" t="s">
        <v>3926</v>
      </c>
      <c r="N952" t="s">
        <v>8171</v>
      </c>
    </row>
    <row r="953" spans="1:14" x14ac:dyDescent="0.25">
      <c r="A953" t="s">
        <v>564</v>
      </c>
      <c r="B953" t="s">
        <v>5304</v>
      </c>
      <c r="C953" t="s">
        <v>3711</v>
      </c>
      <c r="D953" t="s">
        <v>565</v>
      </c>
      <c r="E953" t="s">
        <v>5304</v>
      </c>
      <c r="F953" t="s">
        <v>3711</v>
      </c>
      <c r="H953" t="s">
        <v>577</v>
      </c>
      <c r="I953" t="s">
        <v>3930</v>
      </c>
      <c r="K953" t="s">
        <v>578</v>
      </c>
      <c r="L953" t="s">
        <v>3930</v>
      </c>
      <c r="N953" t="s">
        <v>8172</v>
      </c>
    </row>
    <row r="954" spans="1:14" x14ac:dyDescent="0.25">
      <c r="A954" t="s">
        <v>564</v>
      </c>
      <c r="B954" t="s">
        <v>5304</v>
      </c>
      <c r="C954" t="s">
        <v>5577</v>
      </c>
      <c r="D954" t="s">
        <v>565</v>
      </c>
      <c r="E954" t="s">
        <v>5304</v>
      </c>
      <c r="F954" t="s">
        <v>5577</v>
      </c>
      <c r="H954" t="s">
        <v>577</v>
      </c>
      <c r="I954" t="s">
        <v>3932</v>
      </c>
      <c r="K954" t="s">
        <v>578</v>
      </c>
      <c r="L954" t="s">
        <v>3932</v>
      </c>
      <c r="N954" t="s">
        <v>8173</v>
      </c>
    </row>
    <row r="955" spans="1:14" x14ac:dyDescent="0.25">
      <c r="A955" t="s">
        <v>564</v>
      </c>
      <c r="B955" t="s">
        <v>5304</v>
      </c>
      <c r="C955" t="s">
        <v>3714</v>
      </c>
      <c r="D955" t="s">
        <v>565</v>
      </c>
      <c r="E955" t="s">
        <v>5304</v>
      </c>
      <c r="F955" t="s">
        <v>3714</v>
      </c>
      <c r="H955" t="s">
        <v>577</v>
      </c>
      <c r="I955" t="s">
        <v>7735</v>
      </c>
      <c r="K955" t="s">
        <v>578</v>
      </c>
      <c r="L955" t="s">
        <v>7735</v>
      </c>
      <c r="N955" t="s">
        <v>8174</v>
      </c>
    </row>
    <row r="956" spans="1:14" x14ac:dyDescent="0.25">
      <c r="A956" t="s">
        <v>564</v>
      </c>
      <c r="B956" t="s">
        <v>5304</v>
      </c>
      <c r="C956" t="s">
        <v>3717</v>
      </c>
      <c r="D956" t="s">
        <v>565</v>
      </c>
      <c r="E956" t="s">
        <v>5304</v>
      </c>
      <c r="F956" t="s">
        <v>3717</v>
      </c>
      <c r="H956" t="s">
        <v>577</v>
      </c>
      <c r="I956" t="s">
        <v>7743</v>
      </c>
      <c r="K956" t="s">
        <v>578</v>
      </c>
      <c r="L956" t="s">
        <v>7743</v>
      </c>
      <c r="N956" t="s">
        <v>8175</v>
      </c>
    </row>
    <row r="957" spans="1:14" x14ac:dyDescent="0.25">
      <c r="A957" t="s">
        <v>564</v>
      </c>
      <c r="B957" t="s">
        <v>5304</v>
      </c>
      <c r="C957" t="s">
        <v>3720</v>
      </c>
      <c r="D957" t="s">
        <v>565</v>
      </c>
      <c r="E957" t="s">
        <v>5304</v>
      </c>
      <c r="F957" t="s">
        <v>3720</v>
      </c>
      <c r="H957" t="s">
        <v>577</v>
      </c>
      <c r="I957" t="s">
        <v>7745</v>
      </c>
      <c r="K957" t="s">
        <v>578</v>
      </c>
      <c r="L957" t="s">
        <v>7745</v>
      </c>
      <c r="N957" t="s">
        <v>8176</v>
      </c>
    </row>
    <row r="958" spans="1:14" x14ac:dyDescent="0.25">
      <c r="A958" t="s">
        <v>564</v>
      </c>
      <c r="B958" t="s">
        <v>5304</v>
      </c>
      <c r="C958" t="s">
        <v>3723</v>
      </c>
      <c r="D958" t="s">
        <v>565</v>
      </c>
      <c r="E958" t="s">
        <v>5304</v>
      </c>
      <c r="F958" t="s">
        <v>3723</v>
      </c>
      <c r="H958" t="s">
        <v>577</v>
      </c>
      <c r="I958" t="s">
        <v>3944</v>
      </c>
      <c r="K958" t="s">
        <v>578</v>
      </c>
      <c r="L958" t="s">
        <v>3944</v>
      </c>
      <c r="N958" t="s">
        <v>8177</v>
      </c>
    </row>
    <row r="959" spans="1:14" x14ac:dyDescent="0.25">
      <c r="A959" t="s">
        <v>564</v>
      </c>
      <c r="B959" t="s">
        <v>5304</v>
      </c>
      <c r="C959" t="s">
        <v>3726</v>
      </c>
      <c r="D959" t="s">
        <v>565</v>
      </c>
      <c r="E959" t="s">
        <v>5304</v>
      </c>
      <c r="F959" t="s">
        <v>3726</v>
      </c>
      <c r="H959" t="s">
        <v>577</v>
      </c>
      <c r="I959" t="s">
        <v>7746</v>
      </c>
      <c r="K959" t="s">
        <v>578</v>
      </c>
      <c r="L959" t="s">
        <v>7746</v>
      </c>
      <c r="N959" t="s">
        <v>8178</v>
      </c>
    </row>
    <row r="960" spans="1:14" x14ac:dyDescent="0.25">
      <c r="A960" t="s">
        <v>564</v>
      </c>
      <c r="B960" t="s">
        <v>5304</v>
      </c>
      <c r="C960" t="s">
        <v>3729</v>
      </c>
      <c r="D960" t="s">
        <v>565</v>
      </c>
      <c r="E960" t="s">
        <v>5304</v>
      </c>
      <c r="F960" t="s">
        <v>3729</v>
      </c>
      <c r="H960" t="s">
        <v>577</v>
      </c>
      <c r="I960" t="s">
        <v>3966</v>
      </c>
      <c r="K960" t="s">
        <v>578</v>
      </c>
      <c r="L960" t="s">
        <v>3966</v>
      </c>
      <c r="N960" t="s">
        <v>8179</v>
      </c>
    </row>
    <row r="961" spans="1:14" x14ac:dyDescent="0.25">
      <c r="A961" t="s">
        <v>564</v>
      </c>
      <c r="B961" t="s">
        <v>5304</v>
      </c>
      <c r="C961" t="s">
        <v>3735</v>
      </c>
      <c r="D961" t="s">
        <v>565</v>
      </c>
      <c r="E961" t="s">
        <v>5304</v>
      </c>
      <c r="F961" t="s">
        <v>3735</v>
      </c>
      <c r="H961" t="s">
        <v>577</v>
      </c>
      <c r="I961" t="s">
        <v>3983</v>
      </c>
      <c r="K961" t="s">
        <v>578</v>
      </c>
      <c r="L961" t="s">
        <v>3983</v>
      </c>
      <c r="N961" t="s">
        <v>3478</v>
      </c>
    </row>
    <row r="962" spans="1:14" x14ac:dyDescent="0.25">
      <c r="A962" t="s">
        <v>564</v>
      </c>
      <c r="B962" t="s">
        <v>5304</v>
      </c>
      <c r="C962" t="s">
        <v>3738</v>
      </c>
      <c r="D962" t="s">
        <v>565</v>
      </c>
      <c r="E962" t="s">
        <v>5304</v>
      </c>
      <c r="F962" t="s">
        <v>3738</v>
      </c>
      <c r="H962" t="s">
        <v>577</v>
      </c>
      <c r="I962" t="s">
        <v>3995</v>
      </c>
      <c r="K962" t="s">
        <v>578</v>
      </c>
      <c r="L962" t="s">
        <v>3995</v>
      </c>
      <c r="N962" t="s">
        <v>8180</v>
      </c>
    </row>
    <row r="963" spans="1:14" x14ac:dyDescent="0.25">
      <c r="A963" t="s">
        <v>564</v>
      </c>
      <c r="B963" t="s">
        <v>5304</v>
      </c>
      <c r="C963" t="s">
        <v>3741</v>
      </c>
      <c r="D963" t="s">
        <v>565</v>
      </c>
      <c r="E963" t="s">
        <v>5304</v>
      </c>
      <c r="F963" t="s">
        <v>3741</v>
      </c>
      <c r="H963" t="s">
        <v>577</v>
      </c>
      <c r="I963" t="s">
        <v>7749</v>
      </c>
      <c r="K963" t="s">
        <v>578</v>
      </c>
      <c r="L963" t="s">
        <v>7749</v>
      </c>
      <c r="N963" t="s">
        <v>8181</v>
      </c>
    </row>
    <row r="964" spans="1:14" x14ac:dyDescent="0.25">
      <c r="A964" t="s">
        <v>564</v>
      </c>
      <c r="B964" t="s">
        <v>5304</v>
      </c>
      <c r="C964" t="s">
        <v>3744</v>
      </c>
      <c r="D964" t="s">
        <v>565</v>
      </c>
      <c r="E964" t="s">
        <v>5304</v>
      </c>
      <c r="F964" t="s">
        <v>3744</v>
      </c>
      <c r="H964" t="s">
        <v>577</v>
      </c>
      <c r="I964" t="s">
        <v>7750</v>
      </c>
      <c r="K964" t="s">
        <v>578</v>
      </c>
      <c r="L964" t="s">
        <v>7750</v>
      </c>
      <c r="N964" t="s">
        <v>8182</v>
      </c>
    </row>
    <row r="965" spans="1:14" x14ac:dyDescent="0.25">
      <c r="A965" t="s">
        <v>564</v>
      </c>
      <c r="B965" t="s">
        <v>5304</v>
      </c>
      <c r="C965" t="s">
        <v>3747</v>
      </c>
      <c r="D965" t="s">
        <v>565</v>
      </c>
      <c r="E965" t="s">
        <v>5304</v>
      </c>
      <c r="F965" t="s">
        <v>3747</v>
      </c>
      <c r="H965" t="s">
        <v>577</v>
      </c>
      <c r="I965" t="s">
        <v>4038</v>
      </c>
      <c r="K965" t="s">
        <v>578</v>
      </c>
      <c r="L965" t="s">
        <v>4038</v>
      </c>
      <c r="N965" t="s">
        <v>8183</v>
      </c>
    </row>
    <row r="966" spans="1:14" x14ac:dyDescent="0.25">
      <c r="A966" t="s">
        <v>564</v>
      </c>
      <c r="B966" t="s">
        <v>5304</v>
      </c>
      <c r="C966" t="s">
        <v>3750</v>
      </c>
      <c r="D966" t="s">
        <v>565</v>
      </c>
      <c r="E966" t="s">
        <v>5304</v>
      </c>
      <c r="F966" t="s">
        <v>3750</v>
      </c>
      <c r="H966" t="s">
        <v>577</v>
      </c>
      <c r="I966" t="s">
        <v>4040</v>
      </c>
      <c r="K966" t="s">
        <v>578</v>
      </c>
      <c r="L966" t="s">
        <v>4040</v>
      </c>
      <c r="N966" t="s">
        <v>8184</v>
      </c>
    </row>
    <row r="967" spans="1:14" x14ac:dyDescent="0.25">
      <c r="A967" t="s">
        <v>564</v>
      </c>
      <c r="B967" t="s">
        <v>5304</v>
      </c>
      <c r="C967" t="s">
        <v>3753</v>
      </c>
      <c r="D967" t="s">
        <v>565</v>
      </c>
      <c r="E967" t="s">
        <v>5304</v>
      </c>
      <c r="F967" t="s">
        <v>3753</v>
      </c>
      <c r="H967" t="s">
        <v>577</v>
      </c>
      <c r="I967" t="s">
        <v>4046</v>
      </c>
      <c r="K967" t="s">
        <v>578</v>
      </c>
      <c r="L967" t="s">
        <v>4046</v>
      </c>
      <c r="N967" t="s">
        <v>8185</v>
      </c>
    </row>
    <row r="968" spans="1:14" x14ac:dyDescent="0.25">
      <c r="A968" t="s">
        <v>564</v>
      </c>
      <c r="B968" t="s">
        <v>5304</v>
      </c>
      <c r="C968" t="s">
        <v>3765</v>
      </c>
      <c r="D968" t="s">
        <v>565</v>
      </c>
      <c r="E968" t="s">
        <v>5304</v>
      </c>
      <c r="F968" t="s">
        <v>3765</v>
      </c>
      <c r="H968" t="s">
        <v>577</v>
      </c>
      <c r="I968" t="s">
        <v>7753</v>
      </c>
      <c r="K968" t="s">
        <v>578</v>
      </c>
      <c r="L968" t="s">
        <v>7753</v>
      </c>
      <c r="N968" t="s">
        <v>4195</v>
      </c>
    </row>
    <row r="969" spans="1:14" x14ac:dyDescent="0.25">
      <c r="A969" t="s">
        <v>564</v>
      </c>
      <c r="B969" t="s">
        <v>5304</v>
      </c>
      <c r="C969" t="s">
        <v>3768</v>
      </c>
      <c r="D969" t="s">
        <v>565</v>
      </c>
      <c r="E969" t="s">
        <v>5304</v>
      </c>
      <c r="F969" t="s">
        <v>3768</v>
      </c>
      <c r="H969" t="s">
        <v>577</v>
      </c>
      <c r="I969" t="s">
        <v>7754</v>
      </c>
      <c r="K969" t="s">
        <v>578</v>
      </c>
      <c r="L969" t="s">
        <v>7754</v>
      </c>
      <c r="N969" t="s">
        <v>4197</v>
      </c>
    </row>
    <row r="970" spans="1:14" x14ac:dyDescent="0.25">
      <c r="A970" t="s">
        <v>564</v>
      </c>
      <c r="B970" t="s">
        <v>5304</v>
      </c>
      <c r="C970" t="s">
        <v>3771</v>
      </c>
      <c r="D970" t="s">
        <v>565</v>
      </c>
      <c r="E970" t="s">
        <v>5304</v>
      </c>
      <c r="F970" t="s">
        <v>3771</v>
      </c>
      <c r="H970" t="s">
        <v>577</v>
      </c>
      <c r="I970" t="s">
        <v>7755</v>
      </c>
      <c r="K970" t="s">
        <v>578</v>
      </c>
      <c r="L970" t="s">
        <v>7755</v>
      </c>
      <c r="N970" t="s">
        <v>8186</v>
      </c>
    </row>
    <row r="971" spans="1:14" x14ac:dyDescent="0.25">
      <c r="A971" t="s">
        <v>564</v>
      </c>
      <c r="B971" t="s">
        <v>5304</v>
      </c>
      <c r="C971" t="s">
        <v>3774</v>
      </c>
      <c r="D971" t="s">
        <v>565</v>
      </c>
      <c r="E971" t="s">
        <v>5304</v>
      </c>
      <c r="F971" t="s">
        <v>3774</v>
      </c>
      <c r="H971" t="s">
        <v>577</v>
      </c>
      <c r="I971" t="s">
        <v>7756</v>
      </c>
      <c r="K971" t="s">
        <v>578</v>
      </c>
      <c r="L971" t="s">
        <v>7756</v>
      </c>
      <c r="N971" t="s">
        <v>4201</v>
      </c>
    </row>
    <row r="972" spans="1:14" x14ac:dyDescent="0.25">
      <c r="A972" t="s">
        <v>564</v>
      </c>
      <c r="B972" t="s">
        <v>5304</v>
      </c>
      <c r="C972" t="s">
        <v>3776</v>
      </c>
      <c r="D972" t="s">
        <v>565</v>
      </c>
      <c r="E972" t="s">
        <v>5304</v>
      </c>
      <c r="F972" t="s">
        <v>3776</v>
      </c>
      <c r="H972" t="s">
        <v>577</v>
      </c>
      <c r="I972" t="s">
        <v>7992</v>
      </c>
      <c r="K972" t="s">
        <v>578</v>
      </c>
      <c r="L972" t="s">
        <v>7992</v>
      </c>
      <c r="N972" t="s">
        <v>4203</v>
      </c>
    </row>
    <row r="973" spans="1:14" x14ac:dyDescent="0.25">
      <c r="A973" t="s">
        <v>564</v>
      </c>
      <c r="B973" t="s">
        <v>5304</v>
      </c>
      <c r="C973" t="s">
        <v>3779</v>
      </c>
      <c r="D973" t="s">
        <v>565</v>
      </c>
      <c r="E973" t="s">
        <v>5304</v>
      </c>
      <c r="F973" t="s">
        <v>3779</v>
      </c>
      <c r="H973" t="s">
        <v>583</v>
      </c>
      <c r="I973" t="s">
        <v>7591</v>
      </c>
      <c r="K973" t="s">
        <v>584</v>
      </c>
      <c r="L973" t="s">
        <v>3251</v>
      </c>
      <c r="N973" t="s">
        <v>8187</v>
      </c>
    </row>
    <row r="974" spans="1:14" x14ac:dyDescent="0.25">
      <c r="A974" t="s">
        <v>564</v>
      </c>
      <c r="B974" t="s">
        <v>5304</v>
      </c>
      <c r="C974" t="s">
        <v>3782</v>
      </c>
      <c r="D974" t="s">
        <v>565</v>
      </c>
      <c r="E974" t="s">
        <v>5304</v>
      </c>
      <c r="F974" t="s">
        <v>3782</v>
      </c>
      <c r="H974" t="s">
        <v>583</v>
      </c>
      <c r="I974" t="s">
        <v>3251</v>
      </c>
      <c r="K974" t="s">
        <v>584</v>
      </c>
      <c r="L974" t="s">
        <v>3260</v>
      </c>
      <c r="N974" t="s">
        <v>4205</v>
      </c>
    </row>
    <row r="975" spans="1:14" x14ac:dyDescent="0.25">
      <c r="A975" t="s">
        <v>564</v>
      </c>
      <c r="B975" t="s">
        <v>5304</v>
      </c>
      <c r="C975" t="s">
        <v>5629</v>
      </c>
      <c r="D975" t="s">
        <v>565</v>
      </c>
      <c r="E975" t="s">
        <v>5304</v>
      </c>
      <c r="F975" t="s">
        <v>5629</v>
      </c>
      <c r="H975" t="s">
        <v>583</v>
      </c>
      <c r="I975" t="s">
        <v>3260</v>
      </c>
      <c r="K975" t="s">
        <v>584</v>
      </c>
      <c r="L975" t="s">
        <v>3263</v>
      </c>
      <c r="N975" t="s">
        <v>4207</v>
      </c>
    </row>
    <row r="976" spans="1:14" x14ac:dyDescent="0.25">
      <c r="A976" t="s">
        <v>564</v>
      </c>
      <c r="B976" t="s">
        <v>5304</v>
      </c>
      <c r="C976" t="s">
        <v>3785</v>
      </c>
      <c r="D976" t="s">
        <v>565</v>
      </c>
      <c r="E976" t="s">
        <v>5304</v>
      </c>
      <c r="F976" t="s">
        <v>3785</v>
      </c>
      <c r="H976" t="s">
        <v>583</v>
      </c>
      <c r="I976" t="s">
        <v>3263</v>
      </c>
      <c r="K976" t="s">
        <v>584</v>
      </c>
      <c r="L976" t="s">
        <v>7898</v>
      </c>
      <c r="N976" t="s">
        <v>4209</v>
      </c>
    </row>
    <row r="977" spans="1:14" x14ac:dyDescent="0.25">
      <c r="A977" t="s">
        <v>564</v>
      </c>
      <c r="B977" t="s">
        <v>5304</v>
      </c>
      <c r="C977" t="s">
        <v>3787</v>
      </c>
      <c r="D977" t="s">
        <v>565</v>
      </c>
      <c r="E977" t="s">
        <v>5304</v>
      </c>
      <c r="F977" t="s">
        <v>3787</v>
      </c>
      <c r="H977" t="s">
        <v>583</v>
      </c>
      <c r="I977" t="s">
        <v>7898</v>
      </c>
      <c r="K977" t="s">
        <v>584</v>
      </c>
      <c r="L977" t="s">
        <v>3266</v>
      </c>
      <c r="N977" t="s">
        <v>4211</v>
      </c>
    </row>
    <row r="978" spans="1:14" x14ac:dyDescent="0.25">
      <c r="A978" t="s">
        <v>564</v>
      </c>
      <c r="B978" t="s">
        <v>5304</v>
      </c>
      <c r="C978" t="s">
        <v>3790</v>
      </c>
      <c r="D978" t="s">
        <v>565</v>
      </c>
      <c r="E978" t="s">
        <v>5304</v>
      </c>
      <c r="F978" t="s">
        <v>3790</v>
      </c>
      <c r="H978" t="s">
        <v>583</v>
      </c>
      <c r="I978" t="s">
        <v>3266</v>
      </c>
      <c r="K978" t="s">
        <v>584</v>
      </c>
      <c r="L978" t="s">
        <v>3269</v>
      </c>
      <c r="N978" t="s">
        <v>8188</v>
      </c>
    </row>
    <row r="979" spans="1:14" x14ac:dyDescent="0.25">
      <c r="A979" t="s">
        <v>564</v>
      </c>
      <c r="B979" t="s">
        <v>5304</v>
      </c>
      <c r="C979" t="s">
        <v>3793</v>
      </c>
      <c r="D979" t="s">
        <v>565</v>
      </c>
      <c r="E979" t="s">
        <v>5304</v>
      </c>
      <c r="F979" t="s">
        <v>3793</v>
      </c>
      <c r="H979" t="s">
        <v>583</v>
      </c>
      <c r="I979" t="s">
        <v>3269</v>
      </c>
      <c r="K979" t="s">
        <v>584</v>
      </c>
      <c r="L979" t="s">
        <v>3271</v>
      </c>
      <c r="N979" t="s">
        <v>8189</v>
      </c>
    </row>
    <row r="980" spans="1:14" x14ac:dyDescent="0.25">
      <c r="A980" t="s">
        <v>564</v>
      </c>
      <c r="B980" t="s">
        <v>5304</v>
      </c>
      <c r="C980" t="s">
        <v>3796</v>
      </c>
      <c r="D980" t="s">
        <v>565</v>
      </c>
      <c r="E980" t="s">
        <v>5304</v>
      </c>
      <c r="F980" t="s">
        <v>3796</v>
      </c>
      <c r="H980" t="s">
        <v>583</v>
      </c>
      <c r="I980" t="s">
        <v>3271</v>
      </c>
      <c r="K980" t="s">
        <v>584</v>
      </c>
      <c r="L980" t="s">
        <v>7899</v>
      </c>
      <c r="N980" t="s">
        <v>8190</v>
      </c>
    </row>
    <row r="981" spans="1:14" x14ac:dyDescent="0.25">
      <c r="A981" t="s">
        <v>564</v>
      </c>
      <c r="B981" t="s">
        <v>5304</v>
      </c>
      <c r="C981" t="s">
        <v>3799</v>
      </c>
      <c r="D981" t="s">
        <v>565</v>
      </c>
      <c r="E981" t="s">
        <v>5304</v>
      </c>
      <c r="F981" t="s">
        <v>3799</v>
      </c>
      <c r="H981" t="s">
        <v>583</v>
      </c>
      <c r="I981" t="s">
        <v>7899</v>
      </c>
      <c r="K981" t="s">
        <v>584</v>
      </c>
      <c r="L981" t="s">
        <v>7900</v>
      </c>
      <c r="N981" t="s">
        <v>8191</v>
      </c>
    </row>
    <row r="982" spans="1:14" x14ac:dyDescent="0.25">
      <c r="A982" t="s">
        <v>564</v>
      </c>
      <c r="B982" t="s">
        <v>5304</v>
      </c>
      <c r="C982" t="s">
        <v>5647</v>
      </c>
      <c r="D982" t="s">
        <v>565</v>
      </c>
      <c r="E982" t="s">
        <v>5304</v>
      </c>
      <c r="F982" t="s">
        <v>5647</v>
      </c>
      <c r="H982" t="s">
        <v>583</v>
      </c>
      <c r="I982" t="s">
        <v>7900</v>
      </c>
      <c r="K982" t="s">
        <v>584</v>
      </c>
      <c r="L982" t="s">
        <v>7993</v>
      </c>
      <c r="N982" t="s">
        <v>8192</v>
      </c>
    </row>
    <row r="983" spans="1:14" x14ac:dyDescent="0.25">
      <c r="A983" t="s">
        <v>564</v>
      </c>
      <c r="B983" t="s">
        <v>5304</v>
      </c>
      <c r="C983" t="s">
        <v>3802</v>
      </c>
      <c r="D983" t="s">
        <v>565</v>
      </c>
      <c r="E983" t="s">
        <v>5304</v>
      </c>
      <c r="F983" t="s">
        <v>3802</v>
      </c>
      <c r="H983" t="s">
        <v>583</v>
      </c>
      <c r="I983" t="s">
        <v>7993</v>
      </c>
      <c r="K983" t="s">
        <v>584</v>
      </c>
      <c r="L983" t="s">
        <v>3285</v>
      </c>
      <c r="N983" t="s">
        <v>8193</v>
      </c>
    </row>
    <row r="984" spans="1:14" x14ac:dyDescent="0.25">
      <c r="A984" t="s">
        <v>564</v>
      </c>
      <c r="B984" t="s">
        <v>5304</v>
      </c>
      <c r="C984" t="s">
        <v>3805</v>
      </c>
      <c r="D984" t="s">
        <v>565</v>
      </c>
      <c r="E984" t="s">
        <v>5304</v>
      </c>
      <c r="F984" t="s">
        <v>3805</v>
      </c>
      <c r="H984" t="s">
        <v>583</v>
      </c>
      <c r="I984" t="s">
        <v>3285</v>
      </c>
      <c r="K984" t="s">
        <v>584</v>
      </c>
      <c r="L984" t="s">
        <v>3302</v>
      </c>
      <c r="N984" t="s">
        <v>8194</v>
      </c>
    </row>
    <row r="985" spans="1:14" x14ac:dyDescent="0.25">
      <c r="A985" t="s">
        <v>564</v>
      </c>
      <c r="B985" t="s">
        <v>5304</v>
      </c>
      <c r="C985" t="s">
        <v>3808</v>
      </c>
      <c r="D985" t="s">
        <v>565</v>
      </c>
      <c r="E985" t="s">
        <v>5304</v>
      </c>
      <c r="F985" t="s">
        <v>3808</v>
      </c>
      <c r="H985" t="s">
        <v>583</v>
      </c>
      <c r="I985" t="s">
        <v>3302</v>
      </c>
      <c r="K985" t="s">
        <v>584</v>
      </c>
      <c r="L985" t="s">
        <v>3305</v>
      </c>
      <c r="N985" t="s">
        <v>8195</v>
      </c>
    </row>
    <row r="986" spans="1:14" x14ac:dyDescent="0.25">
      <c r="A986" t="s">
        <v>564</v>
      </c>
      <c r="B986" t="s">
        <v>5304</v>
      </c>
      <c r="C986" t="s">
        <v>3811</v>
      </c>
      <c r="D986" t="s">
        <v>565</v>
      </c>
      <c r="E986" t="s">
        <v>5304</v>
      </c>
      <c r="F986" t="s">
        <v>3811</v>
      </c>
      <c r="H986" t="s">
        <v>583</v>
      </c>
      <c r="I986" t="s">
        <v>3305</v>
      </c>
      <c r="K986" t="s">
        <v>584</v>
      </c>
      <c r="L986" t="s">
        <v>3308</v>
      </c>
      <c r="N986" t="s">
        <v>8196</v>
      </c>
    </row>
    <row r="987" spans="1:14" x14ac:dyDescent="0.25">
      <c r="A987" t="s">
        <v>564</v>
      </c>
      <c r="B987" t="s">
        <v>5304</v>
      </c>
      <c r="C987" t="s">
        <v>3814</v>
      </c>
      <c r="D987" t="s">
        <v>565</v>
      </c>
      <c r="E987" t="s">
        <v>5304</v>
      </c>
      <c r="F987" t="s">
        <v>3814</v>
      </c>
      <c r="H987" t="s">
        <v>583</v>
      </c>
      <c r="I987" t="s">
        <v>3308</v>
      </c>
      <c r="K987" t="s">
        <v>584</v>
      </c>
      <c r="L987" t="s">
        <v>7937</v>
      </c>
      <c r="N987" t="s">
        <v>8197</v>
      </c>
    </row>
    <row r="988" spans="1:14" x14ac:dyDescent="0.25">
      <c r="A988" t="s">
        <v>564</v>
      </c>
      <c r="B988" t="s">
        <v>5304</v>
      </c>
      <c r="C988" t="s">
        <v>3817</v>
      </c>
      <c r="D988" t="s">
        <v>565</v>
      </c>
      <c r="E988" t="s">
        <v>5304</v>
      </c>
      <c r="F988" t="s">
        <v>3817</v>
      </c>
      <c r="H988" t="s">
        <v>583</v>
      </c>
      <c r="I988" t="s">
        <v>7937</v>
      </c>
      <c r="K988" t="s">
        <v>584</v>
      </c>
      <c r="L988" t="s">
        <v>3311</v>
      </c>
      <c r="N988" t="s">
        <v>8198</v>
      </c>
    </row>
    <row r="989" spans="1:14" x14ac:dyDescent="0.25">
      <c r="A989" t="s">
        <v>564</v>
      </c>
      <c r="B989" t="s">
        <v>5304</v>
      </c>
      <c r="C989" t="s">
        <v>3820</v>
      </c>
      <c r="D989" t="s">
        <v>565</v>
      </c>
      <c r="E989" t="s">
        <v>5304</v>
      </c>
      <c r="F989" t="s">
        <v>3820</v>
      </c>
      <c r="H989" t="s">
        <v>583</v>
      </c>
      <c r="I989" t="s">
        <v>3311</v>
      </c>
      <c r="K989" t="s">
        <v>584</v>
      </c>
      <c r="L989" t="s">
        <v>3314</v>
      </c>
      <c r="N989" t="s">
        <v>8199</v>
      </c>
    </row>
    <row r="990" spans="1:14" x14ac:dyDescent="0.25">
      <c r="A990" t="s">
        <v>564</v>
      </c>
      <c r="B990" t="s">
        <v>5304</v>
      </c>
      <c r="C990" t="s">
        <v>3823</v>
      </c>
      <c r="D990" t="s">
        <v>565</v>
      </c>
      <c r="E990" t="s">
        <v>5304</v>
      </c>
      <c r="F990" t="s">
        <v>3823</v>
      </c>
      <c r="H990" t="s">
        <v>583</v>
      </c>
      <c r="I990" t="s">
        <v>3314</v>
      </c>
      <c r="K990" t="s">
        <v>584</v>
      </c>
      <c r="L990" t="s">
        <v>3317</v>
      </c>
      <c r="N990" t="s">
        <v>8200</v>
      </c>
    </row>
    <row r="991" spans="1:14" x14ac:dyDescent="0.25">
      <c r="A991" t="s">
        <v>564</v>
      </c>
      <c r="B991" t="s">
        <v>5304</v>
      </c>
      <c r="C991" t="s">
        <v>3826</v>
      </c>
      <c r="D991" t="s">
        <v>565</v>
      </c>
      <c r="E991" t="s">
        <v>5304</v>
      </c>
      <c r="F991" t="s">
        <v>3826</v>
      </c>
      <c r="H991" t="s">
        <v>583</v>
      </c>
      <c r="I991" t="s">
        <v>3317</v>
      </c>
      <c r="K991" t="s">
        <v>584</v>
      </c>
      <c r="L991" t="s">
        <v>3320</v>
      </c>
      <c r="N991" t="s">
        <v>8201</v>
      </c>
    </row>
    <row r="992" spans="1:14" x14ac:dyDescent="0.25">
      <c r="A992" t="s">
        <v>564</v>
      </c>
      <c r="B992" t="s">
        <v>5304</v>
      </c>
      <c r="C992" t="s">
        <v>3829</v>
      </c>
      <c r="D992" t="s">
        <v>565</v>
      </c>
      <c r="E992" t="s">
        <v>5304</v>
      </c>
      <c r="F992" t="s">
        <v>3829</v>
      </c>
      <c r="H992" t="s">
        <v>583</v>
      </c>
      <c r="I992" t="s">
        <v>3320</v>
      </c>
      <c r="K992" t="s">
        <v>584</v>
      </c>
      <c r="L992" t="s">
        <v>7938</v>
      </c>
      <c r="N992" t="s">
        <v>8202</v>
      </c>
    </row>
    <row r="993" spans="1:14" x14ac:dyDescent="0.25">
      <c r="A993" t="s">
        <v>564</v>
      </c>
      <c r="B993" t="s">
        <v>5304</v>
      </c>
      <c r="C993" t="s">
        <v>3831</v>
      </c>
      <c r="D993" t="s">
        <v>565</v>
      </c>
      <c r="E993" t="s">
        <v>5304</v>
      </c>
      <c r="F993" t="s">
        <v>3831</v>
      </c>
      <c r="H993" t="s">
        <v>583</v>
      </c>
      <c r="I993" t="s">
        <v>7938</v>
      </c>
      <c r="K993" t="s">
        <v>584</v>
      </c>
      <c r="L993" t="s">
        <v>3323</v>
      </c>
      <c r="N993" t="s">
        <v>4213</v>
      </c>
    </row>
    <row r="994" spans="1:14" x14ac:dyDescent="0.25">
      <c r="A994" t="s">
        <v>564</v>
      </c>
      <c r="B994" t="s">
        <v>5304</v>
      </c>
      <c r="C994" t="s">
        <v>3834</v>
      </c>
      <c r="D994" t="s">
        <v>565</v>
      </c>
      <c r="E994" t="s">
        <v>5304</v>
      </c>
      <c r="F994" t="s">
        <v>3834</v>
      </c>
      <c r="H994" t="s">
        <v>583</v>
      </c>
      <c r="I994" t="s">
        <v>3323</v>
      </c>
      <c r="K994" t="s">
        <v>584</v>
      </c>
      <c r="L994" t="s">
        <v>3326</v>
      </c>
      <c r="N994" t="s">
        <v>4215</v>
      </c>
    </row>
    <row r="995" spans="1:14" x14ac:dyDescent="0.25">
      <c r="A995" t="s">
        <v>564</v>
      </c>
      <c r="B995" t="s">
        <v>5304</v>
      </c>
      <c r="C995" t="s">
        <v>3837</v>
      </c>
      <c r="D995" t="s">
        <v>565</v>
      </c>
      <c r="E995" t="s">
        <v>5304</v>
      </c>
      <c r="F995" t="s">
        <v>3837</v>
      </c>
      <c r="H995" t="s">
        <v>583</v>
      </c>
      <c r="I995" t="s">
        <v>3326</v>
      </c>
      <c r="K995" t="s">
        <v>584</v>
      </c>
      <c r="L995" t="s">
        <v>3335</v>
      </c>
      <c r="N995" t="s">
        <v>8203</v>
      </c>
    </row>
    <row r="996" spans="1:14" x14ac:dyDescent="0.25">
      <c r="A996" t="s">
        <v>564</v>
      </c>
      <c r="B996" t="s">
        <v>5304</v>
      </c>
      <c r="C996" t="s">
        <v>3840</v>
      </c>
      <c r="D996" t="s">
        <v>565</v>
      </c>
      <c r="E996" t="s">
        <v>5304</v>
      </c>
      <c r="F996" t="s">
        <v>3840</v>
      </c>
      <c r="H996" t="s">
        <v>583</v>
      </c>
      <c r="I996" t="s">
        <v>3335</v>
      </c>
      <c r="K996" t="s">
        <v>584</v>
      </c>
      <c r="L996" t="s">
        <v>3338</v>
      </c>
      <c r="N996" t="s">
        <v>4217</v>
      </c>
    </row>
    <row r="997" spans="1:14" x14ac:dyDescent="0.25">
      <c r="A997" t="s">
        <v>564</v>
      </c>
      <c r="B997" t="s">
        <v>5304</v>
      </c>
      <c r="C997" t="s">
        <v>3843</v>
      </c>
      <c r="D997" t="s">
        <v>565</v>
      </c>
      <c r="E997" t="s">
        <v>5304</v>
      </c>
      <c r="F997" t="s">
        <v>3843</v>
      </c>
      <c r="H997" t="s">
        <v>583</v>
      </c>
      <c r="I997" t="s">
        <v>3338</v>
      </c>
      <c r="K997" t="s">
        <v>584</v>
      </c>
      <c r="L997" t="s">
        <v>3341</v>
      </c>
      <c r="N997" t="s">
        <v>4219</v>
      </c>
    </row>
    <row r="998" spans="1:14" x14ac:dyDescent="0.25">
      <c r="A998" t="s">
        <v>564</v>
      </c>
      <c r="B998" t="s">
        <v>5304</v>
      </c>
      <c r="C998" t="s">
        <v>3846</v>
      </c>
      <c r="D998" t="s">
        <v>565</v>
      </c>
      <c r="E998" t="s">
        <v>5304</v>
      </c>
      <c r="F998" t="s">
        <v>3846</v>
      </c>
      <c r="H998" t="s">
        <v>583</v>
      </c>
      <c r="I998" t="s">
        <v>3341</v>
      </c>
      <c r="K998" t="s">
        <v>584</v>
      </c>
      <c r="L998" t="s">
        <v>7994</v>
      </c>
      <c r="N998" t="s">
        <v>8204</v>
      </c>
    </row>
    <row r="999" spans="1:14" x14ac:dyDescent="0.25">
      <c r="A999" t="s">
        <v>564</v>
      </c>
      <c r="B999" t="s">
        <v>5304</v>
      </c>
      <c r="C999" t="s">
        <v>3849</v>
      </c>
      <c r="D999" t="s">
        <v>565</v>
      </c>
      <c r="E999" t="s">
        <v>5304</v>
      </c>
      <c r="F999" t="s">
        <v>3849</v>
      </c>
      <c r="H999" t="s">
        <v>583</v>
      </c>
      <c r="I999" t="s">
        <v>7994</v>
      </c>
      <c r="K999" t="s">
        <v>584</v>
      </c>
      <c r="L999" t="s">
        <v>7995</v>
      </c>
      <c r="N999" t="s">
        <v>4221</v>
      </c>
    </row>
    <row r="1000" spans="1:14" x14ac:dyDescent="0.25">
      <c r="A1000" t="s">
        <v>564</v>
      </c>
      <c r="B1000" t="s">
        <v>5304</v>
      </c>
      <c r="C1000" t="s">
        <v>3852</v>
      </c>
      <c r="D1000" t="s">
        <v>565</v>
      </c>
      <c r="E1000" t="s">
        <v>5304</v>
      </c>
      <c r="F1000" t="s">
        <v>3852</v>
      </c>
      <c r="H1000" t="s">
        <v>583</v>
      </c>
      <c r="I1000" t="s">
        <v>7995</v>
      </c>
      <c r="K1000" t="s">
        <v>584</v>
      </c>
      <c r="L1000" t="s">
        <v>7996</v>
      </c>
      <c r="N1000" t="s">
        <v>8205</v>
      </c>
    </row>
    <row r="1001" spans="1:14" x14ac:dyDescent="0.25">
      <c r="A1001" t="s">
        <v>564</v>
      </c>
      <c r="B1001" t="s">
        <v>5304</v>
      </c>
      <c r="C1001" t="s">
        <v>3855</v>
      </c>
      <c r="D1001" t="s">
        <v>565</v>
      </c>
      <c r="E1001" t="s">
        <v>5304</v>
      </c>
      <c r="F1001" t="s">
        <v>3855</v>
      </c>
      <c r="H1001" t="s">
        <v>583</v>
      </c>
      <c r="I1001" t="s">
        <v>7996</v>
      </c>
      <c r="K1001" t="s">
        <v>584</v>
      </c>
      <c r="L1001" t="s">
        <v>7939</v>
      </c>
      <c r="N1001" t="s">
        <v>4223</v>
      </c>
    </row>
    <row r="1002" spans="1:14" x14ac:dyDescent="0.25">
      <c r="A1002" t="s">
        <v>564</v>
      </c>
      <c r="B1002" t="s">
        <v>5304</v>
      </c>
      <c r="C1002" t="s">
        <v>5723</v>
      </c>
      <c r="D1002" t="s">
        <v>565</v>
      </c>
      <c r="E1002" t="s">
        <v>5304</v>
      </c>
      <c r="F1002" t="s">
        <v>5723</v>
      </c>
      <c r="H1002" t="s">
        <v>583</v>
      </c>
      <c r="I1002" t="s">
        <v>7939</v>
      </c>
      <c r="K1002" t="s">
        <v>584</v>
      </c>
      <c r="L1002" t="s">
        <v>7593</v>
      </c>
      <c r="N1002" t="s">
        <v>4225</v>
      </c>
    </row>
    <row r="1003" spans="1:14" x14ac:dyDescent="0.25">
      <c r="A1003" t="s">
        <v>564</v>
      </c>
      <c r="B1003" t="s">
        <v>5304</v>
      </c>
      <c r="C1003" t="s">
        <v>3858</v>
      </c>
      <c r="D1003" t="s">
        <v>565</v>
      </c>
      <c r="E1003" t="s">
        <v>5304</v>
      </c>
      <c r="F1003" t="s">
        <v>3858</v>
      </c>
      <c r="H1003" t="s">
        <v>583</v>
      </c>
      <c r="I1003" t="s">
        <v>7593</v>
      </c>
      <c r="K1003" t="s">
        <v>584</v>
      </c>
      <c r="L1003" t="s">
        <v>3353</v>
      </c>
      <c r="N1003" t="s">
        <v>4227</v>
      </c>
    </row>
    <row r="1004" spans="1:14" x14ac:dyDescent="0.25">
      <c r="A1004" t="s">
        <v>564</v>
      </c>
      <c r="B1004" t="s">
        <v>5304</v>
      </c>
      <c r="C1004" t="s">
        <v>3861</v>
      </c>
      <c r="D1004" t="s">
        <v>565</v>
      </c>
      <c r="E1004" t="s">
        <v>5304</v>
      </c>
      <c r="F1004" t="s">
        <v>3861</v>
      </c>
      <c r="H1004" t="s">
        <v>583</v>
      </c>
      <c r="I1004" t="s">
        <v>3353</v>
      </c>
      <c r="K1004" t="s">
        <v>584</v>
      </c>
      <c r="L1004" t="s">
        <v>7595</v>
      </c>
      <c r="N1004" t="s">
        <v>4229</v>
      </c>
    </row>
    <row r="1005" spans="1:14" x14ac:dyDescent="0.25">
      <c r="A1005" t="s">
        <v>564</v>
      </c>
      <c r="B1005" t="s">
        <v>5304</v>
      </c>
      <c r="C1005" t="s">
        <v>3864</v>
      </c>
      <c r="D1005" t="s">
        <v>565</v>
      </c>
      <c r="E1005" t="s">
        <v>5304</v>
      </c>
      <c r="F1005" t="s">
        <v>3864</v>
      </c>
      <c r="H1005" t="s">
        <v>583</v>
      </c>
      <c r="I1005" t="s">
        <v>7595</v>
      </c>
      <c r="K1005" t="s">
        <v>584</v>
      </c>
      <c r="L1005" t="s">
        <v>3359</v>
      </c>
      <c r="N1005" t="s">
        <v>4231</v>
      </c>
    </row>
    <row r="1006" spans="1:14" x14ac:dyDescent="0.25">
      <c r="A1006" t="s">
        <v>564</v>
      </c>
      <c r="B1006" t="s">
        <v>5304</v>
      </c>
      <c r="C1006" t="s">
        <v>3867</v>
      </c>
      <c r="D1006" t="s">
        <v>565</v>
      </c>
      <c r="E1006" t="s">
        <v>5304</v>
      </c>
      <c r="F1006" t="s">
        <v>3867</v>
      </c>
      <c r="H1006" t="s">
        <v>583</v>
      </c>
      <c r="I1006" t="s">
        <v>3359</v>
      </c>
      <c r="K1006" t="s">
        <v>584</v>
      </c>
      <c r="L1006" t="s">
        <v>7897</v>
      </c>
      <c r="N1006" t="s">
        <v>4233</v>
      </c>
    </row>
    <row r="1007" spans="1:14" x14ac:dyDescent="0.25">
      <c r="A1007" t="s">
        <v>564</v>
      </c>
      <c r="B1007" t="s">
        <v>5304</v>
      </c>
      <c r="C1007" t="s">
        <v>3870</v>
      </c>
      <c r="D1007" t="s">
        <v>565</v>
      </c>
      <c r="E1007" t="s">
        <v>5304</v>
      </c>
      <c r="F1007" t="s">
        <v>3870</v>
      </c>
      <c r="H1007" t="s">
        <v>583</v>
      </c>
      <c r="I1007" t="s">
        <v>7897</v>
      </c>
      <c r="K1007" t="s">
        <v>584</v>
      </c>
      <c r="L1007" t="s">
        <v>3362</v>
      </c>
      <c r="N1007" t="s">
        <v>4235</v>
      </c>
    </row>
    <row r="1008" spans="1:14" x14ac:dyDescent="0.25">
      <c r="A1008" t="s">
        <v>564</v>
      </c>
      <c r="B1008" t="s">
        <v>5304</v>
      </c>
      <c r="C1008" t="s">
        <v>3873</v>
      </c>
      <c r="D1008" t="s">
        <v>565</v>
      </c>
      <c r="E1008" t="s">
        <v>5304</v>
      </c>
      <c r="F1008" t="s">
        <v>3873</v>
      </c>
      <c r="H1008" t="s">
        <v>583</v>
      </c>
      <c r="I1008" t="s">
        <v>3362</v>
      </c>
      <c r="K1008" t="s">
        <v>584</v>
      </c>
      <c r="L1008" t="s">
        <v>7596</v>
      </c>
      <c r="N1008" t="s">
        <v>4237</v>
      </c>
    </row>
    <row r="1009" spans="1:14" x14ac:dyDescent="0.25">
      <c r="A1009" t="s">
        <v>564</v>
      </c>
      <c r="B1009" t="s">
        <v>5304</v>
      </c>
      <c r="C1009" t="s">
        <v>3875</v>
      </c>
      <c r="D1009" t="s">
        <v>565</v>
      </c>
      <c r="E1009" t="s">
        <v>5304</v>
      </c>
      <c r="F1009" t="s">
        <v>3875</v>
      </c>
      <c r="H1009" t="s">
        <v>583</v>
      </c>
      <c r="I1009" t="s">
        <v>7596</v>
      </c>
      <c r="K1009" t="s">
        <v>584</v>
      </c>
      <c r="L1009" t="s">
        <v>7942</v>
      </c>
      <c r="N1009" t="s">
        <v>8206</v>
      </c>
    </row>
    <row r="1010" spans="1:14" x14ac:dyDescent="0.25">
      <c r="A1010" t="s">
        <v>564</v>
      </c>
      <c r="B1010" t="s">
        <v>5304</v>
      </c>
      <c r="C1010" t="s">
        <v>3877</v>
      </c>
      <c r="D1010" t="s">
        <v>565</v>
      </c>
      <c r="E1010" t="s">
        <v>5304</v>
      </c>
      <c r="F1010" t="s">
        <v>3877</v>
      </c>
      <c r="H1010" t="s">
        <v>583</v>
      </c>
      <c r="I1010" t="s">
        <v>7942</v>
      </c>
      <c r="K1010" t="s">
        <v>584</v>
      </c>
      <c r="L1010" t="s">
        <v>3365</v>
      </c>
      <c r="N1010" t="s">
        <v>8207</v>
      </c>
    </row>
    <row r="1011" spans="1:14" x14ac:dyDescent="0.25">
      <c r="A1011" t="s">
        <v>564</v>
      </c>
      <c r="B1011" t="s">
        <v>5304</v>
      </c>
      <c r="C1011" t="s">
        <v>3880</v>
      </c>
      <c r="D1011" t="s">
        <v>565</v>
      </c>
      <c r="E1011" t="s">
        <v>5304</v>
      </c>
      <c r="F1011" t="s">
        <v>3880</v>
      </c>
      <c r="H1011" t="s">
        <v>583</v>
      </c>
      <c r="I1011" t="s">
        <v>3365</v>
      </c>
      <c r="K1011" t="s">
        <v>584</v>
      </c>
      <c r="L1011" t="s">
        <v>3368</v>
      </c>
      <c r="N1011" t="s">
        <v>4239</v>
      </c>
    </row>
    <row r="1012" spans="1:14" x14ac:dyDescent="0.25">
      <c r="A1012" t="s">
        <v>564</v>
      </c>
      <c r="B1012" t="s">
        <v>5304</v>
      </c>
      <c r="C1012" t="s">
        <v>7913</v>
      </c>
      <c r="D1012" t="s">
        <v>565</v>
      </c>
      <c r="E1012" t="s">
        <v>5304</v>
      </c>
      <c r="F1012" t="s">
        <v>7913</v>
      </c>
      <c r="H1012" t="s">
        <v>583</v>
      </c>
      <c r="I1012" t="s">
        <v>3368</v>
      </c>
      <c r="K1012" t="s">
        <v>584</v>
      </c>
      <c r="L1012" t="s">
        <v>3371</v>
      </c>
      <c r="N1012" t="s">
        <v>4241</v>
      </c>
    </row>
    <row r="1013" spans="1:14" x14ac:dyDescent="0.25">
      <c r="A1013" t="s">
        <v>564</v>
      </c>
      <c r="B1013" t="s">
        <v>5304</v>
      </c>
      <c r="C1013" t="s">
        <v>7932</v>
      </c>
      <c r="D1013" t="s">
        <v>565</v>
      </c>
      <c r="E1013" t="s">
        <v>5304</v>
      </c>
      <c r="F1013" t="s">
        <v>7932</v>
      </c>
      <c r="H1013" t="s">
        <v>583</v>
      </c>
      <c r="I1013" t="s">
        <v>3371</v>
      </c>
      <c r="K1013" t="s">
        <v>584</v>
      </c>
      <c r="L1013" t="s">
        <v>3374</v>
      </c>
      <c r="N1013" t="s">
        <v>8208</v>
      </c>
    </row>
    <row r="1014" spans="1:14" x14ac:dyDescent="0.25">
      <c r="A1014" t="s">
        <v>564</v>
      </c>
      <c r="B1014" t="s">
        <v>5304</v>
      </c>
      <c r="C1014" t="s">
        <v>3882</v>
      </c>
      <c r="D1014" t="s">
        <v>565</v>
      </c>
      <c r="E1014" t="s">
        <v>5304</v>
      </c>
      <c r="F1014" t="s">
        <v>3882</v>
      </c>
      <c r="H1014" t="s">
        <v>583</v>
      </c>
      <c r="I1014" t="s">
        <v>3374</v>
      </c>
      <c r="K1014" t="s">
        <v>584</v>
      </c>
      <c r="L1014" t="s">
        <v>7945</v>
      </c>
      <c r="N1014" t="s">
        <v>8209</v>
      </c>
    </row>
    <row r="1015" spans="1:14" x14ac:dyDescent="0.25">
      <c r="A1015" t="s">
        <v>564</v>
      </c>
      <c r="B1015" t="s">
        <v>5304</v>
      </c>
      <c r="C1015" t="s">
        <v>3884</v>
      </c>
      <c r="D1015" t="s">
        <v>565</v>
      </c>
      <c r="E1015" t="s">
        <v>5304</v>
      </c>
      <c r="F1015" t="s">
        <v>3884</v>
      </c>
      <c r="H1015" t="s">
        <v>583</v>
      </c>
      <c r="I1015" t="s">
        <v>7945</v>
      </c>
      <c r="K1015" t="s">
        <v>584</v>
      </c>
      <c r="L1015" t="s">
        <v>3377</v>
      </c>
      <c r="N1015" t="s">
        <v>4243</v>
      </c>
    </row>
    <row r="1016" spans="1:14" x14ac:dyDescent="0.25">
      <c r="A1016" t="s">
        <v>564</v>
      </c>
      <c r="B1016" t="s">
        <v>5304</v>
      </c>
      <c r="C1016" t="s">
        <v>3887</v>
      </c>
      <c r="D1016" t="s">
        <v>565</v>
      </c>
      <c r="E1016" t="s">
        <v>5304</v>
      </c>
      <c r="F1016" t="s">
        <v>3887</v>
      </c>
      <c r="H1016" t="s">
        <v>583</v>
      </c>
      <c r="I1016" t="s">
        <v>3377</v>
      </c>
      <c r="K1016" t="s">
        <v>584</v>
      </c>
      <c r="L1016" t="s">
        <v>3380</v>
      </c>
      <c r="N1016" t="s">
        <v>4245</v>
      </c>
    </row>
    <row r="1017" spans="1:14" x14ac:dyDescent="0.25">
      <c r="A1017" t="s">
        <v>564</v>
      </c>
      <c r="B1017" t="s">
        <v>5304</v>
      </c>
      <c r="C1017" t="s">
        <v>3890</v>
      </c>
      <c r="D1017" t="s">
        <v>565</v>
      </c>
      <c r="E1017" t="s">
        <v>5304</v>
      </c>
      <c r="F1017" t="s">
        <v>3890</v>
      </c>
      <c r="H1017" t="s">
        <v>583</v>
      </c>
      <c r="I1017" t="s">
        <v>3380</v>
      </c>
      <c r="K1017" t="s">
        <v>584</v>
      </c>
      <c r="L1017" t="s">
        <v>3383</v>
      </c>
      <c r="N1017" t="s">
        <v>4247</v>
      </c>
    </row>
    <row r="1018" spans="1:14" x14ac:dyDescent="0.25">
      <c r="A1018" t="s">
        <v>564</v>
      </c>
      <c r="B1018" t="s">
        <v>5304</v>
      </c>
      <c r="C1018" t="s">
        <v>3892</v>
      </c>
      <c r="D1018" t="s">
        <v>565</v>
      </c>
      <c r="E1018" t="s">
        <v>5304</v>
      </c>
      <c r="F1018" t="s">
        <v>3892</v>
      </c>
      <c r="H1018" t="s">
        <v>583</v>
      </c>
      <c r="I1018" t="s">
        <v>3383</v>
      </c>
      <c r="K1018" t="s">
        <v>584</v>
      </c>
      <c r="L1018" t="s">
        <v>7946</v>
      </c>
      <c r="N1018" t="s">
        <v>4249</v>
      </c>
    </row>
    <row r="1019" spans="1:14" x14ac:dyDescent="0.25">
      <c r="A1019" t="s">
        <v>564</v>
      </c>
      <c r="B1019" t="s">
        <v>5304</v>
      </c>
      <c r="C1019" t="s">
        <v>3895</v>
      </c>
      <c r="D1019" t="s">
        <v>565</v>
      </c>
      <c r="E1019" t="s">
        <v>5304</v>
      </c>
      <c r="F1019" t="s">
        <v>3895</v>
      </c>
      <c r="H1019" t="s">
        <v>583</v>
      </c>
      <c r="I1019" t="s">
        <v>7946</v>
      </c>
      <c r="K1019" t="s">
        <v>584</v>
      </c>
      <c r="L1019" t="s">
        <v>7947</v>
      </c>
      <c r="N1019" t="s">
        <v>4251</v>
      </c>
    </row>
    <row r="1020" spans="1:14" x14ac:dyDescent="0.25">
      <c r="A1020" t="s">
        <v>564</v>
      </c>
      <c r="B1020" t="s">
        <v>5304</v>
      </c>
      <c r="C1020" t="s">
        <v>3898</v>
      </c>
      <c r="D1020" t="s">
        <v>565</v>
      </c>
      <c r="E1020" t="s">
        <v>5304</v>
      </c>
      <c r="F1020" t="s">
        <v>3898</v>
      </c>
      <c r="H1020" t="s">
        <v>583</v>
      </c>
      <c r="I1020" t="s">
        <v>7947</v>
      </c>
      <c r="K1020" t="s">
        <v>584</v>
      </c>
      <c r="L1020" t="s">
        <v>7997</v>
      </c>
      <c r="N1020" t="s">
        <v>4253</v>
      </c>
    </row>
    <row r="1021" spans="1:14" x14ac:dyDescent="0.25">
      <c r="A1021" t="s">
        <v>564</v>
      </c>
      <c r="B1021" t="s">
        <v>5304</v>
      </c>
      <c r="C1021" t="s">
        <v>3900</v>
      </c>
      <c r="D1021" t="s">
        <v>565</v>
      </c>
      <c r="E1021" t="s">
        <v>5304</v>
      </c>
      <c r="F1021" t="s">
        <v>3900</v>
      </c>
      <c r="H1021" t="s">
        <v>583</v>
      </c>
      <c r="I1021" t="s">
        <v>7997</v>
      </c>
      <c r="K1021" t="s">
        <v>584</v>
      </c>
      <c r="L1021" t="s">
        <v>3386</v>
      </c>
      <c r="N1021" t="s">
        <v>4255</v>
      </c>
    </row>
    <row r="1022" spans="1:14" x14ac:dyDescent="0.25">
      <c r="A1022" t="s">
        <v>564</v>
      </c>
      <c r="B1022" t="s">
        <v>5304</v>
      </c>
      <c r="C1022" t="s">
        <v>3902</v>
      </c>
      <c r="D1022" t="s">
        <v>565</v>
      </c>
      <c r="E1022" t="s">
        <v>5304</v>
      </c>
      <c r="F1022" t="s">
        <v>3902</v>
      </c>
      <c r="H1022" t="s">
        <v>583</v>
      </c>
      <c r="I1022" t="s">
        <v>3386</v>
      </c>
      <c r="K1022" t="s">
        <v>584</v>
      </c>
      <c r="L1022" t="s">
        <v>7597</v>
      </c>
      <c r="N1022" t="s">
        <v>8210</v>
      </c>
    </row>
    <row r="1023" spans="1:14" x14ac:dyDescent="0.25">
      <c r="A1023" t="s">
        <v>564</v>
      </c>
      <c r="B1023" t="s">
        <v>5304</v>
      </c>
      <c r="C1023" t="s">
        <v>3905</v>
      </c>
      <c r="D1023" t="s">
        <v>565</v>
      </c>
      <c r="E1023" t="s">
        <v>5304</v>
      </c>
      <c r="F1023" t="s">
        <v>3905</v>
      </c>
      <c r="H1023" t="s">
        <v>583</v>
      </c>
      <c r="I1023" t="s">
        <v>7597</v>
      </c>
      <c r="K1023" t="s">
        <v>584</v>
      </c>
      <c r="L1023" t="s">
        <v>7949</v>
      </c>
      <c r="N1023" t="s">
        <v>4257</v>
      </c>
    </row>
    <row r="1024" spans="1:14" x14ac:dyDescent="0.25">
      <c r="A1024" t="s">
        <v>564</v>
      </c>
      <c r="B1024" t="s">
        <v>5304</v>
      </c>
      <c r="C1024" t="s">
        <v>3908</v>
      </c>
      <c r="D1024" t="s">
        <v>565</v>
      </c>
      <c r="E1024" t="s">
        <v>5304</v>
      </c>
      <c r="F1024" t="s">
        <v>3908</v>
      </c>
      <c r="H1024" t="s">
        <v>583</v>
      </c>
      <c r="I1024" t="s">
        <v>7949</v>
      </c>
      <c r="K1024" t="s">
        <v>584</v>
      </c>
      <c r="L1024" t="s">
        <v>3391</v>
      </c>
      <c r="N1024" t="s">
        <v>8211</v>
      </c>
    </row>
    <row r="1025" spans="1:14" x14ac:dyDescent="0.25">
      <c r="A1025" t="s">
        <v>564</v>
      </c>
      <c r="B1025" t="s">
        <v>5304</v>
      </c>
      <c r="C1025" t="s">
        <v>3911</v>
      </c>
      <c r="D1025" t="s">
        <v>565</v>
      </c>
      <c r="E1025" t="s">
        <v>5304</v>
      </c>
      <c r="F1025" t="s">
        <v>3911</v>
      </c>
      <c r="H1025" t="s">
        <v>583</v>
      </c>
      <c r="I1025" t="s">
        <v>3391</v>
      </c>
      <c r="K1025" t="s">
        <v>584</v>
      </c>
      <c r="L1025" t="s">
        <v>3394</v>
      </c>
      <c r="N1025" t="s">
        <v>8212</v>
      </c>
    </row>
    <row r="1026" spans="1:14" x14ac:dyDescent="0.25">
      <c r="A1026" t="s">
        <v>564</v>
      </c>
      <c r="B1026" t="s">
        <v>5304</v>
      </c>
      <c r="C1026" t="s">
        <v>3914</v>
      </c>
      <c r="D1026" t="s">
        <v>565</v>
      </c>
      <c r="E1026" t="s">
        <v>5304</v>
      </c>
      <c r="F1026" t="s">
        <v>3914</v>
      </c>
      <c r="H1026" t="s">
        <v>583</v>
      </c>
      <c r="I1026" t="s">
        <v>3394</v>
      </c>
      <c r="K1026" t="s">
        <v>584</v>
      </c>
      <c r="L1026" t="s">
        <v>3397</v>
      </c>
      <c r="N1026" t="s">
        <v>8213</v>
      </c>
    </row>
    <row r="1027" spans="1:14" x14ac:dyDescent="0.25">
      <c r="A1027" t="s">
        <v>564</v>
      </c>
      <c r="B1027" t="s">
        <v>5304</v>
      </c>
      <c r="C1027" t="s">
        <v>3916</v>
      </c>
      <c r="D1027" t="s">
        <v>565</v>
      </c>
      <c r="E1027" t="s">
        <v>5304</v>
      </c>
      <c r="F1027" t="s">
        <v>3916</v>
      </c>
      <c r="H1027" t="s">
        <v>583</v>
      </c>
      <c r="I1027" t="s">
        <v>3397</v>
      </c>
      <c r="K1027" t="s">
        <v>584</v>
      </c>
      <c r="L1027" t="s">
        <v>3399</v>
      </c>
      <c r="N1027" t="s">
        <v>4261</v>
      </c>
    </row>
    <row r="1028" spans="1:14" x14ac:dyDescent="0.25">
      <c r="A1028" t="s">
        <v>564</v>
      </c>
      <c r="B1028" t="s">
        <v>5304</v>
      </c>
      <c r="C1028" t="s">
        <v>3919</v>
      </c>
      <c r="D1028" t="s">
        <v>565</v>
      </c>
      <c r="E1028" t="s">
        <v>5304</v>
      </c>
      <c r="F1028" t="s">
        <v>3919</v>
      </c>
      <c r="H1028" t="s">
        <v>583</v>
      </c>
      <c r="I1028" t="s">
        <v>3399</v>
      </c>
      <c r="K1028" t="s">
        <v>584</v>
      </c>
      <c r="L1028" t="s">
        <v>3401</v>
      </c>
      <c r="N1028" t="s">
        <v>4263</v>
      </c>
    </row>
    <row r="1029" spans="1:14" x14ac:dyDescent="0.25">
      <c r="A1029" t="s">
        <v>564</v>
      </c>
      <c r="B1029" t="s">
        <v>5304</v>
      </c>
      <c r="C1029" t="s">
        <v>3921</v>
      </c>
      <c r="D1029" t="s">
        <v>565</v>
      </c>
      <c r="E1029" t="s">
        <v>5304</v>
      </c>
      <c r="F1029" t="s">
        <v>3921</v>
      </c>
      <c r="H1029" t="s">
        <v>583</v>
      </c>
      <c r="I1029" t="s">
        <v>3401</v>
      </c>
      <c r="K1029" t="s">
        <v>584</v>
      </c>
      <c r="L1029" t="s">
        <v>3403</v>
      </c>
      <c r="N1029" t="s">
        <v>4265</v>
      </c>
    </row>
    <row r="1030" spans="1:14" x14ac:dyDescent="0.25">
      <c r="A1030" t="s">
        <v>564</v>
      </c>
      <c r="B1030" t="s">
        <v>5304</v>
      </c>
      <c r="C1030" t="s">
        <v>3923</v>
      </c>
      <c r="D1030" t="s">
        <v>565</v>
      </c>
      <c r="E1030" t="s">
        <v>5304</v>
      </c>
      <c r="F1030" t="s">
        <v>3923</v>
      </c>
      <c r="H1030" t="s">
        <v>583</v>
      </c>
      <c r="I1030" t="s">
        <v>3403</v>
      </c>
      <c r="K1030" t="s">
        <v>584</v>
      </c>
      <c r="L1030" t="s">
        <v>3405</v>
      </c>
      <c r="N1030" t="s">
        <v>4267</v>
      </c>
    </row>
    <row r="1031" spans="1:14" x14ac:dyDescent="0.25">
      <c r="A1031" t="s">
        <v>564</v>
      </c>
      <c r="B1031" t="s">
        <v>5304</v>
      </c>
      <c r="C1031" t="s">
        <v>3925</v>
      </c>
      <c r="D1031" t="s">
        <v>565</v>
      </c>
      <c r="E1031" t="s">
        <v>5304</v>
      </c>
      <c r="F1031" t="s">
        <v>3925</v>
      </c>
      <c r="H1031" t="s">
        <v>583</v>
      </c>
      <c r="I1031" t="s">
        <v>3405</v>
      </c>
      <c r="K1031" t="s">
        <v>584</v>
      </c>
      <c r="L1031" t="s">
        <v>7950</v>
      </c>
      <c r="N1031" t="s">
        <v>4269</v>
      </c>
    </row>
    <row r="1032" spans="1:14" x14ac:dyDescent="0.25">
      <c r="A1032" t="s">
        <v>564</v>
      </c>
      <c r="B1032" t="s">
        <v>5304</v>
      </c>
      <c r="C1032" t="s">
        <v>3995</v>
      </c>
      <c r="D1032" t="s">
        <v>565</v>
      </c>
      <c r="E1032" t="s">
        <v>5304</v>
      </c>
      <c r="F1032" t="s">
        <v>3995</v>
      </c>
      <c r="H1032" t="s">
        <v>583</v>
      </c>
      <c r="I1032" t="s">
        <v>7950</v>
      </c>
      <c r="K1032" t="s">
        <v>584</v>
      </c>
      <c r="L1032" t="s">
        <v>7951</v>
      </c>
      <c r="N1032" t="s">
        <v>8214</v>
      </c>
    </row>
    <row r="1033" spans="1:14" x14ac:dyDescent="0.25">
      <c r="A1033" t="s">
        <v>564</v>
      </c>
      <c r="B1033" t="s">
        <v>5304</v>
      </c>
      <c r="C1033" t="s">
        <v>7933</v>
      </c>
      <c r="D1033" t="s">
        <v>565</v>
      </c>
      <c r="E1033" t="s">
        <v>5304</v>
      </c>
      <c r="F1033" t="s">
        <v>7933</v>
      </c>
      <c r="H1033" t="s">
        <v>583</v>
      </c>
      <c r="I1033" t="s">
        <v>7951</v>
      </c>
      <c r="K1033" t="s">
        <v>584</v>
      </c>
      <c r="L1033" t="s">
        <v>3409</v>
      </c>
      <c r="N1033" t="s">
        <v>8215</v>
      </c>
    </row>
    <row r="1034" spans="1:14" x14ac:dyDescent="0.25">
      <c r="A1034" t="s">
        <v>564</v>
      </c>
      <c r="B1034" t="s">
        <v>5304</v>
      </c>
      <c r="C1034" t="s">
        <v>7934</v>
      </c>
      <c r="D1034" t="s">
        <v>565</v>
      </c>
      <c r="E1034" t="s">
        <v>5304</v>
      </c>
      <c r="F1034" t="s">
        <v>7934</v>
      </c>
      <c r="H1034" t="s">
        <v>583</v>
      </c>
      <c r="I1034" t="s">
        <v>3409</v>
      </c>
      <c r="K1034" t="s">
        <v>584</v>
      </c>
      <c r="L1034" t="s">
        <v>7954</v>
      </c>
      <c r="N1034" t="s">
        <v>8216</v>
      </c>
    </row>
    <row r="1035" spans="1:14" x14ac:dyDescent="0.25">
      <c r="A1035" t="s">
        <v>564</v>
      </c>
      <c r="B1035" t="s">
        <v>5304</v>
      </c>
      <c r="C1035" t="s">
        <v>7935</v>
      </c>
      <c r="D1035" t="s">
        <v>565</v>
      </c>
      <c r="E1035" t="s">
        <v>5304</v>
      </c>
      <c r="F1035" t="s">
        <v>7935</v>
      </c>
      <c r="H1035" t="s">
        <v>583</v>
      </c>
      <c r="I1035" t="s">
        <v>7954</v>
      </c>
      <c r="K1035" t="s">
        <v>584</v>
      </c>
      <c r="L1035" t="s">
        <v>7901</v>
      </c>
      <c r="N1035" t="s">
        <v>8217</v>
      </c>
    </row>
    <row r="1036" spans="1:14" x14ac:dyDescent="0.25">
      <c r="A1036" t="s">
        <v>564</v>
      </c>
      <c r="B1036" t="s">
        <v>5304</v>
      </c>
      <c r="C1036" t="s">
        <v>7930</v>
      </c>
      <c r="D1036" t="s">
        <v>565</v>
      </c>
      <c r="E1036" t="s">
        <v>5304</v>
      </c>
      <c r="F1036" t="s">
        <v>7930</v>
      </c>
      <c r="H1036" t="s">
        <v>583</v>
      </c>
      <c r="I1036" t="s">
        <v>7901</v>
      </c>
      <c r="K1036" t="s">
        <v>584</v>
      </c>
      <c r="L1036" t="s">
        <v>7902</v>
      </c>
      <c r="N1036" t="s">
        <v>8218</v>
      </c>
    </row>
    <row r="1037" spans="1:14" x14ac:dyDescent="0.25">
      <c r="A1037" t="s">
        <v>564</v>
      </c>
      <c r="B1037" t="s">
        <v>5304</v>
      </c>
      <c r="C1037" t="s">
        <v>7931</v>
      </c>
      <c r="D1037" t="s">
        <v>565</v>
      </c>
      <c r="E1037" t="s">
        <v>5304</v>
      </c>
      <c r="F1037" t="s">
        <v>7931</v>
      </c>
      <c r="H1037" t="s">
        <v>583</v>
      </c>
      <c r="I1037" t="s">
        <v>7902</v>
      </c>
      <c r="K1037" t="s">
        <v>584</v>
      </c>
      <c r="L1037" t="s">
        <v>7955</v>
      </c>
      <c r="N1037" t="s">
        <v>8219</v>
      </c>
    </row>
    <row r="1038" spans="1:14" x14ac:dyDescent="0.25">
      <c r="A1038" t="s">
        <v>564</v>
      </c>
      <c r="B1038" t="s">
        <v>5307</v>
      </c>
      <c r="C1038" t="s">
        <v>3628</v>
      </c>
      <c r="D1038" t="s">
        <v>565</v>
      </c>
      <c r="E1038" t="s">
        <v>5307</v>
      </c>
      <c r="F1038" t="s">
        <v>3628</v>
      </c>
      <c r="H1038" t="s">
        <v>583</v>
      </c>
      <c r="I1038" t="s">
        <v>7955</v>
      </c>
      <c r="K1038" t="s">
        <v>584</v>
      </c>
      <c r="L1038" t="s">
        <v>7956</v>
      </c>
      <c r="N1038" t="s">
        <v>8220</v>
      </c>
    </row>
    <row r="1039" spans="1:14" x14ac:dyDescent="0.25">
      <c r="A1039" t="s">
        <v>564</v>
      </c>
      <c r="B1039" t="s">
        <v>5307</v>
      </c>
      <c r="C1039" t="s">
        <v>7696</v>
      </c>
      <c r="D1039" t="s">
        <v>565</v>
      </c>
      <c r="E1039" t="s">
        <v>5307</v>
      </c>
      <c r="F1039" t="s">
        <v>7696</v>
      </c>
      <c r="H1039" t="s">
        <v>583</v>
      </c>
      <c r="I1039" t="s">
        <v>7956</v>
      </c>
      <c r="K1039" t="s">
        <v>584</v>
      </c>
      <c r="L1039" t="s">
        <v>3411</v>
      </c>
      <c r="N1039" t="s">
        <v>4271</v>
      </c>
    </row>
    <row r="1040" spans="1:14" x14ac:dyDescent="0.25">
      <c r="A1040" t="s">
        <v>564</v>
      </c>
      <c r="B1040" t="s">
        <v>5307</v>
      </c>
      <c r="C1040" t="s">
        <v>3666</v>
      </c>
      <c r="D1040" t="s">
        <v>565</v>
      </c>
      <c r="E1040" t="s">
        <v>5307</v>
      </c>
      <c r="F1040" t="s">
        <v>3666</v>
      </c>
      <c r="H1040" t="s">
        <v>583</v>
      </c>
      <c r="I1040" t="s">
        <v>3411</v>
      </c>
      <c r="K1040" t="s">
        <v>584</v>
      </c>
      <c r="L1040" t="s">
        <v>7957</v>
      </c>
      <c r="N1040" t="s">
        <v>8221</v>
      </c>
    </row>
    <row r="1041" spans="1:14" x14ac:dyDescent="0.25">
      <c r="A1041" t="s">
        <v>564</v>
      </c>
      <c r="B1041" t="s">
        <v>5307</v>
      </c>
      <c r="C1041" t="s">
        <v>3669</v>
      </c>
      <c r="D1041" t="s">
        <v>565</v>
      </c>
      <c r="E1041" t="s">
        <v>5307</v>
      </c>
      <c r="F1041" t="s">
        <v>3669</v>
      </c>
      <c r="H1041" t="s">
        <v>583</v>
      </c>
      <c r="I1041" t="s">
        <v>7957</v>
      </c>
      <c r="K1041" t="s">
        <v>584</v>
      </c>
      <c r="L1041" t="s">
        <v>7998</v>
      </c>
      <c r="N1041" t="s">
        <v>8222</v>
      </c>
    </row>
    <row r="1042" spans="1:14" x14ac:dyDescent="0.25">
      <c r="A1042" t="s">
        <v>564</v>
      </c>
      <c r="B1042" t="s">
        <v>5307</v>
      </c>
      <c r="C1042" t="s">
        <v>3672</v>
      </c>
      <c r="D1042" t="s">
        <v>565</v>
      </c>
      <c r="E1042" t="s">
        <v>5307</v>
      </c>
      <c r="F1042" t="s">
        <v>3672</v>
      </c>
      <c r="H1042" t="s">
        <v>583</v>
      </c>
      <c r="I1042" t="s">
        <v>7998</v>
      </c>
      <c r="K1042" t="s">
        <v>584</v>
      </c>
      <c r="L1042" t="s">
        <v>7999</v>
      </c>
      <c r="N1042" t="s">
        <v>4273</v>
      </c>
    </row>
    <row r="1043" spans="1:14" x14ac:dyDescent="0.25">
      <c r="A1043" t="s">
        <v>564</v>
      </c>
      <c r="B1043" t="s">
        <v>5307</v>
      </c>
      <c r="C1043" t="s">
        <v>3675</v>
      </c>
      <c r="D1043" t="s">
        <v>565</v>
      </c>
      <c r="E1043" t="s">
        <v>5307</v>
      </c>
      <c r="F1043" t="s">
        <v>3675</v>
      </c>
      <c r="H1043" t="s">
        <v>583</v>
      </c>
      <c r="I1043" t="s">
        <v>7999</v>
      </c>
      <c r="K1043" t="s">
        <v>584</v>
      </c>
      <c r="L1043" t="s">
        <v>8000</v>
      </c>
      <c r="N1043" t="s">
        <v>8223</v>
      </c>
    </row>
    <row r="1044" spans="1:14" x14ac:dyDescent="0.25">
      <c r="A1044" t="s">
        <v>564</v>
      </c>
      <c r="B1044" t="s">
        <v>5307</v>
      </c>
      <c r="C1044" t="s">
        <v>3678</v>
      </c>
      <c r="D1044" t="s">
        <v>565</v>
      </c>
      <c r="E1044" t="s">
        <v>5307</v>
      </c>
      <c r="F1044" t="s">
        <v>3678</v>
      </c>
      <c r="H1044" t="s">
        <v>583</v>
      </c>
      <c r="I1044" t="s">
        <v>8000</v>
      </c>
      <c r="K1044" t="s">
        <v>584</v>
      </c>
      <c r="L1044" t="s">
        <v>8001</v>
      </c>
      <c r="N1044" t="s">
        <v>8224</v>
      </c>
    </row>
    <row r="1045" spans="1:14" x14ac:dyDescent="0.25">
      <c r="A1045" t="s">
        <v>564</v>
      </c>
      <c r="B1045" t="s">
        <v>5307</v>
      </c>
      <c r="C1045" t="s">
        <v>3681</v>
      </c>
      <c r="D1045" t="s">
        <v>565</v>
      </c>
      <c r="E1045" t="s">
        <v>5307</v>
      </c>
      <c r="F1045" t="s">
        <v>3681</v>
      </c>
      <c r="H1045" t="s">
        <v>583</v>
      </c>
      <c r="I1045" t="s">
        <v>8001</v>
      </c>
      <c r="K1045" t="s">
        <v>584</v>
      </c>
      <c r="L1045" t="s">
        <v>8002</v>
      </c>
      <c r="N1045" t="s">
        <v>8225</v>
      </c>
    </row>
    <row r="1046" spans="1:14" x14ac:dyDescent="0.25">
      <c r="A1046" t="s">
        <v>564</v>
      </c>
      <c r="B1046" t="s">
        <v>5307</v>
      </c>
      <c r="C1046" t="s">
        <v>3684</v>
      </c>
      <c r="D1046" t="s">
        <v>565</v>
      </c>
      <c r="E1046" t="s">
        <v>5307</v>
      </c>
      <c r="F1046" t="s">
        <v>3684</v>
      </c>
      <c r="H1046" t="s">
        <v>583</v>
      </c>
      <c r="I1046" t="s">
        <v>8002</v>
      </c>
      <c r="K1046" t="s">
        <v>584</v>
      </c>
      <c r="L1046" t="s">
        <v>8003</v>
      </c>
      <c r="N1046" t="s">
        <v>8226</v>
      </c>
    </row>
    <row r="1047" spans="1:14" x14ac:dyDescent="0.25">
      <c r="A1047" t="s">
        <v>564</v>
      </c>
      <c r="B1047" t="s">
        <v>5307</v>
      </c>
      <c r="C1047" t="s">
        <v>3687</v>
      </c>
      <c r="D1047" t="s">
        <v>565</v>
      </c>
      <c r="E1047" t="s">
        <v>5307</v>
      </c>
      <c r="F1047" t="s">
        <v>3687</v>
      </c>
      <c r="H1047" t="s">
        <v>583</v>
      </c>
      <c r="I1047" t="s">
        <v>8003</v>
      </c>
      <c r="K1047" t="s">
        <v>584</v>
      </c>
      <c r="L1047" t="s">
        <v>8004</v>
      </c>
      <c r="N1047" t="s">
        <v>8227</v>
      </c>
    </row>
    <row r="1048" spans="1:14" x14ac:dyDescent="0.25">
      <c r="A1048" t="s">
        <v>564</v>
      </c>
      <c r="B1048" t="s">
        <v>5307</v>
      </c>
      <c r="C1048" t="s">
        <v>3690</v>
      </c>
      <c r="D1048" t="s">
        <v>565</v>
      </c>
      <c r="E1048" t="s">
        <v>5307</v>
      </c>
      <c r="F1048" t="s">
        <v>3690</v>
      </c>
      <c r="H1048" t="s">
        <v>583</v>
      </c>
      <c r="I1048" t="s">
        <v>8004</v>
      </c>
      <c r="K1048" t="s">
        <v>584</v>
      </c>
      <c r="L1048" t="s">
        <v>3435</v>
      </c>
      <c r="N1048" t="s">
        <v>8228</v>
      </c>
    </row>
    <row r="1049" spans="1:14" x14ac:dyDescent="0.25">
      <c r="A1049" t="s">
        <v>564</v>
      </c>
      <c r="B1049" t="s">
        <v>5307</v>
      </c>
      <c r="C1049" t="s">
        <v>3693</v>
      </c>
      <c r="D1049" t="s">
        <v>565</v>
      </c>
      <c r="E1049" t="s">
        <v>5307</v>
      </c>
      <c r="F1049" t="s">
        <v>3693</v>
      </c>
      <c r="H1049" t="s">
        <v>583</v>
      </c>
      <c r="I1049" t="s">
        <v>3435</v>
      </c>
      <c r="K1049" t="s">
        <v>584</v>
      </c>
      <c r="L1049" t="s">
        <v>3439</v>
      </c>
      <c r="N1049" t="s">
        <v>8229</v>
      </c>
    </row>
    <row r="1050" spans="1:14" x14ac:dyDescent="0.25">
      <c r="A1050" t="s">
        <v>564</v>
      </c>
      <c r="B1050" t="s">
        <v>5307</v>
      </c>
      <c r="C1050" t="s">
        <v>3696</v>
      </c>
      <c r="D1050" t="s">
        <v>565</v>
      </c>
      <c r="E1050" t="s">
        <v>5307</v>
      </c>
      <c r="F1050" t="s">
        <v>3696</v>
      </c>
      <c r="H1050" t="s">
        <v>583</v>
      </c>
      <c r="I1050" t="s">
        <v>3439</v>
      </c>
      <c r="K1050" t="s">
        <v>584</v>
      </c>
      <c r="L1050" t="s">
        <v>7958</v>
      </c>
      <c r="N1050" t="s">
        <v>8230</v>
      </c>
    </row>
    <row r="1051" spans="1:14" x14ac:dyDescent="0.25">
      <c r="A1051" t="s">
        <v>564</v>
      </c>
      <c r="B1051" t="s">
        <v>5307</v>
      </c>
      <c r="C1051" t="s">
        <v>3699</v>
      </c>
      <c r="D1051" t="s">
        <v>565</v>
      </c>
      <c r="E1051" t="s">
        <v>5307</v>
      </c>
      <c r="F1051" t="s">
        <v>3699</v>
      </c>
      <c r="H1051" t="s">
        <v>583</v>
      </c>
      <c r="I1051" t="s">
        <v>7958</v>
      </c>
      <c r="K1051" t="s">
        <v>584</v>
      </c>
      <c r="L1051" t="s">
        <v>8005</v>
      </c>
      <c r="N1051" t="s">
        <v>5466</v>
      </c>
    </row>
    <row r="1052" spans="1:14" x14ac:dyDescent="0.25">
      <c r="A1052" t="s">
        <v>564</v>
      </c>
      <c r="B1052" t="s">
        <v>5307</v>
      </c>
      <c r="C1052" t="s">
        <v>3702</v>
      </c>
      <c r="D1052" t="s">
        <v>565</v>
      </c>
      <c r="E1052" t="s">
        <v>5307</v>
      </c>
      <c r="F1052" t="s">
        <v>3702</v>
      </c>
      <c r="H1052" t="s">
        <v>583</v>
      </c>
      <c r="I1052" t="s">
        <v>8005</v>
      </c>
      <c r="K1052" t="s">
        <v>584</v>
      </c>
      <c r="L1052" t="s">
        <v>8006</v>
      </c>
      <c r="N1052" t="s">
        <v>5469</v>
      </c>
    </row>
    <row r="1053" spans="1:14" x14ac:dyDescent="0.25">
      <c r="A1053" t="s">
        <v>564</v>
      </c>
      <c r="B1053" t="s">
        <v>5307</v>
      </c>
      <c r="C1053" t="s">
        <v>3705</v>
      </c>
      <c r="D1053" t="s">
        <v>565</v>
      </c>
      <c r="E1053" t="s">
        <v>5307</v>
      </c>
      <c r="F1053" t="s">
        <v>3705</v>
      </c>
      <c r="H1053" t="s">
        <v>583</v>
      </c>
      <c r="I1053" t="s">
        <v>8006</v>
      </c>
      <c r="K1053" t="s">
        <v>584</v>
      </c>
      <c r="L1053" t="s">
        <v>8007</v>
      </c>
      <c r="N1053" t="s">
        <v>5473</v>
      </c>
    </row>
    <row r="1054" spans="1:14" x14ac:dyDescent="0.25">
      <c r="A1054" t="s">
        <v>564</v>
      </c>
      <c r="B1054" t="s">
        <v>5307</v>
      </c>
      <c r="C1054" t="s">
        <v>3708</v>
      </c>
      <c r="D1054" t="s">
        <v>565</v>
      </c>
      <c r="E1054" t="s">
        <v>5307</v>
      </c>
      <c r="F1054" t="s">
        <v>3708</v>
      </c>
      <c r="H1054" t="s">
        <v>583</v>
      </c>
      <c r="I1054" t="s">
        <v>8007</v>
      </c>
      <c r="K1054" t="s">
        <v>584</v>
      </c>
      <c r="L1054" t="s">
        <v>8008</v>
      </c>
      <c r="N1054" t="s">
        <v>8231</v>
      </c>
    </row>
    <row r="1055" spans="1:14" x14ac:dyDescent="0.25">
      <c r="A1055" t="s">
        <v>564</v>
      </c>
      <c r="B1055" t="s">
        <v>5307</v>
      </c>
      <c r="C1055" t="s">
        <v>3711</v>
      </c>
      <c r="D1055" t="s">
        <v>565</v>
      </c>
      <c r="E1055" t="s">
        <v>5307</v>
      </c>
      <c r="F1055" t="s">
        <v>3711</v>
      </c>
      <c r="H1055" t="s">
        <v>583</v>
      </c>
      <c r="I1055" t="s">
        <v>8008</v>
      </c>
      <c r="K1055" t="s">
        <v>584</v>
      </c>
      <c r="L1055" t="s">
        <v>8009</v>
      </c>
      <c r="N1055" t="s">
        <v>4275</v>
      </c>
    </row>
    <row r="1056" spans="1:14" x14ac:dyDescent="0.25">
      <c r="A1056" t="s">
        <v>564</v>
      </c>
      <c r="B1056" t="s">
        <v>5307</v>
      </c>
      <c r="C1056" t="s">
        <v>5577</v>
      </c>
      <c r="D1056" t="s">
        <v>565</v>
      </c>
      <c r="E1056" t="s">
        <v>5307</v>
      </c>
      <c r="F1056" t="s">
        <v>5577</v>
      </c>
      <c r="H1056" t="s">
        <v>583</v>
      </c>
      <c r="I1056" t="s">
        <v>8009</v>
      </c>
      <c r="K1056" t="s">
        <v>584</v>
      </c>
      <c r="L1056" t="s">
        <v>7682</v>
      </c>
      <c r="N1056" t="s">
        <v>4277</v>
      </c>
    </row>
    <row r="1057" spans="1:14" x14ac:dyDescent="0.25">
      <c r="A1057" t="s">
        <v>564</v>
      </c>
      <c r="B1057" t="s">
        <v>5307</v>
      </c>
      <c r="C1057" t="s">
        <v>3714</v>
      </c>
      <c r="D1057" t="s">
        <v>565</v>
      </c>
      <c r="E1057" t="s">
        <v>5307</v>
      </c>
      <c r="F1057" t="s">
        <v>3714</v>
      </c>
      <c r="H1057" t="s">
        <v>583</v>
      </c>
      <c r="I1057" t="s">
        <v>7682</v>
      </c>
      <c r="K1057" t="s">
        <v>584</v>
      </c>
      <c r="L1057" t="s">
        <v>7745</v>
      </c>
      <c r="N1057" t="s">
        <v>4279</v>
      </c>
    </row>
    <row r="1058" spans="1:14" x14ac:dyDescent="0.25">
      <c r="A1058" t="s">
        <v>564</v>
      </c>
      <c r="B1058" t="s">
        <v>5307</v>
      </c>
      <c r="C1058" t="s">
        <v>3717</v>
      </c>
      <c r="D1058" t="s">
        <v>565</v>
      </c>
      <c r="E1058" t="s">
        <v>5307</v>
      </c>
      <c r="F1058" t="s">
        <v>3717</v>
      </c>
      <c r="H1058" t="s">
        <v>583</v>
      </c>
      <c r="I1058" t="s">
        <v>7745</v>
      </c>
      <c r="K1058" t="s">
        <v>584</v>
      </c>
      <c r="L1058" t="s">
        <v>8010</v>
      </c>
      <c r="N1058" t="s">
        <v>4281</v>
      </c>
    </row>
    <row r="1059" spans="1:14" x14ac:dyDescent="0.25">
      <c r="A1059" t="s">
        <v>564</v>
      </c>
      <c r="B1059" t="s">
        <v>5307</v>
      </c>
      <c r="C1059" t="s">
        <v>3720</v>
      </c>
      <c r="D1059" t="s">
        <v>565</v>
      </c>
      <c r="E1059" t="s">
        <v>5307</v>
      </c>
      <c r="F1059" t="s">
        <v>3720</v>
      </c>
      <c r="H1059" t="s">
        <v>583</v>
      </c>
      <c r="I1059" t="s">
        <v>8010</v>
      </c>
      <c r="K1059" t="s">
        <v>584</v>
      </c>
      <c r="L1059" t="s">
        <v>8011</v>
      </c>
      <c r="N1059" t="s">
        <v>4283</v>
      </c>
    </row>
    <row r="1060" spans="1:14" x14ac:dyDescent="0.25">
      <c r="A1060" t="s">
        <v>564</v>
      </c>
      <c r="B1060" t="s">
        <v>5307</v>
      </c>
      <c r="C1060" t="s">
        <v>3723</v>
      </c>
      <c r="D1060" t="s">
        <v>565</v>
      </c>
      <c r="E1060" t="s">
        <v>5307</v>
      </c>
      <c r="F1060" t="s">
        <v>3723</v>
      </c>
      <c r="H1060" t="s">
        <v>583</v>
      </c>
      <c r="I1060" t="s">
        <v>8011</v>
      </c>
      <c r="K1060" t="s">
        <v>584</v>
      </c>
      <c r="L1060" t="s">
        <v>8012</v>
      </c>
      <c r="N1060" t="s">
        <v>4285</v>
      </c>
    </row>
    <row r="1061" spans="1:14" x14ac:dyDescent="0.25">
      <c r="A1061" t="s">
        <v>564</v>
      </c>
      <c r="B1061" t="s">
        <v>5307</v>
      </c>
      <c r="C1061" t="s">
        <v>3726</v>
      </c>
      <c r="D1061" t="s">
        <v>565</v>
      </c>
      <c r="E1061" t="s">
        <v>5307</v>
      </c>
      <c r="F1061" t="s">
        <v>3726</v>
      </c>
      <c r="H1061" t="s">
        <v>583</v>
      </c>
      <c r="I1061" t="s">
        <v>8012</v>
      </c>
      <c r="K1061" t="s">
        <v>584</v>
      </c>
      <c r="L1061" t="s">
        <v>8013</v>
      </c>
      <c r="N1061" t="s">
        <v>4287</v>
      </c>
    </row>
    <row r="1062" spans="1:14" x14ac:dyDescent="0.25">
      <c r="A1062" t="s">
        <v>564</v>
      </c>
      <c r="B1062" t="s">
        <v>5307</v>
      </c>
      <c r="C1062" t="s">
        <v>3729</v>
      </c>
      <c r="D1062" t="s">
        <v>565</v>
      </c>
      <c r="E1062" t="s">
        <v>5307</v>
      </c>
      <c r="F1062" t="s">
        <v>3729</v>
      </c>
      <c r="H1062" t="s">
        <v>583</v>
      </c>
      <c r="I1062" t="s">
        <v>8013</v>
      </c>
      <c r="K1062" t="s">
        <v>584</v>
      </c>
      <c r="L1062" t="s">
        <v>8014</v>
      </c>
      <c r="N1062" t="s">
        <v>8232</v>
      </c>
    </row>
    <row r="1063" spans="1:14" x14ac:dyDescent="0.25">
      <c r="A1063" t="s">
        <v>564</v>
      </c>
      <c r="B1063" t="s">
        <v>5307</v>
      </c>
      <c r="C1063" t="s">
        <v>3732</v>
      </c>
      <c r="D1063" t="s">
        <v>565</v>
      </c>
      <c r="E1063" t="s">
        <v>5307</v>
      </c>
      <c r="F1063" t="s">
        <v>3732</v>
      </c>
      <c r="H1063" t="s">
        <v>583</v>
      </c>
      <c r="I1063" t="s">
        <v>8014</v>
      </c>
      <c r="K1063" t="s">
        <v>584</v>
      </c>
      <c r="L1063" t="s">
        <v>4509</v>
      </c>
      <c r="N1063" t="s">
        <v>8233</v>
      </c>
    </row>
    <row r="1064" spans="1:14" x14ac:dyDescent="0.25">
      <c r="A1064" t="s">
        <v>564</v>
      </c>
      <c r="B1064" t="s">
        <v>5307</v>
      </c>
      <c r="C1064" t="s">
        <v>3735</v>
      </c>
      <c r="D1064" t="s">
        <v>565</v>
      </c>
      <c r="E1064" t="s">
        <v>5307</v>
      </c>
      <c r="F1064" t="s">
        <v>3735</v>
      </c>
      <c r="H1064" t="s">
        <v>583</v>
      </c>
      <c r="I1064" t="s">
        <v>8015</v>
      </c>
      <c r="K1064" t="s">
        <v>584</v>
      </c>
      <c r="L1064" t="s">
        <v>8015</v>
      </c>
      <c r="N1064" t="s">
        <v>4289</v>
      </c>
    </row>
    <row r="1065" spans="1:14" x14ac:dyDescent="0.25">
      <c r="A1065" t="s">
        <v>564</v>
      </c>
      <c r="B1065" t="s">
        <v>5307</v>
      </c>
      <c r="C1065" t="s">
        <v>3738</v>
      </c>
      <c r="D1065" t="s">
        <v>565</v>
      </c>
      <c r="E1065" t="s">
        <v>5307</v>
      </c>
      <c r="F1065" t="s">
        <v>3738</v>
      </c>
      <c r="H1065" t="s">
        <v>583</v>
      </c>
      <c r="I1065" t="s">
        <v>8016</v>
      </c>
      <c r="K1065" t="s">
        <v>584</v>
      </c>
      <c r="L1065" t="s">
        <v>8016</v>
      </c>
      <c r="N1065" t="s">
        <v>4291</v>
      </c>
    </row>
    <row r="1066" spans="1:14" x14ac:dyDescent="0.25">
      <c r="A1066" t="s">
        <v>564</v>
      </c>
      <c r="B1066" t="s">
        <v>5307</v>
      </c>
      <c r="C1066" t="s">
        <v>3741</v>
      </c>
      <c r="D1066" t="s">
        <v>565</v>
      </c>
      <c r="E1066" t="s">
        <v>5307</v>
      </c>
      <c r="F1066" t="s">
        <v>3741</v>
      </c>
      <c r="H1066" t="s">
        <v>583</v>
      </c>
      <c r="I1066" t="s">
        <v>8017</v>
      </c>
      <c r="K1066" t="s">
        <v>584</v>
      </c>
      <c r="L1066" t="s">
        <v>8017</v>
      </c>
      <c r="N1066" t="s">
        <v>4293</v>
      </c>
    </row>
    <row r="1067" spans="1:14" x14ac:dyDescent="0.25">
      <c r="A1067" t="s">
        <v>564</v>
      </c>
      <c r="B1067" t="s">
        <v>5307</v>
      </c>
      <c r="C1067" t="s">
        <v>3744</v>
      </c>
      <c r="D1067" t="s">
        <v>565</v>
      </c>
      <c r="E1067" t="s">
        <v>5307</v>
      </c>
      <c r="F1067" t="s">
        <v>3744</v>
      </c>
      <c r="H1067" t="s">
        <v>583</v>
      </c>
      <c r="I1067" t="s">
        <v>4517</v>
      </c>
      <c r="K1067" t="s">
        <v>584</v>
      </c>
      <c r="L1067" t="s">
        <v>4517</v>
      </c>
      <c r="N1067" t="s">
        <v>4295</v>
      </c>
    </row>
    <row r="1068" spans="1:14" x14ac:dyDescent="0.25">
      <c r="A1068" t="s">
        <v>564</v>
      </c>
      <c r="B1068" t="s">
        <v>5307</v>
      </c>
      <c r="C1068" t="s">
        <v>3747</v>
      </c>
      <c r="D1068" t="s">
        <v>565</v>
      </c>
      <c r="E1068" t="s">
        <v>5307</v>
      </c>
      <c r="F1068" t="s">
        <v>3747</v>
      </c>
      <c r="H1068" t="s">
        <v>583</v>
      </c>
      <c r="I1068" t="s">
        <v>7609</v>
      </c>
      <c r="K1068" t="s">
        <v>584</v>
      </c>
      <c r="L1068" t="s">
        <v>7609</v>
      </c>
      <c r="N1068" t="s">
        <v>4297</v>
      </c>
    </row>
    <row r="1069" spans="1:14" x14ac:dyDescent="0.25">
      <c r="A1069" t="s">
        <v>564</v>
      </c>
      <c r="B1069" t="s">
        <v>5307</v>
      </c>
      <c r="C1069" t="s">
        <v>3750</v>
      </c>
      <c r="D1069" t="s">
        <v>565</v>
      </c>
      <c r="E1069" t="s">
        <v>5307</v>
      </c>
      <c r="F1069" t="s">
        <v>3750</v>
      </c>
      <c r="H1069" t="s">
        <v>583</v>
      </c>
      <c r="I1069" t="s">
        <v>7611</v>
      </c>
      <c r="K1069" t="s">
        <v>584</v>
      </c>
      <c r="L1069" t="s">
        <v>7611</v>
      </c>
      <c r="N1069" t="s">
        <v>4299</v>
      </c>
    </row>
    <row r="1070" spans="1:14" x14ac:dyDescent="0.25">
      <c r="A1070" t="s">
        <v>564</v>
      </c>
      <c r="B1070" t="s">
        <v>5307</v>
      </c>
      <c r="C1070" t="s">
        <v>3756</v>
      </c>
      <c r="D1070" t="s">
        <v>565</v>
      </c>
      <c r="E1070" t="s">
        <v>5307</v>
      </c>
      <c r="F1070" t="s">
        <v>3756</v>
      </c>
      <c r="H1070" t="s">
        <v>583</v>
      </c>
      <c r="I1070" t="s">
        <v>7978</v>
      </c>
      <c r="K1070" t="s">
        <v>584</v>
      </c>
      <c r="L1070" t="s">
        <v>7978</v>
      </c>
      <c r="N1070" t="s">
        <v>4301</v>
      </c>
    </row>
    <row r="1071" spans="1:14" x14ac:dyDescent="0.25">
      <c r="A1071" t="s">
        <v>564</v>
      </c>
      <c r="B1071" t="s">
        <v>5307</v>
      </c>
      <c r="C1071" t="s">
        <v>3759</v>
      </c>
      <c r="D1071" t="s">
        <v>565</v>
      </c>
      <c r="E1071" t="s">
        <v>5307</v>
      </c>
      <c r="F1071" t="s">
        <v>3759</v>
      </c>
      <c r="H1071" t="s">
        <v>583</v>
      </c>
      <c r="I1071" t="s">
        <v>7612</v>
      </c>
      <c r="K1071" t="s">
        <v>584</v>
      </c>
      <c r="L1071" t="s">
        <v>7612</v>
      </c>
      <c r="N1071" t="s">
        <v>4303</v>
      </c>
    </row>
    <row r="1072" spans="1:14" x14ac:dyDescent="0.25">
      <c r="A1072" t="s">
        <v>564</v>
      </c>
      <c r="B1072" t="s">
        <v>5307</v>
      </c>
      <c r="C1072" t="s">
        <v>3762</v>
      </c>
      <c r="D1072" t="s">
        <v>565</v>
      </c>
      <c r="E1072" t="s">
        <v>5307</v>
      </c>
      <c r="F1072" t="s">
        <v>3762</v>
      </c>
      <c r="H1072" t="s">
        <v>583</v>
      </c>
      <c r="I1072" t="s">
        <v>7979</v>
      </c>
      <c r="K1072" t="s">
        <v>584</v>
      </c>
      <c r="L1072" t="s">
        <v>7979</v>
      </c>
      <c r="N1072" t="s">
        <v>4305</v>
      </c>
    </row>
    <row r="1073" spans="1:14" x14ac:dyDescent="0.25">
      <c r="A1073" t="s">
        <v>564</v>
      </c>
      <c r="B1073" t="s">
        <v>5307</v>
      </c>
      <c r="C1073" t="s">
        <v>7912</v>
      </c>
      <c r="D1073" t="s">
        <v>565</v>
      </c>
      <c r="E1073" t="s">
        <v>5307</v>
      </c>
      <c r="F1073" t="s">
        <v>7912</v>
      </c>
      <c r="H1073" t="s">
        <v>583</v>
      </c>
      <c r="I1073" t="s">
        <v>7617</v>
      </c>
      <c r="K1073" t="s">
        <v>584</v>
      </c>
      <c r="L1073" t="s">
        <v>7617</v>
      </c>
      <c r="N1073" t="s">
        <v>4307</v>
      </c>
    </row>
    <row r="1074" spans="1:14" x14ac:dyDescent="0.25">
      <c r="A1074" t="s">
        <v>564</v>
      </c>
      <c r="B1074" t="s">
        <v>5307</v>
      </c>
      <c r="C1074" t="s">
        <v>3779</v>
      </c>
      <c r="D1074" t="s">
        <v>565</v>
      </c>
      <c r="E1074" t="s">
        <v>5307</v>
      </c>
      <c r="F1074" t="s">
        <v>3779</v>
      </c>
      <c r="H1074" t="s">
        <v>583</v>
      </c>
      <c r="I1074" t="s">
        <v>7618</v>
      </c>
      <c r="K1074" t="s">
        <v>584</v>
      </c>
      <c r="L1074" t="s">
        <v>7618</v>
      </c>
      <c r="N1074" t="s">
        <v>4309</v>
      </c>
    </row>
    <row r="1075" spans="1:14" x14ac:dyDescent="0.25">
      <c r="A1075" t="s">
        <v>564</v>
      </c>
      <c r="B1075" t="s">
        <v>5307</v>
      </c>
      <c r="C1075" t="s">
        <v>3782</v>
      </c>
      <c r="D1075" t="s">
        <v>565</v>
      </c>
      <c r="E1075" t="s">
        <v>5307</v>
      </c>
      <c r="F1075" t="s">
        <v>3782</v>
      </c>
      <c r="H1075" t="s">
        <v>583</v>
      </c>
      <c r="I1075" t="s">
        <v>8018</v>
      </c>
      <c r="K1075" t="s">
        <v>584</v>
      </c>
      <c r="L1075" t="s">
        <v>8018</v>
      </c>
      <c r="N1075" t="s">
        <v>8234</v>
      </c>
    </row>
    <row r="1076" spans="1:14" x14ac:dyDescent="0.25">
      <c r="A1076" t="s">
        <v>564</v>
      </c>
      <c r="B1076" t="s">
        <v>5307</v>
      </c>
      <c r="C1076" t="s">
        <v>5629</v>
      </c>
      <c r="D1076" t="s">
        <v>565</v>
      </c>
      <c r="E1076" t="s">
        <v>5307</v>
      </c>
      <c r="F1076" t="s">
        <v>5629</v>
      </c>
      <c r="H1076" t="s">
        <v>583</v>
      </c>
      <c r="I1076" t="s">
        <v>8019</v>
      </c>
      <c r="K1076" t="s">
        <v>584</v>
      </c>
      <c r="L1076" t="s">
        <v>8019</v>
      </c>
      <c r="N1076" t="s">
        <v>8235</v>
      </c>
    </row>
    <row r="1077" spans="1:14" x14ac:dyDescent="0.25">
      <c r="A1077" t="s">
        <v>564</v>
      </c>
      <c r="B1077" t="s">
        <v>5307</v>
      </c>
      <c r="C1077" t="s">
        <v>3785</v>
      </c>
      <c r="D1077" t="s">
        <v>565</v>
      </c>
      <c r="E1077" t="s">
        <v>5307</v>
      </c>
      <c r="F1077" t="s">
        <v>3785</v>
      </c>
      <c r="H1077" t="s">
        <v>583</v>
      </c>
      <c r="I1077" t="s">
        <v>8020</v>
      </c>
      <c r="K1077" t="s">
        <v>584</v>
      </c>
      <c r="L1077" t="s">
        <v>8020</v>
      </c>
      <c r="N1077" t="s">
        <v>8236</v>
      </c>
    </row>
    <row r="1078" spans="1:14" x14ac:dyDescent="0.25">
      <c r="A1078" t="s">
        <v>564</v>
      </c>
      <c r="B1078" t="s">
        <v>5307</v>
      </c>
      <c r="C1078" t="s">
        <v>3787</v>
      </c>
      <c r="D1078" t="s">
        <v>565</v>
      </c>
      <c r="E1078" t="s">
        <v>5307</v>
      </c>
      <c r="F1078" t="s">
        <v>3787</v>
      </c>
      <c r="H1078" t="s">
        <v>583</v>
      </c>
      <c r="I1078" t="s">
        <v>8021</v>
      </c>
      <c r="K1078" t="s">
        <v>584</v>
      </c>
      <c r="L1078" t="s">
        <v>8021</v>
      </c>
      <c r="N1078" t="s">
        <v>8237</v>
      </c>
    </row>
    <row r="1079" spans="1:14" x14ac:dyDescent="0.25">
      <c r="A1079" t="s">
        <v>564</v>
      </c>
      <c r="B1079" t="s">
        <v>5307</v>
      </c>
      <c r="C1079" t="s">
        <v>7727</v>
      </c>
      <c r="D1079" t="s">
        <v>565</v>
      </c>
      <c r="E1079" t="s">
        <v>5307</v>
      </c>
      <c r="F1079" t="s">
        <v>7727</v>
      </c>
      <c r="H1079" t="s">
        <v>583</v>
      </c>
      <c r="I1079" t="s">
        <v>8022</v>
      </c>
      <c r="K1079" t="s">
        <v>584</v>
      </c>
      <c r="L1079" t="s">
        <v>8022</v>
      </c>
      <c r="N1079" t="s">
        <v>8238</v>
      </c>
    </row>
    <row r="1080" spans="1:14" x14ac:dyDescent="0.25">
      <c r="A1080" t="s">
        <v>564</v>
      </c>
      <c r="B1080" t="s">
        <v>5307</v>
      </c>
      <c r="C1080" t="s">
        <v>3790</v>
      </c>
      <c r="D1080" t="s">
        <v>565</v>
      </c>
      <c r="E1080" t="s">
        <v>5307</v>
      </c>
      <c r="F1080" t="s">
        <v>3790</v>
      </c>
      <c r="H1080" t="s">
        <v>583</v>
      </c>
      <c r="I1080" t="s">
        <v>7875</v>
      </c>
      <c r="K1080" t="s">
        <v>584</v>
      </c>
      <c r="L1080" t="s">
        <v>7875</v>
      </c>
      <c r="N1080" t="s">
        <v>4312</v>
      </c>
    </row>
    <row r="1081" spans="1:14" x14ac:dyDescent="0.25">
      <c r="A1081" t="s">
        <v>564</v>
      </c>
      <c r="B1081" t="s">
        <v>5307</v>
      </c>
      <c r="C1081" t="s">
        <v>3793</v>
      </c>
      <c r="D1081" t="s">
        <v>565</v>
      </c>
      <c r="E1081" t="s">
        <v>5307</v>
      </c>
      <c r="F1081" t="s">
        <v>3793</v>
      </c>
      <c r="H1081" t="s">
        <v>583</v>
      </c>
      <c r="I1081" t="s">
        <v>8023</v>
      </c>
      <c r="K1081" t="s">
        <v>584</v>
      </c>
      <c r="L1081" t="s">
        <v>7591</v>
      </c>
      <c r="N1081" t="s">
        <v>4315</v>
      </c>
    </row>
    <row r="1082" spans="1:14" x14ac:dyDescent="0.25">
      <c r="A1082" t="s">
        <v>564</v>
      </c>
      <c r="B1082" t="s">
        <v>5307</v>
      </c>
      <c r="C1082" t="s">
        <v>5640</v>
      </c>
      <c r="D1082" t="s">
        <v>565</v>
      </c>
      <c r="E1082" t="s">
        <v>5307</v>
      </c>
      <c r="F1082" t="s">
        <v>5640</v>
      </c>
      <c r="H1082" t="s">
        <v>583</v>
      </c>
      <c r="I1082" t="s">
        <v>7623</v>
      </c>
      <c r="K1082" t="s">
        <v>584</v>
      </c>
      <c r="L1082" t="s">
        <v>8023</v>
      </c>
      <c r="N1082" t="s">
        <v>4318</v>
      </c>
    </row>
    <row r="1083" spans="1:14" x14ac:dyDescent="0.25">
      <c r="A1083" t="s">
        <v>564</v>
      </c>
      <c r="B1083" t="s">
        <v>5307</v>
      </c>
      <c r="C1083" t="s">
        <v>3796</v>
      </c>
      <c r="D1083" t="s">
        <v>565</v>
      </c>
      <c r="E1083" t="s">
        <v>5307</v>
      </c>
      <c r="F1083" t="s">
        <v>3796</v>
      </c>
      <c r="H1083" t="s">
        <v>583</v>
      </c>
      <c r="I1083" t="s">
        <v>8024</v>
      </c>
      <c r="K1083" t="s">
        <v>584</v>
      </c>
      <c r="L1083" t="s">
        <v>7700</v>
      </c>
      <c r="N1083" t="s">
        <v>4321</v>
      </c>
    </row>
    <row r="1084" spans="1:14" x14ac:dyDescent="0.25">
      <c r="A1084" t="s">
        <v>564</v>
      </c>
      <c r="B1084" t="s">
        <v>5307</v>
      </c>
      <c r="C1084" t="s">
        <v>3799</v>
      </c>
      <c r="D1084" t="s">
        <v>565</v>
      </c>
      <c r="E1084" t="s">
        <v>5307</v>
      </c>
      <c r="F1084" t="s">
        <v>3799</v>
      </c>
      <c r="H1084" t="s">
        <v>583</v>
      </c>
      <c r="I1084" t="s">
        <v>7624</v>
      </c>
      <c r="K1084" t="s">
        <v>584</v>
      </c>
      <c r="L1084" t="s">
        <v>7623</v>
      </c>
      <c r="N1084" t="s">
        <v>4324</v>
      </c>
    </row>
    <row r="1085" spans="1:14" x14ac:dyDescent="0.25">
      <c r="A1085" t="s">
        <v>564</v>
      </c>
      <c r="B1085" t="s">
        <v>5307</v>
      </c>
      <c r="C1085" t="s">
        <v>5647</v>
      </c>
      <c r="D1085" t="s">
        <v>565</v>
      </c>
      <c r="E1085" t="s">
        <v>5307</v>
      </c>
      <c r="F1085" t="s">
        <v>5647</v>
      </c>
      <c r="H1085" t="s">
        <v>583</v>
      </c>
      <c r="I1085" t="s">
        <v>8025</v>
      </c>
      <c r="K1085" t="s">
        <v>584</v>
      </c>
      <c r="L1085" t="s">
        <v>8024</v>
      </c>
      <c r="N1085" t="s">
        <v>4326</v>
      </c>
    </row>
    <row r="1086" spans="1:14" x14ac:dyDescent="0.25">
      <c r="A1086" t="s">
        <v>564</v>
      </c>
      <c r="B1086" t="s">
        <v>5307</v>
      </c>
      <c r="C1086" t="s">
        <v>3802</v>
      </c>
      <c r="D1086" t="s">
        <v>565</v>
      </c>
      <c r="E1086" t="s">
        <v>5307</v>
      </c>
      <c r="F1086" t="s">
        <v>3802</v>
      </c>
      <c r="H1086" t="s">
        <v>583</v>
      </c>
      <c r="I1086" t="s">
        <v>7626</v>
      </c>
      <c r="K1086" t="s">
        <v>584</v>
      </c>
      <c r="L1086" t="s">
        <v>7624</v>
      </c>
      <c r="N1086" t="s">
        <v>4328</v>
      </c>
    </row>
    <row r="1087" spans="1:14" x14ac:dyDescent="0.25">
      <c r="A1087" t="s">
        <v>564</v>
      </c>
      <c r="B1087" t="s">
        <v>5307</v>
      </c>
      <c r="C1087" t="s">
        <v>3805</v>
      </c>
      <c r="D1087" t="s">
        <v>565</v>
      </c>
      <c r="E1087" t="s">
        <v>5307</v>
      </c>
      <c r="F1087" t="s">
        <v>3805</v>
      </c>
      <c r="H1087" t="s">
        <v>583</v>
      </c>
      <c r="I1087" t="s">
        <v>7627</v>
      </c>
      <c r="K1087" t="s">
        <v>584</v>
      </c>
      <c r="L1087" t="s">
        <v>8025</v>
      </c>
      <c r="N1087" t="s">
        <v>8239</v>
      </c>
    </row>
    <row r="1088" spans="1:14" x14ac:dyDescent="0.25">
      <c r="A1088" t="s">
        <v>564</v>
      </c>
      <c r="B1088" t="s">
        <v>5307</v>
      </c>
      <c r="C1088" t="s">
        <v>5654</v>
      </c>
      <c r="D1088" t="s">
        <v>565</v>
      </c>
      <c r="E1088" t="s">
        <v>5307</v>
      </c>
      <c r="F1088" t="s">
        <v>5654</v>
      </c>
      <c r="H1088" t="s">
        <v>583</v>
      </c>
      <c r="I1088" t="s">
        <v>7628</v>
      </c>
      <c r="K1088" t="s">
        <v>584</v>
      </c>
      <c r="L1088" t="s">
        <v>7626</v>
      </c>
      <c r="N1088" t="s">
        <v>4330</v>
      </c>
    </row>
    <row r="1089" spans="1:14" x14ac:dyDescent="0.25">
      <c r="A1089" t="s">
        <v>564</v>
      </c>
      <c r="B1089" t="s">
        <v>5307</v>
      </c>
      <c r="C1089" t="s">
        <v>3808</v>
      </c>
      <c r="D1089" t="s">
        <v>565</v>
      </c>
      <c r="E1089" t="s">
        <v>5307</v>
      </c>
      <c r="F1089" t="s">
        <v>3808</v>
      </c>
      <c r="H1089" t="s">
        <v>583</v>
      </c>
      <c r="I1089" t="s">
        <v>8026</v>
      </c>
      <c r="K1089" t="s">
        <v>584</v>
      </c>
      <c r="L1089" t="s">
        <v>7627</v>
      </c>
      <c r="N1089" t="s">
        <v>4332</v>
      </c>
    </row>
    <row r="1090" spans="1:14" x14ac:dyDescent="0.25">
      <c r="A1090" t="s">
        <v>564</v>
      </c>
      <c r="B1090" t="s">
        <v>5307</v>
      </c>
      <c r="C1090" t="s">
        <v>3811</v>
      </c>
      <c r="D1090" t="s">
        <v>565</v>
      </c>
      <c r="E1090" t="s">
        <v>5307</v>
      </c>
      <c r="F1090" t="s">
        <v>3811</v>
      </c>
      <c r="H1090" t="s">
        <v>583</v>
      </c>
      <c r="I1090" t="s">
        <v>8027</v>
      </c>
      <c r="K1090" t="s">
        <v>584</v>
      </c>
      <c r="L1090" t="s">
        <v>7628</v>
      </c>
      <c r="N1090" t="s">
        <v>4333</v>
      </c>
    </row>
    <row r="1091" spans="1:14" x14ac:dyDescent="0.25">
      <c r="A1091" t="s">
        <v>564</v>
      </c>
      <c r="B1091" t="s">
        <v>5307</v>
      </c>
      <c r="C1091" t="s">
        <v>5661</v>
      </c>
      <c r="D1091" t="s">
        <v>565</v>
      </c>
      <c r="E1091" t="s">
        <v>5307</v>
      </c>
      <c r="F1091" t="s">
        <v>5661</v>
      </c>
      <c r="H1091" t="s">
        <v>583</v>
      </c>
      <c r="I1091" t="s">
        <v>8028</v>
      </c>
      <c r="K1091" t="s">
        <v>584</v>
      </c>
      <c r="L1091" t="s">
        <v>8026</v>
      </c>
      <c r="N1091" t="s">
        <v>4335</v>
      </c>
    </row>
    <row r="1092" spans="1:14" x14ac:dyDescent="0.25">
      <c r="A1092" t="s">
        <v>564</v>
      </c>
      <c r="B1092" t="s">
        <v>5307</v>
      </c>
      <c r="C1092" t="s">
        <v>3814</v>
      </c>
      <c r="D1092" t="s">
        <v>565</v>
      </c>
      <c r="E1092" t="s">
        <v>5307</v>
      </c>
      <c r="F1092" t="s">
        <v>3814</v>
      </c>
      <c r="H1092" t="s">
        <v>583</v>
      </c>
      <c r="I1092" t="s">
        <v>7666</v>
      </c>
      <c r="K1092" t="s">
        <v>584</v>
      </c>
      <c r="L1092" t="s">
        <v>8027</v>
      </c>
      <c r="N1092" t="s">
        <v>8240</v>
      </c>
    </row>
    <row r="1093" spans="1:14" x14ac:dyDescent="0.25">
      <c r="A1093" t="s">
        <v>564</v>
      </c>
      <c r="B1093" t="s">
        <v>5307</v>
      </c>
      <c r="C1093" t="s">
        <v>3817</v>
      </c>
      <c r="D1093" t="s">
        <v>565</v>
      </c>
      <c r="E1093" t="s">
        <v>5307</v>
      </c>
      <c r="F1093" t="s">
        <v>3817</v>
      </c>
      <c r="H1093" t="s">
        <v>583</v>
      </c>
      <c r="I1093" t="s">
        <v>8029</v>
      </c>
      <c r="K1093" t="s">
        <v>584</v>
      </c>
      <c r="L1093" t="s">
        <v>7647</v>
      </c>
      <c r="N1093" t="s">
        <v>4336</v>
      </c>
    </row>
    <row r="1094" spans="1:14" x14ac:dyDescent="0.25">
      <c r="A1094" t="s">
        <v>564</v>
      </c>
      <c r="B1094" t="s">
        <v>5307</v>
      </c>
      <c r="C1094" t="s">
        <v>5668</v>
      </c>
      <c r="D1094" t="s">
        <v>565</v>
      </c>
      <c r="E1094" t="s">
        <v>5307</v>
      </c>
      <c r="F1094" t="s">
        <v>5668</v>
      </c>
      <c r="H1094" t="s">
        <v>583</v>
      </c>
      <c r="I1094" t="s">
        <v>4509</v>
      </c>
      <c r="K1094" t="s">
        <v>584</v>
      </c>
      <c r="L1094" t="s">
        <v>7706</v>
      </c>
      <c r="N1094" t="s">
        <v>4338</v>
      </c>
    </row>
    <row r="1095" spans="1:14" x14ac:dyDescent="0.25">
      <c r="A1095" t="s">
        <v>564</v>
      </c>
      <c r="B1095" t="s">
        <v>5307</v>
      </c>
      <c r="C1095" t="s">
        <v>3820</v>
      </c>
      <c r="D1095" t="s">
        <v>565</v>
      </c>
      <c r="E1095" t="s">
        <v>5307</v>
      </c>
      <c r="F1095" t="s">
        <v>3820</v>
      </c>
      <c r="H1095" t="s">
        <v>583</v>
      </c>
      <c r="I1095" t="s">
        <v>7700</v>
      </c>
      <c r="K1095" t="s">
        <v>584</v>
      </c>
      <c r="L1095" t="s">
        <v>8028</v>
      </c>
      <c r="N1095" t="s">
        <v>4340</v>
      </c>
    </row>
    <row r="1096" spans="1:14" x14ac:dyDescent="0.25">
      <c r="A1096" t="s">
        <v>564</v>
      </c>
      <c r="B1096" t="s">
        <v>5307</v>
      </c>
      <c r="C1096" t="s">
        <v>3823</v>
      </c>
      <c r="D1096" t="s">
        <v>565</v>
      </c>
      <c r="E1096" t="s">
        <v>5307</v>
      </c>
      <c r="F1096" t="s">
        <v>3823</v>
      </c>
      <c r="H1096" t="s">
        <v>583</v>
      </c>
      <c r="I1096" t="s">
        <v>7647</v>
      </c>
      <c r="K1096" t="s">
        <v>584</v>
      </c>
      <c r="L1096" t="s">
        <v>7666</v>
      </c>
      <c r="N1096" t="s">
        <v>4342</v>
      </c>
    </row>
    <row r="1097" spans="1:14" x14ac:dyDescent="0.25">
      <c r="A1097" t="s">
        <v>564</v>
      </c>
      <c r="B1097" t="s">
        <v>5307</v>
      </c>
      <c r="C1097" t="s">
        <v>5678</v>
      </c>
      <c r="D1097" t="s">
        <v>565</v>
      </c>
      <c r="E1097" t="s">
        <v>5307</v>
      </c>
      <c r="F1097" t="s">
        <v>5678</v>
      </c>
      <c r="H1097" t="s">
        <v>583</v>
      </c>
      <c r="I1097" t="s">
        <v>7706</v>
      </c>
      <c r="K1097" t="s">
        <v>584</v>
      </c>
      <c r="L1097" t="s">
        <v>8029</v>
      </c>
      <c r="N1097" t="s">
        <v>4345</v>
      </c>
    </row>
    <row r="1098" spans="1:14" x14ac:dyDescent="0.25">
      <c r="A1098" t="s">
        <v>564</v>
      </c>
      <c r="B1098" t="s">
        <v>5307</v>
      </c>
      <c r="C1098" t="s">
        <v>3826</v>
      </c>
      <c r="D1098" t="s">
        <v>565</v>
      </c>
      <c r="E1098" t="s">
        <v>5307</v>
      </c>
      <c r="F1098" t="s">
        <v>3826</v>
      </c>
      <c r="H1098" t="s">
        <v>586</v>
      </c>
      <c r="I1098" t="s">
        <v>3628</v>
      </c>
      <c r="K1098" t="s">
        <v>587</v>
      </c>
      <c r="L1098" t="s">
        <v>3628</v>
      </c>
      <c r="N1098" t="s">
        <v>4347</v>
      </c>
    </row>
    <row r="1099" spans="1:14" x14ac:dyDescent="0.25">
      <c r="A1099" t="s">
        <v>564</v>
      </c>
      <c r="B1099" t="s">
        <v>5307</v>
      </c>
      <c r="C1099" t="s">
        <v>3829</v>
      </c>
      <c r="D1099" t="s">
        <v>565</v>
      </c>
      <c r="E1099" t="s">
        <v>5307</v>
      </c>
      <c r="F1099" t="s">
        <v>3829</v>
      </c>
      <c r="H1099" t="s">
        <v>586</v>
      </c>
      <c r="I1099" t="s">
        <v>7696</v>
      </c>
      <c r="K1099" t="s">
        <v>587</v>
      </c>
      <c r="L1099" t="s">
        <v>7696</v>
      </c>
      <c r="N1099" t="s">
        <v>4349</v>
      </c>
    </row>
    <row r="1100" spans="1:14" x14ac:dyDescent="0.25">
      <c r="A1100" t="s">
        <v>564</v>
      </c>
      <c r="B1100" t="s">
        <v>5307</v>
      </c>
      <c r="C1100" t="s">
        <v>5688</v>
      </c>
      <c r="D1100" t="s">
        <v>565</v>
      </c>
      <c r="E1100" t="s">
        <v>5307</v>
      </c>
      <c r="F1100" t="s">
        <v>5688</v>
      </c>
      <c r="H1100" t="s">
        <v>586</v>
      </c>
      <c r="I1100" t="s">
        <v>3666</v>
      </c>
      <c r="K1100" t="s">
        <v>587</v>
      </c>
      <c r="L1100" t="s">
        <v>3666</v>
      </c>
      <c r="N1100" t="s">
        <v>8241</v>
      </c>
    </row>
    <row r="1101" spans="1:14" x14ac:dyDescent="0.25">
      <c r="A1101" t="s">
        <v>564</v>
      </c>
      <c r="B1101" t="s">
        <v>5307</v>
      </c>
      <c r="C1101" t="s">
        <v>3831</v>
      </c>
      <c r="D1101" t="s">
        <v>565</v>
      </c>
      <c r="E1101" t="s">
        <v>5307</v>
      </c>
      <c r="F1101" t="s">
        <v>3831</v>
      </c>
      <c r="H1101" t="s">
        <v>586</v>
      </c>
      <c r="I1101" t="s">
        <v>3669</v>
      </c>
      <c r="K1101" t="s">
        <v>587</v>
      </c>
      <c r="L1101" t="s">
        <v>3669</v>
      </c>
      <c r="N1101" t="s">
        <v>8242</v>
      </c>
    </row>
    <row r="1102" spans="1:14" x14ac:dyDescent="0.25">
      <c r="A1102" t="s">
        <v>564</v>
      </c>
      <c r="B1102" t="s">
        <v>5307</v>
      </c>
      <c r="C1102" t="s">
        <v>5695</v>
      </c>
      <c r="D1102" t="s">
        <v>565</v>
      </c>
      <c r="E1102" t="s">
        <v>5307</v>
      </c>
      <c r="F1102" t="s">
        <v>5695</v>
      </c>
      <c r="H1102" t="s">
        <v>586</v>
      </c>
      <c r="I1102" t="s">
        <v>3672</v>
      </c>
      <c r="K1102" t="s">
        <v>587</v>
      </c>
      <c r="L1102" t="s">
        <v>3672</v>
      </c>
      <c r="N1102" t="s">
        <v>8243</v>
      </c>
    </row>
    <row r="1103" spans="1:14" x14ac:dyDescent="0.25">
      <c r="A1103" t="s">
        <v>564</v>
      </c>
      <c r="B1103" t="s">
        <v>5307</v>
      </c>
      <c r="C1103" t="s">
        <v>3834</v>
      </c>
      <c r="D1103" t="s">
        <v>565</v>
      </c>
      <c r="E1103" t="s">
        <v>5307</v>
      </c>
      <c r="F1103" t="s">
        <v>3834</v>
      </c>
      <c r="H1103" t="s">
        <v>586</v>
      </c>
      <c r="I1103" t="s">
        <v>3675</v>
      </c>
      <c r="K1103" t="s">
        <v>587</v>
      </c>
      <c r="L1103" t="s">
        <v>3675</v>
      </c>
      <c r="N1103" t="s">
        <v>8244</v>
      </c>
    </row>
    <row r="1104" spans="1:14" x14ac:dyDescent="0.25">
      <c r="A1104" t="s">
        <v>564</v>
      </c>
      <c r="B1104" t="s">
        <v>5307</v>
      </c>
      <c r="C1104" t="s">
        <v>5702</v>
      </c>
      <c r="D1104" t="s">
        <v>565</v>
      </c>
      <c r="E1104" t="s">
        <v>5307</v>
      </c>
      <c r="F1104" t="s">
        <v>5702</v>
      </c>
      <c r="H1104" t="s">
        <v>586</v>
      </c>
      <c r="I1104" t="s">
        <v>3681</v>
      </c>
      <c r="K1104" t="s">
        <v>587</v>
      </c>
      <c r="L1104" t="s">
        <v>3681</v>
      </c>
      <c r="N1104" t="s">
        <v>4351</v>
      </c>
    </row>
    <row r="1105" spans="1:14" x14ac:dyDescent="0.25">
      <c r="A1105" t="s">
        <v>564</v>
      </c>
      <c r="B1105" t="s">
        <v>5307</v>
      </c>
      <c r="C1105" t="s">
        <v>3837</v>
      </c>
      <c r="D1105" t="s">
        <v>565</v>
      </c>
      <c r="E1105" t="s">
        <v>5307</v>
      </c>
      <c r="F1105" t="s">
        <v>3837</v>
      </c>
      <c r="H1105" t="s">
        <v>586</v>
      </c>
      <c r="I1105" t="s">
        <v>3684</v>
      </c>
      <c r="K1105" t="s">
        <v>587</v>
      </c>
      <c r="L1105" t="s">
        <v>3684</v>
      </c>
      <c r="N1105" t="s">
        <v>8245</v>
      </c>
    </row>
    <row r="1106" spans="1:14" x14ac:dyDescent="0.25">
      <c r="A1106" t="s">
        <v>564</v>
      </c>
      <c r="B1106" t="s">
        <v>5307</v>
      </c>
      <c r="C1106" t="s">
        <v>5708</v>
      </c>
      <c r="D1106" t="s">
        <v>565</v>
      </c>
      <c r="E1106" t="s">
        <v>5307</v>
      </c>
      <c r="F1106" t="s">
        <v>5708</v>
      </c>
      <c r="H1106" t="s">
        <v>586</v>
      </c>
      <c r="I1106" t="s">
        <v>3702</v>
      </c>
      <c r="K1106" t="s">
        <v>587</v>
      </c>
      <c r="L1106" t="s">
        <v>3702</v>
      </c>
      <c r="N1106" t="s">
        <v>4353</v>
      </c>
    </row>
    <row r="1107" spans="1:14" x14ac:dyDescent="0.25">
      <c r="A1107" t="s">
        <v>564</v>
      </c>
      <c r="B1107" t="s">
        <v>5307</v>
      </c>
      <c r="C1107" t="s">
        <v>3840</v>
      </c>
      <c r="D1107" t="s">
        <v>565</v>
      </c>
      <c r="E1107" t="s">
        <v>5307</v>
      </c>
      <c r="F1107" t="s">
        <v>3840</v>
      </c>
      <c r="H1107" t="s">
        <v>586</v>
      </c>
      <c r="I1107" t="s">
        <v>3711</v>
      </c>
      <c r="K1107" t="s">
        <v>587</v>
      </c>
      <c r="L1107" t="s">
        <v>3711</v>
      </c>
      <c r="N1107" t="s">
        <v>4355</v>
      </c>
    </row>
    <row r="1108" spans="1:14" x14ac:dyDescent="0.25">
      <c r="A1108" t="s">
        <v>564</v>
      </c>
      <c r="B1108" t="s">
        <v>5307</v>
      </c>
      <c r="C1108" t="s">
        <v>3843</v>
      </c>
      <c r="D1108" t="s">
        <v>565</v>
      </c>
      <c r="E1108" t="s">
        <v>5307</v>
      </c>
      <c r="F1108" t="s">
        <v>3843</v>
      </c>
      <c r="H1108" t="s">
        <v>586</v>
      </c>
      <c r="I1108" t="s">
        <v>3723</v>
      </c>
      <c r="K1108" t="s">
        <v>587</v>
      </c>
      <c r="L1108" t="s">
        <v>3723</v>
      </c>
      <c r="N1108" t="s">
        <v>4357</v>
      </c>
    </row>
    <row r="1109" spans="1:14" x14ac:dyDescent="0.25">
      <c r="A1109" t="s">
        <v>564</v>
      </c>
      <c r="B1109" t="s">
        <v>5307</v>
      </c>
      <c r="C1109" t="s">
        <v>3846</v>
      </c>
      <c r="D1109" t="s">
        <v>565</v>
      </c>
      <c r="E1109" t="s">
        <v>5307</v>
      </c>
      <c r="F1109" t="s">
        <v>3846</v>
      </c>
      <c r="H1109" t="s">
        <v>586</v>
      </c>
      <c r="I1109" t="s">
        <v>3729</v>
      </c>
      <c r="K1109" t="s">
        <v>587</v>
      </c>
      <c r="L1109" t="s">
        <v>3729</v>
      </c>
      <c r="N1109" t="s">
        <v>4359</v>
      </c>
    </row>
    <row r="1110" spans="1:14" x14ac:dyDescent="0.25">
      <c r="A1110" t="s">
        <v>564</v>
      </c>
      <c r="B1110" t="s">
        <v>5307</v>
      </c>
      <c r="C1110" t="s">
        <v>3849</v>
      </c>
      <c r="D1110" t="s">
        <v>565</v>
      </c>
      <c r="E1110" t="s">
        <v>5307</v>
      </c>
      <c r="F1110" t="s">
        <v>3849</v>
      </c>
      <c r="H1110" t="s">
        <v>586</v>
      </c>
      <c r="I1110" t="s">
        <v>3732</v>
      </c>
      <c r="K1110" t="s">
        <v>587</v>
      </c>
      <c r="L1110" t="s">
        <v>3732</v>
      </c>
      <c r="N1110" t="s">
        <v>4361</v>
      </c>
    </row>
    <row r="1111" spans="1:14" x14ac:dyDescent="0.25">
      <c r="A1111" t="s">
        <v>564</v>
      </c>
      <c r="B1111" t="s">
        <v>5307</v>
      </c>
      <c r="C1111" t="s">
        <v>3852</v>
      </c>
      <c r="D1111" t="s">
        <v>565</v>
      </c>
      <c r="E1111" t="s">
        <v>5307</v>
      </c>
      <c r="F1111" t="s">
        <v>3852</v>
      </c>
      <c r="H1111" t="s">
        <v>586</v>
      </c>
      <c r="I1111" t="s">
        <v>3735</v>
      </c>
      <c r="K1111" t="s">
        <v>587</v>
      </c>
      <c r="L1111" t="s">
        <v>3735</v>
      </c>
      <c r="N1111" t="s">
        <v>4362</v>
      </c>
    </row>
    <row r="1112" spans="1:14" x14ac:dyDescent="0.25">
      <c r="A1112" t="s">
        <v>564</v>
      </c>
      <c r="B1112" t="s">
        <v>5307</v>
      </c>
      <c r="C1112" t="s">
        <v>3855</v>
      </c>
      <c r="D1112" t="s">
        <v>565</v>
      </c>
      <c r="E1112" t="s">
        <v>5307</v>
      </c>
      <c r="F1112" t="s">
        <v>3855</v>
      </c>
      <c r="H1112" t="s">
        <v>586</v>
      </c>
      <c r="I1112" t="s">
        <v>3738</v>
      </c>
      <c r="K1112" t="s">
        <v>587</v>
      </c>
      <c r="L1112" t="s">
        <v>3738</v>
      </c>
      <c r="N1112" t="s">
        <v>8246</v>
      </c>
    </row>
    <row r="1113" spans="1:14" x14ac:dyDescent="0.25">
      <c r="A1113" t="s">
        <v>564</v>
      </c>
      <c r="B1113" t="s">
        <v>5307</v>
      </c>
      <c r="C1113" t="s">
        <v>5723</v>
      </c>
      <c r="D1113" t="s">
        <v>565</v>
      </c>
      <c r="E1113" t="s">
        <v>5307</v>
      </c>
      <c r="F1113" t="s">
        <v>5723</v>
      </c>
      <c r="H1113" t="s">
        <v>586</v>
      </c>
      <c r="I1113" t="s">
        <v>3747</v>
      </c>
      <c r="K1113" t="s">
        <v>587</v>
      </c>
      <c r="L1113" t="s">
        <v>3747</v>
      </c>
      <c r="N1113" t="s">
        <v>4364</v>
      </c>
    </row>
    <row r="1114" spans="1:14" x14ac:dyDescent="0.25">
      <c r="A1114" t="s">
        <v>564</v>
      </c>
      <c r="B1114" t="s">
        <v>5307</v>
      </c>
      <c r="C1114" t="s">
        <v>3858</v>
      </c>
      <c r="D1114" t="s">
        <v>565</v>
      </c>
      <c r="E1114" t="s">
        <v>5307</v>
      </c>
      <c r="F1114" t="s">
        <v>3858</v>
      </c>
      <c r="H1114" t="s">
        <v>586</v>
      </c>
      <c r="I1114" t="s">
        <v>7600</v>
      </c>
      <c r="K1114" t="s">
        <v>587</v>
      </c>
      <c r="L1114" t="s">
        <v>7600</v>
      </c>
      <c r="N1114" t="s">
        <v>8247</v>
      </c>
    </row>
    <row r="1115" spans="1:14" x14ac:dyDescent="0.25">
      <c r="A1115" t="s">
        <v>564</v>
      </c>
      <c r="B1115" t="s">
        <v>5307</v>
      </c>
      <c r="C1115" t="s">
        <v>3861</v>
      </c>
      <c r="D1115" t="s">
        <v>565</v>
      </c>
      <c r="E1115" t="s">
        <v>5307</v>
      </c>
      <c r="F1115" t="s">
        <v>3861</v>
      </c>
      <c r="H1115" t="s">
        <v>586</v>
      </c>
      <c r="I1115" t="s">
        <v>5668</v>
      </c>
      <c r="K1115" t="s">
        <v>587</v>
      </c>
      <c r="L1115" t="s">
        <v>5668</v>
      </c>
      <c r="N1115" t="s">
        <v>8248</v>
      </c>
    </row>
    <row r="1116" spans="1:14" x14ac:dyDescent="0.25">
      <c r="A1116" t="s">
        <v>564</v>
      </c>
      <c r="B1116" t="s">
        <v>5307</v>
      </c>
      <c r="C1116" t="s">
        <v>3864</v>
      </c>
      <c r="D1116" t="s">
        <v>565</v>
      </c>
      <c r="E1116" t="s">
        <v>5307</v>
      </c>
      <c r="F1116" t="s">
        <v>3864</v>
      </c>
      <c r="H1116" t="s">
        <v>586</v>
      </c>
      <c r="I1116" t="s">
        <v>3875</v>
      </c>
      <c r="K1116" t="s">
        <v>587</v>
      </c>
      <c r="L1116" t="s">
        <v>3875</v>
      </c>
      <c r="N1116" t="s">
        <v>8249</v>
      </c>
    </row>
    <row r="1117" spans="1:14" x14ac:dyDescent="0.25">
      <c r="A1117" t="s">
        <v>564</v>
      </c>
      <c r="B1117" t="s">
        <v>5307</v>
      </c>
      <c r="C1117" t="s">
        <v>3867</v>
      </c>
      <c r="D1117" t="s">
        <v>565</v>
      </c>
      <c r="E1117" t="s">
        <v>5307</v>
      </c>
      <c r="F1117" t="s">
        <v>3867</v>
      </c>
      <c r="H1117" t="s">
        <v>586</v>
      </c>
      <c r="I1117" t="s">
        <v>7914</v>
      </c>
      <c r="K1117" t="s">
        <v>587</v>
      </c>
      <c r="L1117" t="s">
        <v>7914</v>
      </c>
      <c r="N1117" t="s">
        <v>8250</v>
      </c>
    </row>
    <row r="1118" spans="1:14" x14ac:dyDescent="0.25">
      <c r="A1118" t="s">
        <v>564</v>
      </c>
      <c r="B1118" t="s">
        <v>5307</v>
      </c>
      <c r="C1118" t="s">
        <v>3870</v>
      </c>
      <c r="D1118" t="s">
        <v>565</v>
      </c>
      <c r="E1118" t="s">
        <v>5307</v>
      </c>
      <c r="F1118" t="s">
        <v>3870</v>
      </c>
      <c r="H1118" t="s">
        <v>586</v>
      </c>
      <c r="I1118" t="s">
        <v>3995</v>
      </c>
      <c r="K1118" t="s">
        <v>587</v>
      </c>
      <c r="L1118" t="s">
        <v>3995</v>
      </c>
      <c r="N1118" t="s">
        <v>8251</v>
      </c>
    </row>
    <row r="1119" spans="1:14" x14ac:dyDescent="0.25">
      <c r="A1119" t="s">
        <v>564</v>
      </c>
      <c r="B1119" t="s">
        <v>5307</v>
      </c>
      <c r="C1119" t="s">
        <v>3873</v>
      </c>
      <c r="D1119" t="s">
        <v>565</v>
      </c>
      <c r="E1119" t="s">
        <v>5307</v>
      </c>
      <c r="F1119" t="s">
        <v>3873</v>
      </c>
      <c r="H1119" t="s">
        <v>595</v>
      </c>
      <c r="I1119" t="s">
        <v>3257</v>
      </c>
      <c r="K1119" t="s">
        <v>596</v>
      </c>
      <c r="L1119" t="s">
        <v>5281</v>
      </c>
      <c r="N1119" t="s">
        <v>8252</v>
      </c>
    </row>
    <row r="1120" spans="1:14" x14ac:dyDescent="0.25">
      <c r="A1120" t="s">
        <v>564</v>
      </c>
      <c r="B1120" t="s">
        <v>5307</v>
      </c>
      <c r="C1120" t="s">
        <v>3875</v>
      </c>
      <c r="D1120" t="s">
        <v>565</v>
      </c>
      <c r="E1120" t="s">
        <v>5307</v>
      </c>
      <c r="F1120" t="s">
        <v>3875</v>
      </c>
      <c r="H1120" t="s">
        <v>595</v>
      </c>
      <c r="I1120" t="s">
        <v>3266</v>
      </c>
      <c r="K1120" t="s">
        <v>596</v>
      </c>
      <c r="L1120" t="s">
        <v>3257</v>
      </c>
      <c r="N1120" t="s">
        <v>8253</v>
      </c>
    </row>
    <row r="1121" spans="1:14" x14ac:dyDescent="0.25">
      <c r="A1121" t="s">
        <v>564</v>
      </c>
      <c r="B1121" t="s">
        <v>5307</v>
      </c>
      <c r="C1121" t="s">
        <v>3877</v>
      </c>
      <c r="D1121" t="s">
        <v>565</v>
      </c>
      <c r="E1121" t="s">
        <v>5307</v>
      </c>
      <c r="F1121" t="s">
        <v>3877</v>
      </c>
      <c r="H1121" t="s">
        <v>595</v>
      </c>
      <c r="I1121" t="s">
        <v>3271</v>
      </c>
      <c r="K1121" t="s">
        <v>596</v>
      </c>
      <c r="L1121" t="s">
        <v>3266</v>
      </c>
      <c r="N1121" t="s">
        <v>8254</v>
      </c>
    </row>
    <row r="1122" spans="1:14" x14ac:dyDescent="0.25">
      <c r="A1122" t="s">
        <v>564</v>
      </c>
      <c r="B1122" t="s">
        <v>5307</v>
      </c>
      <c r="C1122" t="s">
        <v>3880</v>
      </c>
      <c r="D1122" t="s">
        <v>565</v>
      </c>
      <c r="E1122" t="s">
        <v>5307</v>
      </c>
      <c r="F1122" t="s">
        <v>3880</v>
      </c>
      <c r="H1122" t="s">
        <v>595</v>
      </c>
      <c r="I1122" t="s">
        <v>3285</v>
      </c>
      <c r="K1122" t="s">
        <v>596</v>
      </c>
      <c r="L1122" t="s">
        <v>3271</v>
      </c>
      <c r="N1122" t="s">
        <v>8255</v>
      </c>
    </row>
    <row r="1123" spans="1:14" x14ac:dyDescent="0.25">
      <c r="A1123" t="s">
        <v>564</v>
      </c>
      <c r="B1123" t="s">
        <v>5307</v>
      </c>
      <c r="C1123" t="s">
        <v>3882</v>
      </c>
      <c r="D1123" t="s">
        <v>565</v>
      </c>
      <c r="E1123" t="s">
        <v>5307</v>
      </c>
      <c r="F1123" t="s">
        <v>3882</v>
      </c>
      <c r="H1123" t="s">
        <v>595</v>
      </c>
      <c r="I1123" t="s">
        <v>3302</v>
      </c>
      <c r="K1123" t="s">
        <v>596</v>
      </c>
      <c r="L1123" t="s">
        <v>3285</v>
      </c>
      <c r="N1123" t="s">
        <v>8256</v>
      </c>
    </row>
    <row r="1124" spans="1:14" x14ac:dyDescent="0.25">
      <c r="A1124" t="s">
        <v>564</v>
      </c>
      <c r="B1124" t="s">
        <v>5307</v>
      </c>
      <c r="C1124" t="s">
        <v>3884</v>
      </c>
      <c r="D1124" t="s">
        <v>565</v>
      </c>
      <c r="E1124" t="s">
        <v>5307</v>
      </c>
      <c r="F1124" t="s">
        <v>3884</v>
      </c>
      <c r="H1124" t="s">
        <v>595</v>
      </c>
      <c r="I1124" t="s">
        <v>3308</v>
      </c>
      <c r="K1124" t="s">
        <v>596</v>
      </c>
      <c r="L1124" t="s">
        <v>3302</v>
      </c>
      <c r="N1124" t="s">
        <v>8257</v>
      </c>
    </row>
    <row r="1125" spans="1:14" x14ac:dyDescent="0.25">
      <c r="A1125" t="s">
        <v>564</v>
      </c>
      <c r="B1125" t="s">
        <v>5307</v>
      </c>
      <c r="C1125" t="s">
        <v>3887</v>
      </c>
      <c r="D1125" t="s">
        <v>565</v>
      </c>
      <c r="E1125" t="s">
        <v>5307</v>
      </c>
      <c r="F1125" t="s">
        <v>3887</v>
      </c>
      <c r="H1125" t="s">
        <v>595</v>
      </c>
      <c r="I1125" t="s">
        <v>3311</v>
      </c>
      <c r="K1125" t="s">
        <v>596</v>
      </c>
      <c r="L1125" t="s">
        <v>3308</v>
      </c>
      <c r="N1125" t="s">
        <v>4365</v>
      </c>
    </row>
    <row r="1126" spans="1:14" x14ac:dyDescent="0.25">
      <c r="A1126" t="s">
        <v>564</v>
      </c>
      <c r="B1126" t="s">
        <v>5307</v>
      </c>
      <c r="C1126" t="s">
        <v>3892</v>
      </c>
      <c r="D1126" t="s">
        <v>565</v>
      </c>
      <c r="E1126" t="s">
        <v>5307</v>
      </c>
      <c r="F1126" t="s">
        <v>3892</v>
      </c>
      <c r="H1126" t="s">
        <v>595</v>
      </c>
      <c r="I1126" t="s">
        <v>3314</v>
      </c>
      <c r="K1126" t="s">
        <v>596</v>
      </c>
      <c r="L1126" t="s">
        <v>3311</v>
      </c>
      <c r="N1126" t="s">
        <v>4367</v>
      </c>
    </row>
    <row r="1127" spans="1:14" x14ac:dyDescent="0.25">
      <c r="A1127" t="s">
        <v>564</v>
      </c>
      <c r="B1127" t="s">
        <v>5307</v>
      </c>
      <c r="C1127" t="s">
        <v>3914</v>
      </c>
      <c r="D1127" t="s">
        <v>565</v>
      </c>
      <c r="E1127" t="s">
        <v>5307</v>
      </c>
      <c r="F1127" t="s">
        <v>3914</v>
      </c>
      <c r="H1127" t="s">
        <v>595</v>
      </c>
      <c r="I1127" t="s">
        <v>3317</v>
      </c>
      <c r="K1127" t="s">
        <v>596</v>
      </c>
      <c r="L1127" t="s">
        <v>3314</v>
      </c>
      <c r="N1127" t="s">
        <v>4369</v>
      </c>
    </row>
    <row r="1128" spans="1:14" x14ac:dyDescent="0.25">
      <c r="A1128" t="s">
        <v>564</v>
      </c>
      <c r="B1128" t="s">
        <v>5307</v>
      </c>
      <c r="C1128" t="s">
        <v>3919</v>
      </c>
      <c r="D1128" t="s">
        <v>565</v>
      </c>
      <c r="E1128" t="s">
        <v>5307</v>
      </c>
      <c r="F1128" t="s">
        <v>3919</v>
      </c>
      <c r="H1128" t="s">
        <v>595</v>
      </c>
      <c r="I1128" t="s">
        <v>3323</v>
      </c>
      <c r="K1128" t="s">
        <v>596</v>
      </c>
      <c r="L1128" t="s">
        <v>3317</v>
      </c>
      <c r="N1128" t="s">
        <v>8258</v>
      </c>
    </row>
    <row r="1129" spans="1:14" x14ac:dyDescent="0.25">
      <c r="A1129" t="s">
        <v>564</v>
      </c>
      <c r="B1129" t="s">
        <v>5307</v>
      </c>
      <c r="C1129" t="s">
        <v>7921</v>
      </c>
      <c r="D1129" t="s">
        <v>565</v>
      </c>
      <c r="E1129" t="s">
        <v>5307</v>
      </c>
      <c r="F1129" t="s">
        <v>7921</v>
      </c>
      <c r="H1129" t="s">
        <v>595</v>
      </c>
      <c r="I1129" t="s">
        <v>3329</v>
      </c>
      <c r="K1129" t="s">
        <v>596</v>
      </c>
      <c r="L1129" t="s">
        <v>3323</v>
      </c>
      <c r="N1129" t="s">
        <v>4371</v>
      </c>
    </row>
    <row r="1130" spans="1:14" x14ac:dyDescent="0.25">
      <c r="A1130" t="s">
        <v>564</v>
      </c>
      <c r="B1130" t="s">
        <v>5307</v>
      </c>
      <c r="C1130" t="s">
        <v>3995</v>
      </c>
      <c r="D1130" t="s">
        <v>565</v>
      </c>
      <c r="E1130" t="s">
        <v>5307</v>
      </c>
      <c r="F1130" t="s">
        <v>3995</v>
      </c>
      <c r="H1130" t="s">
        <v>595</v>
      </c>
      <c r="I1130" t="s">
        <v>3335</v>
      </c>
      <c r="K1130" t="s">
        <v>596</v>
      </c>
      <c r="L1130" t="s">
        <v>3329</v>
      </c>
      <c r="N1130" t="s">
        <v>8259</v>
      </c>
    </row>
    <row r="1131" spans="1:14" x14ac:dyDescent="0.25">
      <c r="A1131" t="s">
        <v>564</v>
      </c>
      <c r="B1131" t="s">
        <v>5307</v>
      </c>
      <c r="C1131" t="s">
        <v>7930</v>
      </c>
      <c r="D1131" t="s">
        <v>565</v>
      </c>
      <c r="E1131" t="s">
        <v>5307</v>
      </c>
      <c r="F1131" t="s">
        <v>7930</v>
      </c>
      <c r="H1131" t="s">
        <v>595</v>
      </c>
      <c r="I1131" t="s">
        <v>3338</v>
      </c>
      <c r="K1131" t="s">
        <v>596</v>
      </c>
      <c r="L1131" t="s">
        <v>3335</v>
      </c>
      <c r="N1131" t="s">
        <v>8260</v>
      </c>
    </row>
    <row r="1132" spans="1:14" x14ac:dyDescent="0.25">
      <c r="A1132" t="s">
        <v>564</v>
      </c>
      <c r="B1132" t="s">
        <v>5307</v>
      </c>
      <c r="C1132" t="s">
        <v>7931</v>
      </c>
      <c r="D1132" t="s">
        <v>565</v>
      </c>
      <c r="E1132" t="s">
        <v>5307</v>
      </c>
      <c r="F1132" t="s">
        <v>7931</v>
      </c>
      <c r="H1132" t="s">
        <v>595</v>
      </c>
      <c r="I1132" t="s">
        <v>3341</v>
      </c>
      <c r="K1132" t="s">
        <v>596</v>
      </c>
      <c r="L1132" t="s">
        <v>3338</v>
      </c>
      <c r="N1132" t="s">
        <v>8261</v>
      </c>
    </row>
    <row r="1133" spans="1:14" x14ac:dyDescent="0.25">
      <c r="A1133" t="s">
        <v>574</v>
      </c>
      <c r="B1133" t="s">
        <v>5284</v>
      </c>
      <c r="C1133" t="s">
        <v>3251</v>
      </c>
      <c r="D1133" t="s">
        <v>575</v>
      </c>
      <c r="E1133" t="s">
        <v>5284</v>
      </c>
      <c r="F1133" t="s">
        <v>3251</v>
      </c>
      <c r="H1133" t="s">
        <v>595</v>
      </c>
      <c r="I1133" t="s">
        <v>7939</v>
      </c>
      <c r="K1133" t="s">
        <v>596</v>
      </c>
      <c r="L1133" t="s">
        <v>3341</v>
      </c>
      <c r="N1133" t="s">
        <v>8262</v>
      </c>
    </row>
    <row r="1134" spans="1:14" x14ac:dyDescent="0.25">
      <c r="A1134" t="s">
        <v>574</v>
      </c>
      <c r="B1134" t="s">
        <v>5284</v>
      </c>
      <c r="C1134" t="s">
        <v>3257</v>
      </c>
      <c r="D1134" t="s">
        <v>575</v>
      </c>
      <c r="E1134" t="s">
        <v>5284</v>
      </c>
      <c r="F1134" t="s">
        <v>3257</v>
      </c>
      <c r="H1134" t="s">
        <v>595</v>
      </c>
      <c r="I1134" t="s">
        <v>7897</v>
      </c>
      <c r="K1134" t="s">
        <v>596</v>
      </c>
      <c r="L1134" t="s">
        <v>7939</v>
      </c>
      <c r="N1134" t="s">
        <v>8263</v>
      </c>
    </row>
    <row r="1135" spans="1:14" x14ac:dyDescent="0.25">
      <c r="A1135" t="s">
        <v>574</v>
      </c>
      <c r="B1135" t="s">
        <v>5284</v>
      </c>
      <c r="C1135" t="s">
        <v>3260</v>
      </c>
      <c r="D1135" t="s">
        <v>575</v>
      </c>
      <c r="E1135" t="s">
        <v>5284</v>
      </c>
      <c r="F1135" t="s">
        <v>3260</v>
      </c>
      <c r="H1135" t="s">
        <v>595</v>
      </c>
      <c r="I1135" t="s">
        <v>7596</v>
      </c>
      <c r="K1135" t="s">
        <v>596</v>
      </c>
      <c r="L1135" t="s">
        <v>7897</v>
      </c>
      <c r="N1135" t="s">
        <v>4373</v>
      </c>
    </row>
    <row r="1136" spans="1:14" x14ac:dyDescent="0.25">
      <c r="A1136" t="s">
        <v>574</v>
      </c>
      <c r="B1136" t="s">
        <v>5284</v>
      </c>
      <c r="C1136" t="s">
        <v>3263</v>
      </c>
      <c r="D1136" t="s">
        <v>575</v>
      </c>
      <c r="E1136" t="s">
        <v>5284</v>
      </c>
      <c r="F1136" t="s">
        <v>3263</v>
      </c>
      <c r="H1136" t="s">
        <v>595</v>
      </c>
      <c r="I1136" t="s">
        <v>3365</v>
      </c>
      <c r="K1136" t="s">
        <v>596</v>
      </c>
      <c r="L1136" t="s">
        <v>7596</v>
      </c>
      <c r="N1136" t="s">
        <v>4375</v>
      </c>
    </row>
    <row r="1137" spans="1:14" x14ac:dyDescent="0.25">
      <c r="A1137" t="s">
        <v>574</v>
      </c>
      <c r="B1137" t="s">
        <v>5284</v>
      </c>
      <c r="C1137" t="s">
        <v>3266</v>
      </c>
      <c r="D1137" t="s">
        <v>575</v>
      </c>
      <c r="E1137" t="s">
        <v>5284</v>
      </c>
      <c r="F1137" t="s">
        <v>3266</v>
      </c>
      <c r="H1137" t="s">
        <v>595</v>
      </c>
      <c r="I1137" t="s">
        <v>3368</v>
      </c>
      <c r="K1137" t="s">
        <v>596</v>
      </c>
      <c r="L1137" t="s">
        <v>7905</v>
      </c>
      <c r="N1137" t="s">
        <v>8264</v>
      </c>
    </row>
    <row r="1138" spans="1:14" x14ac:dyDescent="0.25">
      <c r="A1138" t="s">
        <v>574</v>
      </c>
      <c r="B1138" t="s">
        <v>5284</v>
      </c>
      <c r="C1138" t="s">
        <v>3271</v>
      </c>
      <c r="D1138" t="s">
        <v>575</v>
      </c>
      <c r="E1138" t="s">
        <v>5284</v>
      </c>
      <c r="F1138" t="s">
        <v>3271</v>
      </c>
      <c r="H1138" t="s">
        <v>595</v>
      </c>
      <c r="I1138" t="s">
        <v>3371</v>
      </c>
      <c r="K1138" t="s">
        <v>596</v>
      </c>
      <c r="L1138" t="s">
        <v>3365</v>
      </c>
      <c r="N1138" t="s">
        <v>8265</v>
      </c>
    </row>
    <row r="1139" spans="1:14" x14ac:dyDescent="0.25">
      <c r="A1139" t="s">
        <v>574</v>
      </c>
      <c r="B1139" t="s">
        <v>5284</v>
      </c>
      <c r="C1139" t="s">
        <v>7899</v>
      </c>
      <c r="D1139" t="s">
        <v>575</v>
      </c>
      <c r="E1139" t="s">
        <v>5284</v>
      </c>
      <c r="F1139" t="s">
        <v>7899</v>
      </c>
      <c r="H1139" t="s">
        <v>595</v>
      </c>
      <c r="I1139" t="s">
        <v>3374</v>
      </c>
      <c r="K1139" t="s">
        <v>596</v>
      </c>
      <c r="L1139" t="s">
        <v>3368</v>
      </c>
      <c r="N1139" t="s">
        <v>8266</v>
      </c>
    </row>
    <row r="1140" spans="1:14" x14ac:dyDescent="0.25">
      <c r="A1140" t="s">
        <v>574</v>
      </c>
      <c r="B1140" t="s">
        <v>5284</v>
      </c>
      <c r="C1140" t="s">
        <v>3276</v>
      </c>
      <c r="D1140" t="s">
        <v>575</v>
      </c>
      <c r="E1140" t="s">
        <v>5284</v>
      </c>
      <c r="F1140" t="s">
        <v>3276</v>
      </c>
      <c r="H1140" t="s">
        <v>595</v>
      </c>
      <c r="I1140" t="s">
        <v>7945</v>
      </c>
      <c r="K1140" t="s">
        <v>596</v>
      </c>
      <c r="L1140" t="s">
        <v>3371</v>
      </c>
      <c r="N1140" t="s">
        <v>4377</v>
      </c>
    </row>
    <row r="1141" spans="1:14" x14ac:dyDescent="0.25">
      <c r="A1141" t="s">
        <v>574</v>
      </c>
      <c r="B1141" t="s">
        <v>5284</v>
      </c>
      <c r="C1141" t="s">
        <v>3279</v>
      </c>
      <c r="D1141" t="s">
        <v>575</v>
      </c>
      <c r="E1141" t="s">
        <v>5284</v>
      </c>
      <c r="F1141" t="s">
        <v>3279</v>
      </c>
      <c r="H1141" t="s">
        <v>595</v>
      </c>
      <c r="I1141" t="s">
        <v>3377</v>
      </c>
      <c r="K1141" t="s">
        <v>596</v>
      </c>
      <c r="L1141" t="s">
        <v>3374</v>
      </c>
      <c r="N1141" t="s">
        <v>4379</v>
      </c>
    </row>
    <row r="1142" spans="1:14" x14ac:dyDescent="0.25">
      <c r="A1142" t="s">
        <v>574</v>
      </c>
      <c r="B1142" t="s">
        <v>5284</v>
      </c>
      <c r="C1142" t="s">
        <v>3282</v>
      </c>
      <c r="D1142" t="s">
        <v>575</v>
      </c>
      <c r="E1142" t="s">
        <v>5284</v>
      </c>
      <c r="F1142" t="s">
        <v>3282</v>
      </c>
      <c r="H1142" t="s">
        <v>595</v>
      </c>
      <c r="I1142" t="s">
        <v>3380</v>
      </c>
      <c r="K1142" t="s">
        <v>596</v>
      </c>
      <c r="L1142" t="s">
        <v>7945</v>
      </c>
      <c r="N1142" t="s">
        <v>4381</v>
      </c>
    </row>
    <row r="1143" spans="1:14" x14ac:dyDescent="0.25">
      <c r="A1143" t="s">
        <v>574</v>
      </c>
      <c r="B1143" t="s">
        <v>5284</v>
      </c>
      <c r="C1143" t="s">
        <v>3285</v>
      </c>
      <c r="D1143" t="s">
        <v>575</v>
      </c>
      <c r="E1143" t="s">
        <v>5284</v>
      </c>
      <c r="F1143" t="s">
        <v>3285</v>
      </c>
      <c r="H1143" t="s">
        <v>595</v>
      </c>
      <c r="I1143" t="s">
        <v>3383</v>
      </c>
      <c r="K1143" t="s">
        <v>596</v>
      </c>
      <c r="L1143" t="s">
        <v>3377</v>
      </c>
      <c r="N1143" t="s">
        <v>4383</v>
      </c>
    </row>
    <row r="1144" spans="1:14" x14ac:dyDescent="0.25">
      <c r="A1144" t="s">
        <v>574</v>
      </c>
      <c r="B1144" t="s">
        <v>5284</v>
      </c>
      <c r="C1144" t="s">
        <v>7936</v>
      </c>
      <c r="D1144" t="s">
        <v>575</v>
      </c>
      <c r="E1144" t="s">
        <v>5284</v>
      </c>
      <c r="F1144" t="s">
        <v>7936</v>
      </c>
      <c r="H1144" t="s">
        <v>595</v>
      </c>
      <c r="I1144" t="s">
        <v>7946</v>
      </c>
      <c r="K1144" t="s">
        <v>596</v>
      </c>
      <c r="L1144" t="s">
        <v>3380</v>
      </c>
      <c r="N1144" t="s">
        <v>8267</v>
      </c>
    </row>
    <row r="1145" spans="1:14" x14ac:dyDescent="0.25">
      <c r="A1145" t="s">
        <v>574</v>
      </c>
      <c r="B1145" t="s">
        <v>5284</v>
      </c>
      <c r="C1145" t="s">
        <v>3290</v>
      </c>
      <c r="D1145" t="s">
        <v>575</v>
      </c>
      <c r="E1145" t="s">
        <v>5284</v>
      </c>
      <c r="F1145" t="s">
        <v>3290</v>
      </c>
      <c r="H1145" t="s">
        <v>595</v>
      </c>
      <c r="I1145" t="s">
        <v>7947</v>
      </c>
      <c r="K1145" t="s">
        <v>596</v>
      </c>
      <c r="L1145" t="s">
        <v>3383</v>
      </c>
      <c r="N1145" t="s">
        <v>8268</v>
      </c>
    </row>
    <row r="1146" spans="1:14" x14ac:dyDescent="0.25">
      <c r="A1146" t="s">
        <v>574</v>
      </c>
      <c r="B1146" t="s">
        <v>5284</v>
      </c>
      <c r="C1146" t="s">
        <v>3296</v>
      </c>
      <c r="D1146" t="s">
        <v>575</v>
      </c>
      <c r="E1146" t="s">
        <v>5284</v>
      </c>
      <c r="F1146" t="s">
        <v>3296</v>
      </c>
      <c r="H1146" t="s">
        <v>595</v>
      </c>
      <c r="I1146" t="s">
        <v>3386</v>
      </c>
      <c r="K1146" t="s">
        <v>596</v>
      </c>
      <c r="L1146" t="s">
        <v>7946</v>
      </c>
      <c r="N1146" t="s">
        <v>8269</v>
      </c>
    </row>
    <row r="1147" spans="1:14" x14ac:dyDescent="0.25">
      <c r="A1147" t="s">
        <v>574</v>
      </c>
      <c r="B1147" t="s">
        <v>5284</v>
      </c>
      <c r="C1147" t="s">
        <v>3302</v>
      </c>
      <c r="D1147" t="s">
        <v>575</v>
      </c>
      <c r="E1147" t="s">
        <v>5284</v>
      </c>
      <c r="F1147" t="s">
        <v>3302</v>
      </c>
      <c r="H1147" t="s">
        <v>595</v>
      </c>
      <c r="I1147" t="s">
        <v>7597</v>
      </c>
      <c r="K1147" t="s">
        <v>596</v>
      </c>
      <c r="L1147" t="s">
        <v>7947</v>
      </c>
      <c r="N1147" t="s">
        <v>4390</v>
      </c>
    </row>
    <row r="1148" spans="1:14" x14ac:dyDescent="0.25">
      <c r="A1148" t="s">
        <v>574</v>
      </c>
      <c r="B1148" t="s">
        <v>5284</v>
      </c>
      <c r="C1148" t="s">
        <v>3305</v>
      </c>
      <c r="D1148" t="s">
        <v>575</v>
      </c>
      <c r="E1148" t="s">
        <v>5284</v>
      </c>
      <c r="F1148" t="s">
        <v>3305</v>
      </c>
      <c r="H1148" t="s">
        <v>595</v>
      </c>
      <c r="I1148" t="s">
        <v>3391</v>
      </c>
      <c r="K1148" t="s">
        <v>596</v>
      </c>
      <c r="L1148" t="s">
        <v>3386</v>
      </c>
      <c r="N1148" t="s">
        <v>8270</v>
      </c>
    </row>
    <row r="1149" spans="1:14" x14ac:dyDescent="0.25">
      <c r="A1149" t="s">
        <v>574</v>
      </c>
      <c r="B1149" t="s">
        <v>5284</v>
      </c>
      <c r="C1149" t="s">
        <v>3308</v>
      </c>
      <c r="D1149" t="s">
        <v>575</v>
      </c>
      <c r="E1149" t="s">
        <v>5284</v>
      </c>
      <c r="F1149" t="s">
        <v>3308</v>
      </c>
      <c r="H1149" t="s">
        <v>595</v>
      </c>
      <c r="I1149" t="s">
        <v>3394</v>
      </c>
      <c r="K1149" t="s">
        <v>596</v>
      </c>
      <c r="L1149" t="s">
        <v>7597</v>
      </c>
      <c r="N1149" t="s">
        <v>4396</v>
      </c>
    </row>
    <row r="1150" spans="1:14" x14ac:dyDescent="0.25">
      <c r="A1150" t="s">
        <v>574</v>
      </c>
      <c r="B1150" t="s">
        <v>5284</v>
      </c>
      <c r="C1150" t="s">
        <v>7937</v>
      </c>
      <c r="D1150" t="s">
        <v>575</v>
      </c>
      <c r="E1150" t="s">
        <v>5284</v>
      </c>
      <c r="F1150" t="s">
        <v>7937</v>
      </c>
      <c r="H1150" t="s">
        <v>595</v>
      </c>
      <c r="I1150" t="s">
        <v>3397</v>
      </c>
      <c r="K1150" t="s">
        <v>596</v>
      </c>
      <c r="L1150" t="s">
        <v>3391</v>
      </c>
      <c r="N1150" t="s">
        <v>8271</v>
      </c>
    </row>
    <row r="1151" spans="1:14" x14ac:dyDescent="0.25">
      <c r="A1151" t="s">
        <v>574</v>
      </c>
      <c r="B1151" t="s">
        <v>5284</v>
      </c>
      <c r="C1151" t="s">
        <v>3311</v>
      </c>
      <c r="D1151" t="s">
        <v>575</v>
      </c>
      <c r="E1151" t="s">
        <v>5284</v>
      </c>
      <c r="F1151" t="s">
        <v>3311</v>
      </c>
      <c r="H1151" t="s">
        <v>595</v>
      </c>
      <c r="I1151" t="s">
        <v>7950</v>
      </c>
      <c r="K1151" t="s">
        <v>596</v>
      </c>
      <c r="L1151" t="s">
        <v>3394</v>
      </c>
      <c r="N1151" t="s">
        <v>4399</v>
      </c>
    </row>
    <row r="1152" spans="1:14" x14ac:dyDescent="0.25">
      <c r="A1152" t="s">
        <v>574</v>
      </c>
      <c r="B1152" t="s">
        <v>5284</v>
      </c>
      <c r="C1152" t="s">
        <v>3314</v>
      </c>
      <c r="D1152" t="s">
        <v>575</v>
      </c>
      <c r="E1152" t="s">
        <v>5284</v>
      </c>
      <c r="F1152" t="s">
        <v>3314</v>
      </c>
      <c r="H1152" t="s">
        <v>595</v>
      </c>
      <c r="I1152" t="s">
        <v>7951</v>
      </c>
      <c r="K1152" t="s">
        <v>596</v>
      </c>
      <c r="L1152" t="s">
        <v>3397</v>
      </c>
      <c r="N1152" t="s">
        <v>4402</v>
      </c>
    </row>
    <row r="1153" spans="1:14" x14ac:dyDescent="0.25">
      <c r="A1153" t="s">
        <v>574</v>
      </c>
      <c r="B1153" t="s">
        <v>5284</v>
      </c>
      <c r="C1153" t="s">
        <v>3317</v>
      </c>
      <c r="D1153" t="s">
        <v>575</v>
      </c>
      <c r="E1153" t="s">
        <v>5284</v>
      </c>
      <c r="F1153" t="s">
        <v>3317</v>
      </c>
      <c r="H1153" t="s">
        <v>595</v>
      </c>
      <c r="I1153" t="s">
        <v>7953</v>
      </c>
      <c r="K1153" t="s">
        <v>596</v>
      </c>
      <c r="L1153" t="s">
        <v>7950</v>
      </c>
      <c r="N1153" t="s">
        <v>8272</v>
      </c>
    </row>
    <row r="1154" spans="1:14" x14ac:dyDescent="0.25">
      <c r="A1154" t="s">
        <v>574</v>
      </c>
      <c r="B1154" t="s">
        <v>5284</v>
      </c>
      <c r="C1154" t="s">
        <v>3320</v>
      </c>
      <c r="D1154" t="s">
        <v>575</v>
      </c>
      <c r="E1154" t="s">
        <v>5284</v>
      </c>
      <c r="F1154" t="s">
        <v>3320</v>
      </c>
      <c r="H1154" t="s">
        <v>595</v>
      </c>
      <c r="I1154" t="s">
        <v>7901</v>
      </c>
      <c r="K1154" t="s">
        <v>596</v>
      </c>
      <c r="L1154" t="s">
        <v>7951</v>
      </c>
      <c r="N1154" t="s">
        <v>8273</v>
      </c>
    </row>
    <row r="1155" spans="1:14" x14ac:dyDescent="0.25">
      <c r="A1155" t="s">
        <v>574</v>
      </c>
      <c r="B1155" t="s">
        <v>5284</v>
      </c>
      <c r="C1155" t="s">
        <v>7938</v>
      </c>
      <c r="D1155" t="s">
        <v>575</v>
      </c>
      <c r="E1155" t="s">
        <v>5284</v>
      </c>
      <c r="F1155" t="s">
        <v>7938</v>
      </c>
      <c r="H1155" t="s">
        <v>595</v>
      </c>
      <c r="I1155" t="s">
        <v>7902</v>
      </c>
      <c r="K1155" t="s">
        <v>596</v>
      </c>
      <c r="L1155" t="s">
        <v>7953</v>
      </c>
      <c r="N1155" t="s">
        <v>8274</v>
      </c>
    </row>
    <row r="1156" spans="1:14" x14ac:dyDescent="0.25">
      <c r="A1156" t="s">
        <v>574</v>
      </c>
      <c r="B1156" t="s">
        <v>5284</v>
      </c>
      <c r="C1156" t="s">
        <v>3323</v>
      </c>
      <c r="D1156" t="s">
        <v>575</v>
      </c>
      <c r="E1156" t="s">
        <v>5284</v>
      </c>
      <c r="F1156" t="s">
        <v>3323</v>
      </c>
      <c r="H1156" t="s">
        <v>595</v>
      </c>
      <c r="I1156" t="s">
        <v>7903</v>
      </c>
      <c r="K1156" t="s">
        <v>596</v>
      </c>
      <c r="L1156" t="s">
        <v>7901</v>
      </c>
      <c r="N1156" t="s">
        <v>8275</v>
      </c>
    </row>
    <row r="1157" spans="1:14" x14ac:dyDescent="0.25">
      <c r="A1157" t="s">
        <v>574</v>
      </c>
      <c r="B1157" t="s">
        <v>5284</v>
      </c>
      <c r="C1157" t="s">
        <v>3329</v>
      </c>
      <c r="D1157" t="s">
        <v>575</v>
      </c>
      <c r="E1157" t="s">
        <v>5284</v>
      </c>
      <c r="F1157" t="s">
        <v>3329</v>
      </c>
      <c r="H1157" t="s">
        <v>595</v>
      </c>
      <c r="I1157" t="s">
        <v>7904</v>
      </c>
      <c r="K1157" t="s">
        <v>596</v>
      </c>
      <c r="L1157" t="s">
        <v>7902</v>
      </c>
      <c r="N1157" t="s">
        <v>4404</v>
      </c>
    </row>
    <row r="1158" spans="1:14" x14ac:dyDescent="0.25">
      <c r="A1158" t="s">
        <v>574</v>
      </c>
      <c r="B1158" t="s">
        <v>5284</v>
      </c>
      <c r="C1158" t="s">
        <v>3332</v>
      </c>
      <c r="D1158" t="s">
        <v>575</v>
      </c>
      <c r="E1158" t="s">
        <v>5284</v>
      </c>
      <c r="F1158" t="s">
        <v>3332</v>
      </c>
      <c r="H1158" t="s">
        <v>595</v>
      </c>
      <c r="I1158" t="s">
        <v>7957</v>
      </c>
      <c r="K1158" t="s">
        <v>596</v>
      </c>
      <c r="L1158" t="s">
        <v>7903</v>
      </c>
      <c r="N1158" t="s">
        <v>8276</v>
      </c>
    </row>
    <row r="1159" spans="1:14" x14ac:dyDescent="0.25">
      <c r="A1159" t="s">
        <v>574</v>
      </c>
      <c r="B1159" t="s">
        <v>5284</v>
      </c>
      <c r="C1159" t="s">
        <v>3335</v>
      </c>
      <c r="D1159" t="s">
        <v>575</v>
      </c>
      <c r="E1159" t="s">
        <v>5284</v>
      </c>
      <c r="F1159" t="s">
        <v>3335</v>
      </c>
      <c r="H1159" t="s">
        <v>595</v>
      </c>
      <c r="I1159" t="s">
        <v>4499</v>
      </c>
      <c r="K1159" t="s">
        <v>596</v>
      </c>
      <c r="L1159" t="s">
        <v>7904</v>
      </c>
      <c r="N1159" t="s">
        <v>4406</v>
      </c>
    </row>
    <row r="1160" spans="1:14" x14ac:dyDescent="0.25">
      <c r="A1160" t="s">
        <v>574</v>
      </c>
      <c r="B1160" t="s">
        <v>5284</v>
      </c>
      <c r="C1160" t="s">
        <v>3338</v>
      </c>
      <c r="D1160" t="s">
        <v>575</v>
      </c>
      <c r="E1160" t="s">
        <v>5284</v>
      </c>
      <c r="F1160" t="s">
        <v>3338</v>
      </c>
      <c r="H1160" t="s">
        <v>595</v>
      </c>
      <c r="I1160" t="s">
        <v>7716</v>
      </c>
      <c r="K1160" t="s">
        <v>596</v>
      </c>
      <c r="L1160" t="s">
        <v>7957</v>
      </c>
      <c r="N1160" t="s">
        <v>8277</v>
      </c>
    </row>
    <row r="1161" spans="1:14" x14ac:dyDescent="0.25">
      <c r="A1161" t="s">
        <v>574</v>
      </c>
      <c r="B1161" t="s">
        <v>5284</v>
      </c>
      <c r="C1161" t="s">
        <v>3341</v>
      </c>
      <c r="D1161" t="s">
        <v>575</v>
      </c>
      <c r="E1161" t="s">
        <v>5284</v>
      </c>
      <c r="F1161" t="s">
        <v>3341</v>
      </c>
      <c r="H1161" t="s">
        <v>595</v>
      </c>
      <c r="I1161" t="s">
        <v>4505</v>
      </c>
      <c r="K1161" t="s">
        <v>596</v>
      </c>
      <c r="L1161" t="s">
        <v>7654</v>
      </c>
      <c r="N1161" t="s">
        <v>8278</v>
      </c>
    </row>
    <row r="1162" spans="1:14" x14ac:dyDescent="0.25">
      <c r="A1162" t="s">
        <v>574</v>
      </c>
      <c r="B1162" t="s">
        <v>5284</v>
      </c>
      <c r="C1162" t="s">
        <v>7939</v>
      </c>
      <c r="D1162" t="s">
        <v>575</v>
      </c>
      <c r="E1162" t="s">
        <v>5284</v>
      </c>
      <c r="F1162" t="s">
        <v>7939</v>
      </c>
      <c r="H1162" t="s">
        <v>595</v>
      </c>
      <c r="I1162" t="s">
        <v>4508</v>
      </c>
      <c r="K1162" t="s">
        <v>596</v>
      </c>
      <c r="L1162" t="s">
        <v>3628</v>
      </c>
      <c r="N1162" t="s">
        <v>8279</v>
      </c>
    </row>
    <row r="1163" spans="1:14" x14ac:dyDescent="0.25">
      <c r="A1163" t="s">
        <v>574</v>
      </c>
      <c r="B1163" t="s">
        <v>5284</v>
      </c>
      <c r="C1163" t="s">
        <v>7593</v>
      </c>
      <c r="D1163" t="s">
        <v>575</v>
      </c>
      <c r="E1163" t="s">
        <v>5284</v>
      </c>
      <c r="F1163" t="s">
        <v>7593</v>
      </c>
      <c r="H1163" t="s">
        <v>595</v>
      </c>
      <c r="I1163" t="s">
        <v>4517</v>
      </c>
      <c r="K1163" t="s">
        <v>596</v>
      </c>
      <c r="L1163" t="s">
        <v>7743</v>
      </c>
      <c r="N1163" t="s">
        <v>4408</v>
      </c>
    </row>
    <row r="1164" spans="1:14" x14ac:dyDescent="0.25">
      <c r="A1164" t="s">
        <v>574</v>
      </c>
      <c r="B1164" t="s">
        <v>5284</v>
      </c>
      <c r="C1164" t="s">
        <v>3353</v>
      </c>
      <c r="D1164" t="s">
        <v>575</v>
      </c>
      <c r="E1164" t="s">
        <v>5284</v>
      </c>
      <c r="F1164" t="s">
        <v>3353</v>
      </c>
      <c r="H1164" t="s">
        <v>595</v>
      </c>
      <c r="I1164" t="s">
        <v>7609</v>
      </c>
      <c r="K1164" t="s">
        <v>596</v>
      </c>
      <c r="L1164" t="s">
        <v>7745</v>
      </c>
      <c r="N1164" t="s">
        <v>4410</v>
      </c>
    </row>
    <row r="1165" spans="1:14" x14ac:dyDescent="0.25">
      <c r="A1165" t="s">
        <v>574</v>
      </c>
      <c r="B1165" t="s">
        <v>5284</v>
      </c>
      <c r="C1165" t="s">
        <v>7595</v>
      </c>
      <c r="D1165" t="s">
        <v>575</v>
      </c>
      <c r="E1165" t="s">
        <v>5284</v>
      </c>
      <c r="F1165" t="s">
        <v>7595</v>
      </c>
      <c r="H1165" t="s">
        <v>595</v>
      </c>
      <c r="I1165" t="s">
        <v>7614</v>
      </c>
      <c r="K1165" t="s">
        <v>596</v>
      </c>
      <c r="L1165" t="s">
        <v>7746</v>
      </c>
      <c r="N1165" t="s">
        <v>4414</v>
      </c>
    </row>
    <row r="1166" spans="1:14" x14ac:dyDescent="0.25">
      <c r="A1166" t="s">
        <v>574</v>
      </c>
      <c r="B1166" t="s">
        <v>5284</v>
      </c>
      <c r="C1166" t="s">
        <v>3359</v>
      </c>
      <c r="D1166" t="s">
        <v>575</v>
      </c>
      <c r="E1166" t="s">
        <v>5284</v>
      </c>
      <c r="F1166" t="s">
        <v>3359</v>
      </c>
      <c r="H1166" t="s">
        <v>595</v>
      </c>
      <c r="I1166" t="s">
        <v>7617</v>
      </c>
      <c r="K1166" t="s">
        <v>596</v>
      </c>
      <c r="L1166" t="s">
        <v>4499</v>
      </c>
      <c r="N1166" t="s">
        <v>4415</v>
      </c>
    </row>
    <row r="1167" spans="1:14" x14ac:dyDescent="0.25">
      <c r="A1167" t="s">
        <v>574</v>
      </c>
      <c r="B1167" t="s">
        <v>5284</v>
      </c>
      <c r="C1167" t="s">
        <v>7897</v>
      </c>
      <c r="D1167" t="s">
        <v>575</v>
      </c>
      <c r="E1167" t="s">
        <v>5284</v>
      </c>
      <c r="F1167" t="s">
        <v>7897</v>
      </c>
      <c r="H1167" t="s">
        <v>595</v>
      </c>
      <c r="I1167" t="s">
        <v>7980</v>
      </c>
      <c r="K1167" t="s">
        <v>596</v>
      </c>
      <c r="L1167" t="s">
        <v>7716</v>
      </c>
      <c r="N1167" t="s">
        <v>8280</v>
      </c>
    </row>
    <row r="1168" spans="1:14" x14ac:dyDescent="0.25">
      <c r="A1168" t="s">
        <v>574</v>
      </c>
      <c r="B1168" t="s">
        <v>5284</v>
      </c>
      <c r="C1168" t="s">
        <v>3362</v>
      </c>
      <c r="D1168" t="s">
        <v>575</v>
      </c>
      <c r="E1168" t="s">
        <v>5284</v>
      </c>
      <c r="F1168" t="s">
        <v>3362</v>
      </c>
      <c r="H1168" t="s">
        <v>595</v>
      </c>
      <c r="I1168" t="s">
        <v>7874</v>
      </c>
      <c r="K1168" t="s">
        <v>596</v>
      </c>
      <c r="L1168" t="s">
        <v>4505</v>
      </c>
      <c r="N1168" t="s">
        <v>4417</v>
      </c>
    </row>
    <row r="1169" spans="1:14" x14ac:dyDescent="0.25">
      <c r="A1169" t="s">
        <v>574</v>
      </c>
      <c r="B1169" t="s">
        <v>5284</v>
      </c>
      <c r="C1169" t="s">
        <v>7940</v>
      </c>
      <c r="D1169" t="s">
        <v>575</v>
      </c>
      <c r="E1169" t="s">
        <v>5284</v>
      </c>
      <c r="F1169" t="s">
        <v>7940</v>
      </c>
      <c r="H1169" t="s">
        <v>595</v>
      </c>
      <c r="I1169" t="s">
        <v>8030</v>
      </c>
      <c r="K1169" t="s">
        <v>596</v>
      </c>
      <c r="L1169" t="s">
        <v>4508</v>
      </c>
      <c r="N1169" t="s">
        <v>4420</v>
      </c>
    </row>
    <row r="1170" spans="1:14" x14ac:dyDescent="0.25">
      <c r="A1170" t="s">
        <v>574</v>
      </c>
      <c r="B1170" t="s">
        <v>5284</v>
      </c>
      <c r="C1170" t="s">
        <v>7596</v>
      </c>
      <c r="D1170" t="s">
        <v>575</v>
      </c>
      <c r="E1170" t="s">
        <v>5284</v>
      </c>
      <c r="F1170" t="s">
        <v>7596</v>
      </c>
      <c r="H1170" t="s">
        <v>595</v>
      </c>
      <c r="I1170" t="s">
        <v>8031</v>
      </c>
      <c r="K1170" t="s">
        <v>596</v>
      </c>
      <c r="L1170" t="s">
        <v>4517</v>
      </c>
      <c r="N1170" t="s">
        <v>4422</v>
      </c>
    </row>
    <row r="1171" spans="1:14" x14ac:dyDescent="0.25">
      <c r="A1171" t="s">
        <v>574</v>
      </c>
      <c r="B1171" t="s">
        <v>5284</v>
      </c>
      <c r="C1171" t="s">
        <v>7941</v>
      </c>
      <c r="D1171" t="s">
        <v>575</v>
      </c>
      <c r="E1171" t="s">
        <v>5284</v>
      </c>
      <c r="F1171" t="s">
        <v>7941</v>
      </c>
      <c r="H1171" t="s">
        <v>595</v>
      </c>
      <c r="I1171" t="s">
        <v>7623</v>
      </c>
      <c r="K1171" t="s">
        <v>596</v>
      </c>
      <c r="L1171" t="s">
        <v>7609</v>
      </c>
      <c r="N1171" t="s">
        <v>4423</v>
      </c>
    </row>
    <row r="1172" spans="1:14" x14ac:dyDescent="0.25">
      <c r="A1172" t="s">
        <v>574</v>
      </c>
      <c r="B1172" t="s">
        <v>5284</v>
      </c>
      <c r="C1172" t="s">
        <v>7942</v>
      </c>
      <c r="D1172" t="s">
        <v>575</v>
      </c>
      <c r="E1172" t="s">
        <v>5284</v>
      </c>
      <c r="F1172" t="s">
        <v>7942</v>
      </c>
      <c r="H1172" t="s">
        <v>595</v>
      </c>
      <c r="I1172" t="s">
        <v>7628</v>
      </c>
      <c r="K1172" t="s">
        <v>596</v>
      </c>
      <c r="L1172" t="s">
        <v>7614</v>
      </c>
      <c r="N1172" t="s">
        <v>4425</v>
      </c>
    </row>
    <row r="1173" spans="1:14" x14ac:dyDescent="0.25">
      <c r="A1173" t="s">
        <v>574</v>
      </c>
      <c r="B1173" t="s">
        <v>5284</v>
      </c>
      <c r="C1173" t="s">
        <v>7943</v>
      </c>
      <c r="D1173" t="s">
        <v>575</v>
      </c>
      <c r="E1173" t="s">
        <v>5284</v>
      </c>
      <c r="F1173" t="s">
        <v>7943</v>
      </c>
      <c r="H1173" t="s">
        <v>595</v>
      </c>
      <c r="I1173" t="s">
        <v>8026</v>
      </c>
      <c r="K1173" t="s">
        <v>596</v>
      </c>
      <c r="L1173" t="s">
        <v>7617</v>
      </c>
      <c r="N1173" t="s">
        <v>8281</v>
      </c>
    </row>
    <row r="1174" spans="1:14" x14ac:dyDescent="0.25">
      <c r="A1174" t="s">
        <v>574</v>
      </c>
      <c r="B1174" t="s">
        <v>5284</v>
      </c>
      <c r="C1174" t="s">
        <v>7944</v>
      </c>
      <c r="D1174" t="s">
        <v>575</v>
      </c>
      <c r="E1174" t="s">
        <v>5284</v>
      </c>
      <c r="F1174" t="s">
        <v>7944</v>
      </c>
      <c r="H1174" t="s">
        <v>595</v>
      </c>
      <c r="I1174" t="s">
        <v>7981</v>
      </c>
      <c r="K1174" t="s">
        <v>596</v>
      </c>
      <c r="L1174" t="s">
        <v>7980</v>
      </c>
      <c r="N1174" t="s">
        <v>8282</v>
      </c>
    </row>
    <row r="1175" spans="1:14" x14ac:dyDescent="0.25">
      <c r="A1175" t="s">
        <v>574</v>
      </c>
      <c r="B1175" t="s">
        <v>5284</v>
      </c>
      <c r="C1175" t="s">
        <v>3365</v>
      </c>
      <c r="D1175" t="s">
        <v>575</v>
      </c>
      <c r="E1175" t="s">
        <v>5284</v>
      </c>
      <c r="F1175" t="s">
        <v>3365</v>
      </c>
      <c r="H1175" t="s">
        <v>595</v>
      </c>
      <c r="I1175" t="s">
        <v>8027</v>
      </c>
      <c r="K1175" t="s">
        <v>596</v>
      </c>
      <c r="L1175" t="s">
        <v>7874</v>
      </c>
      <c r="N1175" t="s">
        <v>4428</v>
      </c>
    </row>
    <row r="1176" spans="1:14" x14ac:dyDescent="0.25">
      <c r="A1176" t="s">
        <v>574</v>
      </c>
      <c r="B1176" t="s">
        <v>5284</v>
      </c>
      <c r="C1176" t="s">
        <v>3368</v>
      </c>
      <c r="D1176" t="s">
        <v>575</v>
      </c>
      <c r="E1176" t="s">
        <v>5284</v>
      </c>
      <c r="F1176" t="s">
        <v>3368</v>
      </c>
      <c r="H1176" t="s">
        <v>595</v>
      </c>
      <c r="I1176" t="s">
        <v>7644</v>
      </c>
      <c r="K1176" t="s">
        <v>596</v>
      </c>
      <c r="L1176" t="s">
        <v>8030</v>
      </c>
      <c r="N1176" t="s">
        <v>4431</v>
      </c>
    </row>
    <row r="1177" spans="1:14" x14ac:dyDescent="0.25">
      <c r="A1177" t="s">
        <v>574</v>
      </c>
      <c r="B1177" t="s">
        <v>5284</v>
      </c>
      <c r="C1177" t="s">
        <v>3371</v>
      </c>
      <c r="D1177" t="s">
        <v>575</v>
      </c>
      <c r="E1177" t="s">
        <v>5284</v>
      </c>
      <c r="F1177" t="s">
        <v>3371</v>
      </c>
      <c r="H1177" t="s">
        <v>595</v>
      </c>
      <c r="I1177" t="s">
        <v>5281</v>
      </c>
      <c r="K1177" t="s">
        <v>596</v>
      </c>
      <c r="L1177" t="s">
        <v>8031</v>
      </c>
      <c r="N1177" t="s">
        <v>8283</v>
      </c>
    </row>
    <row r="1178" spans="1:14" x14ac:dyDescent="0.25">
      <c r="A1178" t="s">
        <v>574</v>
      </c>
      <c r="B1178" t="s">
        <v>5284</v>
      </c>
      <c r="C1178" t="s">
        <v>3374</v>
      </c>
      <c r="D1178" t="s">
        <v>575</v>
      </c>
      <c r="E1178" t="s">
        <v>5284</v>
      </c>
      <c r="F1178" t="s">
        <v>3374</v>
      </c>
      <c r="H1178" t="s">
        <v>595</v>
      </c>
      <c r="I1178" t="s">
        <v>7905</v>
      </c>
      <c r="K1178" t="s">
        <v>596</v>
      </c>
      <c r="L1178" t="s">
        <v>7877</v>
      </c>
      <c r="N1178" t="s">
        <v>4433</v>
      </c>
    </row>
    <row r="1179" spans="1:14" x14ac:dyDescent="0.25">
      <c r="A1179" t="s">
        <v>574</v>
      </c>
      <c r="B1179" t="s">
        <v>5284</v>
      </c>
      <c r="C1179" t="s">
        <v>7945</v>
      </c>
      <c r="D1179" t="s">
        <v>575</v>
      </c>
      <c r="E1179" t="s">
        <v>5284</v>
      </c>
      <c r="F1179" t="s">
        <v>7945</v>
      </c>
      <c r="H1179" t="s">
        <v>595</v>
      </c>
      <c r="I1179" t="s">
        <v>7654</v>
      </c>
      <c r="K1179" t="s">
        <v>596</v>
      </c>
      <c r="L1179" t="s">
        <v>7701</v>
      </c>
      <c r="N1179" t="s">
        <v>5628</v>
      </c>
    </row>
    <row r="1180" spans="1:14" x14ac:dyDescent="0.25">
      <c r="A1180" t="s">
        <v>574</v>
      </c>
      <c r="B1180" t="s">
        <v>5284</v>
      </c>
      <c r="C1180" t="s">
        <v>3377</v>
      </c>
      <c r="D1180" t="s">
        <v>575</v>
      </c>
      <c r="E1180" t="s">
        <v>5284</v>
      </c>
      <c r="F1180" t="s">
        <v>3377</v>
      </c>
      <c r="H1180" t="s">
        <v>595</v>
      </c>
      <c r="I1180" t="s">
        <v>3628</v>
      </c>
      <c r="K1180" t="s">
        <v>596</v>
      </c>
      <c r="L1180" t="s">
        <v>7703</v>
      </c>
      <c r="N1180" t="s">
        <v>8284</v>
      </c>
    </row>
    <row r="1181" spans="1:14" x14ac:dyDescent="0.25">
      <c r="A1181" t="s">
        <v>574</v>
      </c>
      <c r="B1181" t="s">
        <v>5284</v>
      </c>
      <c r="C1181" t="s">
        <v>3380</v>
      </c>
      <c r="D1181" t="s">
        <v>575</v>
      </c>
      <c r="E1181" t="s">
        <v>5284</v>
      </c>
      <c r="F1181" t="s">
        <v>3380</v>
      </c>
      <c r="H1181" t="s">
        <v>595</v>
      </c>
      <c r="I1181" t="s">
        <v>7743</v>
      </c>
      <c r="K1181" t="s">
        <v>596</v>
      </c>
      <c r="L1181" t="s">
        <v>7623</v>
      </c>
      <c r="N1181" t="s">
        <v>8285</v>
      </c>
    </row>
    <row r="1182" spans="1:14" x14ac:dyDescent="0.25">
      <c r="A1182" t="s">
        <v>574</v>
      </c>
      <c r="B1182" t="s">
        <v>5284</v>
      </c>
      <c r="C1182" t="s">
        <v>3383</v>
      </c>
      <c r="D1182" t="s">
        <v>575</v>
      </c>
      <c r="E1182" t="s">
        <v>5284</v>
      </c>
      <c r="F1182" t="s">
        <v>3383</v>
      </c>
      <c r="H1182" t="s">
        <v>595</v>
      </c>
      <c r="I1182" t="s">
        <v>7745</v>
      </c>
      <c r="K1182" t="s">
        <v>596</v>
      </c>
      <c r="L1182" t="s">
        <v>7628</v>
      </c>
      <c r="N1182" t="s">
        <v>4435</v>
      </c>
    </row>
    <row r="1183" spans="1:14" x14ac:dyDescent="0.25">
      <c r="A1183" t="s">
        <v>574</v>
      </c>
      <c r="B1183" t="s">
        <v>5284</v>
      </c>
      <c r="C1183" t="s">
        <v>7946</v>
      </c>
      <c r="D1183" t="s">
        <v>575</v>
      </c>
      <c r="E1183" t="s">
        <v>5284</v>
      </c>
      <c r="F1183" t="s">
        <v>7946</v>
      </c>
      <c r="H1183" t="s">
        <v>595</v>
      </c>
      <c r="I1183" t="s">
        <v>7746</v>
      </c>
      <c r="K1183" t="s">
        <v>596</v>
      </c>
      <c r="L1183" t="s">
        <v>8026</v>
      </c>
      <c r="N1183" t="s">
        <v>8286</v>
      </c>
    </row>
    <row r="1184" spans="1:14" x14ac:dyDescent="0.25">
      <c r="A1184" t="s">
        <v>574</v>
      </c>
      <c r="B1184" t="s">
        <v>5284</v>
      </c>
      <c r="C1184" t="s">
        <v>7947</v>
      </c>
      <c r="D1184" t="s">
        <v>575</v>
      </c>
      <c r="E1184" t="s">
        <v>5284</v>
      </c>
      <c r="F1184" t="s">
        <v>7947</v>
      </c>
      <c r="H1184" t="s">
        <v>595</v>
      </c>
      <c r="I1184" t="s">
        <v>7877</v>
      </c>
      <c r="K1184" t="s">
        <v>596</v>
      </c>
      <c r="L1184" t="s">
        <v>7981</v>
      </c>
      <c r="N1184" t="s">
        <v>8287</v>
      </c>
    </row>
    <row r="1185" spans="1:14" x14ac:dyDescent="0.25">
      <c r="A1185" t="s">
        <v>574</v>
      </c>
      <c r="B1185" t="s">
        <v>5284</v>
      </c>
      <c r="C1185" t="s">
        <v>7948</v>
      </c>
      <c r="D1185" t="s">
        <v>575</v>
      </c>
      <c r="E1185" t="s">
        <v>5284</v>
      </c>
      <c r="F1185" t="s">
        <v>7948</v>
      </c>
      <c r="H1185" t="s">
        <v>595</v>
      </c>
      <c r="I1185" t="s">
        <v>7701</v>
      </c>
      <c r="K1185" t="s">
        <v>596</v>
      </c>
      <c r="L1185" t="s">
        <v>7705</v>
      </c>
      <c r="N1185" t="s">
        <v>8288</v>
      </c>
    </row>
    <row r="1186" spans="1:14" x14ac:dyDescent="0.25">
      <c r="A1186" t="s">
        <v>574</v>
      </c>
      <c r="B1186" t="s">
        <v>5284</v>
      </c>
      <c r="C1186" t="s">
        <v>3386</v>
      </c>
      <c r="D1186" t="s">
        <v>575</v>
      </c>
      <c r="E1186" t="s">
        <v>5284</v>
      </c>
      <c r="F1186" t="s">
        <v>3386</v>
      </c>
      <c r="H1186" t="s">
        <v>595</v>
      </c>
      <c r="I1186" t="s">
        <v>7703</v>
      </c>
      <c r="K1186" t="s">
        <v>596</v>
      </c>
      <c r="L1186" t="s">
        <v>8027</v>
      </c>
      <c r="N1186" t="s">
        <v>8289</v>
      </c>
    </row>
    <row r="1187" spans="1:14" x14ac:dyDescent="0.25">
      <c r="A1187" t="s">
        <v>574</v>
      </c>
      <c r="B1187" t="s">
        <v>5284</v>
      </c>
      <c r="C1187" t="s">
        <v>7597</v>
      </c>
      <c r="D1187" t="s">
        <v>575</v>
      </c>
      <c r="E1187" t="s">
        <v>5284</v>
      </c>
      <c r="F1187" t="s">
        <v>7597</v>
      </c>
      <c r="H1187" t="s">
        <v>595</v>
      </c>
      <c r="I1187" t="s">
        <v>7705</v>
      </c>
      <c r="K1187" t="s">
        <v>596</v>
      </c>
      <c r="L1187" t="s">
        <v>7644</v>
      </c>
      <c r="N1187" t="s">
        <v>8290</v>
      </c>
    </row>
    <row r="1188" spans="1:14" x14ac:dyDescent="0.25">
      <c r="A1188" t="s">
        <v>574</v>
      </c>
      <c r="B1188" t="s">
        <v>5284</v>
      </c>
      <c r="C1188" t="s">
        <v>7949</v>
      </c>
      <c r="D1188" t="s">
        <v>575</v>
      </c>
      <c r="E1188" t="s">
        <v>5284</v>
      </c>
      <c r="F1188" t="s">
        <v>7949</v>
      </c>
      <c r="H1188" t="s">
        <v>601</v>
      </c>
      <c r="I1188" t="s">
        <v>3251</v>
      </c>
      <c r="K1188" t="s">
        <v>602</v>
      </c>
      <c r="L1188" t="s">
        <v>3251</v>
      </c>
      <c r="N1188" t="s">
        <v>8291</v>
      </c>
    </row>
    <row r="1189" spans="1:14" x14ac:dyDescent="0.25">
      <c r="A1189" t="s">
        <v>574</v>
      </c>
      <c r="B1189" t="s">
        <v>5284</v>
      </c>
      <c r="C1189" t="s">
        <v>3391</v>
      </c>
      <c r="D1189" t="s">
        <v>575</v>
      </c>
      <c r="E1189" t="s">
        <v>5284</v>
      </c>
      <c r="F1189" t="s">
        <v>3391</v>
      </c>
      <c r="H1189" t="s">
        <v>601</v>
      </c>
      <c r="I1189" t="s">
        <v>3260</v>
      </c>
      <c r="K1189" t="s">
        <v>602</v>
      </c>
      <c r="L1189" t="s">
        <v>3260</v>
      </c>
      <c r="N1189" t="s">
        <v>8292</v>
      </c>
    </row>
    <row r="1190" spans="1:14" x14ac:dyDescent="0.25">
      <c r="A1190" t="s">
        <v>574</v>
      </c>
      <c r="B1190" t="s">
        <v>5284</v>
      </c>
      <c r="C1190" t="s">
        <v>3394</v>
      </c>
      <c r="D1190" t="s">
        <v>575</v>
      </c>
      <c r="E1190" t="s">
        <v>5284</v>
      </c>
      <c r="F1190" t="s">
        <v>3394</v>
      </c>
      <c r="H1190" t="s">
        <v>601</v>
      </c>
      <c r="I1190" t="s">
        <v>3263</v>
      </c>
      <c r="K1190" t="s">
        <v>602</v>
      </c>
      <c r="L1190" t="s">
        <v>3263</v>
      </c>
      <c r="N1190" t="s">
        <v>8293</v>
      </c>
    </row>
    <row r="1191" spans="1:14" x14ac:dyDescent="0.25">
      <c r="A1191" t="s">
        <v>574</v>
      </c>
      <c r="B1191" t="s">
        <v>5284</v>
      </c>
      <c r="C1191" t="s">
        <v>3397</v>
      </c>
      <c r="D1191" t="s">
        <v>575</v>
      </c>
      <c r="E1191" t="s">
        <v>5284</v>
      </c>
      <c r="F1191" t="s">
        <v>3397</v>
      </c>
      <c r="H1191" t="s">
        <v>601</v>
      </c>
      <c r="I1191" t="s">
        <v>3266</v>
      </c>
      <c r="K1191" t="s">
        <v>602</v>
      </c>
      <c r="L1191" t="s">
        <v>3266</v>
      </c>
      <c r="N1191" t="s">
        <v>8294</v>
      </c>
    </row>
    <row r="1192" spans="1:14" x14ac:dyDescent="0.25">
      <c r="A1192" t="s">
        <v>574</v>
      </c>
      <c r="B1192" t="s">
        <v>5284</v>
      </c>
      <c r="C1192" t="s">
        <v>3399</v>
      </c>
      <c r="D1192" t="s">
        <v>575</v>
      </c>
      <c r="E1192" t="s">
        <v>5284</v>
      </c>
      <c r="F1192" t="s">
        <v>3399</v>
      </c>
      <c r="H1192" t="s">
        <v>601</v>
      </c>
      <c r="I1192" t="s">
        <v>3271</v>
      </c>
      <c r="K1192" t="s">
        <v>602</v>
      </c>
      <c r="L1192" t="s">
        <v>3271</v>
      </c>
      <c r="N1192" t="s">
        <v>8295</v>
      </c>
    </row>
    <row r="1193" spans="1:14" x14ac:dyDescent="0.25">
      <c r="A1193" t="s">
        <v>574</v>
      </c>
      <c r="B1193" t="s">
        <v>5284</v>
      </c>
      <c r="C1193" t="s">
        <v>3401</v>
      </c>
      <c r="D1193" t="s">
        <v>575</v>
      </c>
      <c r="E1193" t="s">
        <v>5284</v>
      </c>
      <c r="F1193" t="s">
        <v>3401</v>
      </c>
      <c r="H1193" t="s">
        <v>601</v>
      </c>
      <c r="I1193" t="s">
        <v>3276</v>
      </c>
      <c r="K1193" t="s">
        <v>602</v>
      </c>
      <c r="L1193" t="s">
        <v>3276</v>
      </c>
      <c r="N1193" t="s">
        <v>8296</v>
      </c>
    </row>
    <row r="1194" spans="1:14" x14ac:dyDescent="0.25">
      <c r="A1194" t="s">
        <v>574</v>
      </c>
      <c r="B1194" t="s">
        <v>5284</v>
      </c>
      <c r="C1194" t="s">
        <v>3403</v>
      </c>
      <c r="D1194" t="s">
        <v>575</v>
      </c>
      <c r="E1194" t="s">
        <v>5284</v>
      </c>
      <c r="F1194" t="s">
        <v>3403</v>
      </c>
      <c r="H1194" t="s">
        <v>601</v>
      </c>
      <c r="I1194" t="s">
        <v>3279</v>
      </c>
      <c r="K1194" t="s">
        <v>602</v>
      </c>
      <c r="L1194" t="s">
        <v>3279</v>
      </c>
      <c r="N1194" t="s">
        <v>8297</v>
      </c>
    </row>
    <row r="1195" spans="1:14" x14ac:dyDescent="0.25">
      <c r="A1195" t="s">
        <v>574</v>
      </c>
      <c r="B1195" t="s">
        <v>5284</v>
      </c>
      <c r="C1195" t="s">
        <v>3405</v>
      </c>
      <c r="D1195" t="s">
        <v>575</v>
      </c>
      <c r="E1195" t="s">
        <v>5284</v>
      </c>
      <c r="F1195" t="s">
        <v>3405</v>
      </c>
      <c r="H1195" t="s">
        <v>601</v>
      </c>
      <c r="I1195" t="s">
        <v>3282</v>
      </c>
      <c r="K1195" t="s">
        <v>602</v>
      </c>
      <c r="L1195" t="s">
        <v>3282</v>
      </c>
      <c r="N1195" t="s">
        <v>8298</v>
      </c>
    </row>
    <row r="1196" spans="1:14" x14ac:dyDescent="0.25">
      <c r="A1196" t="s">
        <v>574</v>
      </c>
      <c r="B1196" t="s">
        <v>5284</v>
      </c>
      <c r="C1196" t="s">
        <v>7950</v>
      </c>
      <c r="D1196" t="s">
        <v>575</v>
      </c>
      <c r="E1196" t="s">
        <v>5284</v>
      </c>
      <c r="F1196" t="s">
        <v>7950</v>
      </c>
      <c r="H1196" t="s">
        <v>601</v>
      </c>
      <c r="I1196" t="s">
        <v>3302</v>
      </c>
      <c r="K1196" t="s">
        <v>602</v>
      </c>
      <c r="L1196" t="s">
        <v>3302</v>
      </c>
      <c r="N1196" t="s">
        <v>8299</v>
      </c>
    </row>
    <row r="1197" spans="1:14" x14ac:dyDescent="0.25">
      <c r="A1197" t="s">
        <v>574</v>
      </c>
      <c r="B1197" t="s">
        <v>5284</v>
      </c>
      <c r="C1197" t="s">
        <v>7951</v>
      </c>
      <c r="D1197" t="s">
        <v>575</v>
      </c>
      <c r="E1197" t="s">
        <v>5284</v>
      </c>
      <c r="F1197" t="s">
        <v>7951</v>
      </c>
      <c r="H1197" t="s">
        <v>601</v>
      </c>
      <c r="I1197" t="s">
        <v>3311</v>
      </c>
      <c r="K1197" t="s">
        <v>602</v>
      </c>
      <c r="L1197" t="s">
        <v>3311</v>
      </c>
      <c r="N1197" t="s">
        <v>4437</v>
      </c>
    </row>
    <row r="1198" spans="1:14" x14ac:dyDescent="0.25">
      <c r="A1198" t="s">
        <v>574</v>
      </c>
      <c r="B1198" t="s">
        <v>5284</v>
      </c>
      <c r="C1198" t="s">
        <v>7952</v>
      </c>
      <c r="D1198" t="s">
        <v>575</v>
      </c>
      <c r="E1198" t="s">
        <v>5284</v>
      </c>
      <c r="F1198" t="s">
        <v>7952</v>
      </c>
      <c r="H1198" t="s">
        <v>601</v>
      </c>
      <c r="I1198" t="s">
        <v>3341</v>
      </c>
      <c r="K1198" t="s">
        <v>602</v>
      </c>
      <c r="L1198" t="s">
        <v>3341</v>
      </c>
      <c r="N1198" t="s">
        <v>4439</v>
      </c>
    </row>
    <row r="1199" spans="1:14" x14ac:dyDescent="0.25">
      <c r="A1199" t="s">
        <v>574</v>
      </c>
      <c r="B1199" t="s">
        <v>5284</v>
      </c>
      <c r="C1199" t="s">
        <v>3409</v>
      </c>
      <c r="D1199" t="s">
        <v>575</v>
      </c>
      <c r="E1199" t="s">
        <v>5284</v>
      </c>
      <c r="F1199" t="s">
        <v>3409</v>
      </c>
      <c r="H1199" t="s">
        <v>601</v>
      </c>
      <c r="I1199" t="s">
        <v>7897</v>
      </c>
      <c r="K1199" t="s">
        <v>602</v>
      </c>
      <c r="L1199" t="s">
        <v>7897</v>
      </c>
      <c r="N1199" t="s">
        <v>4441</v>
      </c>
    </row>
    <row r="1200" spans="1:14" x14ac:dyDescent="0.25">
      <c r="A1200" t="s">
        <v>574</v>
      </c>
      <c r="B1200" t="s">
        <v>5284</v>
      </c>
      <c r="C1200" t="s">
        <v>7953</v>
      </c>
      <c r="D1200" t="s">
        <v>575</v>
      </c>
      <c r="E1200" t="s">
        <v>5284</v>
      </c>
      <c r="F1200" t="s">
        <v>7953</v>
      </c>
      <c r="H1200" t="s">
        <v>601</v>
      </c>
      <c r="I1200" t="s">
        <v>3365</v>
      </c>
      <c r="K1200" t="s">
        <v>602</v>
      </c>
      <c r="L1200" t="s">
        <v>3365</v>
      </c>
      <c r="N1200" t="s">
        <v>8300</v>
      </c>
    </row>
    <row r="1201" spans="1:14" x14ac:dyDescent="0.25">
      <c r="A1201" t="s">
        <v>574</v>
      </c>
      <c r="B1201" t="s">
        <v>5284</v>
      </c>
      <c r="C1201" t="s">
        <v>7954</v>
      </c>
      <c r="D1201" t="s">
        <v>575</v>
      </c>
      <c r="E1201" t="s">
        <v>5284</v>
      </c>
      <c r="F1201" t="s">
        <v>7954</v>
      </c>
      <c r="H1201" t="s">
        <v>601</v>
      </c>
      <c r="I1201" t="s">
        <v>3377</v>
      </c>
      <c r="K1201" t="s">
        <v>602</v>
      </c>
      <c r="L1201" t="s">
        <v>3377</v>
      </c>
      <c r="N1201" t="s">
        <v>4443</v>
      </c>
    </row>
    <row r="1202" spans="1:14" x14ac:dyDescent="0.25">
      <c r="A1202" t="s">
        <v>574</v>
      </c>
      <c r="B1202" t="s">
        <v>5284</v>
      </c>
      <c r="C1202" t="s">
        <v>7901</v>
      </c>
      <c r="D1202" t="s">
        <v>575</v>
      </c>
      <c r="E1202" t="s">
        <v>5284</v>
      </c>
      <c r="F1202" t="s">
        <v>7901</v>
      </c>
      <c r="H1202" t="s">
        <v>601</v>
      </c>
      <c r="I1202" t="s">
        <v>3383</v>
      </c>
      <c r="K1202" t="s">
        <v>602</v>
      </c>
      <c r="L1202" t="s">
        <v>3383</v>
      </c>
      <c r="N1202" t="s">
        <v>4445</v>
      </c>
    </row>
    <row r="1203" spans="1:14" x14ac:dyDescent="0.25">
      <c r="A1203" t="s">
        <v>574</v>
      </c>
      <c r="B1203" t="s">
        <v>5284</v>
      </c>
      <c r="C1203" t="s">
        <v>7902</v>
      </c>
      <c r="D1203" t="s">
        <v>575</v>
      </c>
      <c r="E1203" t="s">
        <v>5284</v>
      </c>
      <c r="F1203" t="s">
        <v>7902</v>
      </c>
      <c r="H1203" t="s">
        <v>601</v>
      </c>
      <c r="I1203" t="s">
        <v>7948</v>
      </c>
      <c r="K1203" t="s">
        <v>602</v>
      </c>
      <c r="L1203" t="s">
        <v>7948</v>
      </c>
      <c r="N1203" t="s">
        <v>4446</v>
      </c>
    </row>
    <row r="1204" spans="1:14" x14ac:dyDescent="0.25">
      <c r="A1204" t="s">
        <v>574</v>
      </c>
      <c r="B1204" t="s">
        <v>5284</v>
      </c>
      <c r="C1204" t="s">
        <v>7904</v>
      </c>
      <c r="D1204" t="s">
        <v>575</v>
      </c>
      <c r="E1204" t="s">
        <v>5284</v>
      </c>
      <c r="F1204" t="s">
        <v>7904</v>
      </c>
      <c r="H1204" t="s">
        <v>601</v>
      </c>
      <c r="I1204" t="s">
        <v>3386</v>
      </c>
      <c r="K1204" t="s">
        <v>602</v>
      </c>
      <c r="L1204" t="s">
        <v>3386</v>
      </c>
      <c r="N1204" t="s">
        <v>4448</v>
      </c>
    </row>
    <row r="1205" spans="1:14" x14ac:dyDescent="0.25">
      <c r="A1205" t="s">
        <v>574</v>
      </c>
      <c r="B1205" t="s">
        <v>5284</v>
      </c>
      <c r="C1205" t="s">
        <v>7955</v>
      </c>
      <c r="D1205" t="s">
        <v>575</v>
      </c>
      <c r="E1205" t="s">
        <v>5284</v>
      </c>
      <c r="F1205" t="s">
        <v>7955</v>
      </c>
      <c r="H1205" t="s">
        <v>601</v>
      </c>
      <c r="I1205" t="s">
        <v>3399</v>
      </c>
      <c r="K1205" t="s">
        <v>602</v>
      </c>
      <c r="L1205" t="s">
        <v>3399</v>
      </c>
      <c r="N1205" t="s">
        <v>4450</v>
      </c>
    </row>
    <row r="1206" spans="1:14" x14ac:dyDescent="0.25">
      <c r="A1206" t="s">
        <v>574</v>
      </c>
      <c r="B1206" t="s">
        <v>5284</v>
      </c>
      <c r="C1206" t="s">
        <v>7956</v>
      </c>
      <c r="D1206" t="s">
        <v>575</v>
      </c>
      <c r="E1206" t="s">
        <v>5284</v>
      </c>
      <c r="F1206" t="s">
        <v>7956</v>
      </c>
      <c r="H1206" t="s">
        <v>601</v>
      </c>
      <c r="I1206" t="s">
        <v>3401</v>
      </c>
      <c r="K1206" t="s">
        <v>602</v>
      </c>
      <c r="L1206" t="s">
        <v>3401</v>
      </c>
      <c r="N1206" t="s">
        <v>4452</v>
      </c>
    </row>
    <row r="1207" spans="1:14" x14ac:dyDescent="0.25">
      <c r="A1207" t="s">
        <v>574</v>
      </c>
      <c r="B1207" t="s">
        <v>5284</v>
      </c>
      <c r="C1207" t="s">
        <v>7957</v>
      </c>
      <c r="D1207" t="s">
        <v>575</v>
      </c>
      <c r="E1207" t="s">
        <v>5284</v>
      </c>
      <c r="F1207" t="s">
        <v>7957</v>
      </c>
      <c r="H1207" t="s">
        <v>601</v>
      </c>
      <c r="I1207" t="s">
        <v>7901</v>
      </c>
      <c r="K1207" t="s">
        <v>602</v>
      </c>
      <c r="L1207" t="s">
        <v>7901</v>
      </c>
      <c r="N1207" t="s">
        <v>4455</v>
      </c>
    </row>
    <row r="1208" spans="1:14" x14ac:dyDescent="0.25">
      <c r="A1208" t="s">
        <v>574</v>
      </c>
      <c r="B1208" t="s">
        <v>5284</v>
      </c>
      <c r="C1208" t="s">
        <v>3413</v>
      </c>
      <c r="D1208" t="s">
        <v>575</v>
      </c>
      <c r="E1208" t="s">
        <v>5284</v>
      </c>
      <c r="F1208" t="s">
        <v>3413</v>
      </c>
      <c r="H1208" t="s">
        <v>601</v>
      </c>
      <c r="I1208" t="s">
        <v>7902</v>
      </c>
      <c r="K1208" t="s">
        <v>602</v>
      </c>
      <c r="L1208" t="s">
        <v>7902</v>
      </c>
      <c r="N1208" t="s">
        <v>4458</v>
      </c>
    </row>
    <row r="1209" spans="1:14" x14ac:dyDescent="0.25">
      <c r="A1209" t="s">
        <v>574</v>
      </c>
      <c r="B1209" t="s">
        <v>5284</v>
      </c>
      <c r="C1209" t="s">
        <v>3418</v>
      </c>
      <c r="D1209" t="s">
        <v>575</v>
      </c>
      <c r="E1209" t="s">
        <v>5284</v>
      </c>
      <c r="F1209" t="s">
        <v>3418</v>
      </c>
      <c r="H1209" t="s">
        <v>601</v>
      </c>
      <c r="I1209" t="s">
        <v>7904</v>
      </c>
      <c r="K1209" t="s">
        <v>602</v>
      </c>
      <c r="L1209" t="s">
        <v>7904</v>
      </c>
      <c r="N1209" t="s">
        <v>4461</v>
      </c>
    </row>
    <row r="1210" spans="1:14" x14ac:dyDescent="0.25">
      <c r="A1210" t="s">
        <v>574</v>
      </c>
      <c r="B1210" t="s">
        <v>5284</v>
      </c>
      <c r="C1210" t="s">
        <v>3422</v>
      </c>
      <c r="D1210" t="s">
        <v>575</v>
      </c>
      <c r="E1210" t="s">
        <v>5284</v>
      </c>
      <c r="F1210" t="s">
        <v>3422</v>
      </c>
      <c r="H1210" t="s">
        <v>601</v>
      </c>
      <c r="I1210" t="s">
        <v>7957</v>
      </c>
      <c r="K1210" t="s">
        <v>602</v>
      </c>
      <c r="L1210" t="s">
        <v>7957</v>
      </c>
      <c r="N1210" t="s">
        <v>4464</v>
      </c>
    </row>
    <row r="1211" spans="1:14" x14ac:dyDescent="0.25">
      <c r="A1211" t="s">
        <v>574</v>
      </c>
      <c r="B1211" t="s">
        <v>5284</v>
      </c>
      <c r="C1211" t="s">
        <v>3424</v>
      </c>
      <c r="D1211" t="s">
        <v>575</v>
      </c>
      <c r="E1211" t="s">
        <v>5284</v>
      </c>
      <c r="F1211" t="s">
        <v>3424</v>
      </c>
      <c r="H1211" t="s">
        <v>601</v>
      </c>
      <c r="I1211" t="s">
        <v>3628</v>
      </c>
      <c r="K1211" t="s">
        <v>602</v>
      </c>
      <c r="L1211" t="s">
        <v>3628</v>
      </c>
      <c r="N1211" t="s">
        <v>4467</v>
      </c>
    </row>
    <row r="1212" spans="1:14" x14ac:dyDescent="0.25">
      <c r="A1212" t="s">
        <v>574</v>
      </c>
      <c r="B1212" t="s">
        <v>5284</v>
      </c>
      <c r="C1212" t="s">
        <v>3435</v>
      </c>
      <c r="D1212" t="s">
        <v>575</v>
      </c>
      <c r="E1212" t="s">
        <v>5284</v>
      </c>
      <c r="F1212" t="s">
        <v>3435</v>
      </c>
      <c r="H1212" t="s">
        <v>607</v>
      </c>
      <c r="I1212" t="s">
        <v>7874</v>
      </c>
      <c r="K1212" t="s">
        <v>608</v>
      </c>
      <c r="L1212" t="s">
        <v>7874</v>
      </c>
      <c r="N1212" t="s">
        <v>4470</v>
      </c>
    </row>
    <row r="1213" spans="1:14" x14ac:dyDescent="0.25">
      <c r="A1213" t="s">
        <v>574</v>
      </c>
      <c r="B1213" t="s">
        <v>5284</v>
      </c>
      <c r="C1213" t="s">
        <v>3439</v>
      </c>
      <c r="D1213" t="s">
        <v>575</v>
      </c>
      <c r="E1213" t="s">
        <v>5284</v>
      </c>
      <c r="F1213" t="s">
        <v>3439</v>
      </c>
      <c r="H1213" t="s">
        <v>611</v>
      </c>
      <c r="I1213" t="s">
        <v>3341</v>
      </c>
      <c r="K1213" t="s">
        <v>612</v>
      </c>
      <c r="L1213" t="s">
        <v>3341</v>
      </c>
      <c r="N1213" t="s">
        <v>8301</v>
      </c>
    </row>
    <row r="1214" spans="1:14" x14ac:dyDescent="0.25">
      <c r="A1214" t="s">
        <v>574</v>
      </c>
      <c r="B1214" t="s">
        <v>5284</v>
      </c>
      <c r="C1214" t="s">
        <v>7958</v>
      </c>
      <c r="D1214" t="s">
        <v>575</v>
      </c>
      <c r="E1214" t="s">
        <v>5284</v>
      </c>
      <c r="F1214" t="s">
        <v>7958</v>
      </c>
      <c r="H1214" t="s">
        <v>611</v>
      </c>
      <c r="I1214" t="s">
        <v>8032</v>
      </c>
      <c r="K1214" t="s">
        <v>612</v>
      </c>
      <c r="L1214" t="s">
        <v>8032</v>
      </c>
      <c r="N1214" t="s">
        <v>8302</v>
      </c>
    </row>
    <row r="1215" spans="1:14" x14ac:dyDescent="0.25">
      <c r="A1215" t="s">
        <v>574</v>
      </c>
      <c r="B1215" t="s">
        <v>5284</v>
      </c>
      <c r="C1215" t="s">
        <v>7959</v>
      </c>
      <c r="D1215" t="s">
        <v>575</v>
      </c>
      <c r="E1215" t="s">
        <v>5284</v>
      </c>
      <c r="F1215" t="s">
        <v>7959</v>
      </c>
      <c r="H1215" t="s">
        <v>611</v>
      </c>
      <c r="I1215" t="s">
        <v>8033</v>
      </c>
      <c r="K1215" t="s">
        <v>612</v>
      </c>
      <c r="L1215" t="s">
        <v>8033</v>
      </c>
      <c r="N1215" t="s">
        <v>8303</v>
      </c>
    </row>
    <row r="1216" spans="1:14" x14ac:dyDescent="0.25">
      <c r="A1216" t="s">
        <v>574</v>
      </c>
      <c r="B1216" t="s">
        <v>5284</v>
      </c>
      <c r="C1216" t="s">
        <v>7960</v>
      </c>
      <c r="D1216" t="s">
        <v>575</v>
      </c>
      <c r="E1216" t="s">
        <v>5284</v>
      </c>
      <c r="F1216" t="s">
        <v>7960</v>
      </c>
      <c r="H1216" t="s">
        <v>611</v>
      </c>
      <c r="I1216" t="s">
        <v>8009</v>
      </c>
      <c r="K1216" t="s">
        <v>612</v>
      </c>
      <c r="L1216" t="s">
        <v>8009</v>
      </c>
      <c r="N1216" t="s">
        <v>4473</v>
      </c>
    </row>
    <row r="1217" spans="1:14" x14ac:dyDescent="0.25">
      <c r="A1217" t="s">
        <v>574</v>
      </c>
      <c r="B1217" t="s">
        <v>5284</v>
      </c>
      <c r="C1217" t="s">
        <v>7961</v>
      </c>
      <c r="D1217" t="s">
        <v>575</v>
      </c>
      <c r="E1217" t="s">
        <v>5284</v>
      </c>
      <c r="F1217" t="s">
        <v>7961</v>
      </c>
      <c r="H1217" t="s">
        <v>611</v>
      </c>
      <c r="I1217" t="s">
        <v>7599</v>
      </c>
      <c r="K1217" t="s">
        <v>612</v>
      </c>
      <c r="L1217" t="s">
        <v>7599</v>
      </c>
      <c r="N1217" t="s">
        <v>8304</v>
      </c>
    </row>
    <row r="1218" spans="1:14" x14ac:dyDescent="0.25">
      <c r="A1218" t="s">
        <v>574</v>
      </c>
      <c r="B1218" t="s">
        <v>5284</v>
      </c>
      <c r="C1218" t="s">
        <v>7962</v>
      </c>
      <c r="D1218" t="s">
        <v>575</v>
      </c>
      <c r="E1218" t="s">
        <v>5284</v>
      </c>
      <c r="F1218" t="s">
        <v>7962</v>
      </c>
      <c r="H1218" t="s">
        <v>611</v>
      </c>
      <c r="I1218" t="s">
        <v>7618</v>
      </c>
      <c r="K1218" t="s">
        <v>612</v>
      </c>
      <c r="L1218" t="s">
        <v>3628</v>
      </c>
      <c r="N1218" t="s">
        <v>4476</v>
      </c>
    </row>
    <row r="1219" spans="1:14" x14ac:dyDescent="0.25">
      <c r="A1219" t="s">
        <v>574</v>
      </c>
      <c r="B1219" t="s">
        <v>5284</v>
      </c>
      <c r="C1219" t="s">
        <v>7963</v>
      </c>
      <c r="D1219" t="s">
        <v>575</v>
      </c>
      <c r="E1219" t="s">
        <v>5284</v>
      </c>
      <c r="F1219" t="s">
        <v>7963</v>
      </c>
      <c r="H1219" t="s">
        <v>611</v>
      </c>
      <c r="I1219" t="s">
        <v>8018</v>
      </c>
      <c r="K1219" t="s">
        <v>612</v>
      </c>
      <c r="L1219" t="s">
        <v>7618</v>
      </c>
      <c r="N1219" t="s">
        <v>4479</v>
      </c>
    </row>
    <row r="1220" spans="1:14" x14ac:dyDescent="0.25">
      <c r="A1220" t="s">
        <v>574</v>
      </c>
      <c r="B1220" t="s">
        <v>5284</v>
      </c>
      <c r="C1220" t="s">
        <v>7964</v>
      </c>
      <c r="D1220" t="s">
        <v>575</v>
      </c>
      <c r="E1220" t="s">
        <v>5284</v>
      </c>
      <c r="F1220" t="s">
        <v>7964</v>
      </c>
      <c r="H1220" t="s">
        <v>611</v>
      </c>
      <c r="I1220" t="s">
        <v>8019</v>
      </c>
      <c r="K1220" t="s">
        <v>612</v>
      </c>
      <c r="L1220" t="s">
        <v>8018</v>
      </c>
      <c r="N1220" t="s">
        <v>4481</v>
      </c>
    </row>
    <row r="1221" spans="1:14" x14ac:dyDescent="0.25">
      <c r="A1221" t="s">
        <v>574</v>
      </c>
      <c r="B1221" t="s">
        <v>5284</v>
      </c>
      <c r="C1221" t="s">
        <v>7965</v>
      </c>
      <c r="D1221" t="s">
        <v>575</v>
      </c>
      <c r="E1221" t="s">
        <v>5284</v>
      </c>
      <c r="F1221" t="s">
        <v>7965</v>
      </c>
      <c r="H1221" t="s">
        <v>611</v>
      </c>
      <c r="I1221" t="s">
        <v>8020</v>
      </c>
      <c r="K1221" t="s">
        <v>612</v>
      </c>
      <c r="L1221" t="s">
        <v>8019</v>
      </c>
      <c r="N1221" t="s">
        <v>4483</v>
      </c>
    </row>
    <row r="1222" spans="1:14" x14ac:dyDescent="0.25">
      <c r="A1222" t="s">
        <v>574</v>
      </c>
      <c r="B1222" t="s">
        <v>5284</v>
      </c>
      <c r="C1222" t="s">
        <v>7966</v>
      </c>
      <c r="D1222" t="s">
        <v>575</v>
      </c>
      <c r="E1222" t="s">
        <v>5284</v>
      </c>
      <c r="F1222" t="s">
        <v>7966</v>
      </c>
      <c r="H1222" t="s">
        <v>611</v>
      </c>
      <c r="I1222" t="s">
        <v>8021</v>
      </c>
      <c r="K1222" t="s">
        <v>612</v>
      </c>
      <c r="L1222" t="s">
        <v>8020</v>
      </c>
      <c r="N1222" t="s">
        <v>8305</v>
      </c>
    </row>
    <row r="1223" spans="1:14" x14ac:dyDescent="0.25">
      <c r="A1223" t="s">
        <v>574</v>
      </c>
      <c r="B1223" t="s">
        <v>5284</v>
      </c>
      <c r="C1223" t="s">
        <v>7967</v>
      </c>
      <c r="D1223" t="s">
        <v>575</v>
      </c>
      <c r="E1223" t="s">
        <v>5284</v>
      </c>
      <c r="F1223" t="s">
        <v>7967</v>
      </c>
      <c r="H1223" t="s">
        <v>611</v>
      </c>
      <c r="I1223" t="s">
        <v>8022</v>
      </c>
      <c r="K1223" t="s">
        <v>612</v>
      </c>
      <c r="L1223" t="s">
        <v>8021</v>
      </c>
      <c r="N1223" t="s">
        <v>8306</v>
      </c>
    </row>
    <row r="1224" spans="1:14" x14ac:dyDescent="0.25">
      <c r="A1224" t="s">
        <v>574</v>
      </c>
      <c r="B1224" t="s">
        <v>5284</v>
      </c>
      <c r="C1224" t="s">
        <v>7968</v>
      </c>
      <c r="D1224" t="s">
        <v>575</v>
      </c>
      <c r="E1224" t="s">
        <v>5284</v>
      </c>
      <c r="F1224" t="s">
        <v>7968</v>
      </c>
      <c r="H1224" t="s">
        <v>611</v>
      </c>
      <c r="I1224" t="s">
        <v>8034</v>
      </c>
      <c r="K1224" t="s">
        <v>612</v>
      </c>
      <c r="L1224" t="s">
        <v>8022</v>
      </c>
      <c r="N1224" t="s">
        <v>8307</v>
      </c>
    </row>
    <row r="1225" spans="1:14" x14ac:dyDescent="0.25">
      <c r="A1225" t="s">
        <v>574</v>
      </c>
      <c r="B1225" t="s">
        <v>5284</v>
      </c>
      <c r="C1225" t="s">
        <v>7969</v>
      </c>
      <c r="D1225" t="s">
        <v>575</v>
      </c>
      <c r="E1225" t="s">
        <v>5284</v>
      </c>
      <c r="F1225" t="s">
        <v>7969</v>
      </c>
      <c r="H1225" t="s">
        <v>611</v>
      </c>
      <c r="I1225" t="s">
        <v>7621</v>
      </c>
      <c r="K1225" t="s">
        <v>612</v>
      </c>
      <c r="L1225" t="s">
        <v>8042</v>
      </c>
      <c r="N1225" t="s">
        <v>4485</v>
      </c>
    </row>
    <row r="1226" spans="1:14" x14ac:dyDescent="0.25">
      <c r="A1226" t="s">
        <v>574</v>
      </c>
      <c r="B1226" t="s">
        <v>5284</v>
      </c>
      <c r="C1226" t="s">
        <v>7970</v>
      </c>
      <c r="D1226" t="s">
        <v>575</v>
      </c>
      <c r="E1226" t="s">
        <v>5284</v>
      </c>
      <c r="F1226" t="s">
        <v>7970</v>
      </c>
      <c r="H1226" t="s">
        <v>611</v>
      </c>
      <c r="I1226" t="s">
        <v>7623</v>
      </c>
      <c r="K1226" t="s">
        <v>612</v>
      </c>
      <c r="L1226" t="s">
        <v>8034</v>
      </c>
      <c r="N1226" t="s">
        <v>4487</v>
      </c>
    </row>
    <row r="1227" spans="1:14" x14ac:dyDescent="0.25">
      <c r="A1227" t="s">
        <v>574</v>
      </c>
      <c r="B1227" t="s">
        <v>5284</v>
      </c>
      <c r="C1227" t="s">
        <v>7971</v>
      </c>
      <c r="D1227" t="s">
        <v>575</v>
      </c>
      <c r="E1227" t="s">
        <v>5284</v>
      </c>
      <c r="F1227" t="s">
        <v>7971</v>
      </c>
      <c r="H1227" t="s">
        <v>611</v>
      </c>
      <c r="I1227" t="s">
        <v>8026</v>
      </c>
      <c r="K1227" t="s">
        <v>612</v>
      </c>
      <c r="L1227" t="s">
        <v>8043</v>
      </c>
      <c r="N1227" t="s">
        <v>4489</v>
      </c>
    </row>
    <row r="1228" spans="1:14" x14ac:dyDescent="0.25">
      <c r="A1228" t="s">
        <v>574</v>
      </c>
      <c r="B1228" t="s">
        <v>5284</v>
      </c>
      <c r="C1228" t="s">
        <v>7972</v>
      </c>
      <c r="D1228" t="s">
        <v>575</v>
      </c>
      <c r="E1228" t="s">
        <v>5284</v>
      </c>
      <c r="F1228" t="s">
        <v>7972</v>
      </c>
      <c r="H1228" t="s">
        <v>611</v>
      </c>
      <c r="I1228" t="s">
        <v>7641</v>
      </c>
      <c r="K1228" t="s">
        <v>612</v>
      </c>
      <c r="L1228" t="s">
        <v>8044</v>
      </c>
      <c r="N1228" t="s">
        <v>4491</v>
      </c>
    </row>
    <row r="1229" spans="1:14" x14ac:dyDescent="0.25">
      <c r="A1229" t="s">
        <v>574</v>
      </c>
      <c r="B1229" t="s">
        <v>5284</v>
      </c>
      <c r="C1229" t="s">
        <v>7973</v>
      </c>
      <c r="D1229" t="s">
        <v>575</v>
      </c>
      <c r="E1229" t="s">
        <v>5284</v>
      </c>
      <c r="F1229" t="s">
        <v>7973</v>
      </c>
      <c r="H1229" t="s">
        <v>611</v>
      </c>
      <c r="I1229" t="s">
        <v>7646</v>
      </c>
      <c r="K1229" t="s">
        <v>612</v>
      </c>
      <c r="L1229" t="s">
        <v>8045</v>
      </c>
      <c r="N1229" t="s">
        <v>8308</v>
      </c>
    </row>
    <row r="1230" spans="1:14" x14ac:dyDescent="0.25">
      <c r="A1230" t="s">
        <v>574</v>
      </c>
      <c r="B1230" t="s">
        <v>5284</v>
      </c>
      <c r="C1230" t="s">
        <v>7974</v>
      </c>
      <c r="D1230" t="s">
        <v>575</v>
      </c>
      <c r="E1230" t="s">
        <v>5284</v>
      </c>
      <c r="F1230" t="s">
        <v>7974</v>
      </c>
      <c r="H1230" t="s">
        <v>611</v>
      </c>
      <c r="I1230" t="s">
        <v>7662</v>
      </c>
      <c r="K1230" t="s">
        <v>612</v>
      </c>
      <c r="L1230" t="s">
        <v>7698</v>
      </c>
      <c r="N1230" t="s">
        <v>8309</v>
      </c>
    </row>
    <row r="1231" spans="1:14" x14ac:dyDescent="0.25">
      <c r="A1231" t="s">
        <v>574</v>
      </c>
      <c r="B1231" t="s">
        <v>5284</v>
      </c>
      <c r="C1231" t="s">
        <v>7598</v>
      </c>
      <c r="D1231" t="s">
        <v>575</v>
      </c>
      <c r="E1231" t="s">
        <v>5284</v>
      </c>
      <c r="F1231" t="s">
        <v>7598</v>
      </c>
      <c r="H1231" t="s">
        <v>611</v>
      </c>
      <c r="I1231" t="s">
        <v>8035</v>
      </c>
      <c r="K1231" t="s">
        <v>612</v>
      </c>
      <c r="L1231" t="s">
        <v>7621</v>
      </c>
      <c r="N1231" t="s">
        <v>8310</v>
      </c>
    </row>
    <row r="1232" spans="1:14" x14ac:dyDescent="0.25">
      <c r="A1232" t="s">
        <v>574</v>
      </c>
      <c r="B1232" t="s">
        <v>5284</v>
      </c>
      <c r="C1232" t="s">
        <v>7975</v>
      </c>
      <c r="D1232" t="s">
        <v>575</v>
      </c>
      <c r="E1232" t="s">
        <v>5284</v>
      </c>
      <c r="F1232" t="s">
        <v>7975</v>
      </c>
      <c r="H1232" t="s">
        <v>611</v>
      </c>
      <c r="I1232" t="s">
        <v>8036</v>
      </c>
      <c r="K1232" t="s">
        <v>612</v>
      </c>
      <c r="L1232" t="s">
        <v>7699</v>
      </c>
      <c r="N1232" t="s">
        <v>8311</v>
      </c>
    </row>
    <row r="1233" spans="1:14" x14ac:dyDescent="0.25">
      <c r="A1233" t="s">
        <v>574</v>
      </c>
      <c r="B1233" t="s">
        <v>5284</v>
      </c>
      <c r="C1233" t="s">
        <v>7976</v>
      </c>
      <c r="D1233" t="s">
        <v>575</v>
      </c>
      <c r="E1233" t="s">
        <v>5284</v>
      </c>
      <c r="F1233" t="s">
        <v>7976</v>
      </c>
      <c r="H1233" t="s">
        <v>611</v>
      </c>
      <c r="I1233" t="s">
        <v>8037</v>
      </c>
      <c r="K1233" t="s">
        <v>612</v>
      </c>
      <c r="L1233" t="s">
        <v>8030</v>
      </c>
      <c r="N1233" t="s">
        <v>8312</v>
      </c>
    </row>
    <row r="1234" spans="1:14" x14ac:dyDescent="0.25">
      <c r="A1234" t="s">
        <v>574</v>
      </c>
      <c r="B1234" t="s">
        <v>5284</v>
      </c>
      <c r="C1234" t="s">
        <v>7977</v>
      </c>
      <c r="D1234" t="s">
        <v>575</v>
      </c>
      <c r="E1234" t="s">
        <v>5284</v>
      </c>
      <c r="F1234" t="s">
        <v>7977</v>
      </c>
      <c r="H1234" t="s">
        <v>611</v>
      </c>
      <c r="I1234" t="s">
        <v>8038</v>
      </c>
      <c r="K1234" t="s">
        <v>612</v>
      </c>
      <c r="L1234" t="s">
        <v>8031</v>
      </c>
      <c r="N1234" t="s">
        <v>8313</v>
      </c>
    </row>
    <row r="1235" spans="1:14" x14ac:dyDescent="0.25">
      <c r="A1235" t="s">
        <v>574</v>
      </c>
      <c r="B1235" t="s">
        <v>5284</v>
      </c>
      <c r="C1235" t="s">
        <v>3628</v>
      </c>
      <c r="D1235" t="s">
        <v>575</v>
      </c>
      <c r="E1235" t="s">
        <v>5284</v>
      </c>
      <c r="F1235" t="s">
        <v>3628</v>
      </c>
      <c r="H1235" t="s">
        <v>611</v>
      </c>
      <c r="I1235" t="s">
        <v>8039</v>
      </c>
      <c r="K1235" t="s">
        <v>612</v>
      </c>
      <c r="L1235" t="s">
        <v>7623</v>
      </c>
      <c r="N1235" t="s">
        <v>8314</v>
      </c>
    </row>
    <row r="1236" spans="1:14" x14ac:dyDescent="0.25">
      <c r="A1236" t="s">
        <v>574</v>
      </c>
      <c r="B1236" t="s">
        <v>5284</v>
      </c>
      <c r="C1236" t="s">
        <v>4513</v>
      </c>
      <c r="D1236" t="s">
        <v>575</v>
      </c>
      <c r="E1236" t="s">
        <v>5284</v>
      </c>
      <c r="F1236" t="s">
        <v>4513</v>
      </c>
      <c r="H1236" t="s">
        <v>611</v>
      </c>
      <c r="I1236" t="s">
        <v>8040</v>
      </c>
      <c r="K1236" t="s">
        <v>612</v>
      </c>
      <c r="L1236" t="s">
        <v>8026</v>
      </c>
      <c r="N1236" t="s">
        <v>8315</v>
      </c>
    </row>
    <row r="1237" spans="1:14" x14ac:dyDescent="0.25">
      <c r="A1237" t="s">
        <v>574</v>
      </c>
      <c r="B1237" t="s">
        <v>5284</v>
      </c>
      <c r="C1237" t="s">
        <v>4517</v>
      </c>
      <c r="D1237" t="s">
        <v>575</v>
      </c>
      <c r="E1237" t="s">
        <v>5284</v>
      </c>
      <c r="F1237" t="s">
        <v>4517</v>
      </c>
      <c r="H1237" t="s">
        <v>611</v>
      </c>
      <c r="I1237" t="s">
        <v>8041</v>
      </c>
      <c r="K1237" t="s">
        <v>612</v>
      </c>
      <c r="L1237" t="s">
        <v>8046</v>
      </c>
      <c r="N1237" t="s">
        <v>8316</v>
      </c>
    </row>
    <row r="1238" spans="1:14" x14ac:dyDescent="0.25">
      <c r="A1238" t="s">
        <v>574</v>
      </c>
      <c r="B1238" t="s">
        <v>5284</v>
      </c>
      <c r="C1238" t="s">
        <v>7609</v>
      </c>
      <c r="D1238" t="s">
        <v>575</v>
      </c>
      <c r="E1238" t="s">
        <v>5284</v>
      </c>
      <c r="F1238" t="s">
        <v>7609</v>
      </c>
      <c r="H1238" t="s">
        <v>611</v>
      </c>
      <c r="I1238" t="s">
        <v>3628</v>
      </c>
      <c r="K1238" t="s">
        <v>612</v>
      </c>
      <c r="L1238" t="s">
        <v>8047</v>
      </c>
      <c r="N1238" t="s">
        <v>8317</v>
      </c>
    </row>
    <row r="1239" spans="1:14" x14ac:dyDescent="0.25">
      <c r="A1239" t="s">
        <v>574</v>
      </c>
      <c r="B1239" t="s">
        <v>5284</v>
      </c>
      <c r="C1239" t="s">
        <v>7978</v>
      </c>
      <c r="D1239" t="s">
        <v>575</v>
      </c>
      <c r="E1239" t="s">
        <v>5284</v>
      </c>
      <c r="F1239" t="s">
        <v>7978</v>
      </c>
      <c r="H1239" t="s">
        <v>611</v>
      </c>
      <c r="I1239" t="s">
        <v>8042</v>
      </c>
      <c r="K1239" t="s">
        <v>612</v>
      </c>
      <c r="L1239" t="s">
        <v>7641</v>
      </c>
      <c r="N1239" t="s">
        <v>8318</v>
      </c>
    </row>
    <row r="1240" spans="1:14" x14ac:dyDescent="0.25">
      <c r="A1240" t="s">
        <v>574</v>
      </c>
      <c r="B1240" t="s">
        <v>5284</v>
      </c>
      <c r="C1240" t="s">
        <v>7697</v>
      </c>
      <c r="D1240" t="s">
        <v>575</v>
      </c>
      <c r="E1240" t="s">
        <v>5284</v>
      </c>
      <c r="F1240" t="s">
        <v>7697</v>
      </c>
      <c r="H1240" t="s">
        <v>611</v>
      </c>
      <c r="I1240" t="s">
        <v>8043</v>
      </c>
      <c r="K1240" t="s">
        <v>612</v>
      </c>
      <c r="L1240" t="s">
        <v>8048</v>
      </c>
      <c r="N1240" t="s">
        <v>8319</v>
      </c>
    </row>
    <row r="1241" spans="1:14" x14ac:dyDescent="0.25">
      <c r="A1241" t="s">
        <v>574</v>
      </c>
      <c r="B1241" t="s">
        <v>5284</v>
      </c>
      <c r="C1241" t="s">
        <v>7979</v>
      </c>
      <c r="D1241" t="s">
        <v>575</v>
      </c>
      <c r="E1241" t="s">
        <v>5284</v>
      </c>
      <c r="F1241" t="s">
        <v>7979</v>
      </c>
      <c r="H1241" t="s">
        <v>611</v>
      </c>
      <c r="I1241" t="s">
        <v>8044</v>
      </c>
      <c r="K1241" t="s">
        <v>612</v>
      </c>
      <c r="L1241" t="s">
        <v>7646</v>
      </c>
      <c r="N1241" t="s">
        <v>8320</v>
      </c>
    </row>
    <row r="1242" spans="1:14" x14ac:dyDescent="0.25">
      <c r="A1242" t="s">
        <v>574</v>
      </c>
      <c r="B1242" t="s">
        <v>5284</v>
      </c>
      <c r="C1242" t="s">
        <v>7618</v>
      </c>
      <c r="D1242" t="s">
        <v>575</v>
      </c>
      <c r="E1242" t="s">
        <v>5284</v>
      </c>
      <c r="F1242" t="s">
        <v>7618</v>
      </c>
      <c r="H1242" t="s">
        <v>611</v>
      </c>
      <c r="I1242" t="s">
        <v>8045</v>
      </c>
      <c r="K1242" t="s">
        <v>612</v>
      </c>
      <c r="L1242" t="s">
        <v>7717</v>
      </c>
      <c r="N1242" t="s">
        <v>8321</v>
      </c>
    </row>
    <row r="1243" spans="1:14" x14ac:dyDescent="0.25">
      <c r="A1243" t="s">
        <v>574</v>
      </c>
      <c r="B1243" t="s">
        <v>5284</v>
      </c>
      <c r="C1243" t="s">
        <v>7980</v>
      </c>
      <c r="D1243" t="s">
        <v>575</v>
      </c>
      <c r="E1243" t="s">
        <v>5284</v>
      </c>
      <c r="F1243" t="s">
        <v>7980</v>
      </c>
      <c r="H1243" t="s">
        <v>611</v>
      </c>
      <c r="I1243" t="s">
        <v>7698</v>
      </c>
      <c r="K1243" t="s">
        <v>612</v>
      </c>
      <c r="L1243" t="s">
        <v>7662</v>
      </c>
      <c r="N1243" t="s">
        <v>8322</v>
      </c>
    </row>
    <row r="1244" spans="1:14" x14ac:dyDescent="0.25">
      <c r="A1244" t="s">
        <v>574</v>
      </c>
      <c r="B1244" t="s">
        <v>5284</v>
      </c>
      <c r="C1244" t="s">
        <v>7623</v>
      </c>
      <c r="D1244" t="s">
        <v>575</v>
      </c>
      <c r="E1244" t="s">
        <v>5284</v>
      </c>
      <c r="F1244" t="s">
        <v>7623</v>
      </c>
      <c r="H1244" t="s">
        <v>611</v>
      </c>
      <c r="I1244" t="s">
        <v>7699</v>
      </c>
      <c r="K1244" t="s">
        <v>612</v>
      </c>
      <c r="L1244" t="s">
        <v>8035</v>
      </c>
      <c r="N1244" t="s">
        <v>8323</v>
      </c>
    </row>
    <row r="1245" spans="1:14" x14ac:dyDescent="0.25">
      <c r="A1245" t="s">
        <v>574</v>
      </c>
      <c r="B1245" t="s">
        <v>5284</v>
      </c>
      <c r="C1245" t="s">
        <v>7627</v>
      </c>
      <c r="D1245" t="s">
        <v>575</v>
      </c>
      <c r="E1245" t="s">
        <v>5284</v>
      </c>
      <c r="F1245" t="s">
        <v>7627</v>
      </c>
      <c r="H1245" t="s">
        <v>611</v>
      </c>
      <c r="I1245" t="s">
        <v>8030</v>
      </c>
      <c r="K1245" t="s">
        <v>612</v>
      </c>
      <c r="L1245" t="s">
        <v>8036</v>
      </c>
      <c r="N1245" t="s">
        <v>8324</v>
      </c>
    </row>
    <row r="1246" spans="1:14" x14ac:dyDescent="0.25">
      <c r="A1246" t="s">
        <v>574</v>
      </c>
      <c r="B1246" t="s">
        <v>5284</v>
      </c>
      <c r="C1246" t="s">
        <v>7981</v>
      </c>
      <c r="D1246" t="s">
        <v>575</v>
      </c>
      <c r="E1246" t="s">
        <v>5284</v>
      </c>
      <c r="F1246" t="s">
        <v>7981</v>
      </c>
      <c r="H1246" t="s">
        <v>611</v>
      </c>
      <c r="I1246" t="s">
        <v>8031</v>
      </c>
      <c r="K1246" t="s">
        <v>612</v>
      </c>
      <c r="L1246" t="s">
        <v>8040</v>
      </c>
      <c r="N1246" t="s">
        <v>8325</v>
      </c>
    </row>
    <row r="1247" spans="1:14" x14ac:dyDescent="0.25">
      <c r="A1247" t="s">
        <v>574</v>
      </c>
      <c r="B1247" t="s">
        <v>5284</v>
      </c>
      <c r="C1247" t="s">
        <v>7644</v>
      </c>
      <c r="D1247" t="s">
        <v>575</v>
      </c>
      <c r="E1247" t="s">
        <v>5284</v>
      </c>
      <c r="F1247" t="s">
        <v>7644</v>
      </c>
      <c r="H1247" t="s">
        <v>611</v>
      </c>
      <c r="I1247" t="s">
        <v>8046</v>
      </c>
      <c r="K1247" t="s">
        <v>612</v>
      </c>
      <c r="L1247" t="s">
        <v>8037</v>
      </c>
      <c r="N1247" t="s">
        <v>4493</v>
      </c>
    </row>
    <row r="1248" spans="1:14" x14ac:dyDescent="0.25">
      <c r="A1248" t="s">
        <v>574</v>
      </c>
      <c r="B1248" t="s">
        <v>5310</v>
      </c>
      <c r="C1248" t="s">
        <v>7905</v>
      </c>
      <c r="D1248" t="s">
        <v>575</v>
      </c>
      <c r="E1248" t="s">
        <v>5310</v>
      </c>
      <c r="F1248" t="s">
        <v>7905</v>
      </c>
      <c r="H1248" t="s">
        <v>611</v>
      </c>
      <c r="I1248" t="s">
        <v>8047</v>
      </c>
      <c r="K1248" t="s">
        <v>612</v>
      </c>
      <c r="L1248" t="s">
        <v>8038</v>
      </c>
      <c r="N1248" t="s">
        <v>8326</v>
      </c>
    </row>
    <row r="1249" spans="1:14" x14ac:dyDescent="0.25">
      <c r="A1249" t="s">
        <v>574</v>
      </c>
      <c r="B1249" t="s">
        <v>5310</v>
      </c>
      <c r="C1249" t="s">
        <v>7982</v>
      </c>
      <c r="D1249" t="s">
        <v>575</v>
      </c>
      <c r="E1249" t="s">
        <v>5310</v>
      </c>
      <c r="F1249" t="s">
        <v>7982</v>
      </c>
      <c r="H1249" t="s">
        <v>611</v>
      </c>
      <c r="I1249" t="s">
        <v>8048</v>
      </c>
      <c r="K1249" t="s">
        <v>612</v>
      </c>
      <c r="L1249" t="s">
        <v>8039</v>
      </c>
      <c r="N1249" t="s">
        <v>8327</v>
      </c>
    </row>
    <row r="1250" spans="1:14" x14ac:dyDescent="0.25">
      <c r="A1250" t="s">
        <v>574</v>
      </c>
      <c r="B1250" t="s">
        <v>5310</v>
      </c>
      <c r="C1250" t="s">
        <v>7983</v>
      </c>
      <c r="D1250" t="s">
        <v>575</v>
      </c>
      <c r="E1250" t="s">
        <v>5310</v>
      </c>
      <c r="F1250" t="s">
        <v>7983</v>
      </c>
      <c r="H1250" t="s">
        <v>611</v>
      </c>
      <c r="I1250" t="s">
        <v>7717</v>
      </c>
      <c r="K1250" t="s">
        <v>612</v>
      </c>
      <c r="L1250" t="s">
        <v>8041</v>
      </c>
      <c r="N1250" t="s">
        <v>8328</v>
      </c>
    </row>
    <row r="1251" spans="1:14" x14ac:dyDescent="0.25">
      <c r="A1251" t="s">
        <v>574</v>
      </c>
      <c r="B1251" t="s">
        <v>5310</v>
      </c>
      <c r="C1251" t="s">
        <v>7984</v>
      </c>
      <c r="D1251" t="s">
        <v>575</v>
      </c>
      <c r="E1251" t="s">
        <v>5310</v>
      </c>
      <c r="F1251" t="s">
        <v>7984</v>
      </c>
      <c r="H1251" t="s">
        <v>615</v>
      </c>
      <c r="I1251" t="s">
        <v>3251</v>
      </c>
      <c r="K1251" t="s">
        <v>616</v>
      </c>
      <c r="L1251" t="s">
        <v>3251</v>
      </c>
      <c r="N1251" t="s">
        <v>8329</v>
      </c>
    </row>
    <row r="1252" spans="1:14" x14ac:dyDescent="0.25">
      <c r="A1252" t="s">
        <v>574</v>
      </c>
      <c r="B1252" t="s">
        <v>5310</v>
      </c>
      <c r="C1252" t="s">
        <v>7975</v>
      </c>
      <c r="D1252" t="s">
        <v>575</v>
      </c>
      <c r="E1252" t="s">
        <v>5310</v>
      </c>
      <c r="F1252" t="s">
        <v>7975</v>
      </c>
      <c r="H1252" t="s">
        <v>615</v>
      </c>
      <c r="I1252" t="s">
        <v>3254</v>
      </c>
      <c r="K1252" t="s">
        <v>616</v>
      </c>
      <c r="L1252" t="s">
        <v>3254</v>
      </c>
      <c r="N1252" t="s">
        <v>8330</v>
      </c>
    </row>
    <row r="1253" spans="1:14" x14ac:dyDescent="0.25">
      <c r="A1253" t="s">
        <v>574</v>
      </c>
      <c r="B1253" t="s">
        <v>5310</v>
      </c>
      <c r="C1253" t="s">
        <v>7985</v>
      </c>
      <c r="D1253" t="s">
        <v>575</v>
      </c>
      <c r="E1253" t="s">
        <v>5310</v>
      </c>
      <c r="F1253" t="s">
        <v>7985</v>
      </c>
      <c r="H1253" t="s">
        <v>615</v>
      </c>
      <c r="I1253" t="s">
        <v>3257</v>
      </c>
      <c r="K1253" t="s">
        <v>616</v>
      </c>
      <c r="L1253" t="s">
        <v>3257</v>
      </c>
      <c r="N1253" t="s">
        <v>8331</v>
      </c>
    </row>
    <row r="1254" spans="1:14" x14ac:dyDescent="0.25">
      <c r="A1254" t="s">
        <v>574</v>
      </c>
      <c r="B1254" t="s">
        <v>5310</v>
      </c>
      <c r="C1254" t="s">
        <v>7986</v>
      </c>
      <c r="D1254" t="s">
        <v>575</v>
      </c>
      <c r="E1254" t="s">
        <v>5310</v>
      </c>
      <c r="F1254" t="s">
        <v>7986</v>
      </c>
      <c r="H1254" t="s">
        <v>615</v>
      </c>
      <c r="I1254" t="s">
        <v>3260</v>
      </c>
      <c r="K1254" t="s">
        <v>616</v>
      </c>
      <c r="L1254" t="s">
        <v>3260</v>
      </c>
      <c r="N1254" t="s">
        <v>8332</v>
      </c>
    </row>
    <row r="1255" spans="1:14" x14ac:dyDescent="0.25">
      <c r="A1255" t="s">
        <v>574</v>
      </c>
      <c r="B1255" t="s">
        <v>5310</v>
      </c>
      <c r="C1255" t="s">
        <v>7987</v>
      </c>
      <c r="D1255" t="s">
        <v>575</v>
      </c>
      <c r="E1255" t="s">
        <v>5310</v>
      </c>
      <c r="F1255" t="s">
        <v>7987</v>
      </c>
      <c r="H1255" t="s">
        <v>615</v>
      </c>
      <c r="I1255" t="s">
        <v>3263</v>
      </c>
      <c r="K1255" t="s">
        <v>616</v>
      </c>
      <c r="L1255" t="s">
        <v>3263</v>
      </c>
      <c r="N1255" t="s">
        <v>8333</v>
      </c>
    </row>
    <row r="1256" spans="1:14" x14ac:dyDescent="0.25">
      <c r="A1256" t="s">
        <v>574</v>
      </c>
      <c r="B1256" t="s">
        <v>5310</v>
      </c>
      <c r="C1256" t="s">
        <v>7599</v>
      </c>
      <c r="D1256" t="s">
        <v>575</v>
      </c>
      <c r="E1256" t="s">
        <v>5310</v>
      </c>
      <c r="F1256" t="s">
        <v>7599</v>
      </c>
      <c r="H1256" t="s">
        <v>615</v>
      </c>
      <c r="I1256" t="s">
        <v>3266</v>
      </c>
      <c r="K1256" t="s">
        <v>616</v>
      </c>
      <c r="L1256" t="s">
        <v>3266</v>
      </c>
      <c r="N1256" t="s">
        <v>8334</v>
      </c>
    </row>
    <row r="1257" spans="1:14" x14ac:dyDescent="0.25">
      <c r="A1257" t="s">
        <v>574</v>
      </c>
      <c r="B1257" t="s">
        <v>5310</v>
      </c>
      <c r="C1257" t="s">
        <v>7988</v>
      </c>
      <c r="D1257" t="s">
        <v>575</v>
      </c>
      <c r="E1257" t="s">
        <v>5310</v>
      </c>
      <c r="F1257" t="s">
        <v>7988</v>
      </c>
      <c r="H1257" t="s">
        <v>615</v>
      </c>
      <c r="I1257" t="s">
        <v>3269</v>
      </c>
      <c r="K1257" t="s">
        <v>616</v>
      </c>
      <c r="L1257" t="s">
        <v>3269</v>
      </c>
      <c r="N1257" t="s">
        <v>8335</v>
      </c>
    </row>
    <row r="1258" spans="1:14" x14ac:dyDescent="0.25">
      <c r="A1258" t="s">
        <v>574</v>
      </c>
      <c r="B1258" t="s">
        <v>5310</v>
      </c>
      <c r="C1258" t="s">
        <v>7989</v>
      </c>
      <c r="D1258" t="s">
        <v>575</v>
      </c>
      <c r="E1258" t="s">
        <v>5310</v>
      </c>
      <c r="F1258" t="s">
        <v>7989</v>
      </c>
      <c r="H1258" t="s">
        <v>615</v>
      </c>
      <c r="I1258" t="s">
        <v>3271</v>
      </c>
      <c r="K1258" t="s">
        <v>616</v>
      </c>
      <c r="L1258" t="s">
        <v>3271</v>
      </c>
      <c r="N1258" t="s">
        <v>8336</v>
      </c>
    </row>
    <row r="1259" spans="1:14" x14ac:dyDescent="0.25">
      <c r="A1259" t="s">
        <v>574</v>
      </c>
      <c r="B1259" t="s">
        <v>5310</v>
      </c>
      <c r="C1259" t="s">
        <v>5408</v>
      </c>
      <c r="D1259" t="s">
        <v>575</v>
      </c>
      <c r="E1259" t="s">
        <v>5310</v>
      </c>
      <c r="F1259" t="s">
        <v>5408</v>
      </c>
      <c r="H1259" t="s">
        <v>615</v>
      </c>
      <c r="I1259" t="s">
        <v>3290</v>
      </c>
      <c r="K1259" t="s">
        <v>616</v>
      </c>
      <c r="L1259" t="s">
        <v>3290</v>
      </c>
      <c r="N1259" t="s">
        <v>4495</v>
      </c>
    </row>
    <row r="1260" spans="1:14" x14ac:dyDescent="0.25">
      <c r="A1260" t="s">
        <v>574</v>
      </c>
      <c r="B1260" t="s">
        <v>5310</v>
      </c>
      <c r="C1260" t="s">
        <v>7990</v>
      </c>
      <c r="D1260" t="s">
        <v>575</v>
      </c>
      <c r="E1260" t="s">
        <v>5310</v>
      </c>
      <c r="F1260" t="s">
        <v>7990</v>
      </c>
      <c r="H1260" t="s">
        <v>615</v>
      </c>
      <c r="I1260" t="s">
        <v>3296</v>
      </c>
      <c r="K1260" t="s">
        <v>616</v>
      </c>
      <c r="L1260" t="s">
        <v>3296</v>
      </c>
      <c r="N1260" t="s">
        <v>8337</v>
      </c>
    </row>
    <row r="1261" spans="1:14" x14ac:dyDescent="0.25">
      <c r="A1261" t="s">
        <v>574</v>
      </c>
      <c r="B1261" t="s">
        <v>5310</v>
      </c>
      <c r="C1261" t="s">
        <v>5411</v>
      </c>
      <c r="D1261" t="s">
        <v>575</v>
      </c>
      <c r="E1261" t="s">
        <v>5310</v>
      </c>
      <c r="F1261" t="s">
        <v>5411</v>
      </c>
      <c r="H1261" t="s">
        <v>615</v>
      </c>
      <c r="I1261" t="s">
        <v>3299</v>
      </c>
      <c r="K1261" t="s">
        <v>616</v>
      </c>
      <c r="L1261" t="s">
        <v>3299</v>
      </c>
      <c r="N1261" t="s">
        <v>8338</v>
      </c>
    </row>
    <row r="1262" spans="1:14" x14ac:dyDescent="0.25">
      <c r="A1262" t="s">
        <v>574</v>
      </c>
      <c r="B1262" t="s">
        <v>5310</v>
      </c>
      <c r="C1262" t="s">
        <v>7991</v>
      </c>
      <c r="D1262" t="s">
        <v>575</v>
      </c>
      <c r="E1262" t="s">
        <v>5310</v>
      </c>
      <c r="F1262" t="s">
        <v>7991</v>
      </c>
      <c r="H1262" t="s">
        <v>615</v>
      </c>
      <c r="I1262" t="s">
        <v>3311</v>
      </c>
      <c r="K1262" t="s">
        <v>616</v>
      </c>
      <c r="L1262" t="s">
        <v>3311</v>
      </c>
      <c r="N1262" t="s">
        <v>8339</v>
      </c>
    </row>
    <row r="1263" spans="1:14" x14ac:dyDescent="0.25">
      <c r="A1263" t="s">
        <v>574</v>
      </c>
      <c r="B1263" t="s">
        <v>5288</v>
      </c>
      <c r="C1263" t="s">
        <v>3341</v>
      </c>
      <c r="D1263" t="s">
        <v>575</v>
      </c>
      <c r="E1263" t="s">
        <v>5288</v>
      </c>
      <c r="F1263" t="s">
        <v>3341</v>
      </c>
      <c r="H1263" t="s">
        <v>615</v>
      </c>
      <c r="I1263" t="s">
        <v>3326</v>
      </c>
      <c r="K1263" t="s">
        <v>616</v>
      </c>
      <c r="L1263" t="s">
        <v>3326</v>
      </c>
      <c r="N1263" t="s">
        <v>8340</v>
      </c>
    </row>
    <row r="1264" spans="1:14" x14ac:dyDescent="0.25">
      <c r="A1264" t="s">
        <v>574</v>
      </c>
      <c r="B1264" t="s">
        <v>5288</v>
      </c>
      <c r="C1264" t="s">
        <v>7654</v>
      </c>
      <c r="D1264" t="s">
        <v>575</v>
      </c>
      <c r="E1264" t="s">
        <v>5288</v>
      </c>
      <c r="F1264" t="s">
        <v>7654</v>
      </c>
      <c r="H1264" t="s">
        <v>615</v>
      </c>
      <c r="I1264" t="s">
        <v>3341</v>
      </c>
      <c r="K1264" t="s">
        <v>616</v>
      </c>
      <c r="L1264" t="s">
        <v>3341</v>
      </c>
      <c r="N1264" t="s">
        <v>8341</v>
      </c>
    </row>
    <row r="1265" spans="1:14" x14ac:dyDescent="0.25">
      <c r="A1265" t="s">
        <v>574</v>
      </c>
      <c r="B1265" t="s">
        <v>5288</v>
      </c>
      <c r="C1265" t="s">
        <v>3628</v>
      </c>
      <c r="D1265" t="s">
        <v>575</v>
      </c>
      <c r="E1265" t="s">
        <v>5288</v>
      </c>
      <c r="F1265" t="s">
        <v>3628</v>
      </c>
      <c r="H1265" t="s">
        <v>615</v>
      </c>
      <c r="I1265" t="s">
        <v>7994</v>
      </c>
      <c r="K1265" t="s">
        <v>616</v>
      </c>
      <c r="L1265" t="s">
        <v>7994</v>
      </c>
      <c r="N1265" t="s">
        <v>8342</v>
      </c>
    </row>
    <row r="1266" spans="1:14" x14ac:dyDescent="0.25">
      <c r="A1266" t="s">
        <v>574</v>
      </c>
      <c r="B1266" t="s">
        <v>5288</v>
      </c>
      <c r="C1266" t="s">
        <v>7743</v>
      </c>
      <c r="D1266" t="s">
        <v>575</v>
      </c>
      <c r="E1266" t="s">
        <v>5288</v>
      </c>
      <c r="F1266" t="s">
        <v>7743</v>
      </c>
      <c r="H1266" t="s">
        <v>615</v>
      </c>
      <c r="I1266" t="s">
        <v>7995</v>
      </c>
      <c r="K1266" t="s">
        <v>616</v>
      </c>
      <c r="L1266" t="s">
        <v>7995</v>
      </c>
      <c r="N1266" t="s">
        <v>8343</v>
      </c>
    </row>
    <row r="1267" spans="1:14" x14ac:dyDescent="0.25">
      <c r="A1267" t="s">
        <v>574</v>
      </c>
      <c r="B1267" t="s">
        <v>5288</v>
      </c>
      <c r="C1267" t="s">
        <v>7697</v>
      </c>
      <c r="D1267" t="s">
        <v>575</v>
      </c>
      <c r="E1267" t="s">
        <v>5288</v>
      </c>
      <c r="F1267" t="s">
        <v>7697</v>
      </c>
      <c r="H1267" t="s">
        <v>615</v>
      </c>
      <c r="I1267" t="s">
        <v>7996</v>
      </c>
      <c r="K1267" t="s">
        <v>616</v>
      </c>
      <c r="L1267" t="s">
        <v>7996</v>
      </c>
      <c r="N1267" t="s">
        <v>8344</v>
      </c>
    </row>
    <row r="1268" spans="1:14" x14ac:dyDescent="0.25">
      <c r="A1268" t="s">
        <v>577</v>
      </c>
      <c r="B1268" t="s">
        <v>5288</v>
      </c>
      <c r="C1268" t="s">
        <v>7905</v>
      </c>
      <c r="D1268" t="s">
        <v>578</v>
      </c>
      <c r="E1268" t="s">
        <v>5288</v>
      </c>
      <c r="F1268" t="s">
        <v>7905</v>
      </c>
      <c r="H1268" t="s">
        <v>615</v>
      </c>
      <c r="I1268" t="s">
        <v>7593</v>
      </c>
      <c r="K1268" t="s">
        <v>616</v>
      </c>
      <c r="L1268" t="s">
        <v>7593</v>
      </c>
      <c r="N1268" t="s">
        <v>8345</v>
      </c>
    </row>
    <row r="1269" spans="1:14" x14ac:dyDescent="0.25">
      <c r="A1269" t="s">
        <v>577</v>
      </c>
      <c r="B1269" t="s">
        <v>5288</v>
      </c>
      <c r="C1269" t="s">
        <v>7983</v>
      </c>
      <c r="D1269" t="s">
        <v>578</v>
      </c>
      <c r="E1269" t="s">
        <v>5288</v>
      </c>
      <c r="F1269" t="s">
        <v>7983</v>
      </c>
      <c r="H1269" t="s">
        <v>615</v>
      </c>
      <c r="I1269" t="s">
        <v>7595</v>
      </c>
      <c r="K1269" t="s">
        <v>616</v>
      </c>
      <c r="L1269" t="s">
        <v>7595</v>
      </c>
      <c r="N1269" t="s">
        <v>8346</v>
      </c>
    </row>
    <row r="1270" spans="1:14" x14ac:dyDescent="0.25">
      <c r="A1270" t="s">
        <v>577</v>
      </c>
      <c r="B1270" t="s">
        <v>5288</v>
      </c>
      <c r="C1270" t="s">
        <v>7984</v>
      </c>
      <c r="D1270" t="s">
        <v>578</v>
      </c>
      <c r="E1270" t="s">
        <v>5288</v>
      </c>
      <c r="F1270" t="s">
        <v>7984</v>
      </c>
      <c r="H1270" t="s">
        <v>615</v>
      </c>
      <c r="I1270" t="s">
        <v>7897</v>
      </c>
      <c r="K1270" t="s">
        <v>616</v>
      </c>
      <c r="L1270" t="s">
        <v>7897</v>
      </c>
      <c r="N1270" t="s">
        <v>8347</v>
      </c>
    </row>
    <row r="1271" spans="1:14" x14ac:dyDescent="0.25">
      <c r="A1271" t="s">
        <v>577</v>
      </c>
      <c r="B1271" t="s">
        <v>5288</v>
      </c>
      <c r="C1271" t="s">
        <v>3492</v>
      </c>
      <c r="D1271" t="s">
        <v>578</v>
      </c>
      <c r="E1271" t="s">
        <v>5288</v>
      </c>
      <c r="F1271" t="s">
        <v>3492</v>
      </c>
      <c r="H1271" t="s">
        <v>615</v>
      </c>
      <c r="I1271" t="s">
        <v>3365</v>
      </c>
      <c r="K1271" t="s">
        <v>616</v>
      </c>
      <c r="L1271" t="s">
        <v>3365</v>
      </c>
      <c r="N1271" t="s">
        <v>8348</v>
      </c>
    </row>
    <row r="1272" spans="1:14" x14ac:dyDescent="0.25">
      <c r="A1272" t="s">
        <v>577</v>
      </c>
      <c r="B1272" t="s">
        <v>5288</v>
      </c>
      <c r="C1272" t="s">
        <v>3532</v>
      </c>
      <c r="D1272" t="s">
        <v>578</v>
      </c>
      <c r="E1272" t="s">
        <v>5288</v>
      </c>
      <c r="F1272" t="s">
        <v>3532</v>
      </c>
      <c r="H1272" t="s">
        <v>615</v>
      </c>
      <c r="I1272" t="s">
        <v>3368</v>
      </c>
      <c r="K1272" t="s">
        <v>616</v>
      </c>
      <c r="L1272" t="s">
        <v>3368</v>
      </c>
      <c r="N1272" t="s">
        <v>8349</v>
      </c>
    </row>
    <row r="1273" spans="1:14" x14ac:dyDescent="0.25">
      <c r="A1273" t="s">
        <v>577</v>
      </c>
      <c r="B1273" t="s">
        <v>5288</v>
      </c>
      <c r="C1273" t="s">
        <v>3568</v>
      </c>
      <c r="D1273" t="s">
        <v>578</v>
      </c>
      <c r="E1273" t="s">
        <v>5288</v>
      </c>
      <c r="F1273" t="s">
        <v>3568</v>
      </c>
      <c r="H1273" t="s">
        <v>615</v>
      </c>
      <c r="I1273" t="s">
        <v>3371</v>
      </c>
      <c r="K1273" t="s">
        <v>616</v>
      </c>
      <c r="L1273" t="s">
        <v>3371</v>
      </c>
      <c r="N1273" t="s">
        <v>8350</v>
      </c>
    </row>
    <row r="1274" spans="1:14" x14ac:dyDescent="0.25">
      <c r="A1274" t="s">
        <v>577</v>
      </c>
      <c r="B1274" t="s">
        <v>5288</v>
      </c>
      <c r="C1274" t="s">
        <v>3585</v>
      </c>
      <c r="D1274" t="s">
        <v>578</v>
      </c>
      <c r="E1274" t="s">
        <v>5288</v>
      </c>
      <c r="F1274" t="s">
        <v>3585</v>
      </c>
      <c r="H1274" t="s">
        <v>615</v>
      </c>
      <c r="I1274" t="s">
        <v>3374</v>
      </c>
      <c r="K1274" t="s">
        <v>616</v>
      </c>
      <c r="L1274" t="s">
        <v>3374</v>
      </c>
      <c r="N1274" t="s">
        <v>8351</v>
      </c>
    </row>
    <row r="1275" spans="1:14" x14ac:dyDescent="0.25">
      <c r="A1275" t="s">
        <v>577</v>
      </c>
      <c r="B1275" t="s">
        <v>5288</v>
      </c>
      <c r="C1275" t="s">
        <v>3588</v>
      </c>
      <c r="D1275" t="s">
        <v>578</v>
      </c>
      <c r="E1275" t="s">
        <v>5288</v>
      </c>
      <c r="F1275" t="s">
        <v>3588</v>
      </c>
      <c r="H1275" t="s">
        <v>615</v>
      </c>
      <c r="I1275" t="s">
        <v>7945</v>
      </c>
      <c r="K1275" t="s">
        <v>616</v>
      </c>
      <c r="L1275" t="s">
        <v>7945</v>
      </c>
      <c r="N1275" t="s">
        <v>8352</v>
      </c>
    </row>
    <row r="1276" spans="1:14" x14ac:dyDescent="0.25">
      <c r="A1276" t="s">
        <v>577</v>
      </c>
      <c r="B1276" t="s">
        <v>5288</v>
      </c>
      <c r="C1276" t="s">
        <v>3591</v>
      </c>
      <c r="D1276" t="s">
        <v>578</v>
      </c>
      <c r="E1276" t="s">
        <v>5288</v>
      </c>
      <c r="F1276" t="s">
        <v>3591</v>
      </c>
      <c r="H1276" t="s">
        <v>615</v>
      </c>
      <c r="I1276" t="s">
        <v>3377</v>
      </c>
      <c r="K1276" t="s">
        <v>616</v>
      </c>
      <c r="L1276" t="s">
        <v>3377</v>
      </c>
      <c r="N1276" t="s">
        <v>8353</v>
      </c>
    </row>
    <row r="1277" spans="1:14" x14ac:dyDescent="0.25">
      <c r="A1277" t="s">
        <v>577</v>
      </c>
      <c r="B1277" t="s">
        <v>5288</v>
      </c>
      <c r="C1277" t="s">
        <v>3594</v>
      </c>
      <c r="D1277" t="s">
        <v>578</v>
      </c>
      <c r="E1277" t="s">
        <v>5288</v>
      </c>
      <c r="F1277" t="s">
        <v>3594</v>
      </c>
      <c r="H1277" t="s">
        <v>615</v>
      </c>
      <c r="I1277" t="s">
        <v>3383</v>
      </c>
      <c r="K1277" t="s">
        <v>616</v>
      </c>
      <c r="L1277" t="s">
        <v>3383</v>
      </c>
      <c r="N1277" t="s">
        <v>8354</v>
      </c>
    </row>
    <row r="1278" spans="1:14" x14ac:dyDescent="0.25">
      <c r="A1278" t="s">
        <v>577</v>
      </c>
      <c r="B1278" t="s">
        <v>5288</v>
      </c>
      <c r="C1278" t="s">
        <v>7654</v>
      </c>
      <c r="D1278" t="s">
        <v>578</v>
      </c>
      <c r="E1278" t="s">
        <v>5288</v>
      </c>
      <c r="F1278" t="s">
        <v>7654</v>
      </c>
      <c r="H1278" t="s">
        <v>615</v>
      </c>
      <c r="I1278" t="s">
        <v>7597</v>
      </c>
      <c r="K1278" t="s">
        <v>616</v>
      </c>
      <c r="L1278" t="s">
        <v>7597</v>
      </c>
      <c r="N1278" t="s">
        <v>8355</v>
      </c>
    </row>
    <row r="1279" spans="1:14" x14ac:dyDescent="0.25">
      <c r="A1279" t="s">
        <v>577</v>
      </c>
      <c r="B1279" t="s">
        <v>5288</v>
      </c>
      <c r="C1279" t="s">
        <v>3602</v>
      </c>
      <c r="D1279" t="s">
        <v>578</v>
      </c>
      <c r="E1279" t="s">
        <v>5288</v>
      </c>
      <c r="F1279" t="s">
        <v>3602</v>
      </c>
      <c r="H1279" t="s">
        <v>615</v>
      </c>
      <c r="I1279" t="s">
        <v>3394</v>
      </c>
      <c r="K1279" t="s">
        <v>616</v>
      </c>
      <c r="L1279" t="s">
        <v>3394</v>
      </c>
      <c r="N1279" t="s">
        <v>8356</v>
      </c>
    </row>
    <row r="1280" spans="1:14" x14ac:dyDescent="0.25">
      <c r="A1280" t="s">
        <v>577</v>
      </c>
      <c r="B1280" t="s">
        <v>5288</v>
      </c>
      <c r="C1280" t="s">
        <v>7665</v>
      </c>
      <c r="D1280" t="s">
        <v>578</v>
      </c>
      <c r="E1280" t="s">
        <v>5288</v>
      </c>
      <c r="F1280" t="s">
        <v>7665</v>
      </c>
      <c r="H1280" t="s">
        <v>615</v>
      </c>
      <c r="I1280" t="s">
        <v>3397</v>
      </c>
      <c r="K1280" t="s">
        <v>616</v>
      </c>
      <c r="L1280" t="s">
        <v>3397</v>
      </c>
      <c r="N1280" t="s">
        <v>8357</v>
      </c>
    </row>
    <row r="1281" spans="1:14" x14ac:dyDescent="0.25">
      <c r="A1281" t="s">
        <v>577</v>
      </c>
      <c r="B1281" t="s">
        <v>5288</v>
      </c>
      <c r="C1281" t="s">
        <v>3628</v>
      </c>
      <c r="D1281" t="s">
        <v>578</v>
      </c>
      <c r="E1281" t="s">
        <v>5288</v>
      </c>
      <c r="F1281" t="s">
        <v>3628</v>
      </c>
      <c r="H1281" t="s">
        <v>615</v>
      </c>
      <c r="I1281" t="s">
        <v>3399</v>
      </c>
      <c r="K1281" t="s">
        <v>616</v>
      </c>
      <c r="L1281" t="s">
        <v>3399</v>
      </c>
      <c r="N1281" t="s">
        <v>8358</v>
      </c>
    </row>
    <row r="1282" spans="1:14" x14ac:dyDescent="0.25">
      <c r="A1282" t="s">
        <v>577</v>
      </c>
      <c r="B1282" t="s">
        <v>5288</v>
      </c>
      <c r="C1282" t="s">
        <v>7678</v>
      </c>
      <c r="D1282" t="s">
        <v>578</v>
      </c>
      <c r="E1282" t="s">
        <v>5288</v>
      </c>
      <c r="F1282" t="s">
        <v>7678</v>
      </c>
      <c r="H1282" t="s">
        <v>615</v>
      </c>
      <c r="I1282" t="s">
        <v>3401</v>
      </c>
      <c r="K1282" t="s">
        <v>616</v>
      </c>
      <c r="L1282" t="s">
        <v>3401</v>
      </c>
      <c r="N1282" t="s">
        <v>8359</v>
      </c>
    </row>
    <row r="1283" spans="1:14" x14ac:dyDescent="0.25">
      <c r="A1283" t="s">
        <v>577</v>
      </c>
      <c r="B1283" t="s">
        <v>5288</v>
      </c>
      <c r="C1283" t="s">
        <v>3642</v>
      </c>
      <c r="D1283" t="s">
        <v>578</v>
      </c>
      <c r="E1283" t="s">
        <v>5288</v>
      </c>
      <c r="F1283" t="s">
        <v>3642</v>
      </c>
      <c r="H1283" t="s">
        <v>615</v>
      </c>
      <c r="I1283" t="s">
        <v>3403</v>
      </c>
      <c r="K1283" t="s">
        <v>616</v>
      </c>
      <c r="L1283" t="s">
        <v>3403</v>
      </c>
      <c r="N1283" t="s">
        <v>8360</v>
      </c>
    </row>
    <row r="1284" spans="1:14" x14ac:dyDescent="0.25">
      <c r="A1284" t="s">
        <v>577</v>
      </c>
      <c r="B1284" t="s">
        <v>5288</v>
      </c>
      <c r="C1284" t="s">
        <v>3645</v>
      </c>
      <c r="D1284" t="s">
        <v>578</v>
      </c>
      <c r="E1284" t="s">
        <v>5288</v>
      </c>
      <c r="F1284" t="s">
        <v>3645</v>
      </c>
      <c r="H1284" t="s">
        <v>615</v>
      </c>
      <c r="I1284" t="s">
        <v>3405</v>
      </c>
      <c r="K1284" t="s">
        <v>616</v>
      </c>
      <c r="L1284" t="s">
        <v>3405</v>
      </c>
      <c r="N1284" t="s">
        <v>8361</v>
      </c>
    </row>
    <row r="1285" spans="1:14" x14ac:dyDescent="0.25">
      <c r="A1285" t="s">
        <v>577</v>
      </c>
      <c r="B1285" t="s">
        <v>5288</v>
      </c>
      <c r="C1285" t="s">
        <v>7684</v>
      </c>
      <c r="D1285" t="s">
        <v>578</v>
      </c>
      <c r="E1285" t="s">
        <v>5288</v>
      </c>
      <c r="F1285" t="s">
        <v>7684</v>
      </c>
      <c r="H1285" t="s">
        <v>615</v>
      </c>
      <c r="I1285" t="s">
        <v>7950</v>
      </c>
      <c r="K1285" t="s">
        <v>616</v>
      </c>
      <c r="L1285" t="s">
        <v>7950</v>
      </c>
      <c r="N1285" t="s">
        <v>8362</v>
      </c>
    </row>
    <row r="1286" spans="1:14" x14ac:dyDescent="0.25">
      <c r="A1286" t="s">
        <v>577</v>
      </c>
      <c r="B1286" t="s">
        <v>5288</v>
      </c>
      <c r="C1286" t="s">
        <v>3663</v>
      </c>
      <c r="D1286" t="s">
        <v>578</v>
      </c>
      <c r="E1286" t="s">
        <v>5288</v>
      </c>
      <c r="F1286" t="s">
        <v>3663</v>
      </c>
      <c r="H1286" t="s">
        <v>615</v>
      </c>
      <c r="I1286" t="s">
        <v>7951</v>
      </c>
      <c r="K1286" t="s">
        <v>616</v>
      </c>
      <c r="L1286" t="s">
        <v>7951</v>
      </c>
      <c r="N1286" t="s">
        <v>8363</v>
      </c>
    </row>
    <row r="1287" spans="1:14" x14ac:dyDescent="0.25">
      <c r="A1287" t="s">
        <v>577</v>
      </c>
      <c r="B1287" t="s">
        <v>5288</v>
      </c>
      <c r="C1287" t="s">
        <v>7907</v>
      </c>
      <c r="D1287" t="s">
        <v>578</v>
      </c>
      <c r="E1287" t="s">
        <v>5288</v>
      </c>
      <c r="F1287" t="s">
        <v>7907</v>
      </c>
      <c r="H1287" t="s">
        <v>615</v>
      </c>
      <c r="I1287" t="s">
        <v>3409</v>
      </c>
      <c r="K1287" t="s">
        <v>616</v>
      </c>
      <c r="L1287" t="s">
        <v>3409</v>
      </c>
      <c r="N1287" t="s">
        <v>8364</v>
      </c>
    </row>
    <row r="1288" spans="1:14" x14ac:dyDescent="0.25">
      <c r="A1288" t="s">
        <v>577</v>
      </c>
      <c r="B1288" t="s">
        <v>5288</v>
      </c>
      <c r="C1288" t="s">
        <v>7908</v>
      </c>
      <c r="D1288" t="s">
        <v>578</v>
      </c>
      <c r="E1288" t="s">
        <v>5288</v>
      </c>
      <c r="F1288" t="s">
        <v>7908</v>
      </c>
      <c r="H1288" t="s">
        <v>615</v>
      </c>
      <c r="I1288" t="s">
        <v>3411</v>
      </c>
      <c r="K1288" t="s">
        <v>616</v>
      </c>
      <c r="L1288" t="s">
        <v>3411</v>
      </c>
      <c r="N1288" t="s">
        <v>8365</v>
      </c>
    </row>
    <row r="1289" spans="1:14" x14ac:dyDescent="0.25">
      <c r="A1289" t="s">
        <v>577</v>
      </c>
      <c r="B1289" t="s">
        <v>5288</v>
      </c>
      <c r="C1289" t="s">
        <v>7909</v>
      </c>
      <c r="D1289" t="s">
        <v>578</v>
      </c>
      <c r="E1289" t="s">
        <v>5288</v>
      </c>
      <c r="F1289" t="s">
        <v>7909</v>
      </c>
      <c r="H1289" t="s">
        <v>615</v>
      </c>
      <c r="I1289" t="s">
        <v>8049</v>
      </c>
      <c r="K1289" t="s">
        <v>616</v>
      </c>
      <c r="L1289" t="s">
        <v>8049</v>
      </c>
      <c r="N1289" t="s">
        <v>8366</v>
      </c>
    </row>
    <row r="1290" spans="1:14" x14ac:dyDescent="0.25">
      <c r="A1290" t="s">
        <v>577</v>
      </c>
      <c r="B1290" t="s">
        <v>5288</v>
      </c>
      <c r="C1290" t="s">
        <v>7910</v>
      </c>
      <c r="D1290" t="s">
        <v>578</v>
      </c>
      <c r="E1290" t="s">
        <v>5288</v>
      </c>
      <c r="F1290" t="s">
        <v>7910</v>
      </c>
      <c r="H1290" t="s">
        <v>615</v>
      </c>
      <c r="I1290" t="s">
        <v>3415</v>
      </c>
      <c r="K1290" t="s">
        <v>616</v>
      </c>
      <c r="L1290" t="s">
        <v>3415</v>
      </c>
      <c r="N1290" t="s">
        <v>8367</v>
      </c>
    </row>
    <row r="1291" spans="1:14" x14ac:dyDescent="0.25">
      <c r="A1291" t="s">
        <v>577</v>
      </c>
      <c r="B1291" t="s">
        <v>5288</v>
      </c>
      <c r="C1291" t="s">
        <v>7911</v>
      </c>
      <c r="D1291" t="s">
        <v>578</v>
      </c>
      <c r="E1291" t="s">
        <v>5288</v>
      </c>
      <c r="F1291" t="s">
        <v>7911</v>
      </c>
      <c r="H1291" t="s">
        <v>615</v>
      </c>
      <c r="I1291" t="s">
        <v>3418</v>
      </c>
      <c r="K1291" t="s">
        <v>616</v>
      </c>
      <c r="L1291" t="s">
        <v>3418</v>
      </c>
      <c r="N1291" t="s">
        <v>8368</v>
      </c>
    </row>
    <row r="1292" spans="1:14" x14ac:dyDescent="0.25">
      <c r="A1292" t="s">
        <v>577</v>
      </c>
      <c r="B1292" t="s">
        <v>5288</v>
      </c>
      <c r="C1292" t="s">
        <v>7725</v>
      </c>
      <c r="D1292" t="s">
        <v>578</v>
      </c>
      <c r="E1292" t="s">
        <v>5288</v>
      </c>
      <c r="F1292" t="s">
        <v>7725</v>
      </c>
      <c r="H1292" t="s">
        <v>615</v>
      </c>
      <c r="I1292" t="s">
        <v>3420</v>
      </c>
      <c r="K1292" t="s">
        <v>616</v>
      </c>
      <c r="L1292" t="s">
        <v>3420</v>
      </c>
      <c r="N1292" t="s">
        <v>8369</v>
      </c>
    </row>
    <row r="1293" spans="1:14" x14ac:dyDescent="0.25">
      <c r="A1293" t="s">
        <v>577</v>
      </c>
      <c r="B1293" t="s">
        <v>5288</v>
      </c>
      <c r="C1293" t="s">
        <v>7600</v>
      </c>
      <c r="D1293" t="s">
        <v>578</v>
      </c>
      <c r="E1293" t="s">
        <v>5288</v>
      </c>
      <c r="F1293" t="s">
        <v>7600</v>
      </c>
      <c r="H1293" t="s">
        <v>615</v>
      </c>
      <c r="I1293" t="s">
        <v>3422</v>
      </c>
      <c r="K1293" t="s">
        <v>616</v>
      </c>
      <c r="L1293" t="s">
        <v>3422</v>
      </c>
      <c r="N1293" t="s">
        <v>8370</v>
      </c>
    </row>
    <row r="1294" spans="1:14" x14ac:dyDescent="0.25">
      <c r="A1294" t="s">
        <v>577</v>
      </c>
      <c r="B1294" t="s">
        <v>5288</v>
      </c>
      <c r="C1294" t="s">
        <v>5629</v>
      </c>
      <c r="D1294" t="s">
        <v>578</v>
      </c>
      <c r="E1294" t="s">
        <v>5288</v>
      </c>
      <c r="F1294" t="s">
        <v>5629</v>
      </c>
      <c r="H1294" t="s">
        <v>615</v>
      </c>
      <c r="I1294" t="s">
        <v>3424</v>
      </c>
      <c r="K1294" t="s">
        <v>616</v>
      </c>
      <c r="L1294" t="s">
        <v>3424</v>
      </c>
      <c r="N1294" t="s">
        <v>8371</v>
      </c>
    </row>
    <row r="1295" spans="1:14" x14ac:dyDescent="0.25">
      <c r="A1295" t="s">
        <v>577</v>
      </c>
      <c r="B1295" t="s">
        <v>5288</v>
      </c>
      <c r="C1295" t="s">
        <v>7727</v>
      </c>
      <c r="D1295" t="s">
        <v>578</v>
      </c>
      <c r="E1295" t="s">
        <v>5288</v>
      </c>
      <c r="F1295" t="s">
        <v>7727</v>
      </c>
      <c r="H1295" t="s">
        <v>615</v>
      </c>
      <c r="I1295" t="s">
        <v>3483</v>
      </c>
      <c r="K1295" t="s">
        <v>616</v>
      </c>
      <c r="L1295" t="s">
        <v>3483</v>
      </c>
      <c r="N1295" t="s">
        <v>8372</v>
      </c>
    </row>
    <row r="1296" spans="1:14" x14ac:dyDescent="0.25">
      <c r="A1296" t="s">
        <v>577</v>
      </c>
      <c r="B1296" t="s">
        <v>5288</v>
      </c>
      <c r="C1296" t="s">
        <v>5640</v>
      </c>
      <c r="D1296" t="s">
        <v>578</v>
      </c>
      <c r="E1296" t="s">
        <v>5288</v>
      </c>
      <c r="F1296" t="s">
        <v>5640</v>
      </c>
      <c r="H1296" t="s">
        <v>615</v>
      </c>
      <c r="I1296" t="s">
        <v>4150</v>
      </c>
      <c r="K1296" t="s">
        <v>616</v>
      </c>
      <c r="L1296" t="s">
        <v>3628</v>
      </c>
      <c r="N1296" t="s">
        <v>8373</v>
      </c>
    </row>
    <row r="1297" spans="1:14" x14ac:dyDescent="0.25">
      <c r="A1297" t="s">
        <v>577</v>
      </c>
      <c r="B1297" t="s">
        <v>5288</v>
      </c>
      <c r="C1297" t="s">
        <v>5647</v>
      </c>
      <c r="D1297" t="s">
        <v>578</v>
      </c>
      <c r="E1297" t="s">
        <v>5288</v>
      </c>
      <c r="F1297" t="s">
        <v>5647</v>
      </c>
      <c r="H1297" t="s">
        <v>615</v>
      </c>
      <c r="I1297" t="s">
        <v>8050</v>
      </c>
      <c r="K1297" t="s">
        <v>616</v>
      </c>
      <c r="L1297" t="s">
        <v>4150</v>
      </c>
      <c r="N1297" t="s">
        <v>8374</v>
      </c>
    </row>
    <row r="1298" spans="1:14" x14ac:dyDescent="0.25">
      <c r="A1298" t="s">
        <v>577</v>
      </c>
      <c r="B1298" t="s">
        <v>5288</v>
      </c>
      <c r="C1298" t="s">
        <v>3802</v>
      </c>
      <c r="D1298" t="s">
        <v>578</v>
      </c>
      <c r="E1298" t="s">
        <v>5288</v>
      </c>
      <c r="F1298" t="s">
        <v>3802</v>
      </c>
      <c r="H1298" t="s">
        <v>615</v>
      </c>
      <c r="I1298" t="s">
        <v>8012</v>
      </c>
      <c r="K1298" t="s">
        <v>616</v>
      </c>
      <c r="L1298" t="s">
        <v>8050</v>
      </c>
      <c r="N1298" t="s">
        <v>8375</v>
      </c>
    </row>
    <row r="1299" spans="1:14" x14ac:dyDescent="0.25">
      <c r="A1299" t="s">
        <v>577</v>
      </c>
      <c r="B1299" t="s">
        <v>5288</v>
      </c>
      <c r="C1299" t="s">
        <v>5654</v>
      </c>
      <c r="D1299" t="s">
        <v>578</v>
      </c>
      <c r="E1299" t="s">
        <v>5288</v>
      </c>
      <c r="F1299" t="s">
        <v>5654</v>
      </c>
      <c r="H1299" t="s">
        <v>615</v>
      </c>
      <c r="I1299" t="s">
        <v>8013</v>
      </c>
      <c r="K1299" t="s">
        <v>616</v>
      </c>
      <c r="L1299" t="s">
        <v>8012</v>
      </c>
      <c r="N1299" t="s">
        <v>8376</v>
      </c>
    </row>
    <row r="1300" spans="1:14" x14ac:dyDescent="0.25">
      <c r="A1300" t="s">
        <v>577</v>
      </c>
      <c r="B1300" t="s">
        <v>5288</v>
      </c>
      <c r="C1300" t="s">
        <v>3808</v>
      </c>
      <c r="D1300" t="s">
        <v>578</v>
      </c>
      <c r="E1300" t="s">
        <v>5288</v>
      </c>
      <c r="F1300" t="s">
        <v>3808</v>
      </c>
      <c r="H1300" t="s">
        <v>615</v>
      </c>
      <c r="I1300" t="s">
        <v>8014</v>
      </c>
      <c r="K1300" t="s">
        <v>616</v>
      </c>
      <c r="L1300" t="s">
        <v>8013</v>
      </c>
      <c r="N1300" t="s">
        <v>8377</v>
      </c>
    </row>
    <row r="1301" spans="1:14" x14ac:dyDescent="0.25">
      <c r="A1301" t="s">
        <v>577</v>
      </c>
      <c r="B1301" t="s">
        <v>5288</v>
      </c>
      <c r="C1301" t="s">
        <v>5661</v>
      </c>
      <c r="D1301" t="s">
        <v>578</v>
      </c>
      <c r="E1301" t="s">
        <v>5288</v>
      </c>
      <c r="F1301" t="s">
        <v>5661</v>
      </c>
      <c r="H1301" t="s">
        <v>615</v>
      </c>
      <c r="I1301" t="s">
        <v>4513</v>
      </c>
      <c r="K1301" t="s">
        <v>616</v>
      </c>
      <c r="L1301" t="s">
        <v>8014</v>
      </c>
      <c r="N1301" t="s">
        <v>8378</v>
      </c>
    </row>
    <row r="1302" spans="1:14" x14ac:dyDescent="0.25">
      <c r="A1302" t="s">
        <v>577</v>
      </c>
      <c r="B1302" t="s">
        <v>5288</v>
      </c>
      <c r="C1302" t="s">
        <v>5668</v>
      </c>
      <c r="D1302" t="s">
        <v>578</v>
      </c>
      <c r="E1302" t="s">
        <v>5288</v>
      </c>
      <c r="F1302" t="s">
        <v>5668</v>
      </c>
      <c r="H1302" t="s">
        <v>615</v>
      </c>
      <c r="I1302" t="s">
        <v>8051</v>
      </c>
      <c r="K1302" t="s">
        <v>616</v>
      </c>
      <c r="L1302" t="s">
        <v>4513</v>
      </c>
      <c r="N1302" t="s">
        <v>8379</v>
      </c>
    </row>
    <row r="1303" spans="1:14" x14ac:dyDescent="0.25">
      <c r="A1303" t="s">
        <v>577</v>
      </c>
      <c r="B1303" t="s">
        <v>5288</v>
      </c>
      <c r="C1303" t="s">
        <v>5678</v>
      </c>
      <c r="D1303" t="s">
        <v>578</v>
      </c>
      <c r="E1303" t="s">
        <v>5288</v>
      </c>
      <c r="F1303" t="s">
        <v>5678</v>
      </c>
      <c r="H1303" t="s">
        <v>615</v>
      </c>
      <c r="I1303" t="s">
        <v>4519</v>
      </c>
      <c r="K1303" t="s">
        <v>616</v>
      </c>
      <c r="L1303" t="s">
        <v>8051</v>
      </c>
      <c r="N1303" t="s">
        <v>8380</v>
      </c>
    </row>
    <row r="1304" spans="1:14" x14ac:dyDescent="0.25">
      <c r="A1304" t="s">
        <v>577</v>
      </c>
      <c r="B1304" t="s">
        <v>5288</v>
      </c>
      <c r="C1304" t="s">
        <v>3826</v>
      </c>
      <c r="D1304" t="s">
        <v>578</v>
      </c>
      <c r="E1304" t="s">
        <v>5288</v>
      </c>
      <c r="F1304" t="s">
        <v>3826</v>
      </c>
      <c r="H1304" t="s">
        <v>615</v>
      </c>
      <c r="I1304" t="s">
        <v>4520</v>
      </c>
      <c r="K1304" t="s">
        <v>616</v>
      </c>
      <c r="L1304" t="s">
        <v>4519</v>
      </c>
      <c r="N1304" t="s">
        <v>8381</v>
      </c>
    </row>
    <row r="1305" spans="1:14" x14ac:dyDescent="0.25">
      <c r="A1305" t="s">
        <v>577</v>
      </c>
      <c r="B1305" t="s">
        <v>5288</v>
      </c>
      <c r="C1305" t="s">
        <v>5688</v>
      </c>
      <c r="D1305" t="s">
        <v>578</v>
      </c>
      <c r="E1305" t="s">
        <v>5288</v>
      </c>
      <c r="F1305" t="s">
        <v>5688</v>
      </c>
      <c r="H1305" t="s">
        <v>615</v>
      </c>
      <c r="I1305" t="s">
        <v>4524</v>
      </c>
      <c r="K1305" t="s">
        <v>616</v>
      </c>
      <c r="L1305" t="s">
        <v>4520</v>
      </c>
      <c r="N1305" t="s">
        <v>8382</v>
      </c>
    </row>
    <row r="1306" spans="1:14" x14ac:dyDescent="0.25">
      <c r="A1306" t="s">
        <v>577</v>
      </c>
      <c r="B1306" t="s">
        <v>5288</v>
      </c>
      <c r="C1306" t="s">
        <v>5695</v>
      </c>
      <c r="D1306" t="s">
        <v>578</v>
      </c>
      <c r="E1306" t="s">
        <v>5288</v>
      </c>
      <c r="F1306" t="s">
        <v>5695</v>
      </c>
      <c r="H1306" t="s">
        <v>615</v>
      </c>
      <c r="I1306" t="s">
        <v>4528</v>
      </c>
      <c r="K1306" t="s">
        <v>616</v>
      </c>
      <c r="L1306" t="s">
        <v>4524</v>
      </c>
      <c r="N1306" t="s">
        <v>8383</v>
      </c>
    </row>
    <row r="1307" spans="1:14" x14ac:dyDescent="0.25">
      <c r="A1307" t="s">
        <v>577</v>
      </c>
      <c r="B1307" t="s">
        <v>5288</v>
      </c>
      <c r="C1307" t="s">
        <v>5702</v>
      </c>
      <c r="D1307" t="s">
        <v>578</v>
      </c>
      <c r="E1307" t="s">
        <v>5288</v>
      </c>
      <c r="F1307" t="s">
        <v>5702</v>
      </c>
      <c r="H1307" t="s">
        <v>615</v>
      </c>
      <c r="I1307" t="s">
        <v>4530</v>
      </c>
      <c r="K1307" t="s">
        <v>616</v>
      </c>
      <c r="L1307" t="s">
        <v>4528</v>
      </c>
      <c r="N1307" t="s">
        <v>8384</v>
      </c>
    </row>
    <row r="1308" spans="1:14" x14ac:dyDescent="0.25">
      <c r="A1308" t="s">
        <v>577</v>
      </c>
      <c r="B1308" t="s">
        <v>5288</v>
      </c>
      <c r="C1308" t="s">
        <v>5708</v>
      </c>
      <c r="D1308" t="s">
        <v>578</v>
      </c>
      <c r="E1308" t="s">
        <v>5288</v>
      </c>
      <c r="F1308" t="s">
        <v>5708</v>
      </c>
      <c r="H1308" t="s">
        <v>615</v>
      </c>
      <c r="I1308" t="s">
        <v>4531</v>
      </c>
      <c r="K1308" t="s">
        <v>616</v>
      </c>
      <c r="L1308" t="s">
        <v>4530</v>
      </c>
      <c r="N1308" t="s">
        <v>8385</v>
      </c>
    </row>
    <row r="1309" spans="1:14" x14ac:dyDescent="0.25">
      <c r="A1309" t="s">
        <v>577</v>
      </c>
      <c r="B1309" t="s">
        <v>5288</v>
      </c>
      <c r="C1309" t="s">
        <v>7730</v>
      </c>
      <c r="D1309" t="s">
        <v>578</v>
      </c>
      <c r="E1309" t="s">
        <v>5288</v>
      </c>
      <c r="F1309" t="s">
        <v>7730</v>
      </c>
      <c r="H1309" t="s">
        <v>615</v>
      </c>
      <c r="I1309" t="s">
        <v>4533</v>
      </c>
      <c r="K1309" t="s">
        <v>616</v>
      </c>
      <c r="L1309" t="s">
        <v>4531</v>
      </c>
      <c r="N1309" t="s">
        <v>8386</v>
      </c>
    </row>
    <row r="1310" spans="1:14" x14ac:dyDescent="0.25">
      <c r="A1310" t="s">
        <v>577</v>
      </c>
      <c r="B1310" t="s">
        <v>5288</v>
      </c>
      <c r="C1310" t="s">
        <v>3849</v>
      </c>
      <c r="D1310" t="s">
        <v>578</v>
      </c>
      <c r="E1310" t="s">
        <v>5288</v>
      </c>
      <c r="F1310" t="s">
        <v>3849</v>
      </c>
      <c r="H1310" t="s">
        <v>615</v>
      </c>
      <c r="I1310" t="s">
        <v>3628</v>
      </c>
      <c r="K1310" t="s">
        <v>616</v>
      </c>
      <c r="L1310" t="s">
        <v>4533</v>
      </c>
      <c r="N1310" t="s">
        <v>8387</v>
      </c>
    </row>
    <row r="1311" spans="1:14" x14ac:dyDescent="0.25">
      <c r="A1311" t="s">
        <v>577</v>
      </c>
      <c r="B1311" t="s">
        <v>5288</v>
      </c>
      <c r="C1311" t="s">
        <v>7916</v>
      </c>
      <c r="D1311" t="s">
        <v>578</v>
      </c>
      <c r="E1311" t="s">
        <v>5288</v>
      </c>
      <c r="F1311" t="s">
        <v>7916</v>
      </c>
      <c r="H1311" t="s">
        <v>618</v>
      </c>
      <c r="I1311" t="s">
        <v>3394</v>
      </c>
      <c r="K1311" t="s">
        <v>619</v>
      </c>
      <c r="L1311" t="s">
        <v>3394</v>
      </c>
      <c r="N1311" t="s">
        <v>8388</v>
      </c>
    </row>
    <row r="1312" spans="1:14" x14ac:dyDescent="0.25">
      <c r="A1312" t="s">
        <v>577</v>
      </c>
      <c r="B1312" t="s">
        <v>5288</v>
      </c>
      <c r="C1312" t="s">
        <v>7917</v>
      </c>
      <c r="D1312" t="s">
        <v>578</v>
      </c>
      <c r="E1312" t="s">
        <v>5288</v>
      </c>
      <c r="F1312" t="s">
        <v>7917</v>
      </c>
      <c r="H1312" t="s">
        <v>618</v>
      </c>
      <c r="I1312" t="s">
        <v>3401</v>
      </c>
      <c r="K1312" t="s">
        <v>619</v>
      </c>
      <c r="L1312" t="s">
        <v>3401</v>
      </c>
      <c r="N1312" t="s">
        <v>8389</v>
      </c>
    </row>
    <row r="1313" spans="1:14" x14ac:dyDescent="0.25">
      <c r="A1313" t="s">
        <v>577</v>
      </c>
      <c r="B1313" t="s">
        <v>5288</v>
      </c>
      <c r="C1313" t="s">
        <v>3926</v>
      </c>
      <c r="D1313" t="s">
        <v>578</v>
      </c>
      <c r="E1313" t="s">
        <v>5288</v>
      </c>
      <c r="F1313" t="s">
        <v>3926</v>
      </c>
      <c r="H1313" t="s">
        <v>621</v>
      </c>
      <c r="I1313" t="s">
        <v>3251</v>
      </c>
      <c r="K1313" t="s">
        <v>622</v>
      </c>
      <c r="L1313" t="s">
        <v>3251</v>
      </c>
      <c r="N1313" t="s">
        <v>8390</v>
      </c>
    </row>
    <row r="1314" spans="1:14" x14ac:dyDescent="0.25">
      <c r="A1314" t="s">
        <v>577</v>
      </c>
      <c r="B1314" t="s">
        <v>5288</v>
      </c>
      <c r="C1314" t="s">
        <v>3930</v>
      </c>
      <c r="D1314" t="s">
        <v>578</v>
      </c>
      <c r="E1314" t="s">
        <v>5288</v>
      </c>
      <c r="F1314" t="s">
        <v>3930</v>
      </c>
      <c r="H1314" t="s">
        <v>621</v>
      </c>
      <c r="I1314" t="s">
        <v>3276</v>
      </c>
      <c r="K1314" t="s">
        <v>622</v>
      </c>
      <c r="L1314" t="s">
        <v>3276</v>
      </c>
      <c r="N1314" t="s">
        <v>8391</v>
      </c>
    </row>
    <row r="1315" spans="1:14" x14ac:dyDescent="0.25">
      <c r="A1315" t="s">
        <v>577</v>
      </c>
      <c r="B1315" t="s">
        <v>5288</v>
      </c>
      <c r="C1315" t="s">
        <v>3932</v>
      </c>
      <c r="D1315" t="s">
        <v>578</v>
      </c>
      <c r="E1315" t="s">
        <v>5288</v>
      </c>
      <c r="F1315" t="s">
        <v>3932</v>
      </c>
      <c r="H1315" t="s">
        <v>621</v>
      </c>
      <c r="I1315" t="s">
        <v>3285</v>
      </c>
      <c r="K1315" t="s">
        <v>622</v>
      </c>
      <c r="L1315" t="s">
        <v>3285</v>
      </c>
      <c r="N1315" t="s">
        <v>8392</v>
      </c>
    </row>
    <row r="1316" spans="1:14" x14ac:dyDescent="0.25">
      <c r="A1316" t="s">
        <v>577</v>
      </c>
      <c r="B1316" t="s">
        <v>5288</v>
      </c>
      <c r="C1316" t="s">
        <v>7735</v>
      </c>
      <c r="D1316" t="s">
        <v>578</v>
      </c>
      <c r="E1316" t="s">
        <v>5288</v>
      </c>
      <c r="F1316" t="s">
        <v>7735</v>
      </c>
      <c r="H1316" t="s">
        <v>621</v>
      </c>
      <c r="I1316" t="s">
        <v>3302</v>
      </c>
      <c r="K1316" t="s">
        <v>622</v>
      </c>
      <c r="L1316" t="s">
        <v>3296</v>
      </c>
      <c r="N1316" t="s">
        <v>8393</v>
      </c>
    </row>
    <row r="1317" spans="1:14" x14ac:dyDescent="0.25">
      <c r="A1317" t="s">
        <v>577</v>
      </c>
      <c r="B1317" t="s">
        <v>5288</v>
      </c>
      <c r="C1317" t="s">
        <v>7743</v>
      </c>
      <c r="D1317" t="s">
        <v>578</v>
      </c>
      <c r="E1317" t="s">
        <v>5288</v>
      </c>
      <c r="F1317" t="s">
        <v>7743</v>
      </c>
      <c r="H1317" t="s">
        <v>621</v>
      </c>
      <c r="I1317" t="s">
        <v>3341</v>
      </c>
      <c r="K1317" t="s">
        <v>622</v>
      </c>
      <c r="L1317" t="s">
        <v>3302</v>
      </c>
      <c r="N1317" t="s">
        <v>8394</v>
      </c>
    </row>
    <row r="1318" spans="1:14" x14ac:dyDescent="0.25">
      <c r="A1318" t="s">
        <v>577</v>
      </c>
      <c r="B1318" t="s">
        <v>5288</v>
      </c>
      <c r="C1318" t="s">
        <v>7745</v>
      </c>
      <c r="D1318" t="s">
        <v>578</v>
      </c>
      <c r="E1318" t="s">
        <v>5288</v>
      </c>
      <c r="F1318" t="s">
        <v>7745</v>
      </c>
      <c r="H1318" t="s">
        <v>621</v>
      </c>
      <c r="I1318" t="s">
        <v>3353</v>
      </c>
      <c r="K1318" t="s">
        <v>622</v>
      </c>
      <c r="L1318" t="s">
        <v>3341</v>
      </c>
      <c r="N1318" t="s">
        <v>8395</v>
      </c>
    </row>
    <row r="1319" spans="1:14" x14ac:dyDescent="0.25">
      <c r="A1319" t="s">
        <v>577</v>
      </c>
      <c r="B1319" t="s">
        <v>5288</v>
      </c>
      <c r="C1319" t="s">
        <v>3944</v>
      </c>
      <c r="D1319" t="s">
        <v>578</v>
      </c>
      <c r="E1319" t="s">
        <v>5288</v>
      </c>
      <c r="F1319" t="s">
        <v>3944</v>
      </c>
      <c r="H1319" t="s">
        <v>621</v>
      </c>
      <c r="I1319" t="s">
        <v>3362</v>
      </c>
      <c r="K1319" t="s">
        <v>622</v>
      </c>
      <c r="L1319" t="s">
        <v>3353</v>
      </c>
      <c r="N1319" t="s">
        <v>8396</v>
      </c>
    </row>
    <row r="1320" spans="1:14" x14ac:dyDescent="0.25">
      <c r="A1320" t="s">
        <v>577</v>
      </c>
      <c r="B1320" t="s">
        <v>5288</v>
      </c>
      <c r="C1320" t="s">
        <v>7746</v>
      </c>
      <c r="D1320" t="s">
        <v>578</v>
      </c>
      <c r="E1320" t="s">
        <v>5288</v>
      </c>
      <c r="F1320" t="s">
        <v>7746</v>
      </c>
      <c r="H1320" t="s">
        <v>621</v>
      </c>
      <c r="I1320" t="s">
        <v>3368</v>
      </c>
      <c r="K1320" t="s">
        <v>622</v>
      </c>
      <c r="L1320" t="s">
        <v>3362</v>
      </c>
      <c r="N1320" t="s">
        <v>8397</v>
      </c>
    </row>
    <row r="1321" spans="1:14" x14ac:dyDescent="0.25">
      <c r="A1321" t="s">
        <v>577</v>
      </c>
      <c r="B1321" t="s">
        <v>5288</v>
      </c>
      <c r="C1321" t="s">
        <v>3966</v>
      </c>
      <c r="D1321" t="s">
        <v>578</v>
      </c>
      <c r="E1321" t="s">
        <v>5288</v>
      </c>
      <c r="F1321" t="s">
        <v>3966</v>
      </c>
      <c r="H1321" t="s">
        <v>621</v>
      </c>
      <c r="I1321" t="s">
        <v>3377</v>
      </c>
      <c r="K1321" t="s">
        <v>622</v>
      </c>
      <c r="L1321" t="s">
        <v>3365</v>
      </c>
      <c r="N1321" t="s">
        <v>8398</v>
      </c>
    </row>
    <row r="1322" spans="1:14" x14ac:dyDescent="0.25">
      <c r="A1322" t="s">
        <v>577</v>
      </c>
      <c r="B1322" t="s">
        <v>5288</v>
      </c>
      <c r="C1322" t="s">
        <v>3983</v>
      </c>
      <c r="D1322" t="s">
        <v>578</v>
      </c>
      <c r="E1322" t="s">
        <v>5288</v>
      </c>
      <c r="F1322" t="s">
        <v>3983</v>
      </c>
      <c r="H1322" t="s">
        <v>621</v>
      </c>
      <c r="I1322" t="s">
        <v>3383</v>
      </c>
      <c r="K1322" t="s">
        <v>622</v>
      </c>
      <c r="L1322" t="s">
        <v>3368</v>
      </c>
      <c r="N1322" t="s">
        <v>8399</v>
      </c>
    </row>
    <row r="1323" spans="1:14" x14ac:dyDescent="0.25">
      <c r="A1323" t="s">
        <v>577</v>
      </c>
      <c r="B1323" t="s">
        <v>5288</v>
      </c>
      <c r="C1323" t="s">
        <v>3995</v>
      </c>
      <c r="D1323" t="s">
        <v>578</v>
      </c>
      <c r="E1323" t="s">
        <v>5288</v>
      </c>
      <c r="F1323" t="s">
        <v>3995</v>
      </c>
      <c r="H1323" t="s">
        <v>621</v>
      </c>
      <c r="I1323" t="s">
        <v>3386</v>
      </c>
      <c r="K1323" t="s">
        <v>622</v>
      </c>
      <c r="L1323" t="s">
        <v>3377</v>
      </c>
      <c r="N1323" t="s">
        <v>8400</v>
      </c>
    </row>
    <row r="1324" spans="1:14" x14ac:dyDescent="0.25">
      <c r="A1324" t="s">
        <v>577</v>
      </c>
      <c r="B1324" t="s">
        <v>5288</v>
      </c>
      <c r="C1324" t="s">
        <v>7749</v>
      </c>
      <c r="D1324" t="s">
        <v>578</v>
      </c>
      <c r="E1324" t="s">
        <v>5288</v>
      </c>
      <c r="F1324" t="s">
        <v>7749</v>
      </c>
      <c r="H1324" t="s">
        <v>621</v>
      </c>
      <c r="I1324" t="s">
        <v>7597</v>
      </c>
      <c r="K1324" t="s">
        <v>622</v>
      </c>
      <c r="L1324" t="s">
        <v>3383</v>
      </c>
      <c r="N1324" t="s">
        <v>8401</v>
      </c>
    </row>
    <row r="1325" spans="1:14" x14ac:dyDescent="0.25">
      <c r="A1325" t="s">
        <v>577</v>
      </c>
      <c r="B1325" t="s">
        <v>5288</v>
      </c>
      <c r="C1325" t="s">
        <v>7750</v>
      </c>
      <c r="D1325" t="s">
        <v>578</v>
      </c>
      <c r="E1325" t="s">
        <v>5288</v>
      </c>
      <c r="F1325" t="s">
        <v>7750</v>
      </c>
      <c r="H1325" t="s">
        <v>621</v>
      </c>
      <c r="I1325" t="s">
        <v>3391</v>
      </c>
      <c r="K1325" t="s">
        <v>622</v>
      </c>
      <c r="L1325" t="s">
        <v>3386</v>
      </c>
      <c r="N1325" t="s">
        <v>8402</v>
      </c>
    </row>
    <row r="1326" spans="1:14" x14ac:dyDescent="0.25">
      <c r="A1326" t="s">
        <v>577</v>
      </c>
      <c r="B1326" t="s">
        <v>5288</v>
      </c>
      <c r="C1326" t="s">
        <v>4038</v>
      </c>
      <c r="D1326" t="s">
        <v>578</v>
      </c>
      <c r="E1326" t="s">
        <v>5288</v>
      </c>
      <c r="F1326" t="s">
        <v>4038</v>
      </c>
      <c r="H1326" t="s">
        <v>621</v>
      </c>
      <c r="I1326" t="s">
        <v>7953</v>
      </c>
      <c r="K1326" t="s">
        <v>622</v>
      </c>
      <c r="L1326" t="s">
        <v>7597</v>
      </c>
      <c r="N1326" t="s">
        <v>8403</v>
      </c>
    </row>
    <row r="1327" spans="1:14" x14ac:dyDescent="0.25">
      <c r="A1327" t="s">
        <v>577</v>
      </c>
      <c r="B1327" t="s">
        <v>5288</v>
      </c>
      <c r="C1327" t="s">
        <v>4040</v>
      </c>
      <c r="D1327" t="s">
        <v>578</v>
      </c>
      <c r="E1327" t="s">
        <v>5288</v>
      </c>
      <c r="F1327" t="s">
        <v>4040</v>
      </c>
      <c r="H1327" t="s">
        <v>621</v>
      </c>
      <c r="I1327" t="s">
        <v>7957</v>
      </c>
      <c r="K1327" t="s">
        <v>622</v>
      </c>
      <c r="L1327" t="s">
        <v>3391</v>
      </c>
      <c r="N1327" t="s">
        <v>8404</v>
      </c>
    </row>
    <row r="1328" spans="1:14" x14ac:dyDescent="0.25">
      <c r="A1328" t="s">
        <v>577</v>
      </c>
      <c r="B1328" t="s">
        <v>5288</v>
      </c>
      <c r="C1328" t="s">
        <v>4046</v>
      </c>
      <c r="D1328" t="s">
        <v>578</v>
      </c>
      <c r="E1328" t="s">
        <v>5288</v>
      </c>
      <c r="F1328" t="s">
        <v>4046</v>
      </c>
      <c r="H1328" t="s">
        <v>621</v>
      </c>
      <c r="I1328" t="s">
        <v>3413</v>
      </c>
      <c r="K1328" t="s">
        <v>622</v>
      </c>
      <c r="L1328" t="s">
        <v>7953</v>
      </c>
      <c r="N1328" t="s">
        <v>8405</v>
      </c>
    </row>
    <row r="1329" spans="1:14" x14ac:dyDescent="0.25">
      <c r="A1329" t="s">
        <v>577</v>
      </c>
      <c r="B1329" t="s">
        <v>5288</v>
      </c>
      <c r="C1329" t="s">
        <v>7753</v>
      </c>
      <c r="D1329" t="s">
        <v>578</v>
      </c>
      <c r="E1329" t="s">
        <v>5288</v>
      </c>
      <c r="F1329" t="s">
        <v>7753</v>
      </c>
      <c r="H1329" t="s">
        <v>621</v>
      </c>
      <c r="I1329" t="s">
        <v>8052</v>
      </c>
      <c r="K1329" t="s">
        <v>622</v>
      </c>
      <c r="L1329" t="s">
        <v>7957</v>
      </c>
      <c r="N1329" t="s">
        <v>8406</v>
      </c>
    </row>
    <row r="1330" spans="1:14" x14ac:dyDescent="0.25">
      <c r="A1330" t="s">
        <v>577</v>
      </c>
      <c r="B1330" t="s">
        <v>5288</v>
      </c>
      <c r="C1330" t="s">
        <v>7754</v>
      </c>
      <c r="D1330" t="s">
        <v>578</v>
      </c>
      <c r="E1330" t="s">
        <v>5288</v>
      </c>
      <c r="F1330" t="s">
        <v>7754</v>
      </c>
      <c r="H1330" t="s">
        <v>621</v>
      </c>
      <c r="I1330" t="s">
        <v>8053</v>
      </c>
      <c r="K1330" t="s">
        <v>622</v>
      </c>
      <c r="L1330" t="s">
        <v>3413</v>
      </c>
      <c r="N1330" t="s">
        <v>8407</v>
      </c>
    </row>
    <row r="1331" spans="1:14" x14ac:dyDescent="0.25">
      <c r="A1331" t="s">
        <v>577</v>
      </c>
      <c r="B1331" t="s">
        <v>5288</v>
      </c>
      <c r="C1331" t="s">
        <v>7755</v>
      </c>
      <c r="D1331" t="s">
        <v>578</v>
      </c>
      <c r="E1331" t="s">
        <v>5288</v>
      </c>
      <c r="F1331" t="s">
        <v>7755</v>
      </c>
      <c r="H1331" t="s">
        <v>621</v>
      </c>
      <c r="I1331" t="s">
        <v>8054</v>
      </c>
      <c r="K1331" t="s">
        <v>622</v>
      </c>
      <c r="L1331" t="s">
        <v>3439</v>
      </c>
      <c r="N1331" t="s">
        <v>8408</v>
      </c>
    </row>
    <row r="1332" spans="1:14" x14ac:dyDescent="0.25">
      <c r="A1332" t="s">
        <v>577</v>
      </c>
      <c r="B1332" t="s">
        <v>5288</v>
      </c>
      <c r="C1332" t="s">
        <v>7756</v>
      </c>
      <c r="D1332" t="s">
        <v>578</v>
      </c>
      <c r="E1332" t="s">
        <v>5288</v>
      </c>
      <c r="F1332" t="s">
        <v>7756</v>
      </c>
      <c r="H1332" t="s">
        <v>621</v>
      </c>
      <c r="I1332" t="s">
        <v>3296</v>
      </c>
      <c r="K1332" t="s">
        <v>622</v>
      </c>
      <c r="L1332" t="s">
        <v>3469</v>
      </c>
      <c r="N1332" t="s">
        <v>4496</v>
      </c>
    </row>
    <row r="1333" spans="1:14" x14ac:dyDescent="0.25">
      <c r="A1333" t="s">
        <v>577</v>
      </c>
      <c r="B1333" t="s">
        <v>5288</v>
      </c>
      <c r="C1333" t="s">
        <v>7992</v>
      </c>
      <c r="D1333" t="s">
        <v>578</v>
      </c>
      <c r="E1333" t="s">
        <v>5288</v>
      </c>
      <c r="F1333" t="s">
        <v>7992</v>
      </c>
      <c r="H1333" t="s">
        <v>621</v>
      </c>
      <c r="I1333" t="s">
        <v>3365</v>
      </c>
      <c r="K1333" t="s">
        <v>622</v>
      </c>
      <c r="L1333" t="s">
        <v>8052</v>
      </c>
      <c r="N1333" t="s">
        <v>8409</v>
      </c>
    </row>
    <row r="1334" spans="1:14" x14ac:dyDescent="0.25">
      <c r="A1334" t="s">
        <v>583</v>
      </c>
      <c r="B1334" t="s">
        <v>5353</v>
      </c>
      <c r="C1334" t="s">
        <v>7591</v>
      </c>
      <c r="D1334" t="s">
        <v>584</v>
      </c>
      <c r="E1334" t="s">
        <v>5353</v>
      </c>
      <c r="F1334" t="s">
        <v>7591</v>
      </c>
      <c r="H1334" t="s">
        <v>621</v>
      </c>
      <c r="I1334" t="s">
        <v>3439</v>
      </c>
      <c r="K1334" t="s">
        <v>622</v>
      </c>
      <c r="L1334" t="s">
        <v>8053</v>
      </c>
      <c r="N1334" t="s">
        <v>8410</v>
      </c>
    </row>
    <row r="1335" spans="1:14" x14ac:dyDescent="0.25">
      <c r="A1335" t="s">
        <v>583</v>
      </c>
      <c r="B1335" t="s">
        <v>5284</v>
      </c>
      <c r="C1335" t="s">
        <v>3251</v>
      </c>
      <c r="D1335" t="s">
        <v>584</v>
      </c>
      <c r="E1335" t="s">
        <v>5284</v>
      </c>
      <c r="F1335" t="s">
        <v>3251</v>
      </c>
      <c r="H1335" t="s">
        <v>621</v>
      </c>
      <c r="I1335" t="s">
        <v>3469</v>
      </c>
      <c r="K1335" t="s">
        <v>622</v>
      </c>
      <c r="L1335" t="s">
        <v>8054</v>
      </c>
      <c r="N1335" t="s">
        <v>8411</v>
      </c>
    </row>
    <row r="1336" spans="1:14" x14ac:dyDescent="0.25">
      <c r="A1336" t="s">
        <v>583</v>
      </c>
      <c r="B1336" t="s">
        <v>5284</v>
      </c>
      <c r="C1336" t="s">
        <v>3260</v>
      </c>
      <c r="D1336" t="s">
        <v>584</v>
      </c>
      <c r="E1336" t="s">
        <v>5284</v>
      </c>
      <c r="F1336" t="s">
        <v>3260</v>
      </c>
      <c r="H1336" t="s">
        <v>624</v>
      </c>
      <c r="I1336" t="s">
        <v>3341</v>
      </c>
      <c r="K1336" t="s">
        <v>625</v>
      </c>
      <c r="L1336" t="s">
        <v>3341</v>
      </c>
      <c r="N1336" t="s">
        <v>8412</v>
      </c>
    </row>
    <row r="1337" spans="1:14" x14ac:dyDescent="0.25">
      <c r="A1337" t="s">
        <v>583</v>
      </c>
      <c r="B1337" t="s">
        <v>5284</v>
      </c>
      <c r="C1337" t="s">
        <v>3263</v>
      </c>
      <c r="D1337" t="s">
        <v>584</v>
      </c>
      <c r="E1337" t="s">
        <v>5284</v>
      </c>
      <c r="F1337" t="s">
        <v>3263</v>
      </c>
      <c r="H1337" t="s">
        <v>624</v>
      </c>
      <c r="I1337" t="s">
        <v>7897</v>
      </c>
      <c r="K1337" t="s">
        <v>625</v>
      </c>
      <c r="L1337" t="s">
        <v>7897</v>
      </c>
      <c r="N1337" t="s">
        <v>8413</v>
      </c>
    </row>
    <row r="1338" spans="1:14" x14ac:dyDescent="0.25">
      <c r="A1338" t="s">
        <v>583</v>
      </c>
      <c r="B1338" t="s">
        <v>5284</v>
      </c>
      <c r="C1338" t="s">
        <v>7898</v>
      </c>
      <c r="D1338" t="s">
        <v>584</v>
      </c>
      <c r="E1338" t="s">
        <v>5284</v>
      </c>
      <c r="F1338" t="s">
        <v>7898</v>
      </c>
      <c r="H1338" t="s">
        <v>630</v>
      </c>
      <c r="I1338" t="s">
        <v>3341</v>
      </c>
      <c r="K1338" t="s">
        <v>631</v>
      </c>
      <c r="L1338" t="s">
        <v>3341</v>
      </c>
      <c r="N1338" t="s">
        <v>8414</v>
      </c>
    </row>
    <row r="1339" spans="1:14" x14ac:dyDescent="0.25">
      <c r="A1339" t="s">
        <v>583</v>
      </c>
      <c r="B1339" t="s">
        <v>5284</v>
      </c>
      <c r="C1339" t="s">
        <v>3266</v>
      </c>
      <c r="D1339" t="s">
        <v>584</v>
      </c>
      <c r="E1339" t="s">
        <v>5284</v>
      </c>
      <c r="F1339" t="s">
        <v>3266</v>
      </c>
      <c r="H1339" t="s">
        <v>630</v>
      </c>
      <c r="I1339" t="s">
        <v>7953</v>
      </c>
      <c r="K1339" t="s">
        <v>631</v>
      </c>
      <c r="L1339" t="s">
        <v>7953</v>
      </c>
      <c r="N1339" t="s">
        <v>8415</v>
      </c>
    </row>
    <row r="1340" spans="1:14" x14ac:dyDescent="0.25">
      <c r="A1340" t="s">
        <v>583</v>
      </c>
      <c r="B1340" t="s">
        <v>5284</v>
      </c>
      <c r="C1340" t="s">
        <v>3269</v>
      </c>
      <c r="D1340" t="s">
        <v>584</v>
      </c>
      <c r="E1340" t="s">
        <v>5284</v>
      </c>
      <c r="F1340" t="s">
        <v>3269</v>
      </c>
      <c r="H1340" t="s">
        <v>20</v>
      </c>
      <c r="I1340" t="s">
        <v>3341</v>
      </c>
      <c r="K1340" t="s">
        <v>20</v>
      </c>
      <c r="L1340" t="s">
        <v>3341</v>
      </c>
      <c r="N1340" t="s">
        <v>8416</v>
      </c>
    </row>
    <row r="1341" spans="1:14" x14ac:dyDescent="0.25">
      <c r="A1341" t="s">
        <v>583</v>
      </c>
      <c r="B1341" t="s">
        <v>5284</v>
      </c>
      <c r="C1341" t="s">
        <v>3271</v>
      </c>
      <c r="D1341" t="s">
        <v>584</v>
      </c>
      <c r="E1341" t="s">
        <v>5284</v>
      </c>
      <c r="F1341" t="s">
        <v>3271</v>
      </c>
      <c r="H1341" t="s">
        <v>20</v>
      </c>
      <c r="I1341" t="s">
        <v>3368</v>
      </c>
      <c r="K1341" t="s">
        <v>20</v>
      </c>
      <c r="L1341" t="s">
        <v>3368</v>
      </c>
      <c r="N1341" t="s">
        <v>8417</v>
      </c>
    </row>
    <row r="1342" spans="1:14" x14ac:dyDescent="0.25">
      <c r="A1342" t="s">
        <v>583</v>
      </c>
      <c r="B1342" t="s">
        <v>5284</v>
      </c>
      <c r="C1342" t="s">
        <v>7899</v>
      </c>
      <c r="D1342" t="s">
        <v>584</v>
      </c>
      <c r="E1342" t="s">
        <v>5284</v>
      </c>
      <c r="F1342" t="s">
        <v>7899</v>
      </c>
      <c r="H1342" t="s">
        <v>20</v>
      </c>
      <c r="I1342" t="s">
        <v>3374</v>
      </c>
      <c r="K1342" t="s">
        <v>20</v>
      </c>
      <c r="L1342" t="s">
        <v>3374</v>
      </c>
      <c r="N1342" t="s">
        <v>8418</v>
      </c>
    </row>
    <row r="1343" spans="1:14" x14ac:dyDescent="0.25">
      <c r="A1343" t="s">
        <v>583</v>
      </c>
      <c r="B1343" t="s">
        <v>5284</v>
      </c>
      <c r="C1343" t="s">
        <v>7900</v>
      </c>
      <c r="D1343" t="s">
        <v>584</v>
      </c>
      <c r="E1343" t="s">
        <v>5284</v>
      </c>
      <c r="F1343" t="s">
        <v>7900</v>
      </c>
      <c r="H1343" t="s">
        <v>20</v>
      </c>
      <c r="I1343" t="s">
        <v>3377</v>
      </c>
      <c r="K1343" t="s">
        <v>20</v>
      </c>
      <c r="L1343" t="s">
        <v>3377</v>
      </c>
      <c r="N1343" t="s">
        <v>8419</v>
      </c>
    </row>
    <row r="1344" spans="1:14" x14ac:dyDescent="0.25">
      <c r="A1344" t="s">
        <v>583</v>
      </c>
      <c r="B1344" t="s">
        <v>5284</v>
      </c>
      <c r="C1344" t="s">
        <v>7993</v>
      </c>
      <c r="D1344" t="s">
        <v>584</v>
      </c>
      <c r="E1344" t="s">
        <v>5284</v>
      </c>
      <c r="F1344" t="s">
        <v>7993</v>
      </c>
      <c r="H1344" t="s">
        <v>20</v>
      </c>
      <c r="I1344" t="s">
        <v>3411</v>
      </c>
      <c r="K1344" t="s">
        <v>20</v>
      </c>
      <c r="L1344" t="s">
        <v>3411</v>
      </c>
      <c r="N1344" t="s">
        <v>8420</v>
      </c>
    </row>
    <row r="1345" spans="1:14" x14ac:dyDescent="0.25">
      <c r="A1345" t="s">
        <v>583</v>
      </c>
      <c r="B1345" t="s">
        <v>5284</v>
      </c>
      <c r="C1345" t="s">
        <v>3285</v>
      </c>
      <c r="D1345" t="s">
        <v>584</v>
      </c>
      <c r="E1345" t="s">
        <v>5284</v>
      </c>
      <c r="F1345" t="s">
        <v>3285</v>
      </c>
      <c r="H1345" t="s">
        <v>657</v>
      </c>
      <c r="I1345" t="s">
        <v>3341</v>
      </c>
      <c r="K1345" t="s">
        <v>25</v>
      </c>
      <c r="L1345" t="s">
        <v>8055</v>
      </c>
      <c r="N1345" t="s">
        <v>8421</v>
      </c>
    </row>
    <row r="1346" spans="1:14" x14ac:dyDescent="0.25">
      <c r="A1346" t="s">
        <v>583</v>
      </c>
      <c r="B1346" t="s">
        <v>5284</v>
      </c>
      <c r="C1346" t="s">
        <v>3302</v>
      </c>
      <c r="D1346" t="s">
        <v>584</v>
      </c>
      <c r="E1346" t="s">
        <v>5284</v>
      </c>
      <c r="F1346" t="s">
        <v>3302</v>
      </c>
      <c r="H1346" t="s">
        <v>657</v>
      </c>
      <c r="I1346" t="s">
        <v>3374</v>
      </c>
      <c r="K1346" t="s">
        <v>25</v>
      </c>
      <c r="L1346" t="s">
        <v>7713</v>
      </c>
      <c r="N1346" t="s">
        <v>8422</v>
      </c>
    </row>
    <row r="1347" spans="1:14" x14ac:dyDescent="0.25">
      <c r="A1347" t="s">
        <v>583</v>
      </c>
      <c r="B1347" t="s">
        <v>5284</v>
      </c>
      <c r="C1347" t="s">
        <v>3305</v>
      </c>
      <c r="D1347" t="s">
        <v>584</v>
      </c>
      <c r="E1347" t="s">
        <v>5284</v>
      </c>
      <c r="F1347" t="s">
        <v>3305</v>
      </c>
      <c r="H1347" t="s">
        <v>657</v>
      </c>
      <c r="I1347" t="s">
        <v>3377</v>
      </c>
      <c r="K1347" t="s">
        <v>27</v>
      </c>
      <c r="L1347" t="s">
        <v>5281</v>
      </c>
      <c r="N1347" t="s">
        <v>8423</v>
      </c>
    </row>
    <row r="1348" spans="1:14" x14ac:dyDescent="0.25">
      <c r="A1348" t="s">
        <v>583</v>
      </c>
      <c r="B1348" t="s">
        <v>5284</v>
      </c>
      <c r="C1348" t="s">
        <v>3308</v>
      </c>
      <c r="D1348" t="s">
        <v>584</v>
      </c>
      <c r="E1348" t="s">
        <v>5284</v>
      </c>
      <c r="F1348" t="s">
        <v>3308</v>
      </c>
      <c r="H1348" t="s">
        <v>25</v>
      </c>
      <c r="I1348" t="s">
        <v>7713</v>
      </c>
      <c r="K1348" t="s">
        <v>27</v>
      </c>
      <c r="L1348" t="s">
        <v>5285</v>
      </c>
      <c r="N1348" t="s">
        <v>8424</v>
      </c>
    </row>
    <row r="1349" spans="1:14" x14ac:dyDescent="0.25">
      <c r="A1349" t="s">
        <v>583</v>
      </c>
      <c r="B1349" t="s">
        <v>5284</v>
      </c>
      <c r="C1349" t="s">
        <v>7937</v>
      </c>
      <c r="D1349" t="s">
        <v>584</v>
      </c>
      <c r="E1349" t="s">
        <v>5284</v>
      </c>
      <c r="F1349" t="s">
        <v>7937</v>
      </c>
      <c r="H1349" t="s">
        <v>669</v>
      </c>
      <c r="I1349" t="s">
        <v>8055</v>
      </c>
      <c r="K1349" t="s">
        <v>27</v>
      </c>
      <c r="L1349" t="s">
        <v>3245</v>
      </c>
      <c r="N1349" t="s">
        <v>8425</v>
      </c>
    </row>
    <row r="1350" spans="1:14" x14ac:dyDescent="0.25">
      <c r="A1350" t="s">
        <v>583</v>
      </c>
      <c r="B1350" t="s">
        <v>5284</v>
      </c>
      <c r="C1350" t="s">
        <v>3311</v>
      </c>
      <c r="D1350" t="s">
        <v>584</v>
      </c>
      <c r="E1350" t="s">
        <v>5284</v>
      </c>
      <c r="F1350" t="s">
        <v>3311</v>
      </c>
      <c r="H1350" t="s">
        <v>669</v>
      </c>
      <c r="I1350" t="s">
        <v>7713</v>
      </c>
      <c r="K1350" t="s">
        <v>27</v>
      </c>
      <c r="L1350" t="s">
        <v>3248</v>
      </c>
      <c r="N1350" t="s">
        <v>8426</v>
      </c>
    </row>
    <row r="1351" spans="1:14" x14ac:dyDescent="0.25">
      <c r="A1351" t="s">
        <v>583</v>
      </c>
      <c r="B1351" t="s">
        <v>5284</v>
      </c>
      <c r="C1351" t="s">
        <v>3314</v>
      </c>
      <c r="D1351" t="s">
        <v>584</v>
      </c>
      <c r="E1351" t="s">
        <v>5284</v>
      </c>
      <c r="F1351" t="s">
        <v>3314</v>
      </c>
      <c r="H1351" t="s">
        <v>27</v>
      </c>
      <c r="I1351" t="s">
        <v>3628</v>
      </c>
      <c r="K1351" t="s">
        <v>27</v>
      </c>
      <c r="L1351" t="s">
        <v>3341</v>
      </c>
      <c r="N1351" t="s">
        <v>3557</v>
      </c>
    </row>
    <row r="1352" spans="1:14" x14ac:dyDescent="0.25">
      <c r="A1352" t="s">
        <v>583</v>
      </c>
      <c r="B1352" t="s">
        <v>5284</v>
      </c>
      <c r="C1352" t="s">
        <v>3317</v>
      </c>
      <c r="D1352" t="s">
        <v>584</v>
      </c>
      <c r="E1352" t="s">
        <v>5284</v>
      </c>
      <c r="F1352" t="s">
        <v>3317</v>
      </c>
      <c r="H1352" t="s">
        <v>27</v>
      </c>
      <c r="I1352" t="s">
        <v>4499</v>
      </c>
      <c r="K1352" t="s">
        <v>27</v>
      </c>
      <c r="L1352" t="s">
        <v>7597</v>
      </c>
      <c r="N1352" t="s">
        <v>8427</v>
      </c>
    </row>
    <row r="1353" spans="1:14" x14ac:dyDescent="0.25">
      <c r="A1353" t="s">
        <v>583</v>
      </c>
      <c r="B1353" t="s">
        <v>5284</v>
      </c>
      <c r="C1353" t="s">
        <v>3320</v>
      </c>
      <c r="D1353" t="s">
        <v>584</v>
      </c>
      <c r="E1353" t="s">
        <v>5284</v>
      </c>
      <c r="F1353" t="s">
        <v>3320</v>
      </c>
      <c r="H1353" t="s">
        <v>27</v>
      </c>
      <c r="I1353" t="s">
        <v>7716</v>
      </c>
      <c r="K1353" t="s">
        <v>27</v>
      </c>
      <c r="L1353" t="s">
        <v>3628</v>
      </c>
      <c r="N1353" t="s">
        <v>8428</v>
      </c>
    </row>
    <row r="1354" spans="1:14" x14ac:dyDescent="0.25">
      <c r="A1354" t="s">
        <v>583</v>
      </c>
      <c r="B1354" t="s">
        <v>5284</v>
      </c>
      <c r="C1354" t="s">
        <v>7938</v>
      </c>
      <c r="D1354" t="s">
        <v>584</v>
      </c>
      <c r="E1354" t="s">
        <v>5284</v>
      </c>
      <c r="F1354" t="s">
        <v>7938</v>
      </c>
      <c r="H1354" t="s">
        <v>27</v>
      </c>
      <c r="I1354" t="s">
        <v>4503</v>
      </c>
      <c r="K1354" t="s">
        <v>27</v>
      </c>
      <c r="L1354" t="s">
        <v>4499</v>
      </c>
      <c r="N1354" t="s">
        <v>8429</v>
      </c>
    </row>
    <row r="1355" spans="1:14" x14ac:dyDescent="0.25">
      <c r="A1355" t="s">
        <v>583</v>
      </c>
      <c r="B1355" t="s">
        <v>5284</v>
      </c>
      <c r="C1355" t="s">
        <v>3323</v>
      </c>
      <c r="D1355" t="s">
        <v>584</v>
      </c>
      <c r="E1355" t="s">
        <v>5284</v>
      </c>
      <c r="F1355" t="s">
        <v>3323</v>
      </c>
      <c r="H1355" t="s">
        <v>27</v>
      </c>
      <c r="I1355" t="s">
        <v>4505</v>
      </c>
      <c r="K1355" t="s">
        <v>27</v>
      </c>
      <c r="L1355" t="s">
        <v>7716</v>
      </c>
      <c r="N1355" t="s">
        <v>8430</v>
      </c>
    </row>
    <row r="1356" spans="1:14" x14ac:dyDescent="0.25">
      <c r="A1356" t="s">
        <v>583</v>
      </c>
      <c r="B1356" t="s">
        <v>5284</v>
      </c>
      <c r="C1356" t="s">
        <v>3326</v>
      </c>
      <c r="D1356" t="s">
        <v>584</v>
      </c>
      <c r="E1356" t="s">
        <v>5284</v>
      </c>
      <c r="F1356" t="s">
        <v>3326</v>
      </c>
      <c r="H1356" t="s">
        <v>682</v>
      </c>
      <c r="I1356" t="s">
        <v>5281</v>
      </c>
      <c r="K1356" t="s">
        <v>27</v>
      </c>
      <c r="L1356" t="s">
        <v>4501</v>
      </c>
      <c r="N1356" t="s">
        <v>8431</v>
      </c>
    </row>
    <row r="1357" spans="1:14" x14ac:dyDescent="0.25">
      <c r="A1357" t="s">
        <v>583</v>
      </c>
      <c r="B1357" t="s">
        <v>5284</v>
      </c>
      <c r="C1357" t="s">
        <v>3335</v>
      </c>
      <c r="D1357" t="s">
        <v>584</v>
      </c>
      <c r="E1357" t="s">
        <v>5284</v>
      </c>
      <c r="F1357" t="s">
        <v>3335</v>
      </c>
      <c r="H1357" t="s">
        <v>682</v>
      </c>
      <c r="I1357" t="s">
        <v>5285</v>
      </c>
      <c r="K1357" t="s">
        <v>27</v>
      </c>
      <c r="L1357" t="s">
        <v>4503</v>
      </c>
      <c r="N1357" t="s">
        <v>8432</v>
      </c>
    </row>
    <row r="1358" spans="1:14" x14ac:dyDescent="0.25">
      <c r="A1358" t="s">
        <v>583</v>
      </c>
      <c r="B1358" t="s">
        <v>5284</v>
      </c>
      <c r="C1358" t="s">
        <v>3338</v>
      </c>
      <c r="D1358" t="s">
        <v>584</v>
      </c>
      <c r="E1358" t="s">
        <v>5284</v>
      </c>
      <c r="F1358" t="s">
        <v>3338</v>
      </c>
      <c r="H1358" t="s">
        <v>682</v>
      </c>
      <c r="I1358" t="s">
        <v>3245</v>
      </c>
      <c r="K1358" t="s">
        <v>27</v>
      </c>
      <c r="L1358" t="s">
        <v>4505</v>
      </c>
      <c r="N1358" t="s">
        <v>8433</v>
      </c>
    </row>
    <row r="1359" spans="1:14" x14ac:dyDescent="0.25">
      <c r="A1359" t="s">
        <v>583</v>
      </c>
      <c r="B1359" t="s">
        <v>5284</v>
      </c>
      <c r="C1359" t="s">
        <v>3341</v>
      </c>
      <c r="D1359" t="s">
        <v>584</v>
      </c>
      <c r="E1359" t="s">
        <v>5284</v>
      </c>
      <c r="F1359" t="s">
        <v>3341</v>
      </c>
      <c r="H1359" t="s">
        <v>682</v>
      </c>
      <c r="I1359" t="s">
        <v>3248</v>
      </c>
      <c r="K1359" t="s">
        <v>27</v>
      </c>
      <c r="L1359" t="s">
        <v>4508</v>
      </c>
      <c r="N1359" t="s">
        <v>8434</v>
      </c>
    </row>
    <row r="1360" spans="1:14" x14ac:dyDescent="0.25">
      <c r="A1360" t="s">
        <v>583</v>
      </c>
      <c r="B1360" t="s">
        <v>5284</v>
      </c>
      <c r="C1360" t="s">
        <v>7994</v>
      </c>
      <c r="D1360" t="s">
        <v>584</v>
      </c>
      <c r="E1360" t="s">
        <v>5284</v>
      </c>
      <c r="F1360" t="s">
        <v>7994</v>
      </c>
      <c r="H1360" t="s">
        <v>682</v>
      </c>
      <c r="I1360" t="s">
        <v>3341</v>
      </c>
      <c r="K1360" t="s">
        <v>27</v>
      </c>
      <c r="L1360" t="s">
        <v>7872</v>
      </c>
      <c r="N1360" t="s">
        <v>3625</v>
      </c>
    </row>
    <row r="1361" spans="1:14" x14ac:dyDescent="0.25">
      <c r="A1361" t="s">
        <v>583</v>
      </c>
      <c r="B1361" t="s">
        <v>5284</v>
      </c>
      <c r="C1361" t="s">
        <v>7995</v>
      </c>
      <c r="D1361" t="s">
        <v>584</v>
      </c>
      <c r="E1361" t="s">
        <v>5284</v>
      </c>
      <c r="F1361" t="s">
        <v>7995</v>
      </c>
      <c r="H1361" t="s">
        <v>682</v>
      </c>
      <c r="I1361" t="s">
        <v>7597</v>
      </c>
      <c r="K1361" t="s">
        <v>32</v>
      </c>
      <c r="L1361" t="s">
        <v>3251</v>
      </c>
      <c r="N1361" t="s">
        <v>8435</v>
      </c>
    </row>
    <row r="1362" spans="1:14" x14ac:dyDescent="0.25">
      <c r="A1362" t="s">
        <v>583</v>
      </c>
      <c r="B1362" t="s">
        <v>5284</v>
      </c>
      <c r="C1362" t="s">
        <v>7996</v>
      </c>
      <c r="D1362" t="s">
        <v>584</v>
      </c>
      <c r="E1362" t="s">
        <v>5284</v>
      </c>
      <c r="F1362" t="s">
        <v>7996</v>
      </c>
      <c r="H1362" t="s">
        <v>682</v>
      </c>
      <c r="I1362" t="s">
        <v>4499</v>
      </c>
      <c r="K1362" t="s">
        <v>32</v>
      </c>
      <c r="L1362" t="s">
        <v>3260</v>
      </c>
      <c r="N1362" t="s">
        <v>8436</v>
      </c>
    </row>
    <row r="1363" spans="1:14" x14ac:dyDescent="0.25">
      <c r="A1363" t="s">
        <v>583</v>
      </c>
      <c r="B1363" t="s">
        <v>5284</v>
      </c>
      <c r="C1363" t="s">
        <v>7939</v>
      </c>
      <c r="D1363" t="s">
        <v>584</v>
      </c>
      <c r="E1363" t="s">
        <v>5284</v>
      </c>
      <c r="F1363" t="s">
        <v>7939</v>
      </c>
      <c r="H1363" t="s">
        <v>682</v>
      </c>
      <c r="I1363" t="s">
        <v>7716</v>
      </c>
      <c r="K1363" t="s">
        <v>32</v>
      </c>
      <c r="L1363" t="s">
        <v>3341</v>
      </c>
      <c r="N1363" t="s">
        <v>8437</v>
      </c>
    </row>
    <row r="1364" spans="1:14" x14ac:dyDescent="0.25">
      <c r="A1364" t="s">
        <v>583</v>
      </c>
      <c r="B1364" t="s">
        <v>5284</v>
      </c>
      <c r="C1364" t="s">
        <v>7593</v>
      </c>
      <c r="D1364" t="s">
        <v>584</v>
      </c>
      <c r="E1364" t="s">
        <v>5284</v>
      </c>
      <c r="F1364" t="s">
        <v>7593</v>
      </c>
      <c r="H1364" t="s">
        <v>682</v>
      </c>
      <c r="I1364" t="s">
        <v>4505</v>
      </c>
      <c r="K1364" t="s">
        <v>32</v>
      </c>
      <c r="L1364" t="s">
        <v>3483</v>
      </c>
      <c r="N1364" t="s">
        <v>8438</v>
      </c>
    </row>
    <row r="1365" spans="1:14" x14ac:dyDescent="0.25">
      <c r="A1365" t="s">
        <v>583</v>
      </c>
      <c r="B1365" t="s">
        <v>5284</v>
      </c>
      <c r="C1365" t="s">
        <v>3353</v>
      </c>
      <c r="D1365" t="s">
        <v>584</v>
      </c>
      <c r="E1365" t="s">
        <v>5284</v>
      </c>
      <c r="F1365" t="s">
        <v>3353</v>
      </c>
      <c r="H1365" t="s">
        <v>682</v>
      </c>
      <c r="I1365" t="s">
        <v>3628</v>
      </c>
      <c r="K1365" t="s">
        <v>32</v>
      </c>
      <c r="L1365" t="s">
        <v>3498</v>
      </c>
      <c r="N1365" t="s">
        <v>8439</v>
      </c>
    </row>
    <row r="1366" spans="1:14" x14ac:dyDescent="0.25">
      <c r="A1366" t="s">
        <v>583</v>
      </c>
      <c r="B1366" t="s">
        <v>5284</v>
      </c>
      <c r="C1366" t="s">
        <v>7595</v>
      </c>
      <c r="D1366" t="s">
        <v>584</v>
      </c>
      <c r="E1366" t="s">
        <v>5284</v>
      </c>
      <c r="F1366" t="s">
        <v>7595</v>
      </c>
      <c r="H1366" t="s">
        <v>682</v>
      </c>
      <c r="I1366" t="s">
        <v>4501</v>
      </c>
      <c r="K1366" t="s">
        <v>32</v>
      </c>
      <c r="L1366" t="s">
        <v>3628</v>
      </c>
      <c r="N1366" t="s">
        <v>8440</v>
      </c>
    </row>
    <row r="1367" spans="1:14" x14ac:dyDescent="0.25">
      <c r="A1367" t="s">
        <v>583</v>
      </c>
      <c r="B1367" t="s">
        <v>5284</v>
      </c>
      <c r="C1367" t="s">
        <v>3359</v>
      </c>
      <c r="D1367" t="s">
        <v>584</v>
      </c>
      <c r="E1367" t="s">
        <v>5284</v>
      </c>
      <c r="F1367" t="s">
        <v>3359</v>
      </c>
      <c r="H1367" t="s">
        <v>682</v>
      </c>
      <c r="I1367" t="s">
        <v>4503</v>
      </c>
      <c r="K1367" t="s">
        <v>32</v>
      </c>
      <c r="L1367" t="s">
        <v>4112</v>
      </c>
      <c r="N1367" t="s">
        <v>8441</v>
      </c>
    </row>
    <row r="1368" spans="1:14" x14ac:dyDescent="0.25">
      <c r="A1368" t="s">
        <v>583</v>
      </c>
      <c r="B1368" t="s">
        <v>5284</v>
      </c>
      <c r="C1368" t="s">
        <v>7897</v>
      </c>
      <c r="D1368" t="s">
        <v>584</v>
      </c>
      <c r="E1368" t="s">
        <v>5284</v>
      </c>
      <c r="F1368" t="s">
        <v>7897</v>
      </c>
      <c r="H1368" t="s">
        <v>682</v>
      </c>
      <c r="I1368" t="s">
        <v>4508</v>
      </c>
      <c r="K1368" t="s">
        <v>32</v>
      </c>
      <c r="L1368" t="s">
        <v>4114</v>
      </c>
      <c r="N1368" t="s">
        <v>8442</v>
      </c>
    </row>
    <row r="1369" spans="1:14" x14ac:dyDescent="0.25">
      <c r="A1369" t="s">
        <v>583</v>
      </c>
      <c r="B1369" t="s">
        <v>5284</v>
      </c>
      <c r="C1369" t="s">
        <v>3362</v>
      </c>
      <c r="D1369" t="s">
        <v>584</v>
      </c>
      <c r="E1369" t="s">
        <v>5284</v>
      </c>
      <c r="F1369" t="s">
        <v>3362</v>
      </c>
      <c r="H1369" t="s">
        <v>682</v>
      </c>
      <c r="I1369" t="s">
        <v>7872</v>
      </c>
      <c r="K1369" t="s">
        <v>32</v>
      </c>
      <c r="L1369" t="s">
        <v>8056</v>
      </c>
      <c r="N1369" t="s">
        <v>8443</v>
      </c>
    </row>
    <row r="1370" spans="1:14" x14ac:dyDescent="0.25">
      <c r="A1370" t="s">
        <v>583</v>
      </c>
      <c r="B1370" t="s">
        <v>5284</v>
      </c>
      <c r="C1370" t="s">
        <v>7596</v>
      </c>
      <c r="D1370" t="s">
        <v>584</v>
      </c>
      <c r="E1370" t="s">
        <v>5284</v>
      </c>
      <c r="F1370" t="s">
        <v>7596</v>
      </c>
      <c r="H1370" t="s">
        <v>32</v>
      </c>
      <c r="I1370" t="s">
        <v>3251</v>
      </c>
      <c r="K1370" t="s">
        <v>32</v>
      </c>
      <c r="L1370" t="s">
        <v>4118</v>
      </c>
      <c r="N1370" t="s">
        <v>8444</v>
      </c>
    </row>
    <row r="1371" spans="1:14" x14ac:dyDescent="0.25">
      <c r="A1371" t="s">
        <v>583</v>
      </c>
      <c r="B1371" t="s">
        <v>5284</v>
      </c>
      <c r="C1371" t="s">
        <v>7942</v>
      </c>
      <c r="D1371" t="s">
        <v>584</v>
      </c>
      <c r="E1371" t="s">
        <v>5284</v>
      </c>
      <c r="F1371" t="s">
        <v>7942</v>
      </c>
      <c r="H1371" t="s">
        <v>32</v>
      </c>
      <c r="I1371" t="s">
        <v>3260</v>
      </c>
      <c r="K1371" t="s">
        <v>32</v>
      </c>
      <c r="L1371" t="s">
        <v>7832</v>
      </c>
      <c r="N1371" t="s">
        <v>8445</v>
      </c>
    </row>
    <row r="1372" spans="1:14" x14ac:dyDescent="0.25">
      <c r="A1372" t="s">
        <v>583</v>
      </c>
      <c r="B1372" t="s">
        <v>5284</v>
      </c>
      <c r="C1372" t="s">
        <v>3365</v>
      </c>
      <c r="D1372" t="s">
        <v>584</v>
      </c>
      <c r="E1372" t="s">
        <v>5284</v>
      </c>
      <c r="F1372" t="s">
        <v>3365</v>
      </c>
      <c r="H1372" t="s">
        <v>32</v>
      </c>
      <c r="I1372" t="s">
        <v>3341</v>
      </c>
      <c r="K1372" t="s">
        <v>32</v>
      </c>
      <c r="L1372" t="s">
        <v>4120</v>
      </c>
      <c r="N1372" t="s">
        <v>8446</v>
      </c>
    </row>
    <row r="1373" spans="1:14" x14ac:dyDescent="0.25">
      <c r="A1373" t="s">
        <v>583</v>
      </c>
      <c r="B1373" t="s">
        <v>5284</v>
      </c>
      <c r="C1373" t="s">
        <v>3368</v>
      </c>
      <c r="D1373" t="s">
        <v>584</v>
      </c>
      <c r="E1373" t="s">
        <v>5284</v>
      </c>
      <c r="F1373" t="s">
        <v>3368</v>
      </c>
      <c r="H1373" t="s">
        <v>32</v>
      </c>
      <c r="I1373" t="s">
        <v>4112</v>
      </c>
      <c r="K1373" t="s">
        <v>32</v>
      </c>
      <c r="L1373" t="s">
        <v>7833</v>
      </c>
      <c r="N1373" t="s">
        <v>8447</v>
      </c>
    </row>
    <row r="1374" spans="1:14" x14ac:dyDescent="0.25">
      <c r="A1374" t="s">
        <v>583</v>
      </c>
      <c r="B1374" t="s">
        <v>5284</v>
      </c>
      <c r="C1374" t="s">
        <v>3371</v>
      </c>
      <c r="D1374" t="s">
        <v>584</v>
      </c>
      <c r="E1374" t="s">
        <v>5284</v>
      </c>
      <c r="F1374" t="s">
        <v>3371</v>
      </c>
      <c r="H1374" t="s">
        <v>32</v>
      </c>
      <c r="I1374" t="s">
        <v>4114</v>
      </c>
      <c r="K1374" t="s">
        <v>32</v>
      </c>
      <c r="L1374" t="s">
        <v>4122</v>
      </c>
      <c r="N1374" t="s">
        <v>8448</v>
      </c>
    </row>
    <row r="1375" spans="1:14" x14ac:dyDescent="0.25">
      <c r="A1375" t="s">
        <v>583</v>
      </c>
      <c r="B1375" t="s">
        <v>5284</v>
      </c>
      <c r="C1375" t="s">
        <v>3374</v>
      </c>
      <c r="D1375" t="s">
        <v>584</v>
      </c>
      <c r="E1375" t="s">
        <v>5284</v>
      </c>
      <c r="F1375" t="s">
        <v>3374</v>
      </c>
      <c r="H1375" t="s">
        <v>32</v>
      </c>
      <c r="I1375" t="s">
        <v>8056</v>
      </c>
      <c r="K1375" t="s">
        <v>32</v>
      </c>
      <c r="L1375" t="s">
        <v>4124</v>
      </c>
      <c r="N1375" t="s">
        <v>8449</v>
      </c>
    </row>
    <row r="1376" spans="1:14" x14ac:dyDescent="0.25">
      <c r="A1376" t="s">
        <v>583</v>
      </c>
      <c r="B1376" t="s">
        <v>5284</v>
      </c>
      <c r="C1376" t="s">
        <v>7945</v>
      </c>
      <c r="D1376" t="s">
        <v>584</v>
      </c>
      <c r="E1376" t="s">
        <v>5284</v>
      </c>
      <c r="F1376" t="s">
        <v>7945</v>
      </c>
      <c r="H1376" t="s">
        <v>32</v>
      </c>
      <c r="I1376" t="s">
        <v>4118</v>
      </c>
      <c r="K1376" t="s">
        <v>32</v>
      </c>
      <c r="L1376" t="s">
        <v>4126</v>
      </c>
      <c r="N1376" t="s">
        <v>8450</v>
      </c>
    </row>
    <row r="1377" spans="1:14" x14ac:dyDescent="0.25">
      <c r="A1377" t="s">
        <v>583</v>
      </c>
      <c r="B1377" t="s">
        <v>5284</v>
      </c>
      <c r="C1377" t="s">
        <v>3377</v>
      </c>
      <c r="D1377" t="s">
        <v>584</v>
      </c>
      <c r="E1377" t="s">
        <v>5284</v>
      </c>
      <c r="F1377" t="s">
        <v>3377</v>
      </c>
      <c r="H1377" t="s">
        <v>32</v>
      </c>
      <c r="I1377" t="s">
        <v>7832</v>
      </c>
      <c r="K1377" t="s">
        <v>32</v>
      </c>
      <c r="L1377" t="s">
        <v>4128</v>
      </c>
      <c r="N1377" t="s">
        <v>3988</v>
      </c>
    </row>
    <row r="1378" spans="1:14" x14ac:dyDescent="0.25">
      <c r="A1378" t="s">
        <v>583</v>
      </c>
      <c r="B1378" t="s">
        <v>5284</v>
      </c>
      <c r="C1378" t="s">
        <v>3380</v>
      </c>
      <c r="D1378" t="s">
        <v>584</v>
      </c>
      <c r="E1378" t="s">
        <v>5284</v>
      </c>
      <c r="F1378" t="s">
        <v>3380</v>
      </c>
      <c r="H1378" t="s">
        <v>32</v>
      </c>
      <c r="I1378" t="s">
        <v>4120</v>
      </c>
      <c r="K1378" t="s">
        <v>32</v>
      </c>
      <c r="L1378" t="s">
        <v>7834</v>
      </c>
      <c r="N1378" t="s">
        <v>8451</v>
      </c>
    </row>
    <row r="1379" spans="1:14" x14ac:dyDescent="0.25">
      <c r="A1379" t="s">
        <v>583</v>
      </c>
      <c r="B1379" t="s">
        <v>5284</v>
      </c>
      <c r="C1379" t="s">
        <v>3383</v>
      </c>
      <c r="D1379" t="s">
        <v>584</v>
      </c>
      <c r="E1379" t="s">
        <v>5284</v>
      </c>
      <c r="F1379" t="s">
        <v>3383</v>
      </c>
      <c r="H1379" t="s">
        <v>32</v>
      </c>
      <c r="I1379" t="s">
        <v>7833</v>
      </c>
      <c r="K1379" t="s">
        <v>32</v>
      </c>
      <c r="L1379" t="s">
        <v>4130</v>
      </c>
      <c r="N1379" t="s">
        <v>5896</v>
      </c>
    </row>
    <row r="1380" spans="1:14" x14ac:dyDescent="0.25">
      <c r="A1380" t="s">
        <v>583</v>
      </c>
      <c r="B1380" t="s">
        <v>5284</v>
      </c>
      <c r="C1380" t="s">
        <v>7946</v>
      </c>
      <c r="D1380" t="s">
        <v>584</v>
      </c>
      <c r="E1380" t="s">
        <v>5284</v>
      </c>
      <c r="F1380" t="s">
        <v>7946</v>
      </c>
      <c r="H1380" t="s">
        <v>32</v>
      </c>
      <c r="I1380" t="s">
        <v>4122</v>
      </c>
      <c r="K1380" t="s">
        <v>32</v>
      </c>
      <c r="L1380" t="s">
        <v>4132</v>
      </c>
      <c r="N1380" t="s">
        <v>8452</v>
      </c>
    </row>
    <row r="1381" spans="1:14" x14ac:dyDescent="0.25">
      <c r="A1381" t="s">
        <v>583</v>
      </c>
      <c r="B1381" t="s">
        <v>5284</v>
      </c>
      <c r="C1381" t="s">
        <v>7947</v>
      </c>
      <c r="D1381" t="s">
        <v>584</v>
      </c>
      <c r="E1381" t="s">
        <v>5284</v>
      </c>
      <c r="F1381" t="s">
        <v>7947</v>
      </c>
      <c r="H1381" t="s">
        <v>32</v>
      </c>
      <c r="I1381" t="s">
        <v>4124</v>
      </c>
      <c r="K1381" t="s">
        <v>32</v>
      </c>
      <c r="L1381" t="s">
        <v>4136</v>
      </c>
      <c r="N1381" t="s">
        <v>8453</v>
      </c>
    </row>
    <row r="1382" spans="1:14" x14ac:dyDescent="0.25">
      <c r="A1382" t="s">
        <v>583</v>
      </c>
      <c r="B1382" t="s">
        <v>5284</v>
      </c>
      <c r="C1382" t="s">
        <v>7997</v>
      </c>
      <c r="D1382" t="s">
        <v>584</v>
      </c>
      <c r="E1382" t="s">
        <v>5284</v>
      </c>
      <c r="F1382" t="s">
        <v>7997</v>
      </c>
      <c r="H1382" t="s">
        <v>32</v>
      </c>
      <c r="I1382" t="s">
        <v>4126</v>
      </c>
      <c r="K1382" t="s">
        <v>32</v>
      </c>
      <c r="L1382" t="s">
        <v>4139</v>
      </c>
      <c r="N1382" t="s">
        <v>8454</v>
      </c>
    </row>
    <row r="1383" spans="1:14" x14ac:dyDescent="0.25">
      <c r="A1383" t="s">
        <v>583</v>
      </c>
      <c r="B1383" t="s">
        <v>5284</v>
      </c>
      <c r="C1383" t="s">
        <v>3386</v>
      </c>
      <c r="D1383" t="s">
        <v>584</v>
      </c>
      <c r="E1383" t="s">
        <v>5284</v>
      </c>
      <c r="F1383" t="s">
        <v>3386</v>
      </c>
      <c r="H1383" t="s">
        <v>32</v>
      </c>
      <c r="I1383" t="s">
        <v>4128</v>
      </c>
      <c r="K1383" t="s">
        <v>32</v>
      </c>
      <c r="L1383" t="s">
        <v>4141</v>
      </c>
      <c r="N1383" t="s">
        <v>4074</v>
      </c>
    </row>
    <row r="1384" spans="1:14" x14ac:dyDescent="0.25">
      <c r="A1384" t="s">
        <v>583</v>
      </c>
      <c r="B1384" t="s">
        <v>5284</v>
      </c>
      <c r="C1384" t="s">
        <v>7597</v>
      </c>
      <c r="D1384" t="s">
        <v>584</v>
      </c>
      <c r="E1384" t="s">
        <v>5284</v>
      </c>
      <c r="F1384" t="s">
        <v>7597</v>
      </c>
      <c r="H1384" t="s">
        <v>32</v>
      </c>
      <c r="I1384" t="s">
        <v>7834</v>
      </c>
      <c r="K1384" t="s">
        <v>32</v>
      </c>
      <c r="L1384" t="s">
        <v>4144</v>
      </c>
      <c r="N1384" t="s">
        <v>4100</v>
      </c>
    </row>
    <row r="1385" spans="1:14" x14ac:dyDescent="0.25">
      <c r="A1385" t="s">
        <v>583</v>
      </c>
      <c r="B1385" t="s">
        <v>5284</v>
      </c>
      <c r="C1385" t="s">
        <v>7949</v>
      </c>
      <c r="D1385" t="s">
        <v>584</v>
      </c>
      <c r="E1385" t="s">
        <v>5284</v>
      </c>
      <c r="F1385" t="s">
        <v>7949</v>
      </c>
      <c r="H1385" t="s">
        <v>32</v>
      </c>
      <c r="I1385" t="s">
        <v>4130</v>
      </c>
      <c r="K1385" t="s">
        <v>32</v>
      </c>
      <c r="L1385" t="s">
        <v>4147</v>
      </c>
      <c r="N1385" t="s">
        <v>4101</v>
      </c>
    </row>
    <row r="1386" spans="1:14" x14ac:dyDescent="0.25">
      <c r="A1386" t="s">
        <v>583</v>
      </c>
      <c r="B1386" t="s">
        <v>5284</v>
      </c>
      <c r="C1386" t="s">
        <v>3391</v>
      </c>
      <c r="D1386" t="s">
        <v>584</v>
      </c>
      <c r="E1386" t="s">
        <v>5284</v>
      </c>
      <c r="F1386" t="s">
        <v>3391</v>
      </c>
      <c r="H1386" t="s">
        <v>32</v>
      </c>
      <c r="I1386" t="s">
        <v>4132</v>
      </c>
      <c r="K1386" t="s">
        <v>32</v>
      </c>
      <c r="L1386" t="s">
        <v>5338</v>
      </c>
      <c r="N1386" t="s">
        <v>8455</v>
      </c>
    </row>
    <row r="1387" spans="1:14" x14ac:dyDescent="0.25">
      <c r="A1387" t="s">
        <v>583</v>
      </c>
      <c r="B1387" t="s">
        <v>5284</v>
      </c>
      <c r="C1387" t="s">
        <v>3394</v>
      </c>
      <c r="D1387" t="s">
        <v>584</v>
      </c>
      <c r="E1387" t="s">
        <v>5284</v>
      </c>
      <c r="F1387" t="s">
        <v>3394</v>
      </c>
      <c r="H1387" t="s">
        <v>32</v>
      </c>
      <c r="I1387" t="s">
        <v>4136</v>
      </c>
      <c r="K1387" t="s">
        <v>32</v>
      </c>
      <c r="L1387" t="s">
        <v>4150</v>
      </c>
      <c r="N1387" t="s">
        <v>8456</v>
      </c>
    </row>
    <row r="1388" spans="1:14" x14ac:dyDescent="0.25">
      <c r="A1388" t="s">
        <v>583</v>
      </c>
      <c r="B1388" t="s">
        <v>5284</v>
      </c>
      <c r="C1388" t="s">
        <v>3397</v>
      </c>
      <c r="D1388" t="s">
        <v>584</v>
      </c>
      <c r="E1388" t="s">
        <v>5284</v>
      </c>
      <c r="F1388" t="s">
        <v>3397</v>
      </c>
      <c r="H1388" t="s">
        <v>32</v>
      </c>
      <c r="I1388" t="s">
        <v>4139</v>
      </c>
      <c r="K1388" t="s">
        <v>32</v>
      </c>
      <c r="L1388" t="s">
        <v>4153</v>
      </c>
      <c r="N1388" t="s">
        <v>8457</v>
      </c>
    </row>
    <row r="1389" spans="1:14" x14ac:dyDescent="0.25">
      <c r="A1389" t="s">
        <v>583</v>
      </c>
      <c r="B1389" t="s">
        <v>5284</v>
      </c>
      <c r="C1389" t="s">
        <v>3399</v>
      </c>
      <c r="D1389" t="s">
        <v>584</v>
      </c>
      <c r="E1389" t="s">
        <v>5284</v>
      </c>
      <c r="F1389" t="s">
        <v>3399</v>
      </c>
      <c r="H1389" t="s">
        <v>32</v>
      </c>
      <c r="I1389" t="s">
        <v>4141</v>
      </c>
      <c r="K1389" t="s">
        <v>32</v>
      </c>
      <c r="L1389" t="s">
        <v>4156</v>
      </c>
      <c r="N1389" t="s">
        <v>8458</v>
      </c>
    </row>
    <row r="1390" spans="1:14" x14ac:dyDescent="0.25">
      <c r="A1390" t="s">
        <v>583</v>
      </c>
      <c r="B1390" t="s">
        <v>5284</v>
      </c>
      <c r="C1390" t="s">
        <v>3401</v>
      </c>
      <c r="D1390" t="s">
        <v>584</v>
      </c>
      <c r="E1390" t="s">
        <v>5284</v>
      </c>
      <c r="F1390" t="s">
        <v>3401</v>
      </c>
      <c r="H1390" t="s">
        <v>32</v>
      </c>
      <c r="I1390" t="s">
        <v>4144</v>
      </c>
      <c r="K1390" t="s">
        <v>32</v>
      </c>
      <c r="L1390" t="s">
        <v>7836</v>
      </c>
      <c r="N1390" t="s">
        <v>8459</v>
      </c>
    </row>
    <row r="1391" spans="1:14" x14ac:dyDescent="0.25">
      <c r="A1391" t="s">
        <v>583</v>
      </c>
      <c r="B1391" t="s">
        <v>5284</v>
      </c>
      <c r="C1391" t="s">
        <v>3403</v>
      </c>
      <c r="D1391" t="s">
        <v>584</v>
      </c>
      <c r="E1391" t="s">
        <v>5284</v>
      </c>
      <c r="F1391" t="s">
        <v>3403</v>
      </c>
      <c r="H1391" t="s">
        <v>32</v>
      </c>
      <c r="I1391" t="s">
        <v>4147</v>
      </c>
      <c r="K1391" t="s">
        <v>32</v>
      </c>
      <c r="L1391" t="s">
        <v>7837</v>
      </c>
      <c r="N1391" t="s">
        <v>8460</v>
      </c>
    </row>
    <row r="1392" spans="1:14" x14ac:dyDescent="0.25">
      <c r="A1392" t="s">
        <v>583</v>
      </c>
      <c r="B1392" t="s">
        <v>5284</v>
      </c>
      <c r="C1392" t="s">
        <v>3405</v>
      </c>
      <c r="D1392" t="s">
        <v>584</v>
      </c>
      <c r="E1392" t="s">
        <v>5284</v>
      </c>
      <c r="F1392" t="s">
        <v>3405</v>
      </c>
      <c r="H1392" t="s">
        <v>32</v>
      </c>
      <c r="I1392" t="s">
        <v>5338</v>
      </c>
      <c r="K1392" t="s">
        <v>32</v>
      </c>
      <c r="L1392" t="s">
        <v>4159</v>
      </c>
      <c r="N1392" t="s">
        <v>8461</v>
      </c>
    </row>
    <row r="1393" spans="1:14" x14ac:dyDescent="0.25">
      <c r="A1393" t="s">
        <v>583</v>
      </c>
      <c r="B1393" t="s">
        <v>5284</v>
      </c>
      <c r="C1393" t="s">
        <v>7950</v>
      </c>
      <c r="D1393" t="s">
        <v>584</v>
      </c>
      <c r="E1393" t="s">
        <v>5284</v>
      </c>
      <c r="F1393" t="s">
        <v>7950</v>
      </c>
      <c r="H1393" t="s">
        <v>32</v>
      </c>
      <c r="I1393" t="s">
        <v>4150</v>
      </c>
      <c r="K1393" t="s">
        <v>32</v>
      </c>
      <c r="L1393" t="s">
        <v>4162</v>
      </c>
      <c r="N1393" t="s">
        <v>8462</v>
      </c>
    </row>
    <row r="1394" spans="1:14" x14ac:dyDescent="0.25">
      <c r="A1394" t="s">
        <v>583</v>
      </c>
      <c r="B1394" t="s">
        <v>5284</v>
      </c>
      <c r="C1394" t="s">
        <v>7951</v>
      </c>
      <c r="D1394" t="s">
        <v>584</v>
      </c>
      <c r="E1394" t="s">
        <v>5284</v>
      </c>
      <c r="F1394" t="s">
        <v>7951</v>
      </c>
      <c r="H1394" t="s">
        <v>32</v>
      </c>
      <c r="I1394" t="s">
        <v>4153</v>
      </c>
      <c r="K1394" t="s">
        <v>32</v>
      </c>
      <c r="L1394" t="s">
        <v>4165</v>
      </c>
      <c r="N1394" t="s">
        <v>8463</v>
      </c>
    </row>
    <row r="1395" spans="1:14" x14ac:dyDescent="0.25">
      <c r="A1395" t="s">
        <v>583</v>
      </c>
      <c r="B1395" t="s">
        <v>5284</v>
      </c>
      <c r="C1395" t="s">
        <v>3409</v>
      </c>
      <c r="D1395" t="s">
        <v>584</v>
      </c>
      <c r="E1395" t="s">
        <v>5284</v>
      </c>
      <c r="F1395" t="s">
        <v>3409</v>
      </c>
      <c r="H1395" t="s">
        <v>32</v>
      </c>
      <c r="I1395" t="s">
        <v>4156</v>
      </c>
      <c r="K1395" t="s">
        <v>32</v>
      </c>
      <c r="L1395" t="s">
        <v>4167</v>
      </c>
      <c r="N1395" t="s">
        <v>8464</v>
      </c>
    </row>
    <row r="1396" spans="1:14" x14ac:dyDescent="0.25">
      <c r="A1396" t="s">
        <v>583</v>
      </c>
      <c r="B1396" t="s">
        <v>5284</v>
      </c>
      <c r="C1396" t="s">
        <v>7954</v>
      </c>
      <c r="D1396" t="s">
        <v>584</v>
      </c>
      <c r="E1396" t="s">
        <v>5284</v>
      </c>
      <c r="F1396" t="s">
        <v>7954</v>
      </c>
      <c r="H1396" t="s">
        <v>32</v>
      </c>
      <c r="I1396" t="s">
        <v>7836</v>
      </c>
      <c r="K1396" t="s">
        <v>32</v>
      </c>
      <c r="L1396" t="s">
        <v>7838</v>
      </c>
      <c r="N1396" t="s">
        <v>4106</v>
      </c>
    </row>
    <row r="1397" spans="1:14" x14ac:dyDescent="0.25">
      <c r="A1397" t="s">
        <v>583</v>
      </c>
      <c r="B1397" t="s">
        <v>5284</v>
      </c>
      <c r="C1397" t="s">
        <v>7901</v>
      </c>
      <c r="D1397" t="s">
        <v>584</v>
      </c>
      <c r="E1397" t="s">
        <v>5284</v>
      </c>
      <c r="F1397" t="s">
        <v>7901</v>
      </c>
      <c r="H1397" t="s">
        <v>32</v>
      </c>
      <c r="I1397" t="s">
        <v>7837</v>
      </c>
      <c r="K1397" t="s">
        <v>32</v>
      </c>
      <c r="L1397" t="s">
        <v>4169</v>
      </c>
      <c r="N1397" t="s">
        <v>8465</v>
      </c>
    </row>
    <row r="1398" spans="1:14" x14ac:dyDescent="0.25">
      <c r="A1398" t="s">
        <v>583</v>
      </c>
      <c r="B1398" t="s">
        <v>5284</v>
      </c>
      <c r="C1398" t="s">
        <v>7902</v>
      </c>
      <c r="D1398" t="s">
        <v>584</v>
      </c>
      <c r="E1398" t="s">
        <v>5284</v>
      </c>
      <c r="F1398" t="s">
        <v>7902</v>
      </c>
      <c r="H1398" t="s">
        <v>32</v>
      </c>
      <c r="I1398" t="s">
        <v>4159</v>
      </c>
      <c r="K1398" t="s">
        <v>32</v>
      </c>
      <c r="L1398" t="s">
        <v>4173</v>
      </c>
      <c r="N1398" t="s">
        <v>8466</v>
      </c>
    </row>
    <row r="1399" spans="1:14" x14ac:dyDescent="0.25">
      <c r="A1399" t="s">
        <v>583</v>
      </c>
      <c r="B1399" t="s">
        <v>5284</v>
      </c>
      <c r="C1399" t="s">
        <v>7955</v>
      </c>
      <c r="D1399" t="s">
        <v>584</v>
      </c>
      <c r="E1399" t="s">
        <v>5284</v>
      </c>
      <c r="F1399" t="s">
        <v>7955</v>
      </c>
      <c r="H1399" t="s">
        <v>32</v>
      </c>
      <c r="I1399" t="s">
        <v>4162</v>
      </c>
      <c r="K1399" t="s">
        <v>32</v>
      </c>
      <c r="L1399" t="s">
        <v>7839</v>
      </c>
      <c r="N1399" t="s">
        <v>8467</v>
      </c>
    </row>
    <row r="1400" spans="1:14" x14ac:dyDescent="0.25">
      <c r="A1400" t="s">
        <v>583</v>
      </c>
      <c r="B1400" t="s">
        <v>5284</v>
      </c>
      <c r="C1400" t="s">
        <v>7956</v>
      </c>
      <c r="D1400" t="s">
        <v>584</v>
      </c>
      <c r="E1400" t="s">
        <v>5284</v>
      </c>
      <c r="F1400" t="s">
        <v>7956</v>
      </c>
      <c r="H1400" t="s">
        <v>32</v>
      </c>
      <c r="I1400" t="s">
        <v>4165</v>
      </c>
      <c r="K1400" t="s">
        <v>32</v>
      </c>
      <c r="L1400" t="s">
        <v>4175</v>
      </c>
      <c r="N1400" t="s">
        <v>8468</v>
      </c>
    </row>
    <row r="1401" spans="1:14" x14ac:dyDescent="0.25">
      <c r="A1401" t="s">
        <v>583</v>
      </c>
      <c r="B1401" t="s">
        <v>5284</v>
      </c>
      <c r="C1401" t="s">
        <v>3411</v>
      </c>
      <c r="D1401" t="s">
        <v>584</v>
      </c>
      <c r="E1401" t="s">
        <v>5284</v>
      </c>
      <c r="F1401" t="s">
        <v>3411</v>
      </c>
      <c r="H1401" t="s">
        <v>32</v>
      </c>
      <c r="I1401" t="s">
        <v>4167</v>
      </c>
      <c r="K1401" t="s">
        <v>32</v>
      </c>
      <c r="L1401" t="s">
        <v>7840</v>
      </c>
      <c r="N1401" t="s">
        <v>8469</v>
      </c>
    </row>
    <row r="1402" spans="1:14" x14ac:dyDescent="0.25">
      <c r="A1402" t="s">
        <v>583</v>
      </c>
      <c r="B1402" t="s">
        <v>5284</v>
      </c>
      <c r="C1402" t="s">
        <v>7957</v>
      </c>
      <c r="D1402" t="s">
        <v>584</v>
      </c>
      <c r="E1402" t="s">
        <v>5284</v>
      </c>
      <c r="F1402" t="s">
        <v>7957</v>
      </c>
      <c r="H1402" t="s">
        <v>32</v>
      </c>
      <c r="I1402" t="s">
        <v>7838</v>
      </c>
      <c r="K1402" t="s">
        <v>32</v>
      </c>
      <c r="L1402" t="s">
        <v>7841</v>
      </c>
      <c r="N1402" t="s">
        <v>8470</v>
      </c>
    </row>
    <row r="1403" spans="1:14" x14ac:dyDescent="0.25">
      <c r="A1403" t="s">
        <v>583</v>
      </c>
      <c r="B1403" t="s">
        <v>5284</v>
      </c>
      <c r="C1403" t="s">
        <v>7998</v>
      </c>
      <c r="D1403" t="s">
        <v>584</v>
      </c>
      <c r="E1403" t="s">
        <v>5284</v>
      </c>
      <c r="F1403" t="s">
        <v>7998</v>
      </c>
      <c r="H1403" t="s">
        <v>32</v>
      </c>
      <c r="I1403" t="s">
        <v>4169</v>
      </c>
      <c r="K1403" t="s">
        <v>32</v>
      </c>
      <c r="L1403" t="s">
        <v>7842</v>
      </c>
      <c r="N1403" t="s">
        <v>8471</v>
      </c>
    </row>
    <row r="1404" spans="1:14" x14ac:dyDescent="0.25">
      <c r="A1404" t="s">
        <v>583</v>
      </c>
      <c r="B1404" t="s">
        <v>5284</v>
      </c>
      <c r="C1404" t="s">
        <v>7999</v>
      </c>
      <c r="D1404" t="s">
        <v>584</v>
      </c>
      <c r="E1404" t="s">
        <v>5284</v>
      </c>
      <c r="F1404" t="s">
        <v>7999</v>
      </c>
      <c r="H1404" t="s">
        <v>32</v>
      </c>
      <c r="I1404" t="s">
        <v>4173</v>
      </c>
      <c r="K1404" t="s">
        <v>32</v>
      </c>
      <c r="L1404" t="s">
        <v>7843</v>
      </c>
      <c r="N1404" t="s">
        <v>8472</v>
      </c>
    </row>
    <row r="1405" spans="1:14" x14ac:dyDescent="0.25">
      <c r="A1405" t="s">
        <v>583</v>
      </c>
      <c r="B1405" t="s">
        <v>5284</v>
      </c>
      <c r="C1405" t="s">
        <v>8000</v>
      </c>
      <c r="D1405" t="s">
        <v>584</v>
      </c>
      <c r="E1405" t="s">
        <v>5284</v>
      </c>
      <c r="F1405" t="s">
        <v>8000</v>
      </c>
      <c r="H1405" t="s">
        <v>32</v>
      </c>
      <c r="I1405" t="s">
        <v>7839</v>
      </c>
      <c r="K1405" t="s">
        <v>32</v>
      </c>
      <c r="L1405" t="s">
        <v>7844</v>
      </c>
      <c r="N1405" t="s">
        <v>8473</v>
      </c>
    </row>
    <row r="1406" spans="1:14" x14ac:dyDescent="0.25">
      <c r="A1406" t="s">
        <v>583</v>
      </c>
      <c r="B1406" t="s">
        <v>5284</v>
      </c>
      <c r="C1406" t="s">
        <v>8001</v>
      </c>
      <c r="D1406" t="s">
        <v>584</v>
      </c>
      <c r="E1406" t="s">
        <v>5284</v>
      </c>
      <c r="F1406" t="s">
        <v>8001</v>
      </c>
      <c r="H1406" t="s">
        <v>32</v>
      </c>
      <c r="I1406" t="s">
        <v>4175</v>
      </c>
      <c r="K1406" t="s">
        <v>32</v>
      </c>
      <c r="L1406" t="s">
        <v>7845</v>
      </c>
      <c r="N1406" t="s">
        <v>8474</v>
      </c>
    </row>
    <row r="1407" spans="1:14" x14ac:dyDescent="0.25">
      <c r="A1407" t="s">
        <v>583</v>
      </c>
      <c r="B1407" t="s">
        <v>5284</v>
      </c>
      <c r="C1407" t="s">
        <v>8002</v>
      </c>
      <c r="D1407" t="s">
        <v>584</v>
      </c>
      <c r="E1407" t="s">
        <v>5284</v>
      </c>
      <c r="F1407" t="s">
        <v>8002</v>
      </c>
      <c r="H1407" t="s">
        <v>32</v>
      </c>
      <c r="I1407" t="s">
        <v>7840</v>
      </c>
      <c r="K1407" t="s">
        <v>32</v>
      </c>
      <c r="L1407" t="s">
        <v>7846</v>
      </c>
      <c r="N1407" t="s">
        <v>8475</v>
      </c>
    </row>
    <row r="1408" spans="1:14" x14ac:dyDescent="0.25">
      <c r="A1408" t="s">
        <v>583</v>
      </c>
      <c r="B1408" t="s">
        <v>5284</v>
      </c>
      <c r="C1408" t="s">
        <v>8003</v>
      </c>
      <c r="D1408" t="s">
        <v>584</v>
      </c>
      <c r="E1408" t="s">
        <v>5284</v>
      </c>
      <c r="F1408" t="s">
        <v>8003</v>
      </c>
      <c r="H1408" t="s">
        <v>32</v>
      </c>
      <c r="I1408" t="s">
        <v>7841</v>
      </c>
      <c r="K1408" t="s">
        <v>32</v>
      </c>
      <c r="L1408" t="s">
        <v>7847</v>
      </c>
      <c r="N1408" t="s">
        <v>3631</v>
      </c>
    </row>
    <row r="1409" spans="1:14" x14ac:dyDescent="0.25">
      <c r="A1409" t="s">
        <v>583</v>
      </c>
      <c r="B1409" t="s">
        <v>5284</v>
      </c>
      <c r="C1409" t="s">
        <v>8004</v>
      </c>
      <c r="D1409" t="s">
        <v>584</v>
      </c>
      <c r="E1409" t="s">
        <v>5284</v>
      </c>
      <c r="F1409" t="s">
        <v>8004</v>
      </c>
      <c r="H1409" t="s">
        <v>32</v>
      </c>
      <c r="I1409" t="s">
        <v>7842</v>
      </c>
      <c r="K1409" t="s">
        <v>32</v>
      </c>
      <c r="L1409" t="s">
        <v>7848</v>
      </c>
      <c r="N1409" t="s">
        <v>8476</v>
      </c>
    </row>
    <row r="1410" spans="1:14" x14ac:dyDescent="0.25">
      <c r="A1410" t="s">
        <v>583</v>
      </c>
      <c r="B1410" t="s">
        <v>5284</v>
      </c>
      <c r="C1410" t="s">
        <v>3435</v>
      </c>
      <c r="D1410" t="s">
        <v>584</v>
      </c>
      <c r="E1410" t="s">
        <v>5284</v>
      </c>
      <c r="F1410" t="s">
        <v>3435</v>
      </c>
      <c r="H1410" t="s">
        <v>32</v>
      </c>
      <c r="I1410" t="s">
        <v>7843</v>
      </c>
      <c r="K1410" t="s">
        <v>32</v>
      </c>
      <c r="L1410" t="s">
        <v>7849</v>
      </c>
      <c r="N1410" t="s">
        <v>8477</v>
      </c>
    </row>
    <row r="1411" spans="1:14" x14ac:dyDescent="0.25">
      <c r="A1411" t="s">
        <v>583</v>
      </c>
      <c r="B1411" t="s">
        <v>5284</v>
      </c>
      <c r="C1411" t="s">
        <v>3439</v>
      </c>
      <c r="D1411" t="s">
        <v>584</v>
      </c>
      <c r="E1411" t="s">
        <v>5284</v>
      </c>
      <c r="F1411" t="s">
        <v>3439</v>
      </c>
      <c r="H1411" t="s">
        <v>32</v>
      </c>
      <c r="I1411" t="s">
        <v>7844</v>
      </c>
      <c r="K1411" t="s">
        <v>32</v>
      </c>
      <c r="L1411" t="s">
        <v>7850</v>
      </c>
      <c r="N1411" t="s">
        <v>8478</v>
      </c>
    </row>
    <row r="1412" spans="1:14" x14ac:dyDescent="0.25">
      <c r="A1412" t="s">
        <v>583</v>
      </c>
      <c r="B1412" t="s">
        <v>5284</v>
      </c>
      <c r="C1412" t="s">
        <v>7958</v>
      </c>
      <c r="D1412" t="s">
        <v>584</v>
      </c>
      <c r="E1412" t="s">
        <v>5284</v>
      </c>
      <c r="F1412" t="s">
        <v>7958</v>
      </c>
      <c r="H1412" t="s">
        <v>32</v>
      </c>
      <c r="I1412" t="s">
        <v>7845</v>
      </c>
      <c r="K1412" t="s">
        <v>32</v>
      </c>
      <c r="L1412" t="s">
        <v>4177</v>
      </c>
      <c r="N1412" t="s">
        <v>3639</v>
      </c>
    </row>
    <row r="1413" spans="1:14" x14ac:dyDescent="0.25">
      <c r="A1413" t="s">
        <v>583</v>
      </c>
      <c r="B1413" t="s">
        <v>5284</v>
      </c>
      <c r="C1413" t="s">
        <v>8005</v>
      </c>
      <c r="D1413" t="s">
        <v>584</v>
      </c>
      <c r="E1413" t="s">
        <v>5284</v>
      </c>
      <c r="F1413" t="s">
        <v>8005</v>
      </c>
      <c r="H1413" t="s">
        <v>32</v>
      </c>
      <c r="I1413" t="s">
        <v>7846</v>
      </c>
      <c r="K1413" t="s">
        <v>32</v>
      </c>
      <c r="L1413" t="s">
        <v>4179</v>
      </c>
      <c r="N1413" t="s">
        <v>8479</v>
      </c>
    </row>
    <row r="1414" spans="1:14" x14ac:dyDescent="0.25">
      <c r="A1414" t="s">
        <v>583</v>
      </c>
      <c r="B1414" t="s">
        <v>5284</v>
      </c>
      <c r="C1414" t="s">
        <v>8006</v>
      </c>
      <c r="D1414" t="s">
        <v>584</v>
      </c>
      <c r="E1414" t="s">
        <v>5284</v>
      </c>
      <c r="F1414" t="s">
        <v>8006</v>
      </c>
      <c r="H1414" t="s">
        <v>32</v>
      </c>
      <c r="I1414" t="s">
        <v>7847</v>
      </c>
      <c r="K1414" t="s">
        <v>32</v>
      </c>
      <c r="L1414" t="s">
        <v>7851</v>
      </c>
      <c r="N1414" t="s">
        <v>8480</v>
      </c>
    </row>
    <row r="1415" spans="1:14" x14ac:dyDescent="0.25">
      <c r="A1415" t="s">
        <v>583</v>
      </c>
      <c r="B1415" t="s">
        <v>5284</v>
      </c>
      <c r="C1415" t="s">
        <v>8007</v>
      </c>
      <c r="D1415" t="s">
        <v>584</v>
      </c>
      <c r="E1415" t="s">
        <v>5284</v>
      </c>
      <c r="F1415" t="s">
        <v>8007</v>
      </c>
      <c r="H1415" t="s">
        <v>32</v>
      </c>
      <c r="I1415" t="s">
        <v>7848</v>
      </c>
      <c r="K1415" t="s">
        <v>32</v>
      </c>
      <c r="L1415" t="s">
        <v>7852</v>
      </c>
      <c r="N1415" t="s">
        <v>8481</v>
      </c>
    </row>
    <row r="1416" spans="1:14" x14ac:dyDescent="0.25">
      <c r="A1416" t="s">
        <v>583</v>
      </c>
      <c r="B1416" t="s">
        <v>5284</v>
      </c>
      <c r="C1416" t="s">
        <v>8008</v>
      </c>
      <c r="D1416" t="s">
        <v>584</v>
      </c>
      <c r="E1416" t="s">
        <v>5284</v>
      </c>
      <c r="F1416" t="s">
        <v>8008</v>
      </c>
      <c r="H1416" t="s">
        <v>32</v>
      </c>
      <c r="I1416" t="s">
        <v>7849</v>
      </c>
      <c r="K1416" t="s">
        <v>32</v>
      </c>
      <c r="L1416" t="s">
        <v>4181</v>
      </c>
      <c r="N1416" t="s">
        <v>8482</v>
      </c>
    </row>
    <row r="1417" spans="1:14" x14ac:dyDescent="0.25">
      <c r="A1417" t="s">
        <v>583</v>
      </c>
      <c r="B1417" t="s">
        <v>5284</v>
      </c>
      <c r="C1417" t="s">
        <v>8009</v>
      </c>
      <c r="D1417" t="s">
        <v>584</v>
      </c>
      <c r="E1417" t="s">
        <v>5284</v>
      </c>
      <c r="F1417" t="s">
        <v>8009</v>
      </c>
      <c r="H1417" t="s">
        <v>32</v>
      </c>
      <c r="I1417" t="s">
        <v>7850</v>
      </c>
      <c r="K1417" t="s">
        <v>32</v>
      </c>
      <c r="L1417" t="s">
        <v>4183</v>
      </c>
      <c r="N1417" t="s">
        <v>8483</v>
      </c>
    </row>
    <row r="1418" spans="1:14" x14ac:dyDescent="0.25">
      <c r="A1418" t="s">
        <v>583</v>
      </c>
      <c r="B1418" t="s">
        <v>5284</v>
      </c>
      <c r="C1418" t="s">
        <v>7682</v>
      </c>
      <c r="D1418" t="s">
        <v>584</v>
      </c>
      <c r="E1418" t="s">
        <v>5284</v>
      </c>
      <c r="F1418" t="s">
        <v>7682</v>
      </c>
      <c r="H1418" t="s">
        <v>32</v>
      </c>
      <c r="I1418" t="s">
        <v>4177</v>
      </c>
      <c r="K1418" t="s">
        <v>32</v>
      </c>
      <c r="L1418" t="s">
        <v>7853</v>
      </c>
      <c r="N1418" t="s">
        <v>3928</v>
      </c>
    </row>
    <row r="1419" spans="1:14" x14ac:dyDescent="0.25">
      <c r="A1419" t="s">
        <v>583</v>
      </c>
      <c r="B1419" t="s">
        <v>5284</v>
      </c>
      <c r="C1419" t="s">
        <v>7745</v>
      </c>
      <c r="D1419" t="s">
        <v>584</v>
      </c>
      <c r="E1419" t="s">
        <v>5284</v>
      </c>
      <c r="F1419" t="s">
        <v>7745</v>
      </c>
      <c r="H1419" t="s">
        <v>32</v>
      </c>
      <c r="I1419" t="s">
        <v>4179</v>
      </c>
      <c r="K1419" t="s">
        <v>32</v>
      </c>
      <c r="L1419" t="s">
        <v>7854</v>
      </c>
      <c r="N1419" t="s">
        <v>4020</v>
      </c>
    </row>
    <row r="1420" spans="1:14" x14ac:dyDescent="0.25">
      <c r="A1420" t="s">
        <v>583</v>
      </c>
      <c r="B1420" t="s">
        <v>5284</v>
      </c>
      <c r="C1420" t="s">
        <v>8010</v>
      </c>
      <c r="D1420" t="s">
        <v>584</v>
      </c>
      <c r="E1420" t="s">
        <v>5284</v>
      </c>
      <c r="F1420" t="s">
        <v>8010</v>
      </c>
      <c r="H1420" t="s">
        <v>32</v>
      </c>
      <c r="I1420" t="s">
        <v>7851</v>
      </c>
      <c r="K1420" t="s">
        <v>32</v>
      </c>
      <c r="L1420" t="s">
        <v>7855</v>
      </c>
      <c r="N1420" t="s">
        <v>4024</v>
      </c>
    </row>
    <row r="1421" spans="1:14" x14ac:dyDescent="0.25">
      <c r="A1421" t="s">
        <v>583</v>
      </c>
      <c r="B1421" t="s">
        <v>5284</v>
      </c>
      <c r="C1421" t="s">
        <v>8011</v>
      </c>
      <c r="D1421" t="s">
        <v>584</v>
      </c>
      <c r="E1421" t="s">
        <v>5284</v>
      </c>
      <c r="F1421" t="s">
        <v>8011</v>
      </c>
      <c r="H1421" t="s">
        <v>32</v>
      </c>
      <c r="I1421" t="s">
        <v>7852</v>
      </c>
      <c r="K1421" t="s">
        <v>32</v>
      </c>
      <c r="L1421" t="s">
        <v>8057</v>
      </c>
      <c r="N1421" t="s">
        <v>4026</v>
      </c>
    </row>
    <row r="1422" spans="1:14" x14ac:dyDescent="0.25">
      <c r="A1422" t="s">
        <v>583</v>
      </c>
      <c r="B1422" t="s">
        <v>5284</v>
      </c>
      <c r="C1422" t="s">
        <v>8012</v>
      </c>
      <c r="D1422" t="s">
        <v>584</v>
      </c>
      <c r="E1422" t="s">
        <v>5284</v>
      </c>
      <c r="F1422" t="s">
        <v>8012</v>
      </c>
      <c r="H1422" t="s">
        <v>32</v>
      </c>
      <c r="I1422" t="s">
        <v>4181</v>
      </c>
      <c r="K1422" t="s">
        <v>32</v>
      </c>
      <c r="L1422" t="s">
        <v>7856</v>
      </c>
      <c r="N1422" t="s">
        <v>4028</v>
      </c>
    </row>
    <row r="1423" spans="1:14" x14ac:dyDescent="0.25">
      <c r="A1423" t="s">
        <v>583</v>
      </c>
      <c r="B1423" t="s">
        <v>5284</v>
      </c>
      <c r="C1423" t="s">
        <v>8013</v>
      </c>
      <c r="D1423" t="s">
        <v>584</v>
      </c>
      <c r="E1423" t="s">
        <v>5284</v>
      </c>
      <c r="F1423" t="s">
        <v>8013</v>
      </c>
      <c r="H1423" t="s">
        <v>32</v>
      </c>
      <c r="I1423" t="s">
        <v>4183</v>
      </c>
      <c r="K1423" t="s">
        <v>32</v>
      </c>
      <c r="L1423" t="s">
        <v>8058</v>
      </c>
      <c r="N1423" t="s">
        <v>8484</v>
      </c>
    </row>
    <row r="1424" spans="1:14" x14ac:dyDescent="0.25">
      <c r="A1424" t="s">
        <v>583</v>
      </c>
      <c r="B1424" t="s">
        <v>5284</v>
      </c>
      <c r="C1424" t="s">
        <v>8014</v>
      </c>
      <c r="D1424" t="s">
        <v>584</v>
      </c>
      <c r="E1424" t="s">
        <v>5284</v>
      </c>
      <c r="F1424" t="s">
        <v>8014</v>
      </c>
      <c r="H1424" t="s">
        <v>32</v>
      </c>
      <c r="I1424" t="s">
        <v>7853</v>
      </c>
      <c r="K1424" t="s">
        <v>32</v>
      </c>
      <c r="L1424" t="s">
        <v>7857</v>
      </c>
      <c r="N1424" t="s">
        <v>4072</v>
      </c>
    </row>
    <row r="1425" spans="1:14" x14ac:dyDescent="0.25">
      <c r="A1425" t="s">
        <v>583</v>
      </c>
      <c r="B1425" t="s">
        <v>5284</v>
      </c>
      <c r="C1425" t="s">
        <v>8015</v>
      </c>
      <c r="D1425" t="s">
        <v>584</v>
      </c>
      <c r="E1425" t="s">
        <v>5284</v>
      </c>
      <c r="F1425" t="s">
        <v>8015</v>
      </c>
      <c r="H1425" t="s">
        <v>32</v>
      </c>
      <c r="I1425" t="s">
        <v>7854</v>
      </c>
      <c r="K1425" t="s">
        <v>32</v>
      </c>
      <c r="L1425" t="s">
        <v>7858</v>
      </c>
      <c r="N1425" t="s">
        <v>4076</v>
      </c>
    </row>
    <row r="1426" spans="1:14" x14ac:dyDescent="0.25">
      <c r="A1426" t="s">
        <v>583</v>
      </c>
      <c r="B1426" t="s">
        <v>5284</v>
      </c>
      <c r="C1426" t="s">
        <v>8016</v>
      </c>
      <c r="D1426" t="s">
        <v>584</v>
      </c>
      <c r="E1426" t="s">
        <v>5284</v>
      </c>
      <c r="F1426" t="s">
        <v>8016</v>
      </c>
      <c r="H1426" t="s">
        <v>32</v>
      </c>
      <c r="I1426" t="s">
        <v>7855</v>
      </c>
      <c r="K1426" t="s">
        <v>32</v>
      </c>
      <c r="L1426" t="s">
        <v>7859</v>
      </c>
      <c r="N1426" t="s">
        <v>4078</v>
      </c>
    </row>
    <row r="1427" spans="1:14" x14ac:dyDescent="0.25">
      <c r="A1427" t="s">
        <v>583</v>
      </c>
      <c r="B1427" t="s">
        <v>5284</v>
      </c>
      <c r="C1427" t="s">
        <v>8017</v>
      </c>
      <c r="D1427" t="s">
        <v>584</v>
      </c>
      <c r="E1427" t="s">
        <v>5284</v>
      </c>
      <c r="F1427" t="s">
        <v>8017</v>
      </c>
      <c r="H1427" t="s">
        <v>32</v>
      </c>
      <c r="I1427" t="s">
        <v>8057</v>
      </c>
      <c r="K1427" t="s">
        <v>32</v>
      </c>
      <c r="L1427" t="s">
        <v>7860</v>
      </c>
      <c r="N1427" t="s">
        <v>4079</v>
      </c>
    </row>
    <row r="1428" spans="1:14" x14ac:dyDescent="0.25">
      <c r="A1428" t="s">
        <v>583</v>
      </c>
      <c r="B1428" t="s">
        <v>5284</v>
      </c>
      <c r="C1428" t="s">
        <v>4517</v>
      </c>
      <c r="D1428" t="s">
        <v>584</v>
      </c>
      <c r="E1428" t="s">
        <v>5284</v>
      </c>
      <c r="F1428" t="s">
        <v>4517</v>
      </c>
      <c r="H1428" t="s">
        <v>32</v>
      </c>
      <c r="I1428" t="s">
        <v>7856</v>
      </c>
      <c r="K1428" t="s">
        <v>32</v>
      </c>
      <c r="L1428" t="s">
        <v>4185</v>
      </c>
      <c r="N1428" t="s">
        <v>5937</v>
      </c>
    </row>
    <row r="1429" spans="1:14" x14ac:dyDescent="0.25">
      <c r="A1429" t="s">
        <v>583</v>
      </c>
      <c r="B1429" t="s">
        <v>5284</v>
      </c>
      <c r="C1429" t="s">
        <v>7609</v>
      </c>
      <c r="D1429" t="s">
        <v>584</v>
      </c>
      <c r="E1429" t="s">
        <v>5284</v>
      </c>
      <c r="F1429" t="s">
        <v>7609</v>
      </c>
      <c r="H1429" t="s">
        <v>32</v>
      </c>
      <c r="I1429" t="s">
        <v>8058</v>
      </c>
      <c r="K1429" t="s">
        <v>32</v>
      </c>
      <c r="L1429" t="s">
        <v>7861</v>
      </c>
      <c r="N1429" t="s">
        <v>5940</v>
      </c>
    </row>
    <row r="1430" spans="1:14" x14ac:dyDescent="0.25">
      <c r="A1430" t="s">
        <v>583</v>
      </c>
      <c r="B1430" t="s">
        <v>5284</v>
      </c>
      <c r="C1430" t="s">
        <v>7611</v>
      </c>
      <c r="D1430" t="s">
        <v>584</v>
      </c>
      <c r="E1430" t="s">
        <v>5284</v>
      </c>
      <c r="F1430" t="s">
        <v>7611</v>
      </c>
      <c r="H1430" t="s">
        <v>32</v>
      </c>
      <c r="I1430" t="s">
        <v>7857</v>
      </c>
      <c r="K1430" t="s">
        <v>32</v>
      </c>
      <c r="L1430" t="s">
        <v>4187</v>
      </c>
      <c r="N1430" t="s">
        <v>5943</v>
      </c>
    </row>
    <row r="1431" spans="1:14" x14ac:dyDescent="0.25">
      <c r="A1431" t="s">
        <v>583</v>
      </c>
      <c r="B1431" t="s">
        <v>5284</v>
      </c>
      <c r="C1431" t="s">
        <v>7978</v>
      </c>
      <c r="D1431" t="s">
        <v>584</v>
      </c>
      <c r="E1431" t="s">
        <v>5284</v>
      </c>
      <c r="F1431" t="s">
        <v>7978</v>
      </c>
      <c r="H1431" t="s">
        <v>32</v>
      </c>
      <c r="I1431" t="s">
        <v>7858</v>
      </c>
      <c r="K1431" t="s">
        <v>32</v>
      </c>
      <c r="L1431" t="s">
        <v>7862</v>
      </c>
      <c r="N1431" t="s">
        <v>4081</v>
      </c>
    </row>
    <row r="1432" spans="1:14" x14ac:dyDescent="0.25">
      <c r="A1432" t="s">
        <v>583</v>
      </c>
      <c r="B1432" t="s">
        <v>5284</v>
      </c>
      <c r="C1432" t="s">
        <v>7612</v>
      </c>
      <c r="D1432" t="s">
        <v>584</v>
      </c>
      <c r="E1432" t="s">
        <v>5284</v>
      </c>
      <c r="F1432" t="s">
        <v>7612</v>
      </c>
      <c r="H1432" t="s">
        <v>32</v>
      </c>
      <c r="I1432" t="s">
        <v>7859</v>
      </c>
      <c r="K1432" t="s">
        <v>32</v>
      </c>
      <c r="L1432" t="s">
        <v>4189</v>
      </c>
      <c r="N1432" t="s">
        <v>4083</v>
      </c>
    </row>
    <row r="1433" spans="1:14" x14ac:dyDescent="0.25">
      <c r="A1433" t="s">
        <v>583</v>
      </c>
      <c r="B1433" t="s">
        <v>5284</v>
      </c>
      <c r="C1433" t="s">
        <v>7979</v>
      </c>
      <c r="D1433" t="s">
        <v>584</v>
      </c>
      <c r="E1433" t="s">
        <v>5284</v>
      </c>
      <c r="F1433" t="s">
        <v>7979</v>
      </c>
      <c r="H1433" t="s">
        <v>32</v>
      </c>
      <c r="I1433" t="s">
        <v>7860</v>
      </c>
      <c r="K1433" t="s">
        <v>32</v>
      </c>
      <c r="L1433" t="s">
        <v>4191</v>
      </c>
      <c r="N1433" t="s">
        <v>4085</v>
      </c>
    </row>
    <row r="1434" spans="1:14" x14ac:dyDescent="0.25">
      <c r="A1434" t="s">
        <v>583</v>
      </c>
      <c r="B1434" t="s">
        <v>5284</v>
      </c>
      <c r="C1434" t="s">
        <v>7617</v>
      </c>
      <c r="D1434" t="s">
        <v>584</v>
      </c>
      <c r="E1434" t="s">
        <v>5284</v>
      </c>
      <c r="F1434" t="s">
        <v>7617</v>
      </c>
      <c r="H1434" t="s">
        <v>32</v>
      </c>
      <c r="I1434" t="s">
        <v>4185</v>
      </c>
      <c r="K1434" t="s">
        <v>32</v>
      </c>
      <c r="L1434" t="s">
        <v>4193</v>
      </c>
      <c r="N1434" t="s">
        <v>5952</v>
      </c>
    </row>
    <row r="1435" spans="1:14" x14ac:dyDescent="0.25">
      <c r="A1435" t="s">
        <v>583</v>
      </c>
      <c r="B1435" t="s">
        <v>5284</v>
      </c>
      <c r="C1435" t="s">
        <v>7618</v>
      </c>
      <c r="D1435" t="s">
        <v>584</v>
      </c>
      <c r="E1435" t="s">
        <v>5284</v>
      </c>
      <c r="F1435" t="s">
        <v>7618</v>
      </c>
      <c r="H1435" t="s">
        <v>32</v>
      </c>
      <c r="I1435" t="s">
        <v>7861</v>
      </c>
      <c r="K1435" t="s">
        <v>32</v>
      </c>
      <c r="L1435" t="s">
        <v>7863</v>
      </c>
      <c r="N1435" t="s">
        <v>4087</v>
      </c>
    </row>
    <row r="1436" spans="1:14" x14ac:dyDescent="0.25">
      <c r="A1436" t="s">
        <v>583</v>
      </c>
      <c r="B1436" t="s">
        <v>5284</v>
      </c>
      <c r="C1436" t="s">
        <v>8018</v>
      </c>
      <c r="D1436" t="s">
        <v>584</v>
      </c>
      <c r="E1436" t="s">
        <v>5284</v>
      </c>
      <c r="F1436" t="s">
        <v>8018</v>
      </c>
      <c r="H1436" t="s">
        <v>32</v>
      </c>
      <c r="I1436" t="s">
        <v>4187</v>
      </c>
      <c r="K1436" t="s">
        <v>32</v>
      </c>
      <c r="L1436" t="s">
        <v>8059</v>
      </c>
      <c r="N1436" t="s">
        <v>4089</v>
      </c>
    </row>
    <row r="1437" spans="1:14" x14ac:dyDescent="0.25">
      <c r="A1437" t="s">
        <v>583</v>
      </c>
      <c r="B1437" t="s">
        <v>5284</v>
      </c>
      <c r="C1437" t="s">
        <v>8019</v>
      </c>
      <c r="D1437" t="s">
        <v>584</v>
      </c>
      <c r="E1437" t="s">
        <v>5284</v>
      </c>
      <c r="F1437" t="s">
        <v>8019</v>
      </c>
      <c r="H1437" t="s">
        <v>32</v>
      </c>
      <c r="I1437" t="s">
        <v>7862</v>
      </c>
      <c r="K1437" t="s">
        <v>32</v>
      </c>
      <c r="L1437" t="s">
        <v>8060</v>
      </c>
      <c r="N1437" t="s">
        <v>4091</v>
      </c>
    </row>
    <row r="1438" spans="1:14" x14ac:dyDescent="0.25">
      <c r="A1438" t="s">
        <v>583</v>
      </c>
      <c r="B1438" t="s">
        <v>5284</v>
      </c>
      <c r="C1438" t="s">
        <v>8020</v>
      </c>
      <c r="D1438" t="s">
        <v>584</v>
      </c>
      <c r="E1438" t="s">
        <v>5284</v>
      </c>
      <c r="F1438" t="s">
        <v>8020</v>
      </c>
      <c r="H1438" t="s">
        <v>32</v>
      </c>
      <c r="I1438" t="s">
        <v>4189</v>
      </c>
      <c r="K1438" t="s">
        <v>32</v>
      </c>
      <c r="L1438" t="s">
        <v>8061</v>
      </c>
      <c r="N1438" t="s">
        <v>4093</v>
      </c>
    </row>
    <row r="1439" spans="1:14" x14ac:dyDescent="0.25">
      <c r="A1439" t="s">
        <v>583</v>
      </c>
      <c r="B1439" t="s">
        <v>5284</v>
      </c>
      <c r="C1439" t="s">
        <v>8021</v>
      </c>
      <c r="D1439" t="s">
        <v>584</v>
      </c>
      <c r="E1439" t="s">
        <v>5284</v>
      </c>
      <c r="F1439" t="s">
        <v>8021</v>
      </c>
      <c r="H1439" t="s">
        <v>32</v>
      </c>
      <c r="I1439" t="s">
        <v>4191</v>
      </c>
      <c r="K1439" t="s">
        <v>32</v>
      </c>
      <c r="L1439" t="s">
        <v>8062</v>
      </c>
      <c r="N1439" t="s">
        <v>5963</v>
      </c>
    </row>
    <row r="1440" spans="1:14" x14ac:dyDescent="0.25">
      <c r="A1440" t="s">
        <v>583</v>
      </c>
      <c r="B1440" t="s">
        <v>5284</v>
      </c>
      <c r="C1440" t="s">
        <v>8022</v>
      </c>
      <c r="D1440" t="s">
        <v>584</v>
      </c>
      <c r="E1440" t="s">
        <v>5284</v>
      </c>
      <c r="F1440" t="s">
        <v>8022</v>
      </c>
      <c r="H1440" t="s">
        <v>32</v>
      </c>
      <c r="I1440" t="s">
        <v>4193</v>
      </c>
      <c r="K1440" t="s">
        <v>32</v>
      </c>
      <c r="L1440" t="s">
        <v>8063</v>
      </c>
      <c r="N1440" t="s">
        <v>4095</v>
      </c>
    </row>
    <row r="1441" spans="1:14" x14ac:dyDescent="0.25">
      <c r="A1441" t="s">
        <v>583</v>
      </c>
      <c r="B1441" t="s">
        <v>5284</v>
      </c>
      <c r="C1441" t="s">
        <v>7875</v>
      </c>
      <c r="D1441" t="s">
        <v>584</v>
      </c>
      <c r="E1441" t="s">
        <v>5284</v>
      </c>
      <c r="F1441" t="s">
        <v>7875</v>
      </c>
      <c r="H1441" t="s">
        <v>32</v>
      </c>
      <c r="I1441" t="s">
        <v>7863</v>
      </c>
      <c r="K1441" t="s">
        <v>32</v>
      </c>
      <c r="L1441" t="s">
        <v>8064</v>
      </c>
      <c r="N1441" t="s">
        <v>4097</v>
      </c>
    </row>
    <row r="1442" spans="1:14" x14ac:dyDescent="0.25">
      <c r="A1442" t="s">
        <v>583</v>
      </c>
      <c r="B1442" t="s">
        <v>5284</v>
      </c>
      <c r="C1442" t="s">
        <v>8023</v>
      </c>
      <c r="D1442" t="s">
        <v>584</v>
      </c>
      <c r="E1442" t="s">
        <v>5284</v>
      </c>
      <c r="F1442" t="s">
        <v>8023</v>
      </c>
      <c r="H1442" t="s">
        <v>32</v>
      </c>
      <c r="I1442" t="s">
        <v>8059</v>
      </c>
      <c r="K1442" t="s">
        <v>32</v>
      </c>
      <c r="L1442" t="s">
        <v>8065</v>
      </c>
      <c r="N1442" t="s">
        <v>8485</v>
      </c>
    </row>
    <row r="1443" spans="1:14" x14ac:dyDescent="0.25">
      <c r="A1443" t="s">
        <v>583</v>
      </c>
      <c r="B1443" t="s">
        <v>5284</v>
      </c>
      <c r="C1443" t="s">
        <v>7623</v>
      </c>
      <c r="D1443" t="s">
        <v>584</v>
      </c>
      <c r="E1443" t="s">
        <v>5284</v>
      </c>
      <c r="F1443" t="s">
        <v>7623</v>
      </c>
      <c r="H1443" t="s">
        <v>32</v>
      </c>
      <c r="I1443" t="s">
        <v>8060</v>
      </c>
      <c r="K1443" t="s">
        <v>32</v>
      </c>
      <c r="L1443" t="s">
        <v>8066</v>
      </c>
      <c r="N1443" t="s">
        <v>8486</v>
      </c>
    </row>
    <row r="1444" spans="1:14" x14ac:dyDescent="0.25">
      <c r="A1444" t="s">
        <v>583</v>
      </c>
      <c r="B1444" t="s">
        <v>5284</v>
      </c>
      <c r="C1444" t="s">
        <v>8024</v>
      </c>
      <c r="D1444" t="s">
        <v>584</v>
      </c>
      <c r="E1444" t="s">
        <v>5284</v>
      </c>
      <c r="F1444" t="s">
        <v>8024</v>
      </c>
      <c r="H1444" t="s">
        <v>32</v>
      </c>
      <c r="I1444" t="s">
        <v>8061</v>
      </c>
      <c r="K1444" t="s">
        <v>32</v>
      </c>
      <c r="L1444" t="s">
        <v>8067</v>
      </c>
      <c r="N1444" t="s">
        <v>8487</v>
      </c>
    </row>
    <row r="1445" spans="1:14" x14ac:dyDescent="0.25">
      <c r="A1445" t="s">
        <v>583</v>
      </c>
      <c r="B1445" t="s">
        <v>5284</v>
      </c>
      <c r="C1445" t="s">
        <v>7624</v>
      </c>
      <c r="D1445" t="s">
        <v>584</v>
      </c>
      <c r="E1445" t="s">
        <v>5284</v>
      </c>
      <c r="F1445" t="s">
        <v>7624</v>
      </c>
      <c r="H1445" t="s">
        <v>32</v>
      </c>
      <c r="I1445" t="s">
        <v>8062</v>
      </c>
      <c r="K1445" t="s">
        <v>32</v>
      </c>
      <c r="L1445" t="s">
        <v>8068</v>
      </c>
      <c r="N1445" t="s">
        <v>4103</v>
      </c>
    </row>
    <row r="1446" spans="1:14" x14ac:dyDescent="0.25">
      <c r="A1446" t="s">
        <v>583</v>
      </c>
      <c r="B1446" t="s">
        <v>5284</v>
      </c>
      <c r="C1446" t="s">
        <v>8025</v>
      </c>
      <c r="D1446" t="s">
        <v>584</v>
      </c>
      <c r="E1446" t="s">
        <v>5284</v>
      </c>
      <c r="F1446" t="s">
        <v>8025</v>
      </c>
      <c r="H1446" t="s">
        <v>32</v>
      </c>
      <c r="I1446" t="s">
        <v>8063</v>
      </c>
      <c r="K1446" t="s">
        <v>32</v>
      </c>
      <c r="L1446" t="s">
        <v>8069</v>
      </c>
      <c r="N1446" t="s">
        <v>8488</v>
      </c>
    </row>
    <row r="1447" spans="1:14" x14ac:dyDescent="0.25">
      <c r="A1447" t="s">
        <v>583</v>
      </c>
      <c r="B1447" t="s">
        <v>5284</v>
      </c>
      <c r="C1447" t="s">
        <v>7626</v>
      </c>
      <c r="D1447" t="s">
        <v>584</v>
      </c>
      <c r="E1447" t="s">
        <v>5284</v>
      </c>
      <c r="F1447" t="s">
        <v>7626</v>
      </c>
      <c r="H1447" t="s">
        <v>32</v>
      </c>
      <c r="I1447" t="s">
        <v>8064</v>
      </c>
      <c r="K1447" t="s">
        <v>32</v>
      </c>
      <c r="L1447" t="s">
        <v>8070</v>
      </c>
      <c r="N1447" t="s">
        <v>8489</v>
      </c>
    </row>
    <row r="1448" spans="1:14" x14ac:dyDescent="0.25">
      <c r="A1448" t="s">
        <v>583</v>
      </c>
      <c r="B1448" t="s">
        <v>5284</v>
      </c>
      <c r="C1448" t="s">
        <v>7627</v>
      </c>
      <c r="D1448" t="s">
        <v>584</v>
      </c>
      <c r="E1448" t="s">
        <v>5284</v>
      </c>
      <c r="F1448" t="s">
        <v>7627</v>
      </c>
      <c r="H1448" t="s">
        <v>32</v>
      </c>
      <c r="I1448" t="s">
        <v>8065</v>
      </c>
      <c r="K1448" t="s">
        <v>32</v>
      </c>
      <c r="L1448" t="s">
        <v>8071</v>
      </c>
      <c r="N1448" t="s">
        <v>8490</v>
      </c>
    </row>
    <row r="1449" spans="1:14" x14ac:dyDescent="0.25">
      <c r="A1449" t="s">
        <v>583</v>
      </c>
      <c r="B1449" t="s">
        <v>5284</v>
      </c>
      <c r="C1449" t="s">
        <v>7628</v>
      </c>
      <c r="D1449" t="s">
        <v>584</v>
      </c>
      <c r="E1449" t="s">
        <v>5284</v>
      </c>
      <c r="F1449" t="s">
        <v>7628</v>
      </c>
      <c r="H1449" t="s">
        <v>32</v>
      </c>
      <c r="I1449" t="s">
        <v>8066</v>
      </c>
      <c r="K1449" t="s">
        <v>32</v>
      </c>
      <c r="L1449" t="s">
        <v>8072</v>
      </c>
      <c r="N1449" t="s">
        <v>8491</v>
      </c>
    </row>
    <row r="1450" spans="1:14" x14ac:dyDescent="0.25">
      <c r="A1450" t="s">
        <v>583</v>
      </c>
      <c r="B1450" t="s">
        <v>5284</v>
      </c>
      <c r="C1450" t="s">
        <v>8026</v>
      </c>
      <c r="D1450" t="s">
        <v>584</v>
      </c>
      <c r="E1450" t="s">
        <v>5284</v>
      </c>
      <c r="F1450" t="s">
        <v>8026</v>
      </c>
      <c r="H1450" t="s">
        <v>32</v>
      </c>
      <c r="I1450" t="s">
        <v>8067</v>
      </c>
      <c r="K1450" t="s">
        <v>32</v>
      </c>
      <c r="L1450" t="s">
        <v>8073</v>
      </c>
      <c r="N1450" t="s">
        <v>8492</v>
      </c>
    </row>
    <row r="1451" spans="1:14" x14ac:dyDescent="0.25">
      <c r="A1451" t="s">
        <v>583</v>
      </c>
      <c r="B1451" t="s">
        <v>5284</v>
      </c>
      <c r="C1451" t="s">
        <v>8027</v>
      </c>
      <c r="D1451" t="s">
        <v>584</v>
      </c>
      <c r="E1451" t="s">
        <v>5284</v>
      </c>
      <c r="F1451" t="s">
        <v>8027</v>
      </c>
      <c r="H1451" t="s">
        <v>32</v>
      </c>
      <c r="I1451" t="s">
        <v>8068</v>
      </c>
      <c r="K1451" t="s">
        <v>32</v>
      </c>
      <c r="L1451" t="s">
        <v>8074</v>
      </c>
      <c r="N1451" t="s">
        <v>8493</v>
      </c>
    </row>
    <row r="1452" spans="1:14" x14ac:dyDescent="0.25">
      <c r="A1452" t="s">
        <v>583</v>
      </c>
      <c r="B1452" t="s">
        <v>5284</v>
      </c>
      <c r="C1452" t="s">
        <v>8028</v>
      </c>
      <c r="D1452" t="s">
        <v>584</v>
      </c>
      <c r="E1452" t="s">
        <v>5284</v>
      </c>
      <c r="F1452" t="s">
        <v>8028</v>
      </c>
      <c r="H1452" t="s">
        <v>32</v>
      </c>
      <c r="I1452" t="s">
        <v>8069</v>
      </c>
      <c r="K1452" t="s">
        <v>32</v>
      </c>
      <c r="L1452" t="s">
        <v>8075</v>
      </c>
      <c r="N1452" t="s">
        <v>8494</v>
      </c>
    </row>
    <row r="1453" spans="1:14" x14ac:dyDescent="0.25">
      <c r="A1453" t="s">
        <v>583</v>
      </c>
      <c r="B1453" t="s">
        <v>5284</v>
      </c>
      <c r="C1453" t="s">
        <v>7666</v>
      </c>
      <c r="D1453" t="s">
        <v>584</v>
      </c>
      <c r="E1453" t="s">
        <v>5284</v>
      </c>
      <c r="F1453" t="s">
        <v>7666</v>
      </c>
      <c r="H1453" t="s">
        <v>32</v>
      </c>
      <c r="I1453" t="s">
        <v>8070</v>
      </c>
      <c r="K1453" t="s">
        <v>32</v>
      </c>
      <c r="L1453" t="s">
        <v>8076</v>
      </c>
      <c r="N1453" t="s">
        <v>8495</v>
      </c>
    </row>
    <row r="1454" spans="1:14" x14ac:dyDescent="0.25">
      <c r="A1454" t="s">
        <v>583</v>
      </c>
      <c r="B1454" t="s">
        <v>5284</v>
      </c>
      <c r="C1454" t="s">
        <v>8029</v>
      </c>
      <c r="D1454" t="s">
        <v>584</v>
      </c>
      <c r="E1454" t="s">
        <v>5284</v>
      </c>
      <c r="F1454" t="s">
        <v>8029</v>
      </c>
      <c r="H1454" t="s">
        <v>32</v>
      </c>
      <c r="I1454" t="s">
        <v>8071</v>
      </c>
      <c r="K1454" t="s">
        <v>32</v>
      </c>
      <c r="L1454" t="s">
        <v>8077</v>
      </c>
      <c r="N1454" t="s">
        <v>8496</v>
      </c>
    </row>
    <row r="1455" spans="1:14" x14ac:dyDescent="0.25">
      <c r="A1455" t="s">
        <v>583</v>
      </c>
      <c r="B1455" t="s">
        <v>5315</v>
      </c>
      <c r="C1455" t="s">
        <v>8010</v>
      </c>
      <c r="D1455" t="s">
        <v>584</v>
      </c>
      <c r="E1455" t="s">
        <v>5315</v>
      </c>
      <c r="F1455" t="s">
        <v>8010</v>
      </c>
      <c r="H1455" t="s">
        <v>32</v>
      </c>
      <c r="I1455" t="s">
        <v>8072</v>
      </c>
      <c r="K1455" t="s">
        <v>32</v>
      </c>
      <c r="L1455" t="s">
        <v>8078</v>
      </c>
      <c r="N1455" t="s">
        <v>8497</v>
      </c>
    </row>
    <row r="1456" spans="1:14" x14ac:dyDescent="0.25">
      <c r="A1456" t="s">
        <v>583</v>
      </c>
      <c r="B1456" t="s">
        <v>5315</v>
      </c>
      <c r="C1456" t="s">
        <v>7623</v>
      </c>
      <c r="D1456" t="s">
        <v>584</v>
      </c>
      <c r="E1456" t="s">
        <v>5315</v>
      </c>
      <c r="F1456" t="s">
        <v>7623</v>
      </c>
      <c r="H1456" t="s">
        <v>32</v>
      </c>
      <c r="I1456" t="s">
        <v>8073</v>
      </c>
      <c r="K1456" t="s">
        <v>32</v>
      </c>
      <c r="L1456" t="s">
        <v>8079</v>
      </c>
      <c r="N1456" t="s">
        <v>8498</v>
      </c>
    </row>
    <row r="1457" spans="1:14" x14ac:dyDescent="0.25">
      <c r="A1457" t="s">
        <v>583</v>
      </c>
      <c r="B1457" t="s">
        <v>5315</v>
      </c>
      <c r="C1457" t="s">
        <v>8025</v>
      </c>
      <c r="D1457" t="s">
        <v>584</v>
      </c>
      <c r="E1457" t="s">
        <v>5315</v>
      </c>
      <c r="F1457" t="s">
        <v>8025</v>
      </c>
      <c r="H1457" t="s">
        <v>32</v>
      </c>
      <c r="I1457" t="s">
        <v>8074</v>
      </c>
      <c r="K1457" t="s">
        <v>32</v>
      </c>
      <c r="L1457" t="s">
        <v>8080</v>
      </c>
      <c r="N1457" t="s">
        <v>8499</v>
      </c>
    </row>
    <row r="1458" spans="1:14" x14ac:dyDescent="0.25">
      <c r="A1458" t="s">
        <v>583</v>
      </c>
      <c r="B1458" t="s">
        <v>5337</v>
      </c>
      <c r="C1458" t="s">
        <v>4509</v>
      </c>
      <c r="D1458" t="s">
        <v>584</v>
      </c>
      <c r="E1458" t="s">
        <v>5337</v>
      </c>
      <c r="F1458" t="s">
        <v>4509</v>
      </c>
      <c r="H1458" t="s">
        <v>32</v>
      </c>
      <c r="I1458" t="s">
        <v>8075</v>
      </c>
      <c r="K1458" t="s">
        <v>32</v>
      </c>
      <c r="L1458" t="s">
        <v>8081</v>
      </c>
      <c r="N1458" t="s">
        <v>8500</v>
      </c>
    </row>
    <row r="1459" spans="1:14" x14ac:dyDescent="0.25">
      <c r="A1459" t="s">
        <v>583</v>
      </c>
      <c r="B1459" t="s">
        <v>5288</v>
      </c>
      <c r="C1459" t="s">
        <v>7682</v>
      </c>
      <c r="D1459" t="s">
        <v>584</v>
      </c>
      <c r="E1459" t="s">
        <v>5288</v>
      </c>
      <c r="F1459" t="s">
        <v>7682</v>
      </c>
      <c r="H1459" t="s">
        <v>32</v>
      </c>
      <c r="I1459" t="s">
        <v>8076</v>
      </c>
      <c r="K1459" t="s">
        <v>32</v>
      </c>
      <c r="L1459" t="s">
        <v>8082</v>
      </c>
      <c r="N1459" t="s">
        <v>8501</v>
      </c>
    </row>
    <row r="1460" spans="1:14" x14ac:dyDescent="0.25">
      <c r="A1460" t="s">
        <v>583</v>
      </c>
      <c r="B1460" t="s">
        <v>5288</v>
      </c>
      <c r="C1460" t="s">
        <v>4517</v>
      </c>
      <c r="D1460" t="s">
        <v>584</v>
      </c>
      <c r="E1460" t="s">
        <v>5288</v>
      </c>
      <c r="F1460" t="s">
        <v>4517</v>
      </c>
      <c r="H1460" t="s">
        <v>32</v>
      </c>
      <c r="I1460" t="s">
        <v>8077</v>
      </c>
      <c r="K1460" t="s">
        <v>32</v>
      </c>
      <c r="L1460" t="s">
        <v>8083</v>
      </c>
      <c r="N1460" t="s">
        <v>8502</v>
      </c>
    </row>
    <row r="1461" spans="1:14" x14ac:dyDescent="0.25">
      <c r="A1461" t="s">
        <v>583</v>
      </c>
      <c r="B1461" t="s">
        <v>5288</v>
      </c>
      <c r="C1461" t="s">
        <v>7978</v>
      </c>
      <c r="D1461" t="s">
        <v>584</v>
      </c>
      <c r="E1461" t="s">
        <v>5288</v>
      </c>
      <c r="F1461" t="s">
        <v>7978</v>
      </c>
      <c r="H1461" t="s">
        <v>32</v>
      </c>
      <c r="I1461" t="s">
        <v>8078</v>
      </c>
      <c r="K1461" t="s">
        <v>32</v>
      </c>
      <c r="L1461" t="s">
        <v>8084</v>
      </c>
      <c r="N1461" t="s">
        <v>8503</v>
      </c>
    </row>
    <row r="1462" spans="1:14" x14ac:dyDescent="0.25">
      <c r="A1462" t="s">
        <v>583</v>
      </c>
      <c r="B1462" t="s">
        <v>5288</v>
      </c>
      <c r="C1462" t="s">
        <v>7700</v>
      </c>
      <c r="D1462" t="s">
        <v>584</v>
      </c>
      <c r="E1462" t="s">
        <v>5288</v>
      </c>
      <c r="F1462" t="s">
        <v>7700</v>
      </c>
      <c r="H1462" t="s">
        <v>32</v>
      </c>
      <c r="I1462" t="s">
        <v>8079</v>
      </c>
      <c r="K1462" t="s">
        <v>32</v>
      </c>
      <c r="L1462" t="s">
        <v>8085</v>
      </c>
      <c r="N1462" t="s">
        <v>8504</v>
      </c>
    </row>
    <row r="1463" spans="1:14" x14ac:dyDescent="0.25">
      <c r="A1463" t="s">
        <v>583</v>
      </c>
      <c r="B1463" t="s">
        <v>5288</v>
      </c>
      <c r="C1463" t="s">
        <v>7647</v>
      </c>
      <c r="D1463" t="s">
        <v>584</v>
      </c>
      <c r="E1463" t="s">
        <v>5288</v>
      </c>
      <c r="F1463" t="s">
        <v>7647</v>
      </c>
      <c r="H1463" t="s">
        <v>32</v>
      </c>
      <c r="I1463" t="s">
        <v>8080</v>
      </c>
      <c r="K1463" t="s">
        <v>32</v>
      </c>
      <c r="L1463" t="s">
        <v>8086</v>
      </c>
      <c r="N1463" t="s">
        <v>8505</v>
      </c>
    </row>
    <row r="1464" spans="1:14" x14ac:dyDescent="0.25">
      <c r="A1464" t="s">
        <v>583</v>
      </c>
      <c r="B1464" t="s">
        <v>5288</v>
      </c>
      <c r="C1464" t="s">
        <v>7706</v>
      </c>
      <c r="D1464" t="s">
        <v>584</v>
      </c>
      <c r="E1464" t="s">
        <v>5288</v>
      </c>
      <c r="F1464" t="s">
        <v>7706</v>
      </c>
      <c r="H1464" t="s">
        <v>32</v>
      </c>
      <c r="I1464" t="s">
        <v>8081</v>
      </c>
      <c r="K1464" t="s">
        <v>32</v>
      </c>
      <c r="L1464" t="s">
        <v>8087</v>
      </c>
      <c r="N1464" t="s">
        <v>8506</v>
      </c>
    </row>
    <row r="1465" spans="1:14" x14ac:dyDescent="0.25">
      <c r="A1465" t="s">
        <v>586</v>
      </c>
      <c r="B1465" t="s">
        <v>5288</v>
      </c>
      <c r="C1465" t="s">
        <v>3628</v>
      </c>
      <c r="D1465" t="s">
        <v>587</v>
      </c>
      <c r="E1465" t="s">
        <v>5288</v>
      </c>
      <c r="F1465" t="s">
        <v>3628</v>
      </c>
      <c r="H1465" t="s">
        <v>32</v>
      </c>
      <c r="I1465" t="s">
        <v>8082</v>
      </c>
      <c r="K1465" t="s">
        <v>32</v>
      </c>
      <c r="L1465" t="s">
        <v>8088</v>
      </c>
      <c r="N1465" t="s">
        <v>4110</v>
      </c>
    </row>
    <row r="1466" spans="1:14" x14ac:dyDescent="0.25">
      <c r="A1466" t="s">
        <v>586</v>
      </c>
      <c r="B1466" t="s">
        <v>5288</v>
      </c>
      <c r="C1466" t="s">
        <v>7696</v>
      </c>
      <c r="D1466" t="s">
        <v>587</v>
      </c>
      <c r="E1466" t="s">
        <v>5288</v>
      </c>
      <c r="F1466" t="s">
        <v>7696</v>
      </c>
      <c r="H1466" t="s">
        <v>32</v>
      </c>
      <c r="I1466" t="s">
        <v>8083</v>
      </c>
      <c r="K1466" t="s">
        <v>32</v>
      </c>
      <c r="L1466" t="s">
        <v>8089</v>
      </c>
      <c r="N1466" t="s">
        <v>8507</v>
      </c>
    </row>
    <row r="1467" spans="1:14" x14ac:dyDescent="0.25">
      <c r="A1467" t="s">
        <v>586</v>
      </c>
      <c r="B1467" t="s">
        <v>5288</v>
      </c>
      <c r="C1467" t="s">
        <v>3666</v>
      </c>
      <c r="D1467" t="s">
        <v>587</v>
      </c>
      <c r="E1467" t="s">
        <v>5288</v>
      </c>
      <c r="F1467" t="s">
        <v>3666</v>
      </c>
      <c r="H1467" t="s">
        <v>32</v>
      </c>
      <c r="I1467" t="s">
        <v>8084</v>
      </c>
      <c r="K1467" t="s">
        <v>32</v>
      </c>
      <c r="L1467" t="s">
        <v>8090</v>
      </c>
      <c r="N1467" t="s">
        <v>8508</v>
      </c>
    </row>
    <row r="1468" spans="1:14" x14ac:dyDescent="0.25">
      <c r="A1468" t="s">
        <v>586</v>
      </c>
      <c r="B1468" t="s">
        <v>5288</v>
      </c>
      <c r="C1468" t="s">
        <v>3669</v>
      </c>
      <c r="D1468" t="s">
        <v>587</v>
      </c>
      <c r="E1468" t="s">
        <v>5288</v>
      </c>
      <c r="F1468" t="s">
        <v>3669</v>
      </c>
      <c r="H1468" t="s">
        <v>32</v>
      </c>
      <c r="I1468" t="s">
        <v>8085</v>
      </c>
      <c r="K1468" t="s">
        <v>32</v>
      </c>
      <c r="L1468" t="s">
        <v>8091</v>
      </c>
      <c r="N1468" t="s">
        <v>8509</v>
      </c>
    </row>
    <row r="1469" spans="1:14" x14ac:dyDescent="0.25">
      <c r="A1469" t="s">
        <v>586</v>
      </c>
      <c r="B1469" t="s">
        <v>5288</v>
      </c>
      <c r="C1469" t="s">
        <v>3672</v>
      </c>
      <c r="D1469" t="s">
        <v>587</v>
      </c>
      <c r="E1469" t="s">
        <v>5288</v>
      </c>
      <c r="F1469" t="s">
        <v>3672</v>
      </c>
      <c r="H1469" t="s">
        <v>32</v>
      </c>
      <c r="I1469" t="s">
        <v>8086</v>
      </c>
      <c r="K1469" t="s">
        <v>32</v>
      </c>
      <c r="L1469" t="s">
        <v>8092</v>
      </c>
      <c r="N1469" t="s">
        <v>8510</v>
      </c>
    </row>
    <row r="1470" spans="1:14" x14ac:dyDescent="0.25">
      <c r="A1470" t="s">
        <v>586</v>
      </c>
      <c r="B1470" t="s">
        <v>5288</v>
      </c>
      <c r="C1470" t="s">
        <v>3675</v>
      </c>
      <c r="D1470" t="s">
        <v>587</v>
      </c>
      <c r="E1470" t="s">
        <v>5288</v>
      </c>
      <c r="F1470" t="s">
        <v>3675</v>
      </c>
      <c r="H1470" t="s">
        <v>32</v>
      </c>
      <c r="I1470" t="s">
        <v>8087</v>
      </c>
      <c r="K1470" t="s">
        <v>32</v>
      </c>
      <c r="L1470" t="s">
        <v>8093</v>
      </c>
      <c r="N1470" t="s">
        <v>8511</v>
      </c>
    </row>
    <row r="1471" spans="1:14" x14ac:dyDescent="0.25">
      <c r="A1471" t="s">
        <v>586</v>
      </c>
      <c r="B1471" t="s">
        <v>5288</v>
      </c>
      <c r="C1471" t="s">
        <v>3681</v>
      </c>
      <c r="D1471" t="s">
        <v>587</v>
      </c>
      <c r="E1471" t="s">
        <v>5288</v>
      </c>
      <c r="F1471" t="s">
        <v>3681</v>
      </c>
      <c r="H1471" t="s">
        <v>32</v>
      </c>
      <c r="I1471" t="s">
        <v>8088</v>
      </c>
      <c r="K1471" t="s">
        <v>32</v>
      </c>
      <c r="L1471" t="s">
        <v>8094</v>
      </c>
      <c r="N1471" t="s">
        <v>8512</v>
      </c>
    </row>
    <row r="1472" spans="1:14" x14ac:dyDescent="0.25">
      <c r="A1472" t="s">
        <v>586</v>
      </c>
      <c r="B1472" t="s">
        <v>5288</v>
      </c>
      <c r="C1472" t="s">
        <v>3684</v>
      </c>
      <c r="D1472" t="s">
        <v>587</v>
      </c>
      <c r="E1472" t="s">
        <v>5288</v>
      </c>
      <c r="F1472" t="s">
        <v>3684</v>
      </c>
      <c r="H1472" t="s">
        <v>32</v>
      </c>
      <c r="I1472" t="s">
        <v>8089</v>
      </c>
      <c r="K1472" t="s">
        <v>32</v>
      </c>
      <c r="L1472" t="s">
        <v>8095</v>
      </c>
      <c r="N1472" t="s">
        <v>8513</v>
      </c>
    </row>
    <row r="1473" spans="1:14" x14ac:dyDescent="0.25">
      <c r="A1473" t="s">
        <v>586</v>
      </c>
      <c r="B1473" t="s">
        <v>5288</v>
      </c>
      <c r="C1473" t="s">
        <v>3702</v>
      </c>
      <c r="D1473" t="s">
        <v>587</v>
      </c>
      <c r="E1473" t="s">
        <v>5288</v>
      </c>
      <c r="F1473" t="s">
        <v>3702</v>
      </c>
      <c r="H1473" t="s">
        <v>32</v>
      </c>
      <c r="I1473" t="s">
        <v>8090</v>
      </c>
      <c r="K1473" t="s">
        <v>32</v>
      </c>
      <c r="L1473" t="s">
        <v>8096</v>
      </c>
      <c r="N1473" t="s">
        <v>8514</v>
      </c>
    </row>
    <row r="1474" spans="1:14" x14ac:dyDescent="0.25">
      <c r="A1474" t="s">
        <v>586</v>
      </c>
      <c r="B1474" t="s">
        <v>5288</v>
      </c>
      <c r="C1474" t="s">
        <v>3711</v>
      </c>
      <c r="D1474" t="s">
        <v>587</v>
      </c>
      <c r="E1474" t="s">
        <v>5288</v>
      </c>
      <c r="F1474" t="s">
        <v>3711</v>
      </c>
      <c r="H1474" t="s">
        <v>32</v>
      </c>
      <c r="I1474" t="s">
        <v>8091</v>
      </c>
      <c r="K1474" t="s">
        <v>32</v>
      </c>
      <c r="L1474" t="s">
        <v>8097</v>
      </c>
      <c r="N1474" t="s">
        <v>8515</v>
      </c>
    </row>
    <row r="1475" spans="1:14" x14ac:dyDescent="0.25">
      <c r="A1475" t="s">
        <v>586</v>
      </c>
      <c r="B1475" t="s">
        <v>5288</v>
      </c>
      <c r="C1475" t="s">
        <v>3723</v>
      </c>
      <c r="D1475" t="s">
        <v>587</v>
      </c>
      <c r="E1475" t="s">
        <v>5288</v>
      </c>
      <c r="F1475" t="s">
        <v>3723</v>
      </c>
      <c r="H1475" t="s">
        <v>32</v>
      </c>
      <c r="I1475" t="s">
        <v>8092</v>
      </c>
      <c r="K1475" t="s">
        <v>32</v>
      </c>
      <c r="L1475" t="s">
        <v>8098</v>
      </c>
      <c r="N1475" t="s">
        <v>8516</v>
      </c>
    </row>
    <row r="1476" spans="1:14" x14ac:dyDescent="0.25">
      <c r="A1476" t="s">
        <v>586</v>
      </c>
      <c r="B1476" t="s">
        <v>5288</v>
      </c>
      <c r="C1476" t="s">
        <v>3729</v>
      </c>
      <c r="D1476" t="s">
        <v>587</v>
      </c>
      <c r="E1476" t="s">
        <v>5288</v>
      </c>
      <c r="F1476" t="s">
        <v>3729</v>
      </c>
      <c r="H1476" t="s">
        <v>32</v>
      </c>
      <c r="I1476" t="s">
        <v>8093</v>
      </c>
      <c r="K1476" t="s">
        <v>32</v>
      </c>
      <c r="L1476" t="s">
        <v>8099</v>
      </c>
      <c r="N1476" t="s">
        <v>8517</v>
      </c>
    </row>
    <row r="1477" spans="1:14" x14ac:dyDescent="0.25">
      <c r="A1477" t="s">
        <v>586</v>
      </c>
      <c r="B1477" t="s">
        <v>5288</v>
      </c>
      <c r="C1477" t="s">
        <v>3732</v>
      </c>
      <c r="D1477" t="s">
        <v>587</v>
      </c>
      <c r="E1477" t="s">
        <v>5288</v>
      </c>
      <c r="F1477" t="s">
        <v>3732</v>
      </c>
      <c r="H1477" t="s">
        <v>32</v>
      </c>
      <c r="I1477" t="s">
        <v>8094</v>
      </c>
      <c r="K1477" t="s">
        <v>32</v>
      </c>
      <c r="L1477" t="s">
        <v>8100</v>
      </c>
      <c r="N1477" t="s">
        <v>8518</v>
      </c>
    </row>
    <row r="1478" spans="1:14" x14ac:dyDescent="0.25">
      <c r="A1478" t="s">
        <v>586</v>
      </c>
      <c r="B1478" t="s">
        <v>5288</v>
      </c>
      <c r="C1478" t="s">
        <v>3735</v>
      </c>
      <c r="D1478" t="s">
        <v>587</v>
      </c>
      <c r="E1478" t="s">
        <v>5288</v>
      </c>
      <c r="F1478" t="s">
        <v>3735</v>
      </c>
      <c r="H1478" t="s">
        <v>32</v>
      </c>
      <c r="I1478" t="s">
        <v>8095</v>
      </c>
      <c r="K1478" t="s">
        <v>32</v>
      </c>
      <c r="L1478" t="s">
        <v>8101</v>
      </c>
      <c r="N1478" t="s">
        <v>8519</v>
      </c>
    </row>
    <row r="1479" spans="1:14" x14ac:dyDescent="0.25">
      <c r="A1479" t="s">
        <v>586</v>
      </c>
      <c r="B1479" t="s">
        <v>5288</v>
      </c>
      <c r="C1479" t="s">
        <v>3738</v>
      </c>
      <c r="D1479" t="s">
        <v>587</v>
      </c>
      <c r="E1479" t="s">
        <v>5288</v>
      </c>
      <c r="F1479" t="s">
        <v>3738</v>
      </c>
      <c r="H1479" t="s">
        <v>32</v>
      </c>
      <c r="I1479" t="s">
        <v>8096</v>
      </c>
      <c r="K1479" t="s">
        <v>32</v>
      </c>
      <c r="L1479" t="s">
        <v>8102</v>
      </c>
      <c r="N1479" t="s">
        <v>8520</v>
      </c>
    </row>
    <row r="1480" spans="1:14" x14ac:dyDescent="0.25">
      <c r="A1480" t="s">
        <v>586</v>
      </c>
      <c r="B1480" t="s">
        <v>5288</v>
      </c>
      <c r="C1480" t="s">
        <v>3747</v>
      </c>
      <c r="D1480" t="s">
        <v>587</v>
      </c>
      <c r="E1480" t="s">
        <v>5288</v>
      </c>
      <c r="F1480" t="s">
        <v>3747</v>
      </c>
      <c r="H1480" t="s">
        <v>32</v>
      </c>
      <c r="I1480" t="s">
        <v>8097</v>
      </c>
      <c r="K1480" t="s">
        <v>32</v>
      </c>
      <c r="L1480" t="s">
        <v>8103</v>
      </c>
      <c r="N1480" t="s">
        <v>8521</v>
      </c>
    </row>
    <row r="1481" spans="1:14" x14ac:dyDescent="0.25">
      <c r="A1481" t="s">
        <v>586</v>
      </c>
      <c r="B1481" t="s">
        <v>5288</v>
      </c>
      <c r="C1481" t="s">
        <v>7600</v>
      </c>
      <c r="D1481" t="s">
        <v>587</v>
      </c>
      <c r="E1481" t="s">
        <v>5288</v>
      </c>
      <c r="F1481" t="s">
        <v>7600</v>
      </c>
      <c r="H1481" t="s">
        <v>32</v>
      </c>
      <c r="I1481" t="s">
        <v>8098</v>
      </c>
      <c r="K1481" t="s">
        <v>32</v>
      </c>
      <c r="L1481" t="s">
        <v>8104</v>
      </c>
      <c r="N1481" t="s">
        <v>8522</v>
      </c>
    </row>
    <row r="1482" spans="1:14" x14ac:dyDescent="0.25">
      <c r="A1482" t="s">
        <v>586</v>
      </c>
      <c r="B1482" t="s">
        <v>5288</v>
      </c>
      <c r="C1482" t="s">
        <v>5668</v>
      </c>
      <c r="D1482" t="s">
        <v>587</v>
      </c>
      <c r="E1482" t="s">
        <v>5288</v>
      </c>
      <c r="F1482" t="s">
        <v>5668</v>
      </c>
      <c r="H1482" t="s">
        <v>32</v>
      </c>
      <c r="I1482" t="s">
        <v>8099</v>
      </c>
      <c r="K1482" t="s">
        <v>32</v>
      </c>
      <c r="L1482" t="s">
        <v>8105</v>
      </c>
      <c r="N1482" t="s">
        <v>8523</v>
      </c>
    </row>
    <row r="1483" spans="1:14" x14ac:dyDescent="0.25">
      <c r="A1483" t="s">
        <v>586</v>
      </c>
      <c r="B1483" t="s">
        <v>5288</v>
      </c>
      <c r="C1483" t="s">
        <v>3875</v>
      </c>
      <c r="D1483" t="s">
        <v>587</v>
      </c>
      <c r="E1483" t="s">
        <v>5288</v>
      </c>
      <c r="F1483" t="s">
        <v>3875</v>
      </c>
      <c r="H1483" t="s">
        <v>32</v>
      </c>
      <c r="I1483" t="s">
        <v>8100</v>
      </c>
      <c r="K1483" t="s">
        <v>32</v>
      </c>
      <c r="L1483" t="s">
        <v>8106</v>
      </c>
      <c r="N1483" t="s">
        <v>8524</v>
      </c>
    </row>
    <row r="1484" spans="1:14" x14ac:dyDescent="0.25">
      <c r="A1484" t="s">
        <v>586</v>
      </c>
      <c r="B1484" t="s">
        <v>5288</v>
      </c>
      <c r="C1484" t="s">
        <v>7914</v>
      </c>
      <c r="D1484" t="s">
        <v>587</v>
      </c>
      <c r="E1484" t="s">
        <v>5288</v>
      </c>
      <c r="F1484" t="s">
        <v>7914</v>
      </c>
      <c r="H1484" t="s">
        <v>32</v>
      </c>
      <c r="I1484" t="s">
        <v>8101</v>
      </c>
      <c r="K1484" t="s">
        <v>32</v>
      </c>
      <c r="L1484" t="s">
        <v>8107</v>
      </c>
      <c r="N1484" t="s">
        <v>8525</v>
      </c>
    </row>
    <row r="1485" spans="1:14" x14ac:dyDescent="0.25">
      <c r="A1485" t="s">
        <v>586</v>
      </c>
      <c r="B1485" t="s">
        <v>5288</v>
      </c>
      <c r="C1485" t="s">
        <v>3995</v>
      </c>
      <c r="D1485" t="s">
        <v>587</v>
      </c>
      <c r="E1485" t="s">
        <v>5288</v>
      </c>
      <c r="F1485" t="s">
        <v>3995</v>
      </c>
      <c r="H1485" t="s">
        <v>32</v>
      </c>
      <c r="I1485" t="s">
        <v>8102</v>
      </c>
      <c r="K1485" t="s">
        <v>32</v>
      </c>
      <c r="L1485" t="s">
        <v>8108</v>
      </c>
      <c r="N1485" t="s">
        <v>8526</v>
      </c>
    </row>
    <row r="1486" spans="1:14" x14ac:dyDescent="0.25">
      <c r="A1486" t="s">
        <v>595</v>
      </c>
      <c r="B1486" t="s">
        <v>5284</v>
      </c>
      <c r="C1486" t="s">
        <v>3257</v>
      </c>
      <c r="D1486" t="s">
        <v>596</v>
      </c>
      <c r="E1486" t="s">
        <v>5284</v>
      </c>
      <c r="F1486" t="s">
        <v>3257</v>
      </c>
      <c r="H1486" t="s">
        <v>32</v>
      </c>
      <c r="I1486" t="s">
        <v>8103</v>
      </c>
      <c r="K1486" t="s">
        <v>32</v>
      </c>
      <c r="L1486" t="s">
        <v>8109</v>
      </c>
      <c r="N1486" t="s">
        <v>8527</v>
      </c>
    </row>
    <row r="1487" spans="1:14" x14ac:dyDescent="0.25">
      <c r="A1487" t="s">
        <v>595</v>
      </c>
      <c r="B1487" t="s">
        <v>5284</v>
      </c>
      <c r="C1487" t="s">
        <v>3266</v>
      </c>
      <c r="D1487" t="s">
        <v>596</v>
      </c>
      <c r="E1487" t="s">
        <v>5284</v>
      </c>
      <c r="F1487" t="s">
        <v>3266</v>
      </c>
      <c r="H1487" t="s">
        <v>32</v>
      </c>
      <c r="I1487" t="s">
        <v>8104</v>
      </c>
      <c r="K1487" t="s">
        <v>32</v>
      </c>
      <c r="L1487" t="s">
        <v>8110</v>
      </c>
      <c r="N1487" t="s">
        <v>8528</v>
      </c>
    </row>
    <row r="1488" spans="1:14" x14ac:dyDescent="0.25">
      <c r="A1488" t="s">
        <v>595</v>
      </c>
      <c r="B1488" t="s">
        <v>5284</v>
      </c>
      <c r="C1488" t="s">
        <v>3271</v>
      </c>
      <c r="D1488" t="s">
        <v>596</v>
      </c>
      <c r="E1488" t="s">
        <v>5284</v>
      </c>
      <c r="F1488" t="s">
        <v>3271</v>
      </c>
      <c r="H1488" t="s">
        <v>32</v>
      </c>
      <c r="I1488" t="s">
        <v>8105</v>
      </c>
      <c r="K1488" t="s">
        <v>32</v>
      </c>
      <c r="L1488" t="s">
        <v>8111</v>
      </c>
      <c r="N1488" t="s">
        <v>8529</v>
      </c>
    </row>
    <row r="1489" spans="1:14" x14ac:dyDescent="0.25">
      <c r="A1489" t="s">
        <v>595</v>
      </c>
      <c r="B1489" t="s">
        <v>5284</v>
      </c>
      <c r="C1489" t="s">
        <v>3285</v>
      </c>
      <c r="D1489" t="s">
        <v>596</v>
      </c>
      <c r="E1489" t="s">
        <v>5284</v>
      </c>
      <c r="F1489" t="s">
        <v>3285</v>
      </c>
      <c r="H1489" t="s">
        <v>32</v>
      </c>
      <c r="I1489" t="s">
        <v>8106</v>
      </c>
      <c r="K1489" t="s">
        <v>32</v>
      </c>
      <c r="L1489" t="s">
        <v>8175</v>
      </c>
      <c r="N1489" t="s">
        <v>8530</v>
      </c>
    </row>
    <row r="1490" spans="1:14" x14ac:dyDescent="0.25">
      <c r="A1490" t="s">
        <v>595</v>
      </c>
      <c r="B1490" t="s">
        <v>5284</v>
      </c>
      <c r="C1490" t="s">
        <v>3302</v>
      </c>
      <c r="D1490" t="s">
        <v>596</v>
      </c>
      <c r="E1490" t="s">
        <v>5284</v>
      </c>
      <c r="F1490" t="s">
        <v>3302</v>
      </c>
      <c r="H1490" t="s">
        <v>32</v>
      </c>
      <c r="I1490" t="s">
        <v>8107</v>
      </c>
      <c r="K1490" t="s">
        <v>32</v>
      </c>
      <c r="L1490" t="s">
        <v>8112</v>
      </c>
      <c r="N1490" t="s">
        <v>8531</v>
      </c>
    </row>
    <row r="1491" spans="1:14" x14ac:dyDescent="0.25">
      <c r="A1491" t="s">
        <v>595</v>
      </c>
      <c r="B1491" t="s">
        <v>5284</v>
      </c>
      <c r="C1491" t="s">
        <v>3308</v>
      </c>
      <c r="D1491" t="s">
        <v>596</v>
      </c>
      <c r="E1491" t="s">
        <v>5284</v>
      </c>
      <c r="F1491" t="s">
        <v>3308</v>
      </c>
      <c r="H1491" t="s">
        <v>32</v>
      </c>
      <c r="I1491" t="s">
        <v>8108</v>
      </c>
      <c r="K1491" t="s">
        <v>32</v>
      </c>
      <c r="L1491" t="s">
        <v>8113</v>
      </c>
      <c r="N1491" t="s">
        <v>8532</v>
      </c>
    </row>
    <row r="1492" spans="1:14" x14ac:dyDescent="0.25">
      <c r="A1492" t="s">
        <v>595</v>
      </c>
      <c r="B1492" t="s">
        <v>5284</v>
      </c>
      <c r="C1492" t="s">
        <v>3311</v>
      </c>
      <c r="D1492" t="s">
        <v>596</v>
      </c>
      <c r="E1492" t="s">
        <v>5284</v>
      </c>
      <c r="F1492" t="s">
        <v>3311</v>
      </c>
      <c r="H1492" t="s">
        <v>32</v>
      </c>
      <c r="I1492" t="s">
        <v>8109</v>
      </c>
      <c r="K1492" t="s">
        <v>32</v>
      </c>
      <c r="L1492" t="s">
        <v>8114</v>
      </c>
      <c r="N1492" t="s">
        <v>8533</v>
      </c>
    </row>
    <row r="1493" spans="1:14" x14ac:dyDescent="0.25">
      <c r="A1493" t="s">
        <v>595</v>
      </c>
      <c r="B1493" t="s">
        <v>5284</v>
      </c>
      <c r="C1493" t="s">
        <v>3314</v>
      </c>
      <c r="D1493" t="s">
        <v>596</v>
      </c>
      <c r="E1493" t="s">
        <v>5284</v>
      </c>
      <c r="F1493" t="s">
        <v>3314</v>
      </c>
      <c r="H1493" t="s">
        <v>32</v>
      </c>
      <c r="I1493" t="s">
        <v>8110</v>
      </c>
      <c r="K1493" t="s">
        <v>32</v>
      </c>
      <c r="L1493" t="s">
        <v>8115</v>
      </c>
      <c r="N1493" t="s">
        <v>8534</v>
      </c>
    </row>
    <row r="1494" spans="1:14" x14ac:dyDescent="0.25">
      <c r="A1494" t="s">
        <v>595</v>
      </c>
      <c r="B1494" t="s">
        <v>5284</v>
      </c>
      <c r="C1494" t="s">
        <v>3317</v>
      </c>
      <c r="D1494" t="s">
        <v>596</v>
      </c>
      <c r="E1494" t="s">
        <v>5284</v>
      </c>
      <c r="F1494" t="s">
        <v>3317</v>
      </c>
      <c r="H1494" t="s">
        <v>32</v>
      </c>
      <c r="I1494" t="s">
        <v>8111</v>
      </c>
      <c r="K1494" t="s">
        <v>32</v>
      </c>
      <c r="L1494" t="s">
        <v>8116</v>
      </c>
      <c r="N1494" t="s">
        <v>8535</v>
      </c>
    </row>
    <row r="1495" spans="1:14" x14ac:dyDescent="0.25">
      <c r="A1495" t="s">
        <v>595</v>
      </c>
      <c r="B1495" t="s">
        <v>5284</v>
      </c>
      <c r="C1495" t="s">
        <v>3323</v>
      </c>
      <c r="D1495" t="s">
        <v>596</v>
      </c>
      <c r="E1495" t="s">
        <v>5284</v>
      </c>
      <c r="F1495" t="s">
        <v>3323</v>
      </c>
      <c r="H1495" t="s">
        <v>32</v>
      </c>
      <c r="I1495" t="s">
        <v>8112</v>
      </c>
      <c r="K1495" t="s">
        <v>32</v>
      </c>
      <c r="L1495" t="s">
        <v>8117</v>
      </c>
      <c r="N1495" t="s">
        <v>8536</v>
      </c>
    </row>
    <row r="1496" spans="1:14" x14ac:dyDescent="0.25">
      <c r="A1496" t="s">
        <v>595</v>
      </c>
      <c r="B1496" t="s">
        <v>5284</v>
      </c>
      <c r="C1496" t="s">
        <v>3329</v>
      </c>
      <c r="D1496" t="s">
        <v>596</v>
      </c>
      <c r="E1496" t="s">
        <v>5284</v>
      </c>
      <c r="F1496" t="s">
        <v>3329</v>
      </c>
      <c r="H1496" t="s">
        <v>32</v>
      </c>
      <c r="I1496" t="s">
        <v>8113</v>
      </c>
      <c r="K1496" t="s">
        <v>32</v>
      </c>
      <c r="L1496" t="s">
        <v>8118</v>
      </c>
      <c r="N1496" t="s">
        <v>8537</v>
      </c>
    </row>
    <row r="1497" spans="1:14" x14ac:dyDescent="0.25">
      <c r="A1497" t="s">
        <v>595</v>
      </c>
      <c r="B1497" t="s">
        <v>5284</v>
      </c>
      <c r="C1497" t="s">
        <v>3335</v>
      </c>
      <c r="D1497" t="s">
        <v>596</v>
      </c>
      <c r="E1497" t="s">
        <v>5284</v>
      </c>
      <c r="F1497" t="s">
        <v>3335</v>
      </c>
      <c r="H1497" t="s">
        <v>32</v>
      </c>
      <c r="I1497" t="s">
        <v>8114</v>
      </c>
      <c r="K1497" t="s">
        <v>32</v>
      </c>
      <c r="L1497" t="s">
        <v>8119</v>
      </c>
      <c r="N1497" t="s">
        <v>8538</v>
      </c>
    </row>
    <row r="1498" spans="1:14" x14ac:dyDescent="0.25">
      <c r="A1498" t="s">
        <v>595</v>
      </c>
      <c r="B1498" t="s">
        <v>5284</v>
      </c>
      <c r="C1498" t="s">
        <v>3338</v>
      </c>
      <c r="D1498" t="s">
        <v>596</v>
      </c>
      <c r="E1498" t="s">
        <v>5284</v>
      </c>
      <c r="F1498" t="s">
        <v>3338</v>
      </c>
      <c r="H1498" t="s">
        <v>32</v>
      </c>
      <c r="I1498" t="s">
        <v>8115</v>
      </c>
      <c r="K1498" t="s">
        <v>32</v>
      </c>
      <c r="L1498" t="s">
        <v>8120</v>
      </c>
      <c r="N1498" t="s">
        <v>8539</v>
      </c>
    </row>
    <row r="1499" spans="1:14" x14ac:dyDescent="0.25">
      <c r="A1499" t="s">
        <v>595</v>
      </c>
      <c r="B1499" t="s">
        <v>5284</v>
      </c>
      <c r="C1499" t="s">
        <v>3341</v>
      </c>
      <c r="D1499" t="s">
        <v>596</v>
      </c>
      <c r="E1499" t="s">
        <v>5284</v>
      </c>
      <c r="F1499" t="s">
        <v>3341</v>
      </c>
      <c r="H1499" t="s">
        <v>32</v>
      </c>
      <c r="I1499" t="s">
        <v>8116</v>
      </c>
      <c r="K1499" t="s">
        <v>32</v>
      </c>
      <c r="L1499" t="s">
        <v>8121</v>
      </c>
      <c r="N1499" t="s">
        <v>8540</v>
      </c>
    </row>
    <row r="1500" spans="1:14" x14ac:dyDescent="0.25">
      <c r="A1500" t="s">
        <v>595</v>
      </c>
      <c r="B1500" t="s">
        <v>5284</v>
      </c>
      <c r="C1500" t="s">
        <v>7939</v>
      </c>
      <c r="D1500" t="s">
        <v>596</v>
      </c>
      <c r="E1500" t="s">
        <v>5284</v>
      </c>
      <c r="F1500" t="s">
        <v>7939</v>
      </c>
      <c r="H1500" t="s">
        <v>32</v>
      </c>
      <c r="I1500" t="s">
        <v>8117</v>
      </c>
      <c r="K1500" t="s">
        <v>32</v>
      </c>
      <c r="L1500" t="s">
        <v>8122</v>
      </c>
      <c r="N1500" t="s">
        <v>8541</v>
      </c>
    </row>
    <row r="1501" spans="1:14" x14ac:dyDescent="0.25">
      <c r="A1501" t="s">
        <v>595</v>
      </c>
      <c r="B1501" t="s">
        <v>5284</v>
      </c>
      <c r="C1501" t="s">
        <v>7897</v>
      </c>
      <c r="D1501" t="s">
        <v>596</v>
      </c>
      <c r="E1501" t="s">
        <v>5284</v>
      </c>
      <c r="F1501" t="s">
        <v>7897</v>
      </c>
      <c r="H1501" t="s">
        <v>32</v>
      </c>
      <c r="I1501" t="s">
        <v>8118</v>
      </c>
      <c r="K1501" t="s">
        <v>32</v>
      </c>
      <c r="L1501" t="s">
        <v>8123</v>
      </c>
      <c r="N1501" t="s">
        <v>8542</v>
      </c>
    </row>
    <row r="1502" spans="1:14" x14ac:dyDescent="0.25">
      <c r="A1502" t="s">
        <v>595</v>
      </c>
      <c r="B1502" t="s">
        <v>5284</v>
      </c>
      <c r="C1502" t="s">
        <v>7596</v>
      </c>
      <c r="D1502" t="s">
        <v>596</v>
      </c>
      <c r="E1502" t="s">
        <v>5284</v>
      </c>
      <c r="F1502" t="s">
        <v>7596</v>
      </c>
      <c r="H1502" t="s">
        <v>32</v>
      </c>
      <c r="I1502" t="s">
        <v>8119</v>
      </c>
      <c r="K1502" t="s">
        <v>32</v>
      </c>
      <c r="L1502" t="s">
        <v>8124</v>
      </c>
      <c r="N1502" t="s">
        <v>8543</v>
      </c>
    </row>
    <row r="1503" spans="1:14" x14ac:dyDescent="0.25">
      <c r="A1503" t="s">
        <v>595</v>
      </c>
      <c r="B1503" t="s">
        <v>5284</v>
      </c>
      <c r="C1503" t="s">
        <v>3365</v>
      </c>
      <c r="D1503" t="s">
        <v>596</v>
      </c>
      <c r="E1503" t="s">
        <v>5284</v>
      </c>
      <c r="F1503" t="s">
        <v>3365</v>
      </c>
      <c r="H1503" t="s">
        <v>32</v>
      </c>
      <c r="I1503" t="s">
        <v>8120</v>
      </c>
      <c r="K1503" t="s">
        <v>32</v>
      </c>
      <c r="L1503" t="s">
        <v>8125</v>
      </c>
      <c r="N1503" t="s">
        <v>8544</v>
      </c>
    </row>
    <row r="1504" spans="1:14" x14ac:dyDescent="0.25">
      <c r="A1504" t="s">
        <v>595</v>
      </c>
      <c r="B1504" t="s">
        <v>5284</v>
      </c>
      <c r="C1504" t="s">
        <v>3368</v>
      </c>
      <c r="D1504" t="s">
        <v>596</v>
      </c>
      <c r="E1504" t="s">
        <v>5284</v>
      </c>
      <c r="F1504" t="s">
        <v>3368</v>
      </c>
      <c r="H1504" t="s">
        <v>32</v>
      </c>
      <c r="I1504" t="s">
        <v>8121</v>
      </c>
      <c r="K1504" t="s">
        <v>32</v>
      </c>
      <c r="L1504" t="s">
        <v>8126</v>
      </c>
      <c r="N1504" t="s">
        <v>8545</v>
      </c>
    </row>
    <row r="1505" spans="1:14" x14ac:dyDescent="0.25">
      <c r="A1505" t="s">
        <v>595</v>
      </c>
      <c r="B1505" t="s">
        <v>5284</v>
      </c>
      <c r="C1505" t="s">
        <v>3371</v>
      </c>
      <c r="D1505" t="s">
        <v>596</v>
      </c>
      <c r="E1505" t="s">
        <v>5284</v>
      </c>
      <c r="F1505" t="s">
        <v>3371</v>
      </c>
      <c r="H1505" t="s">
        <v>32</v>
      </c>
      <c r="I1505" t="s">
        <v>8122</v>
      </c>
      <c r="K1505" t="s">
        <v>32</v>
      </c>
      <c r="L1505" t="s">
        <v>8127</v>
      </c>
      <c r="N1505" t="s">
        <v>8546</v>
      </c>
    </row>
    <row r="1506" spans="1:14" x14ac:dyDescent="0.25">
      <c r="A1506" t="s">
        <v>595</v>
      </c>
      <c r="B1506" t="s">
        <v>5284</v>
      </c>
      <c r="C1506" t="s">
        <v>3374</v>
      </c>
      <c r="D1506" t="s">
        <v>596</v>
      </c>
      <c r="E1506" t="s">
        <v>5284</v>
      </c>
      <c r="F1506" t="s">
        <v>3374</v>
      </c>
      <c r="H1506" t="s">
        <v>32</v>
      </c>
      <c r="I1506" t="s">
        <v>8123</v>
      </c>
      <c r="K1506" t="s">
        <v>32</v>
      </c>
      <c r="L1506" t="s">
        <v>8128</v>
      </c>
      <c r="N1506" t="s">
        <v>8547</v>
      </c>
    </row>
    <row r="1507" spans="1:14" x14ac:dyDescent="0.25">
      <c r="A1507" t="s">
        <v>595</v>
      </c>
      <c r="B1507" t="s">
        <v>5284</v>
      </c>
      <c r="C1507" t="s">
        <v>7945</v>
      </c>
      <c r="D1507" t="s">
        <v>596</v>
      </c>
      <c r="E1507" t="s">
        <v>5284</v>
      </c>
      <c r="F1507" t="s">
        <v>7945</v>
      </c>
      <c r="H1507" t="s">
        <v>32</v>
      </c>
      <c r="I1507" t="s">
        <v>8124</v>
      </c>
      <c r="K1507" t="s">
        <v>32</v>
      </c>
      <c r="L1507" t="s">
        <v>8129</v>
      </c>
      <c r="N1507" t="s">
        <v>8548</v>
      </c>
    </row>
    <row r="1508" spans="1:14" x14ac:dyDescent="0.25">
      <c r="A1508" t="s">
        <v>595</v>
      </c>
      <c r="B1508" t="s">
        <v>5284</v>
      </c>
      <c r="C1508" t="s">
        <v>3377</v>
      </c>
      <c r="D1508" t="s">
        <v>596</v>
      </c>
      <c r="E1508" t="s">
        <v>5284</v>
      </c>
      <c r="F1508" t="s">
        <v>3377</v>
      </c>
      <c r="H1508" t="s">
        <v>32</v>
      </c>
      <c r="I1508" t="s">
        <v>8125</v>
      </c>
      <c r="K1508" t="s">
        <v>32</v>
      </c>
      <c r="L1508" t="s">
        <v>8130</v>
      </c>
      <c r="N1508" t="s">
        <v>8549</v>
      </c>
    </row>
    <row r="1509" spans="1:14" x14ac:dyDescent="0.25">
      <c r="A1509" t="s">
        <v>595</v>
      </c>
      <c r="B1509" t="s">
        <v>5284</v>
      </c>
      <c r="C1509" t="s">
        <v>3380</v>
      </c>
      <c r="D1509" t="s">
        <v>596</v>
      </c>
      <c r="E1509" t="s">
        <v>5284</v>
      </c>
      <c r="F1509" t="s">
        <v>3380</v>
      </c>
      <c r="H1509" t="s">
        <v>32</v>
      </c>
      <c r="I1509" t="s">
        <v>8126</v>
      </c>
      <c r="K1509" t="s">
        <v>32</v>
      </c>
      <c r="L1509" t="s">
        <v>8131</v>
      </c>
      <c r="N1509" t="s">
        <v>8550</v>
      </c>
    </row>
    <row r="1510" spans="1:14" x14ac:dyDescent="0.25">
      <c r="A1510" t="s">
        <v>595</v>
      </c>
      <c r="B1510" t="s">
        <v>5284</v>
      </c>
      <c r="C1510" t="s">
        <v>3383</v>
      </c>
      <c r="D1510" t="s">
        <v>596</v>
      </c>
      <c r="E1510" t="s">
        <v>5284</v>
      </c>
      <c r="F1510" t="s">
        <v>3383</v>
      </c>
      <c r="H1510" t="s">
        <v>32</v>
      </c>
      <c r="I1510" t="s">
        <v>8127</v>
      </c>
      <c r="K1510" t="s">
        <v>32</v>
      </c>
      <c r="L1510" t="s">
        <v>8132</v>
      </c>
      <c r="N1510" t="s">
        <v>8551</v>
      </c>
    </row>
    <row r="1511" spans="1:14" x14ac:dyDescent="0.25">
      <c r="A1511" t="s">
        <v>595</v>
      </c>
      <c r="B1511" t="s">
        <v>5284</v>
      </c>
      <c r="C1511" t="s">
        <v>7946</v>
      </c>
      <c r="D1511" t="s">
        <v>596</v>
      </c>
      <c r="E1511" t="s">
        <v>5284</v>
      </c>
      <c r="F1511" t="s">
        <v>7946</v>
      </c>
      <c r="H1511" t="s">
        <v>32</v>
      </c>
      <c r="I1511" t="s">
        <v>8128</v>
      </c>
      <c r="K1511" t="s">
        <v>32</v>
      </c>
      <c r="L1511" t="s">
        <v>8133</v>
      </c>
      <c r="N1511" t="s">
        <v>8552</v>
      </c>
    </row>
    <row r="1512" spans="1:14" x14ac:dyDescent="0.25">
      <c r="A1512" t="s">
        <v>595</v>
      </c>
      <c r="B1512" t="s">
        <v>5284</v>
      </c>
      <c r="C1512" t="s">
        <v>7947</v>
      </c>
      <c r="D1512" t="s">
        <v>596</v>
      </c>
      <c r="E1512" t="s">
        <v>5284</v>
      </c>
      <c r="F1512" t="s">
        <v>7947</v>
      </c>
      <c r="H1512" t="s">
        <v>32</v>
      </c>
      <c r="I1512" t="s">
        <v>8129</v>
      </c>
      <c r="K1512" t="s">
        <v>32</v>
      </c>
      <c r="L1512" t="s">
        <v>8134</v>
      </c>
      <c r="N1512" t="s">
        <v>8553</v>
      </c>
    </row>
    <row r="1513" spans="1:14" x14ac:dyDescent="0.25">
      <c r="A1513" t="s">
        <v>595</v>
      </c>
      <c r="B1513" t="s">
        <v>5284</v>
      </c>
      <c r="C1513" t="s">
        <v>3386</v>
      </c>
      <c r="D1513" t="s">
        <v>596</v>
      </c>
      <c r="E1513" t="s">
        <v>5284</v>
      </c>
      <c r="F1513" t="s">
        <v>3386</v>
      </c>
      <c r="H1513" t="s">
        <v>32</v>
      </c>
      <c r="I1513" t="s">
        <v>8130</v>
      </c>
      <c r="K1513" t="s">
        <v>32</v>
      </c>
      <c r="L1513" t="s">
        <v>8135</v>
      </c>
      <c r="N1513" t="s">
        <v>8554</v>
      </c>
    </row>
    <row r="1514" spans="1:14" x14ac:dyDescent="0.25">
      <c r="A1514" t="s">
        <v>595</v>
      </c>
      <c r="B1514" t="s">
        <v>5284</v>
      </c>
      <c r="C1514" t="s">
        <v>7597</v>
      </c>
      <c r="D1514" t="s">
        <v>596</v>
      </c>
      <c r="E1514" t="s">
        <v>5284</v>
      </c>
      <c r="F1514" t="s">
        <v>7597</v>
      </c>
      <c r="H1514" t="s">
        <v>32</v>
      </c>
      <c r="I1514" t="s">
        <v>8131</v>
      </c>
      <c r="K1514" t="s">
        <v>32</v>
      </c>
      <c r="L1514" t="s">
        <v>8136</v>
      </c>
      <c r="N1514" t="s">
        <v>8555</v>
      </c>
    </row>
    <row r="1515" spans="1:14" x14ac:dyDescent="0.25">
      <c r="A1515" t="s">
        <v>595</v>
      </c>
      <c r="B1515" t="s">
        <v>5284</v>
      </c>
      <c r="C1515" t="s">
        <v>3391</v>
      </c>
      <c r="D1515" t="s">
        <v>596</v>
      </c>
      <c r="E1515" t="s">
        <v>5284</v>
      </c>
      <c r="F1515" t="s">
        <v>3391</v>
      </c>
      <c r="H1515" t="s">
        <v>32</v>
      </c>
      <c r="I1515" t="s">
        <v>8132</v>
      </c>
      <c r="K1515" t="s">
        <v>32</v>
      </c>
      <c r="L1515" t="s">
        <v>8137</v>
      </c>
      <c r="N1515" t="s">
        <v>8556</v>
      </c>
    </row>
    <row r="1516" spans="1:14" x14ac:dyDescent="0.25">
      <c r="A1516" t="s">
        <v>595</v>
      </c>
      <c r="B1516" t="s">
        <v>5284</v>
      </c>
      <c r="C1516" t="s">
        <v>3394</v>
      </c>
      <c r="D1516" t="s">
        <v>596</v>
      </c>
      <c r="E1516" t="s">
        <v>5284</v>
      </c>
      <c r="F1516" t="s">
        <v>3394</v>
      </c>
      <c r="H1516" t="s">
        <v>32</v>
      </c>
      <c r="I1516" t="s">
        <v>8133</v>
      </c>
      <c r="K1516" t="s">
        <v>32</v>
      </c>
      <c r="L1516" t="s">
        <v>8138</v>
      </c>
      <c r="N1516" t="s">
        <v>8557</v>
      </c>
    </row>
    <row r="1517" spans="1:14" x14ac:dyDescent="0.25">
      <c r="A1517" t="s">
        <v>595</v>
      </c>
      <c r="B1517" t="s">
        <v>5284</v>
      </c>
      <c r="C1517" t="s">
        <v>3397</v>
      </c>
      <c r="D1517" t="s">
        <v>596</v>
      </c>
      <c r="E1517" t="s">
        <v>5284</v>
      </c>
      <c r="F1517" t="s">
        <v>3397</v>
      </c>
      <c r="H1517" t="s">
        <v>32</v>
      </c>
      <c r="I1517" t="s">
        <v>8134</v>
      </c>
      <c r="K1517" t="s">
        <v>32</v>
      </c>
      <c r="L1517" t="s">
        <v>8139</v>
      </c>
      <c r="N1517" t="s">
        <v>8558</v>
      </c>
    </row>
    <row r="1518" spans="1:14" x14ac:dyDescent="0.25">
      <c r="A1518" t="s">
        <v>595</v>
      </c>
      <c r="B1518" t="s">
        <v>5284</v>
      </c>
      <c r="C1518" t="s">
        <v>7950</v>
      </c>
      <c r="D1518" t="s">
        <v>596</v>
      </c>
      <c r="E1518" t="s">
        <v>5284</v>
      </c>
      <c r="F1518" t="s">
        <v>7950</v>
      </c>
      <c r="H1518" t="s">
        <v>32</v>
      </c>
      <c r="I1518" t="s">
        <v>8135</v>
      </c>
      <c r="K1518" t="s">
        <v>32</v>
      </c>
      <c r="L1518" t="s">
        <v>8140</v>
      </c>
      <c r="N1518" t="s">
        <v>8559</v>
      </c>
    </row>
    <row r="1519" spans="1:14" x14ac:dyDescent="0.25">
      <c r="A1519" t="s">
        <v>595</v>
      </c>
      <c r="B1519" t="s">
        <v>5284</v>
      </c>
      <c r="C1519" t="s">
        <v>7951</v>
      </c>
      <c r="D1519" t="s">
        <v>596</v>
      </c>
      <c r="E1519" t="s">
        <v>5284</v>
      </c>
      <c r="F1519" t="s">
        <v>7951</v>
      </c>
      <c r="H1519" t="s">
        <v>32</v>
      </c>
      <c r="I1519" t="s">
        <v>8136</v>
      </c>
      <c r="K1519" t="s">
        <v>32</v>
      </c>
      <c r="L1519" t="s">
        <v>8141</v>
      </c>
      <c r="N1519" t="s">
        <v>8560</v>
      </c>
    </row>
    <row r="1520" spans="1:14" x14ac:dyDescent="0.25">
      <c r="A1520" t="s">
        <v>595</v>
      </c>
      <c r="B1520" t="s">
        <v>5284</v>
      </c>
      <c r="C1520" t="s">
        <v>7953</v>
      </c>
      <c r="D1520" t="s">
        <v>596</v>
      </c>
      <c r="E1520" t="s">
        <v>5284</v>
      </c>
      <c r="F1520" t="s">
        <v>7953</v>
      </c>
      <c r="H1520" t="s">
        <v>32</v>
      </c>
      <c r="I1520" t="s">
        <v>8137</v>
      </c>
      <c r="K1520" t="s">
        <v>32</v>
      </c>
      <c r="L1520" t="s">
        <v>8142</v>
      </c>
      <c r="N1520" t="s">
        <v>8561</v>
      </c>
    </row>
    <row r="1521" spans="1:14" x14ac:dyDescent="0.25">
      <c r="A1521" t="s">
        <v>595</v>
      </c>
      <c r="B1521" t="s">
        <v>5284</v>
      </c>
      <c r="C1521" t="s">
        <v>7901</v>
      </c>
      <c r="D1521" t="s">
        <v>596</v>
      </c>
      <c r="E1521" t="s">
        <v>5284</v>
      </c>
      <c r="F1521" t="s">
        <v>7901</v>
      </c>
      <c r="H1521" t="s">
        <v>32</v>
      </c>
      <c r="I1521" t="s">
        <v>8138</v>
      </c>
      <c r="K1521" t="s">
        <v>32</v>
      </c>
      <c r="L1521" t="s">
        <v>8143</v>
      </c>
      <c r="N1521" t="s">
        <v>8562</v>
      </c>
    </row>
    <row r="1522" spans="1:14" x14ac:dyDescent="0.25">
      <c r="A1522" t="s">
        <v>595</v>
      </c>
      <c r="B1522" t="s">
        <v>5284</v>
      </c>
      <c r="C1522" t="s">
        <v>7902</v>
      </c>
      <c r="D1522" t="s">
        <v>596</v>
      </c>
      <c r="E1522" t="s">
        <v>5284</v>
      </c>
      <c r="F1522" t="s">
        <v>7902</v>
      </c>
      <c r="H1522" t="s">
        <v>32</v>
      </c>
      <c r="I1522" t="s">
        <v>8139</v>
      </c>
      <c r="K1522" t="s">
        <v>32</v>
      </c>
      <c r="L1522" t="s">
        <v>8144</v>
      </c>
      <c r="N1522" t="s">
        <v>8563</v>
      </c>
    </row>
    <row r="1523" spans="1:14" x14ac:dyDescent="0.25">
      <c r="A1523" t="s">
        <v>595</v>
      </c>
      <c r="B1523" t="s">
        <v>5284</v>
      </c>
      <c r="C1523" t="s">
        <v>7903</v>
      </c>
      <c r="D1523" t="s">
        <v>596</v>
      </c>
      <c r="E1523" t="s">
        <v>5284</v>
      </c>
      <c r="F1523" t="s">
        <v>7903</v>
      </c>
      <c r="H1523" t="s">
        <v>32</v>
      </c>
      <c r="I1523" t="s">
        <v>8140</v>
      </c>
      <c r="K1523" t="s">
        <v>32</v>
      </c>
      <c r="L1523" t="s">
        <v>8145</v>
      </c>
      <c r="N1523" t="s">
        <v>8564</v>
      </c>
    </row>
    <row r="1524" spans="1:14" x14ac:dyDescent="0.25">
      <c r="A1524" t="s">
        <v>595</v>
      </c>
      <c r="B1524" t="s">
        <v>5284</v>
      </c>
      <c r="C1524" t="s">
        <v>7904</v>
      </c>
      <c r="D1524" t="s">
        <v>596</v>
      </c>
      <c r="E1524" t="s">
        <v>5284</v>
      </c>
      <c r="F1524" t="s">
        <v>7904</v>
      </c>
      <c r="H1524" t="s">
        <v>32</v>
      </c>
      <c r="I1524" t="s">
        <v>8141</v>
      </c>
      <c r="K1524" t="s">
        <v>32</v>
      </c>
      <c r="L1524" t="s">
        <v>8146</v>
      </c>
      <c r="N1524" t="s">
        <v>8565</v>
      </c>
    </row>
    <row r="1525" spans="1:14" x14ac:dyDescent="0.25">
      <c r="A1525" t="s">
        <v>595</v>
      </c>
      <c r="B1525" t="s">
        <v>5284</v>
      </c>
      <c r="C1525" t="s">
        <v>7957</v>
      </c>
      <c r="D1525" t="s">
        <v>596</v>
      </c>
      <c r="E1525" t="s">
        <v>5284</v>
      </c>
      <c r="F1525" t="s">
        <v>7957</v>
      </c>
      <c r="H1525" t="s">
        <v>32</v>
      </c>
      <c r="I1525" t="s">
        <v>8142</v>
      </c>
      <c r="K1525" t="s">
        <v>32</v>
      </c>
      <c r="L1525" t="s">
        <v>8147</v>
      </c>
      <c r="N1525" t="s">
        <v>8566</v>
      </c>
    </row>
    <row r="1526" spans="1:14" x14ac:dyDescent="0.25">
      <c r="A1526" t="s">
        <v>595</v>
      </c>
      <c r="B1526" t="s">
        <v>5284</v>
      </c>
      <c r="C1526" t="s">
        <v>4499</v>
      </c>
      <c r="D1526" t="s">
        <v>596</v>
      </c>
      <c r="E1526" t="s">
        <v>5284</v>
      </c>
      <c r="F1526" t="s">
        <v>4499</v>
      </c>
      <c r="H1526" t="s">
        <v>32</v>
      </c>
      <c r="I1526" t="s">
        <v>8143</v>
      </c>
      <c r="K1526" t="s">
        <v>32</v>
      </c>
      <c r="L1526" t="s">
        <v>8148</v>
      </c>
      <c r="N1526" t="s">
        <v>8567</v>
      </c>
    </row>
    <row r="1527" spans="1:14" x14ac:dyDescent="0.25">
      <c r="A1527" t="s">
        <v>595</v>
      </c>
      <c r="B1527" t="s">
        <v>5284</v>
      </c>
      <c r="C1527" t="s">
        <v>7716</v>
      </c>
      <c r="D1527" t="s">
        <v>596</v>
      </c>
      <c r="E1527" t="s">
        <v>5284</v>
      </c>
      <c r="F1527" t="s">
        <v>7716</v>
      </c>
      <c r="H1527" t="s">
        <v>32</v>
      </c>
      <c r="I1527" t="s">
        <v>8144</v>
      </c>
      <c r="K1527" t="s">
        <v>32</v>
      </c>
      <c r="L1527" t="s">
        <v>8149</v>
      </c>
      <c r="N1527" t="s">
        <v>8568</v>
      </c>
    </row>
    <row r="1528" spans="1:14" x14ac:dyDescent="0.25">
      <c r="A1528" t="s">
        <v>595</v>
      </c>
      <c r="B1528" t="s">
        <v>5284</v>
      </c>
      <c r="C1528" t="s">
        <v>4505</v>
      </c>
      <c r="D1528" t="s">
        <v>596</v>
      </c>
      <c r="E1528" t="s">
        <v>5284</v>
      </c>
      <c r="F1528" t="s">
        <v>4505</v>
      </c>
      <c r="H1528" t="s">
        <v>32</v>
      </c>
      <c r="I1528" t="s">
        <v>8145</v>
      </c>
      <c r="K1528" t="s">
        <v>32</v>
      </c>
      <c r="L1528" t="s">
        <v>8150</v>
      </c>
      <c r="N1528" t="s">
        <v>8569</v>
      </c>
    </row>
    <row r="1529" spans="1:14" x14ac:dyDescent="0.25">
      <c r="A1529" t="s">
        <v>595</v>
      </c>
      <c r="B1529" t="s">
        <v>5284</v>
      </c>
      <c r="C1529" t="s">
        <v>4508</v>
      </c>
      <c r="D1529" t="s">
        <v>596</v>
      </c>
      <c r="E1529" t="s">
        <v>5284</v>
      </c>
      <c r="F1529" t="s">
        <v>4508</v>
      </c>
      <c r="H1529" t="s">
        <v>32</v>
      </c>
      <c r="I1529" t="s">
        <v>8146</v>
      </c>
      <c r="K1529" t="s">
        <v>32</v>
      </c>
      <c r="L1529" t="s">
        <v>8151</v>
      </c>
      <c r="N1529" t="s">
        <v>8570</v>
      </c>
    </row>
    <row r="1530" spans="1:14" x14ac:dyDescent="0.25">
      <c r="A1530" t="s">
        <v>595</v>
      </c>
      <c r="B1530" t="s">
        <v>5284</v>
      </c>
      <c r="C1530" t="s">
        <v>4517</v>
      </c>
      <c r="D1530" t="s">
        <v>596</v>
      </c>
      <c r="E1530" t="s">
        <v>5284</v>
      </c>
      <c r="F1530" t="s">
        <v>4517</v>
      </c>
      <c r="H1530" t="s">
        <v>32</v>
      </c>
      <c r="I1530" t="s">
        <v>8147</v>
      </c>
      <c r="K1530" t="s">
        <v>32</v>
      </c>
      <c r="L1530" t="s">
        <v>8152</v>
      </c>
      <c r="N1530" t="s">
        <v>8571</v>
      </c>
    </row>
    <row r="1531" spans="1:14" x14ac:dyDescent="0.25">
      <c r="A1531" t="s">
        <v>595</v>
      </c>
      <c r="B1531" t="s">
        <v>5284</v>
      </c>
      <c r="C1531" t="s">
        <v>7609</v>
      </c>
      <c r="D1531" t="s">
        <v>596</v>
      </c>
      <c r="E1531" t="s">
        <v>5284</v>
      </c>
      <c r="F1531" t="s">
        <v>7609</v>
      </c>
      <c r="H1531" t="s">
        <v>32</v>
      </c>
      <c r="I1531" t="s">
        <v>8148</v>
      </c>
      <c r="K1531" t="s">
        <v>32</v>
      </c>
      <c r="L1531" t="s">
        <v>8153</v>
      </c>
      <c r="N1531" t="s">
        <v>8572</v>
      </c>
    </row>
    <row r="1532" spans="1:14" x14ac:dyDescent="0.25">
      <c r="A1532" t="s">
        <v>595</v>
      </c>
      <c r="B1532" t="s">
        <v>5284</v>
      </c>
      <c r="C1532" t="s">
        <v>7614</v>
      </c>
      <c r="D1532" t="s">
        <v>596</v>
      </c>
      <c r="E1532" t="s">
        <v>5284</v>
      </c>
      <c r="F1532" t="s">
        <v>7614</v>
      </c>
      <c r="H1532" t="s">
        <v>32</v>
      </c>
      <c r="I1532" t="s">
        <v>8149</v>
      </c>
      <c r="K1532" t="s">
        <v>32</v>
      </c>
      <c r="L1532" t="s">
        <v>8154</v>
      </c>
      <c r="N1532" t="s">
        <v>8573</v>
      </c>
    </row>
    <row r="1533" spans="1:14" x14ac:dyDescent="0.25">
      <c r="A1533" t="s">
        <v>595</v>
      </c>
      <c r="B1533" t="s">
        <v>5284</v>
      </c>
      <c r="C1533" t="s">
        <v>7617</v>
      </c>
      <c r="D1533" t="s">
        <v>596</v>
      </c>
      <c r="E1533" t="s">
        <v>5284</v>
      </c>
      <c r="F1533" t="s">
        <v>7617</v>
      </c>
      <c r="H1533" t="s">
        <v>32</v>
      </c>
      <c r="I1533" t="s">
        <v>8150</v>
      </c>
      <c r="K1533" t="s">
        <v>32</v>
      </c>
      <c r="L1533" t="s">
        <v>8155</v>
      </c>
      <c r="N1533" t="s">
        <v>8574</v>
      </c>
    </row>
    <row r="1534" spans="1:14" x14ac:dyDescent="0.25">
      <c r="A1534" t="s">
        <v>595</v>
      </c>
      <c r="B1534" t="s">
        <v>5284</v>
      </c>
      <c r="C1534" t="s">
        <v>7980</v>
      </c>
      <c r="D1534" t="s">
        <v>596</v>
      </c>
      <c r="E1534" t="s">
        <v>5284</v>
      </c>
      <c r="F1534" t="s">
        <v>7980</v>
      </c>
      <c r="H1534" t="s">
        <v>32</v>
      </c>
      <c r="I1534" t="s">
        <v>8151</v>
      </c>
      <c r="K1534" t="s">
        <v>32</v>
      </c>
      <c r="L1534" t="s">
        <v>8156</v>
      </c>
      <c r="N1534" t="s">
        <v>8575</v>
      </c>
    </row>
    <row r="1535" spans="1:14" x14ac:dyDescent="0.25">
      <c r="A1535" t="s">
        <v>595</v>
      </c>
      <c r="B1535" t="s">
        <v>5284</v>
      </c>
      <c r="C1535" t="s">
        <v>7874</v>
      </c>
      <c r="D1535" t="s">
        <v>596</v>
      </c>
      <c r="E1535" t="s">
        <v>5284</v>
      </c>
      <c r="F1535" t="s">
        <v>7874</v>
      </c>
      <c r="H1535" t="s">
        <v>32</v>
      </c>
      <c r="I1535" t="s">
        <v>8152</v>
      </c>
      <c r="K1535" t="s">
        <v>32</v>
      </c>
      <c r="L1535" t="s">
        <v>8157</v>
      </c>
      <c r="N1535" t="s">
        <v>8576</v>
      </c>
    </row>
    <row r="1536" spans="1:14" x14ac:dyDescent="0.25">
      <c r="A1536" t="s">
        <v>595</v>
      </c>
      <c r="B1536" t="s">
        <v>5284</v>
      </c>
      <c r="C1536" t="s">
        <v>8030</v>
      </c>
      <c r="D1536" t="s">
        <v>596</v>
      </c>
      <c r="E1536" t="s">
        <v>5284</v>
      </c>
      <c r="F1536" t="s">
        <v>8030</v>
      </c>
      <c r="H1536" t="s">
        <v>32</v>
      </c>
      <c r="I1536" t="s">
        <v>8153</v>
      </c>
      <c r="K1536" t="s">
        <v>32</v>
      </c>
      <c r="L1536" t="s">
        <v>8158</v>
      </c>
      <c r="N1536" t="s">
        <v>8577</v>
      </c>
    </row>
    <row r="1537" spans="1:14" x14ac:dyDescent="0.25">
      <c r="A1537" t="s">
        <v>595</v>
      </c>
      <c r="B1537" t="s">
        <v>5284</v>
      </c>
      <c r="C1537" t="s">
        <v>8031</v>
      </c>
      <c r="D1537" t="s">
        <v>596</v>
      </c>
      <c r="E1537" t="s">
        <v>5284</v>
      </c>
      <c r="F1537" t="s">
        <v>8031</v>
      </c>
      <c r="H1537" t="s">
        <v>32</v>
      </c>
      <c r="I1537" t="s">
        <v>8154</v>
      </c>
      <c r="K1537" t="s">
        <v>32</v>
      </c>
      <c r="L1537" t="s">
        <v>8159</v>
      </c>
      <c r="N1537" t="s">
        <v>8578</v>
      </c>
    </row>
    <row r="1538" spans="1:14" x14ac:dyDescent="0.25">
      <c r="A1538" t="s">
        <v>595</v>
      </c>
      <c r="B1538" t="s">
        <v>5284</v>
      </c>
      <c r="C1538" t="s">
        <v>7623</v>
      </c>
      <c r="D1538" t="s">
        <v>596</v>
      </c>
      <c r="E1538" t="s">
        <v>5284</v>
      </c>
      <c r="F1538" t="s">
        <v>7623</v>
      </c>
      <c r="H1538" t="s">
        <v>32</v>
      </c>
      <c r="I1538" t="s">
        <v>8155</v>
      </c>
      <c r="K1538" t="s">
        <v>32</v>
      </c>
      <c r="L1538" t="s">
        <v>8160</v>
      </c>
      <c r="N1538" t="s">
        <v>8579</v>
      </c>
    </row>
    <row r="1539" spans="1:14" x14ac:dyDescent="0.25">
      <c r="A1539" t="s">
        <v>595</v>
      </c>
      <c r="B1539" t="s">
        <v>5284</v>
      </c>
      <c r="C1539" t="s">
        <v>7628</v>
      </c>
      <c r="D1539" t="s">
        <v>596</v>
      </c>
      <c r="E1539" t="s">
        <v>5284</v>
      </c>
      <c r="F1539" t="s">
        <v>7628</v>
      </c>
      <c r="H1539" t="s">
        <v>32</v>
      </c>
      <c r="I1539" t="s">
        <v>8156</v>
      </c>
      <c r="K1539" t="s">
        <v>32</v>
      </c>
      <c r="L1539" t="s">
        <v>8161</v>
      </c>
      <c r="N1539" t="s">
        <v>8580</v>
      </c>
    </row>
    <row r="1540" spans="1:14" x14ac:dyDescent="0.25">
      <c r="A1540" t="s">
        <v>595</v>
      </c>
      <c r="B1540" t="s">
        <v>5284</v>
      </c>
      <c r="C1540" t="s">
        <v>8026</v>
      </c>
      <c r="D1540" t="s">
        <v>596</v>
      </c>
      <c r="E1540" t="s">
        <v>5284</v>
      </c>
      <c r="F1540" t="s">
        <v>8026</v>
      </c>
      <c r="H1540" t="s">
        <v>32</v>
      </c>
      <c r="I1540" t="s">
        <v>8157</v>
      </c>
      <c r="K1540" t="s">
        <v>32</v>
      </c>
      <c r="L1540" t="s">
        <v>8162</v>
      </c>
      <c r="N1540" t="s">
        <v>8581</v>
      </c>
    </row>
    <row r="1541" spans="1:14" x14ac:dyDescent="0.25">
      <c r="A1541" t="s">
        <v>595</v>
      </c>
      <c r="B1541" t="s">
        <v>5284</v>
      </c>
      <c r="C1541" t="s">
        <v>7981</v>
      </c>
      <c r="D1541" t="s">
        <v>596</v>
      </c>
      <c r="E1541" t="s">
        <v>5284</v>
      </c>
      <c r="F1541" t="s">
        <v>7981</v>
      </c>
      <c r="H1541" t="s">
        <v>32</v>
      </c>
      <c r="I1541" t="s">
        <v>8158</v>
      </c>
      <c r="K1541" t="s">
        <v>32</v>
      </c>
      <c r="L1541" t="s">
        <v>8163</v>
      </c>
      <c r="N1541" t="s">
        <v>8582</v>
      </c>
    </row>
    <row r="1542" spans="1:14" x14ac:dyDescent="0.25">
      <c r="A1542" t="s">
        <v>595</v>
      </c>
      <c r="B1542" t="s">
        <v>5284</v>
      </c>
      <c r="C1542" t="s">
        <v>8027</v>
      </c>
      <c r="D1542" t="s">
        <v>596</v>
      </c>
      <c r="E1542" t="s">
        <v>5284</v>
      </c>
      <c r="F1542" t="s">
        <v>8027</v>
      </c>
      <c r="H1542" t="s">
        <v>32</v>
      </c>
      <c r="I1542" t="s">
        <v>8159</v>
      </c>
      <c r="K1542" t="s">
        <v>32</v>
      </c>
      <c r="L1542" t="s">
        <v>8164</v>
      </c>
      <c r="N1542" t="s">
        <v>8583</v>
      </c>
    </row>
    <row r="1543" spans="1:14" x14ac:dyDescent="0.25">
      <c r="A1543" t="s">
        <v>595</v>
      </c>
      <c r="B1543" t="s">
        <v>5284</v>
      </c>
      <c r="C1543" t="s">
        <v>7644</v>
      </c>
      <c r="D1543" t="s">
        <v>596</v>
      </c>
      <c r="E1543" t="s">
        <v>5284</v>
      </c>
      <c r="F1543" t="s">
        <v>7644</v>
      </c>
      <c r="H1543" t="s">
        <v>32</v>
      </c>
      <c r="I1543" t="s">
        <v>8160</v>
      </c>
      <c r="K1543" t="s">
        <v>32</v>
      </c>
      <c r="L1543" t="s">
        <v>8165</v>
      </c>
      <c r="N1543" t="s">
        <v>8584</v>
      </c>
    </row>
    <row r="1544" spans="1:14" x14ac:dyDescent="0.25">
      <c r="A1544" t="s">
        <v>595</v>
      </c>
      <c r="B1544" t="s">
        <v>5288</v>
      </c>
      <c r="C1544" t="s">
        <v>5281</v>
      </c>
      <c r="D1544" t="s">
        <v>596</v>
      </c>
      <c r="E1544" t="s">
        <v>5288</v>
      </c>
      <c r="F1544" t="s">
        <v>5281</v>
      </c>
      <c r="H1544" t="s">
        <v>32</v>
      </c>
      <c r="I1544" t="s">
        <v>8161</v>
      </c>
      <c r="K1544" t="s">
        <v>32</v>
      </c>
      <c r="L1544" t="s">
        <v>8166</v>
      </c>
      <c r="N1544" t="s">
        <v>8585</v>
      </c>
    </row>
    <row r="1545" spans="1:14" x14ac:dyDescent="0.25">
      <c r="A1545" t="s">
        <v>595</v>
      </c>
      <c r="B1545" t="s">
        <v>5288</v>
      </c>
      <c r="C1545" t="s">
        <v>7905</v>
      </c>
      <c r="D1545" t="s">
        <v>596</v>
      </c>
      <c r="E1545" t="s">
        <v>5288</v>
      </c>
      <c r="F1545" t="s">
        <v>7905</v>
      </c>
      <c r="H1545" t="s">
        <v>32</v>
      </c>
      <c r="I1545" t="s">
        <v>8162</v>
      </c>
      <c r="K1545" t="s">
        <v>32</v>
      </c>
      <c r="L1545" t="s">
        <v>8167</v>
      </c>
      <c r="N1545" t="s">
        <v>8586</v>
      </c>
    </row>
    <row r="1546" spans="1:14" x14ac:dyDescent="0.25">
      <c r="A1546" t="s">
        <v>595</v>
      </c>
      <c r="B1546" t="s">
        <v>5288</v>
      </c>
      <c r="C1546" t="s">
        <v>7654</v>
      </c>
      <c r="D1546" t="s">
        <v>596</v>
      </c>
      <c r="E1546" t="s">
        <v>5288</v>
      </c>
      <c r="F1546" t="s">
        <v>7654</v>
      </c>
      <c r="H1546" t="s">
        <v>32</v>
      </c>
      <c r="I1546" t="s">
        <v>8163</v>
      </c>
      <c r="K1546" t="s">
        <v>32</v>
      </c>
      <c r="L1546" t="s">
        <v>8168</v>
      </c>
      <c r="N1546" t="s">
        <v>8587</v>
      </c>
    </row>
    <row r="1547" spans="1:14" x14ac:dyDescent="0.25">
      <c r="A1547" t="s">
        <v>595</v>
      </c>
      <c r="B1547" t="s">
        <v>5288</v>
      </c>
      <c r="C1547" t="s">
        <v>3628</v>
      </c>
      <c r="D1547" t="s">
        <v>596</v>
      </c>
      <c r="E1547" t="s">
        <v>5288</v>
      </c>
      <c r="F1547" t="s">
        <v>3628</v>
      </c>
      <c r="H1547" t="s">
        <v>32</v>
      </c>
      <c r="I1547" t="s">
        <v>8164</v>
      </c>
      <c r="K1547" t="s">
        <v>32</v>
      </c>
      <c r="L1547" t="s">
        <v>8169</v>
      </c>
      <c r="N1547" t="s">
        <v>8588</v>
      </c>
    </row>
    <row r="1548" spans="1:14" x14ac:dyDescent="0.25">
      <c r="A1548" t="s">
        <v>595</v>
      </c>
      <c r="B1548" t="s">
        <v>5288</v>
      </c>
      <c r="C1548" t="s">
        <v>7743</v>
      </c>
      <c r="D1548" t="s">
        <v>596</v>
      </c>
      <c r="E1548" t="s">
        <v>5288</v>
      </c>
      <c r="F1548" t="s">
        <v>7743</v>
      </c>
      <c r="H1548" t="s">
        <v>32</v>
      </c>
      <c r="I1548" t="s">
        <v>8165</v>
      </c>
      <c r="K1548" t="s">
        <v>32</v>
      </c>
      <c r="L1548" t="s">
        <v>8170</v>
      </c>
      <c r="N1548" t="s">
        <v>8589</v>
      </c>
    </row>
    <row r="1549" spans="1:14" x14ac:dyDescent="0.25">
      <c r="A1549" t="s">
        <v>595</v>
      </c>
      <c r="B1549" t="s">
        <v>5288</v>
      </c>
      <c r="C1549" t="s">
        <v>7745</v>
      </c>
      <c r="D1549" t="s">
        <v>596</v>
      </c>
      <c r="E1549" t="s">
        <v>5288</v>
      </c>
      <c r="F1549" t="s">
        <v>7745</v>
      </c>
      <c r="H1549" t="s">
        <v>32</v>
      </c>
      <c r="I1549" t="s">
        <v>8166</v>
      </c>
      <c r="K1549" t="s">
        <v>32</v>
      </c>
      <c r="L1549" t="s">
        <v>8171</v>
      </c>
      <c r="N1549" t="s">
        <v>8590</v>
      </c>
    </row>
    <row r="1550" spans="1:14" x14ac:dyDescent="0.25">
      <c r="A1550" t="s">
        <v>595</v>
      </c>
      <c r="B1550" t="s">
        <v>5288</v>
      </c>
      <c r="C1550" t="s">
        <v>7746</v>
      </c>
      <c r="D1550" t="s">
        <v>596</v>
      </c>
      <c r="E1550" t="s">
        <v>5288</v>
      </c>
      <c r="F1550" t="s">
        <v>7746</v>
      </c>
      <c r="H1550" t="s">
        <v>32</v>
      </c>
      <c r="I1550" t="s">
        <v>8167</v>
      </c>
      <c r="K1550" t="s">
        <v>32</v>
      </c>
      <c r="L1550" t="s">
        <v>8172</v>
      </c>
      <c r="N1550" t="s">
        <v>8591</v>
      </c>
    </row>
    <row r="1551" spans="1:14" x14ac:dyDescent="0.25">
      <c r="A1551" t="s">
        <v>595</v>
      </c>
      <c r="B1551" t="s">
        <v>5288</v>
      </c>
      <c r="C1551" t="s">
        <v>4499</v>
      </c>
      <c r="D1551" t="s">
        <v>596</v>
      </c>
      <c r="E1551" t="s">
        <v>5288</v>
      </c>
      <c r="F1551" t="s">
        <v>4499</v>
      </c>
      <c r="H1551" t="s">
        <v>32</v>
      </c>
      <c r="I1551" t="s">
        <v>8168</v>
      </c>
      <c r="K1551" t="s">
        <v>32</v>
      </c>
      <c r="L1551" t="s">
        <v>4509</v>
      </c>
      <c r="N1551" t="s">
        <v>8592</v>
      </c>
    </row>
    <row r="1552" spans="1:14" x14ac:dyDescent="0.25">
      <c r="A1552" t="s">
        <v>595</v>
      </c>
      <c r="B1552" t="s">
        <v>5288</v>
      </c>
      <c r="C1552" t="s">
        <v>7716</v>
      </c>
      <c r="D1552" t="s">
        <v>596</v>
      </c>
      <c r="E1552" t="s">
        <v>5288</v>
      </c>
      <c r="F1552" t="s">
        <v>7716</v>
      </c>
      <c r="H1552" t="s">
        <v>32</v>
      </c>
      <c r="I1552" t="s">
        <v>8169</v>
      </c>
      <c r="K1552" t="s">
        <v>32</v>
      </c>
      <c r="L1552" t="s">
        <v>8173</v>
      </c>
      <c r="N1552" t="s">
        <v>8593</v>
      </c>
    </row>
    <row r="1553" spans="1:14" x14ac:dyDescent="0.25">
      <c r="A1553" t="s">
        <v>595</v>
      </c>
      <c r="B1553" t="s">
        <v>5288</v>
      </c>
      <c r="C1553" t="s">
        <v>4505</v>
      </c>
      <c r="D1553" t="s">
        <v>596</v>
      </c>
      <c r="E1553" t="s">
        <v>5288</v>
      </c>
      <c r="F1553" t="s">
        <v>4505</v>
      </c>
      <c r="H1553" t="s">
        <v>32</v>
      </c>
      <c r="I1553" t="s">
        <v>8170</v>
      </c>
      <c r="K1553" t="s">
        <v>32</v>
      </c>
      <c r="L1553" t="s">
        <v>8174</v>
      </c>
      <c r="N1553" t="s">
        <v>8594</v>
      </c>
    </row>
    <row r="1554" spans="1:14" x14ac:dyDescent="0.25">
      <c r="A1554" t="s">
        <v>595</v>
      </c>
      <c r="B1554" t="s">
        <v>5288</v>
      </c>
      <c r="C1554" t="s">
        <v>4508</v>
      </c>
      <c r="D1554" t="s">
        <v>596</v>
      </c>
      <c r="E1554" t="s">
        <v>5288</v>
      </c>
      <c r="F1554" t="s">
        <v>4508</v>
      </c>
      <c r="H1554" t="s">
        <v>32</v>
      </c>
      <c r="I1554" t="s">
        <v>8171</v>
      </c>
      <c r="K1554" t="s">
        <v>32</v>
      </c>
      <c r="L1554" t="s">
        <v>7885</v>
      </c>
      <c r="N1554" t="s">
        <v>8595</v>
      </c>
    </row>
    <row r="1555" spans="1:14" x14ac:dyDescent="0.25">
      <c r="A1555" t="s">
        <v>595</v>
      </c>
      <c r="B1555" t="s">
        <v>5288</v>
      </c>
      <c r="C1555" t="s">
        <v>7877</v>
      </c>
      <c r="D1555" t="s">
        <v>596</v>
      </c>
      <c r="E1555" t="s">
        <v>5288</v>
      </c>
      <c r="F1555" t="s">
        <v>7877</v>
      </c>
      <c r="H1555" t="s">
        <v>32</v>
      </c>
      <c r="I1555" t="s">
        <v>8172</v>
      </c>
      <c r="K1555" t="s">
        <v>35</v>
      </c>
      <c r="L1555" t="s">
        <v>8034</v>
      </c>
      <c r="N1555" t="s">
        <v>8596</v>
      </c>
    </row>
    <row r="1556" spans="1:14" x14ac:dyDescent="0.25">
      <c r="A1556" t="s">
        <v>595</v>
      </c>
      <c r="B1556" t="s">
        <v>5288</v>
      </c>
      <c r="C1556" t="s">
        <v>7701</v>
      </c>
      <c r="D1556" t="s">
        <v>596</v>
      </c>
      <c r="E1556" t="s">
        <v>5288</v>
      </c>
      <c r="F1556" t="s">
        <v>7701</v>
      </c>
      <c r="H1556" t="s">
        <v>32</v>
      </c>
      <c r="I1556" t="s">
        <v>4509</v>
      </c>
      <c r="K1556" t="s">
        <v>35</v>
      </c>
      <c r="L1556" t="s">
        <v>8043</v>
      </c>
      <c r="N1556" t="s">
        <v>8597</v>
      </c>
    </row>
    <row r="1557" spans="1:14" x14ac:dyDescent="0.25">
      <c r="A1557" t="s">
        <v>595</v>
      </c>
      <c r="B1557" t="s">
        <v>5288</v>
      </c>
      <c r="C1557" t="s">
        <v>7703</v>
      </c>
      <c r="D1557" t="s">
        <v>596</v>
      </c>
      <c r="E1557" t="s">
        <v>5288</v>
      </c>
      <c r="F1557" t="s">
        <v>7703</v>
      </c>
      <c r="H1557" t="s">
        <v>32</v>
      </c>
      <c r="I1557" t="s">
        <v>8173</v>
      </c>
      <c r="K1557" t="s">
        <v>35</v>
      </c>
      <c r="L1557" t="s">
        <v>8044</v>
      </c>
      <c r="N1557" t="s">
        <v>8598</v>
      </c>
    </row>
    <row r="1558" spans="1:14" x14ac:dyDescent="0.25">
      <c r="A1558" t="s">
        <v>595</v>
      </c>
      <c r="B1558" t="s">
        <v>5288</v>
      </c>
      <c r="C1558" t="s">
        <v>7705</v>
      </c>
      <c r="D1558" t="s">
        <v>596</v>
      </c>
      <c r="E1558" t="s">
        <v>5288</v>
      </c>
      <c r="F1558" t="s">
        <v>7705</v>
      </c>
      <c r="H1558" t="s">
        <v>32</v>
      </c>
      <c r="I1558" t="s">
        <v>8174</v>
      </c>
      <c r="K1558" t="s">
        <v>35</v>
      </c>
      <c r="L1558" t="s">
        <v>8176</v>
      </c>
      <c r="N1558" t="s">
        <v>8599</v>
      </c>
    </row>
    <row r="1559" spans="1:14" x14ac:dyDescent="0.25">
      <c r="A1559" t="s">
        <v>601</v>
      </c>
      <c r="B1559" t="s">
        <v>5284</v>
      </c>
      <c r="C1559" t="s">
        <v>3251</v>
      </c>
      <c r="D1559" t="s">
        <v>602</v>
      </c>
      <c r="E1559" t="s">
        <v>5284</v>
      </c>
      <c r="F1559" t="s">
        <v>3251</v>
      </c>
      <c r="H1559" t="s">
        <v>32</v>
      </c>
      <c r="I1559" t="s">
        <v>7885</v>
      </c>
      <c r="K1559" t="s">
        <v>35</v>
      </c>
      <c r="L1559" t="s">
        <v>7621</v>
      </c>
      <c r="N1559" t="s">
        <v>8600</v>
      </c>
    </row>
    <row r="1560" spans="1:14" x14ac:dyDescent="0.25">
      <c r="A1560" t="s">
        <v>601</v>
      </c>
      <c r="B1560" t="s">
        <v>5284</v>
      </c>
      <c r="C1560" t="s">
        <v>3260</v>
      </c>
      <c r="D1560" t="s">
        <v>602</v>
      </c>
      <c r="E1560" t="s">
        <v>5284</v>
      </c>
      <c r="F1560" t="s">
        <v>3260</v>
      </c>
      <c r="H1560" t="s">
        <v>32</v>
      </c>
      <c r="I1560" t="s">
        <v>3483</v>
      </c>
      <c r="K1560" t="s">
        <v>35</v>
      </c>
      <c r="L1560" t="s">
        <v>7699</v>
      </c>
      <c r="N1560" t="s">
        <v>8601</v>
      </c>
    </row>
    <row r="1561" spans="1:14" x14ac:dyDescent="0.25">
      <c r="A1561" t="s">
        <v>601</v>
      </c>
      <c r="B1561" t="s">
        <v>5284</v>
      </c>
      <c r="C1561" t="s">
        <v>3263</v>
      </c>
      <c r="D1561" t="s">
        <v>602</v>
      </c>
      <c r="E1561" t="s">
        <v>5284</v>
      </c>
      <c r="F1561" t="s">
        <v>3263</v>
      </c>
      <c r="H1561" t="s">
        <v>32</v>
      </c>
      <c r="I1561" t="s">
        <v>3498</v>
      </c>
      <c r="K1561" t="s">
        <v>35</v>
      </c>
      <c r="L1561" t="s">
        <v>7641</v>
      </c>
      <c r="N1561" t="s">
        <v>8602</v>
      </c>
    </row>
    <row r="1562" spans="1:14" x14ac:dyDescent="0.25">
      <c r="A1562" t="s">
        <v>601</v>
      </c>
      <c r="B1562" t="s">
        <v>5284</v>
      </c>
      <c r="C1562" t="s">
        <v>3266</v>
      </c>
      <c r="D1562" t="s">
        <v>602</v>
      </c>
      <c r="E1562" t="s">
        <v>5284</v>
      </c>
      <c r="F1562" t="s">
        <v>3266</v>
      </c>
      <c r="H1562" t="s">
        <v>32</v>
      </c>
      <c r="I1562" t="s">
        <v>3628</v>
      </c>
      <c r="K1562" t="s">
        <v>35</v>
      </c>
      <c r="L1562" t="s">
        <v>8048</v>
      </c>
      <c r="N1562" t="s">
        <v>8603</v>
      </c>
    </row>
    <row r="1563" spans="1:14" x14ac:dyDescent="0.25">
      <c r="A1563" t="s">
        <v>601</v>
      </c>
      <c r="B1563" t="s">
        <v>5284</v>
      </c>
      <c r="C1563" t="s">
        <v>3271</v>
      </c>
      <c r="D1563" t="s">
        <v>602</v>
      </c>
      <c r="E1563" t="s">
        <v>5284</v>
      </c>
      <c r="F1563" t="s">
        <v>3271</v>
      </c>
      <c r="H1563" t="s">
        <v>704</v>
      </c>
      <c r="I1563" t="s">
        <v>3251</v>
      </c>
      <c r="K1563" t="s">
        <v>35</v>
      </c>
      <c r="L1563" t="s">
        <v>7646</v>
      </c>
      <c r="N1563" t="s">
        <v>8604</v>
      </c>
    </row>
    <row r="1564" spans="1:14" x14ac:dyDescent="0.25">
      <c r="A1564" t="s">
        <v>601</v>
      </c>
      <c r="B1564" t="s">
        <v>5284</v>
      </c>
      <c r="C1564" t="s">
        <v>3276</v>
      </c>
      <c r="D1564" t="s">
        <v>602</v>
      </c>
      <c r="E1564" t="s">
        <v>5284</v>
      </c>
      <c r="F1564" t="s">
        <v>3276</v>
      </c>
      <c r="H1564" t="s">
        <v>704</v>
      </c>
      <c r="I1564" t="s">
        <v>3260</v>
      </c>
      <c r="K1564" t="s">
        <v>35</v>
      </c>
      <c r="L1564" t="s">
        <v>7650</v>
      </c>
      <c r="N1564" t="s">
        <v>8605</v>
      </c>
    </row>
    <row r="1565" spans="1:14" x14ac:dyDescent="0.25">
      <c r="A1565" t="s">
        <v>601</v>
      </c>
      <c r="B1565" t="s">
        <v>5284</v>
      </c>
      <c r="C1565" t="s">
        <v>3279</v>
      </c>
      <c r="D1565" t="s">
        <v>602</v>
      </c>
      <c r="E1565" t="s">
        <v>5284</v>
      </c>
      <c r="F1565" t="s">
        <v>3279</v>
      </c>
      <c r="H1565" t="s">
        <v>704</v>
      </c>
      <c r="I1565" t="s">
        <v>7837</v>
      </c>
      <c r="K1565" t="s">
        <v>222</v>
      </c>
      <c r="L1565" t="s">
        <v>3588</v>
      </c>
      <c r="N1565" t="s">
        <v>8606</v>
      </c>
    </row>
    <row r="1566" spans="1:14" x14ac:dyDescent="0.25">
      <c r="A1566" t="s">
        <v>601</v>
      </c>
      <c r="B1566" t="s">
        <v>5284</v>
      </c>
      <c r="C1566" t="s">
        <v>3282</v>
      </c>
      <c r="D1566" t="s">
        <v>602</v>
      </c>
      <c r="E1566" t="s">
        <v>5284</v>
      </c>
      <c r="F1566" t="s">
        <v>3282</v>
      </c>
      <c r="H1566" t="s">
        <v>704</v>
      </c>
      <c r="I1566" t="s">
        <v>4175</v>
      </c>
      <c r="K1566" t="s">
        <v>222</v>
      </c>
      <c r="L1566" t="s">
        <v>7654</v>
      </c>
      <c r="N1566" t="s">
        <v>8607</v>
      </c>
    </row>
    <row r="1567" spans="1:14" x14ac:dyDescent="0.25">
      <c r="A1567" t="s">
        <v>601</v>
      </c>
      <c r="B1567" t="s">
        <v>5284</v>
      </c>
      <c r="C1567" t="s">
        <v>3302</v>
      </c>
      <c r="D1567" t="s">
        <v>602</v>
      </c>
      <c r="E1567" t="s">
        <v>5284</v>
      </c>
      <c r="F1567" t="s">
        <v>3302</v>
      </c>
      <c r="H1567" t="s">
        <v>704</v>
      </c>
      <c r="I1567" t="s">
        <v>8063</v>
      </c>
      <c r="K1567" t="s">
        <v>222</v>
      </c>
      <c r="L1567" t="s">
        <v>3602</v>
      </c>
      <c r="N1567" t="s">
        <v>8608</v>
      </c>
    </row>
    <row r="1568" spans="1:14" x14ac:dyDescent="0.25">
      <c r="A1568" t="s">
        <v>601</v>
      </c>
      <c r="B1568" t="s">
        <v>5284</v>
      </c>
      <c r="C1568" t="s">
        <v>3311</v>
      </c>
      <c r="D1568" t="s">
        <v>602</v>
      </c>
      <c r="E1568" t="s">
        <v>5284</v>
      </c>
      <c r="F1568" t="s">
        <v>3311</v>
      </c>
      <c r="H1568" t="s">
        <v>704</v>
      </c>
      <c r="I1568" t="s">
        <v>8064</v>
      </c>
      <c r="K1568" t="s">
        <v>222</v>
      </c>
      <c r="L1568" t="s">
        <v>3642</v>
      </c>
      <c r="N1568" t="s">
        <v>8609</v>
      </c>
    </row>
    <row r="1569" spans="1:14" x14ac:dyDescent="0.25">
      <c r="A1569" t="s">
        <v>601</v>
      </c>
      <c r="B1569" t="s">
        <v>5284</v>
      </c>
      <c r="C1569" t="s">
        <v>3341</v>
      </c>
      <c r="D1569" t="s">
        <v>602</v>
      </c>
      <c r="E1569" t="s">
        <v>5284</v>
      </c>
      <c r="F1569" t="s">
        <v>3341</v>
      </c>
      <c r="H1569" t="s">
        <v>704</v>
      </c>
      <c r="I1569" t="s">
        <v>8175</v>
      </c>
      <c r="K1569" t="s">
        <v>222</v>
      </c>
      <c r="L1569" t="s">
        <v>3645</v>
      </c>
      <c r="N1569" t="s">
        <v>8610</v>
      </c>
    </row>
    <row r="1570" spans="1:14" x14ac:dyDescent="0.25">
      <c r="A1570" t="s">
        <v>601</v>
      </c>
      <c r="B1570" t="s">
        <v>5284</v>
      </c>
      <c r="C1570" t="s">
        <v>7897</v>
      </c>
      <c r="D1570" t="s">
        <v>602</v>
      </c>
      <c r="E1570" t="s">
        <v>5284</v>
      </c>
      <c r="F1570" t="s">
        <v>7897</v>
      </c>
      <c r="H1570" t="s">
        <v>704</v>
      </c>
      <c r="I1570" t="s">
        <v>4509</v>
      </c>
      <c r="K1570" t="s">
        <v>37</v>
      </c>
      <c r="L1570" t="s">
        <v>3251</v>
      </c>
      <c r="N1570" t="s">
        <v>8611</v>
      </c>
    </row>
    <row r="1571" spans="1:14" x14ac:dyDescent="0.25">
      <c r="A1571" t="s">
        <v>601</v>
      </c>
      <c r="B1571" t="s">
        <v>5284</v>
      </c>
      <c r="C1571" t="s">
        <v>3365</v>
      </c>
      <c r="D1571" t="s">
        <v>602</v>
      </c>
      <c r="E1571" t="s">
        <v>5284</v>
      </c>
      <c r="F1571" t="s">
        <v>3365</v>
      </c>
      <c r="H1571" t="s">
        <v>35</v>
      </c>
      <c r="I1571" t="s">
        <v>8034</v>
      </c>
      <c r="K1571" t="s">
        <v>37</v>
      </c>
      <c r="L1571" t="s">
        <v>3260</v>
      </c>
      <c r="N1571" t="s">
        <v>8612</v>
      </c>
    </row>
    <row r="1572" spans="1:14" x14ac:dyDescent="0.25">
      <c r="A1572" t="s">
        <v>601</v>
      </c>
      <c r="B1572" t="s">
        <v>5284</v>
      </c>
      <c r="C1572" t="s">
        <v>3377</v>
      </c>
      <c r="D1572" t="s">
        <v>602</v>
      </c>
      <c r="E1572" t="s">
        <v>5284</v>
      </c>
      <c r="F1572" t="s">
        <v>3377</v>
      </c>
      <c r="H1572" t="s">
        <v>35</v>
      </c>
      <c r="I1572" t="s">
        <v>8176</v>
      </c>
      <c r="K1572" t="s">
        <v>37</v>
      </c>
      <c r="L1572" t="s">
        <v>3263</v>
      </c>
      <c r="N1572" t="s">
        <v>8613</v>
      </c>
    </row>
    <row r="1573" spans="1:14" x14ac:dyDescent="0.25">
      <c r="A1573" t="s">
        <v>601</v>
      </c>
      <c r="B1573" t="s">
        <v>5284</v>
      </c>
      <c r="C1573" t="s">
        <v>3383</v>
      </c>
      <c r="D1573" t="s">
        <v>602</v>
      </c>
      <c r="E1573" t="s">
        <v>5284</v>
      </c>
      <c r="F1573" t="s">
        <v>3383</v>
      </c>
      <c r="H1573" t="s">
        <v>35</v>
      </c>
      <c r="I1573" t="s">
        <v>7621</v>
      </c>
      <c r="K1573" t="s">
        <v>37</v>
      </c>
      <c r="L1573" t="s">
        <v>3266</v>
      </c>
      <c r="N1573" t="s">
        <v>8614</v>
      </c>
    </row>
    <row r="1574" spans="1:14" x14ac:dyDescent="0.25">
      <c r="A1574" t="s">
        <v>601</v>
      </c>
      <c r="B1574" t="s">
        <v>5284</v>
      </c>
      <c r="C1574" t="s">
        <v>7948</v>
      </c>
      <c r="D1574" t="s">
        <v>602</v>
      </c>
      <c r="E1574" t="s">
        <v>5284</v>
      </c>
      <c r="F1574" t="s">
        <v>7948</v>
      </c>
      <c r="H1574" t="s">
        <v>35</v>
      </c>
      <c r="I1574" t="s">
        <v>7641</v>
      </c>
      <c r="K1574" t="s">
        <v>37</v>
      </c>
      <c r="L1574" t="s">
        <v>3271</v>
      </c>
      <c r="N1574" t="s">
        <v>8615</v>
      </c>
    </row>
    <row r="1575" spans="1:14" x14ac:dyDescent="0.25">
      <c r="A1575" t="s">
        <v>601</v>
      </c>
      <c r="B1575" t="s">
        <v>5284</v>
      </c>
      <c r="C1575" t="s">
        <v>3386</v>
      </c>
      <c r="D1575" t="s">
        <v>602</v>
      </c>
      <c r="E1575" t="s">
        <v>5284</v>
      </c>
      <c r="F1575" t="s">
        <v>3386</v>
      </c>
      <c r="H1575" t="s">
        <v>35</v>
      </c>
      <c r="I1575" t="s">
        <v>7646</v>
      </c>
      <c r="K1575" t="s">
        <v>37</v>
      </c>
      <c r="L1575" t="s">
        <v>3276</v>
      </c>
      <c r="N1575" t="s">
        <v>8616</v>
      </c>
    </row>
    <row r="1576" spans="1:14" x14ac:dyDescent="0.25">
      <c r="A1576" t="s">
        <v>601</v>
      </c>
      <c r="B1576" t="s">
        <v>5284</v>
      </c>
      <c r="C1576" t="s">
        <v>3399</v>
      </c>
      <c r="D1576" t="s">
        <v>602</v>
      </c>
      <c r="E1576" t="s">
        <v>5284</v>
      </c>
      <c r="F1576" t="s">
        <v>3399</v>
      </c>
      <c r="H1576" t="s">
        <v>35</v>
      </c>
      <c r="I1576" t="s">
        <v>7650</v>
      </c>
      <c r="K1576" t="s">
        <v>37</v>
      </c>
      <c r="L1576" t="s">
        <v>3279</v>
      </c>
      <c r="N1576" t="s">
        <v>8617</v>
      </c>
    </row>
    <row r="1577" spans="1:14" x14ac:dyDescent="0.25">
      <c r="A1577" t="s">
        <v>601</v>
      </c>
      <c r="B1577" t="s">
        <v>5284</v>
      </c>
      <c r="C1577" t="s">
        <v>3401</v>
      </c>
      <c r="D1577" t="s">
        <v>602</v>
      </c>
      <c r="E1577" t="s">
        <v>5284</v>
      </c>
      <c r="F1577" t="s">
        <v>3401</v>
      </c>
      <c r="H1577" t="s">
        <v>35</v>
      </c>
      <c r="I1577" t="s">
        <v>8043</v>
      </c>
      <c r="K1577" t="s">
        <v>37</v>
      </c>
      <c r="L1577" t="s">
        <v>3282</v>
      </c>
      <c r="N1577" t="s">
        <v>8618</v>
      </c>
    </row>
    <row r="1578" spans="1:14" x14ac:dyDescent="0.25">
      <c r="A1578" t="s">
        <v>601</v>
      </c>
      <c r="B1578" t="s">
        <v>5284</v>
      </c>
      <c r="C1578" t="s">
        <v>7901</v>
      </c>
      <c r="D1578" t="s">
        <v>602</v>
      </c>
      <c r="E1578" t="s">
        <v>5284</v>
      </c>
      <c r="F1578" t="s">
        <v>7901</v>
      </c>
      <c r="H1578" t="s">
        <v>35</v>
      </c>
      <c r="I1578" t="s">
        <v>8044</v>
      </c>
      <c r="K1578" t="s">
        <v>37</v>
      </c>
      <c r="L1578" t="s">
        <v>7936</v>
      </c>
      <c r="N1578" t="s">
        <v>8619</v>
      </c>
    </row>
    <row r="1579" spans="1:14" x14ac:dyDescent="0.25">
      <c r="A1579" t="s">
        <v>601</v>
      </c>
      <c r="B1579" t="s">
        <v>5284</v>
      </c>
      <c r="C1579" t="s">
        <v>7902</v>
      </c>
      <c r="D1579" t="s">
        <v>602</v>
      </c>
      <c r="E1579" t="s">
        <v>5284</v>
      </c>
      <c r="F1579" t="s">
        <v>7902</v>
      </c>
      <c r="H1579" t="s">
        <v>35</v>
      </c>
      <c r="I1579" t="s">
        <v>7699</v>
      </c>
      <c r="K1579" t="s">
        <v>37</v>
      </c>
      <c r="L1579" t="s">
        <v>3311</v>
      </c>
      <c r="N1579" t="s">
        <v>8620</v>
      </c>
    </row>
    <row r="1580" spans="1:14" x14ac:dyDescent="0.25">
      <c r="A1580" t="s">
        <v>601</v>
      </c>
      <c r="B1580" t="s">
        <v>5284</v>
      </c>
      <c r="C1580" t="s">
        <v>7904</v>
      </c>
      <c r="D1580" t="s">
        <v>602</v>
      </c>
      <c r="E1580" t="s">
        <v>5284</v>
      </c>
      <c r="F1580" t="s">
        <v>7904</v>
      </c>
      <c r="H1580" t="s">
        <v>35</v>
      </c>
      <c r="I1580" t="s">
        <v>8048</v>
      </c>
      <c r="K1580" t="s">
        <v>37</v>
      </c>
      <c r="L1580" t="s">
        <v>3314</v>
      </c>
      <c r="N1580" t="s">
        <v>8621</v>
      </c>
    </row>
    <row r="1581" spans="1:14" x14ac:dyDescent="0.25">
      <c r="A1581" t="s">
        <v>601</v>
      </c>
      <c r="B1581" t="s">
        <v>5284</v>
      </c>
      <c r="C1581" t="s">
        <v>7957</v>
      </c>
      <c r="D1581" t="s">
        <v>602</v>
      </c>
      <c r="E1581" t="s">
        <v>5284</v>
      </c>
      <c r="F1581" t="s">
        <v>7957</v>
      </c>
      <c r="H1581" t="s">
        <v>222</v>
      </c>
      <c r="I1581" t="s">
        <v>3588</v>
      </c>
      <c r="K1581" t="s">
        <v>37</v>
      </c>
      <c r="L1581" t="s">
        <v>3341</v>
      </c>
      <c r="N1581" t="s">
        <v>8622</v>
      </c>
    </row>
    <row r="1582" spans="1:14" x14ac:dyDescent="0.25">
      <c r="A1582" t="s">
        <v>601</v>
      </c>
      <c r="B1582" t="s">
        <v>5288</v>
      </c>
      <c r="C1582" t="s">
        <v>3628</v>
      </c>
      <c r="D1582" t="s">
        <v>602</v>
      </c>
      <c r="E1582" t="s">
        <v>5288</v>
      </c>
      <c r="F1582" t="s">
        <v>3628</v>
      </c>
      <c r="H1582" t="s">
        <v>222</v>
      </c>
      <c r="I1582" t="s">
        <v>7654</v>
      </c>
      <c r="K1582" t="s">
        <v>37</v>
      </c>
      <c r="L1582" t="s">
        <v>3365</v>
      </c>
      <c r="N1582" t="s">
        <v>8623</v>
      </c>
    </row>
    <row r="1583" spans="1:14" x14ac:dyDescent="0.25">
      <c r="A1583" t="s">
        <v>607</v>
      </c>
      <c r="B1583" t="s">
        <v>5284</v>
      </c>
      <c r="C1583" t="s">
        <v>7874</v>
      </c>
      <c r="D1583" t="s">
        <v>608</v>
      </c>
      <c r="E1583" t="s">
        <v>5284</v>
      </c>
      <c r="F1583" t="s">
        <v>7874</v>
      </c>
      <c r="H1583" t="s">
        <v>222</v>
      </c>
      <c r="I1583" t="s">
        <v>3642</v>
      </c>
      <c r="K1583" t="s">
        <v>37</v>
      </c>
      <c r="L1583" t="s">
        <v>3377</v>
      </c>
      <c r="N1583" t="s">
        <v>8624</v>
      </c>
    </row>
    <row r="1584" spans="1:14" x14ac:dyDescent="0.25">
      <c r="A1584" t="s">
        <v>611</v>
      </c>
      <c r="B1584" t="s">
        <v>5284</v>
      </c>
      <c r="C1584" t="s">
        <v>3341</v>
      </c>
      <c r="D1584" t="s">
        <v>612</v>
      </c>
      <c r="E1584" t="s">
        <v>5284</v>
      </c>
      <c r="F1584" t="s">
        <v>3341</v>
      </c>
      <c r="H1584" t="s">
        <v>222</v>
      </c>
      <c r="I1584" t="s">
        <v>3645</v>
      </c>
      <c r="K1584" t="s">
        <v>37</v>
      </c>
      <c r="L1584" t="s">
        <v>3383</v>
      </c>
      <c r="N1584" t="s">
        <v>8625</v>
      </c>
    </row>
    <row r="1585" spans="1:14" x14ac:dyDescent="0.25">
      <c r="A1585" t="s">
        <v>611</v>
      </c>
      <c r="B1585" t="s">
        <v>5284</v>
      </c>
      <c r="C1585" t="s">
        <v>8032</v>
      </c>
      <c r="D1585" t="s">
        <v>612</v>
      </c>
      <c r="E1585" t="s">
        <v>5284</v>
      </c>
      <c r="F1585" t="s">
        <v>8032</v>
      </c>
      <c r="H1585" t="s">
        <v>731</v>
      </c>
      <c r="I1585" t="s">
        <v>3588</v>
      </c>
      <c r="K1585" t="s">
        <v>37</v>
      </c>
      <c r="L1585" t="s">
        <v>3399</v>
      </c>
      <c r="N1585" t="s">
        <v>8626</v>
      </c>
    </row>
    <row r="1586" spans="1:14" x14ac:dyDescent="0.25">
      <c r="A1586" t="s">
        <v>611</v>
      </c>
      <c r="B1586" t="s">
        <v>5284</v>
      </c>
      <c r="C1586" t="s">
        <v>8033</v>
      </c>
      <c r="D1586" t="s">
        <v>612</v>
      </c>
      <c r="E1586" t="s">
        <v>5284</v>
      </c>
      <c r="F1586" t="s">
        <v>8033</v>
      </c>
      <c r="H1586" t="s">
        <v>731</v>
      </c>
      <c r="I1586" t="s">
        <v>7654</v>
      </c>
      <c r="K1586" t="s">
        <v>37</v>
      </c>
      <c r="L1586" t="s">
        <v>3401</v>
      </c>
      <c r="N1586" t="s">
        <v>8627</v>
      </c>
    </row>
    <row r="1587" spans="1:14" x14ac:dyDescent="0.25">
      <c r="A1587" t="s">
        <v>611</v>
      </c>
      <c r="B1587" t="s">
        <v>5284</v>
      </c>
      <c r="C1587" t="s">
        <v>8009</v>
      </c>
      <c r="D1587" t="s">
        <v>612</v>
      </c>
      <c r="E1587" t="s">
        <v>5284</v>
      </c>
      <c r="F1587" t="s">
        <v>8009</v>
      </c>
      <c r="H1587" t="s">
        <v>731</v>
      </c>
      <c r="I1587" t="s">
        <v>3602</v>
      </c>
      <c r="K1587" t="s">
        <v>37</v>
      </c>
      <c r="L1587" t="s">
        <v>7901</v>
      </c>
      <c r="N1587" t="s">
        <v>8628</v>
      </c>
    </row>
    <row r="1588" spans="1:14" x14ac:dyDescent="0.25">
      <c r="A1588" t="s">
        <v>611</v>
      </c>
      <c r="B1588" t="s">
        <v>5284</v>
      </c>
      <c r="C1588" t="s">
        <v>7599</v>
      </c>
      <c r="D1588" t="s">
        <v>612</v>
      </c>
      <c r="E1588" t="s">
        <v>5284</v>
      </c>
      <c r="F1588" t="s">
        <v>7599</v>
      </c>
      <c r="H1588" t="s">
        <v>731</v>
      </c>
      <c r="I1588" t="s">
        <v>3642</v>
      </c>
      <c r="K1588" t="s">
        <v>37</v>
      </c>
      <c r="L1588" t="s">
        <v>7902</v>
      </c>
      <c r="N1588" t="s">
        <v>8629</v>
      </c>
    </row>
    <row r="1589" spans="1:14" x14ac:dyDescent="0.25">
      <c r="A1589" t="s">
        <v>611</v>
      </c>
      <c r="B1589" t="s">
        <v>5284</v>
      </c>
      <c r="C1589" t="s">
        <v>7618</v>
      </c>
      <c r="D1589" t="s">
        <v>612</v>
      </c>
      <c r="E1589" t="s">
        <v>5284</v>
      </c>
      <c r="F1589" t="s">
        <v>7618</v>
      </c>
      <c r="H1589" t="s">
        <v>731</v>
      </c>
      <c r="I1589" t="s">
        <v>3645</v>
      </c>
      <c r="K1589" t="s">
        <v>37</v>
      </c>
      <c r="L1589" t="s">
        <v>7904</v>
      </c>
      <c r="N1589" t="s">
        <v>8630</v>
      </c>
    </row>
    <row r="1590" spans="1:14" x14ac:dyDescent="0.25">
      <c r="A1590" t="s">
        <v>611</v>
      </c>
      <c r="B1590" t="s">
        <v>5284</v>
      </c>
      <c r="C1590" t="s">
        <v>8018</v>
      </c>
      <c r="D1590" t="s">
        <v>612</v>
      </c>
      <c r="E1590" t="s">
        <v>5284</v>
      </c>
      <c r="F1590" t="s">
        <v>8018</v>
      </c>
      <c r="H1590" t="s">
        <v>37</v>
      </c>
      <c r="I1590" t="s">
        <v>3251</v>
      </c>
      <c r="K1590" t="s">
        <v>40</v>
      </c>
      <c r="L1590" t="s">
        <v>3302</v>
      </c>
      <c r="N1590" t="s">
        <v>8631</v>
      </c>
    </row>
    <row r="1591" spans="1:14" x14ac:dyDescent="0.25">
      <c r="A1591" t="s">
        <v>611</v>
      </c>
      <c r="B1591" t="s">
        <v>5284</v>
      </c>
      <c r="C1591" t="s">
        <v>8019</v>
      </c>
      <c r="D1591" t="s">
        <v>612</v>
      </c>
      <c r="E1591" t="s">
        <v>5284</v>
      </c>
      <c r="F1591" t="s">
        <v>8019</v>
      </c>
      <c r="H1591" t="s">
        <v>37</v>
      </c>
      <c r="I1591" t="s">
        <v>3260</v>
      </c>
      <c r="K1591" t="s">
        <v>40</v>
      </c>
      <c r="L1591" t="s">
        <v>3308</v>
      </c>
      <c r="N1591" t="s">
        <v>8632</v>
      </c>
    </row>
    <row r="1592" spans="1:14" x14ac:dyDescent="0.25">
      <c r="A1592" t="s">
        <v>611</v>
      </c>
      <c r="B1592" t="s">
        <v>5284</v>
      </c>
      <c r="C1592" t="s">
        <v>8020</v>
      </c>
      <c r="D1592" t="s">
        <v>612</v>
      </c>
      <c r="E1592" t="s">
        <v>5284</v>
      </c>
      <c r="F1592" t="s">
        <v>8020</v>
      </c>
      <c r="H1592" t="s">
        <v>37</v>
      </c>
      <c r="I1592" t="s">
        <v>3263</v>
      </c>
      <c r="K1592" t="s">
        <v>40</v>
      </c>
      <c r="L1592" t="s">
        <v>3311</v>
      </c>
      <c r="N1592" t="s">
        <v>8633</v>
      </c>
    </row>
    <row r="1593" spans="1:14" x14ac:dyDescent="0.25">
      <c r="A1593" t="s">
        <v>611</v>
      </c>
      <c r="B1593" t="s">
        <v>5284</v>
      </c>
      <c r="C1593" t="s">
        <v>8021</v>
      </c>
      <c r="D1593" t="s">
        <v>612</v>
      </c>
      <c r="E1593" t="s">
        <v>5284</v>
      </c>
      <c r="F1593" t="s">
        <v>8021</v>
      </c>
      <c r="H1593" t="s">
        <v>37</v>
      </c>
      <c r="I1593" t="s">
        <v>3266</v>
      </c>
      <c r="K1593" t="s">
        <v>40</v>
      </c>
      <c r="L1593" t="s">
        <v>3314</v>
      </c>
      <c r="N1593" t="s">
        <v>8634</v>
      </c>
    </row>
    <row r="1594" spans="1:14" x14ac:dyDescent="0.25">
      <c r="A1594" t="s">
        <v>611</v>
      </c>
      <c r="B1594" t="s">
        <v>5284</v>
      </c>
      <c r="C1594" t="s">
        <v>8022</v>
      </c>
      <c r="D1594" t="s">
        <v>612</v>
      </c>
      <c r="E1594" t="s">
        <v>5284</v>
      </c>
      <c r="F1594" t="s">
        <v>8022</v>
      </c>
      <c r="H1594" t="s">
        <v>37</v>
      </c>
      <c r="I1594" t="s">
        <v>3271</v>
      </c>
      <c r="K1594" t="s">
        <v>40</v>
      </c>
      <c r="L1594" t="s">
        <v>3341</v>
      </c>
      <c r="N1594" t="s">
        <v>8635</v>
      </c>
    </row>
    <row r="1595" spans="1:14" x14ac:dyDescent="0.25">
      <c r="A1595" t="s">
        <v>611</v>
      </c>
      <c r="B1595" t="s">
        <v>5284</v>
      </c>
      <c r="C1595" t="s">
        <v>8034</v>
      </c>
      <c r="D1595" t="s">
        <v>612</v>
      </c>
      <c r="E1595" t="s">
        <v>5284</v>
      </c>
      <c r="F1595" t="s">
        <v>8034</v>
      </c>
      <c r="H1595" t="s">
        <v>37</v>
      </c>
      <c r="I1595" t="s">
        <v>3276</v>
      </c>
      <c r="K1595" t="s">
        <v>40</v>
      </c>
      <c r="L1595" t="s">
        <v>7593</v>
      </c>
      <c r="N1595" t="s">
        <v>8636</v>
      </c>
    </row>
    <row r="1596" spans="1:14" x14ac:dyDescent="0.25">
      <c r="A1596" t="s">
        <v>611</v>
      </c>
      <c r="B1596" t="s">
        <v>5284</v>
      </c>
      <c r="C1596" t="s">
        <v>7621</v>
      </c>
      <c r="D1596" t="s">
        <v>612</v>
      </c>
      <c r="E1596" t="s">
        <v>5284</v>
      </c>
      <c r="F1596" t="s">
        <v>7621</v>
      </c>
      <c r="H1596" t="s">
        <v>37</v>
      </c>
      <c r="I1596" t="s">
        <v>3279</v>
      </c>
      <c r="K1596" t="s">
        <v>40</v>
      </c>
      <c r="L1596" t="s">
        <v>7897</v>
      </c>
      <c r="N1596" t="s">
        <v>8637</v>
      </c>
    </row>
    <row r="1597" spans="1:14" x14ac:dyDescent="0.25">
      <c r="A1597" t="s">
        <v>611</v>
      </c>
      <c r="B1597" t="s">
        <v>5284</v>
      </c>
      <c r="C1597" t="s">
        <v>7623</v>
      </c>
      <c r="D1597" t="s">
        <v>612</v>
      </c>
      <c r="E1597" t="s">
        <v>5284</v>
      </c>
      <c r="F1597" t="s">
        <v>7623</v>
      </c>
      <c r="H1597" t="s">
        <v>37</v>
      </c>
      <c r="I1597" t="s">
        <v>3282</v>
      </c>
      <c r="K1597" t="s">
        <v>40</v>
      </c>
      <c r="L1597" t="s">
        <v>7940</v>
      </c>
      <c r="N1597" t="s">
        <v>8638</v>
      </c>
    </row>
    <row r="1598" spans="1:14" x14ac:dyDescent="0.25">
      <c r="A1598" t="s">
        <v>611</v>
      </c>
      <c r="B1598" t="s">
        <v>5284</v>
      </c>
      <c r="C1598" t="s">
        <v>8026</v>
      </c>
      <c r="D1598" t="s">
        <v>612</v>
      </c>
      <c r="E1598" t="s">
        <v>5284</v>
      </c>
      <c r="F1598" t="s">
        <v>8026</v>
      </c>
      <c r="H1598" t="s">
        <v>37</v>
      </c>
      <c r="I1598" t="s">
        <v>7936</v>
      </c>
      <c r="K1598" t="s">
        <v>40</v>
      </c>
      <c r="L1598" t="s">
        <v>7596</v>
      </c>
      <c r="N1598" t="s">
        <v>8639</v>
      </c>
    </row>
    <row r="1599" spans="1:14" x14ac:dyDescent="0.25">
      <c r="A1599" t="s">
        <v>611</v>
      </c>
      <c r="B1599" t="s">
        <v>5284</v>
      </c>
      <c r="C1599" t="s">
        <v>7641</v>
      </c>
      <c r="D1599" t="s">
        <v>612</v>
      </c>
      <c r="E1599" t="s">
        <v>5284</v>
      </c>
      <c r="F1599" t="s">
        <v>7641</v>
      </c>
      <c r="H1599" t="s">
        <v>37</v>
      </c>
      <c r="I1599" t="s">
        <v>3311</v>
      </c>
      <c r="K1599" t="s">
        <v>40</v>
      </c>
      <c r="L1599" t="s">
        <v>7941</v>
      </c>
      <c r="N1599" t="s">
        <v>8640</v>
      </c>
    </row>
    <row r="1600" spans="1:14" x14ac:dyDescent="0.25">
      <c r="A1600" t="s">
        <v>611</v>
      </c>
      <c r="B1600" t="s">
        <v>5284</v>
      </c>
      <c r="C1600" t="s">
        <v>7646</v>
      </c>
      <c r="D1600" t="s">
        <v>612</v>
      </c>
      <c r="E1600" t="s">
        <v>5284</v>
      </c>
      <c r="F1600" t="s">
        <v>7646</v>
      </c>
      <c r="H1600" t="s">
        <v>37</v>
      </c>
      <c r="I1600" t="s">
        <v>3314</v>
      </c>
      <c r="K1600" t="s">
        <v>40</v>
      </c>
      <c r="L1600" t="s">
        <v>7948</v>
      </c>
      <c r="N1600" t="s">
        <v>8641</v>
      </c>
    </row>
    <row r="1601" spans="1:14" x14ac:dyDescent="0.25">
      <c r="A1601" t="s">
        <v>611</v>
      </c>
      <c r="B1601" t="s">
        <v>5284</v>
      </c>
      <c r="C1601" t="s">
        <v>7662</v>
      </c>
      <c r="D1601" t="s">
        <v>612</v>
      </c>
      <c r="E1601" t="s">
        <v>5284</v>
      </c>
      <c r="F1601" t="s">
        <v>7662</v>
      </c>
      <c r="H1601" t="s">
        <v>37</v>
      </c>
      <c r="I1601" t="s">
        <v>3341</v>
      </c>
      <c r="K1601" t="s">
        <v>40</v>
      </c>
      <c r="L1601" t="s">
        <v>3386</v>
      </c>
      <c r="N1601" t="s">
        <v>8642</v>
      </c>
    </row>
    <row r="1602" spans="1:14" x14ac:dyDescent="0.25">
      <c r="A1602" t="s">
        <v>611</v>
      </c>
      <c r="B1602" t="s">
        <v>5284</v>
      </c>
      <c r="C1602" t="s">
        <v>8035</v>
      </c>
      <c r="D1602" t="s">
        <v>612</v>
      </c>
      <c r="E1602" t="s">
        <v>5284</v>
      </c>
      <c r="F1602" t="s">
        <v>8035</v>
      </c>
      <c r="H1602" t="s">
        <v>37</v>
      </c>
      <c r="I1602" t="s">
        <v>3365</v>
      </c>
      <c r="K1602" t="s">
        <v>40</v>
      </c>
      <c r="L1602" t="s">
        <v>7597</v>
      </c>
      <c r="N1602" t="s">
        <v>8643</v>
      </c>
    </row>
    <row r="1603" spans="1:14" x14ac:dyDescent="0.25">
      <c r="A1603" t="s">
        <v>611</v>
      </c>
      <c r="B1603" t="s">
        <v>5284</v>
      </c>
      <c r="C1603" t="s">
        <v>8036</v>
      </c>
      <c r="D1603" t="s">
        <v>612</v>
      </c>
      <c r="E1603" t="s">
        <v>5284</v>
      </c>
      <c r="F1603" t="s">
        <v>8036</v>
      </c>
      <c r="H1603" t="s">
        <v>37</v>
      </c>
      <c r="I1603" t="s">
        <v>3377</v>
      </c>
      <c r="K1603" t="s">
        <v>40</v>
      </c>
      <c r="L1603" t="s">
        <v>8177</v>
      </c>
      <c r="N1603" t="s">
        <v>8644</v>
      </c>
    </row>
    <row r="1604" spans="1:14" x14ac:dyDescent="0.25">
      <c r="A1604" t="s">
        <v>611</v>
      </c>
      <c r="B1604" t="s">
        <v>5284</v>
      </c>
      <c r="C1604" t="s">
        <v>8037</v>
      </c>
      <c r="D1604" t="s">
        <v>612</v>
      </c>
      <c r="E1604" t="s">
        <v>5284</v>
      </c>
      <c r="F1604" t="s">
        <v>8037</v>
      </c>
      <c r="H1604" t="s">
        <v>37</v>
      </c>
      <c r="I1604" t="s">
        <v>3383</v>
      </c>
      <c r="K1604" t="s">
        <v>40</v>
      </c>
      <c r="L1604" t="s">
        <v>7901</v>
      </c>
      <c r="N1604" t="s">
        <v>8645</v>
      </c>
    </row>
    <row r="1605" spans="1:14" x14ac:dyDescent="0.25">
      <c r="A1605" t="s">
        <v>611</v>
      </c>
      <c r="B1605" t="s">
        <v>5284</v>
      </c>
      <c r="C1605" t="s">
        <v>8038</v>
      </c>
      <c r="D1605" t="s">
        <v>612</v>
      </c>
      <c r="E1605" t="s">
        <v>5284</v>
      </c>
      <c r="F1605" t="s">
        <v>8038</v>
      </c>
      <c r="H1605" t="s">
        <v>37</v>
      </c>
      <c r="I1605" t="s">
        <v>3399</v>
      </c>
      <c r="K1605" t="s">
        <v>40</v>
      </c>
      <c r="L1605" t="s">
        <v>7957</v>
      </c>
      <c r="N1605" t="s">
        <v>8646</v>
      </c>
    </row>
    <row r="1606" spans="1:14" x14ac:dyDescent="0.25">
      <c r="A1606" t="s">
        <v>611</v>
      </c>
      <c r="B1606" t="s">
        <v>5284</v>
      </c>
      <c r="C1606" t="s">
        <v>8039</v>
      </c>
      <c r="D1606" t="s">
        <v>612</v>
      </c>
      <c r="E1606" t="s">
        <v>5284</v>
      </c>
      <c r="F1606" t="s">
        <v>8039</v>
      </c>
      <c r="H1606" t="s">
        <v>37</v>
      </c>
      <c r="I1606" t="s">
        <v>3401</v>
      </c>
      <c r="K1606" t="s">
        <v>40</v>
      </c>
      <c r="L1606" t="s">
        <v>8000</v>
      </c>
      <c r="N1606" t="s">
        <v>8647</v>
      </c>
    </row>
    <row r="1607" spans="1:14" x14ac:dyDescent="0.25">
      <c r="A1607" t="s">
        <v>611</v>
      </c>
      <c r="B1607" t="s">
        <v>7667</v>
      </c>
      <c r="C1607" t="s">
        <v>8036</v>
      </c>
      <c r="D1607" t="s">
        <v>612</v>
      </c>
      <c r="E1607" t="s">
        <v>7667</v>
      </c>
      <c r="F1607" t="s">
        <v>8036</v>
      </c>
      <c r="H1607" t="s">
        <v>744</v>
      </c>
      <c r="I1607" t="s">
        <v>3251</v>
      </c>
      <c r="K1607" t="s">
        <v>40</v>
      </c>
      <c r="L1607" t="s">
        <v>8178</v>
      </c>
      <c r="N1607" t="s">
        <v>8648</v>
      </c>
    </row>
    <row r="1608" spans="1:14" x14ac:dyDescent="0.25">
      <c r="A1608" t="s">
        <v>611</v>
      </c>
      <c r="B1608" t="s">
        <v>7667</v>
      </c>
      <c r="C1608" t="s">
        <v>8040</v>
      </c>
      <c r="D1608" t="s">
        <v>612</v>
      </c>
      <c r="E1608" t="s">
        <v>7667</v>
      </c>
      <c r="F1608" t="s">
        <v>8040</v>
      </c>
      <c r="H1608" t="s">
        <v>744</v>
      </c>
      <c r="I1608" t="s">
        <v>3260</v>
      </c>
      <c r="K1608" t="s">
        <v>40</v>
      </c>
      <c r="L1608" t="s">
        <v>8033</v>
      </c>
      <c r="N1608" t="s">
        <v>8649</v>
      </c>
    </row>
    <row r="1609" spans="1:14" x14ac:dyDescent="0.25">
      <c r="A1609" t="s">
        <v>611</v>
      </c>
      <c r="B1609" t="s">
        <v>7667</v>
      </c>
      <c r="C1609" t="s">
        <v>8037</v>
      </c>
      <c r="D1609" t="s">
        <v>612</v>
      </c>
      <c r="E1609" t="s">
        <v>7667</v>
      </c>
      <c r="F1609" t="s">
        <v>8037</v>
      </c>
      <c r="H1609" t="s">
        <v>744</v>
      </c>
      <c r="I1609" t="s">
        <v>3263</v>
      </c>
      <c r="K1609" t="s">
        <v>40</v>
      </c>
      <c r="L1609" t="s">
        <v>3478</v>
      </c>
      <c r="N1609" t="s">
        <v>8650</v>
      </c>
    </row>
    <row r="1610" spans="1:14" x14ac:dyDescent="0.25">
      <c r="A1610" t="s">
        <v>611</v>
      </c>
      <c r="B1610" t="s">
        <v>7667</v>
      </c>
      <c r="C1610" t="s">
        <v>8038</v>
      </c>
      <c r="D1610" t="s">
        <v>612</v>
      </c>
      <c r="E1610" t="s">
        <v>7667</v>
      </c>
      <c r="F1610" t="s">
        <v>8038</v>
      </c>
      <c r="H1610" t="s">
        <v>744</v>
      </c>
      <c r="I1610" t="s">
        <v>3266</v>
      </c>
      <c r="K1610" t="s">
        <v>40</v>
      </c>
      <c r="L1610" t="s">
        <v>7654</v>
      </c>
      <c r="N1610" t="s">
        <v>8651</v>
      </c>
    </row>
    <row r="1611" spans="1:14" x14ac:dyDescent="0.25">
      <c r="A1611" t="s">
        <v>611</v>
      </c>
      <c r="B1611" t="s">
        <v>7667</v>
      </c>
      <c r="C1611" t="s">
        <v>8039</v>
      </c>
      <c r="D1611" t="s">
        <v>612</v>
      </c>
      <c r="E1611" t="s">
        <v>7667</v>
      </c>
      <c r="F1611" t="s">
        <v>8039</v>
      </c>
      <c r="H1611" t="s">
        <v>744</v>
      </c>
      <c r="I1611" t="s">
        <v>3271</v>
      </c>
      <c r="K1611" t="s">
        <v>40</v>
      </c>
      <c r="L1611" t="s">
        <v>3628</v>
      </c>
      <c r="N1611" t="s">
        <v>8652</v>
      </c>
    </row>
    <row r="1612" spans="1:14" x14ac:dyDescent="0.25">
      <c r="A1612" t="s">
        <v>611</v>
      </c>
      <c r="B1612" t="s">
        <v>7667</v>
      </c>
      <c r="C1612" t="s">
        <v>8041</v>
      </c>
      <c r="D1612" t="s">
        <v>612</v>
      </c>
      <c r="E1612" t="s">
        <v>7667</v>
      </c>
      <c r="F1612" t="s">
        <v>8041</v>
      </c>
      <c r="H1612" t="s">
        <v>744</v>
      </c>
      <c r="I1612" t="s">
        <v>3276</v>
      </c>
      <c r="K1612" t="s">
        <v>40</v>
      </c>
      <c r="L1612" t="s">
        <v>7743</v>
      </c>
      <c r="N1612" t="s">
        <v>8653</v>
      </c>
    </row>
    <row r="1613" spans="1:14" x14ac:dyDescent="0.25">
      <c r="A1613" t="s">
        <v>611</v>
      </c>
      <c r="B1613" t="s">
        <v>5288</v>
      </c>
      <c r="C1613" t="s">
        <v>3628</v>
      </c>
      <c r="D1613" t="s">
        <v>612</v>
      </c>
      <c r="E1613" t="s">
        <v>5288</v>
      </c>
      <c r="F1613" t="s">
        <v>3628</v>
      </c>
      <c r="H1613" t="s">
        <v>744</v>
      </c>
      <c r="I1613" t="s">
        <v>3279</v>
      </c>
      <c r="K1613" t="s">
        <v>40</v>
      </c>
      <c r="L1613" t="s">
        <v>8179</v>
      </c>
      <c r="N1613" t="s">
        <v>8654</v>
      </c>
    </row>
    <row r="1614" spans="1:14" x14ac:dyDescent="0.25">
      <c r="A1614" t="s">
        <v>611</v>
      </c>
      <c r="B1614" t="s">
        <v>5288</v>
      </c>
      <c r="C1614" t="s">
        <v>8042</v>
      </c>
      <c r="D1614" t="s">
        <v>612</v>
      </c>
      <c r="E1614" t="s">
        <v>5288</v>
      </c>
      <c r="F1614" t="s">
        <v>8042</v>
      </c>
      <c r="H1614" t="s">
        <v>744</v>
      </c>
      <c r="I1614" t="s">
        <v>3282</v>
      </c>
      <c r="K1614" t="s">
        <v>40</v>
      </c>
      <c r="L1614" t="s">
        <v>4505</v>
      </c>
      <c r="N1614" t="s">
        <v>8655</v>
      </c>
    </row>
    <row r="1615" spans="1:14" x14ac:dyDescent="0.25">
      <c r="A1615" t="s">
        <v>611</v>
      </c>
      <c r="B1615" t="s">
        <v>5288</v>
      </c>
      <c r="C1615" t="s">
        <v>8043</v>
      </c>
      <c r="D1615" t="s">
        <v>612</v>
      </c>
      <c r="E1615" t="s">
        <v>5288</v>
      </c>
      <c r="F1615" t="s">
        <v>8043</v>
      </c>
      <c r="H1615" t="s">
        <v>744</v>
      </c>
      <c r="I1615" t="s">
        <v>7936</v>
      </c>
      <c r="K1615" t="s">
        <v>40</v>
      </c>
      <c r="L1615" t="s">
        <v>7611</v>
      </c>
      <c r="N1615" t="s">
        <v>8656</v>
      </c>
    </row>
    <row r="1616" spans="1:14" x14ac:dyDescent="0.25">
      <c r="A1616" t="s">
        <v>611</v>
      </c>
      <c r="B1616" t="s">
        <v>5288</v>
      </c>
      <c r="C1616" t="s">
        <v>8044</v>
      </c>
      <c r="D1616" t="s">
        <v>612</v>
      </c>
      <c r="E1616" t="s">
        <v>5288</v>
      </c>
      <c r="F1616" t="s">
        <v>8044</v>
      </c>
      <c r="H1616" t="s">
        <v>744</v>
      </c>
      <c r="I1616" t="s">
        <v>3311</v>
      </c>
      <c r="K1616" t="s">
        <v>40</v>
      </c>
      <c r="L1616" t="s">
        <v>7614</v>
      </c>
      <c r="N1616" t="s">
        <v>8657</v>
      </c>
    </row>
    <row r="1617" spans="1:14" x14ac:dyDescent="0.25">
      <c r="A1617" t="s">
        <v>611</v>
      </c>
      <c r="B1617" t="s">
        <v>5288</v>
      </c>
      <c r="C1617" t="s">
        <v>8045</v>
      </c>
      <c r="D1617" t="s">
        <v>612</v>
      </c>
      <c r="E1617" t="s">
        <v>5288</v>
      </c>
      <c r="F1617" t="s">
        <v>8045</v>
      </c>
      <c r="H1617" t="s">
        <v>744</v>
      </c>
      <c r="I1617" t="s">
        <v>3341</v>
      </c>
      <c r="K1617" t="s">
        <v>40</v>
      </c>
      <c r="L1617" t="s">
        <v>7616</v>
      </c>
      <c r="N1617" t="s">
        <v>8658</v>
      </c>
    </row>
    <row r="1618" spans="1:14" x14ac:dyDescent="0.25">
      <c r="A1618" t="s">
        <v>611</v>
      </c>
      <c r="B1618" t="s">
        <v>5288</v>
      </c>
      <c r="C1618" t="s">
        <v>7698</v>
      </c>
      <c r="D1618" t="s">
        <v>612</v>
      </c>
      <c r="E1618" t="s">
        <v>5288</v>
      </c>
      <c r="F1618" t="s">
        <v>7698</v>
      </c>
      <c r="H1618" t="s">
        <v>744</v>
      </c>
      <c r="I1618" t="s">
        <v>3377</v>
      </c>
      <c r="K1618" t="s">
        <v>40</v>
      </c>
      <c r="L1618" t="s">
        <v>7617</v>
      </c>
      <c r="N1618" t="s">
        <v>8659</v>
      </c>
    </row>
    <row r="1619" spans="1:14" x14ac:dyDescent="0.25">
      <c r="A1619" t="s">
        <v>611</v>
      </c>
      <c r="B1619" t="s">
        <v>5288</v>
      </c>
      <c r="C1619" t="s">
        <v>7699</v>
      </c>
      <c r="D1619" t="s">
        <v>612</v>
      </c>
      <c r="E1619" t="s">
        <v>5288</v>
      </c>
      <c r="F1619" t="s">
        <v>7699</v>
      </c>
      <c r="H1619" t="s">
        <v>744</v>
      </c>
      <c r="I1619" t="s">
        <v>3383</v>
      </c>
      <c r="K1619" t="s">
        <v>40</v>
      </c>
      <c r="L1619" t="s">
        <v>7618</v>
      </c>
      <c r="N1619" t="s">
        <v>8660</v>
      </c>
    </row>
    <row r="1620" spans="1:14" x14ac:dyDescent="0.25">
      <c r="A1620" t="s">
        <v>611</v>
      </c>
      <c r="B1620" t="s">
        <v>5288</v>
      </c>
      <c r="C1620" t="s">
        <v>8030</v>
      </c>
      <c r="D1620" t="s">
        <v>612</v>
      </c>
      <c r="E1620" t="s">
        <v>5288</v>
      </c>
      <c r="F1620" t="s">
        <v>8030</v>
      </c>
      <c r="H1620" t="s">
        <v>744</v>
      </c>
      <c r="I1620" t="s">
        <v>3399</v>
      </c>
      <c r="K1620" t="s">
        <v>40</v>
      </c>
      <c r="L1620" t="s">
        <v>8018</v>
      </c>
      <c r="N1620" t="s">
        <v>8661</v>
      </c>
    </row>
    <row r="1621" spans="1:14" x14ac:dyDescent="0.25">
      <c r="A1621" t="s">
        <v>611</v>
      </c>
      <c r="B1621" t="s">
        <v>5288</v>
      </c>
      <c r="C1621" t="s">
        <v>8031</v>
      </c>
      <c r="D1621" t="s">
        <v>612</v>
      </c>
      <c r="E1621" t="s">
        <v>5288</v>
      </c>
      <c r="F1621" t="s">
        <v>8031</v>
      </c>
      <c r="H1621" t="s">
        <v>744</v>
      </c>
      <c r="I1621" t="s">
        <v>3401</v>
      </c>
      <c r="K1621" t="s">
        <v>40</v>
      </c>
      <c r="L1621" t="s">
        <v>8019</v>
      </c>
      <c r="N1621" t="s">
        <v>8662</v>
      </c>
    </row>
    <row r="1622" spans="1:14" x14ac:dyDescent="0.25">
      <c r="A1622" t="s">
        <v>611</v>
      </c>
      <c r="B1622" t="s">
        <v>5288</v>
      </c>
      <c r="C1622" t="s">
        <v>8046</v>
      </c>
      <c r="D1622" t="s">
        <v>612</v>
      </c>
      <c r="E1622" t="s">
        <v>5288</v>
      </c>
      <c r="F1622" t="s">
        <v>8046</v>
      </c>
      <c r="H1622" t="s">
        <v>744</v>
      </c>
      <c r="I1622" t="s">
        <v>7901</v>
      </c>
      <c r="K1622" t="s">
        <v>40</v>
      </c>
      <c r="L1622" t="s">
        <v>8020</v>
      </c>
      <c r="N1622" t="s">
        <v>8663</v>
      </c>
    </row>
    <row r="1623" spans="1:14" x14ac:dyDescent="0.25">
      <c r="A1623" t="s">
        <v>611</v>
      </c>
      <c r="B1623" t="s">
        <v>5288</v>
      </c>
      <c r="C1623" t="s">
        <v>8047</v>
      </c>
      <c r="D1623" t="s">
        <v>612</v>
      </c>
      <c r="E1623" t="s">
        <v>5288</v>
      </c>
      <c r="F1623" t="s">
        <v>8047</v>
      </c>
      <c r="H1623" t="s">
        <v>744</v>
      </c>
      <c r="I1623" t="s">
        <v>7902</v>
      </c>
      <c r="K1623" t="s">
        <v>40</v>
      </c>
      <c r="L1623" t="s">
        <v>8021</v>
      </c>
      <c r="N1623" t="s">
        <v>8664</v>
      </c>
    </row>
    <row r="1624" spans="1:14" x14ac:dyDescent="0.25">
      <c r="A1624" t="s">
        <v>611</v>
      </c>
      <c r="B1624" t="s">
        <v>5288</v>
      </c>
      <c r="C1624" t="s">
        <v>8048</v>
      </c>
      <c r="D1624" t="s">
        <v>612</v>
      </c>
      <c r="E1624" t="s">
        <v>5288</v>
      </c>
      <c r="F1624" t="s">
        <v>8048</v>
      </c>
      <c r="H1624" t="s">
        <v>744</v>
      </c>
      <c r="I1624" t="s">
        <v>7904</v>
      </c>
      <c r="K1624" t="s">
        <v>40</v>
      </c>
      <c r="L1624" t="s">
        <v>8022</v>
      </c>
      <c r="N1624" t="s">
        <v>8665</v>
      </c>
    </row>
    <row r="1625" spans="1:14" x14ac:dyDescent="0.25">
      <c r="A1625" t="s">
        <v>611</v>
      </c>
      <c r="B1625" t="s">
        <v>5288</v>
      </c>
      <c r="C1625" t="s">
        <v>7717</v>
      </c>
      <c r="D1625" t="s">
        <v>612</v>
      </c>
      <c r="E1625" t="s">
        <v>5288</v>
      </c>
      <c r="F1625" t="s">
        <v>7717</v>
      </c>
      <c r="H1625" t="s">
        <v>40</v>
      </c>
      <c r="I1625" t="s">
        <v>3302</v>
      </c>
      <c r="K1625" t="s">
        <v>40</v>
      </c>
      <c r="L1625" t="s">
        <v>8034</v>
      </c>
      <c r="N1625" t="s">
        <v>8666</v>
      </c>
    </row>
    <row r="1626" spans="1:14" x14ac:dyDescent="0.25">
      <c r="A1626" t="s">
        <v>615</v>
      </c>
      <c r="B1626" t="s">
        <v>5284</v>
      </c>
      <c r="C1626" t="s">
        <v>3251</v>
      </c>
      <c r="D1626" t="s">
        <v>616</v>
      </c>
      <c r="E1626" t="s">
        <v>5284</v>
      </c>
      <c r="F1626" t="s">
        <v>3251</v>
      </c>
      <c r="H1626" t="s">
        <v>40</v>
      </c>
      <c r="I1626" t="s">
        <v>3308</v>
      </c>
      <c r="K1626" t="s">
        <v>40</v>
      </c>
      <c r="L1626" t="s">
        <v>7980</v>
      </c>
      <c r="N1626" t="s">
        <v>8667</v>
      </c>
    </row>
    <row r="1627" spans="1:14" x14ac:dyDescent="0.25">
      <c r="A1627" t="s">
        <v>615</v>
      </c>
      <c r="B1627" t="s">
        <v>5284</v>
      </c>
      <c r="C1627" t="s">
        <v>3254</v>
      </c>
      <c r="D1627" t="s">
        <v>616</v>
      </c>
      <c r="E1627" t="s">
        <v>5284</v>
      </c>
      <c r="F1627" t="s">
        <v>3254</v>
      </c>
      <c r="H1627" t="s">
        <v>40</v>
      </c>
      <c r="I1627" t="s">
        <v>3311</v>
      </c>
      <c r="K1627" t="s">
        <v>40</v>
      </c>
      <c r="L1627" t="s">
        <v>7875</v>
      </c>
      <c r="N1627" t="s">
        <v>8668</v>
      </c>
    </row>
    <row r="1628" spans="1:14" x14ac:dyDescent="0.25">
      <c r="A1628" t="s">
        <v>615</v>
      </c>
      <c r="B1628" t="s">
        <v>5284</v>
      </c>
      <c r="C1628" t="s">
        <v>3257</v>
      </c>
      <c r="D1628" t="s">
        <v>616</v>
      </c>
      <c r="E1628" t="s">
        <v>5284</v>
      </c>
      <c r="F1628" t="s">
        <v>3257</v>
      </c>
      <c r="H1628" t="s">
        <v>40</v>
      </c>
      <c r="I1628" t="s">
        <v>3314</v>
      </c>
      <c r="K1628" t="s">
        <v>40</v>
      </c>
      <c r="L1628" t="s">
        <v>7623</v>
      </c>
      <c r="N1628" t="s">
        <v>8669</v>
      </c>
    </row>
    <row r="1629" spans="1:14" x14ac:dyDescent="0.25">
      <c r="A1629" t="s">
        <v>615</v>
      </c>
      <c r="B1629" t="s">
        <v>5284</v>
      </c>
      <c r="C1629" t="s">
        <v>3260</v>
      </c>
      <c r="D1629" t="s">
        <v>616</v>
      </c>
      <c r="E1629" t="s">
        <v>5284</v>
      </c>
      <c r="F1629" t="s">
        <v>3260</v>
      </c>
      <c r="H1629" t="s">
        <v>40</v>
      </c>
      <c r="I1629" t="s">
        <v>3341</v>
      </c>
      <c r="K1629" t="s">
        <v>40</v>
      </c>
      <c r="L1629" t="s">
        <v>7625</v>
      </c>
      <c r="N1629" t="s">
        <v>8670</v>
      </c>
    </row>
    <row r="1630" spans="1:14" x14ac:dyDescent="0.25">
      <c r="A1630" t="s">
        <v>615</v>
      </c>
      <c r="B1630" t="s">
        <v>5284</v>
      </c>
      <c r="C1630" t="s">
        <v>3263</v>
      </c>
      <c r="D1630" t="s">
        <v>616</v>
      </c>
      <c r="E1630" t="s">
        <v>5284</v>
      </c>
      <c r="F1630" t="s">
        <v>3263</v>
      </c>
      <c r="H1630" t="s">
        <v>40</v>
      </c>
      <c r="I1630" t="s">
        <v>7593</v>
      </c>
      <c r="K1630" t="s">
        <v>40</v>
      </c>
      <c r="L1630" t="s">
        <v>7626</v>
      </c>
      <c r="N1630" t="s">
        <v>8671</v>
      </c>
    </row>
    <row r="1631" spans="1:14" x14ac:dyDescent="0.25">
      <c r="A1631" t="s">
        <v>615</v>
      </c>
      <c r="B1631" t="s">
        <v>5284</v>
      </c>
      <c r="C1631" t="s">
        <v>3266</v>
      </c>
      <c r="D1631" t="s">
        <v>616</v>
      </c>
      <c r="E1631" t="s">
        <v>5284</v>
      </c>
      <c r="F1631" t="s">
        <v>3266</v>
      </c>
      <c r="H1631" t="s">
        <v>40</v>
      </c>
      <c r="I1631" t="s">
        <v>7897</v>
      </c>
      <c r="K1631" t="s">
        <v>40</v>
      </c>
      <c r="L1631" t="s">
        <v>8036</v>
      </c>
      <c r="N1631" t="s">
        <v>8672</v>
      </c>
    </row>
    <row r="1632" spans="1:14" x14ac:dyDescent="0.25">
      <c r="A1632" t="s">
        <v>615</v>
      </c>
      <c r="B1632" t="s">
        <v>5284</v>
      </c>
      <c r="C1632" t="s">
        <v>3269</v>
      </c>
      <c r="D1632" t="s">
        <v>616</v>
      </c>
      <c r="E1632" t="s">
        <v>5284</v>
      </c>
      <c r="F1632" t="s">
        <v>3269</v>
      </c>
      <c r="H1632" t="s">
        <v>40</v>
      </c>
      <c r="I1632" t="s">
        <v>7940</v>
      </c>
      <c r="K1632" t="s">
        <v>40</v>
      </c>
      <c r="L1632" t="s">
        <v>8037</v>
      </c>
      <c r="N1632" t="s">
        <v>8673</v>
      </c>
    </row>
    <row r="1633" spans="1:14" x14ac:dyDescent="0.25">
      <c r="A1633" t="s">
        <v>615</v>
      </c>
      <c r="B1633" t="s">
        <v>5284</v>
      </c>
      <c r="C1633" t="s">
        <v>3271</v>
      </c>
      <c r="D1633" t="s">
        <v>616</v>
      </c>
      <c r="E1633" t="s">
        <v>5284</v>
      </c>
      <c r="F1633" t="s">
        <v>3271</v>
      </c>
      <c r="H1633" t="s">
        <v>40</v>
      </c>
      <c r="I1633" t="s">
        <v>7596</v>
      </c>
      <c r="K1633" t="s">
        <v>40</v>
      </c>
      <c r="L1633" t="s">
        <v>8038</v>
      </c>
      <c r="N1633" t="s">
        <v>8674</v>
      </c>
    </row>
    <row r="1634" spans="1:14" x14ac:dyDescent="0.25">
      <c r="A1634" t="s">
        <v>615</v>
      </c>
      <c r="B1634" t="s">
        <v>5284</v>
      </c>
      <c r="C1634" t="s">
        <v>3290</v>
      </c>
      <c r="D1634" t="s">
        <v>616</v>
      </c>
      <c r="E1634" t="s">
        <v>5284</v>
      </c>
      <c r="F1634" t="s">
        <v>3290</v>
      </c>
      <c r="H1634" t="s">
        <v>40</v>
      </c>
      <c r="I1634" t="s">
        <v>7941</v>
      </c>
      <c r="K1634" t="s">
        <v>40</v>
      </c>
      <c r="L1634" t="s">
        <v>8039</v>
      </c>
      <c r="N1634" t="s">
        <v>8675</v>
      </c>
    </row>
    <row r="1635" spans="1:14" x14ac:dyDescent="0.25">
      <c r="A1635" t="s">
        <v>615</v>
      </c>
      <c r="B1635" t="s">
        <v>5284</v>
      </c>
      <c r="C1635" t="s">
        <v>3296</v>
      </c>
      <c r="D1635" t="s">
        <v>616</v>
      </c>
      <c r="E1635" t="s">
        <v>5284</v>
      </c>
      <c r="F1635" t="s">
        <v>3296</v>
      </c>
      <c r="H1635" t="s">
        <v>40</v>
      </c>
      <c r="I1635" t="s">
        <v>7948</v>
      </c>
      <c r="K1635" t="s">
        <v>241</v>
      </c>
      <c r="L1635" t="s">
        <v>3628</v>
      </c>
      <c r="N1635" t="s">
        <v>8676</v>
      </c>
    </row>
    <row r="1636" spans="1:14" x14ac:dyDescent="0.25">
      <c r="A1636" t="s">
        <v>615</v>
      </c>
      <c r="B1636" t="s">
        <v>5284</v>
      </c>
      <c r="C1636" t="s">
        <v>3299</v>
      </c>
      <c r="D1636" t="s">
        <v>616</v>
      </c>
      <c r="E1636" t="s">
        <v>5284</v>
      </c>
      <c r="F1636" t="s">
        <v>3299</v>
      </c>
      <c r="H1636" t="s">
        <v>40</v>
      </c>
      <c r="I1636" t="s">
        <v>3386</v>
      </c>
      <c r="K1636" t="s">
        <v>241</v>
      </c>
      <c r="L1636" t="s">
        <v>7684</v>
      </c>
      <c r="N1636" t="s">
        <v>8677</v>
      </c>
    </row>
    <row r="1637" spans="1:14" x14ac:dyDescent="0.25">
      <c r="A1637" t="s">
        <v>615</v>
      </c>
      <c r="B1637" t="s">
        <v>5284</v>
      </c>
      <c r="C1637" t="s">
        <v>3311</v>
      </c>
      <c r="D1637" t="s">
        <v>616</v>
      </c>
      <c r="E1637" t="s">
        <v>5284</v>
      </c>
      <c r="F1637" t="s">
        <v>3311</v>
      </c>
      <c r="H1637" t="s">
        <v>40</v>
      </c>
      <c r="I1637" t="s">
        <v>7597</v>
      </c>
      <c r="K1637" t="s">
        <v>241</v>
      </c>
      <c r="L1637" t="s">
        <v>7725</v>
      </c>
      <c r="N1637" t="s">
        <v>8678</v>
      </c>
    </row>
    <row r="1638" spans="1:14" x14ac:dyDescent="0.25">
      <c r="A1638" t="s">
        <v>615</v>
      </c>
      <c r="B1638" t="s">
        <v>5284</v>
      </c>
      <c r="C1638" t="s">
        <v>3326</v>
      </c>
      <c r="D1638" t="s">
        <v>616</v>
      </c>
      <c r="E1638" t="s">
        <v>5284</v>
      </c>
      <c r="F1638" t="s">
        <v>3326</v>
      </c>
      <c r="H1638" t="s">
        <v>40</v>
      </c>
      <c r="I1638" t="s">
        <v>8177</v>
      </c>
      <c r="K1638" t="s">
        <v>241</v>
      </c>
      <c r="L1638" t="s">
        <v>7600</v>
      </c>
      <c r="N1638" t="s">
        <v>8679</v>
      </c>
    </row>
    <row r="1639" spans="1:14" x14ac:dyDescent="0.25">
      <c r="A1639" t="s">
        <v>615</v>
      </c>
      <c r="B1639" t="s">
        <v>5284</v>
      </c>
      <c r="C1639" t="s">
        <v>3341</v>
      </c>
      <c r="D1639" t="s">
        <v>616</v>
      </c>
      <c r="E1639" t="s">
        <v>5284</v>
      </c>
      <c r="F1639" t="s">
        <v>3341</v>
      </c>
      <c r="H1639" t="s">
        <v>40</v>
      </c>
      <c r="I1639" t="s">
        <v>7901</v>
      </c>
      <c r="K1639" t="s">
        <v>241</v>
      </c>
      <c r="L1639" t="s">
        <v>5629</v>
      </c>
      <c r="N1639" t="s">
        <v>8680</v>
      </c>
    </row>
    <row r="1640" spans="1:14" x14ac:dyDescent="0.25">
      <c r="A1640" t="s">
        <v>615</v>
      </c>
      <c r="B1640" t="s">
        <v>5284</v>
      </c>
      <c r="C1640" t="s">
        <v>7994</v>
      </c>
      <c r="D1640" t="s">
        <v>616</v>
      </c>
      <c r="E1640" t="s">
        <v>5284</v>
      </c>
      <c r="F1640" t="s">
        <v>7994</v>
      </c>
      <c r="H1640" t="s">
        <v>40</v>
      </c>
      <c r="I1640" t="s">
        <v>7957</v>
      </c>
      <c r="K1640" t="s">
        <v>241</v>
      </c>
      <c r="L1640" t="s">
        <v>7727</v>
      </c>
      <c r="N1640" t="s">
        <v>8681</v>
      </c>
    </row>
    <row r="1641" spans="1:14" x14ac:dyDescent="0.25">
      <c r="A1641" t="s">
        <v>615</v>
      </c>
      <c r="B1641" t="s">
        <v>5284</v>
      </c>
      <c r="C1641" t="s">
        <v>7995</v>
      </c>
      <c r="D1641" t="s">
        <v>616</v>
      </c>
      <c r="E1641" t="s">
        <v>5284</v>
      </c>
      <c r="F1641" t="s">
        <v>7995</v>
      </c>
      <c r="H1641" t="s">
        <v>40</v>
      </c>
      <c r="I1641" t="s">
        <v>8000</v>
      </c>
      <c r="K1641" t="s">
        <v>241</v>
      </c>
      <c r="L1641" t="s">
        <v>5640</v>
      </c>
      <c r="N1641" t="s">
        <v>8682</v>
      </c>
    </row>
    <row r="1642" spans="1:14" x14ac:dyDescent="0.25">
      <c r="A1642" t="s">
        <v>615</v>
      </c>
      <c r="B1642" t="s">
        <v>5284</v>
      </c>
      <c r="C1642" t="s">
        <v>7996</v>
      </c>
      <c r="D1642" t="s">
        <v>616</v>
      </c>
      <c r="E1642" t="s">
        <v>5284</v>
      </c>
      <c r="F1642" t="s">
        <v>7996</v>
      </c>
      <c r="H1642" t="s">
        <v>40</v>
      </c>
      <c r="I1642" t="s">
        <v>8178</v>
      </c>
      <c r="K1642" t="s">
        <v>241</v>
      </c>
      <c r="L1642" t="s">
        <v>5647</v>
      </c>
      <c r="N1642" t="s">
        <v>8683</v>
      </c>
    </row>
    <row r="1643" spans="1:14" x14ac:dyDescent="0.25">
      <c r="A1643" t="s">
        <v>615</v>
      </c>
      <c r="B1643" t="s">
        <v>5284</v>
      </c>
      <c r="C1643" t="s">
        <v>7593</v>
      </c>
      <c r="D1643" t="s">
        <v>616</v>
      </c>
      <c r="E1643" t="s">
        <v>5284</v>
      </c>
      <c r="F1643" t="s">
        <v>7593</v>
      </c>
      <c r="H1643" t="s">
        <v>40</v>
      </c>
      <c r="I1643" t="s">
        <v>8033</v>
      </c>
      <c r="K1643" t="s">
        <v>241</v>
      </c>
      <c r="L1643" t="s">
        <v>5654</v>
      </c>
      <c r="N1643" t="s">
        <v>8684</v>
      </c>
    </row>
    <row r="1644" spans="1:14" x14ac:dyDescent="0.25">
      <c r="A1644" t="s">
        <v>615</v>
      </c>
      <c r="B1644" t="s">
        <v>5284</v>
      </c>
      <c r="C1644" t="s">
        <v>7595</v>
      </c>
      <c r="D1644" t="s">
        <v>616</v>
      </c>
      <c r="E1644" t="s">
        <v>5284</v>
      </c>
      <c r="F1644" t="s">
        <v>7595</v>
      </c>
      <c r="H1644" t="s">
        <v>40</v>
      </c>
      <c r="I1644" t="s">
        <v>8179</v>
      </c>
      <c r="K1644" t="s">
        <v>241</v>
      </c>
      <c r="L1644" t="s">
        <v>5661</v>
      </c>
      <c r="N1644" t="s">
        <v>8685</v>
      </c>
    </row>
    <row r="1645" spans="1:14" x14ac:dyDescent="0.25">
      <c r="A1645" t="s">
        <v>615</v>
      </c>
      <c r="B1645" t="s">
        <v>5284</v>
      </c>
      <c r="C1645" t="s">
        <v>7897</v>
      </c>
      <c r="D1645" t="s">
        <v>616</v>
      </c>
      <c r="E1645" t="s">
        <v>5284</v>
      </c>
      <c r="F1645" t="s">
        <v>7897</v>
      </c>
      <c r="H1645" t="s">
        <v>40</v>
      </c>
      <c r="I1645" t="s">
        <v>4505</v>
      </c>
      <c r="K1645" t="s">
        <v>241</v>
      </c>
      <c r="L1645" t="s">
        <v>5668</v>
      </c>
      <c r="N1645" t="s">
        <v>8686</v>
      </c>
    </row>
    <row r="1646" spans="1:14" x14ac:dyDescent="0.25">
      <c r="A1646" t="s">
        <v>615</v>
      </c>
      <c r="B1646" t="s">
        <v>5284</v>
      </c>
      <c r="C1646" t="s">
        <v>3365</v>
      </c>
      <c r="D1646" t="s">
        <v>616</v>
      </c>
      <c r="E1646" t="s">
        <v>5284</v>
      </c>
      <c r="F1646" t="s">
        <v>3365</v>
      </c>
      <c r="H1646" t="s">
        <v>40</v>
      </c>
      <c r="I1646" t="s">
        <v>7611</v>
      </c>
      <c r="K1646" t="s">
        <v>241</v>
      </c>
      <c r="L1646" t="s">
        <v>5678</v>
      </c>
      <c r="N1646" t="s">
        <v>8687</v>
      </c>
    </row>
    <row r="1647" spans="1:14" x14ac:dyDescent="0.25">
      <c r="A1647" t="s">
        <v>615</v>
      </c>
      <c r="B1647" t="s">
        <v>5284</v>
      </c>
      <c r="C1647" t="s">
        <v>3368</v>
      </c>
      <c r="D1647" t="s">
        <v>616</v>
      </c>
      <c r="E1647" t="s">
        <v>5284</v>
      </c>
      <c r="F1647" t="s">
        <v>3368</v>
      </c>
      <c r="H1647" t="s">
        <v>40</v>
      </c>
      <c r="I1647" t="s">
        <v>7614</v>
      </c>
      <c r="K1647" t="s">
        <v>241</v>
      </c>
      <c r="L1647" t="s">
        <v>5688</v>
      </c>
      <c r="N1647" t="s">
        <v>8688</v>
      </c>
    </row>
    <row r="1648" spans="1:14" x14ac:dyDescent="0.25">
      <c r="A1648" t="s">
        <v>615</v>
      </c>
      <c r="B1648" t="s">
        <v>5284</v>
      </c>
      <c r="C1648" t="s">
        <v>3371</v>
      </c>
      <c r="D1648" t="s">
        <v>616</v>
      </c>
      <c r="E1648" t="s">
        <v>5284</v>
      </c>
      <c r="F1648" t="s">
        <v>3371</v>
      </c>
      <c r="H1648" t="s">
        <v>40</v>
      </c>
      <c r="I1648" t="s">
        <v>7616</v>
      </c>
      <c r="K1648" t="s">
        <v>241</v>
      </c>
      <c r="L1648" t="s">
        <v>5695</v>
      </c>
      <c r="N1648" t="s">
        <v>8689</v>
      </c>
    </row>
    <row r="1649" spans="1:14" x14ac:dyDescent="0.25">
      <c r="A1649" t="s">
        <v>615</v>
      </c>
      <c r="B1649" t="s">
        <v>5284</v>
      </c>
      <c r="C1649" t="s">
        <v>3374</v>
      </c>
      <c r="D1649" t="s">
        <v>616</v>
      </c>
      <c r="E1649" t="s">
        <v>5284</v>
      </c>
      <c r="F1649" t="s">
        <v>3374</v>
      </c>
      <c r="H1649" t="s">
        <v>40</v>
      </c>
      <c r="I1649" t="s">
        <v>7617</v>
      </c>
      <c r="K1649" t="s">
        <v>241</v>
      </c>
      <c r="L1649" t="s">
        <v>5702</v>
      </c>
      <c r="N1649" t="s">
        <v>8690</v>
      </c>
    </row>
    <row r="1650" spans="1:14" x14ac:dyDescent="0.25">
      <c r="A1650" t="s">
        <v>615</v>
      </c>
      <c r="B1650" t="s">
        <v>5284</v>
      </c>
      <c r="C1650" t="s">
        <v>7945</v>
      </c>
      <c r="D1650" t="s">
        <v>616</v>
      </c>
      <c r="E1650" t="s">
        <v>5284</v>
      </c>
      <c r="F1650" t="s">
        <v>7945</v>
      </c>
      <c r="H1650" t="s">
        <v>40</v>
      </c>
      <c r="I1650" t="s">
        <v>7618</v>
      </c>
      <c r="K1650" t="s">
        <v>241</v>
      </c>
      <c r="L1650" t="s">
        <v>5708</v>
      </c>
      <c r="N1650" t="s">
        <v>8691</v>
      </c>
    </row>
    <row r="1651" spans="1:14" x14ac:dyDescent="0.25">
      <c r="A1651" t="s">
        <v>615</v>
      </c>
      <c r="B1651" t="s">
        <v>5284</v>
      </c>
      <c r="C1651" t="s">
        <v>3377</v>
      </c>
      <c r="D1651" t="s">
        <v>616</v>
      </c>
      <c r="E1651" t="s">
        <v>5284</v>
      </c>
      <c r="F1651" t="s">
        <v>3377</v>
      </c>
      <c r="H1651" t="s">
        <v>40</v>
      </c>
      <c r="I1651" t="s">
        <v>8018</v>
      </c>
      <c r="K1651" t="s">
        <v>241</v>
      </c>
      <c r="L1651" t="s">
        <v>7730</v>
      </c>
      <c r="N1651" t="s">
        <v>8692</v>
      </c>
    </row>
    <row r="1652" spans="1:14" x14ac:dyDescent="0.25">
      <c r="A1652" t="s">
        <v>615</v>
      </c>
      <c r="B1652" t="s">
        <v>5284</v>
      </c>
      <c r="C1652" t="s">
        <v>3383</v>
      </c>
      <c r="D1652" t="s">
        <v>616</v>
      </c>
      <c r="E1652" t="s">
        <v>5284</v>
      </c>
      <c r="F1652" t="s">
        <v>3383</v>
      </c>
      <c r="H1652" t="s">
        <v>40</v>
      </c>
      <c r="I1652" t="s">
        <v>8019</v>
      </c>
      <c r="K1652" t="s">
        <v>241</v>
      </c>
      <c r="L1652" t="s">
        <v>3930</v>
      </c>
      <c r="N1652" t="s">
        <v>8693</v>
      </c>
    </row>
    <row r="1653" spans="1:14" x14ac:dyDescent="0.25">
      <c r="A1653" t="s">
        <v>615</v>
      </c>
      <c r="B1653" t="s">
        <v>5284</v>
      </c>
      <c r="C1653" t="s">
        <v>7597</v>
      </c>
      <c r="D1653" t="s">
        <v>616</v>
      </c>
      <c r="E1653" t="s">
        <v>5284</v>
      </c>
      <c r="F1653" t="s">
        <v>7597</v>
      </c>
      <c r="H1653" t="s">
        <v>40</v>
      </c>
      <c r="I1653" t="s">
        <v>8020</v>
      </c>
      <c r="K1653" t="s">
        <v>241</v>
      </c>
      <c r="L1653" t="s">
        <v>3932</v>
      </c>
      <c r="N1653" t="s">
        <v>8694</v>
      </c>
    </row>
    <row r="1654" spans="1:14" x14ac:dyDescent="0.25">
      <c r="A1654" t="s">
        <v>615</v>
      </c>
      <c r="B1654" t="s">
        <v>5284</v>
      </c>
      <c r="C1654" t="s">
        <v>3394</v>
      </c>
      <c r="D1654" t="s">
        <v>616</v>
      </c>
      <c r="E1654" t="s">
        <v>5284</v>
      </c>
      <c r="F1654" t="s">
        <v>3394</v>
      </c>
      <c r="H1654" t="s">
        <v>40</v>
      </c>
      <c r="I1654" t="s">
        <v>8021</v>
      </c>
      <c r="K1654" t="s">
        <v>241</v>
      </c>
      <c r="L1654" t="s">
        <v>7735</v>
      </c>
      <c r="N1654" t="s">
        <v>8695</v>
      </c>
    </row>
    <row r="1655" spans="1:14" x14ac:dyDescent="0.25">
      <c r="A1655" t="s">
        <v>615</v>
      </c>
      <c r="B1655" t="s">
        <v>5284</v>
      </c>
      <c r="C1655" t="s">
        <v>3397</v>
      </c>
      <c r="D1655" t="s">
        <v>616</v>
      </c>
      <c r="E1655" t="s">
        <v>5284</v>
      </c>
      <c r="F1655" t="s">
        <v>3397</v>
      </c>
      <c r="H1655" t="s">
        <v>40</v>
      </c>
      <c r="I1655" t="s">
        <v>8022</v>
      </c>
      <c r="K1655" t="s">
        <v>241</v>
      </c>
      <c r="L1655" t="s">
        <v>7743</v>
      </c>
      <c r="N1655" t="s">
        <v>8696</v>
      </c>
    </row>
    <row r="1656" spans="1:14" x14ac:dyDescent="0.25">
      <c r="A1656" t="s">
        <v>615</v>
      </c>
      <c r="B1656" t="s">
        <v>5284</v>
      </c>
      <c r="C1656" t="s">
        <v>3399</v>
      </c>
      <c r="D1656" t="s">
        <v>616</v>
      </c>
      <c r="E1656" t="s">
        <v>5284</v>
      </c>
      <c r="F1656" t="s">
        <v>3399</v>
      </c>
      <c r="H1656" t="s">
        <v>40</v>
      </c>
      <c r="I1656" t="s">
        <v>8034</v>
      </c>
      <c r="K1656" t="s">
        <v>241</v>
      </c>
      <c r="L1656" t="s">
        <v>7745</v>
      </c>
      <c r="N1656" t="s">
        <v>8697</v>
      </c>
    </row>
    <row r="1657" spans="1:14" x14ac:dyDescent="0.25">
      <c r="A1657" t="s">
        <v>615</v>
      </c>
      <c r="B1657" t="s">
        <v>5284</v>
      </c>
      <c r="C1657" t="s">
        <v>3401</v>
      </c>
      <c r="D1657" t="s">
        <v>616</v>
      </c>
      <c r="E1657" t="s">
        <v>5284</v>
      </c>
      <c r="F1657" t="s">
        <v>3401</v>
      </c>
      <c r="H1657" t="s">
        <v>40</v>
      </c>
      <c r="I1657" t="s">
        <v>7980</v>
      </c>
      <c r="K1657" t="s">
        <v>241</v>
      </c>
      <c r="L1657" t="s">
        <v>7746</v>
      </c>
      <c r="N1657" t="s">
        <v>8698</v>
      </c>
    </row>
    <row r="1658" spans="1:14" x14ac:dyDescent="0.25">
      <c r="A1658" t="s">
        <v>615</v>
      </c>
      <c r="B1658" t="s">
        <v>5284</v>
      </c>
      <c r="C1658" t="s">
        <v>3403</v>
      </c>
      <c r="D1658" t="s">
        <v>616</v>
      </c>
      <c r="E1658" t="s">
        <v>5284</v>
      </c>
      <c r="F1658" t="s">
        <v>3403</v>
      </c>
      <c r="H1658" t="s">
        <v>40</v>
      </c>
      <c r="I1658" t="s">
        <v>7875</v>
      </c>
      <c r="K1658" t="s">
        <v>241</v>
      </c>
      <c r="L1658" t="s">
        <v>3995</v>
      </c>
      <c r="N1658" t="s">
        <v>8699</v>
      </c>
    </row>
    <row r="1659" spans="1:14" x14ac:dyDescent="0.25">
      <c r="A1659" t="s">
        <v>615</v>
      </c>
      <c r="B1659" t="s">
        <v>5284</v>
      </c>
      <c r="C1659" t="s">
        <v>3405</v>
      </c>
      <c r="D1659" t="s">
        <v>616</v>
      </c>
      <c r="E1659" t="s">
        <v>5284</v>
      </c>
      <c r="F1659" t="s">
        <v>3405</v>
      </c>
      <c r="H1659" t="s">
        <v>40</v>
      </c>
      <c r="I1659" t="s">
        <v>7623</v>
      </c>
      <c r="K1659" t="s">
        <v>241</v>
      </c>
      <c r="L1659" t="s">
        <v>7749</v>
      </c>
      <c r="N1659" t="s">
        <v>8700</v>
      </c>
    </row>
    <row r="1660" spans="1:14" x14ac:dyDescent="0.25">
      <c r="A1660" t="s">
        <v>615</v>
      </c>
      <c r="B1660" t="s">
        <v>5284</v>
      </c>
      <c r="C1660" t="s">
        <v>7950</v>
      </c>
      <c r="D1660" t="s">
        <v>616</v>
      </c>
      <c r="E1660" t="s">
        <v>5284</v>
      </c>
      <c r="F1660" t="s">
        <v>7950</v>
      </c>
      <c r="H1660" t="s">
        <v>40</v>
      </c>
      <c r="I1660" t="s">
        <v>7625</v>
      </c>
      <c r="K1660" t="s">
        <v>241</v>
      </c>
      <c r="L1660" t="s">
        <v>7750</v>
      </c>
      <c r="N1660" t="s">
        <v>8701</v>
      </c>
    </row>
    <row r="1661" spans="1:14" x14ac:dyDescent="0.25">
      <c r="A1661" t="s">
        <v>615</v>
      </c>
      <c r="B1661" t="s">
        <v>5284</v>
      </c>
      <c r="C1661" t="s">
        <v>7951</v>
      </c>
      <c r="D1661" t="s">
        <v>616</v>
      </c>
      <c r="E1661" t="s">
        <v>5284</v>
      </c>
      <c r="F1661" t="s">
        <v>7951</v>
      </c>
      <c r="H1661" t="s">
        <v>40</v>
      </c>
      <c r="I1661" t="s">
        <v>7626</v>
      </c>
      <c r="K1661" t="s">
        <v>241</v>
      </c>
      <c r="L1661" t="s">
        <v>8180</v>
      </c>
      <c r="N1661" t="s">
        <v>8702</v>
      </c>
    </row>
    <row r="1662" spans="1:14" x14ac:dyDescent="0.25">
      <c r="A1662" t="s">
        <v>615</v>
      </c>
      <c r="B1662" t="s">
        <v>5284</v>
      </c>
      <c r="C1662" t="s">
        <v>3409</v>
      </c>
      <c r="D1662" t="s">
        <v>616</v>
      </c>
      <c r="E1662" t="s">
        <v>5284</v>
      </c>
      <c r="F1662" t="s">
        <v>3409</v>
      </c>
      <c r="H1662" t="s">
        <v>40</v>
      </c>
      <c r="I1662" t="s">
        <v>3478</v>
      </c>
      <c r="K1662" t="s">
        <v>241</v>
      </c>
      <c r="L1662" t="s">
        <v>8181</v>
      </c>
      <c r="N1662" t="s">
        <v>8703</v>
      </c>
    </row>
    <row r="1663" spans="1:14" x14ac:dyDescent="0.25">
      <c r="A1663" t="s">
        <v>615</v>
      </c>
      <c r="B1663" t="s">
        <v>5284</v>
      </c>
      <c r="C1663" t="s">
        <v>3411</v>
      </c>
      <c r="D1663" t="s">
        <v>616</v>
      </c>
      <c r="E1663" t="s">
        <v>5284</v>
      </c>
      <c r="F1663" t="s">
        <v>3411</v>
      </c>
      <c r="H1663" t="s">
        <v>40</v>
      </c>
      <c r="I1663" t="s">
        <v>8036</v>
      </c>
      <c r="K1663" t="s">
        <v>241</v>
      </c>
      <c r="L1663" t="s">
        <v>8030</v>
      </c>
      <c r="N1663" t="s">
        <v>8704</v>
      </c>
    </row>
    <row r="1664" spans="1:14" x14ac:dyDescent="0.25">
      <c r="A1664" t="s">
        <v>615</v>
      </c>
      <c r="B1664" t="s">
        <v>5284</v>
      </c>
      <c r="C1664" t="s">
        <v>8049</v>
      </c>
      <c r="D1664" t="s">
        <v>616</v>
      </c>
      <c r="E1664" t="s">
        <v>5284</v>
      </c>
      <c r="F1664" t="s">
        <v>8049</v>
      </c>
      <c r="H1664" t="s">
        <v>40</v>
      </c>
      <c r="I1664" t="s">
        <v>8037</v>
      </c>
      <c r="K1664" t="s">
        <v>241</v>
      </c>
      <c r="L1664" t="s">
        <v>8182</v>
      </c>
      <c r="N1664" t="s">
        <v>8705</v>
      </c>
    </row>
    <row r="1665" spans="1:14" x14ac:dyDescent="0.25">
      <c r="A1665" t="s">
        <v>615</v>
      </c>
      <c r="B1665" t="s">
        <v>5284</v>
      </c>
      <c r="C1665" t="s">
        <v>3415</v>
      </c>
      <c r="D1665" t="s">
        <v>616</v>
      </c>
      <c r="E1665" t="s">
        <v>5284</v>
      </c>
      <c r="F1665" t="s">
        <v>3415</v>
      </c>
      <c r="H1665" t="s">
        <v>40</v>
      </c>
      <c r="I1665" t="s">
        <v>8038</v>
      </c>
      <c r="K1665" t="s">
        <v>241</v>
      </c>
      <c r="L1665" t="s">
        <v>7876</v>
      </c>
      <c r="N1665" t="s">
        <v>8706</v>
      </c>
    </row>
    <row r="1666" spans="1:14" x14ac:dyDescent="0.25">
      <c r="A1666" t="s">
        <v>615</v>
      </c>
      <c r="B1666" t="s">
        <v>5284</v>
      </c>
      <c r="C1666" t="s">
        <v>3418</v>
      </c>
      <c r="D1666" t="s">
        <v>616</v>
      </c>
      <c r="E1666" t="s">
        <v>5284</v>
      </c>
      <c r="F1666" t="s">
        <v>3418</v>
      </c>
      <c r="H1666" t="s">
        <v>40</v>
      </c>
      <c r="I1666" t="s">
        <v>8039</v>
      </c>
      <c r="K1666" t="s">
        <v>241</v>
      </c>
      <c r="L1666" t="s">
        <v>7877</v>
      </c>
      <c r="N1666" t="s">
        <v>8707</v>
      </c>
    </row>
    <row r="1667" spans="1:14" x14ac:dyDescent="0.25">
      <c r="A1667" t="s">
        <v>615</v>
      </c>
      <c r="B1667" t="s">
        <v>5284</v>
      </c>
      <c r="C1667" t="s">
        <v>3420</v>
      </c>
      <c r="D1667" t="s">
        <v>616</v>
      </c>
      <c r="E1667" t="s">
        <v>5284</v>
      </c>
      <c r="F1667" t="s">
        <v>3420</v>
      </c>
      <c r="H1667" t="s">
        <v>40</v>
      </c>
      <c r="I1667" t="s">
        <v>7654</v>
      </c>
      <c r="K1667" t="s">
        <v>241</v>
      </c>
      <c r="L1667" t="s">
        <v>7878</v>
      </c>
      <c r="N1667" t="s">
        <v>8708</v>
      </c>
    </row>
    <row r="1668" spans="1:14" x14ac:dyDescent="0.25">
      <c r="A1668" t="s">
        <v>615</v>
      </c>
      <c r="B1668" t="s">
        <v>5284</v>
      </c>
      <c r="C1668" t="s">
        <v>3422</v>
      </c>
      <c r="D1668" t="s">
        <v>616</v>
      </c>
      <c r="E1668" t="s">
        <v>5284</v>
      </c>
      <c r="F1668" t="s">
        <v>3422</v>
      </c>
      <c r="H1668" t="s">
        <v>40</v>
      </c>
      <c r="I1668" t="s">
        <v>3628</v>
      </c>
      <c r="K1668" t="s">
        <v>241</v>
      </c>
      <c r="L1668" t="s">
        <v>8183</v>
      </c>
      <c r="N1668" t="s">
        <v>8709</v>
      </c>
    </row>
    <row r="1669" spans="1:14" x14ac:dyDescent="0.25">
      <c r="A1669" t="s">
        <v>615</v>
      </c>
      <c r="B1669" t="s">
        <v>5284</v>
      </c>
      <c r="C1669" t="s">
        <v>3424</v>
      </c>
      <c r="D1669" t="s">
        <v>616</v>
      </c>
      <c r="E1669" t="s">
        <v>5284</v>
      </c>
      <c r="F1669" t="s">
        <v>3424</v>
      </c>
      <c r="H1669" t="s">
        <v>40</v>
      </c>
      <c r="I1669" t="s">
        <v>7743</v>
      </c>
      <c r="K1669" t="s">
        <v>241</v>
      </c>
      <c r="L1669" t="s">
        <v>8184</v>
      </c>
      <c r="N1669" t="s">
        <v>8710</v>
      </c>
    </row>
    <row r="1670" spans="1:14" x14ac:dyDescent="0.25">
      <c r="A1670" t="s">
        <v>615</v>
      </c>
      <c r="B1670" t="s">
        <v>5284</v>
      </c>
      <c r="C1670" t="s">
        <v>3483</v>
      </c>
      <c r="D1670" t="s">
        <v>616</v>
      </c>
      <c r="E1670" t="s">
        <v>5284</v>
      </c>
      <c r="F1670" t="s">
        <v>3483</v>
      </c>
      <c r="H1670" t="s">
        <v>241</v>
      </c>
      <c r="I1670" t="s">
        <v>3628</v>
      </c>
      <c r="K1670" t="s">
        <v>993</v>
      </c>
      <c r="L1670" t="s">
        <v>3341</v>
      </c>
      <c r="N1670" t="s">
        <v>8711</v>
      </c>
    </row>
    <row r="1671" spans="1:14" x14ac:dyDescent="0.25">
      <c r="A1671" t="s">
        <v>615</v>
      </c>
      <c r="B1671" t="s">
        <v>5284</v>
      </c>
      <c r="C1671" t="s">
        <v>4150</v>
      </c>
      <c r="D1671" t="s">
        <v>616</v>
      </c>
      <c r="E1671" t="s">
        <v>5284</v>
      </c>
      <c r="F1671" t="s">
        <v>4150</v>
      </c>
      <c r="H1671" t="s">
        <v>241</v>
      </c>
      <c r="I1671" t="s">
        <v>7684</v>
      </c>
      <c r="K1671" t="s">
        <v>993</v>
      </c>
      <c r="L1671" t="s">
        <v>3628</v>
      </c>
      <c r="N1671" t="s">
        <v>8712</v>
      </c>
    </row>
    <row r="1672" spans="1:14" x14ac:dyDescent="0.25">
      <c r="A1672" t="s">
        <v>615</v>
      </c>
      <c r="B1672" t="s">
        <v>5284</v>
      </c>
      <c r="C1672" t="s">
        <v>8050</v>
      </c>
      <c r="D1672" t="s">
        <v>616</v>
      </c>
      <c r="E1672" t="s">
        <v>5284</v>
      </c>
      <c r="F1672" t="s">
        <v>8050</v>
      </c>
      <c r="H1672" t="s">
        <v>241</v>
      </c>
      <c r="I1672" t="s">
        <v>7725</v>
      </c>
      <c r="K1672" t="s">
        <v>993</v>
      </c>
      <c r="L1672" t="s">
        <v>8185</v>
      </c>
      <c r="N1672" t="s">
        <v>8713</v>
      </c>
    </row>
    <row r="1673" spans="1:14" x14ac:dyDescent="0.25">
      <c r="A1673" t="s">
        <v>615</v>
      </c>
      <c r="B1673" t="s">
        <v>5284</v>
      </c>
      <c r="C1673" t="s">
        <v>8012</v>
      </c>
      <c r="D1673" t="s">
        <v>616</v>
      </c>
      <c r="E1673" t="s">
        <v>5284</v>
      </c>
      <c r="F1673" t="s">
        <v>8012</v>
      </c>
      <c r="H1673" t="s">
        <v>241</v>
      </c>
      <c r="I1673" t="s">
        <v>7600</v>
      </c>
      <c r="K1673" t="s">
        <v>993</v>
      </c>
      <c r="L1673" t="s">
        <v>4195</v>
      </c>
      <c r="N1673" t="s">
        <v>8714</v>
      </c>
    </row>
    <row r="1674" spans="1:14" x14ac:dyDescent="0.25">
      <c r="A1674" t="s">
        <v>615</v>
      </c>
      <c r="B1674" t="s">
        <v>5284</v>
      </c>
      <c r="C1674" t="s">
        <v>8013</v>
      </c>
      <c r="D1674" t="s">
        <v>616</v>
      </c>
      <c r="E1674" t="s">
        <v>5284</v>
      </c>
      <c r="F1674" t="s">
        <v>8013</v>
      </c>
      <c r="H1674" t="s">
        <v>241</v>
      </c>
      <c r="I1674" t="s">
        <v>5629</v>
      </c>
      <c r="K1674" t="s">
        <v>993</v>
      </c>
      <c r="L1674" t="s">
        <v>4197</v>
      </c>
      <c r="N1674" t="s">
        <v>8715</v>
      </c>
    </row>
    <row r="1675" spans="1:14" x14ac:dyDescent="0.25">
      <c r="A1675" t="s">
        <v>615</v>
      </c>
      <c r="B1675" t="s">
        <v>5284</v>
      </c>
      <c r="C1675" t="s">
        <v>8014</v>
      </c>
      <c r="D1675" t="s">
        <v>616</v>
      </c>
      <c r="E1675" t="s">
        <v>5284</v>
      </c>
      <c r="F1675" t="s">
        <v>8014</v>
      </c>
      <c r="H1675" t="s">
        <v>241</v>
      </c>
      <c r="I1675" t="s">
        <v>7727</v>
      </c>
      <c r="K1675" t="s">
        <v>993</v>
      </c>
      <c r="L1675" t="s">
        <v>8186</v>
      </c>
      <c r="N1675" t="s">
        <v>8716</v>
      </c>
    </row>
    <row r="1676" spans="1:14" x14ac:dyDescent="0.25">
      <c r="A1676" t="s">
        <v>615</v>
      </c>
      <c r="B1676" t="s">
        <v>5284</v>
      </c>
      <c r="C1676" t="s">
        <v>4513</v>
      </c>
      <c r="D1676" t="s">
        <v>616</v>
      </c>
      <c r="E1676" t="s">
        <v>5284</v>
      </c>
      <c r="F1676" t="s">
        <v>4513</v>
      </c>
      <c r="H1676" t="s">
        <v>241</v>
      </c>
      <c r="I1676" t="s">
        <v>5640</v>
      </c>
      <c r="K1676" t="s">
        <v>993</v>
      </c>
      <c r="L1676" t="s">
        <v>4201</v>
      </c>
      <c r="N1676" t="s">
        <v>8717</v>
      </c>
    </row>
    <row r="1677" spans="1:14" x14ac:dyDescent="0.25">
      <c r="A1677" t="s">
        <v>615</v>
      </c>
      <c r="B1677" t="s">
        <v>5284</v>
      </c>
      <c r="C1677" t="s">
        <v>8051</v>
      </c>
      <c r="D1677" t="s">
        <v>616</v>
      </c>
      <c r="E1677" t="s">
        <v>5284</v>
      </c>
      <c r="F1677" t="s">
        <v>8051</v>
      </c>
      <c r="H1677" t="s">
        <v>241</v>
      </c>
      <c r="I1677" t="s">
        <v>5647</v>
      </c>
      <c r="K1677" t="s">
        <v>993</v>
      </c>
      <c r="L1677" t="s">
        <v>4203</v>
      </c>
      <c r="N1677" t="s">
        <v>8718</v>
      </c>
    </row>
    <row r="1678" spans="1:14" x14ac:dyDescent="0.25">
      <c r="A1678" t="s">
        <v>615</v>
      </c>
      <c r="B1678" t="s">
        <v>5284</v>
      </c>
      <c r="C1678" t="s">
        <v>4519</v>
      </c>
      <c r="D1678" t="s">
        <v>616</v>
      </c>
      <c r="E1678" t="s">
        <v>5284</v>
      </c>
      <c r="F1678" t="s">
        <v>4519</v>
      </c>
      <c r="H1678" t="s">
        <v>241</v>
      </c>
      <c r="I1678" t="s">
        <v>5654</v>
      </c>
      <c r="K1678" t="s">
        <v>993</v>
      </c>
      <c r="L1678" t="s">
        <v>8187</v>
      </c>
      <c r="N1678" t="s">
        <v>8719</v>
      </c>
    </row>
    <row r="1679" spans="1:14" x14ac:dyDescent="0.25">
      <c r="A1679" t="s">
        <v>615</v>
      </c>
      <c r="B1679" t="s">
        <v>5284</v>
      </c>
      <c r="C1679" t="s">
        <v>4520</v>
      </c>
      <c r="D1679" t="s">
        <v>616</v>
      </c>
      <c r="E1679" t="s">
        <v>5284</v>
      </c>
      <c r="F1679" t="s">
        <v>4520</v>
      </c>
      <c r="H1679" t="s">
        <v>241</v>
      </c>
      <c r="I1679" t="s">
        <v>5661</v>
      </c>
      <c r="K1679" t="s">
        <v>993</v>
      </c>
      <c r="L1679" t="s">
        <v>4205</v>
      </c>
      <c r="N1679" t="s">
        <v>8720</v>
      </c>
    </row>
    <row r="1680" spans="1:14" x14ac:dyDescent="0.25">
      <c r="A1680" t="s">
        <v>615</v>
      </c>
      <c r="B1680" t="s">
        <v>5284</v>
      </c>
      <c r="C1680" t="s">
        <v>4524</v>
      </c>
      <c r="D1680" t="s">
        <v>616</v>
      </c>
      <c r="E1680" t="s">
        <v>5284</v>
      </c>
      <c r="F1680" t="s">
        <v>4524</v>
      </c>
      <c r="H1680" t="s">
        <v>241</v>
      </c>
      <c r="I1680" t="s">
        <v>5668</v>
      </c>
      <c r="K1680" t="s">
        <v>993</v>
      </c>
      <c r="L1680" t="s">
        <v>4207</v>
      </c>
      <c r="N1680" t="s">
        <v>8721</v>
      </c>
    </row>
    <row r="1681" spans="1:14" x14ac:dyDescent="0.25">
      <c r="A1681" t="s">
        <v>615</v>
      </c>
      <c r="B1681" t="s">
        <v>5284</v>
      </c>
      <c r="C1681" t="s">
        <v>4528</v>
      </c>
      <c r="D1681" t="s">
        <v>616</v>
      </c>
      <c r="E1681" t="s">
        <v>5284</v>
      </c>
      <c r="F1681" t="s">
        <v>4528</v>
      </c>
      <c r="H1681" t="s">
        <v>241</v>
      </c>
      <c r="I1681" t="s">
        <v>5678</v>
      </c>
      <c r="K1681" t="s">
        <v>993</v>
      </c>
      <c r="L1681" t="s">
        <v>4209</v>
      </c>
      <c r="N1681" t="s">
        <v>8722</v>
      </c>
    </row>
    <row r="1682" spans="1:14" x14ac:dyDescent="0.25">
      <c r="A1682" t="s">
        <v>615</v>
      </c>
      <c r="B1682" t="s">
        <v>5284</v>
      </c>
      <c r="C1682" t="s">
        <v>4530</v>
      </c>
      <c r="D1682" t="s">
        <v>616</v>
      </c>
      <c r="E1682" t="s">
        <v>5284</v>
      </c>
      <c r="F1682" t="s">
        <v>4530</v>
      </c>
      <c r="H1682" t="s">
        <v>241</v>
      </c>
      <c r="I1682" t="s">
        <v>5688</v>
      </c>
      <c r="K1682" t="s">
        <v>993</v>
      </c>
      <c r="L1682" t="s">
        <v>4211</v>
      </c>
      <c r="N1682" t="s">
        <v>8723</v>
      </c>
    </row>
    <row r="1683" spans="1:14" x14ac:dyDescent="0.25">
      <c r="A1683" t="s">
        <v>615</v>
      </c>
      <c r="B1683" t="s">
        <v>5284</v>
      </c>
      <c r="C1683" t="s">
        <v>4531</v>
      </c>
      <c r="D1683" t="s">
        <v>616</v>
      </c>
      <c r="E1683" t="s">
        <v>5284</v>
      </c>
      <c r="F1683" t="s">
        <v>4531</v>
      </c>
      <c r="H1683" t="s">
        <v>241</v>
      </c>
      <c r="I1683" t="s">
        <v>5695</v>
      </c>
      <c r="K1683" t="s">
        <v>993</v>
      </c>
      <c r="L1683" t="s">
        <v>8188</v>
      </c>
      <c r="N1683" t="s">
        <v>8724</v>
      </c>
    </row>
    <row r="1684" spans="1:14" x14ac:dyDescent="0.25">
      <c r="A1684" t="s">
        <v>615</v>
      </c>
      <c r="B1684" t="s">
        <v>5284</v>
      </c>
      <c r="C1684" t="s">
        <v>4533</v>
      </c>
      <c r="D1684" t="s">
        <v>616</v>
      </c>
      <c r="E1684" t="s">
        <v>5284</v>
      </c>
      <c r="F1684" t="s">
        <v>4533</v>
      </c>
      <c r="H1684" t="s">
        <v>241</v>
      </c>
      <c r="I1684" t="s">
        <v>5702</v>
      </c>
      <c r="K1684" t="s">
        <v>993</v>
      </c>
      <c r="L1684" t="s">
        <v>8189</v>
      </c>
      <c r="N1684" t="s">
        <v>8725</v>
      </c>
    </row>
    <row r="1685" spans="1:14" x14ac:dyDescent="0.25">
      <c r="A1685" t="s">
        <v>615</v>
      </c>
      <c r="B1685" t="s">
        <v>5315</v>
      </c>
      <c r="C1685" t="s">
        <v>3251</v>
      </c>
      <c r="D1685" t="s">
        <v>616</v>
      </c>
      <c r="E1685" t="s">
        <v>5315</v>
      </c>
      <c r="F1685" t="s">
        <v>3251</v>
      </c>
      <c r="H1685" t="s">
        <v>241</v>
      </c>
      <c r="I1685" t="s">
        <v>5708</v>
      </c>
      <c r="K1685" t="s">
        <v>993</v>
      </c>
      <c r="L1685" t="s">
        <v>8190</v>
      </c>
      <c r="N1685" t="s">
        <v>8726</v>
      </c>
    </row>
    <row r="1686" spans="1:14" x14ac:dyDescent="0.25">
      <c r="A1686" t="s">
        <v>615</v>
      </c>
      <c r="B1686" t="s">
        <v>5315</v>
      </c>
      <c r="C1686" t="s">
        <v>3341</v>
      </c>
      <c r="D1686" t="s">
        <v>616</v>
      </c>
      <c r="E1686" t="s">
        <v>5315</v>
      </c>
      <c r="F1686" t="s">
        <v>3341</v>
      </c>
      <c r="H1686" t="s">
        <v>241</v>
      </c>
      <c r="I1686" t="s">
        <v>7730</v>
      </c>
      <c r="K1686" t="s">
        <v>993</v>
      </c>
      <c r="L1686" t="s">
        <v>8191</v>
      </c>
      <c r="N1686" t="s">
        <v>8727</v>
      </c>
    </row>
    <row r="1687" spans="1:14" x14ac:dyDescent="0.25">
      <c r="A1687" t="s">
        <v>615</v>
      </c>
      <c r="B1687" t="s">
        <v>5315</v>
      </c>
      <c r="C1687" t="s">
        <v>3377</v>
      </c>
      <c r="D1687" t="s">
        <v>616</v>
      </c>
      <c r="E1687" t="s">
        <v>5315</v>
      </c>
      <c r="F1687" t="s">
        <v>3377</v>
      </c>
      <c r="H1687" t="s">
        <v>241</v>
      </c>
      <c r="I1687" t="s">
        <v>3930</v>
      </c>
      <c r="K1687" t="s">
        <v>993</v>
      </c>
      <c r="L1687" t="s">
        <v>8192</v>
      </c>
      <c r="N1687" t="s">
        <v>8728</v>
      </c>
    </row>
    <row r="1688" spans="1:14" x14ac:dyDescent="0.25">
      <c r="A1688" t="s">
        <v>615</v>
      </c>
      <c r="B1688" t="s">
        <v>5315</v>
      </c>
      <c r="C1688" t="s">
        <v>3399</v>
      </c>
      <c r="D1688" t="s">
        <v>616</v>
      </c>
      <c r="E1688" t="s">
        <v>5315</v>
      </c>
      <c r="F1688" t="s">
        <v>3399</v>
      </c>
      <c r="H1688" t="s">
        <v>241</v>
      </c>
      <c r="I1688" t="s">
        <v>3932</v>
      </c>
      <c r="K1688" t="s">
        <v>993</v>
      </c>
      <c r="L1688" t="s">
        <v>7864</v>
      </c>
      <c r="N1688" t="s">
        <v>8729</v>
      </c>
    </row>
    <row r="1689" spans="1:14" x14ac:dyDescent="0.25">
      <c r="A1689" t="s">
        <v>615</v>
      </c>
      <c r="B1689" t="s">
        <v>5315</v>
      </c>
      <c r="C1689" t="s">
        <v>3403</v>
      </c>
      <c r="D1689" t="s">
        <v>616</v>
      </c>
      <c r="E1689" t="s">
        <v>5315</v>
      </c>
      <c r="F1689" t="s">
        <v>3403</v>
      </c>
      <c r="H1689" t="s">
        <v>241</v>
      </c>
      <c r="I1689" t="s">
        <v>7735</v>
      </c>
      <c r="K1689" t="s">
        <v>993</v>
      </c>
      <c r="L1689" t="s">
        <v>8193</v>
      </c>
      <c r="N1689" t="s">
        <v>8730</v>
      </c>
    </row>
    <row r="1690" spans="1:14" x14ac:dyDescent="0.25">
      <c r="A1690" t="s">
        <v>615</v>
      </c>
      <c r="B1690" t="s">
        <v>5315</v>
      </c>
      <c r="C1690" t="s">
        <v>3405</v>
      </c>
      <c r="D1690" t="s">
        <v>616</v>
      </c>
      <c r="E1690" t="s">
        <v>5315</v>
      </c>
      <c r="F1690" t="s">
        <v>3405</v>
      </c>
      <c r="H1690" t="s">
        <v>241</v>
      </c>
      <c r="I1690" t="s">
        <v>7743</v>
      </c>
      <c r="K1690" t="s">
        <v>993</v>
      </c>
      <c r="L1690" t="s">
        <v>8194</v>
      </c>
      <c r="N1690" t="s">
        <v>8731</v>
      </c>
    </row>
    <row r="1691" spans="1:14" x14ac:dyDescent="0.25">
      <c r="A1691" t="s">
        <v>615</v>
      </c>
      <c r="B1691" t="s">
        <v>5288</v>
      </c>
      <c r="C1691" t="s">
        <v>3483</v>
      </c>
      <c r="D1691" t="s">
        <v>616</v>
      </c>
      <c r="E1691" t="s">
        <v>5288</v>
      </c>
      <c r="F1691" t="s">
        <v>3483</v>
      </c>
      <c r="H1691" t="s">
        <v>241</v>
      </c>
      <c r="I1691" t="s">
        <v>7745</v>
      </c>
      <c r="K1691" t="s">
        <v>993</v>
      </c>
      <c r="L1691" t="s">
        <v>8195</v>
      </c>
      <c r="N1691" t="s">
        <v>8732</v>
      </c>
    </row>
    <row r="1692" spans="1:14" x14ac:dyDescent="0.25">
      <c r="A1692" t="s">
        <v>615</v>
      </c>
      <c r="B1692" t="s">
        <v>5288</v>
      </c>
      <c r="C1692" t="s">
        <v>3628</v>
      </c>
      <c r="D1692" t="s">
        <v>616</v>
      </c>
      <c r="E1692" t="s">
        <v>5288</v>
      </c>
      <c r="F1692" t="s">
        <v>3628</v>
      </c>
      <c r="H1692" t="s">
        <v>241</v>
      </c>
      <c r="I1692" t="s">
        <v>7746</v>
      </c>
      <c r="K1692" t="s">
        <v>993</v>
      </c>
      <c r="L1692" t="s">
        <v>8196</v>
      </c>
      <c r="N1692" t="s">
        <v>8733</v>
      </c>
    </row>
    <row r="1693" spans="1:14" x14ac:dyDescent="0.25">
      <c r="A1693" t="s">
        <v>618</v>
      </c>
      <c r="B1693" t="s">
        <v>5284</v>
      </c>
      <c r="C1693" t="s">
        <v>3394</v>
      </c>
      <c r="D1693" t="s">
        <v>619</v>
      </c>
      <c r="E1693" t="s">
        <v>5284</v>
      </c>
      <c r="F1693" t="s">
        <v>3394</v>
      </c>
      <c r="H1693" t="s">
        <v>241</v>
      </c>
      <c r="I1693" t="s">
        <v>3995</v>
      </c>
      <c r="K1693" t="s">
        <v>993</v>
      </c>
      <c r="L1693" t="s">
        <v>8197</v>
      </c>
      <c r="N1693" t="s">
        <v>8734</v>
      </c>
    </row>
    <row r="1694" spans="1:14" x14ac:dyDescent="0.25">
      <c r="A1694" t="s">
        <v>618</v>
      </c>
      <c r="B1694" t="s">
        <v>5284</v>
      </c>
      <c r="C1694" t="s">
        <v>3401</v>
      </c>
      <c r="D1694" t="s">
        <v>619</v>
      </c>
      <c r="E1694" t="s">
        <v>5284</v>
      </c>
      <c r="F1694" t="s">
        <v>3401</v>
      </c>
      <c r="H1694" t="s">
        <v>241</v>
      </c>
      <c r="I1694" t="s">
        <v>7749</v>
      </c>
      <c r="K1694" t="s">
        <v>993</v>
      </c>
      <c r="L1694" t="s">
        <v>8198</v>
      </c>
      <c r="N1694" t="s">
        <v>8735</v>
      </c>
    </row>
    <row r="1695" spans="1:14" x14ac:dyDescent="0.25">
      <c r="A1695" t="s">
        <v>618</v>
      </c>
      <c r="B1695" t="s">
        <v>5315</v>
      </c>
      <c r="C1695" t="s">
        <v>3394</v>
      </c>
      <c r="D1695" t="s">
        <v>619</v>
      </c>
      <c r="E1695" t="s">
        <v>5315</v>
      </c>
      <c r="F1695" t="s">
        <v>3394</v>
      </c>
      <c r="H1695" t="s">
        <v>241</v>
      </c>
      <c r="I1695" t="s">
        <v>7750</v>
      </c>
      <c r="K1695" t="s">
        <v>993</v>
      </c>
      <c r="L1695" t="s">
        <v>8199</v>
      </c>
      <c r="N1695" t="s">
        <v>8736</v>
      </c>
    </row>
    <row r="1696" spans="1:14" x14ac:dyDescent="0.25">
      <c r="A1696" t="s">
        <v>618</v>
      </c>
      <c r="B1696" t="s">
        <v>5315</v>
      </c>
      <c r="C1696" t="s">
        <v>3401</v>
      </c>
      <c r="D1696" t="s">
        <v>619</v>
      </c>
      <c r="E1696" t="s">
        <v>5315</v>
      </c>
      <c r="F1696" t="s">
        <v>3401</v>
      </c>
      <c r="H1696" t="s">
        <v>241</v>
      </c>
      <c r="I1696" t="s">
        <v>8180</v>
      </c>
      <c r="K1696" t="s">
        <v>993</v>
      </c>
      <c r="L1696" t="s">
        <v>8200</v>
      </c>
      <c r="N1696" t="s">
        <v>8737</v>
      </c>
    </row>
    <row r="1697" spans="1:14" x14ac:dyDescent="0.25">
      <c r="A1697" t="s">
        <v>621</v>
      </c>
      <c r="B1697" t="s">
        <v>5284</v>
      </c>
      <c r="C1697" t="s">
        <v>3251</v>
      </c>
      <c r="D1697" t="s">
        <v>622</v>
      </c>
      <c r="E1697" t="s">
        <v>5284</v>
      </c>
      <c r="F1697" t="s">
        <v>3251</v>
      </c>
      <c r="H1697" t="s">
        <v>241</v>
      </c>
      <c r="I1697" t="s">
        <v>8181</v>
      </c>
      <c r="K1697" t="s">
        <v>993</v>
      </c>
      <c r="L1697" t="s">
        <v>8201</v>
      </c>
      <c r="N1697" t="s">
        <v>8738</v>
      </c>
    </row>
    <row r="1698" spans="1:14" x14ac:dyDescent="0.25">
      <c r="A1698" t="s">
        <v>621</v>
      </c>
      <c r="B1698" t="s">
        <v>5284</v>
      </c>
      <c r="C1698" t="s">
        <v>3276</v>
      </c>
      <c r="D1698" t="s">
        <v>622</v>
      </c>
      <c r="E1698" t="s">
        <v>5284</v>
      </c>
      <c r="F1698" t="s">
        <v>3276</v>
      </c>
      <c r="H1698" t="s">
        <v>241</v>
      </c>
      <c r="I1698" t="s">
        <v>8030</v>
      </c>
      <c r="K1698" t="s">
        <v>993</v>
      </c>
      <c r="L1698" t="s">
        <v>8202</v>
      </c>
      <c r="N1698" t="s">
        <v>8739</v>
      </c>
    </row>
    <row r="1699" spans="1:14" x14ac:dyDescent="0.25">
      <c r="A1699" t="s">
        <v>621</v>
      </c>
      <c r="B1699" t="s">
        <v>5284</v>
      </c>
      <c r="C1699" t="s">
        <v>3285</v>
      </c>
      <c r="D1699" t="s">
        <v>622</v>
      </c>
      <c r="E1699" t="s">
        <v>5284</v>
      </c>
      <c r="F1699" t="s">
        <v>3285</v>
      </c>
      <c r="H1699" t="s">
        <v>241</v>
      </c>
      <c r="I1699" t="s">
        <v>8182</v>
      </c>
      <c r="K1699" t="s">
        <v>993</v>
      </c>
      <c r="L1699" t="s">
        <v>4213</v>
      </c>
      <c r="N1699" t="s">
        <v>8740</v>
      </c>
    </row>
    <row r="1700" spans="1:14" x14ac:dyDescent="0.25">
      <c r="A1700" t="s">
        <v>621</v>
      </c>
      <c r="B1700" t="s">
        <v>5284</v>
      </c>
      <c r="C1700" t="s">
        <v>3302</v>
      </c>
      <c r="D1700" t="s">
        <v>622</v>
      </c>
      <c r="E1700" t="s">
        <v>5284</v>
      </c>
      <c r="F1700" t="s">
        <v>3302</v>
      </c>
      <c r="H1700" t="s">
        <v>241</v>
      </c>
      <c r="I1700" t="s">
        <v>7876</v>
      </c>
      <c r="K1700" t="s">
        <v>993</v>
      </c>
      <c r="L1700" t="s">
        <v>4215</v>
      </c>
      <c r="N1700" t="s">
        <v>8741</v>
      </c>
    </row>
    <row r="1701" spans="1:14" x14ac:dyDescent="0.25">
      <c r="A1701" t="s">
        <v>621</v>
      </c>
      <c r="B1701" t="s">
        <v>5284</v>
      </c>
      <c r="C1701" t="s">
        <v>3341</v>
      </c>
      <c r="D1701" t="s">
        <v>622</v>
      </c>
      <c r="E1701" t="s">
        <v>5284</v>
      </c>
      <c r="F1701" t="s">
        <v>3341</v>
      </c>
      <c r="H1701" t="s">
        <v>241</v>
      </c>
      <c r="I1701" t="s">
        <v>7877</v>
      </c>
      <c r="K1701" t="s">
        <v>993</v>
      </c>
      <c r="L1701" t="s">
        <v>8203</v>
      </c>
      <c r="N1701" t="s">
        <v>8742</v>
      </c>
    </row>
    <row r="1702" spans="1:14" x14ac:dyDescent="0.25">
      <c r="A1702" t="s">
        <v>621</v>
      </c>
      <c r="B1702" t="s">
        <v>5284</v>
      </c>
      <c r="C1702" t="s">
        <v>3353</v>
      </c>
      <c r="D1702" t="s">
        <v>622</v>
      </c>
      <c r="E1702" t="s">
        <v>5284</v>
      </c>
      <c r="F1702" t="s">
        <v>3353</v>
      </c>
      <c r="H1702" t="s">
        <v>241</v>
      </c>
      <c r="I1702" t="s">
        <v>7878</v>
      </c>
      <c r="K1702" t="s">
        <v>993</v>
      </c>
      <c r="L1702" t="s">
        <v>4217</v>
      </c>
      <c r="N1702" t="s">
        <v>8743</v>
      </c>
    </row>
    <row r="1703" spans="1:14" x14ac:dyDescent="0.25">
      <c r="A1703" t="s">
        <v>621</v>
      </c>
      <c r="B1703" t="s">
        <v>5284</v>
      </c>
      <c r="C1703" t="s">
        <v>3362</v>
      </c>
      <c r="D1703" t="s">
        <v>622</v>
      </c>
      <c r="E1703" t="s">
        <v>5284</v>
      </c>
      <c r="F1703" t="s">
        <v>3362</v>
      </c>
      <c r="H1703" t="s">
        <v>241</v>
      </c>
      <c r="I1703" t="s">
        <v>8183</v>
      </c>
      <c r="K1703" t="s">
        <v>993</v>
      </c>
      <c r="L1703" t="s">
        <v>4219</v>
      </c>
      <c r="N1703" t="s">
        <v>8744</v>
      </c>
    </row>
    <row r="1704" spans="1:14" x14ac:dyDescent="0.25">
      <c r="A1704" t="s">
        <v>621</v>
      </c>
      <c r="B1704" t="s">
        <v>5284</v>
      </c>
      <c r="C1704" t="s">
        <v>3368</v>
      </c>
      <c r="D1704" t="s">
        <v>622</v>
      </c>
      <c r="E1704" t="s">
        <v>5284</v>
      </c>
      <c r="F1704" t="s">
        <v>3368</v>
      </c>
      <c r="H1704" t="s">
        <v>241</v>
      </c>
      <c r="I1704" t="s">
        <v>8184</v>
      </c>
      <c r="K1704" t="s">
        <v>993</v>
      </c>
      <c r="L1704" t="s">
        <v>8204</v>
      </c>
      <c r="N1704" t="s">
        <v>8745</v>
      </c>
    </row>
    <row r="1705" spans="1:14" x14ac:dyDescent="0.25">
      <c r="A1705" t="s">
        <v>621</v>
      </c>
      <c r="B1705" t="s">
        <v>5284</v>
      </c>
      <c r="C1705" t="s">
        <v>3377</v>
      </c>
      <c r="D1705" t="s">
        <v>622</v>
      </c>
      <c r="E1705" t="s">
        <v>5284</v>
      </c>
      <c r="F1705" t="s">
        <v>3377</v>
      </c>
      <c r="H1705" t="s">
        <v>993</v>
      </c>
      <c r="I1705" t="s">
        <v>7871</v>
      </c>
      <c r="K1705" t="s">
        <v>993</v>
      </c>
      <c r="L1705" t="s">
        <v>4221</v>
      </c>
      <c r="N1705" t="s">
        <v>8746</v>
      </c>
    </row>
    <row r="1706" spans="1:14" x14ac:dyDescent="0.25">
      <c r="A1706" t="s">
        <v>621</v>
      </c>
      <c r="B1706" t="s">
        <v>5284</v>
      </c>
      <c r="C1706" t="s">
        <v>3383</v>
      </c>
      <c r="D1706" t="s">
        <v>622</v>
      </c>
      <c r="E1706" t="s">
        <v>5284</v>
      </c>
      <c r="F1706" t="s">
        <v>3383</v>
      </c>
      <c r="H1706" t="s">
        <v>993</v>
      </c>
      <c r="I1706" t="s">
        <v>8185</v>
      </c>
      <c r="K1706" t="s">
        <v>993</v>
      </c>
      <c r="L1706" t="s">
        <v>8205</v>
      </c>
      <c r="N1706" t="s">
        <v>8747</v>
      </c>
    </row>
    <row r="1707" spans="1:14" x14ac:dyDescent="0.25">
      <c r="A1707" t="s">
        <v>621</v>
      </c>
      <c r="B1707" t="s">
        <v>5284</v>
      </c>
      <c r="C1707" t="s">
        <v>3386</v>
      </c>
      <c r="D1707" t="s">
        <v>622</v>
      </c>
      <c r="E1707" t="s">
        <v>5284</v>
      </c>
      <c r="F1707" t="s">
        <v>3386</v>
      </c>
      <c r="H1707" t="s">
        <v>993</v>
      </c>
      <c r="I1707" t="s">
        <v>4195</v>
      </c>
      <c r="K1707" t="s">
        <v>993</v>
      </c>
      <c r="L1707" t="s">
        <v>4223</v>
      </c>
      <c r="N1707" t="s">
        <v>8748</v>
      </c>
    </row>
    <row r="1708" spans="1:14" x14ac:dyDescent="0.25">
      <c r="A1708" t="s">
        <v>621</v>
      </c>
      <c r="B1708" t="s">
        <v>5284</v>
      </c>
      <c r="C1708" t="s">
        <v>7597</v>
      </c>
      <c r="D1708" t="s">
        <v>622</v>
      </c>
      <c r="E1708" t="s">
        <v>5284</v>
      </c>
      <c r="F1708" t="s">
        <v>7597</v>
      </c>
      <c r="H1708" t="s">
        <v>993</v>
      </c>
      <c r="I1708" t="s">
        <v>4197</v>
      </c>
      <c r="K1708" t="s">
        <v>993</v>
      </c>
      <c r="L1708" t="s">
        <v>4225</v>
      </c>
      <c r="N1708" t="s">
        <v>8749</v>
      </c>
    </row>
    <row r="1709" spans="1:14" x14ac:dyDescent="0.25">
      <c r="A1709" t="s">
        <v>621</v>
      </c>
      <c r="B1709" t="s">
        <v>5284</v>
      </c>
      <c r="C1709" t="s">
        <v>3391</v>
      </c>
      <c r="D1709" t="s">
        <v>622</v>
      </c>
      <c r="E1709" t="s">
        <v>5284</v>
      </c>
      <c r="F1709" t="s">
        <v>3391</v>
      </c>
      <c r="H1709" t="s">
        <v>993</v>
      </c>
      <c r="I1709" t="s">
        <v>8186</v>
      </c>
      <c r="K1709" t="s">
        <v>993</v>
      </c>
      <c r="L1709" t="s">
        <v>4227</v>
      </c>
      <c r="N1709" t="s">
        <v>8750</v>
      </c>
    </row>
    <row r="1710" spans="1:14" x14ac:dyDescent="0.25">
      <c r="A1710" t="s">
        <v>621</v>
      </c>
      <c r="B1710" t="s">
        <v>5284</v>
      </c>
      <c r="C1710" t="s">
        <v>7953</v>
      </c>
      <c r="D1710" t="s">
        <v>622</v>
      </c>
      <c r="E1710" t="s">
        <v>5284</v>
      </c>
      <c r="F1710" t="s">
        <v>7953</v>
      </c>
      <c r="H1710" t="s">
        <v>993</v>
      </c>
      <c r="I1710" t="s">
        <v>4201</v>
      </c>
      <c r="K1710" t="s">
        <v>993</v>
      </c>
      <c r="L1710" t="s">
        <v>4229</v>
      </c>
      <c r="N1710" t="s">
        <v>8751</v>
      </c>
    </row>
    <row r="1711" spans="1:14" x14ac:dyDescent="0.25">
      <c r="A1711" t="s">
        <v>621</v>
      </c>
      <c r="B1711" t="s">
        <v>5284</v>
      </c>
      <c r="C1711" t="s">
        <v>7957</v>
      </c>
      <c r="D1711" t="s">
        <v>622</v>
      </c>
      <c r="E1711" t="s">
        <v>5284</v>
      </c>
      <c r="F1711" t="s">
        <v>7957</v>
      </c>
      <c r="H1711" t="s">
        <v>993</v>
      </c>
      <c r="I1711" t="s">
        <v>4203</v>
      </c>
      <c r="K1711" t="s">
        <v>993</v>
      </c>
      <c r="L1711" t="s">
        <v>4231</v>
      </c>
      <c r="N1711" t="s">
        <v>8752</v>
      </c>
    </row>
    <row r="1712" spans="1:14" x14ac:dyDescent="0.25">
      <c r="A1712" t="s">
        <v>621</v>
      </c>
      <c r="B1712" t="s">
        <v>5284</v>
      </c>
      <c r="C1712" t="s">
        <v>3413</v>
      </c>
      <c r="D1712" t="s">
        <v>622</v>
      </c>
      <c r="E1712" t="s">
        <v>5284</v>
      </c>
      <c r="F1712" t="s">
        <v>3413</v>
      </c>
      <c r="H1712" t="s">
        <v>993</v>
      </c>
      <c r="I1712" t="s">
        <v>8187</v>
      </c>
      <c r="K1712" t="s">
        <v>993</v>
      </c>
      <c r="L1712" t="s">
        <v>4233</v>
      </c>
      <c r="N1712" t="s">
        <v>8753</v>
      </c>
    </row>
    <row r="1713" spans="1:14" x14ac:dyDescent="0.25">
      <c r="A1713" t="s">
        <v>621</v>
      </c>
      <c r="B1713" t="s">
        <v>5284</v>
      </c>
      <c r="C1713" t="s">
        <v>8052</v>
      </c>
      <c r="D1713" t="s">
        <v>622</v>
      </c>
      <c r="E1713" t="s">
        <v>5284</v>
      </c>
      <c r="F1713" t="s">
        <v>8052</v>
      </c>
      <c r="H1713" t="s">
        <v>993</v>
      </c>
      <c r="I1713" t="s">
        <v>4205</v>
      </c>
      <c r="K1713" t="s">
        <v>993</v>
      </c>
      <c r="L1713" t="s">
        <v>4235</v>
      </c>
      <c r="N1713" t="s">
        <v>8754</v>
      </c>
    </row>
    <row r="1714" spans="1:14" x14ac:dyDescent="0.25">
      <c r="A1714" t="s">
        <v>621</v>
      </c>
      <c r="B1714" t="s">
        <v>5284</v>
      </c>
      <c r="C1714" t="s">
        <v>8053</v>
      </c>
      <c r="D1714" t="s">
        <v>622</v>
      </c>
      <c r="E1714" t="s">
        <v>5284</v>
      </c>
      <c r="F1714" t="s">
        <v>8053</v>
      </c>
      <c r="H1714" t="s">
        <v>993</v>
      </c>
      <c r="I1714" t="s">
        <v>4207</v>
      </c>
      <c r="K1714" t="s">
        <v>993</v>
      </c>
      <c r="L1714" t="s">
        <v>4237</v>
      </c>
      <c r="N1714" t="s">
        <v>8755</v>
      </c>
    </row>
    <row r="1715" spans="1:14" x14ac:dyDescent="0.25">
      <c r="A1715" t="s">
        <v>621</v>
      </c>
      <c r="B1715" t="s">
        <v>5284</v>
      </c>
      <c r="C1715" t="s">
        <v>8054</v>
      </c>
      <c r="D1715" t="s">
        <v>622</v>
      </c>
      <c r="E1715" t="s">
        <v>5284</v>
      </c>
      <c r="F1715" t="s">
        <v>8054</v>
      </c>
      <c r="H1715" t="s">
        <v>993</v>
      </c>
      <c r="I1715" t="s">
        <v>4209</v>
      </c>
      <c r="K1715" t="s">
        <v>993</v>
      </c>
      <c r="L1715" t="s">
        <v>8206</v>
      </c>
      <c r="N1715" t="s">
        <v>8756</v>
      </c>
    </row>
    <row r="1716" spans="1:14" x14ac:dyDescent="0.25">
      <c r="A1716" t="s">
        <v>621</v>
      </c>
      <c r="B1716" t="s">
        <v>5315</v>
      </c>
      <c r="C1716" t="s">
        <v>3285</v>
      </c>
      <c r="D1716" t="s">
        <v>622</v>
      </c>
      <c r="E1716" t="s">
        <v>5315</v>
      </c>
      <c r="F1716" t="s">
        <v>3285</v>
      </c>
      <c r="H1716" t="s">
        <v>993</v>
      </c>
      <c r="I1716" t="s">
        <v>4211</v>
      </c>
      <c r="K1716" t="s">
        <v>993</v>
      </c>
      <c r="L1716" t="s">
        <v>8207</v>
      </c>
      <c r="N1716" t="s">
        <v>8757</v>
      </c>
    </row>
    <row r="1717" spans="1:14" x14ac:dyDescent="0.25">
      <c r="A1717" t="s">
        <v>621</v>
      </c>
      <c r="B1717" t="s">
        <v>5315</v>
      </c>
      <c r="C1717" t="s">
        <v>3296</v>
      </c>
      <c r="D1717" t="s">
        <v>622</v>
      </c>
      <c r="E1717" t="s">
        <v>5315</v>
      </c>
      <c r="F1717" t="s">
        <v>3296</v>
      </c>
      <c r="H1717" t="s">
        <v>993</v>
      </c>
      <c r="I1717" t="s">
        <v>8188</v>
      </c>
      <c r="K1717" t="s">
        <v>993</v>
      </c>
      <c r="L1717" t="s">
        <v>4239</v>
      </c>
      <c r="N1717" t="s">
        <v>8758</v>
      </c>
    </row>
    <row r="1718" spans="1:14" x14ac:dyDescent="0.25">
      <c r="A1718" t="s">
        <v>621</v>
      </c>
      <c r="B1718" t="s">
        <v>5315</v>
      </c>
      <c r="C1718" t="s">
        <v>3302</v>
      </c>
      <c r="D1718" t="s">
        <v>622</v>
      </c>
      <c r="E1718" t="s">
        <v>5315</v>
      </c>
      <c r="F1718" t="s">
        <v>3302</v>
      </c>
      <c r="H1718" t="s">
        <v>993</v>
      </c>
      <c r="I1718" t="s">
        <v>8189</v>
      </c>
      <c r="K1718" t="s">
        <v>993</v>
      </c>
      <c r="L1718" t="s">
        <v>4241</v>
      </c>
      <c r="N1718" t="s">
        <v>8759</v>
      </c>
    </row>
    <row r="1719" spans="1:14" x14ac:dyDescent="0.25">
      <c r="A1719" t="s">
        <v>621</v>
      </c>
      <c r="B1719" t="s">
        <v>5315</v>
      </c>
      <c r="C1719" t="s">
        <v>3353</v>
      </c>
      <c r="D1719" t="s">
        <v>622</v>
      </c>
      <c r="E1719" t="s">
        <v>5315</v>
      </c>
      <c r="F1719" t="s">
        <v>3353</v>
      </c>
      <c r="H1719" t="s">
        <v>993</v>
      </c>
      <c r="I1719" t="s">
        <v>8190</v>
      </c>
      <c r="K1719" t="s">
        <v>993</v>
      </c>
      <c r="L1719" t="s">
        <v>7865</v>
      </c>
      <c r="N1719" t="s">
        <v>8760</v>
      </c>
    </row>
    <row r="1720" spans="1:14" x14ac:dyDescent="0.25">
      <c r="A1720" t="s">
        <v>621</v>
      </c>
      <c r="B1720" t="s">
        <v>5315</v>
      </c>
      <c r="C1720" t="s">
        <v>3362</v>
      </c>
      <c r="D1720" t="s">
        <v>622</v>
      </c>
      <c r="E1720" t="s">
        <v>5315</v>
      </c>
      <c r="F1720" t="s">
        <v>3362</v>
      </c>
      <c r="H1720" t="s">
        <v>993</v>
      </c>
      <c r="I1720" t="s">
        <v>8191</v>
      </c>
      <c r="K1720" t="s">
        <v>993</v>
      </c>
      <c r="L1720" t="s">
        <v>8208</v>
      </c>
      <c r="N1720" t="s">
        <v>8761</v>
      </c>
    </row>
    <row r="1721" spans="1:14" x14ac:dyDescent="0.25">
      <c r="A1721" t="s">
        <v>621</v>
      </c>
      <c r="B1721" t="s">
        <v>5315</v>
      </c>
      <c r="C1721" t="s">
        <v>3365</v>
      </c>
      <c r="D1721" t="s">
        <v>622</v>
      </c>
      <c r="E1721" t="s">
        <v>5315</v>
      </c>
      <c r="F1721" t="s">
        <v>3365</v>
      </c>
      <c r="H1721" t="s">
        <v>993</v>
      </c>
      <c r="I1721" t="s">
        <v>8192</v>
      </c>
      <c r="K1721" t="s">
        <v>993</v>
      </c>
      <c r="L1721" t="s">
        <v>8209</v>
      </c>
      <c r="N1721" t="s">
        <v>8762</v>
      </c>
    </row>
    <row r="1722" spans="1:14" x14ac:dyDescent="0.25">
      <c r="A1722" t="s">
        <v>621</v>
      </c>
      <c r="B1722" t="s">
        <v>5315</v>
      </c>
      <c r="C1722" t="s">
        <v>3383</v>
      </c>
      <c r="D1722" t="s">
        <v>622</v>
      </c>
      <c r="E1722" t="s">
        <v>5315</v>
      </c>
      <c r="F1722" t="s">
        <v>3383</v>
      </c>
      <c r="H1722" t="s">
        <v>993</v>
      </c>
      <c r="I1722" t="s">
        <v>7864</v>
      </c>
      <c r="K1722" t="s">
        <v>993</v>
      </c>
      <c r="L1722" t="s">
        <v>4243</v>
      </c>
      <c r="N1722" t="s">
        <v>8763</v>
      </c>
    </row>
    <row r="1723" spans="1:14" x14ac:dyDescent="0.25">
      <c r="A1723" t="s">
        <v>621</v>
      </c>
      <c r="B1723" t="s">
        <v>5315</v>
      </c>
      <c r="C1723" t="s">
        <v>3391</v>
      </c>
      <c r="D1723" t="s">
        <v>622</v>
      </c>
      <c r="E1723" t="s">
        <v>5315</v>
      </c>
      <c r="F1723" t="s">
        <v>3391</v>
      </c>
      <c r="H1723" t="s">
        <v>993</v>
      </c>
      <c r="I1723" t="s">
        <v>8193</v>
      </c>
      <c r="K1723" t="s">
        <v>993</v>
      </c>
      <c r="L1723" t="s">
        <v>4245</v>
      </c>
      <c r="N1723" t="s">
        <v>8764</v>
      </c>
    </row>
    <row r="1724" spans="1:14" x14ac:dyDescent="0.25">
      <c r="A1724" t="s">
        <v>621</v>
      </c>
      <c r="B1724" t="s">
        <v>5315</v>
      </c>
      <c r="C1724" t="s">
        <v>3413</v>
      </c>
      <c r="D1724" t="s">
        <v>622</v>
      </c>
      <c r="E1724" t="s">
        <v>5315</v>
      </c>
      <c r="F1724" t="s">
        <v>3413</v>
      </c>
      <c r="H1724" t="s">
        <v>993</v>
      </c>
      <c r="I1724" t="s">
        <v>8194</v>
      </c>
      <c r="K1724" t="s">
        <v>993</v>
      </c>
      <c r="L1724" t="s">
        <v>4247</v>
      </c>
      <c r="N1724" t="s">
        <v>8765</v>
      </c>
    </row>
    <row r="1725" spans="1:14" x14ac:dyDescent="0.25">
      <c r="A1725" t="s">
        <v>621</v>
      </c>
      <c r="B1725" t="s">
        <v>5315</v>
      </c>
      <c r="C1725" t="s">
        <v>3439</v>
      </c>
      <c r="D1725" t="s">
        <v>622</v>
      </c>
      <c r="E1725" t="s">
        <v>5315</v>
      </c>
      <c r="F1725" t="s">
        <v>3439</v>
      </c>
      <c r="H1725" t="s">
        <v>993</v>
      </c>
      <c r="I1725" t="s">
        <v>8195</v>
      </c>
      <c r="K1725" t="s">
        <v>993</v>
      </c>
      <c r="L1725" t="s">
        <v>4249</v>
      </c>
      <c r="N1725" t="s">
        <v>8766</v>
      </c>
    </row>
    <row r="1726" spans="1:14" x14ac:dyDescent="0.25">
      <c r="A1726" t="s">
        <v>621</v>
      </c>
      <c r="B1726" t="s">
        <v>5315</v>
      </c>
      <c r="C1726" t="s">
        <v>3469</v>
      </c>
      <c r="D1726" t="s">
        <v>622</v>
      </c>
      <c r="E1726" t="s">
        <v>5315</v>
      </c>
      <c r="F1726" t="s">
        <v>3469</v>
      </c>
      <c r="H1726" t="s">
        <v>993</v>
      </c>
      <c r="I1726" t="s">
        <v>8196</v>
      </c>
      <c r="K1726" t="s">
        <v>993</v>
      </c>
      <c r="L1726" t="s">
        <v>4251</v>
      </c>
      <c r="N1726" t="s">
        <v>8767</v>
      </c>
    </row>
    <row r="1727" spans="1:14" x14ac:dyDescent="0.25">
      <c r="A1727" t="s">
        <v>624</v>
      </c>
      <c r="B1727" t="s">
        <v>5284</v>
      </c>
      <c r="C1727" t="s">
        <v>3341</v>
      </c>
      <c r="D1727" t="s">
        <v>625</v>
      </c>
      <c r="E1727" t="s">
        <v>5284</v>
      </c>
      <c r="F1727" t="s">
        <v>3341</v>
      </c>
      <c r="H1727" t="s">
        <v>993</v>
      </c>
      <c r="I1727" t="s">
        <v>8197</v>
      </c>
      <c r="K1727" t="s">
        <v>993</v>
      </c>
      <c r="L1727" t="s">
        <v>4253</v>
      </c>
      <c r="N1727" t="s">
        <v>8768</v>
      </c>
    </row>
    <row r="1728" spans="1:14" x14ac:dyDescent="0.25">
      <c r="A1728" t="s">
        <v>624</v>
      </c>
      <c r="B1728" t="s">
        <v>5284</v>
      </c>
      <c r="C1728" t="s">
        <v>7897</v>
      </c>
      <c r="D1728" t="s">
        <v>625</v>
      </c>
      <c r="E1728" t="s">
        <v>5284</v>
      </c>
      <c r="F1728" t="s">
        <v>7897</v>
      </c>
      <c r="H1728" t="s">
        <v>993</v>
      </c>
      <c r="I1728" t="s">
        <v>8198</v>
      </c>
      <c r="K1728" t="s">
        <v>993</v>
      </c>
      <c r="L1728" t="s">
        <v>4255</v>
      </c>
      <c r="N1728" t="s">
        <v>8769</v>
      </c>
    </row>
    <row r="1729" spans="1:14" x14ac:dyDescent="0.25">
      <c r="A1729" t="s">
        <v>630</v>
      </c>
      <c r="B1729" t="s">
        <v>5284</v>
      </c>
      <c r="C1729" t="s">
        <v>3341</v>
      </c>
      <c r="D1729" t="s">
        <v>631</v>
      </c>
      <c r="E1729" t="s">
        <v>5284</v>
      </c>
      <c r="F1729" t="s">
        <v>3341</v>
      </c>
      <c r="H1729" t="s">
        <v>993</v>
      </c>
      <c r="I1729" t="s">
        <v>8199</v>
      </c>
      <c r="K1729" t="s">
        <v>993</v>
      </c>
      <c r="L1729" t="s">
        <v>8210</v>
      </c>
      <c r="N1729" t="s">
        <v>8770</v>
      </c>
    </row>
    <row r="1730" spans="1:14" x14ac:dyDescent="0.25">
      <c r="A1730" t="s">
        <v>630</v>
      </c>
      <c r="B1730" t="s">
        <v>5284</v>
      </c>
      <c r="C1730" t="s">
        <v>7953</v>
      </c>
      <c r="D1730" t="s">
        <v>631</v>
      </c>
      <c r="E1730" t="s">
        <v>5284</v>
      </c>
      <c r="F1730" t="s">
        <v>7953</v>
      </c>
      <c r="H1730" t="s">
        <v>993</v>
      </c>
      <c r="I1730" t="s">
        <v>8200</v>
      </c>
      <c r="K1730" t="s">
        <v>993</v>
      </c>
      <c r="L1730" t="s">
        <v>4257</v>
      </c>
      <c r="N1730" t="s">
        <v>8771</v>
      </c>
    </row>
    <row r="1731" spans="1:14" x14ac:dyDescent="0.25">
      <c r="A1731" t="s">
        <v>20</v>
      </c>
      <c r="B1731" t="s">
        <v>5284</v>
      </c>
      <c r="C1731" t="s">
        <v>3341</v>
      </c>
      <c r="D1731" t="s">
        <v>20</v>
      </c>
      <c r="E1731" t="s">
        <v>5284</v>
      </c>
      <c r="F1731" t="s">
        <v>3341</v>
      </c>
      <c r="H1731" t="s">
        <v>993</v>
      </c>
      <c r="I1731" t="s">
        <v>8201</v>
      </c>
      <c r="K1731" t="s">
        <v>993</v>
      </c>
      <c r="L1731" t="s">
        <v>8211</v>
      </c>
      <c r="N1731" t="s">
        <v>8772</v>
      </c>
    </row>
    <row r="1732" spans="1:14" x14ac:dyDescent="0.25">
      <c r="A1732" t="s">
        <v>20</v>
      </c>
      <c r="B1732" t="s">
        <v>5284</v>
      </c>
      <c r="C1732" t="s">
        <v>3368</v>
      </c>
      <c r="D1732" t="s">
        <v>20</v>
      </c>
      <c r="E1732" t="s">
        <v>5284</v>
      </c>
      <c r="F1732" t="s">
        <v>3368</v>
      </c>
      <c r="H1732" t="s">
        <v>993</v>
      </c>
      <c r="I1732" t="s">
        <v>8202</v>
      </c>
      <c r="K1732" t="s">
        <v>993</v>
      </c>
      <c r="L1732" t="s">
        <v>8212</v>
      </c>
      <c r="N1732" t="s">
        <v>8773</v>
      </c>
    </row>
    <row r="1733" spans="1:14" x14ac:dyDescent="0.25">
      <c r="A1733" t="s">
        <v>20</v>
      </c>
      <c r="B1733" t="s">
        <v>5284</v>
      </c>
      <c r="C1733" t="s">
        <v>3374</v>
      </c>
      <c r="D1733" t="s">
        <v>20</v>
      </c>
      <c r="E1733" t="s">
        <v>5284</v>
      </c>
      <c r="F1733" t="s">
        <v>3374</v>
      </c>
      <c r="H1733" t="s">
        <v>993</v>
      </c>
      <c r="I1733" t="s">
        <v>4213</v>
      </c>
      <c r="K1733" t="s">
        <v>993</v>
      </c>
      <c r="L1733" t="s">
        <v>8213</v>
      </c>
      <c r="N1733" t="s">
        <v>8774</v>
      </c>
    </row>
    <row r="1734" spans="1:14" x14ac:dyDescent="0.25">
      <c r="A1734" t="s">
        <v>20</v>
      </c>
      <c r="B1734" t="s">
        <v>5284</v>
      </c>
      <c r="C1734" t="s">
        <v>3377</v>
      </c>
      <c r="D1734" t="s">
        <v>20</v>
      </c>
      <c r="E1734" t="s">
        <v>5284</v>
      </c>
      <c r="F1734" t="s">
        <v>3377</v>
      </c>
      <c r="H1734" t="s">
        <v>993</v>
      </c>
      <c r="I1734" t="s">
        <v>4215</v>
      </c>
      <c r="K1734" t="s">
        <v>993</v>
      </c>
      <c r="L1734" t="s">
        <v>4259</v>
      </c>
      <c r="N1734" t="s">
        <v>8775</v>
      </c>
    </row>
    <row r="1735" spans="1:14" x14ac:dyDescent="0.25">
      <c r="A1735" t="s">
        <v>20</v>
      </c>
      <c r="B1735" t="s">
        <v>5284</v>
      </c>
      <c r="C1735" t="s">
        <v>3411</v>
      </c>
      <c r="D1735" t="s">
        <v>20</v>
      </c>
      <c r="E1735" t="s">
        <v>5284</v>
      </c>
      <c r="F1735" t="s">
        <v>3411</v>
      </c>
      <c r="H1735" t="s">
        <v>993</v>
      </c>
      <c r="I1735" t="s">
        <v>8203</v>
      </c>
      <c r="K1735" t="s">
        <v>993</v>
      </c>
      <c r="L1735" t="s">
        <v>4261</v>
      </c>
      <c r="N1735" t="s">
        <v>8776</v>
      </c>
    </row>
    <row r="1736" spans="1:14" x14ac:dyDescent="0.25">
      <c r="A1736" t="s">
        <v>657</v>
      </c>
      <c r="B1736" t="s">
        <v>5284</v>
      </c>
      <c r="C1736" t="s">
        <v>3341</v>
      </c>
      <c r="D1736" t="s">
        <v>20</v>
      </c>
      <c r="E1736" t="s">
        <v>5284</v>
      </c>
      <c r="F1736" t="s">
        <v>3341</v>
      </c>
      <c r="H1736" t="s">
        <v>993</v>
      </c>
      <c r="I1736" t="s">
        <v>4217</v>
      </c>
      <c r="K1736" t="s">
        <v>993</v>
      </c>
      <c r="L1736" t="s">
        <v>4263</v>
      </c>
      <c r="N1736" t="s">
        <v>8777</v>
      </c>
    </row>
    <row r="1737" spans="1:14" x14ac:dyDescent="0.25">
      <c r="A1737" t="s">
        <v>657</v>
      </c>
      <c r="B1737" t="s">
        <v>5284</v>
      </c>
      <c r="C1737" t="s">
        <v>3374</v>
      </c>
      <c r="D1737" t="s">
        <v>20</v>
      </c>
      <c r="E1737" t="s">
        <v>5284</v>
      </c>
      <c r="F1737" t="s">
        <v>3374</v>
      </c>
      <c r="H1737" t="s">
        <v>993</v>
      </c>
      <c r="I1737" t="s">
        <v>4219</v>
      </c>
      <c r="K1737" t="s">
        <v>993</v>
      </c>
      <c r="L1737" t="s">
        <v>4265</v>
      </c>
      <c r="N1737" t="s">
        <v>8778</v>
      </c>
    </row>
    <row r="1738" spans="1:14" x14ac:dyDescent="0.25">
      <c r="A1738" t="s">
        <v>657</v>
      </c>
      <c r="B1738" t="s">
        <v>5284</v>
      </c>
      <c r="C1738" t="s">
        <v>3377</v>
      </c>
      <c r="D1738" t="s">
        <v>20</v>
      </c>
      <c r="E1738" t="s">
        <v>5284</v>
      </c>
      <c r="F1738" t="s">
        <v>3377</v>
      </c>
      <c r="H1738" t="s">
        <v>993</v>
      </c>
      <c r="I1738" t="s">
        <v>8204</v>
      </c>
      <c r="K1738" t="s">
        <v>993</v>
      </c>
      <c r="L1738" t="s">
        <v>4267</v>
      </c>
      <c r="N1738" t="s">
        <v>8779</v>
      </c>
    </row>
    <row r="1739" spans="1:14" x14ac:dyDescent="0.25">
      <c r="A1739" t="s">
        <v>25</v>
      </c>
      <c r="B1739" t="s">
        <v>5288</v>
      </c>
      <c r="C1739" t="s">
        <v>7713</v>
      </c>
      <c r="D1739" t="s">
        <v>25</v>
      </c>
      <c r="E1739" t="s">
        <v>5288</v>
      </c>
      <c r="F1739" t="s">
        <v>7713</v>
      </c>
      <c r="H1739" t="s">
        <v>993</v>
      </c>
      <c r="I1739" t="s">
        <v>4221</v>
      </c>
      <c r="K1739" t="s">
        <v>993</v>
      </c>
      <c r="L1739" t="s">
        <v>4269</v>
      </c>
      <c r="N1739" t="s">
        <v>8780</v>
      </c>
    </row>
    <row r="1740" spans="1:14" x14ac:dyDescent="0.25">
      <c r="A1740" t="s">
        <v>669</v>
      </c>
      <c r="B1740" t="s">
        <v>5288</v>
      </c>
      <c r="C1740" t="s">
        <v>8055</v>
      </c>
      <c r="D1740" t="s">
        <v>25</v>
      </c>
      <c r="E1740" t="s">
        <v>5288</v>
      </c>
      <c r="F1740" t="s">
        <v>8055</v>
      </c>
      <c r="H1740" t="s">
        <v>993</v>
      </c>
      <c r="I1740" t="s">
        <v>8205</v>
      </c>
      <c r="K1740" t="s">
        <v>993</v>
      </c>
      <c r="L1740" t="s">
        <v>8214</v>
      </c>
      <c r="N1740" t="s">
        <v>8781</v>
      </c>
    </row>
    <row r="1741" spans="1:14" x14ac:dyDescent="0.25">
      <c r="A1741" t="s">
        <v>669</v>
      </c>
      <c r="B1741" t="s">
        <v>5288</v>
      </c>
      <c r="C1741" t="s">
        <v>7713</v>
      </c>
      <c r="D1741" t="s">
        <v>25</v>
      </c>
      <c r="E1741" t="s">
        <v>5288</v>
      </c>
      <c r="F1741" t="s">
        <v>7713</v>
      </c>
      <c r="H1741" t="s">
        <v>993</v>
      </c>
      <c r="I1741" t="s">
        <v>4223</v>
      </c>
      <c r="K1741" t="s">
        <v>993</v>
      </c>
      <c r="L1741" t="s">
        <v>8215</v>
      </c>
      <c r="N1741" t="s">
        <v>8782</v>
      </c>
    </row>
    <row r="1742" spans="1:14" x14ac:dyDescent="0.25">
      <c r="A1742" t="s">
        <v>27</v>
      </c>
      <c r="B1742" t="s">
        <v>5288</v>
      </c>
      <c r="C1742" t="s">
        <v>3628</v>
      </c>
      <c r="D1742" t="s">
        <v>27</v>
      </c>
      <c r="E1742" t="s">
        <v>5288</v>
      </c>
      <c r="F1742" t="s">
        <v>3628</v>
      </c>
      <c r="H1742" t="s">
        <v>993</v>
      </c>
      <c r="I1742" t="s">
        <v>4225</v>
      </c>
      <c r="K1742" t="s">
        <v>993</v>
      </c>
      <c r="L1742" t="s">
        <v>8216</v>
      </c>
      <c r="N1742" t="s">
        <v>8783</v>
      </c>
    </row>
    <row r="1743" spans="1:14" x14ac:dyDescent="0.25">
      <c r="A1743" t="s">
        <v>27</v>
      </c>
      <c r="B1743" t="s">
        <v>5288</v>
      </c>
      <c r="C1743" t="s">
        <v>4499</v>
      </c>
      <c r="D1743" t="s">
        <v>27</v>
      </c>
      <c r="E1743" t="s">
        <v>5288</v>
      </c>
      <c r="F1743" t="s">
        <v>4499</v>
      </c>
      <c r="H1743" t="s">
        <v>993</v>
      </c>
      <c r="I1743" t="s">
        <v>4227</v>
      </c>
      <c r="K1743" t="s">
        <v>993</v>
      </c>
      <c r="L1743" t="s">
        <v>8217</v>
      </c>
      <c r="N1743" t="s">
        <v>8784</v>
      </c>
    </row>
    <row r="1744" spans="1:14" x14ac:dyDescent="0.25">
      <c r="A1744" t="s">
        <v>27</v>
      </c>
      <c r="B1744" t="s">
        <v>5288</v>
      </c>
      <c r="C1744" t="s">
        <v>7716</v>
      </c>
      <c r="D1744" t="s">
        <v>27</v>
      </c>
      <c r="E1744" t="s">
        <v>5288</v>
      </c>
      <c r="F1744" t="s">
        <v>7716</v>
      </c>
      <c r="H1744" t="s">
        <v>993</v>
      </c>
      <c r="I1744" t="s">
        <v>4229</v>
      </c>
      <c r="K1744" t="s">
        <v>993</v>
      </c>
      <c r="L1744" t="s">
        <v>8218</v>
      </c>
      <c r="N1744" t="s">
        <v>8785</v>
      </c>
    </row>
    <row r="1745" spans="1:14" x14ac:dyDescent="0.25">
      <c r="A1745" t="s">
        <v>27</v>
      </c>
      <c r="B1745" t="s">
        <v>5288</v>
      </c>
      <c r="C1745" t="s">
        <v>4503</v>
      </c>
      <c r="D1745" t="s">
        <v>27</v>
      </c>
      <c r="E1745" t="s">
        <v>5288</v>
      </c>
      <c r="F1745" t="s">
        <v>4503</v>
      </c>
      <c r="H1745" t="s">
        <v>993</v>
      </c>
      <c r="I1745" t="s">
        <v>4231</v>
      </c>
      <c r="K1745" t="s">
        <v>993</v>
      </c>
      <c r="L1745" t="s">
        <v>8219</v>
      </c>
      <c r="N1745" t="s">
        <v>8786</v>
      </c>
    </row>
    <row r="1746" spans="1:14" x14ac:dyDescent="0.25">
      <c r="A1746" t="s">
        <v>27</v>
      </c>
      <c r="B1746" t="s">
        <v>5288</v>
      </c>
      <c r="C1746" t="s">
        <v>4505</v>
      </c>
      <c r="D1746" t="s">
        <v>27</v>
      </c>
      <c r="E1746" t="s">
        <v>5288</v>
      </c>
      <c r="F1746" t="s">
        <v>4505</v>
      </c>
      <c r="H1746" t="s">
        <v>993</v>
      </c>
      <c r="I1746" t="s">
        <v>4233</v>
      </c>
      <c r="K1746" t="s">
        <v>993</v>
      </c>
      <c r="L1746" t="s">
        <v>8220</v>
      </c>
      <c r="N1746" t="s">
        <v>8787</v>
      </c>
    </row>
    <row r="1747" spans="1:14" x14ac:dyDescent="0.25">
      <c r="A1747" t="s">
        <v>682</v>
      </c>
      <c r="B1747" t="s">
        <v>5284</v>
      </c>
      <c r="C1747" t="s">
        <v>5281</v>
      </c>
      <c r="D1747" t="s">
        <v>27</v>
      </c>
      <c r="E1747" t="s">
        <v>5284</v>
      </c>
      <c r="F1747" t="s">
        <v>5281</v>
      </c>
      <c r="H1747" t="s">
        <v>993</v>
      </c>
      <c r="I1747" t="s">
        <v>4235</v>
      </c>
      <c r="K1747" t="s">
        <v>993</v>
      </c>
      <c r="L1747" t="s">
        <v>4271</v>
      </c>
      <c r="N1747" t="s">
        <v>8788</v>
      </c>
    </row>
    <row r="1748" spans="1:14" x14ac:dyDescent="0.25">
      <c r="A1748" t="s">
        <v>682</v>
      </c>
      <c r="B1748" t="s">
        <v>5284</v>
      </c>
      <c r="C1748" t="s">
        <v>5285</v>
      </c>
      <c r="D1748" t="s">
        <v>27</v>
      </c>
      <c r="E1748" t="s">
        <v>5284</v>
      </c>
      <c r="F1748" t="s">
        <v>5285</v>
      </c>
      <c r="H1748" t="s">
        <v>993</v>
      </c>
      <c r="I1748" t="s">
        <v>4237</v>
      </c>
      <c r="K1748" t="s">
        <v>993</v>
      </c>
      <c r="L1748" t="s">
        <v>8221</v>
      </c>
      <c r="N1748" t="s">
        <v>8789</v>
      </c>
    </row>
    <row r="1749" spans="1:14" x14ac:dyDescent="0.25">
      <c r="A1749" t="s">
        <v>682</v>
      </c>
      <c r="B1749" t="s">
        <v>5284</v>
      </c>
      <c r="C1749" t="s">
        <v>3245</v>
      </c>
      <c r="D1749" t="s">
        <v>27</v>
      </c>
      <c r="E1749" t="s">
        <v>5284</v>
      </c>
      <c r="F1749" t="s">
        <v>3245</v>
      </c>
      <c r="H1749" t="s">
        <v>993</v>
      </c>
      <c r="I1749" t="s">
        <v>8206</v>
      </c>
      <c r="K1749" t="s">
        <v>993</v>
      </c>
      <c r="L1749" t="s">
        <v>8222</v>
      </c>
      <c r="N1749" t="s">
        <v>8790</v>
      </c>
    </row>
    <row r="1750" spans="1:14" x14ac:dyDescent="0.25">
      <c r="A1750" t="s">
        <v>682</v>
      </c>
      <c r="B1750" t="s">
        <v>5284</v>
      </c>
      <c r="C1750" t="s">
        <v>3248</v>
      </c>
      <c r="D1750" t="s">
        <v>27</v>
      </c>
      <c r="E1750" t="s">
        <v>5284</v>
      </c>
      <c r="F1750" t="s">
        <v>3248</v>
      </c>
      <c r="H1750" t="s">
        <v>993</v>
      </c>
      <c r="I1750" t="s">
        <v>8207</v>
      </c>
      <c r="K1750" t="s">
        <v>993</v>
      </c>
      <c r="L1750" t="s">
        <v>4273</v>
      </c>
      <c r="N1750" t="s">
        <v>8791</v>
      </c>
    </row>
    <row r="1751" spans="1:14" x14ac:dyDescent="0.25">
      <c r="A1751" t="s">
        <v>682</v>
      </c>
      <c r="B1751" t="s">
        <v>5284</v>
      </c>
      <c r="C1751" t="s">
        <v>3341</v>
      </c>
      <c r="D1751" t="s">
        <v>27</v>
      </c>
      <c r="E1751" t="s">
        <v>5284</v>
      </c>
      <c r="F1751" t="s">
        <v>3341</v>
      </c>
      <c r="H1751" t="s">
        <v>993</v>
      </c>
      <c r="I1751" t="s">
        <v>4239</v>
      </c>
      <c r="K1751" t="s">
        <v>993</v>
      </c>
      <c r="L1751" t="s">
        <v>8223</v>
      </c>
      <c r="N1751" t="s">
        <v>8792</v>
      </c>
    </row>
    <row r="1752" spans="1:14" x14ac:dyDescent="0.25">
      <c r="A1752" t="s">
        <v>682</v>
      </c>
      <c r="B1752" t="s">
        <v>5284</v>
      </c>
      <c r="C1752" t="s">
        <v>7597</v>
      </c>
      <c r="D1752" t="s">
        <v>27</v>
      </c>
      <c r="E1752" t="s">
        <v>5284</v>
      </c>
      <c r="F1752" t="s">
        <v>7597</v>
      </c>
      <c r="H1752" t="s">
        <v>993</v>
      </c>
      <c r="I1752" t="s">
        <v>4241</v>
      </c>
      <c r="K1752" t="s">
        <v>993</v>
      </c>
      <c r="L1752" t="s">
        <v>8224</v>
      </c>
      <c r="N1752" t="s">
        <v>8793</v>
      </c>
    </row>
    <row r="1753" spans="1:14" x14ac:dyDescent="0.25">
      <c r="A1753" t="s">
        <v>682</v>
      </c>
      <c r="B1753" t="s">
        <v>5284</v>
      </c>
      <c r="C1753" t="s">
        <v>4499</v>
      </c>
      <c r="D1753" t="s">
        <v>27</v>
      </c>
      <c r="E1753" t="s">
        <v>5284</v>
      </c>
      <c r="F1753" t="s">
        <v>4499</v>
      </c>
      <c r="H1753" t="s">
        <v>993</v>
      </c>
      <c r="I1753" t="s">
        <v>7865</v>
      </c>
      <c r="K1753" t="s">
        <v>993</v>
      </c>
      <c r="L1753" t="s">
        <v>8225</v>
      </c>
      <c r="N1753" t="s">
        <v>8794</v>
      </c>
    </row>
    <row r="1754" spans="1:14" x14ac:dyDescent="0.25">
      <c r="A1754" t="s">
        <v>682</v>
      </c>
      <c r="B1754" t="s">
        <v>5284</v>
      </c>
      <c r="C1754" t="s">
        <v>7716</v>
      </c>
      <c r="D1754" t="s">
        <v>27</v>
      </c>
      <c r="E1754" t="s">
        <v>5284</v>
      </c>
      <c r="F1754" t="s">
        <v>7716</v>
      </c>
      <c r="H1754" t="s">
        <v>993</v>
      </c>
      <c r="I1754" t="s">
        <v>8208</v>
      </c>
      <c r="K1754" t="s">
        <v>993</v>
      </c>
      <c r="L1754" t="s">
        <v>8226</v>
      </c>
      <c r="N1754" t="s">
        <v>8795</v>
      </c>
    </row>
    <row r="1755" spans="1:14" x14ac:dyDescent="0.25">
      <c r="A1755" t="s">
        <v>682</v>
      </c>
      <c r="B1755" t="s">
        <v>5284</v>
      </c>
      <c r="C1755" t="s">
        <v>4505</v>
      </c>
      <c r="D1755" t="s">
        <v>27</v>
      </c>
      <c r="E1755" t="s">
        <v>5284</v>
      </c>
      <c r="F1755" t="s">
        <v>4505</v>
      </c>
      <c r="H1755" t="s">
        <v>993</v>
      </c>
      <c r="I1755" t="s">
        <v>8209</v>
      </c>
      <c r="K1755" t="s">
        <v>993</v>
      </c>
      <c r="L1755" t="s">
        <v>8227</v>
      </c>
      <c r="N1755" t="s">
        <v>8796</v>
      </c>
    </row>
    <row r="1756" spans="1:14" x14ac:dyDescent="0.25">
      <c r="A1756" t="s">
        <v>682</v>
      </c>
      <c r="B1756" t="s">
        <v>5315</v>
      </c>
      <c r="C1756" t="s">
        <v>5281</v>
      </c>
      <c r="D1756" t="s">
        <v>27</v>
      </c>
      <c r="E1756" t="s">
        <v>5315</v>
      </c>
      <c r="F1756" t="s">
        <v>5281</v>
      </c>
      <c r="H1756" t="s">
        <v>993</v>
      </c>
      <c r="I1756" t="s">
        <v>4243</v>
      </c>
      <c r="K1756" t="s">
        <v>993</v>
      </c>
      <c r="L1756" t="s">
        <v>8228</v>
      </c>
      <c r="N1756" t="s">
        <v>8797</v>
      </c>
    </row>
    <row r="1757" spans="1:14" x14ac:dyDescent="0.25">
      <c r="A1757" t="s">
        <v>682</v>
      </c>
      <c r="B1757" t="s">
        <v>5315</v>
      </c>
      <c r="C1757" t="s">
        <v>5285</v>
      </c>
      <c r="D1757" t="s">
        <v>27</v>
      </c>
      <c r="E1757" t="s">
        <v>5315</v>
      </c>
      <c r="F1757" t="s">
        <v>5285</v>
      </c>
      <c r="H1757" t="s">
        <v>993</v>
      </c>
      <c r="I1757" t="s">
        <v>4245</v>
      </c>
      <c r="K1757" t="s">
        <v>993</v>
      </c>
      <c r="L1757" t="s">
        <v>8229</v>
      </c>
      <c r="N1757" t="s">
        <v>8798</v>
      </c>
    </row>
    <row r="1758" spans="1:14" x14ac:dyDescent="0.25">
      <c r="A1758" t="s">
        <v>682</v>
      </c>
      <c r="B1758" t="s">
        <v>5315</v>
      </c>
      <c r="C1758" t="s">
        <v>3245</v>
      </c>
      <c r="D1758" t="s">
        <v>27</v>
      </c>
      <c r="E1758" t="s">
        <v>5315</v>
      </c>
      <c r="F1758" t="s">
        <v>3245</v>
      </c>
      <c r="H1758" t="s">
        <v>993</v>
      </c>
      <c r="I1758" t="s">
        <v>4247</v>
      </c>
      <c r="K1758" t="s">
        <v>993</v>
      </c>
      <c r="L1758" t="s">
        <v>8230</v>
      </c>
      <c r="N1758" t="s">
        <v>8799</v>
      </c>
    </row>
    <row r="1759" spans="1:14" x14ac:dyDescent="0.25">
      <c r="A1759" t="s">
        <v>682</v>
      </c>
      <c r="B1759" t="s">
        <v>5315</v>
      </c>
      <c r="C1759" t="s">
        <v>3248</v>
      </c>
      <c r="D1759" t="s">
        <v>27</v>
      </c>
      <c r="E1759" t="s">
        <v>5315</v>
      </c>
      <c r="F1759" t="s">
        <v>3248</v>
      </c>
      <c r="H1759" t="s">
        <v>993</v>
      </c>
      <c r="I1759" t="s">
        <v>4249</v>
      </c>
      <c r="K1759" t="s">
        <v>993</v>
      </c>
      <c r="L1759" t="s">
        <v>5466</v>
      </c>
      <c r="N1759" t="s">
        <v>8800</v>
      </c>
    </row>
    <row r="1760" spans="1:14" x14ac:dyDescent="0.25">
      <c r="A1760" t="s">
        <v>682</v>
      </c>
      <c r="B1760" t="s">
        <v>5315</v>
      </c>
      <c r="C1760" t="s">
        <v>4499</v>
      </c>
      <c r="D1760" t="s">
        <v>27</v>
      </c>
      <c r="E1760" t="s">
        <v>5315</v>
      </c>
      <c r="F1760" t="s">
        <v>4499</v>
      </c>
      <c r="H1760" t="s">
        <v>993</v>
      </c>
      <c r="I1760" t="s">
        <v>4251</v>
      </c>
      <c r="K1760" t="s">
        <v>993</v>
      </c>
      <c r="L1760" t="s">
        <v>5469</v>
      </c>
      <c r="N1760" t="s">
        <v>8801</v>
      </c>
    </row>
    <row r="1761" spans="1:14" x14ac:dyDescent="0.25">
      <c r="A1761" t="s">
        <v>682</v>
      </c>
      <c r="B1761" t="s">
        <v>5315</v>
      </c>
      <c r="C1761" t="s">
        <v>7716</v>
      </c>
      <c r="D1761" t="s">
        <v>27</v>
      </c>
      <c r="E1761" t="s">
        <v>5315</v>
      </c>
      <c r="F1761" t="s">
        <v>7716</v>
      </c>
      <c r="H1761" t="s">
        <v>993</v>
      </c>
      <c r="I1761" t="s">
        <v>4253</v>
      </c>
      <c r="K1761" t="s">
        <v>993</v>
      </c>
      <c r="L1761" t="s">
        <v>5473</v>
      </c>
      <c r="N1761" t="s">
        <v>8802</v>
      </c>
    </row>
    <row r="1762" spans="1:14" x14ac:dyDescent="0.25">
      <c r="A1762" t="s">
        <v>682</v>
      </c>
      <c r="B1762" t="s">
        <v>7702</v>
      </c>
      <c r="C1762" t="s">
        <v>4499</v>
      </c>
      <c r="D1762" t="s">
        <v>27</v>
      </c>
      <c r="E1762" t="s">
        <v>7702</v>
      </c>
      <c r="F1762" t="s">
        <v>4499</v>
      </c>
      <c r="H1762" t="s">
        <v>993</v>
      </c>
      <c r="I1762" t="s">
        <v>4255</v>
      </c>
      <c r="K1762" t="s">
        <v>993</v>
      </c>
      <c r="L1762" t="s">
        <v>8231</v>
      </c>
      <c r="N1762" t="s">
        <v>8803</v>
      </c>
    </row>
    <row r="1763" spans="1:14" x14ac:dyDescent="0.25">
      <c r="A1763" t="s">
        <v>682</v>
      </c>
      <c r="B1763" t="s">
        <v>7702</v>
      </c>
      <c r="C1763" t="s">
        <v>7716</v>
      </c>
      <c r="D1763" t="s">
        <v>27</v>
      </c>
      <c r="E1763" t="s">
        <v>7702</v>
      </c>
      <c r="F1763" t="s">
        <v>7716</v>
      </c>
      <c r="H1763" t="s">
        <v>993</v>
      </c>
      <c r="I1763" t="s">
        <v>8210</v>
      </c>
      <c r="K1763" t="s">
        <v>993</v>
      </c>
      <c r="L1763" t="s">
        <v>4275</v>
      </c>
      <c r="N1763" t="s">
        <v>8804</v>
      </c>
    </row>
    <row r="1764" spans="1:14" x14ac:dyDescent="0.25">
      <c r="A1764" t="s">
        <v>682</v>
      </c>
      <c r="B1764" t="s">
        <v>5288</v>
      </c>
      <c r="C1764" t="s">
        <v>5281</v>
      </c>
      <c r="D1764" t="s">
        <v>27</v>
      </c>
      <c r="E1764" t="s">
        <v>5288</v>
      </c>
      <c r="F1764" t="s">
        <v>5281</v>
      </c>
      <c r="H1764" t="s">
        <v>993</v>
      </c>
      <c r="I1764" t="s">
        <v>4257</v>
      </c>
      <c r="K1764" t="s">
        <v>993</v>
      </c>
      <c r="L1764" t="s">
        <v>4277</v>
      </c>
      <c r="N1764" t="s">
        <v>8805</v>
      </c>
    </row>
    <row r="1765" spans="1:14" x14ac:dyDescent="0.25">
      <c r="A1765" t="s">
        <v>682</v>
      </c>
      <c r="B1765" t="s">
        <v>5288</v>
      </c>
      <c r="C1765" t="s">
        <v>5285</v>
      </c>
      <c r="D1765" t="s">
        <v>27</v>
      </c>
      <c r="E1765" t="s">
        <v>5288</v>
      </c>
      <c r="F1765" t="s">
        <v>5285</v>
      </c>
      <c r="H1765" t="s">
        <v>993</v>
      </c>
      <c r="I1765" t="s">
        <v>8211</v>
      </c>
      <c r="K1765" t="s">
        <v>993</v>
      </c>
      <c r="L1765" t="s">
        <v>4279</v>
      </c>
      <c r="N1765" t="s">
        <v>8806</v>
      </c>
    </row>
    <row r="1766" spans="1:14" x14ac:dyDescent="0.25">
      <c r="A1766" t="s">
        <v>682</v>
      </c>
      <c r="B1766" t="s">
        <v>5288</v>
      </c>
      <c r="C1766" t="s">
        <v>3245</v>
      </c>
      <c r="D1766" t="s">
        <v>27</v>
      </c>
      <c r="E1766" t="s">
        <v>5288</v>
      </c>
      <c r="F1766" t="s">
        <v>3245</v>
      </c>
      <c r="H1766" t="s">
        <v>993</v>
      </c>
      <c r="I1766" t="s">
        <v>8212</v>
      </c>
      <c r="K1766" t="s">
        <v>993</v>
      </c>
      <c r="L1766" t="s">
        <v>4281</v>
      </c>
      <c r="N1766" t="s">
        <v>8807</v>
      </c>
    </row>
    <row r="1767" spans="1:14" x14ac:dyDescent="0.25">
      <c r="A1767" t="s">
        <v>682</v>
      </c>
      <c r="B1767" t="s">
        <v>5288</v>
      </c>
      <c r="C1767" t="s">
        <v>3248</v>
      </c>
      <c r="D1767" t="s">
        <v>27</v>
      </c>
      <c r="E1767" t="s">
        <v>5288</v>
      </c>
      <c r="F1767" t="s">
        <v>3248</v>
      </c>
      <c r="H1767" t="s">
        <v>993</v>
      </c>
      <c r="I1767" t="s">
        <v>8213</v>
      </c>
      <c r="K1767" t="s">
        <v>993</v>
      </c>
      <c r="L1767" t="s">
        <v>4283</v>
      </c>
      <c r="N1767" t="s">
        <v>8808</v>
      </c>
    </row>
    <row r="1768" spans="1:14" x14ac:dyDescent="0.25">
      <c r="A1768" t="s">
        <v>682</v>
      </c>
      <c r="B1768" t="s">
        <v>5288</v>
      </c>
      <c r="C1768" t="s">
        <v>3628</v>
      </c>
      <c r="D1768" t="s">
        <v>27</v>
      </c>
      <c r="E1768" t="s">
        <v>5288</v>
      </c>
      <c r="F1768" t="s">
        <v>3628</v>
      </c>
      <c r="H1768" t="s">
        <v>993</v>
      </c>
      <c r="I1768" t="s">
        <v>4259</v>
      </c>
      <c r="K1768" t="s">
        <v>993</v>
      </c>
      <c r="L1768" t="s">
        <v>4285</v>
      </c>
      <c r="N1768" t="s">
        <v>8809</v>
      </c>
    </row>
    <row r="1769" spans="1:14" x14ac:dyDescent="0.25">
      <c r="A1769" t="s">
        <v>682</v>
      </c>
      <c r="B1769" t="s">
        <v>5288</v>
      </c>
      <c r="C1769" t="s">
        <v>4499</v>
      </c>
      <c r="D1769" t="s">
        <v>27</v>
      </c>
      <c r="E1769" t="s">
        <v>5288</v>
      </c>
      <c r="F1769" t="s">
        <v>4499</v>
      </c>
      <c r="H1769" t="s">
        <v>993</v>
      </c>
      <c r="I1769" t="s">
        <v>4261</v>
      </c>
      <c r="K1769" t="s">
        <v>993</v>
      </c>
      <c r="L1769" t="s">
        <v>4287</v>
      </c>
      <c r="N1769" t="s">
        <v>8810</v>
      </c>
    </row>
    <row r="1770" spans="1:14" x14ac:dyDescent="0.25">
      <c r="A1770" t="s">
        <v>682</v>
      </c>
      <c r="B1770" t="s">
        <v>5288</v>
      </c>
      <c r="C1770" t="s">
        <v>7716</v>
      </c>
      <c r="D1770" t="s">
        <v>27</v>
      </c>
      <c r="E1770" t="s">
        <v>5288</v>
      </c>
      <c r="F1770" t="s">
        <v>7716</v>
      </c>
      <c r="H1770" t="s">
        <v>993</v>
      </c>
      <c r="I1770" t="s">
        <v>4263</v>
      </c>
      <c r="K1770" t="s">
        <v>993</v>
      </c>
      <c r="L1770" t="s">
        <v>8232</v>
      </c>
      <c r="N1770" t="s">
        <v>8811</v>
      </c>
    </row>
    <row r="1771" spans="1:14" x14ac:dyDescent="0.25">
      <c r="A1771" t="s">
        <v>682</v>
      </c>
      <c r="B1771" t="s">
        <v>5288</v>
      </c>
      <c r="C1771" t="s">
        <v>4501</v>
      </c>
      <c r="D1771" t="s">
        <v>27</v>
      </c>
      <c r="E1771" t="s">
        <v>5288</v>
      </c>
      <c r="F1771" t="s">
        <v>4501</v>
      </c>
      <c r="H1771" t="s">
        <v>993</v>
      </c>
      <c r="I1771" t="s">
        <v>4265</v>
      </c>
      <c r="K1771" t="s">
        <v>993</v>
      </c>
      <c r="L1771" t="s">
        <v>8233</v>
      </c>
      <c r="N1771" t="s">
        <v>8812</v>
      </c>
    </row>
    <row r="1772" spans="1:14" x14ac:dyDescent="0.25">
      <c r="A1772" t="s">
        <v>682</v>
      </c>
      <c r="B1772" t="s">
        <v>5288</v>
      </c>
      <c r="C1772" t="s">
        <v>4503</v>
      </c>
      <c r="D1772" t="s">
        <v>27</v>
      </c>
      <c r="E1772" t="s">
        <v>5288</v>
      </c>
      <c r="F1772" t="s">
        <v>4503</v>
      </c>
      <c r="H1772" t="s">
        <v>993</v>
      </c>
      <c r="I1772" t="s">
        <v>4267</v>
      </c>
      <c r="K1772" t="s">
        <v>993</v>
      </c>
      <c r="L1772" t="s">
        <v>7601</v>
      </c>
      <c r="N1772" t="s">
        <v>8813</v>
      </c>
    </row>
    <row r="1773" spans="1:14" x14ac:dyDescent="0.25">
      <c r="A1773" t="s">
        <v>682</v>
      </c>
      <c r="B1773" t="s">
        <v>5288</v>
      </c>
      <c r="C1773" t="s">
        <v>4505</v>
      </c>
      <c r="D1773" t="s">
        <v>27</v>
      </c>
      <c r="E1773" t="s">
        <v>5288</v>
      </c>
      <c r="F1773" t="s">
        <v>4505</v>
      </c>
      <c r="H1773" t="s">
        <v>993</v>
      </c>
      <c r="I1773" t="s">
        <v>4269</v>
      </c>
      <c r="K1773" t="s">
        <v>993</v>
      </c>
      <c r="L1773" t="s">
        <v>4289</v>
      </c>
      <c r="N1773" t="s">
        <v>8814</v>
      </c>
    </row>
    <row r="1774" spans="1:14" x14ac:dyDescent="0.25">
      <c r="A1774" t="s">
        <v>682</v>
      </c>
      <c r="B1774" t="s">
        <v>5288</v>
      </c>
      <c r="C1774" t="s">
        <v>4508</v>
      </c>
      <c r="D1774" t="s">
        <v>27</v>
      </c>
      <c r="E1774" t="s">
        <v>5288</v>
      </c>
      <c r="F1774" t="s">
        <v>4508</v>
      </c>
      <c r="H1774" t="s">
        <v>993</v>
      </c>
      <c r="I1774" t="s">
        <v>8214</v>
      </c>
      <c r="K1774" t="s">
        <v>993</v>
      </c>
      <c r="L1774" t="s">
        <v>4291</v>
      </c>
      <c r="N1774" t="s">
        <v>8815</v>
      </c>
    </row>
    <row r="1775" spans="1:14" x14ac:dyDescent="0.25">
      <c r="A1775" t="s">
        <v>682</v>
      </c>
      <c r="B1775" t="s">
        <v>5288</v>
      </c>
      <c r="C1775" t="s">
        <v>7872</v>
      </c>
      <c r="D1775" t="s">
        <v>27</v>
      </c>
      <c r="E1775" t="s">
        <v>5288</v>
      </c>
      <c r="F1775" t="s">
        <v>7872</v>
      </c>
      <c r="H1775" t="s">
        <v>993</v>
      </c>
      <c r="I1775" t="s">
        <v>8215</v>
      </c>
      <c r="K1775" t="s">
        <v>993</v>
      </c>
      <c r="L1775" t="s">
        <v>4293</v>
      </c>
      <c r="N1775" t="s">
        <v>8816</v>
      </c>
    </row>
    <row r="1776" spans="1:14" x14ac:dyDescent="0.25">
      <c r="A1776" t="s">
        <v>682</v>
      </c>
      <c r="B1776" t="s">
        <v>5304</v>
      </c>
      <c r="C1776" t="s">
        <v>5281</v>
      </c>
      <c r="D1776" t="s">
        <v>27</v>
      </c>
      <c r="E1776" t="s">
        <v>5304</v>
      </c>
      <c r="F1776" t="s">
        <v>5281</v>
      </c>
      <c r="H1776" t="s">
        <v>993</v>
      </c>
      <c r="I1776" t="s">
        <v>8216</v>
      </c>
      <c r="K1776" t="s">
        <v>993</v>
      </c>
      <c r="L1776" t="s">
        <v>4295</v>
      </c>
      <c r="N1776" t="s">
        <v>8817</v>
      </c>
    </row>
    <row r="1777" spans="1:14" x14ac:dyDescent="0.25">
      <c r="A1777" t="s">
        <v>682</v>
      </c>
      <c r="B1777" t="s">
        <v>5304</v>
      </c>
      <c r="C1777" t="s">
        <v>5285</v>
      </c>
      <c r="D1777" t="s">
        <v>27</v>
      </c>
      <c r="E1777" t="s">
        <v>5304</v>
      </c>
      <c r="F1777" t="s">
        <v>5285</v>
      </c>
      <c r="H1777" t="s">
        <v>993</v>
      </c>
      <c r="I1777" t="s">
        <v>8217</v>
      </c>
      <c r="K1777" t="s">
        <v>993</v>
      </c>
      <c r="L1777" t="s">
        <v>4297</v>
      </c>
      <c r="N1777" t="s">
        <v>8818</v>
      </c>
    </row>
    <row r="1778" spans="1:14" x14ac:dyDescent="0.25">
      <c r="A1778" t="s">
        <v>682</v>
      </c>
      <c r="B1778" t="s">
        <v>5304</v>
      </c>
      <c r="C1778" t="s">
        <v>3245</v>
      </c>
      <c r="D1778" t="s">
        <v>27</v>
      </c>
      <c r="E1778" t="s">
        <v>5304</v>
      </c>
      <c r="F1778" t="s">
        <v>3245</v>
      </c>
      <c r="H1778" t="s">
        <v>993</v>
      </c>
      <c r="I1778" t="s">
        <v>8218</v>
      </c>
      <c r="K1778" t="s">
        <v>993</v>
      </c>
      <c r="L1778" t="s">
        <v>4299</v>
      </c>
      <c r="N1778" t="s">
        <v>8819</v>
      </c>
    </row>
    <row r="1779" spans="1:14" x14ac:dyDescent="0.25">
      <c r="A1779" t="s">
        <v>682</v>
      </c>
      <c r="B1779" t="s">
        <v>5304</v>
      </c>
      <c r="C1779" t="s">
        <v>3248</v>
      </c>
      <c r="D1779" t="s">
        <v>27</v>
      </c>
      <c r="E1779" t="s">
        <v>5304</v>
      </c>
      <c r="F1779" t="s">
        <v>3248</v>
      </c>
      <c r="H1779" t="s">
        <v>993</v>
      </c>
      <c r="I1779" t="s">
        <v>8219</v>
      </c>
      <c r="K1779" t="s">
        <v>993</v>
      </c>
      <c r="L1779" t="s">
        <v>4301</v>
      </c>
      <c r="N1779" t="s">
        <v>8820</v>
      </c>
    </row>
    <row r="1780" spans="1:14" x14ac:dyDescent="0.25">
      <c r="A1780" t="s">
        <v>682</v>
      </c>
      <c r="B1780" t="s">
        <v>5304</v>
      </c>
      <c r="C1780" t="s">
        <v>4499</v>
      </c>
      <c r="D1780" t="s">
        <v>27</v>
      </c>
      <c r="E1780" t="s">
        <v>5304</v>
      </c>
      <c r="F1780" t="s">
        <v>4499</v>
      </c>
      <c r="H1780" t="s">
        <v>993</v>
      </c>
      <c r="I1780" t="s">
        <v>8220</v>
      </c>
      <c r="K1780" t="s">
        <v>993</v>
      </c>
      <c r="L1780" t="s">
        <v>4303</v>
      </c>
      <c r="N1780" t="s">
        <v>8821</v>
      </c>
    </row>
    <row r="1781" spans="1:14" x14ac:dyDescent="0.25">
      <c r="A1781" t="s">
        <v>682</v>
      </c>
      <c r="B1781" t="s">
        <v>5304</v>
      </c>
      <c r="C1781" t="s">
        <v>7716</v>
      </c>
      <c r="D1781" t="s">
        <v>27</v>
      </c>
      <c r="E1781" t="s">
        <v>5304</v>
      </c>
      <c r="F1781" t="s">
        <v>7716</v>
      </c>
      <c r="H1781" t="s">
        <v>993</v>
      </c>
      <c r="I1781" t="s">
        <v>4271</v>
      </c>
      <c r="K1781" t="s">
        <v>993</v>
      </c>
      <c r="L1781" t="s">
        <v>4305</v>
      </c>
      <c r="N1781" t="s">
        <v>8822</v>
      </c>
    </row>
    <row r="1782" spans="1:14" x14ac:dyDescent="0.25">
      <c r="A1782" t="s">
        <v>682</v>
      </c>
      <c r="B1782" t="s">
        <v>5304</v>
      </c>
      <c r="C1782" t="s">
        <v>4501</v>
      </c>
      <c r="D1782" t="s">
        <v>27</v>
      </c>
      <c r="E1782" t="s">
        <v>5304</v>
      </c>
      <c r="F1782" t="s">
        <v>4501</v>
      </c>
      <c r="H1782" t="s">
        <v>993</v>
      </c>
      <c r="I1782" t="s">
        <v>8221</v>
      </c>
      <c r="K1782" t="s">
        <v>993</v>
      </c>
      <c r="L1782" t="s">
        <v>4307</v>
      </c>
      <c r="N1782" t="s">
        <v>8823</v>
      </c>
    </row>
    <row r="1783" spans="1:14" x14ac:dyDescent="0.25">
      <c r="A1783" t="s">
        <v>682</v>
      </c>
      <c r="B1783" t="s">
        <v>5304</v>
      </c>
      <c r="C1783" t="s">
        <v>4505</v>
      </c>
      <c r="D1783" t="s">
        <v>27</v>
      </c>
      <c r="E1783" t="s">
        <v>5304</v>
      </c>
      <c r="F1783" t="s">
        <v>4505</v>
      </c>
      <c r="H1783" t="s">
        <v>993</v>
      </c>
      <c r="I1783" t="s">
        <v>8222</v>
      </c>
      <c r="K1783" t="s">
        <v>993</v>
      </c>
      <c r="L1783" t="s">
        <v>4309</v>
      </c>
      <c r="N1783" t="s">
        <v>8824</v>
      </c>
    </row>
    <row r="1784" spans="1:14" x14ac:dyDescent="0.25">
      <c r="A1784" t="s">
        <v>682</v>
      </c>
      <c r="B1784" t="s">
        <v>5332</v>
      </c>
      <c r="C1784" t="s">
        <v>5281</v>
      </c>
      <c r="D1784" t="s">
        <v>27</v>
      </c>
      <c r="E1784" t="s">
        <v>5332</v>
      </c>
      <c r="F1784" t="s">
        <v>5281</v>
      </c>
      <c r="H1784" t="s">
        <v>993</v>
      </c>
      <c r="I1784" t="s">
        <v>4273</v>
      </c>
      <c r="K1784" t="s">
        <v>993</v>
      </c>
      <c r="L1784" t="s">
        <v>8234</v>
      </c>
      <c r="N1784" t="s">
        <v>8825</v>
      </c>
    </row>
    <row r="1785" spans="1:14" x14ac:dyDescent="0.25">
      <c r="A1785" t="s">
        <v>682</v>
      </c>
      <c r="B1785" t="s">
        <v>5332</v>
      </c>
      <c r="C1785" t="s">
        <v>5285</v>
      </c>
      <c r="D1785" t="s">
        <v>27</v>
      </c>
      <c r="E1785" t="s">
        <v>5332</v>
      </c>
      <c r="F1785" t="s">
        <v>5285</v>
      </c>
      <c r="H1785" t="s">
        <v>993</v>
      </c>
      <c r="I1785" t="s">
        <v>8223</v>
      </c>
      <c r="K1785" t="s">
        <v>993</v>
      </c>
      <c r="L1785" t="s">
        <v>8235</v>
      </c>
      <c r="N1785" t="s">
        <v>8826</v>
      </c>
    </row>
    <row r="1786" spans="1:14" x14ac:dyDescent="0.25">
      <c r="A1786" t="s">
        <v>682</v>
      </c>
      <c r="B1786" t="s">
        <v>5332</v>
      </c>
      <c r="C1786" t="s">
        <v>4499</v>
      </c>
      <c r="D1786" t="s">
        <v>27</v>
      </c>
      <c r="E1786" t="s">
        <v>5332</v>
      </c>
      <c r="F1786" t="s">
        <v>4499</v>
      </c>
      <c r="H1786" t="s">
        <v>993</v>
      </c>
      <c r="I1786" t="s">
        <v>8224</v>
      </c>
      <c r="K1786" t="s">
        <v>993</v>
      </c>
      <c r="L1786" t="s">
        <v>8236</v>
      </c>
      <c r="N1786" t="s">
        <v>8827</v>
      </c>
    </row>
    <row r="1787" spans="1:14" x14ac:dyDescent="0.25">
      <c r="A1787" t="s">
        <v>682</v>
      </c>
      <c r="B1787" t="s">
        <v>5332</v>
      </c>
      <c r="C1787" t="s">
        <v>7716</v>
      </c>
      <c r="D1787" t="s">
        <v>27</v>
      </c>
      <c r="E1787" t="s">
        <v>5332</v>
      </c>
      <c r="F1787" t="s">
        <v>7716</v>
      </c>
      <c r="H1787" t="s">
        <v>993</v>
      </c>
      <c r="I1787" t="s">
        <v>8225</v>
      </c>
      <c r="K1787" t="s">
        <v>993</v>
      </c>
      <c r="L1787" t="s">
        <v>8237</v>
      </c>
      <c r="N1787" t="s">
        <v>8828</v>
      </c>
    </row>
    <row r="1788" spans="1:14" x14ac:dyDescent="0.25">
      <c r="A1788" t="s">
        <v>682</v>
      </c>
      <c r="B1788" t="s">
        <v>5307</v>
      </c>
      <c r="C1788" t="s">
        <v>4499</v>
      </c>
      <c r="D1788" t="s">
        <v>27</v>
      </c>
      <c r="E1788" t="s">
        <v>5307</v>
      </c>
      <c r="F1788" t="s">
        <v>4499</v>
      </c>
      <c r="H1788" t="s">
        <v>993</v>
      </c>
      <c r="I1788" t="s">
        <v>8226</v>
      </c>
      <c r="K1788" t="s">
        <v>993</v>
      </c>
      <c r="L1788" t="s">
        <v>8238</v>
      </c>
      <c r="N1788" t="s">
        <v>8829</v>
      </c>
    </row>
    <row r="1789" spans="1:14" x14ac:dyDescent="0.25">
      <c r="A1789" t="s">
        <v>682</v>
      </c>
      <c r="B1789" t="s">
        <v>5307</v>
      </c>
      <c r="C1789" t="s">
        <v>7716</v>
      </c>
      <c r="D1789" t="s">
        <v>27</v>
      </c>
      <c r="E1789" t="s">
        <v>5307</v>
      </c>
      <c r="F1789" t="s">
        <v>7716</v>
      </c>
      <c r="H1789" t="s">
        <v>993</v>
      </c>
      <c r="I1789" t="s">
        <v>8227</v>
      </c>
      <c r="K1789" t="s">
        <v>993</v>
      </c>
      <c r="L1789" t="s">
        <v>4312</v>
      </c>
      <c r="N1789" t="s">
        <v>8830</v>
      </c>
    </row>
    <row r="1790" spans="1:14" x14ac:dyDescent="0.25">
      <c r="A1790" t="s">
        <v>32</v>
      </c>
      <c r="B1790" t="s">
        <v>5284</v>
      </c>
      <c r="C1790" t="s">
        <v>3251</v>
      </c>
      <c r="D1790" t="s">
        <v>32</v>
      </c>
      <c r="E1790" t="s">
        <v>5284</v>
      </c>
      <c r="F1790" t="s">
        <v>3251</v>
      </c>
      <c r="H1790" t="s">
        <v>993</v>
      </c>
      <c r="I1790" t="s">
        <v>8228</v>
      </c>
      <c r="K1790" t="s">
        <v>993</v>
      </c>
      <c r="L1790" t="s">
        <v>4315</v>
      </c>
      <c r="N1790" t="s">
        <v>8831</v>
      </c>
    </row>
    <row r="1791" spans="1:14" x14ac:dyDescent="0.25">
      <c r="A1791" t="s">
        <v>32</v>
      </c>
      <c r="B1791" t="s">
        <v>5284</v>
      </c>
      <c r="C1791" t="s">
        <v>3260</v>
      </c>
      <c r="D1791" t="s">
        <v>32</v>
      </c>
      <c r="E1791" t="s">
        <v>5284</v>
      </c>
      <c r="F1791" t="s">
        <v>3260</v>
      </c>
      <c r="H1791" t="s">
        <v>993</v>
      </c>
      <c r="I1791" t="s">
        <v>8229</v>
      </c>
      <c r="K1791" t="s">
        <v>993</v>
      </c>
      <c r="L1791" t="s">
        <v>4318</v>
      </c>
      <c r="N1791" t="s">
        <v>8832</v>
      </c>
    </row>
    <row r="1792" spans="1:14" x14ac:dyDescent="0.25">
      <c r="A1792" t="s">
        <v>32</v>
      </c>
      <c r="B1792" t="s">
        <v>5284</v>
      </c>
      <c r="C1792" t="s">
        <v>3341</v>
      </c>
      <c r="D1792" t="s">
        <v>32</v>
      </c>
      <c r="E1792" t="s">
        <v>5284</v>
      </c>
      <c r="F1792" t="s">
        <v>3341</v>
      </c>
      <c r="H1792" t="s">
        <v>993</v>
      </c>
      <c r="I1792" t="s">
        <v>8230</v>
      </c>
      <c r="K1792" t="s">
        <v>993</v>
      </c>
      <c r="L1792" t="s">
        <v>4321</v>
      </c>
      <c r="N1792" t="s">
        <v>8833</v>
      </c>
    </row>
    <row r="1793" spans="1:14" x14ac:dyDescent="0.25">
      <c r="A1793" t="s">
        <v>32</v>
      </c>
      <c r="B1793" t="s">
        <v>5337</v>
      </c>
      <c r="C1793" t="s">
        <v>4112</v>
      </c>
      <c r="D1793" t="s">
        <v>32</v>
      </c>
      <c r="E1793" t="s">
        <v>5337</v>
      </c>
      <c r="F1793" t="s">
        <v>4112</v>
      </c>
      <c r="H1793" t="s">
        <v>993</v>
      </c>
      <c r="I1793" t="s">
        <v>5466</v>
      </c>
      <c r="K1793" t="s">
        <v>993</v>
      </c>
      <c r="L1793" t="s">
        <v>4324</v>
      </c>
      <c r="N1793" t="s">
        <v>8834</v>
      </c>
    </row>
    <row r="1794" spans="1:14" x14ac:dyDescent="0.25">
      <c r="A1794" t="s">
        <v>32</v>
      </c>
      <c r="B1794" t="s">
        <v>5337</v>
      </c>
      <c r="C1794" t="s">
        <v>4114</v>
      </c>
      <c r="D1794" t="s">
        <v>32</v>
      </c>
      <c r="E1794" t="s">
        <v>5337</v>
      </c>
      <c r="F1794" t="s">
        <v>4114</v>
      </c>
      <c r="H1794" t="s">
        <v>993</v>
      </c>
      <c r="I1794" t="s">
        <v>5469</v>
      </c>
      <c r="K1794" t="s">
        <v>993</v>
      </c>
      <c r="L1794" t="s">
        <v>4326</v>
      </c>
      <c r="N1794" t="s">
        <v>8835</v>
      </c>
    </row>
    <row r="1795" spans="1:14" x14ac:dyDescent="0.25">
      <c r="A1795" t="s">
        <v>32</v>
      </c>
      <c r="B1795" t="s">
        <v>5337</v>
      </c>
      <c r="C1795" t="s">
        <v>8056</v>
      </c>
      <c r="D1795" t="s">
        <v>32</v>
      </c>
      <c r="E1795" t="s">
        <v>5337</v>
      </c>
      <c r="F1795" t="s">
        <v>8056</v>
      </c>
      <c r="H1795" t="s">
        <v>993</v>
      </c>
      <c r="I1795" t="s">
        <v>5473</v>
      </c>
      <c r="K1795" t="s">
        <v>993</v>
      </c>
      <c r="L1795" t="s">
        <v>4328</v>
      </c>
      <c r="N1795" t="s">
        <v>8836</v>
      </c>
    </row>
    <row r="1796" spans="1:14" x14ac:dyDescent="0.25">
      <c r="A1796" t="s">
        <v>32</v>
      </c>
      <c r="B1796" t="s">
        <v>5337</v>
      </c>
      <c r="C1796" t="s">
        <v>4118</v>
      </c>
      <c r="D1796" t="s">
        <v>32</v>
      </c>
      <c r="E1796" t="s">
        <v>5337</v>
      </c>
      <c r="F1796" t="s">
        <v>4118</v>
      </c>
      <c r="H1796" t="s">
        <v>993</v>
      </c>
      <c r="I1796" t="s">
        <v>8231</v>
      </c>
      <c r="K1796" t="s">
        <v>993</v>
      </c>
      <c r="L1796" t="s">
        <v>8239</v>
      </c>
      <c r="N1796" t="s">
        <v>8837</v>
      </c>
    </row>
    <row r="1797" spans="1:14" x14ac:dyDescent="0.25">
      <c r="A1797" t="s">
        <v>32</v>
      </c>
      <c r="B1797" t="s">
        <v>5337</v>
      </c>
      <c r="C1797" t="s">
        <v>7832</v>
      </c>
      <c r="D1797" t="s">
        <v>32</v>
      </c>
      <c r="E1797" t="s">
        <v>5337</v>
      </c>
      <c r="F1797" t="s">
        <v>7832</v>
      </c>
      <c r="H1797" t="s">
        <v>993</v>
      </c>
      <c r="I1797" t="s">
        <v>4275</v>
      </c>
      <c r="K1797" t="s">
        <v>993</v>
      </c>
      <c r="L1797" t="s">
        <v>4330</v>
      </c>
      <c r="N1797" t="s">
        <v>8838</v>
      </c>
    </row>
    <row r="1798" spans="1:14" x14ac:dyDescent="0.25">
      <c r="A1798" t="s">
        <v>32</v>
      </c>
      <c r="B1798" t="s">
        <v>5337</v>
      </c>
      <c r="C1798" t="s">
        <v>4120</v>
      </c>
      <c r="D1798" t="s">
        <v>32</v>
      </c>
      <c r="E1798" t="s">
        <v>5337</v>
      </c>
      <c r="F1798" t="s">
        <v>4120</v>
      </c>
      <c r="H1798" t="s">
        <v>993</v>
      </c>
      <c r="I1798" t="s">
        <v>4277</v>
      </c>
      <c r="K1798" t="s">
        <v>993</v>
      </c>
      <c r="L1798" t="s">
        <v>4332</v>
      </c>
      <c r="N1798" t="s">
        <v>8839</v>
      </c>
    </row>
    <row r="1799" spans="1:14" x14ac:dyDescent="0.25">
      <c r="A1799" t="s">
        <v>32</v>
      </c>
      <c r="B1799" t="s">
        <v>5337</v>
      </c>
      <c r="C1799" t="s">
        <v>7833</v>
      </c>
      <c r="D1799" t="s">
        <v>32</v>
      </c>
      <c r="E1799" t="s">
        <v>5337</v>
      </c>
      <c r="F1799" t="s">
        <v>7833</v>
      </c>
      <c r="H1799" t="s">
        <v>993</v>
      </c>
      <c r="I1799" t="s">
        <v>4279</v>
      </c>
      <c r="K1799" t="s">
        <v>993</v>
      </c>
      <c r="L1799" t="s">
        <v>4333</v>
      </c>
      <c r="N1799" t="s">
        <v>8840</v>
      </c>
    </row>
    <row r="1800" spans="1:14" x14ac:dyDescent="0.25">
      <c r="A1800" t="s">
        <v>32</v>
      </c>
      <c r="B1800" t="s">
        <v>5337</v>
      </c>
      <c r="C1800" t="s">
        <v>4122</v>
      </c>
      <c r="D1800" t="s">
        <v>32</v>
      </c>
      <c r="E1800" t="s">
        <v>5337</v>
      </c>
      <c r="F1800" t="s">
        <v>4122</v>
      </c>
      <c r="H1800" t="s">
        <v>993</v>
      </c>
      <c r="I1800" t="s">
        <v>4281</v>
      </c>
      <c r="K1800" t="s">
        <v>993</v>
      </c>
      <c r="L1800" t="s">
        <v>4335</v>
      </c>
      <c r="N1800" t="s">
        <v>8841</v>
      </c>
    </row>
    <row r="1801" spans="1:14" x14ac:dyDescent="0.25">
      <c r="A1801" t="s">
        <v>32</v>
      </c>
      <c r="B1801" t="s">
        <v>5337</v>
      </c>
      <c r="C1801" t="s">
        <v>4124</v>
      </c>
      <c r="D1801" t="s">
        <v>32</v>
      </c>
      <c r="E1801" t="s">
        <v>5337</v>
      </c>
      <c r="F1801" t="s">
        <v>4124</v>
      </c>
      <c r="H1801" t="s">
        <v>993</v>
      </c>
      <c r="I1801" t="s">
        <v>4283</v>
      </c>
      <c r="K1801" t="s">
        <v>993</v>
      </c>
      <c r="L1801" t="s">
        <v>8240</v>
      </c>
      <c r="N1801" t="s">
        <v>8842</v>
      </c>
    </row>
    <row r="1802" spans="1:14" x14ac:dyDescent="0.25">
      <c r="A1802" t="s">
        <v>32</v>
      </c>
      <c r="B1802" t="s">
        <v>5337</v>
      </c>
      <c r="C1802" t="s">
        <v>4126</v>
      </c>
      <c r="D1802" t="s">
        <v>32</v>
      </c>
      <c r="E1802" t="s">
        <v>5337</v>
      </c>
      <c r="F1802" t="s">
        <v>4126</v>
      </c>
      <c r="H1802" t="s">
        <v>993</v>
      </c>
      <c r="I1802" t="s">
        <v>4285</v>
      </c>
      <c r="K1802" t="s">
        <v>993</v>
      </c>
      <c r="L1802" t="s">
        <v>7866</v>
      </c>
      <c r="N1802" t="s">
        <v>8843</v>
      </c>
    </row>
    <row r="1803" spans="1:14" x14ac:dyDescent="0.25">
      <c r="A1803" t="s">
        <v>32</v>
      </c>
      <c r="B1803" t="s">
        <v>5337</v>
      </c>
      <c r="C1803" t="s">
        <v>4128</v>
      </c>
      <c r="D1803" t="s">
        <v>32</v>
      </c>
      <c r="E1803" t="s">
        <v>5337</v>
      </c>
      <c r="F1803" t="s">
        <v>4128</v>
      </c>
      <c r="H1803" t="s">
        <v>993</v>
      </c>
      <c r="I1803" t="s">
        <v>4287</v>
      </c>
      <c r="K1803" t="s">
        <v>993</v>
      </c>
      <c r="L1803" t="s">
        <v>4336</v>
      </c>
      <c r="N1803" t="s">
        <v>8844</v>
      </c>
    </row>
    <row r="1804" spans="1:14" x14ac:dyDescent="0.25">
      <c r="A1804" t="s">
        <v>32</v>
      </c>
      <c r="B1804" t="s">
        <v>5337</v>
      </c>
      <c r="C1804" t="s">
        <v>7834</v>
      </c>
      <c r="D1804" t="s">
        <v>32</v>
      </c>
      <c r="E1804" t="s">
        <v>5337</v>
      </c>
      <c r="F1804" t="s">
        <v>7834</v>
      </c>
      <c r="H1804" t="s">
        <v>993</v>
      </c>
      <c r="I1804" t="s">
        <v>8232</v>
      </c>
      <c r="K1804" t="s">
        <v>993</v>
      </c>
      <c r="L1804" t="s">
        <v>4338</v>
      </c>
      <c r="N1804" t="s">
        <v>8845</v>
      </c>
    </row>
    <row r="1805" spans="1:14" x14ac:dyDescent="0.25">
      <c r="A1805" t="s">
        <v>32</v>
      </c>
      <c r="B1805" t="s">
        <v>5337</v>
      </c>
      <c r="C1805" t="s">
        <v>4130</v>
      </c>
      <c r="D1805" t="s">
        <v>32</v>
      </c>
      <c r="E1805" t="s">
        <v>5337</v>
      </c>
      <c r="F1805" t="s">
        <v>4130</v>
      </c>
      <c r="H1805" t="s">
        <v>993</v>
      </c>
      <c r="I1805" t="s">
        <v>8233</v>
      </c>
      <c r="K1805" t="s">
        <v>993</v>
      </c>
      <c r="L1805" t="s">
        <v>4340</v>
      </c>
      <c r="N1805" t="s">
        <v>8846</v>
      </c>
    </row>
    <row r="1806" spans="1:14" x14ac:dyDescent="0.25">
      <c r="A1806" t="s">
        <v>32</v>
      </c>
      <c r="B1806" t="s">
        <v>5337</v>
      </c>
      <c r="C1806" t="s">
        <v>4132</v>
      </c>
      <c r="D1806" t="s">
        <v>32</v>
      </c>
      <c r="E1806" t="s">
        <v>5337</v>
      </c>
      <c r="F1806" t="s">
        <v>4132</v>
      </c>
      <c r="H1806" t="s">
        <v>993</v>
      </c>
      <c r="I1806" t="s">
        <v>7601</v>
      </c>
      <c r="K1806" t="s">
        <v>993</v>
      </c>
      <c r="L1806" t="s">
        <v>4342</v>
      </c>
      <c r="N1806" t="s">
        <v>8847</v>
      </c>
    </row>
    <row r="1807" spans="1:14" x14ac:dyDescent="0.25">
      <c r="A1807" t="s">
        <v>32</v>
      </c>
      <c r="B1807" t="s">
        <v>5337</v>
      </c>
      <c r="C1807" t="s">
        <v>4136</v>
      </c>
      <c r="D1807" t="s">
        <v>32</v>
      </c>
      <c r="E1807" t="s">
        <v>5337</v>
      </c>
      <c r="F1807" t="s">
        <v>4136</v>
      </c>
      <c r="H1807" t="s">
        <v>993</v>
      </c>
      <c r="I1807" t="s">
        <v>4289</v>
      </c>
      <c r="K1807" t="s">
        <v>993</v>
      </c>
      <c r="L1807" t="s">
        <v>4345</v>
      </c>
      <c r="N1807" t="s">
        <v>8848</v>
      </c>
    </row>
    <row r="1808" spans="1:14" x14ac:dyDescent="0.25">
      <c r="A1808" t="s">
        <v>32</v>
      </c>
      <c r="B1808" t="s">
        <v>5337</v>
      </c>
      <c r="C1808" t="s">
        <v>4139</v>
      </c>
      <c r="D1808" t="s">
        <v>32</v>
      </c>
      <c r="E1808" t="s">
        <v>5337</v>
      </c>
      <c r="F1808" t="s">
        <v>4139</v>
      </c>
      <c r="H1808" t="s">
        <v>993</v>
      </c>
      <c r="I1808" t="s">
        <v>4291</v>
      </c>
      <c r="K1808" t="s">
        <v>993</v>
      </c>
      <c r="L1808" t="s">
        <v>4347</v>
      </c>
      <c r="N1808" t="s">
        <v>8849</v>
      </c>
    </row>
    <row r="1809" spans="1:14" x14ac:dyDescent="0.25">
      <c r="A1809" t="s">
        <v>32</v>
      </c>
      <c r="B1809" t="s">
        <v>5337</v>
      </c>
      <c r="C1809" t="s">
        <v>4141</v>
      </c>
      <c r="D1809" t="s">
        <v>32</v>
      </c>
      <c r="E1809" t="s">
        <v>5337</v>
      </c>
      <c r="F1809" t="s">
        <v>4141</v>
      </c>
      <c r="H1809" t="s">
        <v>993</v>
      </c>
      <c r="I1809" t="s">
        <v>4293</v>
      </c>
      <c r="K1809" t="s">
        <v>993</v>
      </c>
      <c r="L1809" t="s">
        <v>4349</v>
      </c>
      <c r="N1809" t="s">
        <v>8850</v>
      </c>
    </row>
    <row r="1810" spans="1:14" x14ac:dyDescent="0.25">
      <c r="A1810" t="s">
        <v>32</v>
      </c>
      <c r="B1810" t="s">
        <v>5337</v>
      </c>
      <c r="C1810" t="s">
        <v>4144</v>
      </c>
      <c r="D1810" t="s">
        <v>32</v>
      </c>
      <c r="E1810" t="s">
        <v>5337</v>
      </c>
      <c r="F1810" t="s">
        <v>4144</v>
      </c>
      <c r="H1810" t="s">
        <v>993</v>
      </c>
      <c r="I1810" t="s">
        <v>4295</v>
      </c>
      <c r="K1810" t="s">
        <v>993</v>
      </c>
      <c r="L1810" t="s">
        <v>8241</v>
      </c>
      <c r="N1810" t="s">
        <v>8851</v>
      </c>
    </row>
    <row r="1811" spans="1:14" x14ac:dyDescent="0.25">
      <c r="A1811" t="s">
        <v>32</v>
      </c>
      <c r="B1811" t="s">
        <v>5337</v>
      </c>
      <c r="C1811" t="s">
        <v>4147</v>
      </c>
      <c r="D1811" t="s">
        <v>32</v>
      </c>
      <c r="E1811" t="s">
        <v>5337</v>
      </c>
      <c r="F1811" t="s">
        <v>4147</v>
      </c>
      <c r="H1811" t="s">
        <v>993</v>
      </c>
      <c r="I1811" t="s">
        <v>4297</v>
      </c>
      <c r="K1811" t="s">
        <v>993</v>
      </c>
      <c r="L1811" t="s">
        <v>8242</v>
      </c>
      <c r="N1811" t="s">
        <v>8852</v>
      </c>
    </row>
    <row r="1812" spans="1:14" x14ac:dyDescent="0.25">
      <c r="A1812" t="s">
        <v>32</v>
      </c>
      <c r="B1812" t="s">
        <v>5337</v>
      </c>
      <c r="C1812" t="s">
        <v>5338</v>
      </c>
      <c r="D1812" t="s">
        <v>32</v>
      </c>
      <c r="E1812" t="s">
        <v>5337</v>
      </c>
      <c r="F1812" t="s">
        <v>5338</v>
      </c>
      <c r="H1812" t="s">
        <v>993</v>
      </c>
      <c r="I1812" t="s">
        <v>4299</v>
      </c>
      <c r="K1812" t="s">
        <v>993</v>
      </c>
      <c r="L1812" t="s">
        <v>8243</v>
      </c>
      <c r="N1812" t="s">
        <v>8853</v>
      </c>
    </row>
    <row r="1813" spans="1:14" x14ac:dyDescent="0.25">
      <c r="A1813" t="s">
        <v>32</v>
      </c>
      <c r="B1813" t="s">
        <v>5337</v>
      </c>
      <c r="C1813" t="s">
        <v>4150</v>
      </c>
      <c r="D1813" t="s">
        <v>32</v>
      </c>
      <c r="E1813" t="s">
        <v>5337</v>
      </c>
      <c r="F1813" t="s">
        <v>4150</v>
      </c>
      <c r="H1813" t="s">
        <v>993</v>
      </c>
      <c r="I1813" t="s">
        <v>4301</v>
      </c>
      <c r="K1813" t="s">
        <v>993</v>
      </c>
      <c r="L1813" t="s">
        <v>8244</v>
      </c>
      <c r="N1813" t="s">
        <v>8854</v>
      </c>
    </row>
    <row r="1814" spans="1:14" x14ac:dyDescent="0.25">
      <c r="A1814" t="s">
        <v>32</v>
      </c>
      <c r="B1814" t="s">
        <v>5337</v>
      </c>
      <c r="C1814" t="s">
        <v>4153</v>
      </c>
      <c r="D1814" t="s">
        <v>32</v>
      </c>
      <c r="E1814" t="s">
        <v>5337</v>
      </c>
      <c r="F1814" t="s">
        <v>4153</v>
      </c>
      <c r="H1814" t="s">
        <v>993</v>
      </c>
      <c r="I1814" t="s">
        <v>4303</v>
      </c>
      <c r="K1814" t="s">
        <v>993</v>
      </c>
      <c r="L1814" t="s">
        <v>4351</v>
      </c>
      <c r="N1814" t="s">
        <v>8855</v>
      </c>
    </row>
    <row r="1815" spans="1:14" x14ac:dyDescent="0.25">
      <c r="A1815" t="s">
        <v>32</v>
      </c>
      <c r="B1815" t="s">
        <v>5337</v>
      </c>
      <c r="C1815" t="s">
        <v>4156</v>
      </c>
      <c r="D1815" t="s">
        <v>32</v>
      </c>
      <c r="E1815" t="s">
        <v>5337</v>
      </c>
      <c r="F1815" t="s">
        <v>4156</v>
      </c>
      <c r="H1815" t="s">
        <v>993</v>
      </c>
      <c r="I1815" t="s">
        <v>4305</v>
      </c>
      <c r="K1815" t="s">
        <v>993</v>
      </c>
      <c r="L1815" t="s">
        <v>8245</v>
      </c>
      <c r="N1815" t="s">
        <v>8856</v>
      </c>
    </row>
    <row r="1816" spans="1:14" x14ac:dyDescent="0.25">
      <c r="A1816" t="s">
        <v>32</v>
      </c>
      <c r="B1816" t="s">
        <v>5337</v>
      </c>
      <c r="C1816" t="s">
        <v>7836</v>
      </c>
      <c r="D1816" t="s">
        <v>32</v>
      </c>
      <c r="E1816" t="s">
        <v>5337</v>
      </c>
      <c r="F1816" t="s">
        <v>7836</v>
      </c>
      <c r="H1816" t="s">
        <v>993</v>
      </c>
      <c r="I1816" t="s">
        <v>4307</v>
      </c>
      <c r="K1816" t="s">
        <v>993</v>
      </c>
      <c r="L1816" t="s">
        <v>4353</v>
      </c>
      <c r="N1816" t="s">
        <v>8857</v>
      </c>
    </row>
    <row r="1817" spans="1:14" x14ac:dyDescent="0.25">
      <c r="A1817" t="s">
        <v>32</v>
      </c>
      <c r="B1817" t="s">
        <v>5337</v>
      </c>
      <c r="C1817" t="s">
        <v>7837</v>
      </c>
      <c r="D1817" t="s">
        <v>32</v>
      </c>
      <c r="E1817" t="s">
        <v>5337</v>
      </c>
      <c r="F1817" t="s">
        <v>7837</v>
      </c>
      <c r="H1817" t="s">
        <v>993</v>
      </c>
      <c r="I1817" t="s">
        <v>4309</v>
      </c>
      <c r="K1817" t="s">
        <v>993</v>
      </c>
      <c r="L1817" t="s">
        <v>4355</v>
      </c>
      <c r="N1817" t="s">
        <v>8858</v>
      </c>
    </row>
    <row r="1818" spans="1:14" x14ac:dyDescent="0.25">
      <c r="A1818" t="s">
        <v>32</v>
      </c>
      <c r="B1818" t="s">
        <v>5337</v>
      </c>
      <c r="C1818" t="s">
        <v>4159</v>
      </c>
      <c r="D1818" t="s">
        <v>32</v>
      </c>
      <c r="E1818" t="s">
        <v>5337</v>
      </c>
      <c r="F1818" t="s">
        <v>4159</v>
      </c>
      <c r="H1818" t="s">
        <v>993</v>
      </c>
      <c r="I1818" t="s">
        <v>8234</v>
      </c>
      <c r="K1818" t="s">
        <v>993</v>
      </c>
      <c r="L1818" t="s">
        <v>4357</v>
      </c>
      <c r="N1818" t="s">
        <v>8859</v>
      </c>
    </row>
    <row r="1819" spans="1:14" x14ac:dyDescent="0.25">
      <c r="A1819" t="s">
        <v>32</v>
      </c>
      <c r="B1819" t="s">
        <v>5337</v>
      </c>
      <c r="C1819" t="s">
        <v>4162</v>
      </c>
      <c r="D1819" t="s">
        <v>32</v>
      </c>
      <c r="E1819" t="s">
        <v>5337</v>
      </c>
      <c r="F1819" t="s">
        <v>4162</v>
      </c>
      <c r="H1819" t="s">
        <v>993</v>
      </c>
      <c r="I1819" t="s">
        <v>8235</v>
      </c>
      <c r="K1819" t="s">
        <v>993</v>
      </c>
      <c r="L1819" t="s">
        <v>4359</v>
      </c>
      <c r="N1819" t="s">
        <v>8860</v>
      </c>
    </row>
    <row r="1820" spans="1:14" x14ac:dyDescent="0.25">
      <c r="A1820" t="s">
        <v>32</v>
      </c>
      <c r="B1820" t="s">
        <v>5337</v>
      </c>
      <c r="C1820" t="s">
        <v>4165</v>
      </c>
      <c r="D1820" t="s">
        <v>32</v>
      </c>
      <c r="E1820" t="s">
        <v>5337</v>
      </c>
      <c r="F1820" t="s">
        <v>4165</v>
      </c>
      <c r="H1820" t="s">
        <v>993</v>
      </c>
      <c r="I1820" t="s">
        <v>8236</v>
      </c>
      <c r="K1820" t="s">
        <v>993</v>
      </c>
      <c r="L1820" t="s">
        <v>4361</v>
      </c>
      <c r="N1820" t="s">
        <v>8861</v>
      </c>
    </row>
    <row r="1821" spans="1:14" x14ac:dyDescent="0.25">
      <c r="A1821" t="s">
        <v>32</v>
      </c>
      <c r="B1821" t="s">
        <v>5337</v>
      </c>
      <c r="C1821" t="s">
        <v>4167</v>
      </c>
      <c r="D1821" t="s">
        <v>32</v>
      </c>
      <c r="E1821" t="s">
        <v>5337</v>
      </c>
      <c r="F1821" t="s">
        <v>4167</v>
      </c>
      <c r="H1821" t="s">
        <v>993</v>
      </c>
      <c r="I1821" t="s">
        <v>8237</v>
      </c>
      <c r="K1821" t="s">
        <v>993</v>
      </c>
      <c r="L1821" t="s">
        <v>4362</v>
      </c>
      <c r="N1821" t="s">
        <v>8862</v>
      </c>
    </row>
    <row r="1822" spans="1:14" x14ac:dyDescent="0.25">
      <c r="A1822" t="s">
        <v>32</v>
      </c>
      <c r="B1822" t="s">
        <v>5337</v>
      </c>
      <c r="C1822" t="s">
        <v>7838</v>
      </c>
      <c r="D1822" t="s">
        <v>32</v>
      </c>
      <c r="E1822" t="s">
        <v>5337</v>
      </c>
      <c r="F1822" t="s">
        <v>7838</v>
      </c>
      <c r="H1822" t="s">
        <v>993</v>
      </c>
      <c r="I1822" t="s">
        <v>8238</v>
      </c>
      <c r="K1822" t="s">
        <v>993</v>
      </c>
      <c r="L1822" t="s">
        <v>7867</v>
      </c>
      <c r="N1822" t="s">
        <v>8863</v>
      </c>
    </row>
    <row r="1823" spans="1:14" x14ac:dyDescent="0.25">
      <c r="A1823" t="s">
        <v>32</v>
      </c>
      <c r="B1823" t="s">
        <v>5337</v>
      </c>
      <c r="C1823" t="s">
        <v>4169</v>
      </c>
      <c r="D1823" t="s">
        <v>32</v>
      </c>
      <c r="E1823" t="s">
        <v>5337</v>
      </c>
      <c r="F1823" t="s">
        <v>4169</v>
      </c>
      <c r="H1823" t="s">
        <v>993</v>
      </c>
      <c r="I1823" t="s">
        <v>4312</v>
      </c>
      <c r="K1823" t="s">
        <v>993</v>
      </c>
      <c r="L1823" t="s">
        <v>8246</v>
      </c>
      <c r="N1823" t="s">
        <v>8864</v>
      </c>
    </row>
    <row r="1824" spans="1:14" x14ac:dyDescent="0.25">
      <c r="A1824" t="s">
        <v>32</v>
      </c>
      <c r="B1824" t="s">
        <v>5337</v>
      </c>
      <c r="C1824" t="s">
        <v>4173</v>
      </c>
      <c r="D1824" t="s">
        <v>32</v>
      </c>
      <c r="E1824" t="s">
        <v>5337</v>
      </c>
      <c r="F1824" t="s">
        <v>4173</v>
      </c>
      <c r="H1824" t="s">
        <v>993</v>
      </c>
      <c r="I1824" t="s">
        <v>4315</v>
      </c>
      <c r="K1824" t="s">
        <v>993</v>
      </c>
      <c r="L1824" t="s">
        <v>4364</v>
      </c>
      <c r="N1824" t="s">
        <v>8865</v>
      </c>
    </row>
    <row r="1825" spans="1:14" x14ac:dyDescent="0.25">
      <c r="A1825" t="s">
        <v>32</v>
      </c>
      <c r="B1825" t="s">
        <v>5337</v>
      </c>
      <c r="C1825" t="s">
        <v>7839</v>
      </c>
      <c r="D1825" t="s">
        <v>32</v>
      </c>
      <c r="E1825" t="s">
        <v>5337</v>
      </c>
      <c r="F1825" t="s">
        <v>7839</v>
      </c>
      <c r="H1825" t="s">
        <v>993</v>
      </c>
      <c r="I1825" t="s">
        <v>4318</v>
      </c>
      <c r="K1825" t="s">
        <v>993</v>
      </c>
      <c r="L1825" t="s">
        <v>8247</v>
      </c>
      <c r="N1825" t="s">
        <v>8866</v>
      </c>
    </row>
    <row r="1826" spans="1:14" x14ac:dyDescent="0.25">
      <c r="A1826" t="s">
        <v>32</v>
      </c>
      <c r="B1826" t="s">
        <v>5337</v>
      </c>
      <c r="C1826" t="s">
        <v>4175</v>
      </c>
      <c r="D1826" t="s">
        <v>32</v>
      </c>
      <c r="E1826" t="s">
        <v>5337</v>
      </c>
      <c r="F1826" t="s">
        <v>4175</v>
      </c>
      <c r="H1826" t="s">
        <v>993</v>
      </c>
      <c r="I1826" t="s">
        <v>4321</v>
      </c>
      <c r="K1826" t="s">
        <v>993</v>
      </c>
      <c r="L1826" t="s">
        <v>8248</v>
      </c>
      <c r="N1826" t="s">
        <v>8867</v>
      </c>
    </row>
    <row r="1827" spans="1:14" x14ac:dyDescent="0.25">
      <c r="A1827" t="s">
        <v>32</v>
      </c>
      <c r="B1827" t="s">
        <v>5337</v>
      </c>
      <c r="C1827" t="s">
        <v>7840</v>
      </c>
      <c r="D1827" t="s">
        <v>32</v>
      </c>
      <c r="E1827" t="s">
        <v>5337</v>
      </c>
      <c r="F1827" t="s">
        <v>7840</v>
      </c>
      <c r="H1827" t="s">
        <v>993</v>
      </c>
      <c r="I1827" t="s">
        <v>4324</v>
      </c>
      <c r="K1827" t="s">
        <v>993</v>
      </c>
      <c r="L1827" t="s">
        <v>8249</v>
      </c>
      <c r="N1827" t="s">
        <v>8868</v>
      </c>
    </row>
    <row r="1828" spans="1:14" x14ac:dyDescent="0.25">
      <c r="A1828" t="s">
        <v>32</v>
      </c>
      <c r="B1828" t="s">
        <v>5337</v>
      </c>
      <c r="C1828" t="s">
        <v>7841</v>
      </c>
      <c r="D1828" t="s">
        <v>32</v>
      </c>
      <c r="E1828" t="s">
        <v>5337</v>
      </c>
      <c r="F1828" t="s">
        <v>7841</v>
      </c>
      <c r="H1828" t="s">
        <v>993</v>
      </c>
      <c r="I1828" t="s">
        <v>4326</v>
      </c>
      <c r="K1828" t="s">
        <v>993</v>
      </c>
      <c r="L1828" t="s">
        <v>8250</v>
      </c>
      <c r="N1828" t="s">
        <v>8869</v>
      </c>
    </row>
    <row r="1829" spans="1:14" x14ac:dyDescent="0.25">
      <c r="A1829" t="s">
        <v>32</v>
      </c>
      <c r="B1829" t="s">
        <v>5337</v>
      </c>
      <c r="C1829" t="s">
        <v>7842</v>
      </c>
      <c r="D1829" t="s">
        <v>32</v>
      </c>
      <c r="E1829" t="s">
        <v>5337</v>
      </c>
      <c r="F1829" t="s">
        <v>7842</v>
      </c>
      <c r="H1829" t="s">
        <v>993</v>
      </c>
      <c r="I1829" t="s">
        <v>4328</v>
      </c>
      <c r="K1829" t="s">
        <v>993</v>
      </c>
      <c r="L1829" t="s">
        <v>8251</v>
      </c>
      <c r="N1829" t="s">
        <v>8870</v>
      </c>
    </row>
    <row r="1830" spans="1:14" x14ac:dyDescent="0.25">
      <c r="A1830" t="s">
        <v>32</v>
      </c>
      <c r="B1830" t="s">
        <v>5337</v>
      </c>
      <c r="C1830" t="s">
        <v>7843</v>
      </c>
      <c r="D1830" t="s">
        <v>32</v>
      </c>
      <c r="E1830" t="s">
        <v>5337</v>
      </c>
      <c r="F1830" t="s">
        <v>7843</v>
      </c>
      <c r="H1830" t="s">
        <v>993</v>
      </c>
      <c r="I1830" t="s">
        <v>8239</v>
      </c>
      <c r="K1830" t="s">
        <v>993</v>
      </c>
      <c r="L1830" t="s">
        <v>8252</v>
      </c>
      <c r="N1830" t="s">
        <v>8871</v>
      </c>
    </row>
    <row r="1831" spans="1:14" x14ac:dyDescent="0.25">
      <c r="A1831" t="s">
        <v>32</v>
      </c>
      <c r="B1831" t="s">
        <v>5337</v>
      </c>
      <c r="C1831" t="s">
        <v>7844</v>
      </c>
      <c r="D1831" t="s">
        <v>32</v>
      </c>
      <c r="E1831" t="s">
        <v>5337</v>
      </c>
      <c r="F1831" t="s">
        <v>7844</v>
      </c>
      <c r="H1831" t="s">
        <v>993</v>
      </c>
      <c r="I1831" t="s">
        <v>4330</v>
      </c>
      <c r="K1831" t="s">
        <v>993</v>
      </c>
      <c r="L1831" t="s">
        <v>8253</v>
      </c>
      <c r="N1831" t="s">
        <v>8872</v>
      </c>
    </row>
    <row r="1832" spans="1:14" x14ac:dyDescent="0.25">
      <c r="A1832" t="s">
        <v>32</v>
      </c>
      <c r="B1832" t="s">
        <v>5337</v>
      </c>
      <c r="C1832" t="s">
        <v>7845</v>
      </c>
      <c r="D1832" t="s">
        <v>32</v>
      </c>
      <c r="E1832" t="s">
        <v>5337</v>
      </c>
      <c r="F1832" t="s">
        <v>7845</v>
      </c>
      <c r="H1832" t="s">
        <v>993</v>
      </c>
      <c r="I1832" t="s">
        <v>4332</v>
      </c>
      <c r="K1832" t="s">
        <v>993</v>
      </c>
      <c r="L1832" t="s">
        <v>8254</v>
      </c>
      <c r="N1832" t="s">
        <v>8873</v>
      </c>
    </row>
    <row r="1833" spans="1:14" x14ac:dyDescent="0.25">
      <c r="A1833" t="s">
        <v>32</v>
      </c>
      <c r="B1833" t="s">
        <v>5337</v>
      </c>
      <c r="C1833" t="s">
        <v>7846</v>
      </c>
      <c r="D1833" t="s">
        <v>32</v>
      </c>
      <c r="E1833" t="s">
        <v>5337</v>
      </c>
      <c r="F1833" t="s">
        <v>7846</v>
      </c>
      <c r="H1833" t="s">
        <v>993</v>
      </c>
      <c r="I1833" t="s">
        <v>4333</v>
      </c>
      <c r="K1833" t="s">
        <v>993</v>
      </c>
      <c r="L1833" t="s">
        <v>8255</v>
      </c>
      <c r="N1833" t="s">
        <v>8874</v>
      </c>
    </row>
    <row r="1834" spans="1:14" x14ac:dyDescent="0.25">
      <c r="A1834" t="s">
        <v>32</v>
      </c>
      <c r="B1834" t="s">
        <v>5337</v>
      </c>
      <c r="C1834" t="s">
        <v>7847</v>
      </c>
      <c r="D1834" t="s">
        <v>32</v>
      </c>
      <c r="E1834" t="s">
        <v>5337</v>
      </c>
      <c r="F1834" t="s">
        <v>7847</v>
      </c>
      <c r="H1834" t="s">
        <v>993</v>
      </c>
      <c r="I1834" t="s">
        <v>4335</v>
      </c>
      <c r="K1834" t="s">
        <v>993</v>
      </c>
      <c r="L1834" t="s">
        <v>8256</v>
      </c>
      <c r="N1834" t="s">
        <v>8875</v>
      </c>
    </row>
    <row r="1835" spans="1:14" x14ac:dyDescent="0.25">
      <c r="A1835" t="s">
        <v>32</v>
      </c>
      <c r="B1835" t="s">
        <v>5337</v>
      </c>
      <c r="C1835" t="s">
        <v>7848</v>
      </c>
      <c r="D1835" t="s">
        <v>32</v>
      </c>
      <c r="E1835" t="s">
        <v>5337</v>
      </c>
      <c r="F1835" t="s">
        <v>7848</v>
      </c>
      <c r="H1835" t="s">
        <v>993</v>
      </c>
      <c r="I1835" t="s">
        <v>8240</v>
      </c>
      <c r="K1835" t="s">
        <v>993</v>
      </c>
      <c r="L1835" t="s">
        <v>8257</v>
      </c>
      <c r="N1835" t="s">
        <v>8876</v>
      </c>
    </row>
    <row r="1836" spans="1:14" x14ac:dyDescent="0.25">
      <c r="A1836" t="s">
        <v>32</v>
      </c>
      <c r="B1836" t="s">
        <v>5337</v>
      </c>
      <c r="C1836" t="s">
        <v>7849</v>
      </c>
      <c r="D1836" t="s">
        <v>32</v>
      </c>
      <c r="E1836" t="s">
        <v>5337</v>
      </c>
      <c r="F1836" t="s">
        <v>7849</v>
      </c>
      <c r="H1836" t="s">
        <v>993</v>
      </c>
      <c r="I1836" t="s">
        <v>7866</v>
      </c>
      <c r="K1836" t="s">
        <v>993</v>
      </c>
      <c r="L1836" t="s">
        <v>4365</v>
      </c>
      <c r="N1836" t="s">
        <v>8877</v>
      </c>
    </row>
    <row r="1837" spans="1:14" x14ac:dyDescent="0.25">
      <c r="A1837" t="s">
        <v>32</v>
      </c>
      <c r="B1837" t="s">
        <v>5337</v>
      </c>
      <c r="C1837" t="s">
        <v>7850</v>
      </c>
      <c r="D1837" t="s">
        <v>32</v>
      </c>
      <c r="E1837" t="s">
        <v>5337</v>
      </c>
      <c r="F1837" t="s">
        <v>7850</v>
      </c>
      <c r="H1837" t="s">
        <v>993</v>
      </c>
      <c r="I1837" t="s">
        <v>4336</v>
      </c>
      <c r="K1837" t="s">
        <v>993</v>
      </c>
      <c r="L1837" t="s">
        <v>4367</v>
      </c>
      <c r="N1837" t="s">
        <v>8878</v>
      </c>
    </row>
    <row r="1838" spans="1:14" x14ac:dyDescent="0.25">
      <c r="A1838" t="s">
        <v>32</v>
      </c>
      <c r="B1838" t="s">
        <v>5337</v>
      </c>
      <c r="C1838" t="s">
        <v>4177</v>
      </c>
      <c r="D1838" t="s">
        <v>32</v>
      </c>
      <c r="E1838" t="s">
        <v>5337</v>
      </c>
      <c r="F1838" t="s">
        <v>4177</v>
      </c>
      <c r="H1838" t="s">
        <v>993</v>
      </c>
      <c r="I1838" t="s">
        <v>4338</v>
      </c>
      <c r="K1838" t="s">
        <v>993</v>
      </c>
      <c r="L1838" t="s">
        <v>4369</v>
      </c>
      <c r="N1838" t="s">
        <v>8879</v>
      </c>
    </row>
    <row r="1839" spans="1:14" x14ac:dyDescent="0.25">
      <c r="A1839" t="s">
        <v>32</v>
      </c>
      <c r="B1839" t="s">
        <v>5337</v>
      </c>
      <c r="C1839" t="s">
        <v>4179</v>
      </c>
      <c r="D1839" t="s">
        <v>32</v>
      </c>
      <c r="E1839" t="s">
        <v>5337</v>
      </c>
      <c r="F1839" t="s">
        <v>4179</v>
      </c>
      <c r="H1839" t="s">
        <v>993</v>
      </c>
      <c r="I1839" t="s">
        <v>4340</v>
      </c>
      <c r="K1839" t="s">
        <v>993</v>
      </c>
      <c r="L1839" t="s">
        <v>8258</v>
      </c>
      <c r="N1839" t="s">
        <v>8880</v>
      </c>
    </row>
    <row r="1840" spans="1:14" x14ac:dyDescent="0.25">
      <c r="A1840" t="s">
        <v>32</v>
      </c>
      <c r="B1840" t="s">
        <v>5337</v>
      </c>
      <c r="C1840" t="s">
        <v>7851</v>
      </c>
      <c r="D1840" t="s">
        <v>32</v>
      </c>
      <c r="E1840" t="s">
        <v>5337</v>
      </c>
      <c r="F1840" t="s">
        <v>7851</v>
      </c>
      <c r="H1840" t="s">
        <v>993</v>
      </c>
      <c r="I1840" t="s">
        <v>4342</v>
      </c>
      <c r="K1840" t="s">
        <v>993</v>
      </c>
      <c r="L1840" t="s">
        <v>7868</v>
      </c>
      <c r="N1840" t="s">
        <v>8881</v>
      </c>
    </row>
    <row r="1841" spans="1:14" x14ac:dyDescent="0.25">
      <c r="A1841" t="s">
        <v>32</v>
      </c>
      <c r="B1841" t="s">
        <v>5337</v>
      </c>
      <c r="C1841" t="s">
        <v>7852</v>
      </c>
      <c r="D1841" t="s">
        <v>32</v>
      </c>
      <c r="E1841" t="s">
        <v>5337</v>
      </c>
      <c r="F1841" t="s">
        <v>7852</v>
      </c>
      <c r="H1841" t="s">
        <v>993</v>
      </c>
      <c r="I1841" t="s">
        <v>4345</v>
      </c>
      <c r="K1841" t="s">
        <v>993</v>
      </c>
      <c r="L1841" t="s">
        <v>7869</v>
      </c>
      <c r="N1841" t="s">
        <v>8882</v>
      </c>
    </row>
    <row r="1842" spans="1:14" x14ac:dyDescent="0.25">
      <c r="A1842" t="s">
        <v>32</v>
      </c>
      <c r="B1842" t="s">
        <v>5337</v>
      </c>
      <c r="C1842" t="s">
        <v>4181</v>
      </c>
      <c r="D1842" t="s">
        <v>32</v>
      </c>
      <c r="E1842" t="s">
        <v>5337</v>
      </c>
      <c r="F1842" t="s">
        <v>4181</v>
      </c>
      <c r="H1842" t="s">
        <v>993</v>
      </c>
      <c r="I1842" t="s">
        <v>4347</v>
      </c>
      <c r="K1842" t="s">
        <v>993</v>
      </c>
      <c r="L1842" t="s">
        <v>4371</v>
      </c>
      <c r="N1842" t="s">
        <v>8883</v>
      </c>
    </row>
    <row r="1843" spans="1:14" x14ac:dyDescent="0.25">
      <c r="A1843" t="s">
        <v>32</v>
      </c>
      <c r="B1843" t="s">
        <v>5337</v>
      </c>
      <c r="C1843" t="s">
        <v>4183</v>
      </c>
      <c r="D1843" t="s">
        <v>32</v>
      </c>
      <c r="E1843" t="s">
        <v>5337</v>
      </c>
      <c r="F1843" t="s">
        <v>4183</v>
      </c>
      <c r="H1843" t="s">
        <v>993</v>
      </c>
      <c r="I1843" t="s">
        <v>4349</v>
      </c>
      <c r="K1843" t="s">
        <v>993</v>
      </c>
      <c r="L1843" t="s">
        <v>8259</v>
      </c>
      <c r="N1843" t="s">
        <v>8884</v>
      </c>
    </row>
    <row r="1844" spans="1:14" x14ac:dyDescent="0.25">
      <c r="A1844" t="s">
        <v>32</v>
      </c>
      <c r="B1844" t="s">
        <v>5337</v>
      </c>
      <c r="C1844" t="s">
        <v>7853</v>
      </c>
      <c r="D1844" t="s">
        <v>32</v>
      </c>
      <c r="E1844" t="s">
        <v>5337</v>
      </c>
      <c r="F1844" t="s">
        <v>7853</v>
      </c>
      <c r="H1844" t="s">
        <v>993</v>
      </c>
      <c r="I1844" t="s">
        <v>8241</v>
      </c>
      <c r="K1844" t="s">
        <v>993</v>
      </c>
      <c r="L1844" t="s">
        <v>8260</v>
      </c>
      <c r="N1844" t="s">
        <v>8885</v>
      </c>
    </row>
    <row r="1845" spans="1:14" x14ac:dyDescent="0.25">
      <c r="A1845" t="s">
        <v>32</v>
      </c>
      <c r="B1845" t="s">
        <v>5337</v>
      </c>
      <c r="C1845" t="s">
        <v>7854</v>
      </c>
      <c r="D1845" t="s">
        <v>32</v>
      </c>
      <c r="E1845" t="s">
        <v>5337</v>
      </c>
      <c r="F1845" t="s">
        <v>7854</v>
      </c>
      <c r="H1845" t="s">
        <v>993</v>
      </c>
      <c r="I1845" t="s">
        <v>8242</v>
      </c>
      <c r="K1845" t="s">
        <v>993</v>
      </c>
      <c r="L1845" t="s">
        <v>8261</v>
      </c>
      <c r="N1845" t="s">
        <v>8886</v>
      </c>
    </row>
    <row r="1846" spans="1:14" x14ac:dyDescent="0.25">
      <c r="A1846" t="s">
        <v>32</v>
      </c>
      <c r="B1846" t="s">
        <v>5337</v>
      </c>
      <c r="C1846" t="s">
        <v>7855</v>
      </c>
      <c r="D1846" t="s">
        <v>32</v>
      </c>
      <c r="E1846" t="s">
        <v>5337</v>
      </c>
      <c r="F1846" t="s">
        <v>7855</v>
      </c>
      <c r="H1846" t="s">
        <v>993</v>
      </c>
      <c r="I1846" t="s">
        <v>8243</v>
      </c>
      <c r="K1846" t="s">
        <v>993</v>
      </c>
      <c r="L1846" t="s">
        <v>8262</v>
      </c>
      <c r="N1846" t="s">
        <v>8887</v>
      </c>
    </row>
    <row r="1847" spans="1:14" x14ac:dyDescent="0.25">
      <c r="A1847" t="s">
        <v>32</v>
      </c>
      <c r="B1847" t="s">
        <v>5337</v>
      </c>
      <c r="C1847" t="s">
        <v>8057</v>
      </c>
      <c r="D1847" t="s">
        <v>32</v>
      </c>
      <c r="E1847" t="s">
        <v>5337</v>
      </c>
      <c r="F1847" t="s">
        <v>8057</v>
      </c>
      <c r="H1847" t="s">
        <v>993</v>
      </c>
      <c r="I1847" t="s">
        <v>8244</v>
      </c>
      <c r="K1847" t="s">
        <v>993</v>
      </c>
      <c r="L1847" t="s">
        <v>8263</v>
      </c>
      <c r="N1847" t="s">
        <v>8888</v>
      </c>
    </row>
    <row r="1848" spans="1:14" x14ac:dyDescent="0.25">
      <c r="A1848" t="s">
        <v>32</v>
      </c>
      <c r="B1848" t="s">
        <v>5337</v>
      </c>
      <c r="C1848" t="s">
        <v>7856</v>
      </c>
      <c r="D1848" t="s">
        <v>32</v>
      </c>
      <c r="E1848" t="s">
        <v>5337</v>
      </c>
      <c r="F1848" t="s">
        <v>7856</v>
      </c>
      <c r="H1848" t="s">
        <v>993</v>
      </c>
      <c r="I1848" t="s">
        <v>4351</v>
      </c>
      <c r="K1848" t="s">
        <v>993</v>
      </c>
      <c r="L1848" t="s">
        <v>4373</v>
      </c>
      <c r="N1848" t="s">
        <v>8889</v>
      </c>
    </row>
    <row r="1849" spans="1:14" x14ac:dyDescent="0.25">
      <c r="A1849" t="s">
        <v>32</v>
      </c>
      <c r="B1849" t="s">
        <v>5337</v>
      </c>
      <c r="C1849" t="s">
        <v>8058</v>
      </c>
      <c r="D1849" t="s">
        <v>32</v>
      </c>
      <c r="E1849" t="s">
        <v>5337</v>
      </c>
      <c r="F1849" t="s">
        <v>8058</v>
      </c>
      <c r="H1849" t="s">
        <v>993</v>
      </c>
      <c r="I1849" t="s">
        <v>8245</v>
      </c>
      <c r="K1849" t="s">
        <v>993</v>
      </c>
      <c r="L1849" t="s">
        <v>4375</v>
      </c>
      <c r="N1849" t="s">
        <v>8890</v>
      </c>
    </row>
    <row r="1850" spans="1:14" x14ac:dyDescent="0.25">
      <c r="A1850" t="s">
        <v>32</v>
      </c>
      <c r="B1850" t="s">
        <v>5337</v>
      </c>
      <c r="C1850" t="s">
        <v>7857</v>
      </c>
      <c r="D1850" t="s">
        <v>32</v>
      </c>
      <c r="E1850" t="s">
        <v>5337</v>
      </c>
      <c r="F1850" t="s">
        <v>7857</v>
      </c>
      <c r="H1850" t="s">
        <v>993</v>
      </c>
      <c r="I1850" t="s">
        <v>4353</v>
      </c>
      <c r="K1850" t="s">
        <v>993</v>
      </c>
      <c r="L1850" t="s">
        <v>8264</v>
      </c>
      <c r="N1850" t="s">
        <v>8891</v>
      </c>
    </row>
    <row r="1851" spans="1:14" x14ac:dyDescent="0.25">
      <c r="A1851" t="s">
        <v>32</v>
      </c>
      <c r="B1851" t="s">
        <v>5337</v>
      </c>
      <c r="C1851" t="s">
        <v>7858</v>
      </c>
      <c r="D1851" t="s">
        <v>32</v>
      </c>
      <c r="E1851" t="s">
        <v>5337</v>
      </c>
      <c r="F1851" t="s">
        <v>7858</v>
      </c>
      <c r="H1851" t="s">
        <v>993</v>
      </c>
      <c r="I1851" t="s">
        <v>4355</v>
      </c>
      <c r="K1851" t="s">
        <v>993</v>
      </c>
      <c r="L1851" t="s">
        <v>8265</v>
      </c>
      <c r="N1851" t="s">
        <v>8892</v>
      </c>
    </row>
    <row r="1852" spans="1:14" x14ac:dyDescent="0.25">
      <c r="A1852" t="s">
        <v>32</v>
      </c>
      <c r="B1852" t="s">
        <v>5337</v>
      </c>
      <c r="C1852" t="s">
        <v>7859</v>
      </c>
      <c r="D1852" t="s">
        <v>32</v>
      </c>
      <c r="E1852" t="s">
        <v>5337</v>
      </c>
      <c r="F1852" t="s">
        <v>7859</v>
      </c>
      <c r="H1852" t="s">
        <v>993</v>
      </c>
      <c r="I1852" t="s">
        <v>4357</v>
      </c>
      <c r="K1852" t="s">
        <v>993</v>
      </c>
      <c r="L1852" t="s">
        <v>8266</v>
      </c>
      <c r="N1852" t="s">
        <v>8893</v>
      </c>
    </row>
    <row r="1853" spans="1:14" x14ac:dyDescent="0.25">
      <c r="A1853" t="s">
        <v>32</v>
      </c>
      <c r="B1853" t="s">
        <v>5337</v>
      </c>
      <c r="C1853" t="s">
        <v>7860</v>
      </c>
      <c r="D1853" t="s">
        <v>32</v>
      </c>
      <c r="E1853" t="s">
        <v>5337</v>
      </c>
      <c r="F1853" t="s">
        <v>7860</v>
      </c>
      <c r="H1853" t="s">
        <v>993</v>
      </c>
      <c r="I1853" t="s">
        <v>4359</v>
      </c>
      <c r="K1853" t="s">
        <v>993</v>
      </c>
      <c r="L1853" t="s">
        <v>4377</v>
      </c>
      <c r="N1853" t="s">
        <v>8894</v>
      </c>
    </row>
    <row r="1854" spans="1:14" x14ac:dyDescent="0.25">
      <c r="A1854" t="s">
        <v>32</v>
      </c>
      <c r="B1854" t="s">
        <v>5337</v>
      </c>
      <c r="C1854" t="s">
        <v>4185</v>
      </c>
      <c r="D1854" t="s">
        <v>32</v>
      </c>
      <c r="E1854" t="s">
        <v>5337</v>
      </c>
      <c r="F1854" t="s">
        <v>4185</v>
      </c>
      <c r="H1854" t="s">
        <v>993</v>
      </c>
      <c r="I1854" t="s">
        <v>4361</v>
      </c>
      <c r="K1854" t="s">
        <v>993</v>
      </c>
      <c r="L1854" t="s">
        <v>4379</v>
      </c>
      <c r="N1854" t="s">
        <v>8895</v>
      </c>
    </row>
    <row r="1855" spans="1:14" x14ac:dyDescent="0.25">
      <c r="A1855" t="s">
        <v>32</v>
      </c>
      <c r="B1855" t="s">
        <v>5337</v>
      </c>
      <c r="C1855" t="s">
        <v>7861</v>
      </c>
      <c r="D1855" t="s">
        <v>32</v>
      </c>
      <c r="E1855" t="s">
        <v>5337</v>
      </c>
      <c r="F1855" t="s">
        <v>7861</v>
      </c>
      <c r="H1855" t="s">
        <v>993</v>
      </c>
      <c r="I1855" t="s">
        <v>4362</v>
      </c>
      <c r="K1855" t="s">
        <v>993</v>
      </c>
      <c r="L1855" t="s">
        <v>4381</v>
      </c>
      <c r="N1855" t="s">
        <v>8896</v>
      </c>
    </row>
    <row r="1856" spans="1:14" x14ac:dyDescent="0.25">
      <c r="A1856" t="s">
        <v>32</v>
      </c>
      <c r="B1856" t="s">
        <v>5337</v>
      </c>
      <c r="C1856" t="s">
        <v>4187</v>
      </c>
      <c r="D1856" t="s">
        <v>32</v>
      </c>
      <c r="E1856" t="s">
        <v>5337</v>
      </c>
      <c r="F1856" t="s">
        <v>4187</v>
      </c>
      <c r="H1856" t="s">
        <v>993</v>
      </c>
      <c r="I1856" t="s">
        <v>7867</v>
      </c>
      <c r="K1856" t="s">
        <v>993</v>
      </c>
      <c r="L1856" t="s">
        <v>4383</v>
      </c>
      <c r="N1856" t="s">
        <v>8897</v>
      </c>
    </row>
    <row r="1857" spans="1:14" x14ac:dyDescent="0.25">
      <c r="A1857" t="s">
        <v>32</v>
      </c>
      <c r="B1857" t="s">
        <v>5337</v>
      </c>
      <c r="C1857" t="s">
        <v>7862</v>
      </c>
      <c r="D1857" t="s">
        <v>32</v>
      </c>
      <c r="E1857" t="s">
        <v>5337</v>
      </c>
      <c r="F1857" t="s">
        <v>7862</v>
      </c>
      <c r="H1857" t="s">
        <v>993</v>
      </c>
      <c r="I1857" t="s">
        <v>8246</v>
      </c>
      <c r="K1857" t="s">
        <v>993</v>
      </c>
      <c r="L1857" t="s">
        <v>8267</v>
      </c>
      <c r="N1857" t="s">
        <v>8898</v>
      </c>
    </row>
    <row r="1858" spans="1:14" x14ac:dyDescent="0.25">
      <c r="A1858" t="s">
        <v>32</v>
      </c>
      <c r="B1858" t="s">
        <v>5337</v>
      </c>
      <c r="C1858" t="s">
        <v>4189</v>
      </c>
      <c r="D1858" t="s">
        <v>32</v>
      </c>
      <c r="E1858" t="s">
        <v>5337</v>
      </c>
      <c r="F1858" t="s">
        <v>4189</v>
      </c>
      <c r="H1858" t="s">
        <v>993</v>
      </c>
      <c r="I1858" t="s">
        <v>4364</v>
      </c>
      <c r="K1858" t="s">
        <v>993</v>
      </c>
      <c r="L1858" t="s">
        <v>8268</v>
      </c>
      <c r="N1858" t="s">
        <v>8899</v>
      </c>
    </row>
    <row r="1859" spans="1:14" x14ac:dyDescent="0.25">
      <c r="A1859" t="s">
        <v>32</v>
      </c>
      <c r="B1859" t="s">
        <v>5337</v>
      </c>
      <c r="C1859" t="s">
        <v>4191</v>
      </c>
      <c r="D1859" t="s">
        <v>32</v>
      </c>
      <c r="E1859" t="s">
        <v>5337</v>
      </c>
      <c r="F1859" t="s">
        <v>4191</v>
      </c>
      <c r="H1859" t="s">
        <v>993</v>
      </c>
      <c r="I1859" t="s">
        <v>8247</v>
      </c>
      <c r="K1859" t="s">
        <v>993</v>
      </c>
      <c r="L1859" t="s">
        <v>4385</v>
      </c>
      <c r="N1859" t="s">
        <v>8900</v>
      </c>
    </row>
    <row r="1860" spans="1:14" x14ac:dyDescent="0.25">
      <c r="A1860" t="s">
        <v>32</v>
      </c>
      <c r="B1860" t="s">
        <v>5337</v>
      </c>
      <c r="C1860" t="s">
        <v>4193</v>
      </c>
      <c r="D1860" t="s">
        <v>32</v>
      </c>
      <c r="E1860" t="s">
        <v>5337</v>
      </c>
      <c r="F1860" t="s">
        <v>4193</v>
      </c>
      <c r="H1860" t="s">
        <v>993</v>
      </c>
      <c r="I1860" t="s">
        <v>8248</v>
      </c>
      <c r="K1860" t="s">
        <v>993</v>
      </c>
      <c r="L1860" t="s">
        <v>4387</v>
      </c>
      <c r="N1860" t="s">
        <v>8901</v>
      </c>
    </row>
    <row r="1861" spans="1:14" x14ac:dyDescent="0.25">
      <c r="A1861" t="s">
        <v>32</v>
      </c>
      <c r="B1861" t="s">
        <v>5337</v>
      </c>
      <c r="C1861" t="s">
        <v>7863</v>
      </c>
      <c r="D1861" t="s">
        <v>32</v>
      </c>
      <c r="E1861" t="s">
        <v>5337</v>
      </c>
      <c r="F1861" t="s">
        <v>7863</v>
      </c>
      <c r="H1861" t="s">
        <v>993</v>
      </c>
      <c r="I1861" t="s">
        <v>8249</v>
      </c>
      <c r="K1861" t="s">
        <v>993</v>
      </c>
      <c r="L1861" t="s">
        <v>8269</v>
      </c>
      <c r="N1861" t="s">
        <v>8902</v>
      </c>
    </row>
    <row r="1862" spans="1:14" x14ac:dyDescent="0.25">
      <c r="A1862" t="s">
        <v>32</v>
      </c>
      <c r="B1862" t="s">
        <v>5337</v>
      </c>
      <c r="C1862" t="s">
        <v>8059</v>
      </c>
      <c r="D1862" t="s">
        <v>32</v>
      </c>
      <c r="E1862" t="s">
        <v>5337</v>
      </c>
      <c r="F1862" t="s">
        <v>8059</v>
      </c>
      <c r="H1862" t="s">
        <v>993</v>
      </c>
      <c r="I1862" t="s">
        <v>8250</v>
      </c>
      <c r="K1862" t="s">
        <v>993</v>
      </c>
      <c r="L1862" t="s">
        <v>4390</v>
      </c>
      <c r="N1862" t="s">
        <v>8903</v>
      </c>
    </row>
    <row r="1863" spans="1:14" x14ac:dyDescent="0.25">
      <c r="A1863" t="s">
        <v>32</v>
      </c>
      <c r="B1863" t="s">
        <v>5337</v>
      </c>
      <c r="C1863" t="s">
        <v>8060</v>
      </c>
      <c r="D1863" t="s">
        <v>32</v>
      </c>
      <c r="E1863" t="s">
        <v>5337</v>
      </c>
      <c r="F1863" t="s">
        <v>8060</v>
      </c>
      <c r="H1863" t="s">
        <v>993</v>
      </c>
      <c r="I1863" t="s">
        <v>8251</v>
      </c>
      <c r="K1863" t="s">
        <v>993</v>
      </c>
      <c r="L1863" t="s">
        <v>8270</v>
      </c>
      <c r="N1863" t="s">
        <v>8904</v>
      </c>
    </row>
    <row r="1864" spans="1:14" x14ac:dyDescent="0.25">
      <c r="A1864" t="s">
        <v>32</v>
      </c>
      <c r="B1864" t="s">
        <v>5337</v>
      </c>
      <c r="C1864" t="s">
        <v>8061</v>
      </c>
      <c r="D1864" t="s">
        <v>32</v>
      </c>
      <c r="E1864" t="s">
        <v>5337</v>
      </c>
      <c r="F1864" t="s">
        <v>8061</v>
      </c>
      <c r="H1864" t="s">
        <v>993</v>
      </c>
      <c r="I1864" t="s">
        <v>8252</v>
      </c>
      <c r="K1864" t="s">
        <v>993</v>
      </c>
      <c r="L1864" t="s">
        <v>4396</v>
      </c>
      <c r="N1864" t="s">
        <v>8905</v>
      </c>
    </row>
    <row r="1865" spans="1:14" x14ac:dyDescent="0.25">
      <c r="A1865" t="s">
        <v>32</v>
      </c>
      <c r="B1865" t="s">
        <v>5337</v>
      </c>
      <c r="C1865" t="s">
        <v>8062</v>
      </c>
      <c r="D1865" t="s">
        <v>32</v>
      </c>
      <c r="E1865" t="s">
        <v>5337</v>
      </c>
      <c r="F1865" t="s">
        <v>8062</v>
      </c>
      <c r="H1865" t="s">
        <v>993</v>
      </c>
      <c r="I1865" t="s">
        <v>8253</v>
      </c>
      <c r="K1865" t="s">
        <v>993</v>
      </c>
      <c r="L1865" t="s">
        <v>8271</v>
      </c>
      <c r="N1865" t="s">
        <v>8906</v>
      </c>
    </row>
    <row r="1866" spans="1:14" x14ac:dyDescent="0.25">
      <c r="A1866" t="s">
        <v>32</v>
      </c>
      <c r="B1866" t="s">
        <v>5337</v>
      </c>
      <c r="C1866" t="s">
        <v>8063</v>
      </c>
      <c r="D1866" t="s">
        <v>32</v>
      </c>
      <c r="E1866" t="s">
        <v>5337</v>
      </c>
      <c r="F1866" t="s">
        <v>8063</v>
      </c>
      <c r="H1866" t="s">
        <v>993</v>
      </c>
      <c r="I1866" t="s">
        <v>8254</v>
      </c>
      <c r="K1866" t="s">
        <v>993</v>
      </c>
      <c r="L1866" t="s">
        <v>4399</v>
      </c>
      <c r="N1866" t="s">
        <v>8907</v>
      </c>
    </row>
    <row r="1867" spans="1:14" x14ac:dyDescent="0.25">
      <c r="A1867" t="s">
        <v>32</v>
      </c>
      <c r="B1867" t="s">
        <v>5337</v>
      </c>
      <c r="C1867" t="s">
        <v>8064</v>
      </c>
      <c r="D1867" t="s">
        <v>32</v>
      </c>
      <c r="E1867" t="s">
        <v>5337</v>
      </c>
      <c r="F1867" t="s">
        <v>8064</v>
      </c>
      <c r="H1867" t="s">
        <v>993</v>
      </c>
      <c r="I1867" t="s">
        <v>8255</v>
      </c>
      <c r="K1867" t="s">
        <v>993</v>
      </c>
      <c r="L1867" t="s">
        <v>4402</v>
      </c>
      <c r="N1867" t="s">
        <v>8908</v>
      </c>
    </row>
    <row r="1868" spans="1:14" x14ac:dyDescent="0.25">
      <c r="A1868" t="s">
        <v>32</v>
      </c>
      <c r="B1868" t="s">
        <v>5337</v>
      </c>
      <c r="C1868" t="s">
        <v>8065</v>
      </c>
      <c r="D1868" t="s">
        <v>32</v>
      </c>
      <c r="E1868" t="s">
        <v>5337</v>
      </c>
      <c r="F1868" t="s">
        <v>8065</v>
      </c>
      <c r="H1868" t="s">
        <v>993</v>
      </c>
      <c r="I1868" t="s">
        <v>8256</v>
      </c>
      <c r="K1868" t="s">
        <v>993</v>
      </c>
      <c r="L1868" t="s">
        <v>8272</v>
      </c>
      <c r="N1868" t="s">
        <v>8909</v>
      </c>
    </row>
    <row r="1869" spans="1:14" x14ac:dyDescent="0.25">
      <c r="A1869" t="s">
        <v>32</v>
      </c>
      <c r="B1869" t="s">
        <v>5337</v>
      </c>
      <c r="C1869" t="s">
        <v>8066</v>
      </c>
      <c r="D1869" t="s">
        <v>32</v>
      </c>
      <c r="E1869" t="s">
        <v>5337</v>
      </c>
      <c r="F1869" t="s">
        <v>8066</v>
      </c>
      <c r="H1869" t="s">
        <v>993</v>
      </c>
      <c r="I1869" t="s">
        <v>8257</v>
      </c>
      <c r="K1869" t="s">
        <v>993</v>
      </c>
      <c r="L1869" t="s">
        <v>8273</v>
      </c>
      <c r="N1869" t="s">
        <v>8910</v>
      </c>
    </row>
    <row r="1870" spans="1:14" x14ac:dyDescent="0.25">
      <c r="A1870" t="s">
        <v>32</v>
      </c>
      <c r="B1870" t="s">
        <v>5337</v>
      </c>
      <c r="C1870" t="s">
        <v>8067</v>
      </c>
      <c r="D1870" t="s">
        <v>32</v>
      </c>
      <c r="E1870" t="s">
        <v>5337</v>
      </c>
      <c r="F1870" t="s">
        <v>8067</v>
      </c>
      <c r="H1870" t="s">
        <v>993</v>
      </c>
      <c r="I1870" t="s">
        <v>4365</v>
      </c>
      <c r="K1870" t="s">
        <v>993</v>
      </c>
      <c r="L1870" t="s">
        <v>8274</v>
      </c>
      <c r="N1870" t="s">
        <v>8911</v>
      </c>
    </row>
    <row r="1871" spans="1:14" x14ac:dyDescent="0.25">
      <c r="A1871" t="s">
        <v>32</v>
      </c>
      <c r="B1871" t="s">
        <v>5337</v>
      </c>
      <c r="C1871" t="s">
        <v>8068</v>
      </c>
      <c r="D1871" t="s">
        <v>32</v>
      </c>
      <c r="E1871" t="s">
        <v>5337</v>
      </c>
      <c r="F1871" t="s">
        <v>8068</v>
      </c>
      <c r="H1871" t="s">
        <v>993</v>
      </c>
      <c r="I1871" t="s">
        <v>4367</v>
      </c>
      <c r="K1871" t="s">
        <v>993</v>
      </c>
      <c r="L1871" t="s">
        <v>8275</v>
      </c>
      <c r="N1871" t="s">
        <v>8912</v>
      </c>
    </row>
    <row r="1872" spans="1:14" x14ac:dyDescent="0.25">
      <c r="A1872" t="s">
        <v>32</v>
      </c>
      <c r="B1872" t="s">
        <v>5337</v>
      </c>
      <c r="C1872" t="s">
        <v>8069</v>
      </c>
      <c r="D1872" t="s">
        <v>32</v>
      </c>
      <c r="E1872" t="s">
        <v>5337</v>
      </c>
      <c r="F1872" t="s">
        <v>8069</v>
      </c>
      <c r="H1872" t="s">
        <v>993</v>
      </c>
      <c r="I1872" t="s">
        <v>4369</v>
      </c>
      <c r="K1872" t="s">
        <v>993</v>
      </c>
      <c r="L1872" t="s">
        <v>4404</v>
      </c>
      <c r="N1872" t="s">
        <v>8913</v>
      </c>
    </row>
    <row r="1873" spans="1:14" x14ac:dyDescent="0.25">
      <c r="A1873" t="s">
        <v>32</v>
      </c>
      <c r="B1873" t="s">
        <v>5337</v>
      </c>
      <c r="C1873" t="s">
        <v>8070</v>
      </c>
      <c r="D1873" t="s">
        <v>32</v>
      </c>
      <c r="E1873" t="s">
        <v>5337</v>
      </c>
      <c r="F1873" t="s">
        <v>8070</v>
      </c>
      <c r="H1873" t="s">
        <v>993</v>
      </c>
      <c r="I1873" t="s">
        <v>8258</v>
      </c>
      <c r="K1873" t="s">
        <v>993</v>
      </c>
      <c r="L1873" t="s">
        <v>8276</v>
      </c>
      <c r="N1873" t="s">
        <v>8914</v>
      </c>
    </row>
    <row r="1874" spans="1:14" x14ac:dyDescent="0.25">
      <c r="A1874" t="s">
        <v>32</v>
      </c>
      <c r="B1874" t="s">
        <v>5337</v>
      </c>
      <c r="C1874" t="s">
        <v>8071</v>
      </c>
      <c r="D1874" t="s">
        <v>32</v>
      </c>
      <c r="E1874" t="s">
        <v>5337</v>
      </c>
      <c r="F1874" t="s">
        <v>8071</v>
      </c>
      <c r="H1874" t="s">
        <v>993</v>
      </c>
      <c r="I1874" t="s">
        <v>7868</v>
      </c>
      <c r="K1874" t="s">
        <v>993</v>
      </c>
      <c r="L1874" t="s">
        <v>4406</v>
      </c>
      <c r="N1874" t="s">
        <v>8915</v>
      </c>
    </row>
    <row r="1875" spans="1:14" x14ac:dyDescent="0.25">
      <c r="A1875" t="s">
        <v>32</v>
      </c>
      <c r="B1875" t="s">
        <v>5337</v>
      </c>
      <c r="C1875" t="s">
        <v>8072</v>
      </c>
      <c r="D1875" t="s">
        <v>32</v>
      </c>
      <c r="E1875" t="s">
        <v>5337</v>
      </c>
      <c r="F1875" t="s">
        <v>8072</v>
      </c>
      <c r="H1875" t="s">
        <v>993</v>
      </c>
      <c r="I1875" t="s">
        <v>7869</v>
      </c>
      <c r="K1875" t="s">
        <v>993</v>
      </c>
      <c r="L1875" t="s">
        <v>8277</v>
      </c>
      <c r="N1875" t="s">
        <v>8916</v>
      </c>
    </row>
    <row r="1876" spans="1:14" x14ac:dyDescent="0.25">
      <c r="A1876" t="s">
        <v>32</v>
      </c>
      <c r="B1876" t="s">
        <v>5337</v>
      </c>
      <c r="C1876" t="s">
        <v>8073</v>
      </c>
      <c r="D1876" t="s">
        <v>32</v>
      </c>
      <c r="E1876" t="s">
        <v>5337</v>
      </c>
      <c r="F1876" t="s">
        <v>8073</v>
      </c>
      <c r="H1876" t="s">
        <v>993</v>
      </c>
      <c r="I1876" t="s">
        <v>4371</v>
      </c>
      <c r="K1876" t="s">
        <v>993</v>
      </c>
      <c r="L1876" t="s">
        <v>8278</v>
      </c>
      <c r="N1876" t="s">
        <v>8917</v>
      </c>
    </row>
    <row r="1877" spans="1:14" x14ac:dyDescent="0.25">
      <c r="A1877" t="s">
        <v>32</v>
      </c>
      <c r="B1877" t="s">
        <v>5337</v>
      </c>
      <c r="C1877" t="s">
        <v>8074</v>
      </c>
      <c r="D1877" t="s">
        <v>32</v>
      </c>
      <c r="E1877" t="s">
        <v>5337</v>
      </c>
      <c r="F1877" t="s">
        <v>8074</v>
      </c>
      <c r="H1877" t="s">
        <v>993</v>
      </c>
      <c r="I1877" t="s">
        <v>8259</v>
      </c>
      <c r="K1877" t="s">
        <v>993</v>
      </c>
      <c r="L1877" t="s">
        <v>8279</v>
      </c>
      <c r="N1877" t="s">
        <v>8918</v>
      </c>
    </row>
    <row r="1878" spans="1:14" x14ac:dyDescent="0.25">
      <c r="A1878" t="s">
        <v>32</v>
      </c>
      <c r="B1878" t="s">
        <v>5337</v>
      </c>
      <c r="C1878" t="s">
        <v>8075</v>
      </c>
      <c r="D1878" t="s">
        <v>32</v>
      </c>
      <c r="E1878" t="s">
        <v>5337</v>
      </c>
      <c r="F1878" t="s">
        <v>8075</v>
      </c>
      <c r="H1878" t="s">
        <v>993</v>
      </c>
      <c r="I1878" t="s">
        <v>8260</v>
      </c>
      <c r="K1878" t="s">
        <v>993</v>
      </c>
      <c r="L1878" t="s">
        <v>4408</v>
      </c>
      <c r="N1878" t="s">
        <v>8919</v>
      </c>
    </row>
    <row r="1879" spans="1:14" x14ac:dyDescent="0.25">
      <c r="A1879" t="s">
        <v>32</v>
      </c>
      <c r="B1879" t="s">
        <v>5337</v>
      </c>
      <c r="C1879" t="s">
        <v>8076</v>
      </c>
      <c r="D1879" t="s">
        <v>32</v>
      </c>
      <c r="E1879" t="s">
        <v>5337</v>
      </c>
      <c r="F1879" t="s">
        <v>8076</v>
      </c>
      <c r="H1879" t="s">
        <v>993</v>
      </c>
      <c r="I1879" t="s">
        <v>8261</v>
      </c>
      <c r="K1879" t="s">
        <v>993</v>
      </c>
      <c r="L1879" t="s">
        <v>4410</v>
      </c>
      <c r="N1879" t="s">
        <v>8920</v>
      </c>
    </row>
    <row r="1880" spans="1:14" x14ac:dyDescent="0.25">
      <c r="A1880" t="s">
        <v>32</v>
      </c>
      <c r="B1880" t="s">
        <v>5337</v>
      </c>
      <c r="C1880" t="s">
        <v>8077</v>
      </c>
      <c r="D1880" t="s">
        <v>32</v>
      </c>
      <c r="E1880" t="s">
        <v>5337</v>
      </c>
      <c r="F1880" t="s">
        <v>8077</v>
      </c>
      <c r="H1880" t="s">
        <v>993</v>
      </c>
      <c r="I1880" t="s">
        <v>8262</v>
      </c>
      <c r="K1880" t="s">
        <v>993</v>
      </c>
      <c r="L1880" t="s">
        <v>4412</v>
      </c>
      <c r="N1880" t="s">
        <v>8921</v>
      </c>
    </row>
    <row r="1881" spans="1:14" x14ac:dyDescent="0.25">
      <c r="A1881" t="s">
        <v>32</v>
      </c>
      <c r="B1881" t="s">
        <v>5337</v>
      </c>
      <c r="C1881" t="s">
        <v>8078</v>
      </c>
      <c r="D1881" t="s">
        <v>32</v>
      </c>
      <c r="E1881" t="s">
        <v>5337</v>
      </c>
      <c r="F1881" t="s">
        <v>8078</v>
      </c>
      <c r="H1881" t="s">
        <v>993</v>
      </c>
      <c r="I1881" t="s">
        <v>8263</v>
      </c>
      <c r="K1881" t="s">
        <v>993</v>
      </c>
      <c r="L1881" t="s">
        <v>4414</v>
      </c>
      <c r="N1881" t="s">
        <v>8922</v>
      </c>
    </row>
    <row r="1882" spans="1:14" x14ac:dyDescent="0.25">
      <c r="A1882" t="s">
        <v>32</v>
      </c>
      <c r="B1882" t="s">
        <v>5337</v>
      </c>
      <c r="C1882" t="s">
        <v>8079</v>
      </c>
      <c r="D1882" t="s">
        <v>32</v>
      </c>
      <c r="E1882" t="s">
        <v>5337</v>
      </c>
      <c r="F1882" t="s">
        <v>8079</v>
      </c>
      <c r="H1882" t="s">
        <v>993</v>
      </c>
      <c r="I1882" t="s">
        <v>4373</v>
      </c>
      <c r="K1882" t="s">
        <v>993</v>
      </c>
      <c r="L1882" t="s">
        <v>4415</v>
      </c>
      <c r="N1882" t="s">
        <v>8923</v>
      </c>
    </row>
    <row r="1883" spans="1:14" x14ac:dyDescent="0.25">
      <c r="A1883" t="s">
        <v>32</v>
      </c>
      <c r="B1883" t="s">
        <v>5337</v>
      </c>
      <c r="C1883" t="s">
        <v>8080</v>
      </c>
      <c r="D1883" t="s">
        <v>32</v>
      </c>
      <c r="E1883" t="s">
        <v>5337</v>
      </c>
      <c r="F1883" t="s">
        <v>8080</v>
      </c>
      <c r="H1883" t="s">
        <v>993</v>
      </c>
      <c r="I1883" t="s">
        <v>4375</v>
      </c>
      <c r="K1883" t="s">
        <v>993</v>
      </c>
      <c r="L1883" t="s">
        <v>8280</v>
      </c>
      <c r="N1883" t="s">
        <v>8924</v>
      </c>
    </row>
    <row r="1884" spans="1:14" x14ac:dyDescent="0.25">
      <c r="A1884" t="s">
        <v>32</v>
      </c>
      <c r="B1884" t="s">
        <v>5337</v>
      </c>
      <c r="C1884" t="s">
        <v>8081</v>
      </c>
      <c r="D1884" t="s">
        <v>32</v>
      </c>
      <c r="E1884" t="s">
        <v>5337</v>
      </c>
      <c r="F1884" t="s">
        <v>8081</v>
      </c>
      <c r="H1884" t="s">
        <v>993</v>
      </c>
      <c r="I1884" t="s">
        <v>8264</v>
      </c>
      <c r="K1884" t="s">
        <v>993</v>
      </c>
      <c r="L1884" t="s">
        <v>4417</v>
      </c>
      <c r="N1884" t="s">
        <v>8925</v>
      </c>
    </row>
    <row r="1885" spans="1:14" x14ac:dyDescent="0.25">
      <c r="A1885" t="s">
        <v>32</v>
      </c>
      <c r="B1885" t="s">
        <v>5337</v>
      </c>
      <c r="C1885" t="s">
        <v>8082</v>
      </c>
      <c r="D1885" t="s">
        <v>32</v>
      </c>
      <c r="E1885" t="s">
        <v>5337</v>
      </c>
      <c r="F1885" t="s">
        <v>8082</v>
      </c>
      <c r="H1885" t="s">
        <v>993</v>
      </c>
      <c r="I1885" t="s">
        <v>8265</v>
      </c>
      <c r="K1885" t="s">
        <v>993</v>
      </c>
      <c r="L1885" t="s">
        <v>4420</v>
      </c>
      <c r="N1885" t="s">
        <v>8926</v>
      </c>
    </row>
    <row r="1886" spans="1:14" x14ac:dyDescent="0.25">
      <c r="A1886" t="s">
        <v>32</v>
      </c>
      <c r="B1886" t="s">
        <v>5337</v>
      </c>
      <c r="C1886" t="s">
        <v>8083</v>
      </c>
      <c r="D1886" t="s">
        <v>32</v>
      </c>
      <c r="E1886" t="s">
        <v>5337</v>
      </c>
      <c r="F1886" t="s">
        <v>8083</v>
      </c>
      <c r="H1886" t="s">
        <v>993</v>
      </c>
      <c r="I1886" t="s">
        <v>8266</v>
      </c>
      <c r="K1886" t="s">
        <v>993</v>
      </c>
      <c r="L1886" t="s">
        <v>4422</v>
      </c>
      <c r="N1886" t="s">
        <v>8927</v>
      </c>
    </row>
    <row r="1887" spans="1:14" x14ac:dyDescent="0.25">
      <c r="A1887" t="s">
        <v>32</v>
      </c>
      <c r="B1887" t="s">
        <v>5337</v>
      </c>
      <c r="C1887" t="s">
        <v>8084</v>
      </c>
      <c r="D1887" t="s">
        <v>32</v>
      </c>
      <c r="E1887" t="s">
        <v>5337</v>
      </c>
      <c r="F1887" t="s">
        <v>8084</v>
      </c>
      <c r="H1887" t="s">
        <v>993</v>
      </c>
      <c r="I1887" t="s">
        <v>4377</v>
      </c>
      <c r="K1887" t="s">
        <v>993</v>
      </c>
      <c r="L1887" t="s">
        <v>4423</v>
      </c>
      <c r="N1887" t="s">
        <v>8928</v>
      </c>
    </row>
    <row r="1888" spans="1:14" x14ac:dyDescent="0.25">
      <c r="A1888" t="s">
        <v>32</v>
      </c>
      <c r="B1888" t="s">
        <v>5337</v>
      </c>
      <c r="C1888" t="s">
        <v>8085</v>
      </c>
      <c r="D1888" t="s">
        <v>32</v>
      </c>
      <c r="E1888" t="s">
        <v>5337</v>
      </c>
      <c r="F1888" t="s">
        <v>8085</v>
      </c>
      <c r="H1888" t="s">
        <v>993</v>
      </c>
      <c r="I1888" t="s">
        <v>4379</v>
      </c>
      <c r="K1888" t="s">
        <v>993</v>
      </c>
      <c r="L1888" t="s">
        <v>4425</v>
      </c>
      <c r="N1888" t="s">
        <v>8929</v>
      </c>
    </row>
    <row r="1889" spans="1:14" x14ac:dyDescent="0.25">
      <c r="A1889" t="s">
        <v>32</v>
      </c>
      <c r="B1889" t="s">
        <v>5337</v>
      </c>
      <c r="C1889" t="s">
        <v>8086</v>
      </c>
      <c r="D1889" t="s">
        <v>32</v>
      </c>
      <c r="E1889" t="s">
        <v>5337</v>
      </c>
      <c r="F1889" t="s">
        <v>8086</v>
      </c>
      <c r="H1889" t="s">
        <v>993</v>
      </c>
      <c r="I1889" t="s">
        <v>4381</v>
      </c>
      <c r="K1889" t="s">
        <v>993</v>
      </c>
      <c r="L1889" t="s">
        <v>8281</v>
      </c>
      <c r="N1889" t="s">
        <v>8930</v>
      </c>
    </row>
    <row r="1890" spans="1:14" x14ac:dyDescent="0.25">
      <c r="A1890" t="s">
        <v>32</v>
      </c>
      <c r="B1890" t="s">
        <v>5337</v>
      </c>
      <c r="C1890" t="s">
        <v>8087</v>
      </c>
      <c r="D1890" t="s">
        <v>32</v>
      </c>
      <c r="E1890" t="s">
        <v>5337</v>
      </c>
      <c r="F1890" t="s">
        <v>8087</v>
      </c>
      <c r="H1890" t="s">
        <v>993</v>
      </c>
      <c r="I1890" t="s">
        <v>4383</v>
      </c>
      <c r="K1890" t="s">
        <v>993</v>
      </c>
      <c r="L1890" t="s">
        <v>8282</v>
      </c>
      <c r="N1890" t="s">
        <v>8931</v>
      </c>
    </row>
    <row r="1891" spans="1:14" x14ac:dyDescent="0.25">
      <c r="A1891" t="s">
        <v>32</v>
      </c>
      <c r="B1891" t="s">
        <v>5337</v>
      </c>
      <c r="C1891" t="s">
        <v>8088</v>
      </c>
      <c r="D1891" t="s">
        <v>32</v>
      </c>
      <c r="E1891" t="s">
        <v>5337</v>
      </c>
      <c r="F1891" t="s">
        <v>8088</v>
      </c>
      <c r="H1891" t="s">
        <v>993</v>
      </c>
      <c r="I1891" t="s">
        <v>8267</v>
      </c>
      <c r="K1891" t="s">
        <v>993</v>
      </c>
      <c r="L1891" t="s">
        <v>4428</v>
      </c>
      <c r="N1891" t="s">
        <v>8932</v>
      </c>
    </row>
    <row r="1892" spans="1:14" x14ac:dyDescent="0.25">
      <c r="A1892" t="s">
        <v>32</v>
      </c>
      <c r="B1892" t="s">
        <v>5337</v>
      </c>
      <c r="C1892" t="s">
        <v>8089</v>
      </c>
      <c r="D1892" t="s">
        <v>32</v>
      </c>
      <c r="E1892" t="s">
        <v>5337</v>
      </c>
      <c r="F1892" t="s">
        <v>8089</v>
      </c>
      <c r="H1892" t="s">
        <v>993</v>
      </c>
      <c r="I1892" t="s">
        <v>8268</v>
      </c>
      <c r="K1892" t="s">
        <v>993</v>
      </c>
      <c r="L1892" t="s">
        <v>7870</v>
      </c>
      <c r="N1892" t="s">
        <v>8933</v>
      </c>
    </row>
    <row r="1893" spans="1:14" x14ac:dyDescent="0.25">
      <c r="A1893" t="s">
        <v>32</v>
      </c>
      <c r="B1893" t="s">
        <v>5337</v>
      </c>
      <c r="C1893" t="s">
        <v>8090</v>
      </c>
      <c r="D1893" t="s">
        <v>32</v>
      </c>
      <c r="E1893" t="s">
        <v>5337</v>
      </c>
      <c r="F1893" t="s">
        <v>8090</v>
      </c>
      <c r="H1893" t="s">
        <v>993</v>
      </c>
      <c r="I1893" t="s">
        <v>4385</v>
      </c>
      <c r="K1893" t="s">
        <v>993</v>
      </c>
      <c r="L1893" t="s">
        <v>4431</v>
      </c>
      <c r="N1893" t="s">
        <v>8934</v>
      </c>
    </row>
    <row r="1894" spans="1:14" x14ac:dyDescent="0.25">
      <c r="A1894" t="s">
        <v>32</v>
      </c>
      <c r="B1894" t="s">
        <v>5337</v>
      </c>
      <c r="C1894" t="s">
        <v>8091</v>
      </c>
      <c r="D1894" t="s">
        <v>32</v>
      </c>
      <c r="E1894" t="s">
        <v>5337</v>
      </c>
      <c r="F1894" t="s">
        <v>8091</v>
      </c>
      <c r="H1894" t="s">
        <v>993</v>
      </c>
      <c r="I1894" t="s">
        <v>4387</v>
      </c>
      <c r="K1894" t="s">
        <v>993</v>
      </c>
      <c r="L1894" t="s">
        <v>8283</v>
      </c>
      <c r="N1894" t="s">
        <v>8935</v>
      </c>
    </row>
    <row r="1895" spans="1:14" x14ac:dyDescent="0.25">
      <c r="A1895" t="s">
        <v>32</v>
      </c>
      <c r="B1895" t="s">
        <v>5337</v>
      </c>
      <c r="C1895" t="s">
        <v>8092</v>
      </c>
      <c r="D1895" t="s">
        <v>32</v>
      </c>
      <c r="E1895" t="s">
        <v>5337</v>
      </c>
      <c r="F1895" t="s">
        <v>8092</v>
      </c>
      <c r="H1895" t="s">
        <v>993</v>
      </c>
      <c r="I1895" t="s">
        <v>8269</v>
      </c>
      <c r="K1895" t="s">
        <v>993</v>
      </c>
      <c r="L1895" t="s">
        <v>4433</v>
      </c>
      <c r="N1895" t="s">
        <v>8936</v>
      </c>
    </row>
    <row r="1896" spans="1:14" x14ac:dyDescent="0.25">
      <c r="A1896" t="s">
        <v>32</v>
      </c>
      <c r="B1896" t="s">
        <v>5337</v>
      </c>
      <c r="C1896" t="s">
        <v>8093</v>
      </c>
      <c r="D1896" t="s">
        <v>32</v>
      </c>
      <c r="E1896" t="s">
        <v>5337</v>
      </c>
      <c r="F1896" t="s">
        <v>8093</v>
      </c>
      <c r="H1896" t="s">
        <v>993</v>
      </c>
      <c r="I1896" t="s">
        <v>4390</v>
      </c>
      <c r="K1896" t="s">
        <v>993</v>
      </c>
      <c r="L1896" t="s">
        <v>5628</v>
      </c>
      <c r="N1896" t="s">
        <v>8937</v>
      </c>
    </row>
    <row r="1897" spans="1:14" x14ac:dyDescent="0.25">
      <c r="A1897" t="s">
        <v>32</v>
      </c>
      <c r="B1897" t="s">
        <v>5337</v>
      </c>
      <c r="C1897" t="s">
        <v>8094</v>
      </c>
      <c r="D1897" t="s">
        <v>32</v>
      </c>
      <c r="E1897" t="s">
        <v>5337</v>
      </c>
      <c r="F1897" t="s">
        <v>8094</v>
      </c>
      <c r="H1897" t="s">
        <v>993</v>
      </c>
      <c r="I1897" t="s">
        <v>8270</v>
      </c>
      <c r="K1897" t="s">
        <v>993</v>
      </c>
      <c r="L1897" t="s">
        <v>8284</v>
      </c>
      <c r="N1897" t="s">
        <v>8938</v>
      </c>
    </row>
    <row r="1898" spans="1:14" x14ac:dyDescent="0.25">
      <c r="A1898" t="s">
        <v>32</v>
      </c>
      <c r="B1898" t="s">
        <v>5337</v>
      </c>
      <c r="C1898" t="s">
        <v>8095</v>
      </c>
      <c r="D1898" t="s">
        <v>32</v>
      </c>
      <c r="E1898" t="s">
        <v>5337</v>
      </c>
      <c r="F1898" t="s">
        <v>8095</v>
      </c>
      <c r="H1898" t="s">
        <v>993</v>
      </c>
      <c r="I1898" t="s">
        <v>4396</v>
      </c>
      <c r="K1898" t="s">
        <v>993</v>
      </c>
      <c r="L1898" t="s">
        <v>8285</v>
      </c>
      <c r="N1898" t="s">
        <v>8939</v>
      </c>
    </row>
    <row r="1899" spans="1:14" x14ac:dyDescent="0.25">
      <c r="A1899" t="s">
        <v>32</v>
      </c>
      <c r="B1899" t="s">
        <v>5337</v>
      </c>
      <c r="C1899" t="s">
        <v>8096</v>
      </c>
      <c r="D1899" t="s">
        <v>32</v>
      </c>
      <c r="E1899" t="s">
        <v>5337</v>
      </c>
      <c r="F1899" t="s">
        <v>8096</v>
      </c>
      <c r="H1899" t="s">
        <v>993</v>
      </c>
      <c r="I1899" t="s">
        <v>8271</v>
      </c>
      <c r="K1899" t="s">
        <v>993</v>
      </c>
      <c r="L1899" t="s">
        <v>4435</v>
      </c>
      <c r="N1899" t="s">
        <v>8940</v>
      </c>
    </row>
    <row r="1900" spans="1:14" x14ac:dyDescent="0.25">
      <c r="A1900" t="s">
        <v>32</v>
      </c>
      <c r="B1900" t="s">
        <v>5337</v>
      </c>
      <c r="C1900" t="s">
        <v>8097</v>
      </c>
      <c r="D1900" t="s">
        <v>32</v>
      </c>
      <c r="E1900" t="s">
        <v>5337</v>
      </c>
      <c r="F1900" t="s">
        <v>8097</v>
      </c>
      <c r="H1900" t="s">
        <v>993</v>
      </c>
      <c r="I1900" t="s">
        <v>4399</v>
      </c>
      <c r="K1900" t="s">
        <v>993</v>
      </c>
      <c r="L1900" t="s">
        <v>8286</v>
      </c>
      <c r="N1900" t="s">
        <v>8941</v>
      </c>
    </row>
    <row r="1901" spans="1:14" x14ac:dyDescent="0.25">
      <c r="A1901" t="s">
        <v>32</v>
      </c>
      <c r="B1901" t="s">
        <v>5337</v>
      </c>
      <c r="C1901" t="s">
        <v>8098</v>
      </c>
      <c r="D1901" t="s">
        <v>32</v>
      </c>
      <c r="E1901" t="s">
        <v>5337</v>
      </c>
      <c r="F1901" t="s">
        <v>8098</v>
      </c>
      <c r="H1901" t="s">
        <v>993</v>
      </c>
      <c r="I1901" t="s">
        <v>4402</v>
      </c>
      <c r="K1901" t="s">
        <v>993</v>
      </c>
      <c r="L1901" t="s">
        <v>8287</v>
      </c>
      <c r="N1901" t="s">
        <v>8942</v>
      </c>
    </row>
    <row r="1902" spans="1:14" x14ac:dyDescent="0.25">
      <c r="A1902" t="s">
        <v>32</v>
      </c>
      <c r="B1902" t="s">
        <v>5337</v>
      </c>
      <c r="C1902" t="s">
        <v>8099</v>
      </c>
      <c r="D1902" t="s">
        <v>32</v>
      </c>
      <c r="E1902" t="s">
        <v>5337</v>
      </c>
      <c r="F1902" t="s">
        <v>8099</v>
      </c>
      <c r="H1902" t="s">
        <v>993</v>
      </c>
      <c r="I1902" t="s">
        <v>8272</v>
      </c>
      <c r="K1902" t="s">
        <v>993</v>
      </c>
      <c r="L1902" t="s">
        <v>8288</v>
      </c>
      <c r="N1902" t="s">
        <v>8943</v>
      </c>
    </row>
    <row r="1903" spans="1:14" x14ac:dyDescent="0.25">
      <c r="A1903" t="s">
        <v>32</v>
      </c>
      <c r="B1903" t="s">
        <v>5337</v>
      </c>
      <c r="C1903" t="s">
        <v>8100</v>
      </c>
      <c r="D1903" t="s">
        <v>32</v>
      </c>
      <c r="E1903" t="s">
        <v>5337</v>
      </c>
      <c r="F1903" t="s">
        <v>8100</v>
      </c>
      <c r="H1903" t="s">
        <v>993</v>
      </c>
      <c r="I1903" t="s">
        <v>8273</v>
      </c>
      <c r="K1903" t="s">
        <v>993</v>
      </c>
      <c r="L1903" t="s">
        <v>8289</v>
      </c>
      <c r="N1903" t="s">
        <v>8944</v>
      </c>
    </row>
    <row r="1904" spans="1:14" x14ac:dyDescent="0.25">
      <c r="A1904" t="s">
        <v>32</v>
      </c>
      <c r="B1904" t="s">
        <v>5337</v>
      </c>
      <c r="C1904" t="s">
        <v>8101</v>
      </c>
      <c r="D1904" t="s">
        <v>32</v>
      </c>
      <c r="E1904" t="s">
        <v>5337</v>
      </c>
      <c r="F1904" t="s">
        <v>8101</v>
      </c>
      <c r="H1904" t="s">
        <v>993</v>
      </c>
      <c r="I1904" t="s">
        <v>8274</v>
      </c>
      <c r="K1904" t="s">
        <v>993</v>
      </c>
      <c r="L1904" t="s">
        <v>8290</v>
      </c>
      <c r="N1904" t="s">
        <v>8945</v>
      </c>
    </row>
    <row r="1905" spans="1:14" x14ac:dyDescent="0.25">
      <c r="A1905" t="s">
        <v>32</v>
      </c>
      <c r="B1905" t="s">
        <v>5337</v>
      </c>
      <c r="C1905" t="s">
        <v>8102</v>
      </c>
      <c r="D1905" t="s">
        <v>32</v>
      </c>
      <c r="E1905" t="s">
        <v>5337</v>
      </c>
      <c r="F1905" t="s">
        <v>8102</v>
      </c>
      <c r="H1905" t="s">
        <v>993</v>
      </c>
      <c r="I1905" t="s">
        <v>8275</v>
      </c>
      <c r="K1905" t="s">
        <v>993</v>
      </c>
      <c r="L1905" t="s">
        <v>8291</v>
      </c>
      <c r="N1905" t="s">
        <v>8946</v>
      </c>
    </row>
    <row r="1906" spans="1:14" x14ac:dyDescent="0.25">
      <c r="A1906" t="s">
        <v>32</v>
      </c>
      <c r="B1906" t="s">
        <v>5337</v>
      </c>
      <c r="C1906" t="s">
        <v>8103</v>
      </c>
      <c r="D1906" t="s">
        <v>32</v>
      </c>
      <c r="E1906" t="s">
        <v>5337</v>
      </c>
      <c r="F1906" t="s">
        <v>8103</v>
      </c>
      <c r="H1906" t="s">
        <v>993</v>
      </c>
      <c r="I1906" t="s">
        <v>4404</v>
      </c>
      <c r="K1906" t="s">
        <v>993</v>
      </c>
      <c r="L1906" t="s">
        <v>8292</v>
      </c>
      <c r="N1906" t="s">
        <v>8947</v>
      </c>
    </row>
    <row r="1907" spans="1:14" x14ac:dyDescent="0.25">
      <c r="A1907" t="s">
        <v>32</v>
      </c>
      <c r="B1907" t="s">
        <v>5337</v>
      </c>
      <c r="C1907" t="s">
        <v>8104</v>
      </c>
      <c r="D1907" t="s">
        <v>32</v>
      </c>
      <c r="E1907" t="s">
        <v>5337</v>
      </c>
      <c r="F1907" t="s">
        <v>8104</v>
      </c>
      <c r="H1907" t="s">
        <v>993</v>
      </c>
      <c r="I1907" t="s">
        <v>8276</v>
      </c>
      <c r="K1907" t="s">
        <v>993</v>
      </c>
      <c r="L1907" t="s">
        <v>8293</v>
      </c>
      <c r="N1907" t="s">
        <v>8948</v>
      </c>
    </row>
    <row r="1908" spans="1:14" x14ac:dyDescent="0.25">
      <c r="A1908" t="s">
        <v>32</v>
      </c>
      <c r="B1908" t="s">
        <v>5337</v>
      </c>
      <c r="C1908" t="s">
        <v>8105</v>
      </c>
      <c r="D1908" t="s">
        <v>32</v>
      </c>
      <c r="E1908" t="s">
        <v>5337</v>
      </c>
      <c r="F1908" t="s">
        <v>8105</v>
      </c>
      <c r="H1908" t="s">
        <v>993</v>
      </c>
      <c r="I1908" t="s">
        <v>4406</v>
      </c>
      <c r="K1908" t="s">
        <v>993</v>
      </c>
      <c r="L1908" t="s">
        <v>8294</v>
      </c>
      <c r="N1908" t="s">
        <v>8949</v>
      </c>
    </row>
    <row r="1909" spans="1:14" x14ac:dyDescent="0.25">
      <c r="A1909" t="s">
        <v>32</v>
      </c>
      <c r="B1909" t="s">
        <v>5337</v>
      </c>
      <c r="C1909" t="s">
        <v>8106</v>
      </c>
      <c r="D1909" t="s">
        <v>32</v>
      </c>
      <c r="E1909" t="s">
        <v>5337</v>
      </c>
      <c r="F1909" t="s">
        <v>8106</v>
      </c>
      <c r="H1909" t="s">
        <v>993</v>
      </c>
      <c r="I1909" t="s">
        <v>8277</v>
      </c>
      <c r="K1909" t="s">
        <v>993</v>
      </c>
      <c r="L1909" t="s">
        <v>8295</v>
      </c>
      <c r="N1909" t="s">
        <v>8950</v>
      </c>
    </row>
    <row r="1910" spans="1:14" x14ac:dyDescent="0.25">
      <c r="A1910" t="s">
        <v>32</v>
      </c>
      <c r="B1910" t="s">
        <v>5337</v>
      </c>
      <c r="C1910" t="s">
        <v>8107</v>
      </c>
      <c r="D1910" t="s">
        <v>32</v>
      </c>
      <c r="E1910" t="s">
        <v>5337</v>
      </c>
      <c r="F1910" t="s">
        <v>8107</v>
      </c>
      <c r="H1910" t="s">
        <v>993</v>
      </c>
      <c r="I1910" t="s">
        <v>8278</v>
      </c>
      <c r="K1910" t="s">
        <v>993</v>
      </c>
      <c r="L1910" t="s">
        <v>8296</v>
      </c>
      <c r="N1910" t="s">
        <v>8951</v>
      </c>
    </row>
    <row r="1911" spans="1:14" x14ac:dyDescent="0.25">
      <c r="A1911" t="s">
        <v>32</v>
      </c>
      <c r="B1911" t="s">
        <v>5337</v>
      </c>
      <c r="C1911" t="s">
        <v>8108</v>
      </c>
      <c r="D1911" t="s">
        <v>32</v>
      </c>
      <c r="E1911" t="s">
        <v>5337</v>
      </c>
      <c r="F1911" t="s">
        <v>8108</v>
      </c>
      <c r="H1911" t="s">
        <v>993</v>
      </c>
      <c r="I1911" t="s">
        <v>8279</v>
      </c>
      <c r="K1911" t="s">
        <v>993</v>
      </c>
      <c r="L1911" t="s">
        <v>8297</v>
      </c>
      <c r="N1911" t="s">
        <v>8952</v>
      </c>
    </row>
    <row r="1912" spans="1:14" x14ac:dyDescent="0.25">
      <c r="A1912" t="s">
        <v>32</v>
      </c>
      <c r="B1912" t="s">
        <v>5337</v>
      </c>
      <c r="C1912" t="s">
        <v>8109</v>
      </c>
      <c r="D1912" t="s">
        <v>32</v>
      </c>
      <c r="E1912" t="s">
        <v>5337</v>
      </c>
      <c r="F1912" t="s">
        <v>8109</v>
      </c>
      <c r="H1912" t="s">
        <v>993</v>
      </c>
      <c r="I1912" t="s">
        <v>4408</v>
      </c>
      <c r="K1912" t="s">
        <v>993</v>
      </c>
      <c r="L1912" t="s">
        <v>8298</v>
      </c>
      <c r="N1912" t="s">
        <v>8953</v>
      </c>
    </row>
    <row r="1913" spans="1:14" x14ac:dyDescent="0.25">
      <c r="A1913" t="s">
        <v>32</v>
      </c>
      <c r="B1913" t="s">
        <v>5337</v>
      </c>
      <c r="C1913" t="s">
        <v>8110</v>
      </c>
      <c r="D1913" t="s">
        <v>32</v>
      </c>
      <c r="E1913" t="s">
        <v>5337</v>
      </c>
      <c r="F1913" t="s">
        <v>8110</v>
      </c>
      <c r="H1913" t="s">
        <v>993</v>
      </c>
      <c r="I1913" t="s">
        <v>4410</v>
      </c>
      <c r="K1913" t="s">
        <v>993</v>
      </c>
      <c r="L1913" t="s">
        <v>8299</v>
      </c>
      <c r="N1913" t="s">
        <v>8954</v>
      </c>
    </row>
    <row r="1914" spans="1:14" x14ac:dyDescent="0.25">
      <c r="A1914" t="s">
        <v>32</v>
      </c>
      <c r="B1914" t="s">
        <v>5337</v>
      </c>
      <c r="C1914" t="s">
        <v>8111</v>
      </c>
      <c r="D1914" t="s">
        <v>32</v>
      </c>
      <c r="E1914" t="s">
        <v>5337</v>
      </c>
      <c r="F1914" t="s">
        <v>8111</v>
      </c>
      <c r="H1914" t="s">
        <v>993</v>
      </c>
      <c r="I1914" t="s">
        <v>4412</v>
      </c>
      <c r="K1914" t="s">
        <v>993</v>
      </c>
      <c r="L1914" t="s">
        <v>4437</v>
      </c>
      <c r="N1914" t="s">
        <v>8955</v>
      </c>
    </row>
    <row r="1915" spans="1:14" x14ac:dyDescent="0.25">
      <c r="A1915" t="s">
        <v>32</v>
      </c>
      <c r="B1915" t="s">
        <v>5337</v>
      </c>
      <c r="C1915" t="s">
        <v>8112</v>
      </c>
      <c r="D1915" t="s">
        <v>32</v>
      </c>
      <c r="E1915" t="s">
        <v>5337</v>
      </c>
      <c r="F1915" t="s">
        <v>8112</v>
      </c>
      <c r="H1915" t="s">
        <v>993</v>
      </c>
      <c r="I1915" t="s">
        <v>4414</v>
      </c>
      <c r="K1915" t="s">
        <v>993</v>
      </c>
      <c r="L1915" t="s">
        <v>4439</v>
      </c>
      <c r="N1915" t="s">
        <v>8956</v>
      </c>
    </row>
    <row r="1916" spans="1:14" x14ac:dyDescent="0.25">
      <c r="A1916" t="s">
        <v>32</v>
      </c>
      <c r="B1916" t="s">
        <v>5337</v>
      </c>
      <c r="C1916" t="s">
        <v>8113</v>
      </c>
      <c r="D1916" t="s">
        <v>32</v>
      </c>
      <c r="E1916" t="s">
        <v>5337</v>
      </c>
      <c r="F1916" t="s">
        <v>8113</v>
      </c>
      <c r="H1916" t="s">
        <v>993</v>
      </c>
      <c r="I1916" t="s">
        <v>4415</v>
      </c>
      <c r="K1916" t="s">
        <v>993</v>
      </c>
      <c r="L1916" t="s">
        <v>4441</v>
      </c>
      <c r="N1916" t="s">
        <v>8957</v>
      </c>
    </row>
    <row r="1917" spans="1:14" x14ac:dyDescent="0.25">
      <c r="A1917" t="s">
        <v>32</v>
      </c>
      <c r="B1917" t="s">
        <v>5337</v>
      </c>
      <c r="C1917" t="s">
        <v>8114</v>
      </c>
      <c r="D1917" t="s">
        <v>32</v>
      </c>
      <c r="E1917" t="s">
        <v>5337</v>
      </c>
      <c r="F1917" t="s">
        <v>8114</v>
      </c>
      <c r="H1917" t="s">
        <v>993</v>
      </c>
      <c r="I1917" t="s">
        <v>8280</v>
      </c>
      <c r="K1917" t="s">
        <v>993</v>
      </c>
      <c r="L1917" t="s">
        <v>8300</v>
      </c>
      <c r="N1917" t="s">
        <v>8958</v>
      </c>
    </row>
    <row r="1918" spans="1:14" x14ac:dyDescent="0.25">
      <c r="A1918" t="s">
        <v>32</v>
      </c>
      <c r="B1918" t="s">
        <v>5337</v>
      </c>
      <c r="C1918" t="s">
        <v>8115</v>
      </c>
      <c r="D1918" t="s">
        <v>32</v>
      </c>
      <c r="E1918" t="s">
        <v>5337</v>
      </c>
      <c r="F1918" t="s">
        <v>8115</v>
      </c>
      <c r="H1918" t="s">
        <v>993</v>
      </c>
      <c r="I1918" t="s">
        <v>4417</v>
      </c>
      <c r="K1918" t="s">
        <v>993</v>
      </c>
      <c r="L1918" t="s">
        <v>4443</v>
      </c>
      <c r="N1918" t="s">
        <v>8959</v>
      </c>
    </row>
    <row r="1919" spans="1:14" x14ac:dyDescent="0.25">
      <c r="A1919" t="s">
        <v>32</v>
      </c>
      <c r="B1919" t="s">
        <v>5337</v>
      </c>
      <c r="C1919" t="s">
        <v>8116</v>
      </c>
      <c r="D1919" t="s">
        <v>32</v>
      </c>
      <c r="E1919" t="s">
        <v>5337</v>
      </c>
      <c r="F1919" t="s">
        <v>8116</v>
      </c>
      <c r="H1919" t="s">
        <v>993</v>
      </c>
      <c r="I1919" t="s">
        <v>4420</v>
      </c>
      <c r="K1919" t="s">
        <v>993</v>
      </c>
      <c r="L1919" t="s">
        <v>4445</v>
      </c>
      <c r="N1919" t="s">
        <v>8960</v>
      </c>
    </row>
    <row r="1920" spans="1:14" x14ac:dyDescent="0.25">
      <c r="A1920" t="s">
        <v>32</v>
      </c>
      <c r="B1920" t="s">
        <v>5337</v>
      </c>
      <c r="C1920" t="s">
        <v>8117</v>
      </c>
      <c r="D1920" t="s">
        <v>32</v>
      </c>
      <c r="E1920" t="s">
        <v>5337</v>
      </c>
      <c r="F1920" t="s">
        <v>8117</v>
      </c>
      <c r="H1920" t="s">
        <v>993</v>
      </c>
      <c r="I1920" t="s">
        <v>4422</v>
      </c>
      <c r="K1920" t="s">
        <v>993</v>
      </c>
      <c r="L1920" t="s">
        <v>4446</v>
      </c>
      <c r="N1920" t="s">
        <v>8961</v>
      </c>
    </row>
    <row r="1921" spans="1:14" x14ac:dyDescent="0.25">
      <c r="A1921" t="s">
        <v>32</v>
      </c>
      <c r="B1921" t="s">
        <v>5337</v>
      </c>
      <c r="C1921" t="s">
        <v>8118</v>
      </c>
      <c r="D1921" t="s">
        <v>32</v>
      </c>
      <c r="E1921" t="s">
        <v>5337</v>
      </c>
      <c r="F1921" t="s">
        <v>8118</v>
      </c>
      <c r="H1921" t="s">
        <v>993</v>
      </c>
      <c r="I1921" t="s">
        <v>4423</v>
      </c>
      <c r="K1921" t="s">
        <v>993</v>
      </c>
      <c r="L1921" t="s">
        <v>4448</v>
      </c>
      <c r="N1921" t="s">
        <v>8962</v>
      </c>
    </row>
    <row r="1922" spans="1:14" x14ac:dyDescent="0.25">
      <c r="A1922" t="s">
        <v>32</v>
      </c>
      <c r="B1922" t="s">
        <v>5337</v>
      </c>
      <c r="C1922" t="s">
        <v>8119</v>
      </c>
      <c r="D1922" t="s">
        <v>32</v>
      </c>
      <c r="E1922" t="s">
        <v>5337</v>
      </c>
      <c r="F1922" t="s">
        <v>8119</v>
      </c>
      <c r="H1922" t="s">
        <v>993</v>
      </c>
      <c r="I1922" t="s">
        <v>4425</v>
      </c>
      <c r="K1922" t="s">
        <v>993</v>
      </c>
      <c r="L1922" t="s">
        <v>4450</v>
      </c>
      <c r="N1922" t="s">
        <v>8963</v>
      </c>
    </row>
    <row r="1923" spans="1:14" x14ac:dyDescent="0.25">
      <c r="A1923" t="s">
        <v>32</v>
      </c>
      <c r="B1923" t="s">
        <v>5337</v>
      </c>
      <c r="C1923" t="s">
        <v>8120</v>
      </c>
      <c r="D1923" t="s">
        <v>32</v>
      </c>
      <c r="E1923" t="s">
        <v>5337</v>
      </c>
      <c r="F1923" t="s">
        <v>8120</v>
      </c>
      <c r="H1923" t="s">
        <v>993</v>
      </c>
      <c r="I1923" t="s">
        <v>8281</v>
      </c>
      <c r="K1923" t="s">
        <v>993</v>
      </c>
      <c r="L1923" t="s">
        <v>4452</v>
      </c>
      <c r="N1923" t="s">
        <v>8964</v>
      </c>
    </row>
    <row r="1924" spans="1:14" x14ac:dyDescent="0.25">
      <c r="A1924" t="s">
        <v>32</v>
      </c>
      <c r="B1924" t="s">
        <v>5337</v>
      </c>
      <c r="C1924" t="s">
        <v>8121</v>
      </c>
      <c r="D1924" t="s">
        <v>32</v>
      </c>
      <c r="E1924" t="s">
        <v>5337</v>
      </c>
      <c r="F1924" t="s">
        <v>8121</v>
      </c>
      <c r="H1924" t="s">
        <v>993</v>
      </c>
      <c r="I1924" t="s">
        <v>8282</v>
      </c>
      <c r="K1924" t="s">
        <v>993</v>
      </c>
      <c r="L1924" t="s">
        <v>4455</v>
      </c>
      <c r="N1924" t="s">
        <v>8965</v>
      </c>
    </row>
    <row r="1925" spans="1:14" x14ac:dyDescent="0.25">
      <c r="A1925" t="s">
        <v>32</v>
      </c>
      <c r="B1925" t="s">
        <v>5337</v>
      </c>
      <c r="C1925" t="s">
        <v>8122</v>
      </c>
      <c r="D1925" t="s">
        <v>32</v>
      </c>
      <c r="E1925" t="s">
        <v>5337</v>
      </c>
      <c r="F1925" t="s">
        <v>8122</v>
      </c>
      <c r="H1925" t="s">
        <v>993</v>
      </c>
      <c r="I1925" t="s">
        <v>4428</v>
      </c>
      <c r="K1925" t="s">
        <v>993</v>
      </c>
      <c r="L1925" t="s">
        <v>4458</v>
      </c>
      <c r="N1925" t="s">
        <v>8966</v>
      </c>
    </row>
    <row r="1926" spans="1:14" x14ac:dyDescent="0.25">
      <c r="A1926" t="s">
        <v>32</v>
      </c>
      <c r="B1926" t="s">
        <v>5337</v>
      </c>
      <c r="C1926" t="s">
        <v>8123</v>
      </c>
      <c r="D1926" t="s">
        <v>32</v>
      </c>
      <c r="E1926" t="s">
        <v>5337</v>
      </c>
      <c r="F1926" t="s">
        <v>8123</v>
      </c>
      <c r="H1926" t="s">
        <v>993</v>
      </c>
      <c r="I1926" t="s">
        <v>7870</v>
      </c>
      <c r="K1926" t="s">
        <v>993</v>
      </c>
      <c r="L1926" t="s">
        <v>4461</v>
      </c>
      <c r="N1926" t="s">
        <v>8967</v>
      </c>
    </row>
    <row r="1927" spans="1:14" x14ac:dyDescent="0.25">
      <c r="A1927" t="s">
        <v>32</v>
      </c>
      <c r="B1927" t="s">
        <v>5337</v>
      </c>
      <c r="C1927" t="s">
        <v>8124</v>
      </c>
      <c r="D1927" t="s">
        <v>32</v>
      </c>
      <c r="E1927" t="s">
        <v>5337</v>
      </c>
      <c r="F1927" t="s">
        <v>8124</v>
      </c>
      <c r="H1927" t="s">
        <v>993</v>
      </c>
      <c r="I1927" t="s">
        <v>4431</v>
      </c>
      <c r="K1927" t="s">
        <v>993</v>
      </c>
      <c r="L1927" t="s">
        <v>4464</v>
      </c>
      <c r="N1927" t="s">
        <v>8968</v>
      </c>
    </row>
    <row r="1928" spans="1:14" x14ac:dyDescent="0.25">
      <c r="A1928" t="s">
        <v>32</v>
      </c>
      <c r="B1928" t="s">
        <v>5337</v>
      </c>
      <c r="C1928" t="s">
        <v>8125</v>
      </c>
      <c r="D1928" t="s">
        <v>32</v>
      </c>
      <c r="E1928" t="s">
        <v>5337</v>
      </c>
      <c r="F1928" t="s">
        <v>8125</v>
      </c>
      <c r="H1928" t="s">
        <v>993</v>
      </c>
      <c r="I1928" t="s">
        <v>8283</v>
      </c>
      <c r="K1928" t="s">
        <v>993</v>
      </c>
      <c r="L1928" t="s">
        <v>4467</v>
      </c>
      <c r="N1928" t="s">
        <v>8969</v>
      </c>
    </row>
    <row r="1929" spans="1:14" x14ac:dyDescent="0.25">
      <c r="A1929" t="s">
        <v>32</v>
      </c>
      <c r="B1929" t="s">
        <v>5337</v>
      </c>
      <c r="C1929" t="s">
        <v>8126</v>
      </c>
      <c r="D1929" t="s">
        <v>32</v>
      </c>
      <c r="E1929" t="s">
        <v>5337</v>
      </c>
      <c r="F1929" t="s">
        <v>8126</v>
      </c>
      <c r="H1929" t="s">
        <v>993</v>
      </c>
      <c r="I1929" t="s">
        <v>4433</v>
      </c>
      <c r="K1929" t="s">
        <v>993</v>
      </c>
      <c r="L1929" t="s">
        <v>4470</v>
      </c>
      <c r="N1929" t="s">
        <v>8970</v>
      </c>
    </row>
    <row r="1930" spans="1:14" x14ac:dyDescent="0.25">
      <c r="A1930" t="s">
        <v>32</v>
      </c>
      <c r="B1930" t="s">
        <v>5337</v>
      </c>
      <c r="C1930" t="s">
        <v>8127</v>
      </c>
      <c r="D1930" t="s">
        <v>32</v>
      </c>
      <c r="E1930" t="s">
        <v>5337</v>
      </c>
      <c r="F1930" t="s">
        <v>8127</v>
      </c>
      <c r="H1930" t="s">
        <v>993</v>
      </c>
      <c r="I1930" t="s">
        <v>5628</v>
      </c>
      <c r="K1930" t="s">
        <v>993</v>
      </c>
      <c r="L1930" t="s">
        <v>8301</v>
      </c>
      <c r="N1930" t="s">
        <v>8971</v>
      </c>
    </row>
    <row r="1931" spans="1:14" x14ac:dyDescent="0.25">
      <c r="A1931" t="s">
        <v>32</v>
      </c>
      <c r="B1931" t="s">
        <v>5337</v>
      </c>
      <c r="C1931" t="s">
        <v>8128</v>
      </c>
      <c r="D1931" t="s">
        <v>32</v>
      </c>
      <c r="E1931" t="s">
        <v>5337</v>
      </c>
      <c r="F1931" t="s">
        <v>8128</v>
      </c>
      <c r="H1931" t="s">
        <v>993</v>
      </c>
      <c r="I1931" t="s">
        <v>8284</v>
      </c>
      <c r="K1931" t="s">
        <v>993</v>
      </c>
      <c r="L1931" t="s">
        <v>8302</v>
      </c>
      <c r="N1931" t="s">
        <v>8972</v>
      </c>
    </row>
    <row r="1932" spans="1:14" x14ac:dyDescent="0.25">
      <c r="A1932" t="s">
        <v>32</v>
      </c>
      <c r="B1932" t="s">
        <v>5337</v>
      </c>
      <c r="C1932" t="s">
        <v>8129</v>
      </c>
      <c r="D1932" t="s">
        <v>32</v>
      </c>
      <c r="E1932" t="s">
        <v>5337</v>
      </c>
      <c r="F1932" t="s">
        <v>8129</v>
      </c>
      <c r="H1932" t="s">
        <v>993</v>
      </c>
      <c r="I1932" t="s">
        <v>8285</v>
      </c>
      <c r="K1932" t="s">
        <v>993</v>
      </c>
      <c r="L1932" t="s">
        <v>8303</v>
      </c>
      <c r="N1932" t="s">
        <v>8973</v>
      </c>
    </row>
    <row r="1933" spans="1:14" x14ac:dyDescent="0.25">
      <c r="A1933" t="s">
        <v>32</v>
      </c>
      <c r="B1933" t="s">
        <v>5337</v>
      </c>
      <c r="C1933" t="s">
        <v>8130</v>
      </c>
      <c r="D1933" t="s">
        <v>32</v>
      </c>
      <c r="E1933" t="s">
        <v>5337</v>
      </c>
      <c r="F1933" t="s">
        <v>8130</v>
      </c>
      <c r="H1933" t="s">
        <v>993</v>
      </c>
      <c r="I1933" t="s">
        <v>4435</v>
      </c>
      <c r="K1933" t="s">
        <v>993</v>
      </c>
      <c r="L1933" t="s">
        <v>4473</v>
      </c>
      <c r="N1933" t="s">
        <v>8974</v>
      </c>
    </row>
    <row r="1934" spans="1:14" x14ac:dyDescent="0.25">
      <c r="A1934" t="s">
        <v>32</v>
      </c>
      <c r="B1934" t="s">
        <v>5337</v>
      </c>
      <c r="C1934" t="s">
        <v>8131</v>
      </c>
      <c r="D1934" t="s">
        <v>32</v>
      </c>
      <c r="E1934" t="s">
        <v>5337</v>
      </c>
      <c r="F1934" t="s">
        <v>8131</v>
      </c>
      <c r="H1934" t="s">
        <v>993</v>
      </c>
      <c r="I1934" t="s">
        <v>8286</v>
      </c>
      <c r="K1934" t="s">
        <v>993</v>
      </c>
      <c r="L1934" t="s">
        <v>8304</v>
      </c>
      <c r="N1934" t="s">
        <v>8975</v>
      </c>
    </row>
    <row r="1935" spans="1:14" x14ac:dyDescent="0.25">
      <c r="A1935" t="s">
        <v>32</v>
      </c>
      <c r="B1935" t="s">
        <v>5337</v>
      </c>
      <c r="C1935" t="s">
        <v>8132</v>
      </c>
      <c r="D1935" t="s">
        <v>32</v>
      </c>
      <c r="E1935" t="s">
        <v>5337</v>
      </c>
      <c r="F1935" t="s">
        <v>8132</v>
      </c>
      <c r="H1935" t="s">
        <v>993</v>
      </c>
      <c r="I1935" t="s">
        <v>8287</v>
      </c>
      <c r="K1935" t="s">
        <v>993</v>
      </c>
      <c r="L1935" t="s">
        <v>4476</v>
      </c>
      <c r="N1935" t="s">
        <v>8976</v>
      </c>
    </row>
    <row r="1936" spans="1:14" x14ac:dyDescent="0.25">
      <c r="A1936" t="s">
        <v>32</v>
      </c>
      <c r="B1936" t="s">
        <v>5337</v>
      </c>
      <c r="C1936" t="s">
        <v>8133</v>
      </c>
      <c r="D1936" t="s">
        <v>32</v>
      </c>
      <c r="E1936" t="s">
        <v>5337</v>
      </c>
      <c r="F1936" t="s">
        <v>8133</v>
      </c>
      <c r="H1936" t="s">
        <v>993</v>
      </c>
      <c r="I1936" t="s">
        <v>8288</v>
      </c>
      <c r="K1936" t="s">
        <v>993</v>
      </c>
      <c r="L1936" t="s">
        <v>4479</v>
      </c>
      <c r="N1936" t="s">
        <v>8977</v>
      </c>
    </row>
    <row r="1937" spans="1:14" x14ac:dyDescent="0.25">
      <c r="A1937" t="s">
        <v>32</v>
      </c>
      <c r="B1937" t="s">
        <v>5337</v>
      </c>
      <c r="C1937" t="s">
        <v>8134</v>
      </c>
      <c r="D1937" t="s">
        <v>32</v>
      </c>
      <c r="E1937" t="s">
        <v>5337</v>
      </c>
      <c r="F1937" t="s">
        <v>8134</v>
      </c>
      <c r="H1937" t="s">
        <v>993</v>
      </c>
      <c r="I1937" t="s">
        <v>8289</v>
      </c>
      <c r="K1937" t="s">
        <v>993</v>
      </c>
      <c r="L1937" t="s">
        <v>4481</v>
      </c>
      <c r="N1937" t="s">
        <v>8978</v>
      </c>
    </row>
    <row r="1938" spans="1:14" x14ac:dyDescent="0.25">
      <c r="A1938" t="s">
        <v>32</v>
      </c>
      <c r="B1938" t="s">
        <v>5337</v>
      </c>
      <c r="C1938" t="s">
        <v>8135</v>
      </c>
      <c r="D1938" t="s">
        <v>32</v>
      </c>
      <c r="E1938" t="s">
        <v>5337</v>
      </c>
      <c r="F1938" t="s">
        <v>8135</v>
      </c>
      <c r="H1938" t="s">
        <v>993</v>
      </c>
      <c r="I1938" t="s">
        <v>8290</v>
      </c>
      <c r="K1938" t="s">
        <v>993</v>
      </c>
      <c r="L1938" t="s">
        <v>4483</v>
      </c>
      <c r="N1938" t="s">
        <v>8979</v>
      </c>
    </row>
    <row r="1939" spans="1:14" x14ac:dyDescent="0.25">
      <c r="A1939" t="s">
        <v>32</v>
      </c>
      <c r="B1939" t="s">
        <v>5337</v>
      </c>
      <c r="C1939" t="s">
        <v>8136</v>
      </c>
      <c r="D1939" t="s">
        <v>32</v>
      </c>
      <c r="E1939" t="s">
        <v>5337</v>
      </c>
      <c r="F1939" t="s">
        <v>8136</v>
      </c>
      <c r="H1939" t="s">
        <v>993</v>
      </c>
      <c r="I1939" t="s">
        <v>8291</v>
      </c>
      <c r="K1939" t="s">
        <v>993</v>
      </c>
      <c r="L1939" t="s">
        <v>8305</v>
      </c>
      <c r="N1939" t="s">
        <v>8980</v>
      </c>
    </row>
    <row r="1940" spans="1:14" x14ac:dyDescent="0.25">
      <c r="A1940" t="s">
        <v>32</v>
      </c>
      <c r="B1940" t="s">
        <v>5337</v>
      </c>
      <c r="C1940" t="s">
        <v>8137</v>
      </c>
      <c r="D1940" t="s">
        <v>32</v>
      </c>
      <c r="E1940" t="s">
        <v>5337</v>
      </c>
      <c r="F1940" t="s">
        <v>8137</v>
      </c>
      <c r="H1940" t="s">
        <v>993</v>
      </c>
      <c r="I1940" t="s">
        <v>8292</v>
      </c>
      <c r="K1940" t="s">
        <v>993</v>
      </c>
      <c r="L1940" t="s">
        <v>8306</v>
      </c>
      <c r="N1940" t="s">
        <v>8981</v>
      </c>
    </row>
    <row r="1941" spans="1:14" x14ac:dyDescent="0.25">
      <c r="A1941" t="s">
        <v>32</v>
      </c>
      <c r="B1941" t="s">
        <v>5337</v>
      </c>
      <c r="C1941" t="s">
        <v>8138</v>
      </c>
      <c r="D1941" t="s">
        <v>32</v>
      </c>
      <c r="E1941" t="s">
        <v>5337</v>
      </c>
      <c r="F1941" t="s">
        <v>8138</v>
      </c>
      <c r="H1941" t="s">
        <v>993</v>
      </c>
      <c r="I1941" t="s">
        <v>8293</v>
      </c>
      <c r="K1941" t="s">
        <v>993</v>
      </c>
      <c r="L1941" t="s">
        <v>8307</v>
      </c>
      <c r="N1941" t="s">
        <v>8982</v>
      </c>
    </row>
    <row r="1942" spans="1:14" x14ac:dyDescent="0.25">
      <c r="A1942" t="s">
        <v>32</v>
      </c>
      <c r="B1942" t="s">
        <v>5337</v>
      </c>
      <c r="C1942" t="s">
        <v>8139</v>
      </c>
      <c r="D1942" t="s">
        <v>32</v>
      </c>
      <c r="E1942" t="s">
        <v>5337</v>
      </c>
      <c r="F1942" t="s">
        <v>8139</v>
      </c>
      <c r="H1942" t="s">
        <v>993</v>
      </c>
      <c r="I1942" t="s">
        <v>8294</v>
      </c>
      <c r="K1942" t="s">
        <v>993</v>
      </c>
      <c r="L1942" t="s">
        <v>4485</v>
      </c>
      <c r="N1942" t="s">
        <v>8983</v>
      </c>
    </row>
    <row r="1943" spans="1:14" x14ac:dyDescent="0.25">
      <c r="A1943" t="s">
        <v>32</v>
      </c>
      <c r="B1943" t="s">
        <v>5337</v>
      </c>
      <c r="C1943" t="s">
        <v>8140</v>
      </c>
      <c r="D1943" t="s">
        <v>32</v>
      </c>
      <c r="E1943" t="s">
        <v>5337</v>
      </c>
      <c r="F1943" t="s">
        <v>8140</v>
      </c>
      <c r="H1943" t="s">
        <v>993</v>
      </c>
      <c r="I1943" t="s">
        <v>8295</v>
      </c>
      <c r="K1943" t="s">
        <v>993</v>
      </c>
      <c r="L1943" t="s">
        <v>4487</v>
      </c>
      <c r="N1943" t="s">
        <v>8984</v>
      </c>
    </row>
    <row r="1944" spans="1:14" x14ac:dyDescent="0.25">
      <c r="A1944" t="s">
        <v>32</v>
      </c>
      <c r="B1944" t="s">
        <v>5337</v>
      </c>
      <c r="C1944" t="s">
        <v>8141</v>
      </c>
      <c r="D1944" t="s">
        <v>32</v>
      </c>
      <c r="E1944" t="s">
        <v>5337</v>
      </c>
      <c r="F1944" t="s">
        <v>8141</v>
      </c>
      <c r="H1944" t="s">
        <v>993</v>
      </c>
      <c r="I1944" t="s">
        <v>8296</v>
      </c>
      <c r="K1944" t="s">
        <v>993</v>
      </c>
      <c r="L1944" t="s">
        <v>4489</v>
      </c>
      <c r="N1944" t="s">
        <v>8985</v>
      </c>
    </row>
    <row r="1945" spans="1:14" x14ac:dyDescent="0.25">
      <c r="A1945" t="s">
        <v>32</v>
      </c>
      <c r="B1945" t="s">
        <v>5337</v>
      </c>
      <c r="C1945" t="s">
        <v>8142</v>
      </c>
      <c r="D1945" t="s">
        <v>32</v>
      </c>
      <c r="E1945" t="s">
        <v>5337</v>
      </c>
      <c r="F1945" t="s">
        <v>8142</v>
      </c>
      <c r="H1945" t="s">
        <v>993</v>
      </c>
      <c r="I1945" t="s">
        <v>8297</v>
      </c>
      <c r="K1945" t="s">
        <v>993</v>
      </c>
      <c r="L1945" t="s">
        <v>4491</v>
      </c>
      <c r="N1945" t="s">
        <v>8986</v>
      </c>
    </row>
    <row r="1946" spans="1:14" x14ac:dyDescent="0.25">
      <c r="A1946" t="s">
        <v>32</v>
      </c>
      <c r="B1946" t="s">
        <v>5337</v>
      </c>
      <c r="C1946" t="s">
        <v>8143</v>
      </c>
      <c r="D1946" t="s">
        <v>32</v>
      </c>
      <c r="E1946" t="s">
        <v>5337</v>
      </c>
      <c r="F1946" t="s">
        <v>8143</v>
      </c>
      <c r="H1946" t="s">
        <v>993</v>
      </c>
      <c r="I1946" t="s">
        <v>8298</v>
      </c>
      <c r="K1946" t="s">
        <v>993</v>
      </c>
      <c r="L1946" t="s">
        <v>8308</v>
      </c>
      <c r="N1946" t="s">
        <v>8987</v>
      </c>
    </row>
    <row r="1947" spans="1:14" x14ac:dyDescent="0.25">
      <c r="A1947" t="s">
        <v>32</v>
      </c>
      <c r="B1947" t="s">
        <v>5337</v>
      </c>
      <c r="C1947" t="s">
        <v>8144</v>
      </c>
      <c r="D1947" t="s">
        <v>32</v>
      </c>
      <c r="E1947" t="s">
        <v>5337</v>
      </c>
      <c r="F1947" t="s">
        <v>8144</v>
      </c>
      <c r="H1947" t="s">
        <v>993</v>
      </c>
      <c r="I1947" t="s">
        <v>8299</v>
      </c>
      <c r="K1947" t="s">
        <v>993</v>
      </c>
      <c r="L1947" t="s">
        <v>8309</v>
      </c>
      <c r="N1947" t="s">
        <v>8988</v>
      </c>
    </row>
    <row r="1948" spans="1:14" x14ac:dyDescent="0.25">
      <c r="A1948" t="s">
        <v>32</v>
      </c>
      <c r="B1948" t="s">
        <v>5337</v>
      </c>
      <c r="C1948" t="s">
        <v>8145</v>
      </c>
      <c r="D1948" t="s">
        <v>32</v>
      </c>
      <c r="E1948" t="s">
        <v>5337</v>
      </c>
      <c r="F1948" t="s">
        <v>8145</v>
      </c>
      <c r="H1948" t="s">
        <v>993</v>
      </c>
      <c r="I1948" t="s">
        <v>4437</v>
      </c>
      <c r="K1948" t="s">
        <v>993</v>
      </c>
      <c r="L1948" t="s">
        <v>8310</v>
      </c>
      <c r="N1948" t="s">
        <v>8989</v>
      </c>
    </row>
    <row r="1949" spans="1:14" x14ac:dyDescent="0.25">
      <c r="A1949" t="s">
        <v>32</v>
      </c>
      <c r="B1949" t="s">
        <v>5337</v>
      </c>
      <c r="C1949" t="s">
        <v>8146</v>
      </c>
      <c r="D1949" t="s">
        <v>32</v>
      </c>
      <c r="E1949" t="s">
        <v>5337</v>
      </c>
      <c r="F1949" t="s">
        <v>8146</v>
      </c>
      <c r="H1949" t="s">
        <v>993</v>
      </c>
      <c r="I1949" t="s">
        <v>4439</v>
      </c>
      <c r="K1949" t="s">
        <v>993</v>
      </c>
      <c r="L1949" t="s">
        <v>8311</v>
      </c>
      <c r="N1949" t="s">
        <v>8990</v>
      </c>
    </row>
    <row r="1950" spans="1:14" x14ac:dyDescent="0.25">
      <c r="A1950" t="s">
        <v>32</v>
      </c>
      <c r="B1950" t="s">
        <v>5337</v>
      </c>
      <c r="C1950" t="s">
        <v>8147</v>
      </c>
      <c r="D1950" t="s">
        <v>32</v>
      </c>
      <c r="E1950" t="s">
        <v>5337</v>
      </c>
      <c r="F1950" t="s">
        <v>8147</v>
      </c>
      <c r="H1950" t="s">
        <v>993</v>
      </c>
      <c r="I1950" t="s">
        <v>4441</v>
      </c>
      <c r="K1950" t="s">
        <v>993</v>
      </c>
      <c r="L1950" t="s">
        <v>8312</v>
      </c>
      <c r="N1950" t="s">
        <v>8991</v>
      </c>
    </row>
    <row r="1951" spans="1:14" x14ac:dyDescent="0.25">
      <c r="A1951" t="s">
        <v>32</v>
      </c>
      <c r="B1951" t="s">
        <v>5337</v>
      </c>
      <c r="C1951" t="s">
        <v>8148</v>
      </c>
      <c r="D1951" t="s">
        <v>32</v>
      </c>
      <c r="E1951" t="s">
        <v>5337</v>
      </c>
      <c r="F1951" t="s">
        <v>8148</v>
      </c>
      <c r="H1951" t="s">
        <v>993</v>
      </c>
      <c r="I1951" t="s">
        <v>8300</v>
      </c>
      <c r="K1951" t="s">
        <v>993</v>
      </c>
      <c r="L1951" t="s">
        <v>8313</v>
      </c>
      <c r="N1951" t="s">
        <v>8992</v>
      </c>
    </row>
    <row r="1952" spans="1:14" x14ac:dyDescent="0.25">
      <c r="A1952" t="s">
        <v>32</v>
      </c>
      <c r="B1952" t="s">
        <v>5337</v>
      </c>
      <c r="C1952" t="s">
        <v>8149</v>
      </c>
      <c r="D1952" t="s">
        <v>32</v>
      </c>
      <c r="E1952" t="s">
        <v>5337</v>
      </c>
      <c r="F1952" t="s">
        <v>8149</v>
      </c>
      <c r="H1952" t="s">
        <v>993</v>
      </c>
      <c r="I1952" t="s">
        <v>4443</v>
      </c>
      <c r="K1952" t="s">
        <v>993</v>
      </c>
      <c r="L1952" t="s">
        <v>8314</v>
      </c>
      <c r="N1952" t="s">
        <v>8993</v>
      </c>
    </row>
    <row r="1953" spans="1:14" x14ac:dyDescent="0.25">
      <c r="A1953" t="s">
        <v>32</v>
      </c>
      <c r="B1953" t="s">
        <v>5337</v>
      </c>
      <c r="C1953" t="s">
        <v>8150</v>
      </c>
      <c r="D1953" t="s">
        <v>32</v>
      </c>
      <c r="E1953" t="s">
        <v>5337</v>
      </c>
      <c r="F1953" t="s">
        <v>8150</v>
      </c>
      <c r="H1953" t="s">
        <v>993</v>
      </c>
      <c r="I1953" t="s">
        <v>4445</v>
      </c>
      <c r="K1953" t="s">
        <v>993</v>
      </c>
      <c r="L1953" t="s">
        <v>8315</v>
      </c>
      <c r="N1953" t="s">
        <v>8994</v>
      </c>
    </row>
    <row r="1954" spans="1:14" x14ac:dyDescent="0.25">
      <c r="A1954" t="s">
        <v>32</v>
      </c>
      <c r="B1954" t="s">
        <v>5337</v>
      </c>
      <c r="C1954" t="s">
        <v>8151</v>
      </c>
      <c r="D1954" t="s">
        <v>32</v>
      </c>
      <c r="E1954" t="s">
        <v>5337</v>
      </c>
      <c r="F1954" t="s">
        <v>8151</v>
      </c>
      <c r="H1954" t="s">
        <v>993</v>
      </c>
      <c r="I1954" t="s">
        <v>4446</v>
      </c>
      <c r="K1954" t="s">
        <v>993</v>
      </c>
      <c r="L1954" t="s">
        <v>8316</v>
      </c>
      <c r="N1954" t="s">
        <v>8995</v>
      </c>
    </row>
    <row r="1955" spans="1:14" x14ac:dyDescent="0.25">
      <c r="A1955" t="s">
        <v>32</v>
      </c>
      <c r="B1955" t="s">
        <v>5337</v>
      </c>
      <c r="C1955" t="s">
        <v>8152</v>
      </c>
      <c r="D1955" t="s">
        <v>32</v>
      </c>
      <c r="E1955" t="s">
        <v>5337</v>
      </c>
      <c r="F1955" t="s">
        <v>8152</v>
      </c>
      <c r="H1955" t="s">
        <v>993</v>
      </c>
      <c r="I1955" t="s">
        <v>4448</v>
      </c>
      <c r="K1955" t="s">
        <v>993</v>
      </c>
      <c r="L1955" t="s">
        <v>8317</v>
      </c>
      <c r="N1955" t="s">
        <v>8996</v>
      </c>
    </row>
    <row r="1956" spans="1:14" x14ac:dyDescent="0.25">
      <c r="A1956" t="s">
        <v>32</v>
      </c>
      <c r="B1956" t="s">
        <v>5337</v>
      </c>
      <c r="C1956" t="s">
        <v>8153</v>
      </c>
      <c r="D1956" t="s">
        <v>32</v>
      </c>
      <c r="E1956" t="s">
        <v>5337</v>
      </c>
      <c r="F1956" t="s">
        <v>8153</v>
      </c>
      <c r="H1956" t="s">
        <v>993</v>
      </c>
      <c r="I1956" t="s">
        <v>4450</v>
      </c>
      <c r="K1956" t="s">
        <v>993</v>
      </c>
      <c r="L1956" t="s">
        <v>8318</v>
      </c>
      <c r="N1956" t="s">
        <v>8997</v>
      </c>
    </row>
    <row r="1957" spans="1:14" x14ac:dyDescent="0.25">
      <c r="A1957" t="s">
        <v>32</v>
      </c>
      <c r="B1957" t="s">
        <v>5337</v>
      </c>
      <c r="C1957" t="s">
        <v>8154</v>
      </c>
      <c r="D1957" t="s">
        <v>32</v>
      </c>
      <c r="E1957" t="s">
        <v>5337</v>
      </c>
      <c r="F1957" t="s">
        <v>8154</v>
      </c>
      <c r="H1957" t="s">
        <v>993</v>
      </c>
      <c r="I1957" t="s">
        <v>4452</v>
      </c>
      <c r="K1957" t="s">
        <v>993</v>
      </c>
      <c r="L1957" t="s">
        <v>8319</v>
      </c>
      <c r="N1957" t="s">
        <v>8998</v>
      </c>
    </row>
    <row r="1958" spans="1:14" x14ac:dyDescent="0.25">
      <c r="A1958" t="s">
        <v>32</v>
      </c>
      <c r="B1958" t="s">
        <v>5337</v>
      </c>
      <c r="C1958" t="s">
        <v>8155</v>
      </c>
      <c r="D1958" t="s">
        <v>32</v>
      </c>
      <c r="E1958" t="s">
        <v>5337</v>
      </c>
      <c r="F1958" t="s">
        <v>8155</v>
      </c>
      <c r="H1958" t="s">
        <v>993</v>
      </c>
      <c r="I1958" t="s">
        <v>4455</v>
      </c>
      <c r="K1958" t="s">
        <v>993</v>
      </c>
      <c r="L1958" t="s">
        <v>8320</v>
      </c>
      <c r="N1958" t="s">
        <v>8999</v>
      </c>
    </row>
    <row r="1959" spans="1:14" x14ac:dyDescent="0.25">
      <c r="A1959" t="s">
        <v>32</v>
      </c>
      <c r="B1959" t="s">
        <v>5337</v>
      </c>
      <c r="C1959" t="s">
        <v>8156</v>
      </c>
      <c r="D1959" t="s">
        <v>32</v>
      </c>
      <c r="E1959" t="s">
        <v>5337</v>
      </c>
      <c r="F1959" t="s">
        <v>8156</v>
      </c>
      <c r="H1959" t="s">
        <v>993</v>
      </c>
      <c r="I1959" t="s">
        <v>4458</v>
      </c>
      <c r="K1959" t="s">
        <v>993</v>
      </c>
      <c r="L1959" t="s">
        <v>8321</v>
      </c>
      <c r="N1959" t="s">
        <v>9000</v>
      </c>
    </row>
    <row r="1960" spans="1:14" x14ac:dyDescent="0.25">
      <c r="A1960" t="s">
        <v>32</v>
      </c>
      <c r="B1960" t="s">
        <v>5337</v>
      </c>
      <c r="C1960" t="s">
        <v>8157</v>
      </c>
      <c r="D1960" t="s">
        <v>32</v>
      </c>
      <c r="E1960" t="s">
        <v>5337</v>
      </c>
      <c r="F1960" t="s">
        <v>8157</v>
      </c>
      <c r="H1960" t="s">
        <v>993</v>
      </c>
      <c r="I1960" t="s">
        <v>4461</v>
      </c>
      <c r="K1960" t="s">
        <v>993</v>
      </c>
      <c r="L1960" t="s">
        <v>8322</v>
      </c>
      <c r="N1960" t="s">
        <v>9001</v>
      </c>
    </row>
    <row r="1961" spans="1:14" x14ac:dyDescent="0.25">
      <c r="A1961" t="s">
        <v>32</v>
      </c>
      <c r="B1961" t="s">
        <v>5337</v>
      </c>
      <c r="C1961" t="s">
        <v>8158</v>
      </c>
      <c r="D1961" t="s">
        <v>32</v>
      </c>
      <c r="E1961" t="s">
        <v>5337</v>
      </c>
      <c r="F1961" t="s">
        <v>8158</v>
      </c>
      <c r="H1961" t="s">
        <v>993</v>
      </c>
      <c r="I1961" t="s">
        <v>4464</v>
      </c>
      <c r="K1961" t="s">
        <v>993</v>
      </c>
      <c r="L1961" t="s">
        <v>8323</v>
      </c>
      <c r="N1961" t="s">
        <v>9002</v>
      </c>
    </row>
    <row r="1962" spans="1:14" x14ac:dyDescent="0.25">
      <c r="A1962" t="s">
        <v>32</v>
      </c>
      <c r="B1962" t="s">
        <v>5337</v>
      </c>
      <c r="C1962" t="s">
        <v>8159</v>
      </c>
      <c r="D1962" t="s">
        <v>32</v>
      </c>
      <c r="E1962" t="s">
        <v>5337</v>
      </c>
      <c r="F1962" t="s">
        <v>8159</v>
      </c>
      <c r="H1962" t="s">
        <v>993</v>
      </c>
      <c r="I1962" t="s">
        <v>4467</v>
      </c>
      <c r="K1962" t="s">
        <v>993</v>
      </c>
      <c r="L1962" t="s">
        <v>8324</v>
      </c>
      <c r="N1962" t="s">
        <v>9003</v>
      </c>
    </row>
    <row r="1963" spans="1:14" x14ac:dyDescent="0.25">
      <c r="A1963" t="s">
        <v>32</v>
      </c>
      <c r="B1963" t="s">
        <v>5337</v>
      </c>
      <c r="C1963" t="s">
        <v>8160</v>
      </c>
      <c r="D1963" t="s">
        <v>32</v>
      </c>
      <c r="E1963" t="s">
        <v>5337</v>
      </c>
      <c r="F1963" t="s">
        <v>8160</v>
      </c>
      <c r="H1963" t="s">
        <v>993</v>
      </c>
      <c r="I1963" t="s">
        <v>4470</v>
      </c>
      <c r="K1963" t="s">
        <v>993</v>
      </c>
      <c r="L1963" t="s">
        <v>8325</v>
      </c>
      <c r="N1963" t="s">
        <v>9004</v>
      </c>
    </row>
    <row r="1964" spans="1:14" x14ac:dyDescent="0.25">
      <c r="A1964" t="s">
        <v>32</v>
      </c>
      <c r="B1964" t="s">
        <v>5337</v>
      </c>
      <c r="C1964" t="s">
        <v>8161</v>
      </c>
      <c r="D1964" t="s">
        <v>32</v>
      </c>
      <c r="E1964" t="s">
        <v>5337</v>
      </c>
      <c r="F1964" t="s">
        <v>8161</v>
      </c>
      <c r="H1964" t="s">
        <v>993</v>
      </c>
      <c r="I1964" t="s">
        <v>8301</v>
      </c>
      <c r="K1964" t="s">
        <v>993</v>
      </c>
      <c r="L1964" t="s">
        <v>4493</v>
      </c>
      <c r="N1964" t="s">
        <v>9005</v>
      </c>
    </row>
    <row r="1965" spans="1:14" x14ac:dyDescent="0.25">
      <c r="A1965" t="s">
        <v>32</v>
      </c>
      <c r="B1965" t="s">
        <v>5337</v>
      </c>
      <c r="C1965" t="s">
        <v>8162</v>
      </c>
      <c r="D1965" t="s">
        <v>32</v>
      </c>
      <c r="E1965" t="s">
        <v>5337</v>
      </c>
      <c r="F1965" t="s">
        <v>8162</v>
      </c>
      <c r="H1965" t="s">
        <v>993</v>
      </c>
      <c r="I1965" t="s">
        <v>8302</v>
      </c>
      <c r="K1965" t="s">
        <v>993</v>
      </c>
      <c r="L1965" t="s">
        <v>8326</v>
      </c>
      <c r="N1965" t="s">
        <v>9006</v>
      </c>
    </row>
    <row r="1966" spans="1:14" x14ac:dyDescent="0.25">
      <c r="A1966" t="s">
        <v>32</v>
      </c>
      <c r="B1966" t="s">
        <v>5337</v>
      </c>
      <c r="C1966" t="s">
        <v>8163</v>
      </c>
      <c r="D1966" t="s">
        <v>32</v>
      </c>
      <c r="E1966" t="s">
        <v>5337</v>
      </c>
      <c r="F1966" t="s">
        <v>8163</v>
      </c>
      <c r="H1966" t="s">
        <v>993</v>
      </c>
      <c r="I1966" t="s">
        <v>8303</v>
      </c>
      <c r="K1966" t="s">
        <v>993</v>
      </c>
      <c r="L1966" t="s">
        <v>8327</v>
      </c>
      <c r="N1966" t="s">
        <v>9007</v>
      </c>
    </row>
    <row r="1967" spans="1:14" x14ac:dyDescent="0.25">
      <c r="A1967" t="s">
        <v>32</v>
      </c>
      <c r="B1967" t="s">
        <v>5337</v>
      </c>
      <c r="C1967" t="s">
        <v>8164</v>
      </c>
      <c r="D1967" t="s">
        <v>32</v>
      </c>
      <c r="E1967" t="s">
        <v>5337</v>
      </c>
      <c r="F1967" t="s">
        <v>8164</v>
      </c>
      <c r="H1967" t="s">
        <v>993</v>
      </c>
      <c r="I1967" t="s">
        <v>4473</v>
      </c>
      <c r="K1967" t="s">
        <v>993</v>
      </c>
      <c r="L1967" t="s">
        <v>8328</v>
      </c>
      <c r="N1967" t="s">
        <v>9008</v>
      </c>
    </row>
    <row r="1968" spans="1:14" x14ac:dyDescent="0.25">
      <c r="A1968" t="s">
        <v>32</v>
      </c>
      <c r="B1968" t="s">
        <v>5337</v>
      </c>
      <c r="C1968" t="s">
        <v>8165</v>
      </c>
      <c r="D1968" t="s">
        <v>32</v>
      </c>
      <c r="E1968" t="s">
        <v>5337</v>
      </c>
      <c r="F1968" t="s">
        <v>8165</v>
      </c>
      <c r="H1968" t="s">
        <v>993</v>
      </c>
      <c r="I1968" t="s">
        <v>8304</v>
      </c>
      <c r="K1968" t="s">
        <v>993</v>
      </c>
      <c r="L1968" t="s">
        <v>8329</v>
      </c>
      <c r="N1968" t="s">
        <v>9009</v>
      </c>
    </row>
    <row r="1969" spans="1:14" x14ac:dyDescent="0.25">
      <c r="A1969" t="s">
        <v>32</v>
      </c>
      <c r="B1969" t="s">
        <v>5337</v>
      </c>
      <c r="C1969" t="s">
        <v>8166</v>
      </c>
      <c r="D1969" t="s">
        <v>32</v>
      </c>
      <c r="E1969" t="s">
        <v>5337</v>
      </c>
      <c r="F1969" t="s">
        <v>8166</v>
      </c>
      <c r="H1969" t="s">
        <v>993</v>
      </c>
      <c r="I1969" t="s">
        <v>4476</v>
      </c>
      <c r="K1969" t="s">
        <v>993</v>
      </c>
      <c r="L1969" t="s">
        <v>8330</v>
      </c>
      <c r="N1969" t="s">
        <v>9010</v>
      </c>
    </row>
    <row r="1970" spans="1:14" x14ac:dyDescent="0.25">
      <c r="A1970" t="s">
        <v>32</v>
      </c>
      <c r="B1970" t="s">
        <v>5337</v>
      </c>
      <c r="C1970" t="s">
        <v>8167</v>
      </c>
      <c r="D1970" t="s">
        <v>32</v>
      </c>
      <c r="E1970" t="s">
        <v>5337</v>
      </c>
      <c r="F1970" t="s">
        <v>8167</v>
      </c>
      <c r="H1970" t="s">
        <v>993</v>
      </c>
      <c r="I1970" t="s">
        <v>4479</v>
      </c>
      <c r="K1970" t="s">
        <v>993</v>
      </c>
      <c r="L1970" t="s">
        <v>8331</v>
      </c>
      <c r="N1970" t="s">
        <v>9011</v>
      </c>
    </row>
    <row r="1971" spans="1:14" x14ac:dyDescent="0.25">
      <c r="A1971" t="s">
        <v>32</v>
      </c>
      <c r="B1971" t="s">
        <v>5337</v>
      </c>
      <c r="C1971" t="s">
        <v>8168</v>
      </c>
      <c r="D1971" t="s">
        <v>32</v>
      </c>
      <c r="E1971" t="s">
        <v>5337</v>
      </c>
      <c r="F1971" t="s">
        <v>8168</v>
      </c>
      <c r="H1971" t="s">
        <v>993</v>
      </c>
      <c r="I1971" t="s">
        <v>4481</v>
      </c>
      <c r="K1971" t="s">
        <v>993</v>
      </c>
      <c r="L1971" t="s">
        <v>8332</v>
      </c>
      <c r="N1971" t="s">
        <v>9012</v>
      </c>
    </row>
    <row r="1972" spans="1:14" x14ac:dyDescent="0.25">
      <c r="A1972" t="s">
        <v>32</v>
      </c>
      <c r="B1972" t="s">
        <v>5337</v>
      </c>
      <c r="C1972" t="s">
        <v>8169</v>
      </c>
      <c r="D1972" t="s">
        <v>32</v>
      </c>
      <c r="E1972" t="s">
        <v>5337</v>
      </c>
      <c r="F1972" t="s">
        <v>8169</v>
      </c>
      <c r="H1972" t="s">
        <v>993</v>
      </c>
      <c r="I1972" t="s">
        <v>4483</v>
      </c>
      <c r="K1972" t="s">
        <v>993</v>
      </c>
      <c r="L1972" t="s">
        <v>8333</v>
      </c>
      <c r="N1972" t="s">
        <v>9013</v>
      </c>
    </row>
    <row r="1973" spans="1:14" x14ac:dyDescent="0.25">
      <c r="A1973" t="s">
        <v>32</v>
      </c>
      <c r="B1973" t="s">
        <v>5337</v>
      </c>
      <c r="C1973" t="s">
        <v>8170</v>
      </c>
      <c r="D1973" t="s">
        <v>32</v>
      </c>
      <c r="E1973" t="s">
        <v>5337</v>
      </c>
      <c r="F1973" t="s">
        <v>8170</v>
      </c>
      <c r="H1973" t="s">
        <v>993</v>
      </c>
      <c r="I1973" t="s">
        <v>8305</v>
      </c>
      <c r="K1973" t="s">
        <v>993</v>
      </c>
      <c r="L1973" t="s">
        <v>8334</v>
      </c>
      <c r="N1973" t="s">
        <v>9014</v>
      </c>
    </row>
    <row r="1974" spans="1:14" x14ac:dyDescent="0.25">
      <c r="A1974" t="s">
        <v>32</v>
      </c>
      <c r="B1974" t="s">
        <v>5337</v>
      </c>
      <c r="C1974" t="s">
        <v>8171</v>
      </c>
      <c r="D1974" t="s">
        <v>32</v>
      </c>
      <c r="E1974" t="s">
        <v>5337</v>
      </c>
      <c r="F1974" t="s">
        <v>8171</v>
      </c>
      <c r="H1974" t="s">
        <v>993</v>
      </c>
      <c r="I1974" t="s">
        <v>8306</v>
      </c>
      <c r="K1974" t="s">
        <v>993</v>
      </c>
      <c r="L1974" t="s">
        <v>8335</v>
      </c>
      <c r="N1974" t="s">
        <v>9015</v>
      </c>
    </row>
    <row r="1975" spans="1:14" x14ac:dyDescent="0.25">
      <c r="A1975" t="s">
        <v>32</v>
      </c>
      <c r="B1975" t="s">
        <v>5337</v>
      </c>
      <c r="C1975" t="s">
        <v>8172</v>
      </c>
      <c r="D1975" t="s">
        <v>32</v>
      </c>
      <c r="E1975" t="s">
        <v>5337</v>
      </c>
      <c r="F1975" t="s">
        <v>8172</v>
      </c>
      <c r="H1975" t="s">
        <v>993</v>
      </c>
      <c r="I1975" t="s">
        <v>8307</v>
      </c>
      <c r="K1975" t="s">
        <v>993</v>
      </c>
      <c r="L1975" t="s">
        <v>8336</v>
      </c>
      <c r="N1975" t="s">
        <v>9016</v>
      </c>
    </row>
    <row r="1976" spans="1:14" x14ac:dyDescent="0.25">
      <c r="A1976" t="s">
        <v>32</v>
      </c>
      <c r="B1976" t="s">
        <v>5337</v>
      </c>
      <c r="C1976" t="s">
        <v>4509</v>
      </c>
      <c r="D1976" t="s">
        <v>32</v>
      </c>
      <c r="E1976" t="s">
        <v>5337</v>
      </c>
      <c r="F1976" t="s">
        <v>4509</v>
      </c>
      <c r="H1976" t="s">
        <v>993</v>
      </c>
      <c r="I1976" t="s">
        <v>4485</v>
      </c>
      <c r="K1976" t="s">
        <v>993</v>
      </c>
      <c r="L1976" t="s">
        <v>4495</v>
      </c>
      <c r="N1976" t="s">
        <v>9017</v>
      </c>
    </row>
    <row r="1977" spans="1:14" x14ac:dyDescent="0.25">
      <c r="A1977" t="s">
        <v>32</v>
      </c>
      <c r="B1977" t="s">
        <v>5337</v>
      </c>
      <c r="C1977" t="s">
        <v>8173</v>
      </c>
      <c r="D1977" t="s">
        <v>32</v>
      </c>
      <c r="E1977" t="s">
        <v>5337</v>
      </c>
      <c r="F1977" t="s">
        <v>8173</v>
      </c>
      <c r="H1977" t="s">
        <v>993</v>
      </c>
      <c r="I1977" t="s">
        <v>4487</v>
      </c>
      <c r="K1977" t="s">
        <v>993</v>
      </c>
      <c r="L1977" t="s">
        <v>8337</v>
      </c>
      <c r="N1977" t="s">
        <v>9018</v>
      </c>
    </row>
    <row r="1978" spans="1:14" x14ac:dyDescent="0.25">
      <c r="A1978" t="s">
        <v>32</v>
      </c>
      <c r="B1978" t="s">
        <v>5337</v>
      </c>
      <c r="C1978" t="s">
        <v>8174</v>
      </c>
      <c r="D1978" t="s">
        <v>32</v>
      </c>
      <c r="E1978" t="s">
        <v>5337</v>
      </c>
      <c r="F1978" t="s">
        <v>8174</v>
      </c>
      <c r="H1978" t="s">
        <v>993</v>
      </c>
      <c r="I1978" t="s">
        <v>4489</v>
      </c>
      <c r="K1978" t="s">
        <v>993</v>
      </c>
      <c r="L1978" t="s">
        <v>8338</v>
      </c>
      <c r="N1978" t="s">
        <v>9019</v>
      </c>
    </row>
    <row r="1979" spans="1:14" x14ac:dyDescent="0.25">
      <c r="A1979" t="s">
        <v>32</v>
      </c>
      <c r="B1979" t="s">
        <v>5337</v>
      </c>
      <c r="C1979" t="s">
        <v>7885</v>
      </c>
      <c r="D1979" t="s">
        <v>32</v>
      </c>
      <c r="E1979" t="s">
        <v>5337</v>
      </c>
      <c r="F1979" t="s">
        <v>7885</v>
      </c>
      <c r="H1979" t="s">
        <v>993</v>
      </c>
      <c r="I1979" t="s">
        <v>4491</v>
      </c>
      <c r="K1979" t="s">
        <v>993</v>
      </c>
      <c r="L1979" t="s">
        <v>8339</v>
      </c>
      <c r="N1979" t="s">
        <v>9020</v>
      </c>
    </row>
    <row r="1980" spans="1:14" x14ac:dyDescent="0.25">
      <c r="A1980" t="s">
        <v>32</v>
      </c>
      <c r="B1980" t="s">
        <v>9021</v>
      </c>
      <c r="C1980" t="s">
        <v>4150</v>
      </c>
      <c r="D1980" t="s">
        <v>32</v>
      </c>
      <c r="E1980" t="s">
        <v>9021</v>
      </c>
      <c r="F1980" t="s">
        <v>4150</v>
      </c>
      <c r="H1980" t="s">
        <v>993</v>
      </c>
      <c r="I1980" t="s">
        <v>8308</v>
      </c>
      <c r="K1980" t="s">
        <v>993</v>
      </c>
      <c r="L1980" t="s">
        <v>8340</v>
      </c>
      <c r="N1980" t="s">
        <v>9022</v>
      </c>
    </row>
    <row r="1981" spans="1:14" x14ac:dyDescent="0.25">
      <c r="A1981" t="s">
        <v>32</v>
      </c>
      <c r="B1981" t="s">
        <v>9021</v>
      </c>
      <c r="C1981" t="s">
        <v>4153</v>
      </c>
      <c r="D1981" t="s">
        <v>32</v>
      </c>
      <c r="E1981" t="s">
        <v>9021</v>
      </c>
      <c r="F1981" t="s">
        <v>4153</v>
      </c>
      <c r="H1981" t="s">
        <v>993</v>
      </c>
      <c r="I1981" t="s">
        <v>8309</v>
      </c>
      <c r="K1981" t="s">
        <v>993</v>
      </c>
      <c r="L1981" t="s">
        <v>8341</v>
      </c>
      <c r="N1981" t="s">
        <v>9023</v>
      </c>
    </row>
    <row r="1982" spans="1:14" x14ac:dyDescent="0.25">
      <c r="A1982" t="s">
        <v>32</v>
      </c>
      <c r="B1982" t="s">
        <v>9021</v>
      </c>
      <c r="C1982" t="s">
        <v>4156</v>
      </c>
      <c r="D1982" t="s">
        <v>32</v>
      </c>
      <c r="E1982" t="s">
        <v>9021</v>
      </c>
      <c r="F1982" t="s">
        <v>4156</v>
      </c>
      <c r="H1982" t="s">
        <v>993</v>
      </c>
      <c r="I1982" t="s">
        <v>8310</v>
      </c>
      <c r="K1982" t="s">
        <v>993</v>
      </c>
      <c r="L1982" t="s">
        <v>8342</v>
      </c>
      <c r="N1982" t="s">
        <v>9024</v>
      </c>
    </row>
    <row r="1983" spans="1:14" x14ac:dyDescent="0.25">
      <c r="A1983" t="s">
        <v>32</v>
      </c>
      <c r="B1983" t="s">
        <v>9021</v>
      </c>
      <c r="C1983" t="s">
        <v>4175</v>
      </c>
      <c r="D1983" t="s">
        <v>32</v>
      </c>
      <c r="E1983" t="s">
        <v>9021</v>
      </c>
      <c r="F1983" t="s">
        <v>4175</v>
      </c>
      <c r="H1983" t="s">
        <v>993</v>
      </c>
      <c r="I1983" t="s">
        <v>8311</v>
      </c>
      <c r="K1983" t="s">
        <v>993</v>
      </c>
      <c r="L1983" t="s">
        <v>8343</v>
      </c>
      <c r="N1983" t="s">
        <v>9025</v>
      </c>
    </row>
    <row r="1984" spans="1:14" x14ac:dyDescent="0.25">
      <c r="A1984" t="s">
        <v>32</v>
      </c>
      <c r="B1984" t="s">
        <v>5288</v>
      </c>
      <c r="C1984" t="s">
        <v>3483</v>
      </c>
      <c r="D1984" t="s">
        <v>32</v>
      </c>
      <c r="E1984" t="s">
        <v>5288</v>
      </c>
      <c r="F1984" t="s">
        <v>3483</v>
      </c>
      <c r="H1984" t="s">
        <v>993</v>
      </c>
      <c r="I1984" t="s">
        <v>8312</v>
      </c>
      <c r="K1984" t="s">
        <v>993</v>
      </c>
      <c r="L1984" t="s">
        <v>8344</v>
      </c>
      <c r="N1984" t="s">
        <v>9026</v>
      </c>
    </row>
    <row r="1985" spans="1:14" x14ac:dyDescent="0.25">
      <c r="A1985" t="s">
        <v>32</v>
      </c>
      <c r="B1985" t="s">
        <v>5288</v>
      </c>
      <c r="C1985" t="s">
        <v>3498</v>
      </c>
      <c r="D1985" t="s">
        <v>32</v>
      </c>
      <c r="E1985" t="s">
        <v>5288</v>
      </c>
      <c r="F1985" t="s">
        <v>3498</v>
      </c>
      <c r="H1985" t="s">
        <v>993</v>
      </c>
      <c r="I1985" t="s">
        <v>8313</v>
      </c>
      <c r="K1985" t="s">
        <v>993</v>
      </c>
      <c r="L1985" t="s">
        <v>8345</v>
      </c>
      <c r="N1985" t="s">
        <v>9027</v>
      </c>
    </row>
    <row r="1986" spans="1:14" x14ac:dyDescent="0.25">
      <c r="A1986" t="s">
        <v>32</v>
      </c>
      <c r="B1986" t="s">
        <v>5288</v>
      </c>
      <c r="C1986" t="s">
        <v>3628</v>
      </c>
      <c r="D1986" t="s">
        <v>32</v>
      </c>
      <c r="E1986" t="s">
        <v>5288</v>
      </c>
      <c r="F1986" t="s">
        <v>3628</v>
      </c>
      <c r="H1986" t="s">
        <v>993</v>
      </c>
      <c r="I1986" t="s">
        <v>8314</v>
      </c>
      <c r="K1986" t="s">
        <v>993</v>
      </c>
      <c r="L1986" t="s">
        <v>8346</v>
      </c>
      <c r="N1986" t="s">
        <v>9028</v>
      </c>
    </row>
    <row r="1987" spans="1:14" x14ac:dyDescent="0.25">
      <c r="A1987" t="s">
        <v>704</v>
      </c>
      <c r="B1987" t="s">
        <v>5284</v>
      </c>
      <c r="C1987" t="s">
        <v>3251</v>
      </c>
      <c r="D1987" t="s">
        <v>32</v>
      </c>
      <c r="E1987" t="s">
        <v>5284</v>
      </c>
      <c r="F1987" t="s">
        <v>3251</v>
      </c>
      <c r="H1987" t="s">
        <v>993</v>
      </c>
      <c r="I1987" t="s">
        <v>8315</v>
      </c>
      <c r="K1987" t="s">
        <v>993</v>
      </c>
      <c r="L1987" t="s">
        <v>8347</v>
      </c>
      <c r="N1987" t="s">
        <v>9029</v>
      </c>
    </row>
    <row r="1988" spans="1:14" x14ac:dyDescent="0.25">
      <c r="A1988" t="s">
        <v>704</v>
      </c>
      <c r="B1988" t="s">
        <v>5284</v>
      </c>
      <c r="C1988" t="s">
        <v>3260</v>
      </c>
      <c r="D1988" t="s">
        <v>32</v>
      </c>
      <c r="E1988" t="s">
        <v>5284</v>
      </c>
      <c r="F1988" t="s">
        <v>3260</v>
      </c>
      <c r="H1988" t="s">
        <v>993</v>
      </c>
      <c r="I1988" t="s">
        <v>8316</v>
      </c>
      <c r="K1988" t="s">
        <v>993</v>
      </c>
      <c r="L1988" t="s">
        <v>8348</v>
      </c>
      <c r="N1988" t="s">
        <v>9030</v>
      </c>
    </row>
    <row r="1989" spans="1:14" x14ac:dyDescent="0.25">
      <c r="A1989" t="s">
        <v>704</v>
      </c>
      <c r="B1989" t="s">
        <v>5337</v>
      </c>
      <c r="C1989" t="s">
        <v>7837</v>
      </c>
      <c r="D1989" t="s">
        <v>32</v>
      </c>
      <c r="E1989" t="s">
        <v>5337</v>
      </c>
      <c r="F1989" t="s">
        <v>7837</v>
      </c>
      <c r="H1989" t="s">
        <v>993</v>
      </c>
      <c r="I1989" t="s">
        <v>8317</v>
      </c>
      <c r="K1989" t="s">
        <v>993</v>
      </c>
      <c r="L1989" t="s">
        <v>8349</v>
      </c>
      <c r="N1989" t="s">
        <v>9031</v>
      </c>
    </row>
    <row r="1990" spans="1:14" x14ac:dyDescent="0.25">
      <c r="A1990" t="s">
        <v>704</v>
      </c>
      <c r="B1990" t="s">
        <v>5337</v>
      </c>
      <c r="C1990" t="s">
        <v>4175</v>
      </c>
      <c r="D1990" t="s">
        <v>32</v>
      </c>
      <c r="E1990" t="s">
        <v>5337</v>
      </c>
      <c r="F1990" t="s">
        <v>4175</v>
      </c>
      <c r="H1990" t="s">
        <v>993</v>
      </c>
      <c r="I1990" t="s">
        <v>8318</v>
      </c>
      <c r="K1990" t="s">
        <v>993</v>
      </c>
      <c r="L1990" t="s">
        <v>8350</v>
      </c>
      <c r="N1990" t="s">
        <v>9032</v>
      </c>
    </row>
    <row r="1991" spans="1:14" x14ac:dyDescent="0.25">
      <c r="A1991" t="s">
        <v>704</v>
      </c>
      <c r="B1991" t="s">
        <v>5337</v>
      </c>
      <c r="C1991" t="s">
        <v>8063</v>
      </c>
      <c r="D1991" t="s">
        <v>32</v>
      </c>
      <c r="E1991" t="s">
        <v>5337</v>
      </c>
      <c r="F1991" t="s">
        <v>8063</v>
      </c>
      <c r="H1991" t="s">
        <v>993</v>
      </c>
      <c r="I1991" t="s">
        <v>8319</v>
      </c>
      <c r="K1991" t="s">
        <v>993</v>
      </c>
      <c r="L1991" t="s">
        <v>8351</v>
      </c>
      <c r="N1991" t="s">
        <v>9033</v>
      </c>
    </row>
    <row r="1992" spans="1:14" x14ac:dyDescent="0.25">
      <c r="A1992" t="s">
        <v>704</v>
      </c>
      <c r="B1992" t="s">
        <v>5337</v>
      </c>
      <c r="C1992" t="s">
        <v>8064</v>
      </c>
      <c r="D1992" t="s">
        <v>32</v>
      </c>
      <c r="E1992" t="s">
        <v>5337</v>
      </c>
      <c r="F1992" t="s">
        <v>8064</v>
      </c>
      <c r="H1992" t="s">
        <v>993</v>
      </c>
      <c r="I1992" t="s">
        <v>8320</v>
      </c>
      <c r="K1992" t="s">
        <v>993</v>
      </c>
      <c r="L1992" t="s">
        <v>8352</v>
      </c>
      <c r="N1992" t="s">
        <v>9034</v>
      </c>
    </row>
    <row r="1993" spans="1:14" x14ac:dyDescent="0.25">
      <c r="A1993" t="s">
        <v>704</v>
      </c>
      <c r="B1993" t="s">
        <v>5337</v>
      </c>
      <c r="C1993" t="s">
        <v>8175</v>
      </c>
      <c r="D1993" t="s">
        <v>32</v>
      </c>
      <c r="E1993" t="s">
        <v>5337</v>
      </c>
      <c r="F1993" t="s">
        <v>8175</v>
      </c>
      <c r="H1993" t="s">
        <v>993</v>
      </c>
      <c r="I1993" t="s">
        <v>8321</v>
      </c>
      <c r="K1993" t="s">
        <v>993</v>
      </c>
      <c r="L1993" t="s">
        <v>8353</v>
      </c>
      <c r="N1993" t="s">
        <v>9035</v>
      </c>
    </row>
    <row r="1994" spans="1:14" x14ac:dyDescent="0.25">
      <c r="A1994" t="s">
        <v>704</v>
      </c>
      <c r="B1994" t="s">
        <v>5337</v>
      </c>
      <c r="C1994" t="s">
        <v>4509</v>
      </c>
      <c r="D1994" t="s">
        <v>32</v>
      </c>
      <c r="E1994" t="s">
        <v>5337</v>
      </c>
      <c r="F1994" t="s">
        <v>4509</v>
      </c>
      <c r="H1994" t="s">
        <v>993</v>
      </c>
      <c r="I1994" t="s">
        <v>8322</v>
      </c>
      <c r="K1994" t="s">
        <v>993</v>
      </c>
      <c r="L1994" t="s">
        <v>8354</v>
      </c>
      <c r="N1994" t="s">
        <v>9036</v>
      </c>
    </row>
    <row r="1995" spans="1:14" x14ac:dyDescent="0.25">
      <c r="A1995" t="s">
        <v>35</v>
      </c>
      <c r="B1995" t="s">
        <v>5284</v>
      </c>
      <c r="C1995" t="s">
        <v>8034</v>
      </c>
      <c r="D1995" t="s">
        <v>35</v>
      </c>
      <c r="E1995" t="s">
        <v>5284</v>
      </c>
      <c r="F1995" t="s">
        <v>8034</v>
      </c>
      <c r="H1995" t="s">
        <v>993</v>
      </c>
      <c r="I1995" t="s">
        <v>8323</v>
      </c>
      <c r="K1995" t="s">
        <v>993</v>
      </c>
      <c r="L1995" t="s">
        <v>8355</v>
      </c>
      <c r="N1995" t="s">
        <v>9037</v>
      </c>
    </row>
    <row r="1996" spans="1:14" x14ac:dyDescent="0.25">
      <c r="A1996" t="s">
        <v>35</v>
      </c>
      <c r="B1996" t="s">
        <v>5284</v>
      </c>
      <c r="C1996" t="s">
        <v>8176</v>
      </c>
      <c r="D1996" t="s">
        <v>35</v>
      </c>
      <c r="E1996" t="s">
        <v>5284</v>
      </c>
      <c r="F1996" t="s">
        <v>8176</v>
      </c>
      <c r="H1996" t="s">
        <v>993</v>
      </c>
      <c r="I1996" t="s">
        <v>8324</v>
      </c>
      <c r="K1996" t="s">
        <v>993</v>
      </c>
      <c r="L1996" t="s">
        <v>7871</v>
      </c>
      <c r="N1996" t="s">
        <v>9038</v>
      </c>
    </row>
    <row r="1997" spans="1:14" x14ac:dyDescent="0.25">
      <c r="A1997" t="s">
        <v>35</v>
      </c>
      <c r="B1997" t="s">
        <v>5284</v>
      </c>
      <c r="C1997" t="s">
        <v>7621</v>
      </c>
      <c r="D1997" t="s">
        <v>35</v>
      </c>
      <c r="E1997" t="s">
        <v>5284</v>
      </c>
      <c r="F1997" t="s">
        <v>7621</v>
      </c>
      <c r="H1997" t="s">
        <v>993</v>
      </c>
      <c r="I1997" t="s">
        <v>8325</v>
      </c>
      <c r="K1997" t="s">
        <v>993</v>
      </c>
      <c r="L1997" t="s">
        <v>8356</v>
      </c>
      <c r="N1997" t="s">
        <v>9039</v>
      </c>
    </row>
    <row r="1998" spans="1:14" x14ac:dyDescent="0.25">
      <c r="A1998" t="s">
        <v>35</v>
      </c>
      <c r="B1998" t="s">
        <v>5284</v>
      </c>
      <c r="C1998" t="s">
        <v>7641</v>
      </c>
      <c r="D1998" t="s">
        <v>35</v>
      </c>
      <c r="E1998" t="s">
        <v>5284</v>
      </c>
      <c r="F1998" t="s">
        <v>7641</v>
      </c>
      <c r="H1998" t="s">
        <v>993</v>
      </c>
      <c r="I1998" t="s">
        <v>4493</v>
      </c>
      <c r="K1998" t="s">
        <v>993</v>
      </c>
      <c r="L1998" t="s">
        <v>8357</v>
      </c>
      <c r="N1998" t="s">
        <v>9040</v>
      </c>
    </row>
    <row r="1999" spans="1:14" x14ac:dyDescent="0.25">
      <c r="A1999" t="s">
        <v>35</v>
      </c>
      <c r="B1999" t="s">
        <v>5284</v>
      </c>
      <c r="C1999" t="s">
        <v>7646</v>
      </c>
      <c r="D1999" t="s">
        <v>35</v>
      </c>
      <c r="E1999" t="s">
        <v>5284</v>
      </c>
      <c r="F1999" t="s">
        <v>7646</v>
      </c>
      <c r="H1999" t="s">
        <v>993</v>
      </c>
      <c r="I1999" t="s">
        <v>8326</v>
      </c>
      <c r="K1999" t="s">
        <v>993</v>
      </c>
      <c r="L1999" t="s">
        <v>8358</v>
      </c>
      <c r="N1999" t="s">
        <v>9041</v>
      </c>
    </row>
    <row r="2000" spans="1:14" x14ac:dyDescent="0.25">
      <c r="A2000" t="s">
        <v>35</v>
      </c>
      <c r="B2000" t="s">
        <v>5284</v>
      </c>
      <c r="C2000" t="s">
        <v>7650</v>
      </c>
      <c r="D2000" t="s">
        <v>35</v>
      </c>
      <c r="E2000" t="s">
        <v>5284</v>
      </c>
      <c r="F2000" t="s">
        <v>7650</v>
      </c>
      <c r="H2000" t="s">
        <v>993</v>
      </c>
      <c r="I2000" t="s">
        <v>8327</v>
      </c>
      <c r="K2000" t="s">
        <v>993</v>
      </c>
      <c r="L2000" t="s">
        <v>8359</v>
      </c>
      <c r="N2000" t="s">
        <v>9042</v>
      </c>
    </row>
    <row r="2001" spans="1:14" x14ac:dyDescent="0.25">
      <c r="A2001" t="s">
        <v>35</v>
      </c>
      <c r="B2001" t="s">
        <v>5288</v>
      </c>
      <c r="C2001" t="s">
        <v>8043</v>
      </c>
      <c r="D2001" t="s">
        <v>35</v>
      </c>
      <c r="E2001" t="s">
        <v>5288</v>
      </c>
      <c r="F2001" t="s">
        <v>8043</v>
      </c>
      <c r="H2001" t="s">
        <v>993</v>
      </c>
      <c r="I2001" t="s">
        <v>8328</v>
      </c>
      <c r="K2001" t="s">
        <v>993</v>
      </c>
      <c r="L2001" t="s">
        <v>8360</v>
      </c>
      <c r="N2001" t="s">
        <v>9043</v>
      </c>
    </row>
    <row r="2002" spans="1:14" x14ac:dyDescent="0.25">
      <c r="A2002" t="s">
        <v>35</v>
      </c>
      <c r="B2002" t="s">
        <v>5288</v>
      </c>
      <c r="C2002" t="s">
        <v>8044</v>
      </c>
      <c r="D2002" t="s">
        <v>35</v>
      </c>
      <c r="E2002" t="s">
        <v>5288</v>
      </c>
      <c r="F2002" t="s">
        <v>8044</v>
      </c>
      <c r="H2002" t="s">
        <v>993</v>
      </c>
      <c r="I2002" t="s">
        <v>8329</v>
      </c>
      <c r="K2002" t="s">
        <v>993</v>
      </c>
      <c r="L2002" t="s">
        <v>8361</v>
      </c>
      <c r="N2002" t="s">
        <v>9044</v>
      </c>
    </row>
    <row r="2003" spans="1:14" x14ac:dyDescent="0.25">
      <c r="A2003" t="s">
        <v>35</v>
      </c>
      <c r="B2003" t="s">
        <v>5288</v>
      </c>
      <c r="C2003" t="s">
        <v>7699</v>
      </c>
      <c r="D2003" t="s">
        <v>35</v>
      </c>
      <c r="E2003" t="s">
        <v>5288</v>
      </c>
      <c r="F2003" t="s">
        <v>7699</v>
      </c>
      <c r="H2003" t="s">
        <v>993</v>
      </c>
      <c r="I2003" t="s">
        <v>8330</v>
      </c>
      <c r="K2003" t="s">
        <v>993</v>
      </c>
      <c r="L2003" t="s">
        <v>8362</v>
      </c>
      <c r="N2003" t="s">
        <v>3274</v>
      </c>
    </row>
    <row r="2004" spans="1:14" x14ac:dyDescent="0.25">
      <c r="A2004" t="s">
        <v>35</v>
      </c>
      <c r="B2004" t="s">
        <v>5288</v>
      </c>
      <c r="C2004" t="s">
        <v>8048</v>
      </c>
      <c r="D2004" t="s">
        <v>35</v>
      </c>
      <c r="E2004" t="s">
        <v>5288</v>
      </c>
      <c r="F2004" t="s">
        <v>8048</v>
      </c>
      <c r="H2004" t="s">
        <v>993</v>
      </c>
      <c r="I2004" t="s">
        <v>8331</v>
      </c>
      <c r="K2004" t="s">
        <v>993</v>
      </c>
      <c r="L2004" t="s">
        <v>8363</v>
      </c>
      <c r="N2004" t="s">
        <v>9045</v>
      </c>
    </row>
    <row r="2005" spans="1:14" x14ac:dyDescent="0.25">
      <c r="A2005" t="s">
        <v>222</v>
      </c>
      <c r="B2005" t="s">
        <v>5288</v>
      </c>
      <c r="C2005" t="s">
        <v>3588</v>
      </c>
      <c r="D2005" t="s">
        <v>222</v>
      </c>
      <c r="E2005" t="s">
        <v>5288</v>
      </c>
      <c r="F2005" t="s">
        <v>3588</v>
      </c>
      <c r="H2005" t="s">
        <v>993</v>
      </c>
      <c r="I2005" t="s">
        <v>8332</v>
      </c>
      <c r="K2005" t="s">
        <v>993</v>
      </c>
      <c r="L2005" t="s">
        <v>8364</v>
      </c>
      <c r="N2005" t="s">
        <v>3288</v>
      </c>
    </row>
    <row r="2006" spans="1:14" x14ac:dyDescent="0.25">
      <c r="A2006" t="s">
        <v>222</v>
      </c>
      <c r="B2006" t="s">
        <v>5288</v>
      </c>
      <c r="C2006" t="s">
        <v>7654</v>
      </c>
      <c r="D2006" t="s">
        <v>222</v>
      </c>
      <c r="E2006" t="s">
        <v>5288</v>
      </c>
      <c r="F2006" t="s">
        <v>7654</v>
      </c>
      <c r="H2006" t="s">
        <v>993</v>
      </c>
      <c r="I2006" t="s">
        <v>8333</v>
      </c>
      <c r="K2006" t="s">
        <v>993</v>
      </c>
      <c r="L2006" t="s">
        <v>8365</v>
      </c>
      <c r="N2006" t="s">
        <v>3293</v>
      </c>
    </row>
    <row r="2007" spans="1:14" x14ac:dyDescent="0.25">
      <c r="A2007" t="s">
        <v>222</v>
      </c>
      <c r="B2007" t="s">
        <v>5288</v>
      </c>
      <c r="C2007" t="s">
        <v>3642</v>
      </c>
      <c r="D2007" t="s">
        <v>222</v>
      </c>
      <c r="E2007" t="s">
        <v>5288</v>
      </c>
      <c r="F2007" t="s">
        <v>3642</v>
      </c>
      <c r="H2007" t="s">
        <v>993</v>
      </c>
      <c r="I2007" t="s">
        <v>8334</v>
      </c>
      <c r="K2007" t="s">
        <v>993</v>
      </c>
      <c r="L2007" t="s">
        <v>8366</v>
      </c>
      <c r="N2007" t="s">
        <v>9046</v>
      </c>
    </row>
    <row r="2008" spans="1:14" x14ac:dyDescent="0.25">
      <c r="A2008" t="s">
        <v>222</v>
      </c>
      <c r="B2008" t="s">
        <v>5288</v>
      </c>
      <c r="C2008" t="s">
        <v>3645</v>
      </c>
      <c r="D2008" t="s">
        <v>222</v>
      </c>
      <c r="E2008" t="s">
        <v>5288</v>
      </c>
      <c r="F2008" t="s">
        <v>3645</v>
      </c>
      <c r="H2008" t="s">
        <v>993</v>
      </c>
      <c r="I2008" t="s">
        <v>8335</v>
      </c>
      <c r="K2008" t="s">
        <v>993</v>
      </c>
      <c r="L2008" t="s">
        <v>8367</v>
      </c>
      <c r="N2008" t="s">
        <v>9047</v>
      </c>
    </row>
    <row r="2009" spans="1:14" x14ac:dyDescent="0.25">
      <c r="A2009" t="s">
        <v>731</v>
      </c>
      <c r="B2009" t="s">
        <v>5288</v>
      </c>
      <c r="C2009" t="s">
        <v>3588</v>
      </c>
      <c r="D2009" t="s">
        <v>222</v>
      </c>
      <c r="E2009" t="s">
        <v>5288</v>
      </c>
      <c r="F2009" t="s">
        <v>3588</v>
      </c>
      <c r="H2009" t="s">
        <v>993</v>
      </c>
      <c r="I2009" t="s">
        <v>8336</v>
      </c>
      <c r="K2009" t="s">
        <v>993</v>
      </c>
      <c r="L2009" t="s">
        <v>8368</v>
      </c>
      <c r="N2009" t="s">
        <v>9048</v>
      </c>
    </row>
    <row r="2010" spans="1:14" x14ac:dyDescent="0.25">
      <c r="A2010" t="s">
        <v>731</v>
      </c>
      <c r="B2010" t="s">
        <v>5288</v>
      </c>
      <c r="C2010" t="s">
        <v>7654</v>
      </c>
      <c r="D2010" t="s">
        <v>222</v>
      </c>
      <c r="E2010" t="s">
        <v>5288</v>
      </c>
      <c r="F2010" t="s">
        <v>7654</v>
      </c>
      <c r="H2010" t="s">
        <v>993</v>
      </c>
      <c r="I2010" t="s">
        <v>4495</v>
      </c>
      <c r="K2010" t="s">
        <v>993</v>
      </c>
      <c r="L2010" t="s">
        <v>8369</v>
      </c>
      <c r="N2010" t="s">
        <v>9049</v>
      </c>
    </row>
    <row r="2011" spans="1:14" x14ac:dyDescent="0.25">
      <c r="A2011" t="s">
        <v>731</v>
      </c>
      <c r="B2011" t="s">
        <v>5288</v>
      </c>
      <c r="C2011" t="s">
        <v>3602</v>
      </c>
      <c r="D2011" t="s">
        <v>222</v>
      </c>
      <c r="E2011" t="s">
        <v>5288</v>
      </c>
      <c r="F2011" t="s">
        <v>3602</v>
      </c>
      <c r="H2011" t="s">
        <v>993</v>
      </c>
      <c r="I2011" t="s">
        <v>8337</v>
      </c>
      <c r="K2011" t="s">
        <v>993</v>
      </c>
      <c r="L2011" t="s">
        <v>8370</v>
      </c>
      <c r="N2011" t="s">
        <v>9050</v>
      </c>
    </row>
    <row r="2012" spans="1:14" x14ac:dyDescent="0.25">
      <c r="A2012" t="s">
        <v>731</v>
      </c>
      <c r="B2012" t="s">
        <v>5288</v>
      </c>
      <c r="C2012" t="s">
        <v>3642</v>
      </c>
      <c r="D2012" t="s">
        <v>222</v>
      </c>
      <c r="E2012" t="s">
        <v>5288</v>
      </c>
      <c r="F2012" t="s">
        <v>3642</v>
      </c>
      <c r="H2012" t="s">
        <v>993</v>
      </c>
      <c r="I2012" t="s">
        <v>8338</v>
      </c>
      <c r="K2012" t="s">
        <v>993</v>
      </c>
      <c r="L2012" t="s">
        <v>8371</v>
      </c>
      <c r="N2012" t="s">
        <v>3344</v>
      </c>
    </row>
    <row r="2013" spans="1:14" x14ac:dyDescent="0.25">
      <c r="A2013" t="s">
        <v>731</v>
      </c>
      <c r="B2013" t="s">
        <v>5288</v>
      </c>
      <c r="C2013" t="s">
        <v>3645</v>
      </c>
      <c r="D2013" t="s">
        <v>222</v>
      </c>
      <c r="E2013" t="s">
        <v>5288</v>
      </c>
      <c r="F2013" t="s">
        <v>3645</v>
      </c>
      <c r="H2013" t="s">
        <v>993</v>
      </c>
      <c r="I2013" t="s">
        <v>8339</v>
      </c>
      <c r="K2013" t="s">
        <v>993</v>
      </c>
      <c r="L2013" t="s">
        <v>8372</v>
      </c>
      <c r="N2013" t="s">
        <v>3347</v>
      </c>
    </row>
    <row r="2014" spans="1:14" x14ac:dyDescent="0.25">
      <c r="A2014" t="s">
        <v>37</v>
      </c>
      <c r="B2014" t="s">
        <v>5284</v>
      </c>
      <c r="C2014" t="s">
        <v>3251</v>
      </c>
      <c r="D2014" t="s">
        <v>37</v>
      </c>
      <c r="E2014" t="s">
        <v>5284</v>
      </c>
      <c r="F2014" t="s">
        <v>3251</v>
      </c>
      <c r="H2014" t="s">
        <v>993</v>
      </c>
      <c r="I2014" t="s">
        <v>8340</v>
      </c>
      <c r="K2014" t="s">
        <v>993</v>
      </c>
      <c r="L2014" t="s">
        <v>8373</v>
      </c>
      <c r="N2014" t="s">
        <v>9051</v>
      </c>
    </row>
    <row r="2015" spans="1:14" x14ac:dyDescent="0.25">
      <c r="A2015" t="s">
        <v>37</v>
      </c>
      <c r="B2015" t="s">
        <v>5284</v>
      </c>
      <c r="C2015" t="s">
        <v>3260</v>
      </c>
      <c r="D2015" t="s">
        <v>37</v>
      </c>
      <c r="E2015" t="s">
        <v>5284</v>
      </c>
      <c r="F2015" t="s">
        <v>3260</v>
      </c>
      <c r="H2015" t="s">
        <v>993</v>
      </c>
      <c r="I2015" t="s">
        <v>8341</v>
      </c>
      <c r="K2015" t="s">
        <v>993</v>
      </c>
      <c r="L2015" t="s">
        <v>8374</v>
      </c>
      <c r="N2015" t="s">
        <v>9052</v>
      </c>
    </row>
    <row r="2016" spans="1:14" x14ac:dyDescent="0.25">
      <c r="A2016" t="s">
        <v>37</v>
      </c>
      <c r="B2016" t="s">
        <v>5284</v>
      </c>
      <c r="C2016" t="s">
        <v>3263</v>
      </c>
      <c r="D2016" t="s">
        <v>37</v>
      </c>
      <c r="E2016" t="s">
        <v>5284</v>
      </c>
      <c r="F2016" t="s">
        <v>3263</v>
      </c>
      <c r="H2016" t="s">
        <v>993</v>
      </c>
      <c r="I2016" t="s">
        <v>8342</v>
      </c>
      <c r="K2016" t="s">
        <v>993</v>
      </c>
      <c r="L2016" t="s">
        <v>8375</v>
      </c>
      <c r="N2016" t="s">
        <v>9053</v>
      </c>
    </row>
    <row r="2017" spans="1:14" x14ac:dyDescent="0.25">
      <c r="A2017" t="s">
        <v>37</v>
      </c>
      <c r="B2017" t="s">
        <v>5284</v>
      </c>
      <c r="C2017" t="s">
        <v>3266</v>
      </c>
      <c r="D2017" t="s">
        <v>37</v>
      </c>
      <c r="E2017" t="s">
        <v>5284</v>
      </c>
      <c r="F2017" t="s">
        <v>3266</v>
      </c>
      <c r="H2017" t="s">
        <v>993</v>
      </c>
      <c r="I2017" t="s">
        <v>8343</v>
      </c>
      <c r="K2017" t="s">
        <v>993</v>
      </c>
      <c r="L2017" t="s">
        <v>8376</v>
      </c>
      <c r="N2017" t="s">
        <v>9054</v>
      </c>
    </row>
    <row r="2018" spans="1:14" x14ac:dyDescent="0.25">
      <c r="A2018" t="s">
        <v>37</v>
      </c>
      <c r="B2018" t="s">
        <v>5284</v>
      </c>
      <c r="C2018" t="s">
        <v>3271</v>
      </c>
      <c r="D2018" t="s">
        <v>37</v>
      </c>
      <c r="E2018" t="s">
        <v>5284</v>
      </c>
      <c r="F2018" t="s">
        <v>3271</v>
      </c>
      <c r="H2018" t="s">
        <v>993</v>
      </c>
      <c r="I2018" t="s">
        <v>8344</v>
      </c>
      <c r="K2018" t="s">
        <v>993</v>
      </c>
      <c r="L2018" t="s">
        <v>8377</v>
      </c>
      <c r="N2018" t="s">
        <v>3350</v>
      </c>
    </row>
    <row r="2019" spans="1:14" x14ac:dyDescent="0.25">
      <c r="A2019" t="s">
        <v>37</v>
      </c>
      <c r="B2019" t="s">
        <v>5284</v>
      </c>
      <c r="C2019" t="s">
        <v>3276</v>
      </c>
      <c r="D2019" t="s">
        <v>37</v>
      </c>
      <c r="E2019" t="s">
        <v>5284</v>
      </c>
      <c r="F2019" t="s">
        <v>3276</v>
      </c>
      <c r="H2019" t="s">
        <v>993</v>
      </c>
      <c r="I2019" t="s">
        <v>8345</v>
      </c>
      <c r="K2019" t="s">
        <v>993</v>
      </c>
      <c r="L2019" t="s">
        <v>8378</v>
      </c>
      <c r="N2019" t="s">
        <v>9055</v>
      </c>
    </row>
    <row r="2020" spans="1:14" x14ac:dyDescent="0.25">
      <c r="A2020" t="s">
        <v>37</v>
      </c>
      <c r="B2020" t="s">
        <v>5284</v>
      </c>
      <c r="C2020" t="s">
        <v>3279</v>
      </c>
      <c r="D2020" t="s">
        <v>37</v>
      </c>
      <c r="E2020" t="s">
        <v>5284</v>
      </c>
      <c r="F2020" t="s">
        <v>3279</v>
      </c>
      <c r="H2020" t="s">
        <v>993</v>
      </c>
      <c r="I2020" t="s">
        <v>8346</v>
      </c>
      <c r="K2020" t="s">
        <v>993</v>
      </c>
      <c r="L2020" t="s">
        <v>8379</v>
      </c>
      <c r="N2020" t="s">
        <v>9056</v>
      </c>
    </row>
    <row r="2021" spans="1:14" x14ac:dyDescent="0.25">
      <c r="A2021" t="s">
        <v>37</v>
      </c>
      <c r="B2021" t="s">
        <v>5284</v>
      </c>
      <c r="C2021" t="s">
        <v>3282</v>
      </c>
      <c r="D2021" t="s">
        <v>37</v>
      </c>
      <c r="E2021" t="s">
        <v>5284</v>
      </c>
      <c r="F2021" t="s">
        <v>3282</v>
      </c>
      <c r="H2021" t="s">
        <v>993</v>
      </c>
      <c r="I2021" t="s">
        <v>8347</v>
      </c>
      <c r="K2021" t="s">
        <v>993</v>
      </c>
      <c r="L2021" t="s">
        <v>8380</v>
      </c>
      <c r="N2021" t="s">
        <v>9057</v>
      </c>
    </row>
    <row r="2022" spans="1:14" x14ac:dyDescent="0.25">
      <c r="A2022" t="s">
        <v>37</v>
      </c>
      <c r="B2022" t="s">
        <v>5284</v>
      </c>
      <c r="C2022" t="s">
        <v>7936</v>
      </c>
      <c r="D2022" t="s">
        <v>37</v>
      </c>
      <c r="E2022" t="s">
        <v>5284</v>
      </c>
      <c r="F2022" t="s">
        <v>7936</v>
      </c>
      <c r="H2022" t="s">
        <v>993</v>
      </c>
      <c r="I2022" t="s">
        <v>8348</v>
      </c>
      <c r="K2022" t="s">
        <v>993</v>
      </c>
      <c r="L2022" t="s">
        <v>8381</v>
      </c>
      <c r="N2022" t="s">
        <v>9058</v>
      </c>
    </row>
    <row r="2023" spans="1:14" x14ac:dyDescent="0.25">
      <c r="A2023" t="s">
        <v>37</v>
      </c>
      <c r="B2023" t="s">
        <v>5284</v>
      </c>
      <c r="C2023" t="s">
        <v>3311</v>
      </c>
      <c r="D2023" t="s">
        <v>37</v>
      </c>
      <c r="E2023" t="s">
        <v>5284</v>
      </c>
      <c r="F2023" t="s">
        <v>3311</v>
      </c>
      <c r="H2023" t="s">
        <v>993</v>
      </c>
      <c r="I2023" t="s">
        <v>8349</v>
      </c>
      <c r="K2023" t="s">
        <v>993</v>
      </c>
      <c r="L2023" t="s">
        <v>8382</v>
      </c>
      <c r="N2023" t="s">
        <v>9059</v>
      </c>
    </row>
    <row r="2024" spans="1:14" x14ac:dyDescent="0.25">
      <c r="A2024" t="s">
        <v>37</v>
      </c>
      <c r="B2024" t="s">
        <v>5284</v>
      </c>
      <c r="C2024" t="s">
        <v>3314</v>
      </c>
      <c r="D2024" t="s">
        <v>37</v>
      </c>
      <c r="E2024" t="s">
        <v>5284</v>
      </c>
      <c r="F2024" t="s">
        <v>3314</v>
      </c>
      <c r="H2024" t="s">
        <v>993</v>
      </c>
      <c r="I2024" t="s">
        <v>8350</v>
      </c>
      <c r="K2024" t="s">
        <v>993</v>
      </c>
      <c r="L2024" t="s">
        <v>8383</v>
      </c>
      <c r="N2024" t="s">
        <v>9060</v>
      </c>
    </row>
    <row r="2025" spans="1:14" x14ac:dyDescent="0.25">
      <c r="A2025" t="s">
        <v>37</v>
      </c>
      <c r="B2025" t="s">
        <v>5284</v>
      </c>
      <c r="C2025" t="s">
        <v>3341</v>
      </c>
      <c r="D2025" t="s">
        <v>37</v>
      </c>
      <c r="E2025" t="s">
        <v>5284</v>
      </c>
      <c r="F2025" t="s">
        <v>3341</v>
      </c>
      <c r="H2025" t="s">
        <v>993</v>
      </c>
      <c r="I2025" t="s">
        <v>8351</v>
      </c>
      <c r="K2025" t="s">
        <v>993</v>
      </c>
      <c r="L2025" t="s">
        <v>8384</v>
      </c>
      <c r="N2025" t="s">
        <v>9061</v>
      </c>
    </row>
    <row r="2026" spans="1:14" x14ac:dyDescent="0.25">
      <c r="A2026" t="s">
        <v>37</v>
      </c>
      <c r="B2026" t="s">
        <v>5284</v>
      </c>
      <c r="C2026" t="s">
        <v>3365</v>
      </c>
      <c r="D2026" t="s">
        <v>37</v>
      </c>
      <c r="E2026" t="s">
        <v>5284</v>
      </c>
      <c r="F2026" t="s">
        <v>3365</v>
      </c>
      <c r="H2026" t="s">
        <v>993</v>
      </c>
      <c r="I2026" t="s">
        <v>8352</v>
      </c>
      <c r="K2026" t="s">
        <v>993</v>
      </c>
      <c r="L2026" t="s">
        <v>8385</v>
      </c>
      <c r="N2026" t="s">
        <v>9062</v>
      </c>
    </row>
    <row r="2027" spans="1:14" x14ac:dyDescent="0.25">
      <c r="A2027" t="s">
        <v>37</v>
      </c>
      <c r="B2027" t="s">
        <v>5284</v>
      </c>
      <c r="C2027" t="s">
        <v>3377</v>
      </c>
      <c r="D2027" t="s">
        <v>37</v>
      </c>
      <c r="E2027" t="s">
        <v>5284</v>
      </c>
      <c r="F2027" t="s">
        <v>3377</v>
      </c>
      <c r="H2027" t="s">
        <v>993</v>
      </c>
      <c r="I2027" t="s">
        <v>8353</v>
      </c>
      <c r="K2027" t="s">
        <v>993</v>
      </c>
      <c r="L2027" t="s">
        <v>8386</v>
      </c>
      <c r="N2027" t="s">
        <v>9063</v>
      </c>
    </row>
    <row r="2028" spans="1:14" x14ac:dyDescent="0.25">
      <c r="A2028" t="s">
        <v>37</v>
      </c>
      <c r="B2028" t="s">
        <v>5284</v>
      </c>
      <c r="C2028" t="s">
        <v>3383</v>
      </c>
      <c r="D2028" t="s">
        <v>37</v>
      </c>
      <c r="E2028" t="s">
        <v>5284</v>
      </c>
      <c r="F2028" t="s">
        <v>3383</v>
      </c>
      <c r="H2028" t="s">
        <v>993</v>
      </c>
      <c r="I2028" t="s">
        <v>8354</v>
      </c>
      <c r="K2028" t="s">
        <v>993</v>
      </c>
      <c r="L2028" t="s">
        <v>8387</v>
      </c>
      <c r="N2028" t="s">
        <v>9064</v>
      </c>
    </row>
    <row r="2029" spans="1:14" x14ac:dyDescent="0.25">
      <c r="A2029" t="s">
        <v>37</v>
      </c>
      <c r="B2029" t="s">
        <v>5284</v>
      </c>
      <c r="C2029" t="s">
        <v>3399</v>
      </c>
      <c r="D2029" t="s">
        <v>37</v>
      </c>
      <c r="E2029" t="s">
        <v>5284</v>
      </c>
      <c r="F2029" t="s">
        <v>3399</v>
      </c>
      <c r="H2029" t="s">
        <v>993</v>
      </c>
      <c r="I2029" t="s">
        <v>8355</v>
      </c>
      <c r="K2029" t="s">
        <v>993</v>
      </c>
      <c r="L2029" t="s">
        <v>8388</v>
      </c>
      <c r="N2029" t="s">
        <v>9065</v>
      </c>
    </row>
    <row r="2030" spans="1:14" x14ac:dyDescent="0.25">
      <c r="A2030" t="s">
        <v>37</v>
      </c>
      <c r="B2030" t="s">
        <v>5284</v>
      </c>
      <c r="C2030" t="s">
        <v>3401</v>
      </c>
      <c r="D2030" t="s">
        <v>37</v>
      </c>
      <c r="E2030" t="s">
        <v>5284</v>
      </c>
      <c r="F2030" t="s">
        <v>3401</v>
      </c>
      <c r="H2030" t="s">
        <v>993</v>
      </c>
      <c r="I2030" t="s">
        <v>8356</v>
      </c>
      <c r="K2030" t="s">
        <v>993</v>
      </c>
      <c r="L2030" t="s">
        <v>8389</v>
      </c>
      <c r="N2030" t="s">
        <v>9066</v>
      </c>
    </row>
    <row r="2031" spans="1:14" x14ac:dyDescent="0.25">
      <c r="A2031" t="s">
        <v>744</v>
      </c>
      <c r="B2031" t="s">
        <v>5284</v>
      </c>
      <c r="C2031" t="s">
        <v>3251</v>
      </c>
      <c r="D2031" t="s">
        <v>37</v>
      </c>
      <c r="E2031" t="s">
        <v>5284</v>
      </c>
      <c r="F2031" t="s">
        <v>3251</v>
      </c>
      <c r="H2031" t="s">
        <v>993</v>
      </c>
      <c r="I2031" t="s">
        <v>8357</v>
      </c>
      <c r="K2031" t="s">
        <v>993</v>
      </c>
      <c r="L2031" t="s">
        <v>8390</v>
      </c>
      <c r="N2031" t="s">
        <v>9067</v>
      </c>
    </row>
    <row r="2032" spans="1:14" x14ac:dyDescent="0.25">
      <c r="A2032" t="s">
        <v>744</v>
      </c>
      <c r="B2032" t="s">
        <v>5284</v>
      </c>
      <c r="C2032" t="s">
        <v>3260</v>
      </c>
      <c r="D2032" t="s">
        <v>37</v>
      </c>
      <c r="E2032" t="s">
        <v>5284</v>
      </c>
      <c r="F2032" t="s">
        <v>3260</v>
      </c>
      <c r="H2032" t="s">
        <v>993</v>
      </c>
      <c r="I2032" t="s">
        <v>8358</v>
      </c>
      <c r="K2032" t="s">
        <v>993</v>
      </c>
      <c r="L2032" t="s">
        <v>8391</v>
      </c>
      <c r="N2032" t="s">
        <v>9068</v>
      </c>
    </row>
    <row r="2033" spans="1:14" x14ac:dyDescent="0.25">
      <c r="A2033" t="s">
        <v>744</v>
      </c>
      <c r="B2033" t="s">
        <v>5284</v>
      </c>
      <c r="C2033" t="s">
        <v>3263</v>
      </c>
      <c r="D2033" t="s">
        <v>37</v>
      </c>
      <c r="E2033" t="s">
        <v>5284</v>
      </c>
      <c r="F2033" t="s">
        <v>3263</v>
      </c>
      <c r="H2033" t="s">
        <v>993</v>
      </c>
      <c r="I2033" t="s">
        <v>8359</v>
      </c>
      <c r="K2033" t="s">
        <v>993</v>
      </c>
      <c r="L2033" t="s">
        <v>8392</v>
      </c>
      <c r="N2033" t="s">
        <v>3356</v>
      </c>
    </row>
    <row r="2034" spans="1:14" x14ac:dyDescent="0.25">
      <c r="A2034" t="s">
        <v>744</v>
      </c>
      <c r="B2034" t="s">
        <v>5284</v>
      </c>
      <c r="C2034" t="s">
        <v>3266</v>
      </c>
      <c r="D2034" t="s">
        <v>37</v>
      </c>
      <c r="E2034" t="s">
        <v>5284</v>
      </c>
      <c r="F2034" t="s">
        <v>3266</v>
      </c>
      <c r="H2034" t="s">
        <v>993</v>
      </c>
      <c r="I2034" t="s">
        <v>8360</v>
      </c>
      <c r="K2034" t="s">
        <v>993</v>
      </c>
      <c r="L2034" t="s">
        <v>8393</v>
      </c>
      <c r="N2034" t="s">
        <v>9069</v>
      </c>
    </row>
    <row r="2035" spans="1:14" x14ac:dyDescent="0.25">
      <c r="A2035" t="s">
        <v>744</v>
      </c>
      <c r="B2035" t="s">
        <v>5284</v>
      </c>
      <c r="C2035" t="s">
        <v>3271</v>
      </c>
      <c r="D2035" t="s">
        <v>37</v>
      </c>
      <c r="E2035" t="s">
        <v>5284</v>
      </c>
      <c r="F2035" t="s">
        <v>3271</v>
      </c>
      <c r="H2035" t="s">
        <v>993</v>
      </c>
      <c r="I2035" t="s">
        <v>8361</v>
      </c>
      <c r="K2035" t="s">
        <v>993</v>
      </c>
      <c r="L2035" t="s">
        <v>8394</v>
      </c>
      <c r="N2035" t="s">
        <v>9070</v>
      </c>
    </row>
    <row r="2036" spans="1:14" x14ac:dyDescent="0.25">
      <c r="A2036" t="s">
        <v>744</v>
      </c>
      <c r="B2036" t="s">
        <v>5284</v>
      </c>
      <c r="C2036" t="s">
        <v>3276</v>
      </c>
      <c r="D2036" t="s">
        <v>37</v>
      </c>
      <c r="E2036" t="s">
        <v>5284</v>
      </c>
      <c r="F2036" t="s">
        <v>3276</v>
      </c>
      <c r="H2036" t="s">
        <v>993</v>
      </c>
      <c r="I2036" t="s">
        <v>8362</v>
      </c>
      <c r="K2036" t="s">
        <v>993</v>
      </c>
      <c r="L2036" t="s">
        <v>8395</v>
      </c>
      <c r="N2036" t="s">
        <v>3388</v>
      </c>
    </row>
    <row r="2037" spans="1:14" x14ac:dyDescent="0.25">
      <c r="A2037" t="s">
        <v>744</v>
      </c>
      <c r="B2037" t="s">
        <v>5284</v>
      </c>
      <c r="C2037" t="s">
        <v>3279</v>
      </c>
      <c r="D2037" t="s">
        <v>37</v>
      </c>
      <c r="E2037" t="s">
        <v>5284</v>
      </c>
      <c r="F2037" t="s">
        <v>3279</v>
      </c>
      <c r="H2037" t="s">
        <v>993</v>
      </c>
      <c r="I2037" t="s">
        <v>8363</v>
      </c>
      <c r="K2037" t="s">
        <v>993</v>
      </c>
      <c r="L2037" t="s">
        <v>8396</v>
      </c>
      <c r="N2037" t="s">
        <v>9071</v>
      </c>
    </row>
    <row r="2038" spans="1:14" x14ac:dyDescent="0.25">
      <c r="A2038" t="s">
        <v>744</v>
      </c>
      <c r="B2038" t="s">
        <v>5284</v>
      </c>
      <c r="C2038" t="s">
        <v>3282</v>
      </c>
      <c r="D2038" t="s">
        <v>37</v>
      </c>
      <c r="E2038" t="s">
        <v>5284</v>
      </c>
      <c r="F2038" t="s">
        <v>3282</v>
      </c>
      <c r="H2038" t="s">
        <v>993</v>
      </c>
      <c r="I2038" t="s">
        <v>8364</v>
      </c>
      <c r="K2038" t="s">
        <v>993</v>
      </c>
      <c r="L2038" t="s">
        <v>8397</v>
      </c>
      <c r="N2038" t="s">
        <v>9072</v>
      </c>
    </row>
    <row r="2039" spans="1:14" x14ac:dyDescent="0.25">
      <c r="A2039" t="s">
        <v>744</v>
      </c>
      <c r="B2039" t="s">
        <v>5284</v>
      </c>
      <c r="C2039" t="s">
        <v>7936</v>
      </c>
      <c r="D2039" t="s">
        <v>37</v>
      </c>
      <c r="E2039" t="s">
        <v>5284</v>
      </c>
      <c r="F2039" t="s">
        <v>7936</v>
      </c>
      <c r="H2039" t="s">
        <v>993</v>
      </c>
      <c r="I2039" t="s">
        <v>8365</v>
      </c>
      <c r="K2039" t="s">
        <v>993</v>
      </c>
      <c r="L2039" t="s">
        <v>8398</v>
      </c>
      <c r="N2039" t="s">
        <v>9073</v>
      </c>
    </row>
    <row r="2040" spans="1:14" x14ac:dyDescent="0.25">
      <c r="A2040" t="s">
        <v>744</v>
      </c>
      <c r="B2040" t="s">
        <v>5284</v>
      </c>
      <c r="C2040" t="s">
        <v>3311</v>
      </c>
      <c r="D2040" t="s">
        <v>37</v>
      </c>
      <c r="E2040" t="s">
        <v>5284</v>
      </c>
      <c r="F2040" t="s">
        <v>3311</v>
      </c>
      <c r="H2040" t="s">
        <v>993</v>
      </c>
      <c r="I2040" t="s">
        <v>8366</v>
      </c>
      <c r="K2040" t="s">
        <v>993</v>
      </c>
      <c r="L2040" t="s">
        <v>8399</v>
      </c>
      <c r="N2040" t="s">
        <v>3407</v>
      </c>
    </row>
    <row r="2041" spans="1:14" x14ac:dyDescent="0.25">
      <c r="A2041" t="s">
        <v>744</v>
      </c>
      <c r="B2041" t="s">
        <v>5284</v>
      </c>
      <c r="C2041" t="s">
        <v>3341</v>
      </c>
      <c r="D2041" t="s">
        <v>37</v>
      </c>
      <c r="E2041" t="s">
        <v>5284</v>
      </c>
      <c r="F2041" t="s">
        <v>3341</v>
      </c>
      <c r="H2041" t="s">
        <v>993</v>
      </c>
      <c r="I2041" t="s">
        <v>8367</v>
      </c>
      <c r="K2041" t="s">
        <v>993</v>
      </c>
      <c r="L2041" t="s">
        <v>8400</v>
      </c>
      <c r="N2041" t="s">
        <v>9074</v>
      </c>
    </row>
    <row r="2042" spans="1:14" x14ac:dyDescent="0.25">
      <c r="A2042" t="s">
        <v>744</v>
      </c>
      <c r="B2042" t="s">
        <v>5284</v>
      </c>
      <c r="C2042" t="s">
        <v>3377</v>
      </c>
      <c r="D2042" t="s">
        <v>37</v>
      </c>
      <c r="E2042" t="s">
        <v>5284</v>
      </c>
      <c r="F2042" t="s">
        <v>3377</v>
      </c>
      <c r="H2042" t="s">
        <v>993</v>
      </c>
      <c r="I2042" t="s">
        <v>8368</v>
      </c>
      <c r="K2042" t="s">
        <v>993</v>
      </c>
      <c r="L2042" t="s">
        <v>8401</v>
      </c>
      <c r="N2042" t="s">
        <v>3437</v>
      </c>
    </row>
    <row r="2043" spans="1:14" x14ac:dyDescent="0.25">
      <c r="A2043" t="s">
        <v>744</v>
      </c>
      <c r="B2043" t="s">
        <v>5284</v>
      </c>
      <c r="C2043" t="s">
        <v>3383</v>
      </c>
      <c r="D2043" t="s">
        <v>37</v>
      </c>
      <c r="E2043" t="s">
        <v>5284</v>
      </c>
      <c r="F2043" t="s">
        <v>3383</v>
      </c>
      <c r="H2043" t="s">
        <v>993</v>
      </c>
      <c r="I2043" t="s">
        <v>8369</v>
      </c>
      <c r="K2043" t="s">
        <v>993</v>
      </c>
      <c r="L2043" t="s">
        <v>8402</v>
      </c>
      <c r="N2043" t="s">
        <v>3441</v>
      </c>
    </row>
    <row r="2044" spans="1:14" x14ac:dyDescent="0.25">
      <c r="A2044" t="s">
        <v>744</v>
      </c>
      <c r="B2044" t="s">
        <v>5284</v>
      </c>
      <c r="C2044" t="s">
        <v>3399</v>
      </c>
      <c r="D2044" t="s">
        <v>37</v>
      </c>
      <c r="E2044" t="s">
        <v>5284</v>
      </c>
      <c r="F2044" t="s">
        <v>3399</v>
      </c>
      <c r="H2044" t="s">
        <v>993</v>
      </c>
      <c r="I2044" t="s">
        <v>8370</v>
      </c>
      <c r="K2044" t="s">
        <v>993</v>
      </c>
      <c r="L2044" t="s">
        <v>8403</v>
      </c>
      <c r="N2044" t="s">
        <v>3444</v>
      </c>
    </row>
    <row r="2045" spans="1:14" x14ac:dyDescent="0.25">
      <c r="A2045" t="s">
        <v>744</v>
      </c>
      <c r="B2045" t="s">
        <v>5284</v>
      </c>
      <c r="C2045" t="s">
        <v>3401</v>
      </c>
      <c r="D2045" t="s">
        <v>37</v>
      </c>
      <c r="E2045" t="s">
        <v>5284</v>
      </c>
      <c r="F2045" t="s">
        <v>3401</v>
      </c>
      <c r="H2045" t="s">
        <v>993</v>
      </c>
      <c r="I2045" t="s">
        <v>8371</v>
      </c>
      <c r="K2045" t="s">
        <v>993</v>
      </c>
      <c r="L2045" t="s">
        <v>8404</v>
      </c>
      <c r="N2045" t="s">
        <v>9075</v>
      </c>
    </row>
    <row r="2046" spans="1:14" x14ac:dyDescent="0.25">
      <c r="A2046" t="s">
        <v>744</v>
      </c>
      <c r="B2046" t="s">
        <v>5284</v>
      </c>
      <c r="C2046" t="s">
        <v>7901</v>
      </c>
      <c r="D2046" t="s">
        <v>37</v>
      </c>
      <c r="E2046" t="s">
        <v>5284</v>
      </c>
      <c r="F2046" t="s">
        <v>7901</v>
      </c>
      <c r="H2046" t="s">
        <v>993</v>
      </c>
      <c r="I2046" t="s">
        <v>8372</v>
      </c>
      <c r="K2046" t="s">
        <v>993</v>
      </c>
      <c r="L2046" t="s">
        <v>8405</v>
      </c>
      <c r="N2046" t="s">
        <v>3466</v>
      </c>
    </row>
    <row r="2047" spans="1:14" x14ac:dyDescent="0.25">
      <c r="A2047" t="s">
        <v>744</v>
      </c>
      <c r="B2047" t="s">
        <v>5284</v>
      </c>
      <c r="C2047" t="s">
        <v>7902</v>
      </c>
      <c r="D2047" t="s">
        <v>37</v>
      </c>
      <c r="E2047" t="s">
        <v>5284</v>
      </c>
      <c r="F2047" t="s">
        <v>7902</v>
      </c>
      <c r="H2047" t="s">
        <v>993</v>
      </c>
      <c r="I2047" t="s">
        <v>8373</v>
      </c>
      <c r="K2047" t="s">
        <v>993</v>
      </c>
      <c r="L2047" t="s">
        <v>8406</v>
      </c>
      <c r="N2047" t="s">
        <v>3475</v>
      </c>
    </row>
    <row r="2048" spans="1:14" x14ac:dyDescent="0.25">
      <c r="A2048" t="s">
        <v>744</v>
      </c>
      <c r="B2048" t="s">
        <v>5284</v>
      </c>
      <c r="C2048" t="s">
        <v>7904</v>
      </c>
      <c r="D2048" t="s">
        <v>37</v>
      </c>
      <c r="E2048" t="s">
        <v>5284</v>
      </c>
      <c r="F2048" t="s">
        <v>7904</v>
      </c>
      <c r="H2048" t="s">
        <v>993</v>
      </c>
      <c r="I2048" t="s">
        <v>8374</v>
      </c>
      <c r="K2048" t="s">
        <v>993</v>
      </c>
      <c r="L2048" t="s">
        <v>8407</v>
      </c>
      <c r="N2048" t="s">
        <v>9076</v>
      </c>
    </row>
    <row r="2049" spans="1:14" x14ac:dyDescent="0.25">
      <c r="A2049" t="s">
        <v>40</v>
      </c>
      <c r="B2049" t="s">
        <v>5284</v>
      </c>
      <c r="C2049" t="s">
        <v>3302</v>
      </c>
      <c r="D2049" t="s">
        <v>40</v>
      </c>
      <c r="E2049" t="s">
        <v>5284</v>
      </c>
      <c r="F2049" t="s">
        <v>3302</v>
      </c>
      <c r="H2049" t="s">
        <v>993</v>
      </c>
      <c r="I2049" t="s">
        <v>8375</v>
      </c>
      <c r="K2049" t="s">
        <v>993</v>
      </c>
      <c r="L2049" t="s">
        <v>8408</v>
      </c>
      <c r="N2049" t="s">
        <v>9077</v>
      </c>
    </row>
    <row r="2050" spans="1:14" x14ac:dyDescent="0.25">
      <c r="A2050" t="s">
        <v>40</v>
      </c>
      <c r="B2050" t="s">
        <v>5284</v>
      </c>
      <c r="C2050" t="s">
        <v>3308</v>
      </c>
      <c r="D2050" t="s">
        <v>40</v>
      </c>
      <c r="E2050" t="s">
        <v>5284</v>
      </c>
      <c r="F2050" t="s">
        <v>3308</v>
      </c>
      <c r="H2050" t="s">
        <v>993</v>
      </c>
      <c r="I2050" t="s">
        <v>8376</v>
      </c>
      <c r="K2050" t="s">
        <v>993</v>
      </c>
      <c r="L2050" t="s">
        <v>4496</v>
      </c>
      <c r="N2050" t="s">
        <v>9078</v>
      </c>
    </row>
    <row r="2051" spans="1:14" x14ac:dyDescent="0.25">
      <c r="A2051" t="s">
        <v>40</v>
      </c>
      <c r="B2051" t="s">
        <v>5284</v>
      </c>
      <c r="C2051" t="s">
        <v>3311</v>
      </c>
      <c r="D2051" t="s">
        <v>40</v>
      </c>
      <c r="E2051" t="s">
        <v>5284</v>
      </c>
      <c r="F2051" t="s">
        <v>3311</v>
      </c>
      <c r="H2051" t="s">
        <v>993</v>
      </c>
      <c r="I2051" t="s">
        <v>8377</v>
      </c>
      <c r="K2051" t="s">
        <v>993</v>
      </c>
      <c r="L2051" t="s">
        <v>8409</v>
      </c>
      <c r="N2051" t="s">
        <v>9079</v>
      </c>
    </row>
    <row r="2052" spans="1:14" x14ac:dyDescent="0.25">
      <c r="A2052" t="s">
        <v>40</v>
      </c>
      <c r="B2052" t="s">
        <v>5284</v>
      </c>
      <c r="C2052" t="s">
        <v>3314</v>
      </c>
      <c r="D2052" t="s">
        <v>40</v>
      </c>
      <c r="E2052" t="s">
        <v>5284</v>
      </c>
      <c r="F2052" t="s">
        <v>3314</v>
      </c>
      <c r="H2052" t="s">
        <v>993</v>
      </c>
      <c r="I2052" t="s">
        <v>8378</v>
      </c>
      <c r="K2052" t="s">
        <v>993</v>
      </c>
      <c r="L2052" t="s">
        <v>8410</v>
      </c>
      <c r="N2052" t="s">
        <v>9080</v>
      </c>
    </row>
    <row r="2053" spans="1:14" x14ac:dyDescent="0.25">
      <c r="A2053" t="s">
        <v>40</v>
      </c>
      <c r="B2053" t="s">
        <v>5284</v>
      </c>
      <c r="C2053" t="s">
        <v>3341</v>
      </c>
      <c r="D2053" t="s">
        <v>40</v>
      </c>
      <c r="E2053" t="s">
        <v>5284</v>
      </c>
      <c r="F2053" t="s">
        <v>3341</v>
      </c>
      <c r="H2053" t="s">
        <v>993</v>
      </c>
      <c r="I2053" t="s">
        <v>8379</v>
      </c>
      <c r="K2053" t="s">
        <v>993</v>
      </c>
      <c r="L2053" t="s">
        <v>8411</v>
      </c>
      <c r="N2053" t="s">
        <v>9081</v>
      </c>
    </row>
    <row r="2054" spans="1:14" x14ac:dyDescent="0.25">
      <c r="A2054" t="s">
        <v>40</v>
      </c>
      <c r="B2054" t="s">
        <v>5284</v>
      </c>
      <c r="C2054" t="s">
        <v>7593</v>
      </c>
      <c r="D2054" t="s">
        <v>40</v>
      </c>
      <c r="E2054" t="s">
        <v>5284</v>
      </c>
      <c r="F2054" t="s">
        <v>7593</v>
      </c>
      <c r="H2054" t="s">
        <v>993</v>
      </c>
      <c r="I2054" t="s">
        <v>8380</v>
      </c>
      <c r="K2054" t="s">
        <v>993</v>
      </c>
      <c r="L2054" t="s">
        <v>8412</v>
      </c>
      <c r="N2054" t="s">
        <v>9082</v>
      </c>
    </row>
    <row r="2055" spans="1:14" x14ac:dyDescent="0.25">
      <c r="A2055" t="s">
        <v>40</v>
      </c>
      <c r="B2055" t="s">
        <v>5284</v>
      </c>
      <c r="C2055" t="s">
        <v>7897</v>
      </c>
      <c r="D2055" t="s">
        <v>40</v>
      </c>
      <c r="E2055" t="s">
        <v>5284</v>
      </c>
      <c r="F2055" t="s">
        <v>7897</v>
      </c>
      <c r="H2055" t="s">
        <v>993</v>
      </c>
      <c r="I2055" t="s">
        <v>8381</v>
      </c>
      <c r="K2055" t="s">
        <v>993</v>
      </c>
      <c r="L2055" t="s">
        <v>8413</v>
      </c>
      <c r="N2055" t="s">
        <v>9083</v>
      </c>
    </row>
    <row r="2056" spans="1:14" x14ac:dyDescent="0.25">
      <c r="A2056" t="s">
        <v>40</v>
      </c>
      <c r="B2056" t="s">
        <v>5284</v>
      </c>
      <c r="C2056" t="s">
        <v>7940</v>
      </c>
      <c r="D2056" t="s">
        <v>40</v>
      </c>
      <c r="E2056" t="s">
        <v>5284</v>
      </c>
      <c r="F2056" t="s">
        <v>7940</v>
      </c>
      <c r="H2056" t="s">
        <v>993</v>
      </c>
      <c r="I2056" t="s">
        <v>8382</v>
      </c>
      <c r="K2056" t="s">
        <v>993</v>
      </c>
      <c r="L2056" t="s">
        <v>8414</v>
      </c>
      <c r="N2056" t="s">
        <v>9084</v>
      </c>
    </row>
    <row r="2057" spans="1:14" x14ac:dyDescent="0.25">
      <c r="A2057" t="s">
        <v>40</v>
      </c>
      <c r="B2057" t="s">
        <v>5284</v>
      </c>
      <c r="C2057" t="s">
        <v>7596</v>
      </c>
      <c r="D2057" t="s">
        <v>40</v>
      </c>
      <c r="E2057" t="s">
        <v>5284</v>
      </c>
      <c r="F2057" t="s">
        <v>7596</v>
      </c>
      <c r="H2057" t="s">
        <v>993</v>
      </c>
      <c r="I2057" t="s">
        <v>8383</v>
      </c>
      <c r="K2057" t="s">
        <v>993</v>
      </c>
      <c r="L2057" t="s">
        <v>8415</v>
      </c>
      <c r="N2057" t="s">
        <v>9085</v>
      </c>
    </row>
    <row r="2058" spans="1:14" x14ac:dyDescent="0.25">
      <c r="A2058" t="s">
        <v>40</v>
      </c>
      <c r="B2058" t="s">
        <v>5284</v>
      </c>
      <c r="C2058" t="s">
        <v>7941</v>
      </c>
      <c r="D2058" t="s">
        <v>40</v>
      </c>
      <c r="E2058" t="s">
        <v>5284</v>
      </c>
      <c r="F2058" t="s">
        <v>7941</v>
      </c>
      <c r="H2058" t="s">
        <v>993</v>
      </c>
      <c r="I2058" t="s">
        <v>8384</v>
      </c>
      <c r="K2058" t="s">
        <v>993</v>
      </c>
      <c r="L2058" t="s">
        <v>8416</v>
      </c>
      <c r="N2058" t="s">
        <v>9086</v>
      </c>
    </row>
    <row r="2059" spans="1:14" x14ac:dyDescent="0.25">
      <c r="A2059" t="s">
        <v>40</v>
      </c>
      <c r="B2059" t="s">
        <v>5284</v>
      </c>
      <c r="C2059" t="s">
        <v>7948</v>
      </c>
      <c r="D2059" t="s">
        <v>40</v>
      </c>
      <c r="E2059" t="s">
        <v>5284</v>
      </c>
      <c r="F2059" t="s">
        <v>7948</v>
      </c>
      <c r="H2059" t="s">
        <v>993</v>
      </c>
      <c r="I2059" t="s">
        <v>8385</v>
      </c>
      <c r="K2059" t="s">
        <v>993</v>
      </c>
      <c r="L2059" t="s">
        <v>8417</v>
      </c>
      <c r="N2059" t="s">
        <v>9087</v>
      </c>
    </row>
    <row r="2060" spans="1:14" x14ac:dyDescent="0.25">
      <c r="A2060" t="s">
        <v>40</v>
      </c>
      <c r="B2060" t="s">
        <v>5284</v>
      </c>
      <c r="C2060" t="s">
        <v>3386</v>
      </c>
      <c r="D2060" t="s">
        <v>40</v>
      </c>
      <c r="E2060" t="s">
        <v>5284</v>
      </c>
      <c r="F2060" t="s">
        <v>3386</v>
      </c>
      <c r="H2060" t="s">
        <v>993</v>
      </c>
      <c r="I2060" t="s">
        <v>8386</v>
      </c>
      <c r="K2060" t="s">
        <v>993</v>
      </c>
      <c r="L2060" t="s">
        <v>8418</v>
      </c>
      <c r="N2060" t="s">
        <v>9088</v>
      </c>
    </row>
    <row r="2061" spans="1:14" x14ac:dyDescent="0.25">
      <c r="A2061" t="s">
        <v>40</v>
      </c>
      <c r="B2061" t="s">
        <v>5284</v>
      </c>
      <c r="C2061" t="s">
        <v>7597</v>
      </c>
      <c r="D2061" t="s">
        <v>40</v>
      </c>
      <c r="E2061" t="s">
        <v>5284</v>
      </c>
      <c r="F2061" t="s">
        <v>7597</v>
      </c>
      <c r="H2061" t="s">
        <v>993</v>
      </c>
      <c r="I2061" t="s">
        <v>8387</v>
      </c>
      <c r="K2061" t="s">
        <v>1038</v>
      </c>
      <c r="L2061" t="s">
        <v>7905</v>
      </c>
      <c r="N2061" t="s">
        <v>9089</v>
      </c>
    </row>
    <row r="2062" spans="1:14" x14ac:dyDescent="0.25">
      <c r="A2062" t="s">
        <v>40</v>
      </c>
      <c r="B2062" t="s">
        <v>5284</v>
      </c>
      <c r="C2062" t="s">
        <v>8177</v>
      </c>
      <c r="D2062" t="s">
        <v>40</v>
      </c>
      <c r="E2062" t="s">
        <v>5284</v>
      </c>
      <c r="F2062" t="s">
        <v>8177</v>
      </c>
      <c r="H2062" t="s">
        <v>993</v>
      </c>
      <c r="I2062" t="s">
        <v>8388</v>
      </c>
      <c r="K2062" t="s">
        <v>1038</v>
      </c>
      <c r="L2062" t="s">
        <v>7983</v>
      </c>
      <c r="N2062" t="s">
        <v>9090</v>
      </c>
    </row>
    <row r="2063" spans="1:14" x14ac:dyDescent="0.25">
      <c r="A2063" t="s">
        <v>40</v>
      </c>
      <c r="B2063" t="s">
        <v>5284</v>
      </c>
      <c r="C2063" t="s">
        <v>7901</v>
      </c>
      <c r="D2063" t="s">
        <v>40</v>
      </c>
      <c r="E2063" t="s">
        <v>5284</v>
      </c>
      <c r="F2063" t="s">
        <v>7901</v>
      </c>
      <c r="H2063" t="s">
        <v>993</v>
      </c>
      <c r="I2063" t="s">
        <v>8389</v>
      </c>
      <c r="K2063" t="s">
        <v>1038</v>
      </c>
      <c r="L2063" t="s">
        <v>7984</v>
      </c>
      <c r="N2063" t="s">
        <v>9091</v>
      </c>
    </row>
    <row r="2064" spans="1:14" x14ac:dyDescent="0.25">
      <c r="A2064" t="s">
        <v>40</v>
      </c>
      <c r="B2064" t="s">
        <v>5284</v>
      </c>
      <c r="C2064" t="s">
        <v>7957</v>
      </c>
      <c r="D2064" t="s">
        <v>40</v>
      </c>
      <c r="E2064" t="s">
        <v>5284</v>
      </c>
      <c r="F2064" t="s">
        <v>7957</v>
      </c>
      <c r="H2064" t="s">
        <v>993</v>
      </c>
      <c r="I2064" t="s">
        <v>8390</v>
      </c>
      <c r="K2064" t="s">
        <v>1038</v>
      </c>
      <c r="L2064" t="s">
        <v>3480</v>
      </c>
      <c r="N2064" t="s">
        <v>9092</v>
      </c>
    </row>
    <row r="2065" spans="1:14" x14ac:dyDescent="0.25">
      <c r="A2065" t="s">
        <v>40</v>
      </c>
      <c r="B2065" t="s">
        <v>5284</v>
      </c>
      <c r="C2065" t="s">
        <v>8000</v>
      </c>
      <c r="D2065" t="s">
        <v>40</v>
      </c>
      <c r="E2065" t="s">
        <v>5284</v>
      </c>
      <c r="F2065" t="s">
        <v>8000</v>
      </c>
      <c r="H2065" t="s">
        <v>993</v>
      </c>
      <c r="I2065" t="s">
        <v>8391</v>
      </c>
      <c r="K2065" t="s">
        <v>1038</v>
      </c>
      <c r="L2065" t="s">
        <v>3489</v>
      </c>
      <c r="N2065" t="s">
        <v>9093</v>
      </c>
    </row>
    <row r="2066" spans="1:14" x14ac:dyDescent="0.25">
      <c r="A2066" t="s">
        <v>40</v>
      </c>
      <c r="B2066" t="s">
        <v>5284</v>
      </c>
      <c r="C2066" t="s">
        <v>8178</v>
      </c>
      <c r="D2066" t="s">
        <v>40</v>
      </c>
      <c r="E2066" t="s">
        <v>5284</v>
      </c>
      <c r="F2066" t="s">
        <v>8178</v>
      </c>
      <c r="H2066" t="s">
        <v>993</v>
      </c>
      <c r="I2066" t="s">
        <v>8392</v>
      </c>
      <c r="K2066" t="s">
        <v>1038</v>
      </c>
      <c r="L2066" t="s">
        <v>3492</v>
      </c>
      <c r="N2066" t="s">
        <v>9094</v>
      </c>
    </row>
    <row r="2067" spans="1:14" x14ac:dyDescent="0.25">
      <c r="A2067" t="s">
        <v>40</v>
      </c>
      <c r="B2067" t="s">
        <v>5284</v>
      </c>
      <c r="C2067" t="s">
        <v>8033</v>
      </c>
      <c r="D2067" t="s">
        <v>40</v>
      </c>
      <c r="E2067" t="s">
        <v>5284</v>
      </c>
      <c r="F2067" t="s">
        <v>8033</v>
      </c>
      <c r="H2067" t="s">
        <v>993</v>
      </c>
      <c r="I2067" t="s">
        <v>8393</v>
      </c>
      <c r="K2067" t="s">
        <v>1038</v>
      </c>
      <c r="L2067" t="s">
        <v>3498</v>
      </c>
      <c r="N2067" t="s">
        <v>9095</v>
      </c>
    </row>
    <row r="2068" spans="1:14" x14ac:dyDescent="0.25">
      <c r="A2068" t="s">
        <v>40</v>
      </c>
      <c r="B2068" t="s">
        <v>5284</v>
      </c>
      <c r="C2068" t="s">
        <v>8179</v>
      </c>
      <c r="D2068" t="s">
        <v>40</v>
      </c>
      <c r="E2068" t="s">
        <v>5284</v>
      </c>
      <c r="F2068" t="s">
        <v>8179</v>
      </c>
      <c r="H2068" t="s">
        <v>993</v>
      </c>
      <c r="I2068" t="s">
        <v>8394</v>
      </c>
      <c r="K2068" t="s">
        <v>1038</v>
      </c>
      <c r="L2068" t="s">
        <v>3521</v>
      </c>
      <c r="N2068" t="s">
        <v>9096</v>
      </c>
    </row>
    <row r="2069" spans="1:14" x14ac:dyDescent="0.25">
      <c r="A2069" t="s">
        <v>40</v>
      </c>
      <c r="B2069" t="s">
        <v>5284</v>
      </c>
      <c r="C2069" t="s">
        <v>4505</v>
      </c>
      <c r="D2069" t="s">
        <v>40</v>
      </c>
      <c r="E2069" t="s">
        <v>5284</v>
      </c>
      <c r="F2069" t="s">
        <v>4505</v>
      </c>
      <c r="H2069" t="s">
        <v>993</v>
      </c>
      <c r="I2069" t="s">
        <v>8395</v>
      </c>
      <c r="K2069" t="s">
        <v>1038</v>
      </c>
      <c r="L2069" t="s">
        <v>3532</v>
      </c>
      <c r="N2069" t="s">
        <v>9097</v>
      </c>
    </row>
    <row r="2070" spans="1:14" x14ac:dyDescent="0.25">
      <c r="A2070" t="s">
        <v>40</v>
      </c>
      <c r="B2070" t="s">
        <v>5284</v>
      </c>
      <c r="C2070" t="s">
        <v>7611</v>
      </c>
      <c r="D2070" t="s">
        <v>40</v>
      </c>
      <c r="E2070" t="s">
        <v>5284</v>
      </c>
      <c r="F2070" t="s">
        <v>7611</v>
      </c>
      <c r="H2070" t="s">
        <v>993</v>
      </c>
      <c r="I2070" t="s">
        <v>8396</v>
      </c>
      <c r="K2070" t="s">
        <v>1038</v>
      </c>
      <c r="L2070" t="s">
        <v>8419</v>
      </c>
      <c r="N2070" t="s">
        <v>9098</v>
      </c>
    </row>
    <row r="2071" spans="1:14" x14ac:dyDescent="0.25">
      <c r="A2071" t="s">
        <v>40</v>
      </c>
      <c r="B2071" t="s">
        <v>5284</v>
      </c>
      <c r="C2071" t="s">
        <v>7614</v>
      </c>
      <c r="D2071" t="s">
        <v>40</v>
      </c>
      <c r="E2071" t="s">
        <v>5284</v>
      </c>
      <c r="F2071" t="s">
        <v>7614</v>
      </c>
      <c r="H2071" t="s">
        <v>993</v>
      </c>
      <c r="I2071" t="s">
        <v>8397</v>
      </c>
      <c r="K2071" t="s">
        <v>1038</v>
      </c>
      <c r="L2071" t="s">
        <v>3543</v>
      </c>
      <c r="N2071" t="s">
        <v>9099</v>
      </c>
    </row>
    <row r="2072" spans="1:14" x14ac:dyDescent="0.25">
      <c r="A2072" t="s">
        <v>40</v>
      </c>
      <c r="B2072" t="s">
        <v>5284</v>
      </c>
      <c r="C2072" t="s">
        <v>7616</v>
      </c>
      <c r="D2072" t="s">
        <v>40</v>
      </c>
      <c r="E2072" t="s">
        <v>5284</v>
      </c>
      <c r="F2072" t="s">
        <v>7616</v>
      </c>
      <c r="H2072" t="s">
        <v>993</v>
      </c>
      <c r="I2072" t="s">
        <v>8398</v>
      </c>
      <c r="K2072" t="s">
        <v>1038</v>
      </c>
      <c r="L2072" t="s">
        <v>3570</v>
      </c>
      <c r="N2072" t="s">
        <v>9100</v>
      </c>
    </row>
    <row r="2073" spans="1:14" x14ac:dyDescent="0.25">
      <c r="A2073" t="s">
        <v>40</v>
      </c>
      <c r="B2073" t="s">
        <v>5284</v>
      </c>
      <c r="C2073" t="s">
        <v>7617</v>
      </c>
      <c r="D2073" t="s">
        <v>40</v>
      </c>
      <c r="E2073" t="s">
        <v>5284</v>
      </c>
      <c r="F2073" t="s">
        <v>7617</v>
      </c>
      <c r="H2073" t="s">
        <v>993</v>
      </c>
      <c r="I2073" t="s">
        <v>8399</v>
      </c>
      <c r="K2073" t="s">
        <v>1038</v>
      </c>
      <c r="L2073" t="s">
        <v>3585</v>
      </c>
      <c r="N2073" t="s">
        <v>9101</v>
      </c>
    </row>
    <row r="2074" spans="1:14" x14ac:dyDescent="0.25">
      <c r="A2074" t="s">
        <v>40</v>
      </c>
      <c r="B2074" t="s">
        <v>5284</v>
      </c>
      <c r="C2074" t="s">
        <v>7618</v>
      </c>
      <c r="D2074" t="s">
        <v>40</v>
      </c>
      <c r="E2074" t="s">
        <v>5284</v>
      </c>
      <c r="F2074" t="s">
        <v>7618</v>
      </c>
      <c r="H2074" t="s">
        <v>993</v>
      </c>
      <c r="I2074" t="s">
        <v>8400</v>
      </c>
      <c r="K2074" t="s">
        <v>1038</v>
      </c>
      <c r="L2074" t="s">
        <v>7654</v>
      </c>
      <c r="N2074" t="s">
        <v>9102</v>
      </c>
    </row>
    <row r="2075" spans="1:14" x14ac:dyDescent="0.25">
      <c r="A2075" t="s">
        <v>40</v>
      </c>
      <c r="B2075" t="s">
        <v>5284</v>
      </c>
      <c r="C2075" t="s">
        <v>8018</v>
      </c>
      <c r="D2075" t="s">
        <v>40</v>
      </c>
      <c r="E2075" t="s">
        <v>5284</v>
      </c>
      <c r="F2075" t="s">
        <v>8018</v>
      </c>
      <c r="H2075" t="s">
        <v>993</v>
      </c>
      <c r="I2075" t="s">
        <v>8401</v>
      </c>
      <c r="K2075" t="s">
        <v>1038</v>
      </c>
      <c r="L2075" t="s">
        <v>7665</v>
      </c>
      <c r="N2075" t="s">
        <v>9103</v>
      </c>
    </row>
    <row r="2076" spans="1:14" x14ac:dyDescent="0.25">
      <c r="A2076" t="s">
        <v>40</v>
      </c>
      <c r="B2076" t="s">
        <v>5284</v>
      </c>
      <c r="C2076" t="s">
        <v>8019</v>
      </c>
      <c r="D2076" t="s">
        <v>40</v>
      </c>
      <c r="E2076" t="s">
        <v>5284</v>
      </c>
      <c r="F2076" t="s">
        <v>8019</v>
      </c>
      <c r="H2076" t="s">
        <v>993</v>
      </c>
      <c r="I2076" t="s">
        <v>8402</v>
      </c>
      <c r="K2076" t="s">
        <v>1038</v>
      </c>
      <c r="L2076" t="s">
        <v>7668</v>
      </c>
      <c r="N2076" t="s">
        <v>9104</v>
      </c>
    </row>
    <row r="2077" spans="1:14" x14ac:dyDescent="0.25">
      <c r="A2077" t="s">
        <v>40</v>
      </c>
      <c r="B2077" t="s">
        <v>5284</v>
      </c>
      <c r="C2077" t="s">
        <v>8020</v>
      </c>
      <c r="D2077" t="s">
        <v>40</v>
      </c>
      <c r="E2077" t="s">
        <v>5284</v>
      </c>
      <c r="F2077" t="s">
        <v>8020</v>
      </c>
      <c r="H2077" t="s">
        <v>993</v>
      </c>
      <c r="I2077" t="s">
        <v>8403</v>
      </c>
      <c r="K2077" t="s">
        <v>1038</v>
      </c>
      <c r="L2077" t="s">
        <v>3628</v>
      </c>
    </row>
    <row r="2078" spans="1:14" x14ac:dyDescent="0.25">
      <c r="A2078" t="s">
        <v>40</v>
      </c>
      <c r="B2078" t="s">
        <v>5284</v>
      </c>
      <c r="C2078" t="s">
        <v>8021</v>
      </c>
      <c r="D2078" t="s">
        <v>40</v>
      </c>
      <c r="E2078" t="s">
        <v>5284</v>
      </c>
      <c r="F2078" t="s">
        <v>8021</v>
      </c>
      <c r="H2078" t="s">
        <v>993</v>
      </c>
      <c r="I2078" t="s">
        <v>8404</v>
      </c>
      <c r="K2078" t="s">
        <v>1038</v>
      </c>
      <c r="L2078" t="s">
        <v>7678</v>
      </c>
    </row>
    <row r="2079" spans="1:14" x14ac:dyDescent="0.25">
      <c r="A2079" t="s">
        <v>40</v>
      </c>
      <c r="B2079" t="s">
        <v>5284</v>
      </c>
      <c r="C2079" t="s">
        <v>8022</v>
      </c>
      <c r="D2079" t="s">
        <v>40</v>
      </c>
      <c r="E2079" t="s">
        <v>5284</v>
      </c>
      <c r="F2079" t="s">
        <v>8022</v>
      </c>
      <c r="H2079" t="s">
        <v>993</v>
      </c>
      <c r="I2079" t="s">
        <v>8405</v>
      </c>
      <c r="K2079" t="s">
        <v>1038</v>
      </c>
      <c r="L2079" t="s">
        <v>7684</v>
      </c>
    </row>
    <row r="2080" spans="1:14" x14ac:dyDescent="0.25">
      <c r="A2080" t="s">
        <v>40</v>
      </c>
      <c r="B2080" t="s">
        <v>5284</v>
      </c>
      <c r="C2080" t="s">
        <v>8034</v>
      </c>
      <c r="D2080" t="s">
        <v>40</v>
      </c>
      <c r="E2080" t="s">
        <v>5284</v>
      </c>
      <c r="F2080" t="s">
        <v>8034</v>
      </c>
      <c r="H2080" t="s">
        <v>993</v>
      </c>
      <c r="I2080" t="s">
        <v>8406</v>
      </c>
      <c r="K2080" t="s">
        <v>1038</v>
      </c>
      <c r="L2080" t="s">
        <v>7690</v>
      </c>
    </row>
    <row r="2081" spans="1:12" x14ac:dyDescent="0.25">
      <c r="A2081" t="s">
        <v>40</v>
      </c>
      <c r="B2081" t="s">
        <v>5284</v>
      </c>
      <c r="C2081" t="s">
        <v>7980</v>
      </c>
      <c r="D2081" t="s">
        <v>40</v>
      </c>
      <c r="E2081" t="s">
        <v>5284</v>
      </c>
      <c r="F2081" t="s">
        <v>7980</v>
      </c>
      <c r="H2081" t="s">
        <v>993</v>
      </c>
      <c r="I2081" t="s">
        <v>8407</v>
      </c>
      <c r="K2081" t="s">
        <v>1038</v>
      </c>
      <c r="L2081" t="s">
        <v>3663</v>
      </c>
    </row>
    <row r="2082" spans="1:12" x14ac:dyDescent="0.25">
      <c r="A2082" t="s">
        <v>40</v>
      </c>
      <c r="B2082" t="s">
        <v>5284</v>
      </c>
      <c r="C2082" t="s">
        <v>7875</v>
      </c>
      <c r="D2082" t="s">
        <v>40</v>
      </c>
      <c r="E2082" t="s">
        <v>5284</v>
      </c>
      <c r="F2082" t="s">
        <v>7875</v>
      </c>
      <c r="H2082" t="s">
        <v>993</v>
      </c>
      <c r="I2082" t="s">
        <v>8408</v>
      </c>
      <c r="K2082" t="s">
        <v>1038</v>
      </c>
      <c r="L2082" t="s">
        <v>3708</v>
      </c>
    </row>
    <row r="2083" spans="1:12" x14ac:dyDescent="0.25">
      <c r="A2083" t="s">
        <v>40</v>
      </c>
      <c r="B2083" t="s">
        <v>5284</v>
      </c>
      <c r="C2083" t="s">
        <v>7623</v>
      </c>
      <c r="D2083" t="s">
        <v>40</v>
      </c>
      <c r="E2083" t="s">
        <v>5284</v>
      </c>
      <c r="F2083" t="s">
        <v>7623</v>
      </c>
      <c r="H2083" t="s">
        <v>993</v>
      </c>
      <c r="I2083" t="s">
        <v>4496</v>
      </c>
      <c r="K2083" t="s">
        <v>1038</v>
      </c>
      <c r="L2083" t="s">
        <v>3714</v>
      </c>
    </row>
    <row r="2084" spans="1:12" x14ac:dyDescent="0.25">
      <c r="A2084" t="s">
        <v>40</v>
      </c>
      <c r="B2084" t="s">
        <v>5284</v>
      </c>
      <c r="C2084" t="s">
        <v>7625</v>
      </c>
      <c r="D2084" t="s">
        <v>40</v>
      </c>
      <c r="E2084" t="s">
        <v>5284</v>
      </c>
      <c r="F2084" t="s">
        <v>7625</v>
      </c>
      <c r="H2084" t="s">
        <v>993</v>
      </c>
      <c r="I2084" t="s">
        <v>8409</v>
      </c>
      <c r="K2084" t="s">
        <v>1038</v>
      </c>
      <c r="L2084" t="s">
        <v>3762</v>
      </c>
    </row>
    <row r="2085" spans="1:12" x14ac:dyDescent="0.25">
      <c r="A2085" t="s">
        <v>40</v>
      </c>
      <c r="B2085" t="s">
        <v>5284</v>
      </c>
      <c r="C2085" t="s">
        <v>7626</v>
      </c>
      <c r="D2085" t="s">
        <v>40</v>
      </c>
      <c r="E2085" t="s">
        <v>5284</v>
      </c>
      <c r="F2085" t="s">
        <v>7626</v>
      </c>
      <c r="H2085" t="s">
        <v>993</v>
      </c>
      <c r="I2085" t="s">
        <v>8410</v>
      </c>
      <c r="K2085" t="s">
        <v>1038</v>
      </c>
      <c r="L2085" t="s">
        <v>7907</v>
      </c>
    </row>
    <row r="2086" spans="1:12" x14ac:dyDescent="0.25">
      <c r="A2086" t="s">
        <v>40</v>
      </c>
      <c r="B2086" t="s">
        <v>7667</v>
      </c>
      <c r="C2086" t="s">
        <v>3478</v>
      </c>
      <c r="D2086" t="s">
        <v>40</v>
      </c>
      <c r="E2086" t="s">
        <v>7667</v>
      </c>
      <c r="F2086" t="s">
        <v>3478</v>
      </c>
      <c r="H2086" t="s">
        <v>993</v>
      </c>
      <c r="I2086" t="s">
        <v>8411</v>
      </c>
      <c r="K2086" t="s">
        <v>1038</v>
      </c>
      <c r="L2086" t="s">
        <v>7908</v>
      </c>
    </row>
    <row r="2087" spans="1:12" x14ac:dyDescent="0.25">
      <c r="A2087" t="s">
        <v>40</v>
      </c>
      <c r="B2087" t="s">
        <v>7667</v>
      </c>
      <c r="C2087" t="s">
        <v>8036</v>
      </c>
      <c r="D2087" t="s">
        <v>40</v>
      </c>
      <c r="E2087" t="s">
        <v>7667</v>
      </c>
      <c r="F2087" t="s">
        <v>8036</v>
      </c>
      <c r="H2087" t="s">
        <v>993</v>
      </c>
      <c r="I2087" t="s">
        <v>8412</v>
      </c>
      <c r="K2087" t="s">
        <v>1038</v>
      </c>
      <c r="L2087" t="s">
        <v>7909</v>
      </c>
    </row>
    <row r="2088" spans="1:12" x14ac:dyDescent="0.25">
      <c r="A2088" t="s">
        <v>40</v>
      </c>
      <c r="B2088" t="s">
        <v>7667</v>
      </c>
      <c r="C2088" t="s">
        <v>8037</v>
      </c>
      <c r="D2088" t="s">
        <v>40</v>
      </c>
      <c r="E2088" t="s">
        <v>7667</v>
      </c>
      <c r="F2088" t="s">
        <v>8037</v>
      </c>
      <c r="H2088" t="s">
        <v>993</v>
      </c>
      <c r="I2088" t="s">
        <v>8413</v>
      </c>
      <c r="K2088" t="s">
        <v>1038</v>
      </c>
      <c r="L2088" t="s">
        <v>7910</v>
      </c>
    </row>
    <row r="2089" spans="1:12" x14ac:dyDescent="0.25">
      <c r="A2089" t="s">
        <v>40</v>
      </c>
      <c r="B2089" t="s">
        <v>7667</v>
      </c>
      <c r="C2089" t="s">
        <v>8038</v>
      </c>
      <c r="D2089" t="s">
        <v>40</v>
      </c>
      <c r="E2089" t="s">
        <v>7667</v>
      </c>
      <c r="F2089" t="s">
        <v>8038</v>
      </c>
      <c r="H2089" t="s">
        <v>993</v>
      </c>
      <c r="I2089" t="s">
        <v>8414</v>
      </c>
      <c r="K2089" t="s">
        <v>1038</v>
      </c>
      <c r="L2089" t="s">
        <v>7911</v>
      </c>
    </row>
    <row r="2090" spans="1:12" x14ac:dyDescent="0.25">
      <c r="A2090" t="s">
        <v>40</v>
      </c>
      <c r="B2090" t="s">
        <v>7667</v>
      </c>
      <c r="C2090" t="s">
        <v>8039</v>
      </c>
      <c r="D2090" t="s">
        <v>40</v>
      </c>
      <c r="E2090" t="s">
        <v>7667</v>
      </c>
      <c r="F2090" t="s">
        <v>8039</v>
      </c>
      <c r="H2090" t="s">
        <v>993</v>
      </c>
      <c r="I2090" t="s">
        <v>8415</v>
      </c>
      <c r="K2090" t="s">
        <v>1038</v>
      </c>
      <c r="L2090" t="s">
        <v>7725</v>
      </c>
    </row>
    <row r="2091" spans="1:12" x14ac:dyDescent="0.25">
      <c r="A2091" t="s">
        <v>40</v>
      </c>
      <c r="B2091" t="s">
        <v>5288</v>
      </c>
      <c r="C2091" t="s">
        <v>7654</v>
      </c>
      <c r="D2091" t="s">
        <v>40</v>
      </c>
      <c r="E2091" t="s">
        <v>5288</v>
      </c>
      <c r="F2091" t="s">
        <v>7654</v>
      </c>
      <c r="H2091" t="s">
        <v>993</v>
      </c>
      <c r="I2091" t="s">
        <v>8416</v>
      </c>
      <c r="K2091" t="s">
        <v>1038</v>
      </c>
      <c r="L2091" t="s">
        <v>7726</v>
      </c>
    </row>
    <row r="2092" spans="1:12" x14ac:dyDescent="0.25">
      <c r="A2092" t="s">
        <v>40</v>
      </c>
      <c r="B2092" t="s">
        <v>5288</v>
      </c>
      <c r="C2092" t="s">
        <v>3628</v>
      </c>
      <c r="D2092" t="s">
        <v>40</v>
      </c>
      <c r="E2092" t="s">
        <v>5288</v>
      </c>
      <c r="F2092" t="s">
        <v>3628</v>
      </c>
      <c r="H2092" t="s">
        <v>993</v>
      </c>
      <c r="I2092" t="s">
        <v>8417</v>
      </c>
      <c r="K2092" t="s">
        <v>1038</v>
      </c>
      <c r="L2092" t="s">
        <v>7600</v>
      </c>
    </row>
    <row r="2093" spans="1:12" x14ac:dyDescent="0.25">
      <c r="A2093" t="s">
        <v>40</v>
      </c>
      <c r="B2093" t="s">
        <v>5288</v>
      </c>
      <c r="C2093" t="s">
        <v>7743</v>
      </c>
      <c r="D2093" t="s">
        <v>40</v>
      </c>
      <c r="E2093" t="s">
        <v>5288</v>
      </c>
      <c r="F2093" t="s">
        <v>7743</v>
      </c>
      <c r="H2093" t="s">
        <v>993</v>
      </c>
      <c r="I2093" t="s">
        <v>8418</v>
      </c>
      <c r="K2093" t="s">
        <v>1038</v>
      </c>
      <c r="L2093" t="s">
        <v>5629</v>
      </c>
    </row>
    <row r="2094" spans="1:12" x14ac:dyDescent="0.25">
      <c r="A2094" t="s">
        <v>40</v>
      </c>
      <c r="B2094" t="s">
        <v>5288</v>
      </c>
      <c r="C2094" t="s">
        <v>4505</v>
      </c>
      <c r="D2094" t="s">
        <v>40</v>
      </c>
      <c r="E2094" t="s">
        <v>5288</v>
      </c>
      <c r="F2094" t="s">
        <v>4505</v>
      </c>
      <c r="H2094" t="s">
        <v>993</v>
      </c>
      <c r="I2094" t="s">
        <v>3341</v>
      </c>
      <c r="K2094" t="s">
        <v>1038</v>
      </c>
      <c r="L2094" t="s">
        <v>7727</v>
      </c>
    </row>
    <row r="2095" spans="1:12" x14ac:dyDescent="0.25">
      <c r="A2095" t="s">
        <v>241</v>
      </c>
      <c r="B2095" t="s">
        <v>5288</v>
      </c>
      <c r="C2095" t="s">
        <v>3628</v>
      </c>
      <c r="D2095" t="s">
        <v>241</v>
      </c>
      <c r="E2095" t="s">
        <v>5288</v>
      </c>
      <c r="F2095" t="s">
        <v>3628</v>
      </c>
      <c r="H2095" t="s">
        <v>993</v>
      </c>
      <c r="I2095" t="s">
        <v>3628</v>
      </c>
      <c r="K2095" t="s">
        <v>1038</v>
      </c>
      <c r="L2095" t="s">
        <v>3790</v>
      </c>
    </row>
    <row r="2096" spans="1:12" x14ac:dyDescent="0.25">
      <c r="A2096" t="s">
        <v>241</v>
      </c>
      <c r="B2096" t="s">
        <v>5288</v>
      </c>
      <c r="C2096" t="s">
        <v>7684</v>
      </c>
      <c r="D2096" t="s">
        <v>241</v>
      </c>
      <c r="E2096" t="s">
        <v>5288</v>
      </c>
      <c r="F2096" t="s">
        <v>7684</v>
      </c>
      <c r="H2096" t="s">
        <v>997</v>
      </c>
      <c r="I2096" t="s">
        <v>7871</v>
      </c>
      <c r="K2096" t="s">
        <v>1038</v>
      </c>
      <c r="L2096" t="s">
        <v>5640</v>
      </c>
    </row>
    <row r="2097" spans="1:12" x14ac:dyDescent="0.25">
      <c r="A2097" t="s">
        <v>241</v>
      </c>
      <c r="B2097" t="s">
        <v>5288</v>
      </c>
      <c r="C2097" t="s">
        <v>7725</v>
      </c>
      <c r="D2097" t="s">
        <v>241</v>
      </c>
      <c r="E2097" t="s">
        <v>5288</v>
      </c>
      <c r="F2097" t="s">
        <v>7725</v>
      </c>
      <c r="H2097" t="s">
        <v>1038</v>
      </c>
      <c r="I2097" t="s">
        <v>4513</v>
      </c>
      <c r="K2097" t="s">
        <v>1038</v>
      </c>
      <c r="L2097" t="s">
        <v>5647</v>
      </c>
    </row>
    <row r="2098" spans="1:12" x14ac:dyDescent="0.25">
      <c r="A2098" t="s">
        <v>241</v>
      </c>
      <c r="B2098" t="s">
        <v>5288</v>
      </c>
      <c r="C2098" t="s">
        <v>7600</v>
      </c>
      <c r="D2098" t="s">
        <v>241</v>
      </c>
      <c r="E2098" t="s">
        <v>5288</v>
      </c>
      <c r="F2098" t="s">
        <v>7600</v>
      </c>
      <c r="H2098" t="s">
        <v>1038</v>
      </c>
      <c r="I2098" t="s">
        <v>7629</v>
      </c>
      <c r="K2098" t="s">
        <v>1038</v>
      </c>
      <c r="L2098" t="s">
        <v>3802</v>
      </c>
    </row>
    <row r="2099" spans="1:12" x14ac:dyDescent="0.25">
      <c r="A2099" t="s">
        <v>241</v>
      </c>
      <c r="B2099" t="s">
        <v>5288</v>
      </c>
      <c r="C2099" t="s">
        <v>5629</v>
      </c>
      <c r="D2099" t="s">
        <v>241</v>
      </c>
      <c r="E2099" t="s">
        <v>5288</v>
      </c>
      <c r="F2099" t="s">
        <v>5629</v>
      </c>
      <c r="H2099" t="s">
        <v>1038</v>
      </c>
      <c r="I2099" t="s">
        <v>7905</v>
      </c>
      <c r="K2099" t="s">
        <v>1038</v>
      </c>
      <c r="L2099" t="s">
        <v>5654</v>
      </c>
    </row>
    <row r="2100" spans="1:12" x14ac:dyDescent="0.25">
      <c r="A2100" t="s">
        <v>241</v>
      </c>
      <c r="B2100" t="s">
        <v>5288</v>
      </c>
      <c r="C2100" t="s">
        <v>7727</v>
      </c>
      <c r="D2100" t="s">
        <v>241</v>
      </c>
      <c r="E2100" t="s">
        <v>5288</v>
      </c>
      <c r="F2100" t="s">
        <v>7727</v>
      </c>
      <c r="H2100" t="s">
        <v>1038</v>
      </c>
      <c r="I2100" t="s">
        <v>7983</v>
      </c>
      <c r="K2100" t="s">
        <v>1038</v>
      </c>
      <c r="L2100" t="s">
        <v>3808</v>
      </c>
    </row>
    <row r="2101" spans="1:12" x14ac:dyDescent="0.25">
      <c r="A2101" t="s">
        <v>241</v>
      </c>
      <c r="B2101" t="s">
        <v>5288</v>
      </c>
      <c r="C2101" t="s">
        <v>5640</v>
      </c>
      <c r="D2101" t="s">
        <v>241</v>
      </c>
      <c r="E2101" t="s">
        <v>5288</v>
      </c>
      <c r="F2101" t="s">
        <v>5640</v>
      </c>
      <c r="H2101" t="s">
        <v>1038</v>
      </c>
      <c r="I2101" t="s">
        <v>7984</v>
      </c>
      <c r="K2101" t="s">
        <v>1038</v>
      </c>
      <c r="L2101" t="s">
        <v>5661</v>
      </c>
    </row>
    <row r="2102" spans="1:12" x14ac:dyDescent="0.25">
      <c r="A2102" t="s">
        <v>241</v>
      </c>
      <c r="B2102" t="s">
        <v>5288</v>
      </c>
      <c r="C2102" t="s">
        <v>5647</v>
      </c>
      <c r="D2102" t="s">
        <v>241</v>
      </c>
      <c r="E2102" t="s">
        <v>5288</v>
      </c>
      <c r="F2102" t="s">
        <v>5647</v>
      </c>
      <c r="H2102" t="s">
        <v>1038</v>
      </c>
      <c r="I2102" t="s">
        <v>3498</v>
      </c>
      <c r="K2102" t="s">
        <v>1038</v>
      </c>
      <c r="L2102" t="s">
        <v>3814</v>
      </c>
    </row>
    <row r="2103" spans="1:12" x14ac:dyDescent="0.25">
      <c r="A2103" t="s">
        <v>241</v>
      </c>
      <c r="B2103" t="s">
        <v>5288</v>
      </c>
      <c r="C2103" t="s">
        <v>5654</v>
      </c>
      <c r="D2103" t="s">
        <v>241</v>
      </c>
      <c r="E2103" t="s">
        <v>5288</v>
      </c>
      <c r="F2103" t="s">
        <v>5654</v>
      </c>
      <c r="H2103" t="s">
        <v>1038</v>
      </c>
      <c r="I2103" t="s">
        <v>7665</v>
      </c>
      <c r="K2103" t="s">
        <v>1038</v>
      </c>
      <c r="L2103" t="s">
        <v>5668</v>
      </c>
    </row>
    <row r="2104" spans="1:12" x14ac:dyDescent="0.25">
      <c r="A2104" t="s">
        <v>241</v>
      </c>
      <c r="B2104" t="s">
        <v>5288</v>
      </c>
      <c r="C2104" t="s">
        <v>5661</v>
      </c>
      <c r="D2104" t="s">
        <v>241</v>
      </c>
      <c r="E2104" t="s">
        <v>5288</v>
      </c>
      <c r="F2104" t="s">
        <v>5661</v>
      </c>
      <c r="H2104" t="s">
        <v>1038</v>
      </c>
      <c r="I2104" t="s">
        <v>3628</v>
      </c>
      <c r="K2104" t="s">
        <v>1038</v>
      </c>
      <c r="L2104" t="s">
        <v>3820</v>
      </c>
    </row>
    <row r="2105" spans="1:12" x14ac:dyDescent="0.25">
      <c r="A2105" t="s">
        <v>241</v>
      </c>
      <c r="B2105" t="s">
        <v>5288</v>
      </c>
      <c r="C2105" t="s">
        <v>5668</v>
      </c>
      <c r="D2105" t="s">
        <v>241</v>
      </c>
      <c r="E2105" t="s">
        <v>5288</v>
      </c>
      <c r="F2105" t="s">
        <v>5668</v>
      </c>
      <c r="H2105" t="s">
        <v>1038</v>
      </c>
      <c r="I2105" t="s">
        <v>7684</v>
      </c>
      <c r="K2105" t="s">
        <v>1038</v>
      </c>
      <c r="L2105" t="s">
        <v>5678</v>
      </c>
    </row>
    <row r="2106" spans="1:12" x14ac:dyDescent="0.25">
      <c r="A2106" t="s">
        <v>241</v>
      </c>
      <c r="B2106" t="s">
        <v>5288</v>
      </c>
      <c r="C2106" t="s">
        <v>5678</v>
      </c>
      <c r="D2106" t="s">
        <v>241</v>
      </c>
      <c r="E2106" t="s">
        <v>5288</v>
      </c>
      <c r="F2106" t="s">
        <v>5678</v>
      </c>
      <c r="H2106" t="s">
        <v>1038</v>
      </c>
      <c r="I2106" t="s">
        <v>7690</v>
      </c>
      <c r="K2106" t="s">
        <v>1038</v>
      </c>
      <c r="L2106" t="s">
        <v>3826</v>
      </c>
    </row>
    <row r="2107" spans="1:12" x14ac:dyDescent="0.25">
      <c r="A2107" t="s">
        <v>241</v>
      </c>
      <c r="B2107" t="s">
        <v>5288</v>
      </c>
      <c r="C2107" t="s">
        <v>5688</v>
      </c>
      <c r="D2107" t="s">
        <v>241</v>
      </c>
      <c r="E2107" t="s">
        <v>5288</v>
      </c>
      <c r="F2107" t="s">
        <v>5688</v>
      </c>
      <c r="H2107" t="s">
        <v>1038</v>
      </c>
      <c r="I2107" t="s">
        <v>7907</v>
      </c>
      <c r="K2107" t="s">
        <v>1038</v>
      </c>
      <c r="L2107" t="s">
        <v>5688</v>
      </c>
    </row>
    <row r="2108" spans="1:12" x14ac:dyDescent="0.25">
      <c r="A2108" t="s">
        <v>241</v>
      </c>
      <c r="B2108" t="s">
        <v>5288</v>
      </c>
      <c r="C2108" t="s">
        <v>5695</v>
      </c>
      <c r="D2108" t="s">
        <v>241</v>
      </c>
      <c r="E2108" t="s">
        <v>5288</v>
      </c>
      <c r="F2108" t="s">
        <v>5695</v>
      </c>
      <c r="H2108" t="s">
        <v>1038</v>
      </c>
      <c r="I2108" t="s">
        <v>7908</v>
      </c>
      <c r="K2108" t="s">
        <v>1038</v>
      </c>
      <c r="L2108" t="s">
        <v>3831</v>
      </c>
    </row>
    <row r="2109" spans="1:12" x14ac:dyDescent="0.25">
      <c r="A2109" t="s">
        <v>241</v>
      </c>
      <c r="B2109" t="s">
        <v>5288</v>
      </c>
      <c r="C2109" t="s">
        <v>5702</v>
      </c>
      <c r="D2109" t="s">
        <v>241</v>
      </c>
      <c r="E2109" t="s">
        <v>5288</v>
      </c>
      <c r="F2109" t="s">
        <v>5702</v>
      </c>
      <c r="H2109" t="s">
        <v>1038</v>
      </c>
      <c r="I2109" t="s">
        <v>7909</v>
      </c>
      <c r="K2109" t="s">
        <v>1038</v>
      </c>
      <c r="L2109" t="s">
        <v>5695</v>
      </c>
    </row>
    <row r="2110" spans="1:12" x14ac:dyDescent="0.25">
      <c r="A2110" t="s">
        <v>241</v>
      </c>
      <c r="B2110" t="s">
        <v>5288</v>
      </c>
      <c r="C2110" t="s">
        <v>5708</v>
      </c>
      <c r="D2110" t="s">
        <v>241</v>
      </c>
      <c r="E2110" t="s">
        <v>5288</v>
      </c>
      <c r="F2110" t="s">
        <v>5708</v>
      </c>
      <c r="H2110" t="s">
        <v>1038</v>
      </c>
      <c r="I2110" t="s">
        <v>7910</v>
      </c>
      <c r="K2110" t="s">
        <v>1038</v>
      </c>
      <c r="L2110" t="s">
        <v>5702</v>
      </c>
    </row>
    <row r="2111" spans="1:12" x14ac:dyDescent="0.25">
      <c r="A2111" t="s">
        <v>241</v>
      </c>
      <c r="B2111" t="s">
        <v>5288</v>
      </c>
      <c r="C2111" t="s">
        <v>7730</v>
      </c>
      <c r="D2111" t="s">
        <v>241</v>
      </c>
      <c r="E2111" t="s">
        <v>5288</v>
      </c>
      <c r="F2111" t="s">
        <v>7730</v>
      </c>
      <c r="H2111" t="s">
        <v>1038</v>
      </c>
      <c r="I2111" t="s">
        <v>7911</v>
      </c>
      <c r="K2111" t="s">
        <v>1038</v>
      </c>
      <c r="L2111" t="s">
        <v>3837</v>
      </c>
    </row>
    <row r="2112" spans="1:12" x14ac:dyDescent="0.25">
      <c r="A2112" t="s">
        <v>241</v>
      </c>
      <c r="B2112" t="s">
        <v>5288</v>
      </c>
      <c r="C2112" t="s">
        <v>3930</v>
      </c>
      <c r="D2112" t="s">
        <v>241</v>
      </c>
      <c r="E2112" t="s">
        <v>5288</v>
      </c>
      <c r="F2112" t="s">
        <v>3930</v>
      </c>
      <c r="H2112" t="s">
        <v>1038</v>
      </c>
      <c r="I2112" t="s">
        <v>7725</v>
      </c>
      <c r="K2112" t="s">
        <v>1038</v>
      </c>
      <c r="L2112" t="s">
        <v>5708</v>
      </c>
    </row>
    <row r="2113" spans="1:12" x14ac:dyDescent="0.25">
      <c r="A2113" t="s">
        <v>241</v>
      </c>
      <c r="B2113" t="s">
        <v>5288</v>
      </c>
      <c r="C2113" t="s">
        <v>3932</v>
      </c>
      <c r="D2113" t="s">
        <v>241</v>
      </c>
      <c r="E2113" t="s">
        <v>5288</v>
      </c>
      <c r="F2113" t="s">
        <v>3932</v>
      </c>
      <c r="H2113" t="s">
        <v>1038</v>
      </c>
      <c r="I2113" t="s">
        <v>7600</v>
      </c>
      <c r="K2113" t="s">
        <v>1038</v>
      </c>
      <c r="L2113" t="s">
        <v>7728</v>
      </c>
    </row>
    <row r="2114" spans="1:12" x14ac:dyDescent="0.25">
      <c r="A2114" t="s">
        <v>241</v>
      </c>
      <c r="B2114" t="s">
        <v>5288</v>
      </c>
      <c r="C2114" t="s">
        <v>7735</v>
      </c>
      <c r="D2114" t="s">
        <v>241</v>
      </c>
      <c r="E2114" t="s">
        <v>5288</v>
      </c>
      <c r="F2114" t="s">
        <v>7735</v>
      </c>
      <c r="H2114" t="s">
        <v>1038</v>
      </c>
      <c r="I2114" t="s">
        <v>5629</v>
      </c>
      <c r="K2114" t="s">
        <v>1038</v>
      </c>
      <c r="L2114" t="s">
        <v>7730</v>
      </c>
    </row>
    <row r="2115" spans="1:12" x14ac:dyDescent="0.25">
      <c r="A2115" t="s">
        <v>241</v>
      </c>
      <c r="B2115" t="s">
        <v>5288</v>
      </c>
      <c r="C2115" t="s">
        <v>7743</v>
      </c>
      <c r="D2115" t="s">
        <v>241</v>
      </c>
      <c r="E2115" t="s">
        <v>5288</v>
      </c>
      <c r="F2115" t="s">
        <v>7743</v>
      </c>
      <c r="H2115" t="s">
        <v>1038</v>
      </c>
      <c r="I2115" t="s">
        <v>7727</v>
      </c>
      <c r="K2115" t="s">
        <v>1038</v>
      </c>
      <c r="L2115" t="s">
        <v>3855</v>
      </c>
    </row>
    <row r="2116" spans="1:12" x14ac:dyDescent="0.25">
      <c r="A2116" t="s">
        <v>241</v>
      </c>
      <c r="B2116" t="s">
        <v>5288</v>
      </c>
      <c r="C2116" t="s">
        <v>7745</v>
      </c>
      <c r="D2116" t="s">
        <v>241</v>
      </c>
      <c r="E2116" t="s">
        <v>5288</v>
      </c>
      <c r="F2116" t="s">
        <v>7745</v>
      </c>
      <c r="H2116" t="s">
        <v>1038</v>
      </c>
      <c r="I2116" t="s">
        <v>5640</v>
      </c>
      <c r="K2116" t="s">
        <v>1038</v>
      </c>
      <c r="L2116" t="s">
        <v>3877</v>
      </c>
    </row>
    <row r="2117" spans="1:12" x14ac:dyDescent="0.25">
      <c r="A2117" t="s">
        <v>241</v>
      </c>
      <c r="B2117" t="s">
        <v>5288</v>
      </c>
      <c r="C2117" t="s">
        <v>7746</v>
      </c>
      <c r="D2117" t="s">
        <v>241</v>
      </c>
      <c r="E2117" t="s">
        <v>5288</v>
      </c>
      <c r="F2117" t="s">
        <v>7746</v>
      </c>
      <c r="H2117" t="s">
        <v>1038</v>
      </c>
      <c r="I2117" t="s">
        <v>5647</v>
      </c>
      <c r="K2117" t="s">
        <v>1038</v>
      </c>
      <c r="L2117" t="s">
        <v>3880</v>
      </c>
    </row>
    <row r="2118" spans="1:12" x14ac:dyDescent="0.25">
      <c r="A2118" t="s">
        <v>241</v>
      </c>
      <c r="B2118" t="s">
        <v>5288</v>
      </c>
      <c r="C2118" t="s">
        <v>3995</v>
      </c>
      <c r="D2118" t="s">
        <v>241</v>
      </c>
      <c r="E2118" t="s">
        <v>5288</v>
      </c>
      <c r="F2118" t="s">
        <v>3995</v>
      </c>
      <c r="H2118" t="s">
        <v>1038</v>
      </c>
      <c r="I2118" t="s">
        <v>5654</v>
      </c>
      <c r="K2118" t="s">
        <v>1038</v>
      </c>
      <c r="L2118" t="s">
        <v>7914</v>
      </c>
    </row>
    <row r="2119" spans="1:12" x14ac:dyDescent="0.25">
      <c r="A2119" t="s">
        <v>241</v>
      </c>
      <c r="B2119" t="s">
        <v>5288</v>
      </c>
      <c r="C2119" t="s">
        <v>7749</v>
      </c>
      <c r="D2119" t="s">
        <v>241</v>
      </c>
      <c r="E2119" t="s">
        <v>5288</v>
      </c>
      <c r="F2119" t="s">
        <v>7749</v>
      </c>
      <c r="H2119" t="s">
        <v>1038</v>
      </c>
      <c r="I2119" t="s">
        <v>5661</v>
      </c>
      <c r="K2119" t="s">
        <v>1038</v>
      </c>
      <c r="L2119" t="s">
        <v>7916</v>
      </c>
    </row>
    <row r="2120" spans="1:12" x14ac:dyDescent="0.25">
      <c r="A2120" t="s">
        <v>241</v>
      </c>
      <c r="B2120" t="s">
        <v>5288</v>
      </c>
      <c r="C2120" t="s">
        <v>7750</v>
      </c>
      <c r="D2120" t="s">
        <v>241</v>
      </c>
      <c r="E2120" t="s">
        <v>5288</v>
      </c>
      <c r="F2120" t="s">
        <v>7750</v>
      </c>
      <c r="H2120" t="s">
        <v>1038</v>
      </c>
      <c r="I2120" t="s">
        <v>5668</v>
      </c>
      <c r="K2120" t="s">
        <v>1038</v>
      </c>
      <c r="L2120" t="s">
        <v>7917</v>
      </c>
    </row>
    <row r="2121" spans="1:12" x14ac:dyDescent="0.25">
      <c r="A2121" t="s">
        <v>241</v>
      </c>
      <c r="B2121" t="s">
        <v>5288</v>
      </c>
      <c r="C2121" t="s">
        <v>8180</v>
      </c>
      <c r="D2121" t="s">
        <v>241</v>
      </c>
      <c r="E2121" t="s">
        <v>5288</v>
      </c>
      <c r="F2121" t="s">
        <v>8180</v>
      </c>
      <c r="H2121" t="s">
        <v>1038</v>
      </c>
      <c r="I2121" t="s">
        <v>5678</v>
      </c>
      <c r="K2121" t="s">
        <v>1038</v>
      </c>
      <c r="L2121" t="s">
        <v>3926</v>
      </c>
    </row>
    <row r="2122" spans="1:12" x14ac:dyDescent="0.25">
      <c r="A2122" t="s">
        <v>241</v>
      </c>
      <c r="B2122" t="s">
        <v>5288</v>
      </c>
      <c r="C2122" t="s">
        <v>8181</v>
      </c>
      <c r="D2122" t="s">
        <v>241</v>
      </c>
      <c r="E2122" t="s">
        <v>5288</v>
      </c>
      <c r="F2122" t="s">
        <v>8181</v>
      </c>
      <c r="H2122" t="s">
        <v>1038</v>
      </c>
      <c r="I2122" t="s">
        <v>5688</v>
      </c>
      <c r="K2122" t="s">
        <v>1038</v>
      </c>
      <c r="L2122" t="s">
        <v>7734</v>
      </c>
    </row>
    <row r="2123" spans="1:12" x14ac:dyDescent="0.25">
      <c r="A2123" t="s">
        <v>241</v>
      </c>
      <c r="B2123" t="s">
        <v>5288</v>
      </c>
      <c r="C2123" t="s">
        <v>8030</v>
      </c>
      <c r="D2123" t="s">
        <v>241</v>
      </c>
      <c r="E2123" t="s">
        <v>5288</v>
      </c>
      <c r="F2123" t="s">
        <v>8030</v>
      </c>
      <c r="H2123" t="s">
        <v>1038</v>
      </c>
      <c r="I2123" t="s">
        <v>5695</v>
      </c>
      <c r="K2123" t="s">
        <v>1038</v>
      </c>
      <c r="L2123" t="s">
        <v>3932</v>
      </c>
    </row>
    <row r="2124" spans="1:12" x14ac:dyDescent="0.25">
      <c r="A2124" t="s">
        <v>241</v>
      </c>
      <c r="B2124" t="s">
        <v>5288</v>
      </c>
      <c r="C2124" t="s">
        <v>8182</v>
      </c>
      <c r="D2124" t="s">
        <v>241</v>
      </c>
      <c r="E2124" t="s">
        <v>5288</v>
      </c>
      <c r="F2124" t="s">
        <v>8182</v>
      </c>
      <c r="H2124" t="s">
        <v>1038</v>
      </c>
      <c r="I2124" t="s">
        <v>5702</v>
      </c>
      <c r="K2124" t="s">
        <v>1038</v>
      </c>
      <c r="L2124" t="s">
        <v>3935</v>
      </c>
    </row>
    <row r="2125" spans="1:12" x14ac:dyDescent="0.25">
      <c r="A2125" t="s">
        <v>241</v>
      </c>
      <c r="B2125" t="s">
        <v>5288</v>
      </c>
      <c r="C2125" t="s">
        <v>7876</v>
      </c>
      <c r="D2125" t="s">
        <v>241</v>
      </c>
      <c r="E2125" t="s">
        <v>5288</v>
      </c>
      <c r="F2125" t="s">
        <v>7876</v>
      </c>
      <c r="H2125" t="s">
        <v>1038</v>
      </c>
      <c r="I2125" t="s">
        <v>5708</v>
      </c>
      <c r="K2125" t="s">
        <v>1038</v>
      </c>
      <c r="L2125" t="s">
        <v>7735</v>
      </c>
    </row>
    <row r="2126" spans="1:12" x14ac:dyDescent="0.25">
      <c r="A2126" t="s">
        <v>241</v>
      </c>
      <c r="B2126" t="s">
        <v>5288</v>
      </c>
      <c r="C2126" t="s">
        <v>7877</v>
      </c>
      <c r="D2126" t="s">
        <v>241</v>
      </c>
      <c r="E2126" t="s">
        <v>5288</v>
      </c>
      <c r="F2126" t="s">
        <v>7877</v>
      </c>
      <c r="H2126" t="s">
        <v>1038</v>
      </c>
      <c r="I2126" t="s">
        <v>7730</v>
      </c>
      <c r="K2126" t="s">
        <v>1038</v>
      </c>
      <c r="L2126" t="s">
        <v>7738</v>
      </c>
    </row>
    <row r="2127" spans="1:12" x14ac:dyDescent="0.25">
      <c r="A2127" t="s">
        <v>241</v>
      </c>
      <c r="B2127" t="s">
        <v>5288</v>
      </c>
      <c r="C2127" t="s">
        <v>7878</v>
      </c>
      <c r="D2127" t="s">
        <v>241</v>
      </c>
      <c r="E2127" t="s">
        <v>5288</v>
      </c>
      <c r="F2127" t="s">
        <v>7878</v>
      </c>
      <c r="H2127" t="s">
        <v>1038</v>
      </c>
      <c r="I2127" t="s">
        <v>7914</v>
      </c>
      <c r="K2127" t="s">
        <v>1038</v>
      </c>
      <c r="L2127" t="s">
        <v>7682</v>
      </c>
    </row>
    <row r="2128" spans="1:12" x14ac:dyDescent="0.25">
      <c r="A2128" t="s">
        <v>241</v>
      </c>
      <c r="B2128" t="s">
        <v>5288</v>
      </c>
      <c r="C2128" t="s">
        <v>8183</v>
      </c>
      <c r="D2128" t="s">
        <v>241</v>
      </c>
      <c r="E2128" t="s">
        <v>5288</v>
      </c>
      <c r="F2128" t="s">
        <v>8183</v>
      </c>
      <c r="H2128" t="s">
        <v>1038</v>
      </c>
      <c r="I2128" t="s">
        <v>7916</v>
      </c>
      <c r="K2128" t="s">
        <v>1038</v>
      </c>
      <c r="L2128" t="s">
        <v>7743</v>
      </c>
    </row>
    <row r="2129" spans="1:12" x14ac:dyDescent="0.25">
      <c r="A2129" t="s">
        <v>241</v>
      </c>
      <c r="B2129" t="s">
        <v>5288</v>
      </c>
      <c r="C2129" t="s">
        <v>8184</v>
      </c>
      <c r="D2129" t="s">
        <v>241</v>
      </c>
      <c r="E2129" t="s">
        <v>5288</v>
      </c>
      <c r="F2129" t="s">
        <v>8184</v>
      </c>
      <c r="H2129" t="s">
        <v>1038</v>
      </c>
      <c r="I2129" t="s">
        <v>7917</v>
      </c>
      <c r="K2129" t="s">
        <v>1038</v>
      </c>
      <c r="L2129" t="s">
        <v>7745</v>
      </c>
    </row>
    <row r="2130" spans="1:12" x14ac:dyDescent="0.25">
      <c r="A2130" t="s">
        <v>993</v>
      </c>
      <c r="B2130" t="s">
        <v>9105</v>
      </c>
      <c r="C2130" t="s">
        <v>7871</v>
      </c>
      <c r="D2130" t="s">
        <v>993</v>
      </c>
      <c r="E2130" t="s">
        <v>9105</v>
      </c>
      <c r="F2130" t="s">
        <v>7871</v>
      </c>
      <c r="H2130" t="s">
        <v>1038</v>
      </c>
      <c r="I2130" t="s">
        <v>3926</v>
      </c>
      <c r="K2130" t="s">
        <v>1038</v>
      </c>
      <c r="L2130" t="s">
        <v>3944</v>
      </c>
    </row>
    <row r="2131" spans="1:12" x14ac:dyDescent="0.25">
      <c r="A2131" t="s">
        <v>993</v>
      </c>
      <c r="B2131" t="s">
        <v>5353</v>
      </c>
      <c r="C2131" t="s">
        <v>8185</v>
      </c>
      <c r="D2131" t="s">
        <v>993</v>
      </c>
      <c r="E2131" t="s">
        <v>5353</v>
      </c>
      <c r="F2131" t="s">
        <v>8185</v>
      </c>
      <c r="H2131" t="s">
        <v>1038</v>
      </c>
      <c r="I2131" t="s">
        <v>3935</v>
      </c>
      <c r="K2131" t="s">
        <v>1038</v>
      </c>
      <c r="L2131" t="s">
        <v>7746</v>
      </c>
    </row>
    <row r="2132" spans="1:12" x14ac:dyDescent="0.25">
      <c r="A2132" t="s">
        <v>993</v>
      </c>
      <c r="B2132" t="s">
        <v>5353</v>
      </c>
      <c r="C2132" t="s">
        <v>4195</v>
      </c>
      <c r="D2132" t="s">
        <v>993</v>
      </c>
      <c r="E2132" t="s">
        <v>5353</v>
      </c>
      <c r="F2132" t="s">
        <v>4195</v>
      </c>
      <c r="H2132" t="s">
        <v>1038</v>
      </c>
      <c r="I2132" t="s">
        <v>7735</v>
      </c>
      <c r="K2132" t="s">
        <v>1038</v>
      </c>
      <c r="L2132" t="s">
        <v>3983</v>
      </c>
    </row>
    <row r="2133" spans="1:12" x14ac:dyDescent="0.25">
      <c r="A2133" t="s">
        <v>993</v>
      </c>
      <c r="B2133" t="s">
        <v>5353</v>
      </c>
      <c r="C2133" t="s">
        <v>4197</v>
      </c>
      <c r="D2133" t="s">
        <v>993</v>
      </c>
      <c r="E2133" t="s">
        <v>5353</v>
      </c>
      <c r="F2133" t="s">
        <v>4197</v>
      </c>
      <c r="H2133" t="s">
        <v>1038</v>
      </c>
      <c r="I2133" t="s">
        <v>7738</v>
      </c>
      <c r="K2133" t="s">
        <v>1038</v>
      </c>
      <c r="L2133" t="s">
        <v>3995</v>
      </c>
    </row>
    <row r="2134" spans="1:12" x14ac:dyDescent="0.25">
      <c r="A2134" t="s">
        <v>993</v>
      </c>
      <c r="B2134" t="s">
        <v>5353</v>
      </c>
      <c r="C2134" t="s">
        <v>8186</v>
      </c>
      <c r="D2134" t="s">
        <v>993</v>
      </c>
      <c r="E2134" t="s">
        <v>5353</v>
      </c>
      <c r="F2134" t="s">
        <v>8186</v>
      </c>
      <c r="H2134" t="s">
        <v>1038</v>
      </c>
      <c r="I2134" t="s">
        <v>7682</v>
      </c>
      <c r="K2134" t="s">
        <v>1038</v>
      </c>
      <c r="L2134" t="s">
        <v>3997</v>
      </c>
    </row>
    <row r="2135" spans="1:12" x14ac:dyDescent="0.25">
      <c r="A2135" t="s">
        <v>993</v>
      </c>
      <c r="B2135" t="s">
        <v>5353</v>
      </c>
      <c r="C2135" t="s">
        <v>4201</v>
      </c>
      <c r="D2135" t="s">
        <v>993</v>
      </c>
      <c r="E2135" t="s">
        <v>5353</v>
      </c>
      <c r="F2135" t="s">
        <v>4201</v>
      </c>
      <c r="H2135" t="s">
        <v>1038</v>
      </c>
      <c r="I2135" t="s">
        <v>7743</v>
      </c>
      <c r="K2135" t="s">
        <v>1038</v>
      </c>
      <c r="L2135" t="s">
        <v>7749</v>
      </c>
    </row>
    <row r="2136" spans="1:12" x14ac:dyDescent="0.25">
      <c r="A2136" t="s">
        <v>993</v>
      </c>
      <c r="B2136" t="s">
        <v>5353</v>
      </c>
      <c r="C2136" t="s">
        <v>4203</v>
      </c>
      <c r="D2136" t="s">
        <v>993</v>
      </c>
      <c r="E2136" t="s">
        <v>5353</v>
      </c>
      <c r="F2136" t="s">
        <v>4203</v>
      </c>
      <c r="H2136" t="s">
        <v>1038</v>
      </c>
      <c r="I2136" t="s">
        <v>7745</v>
      </c>
      <c r="K2136" t="s">
        <v>1038</v>
      </c>
      <c r="L2136" t="s">
        <v>7750</v>
      </c>
    </row>
    <row r="2137" spans="1:12" x14ac:dyDescent="0.25">
      <c r="A2137" t="s">
        <v>993</v>
      </c>
      <c r="B2137" t="s">
        <v>5353</v>
      </c>
      <c r="C2137" t="s">
        <v>8187</v>
      </c>
      <c r="D2137" t="s">
        <v>993</v>
      </c>
      <c r="E2137" t="s">
        <v>5353</v>
      </c>
      <c r="F2137" t="s">
        <v>8187</v>
      </c>
      <c r="H2137" t="s">
        <v>1038</v>
      </c>
      <c r="I2137" t="s">
        <v>3944</v>
      </c>
      <c r="K2137" t="s">
        <v>1038</v>
      </c>
      <c r="L2137" t="s">
        <v>8180</v>
      </c>
    </row>
    <row r="2138" spans="1:12" x14ac:dyDescent="0.25">
      <c r="A2138" t="s">
        <v>993</v>
      </c>
      <c r="B2138" t="s">
        <v>5353</v>
      </c>
      <c r="C2138" t="s">
        <v>4205</v>
      </c>
      <c r="D2138" t="s">
        <v>993</v>
      </c>
      <c r="E2138" t="s">
        <v>5353</v>
      </c>
      <c r="F2138" t="s">
        <v>4205</v>
      </c>
      <c r="H2138" t="s">
        <v>1038</v>
      </c>
      <c r="I2138" t="s">
        <v>7746</v>
      </c>
      <c r="K2138" t="s">
        <v>1038</v>
      </c>
      <c r="L2138" t="s">
        <v>7751</v>
      </c>
    </row>
    <row r="2139" spans="1:12" x14ac:dyDescent="0.25">
      <c r="A2139" t="s">
        <v>993</v>
      </c>
      <c r="B2139" t="s">
        <v>5353</v>
      </c>
      <c r="C2139" t="s">
        <v>4207</v>
      </c>
      <c r="D2139" t="s">
        <v>993</v>
      </c>
      <c r="E2139" t="s">
        <v>5353</v>
      </c>
      <c r="F2139" t="s">
        <v>4207</v>
      </c>
      <c r="H2139" t="s">
        <v>1038</v>
      </c>
      <c r="I2139" t="s">
        <v>3995</v>
      </c>
      <c r="K2139" t="s">
        <v>1038</v>
      </c>
      <c r="L2139" t="s">
        <v>4070</v>
      </c>
    </row>
    <row r="2140" spans="1:12" x14ac:dyDescent="0.25">
      <c r="A2140" t="s">
        <v>993</v>
      </c>
      <c r="B2140" t="s">
        <v>5353</v>
      </c>
      <c r="C2140" t="s">
        <v>4209</v>
      </c>
      <c r="D2140" t="s">
        <v>993</v>
      </c>
      <c r="E2140" t="s">
        <v>5353</v>
      </c>
      <c r="F2140" t="s">
        <v>4209</v>
      </c>
      <c r="H2140" t="s">
        <v>1038</v>
      </c>
      <c r="I2140" t="s">
        <v>3997</v>
      </c>
      <c r="K2140" t="s">
        <v>1038</v>
      </c>
      <c r="L2140" t="s">
        <v>8181</v>
      </c>
    </row>
    <row r="2141" spans="1:12" x14ac:dyDescent="0.25">
      <c r="A2141" t="s">
        <v>993</v>
      </c>
      <c r="B2141" t="s">
        <v>5353</v>
      </c>
      <c r="C2141" t="s">
        <v>4211</v>
      </c>
      <c r="D2141" t="s">
        <v>993</v>
      </c>
      <c r="E2141" t="s">
        <v>5353</v>
      </c>
      <c r="F2141" t="s">
        <v>4211</v>
      </c>
      <c r="H2141" t="s">
        <v>1038</v>
      </c>
      <c r="I2141" t="s">
        <v>7749</v>
      </c>
      <c r="K2141" t="s">
        <v>1038</v>
      </c>
      <c r="L2141" t="s">
        <v>8420</v>
      </c>
    </row>
    <row r="2142" spans="1:12" x14ac:dyDescent="0.25">
      <c r="A2142" t="s">
        <v>993</v>
      </c>
      <c r="B2142" t="s">
        <v>5353</v>
      </c>
      <c r="C2142" t="s">
        <v>8188</v>
      </c>
      <c r="D2142" t="s">
        <v>993</v>
      </c>
      <c r="E2142" t="s">
        <v>5353</v>
      </c>
      <c r="F2142" t="s">
        <v>8188</v>
      </c>
      <c r="H2142" t="s">
        <v>1038</v>
      </c>
      <c r="I2142" t="s">
        <v>7750</v>
      </c>
      <c r="K2142" t="s">
        <v>1038</v>
      </c>
      <c r="L2142" t="s">
        <v>4505</v>
      </c>
    </row>
    <row r="2143" spans="1:12" x14ac:dyDescent="0.25">
      <c r="A2143" t="s">
        <v>993</v>
      </c>
      <c r="B2143" t="s">
        <v>5353</v>
      </c>
      <c r="C2143" t="s">
        <v>8189</v>
      </c>
      <c r="D2143" t="s">
        <v>993</v>
      </c>
      <c r="E2143" t="s">
        <v>5353</v>
      </c>
      <c r="F2143" t="s">
        <v>8189</v>
      </c>
      <c r="H2143" t="s">
        <v>1038</v>
      </c>
      <c r="I2143" t="s">
        <v>8180</v>
      </c>
      <c r="K2143" t="s">
        <v>1038</v>
      </c>
      <c r="L2143" t="s">
        <v>4508</v>
      </c>
    </row>
    <row r="2144" spans="1:12" x14ac:dyDescent="0.25">
      <c r="A2144" t="s">
        <v>993</v>
      </c>
      <c r="B2144" t="s">
        <v>5353</v>
      </c>
      <c r="C2144" t="s">
        <v>8190</v>
      </c>
      <c r="D2144" t="s">
        <v>993</v>
      </c>
      <c r="E2144" t="s">
        <v>5353</v>
      </c>
      <c r="F2144" t="s">
        <v>8190</v>
      </c>
      <c r="H2144" t="s">
        <v>1038</v>
      </c>
      <c r="I2144" t="s">
        <v>7751</v>
      </c>
      <c r="K2144" t="s">
        <v>1038</v>
      </c>
      <c r="L2144" t="s">
        <v>4513</v>
      </c>
    </row>
    <row r="2145" spans="1:12" x14ac:dyDescent="0.25">
      <c r="A2145" t="s">
        <v>993</v>
      </c>
      <c r="B2145" t="s">
        <v>5353</v>
      </c>
      <c r="C2145" t="s">
        <v>8191</v>
      </c>
      <c r="D2145" t="s">
        <v>993</v>
      </c>
      <c r="E2145" t="s">
        <v>5353</v>
      </c>
      <c r="F2145" t="s">
        <v>8191</v>
      </c>
      <c r="H2145" t="s">
        <v>1038</v>
      </c>
      <c r="I2145" t="s">
        <v>4070</v>
      </c>
      <c r="K2145" t="s">
        <v>1038</v>
      </c>
      <c r="L2145" t="s">
        <v>8023</v>
      </c>
    </row>
    <row r="2146" spans="1:12" x14ac:dyDescent="0.25">
      <c r="A2146" t="s">
        <v>993</v>
      </c>
      <c r="B2146" t="s">
        <v>5353</v>
      </c>
      <c r="C2146" t="s">
        <v>8192</v>
      </c>
      <c r="D2146" t="s">
        <v>993</v>
      </c>
      <c r="E2146" t="s">
        <v>5353</v>
      </c>
      <c r="F2146" t="s">
        <v>8192</v>
      </c>
      <c r="H2146" t="s">
        <v>1038</v>
      </c>
      <c r="I2146" t="s">
        <v>8181</v>
      </c>
      <c r="K2146" t="s">
        <v>1038</v>
      </c>
      <c r="L2146" t="s">
        <v>8030</v>
      </c>
    </row>
    <row r="2147" spans="1:12" x14ac:dyDescent="0.25">
      <c r="A2147" t="s">
        <v>993</v>
      </c>
      <c r="B2147" t="s">
        <v>5353</v>
      </c>
      <c r="C2147" t="s">
        <v>7864</v>
      </c>
      <c r="D2147" t="s">
        <v>993</v>
      </c>
      <c r="E2147" t="s">
        <v>5353</v>
      </c>
      <c r="F2147" t="s">
        <v>7864</v>
      </c>
      <c r="H2147" t="s">
        <v>1038</v>
      </c>
      <c r="I2147" t="s">
        <v>4505</v>
      </c>
      <c r="K2147" t="s">
        <v>1038</v>
      </c>
      <c r="L2147" t="s">
        <v>8182</v>
      </c>
    </row>
    <row r="2148" spans="1:12" x14ac:dyDescent="0.25">
      <c r="A2148" t="s">
        <v>993</v>
      </c>
      <c r="B2148" t="s">
        <v>5353</v>
      </c>
      <c r="C2148" t="s">
        <v>8193</v>
      </c>
      <c r="D2148" t="s">
        <v>993</v>
      </c>
      <c r="E2148" t="s">
        <v>5353</v>
      </c>
      <c r="F2148" t="s">
        <v>8193</v>
      </c>
      <c r="H2148" t="s">
        <v>1038</v>
      </c>
      <c r="I2148" t="s">
        <v>8023</v>
      </c>
      <c r="K2148" t="s">
        <v>1038</v>
      </c>
      <c r="L2148" t="s">
        <v>7876</v>
      </c>
    </row>
    <row r="2149" spans="1:12" x14ac:dyDescent="0.25">
      <c r="A2149" t="s">
        <v>993</v>
      </c>
      <c r="B2149" t="s">
        <v>5353</v>
      </c>
      <c r="C2149" t="s">
        <v>8194</v>
      </c>
      <c r="D2149" t="s">
        <v>993</v>
      </c>
      <c r="E2149" t="s">
        <v>5353</v>
      </c>
      <c r="F2149" t="s">
        <v>8194</v>
      </c>
      <c r="H2149" t="s">
        <v>1038</v>
      </c>
      <c r="I2149" t="s">
        <v>8030</v>
      </c>
      <c r="K2149" t="s">
        <v>1038</v>
      </c>
      <c r="L2149" t="s">
        <v>7877</v>
      </c>
    </row>
    <row r="2150" spans="1:12" x14ac:dyDescent="0.25">
      <c r="A2150" t="s">
        <v>993</v>
      </c>
      <c r="B2150" t="s">
        <v>5353</v>
      </c>
      <c r="C2150" t="s">
        <v>8195</v>
      </c>
      <c r="D2150" t="s">
        <v>993</v>
      </c>
      <c r="E2150" t="s">
        <v>5353</v>
      </c>
      <c r="F2150" t="s">
        <v>8195</v>
      </c>
      <c r="H2150" t="s">
        <v>1038</v>
      </c>
      <c r="I2150" t="s">
        <v>8182</v>
      </c>
      <c r="K2150" t="s">
        <v>1038</v>
      </c>
      <c r="L2150" t="s">
        <v>7878</v>
      </c>
    </row>
    <row r="2151" spans="1:12" x14ac:dyDescent="0.25">
      <c r="A2151" t="s">
        <v>993</v>
      </c>
      <c r="B2151" t="s">
        <v>5353</v>
      </c>
      <c r="C2151" t="s">
        <v>8196</v>
      </c>
      <c r="D2151" t="s">
        <v>993</v>
      </c>
      <c r="E2151" t="s">
        <v>5353</v>
      </c>
      <c r="F2151" t="s">
        <v>8196</v>
      </c>
      <c r="H2151" t="s">
        <v>1038</v>
      </c>
      <c r="I2151" t="s">
        <v>7876</v>
      </c>
      <c r="K2151" t="s">
        <v>1038</v>
      </c>
      <c r="L2151" t="s">
        <v>8183</v>
      </c>
    </row>
    <row r="2152" spans="1:12" x14ac:dyDescent="0.25">
      <c r="A2152" t="s">
        <v>993</v>
      </c>
      <c r="B2152" t="s">
        <v>5353</v>
      </c>
      <c r="C2152" t="s">
        <v>8197</v>
      </c>
      <c r="D2152" t="s">
        <v>993</v>
      </c>
      <c r="E2152" t="s">
        <v>5353</v>
      </c>
      <c r="F2152" t="s">
        <v>8197</v>
      </c>
      <c r="H2152" t="s">
        <v>1038</v>
      </c>
      <c r="I2152" t="s">
        <v>7877</v>
      </c>
      <c r="K2152" t="s">
        <v>1038</v>
      </c>
      <c r="L2152" t="s">
        <v>7629</v>
      </c>
    </row>
    <row r="2153" spans="1:12" x14ac:dyDescent="0.25">
      <c r="A2153" t="s">
        <v>993</v>
      </c>
      <c r="B2153" t="s">
        <v>5353</v>
      </c>
      <c r="C2153" t="s">
        <v>8198</v>
      </c>
      <c r="D2153" t="s">
        <v>993</v>
      </c>
      <c r="E2153" t="s">
        <v>5353</v>
      </c>
      <c r="F2153" t="s">
        <v>8198</v>
      </c>
      <c r="H2153" t="s">
        <v>1038</v>
      </c>
      <c r="I2153" t="s">
        <v>7878</v>
      </c>
      <c r="K2153" t="s">
        <v>1038</v>
      </c>
      <c r="L2153" t="s">
        <v>8184</v>
      </c>
    </row>
    <row r="2154" spans="1:12" x14ac:dyDescent="0.25">
      <c r="A2154" t="s">
        <v>993</v>
      </c>
      <c r="B2154" t="s">
        <v>5353</v>
      </c>
      <c r="C2154" t="s">
        <v>8199</v>
      </c>
      <c r="D2154" t="s">
        <v>993</v>
      </c>
      <c r="E2154" t="s">
        <v>5353</v>
      </c>
      <c r="F2154" t="s">
        <v>8199</v>
      </c>
      <c r="H2154" t="s">
        <v>1038</v>
      </c>
      <c r="I2154" t="s">
        <v>8183</v>
      </c>
      <c r="K2154" t="s">
        <v>44</v>
      </c>
      <c r="L2154" t="s">
        <v>3341</v>
      </c>
    </row>
    <row r="2155" spans="1:12" x14ac:dyDescent="0.25">
      <c r="A2155" t="s">
        <v>993</v>
      </c>
      <c r="B2155" t="s">
        <v>5353</v>
      </c>
      <c r="C2155" t="s">
        <v>8200</v>
      </c>
      <c r="D2155" t="s">
        <v>993</v>
      </c>
      <c r="E2155" t="s">
        <v>5353</v>
      </c>
      <c r="F2155" t="s">
        <v>8200</v>
      </c>
      <c r="H2155" t="s">
        <v>1038</v>
      </c>
      <c r="I2155" t="s">
        <v>8184</v>
      </c>
      <c r="K2155" t="s">
        <v>44</v>
      </c>
      <c r="L2155" t="s">
        <v>7905</v>
      </c>
    </row>
    <row r="2156" spans="1:12" x14ac:dyDescent="0.25">
      <c r="A2156" t="s">
        <v>993</v>
      </c>
      <c r="B2156" t="s">
        <v>5353</v>
      </c>
      <c r="C2156" t="s">
        <v>8201</v>
      </c>
      <c r="D2156" t="s">
        <v>993</v>
      </c>
      <c r="E2156" t="s">
        <v>5353</v>
      </c>
      <c r="F2156" t="s">
        <v>8201</v>
      </c>
      <c r="H2156" t="s">
        <v>1041</v>
      </c>
      <c r="I2156" t="s">
        <v>7905</v>
      </c>
      <c r="K2156" t="s">
        <v>44</v>
      </c>
      <c r="L2156" t="s">
        <v>7983</v>
      </c>
    </row>
    <row r="2157" spans="1:12" x14ac:dyDescent="0.25">
      <c r="A2157" t="s">
        <v>993</v>
      </c>
      <c r="B2157" t="s">
        <v>5353</v>
      </c>
      <c r="C2157" t="s">
        <v>8202</v>
      </c>
      <c r="D2157" t="s">
        <v>993</v>
      </c>
      <c r="E2157" t="s">
        <v>5353</v>
      </c>
      <c r="F2157" t="s">
        <v>8202</v>
      </c>
      <c r="H2157" t="s">
        <v>1041</v>
      </c>
      <c r="I2157" t="s">
        <v>7984</v>
      </c>
      <c r="K2157" t="s">
        <v>44</v>
      </c>
      <c r="L2157" t="s">
        <v>7984</v>
      </c>
    </row>
    <row r="2158" spans="1:12" x14ac:dyDescent="0.25">
      <c r="A2158" t="s">
        <v>993</v>
      </c>
      <c r="B2158" t="s">
        <v>5353</v>
      </c>
      <c r="C2158" t="s">
        <v>4213</v>
      </c>
      <c r="D2158" t="s">
        <v>993</v>
      </c>
      <c r="E2158" t="s">
        <v>5353</v>
      </c>
      <c r="F2158" t="s">
        <v>4213</v>
      </c>
      <c r="H2158" t="s">
        <v>1041</v>
      </c>
      <c r="I2158" t="s">
        <v>3480</v>
      </c>
      <c r="K2158" t="s">
        <v>44</v>
      </c>
      <c r="L2158" t="s">
        <v>7597</v>
      </c>
    </row>
    <row r="2159" spans="1:12" x14ac:dyDescent="0.25">
      <c r="A2159" t="s">
        <v>993</v>
      </c>
      <c r="B2159" t="s">
        <v>5353</v>
      </c>
      <c r="C2159" t="s">
        <v>4215</v>
      </c>
      <c r="D2159" t="s">
        <v>993</v>
      </c>
      <c r="E2159" t="s">
        <v>5353</v>
      </c>
      <c r="F2159" t="s">
        <v>4215</v>
      </c>
      <c r="H2159" t="s">
        <v>1041</v>
      </c>
      <c r="I2159" t="s">
        <v>3489</v>
      </c>
      <c r="K2159" t="s">
        <v>44</v>
      </c>
      <c r="L2159" t="s">
        <v>3492</v>
      </c>
    </row>
    <row r="2160" spans="1:12" x14ac:dyDescent="0.25">
      <c r="A2160" t="s">
        <v>993</v>
      </c>
      <c r="B2160" t="s">
        <v>5353</v>
      </c>
      <c r="C2160" t="s">
        <v>8203</v>
      </c>
      <c r="D2160" t="s">
        <v>993</v>
      </c>
      <c r="E2160" t="s">
        <v>5353</v>
      </c>
      <c r="F2160" t="s">
        <v>8203</v>
      </c>
      <c r="H2160" t="s">
        <v>1041</v>
      </c>
      <c r="I2160" t="s">
        <v>3492</v>
      </c>
      <c r="K2160" t="s">
        <v>44</v>
      </c>
      <c r="L2160" t="s">
        <v>3495</v>
      </c>
    </row>
    <row r="2161" spans="1:12" x14ac:dyDescent="0.25">
      <c r="A2161" t="s">
        <v>993</v>
      </c>
      <c r="B2161" t="s">
        <v>5353</v>
      </c>
      <c r="C2161" t="s">
        <v>4217</v>
      </c>
      <c r="D2161" t="s">
        <v>993</v>
      </c>
      <c r="E2161" t="s">
        <v>5353</v>
      </c>
      <c r="F2161" t="s">
        <v>4217</v>
      </c>
      <c r="H2161" t="s">
        <v>1041</v>
      </c>
      <c r="I2161" t="s">
        <v>3521</v>
      </c>
      <c r="K2161" t="s">
        <v>44</v>
      </c>
      <c r="L2161" t="s">
        <v>7615</v>
      </c>
    </row>
    <row r="2162" spans="1:12" x14ac:dyDescent="0.25">
      <c r="A2162" t="s">
        <v>993</v>
      </c>
      <c r="B2162" t="s">
        <v>5353</v>
      </c>
      <c r="C2162" t="s">
        <v>4219</v>
      </c>
      <c r="D2162" t="s">
        <v>993</v>
      </c>
      <c r="E2162" t="s">
        <v>5353</v>
      </c>
      <c r="F2162" t="s">
        <v>4219</v>
      </c>
      <c r="H2162" t="s">
        <v>1041</v>
      </c>
      <c r="I2162" t="s">
        <v>3532</v>
      </c>
      <c r="K2162" t="s">
        <v>44</v>
      </c>
      <c r="L2162" t="s">
        <v>3532</v>
      </c>
    </row>
    <row r="2163" spans="1:12" x14ac:dyDescent="0.25">
      <c r="A2163" t="s">
        <v>993</v>
      </c>
      <c r="B2163" t="s">
        <v>5353</v>
      </c>
      <c r="C2163" t="s">
        <v>8204</v>
      </c>
      <c r="D2163" t="s">
        <v>993</v>
      </c>
      <c r="E2163" t="s">
        <v>5353</v>
      </c>
      <c r="F2163" t="s">
        <v>8204</v>
      </c>
      <c r="H2163" t="s">
        <v>1041</v>
      </c>
      <c r="I2163" t="s">
        <v>8419</v>
      </c>
      <c r="K2163" t="s">
        <v>44</v>
      </c>
      <c r="L2163" t="s">
        <v>3535</v>
      </c>
    </row>
    <row r="2164" spans="1:12" x14ac:dyDescent="0.25">
      <c r="A2164" t="s">
        <v>993</v>
      </c>
      <c r="B2164" t="s">
        <v>5353</v>
      </c>
      <c r="C2164" t="s">
        <v>4221</v>
      </c>
      <c r="D2164" t="s">
        <v>993</v>
      </c>
      <c r="E2164" t="s">
        <v>5353</v>
      </c>
      <c r="F2164" t="s">
        <v>4221</v>
      </c>
      <c r="H2164" t="s">
        <v>1041</v>
      </c>
      <c r="I2164" t="s">
        <v>3543</v>
      </c>
      <c r="K2164" t="s">
        <v>44</v>
      </c>
      <c r="L2164" t="s">
        <v>3543</v>
      </c>
    </row>
    <row r="2165" spans="1:12" x14ac:dyDescent="0.25">
      <c r="A2165" t="s">
        <v>993</v>
      </c>
      <c r="B2165" t="s">
        <v>5353</v>
      </c>
      <c r="C2165" t="s">
        <v>8205</v>
      </c>
      <c r="D2165" t="s">
        <v>993</v>
      </c>
      <c r="E2165" t="s">
        <v>5353</v>
      </c>
      <c r="F2165" t="s">
        <v>8205</v>
      </c>
      <c r="H2165" t="s">
        <v>1041</v>
      </c>
      <c r="I2165" t="s">
        <v>3570</v>
      </c>
      <c r="K2165" t="s">
        <v>44</v>
      </c>
      <c r="L2165" t="s">
        <v>3570</v>
      </c>
    </row>
    <row r="2166" spans="1:12" x14ac:dyDescent="0.25">
      <c r="A2166" t="s">
        <v>993</v>
      </c>
      <c r="B2166" t="s">
        <v>5353</v>
      </c>
      <c r="C2166" t="s">
        <v>4223</v>
      </c>
      <c r="D2166" t="s">
        <v>993</v>
      </c>
      <c r="E2166" t="s">
        <v>5353</v>
      </c>
      <c r="F2166" t="s">
        <v>4223</v>
      </c>
      <c r="H2166" t="s">
        <v>1041</v>
      </c>
      <c r="I2166" t="s">
        <v>3585</v>
      </c>
      <c r="K2166" t="s">
        <v>44</v>
      </c>
      <c r="L2166" t="s">
        <v>3588</v>
      </c>
    </row>
    <row r="2167" spans="1:12" x14ac:dyDescent="0.25">
      <c r="A2167" t="s">
        <v>993</v>
      </c>
      <c r="B2167" t="s">
        <v>5353</v>
      </c>
      <c r="C2167" t="s">
        <v>4225</v>
      </c>
      <c r="D2167" t="s">
        <v>993</v>
      </c>
      <c r="E2167" t="s">
        <v>5353</v>
      </c>
      <c r="F2167" t="s">
        <v>4225</v>
      </c>
      <c r="H2167" t="s">
        <v>1041</v>
      </c>
      <c r="I2167" t="s">
        <v>7654</v>
      </c>
      <c r="K2167" t="s">
        <v>44</v>
      </c>
      <c r="L2167" t="s">
        <v>3594</v>
      </c>
    </row>
    <row r="2168" spans="1:12" x14ac:dyDescent="0.25">
      <c r="A2168" t="s">
        <v>993</v>
      </c>
      <c r="B2168" t="s">
        <v>5353</v>
      </c>
      <c r="C2168" t="s">
        <v>4227</v>
      </c>
      <c r="D2168" t="s">
        <v>993</v>
      </c>
      <c r="E2168" t="s">
        <v>5353</v>
      </c>
      <c r="F2168" t="s">
        <v>4227</v>
      </c>
      <c r="H2168" t="s">
        <v>1041</v>
      </c>
      <c r="I2168" t="s">
        <v>7668</v>
      </c>
      <c r="K2168" t="s">
        <v>44</v>
      </c>
      <c r="L2168" t="s">
        <v>7654</v>
      </c>
    </row>
    <row r="2169" spans="1:12" x14ac:dyDescent="0.25">
      <c r="A2169" t="s">
        <v>993</v>
      </c>
      <c r="B2169" t="s">
        <v>5353</v>
      </c>
      <c r="C2169" t="s">
        <v>4229</v>
      </c>
      <c r="D2169" t="s">
        <v>993</v>
      </c>
      <c r="E2169" t="s">
        <v>5353</v>
      </c>
      <c r="F2169" t="s">
        <v>4229</v>
      </c>
      <c r="H2169" t="s">
        <v>1041</v>
      </c>
      <c r="I2169" t="s">
        <v>3628</v>
      </c>
      <c r="K2169" t="s">
        <v>44</v>
      </c>
      <c r="L2169" t="s">
        <v>3602</v>
      </c>
    </row>
    <row r="2170" spans="1:12" x14ac:dyDescent="0.25">
      <c r="A2170" t="s">
        <v>993</v>
      </c>
      <c r="B2170" t="s">
        <v>5353</v>
      </c>
      <c r="C2170" t="s">
        <v>4231</v>
      </c>
      <c r="D2170" t="s">
        <v>993</v>
      </c>
      <c r="E2170" t="s">
        <v>5353</v>
      </c>
      <c r="F2170" t="s">
        <v>4231</v>
      </c>
      <c r="H2170" t="s">
        <v>1041</v>
      </c>
      <c r="I2170" t="s">
        <v>7678</v>
      </c>
      <c r="K2170" t="s">
        <v>44</v>
      </c>
      <c r="L2170" t="s">
        <v>3628</v>
      </c>
    </row>
    <row r="2171" spans="1:12" x14ac:dyDescent="0.25">
      <c r="A2171" t="s">
        <v>993</v>
      </c>
      <c r="B2171" t="s">
        <v>5353</v>
      </c>
      <c r="C2171" t="s">
        <v>4233</v>
      </c>
      <c r="D2171" t="s">
        <v>993</v>
      </c>
      <c r="E2171" t="s">
        <v>5353</v>
      </c>
      <c r="F2171" t="s">
        <v>4233</v>
      </c>
      <c r="H2171" t="s">
        <v>1041</v>
      </c>
      <c r="I2171" t="s">
        <v>7684</v>
      </c>
      <c r="K2171" t="s">
        <v>44</v>
      </c>
      <c r="L2171" t="s">
        <v>7678</v>
      </c>
    </row>
    <row r="2172" spans="1:12" x14ac:dyDescent="0.25">
      <c r="A2172" t="s">
        <v>993</v>
      </c>
      <c r="B2172" t="s">
        <v>5353</v>
      </c>
      <c r="C2172" t="s">
        <v>4235</v>
      </c>
      <c r="D2172" t="s">
        <v>993</v>
      </c>
      <c r="E2172" t="s">
        <v>5353</v>
      </c>
      <c r="F2172" t="s">
        <v>4235</v>
      </c>
      <c r="H2172" t="s">
        <v>1041</v>
      </c>
      <c r="I2172" t="s">
        <v>7690</v>
      </c>
      <c r="K2172" t="s">
        <v>44</v>
      </c>
      <c r="L2172" t="s">
        <v>3642</v>
      </c>
    </row>
    <row r="2173" spans="1:12" x14ac:dyDescent="0.25">
      <c r="A2173" t="s">
        <v>993</v>
      </c>
      <c r="B2173" t="s">
        <v>5353</v>
      </c>
      <c r="C2173" t="s">
        <v>4237</v>
      </c>
      <c r="D2173" t="s">
        <v>993</v>
      </c>
      <c r="E2173" t="s">
        <v>5353</v>
      </c>
      <c r="F2173" t="s">
        <v>4237</v>
      </c>
      <c r="H2173" t="s">
        <v>1041</v>
      </c>
      <c r="I2173" t="s">
        <v>3663</v>
      </c>
      <c r="K2173" t="s">
        <v>44</v>
      </c>
      <c r="L2173" t="s">
        <v>3645</v>
      </c>
    </row>
    <row r="2174" spans="1:12" x14ac:dyDescent="0.25">
      <c r="A2174" t="s">
        <v>993</v>
      </c>
      <c r="B2174" t="s">
        <v>5353</v>
      </c>
      <c r="C2174" t="s">
        <v>8206</v>
      </c>
      <c r="D2174" t="s">
        <v>993</v>
      </c>
      <c r="E2174" t="s">
        <v>5353</v>
      </c>
      <c r="F2174" t="s">
        <v>8206</v>
      </c>
      <c r="H2174" t="s">
        <v>1041</v>
      </c>
      <c r="I2174" t="s">
        <v>3708</v>
      </c>
      <c r="K2174" t="s">
        <v>44</v>
      </c>
      <c r="L2174" t="s">
        <v>7690</v>
      </c>
    </row>
    <row r="2175" spans="1:12" x14ac:dyDescent="0.25">
      <c r="A2175" t="s">
        <v>993</v>
      </c>
      <c r="B2175" t="s">
        <v>5353</v>
      </c>
      <c r="C2175" t="s">
        <v>8207</v>
      </c>
      <c r="D2175" t="s">
        <v>993</v>
      </c>
      <c r="E2175" t="s">
        <v>5353</v>
      </c>
      <c r="F2175" t="s">
        <v>8207</v>
      </c>
      <c r="H2175" t="s">
        <v>1041</v>
      </c>
      <c r="I2175" t="s">
        <v>3714</v>
      </c>
      <c r="K2175" t="s">
        <v>44</v>
      </c>
      <c r="L2175" t="s">
        <v>3663</v>
      </c>
    </row>
    <row r="2176" spans="1:12" x14ac:dyDescent="0.25">
      <c r="A2176" t="s">
        <v>993</v>
      </c>
      <c r="B2176" t="s">
        <v>5353</v>
      </c>
      <c r="C2176" t="s">
        <v>4239</v>
      </c>
      <c r="D2176" t="s">
        <v>993</v>
      </c>
      <c r="E2176" t="s">
        <v>5353</v>
      </c>
      <c r="F2176" t="s">
        <v>4239</v>
      </c>
      <c r="H2176" t="s">
        <v>1041</v>
      </c>
      <c r="I2176" t="s">
        <v>3762</v>
      </c>
      <c r="K2176" t="s">
        <v>44</v>
      </c>
      <c r="L2176" t="s">
        <v>7734</v>
      </c>
    </row>
    <row r="2177" spans="1:12" x14ac:dyDescent="0.25">
      <c r="A2177" t="s">
        <v>993</v>
      </c>
      <c r="B2177" t="s">
        <v>5353</v>
      </c>
      <c r="C2177" t="s">
        <v>4241</v>
      </c>
      <c r="D2177" t="s">
        <v>993</v>
      </c>
      <c r="E2177" t="s">
        <v>5353</v>
      </c>
      <c r="F2177" t="s">
        <v>4241</v>
      </c>
      <c r="H2177" t="s">
        <v>1041</v>
      </c>
      <c r="I2177" t="s">
        <v>7907</v>
      </c>
      <c r="K2177" t="s">
        <v>44</v>
      </c>
      <c r="L2177" t="s">
        <v>3932</v>
      </c>
    </row>
    <row r="2178" spans="1:12" x14ac:dyDescent="0.25">
      <c r="A2178" t="s">
        <v>993</v>
      </c>
      <c r="B2178" t="s">
        <v>5353</v>
      </c>
      <c r="C2178" t="s">
        <v>7865</v>
      </c>
      <c r="D2178" t="s">
        <v>993</v>
      </c>
      <c r="E2178" t="s">
        <v>5353</v>
      </c>
      <c r="F2178" t="s">
        <v>7865</v>
      </c>
      <c r="H2178" t="s">
        <v>1041</v>
      </c>
      <c r="I2178" t="s">
        <v>7908</v>
      </c>
      <c r="K2178" t="s">
        <v>44</v>
      </c>
      <c r="L2178" t="s">
        <v>8185</v>
      </c>
    </row>
    <row r="2179" spans="1:12" x14ac:dyDescent="0.25">
      <c r="A2179" t="s">
        <v>993</v>
      </c>
      <c r="B2179" t="s">
        <v>5353</v>
      </c>
      <c r="C2179" t="s">
        <v>8208</v>
      </c>
      <c r="D2179" t="s">
        <v>993</v>
      </c>
      <c r="E2179" t="s">
        <v>5353</v>
      </c>
      <c r="F2179" t="s">
        <v>8208</v>
      </c>
      <c r="H2179" t="s">
        <v>1041</v>
      </c>
      <c r="I2179" t="s">
        <v>7909</v>
      </c>
      <c r="K2179" t="s">
        <v>44</v>
      </c>
      <c r="L2179" t="s">
        <v>8186</v>
      </c>
    </row>
    <row r="2180" spans="1:12" x14ac:dyDescent="0.25">
      <c r="A2180" t="s">
        <v>993</v>
      </c>
      <c r="B2180" t="s">
        <v>5353</v>
      </c>
      <c r="C2180" t="s">
        <v>8209</v>
      </c>
      <c r="D2180" t="s">
        <v>993</v>
      </c>
      <c r="E2180" t="s">
        <v>5353</v>
      </c>
      <c r="F2180" t="s">
        <v>8209</v>
      </c>
      <c r="H2180" t="s">
        <v>1041</v>
      </c>
      <c r="I2180" t="s">
        <v>7910</v>
      </c>
      <c r="K2180" t="s">
        <v>44</v>
      </c>
      <c r="L2180" t="s">
        <v>8421</v>
      </c>
    </row>
    <row r="2181" spans="1:12" x14ac:dyDescent="0.25">
      <c r="A2181" t="s">
        <v>993</v>
      </c>
      <c r="B2181" t="s">
        <v>5353</v>
      </c>
      <c r="C2181" t="s">
        <v>4243</v>
      </c>
      <c r="D2181" t="s">
        <v>993</v>
      </c>
      <c r="E2181" t="s">
        <v>5353</v>
      </c>
      <c r="F2181" t="s">
        <v>4243</v>
      </c>
      <c r="H2181" t="s">
        <v>1041</v>
      </c>
      <c r="I2181" t="s">
        <v>7911</v>
      </c>
      <c r="K2181" t="s">
        <v>44</v>
      </c>
      <c r="L2181" t="s">
        <v>8190</v>
      </c>
    </row>
    <row r="2182" spans="1:12" x14ac:dyDescent="0.25">
      <c r="A2182" t="s">
        <v>993</v>
      </c>
      <c r="B2182" t="s">
        <v>5353</v>
      </c>
      <c r="C2182" t="s">
        <v>4245</v>
      </c>
      <c r="D2182" t="s">
        <v>993</v>
      </c>
      <c r="E2182" t="s">
        <v>5353</v>
      </c>
      <c r="F2182" t="s">
        <v>4245</v>
      </c>
      <c r="H2182" t="s">
        <v>1041</v>
      </c>
      <c r="I2182" t="s">
        <v>7725</v>
      </c>
      <c r="K2182" t="s">
        <v>44</v>
      </c>
      <c r="L2182" t="s">
        <v>8201</v>
      </c>
    </row>
    <row r="2183" spans="1:12" x14ac:dyDescent="0.25">
      <c r="A2183" t="s">
        <v>993</v>
      </c>
      <c r="B2183" t="s">
        <v>5353</v>
      </c>
      <c r="C2183" t="s">
        <v>4247</v>
      </c>
      <c r="D2183" t="s">
        <v>993</v>
      </c>
      <c r="E2183" t="s">
        <v>5353</v>
      </c>
      <c r="F2183" t="s">
        <v>4247</v>
      </c>
      <c r="H2183" t="s">
        <v>1041</v>
      </c>
      <c r="I2183" t="s">
        <v>7726</v>
      </c>
      <c r="K2183" t="s">
        <v>44</v>
      </c>
      <c r="L2183" t="s">
        <v>8202</v>
      </c>
    </row>
    <row r="2184" spans="1:12" x14ac:dyDescent="0.25">
      <c r="A2184" t="s">
        <v>993</v>
      </c>
      <c r="B2184" t="s">
        <v>5353</v>
      </c>
      <c r="C2184" t="s">
        <v>4249</v>
      </c>
      <c r="D2184" t="s">
        <v>993</v>
      </c>
      <c r="E2184" t="s">
        <v>5353</v>
      </c>
      <c r="F2184" t="s">
        <v>4249</v>
      </c>
      <c r="H2184" t="s">
        <v>1041</v>
      </c>
      <c r="I2184" t="s">
        <v>7600</v>
      </c>
      <c r="K2184" t="s">
        <v>44</v>
      </c>
      <c r="L2184" t="s">
        <v>8422</v>
      </c>
    </row>
    <row r="2185" spans="1:12" x14ac:dyDescent="0.25">
      <c r="A2185" t="s">
        <v>993</v>
      </c>
      <c r="B2185" t="s">
        <v>5353</v>
      </c>
      <c r="C2185" t="s">
        <v>4251</v>
      </c>
      <c r="D2185" t="s">
        <v>993</v>
      </c>
      <c r="E2185" t="s">
        <v>5353</v>
      </c>
      <c r="F2185" t="s">
        <v>4251</v>
      </c>
      <c r="H2185" t="s">
        <v>1041</v>
      </c>
      <c r="I2185" t="s">
        <v>5629</v>
      </c>
      <c r="K2185" t="s">
        <v>44</v>
      </c>
      <c r="L2185" t="s">
        <v>8423</v>
      </c>
    </row>
    <row r="2186" spans="1:12" x14ac:dyDescent="0.25">
      <c r="A2186" t="s">
        <v>993</v>
      </c>
      <c r="B2186" t="s">
        <v>5353</v>
      </c>
      <c r="C2186" t="s">
        <v>4253</v>
      </c>
      <c r="D2186" t="s">
        <v>993</v>
      </c>
      <c r="E2186" t="s">
        <v>5353</v>
      </c>
      <c r="F2186" t="s">
        <v>4253</v>
      </c>
      <c r="H2186" t="s">
        <v>1041</v>
      </c>
      <c r="I2186" t="s">
        <v>3790</v>
      </c>
      <c r="K2186" t="s">
        <v>44</v>
      </c>
      <c r="L2186" t="s">
        <v>8217</v>
      </c>
    </row>
    <row r="2187" spans="1:12" x14ac:dyDescent="0.25">
      <c r="A2187" t="s">
        <v>993</v>
      </c>
      <c r="B2187" t="s">
        <v>5353</v>
      </c>
      <c r="C2187" t="s">
        <v>4255</v>
      </c>
      <c r="D2187" t="s">
        <v>993</v>
      </c>
      <c r="E2187" t="s">
        <v>5353</v>
      </c>
      <c r="F2187" t="s">
        <v>4255</v>
      </c>
      <c r="H2187" t="s">
        <v>1041</v>
      </c>
      <c r="I2187" t="s">
        <v>5640</v>
      </c>
      <c r="K2187" t="s">
        <v>44</v>
      </c>
      <c r="L2187" t="s">
        <v>8284</v>
      </c>
    </row>
    <row r="2188" spans="1:12" x14ac:dyDescent="0.25">
      <c r="A2188" t="s">
        <v>993</v>
      </c>
      <c r="B2188" t="s">
        <v>5353</v>
      </c>
      <c r="C2188" t="s">
        <v>8210</v>
      </c>
      <c r="D2188" t="s">
        <v>993</v>
      </c>
      <c r="E2188" t="s">
        <v>5353</v>
      </c>
      <c r="F2188" t="s">
        <v>8210</v>
      </c>
      <c r="H2188" t="s">
        <v>1041</v>
      </c>
      <c r="I2188" t="s">
        <v>3802</v>
      </c>
      <c r="K2188" t="s">
        <v>44</v>
      </c>
      <c r="L2188" t="s">
        <v>8291</v>
      </c>
    </row>
    <row r="2189" spans="1:12" x14ac:dyDescent="0.25">
      <c r="A2189" t="s">
        <v>993</v>
      </c>
      <c r="B2189" t="s">
        <v>5353</v>
      </c>
      <c r="C2189" t="s">
        <v>4257</v>
      </c>
      <c r="D2189" t="s">
        <v>993</v>
      </c>
      <c r="E2189" t="s">
        <v>5353</v>
      </c>
      <c r="F2189" t="s">
        <v>4257</v>
      </c>
      <c r="H2189" t="s">
        <v>1041</v>
      </c>
      <c r="I2189" t="s">
        <v>5654</v>
      </c>
      <c r="K2189" t="s">
        <v>44</v>
      </c>
      <c r="L2189" t="s">
        <v>8297</v>
      </c>
    </row>
    <row r="2190" spans="1:12" x14ac:dyDescent="0.25">
      <c r="A2190" t="s">
        <v>993</v>
      </c>
      <c r="B2190" t="s">
        <v>5353</v>
      </c>
      <c r="C2190" t="s">
        <v>8211</v>
      </c>
      <c r="D2190" t="s">
        <v>993</v>
      </c>
      <c r="E2190" t="s">
        <v>5353</v>
      </c>
      <c r="F2190" t="s">
        <v>8211</v>
      </c>
      <c r="H2190" t="s">
        <v>1041</v>
      </c>
      <c r="I2190" t="s">
        <v>3808</v>
      </c>
      <c r="K2190" t="s">
        <v>44</v>
      </c>
      <c r="L2190" t="s">
        <v>8312</v>
      </c>
    </row>
    <row r="2191" spans="1:12" x14ac:dyDescent="0.25">
      <c r="A2191" t="s">
        <v>993</v>
      </c>
      <c r="B2191" t="s">
        <v>5353</v>
      </c>
      <c r="C2191" t="s">
        <v>8212</v>
      </c>
      <c r="D2191" t="s">
        <v>993</v>
      </c>
      <c r="E2191" t="s">
        <v>5353</v>
      </c>
      <c r="F2191" t="s">
        <v>8212</v>
      </c>
      <c r="H2191" t="s">
        <v>1041</v>
      </c>
      <c r="I2191" t="s">
        <v>5661</v>
      </c>
      <c r="K2191" t="s">
        <v>44</v>
      </c>
      <c r="L2191" t="s">
        <v>8314</v>
      </c>
    </row>
    <row r="2192" spans="1:12" x14ac:dyDescent="0.25">
      <c r="A2192" t="s">
        <v>993</v>
      </c>
      <c r="B2192" t="s">
        <v>5353</v>
      </c>
      <c r="C2192" t="s">
        <v>8213</v>
      </c>
      <c r="D2192" t="s">
        <v>993</v>
      </c>
      <c r="E2192" t="s">
        <v>5353</v>
      </c>
      <c r="F2192" t="s">
        <v>8213</v>
      </c>
      <c r="H2192" t="s">
        <v>1041</v>
      </c>
      <c r="I2192" t="s">
        <v>3814</v>
      </c>
      <c r="K2192" t="s">
        <v>44</v>
      </c>
      <c r="L2192" t="s">
        <v>4505</v>
      </c>
    </row>
    <row r="2193" spans="1:12" x14ac:dyDescent="0.25">
      <c r="A2193" t="s">
        <v>993</v>
      </c>
      <c r="B2193" t="s">
        <v>5353</v>
      </c>
      <c r="C2193" t="s">
        <v>4259</v>
      </c>
      <c r="D2193" t="s">
        <v>993</v>
      </c>
      <c r="E2193" t="s">
        <v>5353</v>
      </c>
      <c r="F2193" t="s">
        <v>4259</v>
      </c>
      <c r="H2193" t="s">
        <v>1041</v>
      </c>
      <c r="I2193" t="s">
        <v>5668</v>
      </c>
      <c r="K2193" t="s">
        <v>44</v>
      </c>
      <c r="L2193" t="s">
        <v>4508</v>
      </c>
    </row>
    <row r="2194" spans="1:12" x14ac:dyDescent="0.25">
      <c r="A2194" t="s">
        <v>993</v>
      </c>
      <c r="B2194" t="s">
        <v>5353</v>
      </c>
      <c r="C2194" t="s">
        <v>4261</v>
      </c>
      <c r="D2194" t="s">
        <v>993</v>
      </c>
      <c r="E2194" t="s">
        <v>5353</v>
      </c>
      <c r="F2194" t="s">
        <v>4261</v>
      </c>
      <c r="H2194" t="s">
        <v>1041</v>
      </c>
      <c r="I2194" t="s">
        <v>3820</v>
      </c>
      <c r="K2194" t="s">
        <v>44</v>
      </c>
      <c r="L2194" t="s">
        <v>7878</v>
      </c>
    </row>
    <row r="2195" spans="1:12" x14ac:dyDescent="0.25">
      <c r="A2195" t="s">
        <v>993</v>
      </c>
      <c r="B2195" t="s">
        <v>5353</v>
      </c>
      <c r="C2195" t="s">
        <v>4263</v>
      </c>
      <c r="D2195" t="s">
        <v>993</v>
      </c>
      <c r="E2195" t="s">
        <v>5353</v>
      </c>
      <c r="F2195" t="s">
        <v>4263</v>
      </c>
      <c r="H2195" t="s">
        <v>1041</v>
      </c>
      <c r="I2195" t="s">
        <v>5678</v>
      </c>
      <c r="K2195" t="s">
        <v>44</v>
      </c>
      <c r="L2195" t="s">
        <v>7704</v>
      </c>
    </row>
    <row r="2196" spans="1:12" x14ac:dyDescent="0.25">
      <c r="A2196" t="s">
        <v>993</v>
      </c>
      <c r="B2196" t="s">
        <v>5353</v>
      </c>
      <c r="C2196" t="s">
        <v>4265</v>
      </c>
      <c r="D2196" t="s">
        <v>993</v>
      </c>
      <c r="E2196" t="s">
        <v>5353</v>
      </c>
      <c r="F2196" t="s">
        <v>4265</v>
      </c>
      <c r="H2196" t="s">
        <v>1041</v>
      </c>
      <c r="I2196" t="s">
        <v>3826</v>
      </c>
      <c r="K2196" t="s">
        <v>244</v>
      </c>
      <c r="L2196" t="s">
        <v>3341</v>
      </c>
    </row>
    <row r="2197" spans="1:12" x14ac:dyDescent="0.25">
      <c r="A2197" t="s">
        <v>993</v>
      </c>
      <c r="B2197" t="s">
        <v>5353</v>
      </c>
      <c r="C2197" t="s">
        <v>4267</v>
      </c>
      <c r="D2197" t="s">
        <v>993</v>
      </c>
      <c r="E2197" t="s">
        <v>5353</v>
      </c>
      <c r="F2197" t="s">
        <v>4267</v>
      </c>
      <c r="H2197" t="s">
        <v>1041</v>
      </c>
      <c r="I2197" t="s">
        <v>5688</v>
      </c>
      <c r="K2197" t="s">
        <v>244</v>
      </c>
      <c r="L2197" t="s">
        <v>7596</v>
      </c>
    </row>
    <row r="2198" spans="1:12" x14ac:dyDescent="0.25">
      <c r="A2198" t="s">
        <v>993</v>
      </c>
      <c r="B2198" t="s">
        <v>5353</v>
      </c>
      <c r="C2198" t="s">
        <v>4269</v>
      </c>
      <c r="D2198" t="s">
        <v>993</v>
      </c>
      <c r="E2198" t="s">
        <v>5353</v>
      </c>
      <c r="F2198" t="s">
        <v>4269</v>
      </c>
      <c r="H2198" t="s">
        <v>1041</v>
      </c>
      <c r="I2198" t="s">
        <v>3831</v>
      </c>
      <c r="K2198" t="s">
        <v>244</v>
      </c>
      <c r="L2198" t="s">
        <v>7905</v>
      </c>
    </row>
    <row r="2199" spans="1:12" x14ac:dyDescent="0.25">
      <c r="A2199" t="s">
        <v>993</v>
      </c>
      <c r="B2199" t="s">
        <v>5353</v>
      </c>
      <c r="C2199" t="s">
        <v>8214</v>
      </c>
      <c r="D2199" t="s">
        <v>993</v>
      </c>
      <c r="E2199" t="s">
        <v>5353</v>
      </c>
      <c r="F2199" t="s">
        <v>8214</v>
      </c>
      <c r="H2199" t="s">
        <v>1041</v>
      </c>
      <c r="I2199" t="s">
        <v>5695</v>
      </c>
      <c r="K2199" t="s">
        <v>244</v>
      </c>
      <c r="L2199" t="s">
        <v>7654</v>
      </c>
    </row>
    <row r="2200" spans="1:12" x14ac:dyDescent="0.25">
      <c r="A2200" t="s">
        <v>993</v>
      </c>
      <c r="B2200" t="s">
        <v>5353</v>
      </c>
      <c r="C2200" t="s">
        <v>8215</v>
      </c>
      <c r="D2200" t="s">
        <v>993</v>
      </c>
      <c r="E2200" t="s">
        <v>5353</v>
      </c>
      <c r="F2200" t="s">
        <v>8215</v>
      </c>
      <c r="H2200" t="s">
        <v>1041</v>
      </c>
      <c r="I2200" t="s">
        <v>5702</v>
      </c>
      <c r="K2200" t="s">
        <v>244</v>
      </c>
      <c r="L2200" t="s">
        <v>3628</v>
      </c>
    </row>
    <row r="2201" spans="1:12" x14ac:dyDescent="0.25">
      <c r="A2201" t="s">
        <v>993</v>
      </c>
      <c r="B2201" t="s">
        <v>5353</v>
      </c>
      <c r="C2201" t="s">
        <v>8216</v>
      </c>
      <c r="D2201" t="s">
        <v>993</v>
      </c>
      <c r="E2201" t="s">
        <v>5353</v>
      </c>
      <c r="F2201" t="s">
        <v>8216</v>
      </c>
      <c r="H2201" t="s">
        <v>1041</v>
      </c>
      <c r="I2201" t="s">
        <v>3837</v>
      </c>
      <c r="K2201" t="s">
        <v>244</v>
      </c>
      <c r="L2201" t="s">
        <v>7600</v>
      </c>
    </row>
    <row r="2202" spans="1:12" x14ac:dyDescent="0.25">
      <c r="A2202" t="s">
        <v>993</v>
      </c>
      <c r="B2202" t="s">
        <v>5353</v>
      </c>
      <c r="C2202" t="s">
        <v>8217</v>
      </c>
      <c r="D2202" t="s">
        <v>993</v>
      </c>
      <c r="E2202" t="s">
        <v>5353</v>
      </c>
      <c r="F2202" t="s">
        <v>8217</v>
      </c>
      <c r="H2202" t="s">
        <v>1041</v>
      </c>
      <c r="I2202" t="s">
        <v>5708</v>
      </c>
      <c r="K2202" t="s">
        <v>244</v>
      </c>
      <c r="L2202" t="s">
        <v>3802</v>
      </c>
    </row>
    <row r="2203" spans="1:12" x14ac:dyDescent="0.25">
      <c r="A2203" t="s">
        <v>993</v>
      </c>
      <c r="B2203" t="s">
        <v>5353</v>
      </c>
      <c r="C2203" t="s">
        <v>8218</v>
      </c>
      <c r="D2203" t="s">
        <v>993</v>
      </c>
      <c r="E2203" t="s">
        <v>5353</v>
      </c>
      <c r="F2203" t="s">
        <v>8218</v>
      </c>
      <c r="H2203" t="s">
        <v>1041</v>
      </c>
      <c r="I2203" t="s">
        <v>7728</v>
      </c>
      <c r="K2203" t="s">
        <v>244</v>
      </c>
      <c r="L2203" t="s">
        <v>7728</v>
      </c>
    </row>
    <row r="2204" spans="1:12" x14ac:dyDescent="0.25">
      <c r="A2204" t="s">
        <v>993</v>
      </c>
      <c r="B2204" t="s">
        <v>5353</v>
      </c>
      <c r="C2204" t="s">
        <v>8219</v>
      </c>
      <c r="D2204" t="s">
        <v>993</v>
      </c>
      <c r="E2204" t="s">
        <v>5353</v>
      </c>
      <c r="F2204" t="s">
        <v>8219</v>
      </c>
      <c r="H2204" t="s">
        <v>1041</v>
      </c>
      <c r="I2204" t="s">
        <v>7730</v>
      </c>
      <c r="K2204" t="s">
        <v>244</v>
      </c>
      <c r="L2204" t="s">
        <v>7730</v>
      </c>
    </row>
    <row r="2205" spans="1:12" x14ac:dyDescent="0.25">
      <c r="A2205" t="s">
        <v>993</v>
      </c>
      <c r="B2205" t="s">
        <v>5353</v>
      </c>
      <c r="C2205" t="s">
        <v>8220</v>
      </c>
      <c r="D2205" t="s">
        <v>993</v>
      </c>
      <c r="E2205" t="s">
        <v>5353</v>
      </c>
      <c r="F2205" t="s">
        <v>8220</v>
      </c>
      <c r="H2205" t="s">
        <v>1041</v>
      </c>
      <c r="I2205" t="s">
        <v>3855</v>
      </c>
      <c r="K2205" t="s">
        <v>244</v>
      </c>
      <c r="L2205" t="s">
        <v>7913</v>
      </c>
    </row>
    <row r="2206" spans="1:12" x14ac:dyDescent="0.25">
      <c r="A2206" t="s">
        <v>993</v>
      </c>
      <c r="B2206" t="s">
        <v>5353</v>
      </c>
      <c r="C2206" t="s">
        <v>4271</v>
      </c>
      <c r="D2206" t="s">
        <v>993</v>
      </c>
      <c r="E2206" t="s">
        <v>5353</v>
      </c>
      <c r="F2206" t="s">
        <v>4271</v>
      </c>
      <c r="H2206" t="s">
        <v>1041</v>
      </c>
      <c r="I2206" t="s">
        <v>3877</v>
      </c>
      <c r="K2206" t="s">
        <v>244</v>
      </c>
      <c r="L2206" t="s">
        <v>3930</v>
      </c>
    </row>
    <row r="2207" spans="1:12" x14ac:dyDescent="0.25">
      <c r="A2207" t="s">
        <v>993</v>
      </c>
      <c r="B2207" t="s">
        <v>5353</v>
      </c>
      <c r="C2207" t="s">
        <v>8221</v>
      </c>
      <c r="D2207" t="s">
        <v>993</v>
      </c>
      <c r="E2207" t="s">
        <v>5353</v>
      </c>
      <c r="F2207" t="s">
        <v>8221</v>
      </c>
      <c r="H2207" t="s">
        <v>1041</v>
      </c>
      <c r="I2207" t="s">
        <v>3880</v>
      </c>
      <c r="K2207" t="s">
        <v>244</v>
      </c>
      <c r="L2207" t="s">
        <v>3932</v>
      </c>
    </row>
    <row r="2208" spans="1:12" x14ac:dyDescent="0.25">
      <c r="A2208" t="s">
        <v>993</v>
      </c>
      <c r="B2208" t="s">
        <v>5353</v>
      </c>
      <c r="C2208" t="s">
        <v>8222</v>
      </c>
      <c r="D2208" t="s">
        <v>993</v>
      </c>
      <c r="E2208" t="s">
        <v>5353</v>
      </c>
      <c r="F2208" t="s">
        <v>8222</v>
      </c>
      <c r="H2208" t="s">
        <v>1041</v>
      </c>
      <c r="I2208" t="s">
        <v>7914</v>
      </c>
      <c r="K2208" t="s">
        <v>244</v>
      </c>
      <c r="L2208" t="s">
        <v>7743</v>
      </c>
    </row>
    <row r="2209" spans="1:12" x14ac:dyDescent="0.25">
      <c r="A2209" t="s">
        <v>993</v>
      </c>
      <c r="B2209" t="s">
        <v>5353</v>
      </c>
      <c r="C2209" t="s">
        <v>4273</v>
      </c>
      <c r="D2209" t="s">
        <v>993</v>
      </c>
      <c r="E2209" t="s">
        <v>5353</v>
      </c>
      <c r="F2209" t="s">
        <v>4273</v>
      </c>
      <c r="H2209" t="s">
        <v>1041</v>
      </c>
      <c r="I2209" t="s">
        <v>7916</v>
      </c>
      <c r="K2209" t="s">
        <v>244</v>
      </c>
      <c r="L2209" t="s">
        <v>7745</v>
      </c>
    </row>
    <row r="2210" spans="1:12" x14ac:dyDescent="0.25">
      <c r="A2210" t="s">
        <v>993</v>
      </c>
      <c r="B2210" t="s">
        <v>5353</v>
      </c>
      <c r="C2210" t="s">
        <v>8223</v>
      </c>
      <c r="D2210" t="s">
        <v>993</v>
      </c>
      <c r="E2210" t="s">
        <v>5353</v>
      </c>
      <c r="F2210" t="s">
        <v>8223</v>
      </c>
      <c r="H2210" t="s">
        <v>1041</v>
      </c>
      <c r="I2210" t="s">
        <v>7917</v>
      </c>
      <c r="K2210" t="s">
        <v>244</v>
      </c>
      <c r="L2210" t="s">
        <v>7746</v>
      </c>
    </row>
    <row r="2211" spans="1:12" x14ac:dyDescent="0.25">
      <c r="A2211" t="s">
        <v>993</v>
      </c>
      <c r="B2211" t="s">
        <v>5353</v>
      </c>
      <c r="C2211" t="s">
        <v>8224</v>
      </c>
      <c r="D2211" t="s">
        <v>993</v>
      </c>
      <c r="E2211" t="s">
        <v>5353</v>
      </c>
      <c r="F2211" t="s">
        <v>8224</v>
      </c>
      <c r="H2211" t="s">
        <v>1041</v>
      </c>
      <c r="I2211" t="s">
        <v>7734</v>
      </c>
      <c r="K2211" t="s">
        <v>244</v>
      </c>
      <c r="L2211" t="s">
        <v>3995</v>
      </c>
    </row>
    <row r="2212" spans="1:12" x14ac:dyDescent="0.25">
      <c r="A2212" t="s">
        <v>993</v>
      </c>
      <c r="B2212" t="s">
        <v>5353</v>
      </c>
      <c r="C2212" t="s">
        <v>8225</v>
      </c>
      <c r="D2212" t="s">
        <v>993</v>
      </c>
      <c r="E2212" t="s">
        <v>5353</v>
      </c>
      <c r="F2212" t="s">
        <v>8225</v>
      </c>
      <c r="H2212" t="s">
        <v>1041</v>
      </c>
      <c r="I2212" t="s">
        <v>3932</v>
      </c>
      <c r="K2212" t="s">
        <v>244</v>
      </c>
      <c r="L2212" t="s">
        <v>7749</v>
      </c>
    </row>
    <row r="2213" spans="1:12" x14ac:dyDescent="0.25">
      <c r="A2213" t="s">
        <v>993</v>
      </c>
      <c r="B2213" t="s">
        <v>5353</v>
      </c>
      <c r="C2213" t="s">
        <v>8226</v>
      </c>
      <c r="D2213" t="s">
        <v>993</v>
      </c>
      <c r="E2213" t="s">
        <v>5353</v>
      </c>
      <c r="F2213" t="s">
        <v>8226</v>
      </c>
      <c r="H2213" t="s">
        <v>1041</v>
      </c>
      <c r="I2213" t="s">
        <v>3935</v>
      </c>
      <c r="K2213" t="s">
        <v>244</v>
      </c>
      <c r="L2213" t="s">
        <v>7780</v>
      </c>
    </row>
    <row r="2214" spans="1:12" x14ac:dyDescent="0.25">
      <c r="A2214" t="s">
        <v>993</v>
      </c>
      <c r="B2214" t="s">
        <v>5353</v>
      </c>
      <c r="C2214" t="s">
        <v>8227</v>
      </c>
      <c r="D2214" t="s">
        <v>993</v>
      </c>
      <c r="E2214" t="s">
        <v>5353</v>
      </c>
      <c r="F2214" t="s">
        <v>8227</v>
      </c>
      <c r="H2214" t="s">
        <v>1041</v>
      </c>
      <c r="I2214" t="s">
        <v>7735</v>
      </c>
      <c r="K2214" t="s">
        <v>244</v>
      </c>
      <c r="L2214" t="s">
        <v>7801</v>
      </c>
    </row>
    <row r="2215" spans="1:12" x14ac:dyDescent="0.25">
      <c r="A2215" t="s">
        <v>993</v>
      </c>
      <c r="B2215" t="s">
        <v>5353</v>
      </c>
      <c r="C2215" t="s">
        <v>8228</v>
      </c>
      <c r="D2215" t="s">
        <v>993</v>
      </c>
      <c r="E2215" t="s">
        <v>5353</v>
      </c>
      <c r="F2215" t="s">
        <v>8228</v>
      </c>
      <c r="H2215" t="s">
        <v>1041</v>
      </c>
      <c r="I2215" t="s">
        <v>7738</v>
      </c>
      <c r="K2215" t="s">
        <v>244</v>
      </c>
      <c r="L2215" t="s">
        <v>7803</v>
      </c>
    </row>
    <row r="2216" spans="1:12" x14ac:dyDescent="0.25">
      <c r="A2216" t="s">
        <v>993</v>
      </c>
      <c r="B2216" t="s">
        <v>5353</v>
      </c>
      <c r="C2216" t="s">
        <v>8229</v>
      </c>
      <c r="D2216" t="s">
        <v>993</v>
      </c>
      <c r="E2216" t="s">
        <v>5353</v>
      </c>
      <c r="F2216" t="s">
        <v>8229</v>
      </c>
      <c r="H2216" t="s">
        <v>1041</v>
      </c>
      <c r="I2216" t="s">
        <v>7743</v>
      </c>
      <c r="K2216" t="s">
        <v>244</v>
      </c>
      <c r="L2216" t="s">
        <v>7877</v>
      </c>
    </row>
    <row r="2217" spans="1:12" x14ac:dyDescent="0.25">
      <c r="A2217" t="s">
        <v>993</v>
      </c>
      <c r="B2217" t="s">
        <v>5353</v>
      </c>
      <c r="C2217" t="s">
        <v>8230</v>
      </c>
      <c r="D2217" t="s">
        <v>993</v>
      </c>
      <c r="E2217" t="s">
        <v>5353</v>
      </c>
      <c r="F2217" t="s">
        <v>8230</v>
      </c>
      <c r="H2217" t="s">
        <v>1041</v>
      </c>
      <c r="I2217" t="s">
        <v>7745</v>
      </c>
      <c r="K2217" t="s">
        <v>244</v>
      </c>
      <c r="L2217" t="s">
        <v>7878</v>
      </c>
    </row>
    <row r="2218" spans="1:12" x14ac:dyDescent="0.25">
      <c r="A2218" t="s">
        <v>993</v>
      </c>
      <c r="B2218" t="s">
        <v>5353</v>
      </c>
      <c r="C2218" t="s">
        <v>5466</v>
      </c>
      <c r="D2218" t="s">
        <v>993</v>
      </c>
      <c r="E2218" t="s">
        <v>5353</v>
      </c>
      <c r="F2218" t="s">
        <v>5466</v>
      </c>
      <c r="H2218" t="s">
        <v>1041</v>
      </c>
      <c r="I2218" t="s">
        <v>7746</v>
      </c>
      <c r="K2218" t="s">
        <v>244</v>
      </c>
      <c r="L2218" t="s">
        <v>8183</v>
      </c>
    </row>
    <row r="2219" spans="1:12" x14ac:dyDescent="0.25">
      <c r="A2219" t="s">
        <v>993</v>
      </c>
      <c r="B2219" t="s">
        <v>5353</v>
      </c>
      <c r="C2219" t="s">
        <v>5469</v>
      </c>
      <c r="D2219" t="s">
        <v>993</v>
      </c>
      <c r="E2219" t="s">
        <v>5353</v>
      </c>
      <c r="F2219" t="s">
        <v>5469</v>
      </c>
      <c r="H2219" t="s">
        <v>1041</v>
      </c>
      <c r="I2219" t="s">
        <v>3983</v>
      </c>
      <c r="K2219" t="s">
        <v>244</v>
      </c>
      <c r="L2219" t="s">
        <v>7705</v>
      </c>
    </row>
    <row r="2220" spans="1:12" x14ac:dyDescent="0.25">
      <c r="A2220" t="s">
        <v>993</v>
      </c>
      <c r="B2220" t="s">
        <v>5353</v>
      </c>
      <c r="C2220" t="s">
        <v>5473</v>
      </c>
      <c r="D2220" t="s">
        <v>993</v>
      </c>
      <c r="E2220" t="s">
        <v>5353</v>
      </c>
      <c r="F2220" t="s">
        <v>5473</v>
      </c>
      <c r="H2220" t="s">
        <v>1041</v>
      </c>
      <c r="I2220" t="s">
        <v>3995</v>
      </c>
      <c r="K2220" t="s">
        <v>48</v>
      </c>
      <c r="L2220" t="s">
        <v>3341</v>
      </c>
    </row>
    <row r="2221" spans="1:12" x14ac:dyDescent="0.25">
      <c r="A2221" t="s">
        <v>993</v>
      </c>
      <c r="B2221" t="s">
        <v>5353</v>
      </c>
      <c r="C2221" t="s">
        <v>8231</v>
      </c>
      <c r="D2221" t="s">
        <v>993</v>
      </c>
      <c r="E2221" t="s">
        <v>5353</v>
      </c>
      <c r="F2221" t="s">
        <v>8231</v>
      </c>
      <c r="H2221" t="s">
        <v>1041</v>
      </c>
      <c r="I2221" t="s">
        <v>3997</v>
      </c>
      <c r="K2221" t="s">
        <v>48</v>
      </c>
      <c r="L2221" t="s">
        <v>7897</v>
      </c>
    </row>
    <row r="2222" spans="1:12" x14ac:dyDescent="0.25">
      <c r="A2222" t="s">
        <v>993</v>
      </c>
      <c r="B2222" t="s">
        <v>5353</v>
      </c>
      <c r="C2222" t="s">
        <v>4275</v>
      </c>
      <c r="D2222" t="s">
        <v>993</v>
      </c>
      <c r="E2222" t="s">
        <v>5353</v>
      </c>
      <c r="F2222" t="s">
        <v>4275</v>
      </c>
      <c r="H2222" t="s">
        <v>1041</v>
      </c>
      <c r="I2222" t="s">
        <v>7749</v>
      </c>
      <c r="K2222" t="s">
        <v>48</v>
      </c>
      <c r="L2222" t="s">
        <v>7596</v>
      </c>
    </row>
    <row r="2223" spans="1:12" x14ac:dyDescent="0.25">
      <c r="A2223" t="s">
        <v>993</v>
      </c>
      <c r="B2223" t="s">
        <v>5353</v>
      </c>
      <c r="C2223" t="s">
        <v>4277</v>
      </c>
      <c r="D2223" t="s">
        <v>993</v>
      </c>
      <c r="E2223" t="s">
        <v>5353</v>
      </c>
      <c r="F2223" t="s">
        <v>4277</v>
      </c>
      <c r="H2223" t="s">
        <v>1041</v>
      </c>
      <c r="I2223" t="s">
        <v>8180</v>
      </c>
      <c r="K2223" t="s">
        <v>48</v>
      </c>
      <c r="L2223" t="s">
        <v>7654</v>
      </c>
    </row>
    <row r="2224" spans="1:12" x14ac:dyDescent="0.25">
      <c r="A2224" t="s">
        <v>993</v>
      </c>
      <c r="B2224" t="s">
        <v>5353</v>
      </c>
      <c r="C2224" t="s">
        <v>4279</v>
      </c>
      <c r="D2224" t="s">
        <v>993</v>
      </c>
      <c r="E2224" t="s">
        <v>5353</v>
      </c>
      <c r="F2224" t="s">
        <v>4279</v>
      </c>
      <c r="H2224" t="s">
        <v>1041</v>
      </c>
      <c r="I2224" t="s">
        <v>7751</v>
      </c>
      <c r="K2224" t="s">
        <v>48</v>
      </c>
      <c r="L2224" t="s">
        <v>3628</v>
      </c>
    </row>
    <row r="2225" spans="1:12" x14ac:dyDescent="0.25">
      <c r="A2225" t="s">
        <v>993</v>
      </c>
      <c r="B2225" t="s">
        <v>5353</v>
      </c>
      <c r="C2225" t="s">
        <v>4281</v>
      </c>
      <c r="D2225" t="s">
        <v>993</v>
      </c>
      <c r="E2225" t="s">
        <v>5353</v>
      </c>
      <c r="F2225" t="s">
        <v>4281</v>
      </c>
      <c r="H2225" t="s">
        <v>1041</v>
      </c>
      <c r="I2225" t="s">
        <v>8181</v>
      </c>
      <c r="K2225" t="s">
        <v>48</v>
      </c>
      <c r="L2225" t="s">
        <v>7623</v>
      </c>
    </row>
    <row r="2226" spans="1:12" x14ac:dyDescent="0.25">
      <c r="A2226" t="s">
        <v>993</v>
      </c>
      <c r="B2226" t="s">
        <v>5353</v>
      </c>
      <c r="C2226" t="s">
        <v>4283</v>
      </c>
      <c r="D2226" t="s">
        <v>993</v>
      </c>
      <c r="E2226" t="s">
        <v>5353</v>
      </c>
      <c r="F2226" t="s">
        <v>4283</v>
      </c>
      <c r="H2226" t="s">
        <v>1041</v>
      </c>
      <c r="I2226" t="s">
        <v>8420</v>
      </c>
      <c r="K2226" t="s">
        <v>52</v>
      </c>
      <c r="L2226" t="s">
        <v>3341</v>
      </c>
    </row>
    <row r="2227" spans="1:12" x14ac:dyDescent="0.25">
      <c r="A2227" t="s">
        <v>993</v>
      </c>
      <c r="B2227" t="s">
        <v>5353</v>
      </c>
      <c r="C2227" t="s">
        <v>4285</v>
      </c>
      <c r="D2227" t="s">
        <v>993</v>
      </c>
      <c r="E2227" t="s">
        <v>5353</v>
      </c>
      <c r="F2227" t="s">
        <v>4285</v>
      </c>
      <c r="H2227" t="s">
        <v>1041</v>
      </c>
      <c r="I2227" t="s">
        <v>4505</v>
      </c>
      <c r="K2227" t="s">
        <v>52</v>
      </c>
      <c r="L2227" t="s">
        <v>7897</v>
      </c>
    </row>
    <row r="2228" spans="1:12" x14ac:dyDescent="0.25">
      <c r="A2228" t="s">
        <v>993</v>
      </c>
      <c r="B2228" t="s">
        <v>5353</v>
      </c>
      <c r="C2228" t="s">
        <v>4287</v>
      </c>
      <c r="D2228" t="s">
        <v>993</v>
      </c>
      <c r="E2228" t="s">
        <v>5353</v>
      </c>
      <c r="F2228" t="s">
        <v>4287</v>
      </c>
      <c r="H2228" t="s">
        <v>1041</v>
      </c>
      <c r="I2228" t="s">
        <v>4508</v>
      </c>
      <c r="K2228" t="s">
        <v>52</v>
      </c>
      <c r="L2228" t="s">
        <v>7596</v>
      </c>
    </row>
    <row r="2229" spans="1:12" x14ac:dyDescent="0.25">
      <c r="A2229" t="s">
        <v>993</v>
      </c>
      <c r="B2229" t="s">
        <v>5353</v>
      </c>
      <c r="C2229" t="s">
        <v>8232</v>
      </c>
      <c r="D2229" t="s">
        <v>993</v>
      </c>
      <c r="E2229" t="s">
        <v>5353</v>
      </c>
      <c r="F2229" t="s">
        <v>8232</v>
      </c>
      <c r="H2229" t="s">
        <v>1041</v>
      </c>
      <c r="I2229" t="s">
        <v>8030</v>
      </c>
      <c r="K2229" t="s">
        <v>52</v>
      </c>
      <c r="L2229" t="s">
        <v>3386</v>
      </c>
    </row>
    <row r="2230" spans="1:12" x14ac:dyDescent="0.25">
      <c r="A2230" t="s">
        <v>993</v>
      </c>
      <c r="B2230" t="s">
        <v>5353</v>
      </c>
      <c r="C2230" t="s">
        <v>8233</v>
      </c>
      <c r="D2230" t="s">
        <v>993</v>
      </c>
      <c r="E2230" t="s">
        <v>5353</v>
      </c>
      <c r="F2230" t="s">
        <v>8233</v>
      </c>
      <c r="H2230" t="s">
        <v>1041</v>
      </c>
      <c r="I2230" t="s">
        <v>8182</v>
      </c>
      <c r="K2230" t="s">
        <v>52</v>
      </c>
      <c r="L2230" t="s">
        <v>7654</v>
      </c>
    </row>
    <row r="2231" spans="1:12" x14ac:dyDescent="0.25">
      <c r="A2231" t="s">
        <v>993</v>
      </c>
      <c r="B2231" t="s">
        <v>5353</v>
      </c>
      <c r="C2231" t="s">
        <v>7601</v>
      </c>
      <c r="D2231" t="s">
        <v>993</v>
      </c>
      <c r="E2231" t="s">
        <v>5353</v>
      </c>
      <c r="F2231" t="s">
        <v>7601</v>
      </c>
      <c r="H2231" t="s">
        <v>1041</v>
      </c>
      <c r="I2231" t="s">
        <v>7878</v>
      </c>
      <c r="K2231" t="s">
        <v>52</v>
      </c>
      <c r="L2231" t="s">
        <v>3628</v>
      </c>
    </row>
    <row r="2232" spans="1:12" x14ac:dyDescent="0.25">
      <c r="A2232" t="s">
        <v>993</v>
      </c>
      <c r="B2232" t="s">
        <v>5353</v>
      </c>
      <c r="C2232" t="s">
        <v>4289</v>
      </c>
      <c r="D2232" t="s">
        <v>993</v>
      </c>
      <c r="E2232" t="s">
        <v>5353</v>
      </c>
      <c r="F2232" t="s">
        <v>4289</v>
      </c>
      <c r="H2232" t="s">
        <v>44</v>
      </c>
      <c r="I2232" t="s">
        <v>7905</v>
      </c>
      <c r="K2232" t="s">
        <v>52</v>
      </c>
      <c r="L2232" t="s">
        <v>7743</v>
      </c>
    </row>
    <row r="2233" spans="1:12" x14ac:dyDescent="0.25">
      <c r="A2233" t="s">
        <v>993</v>
      </c>
      <c r="B2233" t="s">
        <v>5353</v>
      </c>
      <c r="C2233" t="s">
        <v>4291</v>
      </c>
      <c r="D2233" t="s">
        <v>993</v>
      </c>
      <c r="E2233" t="s">
        <v>5353</v>
      </c>
      <c r="F2233" t="s">
        <v>4291</v>
      </c>
      <c r="H2233" t="s">
        <v>44</v>
      </c>
      <c r="I2233" t="s">
        <v>7983</v>
      </c>
      <c r="K2233" t="s">
        <v>52</v>
      </c>
      <c r="L2233" t="s">
        <v>7623</v>
      </c>
    </row>
    <row r="2234" spans="1:12" x14ac:dyDescent="0.25">
      <c r="A2234" t="s">
        <v>993</v>
      </c>
      <c r="B2234" t="s">
        <v>5353</v>
      </c>
      <c r="C2234" t="s">
        <v>4293</v>
      </c>
      <c r="D2234" t="s">
        <v>993</v>
      </c>
      <c r="E2234" t="s">
        <v>5353</v>
      </c>
      <c r="F2234" t="s">
        <v>4293</v>
      </c>
      <c r="H2234" t="s">
        <v>44</v>
      </c>
      <c r="I2234" t="s">
        <v>7984</v>
      </c>
      <c r="K2234" t="s">
        <v>230</v>
      </c>
      <c r="L2234" t="s">
        <v>3341</v>
      </c>
    </row>
    <row r="2235" spans="1:12" x14ac:dyDescent="0.25">
      <c r="A2235" t="s">
        <v>993</v>
      </c>
      <c r="B2235" t="s">
        <v>5353</v>
      </c>
      <c r="C2235" t="s">
        <v>4295</v>
      </c>
      <c r="D2235" t="s">
        <v>993</v>
      </c>
      <c r="E2235" t="s">
        <v>5353</v>
      </c>
      <c r="F2235" t="s">
        <v>4295</v>
      </c>
      <c r="H2235" t="s">
        <v>44</v>
      </c>
      <c r="I2235" t="s">
        <v>3492</v>
      </c>
      <c r="K2235" t="s">
        <v>230</v>
      </c>
      <c r="L2235" t="s">
        <v>7596</v>
      </c>
    </row>
    <row r="2236" spans="1:12" x14ac:dyDescent="0.25">
      <c r="A2236" t="s">
        <v>993</v>
      </c>
      <c r="B2236" t="s">
        <v>5353</v>
      </c>
      <c r="C2236" t="s">
        <v>4297</v>
      </c>
      <c r="D2236" t="s">
        <v>993</v>
      </c>
      <c r="E2236" t="s">
        <v>5353</v>
      </c>
      <c r="F2236" t="s">
        <v>4297</v>
      </c>
      <c r="H2236" t="s">
        <v>44</v>
      </c>
      <c r="I2236" t="s">
        <v>3495</v>
      </c>
      <c r="K2236" t="s">
        <v>230</v>
      </c>
      <c r="L2236" t="s">
        <v>7905</v>
      </c>
    </row>
    <row r="2237" spans="1:12" x14ac:dyDescent="0.25">
      <c r="A2237" t="s">
        <v>993</v>
      </c>
      <c r="B2237" t="s">
        <v>5353</v>
      </c>
      <c r="C2237" t="s">
        <v>4299</v>
      </c>
      <c r="D2237" t="s">
        <v>993</v>
      </c>
      <c r="E2237" t="s">
        <v>5353</v>
      </c>
      <c r="F2237" t="s">
        <v>4299</v>
      </c>
      <c r="H2237" t="s">
        <v>44</v>
      </c>
      <c r="I2237" t="s">
        <v>7615</v>
      </c>
      <c r="K2237" t="s">
        <v>230</v>
      </c>
      <c r="L2237" t="s">
        <v>7654</v>
      </c>
    </row>
    <row r="2238" spans="1:12" x14ac:dyDescent="0.25">
      <c r="A2238" t="s">
        <v>993</v>
      </c>
      <c r="B2238" t="s">
        <v>5353</v>
      </c>
      <c r="C2238" t="s">
        <v>4301</v>
      </c>
      <c r="D2238" t="s">
        <v>993</v>
      </c>
      <c r="E2238" t="s">
        <v>5353</v>
      </c>
      <c r="F2238" t="s">
        <v>4301</v>
      </c>
      <c r="H2238" t="s">
        <v>44</v>
      </c>
      <c r="I2238" t="s">
        <v>3532</v>
      </c>
      <c r="K2238" t="s">
        <v>230</v>
      </c>
      <c r="L2238" t="s">
        <v>3628</v>
      </c>
    </row>
    <row r="2239" spans="1:12" x14ac:dyDescent="0.25">
      <c r="A2239" t="s">
        <v>993</v>
      </c>
      <c r="B2239" t="s">
        <v>5353</v>
      </c>
      <c r="C2239" t="s">
        <v>4303</v>
      </c>
      <c r="D2239" t="s">
        <v>993</v>
      </c>
      <c r="E2239" t="s">
        <v>5353</v>
      </c>
      <c r="F2239" t="s">
        <v>4303</v>
      </c>
      <c r="H2239" t="s">
        <v>44</v>
      </c>
      <c r="I2239" t="s">
        <v>3535</v>
      </c>
      <c r="K2239" t="s">
        <v>230</v>
      </c>
      <c r="L2239" t="s">
        <v>7600</v>
      </c>
    </row>
    <row r="2240" spans="1:12" x14ac:dyDescent="0.25">
      <c r="A2240" t="s">
        <v>993</v>
      </c>
      <c r="B2240" t="s">
        <v>5353</v>
      </c>
      <c r="C2240" t="s">
        <v>4305</v>
      </c>
      <c r="D2240" t="s">
        <v>993</v>
      </c>
      <c r="E2240" t="s">
        <v>5353</v>
      </c>
      <c r="F2240" t="s">
        <v>4305</v>
      </c>
      <c r="H2240" t="s">
        <v>44</v>
      </c>
      <c r="I2240" t="s">
        <v>3543</v>
      </c>
      <c r="K2240" t="s">
        <v>230</v>
      </c>
      <c r="L2240" t="s">
        <v>7743</v>
      </c>
    </row>
    <row r="2241" spans="1:12" x14ac:dyDescent="0.25">
      <c r="A2241" t="s">
        <v>993</v>
      </c>
      <c r="B2241" t="s">
        <v>5353</v>
      </c>
      <c r="C2241" t="s">
        <v>4307</v>
      </c>
      <c r="D2241" t="s">
        <v>993</v>
      </c>
      <c r="E2241" t="s">
        <v>5353</v>
      </c>
      <c r="F2241" t="s">
        <v>4307</v>
      </c>
      <c r="H2241" t="s">
        <v>44</v>
      </c>
      <c r="I2241" t="s">
        <v>3570</v>
      </c>
      <c r="K2241" t="s">
        <v>230</v>
      </c>
      <c r="L2241" t="s">
        <v>7745</v>
      </c>
    </row>
    <row r="2242" spans="1:12" x14ac:dyDescent="0.25">
      <c r="A2242" t="s">
        <v>993</v>
      </c>
      <c r="B2242" t="s">
        <v>5353</v>
      </c>
      <c r="C2242" t="s">
        <v>4309</v>
      </c>
      <c r="D2242" t="s">
        <v>993</v>
      </c>
      <c r="E2242" t="s">
        <v>5353</v>
      </c>
      <c r="F2242" t="s">
        <v>4309</v>
      </c>
      <c r="H2242" t="s">
        <v>44</v>
      </c>
      <c r="I2242" t="s">
        <v>3588</v>
      </c>
      <c r="K2242" t="s">
        <v>56</v>
      </c>
      <c r="L2242" t="s">
        <v>3386</v>
      </c>
    </row>
    <row r="2243" spans="1:12" x14ac:dyDescent="0.25">
      <c r="A2243" t="s">
        <v>993</v>
      </c>
      <c r="B2243" t="s">
        <v>5353</v>
      </c>
      <c r="C2243" t="s">
        <v>8234</v>
      </c>
      <c r="D2243" t="s">
        <v>993</v>
      </c>
      <c r="E2243" t="s">
        <v>5353</v>
      </c>
      <c r="F2243" t="s">
        <v>8234</v>
      </c>
      <c r="H2243" t="s">
        <v>44</v>
      </c>
      <c r="I2243" t="s">
        <v>3594</v>
      </c>
      <c r="K2243" t="s">
        <v>56</v>
      </c>
      <c r="L2243" t="s">
        <v>8424</v>
      </c>
    </row>
    <row r="2244" spans="1:12" x14ac:dyDescent="0.25">
      <c r="A2244" t="s">
        <v>993</v>
      </c>
      <c r="B2244" t="s">
        <v>5353</v>
      </c>
      <c r="C2244" t="s">
        <v>8235</v>
      </c>
      <c r="D2244" t="s">
        <v>993</v>
      </c>
      <c r="E2244" t="s">
        <v>5353</v>
      </c>
      <c r="F2244" t="s">
        <v>8235</v>
      </c>
      <c r="H2244" t="s">
        <v>44</v>
      </c>
      <c r="I2244" t="s">
        <v>3602</v>
      </c>
      <c r="K2244" t="s">
        <v>59</v>
      </c>
      <c r="L2244" t="s">
        <v>3341</v>
      </c>
    </row>
    <row r="2245" spans="1:12" x14ac:dyDescent="0.25">
      <c r="A2245" t="s">
        <v>993</v>
      </c>
      <c r="B2245" t="s">
        <v>5353</v>
      </c>
      <c r="C2245" t="s">
        <v>8236</v>
      </c>
      <c r="D2245" t="s">
        <v>993</v>
      </c>
      <c r="E2245" t="s">
        <v>5353</v>
      </c>
      <c r="F2245" t="s">
        <v>8236</v>
      </c>
      <c r="H2245" t="s">
        <v>44</v>
      </c>
      <c r="I2245" t="s">
        <v>3642</v>
      </c>
      <c r="K2245" t="s">
        <v>59</v>
      </c>
      <c r="L2245" t="s">
        <v>7593</v>
      </c>
    </row>
    <row r="2246" spans="1:12" x14ac:dyDescent="0.25">
      <c r="A2246" t="s">
        <v>993</v>
      </c>
      <c r="B2246" t="s">
        <v>5353</v>
      </c>
      <c r="C2246" t="s">
        <v>8237</v>
      </c>
      <c r="D2246" t="s">
        <v>993</v>
      </c>
      <c r="E2246" t="s">
        <v>5353</v>
      </c>
      <c r="F2246" t="s">
        <v>8237</v>
      </c>
      <c r="H2246" t="s">
        <v>44</v>
      </c>
      <c r="I2246" t="s">
        <v>3645</v>
      </c>
      <c r="K2246" t="s">
        <v>59</v>
      </c>
      <c r="L2246" t="s">
        <v>7897</v>
      </c>
    </row>
    <row r="2247" spans="1:12" x14ac:dyDescent="0.25">
      <c r="A2247" t="s">
        <v>993</v>
      </c>
      <c r="B2247" t="s">
        <v>5353</v>
      </c>
      <c r="C2247" t="s">
        <v>8238</v>
      </c>
      <c r="D2247" t="s">
        <v>993</v>
      </c>
      <c r="E2247" t="s">
        <v>5353</v>
      </c>
      <c r="F2247" t="s">
        <v>8238</v>
      </c>
      <c r="H2247" t="s">
        <v>44</v>
      </c>
      <c r="I2247" t="s">
        <v>7690</v>
      </c>
      <c r="K2247" t="s">
        <v>59</v>
      </c>
      <c r="L2247" t="s">
        <v>7596</v>
      </c>
    </row>
    <row r="2248" spans="1:12" x14ac:dyDescent="0.25">
      <c r="A2248" t="s">
        <v>993</v>
      </c>
      <c r="B2248" t="s">
        <v>5353</v>
      </c>
      <c r="C2248" t="s">
        <v>4312</v>
      </c>
      <c r="D2248" t="s">
        <v>993</v>
      </c>
      <c r="E2248" t="s">
        <v>5353</v>
      </c>
      <c r="F2248" t="s">
        <v>4312</v>
      </c>
      <c r="H2248" t="s">
        <v>44</v>
      </c>
      <c r="I2248" t="s">
        <v>3663</v>
      </c>
      <c r="K2248" t="s">
        <v>59</v>
      </c>
      <c r="L2248" t="s">
        <v>7905</v>
      </c>
    </row>
    <row r="2249" spans="1:12" x14ac:dyDescent="0.25">
      <c r="A2249" t="s">
        <v>993</v>
      </c>
      <c r="B2249" t="s">
        <v>5353</v>
      </c>
      <c r="C2249" t="s">
        <v>4315</v>
      </c>
      <c r="D2249" t="s">
        <v>993</v>
      </c>
      <c r="E2249" t="s">
        <v>5353</v>
      </c>
      <c r="F2249" t="s">
        <v>4315</v>
      </c>
      <c r="H2249" t="s">
        <v>44</v>
      </c>
      <c r="I2249" t="s">
        <v>7734</v>
      </c>
      <c r="K2249" t="s">
        <v>59</v>
      </c>
      <c r="L2249" t="s">
        <v>3386</v>
      </c>
    </row>
    <row r="2250" spans="1:12" x14ac:dyDescent="0.25">
      <c r="A2250" t="s">
        <v>993</v>
      </c>
      <c r="B2250" t="s">
        <v>5353</v>
      </c>
      <c r="C2250" t="s">
        <v>4318</v>
      </c>
      <c r="D2250" t="s">
        <v>993</v>
      </c>
      <c r="E2250" t="s">
        <v>5353</v>
      </c>
      <c r="F2250" t="s">
        <v>4318</v>
      </c>
      <c r="H2250" t="s">
        <v>44</v>
      </c>
      <c r="I2250" t="s">
        <v>8185</v>
      </c>
      <c r="K2250" t="s">
        <v>59</v>
      </c>
      <c r="L2250" t="s">
        <v>7654</v>
      </c>
    </row>
    <row r="2251" spans="1:12" x14ac:dyDescent="0.25">
      <c r="A2251" t="s">
        <v>993</v>
      </c>
      <c r="B2251" t="s">
        <v>5353</v>
      </c>
      <c r="C2251" t="s">
        <v>4321</v>
      </c>
      <c r="D2251" t="s">
        <v>993</v>
      </c>
      <c r="E2251" t="s">
        <v>5353</v>
      </c>
      <c r="F2251" t="s">
        <v>4321</v>
      </c>
      <c r="H2251" t="s">
        <v>44</v>
      </c>
      <c r="I2251" t="s">
        <v>8186</v>
      </c>
      <c r="K2251" t="s">
        <v>59</v>
      </c>
      <c r="L2251" t="s">
        <v>3628</v>
      </c>
    </row>
    <row r="2252" spans="1:12" x14ac:dyDescent="0.25">
      <c r="A2252" t="s">
        <v>993</v>
      </c>
      <c r="B2252" t="s">
        <v>5353</v>
      </c>
      <c r="C2252" t="s">
        <v>4324</v>
      </c>
      <c r="D2252" t="s">
        <v>993</v>
      </c>
      <c r="E2252" t="s">
        <v>5353</v>
      </c>
      <c r="F2252" t="s">
        <v>4324</v>
      </c>
      <c r="H2252" t="s">
        <v>44</v>
      </c>
      <c r="I2252" t="s">
        <v>8421</v>
      </c>
      <c r="K2252" t="s">
        <v>59</v>
      </c>
      <c r="L2252" t="s">
        <v>7600</v>
      </c>
    </row>
    <row r="2253" spans="1:12" x14ac:dyDescent="0.25">
      <c r="A2253" t="s">
        <v>993</v>
      </c>
      <c r="B2253" t="s">
        <v>5353</v>
      </c>
      <c r="C2253" t="s">
        <v>4326</v>
      </c>
      <c r="D2253" t="s">
        <v>993</v>
      </c>
      <c r="E2253" t="s">
        <v>5353</v>
      </c>
      <c r="F2253" t="s">
        <v>4326</v>
      </c>
      <c r="H2253" t="s">
        <v>44</v>
      </c>
      <c r="I2253" t="s">
        <v>8190</v>
      </c>
      <c r="K2253" t="s">
        <v>59</v>
      </c>
      <c r="L2253" t="s">
        <v>7743</v>
      </c>
    </row>
    <row r="2254" spans="1:12" x14ac:dyDescent="0.25">
      <c r="A2254" t="s">
        <v>993</v>
      </c>
      <c r="B2254" t="s">
        <v>5353</v>
      </c>
      <c r="C2254" t="s">
        <v>4328</v>
      </c>
      <c r="D2254" t="s">
        <v>993</v>
      </c>
      <c r="E2254" t="s">
        <v>5353</v>
      </c>
      <c r="F2254" t="s">
        <v>4328</v>
      </c>
      <c r="H2254" t="s">
        <v>44</v>
      </c>
      <c r="I2254" t="s">
        <v>8201</v>
      </c>
      <c r="K2254" t="s">
        <v>59</v>
      </c>
      <c r="L2254" t="s">
        <v>7745</v>
      </c>
    </row>
    <row r="2255" spans="1:12" x14ac:dyDescent="0.25">
      <c r="A2255" t="s">
        <v>993</v>
      </c>
      <c r="B2255" t="s">
        <v>5353</v>
      </c>
      <c r="C2255" t="s">
        <v>8239</v>
      </c>
      <c r="D2255" t="s">
        <v>993</v>
      </c>
      <c r="E2255" t="s">
        <v>5353</v>
      </c>
      <c r="F2255" t="s">
        <v>8239</v>
      </c>
      <c r="H2255" t="s">
        <v>44</v>
      </c>
      <c r="I2255" t="s">
        <v>8202</v>
      </c>
      <c r="K2255" t="s">
        <v>59</v>
      </c>
      <c r="L2255" t="s">
        <v>7746</v>
      </c>
    </row>
    <row r="2256" spans="1:12" x14ac:dyDescent="0.25">
      <c r="A2256" t="s">
        <v>993</v>
      </c>
      <c r="B2256" t="s">
        <v>5353</v>
      </c>
      <c r="C2256" t="s">
        <v>4330</v>
      </c>
      <c r="D2256" t="s">
        <v>993</v>
      </c>
      <c r="E2256" t="s">
        <v>5353</v>
      </c>
      <c r="F2256" t="s">
        <v>4330</v>
      </c>
      <c r="H2256" t="s">
        <v>44</v>
      </c>
      <c r="I2256" t="s">
        <v>8422</v>
      </c>
      <c r="K2256" t="s">
        <v>59</v>
      </c>
      <c r="L2256" t="s">
        <v>3995</v>
      </c>
    </row>
    <row r="2257" spans="1:12" x14ac:dyDescent="0.25">
      <c r="A2257" t="s">
        <v>993</v>
      </c>
      <c r="B2257" t="s">
        <v>5353</v>
      </c>
      <c r="C2257" t="s">
        <v>4332</v>
      </c>
      <c r="D2257" t="s">
        <v>993</v>
      </c>
      <c r="E2257" t="s">
        <v>5353</v>
      </c>
      <c r="F2257" t="s">
        <v>4332</v>
      </c>
      <c r="H2257" t="s">
        <v>44</v>
      </c>
      <c r="I2257" t="s">
        <v>8423</v>
      </c>
      <c r="K2257" t="s">
        <v>59</v>
      </c>
      <c r="L2257" t="s">
        <v>7874</v>
      </c>
    </row>
    <row r="2258" spans="1:12" x14ac:dyDescent="0.25">
      <c r="A2258" t="s">
        <v>993</v>
      </c>
      <c r="B2258" t="s">
        <v>5353</v>
      </c>
      <c r="C2258" t="s">
        <v>4333</v>
      </c>
      <c r="D2258" t="s">
        <v>993</v>
      </c>
      <c r="E2258" t="s">
        <v>5353</v>
      </c>
      <c r="F2258" t="s">
        <v>4333</v>
      </c>
      <c r="H2258" t="s">
        <v>44</v>
      </c>
      <c r="I2258" t="s">
        <v>8217</v>
      </c>
      <c r="K2258" t="s">
        <v>59</v>
      </c>
      <c r="L2258" t="s">
        <v>7623</v>
      </c>
    </row>
    <row r="2259" spans="1:12" x14ac:dyDescent="0.25">
      <c r="A2259" t="s">
        <v>993</v>
      </c>
      <c r="B2259" t="s">
        <v>5353</v>
      </c>
      <c r="C2259" t="s">
        <v>4335</v>
      </c>
      <c r="D2259" t="s">
        <v>993</v>
      </c>
      <c r="E2259" t="s">
        <v>5353</v>
      </c>
      <c r="F2259" t="s">
        <v>4335</v>
      </c>
      <c r="H2259" t="s">
        <v>44</v>
      </c>
      <c r="I2259" t="s">
        <v>8284</v>
      </c>
      <c r="K2259" t="s">
        <v>1140</v>
      </c>
      <c r="L2259" t="s">
        <v>8472</v>
      </c>
    </row>
    <row r="2260" spans="1:12" x14ac:dyDescent="0.25">
      <c r="A2260" t="s">
        <v>993</v>
      </c>
      <c r="B2260" t="s">
        <v>5353</v>
      </c>
      <c r="C2260" t="s">
        <v>8240</v>
      </c>
      <c r="D2260" t="s">
        <v>993</v>
      </c>
      <c r="E2260" t="s">
        <v>5353</v>
      </c>
      <c r="F2260" t="s">
        <v>8240</v>
      </c>
      <c r="H2260" t="s">
        <v>44</v>
      </c>
      <c r="I2260" t="s">
        <v>8291</v>
      </c>
      <c r="K2260" t="s">
        <v>1140</v>
      </c>
      <c r="L2260" t="s">
        <v>5281</v>
      </c>
    </row>
    <row r="2261" spans="1:12" x14ac:dyDescent="0.25">
      <c r="A2261" t="s">
        <v>993</v>
      </c>
      <c r="B2261" t="s">
        <v>5353</v>
      </c>
      <c r="C2261" t="s">
        <v>7866</v>
      </c>
      <c r="D2261" t="s">
        <v>993</v>
      </c>
      <c r="E2261" t="s">
        <v>5353</v>
      </c>
      <c r="F2261" t="s">
        <v>7866</v>
      </c>
      <c r="H2261" t="s">
        <v>44</v>
      </c>
      <c r="I2261" t="s">
        <v>8297</v>
      </c>
      <c r="K2261" t="s">
        <v>1140</v>
      </c>
      <c r="L2261" t="s">
        <v>5285</v>
      </c>
    </row>
    <row r="2262" spans="1:12" x14ac:dyDescent="0.25">
      <c r="A2262" t="s">
        <v>993</v>
      </c>
      <c r="B2262" t="s">
        <v>5353</v>
      </c>
      <c r="C2262" t="s">
        <v>4336</v>
      </c>
      <c r="D2262" t="s">
        <v>993</v>
      </c>
      <c r="E2262" t="s">
        <v>5353</v>
      </c>
      <c r="F2262" t="s">
        <v>4336</v>
      </c>
      <c r="H2262" t="s">
        <v>44</v>
      </c>
      <c r="I2262" t="s">
        <v>4508</v>
      </c>
      <c r="K2262" t="s">
        <v>1140</v>
      </c>
      <c r="L2262" t="s">
        <v>3245</v>
      </c>
    </row>
    <row r="2263" spans="1:12" x14ac:dyDescent="0.25">
      <c r="A2263" t="s">
        <v>993</v>
      </c>
      <c r="B2263" t="s">
        <v>5353</v>
      </c>
      <c r="C2263" t="s">
        <v>4338</v>
      </c>
      <c r="D2263" t="s">
        <v>993</v>
      </c>
      <c r="E2263" t="s">
        <v>5353</v>
      </c>
      <c r="F2263" t="s">
        <v>4338</v>
      </c>
      <c r="H2263" t="s">
        <v>44</v>
      </c>
      <c r="I2263" t="s">
        <v>7704</v>
      </c>
      <c r="K2263" t="s">
        <v>1140</v>
      </c>
      <c r="L2263" t="s">
        <v>3248</v>
      </c>
    </row>
    <row r="2264" spans="1:12" x14ac:dyDescent="0.25">
      <c r="A2264" t="s">
        <v>993</v>
      </c>
      <c r="B2264" t="s">
        <v>5353</v>
      </c>
      <c r="C2264" t="s">
        <v>4340</v>
      </c>
      <c r="D2264" t="s">
        <v>993</v>
      </c>
      <c r="E2264" t="s">
        <v>5353</v>
      </c>
      <c r="F2264" t="s">
        <v>4340</v>
      </c>
      <c r="H2264" t="s">
        <v>1074</v>
      </c>
      <c r="I2264" t="s">
        <v>3341</v>
      </c>
      <c r="K2264" t="s">
        <v>1140</v>
      </c>
      <c r="L2264" t="s">
        <v>3285</v>
      </c>
    </row>
    <row r="2265" spans="1:12" x14ac:dyDescent="0.25">
      <c r="A2265" t="s">
        <v>993</v>
      </c>
      <c r="B2265" t="s">
        <v>5353</v>
      </c>
      <c r="C2265" t="s">
        <v>4342</v>
      </c>
      <c r="D2265" t="s">
        <v>993</v>
      </c>
      <c r="E2265" t="s">
        <v>5353</v>
      </c>
      <c r="F2265" t="s">
        <v>4342</v>
      </c>
      <c r="H2265" t="s">
        <v>1074</v>
      </c>
      <c r="I2265" t="s">
        <v>7597</v>
      </c>
      <c r="K2265" t="s">
        <v>1140</v>
      </c>
      <c r="L2265" t="s">
        <v>3341</v>
      </c>
    </row>
    <row r="2266" spans="1:12" x14ac:dyDescent="0.25">
      <c r="A2266" t="s">
        <v>993</v>
      </c>
      <c r="B2266" t="s">
        <v>5353</v>
      </c>
      <c r="C2266" t="s">
        <v>4345</v>
      </c>
      <c r="D2266" t="s">
        <v>993</v>
      </c>
      <c r="E2266" t="s">
        <v>5353</v>
      </c>
      <c r="F2266" t="s">
        <v>4345</v>
      </c>
      <c r="H2266" t="s">
        <v>1074</v>
      </c>
      <c r="I2266" t="s">
        <v>7905</v>
      </c>
      <c r="K2266" t="s">
        <v>1140</v>
      </c>
      <c r="L2266" t="s">
        <v>7596</v>
      </c>
    </row>
    <row r="2267" spans="1:12" x14ac:dyDescent="0.25">
      <c r="A2267" t="s">
        <v>993</v>
      </c>
      <c r="B2267" t="s">
        <v>5353</v>
      </c>
      <c r="C2267" t="s">
        <v>4347</v>
      </c>
      <c r="D2267" t="s">
        <v>993</v>
      </c>
      <c r="E2267" t="s">
        <v>5353</v>
      </c>
      <c r="F2267" t="s">
        <v>4347</v>
      </c>
      <c r="H2267" t="s">
        <v>1074</v>
      </c>
      <c r="I2267" t="s">
        <v>7983</v>
      </c>
      <c r="K2267" t="s">
        <v>1140</v>
      </c>
      <c r="L2267" t="s">
        <v>7905</v>
      </c>
    </row>
    <row r="2268" spans="1:12" x14ac:dyDescent="0.25">
      <c r="A2268" t="s">
        <v>993</v>
      </c>
      <c r="B2268" t="s">
        <v>5353</v>
      </c>
      <c r="C2268" t="s">
        <v>4349</v>
      </c>
      <c r="D2268" t="s">
        <v>993</v>
      </c>
      <c r="E2268" t="s">
        <v>5353</v>
      </c>
      <c r="F2268" t="s">
        <v>4349</v>
      </c>
      <c r="H2268" t="s">
        <v>1074</v>
      </c>
      <c r="I2268" t="s">
        <v>7984</v>
      </c>
      <c r="K2268" t="s">
        <v>1140</v>
      </c>
      <c r="L2268" t="s">
        <v>7982</v>
      </c>
    </row>
    <row r="2269" spans="1:12" x14ac:dyDescent="0.25">
      <c r="A2269" t="s">
        <v>993</v>
      </c>
      <c r="B2269" t="s">
        <v>5353</v>
      </c>
      <c r="C2269" t="s">
        <v>8241</v>
      </c>
      <c r="D2269" t="s">
        <v>993</v>
      </c>
      <c r="E2269" t="s">
        <v>5353</v>
      </c>
      <c r="F2269" t="s">
        <v>8241</v>
      </c>
      <c r="H2269" t="s">
        <v>1074</v>
      </c>
      <c r="I2269" t="s">
        <v>3492</v>
      </c>
      <c r="K2269" t="s">
        <v>1140</v>
      </c>
      <c r="L2269" t="s">
        <v>7983</v>
      </c>
    </row>
    <row r="2270" spans="1:12" x14ac:dyDescent="0.25">
      <c r="A2270" t="s">
        <v>993</v>
      </c>
      <c r="B2270" t="s">
        <v>5353</v>
      </c>
      <c r="C2270" t="s">
        <v>8242</v>
      </c>
      <c r="D2270" t="s">
        <v>993</v>
      </c>
      <c r="E2270" t="s">
        <v>5353</v>
      </c>
      <c r="F2270" t="s">
        <v>8242</v>
      </c>
      <c r="H2270" t="s">
        <v>1074</v>
      </c>
      <c r="I2270" t="s">
        <v>3495</v>
      </c>
      <c r="K2270" t="s">
        <v>1140</v>
      </c>
      <c r="L2270" t="s">
        <v>7984</v>
      </c>
    </row>
    <row r="2271" spans="1:12" x14ac:dyDescent="0.25">
      <c r="A2271" t="s">
        <v>993</v>
      </c>
      <c r="B2271" t="s">
        <v>5353</v>
      </c>
      <c r="C2271" t="s">
        <v>8243</v>
      </c>
      <c r="D2271" t="s">
        <v>993</v>
      </c>
      <c r="E2271" t="s">
        <v>5353</v>
      </c>
      <c r="F2271" t="s">
        <v>8243</v>
      </c>
      <c r="H2271" t="s">
        <v>1074</v>
      </c>
      <c r="I2271" t="s">
        <v>7615</v>
      </c>
      <c r="K2271" t="s">
        <v>1140</v>
      </c>
      <c r="L2271" t="s">
        <v>3480</v>
      </c>
    </row>
    <row r="2272" spans="1:12" x14ac:dyDescent="0.25">
      <c r="A2272" t="s">
        <v>993</v>
      </c>
      <c r="B2272" t="s">
        <v>5353</v>
      </c>
      <c r="C2272" t="s">
        <v>8244</v>
      </c>
      <c r="D2272" t="s">
        <v>993</v>
      </c>
      <c r="E2272" t="s">
        <v>5353</v>
      </c>
      <c r="F2272" t="s">
        <v>8244</v>
      </c>
      <c r="H2272" t="s">
        <v>1074</v>
      </c>
      <c r="I2272" t="s">
        <v>3532</v>
      </c>
      <c r="K2272" t="s">
        <v>1140</v>
      </c>
      <c r="L2272" t="s">
        <v>3483</v>
      </c>
    </row>
    <row r="2273" spans="1:12" x14ac:dyDescent="0.25">
      <c r="A2273" t="s">
        <v>993</v>
      </c>
      <c r="B2273" t="s">
        <v>5353</v>
      </c>
      <c r="C2273" t="s">
        <v>4351</v>
      </c>
      <c r="D2273" t="s">
        <v>993</v>
      </c>
      <c r="E2273" t="s">
        <v>5353</v>
      </c>
      <c r="F2273" t="s">
        <v>4351</v>
      </c>
      <c r="H2273" t="s">
        <v>1074</v>
      </c>
      <c r="I2273" t="s">
        <v>3535</v>
      </c>
      <c r="K2273" t="s">
        <v>1140</v>
      </c>
      <c r="L2273" t="s">
        <v>3486</v>
      </c>
    </row>
    <row r="2274" spans="1:12" x14ac:dyDescent="0.25">
      <c r="A2274" t="s">
        <v>993</v>
      </c>
      <c r="B2274" t="s">
        <v>5353</v>
      </c>
      <c r="C2274" t="s">
        <v>8245</v>
      </c>
      <c r="D2274" t="s">
        <v>993</v>
      </c>
      <c r="E2274" t="s">
        <v>5353</v>
      </c>
      <c r="F2274" t="s">
        <v>8245</v>
      </c>
      <c r="H2274" t="s">
        <v>1074</v>
      </c>
      <c r="I2274" t="s">
        <v>3543</v>
      </c>
      <c r="K2274" t="s">
        <v>1140</v>
      </c>
      <c r="L2274" t="s">
        <v>3489</v>
      </c>
    </row>
    <row r="2275" spans="1:12" x14ac:dyDescent="0.25">
      <c r="A2275" t="s">
        <v>993</v>
      </c>
      <c r="B2275" t="s">
        <v>5353</v>
      </c>
      <c r="C2275" t="s">
        <v>4353</v>
      </c>
      <c r="D2275" t="s">
        <v>993</v>
      </c>
      <c r="E2275" t="s">
        <v>5353</v>
      </c>
      <c r="F2275" t="s">
        <v>4353</v>
      </c>
      <c r="H2275" t="s">
        <v>1074</v>
      </c>
      <c r="I2275" t="s">
        <v>3570</v>
      </c>
      <c r="K2275" t="s">
        <v>1140</v>
      </c>
      <c r="L2275" t="s">
        <v>3492</v>
      </c>
    </row>
    <row r="2276" spans="1:12" x14ac:dyDescent="0.25">
      <c r="A2276" t="s">
        <v>993</v>
      </c>
      <c r="B2276" t="s">
        <v>5353</v>
      </c>
      <c r="C2276" t="s">
        <v>4355</v>
      </c>
      <c r="D2276" t="s">
        <v>993</v>
      </c>
      <c r="E2276" t="s">
        <v>5353</v>
      </c>
      <c r="F2276" t="s">
        <v>4355</v>
      </c>
      <c r="H2276" t="s">
        <v>1074</v>
      </c>
      <c r="I2276" t="s">
        <v>3588</v>
      </c>
      <c r="K2276" t="s">
        <v>1140</v>
      </c>
      <c r="L2276" t="s">
        <v>3495</v>
      </c>
    </row>
    <row r="2277" spans="1:12" x14ac:dyDescent="0.25">
      <c r="A2277" t="s">
        <v>993</v>
      </c>
      <c r="B2277" t="s">
        <v>5353</v>
      </c>
      <c r="C2277" t="s">
        <v>4357</v>
      </c>
      <c r="D2277" t="s">
        <v>993</v>
      </c>
      <c r="E2277" t="s">
        <v>5353</v>
      </c>
      <c r="F2277" t="s">
        <v>4357</v>
      </c>
      <c r="H2277" t="s">
        <v>1074</v>
      </c>
      <c r="I2277" t="s">
        <v>3594</v>
      </c>
      <c r="K2277" t="s">
        <v>1140</v>
      </c>
      <c r="L2277" t="s">
        <v>3498</v>
      </c>
    </row>
    <row r="2278" spans="1:12" x14ac:dyDescent="0.25">
      <c r="A2278" t="s">
        <v>993</v>
      </c>
      <c r="B2278" t="s">
        <v>5353</v>
      </c>
      <c r="C2278" t="s">
        <v>4359</v>
      </c>
      <c r="D2278" t="s">
        <v>993</v>
      </c>
      <c r="E2278" t="s">
        <v>5353</v>
      </c>
      <c r="F2278" t="s">
        <v>4359</v>
      </c>
      <c r="H2278" t="s">
        <v>1074</v>
      </c>
      <c r="I2278" t="s">
        <v>7654</v>
      </c>
      <c r="K2278" t="s">
        <v>1140</v>
      </c>
      <c r="L2278" t="s">
        <v>8473</v>
      </c>
    </row>
    <row r="2279" spans="1:12" x14ac:dyDescent="0.25">
      <c r="A2279" t="s">
        <v>993</v>
      </c>
      <c r="B2279" t="s">
        <v>5353</v>
      </c>
      <c r="C2279" t="s">
        <v>4361</v>
      </c>
      <c r="D2279" t="s">
        <v>993</v>
      </c>
      <c r="E2279" t="s">
        <v>5353</v>
      </c>
      <c r="F2279" t="s">
        <v>4361</v>
      </c>
      <c r="H2279" t="s">
        <v>1074</v>
      </c>
      <c r="I2279" t="s">
        <v>3602</v>
      </c>
      <c r="K2279" t="s">
        <v>1140</v>
      </c>
      <c r="L2279" t="s">
        <v>7610</v>
      </c>
    </row>
    <row r="2280" spans="1:12" x14ac:dyDescent="0.25">
      <c r="A2280" t="s">
        <v>993</v>
      </c>
      <c r="B2280" t="s">
        <v>5353</v>
      </c>
      <c r="C2280" t="s">
        <v>4362</v>
      </c>
      <c r="D2280" t="s">
        <v>993</v>
      </c>
      <c r="E2280" t="s">
        <v>5353</v>
      </c>
      <c r="F2280" t="s">
        <v>4362</v>
      </c>
      <c r="H2280" t="s">
        <v>1074</v>
      </c>
      <c r="I2280" t="s">
        <v>3628</v>
      </c>
      <c r="K2280" t="s">
        <v>1140</v>
      </c>
      <c r="L2280" t="s">
        <v>3501</v>
      </c>
    </row>
    <row r="2281" spans="1:12" x14ac:dyDescent="0.25">
      <c r="A2281" t="s">
        <v>993</v>
      </c>
      <c r="B2281" t="s">
        <v>5353</v>
      </c>
      <c r="C2281" t="s">
        <v>7867</v>
      </c>
      <c r="D2281" t="s">
        <v>993</v>
      </c>
      <c r="E2281" t="s">
        <v>5353</v>
      </c>
      <c r="F2281" t="s">
        <v>7867</v>
      </c>
      <c r="H2281" t="s">
        <v>1074</v>
      </c>
      <c r="I2281" t="s">
        <v>7678</v>
      </c>
      <c r="K2281" t="s">
        <v>1140</v>
      </c>
      <c r="L2281" t="s">
        <v>7613</v>
      </c>
    </row>
    <row r="2282" spans="1:12" x14ac:dyDescent="0.25">
      <c r="A2282" t="s">
        <v>993</v>
      </c>
      <c r="B2282" t="s">
        <v>5353</v>
      </c>
      <c r="C2282" t="s">
        <v>8246</v>
      </c>
      <c r="D2282" t="s">
        <v>993</v>
      </c>
      <c r="E2282" t="s">
        <v>5353</v>
      </c>
      <c r="F2282" t="s">
        <v>8246</v>
      </c>
      <c r="H2282" t="s">
        <v>1074</v>
      </c>
      <c r="I2282" t="s">
        <v>3642</v>
      </c>
      <c r="K2282" t="s">
        <v>1140</v>
      </c>
      <c r="L2282" t="s">
        <v>7615</v>
      </c>
    </row>
    <row r="2283" spans="1:12" x14ac:dyDescent="0.25">
      <c r="A2283" t="s">
        <v>993</v>
      </c>
      <c r="B2283" t="s">
        <v>5353</v>
      </c>
      <c r="C2283" t="s">
        <v>4364</v>
      </c>
      <c r="D2283" t="s">
        <v>993</v>
      </c>
      <c r="E2283" t="s">
        <v>5353</v>
      </c>
      <c r="F2283" t="s">
        <v>4364</v>
      </c>
      <c r="H2283" t="s">
        <v>1074</v>
      </c>
      <c r="I2283" t="s">
        <v>3645</v>
      </c>
      <c r="K2283" t="s">
        <v>1140</v>
      </c>
      <c r="L2283" t="s">
        <v>3504</v>
      </c>
    </row>
    <row r="2284" spans="1:12" x14ac:dyDescent="0.25">
      <c r="A2284" t="s">
        <v>993</v>
      </c>
      <c r="B2284" t="s">
        <v>5353</v>
      </c>
      <c r="C2284" t="s">
        <v>8247</v>
      </c>
      <c r="D2284" t="s">
        <v>993</v>
      </c>
      <c r="E2284" t="s">
        <v>5353</v>
      </c>
      <c r="F2284" t="s">
        <v>8247</v>
      </c>
      <c r="H2284" t="s">
        <v>1074</v>
      </c>
      <c r="I2284" t="s">
        <v>7690</v>
      </c>
      <c r="K2284" t="s">
        <v>1140</v>
      </c>
      <c r="L2284" t="s">
        <v>3507</v>
      </c>
    </row>
    <row r="2285" spans="1:12" x14ac:dyDescent="0.25">
      <c r="A2285" t="s">
        <v>993</v>
      </c>
      <c r="B2285" t="s">
        <v>5353</v>
      </c>
      <c r="C2285" t="s">
        <v>8248</v>
      </c>
      <c r="D2285" t="s">
        <v>993</v>
      </c>
      <c r="E2285" t="s">
        <v>5353</v>
      </c>
      <c r="F2285" t="s">
        <v>8248</v>
      </c>
      <c r="H2285" t="s">
        <v>1074</v>
      </c>
      <c r="I2285" t="s">
        <v>3663</v>
      </c>
      <c r="K2285" t="s">
        <v>1140</v>
      </c>
      <c r="L2285" t="s">
        <v>3510</v>
      </c>
    </row>
    <row r="2286" spans="1:12" x14ac:dyDescent="0.25">
      <c r="A2286" t="s">
        <v>993</v>
      </c>
      <c r="B2286" t="s">
        <v>5353</v>
      </c>
      <c r="C2286" t="s">
        <v>8249</v>
      </c>
      <c r="D2286" t="s">
        <v>993</v>
      </c>
      <c r="E2286" t="s">
        <v>5353</v>
      </c>
      <c r="F2286" t="s">
        <v>8249</v>
      </c>
      <c r="H2286" t="s">
        <v>1074</v>
      </c>
      <c r="I2286" t="s">
        <v>7734</v>
      </c>
      <c r="K2286" t="s">
        <v>1140</v>
      </c>
      <c r="L2286" t="s">
        <v>3513</v>
      </c>
    </row>
    <row r="2287" spans="1:12" x14ac:dyDescent="0.25">
      <c r="A2287" t="s">
        <v>993</v>
      </c>
      <c r="B2287" t="s">
        <v>5353</v>
      </c>
      <c r="C2287" t="s">
        <v>8250</v>
      </c>
      <c r="D2287" t="s">
        <v>993</v>
      </c>
      <c r="E2287" t="s">
        <v>5353</v>
      </c>
      <c r="F2287" t="s">
        <v>8250</v>
      </c>
      <c r="H2287" t="s">
        <v>1074</v>
      </c>
      <c r="I2287" t="s">
        <v>8186</v>
      </c>
      <c r="K2287" t="s">
        <v>1140</v>
      </c>
      <c r="L2287" t="s">
        <v>3516</v>
      </c>
    </row>
    <row r="2288" spans="1:12" x14ac:dyDescent="0.25">
      <c r="A2288" t="s">
        <v>993</v>
      </c>
      <c r="B2288" t="s">
        <v>5353</v>
      </c>
      <c r="C2288" t="s">
        <v>8251</v>
      </c>
      <c r="D2288" t="s">
        <v>993</v>
      </c>
      <c r="E2288" t="s">
        <v>5353</v>
      </c>
      <c r="F2288" t="s">
        <v>8251</v>
      </c>
      <c r="H2288" t="s">
        <v>1074</v>
      </c>
      <c r="I2288" t="s">
        <v>8421</v>
      </c>
      <c r="K2288" t="s">
        <v>1140</v>
      </c>
      <c r="L2288" t="s">
        <v>3519</v>
      </c>
    </row>
    <row r="2289" spans="1:12" x14ac:dyDescent="0.25">
      <c r="A2289" t="s">
        <v>993</v>
      </c>
      <c r="B2289" t="s">
        <v>5353</v>
      </c>
      <c r="C2289" t="s">
        <v>8252</v>
      </c>
      <c r="D2289" t="s">
        <v>993</v>
      </c>
      <c r="E2289" t="s">
        <v>5353</v>
      </c>
      <c r="F2289" t="s">
        <v>8252</v>
      </c>
      <c r="H2289" t="s">
        <v>1074</v>
      </c>
      <c r="I2289" t="s">
        <v>8190</v>
      </c>
      <c r="K2289" t="s">
        <v>1140</v>
      </c>
      <c r="L2289" t="s">
        <v>3521</v>
      </c>
    </row>
    <row r="2290" spans="1:12" x14ac:dyDescent="0.25">
      <c r="A2290" t="s">
        <v>993</v>
      </c>
      <c r="B2290" t="s">
        <v>5353</v>
      </c>
      <c r="C2290" t="s">
        <v>8253</v>
      </c>
      <c r="D2290" t="s">
        <v>993</v>
      </c>
      <c r="E2290" t="s">
        <v>5353</v>
      </c>
      <c r="F2290" t="s">
        <v>8253</v>
      </c>
      <c r="H2290" t="s">
        <v>1074</v>
      </c>
      <c r="I2290" t="s">
        <v>8201</v>
      </c>
      <c r="K2290" t="s">
        <v>1140</v>
      </c>
      <c r="L2290" t="s">
        <v>3524</v>
      </c>
    </row>
    <row r="2291" spans="1:12" x14ac:dyDescent="0.25">
      <c r="A2291" t="s">
        <v>993</v>
      </c>
      <c r="B2291" t="s">
        <v>5353</v>
      </c>
      <c r="C2291" t="s">
        <v>8254</v>
      </c>
      <c r="D2291" t="s">
        <v>993</v>
      </c>
      <c r="E2291" t="s">
        <v>5353</v>
      </c>
      <c r="F2291" t="s">
        <v>8254</v>
      </c>
      <c r="H2291" t="s">
        <v>1074</v>
      </c>
      <c r="I2291" t="s">
        <v>8202</v>
      </c>
      <c r="K2291" t="s">
        <v>1140</v>
      </c>
      <c r="L2291" t="s">
        <v>3526</v>
      </c>
    </row>
    <row r="2292" spans="1:12" x14ac:dyDescent="0.25">
      <c r="A2292" t="s">
        <v>993</v>
      </c>
      <c r="B2292" t="s">
        <v>5353</v>
      </c>
      <c r="C2292" t="s">
        <v>8255</v>
      </c>
      <c r="D2292" t="s">
        <v>993</v>
      </c>
      <c r="E2292" t="s">
        <v>5353</v>
      </c>
      <c r="F2292" t="s">
        <v>8255</v>
      </c>
      <c r="H2292" t="s">
        <v>1074</v>
      </c>
      <c r="I2292" t="s">
        <v>8422</v>
      </c>
      <c r="K2292" t="s">
        <v>1140</v>
      </c>
      <c r="L2292" t="s">
        <v>3529</v>
      </c>
    </row>
    <row r="2293" spans="1:12" x14ac:dyDescent="0.25">
      <c r="A2293" t="s">
        <v>993</v>
      </c>
      <c r="B2293" t="s">
        <v>5353</v>
      </c>
      <c r="C2293" t="s">
        <v>8256</v>
      </c>
      <c r="D2293" t="s">
        <v>993</v>
      </c>
      <c r="E2293" t="s">
        <v>5353</v>
      </c>
      <c r="F2293" t="s">
        <v>8256</v>
      </c>
      <c r="H2293" t="s">
        <v>1074</v>
      </c>
      <c r="I2293" t="s">
        <v>8423</v>
      </c>
      <c r="K2293" t="s">
        <v>1140</v>
      </c>
      <c r="L2293" t="s">
        <v>3532</v>
      </c>
    </row>
    <row r="2294" spans="1:12" x14ac:dyDescent="0.25">
      <c r="A2294" t="s">
        <v>993</v>
      </c>
      <c r="B2294" t="s">
        <v>5353</v>
      </c>
      <c r="C2294" t="s">
        <v>8257</v>
      </c>
      <c r="D2294" t="s">
        <v>993</v>
      </c>
      <c r="E2294" t="s">
        <v>5353</v>
      </c>
      <c r="F2294" t="s">
        <v>8257</v>
      </c>
      <c r="H2294" t="s">
        <v>1074</v>
      </c>
      <c r="I2294" t="s">
        <v>8217</v>
      </c>
      <c r="K2294" t="s">
        <v>1140</v>
      </c>
      <c r="L2294" t="s">
        <v>3535</v>
      </c>
    </row>
    <row r="2295" spans="1:12" x14ac:dyDescent="0.25">
      <c r="A2295" t="s">
        <v>993</v>
      </c>
      <c r="B2295" t="s">
        <v>5353</v>
      </c>
      <c r="C2295" t="s">
        <v>4365</v>
      </c>
      <c r="D2295" t="s">
        <v>993</v>
      </c>
      <c r="E2295" t="s">
        <v>5353</v>
      </c>
      <c r="F2295" t="s">
        <v>4365</v>
      </c>
      <c r="H2295" t="s">
        <v>1074</v>
      </c>
      <c r="I2295" t="s">
        <v>8284</v>
      </c>
      <c r="K2295" t="s">
        <v>1140</v>
      </c>
      <c r="L2295" t="s">
        <v>3538</v>
      </c>
    </row>
    <row r="2296" spans="1:12" x14ac:dyDescent="0.25">
      <c r="A2296" t="s">
        <v>993</v>
      </c>
      <c r="B2296" t="s">
        <v>5353</v>
      </c>
      <c r="C2296" t="s">
        <v>4367</v>
      </c>
      <c r="D2296" t="s">
        <v>993</v>
      </c>
      <c r="E2296" t="s">
        <v>5353</v>
      </c>
      <c r="F2296" t="s">
        <v>4367</v>
      </c>
      <c r="H2296" t="s">
        <v>1074</v>
      </c>
      <c r="I2296" t="s">
        <v>8291</v>
      </c>
      <c r="K2296" t="s">
        <v>1140</v>
      </c>
      <c r="L2296" t="s">
        <v>8425</v>
      </c>
    </row>
    <row r="2297" spans="1:12" x14ac:dyDescent="0.25">
      <c r="A2297" t="s">
        <v>993</v>
      </c>
      <c r="B2297" t="s">
        <v>5353</v>
      </c>
      <c r="C2297" t="s">
        <v>4369</v>
      </c>
      <c r="D2297" t="s">
        <v>993</v>
      </c>
      <c r="E2297" t="s">
        <v>5353</v>
      </c>
      <c r="F2297" t="s">
        <v>4369</v>
      </c>
      <c r="H2297" t="s">
        <v>1074</v>
      </c>
      <c r="I2297" t="s">
        <v>8297</v>
      </c>
      <c r="K2297" t="s">
        <v>1140</v>
      </c>
      <c r="L2297" t="s">
        <v>8419</v>
      </c>
    </row>
    <row r="2298" spans="1:12" x14ac:dyDescent="0.25">
      <c r="A2298" t="s">
        <v>993</v>
      </c>
      <c r="B2298" t="s">
        <v>5353</v>
      </c>
      <c r="C2298" t="s">
        <v>8258</v>
      </c>
      <c r="D2298" t="s">
        <v>993</v>
      </c>
      <c r="E2298" t="s">
        <v>5353</v>
      </c>
      <c r="F2298" t="s">
        <v>8258</v>
      </c>
      <c r="H2298" t="s">
        <v>1074</v>
      </c>
      <c r="I2298" t="s">
        <v>8312</v>
      </c>
      <c r="K2298" t="s">
        <v>1140</v>
      </c>
      <c r="L2298" t="s">
        <v>8426</v>
      </c>
    </row>
    <row r="2299" spans="1:12" x14ac:dyDescent="0.25">
      <c r="A2299" t="s">
        <v>993</v>
      </c>
      <c r="B2299" t="s">
        <v>5353</v>
      </c>
      <c r="C2299" t="s">
        <v>7868</v>
      </c>
      <c r="D2299" t="s">
        <v>993</v>
      </c>
      <c r="E2299" t="s">
        <v>5353</v>
      </c>
      <c r="F2299" t="s">
        <v>7868</v>
      </c>
      <c r="H2299" t="s">
        <v>1074</v>
      </c>
      <c r="I2299" t="s">
        <v>8314</v>
      </c>
      <c r="K2299" t="s">
        <v>1140</v>
      </c>
      <c r="L2299" t="s">
        <v>7630</v>
      </c>
    </row>
    <row r="2300" spans="1:12" x14ac:dyDescent="0.25">
      <c r="A2300" t="s">
        <v>993</v>
      </c>
      <c r="B2300" t="s">
        <v>5353</v>
      </c>
      <c r="C2300" t="s">
        <v>7869</v>
      </c>
      <c r="D2300" t="s">
        <v>993</v>
      </c>
      <c r="E2300" t="s">
        <v>5353</v>
      </c>
      <c r="F2300" t="s">
        <v>7869</v>
      </c>
      <c r="H2300" t="s">
        <v>1074</v>
      </c>
      <c r="I2300" t="s">
        <v>4505</v>
      </c>
      <c r="K2300" t="s">
        <v>1140</v>
      </c>
      <c r="L2300" t="s">
        <v>7636</v>
      </c>
    </row>
    <row r="2301" spans="1:12" x14ac:dyDescent="0.25">
      <c r="A2301" t="s">
        <v>993</v>
      </c>
      <c r="B2301" t="s">
        <v>5353</v>
      </c>
      <c r="C2301" t="s">
        <v>4371</v>
      </c>
      <c r="D2301" t="s">
        <v>993</v>
      </c>
      <c r="E2301" t="s">
        <v>5353</v>
      </c>
      <c r="F2301" t="s">
        <v>4371</v>
      </c>
      <c r="H2301" t="s">
        <v>1074</v>
      </c>
      <c r="I2301" t="s">
        <v>4508</v>
      </c>
      <c r="K2301" t="s">
        <v>1140</v>
      </c>
      <c r="L2301" t="s">
        <v>3541</v>
      </c>
    </row>
    <row r="2302" spans="1:12" x14ac:dyDescent="0.25">
      <c r="A2302" t="s">
        <v>993</v>
      </c>
      <c r="B2302" t="s">
        <v>5353</v>
      </c>
      <c r="C2302" t="s">
        <v>8259</v>
      </c>
      <c r="D2302" t="s">
        <v>993</v>
      </c>
      <c r="E2302" t="s">
        <v>5353</v>
      </c>
      <c r="F2302" t="s">
        <v>8259</v>
      </c>
      <c r="H2302" t="s">
        <v>1074</v>
      </c>
      <c r="I2302" t="s">
        <v>7878</v>
      </c>
      <c r="K2302" t="s">
        <v>1140</v>
      </c>
      <c r="L2302" t="s">
        <v>3543</v>
      </c>
    </row>
    <row r="2303" spans="1:12" x14ac:dyDescent="0.25">
      <c r="A2303" t="s">
        <v>993</v>
      </c>
      <c r="B2303" t="s">
        <v>5353</v>
      </c>
      <c r="C2303" t="s">
        <v>8260</v>
      </c>
      <c r="D2303" t="s">
        <v>993</v>
      </c>
      <c r="E2303" t="s">
        <v>5353</v>
      </c>
      <c r="F2303" t="s">
        <v>8260</v>
      </c>
      <c r="H2303" t="s">
        <v>1074</v>
      </c>
      <c r="I2303" t="s">
        <v>7704</v>
      </c>
      <c r="K2303" t="s">
        <v>1140</v>
      </c>
      <c r="L2303" t="s">
        <v>3546</v>
      </c>
    </row>
    <row r="2304" spans="1:12" x14ac:dyDescent="0.25">
      <c r="A2304" t="s">
        <v>993</v>
      </c>
      <c r="B2304" t="s">
        <v>5353</v>
      </c>
      <c r="C2304" t="s">
        <v>8261</v>
      </c>
      <c r="D2304" t="s">
        <v>993</v>
      </c>
      <c r="E2304" t="s">
        <v>5353</v>
      </c>
      <c r="F2304" t="s">
        <v>8261</v>
      </c>
      <c r="H2304" t="s">
        <v>1074</v>
      </c>
      <c r="I2304" t="s">
        <v>3932</v>
      </c>
      <c r="K2304" t="s">
        <v>1140</v>
      </c>
      <c r="L2304" t="s">
        <v>3549</v>
      </c>
    </row>
    <row r="2305" spans="1:12" x14ac:dyDescent="0.25">
      <c r="A2305" t="s">
        <v>993</v>
      </c>
      <c r="B2305" t="s">
        <v>5353</v>
      </c>
      <c r="C2305" t="s">
        <v>8262</v>
      </c>
      <c r="D2305" t="s">
        <v>993</v>
      </c>
      <c r="E2305" t="s">
        <v>5353</v>
      </c>
      <c r="F2305" t="s">
        <v>8262</v>
      </c>
      <c r="H2305" t="s">
        <v>244</v>
      </c>
      <c r="I2305" t="s">
        <v>3341</v>
      </c>
      <c r="K2305" t="s">
        <v>1140</v>
      </c>
      <c r="L2305" t="s">
        <v>3551</v>
      </c>
    </row>
    <row r="2306" spans="1:12" x14ac:dyDescent="0.25">
      <c r="A2306" t="s">
        <v>993</v>
      </c>
      <c r="B2306" t="s">
        <v>5353</v>
      </c>
      <c r="C2306" t="s">
        <v>8263</v>
      </c>
      <c r="D2306" t="s">
        <v>993</v>
      </c>
      <c r="E2306" t="s">
        <v>5353</v>
      </c>
      <c r="F2306" t="s">
        <v>8263</v>
      </c>
      <c r="H2306" t="s">
        <v>244</v>
      </c>
      <c r="I2306" t="s">
        <v>7905</v>
      </c>
      <c r="K2306" t="s">
        <v>1140</v>
      </c>
      <c r="L2306" t="s">
        <v>3554</v>
      </c>
    </row>
    <row r="2307" spans="1:12" x14ac:dyDescent="0.25">
      <c r="A2307" t="s">
        <v>993</v>
      </c>
      <c r="B2307" t="s">
        <v>5353</v>
      </c>
      <c r="C2307" t="s">
        <v>4373</v>
      </c>
      <c r="D2307" t="s">
        <v>993</v>
      </c>
      <c r="E2307" t="s">
        <v>5353</v>
      </c>
      <c r="F2307" t="s">
        <v>4373</v>
      </c>
      <c r="H2307" t="s">
        <v>244</v>
      </c>
      <c r="I2307" t="s">
        <v>7654</v>
      </c>
      <c r="K2307" t="s">
        <v>1140</v>
      </c>
      <c r="L2307" t="s">
        <v>3557</v>
      </c>
    </row>
    <row r="2308" spans="1:12" x14ac:dyDescent="0.25">
      <c r="A2308" t="s">
        <v>993</v>
      </c>
      <c r="B2308" t="s">
        <v>5353</v>
      </c>
      <c r="C2308" t="s">
        <v>4375</v>
      </c>
      <c r="D2308" t="s">
        <v>993</v>
      </c>
      <c r="E2308" t="s">
        <v>5353</v>
      </c>
      <c r="F2308" t="s">
        <v>4375</v>
      </c>
      <c r="H2308" t="s">
        <v>244</v>
      </c>
      <c r="I2308" t="s">
        <v>3628</v>
      </c>
      <c r="K2308" t="s">
        <v>1140</v>
      </c>
      <c r="L2308" t="s">
        <v>5470</v>
      </c>
    </row>
    <row r="2309" spans="1:12" x14ac:dyDescent="0.25">
      <c r="A2309" t="s">
        <v>993</v>
      </c>
      <c r="B2309" t="s">
        <v>5353</v>
      </c>
      <c r="C2309" t="s">
        <v>8264</v>
      </c>
      <c r="D2309" t="s">
        <v>993</v>
      </c>
      <c r="E2309" t="s">
        <v>5353</v>
      </c>
      <c r="F2309" t="s">
        <v>8264</v>
      </c>
      <c r="H2309" t="s">
        <v>244</v>
      </c>
      <c r="I2309" t="s">
        <v>7600</v>
      </c>
      <c r="K2309" t="s">
        <v>1140</v>
      </c>
      <c r="L2309" t="s">
        <v>3560</v>
      </c>
    </row>
    <row r="2310" spans="1:12" x14ac:dyDescent="0.25">
      <c r="A2310" t="s">
        <v>993</v>
      </c>
      <c r="B2310" t="s">
        <v>5353</v>
      </c>
      <c r="C2310" t="s">
        <v>8265</v>
      </c>
      <c r="D2310" t="s">
        <v>993</v>
      </c>
      <c r="E2310" t="s">
        <v>5353</v>
      </c>
      <c r="F2310" t="s">
        <v>8265</v>
      </c>
      <c r="H2310" t="s">
        <v>244</v>
      </c>
      <c r="I2310" t="s">
        <v>7743</v>
      </c>
      <c r="K2310" t="s">
        <v>1140</v>
      </c>
      <c r="L2310" t="s">
        <v>3562</v>
      </c>
    </row>
    <row r="2311" spans="1:12" x14ac:dyDescent="0.25">
      <c r="A2311" t="s">
        <v>993</v>
      </c>
      <c r="B2311" t="s">
        <v>5353</v>
      </c>
      <c r="C2311" t="s">
        <v>8266</v>
      </c>
      <c r="D2311" t="s">
        <v>993</v>
      </c>
      <c r="E2311" t="s">
        <v>5353</v>
      </c>
      <c r="F2311" t="s">
        <v>8266</v>
      </c>
      <c r="H2311" t="s">
        <v>244</v>
      </c>
      <c r="I2311" t="s">
        <v>7745</v>
      </c>
      <c r="K2311" t="s">
        <v>1140</v>
      </c>
      <c r="L2311" t="s">
        <v>3565</v>
      </c>
    </row>
    <row r="2312" spans="1:12" x14ac:dyDescent="0.25">
      <c r="A2312" t="s">
        <v>993</v>
      </c>
      <c r="B2312" t="s">
        <v>5353</v>
      </c>
      <c r="C2312" t="s">
        <v>4377</v>
      </c>
      <c r="D2312" t="s">
        <v>993</v>
      </c>
      <c r="E2312" t="s">
        <v>5353</v>
      </c>
      <c r="F2312" t="s">
        <v>4377</v>
      </c>
      <c r="H2312" t="s">
        <v>1083</v>
      </c>
      <c r="I2312" t="s">
        <v>3341</v>
      </c>
      <c r="K2312" t="s">
        <v>1140</v>
      </c>
      <c r="L2312" t="s">
        <v>3568</v>
      </c>
    </row>
    <row r="2313" spans="1:12" x14ac:dyDescent="0.25">
      <c r="A2313" t="s">
        <v>993</v>
      </c>
      <c r="B2313" t="s">
        <v>5353</v>
      </c>
      <c r="C2313" t="s">
        <v>4379</v>
      </c>
      <c r="D2313" t="s">
        <v>993</v>
      </c>
      <c r="E2313" t="s">
        <v>5353</v>
      </c>
      <c r="F2313" t="s">
        <v>4379</v>
      </c>
      <c r="H2313" t="s">
        <v>1083</v>
      </c>
      <c r="I2313" t="s">
        <v>7596</v>
      </c>
      <c r="K2313" t="s">
        <v>1140</v>
      </c>
      <c r="L2313" t="s">
        <v>3570</v>
      </c>
    </row>
    <row r="2314" spans="1:12" x14ac:dyDescent="0.25">
      <c r="A2314" t="s">
        <v>993</v>
      </c>
      <c r="B2314" t="s">
        <v>5353</v>
      </c>
      <c r="C2314" t="s">
        <v>4381</v>
      </c>
      <c r="D2314" t="s">
        <v>993</v>
      </c>
      <c r="E2314" t="s">
        <v>5353</v>
      </c>
      <c r="F2314" t="s">
        <v>4381</v>
      </c>
      <c r="H2314" t="s">
        <v>1083</v>
      </c>
      <c r="I2314" t="s">
        <v>7905</v>
      </c>
      <c r="K2314" t="s">
        <v>1140</v>
      </c>
      <c r="L2314" t="s">
        <v>3573</v>
      </c>
    </row>
    <row r="2315" spans="1:12" x14ac:dyDescent="0.25">
      <c r="A2315" t="s">
        <v>993</v>
      </c>
      <c r="B2315" t="s">
        <v>5353</v>
      </c>
      <c r="C2315" t="s">
        <v>4383</v>
      </c>
      <c r="D2315" t="s">
        <v>993</v>
      </c>
      <c r="E2315" t="s">
        <v>5353</v>
      </c>
      <c r="F2315" t="s">
        <v>4383</v>
      </c>
      <c r="H2315" t="s">
        <v>1083</v>
      </c>
      <c r="I2315" t="s">
        <v>7654</v>
      </c>
      <c r="K2315" t="s">
        <v>1140</v>
      </c>
      <c r="L2315" t="s">
        <v>3576</v>
      </c>
    </row>
    <row r="2316" spans="1:12" x14ac:dyDescent="0.25">
      <c r="A2316" t="s">
        <v>993</v>
      </c>
      <c r="B2316" t="s">
        <v>5353</v>
      </c>
      <c r="C2316" t="s">
        <v>8267</v>
      </c>
      <c r="D2316" t="s">
        <v>993</v>
      </c>
      <c r="E2316" t="s">
        <v>5353</v>
      </c>
      <c r="F2316" t="s">
        <v>8267</v>
      </c>
      <c r="H2316" t="s">
        <v>1083</v>
      </c>
      <c r="I2316" t="s">
        <v>3628</v>
      </c>
      <c r="K2316" t="s">
        <v>1140</v>
      </c>
      <c r="L2316" t="s">
        <v>3579</v>
      </c>
    </row>
    <row r="2317" spans="1:12" x14ac:dyDescent="0.25">
      <c r="A2317" t="s">
        <v>993</v>
      </c>
      <c r="B2317" t="s">
        <v>5353</v>
      </c>
      <c r="C2317" t="s">
        <v>8268</v>
      </c>
      <c r="D2317" t="s">
        <v>993</v>
      </c>
      <c r="E2317" t="s">
        <v>5353</v>
      </c>
      <c r="F2317" t="s">
        <v>8268</v>
      </c>
      <c r="H2317" t="s">
        <v>1083</v>
      </c>
      <c r="I2317" t="s">
        <v>7600</v>
      </c>
      <c r="K2317" t="s">
        <v>1140</v>
      </c>
      <c r="L2317" t="s">
        <v>3582</v>
      </c>
    </row>
    <row r="2318" spans="1:12" x14ac:dyDescent="0.25">
      <c r="A2318" t="s">
        <v>993</v>
      </c>
      <c r="B2318" t="s">
        <v>5353</v>
      </c>
      <c r="C2318" t="s">
        <v>4385</v>
      </c>
      <c r="D2318" t="s">
        <v>993</v>
      </c>
      <c r="E2318" t="s">
        <v>5353</v>
      </c>
      <c r="F2318" t="s">
        <v>4385</v>
      </c>
      <c r="H2318" t="s">
        <v>1083</v>
      </c>
      <c r="I2318" t="s">
        <v>3802</v>
      </c>
      <c r="K2318" t="s">
        <v>1140</v>
      </c>
      <c r="L2318" t="s">
        <v>3585</v>
      </c>
    </row>
    <row r="2319" spans="1:12" x14ac:dyDescent="0.25">
      <c r="A2319" t="s">
        <v>993</v>
      </c>
      <c r="B2319" t="s">
        <v>5353</v>
      </c>
      <c r="C2319" t="s">
        <v>4387</v>
      </c>
      <c r="D2319" t="s">
        <v>993</v>
      </c>
      <c r="E2319" t="s">
        <v>5353</v>
      </c>
      <c r="F2319" t="s">
        <v>4387</v>
      </c>
      <c r="H2319" t="s">
        <v>1083</v>
      </c>
      <c r="I2319" t="s">
        <v>7728</v>
      </c>
      <c r="K2319" t="s">
        <v>1140</v>
      </c>
      <c r="L2319" t="s">
        <v>7649</v>
      </c>
    </row>
    <row r="2320" spans="1:12" x14ac:dyDescent="0.25">
      <c r="A2320" t="s">
        <v>993</v>
      </c>
      <c r="B2320" t="s">
        <v>5353</v>
      </c>
      <c r="C2320" t="s">
        <v>8269</v>
      </c>
      <c r="D2320" t="s">
        <v>993</v>
      </c>
      <c r="E2320" t="s">
        <v>5353</v>
      </c>
      <c r="F2320" t="s">
        <v>8269</v>
      </c>
      <c r="H2320" t="s">
        <v>1083</v>
      </c>
      <c r="I2320" t="s">
        <v>7730</v>
      </c>
      <c r="K2320" t="s">
        <v>1140</v>
      </c>
      <c r="L2320" t="s">
        <v>3588</v>
      </c>
    </row>
    <row r="2321" spans="1:12" x14ac:dyDescent="0.25">
      <c r="A2321" t="s">
        <v>993</v>
      </c>
      <c r="B2321" t="s">
        <v>5353</v>
      </c>
      <c r="C2321" t="s">
        <v>4390</v>
      </c>
      <c r="D2321" t="s">
        <v>993</v>
      </c>
      <c r="E2321" t="s">
        <v>5353</v>
      </c>
      <c r="F2321" t="s">
        <v>4390</v>
      </c>
      <c r="H2321" t="s">
        <v>1083</v>
      </c>
      <c r="I2321" t="s">
        <v>7913</v>
      </c>
      <c r="K2321" t="s">
        <v>1140</v>
      </c>
      <c r="L2321" t="s">
        <v>3591</v>
      </c>
    </row>
    <row r="2322" spans="1:12" x14ac:dyDescent="0.25">
      <c r="A2322" t="s">
        <v>993</v>
      </c>
      <c r="B2322" t="s">
        <v>5353</v>
      </c>
      <c r="C2322" t="s">
        <v>8270</v>
      </c>
      <c r="D2322" t="s">
        <v>993</v>
      </c>
      <c r="E2322" t="s">
        <v>5353</v>
      </c>
      <c r="F2322" t="s">
        <v>8270</v>
      </c>
      <c r="H2322" t="s">
        <v>1083</v>
      </c>
      <c r="I2322" t="s">
        <v>3930</v>
      </c>
      <c r="K2322" t="s">
        <v>1140</v>
      </c>
      <c r="L2322" t="s">
        <v>3594</v>
      </c>
    </row>
    <row r="2323" spans="1:12" x14ac:dyDescent="0.25">
      <c r="A2323" t="s">
        <v>993</v>
      </c>
      <c r="B2323" t="s">
        <v>5353</v>
      </c>
      <c r="C2323" t="s">
        <v>4396</v>
      </c>
      <c r="D2323" t="s">
        <v>993</v>
      </c>
      <c r="E2323" t="s">
        <v>5353</v>
      </c>
      <c r="F2323" t="s">
        <v>4396</v>
      </c>
      <c r="H2323" t="s">
        <v>1083</v>
      </c>
      <c r="I2323" t="s">
        <v>3932</v>
      </c>
      <c r="K2323" t="s">
        <v>1140</v>
      </c>
      <c r="L2323" t="s">
        <v>7654</v>
      </c>
    </row>
    <row r="2324" spans="1:12" x14ac:dyDescent="0.25">
      <c r="A2324" t="s">
        <v>993</v>
      </c>
      <c r="B2324" t="s">
        <v>5353</v>
      </c>
      <c r="C2324" t="s">
        <v>8271</v>
      </c>
      <c r="D2324" t="s">
        <v>993</v>
      </c>
      <c r="E2324" t="s">
        <v>5353</v>
      </c>
      <c r="F2324" t="s">
        <v>8271</v>
      </c>
      <c r="H2324" t="s">
        <v>1083</v>
      </c>
      <c r="I2324" t="s">
        <v>7743</v>
      </c>
      <c r="K2324" t="s">
        <v>1140</v>
      </c>
      <c r="L2324" t="s">
        <v>3597</v>
      </c>
    </row>
    <row r="2325" spans="1:12" x14ac:dyDescent="0.25">
      <c r="A2325" t="s">
        <v>993</v>
      </c>
      <c r="B2325" t="s">
        <v>5353</v>
      </c>
      <c r="C2325" t="s">
        <v>4399</v>
      </c>
      <c r="D2325" t="s">
        <v>993</v>
      </c>
      <c r="E2325" t="s">
        <v>5353</v>
      </c>
      <c r="F2325" t="s">
        <v>4399</v>
      </c>
      <c r="H2325" t="s">
        <v>1083</v>
      </c>
      <c r="I2325" t="s">
        <v>7745</v>
      </c>
      <c r="K2325" t="s">
        <v>1140</v>
      </c>
      <c r="L2325" t="s">
        <v>7657</v>
      </c>
    </row>
    <row r="2326" spans="1:12" x14ac:dyDescent="0.25">
      <c r="A2326" t="s">
        <v>993</v>
      </c>
      <c r="B2326" t="s">
        <v>5353</v>
      </c>
      <c r="C2326" t="s">
        <v>4402</v>
      </c>
      <c r="D2326" t="s">
        <v>993</v>
      </c>
      <c r="E2326" t="s">
        <v>5353</v>
      </c>
      <c r="F2326" t="s">
        <v>4402</v>
      </c>
      <c r="H2326" t="s">
        <v>1083</v>
      </c>
      <c r="I2326" t="s">
        <v>7746</v>
      </c>
      <c r="K2326" t="s">
        <v>1140</v>
      </c>
      <c r="L2326" t="s">
        <v>8427</v>
      </c>
    </row>
    <row r="2327" spans="1:12" x14ac:dyDescent="0.25">
      <c r="A2327" t="s">
        <v>993</v>
      </c>
      <c r="B2327" t="s">
        <v>5353</v>
      </c>
      <c r="C2327" t="s">
        <v>8272</v>
      </c>
      <c r="D2327" t="s">
        <v>993</v>
      </c>
      <c r="E2327" t="s">
        <v>5353</v>
      </c>
      <c r="F2327" t="s">
        <v>8272</v>
      </c>
      <c r="H2327" t="s">
        <v>1083</v>
      </c>
      <c r="I2327" t="s">
        <v>3995</v>
      </c>
      <c r="K2327" t="s">
        <v>1140</v>
      </c>
      <c r="L2327" t="s">
        <v>3600</v>
      </c>
    </row>
    <row r="2328" spans="1:12" x14ac:dyDescent="0.25">
      <c r="A2328" t="s">
        <v>993</v>
      </c>
      <c r="B2328" t="s">
        <v>5353</v>
      </c>
      <c r="C2328" t="s">
        <v>8273</v>
      </c>
      <c r="D2328" t="s">
        <v>993</v>
      </c>
      <c r="E2328" t="s">
        <v>5353</v>
      </c>
      <c r="F2328" t="s">
        <v>8273</v>
      </c>
      <c r="H2328" t="s">
        <v>1083</v>
      </c>
      <c r="I2328" t="s">
        <v>7749</v>
      </c>
      <c r="K2328" t="s">
        <v>1140</v>
      </c>
      <c r="L2328" t="s">
        <v>3602</v>
      </c>
    </row>
    <row r="2329" spans="1:12" x14ac:dyDescent="0.25">
      <c r="A2329" t="s">
        <v>993</v>
      </c>
      <c r="B2329" t="s">
        <v>5353</v>
      </c>
      <c r="C2329" t="s">
        <v>8274</v>
      </c>
      <c r="D2329" t="s">
        <v>993</v>
      </c>
      <c r="E2329" t="s">
        <v>5353</v>
      </c>
      <c r="F2329" t="s">
        <v>8274</v>
      </c>
      <c r="H2329" t="s">
        <v>1083</v>
      </c>
      <c r="I2329" t="s">
        <v>7780</v>
      </c>
      <c r="K2329" t="s">
        <v>1140</v>
      </c>
      <c r="L2329" t="s">
        <v>3605</v>
      </c>
    </row>
    <row r="2330" spans="1:12" x14ac:dyDescent="0.25">
      <c r="A2330" t="s">
        <v>993</v>
      </c>
      <c r="B2330" t="s">
        <v>5353</v>
      </c>
      <c r="C2330" t="s">
        <v>8275</v>
      </c>
      <c r="D2330" t="s">
        <v>993</v>
      </c>
      <c r="E2330" t="s">
        <v>5353</v>
      </c>
      <c r="F2330" t="s">
        <v>8275</v>
      </c>
      <c r="H2330" t="s">
        <v>1083</v>
      </c>
      <c r="I2330" t="s">
        <v>7801</v>
      </c>
      <c r="K2330" t="s">
        <v>1140</v>
      </c>
      <c r="L2330" t="s">
        <v>3607</v>
      </c>
    </row>
    <row r="2331" spans="1:12" x14ac:dyDescent="0.25">
      <c r="A2331" t="s">
        <v>993</v>
      </c>
      <c r="B2331" t="s">
        <v>5353</v>
      </c>
      <c r="C2331" t="s">
        <v>4404</v>
      </c>
      <c r="D2331" t="s">
        <v>993</v>
      </c>
      <c r="E2331" t="s">
        <v>5353</v>
      </c>
      <c r="F2331" t="s">
        <v>4404</v>
      </c>
      <c r="H2331" t="s">
        <v>1083</v>
      </c>
      <c r="I2331" t="s">
        <v>7803</v>
      </c>
      <c r="K2331" t="s">
        <v>1140</v>
      </c>
      <c r="L2331" t="s">
        <v>3610</v>
      </c>
    </row>
    <row r="2332" spans="1:12" x14ac:dyDescent="0.25">
      <c r="A2332" t="s">
        <v>993</v>
      </c>
      <c r="B2332" t="s">
        <v>5353</v>
      </c>
      <c r="C2332" t="s">
        <v>8276</v>
      </c>
      <c r="D2332" t="s">
        <v>993</v>
      </c>
      <c r="E2332" t="s">
        <v>5353</v>
      </c>
      <c r="F2332" t="s">
        <v>8276</v>
      </c>
      <c r="H2332" t="s">
        <v>1083</v>
      </c>
      <c r="I2332" t="s">
        <v>7877</v>
      </c>
      <c r="K2332" t="s">
        <v>1140</v>
      </c>
      <c r="L2332" t="s">
        <v>3613</v>
      </c>
    </row>
    <row r="2333" spans="1:12" x14ac:dyDescent="0.25">
      <c r="A2333" t="s">
        <v>993</v>
      </c>
      <c r="B2333" t="s">
        <v>5353</v>
      </c>
      <c r="C2333" t="s">
        <v>4406</v>
      </c>
      <c r="D2333" t="s">
        <v>993</v>
      </c>
      <c r="E2333" t="s">
        <v>5353</v>
      </c>
      <c r="F2333" t="s">
        <v>4406</v>
      </c>
      <c r="H2333" t="s">
        <v>1083</v>
      </c>
      <c r="I2333" t="s">
        <v>7878</v>
      </c>
      <c r="K2333" t="s">
        <v>1140</v>
      </c>
      <c r="L2333" t="s">
        <v>8428</v>
      </c>
    </row>
    <row r="2334" spans="1:12" x14ac:dyDescent="0.25">
      <c r="A2334" t="s">
        <v>993</v>
      </c>
      <c r="B2334" t="s">
        <v>5353</v>
      </c>
      <c r="C2334" t="s">
        <v>8277</v>
      </c>
      <c r="D2334" t="s">
        <v>993</v>
      </c>
      <c r="E2334" t="s">
        <v>5353</v>
      </c>
      <c r="F2334" t="s">
        <v>8277</v>
      </c>
      <c r="H2334" t="s">
        <v>1083</v>
      </c>
      <c r="I2334" t="s">
        <v>8183</v>
      </c>
      <c r="K2334" t="s">
        <v>1140</v>
      </c>
      <c r="L2334" t="s">
        <v>7665</v>
      </c>
    </row>
    <row r="2335" spans="1:12" x14ac:dyDescent="0.25">
      <c r="A2335" t="s">
        <v>993</v>
      </c>
      <c r="B2335" t="s">
        <v>5353</v>
      </c>
      <c r="C2335" t="s">
        <v>8278</v>
      </c>
      <c r="D2335" t="s">
        <v>993</v>
      </c>
      <c r="E2335" t="s">
        <v>5353</v>
      </c>
      <c r="F2335" t="s">
        <v>8278</v>
      </c>
      <c r="H2335" t="s">
        <v>1083</v>
      </c>
      <c r="I2335" t="s">
        <v>7705</v>
      </c>
      <c r="K2335" t="s">
        <v>1140</v>
      </c>
      <c r="L2335" t="s">
        <v>8429</v>
      </c>
    </row>
    <row r="2336" spans="1:12" x14ac:dyDescent="0.25">
      <c r="A2336" t="s">
        <v>993</v>
      </c>
      <c r="B2336" t="s">
        <v>5353</v>
      </c>
      <c r="C2336" t="s">
        <v>8279</v>
      </c>
      <c r="D2336" t="s">
        <v>993</v>
      </c>
      <c r="E2336" t="s">
        <v>5353</v>
      </c>
      <c r="F2336" t="s">
        <v>8279</v>
      </c>
      <c r="H2336" t="s">
        <v>48</v>
      </c>
      <c r="I2336" t="s">
        <v>3341</v>
      </c>
      <c r="K2336" t="s">
        <v>1140</v>
      </c>
      <c r="L2336" t="s">
        <v>3616</v>
      </c>
    </row>
    <row r="2337" spans="1:12" x14ac:dyDescent="0.25">
      <c r="A2337" t="s">
        <v>993</v>
      </c>
      <c r="B2337" t="s">
        <v>5353</v>
      </c>
      <c r="C2337" t="s">
        <v>4408</v>
      </c>
      <c r="D2337" t="s">
        <v>993</v>
      </c>
      <c r="E2337" t="s">
        <v>5353</v>
      </c>
      <c r="F2337" t="s">
        <v>4408</v>
      </c>
      <c r="H2337" t="s">
        <v>48</v>
      </c>
      <c r="I2337" t="s">
        <v>7897</v>
      </c>
      <c r="K2337" t="s">
        <v>1140</v>
      </c>
      <c r="L2337" t="s">
        <v>7668</v>
      </c>
    </row>
    <row r="2338" spans="1:12" x14ac:dyDescent="0.25">
      <c r="A2338" t="s">
        <v>993</v>
      </c>
      <c r="B2338" t="s">
        <v>5353</v>
      </c>
      <c r="C2338" t="s">
        <v>4410</v>
      </c>
      <c r="D2338" t="s">
        <v>993</v>
      </c>
      <c r="E2338" t="s">
        <v>5353</v>
      </c>
      <c r="F2338" t="s">
        <v>4410</v>
      </c>
      <c r="H2338" t="s">
        <v>48</v>
      </c>
      <c r="I2338" t="s">
        <v>7596</v>
      </c>
      <c r="K2338" t="s">
        <v>1140</v>
      </c>
      <c r="L2338" t="s">
        <v>8430</v>
      </c>
    </row>
    <row r="2339" spans="1:12" x14ac:dyDescent="0.25">
      <c r="A2339" t="s">
        <v>993</v>
      </c>
      <c r="B2339" t="s">
        <v>5353</v>
      </c>
      <c r="C2339" t="s">
        <v>4412</v>
      </c>
      <c r="D2339" t="s">
        <v>993</v>
      </c>
      <c r="E2339" t="s">
        <v>5353</v>
      </c>
      <c r="F2339" t="s">
        <v>4412</v>
      </c>
      <c r="H2339" t="s">
        <v>48</v>
      </c>
      <c r="I2339" t="s">
        <v>7623</v>
      </c>
      <c r="K2339" t="s">
        <v>1140</v>
      </c>
      <c r="L2339" t="s">
        <v>8431</v>
      </c>
    </row>
    <row r="2340" spans="1:12" x14ac:dyDescent="0.25">
      <c r="A2340" t="s">
        <v>993</v>
      </c>
      <c r="B2340" t="s">
        <v>5353</v>
      </c>
      <c r="C2340" t="s">
        <v>4414</v>
      </c>
      <c r="D2340" t="s">
        <v>993</v>
      </c>
      <c r="E2340" t="s">
        <v>5353</v>
      </c>
      <c r="F2340" t="s">
        <v>4414</v>
      </c>
      <c r="H2340" t="s">
        <v>48</v>
      </c>
      <c r="I2340" t="s">
        <v>7654</v>
      </c>
      <c r="K2340" t="s">
        <v>1140</v>
      </c>
      <c r="L2340" t="s">
        <v>3619</v>
      </c>
    </row>
    <row r="2341" spans="1:12" x14ac:dyDescent="0.25">
      <c r="A2341" t="s">
        <v>993</v>
      </c>
      <c r="B2341" t="s">
        <v>5353</v>
      </c>
      <c r="C2341" t="s">
        <v>4415</v>
      </c>
      <c r="D2341" t="s">
        <v>993</v>
      </c>
      <c r="E2341" t="s">
        <v>5353</v>
      </c>
      <c r="F2341" t="s">
        <v>4415</v>
      </c>
      <c r="H2341" t="s">
        <v>48</v>
      </c>
      <c r="I2341" t="s">
        <v>3628</v>
      </c>
      <c r="K2341" t="s">
        <v>1140</v>
      </c>
      <c r="L2341" t="s">
        <v>8432</v>
      </c>
    </row>
    <row r="2342" spans="1:12" x14ac:dyDescent="0.25">
      <c r="A2342" t="s">
        <v>993</v>
      </c>
      <c r="B2342" t="s">
        <v>5353</v>
      </c>
      <c r="C2342" t="s">
        <v>8280</v>
      </c>
      <c r="D2342" t="s">
        <v>993</v>
      </c>
      <c r="E2342" t="s">
        <v>5353</v>
      </c>
      <c r="F2342" t="s">
        <v>8280</v>
      </c>
      <c r="H2342" t="s">
        <v>1093</v>
      </c>
      <c r="I2342" t="s">
        <v>3341</v>
      </c>
      <c r="K2342" t="s">
        <v>1140</v>
      </c>
      <c r="L2342" t="s">
        <v>3622</v>
      </c>
    </row>
    <row r="2343" spans="1:12" x14ac:dyDescent="0.25">
      <c r="A2343" t="s">
        <v>993</v>
      </c>
      <c r="B2343" t="s">
        <v>5353</v>
      </c>
      <c r="C2343" t="s">
        <v>4417</v>
      </c>
      <c r="D2343" t="s">
        <v>993</v>
      </c>
      <c r="E2343" t="s">
        <v>5353</v>
      </c>
      <c r="F2343" t="s">
        <v>4417</v>
      </c>
      <c r="H2343" t="s">
        <v>1093</v>
      </c>
      <c r="I2343" t="s">
        <v>7897</v>
      </c>
      <c r="K2343" t="s">
        <v>1140</v>
      </c>
      <c r="L2343" t="s">
        <v>8433</v>
      </c>
    </row>
    <row r="2344" spans="1:12" x14ac:dyDescent="0.25">
      <c r="A2344" t="s">
        <v>993</v>
      </c>
      <c r="B2344" t="s">
        <v>5353</v>
      </c>
      <c r="C2344" t="s">
        <v>4420</v>
      </c>
      <c r="D2344" t="s">
        <v>993</v>
      </c>
      <c r="E2344" t="s">
        <v>5353</v>
      </c>
      <c r="F2344" t="s">
        <v>4420</v>
      </c>
      <c r="H2344" t="s">
        <v>1093</v>
      </c>
      <c r="I2344" t="s">
        <v>7596</v>
      </c>
      <c r="K2344" t="s">
        <v>1140</v>
      </c>
      <c r="L2344" t="s">
        <v>8434</v>
      </c>
    </row>
    <row r="2345" spans="1:12" x14ac:dyDescent="0.25">
      <c r="A2345" t="s">
        <v>993</v>
      </c>
      <c r="B2345" t="s">
        <v>5353</v>
      </c>
      <c r="C2345" t="s">
        <v>4422</v>
      </c>
      <c r="D2345" t="s">
        <v>993</v>
      </c>
      <c r="E2345" t="s">
        <v>5353</v>
      </c>
      <c r="F2345" t="s">
        <v>4422</v>
      </c>
      <c r="H2345" t="s">
        <v>1093</v>
      </c>
      <c r="I2345" t="s">
        <v>7623</v>
      </c>
      <c r="K2345" t="s">
        <v>1140</v>
      </c>
      <c r="L2345" t="s">
        <v>8474</v>
      </c>
    </row>
    <row r="2346" spans="1:12" x14ac:dyDescent="0.25">
      <c r="A2346" t="s">
        <v>993</v>
      </c>
      <c r="B2346" t="s">
        <v>5353</v>
      </c>
      <c r="C2346" t="s">
        <v>4423</v>
      </c>
      <c r="D2346" t="s">
        <v>993</v>
      </c>
      <c r="E2346" t="s">
        <v>5353</v>
      </c>
      <c r="F2346" t="s">
        <v>4423</v>
      </c>
      <c r="H2346" t="s">
        <v>1093</v>
      </c>
      <c r="I2346" t="s">
        <v>7654</v>
      </c>
      <c r="K2346" t="s">
        <v>1140</v>
      </c>
      <c r="L2346" t="s">
        <v>7672</v>
      </c>
    </row>
    <row r="2347" spans="1:12" x14ac:dyDescent="0.25">
      <c r="A2347" t="s">
        <v>993</v>
      </c>
      <c r="B2347" t="s">
        <v>5353</v>
      </c>
      <c r="C2347" t="s">
        <v>4425</v>
      </c>
      <c r="D2347" t="s">
        <v>993</v>
      </c>
      <c r="E2347" t="s">
        <v>5353</v>
      </c>
      <c r="F2347" t="s">
        <v>4425</v>
      </c>
      <c r="H2347" t="s">
        <v>1093</v>
      </c>
      <c r="I2347" t="s">
        <v>3628</v>
      </c>
      <c r="K2347" t="s">
        <v>1140</v>
      </c>
      <c r="L2347" t="s">
        <v>3625</v>
      </c>
    </row>
    <row r="2348" spans="1:12" x14ac:dyDescent="0.25">
      <c r="A2348" t="s">
        <v>993</v>
      </c>
      <c r="B2348" t="s">
        <v>5353</v>
      </c>
      <c r="C2348" t="s">
        <v>8281</v>
      </c>
      <c r="D2348" t="s">
        <v>993</v>
      </c>
      <c r="E2348" t="s">
        <v>5353</v>
      </c>
      <c r="F2348" t="s">
        <v>8281</v>
      </c>
      <c r="H2348" t="s">
        <v>52</v>
      </c>
      <c r="I2348" t="s">
        <v>3341</v>
      </c>
      <c r="K2348" t="s">
        <v>1140</v>
      </c>
      <c r="L2348" t="s">
        <v>3628</v>
      </c>
    </row>
    <row r="2349" spans="1:12" x14ac:dyDescent="0.25">
      <c r="A2349" t="s">
        <v>993</v>
      </c>
      <c r="B2349" t="s">
        <v>5353</v>
      </c>
      <c r="C2349" t="s">
        <v>8282</v>
      </c>
      <c r="D2349" t="s">
        <v>993</v>
      </c>
      <c r="E2349" t="s">
        <v>5353</v>
      </c>
      <c r="F2349" t="s">
        <v>8282</v>
      </c>
      <c r="H2349" t="s">
        <v>52</v>
      </c>
      <c r="I2349" t="s">
        <v>7897</v>
      </c>
      <c r="K2349" t="s">
        <v>1140</v>
      </c>
      <c r="L2349" t="s">
        <v>8435</v>
      </c>
    </row>
    <row r="2350" spans="1:12" x14ac:dyDescent="0.25">
      <c r="A2350" t="s">
        <v>993</v>
      </c>
      <c r="B2350" t="s">
        <v>5353</v>
      </c>
      <c r="C2350" t="s">
        <v>4428</v>
      </c>
      <c r="D2350" t="s">
        <v>993</v>
      </c>
      <c r="E2350" t="s">
        <v>5353</v>
      </c>
      <c r="F2350" t="s">
        <v>4428</v>
      </c>
      <c r="H2350" t="s">
        <v>52</v>
      </c>
      <c r="I2350" t="s">
        <v>7596</v>
      </c>
      <c r="K2350" t="s">
        <v>1140</v>
      </c>
      <c r="L2350" t="s">
        <v>8475</v>
      </c>
    </row>
    <row r="2351" spans="1:12" x14ac:dyDescent="0.25">
      <c r="A2351" t="s">
        <v>993</v>
      </c>
      <c r="B2351" t="s">
        <v>5353</v>
      </c>
      <c r="C2351" t="s">
        <v>7870</v>
      </c>
      <c r="D2351" t="s">
        <v>993</v>
      </c>
      <c r="E2351" t="s">
        <v>5353</v>
      </c>
      <c r="F2351" t="s">
        <v>7870</v>
      </c>
      <c r="H2351" t="s">
        <v>52</v>
      </c>
      <c r="I2351" t="s">
        <v>3386</v>
      </c>
      <c r="K2351" t="s">
        <v>1140</v>
      </c>
      <c r="L2351" t="s">
        <v>7673</v>
      </c>
    </row>
    <row r="2352" spans="1:12" x14ac:dyDescent="0.25">
      <c r="A2352" t="s">
        <v>993</v>
      </c>
      <c r="B2352" t="s">
        <v>5353</v>
      </c>
      <c r="C2352" t="s">
        <v>4431</v>
      </c>
      <c r="D2352" t="s">
        <v>993</v>
      </c>
      <c r="E2352" t="s">
        <v>5353</v>
      </c>
      <c r="F2352" t="s">
        <v>4431</v>
      </c>
      <c r="H2352" t="s">
        <v>52</v>
      </c>
      <c r="I2352" t="s">
        <v>7623</v>
      </c>
      <c r="K2352" t="s">
        <v>1140</v>
      </c>
      <c r="L2352" t="s">
        <v>3631</v>
      </c>
    </row>
    <row r="2353" spans="1:12" x14ac:dyDescent="0.25">
      <c r="A2353" t="s">
        <v>993</v>
      </c>
      <c r="B2353" t="s">
        <v>5353</v>
      </c>
      <c r="C2353" t="s">
        <v>8283</v>
      </c>
      <c r="D2353" t="s">
        <v>993</v>
      </c>
      <c r="E2353" t="s">
        <v>5353</v>
      </c>
      <c r="F2353" t="s">
        <v>8283</v>
      </c>
      <c r="H2353" t="s">
        <v>52</v>
      </c>
      <c r="I2353" t="s">
        <v>7654</v>
      </c>
      <c r="K2353" t="s">
        <v>1140</v>
      </c>
      <c r="L2353" t="s">
        <v>8436</v>
      </c>
    </row>
    <row r="2354" spans="1:12" x14ac:dyDescent="0.25">
      <c r="A2354" t="s">
        <v>993</v>
      </c>
      <c r="B2354" t="s">
        <v>5353</v>
      </c>
      <c r="C2354" t="s">
        <v>4433</v>
      </c>
      <c r="D2354" t="s">
        <v>993</v>
      </c>
      <c r="E2354" t="s">
        <v>5353</v>
      </c>
      <c r="F2354" t="s">
        <v>4433</v>
      </c>
      <c r="H2354" t="s">
        <v>52</v>
      </c>
      <c r="I2354" t="s">
        <v>3628</v>
      </c>
      <c r="K2354" t="s">
        <v>1140</v>
      </c>
      <c r="L2354" t="s">
        <v>3634</v>
      </c>
    </row>
    <row r="2355" spans="1:12" x14ac:dyDescent="0.25">
      <c r="A2355" t="s">
        <v>993</v>
      </c>
      <c r="B2355" t="s">
        <v>5353</v>
      </c>
      <c r="C2355" t="s">
        <v>5628</v>
      </c>
      <c r="D2355" t="s">
        <v>993</v>
      </c>
      <c r="E2355" t="s">
        <v>5353</v>
      </c>
      <c r="F2355" t="s">
        <v>5628</v>
      </c>
      <c r="H2355" t="s">
        <v>52</v>
      </c>
      <c r="I2355" t="s">
        <v>7743</v>
      </c>
      <c r="K2355" t="s">
        <v>1140</v>
      </c>
      <c r="L2355" t="s">
        <v>7674</v>
      </c>
    </row>
    <row r="2356" spans="1:12" x14ac:dyDescent="0.25">
      <c r="A2356" t="s">
        <v>993</v>
      </c>
      <c r="B2356" t="s">
        <v>5353</v>
      </c>
      <c r="C2356" t="s">
        <v>8284</v>
      </c>
      <c r="D2356" t="s">
        <v>993</v>
      </c>
      <c r="E2356" t="s">
        <v>5353</v>
      </c>
      <c r="F2356" t="s">
        <v>8284</v>
      </c>
      <c r="H2356" t="s">
        <v>230</v>
      </c>
      <c r="I2356" t="s">
        <v>3341</v>
      </c>
      <c r="K2356" t="s">
        <v>1140</v>
      </c>
      <c r="L2356" t="s">
        <v>7675</v>
      </c>
    </row>
    <row r="2357" spans="1:12" x14ac:dyDescent="0.25">
      <c r="A2357" t="s">
        <v>993</v>
      </c>
      <c r="B2357" t="s">
        <v>5353</v>
      </c>
      <c r="C2357" t="s">
        <v>8285</v>
      </c>
      <c r="D2357" t="s">
        <v>993</v>
      </c>
      <c r="E2357" t="s">
        <v>5353</v>
      </c>
      <c r="F2357" t="s">
        <v>8285</v>
      </c>
      <c r="H2357" t="s">
        <v>230</v>
      </c>
      <c r="I2357" t="s">
        <v>7596</v>
      </c>
      <c r="K2357" t="s">
        <v>1140</v>
      </c>
      <c r="L2357" t="s">
        <v>8437</v>
      </c>
    </row>
    <row r="2358" spans="1:12" x14ac:dyDescent="0.25">
      <c r="A2358" t="s">
        <v>993</v>
      </c>
      <c r="B2358" t="s">
        <v>5353</v>
      </c>
      <c r="C2358" t="s">
        <v>4435</v>
      </c>
      <c r="D2358" t="s">
        <v>993</v>
      </c>
      <c r="E2358" t="s">
        <v>5353</v>
      </c>
      <c r="F2358" t="s">
        <v>4435</v>
      </c>
      <c r="H2358" t="s">
        <v>230</v>
      </c>
      <c r="I2358" t="s">
        <v>7905</v>
      </c>
      <c r="K2358" t="s">
        <v>1140</v>
      </c>
      <c r="L2358" t="s">
        <v>8438</v>
      </c>
    </row>
    <row r="2359" spans="1:12" x14ac:dyDescent="0.25">
      <c r="A2359" t="s">
        <v>993</v>
      </c>
      <c r="B2359" t="s">
        <v>5353</v>
      </c>
      <c r="C2359" t="s">
        <v>8286</v>
      </c>
      <c r="D2359" t="s">
        <v>993</v>
      </c>
      <c r="E2359" t="s">
        <v>5353</v>
      </c>
      <c r="F2359" t="s">
        <v>8286</v>
      </c>
      <c r="H2359" t="s">
        <v>230</v>
      </c>
      <c r="I2359" t="s">
        <v>7654</v>
      </c>
      <c r="K2359" t="s">
        <v>1140</v>
      </c>
      <c r="L2359" t="s">
        <v>8439</v>
      </c>
    </row>
    <row r="2360" spans="1:12" x14ac:dyDescent="0.25">
      <c r="A2360" t="s">
        <v>993</v>
      </c>
      <c r="B2360" t="s">
        <v>5353</v>
      </c>
      <c r="C2360" t="s">
        <v>8287</v>
      </c>
      <c r="D2360" t="s">
        <v>993</v>
      </c>
      <c r="E2360" t="s">
        <v>5353</v>
      </c>
      <c r="F2360" t="s">
        <v>8287</v>
      </c>
      <c r="H2360" t="s">
        <v>230</v>
      </c>
      <c r="I2360" t="s">
        <v>3628</v>
      </c>
      <c r="K2360" t="s">
        <v>1140</v>
      </c>
      <c r="L2360" t="s">
        <v>8440</v>
      </c>
    </row>
    <row r="2361" spans="1:12" x14ac:dyDescent="0.25">
      <c r="A2361" t="s">
        <v>993</v>
      </c>
      <c r="B2361" t="s">
        <v>5353</v>
      </c>
      <c r="C2361" t="s">
        <v>8288</v>
      </c>
      <c r="D2361" t="s">
        <v>993</v>
      </c>
      <c r="E2361" t="s">
        <v>5353</v>
      </c>
      <c r="F2361" t="s">
        <v>8288</v>
      </c>
      <c r="H2361" t="s">
        <v>230</v>
      </c>
      <c r="I2361" t="s">
        <v>7600</v>
      </c>
      <c r="K2361" t="s">
        <v>1140</v>
      </c>
      <c r="L2361" t="s">
        <v>8441</v>
      </c>
    </row>
    <row r="2362" spans="1:12" x14ac:dyDescent="0.25">
      <c r="A2362" t="s">
        <v>993</v>
      </c>
      <c r="B2362" t="s">
        <v>5353</v>
      </c>
      <c r="C2362" t="s">
        <v>8289</v>
      </c>
      <c r="D2362" t="s">
        <v>993</v>
      </c>
      <c r="E2362" t="s">
        <v>5353</v>
      </c>
      <c r="F2362" t="s">
        <v>8289</v>
      </c>
      <c r="H2362" t="s">
        <v>230</v>
      </c>
      <c r="I2362" t="s">
        <v>7743</v>
      </c>
      <c r="K2362" t="s">
        <v>1140</v>
      </c>
      <c r="L2362" t="s">
        <v>8442</v>
      </c>
    </row>
    <row r="2363" spans="1:12" x14ac:dyDescent="0.25">
      <c r="A2363" t="s">
        <v>993</v>
      </c>
      <c r="B2363" t="s">
        <v>5353</v>
      </c>
      <c r="C2363" t="s">
        <v>8290</v>
      </c>
      <c r="D2363" t="s">
        <v>993</v>
      </c>
      <c r="E2363" t="s">
        <v>5353</v>
      </c>
      <c r="F2363" t="s">
        <v>8290</v>
      </c>
      <c r="H2363" t="s">
        <v>230</v>
      </c>
      <c r="I2363" t="s">
        <v>7745</v>
      </c>
      <c r="K2363" t="s">
        <v>1140</v>
      </c>
      <c r="L2363" t="s">
        <v>8443</v>
      </c>
    </row>
    <row r="2364" spans="1:12" x14ac:dyDescent="0.25">
      <c r="A2364" t="s">
        <v>993</v>
      </c>
      <c r="B2364" t="s">
        <v>5353</v>
      </c>
      <c r="C2364" t="s">
        <v>8291</v>
      </c>
      <c r="D2364" t="s">
        <v>993</v>
      </c>
      <c r="E2364" t="s">
        <v>5353</v>
      </c>
      <c r="F2364" t="s">
        <v>8291</v>
      </c>
      <c r="H2364" t="s">
        <v>56</v>
      </c>
      <c r="I2364" t="s">
        <v>3386</v>
      </c>
      <c r="K2364" t="s">
        <v>1140</v>
      </c>
      <c r="L2364" t="s">
        <v>5520</v>
      </c>
    </row>
    <row r="2365" spans="1:12" x14ac:dyDescent="0.25">
      <c r="A2365" t="s">
        <v>993</v>
      </c>
      <c r="B2365" t="s">
        <v>5353</v>
      </c>
      <c r="C2365" t="s">
        <v>8292</v>
      </c>
      <c r="D2365" t="s">
        <v>993</v>
      </c>
      <c r="E2365" t="s">
        <v>5353</v>
      </c>
      <c r="F2365" t="s">
        <v>8292</v>
      </c>
      <c r="H2365" t="s">
        <v>1121</v>
      </c>
      <c r="I2365" t="s">
        <v>3386</v>
      </c>
      <c r="K2365" t="s">
        <v>1140</v>
      </c>
      <c r="L2365" t="s">
        <v>8476</v>
      </c>
    </row>
    <row r="2366" spans="1:12" x14ac:dyDescent="0.25">
      <c r="A2366" t="s">
        <v>993</v>
      </c>
      <c r="B2366" t="s">
        <v>5353</v>
      </c>
      <c r="C2366" t="s">
        <v>8293</v>
      </c>
      <c r="D2366" t="s">
        <v>993</v>
      </c>
      <c r="E2366" t="s">
        <v>5353</v>
      </c>
      <c r="F2366" t="s">
        <v>8293</v>
      </c>
      <c r="H2366" t="s">
        <v>1121</v>
      </c>
      <c r="I2366" t="s">
        <v>8424</v>
      </c>
      <c r="K2366" t="s">
        <v>1140</v>
      </c>
      <c r="L2366" t="s">
        <v>5523</v>
      </c>
    </row>
    <row r="2367" spans="1:12" x14ac:dyDescent="0.25">
      <c r="A2367" t="s">
        <v>993</v>
      </c>
      <c r="B2367" t="s">
        <v>5353</v>
      </c>
      <c r="C2367" t="s">
        <v>8294</v>
      </c>
      <c r="D2367" t="s">
        <v>993</v>
      </c>
      <c r="E2367" t="s">
        <v>5353</v>
      </c>
      <c r="F2367" t="s">
        <v>8294</v>
      </c>
      <c r="H2367" t="s">
        <v>59</v>
      </c>
      <c r="I2367" t="s">
        <v>3341</v>
      </c>
      <c r="K2367" t="s">
        <v>1140</v>
      </c>
      <c r="L2367" t="s">
        <v>8444</v>
      </c>
    </row>
    <row r="2368" spans="1:12" x14ac:dyDescent="0.25">
      <c r="A2368" t="s">
        <v>993</v>
      </c>
      <c r="B2368" t="s">
        <v>5353</v>
      </c>
      <c r="C2368" t="s">
        <v>8295</v>
      </c>
      <c r="D2368" t="s">
        <v>993</v>
      </c>
      <c r="E2368" t="s">
        <v>5353</v>
      </c>
      <c r="F2368" t="s">
        <v>8295</v>
      </c>
      <c r="H2368" t="s">
        <v>59</v>
      </c>
      <c r="I2368" t="s">
        <v>7593</v>
      </c>
      <c r="K2368" t="s">
        <v>1140</v>
      </c>
      <c r="L2368" t="s">
        <v>8445</v>
      </c>
    </row>
    <row r="2369" spans="1:12" x14ac:dyDescent="0.25">
      <c r="A2369" t="s">
        <v>993</v>
      </c>
      <c r="B2369" t="s">
        <v>5353</v>
      </c>
      <c r="C2369" t="s">
        <v>8296</v>
      </c>
      <c r="D2369" t="s">
        <v>993</v>
      </c>
      <c r="E2369" t="s">
        <v>5353</v>
      </c>
      <c r="F2369" t="s">
        <v>8296</v>
      </c>
      <c r="H2369" t="s">
        <v>59</v>
      </c>
      <c r="I2369" t="s">
        <v>7897</v>
      </c>
      <c r="K2369" t="s">
        <v>1140</v>
      </c>
      <c r="L2369" t="s">
        <v>7677</v>
      </c>
    </row>
    <row r="2370" spans="1:12" x14ac:dyDescent="0.25">
      <c r="A2370" t="s">
        <v>993</v>
      </c>
      <c r="B2370" t="s">
        <v>5353</v>
      </c>
      <c r="C2370" t="s">
        <v>8297</v>
      </c>
      <c r="D2370" t="s">
        <v>993</v>
      </c>
      <c r="E2370" t="s">
        <v>5353</v>
      </c>
      <c r="F2370" t="s">
        <v>8297</v>
      </c>
      <c r="H2370" t="s">
        <v>59</v>
      </c>
      <c r="I2370" t="s">
        <v>7596</v>
      </c>
      <c r="K2370" t="s">
        <v>1140</v>
      </c>
      <c r="L2370" t="s">
        <v>3637</v>
      </c>
    </row>
    <row r="2371" spans="1:12" x14ac:dyDescent="0.25">
      <c r="A2371" t="s">
        <v>993</v>
      </c>
      <c r="B2371" t="s">
        <v>5353</v>
      </c>
      <c r="C2371" t="s">
        <v>8298</v>
      </c>
      <c r="D2371" t="s">
        <v>993</v>
      </c>
      <c r="E2371" t="s">
        <v>5353</v>
      </c>
      <c r="F2371" t="s">
        <v>8298</v>
      </c>
      <c r="H2371" t="s">
        <v>59</v>
      </c>
      <c r="I2371" t="s">
        <v>3386</v>
      </c>
      <c r="K2371" t="s">
        <v>1140</v>
      </c>
      <c r="L2371" t="s">
        <v>8477</v>
      </c>
    </row>
    <row r="2372" spans="1:12" x14ac:dyDescent="0.25">
      <c r="A2372" t="s">
        <v>993</v>
      </c>
      <c r="B2372" t="s">
        <v>5353</v>
      </c>
      <c r="C2372" t="s">
        <v>8299</v>
      </c>
      <c r="D2372" t="s">
        <v>993</v>
      </c>
      <c r="E2372" t="s">
        <v>5353</v>
      </c>
      <c r="F2372" t="s">
        <v>8299</v>
      </c>
      <c r="H2372" t="s">
        <v>59</v>
      </c>
      <c r="I2372" t="s">
        <v>7874</v>
      </c>
      <c r="K2372" t="s">
        <v>1140</v>
      </c>
      <c r="L2372" t="s">
        <v>8478</v>
      </c>
    </row>
    <row r="2373" spans="1:12" x14ac:dyDescent="0.25">
      <c r="A2373" t="s">
        <v>993</v>
      </c>
      <c r="B2373" t="s">
        <v>5353</v>
      </c>
      <c r="C2373" t="s">
        <v>4437</v>
      </c>
      <c r="D2373" t="s">
        <v>993</v>
      </c>
      <c r="E2373" t="s">
        <v>5353</v>
      </c>
      <c r="F2373" t="s">
        <v>4437</v>
      </c>
      <c r="H2373" t="s">
        <v>59</v>
      </c>
      <c r="I2373" t="s">
        <v>7623</v>
      </c>
      <c r="K2373" t="s">
        <v>1140</v>
      </c>
      <c r="L2373" t="s">
        <v>3639</v>
      </c>
    </row>
    <row r="2374" spans="1:12" x14ac:dyDescent="0.25">
      <c r="A2374" t="s">
        <v>993</v>
      </c>
      <c r="B2374" t="s">
        <v>5353</v>
      </c>
      <c r="C2374" t="s">
        <v>4439</v>
      </c>
      <c r="D2374" t="s">
        <v>993</v>
      </c>
      <c r="E2374" t="s">
        <v>5353</v>
      </c>
      <c r="F2374" t="s">
        <v>4439</v>
      </c>
      <c r="H2374" t="s">
        <v>59</v>
      </c>
      <c r="I2374" t="s">
        <v>7905</v>
      </c>
      <c r="K2374" t="s">
        <v>1140</v>
      </c>
      <c r="L2374" t="s">
        <v>7678</v>
      </c>
    </row>
    <row r="2375" spans="1:12" x14ac:dyDescent="0.25">
      <c r="A2375" t="s">
        <v>993</v>
      </c>
      <c r="B2375" t="s">
        <v>5353</v>
      </c>
      <c r="C2375" t="s">
        <v>4441</v>
      </c>
      <c r="D2375" t="s">
        <v>993</v>
      </c>
      <c r="E2375" t="s">
        <v>5353</v>
      </c>
      <c r="F2375" t="s">
        <v>4441</v>
      </c>
      <c r="H2375" t="s">
        <v>59</v>
      </c>
      <c r="I2375" t="s">
        <v>7654</v>
      </c>
      <c r="K2375" t="s">
        <v>1140</v>
      </c>
      <c r="L2375" t="s">
        <v>3642</v>
      </c>
    </row>
    <row r="2376" spans="1:12" x14ac:dyDescent="0.25">
      <c r="A2376" t="s">
        <v>993</v>
      </c>
      <c r="B2376" t="s">
        <v>5353</v>
      </c>
      <c r="C2376" t="s">
        <v>8300</v>
      </c>
      <c r="D2376" t="s">
        <v>993</v>
      </c>
      <c r="E2376" t="s">
        <v>5353</v>
      </c>
      <c r="F2376" t="s">
        <v>8300</v>
      </c>
      <c r="H2376" t="s">
        <v>59</v>
      </c>
      <c r="I2376" t="s">
        <v>3628</v>
      </c>
      <c r="K2376" t="s">
        <v>1140</v>
      </c>
      <c r="L2376" t="s">
        <v>3645</v>
      </c>
    </row>
    <row r="2377" spans="1:12" x14ac:dyDescent="0.25">
      <c r="A2377" t="s">
        <v>993</v>
      </c>
      <c r="B2377" t="s">
        <v>5353</v>
      </c>
      <c r="C2377" t="s">
        <v>4443</v>
      </c>
      <c r="D2377" t="s">
        <v>993</v>
      </c>
      <c r="E2377" t="s">
        <v>5353</v>
      </c>
      <c r="F2377" t="s">
        <v>4443</v>
      </c>
      <c r="H2377" t="s">
        <v>59</v>
      </c>
      <c r="I2377" t="s">
        <v>7600</v>
      </c>
      <c r="K2377" t="s">
        <v>1140</v>
      </c>
      <c r="L2377" t="s">
        <v>3648</v>
      </c>
    </row>
    <row r="2378" spans="1:12" x14ac:dyDescent="0.25">
      <c r="A2378" t="s">
        <v>993</v>
      </c>
      <c r="B2378" t="s">
        <v>5353</v>
      </c>
      <c r="C2378" t="s">
        <v>4445</v>
      </c>
      <c r="D2378" t="s">
        <v>993</v>
      </c>
      <c r="E2378" t="s">
        <v>5353</v>
      </c>
      <c r="F2378" t="s">
        <v>4445</v>
      </c>
      <c r="H2378" t="s">
        <v>59</v>
      </c>
      <c r="I2378" t="s">
        <v>7743</v>
      </c>
      <c r="K2378" t="s">
        <v>1140</v>
      </c>
      <c r="L2378" t="s">
        <v>8479</v>
      </c>
    </row>
    <row r="2379" spans="1:12" x14ac:dyDescent="0.25">
      <c r="A2379" t="s">
        <v>993</v>
      </c>
      <c r="B2379" t="s">
        <v>5353</v>
      </c>
      <c r="C2379" t="s">
        <v>4446</v>
      </c>
      <c r="D2379" t="s">
        <v>993</v>
      </c>
      <c r="E2379" t="s">
        <v>5353</v>
      </c>
      <c r="F2379" t="s">
        <v>4446</v>
      </c>
      <c r="H2379" t="s">
        <v>59</v>
      </c>
      <c r="I2379" t="s">
        <v>7745</v>
      </c>
      <c r="K2379" t="s">
        <v>1140</v>
      </c>
      <c r="L2379" t="s">
        <v>8480</v>
      </c>
    </row>
    <row r="2380" spans="1:12" x14ac:dyDescent="0.25">
      <c r="A2380" t="s">
        <v>993</v>
      </c>
      <c r="B2380" t="s">
        <v>5353</v>
      </c>
      <c r="C2380" t="s">
        <v>4448</v>
      </c>
      <c r="D2380" t="s">
        <v>993</v>
      </c>
      <c r="E2380" t="s">
        <v>5353</v>
      </c>
      <c r="F2380" t="s">
        <v>4448</v>
      </c>
      <c r="H2380" t="s">
        <v>59</v>
      </c>
      <c r="I2380" t="s">
        <v>7746</v>
      </c>
      <c r="K2380" t="s">
        <v>1140</v>
      </c>
      <c r="L2380" t="s">
        <v>8481</v>
      </c>
    </row>
    <row r="2381" spans="1:12" x14ac:dyDescent="0.25">
      <c r="A2381" t="s">
        <v>993</v>
      </c>
      <c r="B2381" t="s">
        <v>5353</v>
      </c>
      <c r="C2381" t="s">
        <v>4450</v>
      </c>
      <c r="D2381" t="s">
        <v>993</v>
      </c>
      <c r="E2381" t="s">
        <v>5353</v>
      </c>
      <c r="F2381" t="s">
        <v>4450</v>
      </c>
      <c r="H2381" t="s">
        <v>59</v>
      </c>
      <c r="I2381" t="s">
        <v>3995</v>
      </c>
      <c r="K2381" t="s">
        <v>1140</v>
      </c>
      <c r="L2381" t="s">
        <v>3651</v>
      </c>
    </row>
    <row r="2382" spans="1:12" x14ac:dyDescent="0.25">
      <c r="A2382" t="s">
        <v>993</v>
      </c>
      <c r="B2382" t="s">
        <v>5353</v>
      </c>
      <c r="C2382" t="s">
        <v>4452</v>
      </c>
      <c r="D2382" t="s">
        <v>993</v>
      </c>
      <c r="E2382" t="s">
        <v>5353</v>
      </c>
      <c r="F2382" t="s">
        <v>4452</v>
      </c>
      <c r="H2382" t="s">
        <v>1139</v>
      </c>
      <c r="I2382" t="s">
        <v>3341</v>
      </c>
      <c r="K2382" t="s">
        <v>1140</v>
      </c>
      <c r="L2382" t="s">
        <v>7684</v>
      </c>
    </row>
    <row r="2383" spans="1:12" x14ac:dyDescent="0.25">
      <c r="A2383" t="s">
        <v>993</v>
      </c>
      <c r="B2383" t="s">
        <v>5353</v>
      </c>
      <c r="C2383" t="s">
        <v>4455</v>
      </c>
      <c r="D2383" t="s">
        <v>993</v>
      </c>
      <c r="E2383" t="s">
        <v>5353</v>
      </c>
      <c r="F2383" t="s">
        <v>4455</v>
      </c>
      <c r="H2383" t="s">
        <v>1139</v>
      </c>
      <c r="I2383" t="s">
        <v>7596</v>
      </c>
      <c r="K2383" t="s">
        <v>1140</v>
      </c>
      <c r="L2383" t="s">
        <v>7685</v>
      </c>
    </row>
    <row r="2384" spans="1:12" x14ac:dyDescent="0.25">
      <c r="A2384" t="s">
        <v>993</v>
      </c>
      <c r="B2384" t="s">
        <v>5353</v>
      </c>
      <c r="C2384" t="s">
        <v>4458</v>
      </c>
      <c r="D2384" t="s">
        <v>993</v>
      </c>
      <c r="E2384" t="s">
        <v>5353</v>
      </c>
      <c r="F2384" t="s">
        <v>4458</v>
      </c>
      <c r="H2384" t="s">
        <v>1139</v>
      </c>
      <c r="I2384" t="s">
        <v>7905</v>
      </c>
      <c r="K2384" t="s">
        <v>1140</v>
      </c>
      <c r="L2384" t="s">
        <v>3654</v>
      </c>
    </row>
    <row r="2385" spans="1:12" x14ac:dyDescent="0.25">
      <c r="A2385" t="s">
        <v>993</v>
      </c>
      <c r="B2385" t="s">
        <v>5353</v>
      </c>
      <c r="C2385" t="s">
        <v>4461</v>
      </c>
      <c r="D2385" t="s">
        <v>993</v>
      </c>
      <c r="E2385" t="s">
        <v>5353</v>
      </c>
      <c r="F2385" t="s">
        <v>4461</v>
      </c>
      <c r="H2385" t="s">
        <v>1139</v>
      </c>
      <c r="I2385" t="s">
        <v>7982</v>
      </c>
      <c r="K2385" t="s">
        <v>1140</v>
      </c>
      <c r="L2385" t="s">
        <v>3657</v>
      </c>
    </row>
    <row r="2386" spans="1:12" x14ac:dyDescent="0.25">
      <c r="A2386" t="s">
        <v>993</v>
      </c>
      <c r="B2386" t="s">
        <v>5353</v>
      </c>
      <c r="C2386" t="s">
        <v>4464</v>
      </c>
      <c r="D2386" t="s">
        <v>993</v>
      </c>
      <c r="E2386" t="s">
        <v>5353</v>
      </c>
      <c r="F2386" t="s">
        <v>4464</v>
      </c>
      <c r="H2386" t="s">
        <v>1139</v>
      </c>
      <c r="I2386" t="s">
        <v>7983</v>
      </c>
      <c r="K2386" t="s">
        <v>1140</v>
      </c>
      <c r="L2386" t="s">
        <v>3660</v>
      </c>
    </row>
    <row r="2387" spans="1:12" x14ac:dyDescent="0.25">
      <c r="A2387" t="s">
        <v>993</v>
      </c>
      <c r="B2387" t="s">
        <v>5353</v>
      </c>
      <c r="C2387" t="s">
        <v>4467</v>
      </c>
      <c r="D2387" t="s">
        <v>993</v>
      </c>
      <c r="E2387" t="s">
        <v>5353</v>
      </c>
      <c r="F2387" t="s">
        <v>4467</v>
      </c>
      <c r="H2387" t="s">
        <v>1139</v>
      </c>
      <c r="I2387" t="s">
        <v>7984</v>
      </c>
      <c r="K2387" t="s">
        <v>1140</v>
      </c>
      <c r="L2387" t="s">
        <v>7690</v>
      </c>
    </row>
    <row r="2388" spans="1:12" x14ac:dyDescent="0.25">
      <c r="A2388" t="s">
        <v>993</v>
      </c>
      <c r="B2388" t="s">
        <v>5353</v>
      </c>
      <c r="C2388" t="s">
        <v>4470</v>
      </c>
      <c r="D2388" t="s">
        <v>993</v>
      </c>
      <c r="E2388" t="s">
        <v>5353</v>
      </c>
      <c r="F2388" t="s">
        <v>4470</v>
      </c>
      <c r="H2388" t="s">
        <v>1139</v>
      </c>
      <c r="I2388" t="s">
        <v>3480</v>
      </c>
      <c r="K2388" t="s">
        <v>1140</v>
      </c>
      <c r="L2388" t="s">
        <v>8446</v>
      </c>
    </row>
    <row r="2389" spans="1:12" x14ac:dyDescent="0.25">
      <c r="A2389" t="s">
        <v>993</v>
      </c>
      <c r="B2389" t="s">
        <v>5353</v>
      </c>
      <c r="C2389" t="s">
        <v>8301</v>
      </c>
      <c r="D2389" t="s">
        <v>993</v>
      </c>
      <c r="E2389" t="s">
        <v>5353</v>
      </c>
      <c r="F2389" t="s">
        <v>8301</v>
      </c>
      <c r="H2389" t="s">
        <v>1139</v>
      </c>
      <c r="I2389" t="s">
        <v>3483</v>
      </c>
      <c r="K2389" t="s">
        <v>1140</v>
      </c>
      <c r="L2389" t="s">
        <v>7679</v>
      </c>
    </row>
    <row r="2390" spans="1:12" x14ac:dyDescent="0.25">
      <c r="A2390" t="s">
        <v>993</v>
      </c>
      <c r="B2390" t="s">
        <v>5353</v>
      </c>
      <c r="C2390" t="s">
        <v>8302</v>
      </c>
      <c r="D2390" t="s">
        <v>993</v>
      </c>
      <c r="E2390" t="s">
        <v>5353</v>
      </c>
      <c r="F2390" t="s">
        <v>8302</v>
      </c>
      <c r="H2390" t="s">
        <v>1139</v>
      </c>
      <c r="I2390" t="s">
        <v>3486</v>
      </c>
      <c r="K2390" t="s">
        <v>1140</v>
      </c>
      <c r="L2390" t="s">
        <v>8447</v>
      </c>
    </row>
    <row r="2391" spans="1:12" x14ac:dyDescent="0.25">
      <c r="A2391" t="s">
        <v>993</v>
      </c>
      <c r="B2391" t="s">
        <v>5353</v>
      </c>
      <c r="C2391" t="s">
        <v>8303</v>
      </c>
      <c r="D2391" t="s">
        <v>993</v>
      </c>
      <c r="E2391" t="s">
        <v>5353</v>
      </c>
      <c r="F2391" t="s">
        <v>8303</v>
      </c>
      <c r="H2391" t="s">
        <v>1139</v>
      </c>
      <c r="I2391" t="s">
        <v>3489</v>
      </c>
      <c r="K2391" t="s">
        <v>1140</v>
      </c>
      <c r="L2391" t="s">
        <v>3663</v>
      </c>
    </row>
    <row r="2392" spans="1:12" x14ac:dyDescent="0.25">
      <c r="A2392" t="s">
        <v>993</v>
      </c>
      <c r="B2392" t="s">
        <v>5353</v>
      </c>
      <c r="C2392" t="s">
        <v>4473</v>
      </c>
      <c r="D2392" t="s">
        <v>993</v>
      </c>
      <c r="E2392" t="s">
        <v>5353</v>
      </c>
      <c r="F2392" t="s">
        <v>4473</v>
      </c>
      <c r="H2392" t="s">
        <v>1139</v>
      </c>
      <c r="I2392" t="s">
        <v>3492</v>
      </c>
      <c r="K2392" t="s">
        <v>1140</v>
      </c>
      <c r="L2392" t="s">
        <v>7694</v>
      </c>
    </row>
    <row r="2393" spans="1:12" x14ac:dyDescent="0.25">
      <c r="A2393" t="s">
        <v>993</v>
      </c>
      <c r="B2393" t="s">
        <v>5353</v>
      </c>
      <c r="C2393" t="s">
        <v>8304</v>
      </c>
      <c r="D2393" t="s">
        <v>993</v>
      </c>
      <c r="E2393" t="s">
        <v>5353</v>
      </c>
      <c r="F2393" t="s">
        <v>8304</v>
      </c>
      <c r="H2393" t="s">
        <v>1139</v>
      </c>
      <c r="I2393" t="s">
        <v>3495</v>
      </c>
      <c r="K2393" t="s">
        <v>1140</v>
      </c>
      <c r="L2393" t="s">
        <v>8482</v>
      </c>
    </row>
    <row r="2394" spans="1:12" x14ac:dyDescent="0.25">
      <c r="A2394" t="s">
        <v>993</v>
      </c>
      <c r="B2394" t="s">
        <v>5353</v>
      </c>
      <c r="C2394" t="s">
        <v>4476</v>
      </c>
      <c r="D2394" t="s">
        <v>993</v>
      </c>
      <c r="E2394" t="s">
        <v>5353</v>
      </c>
      <c r="F2394" t="s">
        <v>4476</v>
      </c>
      <c r="H2394" t="s">
        <v>1139</v>
      </c>
      <c r="I2394" t="s">
        <v>3498</v>
      </c>
      <c r="K2394" t="s">
        <v>1140</v>
      </c>
      <c r="L2394" t="s">
        <v>8448</v>
      </c>
    </row>
    <row r="2395" spans="1:12" x14ac:dyDescent="0.25">
      <c r="A2395" t="s">
        <v>993</v>
      </c>
      <c r="B2395" t="s">
        <v>5353</v>
      </c>
      <c r="C2395" t="s">
        <v>4479</v>
      </c>
      <c r="D2395" t="s">
        <v>993</v>
      </c>
      <c r="E2395" t="s">
        <v>5353</v>
      </c>
      <c r="F2395" t="s">
        <v>4479</v>
      </c>
      <c r="H2395" t="s">
        <v>1139</v>
      </c>
      <c r="I2395" t="s">
        <v>3501</v>
      </c>
      <c r="K2395" t="s">
        <v>1140</v>
      </c>
      <c r="L2395" t="s">
        <v>8449</v>
      </c>
    </row>
    <row r="2396" spans="1:12" x14ac:dyDescent="0.25">
      <c r="A2396" t="s">
        <v>993</v>
      </c>
      <c r="B2396" t="s">
        <v>5353</v>
      </c>
      <c r="C2396" t="s">
        <v>4481</v>
      </c>
      <c r="D2396" t="s">
        <v>993</v>
      </c>
      <c r="E2396" t="s">
        <v>5353</v>
      </c>
      <c r="F2396" t="s">
        <v>4481</v>
      </c>
      <c r="H2396" t="s">
        <v>1139</v>
      </c>
      <c r="I2396" t="s">
        <v>7615</v>
      </c>
      <c r="K2396" t="s">
        <v>1140</v>
      </c>
      <c r="L2396" t="s">
        <v>7696</v>
      </c>
    </row>
    <row r="2397" spans="1:12" x14ac:dyDescent="0.25">
      <c r="A2397" t="s">
        <v>993</v>
      </c>
      <c r="B2397" t="s">
        <v>5353</v>
      </c>
      <c r="C2397" t="s">
        <v>4483</v>
      </c>
      <c r="D2397" t="s">
        <v>993</v>
      </c>
      <c r="E2397" t="s">
        <v>5353</v>
      </c>
      <c r="F2397" t="s">
        <v>4483</v>
      </c>
      <c r="H2397" t="s">
        <v>1139</v>
      </c>
      <c r="I2397" t="s">
        <v>3504</v>
      </c>
      <c r="K2397" t="s">
        <v>1140</v>
      </c>
      <c r="L2397" t="s">
        <v>3666</v>
      </c>
    </row>
    <row r="2398" spans="1:12" x14ac:dyDescent="0.25">
      <c r="A2398" t="s">
        <v>993</v>
      </c>
      <c r="B2398" t="s">
        <v>5353</v>
      </c>
      <c r="C2398" t="s">
        <v>8305</v>
      </c>
      <c r="D2398" t="s">
        <v>993</v>
      </c>
      <c r="E2398" t="s">
        <v>5353</v>
      </c>
      <c r="F2398" t="s">
        <v>8305</v>
      </c>
      <c r="H2398" t="s">
        <v>1139</v>
      </c>
      <c r="I2398" t="s">
        <v>3507</v>
      </c>
      <c r="K2398" t="s">
        <v>1140</v>
      </c>
      <c r="L2398" t="s">
        <v>3669</v>
      </c>
    </row>
    <row r="2399" spans="1:12" x14ac:dyDescent="0.25">
      <c r="A2399" t="s">
        <v>993</v>
      </c>
      <c r="B2399" t="s">
        <v>5353</v>
      </c>
      <c r="C2399" t="s">
        <v>8306</v>
      </c>
      <c r="D2399" t="s">
        <v>993</v>
      </c>
      <c r="E2399" t="s">
        <v>5353</v>
      </c>
      <c r="F2399" t="s">
        <v>8306</v>
      </c>
      <c r="H2399" t="s">
        <v>1139</v>
      </c>
      <c r="I2399" t="s">
        <v>3510</v>
      </c>
      <c r="K2399" t="s">
        <v>1140</v>
      </c>
      <c r="L2399" t="s">
        <v>3672</v>
      </c>
    </row>
    <row r="2400" spans="1:12" x14ac:dyDescent="0.25">
      <c r="A2400" t="s">
        <v>993</v>
      </c>
      <c r="B2400" t="s">
        <v>5353</v>
      </c>
      <c r="C2400" t="s">
        <v>8307</v>
      </c>
      <c r="D2400" t="s">
        <v>993</v>
      </c>
      <c r="E2400" t="s">
        <v>5353</v>
      </c>
      <c r="F2400" t="s">
        <v>8307</v>
      </c>
      <c r="H2400" t="s">
        <v>1139</v>
      </c>
      <c r="I2400" t="s">
        <v>3513</v>
      </c>
      <c r="K2400" t="s">
        <v>1140</v>
      </c>
      <c r="L2400" t="s">
        <v>3675</v>
      </c>
    </row>
    <row r="2401" spans="1:12" x14ac:dyDescent="0.25">
      <c r="A2401" t="s">
        <v>993</v>
      </c>
      <c r="B2401" t="s">
        <v>5353</v>
      </c>
      <c r="C2401" t="s">
        <v>4485</v>
      </c>
      <c r="D2401" t="s">
        <v>993</v>
      </c>
      <c r="E2401" t="s">
        <v>5353</v>
      </c>
      <c r="F2401" t="s">
        <v>4485</v>
      </c>
      <c r="H2401" t="s">
        <v>1139</v>
      </c>
      <c r="I2401" t="s">
        <v>3516</v>
      </c>
      <c r="K2401" t="s">
        <v>1140</v>
      </c>
      <c r="L2401" t="s">
        <v>3678</v>
      </c>
    </row>
    <row r="2402" spans="1:12" x14ac:dyDescent="0.25">
      <c r="A2402" t="s">
        <v>993</v>
      </c>
      <c r="B2402" t="s">
        <v>5353</v>
      </c>
      <c r="C2402" t="s">
        <v>4487</v>
      </c>
      <c r="D2402" t="s">
        <v>993</v>
      </c>
      <c r="E2402" t="s">
        <v>5353</v>
      </c>
      <c r="F2402" t="s">
        <v>4487</v>
      </c>
      <c r="H2402" t="s">
        <v>1139</v>
      </c>
      <c r="I2402" t="s">
        <v>3519</v>
      </c>
      <c r="K2402" t="s">
        <v>1140</v>
      </c>
      <c r="L2402" t="s">
        <v>3681</v>
      </c>
    </row>
    <row r="2403" spans="1:12" x14ac:dyDescent="0.25">
      <c r="A2403" t="s">
        <v>993</v>
      </c>
      <c r="B2403" t="s">
        <v>5353</v>
      </c>
      <c r="C2403" t="s">
        <v>4489</v>
      </c>
      <c r="D2403" t="s">
        <v>993</v>
      </c>
      <c r="E2403" t="s">
        <v>5353</v>
      </c>
      <c r="F2403" t="s">
        <v>4489</v>
      </c>
      <c r="H2403" t="s">
        <v>1139</v>
      </c>
      <c r="I2403" t="s">
        <v>3521</v>
      </c>
      <c r="K2403" t="s">
        <v>1140</v>
      </c>
      <c r="L2403" t="s">
        <v>3684</v>
      </c>
    </row>
    <row r="2404" spans="1:12" x14ac:dyDescent="0.25">
      <c r="A2404" t="s">
        <v>993</v>
      </c>
      <c r="B2404" t="s">
        <v>5353</v>
      </c>
      <c r="C2404" t="s">
        <v>4491</v>
      </c>
      <c r="D2404" t="s">
        <v>993</v>
      </c>
      <c r="E2404" t="s">
        <v>5353</v>
      </c>
      <c r="F2404" t="s">
        <v>4491</v>
      </c>
      <c r="H2404" t="s">
        <v>1139</v>
      </c>
      <c r="I2404" t="s">
        <v>3524</v>
      </c>
      <c r="K2404" t="s">
        <v>1140</v>
      </c>
      <c r="L2404" t="s">
        <v>3687</v>
      </c>
    </row>
    <row r="2405" spans="1:12" x14ac:dyDescent="0.25">
      <c r="A2405" t="s">
        <v>993</v>
      </c>
      <c r="B2405" t="s">
        <v>5353</v>
      </c>
      <c r="C2405" t="s">
        <v>8308</v>
      </c>
      <c r="D2405" t="s">
        <v>993</v>
      </c>
      <c r="E2405" t="s">
        <v>5353</v>
      </c>
      <c r="F2405" t="s">
        <v>8308</v>
      </c>
      <c r="H2405" t="s">
        <v>1139</v>
      </c>
      <c r="I2405" t="s">
        <v>3526</v>
      </c>
      <c r="K2405" t="s">
        <v>1140</v>
      </c>
      <c r="L2405" t="s">
        <v>3690</v>
      </c>
    </row>
    <row r="2406" spans="1:12" x14ac:dyDescent="0.25">
      <c r="A2406" t="s">
        <v>993</v>
      </c>
      <c r="B2406" t="s">
        <v>5353</v>
      </c>
      <c r="C2406" t="s">
        <v>8309</v>
      </c>
      <c r="D2406" t="s">
        <v>993</v>
      </c>
      <c r="E2406" t="s">
        <v>5353</v>
      </c>
      <c r="F2406" t="s">
        <v>8309</v>
      </c>
      <c r="H2406" t="s">
        <v>1139</v>
      </c>
      <c r="I2406" t="s">
        <v>3529</v>
      </c>
      <c r="K2406" t="s">
        <v>1140</v>
      </c>
      <c r="L2406" t="s">
        <v>3693</v>
      </c>
    </row>
    <row r="2407" spans="1:12" x14ac:dyDescent="0.25">
      <c r="A2407" t="s">
        <v>993</v>
      </c>
      <c r="B2407" t="s">
        <v>5353</v>
      </c>
      <c r="C2407" t="s">
        <v>8310</v>
      </c>
      <c r="D2407" t="s">
        <v>993</v>
      </c>
      <c r="E2407" t="s">
        <v>5353</v>
      </c>
      <c r="F2407" t="s">
        <v>8310</v>
      </c>
      <c r="H2407" t="s">
        <v>1139</v>
      </c>
      <c r="I2407" t="s">
        <v>3532</v>
      </c>
      <c r="K2407" t="s">
        <v>1140</v>
      </c>
      <c r="L2407" t="s">
        <v>3696</v>
      </c>
    </row>
    <row r="2408" spans="1:12" x14ac:dyDescent="0.25">
      <c r="A2408" t="s">
        <v>993</v>
      </c>
      <c r="B2408" t="s">
        <v>5353</v>
      </c>
      <c r="C2408" t="s">
        <v>8311</v>
      </c>
      <c r="D2408" t="s">
        <v>993</v>
      </c>
      <c r="E2408" t="s">
        <v>5353</v>
      </c>
      <c r="F2408" t="s">
        <v>8311</v>
      </c>
      <c r="H2408" t="s">
        <v>1139</v>
      </c>
      <c r="I2408" t="s">
        <v>3535</v>
      </c>
      <c r="K2408" t="s">
        <v>1140</v>
      </c>
      <c r="L2408" t="s">
        <v>3699</v>
      </c>
    </row>
    <row r="2409" spans="1:12" x14ac:dyDescent="0.25">
      <c r="A2409" t="s">
        <v>993</v>
      </c>
      <c r="B2409" t="s">
        <v>5353</v>
      </c>
      <c r="C2409" t="s">
        <v>8312</v>
      </c>
      <c r="D2409" t="s">
        <v>993</v>
      </c>
      <c r="E2409" t="s">
        <v>5353</v>
      </c>
      <c r="F2409" t="s">
        <v>8312</v>
      </c>
      <c r="H2409" t="s">
        <v>1139</v>
      </c>
      <c r="I2409" t="s">
        <v>3538</v>
      </c>
      <c r="K2409" t="s">
        <v>1140</v>
      </c>
      <c r="L2409" t="s">
        <v>3702</v>
      </c>
    </row>
    <row r="2410" spans="1:12" x14ac:dyDescent="0.25">
      <c r="A2410" t="s">
        <v>993</v>
      </c>
      <c r="B2410" t="s">
        <v>5353</v>
      </c>
      <c r="C2410" t="s">
        <v>8313</v>
      </c>
      <c r="D2410" t="s">
        <v>993</v>
      </c>
      <c r="E2410" t="s">
        <v>5353</v>
      </c>
      <c r="F2410" t="s">
        <v>8313</v>
      </c>
      <c r="H2410" t="s">
        <v>1139</v>
      </c>
      <c r="I2410" t="s">
        <v>8425</v>
      </c>
      <c r="K2410" t="s">
        <v>1140</v>
      </c>
      <c r="L2410" t="s">
        <v>3705</v>
      </c>
    </row>
    <row r="2411" spans="1:12" x14ac:dyDescent="0.25">
      <c r="A2411" t="s">
        <v>993</v>
      </c>
      <c r="B2411" t="s">
        <v>5353</v>
      </c>
      <c r="C2411" t="s">
        <v>8314</v>
      </c>
      <c r="D2411" t="s">
        <v>993</v>
      </c>
      <c r="E2411" t="s">
        <v>5353</v>
      </c>
      <c r="F2411" t="s">
        <v>8314</v>
      </c>
      <c r="H2411" t="s">
        <v>1139</v>
      </c>
      <c r="I2411" t="s">
        <v>8419</v>
      </c>
      <c r="K2411" t="s">
        <v>1140</v>
      </c>
      <c r="L2411" t="s">
        <v>3708</v>
      </c>
    </row>
    <row r="2412" spans="1:12" x14ac:dyDescent="0.25">
      <c r="A2412" t="s">
        <v>993</v>
      </c>
      <c r="B2412" t="s">
        <v>5353</v>
      </c>
      <c r="C2412" t="s">
        <v>8315</v>
      </c>
      <c r="D2412" t="s">
        <v>993</v>
      </c>
      <c r="E2412" t="s">
        <v>5353</v>
      </c>
      <c r="F2412" t="s">
        <v>8315</v>
      </c>
      <c r="H2412" t="s">
        <v>1139</v>
      </c>
      <c r="I2412" t="s">
        <v>8426</v>
      </c>
      <c r="K2412" t="s">
        <v>1140</v>
      </c>
      <c r="L2412" t="s">
        <v>3711</v>
      </c>
    </row>
    <row r="2413" spans="1:12" x14ac:dyDescent="0.25">
      <c r="A2413" t="s">
        <v>993</v>
      </c>
      <c r="B2413" t="s">
        <v>5353</v>
      </c>
      <c r="C2413" t="s">
        <v>8316</v>
      </c>
      <c r="D2413" t="s">
        <v>993</v>
      </c>
      <c r="E2413" t="s">
        <v>5353</v>
      </c>
      <c r="F2413" t="s">
        <v>8316</v>
      </c>
      <c r="H2413" t="s">
        <v>1139</v>
      </c>
      <c r="I2413" t="s">
        <v>3541</v>
      </c>
      <c r="K2413" t="s">
        <v>1140</v>
      </c>
      <c r="L2413" t="s">
        <v>5577</v>
      </c>
    </row>
    <row r="2414" spans="1:12" x14ac:dyDescent="0.25">
      <c r="A2414" t="s">
        <v>993</v>
      </c>
      <c r="B2414" t="s">
        <v>5353</v>
      </c>
      <c r="C2414" t="s">
        <v>8317</v>
      </c>
      <c r="D2414" t="s">
        <v>993</v>
      </c>
      <c r="E2414" t="s">
        <v>5353</v>
      </c>
      <c r="F2414" t="s">
        <v>8317</v>
      </c>
      <c r="H2414" t="s">
        <v>1139</v>
      </c>
      <c r="I2414" t="s">
        <v>3543</v>
      </c>
      <c r="K2414" t="s">
        <v>1140</v>
      </c>
      <c r="L2414" t="s">
        <v>3714</v>
      </c>
    </row>
    <row r="2415" spans="1:12" x14ac:dyDescent="0.25">
      <c r="A2415" t="s">
        <v>993</v>
      </c>
      <c r="B2415" t="s">
        <v>5353</v>
      </c>
      <c r="C2415" t="s">
        <v>8318</v>
      </c>
      <c r="D2415" t="s">
        <v>993</v>
      </c>
      <c r="E2415" t="s">
        <v>5353</v>
      </c>
      <c r="F2415" t="s">
        <v>8318</v>
      </c>
      <c r="H2415" t="s">
        <v>1139</v>
      </c>
      <c r="I2415" t="s">
        <v>3546</v>
      </c>
      <c r="K2415" t="s">
        <v>1140</v>
      </c>
      <c r="L2415" t="s">
        <v>3717</v>
      </c>
    </row>
    <row r="2416" spans="1:12" x14ac:dyDescent="0.25">
      <c r="A2416" t="s">
        <v>993</v>
      </c>
      <c r="B2416" t="s">
        <v>5353</v>
      </c>
      <c r="C2416" t="s">
        <v>8319</v>
      </c>
      <c r="D2416" t="s">
        <v>993</v>
      </c>
      <c r="E2416" t="s">
        <v>5353</v>
      </c>
      <c r="F2416" t="s">
        <v>8319</v>
      </c>
      <c r="H2416" t="s">
        <v>1139</v>
      </c>
      <c r="I2416" t="s">
        <v>3549</v>
      </c>
      <c r="K2416" t="s">
        <v>1140</v>
      </c>
      <c r="L2416" t="s">
        <v>3720</v>
      </c>
    </row>
    <row r="2417" spans="1:12" x14ac:dyDescent="0.25">
      <c r="A2417" t="s">
        <v>993</v>
      </c>
      <c r="B2417" t="s">
        <v>5353</v>
      </c>
      <c r="C2417" t="s">
        <v>8320</v>
      </c>
      <c r="D2417" t="s">
        <v>993</v>
      </c>
      <c r="E2417" t="s">
        <v>5353</v>
      </c>
      <c r="F2417" t="s">
        <v>8320</v>
      </c>
      <c r="H2417" t="s">
        <v>1139</v>
      </c>
      <c r="I2417" t="s">
        <v>3551</v>
      </c>
      <c r="K2417" t="s">
        <v>1140</v>
      </c>
      <c r="L2417" t="s">
        <v>3723</v>
      </c>
    </row>
    <row r="2418" spans="1:12" x14ac:dyDescent="0.25">
      <c r="A2418" t="s">
        <v>993</v>
      </c>
      <c r="B2418" t="s">
        <v>5353</v>
      </c>
      <c r="C2418" t="s">
        <v>8321</v>
      </c>
      <c r="D2418" t="s">
        <v>993</v>
      </c>
      <c r="E2418" t="s">
        <v>5353</v>
      </c>
      <c r="F2418" t="s">
        <v>8321</v>
      </c>
      <c r="H2418" t="s">
        <v>1139</v>
      </c>
      <c r="I2418" t="s">
        <v>3554</v>
      </c>
      <c r="K2418" t="s">
        <v>1140</v>
      </c>
      <c r="L2418" t="s">
        <v>3726</v>
      </c>
    </row>
    <row r="2419" spans="1:12" x14ac:dyDescent="0.25">
      <c r="A2419" t="s">
        <v>993</v>
      </c>
      <c r="B2419" t="s">
        <v>5353</v>
      </c>
      <c r="C2419" t="s">
        <v>8322</v>
      </c>
      <c r="D2419" t="s">
        <v>993</v>
      </c>
      <c r="E2419" t="s">
        <v>5353</v>
      </c>
      <c r="F2419" t="s">
        <v>8322</v>
      </c>
      <c r="H2419" t="s">
        <v>1139</v>
      </c>
      <c r="I2419" t="s">
        <v>3557</v>
      </c>
      <c r="K2419" t="s">
        <v>1140</v>
      </c>
      <c r="L2419" t="s">
        <v>3729</v>
      </c>
    </row>
    <row r="2420" spans="1:12" x14ac:dyDescent="0.25">
      <c r="A2420" t="s">
        <v>993</v>
      </c>
      <c r="B2420" t="s">
        <v>5353</v>
      </c>
      <c r="C2420" t="s">
        <v>8323</v>
      </c>
      <c r="D2420" t="s">
        <v>993</v>
      </c>
      <c r="E2420" t="s">
        <v>5353</v>
      </c>
      <c r="F2420" t="s">
        <v>8323</v>
      </c>
      <c r="H2420" t="s">
        <v>1139</v>
      </c>
      <c r="I2420" t="s">
        <v>5470</v>
      </c>
      <c r="K2420" t="s">
        <v>1140</v>
      </c>
      <c r="L2420" t="s">
        <v>3732</v>
      </c>
    </row>
    <row r="2421" spans="1:12" x14ac:dyDescent="0.25">
      <c r="A2421" t="s">
        <v>993</v>
      </c>
      <c r="B2421" t="s">
        <v>5353</v>
      </c>
      <c r="C2421" t="s">
        <v>8324</v>
      </c>
      <c r="D2421" t="s">
        <v>993</v>
      </c>
      <c r="E2421" t="s">
        <v>5353</v>
      </c>
      <c r="F2421" t="s">
        <v>8324</v>
      </c>
      <c r="H2421" t="s">
        <v>1139</v>
      </c>
      <c r="I2421" t="s">
        <v>3560</v>
      </c>
      <c r="K2421" t="s">
        <v>1140</v>
      </c>
      <c r="L2421" t="s">
        <v>3735</v>
      </c>
    </row>
    <row r="2422" spans="1:12" x14ac:dyDescent="0.25">
      <c r="A2422" t="s">
        <v>993</v>
      </c>
      <c r="B2422" t="s">
        <v>5353</v>
      </c>
      <c r="C2422" t="s">
        <v>8325</v>
      </c>
      <c r="D2422" t="s">
        <v>993</v>
      </c>
      <c r="E2422" t="s">
        <v>5353</v>
      </c>
      <c r="F2422" t="s">
        <v>8325</v>
      </c>
      <c r="H2422" t="s">
        <v>1139</v>
      </c>
      <c r="I2422" t="s">
        <v>3562</v>
      </c>
      <c r="K2422" t="s">
        <v>1140</v>
      </c>
      <c r="L2422" t="s">
        <v>3738</v>
      </c>
    </row>
    <row r="2423" spans="1:12" x14ac:dyDescent="0.25">
      <c r="A2423" t="s">
        <v>993</v>
      </c>
      <c r="B2423" t="s">
        <v>5353</v>
      </c>
      <c r="C2423" t="s">
        <v>4493</v>
      </c>
      <c r="D2423" t="s">
        <v>993</v>
      </c>
      <c r="E2423" t="s">
        <v>5353</v>
      </c>
      <c r="F2423" t="s">
        <v>4493</v>
      </c>
      <c r="H2423" t="s">
        <v>1139</v>
      </c>
      <c r="I2423" t="s">
        <v>3565</v>
      </c>
      <c r="K2423" t="s">
        <v>1140</v>
      </c>
      <c r="L2423" t="s">
        <v>7719</v>
      </c>
    </row>
    <row r="2424" spans="1:12" x14ac:dyDescent="0.25">
      <c r="A2424" t="s">
        <v>993</v>
      </c>
      <c r="B2424" t="s">
        <v>5353</v>
      </c>
      <c r="C2424" t="s">
        <v>8326</v>
      </c>
      <c r="D2424" t="s">
        <v>993</v>
      </c>
      <c r="E2424" t="s">
        <v>5353</v>
      </c>
      <c r="F2424" t="s">
        <v>8326</v>
      </c>
      <c r="H2424" t="s">
        <v>1139</v>
      </c>
      <c r="I2424" t="s">
        <v>3568</v>
      </c>
      <c r="K2424" t="s">
        <v>1140</v>
      </c>
      <c r="L2424" t="s">
        <v>3741</v>
      </c>
    </row>
    <row r="2425" spans="1:12" x14ac:dyDescent="0.25">
      <c r="A2425" t="s">
        <v>993</v>
      </c>
      <c r="B2425" t="s">
        <v>5353</v>
      </c>
      <c r="C2425" t="s">
        <v>8327</v>
      </c>
      <c r="D2425" t="s">
        <v>993</v>
      </c>
      <c r="E2425" t="s">
        <v>5353</v>
      </c>
      <c r="F2425" t="s">
        <v>8327</v>
      </c>
      <c r="H2425" t="s">
        <v>1139</v>
      </c>
      <c r="I2425" t="s">
        <v>3570</v>
      </c>
      <c r="K2425" t="s">
        <v>1140</v>
      </c>
      <c r="L2425" t="s">
        <v>3744</v>
      </c>
    </row>
    <row r="2426" spans="1:12" x14ac:dyDescent="0.25">
      <c r="A2426" t="s">
        <v>993</v>
      </c>
      <c r="B2426" t="s">
        <v>5353</v>
      </c>
      <c r="C2426" t="s">
        <v>8328</v>
      </c>
      <c r="D2426" t="s">
        <v>993</v>
      </c>
      <c r="E2426" t="s">
        <v>5353</v>
      </c>
      <c r="F2426" t="s">
        <v>8328</v>
      </c>
      <c r="H2426" t="s">
        <v>1139</v>
      </c>
      <c r="I2426" t="s">
        <v>3573</v>
      </c>
      <c r="K2426" t="s">
        <v>1140</v>
      </c>
      <c r="L2426" t="s">
        <v>3747</v>
      </c>
    </row>
    <row r="2427" spans="1:12" x14ac:dyDescent="0.25">
      <c r="A2427" t="s">
        <v>993</v>
      </c>
      <c r="B2427" t="s">
        <v>5353</v>
      </c>
      <c r="C2427" t="s">
        <v>8329</v>
      </c>
      <c r="D2427" t="s">
        <v>993</v>
      </c>
      <c r="E2427" t="s">
        <v>5353</v>
      </c>
      <c r="F2427" t="s">
        <v>8329</v>
      </c>
      <c r="H2427" t="s">
        <v>1139</v>
      </c>
      <c r="I2427" t="s">
        <v>3576</v>
      </c>
      <c r="K2427" t="s">
        <v>1140</v>
      </c>
      <c r="L2427" t="s">
        <v>3750</v>
      </c>
    </row>
    <row r="2428" spans="1:12" x14ac:dyDescent="0.25">
      <c r="A2428" t="s">
        <v>993</v>
      </c>
      <c r="B2428" t="s">
        <v>5353</v>
      </c>
      <c r="C2428" t="s">
        <v>8330</v>
      </c>
      <c r="D2428" t="s">
        <v>993</v>
      </c>
      <c r="E2428" t="s">
        <v>5353</v>
      </c>
      <c r="F2428" t="s">
        <v>8330</v>
      </c>
      <c r="H2428" t="s">
        <v>1139</v>
      </c>
      <c r="I2428" t="s">
        <v>3579</v>
      </c>
      <c r="K2428" t="s">
        <v>1140</v>
      </c>
      <c r="L2428" t="s">
        <v>3756</v>
      </c>
    </row>
    <row r="2429" spans="1:12" x14ac:dyDescent="0.25">
      <c r="A2429" t="s">
        <v>993</v>
      </c>
      <c r="B2429" t="s">
        <v>5353</v>
      </c>
      <c r="C2429" t="s">
        <v>8331</v>
      </c>
      <c r="D2429" t="s">
        <v>993</v>
      </c>
      <c r="E2429" t="s">
        <v>5353</v>
      </c>
      <c r="F2429" t="s">
        <v>8331</v>
      </c>
      <c r="H2429" t="s">
        <v>1139</v>
      </c>
      <c r="I2429" t="s">
        <v>3582</v>
      </c>
      <c r="K2429" t="s">
        <v>1140</v>
      </c>
      <c r="L2429" t="s">
        <v>3759</v>
      </c>
    </row>
    <row r="2430" spans="1:12" x14ac:dyDescent="0.25">
      <c r="A2430" t="s">
        <v>993</v>
      </c>
      <c r="B2430" t="s">
        <v>5353</v>
      </c>
      <c r="C2430" t="s">
        <v>8332</v>
      </c>
      <c r="D2430" t="s">
        <v>993</v>
      </c>
      <c r="E2430" t="s">
        <v>5353</v>
      </c>
      <c r="F2430" t="s">
        <v>8332</v>
      </c>
      <c r="H2430" t="s">
        <v>1139</v>
      </c>
      <c r="I2430" t="s">
        <v>3585</v>
      </c>
      <c r="K2430" t="s">
        <v>1140</v>
      </c>
      <c r="L2430" t="s">
        <v>3762</v>
      </c>
    </row>
    <row r="2431" spans="1:12" x14ac:dyDescent="0.25">
      <c r="A2431" t="s">
        <v>993</v>
      </c>
      <c r="B2431" t="s">
        <v>5353</v>
      </c>
      <c r="C2431" t="s">
        <v>8333</v>
      </c>
      <c r="D2431" t="s">
        <v>993</v>
      </c>
      <c r="E2431" t="s">
        <v>5353</v>
      </c>
      <c r="F2431" t="s">
        <v>8333</v>
      </c>
      <c r="H2431" t="s">
        <v>1139</v>
      </c>
      <c r="I2431" t="s">
        <v>7649</v>
      </c>
      <c r="K2431" t="s">
        <v>1140</v>
      </c>
      <c r="L2431" t="s">
        <v>7907</v>
      </c>
    </row>
    <row r="2432" spans="1:12" x14ac:dyDescent="0.25">
      <c r="A2432" t="s">
        <v>993</v>
      </c>
      <c r="B2432" t="s">
        <v>5353</v>
      </c>
      <c r="C2432" t="s">
        <v>8334</v>
      </c>
      <c r="D2432" t="s">
        <v>993</v>
      </c>
      <c r="E2432" t="s">
        <v>5353</v>
      </c>
      <c r="F2432" t="s">
        <v>8334</v>
      </c>
      <c r="H2432" t="s">
        <v>1139</v>
      </c>
      <c r="I2432" t="s">
        <v>3588</v>
      </c>
      <c r="K2432" t="s">
        <v>1140</v>
      </c>
      <c r="L2432" t="s">
        <v>7908</v>
      </c>
    </row>
    <row r="2433" spans="1:12" x14ac:dyDescent="0.25">
      <c r="A2433" t="s">
        <v>993</v>
      </c>
      <c r="B2433" t="s">
        <v>5353</v>
      </c>
      <c r="C2433" t="s">
        <v>8335</v>
      </c>
      <c r="D2433" t="s">
        <v>993</v>
      </c>
      <c r="E2433" t="s">
        <v>5353</v>
      </c>
      <c r="F2433" t="s">
        <v>8335</v>
      </c>
      <c r="H2433" t="s">
        <v>1139</v>
      </c>
      <c r="I2433" t="s">
        <v>3591</v>
      </c>
      <c r="K2433" t="s">
        <v>1140</v>
      </c>
      <c r="L2433" t="s">
        <v>7912</v>
      </c>
    </row>
    <row r="2434" spans="1:12" x14ac:dyDescent="0.25">
      <c r="A2434" t="s">
        <v>993</v>
      </c>
      <c r="B2434" t="s">
        <v>5353</v>
      </c>
      <c r="C2434" t="s">
        <v>8336</v>
      </c>
      <c r="D2434" t="s">
        <v>993</v>
      </c>
      <c r="E2434" t="s">
        <v>5353</v>
      </c>
      <c r="F2434" t="s">
        <v>8336</v>
      </c>
      <c r="H2434" t="s">
        <v>1139</v>
      </c>
      <c r="I2434" t="s">
        <v>3594</v>
      </c>
      <c r="K2434" t="s">
        <v>1140</v>
      </c>
      <c r="L2434" t="s">
        <v>3765</v>
      </c>
    </row>
    <row r="2435" spans="1:12" x14ac:dyDescent="0.25">
      <c r="A2435" t="s">
        <v>993</v>
      </c>
      <c r="B2435" t="s">
        <v>5353</v>
      </c>
      <c r="C2435" t="s">
        <v>4495</v>
      </c>
      <c r="D2435" t="s">
        <v>993</v>
      </c>
      <c r="E2435" t="s">
        <v>5353</v>
      </c>
      <c r="F2435" t="s">
        <v>4495</v>
      </c>
      <c r="H2435" t="s">
        <v>1139</v>
      </c>
      <c r="I2435" t="s">
        <v>7654</v>
      </c>
      <c r="K2435" t="s">
        <v>1140</v>
      </c>
      <c r="L2435" t="s">
        <v>3768</v>
      </c>
    </row>
    <row r="2436" spans="1:12" x14ac:dyDescent="0.25">
      <c r="A2436" t="s">
        <v>993</v>
      </c>
      <c r="B2436" t="s">
        <v>5353</v>
      </c>
      <c r="C2436" t="s">
        <v>8337</v>
      </c>
      <c r="D2436" t="s">
        <v>993</v>
      </c>
      <c r="E2436" t="s">
        <v>5353</v>
      </c>
      <c r="F2436" t="s">
        <v>8337</v>
      </c>
      <c r="H2436" t="s">
        <v>1139</v>
      </c>
      <c r="I2436" t="s">
        <v>3597</v>
      </c>
      <c r="K2436" t="s">
        <v>1140</v>
      </c>
      <c r="L2436" t="s">
        <v>3771</v>
      </c>
    </row>
    <row r="2437" spans="1:12" x14ac:dyDescent="0.25">
      <c r="A2437" t="s">
        <v>993</v>
      </c>
      <c r="B2437" t="s">
        <v>5353</v>
      </c>
      <c r="C2437" t="s">
        <v>8338</v>
      </c>
      <c r="D2437" t="s">
        <v>993</v>
      </c>
      <c r="E2437" t="s">
        <v>5353</v>
      </c>
      <c r="F2437" t="s">
        <v>8338</v>
      </c>
      <c r="H2437" t="s">
        <v>1139</v>
      </c>
      <c r="I2437" t="s">
        <v>7657</v>
      </c>
      <c r="K2437" t="s">
        <v>1140</v>
      </c>
      <c r="L2437" t="s">
        <v>3774</v>
      </c>
    </row>
    <row r="2438" spans="1:12" x14ac:dyDescent="0.25">
      <c r="A2438" t="s">
        <v>993</v>
      </c>
      <c r="B2438" t="s">
        <v>5353</v>
      </c>
      <c r="C2438" t="s">
        <v>8339</v>
      </c>
      <c r="D2438" t="s">
        <v>993</v>
      </c>
      <c r="E2438" t="s">
        <v>5353</v>
      </c>
      <c r="F2438" t="s">
        <v>8339</v>
      </c>
      <c r="H2438" t="s">
        <v>1139</v>
      </c>
      <c r="I2438" t="s">
        <v>8427</v>
      </c>
      <c r="K2438" t="s">
        <v>1140</v>
      </c>
      <c r="L2438" t="s">
        <v>3776</v>
      </c>
    </row>
    <row r="2439" spans="1:12" x14ac:dyDescent="0.25">
      <c r="A2439" t="s">
        <v>993</v>
      </c>
      <c r="B2439" t="s">
        <v>5353</v>
      </c>
      <c r="C2439" t="s">
        <v>8340</v>
      </c>
      <c r="D2439" t="s">
        <v>993</v>
      </c>
      <c r="E2439" t="s">
        <v>5353</v>
      </c>
      <c r="F2439" t="s">
        <v>8340</v>
      </c>
      <c r="H2439" t="s">
        <v>1139</v>
      </c>
      <c r="I2439" t="s">
        <v>3600</v>
      </c>
      <c r="K2439" t="s">
        <v>1140</v>
      </c>
      <c r="L2439" t="s">
        <v>7724</v>
      </c>
    </row>
    <row r="2440" spans="1:12" x14ac:dyDescent="0.25">
      <c r="A2440" t="s">
        <v>993</v>
      </c>
      <c r="B2440" t="s">
        <v>5353</v>
      </c>
      <c r="C2440" t="s">
        <v>8341</v>
      </c>
      <c r="D2440" t="s">
        <v>993</v>
      </c>
      <c r="E2440" t="s">
        <v>5353</v>
      </c>
      <c r="F2440" t="s">
        <v>8341</v>
      </c>
      <c r="H2440" t="s">
        <v>1139</v>
      </c>
      <c r="I2440" t="s">
        <v>3602</v>
      </c>
      <c r="K2440" t="s">
        <v>1140</v>
      </c>
      <c r="L2440" t="s">
        <v>7725</v>
      </c>
    </row>
    <row r="2441" spans="1:12" x14ac:dyDescent="0.25">
      <c r="A2441" t="s">
        <v>993</v>
      </c>
      <c r="B2441" t="s">
        <v>5353</v>
      </c>
      <c r="C2441" t="s">
        <v>8342</v>
      </c>
      <c r="D2441" t="s">
        <v>993</v>
      </c>
      <c r="E2441" t="s">
        <v>5353</v>
      </c>
      <c r="F2441" t="s">
        <v>8342</v>
      </c>
      <c r="H2441" t="s">
        <v>1139</v>
      </c>
      <c r="I2441" t="s">
        <v>3605</v>
      </c>
      <c r="K2441" t="s">
        <v>1140</v>
      </c>
      <c r="L2441" t="s">
        <v>7726</v>
      </c>
    </row>
    <row r="2442" spans="1:12" x14ac:dyDescent="0.25">
      <c r="A2442" t="s">
        <v>993</v>
      </c>
      <c r="B2442" t="s">
        <v>5353</v>
      </c>
      <c r="C2442" t="s">
        <v>8343</v>
      </c>
      <c r="D2442" t="s">
        <v>993</v>
      </c>
      <c r="E2442" t="s">
        <v>5353</v>
      </c>
      <c r="F2442" t="s">
        <v>8343</v>
      </c>
      <c r="H2442" t="s">
        <v>1139</v>
      </c>
      <c r="I2442" t="s">
        <v>3607</v>
      </c>
      <c r="K2442" t="s">
        <v>1140</v>
      </c>
      <c r="L2442" t="s">
        <v>7600</v>
      </c>
    </row>
    <row r="2443" spans="1:12" x14ac:dyDescent="0.25">
      <c r="A2443" t="s">
        <v>993</v>
      </c>
      <c r="B2443" t="s">
        <v>5353</v>
      </c>
      <c r="C2443" t="s">
        <v>8344</v>
      </c>
      <c r="D2443" t="s">
        <v>993</v>
      </c>
      <c r="E2443" t="s">
        <v>5353</v>
      </c>
      <c r="F2443" t="s">
        <v>8344</v>
      </c>
      <c r="H2443" t="s">
        <v>1139</v>
      </c>
      <c r="I2443" t="s">
        <v>3610</v>
      </c>
      <c r="K2443" t="s">
        <v>1140</v>
      </c>
      <c r="L2443" t="s">
        <v>3779</v>
      </c>
    </row>
    <row r="2444" spans="1:12" x14ac:dyDescent="0.25">
      <c r="A2444" t="s">
        <v>993</v>
      </c>
      <c r="B2444" t="s">
        <v>5353</v>
      </c>
      <c r="C2444" t="s">
        <v>8345</v>
      </c>
      <c r="D2444" t="s">
        <v>993</v>
      </c>
      <c r="E2444" t="s">
        <v>5353</v>
      </c>
      <c r="F2444" t="s">
        <v>8345</v>
      </c>
      <c r="H2444" t="s">
        <v>1139</v>
      </c>
      <c r="I2444" t="s">
        <v>3613</v>
      </c>
      <c r="K2444" t="s">
        <v>1140</v>
      </c>
      <c r="L2444" t="s">
        <v>3782</v>
      </c>
    </row>
    <row r="2445" spans="1:12" x14ac:dyDescent="0.25">
      <c r="A2445" t="s">
        <v>993</v>
      </c>
      <c r="B2445" t="s">
        <v>5353</v>
      </c>
      <c r="C2445" t="s">
        <v>8346</v>
      </c>
      <c r="D2445" t="s">
        <v>993</v>
      </c>
      <c r="E2445" t="s">
        <v>5353</v>
      </c>
      <c r="F2445" t="s">
        <v>8346</v>
      </c>
      <c r="H2445" t="s">
        <v>1139</v>
      </c>
      <c r="I2445" t="s">
        <v>8428</v>
      </c>
      <c r="K2445" t="s">
        <v>1140</v>
      </c>
      <c r="L2445" t="s">
        <v>5629</v>
      </c>
    </row>
    <row r="2446" spans="1:12" x14ac:dyDescent="0.25">
      <c r="A2446" t="s">
        <v>993</v>
      </c>
      <c r="B2446" t="s">
        <v>5353</v>
      </c>
      <c r="C2446" t="s">
        <v>8347</v>
      </c>
      <c r="D2446" t="s">
        <v>993</v>
      </c>
      <c r="E2446" t="s">
        <v>5353</v>
      </c>
      <c r="F2446" t="s">
        <v>8347</v>
      </c>
      <c r="H2446" t="s">
        <v>1139</v>
      </c>
      <c r="I2446" t="s">
        <v>7665</v>
      </c>
      <c r="K2446" t="s">
        <v>1140</v>
      </c>
      <c r="L2446" t="s">
        <v>3785</v>
      </c>
    </row>
    <row r="2447" spans="1:12" x14ac:dyDescent="0.25">
      <c r="A2447" t="s">
        <v>993</v>
      </c>
      <c r="B2447" t="s">
        <v>5353</v>
      </c>
      <c r="C2447" t="s">
        <v>8348</v>
      </c>
      <c r="D2447" t="s">
        <v>993</v>
      </c>
      <c r="E2447" t="s">
        <v>5353</v>
      </c>
      <c r="F2447" t="s">
        <v>8348</v>
      </c>
      <c r="H2447" t="s">
        <v>1139</v>
      </c>
      <c r="I2447" t="s">
        <v>8429</v>
      </c>
      <c r="K2447" t="s">
        <v>1140</v>
      </c>
      <c r="L2447" t="s">
        <v>7727</v>
      </c>
    </row>
    <row r="2448" spans="1:12" x14ac:dyDescent="0.25">
      <c r="A2448" t="s">
        <v>993</v>
      </c>
      <c r="B2448" t="s">
        <v>5353</v>
      </c>
      <c r="C2448" t="s">
        <v>8349</v>
      </c>
      <c r="D2448" t="s">
        <v>993</v>
      </c>
      <c r="E2448" t="s">
        <v>5353</v>
      </c>
      <c r="F2448" t="s">
        <v>8349</v>
      </c>
      <c r="H2448" t="s">
        <v>1139</v>
      </c>
      <c r="I2448" t="s">
        <v>3616</v>
      </c>
      <c r="K2448" t="s">
        <v>1140</v>
      </c>
      <c r="L2448" t="s">
        <v>3790</v>
      </c>
    </row>
    <row r="2449" spans="1:12" x14ac:dyDescent="0.25">
      <c r="A2449" t="s">
        <v>993</v>
      </c>
      <c r="B2449" t="s">
        <v>5353</v>
      </c>
      <c r="C2449" t="s">
        <v>8350</v>
      </c>
      <c r="D2449" t="s">
        <v>993</v>
      </c>
      <c r="E2449" t="s">
        <v>5353</v>
      </c>
      <c r="F2449" t="s">
        <v>8350</v>
      </c>
      <c r="H2449" t="s">
        <v>1139</v>
      </c>
      <c r="I2449" t="s">
        <v>7668</v>
      </c>
      <c r="K2449" t="s">
        <v>1140</v>
      </c>
      <c r="L2449" t="s">
        <v>3793</v>
      </c>
    </row>
    <row r="2450" spans="1:12" x14ac:dyDescent="0.25">
      <c r="A2450" t="s">
        <v>993</v>
      </c>
      <c r="B2450" t="s">
        <v>5353</v>
      </c>
      <c r="C2450" t="s">
        <v>8351</v>
      </c>
      <c r="D2450" t="s">
        <v>993</v>
      </c>
      <c r="E2450" t="s">
        <v>5353</v>
      </c>
      <c r="F2450" t="s">
        <v>8351</v>
      </c>
      <c r="H2450" t="s">
        <v>1139</v>
      </c>
      <c r="I2450" t="s">
        <v>8430</v>
      </c>
      <c r="K2450" t="s">
        <v>1140</v>
      </c>
      <c r="L2450" t="s">
        <v>5640</v>
      </c>
    </row>
    <row r="2451" spans="1:12" x14ac:dyDescent="0.25">
      <c r="A2451" t="s">
        <v>993</v>
      </c>
      <c r="B2451" t="s">
        <v>5353</v>
      </c>
      <c r="C2451" t="s">
        <v>8352</v>
      </c>
      <c r="D2451" t="s">
        <v>993</v>
      </c>
      <c r="E2451" t="s">
        <v>5353</v>
      </c>
      <c r="F2451" t="s">
        <v>8352</v>
      </c>
      <c r="H2451" t="s">
        <v>1139</v>
      </c>
      <c r="I2451" t="s">
        <v>8431</v>
      </c>
      <c r="K2451" t="s">
        <v>1140</v>
      </c>
      <c r="L2451" t="s">
        <v>3796</v>
      </c>
    </row>
    <row r="2452" spans="1:12" x14ac:dyDescent="0.25">
      <c r="A2452" t="s">
        <v>993</v>
      </c>
      <c r="B2452" t="s">
        <v>5353</v>
      </c>
      <c r="C2452" t="s">
        <v>8353</v>
      </c>
      <c r="D2452" t="s">
        <v>993</v>
      </c>
      <c r="E2452" t="s">
        <v>5353</v>
      </c>
      <c r="F2452" t="s">
        <v>8353</v>
      </c>
      <c r="H2452" t="s">
        <v>1139</v>
      </c>
      <c r="I2452" t="s">
        <v>3619</v>
      </c>
      <c r="K2452" t="s">
        <v>1140</v>
      </c>
      <c r="L2452" t="s">
        <v>3799</v>
      </c>
    </row>
    <row r="2453" spans="1:12" x14ac:dyDescent="0.25">
      <c r="A2453" t="s">
        <v>993</v>
      </c>
      <c r="B2453" t="s">
        <v>5353</v>
      </c>
      <c r="C2453" t="s">
        <v>8354</v>
      </c>
      <c r="D2453" t="s">
        <v>993</v>
      </c>
      <c r="E2453" t="s">
        <v>5353</v>
      </c>
      <c r="F2453" t="s">
        <v>8354</v>
      </c>
      <c r="H2453" t="s">
        <v>1139</v>
      </c>
      <c r="I2453" t="s">
        <v>8432</v>
      </c>
      <c r="K2453" t="s">
        <v>1140</v>
      </c>
      <c r="L2453" t="s">
        <v>5647</v>
      </c>
    </row>
    <row r="2454" spans="1:12" x14ac:dyDescent="0.25">
      <c r="A2454" t="s">
        <v>993</v>
      </c>
      <c r="B2454" t="s">
        <v>5353</v>
      </c>
      <c r="C2454" t="s">
        <v>8355</v>
      </c>
      <c r="D2454" t="s">
        <v>993</v>
      </c>
      <c r="E2454" t="s">
        <v>5353</v>
      </c>
      <c r="F2454" t="s">
        <v>8355</v>
      </c>
      <c r="H2454" t="s">
        <v>1139</v>
      </c>
      <c r="I2454" t="s">
        <v>3622</v>
      </c>
      <c r="K2454" t="s">
        <v>1140</v>
      </c>
      <c r="L2454" t="s">
        <v>3802</v>
      </c>
    </row>
    <row r="2455" spans="1:12" x14ac:dyDescent="0.25">
      <c r="A2455" t="s">
        <v>993</v>
      </c>
      <c r="B2455" t="s">
        <v>5353</v>
      </c>
      <c r="C2455" t="s">
        <v>7871</v>
      </c>
      <c r="D2455" t="s">
        <v>993</v>
      </c>
      <c r="E2455" t="s">
        <v>5353</v>
      </c>
      <c r="F2455" t="s">
        <v>7871</v>
      </c>
      <c r="H2455" t="s">
        <v>1139</v>
      </c>
      <c r="I2455" t="s">
        <v>8433</v>
      </c>
      <c r="K2455" t="s">
        <v>1140</v>
      </c>
      <c r="L2455" t="s">
        <v>5654</v>
      </c>
    </row>
    <row r="2456" spans="1:12" x14ac:dyDescent="0.25">
      <c r="A2456" t="s">
        <v>993</v>
      </c>
      <c r="B2456" t="s">
        <v>5353</v>
      </c>
      <c r="C2456" t="s">
        <v>8356</v>
      </c>
      <c r="D2456" t="s">
        <v>993</v>
      </c>
      <c r="E2456" t="s">
        <v>5353</v>
      </c>
      <c r="F2456" t="s">
        <v>8356</v>
      </c>
      <c r="H2456" t="s">
        <v>1139</v>
      </c>
      <c r="I2456" t="s">
        <v>8434</v>
      </c>
      <c r="K2456" t="s">
        <v>1140</v>
      </c>
      <c r="L2456" t="s">
        <v>3808</v>
      </c>
    </row>
    <row r="2457" spans="1:12" x14ac:dyDescent="0.25">
      <c r="A2457" t="s">
        <v>993</v>
      </c>
      <c r="B2457" t="s">
        <v>5353</v>
      </c>
      <c r="C2457" t="s">
        <v>8357</v>
      </c>
      <c r="D2457" t="s">
        <v>993</v>
      </c>
      <c r="E2457" t="s">
        <v>5353</v>
      </c>
      <c r="F2457" t="s">
        <v>8357</v>
      </c>
      <c r="H2457" t="s">
        <v>1139</v>
      </c>
      <c r="I2457" t="s">
        <v>7672</v>
      </c>
      <c r="K2457" t="s">
        <v>1140</v>
      </c>
      <c r="L2457" t="s">
        <v>3811</v>
      </c>
    </row>
    <row r="2458" spans="1:12" x14ac:dyDescent="0.25">
      <c r="A2458" t="s">
        <v>993</v>
      </c>
      <c r="B2458" t="s">
        <v>5353</v>
      </c>
      <c r="C2458" t="s">
        <v>8358</v>
      </c>
      <c r="D2458" t="s">
        <v>993</v>
      </c>
      <c r="E2458" t="s">
        <v>5353</v>
      </c>
      <c r="F2458" t="s">
        <v>8358</v>
      </c>
      <c r="H2458" t="s">
        <v>1139</v>
      </c>
      <c r="I2458" t="s">
        <v>3625</v>
      </c>
      <c r="K2458" t="s">
        <v>1140</v>
      </c>
      <c r="L2458" t="s">
        <v>5661</v>
      </c>
    </row>
    <row r="2459" spans="1:12" x14ac:dyDescent="0.25">
      <c r="A2459" t="s">
        <v>993</v>
      </c>
      <c r="B2459" t="s">
        <v>5353</v>
      </c>
      <c r="C2459" t="s">
        <v>8359</v>
      </c>
      <c r="D2459" t="s">
        <v>993</v>
      </c>
      <c r="E2459" t="s">
        <v>5353</v>
      </c>
      <c r="F2459" t="s">
        <v>8359</v>
      </c>
      <c r="H2459" t="s">
        <v>1139</v>
      </c>
      <c r="I2459" t="s">
        <v>3628</v>
      </c>
      <c r="K2459" t="s">
        <v>1140</v>
      </c>
      <c r="L2459" t="s">
        <v>3814</v>
      </c>
    </row>
    <row r="2460" spans="1:12" x14ac:dyDescent="0.25">
      <c r="A2460" t="s">
        <v>993</v>
      </c>
      <c r="B2460" t="s">
        <v>5353</v>
      </c>
      <c r="C2460" t="s">
        <v>8360</v>
      </c>
      <c r="D2460" t="s">
        <v>993</v>
      </c>
      <c r="E2460" t="s">
        <v>5353</v>
      </c>
      <c r="F2460" t="s">
        <v>8360</v>
      </c>
      <c r="H2460" t="s">
        <v>1139</v>
      </c>
      <c r="I2460" t="s">
        <v>8435</v>
      </c>
      <c r="K2460" t="s">
        <v>1140</v>
      </c>
      <c r="L2460" t="s">
        <v>3817</v>
      </c>
    </row>
    <row r="2461" spans="1:12" x14ac:dyDescent="0.25">
      <c r="A2461" t="s">
        <v>993</v>
      </c>
      <c r="B2461" t="s">
        <v>5353</v>
      </c>
      <c r="C2461" t="s">
        <v>8361</v>
      </c>
      <c r="D2461" t="s">
        <v>993</v>
      </c>
      <c r="E2461" t="s">
        <v>5353</v>
      </c>
      <c r="F2461" t="s">
        <v>8361</v>
      </c>
      <c r="H2461" t="s">
        <v>1139</v>
      </c>
      <c r="I2461" t="s">
        <v>7673</v>
      </c>
      <c r="K2461" t="s">
        <v>1140</v>
      </c>
      <c r="L2461" t="s">
        <v>5668</v>
      </c>
    </row>
    <row r="2462" spans="1:12" x14ac:dyDescent="0.25">
      <c r="A2462" t="s">
        <v>993</v>
      </c>
      <c r="B2462" t="s">
        <v>5353</v>
      </c>
      <c r="C2462" t="s">
        <v>8362</v>
      </c>
      <c r="D2462" t="s">
        <v>993</v>
      </c>
      <c r="E2462" t="s">
        <v>5353</v>
      </c>
      <c r="F2462" t="s">
        <v>8362</v>
      </c>
      <c r="H2462" t="s">
        <v>1139</v>
      </c>
      <c r="I2462" t="s">
        <v>8436</v>
      </c>
      <c r="K2462" t="s">
        <v>1140</v>
      </c>
      <c r="L2462" t="s">
        <v>3820</v>
      </c>
    </row>
    <row r="2463" spans="1:12" x14ac:dyDescent="0.25">
      <c r="A2463" t="s">
        <v>993</v>
      </c>
      <c r="B2463" t="s">
        <v>5353</v>
      </c>
      <c r="C2463" t="s">
        <v>8363</v>
      </c>
      <c r="D2463" t="s">
        <v>993</v>
      </c>
      <c r="E2463" t="s">
        <v>5353</v>
      </c>
      <c r="F2463" t="s">
        <v>8363</v>
      </c>
      <c r="H2463" t="s">
        <v>1139</v>
      </c>
      <c r="I2463" t="s">
        <v>3634</v>
      </c>
      <c r="K2463" t="s">
        <v>1140</v>
      </c>
      <c r="L2463" t="s">
        <v>3823</v>
      </c>
    </row>
    <row r="2464" spans="1:12" x14ac:dyDescent="0.25">
      <c r="A2464" t="s">
        <v>993</v>
      </c>
      <c r="B2464" t="s">
        <v>5353</v>
      </c>
      <c r="C2464" t="s">
        <v>8364</v>
      </c>
      <c r="D2464" t="s">
        <v>993</v>
      </c>
      <c r="E2464" t="s">
        <v>5353</v>
      </c>
      <c r="F2464" t="s">
        <v>8364</v>
      </c>
      <c r="H2464" t="s">
        <v>1139</v>
      </c>
      <c r="I2464" t="s">
        <v>7674</v>
      </c>
      <c r="K2464" t="s">
        <v>1140</v>
      </c>
      <c r="L2464" t="s">
        <v>5678</v>
      </c>
    </row>
    <row r="2465" spans="1:12" x14ac:dyDescent="0.25">
      <c r="A2465" t="s">
        <v>993</v>
      </c>
      <c r="B2465" t="s">
        <v>5353</v>
      </c>
      <c r="C2465" t="s">
        <v>8365</v>
      </c>
      <c r="D2465" t="s">
        <v>993</v>
      </c>
      <c r="E2465" t="s">
        <v>5353</v>
      </c>
      <c r="F2465" t="s">
        <v>8365</v>
      </c>
      <c r="H2465" t="s">
        <v>1139</v>
      </c>
      <c r="I2465" t="s">
        <v>8437</v>
      </c>
      <c r="K2465" t="s">
        <v>1140</v>
      </c>
      <c r="L2465" t="s">
        <v>3826</v>
      </c>
    </row>
    <row r="2466" spans="1:12" x14ac:dyDescent="0.25">
      <c r="A2466" t="s">
        <v>993</v>
      </c>
      <c r="B2466" t="s">
        <v>5353</v>
      </c>
      <c r="C2466" t="s">
        <v>8366</v>
      </c>
      <c r="D2466" t="s">
        <v>993</v>
      </c>
      <c r="E2466" t="s">
        <v>5353</v>
      </c>
      <c r="F2466" t="s">
        <v>8366</v>
      </c>
      <c r="H2466" t="s">
        <v>1139</v>
      </c>
      <c r="I2466" t="s">
        <v>8438</v>
      </c>
      <c r="K2466" t="s">
        <v>1140</v>
      </c>
      <c r="L2466" t="s">
        <v>3829</v>
      </c>
    </row>
    <row r="2467" spans="1:12" x14ac:dyDescent="0.25">
      <c r="A2467" t="s">
        <v>993</v>
      </c>
      <c r="B2467" t="s">
        <v>5353</v>
      </c>
      <c r="C2467" t="s">
        <v>8367</v>
      </c>
      <c r="D2467" t="s">
        <v>993</v>
      </c>
      <c r="E2467" t="s">
        <v>5353</v>
      </c>
      <c r="F2467" t="s">
        <v>8367</v>
      </c>
      <c r="H2467" t="s">
        <v>1139</v>
      </c>
      <c r="I2467" t="s">
        <v>8439</v>
      </c>
      <c r="K2467" t="s">
        <v>1140</v>
      </c>
      <c r="L2467" t="s">
        <v>5688</v>
      </c>
    </row>
    <row r="2468" spans="1:12" x14ac:dyDescent="0.25">
      <c r="A2468" t="s">
        <v>993</v>
      </c>
      <c r="B2468" t="s">
        <v>5353</v>
      </c>
      <c r="C2468" t="s">
        <v>8368</v>
      </c>
      <c r="D2468" t="s">
        <v>993</v>
      </c>
      <c r="E2468" t="s">
        <v>5353</v>
      </c>
      <c r="F2468" t="s">
        <v>8368</v>
      </c>
      <c r="H2468" t="s">
        <v>1139</v>
      </c>
      <c r="I2468" t="s">
        <v>8440</v>
      </c>
      <c r="K2468" t="s">
        <v>1140</v>
      </c>
      <c r="L2468" t="s">
        <v>3831</v>
      </c>
    </row>
    <row r="2469" spans="1:12" x14ac:dyDescent="0.25">
      <c r="A2469" t="s">
        <v>993</v>
      </c>
      <c r="B2469" t="s">
        <v>5353</v>
      </c>
      <c r="C2469" t="s">
        <v>8369</v>
      </c>
      <c r="D2469" t="s">
        <v>993</v>
      </c>
      <c r="E2469" t="s">
        <v>5353</v>
      </c>
      <c r="F2469" t="s">
        <v>8369</v>
      </c>
      <c r="H2469" t="s">
        <v>1139</v>
      </c>
      <c r="I2469" t="s">
        <v>8441</v>
      </c>
      <c r="K2469" t="s">
        <v>1140</v>
      </c>
      <c r="L2469" t="s">
        <v>5695</v>
      </c>
    </row>
    <row r="2470" spans="1:12" x14ac:dyDescent="0.25">
      <c r="A2470" t="s">
        <v>993</v>
      </c>
      <c r="B2470" t="s">
        <v>5353</v>
      </c>
      <c r="C2470" t="s">
        <v>8370</v>
      </c>
      <c r="D2470" t="s">
        <v>993</v>
      </c>
      <c r="E2470" t="s">
        <v>5353</v>
      </c>
      <c r="F2470" t="s">
        <v>8370</v>
      </c>
      <c r="H2470" t="s">
        <v>1139</v>
      </c>
      <c r="I2470" t="s">
        <v>8442</v>
      </c>
      <c r="K2470" t="s">
        <v>1140</v>
      </c>
      <c r="L2470" t="s">
        <v>3834</v>
      </c>
    </row>
    <row r="2471" spans="1:12" x14ac:dyDescent="0.25">
      <c r="A2471" t="s">
        <v>993</v>
      </c>
      <c r="B2471" t="s">
        <v>5353</v>
      </c>
      <c r="C2471" t="s">
        <v>8371</v>
      </c>
      <c r="D2471" t="s">
        <v>993</v>
      </c>
      <c r="E2471" t="s">
        <v>5353</v>
      </c>
      <c r="F2471" t="s">
        <v>8371</v>
      </c>
      <c r="H2471" t="s">
        <v>1139</v>
      </c>
      <c r="I2471" t="s">
        <v>8443</v>
      </c>
      <c r="K2471" t="s">
        <v>1140</v>
      </c>
      <c r="L2471" t="s">
        <v>5702</v>
      </c>
    </row>
    <row r="2472" spans="1:12" x14ac:dyDescent="0.25">
      <c r="A2472" t="s">
        <v>993</v>
      </c>
      <c r="B2472" t="s">
        <v>5353</v>
      </c>
      <c r="C2472" t="s">
        <v>8372</v>
      </c>
      <c r="D2472" t="s">
        <v>993</v>
      </c>
      <c r="E2472" t="s">
        <v>5353</v>
      </c>
      <c r="F2472" t="s">
        <v>8372</v>
      </c>
      <c r="H2472" t="s">
        <v>1139</v>
      </c>
      <c r="I2472" t="s">
        <v>5520</v>
      </c>
      <c r="K2472" t="s">
        <v>1140</v>
      </c>
      <c r="L2472" t="s">
        <v>3837</v>
      </c>
    </row>
    <row r="2473" spans="1:12" x14ac:dyDescent="0.25">
      <c r="A2473" t="s">
        <v>993</v>
      </c>
      <c r="B2473" t="s">
        <v>5353</v>
      </c>
      <c r="C2473" t="s">
        <v>8373</v>
      </c>
      <c r="D2473" t="s">
        <v>993</v>
      </c>
      <c r="E2473" t="s">
        <v>5353</v>
      </c>
      <c r="F2473" t="s">
        <v>8373</v>
      </c>
      <c r="H2473" t="s">
        <v>1139</v>
      </c>
      <c r="I2473" t="s">
        <v>5523</v>
      </c>
      <c r="K2473" t="s">
        <v>1140</v>
      </c>
      <c r="L2473" t="s">
        <v>5708</v>
      </c>
    </row>
    <row r="2474" spans="1:12" x14ac:dyDescent="0.25">
      <c r="A2474" t="s">
        <v>993</v>
      </c>
      <c r="B2474" t="s">
        <v>5353</v>
      </c>
      <c r="C2474" t="s">
        <v>8374</v>
      </c>
      <c r="D2474" t="s">
        <v>993</v>
      </c>
      <c r="E2474" t="s">
        <v>5353</v>
      </c>
      <c r="F2474" t="s">
        <v>8374</v>
      </c>
      <c r="H2474" t="s">
        <v>1139</v>
      </c>
      <c r="I2474" t="s">
        <v>8444</v>
      </c>
      <c r="K2474" t="s">
        <v>1140</v>
      </c>
      <c r="L2474" t="s">
        <v>7728</v>
      </c>
    </row>
    <row r="2475" spans="1:12" x14ac:dyDescent="0.25">
      <c r="A2475" t="s">
        <v>993</v>
      </c>
      <c r="B2475" t="s">
        <v>5353</v>
      </c>
      <c r="C2475" t="s">
        <v>8375</v>
      </c>
      <c r="D2475" t="s">
        <v>993</v>
      </c>
      <c r="E2475" t="s">
        <v>5353</v>
      </c>
      <c r="F2475" t="s">
        <v>8375</v>
      </c>
      <c r="H2475" t="s">
        <v>1139</v>
      </c>
      <c r="I2475" t="s">
        <v>8445</v>
      </c>
      <c r="K2475" t="s">
        <v>1140</v>
      </c>
      <c r="L2475" t="s">
        <v>7729</v>
      </c>
    </row>
    <row r="2476" spans="1:12" x14ac:dyDescent="0.25">
      <c r="A2476" t="s">
        <v>993</v>
      </c>
      <c r="B2476" t="s">
        <v>5353</v>
      </c>
      <c r="C2476" t="s">
        <v>8376</v>
      </c>
      <c r="D2476" t="s">
        <v>993</v>
      </c>
      <c r="E2476" t="s">
        <v>5353</v>
      </c>
      <c r="F2476" t="s">
        <v>8376</v>
      </c>
      <c r="H2476" t="s">
        <v>1139</v>
      </c>
      <c r="I2476" t="s">
        <v>7677</v>
      </c>
      <c r="K2476" t="s">
        <v>1140</v>
      </c>
      <c r="L2476" t="s">
        <v>7730</v>
      </c>
    </row>
    <row r="2477" spans="1:12" x14ac:dyDescent="0.25">
      <c r="A2477" t="s">
        <v>993</v>
      </c>
      <c r="B2477" t="s">
        <v>5353</v>
      </c>
      <c r="C2477" t="s">
        <v>8377</v>
      </c>
      <c r="D2477" t="s">
        <v>993</v>
      </c>
      <c r="E2477" t="s">
        <v>5353</v>
      </c>
      <c r="F2477" t="s">
        <v>8377</v>
      </c>
      <c r="H2477" t="s">
        <v>1139</v>
      </c>
      <c r="I2477" t="s">
        <v>3637</v>
      </c>
      <c r="K2477" t="s">
        <v>1140</v>
      </c>
      <c r="L2477" t="s">
        <v>3840</v>
      </c>
    </row>
    <row r="2478" spans="1:12" x14ac:dyDescent="0.25">
      <c r="A2478" t="s">
        <v>993</v>
      </c>
      <c r="B2478" t="s">
        <v>5353</v>
      </c>
      <c r="C2478" t="s">
        <v>8378</v>
      </c>
      <c r="D2478" t="s">
        <v>993</v>
      </c>
      <c r="E2478" t="s">
        <v>5353</v>
      </c>
      <c r="F2478" t="s">
        <v>8378</v>
      </c>
      <c r="H2478" t="s">
        <v>1139</v>
      </c>
      <c r="I2478" t="s">
        <v>7678</v>
      </c>
      <c r="K2478" t="s">
        <v>1140</v>
      </c>
      <c r="L2478" t="s">
        <v>3843</v>
      </c>
    </row>
    <row r="2479" spans="1:12" x14ac:dyDescent="0.25">
      <c r="A2479" t="s">
        <v>993</v>
      </c>
      <c r="B2479" t="s">
        <v>5353</v>
      </c>
      <c r="C2479" t="s">
        <v>8379</v>
      </c>
      <c r="D2479" t="s">
        <v>993</v>
      </c>
      <c r="E2479" t="s">
        <v>5353</v>
      </c>
      <c r="F2479" t="s">
        <v>8379</v>
      </c>
      <c r="H2479" t="s">
        <v>1139</v>
      </c>
      <c r="I2479" t="s">
        <v>3642</v>
      </c>
      <c r="K2479" t="s">
        <v>1140</v>
      </c>
      <c r="L2479" t="s">
        <v>3846</v>
      </c>
    </row>
    <row r="2480" spans="1:12" x14ac:dyDescent="0.25">
      <c r="A2480" t="s">
        <v>993</v>
      </c>
      <c r="B2480" t="s">
        <v>5353</v>
      </c>
      <c r="C2480" t="s">
        <v>8380</v>
      </c>
      <c r="D2480" t="s">
        <v>993</v>
      </c>
      <c r="E2480" t="s">
        <v>5353</v>
      </c>
      <c r="F2480" t="s">
        <v>8380</v>
      </c>
      <c r="H2480" t="s">
        <v>1139</v>
      </c>
      <c r="I2480" t="s">
        <v>3645</v>
      </c>
      <c r="K2480" t="s">
        <v>1140</v>
      </c>
      <c r="L2480" t="s">
        <v>3849</v>
      </c>
    </row>
    <row r="2481" spans="1:12" x14ac:dyDescent="0.25">
      <c r="A2481" t="s">
        <v>993</v>
      </c>
      <c r="B2481" t="s">
        <v>5353</v>
      </c>
      <c r="C2481" t="s">
        <v>8381</v>
      </c>
      <c r="D2481" t="s">
        <v>993</v>
      </c>
      <c r="E2481" t="s">
        <v>5353</v>
      </c>
      <c r="F2481" t="s">
        <v>8381</v>
      </c>
      <c r="H2481" t="s">
        <v>1139</v>
      </c>
      <c r="I2481" t="s">
        <v>3648</v>
      </c>
      <c r="K2481" t="s">
        <v>1140</v>
      </c>
      <c r="L2481" t="s">
        <v>3852</v>
      </c>
    </row>
    <row r="2482" spans="1:12" x14ac:dyDescent="0.25">
      <c r="A2482" t="s">
        <v>993</v>
      </c>
      <c r="B2482" t="s">
        <v>5353</v>
      </c>
      <c r="C2482" t="s">
        <v>8382</v>
      </c>
      <c r="D2482" t="s">
        <v>993</v>
      </c>
      <c r="E2482" t="s">
        <v>5353</v>
      </c>
      <c r="F2482" t="s">
        <v>8382</v>
      </c>
      <c r="H2482" t="s">
        <v>1139</v>
      </c>
      <c r="I2482" t="s">
        <v>3651</v>
      </c>
      <c r="K2482" t="s">
        <v>1140</v>
      </c>
      <c r="L2482" t="s">
        <v>3855</v>
      </c>
    </row>
    <row r="2483" spans="1:12" x14ac:dyDescent="0.25">
      <c r="A2483" t="s">
        <v>993</v>
      </c>
      <c r="B2483" t="s">
        <v>5353</v>
      </c>
      <c r="C2483" t="s">
        <v>8383</v>
      </c>
      <c r="D2483" t="s">
        <v>993</v>
      </c>
      <c r="E2483" t="s">
        <v>5353</v>
      </c>
      <c r="F2483" t="s">
        <v>8383</v>
      </c>
      <c r="H2483" t="s">
        <v>1139</v>
      </c>
      <c r="I2483" t="s">
        <v>7684</v>
      </c>
      <c r="K2483" t="s">
        <v>1140</v>
      </c>
      <c r="L2483" t="s">
        <v>5723</v>
      </c>
    </row>
    <row r="2484" spans="1:12" x14ac:dyDescent="0.25">
      <c r="A2484" t="s">
        <v>993</v>
      </c>
      <c r="B2484" t="s">
        <v>5353</v>
      </c>
      <c r="C2484" t="s">
        <v>8384</v>
      </c>
      <c r="D2484" t="s">
        <v>993</v>
      </c>
      <c r="E2484" t="s">
        <v>5353</v>
      </c>
      <c r="F2484" t="s">
        <v>8384</v>
      </c>
      <c r="H2484" t="s">
        <v>1139</v>
      </c>
      <c r="I2484" t="s">
        <v>7685</v>
      </c>
      <c r="K2484" t="s">
        <v>1140</v>
      </c>
      <c r="L2484" t="s">
        <v>3858</v>
      </c>
    </row>
    <row r="2485" spans="1:12" x14ac:dyDescent="0.25">
      <c r="A2485" t="s">
        <v>993</v>
      </c>
      <c r="B2485" t="s">
        <v>5353</v>
      </c>
      <c r="C2485" t="s">
        <v>8385</v>
      </c>
      <c r="D2485" t="s">
        <v>993</v>
      </c>
      <c r="E2485" t="s">
        <v>5353</v>
      </c>
      <c r="F2485" t="s">
        <v>8385</v>
      </c>
      <c r="H2485" t="s">
        <v>1139</v>
      </c>
      <c r="I2485" t="s">
        <v>3654</v>
      </c>
      <c r="K2485" t="s">
        <v>1140</v>
      </c>
      <c r="L2485" t="s">
        <v>3861</v>
      </c>
    </row>
    <row r="2486" spans="1:12" x14ac:dyDescent="0.25">
      <c r="A2486" t="s">
        <v>993</v>
      </c>
      <c r="B2486" t="s">
        <v>5353</v>
      </c>
      <c r="C2486" t="s">
        <v>8386</v>
      </c>
      <c r="D2486" t="s">
        <v>993</v>
      </c>
      <c r="E2486" t="s">
        <v>5353</v>
      </c>
      <c r="F2486" t="s">
        <v>8386</v>
      </c>
      <c r="H2486" t="s">
        <v>1139</v>
      </c>
      <c r="I2486" t="s">
        <v>3657</v>
      </c>
      <c r="K2486" t="s">
        <v>1140</v>
      </c>
      <c r="L2486" t="s">
        <v>3864</v>
      </c>
    </row>
    <row r="2487" spans="1:12" x14ac:dyDescent="0.25">
      <c r="A2487" t="s">
        <v>993</v>
      </c>
      <c r="B2487" t="s">
        <v>5353</v>
      </c>
      <c r="C2487" t="s">
        <v>8387</v>
      </c>
      <c r="D2487" t="s">
        <v>993</v>
      </c>
      <c r="E2487" t="s">
        <v>5353</v>
      </c>
      <c r="F2487" t="s">
        <v>8387</v>
      </c>
      <c r="H2487" t="s">
        <v>1139</v>
      </c>
      <c r="I2487" t="s">
        <v>3660</v>
      </c>
      <c r="K2487" t="s">
        <v>1140</v>
      </c>
      <c r="L2487" t="s">
        <v>3867</v>
      </c>
    </row>
    <row r="2488" spans="1:12" x14ac:dyDescent="0.25">
      <c r="A2488" t="s">
        <v>993</v>
      </c>
      <c r="B2488" t="s">
        <v>5353</v>
      </c>
      <c r="C2488" t="s">
        <v>8388</v>
      </c>
      <c r="D2488" t="s">
        <v>993</v>
      </c>
      <c r="E2488" t="s">
        <v>5353</v>
      </c>
      <c r="F2488" t="s">
        <v>8388</v>
      </c>
      <c r="H2488" t="s">
        <v>1139</v>
      </c>
      <c r="I2488" t="s">
        <v>7690</v>
      </c>
      <c r="K2488" t="s">
        <v>1140</v>
      </c>
      <c r="L2488" t="s">
        <v>3870</v>
      </c>
    </row>
    <row r="2489" spans="1:12" x14ac:dyDescent="0.25">
      <c r="A2489" t="s">
        <v>993</v>
      </c>
      <c r="B2489" t="s">
        <v>5353</v>
      </c>
      <c r="C2489" t="s">
        <v>8389</v>
      </c>
      <c r="D2489" t="s">
        <v>993</v>
      </c>
      <c r="E2489" t="s">
        <v>5353</v>
      </c>
      <c r="F2489" t="s">
        <v>8389</v>
      </c>
      <c r="H2489" t="s">
        <v>1139</v>
      </c>
      <c r="I2489" t="s">
        <v>8446</v>
      </c>
      <c r="K2489" t="s">
        <v>1140</v>
      </c>
      <c r="L2489" t="s">
        <v>3873</v>
      </c>
    </row>
    <row r="2490" spans="1:12" x14ac:dyDescent="0.25">
      <c r="A2490" t="s">
        <v>993</v>
      </c>
      <c r="B2490" t="s">
        <v>5353</v>
      </c>
      <c r="C2490" t="s">
        <v>8390</v>
      </c>
      <c r="D2490" t="s">
        <v>993</v>
      </c>
      <c r="E2490" t="s">
        <v>5353</v>
      </c>
      <c r="F2490" t="s">
        <v>8390</v>
      </c>
      <c r="H2490" t="s">
        <v>1139</v>
      </c>
      <c r="I2490" t="s">
        <v>8447</v>
      </c>
      <c r="K2490" t="s">
        <v>1140</v>
      </c>
      <c r="L2490" t="s">
        <v>3875</v>
      </c>
    </row>
    <row r="2491" spans="1:12" x14ac:dyDescent="0.25">
      <c r="A2491" t="s">
        <v>993</v>
      </c>
      <c r="B2491" t="s">
        <v>5353</v>
      </c>
      <c r="C2491" t="s">
        <v>8391</v>
      </c>
      <c r="D2491" t="s">
        <v>993</v>
      </c>
      <c r="E2491" t="s">
        <v>5353</v>
      </c>
      <c r="F2491" t="s">
        <v>8391</v>
      </c>
      <c r="H2491" t="s">
        <v>1139</v>
      </c>
      <c r="I2491" t="s">
        <v>3663</v>
      </c>
      <c r="K2491" t="s">
        <v>1140</v>
      </c>
      <c r="L2491" t="s">
        <v>3877</v>
      </c>
    </row>
    <row r="2492" spans="1:12" x14ac:dyDescent="0.25">
      <c r="A2492" t="s">
        <v>993</v>
      </c>
      <c r="B2492" t="s">
        <v>5353</v>
      </c>
      <c r="C2492" t="s">
        <v>8392</v>
      </c>
      <c r="D2492" t="s">
        <v>993</v>
      </c>
      <c r="E2492" t="s">
        <v>5353</v>
      </c>
      <c r="F2492" t="s">
        <v>8392</v>
      </c>
      <c r="H2492" t="s">
        <v>1139</v>
      </c>
      <c r="I2492" t="s">
        <v>7694</v>
      </c>
      <c r="K2492" t="s">
        <v>1140</v>
      </c>
      <c r="L2492" t="s">
        <v>3880</v>
      </c>
    </row>
    <row r="2493" spans="1:12" x14ac:dyDescent="0.25">
      <c r="A2493" t="s">
        <v>993</v>
      </c>
      <c r="B2493" t="s">
        <v>5353</v>
      </c>
      <c r="C2493" t="s">
        <v>8393</v>
      </c>
      <c r="D2493" t="s">
        <v>993</v>
      </c>
      <c r="E2493" t="s">
        <v>5353</v>
      </c>
      <c r="F2493" t="s">
        <v>8393</v>
      </c>
      <c r="H2493" t="s">
        <v>1139</v>
      </c>
      <c r="I2493" t="s">
        <v>8448</v>
      </c>
      <c r="K2493" t="s">
        <v>1140</v>
      </c>
      <c r="L2493" t="s">
        <v>7913</v>
      </c>
    </row>
    <row r="2494" spans="1:12" x14ac:dyDescent="0.25">
      <c r="A2494" t="s">
        <v>993</v>
      </c>
      <c r="B2494" t="s">
        <v>5353</v>
      </c>
      <c r="C2494" t="s">
        <v>8394</v>
      </c>
      <c r="D2494" t="s">
        <v>993</v>
      </c>
      <c r="E2494" t="s">
        <v>5353</v>
      </c>
      <c r="F2494" t="s">
        <v>8394</v>
      </c>
      <c r="H2494" t="s">
        <v>1139</v>
      </c>
      <c r="I2494" t="s">
        <v>8449</v>
      </c>
      <c r="K2494" t="s">
        <v>1140</v>
      </c>
      <c r="L2494" t="s">
        <v>7932</v>
      </c>
    </row>
    <row r="2495" spans="1:12" x14ac:dyDescent="0.25">
      <c r="A2495" t="s">
        <v>993</v>
      </c>
      <c r="B2495" t="s">
        <v>5353</v>
      </c>
      <c r="C2495" t="s">
        <v>8395</v>
      </c>
      <c r="D2495" t="s">
        <v>993</v>
      </c>
      <c r="E2495" t="s">
        <v>5353</v>
      </c>
      <c r="F2495" t="s">
        <v>8395</v>
      </c>
      <c r="H2495" t="s">
        <v>1139</v>
      </c>
      <c r="I2495" t="s">
        <v>3666</v>
      </c>
      <c r="K2495" t="s">
        <v>1140</v>
      </c>
      <c r="L2495" t="s">
        <v>3882</v>
      </c>
    </row>
    <row r="2496" spans="1:12" x14ac:dyDescent="0.25">
      <c r="A2496" t="s">
        <v>993</v>
      </c>
      <c r="B2496" t="s">
        <v>5353</v>
      </c>
      <c r="C2496" t="s">
        <v>8396</v>
      </c>
      <c r="D2496" t="s">
        <v>993</v>
      </c>
      <c r="E2496" t="s">
        <v>5353</v>
      </c>
      <c r="F2496" t="s">
        <v>8396</v>
      </c>
      <c r="H2496" t="s">
        <v>1139</v>
      </c>
      <c r="I2496" t="s">
        <v>3669</v>
      </c>
      <c r="K2496" t="s">
        <v>1140</v>
      </c>
      <c r="L2496" t="s">
        <v>3887</v>
      </c>
    </row>
    <row r="2497" spans="1:12" x14ac:dyDescent="0.25">
      <c r="A2497" t="s">
        <v>993</v>
      </c>
      <c r="B2497" t="s">
        <v>5353</v>
      </c>
      <c r="C2497" t="s">
        <v>8397</v>
      </c>
      <c r="D2497" t="s">
        <v>993</v>
      </c>
      <c r="E2497" t="s">
        <v>5353</v>
      </c>
      <c r="F2497" t="s">
        <v>8397</v>
      </c>
      <c r="H2497" t="s">
        <v>1139</v>
      </c>
      <c r="I2497" t="s">
        <v>3672</v>
      </c>
      <c r="K2497" t="s">
        <v>1140</v>
      </c>
      <c r="L2497" t="s">
        <v>3892</v>
      </c>
    </row>
    <row r="2498" spans="1:12" x14ac:dyDescent="0.25">
      <c r="A2498" t="s">
        <v>993</v>
      </c>
      <c r="B2498" t="s">
        <v>5353</v>
      </c>
      <c r="C2498" t="s">
        <v>8398</v>
      </c>
      <c r="D2498" t="s">
        <v>993</v>
      </c>
      <c r="E2498" t="s">
        <v>5353</v>
      </c>
      <c r="F2498" t="s">
        <v>8398</v>
      </c>
      <c r="H2498" t="s">
        <v>1139</v>
      </c>
      <c r="I2498" t="s">
        <v>3675</v>
      </c>
      <c r="K2498" t="s">
        <v>1140</v>
      </c>
      <c r="L2498" t="s">
        <v>3895</v>
      </c>
    </row>
    <row r="2499" spans="1:12" x14ac:dyDescent="0.25">
      <c r="A2499" t="s">
        <v>993</v>
      </c>
      <c r="B2499" t="s">
        <v>5353</v>
      </c>
      <c r="C2499" t="s">
        <v>8399</v>
      </c>
      <c r="D2499" t="s">
        <v>993</v>
      </c>
      <c r="E2499" t="s">
        <v>5353</v>
      </c>
      <c r="F2499" t="s">
        <v>8399</v>
      </c>
      <c r="H2499" t="s">
        <v>1139</v>
      </c>
      <c r="I2499" t="s">
        <v>3678</v>
      </c>
      <c r="K2499" t="s">
        <v>1140</v>
      </c>
      <c r="L2499" t="s">
        <v>3900</v>
      </c>
    </row>
    <row r="2500" spans="1:12" x14ac:dyDescent="0.25">
      <c r="A2500" t="s">
        <v>993</v>
      </c>
      <c r="B2500" t="s">
        <v>5353</v>
      </c>
      <c r="C2500" t="s">
        <v>8400</v>
      </c>
      <c r="D2500" t="s">
        <v>993</v>
      </c>
      <c r="E2500" t="s">
        <v>5353</v>
      </c>
      <c r="F2500" t="s">
        <v>8400</v>
      </c>
      <c r="H2500" t="s">
        <v>1139</v>
      </c>
      <c r="I2500" t="s">
        <v>3681</v>
      </c>
      <c r="K2500" t="s">
        <v>1140</v>
      </c>
      <c r="L2500" t="s">
        <v>3905</v>
      </c>
    </row>
    <row r="2501" spans="1:12" x14ac:dyDescent="0.25">
      <c r="A2501" t="s">
        <v>993</v>
      </c>
      <c r="B2501" t="s">
        <v>5353</v>
      </c>
      <c r="C2501" t="s">
        <v>8401</v>
      </c>
      <c r="D2501" t="s">
        <v>993</v>
      </c>
      <c r="E2501" t="s">
        <v>5353</v>
      </c>
      <c r="F2501" t="s">
        <v>8401</v>
      </c>
      <c r="H2501" t="s">
        <v>1139</v>
      </c>
      <c r="I2501" t="s">
        <v>3684</v>
      </c>
      <c r="K2501" t="s">
        <v>1140</v>
      </c>
      <c r="L2501" t="s">
        <v>3908</v>
      </c>
    </row>
    <row r="2502" spans="1:12" x14ac:dyDescent="0.25">
      <c r="A2502" t="s">
        <v>993</v>
      </c>
      <c r="B2502" t="s">
        <v>5353</v>
      </c>
      <c r="C2502" t="s">
        <v>8402</v>
      </c>
      <c r="D2502" t="s">
        <v>993</v>
      </c>
      <c r="E2502" t="s">
        <v>5353</v>
      </c>
      <c r="F2502" t="s">
        <v>8402</v>
      </c>
      <c r="H2502" t="s">
        <v>1139</v>
      </c>
      <c r="I2502" t="s">
        <v>3690</v>
      </c>
      <c r="K2502" t="s">
        <v>1140</v>
      </c>
      <c r="L2502" t="s">
        <v>3911</v>
      </c>
    </row>
    <row r="2503" spans="1:12" x14ac:dyDescent="0.25">
      <c r="A2503" t="s">
        <v>993</v>
      </c>
      <c r="B2503" t="s">
        <v>5353</v>
      </c>
      <c r="C2503" t="s">
        <v>8403</v>
      </c>
      <c r="D2503" t="s">
        <v>993</v>
      </c>
      <c r="E2503" t="s">
        <v>5353</v>
      </c>
      <c r="F2503" t="s">
        <v>8403</v>
      </c>
      <c r="H2503" t="s">
        <v>1139</v>
      </c>
      <c r="I2503" t="s">
        <v>3702</v>
      </c>
      <c r="K2503" t="s">
        <v>1140</v>
      </c>
      <c r="L2503" t="s">
        <v>3914</v>
      </c>
    </row>
    <row r="2504" spans="1:12" x14ac:dyDescent="0.25">
      <c r="A2504" t="s">
        <v>993</v>
      </c>
      <c r="B2504" t="s">
        <v>5353</v>
      </c>
      <c r="C2504" t="s">
        <v>8404</v>
      </c>
      <c r="D2504" t="s">
        <v>993</v>
      </c>
      <c r="E2504" t="s">
        <v>5353</v>
      </c>
      <c r="F2504" t="s">
        <v>8404</v>
      </c>
      <c r="H2504" t="s">
        <v>1139</v>
      </c>
      <c r="I2504" t="s">
        <v>3705</v>
      </c>
      <c r="K2504" t="s">
        <v>1140</v>
      </c>
      <c r="L2504" t="s">
        <v>3916</v>
      </c>
    </row>
    <row r="2505" spans="1:12" x14ac:dyDescent="0.25">
      <c r="A2505" t="s">
        <v>993</v>
      </c>
      <c r="B2505" t="s">
        <v>5353</v>
      </c>
      <c r="C2505" t="s">
        <v>8405</v>
      </c>
      <c r="D2505" t="s">
        <v>993</v>
      </c>
      <c r="E2505" t="s">
        <v>5353</v>
      </c>
      <c r="F2505" t="s">
        <v>8405</v>
      </c>
      <c r="H2505" t="s">
        <v>1139</v>
      </c>
      <c r="I2505" t="s">
        <v>3714</v>
      </c>
      <c r="K2505" t="s">
        <v>1140</v>
      </c>
      <c r="L2505" t="s">
        <v>3923</v>
      </c>
    </row>
    <row r="2506" spans="1:12" x14ac:dyDescent="0.25">
      <c r="A2506" t="s">
        <v>993</v>
      </c>
      <c r="B2506" t="s">
        <v>5353</v>
      </c>
      <c r="C2506" t="s">
        <v>8406</v>
      </c>
      <c r="D2506" t="s">
        <v>993</v>
      </c>
      <c r="E2506" t="s">
        <v>5353</v>
      </c>
      <c r="F2506" t="s">
        <v>8406</v>
      </c>
      <c r="H2506" t="s">
        <v>1139</v>
      </c>
      <c r="I2506" t="s">
        <v>3717</v>
      </c>
      <c r="K2506" t="s">
        <v>1140</v>
      </c>
      <c r="L2506" t="s">
        <v>7921</v>
      </c>
    </row>
    <row r="2507" spans="1:12" x14ac:dyDescent="0.25">
      <c r="A2507" t="s">
        <v>993</v>
      </c>
      <c r="B2507" t="s">
        <v>5353</v>
      </c>
      <c r="C2507" t="s">
        <v>8407</v>
      </c>
      <c r="D2507" t="s">
        <v>993</v>
      </c>
      <c r="E2507" t="s">
        <v>5353</v>
      </c>
      <c r="F2507" t="s">
        <v>8407</v>
      </c>
      <c r="H2507" t="s">
        <v>1139</v>
      </c>
      <c r="I2507" t="s">
        <v>3720</v>
      </c>
      <c r="K2507" t="s">
        <v>1140</v>
      </c>
      <c r="L2507" t="s">
        <v>3925</v>
      </c>
    </row>
    <row r="2508" spans="1:12" x14ac:dyDescent="0.25">
      <c r="A2508" t="s">
        <v>993</v>
      </c>
      <c r="B2508" t="s">
        <v>5353</v>
      </c>
      <c r="C2508" t="s">
        <v>8408</v>
      </c>
      <c r="D2508" t="s">
        <v>993</v>
      </c>
      <c r="E2508" t="s">
        <v>5353</v>
      </c>
      <c r="F2508" t="s">
        <v>8408</v>
      </c>
      <c r="H2508" t="s">
        <v>1139</v>
      </c>
      <c r="I2508" t="s">
        <v>3726</v>
      </c>
      <c r="K2508" t="s">
        <v>1140</v>
      </c>
      <c r="L2508" t="s">
        <v>3926</v>
      </c>
    </row>
    <row r="2509" spans="1:12" x14ac:dyDescent="0.25">
      <c r="A2509" t="s">
        <v>993</v>
      </c>
      <c r="B2509" t="s">
        <v>5353</v>
      </c>
      <c r="C2509" t="s">
        <v>4496</v>
      </c>
      <c r="D2509" t="s">
        <v>993</v>
      </c>
      <c r="E2509" t="s">
        <v>5353</v>
      </c>
      <c r="F2509" t="s">
        <v>4496</v>
      </c>
      <c r="H2509" t="s">
        <v>1139</v>
      </c>
      <c r="I2509" t="s">
        <v>3735</v>
      </c>
      <c r="K2509" t="s">
        <v>1140</v>
      </c>
      <c r="L2509" t="s">
        <v>7680</v>
      </c>
    </row>
    <row r="2510" spans="1:12" x14ac:dyDescent="0.25">
      <c r="A2510" t="s">
        <v>993</v>
      </c>
      <c r="B2510" t="s">
        <v>5353</v>
      </c>
      <c r="C2510" t="s">
        <v>8409</v>
      </c>
      <c r="D2510" t="s">
        <v>993</v>
      </c>
      <c r="E2510" t="s">
        <v>5353</v>
      </c>
      <c r="F2510" t="s">
        <v>8409</v>
      </c>
      <c r="H2510" t="s">
        <v>1139</v>
      </c>
      <c r="I2510" t="s">
        <v>3738</v>
      </c>
      <c r="K2510" t="s">
        <v>1140</v>
      </c>
      <c r="L2510" t="s">
        <v>7681</v>
      </c>
    </row>
    <row r="2511" spans="1:12" x14ac:dyDescent="0.25">
      <c r="A2511" t="s">
        <v>993</v>
      </c>
      <c r="B2511" t="s">
        <v>5353</v>
      </c>
      <c r="C2511" t="s">
        <v>8410</v>
      </c>
      <c r="D2511" t="s">
        <v>993</v>
      </c>
      <c r="E2511" t="s">
        <v>5353</v>
      </c>
      <c r="F2511" t="s">
        <v>8410</v>
      </c>
      <c r="H2511" t="s">
        <v>1139</v>
      </c>
      <c r="I2511" t="s">
        <v>7719</v>
      </c>
      <c r="K2511" t="s">
        <v>1140</v>
      </c>
      <c r="L2511" t="s">
        <v>8450</v>
      </c>
    </row>
    <row r="2512" spans="1:12" x14ac:dyDescent="0.25">
      <c r="A2512" t="s">
        <v>993</v>
      </c>
      <c r="B2512" t="s">
        <v>5353</v>
      </c>
      <c r="C2512" t="s">
        <v>8411</v>
      </c>
      <c r="D2512" t="s">
        <v>993</v>
      </c>
      <c r="E2512" t="s">
        <v>5353</v>
      </c>
      <c r="F2512" t="s">
        <v>8411</v>
      </c>
      <c r="H2512" t="s">
        <v>1139</v>
      </c>
      <c r="I2512" t="s">
        <v>3741</v>
      </c>
      <c r="K2512" t="s">
        <v>1140</v>
      </c>
      <c r="L2512" t="s">
        <v>7732</v>
      </c>
    </row>
    <row r="2513" spans="1:12" x14ac:dyDescent="0.25">
      <c r="A2513" t="s">
        <v>993</v>
      </c>
      <c r="B2513" t="s">
        <v>5353</v>
      </c>
      <c r="C2513" t="s">
        <v>8412</v>
      </c>
      <c r="D2513" t="s">
        <v>993</v>
      </c>
      <c r="E2513" t="s">
        <v>5353</v>
      </c>
      <c r="F2513" t="s">
        <v>8412</v>
      </c>
      <c r="H2513" t="s">
        <v>1139</v>
      </c>
      <c r="I2513" t="s">
        <v>3744</v>
      </c>
      <c r="K2513" t="s">
        <v>1140</v>
      </c>
      <c r="L2513" t="s">
        <v>7733</v>
      </c>
    </row>
    <row r="2514" spans="1:12" x14ac:dyDescent="0.25">
      <c r="A2514" t="s">
        <v>993</v>
      </c>
      <c r="B2514" t="s">
        <v>5353</v>
      </c>
      <c r="C2514" t="s">
        <v>8413</v>
      </c>
      <c r="D2514" t="s">
        <v>993</v>
      </c>
      <c r="E2514" t="s">
        <v>5353</v>
      </c>
      <c r="F2514" t="s">
        <v>8413</v>
      </c>
      <c r="H2514" t="s">
        <v>1139</v>
      </c>
      <c r="I2514" t="s">
        <v>3747</v>
      </c>
      <c r="K2514" t="s">
        <v>1140</v>
      </c>
      <c r="L2514" t="s">
        <v>3930</v>
      </c>
    </row>
    <row r="2515" spans="1:12" x14ac:dyDescent="0.25">
      <c r="A2515" t="s">
        <v>993</v>
      </c>
      <c r="B2515" t="s">
        <v>5353</v>
      </c>
      <c r="C2515" t="s">
        <v>8414</v>
      </c>
      <c r="D2515" t="s">
        <v>993</v>
      </c>
      <c r="E2515" t="s">
        <v>5353</v>
      </c>
      <c r="F2515" t="s">
        <v>8414</v>
      </c>
      <c r="H2515" t="s">
        <v>1139</v>
      </c>
      <c r="I2515" t="s">
        <v>3750</v>
      </c>
      <c r="K2515" t="s">
        <v>1140</v>
      </c>
      <c r="L2515" t="s">
        <v>7734</v>
      </c>
    </row>
    <row r="2516" spans="1:12" x14ac:dyDescent="0.25">
      <c r="A2516" t="s">
        <v>993</v>
      </c>
      <c r="B2516" t="s">
        <v>5353</v>
      </c>
      <c r="C2516" t="s">
        <v>8415</v>
      </c>
      <c r="D2516" t="s">
        <v>993</v>
      </c>
      <c r="E2516" t="s">
        <v>5353</v>
      </c>
      <c r="F2516" t="s">
        <v>8415</v>
      </c>
      <c r="H2516" t="s">
        <v>1139</v>
      </c>
      <c r="I2516" t="s">
        <v>7907</v>
      </c>
      <c r="K2516" t="s">
        <v>1140</v>
      </c>
      <c r="L2516" t="s">
        <v>3932</v>
      </c>
    </row>
    <row r="2517" spans="1:12" x14ac:dyDescent="0.25">
      <c r="A2517" t="s">
        <v>993</v>
      </c>
      <c r="B2517" t="s">
        <v>5353</v>
      </c>
      <c r="C2517" t="s">
        <v>8416</v>
      </c>
      <c r="D2517" t="s">
        <v>993</v>
      </c>
      <c r="E2517" t="s">
        <v>5353</v>
      </c>
      <c r="F2517" t="s">
        <v>8416</v>
      </c>
      <c r="H2517" t="s">
        <v>1139</v>
      </c>
      <c r="I2517" t="s">
        <v>7908</v>
      </c>
      <c r="K2517" t="s">
        <v>1140</v>
      </c>
      <c r="L2517" t="s">
        <v>3935</v>
      </c>
    </row>
    <row r="2518" spans="1:12" x14ac:dyDescent="0.25">
      <c r="A2518" t="s">
        <v>993</v>
      </c>
      <c r="B2518" t="s">
        <v>5353</v>
      </c>
      <c r="C2518" t="s">
        <v>8417</v>
      </c>
      <c r="D2518" t="s">
        <v>993</v>
      </c>
      <c r="E2518" t="s">
        <v>5353</v>
      </c>
      <c r="F2518" t="s">
        <v>8417</v>
      </c>
      <c r="H2518" t="s">
        <v>1139</v>
      </c>
      <c r="I2518" t="s">
        <v>3776</v>
      </c>
      <c r="K2518" t="s">
        <v>1140</v>
      </c>
      <c r="L2518" t="s">
        <v>7735</v>
      </c>
    </row>
    <row r="2519" spans="1:12" x14ac:dyDescent="0.25">
      <c r="A2519" t="s">
        <v>993</v>
      </c>
      <c r="B2519" t="s">
        <v>5353</v>
      </c>
      <c r="C2519" t="s">
        <v>8418</v>
      </c>
      <c r="D2519" t="s">
        <v>993</v>
      </c>
      <c r="E2519" t="s">
        <v>5353</v>
      </c>
      <c r="F2519" t="s">
        <v>8418</v>
      </c>
      <c r="H2519" t="s">
        <v>1139</v>
      </c>
      <c r="I2519" t="s">
        <v>7724</v>
      </c>
      <c r="K2519" t="s">
        <v>1140</v>
      </c>
      <c r="L2519" t="s">
        <v>3938</v>
      </c>
    </row>
    <row r="2520" spans="1:12" x14ac:dyDescent="0.25">
      <c r="A2520" s="206" t="s">
        <v>993</v>
      </c>
      <c r="B2520" s="206" t="s">
        <v>5284</v>
      </c>
      <c r="C2520" s="206" t="s">
        <v>3341</v>
      </c>
      <c r="D2520" t="s">
        <v>993</v>
      </c>
      <c r="E2520" t="s">
        <v>5284</v>
      </c>
      <c r="F2520" t="s">
        <v>3341</v>
      </c>
      <c r="H2520" t="s">
        <v>1139</v>
      </c>
      <c r="I2520" t="s">
        <v>7725</v>
      </c>
      <c r="K2520" t="s">
        <v>1140</v>
      </c>
      <c r="L2520" t="s">
        <v>3941</v>
      </c>
    </row>
    <row r="2521" spans="1:12" x14ac:dyDescent="0.25">
      <c r="A2521" s="206" t="s">
        <v>993</v>
      </c>
      <c r="B2521" s="206" t="s">
        <v>5288</v>
      </c>
      <c r="C2521" s="206" t="s">
        <v>3628</v>
      </c>
      <c r="D2521" t="s">
        <v>993</v>
      </c>
      <c r="E2521" t="s">
        <v>5288</v>
      </c>
      <c r="F2521" t="s">
        <v>3628</v>
      </c>
      <c r="H2521" t="s">
        <v>1139</v>
      </c>
      <c r="I2521" t="s">
        <v>7726</v>
      </c>
      <c r="K2521" t="s">
        <v>1140</v>
      </c>
      <c r="L2521" t="s">
        <v>7736</v>
      </c>
    </row>
    <row r="2522" spans="1:12" x14ac:dyDescent="0.25">
      <c r="A2522" t="s">
        <v>997</v>
      </c>
      <c r="B2522" t="s">
        <v>9105</v>
      </c>
      <c r="C2522" t="s">
        <v>7871</v>
      </c>
      <c r="D2522" t="s">
        <v>993</v>
      </c>
      <c r="E2522" t="s">
        <v>9105</v>
      </c>
      <c r="F2522" t="s">
        <v>7871</v>
      </c>
      <c r="H2522" t="s">
        <v>1139</v>
      </c>
      <c r="I2522" t="s">
        <v>7600</v>
      </c>
      <c r="K2522" t="s">
        <v>1140</v>
      </c>
      <c r="L2522" t="s">
        <v>7737</v>
      </c>
    </row>
    <row r="2523" spans="1:12" x14ac:dyDescent="0.25">
      <c r="A2523" t="s">
        <v>997</v>
      </c>
      <c r="B2523" t="s">
        <v>5353</v>
      </c>
      <c r="C2523" t="s">
        <v>7871</v>
      </c>
      <c r="D2523" t="s">
        <v>993</v>
      </c>
      <c r="E2523" t="s">
        <v>5353</v>
      </c>
      <c r="F2523" t="s">
        <v>7871</v>
      </c>
      <c r="H2523" t="s">
        <v>1139</v>
      </c>
      <c r="I2523" t="s">
        <v>3779</v>
      </c>
      <c r="K2523" t="s">
        <v>1140</v>
      </c>
      <c r="L2523" t="s">
        <v>7738</v>
      </c>
    </row>
    <row r="2524" spans="1:12" x14ac:dyDescent="0.25">
      <c r="A2524" t="s">
        <v>1038</v>
      </c>
      <c r="B2524" t="s">
        <v>5284</v>
      </c>
      <c r="C2524" t="s">
        <v>4513</v>
      </c>
      <c r="D2524" t="s">
        <v>1038</v>
      </c>
      <c r="E2524" t="s">
        <v>5284</v>
      </c>
      <c r="F2524" t="s">
        <v>4513</v>
      </c>
      <c r="H2524" t="s">
        <v>1139</v>
      </c>
      <c r="I2524" t="s">
        <v>3782</v>
      </c>
      <c r="K2524" t="s">
        <v>1140</v>
      </c>
      <c r="L2524" t="s">
        <v>7739</v>
      </c>
    </row>
    <row r="2525" spans="1:12" x14ac:dyDescent="0.25">
      <c r="A2525" t="s">
        <v>1038</v>
      </c>
      <c r="B2525" t="s">
        <v>5284</v>
      </c>
      <c r="C2525" t="s">
        <v>7629</v>
      </c>
      <c r="D2525" t="s">
        <v>1038</v>
      </c>
      <c r="E2525" t="s">
        <v>5284</v>
      </c>
      <c r="F2525" t="s">
        <v>7629</v>
      </c>
      <c r="H2525" t="s">
        <v>1139</v>
      </c>
      <c r="I2525" t="s">
        <v>5629</v>
      </c>
      <c r="K2525" t="s">
        <v>1140</v>
      </c>
      <c r="L2525" t="s">
        <v>7682</v>
      </c>
    </row>
    <row r="2526" spans="1:12" x14ac:dyDescent="0.25">
      <c r="A2526" t="s">
        <v>1038</v>
      </c>
      <c r="B2526" t="s">
        <v>5288</v>
      </c>
      <c r="C2526" t="s">
        <v>7905</v>
      </c>
      <c r="D2526" t="s">
        <v>1038</v>
      </c>
      <c r="E2526" t="s">
        <v>5288</v>
      </c>
      <c r="F2526" t="s">
        <v>7905</v>
      </c>
      <c r="H2526" t="s">
        <v>1139</v>
      </c>
      <c r="I2526" t="s">
        <v>3785</v>
      </c>
      <c r="K2526" t="s">
        <v>1140</v>
      </c>
      <c r="L2526" t="s">
        <v>7741</v>
      </c>
    </row>
    <row r="2527" spans="1:12" x14ac:dyDescent="0.25">
      <c r="A2527" t="s">
        <v>1038</v>
      </c>
      <c r="B2527" t="s">
        <v>5288</v>
      </c>
      <c r="C2527" t="s">
        <v>7983</v>
      </c>
      <c r="D2527" t="s">
        <v>1038</v>
      </c>
      <c r="E2527" t="s">
        <v>5288</v>
      </c>
      <c r="F2527" t="s">
        <v>7983</v>
      </c>
      <c r="H2527" t="s">
        <v>1139</v>
      </c>
      <c r="I2527" t="s">
        <v>7727</v>
      </c>
      <c r="K2527" t="s">
        <v>1140</v>
      </c>
      <c r="L2527" t="s">
        <v>7683</v>
      </c>
    </row>
    <row r="2528" spans="1:12" x14ac:dyDescent="0.25">
      <c r="A2528" t="s">
        <v>1038</v>
      </c>
      <c r="B2528" t="s">
        <v>5288</v>
      </c>
      <c r="C2528" t="s">
        <v>7984</v>
      </c>
      <c r="D2528" t="s">
        <v>1038</v>
      </c>
      <c r="E2528" t="s">
        <v>5288</v>
      </c>
      <c r="F2528" t="s">
        <v>7984</v>
      </c>
      <c r="H2528" t="s">
        <v>1139</v>
      </c>
      <c r="I2528" t="s">
        <v>3790</v>
      </c>
      <c r="K2528" t="s">
        <v>1140</v>
      </c>
      <c r="L2528" t="s">
        <v>7742</v>
      </c>
    </row>
    <row r="2529" spans="1:12" x14ac:dyDescent="0.25">
      <c r="A2529" t="s">
        <v>1038</v>
      </c>
      <c r="B2529" t="s">
        <v>5288</v>
      </c>
      <c r="C2529" t="s">
        <v>3498</v>
      </c>
      <c r="D2529" t="s">
        <v>1038</v>
      </c>
      <c r="E2529" t="s">
        <v>5288</v>
      </c>
      <c r="F2529" t="s">
        <v>3498</v>
      </c>
      <c r="H2529" t="s">
        <v>1139</v>
      </c>
      <c r="I2529" t="s">
        <v>3793</v>
      </c>
      <c r="K2529" t="s">
        <v>1140</v>
      </c>
      <c r="L2529" t="s">
        <v>7743</v>
      </c>
    </row>
    <row r="2530" spans="1:12" x14ac:dyDescent="0.25">
      <c r="A2530" t="s">
        <v>1038</v>
      </c>
      <c r="B2530" t="s">
        <v>5288</v>
      </c>
      <c r="C2530" t="s">
        <v>7665</v>
      </c>
      <c r="D2530" t="s">
        <v>1038</v>
      </c>
      <c r="E2530" t="s">
        <v>5288</v>
      </c>
      <c r="F2530" t="s">
        <v>7665</v>
      </c>
      <c r="H2530" t="s">
        <v>1139</v>
      </c>
      <c r="I2530" t="s">
        <v>5640</v>
      </c>
      <c r="K2530" t="s">
        <v>1140</v>
      </c>
      <c r="L2530" t="s">
        <v>7744</v>
      </c>
    </row>
    <row r="2531" spans="1:12" x14ac:dyDescent="0.25">
      <c r="A2531" t="s">
        <v>1038</v>
      </c>
      <c r="B2531" t="s">
        <v>5288</v>
      </c>
      <c r="C2531" t="s">
        <v>3628</v>
      </c>
      <c r="D2531" t="s">
        <v>1038</v>
      </c>
      <c r="E2531" t="s">
        <v>5288</v>
      </c>
      <c r="F2531" t="s">
        <v>3628</v>
      </c>
      <c r="H2531" t="s">
        <v>1139</v>
      </c>
      <c r="I2531" t="s">
        <v>3796</v>
      </c>
      <c r="K2531" t="s">
        <v>1140</v>
      </c>
      <c r="L2531" t="s">
        <v>7745</v>
      </c>
    </row>
    <row r="2532" spans="1:12" x14ac:dyDescent="0.25">
      <c r="A2532" t="s">
        <v>1038</v>
      </c>
      <c r="B2532" t="s">
        <v>5288</v>
      </c>
      <c r="C2532" t="s">
        <v>7684</v>
      </c>
      <c r="D2532" t="s">
        <v>1038</v>
      </c>
      <c r="E2532" t="s">
        <v>5288</v>
      </c>
      <c r="F2532" t="s">
        <v>7684</v>
      </c>
      <c r="H2532" t="s">
        <v>1139</v>
      </c>
      <c r="I2532" t="s">
        <v>3799</v>
      </c>
      <c r="K2532" t="s">
        <v>1140</v>
      </c>
      <c r="L2532" t="s">
        <v>3944</v>
      </c>
    </row>
    <row r="2533" spans="1:12" x14ac:dyDescent="0.25">
      <c r="A2533" t="s">
        <v>1038</v>
      </c>
      <c r="B2533" t="s">
        <v>5288</v>
      </c>
      <c r="C2533" t="s">
        <v>7690</v>
      </c>
      <c r="D2533" t="s">
        <v>1038</v>
      </c>
      <c r="E2533" t="s">
        <v>5288</v>
      </c>
      <c r="F2533" t="s">
        <v>7690</v>
      </c>
      <c r="H2533" t="s">
        <v>1139</v>
      </c>
      <c r="I2533" t="s">
        <v>5647</v>
      </c>
      <c r="K2533" t="s">
        <v>1140</v>
      </c>
      <c r="L2533" t="s">
        <v>7746</v>
      </c>
    </row>
    <row r="2534" spans="1:12" x14ac:dyDescent="0.25">
      <c r="A2534" t="s">
        <v>1038</v>
      </c>
      <c r="B2534" t="s">
        <v>5288</v>
      </c>
      <c r="C2534" t="s">
        <v>7907</v>
      </c>
      <c r="D2534" t="s">
        <v>1038</v>
      </c>
      <c r="E2534" t="s">
        <v>5288</v>
      </c>
      <c r="F2534" t="s">
        <v>7907</v>
      </c>
      <c r="H2534" t="s">
        <v>1139</v>
      </c>
      <c r="I2534" t="s">
        <v>3802</v>
      </c>
      <c r="K2534" t="s">
        <v>1140</v>
      </c>
      <c r="L2534" t="s">
        <v>3950</v>
      </c>
    </row>
    <row r="2535" spans="1:12" x14ac:dyDescent="0.25">
      <c r="A2535" t="s">
        <v>1038</v>
      </c>
      <c r="B2535" t="s">
        <v>5288</v>
      </c>
      <c r="C2535" t="s">
        <v>7908</v>
      </c>
      <c r="D2535" t="s">
        <v>1038</v>
      </c>
      <c r="E2535" t="s">
        <v>5288</v>
      </c>
      <c r="F2535" t="s">
        <v>7908</v>
      </c>
      <c r="H2535" t="s">
        <v>1139</v>
      </c>
      <c r="I2535" t="s">
        <v>5654</v>
      </c>
      <c r="K2535" t="s">
        <v>1140</v>
      </c>
      <c r="L2535" t="s">
        <v>3952</v>
      </c>
    </row>
    <row r="2536" spans="1:12" x14ac:dyDescent="0.25">
      <c r="A2536" t="s">
        <v>1038</v>
      </c>
      <c r="B2536" t="s">
        <v>5288</v>
      </c>
      <c r="C2536" t="s">
        <v>7909</v>
      </c>
      <c r="D2536" t="s">
        <v>1038</v>
      </c>
      <c r="E2536" t="s">
        <v>5288</v>
      </c>
      <c r="F2536" t="s">
        <v>7909</v>
      </c>
      <c r="H2536" t="s">
        <v>1139</v>
      </c>
      <c r="I2536" t="s">
        <v>3808</v>
      </c>
      <c r="K2536" t="s">
        <v>1140</v>
      </c>
      <c r="L2536" t="s">
        <v>5802</v>
      </c>
    </row>
    <row r="2537" spans="1:12" x14ac:dyDescent="0.25">
      <c r="A2537" t="s">
        <v>1038</v>
      </c>
      <c r="B2537" t="s">
        <v>5288</v>
      </c>
      <c r="C2537" t="s">
        <v>7910</v>
      </c>
      <c r="D2537" t="s">
        <v>1038</v>
      </c>
      <c r="E2537" t="s">
        <v>5288</v>
      </c>
      <c r="F2537" t="s">
        <v>7910</v>
      </c>
      <c r="H2537" t="s">
        <v>1139</v>
      </c>
      <c r="I2537" t="s">
        <v>3811</v>
      </c>
      <c r="K2537" t="s">
        <v>1140</v>
      </c>
      <c r="L2537" t="s">
        <v>3954</v>
      </c>
    </row>
    <row r="2538" spans="1:12" x14ac:dyDescent="0.25">
      <c r="A2538" t="s">
        <v>1038</v>
      </c>
      <c r="B2538" t="s">
        <v>5288</v>
      </c>
      <c r="C2538" t="s">
        <v>7911</v>
      </c>
      <c r="D2538" t="s">
        <v>1038</v>
      </c>
      <c r="E2538" t="s">
        <v>5288</v>
      </c>
      <c r="F2538" t="s">
        <v>7911</v>
      </c>
      <c r="H2538" t="s">
        <v>1139</v>
      </c>
      <c r="I2538" t="s">
        <v>5661</v>
      </c>
      <c r="K2538" t="s">
        <v>1140</v>
      </c>
      <c r="L2538" t="s">
        <v>3956</v>
      </c>
    </row>
    <row r="2539" spans="1:12" x14ac:dyDescent="0.25">
      <c r="A2539" t="s">
        <v>1038</v>
      </c>
      <c r="B2539" t="s">
        <v>5288</v>
      </c>
      <c r="C2539" t="s">
        <v>7725</v>
      </c>
      <c r="D2539" t="s">
        <v>1038</v>
      </c>
      <c r="E2539" t="s">
        <v>5288</v>
      </c>
      <c r="F2539" t="s">
        <v>7725</v>
      </c>
      <c r="H2539" t="s">
        <v>1139</v>
      </c>
      <c r="I2539" t="s">
        <v>3814</v>
      </c>
      <c r="K2539" t="s">
        <v>1140</v>
      </c>
      <c r="L2539" t="s">
        <v>3958</v>
      </c>
    </row>
    <row r="2540" spans="1:12" x14ac:dyDescent="0.25">
      <c r="A2540" t="s">
        <v>1038</v>
      </c>
      <c r="B2540" t="s">
        <v>5288</v>
      </c>
      <c r="C2540" t="s">
        <v>7600</v>
      </c>
      <c r="D2540" t="s">
        <v>1038</v>
      </c>
      <c r="E2540" t="s">
        <v>5288</v>
      </c>
      <c r="F2540" t="s">
        <v>7600</v>
      </c>
      <c r="H2540" t="s">
        <v>1139</v>
      </c>
      <c r="I2540" t="s">
        <v>3817</v>
      </c>
      <c r="K2540" t="s">
        <v>1140</v>
      </c>
      <c r="L2540" t="s">
        <v>3960</v>
      </c>
    </row>
    <row r="2541" spans="1:12" x14ac:dyDescent="0.25">
      <c r="A2541" t="s">
        <v>1038</v>
      </c>
      <c r="B2541" t="s">
        <v>5288</v>
      </c>
      <c r="C2541" t="s">
        <v>5629</v>
      </c>
      <c r="D2541" t="s">
        <v>1038</v>
      </c>
      <c r="E2541" t="s">
        <v>5288</v>
      </c>
      <c r="F2541" t="s">
        <v>5629</v>
      </c>
      <c r="H2541" t="s">
        <v>1139</v>
      </c>
      <c r="I2541" t="s">
        <v>5668</v>
      </c>
      <c r="K2541" t="s">
        <v>1140</v>
      </c>
      <c r="L2541" t="s">
        <v>3962</v>
      </c>
    </row>
    <row r="2542" spans="1:12" x14ac:dyDescent="0.25">
      <c r="A2542" t="s">
        <v>1038</v>
      </c>
      <c r="B2542" t="s">
        <v>5288</v>
      </c>
      <c r="C2542" t="s">
        <v>7727</v>
      </c>
      <c r="D2542" t="s">
        <v>1038</v>
      </c>
      <c r="E2542" t="s">
        <v>5288</v>
      </c>
      <c r="F2542" t="s">
        <v>7727</v>
      </c>
      <c r="H2542" t="s">
        <v>1139</v>
      </c>
      <c r="I2542" t="s">
        <v>3820</v>
      </c>
      <c r="K2542" t="s">
        <v>1140</v>
      </c>
      <c r="L2542" t="s">
        <v>3964</v>
      </c>
    </row>
    <row r="2543" spans="1:12" x14ac:dyDescent="0.25">
      <c r="A2543" t="s">
        <v>1038</v>
      </c>
      <c r="B2543" t="s">
        <v>5288</v>
      </c>
      <c r="C2543" t="s">
        <v>5640</v>
      </c>
      <c r="D2543" t="s">
        <v>1038</v>
      </c>
      <c r="E2543" t="s">
        <v>5288</v>
      </c>
      <c r="F2543" t="s">
        <v>5640</v>
      </c>
      <c r="H2543" t="s">
        <v>1139</v>
      </c>
      <c r="I2543" t="s">
        <v>3823</v>
      </c>
      <c r="K2543" t="s">
        <v>1140</v>
      </c>
      <c r="L2543" t="s">
        <v>3966</v>
      </c>
    </row>
    <row r="2544" spans="1:12" x14ac:dyDescent="0.25">
      <c r="A2544" t="s">
        <v>1038</v>
      </c>
      <c r="B2544" t="s">
        <v>5288</v>
      </c>
      <c r="C2544" t="s">
        <v>5647</v>
      </c>
      <c r="D2544" t="s">
        <v>1038</v>
      </c>
      <c r="E2544" t="s">
        <v>5288</v>
      </c>
      <c r="F2544" t="s">
        <v>5647</v>
      </c>
      <c r="H2544" t="s">
        <v>1139</v>
      </c>
      <c r="I2544" t="s">
        <v>5678</v>
      </c>
      <c r="K2544" t="s">
        <v>1140</v>
      </c>
      <c r="L2544" t="s">
        <v>3968</v>
      </c>
    </row>
    <row r="2545" spans="1:12" x14ac:dyDescent="0.25">
      <c r="A2545" t="s">
        <v>1038</v>
      </c>
      <c r="B2545" t="s">
        <v>5288</v>
      </c>
      <c r="C2545" t="s">
        <v>5654</v>
      </c>
      <c r="D2545" t="s">
        <v>1038</v>
      </c>
      <c r="E2545" t="s">
        <v>5288</v>
      </c>
      <c r="F2545" t="s">
        <v>5654</v>
      </c>
      <c r="H2545" t="s">
        <v>1139</v>
      </c>
      <c r="I2545" t="s">
        <v>3826</v>
      </c>
      <c r="K2545" t="s">
        <v>1140</v>
      </c>
      <c r="L2545" t="s">
        <v>3970</v>
      </c>
    </row>
    <row r="2546" spans="1:12" x14ac:dyDescent="0.25">
      <c r="A2546" t="s">
        <v>1038</v>
      </c>
      <c r="B2546" t="s">
        <v>5288</v>
      </c>
      <c r="C2546" t="s">
        <v>5661</v>
      </c>
      <c r="D2546" t="s">
        <v>1038</v>
      </c>
      <c r="E2546" t="s">
        <v>5288</v>
      </c>
      <c r="F2546" t="s">
        <v>5661</v>
      </c>
      <c r="H2546" t="s">
        <v>1139</v>
      </c>
      <c r="I2546" t="s">
        <v>3829</v>
      </c>
      <c r="K2546" t="s">
        <v>1140</v>
      </c>
      <c r="L2546" t="s">
        <v>3972</v>
      </c>
    </row>
    <row r="2547" spans="1:12" x14ac:dyDescent="0.25">
      <c r="A2547" t="s">
        <v>1038</v>
      </c>
      <c r="B2547" t="s">
        <v>5288</v>
      </c>
      <c r="C2547" t="s">
        <v>5668</v>
      </c>
      <c r="D2547" t="s">
        <v>1038</v>
      </c>
      <c r="E2547" t="s">
        <v>5288</v>
      </c>
      <c r="F2547" t="s">
        <v>5668</v>
      </c>
      <c r="H2547" t="s">
        <v>1139</v>
      </c>
      <c r="I2547" t="s">
        <v>5688</v>
      </c>
      <c r="K2547" t="s">
        <v>1140</v>
      </c>
      <c r="L2547" t="s">
        <v>3974</v>
      </c>
    </row>
    <row r="2548" spans="1:12" x14ac:dyDescent="0.25">
      <c r="A2548" t="s">
        <v>1038</v>
      </c>
      <c r="B2548" t="s">
        <v>5288</v>
      </c>
      <c r="C2548" t="s">
        <v>5678</v>
      </c>
      <c r="D2548" t="s">
        <v>1038</v>
      </c>
      <c r="E2548" t="s">
        <v>5288</v>
      </c>
      <c r="F2548" t="s">
        <v>5678</v>
      </c>
      <c r="H2548" t="s">
        <v>1139</v>
      </c>
      <c r="I2548" t="s">
        <v>3831</v>
      </c>
      <c r="K2548" t="s">
        <v>1140</v>
      </c>
      <c r="L2548" t="s">
        <v>3977</v>
      </c>
    </row>
    <row r="2549" spans="1:12" x14ac:dyDescent="0.25">
      <c r="A2549" t="s">
        <v>1038</v>
      </c>
      <c r="B2549" t="s">
        <v>5288</v>
      </c>
      <c r="C2549" t="s">
        <v>5688</v>
      </c>
      <c r="D2549" t="s">
        <v>1038</v>
      </c>
      <c r="E2549" t="s">
        <v>5288</v>
      </c>
      <c r="F2549" t="s">
        <v>5688</v>
      </c>
      <c r="H2549" t="s">
        <v>1139</v>
      </c>
      <c r="I2549" t="s">
        <v>5695</v>
      </c>
      <c r="K2549" t="s">
        <v>1140</v>
      </c>
      <c r="L2549" t="s">
        <v>3979</v>
      </c>
    </row>
    <row r="2550" spans="1:12" x14ac:dyDescent="0.25">
      <c r="A2550" t="s">
        <v>1038</v>
      </c>
      <c r="B2550" t="s">
        <v>5288</v>
      </c>
      <c r="C2550" t="s">
        <v>5695</v>
      </c>
      <c r="D2550" t="s">
        <v>1038</v>
      </c>
      <c r="E2550" t="s">
        <v>5288</v>
      </c>
      <c r="F2550" t="s">
        <v>5695</v>
      </c>
      <c r="H2550" t="s">
        <v>1139</v>
      </c>
      <c r="I2550" t="s">
        <v>3834</v>
      </c>
      <c r="K2550" t="s">
        <v>1140</v>
      </c>
      <c r="L2550" t="s">
        <v>3981</v>
      </c>
    </row>
    <row r="2551" spans="1:12" x14ac:dyDescent="0.25">
      <c r="A2551" t="s">
        <v>1038</v>
      </c>
      <c r="B2551" t="s">
        <v>5288</v>
      </c>
      <c r="C2551" t="s">
        <v>5702</v>
      </c>
      <c r="D2551" t="s">
        <v>1038</v>
      </c>
      <c r="E2551" t="s">
        <v>5288</v>
      </c>
      <c r="F2551" t="s">
        <v>5702</v>
      </c>
      <c r="H2551" t="s">
        <v>1139</v>
      </c>
      <c r="I2551" t="s">
        <v>5702</v>
      </c>
      <c r="K2551" t="s">
        <v>1140</v>
      </c>
      <c r="L2551" t="s">
        <v>3983</v>
      </c>
    </row>
    <row r="2552" spans="1:12" x14ac:dyDescent="0.25">
      <c r="A2552" t="s">
        <v>1038</v>
      </c>
      <c r="B2552" t="s">
        <v>5288</v>
      </c>
      <c r="C2552" t="s">
        <v>5708</v>
      </c>
      <c r="D2552" t="s">
        <v>1038</v>
      </c>
      <c r="E2552" t="s">
        <v>5288</v>
      </c>
      <c r="F2552" t="s">
        <v>5708</v>
      </c>
      <c r="H2552" t="s">
        <v>1139</v>
      </c>
      <c r="I2552" t="s">
        <v>3837</v>
      </c>
      <c r="K2552" t="s">
        <v>1140</v>
      </c>
      <c r="L2552" t="s">
        <v>3986</v>
      </c>
    </row>
    <row r="2553" spans="1:12" x14ac:dyDescent="0.25">
      <c r="A2553" t="s">
        <v>1038</v>
      </c>
      <c r="B2553" t="s">
        <v>5288</v>
      </c>
      <c r="C2553" t="s">
        <v>7730</v>
      </c>
      <c r="D2553" t="s">
        <v>1038</v>
      </c>
      <c r="E2553" t="s">
        <v>5288</v>
      </c>
      <c r="F2553" t="s">
        <v>7730</v>
      </c>
      <c r="H2553" t="s">
        <v>1139</v>
      </c>
      <c r="I2553" t="s">
        <v>5708</v>
      </c>
      <c r="K2553" t="s">
        <v>1140</v>
      </c>
      <c r="L2553" t="s">
        <v>3988</v>
      </c>
    </row>
    <row r="2554" spans="1:12" x14ac:dyDescent="0.25">
      <c r="A2554" t="s">
        <v>1038</v>
      </c>
      <c r="B2554" t="s">
        <v>5288</v>
      </c>
      <c r="C2554" t="s">
        <v>7914</v>
      </c>
      <c r="D2554" t="s">
        <v>1038</v>
      </c>
      <c r="E2554" t="s">
        <v>5288</v>
      </c>
      <c r="F2554" t="s">
        <v>7914</v>
      </c>
      <c r="H2554" t="s">
        <v>1139</v>
      </c>
      <c r="I2554" t="s">
        <v>7728</v>
      </c>
      <c r="K2554" t="s">
        <v>1140</v>
      </c>
      <c r="L2554" t="s">
        <v>3989</v>
      </c>
    </row>
    <row r="2555" spans="1:12" x14ac:dyDescent="0.25">
      <c r="A2555" t="s">
        <v>1038</v>
      </c>
      <c r="B2555" t="s">
        <v>5288</v>
      </c>
      <c r="C2555" t="s">
        <v>7916</v>
      </c>
      <c r="D2555" t="s">
        <v>1038</v>
      </c>
      <c r="E2555" t="s">
        <v>5288</v>
      </c>
      <c r="F2555" t="s">
        <v>7916</v>
      </c>
      <c r="H2555" t="s">
        <v>1139</v>
      </c>
      <c r="I2555" t="s">
        <v>7729</v>
      </c>
      <c r="K2555" t="s">
        <v>1140</v>
      </c>
      <c r="L2555" t="s">
        <v>3991</v>
      </c>
    </row>
    <row r="2556" spans="1:12" x14ac:dyDescent="0.25">
      <c r="A2556" t="s">
        <v>1038</v>
      </c>
      <c r="B2556" t="s">
        <v>5288</v>
      </c>
      <c r="C2556" t="s">
        <v>7917</v>
      </c>
      <c r="D2556" t="s">
        <v>1038</v>
      </c>
      <c r="E2556" t="s">
        <v>5288</v>
      </c>
      <c r="F2556" t="s">
        <v>7917</v>
      </c>
      <c r="H2556" t="s">
        <v>1139</v>
      </c>
      <c r="I2556" t="s">
        <v>7730</v>
      </c>
      <c r="K2556" t="s">
        <v>1140</v>
      </c>
      <c r="L2556" t="s">
        <v>3992</v>
      </c>
    </row>
    <row r="2557" spans="1:12" x14ac:dyDescent="0.25">
      <c r="A2557" t="s">
        <v>1038</v>
      </c>
      <c r="B2557" t="s">
        <v>5288</v>
      </c>
      <c r="C2557" t="s">
        <v>3926</v>
      </c>
      <c r="D2557" t="s">
        <v>1038</v>
      </c>
      <c r="E2557" t="s">
        <v>5288</v>
      </c>
      <c r="F2557" t="s">
        <v>3926</v>
      </c>
      <c r="H2557" t="s">
        <v>1139</v>
      </c>
      <c r="I2557" t="s">
        <v>3840</v>
      </c>
      <c r="K2557" t="s">
        <v>1140</v>
      </c>
      <c r="L2557" t="s">
        <v>3995</v>
      </c>
    </row>
    <row r="2558" spans="1:12" x14ac:dyDescent="0.25">
      <c r="A2558" t="s">
        <v>1038</v>
      </c>
      <c r="B2558" t="s">
        <v>5288</v>
      </c>
      <c r="C2558" t="s">
        <v>3935</v>
      </c>
      <c r="D2558" t="s">
        <v>1038</v>
      </c>
      <c r="E2558" t="s">
        <v>5288</v>
      </c>
      <c r="F2558" t="s">
        <v>3935</v>
      </c>
      <c r="H2558" t="s">
        <v>1139</v>
      </c>
      <c r="I2558" t="s">
        <v>3843</v>
      </c>
      <c r="K2558" t="s">
        <v>1140</v>
      </c>
      <c r="L2558" t="s">
        <v>3997</v>
      </c>
    </row>
    <row r="2559" spans="1:12" x14ac:dyDescent="0.25">
      <c r="A2559" t="s">
        <v>1038</v>
      </c>
      <c r="B2559" t="s">
        <v>5288</v>
      </c>
      <c r="C2559" t="s">
        <v>7735</v>
      </c>
      <c r="D2559" t="s">
        <v>1038</v>
      </c>
      <c r="E2559" t="s">
        <v>5288</v>
      </c>
      <c r="F2559" t="s">
        <v>7735</v>
      </c>
      <c r="H2559" t="s">
        <v>1139</v>
      </c>
      <c r="I2559" t="s">
        <v>3846</v>
      </c>
      <c r="K2559" t="s">
        <v>1140</v>
      </c>
      <c r="L2559" t="s">
        <v>3999</v>
      </c>
    </row>
    <row r="2560" spans="1:12" x14ac:dyDescent="0.25">
      <c r="A2560" t="s">
        <v>1038</v>
      </c>
      <c r="B2560" t="s">
        <v>5288</v>
      </c>
      <c r="C2560" t="s">
        <v>7738</v>
      </c>
      <c r="D2560" t="s">
        <v>1038</v>
      </c>
      <c r="E2560" t="s">
        <v>5288</v>
      </c>
      <c r="F2560" t="s">
        <v>7738</v>
      </c>
      <c r="H2560" t="s">
        <v>1139</v>
      </c>
      <c r="I2560" t="s">
        <v>3849</v>
      </c>
      <c r="K2560" t="s">
        <v>1140</v>
      </c>
      <c r="L2560" t="s">
        <v>4001</v>
      </c>
    </row>
    <row r="2561" spans="1:12" x14ac:dyDescent="0.25">
      <c r="A2561" t="s">
        <v>1038</v>
      </c>
      <c r="B2561" t="s">
        <v>5288</v>
      </c>
      <c r="C2561" t="s">
        <v>7682</v>
      </c>
      <c r="D2561" t="s">
        <v>1038</v>
      </c>
      <c r="E2561" t="s">
        <v>5288</v>
      </c>
      <c r="F2561" t="s">
        <v>7682</v>
      </c>
      <c r="H2561" t="s">
        <v>1139</v>
      </c>
      <c r="I2561" t="s">
        <v>3852</v>
      </c>
      <c r="K2561" t="s">
        <v>1140</v>
      </c>
      <c r="L2561" t="s">
        <v>4003</v>
      </c>
    </row>
    <row r="2562" spans="1:12" x14ac:dyDescent="0.25">
      <c r="A2562" t="s">
        <v>1038</v>
      </c>
      <c r="B2562" t="s">
        <v>5288</v>
      </c>
      <c r="C2562" t="s">
        <v>7743</v>
      </c>
      <c r="D2562" t="s">
        <v>1038</v>
      </c>
      <c r="E2562" t="s">
        <v>5288</v>
      </c>
      <c r="F2562" t="s">
        <v>7743</v>
      </c>
      <c r="H2562" t="s">
        <v>1139</v>
      </c>
      <c r="I2562" t="s">
        <v>3858</v>
      </c>
      <c r="K2562" t="s">
        <v>1140</v>
      </c>
      <c r="L2562" t="s">
        <v>4005</v>
      </c>
    </row>
    <row r="2563" spans="1:12" x14ac:dyDescent="0.25">
      <c r="A2563" t="s">
        <v>1038</v>
      </c>
      <c r="B2563" t="s">
        <v>5288</v>
      </c>
      <c r="C2563" t="s">
        <v>7745</v>
      </c>
      <c r="D2563" t="s">
        <v>1038</v>
      </c>
      <c r="E2563" t="s">
        <v>5288</v>
      </c>
      <c r="F2563" t="s">
        <v>7745</v>
      </c>
      <c r="H2563" t="s">
        <v>1139</v>
      </c>
      <c r="I2563" t="s">
        <v>3861</v>
      </c>
      <c r="K2563" t="s">
        <v>1140</v>
      </c>
      <c r="L2563" t="s">
        <v>4007</v>
      </c>
    </row>
    <row r="2564" spans="1:12" x14ac:dyDescent="0.25">
      <c r="A2564" t="s">
        <v>1038</v>
      </c>
      <c r="B2564" t="s">
        <v>5288</v>
      </c>
      <c r="C2564" t="s">
        <v>3944</v>
      </c>
      <c r="D2564" t="s">
        <v>1038</v>
      </c>
      <c r="E2564" t="s">
        <v>5288</v>
      </c>
      <c r="F2564" t="s">
        <v>3944</v>
      </c>
      <c r="H2564" t="s">
        <v>1139</v>
      </c>
      <c r="I2564" t="s">
        <v>3864</v>
      </c>
      <c r="K2564" t="s">
        <v>1140</v>
      </c>
      <c r="L2564" t="s">
        <v>4009</v>
      </c>
    </row>
    <row r="2565" spans="1:12" x14ac:dyDescent="0.25">
      <c r="A2565" t="s">
        <v>1038</v>
      </c>
      <c r="B2565" t="s">
        <v>5288</v>
      </c>
      <c r="C2565" t="s">
        <v>7746</v>
      </c>
      <c r="D2565" t="s">
        <v>1038</v>
      </c>
      <c r="E2565" t="s">
        <v>5288</v>
      </c>
      <c r="F2565" t="s">
        <v>7746</v>
      </c>
      <c r="H2565" t="s">
        <v>1139</v>
      </c>
      <c r="I2565" t="s">
        <v>3867</v>
      </c>
      <c r="K2565" t="s">
        <v>1140</v>
      </c>
      <c r="L2565" t="s">
        <v>4010</v>
      </c>
    </row>
    <row r="2566" spans="1:12" x14ac:dyDescent="0.25">
      <c r="A2566" t="s">
        <v>1038</v>
      </c>
      <c r="B2566" t="s">
        <v>5288</v>
      </c>
      <c r="C2566" t="s">
        <v>3995</v>
      </c>
      <c r="D2566" t="s">
        <v>1038</v>
      </c>
      <c r="E2566" t="s">
        <v>5288</v>
      </c>
      <c r="F2566" t="s">
        <v>3995</v>
      </c>
      <c r="H2566" t="s">
        <v>1139</v>
      </c>
      <c r="I2566" t="s">
        <v>3870</v>
      </c>
      <c r="K2566" t="s">
        <v>1140</v>
      </c>
      <c r="L2566" t="s">
        <v>4012</v>
      </c>
    </row>
    <row r="2567" spans="1:12" x14ac:dyDescent="0.25">
      <c r="A2567" t="s">
        <v>1038</v>
      </c>
      <c r="B2567" t="s">
        <v>5288</v>
      </c>
      <c r="C2567" t="s">
        <v>3997</v>
      </c>
      <c r="D2567" t="s">
        <v>1038</v>
      </c>
      <c r="E2567" t="s">
        <v>5288</v>
      </c>
      <c r="F2567" t="s">
        <v>3997</v>
      </c>
      <c r="H2567" t="s">
        <v>1139</v>
      </c>
      <c r="I2567" t="s">
        <v>3873</v>
      </c>
      <c r="K2567" t="s">
        <v>1140</v>
      </c>
      <c r="L2567" t="s">
        <v>4014</v>
      </c>
    </row>
    <row r="2568" spans="1:12" x14ac:dyDescent="0.25">
      <c r="A2568" t="s">
        <v>1038</v>
      </c>
      <c r="B2568" t="s">
        <v>5288</v>
      </c>
      <c r="C2568" t="s">
        <v>7749</v>
      </c>
      <c r="D2568" t="s">
        <v>1038</v>
      </c>
      <c r="E2568" t="s">
        <v>5288</v>
      </c>
      <c r="F2568" t="s">
        <v>7749</v>
      </c>
      <c r="H2568" t="s">
        <v>1139</v>
      </c>
      <c r="I2568" t="s">
        <v>3875</v>
      </c>
      <c r="K2568" t="s">
        <v>1140</v>
      </c>
      <c r="L2568" t="s">
        <v>4015</v>
      </c>
    </row>
    <row r="2569" spans="1:12" x14ac:dyDescent="0.25">
      <c r="A2569" t="s">
        <v>1038</v>
      </c>
      <c r="B2569" t="s">
        <v>5288</v>
      </c>
      <c r="C2569" t="s">
        <v>7750</v>
      </c>
      <c r="D2569" t="s">
        <v>1038</v>
      </c>
      <c r="E2569" t="s">
        <v>5288</v>
      </c>
      <c r="F2569" t="s">
        <v>7750</v>
      </c>
      <c r="H2569" t="s">
        <v>1139</v>
      </c>
      <c r="I2569" t="s">
        <v>7913</v>
      </c>
      <c r="K2569" t="s">
        <v>1140</v>
      </c>
      <c r="L2569" t="s">
        <v>4018</v>
      </c>
    </row>
    <row r="2570" spans="1:12" x14ac:dyDescent="0.25">
      <c r="A2570" t="s">
        <v>1038</v>
      </c>
      <c r="B2570" t="s">
        <v>5288</v>
      </c>
      <c r="C2570" t="s">
        <v>8180</v>
      </c>
      <c r="D2570" t="s">
        <v>1038</v>
      </c>
      <c r="E2570" t="s">
        <v>5288</v>
      </c>
      <c r="F2570" t="s">
        <v>8180</v>
      </c>
      <c r="H2570" t="s">
        <v>1139</v>
      </c>
      <c r="I2570" t="s">
        <v>7932</v>
      </c>
      <c r="K2570" t="s">
        <v>1140</v>
      </c>
      <c r="L2570" t="s">
        <v>5291</v>
      </c>
    </row>
    <row r="2571" spans="1:12" x14ac:dyDescent="0.25">
      <c r="A2571" t="s">
        <v>1038</v>
      </c>
      <c r="B2571" t="s">
        <v>5288</v>
      </c>
      <c r="C2571" t="s">
        <v>7751</v>
      </c>
      <c r="D2571" t="s">
        <v>1038</v>
      </c>
      <c r="E2571" t="s">
        <v>5288</v>
      </c>
      <c r="F2571" t="s">
        <v>7751</v>
      </c>
      <c r="H2571" t="s">
        <v>1139</v>
      </c>
      <c r="I2571" t="s">
        <v>3882</v>
      </c>
      <c r="K2571" t="s">
        <v>1140</v>
      </c>
      <c r="L2571" t="s">
        <v>7749</v>
      </c>
    </row>
    <row r="2572" spans="1:12" x14ac:dyDescent="0.25">
      <c r="A2572" t="s">
        <v>1038</v>
      </c>
      <c r="B2572" t="s">
        <v>5288</v>
      </c>
      <c r="C2572" t="s">
        <v>4070</v>
      </c>
      <c r="D2572" t="s">
        <v>1038</v>
      </c>
      <c r="E2572" t="s">
        <v>5288</v>
      </c>
      <c r="F2572" t="s">
        <v>4070</v>
      </c>
      <c r="H2572" t="s">
        <v>1139</v>
      </c>
      <c r="I2572" t="s">
        <v>3892</v>
      </c>
      <c r="K2572" t="s">
        <v>1140</v>
      </c>
      <c r="L2572" t="s">
        <v>7750</v>
      </c>
    </row>
    <row r="2573" spans="1:12" x14ac:dyDescent="0.25">
      <c r="A2573" t="s">
        <v>1038</v>
      </c>
      <c r="B2573" t="s">
        <v>5288</v>
      </c>
      <c r="C2573" t="s">
        <v>8181</v>
      </c>
      <c r="D2573" t="s">
        <v>1038</v>
      </c>
      <c r="E2573" t="s">
        <v>5288</v>
      </c>
      <c r="F2573" t="s">
        <v>8181</v>
      </c>
      <c r="H2573" t="s">
        <v>1139</v>
      </c>
      <c r="I2573" t="s">
        <v>3905</v>
      </c>
      <c r="K2573" t="s">
        <v>1140</v>
      </c>
      <c r="L2573" t="s">
        <v>4022</v>
      </c>
    </row>
    <row r="2574" spans="1:12" x14ac:dyDescent="0.25">
      <c r="A2574" t="s">
        <v>1038</v>
      </c>
      <c r="B2574" t="s">
        <v>5288</v>
      </c>
      <c r="C2574" t="s">
        <v>4505</v>
      </c>
      <c r="D2574" t="s">
        <v>1038</v>
      </c>
      <c r="E2574" t="s">
        <v>5288</v>
      </c>
      <c r="F2574" t="s">
        <v>4505</v>
      </c>
      <c r="H2574" t="s">
        <v>1139</v>
      </c>
      <c r="I2574" t="s">
        <v>3908</v>
      </c>
      <c r="K2574" t="s">
        <v>1140</v>
      </c>
      <c r="L2574" t="s">
        <v>7751</v>
      </c>
    </row>
    <row r="2575" spans="1:12" x14ac:dyDescent="0.25">
      <c r="A2575" t="s">
        <v>1038</v>
      </c>
      <c r="B2575" t="s">
        <v>5288</v>
      </c>
      <c r="C2575" t="s">
        <v>8023</v>
      </c>
      <c r="D2575" t="s">
        <v>1038</v>
      </c>
      <c r="E2575" t="s">
        <v>5288</v>
      </c>
      <c r="F2575" t="s">
        <v>8023</v>
      </c>
      <c r="H2575" t="s">
        <v>1139</v>
      </c>
      <c r="I2575" t="s">
        <v>3926</v>
      </c>
      <c r="K2575" t="s">
        <v>1140</v>
      </c>
      <c r="L2575" t="s">
        <v>5877</v>
      </c>
    </row>
    <row r="2576" spans="1:12" x14ac:dyDescent="0.25">
      <c r="A2576" t="s">
        <v>1038</v>
      </c>
      <c r="B2576" t="s">
        <v>5288</v>
      </c>
      <c r="C2576" t="s">
        <v>8030</v>
      </c>
      <c r="D2576" t="s">
        <v>1038</v>
      </c>
      <c r="E2576" t="s">
        <v>5288</v>
      </c>
      <c r="F2576" t="s">
        <v>8030</v>
      </c>
      <c r="H2576" t="s">
        <v>1139</v>
      </c>
      <c r="I2576" t="s">
        <v>8450</v>
      </c>
      <c r="K2576" t="s">
        <v>1140</v>
      </c>
      <c r="L2576" t="s">
        <v>8451</v>
      </c>
    </row>
    <row r="2577" spans="1:12" x14ac:dyDescent="0.25">
      <c r="A2577" t="s">
        <v>1038</v>
      </c>
      <c r="B2577" t="s">
        <v>5288</v>
      </c>
      <c r="C2577" t="s">
        <v>8182</v>
      </c>
      <c r="D2577" t="s">
        <v>1038</v>
      </c>
      <c r="E2577" t="s">
        <v>5288</v>
      </c>
      <c r="F2577" t="s">
        <v>8182</v>
      </c>
      <c r="H2577" t="s">
        <v>1139</v>
      </c>
      <c r="I2577" t="s">
        <v>7732</v>
      </c>
      <c r="K2577" t="s">
        <v>1140</v>
      </c>
      <c r="L2577" t="s">
        <v>4037</v>
      </c>
    </row>
    <row r="2578" spans="1:12" x14ac:dyDescent="0.25">
      <c r="A2578" t="s">
        <v>1038</v>
      </c>
      <c r="B2578" t="s">
        <v>5288</v>
      </c>
      <c r="C2578" t="s">
        <v>7876</v>
      </c>
      <c r="D2578" t="s">
        <v>1038</v>
      </c>
      <c r="E2578" t="s">
        <v>5288</v>
      </c>
      <c r="F2578" t="s">
        <v>7876</v>
      </c>
      <c r="H2578" t="s">
        <v>1139</v>
      </c>
      <c r="I2578" t="s">
        <v>7733</v>
      </c>
      <c r="K2578" t="s">
        <v>1140</v>
      </c>
      <c r="L2578" t="s">
        <v>4038</v>
      </c>
    </row>
    <row r="2579" spans="1:12" x14ac:dyDescent="0.25">
      <c r="A2579" t="s">
        <v>1038</v>
      </c>
      <c r="B2579" t="s">
        <v>5288</v>
      </c>
      <c r="C2579" t="s">
        <v>7877</v>
      </c>
      <c r="D2579" t="s">
        <v>1038</v>
      </c>
      <c r="E2579" t="s">
        <v>5288</v>
      </c>
      <c r="F2579" t="s">
        <v>7877</v>
      </c>
      <c r="H2579" t="s">
        <v>1139</v>
      </c>
      <c r="I2579" t="s">
        <v>3930</v>
      </c>
      <c r="K2579" t="s">
        <v>1140</v>
      </c>
      <c r="L2579" t="s">
        <v>4040</v>
      </c>
    </row>
    <row r="2580" spans="1:12" x14ac:dyDescent="0.25">
      <c r="A2580" t="s">
        <v>1038</v>
      </c>
      <c r="B2580" t="s">
        <v>5288</v>
      </c>
      <c r="C2580" t="s">
        <v>7878</v>
      </c>
      <c r="D2580" t="s">
        <v>1038</v>
      </c>
      <c r="E2580" t="s">
        <v>5288</v>
      </c>
      <c r="F2580" t="s">
        <v>7878</v>
      </c>
      <c r="H2580" t="s">
        <v>1139</v>
      </c>
      <c r="I2580" t="s">
        <v>7734</v>
      </c>
      <c r="K2580" t="s">
        <v>1140</v>
      </c>
      <c r="L2580" t="s">
        <v>4042</v>
      </c>
    </row>
    <row r="2581" spans="1:12" x14ac:dyDescent="0.25">
      <c r="A2581" t="s">
        <v>1038</v>
      </c>
      <c r="B2581" t="s">
        <v>5288</v>
      </c>
      <c r="C2581" t="s">
        <v>8183</v>
      </c>
      <c r="D2581" t="s">
        <v>1038</v>
      </c>
      <c r="E2581" t="s">
        <v>5288</v>
      </c>
      <c r="F2581" t="s">
        <v>8183</v>
      </c>
      <c r="H2581" t="s">
        <v>1139</v>
      </c>
      <c r="I2581" t="s">
        <v>3932</v>
      </c>
      <c r="K2581" t="s">
        <v>1140</v>
      </c>
      <c r="L2581" t="s">
        <v>4044</v>
      </c>
    </row>
    <row r="2582" spans="1:12" x14ac:dyDescent="0.25">
      <c r="A2582" t="s">
        <v>1038</v>
      </c>
      <c r="B2582" t="s">
        <v>5288</v>
      </c>
      <c r="C2582" t="s">
        <v>7629</v>
      </c>
      <c r="D2582" t="s">
        <v>1038</v>
      </c>
      <c r="E2582" t="s">
        <v>5288</v>
      </c>
      <c r="F2582" t="s">
        <v>7629</v>
      </c>
      <c r="H2582" t="s">
        <v>1139</v>
      </c>
      <c r="I2582" t="s">
        <v>3935</v>
      </c>
      <c r="K2582" t="s">
        <v>1140</v>
      </c>
      <c r="L2582" t="s">
        <v>4046</v>
      </c>
    </row>
    <row r="2583" spans="1:12" x14ac:dyDescent="0.25">
      <c r="A2583" t="s">
        <v>1038</v>
      </c>
      <c r="B2583" t="s">
        <v>5288</v>
      </c>
      <c r="C2583" t="s">
        <v>8184</v>
      </c>
      <c r="D2583" t="s">
        <v>1038</v>
      </c>
      <c r="E2583" t="s">
        <v>5288</v>
      </c>
      <c r="F2583" t="s">
        <v>8184</v>
      </c>
      <c r="H2583" t="s">
        <v>1139</v>
      </c>
      <c r="I2583" t="s">
        <v>7735</v>
      </c>
      <c r="K2583" t="s">
        <v>1140</v>
      </c>
      <c r="L2583" t="s">
        <v>4047</v>
      </c>
    </row>
    <row r="2584" spans="1:12" x14ac:dyDescent="0.25">
      <c r="A2584" t="s">
        <v>1041</v>
      </c>
      <c r="B2584" t="s">
        <v>5288</v>
      </c>
      <c r="C2584" t="s">
        <v>7905</v>
      </c>
      <c r="D2584" t="s">
        <v>1038</v>
      </c>
      <c r="E2584" t="s">
        <v>5288</v>
      </c>
      <c r="F2584" t="s">
        <v>7905</v>
      </c>
      <c r="H2584" t="s">
        <v>1139</v>
      </c>
      <c r="I2584" t="s">
        <v>3941</v>
      </c>
      <c r="K2584" t="s">
        <v>1140</v>
      </c>
      <c r="L2584" t="s">
        <v>4049</v>
      </c>
    </row>
    <row r="2585" spans="1:12" x14ac:dyDescent="0.25">
      <c r="A2585" t="s">
        <v>1041</v>
      </c>
      <c r="B2585" t="s">
        <v>5288</v>
      </c>
      <c r="C2585" t="s">
        <v>7984</v>
      </c>
      <c r="D2585" t="s">
        <v>1038</v>
      </c>
      <c r="E2585" t="s">
        <v>5288</v>
      </c>
      <c r="F2585" t="s">
        <v>7984</v>
      </c>
      <c r="H2585" t="s">
        <v>1139</v>
      </c>
      <c r="I2585" t="s">
        <v>7736</v>
      </c>
      <c r="K2585" t="s">
        <v>1140</v>
      </c>
      <c r="L2585" t="s">
        <v>5896</v>
      </c>
    </row>
    <row r="2586" spans="1:12" x14ac:dyDescent="0.25">
      <c r="A2586" t="s">
        <v>1041</v>
      </c>
      <c r="B2586" t="s">
        <v>5288</v>
      </c>
      <c r="C2586" t="s">
        <v>3480</v>
      </c>
      <c r="D2586" t="s">
        <v>1038</v>
      </c>
      <c r="E2586" t="s">
        <v>5288</v>
      </c>
      <c r="F2586" t="s">
        <v>3480</v>
      </c>
      <c r="H2586" t="s">
        <v>1139</v>
      </c>
      <c r="I2586" t="s">
        <v>7737</v>
      </c>
      <c r="K2586" t="s">
        <v>1140</v>
      </c>
      <c r="L2586" t="s">
        <v>4051</v>
      </c>
    </row>
    <row r="2587" spans="1:12" x14ac:dyDescent="0.25">
      <c r="A2587" t="s">
        <v>1041</v>
      </c>
      <c r="B2587" t="s">
        <v>5288</v>
      </c>
      <c r="C2587" t="s">
        <v>3489</v>
      </c>
      <c r="D2587" t="s">
        <v>1038</v>
      </c>
      <c r="E2587" t="s">
        <v>5288</v>
      </c>
      <c r="F2587" t="s">
        <v>3489</v>
      </c>
      <c r="H2587" t="s">
        <v>1139</v>
      </c>
      <c r="I2587" t="s">
        <v>7738</v>
      </c>
      <c r="K2587" t="s">
        <v>1140</v>
      </c>
      <c r="L2587" t="s">
        <v>4053</v>
      </c>
    </row>
    <row r="2588" spans="1:12" x14ac:dyDescent="0.25">
      <c r="A2588" t="s">
        <v>1041</v>
      </c>
      <c r="B2588" t="s">
        <v>5288</v>
      </c>
      <c r="C2588" t="s">
        <v>3492</v>
      </c>
      <c r="D2588" t="s">
        <v>1038</v>
      </c>
      <c r="E2588" t="s">
        <v>5288</v>
      </c>
      <c r="F2588" t="s">
        <v>3492</v>
      </c>
      <c r="H2588" t="s">
        <v>1139</v>
      </c>
      <c r="I2588" t="s">
        <v>7739</v>
      </c>
      <c r="K2588" t="s">
        <v>1140</v>
      </c>
      <c r="L2588" t="s">
        <v>4054</v>
      </c>
    </row>
    <row r="2589" spans="1:12" x14ac:dyDescent="0.25">
      <c r="A2589" t="s">
        <v>1041</v>
      </c>
      <c r="B2589" t="s">
        <v>5288</v>
      </c>
      <c r="C2589" t="s">
        <v>3521</v>
      </c>
      <c r="D2589" t="s">
        <v>1038</v>
      </c>
      <c r="E2589" t="s">
        <v>5288</v>
      </c>
      <c r="F2589" t="s">
        <v>3521</v>
      </c>
      <c r="H2589" t="s">
        <v>1139</v>
      </c>
      <c r="I2589" t="s">
        <v>7682</v>
      </c>
      <c r="K2589" t="s">
        <v>1140</v>
      </c>
      <c r="L2589" t="s">
        <v>5905</v>
      </c>
    </row>
    <row r="2590" spans="1:12" x14ac:dyDescent="0.25">
      <c r="A2590" t="s">
        <v>1041</v>
      </c>
      <c r="B2590" t="s">
        <v>5288</v>
      </c>
      <c r="C2590" t="s">
        <v>3532</v>
      </c>
      <c r="D2590" t="s">
        <v>1038</v>
      </c>
      <c r="E2590" t="s">
        <v>5288</v>
      </c>
      <c r="F2590" t="s">
        <v>3532</v>
      </c>
      <c r="H2590" t="s">
        <v>1139</v>
      </c>
      <c r="I2590" t="s">
        <v>7741</v>
      </c>
      <c r="K2590" t="s">
        <v>1140</v>
      </c>
      <c r="L2590" t="s">
        <v>5908</v>
      </c>
    </row>
    <row r="2591" spans="1:12" x14ac:dyDescent="0.25">
      <c r="A2591" t="s">
        <v>1041</v>
      </c>
      <c r="B2591" t="s">
        <v>5288</v>
      </c>
      <c r="C2591" t="s">
        <v>8419</v>
      </c>
      <c r="D2591" t="s">
        <v>1038</v>
      </c>
      <c r="E2591" t="s">
        <v>5288</v>
      </c>
      <c r="F2591" t="s">
        <v>8419</v>
      </c>
      <c r="H2591" t="s">
        <v>1139</v>
      </c>
      <c r="I2591" t="s">
        <v>7742</v>
      </c>
      <c r="K2591" t="s">
        <v>1140</v>
      </c>
      <c r="L2591" t="s">
        <v>4056</v>
      </c>
    </row>
    <row r="2592" spans="1:12" x14ac:dyDescent="0.25">
      <c r="A2592" t="s">
        <v>1041</v>
      </c>
      <c r="B2592" t="s">
        <v>5288</v>
      </c>
      <c r="C2592" t="s">
        <v>3543</v>
      </c>
      <c r="D2592" t="s">
        <v>1038</v>
      </c>
      <c r="E2592" t="s">
        <v>5288</v>
      </c>
      <c r="F2592" t="s">
        <v>3543</v>
      </c>
      <c r="H2592" t="s">
        <v>1139</v>
      </c>
      <c r="I2592" t="s">
        <v>7743</v>
      </c>
      <c r="K2592" t="s">
        <v>1140</v>
      </c>
      <c r="L2592" t="s">
        <v>4058</v>
      </c>
    </row>
    <row r="2593" spans="1:12" x14ac:dyDescent="0.25">
      <c r="A2593" t="s">
        <v>1041</v>
      </c>
      <c r="B2593" t="s">
        <v>5288</v>
      </c>
      <c r="C2593" t="s">
        <v>3570</v>
      </c>
      <c r="D2593" t="s">
        <v>1038</v>
      </c>
      <c r="E2593" t="s">
        <v>5288</v>
      </c>
      <c r="F2593" t="s">
        <v>3570</v>
      </c>
      <c r="H2593" t="s">
        <v>1139</v>
      </c>
      <c r="I2593" t="s">
        <v>7744</v>
      </c>
      <c r="K2593" t="s">
        <v>1140</v>
      </c>
      <c r="L2593" t="s">
        <v>4060</v>
      </c>
    </row>
    <row r="2594" spans="1:12" x14ac:dyDescent="0.25">
      <c r="A2594" t="s">
        <v>1041</v>
      </c>
      <c r="B2594" t="s">
        <v>5288</v>
      </c>
      <c r="C2594" t="s">
        <v>3585</v>
      </c>
      <c r="D2594" t="s">
        <v>1038</v>
      </c>
      <c r="E2594" t="s">
        <v>5288</v>
      </c>
      <c r="F2594" t="s">
        <v>3585</v>
      </c>
      <c r="H2594" t="s">
        <v>1139</v>
      </c>
      <c r="I2594" t="s">
        <v>7745</v>
      </c>
      <c r="K2594" t="s">
        <v>1140</v>
      </c>
      <c r="L2594" t="s">
        <v>4063</v>
      </c>
    </row>
    <row r="2595" spans="1:12" x14ac:dyDescent="0.25">
      <c r="A2595" t="s">
        <v>1041</v>
      </c>
      <c r="B2595" t="s">
        <v>5288</v>
      </c>
      <c r="C2595" t="s">
        <v>7654</v>
      </c>
      <c r="D2595" t="s">
        <v>1038</v>
      </c>
      <c r="E2595" t="s">
        <v>5288</v>
      </c>
      <c r="F2595" t="s">
        <v>7654</v>
      </c>
      <c r="H2595" t="s">
        <v>1139</v>
      </c>
      <c r="I2595" t="s">
        <v>3944</v>
      </c>
      <c r="K2595" t="s">
        <v>1140</v>
      </c>
      <c r="L2595" t="s">
        <v>4065</v>
      </c>
    </row>
    <row r="2596" spans="1:12" x14ac:dyDescent="0.25">
      <c r="A2596" t="s">
        <v>1041</v>
      </c>
      <c r="B2596" t="s">
        <v>5288</v>
      </c>
      <c r="C2596" t="s">
        <v>7668</v>
      </c>
      <c r="D2596" t="s">
        <v>1038</v>
      </c>
      <c r="E2596" t="s">
        <v>5288</v>
      </c>
      <c r="F2596" t="s">
        <v>7668</v>
      </c>
      <c r="H2596" t="s">
        <v>1139</v>
      </c>
      <c r="I2596" t="s">
        <v>7746</v>
      </c>
      <c r="K2596" t="s">
        <v>1140</v>
      </c>
      <c r="L2596" t="s">
        <v>4067</v>
      </c>
    </row>
    <row r="2597" spans="1:12" x14ac:dyDescent="0.25">
      <c r="A2597" t="s">
        <v>1041</v>
      </c>
      <c r="B2597" t="s">
        <v>5288</v>
      </c>
      <c r="C2597" t="s">
        <v>3628</v>
      </c>
      <c r="D2597" t="s">
        <v>1038</v>
      </c>
      <c r="E2597" t="s">
        <v>5288</v>
      </c>
      <c r="F2597" t="s">
        <v>3628</v>
      </c>
      <c r="H2597" t="s">
        <v>1139</v>
      </c>
      <c r="I2597" t="s">
        <v>3950</v>
      </c>
      <c r="K2597" t="s">
        <v>1140</v>
      </c>
      <c r="L2597" t="s">
        <v>8452</v>
      </c>
    </row>
    <row r="2598" spans="1:12" x14ac:dyDescent="0.25">
      <c r="A2598" t="s">
        <v>1041</v>
      </c>
      <c r="B2598" t="s">
        <v>5288</v>
      </c>
      <c r="C2598" t="s">
        <v>7678</v>
      </c>
      <c r="D2598" t="s">
        <v>1038</v>
      </c>
      <c r="E2598" t="s">
        <v>5288</v>
      </c>
      <c r="F2598" t="s">
        <v>7678</v>
      </c>
      <c r="H2598" t="s">
        <v>1139</v>
      </c>
      <c r="I2598" t="s">
        <v>3952</v>
      </c>
      <c r="K2598" t="s">
        <v>1140</v>
      </c>
      <c r="L2598" t="s">
        <v>8453</v>
      </c>
    </row>
    <row r="2599" spans="1:12" x14ac:dyDescent="0.25">
      <c r="A2599" t="s">
        <v>1041</v>
      </c>
      <c r="B2599" t="s">
        <v>5288</v>
      </c>
      <c r="C2599" t="s">
        <v>7684</v>
      </c>
      <c r="D2599" t="s">
        <v>1038</v>
      </c>
      <c r="E2599" t="s">
        <v>5288</v>
      </c>
      <c r="F2599" t="s">
        <v>7684</v>
      </c>
      <c r="H2599" t="s">
        <v>1139</v>
      </c>
      <c r="I2599" t="s">
        <v>5802</v>
      </c>
      <c r="K2599" t="s">
        <v>1140</v>
      </c>
      <c r="L2599" t="s">
        <v>7752</v>
      </c>
    </row>
    <row r="2600" spans="1:12" x14ac:dyDescent="0.25">
      <c r="A2600" t="s">
        <v>1041</v>
      </c>
      <c r="B2600" t="s">
        <v>5288</v>
      </c>
      <c r="C2600" t="s">
        <v>7690</v>
      </c>
      <c r="D2600" t="s">
        <v>1038</v>
      </c>
      <c r="E2600" t="s">
        <v>5288</v>
      </c>
      <c r="F2600" t="s">
        <v>7690</v>
      </c>
      <c r="H2600" t="s">
        <v>1139</v>
      </c>
      <c r="I2600" t="s">
        <v>3954</v>
      </c>
      <c r="K2600" t="s">
        <v>1140</v>
      </c>
      <c r="L2600" t="s">
        <v>4068</v>
      </c>
    </row>
    <row r="2601" spans="1:12" x14ac:dyDescent="0.25">
      <c r="A2601" t="s">
        <v>1041</v>
      </c>
      <c r="B2601" t="s">
        <v>5288</v>
      </c>
      <c r="C2601" t="s">
        <v>3663</v>
      </c>
      <c r="D2601" t="s">
        <v>1038</v>
      </c>
      <c r="E2601" t="s">
        <v>5288</v>
      </c>
      <c r="F2601" t="s">
        <v>3663</v>
      </c>
      <c r="H2601" t="s">
        <v>1139</v>
      </c>
      <c r="I2601" t="s">
        <v>3956</v>
      </c>
      <c r="K2601" t="s">
        <v>1140</v>
      </c>
      <c r="L2601" t="s">
        <v>8454</v>
      </c>
    </row>
    <row r="2602" spans="1:12" x14ac:dyDescent="0.25">
      <c r="A2602" t="s">
        <v>1041</v>
      </c>
      <c r="B2602" t="s">
        <v>5288</v>
      </c>
      <c r="C2602" t="s">
        <v>3708</v>
      </c>
      <c r="D2602" t="s">
        <v>1038</v>
      </c>
      <c r="E2602" t="s">
        <v>5288</v>
      </c>
      <c r="F2602" t="s">
        <v>3708</v>
      </c>
      <c r="H2602" t="s">
        <v>1139</v>
      </c>
      <c r="I2602" t="s">
        <v>3958</v>
      </c>
      <c r="K2602" t="s">
        <v>1140</v>
      </c>
      <c r="L2602" t="s">
        <v>7753</v>
      </c>
    </row>
    <row r="2603" spans="1:12" x14ac:dyDescent="0.25">
      <c r="A2603" t="s">
        <v>1041</v>
      </c>
      <c r="B2603" t="s">
        <v>5288</v>
      </c>
      <c r="C2603" t="s">
        <v>3714</v>
      </c>
      <c r="D2603" t="s">
        <v>1038</v>
      </c>
      <c r="E2603" t="s">
        <v>5288</v>
      </c>
      <c r="F2603" t="s">
        <v>3714</v>
      </c>
      <c r="H2603" t="s">
        <v>1139</v>
      </c>
      <c r="I2603" t="s">
        <v>3960</v>
      </c>
      <c r="K2603" t="s">
        <v>1140</v>
      </c>
      <c r="L2603" t="s">
        <v>7754</v>
      </c>
    </row>
    <row r="2604" spans="1:12" x14ac:dyDescent="0.25">
      <c r="A2604" t="s">
        <v>1041</v>
      </c>
      <c r="B2604" t="s">
        <v>5288</v>
      </c>
      <c r="C2604" t="s">
        <v>3762</v>
      </c>
      <c r="D2604" t="s">
        <v>1038</v>
      </c>
      <c r="E2604" t="s">
        <v>5288</v>
      </c>
      <c r="F2604" t="s">
        <v>3762</v>
      </c>
      <c r="H2604" t="s">
        <v>1139</v>
      </c>
      <c r="I2604" t="s">
        <v>3962</v>
      </c>
      <c r="K2604" t="s">
        <v>1140</v>
      </c>
      <c r="L2604" t="s">
        <v>7755</v>
      </c>
    </row>
    <row r="2605" spans="1:12" x14ac:dyDescent="0.25">
      <c r="A2605" t="s">
        <v>1041</v>
      </c>
      <c r="B2605" t="s">
        <v>5288</v>
      </c>
      <c r="C2605" t="s">
        <v>7907</v>
      </c>
      <c r="D2605" t="s">
        <v>1038</v>
      </c>
      <c r="E2605" t="s">
        <v>5288</v>
      </c>
      <c r="F2605" t="s">
        <v>7907</v>
      </c>
      <c r="H2605" t="s">
        <v>1139</v>
      </c>
      <c r="I2605" t="s">
        <v>3964</v>
      </c>
      <c r="K2605" t="s">
        <v>1140</v>
      </c>
      <c r="L2605" t="s">
        <v>7756</v>
      </c>
    </row>
    <row r="2606" spans="1:12" x14ac:dyDescent="0.25">
      <c r="A2606" t="s">
        <v>1041</v>
      </c>
      <c r="B2606" t="s">
        <v>5288</v>
      </c>
      <c r="C2606" t="s">
        <v>7908</v>
      </c>
      <c r="D2606" t="s">
        <v>1038</v>
      </c>
      <c r="E2606" t="s">
        <v>5288</v>
      </c>
      <c r="F2606" t="s">
        <v>7908</v>
      </c>
      <c r="H2606" t="s">
        <v>1139</v>
      </c>
      <c r="I2606" t="s">
        <v>3966</v>
      </c>
      <c r="K2606" t="s">
        <v>1140</v>
      </c>
      <c r="L2606" t="s">
        <v>7757</v>
      </c>
    </row>
    <row r="2607" spans="1:12" x14ac:dyDescent="0.25">
      <c r="A2607" t="s">
        <v>1041</v>
      </c>
      <c r="B2607" t="s">
        <v>5288</v>
      </c>
      <c r="C2607" t="s">
        <v>7909</v>
      </c>
      <c r="D2607" t="s">
        <v>1038</v>
      </c>
      <c r="E2607" t="s">
        <v>5288</v>
      </c>
      <c r="F2607" t="s">
        <v>7909</v>
      </c>
      <c r="H2607" t="s">
        <v>1139</v>
      </c>
      <c r="I2607" t="s">
        <v>3968</v>
      </c>
      <c r="K2607" t="s">
        <v>1140</v>
      </c>
      <c r="L2607" t="s">
        <v>7758</v>
      </c>
    </row>
    <row r="2608" spans="1:12" x14ac:dyDescent="0.25">
      <c r="A2608" t="s">
        <v>1041</v>
      </c>
      <c r="B2608" t="s">
        <v>5288</v>
      </c>
      <c r="C2608" t="s">
        <v>7910</v>
      </c>
      <c r="D2608" t="s">
        <v>1038</v>
      </c>
      <c r="E2608" t="s">
        <v>5288</v>
      </c>
      <c r="F2608" t="s">
        <v>7910</v>
      </c>
      <c r="H2608" t="s">
        <v>1139</v>
      </c>
      <c r="I2608" t="s">
        <v>3970</v>
      </c>
      <c r="K2608" t="s">
        <v>1140</v>
      </c>
      <c r="L2608" t="s">
        <v>7759</v>
      </c>
    </row>
    <row r="2609" spans="1:12" x14ac:dyDescent="0.25">
      <c r="A2609" t="s">
        <v>1041</v>
      </c>
      <c r="B2609" t="s">
        <v>5288</v>
      </c>
      <c r="C2609" t="s">
        <v>7911</v>
      </c>
      <c r="D2609" t="s">
        <v>1038</v>
      </c>
      <c r="E2609" t="s">
        <v>5288</v>
      </c>
      <c r="F2609" t="s">
        <v>7911</v>
      </c>
      <c r="H2609" t="s">
        <v>1139</v>
      </c>
      <c r="I2609" t="s">
        <v>3972</v>
      </c>
      <c r="K2609" t="s">
        <v>1140</v>
      </c>
      <c r="L2609" t="s">
        <v>7992</v>
      </c>
    </row>
    <row r="2610" spans="1:12" x14ac:dyDescent="0.25">
      <c r="A2610" t="s">
        <v>1041</v>
      </c>
      <c r="B2610" t="s">
        <v>5288</v>
      </c>
      <c r="C2610" t="s">
        <v>7725</v>
      </c>
      <c r="D2610" t="s">
        <v>1038</v>
      </c>
      <c r="E2610" t="s">
        <v>5288</v>
      </c>
      <c r="F2610" t="s">
        <v>7725</v>
      </c>
      <c r="H2610" t="s">
        <v>1139</v>
      </c>
      <c r="I2610" t="s">
        <v>3974</v>
      </c>
      <c r="K2610" t="s">
        <v>1140</v>
      </c>
      <c r="L2610" t="s">
        <v>7761</v>
      </c>
    </row>
    <row r="2611" spans="1:12" x14ac:dyDescent="0.25">
      <c r="A2611" t="s">
        <v>1041</v>
      </c>
      <c r="B2611" t="s">
        <v>5288</v>
      </c>
      <c r="C2611" t="s">
        <v>7726</v>
      </c>
      <c r="D2611" t="s">
        <v>1038</v>
      </c>
      <c r="E2611" t="s">
        <v>5288</v>
      </c>
      <c r="F2611" t="s">
        <v>7726</v>
      </c>
      <c r="H2611" t="s">
        <v>1139</v>
      </c>
      <c r="I2611" t="s">
        <v>3977</v>
      </c>
      <c r="K2611" t="s">
        <v>1140</v>
      </c>
      <c r="L2611" t="s">
        <v>7762</v>
      </c>
    </row>
    <row r="2612" spans="1:12" x14ac:dyDescent="0.25">
      <c r="A2612" t="s">
        <v>1041</v>
      </c>
      <c r="B2612" t="s">
        <v>5288</v>
      </c>
      <c r="C2612" t="s">
        <v>7600</v>
      </c>
      <c r="D2612" t="s">
        <v>1038</v>
      </c>
      <c r="E2612" t="s">
        <v>5288</v>
      </c>
      <c r="F2612" t="s">
        <v>7600</v>
      </c>
      <c r="H2612" t="s">
        <v>1139</v>
      </c>
      <c r="I2612" t="s">
        <v>3979</v>
      </c>
      <c r="K2612" t="s">
        <v>1140</v>
      </c>
      <c r="L2612" t="s">
        <v>4070</v>
      </c>
    </row>
    <row r="2613" spans="1:12" x14ac:dyDescent="0.25">
      <c r="A2613" t="s">
        <v>1041</v>
      </c>
      <c r="B2613" t="s">
        <v>5288</v>
      </c>
      <c r="C2613" t="s">
        <v>5629</v>
      </c>
      <c r="D2613" t="s">
        <v>1038</v>
      </c>
      <c r="E2613" t="s">
        <v>5288</v>
      </c>
      <c r="F2613" t="s">
        <v>5629</v>
      </c>
      <c r="H2613" t="s">
        <v>1139</v>
      </c>
      <c r="I2613" t="s">
        <v>3981</v>
      </c>
      <c r="K2613" t="s">
        <v>1140</v>
      </c>
      <c r="L2613" t="s">
        <v>4074</v>
      </c>
    </row>
    <row r="2614" spans="1:12" x14ac:dyDescent="0.25">
      <c r="A2614" t="s">
        <v>1041</v>
      </c>
      <c r="B2614" t="s">
        <v>5288</v>
      </c>
      <c r="C2614" t="s">
        <v>3790</v>
      </c>
      <c r="D2614" t="s">
        <v>1038</v>
      </c>
      <c r="E2614" t="s">
        <v>5288</v>
      </c>
      <c r="F2614" t="s">
        <v>3790</v>
      </c>
      <c r="H2614" t="s">
        <v>1139</v>
      </c>
      <c r="I2614" t="s">
        <v>3983</v>
      </c>
      <c r="K2614" t="s">
        <v>1140</v>
      </c>
      <c r="L2614" t="s">
        <v>8181</v>
      </c>
    </row>
    <row r="2615" spans="1:12" x14ac:dyDescent="0.25">
      <c r="A2615" t="s">
        <v>1041</v>
      </c>
      <c r="B2615" t="s">
        <v>5288</v>
      </c>
      <c r="C2615" t="s">
        <v>5640</v>
      </c>
      <c r="D2615" t="s">
        <v>1038</v>
      </c>
      <c r="E2615" t="s">
        <v>5288</v>
      </c>
      <c r="F2615" t="s">
        <v>5640</v>
      </c>
      <c r="H2615" t="s">
        <v>1139</v>
      </c>
      <c r="I2615" t="s">
        <v>3986</v>
      </c>
      <c r="K2615" t="s">
        <v>1140</v>
      </c>
      <c r="L2615" t="s">
        <v>4100</v>
      </c>
    </row>
    <row r="2616" spans="1:12" x14ac:dyDescent="0.25">
      <c r="A2616" t="s">
        <v>1041</v>
      </c>
      <c r="B2616" t="s">
        <v>5288</v>
      </c>
      <c r="C2616" t="s">
        <v>3802</v>
      </c>
      <c r="D2616" t="s">
        <v>1038</v>
      </c>
      <c r="E2616" t="s">
        <v>5288</v>
      </c>
      <c r="F2616" t="s">
        <v>3802</v>
      </c>
      <c r="H2616" t="s">
        <v>1139</v>
      </c>
      <c r="I2616" t="s">
        <v>3988</v>
      </c>
      <c r="K2616" t="s">
        <v>1140</v>
      </c>
      <c r="L2616" t="s">
        <v>4101</v>
      </c>
    </row>
    <row r="2617" spans="1:12" x14ac:dyDescent="0.25">
      <c r="A2617" t="s">
        <v>1041</v>
      </c>
      <c r="B2617" t="s">
        <v>5288</v>
      </c>
      <c r="C2617" t="s">
        <v>5654</v>
      </c>
      <c r="D2617" t="s">
        <v>1038</v>
      </c>
      <c r="E2617" t="s">
        <v>5288</v>
      </c>
      <c r="F2617" t="s">
        <v>5654</v>
      </c>
      <c r="H2617" t="s">
        <v>1139</v>
      </c>
      <c r="I2617" t="s">
        <v>3989</v>
      </c>
      <c r="K2617" t="s">
        <v>1140</v>
      </c>
      <c r="L2617" t="s">
        <v>8455</v>
      </c>
    </row>
    <row r="2618" spans="1:12" x14ac:dyDescent="0.25">
      <c r="A2618" t="s">
        <v>1041</v>
      </c>
      <c r="B2618" t="s">
        <v>5288</v>
      </c>
      <c r="C2618" t="s">
        <v>3808</v>
      </c>
      <c r="D2618" t="s">
        <v>1038</v>
      </c>
      <c r="E2618" t="s">
        <v>5288</v>
      </c>
      <c r="F2618" t="s">
        <v>3808</v>
      </c>
      <c r="H2618" t="s">
        <v>1139</v>
      </c>
      <c r="I2618" t="s">
        <v>3991</v>
      </c>
      <c r="K2618" t="s">
        <v>1140</v>
      </c>
      <c r="L2618" t="s">
        <v>8456</v>
      </c>
    </row>
    <row r="2619" spans="1:12" x14ac:dyDescent="0.25">
      <c r="A2619" t="s">
        <v>1041</v>
      </c>
      <c r="B2619" t="s">
        <v>5288</v>
      </c>
      <c r="C2619" t="s">
        <v>5661</v>
      </c>
      <c r="D2619" t="s">
        <v>1038</v>
      </c>
      <c r="E2619" t="s">
        <v>5288</v>
      </c>
      <c r="F2619" t="s">
        <v>5661</v>
      </c>
      <c r="H2619" t="s">
        <v>1139</v>
      </c>
      <c r="I2619" t="s">
        <v>3992</v>
      </c>
      <c r="K2619" t="s">
        <v>1140</v>
      </c>
      <c r="L2619" t="s">
        <v>8457</v>
      </c>
    </row>
    <row r="2620" spans="1:12" x14ac:dyDescent="0.25">
      <c r="A2620" t="s">
        <v>1041</v>
      </c>
      <c r="B2620" t="s">
        <v>5288</v>
      </c>
      <c r="C2620" t="s">
        <v>3814</v>
      </c>
      <c r="D2620" t="s">
        <v>1038</v>
      </c>
      <c r="E2620" t="s">
        <v>5288</v>
      </c>
      <c r="F2620" t="s">
        <v>3814</v>
      </c>
      <c r="H2620" t="s">
        <v>1139</v>
      </c>
      <c r="I2620" t="s">
        <v>3995</v>
      </c>
      <c r="K2620" t="s">
        <v>1140</v>
      </c>
      <c r="L2620" t="s">
        <v>7763</v>
      </c>
    </row>
    <row r="2621" spans="1:12" x14ac:dyDescent="0.25">
      <c r="A2621" t="s">
        <v>1041</v>
      </c>
      <c r="B2621" t="s">
        <v>5288</v>
      </c>
      <c r="C2621" t="s">
        <v>5668</v>
      </c>
      <c r="D2621" t="s">
        <v>1038</v>
      </c>
      <c r="E2621" t="s">
        <v>5288</v>
      </c>
      <c r="F2621" t="s">
        <v>5668</v>
      </c>
      <c r="H2621" t="s">
        <v>1139</v>
      </c>
      <c r="I2621" t="s">
        <v>3997</v>
      </c>
      <c r="K2621" t="s">
        <v>1140</v>
      </c>
      <c r="L2621" t="s">
        <v>7764</v>
      </c>
    </row>
    <row r="2622" spans="1:12" x14ac:dyDescent="0.25">
      <c r="A2622" t="s">
        <v>1041</v>
      </c>
      <c r="B2622" t="s">
        <v>5288</v>
      </c>
      <c r="C2622" t="s">
        <v>3820</v>
      </c>
      <c r="D2622" t="s">
        <v>1038</v>
      </c>
      <c r="E2622" t="s">
        <v>5288</v>
      </c>
      <c r="F2622" t="s">
        <v>3820</v>
      </c>
      <c r="H2622" t="s">
        <v>1139</v>
      </c>
      <c r="I2622" t="s">
        <v>3999</v>
      </c>
      <c r="K2622" t="s">
        <v>1140</v>
      </c>
      <c r="L2622" t="s">
        <v>7765</v>
      </c>
    </row>
    <row r="2623" spans="1:12" x14ac:dyDescent="0.25">
      <c r="A2623" t="s">
        <v>1041</v>
      </c>
      <c r="B2623" t="s">
        <v>5288</v>
      </c>
      <c r="C2623" t="s">
        <v>5678</v>
      </c>
      <c r="D2623" t="s">
        <v>1038</v>
      </c>
      <c r="E2623" t="s">
        <v>5288</v>
      </c>
      <c r="F2623" t="s">
        <v>5678</v>
      </c>
      <c r="H2623" t="s">
        <v>1139</v>
      </c>
      <c r="I2623" t="s">
        <v>4001</v>
      </c>
      <c r="K2623" t="s">
        <v>1140</v>
      </c>
      <c r="L2623" t="s">
        <v>7766</v>
      </c>
    </row>
    <row r="2624" spans="1:12" x14ac:dyDescent="0.25">
      <c r="A2624" t="s">
        <v>1041</v>
      </c>
      <c r="B2624" t="s">
        <v>5288</v>
      </c>
      <c r="C2624" t="s">
        <v>3826</v>
      </c>
      <c r="D2624" t="s">
        <v>1038</v>
      </c>
      <c r="E2624" t="s">
        <v>5288</v>
      </c>
      <c r="F2624" t="s">
        <v>3826</v>
      </c>
      <c r="H2624" t="s">
        <v>1139</v>
      </c>
      <c r="I2624" t="s">
        <v>4003</v>
      </c>
      <c r="K2624" t="s">
        <v>1140</v>
      </c>
      <c r="L2624" t="s">
        <v>7767</v>
      </c>
    </row>
    <row r="2625" spans="1:12" x14ac:dyDescent="0.25">
      <c r="A2625" t="s">
        <v>1041</v>
      </c>
      <c r="B2625" t="s">
        <v>5288</v>
      </c>
      <c r="C2625" t="s">
        <v>5688</v>
      </c>
      <c r="D2625" t="s">
        <v>1038</v>
      </c>
      <c r="E2625" t="s">
        <v>5288</v>
      </c>
      <c r="F2625" t="s">
        <v>5688</v>
      </c>
      <c r="H2625" t="s">
        <v>1139</v>
      </c>
      <c r="I2625" t="s">
        <v>4005</v>
      </c>
      <c r="K2625" t="s">
        <v>1140</v>
      </c>
      <c r="L2625" t="s">
        <v>7768</v>
      </c>
    </row>
    <row r="2626" spans="1:12" x14ac:dyDescent="0.25">
      <c r="A2626" t="s">
        <v>1041</v>
      </c>
      <c r="B2626" t="s">
        <v>5288</v>
      </c>
      <c r="C2626" t="s">
        <v>3831</v>
      </c>
      <c r="D2626" t="s">
        <v>1038</v>
      </c>
      <c r="E2626" t="s">
        <v>5288</v>
      </c>
      <c r="F2626" t="s">
        <v>3831</v>
      </c>
      <c r="H2626" t="s">
        <v>1139</v>
      </c>
      <c r="I2626" t="s">
        <v>4007</v>
      </c>
      <c r="K2626" t="s">
        <v>1140</v>
      </c>
      <c r="L2626" t="s">
        <v>7769</v>
      </c>
    </row>
    <row r="2627" spans="1:12" x14ac:dyDescent="0.25">
      <c r="A2627" t="s">
        <v>1041</v>
      </c>
      <c r="B2627" t="s">
        <v>5288</v>
      </c>
      <c r="C2627" t="s">
        <v>5695</v>
      </c>
      <c r="D2627" t="s">
        <v>1038</v>
      </c>
      <c r="E2627" t="s">
        <v>5288</v>
      </c>
      <c r="F2627" t="s">
        <v>5695</v>
      </c>
      <c r="H2627" t="s">
        <v>1139</v>
      </c>
      <c r="I2627" t="s">
        <v>4009</v>
      </c>
      <c r="K2627" t="s">
        <v>1140</v>
      </c>
      <c r="L2627" t="s">
        <v>7770</v>
      </c>
    </row>
    <row r="2628" spans="1:12" x14ac:dyDescent="0.25">
      <c r="A2628" t="s">
        <v>1041</v>
      </c>
      <c r="B2628" t="s">
        <v>5288</v>
      </c>
      <c r="C2628" t="s">
        <v>5702</v>
      </c>
      <c r="D2628" t="s">
        <v>1038</v>
      </c>
      <c r="E2628" t="s">
        <v>5288</v>
      </c>
      <c r="F2628" t="s">
        <v>5702</v>
      </c>
      <c r="H2628" t="s">
        <v>1139</v>
      </c>
      <c r="I2628" t="s">
        <v>4010</v>
      </c>
      <c r="K2628" t="s">
        <v>1140</v>
      </c>
      <c r="L2628" t="s">
        <v>7771</v>
      </c>
    </row>
    <row r="2629" spans="1:12" x14ac:dyDescent="0.25">
      <c r="A2629" t="s">
        <v>1041</v>
      </c>
      <c r="B2629" t="s">
        <v>5288</v>
      </c>
      <c r="C2629" t="s">
        <v>3837</v>
      </c>
      <c r="D2629" t="s">
        <v>1038</v>
      </c>
      <c r="E2629" t="s">
        <v>5288</v>
      </c>
      <c r="F2629" t="s">
        <v>3837</v>
      </c>
      <c r="H2629" t="s">
        <v>1139</v>
      </c>
      <c r="I2629" t="s">
        <v>4012</v>
      </c>
      <c r="K2629" t="s">
        <v>1140</v>
      </c>
      <c r="L2629" t="s">
        <v>7772</v>
      </c>
    </row>
    <row r="2630" spans="1:12" x14ac:dyDescent="0.25">
      <c r="A2630" t="s">
        <v>1041</v>
      </c>
      <c r="B2630" t="s">
        <v>5288</v>
      </c>
      <c r="C2630" t="s">
        <v>5708</v>
      </c>
      <c r="D2630" t="s">
        <v>1038</v>
      </c>
      <c r="E2630" t="s">
        <v>5288</v>
      </c>
      <c r="F2630" t="s">
        <v>5708</v>
      </c>
      <c r="H2630" t="s">
        <v>1139</v>
      </c>
      <c r="I2630" t="s">
        <v>4014</v>
      </c>
      <c r="K2630" t="s">
        <v>1140</v>
      </c>
      <c r="L2630" t="s">
        <v>7773</v>
      </c>
    </row>
    <row r="2631" spans="1:12" x14ac:dyDescent="0.25">
      <c r="A2631" t="s">
        <v>1041</v>
      </c>
      <c r="B2631" t="s">
        <v>5288</v>
      </c>
      <c r="C2631" t="s">
        <v>7728</v>
      </c>
      <c r="D2631" t="s">
        <v>1038</v>
      </c>
      <c r="E2631" t="s">
        <v>5288</v>
      </c>
      <c r="F2631" t="s">
        <v>7728</v>
      </c>
      <c r="H2631" t="s">
        <v>1139</v>
      </c>
      <c r="I2631" t="s">
        <v>4015</v>
      </c>
      <c r="K2631" t="s">
        <v>1140</v>
      </c>
      <c r="L2631" t="s">
        <v>7774</v>
      </c>
    </row>
    <row r="2632" spans="1:12" x14ac:dyDescent="0.25">
      <c r="A2632" t="s">
        <v>1041</v>
      </c>
      <c r="B2632" t="s">
        <v>5288</v>
      </c>
      <c r="C2632" t="s">
        <v>7730</v>
      </c>
      <c r="D2632" t="s">
        <v>1038</v>
      </c>
      <c r="E2632" t="s">
        <v>5288</v>
      </c>
      <c r="F2632" t="s">
        <v>7730</v>
      </c>
      <c r="H2632" t="s">
        <v>1139</v>
      </c>
      <c r="I2632" t="s">
        <v>4018</v>
      </c>
      <c r="K2632" t="s">
        <v>1140</v>
      </c>
      <c r="L2632" t="s">
        <v>7775</v>
      </c>
    </row>
    <row r="2633" spans="1:12" x14ac:dyDescent="0.25">
      <c r="A2633" t="s">
        <v>1041</v>
      </c>
      <c r="B2633" t="s">
        <v>5288</v>
      </c>
      <c r="C2633" t="s">
        <v>3855</v>
      </c>
      <c r="D2633" t="s">
        <v>1038</v>
      </c>
      <c r="E2633" t="s">
        <v>5288</v>
      </c>
      <c r="F2633" t="s">
        <v>3855</v>
      </c>
      <c r="H2633" t="s">
        <v>1139</v>
      </c>
      <c r="I2633" t="s">
        <v>7749</v>
      </c>
      <c r="K2633" t="s">
        <v>1140</v>
      </c>
      <c r="L2633" t="s">
        <v>7776</v>
      </c>
    </row>
    <row r="2634" spans="1:12" x14ac:dyDescent="0.25">
      <c r="A2634" t="s">
        <v>1041</v>
      </c>
      <c r="B2634" t="s">
        <v>5288</v>
      </c>
      <c r="C2634" t="s">
        <v>3877</v>
      </c>
      <c r="D2634" t="s">
        <v>1038</v>
      </c>
      <c r="E2634" t="s">
        <v>5288</v>
      </c>
      <c r="F2634" t="s">
        <v>3877</v>
      </c>
      <c r="H2634" t="s">
        <v>1139</v>
      </c>
      <c r="I2634" t="s">
        <v>7750</v>
      </c>
      <c r="K2634" t="s">
        <v>1140</v>
      </c>
      <c r="L2634" t="s">
        <v>7777</v>
      </c>
    </row>
    <row r="2635" spans="1:12" x14ac:dyDescent="0.25">
      <c r="A2635" t="s">
        <v>1041</v>
      </c>
      <c r="B2635" t="s">
        <v>5288</v>
      </c>
      <c r="C2635" t="s">
        <v>3880</v>
      </c>
      <c r="D2635" t="s">
        <v>1038</v>
      </c>
      <c r="E2635" t="s">
        <v>5288</v>
      </c>
      <c r="F2635" t="s">
        <v>3880</v>
      </c>
      <c r="H2635" t="s">
        <v>1139</v>
      </c>
      <c r="I2635" t="s">
        <v>4022</v>
      </c>
      <c r="K2635" t="s">
        <v>1140</v>
      </c>
      <c r="L2635" t="s">
        <v>7778</v>
      </c>
    </row>
    <row r="2636" spans="1:12" x14ac:dyDescent="0.25">
      <c r="A2636" t="s">
        <v>1041</v>
      </c>
      <c r="B2636" t="s">
        <v>5288</v>
      </c>
      <c r="C2636" t="s">
        <v>7914</v>
      </c>
      <c r="D2636" t="s">
        <v>1038</v>
      </c>
      <c r="E2636" t="s">
        <v>5288</v>
      </c>
      <c r="F2636" t="s">
        <v>7914</v>
      </c>
      <c r="H2636" t="s">
        <v>1139</v>
      </c>
      <c r="I2636" t="s">
        <v>7751</v>
      </c>
      <c r="K2636" t="s">
        <v>1140</v>
      </c>
      <c r="L2636" t="s">
        <v>7779</v>
      </c>
    </row>
    <row r="2637" spans="1:12" x14ac:dyDescent="0.25">
      <c r="A2637" t="s">
        <v>1041</v>
      </c>
      <c r="B2637" t="s">
        <v>5288</v>
      </c>
      <c r="C2637" t="s">
        <v>7916</v>
      </c>
      <c r="D2637" t="s">
        <v>1038</v>
      </c>
      <c r="E2637" t="s">
        <v>5288</v>
      </c>
      <c r="F2637" t="s">
        <v>7916</v>
      </c>
      <c r="H2637" t="s">
        <v>1139</v>
      </c>
      <c r="I2637" t="s">
        <v>5877</v>
      </c>
      <c r="K2637" t="s">
        <v>1140</v>
      </c>
      <c r="L2637" t="s">
        <v>7780</v>
      </c>
    </row>
    <row r="2638" spans="1:12" x14ac:dyDescent="0.25">
      <c r="A2638" t="s">
        <v>1041</v>
      </c>
      <c r="B2638" t="s">
        <v>5288</v>
      </c>
      <c r="C2638" t="s">
        <v>7917</v>
      </c>
      <c r="D2638" t="s">
        <v>1038</v>
      </c>
      <c r="E2638" t="s">
        <v>5288</v>
      </c>
      <c r="F2638" t="s">
        <v>7917</v>
      </c>
      <c r="H2638" t="s">
        <v>1139</v>
      </c>
      <c r="I2638" t="s">
        <v>8451</v>
      </c>
      <c r="K2638" t="s">
        <v>1140</v>
      </c>
      <c r="L2638" t="s">
        <v>7781</v>
      </c>
    </row>
    <row r="2639" spans="1:12" x14ac:dyDescent="0.25">
      <c r="A2639" t="s">
        <v>1041</v>
      </c>
      <c r="B2639" t="s">
        <v>5288</v>
      </c>
      <c r="C2639" t="s">
        <v>7734</v>
      </c>
      <c r="D2639" t="s">
        <v>1038</v>
      </c>
      <c r="E2639" t="s">
        <v>5288</v>
      </c>
      <c r="F2639" t="s">
        <v>7734</v>
      </c>
      <c r="H2639" t="s">
        <v>1139</v>
      </c>
      <c r="I2639" t="s">
        <v>4037</v>
      </c>
      <c r="K2639" t="s">
        <v>1140</v>
      </c>
      <c r="L2639" t="s">
        <v>7782</v>
      </c>
    </row>
    <row r="2640" spans="1:12" x14ac:dyDescent="0.25">
      <c r="A2640" t="s">
        <v>1041</v>
      </c>
      <c r="B2640" t="s">
        <v>5288</v>
      </c>
      <c r="C2640" t="s">
        <v>3932</v>
      </c>
      <c r="D2640" t="s">
        <v>1038</v>
      </c>
      <c r="E2640" t="s">
        <v>5288</v>
      </c>
      <c r="F2640" t="s">
        <v>3932</v>
      </c>
      <c r="H2640" t="s">
        <v>1139</v>
      </c>
      <c r="I2640" t="s">
        <v>4038</v>
      </c>
      <c r="K2640" t="s">
        <v>1140</v>
      </c>
      <c r="L2640" t="s">
        <v>7783</v>
      </c>
    </row>
    <row r="2641" spans="1:12" x14ac:dyDescent="0.25">
      <c r="A2641" t="s">
        <v>1041</v>
      </c>
      <c r="B2641" t="s">
        <v>5288</v>
      </c>
      <c r="C2641" t="s">
        <v>3935</v>
      </c>
      <c r="D2641" t="s">
        <v>1038</v>
      </c>
      <c r="E2641" t="s">
        <v>5288</v>
      </c>
      <c r="F2641" t="s">
        <v>3935</v>
      </c>
      <c r="H2641" t="s">
        <v>1139</v>
      </c>
      <c r="I2641" t="s">
        <v>4040</v>
      </c>
      <c r="K2641" t="s">
        <v>1140</v>
      </c>
      <c r="L2641" t="s">
        <v>7784</v>
      </c>
    </row>
    <row r="2642" spans="1:12" x14ac:dyDescent="0.25">
      <c r="A2642" t="s">
        <v>1041</v>
      </c>
      <c r="B2642" t="s">
        <v>5288</v>
      </c>
      <c r="C2642" t="s">
        <v>7735</v>
      </c>
      <c r="D2642" t="s">
        <v>1038</v>
      </c>
      <c r="E2642" t="s">
        <v>5288</v>
      </c>
      <c r="F2642" t="s">
        <v>7735</v>
      </c>
      <c r="H2642" t="s">
        <v>1139</v>
      </c>
      <c r="I2642" t="s">
        <v>4042</v>
      </c>
      <c r="K2642" t="s">
        <v>1140</v>
      </c>
      <c r="L2642" t="s">
        <v>7785</v>
      </c>
    </row>
    <row r="2643" spans="1:12" x14ac:dyDescent="0.25">
      <c r="A2643" t="s">
        <v>1041</v>
      </c>
      <c r="B2643" t="s">
        <v>5288</v>
      </c>
      <c r="C2643" t="s">
        <v>7738</v>
      </c>
      <c r="D2643" t="s">
        <v>1038</v>
      </c>
      <c r="E2643" t="s">
        <v>5288</v>
      </c>
      <c r="F2643" t="s">
        <v>7738</v>
      </c>
      <c r="H2643" t="s">
        <v>1139</v>
      </c>
      <c r="I2643" t="s">
        <v>4044</v>
      </c>
      <c r="K2643" t="s">
        <v>1140</v>
      </c>
      <c r="L2643" t="s">
        <v>7786</v>
      </c>
    </row>
    <row r="2644" spans="1:12" x14ac:dyDescent="0.25">
      <c r="A2644" t="s">
        <v>1041</v>
      </c>
      <c r="B2644" t="s">
        <v>5288</v>
      </c>
      <c r="C2644" t="s">
        <v>7743</v>
      </c>
      <c r="D2644" t="s">
        <v>1038</v>
      </c>
      <c r="E2644" t="s">
        <v>5288</v>
      </c>
      <c r="F2644" t="s">
        <v>7743</v>
      </c>
      <c r="H2644" t="s">
        <v>1139</v>
      </c>
      <c r="I2644" t="s">
        <v>4046</v>
      </c>
      <c r="K2644" t="s">
        <v>1140</v>
      </c>
      <c r="L2644" t="s">
        <v>7787</v>
      </c>
    </row>
    <row r="2645" spans="1:12" x14ac:dyDescent="0.25">
      <c r="A2645" t="s">
        <v>1041</v>
      </c>
      <c r="B2645" t="s">
        <v>5288</v>
      </c>
      <c r="C2645" t="s">
        <v>7745</v>
      </c>
      <c r="D2645" t="s">
        <v>1038</v>
      </c>
      <c r="E2645" t="s">
        <v>5288</v>
      </c>
      <c r="F2645" t="s">
        <v>7745</v>
      </c>
      <c r="H2645" t="s">
        <v>1139</v>
      </c>
      <c r="I2645" t="s">
        <v>4047</v>
      </c>
      <c r="K2645" t="s">
        <v>1140</v>
      </c>
      <c r="L2645" t="s">
        <v>7788</v>
      </c>
    </row>
    <row r="2646" spans="1:12" x14ac:dyDescent="0.25">
      <c r="A2646" t="s">
        <v>1041</v>
      </c>
      <c r="B2646" t="s">
        <v>5288</v>
      </c>
      <c r="C2646" t="s">
        <v>7746</v>
      </c>
      <c r="D2646" t="s">
        <v>1038</v>
      </c>
      <c r="E2646" t="s">
        <v>5288</v>
      </c>
      <c r="F2646" t="s">
        <v>7746</v>
      </c>
      <c r="H2646" t="s">
        <v>1139</v>
      </c>
      <c r="I2646" t="s">
        <v>4049</v>
      </c>
      <c r="K2646" t="s">
        <v>1140</v>
      </c>
      <c r="L2646" t="s">
        <v>7789</v>
      </c>
    </row>
    <row r="2647" spans="1:12" x14ac:dyDescent="0.25">
      <c r="A2647" t="s">
        <v>1041</v>
      </c>
      <c r="B2647" t="s">
        <v>5288</v>
      </c>
      <c r="C2647" t="s">
        <v>3983</v>
      </c>
      <c r="D2647" t="s">
        <v>1038</v>
      </c>
      <c r="E2647" t="s">
        <v>5288</v>
      </c>
      <c r="F2647" t="s">
        <v>3983</v>
      </c>
      <c r="H2647" t="s">
        <v>1139</v>
      </c>
      <c r="I2647" t="s">
        <v>5896</v>
      </c>
      <c r="K2647" t="s">
        <v>1140</v>
      </c>
      <c r="L2647" t="s">
        <v>7790</v>
      </c>
    </row>
    <row r="2648" spans="1:12" x14ac:dyDescent="0.25">
      <c r="A2648" t="s">
        <v>1041</v>
      </c>
      <c r="B2648" t="s">
        <v>5288</v>
      </c>
      <c r="C2648" t="s">
        <v>3995</v>
      </c>
      <c r="D2648" t="s">
        <v>1038</v>
      </c>
      <c r="E2648" t="s">
        <v>5288</v>
      </c>
      <c r="F2648" t="s">
        <v>3995</v>
      </c>
      <c r="H2648" t="s">
        <v>1139</v>
      </c>
      <c r="I2648" t="s">
        <v>4051</v>
      </c>
      <c r="K2648" t="s">
        <v>1140</v>
      </c>
      <c r="L2648" t="s">
        <v>7791</v>
      </c>
    </row>
    <row r="2649" spans="1:12" x14ac:dyDescent="0.25">
      <c r="A2649" t="s">
        <v>1041</v>
      </c>
      <c r="B2649" t="s">
        <v>5288</v>
      </c>
      <c r="C2649" t="s">
        <v>3997</v>
      </c>
      <c r="D2649" t="s">
        <v>1038</v>
      </c>
      <c r="E2649" t="s">
        <v>5288</v>
      </c>
      <c r="F2649" t="s">
        <v>3997</v>
      </c>
      <c r="H2649" t="s">
        <v>1139</v>
      </c>
      <c r="I2649" t="s">
        <v>4053</v>
      </c>
      <c r="K2649" t="s">
        <v>1140</v>
      </c>
      <c r="L2649" t="s">
        <v>7792</v>
      </c>
    </row>
    <row r="2650" spans="1:12" x14ac:dyDescent="0.25">
      <c r="A2650" t="s">
        <v>1041</v>
      </c>
      <c r="B2650" t="s">
        <v>5288</v>
      </c>
      <c r="C2650" t="s">
        <v>7749</v>
      </c>
      <c r="D2650" t="s">
        <v>1038</v>
      </c>
      <c r="E2650" t="s">
        <v>5288</v>
      </c>
      <c r="F2650" t="s">
        <v>7749</v>
      </c>
      <c r="H2650" t="s">
        <v>1139</v>
      </c>
      <c r="I2650" t="s">
        <v>4054</v>
      </c>
      <c r="K2650" t="s">
        <v>1140</v>
      </c>
      <c r="L2650" t="s">
        <v>7793</v>
      </c>
    </row>
    <row r="2651" spans="1:12" x14ac:dyDescent="0.25">
      <c r="A2651" t="s">
        <v>1041</v>
      </c>
      <c r="B2651" t="s">
        <v>5288</v>
      </c>
      <c r="C2651" t="s">
        <v>8180</v>
      </c>
      <c r="D2651" t="s">
        <v>1038</v>
      </c>
      <c r="E2651" t="s">
        <v>5288</v>
      </c>
      <c r="F2651" t="s">
        <v>8180</v>
      </c>
      <c r="H2651" t="s">
        <v>1139</v>
      </c>
      <c r="I2651" t="s">
        <v>5905</v>
      </c>
      <c r="K2651" t="s">
        <v>1140</v>
      </c>
      <c r="L2651" t="s">
        <v>7794</v>
      </c>
    </row>
    <row r="2652" spans="1:12" x14ac:dyDescent="0.25">
      <c r="A2652" t="s">
        <v>1041</v>
      </c>
      <c r="B2652" t="s">
        <v>5288</v>
      </c>
      <c r="C2652" t="s">
        <v>7751</v>
      </c>
      <c r="D2652" t="s">
        <v>1038</v>
      </c>
      <c r="E2652" t="s">
        <v>5288</v>
      </c>
      <c r="F2652" t="s">
        <v>7751</v>
      </c>
      <c r="H2652" t="s">
        <v>1139</v>
      </c>
      <c r="I2652" t="s">
        <v>5908</v>
      </c>
      <c r="K2652" t="s">
        <v>1140</v>
      </c>
      <c r="L2652" t="s">
        <v>7795</v>
      </c>
    </row>
    <row r="2653" spans="1:12" x14ac:dyDescent="0.25">
      <c r="A2653" t="s">
        <v>1041</v>
      </c>
      <c r="B2653" t="s">
        <v>5288</v>
      </c>
      <c r="C2653" t="s">
        <v>8181</v>
      </c>
      <c r="D2653" t="s">
        <v>1038</v>
      </c>
      <c r="E2653" t="s">
        <v>5288</v>
      </c>
      <c r="F2653" t="s">
        <v>8181</v>
      </c>
      <c r="H2653" t="s">
        <v>1139</v>
      </c>
      <c r="I2653" t="s">
        <v>4056</v>
      </c>
      <c r="K2653" t="s">
        <v>1140</v>
      </c>
      <c r="L2653" t="s">
        <v>7796</v>
      </c>
    </row>
    <row r="2654" spans="1:12" x14ac:dyDescent="0.25">
      <c r="A2654" t="s">
        <v>1041</v>
      </c>
      <c r="B2654" t="s">
        <v>5288</v>
      </c>
      <c r="C2654" t="s">
        <v>8420</v>
      </c>
      <c r="D2654" t="s">
        <v>1038</v>
      </c>
      <c r="E2654" t="s">
        <v>5288</v>
      </c>
      <c r="F2654" t="s">
        <v>8420</v>
      </c>
      <c r="H2654" t="s">
        <v>1139</v>
      </c>
      <c r="I2654" t="s">
        <v>4058</v>
      </c>
      <c r="K2654" t="s">
        <v>1140</v>
      </c>
      <c r="L2654" t="s">
        <v>7797</v>
      </c>
    </row>
    <row r="2655" spans="1:12" x14ac:dyDescent="0.25">
      <c r="A2655" t="s">
        <v>1041</v>
      </c>
      <c r="B2655" t="s">
        <v>5288</v>
      </c>
      <c r="C2655" t="s">
        <v>4505</v>
      </c>
      <c r="D2655" t="s">
        <v>1038</v>
      </c>
      <c r="E2655" t="s">
        <v>5288</v>
      </c>
      <c r="F2655" t="s">
        <v>4505</v>
      </c>
      <c r="H2655" t="s">
        <v>1139</v>
      </c>
      <c r="I2655" t="s">
        <v>4060</v>
      </c>
      <c r="K2655" t="s">
        <v>1140</v>
      </c>
      <c r="L2655" t="s">
        <v>7798</v>
      </c>
    </row>
    <row r="2656" spans="1:12" x14ac:dyDescent="0.25">
      <c r="A2656" t="s">
        <v>1041</v>
      </c>
      <c r="B2656" t="s">
        <v>5288</v>
      </c>
      <c r="C2656" t="s">
        <v>4508</v>
      </c>
      <c r="D2656" t="s">
        <v>1038</v>
      </c>
      <c r="E2656" t="s">
        <v>5288</v>
      </c>
      <c r="F2656" t="s">
        <v>4508</v>
      </c>
      <c r="H2656" t="s">
        <v>1139</v>
      </c>
      <c r="I2656" t="s">
        <v>4063</v>
      </c>
      <c r="K2656" t="s">
        <v>1140</v>
      </c>
      <c r="L2656" t="s">
        <v>7799</v>
      </c>
    </row>
    <row r="2657" spans="1:12" x14ac:dyDescent="0.25">
      <c r="A2657" t="s">
        <v>1041</v>
      </c>
      <c r="B2657" t="s">
        <v>5288</v>
      </c>
      <c r="C2657" t="s">
        <v>8030</v>
      </c>
      <c r="D2657" t="s">
        <v>1038</v>
      </c>
      <c r="E2657" t="s">
        <v>5288</v>
      </c>
      <c r="F2657" t="s">
        <v>8030</v>
      </c>
      <c r="H2657" t="s">
        <v>1139</v>
      </c>
      <c r="I2657" t="s">
        <v>4065</v>
      </c>
      <c r="K2657" t="s">
        <v>1140</v>
      </c>
      <c r="L2657" t="s">
        <v>7800</v>
      </c>
    </row>
    <row r="2658" spans="1:12" x14ac:dyDescent="0.25">
      <c r="A2658" t="s">
        <v>1041</v>
      </c>
      <c r="B2658" t="s">
        <v>5288</v>
      </c>
      <c r="C2658" t="s">
        <v>8182</v>
      </c>
      <c r="D2658" t="s">
        <v>1038</v>
      </c>
      <c r="E2658" t="s">
        <v>5288</v>
      </c>
      <c r="F2658" t="s">
        <v>8182</v>
      </c>
      <c r="H2658" t="s">
        <v>1139</v>
      </c>
      <c r="I2658" t="s">
        <v>4067</v>
      </c>
      <c r="K2658" t="s">
        <v>1140</v>
      </c>
      <c r="L2658" t="s">
        <v>7801</v>
      </c>
    </row>
    <row r="2659" spans="1:12" x14ac:dyDescent="0.25">
      <c r="A2659" t="s">
        <v>1041</v>
      </c>
      <c r="B2659" t="s">
        <v>5288</v>
      </c>
      <c r="C2659" t="s">
        <v>7878</v>
      </c>
      <c r="D2659" t="s">
        <v>1038</v>
      </c>
      <c r="E2659" t="s">
        <v>5288</v>
      </c>
      <c r="F2659" t="s">
        <v>7878</v>
      </c>
      <c r="H2659" t="s">
        <v>1139</v>
      </c>
      <c r="I2659" t="s">
        <v>8452</v>
      </c>
      <c r="K2659" t="s">
        <v>1140</v>
      </c>
      <c r="L2659" t="s">
        <v>7802</v>
      </c>
    </row>
    <row r="2660" spans="1:12" x14ac:dyDescent="0.25">
      <c r="A2660" t="s">
        <v>44</v>
      </c>
      <c r="B2660" t="s">
        <v>5288</v>
      </c>
      <c r="C2660" t="s">
        <v>7905</v>
      </c>
      <c r="D2660" t="s">
        <v>44</v>
      </c>
      <c r="E2660" t="s">
        <v>5288</v>
      </c>
      <c r="F2660" t="s">
        <v>7905</v>
      </c>
      <c r="H2660" t="s">
        <v>1139</v>
      </c>
      <c r="I2660" t="s">
        <v>8453</v>
      </c>
      <c r="K2660" t="s">
        <v>1140</v>
      </c>
      <c r="L2660" t="s">
        <v>8458</v>
      </c>
    </row>
    <row r="2661" spans="1:12" x14ac:dyDescent="0.25">
      <c r="A2661" t="s">
        <v>44</v>
      </c>
      <c r="B2661" t="s">
        <v>5288</v>
      </c>
      <c r="C2661" t="s">
        <v>7983</v>
      </c>
      <c r="D2661" t="s">
        <v>44</v>
      </c>
      <c r="E2661" t="s">
        <v>5288</v>
      </c>
      <c r="F2661" t="s">
        <v>7983</v>
      </c>
      <c r="H2661" t="s">
        <v>1139</v>
      </c>
      <c r="I2661" t="s">
        <v>7752</v>
      </c>
      <c r="K2661" t="s">
        <v>1140</v>
      </c>
      <c r="L2661" t="s">
        <v>7804</v>
      </c>
    </row>
    <row r="2662" spans="1:12" x14ac:dyDescent="0.25">
      <c r="A2662" t="s">
        <v>44</v>
      </c>
      <c r="B2662" t="s">
        <v>5288</v>
      </c>
      <c r="C2662" t="s">
        <v>7984</v>
      </c>
      <c r="D2662" t="s">
        <v>44</v>
      </c>
      <c r="E2662" t="s">
        <v>5288</v>
      </c>
      <c r="F2662" t="s">
        <v>7984</v>
      </c>
      <c r="H2662" t="s">
        <v>1139</v>
      </c>
      <c r="I2662" t="s">
        <v>4068</v>
      </c>
      <c r="K2662" t="s">
        <v>1140</v>
      </c>
      <c r="L2662" t="s">
        <v>7805</v>
      </c>
    </row>
    <row r="2663" spans="1:12" x14ac:dyDescent="0.25">
      <c r="A2663" t="s">
        <v>44</v>
      </c>
      <c r="B2663" t="s">
        <v>5288</v>
      </c>
      <c r="C2663" t="s">
        <v>3492</v>
      </c>
      <c r="D2663" t="s">
        <v>44</v>
      </c>
      <c r="E2663" t="s">
        <v>5288</v>
      </c>
      <c r="F2663" t="s">
        <v>3492</v>
      </c>
      <c r="H2663" t="s">
        <v>1139</v>
      </c>
      <c r="I2663" t="s">
        <v>8454</v>
      </c>
      <c r="K2663" t="s">
        <v>1140</v>
      </c>
      <c r="L2663" t="s">
        <v>7806</v>
      </c>
    </row>
    <row r="2664" spans="1:12" x14ac:dyDescent="0.25">
      <c r="A2664" t="s">
        <v>44</v>
      </c>
      <c r="B2664" t="s">
        <v>5288</v>
      </c>
      <c r="C2664" t="s">
        <v>3495</v>
      </c>
      <c r="D2664" t="s">
        <v>44</v>
      </c>
      <c r="E2664" t="s">
        <v>5288</v>
      </c>
      <c r="F2664" t="s">
        <v>3495</v>
      </c>
      <c r="H2664" t="s">
        <v>1139</v>
      </c>
      <c r="I2664" t="s">
        <v>7753</v>
      </c>
      <c r="K2664" t="s">
        <v>1140</v>
      </c>
      <c r="L2664" t="s">
        <v>7807</v>
      </c>
    </row>
    <row r="2665" spans="1:12" x14ac:dyDescent="0.25">
      <c r="A2665" t="s">
        <v>44</v>
      </c>
      <c r="B2665" t="s">
        <v>5288</v>
      </c>
      <c r="C2665" t="s">
        <v>7615</v>
      </c>
      <c r="D2665" t="s">
        <v>44</v>
      </c>
      <c r="E2665" t="s">
        <v>5288</v>
      </c>
      <c r="F2665" t="s">
        <v>7615</v>
      </c>
      <c r="H2665" t="s">
        <v>1139</v>
      </c>
      <c r="I2665" t="s">
        <v>7754</v>
      </c>
      <c r="K2665" t="s">
        <v>1140</v>
      </c>
      <c r="L2665" t="s">
        <v>8459</v>
      </c>
    </row>
    <row r="2666" spans="1:12" x14ac:dyDescent="0.25">
      <c r="A2666" t="s">
        <v>44</v>
      </c>
      <c r="B2666" t="s">
        <v>5288</v>
      </c>
      <c r="C2666" t="s">
        <v>3532</v>
      </c>
      <c r="D2666" t="s">
        <v>44</v>
      </c>
      <c r="E2666" t="s">
        <v>5288</v>
      </c>
      <c r="F2666" t="s">
        <v>3532</v>
      </c>
      <c r="H2666" t="s">
        <v>1139</v>
      </c>
      <c r="I2666" t="s">
        <v>7755</v>
      </c>
      <c r="K2666" t="s">
        <v>1140</v>
      </c>
      <c r="L2666" t="s">
        <v>7808</v>
      </c>
    </row>
    <row r="2667" spans="1:12" x14ac:dyDescent="0.25">
      <c r="A2667" t="s">
        <v>44</v>
      </c>
      <c r="B2667" t="s">
        <v>5288</v>
      </c>
      <c r="C2667" t="s">
        <v>3535</v>
      </c>
      <c r="D2667" t="s">
        <v>44</v>
      </c>
      <c r="E2667" t="s">
        <v>5288</v>
      </c>
      <c r="F2667" t="s">
        <v>3535</v>
      </c>
      <c r="H2667" t="s">
        <v>1139</v>
      </c>
      <c r="I2667" t="s">
        <v>7756</v>
      </c>
      <c r="K2667" t="s">
        <v>1140</v>
      </c>
      <c r="L2667" t="s">
        <v>7809</v>
      </c>
    </row>
    <row r="2668" spans="1:12" x14ac:dyDescent="0.25">
      <c r="A2668" t="s">
        <v>44</v>
      </c>
      <c r="B2668" t="s">
        <v>5288</v>
      </c>
      <c r="C2668" t="s">
        <v>3543</v>
      </c>
      <c r="D2668" t="s">
        <v>44</v>
      </c>
      <c r="E2668" t="s">
        <v>5288</v>
      </c>
      <c r="F2668" t="s">
        <v>3543</v>
      </c>
      <c r="H2668" t="s">
        <v>1139</v>
      </c>
      <c r="I2668" t="s">
        <v>7757</v>
      </c>
      <c r="K2668" t="s">
        <v>1140</v>
      </c>
      <c r="L2668" t="s">
        <v>7810</v>
      </c>
    </row>
    <row r="2669" spans="1:12" x14ac:dyDescent="0.25">
      <c r="A2669" t="s">
        <v>44</v>
      </c>
      <c r="B2669" t="s">
        <v>5288</v>
      </c>
      <c r="C2669" t="s">
        <v>3570</v>
      </c>
      <c r="D2669" t="s">
        <v>44</v>
      </c>
      <c r="E2669" t="s">
        <v>5288</v>
      </c>
      <c r="F2669" t="s">
        <v>3570</v>
      </c>
      <c r="H2669" t="s">
        <v>1139</v>
      </c>
      <c r="I2669" t="s">
        <v>7758</v>
      </c>
      <c r="K2669" t="s">
        <v>1140</v>
      </c>
      <c r="L2669" t="s">
        <v>7811</v>
      </c>
    </row>
    <row r="2670" spans="1:12" x14ac:dyDescent="0.25">
      <c r="A2670" t="s">
        <v>44</v>
      </c>
      <c r="B2670" t="s">
        <v>5288</v>
      </c>
      <c r="C2670" t="s">
        <v>3588</v>
      </c>
      <c r="D2670" t="s">
        <v>44</v>
      </c>
      <c r="E2670" t="s">
        <v>5288</v>
      </c>
      <c r="F2670" t="s">
        <v>3588</v>
      </c>
      <c r="H2670" t="s">
        <v>1139</v>
      </c>
      <c r="I2670" t="s">
        <v>7759</v>
      </c>
      <c r="K2670" t="s">
        <v>1140</v>
      </c>
      <c r="L2670" t="s">
        <v>7812</v>
      </c>
    </row>
    <row r="2671" spans="1:12" x14ac:dyDescent="0.25">
      <c r="A2671" t="s">
        <v>44</v>
      </c>
      <c r="B2671" t="s">
        <v>5288</v>
      </c>
      <c r="C2671" t="s">
        <v>3594</v>
      </c>
      <c r="D2671" t="s">
        <v>44</v>
      </c>
      <c r="E2671" t="s">
        <v>5288</v>
      </c>
      <c r="F2671" t="s">
        <v>3594</v>
      </c>
      <c r="H2671" t="s">
        <v>1139</v>
      </c>
      <c r="I2671" t="s">
        <v>7992</v>
      </c>
      <c r="K2671" t="s">
        <v>1140</v>
      </c>
      <c r="L2671" t="s">
        <v>8460</v>
      </c>
    </row>
    <row r="2672" spans="1:12" x14ac:dyDescent="0.25">
      <c r="A2672" t="s">
        <v>44</v>
      </c>
      <c r="B2672" t="s">
        <v>5288</v>
      </c>
      <c r="C2672" t="s">
        <v>3602</v>
      </c>
      <c r="D2672" t="s">
        <v>44</v>
      </c>
      <c r="E2672" t="s">
        <v>5288</v>
      </c>
      <c r="F2672" t="s">
        <v>3602</v>
      </c>
      <c r="H2672" t="s">
        <v>1139</v>
      </c>
      <c r="I2672" t="s">
        <v>4070</v>
      </c>
      <c r="K2672" t="s">
        <v>1140</v>
      </c>
      <c r="L2672" t="s">
        <v>8461</v>
      </c>
    </row>
    <row r="2673" spans="1:12" x14ac:dyDescent="0.25">
      <c r="A2673" t="s">
        <v>44</v>
      </c>
      <c r="B2673" t="s">
        <v>5288</v>
      </c>
      <c r="C2673" t="s">
        <v>3642</v>
      </c>
      <c r="D2673" t="s">
        <v>44</v>
      </c>
      <c r="E2673" t="s">
        <v>5288</v>
      </c>
      <c r="F2673" t="s">
        <v>3642</v>
      </c>
      <c r="H2673" t="s">
        <v>1139</v>
      </c>
      <c r="I2673" t="s">
        <v>4074</v>
      </c>
      <c r="K2673" t="s">
        <v>1140</v>
      </c>
      <c r="L2673" t="s">
        <v>7813</v>
      </c>
    </row>
    <row r="2674" spans="1:12" x14ac:dyDescent="0.25">
      <c r="A2674" t="s">
        <v>44</v>
      </c>
      <c r="B2674" t="s">
        <v>5288</v>
      </c>
      <c r="C2674" t="s">
        <v>3645</v>
      </c>
      <c r="D2674" t="s">
        <v>44</v>
      </c>
      <c r="E2674" t="s">
        <v>5288</v>
      </c>
      <c r="F2674" t="s">
        <v>3645</v>
      </c>
      <c r="H2674" t="s">
        <v>1139</v>
      </c>
      <c r="I2674" t="s">
        <v>8181</v>
      </c>
      <c r="K2674" t="s">
        <v>1140</v>
      </c>
      <c r="L2674" t="s">
        <v>7814</v>
      </c>
    </row>
    <row r="2675" spans="1:12" x14ac:dyDescent="0.25">
      <c r="A2675" t="s">
        <v>44</v>
      </c>
      <c r="B2675" t="s">
        <v>5288</v>
      </c>
      <c r="C2675" t="s">
        <v>7690</v>
      </c>
      <c r="D2675" t="s">
        <v>44</v>
      </c>
      <c r="E2675" t="s">
        <v>5288</v>
      </c>
      <c r="F2675" t="s">
        <v>7690</v>
      </c>
      <c r="H2675" t="s">
        <v>1139</v>
      </c>
      <c r="I2675" t="s">
        <v>4100</v>
      </c>
      <c r="K2675" t="s">
        <v>1140</v>
      </c>
      <c r="L2675" t="s">
        <v>7815</v>
      </c>
    </row>
    <row r="2676" spans="1:12" x14ac:dyDescent="0.25">
      <c r="A2676" t="s">
        <v>44</v>
      </c>
      <c r="B2676" t="s">
        <v>5288</v>
      </c>
      <c r="C2676" t="s">
        <v>3663</v>
      </c>
      <c r="D2676" t="s">
        <v>44</v>
      </c>
      <c r="E2676" t="s">
        <v>5288</v>
      </c>
      <c r="F2676" t="s">
        <v>3663</v>
      </c>
      <c r="H2676" t="s">
        <v>1139</v>
      </c>
      <c r="I2676" t="s">
        <v>4101</v>
      </c>
      <c r="K2676" t="s">
        <v>1140</v>
      </c>
      <c r="L2676" t="s">
        <v>7816</v>
      </c>
    </row>
    <row r="2677" spans="1:12" x14ac:dyDescent="0.25">
      <c r="A2677" t="s">
        <v>44</v>
      </c>
      <c r="B2677" t="s">
        <v>5288</v>
      </c>
      <c r="C2677" t="s">
        <v>7734</v>
      </c>
      <c r="D2677" t="s">
        <v>44</v>
      </c>
      <c r="E2677" t="s">
        <v>5288</v>
      </c>
      <c r="F2677" t="s">
        <v>7734</v>
      </c>
      <c r="H2677" t="s">
        <v>1139</v>
      </c>
      <c r="I2677" t="s">
        <v>8455</v>
      </c>
      <c r="K2677" t="s">
        <v>1140</v>
      </c>
      <c r="L2677" t="s">
        <v>8462</v>
      </c>
    </row>
    <row r="2678" spans="1:12" x14ac:dyDescent="0.25">
      <c r="A2678" t="s">
        <v>44</v>
      </c>
      <c r="B2678" t="s">
        <v>5288</v>
      </c>
      <c r="C2678" t="s">
        <v>8185</v>
      </c>
      <c r="D2678" t="s">
        <v>44</v>
      </c>
      <c r="E2678" t="s">
        <v>5288</v>
      </c>
      <c r="F2678" t="s">
        <v>8185</v>
      </c>
      <c r="H2678" t="s">
        <v>1139</v>
      </c>
      <c r="I2678" t="s">
        <v>8456</v>
      </c>
      <c r="K2678" t="s">
        <v>1140</v>
      </c>
      <c r="L2678" t="s">
        <v>8463</v>
      </c>
    </row>
    <row r="2679" spans="1:12" x14ac:dyDescent="0.25">
      <c r="A2679" t="s">
        <v>44</v>
      </c>
      <c r="B2679" t="s">
        <v>5288</v>
      </c>
      <c r="C2679" t="s">
        <v>8186</v>
      </c>
      <c r="D2679" t="s">
        <v>44</v>
      </c>
      <c r="E2679" t="s">
        <v>5288</v>
      </c>
      <c r="F2679" t="s">
        <v>8186</v>
      </c>
      <c r="H2679" t="s">
        <v>1139</v>
      </c>
      <c r="I2679" t="s">
        <v>8457</v>
      </c>
      <c r="K2679" t="s">
        <v>1140</v>
      </c>
      <c r="L2679" t="s">
        <v>8464</v>
      </c>
    </row>
    <row r="2680" spans="1:12" x14ac:dyDescent="0.25">
      <c r="A2680" t="s">
        <v>44</v>
      </c>
      <c r="B2680" t="s">
        <v>5288</v>
      </c>
      <c r="C2680" t="s">
        <v>8421</v>
      </c>
      <c r="D2680" t="s">
        <v>44</v>
      </c>
      <c r="E2680" t="s">
        <v>5288</v>
      </c>
      <c r="F2680" t="s">
        <v>8421</v>
      </c>
      <c r="H2680" t="s">
        <v>1139</v>
      </c>
      <c r="I2680" t="s">
        <v>7763</v>
      </c>
      <c r="K2680" t="s">
        <v>1140</v>
      </c>
      <c r="L2680" t="s">
        <v>7692</v>
      </c>
    </row>
    <row r="2681" spans="1:12" x14ac:dyDescent="0.25">
      <c r="A2681" t="s">
        <v>44</v>
      </c>
      <c r="B2681" t="s">
        <v>5288</v>
      </c>
      <c r="C2681" t="s">
        <v>8190</v>
      </c>
      <c r="D2681" t="s">
        <v>44</v>
      </c>
      <c r="E2681" t="s">
        <v>5288</v>
      </c>
      <c r="F2681" t="s">
        <v>8190</v>
      </c>
      <c r="H2681" t="s">
        <v>1139</v>
      </c>
      <c r="I2681" t="s">
        <v>7764</v>
      </c>
      <c r="K2681" t="s">
        <v>1140</v>
      </c>
      <c r="L2681" t="s">
        <v>7715</v>
      </c>
    </row>
    <row r="2682" spans="1:12" x14ac:dyDescent="0.25">
      <c r="A2682" t="s">
        <v>44</v>
      </c>
      <c r="B2682" t="s">
        <v>5288</v>
      </c>
      <c r="C2682" t="s">
        <v>8201</v>
      </c>
      <c r="D2682" t="s">
        <v>44</v>
      </c>
      <c r="E2682" t="s">
        <v>5288</v>
      </c>
      <c r="F2682" t="s">
        <v>8201</v>
      </c>
      <c r="H2682" t="s">
        <v>1139</v>
      </c>
      <c r="I2682" t="s">
        <v>7765</v>
      </c>
      <c r="K2682" t="s">
        <v>1140</v>
      </c>
      <c r="L2682" t="s">
        <v>4106</v>
      </c>
    </row>
    <row r="2683" spans="1:12" x14ac:dyDescent="0.25">
      <c r="A2683" t="s">
        <v>44</v>
      </c>
      <c r="B2683" t="s">
        <v>5288</v>
      </c>
      <c r="C2683" t="s">
        <v>8202</v>
      </c>
      <c r="D2683" t="s">
        <v>44</v>
      </c>
      <c r="E2683" t="s">
        <v>5288</v>
      </c>
      <c r="F2683" t="s">
        <v>8202</v>
      </c>
      <c r="H2683" t="s">
        <v>1139</v>
      </c>
      <c r="I2683" t="s">
        <v>7766</v>
      </c>
      <c r="K2683" t="s">
        <v>1140</v>
      </c>
      <c r="L2683" t="s">
        <v>8465</v>
      </c>
    </row>
    <row r="2684" spans="1:12" x14ac:dyDescent="0.25">
      <c r="A2684" t="s">
        <v>44</v>
      </c>
      <c r="B2684" t="s">
        <v>5288</v>
      </c>
      <c r="C2684" t="s">
        <v>8422</v>
      </c>
      <c r="D2684" t="s">
        <v>44</v>
      </c>
      <c r="E2684" t="s">
        <v>5288</v>
      </c>
      <c r="F2684" t="s">
        <v>8422</v>
      </c>
      <c r="H2684" t="s">
        <v>1139</v>
      </c>
      <c r="I2684" t="s">
        <v>7767</v>
      </c>
      <c r="K2684" t="s">
        <v>1140</v>
      </c>
      <c r="L2684" t="s">
        <v>5705</v>
      </c>
    </row>
    <row r="2685" spans="1:12" x14ac:dyDescent="0.25">
      <c r="A2685" t="s">
        <v>44</v>
      </c>
      <c r="B2685" t="s">
        <v>5288</v>
      </c>
      <c r="C2685" t="s">
        <v>8423</v>
      </c>
      <c r="D2685" t="s">
        <v>44</v>
      </c>
      <c r="E2685" t="s">
        <v>5288</v>
      </c>
      <c r="F2685" t="s">
        <v>8423</v>
      </c>
      <c r="H2685" t="s">
        <v>1139</v>
      </c>
      <c r="I2685" t="s">
        <v>7768</v>
      </c>
      <c r="K2685" t="s">
        <v>1140</v>
      </c>
      <c r="L2685" t="s">
        <v>7828</v>
      </c>
    </row>
    <row r="2686" spans="1:12" x14ac:dyDescent="0.25">
      <c r="A2686" t="s">
        <v>44</v>
      </c>
      <c r="B2686" t="s">
        <v>5288</v>
      </c>
      <c r="C2686" t="s">
        <v>8217</v>
      </c>
      <c r="D2686" t="s">
        <v>44</v>
      </c>
      <c r="E2686" t="s">
        <v>5288</v>
      </c>
      <c r="F2686" t="s">
        <v>8217</v>
      </c>
      <c r="H2686" t="s">
        <v>1139</v>
      </c>
      <c r="I2686" t="s">
        <v>7769</v>
      </c>
      <c r="K2686" t="s">
        <v>1140</v>
      </c>
      <c r="L2686" t="s">
        <v>8190</v>
      </c>
    </row>
    <row r="2687" spans="1:12" x14ac:dyDescent="0.25">
      <c r="A2687" t="s">
        <v>44</v>
      </c>
      <c r="B2687" t="s">
        <v>5288</v>
      </c>
      <c r="C2687" t="s">
        <v>8284</v>
      </c>
      <c r="D2687" t="s">
        <v>44</v>
      </c>
      <c r="E2687" t="s">
        <v>5288</v>
      </c>
      <c r="F2687" t="s">
        <v>8284</v>
      </c>
      <c r="H2687" t="s">
        <v>1139</v>
      </c>
      <c r="I2687" t="s">
        <v>7770</v>
      </c>
      <c r="K2687" t="s">
        <v>1140</v>
      </c>
      <c r="L2687" t="s">
        <v>8470</v>
      </c>
    </row>
    <row r="2688" spans="1:12" x14ac:dyDescent="0.25">
      <c r="A2688" t="s">
        <v>44</v>
      </c>
      <c r="B2688" t="s">
        <v>5288</v>
      </c>
      <c r="C2688" t="s">
        <v>8291</v>
      </c>
      <c r="D2688" t="s">
        <v>44</v>
      </c>
      <c r="E2688" t="s">
        <v>5288</v>
      </c>
      <c r="F2688" t="s">
        <v>8291</v>
      </c>
      <c r="H2688" t="s">
        <v>1139</v>
      </c>
      <c r="I2688" t="s">
        <v>7771</v>
      </c>
      <c r="K2688" t="s">
        <v>1140</v>
      </c>
      <c r="L2688" t="s">
        <v>4499</v>
      </c>
    </row>
    <row r="2689" spans="1:12" x14ac:dyDescent="0.25">
      <c r="A2689" t="s">
        <v>44</v>
      </c>
      <c r="B2689" t="s">
        <v>5288</v>
      </c>
      <c r="C2689" t="s">
        <v>8297</v>
      </c>
      <c r="D2689" t="s">
        <v>44</v>
      </c>
      <c r="E2689" t="s">
        <v>5288</v>
      </c>
      <c r="F2689" t="s">
        <v>8297</v>
      </c>
      <c r="H2689" t="s">
        <v>1139</v>
      </c>
      <c r="I2689" t="s">
        <v>7772</v>
      </c>
      <c r="K2689" t="s">
        <v>1140</v>
      </c>
      <c r="L2689" t="s">
        <v>7716</v>
      </c>
    </row>
    <row r="2690" spans="1:12" x14ac:dyDescent="0.25">
      <c r="A2690" t="s">
        <v>44</v>
      </c>
      <c r="B2690" t="s">
        <v>5288</v>
      </c>
      <c r="C2690" t="s">
        <v>4508</v>
      </c>
      <c r="D2690" t="s">
        <v>44</v>
      </c>
      <c r="E2690" t="s">
        <v>5288</v>
      </c>
      <c r="F2690" t="s">
        <v>4508</v>
      </c>
      <c r="H2690" t="s">
        <v>1139</v>
      </c>
      <c r="I2690" t="s">
        <v>7773</v>
      </c>
      <c r="K2690" t="s">
        <v>1140</v>
      </c>
      <c r="L2690" t="s">
        <v>4501</v>
      </c>
    </row>
    <row r="2691" spans="1:12" x14ac:dyDescent="0.25">
      <c r="A2691" t="s">
        <v>44</v>
      </c>
      <c r="B2691" t="s">
        <v>5288</v>
      </c>
      <c r="C2691" t="s">
        <v>7704</v>
      </c>
      <c r="D2691" t="s">
        <v>44</v>
      </c>
      <c r="E2691" t="s">
        <v>5288</v>
      </c>
      <c r="F2691" t="s">
        <v>7704</v>
      </c>
      <c r="H2691" t="s">
        <v>1139</v>
      </c>
      <c r="I2691" t="s">
        <v>7774</v>
      </c>
      <c r="K2691" t="s">
        <v>1140</v>
      </c>
      <c r="L2691" t="s">
        <v>4503</v>
      </c>
    </row>
    <row r="2692" spans="1:12" x14ac:dyDescent="0.25">
      <c r="A2692" t="s">
        <v>44</v>
      </c>
      <c r="B2692" t="s">
        <v>5332</v>
      </c>
      <c r="C2692" t="s">
        <v>7905</v>
      </c>
      <c r="D2692" t="s">
        <v>44</v>
      </c>
      <c r="E2692" t="s">
        <v>5332</v>
      </c>
      <c r="F2692" t="s">
        <v>7905</v>
      </c>
      <c r="H2692" t="s">
        <v>1139</v>
      </c>
      <c r="I2692" t="s">
        <v>7775</v>
      </c>
      <c r="K2692" t="s">
        <v>1140</v>
      </c>
      <c r="L2692" t="s">
        <v>4505</v>
      </c>
    </row>
    <row r="2693" spans="1:12" x14ac:dyDescent="0.25">
      <c r="A2693" t="s">
        <v>44</v>
      </c>
      <c r="B2693" t="s">
        <v>5332</v>
      </c>
      <c r="C2693" t="s">
        <v>7983</v>
      </c>
      <c r="D2693" t="s">
        <v>44</v>
      </c>
      <c r="E2693" t="s">
        <v>5332</v>
      </c>
      <c r="F2693" t="s">
        <v>7983</v>
      </c>
      <c r="H2693" t="s">
        <v>1139</v>
      </c>
      <c r="I2693" t="s">
        <v>7776</v>
      </c>
      <c r="K2693" t="s">
        <v>1140</v>
      </c>
      <c r="L2693" t="s">
        <v>4508</v>
      </c>
    </row>
    <row r="2694" spans="1:12" x14ac:dyDescent="0.25">
      <c r="A2694" t="s">
        <v>44</v>
      </c>
      <c r="B2694" t="s">
        <v>5332</v>
      </c>
      <c r="C2694" t="s">
        <v>7984</v>
      </c>
      <c r="D2694" t="s">
        <v>44</v>
      </c>
      <c r="E2694" t="s">
        <v>5332</v>
      </c>
      <c r="F2694" t="s">
        <v>7984</v>
      </c>
      <c r="H2694" t="s">
        <v>1139</v>
      </c>
      <c r="I2694" t="s">
        <v>7777</v>
      </c>
      <c r="K2694" t="s">
        <v>1140</v>
      </c>
      <c r="L2694" t="s">
        <v>8466</v>
      </c>
    </row>
    <row r="2695" spans="1:12" x14ac:dyDescent="0.25">
      <c r="A2695" t="s">
        <v>44</v>
      </c>
      <c r="B2695" t="s">
        <v>5332</v>
      </c>
      <c r="C2695" t="s">
        <v>3492</v>
      </c>
      <c r="D2695" t="s">
        <v>44</v>
      </c>
      <c r="E2695" t="s">
        <v>5332</v>
      </c>
      <c r="F2695" t="s">
        <v>3492</v>
      </c>
      <c r="H2695" t="s">
        <v>1139</v>
      </c>
      <c r="I2695" t="s">
        <v>7778</v>
      </c>
      <c r="K2695" t="s">
        <v>1140</v>
      </c>
      <c r="L2695" t="s">
        <v>7697</v>
      </c>
    </row>
    <row r="2696" spans="1:12" x14ac:dyDescent="0.25">
      <c r="A2696" t="s">
        <v>44</v>
      </c>
      <c r="B2696" t="s">
        <v>5332</v>
      </c>
      <c r="C2696" t="s">
        <v>3495</v>
      </c>
      <c r="D2696" t="s">
        <v>44</v>
      </c>
      <c r="E2696" t="s">
        <v>5332</v>
      </c>
      <c r="F2696" t="s">
        <v>3495</v>
      </c>
      <c r="H2696" t="s">
        <v>1139</v>
      </c>
      <c r="I2696" t="s">
        <v>7779</v>
      </c>
      <c r="K2696" t="s">
        <v>1140</v>
      </c>
      <c r="L2696" t="s">
        <v>8471</v>
      </c>
    </row>
    <row r="2697" spans="1:12" x14ac:dyDescent="0.25">
      <c r="A2697" t="s">
        <v>44</v>
      </c>
      <c r="B2697" t="s">
        <v>5332</v>
      </c>
      <c r="C2697" t="s">
        <v>7615</v>
      </c>
      <c r="D2697" t="s">
        <v>44</v>
      </c>
      <c r="E2697" t="s">
        <v>5332</v>
      </c>
      <c r="F2697" t="s">
        <v>7615</v>
      </c>
      <c r="H2697" t="s">
        <v>1139</v>
      </c>
      <c r="I2697" t="s">
        <v>7780</v>
      </c>
      <c r="K2697" t="s">
        <v>1140</v>
      </c>
      <c r="L2697" t="s">
        <v>7931</v>
      </c>
    </row>
    <row r="2698" spans="1:12" x14ac:dyDescent="0.25">
      <c r="A2698" t="s">
        <v>44</v>
      </c>
      <c r="B2698" t="s">
        <v>5332</v>
      </c>
      <c r="C2698" t="s">
        <v>3532</v>
      </c>
      <c r="D2698" t="s">
        <v>44</v>
      </c>
      <c r="E2698" t="s">
        <v>5332</v>
      </c>
      <c r="F2698" t="s">
        <v>3532</v>
      </c>
      <c r="H2698" t="s">
        <v>1139</v>
      </c>
      <c r="I2698" t="s">
        <v>7781</v>
      </c>
      <c r="K2698" t="s">
        <v>1140</v>
      </c>
      <c r="L2698" t="s">
        <v>8023</v>
      </c>
    </row>
    <row r="2699" spans="1:12" x14ac:dyDescent="0.25">
      <c r="A2699" t="s">
        <v>44</v>
      </c>
      <c r="B2699" t="s">
        <v>5332</v>
      </c>
      <c r="C2699" t="s">
        <v>3535</v>
      </c>
      <c r="D2699" t="s">
        <v>44</v>
      </c>
      <c r="E2699" t="s">
        <v>5332</v>
      </c>
      <c r="F2699" t="s">
        <v>3535</v>
      </c>
      <c r="H2699" t="s">
        <v>1139</v>
      </c>
      <c r="I2699" t="s">
        <v>7782</v>
      </c>
      <c r="K2699" t="s">
        <v>1140</v>
      </c>
      <c r="L2699" t="s">
        <v>8030</v>
      </c>
    </row>
    <row r="2700" spans="1:12" x14ac:dyDescent="0.25">
      <c r="A2700" t="s">
        <v>44</v>
      </c>
      <c r="B2700" t="s">
        <v>5332</v>
      </c>
      <c r="C2700" t="s">
        <v>3543</v>
      </c>
      <c r="D2700" t="s">
        <v>44</v>
      </c>
      <c r="E2700" t="s">
        <v>5332</v>
      </c>
      <c r="F2700" t="s">
        <v>3543</v>
      </c>
      <c r="H2700" t="s">
        <v>1139</v>
      </c>
      <c r="I2700" t="s">
        <v>7783</v>
      </c>
      <c r="K2700" t="s">
        <v>1140</v>
      </c>
      <c r="L2700" t="s">
        <v>8182</v>
      </c>
    </row>
    <row r="2701" spans="1:12" x14ac:dyDescent="0.25">
      <c r="A2701" t="s">
        <v>44</v>
      </c>
      <c r="B2701" t="s">
        <v>5332</v>
      </c>
      <c r="C2701" t="s">
        <v>3570</v>
      </c>
      <c r="D2701" t="s">
        <v>44</v>
      </c>
      <c r="E2701" t="s">
        <v>5332</v>
      </c>
      <c r="F2701" t="s">
        <v>3570</v>
      </c>
      <c r="H2701" t="s">
        <v>1139</v>
      </c>
      <c r="I2701" t="s">
        <v>7784</v>
      </c>
      <c r="K2701" t="s">
        <v>1140</v>
      </c>
      <c r="L2701" t="s">
        <v>7876</v>
      </c>
    </row>
    <row r="2702" spans="1:12" x14ac:dyDescent="0.25">
      <c r="A2702" t="s">
        <v>44</v>
      </c>
      <c r="B2702" t="s">
        <v>5332</v>
      </c>
      <c r="C2702" t="s">
        <v>3588</v>
      </c>
      <c r="D2702" t="s">
        <v>44</v>
      </c>
      <c r="E2702" t="s">
        <v>5332</v>
      </c>
      <c r="F2702" t="s">
        <v>3588</v>
      </c>
      <c r="H2702" t="s">
        <v>1139</v>
      </c>
      <c r="I2702" t="s">
        <v>7785</v>
      </c>
      <c r="K2702" t="s">
        <v>1140</v>
      </c>
      <c r="L2702" t="s">
        <v>8031</v>
      </c>
    </row>
    <row r="2703" spans="1:12" x14ac:dyDescent="0.25">
      <c r="A2703" t="s">
        <v>44</v>
      </c>
      <c r="B2703" t="s">
        <v>5332</v>
      </c>
      <c r="C2703" t="s">
        <v>3594</v>
      </c>
      <c r="D2703" t="s">
        <v>44</v>
      </c>
      <c r="E2703" t="s">
        <v>5332</v>
      </c>
      <c r="F2703" t="s">
        <v>3594</v>
      </c>
      <c r="H2703" t="s">
        <v>1139</v>
      </c>
      <c r="I2703" t="s">
        <v>7786</v>
      </c>
      <c r="K2703" t="s">
        <v>1140</v>
      </c>
      <c r="L2703" t="s">
        <v>7877</v>
      </c>
    </row>
    <row r="2704" spans="1:12" x14ac:dyDescent="0.25">
      <c r="A2704" t="s">
        <v>44</v>
      </c>
      <c r="B2704" t="s">
        <v>5332</v>
      </c>
      <c r="C2704" t="s">
        <v>3602</v>
      </c>
      <c r="D2704" t="s">
        <v>44</v>
      </c>
      <c r="E2704" t="s">
        <v>5332</v>
      </c>
      <c r="F2704" t="s">
        <v>3602</v>
      </c>
      <c r="H2704" t="s">
        <v>1139</v>
      </c>
      <c r="I2704" t="s">
        <v>7787</v>
      </c>
      <c r="K2704" t="s">
        <v>1140</v>
      </c>
      <c r="L2704" t="s">
        <v>8467</v>
      </c>
    </row>
    <row r="2705" spans="1:12" x14ac:dyDescent="0.25">
      <c r="A2705" t="s">
        <v>44</v>
      </c>
      <c r="B2705" t="s">
        <v>5332</v>
      </c>
      <c r="C2705" t="s">
        <v>3642</v>
      </c>
      <c r="D2705" t="s">
        <v>44</v>
      </c>
      <c r="E2705" t="s">
        <v>5332</v>
      </c>
      <c r="F2705" t="s">
        <v>3642</v>
      </c>
      <c r="H2705" t="s">
        <v>1139</v>
      </c>
      <c r="I2705" t="s">
        <v>7788</v>
      </c>
      <c r="K2705" t="s">
        <v>1140</v>
      </c>
      <c r="L2705" t="s">
        <v>7878</v>
      </c>
    </row>
    <row r="2706" spans="1:12" x14ac:dyDescent="0.25">
      <c r="A2706" t="s">
        <v>44</v>
      </c>
      <c r="B2706" t="s">
        <v>5332</v>
      </c>
      <c r="C2706" t="s">
        <v>3645</v>
      </c>
      <c r="D2706" t="s">
        <v>44</v>
      </c>
      <c r="E2706" t="s">
        <v>5332</v>
      </c>
      <c r="F2706" t="s">
        <v>3645</v>
      </c>
      <c r="H2706" t="s">
        <v>1139</v>
      </c>
      <c r="I2706" t="s">
        <v>7789</v>
      </c>
      <c r="K2706" t="s">
        <v>1140</v>
      </c>
      <c r="L2706" t="s">
        <v>7700</v>
      </c>
    </row>
    <row r="2707" spans="1:12" x14ac:dyDescent="0.25">
      <c r="A2707" t="s">
        <v>44</v>
      </c>
      <c r="B2707" t="s">
        <v>5332</v>
      </c>
      <c r="C2707" t="s">
        <v>7690</v>
      </c>
      <c r="D2707" t="s">
        <v>44</v>
      </c>
      <c r="E2707" t="s">
        <v>5332</v>
      </c>
      <c r="F2707" t="s">
        <v>7690</v>
      </c>
      <c r="H2707" t="s">
        <v>1139</v>
      </c>
      <c r="I2707" t="s">
        <v>7790</v>
      </c>
      <c r="K2707" t="s">
        <v>1140</v>
      </c>
      <c r="L2707" t="s">
        <v>8183</v>
      </c>
    </row>
    <row r="2708" spans="1:12" x14ac:dyDescent="0.25">
      <c r="A2708" t="s">
        <v>44</v>
      </c>
      <c r="B2708" t="s">
        <v>5332</v>
      </c>
      <c r="C2708" t="s">
        <v>3663</v>
      </c>
      <c r="D2708" t="s">
        <v>44</v>
      </c>
      <c r="E2708" t="s">
        <v>5332</v>
      </c>
      <c r="F2708" t="s">
        <v>3663</v>
      </c>
      <c r="H2708" t="s">
        <v>1139</v>
      </c>
      <c r="I2708" t="s">
        <v>7791</v>
      </c>
      <c r="K2708" t="s">
        <v>1140</v>
      </c>
      <c r="L2708" t="s">
        <v>8468</v>
      </c>
    </row>
    <row r="2709" spans="1:12" x14ac:dyDescent="0.25">
      <c r="A2709" t="s">
        <v>44</v>
      </c>
      <c r="B2709" t="s">
        <v>5332</v>
      </c>
      <c r="C2709" t="s">
        <v>7734</v>
      </c>
      <c r="D2709" t="s">
        <v>44</v>
      </c>
      <c r="E2709" t="s">
        <v>5332</v>
      </c>
      <c r="F2709" t="s">
        <v>7734</v>
      </c>
      <c r="H2709" t="s">
        <v>1139</v>
      </c>
      <c r="I2709" t="s">
        <v>7792</v>
      </c>
      <c r="K2709" t="s">
        <v>1140</v>
      </c>
      <c r="L2709" t="s">
        <v>8046</v>
      </c>
    </row>
    <row r="2710" spans="1:12" x14ac:dyDescent="0.25">
      <c r="A2710" t="s">
        <v>44</v>
      </c>
      <c r="B2710" t="s">
        <v>5332</v>
      </c>
      <c r="C2710" t="s">
        <v>8185</v>
      </c>
      <c r="D2710" t="s">
        <v>44</v>
      </c>
      <c r="E2710" t="s">
        <v>5332</v>
      </c>
      <c r="F2710" t="s">
        <v>8185</v>
      </c>
      <c r="H2710" t="s">
        <v>1139</v>
      </c>
      <c r="I2710" t="s">
        <v>7793</v>
      </c>
      <c r="K2710" t="s">
        <v>1140</v>
      </c>
      <c r="L2710" t="s">
        <v>8047</v>
      </c>
    </row>
    <row r="2711" spans="1:12" x14ac:dyDescent="0.25">
      <c r="A2711" t="s">
        <v>44</v>
      </c>
      <c r="B2711" t="s">
        <v>5332</v>
      </c>
      <c r="C2711" t="s">
        <v>8186</v>
      </c>
      <c r="D2711" t="s">
        <v>44</v>
      </c>
      <c r="E2711" t="s">
        <v>5332</v>
      </c>
      <c r="F2711" t="s">
        <v>8186</v>
      </c>
      <c r="H2711" t="s">
        <v>1139</v>
      </c>
      <c r="I2711" t="s">
        <v>7794</v>
      </c>
      <c r="K2711" t="s">
        <v>1140</v>
      </c>
      <c r="L2711" t="s">
        <v>7880</v>
      </c>
    </row>
    <row r="2712" spans="1:12" x14ac:dyDescent="0.25">
      <c r="A2712" t="s">
        <v>44</v>
      </c>
      <c r="B2712" t="s">
        <v>5332</v>
      </c>
      <c r="C2712" t="s">
        <v>8421</v>
      </c>
      <c r="D2712" t="s">
        <v>44</v>
      </c>
      <c r="E2712" t="s">
        <v>5332</v>
      </c>
      <c r="F2712" t="s">
        <v>8421</v>
      </c>
      <c r="H2712" t="s">
        <v>1139</v>
      </c>
      <c r="I2712" t="s">
        <v>7795</v>
      </c>
      <c r="K2712" t="s">
        <v>1140</v>
      </c>
      <c r="L2712" t="s">
        <v>8469</v>
      </c>
    </row>
    <row r="2713" spans="1:12" x14ac:dyDescent="0.25">
      <c r="A2713" t="s">
        <v>44</v>
      </c>
      <c r="B2713" t="s">
        <v>5332</v>
      </c>
      <c r="C2713" t="s">
        <v>8190</v>
      </c>
      <c r="D2713" t="s">
        <v>44</v>
      </c>
      <c r="E2713" t="s">
        <v>5332</v>
      </c>
      <c r="F2713" t="s">
        <v>8190</v>
      </c>
      <c r="H2713" t="s">
        <v>1139</v>
      </c>
      <c r="I2713" t="s">
        <v>7796</v>
      </c>
      <c r="K2713" t="s">
        <v>1140</v>
      </c>
      <c r="L2713" t="s">
        <v>7705</v>
      </c>
    </row>
    <row r="2714" spans="1:12" x14ac:dyDescent="0.25">
      <c r="A2714" t="s">
        <v>44</v>
      </c>
      <c r="B2714" t="s">
        <v>5332</v>
      </c>
      <c r="C2714" t="s">
        <v>8201</v>
      </c>
      <c r="D2714" t="s">
        <v>44</v>
      </c>
      <c r="E2714" t="s">
        <v>5332</v>
      </c>
      <c r="F2714" t="s">
        <v>8201</v>
      </c>
      <c r="H2714" t="s">
        <v>1139</v>
      </c>
      <c r="I2714" t="s">
        <v>7797</v>
      </c>
      <c r="K2714" t="s">
        <v>1140</v>
      </c>
      <c r="L2714" t="s">
        <v>7881</v>
      </c>
    </row>
    <row r="2715" spans="1:12" x14ac:dyDescent="0.25">
      <c r="A2715" t="s">
        <v>44</v>
      </c>
      <c r="B2715" t="s">
        <v>5332</v>
      </c>
      <c r="C2715" t="s">
        <v>8202</v>
      </c>
      <c r="D2715" t="s">
        <v>44</v>
      </c>
      <c r="E2715" t="s">
        <v>5332</v>
      </c>
      <c r="F2715" t="s">
        <v>8202</v>
      </c>
      <c r="H2715" t="s">
        <v>1139</v>
      </c>
      <c r="I2715" t="s">
        <v>7798</v>
      </c>
      <c r="K2715" t="s">
        <v>1140</v>
      </c>
      <c r="L2715" t="s">
        <v>7644</v>
      </c>
    </row>
    <row r="2716" spans="1:12" x14ac:dyDescent="0.25">
      <c r="A2716" t="s">
        <v>44</v>
      </c>
      <c r="B2716" t="s">
        <v>5332</v>
      </c>
      <c r="C2716" t="s">
        <v>8422</v>
      </c>
      <c r="D2716" t="s">
        <v>44</v>
      </c>
      <c r="E2716" t="s">
        <v>5332</v>
      </c>
      <c r="F2716" t="s">
        <v>8422</v>
      </c>
      <c r="H2716" t="s">
        <v>1139</v>
      </c>
      <c r="I2716" t="s">
        <v>7799</v>
      </c>
      <c r="K2716" t="s">
        <v>1140</v>
      </c>
      <c r="L2716" t="s">
        <v>7882</v>
      </c>
    </row>
    <row r="2717" spans="1:12" x14ac:dyDescent="0.25">
      <c r="A2717" t="s">
        <v>44</v>
      </c>
      <c r="B2717" t="s">
        <v>5332</v>
      </c>
      <c r="C2717" t="s">
        <v>8423</v>
      </c>
      <c r="D2717" t="s">
        <v>44</v>
      </c>
      <c r="E2717" t="s">
        <v>5332</v>
      </c>
      <c r="F2717" t="s">
        <v>8423</v>
      </c>
      <c r="H2717" t="s">
        <v>1139</v>
      </c>
      <c r="I2717" t="s">
        <v>7800</v>
      </c>
      <c r="K2717" t="s">
        <v>1140</v>
      </c>
      <c r="L2717" t="s">
        <v>7708</v>
      </c>
    </row>
    <row r="2718" spans="1:12" x14ac:dyDescent="0.25">
      <c r="A2718" t="s">
        <v>44</v>
      </c>
      <c r="B2718" t="s">
        <v>5332</v>
      </c>
      <c r="C2718" t="s">
        <v>8217</v>
      </c>
      <c r="D2718" t="s">
        <v>44</v>
      </c>
      <c r="E2718" t="s">
        <v>5332</v>
      </c>
      <c r="F2718" t="s">
        <v>8217</v>
      </c>
      <c r="H2718" t="s">
        <v>1139</v>
      </c>
      <c r="I2718" t="s">
        <v>7801</v>
      </c>
      <c r="K2718" t="s">
        <v>1140</v>
      </c>
      <c r="L2718" t="s">
        <v>7717</v>
      </c>
    </row>
    <row r="2719" spans="1:12" x14ac:dyDescent="0.25">
      <c r="A2719" t="s">
        <v>44</v>
      </c>
      <c r="B2719" t="s">
        <v>5332</v>
      </c>
      <c r="C2719" t="s">
        <v>8284</v>
      </c>
      <c r="D2719" t="s">
        <v>44</v>
      </c>
      <c r="E2719" t="s">
        <v>5332</v>
      </c>
      <c r="F2719" t="s">
        <v>8284</v>
      </c>
      <c r="H2719" t="s">
        <v>1139</v>
      </c>
      <c r="I2719" t="s">
        <v>7802</v>
      </c>
      <c r="K2719" t="s">
        <v>1140</v>
      </c>
      <c r="L2719" t="s">
        <v>7718</v>
      </c>
    </row>
    <row r="2720" spans="1:12" x14ac:dyDescent="0.25">
      <c r="A2720" t="s">
        <v>44</v>
      </c>
      <c r="B2720" t="s">
        <v>5332</v>
      </c>
      <c r="C2720" t="s">
        <v>8291</v>
      </c>
      <c r="D2720" t="s">
        <v>44</v>
      </c>
      <c r="E2720" t="s">
        <v>5332</v>
      </c>
      <c r="F2720" t="s">
        <v>8291</v>
      </c>
      <c r="H2720" t="s">
        <v>1139</v>
      </c>
      <c r="I2720" t="s">
        <v>8458</v>
      </c>
      <c r="K2720" t="s">
        <v>1140</v>
      </c>
      <c r="L2720" t="s">
        <v>7720</v>
      </c>
    </row>
    <row r="2721" spans="1:12" x14ac:dyDescent="0.25">
      <c r="A2721" t="s">
        <v>44</v>
      </c>
      <c r="B2721" t="s">
        <v>5332</v>
      </c>
      <c r="C2721" t="s">
        <v>8297</v>
      </c>
      <c r="D2721" t="s">
        <v>44</v>
      </c>
      <c r="E2721" t="s">
        <v>5332</v>
      </c>
      <c r="F2721" t="s">
        <v>8297</v>
      </c>
      <c r="H2721" t="s">
        <v>1139</v>
      </c>
      <c r="I2721" t="s">
        <v>7804</v>
      </c>
      <c r="K2721" t="s">
        <v>1140</v>
      </c>
      <c r="L2721" t="s">
        <v>7721</v>
      </c>
    </row>
    <row r="2722" spans="1:12" x14ac:dyDescent="0.25">
      <c r="A2722" t="s">
        <v>44</v>
      </c>
      <c r="B2722" t="s">
        <v>5332</v>
      </c>
      <c r="C2722" t="s">
        <v>4508</v>
      </c>
      <c r="D2722" t="s">
        <v>44</v>
      </c>
      <c r="E2722" t="s">
        <v>5332</v>
      </c>
      <c r="F2722" t="s">
        <v>4508</v>
      </c>
      <c r="H2722" t="s">
        <v>1139</v>
      </c>
      <c r="I2722" t="s">
        <v>7805</v>
      </c>
      <c r="K2722" t="s">
        <v>1140</v>
      </c>
      <c r="L2722" t="s">
        <v>7713</v>
      </c>
    </row>
    <row r="2723" spans="1:12" x14ac:dyDescent="0.25">
      <c r="A2723" t="s">
        <v>44</v>
      </c>
      <c r="B2723" t="s">
        <v>5332</v>
      </c>
      <c r="C2723" t="s">
        <v>7704</v>
      </c>
      <c r="D2723" t="s">
        <v>44</v>
      </c>
      <c r="E2723" t="s">
        <v>5332</v>
      </c>
      <c r="F2723" t="s">
        <v>7704</v>
      </c>
      <c r="H2723" t="s">
        <v>1139</v>
      </c>
      <c r="I2723" t="s">
        <v>7806</v>
      </c>
      <c r="K2723" t="s">
        <v>1140</v>
      </c>
      <c r="L2723" t="s">
        <v>8184</v>
      </c>
    </row>
    <row r="2724" spans="1:12" x14ac:dyDescent="0.25">
      <c r="A2724" t="s">
        <v>44</v>
      </c>
      <c r="B2724" t="s">
        <v>5307</v>
      </c>
      <c r="C2724" t="s">
        <v>7905</v>
      </c>
      <c r="D2724" t="s">
        <v>44</v>
      </c>
      <c r="E2724" t="s">
        <v>5307</v>
      </c>
      <c r="F2724" t="s">
        <v>7905</v>
      </c>
      <c r="H2724" t="s">
        <v>1139</v>
      </c>
      <c r="I2724" t="s">
        <v>7807</v>
      </c>
      <c r="K2724" t="s">
        <v>162</v>
      </c>
      <c r="L2724" t="s">
        <v>3568</v>
      </c>
    </row>
    <row r="2725" spans="1:12" x14ac:dyDescent="0.25">
      <c r="A2725" t="s">
        <v>44</v>
      </c>
      <c r="B2725" t="s">
        <v>5307</v>
      </c>
      <c r="C2725" t="s">
        <v>7983</v>
      </c>
      <c r="D2725" t="s">
        <v>44</v>
      </c>
      <c r="E2725" t="s">
        <v>5307</v>
      </c>
      <c r="F2725" t="s">
        <v>7983</v>
      </c>
      <c r="H2725" t="s">
        <v>1139</v>
      </c>
      <c r="I2725" t="s">
        <v>8459</v>
      </c>
      <c r="K2725" t="s">
        <v>162</v>
      </c>
      <c r="L2725" t="s">
        <v>3628</v>
      </c>
    </row>
    <row r="2726" spans="1:12" x14ac:dyDescent="0.25">
      <c r="A2726" t="s">
        <v>44</v>
      </c>
      <c r="B2726" t="s">
        <v>5307</v>
      </c>
      <c r="C2726" t="s">
        <v>7984</v>
      </c>
      <c r="D2726" t="s">
        <v>44</v>
      </c>
      <c r="E2726" t="s">
        <v>5307</v>
      </c>
      <c r="F2726" t="s">
        <v>7984</v>
      </c>
      <c r="H2726" t="s">
        <v>1139</v>
      </c>
      <c r="I2726" t="s">
        <v>7808</v>
      </c>
      <c r="K2726" t="s">
        <v>162</v>
      </c>
      <c r="L2726" t="s">
        <v>3995</v>
      </c>
    </row>
    <row r="2727" spans="1:12" x14ac:dyDescent="0.25">
      <c r="A2727" t="s">
        <v>44</v>
      </c>
      <c r="B2727" t="s">
        <v>5307</v>
      </c>
      <c r="C2727" t="s">
        <v>3492</v>
      </c>
      <c r="D2727" t="s">
        <v>44</v>
      </c>
      <c r="E2727" t="s">
        <v>5307</v>
      </c>
      <c r="F2727" t="s">
        <v>3492</v>
      </c>
      <c r="H2727" t="s">
        <v>1139</v>
      </c>
      <c r="I2727" t="s">
        <v>7809</v>
      </c>
      <c r="K2727" t="s">
        <v>162</v>
      </c>
      <c r="L2727" t="s">
        <v>4040</v>
      </c>
    </row>
    <row r="2728" spans="1:12" x14ac:dyDescent="0.25">
      <c r="A2728" t="s">
        <v>44</v>
      </c>
      <c r="B2728" t="s">
        <v>5307</v>
      </c>
      <c r="C2728" t="s">
        <v>3495</v>
      </c>
      <c r="D2728" t="s">
        <v>44</v>
      </c>
      <c r="E2728" t="s">
        <v>5307</v>
      </c>
      <c r="F2728" t="s">
        <v>3495</v>
      </c>
      <c r="H2728" t="s">
        <v>1139</v>
      </c>
      <c r="I2728" t="s">
        <v>7810</v>
      </c>
      <c r="K2728" t="s">
        <v>162</v>
      </c>
      <c r="L2728" t="s">
        <v>4074</v>
      </c>
    </row>
    <row r="2729" spans="1:12" x14ac:dyDescent="0.25">
      <c r="A2729" t="s">
        <v>44</v>
      </c>
      <c r="B2729" t="s">
        <v>5307</v>
      </c>
      <c r="C2729" t="s">
        <v>7615</v>
      </c>
      <c r="D2729" t="s">
        <v>44</v>
      </c>
      <c r="E2729" t="s">
        <v>5307</v>
      </c>
      <c r="F2729" t="s">
        <v>7615</v>
      </c>
      <c r="H2729" t="s">
        <v>1139</v>
      </c>
      <c r="I2729" t="s">
        <v>7811</v>
      </c>
      <c r="K2729" t="s">
        <v>162</v>
      </c>
      <c r="L2729" t="s">
        <v>8181</v>
      </c>
    </row>
    <row r="2730" spans="1:12" x14ac:dyDescent="0.25">
      <c r="A2730" t="s">
        <v>44</v>
      </c>
      <c r="B2730" t="s">
        <v>5307</v>
      </c>
      <c r="C2730" t="s">
        <v>3532</v>
      </c>
      <c r="D2730" t="s">
        <v>44</v>
      </c>
      <c r="E2730" t="s">
        <v>5307</v>
      </c>
      <c r="F2730" t="s">
        <v>3532</v>
      </c>
      <c r="H2730" t="s">
        <v>1139</v>
      </c>
      <c r="I2730" t="s">
        <v>7812</v>
      </c>
      <c r="K2730" t="s">
        <v>63</v>
      </c>
      <c r="L2730" t="s">
        <v>3311</v>
      </c>
    </row>
    <row r="2731" spans="1:12" x14ac:dyDescent="0.25">
      <c r="A2731" t="s">
        <v>44</v>
      </c>
      <c r="B2731" t="s">
        <v>5307</v>
      </c>
      <c r="C2731" t="s">
        <v>3535</v>
      </c>
      <c r="D2731" t="s">
        <v>44</v>
      </c>
      <c r="E2731" t="s">
        <v>5307</v>
      </c>
      <c r="F2731" t="s">
        <v>3535</v>
      </c>
      <c r="H2731" t="s">
        <v>1139</v>
      </c>
      <c r="I2731" t="s">
        <v>8460</v>
      </c>
      <c r="K2731" t="s">
        <v>63</v>
      </c>
      <c r="L2731" t="s">
        <v>3314</v>
      </c>
    </row>
    <row r="2732" spans="1:12" x14ac:dyDescent="0.25">
      <c r="A2732" t="s">
        <v>44</v>
      </c>
      <c r="B2732" t="s">
        <v>5307</v>
      </c>
      <c r="C2732" t="s">
        <v>3543</v>
      </c>
      <c r="D2732" t="s">
        <v>44</v>
      </c>
      <c r="E2732" t="s">
        <v>5307</v>
      </c>
      <c r="F2732" t="s">
        <v>3543</v>
      </c>
      <c r="H2732" t="s">
        <v>1139</v>
      </c>
      <c r="I2732" t="s">
        <v>8461</v>
      </c>
      <c r="K2732" t="s">
        <v>63</v>
      </c>
      <c r="L2732" t="s">
        <v>3341</v>
      </c>
    </row>
    <row r="2733" spans="1:12" x14ac:dyDescent="0.25">
      <c r="A2733" t="s">
        <v>44</v>
      </c>
      <c r="B2733" t="s">
        <v>5307</v>
      </c>
      <c r="C2733" t="s">
        <v>3570</v>
      </c>
      <c r="D2733" t="s">
        <v>44</v>
      </c>
      <c r="E2733" t="s">
        <v>5307</v>
      </c>
      <c r="F2733" t="s">
        <v>3570</v>
      </c>
      <c r="H2733" t="s">
        <v>1139</v>
      </c>
      <c r="I2733" t="s">
        <v>7813</v>
      </c>
      <c r="K2733" t="s">
        <v>63</v>
      </c>
      <c r="L2733" t="s">
        <v>3478</v>
      </c>
    </row>
    <row r="2734" spans="1:12" x14ac:dyDescent="0.25">
      <c r="A2734" t="s">
        <v>44</v>
      </c>
      <c r="B2734" t="s">
        <v>5307</v>
      </c>
      <c r="C2734" t="s">
        <v>3588</v>
      </c>
      <c r="D2734" t="s">
        <v>44</v>
      </c>
      <c r="E2734" t="s">
        <v>5307</v>
      </c>
      <c r="F2734" t="s">
        <v>3588</v>
      </c>
      <c r="H2734" t="s">
        <v>1139</v>
      </c>
      <c r="I2734" t="s">
        <v>7814</v>
      </c>
      <c r="K2734" t="s">
        <v>193</v>
      </c>
      <c r="L2734" t="s">
        <v>3585</v>
      </c>
    </row>
    <row r="2735" spans="1:12" x14ac:dyDescent="0.25">
      <c r="A2735" t="s">
        <v>44</v>
      </c>
      <c r="B2735" t="s">
        <v>5307</v>
      </c>
      <c r="C2735" t="s">
        <v>3594</v>
      </c>
      <c r="D2735" t="s">
        <v>44</v>
      </c>
      <c r="E2735" t="s">
        <v>5307</v>
      </c>
      <c r="F2735" t="s">
        <v>3594</v>
      </c>
      <c r="H2735" t="s">
        <v>1139</v>
      </c>
      <c r="I2735" t="s">
        <v>7815</v>
      </c>
      <c r="K2735" t="s">
        <v>193</v>
      </c>
      <c r="L2735" t="s">
        <v>3628</v>
      </c>
    </row>
    <row r="2736" spans="1:12" x14ac:dyDescent="0.25">
      <c r="A2736" t="s">
        <v>44</v>
      </c>
      <c r="B2736" t="s">
        <v>5307</v>
      </c>
      <c r="C2736" t="s">
        <v>3602</v>
      </c>
      <c r="D2736" t="s">
        <v>44</v>
      </c>
      <c r="E2736" t="s">
        <v>5307</v>
      </c>
      <c r="F2736" t="s">
        <v>3602</v>
      </c>
      <c r="H2736" t="s">
        <v>1139</v>
      </c>
      <c r="I2736" t="s">
        <v>7816</v>
      </c>
      <c r="K2736" t="s">
        <v>67</v>
      </c>
      <c r="L2736" t="s">
        <v>3260</v>
      </c>
    </row>
    <row r="2737" spans="1:12" x14ac:dyDescent="0.25">
      <c r="A2737" t="s">
        <v>44</v>
      </c>
      <c r="B2737" t="s">
        <v>5307</v>
      </c>
      <c r="C2737" t="s">
        <v>3642</v>
      </c>
      <c r="D2737" t="s">
        <v>44</v>
      </c>
      <c r="E2737" t="s">
        <v>5307</v>
      </c>
      <c r="F2737" t="s">
        <v>3642</v>
      </c>
      <c r="H2737" t="s">
        <v>1139</v>
      </c>
      <c r="I2737" t="s">
        <v>8462</v>
      </c>
      <c r="K2737" t="s">
        <v>67</v>
      </c>
      <c r="L2737" t="s">
        <v>3305</v>
      </c>
    </row>
    <row r="2738" spans="1:12" x14ac:dyDescent="0.25">
      <c r="A2738" t="s">
        <v>44</v>
      </c>
      <c r="B2738" t="s">
        <v>5307</v>
      </c>
      <c r="C2738" t="s">
        <v>3645</v>
      </c>
      <c r="D2738" t="s">
        <v>44</v>
      </c>
      <c r="E2738" t="s">
        <v>5307</v>
      </c>
      <c r="F2738" t="s">
        <v>3645</v>
      </c>
      <c r="H2738" t="s">
        <v>1139</v>
      </c>
      <c r="I2738" t="s">
        <v>8463</v>
      </c>
      <c r="K2738" t="s">
        <v>67</v>
      </c>
      <c r="L2738" t="s">
        <v>3308</v>
      </c>
    </row>
    <row r="2739" spans="1:12" x14ac:dyDescent="0.25">
      <c r="A2739" t="s">
        <v>44</v>
      </c>
      <c r="B2739" t="s">
        <v>5307</v>
      </c>
      <c r="C2739" t="s">
        <v>7690</v>
      </c>
      <c r="D2739" t="s">
        <v>44</v>
      </c>
      <c r="E2739" t="s">
        <v>5307</v>
      </c>
      <c r="F2739" t="s">
        <v>7690</v>
      </c>
      <c r="H2739" t="s">
        <v>1139</v>
      </c>
      <c r="I2739" t="s">
        <v>8464</v>
      </c>
      <c r="K2739" t="s">
        <v>67</v>
      </c>
      <c r="L2739" t="s">
        <v>7937</v>
      </c>
    </row>
    <row r="2740" spans="1:12" x14ac:dyDescent="0.25">
      <c r="A2740" t="s">
        <v>44</v>
      </c>
      <c r="B2740" t="s">
        <v>5307</v>
      </c>
      <c r="C2740" t="s">
        <v>3663</v>
      </c>
      <c r="D2740" t="s">
        <v>44</v>
      </c>
      <c r="E2740" t="s">
        <v>5307</v>
      </c>
      <c r="F2740" t="s">
        <v>3663</v>
      </c>
      <c r="H2740" t="s">
        <v>1139</v>
      </c>
      <c r="I2740" t="s">
        <v>7715</v>
      </c>
      <c r="K2740" t="s">
        <v>67</v>
      </c>
      <c r="L2740" t="s">
        <v>3311</v>
      </c>
    </row>
    <row r="2741" spans="1:12" x14ac:dyDescent="0.25">
      <c r="A2741" t="s">
        <v>44</v>
      </c>
      <c r="B2741" t="s">
        <v>5307</v>
      </c>
      <c r="C2741" t="s">
        <v>7734</v>
      </c>
      <c r="D2741" t="s">
        <v>44</v>
      </c>
      <c r="E2741" t="s">
        <v>5307</v>
      </c>
      <c r="F2741" t="s">
        <v>7734</v>
      </c>
      <c r="H2741" t="s">
        <v>1139</v>
      </c>
      <c r="I2741" t="s">
        <v>4106</v>
      </c>
      <c r="K2741" t="s">
        <v>67</v>
      </c>
      <c r="L2741" t="s">
        <v>3314</v>
      </c>
    </row>
    <row r="2742" spans="1:12" x14ac:dyDescent="0.25">
      <c r="A2742" t="s">
        <v>44</v>
      </c>
      <c r="B2742" t="s">
        <v>5307</v>
      </c>
      <c r="C2742" t="s">
        <v>8185</v>
      </c>
      <c r="D2742" t="s">
        <v>44</v>
      </c>
      <c r="E2742" t="s">
        <v>5307</v>
      </c>
      <c r="F2742" t="s">
        <v>8185</v>
      </c>
      <c r="H2742" t="s">
        <v>1139</v>
      </c>
      <c r="I2742" t="s">
        <v>8465</v>
      </c>
      <c r="K2742" t="s">
        <v>67</v>
      </c>
      <c r="L2742" t="s">
        <v>3317</v>
      </c>
    </row>
    <row r="2743" spans="1:12" x14ac:dyDescent="0.25">
      <c r="A2743" t="s">
        <v>44</v>
      </c>
      <c r="B2743" t="s">
        <v>5307</v>
      </c>
      <c r="C2743" t="s">
        <v>8421</v>
      </c>
      <c r="D2743" t="s">
        <v>44</v>
      </c>
      <c r="E2743" t="s">
        <v>5307</v>
      </c>
      <c r="F2743" t="s">
        <v>8421</v>
      </c>
      <c r="H2743" t="s">
        <v>1139</v>
      </c>
      <c r="I2743" t="s">
        <v>8190</v>
      </c>
      <c r="K2743" t="s">
        <v>67</v>
      </c>
      <c r="L2743" t="s">
        <v>3320</v>
      </c>
    </row>
    <row r="2744" spans="1:12" x14ac:dyDescent="0.25">
      <c r="A2744" t="s">
        <v>44</v>
      </c>
      <c r="B2744" t="s">
        <v>5307</v>
      </c>
      <c r="C2744" t="s">
        <v>8190</v>
      </c>
      <c r="D2744" t="s">
        <v>44</v>
      </c>
      <c r="E2744" t="s">
        <v>5307</v>
      </c>
      <c r="F2744" t="s">
        <v>8190</v>
      </c>
      <c r="H2744" t="s">
        <v>1139</v>
      </c>
      <c r="I2744" t="s">
        <v>4505</v>
      </c>
      <c r="K2744" t="s">
        <v>67</v>
      </c>
      <c r="L2744" t="s">
        <v>7938</v>
      </c>
    </row>
    <row r="2745" spans="1:12" x14ac:dyDescent="0.25">
      <c r="A2745" t="s">
        <v>44</v>
      </c>
      <c r="B2745" t="s">
        <v>5307</v>
      </c>
      <c r="C2745" t="s">
        <v>8201</v>
      </c>
      <c r="D2745" t="s">
        <v>44</v>
      </c>
      <c r="E2745" t="s">
        <v>5307</v>
      </c>
      <c r="F2745" t="s">
        <v>8201</v>
      </c>
      <c r="H2745" t="s">
        <v>1139</v>
      </c>
      <c r="I2745" t="s">
        <v>4508</v>
      </c>
      <c r="K2745" t="s">
        <v>67</v>
      </c>
      <c r="L2745" t="s">
        <v>8483</v>
      </c>
    </row>
    <row r="2746" spans="1:12" x14ac:dyDescent="0.25">
      <c r="A2746" t="s">
        <v>44</v>
      </c>
      <c r="B2746" t="s">
        <v>5307</v>
      </c>
      <c r="C2746" t="s">
        <v>8202</v>
      </c>
      <c r="D2746" t="s">
        <v>44</v>
      </c>
      <c r="E2746" t="s">
        <v>5307</v>
      </c>
      <c r="F2746" t="s">
        <v>8202</v>
      </c>
      <c r="H2746" t="s">
        <v>1139</v>
      </c>
      <c r="I2746" t="s">
        <v>8466</v>
      </c>
      <c r="K2746" t="s">
        <v>67</v>
      </c>
      <c r="L2746" t="s">
        <v>3341</v>
      </c>
    </row>
    <row r="2747" spans="1:12" x14ac:dyDescent="0.25">
      <c r="A2747" t="s">
        <v>44</v>
      </c>
      <c r="B2747" t="s">
        <v>5307</v>
      </c>
      <c r="C2747" t="s">
        <v>8422</v>
      </c>
      <c r="D2747" t="s">
        <v>44</v>
      </c>
      <c r="E2747" t="s">
        <v>5307</v>
      </c>
      <c r="F2747" t="s">
        <v>8422</v>
      </c>
      <c r="H2747" t="s">
        <v>1139</v>
      </c>
      <c r="I2747" t="s">
        <v>7697</v>
      </c>
      <c r="K2747" t="s">
        <v>67</v>
      </c>
      <c r="L2747" t="s">
        <v>7897</v>
      </c>
    </row>
    <row r="2748" spans="1:12" x14ac:dyDescent="0.25">
      <c r="A2748" t="s">
        <v>44</v>
      </c>
      <c r="B2748" t="s">
        <v>5307</v>
      </c>
      <c r="C2748" t="s">
        <v>8423</v>
      </c>
      <c r="D2748" t="s">
        <v>44</v>
      </c>
      <c r="E2748" t="s">
        <v>5307</v>
      </c>
      <c r="F2748" t="s">
        <v>8423</v>
      </c>
      <c r="H2748" t="s">
        <v>1139</v>
      </c>
      <c r="I2748" t="s">
        <v>7931</v>
      </c>
      <c r="K2748" t="s">
        <v>67</v>
      </c>
      <c r="L2748" t="s">
        <v>7944</v>
      </c>
    </row>
    <row r="2749" spans="1:12" x14ac:dyDescent="0.25">
      <c r="A2749" t="s">
        <v>44</v>
      </c>
      <c r="B2749" t="s">
        <v>5307</v>
      </c>
      <c r="C2749" t="s">
        <v>8217</v>
      </c>
      <c r="D2749" t="s">
        <v>44</v>
      </c>
      <c r="E2749" t="s">
        <v>5307</v>
      </c>
      <c r="F2749" t="s">
        <v>8217</v>
      </c>
      <c r="H2749" t="s">
        <v>1139</v>
      </c>
      <c r="I2749" t="s">
        <v>8023</v>
      </c>
      <c r="K2749" t="s">
        <v>67</v>
      </c>
      <c r="L2749" t="s">
        <v>7597</v>
      </c>
    </row>
    <row r="2750" spans="1:12" x14ac:dyDescent="0.25">
      <c r="A2750" t="s">
        <v>44</v>
      </c>
      <c r="B2750" t="s">
        <v>5307</v>
      </c>
      <c r="C2750" t="s">
        <v>8284</v>
      </c>
      <c r="D2750" t="s">
        <v>44</v>
      </c>
      <c r="E2750" t="s">
        <v>5307</v>
      </c>
      <c r="F2750" t="s">
        <v>8284</v>
      </c>
      <c r="H2750" t="s">
        <v>1139</v>
      </c>
      <c r="I2750" t="s">
        <v>8030</v>
      </c>
      <c r="K2750" t="s">
        <v>67</v>
      </c>
      <c r="L2750" t="s">
        <v>3399</v>
      </c>
    </row>
    <row r="2751" spans="1:12" x14ac:dyDescent="0.25">
      <c r="A2751" t="s">
        <v>44</v>
      </c>
      <c r="B2751" t="s">
        <v>5307</v>
      </c>
      <c r="C2751" t="s">
        <v>8291</v>
      </c>
      <c r="D2751" t="s">
        <v>44</v>
      </c>
      <c r="E2751" t="s">
        <v>5307</v>
      </c>
      <c r="F2751" t="s">
        <v>8291</v>
      </c>
      <c r="H2751" t="s">
        <v>1139</v>
      </c>
      <c r="I2751" t="s">
        <v>8182</v>
      </c>
      <c r="K2751" t="s">
        <v>67</v>
      </c>
      <c r="L2751" t="s">
        <v>3478</v>
      </c>
    </row>
    <row r="2752" spans="1:12" x14ac:dyDescent="0.25">
      <c r="A2752" t="s">
        <v>44</v>
      </c>
      <c r="B2752" t="s">
        <v>5307</v>
      </c>
      <c r="C2752" t="s">
        <v>8297</v>
      </c>
      <c r="D2752" t="s">
        <v>44</v>
      </c>
      <c r="E2752" t="s">
        <v>5307</v>
      </c>
      <c r="F2752" t="s">
        <v>8297</v>
      </c>
      <c r="H2752" t="s">
        <v>1139</v>
      </c>
      <c r="I2752" t="s">
        <v>7876</v>
      </c>
      <c r="K2752" t="s">
        <v>67</v>
      </c>
      <c r="L2752" t="s">
        <v>3568</v>
      </c>
    </row>
    <row r="2753" spans="1:12" x14ac:dyDescent="0.25">
      <c r="A2753" t="s">
        <v>44</v>
      </c>
      <c r="B2753" t="s">
        <v>5307</v>
      </c>
      <c r="C2753" t="s">
        <v>4508</v>
      </c>
      <c r="D2753" t="s">
        <v>44</v>
      </c>
      <c r="E2753" t="s">
        <v>5307</v>
      </c>
      <c r="F2753" t="s">
        <v>4508</v>
      </c>
      <c r="H2753" t="s">
        <v>1139</v>
      </c>
      <c r="I2753" t="s">
        <v>8031</v>
      </c>
      <c r="K2753" t="s">
        <v>67</v>
      </c>
      <c r="L2753" t="s">
        <v>3628</v>
      </c>
    </row>
    <row r="2754" spans="1:12" x14ac:dyDescent="0.25">
      <c r="A2754" t="s">
        <v>44</v>
      </c>
      <c r="B2754" t="s">
        <v>5307</v>
      </c>
      <c r="C2754" t="s">
        <v>7704</v>
      </c>
      <c r="D2754" t="s">
        <v>44</v>
      </c>
      <c r="E2754" t="s">
        <v>5307</v>
      </c>
      <c r="F2754" t="s">
        <v>7704</v>
      </c>
      <c r="H2754" t="s">
        <v>1139</v>
      </c>
      <c r="I2754" t="s">
        <v>7877</v>
      </c>
      <c r="K2754" t="s">
        <v>67</v>
      </c>
      <c r="L2754" t="s">
        <v>8011</v>
      </c>
    </row>
    <row r="2755" spans="1:12" x14ac:dyDescent="0.25">
      <c r="A2755" t="s">
        <v>1074</v>
      </c>
      <c r="B2755" t="s">
        <v>5284</v>
      </c>
      <c r="C2755" t="s">
        <v>3341</v>
      </c>
      <c r="D2755" t="s">
        <v>44</v>
      </c>
      <c r="E2755" t="s">
        <v>5284</v>
      </c>
      <c r="F2755" t="s">
        <v>3341</v>
      </c>
      <c r="H2755" t="s">
        <v>1139</v>
      </c>
      <c r="I2755" t="s">
        <v>8467</v>
      </c>
      <c r="K2755" t="s">
        <v>67</v>
      </c>
      <c r="L2755" t="s">
        <v>8015</v>
      </c>
    </row>
    <row r="2756" spans="1:12" x14ac:dyDescent="0.25">
      <c r="A2756" t="s">
        <v>1074</v>
      </c>
      <c r="B2756" t="s">
        <v>5284</v>
      </c>
      <c r="C2756" t="s">
        <v>7597</v>
      </c>
      <c r="D2756" t="s">
        <v>44</v>
      </c>
      <c r="E2756" t="s">
        <v>5284</v>
      </c>
      <c r="F2756" t="s">
        <v>7597</v>
      </c>
      <c r="H2756" t="s">
        <v>1139</v>
      </c>
      <c r="I2756" t="s">
        <v>7878</v>
      </c>
      <c r="K2756" t="s">
        <v>67</v>
      </c>
      <c r="L2756" t="s">
        <v>8016</v>
      </c>
    </row>
    <row r="2757" spans="1:12" x14ac:dyDescent="0.25">
      <c r="A2757" t="s">
        <v>1074</v>
      </c>
      <c r="B2757" t="s">
        <v>5288</v>
      </c>
      <c r="C2757" t="s">
        <v>3341</v>
      </c>
      <c r="D2757" t="s">
        <v>44</v>
      </c>
      <c r="E2757" t="s">
        <v>5288</v>
      </c>
      <c r="F2757" t="s">
        <v>3341</v>
      </c>
      <c r="H2757" t="s">
        <v>1139</v>
      </c>
      <c r="I2757" t="s">
        <v>7700</v>
      </c>
      <c r="K2757" t="s">
        <v>67</v>
      </c>
      <c r="L2757" t="s">
        <v>8017</v>
      </c>
    </row>
    <row r="2758" spans="1:12" x14ac:dyDescent="0.25">
      <c r="A2758" t="s">
        <v>1074</v>
      </c>
      <c r="B2758" t="s">
        <v>5288</v>
      </c>
      <c r="C2758" t="s">
        <v>7905</v>
      </c>
      <c r="D2758" t="s">
        <v>44</v>
      </c>
      <c r="E2758" t="s">
        <v>5288</v>
      </c>
      <c r="F2758" t="s">
        <v>7905</v>
      </c>
      <c r="H2758" t="s">
        <v>1139</v>
      </c>
      <c r="I2758" t="s">
        <v>8183</v>
      </c>
      <c r="K2758" t="s">
        <v>164</v>
      </c>
      <c r="L2758" t="s">
        <v>3341</v>
      </c>
    </row>
    <row r="2759" spans="1:12" x14ac:dyDescent="0.25">
      <c r="A2759" t="s">
        <v>1074</v>
      </c>
      <c r="B2759" t="s">
        <v>5288</v>
      </c>
      <c r="C2759" t="s">
        <v>7983</v>
      </c>
      <c r="D2759" t="s">
        <v>44</v>
      </c>
      <c r="E2759" t="s">
        <v>5288</v>
      </c>
      <c r="F2759" t="s">
        <v>7983</v>
      </c>
      <c r="H2759" t="s">
        <v>1139</v>
      </c>
      <c r="I2759" t="s">
        <v>8468</v>
      </c>
      <c r="K2759" t="s">
        <v>164</v>
      </c>
      <c r="L2759" t="s">
        <v>7597</v>
      </c>
    </row>
    <row r="2760" spans="1:12" x14ac:dyDescent="0.25">
      <c r="A2760" t="s">
        <v>1074</v>
      </c>
      <c r="B2760" t="s">
        <v>5288</v>
      </c>
      <c r="C2760" t="s">
        <v>7984</v>
      </c>
      <c r="D2760" t="s">
        <v>44</v>
      </c>
      <c r="E2760" t="s">
        <v>5288</v>
      </c>
      <c r="F2760" t="s">
        <v>7984</v>
      </c>
      <c r="H2760" t="s">
        <v>1139</v>
      </c>
      <c r="I2760" t="s">
        <v>8046</v>
      </c>
      <c r="K2760" t="s">
        <v>164</v>
      </c>
      <c r="L2760" t="s">
        <v>3492</v>
      </c>
    </row>
    <row r="2761" spans="1:12" x14ac:dyDescent="0.25">
      <c r="A2761" t="s">
        <v>1074</v>
      </c>
      <c r="B2761" t="s">
        <v>5288</v>
      </c>
      <c r="C2761" t="s">
        <v>7597</v>
      </c>
      <c r="D2761" t="s">
        <v>44</v>
      </c>
      <c r="E2761" t="s">
        <v>5288</v>
      </c>
      <c r="F2761" t="s">
        <v>7597</v>
      </c>
      <c r="H2761" t="s">
        <v>1139</v>
      </c>
      <c r="I2761" t="s">
        <v>8047</v>
      </c>
      <c r="K2761" t="s">
        <v>164</v>
      </c>
      <c r="L2761" t="s">
        <v>3541</v>
      </c>
    </row>
    <row r="2762" spans="1:12" x14ac:dyDescent="0.25">
      <c r="A2762" t="s">
        <v>1074</v>
      </c>
      <c r="B2762" t="s">
        <v>5288</v>
      </c>
      <c r="C2762" t="s">
        <v>3492</v>
      </c>
      <c r="D2762" t="s">
        <v>44</v>
      </c>
      <c r="E2762" t="s">
        <v>5288</v>
      </c>
      <c r="F2762" t="s">
        <v>3492</v>
      </c>
      <c r="H2762" t="s">
        <v>1139</v>
      </c>
      <c r="I2762" t="s">
        <v>7880</v>
      </c>
      <c r="K2762" t="s">
        <v>164</v>
      </c>
      <c r="L2762" t="s">
        <v>3546</v>
      </c>
    </row>
    <row r="2763" spans="1:12" x14ac:dyDescent="0.25">
      <c r="A2763" t="s">
        <v>1074</v>
      </c>
      <c r="B2763" t="s">
        <v>5288</v>
      </c>
      <c r="C2763" t="s">
        <v>3495</v>
      </c>
      <c r="D2763" t="s">
        <v>44</v>
      </c>
      <c r="E2763" t="s">
        <v>5288</v>
      </c>
      <c r="F2763" t="s">
        <v>3495</v>
      </c>
      <c r="H2763" t="s">
        <v>1139</v>
      </c>
      <c r="I2763" t="s">
        <v>8469</v>
      </c>
      <c r="K2763" t="s">
        <v>164</v>
      </c>
      <c r="L2763" t="s">
        <v>3549</v>
      </c>
    </row>
    <row r="2764" spans="1:12" x14ac:dyDescent="0.25">
      <c r="A2764" t="s">
        <v>1074</v>
      </c>
      <c r="B2764" t="s">
        <v>5288</v>
      </c>
      <c r="C2764" t="s">
        <v>7615</v>
      </c>
      <c r="D2764" t="s">
        <v>44</v>
      </c>
      <c r="E2764" t="s">
        <v>5288</v>
      </c>
      <c r="F2764" t="s">
        <v>7615</v>
      </c>
      <c r="H2764" t="s">
        <v>1139</v>
      </c>
      <c r="I2764" t="s">
        <v>7705</v>
      </c>
      <c r="K2764" t="s">
        <v>164</v>
      </c>
      <c r="L2764" t="s">
        <v>3551</v>
      </c>
    </row>
    <row r="2765" spans="1:12" x14ac:dyDescent="0.25">
      <c r="A2765" t="s">
        <v>1074</v>
      </c>
      <c r="B2765" t="s">
        <v>5288</v>
      </c>
      <c r="C2765" t="s">
        <v>3532</v>
      </c>
      <c r="D2765" t="s">
        <v>44</v>
      </c>
      <c r="E2765" t="s">
        <v>5288</v>
      </c>
      <c r="F2765" t="s">
        <v>3532</v>
      </c>
      <c r="H2765" t="s">
        <v>1139</v>
      </c>
      <c r="I2765" t="s">
        <v>7881</v>
      </c>
      <c r="K2765" t="s">
        <v>164</v>
      </c>
      <c r="L2765" t="s">
        <v>3554</v>
      </c>
    </row>
    <row r="2766" spans="1:12" x14ac:dyDescent="0.25">
      <c r="A2766" t="s">
        <v>1074</v>
      </c>
      <c r="B2766" t="s">
        <v>5288</v>
      </c>
      <c r="C2766" t="s">
        <v>3535</v>
      </c>
      <c r="D2766" t="s">
        <v>44</v>
      </c>
      <c r="E2766" t="s">
        <v>5288</v>
      </c>
      <c r="F2766" t="s">
        <v>3535</v>
      </c>
      <c r="H2766" t="s">
        <v>1139</v>
      </c>
      <c r="I2766" t="s">
        <v>7644</v>
      </c>
      <c r="K2766" t="s">
        <v>164</v>
      </c>
      <c r="L2766" t="s">
        <v>3557</v>
      </c>
    </row>
    <row r="2767" spans="1:12" x14ac:dyDescent="0.25">
      <c r="A2767" t="s">
        <v>1074</v>
      </c>
      <c r="B2767" t="s">
        <v>5288</v>
      </c>
      <c r="C2767" t="s">
        <v>3543</v>
      </c>
      <c r="D2767" t="s">
        <v>44</v>
      </c>
      <c r="E2767" t="s">
        <v>5288</v>
      </c>
      <c r="F2767" t="s">
        <v>3543</v>
      </c>
      <c r="H2767" t="s">
        <v>1139</v>
      </c>
      <c r="I2767" t="s">
        <v>7882</v>
      </c>
      <c r="K2767" t="s">
        <v>164</v>
      </c>
      <c r="L2767" t="s">
        <v>5470</v>
      </c>
    </row>
    <row r="2768" spans="1:12" x14ac:dyDescent="0.25">
      <c r="A2768" t="s">
        <v>1074</v>
      </c>
      <c r="B2768" t="s">
        <v>5288</v>
      </c>
      <c r="C2768" t="s">
        <v>3570</v>
      </c>
      <c r="D2768" t="s">
        <v>44</v>
      </c>
      <c r="E2768" t="s">
        <v>5288</v>
      </c>
      <c r="F2768" t="s">
        <v>3570</v>
      </c>
      <c r="H2768" t="s">
        <v>1139</v>
      </c>
      <c r="I2768" t="s">
        <v>7708</v>
      </c>
      <c r="K2768" t="s">
        <v>164</v>
      </c>
      <c r="L2768" t="s">
        <v>3560</v>
      </c>
    </row>
    <row r="2769" spans="1:12" x14ac:dyDescent="0.25">
      <c r="A2769" t="s">
        <v>1074</v>
      </c>
      <c r="B2769" t="s">
        <v>5288</v>
      </c>
      <c r="C2769" t="s">
        <v>3588</v>
      </c>
      <c r="D2769" t="s">
        <v>44</v>
      </c>
      <c r="E2769" t="s">
        <v>5288</v>
      </c>
      <c r="F2769" t="s">
        <v>3588</v>
      </c>
      <c r="H2769" t="s">
        <v>1139</v>
      </c>
      <c r="I2769" t="s">
        <v>7717</v>
      </c>
      <c r="K2769" t="s">
        <v>164</v>
      </c>
      <c r="L2769" t="s">
        <v>3562</v>
      </c>
    </row>
    <row r="2770" spans="1:12" x14ac:dyDescent="0.25">
      <c r="A2770" t="s">
        <v>1074</v>
      </c>
      <c r="B2770" t="s">
        <v>5288</v>
      </c>
      <c r="C2770" t="s">
        <v>3594</v>
      </c>
      <c r="D2770" t="s">
        <v>44</v>
      </c>
      <c r="E2770" t="s">
        <v>5288</v>
      </c>
      <c r="F2770" t="s">
        <v>3594</v>
      </c>
      <c r="H2770" t="s">
        <v>1139</v>
      </c>
      <c r="I2770" t="s">
        <v>7718</v>
      </c>
      <c r="K2770" t="s">
        <v>164</v>
      </c>
      <c r="L2770" t="s">
        <v>3565</v>
      </c>
    </row>
    <row r="2771" spans="1:12" x14ac:dyDescent="0.25">
      <c r="A2771" t="s">
        <v>1074</v>
      </c>
      <c r="B2771" t="s">
        <v>5288</v>
      </c>
      <c r="C2771" t="s">
        <v>7654</v>
      </c>
      <c r="D2771" t="s">
        <v>44</v>
      </c>
      <c r="E2771" t="s">
        <v>5288</v>
      </c>
      <c r="F2771" t="s">
        <v>7654</v>
      </c>
      <c r="H2771" t="s">
        <v>1139</v>
      </c>
      <c r="I2771" t="s">
        <v>7720</v>
      </c>
      <c r="K2771" t="s">
        <v>164</v>
      </c>
      <c r="L2771" t="s">
        <v>3568</v>
      </c>
    </row>
    <row r="2772" spans="1:12" x14ac:dyDescent="0.25">
      <c r="A2772" t="s">
        <v>1074</v>
      </c>
      <c r="B2772" t="s">
        <v>5288</v>
      </c>
      <c r="C2772" t="s">
        <v>3602</v>
      </c>
      <c r="D2772" t="s">
        <v>44</v>
      </c>
      <c r="E2772" t="s">
        <v>5288</v>
      </c>
      <c r="F2772" t="s">
        <v>3602</v>
      </c>
      <c r="H2772" t="s">
        <v>1139</v>
      </c>
      <c r="I2772" t="s">
        <v>7721</v>
      </c>
      <c r="K2772" t="s">
        <v>164</v>
      </c>
      <c r="L2772" t="s">
        <v>3570</v>
      </c>
    </row>
    <row r="2773" spans="1:12" x14ac:dyDescent="0.25">
      <c r="A2773" t="s">
        <v>1074</v>
      </c>
      <c r="B2773" t="s">
        <v>5288</v>
      </c>
      <c r="C2773" t="s">
        <v>3628</v>
      </c>
      <c r="D2773" t="s">
        <v>44</v>
      </c>
      <c r="E2773" t="s">
        <v>5288</v>
      </c>
      <c r="F2773" t="s">
        <v>3628</v>
      </c>
      <c r="H2773" t="s">
        <v>1139</v>
      </c>
      <c r="I2773" t="s">
        <v>8184</v>
      </c>
      <c r="K2773" t="s">
        <v>164</v>
      </c>
      <c r="L2773" t="s">
        <v>3573</v>
      </c>
    </row>
    <row r="2774" spans="1:12" x14ac:dyDescent="0.25">
      <c r="A2774" t="s">
        <v>1074</v>
      </c>
      <c r="B2774" t="s">
        <v>5288</v>
      </c>
      <c r="C2774" t="s">
        <v>7678</v>
      </c>
      <c r="D2774" t="s">
        <v>44</v>
      </c>
      <c r="E2774" t="s">
        <v>5288</v>
      </c>
      <c r="F2774" t="s">
        <v>7678</v>
      </c>
      <c r="H2774" t="s">
        <v>1139</v>
      </c>
      <c r="I2774" t="s">
        <v>5705</v>
      </c>
      <c r="K2774" t="s">
        <v>164</v>
      </c>
      <c r="L2774" t="s">
        <v>3576</v>
      </c>
    </row>
    <row r="2775" spans="1:12" x14ac:dyDescent="0.25">
      <c r="A2775" t="s">
        <v>1074</v>
      </c>
      <c r="B2775" t="s">
        <v>5288</v>
      </c>
      <c r="C2775" t="s">
        <v>3642</v>
      </c>
      <c r="D2775" t="s">
        <v>44</v>
      </c>
      <c r="E2775" t="s">
        <v>5288</v>
      </c>
      <c r="F2775" t="s">
        <v>3642</v>
      </c>
      <c r="H2775" t="s">
        <v>1139</v>
      </c>
      <c r="I2775" t="s">
        <v>7828</v>
      </c>
      <c r="K2775" t="s">
        <v>164</v>
      </c>
      <c r="L2775" t="s">
        <v>3579</v>
      </c>
    </row>
    <row r="2776" spans="1:12" x14ac:dyDescent="0.25">
      <c r="A2776" t="s">
        <v>1074</v>
      </c>
      <c r="B2776" t="s">
        <v>5288</v>
      </c>
      <c r="C2776" t="s">
        <v>3645</v>
      </c>
      <c r="D2776" t="s">
        <v>44</v>
      </c>
      <c r="E2776" t="s">
        <v>5288</v>
      </c>
      <c r="F2776" t="s">
        <v>3645</v>
      </c>
      <c r="H2776" t="s">
        <v>1139</v>
      </c>
      <c r="I2776" t="s">
        <v>3708</v>
      </c>
      <c r="K2776" t="s">
        <v>164</v>
      </c>
      <c r="L2776" t="s">
        <v>3582</v>
      </c>
    </row>
    <row r="2777" spans="1:12" x14ac:dyDescent="0.25">
      <c r="A2777" t="s">
        <v>1074</v>
      </c>
      <c r="B2777" t="s">
        <v>5288</v>
      </c>
      <c r="C2777" t="s">
        <v>7690</v>
      </c>
      <c r="D2777" t="s">
        <v>44</v>
      </c>
      <c r="E2777" t="s">
        <v>5288</v>
      </c>
      <c r="F2777" t="s">
        <v>7690</v>
      </c>
      <c r="H2777" t="s">
        <v>1139</v>
      </c>
      <c r="I2777" t="s">
        <v>3855</v>
      </c>
      <c r="K2777" t="s">
        <v>164</v>
      </c>
      <c r="L2777" t="s">
        <v>3585</v>
      </c>
    </row>
    <row r="2778" spans="1:12" x14ac:dyDescent="0.25">
      <c r="A2778" t="s">
        <v>1074</v>
      </c>
      <c r="B2778" t="s">
        <v>5288</v>
      </c>
      <c r="C2778" t="s">
        <v>3663</v>
      </c>
      <c r="D2778" t="s">
        <v>44</v>
      </c>
      <c r="E2778" t="s">
        <v>5288</v>
      </c>
      <c r="F2778" t="s">
        <v>3663</v>
      </c>
      <c r="H2778" t="s">
        <v>1139</v>
      </c>
      <c r="I2778" t="s">
        <v>8470</v>
      </c>
      <c r="K2778" t="s">
        <v>164</v>
      </c>
      <c r="L2778" t="s">
        <v>3600</v>
      </c>
    </row>
    <row r="2779" spans="1:12" x14ac:dyDescent="0.25">
      <c r="A2779" t="s">
        <v>1074</v>
      </c>
      <c r="B2779" t="s">
        <v>5288</v>
      </c>
      <c r="C2779" t="s">
        <v>7734</v>
      </c>
      <c r="D2779" t="s">
        <v>44</v>
      </c>
      <c r="E2779" t="s">
        <v>5288</v>
      </c>
      <c r="F2779" t="s">
        <v>7734</v>
      </c>
      <c r="H2779" t="s">
        <v>1139</v>
      </c>
      <c r="I2779" t="s">
        <v>8471</v>
      </c>
      <c r="K2779" t="s">
        <v>164</v>
      </c>
      <c r="L2779" t="s">
        <v>3607</v>
      </c>
    </row>
    <row r="2780" spans="1:12" x14ac:dyDescent="0.25">
      <c r="A2780" t="s">
        <v>1074</v>
      </c>
      <c r="B2780" t="s">
        <v>5288</v>
      </c>
      <c r="C2780" t="s">
        <v>8186</v>
      </c>
      <c r="D2780" t="s">
        <v>44</v>
      </c>
      <c r="E2780" t="s">
        <v>5288</v>
      </c>
      <c r="F2780" t="s">
        <v>8186</v>
      </c>
      <c r="H2780" t="s">
        <v>1139</v>
      </c>
      <c r="I2780" t="s">
        <v>7761</v>
      </c>
      <c r="K2780" t="s">
        <v>164</v>
      </c>
      <c r="L2780" t="s">
        <v>3613</v>
      </c>
    </row>
    <row r="2781" spans="1:12" x14ac:dyDescent="0.25">
      <c r="A2781" t="s">
        <v>1074</v>
      </c>
      <c r="B2781" t="s">
        <v>5288</v>
      </c>
      <c r="C2781" t="s">
        <v>8421</v>
      </c>
      <c r="D2781" t="s">
        <v>44</v>
      </c>
      <c r="E2781" t="s">
        <v>5288</v>
      </c>
      <c r="F2781" t="s">
        <v>8421</v>
      </c>
      <c r="H2781" t="s">
        <v>1139</v>
      </c>
      <c r="I2781" t="s">
        <v>7762</v>
      </c>
      <c r="K2781" t="s">
        <v>164</v>
      </c>
      <c r="L2781" t="s">
        <v>3616</v>
      </c>
    </row>
    <row r="2782" spans="1:12" x14ac:dyDescent="0.25">
      <c r="A2782" t="s">
        <v>1074</v>
      </c>
      <c r="B2782" t="s">
        <v>5288</v>
      </c>
      <c r="C2782" t="s">
        <v>8190</v>
      </c>
      <c r="D2782" t="s">
        <v>44</v>
      </c>
      <c r="E2782" t="s">
        <v>5288</v>
      </c>
      <c r="F2782" t="s">
        <v>8190</v>
      </c>
      <c r="H2782" t="s">
        <v>1139</v>
      </c>
      <c r="I2782" t="s">
        <v>8472</v>
      </c>
      <c r="K2782" t="s">
        <v>164</v>
      </c>
      <c r="L2782" t="s">
        <v>3619</v>
      </c>
    </row>
    <row r="2783" spans="1:12" x14ac:dyDescent="0.25">
      <c r="A2783" t="s">
        <v>1074</v>
      </c>
      <c r="B2783" t="s">
        <v>5288</v>
      </c>
      <c r="C2783" t="s">
        <v>8201</v>
      </c>
      <c r="D2783" t="s">
        <v>44</v>
      </c>
      <c r="E2783" t="s">
        <v>5288</v>
      </c>
      <c r="F2783" t="s">
        <v>8201</v>
      </c>
      <c r="H2783" t="s">
        <v>1139</v>
      </c>
      <c r="I2783" t="s">
        <v>5281</v>
      </c>
      <c r="K2783" t="s">
        <v>164</v>
      </c>
      <c r="L2783" t="s">
        <v>3622</v>
      </c>
    </row>
    <row r="2784" spans="1:12" x14ac:dyDescent="0.25">
      <c r="A2784" t="s">
        <v>1074</v>
      </c>
      <c r="B2784" t="s">
        <v>5288</v>
      </c>
      <c r="C2784" t="s">
        <v>8202</v>
      </c>
      <c r="D2784" t="s">
        <v>44</v>
      </c>
      <c r="E2784" t="s">
        <v>5288</v>
      </c>
      <c r="F2784" t="s">
        <v>8202</v>
      </c>
      <c r="H2784" t="s">
        <v>1139</v>
      </c>
      <c r="I2784" t="s">
        <v>5285</v>
      </c>
      <c r="K2784" t="s">
        <v>164</v>
      </c>
      <c r="L2784" t="s">
        <v>3628</v>
      </c>
    </row>
    <row r="2785" spans="1:12" x14ac:dyDescent="0.25">
      <c r="A2785" t="s">
        <v>1074</v>
      </c>
      <c r="B2785" t="s">
        <v>5288</v>
      </c>
      <c r="C2785" t="s">
        <v>8422</v>
      </c>
      <c r="D2785" t="s">
        <v>44</v>
      </c>
      <c r="E2785" t="s">
        <v>5288</v>
      </c>
      <c r="F2785" t="s">
        <v>8422</v>
      </c>
      <c r="H2785" t="s">
        <v>1139</v>
      </c>
      <c r="I2785" t="s">
        <v>3245</v>
      </c>
      <c r="K2785" t="s">
        <v>164</v>
      </c>
      <c r="L2785" t="s">
        <v>5520</v>
      </c>
    </row>
    <row r="2786" spans="1:12" x14ac:dyDescent="0.25">
      <c r="A2786" t="s">
        <v>1074</v>
      </c>
      <c r="B2786" t="s">
        <v>5288</v>
      </c>
      <c r="C2786" t="s">
        <v>8423</v>
      </c>
      <c r="D2786" t="s">
        <v>44</v>
      </c>
      <c r="E2786" t="s">
        <v>5288</v>
      </c>
      <c r="F2786" t="s">
        <v>8423</v>
      </c>
      <c r="H2786" t="s">
        <v>1139</v>
      </c>
      <c r="I2786" t="s">
        <v>3248</v>
      </c>
      <c r="K2786" t="s">
        <v>164</v>
      </c>
      <c r="L2786" t="s">
        <v>5523</v>
      </c>
    </row>
    <row r="2787" spans="1:12" x14ac:dyDescent="0.25">
      <c r="A2787" t="s">
        <v>1074</v>
      </c>
      <c r="B2787" t="s">
        <v>5288</v>
      </c>
      <c r="C2787" t="s">
        <v>8217</v>
      </c>
      <c r="D2787" t="s">
        <v>44</v>
      </c>
      <c r="E2787" t="s">
        <v>5288</v>
      </c>
      <c r="F2787" t="s">
        <v>8217</v>
      </c>
      <c r="H2787" t="s">
        <v>1139</v>
      </c>
      <c r="I2787" t="s">
        <v>3285</v>
      </c>
      <c r="K2787" t="s">
        <v>164</v>
      </c>
      <c r="L2787" t="s">
        <v>3637</v>
      </c>
    </row>
    <row r="2788" spans="1:12" x14ac:dyDescent="0.25">
      <c r="A2788" t="s">
        <v>1074</v>
      </c>
      <c r="B2788" t="s">
        <v>5288</v>
      </c>
      <c r="C2788" t="s">
        <v>8284</v>
      </c>
      <c r="D2788" t="s">
        <v>44</v>
      </c>
      <c r="E2788" t="s">
        <v>5288</v>
      </c>
      <c r="F2788" t="s">
        <v>8284</v>
      </c>
      <c r="H2788" t="s">
        <v>1139</v>
      </c>
      <c r="I2788" t="s">
        <v>8473</v>
      </c>
      <c r="K2788" t="s">
        <v>164</v>
      </c>
      <c r="L2788" t="s">
        <v>3648</v>
      </c>
    </row>
    <row r="2789" spans="1:12" x14ac:dyDescent="0.25">
      <c r="A2789" t="s">
        <v>1074</v>
      </c>
      <c r="B2789" t="s">
        <v>5288</v>
      </c>
      <c r="C2789" t="s">
        <v>8291</v>
      </c>
      <c r="D2789" t="s">
        <v>44</v>
      </c>
      <c r="E2789" t="s">
        <v>5288</v>
      </c>
      <c r="F2789" t="s">
        <v>8291</v>
      </c>
      <c r="H2789" t="s">
        <v>1139</v>
      </c>
      <c r="I2789" t="s">
        <v>7610</v>
      </c>
      <c r="K2789" t="s">
        <v>164</v>
      </c>
      <c r="L2789" t="s">
        <v>3651</v>
      </c>
    </row>
    <row r="2790" spans="1:12" x14ac:dyDescent="0.25">
      <c r="A2790" t="s">
        <v>1074</v>
      </c>
      <c r="B2790" t="s">
        <v>5288</v>
      </c>
      <c r="C2790" t="s">
        <v>8297</v>
      </c>
      <c r="D2790" t="s">
        <v>44</v>
      </c>
      <c r="E2790" t="s">
        <v>5288</v>
      </c>
      <c r="F2790" t="s">
        <v>8297</v>
      </c>
      <c r="H2790" t="s">
        <v>1139</v>
      </c>
      <c r="I2790" t="s">
        <v>7613</v>
      </c>
      <c r="K2790" t="s">
        <v>164</v>
      </c>
      <c r="L2790" t="s">
        <v>7685</v>
      </c>
    </row>
    <row r="2791" spans="1:12" x14ac:dyDescent="0.25">
      <c r="A2791" t="s">
        <v>1074</v>
      </c>
      <c r="B2791" t="s">
        <v>5288</v>
      </c>
      <c r="C2791" t="s">
        <v>8312</v>
      </c>
      <c r="D2791" t="s">
        <v>44</v>
      </c>
      <c r="E2791" t="s">
        <v>5288</v>
      </c>
      <c r="F2791" t="s">
        <v>8312</v>
      </c>
      <c r="H2791" t="s">
        <v>1139</v>
      </c>
      <c r="I2791" t="s">
        <v>7630</v>
      </c>
      <c r="K2791" t="s">
        <v>164</v>
      </c>
      <c r="L2791" t="s">
        <v>3654</v>
      </c>
    </row>
    <row r="2792" spans="1:12" x14ac:dyDescent="0.25">
      <c r="A2792" t="s">
        <v>1074</v>
      </c>
      <c r="B2792" t="s">
        <v>5288</v>
      </c>
      <c r="C2792" t="s">
        <v>8314</v>
      </c>
      <c r="D2792" t="s">
        <v>44</v>
      </c>
      <c r="E2792" t="s">
        <v>5288</v>
      </c>
      <c r="F2792" t="s">
        <v>8314</v>
      </c>
      <c r="H2792" t="s">
        <v>1139</v>
      </c>
      <c r="I2792" t="s">
        <v>7636</v>
      </c>
      <c r="K2792" t="s">
        <v>164</v>
      </c>
      <c r="L2792" t="s">
        <v>3657</v>
      </c>
    </row>
    <row r="2793" spans="1:12" x14ac:dyDescent="0.25">
      <c r="A2793" t="s">
        <v>1074</v>
      </c>
      <c r="B2793" t="s">
        <v>5288</v>
      </c>
      <c r="C2793" t="s">
        <v>4505</v>
      </c>
      <c r="D2793" t="s">
        <v>44</v>
      </c>
      <c r="E2793" t="s">
        <v>5288</v>
      </c>
      <c r="F2793" t="s">
        <v>4505</v>
      </c>
      <c r="H2793" t="s">
        <v>1139</v>
      </c>
      <c r="I2793" t="s">
        <v>8474</v>
      </c>
      <c r="K2793" t="s">
        <v>164</v>
      </c>
      <c r="L2793" t="s">
        <v>3660</v>
      </c>
    </row>
    <row r="2794" spans="1:12" x14ac:dyDescent="0.25">
      <c r="A2794" t="s">
        <v>1074</v>
      </c>
      <c r="B2794" t="s">
        <v>5288</v>
      </c>
      <c r="C2794" t="s">
        <v>4508</v>
      </c>
      <c r="D2794" t="s">
        <v>44</v>
      </c>
      <c r="E2794" t="s">
        <v>5288</v>
      </c>
      <c r="F2794" t="s">
        <v>4508</v>
      </c>
      <c r="H2794" t="s">
        <v>1139</v>
      </c>
      <c r="I2794" t="s">
        <v>8475</v>
      </c>
      <c r="K2794" t="s">
        <v>164</v>
      </c>
      <c r="L2794" t="s">
        <v>3666</v>
      </c>
    </row>
    <row r="2795" spans="1:12" x14ac:dyDescent="0.25">
      <c r="A2795" t="s">
        <v>1074</v>
      </c>
      <c r="B2795" t="s">
        <v>5288</v>
      </c>
      <c r="C2795" t="s">
        <v>7878</v>
      </c>
      <c r="D2795" t="s">
        <v>44</v>
      </c>
      <c r="E2795" t="s">
        <v>5288</v>
      </c>
      <c r="F2795" t="s">
        <v>7878</v>
      </c>
      <c r="H2795" t="s">
        <v>1139</v>
      </c>
      <c r="I2795" t="s">
        <v>3631</v>
      </c>
      <c r="K2795" t="s">
        <v>164</v>
      </c>
      <c r="L2795" t="s">
        <v>3669</v>
      </c>
    </row>
    <row r="2796" spans="1:12" x14ac:dyDescent="0.25">
      <c r="A2796" t="s">
        <v>1074</v>
      </c>
      <c r="B2796" t="s">
        <v>5288</v>
      </c>
      <c r="C2796" t="s">
        <v>7704</v>
      </c>
      <c r="D2796" t="s">
        <v>44</v>
      </c>
      <c r="E2796" t="s">
        <v>5288</v>
      </c>
      <c r="F2796" t="s">
        <v>7704</v>
      </c>
      <c r="H2796" t="s">
        <v>1139</v>
      </c>
      <c r="I2796" t="s">
        <v>7675</v>
      </c>
      <c r="K2796" t="s">
        <v>164</v>
      </c>
      <c r="L2796" t="s">
        <v>3672</v>
      </c>
    </row>
    <row r="2797" spans="1:12" x14ac:dyDescent="0.25">
      <c r="A2797" t="s">
        <v>1074</v>
      </c>
      <c r="B2797" t="s">
        <v>5304</v>
      </c>
      <c r="C2797" t="s">
        <v>7734</v>
      </c>
      <c r="D2797" t="s">
        <v>44</v>
      </c>
      <c r="E2797" t="s">
        <v>5304</v>
      </c>
      <c r="F2797" t="s">
        <v>7734</v>
      </c>
      <c r="H2797" t="s">
        <v>1139</v>
      </c>
      <c r="I2797" t="s">
        <v>8476</v>
      </c>
      <c r="K2797" t="s">
        <v>164</v>
      </c>
      <c r="L2797" t="s">
        <v>3675</v>
      </c>
    </row>
    <row r="2798" spans="1:12" x14ac:dyDescent="0.25">
      <c r="A2798" t="s">
        <v>1074</v>
      </c>
      <c r="B2798" t="s">
        <v>5304</v>
      </c>
      <c r="C2798" t="s">
        <v>3932</v>
      </c>
      <c r="D2798" t="s">
        <v>44</v>
      </c>
      <c r="E2798" t="s">
        <v>5304</v>
      </c>
      <c r="F2798" t="s">
        <v>3932</v>
      </c>
      <c r="H2798" t="s">
        <v>1139</v>
      </c>
      <c r="I2798" t="s">
        <v>8477</v>
      </c>
      <c r="K2798" t="s">
        <v>164</v>
      </c>
      <c r="L2798" t="s">
        <v>3678</v>
      </c>
    </row>
    <row r="2799" spans="1:12" x14ac:dyDescent="0.25">
      <c r="A2799" t="s">
        <v>1074</v>
      </c>
      <c r="B2799" t="s">
        <v>5332</v>
      </c>
      <c r="C2799" t="s">
        <v>7905</v>
      </c>
      <c r="D2799" t="s">
        <v>44</v>
      </c>
      <c r="E2799" t="s">
        <v>5332</v>
      </c>
      <c r="F2799" t="s">
        <v>7905</v>
      </c>
      <c r="H2799" t="s">
        <v>1139</v>
      </c>
      <c r="I2799" t="s">
        <v>8478</v>
      </c>
      <c r="K2799" t="s">
        <v>164</v>
      </c>
      <c r="L2799" t="s">
        <v>3681</v>
      </c>
    </row>
    <row r="2800" spans="1:12" x14ac:dyDescent="0.25">
      <c r="A2800" t="s">
        <v>1074</v>
      </c>
      <c r="B2800" t="s">
        <v>5332</v>
      </c>
      <c r="C2800" t="s">
        <v>7983</v>
      </c>
      <c r="D2800" t="s">
        <v>44</v>
      </c>
      <c r="E2800" t="s">
        <v>5332</v>
      </c>
      <c r="F2800" t="s">
        <v>7983</v>
      </c>
      <c r="H2800" t="s">
        <v>1139</v>
      </c>
      <c r="I2800" t="s">
        <v>3639</v>
      </c>
      <c r="K2800" t="s">
        <v>164</v>
      </c>
      <c r="L2800" t="s">
        <v>3684</v>
      </c>
    </row>
    <row r="2801" spans="1:12" x14ac:dyDescent="0.25">
      <c r="A2801" t="s">
        <v>1074</v>
      </c>
      <c r="B2801" t="s">
        <v>5332</v>
      </c>
      <c r="C2801" t="s">
        <v>7984</v>
      </c>
      <c r="D2801" t="s">
        <v>44</v>
      </c>
      <c r="E2801" t="s">
        <v>5332</v>
      </c>
      <c r="F2801" t="s">
        <v>7984</v>
      </c>
      <c r="H2801" t="s">
        <v>1139</v>
      </c>
      <c r="I2801" t="s">
        <v>8479</v>
      </c>
      <c r="K2801" t="s">
        <v>164</v>
      </c>
      <c r="L2801" t="s">
        <v>3687</v>
      </c>
    </row>
    <row r="2802" spans="1:12" x14ac:dyDescent="0.25">
      <c r="A2802" t="s">
        <v>1074</v>
      </c>
      <c r="B2802" t="s">
        <v>5332</v>
      </c>
      <c r="C2802" t="s">
        <v>7734</v>
      </c>
      <c r="D2802" t="s">
        <v>44</v>
      </c>
      <c r="E2802" t="s">
        <v>5332</v>
      </c>
      <c r="F2802" t="s">
        <v>7734</v>
      </c>
      <c r="H2802" t="s">
        <v>1139</v>
      </c>
      <c r="I2802" t="s">
        <v>8480</v>
      </c>
      <c r="K2802" t="s">
        <v>164</v>
      </c>
      <c r="L2802" t="s">
        <v>3690</v>
      </c>
    </row>
    <row r="2803" spans="1:12" x14ac:dyDescent="0.25">
      <c r="A2803" t="s">
        <v>1074</v>
      </c>
      <c r="B2803" t="s">
        <v>5307</v>
      </c>
      <c r="C2803" t="s">
        <v>3532</v>
      </c>
      <c r="D2803" t="s">
        <v>44</v>
      </c>
      <c r="E2803" t="s">
        <v>5307</v>
      </c>
      <c r="F2803" t="s">
        <v>3532</v>
      </c>
      <c r="H2803" t="s">
        <v>1139</v>
      </c>
      <c r="I2803" t="s">
        <v>8481</v>
      </c>
      <c r="K2803" t="s">
        <v>164</v>
      </c>
      <c r="L2803" t="s">
        <v>3693</v>
      </c>
    </row>
    <row r="2804" spans="1:12" x14ac:dyDescent="0.25">
      <c r="A2804" t="s">
        <v>1074</v>
      </c>
      <c r="B2804" t="s">
        <v>5307</v>
      </c>
      <c r="C2804" t="s">
        <v>7690</v>
      </c>
      <c r="D2804" t="s">
        <v>44</v>
      </c>
      <c r="E2804" t="s">
        <v>5307</v>
      </c>
      <c r="F2804" t="s">
        <v>7690</v>
      </c>
      <c r="H2804" t="s">
        <v>1139</v>
      </c>
      <c r="I2804" t="s">
        <v>7679</v>
      </c>
      <c r="K2804" t="s">
        <v>164</v>
      </c>
      <c r="L2804" t="s">
        <v>3696</v>
      </c>
    </row>
    <row r="2805" spans="1:12" x14ac:dyDescent="0.25">
      <c r="A2805" t="s">
        <v>1074</v>
      </c>
      <c r="B2805" t="s">
        <v>5307</v>
      </c>
      <c r="C2805" t="s">
        <v>7734</v>
      </c>
      <c r="D2805" t="s">
        <v>44</v>
      </c>
      <c r="E2805" t="s">
        <v>5307</v>
      </c>
      <c r="F2805" t="s">
        <v>7734</v>
      </c>
      <c r="H2805" t="s">
        <v>1139</v>
      </c>
      <c r="I2805" t="s">
        <v>8482</v>
      </c>
      <c r="K2805" t="s">
        <v>164</v>
      </c>
      <c r="L2805" t="s">
        <v>5564</v>
      </c>
    </row>
    <row r="2806" spans="1:12" x14ac:dyDescent="0.25">
      <c r="A2806" t="s">
        <v>1074</v>
      </c>
      <c r="B2806" t="s">
        <v>5307</v>
      </c>
      <c r="C2806" t="s">
        <v>4508</v>
      </c>
      <c r="D2806" t="s">
        <v>44</v>
      </c>
      <c r="E2806" t="s">
        <v>5307</v>
      </c>
      <c r="F2806" t="s">
        <v>4508</v>
      </c>
      <c r="H2806" t="s">
        <v>1139</v>
      </c>
      <c r="I2806" t="s">
        <v>7696</v>
      </c>
      <c r="K2806" t="s">
        <v>164</v>
      </c>
      <c r="L2806" t="s">
        <v>3699</v>
      </c>
    </row>
    <row r="2807" spans="1:12" x14ac:dyDescent="0.25">
      <c r="A2807" t="s">
        <v>244</v>
      </c>
      <c r="B2807" t="s">
        <v>5284</v>
      </c>
      <c r="C2807" t="s">
        <v>3341</v>
      </c>
      <c r="D2807" t="s">
        <v>244</v>
      </c>
      <c r="E2807" t="s">
        <v>5284</v>
      </c>
      <c r="F2807" t="s">
        <v>3341</v>
      </c>
      <c r="H2807" t="s">
        <v>1139</v>
      </c>
      <c r="I2807" t="s">
        <v>3687</v>
      </c>
      <c r="K2807" t="s">
        <v>164</v>
      </c>
      <c r="L2807" t="s">
        <v>3702</v>
      </c>
    </row>
    <row r="2808" spans="1:12" x14ac:dyDescent="0.25">
      <c r="A2808" t="s">
        <v>244</v>
      </c>
      <c r="B2808" t="s">
        <v>5288</v>
      </c>
      <c r="C2808" t="s">
        <v>7905</v>
      </c>
      <c r="D2808" t="s">
        <v>244</v>
      </c>
      <c r="E2808" t="s">
        <v>5288</v>
      </c>
      <c r="F2808" t="s">
        <v>7905</v>
      </c>
      <c r="H2808" t="s">
        <v>1139</v>
      </c>
      <c r="I2808" t="s">
        <v>3693</v>
      </c>
      <c r="K2808" t="s">
        <v>164</v>
      </c>
      <c r="L2808" t="s">
        <v>3705</v>
      </c>
    </row>
    <row r="2809" spans="1:12" x14ac:dyDescent="0.25">
      <c r="A2809" t="s">
        <v>244</v>
      </c>
      <c r="B2809" t="s">
        <v>5288</v>
      </c>
      <c r="C2809" t="s">
        <v>7654</v>
      </c>
      <c r="D2809" t="s">
        <v>244</v>
      </c>
      <c r="E2809" t="s">
        <v>5288</v>
      </c>
      <c r="F2809" t="s">
        <v>7654</v>
      </c>
      <c r="H2809" t="s">
        <v>1139</v>
      </c>
      <c r="I2809" t="s">
        <v>3696</v>
      </c>
      <c r="K2809" t="s">
        <v>164</v>
      </c>
      <c r="L2809" t="s">
        <v>3708</v>
      </c>
    </row>
    <row r="2810" spans="1:12" x14ac:dyDescent="0.25">
      <c r="A2810" t="s">
        <v>244</v>
      </c>
      <c r="B2810" t="s">
        <v>5288</v>
      </c>
      <c r="C2810" t="s">
        <v>3628</v>
      </c>
      <c r="D2810" t="s">
        <v>244</v>
      </c>
      <c r="E2810" t="s">
        <v>5288</v>
      </c>
      <c r="F2810" t="s">
        <v>3628</v>
      </c>
      <c r="H2810" t="s">
        <v>1139</v>
      </c>
      <c r="I2810" t="s">
        <v>3699</v>
      </c>
      <c r="K2810" t="s">
        <v>164</v>
      </c>
      <c r="L2810" t="s">
        <v>3711</v>
      </c>
    </row>
    <row r="2811" spans="1:12" x14ac:dyDescent="0.25">
      <c r="A2811" t="s">
        <v>244</v>
      </c>
      <c r="B2811" t="s">
        <v>5288</v>
      </c>
      <c r="C2811" t="s">
        <v>7600</v>
      </c>
      <c r="D2811" t="s">
        <v>244</v>
      </c>
      <c r="E2811" t="s">
        <v>5288</v>
      </c>
      <c r="F2811" t="s">
        <v>7600</v>
      </c>
      <c r="H2811" t="s">
        <v>1139</v>
      </c>
      <c r="I2811" t="s">
        <v>3711</v>
      </c>
      <c r="K2811" t="s">
        <v>164</v>
      </c>
      <c r="L2811" t="s">
        <v>3714</v>
      </c>
    </row>
    <row r="2812" spans="1:12" x14ac:dyDescent="0.25">
      <c r="A2812" t="s">
        <v>244</v>
      </c>
      <c r="B2812" t="s">
        <v>5288</v>
      </c>
      <c r="C2812" t="s">
        <v>7743</v>
      </c>
      <c r="D2812" t="s">
        <v>244</v>
      </c>
      <c r="E2812" t="s">
        <v>5288</v>
      </c>
      <c r="F2812" t="s">
        <v>7743</v>
      </c>
      <c r="H2812" t="s">
        <v>1139</v>
      </c>
      <c r="I2812" t="s">
        <v>5577</v>
      </c>
      <c r="K2812" t="s">
        <v>164</v>
      </c>
      <c r="L2812" t="s">
        <v>3717</v>
      </c>
    </row>
    <row r="2813" spans="1:12" x14ac:dyDescent="0.25">
      <c r="A2813" t="s">
        <v>244</v>
      </c>
      <c r="B2813" t="s">
        <v>5288</v>
      </c>
      <c r="C2813" t="s">
        <v>7745</v>
      </c>
      <c r="D2813" t="s">
        <v>244</v>
      </c>
      <c r="E2813" t="s">
        <v>5288</v>
      </c>
      <c r="F2813" t="s">
        <v>7745</v>
      </c>
      <c r="H2813" t="s">
        <v>1139</v>
      </c>
      <c r="I2813" t="s">
        <v>3723</v>
      </c>
      <c r="K2813" t="s">
        <v>164</v>
      </c>
      <c r="L2813" t="s">
        <v>3720</v>
      </c>
    </row>
    <row r="2814" spans="1:12" x14ac:dyDescent="0.25">
      <c r="A2814" t="s">
        <v>1083</v>
      </c>
      <c r="B2814" t="s">
        <v>5284</v>
      </c>
      <c r="C2814" t="s">
        <v>3341</v>
      </c>
      <c r="D2814" t="s">
        <v>244</v>
      </c>
      <c r="E2814" t="s">
        <v>5284</v>
      </c>
      <c r="F2814" t="s">
        <v>3341</v>
      </c>
      <c r="H2814" t="s">
        <v>1139</v>
      </c>
      <c r="I2814" t="s">
        <v>3729</v>
      </c>
      <c r="K2814" t="s">
        <v>164</v>
      </c>
      <c r="L2814" t="s">
        <v>3723</v>
      </c>
    </row>
    <row r="2815" spans="1:12" x14ac:dyDescent="0.25">
      <c r="A2815" t="s">
        <v>1083</v>
      </c>
      <c r="B2815" t="s">
        <v>5284</v>
      </c>
      <c r="C2815" t="s">
        <v>7596</v>
      </c>
      <c r="D2815" t="s">
        <v>244</v>
      </c>
      <c r="E2815" t="s">
        <v>5284</v>
      </c>
      <c r="F2815" t="s">
        <v>7596</v>
      </c>
      <c r="H2815" t="s">
        <v>1139</v>
      </c>
      <c r="I2815" t="s">
        <v>3732</v>
      </c>
      <c r="K2815" t="s">
        <v>164</v>
      </c>
      <c r="L2815" t="s">
        <v>3726</v>
      </c>
    </row>
    <row r="2816" spans="1:12" x14ac:dyDescent="0.25">
      <c r="A2816" t="s">
        <v>1083</v>
      </c>
      <c r="B2816" t="s">
        <v>5288</v>
      </c>
      <c r="C2816" t="s">
        <v>3341</v>
      </c>
      <c r="D2816" t="s">
        <v>244</v>
      </c>
      <c r="E2816" t="s">
        <v>5288</v>
      </c>
      <c r="F2816" t="s">
        <v>3341</v>
      </c>
      <c r="H2816" t="s">
        <v>1139</v>
      </c>
      <c r="I2816" t="s">
        <v>3756</v>
      </c>
      <c r="K2816" t="s">
        <v>164</v>
      </c>
      <c r="L2816" t="s">
        <v>3729</v>
      </c>
    </row>
    <row r="2817" spans="1:12" x14ac:dyDescent="0.25">
      <c r="A2817" t="s">
        <v>1083</v>
      </c>
      <c r="B2817" t="s">
        <v>5288</v>
      </c>
      <c r="C2817" t="s">
        <v>7596</v>
      </c>
      <c r="D2817" t="s">
        <v>244</v>
      </c>
      <c r="E2817" t="s">
        <v>5288</v>
      </c>
      <c r="F2817" t="s">
        <v>7596</v>
      </c>
      <c r="H2817" t="s">
        <v>1139</v>
      </c>
      <c r="I2817" t="s">
        <v>3759</v>
      </c>
      <c r="K2817" t="s">
        <v>164</v>
      </c>
      <c r="L2817" t="s">
        <v>3735</v>
      </c>
    </row>
    <row r="2818" spans="1:12" x14ac:dyDescent="0.25">
      <c r="A2818" t="s">
        <v>1083</v>
      </c>
      <c r="B2818" t="s">
        <v>5288</v>
      </c>
      <c r="C2818" t="s">
        <v>7905</v>
      </c>
      <c r="D2818" t="s">
        <v>244</v>
      </c>
      <c r="E2818" t="s">
        <v>5288</v>
      </c>
      <c r="F2818" t="s">
        <v>7905</v>
      </c>
      <c r="H2818" t="s">
        <v>1139</v>
      </c>
      <c r="I2818" t="s">
        <v>3762</v>
      </c>
      <c r="K2818" t="s">
        <v>164</v>
      </c>
      <c r="L2818" t="s">
        <v>3738</v>
      </c>
    </row>
    <row r="2819" spans="1:12" x14ac:dyDescent="0.25">
      <c r="A2819" t="s">
        <v>1083</v>
      </c>
      <c r="B2819" t="s">
        <v>5288</v>
      </c>
      <c r="C2819" t="s">
        <v>7654</v>
      </c>
      <c r="D2819" t="s">
        <v>244</v>
      </c>
      <c r="E2819" t="s">
        <v>5288</v>
      </c>
      <c r="F2819" t="s">
        <v>7654</v>
      </c>
      <c r="H2819" t="s">
        <v>1139</v>
      </c>
      <c r="I2819" t="s">
        <v>7912</v>
      </c>
      <c r="K2819" t="s">
        <v>164</v>
      </c>
      <c r="L2819" t="s">
        <v>7719</v>
      </c>
    </row>
    <row r="2820" spans="1:12" x14ac:dyDescent="0.25">
      <c r="A2820" t="s">
        <v>1083</v>
      </c>
      <c r="B2820" t="s">
        <v>5288</v>
      </c>
      <c r="C2820" t="s">
        <v>3628</v>
      </c>
      <c r="D2820" t="s">
        <v>244</v>
      </c>
      <c r="E2820" t="s">
        <v>5288</v>
      </c>
      <c r="F2820" t="s">
        <v>3628</v>
      </c>
      <c r="H2820" t="s">
        <v>1139</v>
      </c>
      <c r="I2820" t="s">
        <v>3765</v>
      </c>
      <c r="K2820" t="s">
        <v>164</v>
      </c>
      <c r="L2820" t="s">
        <v>3741</v>
      </c>
    </row>
    <row r="2821" spans="1:12" x14ac:dyDescent="0.25">
      <c r="A2821" t="s">
        <v>1083</v>
      </c>
      <c r="B2821" t="s">
        <v>5288</v>
      </c>
      <c r="C2821" t="s">
        <v>7600</v>
      </c>
      <c r="D2821" t="s">
        <v>244</v>
      </c>
      <c r="E2821" t="s">
        <v>5288</v>
      </c>
      <c r="F2821" t="s">
        <v>7600</v>
      </c>
      <c r="H2821" t="s">
        <v>1139</v>
      </c>
      <c r="I2821" t="s">
        <v>3768</v>
      </c>
      <c r="K2821" t="s">
        <v>164</v>
      </c>
      <c r="L2821" t="s">
        <v>3744</v>
      </c>
    </row>
    <row r="2822" spans="1:12" x14ac:dyDescent="0.25">
      <c r="A2822" t="s">
        <v>1083</v>
      </c>
      <c r="B2822" t="s">
        <v>5288</v>
      </c>
      <c r="C2822" t="s">
        <v>3802</v>
      </c>
      <c r="D2822" t="s">
        <v>244</v>
      </c>
      <c r="E2822" t="s">
        <v>5288</v>
      </c>
      <c r="F2822" t="s">
        <v>3802</v>
      </c>
      <c r="H2822" t="s">
        <v>1139</v>
      </c>
      <c r="I2822" t="s">
        <v>3771</v>
      </c>
      <c r="K2822" t="s">
        <v>164</v>
      </c>
      <c r="L2822" t="s">
        <v>3747</v>
      </c>
    </row>
    <row r="2823" spans="1:12" x14ac:dyDescent="0.25">
      <c r="A2823" t="s">
        <v>1083</v>
      </c>
      <c r="B2823" t="s">
        <v>5288</v>
      </c>
      <c r="C2823" t="s">
        <v>7728</v>
      </c>
      <c r="D2823" t="s">
        <v>244</v>
      </c>
      <c r="E2823" t="s">
        <v>5288</v>
      </c>
      <c r="F2823" t="s">
        <v>7728</v>
      </c>
      <c r="H2823" t="s">
        <v>1139</v>
      </c>
      <c r="I2823" t="s">
        <v>3774</v>
      </c>
      <c r="K2823" t="s">
        <v>164</v>
      </c>
      <c r="L2823" t="s">
        <v>3750</v>
      </c>
    </row>
    <row r="2824" spans="1:12" x14ac:dyDescent="0.25">
      <c r="A2824" t="s">
        <v>1083</v>
      </c>
      <c r="B2824" t="s">
        <v>5288</v>
      </c>
      <c r="C2824" t="s">
        <v>7730</v>
      </c>
      <c r="D2824" t="s">
        <v>244</v>
      </c>
      <c r="E2824" t="s">
        <v>5288</v>
      </c>
      <c r="F2824" t="s">
        <v>7730</v>
      </c>
      <c r="H2824" t="s">
        <v>1139</v>
      </c>
      <c r="I2824" t="s">
        <v>5723</v>
      </c>
      <c r="K2824" t="s">
        <v>164</v>
      </c>
      <c r="L2824" t="s">
        <v>3753</v>
      </c>
    </row>
    <row r="2825" spans="1:12" x14ac:dyDescent="0.25">
      <c r="A2825" t="s">
        <v>1083</v>
      </c>
      <c r="B2825" t="s">
        <v>5288</v>
      </c>
      <c r="C2825" t="s">
        <v>7913</v>
      </c>
      <c r="D2825" t="s">
        <v>244</v>
      </c>
      <c r="E2825" t="s">
        <v>5288</v>
      </c>
      <c r="F2825" t="s">
        <v>7913</v>
      </c>
      <c r="H2825" t="s">
        <v>1139</v>
      </c>
      <c r="I2825" t="s">
        <v>3877</v>
      </c>
      <c r="K2825" t="s">
        <v>164</v>
      </c>
      <c r="L2825" t="s">
        <v>3756</v>
      </c>
    </row>
    <row r="2826" spans="1:12" x14ac:dyDescent="0.25">
      <c r="A2826" t="s">
        <v>1083</v>
      </c>
      <c r="B2826" t="s">
        <v>5288</v>
      </c>
      <c r="C2826" t="s">
        <v>3930</v>
      </c>
      <c r="D2826" t="s">
        <v>244</v>
      </c>
      <c r="E2826" t="s">
        <v>5288</v>
      </c>
      <c r="F2826" t="s">
        <v>3930</v>
      </c>
      <c r="H2826" t="s">
        <v>1139</v>
      </c>
      <c r="I2826" t="s">
        <v>3880</v>
      </c>
      <c r="K2826" t="s">
        <v>164</v>
      </c>
      <c r="L2826" t="s">
        <v>3759</v>
      </c>
    </row>
    <row r="2827" spans="1:12" x14ac:dyDescent="0.25">
      <c r="A2827" t="s">
        <v>1083</v>
      </c>
      <c r="B2827" t="s">
        <v>5288</v>
      </c>
      <c r="C2827" t="s">
        <v>3932</v>
      </c>
      <c r="D2827" t="s">
        <v>244</v>
      </c>
      <c r="E2827" t="s">
        <v>5288</v>
      </c>
      <c r="F2827" t="s">
        <v>3932</v>
      </c>
      <c r="H2827" t="s">
        <v>1139</v>
      </c>
      <c r="I2827" t="s">
        <v>3887</v>
      </c>
      <c r="K2827" t="s">
        <v>164</v>
      </c>
      <c r="L2827" t="s">
        <v>3762</v>
      </c>
    </row>
    <row r="2828" spans="1:12" x14ac:dyDescent="0.25">
      <c r="A2828" t="s">
        <v>1083</v>
      </c>
      <c r="B2828" t="s">
        <v>5288</v>
      </c>
      <c r="C2828" t="s">
        <v>7743</v>
      </c>
      <c r="D2828" t="s">
        <v>244</v>
      </c>
      <c r="E2828" t="s">
        <v>5288</v>
      </c>
      <c r="F2828" t="s">
        <v>7743</v>
      </c>
      <c r="H2828" t="s">
        <v>1139</v>
      </c>
      <c r="I2828" t="s">
        <v>3895</v>
      </c>
      <c r="K2828" t="s">
        <v>164</v>
      </c>
      <c r="L2828" t="s">
        <v>3765</v>
      </c>
    </row>
    <row r="2829" spans="1:12" x14ac:dyDescent="0.25">
      <c r="A2829" t="s">
        <v>1083</v>
      </c>
      <c r="B2829" t="s">
        <v>5288</v>
      </c>
      <c r="C2829" t="s">
        <v>7745</v>
      </c>
      <c r="D2829" t="s">
        <v>244</v>
      </c>
      <c r="E2829" t="s">
        <v>5288</v>
      </c>
      <c r="F2829" t="s">
        <v>7745</v>
      </c>
      <c r="H2829" t="s">
        <v>1139</v>
      </c>
      <c r="I2829" t="s">
        <v>3900</v>
      </c>
      <c r="K2829" t="s">
        <v>164</v>
      </c>
      <c r="L2829" t="s">
        <v>3768</v>
      </c>
    </row>
    <row r="2830" spans="1:12" x14ac:dyDescent="0.25">
      <c r="A2830" t="s">
        <v>1083</v>
      </c>
      <c r="B2830" t="s">
        <v>5288</v>
      </c>
      <c r="C2830" t="s">
        <v>7746</v>
      </c>
      <c r="D2830" t="s">
        <v>244</v>
      </c>
      <c r="E2830" t="s">
        <v>5288</v>
      </c>
      <c r="F2830" t="s">
        <v>7746</v>
      </c>
      <c r="H2830" t="s">
        <v>1139</v>
      </c>
      <c r="I2830" t="s">
        <v>3911</v>
      </c>
      <c r="K2830" t="s">
        <v>164</v>
      </c>
      <c r="L2830" t="s">
        <v>3771</v>
      </c>
    </row>
    <row r="2831" spans="1:12" x14ac:dyDescent="0.25">
      <c r="A2831" t="s">
        <v>1083</v>
      </c>
      <c r="B2831" t="s">
        <v>5288</v>
      </c>
      <c r="C2831" t="s">
        <v>3995</v>
      </c>
      <c r="D2831" t="s">
        <v>244</v>
      </c>
      <c r="E2831" t="s">
        <v>5288</v>
      </c>
      <c r="F2831" t="s">
        <v>3995</v>
      </c>
      <c r="H2831" t="s">
        <v>1139</v>
      </c>
      <c r="I2831" t="s">
        <v>3914</v>
      </c>
      <c r="K2831" t="s">
        <v>164</v>
      </c>
      <c r="L2831" t="s">
        <v>3774</v>
      </c>
    </row>
    <row r="2832" spans="1:12" x14ac:dyDescent="0.25">
      <c r="A2832" t="s">
        <v>1083</v>
      </c>
      <c r="B2832" t="s">
        <v>5288</v>
      </c>
      <c r="C2832" t="s">
        <v>7749</v>
      </c>
      <c r="D2832" t="s">
        <v>244</v>
      </c>
      <c r="E2832" t="s">
        <v>5288</v>
      </c>
      <c r="F2832" t="s">
        <v>7749</v>
      </c>
      <c r="H2832" t="s">
        <v>1139</v>
      </c>
      <c r="I2832" t="s">
        <v>3916</v>
      </c>
      <c r="K2832" t="s">
        <v>164</v>
      </c>
      <c r="L2832" t="s">
        <v>3776</v>
      </c>
    </row>
    <row r="2833" spans="1:12" x14ac:dyDescent="0.25">
      <c r="A2833" t="s">
        <v>1083</v>
      </c>
      <c r="B2833" t="s">
        <v>5288</v>
      </c>
      <c r="C2833" t="s">
        <v>7780</v>
      </c>
      <c r="D2833" t="s">
        <v>244</v>
      </c>
      <c r="E2833" t="s">
        <v>5288</v>
      </c>
      <c r="F2833" t="s">
        <v>7780</v>
      </c>
      <c r="H2833" t="s">
        <v>1139</v>
      </c>
      <c r="I2833" t="s">
        <v>3923</v>
      </c>
      <c r="K2833" t="s">
        <v>164</v>
      </c>
      <c r="L2833" t="s">
        <v>3779</v>
      </c>
    </row>
    <row r="2834" spans="1:12" x14ac:dyDescent="0.25">
      <c r="A2834" t="s">
        <v>1083</v>
      </c>
      <c r="B2834" t="s">
        <v>5288</v>
      </c>
      <c r="C2834" t="s">
        <v>7801</v>
      </c>
      <c r="D2834" t="s">
        <v>244</v>
      </c>
      <c r="E2834" t="s">
        <v>5288</v>
      </c>
      <c r="F2834" t="s">
        <v>7801</v>
      </c>
      <c r="H2834" t="s">
        <v>1139</v>
      </c>
      <c r="I2834" t="s">
        <v>7921</v>
      </c>
      <c r="K2834" t="s">
        <v>164</v>
      </c>
      <c r="L2834" t="s">
        <v>3782</v>
      </c>
    </row>
    <row r="2835" spans="1:12" x14ac:dyDescent="0.25">
      <c r="A2835" t="s">
        <v>1083</v>
      </c>
      <c r="B2835" t="s">
        <v>5288</v>
      </c>
      <c r="C2835" t="s">
        <v>7803</v>
      </c>
      <c r="D2835" t="s">
        <v>244</v>
      </c>
      <c r="E2835" t="s">
        <v>5288</v>
      </c>
      <c r="F2835" t="s">
        <v>7803</v>
      </c>
      <c r="H2835" t="s">
        <v>1139</v>
      </c>
      <c r="I2835" t="s">
        <v>3925</v>
      </c>
      <c r="K2835" t="s">
        <v>164</v>
      </c>
      <c r="L2835" t="s">
        <v>3785</v>
      </c>
    </row>
    <row r="2836" spans="1:12" x14ac:dyDescent="0.25">
      <c r="A2836" t="s">
        <v>1083</v>
      </c>
      <c r="B2836" t="s">
        <v>5288</v>
      </c>
      <c r="C2836" t="s">
        <v>7877</v>
      </c>
      <c r="D2836" t="s">
        <v>244</v>
      </c>
      <c r="E2836" t="s">
        <v>5288</v>
      </c>
      <c r="F2836" t="s">
        <v>7877</v>
      </c>
      <c r="H2836" t="s">
        <v>1139</v>
      </c>
      <c r="I2836" t="s">
        <v>7680</v>
      </c>
      <c r="K2836" t="s">
        <v>164</v>
      </c>
      <c r="L2836" t="s">
        <v>3787</v>
      </c>
    </row>
    <row r="2837" spans="1:12" x14ac:dyDescent="0.25">
      <c r="A2837" t="s">
        <v>1083</v>
      </c>
      <c r="B2837" t="s">
        <v>5288</v>
      </c>
      <c r="C2837" t="s">
        <v>7878</v>
      </c>
      <c r="D2837" t="s">
        <v>244</v>
      </c>
      <c r="E2837" t="s">
        <v>5288</v>
      </c>
      <c r="F2837" t="s">
        <v>7878</v>
      </c>
      <c r="H2837" t="s">
        <v>1139</v>
      </c>
      <c r="I2837" t="s">
        <v>7681</v>
      </c>
      <c r="K2837" t="s">
        <v>164</v>
      </c>
      <c r="L2837" t="s">
        <v>3790</v>
      </c>
    </row>
    <row r="2838" spans="1:12" x14ac:dyDescent="0.25">
      <c r="A2838" t="s">
        <v>1083</v>
      </c>
      <c r="B2838" t="s">
        <v>5288</v>
      </c>
      <c r="C2838" t="s">
        <v>8183</v>
      </c>
      <c r="D2838" t="s">
        <v>244</v>
      </c>
      <c r="E2838" t="s">
        <v>5288</v>
      </c>
      <c r="F2838" t="s">
        <v>8183</v>
      </c>
      <c r="H2838" t="s">
        <v>1139</v>
      </c>
      <c r="I2838" t="s">
        <v>3938</v>
      </c>
      <c r="K2838" t="s">
        <v>164</v>
      </c>
      <c r="L2838" t="s">
        <v>3793</v>
      </c>
    </row>
    <row r="2839" spans="1:12" x14ac:dyDescent="0.25">
      <c r="A2839" t="s">
        <v>1083</v>
      </c>
      <c r="B2839" t="s">
        <v>5288</v>
      </c>
      <c r="C2839" t="s">
        <v>7705</v>
      </c>
      <c r="D2839" t="s">
        <v>244</v>
      </c>
      <c r="E2839" t="s">
        <v>5288</v>
      </c>
      <c r="F2839" t="s">
        <v>7705</v>
      </c>
      <c r="H2839" t="s">
        <v>1139</v>
      </c>
      <c r="I2839" t="s">
        <v>7683</v>
      </c>
      <c r="K2839" t="s">
        <v>164</v>
      </c>
      <c r="L2839" t="s">
        <v>3796</v>
      </c>
    </row>
    <row r="2840" spans="1:12" x14ac:dyDescent="0.25">
      <c r="A2840" t="s">
        <v>1083</v>
      </c>
      <c r="B2840" t="s">
        <v>5304</v>
      </c>
      <c r="C2840" t="s">
        <v>7745</v>
      </c>
      <c r="D2840" t="s">
        <v>244</v>
      </c>
      <c r="E2840" t="s">
        <v>5304</v>
      </c>
      <c r="F2840" t="s">
        <v>7745</v>
      </c>
      <c r="H2840" t="s">
        <v>1139</v>
      </c>
      <c r="I2840" t="s">
        <v>5291</v>
      </c>
      <c r="K2840" t="s">
        <v>164</v>
      </c>
      <c r="L2840" t="s">
        <v>3799</v>
      </c>
    </row>
    <row r="2841" spans="1:12" x14ac:dyDescent="0.25">
      <c r="A2841" t="s">
        <v>1083</v>
      </c>
      <c r="B2841" t="s">
        <v>5307</v>
      </c>
      <c r="C2841" t="s">
        <v>3628</v>
      </c>
      <c r="D2841" t="s">
        <v>244</v>
      </c>
      <c r="E2841" t="s">
        <v>5307</v>
      </c>
      <c r="F2841" t="s">
        <v>3628</v>
      </c>
      <c r="H2841" t="s">
        <v>1139</v>
      </c>
      <c r="I2841" t="s">
        <v>7692</v>
      </c>
      <c r="K2841" t="s">
        <v>164</v>
      </c>
      <c r="L2841" t="s">
        <v>3802</v>
      </c>
    </row>
    <row r="2842" spans="1:12" x14ac:dyDescent="0.25">
      <c r="A2842" t="s">
        <v>48</v>
      </c>
      <c r="B2842" t="s">
        <v>5284</v>
      </c>
      <c r="C2842" t="s">
        <v>3341</v>
      </c>
      <c r="D2842" t="s">
        <v>48</v>
      </c>
      <c r="E2842" t="s">
        <v>5284</v>
      </c>
      <c r="F2842" t="s">
        <v>3341</v>
      </c>
      <c r="H2842" t="s">
        <v>1139</v>
      </c>
      <c r="I2842" t="s">
        <v>4499</v>
      </c>
      <c r="K2842" t="s">
        <v>164</v>
      </c>
      <c r="L2842" t="s">
        <v>3805</v>
      </c>
    </row>
    <row r="2843" spans="1:12" x14ac:dyDescent="0.25">
      <c r="A2843" t="s">
        <v>48</v>
      </c>
      <c r="B2843" t="s">
        <v>5284</v>
      </c>
      <c r="C2843" t="s">
        <v>7897</v>
      </c>
      <c r="D2843" t="s">
        <v>48</v>
      </c>
      <c r="E2843" t="s">
        <v>5284</v>
      </c>
      <c r="F2843" t="s">
        <v>7897</v>
      </c>
      <c r="H2843" t="s">
        <v>1139</v>
      </c>
      <c r="I2843" t="s">
        <v>7716</v>
      </c>
      <c r="K2843" t="s">
        <v>164</v>
      </c>
      <c r="L2843" t="s">
        <v>3808</v>
      </c>
    </row>
    <row r="2844" spans="1:12" x14ac:dyDescent="0.25">
      <c r="A2844" t="s">
        <v>48</v>
      </c>
      <c r="B2844" t="s">
        <v>5284</v>
      </c>
      <c r="C2844" t="s">
        <v>7596</v>
      </c>
      <c r="D2844" t="s">
        <v>48</v>
      </c>
      <c r="E2844" t="s">
        <v>5284</v>
      </c>
      <c r="F2844" t="s">
        <v>7596</v>
      </c>
      <c r="H2844" t="s">
        <v>1139</v>
      </c>
      <c r="I2844" t="s">
        <v>4501</v>
      </c>
      <c r="K2844" t="s">
        <v>164</v>
      </c>
      <c r="L2844" t="s">
        <v>3811</v>
      </c>
    </row>
    <row r="2845" spans="1:12" x14ac:dyDescent="0.25">
      <c r="A2845" t="s">
        <v>48</v>
      </c>
      <c r="B2845" t="s">
        <v>5284</v>
      </c>
      <c r="C2845" t="s">
        <v>7623</v>
      </c>
      <c r="D2845" t="s">
        <v>48</v>
      </c>
      <c r="E2845" t="s">
        <v>5284</v>
      </c>
      <c r="F2845" t="s">
        <v>7623</v>
      </c>
      <c r="H2845" t="s">
        <v>1139</v>
      </c>
      <c r="I2845" t="s">
        <v>4503</v>
      </c>
      <c r="K2845" t="s">
        <v>164</v>
      </c>
      <c r="L2845" t="s">
        <v>3814</v>
      </c>
    </row>
    <row r="2846" spans="1:12" x14ac:dyDescent="0.25">
      <c r="A2846" t="s">
        <v>48</v>
      </c>
      <c r="B2846" t="s">
        <v>5288</v>
      </c>
      <c r="C2846" t="s">
        <v>7596</v>
      </c>
      <c r="D2846" t="s">
        <v>48</v>
      </c>
      <c r="E2846" t="s">
        <v>5288</v>
      </c>
      <c r="F2846" t="s">
        <v>7596</v>
      </c>
      <c r="H2846" t="s">
        <v>1139</v>
      </c>
      <c r="I2846" t="s">
        <v>7713</v>
      </c>
      <c r="K2846" t="s">
        <v>164</v>
      </c>
      <c r="L2846" t="s">
        <v>3817</v>
      </c>
    </row>
    <row r="2847" spans="1:12" x14ac:dyDescent="0.25">
      <c r="A2847" t="s">
        <v>48</v>
      </c>
      <c r="B2847" t="s">
        <v>5288</v>
      </c>
      <c r="C2847" t="s">
        <v>7654</v>
      </c>
      <c r="D2847" t="s">
        <v>48</v>
      </c>
      <c r="E2847" t="s">
        <v>5288</v>
      </c>
      <c r="F2847" t="s">
        <v>7654</v>
      </c>
      <c r="H2847" t="s">
        <v>162</v>
      </c>
      <c r="I2847" t="s">
        <v>3568</v>
      </c>
      <c r="K2847" t="s">
        <v>164</v>
      </c>
      <c r="L2847" t="s">
        <v>3820</v>
      </c>
    </row>
    <row r="2848" spans="1:12" x14ac:dyDescent="0.25">
      <c r="A2848" t="s">
        <v>48</v>
      </c>
      <c r="B2848" t="s">
        <v>5288</v>
      </c>
      <c r="C2848" t="s">
        <v>3628</v>
      </c>
      <c r="D2848" t="s">
        <v>48</v>
      </c>
      <c r="E2848" t="s">
        <v>5288</v>
      </c>
      <c r="F2848" t="s">
        <v>3628</v>
      </c>
      <c r="H2848" t="s">
        <v>162</v>
      </c>
      <c r="I2848" t="s">
        <v>3628</v>
      </c>
      <c r="K2848" t="s">
        <v>164</v>
      </c>
      <c r="L2848" t="s">
        <v>3823</v>
      </c>
    </row>
    <row r="2849" spans="1:12" x14ac:dyDescent="0.25">
      <c r="A2849" t="s">
        <v>1093</v>
      </c>
      <c r="B2849" t="s">
        <v>5284</v>
      </c>
      <c r="C2849" t="s">
        <v>3341</v>
      </c>
      <c r="D2849" t="s">
        <v>48</v>
      </c>
      <c r="E2849" t="s">
        <v>5284</v>
      </c>
      <c r="F2849" t="s">
        <v>3341</v>
      </c>
      <c r="H2849" t="s">
        <v>162</v>
      </c>
      <c r="I2849" t="s">
        <v>3995</v>
      </c>
      <c r="K2849" t="s">
        <v>164</v>
      </c>
      <c r="L2849" t="s">
        <v>5678</v>
      </c>
    </row>
    <row r="2850" spans="1:12" x14ac:dyDescent="0.25">
      <c r="A2850" t="s">
        <v>1093</v>
      </c>
      <c r="B2850" t="s">
        <v>5284</v>
      </c>
      <c r="C2850" t="s">
        <v>7897</v>
      </c>
      <c r="D2850" t="s">
        <v>48</v>
      </c>
      <c r="E2850" t="s">
        <v>5284</v>
      </c>
      <c r="F2850" t="s">
        <v>7897</v>
      </c>
      <c r="H2850" t="s">
        <v>162</v>
      </c>
      <c r="I2850" t="s">
        <v>4040</v>
      </c>
      <c r="K2850" t="s">
        <v>164</v>
      </c>
      <c r="L2850" t="s">
        <v>3826</v>
      </c>
    </row>
    <row r="2851" spans="1:12" x14ac:dyDescent="0.25">
      <c r="A2851" t="s">
        <v>1093</v>
      </c>
      <c r="B2851" t="s">
        <v>5284</v>
      </c>
      <c r="C2851" t="s">
        <v>7596</v>
      </c>
      <c r="D2851" t="s">
        <v>48</v>
      </c>
      <c r="E2851" t="s">
        <v>5284</v>
      </c>
      <c r="F2851" t="s">
        <v>7596</v>
      </c>
      <c r="H2851" t="s">
        <v>162</v>
      </c>
      <c r="I2851" t="s">
        <v>4074</v>
      </c>
      <c r="K2851" t="s">
        <v>164</v>
      </c>
      <c r="L2851" t="s">
        <v>3829</v>
      </c>
    </row>
    <row r="2852" spans="1:12" x14ac:dyDescent="0.25">
      <c r="A2852" t="s">
        <v>1093</v>
      </c>
      <c r="B2852" t="s">
        <v>5284</v>
      </c>
      <c r="C2852" t="s">
        <v>7623</v>
      </c>
      <c r="D2852" t="s">
        <v>48</v>
      </c>
      <c r="E2852" t="s">
        <v>5284</v>
      </c>
      <c r="F2852" t="s">
        <v>7623</v>
      </c>
      <c r="H2852" t="s">
        <v>162</v>
      </c>
      <c r="I2852" t="s">
        <v>8181</v>
      </c>
      <c r="K2852" t="s">
        <v>164</v>
      </c>
      <c r="L2852" t="s">
        <v>5688</v>
      </c>
    </row>
    <row r="2853" spans="1:12" x14ac:dyDescent="0.25">
      <c r="A2853" t="s">
        <v>1093</v>
      </c>
      <c r="B2853" t="s">
        <v>5288</v>
      </c>
      <c r="C2853" t="s">
        <v>7654</v>
      </c>
      <c r="D2853" t="s">
        <v>48</v>
      </c>
      <c r="E2853" t="s">
        <v>5288</v>
      </c>
      <c r="F2853" t="s">
        <v>7654</v>
      </c>
      <c r="H2853" t="s">
        <v>63</v>
      </c>
      <c r="I2853" t="s">
        <v>3311</v>
      </c>
      <c r="K2853" t="s">
        <v>164</v>
      </c>
      <c r="L2853" t="s">
        <v>3831</v>
      </c>
    </row>
    <row r="2854" spans="1:12" x14ac:dyDescent="0.25">
      <c r="A2854" t="s">
        <v>1093</v>
      </c>
      <c r="B2854" t="s">
        <v>5288</v>
      </c>
      <c r="C2854" t="s">
        <v>3628</v>
      </c>
      <c r="D2854" t="s">
        <v>48</v>
      </c>
      <c r="E2854" t="s">
        <v>5288</v>
      </c>
      <c r="F2854" t="s">
        <v>3628</v>
      </c>
      <c r="H2854" t="s">
        <v>63</v>
      </c>
      <c r="I2854" t="s">
        <v>3314</v>
      </c>
      <c r="K2854" t="s">
        <v>164</v>
      </c>
      <c r="L2854" t="s">
        <v>5695</v>
      </c>
    </row>
    <row r="2855" spans="1:12" x14ac:dyDescent="0.25">
      <c r="A2855" t="s">
        <v>52</v>
      </c>
      <c r="B2855" t="s">
        <v>5284</v>
      </c>
      <c r="C2855" t="s">
        <v>3341</v>
      </c>
      <c r="D2855" t="s">
        <v>52</v>
      </c>
      <c r="E2855" t="s">
        <v>5284</v>
      </c>
      <c r="F2855" t="s">
        <v>3341</v>
      </c>
      <c r="H2855" t="s">
        <v>63</v>
      </c>
      <c r="I2855" t="s">
        <v>3341</v>
      </c>
      <c r="K2855" t="s">
        <v>164</v>
      </c>
      <c r="L2855" t="s">
        <v>3834</v>
      </c>
    </row>
    <row r="2856" spans="1:12" x14ac:dyDescent="0.25">
      <c r="A2856" t="s">
        <v>52</v>
      </c>
      <c r="B2856" t="s">
        <v>5284</v>
      </c>
      <c r="C2856" t="s">
        <v>7897</v>
      </c>
      <c r="D2856" t="s">
        <v>52</v>
      </c>
      <c r="E2856" t="s">
        <v>5284</v>
      </c>
      <c r="F2856" t="s">
        <v>7897</v>
      </c>
      <c r="H2856" t="s">
        <v>63</v>
      </c>
      <c r="I2856" t="s">
        <v>3478</v>
      </c>
      <c r="K2856" t="s">
        <v>164</v>
      </c>
      <c r="L2856" t="s">
        <v>3837</v>
      </c>
    </row>
    <row r="2857" spans="1:12" x14ac:dyDescent="0.25">
      <c r="A2857" t="s">
        <v>52</v>
      </c>
      <c r="B2857" t="s">
        <v>5284</v>
      </c>
      <c r="C2857" t="s">
        <v>7596</v>
      </c>
      <c r="D2857" t="s">
        <v>52</v>
      </c>
      <c r="E2857" t="s">
        <v>5284</v>
      </c>
      <c r="F2857" t="s">
        <v>7596</v>
      </c>
      <c r="H2857" t="s">
        <v>193</v>
      </c>
      <c r="I2857" t="s">
        <v>3585</v>
      </c>
      <c r="K2857" t="s">
        <v>164</v>
      </c>
      <c r="L2857" t="s">
        <v>3840</v>
      </c>
    </row>
    <row r="2858" spans="1:12" x14ac:dyDescent="0.25">
      <c r="A2858" t="s">
        <v>52</v>
      </c>
      <c r="B2858" t="s">
        <v>5284</v>
      </c>
      <c r="C2858" t="s">
        <v>3386</v>
      </c>
      <c r="D2858" t="s">
        <v>52</v>
      </c>
      <c r="E2858" t="s">
        <v>5284</v>
      </c>
      <c r="F2858" t="s">
        <v>3386</v>
      </c>
      <c r="H2858" t="s">
        <v>193</v>
      </c>
      <c r="I2858" t="s">
        <v>3628</v>
      </c>
      <c r="K2858" t="s">
        <v>164</v>
      </c>
      <c r="L2858" t="s">
        <v>3843</v>
      </c>
    </row>
    <row r="2859" spans="1:12" x14ac:dyDescent="0.25">
      <c r="A2859" t="s">
        <v>52</v>
      </c>
      <c r="B2859" t="s">
        <v>5284</v>
      </c>
      <c r="C2859" t="s">
        <v>7623</v>
      </c>
      <c r="D2859" t="s">
        <v>52</v>
      </c>
      <c r="E2859" t="s">
        <v>5284</v>
      </c>
      <c r="F2859" t="s">
        <v>7623</v>
      </c>
      <c r="H2859" t="s">
        <v>67</v>
      </c>
      <c r="I2859" t="s">
        <v>3305</v>
      </c>
      <c r="K2859" t="s">
        <v>164</v>
      </c>
      <c r="L2859" t="s">
        <v>3846</v>
      </c>
    </row>
    <row r="2860" spans="1:12" x14ac:dyDescent="0.25">
      <c r="A2860" t="s">
        <v>52</v>
      </c>
      <c r="B2860" t="s">
        <v>5288</v>
      </c>
      <c r="C2860" t="s">
        <v>7654</v>
      </c>
      <c r="D2860" t="s">
        <v>52</v>
      </c>
      <c r="E2860" t="s">
        <v>5288</v>
      </c>
      <c r="F2860" t="s">
        <v>7654</v>
      </c>
      <c r="H2860" t="s">
        <v>67</v>
      </c>
      <c r="I2860" t="s">
        <v>3308</v>
      </c>
      <c r="K2860" t="s">
        <v>164</v>
      </c>
      <c r="L2860" t="s">
        <v>3849</v>
      </c>
    </row>
    <row r="2861" spans="1:12" x14ac:dyDescent="0.25">
      <c r="A2861" t="s">
        <v>52</v>
      </c>
      <c r="B2861" t="s">
        <v>5288</v>
      </c>
      <c r="C2861" t="s">
        <v>3628</v>
      </c>
      <c r="D2861" t="s">
        <v>52</v>
      </c>
      <c r="E2861" t="s">
        <v>5288</v>
      </c>
      <c r="F2861" t="s">
        <v>3628</v>
      </c>
      <c r="H2861" t="s">
        <v>67</v>
      </c>
      <c r="I2861" t="s">
        <v>3311</v>
      </c>
      <c r="K2861" t="s">
        <v>164</v>
      </c>
      <c r="L2861" t="s">
        <v>3852</v>
      </c>
    </row>
    <row r="2862" spans="1:12" x14ac:dyDescent="0.25">
      <c r="A2862" t="s">
        <v>52</v>
      </c>
      <c r="B2862" t="s">
        <v>5288</v>
      </c>
      <c r="C2862" t="s">
        <v>7743</v>
      </c>
      <c r="D2862" t="s">
        <v>52</v>
      </c>
      <c r="E2862" t="s">
        <v>5288</v>
      </c>
      <c r="F2862" t="s">
        <v>7743</v>
      </c>
      <c r="H2862" t="s">
        <v>67</v>
      </c>
      <c r="I2862" t="s">
        <v>3314</v>
      </c>
      <c r="K2862" t="s">
        <v>164</v>
      </c>
      <c r="L2862" t="s">
        <v>3855</v>
      </c>
    </row>
    <row r="2863" spans="1:12" x14ac:dyDescent="0.25">
      <c r="A2863" t="s">
        <v>230</v>
      </c>
      <c r="B2863" t="s">
        <v>5284</v>
      </c>
      <c r="C2863" t="s">
        <v>3341</v>
      </c>
      <c r="D2863" t="s">
        <v>230</v>
      </c>
      <c r="E2863" t="s">
        <v>5284</v>
      </c>
      <c r="F2863" t="s">
        <v>3341</v>
      </c>
      <c r="H2863" t="s">
        <v>67</v>
      </c>
      <c r="I2863" t="s">
        <v>3320</v>
      </c>
      <c r="K2863" t="s">
        <v>164</v>
      </c>
      <c r="L2863" t="s">
        <v>3858</v>
      </c>
    </row>
    <row r="2864" spans="1:12" x14ac:dyDescent="0.25">
      <c r="A2864" t="s">
        <v>230</v>
      </c>
      <c r="B2864" t="s">
        <v>5284</v>
      </c>
      <c r="C2864" t="s">
        <v>7596</v>
      </c>
      <c r="D2864" t="s">
        <v>230</v>
      </c>
      <c r="E2864" t="s">
        <v>5284</v>
      </c>
      <c r="F2864" t="s">
        <v>7596</v>
      </c>
      <c r="H2864" t="s">
        <v>67</v>
      </c>
      <c r="I2864" t="s">
        <v>3341</v>
      </c>
      <c r="K2864" t="s">
        <v>164</v>
      </c>
      <c r="L2864" t="s">
        <v>3861</v>
      </c>
    </row>
    <row r="2865" spans="1:12" x14ac:dyDescent="0.25">
      <c r="A2865" t="s">
        <v>230</v>
      </c>
      <c r="B2865" t="s">
        <v>5288</v>
      </c>
      <c r="C2865" t="s">
        <v>7905</v>
      </c>
      <c r="D2865" t="s">
        <v>230</v>
      </c>
      <c r="E2865" t="s">
        <v>5288</v>
      </c>
      <c r="F2865" t="s">
        <v>7905</v>
      </c>
      <c r="H2865" t="s">
        <v>67</v>
      </c>
      <c r="I2865" t="s">
        <v>3478</v>
      </c>
      <c r="K2865" t="s">
        <v>164</v>
      </c>
      <c r="L2865" t="s">
        <v>3864</v>
      </c>
    </row>
    <row r="2866" spans="1:12" x14ac:dyDescent="0.25">
      <c r="A2866" t="s">
        <v>230</v>
      </c>
      <c r="B2866" t="s">
        <v>5288</v>
      </c>
      <c r="C2866" t="s">
        <v>7654</v>
      </c>
      <c r="D2866" t="s">
        <v>230</v>
      </c>
      <c r="E2866" t="s">
        <v>5288</v>
      </c>
      <c r="F2866" t="s">
        <v>7654</v>
      </c>
      <c r="H2866" t="s">
        <v>1178</v>
      </c>
      <c r="I2866" t="s">
        <v>3260</v>
      </c>
      <c r="K2866" t="s">
        <v>164</v>
      </c>
      <c r="L2866" t="s">
        <v>3867</v>
      </c>
    </row>
    <row r="2867" spans="1:12" x14ac:dyDescent="0.25">
      <c r="A2867" t="s">
        <v>230</v>
      </c>
      <c r="B2867" t="s">
        <v>5288</v>
      </c>
      <c r="C2867" t="s">
        <v>3628</v>
      </c>
      <c r="D2867" t="s">
        <v>230</v>
      </c>
      <c r="E2867" t="s">
        <v>5288</v>
      </c>
      <c r="F2867" t="s">
        <v>3628</v>
      </c>
      <c r="H2867" t="s">
        <v>1178</v>
      </c>
      <c r="I2867" t="s">
        <v>3305</v>
      </c>
      <c r="K2867" t="s">
        <v>164</v>
      </c>
      <c r="L2867" t="s">
        <v>3870</v>
      </c>
    </row>
    <row r="2868" spans="1:12" x14ac:dyDescent="0.25">
      <c r="A2868" t="s">
        <v>230</v>
      </c>
      <c r="B2868" t="s">
        <v>5288</v>
      </c>
      <c r="C2868" t="s">
        <v>7600</v>
      </c>
      <c r="D2868" t="s">
        <v>230</v>
      </c>
      <c r="E2868" t="s">
        <v>5288</v>
      </c>
      <c r="F2868" t="s">
        <v>7600</v>
      </c>
      <c r="H2868" t="s">
        <v>1178</v>
      </c>
      <c r="I2868" t="s">
        <v>3308</v>
      </c>
      <c r="K2868" t="s">
        <v>164</v>
      </c>
      <c r="L2868" t="s">
        <v>3873</v>
      </c>
    </row>
    <row r="2869" spans="1:12" x14ac:dyDescent="0.25">
      <c r="A2869" t="s">
        <v>230</v>
      </c>
      <c r="B2869" t="s">
        <v>5288</v>
      </c>
      <c r="C2869" t="s">
        <v>7743</v>
      </c>
      <c r="D2869" t="s">
        <v>230</v>
      </c>
      <c r="E2869" t="s">
        <v>5288</v>
      </c>
      <c r="F2869" t="s">
        <v>7743</v>
      </c>
      <c r="H2869" t="s">
        <v>1178</v>
      </c>
      <c r="I2869" t="s">
        <v>7937</v>
      </c>
      <c r="K2869" t="s">
        <v>164</v>
      </c>
      <c r="L2869" t="s">
        <v>3875</v>
      </c>
    </row>
    <row r="2870" spans="1:12" x14ac:dyDescent="0.25">
      <c r="A2870" t="s">
        <v>230</v>
      </c>
      <c r="B2870" t="s">
        <v>5288</v>
      </c>
      <c r="C2870" t="s">
        <v>7745</v>
      </c>
      <c r="D2870" t="s">
        <v>230</v>
      </c>
      <c r="E2870" t="s">
        <v>5288</v>
      </c>
      <c r="F2870" t="s">
        <v>7745</v>
      </c>
      <c r="H2870" t="s">
        <v>1178</v>
      </c>
      <c r="I2870" t="s">
        <v>3311</v>
      </c>
      <c r="K2870" t="s">
        <v>164</v>
      </c>
      <c r="L2870" t="s">
        <v>3877</v>
      </c>
    </row>
    <row r="2871" spans="1:12" x14ac:dyDescent="0.25">
      <c r="A2871" t="s">
        <v>56</v>
      </c>
      <c r="B2871" t="s">
        <v>5284</v>
      </c>
      <c r="C2871" t="s">
        <v>3386</v>
      </c>
      <c r="D2871" t="s">
        <v>56</v>
      </c>
      <c r="E2871" t="s">
        <v>5284</v>
      </c>
      <c r="F2871" t="s">
        <v>3386</v>
      </c>
      <c r="H2871" t="s">
        <v>1178</v>
      </c>
      <c r="I2871" t="s">
        <v>3314</v>
      </c>
      <c r="K2871" t="s">
        <v>164</v>
      </c>
      <c r="L2871" t="s">
        <v>3880</v>
      </c>
    </row>
    <row r="2872" spans="1:12" x14ac:dyDescent="0.25">
      <c r="A2872" t="s">
        <v>1121</v>
      </c>
      <c r="B2872" t="s">
        <v>5284</v>
      </c>
      <c r="C2872" t="s">
        <v>3386</v>
      </c>
      <c r="D2872" t="s">
        <v>56</v>
      </c>
      <c r="E2872" t="s">
        <v>5284</v>
      </c>
      <c r="F2872" t="s">
        <v>3386</v>
      </c>
      <c r="H2872" t="s">
        <v>1178</v>
      </c>
      <c r="I2872" t="s">
        <v>3317</v>
      </c>
      <c r="K2872" t="s">
        <v>164</v>
      </c>
      <c r="L2872" t="s">
        <v>7913</v>
      </c>
    </row>
    <row r="2873" spans="1:12" x14ac:dyDescent="0.25">
      <c r="A2873" t="s">
        <v>1121</v>
      </c>
      <c r="B2873" t="s">
        <v>5284</v>
      </c>
      <c r="C2873" t="s">
        <v>8424</v>
      </c>
      <c r="D2873" t="s">
        <v>56</v>
      </c>
      <c r="E2873" t="s">
        <v>5284</v>
      </c>
      <c r="F2873" t="s">
        <v>8424</v>
      </c>
      <c r="H2873" t="s">
        <v>1178</v>
      </c>
      <c r="I2873" t="s">
        <v>3320</v>
      </c>
      <c r="K2873" t="s">
        <v>164</v>
      </c>
      <c r="L2873" t="s">
        <v>7932</v>
      </c>
    </row>
    <row r="2874" spans="1:12" x14ac:dyDescent="0.25">
      <c r="A2874" t="s">
        <v>59</v>
      </c>
      <c r="B2874" t="s">
        <v>5284</v>
      </c>
      <c r="C2874" t="s">
        <v>3341</v>
      </c>
      <c r="D2874" t="s">
        <v>59</v>
      </c>
      <c r="E2874" t="s">
        <v>5284</v>
      </c>
      <c r="F2874" t="s">
        <v>3341</v>
      </c>
      <c r="H2874" t="s">
        <v>1178</v>
      </c>
      <c r="I2874" t="s">
        <v>7938</v>
      </c>
      <c r="K2874" t="s">
        <v>164</v>
      </c>
      <c r="L2874" t="s">
        <v>3882</v>
      </c>
    </row>
    <row r="2875" spans="1:12" x14ac:dyDescent="0.25">
      <c r="A2875" t="s">
        <v>59</v>
      </c>
      <c r="B2875" t="s">
        <v>5284</v>
      </c>
      <c r="C2875" t="s">
        <v>7593</v>
      </c>
      <c r="D2875" t="s">
        <v>59</v>
      </c>
      <c r="E2875" t="s">
        <v>5284</v>
      </c>
      <c r="F2875" t="s">
        <v>7593</v>
      </c>
      <c r="H2875" t="s">
        <v>1178</v>
      </c>
      <c r="I2875" t="s">
        <v>8483</v>
      </c>
      <c r="K2875" t="s">
        <v>164</v>
      </c>
      <c r="L2875" t="s">
        <v>3884</v>
      </c>
    </row>
    <row r="2876" spans="1:12" x14ac:dyDescent="0.25">
      <c r="A2876" t="s">
        <v>59</v>
      </c>
      <c r="B2876" t="s">
        <v>5284</v>
      </c>
      <c r="C2876" t="s">
        <v>7897</v>
      </c>
      <c r="D2876" t="s">
        <v>59</v>
      </c>
      <c r="E2876" t="s">
        <v>5284</v>
      </c>
      <c r="F2876" t="s">
        <v>7897</v>
      </c>
      <c r="H2876" t="s">
        <v>1178</v>
      </c>
      <c r="I2876" t="s">
        <v>3341</v>
      </c>
      <c r="K2876" t="s">
        <v>164</v>
      </c>
      <c r="L2876" t="s">
        <v>3887</v>
      </c>
    </row>
    <row r="2877" spans="1:12" x14ac:dyDescent="0.25">
      <c r="A2877" t="s">
        <v>59</v>
      </c>
      <c r="B2877" t="s">
        <v>5284</v>
      </c>
      <c r="C2877" t="s">
        <v>7596</v>
      </c>
      <c r="D2877" t="s">
        <v>59</v>
      </c>
      <c r="E2877" t="s">
        <v>5284</v>
      </c>
      <c r="F2877" t="s">
        <v>7596</v>
      </c>
      <c r="H2877" t="s">
        <v>1178</v>
      </c>
      <c r="I2877" t="s">
        <v>7897</v>
      </c>
      <c r="K2877" t="s">
        <v>164</v>
      </c>
      <c r="L2877" t="s">
        <v>3890</v>
      </c>
    </row>
    <row r="2878" spans="1:12" x14ac:dyDescent="0.25">
      <c r="A2878" t="s">
        <v>59</v>
      </c>
      <c r="B2878" t="s">
        <v>5284</v>
      </c>
      <c r="C2878" t="s">
        <v>3386</v>
      </c>
      <c r="D2878" t="s">
        <v>59</v>
      </c>
      <c r="E2878" t="s">
        <v>5284</v>
      </c>
      <c r="F2878" t="s">
        <v>3386</v>
      </c>
      <c r="H2878" t="s">
        <v>1178</v>
      </c>
      <c r="I2878" t="s">
        <v>7944</v>
      </c>
      <c r="K2878" t="s">
        <v>164</v>
      </c>
      <c r="L2878" t="s">
        <v>7918</v>
      </c>
    </row>
    <row r="2879" spans="1:12" x14ac:dyDescent="0.25">
      <c r="A2879" t="s">
        <v>59</v>
      </c>
      <c r="B2879" t="s">
        <v>5284</v>
      </c>
      <c r="C2879" t="s">
        <v>7874</v>
      </c>
      <c r="D2879" t="s">
        <v>59</v>
      </c>
      <c r="E2879" t="s">
        <v>5284</v>
      </c>
      <c r="F2879" t="s">
        <v>7874</v>
      </c>
      <c r="H2879" t="s">
        <v>1178</v>
      </c>
      <c r="I2879" t="s">
        <v>7597</v>
      </c>
      <c r="K2879" t="s">
        <v>164</v>
      </c>
      <c r="L2879" t="s">
        <v>3892</v>
      </c>
    </row>
    <row r="2880" spans="1:12" x14ac:dyDescent="0.25">
      <c r="A2880" t="s">
        <v>59</v>
      </c>
      <c r="B2880" t="s">
        <v>5284</v>
      </c>
      <c r="C2880" t="s">
        <v>7623</v>
      </c>
      <c r="D2880" t="s">
        <v>59</v>
      </c>
      <c r="E2880" t="s">
        <v>5284</v>
      </c>
      <c r="F2880" t="s">
        <v>7623</v>
      </c>
      <c r="H2880" t="s">
        <v>1178</v>
      </c>
      <c r="I2880" t="s">
        <v>3399</v>
      </c>
      <c r="K2880" t="s">
        <v>164</v>
      </c>
      <c r="L2880" t="s">
        <v>3895</v>
      </c>
    </row>
    <row r="2881" spans="1:12" x14ac:dyDescent="0.25">
      <c r="A2881" t="s">
        <v>59</v>
      </c>
      <c r="B2881" t="s">
        <v>5288</v>
      </c>
      <c r="C2881" t="s">
        <v>7905</v>
      </c>
      <c r="D2881" t="s">
        <v>59</v>
      </c>
      <c r="E2881" t="s">
        <v>5288</v>
      </c>
      <c r="F2881" t="s">
        <v>7905</v>
      </c>
      <c r="H2881" t="s">
        <v>1178</v>
      </c>
      <c r="I2881" t="s">
        <v>3568</v>
      </c>
      <c r="K2881" t="s">
        <v>164</v>
      </c>
      <c r="L2881" t="s">
        <v>3898</v>
      </c>
    </row>
    <row r="2882" spans="1:12" x14ac:dyDescent="0.25">
      <c r="A2882" t="s">
        <v>59</v>
      </c>
      <c r="B2882" t="s">
        <v>5288</v>
      </c>
      <c r="C2882" t="s">
        <v>7654</v>
      </c>
      <c r="D2882" t="s">
        <v>59</v>
      </c>
      <c r="E2882" t="s">
        <v>5288</v>
      </c>
      <c r="F2882" t="s">
        <v>7654</v>
      </c>
      <c r="H2882" t="s">
        <v>1178</v>
      </c>
      <c r="I2882" t="s">
        <v>8011</v>
      </c>
      <c r="K2882" t="s">
        <v>164</v>
      </c>
      <c r="L2882" t="s">
        <v>3900</v>
      </c>
    </row>
    <row r="2883" spans="1:12" x14ac:dyDescent="0.25">
      <c r="A2883" t="s">
        <v>59</v>
      </c>
      <c r="B2883" t="s">
        <v>5288</v>
      </c>
      <c r="C2883" t="s">
        <v>3628</v>
      </c>
      <c r="D2883" t="s">
        <v>59</v>
      </c>
      <c r="E2883" t="s">
        <v>5288</v>
      </c>
      <c r="F2883" t="s">
        <v>3628</v>
      </c>
      <c r="H2883" t="s">
        <v>1178</v>
      </c>
      <c r="I2883" t="s">
        <v>8015</v>
      </c>
      <c r="K2883" t="s">
        <v>164</v>
      </c>
      <c r="L2883" t="s">
        <v>3902</v>
      </c>
    </row>
    <row r="2884" spans="1:12" x14ac:dyDescent="0.25">
      <c r="A2884" t="s">
        <v>59</v>
      </c>
      <c r="B2884" t="s">
        <v>5288</v>
      </c>
      <c r="C2884" t="s">
        <v>7600</v>
      </c>
      <c r="D2884" t="s">
        <v>59</v>
      </c>
      <c r="E2884" t="s">
        <v>5288</v>
      </c>
      <c r="F2884" t="s">
        <v>7600</v>
      </c>
      <c r="H2884" t="s">
        <v>1178</v>
      </c>
      <c r="I2884" t="s">
        <v>8016</v>
      </c>
      <c r="K2884" t="s">
        <v>164</v>
      </c>
      <c r="L2884" t="s">
        <v>3905</v>
      </c>
    </row>
    <row r="2885" spans="1:12" x14ac:dyDescent="0.25">
      <c r="A2885" t="s">
        <v>59</v>
      </c>
      <c r="B2885" t="s">
        <v>5288</v>
      </c>
      <c r="C2885" t="s">
        <v>7743</v>
      </c>
      <c r="D2885" t="s">
        <v>59</v>
      </c>
      <c r="E2885" t="s">
        <v>5288</v>
      </c>
      <c r="F2885" t="s">
        <v>7743</v>
      </c>
      <c r="H2885" t="s">
        <v>1178</v>
      </c>
      <c r="I2885" t="s">
        <v>8017</v>
      </c>
      <c r="K2885" t="s">
        <v>164</v>
      </c>
      <c r="L2885" t="s">
        <v>3908</v>
      </c>
    </row>
    <row r="2886" spans="1:12" x14ac:dyDescent="0.25">
      <c r="A2886" t="s">
        <v>59</v>
      </c>
      <c r="B2886" t="s">
        <v>5288</v>
      </c>
      <c r="C2886" t="s">
        <v>7745</v>
      </c>
      <c r="D2886" t="s">
        <v>59</v>
      </c>
      <c r="E2886" t="s">
        <v>5288</v>
      </c>
      <c r="F2886" t="s">
        <v>7745</v>
      </c>
      <c r="H2886" t="s">
        <v>1178</v>
      </c>
      <c r="I2886" t="s">
        <v>3628</v>
      </c>
      <c r="K2886" t="s">
        <v>164</v>
      </c>
      <c r="L2886" t="s">
        <v>3911</v>
      </c>
    </row>
    <row r="2887" spans="1:12" x14ac:dyDescent="0.25">
      <c r="A2887" t="s">
        <v>59</v>
      </c>
      <c r="B2887" t="s">
        <v>5288</v>
      </c>
      <c r="C2887" t="s">
        <v>7746</v>
      </c>
      <c r="D2887" t="s">
        <v>59</v>
      </c>
      <c r="E2887" t="s">
        <v>5288</v>
      </c>
      <c r="F2887" t="s">
        <v>7746</v>
      </c>
      <c r="H2887" t="s">
        <v>164</v>
      </c>
      <c r="I2887" t="s">
        <v>3541</v>
      </c>
      <c r="K2887" t="s">
        <v>164</v>
      </c>
      <c r="L2887" t="s">
        <v>3914</v>
      </c>
    </row>
    <row r="2888" spans="1:12" x14ac:dyDescent="0.25">
      <c r="A2888" t="s">
        <v>59</v>
      </c>
      <c r="B2888" t="s">
        <v>5288</v>
      </c>
      <c r="C2888" t="s">
        <v>3995</v>
      </c>
      <c r="D2888" t="s">
        <v>59</v>
      </c>
      <c r="E2888" t="s">
        <v>5288</v>
      </c>
      <c r="F2888" t="s">
        <v>3995</v>
      </c>
      <c r="H2888" t="s">
        <v>164</v>
      </c>
      <c r="I2888" t="s">
        <v>3549</v>
      </c>
      <c r="K2888" t="s">
        <v>164</v>
      </c>
      <c r="L2888" t="s">
        <v>3916</v>
      </c>
    </row>
    <row r="2889" spans="1:12" x14ac:dyDescent="0.25">
      <c r="A2889" t="s">
        <v>1139</v>
      </c>
      <c r="B2889" t="s">
        <v>5284</v>
      </c>
      <c r="C2889" t="s">
        <v>3341</v>
      </c>
      <c r="D2889" t="s">
        <v>1140</v>
      </c>
      <c r="E2889" t="s">
        <v>5284</v>
      </c>
      <c r="F2889" t="s">
        <v>3341</v>
      </c>
      <c r="H2889" t="s">
        <v>164</v>
      </c>
      <c r="I2889" t="s">
        <v>3568</v>
      </c>
      <c r="K2889" t="s">
        <v>164</v>
      </c>
      <c r="L2889" t="s">
        <v>7919</v>
      </c>
    </row>
    <row r="2890" spans="1:12" x14ac:dyDescent="0.25">
      <c r="A2890" t="s">
        <v>1139</v>
      </c>
      <c r="B2890" t="s">
        <v>5284</v>
      </c>
      <c r="C2890" t="s">
        <v>7596</v>
      </c>
      <c r="D2890" t="s">
        <v>1140</v>
      </c>
      <c r="E2890" t="s">
        <v>5284</v>
      </c>
      <c r="F2890" t="s">
        <v>7596</v>
      </c>
      <c r="H2890" t="s">
        <v>164</v>
      </c>
      <c r="I2890" t="s">
        <v>3607</v>
      </c>
      <c r="K2890" t="s">
        <v>164</v>
      </c>
      <c r="L2890" t="s">
        <v>7920</v>
      </c>
    </row>
    <row r="2891" spans="1:12" x14ac:dyDescent="0.25">
      <c r="A2891" t="s">
        <v>1139</v>
      </c>
      <c r="B2891" t="s">
        <v>5288</v>
      </c>
      <c r="C2891" t="s">
        <v>3341</v>
      </c>
      <c r="D2891" t="s">
        <v>1140</v>
      </c>
      <c r="E2891" t="s">
        <v>5288</v>
      </c>
      <c r="F2891" t="s">
        <v>3341</v>
      </c>
      <c r="H2891" t="s">
        <v>164</v>
      </c>
      <c r="I2891" t="s">
        <v>3613</v>
      </c>
      <c r="K2891" t="s">
        <v>164</v>
      </c>
      <c r="L2891" t="s">
        <v>3919</v>
      </c>
    </row>
    <row r="2892" spans="1:12" x14ac:dyDescent="0.25">
      <c r="A2892" t="s">
        <v>1139</v>
      </c>
      <c r="B2892" t="s">
        <v>5288</v>
      </c>
      <c r="C2892" t="s">
        <v>7905</v>
      </c>
      <c r="D2892" t="s">
        <v>1140</v>
      </c>
      <c r="E2892" t="s">
        <v>5288</v>
      </c>
      <c r="F2892" t="s">
        <v>7905</v>
      </c>
      <c r="H2892" t="s">
        <v>164</v>
      </c>
      <c r="I2892" t="s">
        <v>3628</v>
      </c>
      <c r="K2892" t="s">
        <v>164</v>
      </c>
      <c r="L2892" t="s">
        <v>3921</v>
      </c>
    </row>
    <row r="2893" spans="1:12" x14ac:dyDescent="0.25">
      <c r="A2893" t="s">
        <v>1139</v>
      </c>
      <c r="B2893" t="s">
        <v>5288</v>
      </c>
      <c r="C2893" t="s">
        <v>7982</v>
      </c>
      <c r="D2893" t="s">
        <v>1140</v>
      </c>
      <c r="E2893" t="s">
        <v>5288</v>
      </c>
      <c r="F2893" t="s">
        <v>7982</v>
      </c>
      <c r="H2893" t="s">
        <v>164</v>
      </c>
      <c r="I2893" t="s">
        <v>3995</v>
      </c>
      <c r="K2893" t="s">
        <v>164</v>
      </c>
      <c r="L2893" t="s">
        <v>3923</v>
      </c>
    </row>
    <row r="2894" spans="1:12" x14ac:dyDescent="0.25">
      <c r="A2894" t="s">
        <v>1139</v>
      </c>
      <c r="B2894" t="s">
        <v>5288</v>
      </c>
      <c r="C2894" t="s">
        <v>7983</v>
      </c>
      <c r="D2894" t="s">
        <v>1140</v>
      </c>
      <c r="E2894" t="s">
        <v>5288</v>
      </c>
      <c r="F2894" t="s">
        <v>7983</v>
      </c>
      <c r="H2894" t="s">
        <v>164</v>
      </c>
      <c r="I2894" t="s">
        <v>4037</v>
      </c>
      <c r="K2894" t="s">
        <v>164</v>
      </c>
      <c r="L2894" t="s">
        <v>3925</v>
      </c>
    </row>
    <row r="2895" spans="1:12" x14ac:dyDescent="0.25">
      <c r="A2895" t="s">
        <v>1139</v>
      </c>
      <c r="B2895" t="s">
        <v>5288</v>
      </c>
      <c r="C2895" t="s">
        <v>7984</v>
      </c>
      <c r="D2895" t="s">
        <v>1140</v>
      </c>
      <c r="E2895" t="s">
        <v>5288</v>
      </c>
      <c r="F2895" t="s">
        <v>7984</v>
      </c>
      <c r="H2895" t="s">
        <v>164</v>
      </c>
      <c r="I2895" t="s">
        <v>4040</v>
      </c>
      <c r="K2895" t="s">
        <v>164</v>
      </c>
      <c r="L2895" t="s">
        <v>3926</v>
      </c>
    </row>
    <row r="2896" spans="1:12" x14ac:dyDescent="0.25">
      <c r="A2896" t="s">
        <v>1139</v>
      </c>
      <c r="B2896" t="s">
        <v>5288</v>
      </c>
      <c r="C2896" t="s">
        <v>3480</v>
      </c>
      <c r="D2896" t="s">
        <v>1140</v>
      </c>
      <c r="E2896" t="s">
        <v>5288</v>
      </c>
      <c r="F2896" t="s">
        <v>3480</v>
      </c>
      <c r="H2896" t="s">
        <v>164</v>
      </c>
      <c r="I2896" t="s">
        <v>4070</v>
      </c>
      <c r="K2896" t="s">
        <v>164</v>
      </c>
      <c r="L2896" t="s">
        <v>3928</v>
      </c>
    </row>
    <row r="2897" spans="1:12" x14ac:dyDescent="0.25">
      <c r="A2897" t="s">
        <v>1139</v>
      </c>
      <c r="B2897" t="s">
        <v>5288</v>
      </c>
      <c r="C2897" t="s">
        <v>3483</v>
      </c>
      <c r="D2897" t="s">
        <v>1140</v>
      </c>
      <c r="E2897" t="s">
        <v>5288</v>
      </c>
      <c r="F2897" t="s">
        <v>3483</v>
      </c>
      <c r="H2897" t="s">
        <v>164</v>
      </c>
      <c r="I2897" t="s">
        <v>4074</v>
      </c>
      <c r="K2897" t="s">
        <v>164</v>
      </c>
      <c r="L2897" t="s">
        <v>7735</v>
      </c>
    </row>
    <row r="2898" spans="1:12" x14ac:dyDescent="0.25">
      <c r="A2898" t="s">
        <v>1139</v>
      </c>
      <c r="B2898" t="s">
        <v>5288</v>
      </c>
      <c r="C2898" t="s">
        <v>3486</v>
      </c>
      <c r="D2898" t="s">
        <v>1140</v>
      </c>
      <c r="E2898" t="s">
        <v>5288</v>
      </c>
      <c r="F2898" t="s">
        <v>3486</v>
      </c>
      <c r="H2898" t="s">
        <v>164</v>
      </c>
      <c r="I2898" t="s">
        <v>8181</v>
      </c>
      <c r="K2898" t="s">
        <v>164</v>
      </c>
      <c r="L2898" t="s">
        <v>7745</v>
      </c>
    </row>
    <row r="2899" spans="1:12" x14ac:dyDescent="0.25">
      <c r="A2899" t="s">
        <v>1139</v>
      </c>
      <c r="B2899" t="s">
        <v>5288</v>
      </c>
      <c r="C2899" t="s">
        <v>3489</v>
      </c>
      <c r="D2899" t="s">
        <v>1140</v>
      </c>
      <c r="E2899" t="s">
        <v>5288</v>
      </c>
      <c r="F2899" t="s">
        <v>3489</v>
      </c>
      <c r="H2899" t="s">
        <v>1187</v>
      </c>
      <c r="I2899" t="s">
        <v>3341</v>
      </c>
      <c r="K2899" t="s">
        <v>164</v>
      </c>
      <c r="L2899" t="s">
        <v>3950</v>
      </c>
    </row>
    <row r="2900" spans="1:12" x14ac:dyDescent="0.25">
      <c r="A2900" t="s">
        <v>1139</v>
      </c>
      <c r="B2900" t="s">
        <v>5288</v>
      </c>
      <c r="C2900" t="s">
        <v>3492</v>
      </c>
      <c r="D2900" t="s">
        <v>1140</v>
      </c>
      <c r="E2900" t="s">
        <v>5288</v>
      </c>
      <c r="F2900" t="s">
        <v>3492</v>
      </c>
      <c r="H2900" t="s">
        <v>1187</v>
      </c>
      <c r="I2900" t="s">
        <v>7597</v>
      </c>
      <c r="K2900" t="s">
        <v>164</v>
      </c>
      <c r="L2900" t="s">
        <v>3952</v>
      </c>
    </row>
    <row r="2901" spans="1:12" x14ac:dyDescent="0.25">
      <c r="A2901" t="s">
        <v>1139</v>
      </c>
      <c r="B2901" t="s">
        <v>5288</v>
      </c>
      <c r="C2901" t="s">
        <v>3495</v>
      </c>
      <c r="D2901" t="s">
        <v>1140</v>
      </c>
      <c r="E2901" t="s">
        <v>5288</v>
      </c>
      <c r="F2901" t="s">
        <v>3495</v>
      </c>
      <c r="H2901" t="s">
        <v>1187</v>
      </c>
      <c r="I2901" t="s">
        <v>3492</v>
      </c>
      <c r="K2901" t="s">
        <v>164</v>
      </c>
      <c r="L2901" t="s">
        <v>5802</v>
      </c>
    </row>
    <row r="2902" spans="1:12" x14ac:dyDescent="0.25">
      <c r="A2902" t="s">
        <v>1139</v>
      </c>
      <c r="B2902" t="s">
        <v>5288</v>
      </c>
      <c r="C2902" t="s">
        <v>3498</v>
      </c>
      <c r="D2902" t="s">
        <v>1140</v>
      </c>
      <c r="E2902" t="s">
        <v>5288</v>
      </c>
      <c r="F2902" t="s">
        <v>3498</v>
      </c>
      <c r="H2902" t="s">
        <v>1187</v>
      </c>
      <c r="I2902" t="s">
        <v>3541</v>
      </c>
      <c r="K2902" t="s">
        <v>164</v>
      </c>
      <c r="L2902" t="s">
        <v>3954</v>
      </c>
    </row>
    <row r="2903" spans="1:12" x14ac:dyDescent="0.25">
      <c r="A2903" t="s">
        <v>1139</v>
      </c>
      <c r="B2903" t="s">
        <v>5288</v>
      </c>
      <c r="C2903" t="s">
        <v>3501</v>
      </c>
      <c r="D2903" t="s">
        <v>1140</v>
      </c>
      <c r="E2903" t="s">
        <v>5288</v>
      </c>
      <c r="F2903" t="s">
        <v>3501</v>
      </c>
      <c r="H2903" t="s">
        <v>1187</v>
      </c>
      <c r="I2903" t="s">
        <v>3546</v>
      </c>
      <c r="K2903" t="s">
        <v>164</v>
      </c>
      <c r="L2903" t="s">
        <v>3956</v>
      </c>
    </row>
    <row r="2904" spans="1:12" x14ac:dyDescent="0.25">
      <c r="A2904" t="s">
        <v>1139</v>
      </c>
      <c r="B2904" t="s">
        <v>5288</v>
      </c>
      <c r="C2904" t="s">
        <v>7615</v>
      </c>
      <c r="D2904" t="s">
        <v>1140</v>
      </c>
      <c r="E2904" t="s">
        <v>5288</v>
      </c>
      <c r="F2904" t="s">
        <v>7615</v>
      </c>
      <c r="H2904" t="s">
        <v>1187</v>
      </c>
      <c r="I2904" t="s">
        <v>3549</v>
      </c>
      <c r="K2904" t="s">
        <v>164</v>
      </c>
      <c r="L2904" t="s">
        <v>3958</v>
      </c>
    </row>
    <row r="2905" spans="1:12" x14ac:dyDescent="0.25">
      <c r="A2905" t="s">
        <v>1139</v>
      </c>
      <c r="B2905" t="s">
        <v>5288</v>
      </c>
      <c r="C2905" t="s">
        <v>3504</v>
      </c>
      <c r="D2905" t="s">
        <v>1140</v>
      </c>
      <c r="E2905" t="s">
        <v>5288</v>
      </c>
      <c r="F2905" t="s">
        <v>3504</v>
      </c>
      <c r="H2905" t="s">
        <v>1187</v>
      </c>
      <c r="I2905" t="s">
        <v>3551</v>
      </c>
      <c r="K2905" t="s">
        <v>164</v>
      </c>
      <c r="L2905" t="s">
        <v>3960</v>
      </c>
    </row>
    <row r="2906" spans="1:12" x14ac:dyDescent="0.25">
      <c r="A2906" t="s">
        <v>1139</v>
      </c>
      <c r="B2906" t="s">
        <v>5288</v>
      </c>
      <c r="C2906" t="s">
        <v>3507</v>
      </c>
      <c r="D2906" t="s">
        <v>1140</v>
      </c>
      <c r="E2906" t="s">
        <v>5288</v>
      </c>
      <c r="F2906" t="s">
        <v>3507</v>
      </c>
      <c r="H2906" t="s">
        <v>1187</v>
      </c>
      <c r="I2906" t="s">
        <v>3554</v>
      </c>
      <c r="K2906" t="s">
        <v>164</v>
      </c>
      <c r="L2906" t="s">
        <v>3962</v>
      </c>
    </row>
    <row r="2907" spans="1:12" x14ac:dyDescent="0.25">
      <c r="A2907" t="s">
        <v>1139</v>
      </c>
      <c r="B2907" t="s">
        <v>5288</v>
      </c>
      <c r="C2907" t="s">
        <v>3510</v>
      </c>
      <c r="D2907" t="s">
        <v>1140</v>
      </c>
      <c r="E2907" t="s">
        <v>5288</v>
      </c>
      <c r="F2907" t="s">
        <v>3510</v>
      </c>
      <c r="H2907" t="s">
        <v>1187</v>
      </c>
      <c r="I2907" t="s">
        <v>3557</v>
      </c>
      <c r="K2907" t="s">
        <v>164</v>
      </c>
      <c r="L2907" t="s">
        <v>3964</v>
      </c>
    </row>
    <row r="2908" spans="1:12" x14ac:dyDescent="0.25">
      <c r="A2908" t="s">
        <v>1139</v>
      </c>
      <c r="B2908" t="s">
        <v>5288</v>
      </c>
      <c r="C2908" t="s">
        <v>3513</v>
      </c>
      <c r="D2908" t="s">
        <v>1140</v>
      </c>
      <c r="E2908" t="s">
        <v>5288</v>
      </c>
      <c r="F2908" t="s">
        <v>3513</v>
      </c>
      <c r="H2908" t="s">
        <v>1187</v>
      </c>
      <c r="I2908" t="s">
        <v>5470</v>
      </c>
      <c r="K2908" t="s">
        <v>164</v>
      </c>
      <c r="L2908" t="s">
        <v>3966</v>
      </c>
    </row>
    <row r="2909" spans="1:12" x14ac:dyDescent="0.25">
      <c r="A2909" t="s">
        <v>1139</v>
      </c>
      <c r="B2909" t="s">
        <v>5288</v>
      </c>
      <c r="C2909" t="s">
        <v>3516</v>
      </c>
      <c r="D2909" t="s">
        <v>1140</v>
      </c>
      <c r="E2909" t="s">
        <v>5288</v>
      </c>
      <c r="F2909" t="s">
        <v>3516</v>
      </c>
      <c r="H2909" t="s">
        <v>1187</v>
      </c>
      <c r="I2909" t="s">
        <v>3560</v>
      </c>
      <c r="K2909" t="s">
        <v>164</v>
      </c>
      <c r="L2909" t="s">
        <v>3968</v>
      </c>
    </row>
    <row r="2910" spans="1:12" x14ac:dyDescent="0.25">
      <c r="A2910" t="s">
        <v>1139</v>
      </c>
      <c r="B2910" t="s">
        <v>5288</v>
      </c>
      <c r="C2910" t="s">
        <v>3519</v>
      </c>
      <c r="D2910" t="s">
        <v>1140</v>
      </c>
      <c r="E2910" t="s">
        <v>5288</v>
      </c>
      <c r="F2910" t="s">
        <v>3519</v>
      </c>
      <c r="H2910" t="s">
        <v>1187</v>
      </c>
      <c r="I2910" t="s">
        <v>3562</v>
      </c>
      <c r="K2910" t="s">
        <v>164</v>
      </c>
      <c r="L2910" t="s">
        <v>3970</v>
      </c>
    </row>
    <row r="2911" spans="1:12" x14ac:dyDescent="0.25">
      <c r="A2911" t="s">
        <v>1139</v>
      </c>
      <c r="B2911" t="s">
        <v>5288</v>
      </c>
      <c r="C2911" t="s">
        <v>3521</v>
      </c>
      <c r="D2911" t="s">
        <v>1140</v>
      </c>
      <c r="E2911" t="s">
        <v>5288</v>
      </c>
      <c r="F2911" t="s">
        <v>3521</v>
      </c>
      <c r="H2911" t="s">
        <v>1187</v>
      </c>
      <c r="I2911" t="s">
        <v>3565</v>
      </c>
      <c r="K2911" t="s">
        <v>164</v>
      </c>
      <c r="L2911" t="s">
        <v>3972</v>
      </c>
    </row>
    <row r="2912" spans="1:12" x14ac:dyDescent="0.25">
      <c r="A2912" t="s">
        <v>1139</v>
      </c>
      <c r="B2912" t="s">
        <v>5288</v>
      </c>
      <c r="C2912" t="s">
        <v>3524</v>
      </c>
      <c r="D2912" t="s">
        <v>1140</v>
      </c>
      <c r="E2912" t="s">
        <v>5288</v>
      </c>
      <c r="F2912" t="s">
        <v>3524</v>
      </c>
      <c r="H2912" t="s">
        <v>1187</v>
      </c>
      <c r="I2912" t="s">
        <v>3568</v>
      </c>
      <c r="K2912" t="s">
        <v>164</v>
      </c>
      <c r="L2912" t="s">
        <v>3974</v>
      </c>
    </row>
    <row r="2913" spans="1:12" x14ac:dyDescent="0.25">
      <c r="A2913" t="s">
        <v>1139</v>
      </c>
      <c r="B2913" t="s">
        <v>5288</v>
      </c>
      <c r="C2913" t="s">
        <v>3526</v>
      </c>
      <c r="D2913" t="s">
        <v>1140</v>
      </c>
      <c r="E2913" t="s">
        <v>5288</v>
      </c>
      <c r="F2913" t="s">
        <v>3526</v>
      </c>
      <c r="H2913" t="s">
        <v>1187</v>
      </c>
      <c r="I2913" t="s">
        <v>3570</v>
      </c>
      <c r="K2913" t="s">
        <v>164</v>
      </c>
      <c r="L2913" t="s">
        <v>3977</v>
      </c>
    </row>
    <row r="2914" spans="1:12" x14ac:dyDescent="0.25">
      <c r="A2914" t="s">
        <v>1139</v>
      </c>
      <c r="B2914" t="s">
        <v>5288</v>
      </c>
      <c r="C2914" t="s">
        <v>3529</v>
      </c>
      <c r="D2914" t="s">
        <v>1140</v>
      </c>
      <c r="E2914" t="s">
        <v>5288</v>
      </c>
      <c r="F2914" t="s">
        <v>3529</v>
      </c>
      <c r="H2914" t="s">
        <v>1187</v>
      </c>
      <c r="I2914" t="s">
        <v>3573</v>
      </c>
      <c r="K2914" t="s">
        <v>164</v>
      </c>
      <c r="L2914" t="s">
        <v>3979</v>
      </c>
    </row>
    <row r="2915" spans="1:12" x14ac:dyDescent="0.25">
      <c r="A2915" t="s">
        <v>1139</v>
      </c>
      <c r="B2915" t="s">
        <v>5288</v>
      </c>
      <c r="C2915" t="s">
        <v>3532</v>
      </c>
      <c r="D2915" t="s">
        <v>1140</v>
      </c>
      <c r="E2915" t="s">
        <v>5288</v>
      </c>
      <c r="F2915" t="s">
        <v>3532</v>
      </c>
      <c r="H2915" t="s">
        <v>1187</v>
      </c>
      <c r="I2915" t="s">
        <v>3576</v>
      </c>
      <c r="K2915" t="s">
        <v>164</v>
      </c>
      <c r="L2915" t="s">
        <v>3981</v>
      </c>
    </row>
    <row r="2916" spans="1:12" x14ac:dyDescent="0.25">
      <c r="A2916" t="s">
        <v>1139</v>
      </c>
      <c r="B2916" t="s">
        <v>5288</v>
      </c>
      <c r="C2916" t="s">
        <v>3535</v>
      </c>
      <c r="D2916" t="s">
        <v>1140</v>
      </c>
      <c r="E2916" t="s">
        <v>5288</v>
      </c>
      <c r="F2916" t="s">
        <v>3535</v>
      </c>
      <c r="H2916" t="s">
        <v>1187</v>
      </c>
      <c r="I2916" t="s">
        <v>3579</v>
      </c>
      <c r="K2916" t="s">
        <v>164</v>
      </c>
      <c r="L2916" t="s">
        <v>3983</v>
      </c>
    </row>
    <row r="2917" spans="1:12" x14ac:dyDescent="0.25">
      <c r="A2917" t="s">
        <v>1139</v>
      </c>
      <c r="B2917" t="s">
        <v>5288</v>
      </c>
      <c r="C2917" t="s">
        <v>3538</v>
      </c>
      <c r="D2917" t="s">
        <v>1140</v>
      </c>
      <c r="E2917" t="s">
        <v>5288</v>
      </c>
      <c r="F2917" t="s">
        <v>3538</v>
      </c>
      <c r="H2917" t="s">
        <v>1187</v>
      </c>
      <c r="I2917" t="s">
        <v>3582</v>
      </c>
      <c r="K2917" t="s">
        <v>164</v>
      </c>
      <c r="L2917" t="s">
        <v>3986</v>
      </c>
    </row>
    <row r="2918" spans="1:12" x14ac:dyDescent="0.25">
      <c r="A2918" t="s">
        <v>1139</v>
      </c>
      <c r="B2918" t="s">
        <v>5288</v>
      </c>
      <c r="C2918" t="s">
        <v>8425</v>
      </c>
      <c r="D2918" t="s">
        <v>1140</v>
      </c>
      <c r="E2918" t="s">
        <v>5288</v>
      </c>
      <c r="F2918" t="s">
        <v>8425</v>
      </c>
      <c r="H2918" t="s">
        <v>1187</v>
      </c>
      <c r="I2918" t="s">
        <v>3585</v>
      </c>
      <c r="K2918" t="s">
        <v>164</v>
      </c>
      <c r="L2918" t="s">
        <v>3988</v>
      </c>
    </row>
    <row r="2919" spans="1:12" x14ac:dyDescent="0.25">
      <c r="A2919" t="s">
        <v>1139</v>
      </c>
      <c r="B2919" t="s">
        <v>5288</v>
      </c>
      <c r="C2919" t="s">
        <v>8419</v>
      </c>
      <c r="D2919" t="s">
        <v>1140</v>
      </c>
      <c r="E2919" t="s">
        <v>5288</v>
      </c>
      <c r="F2919" t="s">
        <v>8419</v>
      </c>
      <c r="H2919" t="s">
        <v>1187</v>
      </c>
      <c r="I2919" t="s">
        <v>3600</v>
      </c>
      <c r="K2919" t="s">
        <v>164</v>
      </c>
      <c r="L2919" t="s">
        <v>3989</v>
      </c>
    </row>
    <row r="2920" spans="1:12" x14ac:dyDescent="0.25">
      <c r="A2920" t="s">
        <v>1139</v>
      </c>
      <c r="B2920" t="s">
        <v>5288</v>
      </c>
      <c r="C2920" t="s">
        <v>8426</v>
      </c>
      <c r="D2920" t="s">
        <v>1140</v>
      </c>
      <c r="E2920" t="s">
        <v>5288</v>
      </c>
      <c r="F2920" t="s">
        <v>8426</v>
      </c>
      <c r="H2920" t="s">
        <v>1187</v>
      </c>
      <c r="I2920" t="s">
        <v>3616</v>
      </c>
      <c r="K2920" t="s">
        <v>164</v>
      </c>
      <c r="L2920" t="s">
        <v>3991</v>
      </c>
    </row>
    <row r="2921" spans="1:12" x14ac:dyDescent="0.25">
      <c r="A2921" t="s">
        <v>1139</v>
      </c>
      <c r="B2921" t="s">
        <v>5288</v>
      </c>
      <c r="C2921" t="s">
        <v>3541</v>
      </c>
      <c r="D2921" t="s">
        <v>1140</v>
      </c>
      <c r="E2921" t="s">
        <v>5288</v>
      </c>
      <c r="F2921" t="s">
        <v>3541</v>
      </c>
      <c r="H2921" t="s">
        <v>1187</v>
      </c>
      <c r="I2921" t="s">
        <v>3619</v>
      </c>
      <c r="K2921" t="s">
        <v>164</v>
      </c>
      <c r="L2921" t="s">
        <v>3992</v>
      </c>
    </row>
    <row r="2922" spans="1:12" x14ac:dyDescent="0.25">
      <c r="A2922" t="s">
        <v>1139</v>
      </c>
      <c r="B2922" t="s">
        <v>5288</v>
      </c>
      <c r="C2922" t="s">
        <v>3543</v>
      </c>
      <c r="D2922" t="s">
        <v>1140</v>
      </c>
      <c r="E2922" t="s">
        <v>5288</v>
      </c>
      <c r="F2922" t="s">
        <v>3543</v>
      </c>
      <c r="H2922" t="s">
        <v>1187</v>
      </c>
      <c r="I2922" t="s">
        <v>3622</v>
      </c>
      <c r="K2922" t="s">
        <v>164</v>
      </c>
      <c r="L2922" t="s">
        <v>3995</v>
      </c>
    </row>
    <row r="2923" spans="1:12" x14ac:dyDescent="0.25">
      <c r="A2923" t="s">
        <v>1139</v>
      </c>
      <c r="B2923" t="s">
        <v>5288</v>
      </c>
      <c r="C2923" t="s">
        <v>3546</v>
      </c>
      <c r="D2923" t="s">
        <v>1140</v>
      </c>
      <c r="E2923" t="s">
        <v>5288</v>
      </c>
      <c r="F2923" t="s">
        <v>3546</v>
      </c>
      <c r="H2923" t="s">
        <v>1187</v>
      </c>
      <c r="I2923" t="s">
        <v>3628</v>
      </c>
      <c r="K2923" t="s">
        <v>164</v>
      </c>
      <c r="L2923" t="s">
        <v>3997</v>
      </c>
    </row>
    <row r="2924" spans="1:12" x14ac:dyDescent="0.25">
      <c r="A2924" t="s">
        <v>1139</v>
      </c>
      <c r="B2924" t="s">
        <v>5288</v>
      </c>
      <c r="C2924" t="s">
        <v>3549</v>
      </c>
      <c r="D2924" t="s">
        <v>1140</v>
      </c>
      <c r="E2924" t="s">
        <v>5288</v>
      </c>
      <c r="F2924" t="s">
        <v>3549</v>
      </c>
      <c r="H2924" t="s">
        <v>1187</v>
      </c>
      <c r="I2924" t="s">
        <v>5520</v>
      </c>
      <c r="K2924" t="s">
        <v>164</v>
      </c>
      <c r="L2924" t="s">
        <v>3999</v>
      </c>
    </row>
    <row r="2925" spans="1:12" x14ac:dyDescent="0.25">
      <c r="A2925" t="s">
        <v>1139</v>
      </c>
      <c r="B2925" t="s">
        <v>5288</v>
      </c>
      <c r="C2925" t="s">
        <v>3551</v>
      </c>
      <c r="D2925" t="s">
        <v>1140</v>
      </c>
      <c r="E2925" t="s">
        <v>5288</v>
      </c>
      <c r="F2925" t="s">
        <v>3551</v>
      </c>
      <c r="H2925" t="s">
        <v>1187</v>
      </c>
      <c r="I2925" t="s">
        <v>5523</v>
      </c>
      <c r="K2925" t="s">
        <v>164</v>
      </c>
      <c r="L2925" t="s">
        <v>4001</v>
      </c>
    </row>
    <row r="2926" spans="1:12" x14ac:dyDescent="0.25">
      <c r="A2926" t="s">
        <v>1139</v>
      </c>
      <c r="B2926" t="s">
        <v>5288</v>
      </c>
      <c r="C2926" t="s">
        <v>3554</v>
      </c>
      <c r="D2926" t="s">
        <v>1140</v>
      </c>
      <c r="E2926" t="s">
        <v>5288</v>
      </c>
      <c r="F2926" t="s">
        <v>3554</v>
      </c>
      <c r="H2926" t="s">
        <v>1187</v>
      </c>
      <c r="I2926" t="s">
        <v>3637</v>
      </c>
      <c r="K2926" t="s">
        <v>164</v>
      </c>
      <c r="L2926" t="s">
        <v>4003</v>
      </c>
    </row>
    <row r="2927" spans="1:12" x14ac:dyDescent="0.25">
      <c r="A2927" t="s">
        <v>1139</v>
      </c>
      <c r="B2927" t="s">
        <v>5288</v>
      </c>
      <c r="C2927" t="s">
        <v>3557</v>
      </c>
      <c r="D2927" t="s">
        <v>1140</v>
      </c>
      <c r="E2927" t="s">
        <v>5288</v>
      </c>
      <c r="F2927" t="s">
        <v>3557</v>
      </c>
      <c r="H2927" t="s">
        <v>1187</v>
      </c>
      <c r="I2927" t="s">
        <v>3648</v>
      </c>
      <c r="K2927" t="s">
        <v>164</v>
      </c>
      <c r="L2927" t="s">
        <v>4005</v>
      </c>
    </row>
    <row r="2928" spans="1:12" x14ac:dyDescent="0.25">
      <c r="A2928" t="s">
        <v>1139</v>
      </c>
      <c r="B2928" t="s">
        <v>5288</v>
      </c>
      <c r="C2928" t="s">
        <v>5470</v>
      </c>
      <c r="D2928" t="s">
        <v>1140</v>
      </c>
      <c r="E2928" t="s">
        <v>5288</v>
      </c>
      <c r="F2928" t="s">
        <v>5470</v>
      </c>
      <c r="H2928" t="s">
        <v>1187</v>
      </c>
      <c r="I2928" t="s">
        <v>3651</v>
      </c>
      <c r="K2928" t="s">
        <v>164</v>
      </c>
      <c r="L2928" t="s">
        <v>4007</v>
      </c>
    </row>
    <row r="2929" spans="1:12" x14ac:dyDescent="0.25">
      <c r="A2929" t="s">
        <v>1139</v>
      </c>
      <c r="B2929" t="s">
        <v>5288</v>
      </c>
      <c r="C2929" t="s">
        <v>3560</v>
      </c>
      <c r="D2929" t="s">
        <v>1140</v>
      </c>
      <c r="E2929" t="s">
        <v>5288</v>
      </c>
      <c r="F2929" t="s">
        <v>3560</v>
      </c>
      <c r="H2929" t="s">
        <v>1187</v>
      </c>
      <c r="I2929" t="s">
        <v>7685</v>
      </c>
      <c r="K2929" t="s">
        <v>164</v>
      </c>
      <c r="L2929" t="s">
        <v>4009</v>
      </c>
    </row>
    <row r="2930" spans="1:12" x14ac:dyDescent="0.25">
      <c r="A2930" t="s">
        <v>1139</v>
      </c>
      <c r="B2930" t="s">
        <v>5288</v>
      </c>
      <c r="C2930" t="s">
        <v>3562</v>
      </c>
      <c r="D2930" t="s">
        <v>1140</v>
      </c>
      <c r="E2930" t="s">
        <v>5288</v>
      </c>
      <c r="F2930" t="s">
        <v>3562</v>
      </c>
      <c r="H2930" t="s">
        <v>1187</v>
      </c>
      <c r="I2930" t="s">
        <v>3654</v>
      </c>
      <c r="K2930" t="s">
        <v>164</v>
      </c>
      <c r="L2930" t="s">
        <v>4010</v>
      </c>
    </row>
    <row r="2931" spans="1:12" x14ac:dyDescent="0.25">
      <c r="A2931" t="s">
        <v>1139</v>
      </c>
      <c r="B2931" t="s">
        <v>5288</v>
      </c>
      <c r="C2931" t="s">
        <v>3565</v>
      </c>
      <c r="D2931" t="s">
        <v>1140</v>
      </c>
      <c r="E2931" t="s">
        <v>5288</v>
      </c>
      <c r="F2931" t="s">
        <v>3565</v>
      </c>
      <c r="H2931" t="s">
        <v>1187</v>
      </c>
      <c r="I2931" t="s">
        <v>3657</v>
      </c>
      <c r="K2931" t="s">
        <v>164</v>
      </c>
      <c r="L2931" t="s">
        <v>4012</v>
      </c>
    </row>
    <row r="2932" spans="1:12" x14ac:dyDescent="0.25">
      <c r="A2932" t="s">
        <v>1139</v>
      </c>
      <c r="B2932" t="s">
        <v>5288</v>
      </c>
      <c r="C2932" t="s">
        <v>3568</v>
      </c>
      <c r="D2932" t="s">
        <v>1140</v>
      </c>
      <c r="E2932" t="s">
        <v>5288</v>
      </c>
      <c r="F2932" t="s">
        <v>3568</v>
      </c>
      <c r="H2932" t="s">
        <v>1187</v>
      </c>
      <c r="I2932" t="s">
        <v>3660</v>
      </c>
      <c r="K2932" t="s">
        <v>164</v>
      </c>
      <c r="L2932" t="s">
        <v>4014</v>
      </c>
    </row>
    <row r="2933" spans="1:12" x14ac:dyDescent="0.25">
      <c r="A2933" t="s">
        <v>1139</v>
      </c>
      <c r="B2933" t="s">
        <v>5288</v>
      </c>
      <c r="C2933" t="s">
        <v>3570</v>
      </c>
      <c r="D2933" t="s">
        <v>1140</v>
      </c>
      <c r="E2933" t="s">
        <v>5288</v>
      </c>
      <c r="F2933" t="s">
        <v>3570</v>
      </c>
      <c r="H2933" t="s">
        <v>1187</v>
      </c>
      <c r="I2933" t="s">
        <v>3666</v>
      </c>
      <c r="K2933" t="s">
        <v>164</v>
      </c>
      <c r="L2933" t="s">
        <v>4015</v>
      </c>
    </row>
    <row r="2934" spans="1:12" x14ac:dyDescent="0.25">
      <c r="A2934" t="s">
        <v>1139</v>
      </c>
      <c r="B2934" t="s">
        <v>5288</v>
      </c>
      <c r="C2934" t="s">
        <v>3573</v>
      </c>
      <c r="D2934" t="s">
        <v>1140</v>
      </c>
      <c r="E2934" t="s">
        <v>5288</v>
      </c>
      <c r="F2934" t="s">
        <v>3573</v>
      </c>
      <c r="H2934" t="s">
        <v>1187</v>
      </c>
      <c r="I2934" t="s">
        <v>3669</v>
      </c>
      <c r="K2934" t="s">
        <v>164</v>
      </c>
      <c r="L2934" t="s">
        <v>4018</v>
      </c>
    </row>
    <row r="2935" spans="1:12" x14ac:dyDescent="0.25">
      <c r="A2935" t="s">
        <v>1139</v>
      </c>
      <c r="B2935" t="s">
        <v>5288</v>
      </c>
      <c r="C2935" t="s">
        <v>3576</v>
      </c>
      <c r="D2935" t="s">
        <v>1140</v>
      </c>
      <c r="E2935" t="s">
        <v>5288</v>
      </c>
      <c r="F2935" t="s">
        <v>3576</v>
      </c>
      <c r="H2935" t="s">
        <v>1187</v>
      </c>
      <c r="I2935" t="s">
        <v>3672</v>
      </c>
      <c r="K2935" t="s">
        <v>164</v>
      </c>
      <c r="L2935" t="s">
        <v>4020</v>
      </c>
    </row>
    <row r="2936" spans="1:12" x14ac:dyDescent="0.25">
      <c r="A2936" t="s">
        <v>1139</v>
      </c>
      <c r="B2936" t="s">
        <v>5288</v>
      </c>
      <c r="C2936" t="s">
        <v>3579</v>
      </c>
      <c r="D2936" t="s">
        <v>1140</v>
      </c>
      <c r="E2936" t="s">
        <v>5288</v>
      </c>
      <c r="F2936" t="s">
        <v>3579</v>
      </c>
      <c r="H2936" t="s">
        <v>1187</v>
      </c>
      <c r="I2936" t="s">
        <v>3675</v>
      </c>
      <c r="K2936" t="s">
        <v>164</v>
      </c>
      <c r="L2936" t="s">
        <v>7748</v>
      </c>
    </row>
    <row r="2937" spans="1:12" x14ac:dyDescent="0.25">
      <c r="A2937" t="s">
        <v>1139</v>
      </c>
      <c r="B2937" t="s">
        <v>5288</v>
      </c>
      <c r="C2937" t="s">
        <v>3582</v>
      </c>
      <c r="D2937" t="s">
        <v>1140</v>
      </c>
      <c r="E2937" t="s">
        <v>5288</v>
      </c>
      <c r="F2937" t="s">
        <v>3582</v>
      </c>
      <c r="H2937" t="s">
        <v>1187</v>
      </c>
      <c r="I2937" t="s">
        <v>3678</v>
      </c>
      <c r="K2937" t="s">
        <v>164</v>
      </c>
      <c r="L2937" t="s">
        <v>7749</v>
      </c>
    </row>
    <row r="2938" spans="1:12" x14ac:dyDescent="0.25">
      <c r="A2938" t="s">
        <v>1139</v>
      </c>
      <c r="B2938" t="s">
        <v>5288</v>
      </c>
      <c r="C2938" t="s">
        <v>3585</v>
      </c>
      <c r="D2938" t="s">
        <v>1140</v>
      </c>
      <c r="E2938" t="s">
        <v>5288</v>
      </c>
      <c r="F2938" t="s">
        <v>3585</v>
      </c>
      <c r="H2938" t="s">
        <v>1187</v>
      </c>
      <c r="I2938" t="s">
        <v>3702</v>
      </c>
      <c r="K2938" t="s">
        <v>164</v>
      </c>
      <c r="L2938" t="s">
        <v>7750</v>
      </c>
    </row>
    <row r="2939" spans="1:12" x14ac:dyDescent="0.25">
      <c r="A2939" t="s">
        <v>1139</v>
      </c>
      <c r="B2939" t="s">
        <v>5288</v>
      </c>
      <c r="C2939" t="s">
        <v>7649</v>
      </c>
      <c r="D2939" t="s">
        <v>1140</v>
      </c>
      <c r="E2939" t="s">
        <v>5288</v>
      </c>
      <c r="F2939" t="s">
        <v>7649</v>
      </c>
      <c r="H2939" t="s">
        <v>1187</v>
      </c>
      <c r="I2939" t="s">
        <v>3705</v>
      </c>
      <c r="K2939" t="s">
        <v>164</v>
      </c>
      <c r="L2939" t="s">
        <v>4022</v>
      </c>
    </row>
    <row r="2940" spans="1:12" x14ac:dyDescent="0.25">
      <c r="A2940" t="s">
        <v>1139</v>
      </c>
      <c r="B2940" t="s">
        <v>5288</v>
      </c>
      <c r="C2940" t="s">
        <v>3588</v>
      </c>
      <c r="D2940" t="s">
        <v>1140</v>
      </c>
      <c r="E2940" t="s">
        <v>5288</v>
      </c>
      <c r="F2940" t="s">
        <v>3588</v>
      </c>
      <c r="H2940" t="s">
        <v>1187</v>
      </c>
      <c r="I2940" t="s">
        <v>3708</v>
      </c>
      <c r="K2940" t="s">
        <v>164</v>
      </c>
      <c r="L2940" t="s">
        <v>4024</v>
      </c>
    </row>
    <row r="2941" spans="1:12" x14ac:dyDescent="0.25">
      <c r="A2941" t="s">
        <v>1139</v>
      </c>
      <c r="B2941" t="s">
        <v>5288</v>
      </c>
      <c r="C2941" t="s">
        <v>3591</v>
      </c>
      <c r="D2941" t="s">
        <v>1140</v>
      </c>
      <c r="E2941" t="s">
        <v>5288</v>
      </c>
      <c r="F2941" t="s">
        <v>3591</v>
      </c>
      <c r="H2941" t="s">
        <v>1187</v>
      </c>
      <c r="I2941" t="s">
        <v>3714</v>
      </c>
      <c r="K2941" t="s">
        <v>164</v>
      </c>
      <c r="L2941" t="s">
        <v>4026</v>
      </c>
    </row>
    <row r="2942" spans="1:12" x14ac:dyDescent="0.25">
      <c r="A2942" t="s">
        <v>1139</v>
      </c>
      <c r="B2942" t="s">
        <v>5288</v>
      </c>
      <c r="C2942" t="s">
        <v>3594</v>
      </c>
      <c r="D2942" t="s">
        <v>1140</v>
      </c>
      <c r="E2942" t="s">
        <v>5288</v>
      </c>
      <c r="F2942" t="s">
        <v>3594</v>
      </c>
      <c r="H2942" t="s">
        <v>1187</v>
      </c>
      <c r="I2942" t="s">
        <v>3717</v>
      </c>
      <c r="K2942" t="s">
        <v>164</v>
      </c>
      <c r="L2942" t="s">
        <v>4028</v>
      </c>
    </row>
    <row r="2943" spans="1:12" x14ac:dyDescent="0.25">
      <c r="A2943" t="s">
        <v>1139</v>
      </c>
      <c r="B2943" t="s">
        <v>5288</v>
      </c>
      <c r="C2943" t="s">
        <v>7654</v>
      </c>
      <c r="D2943" t="s">
        <v>1140</v>
      </c>
      <c r="E2943" t="s">
        <v>5288</v>
      </c>
      <c r="F2943" t="s">
        <v>7654</v>
      </c>
      <c r="H2943" t="s">
        <v>1187</v>
      </c>
      <c r="I2943" t="s">
        <v>3720</v>
      </c>
      <c r="K2943" t="s">
        <v>164</v>
      </c>
      <c r="L2943" t="s">
        <v>8180</v>
      </c>
    </row>
    <row r="2944" spans="1:12" x14ac:dyDescent="0.25">
      <c r="A2944" t="s">
        <v>1139</v>
      </c>
      <c r="B2944" t="s">
        <v>5288</v>
      </c>
      <c r="C2944" t="s">
        <v>3597</v>
      </c>
      <c r="D2944" t="s">
        <v>1140</v>
      </c>
      <c r="E2944" t="s">
        <v>5288</v>
      </c>
      <c r="F2944" t="s">
        <v>3597</v>
      </c>
      <c r="H2944" t="s">
        <v>1187</v>
      </c>
      <c r="I2944" t="s">
        <v>3726</v>
      </c>
      <c r="K2944" t="s">
        <v>164</v>
      </c>
      <c r="L2944" t="s">
        <v>5877</v>
      </c>
    </row>
    <row r="2945" spans="1:12" x14ac:dyDescent="0.25">
      <c r="A2945" t="s">
        <v>1139</v>
      </c>
      <c r="B2945" t="s">
        <v>5288</v>
      </c>
      <c r="C2945" t="s">
        <v>7657</v>
      </c>
      <c r="D2945" t="s">
        <v>1140</v>
      </c>
      <c r="E2945" t="s">
        <v>5288</v>
      </c>
      <c r="F2945" t="s">
        <v>7657</v>
      </c>
      <c r="H2945" t="s">
        <v>1187</v>
      </c>
      <c r="I2945" t="s">
        <v>3735</v>
      </c>
      <c r="K2945" t="s">
        <v>164</v>
      </c>
      <c r="L2945" t="s">
        <v>4037</v>
      </c>
    </row>
    <row r="2946" spans="1:12" x14ac:dyDescent="0.25">
      <c r="A2946" t="s">
        <v>1139</v>
      </c>
      <c r="B2946" t="s">
        <v>5288</v>
      </c>
      <c r="C2946" t="s">
        <v>8427</v>
      </c>
      <c r="D2946" t="s">
        <v>1140</v>
      </c>
      <c r="E2946" t="s">
        <v>5288</v>
      </c>
      <c r="F2946" t="s">
        <v>8427</v>
      </c>
      <c r="H2946" t="s">
        <v>1187</v>
      </c>
      <c r="I2946" t="s">
        <v>3738</v>
      </c>
      <c r="K2946" t="s">
        <v>164</v>
      </c>
      <c r="L2946" t="s">
        <v>4038</v>
      </c>
    </row>
    <row r="2947" spans="1:12" x14ac:dyDescent="0.25">
      <c r="A2947" t="s">
        <v>1139</v>
      </c>
      <c r="B2947" t="s">
        <v>5288</v>
      </c>
      <c r="C2947" t="s">
        <v>3600</v>
      </c>
      <c r="D2947" t="s">
        <v>1140</v>
      </c>
      <c r="E2947" t="s">
        <v>5288</v>
      </c>
      <c r="F2947" t="s">
        <v>3600</v>
      </c>
      <c r="H2947" t="s">
        <v>1187</v>
      </c>
      <c r="I2947" t="s">
        <v>7719</v>
      </c>
      <c r="K2947" t="s">
        <v>164</v>
      </c>
      <c r="L2947" t="s">
        <v>4040</v>
      </c>
    </row>
    <row r="2948" spans="1:12" x14ac:dyDescent="0.25">
      <c r="A2948" t="s">
        <v>1139</v>
      </c>
      <c r="B2948" t="s">
        <v>5288</v>
      </c>
      <c r="C2948" t="s">
        <v>3602</v>
      </c>
      <c r="D2948" t="s">
        <v>1140</v>
      </c>
      <c r="E2948" t="s">
        <v>5288</v>
      </c>
      <c r="F2948" t="s">
        <v>3602</v>
      </c>
      <c r="H2948" t="s">
        <v>1187</v>
      </c>
      <c r="I2948" t="s">
        <v>3741</v>
      </c>
      <c r="K2948" t="s">
        <v>164</v>
      </c>
      <c r="L2948" t="s">
        <v>4042</v>
      </c>
    </row>
    <row r="2949" spans="1:12" x14ac:dyDescent="0.25">
      <c r="A2949" t="s">
        <v>1139</v>
      </c>
      <c r="B2949" t="s">
        <v>5288</v>
      </c>
      <c r="C2949" t="s">
        <v>3605</v>
      </c>
      <c r="D2949" t="s">
        <v>1140</v>
      </c>
      <c r="E2949" t="s">
        <v>5288</v>
      </c>
      <c r="F2949" t="s">
        <v>3605</v>
      </c>
      <c r="H2949" t="s">
        <v>1187</v>
      </c>
      <c r="I2949" t="s">
        <v>3744</v>
      </c>
      <c r="K2949" t="s">
        <v>164</v>
      </c>
      <c r="L2949" t="s">
        <v>4044</v>
      </c>
    </row>
    <row r="2950" spans="1:12" x14ac:dyDescent="0.25">
      <c r="A2950" t="s">
        <v>1139</v>
      </c>
      <c r="B2950" t="s">
        <v>5288</v>
      </c>
      <c r="C2950" t="s">
        <v>3607</v>
      </c>
      <c r="D2950" t="s">
        <v>1140</v>
      </c>
      <c r="E2950" t="s">
        <v>5288</v>
      </c>
      <c r="F2950" t="s">
        <v>3607</v>
      </c>
      <c r="H2950" t="s">
        <v>1187</v>
      </c>
      <c r="I2950" t="s">
        <v>3747</v>
      </c>
      <c r="K2950" t="s">
        <v>164</v>
      </c>
      <c r="L2950" t="s">
        <v>4046</v>
      </c>
    </row>
    <row r="2951" spans="1:12" x14ac:dyDescent="0.25">
      <c r="A2951" t="s">
        <v>1139</v>
      </c>
      <c r="B2951" t="s">
        <v>5288</v>
      </c>
      <c r="C2951" t="s">
        <v>3610</v>
      </c>
      <c r="D2951" t="s">
        <v>1140</v>
      </c>
      <c r="E2951" t="s">
        <v>5288</v>
      </c>
      <c r="F2951" t="s">
        <v>3610</v>
      </c>
      <c r="H2951" t="s">
        <v>1187</v>
      </c>
      <c r="I2951" t="s">
        <v>3750</v>
      </c>
      <c r="K2951" t="s">
        <v>164</v>
      </c>
      <c r="L2951" t="s">
        <v>4047</v>
      </c>
    </row>
    <row r="2952" spans="1:12" x14ac:dyDescent="0.25">
      <c r="A2952" t="s">
        <v>1139</v>
      </c>
      <c r="B2952" t="s">
        <v>5288</v>
      </c>
      <c r="C2952" t="s">
        <v>3613</v>
      </c>
      <c r="D2952" t="s">
        <v>1140</v>
      </c>
      <c r="E2952" t="s">
        <v>5288</v>
      </c>
      <c r="F2952" t="s">
        <v>3613</v>
      </c>
      <c r="H2952" t="s">
        <v>1187</v>
      </c>
      <c r="I2952" t="s">
        <v>3756</v>
      </c>
      <c r="K2952" t="s">
        <v>164</v>
      </c>
      <c r="L2952" t="s">
        <v>4049</v>
      </c>
    </row>
    <row r="2953" spans="1:12" x14ac:dyDescent="0.25">
      <c r="A2953" t="s">
        <v>1139</v>
      </c>
      <c r="B2953" t="s">
        <v>5288</v>
      </c>
      <c r="C2953" t="s">
        <v>8428</v>
      </c>
      <c r="D2953" t="s">
        <v>1140</v>
      </c>
      <c r="E2953" t="s">
        <v>5288</v>
      </c>
      <c r="F2953" t="s">
        <v>8428</v>
      </c>
      <c r="H2953" t="s">
        <v>1187</v>
      </c>
      <c r="I2953" t="s">
        <v>3759</v>
      </c>
      <c r="K2953" t="s">
        <v>164</v>
      </c>
      <c r="L2953" t="s">
        <v>5896</v>
      </c>
    </row>
    <row r="2954" spans="1:12" x14ac:dyDescent="0.25">
      <c r="A2954" t="s">
        <v>1139</v>
      </c>
      <c r="B2954" t="s">
        <v>5288</v>
      </c>
      <c r="C2954" t="s">
        <v>7665</v>
      </c>
      <c r="D2954" t="s">
        <v>1140</v>
      </c>
      <c r="E2954" t="s">
        <v>5288</v>
      </c>
      <c r="F2954" t="s">
        <v>7665</v>
      </c>
      <c r="H2954" t="s">
        <v>1187</v>
      </c>
      <c r="I2954" t="s">
        <v>3762</v>
      </c>
      <c r="K2954" t="s">
        <v>164</v>
      </c>
      <c r="L2954" t="s">
        <v>4051</v>
      </c>
    </row>
    <row r="2955" spans="1:12" x14ac:dyDescent="0.25">
      <c r="A2955" t="s">
        <v>1139</v>
      </c>
      <c r="B2955" t="s">
        <v>5288</v>
      </c>
      <c r="C2955" t="s">
        <v>8429</v>
      </c>
      <c r="D2955" t="s">
        <v>1140</v>
      </c>
      <c r="E2955" t="s">
        <v>5288</v>
      </c>
      <c r="F2955" t="s">
        <v>8429</v>
      </c>
      <c r="H2955" t="s">
        <v>1187</v>
      </c>
      <c r="I2955" t="s">
        <v>3774</v>
      </c>
      <c r="K2955" t="s">
        <v>164</v>
      </c>
      <c r="L2955" t="s">
        <v>4053</v>
      </c>
    </row>
    <row r="2956" spans="1:12" x14ac:dyDescent="0.25">
      <c r="A2956" t="s">
        <v>1139</v>
      </c>
      <c r="B2956" t="s">
        <v>5288</v>
      </c>
      <c r="C2956" t="s">
        <v>3616</v>
      </c>
      <c r="D2956" t="s">
        <v>1140</v>
      </c>
      <c r="E2956" t="s">
        <v>5288</v>
      </c>
      <c r="F2956" t="s">
        <v>3616</v>
      </c>
      <c r="H2956" t="s">
        <v>1187</v>
      </c>
      <c r="I2956" t="s">
        <v>3776</v>
      </c>
      <c r="K2956" t="s">
        <v>164</v>
      </c>
      <c r="L2956" t="s">
        <v>4054</v>
      </c>
    </row>
    <row r="2957" spans="1:12" x14ac:dyDescent="0.25">
      <c r="A2957" t="s">
        <v>1139</v>
      </c>
      <c r="B2957" t="s">
        <v>5288</v>
      </c>
      <c r="C2957" t="s">
        <v>7668</v>
      </c>
      <c r="D2957" t="s">
        <v>1140</v>
      </c>
      <c r="E2957" t="s">
        <v>5288</v>
      </c>
      <c r="F2957" t="s">
        <v>7668</v>
      </c>
      <c r="H2957" t="s">
        <v>1187</v>
      </c>
      <c r="I2957" t="s">
        <v>3840</v>
      </c>
      <c r="K2957" t="s">
        <v>164</v>
      </c>
      <c r="L2957" t="s">
        <v>5905</v>
      </c>
    </row>
    <row r="2958" spans="1:12" x14ac:dyDescent="0.25">
      <c r="A2958" t="s">
        <v>1139</v>
      </c>
      <c r="B2958" t="s">
        <v>5288</v>
      </c>
      <c r="C2958" t="s">
        <v>8430</v>
      </c>
      <c r="D2958" t="s">
        <v>1140</v>
      </c>
      <c r="E2958" t="s">
        <v>5288</v>
      </c>
      <c r="F2958" t="s">
        <v>8430</v>
      </c>
      <c r="H2958" t="s">
        <v>1187</v>
      </c>
      <c r="I2958" t="s">
        <v>3843</v>
      </c>
      <c r="K2958" t="s">
        <v>164</v>
      </c>
      <c r="L2958" t="s">
        <v>5908</v>
      </c>
    </row>
    <row r="2959" spans="1:12" x14ac:dyDescent="0.25">
      <c r="A2959" t="s">
        <v>1139</v>
      </c>
      <c r="B2959" t="s">
        <v>5288</v>
      </c>
      <c r="C2959" t="s">
        <v>8431</v>
      </c>
      <c r="D2959" t="s">
        <v>1140</v>
      </c>
      <c r="E2959" t="s">
        <v>5288</v>
      </c>
      <c r="F2959" t="s">
        <v>8431</v>
      </c>
      <c r="H2959" t="s">
        <v>1187</v>
      </c>
      <c r="I2959" t="s">
        <v>3846</v>
      </c>
      <c r="K2959" t="s">
        <v>164</v>
      </c>
      <c r="L2959" t="s">
        <v>4056</v>
      </c>
    </row>
    <row r="2960" spans="1:12" x14ac:dyDescent="0.25">
      <c r="A2960" t="s">
        <v>1139</v>
      </c>
      <c r="B2960" t="s">
        <v>5288</v>
      </c>
      <c r="C2960" t="s">
        <v>3619</v>
      </c>
      <c r="D2960" t="s">
        <v>1140</v>
      </c>
      <c r="E2960" t="s">
        <v>5288</v>
      </c>
      <c r="F2960" t="s">
        <v>3619</v>
      </c>
      <c r="H2960" t="s">
        <v>1187</v>
      </c>
      <c r="I2960" t="s">
        <v>3849</v>
      </c>
      <c r="K2960" t="s">
        <v>164</v>
      </c>
      <c r="L2960" t="s">
        <v>4058</v>
      </c>
    </row>
    <row r="2961" spans="1:12" x14ac:dyDescent="0.25">
      <c r="A2961" t="s">
        <v>1139</v>
      </c>
      <c r="B2961" t="s">
        <v>5288</v>
      </c>
      <c r="C2961" t="s">
        <v>8432</v>
      </c>
      <c r="D2961" t="s">
        <v>1140</v>
      </c>
      <c r="E2961" t="s">
        <v>5288</v>
      </c>
      <c r="F2961" t="s">
        <v>8432</v>
      </c>
      <c r="H2961" t="s">
        <v>1187</v>
      </c>
      <c r="I2961" t="s">
        <v>3852</v>
      </c>
      <c r="K2961" t="s">
        <v>164</v>
      </c>
      <c r="L2961" t="s">
        <v>4060</v>
      </c>
    </row>
    <row r="2962" spans="1:12" x14ac:dyDescent="0.25">
      <c r="A2962" t="s">
        <v>1139</v>
      </c>
      <c r="B2962" t="s">
        <v>5288</v>
      </c>
      <c r="C2962" t="s">
        <v>3622</v>
      </c>
      <c r="D2962" t="s">
        <v>1140</v>
      </c>
      <c r="E2962" t="s">
        <v>5288</v>
      </c>
      <c r="F2962" t="s">
        <v>3622</v>
      </c>
      <c r="H2962" t="s">
        <v>1187</v>
      </c>
      <c r="I2962" t="s">
        <v>3858</v>
      </c>
      <c r="K2962" t="s">
        <v>164</v>
      </c>
      <c r="L2962" t="s">
        <v>4063</v>
      </c>
    </row>
    <row r="2963" spans="1:12" x14ac:dyDescent="0.25">
      <c r="A2963" t="s">
        <v>1139</v>
      </c>
      <c r="B2963" t="s">
        <v>5288</v>
      </c>
      <c r="C2963" t="s">
        <v>8433</v>
      </c>
      <c r="D2963" t="s">
        <v>1140</v>
      </c>
      <c r="E2963" t="s">
        <v>5288</v>
      </c>
      <c r="F2963" t="s">
        <v>8433</v>
      </c>
      <c r="H2963" t="s">
        <v>1187</v>
      </c>
      <c r="I2963" t="s">
        <v>3861</v>
      </c>
      <c r="K2963" t="s">
        <v>164</v>
      </c>
      <c r="L2963" t="s">
        <v>4065</v>
      </c>
    </row>
    <row r="2964" spans="1:12" x14ac:dyDescent="0.25">
      <c r="A2964" t="s">
        <v>1139</v>
      </c>
      <c r="B2964" t="s">
        <v>5288</v>
      </c>
      <c r="C2964" t="s">
        <v>8434</v>
      </c>
      <c r="D2964" t="s">
        <v>1140</v>
      </c>
      <c r="E2964" t="s">
        <v>5288</v>
      </c>
      <c r="F2964" t="s">
        <v>8434</v>
      </c>
      <c r="H2964" t="s">
        <v>1187</v>
      </c>
      <c r="I2964" t="s">
        <v>3864</v>
      </c>
      <c r="K2964" t="s">
        <v>164</v>
      </c>
      <c r="L2964" t="s">
        <v>4067</v>
      </c>
    </row>
    <row r="2965" spans="1:12" x14ac:dyDescent="0.25">
      <c r="A2965" t="s">
        <v>1139</v>
      </c>
      <c r="B2965" t="s">
        <v>5288</v>
      </c>
      <c r="C2965" t="s">
        <v>7672</v>
      </c>
      <c r="D2965" t="s">
        <v>1140</v>
      </c>
      <c r="E2965" t="s">
        <v>5288</v>
      </c>
      <c r="F2965" t="s">
        <v>7672</v>
      </c>
      <c r="H2965" t="s">
        <v>1187</v>
      </c>
      <c r="I2965" t="s">
        <v>3867</v>
      </c>
      <c r="K2965" t="s">
        <v>164</v>
      </c>
      <c r="L2965" t="s">
        <v>7752</v>
      </c>
    </row>
    <row r="2966" spans="1:12" x14ac:dyDescent="0.25">
      <c r="A2966" t="s">
        <v>1139</v>
      </c>
      <c r="B2966" t="s">
        <v>5288</v>
      </c>
      <c r="C2966" t="s">
        <v>3625</v>
      </c>
      <c r="D2966" t="s">
        <v>1140</v>
      </c>
      <c r="E2966" t="s">
        <v>5288</v>
      </c>
      <c r="F2966" t="s">
        <v>3625</v>
      </c>
      <c r="H2966" t="s">
        <v>1187</v>
      </c>
      <c r="I2966" t="s">
        <v>3870</v>
      </c>
      <c r="K2966" t="s">
        <v>164</v>
      </c>
      <c r="L2966" t="s">
        <v>4068</v>
      </c>
    </row>
    <row r="2967" spans="1:12" x14ac:dyDescent="0.25">
      <c r="A2967" t="s">
        <v>1139</v>
      </c>
      <c r="B2967" t="s">
        <v>5288</v>
      </c>
      <c r="C2967" t="s">
        <v>3628</v>
      </c>
      <c r="D2967" t="s">
        <v>1140</v>
      </c>
      <c r="E2967" t="s">
        <v>5288</v>
      </c>
      <c r="F2967" t="s">
        <v>3628</v>
      </c>
      <c r="H2967" t="s">
        <v>1187</v>
      </c>
      <c r="I2967" t="s">
        <v>3873</v>
      </c>
      <c r="K2967" t="s">
        <v>164</v>
      </c>
      <c r="L2967" t="s">
        <v>8484</v>
      </c>
    </row>
    <row r="2968" spans="1:12" x14ac:dyDescent="0.25">
      <c r="A2968" t="s">
        <v>1139</v>
      </c>
      <c r="B2968" t="s">
        <v>5288</v>
      </c>
      <c r="C2968" t="s">
        <v>8435</v>
      </c>
      <c r="D2968" t="s">
        <v>1140</v>
      </c>
      <c r="E2968" t="s">
        <v>5288</v>
      </c>
      <c r="F2968" t="s">
        <v>8435</v>
      </c>
      <c r="H2968" t="s">
        <v>1187</v>
      </c>
      <c r="I2968" t="s">
        <v>3875</v>
      </c>
      <c r="K2968" t="s">
        <v>164</v>
      </c>
      <c r="L2968" t="s">
        <v>4070</v>
      </c>
    </row>
    <row r="2969" spans="1:12" x14ac:dyDescent="0.25">
      <c r="A2969" t="s">
        <v>1139</v>
      </c>
      <c r="B2969" t="s">
        <v>5288</v>
      </c>
      <c r="C2969" t="s">
        <v>7673</v>
      </c>
      <c r="D2969" t="s">
        <v>1140</v>
      </c>
      <c r="E2969" t="s">
        <v>5288</v>
      </c>
      <c r="F2969" t="s">
        <v>7673</v>
      </c>
      <c r="H2969" t="s">
        <v>1187</v>
      </c>
      <c r="I2969" t="s">
        <v>3880</v>
      </c>
      <c r="K2969" t="s">
        <v>164</v>
      </c>
      <c r="L2969" t="s">
        <v>4072</v>
      </c>
    </row>
    <row r="2970" spans="1:12" x14ac:dyDescent="0.25">
      <c r="A2970" t="s">
        <v>1139</v>
      </c>
      <c r="B2970" t="s">
        <v>5288</v>
      </c>
      <c r="C2970" t="s">
        <v>8436</v>
      </c>
      <c r="D2970" t="s">
        <v>1140</v>
      </c>
      <c r="E2970" t="s">
        <v>5288</v>
      </c>
      <c r="F2970" t="s">
        <v>8436</v>
      </c>
      <c r="H2970" t="s">
        <v>1187</v>
      </c>
      <c r="I2970" t="s">
        <v>7913</v>
      </c>
      <c r="K2970" t="s">
        <v>164</v>
      </c>
      <c r="L2970" t="s">
        <v>4074</v>
      </c>
    </row>
    <row r="2971" spans="1:12" x14ac:dyDescent="0.25">
      <c r="A2971" t="s">
        <v>1139</v>
      </c>
      <c r="B2971" t="s">
        <v>5288</v>
      </c>
      <c r="C2971" t="s">
        <v>3634</v>
      </c>
      <c r="D2971" t="s">
        <v>1140</v>
      </c>
      <c r="E2971" t="s">
        <v>5288</v>
      </c>
      <c r="F2971" t="s">
        <v>3634</v>
      </c>
      <c r="H2971" t="s">
        <v>1187</v>
      </c>
      <c r="I2971" t="s">
        <v>7932</v>
      </c>
      <c r="K2971" t="s">
        <v>164</v>
      </c>
      <c r="L2971" t="s">
        <v>4076</v>
      </c>
    </row>
    <row r="2972" spans="1:12" x14ac:dyDescent="0.25">
      <c r="A2972" t="s">
        <v>1139</v>
      </c>
      <c r="B2972" t="s">
        <v>5288</v>
      </c>
      <c r="C2972" t="s">
        <v>7674</v>
      </c>
      <c r="D2972" t="s">
        <v>1140</v>
      </c>
      <c r="E2972" t="s">
        <v>5288</v>
      </c>
      <c r="F2972" t="s">
        <v>7674</v>
      </c>
      <c r="H2972" t="s">
        <v>1187</v>
      </c>
      <c r="I2972" t="s">
        <v>3882</v>
      </c>
      <c r="K2972" t="s">
        <v>164</v>
      </c>
      <c r="L2972" t="s">
        <v>4078</v>
      </c>
    </row>
    <row r="2973" spans="1:12" x14ac:dyDescent="0.25">
      <c r="A2973" t="s">
        <v>1139</v>
      </c>
      <c r="B2973" t="s">
        <v>5288</v>
      </c>
      <c r="C2973" t="s">
        <v>8437</v>
      </c>
      <c r="D2973" t="s">
        <v>1140</v>
      </c>
      <c r="E2973" t="s">
        <v>5288</v>
      </c>
      <c r="F2973" t="s">
        <v>8437</v>
      </c>
      <c r="H2973" t="s">
        <v>1187</v>
      </c>
      <c r="I2973" t="s">
        <v>3884</v>
      </c>
      <c r="K2973" t="s">
        <v>164</v>
      </c>
      <c r="L2973" t="s">
        <v>4079</v>
      </c>
    </row>
    <row r="2974" spans="1:12" x14ac:dyDescent="0.25">
      <c r="A2974" t="s">
        <v>1139</v>
      </c>
      <c r="B2974" t="s">
        <v>5288</v>
      </c>
      <c r="C2974" t="s">
        <v>8438</v>
      </c>
      <c r="D2974" t="s">
        <v>1140</v>
      </c>
      <c r="E2974" t="s">
        <v>5288</v>
      </c>
      <c r="F2974" t="s">
        <v>8438</v>
      </c>
      <c r="H2974" t="s">
        <v>1187</v>
      </c>
      <c r="I2974" t="s">
        <v>3890</v>
      </c>
      <c r="K2974" t="s">
        <v>164</v>
      </c>
      <c r="L2974" t="s">
        <v>5937</v>
      </c>
    </row>
    <row r="2975" spans="1:12" x14ac:dyDescent="0.25">
      <c r="A2975" t="s">
        <v>1139</v>
      </c>
      <c r="B2975" t="s">
        <v>5288</v>
      </c>
      <c r="C2975" t="s">
        <v>8439</v>
      </c>
      <c r="D2975" t="s">
        <v>1140</v>
      </c>
      <c r="E2975" t="s">
        <v>5288</v>
      </c>
      <c r="F2975" t="s">
        <v>8439</v>
      </c>
      <c r="H2975" t="s">
        <v>1187</v>
      </c>
      <c r="I2975" t="s">
        <v>7918</v>
      </c>
      <c r="K2975" t="s">
        <v>164</v>
      </c>
      <c r="L2975" t="s">
        <v>5940</v>
      </c>
    </row>
    <row r="2976" spans="1:12" x14ac:dyDescent="0.25">
      <c r="A2976" t="s">
        <v>1139</v>
      </c>
      <c r="B2976" t="s">
        <v>5288</v>
      </c>
      <c r="C2976" t="s">
        <v>8440</v>
      </c>
      <c r="D2976" t="s">
        <v>1140</v>
      </c>
      <c r="E2976" t="s">
        <v>5288</v>
      </c>
      <c r="F2976" t="s">
        <v>8440</v>
      </c>
      <c r="H2976" t="s">
        <v>1187</v>
      </c>
      <c r="I2976" t="s">
        <v>3892</v>
      </c>
      <c r="K2976" t="s">
        <v>164</v>
      </c>
      <c r="L2976" t="s">
        <v>5943</v>
      </c>
    </row>
    <row r="2977" spans="1:12" x14ac:dyDescent="0.25">
      <c r="A2977" t="s">
        <v>1139</v>
      </c>
      <c r="B2977" t="s">
        <v>5288</v>
      </c>
      <c r="C2977" t="s">
        <v>8441</v>
      </c>
      <c r="D2977" t="s">
        <v>1140</v>
      </c>
      <c r="E2977" t="s">
        <v>5288</v>
      </c>
      <c r="F2977" t="s">
        <v>8441</v>
      </c>
      <c r="H2977" t="s">
        <v>1187</v>
      </c>
      <c r="I2977" t="s">
        <v>3895</v>
      </c>
      <c r="K2977" t="s">
        <v>164</v>
      </c>
      <c r="L2977" t="s">
        <v>4081</v>
      </c>
    </row>
    <row r="2978" spans="1:12" x14ac:dyDescent="0.25">
      <c r="A2978" t="s">
        <v>1139</v>
      </c>
      <c r="B2978" t="s">
        <v>5288</v>
      </c>
      <c r="C2978" t="s">
        <v>8442</v>
      </c>
      <c r="D2978" t="s">
        <v>1140</v>
      </c>
      <c r="E2978" t="s">
        <v>5288</v>
      </c>
      <c r="F2978" t="s">
        <v>8442</v>
      </c>
      <c r="H2978" t="s">
        <v>1187</v>
      </c>
      <c r="I2978" t="s">
        <v>3905</v>
      </c>
      <c r="K2978" t="s">
        <v>164</v>
      </c>
      <c r="L2978" t="s">
        <v>4083</v>
      </c>
    </row>
    <row r="2979" spans="1:12" x14ac:dyDescent="0.25">
      <c r="A2979" t="s">
        <v>1139</v>
      </c>
      <c r="B2979" t="s">
        <v>5288</v>
      </c>
      <c r="C2979" t="s">
        <v>8443</v>
      </c>
      <c r="D2979" t="s">
        <v>1140</v>
      </c>
      <c r="E2979" t="s">
        <v>5288</v>
      </c>
      <c r="F2979" t="s">
        <v>8443</v>
      </c>
      <c r="H2979" t="s">
        <v>1187</v>
      </c>
      <c r="I2979" t="s">
        <v>3908</v>
      </c>
      <c r="K2979" t="s">
        <v>164</v>
      </c>
      <c r="L2979" t="s">
        <v>4085</v>
      </c>
    </row>
    <row r="2980" spans="1:12" x14ac:dyDescent="0.25">
      <c r="A2980" t="s">
        <v>1139</v>
      </c>
      <c r="B2980" t="s">
        <v>5288</v>
      </c>
      <c r="C2980" t="s">
        <v>5520</v>
      </c>
      <c r="D2980" t="s">
        <v>1140</v>
      </c>
      <c r="E2980" t="s">
        <v>5288</v>
      </c>
      <c r="F2980" t="s">
        <v>5520</v>
      </c>
      <c r="H2980" t="s">
        <v>1187</v>
      </c>
      <c r="I2980" t="s">
        <v>3911</v>
      </c>
      <c r="K2980" t="s">
        <v>164</v>
      </c>
      <c r="L2980" t="s">
        <v>5952</v>
      </c>
    </row>
    <row r="2981" spans="1:12" x14ac:dyDescent="0.25">
      <c r="A2981" t="s">
        <v>1139</v>
      </c>
      <c r="B2981" t="s">
        <v>5288</v>
      </c>
      <c r="C2981" t="s">
        <v>5523</v>
      </c>
      <c r="D2981" t="s">
        <v>1140</v>
      </c>
      <c r="E2981" t="s">
        <v>5288</v>
      </c>
      <c r="F2981" t="s">
        <v>5523</v>
      </c>
      <c r="H2981" t="s">
        <v>1187</v>
      </c>
      <c r="I2981" t="s">
        <v>3914</v>
      </c>
      <c r="K2981" t="s">
        <v>164</v>
      </c>
      <c r="L2981" t="s">
        <v>4087</v>
      </c>
    </row>
    <row r="2982" spans="1:12" x14ac:dyDescent="0.25">
      <c r="A2982" t="s">
        <v>1139</v>
      </c>
      <c r="B2982" t="s">
        <v>5288</v>
      </c>
      <c r="C2982" t="s">
        <v>8444</v>
      </c>
      <c r="D2982" t="s">
        <v>1140</v>
      </c>
      <c r="E2982" t="s">
        <v>5288</v>
      </c>
      <c r="F2982" t="s">
        <v>8444</v>
      </c>
      <c r="H2982" t="s">
        <v>1187</v>
      </c>
      <c r="I2982" t="s">
        <v>3916</v>
      </c>
      <c r="K2982" t="s">
        <v>164</v>
      </c>
      <c r="L2982" t="s">
        <v>4089</v>
      </c>
    </row>
    <row r="2983" spans="1:12" x14ac:dyDescent="0.25">
      <c r="A2983" t="s">
        <v>1139</v>
      </c>
      <c r="B2983" t="s">
        <v>5288</v>
      </c>
      <c r="C2983" t="s">
        <v>8445</v>
      </c>
      <c r="D2983" t="s">
        <v>1140</v>
      </c>
      <c r="E2983" t="s">
        <v>5288</v>
      </c>
      <c r="F2983" t="s">
        <v>8445</v>
      </c>
      <c r="H2983" t="s">
        <v>1187</v>
      </c>
      <c r="I2983" t="s">
        <v>7919</v>
      </c>
      <c r="K2983" t="s">
        <v>164</v>
      </c>
      <c r="L2983" t="s">
        <v>4091</v>
      </c>
    </row>
    <row r="2984" spans="1:12" x14ac:dyDescent="0.25">
      <c r="A2984" t="s">
        <v>1139</v>
      </c>
      <c r="B2984" t="s">
        <v>5288</v>
      </c>
      <c r="C2984" t="s">
        <v>7677</v>
      </c>
      <c r="D2984" t="s">
        <v>1140</v>
      </c>
      <c r="E2984" t="s">
        <v>5288</v>
      </c>
      <c r="F2984" t="s">
        <v>7677</v>
      </c>
      <c r="H2984" t="s">
        <v>1187</v>
      </c>
      <c r="I2984" t="s">
        <v>7920</v>
      </c>
      <c r="K2984" t="s">
        <v>164</v>
      </c>
      <c r="L2984" t="s">
        <v>4093</v>
      </c>
    </row>
    <row r="2985" spans="1:12" x14ac:dyDescent="0.25">
      <c r="A2985" t="s">
        <v>1139</v>
      </c>
      <c r="B2985" t="s">
        <v>5288</v>
      </c>
      <c r="C2985" t="s">
        <v>3637</v>
      </c>
      <c r="D2985" t="s">
        <v>1140</v>
      </c>
      <c r="E2985" t="s">
        <v>5288</v>
      </c>
      <c r="F2985" t="s">
        <v>3637</v>
      </c>
      <c r="H2985" t="s">
        <v>1187</v>
      </c>
      <c r="I2985" t="s">
        <v>3919</v>
      </c>
      <c r="K2985" t="s">
        <v>164</v>
      </c>
      <c r="L2985" t="s">
        <v>5963</v>
      </c>
    </row>
    <row r="2986" spans="1:12" x14ac:dyDescent="0.25">
      <c r="A2986" t="s">
        <v>1139</v>
      </c>
      <c r="B2986" t="s">
        <v>5288</v>
      </c>
      <c r="C2986" t="s">
        <v>7678</v>
      </c>
      <c r="D2986" t="s">
        <v>1140</v>
      </c>
      <c r="E2986" t="s">
        <v>5288</v>
      </c>
      <c r="F2986" t="s">
        <v>7678</v>
      </c>
      <c r="H2986" t="s">
        <v>1187</v>
      </c>
      <c r="I2986" t="s">
        <v>3925</v>
      </c>
      <c r="K2986" t="s">
        <v>164</v>
      </c>
      <c r="L2986" t="s">
        <v>4095</v>
      </c>
    </row>
    <row r="2987" spans="1:12" x14ac:dyDescent="0.25">
      <c r="A2987" t="s">
        <v>1139</v>
      </c>
      <c r="B2987" t="s">
        <v>5288</v>
      </c>
      <c r="C2987" t="s">
        <v>3642</v>
      </c>
      <c r="D2987" t="s">
        <v>1140</v>
      </c>
      <c r="E2987" t="s">
        <v>5288</v>
      </c>
      <c r="F2987" t="s">
        <v>3642</v>
      </c>
      <c r="H2987" t="s">
        <v>1187</v>
      </c>
      <c r="I2987" t="s">
        <v>3926</v>
      </c>
      <c r="K2987" t="s">
        <v>164</v>
      </c>
      <c r="L2987" t="s">
        <v>4097</v>
      </c>
    </row>
    <row r="2988" spans="1:12" x14ac:dyDescent="0.25">
      <c r="A2988" t="s">
        <v>1139</v>
      </c>
      <c r="B2988" t="s">
        <v>5288</v>
      </c>
      <c r="C2988" t="s">
        <v>3645</v>
      </c>
      <c r="D2988" t="s">
        <v>1140</v>
      </c>
      <c r="E2988" t="s">
        <v>5288</v>
      </c>
      <c r="F2988" t="s">
        <v>3645</v>
      </c>
      <c r="H2988" t="s">
        <v>1187</v>
      </c>
      <c r="I2988" t="s">
        <v>3928</v>
      </c>
      <c r="K2988" t="s">
        <v>164</v>
      </c>
      <c r="L2988" t="s">
        <v>8485</v>
      </c>
    </row>
    <row r="2989" spans="1:12" x14ac:dyDescent="0.25">
      <c r="A2989" t="s">
        <v>1139</v>
      </c>
      <c r="B2989" t="s">
        <v>5288</v>
      </c>
      <c r="C2989" t="s">
        <v>3648</v>
      </c>
      <c r="D2989" t="s">
        <v>1140</v>
      </c>
      <c r="E2989" t="s">
        <v>5288</v>
      </c>
      <c r="F2989" t="s">
        <v>3648</v>
      </c>
      <c r="H2989" t="s">
        <v>1187</v>
      </c>
      <c r="I2989" t="s">
        <v>7735</v>
      </c>
      <c r="K2989" t="s">
        <v>164</v>
      </c>
      <c r="L2989" t="s">
        <v>8486</v>
      </c>
    </row>
    <row r="2990" spans="1:12" x14ac:dyDescent="0.25">
      <c r="A2990" t="s">
        <v>1139</v>
      </c>
      <c r="B2990" t="s">
        <v>5288</v>
      </c>
      <c r="C2990" t="s">
        <v>3651</v>
      </c>
      <c r="D2990" t="s">
        <v>1140</v>
      </c>
      <c r="E2990" t="s">
        <v>5288</v>
      </c>
      <c r="F2990" t="s">
        <v>3651</v>
      </c>
      <c r="H2990" t="s">
        <v>1187</v>
      </c>
      <c r="I2990" t="s">
        <v>7745</v>
      </c>
      <c r="K2990" t="s">
        <v>164</v>
      </c>
      <c r="L2990" t="s">
        <v>8487</v>
      </c>
    </row>
    <row r="2991" spans="1:12" x14ac:dyDescent="0.25">
      <c r="A2991" t="s">
        <v>1139</v>
      </c>
      <c r="B2991" t="s">
        <v>5288</v>
      </c>
      <c r="C2991" t="s">
        <v>7684</v>
      </c>
      <c r="D2991" t="s">
        <v>1140</v>
      </c>
      <c r="E2991" t="s">
        <v>5288</v>
      </c>
      <c r="F2991" t="s">
        <v>7684</v>
      </c>
      <c r="H2991" t="s">
        <v>1187</v>
      </c>
      <c r="I2991" t="s">
        <v>3950</v>
      </c>
      <c r="K2991" t="s">
        <v>164</v>
      </c>
      <c r="L2991" t="s">
        <v>8181</v>
      </c>
    </row>
    <row r="2992" spans="1:12" x14ac:dyDescent="0.25">
      <c r="A2992" t="s">
        <v>1139</v>
      </c>
      <c r="B2992" t="s">
        <v>5288</v>
      </c>
      <c r="C2992" t="s">
        <v>7685</v>
      </c>
      <c r="D2992" t="s">
        <v>1140</v>
      </c>
      <c r="E2992" t="s">
        <v>5288</v>
      </c>
      <c r="F2992" t="s">
        <v>7685</v>
      </c>
      <c r="H2992" t="s">
        <v>1187</v>
      </c>
      <c r="I2992" t="s">
        <v>3952</v>
      </c>
      <c r="K2992" t="s">
        <v>164</v>
      </c>
      <c r="L2992" t="s">
        <v>4100</v>
      </c>
    </row>
    <row r="2993" spans="1:12" x14ac:dyDescent="0.25">
      <c r="A2993" t="s">
        <v>1139</v>
      </c>
      <c r="B2993" t="s">
        <v>5288</v>
      </c>
      <c r="C2993" t="s">
        <v>3654</v>
      </c>
      <c r="D2993" t="s">
        <v>1140</v>
      </c>
      <c r="E2993" t="s">
        <v>5288</v>
      </c>
      <c r="F2993" t="s">
        <v>3654</v>
      </c>
      <c r="H2993" t="s">
        <v>1187</v>
      </c>
      <c r="I2993" t="s">
        <v>5802</v>
      </c>
      <c r="K2993" t="s">
        <v>164</v>
      </c>
      <c r="L2993" t="s">
        <v>8455</v>
      </c>
    </row>
    <row r="2994" spans="1:12" x14ac:dyDescent="0.25">
      <c r="A2994" t="s">
        <v>1139</v>
      </c>
      <c r="B2994" t="s">
        <v>5288</v>
      </c>
      <c r="C2994" t="s">
        <v>3657</v>
      </c>
      <c r="D2994" t="s">
        <v>1140</v>
      </c>
      <c r="E2994" t="s">
        <v>5288</v>
      </c>
      <c r="F2994" t="s">
        <v>3657</v>
      </c>
      <c r="H2994" t="s">
        <v>1187</v>
      </c>
      <c r="I2994" t="s">
        <v>3954</v>
      </c>
      <c r="K2994" t="s">
        <v>164</v>
      </c>
      <c r="L2994" t="s">
        <v>4103</v>
      </c>
    </row>
    <row r="2995" spans="1:12" x14ac:dyDescent="0.25">
      <c r="A2995" t="s">
        <v>1139</v>
      </c>
      <c r="B2995" t="s">
        <v>5288</v>
      </c>
      <c r="C2995" t="s">
        <v>3660</v>
      </c>
      <c r="D2995" t="s">
        <v>1140</v>
      </c>
      <c r="E2995" t="s">
        <v>5288</v>
      </c>
      <c r="F2995" t="s">
        <v>3660</v>
      </c>
      <c r="H2995" t="s">
        <v>1187</v>
      </c>
      <c r="I2995" t="s">
        <v>3956</v>
      </c>
      <c r="K2995" t="s">
        <v>164</v>
      </c>
      <c r="L2995" t="s">
        <v>7687</v>
      </c>
    </row>
    <row r="2996" spans="1:12" x14ac:dyDescent="0.25">
      <c r="A2996" t="s">
        <v>1139</v>
      </c>
      <c r="B2996" t="s">
        <v>5288</v>
      </c>
      <c r="C2996" t="s">
        <v>7690</v>
      </c>
      <c r="D2996" t="s">
        <v>1140</v>
      </c>
      <c r="E2996" t="s">
        <v>5288</v>
      </c>
      <c r="F2996" t="s">
        <v>7690</v>
      </c>
      <c r="H2996" t="s">
        <v>1187</v>
      </c>
      <c r="I2996" t="s">
        <v>3958</v>
      </c>
      <c r="K2996" t="s">
        <v>164</v>
      </c>
      <c r="L2996" t="s">
        <v>7688</v>
      </c>
    </row>
    <row r="2997" spans="1:12" x14ac:dyDescent="0.25">
      <c r="A2997" t="s">
        <v>1139</v>
      </c>
      <c r="B2997" t="s">
        <v>5288</v>
      </c>
      <c r="C2997" t="s">
        <v>8446</v>
      </c>
      <c r="D2997" t="s">
        <v>1140</v>
      </c>
      <c r="E2997" t="s">
        <v>5288</v>
      </c>
      <c r="F2997" t="s">
        <v>8446</v>
      </c>
      <c r="H2997" t="s">
        <v>1187</v>
      </c>
      <c r="I2997" t="s">
        <v>3960</v>
      </c>
      <c r="K2997" t="s">
        <v>164</v>
      </c>
      <c r="L2997" t="s">
        <v>7689</v>
      </c>
    </row>
    <row r="2998" spans="1:12" x14ac:dyDescent="0.25">
      <c r="A2998" t="s">
        <v>1139</v>
      </c>
      <c r="B2998" t="s">
        <v>5288</v>
      </c>
      <c r="C2998" t="s">
        <v>8447</v>
      </c>
      <c r="D2998" t="s">
        <v>1140</v>
      </c>
      <c r="E2998" t="s">
        <v>5288</v>
      </c>
      <c r="F2998" t="s">
        <v>8447</v>
      </c>
      <c r="H2998" t="s">
        <v>1187</v>
      </c>
      <c r="I2998" t="s">
        <v>3962</v>
      </c>
      <c r="K2998" t="s">
        <v>164</v>
      </c>
      <c r="L2998" t="s">
        <v>7691</v>
      </c>
    </row>
    <row r="2999" spans="1:12" x14ac:dyDescent="0.25">
      <c r="A2999" t="s">
        <v>1139</v>
      </c>
      <c r="B2999" t="s">
        <v>5288</v>
      </c>
      <c r="C2999" t="s">
        <v>3663</v>
      </c>
      <c r="D2999" t="s">
        <v>1140</v>
      </c>
      <c r="E2999" t="s">
        <v>5288</v>
      </c>
      <c r="F2999" t="s">
        <v>3663</v>
      </c>
      <c r="H2999" t="s">
        <v>1187</v>
      </c>
      <c r="I2999" t="s">
        <v>3964</v>
      </c>
      <c r="K2999" t="s">
        <v>164</v>
      </c>
      <c r="L2999" t="s">
        <v>4106</v>
      </c>
    </row>
    <row r="3000" spans="1:12" x14ac:dyDescent="0.25">
      <c r="A3000" t="s">
        <v>1139</v>
      </c>
      <c r="B3000" t="s">
        <v>5288</v>
      </c>
      <c r="C3000" t="s">
        <v>7694</v>
      </c>
      <c r="D3000" t="s">
        <v>1140</v>
      </c>
      <c r="E3000" t="s">
        <v>5288</v>
      </c>
      <c r="F3000" t="s">
        <v>7694</v>
      </c>
      <c r="H3000" t="s">
        <v>1187</v>
      </c>
      <c r="I3000" t="s">
        <v>3966</v>
      </c>
      <c r="K3000" t="s">
        <v>164</v>
      </c>
      <c r="L3000" t="s">
        <v>8015</v>
      </c>
    </row>
    <row r="3001" spans="1:12" x14ac:dyDescent="0.25">
      <c r="A3001" t="s">
        <v>1139</v>
      </c>
      <c r="B3001" t="s">
        <v>5288</v>
      </c>
      <c r="C3001" t="s">
        <v>8448</v>
      </c>
      <c r="D3001" t="s">
        <v>1140</v>
      </c>
      <c r="E3001" t="s">
        <v>5288</v>
      </c>
      <c r="F3001" t="s">
        <v>8448</v>
      </c>
      <c r="H3001" t="s">
        <v>1187</v>
      </c>
      <c r="I3001" t="s">
        <v>3968</v>
      </c>
      <c r="K3001" t="s">
        <v>164</v>
      </c>
      <c r="L3001" t="s">
        <v>8466</v>
      </c>
    </row>
    <row r="3002" spans="1:12" x14ac:dyDescent="0.25">
      <c r="A3002" t="s">
        <v>1139</v>
      </c>
      <c r="B3002" t="s">
        <v>5288</v>
      </c>
      <c r="C3002" t="s">
        <v>8449</v>
      </c>
      <c r="D3002" t="s">
        <v>1140</v>
      </c>
      <c r="E3002" t="s">
        <v>5288</v>
      </c>
      <c r="F3002" t="s">
        <v>8449</v>
      </c>
      <c r="H3002" t="s">
        <v>1187</v>
      </c>
      <c r="I3002" t="s">
        <v>3970</v>
      </c>
      <c r="K3002" t="s">
        <v>164</v>
      </c>
      <c r="L3002" t="s">
        <v>8488</v>
      </c>
    </row>
    <row r="3003" spans="1:12" x14ac:dyDescent="0.25">
      <c r="A3003" t="s">
        <v>1139</v>
      </c>
      <c r="B3003" t="s">
        <v>5288</v>
      </c>
      <c r="C3003" t="s">
        <v>3666</v>
      </c>
      <c r="D3003" t="s">
        <v>1140</v>
      </c>
      <c r="E3003" t="s">
        <v>5288</v>
      </c>
      <c r="F3003" t="s">
        <v>3666</v>
      </c>
      <c r="H3003" t="s">
        <v>1187</v>
      </c>
      <c r="I3003" t="s">
        <v>3972</v>
      </c>
      <c r="K3003" t="s">
        <v>164</v>
      </c>
      <c r="L3003" t="s">
        <v>8489</v>
      </c>
    </row>
    <row r="3004" spans="1:12" x14ac:dyDescent="0.25">
      <c r="A3004" t="s">
        <v>1139</v>
      </c>
      <c r="B3004" t="s">
        <v>5288</v>
      </c>
      <c r="C3004" t="s">
        <v>3669</v>
      </c>
      <c r="D3004" t="s">
        <v>1140</v>
      </c>
      <c r="E3004" t="s">
        <v>5288</v>
      </c>
      <c r="F3004" t="s">
        <v>3669</v>
      </c>
      <c r="H3004" t="s">
        <v>1187</v>
      </c>
      <c r="I3004" t="s">
        <v>3974</v>
      </c>
      <c r="K3004" t="s">
        <v>164</v>
      </c>
      <c r="L3004" t="s">
        <v>8468</v>
      </c>
    </row>
    <row r="3005" spans="1:12" x14ac:dyDescent="0.25">
      <c r="A3005" t="s">
        <v>1139</v>
      </c>
      <c r="B3005" t="s">
        <v>5288</v>
      </c>
      <c r="C3005" t="s">
        <v>3672</v>
      </c>
      <c r="D3005" t="s">
        <v>1140</v>
      </c>
      <c r="E3005" t="s">
        <v>5288</v>
      </c>
      <c r="F3005" t="s">
        <v>3672</v>
      </c>
      <c r="H3005" t="s">
        <v>1187</v>
      </c>
      <c r="I3005" t="s">
        <v>3977</v>
      </c>
      <c r="K3005" t="s">
        <v>70</v>
      </c>
      <c r="L3005" t="s">
        <v>3285</v>
      </c>
    </row>
    <row r="3006" spans="1:12" x14ac:dyDescent="0.25">
      <c r="A3006" t="s">
        <v>1139</v>
      </c>
      <c r="B3006" t="s">
        <v>5288</v>
      </c>
      <c r="C3006" t="s">
        <v>3675</v>
      </c>
      <c r="D3006" t="s">
        <v>1140</v>
      </c>
      <c r="E3006" t="s">
        <v>5288</v>
      </c>
      <c r="F3006" t="s">
        <v>3675</v>
      </c>
      <c r="H3006" t="s">
        <v>1187</v>
      </c>
      <c r="I3006" t="s">
        <v>3979</v>
      </c>
      <c r="K3006" t="s">
        <v>70</v>
      </c>
      <c r="L3006" t="s">
        <v>3302</v>
      </c>
    </row>
    <row r="3007" spans="1:12" x14ac:dyDescent="0.25">
      <c r="A3007" t="s">
        <v>1139</v>
      </c>
      <c r="B3007" t="s">
        <v>5288</v>
      </c>
      <c r="C3007" t="s">
        <v>3678</v>
      </c>
      <c r="D3007" t="s">
        <v>1140</v>
      </c>
      <c r="E3007" t="s">
        <v>5288</v>
      </c>
      <c r="F3007" t="s">
        <v>3678</v>
      </c>
      <c r="H3007" t="s">
        <v>1187</v>
      </c>
      <c r="I3007" t="s">
        <v>3981</v>
      </c>
      <c r="K3007" t="s">
        <v>70</v>
      </c>
      <c r="L3007" t="s">
        <v>3341</v>
      </c>
    </row>
    <row r="3008" spans="1:12" x14ac:dyDescent="0.25">
      <c r="A3008" t="s">
        <v>1139</v>
      </c>
      <c r="B3008" t="s">
        <v>5288</v>
      </c>
      <c r="C3008" t="s">
        <v>3681</v>
      </c>
      <c r="D3008" t="s">
        <v>1140</v>
      </c>
      <c r="E3008" t="s">
        <v>5288</v>
      </c>
      <c r="F3008" t="s">
        <v>3681</v>
      </c>
      <c r="H3008" t="s">
        <v>1187</v>
      </c>
      <c r="I3008" t="s">
        <v>3983</v>
      </c>
      <c r="K3008" t="s">
        <v>70</v>
      </c>
      <c r="L3008" t="s">
        <v>3383</v>
      </c>
    </row>
    <row r="3009" spans="1:12" x14ac:dyDescent="0.25">
      <c r="A3009" t="s">
        <v>1139</v>
      </c>
      <c r="B3009" t="s">
        <v>5288</v>
      </c>
      <c r="C3009" t="s">
        <v>3684</v>
      </c>
      <c r="D3009" t="s">
        <v>1140</v>
      </c>
      <c r="E3009" t="s">
        <v>5288</v>
      </c>
      <c r="F3009" t="s">
        <v>3684</v>
      </c>
      <c r="H3009" t="s">
        <v>1187</v>
      </c>
      <c r="I3009" t="s">
        <v>3986</v>
      </c>
      <c r="K3009" t="s">
        <v>70</v>
      </c>
      <c r="L3009" t="s">
        <v>7948</v>
      </c>
    </row>
    <row r="3010" spans="1:12" x14ac:dyDescent="0.25">
      <c r="A3010" t="s">
        <v>1139</v>
      </c>
      <c r="B3010" t="s">
        <v>5288</v>
      </c>
      <c r="C3010" t="s">
        <v>3690</v>
      </c>
      <c r="D3010" t="s">
        <v>1140</v>
      </c>
      <c r="E3010" t="s">
        <v>5288</v>
      </c>
      <c r="F3010" t="s">
        <v>3690</v>
      </c>
      <c r="H3010" t="s">
        <v>1187</v>
      </c>
      <c r="I3010" t="s">
        <v>3988</v>
      </c>
      <c r="K3010" t="s">
        <v>70</v>
      </c>
      <c r="L3010" t="s">
        <v>7597</v>
      </c>
    </row>
    <row r="3011" spans="1:12" x14ac:dyDescent="0.25">
      <c r="A3011" t="s">
        <v>1139</v>
      </c>
      <c r="B3011" t="s">
        <v>5288</v>
      </c>
      <c r="C3011" t="s">
        <v>3702</v>
      </c>
      <c r="D3011" t="s">
        <v>1140</v>
      </c>
      <c r="E3011" t="s">
        <v>5288</v>
      </c>
      <c r="F3011" t="s">
        <v>3702</v>
      </c>
      <c r="H3011" t="s">
        <v>1187</v>
      </c>
      <c r="I3011" t="s">
        <v>3989</v>
      </c>
      <c r="K3011" t="s">
        <v>70</v>
      </c>
      <c r="L3011" t="s">
        <v>7956</v>
      </c>
    </row>
    <row r="3012" spans="1:12" x14ac:dyDescent="0.25">
      <c r="A3012" t="s">
        <v>1139</v>
      </c>
      <c r="B3012" t="s">
        <v>5288</v>
      </c>
      <c r="C3012" t="s">
        <v>3705</v>
      </c>
      <c r="D3012" t="s">
        <v>1140</v>
      </c>
      <c r="E3012" t="s">
        <v>5288</v>
      </c>
      <c r="F3012" t="s">
        <v>3705</v>
      </c>
      <c r="H3012" t="s">
        <v>1187</v>
      </c>
      <c r="I3012" t="s">
        <v>3991</v>
      </c>
      <c r="K3012" t="s">
        <v>70</v>
      </c>
      <c r="L3012" t="s">
        <v>7957</v>
      </c>
    </row>
    <row r="3013" spans="1:12" x14ac:dyDescent="0.25">
      <c r="A3013" t="s">
        <v>1139</v>
      </c>
      <c r="B3013" t="s">
        <v>5288</v>
      </c>
      <c r="C3013" t="s">
        <v>3714</v>
      </c>
      <c r="D3013" t="s">
        <v>1140</v>
      </c>
      <c r="E3013" t="s">
        <v>5288</v>
      </c>
      <c r="F3013" t="s">
        <v>3714</v>
      </c>
      <c r="H3013" t="s">
        <v>1187</v>
      </c>
      <c r="I3013" t="s">
        <v>3992</v>
      </c>
      <c r="K3013" t="s">
        <v>1282</v>
      </c>
      <c r="L3013" t="s">
        <v>3341</v>
      </c>
    </row>
    <row r="3014" spans="1:12" x14ac:dyDescent="0.25">
      <c r="A3014" t="s">
        <v>1139</v>
      </c>
      <c r="B3014" t="s">
        <v>5288</v>
      </c>
      <c r="C3014" t="s">
        <v>3717</v>
      </c>
      <c r="D3014" t="s">
        <v>1140</v>
      </c>
      <c r="E3014" t="s">
        <v>5288</v>
      </c>
      <c r="F3014" t="s">
        <v>3717</v>
      </c>
      <c r="H3014" t="s">
        <v>1187</v>
      </c>
      <c r="I3014" t="s">
        <v>3995</v>
      </c>
      <c r="K3014" t="s">
        <v>1282</v>
      </c>
      <c r="L3014" t="s">
        <v>7596</v>
      </c>
    </row>
    <row r="3015" spans="1:12" x14ac:dyDescent="0.25">
      <c r="A3015" t="s">
        <v>1139</v>
      </c>
      <c r="B3015" t="s">
        <v>5288</v>
      </c>
      <c r="C3015" t="s">
        <v>3720</v>
      </c>
      <c r="D3015" t="s">
        <v>1140</v>
      </c>
      <c r="E3015" t="s">
        <v>5288</v>
      </c>
      <c r="F3015" t="s">
        <v>3720</v>
      </c>
      <c r="H3015" t="s">
        <v>1187</v>
      </c>
      <c r="I3015" t="s">
        <v>3997</v>
      </c>
      <c r="K3015" t="s">
        <v>1282</v>
      </c>
      <c r="L3015" t="s">
        <v>7905</v>
      </c>
    </row>
    <row r="3016" spans="1:12" x14ac:dyDescent="0.25">
      <c r="A3016" t="s">
        <v>1139</v>
      </c>
      <c r="B3016" t="s">
        <v>5288</v>
      </c>
      <c r="C3016" t="s">
        <v>3726</v>
      </c>
      <c r="D3016" t="s">
        <v>1140</v>
      </c>
      <c r="E3016" t="s">
        <v>5288</v>
      </c>
      <c r="F3016" t="s">
        <v>3726</v>
      </c>
      <c r="H3016" t="s">
        <v>1187</v>
      </c>
      <c r="I3016" t="s">
        <v>3999</v>
      </c>
      <c r="K3016" t="s">
        <v>1282</v>
      </c>
      <c r="L3016" t="s">
        <v>3549</v>
      </c>
    </row>
    <row r="3017" spans="1:12" x14ac:dyDescent="0.25">
      <c r="A3017" t="s">
        <v>1139</v>
      </c>
      <c r="B3017" t="s">
        <v>5288</v>
      </c>
      <c r="C3017" t="s">
        <v>3735</v>
      </c>
      <c r="D3017" t="s">
        <v>1140</v>
      </c>
      <c r="E3017" t="s">
        <v>5288</v>
      </c>
      <c r="F3017" t="s">
        <v>3735</v>
      </c>
      <c r="H3017" t="s">
        <v>1187</v>
      </c>
      <c r="I3017" t="s">
        <v>4001</v>
      </c>
      <c r="K3017" t="s">
        <v>1282</v>
      </c>
      <c r="L3017" t="s">
        <v>3551</v>
      </c>
    </row>
    <row r="3018" spans="1:12" x14ac:dyDescent="0.25">
      <c r="A3018" t="s">
        <v>1139</v>
      </c>
      <c r="B3018" t="s">
        <v>5288</v>
      </c>
      <c r="C3018" t="s">
        <v>3738</v>
      </c>
      <c r="D3018" t="s">
        <v>1140</v>
      </c>
      <c r="E3018" t="s">
        <v>5288</v>
      </c>
      <c r="F3018" t="s">
        <v>3738</v>
      </c>
      <c r="H3018" t="s">
        <v>1187</v>
      </c>
      <c r="I3018" t="s">
        <v>4003</v>
      </c>
      <c r="K3018" t="s">
        <v>1282</v>
      </c>
      <c r="L3018" t="s">
        <v>3562</v>
      </c>
    </row>
    <row r="3019" spans="1:12" x14ac:dyDescent="0.25">
      <c r="A3019" t="s">
        <v>1139</v>
      </c>
      <c r="B3019" t="s">
        <v>5288</v>
      </c>
      <c r="C3019" t="s">
        <v>7719</v>
      </c>
      <c r="D3019" t="s">
        <v>1140</v>
      </c>
      <c r="E3019" t="s">
        <v>5288</v>
      </c>
      <c r="F3019" t="s">
        <v>7719</v>
      </c>
      <c r="H3019" t="s">
        <v>1187</v>
      </c>
      <c r="I3019" t="s">
        <v>4005</v>
      </c>
      <c r="K3019" t="s">
        <v>1282</v>
      </c>
      <c r="L3019" t="s">
        <v>7654</v>
      </c>
    </row>
    <row r="3020" spans="1:12" x14ac:dyDescent="0.25">
      <c r="A3020" t="s">
        <v>1139</v>
      </c>
      <c r="B3020" t="s">
        <v>5288</v>
      </c>
      <c r="C3020" t="s">
        <v>3741</v>
      </c>
      <c r="D3020" t="s">
        <v>1140</v>
      </c>
      <c r="E3020" t="s">
        <v>5288</v>
      </c>
      <c r="F3020" t="s">
        <v>3741</v>
      </c>
      <c r="H3020" t="s">
        <v>1187</v>
      </c>
      <c r="I3020" t="s">
        <v>4007</v>
      </c>
      <c r="K3020" t="s">
        <v>1282</v>
      </c>
      <c r="L3020" t="s">
        <v>3628</v>
      </c>
    </row>
    <row r="3021" spans="1:12" x14ac:dyDescent="0.25">
      <c r="A3021" t="s">
        <v>1139</v>
      </c>
      <c r="B3021" t="s">
        <v>5288</v>
      </c>
      <c r="C3021" t="s">
        <v>3744</v>
      </c>
      <c r="D3021" t="s">
        <v>1140</v>
      </c>
      <c r="E3021" t="s">
        <v>5288</v>
      </c>
      <c r="F3021" t="s">
        <v>3744</v>
      </c>
      <c r="H3021" t="s">
        <v>1187</v>
      </c>
      <c r="I3021" t="s">
        <v>4009</v>
      </c>
      <c r="K3021" t="s">
        <v>1282</v>
      </c>
      <c r="L3021" t="s">
        <v>3660</v>
      </c>
    </row>
    <row r="3022" spans="1:12" x14ac:dyDescent="0.25">
      <c r="A3022" t="s">
        <v>1139</v>
      </c>
      <c r="B3022" t="s">
        <v>5288</v>
      </c>
      <c r="C3022" t="s">
        <v>3747</v>
      </c>
      <c r="D3022" t="s">
        <v>1140</v>
      </c>
      <c r="E3022" t="s">
        <v>5288</v>
      </c>
      <c r="F3022" t="s">
        <v>3747</v>
      </c>
      <c r="H3022" t="s">
        <v>1187</v>
      </c>
      <c r="I3022" t="s">
        <v>4010</v>
      </c>
      <c r="K3022" t="s">
        <v>1282</v>
      </c>
      <c r="L3022" t="s">
        <v>7690</v>
      </c>
    </row>
    <row r="3023" spans="1:12" x14ac:dyDescent="0.25">
      <c r="A3023" t="s">
        <v>1139</v>
      </c>
      <c r="B3023" t="s">
        <v>5288</v>
      </c>
      <c r="C3023" t="s">
        <v>3750</v>
      </c>
      <c r="D3023" t="s">
        <v>1140</v>
      </c>
      <c r="E3023" t="s">
        <v>5288</v>
      </c>
      <c r="F3023" t="s">
        <v>3750</v>
      </c>
      <c r="H3023" t="s">
        <v>1187</v>
      </c>
      <c r="I3023" t="s">
        <v>4012</v>
      </c>
      <c r="K3023" t="s">
        <v>1282</v>
      </c>
      <c r="L3023" t="s">
        <v>7600</v>
      </c>
    </row>
    <row r="3024" spans="1:12" x14ac:dyDescent="0.25">
      <c r="A3024" t="s">
        <v>1139</v>
      </c>
      <c r="B3024" t="s">
        <v>5288</v>
      </c>
      <c r="C3024" t="s">
        <v>7907</v>
      </c>
      <c r="D3024" t="s">
        <v>1140</v>
      </c>
      <c r="E3024" t="s">
        <v>5288</v>
      </c>
      <c r="F3024" t="s">
        <v>7907</v>
      </c>
      <c r="H3024" t="s">
        <v>1187</v>
      </c>
      <c r="I3024" t="s">
        <v>4014</v>
      </c>
      <c r="K3024" t="s">
        <v>1282</v>
      </c>
      <c r="L3024" t="s">
        <v>7732</v>
      </c>
    </row>
    <row r="3025" spans="1:12" x14ac:dyDescent="0.25">
      <c r="A3025" t="s">
        <v>1139</v>
      </c>
      <c r="B3025" t="s">
        <v>5288</v>
      </c>
      <c r="C3025" t="s">
        <v>7908</v>
      </c>
      <c r="D3025" t="s">
        <v>1140</v>
      </c>
      <c r="E3025" t="s">
        <v>5288</v>
      </c>
      <c r="F3025" t="s">
        <v>7908</v>
      </c>
      <c r="H3025" t="s">
        <v>1187</v>
      </c>
      <c r="I3025" t="s">
        <v>4015</v>
      </c>
      <c r="K3025" t="s">
        <v>1282</v>
      </c>
      <c r="L3025" t="s">
        <v>3930</v>
      </c>
    </row>
    <row r="3026" spans="1:12" x14ac:dyDescent="0.25">
      <c r="A3026" t="s">
        <v>1139</v>
      </c>
      <c r="B3026" t="s">
        <v>5288</v>
      </c>
      <c r="C3026" t="s">
        <v>3776</v>
      </c>
      <c r="D3026" t="s">
        <v>1140</v>
      </c>
      <c r="E3026" t="s">
        <v>5288</v>
      </c>
      <c r="F3026" t="s">
        <v>3776</v>
      </c>
      <c r="H3026" t="s">
        <v>1187</v>
      </c>
      <c r="I3026" t="s">
        <v>4018</v>
      </c>
      <c r="K3026" t="s">
        <v>1282</v>
      </c>
      <c r="L3026" t="s">
        <v>3932</v>
      </c>
    </row>
    <row r="3027" spans="1:12" x14ac:dyDescent="0.25">
      <c r="A3027" t="s">
        <v>1139</v>
      </c>
      <c r="B3027" t="s">
        <v>5288</v>
      </c>
      <c r="C3027" t="s">
        <v>7724</v>
      </c>
      <c r="D3027" t="s">
        <v>1140</v>
      </c>
      <c r="E3027" t="s">
        <v>5288</v>
      </c>
      <c r="F3027" t="s">
        <v>7724</v>
      </c>
      <c r="H3027" t="s">
        <v>1187</v>
      </c>
      <c r="I3027" t="s">
        <v>4020</v>
      </c>
      <c r="K3027" t="s">
        <v>1282</v>
      </c>
      <c r="L3027" t="s">
        <v>7743</v>
      </c>
    </row>
    <row r="3028" spans="1:12" x14ac:dyDescent="0.25">
      <c r="A3028" t="s">
        <v>1139</v>
      </c>
      <c r="B3028" t="s">
        <v>5288</v>
      </c>
      <c r="C3028" t="s">
        <v>7725</v>
      </c>
      <c r="D3028" t="s">
        <v>1140</v>
      </c>
      <c r="E3028" t="s">
        <v>5288</v>
      </c>
      <c r="F3028" t="s">
        <v>7725</v>
      </c>
      <c r="H3028" t="s">
        <v>1187</v>
      </c>
      <c r="I3028" t="s">
        <v>7748</v>
      </c>
      <c r="K3028" t="s">
        <v>1282</v>
      </c>
      <c r="L3028" t="s">
        <v>7745</v>
      </c>
    </row>
    <row r="3029" spans="1:12" x14ac:dyDescent="0.25">
      <c r="A3029" t="s">
        <v>1139</v>
      </c>
      <c r="B3029" t="s">
        <v>5288</v>
      </c>
      <c r="C3029" t="s">
        <v>7726</v>
      </c>
      <c r="D3029" t="s">
        <v>1140</v>
      </c>
      <c r="E3029" t="s">
        <v>5288</v>
      </c>
      <c r="F3029" t="s">
        <v>7726</v>
      </c>
      <c r="H3029" t="s">
        <v>1187</v>
      </c>
      <c r="I3029" t="s">
        <v>7749</v>
      </c>
      <c r="K3029" t="s">
        <v>1282</v>
      </c>
      <c r="L3029" t="s">
        <v>3995</v>
      </c>
    </row>
    <row r="3030" spans="1:12" x14ac:dyDescent="0.25">
      <c r="A3030" t="s">
        <v>1139</v>
      </c>
      <c r="B3030" t="s">
        <v>5288</v>
      </c>
      <c r="C3030" t="s">
        <v>7600</v>
      </c>
      <c r="D3030" t="s">
        <v>1140</v>
      </c>
      <c r="E3030" t="s">
        <v>5288</v>
      </c>
      <c r="F3030" t="s">
        <v>7600</v>
      </c>
      <c r="H3030" t="s">
        <v>1187</v>
      </c>
      <c r="I3030" t="s">
        <v>7750</v>
      </c>
      <c r="K3030" t="s">
        <v>1282</v>
      </c>
      <c r="L3030" t="s">
        <v>7749</v>
      </c>
    </row>
    <row r="3031" spans="1:12" x14ac:dyDescent="0.25">
      <c r="A3031" t="s">
        <v>1139</v>
      </c>
      <c r="B3031" t="s">
        <v>5288</v>
      </c>
      <c r="C3031" t="s">
        <v>3779</v>
      </c>
      <c r="D3031" t="s">
        <v>1140</v>
      </c>
      <c r="E3031" t="s">
        <v>5288</v>
      </c>
      <c r="F3031" t="s">
        <v>3779</v>
      </c>
      <c r="H3031" t="s">
        <v>1187</v>
      </c>
      <c r="I3031" t="s">
        <v>4022</v>
      </c>
      <c r="K3031" t="s">
        <v>1282</v>
      </c>
      <c r="L3031" t="s">
        <v>4037</v>
      </c>
    </row>
    <row r="3032" spans="1:12" x14ac:dyDescent="0.25">
      <c r="A3032" t="s">
        <v>1139</v>
      </c>
      <c r="B3032" t="s">
        <v>5288</v>
      </c>
      <c r="C3032" t="s">
        <v>3782</v>
      </c>
      <c r="D3032" t="s">
        <v>1140</v>
      </c>
      <c r="E3032" t="s">
        <v>5288</v>
      </c>
      <c r="F3032" t="s">
        <v>3782</v>
      </c>
      <c r="H3032" t="s">
        <v>1187</v>
      </c>
      <c r="I3032" t="s">
        <v>4024</v>
      </c>
      <c r="K3032" t="s">
        <v>1282</v>
      </c>
      <c r="L3032" t="s">
        <v>4051</v>
      </c>
    </row>
    <row r="3033" spans="1:12" x14ac:dyDescent="0.25">
      <c r="A3033" t="s">
        <v>1139</v>
      </c>
      <c r="B3033" t="s">
        <v>5288</v>
      </c>
      <c r="C3033" t="s">
        <v>5629</v>
      </c>
      <c r="D3033" t="s">
        <v>1140</v>
      </c>
      <c r="E3033" t="s">
        <v>5288</v>
      </c>
      <c r="F3033" t="s">
        <v>5629</v>
      </c>
      <c r="H3033" t="s">
        <v>1187</v>
      </c>
      <c r="I3033" t="s">
        <v>4026</v>
      </c>
      <c r="K3033" t="s">
        <v>1282</v>
      </c>
      <c r="L3033" t="s">
        <v>7879</v>
      </c>
    </row>
    <row r="3034" spans="1:12" x14ac:dyDescent="0.25">
      <c r="A3034" t="s">
        <v>1139</v>
      </c>
      <c r="B3034" t="s">
        <v>5288</v>
      </c>
      <c r="C3034" t="s">
        <v>3785</v>
      </c>
      <c r="D3034" t="s">
        <v>1140</v>
      </c>
      <c r="E3034" t="s">
        <v>5288</v>
      </c>
      <c r="F3034" t="s">
        <v>3785</v>
      </c>
      <c r="H3034" t="s">
        <v>1187</v>
      </c>
      <c r="I3034" t="s">
        <v>4028</v>
      </c>
      <c r="K3034" t="s">
        <v>205</v>
      </c>
      <c r="L3034" t="s">
        <v>3480</v>
      </c>
    </row>
    <row r="3035" spans="1:12" x14ac:dyDescent="0.25">
      <c r="A3035" t="s">
        <v>1139</v>
      </c>
      <c r="B3035" t="s">
        <v>5288</v>
      </c>
      <c r="C3035" t="s">
        <v>7727</v>
      </c>
      <c r="D3035" t="s">
        <v>1140</v>
      </c>
      <c r="E3035" t="s">
        <v>5288</v>
      </c>
      <c r="F3035" t="s">
        <v>7727</v>
      </c>
      <c r="H3035" t="s">
        <v>1187</v>
      </c>
      <c r="I3035" t="s">
        <v>8180</v>
      </c>
      <c r="K3035" t="s">
        <v>205</v>
      </c>
      <c r="L3035" t="s">
        <v>3483</v>
      </c>
    </row>
    <row r="3036" spans="1:12" x14ac:dyDescent="0.25">
      <c r="A3036" t="s">
        <v>1139</v>
      </c>
      <c r="B3036" t="s">
        <v>5288</v>
      </c>
      <c r="C3036" t="s">
        <v>3790</v>
      </c>
      <c r="D3036" t="s">
        <v>1140</v>
      </c>
      <c r="E3036" t="s">
        <v>5288</v>
      </c>
      <c r="F3036" t="s">
        <v>3790</v>
      </c>
      <c r="H3036" t="s">
        <v>1187</v>
      </c>
      <c r="I3036" t="s">
        <v>5877</v>
      </c>
      <c r="K3036" t="s">
        <v>205</v>
      </c>
      <c r="L3036" t="s">
        <v>3486</v>
      </c>
    </row>
    <row r="3037" spans="1:12" x14ac:dyDescent="0.25">
      <c r="A3037" t="s">
        <v>1139</v>
      </c>
      <c r="B3037" t="s">
        <v>5288</v>
      </c>
      <c r="C3037" t="s">
        <v>3793</v>
      </c>
      <c r="D3037" t="s">
        <v>1140</v>
      </c>
      <c r="E3037" t="s">
        <v>5288</v>
      </c>
      <c r="F3037" t="s">
        <v>3793</v>
      </c>
      <c r="H3037" t="s">
        <v>1187</v>
      </c>
      <c r="I3037" t="s">
        <v>4037</v>
      </c>
      <c r="K3037" t="s">
        <v>205</v>
      </c>
      <c r="L3037" t="s">
        <v>3492</v>
      </c>
    </row>
    <row r="3038" spans="1:12" x14ac:dyDescent="0.25">
      <c r="A3038" t="s">
        <v>1139</v>
      </c>
      <c r="B3038" t="s">
        <v>5288</v>
      </c>
      <c r="C3038" t="s">
        <v>5640</v>
      </c>
      <c r="D3038" t="s">
        <v>1140</v>
      </c>
      <c r="E3038" t="s">
        <v>5288</v>
      </c>
      <c r="F3038" t="s">
        <v>5640</v>
      </c>
      <c r="H3038" t="s">
        <v>1187</v>
      </c>
      <c r="I3038" t="s">
        <v>4038</v>
      </c>
      <c r="K3038" t="s">
        <v>205</v>
      </c>
      <c r="L3038" t="s">
        <v>3495</v>
      </c>
    </row>
    <row r="3039" spans="1:12" x14ac:dyDescent="0.25">
      <c r="A3039" t="s">
        <v>1139</v>
      </c>
      <c r="B3039" t="s">
        <v>5288</v>
      </c>
      <c r="C3039" t="s">
        <v>3796</v>
      </c>
      <c r="D3039" t="s">
        <v>1140</v>
      </c>
      <c r="E3039" t="s">
        <v>5288</v>
      </c>
      <c r="F3039" t="s">
        <v>3796</v>
      </c>
      <c r="H3039" t="s">
        <v>1187</v>
      </c>
      <c r="I3039" t="s">
        <v>4040</v>
      </c>
      <c r="K3039" t="s">
        <v>205</v>
      </c>
      <c r="L3039" t="s">
        <v>3498</v>
      </c>
    </row>
    <row r="3040" spans="1:12" x14ac:dyDescent="0.25">
      <c r="A3040" t="s">
        <v>1139</v>
      </c>
      <c r="B3040" t="s">
        <v>5288</v>
      </c>
      <c r="C3040" t="s">
        <v>3799</v>
      </c>
      <c r="D3040" t="s">
        <v>1140</v>
      </c>
      <c r="E3040" t="s">
        <v>5288</v>
      </c>
      <c r="F3040" t="s">
        <v>3799</v>
      </c>
      <c r="H3040" t="s">
        <v>1187</v>
      </c>
      <c r="I3040" t="s">
        <v>4042</v>
      </c>
      <c r="K3040" t="s">
        <v>205</v>
      </c>
      <c r="L3040" t="s">
        <v>3501</v>
      </c>
    </row>
    <row r="3041" spans="1:12" x14ac:dyDescent="0.25">
      <c r="A3041" t="s">
        <v>1139</v>
      </c>
      <c r="B3041" t="s">
        <v>5288</v>
      </c>
      <c r="C3041" t="s">
        <v>5647</v>
      </c>
      <c r="D3041" t="s">
        <v>1140</v>
      </c>
      <c r="E3041" t="s">
        <v>5288</v>
      </c>
      <c r="F3041" t="s">
        <v>5647</v>
      </c>
      <c r="H3041" t="s">
        <v>1187</v>
      </c>
      <c r="I3041" t="s">
        <v>4044</v>
      </c>
      <c r="K3041" t="s">
        <v>205</v>
      </c>
      <c r="L3041" t="s">
        <v>3504</v>
      </c>
    </row>
    <row r="3042" spans="1:12" x14ac:dyDescent="0.25">
      <c r="A3042" t="s">
        <v>1139</v>
      </c>
      <c r="B3042" t="s">
        <v>5288</v>
      </c>
      <c r="C3042" t="s">
        <v>3802</v>
      </c>
      <c r="D3042" t="s">
        <v>1140</v>
      </c>
      <c r="E3042" t="s">
        <v>5288</v>
      </c>
      <c r="F3042" t="s">
        <v>3802</v>
      </c>
      <c r="H3042" t="s">
        <v>1187</v>
      </c>
      <c r="I3042" t="s">
        <v>4046</v>
      </c>
      <c r="K3042" t="s">
        <v>205</v>
      </c>
      <c r="L3042" t="s">
        <v>3507</v>
      </c>
    </row>
    <row r="3043" spans="1:12" x14ac:dyDescent="0.25">
      <c r="A3043" t="s">
        <v>1139</v>
      </c>
      <c r="B3043" t="s">
        <v>5288</v>
      </c>
      <c r="C3043" t="s">
        <v>5654</v>
      </c>
      <c r="D3043" t="s">
        <v>1140</v>
      </c>
      <c r="E3043" t="s">
        <v>5288</v>
      </c>
      <c r="F3043" t="s">
        <v>5654</v>
      </c>
      <c r="H3043" t="s">
        <v>1187</v>
      </c>
      <c r="I3043" t="s">
        <v>4047</v>
      </c>
      <c r="K3043" t="s">
        <v>205</v>
      </c>
      <c r="L3043" t="s">
        <v>3510</v>
      </c>
    </row>
    <row r="3044" spans="1:12" x14ac:dyDescent="0.25">
      <c r="A3044" t="s">
        <v>1139</v>
      </c>
      <c r="B3044" t="s">
        <v>5288</v>
      </c>
      <c r="C3044" t="s">
        <v>3808</v>
      </c>
      <c r="D3044" t="s">
        <v>1140</v>
      </c>
      <c r="E3044" t="s">
        <v>5288</v>
      </c>
      <c r="F3044" t="s">
        <v>3808</v>
      </c>
      <c r="H3044" t="s">
        <v>1187</v>
      </c>
      <c r="I3044" t="s">
        <v>4049</v>
      </c>
      <c r="K3044" t="s">
        <v>205</v>
      </c>
      <c r="L3044" t="s">
        <v>3513</v>
      </c>
    </row>
    <row r="3045" spans="1:12" x14ac:dyDescent="0.25">
      <c r="A3045" t="s">
        <v>1139</v>
      </c>
      <c r="B3045" t="s">
        <v>5288</v>
      </c>
      <c r="C3045" t="s">
        <v>3811</v>
      </c>
      <c r="D3045" t="s">
        <v>1140</v>
      </c>
      <c r="E3045" t="s">
        <v>5288</v>
      </c>
      <c r="F3045" t="s">
        <v>3811</v>
      </c>
      <c r="H3045" t="s">
        <v>1187</v>
      </c>
      <c r="I3045" t="s">
        <v>5896</v>
      </c>
      <c r="K3045" t="s">
        <v>205</v>
      </c>
      <c r="L3045" t="s">
        <v>3516</v>
      </c>
    </row>
    <row r="3046" spans="1:12" x14ac:dyDescent="0.25">
      <c r="A3046" t="s">
        <v>1139</v>
      </c>
      <c r="B3046" t="s">
        <v>5288</v>
      </c>
      <c r="C3046" t="s">
        <v>5661</v>
      </c>
      <c r="D3046" t="s">
        <v>1140</v>
      </c>
      <c r="E3046" t="s">
        <v>5288</v>
      </c>
      <c r="F3046" t="s">
        <v>5661</v>
      </c>
      <c r="H3046" t="s">
        <v>1187</v>
      </c>
      <c r="I3046" t="s">
        <v>4051</v>
      </c>
      <c r="K3046" t="s">
        <v>205</v>
      </c>
      <c r="L3046" t="s">
        <v>3519</v>
      </c>
    </row>
    <row r="3047" spans="1:12" x14ac:dyDescent="0.25">
      <c r="A3047" t="s">
        <v>1139</v>
      </c>
      <c r="B3047" t="s">
        <v>5288</v>
      </c>
      <c r="C3047" t="s">
        <v>3814</v>
      </c>
      <c r="D3047" t="s">
        <v>1140</v>
      </c>
      <c r="E3047" t="s">
        <v>5288</v>
      </c>
      <c r="F3047" t="s">
        <v>3814</v>
      </c>
      <c r="H3047" t="s">
        <v>1187</v>
      </c>
      <c r="I3047" t="s">
        <v>4053</v>
      </c>
      <c r="K3047" t="s">
        <v>205</v>
      </c>
      <c r="L3047" t="s">
        <v>3524</v>
      </c>
    </row>
    <row r="3048" spans="1:12" x14ac:dyDescent="0.25">
      <c r="A3048" t="s">
        <v>1139</v>
      </c>
      <c r="B3048" t="s">
        <v>5288</v>
      </c>
      <c r="C3048" t="s">
        <v>3817</v>
      </c>
      <c r="D3048" t="s">
        <v>1140</v>
      </c>
      <c r="E3048" t="s">
        <v>5288</v>
      </c>
      <c r="F3048" t="s">
        <v>3817</v>
      </c>
      <c r="H3048" t="s">
        <v>1187</v>
      </c>
      <c r="I3048" t="s">
        <v>4054</v>
      </c>
      <c r="K3048" t="s">
        <v>205</v>
      </c>
      <c r="L3048" t="s">
        <v>3529</v>
      </c>
    </row>
    <row r="3049" spans="1:12" x14ac:dyDescent="0.25">
      <c r="A3049" t="s">
        <v>1139</v>
      </c>
      <c r="B3049" t="s">
        <v>5288</v>
      </c>
      <c r="C3049" t="s">
        <v>5668</v>
      </c>
      <c r="D3049" t="s">
        <v>1140</v>
      </c>
      <c r="E3049" t="s">
        <v>5288</v>
      </c>
      <c r="F3049" t="s">
        <v>5668</v>
      </c>
      <c r="H3049" t="s">
        <v>1187</v>
      </c>
      <c r="I3049" t="s">
        <v>5905</v>
      </c>
      <c r="K3049" t="s">
        <v>205</v>
      </c>
      <c r="L3049" t="s">
        <v>3532</v>
      </c>
    </row>
    <row r="3050" spans="1:12" x14ac:dyDescent="0.25">
      <c r="A3050" t="s">
        <v>1139</v>
      </c>
      <c r="B3050" t="s">
        <v>5288</v>
      </c>
      <c r="C3050" t="s">
        <v>3820</v>
      </c>
      <c r="D3050" t="s">
        <v>1140</v>
      </c>
      <c r="E3050" t="s">
        <v>5288</v>
      </c>
      <c r="F3050" t="s">
        <v>3820</v>
      </c>
      <c r="H3050" t="s">
        <v>1187</v>
      </c>
      <c r="I3050" t="s">
        <v>5908</v>
      </c>
      <c r="K3050" t="s">
        <v>205</v>
      </c>
      <c r="L3050" t="s">
        <v>3535</v>
      </c>
    </row>
    <row r="3051" spans="1:12" x14ac:dyDescent="0.25">
      <c r="A3051" t="s">
        <v>1139</v>
      </c>
      <c r="B3051" t="s">
        <v>5288</v>
      </c>
      <c r="C3051" t="s">
        <v>3823</v>
      </c>
      <c r="D3051" t="s">
        <v>1140</v>
      </c>
      <c r="E3051" t="s">
        <v>5288</v>
      </c>
      <c r="F3051" t="s">
        <v>3823</v>
      </c>
      <c r="H3051" t="s">
        <v>1187</v>
      </c>
      <c r="I3051" t="s">
        <v>4056</v>
      </c>
      <c r="K3051" t="s">
        <v>205</v>
      </c>
      <c r="L3051" t="s">
        <v>3538</v>
      </c>
    </row>
    <row r="3052" spans="1:12" x14ac:dyDescent="0.25">
      <c r="A3052" t="s">
        <v>1139</v>
      </c>
      <c r="B3052" t="s">
        <v>5288</v>
      </c>
      <c r="C3052" t="s">
        <v>5678</v>
      </c>
      <c r="D3052" t="s">
        <v>1140</v>
      </c>
      <c r="E3052" t="s">
        <v>5288</v>
      </c>
      <c r="F3052" t="s">
        <v>5678</v>
      </c>
      <c r="H3052" t="s">
        <v>1187</v>
      </c>
      <c r="I3052" t="s">
        <v>4058</v>
      </c>
      <c r="K3052" t="s">
        <v>205</v>
      </c>
      <c r="L3052" t="s">
        <v>3543</v>
      </c>
    </row>
    <row r="3053" spans="1:12" x14ac:dyDescent="0.25">
      <c r="A3053" t="s">
        <v>1139</v>
      </c>
      <c r="B3053" t="s">
        <v>5288</v>
      </c>
      <c r="C3053" t="s">
        <v>3826</v>
      </c>
      <c r="D3053" t="s">
        <v>1140</v>
      </c>
      <c r="E3053" t="s">
        <v>5288</v>
      </c>
      <c r="F3053" t="s">
        <v>3826</v>
      </c>
      <c r="H3053" t="s">
        <v>1187</v>
      </c>
      <c r="I3053" t="s">
        <v>4060</v>
      </c>
      <c r="K3053" t="s">
        <v>205</v>
      </c>
      <c r="L3053" t="s">
        <v>3549</v>
      </c>
    </row>
    <row r="3054" spans="1:12" x14ac:dyDescent="0.25">
      <c r="A3054" t="s">
        <v>1139</v>
      </c>
      <c r="B3054" t="s">
        <v>5288</v>
      </c>
      <c r="C3054" t="s">
        <v>3829</v>
      </c>
      <c r="D3054" t="s">
        <v>1140</v>
      </c>
      <c r="E3054" t="s">
        <v>5288</v>
      </c>
      <c r="F3054" t="s">
        <v>3829</v>
      </c>
      <c r="H3054" t="s">
        <v>1187</v>
      </c>
      <c r="I3054" t="s">
        <v>4063</v>
      </c>
      <c r="K3054" t="s">
        <v>205</v>
      </c>
      <c r="L3054" t="s">
        <v>3565</v>
      </c>
    </row>
    <row r="3055" spans="1:12" x14ac:dyDescent="0.25">
      <c r="A3055" t="s">
        <v>1139</v>
      </c>
      <c r="B3055" t="s">
        <v>5288</v>
      </c>
      <c r="C3055" t="s">
        <v>5688</v>
      </c>
      <c r="D3055" t="s">
        <v>1140</v>
      </c>
      <c r="E3055" t="s">
        <v>5288</v>
      </c>
      <c r="F3055" t="s">
        <v>5688</v>
      </c>
      <c r="H3055" t="s">
        <v>1187</v>
      </c>
      <c r="I3055" t="s">
        <v>4065</v>
      </c>
      <c r="K3055" t="s">
        <v>205</v>
      </c>
      <c r="L3055" t="s">
        <v>3588</v>
      </c>
    </row>
    <row r="3056" spans="1:12" x14ac:dyDescent="0.25">
      <c r="A3056" t="s">
        <v>1139</v>
      </c>
      <c r="B3056" t="s">
        <v>5288</v>
      </c>
      <c r="C3056" t="s">
        <v>3831</v>
      </c>
      <c r="D3056" t="s">
        <v>1140</v>
      </c>
      <c r="E3056" t="s">
        <v>5288</v>
      </c>
      <c r="F3056" t="s">
        <v>3831</v>
      </c>
      <c r="H3056" t="s">
        <v>1187</v>
      </c>
      <c r="I3056" t="s">
        <v>4067</v>
      </c>
      <c r="K3056" t="s">
        <v>205</v>
      </c>
      <c r="L3056" t="s">
        <v>3591</v>
      </c>
    </row>
    <row r="3057" spans="1:12" x14ac:dyDescent="0.25">
      <c r="A3057" t="s">
        <v>1139</v>
      </c>
      <c r="B3057" t="s">
        <v>5288</v>
      </c>
      <c r="C3057" t="s">
        <v>5695</v>
      </c>
      <c r="D3057" t="s">
        <v>1140</v>
      </c>
      <c r="E3057" t="s">
        <v>5288</v>
      </c>
      <c r="F3057" t="s">
        <v>5695</v>
      </c>
      <c r="H3057" t="s">
        <v>1187</v>
      </c>
      <c r="I3057" t="s">
        <v>7752</v>
      </c>
      <c r="K3057" t="s">
        <v>205</v>
      </c>
      <c r="L3057" t="s">
        <v>3602</v>
      </c>
    </row>
    <row r="3058" spans="1:12" x14ac:dyDescent="0.25">
      <c r="A3058" t="s">
        <v>1139</v>
      </c>
      <c r="B3058" t="s">
        <v>5288</v>
      </c>
      <c r="C3058" t="s">
        <v>3834</v>
      </c>
      <c r="D3058" t="s">
        <v>1140</v>
      </c>
      <c r="E3058" t="s">
        <v>5288</v>
      </c>
      <c r="F3058" t="s">
        <v>3834</v>
      </c>
      <c r="H3058" t="s">
        <v>1187</v>
      </c>
      <c r="I3058" t="s">
        <v>4068</v>
      </c>
      <c r="K3058" t="s">
        <v>205</v>
      </c>
      <c r="L3058" t="s">
        <v>3605</v>
      </c>
    </row>
    <row r="3059" spans="1:12" x14ac:dyDescent="0.25">
      <c r="A3059" t="s">
        <v>1139</v>
      </c>
      <c r="B3059" t="s">
        <v>5288</v>
      </c>
      <c r="C3059" t="s">
        <v>5702</v>
      </c>
      <c r="D3059" t="s">
        <v>1140</v>
      </c>
      <c r="E3059" t="s">
        <v>5288</v>
      </c>
      <c r="F3059" t="s">
        <v>5702</v>
      </c>
      <c r="H3059" t="s">
        <v>1187</v>
      </c>
      <c r="I3059" t="s">
        <v>8484</v>
      </c>
      <c r="K3059" t="s">
        <v>205</v>
      </c>
      <c r="L3059" t="s">
        <v>3628</v>
      </c>
    </row>
    <row r="3060" spans="1:12" x14ac:dyDescent="0.25">
      <c r="A3060" t="s">
        <v>1139</v>
      </c>
      <c r="B3060" t="s">
        <v>5288</v>
      </c>
      <c r="C3060" t="s">
        <v>3837</v>
      </c>
      <c r="D3060" t="s">
        <v>1140</v>
      </c>
      <c r="E3060" t="s">
        <v>5288</v>
      </c>
      <c r="F3060" t="s">
        <v>3837</v>
      </c>
      <c r="H3060" t="s">
        <v>1187</v>
      </c>
      <c r="I3060" t="s">
        <v>4070</v>
      </c>
      <c r="K3060" t="s">
        <v>205</v>
      </c>
      <c r="L3060" t="s">
        <v>3634</v>
      </c>
    </row>
    <row r="3061" spans="1:12" x14ac:dyDescent="0.25">
      <c r="A3061" t="s">
        <v>1139</v>
      </c>
      <c r="B3061" t="s">
        <v>5288</v>
      </c>
      <c r="C3061" t="s">
        <v>5708</v>
      </c>
      <c r="D3061" t="s">
        <v>1140</v>
      </c>
      <c r="E3061" t="s">
        <v>5288</v>
      </c>
      <c r="F3061" t="s">
        <v>5708</v>
      </c>
      <c r="H3061" t="s">
        <v>1187</v>
      </c>
      <c r="I3061" t="s">
        <v>4072</v>
      </c>
      <c r="K3061" t="s">
        <v>205</v>
      </c>
      <c r="L3061" t="s">
        <v>3642</v>
      </c>
    </row>
    <row r="3062" spans="1:12" x14ac:dyDescent="0.25">
      <c r="A3062" t="s">
        <v>1139</v>
      </c>
      <c r="B3062" t="s">
        <v>5288</v>
      </c>
      <c r="C3062" t="s">
        <v>7728</v>
      </c>
      <c r="D3062" t="s">
        <v>1140</v>
      </c>
      <c r="E3062" t="s">
        <v>5288</v>
      </c>
      <c r="F3062" t="s">
        <v>7728</v>
      </c>
      <c r="H3062" t="s">
        <v>1187</v>
      </c>
      <c r="I3062" t="s">
        <v>4074</v>
      </c>
      <c r="K3062" t="s">
        <v>205</v>
      </c>
      <c r="L3062" t="s">
        <v>3645</v>
      </c>
    </row>
    <row r="3063" spans="1:12" x14ac:dyDescent="0.25">
      <c r="A3063" t="s">
        <v>1139</v>
      </c>
      <c r="B3063" t="s">
        <v>5288</v>
      </c>
      <c r="C3063" t="s">
        <v>7729</v>
      </c>
      <c r="D3063" t="s">
        <v>1140</v>
      </c>
      <c r="E3063" t="s">
        <v>5288</v>
      </c>
      <c r="F3063" t="s">
        <v>7729</v>
      </c>
      <c r="H3063" t="s">
        <v>1187</v>
      </c>
      <c r="I3063" t="s">
        <v>4076</v>
      </c>
      <c r="K3063" t="s">
        <v>205</v>
      </c>
      <c r="L3063" t="s">
        <v>3930</v>
      </c>
    </row>
    <row r="3064" spans="1:12" x14ac:dyDescent="0.25">
      <c r="A3064" t="s">
        <v>1139</v>
      </c>
      <c r="B3064" t="s">
        <v>5288</v>
      </c>
      <c r="C3064" t="s">
        <v>7730</v>
      </c>
      <c r="D3064" t="s">
        <v>1140</v>
      </c>
      <c r="E3064" t="s">
        <v>5288</v>
      </c>
      <c r="F3064" t="s">
        <v>7730</v>
      </c>
      <c r="H3064" t="s">
        <v>1187</v>
      </c>
      <c r="I3064" t="s">
        <v>4078</v>
      </c>
      <c r="K3064" t="s">
        <v>205</v>
      </c>
      <c r="L3064" t="s">
        <v>3932</v>
      </c>
    </row>
    <row r="3065" spans="1:12" x14ac:dyDescent="0.25">
      <c r="A3065" t="s">
        <v>1139</v>
      </c>
      <c r="B3065" t="s">
        <v>5288</v>
      </c>
      <c r="C3065" t="s">
        <v>3840</v>
      </c>
      <c r="D3065" t="s">
        <v>1140</v>
      </c>
      <c r="E3065" t="s">
        <v>5288</v>
      </c>
      <c r="F3065" t="s">
        <v>3840</v>
      </c>
      <c r="H3065" t="s">
        <v>1187</v>
      </c>
      <c r="I3065" t="s">
        <v>4079</v>
      </c>
      <c r="K3065" t="s">
        <v>205</v>
      </c>
      <c r="L3065" t="s">
        <v>3935</v>
      </c>
    </row>
    <row r="3066" spans="1:12" x14ac:dyDescent="0.25">
      <c r="A3066" t="s">
        <v>1139</v>
      </c>
      <c r="B3066" t="s">
        <v>5288</v>
      </c>
      <c r="C3066" t="s">
        <v>3843</v>
      </c>
      <c r="D3066" t="s">
        <v>1140</v>
      </c>
      <c r="E3066" t="s">
        <v>5288</v>
      </c>
      <c r="F3066" t="s">
        <v>3843</v>
      </c>
      <c r="H3066" t="s">
        <v>1187</v>
      </c>
      <c r="I3066" t="s">
        <v>5937</v>
      </c>
      <c r="K3066" t="s">
        <v>205</v>
      </c>
      <c r="L3066" t="s">
        <v>3938</v>
      </c>
    </row>
    <row r="3067" spans="1:12" x14ac:dyDescent="0.25">
      <c r="A3067" t="s">
        <v>1139</v>
      </c>
      <c r="B3067" t="s">
        <v>5288</v>
      </c>
      <c r="C3067" t="s">
        <v>3846</v>
      </c>
      <c r="D3067" t="s">
        <v>1140</v>
      </c>
      <c r="E3067" t="s">
        <v>5288</v>
      </c>
      <c r="F3067" t="s">
        <v>3846</v>
      </c>
      <c r="H3067" t="s">
        <v>1187</v>
      </c>
      <c r="I3067" t="s">
        <v>5940</v>
      </c>
      <c r="K3067" t="s">
        <v>205</v>
      </c>
      <c r="L3067" t="s">
        <v>3941</v>
      </c>
    </row>
    <row r="3068" spans="1:12" x14ac:dyDescent="0.25">
      <c r="A3068" t="s">
        <v>1139</v>
      </c>
      <c r="B3068" t="s">
        <v>5288</v>
      </c>
      <c r="C3068" t="s">
        <v>3849</v>
      </c>
      <c r="D3068" t="s">
        <v>1140</v>
      </c>
      <c r="E3068" t="s">
        <v>5288</v>
      </c>
      <c r="F3068" t="s">
        <v>3849</v>
      </c>
      <c r="H3068" t="s">
        <v>1187</v>
      </c>
      <c r="I3068" t="s">
        <v>5943</v>
      </c>
      <c r="K3068" t="s">
        <v>205</v>
      </c>
      <c r="L3068" t="s">
        <v>3995</v>
      </c>
    </row>
    <row r="3069" spans="1:12" x14ac:dyDescent="0.25">
      <c r="A3069" t="s">
        <v>1139</v>
      </c>
      <c r="B3069" t="s">
        <v>5288</v>
      </c>
      <c r="C3069" t="s">
        <v>3852</v>
      </c>
      <c r="D3069" t="s">
        <v>1140</v>
      </c>
      <c r="E3069" t="s">
        <v>5288</v>
      </c>
      <c r="F3069" t="s">
        <v>3852</v>
      </c>
      <c r="H3069" t="s">
        <v>1187</v>
      </c>
      <c r="I3069" t="s">
        <v>4081</v>
      </c>
      <c r="K3069" t="s">
        <v>205</v>
      </c>
      <c r="L3069" t="s">
        <v>4068</v>
      </c>
    </row>
    <row r="3070" spans="1:12" x14ac:dyDescent="0.25">
      <c r="A3070" t="s">
        <v>1139</v>
      </c>
      <c r="B3070" t="s">
        <v>5288</v>
      </c>
      <c r="C3070" t="s">
        <v>3858</v>
      </c>
      <c r="D3070" t="s">
        <v>1140</v>
      </c>
      <c r="E3070" t="s">
        <v>5288</v>
      </c>
      <c r="F3070" t="s">
        <v>3858</v>
      </c>
      <c r="H3070" t="s">
        <v>1187</v>
      </c>
      <c r="I3070" t="s">
        <v>4083</v>
      </c>
      <c r="K3070" t="s">
        <v>205</v>
      </c>
      <c r="L3070" t="s">
        <v>4070</v>
      </c>
    </row>
    <row r="3071" spans="1:12" x14ac:dyDescent="0.25">
      <c r="A3071" t="s">
        <v>1139</v>
      </c>
      <c r="B3071" t="s">
        <v>5288</v>
      </c>
      <c r="C3071" t="s">
        <v>3861</v>
      </c>
      <c r="D3071" t="s">
        <v>1140</v>
      </c>
      <c r="E3071" t="s">
        <v>5288</v>
      </c>
      <c r="F3071" t="s">
        <v>3861</v>
      </c>
      <c r="H3071" t="s">
        <v>1187</v>
      </c>
      <c r="I3071" t="s">
        <v>4085</v>
      </c>
      <c r="K3071" t="s">
        <v>205</v>
      </c>
      <c r="L3071" t="s">
        <v>8181</v>
      </c>
    </row>
    <row r="3072" spans="1:12" x14ac:dyDescent="0.25">
      <c r="A3072" t="s">
        <v>1139</v>
      </c>
      <c r="B3072" t="s">
        <v>5288</v>
      </c>
      <c r="C3072" t="s">
        <v>3864</v>
      </c>
      <c r="D3072" t="s">
        <v>1140</v>
      </c>
      <c r="E3072" t="s">
        <v>5288</v>
      </c>
      <c r="F3072" t="s">
        <v>3864</v>
      </c>
      <c r="H3072" t="s">
        <v>1187</v>
      </c>
      <c r="I3072" t="s">
        <v>5952</v>
      </c>
      <c r="K3072" t="s">
        <v>205</v>
      </c>
      <c r="L3072" t="s">
        <v>4100</v>
      </c>
    </row>
    <row r="3073" spans="1:12" x14ac:dyDescent="0.25">
      <c r="A3073" t="s">
        <v>1139</v>
      </c>
      <c r="B3073" t="s">
        <v>5288</v>
      </c>
      <c r="C3073" t="s">
        <v>3867</v>
      </c>
      <c r="D3073" t="s">
        <v>1140</v>
      </c>
      <c r="E3073" t="s">
        <v>5288</v>
      </c>
      <c r="F3073" t="s">
        <v>3867</v>
      </c>
      <c r="H3073" t="s">
        <v>1187</v>
      </c>
      <c r="I3073" t="s">
        <v>4087</v>
      </c>
      <c r="K3073" t="s">
        <v>205</v>
      </c>
      <c r="L3073" t="s">
        <v>4101</v>
      </c>
    </row>
    <row r="3074" spans="1:12" x14ac:dyDescent="0.25">
      <c r="A3074" t="s">
        <v>1139</v>
      </c>
      <c r="B3074" t="s">
        <v>5288</v>
      </c>
      <c r="C3074" t="s">
        <v>3870</v>
      </c>
      <c r="D3074" t="s">
        <v>1140</v>
      </c>
      <c r="E3074" t="s">
        <v>5288</v>
      </c>
      <c r="F3074" t="s">
        <v>3870</v>
      </c>
      <c r="H3074" t="s">
        <v>1187</v>
      </c>
      <c r="I3074" t="s">
        <v>4089</v>
      </c>
      <c r="K3074" t="s">
        <v>205</v>
      </c>
      <c r="L3074" t="s">
        <v>8455</v>
      </c>
    </row>
    <row r="3075" spans="1:12" x14ac:dyDescent="0.25">
      <c r="A3075" t="s">
        <v>1139</v>
      </c>
      <c r="B3075" t="s">
        <v>5288</v>
      </c>
      <c r="C3075" t="s">
        <v>3873</v>
      </c>
      <c r="D3075" t="s">
        <v>1140</v>
      </c>
      <c r="E3075" t="s">
        <v>5288</v>
      </c>
      <c r="F3075" t="s">
        <v>3873</v>
      </c>
      <c r="H3075" t="s">
        <v>1187</v>
      </c>
      <c r="I3075" t="s">
        <v>4091</v>
      </c>
      <c r="K3075" t="s">
        <v>208</v>
      </c>
      <c r="L3075" t="s">
        <v>3495</v>
      </c>
    </row>
    <row r="3076" spans="1:12" x14ac:dyDescent="0.25">
      <c r="A3076" t="s">
        <v>1139</v>
      </c>
      <c r="B3076" t="s">
        <v>5288</v>
      </c>
      <c r="C3076" t="s">
        <v>3875</v>
      </c>
      <c r="D3076" t="s">
        <v>1140</v>
      </c>
      <c r="E3076" t="s">
        <v>5288</v>
      </c>
      <c r="F3076" t="s">
        <v>3875</v>
      </c>
      <c r="H3076" t="s">
        <v>1187</v>
      </c>
      <c r="I3076" t="s">
        <v>4093</v>
      </c>
      <c r="K3076" t="s">
        <v>208</v>
      </c>
      <c r="L3076" t="s">
        <v>8433</v>
      </c>
    </row>
    <row r="3077" spans="1:12" x14ac:dyDescent="0.25">
      <c r="A3077" t="s">
        <v>1139</v>
      </c>
      <c r="B3077" t="s">
        <v>5288</v>
      </c>
      <c r="C3077" t="s">
        <v>7913</v>
      </c>
      <c r="D3077" t="s">
        <v>1140</v>
      </c>
      <c r="E3077" t="s">
        <v>5288</v>
      </c>
      <c r="F3077" t="s">
        <v>7913</v>
      </c>
      <c r="H3077" t="s">
        <v>1187</v>
      </c>
      <c r="I3077" t="s">
        <v>5963</v>
      </c>
      <c r="K3077" t="s">
        <v>208</v>
      </c>
      <c r="L3077" t="s">
        <v>3628</v>
      </c>
    </row>
    <row r="3078" spans="1:12" x14ac:dyDescent="0.25">
      <c r="A3078" t="s">
        <v>1139</v>
      </c>
      <c r="B3078" t="s">
        <v>5288</v>
      </c>
      <c r="C3078" t="s">
        <v>7932</v>
      </c>
      <c r="D3078" t="s">
        <v>1140</v>
      </c>
      <c r="E3078" t="s">
        <v>5288</v>
      </c>
      <c r="F3078" t="s">
        <v>7932</v>
      </c>
      <c r="H3078" t="s">
        <v>1187</v>
      </c>
      <c r="I3078" t="s">
        <v>4095</v>
      </c>
      <c r="K3078" t="s">
        <v>208</v>
      </c>
      <c r="L3078" t="s">
        <v>8181</v>
      </c>
    </row>
    <row r="3079" spans="1:12" x14ac:dyDescent="0.25">
      <c r="A3079" t="s">
        <v>1139</v>
      </c>
      <c r="B3079" t="s">
        <v>5288</v>
      </c>
      <c r="C3079" t="s">
        <v>3882</v>
      </c>
      <c r="D3079" t="s">
        <v>1140</v>
      </c>
      <c r="E3079" t="s">
        <v>5288</v>
      </c>
      <c r="F3079" t="s">
        <v>3882</v>
      </c>
      <c r="H3079" t="s">
        <v>1187</v>
      </c>
      <c r="I3079" t="s">
        <v>4097</v>
      </c>
      <c r="K3079" t="s">
        <v>208</v>
      </c>
      <c r="L3079" t="s">
        <v>4100</v>
      </c>
    </row>
    <row r="3080" spans="1:12" x14ac:dyDescent="0.25">
      <c r="A3080" t="s">
        <v>1139</v>
      </c>
      <c r="B3080" t="s">
        <v>5288</v>
      </c>
      <c r="C3080" t="s">
        <v>3892</v>
      </c>
      <c r="D3080" t="s">
        <v>1140</v>
      </c>
      <c r="E3080" t="s">
        <v>5288</v>
      </c>
      <c r="F3080" t="s">
        <v>3892</v>
      </c>
      <c r="H3080" t="s">
        <v>1187</v>
      </c>
      <c r="I3080" t="s">
        <v>8485</v>
      </c>
      <c r="K3080" t="s">
        <v>212</v>
      </c>
      <c r="L3080" t="s">
        <v>3498</v>
      </c>
    </row>
    <row r="3081" spans="1:12" x14ac:dyDescent="0.25">
      <c r="A3081" t="s">
        <v>1139</v>
      </c>
      <c r="B3081" t="s">
        <v>5288</v>
      </c>
      <c r="C3081" t="s">
        <v>3905</v>
      </c>
      <c r="D3081" t="s">
        <v>1140</v>
      </c>
      <c r="E3081" t="s">
        <v>5288</v>
      </c>
      <c r="F3081" t="s">
        <v>3905</v>
      </c>
      <c r="H3081" t="s">
        <v>1187</v>
      </c>
      <c r="I3081" t="s">
        <v>8486</v>
      </c>
      <c r="K3081" t="s">
        <v>212</v>
      </c>
      <c r="L3081" t="s">
        <v>3628</v>
      </c>
    </row>
    <row r="3082" spans="1:12" x14ac:dyDescent="0.25">
      <c r="A3082" t="s">
        <v>1139</v>
      </c>
      <c r="B3082" t="s">
        <v>5288</v>
      </c>
      <c r="C3082" t="s">
        <v>3908</v>
      </c>
      <c r="D3082" t="s">
        <v>1140</v>
      </c>
      <c r="E3082" t="s">
        <v>5288</v>
      </c>
      <c r="F3082" t="s">
        <v>3908</v>
      </c>
      <c r="H3082" t="s">
        <v>1187</v>
      </c>
      <c r="I3082" t="s">
        <v>8487</v>
      </c>
      <c r="K3082" t="s">
        <v>73</v>
      </c>
      <c r="L3082" t="s">
        <v>3341</v>
      </c>
    </row>
    <row r="3083" spans="1:12" x14ac:dyDescent="0.25">
      <c r="A3083" t="s">
        <v>1139</v>
      </c>
      <c r="B3083" t="s">
        <v>5288</v>
      </c>
      <c r="C3083" t="s">
        <v>3926</v>
      </c>
      <c r="D3083" t="s">
        <v>1140</v>
      </c>
      <c r="E3083" t="s">
        <v>5288</v>
      </c>
      <c r="F3083" t="s">
        <v>3926</v>
      </c>
      <c r="H3083" t="s">
        <v>1187</v>
      </c>
      <c r="I3083" t="s">
        <v>8181</v>
      </c>
      <c r="K3083" t="s">
        <v>73</v>
      </c>
      <c r="L3083" t="s">
        <v>3377</v>
      </c>
    </row>
    <row r="3084" spans="1:12" x14ac:dyDescent="0.25">
      <c r="A3084" t="s">
        <v>1139</v>
      </c>
      <c r="B3084" t="s">
        <v>5288</v>
      </c>
      <c r="C3084" t="s">
        <v>8450</v>
      </c>
      <c r="D3084" t="s">
        <v>1140</v>
      </c>
      <c r="E3084" t="s">
        <v>5288</v>
      </c>
      <c r="F3084" t="s">
        <v>8450</v>
      </c>
      <c r="H3084" t="s">
        <v>1187</v>
      </c>
      <c r="I3084" t="s">
        <v>4100</v>
      </c>
      <c r="K3084" t="s">
        <v>73</v>
      </c>
      <c r="L3084" t="s">
        <v>3394</v>
      </c>
    </row>
    <row r="3085" spans="1:12" x14ac:dyDescent="0.25">
      <c r="A3085" t="s">
        <v>1139</v>
      </c>
      <c r="B3085" t="s">
        <v>5288</v>
      </c>
      <c r="C3085" t="s">
        <v>7732</v>
      </c>
      <c r="D3085" t="s">
        <v>1140</v>
      </c>
      <c r="E3085" t="s">
        <v>5288</v>
      </c>
      <c r="F3085" t="s">
        <v>7732</v>
      </c>
      <c r="H3085" t="s">
        <v>1187</v>
      </c>
      <c r="I3085" t="s">
        <v>8455</v>
      </c>
      <c r="K3085" t="s">
        <v>73</v>
      </c>
      <c r="L3085" t="s">
        <v>3397</v>
      </c>
    </row>
    <row r="3086" spans="1:12" x14ac:dyDescent="0.25">
      <c r="A3086" t="s">
        <v>1139</v>
      </c>
      <c r="B3086" t="s">
        <v>5288</v>
      </c>
      <c r="C3086" t="s">
        <v>7733</v>
      </c>
      <c r="D3086" t="s">
        <v>1140</v>
      </c>
      <c r="E3086" t="s">
        <v>5288</v>
      </c>
      <c r="F3086" t="s">
        <v>7733</v>
      </c>
      <c r="H3086" t="s">
        <v>1187</v>
      </c>
      <c r="I3086" t="s">
        <v>4103</v>
      </c>
      <c r="K3086" t="s">
        <v>73</v>
      </c>
      <c r="L3086" t="s">
        <v>3403</v>
      </c>
    </row>
    <row r="3087" spans="1:12" x14ac:dyDescent="0.25">
      <c r="A3087" t="s">
        <v>1139</v>
      </c>
      <c r="B3087" t="s">
        <v>5288</v>
      </c>
      <c r="C3087" t="s">
        <v>3930</v>
      </c>
      <c r="D3087" t="s">
        <v>1140</v>
      </c>
      <c r="E3087" t="s">
        <v>5288</v>
      </c>
      <c r="F3087" t="s">
        <v>3930</v>
      </c>
      <c r="H3087" t="s">
        <v>1187</v>
      </c>
      <c r="I3087" t="s">
        <v>7687</v>
      </c>
      <c r="K3087" t="s">
        <v>1346</v>
      </c>
      <c r="L3087" t="s">
        <v>3944</v>
      </c>
    </row>
    <row r="3088" spans="1:12" x14ac:dyDescent="0.25">
      <c r="A3088" t="s">
        <v>1139</v>
      </c>
      <c r="B3088" t="s">
        <v>5288</v>
      </c>
      <c r="C3088" t="s">
        <v>7734</v>
      </c>
      <c r="D3088" t="s">
        <v>1140</v>
      </c>
      <c r="E3088" t="s">
        <v>5288</v>
      </c>
      <c r="F3088" t="s">
        <v>7734</v>
      </c>
      <c r="H3088" t="s">
        <v>1187</v>
      </c>
      <c r="I3088" t="s">
        <v>7688</v>
      </c>
      <c r="K3088" t="s">
        <v>1346</v>
      </c>
      <c r="L3088" t="s">
        <v>3946</v>
      </c>
    </row>
    <row r="3089" spans="1:12" x14ac:dyDescent="0.25">
      <c r="A3089" t="s">
        <v>1139</v>
      </c>
      <c r="B3089" t="s">
        <v>5288</v>
      </c>
      <c r="C3089" t="s">
        <v>3932</v>
      </c>
      <c r="D3089" t="s">
        <v>1140</v>
      </c>
      <c r="E3089" t="s">
        <v>5288</v>
      </c>
      <c r="F3089" t="s">
        <v>3932</v>
      </c>
      <c r="H3089" t="s">
        <v>1187</v>
      </c>
      <c r="I3089" t="s">
        <v>7689</v>
      </c>
      <c r="K3089" t="s">
        <v>76</v>
      </c>
      <c r="L3089" t="s">
        <v>3285</v>
      </c>
    </row>
    <row r="3090" spans="1:12" x14ac:dyDescent="0.25">
      <c r="A3090" t="s">
        <v>1139</v>
      </c>
      <c r="B3090" t="s">
        <v>5288</v>
      </c>
      <c r="C3090" t="s">
        <v>3935</v>
      </c>
      <c r="D3090" t="s">
        <v>1140</v>
      </c>
      <c r="E3090" t="s">
        <v>5288</v>
      </c>
      <c r="F3090" t="s">
        <v>3935</v>
      </c>
      <c r="H3090" t="s">
        <v>1187</v>
      </c>
      <c r="I3090" t="s">
        <v>7691</v>
      </c>
      <c r="K3090" t="s">
        <v>76</v>
      </c>
      <c r="L3090" t="s">
        <v>3302</v>
      </c>
    </row>
    <row r="3091" spans="1:12" x14ac:dyDescent="0.25">
      <c r="A3091" t="s">
        <v>1139</v>
      </c>
      <c r="B3091" t="s">
        <v>5288</v>
      </c>
      <c r="C3091" t="s">
        <v>7735</v>
      </c>
      <c r="D3091" t="s">
        <v>1140</v>
      </c>
      <c r="E3091" t="s">
        <v>5288</v>
      </c>
      <c r="F3091" t="s">
        <v>7735</v>
      </c>
      <c r="H3091" t="s">
        <v>1187</v>
      </c>
      <c r="I3091" t="s">
        <v>3681</v>
      </c>
      <c r="K3091" t="s">
        <v>76</v>
      </c>
      <c r="L3091" t="s">
        <v>3341</v>
      </c>
    </row>
    <row r="3092" spans="1:12" x14ac:dyDescent="0.25">
      <c r="A3092" t="s">
        <v>1139</v>
      </c>
      <c r="B3092" t="s">
        <v>5288</v>
      </c>
      <c r="C3092" t="s">
        <v>3941</v>
      </c>
      <c r="D3092" t="s">
        <v>1140</v>
      </c>
      <c r="E3092" t="s">
        <v>5288</v>
      </c>
      <c r="F3092" t="s">
        <v>3941</v>
      </c>
      <c r="H3092" t="s">
        <v>1187</v>
      </c>
      <c r="I3092" t="s">
        <v>3684</v>
      </c>
      <c r="K3092" t="s">
        <v>76</v>
      </c>
      <c r="L3092" t="s">
        <v>3377</v>
      </c>
    </row>
    <row r="3093" spans="1:12" x14ac:dyDescent="0.25">
      <c r="A3093" t="s">
        <v>1139</v>
      </c>
      <c r="B3093" t="s">
        <v>5288</v>
      </c>
      <c r="C3093" t="s">
        <v>7736</v>
      </c>
      <c r="D3093" t="s">
        <v>1140</v>
      </c>
      <c r="E3093" t="s">
        <v>5288</v>
      </c>
      <c r="F3093" t="s">
        <v>7736</v>
      </c>
      <c r="H3093" t="s">
        <v>1187</v>
      </c>
      <c r="I3093" t="s">
        <v>3687</v>
      </c>
      <c r="K3093" t="s">
        <v>76</v>
      </c>
      <c r="L3093" t="s">
        <v>3383</v>
      </c>
    </row>
    <row r="3094" spans="1:12" x14ac:dyDescent="0.25">
      <c r="A3094" t="s">
        <v>1139</v>
      </c>
      <c r="B3094" t="s">
        <v>5288</v>
      </c>
      <c r="C3094" t="s">
        <v>7737</v>
      </c>
      <c r="D3094" t="s">
        <v>1140</v>
      </c>
      <c r="E3094" t="s">
        <v>5288</v>
      </c>
      <c r="F3094" t="s">
        <v>7737</v>
      </c>
      <c r="H3094" t="s">
        <v>1187</v>
      </c>
      <c r="I3094" t="s">
        <v>3690</v>
      </c>
      <c r="K3094" t="s">
        <v>76</v>
      </c>
      <c r="L3094" t="s">
        <v>7948</v>
      </c>
    </row>
    <row r="3095" spans="1:12" x14ac:dyDescent="0.25">
      <c r="A3095" t="s">
        <v>1139</v>
      </c>
      <c r="B3095" t="s">
        <v>5288</v>
      </c>
      <c r="C3095" t="s">
        <v>7738</v>
      </c>
      <c r="D3095" t="s">
        <v>1140</v>
      </c>
      <c r="E3095" t="s">
        <v>5288</v>
      </c>
      <c r="F3095" t="s">
        <v>7738</v>
      </c>
      <c r="H3095" t="s">
        <v>1187</v>
      </c>
      <c r="I3095" t="s">
        <v>3693</v>
      </c>
      <c r="K3095" t="s">
        <v>76</v>
      </c>
      <c r="L3095" t="s">
        <v>3386</v>
      </c>
    </row>
    <row r="3096" spans="1:12" x14ac:dyDescent="0.25">
      <c r="A3096" t="s">
        <v>1139</v>
      </c>
      <c r="B3096" t="s">
        <v>5288</v>
      </c>
      <c r="C3096" t="s">
        <v>7739</v>
      </c>
      <c r="D3096" t="s">
        <v>1140</v>
      </c>
      <c r="E3096" t="s">
        <v>5288</v>
      </c>
      <c r="F3096" t="s">
        <v>7739</v>
      </c>
      <c r="H3096" t="s">
        <v>1187</v>
      </c>
      <c r="I3096" t="s">
        <v>3696</v>
      </c>
      <c r="K3096" t="s">
        <v>76</v>
      </c>
      <c r="L3096" t="s">
        <v>7953</v>
      </c>
    </row>
    <row r="3097" spans="1:12" x14ac:dyDescent="0.25">
      <c r="A3097" t="s">
        <v>1139</v>
      </c>
      <c r="B3097" t="s">
        <v>5288</v>
      </c>
      <c r="C3097" t="s">
        <v>7682</v>
      </c>
      <c r="D3097" t="s">
        <v>1140</v>
      </c>
      <c r="E3097" t="s">
        <v>5288</v>
      </c>
      <c r="F3097" t="s">
        <v>7682</v>
      </c>
      <c r="H3097" t="s">
        <v>1187</v>
      </c>
      <c r="I3097" t="s">
        <v>5564</v>
      </c>
      <c r="K3097" t="s">
        <v>76</v>
      </c>
      <c r="L3097" t="s">
        <v>7902</v>
      </c>
    </row>
    <row r="3098" spans="1:12" x14ac:dyDescent="0.25">
      <c r="A3098" t="s">
        <v>1139</v>
      </c>
      <c r="B3098" t="s">
        <v>5288</v>
      </c>
      <c r="C3098" t="s">
        <v>7741</v>
      </c>
      <c r="D3098" t="s">
        <v>1140</v>
      </c>
      <c r="E3098" t="s">
        <v>5288</v>
      </c>
      <c r="F3098" t="s">
        <v>7741</v>
      </c>
      <c r="H3098" t="s">
        <v>1187</v>
      </c>
      <c r="I3098" t="s">
        <v>3699</v>
      </c>
      <c r="K3098" t="s">
        <v>76</v>
      </c>
      <c r="L3098" t="s">
        <v>7904</v>
      </c>
    </row>
    <row r="3099" spans="1:12" x14ac:dyDescent="0.25">
      <c r="A3099" t="s">
        <v>1139</v>
      </c>
      <c r="B3099" t="s">
        <v>5288</v>
      </c>
      <c r="C3099" t="s">
        <v>7742</v>
      </c>
      <c r="D3099" t="s">
        <v>1140</v>
      </c>
      <c r="E3099" t="s">
        <v>5288</v>
      </c>
      <c r="F3099" t="s">
        <v>7742</v>
      </c>
      <c r="H3099" t="s">
        <v>1187</v>
      </c>
      <c r="I3099" t="s">
        <v>3711</v>
      </c>
      <c r="K3099" t="s">
        <v>80</v>
      </c>
      <c r="L3099" t="s">
        <v>3386</v>
      </c>
    </row>
    <row r="3100" spans="1:12" x14ac:dyDescent="0.25">
      <c r="A3100" t="s">
        <v>1139</v>
      </c>
      <c r="B3100" t="s">
        <v>5288</v>
      </c>
      <c r="C3100" t="s">
        <v>7743</v>
      </c>
      <c r="D3100" t="s">
        <v>1140</v>
      </c>
      <c r="E3100" t="s">
        <v>5288</v>
      </c>
      <c r="F3100" t="s">
        <v>7743</v>
      </c>
      <c r="H3100" t="s">
        <v>1187</v>
      </c>
      <c r="I3100" t="s">
        <v>3723</v>
      </c>
      <c r="K3100" t="s">
        <v>149</v>
      </c>
      <c r="L3100" t="s">
        <v>3549</v>
      </c>
    </row>
    <row r="3101" spans="1:12" x14ac:dyDescent="0.25">
      <c r="A3101" t="s">
        <v>1139</v>
      </c>
      <c r="B3101" t="s">
        <v>5288</v>
      </c>
      <c r="C3101" t="s">
        <v>7744</v>
      </c>
      <c r="D3101" t="s">
        <v>1140</v>
      </c>
      <c r="E3101" t="s">
        <v>5288</v>
      </c>
      <c r="F3101" t="s">
        <v>7744</v>
      </c>
      <c r="H3101" t="s">
        <v>1187</v>
      </c>
      <c r="I3101" t="s">
        <v>3729</v>
      </c>
      <c r="K3101" t="s">
        <v>149</v>
      </c>
      <c r="L3101" t="s">
        <v>3551</v>
      </c>
    </row>
    <row r="3102" spans="1:12" x14ac:dyDescent="0.25">
      <c r="A3102" t="s">
        <v>1139</v>
      </c>
      <c r="B3102" t="s">
        <v>5288</v>
      </c>
      <c r="C3102" t="s">
        <v>7745</v>
      </c>
      <c r="D3102" t="s">
        <v>1140</v>
      </c>
      <c r="E3102" t="s">
        <v>5288</v>
      </c>
      <c r="F3102" t="s">
        <v>7745</v>
      </c>
      <c r="H3102" t="s">
        <v>1187</v>
      </c>
      <c r="I3102" t="s">
        <v>3753</v>
      </c>
      <c r="K3102" t="s">
        <v>149</v>
      </c>
      <c r="L3102" t="s">
        <v>3628</v>
      </c>
    </row>
    <row r="3103" spans="1:12" x14ac:dyDescent="0.25">
      <c r="A3103" t="s">
        <v>1139</v>
      </c>
      <c r="B3103" t="s">
        <v>5288</v>
      </c>
      <c r="C3103" t="s">
        <v>3944</v>
      </c>
      <c r="D3103" t="s">
        <v>1140</v>
      </c>
      <c r="E3103" t="s">
        <v>5288</v>
      </c>
      <c r="F3103" t="s">
        <v>3944</v>
      </c>
      <c r="H3103" t="s">
        <v>1187</v>
      </c>
      <c r="I3103" t="s">
        <v>3765</v>
      </c>
      <c r="K3103" t="s">
        <v>149</v>
      </c>
      <c r="L3103" t="s">
        <v>3968</v>
      </c>
    </row>
    <row r="3104" spans="1:12" x14ac:dyDescent="0.25">
      <c r="A3104" t="s">
        <v>1139</v>
      </c>
      <c r="B3104" t="s">
        <v>5288</v>
      </c>
      <c r="C3104" t="s">
        <v>7746</v>
      </c>
      <c r="D3104" t="s">
        <v>1140</v>
      </c>
      <c r="E3104" t="s">
        <v>5288</v>
      </c>
      <c r="F3104" t="s">
        <v>7746</v>
      </c>
      <c r="H3104" t="s">
        <v>1187</v>
      </c>
      <c r="I3104" t="s">
        <v>3768</v>
      </c>
      <c r="K3104" t="s">
        <v>149</v>
      </c>
      <c r="L3104" t="s">
        <v>3995</v>
      </c>
    </row>
    <row r="3105" spans="1:12" x14ac:dyDescent="0.25">
      <c r="A3105" t="s">
        <v>1139</v>
      </c>
      <c r="B3105" t="s">
        <v>5288</v>
      </c>
      <c r="C3105" t="s">
        <v>3950</v>
      </c>
      <c r="D3105" t="s">
        <v>1140</v>
      </c>
      <c r="E3105" t="s">
        <v>5288</v>
      </c>
      <c r="F3105" t="s">
        <v>3950</v>
      </c>
      <c r="H3105" t="s">
        <v>1187</v>
      </c>
      <c r="I3105" t="s">
        <v>3771</v>
      </c>
      <c r="K3105" t="s">
        <v>149</v>
      </c>
      <c r="L3105" t="s">
        <v>4037</v>
      </c>
    </row>
    <row r="3106" spans="1:12" x14ac:dyDescent="0.25">
      <c r="A3106" t="s">
        <v>1139</v>
      </c>
      <c r="B3106" t="s">
        <v>5288</v>
      </c>
      <c r="C3106" t="s">
        <v>3952</v>
      </c>
      <c r="D3106" t="s">
        <v>1140</v>
      </c>
      <c r="E3106" t="s">
        <v>5288</v>
      </c>
      <c r="F3106" t="s">
        <v>3952</v>
      </c>
      <c r="H3106" t="s">
        <v>1187</v>
      </c>
      <c r="I3106" t="s">
        <v>3779</v>
      </c>
      <c r="K3106" t="s">
        <v>149</v>
      </c>
      <c r="L3106" t="s">
        <v>4056</v>
      </c>
    </row>
    <row r="3107" spans="1:12" x14ac:dyDescent="0.25">
      <c r="A3107" t="s">
        <v>1139</v>
      </c>
      <c r="B3107" t="s">
        <v>5288</v>
      </c>
      <c r="C3107" t="s">
        <v>5802</v>
      </c>
      <c r="D3107" t="s">
        <v>1140</v>
      </c>
      <c r="E3107" t="s">
        <v>5288</v>
      </c>
      <c r="F3107" t="s">
        <v>5802</v>
      </c>
      <c r="H3107" t="s">
        <v>1187</v>
      </c>
      <c r="I3107" t="s">
        <v>3782</v>
      </c>
      <c r="K3107" t="s">
        <v>83</v>
      </c>
      <c r="L3107" t="s">
        <v>3251</v>
      </c>
    </row>
    <row r="3108" spans="1:12" x14ac:dyDescent="0.25">
      <c r="A3108" t="s">
        <v>1139</v>
      </c>
      <c r="B3108" t="s">
        <v>5288</v>
      </c>
      <c r="C3108" t="s">
        <v>3954</v>
      </c>
      <c r="D3108" t="s">
        <v>1140</v>
      </c>
      <c r="E3108" t="s">
        <v>5288</v>
      </c>
      <c r="F3108" t="s">
        <v>3954</v>
      </c>
      <c r="H3108" t="s">
        <v>1187</v>
      </c>
      <c r="I3108" t="s">
        <v>3785</v>
      </c>
      <c r="K3108" t="s">
        <v>83</v>
      </c>
      <c r="L3108" t="s">
        <v>3266</v>
      </c>
    </row>
    <row r="3109" spans="1:12" x14ac:dyDescent="0.25">
      <c r="A3109" t="s">
        <v>1139</v>
      </c>
      <c r="B3109" t="s">
        <v>5288</v>
      </c>
      <c r="C3109" t="s">
        <v>3956</v>
      </c>
      <c r="D3109" t="s">
        <v>1140</v>
      </c>
      <c r="E3109" t="s">
        <v>5288</v>
      </c>
      <c r="F3109" t="s">
        <v>3956</v>
      </c>
      <c r="H3109" t="s">
        <v>1187</v>
      </c>
      <c r="I3109" t="s">
        <v>3787</v>
      </c>
      <c r="K3109" t="s">
        <v>83</v>
      </c>
      <c r="L3109" t="s">
        <v>3269</v>
      </c>
    </row>
    <row r="3110" spans="1:12" x14ac:dyDescent="0.25">
      <c r="A3110" t="s">
        <v>1139</v>
      </c>
      <c r="B3110" t="s">
        <v>5288</v>
      </c>
      <c r="C3110" t="s">
        <v>3958</v>
      </c>
      <c r="D3110" t="s">
        <v>1140</v>
      </c>
      <c r="E3110" t="s">
        <v>5288</v>
      </c>
      <c r="F3110" t="s">
        <v>3958</v>
      </c>
      <c r="H3110" t="s">
        <v>1187</v>
      </c>
      <c r="I3110" t="s">
        <v>3790</v>
      </c>
      <c r="K3110" t="s">
        <v>83</v>
      </c>
      <c r="L3110" t="s">
        <v>3341</v>
      </c>
    </row>
    <row r="3111" spans="1:12" x14ac:dyDescent="0.25">
      <c r="A3111" t="s">
        <v>1139</v>
      </c>
      <c r="B3111" t="s">
        <v>5288</v>
      </c>
      <c r="C3111" t="s">
        <v>3960</v>
      </c>
      <c r="D3111" t="s">
        <v>1140</v>
      </c>
      <c r="E3111" t="s">
        <v>5288</v>
      </c>
      <c r="F3111" t="s">
        <v>3960</v>
      </c>
      <c r="H3111" t="s">
        <v>1187</v>
      </c>
      <c r="I3111" t="s">
        <v>3793</v>
      </c>
      <c r="K3111" t="s">
        <v>83</v>
      </c>
      <c r="L3111" t="s">
        <v>3368</v>
      </c>
    </row>
    <row r="3112" spans="1:12" x14ac:dyDescent="0.25">
      <c r="A3112" t="s">
        <v>1139</v>
      </c>
      <c r="B3112" t="s">
        <v>5288</v>
      </c>
      <c r="C3112" t="s">
        <v>3962</v>
      </c>
      <c r="D3112" t="s">
        <v>1140</v>
      </c>
      <c r="E3112" t="s">
        <v>5288</v>
      </c>
      <c r="F3112" t="s">
        <v>3962</v>
      </c>
      <c r="H3112" t="s">
        <v>1187</v>
      </c>
      <c r="I3112" t="s">
        <v>3796</v>
      </c>
      <c r="K3112" t="s">
        <v>83</v>
      </c>
      <c r="L3112" t="s">
        <v>3371</v>
      </c>
    </row>
    <row r="3113" spans="1:12" x14ac:dyDescent="0.25">
      <c r="A3113" t="s">
        <v>1139</v>
      </c>
      <c r="B3113" t="s">
        <v>5288</v>
      </c>
      <c r="C3113" t="s">
        <v>3964</v>
      </c>
      <c r="D3113" t="s">
        <v>1140</v>
      </c>
      <c r="E3113" t="s">
        <v>5288</v>
      </c>
      <c r="F3113" t="s">
        <v>3964</v>
      </c>
      <c r="H3113" t="s">
        <v>1187</v>
      </c>
      <c r="I3113" t="s">
        <v>3799</v>
      </c>
      <c r="K3113" t="s">
        <v>83</v>
      </c>
      <c r="L3113" t="s">
        <v>3374</v>
      </c>
    </row>
    <row r="3114" spans="1:12" x14ac:dyDescent="0.25">
      <c r="A3114" t="s">
        <v>1139</v>
      </c>
      <c r="B3114" t="s">
        <v>5288</v>
      </c>
      <c r="C3114" t="s">
        <v>3966</v>
      </c>
      <c r="D3114" t="s">
        <v>1140</v>
      </c>
      <c r="E3114" t="s">
        <v>5288</v>
      </c>
      <c r="F3114" t="s">
        <v>3966</v>
      </c>
      <c r="H3114" t="s">
        <v>1187</v>
      </c>
      <c r="I3114" t="s">
        <v>3802</v>
      </c>
      <c r="K3114" t="s">
        <v>83</v>
      </c>
      <c r="L3114" t="s">
        <v>7945</v>
      </c>
    </row>
    <row r="3115" spans="1:12" x14ac:dyDescent="0.25">
      <c r="A3115" t="s">
        <v>1139</v>
      </c>
      <c r="B3115" t="s">
        <v>5288</v>
      </c>
      <c r="C3115" t="s">
        <v>3968</v>
      </c>
      <c r="D3115" t="s">
        <v>1140</v>
      </c>
      <c r="E3115" t="s">
        <v>5288</v>
      </c>
      <c r="F3115" t="s">
        <v>3968</v>
      </c>
      <c r="H3115" t="s">
        <v>1187</v>
      </c>
      <c r="I3115" t="s">
        <v>3805</v>
      </c>
      <c r="K3115" t="s">
        <v>83</v>
      </c>
      <c r="L3115" t="s">
        <v>3377</v>
      </c>
    </row>
    <row r="3116" spans="1:12" x14ac:dyDescent="0.25">
      <c r="A3116" t="s">
        <v>1139</v>
      </c>
      <c r="B3116" t="s">
        <v>5288</v>
      </c>
      <c r="C3116" t="s">
        <v>3970</v>
      </c>
      <c r="D3116" t="s">
        <v>1140</v>
      </c>
      <c r="E3116" t="s">
        <v>5288</v>
      </c>
      <c r="F3116" t="s">
        <v>3970</v>
      </c>
      <c r="H3116" t="s">
        <v>1187</v>
      </c>
      <c r="I3116" t="s">
        <v>3808</v>
      </c>
      <c r="K3116" t="s">
        <v>83</v>
      </c>
      <c r="L3116" t="s">
        <v>3383</v>
      </c>
    </row>
    <row r="3117" spans="1:12" x14ac:dyDescent="0.25">
      <c r="A3117" t="s">
        <v>1139</v>
      </c>
      <c r="B3117" t="s">
        <v>5288</v>
      </c>
      <c r="C3117" t="s">
        <v>3972</v>
      </c>
      <c r="D3117" t="s">
        <v>1140</v>
      </c>
      <c r="E3117" t="s">
        <v>5288</v>
      </c>
      <c r="F3117" t="s">
        <v>3972</v>
      </c>
      <c r="H3117" t="s">
        <v>1187</v>
      </c>
      <c r="I3117" t="s">
        <v>3811</v>
      </c>
      <c r="K3117" t="s">
        <v>83</v>
      </c>
      <c r="L3117" t="s">
        <v>7597</v>
      </c>
    </row>
    <row r="3118" spans="1:12" x14ac:dyDescent="0.25">
      <c r="A3118" t="s">
        <v>1139</v>
      </c>
      <c r="B3118" t="s">
        <v>5288</v>
      </c>
      <c r="C3118" t="s">
        <v>3974</v>
      </c>
      <c r="D3118" t="s">
        <v>1140</v>
      </c>
      <c r="E3118" t="s">
        <v>5288</v>
      </c>
      <c r="F3118" t="s">
        <v>3974</v>
      </c>
      <c r="H3118" t="s">
        <v>1187</v>
      </c>
      <c r="I3118" t="s">
        <v>3814</v>
      </c>
      <c r="K3118" t="s">
        <v>83</v>
      </c>
      <c r="L3118" t="s">
        <v>3394</v>
      </c>
    </row>
    <row r="3119" spans="1:12" x14ac:dyDescent="0.25">
      <c r="A3119" t="s">
        <v>1139</v>
      </c>
      <c r="B3119" t="s">
        <v>5288</v>
      </c>
      <c r="C3119" t="s">
        <v>3977</v>
      </c>
      <c r="D3119" t="s">
        <v>1140</v>
      </c>
      <c r="E3119" t="s">
        <v>5288</v>
      </c>
      <c r="F3119" t="s">
        <v>3977</v>
      </c>
      <c r="H3119" t="s">
        <v>1187</v>
      </c>
      <c r="I3119" t="s">
        <v>3817</v>
      </c>
      <c r="K3119" t="s">
        <v>83</v>
      </c>
      <c r="L3119" t="s">
        <v>3399</v>
      </c>
    </row>
    <row r="3120" spans="1:12" x14ac:dyDescent="0.25">
      <c r="A3120" t="s">
        <v>1139</v>
      </c>
      <c r="B3120" t="s">
        <v>5288</v>
      </c>
      <c r="C3120" t="s">
        <v>3979</v>
      </c>
      <c r="D3120" t="s">
        <v>1140</v>
      </c>
      <c r="E3120" t="s">
        <v>5288</v>
      </c>
      <c r="F3120" t="s">
        <v>3979</v>
      </c>
      <c r="H3120" t="s">
        <v>1187</v>
      </c>
      <c r="I3120" t="s">
        <v>3820</v>
      </c>
      <c r="K3120" t="s">
        <v>83</v>
      </c>
      <c r="L3120" t="s">
        <v>3401</v>
      </c>
    </row>
    <row r="3121" spans="1:12" x14ac:dyDescent="0.25">
      <c r="A3121" t="s">
        <v>1139</v>
      </c>
      <c r="B3121" t="s">
        <v>5288</v>
      </c>
      <c r="C3121" t="s">
        <v>3981</v>
      </c>
      <c r="D3121" t="s">
        <v>1140</v>
      </c>
      <c r="E3121" t="s">
        <v>5288</v>
      </c>
      <c r="F3121" t="s">
        <v>3981</v>
      </c>
      <c r="H3121" t="s">
        <v>1187</v>
      </c>
      <c r="I3121" t="s">
        <v>3823</v>
      </c>
      <c r="K3121" t="s">
        <v>83</v>
      </c>
      <c r="L3121" t="s">
        <v>7904</v>
      </c>
    </row>
    <row r="3122" spans="1:12" x14ac:dyDescent="0.25">
      <c r="A3122" t="s">
        <v>1139</v>
      </c>
      <c r="B3122" t="s">
        <v>5288</v>
      </c>
      <c r="C3122" t="s">
        <v>3983</v>
      </c>
      <c r="D3122" t="s">
        <v>1140</v>
      </c>
      <c r="E3122" t="s">
        <v>5288</v>
      </c>
      <c r="F3122" t="s">
        <v>3983</v>
      </c>
      <c r="H3122" t="s">
        <v>1187</v>
      </c>
      <c r="I3122" t="s">
        <v>5678</v>
      </c>
      <c r="K3122" t="s">
        <v>83</v>
      </c>
      <c r="L3122" t="s">
        <v>3415</v>
      </c>
    </row>
    <row r="3123" spans="1:12" x14ac:dyDescent="0.25">
      <c r="A3123" t="s">
        <v>1139</v>
      </c>
      <c r="B3123" t="s">
        <v>5288</v>
      </c>
      <c r="C3123" t="s">
        <v>3986</v>
      </c>
      <c r="D3123" t="s">
        <v>1140</v>
      </c>
      <c r="E3123" t="s">
        <v>5288</v>
      </c>
      <c r="F3123" t="s">
        <v>3986</v>
      </c>
      <c r="H3123" t="s">
        <v>1187</v>
      </c>
      <c r="I3123" t="s">
        <v>3826</v>
      </c>
      <c r="K3123" t="s">
        <v>83</v>
      </c>
      <c r="L3123" t="s">
        <v>3418</v>
      </c>
    </row>
    <row r="3124" spans="1:12" x14ac:dyDescent="0.25">
      <c r="A3124" t="s">
        <v>1139</v>
      </c>
      <c r="B3124" t="s">
        <v>5288</v>
      </c>
      <c r="C3124" t="s">
        <v>3988</v>
      </c>
      <c r="D3124" t="s">
        <v>1140</v>
      </c>
      <c r="E3124" t="s">
        <v>5288</v>
      </c>
      <c r="F3124" t="s">
        <v>3988</v>
      </c>
      <c r="H3124" t="s">
        <v>1187</v>
      </c>
      <c r="I3124" t="s">
        <v>3829</v>
      </c>
      <c r="K3124" t="s">
        <v>83</v>
      </c>
      <c r="L3124" t="s">
        <v>3420</v>
      </c>
    </row>
    <row r="3125" spans="1:12" x14ac:dyDescent="0.25">
      <c r="A3125" t="s">
        <v>1139</v>
      </c>
      <c r="B3125" t="s">
        <v>5288</v>
      </c>
      <c r="C3125" t="s">
        <v>3989</v>
      </c>
      <c r="D3125" t="s">
        <v>1140</v>
      </c>
      <c r="E3125" t="s">
        <v>5288</v>
      </c>
      <c r="F3125" t="s">
        <v>3989</v>
      </c>
      <c r="H3125" t="s">
        <v>1187</v>
      </c>
      <c r="I3125" t="s">
        <v>5688</v>
      </c>
      <c r="K3125" t="s">
        <v>83</v>
      </c>
      <c r="L3125" t="s">
        <v>3483</v>
      </c>
    </row>
    <row r="3126" spans="1:12" x14ac:dyDescent="0.25">
      <c r="A3126" t="s">
        <v>1139</v>
      </c>
      <c r="B3126" t="s">
        <v>5288</v>
      </c>
      <c r="C3126" t="s">
        <v>3991</v>
      </c>
      <c r="D3126" t="s">
        <v>1140</v>
      </c>
      <c r="E3126" t="s">
        <v>5288</v>
      </c>
      <c r="F3126" t="s">
        <v>3991</v>
      </c>
      <c r="H3126" t="s">
        <v>1187</v>
      </c>
      <c r="I3126" t="s">
        <v>3831</v>
      </c>
      <c r="K3126" t="s">
        <v>83</v>
      </c>
      <c r="L3126" t="s">
        <v>3628</v>
      </c>
    </row>
    <row r="3127" spans="1:12" x14ac:dyDescent="0.25">
      <c r="A3127" t="s">
        <v>1139</v>
      </c>
      <c r="B3127" t="s">
        <v>5288</v>
      </c>
      <c r="C3127" t="s">
        <v>3992</v>
      </c>
      <c r="D3127" t="s">
        <v>1140</v>
      </c>
      <c r="E3127" t="s">
        <v>5288</v>
      </c>
      <c r="F3127" t="s">
        <v>3992</v>
      </c>
      <c r="H3127" t="s">
        <v>1187</v>
      </c>
      <c r="I3127" t="s">
        <v>5695</v>
      </c>
      <c r="K3127" t="s">
        <v>83</v>
      </c>
      <c r="L3127" t="s">
        <v>4150</v>
      </c>
    </row>
    <row r="3128" spans="1:12" x14ac:dyDescent="0.25">
      <c r="A3128" t="s">
        <v>1139</v>
      </c>
      <c r="B3128" t="s">
        <v>5288</v>
      </c>
      <c r="C3128" t="s">
        <v>3995</v>
      </c>
      <c r="D3128" t="s">
        <v>1140</v>
      </c>
      <c r="E3128" t="s">
        <v>5288</v>
      </c>
      <c r="F3128" t="s">
        <v>3995</v>
      </c>
      <c r="H3128" t="s">
        <v>1187</v>
      </c>
      <c r="I3128" t="s">
        <v>3834</v>
      </c>
      <c r="K3128" t="s">
        <v>83</v>
      </c>
      <c r="L3128" t="s">
        <v>7835</v>
      </c>
    </row>
    <row r="3129" spans="1:12" x14ac:dyDescent="0.25">
      <c r="A3129" t="s">
        <v>1139</v>
      </c>
      <c r="B3129" t="s">
        <v>5288</v>
      </c>
      <c r="C3129" t="s">
        <v>3997</v>
      </c>
      <c r="D3129" t="s">
        <v>1140</v>
      </c>
      <c r="E3129" t="s">
        <v>5288</v>
      </c>
      <c r="F3129" t="s">
        <v>3997</v>
      </c>
      <c r="H3129" t="s">
        <v>1187</v>
      </c>
      <c r="I3129" t="s">
        <v>3837</v>
      </c>
      <c r="K3129" t="s">
        <v>83</v>
      </c>
      <c r="L3129" t="s">
        <v>8050</v>
      </c>
    </row>
    <row r="3130" spans="1:12" x14ac:dyDescent="0.25">
      <c r="A3130" t="s">
        <v>1139</v>
      </c>
      <c r="B3130" t="s">
        <v>5288</v>
      </c>
      <c r="C3130" t="s">
        <v>3999</v>
      </c>
      <c r="D3130" t="s">
        <v>1140</v>
      </c>
      <c r="E3130" t="s">
        <v>5288</v>
      </c>
      <c r="F3130" t="s">
        <v>3999</v>
      </c>
      <c r="H3130" t="s">
        <v>1187</v>
      </c>
      <c r="I3130" t="s">
        <v>3855</v>
      </c>
      <c r="K3130" t="s">
        <v>83</v>
      </c>
      <c r="L3130" t="s">
        <v>4513</v>
      </c>
    </row>
    <row r="3131" spans="1:12" x14ac:dyDescent="0.25">
      <c r="A3131" t="s">
        <v>1139</v>
      </c>
      <c r="B3131" t="s">
        <v>5288</v>
      </c>
      <c r="C3131" t="s">
        <v>4001</v>
      </c>
      <c r="D3131" t="s">
        <v>1140</v>
      </c>
      <c r="E3131" t="s">
        <v>5288</v>
      </c>
      <c r="F3131" t="s">
        <v>4001</v>
      </c>
      <c r="H3131" t="s">
        <v>1187</v>
      </c>
      <c r="I3131" t="s">
        <v>3877</v>
      </c>
      <c r="K3131" t="s">
        <v>83</v>
      </c>
      <c r="L3131" t="s">
        <v>4519</v>
      </c>
    </row>
    <row r="3132" spans="1:12" x14ac:dyDescent="0.25">
      <c r="A3132" t="s">
        <v>1139</v>
      </c>
      <c r="B3132" t="s">
        <v>5288</v>
      </c>
      <c r="C3132" t="s">
        <v>4003</v>
      </c>
      <c r="D3132" t="s">
        <v>1140</v>
      </c>
      <c r="E3132" t="s">
        <v>5288</v>
      </c>
      <c r="F3132" t="s">
        <v>4003</v>
      </c>
      <c r="H3132" t="s">
        <v>1187</v>
      </c>
      <c r="I3132" t="s">
        <v>3887</v>
      </c>
      <c r="K3132" t="s">
        <v>83</v>
      </c>
      <c r="L3132" t="s">
        <v>4520</v>
      </c>
    </row>
    <row r="3133" spans="1:12" x14ac:dyDescent="0.25">
      <c r="A3133" t="s">
        <v>1139</v>
      </c>
      <c r="B3133" t="s">
        <v>5288</v>
      </c>
      <c r="C3133" t="s">
        <v>4005</v>
      </c>
      <c r="D3133" t="s">
        <v>1140</v>
      </c>
      <c r="E3133" t="s">
        <v>5288</v>
      </c>
      <c r="F3133" t="s">
        <v>4005</v>
      </c>
      <c r="H3133" t="s">
        <v>1187</v>
      </c>
      <c r="I3133" t="s">
        <v>3898</v>
      </c>
      <c r="K3133" t="s">
        <v>83</v>
      </c>
      <c r="L3133" t="s">
        <v>4524</v>
      </c>
    </row>
    <row r="3134" spans="1:12" x14ac:dyDescent="0.25">
      <c r="A3134" t="s">
        <v>1139</v>
      </c>
      <c r="B3134" t="s">
        <v>5288</v>
      </c>
      <c r="C3134" t="s">
        <v>4007</v>
      </c>
      <c r="D3134" t="s">
        <v>1140</v>
      </c>
      <c r="E3134" t="s">
        <v>5288</v>
      </c>
      <c r="F3134" t="s">
        <v>4007</v>
      </c>
      <c r="H3134" t="s">
        <v>1187</v>
      </c>
      <c r="I3134" t="s">
        <v>3900</v>
      </c>
      <c r="K3134" t="s">
        <v>83</v>
      </c>
      <c r="L3134" t="s">
        <v>4526</v>
      </c>
    </row>
    <row r="3135" spans="1:12" x14ac:dyDescent="0.25">
      <c r="A3135" t="s">
        <v>1139</v>
      </c>
      <c r="B3135" t="s">
        <v>5288</v>
      </c>
      <c r="C3135" t="s">
        <v>4009</v>
      </c>
      <c r="D3135" t="s">
        <v>1140</v>
      </c>
      <c r="E3135" t="s">
        <v>5288</v>
      </c>
      <c r="F3135" t="s">
        <v>4009</v>
      </c>
      <c r="H3135" t="s">
        <v>1187</v>
      </c>
      <c r="I3135" t="s">
        <v>3902</v>
      </c>
      <c r="K3135" t="s">
        <v>83</v>
      </c>
      <c r="L3135" t="s">
        <v>4528</v>
      </c>
    </row>
    <row r="3136" spans="1:12" x14ac:dyDescent="0.25">
      <c r="A3136" t="s">
        <v>1139</v>
      </c>
      <c r="B3136" t="s">
        <v>5288</v>
      </c>
      <c r="C3136" t="s">
        <v>4010</v>
      </c>
      <c r="D3136" t="s">
        <v>1140</v>
      </c>
      <c r="E3136" t="s">
        <v>5288</v>
      </c>
      <c r="F3136" t="s">
        <v>4010</v>
      </c>
      <c r="H3136" t="s">
        <v>1187</v>
      </c>
      <c r="I3136" t="s">
        <v>3921</v>
      </c>
      <c r="K3136" t="s">
        <v>83</v>
      </c>
      <c r="L3136" t="s">
        <v>4530</v>
      </c>
    </row>
    <row r="3137" spans="1:12" x14ac:dyDescent="0.25">
      <c r="A3137" t="s">
        <v>1139</v>
      </c>
      <c r="B3137" t="s">
        <v>5288</v>
      </c>
      <c r="C3137" t="s">
        <v>4012</v>
      </c>
      <c r="D3137" t="s">
        <v>1140</v>
      </c>
      <c r="E3137" t="s">
        <v>5288</v>
      </c>
      <c r="F3137" t="s">
        <v>4012</v>
      </c>
      <c r="H3137" t="s">
        <v>1187</v>
      </c>
      <c r="I3137" t="s">
        <v>3923</v>
      </c>
      <c r="K3137" t="s">
        <v>83</v>
      </c>
      <c r="L3137" t="s">
        <v>4531</v>
      </c>
    </row>
    <row r="3138" spans="1:12" x14ac:dyDescent="0.25">
      <c r="A3138" t="s">
        <v>1139</v>
      </c>
      <c r="B3138" t="s">
        <v>5288</v>
      </c>
      <c r="C3138" t="s">
        <v>4014</v>
      </c>
      <c r="D3138" t="s">
        <v>1140</v>
      </c>
      <c r="E3138" t="s">
        <v>5288</v>
      </c>
      <c r="F3138" t="s">
        <v>4014</v>
      </c>
      <c r="H3138" t="s">
        <v>1187</v>
      </c>
      <c r="I3138" t="s">
        <v>4106</v>
      </c>
      <c r="K3138" t="s">
        <v>83</v>
      </c>
      <c r="L3138" t="s">
        <v>4533</v>
      </c>
    </row>
    <row r="3139" spans="1:12" x14ac:dyDescent="0.25">
      <c r="A3139" t="s">
        <v>1139</v>
      </c>
      <c r="B3139" t="s">
        <v>5288</v>
      </c>
      <c r="C3139" t="s">
        <v>4015</v>
      </c>
      <c r="D3139" t="s">
        <v>1140</v>
      </c>
      <c r="E3139" t="s">
        <v>5288</v>
      </c>
      <c r="F3139" t="s">
        <v>4015</v>
      </c>
      <c r="H3139" t="s">
        <v>1187</v>
      </c>
      <c r="I3139" t="s">
        <v>8015</v>
      </c>
      <c r="K3139" t="s">
        <v>85</v>
      </c>
      <c r="L3139" t="s">
        <v>3341</v>
      </c>
    </row>
    <row r="3140" spans="1:12" x14ac:dyDescent="0.25">
      <c r="A3140" t="s">
        <v>1139</v>
      </c>
      <c r="B3140" t="s">
        <v>5288</v>
      </c>
      <c r="C3140" t="s">
        <v>4018</v>
      </c>
      <c r="D3140" t="s">
        <v>1140</v>
      </c>
      <c r="E3140" t="s">
        <v>5288</v>
      </c>
      <c r="F3140" t="s">
        <v>4018</v>
      </c>
      <c r="H3140" t="s">
        <v>1187</v>
      </c>
      <c r="I3140" t="s">
        <v>8466</v>
      </c>
      <c r="K3140" t="s">
        <v>85</v>
      </c>
      <c r="L3140" t="s">
        <v>3377</v>
      </c>
    </row>
    <row r="3141" spans="1:12" x14ac:dyDescent="0.25">
      <c r="A3141" t="s">
        <v>1139</v>
      </c>
      <c r="B3141" t="s">
        <v>5288</v>
      </c>
      <c r="C3141" t="s">
        <v>7749</v>
      </c>
      <c r="D3141" t="s">
        <v>1140</v>
      </c>
      <c r="E3141" t="s">
        <v>5288</v>
      </c>
      <c r="F3141" t="s">
        <v>7749</v>
      </c>
      <c r="H3141" t="s">
        <v>1187</v>
      </c>
      <c r="I3141" t="s">
        <v>8488</v>
      </c>
      <c r="K3141" t="s">
        <v>85</v>
      </c>
      <c r="L3141" t="s">
        <v>3397</v>
      </c>
    </row>
    <row r="3142" spans="1:12" x14ac:dyDescent="0.25">
      <c r="A3142" t="s">
        <v>1139</v>
      </c>
      <c r="B3142" t="s">
        <v>5288</v>
      </c>
      <c r="C3142" t="s">
        <v>7750</v>
      </c>
      <c r="D3142" t="s">
        <v>1140</v>
      </c>
      <c r="E3142" t="s">
        <v>5288</v>
      </c>
      <c r="F3142" t="s">
        <v>7750</v>
      </c>
      <c r="H3142" t="s">
        <v>1187</v>
      </c>
      <c r="I3142" t="s">
        <v>8489</v>
      </c>
      <c r="K3142" t="s">
        <v>85</v>
      </c>
      <c r="L3142" t="s">
        <v>3411</v>
      </c>
    </row>
    <row r="3143" spans="1:12" x14ac:dyDescent="0.25">
      <c r="A3143" t="s">
        <v>1139</v>
      </c>
      <c r="B3143" t="s">
        <v>5288</v>
      </c>
      <c r="C3143" t="s">
        <v>4022</v>
      </c>
      <c r="D3143" t="s">
        <v>1140</v>
      </c>
      <c r="E3143" t="s">
        <v>5288</v>
      </c>
      <c r="F3143" t="s">
        <v>4022</v>
      </c>
      <c r="H3143" t="s">
        <v>1187</v>
      </c>
      <c r="I3143" t="s">
        <v>8468</v>
      </c>
      <c r="K3143" t="s">
        <v>896</v>
      </c>
      <c r="L3143" t="s">
        <v>3377</v>
      </c>
    </row>
    <row r="3144" spans="1:12" x14ac:dyDescent="0.25">
      <c r="A3144" t="s">
        <v>1139</v>
      </c>
      <c r="B3144" t="s">
        <v>5288</v>
      </c>
      <c r="C3144" t="s">
        <v>7751</v>
      </c>
      <c r="D3144" t="s">
        <v>1140</v>
      </c>
      <c r="E3144" t="s">
        <v>5288</v>
      </c>
      <c r="F3144" t="s">
        <v>7751</v>
      </c>
      <c r="H3144" t="s">
        <v>70</v>
      </c>
      <c r="I3144" t="s">
        <v>3341</v>
      </c>
      <c r="K3144" t="s">
        <v>896</v>
      </c>
      <c r="L3144" t="s">
        <v>3383</v>
      </c>
    </row>
    <row r="3145" spans="1:12" x14ac:dyDescent="0.25">
      <c r="A3145" t="s">
        <v>1139</v>
      </c>
      <c r="B3145" t="s">
        <v>5288</v>
      </c>
      <c r="C3145" t="s">
        <v>5877</v>
      </c>
      <c r="D3145" t="s">
        <v>1140</v>
      </c>
      <c r="E3145" t="s">
        <v>5288</v>
      </c>
      <c r="F3145" t="s">
        <v>5877</v>
      </c>
      <c r="H3145" t="s">
        <v>70</v>
      </c>
      <c r="I3145" t="s">
        <v>3383</v>
      </c>
      <c r="K3145" t="s">
        <v>896</v>
      </c>
      <c r="L3145" t="s">
        <v>3397</v>
      </c>
    </row>
    <row r="3146" spans="1:12" x14ac:dyDescent="0.25">
      <c r="A3146" t="s">
        <v>1139</v>
      </c>
      <c r="B3146" t="s">
        <v>5288</v>
      </c>
      <c r="C3146" t="s">
        <v>8451</v>
      </c>
      <c r="D3146" t="s">
        <v>1140</v>
      </c>
      <c r="E3146" t="s">
        <v>5288</v>
      </c>
      <c r="F3146" t="s">
        <v>8451</v>
      </c>
      <c r="H3146" t="s">
        <v>70</v>
      </c>
      <c r="I3146" t="s">
        <v>7948</v>
      </c>
      <c r="K3146" t="s">
        <v>91</v>
      </c>
      <c r="L3146" t="s">
        <v>3251</v>
      </c>
    </row>
    <row r="3147" spans="1:12" x14ac:dyDescent="0.25">
      <c r="A3147" t="s">
        <v>1139</v>
      </c>
      <c r="B3147" t="s">
        <v>5288</v>
      </c>
      <c r="C3147" t="s">
        <v>4037</v>
      </c>
      <c r="D3147" t="s">
        <v>1140</v>
      </c>
      <c r="E3147" t="s">
        <v>5288</v>
      </c>
      <c r="F3147" t="s">
        <v>4037</v>
      </c>
      <c r="H3147" t="s">
        <v>1280</v>
      </c>
      <c r="I3147" t="s">
        <v>3285</v>
      </c>
      <c r="K3147" t="s">
        <v>91</v>
      </c>
      <c r="L3147" t="s">
        <v>3266</v>
      </c>
    </row>
    <row r="3148" spans="1:12" x14ac:dyDescent="0.25">
      <c r="A3148" t="s">
        <v>1139</v>
      </c>
      <c r="B3148" t="s">
        <v>5288</v>
      </c>
      <c r="C3148" t="s">
        <v>4038</v>
      </c>
      <c r="D3148" t="s">
        <v>1140</v>
      </c>
      <c r="E3148" t="s">
        <v>5288</v>
      </c>
      <c r="F3148" t="s">
        <v>4038</v>
      </c>
      <c r="H3148" t="s">
        <v>1280</v>
      </c>
      <c r="I3148" t="s">
        <v>3302</v>
      </c>
      <c r="K3148" t="s">
        <v>91</v>
      </c>
      <c r="L3148" t="s">
        <v>3269</v>
      </c>
    </row>
    <row r="3149" spans="1:12" x14ac:dyDescent="0.25">
      <c r="A3149" t="s">
        <v>1139</v>
      </c>
      <c r="B3149" t="s">
        <v>5288</v>
      </c>
      <c r="C3149" t="s">
        <v>4040</v>
      </c>
      <c r="D3149" t="s">
        <v>1140</v>
      </c>
      <c r="E3149" t="s">
        <v>5288</v>
      </c>
      <c r="F3149" t="s">
        <v>4040</v>
      </c>
      <c r="H3149" t="s">
        <v>1280</v>
      </c>
      <c r="I3149" t="s">
        <v>3341</v>
      </c>
      <c r="K3149" t="s">
        <v>91</v>
      </c>
      <c r="L3149" t="s">
        <v>3302</v>
      </c>
    </row>
    <row r="3150" spans="1:12" x14ac:dyDescent="0.25">
      <c r="A3150" t="s">
        <v>1139</v>
      </c>
      <c r="B3150" t="s">
        <v>5288</v>
      </c>
      <c r="C3150" t="s">
        <v>4042</v>
      </c>
      <c r="D3150" t="s">
        <v>1140</v>
      </c>
      <c r="E3150" t="s">
        <v>5288</v>
      </c>
      <c r="F3150" t="s">
        <v>4042</v>
      </c>
      <c r="H3150" t="s">
        <v>1280</v>
      </c>
      <c r="I3150" t="s">
        <v>3383</v>
      </c>
      <c r="K3150" t="s">
        <v>91</v>
      </c>
      <c r="L3150" t="s">
        <v>3341</v>
      </c>
    </row>
    <row r="3151" spans="1:12" x14ac:dyDescent="0.25">
      <c r="A3151" t="s">
        <v>1139</v>
      </c>
      <c r="B3151" t="s">
        <v>5288</v>
      </c>
      <c r="C3151" t="s">
        <v>4044</v>
      </c>
      <c r="D3151" t="s">
        <v>1140</v>
      </c>
      <c r="E3151" t="s">
        <v>5288</v>
      </c>
      <c r="F3151" t="s">
        <v>4044</v>
      </c>
      <c r="H3151" t="s">
        <v>1280</v>
      </c>
      <c r="I3151" t="s">
        <v>7948</v>
      </c>
      <c r="K3151" t="s">
        <v>91</v>
      </c>
      <c r="L3151" t="s">
        <v>7897</v>
      </c>
    </row>
    <row r="3152" spans="1:12" x14ac:dyDescent="0.25">
      <c r="A3152" t="s">
        <v>1139</v>
      </c>
      <c r="B3152" t="s">
        <v>5288</v>
      </c>
      <c r="C3152" t="s">
        <v>4046</v>
      </c>
      <c r="D3152" t="s">
        <v>1140</v>
      </c>
      <c r="E3152" t="s">
        <v>5288</v>
      </c>
      <c r="F3152" t="s">
        <v>4046</v>
      </c>
      <c r="H3152" t="s">
        <v>1280</v>
      </c>
      <c r="I3152" t="s">
        <v>7597</v>
      </c>
      <c r="K3152" t="s">
        <v>91</v>
      </c>
      <c r="L3152" t="s">
        <v>3365</v>
      </c>
    </row>
    <row r="3153" spans="1:12" x14ac:dyDescent="0.25">
      <c r="A3153" t="s">
        <v>1139</v>
      </c>
      <c r="B3153" t="s">
        <v>5288</v>
      </c>
      <c r="C3153" t="s">
        <v>4047</v>
      </c>
      <c r="D3153" t="s">
        <v>1140</v>
      </c>
      <c r="E3153" t="s">
        <v>5288</v>
      </c>
      <c r="F3153" t="s">
        <v>4047</v>
      </c>
      <c r="H3153" t="s">
        <v>1280</v>
      </c>
      <c r="I3153" t="s">
        <v>7956</v>
      </c>
      <c r="K3153" t="s">
        <v>91</v>
      </c>
      <c r="L3153" t="s">
        <v>3368</v>
      </c>
    </row>
    <row r="3154" spans="1:12" x14ac:dyDescent="0.25">
      <c r="A3154" t="s">
        <v>1139</v>
      </c>
      <c r="B3154" t="s">
        <v>5288</v>
      </c>
      <c r="C3154" t="s">
        <v>4049</v>
      </c>
      <c r="D3154" t="s">
        <v>1140</v>
      </c>
      <c r="E3154" t="s">
        <v>5288</v>
      </c>
      <c r="F3154" t="s">
        <v>4049</v>
      </c>
      <c r="H3154" t="s">
        <v>1280</v>
      </c>
      <c r="I3154" t="s">
        <v>7957</v>
      </c>
      <c r="K3154" t="s">
        <v>91</v>
      </c>
      <c r="L3154" t="s">
        <v>3371</v>
      </c>
    </row>
    <row r="3155" spans="1:12" x14ac:dyDescent="0.25">
      <c r="A3155" t="s">
        <v>1139</v>
      </c>
      <c r="B3155" t="s">
        <v>5288</v>
      </c>
      <c r="C3155" t="s">
        <v>5896</v>
      </c>
      <c r="D3155" t="s">
        <v>1140</v>
      </c>
      <c r="E3155" t="s">
        <v>5288</v>
      </c>
      <c r="F3155" t="s">
        <v>5896</v>
      </c>
      <c r="H3155" t="s">
        <v>1285</v>
      </c>
      <c r="I3155" t="s">
        <v>3341</v>
      </c>
      <c r="K3155" t="s">
        <v>91</v>
      </c>
      <c r="L3155" t="s">
        <v>3374</v>
      </c>
    </row>
    <row r="3156" spans="1:12" x14ac:dyDescent="0.25">
      <c r="A3156" t="s">
        <v>1139</v>
      </c>
      <c r="B3156" t="s">
        <v>5288</v>
      </c>
      <c r="C3156" t="s">
        <v>4051</v>
      </c>
      <c r="D3156" t="s">
        <v>1140</v>
      </c>
      <c r="E3156" t="s">
        <v>5288</v>
      </c>
      <c r="F3156" t="s">
        <v>4051</v>
      </c>
      <c r="H3156" t="s">
        <v>1285</v>
      </c>
      <c r="I3156" t="s">
        <v>7596</v>
      </c>
      <c r="K3156" t="s">
        <v>91</v>
      </c>
      <c r="L3156" t="s">
        <v>3377</v>
      </c>
    </row>
    <row r="3157" spans="1:12" x14ac:dyDescent="0.25">
      <c r="A3157" t="s">
        <v>1139</v>
      </c>
      <c r="B3157" t="s">
        <v>5288</v>
      </c>
      <c r="C3157" t="s">
        <v>4053</v>
      </c>
      <c r="D3157" t="s">
        <v>1140</v>
      </c>
      <c r="E3157" t="s">
        <v>5288</v>
      </c>
      <c r="F3157" t="s">
        <v>4053</v>
      </c>
      <c r="H3157" t="s">
        <v>1285</v>
      </c>
      <c r="I3157" t="s">
        <v>7905</v>
      </c>
      <c r="K3157" t="s">
        <v>91</v>
      </c>
      <c r="L3157" t="s">
        <v>3383</v>
      </c>
    </row>
    <row r="3158" spans="1:12" x14ac:dyDescent="0.25">
      <c r="A3158" t="s">
        <v>1139</v>
      </c>
      <c r="B3158" t="s">
        <v>5288</v>
      </c>
      <c r="C3158" t="s">
        <v>4054</v>
      </c>
      <c r="D3158" t="s">
        <v>1140</v>
      </c>
      <c r="E3158" t="s">
        <v>5288</v>
      </c>
      <c r="F3158" t="s">
        <v>4054</v>
      </c>
      <c r="H3158" t="s">
        <v>1285</v>
      </c>
      <c r="I3158" t="s">
        <v>3549</v>
      </c>
      <c r="K3158" t="s">
        <v>91</v>
      </c>
      <c r="L3158" t="s">
        <v>3391</v>
      </c>
    </row>
    <row r="3159" spans="1:12" x14ac:dyDescent="0.25">
      <c r="A3159" t="s">
        <v>1139</v>
      </c>
      <c r="B3159" t="s">
        <v>5288</v>
      </c>
      <c r="C3159" t="s">
        <v>5905</v>
      </c>
      <c r="D3159" t="s">
        <v>1140</v>
      </c>
      <c r="E3159" t="s">
        <v>5288</v>
      </c>
      <c r="F3159" t="s">
        <v>5905</v>
      </c>
      <c r="H3159" t="s">
        <v>1285</v>
      </c>
      <c r="I3159" t="s">
        <v>3551</v>
      </c>
      <c r="K3159" t="s">
        <v>91</v>
      </c>
      <c r="L3159" t="s">
        <v>3394</v>
      </c>
    </row>
    <row r="3160" spans="1:12" x14ac:dyDescent="0.25">
      <c r="A3160" t="s">
        <v>1139</v>
      </c>
      <c r="B3160" t="s">
        <v>5288</v>
      </c>
      <c r="C3160" t="s">
        <v>5908</v>
      </c>
      <c r="D3160" t="s">
        <v>1140</v>
      </c>
      <c r="E3160" t="s">
        <v>5288</v>
      </c>
      <c r="F3160" t="s">
        <v>5908</v>
      </c>
      <c r="H3160" t="s">
        <v>1285</v>
      </c>
      <c r="I3160" t="s">
        <v>3562</v>
      </c>
      <c r="K3160" t="s">
        <v>91</v>
      </c>
      <c r="L3160" t="s">
        <v>3397</v>
      </c>
    </row>
    <row r="3161" spans="1:12" x14ac:dyDescent="0.25">
      <c r="A3161" t="s">
        <v>1139</v>
      </c>
      <c r="B3161" t="s">
        <v>5288</v>
      </c>
      <c r="C3161" t="s">
        <v>4056</v>
      </c>
      <c r="D3161" t="s">
        <v>1140</v>
      </c>
      <c r="E3161" t="s">
        <v>5288</v>
      </c>
      <c r="F3161" t="s">
        <v>4056</v>
      </c>
      <c r="H3161" t="s">
        <v>1285</v>
      </c>
      <c r="I3161" t="s">
        <v>7654</v>
      </c>
      <c r="K3161" t="s">
        <v>91</v>
      </c>
      <c r="L3161" t="s">
        <v>3399</v>
      </c>
    </row>
    <row r="3162" spans="1:12" x14ac:dyDescent="0.25">
      <c r="A3162" t="s">
        <v>1139</v>
      </c>
      <c r="B3162" t="s">
        <v>5288</v>
      </c>
      <c r="C3162" t="s">
        <v>4058</v>
      </c>
      <c r="D3162" t="s">
        <v>1140</v>
      </c>
      <c r="E3162" t="s">
        <v>5288</v>
      </c>
      <c r="F3162" t="s">
        <v>4058</v>
      </c>
      <c r="H3162" t="s">
        <v>1285</v>
      </c>
      <c r="I3162" t="s">
        <v>3628</v>
      </c>
      <c r="K3162" t="s">
        <v>91</v>
      </c>
      <c r="L3162" t="s">
        <v>3401</v>
      </c>
    </row>
    <row r="3163" spans="1:12" x14ac:dyDescent="0.25">
      <c r="A3163" t="s">
        <v>1139</v>
      </c>
      <c r="B3163" t="s">
        <v>5288</v>
      </c>
      <c r="C3163" t="s">
        <v>4060</v>
      </c>
      <c r="D3163" t="s">
        <v>1140</v>
      </c>
      <c r="E3163" t="s">
        <v>5288</v>
      </c>
      <c r="F3163" t="s">
        <v>4060</v>
      </c>
      <c r="H3163" t="s">
        <v>1285</v>
      </c>
      <c r="I3163" t="s">
        <v>3660</v>
      </c>
      <c r="K3163" t="s">
        <v>91</v>
      </c>
      <c r="L3163" t="s">
        <v>3403</v>
      </c>
    </row>
    <row r="3164" spans="1:12" x14ac:dyDescent="0.25">
      <c r="A3164" t="s">
        <v>1139</v>
      </c>
      <c r="B3164" t="s">
        <v>5288</v>
      </c>
      <c r="C3164" t="s">
        <v>4063</v>
      </c>
      <c r="D3164" t="s">
        <v>1140</v>
      </c>
      <c r="E3164" t="s">
        <v>5288</v>
      </c>
      <c r="F3164" t="s">
        <v>4063</v>
      </c>
      <c r="H3164" t="s">
        <v>1285</v>
      </c>
      <c r="I3164" t="s">
        <v>7690</v>
      </c>
      <c r="K3164" t="s">
        <v>91</v>
      </c>
      <c r="L3164" t="s">
        <v>7901</v>
      </c>
    </row>
    <row r="3165" spans="1:12" x14ac:dyDescent="0.25">
      <c r="A3165" t="s">
        <v>1139</v>
      </c>
      <c r="B3165" t="s">
        <v>5288</v>
      </c>
      <c r="C3165" t="s">
        <v>4065</v>
      </c>
      <c r="D3165" t="s">
        <v>1140</v>
      </c>
      <c r="E3165" t="s">
        <v>5288</v>
      </c>
      <c r="F3165" t="s">
        <v>4065</v>
      </c>
      <c r="H3165" t="s">
        <v>1285</v>
      </c>
      <c r="I3165" t="s">
        <v>7600</v>
      </c>
      <c r="K3165" t="s">
        <v>91</v>
      </c>
      <c r="L3165" t="s">
        <v>7902</v>
      </c>
    </row>
    <row r="3166" spans="1:12" x14ac:dyDescent="0.25">
      <c r="A3166" t="s">
        <v>1139</v>
      </c>
      <c r="B3166" t="s">
        <v>5288</v>
      </c>
      <c r="C3166" t="s">
        <v>4067</v>
      </c>
      <c r="D3166" t="s">
        <v>1140</v>
      </c>
      <c r="E3166" t="s">
        <v>5288</v>
      </c>
      <c r="F3166" t="s">
        <v>4067</v>
      </c>
      <c r="H3166" t="s">
        <v>1285</v>
      </c>
      <c r="I3166" t="s">
        <v>7732</v>
      </c>
      <c r="K3166" t="s">
        <v>91</v>
      </c>
      <c r="L3166" t="s">
        <v>7904</v>
      </c>
    </row>
    <row r="3167" spans="1:12" x14ac:dyDescent="0.25">
      <c r="A3167" t="s">
        <v>1139</v>
      </c>
      <c r="B3167" t="s">
        <v>5288</v>
      </c>
      <c r="C3167" t="s">
        <v>8452</v>
      </c>
      <c r="D3167" t="s">
        <v>1140</v>
      </c>
      <c r="E3167" t="s">
        <v>5288</v>
      </c>
      <c r="F3167" t="s">
        <v>8452</v>
      </c>
      <c r="H3167" t="s">
        <v>1285</v>
      </c>
      <c r="I3167" t="s">
        <v>3930</v>
      </c>
      <c r="K3167" t="s">
        <v>91</v>
      </c>
      <c r="L3167" t="s">
        <v>7956</v>
      </c>
    </row>
    <row r="3168" spans="1:12" x14ac:dyDescent="0.25">
      <c r="A3168" t="s">
        <v>1139</v>
      </c>
      <c r="B3168" t="s">
        <v>5288</v>
      </c>
      <c r="C3168" t="s">
        <v>8453</v>
      </c>
      <c r="D3168" t="s">
        <v>1140</v>
      </c>
      <c r="E3168" t="s">
        <v>5288</v>
      </c>
      <c r="F3168" t="s">
        <v>8453</v>
      </c>
      <c r="H3168" t="s">
        <v>1285</v>
      </c>
      <c r="I3168" t="s">
        <v>3932</v>
      </c>
      <c r="K3168" t="s">
        <v>91</v>
      </c>
      <c r="L3168" t="s">
        <v>3411</v>
      </c>
    </row>
    <row r="3169" spans="1:12" x14ac:dyDescent="0.25">
      <c r="A3169" t="s">
        <v>1139</v>
      </c>
      <c r="B3169" t="s">
        <v>5288</v>
      </c>
      <c r="C3169" t="s">
        <v>7752</v>
      </c>
      <c r="D3169" t="s">
        <v>1140</v>
      </c>
      <c r="E3169" t="s">
        <v>5288</v>
      </c>
      <c r="F3169" t="s">
        <v>7752</v>
      </c>
      <c r="H3169" t="s">
        <v>1285</v>
      </c>
      <c r="I3169" t="s">
        <v>7743</v>
      </c>
      <c r="K3169" t="s">
        <v>91</v>
      </c>
      <c r="L3169" t="s">
        <v>7957</v>
      </c>
    </row>
    <row r="3170" spans="1:12" x14ac:dyDescent="0.25">
      <c r="A3170" t="s">
        <v>1139</v>
      </c>
      <c r="B3170" t="s">
        <v>5288</v>
      </c>
      <c r="C3170" t="s">
        <v>4068</v>
      </c>
      <c r="D3170" t="s">
        <v>1140</v>
      </c>
      <c r="E3170" t="s">
        <v>5288</v>
      </c>
      <c r="F3170" t="s">
        <v>4068</v>
      </c>
      <c r="H3170" t="s">
        <v>1285</v>
      </c>
      <c r="I3170" t="s">
        <v>7745</v>
      </c>
      <c r="K3170" t="s">
        <v>94</v>
      </c>
      <c r="L3170" t="s">
        <v>3251</v>
      </c>
    </row>
    <row r="3171" spans="1:12" x14ac:dyDescent="0.25">
      <c r="A3171" t="s">
        <v>1139</v>
      </c>
      <c r="B3171" t="s">
        <v>5288</v>
      </c>
      <c r="C3171" t="s">
        <v>8454</v>
      </c>
      <c r="D3171" t="s">
        <v>1140</v>
      </c>
      <c r="E3171" t="s">
        <v>5288</v>
      </c>
      <c r="F3171" t="s">
        <v>8454</v>
      </c>
      <c r="H3171" t="s">
        <v>1285</v>
      </c>
      <c r="I3171" t="s">
        <v>3995</v>
      </c>
      <c r="K3171" t="s">
        <v>94</v>
      </c>
      <c r="L3171" t="s">
        <v>3266</v>
      </c>
    </row>
    <row r="3172" spans="1:12" x14ac:dyDescent="0.25">
      <c r="A3172" t="s">
        <v>1139</v>
      </c>
      <c r="B3172" t="s">
        <v>5288</v>
      </c>
      <c r="C3172" t="s">
        <v>7753</v>
      </c>
      <c r="D3172" t="s">
        <v>1140</v>
      </c>
      <c r="E3172" t="s">
        <v>5288</v>
      </c>
      <c r="F3172" t="s">
        <v>7753</v>
      </c>
      <c r="H3172" t="s">
        <v>1285</v>
      </c>
      <c r="I3172" t="s">
        <v>7749</v>
      </c>
      <c r="K3172" t="s">
        <v>94</v>
      </c>
      <c r="L3172" t="s">
        <v>3341</v>
      </c>
    </row>
    <row r="3173" spans="1:12" x14ac:dyDescent="0.25">
      <c r="A3173" t="s">
        <v>1139</v>
      </c>
      <c r="B3173" t="s">
        <v>5288</v>
      </c>
      <c r="C3173" t="s">
        <v>7754</v>
      </c>
      <c r="D3173" t="s">
        <v>1140</v>
      </c>
      <c r="E3173" t="s">
        <v>5288</v>
      </c>
      <c r="F3173" t="s">
        <v>7754</v>
      </c>
      <c r="H3173" t="s">
        <v>1285</v>
      </c>
      <c r="I3173" t="s">
        <v>4037</v>
      </c>
      <c r="K3173" t="s">
        <v>94</v>
      </c>
      <c r="L3173" t="s">
        <v>3365</v>
      </c>
    </row>
    <row r="3174" spans="1:12" x14ac:dyDescent="0.25">
      <c r="A3174" t="s">
        <v>1139</v>
      </c>
      <c r="B3174" t="s">
        <v>5288</v>
      </c>
      <c r="C3174" t="s">
        <v>7755</v>
      </c>
      <c r="D3174" t="s">
        <v>1140</v>
      </c>
      <c r="E3174" t="s">
        <v>5288</v>
      </c>
      <c r="F3174" t="s">
        <v>7755</v>
      </c>
      <c r="H3174" t="s">
        <v>1285</v>
      </c>
      <c r="I3174" t="s">
        <v>4051</v>
      </c>
      <c r="K3174" t="s">
        <v>94</v>
      </c>
      <c r="L3174" t="s">
        <v>3368</v>
      </c>
    </row>
    <row r="3175" spans="1:12" x14ac:dyDescent="0.25">
      <c r="A3175" t="s">
        <v>1139</v>
      </c>
      <c r="B3175" t="s">
        <v>5288</v>
      </c>
      <c r="C3175" t="s">
        <v>7756</v>
      </c>
      <c r="D3175" t="s">
        <v>1140</v>
      </c>
      <c r="E3175" t="s">
        <v>5288</v>
      </c>
      <c r="F3175" t="s">
        <v>7756</v>
      </c>
      <c r="H3175" t="s">
        <v>1285</v>
      </c>
      <c r="I3175" t="s">
        <v>7879</v>
      </c>
      <c r="K3175" t="s">
        <v>94</v>
      </c>
      <c r="L3175" t="s">
        <v>3371</v>
      </c>
    </row>
    <row r="3176" spans="1:12" x14ac:dyDescent="0.25">
      <c r="A3176" t="s">
        <v>1139</v>
      </c>
      <c r="B3176" t="s">
        <v>5288</v>
      </c>
      <c r="C3176" t="s">
        <v>7757</v>
      </c>
      <c r="D3176" t="s">
        <v>1140</v>
      </c>
      <c r="E3176" t="s">
        <v>5288</v>
      </c>
      <c r="F3176" t="s">
        <v>7757</v>
      </c>
      <c r="H3176" t="s">
        <v>205</v>
      </c>
      <c r="I3176" t="s">
        <v>3483</v>
      </c>
      <c r="K3176" t="s">
        <v>94</v>
      </c>
      <c r="L3176" t="s">
        <v>3374</v>
      </c>
    </row>
    <row r="3177" spans="1:12" x14ac:dyDescent="0.25">
      <c r="A3177" t="s">
        <v>1139</v>
      </c>
      <c r="B3177" t="s">
        <v>5288</v>
      </c>
      <c r="C3177" t="s">
        <v>7758</v>
      </c>
      <c r="D3177" t="s">
        <v>1140</v>
      </c>
      <c r="E3177" t="s">
        <v>5288</v>
      </c>
      <c r="F3177" t="s">
        <v>7758</v>
      </c>
      <c r="H3177" t="s">
        <v>205</v>
      </c>
      <c r="I3177" t="s">
        <v>3486</v>
      </c>
      <c r="K3177" t="s">
        <v>94</v>
      </c>
      <c r="L3177" t="s">
        <v>3377</v>
      </c>
    </row>
    <row r="3178" spans="1:12" x14ac:dyDescent="0.25">
      <c r="A3178" t="s">
        <v>1139</v>
      </c>
      <c r="B3178" t="s">
        <v>5288</v>
      </c>
      <c r="C3178" t="s">
        <v>7759</v>
      </c>
      <c r="D3178" t="s">
        <v>1140</v>
      </c>
      <c r="E3178" t="s">
        <v>5288</v>
      </c>
      <c r="F3178" t="s">
        <v>7759</v>
      </c>
      <c r="H3178" t="s">
        <v>205</v>
      </c>
      <c r="I3178" t="s">
        <v>3492</v>
      </c>
      <c r="K3178" t="s">
        <v>94</v>
      </c>
      <c r="L3178" t="s">
        <v>3383</v>
      </c>
    </row>
    <row r="3179" spans="1:12" x14ac:dyDescent="0.25">
      <c r="A3179" t="s">
        <v>1139</v>
      </c>
      <c r="B3179" t="s">
        <v>5288</v>
      </c>
      <c r="C3179" t="s">
        <v>7992</v>
      </c>
      <c r="D3179" t="s">
        <v>1140</v>
      </c>
      <c r="E3179" t="s">
        <v>5288</v>
      </c>
      <c r="F3179" t="s">
        <v>7992</v>
      </c>
      <c r="H3179" t="s">
        <v>205</v>
      </c>
      <c r="I3179" t="s">
        <v>3498</v>
      </c>
      <c r="K3179" t="s">
        <v>94</v>
      </c>
      <c r="L3179" t="s">
        <v>7597</v>
      </c>
    </row>
    <row r="3180" spans="1:12" x14ac:dyDescent="0.25">
      <c r="A3180" t="s">
        <v>1139</v>
      </c>
      <c r="B3180" t="s">
        <v>5288</v>
      </c>
      <c r="C3180" t="s">
        <v>4070</v>
      </c>
      <c r="D3180" t="s">
        <v>1140</v>
      </c>
      <c r="E3180" t="s">
        <v>5288</v>
      </c>
      <c r="F3180" t="s">
        <v>4070</v>
      </c>
      <c r="H3180" t="s">
        <v>205</v>
      </c>
      <c r="I3180" t="s">
        <v>3504</v>
      </c>
      <c r="K3180" t="s">
        <v>94</v>
      </c>
      <c r="L3180" t="s">
        <v>3391</v>
      </c>
    </row>
    <row r="3181" spans="1:12" x14ac:dyDescent="0.25">
      <c r="A3181" t="s">
        <v>1139</v>
      </c>
      <c r="B3181" t="s">
        <v>5288</v>
      </c>
      <c r="C3181" t="s">
        <v>4074</v>
      </c>
      <c r="D3181" t="s">
        <v>1140</v>
      </c>
      <c r="E3181" t="s">
        <v>5288</v>
      </c>
      <c r="F3181" t="s">
        <v>4074</v>
      </c>
      <c r="H3181" t="s">
        <v>205</v>
      </c>
      <c r="I3181" t="s">
        <v>3507</v>
      </c>
      <c r="K3181" t="s">
        <v>94</v>
      </c>
      <c r="L3181" t="s">
        <v>3394</v>
      </c>
    </row>
    <row r="3182" spans="1:12" x14ac:dyDescent="0.25">
      <c r="A3182" t="s">
        <v>1139</v>
      </c>
      <c r="B3182" t="s">
        <v>5288</v>
      </c>
      <c r="C3182" t="s">
        <v>8181</v>
      </c>
      <c r="D3182" t="s">
        <v>1140</v>
      </c>
      <c r="E3182" t="s">
        <v>5288</v>
      </c>
      <c r="F3182" t="s">
        <v>8181</v>
      </c>
      <c r="H3182" t="s">
        <v>205</v>
      </c>
      <c r="I3182" t="s">
        <v>3524</v>
      </c>
      <c r="K3182" t="s">
        <v>94</v>
      </c>
      <c r="L3182" t="s">
        <v>3397</v>
      </c>
    </row>
    <row r="3183" spans="1:12" x14ac:dyDescent="0.25">
      <c r="A3183" t="s">
        <v>1139</v>
      </c>
      <c r="B3183" t="s">
        <v>5288</v>
      </c>
      <c r="C3183" t="s">
        <v>4100</v>
      </c>
      <c r="D3183" t="s">
        <v>1140</v>
      </c>
      <c r="E3183" t="s">
        <v>5288</v>
      </c>
      <c r="F3183" t="s">
        <v>4100</v>
      </c>
      <c r="H3183" t="s">
        <v>205</v>
      </c>
      <c r="I3183" t="s">
        <v>3532</v>
      </c>
      <c r="K3183" t="s">
        <v>94</v>
      </c>
      <c r="L3183" t="s">
        <v>8490</v>
      </c>
    </row>
    <row r="3184" spans="1:12" x14ac:dyDescent="0.25">
      <c r="A3184" t="s">
        <v>1139</v>
      </c>
      <c r="B3184" t="s">
        <v>5288</v>
      </c>
      <c r="C3184" t="s">
        <v>4101</v>
      </c>
      <c r="D3184" t="s">
        <v>1140</v>
      </c>
      <c r="E3184" t="s">
        <v>5288</v>
      </c>
      <c r="F3184" t="s">
        <v>4101</v>
      </c>
      <c r="H3184" t="s">
        <v>205</v>
      </c>
      <c r="I3184" t="s">
        <v>3535</v>
      </c>
      <c r="K3184" t="s">
        <v>94</v>
      </c>
      <c r="L3184" t="s">
        <v>3399</v>
      </c>
    </row>
    <row r="3185" spans="1:12" x14ac:dyDescent="0.25">
      <c r="A3185" t="s">
        <v>1139</v>
      </c>
      <c r="B3185" t="s">
        <v>5288</v>
      </c>
      <c r="C3185" t="s">
        <v>8455</v>
      </c>
      <c r="D3185" t="s">
        <v>1140</v>
      </c>
      <c r="E3185" t="s">
        <v>5288</v>
      </c>
      <c r="F3185" t="s">
        <v>8455</v>
      </c>
      <c r="H3185" t="s">
        <v>205</v>
      </c>
      <c r="I3185" t="s">
        <v>3538</v>
      </c>
      <c r="K3185" t="s">
        <v>94</v>
      </c>
      <c r="L3185" t="s">
        <v>3401</v>
      </c>
    </row>
    <row r="3186" spans="1:12" x14ac:dyDescent="0.25">
      <c r="A3186" t="s">
        <v>1139</v>
      </c>
      <c r="B3186" t="s">
        <v>5288</v>
      </c>
      <c r="C3186" t="s">
        <v>8456</v>
      </c>
      <c r="D3186" t="s">
        <v>1140</v>
      </c>
      <c r="E3186" t="s">
        <v>5288</v>
      </c>
      <c r="F3186" t="s">
        <v>8456</v>
      </c>
      <c r="H3186" t="s">
        <v>205</v>
      </c>
      <c r="I3186" t="s">
        <v>3543</v>
      </c>
      <c r="K3186" t="s">
        <v>94</v>
      </c>
      <c r="L3186" t="s">
        <v>3403</v>
      </c>
    </row>
    <row r="3187" spans="1:12" x14ac:dyDescent="0.25">
      <c r="A3187" t="s">
        <v>1139</v>
      </c>
      <c r="B3187" t="s">
        <v>5288</v>
      </c>
      <c r="C3187" t="s">
        <v>8457</v>
      </c>
      <c r="D3187" t="s">
        <v>1140</v>
      </c>
      <c r="E3187" t="s">
        <v>5288</v>
      </c>
      <c r="F3187" t="s">
        <v>8457</v>
      </c>
      <c r="H3187" t="s">
        <v>205</v>
      </c>
      <c r="I3187" t="s">
        <v>3565</v>
      </c>
      <c r="K3187" t="s">
        <v>94</v>
      </c>
      <c r="L3187" t="s">
        <v>7956</v>
      </c>
    </row>
    <row r="3188" spans="1:12" x14ac:dyDescent="0.25">
      <c r="A3188" t="s">
        <v>1139</v>
      </c>
      <c r="B3188" t="s">
        <v>5288</v>
      </c>
      <c r="C3188" t="s">
        <v>7763</v>
      </c>
      <c r="D3188" t="s">
        <v>1140</v>
      </c>
      <c r="E3188" t="s">
        <v>5288</v>
      </c>
      <c r="F3188" t="s">
        <v>7763</v>
      </c>
      <c r="H3188" t="s">
        <v>205</v>
      </c>
      <c r="I3188" t="s">
        <v>3628</v>
      </c>
      <c r="K3188" t="s">
        <v>94</v>
      </c>
      <c r="L3188" t="s">
        <v>3411</v>
      </c>
    </row>
    <row r="3189" spans="1:12" x14ac:dyDescent="0.25">
      <c r="A3189" t="s">
        <v>1139</v>
      </c>
      <c r="B3189" t="s">
        <v>5288</v>
      </c>
      <c r="C3189" t="s">
        <v>7764</v>
      </c>
      <c r="D3189" t="s">
        <v>1140</v>
      </c>
      <c r="E3189" t="s">
        <v>5288</v>
      </c>
      <c r="F3189" t="s">
        <v>7764</v>
      </c>
      <c r="H3189" t="s">
        <v>205</v>
      </c>
      <c r="I3189" t="s">
        <v>3995</v>
      </c>
      <c r="K3189" t="s">
        <v>94</v>
      </c>
      <c r="L3189" t="s">
        <v>3418</v>
      </c>
    </row>
    <row r="3190" spans="1:12" x14ac:dyDescent="0.25">
      <c r="A3190" t="s">
        <v>1139</v>
      </c>
      <c r="B3190" t="s">
        <v>5288</v>
      </c>
      <c r="C3190" t="s">
        <v>7765</v>
      </c>
      <c r="D3190" t="s">
        <v>1140</v>
      </c>
      <c r="E3190" t="s">
        <v>5288</v>
      </c>
      <c r="F3190" t="s">
        <v>7765</v>
      </c>
      <c r="H3190" t="s">
        <v>205</v>
      </c>
      <c r="I3190" t="s">
        <v>4068</v>
      </c>
      <c r="K3190" t="s">
        <v>94</v>
      </c>
      <c r="L3190" t="s">
        <v>3420</v>
      </c>
    </row>
    <row r="3191" spans="1:12" x14ac:dyDescent="0.25">
      <c r="A3191" t="s">
        <v>1139</v>
      </c>
      <c r="B3191" t="s">
        <v>5288</v>
      </c>
      <c r="C3191" t="s">
        <v>7766</v>
      </c>
      <c r="D3191" t="s">
        <v>1140</v>
      </c>
      <c r="E3191" t="s">
        <v>5288</v>
      </c>
      <c r="F3191" t="s">
        <v>7766</v>
      </c>
      <c r="H3191" t="s">
        <v>205</v>
      </c>
      <c r="I3191" t="s">
        <v>8181</v>
      </c>
      <c r="K3191" t="s">
        <v>94</v>
      </c>
      <c r="L3191" t="s">
        <v>3424</v>
      </c>
    </row>
    <row r="3192" spans="1:12" x14ac:dyDescent="0.25">
      <c r="A3192" t="s">
        <v>1139</v>
      </c>
      <c r="B3192" t="s">
        <v>5288</v>
      </c>
      <c r="C3192" t="s">
        <v>7767</v>
      </c>
      <c r="D3192" t="s">
        <v>1140</v>
      </c>
      <c r="E3192" t="s">
        <v>5288</v>
      </c>
      <c r="F3192" t="s">
        <v>7767</v>
      </c>
      <c r="H3192" t="s">
        <v>205</v>
      </c>
      <c r="I3192" t="s">
        <v>4100</v>
      </c>
      <c r="K3192" t="s">
        <v>94</v>
      </c>
      <c r="L3192" t="s">
        <v>4513</v>
      </c>
    </row>
    <row r="3193" spans="1:12" x14ac:dyDescent="0.25">
      <c r="A3193" t="s">
        <v>1139</v>
      </c>
      <c r="B3193" t="s">
        <v>5288</v>
      </c>
      <c r="C3193" t="s">
        <v>7768</v>
      </c>
      <c r="D3193" t="s">
        <v>1140</v>
      </c>
      <c r="E3193" t="s">
        <v>5288</v>
      </c>
      <c r="F3193" t="s">
        <v>7768</v>
      </c>
      <c r="H3193" t="s">
        <v>205</v>
      </c>
      <c r="I3193" t="s">
        <v>4101</v>
      </c>
      <c r="K3193" t="s">
        <v>94</v>
      </c>
      <c r="L3193" t="s">
        <v>4533</v>
      </c>
    </row>
    <row r="3194" spans="1:12" x14ac:dyDescent="0.25">
      <c r="A3194" t="s">
        <v>1139</v>
      </c>
      <c r="B3194" t="s">
        <v>5288</v>
      </c>
      <c r="C3194" t="s">
        <v>7769</v>
      </c>
      <c r="D3194" t="s">
        <v>1140</v>
      </c>
      <c r="E3194" t="s">
        <v>5288</v>
      </c>
      <c r="F3194" t="s">
        <v>7769</v>
      </c>
      <c r="H3194" t="s">
        <v>1296</v>
      </c>
      <c r="I3194" t="s">
        <v>3480</v>
      </c>
      <c r="K3194" t="s">
        <v>57</v>
      </c>
      <c r="L3194" t="s">
        <v>3341</v>
      </c>
    </row>
    <row r="3195" spans="1:12" x14ac:dyDescent="0.25">
      <c r="A3195" t="s">
        <v>1139</v>
      </c>
      <c r="B3195" t="s">
        <v>5288</v>
      </c>
      <c r="C3195" t="s">
        <v>7770</v>
      </c>
      <c r="D3195" t="s">
        <v>1140</v>
      </c>
      <c r="E3195" t="s">
        <v>5288</v>
      </c>
      <c r="F3195" t="s">
        <v>7770</v>
      </c>
      <c r="H3195" t="s">
        <v>1296</v>
      </c>
      <c r="I3195" t="s">
        <v>3483</v>
      </c>
      <c r="K3195" t="s">
        <v>57</v>
      </c>
      <c r="L3195" t="s">
        <v>3377</v>
      </c>
    </row>
    <row r="3196" spans="1:12" x14ac:dyDescent="0.25">
      <c r="A3196" t="s">
        <v>1139</v>
      </c>
      <c r="B3196" t="s">
        <v>5288</v>
      </c>
      <c r="C3196" t="s">
        <v>7771</v>
      </c>
      <c r="D3196" t="s">
        <v>1140</v>
      </c>
      <c r="E3196" t="s">
        <v>5288</v>
      </c>
      <c r="F3196" t="s">
        <v>7771</v>
      </c>
      <c r="H3196" t="s">
        <v>1296</v>
      </c>
      <c r="I3196" t="s">
        <v>3486</v>
      </c>
      <c r="K3196" t="s">
        <v>57</v>
      </c>
      <c r="L3196" t="s">
        <v>3383</v>
      </c>
    </row>
    <row r="3197" spans="1:12" x14ac:dyDescent="0.25">
      <c r="A3197" t="s">
        <v>1139</v>
      </c>
      <c r="B3197" t="s">
        <v>5288</v>
      </c>
      <c r="C3197" t="s">
        <v>7772</v>
      </c>
      <c r="D3197" t="s">
        <v>1140</v>
      </c>
      <c r="E3197" t="s">
        <v>5288</v>
      </c>
      <c r="F3197" t="s">
        <v>7772</v>
      </c>
      <c r="H3197" t="s">
        <v>1296</v>
      </c>
      <c r="I3197" t="s">
        <v>3492</v>
      </c>
      <c r="K3197" t="s">
        <v>57</v>
      </c>
      <c r="L3197" t="s">
        <v>3397</v>
      </c>
    </row>
    <row r="3198" spans="1:12" x14ac:dyDescent="0.25">
      <c r="A3198" t="s">
        <v>1139</v>
      </c>
      <c r="B3198" t="s">
        <v>5288</v>
      </c>
      <c r="C3198" t="s">
        <v>7773</v>
      </c>
      <c r="D3198" t="s">
        <v>1140</v>
      </c>
      <c r="E3198" t="s">
        <v>5288</v>
      </c>
      <c r="F3198" t="s">
        <v>7773</v>
      </c>
      <c r="H3198" t="s">
        <v>1296</v>
      </c>
      <c r="I3198" t="s">
        <v>3495</v>
      </c>
      <c r="K3198" t="s">
        <v>98</v>
      </c>
      <c r="L3198" t="s">
        <v>3257</v>
      </c>
    </row>
    <row r="3199" spans="1:12" x14ac:dyDescent="0.25">
      <c r="A3199" t="s">
        <v>1139</v>
      </c>
      <c r="B3199" t="s">
        <v>5288</v>
      </c>
      <c r="C3199" t="s">
        <v>7774</v>
      </c>
      <c r="D3199" t="s">
        <v>1140</v>
      </c>
      <c r="E3199" t="s">
        <v>5288</v>
      </c>
      <c r="F3199" t="s">
        <v>7774</v>
      </c>
      <c r="H3199" t="s">
        <v>1296</v>
      </c>
      <c r="I3199" t="s">
        <v>3498</v>
      </c>
      <c r="K3199" t="s">
        <v>98</v>
      </c>
      <c r="L3199" t="s">
        <v>3317</v>
      </c>
    </row>
    <row r="3200" spans="1:12" x14ac:dyDescent="0.25">
      <c r="A3200" t="s">
        <v>1139</v>
      </c>
      <c r="B3200" t="s">
        <v>5288</v>
      </c>
      <c r="C3200" t="s">
        <v>7775</v>
      </c>
      <c r="D3200" t="s">
        <v>1140</v>
      </c>
      <c r="E3200" t="s">
        <v>5288</v>
      </c>
      <c r="F3200" t="s">
        <v>7775</v>
      </c>
      <c r="H3200" t="s">
        <v>1296</v>
      </c>
      <c r="I3200" t="s">
        <v>3504</v>
      </c>
      <c r="K3200" t="s">
        <v>98</v>
      </c>
      <c r="L3200" t="s">
        <v>3341</v>
      </c>
    </row>
    <row r="3201" spans="1:12" x14ac:dyDescent="0.25">
      <c r="A3201" t="s">
        <v>1139</v>
      </c>
      <c r="B3201" t="s">
        <v>5288</v>
      </c>
      <c r="C3201" t="s">
        <v>7776</v>
      </c>
      <c r="D3201" t="s">
        <v>1140</v>
      </c>
      <c r="E3201" t="s">
        <v>5288</v>
      </c>
      <c r="F3201" t="s">
        <v>7776</v>
      </c>
      <c r="H3201" t="s">
        <v>1296</v>
      </c>
      <c r="I3201" t="s">
        <v>3507</v>
      </c>
      <c r="K3201" t="s">
        <v>98</v>
      </c>
      <c r="L3201" t="s">
        <v>7939</v>
      </c>
    </row>
    <row r="3202" spans="1:12" x14ac:dyDescent="0.25">
      <c r="A3202" t="s">
        <v>1139</v>
      </c>
      <c r="B3202" t="s">
        <v>5288</v>
      </c>
      <c r="C3202" t="s">
        <v>7777</v>
      </c>
      <c r="D3202" t="s">
        <v>1140</v>
      </c>
      <c r="E3202" t="s">
        <v>5288</v>
      </c>
      <c r="F3202" t="s">
        <v>7777</v>
      </c>
      <c r="H3202" t="s">
        <v>1296</v>
      </c>
      <c r="I3202" t="s">
        <v>3524</v>
      </c>
      <c r="K3202" t="s">
        <v>98</v>
      </c>
      <c r="L3202" t="s">
        <v>7593</v>
      </c>
    </row>
    <row r="3203" spans="1:12" x14ac:dyDescent="0.25">
      <c r="A3203" t="s">
        <v>1139</v>
      </c>
      <c r="B3203" t="s">
        <v>5288</v>
      </c>
      <c r="C3203" t="s">
        <v>7778</v>
      </c>
      <c r="D3203" t="s">
        <v>1140</v>
      </c>
      <c r="E3203" t="s">
        <v>5288</v>
      </c>
      <c r="F3203" t="s">
        <v>7778</v>
      </c>
      <c r="H3203" t="s">
        <v>1296</v>
      </c>
      <c r="I3203" t="s">
        <v>3532</v>
      </c>
      <c r="K3203" t="s">
        <v>98</v>
      </c>
      <c r="L3203" t="s">
        <v>3353</v>
      </c>
    </row>
    <row r="3204" spans="1:12" x14ac:dyDescent="0.25">
      <c r="A3204" t="s">
        <v>1139</v>
      </c>
      <c r="B3204" t="s">
        <v>5288</v>
      </c>
      <c r="C3204" t="s">
        <v>7779</v>
      </c>
      <c r="D3204" t="s">
        <v>1140</v>
      </c>
      <c r="E3204" t="s">
        <v>5288</v>
      </c>
      <c r="F3204" t="s">
        <v>7779</v>
      </c>
      <c r="H3204" t="s">
        <v>1296</v>
      </c>
      <c r="I3204" t="s">
        <v>3535</v>
      </c>
      <c r="K3204" t="s">
        <v>98</v>
      </c>
      <c r="L3204" t="s">
        <v>3359</v>
      </c>
    </row>
    <row r="3205" spans="1:12" x14ac:dyDescent="0.25">
      <c r="A3205" t="s">
        <v>1139</v>
      </c>
      <c r="B3205" t="s">
        <v>5288</v>
      </c>
      <c r="C3205" t="s">
        <v>7780</v>
      </c>
      <c r="D3205" t="s">
        <v>1140</v>
      </c>
      <c r="E3205" t="s">
        <v>5288</v>
      </c>
      <c r="F3205" t="s">
        <v>7780</v>
      </c>
      <c r="H3205" t="s">
        <v>1296</v>
      </c>
      <c r="I3205" t="s">
        <v>3543</v>
      </c>
      <c r="K3205" t="s">
        <v>98</v>
      </c>
      <c r="L3205" t="s">
        <v>3362</v>
      </c>
    </row>
    <row r="3206" spans="1:12" x14ac:dyDescent="0.25">
      <c r="A3206" t="s">
        <v>1139</v>
      </c>
      <c r="B3206" t="s">
        <v>5288</v>
      </c>
      <c r="C3206" t="s">
        <v>7781</v>
      </c>
      <c r="D3206" t="s">
        <v>1140</v>
      </c>
      <c r="E3206" t="s">
        <v>5288</v>
      </c>
      <c r="F3206" t="s">
        <v>7781</v>
      </c>
      <c r="H3206" t="s">
        <v>1296</v>
      </c>
      <c r="I3206" t="s">
        <v>3549</v>
      </c>
      <c r="K3206" t="s">
        <v>98</v>
      </c>
      <c r="L3206" t="s">
        <v>7945</v>
      </c>
    </row>
    <row r="3207" spans="1:12" x14ac:dyDescent="0.25">
      <c r="A3207" t="s">
        <v>1139</v>
      </c>
      <c r="B3207" t="s">
        <v>5288</v>
      </c>
      <c r="C3207" t="s">
        <v>7782</v>
      </c>
      <c r="D3207" t="s">
        <v>1140</v>
      </c>
      <c r="E3207" t="s">
        <v>5288</v>
      </c>
      <c r="F3207" t="s">
        <v>7782</v>
      </c>
      <c r="H3207" t="s">
        <v>1296</v>
      </c>
      <c r="I3207" t="s">
        <v>3565</v>
      </c>
      <c r="K3207" t="s">
        <v>98</v>
      </c>
      <c r="L3207" t="s">
        <v>3380</v>
      </c>
    </row>
    <row r="3208" spans="1:12" x14ac:dyDescent="0.25">
      <c r="A3208" t="s">
        <v>1139</v>
      </c>
      <c r="B3208" t="s">
        <v>5288</v>
      </c>
      <c r="C3208" t="s">
        <v>7783</v>
      </c>
      <c r="D3208" t="s">
        <v>1140</v>
      </c>
      <c r="E3208" t="s">
        <v>5288</v>
      </c>
      <c r="F3208" t="s">
        <v>7783</v>
      </c>
      <c r="H3208" t="s">
        <v>1296</v>
      </c>
      <c r="I3208" t="s">
        <v>3588</v>
      </c>
      <c r="K3208" t="s">
        <v>98</v>
      </c>
      <c r="L3208" t="s">
        <v>3383</v>
      </c>
    </row>
    <row r="3209" spans="1:12" x14ac:dyDescent="0.25">
      <c r="A3209" t="s">
        <v>1139</v>
      </c>
      <c r="B3209" t="s">
        <v>5288</v>
      </c>
      <c r="C3209" t="s">
        <v>7784</v>
      </c>
      <c r="D3209" t="s">
        <v>1140</v>
      </c>
      <c r="E3209" t="s">
        <v>5288</v>
      </c>
      <c r="F3209" t="s">
        <v>7784</v>
      </c>
      <c r="H3209" t="s">
        <v>1296</v>
      </c>
      <c r="I3209" t="s">
        <v>3602</v>
      </c>
      <c r="K3209" t="s">
        <v>98</v>
      </c>
      <c r="L3209" t="s">
        <v>7946</v>
      </c>
    </row>
    <row r="3210" spans="1:12" x14ac:dyDescent="0.25">
      <c r="A3210" t="s">
        <v>1139</v>
      </c>
      <c r="B3210" t="s">
        <v>5288</v>
      </c>
      <c r="C3210" t="s">
        <v>7785</v>
      </c>
      <c r="D3210" t="s">
        <v>1140</v>
      </c>
      <c r="E3210" t="s">
        <v>5288</v>
      </c>
      <c r="F3210" t="s">
        <v>7785</v>
      </c>
      <c r="H3210" t="s">
        <v>1296</v>
      </c>
      <c r="I3210" t="s">
        <v>3628</v>
      </c>
      <c r="K3210" t="s">
        <v>98</v>
      </c>
      <c r="L3210" t="s">
        <v>7947</v>
      </c>
    </row>
    <row r="3211" spans="1:12" x14ac:dyDescent="0.25">
      <c r="A3211" t="s">
        <v>1139</v>
      </c>
      <c r="B3211" t="s">
        <v>5288</v>
      </c>
      <c r="C3211" t="s">
        <v>7786</v>
      </c>
      <c r="D3211" t="s">
        <v>1140</v>
      </c>
      <c r="E3211" t="s">
        <v>5288</v>
      </c>
      <c r="F3211" t="s">
        <v>7786</v>
      </c>
      <c r="H3211" t="s">
        <v>1296</v>
      </c>
      <c r="I3211" t="s">
        <v>3642</v>
      </c>
      <c r="K3211" t="s">
        <v>98</v>
      </c>
      <c r="L3211" t="s">
        <v>3386</v>
      </c>
    </row>
    <row r="3212" spans="1:12" x14ac:dyDescent="0.25">
      <c r="A3212" t="s">
        <v>1139</v>
      </c>
      <c r="B3212" t="s">
        <v>5288</v>
      </c>
      <c r="C3212" t="s">
        <v>7787</v>
      </c>
      <c r="D3212" t="s">
        <v>1140</v>
      </c>
      <c r="E3212" t="s">
        <v>5288</v>
      </c>
      <c r="F3212" t="s">
        <v>7787</v>
      </c>
      <c r="H3212" t="s">
        <v>1296</v>
      </c>
      <c r="I3212" t="s">
        <v>3645</v>
      </c>
      <c r="K3212" t="s">
        <v>98</v>
      </c>
      <c r="L3212" t="s">
        <v>7597</v>
      </c>
    </row>
    <row r="3213" spans="1:12" x14ac:dyDescent="0.25">
      <c r="A3213" t="s">
        <v>1139</v>
      </c>
      <c r="B3213" t="s">
        <v>5288</v>
      </c>
      <c r="C3213" t="s">
        <v>7788</v>
      </c>
      <c r="D3213" t="s">
        <v>1140</v>
      </c>
      <c r="E3213" t="s">
        <v>5288</v>
      </c>
      <c r="F3213" t="s">
        <v>7788</v>
      </c>
      <c r="H3213" t="s">
        <v>1296</v>
      </c>
      <c r="I3213" t="s">
        <v>3930</v>
      </c>
      <c r="K3213" t="s">
        <v>98</v>
      </c>
      <c r="L3213" t="s">
        <v>3397</v>
      </c>
    </row>
    <row r="3214" spans="1:12" x14ac:dyDescent="0.25">
      <c r="A3214" t="s">
        <v>1139</v>
      </c>
      <c r="B3214" t="s">
        <v>5288</v>
      </c>
      <c r="C3214" t="s">
        <v>7789</v>
      </c>
      <c r="D3214" t="s">
        <v>1140</v>
      </c>
      <c r="E3214" t="s">
        <v>5288</v>
      </c>
      <c r="F3214" t="s">
        <v>7789</v>
      </c>
      <c r="H3214" t="s">
        <v>1296</v>
      </c>
      <c r="I3214" t="s">
        <v>3932</v>
      </c>
      <c r="K3214" t="s">
        <v>98</v>
      </c>
      <c r="L3214" t="s">
        <v>7950</v>
      </c>
    </row>
    <row r="3215" spans="1:12" x14ac:dyDescent="0.25">
      <c r="A3215" t="s">
        <v>1139</v>
      </c>
      <c r="B3215" t="s">
        <v>5288</v>
      </c>
      <c r="C3215" t="s">
        <v>7790</v>
      </c>
      <c r="D3215" t="s">
        <v>1140</v>
      </c>
      <c r="E3215" t="s">
        <v>5288</v>
      </c>
      <c r="F3215" t="s">
        <v>7790</v>
      </c>
      <c r="H3215" t="s">
        <v>1296</v>
      </c>
      <c r="I3215" t="s">
        <v>3935</v>
      </c>
      <c r="K3215" t="s">
        <v>98</v>
      </c>
      <c r="L3215" t="s">
        <v>7951</v>
      </c>
    </row>
    <row r="3216" spans="1:12" x14ac:dyDescent="0.25">
      <c r="A3216" t="s">
        <v>1139</v>
      </c>
      <c r="B3216" t="s">
        <v>5288</v>
      </c>
      <c r="C3216" t="s">
        <v>7791</v>
      </c>
      <c r="D3216" t="s">
        <v>1140</v>
      </c>
      <c r="E3216" t="s">
        <v>5288</v>
      </c>
      <c r="F3216" t="s">
        <v>7791</v>
      </c>
      <c r="H3216" t="s">
        <v>1296</v>
      </c>
      <c r="I3216" t="s">
        <v>3938</v>
      </c>
      <c r="K3216" t="s">
        <v>98</v>
      </c>
      <c r="L3216" t="s">
        <v>7952</v>
      </c>
    </row>
    <row r="3217" spans="1:12" x14ac:dyDescent="0.25">
      <c r="A3217" t="s">
        <v>1139</v>
      </c>
      <c r="B3217" t="s">
        <v>5288</v>
      </c>
      <c r="C3217" t="s">
        <v>7792</v>
      </c>
      <c r="D3217" t="s">
        <v>1140</v>
      </c>
      <c r="E3217" t="s">
        <v>5288</v>
      </c>
      <c r="F3217" t="s">
        <v>7792</v>
      </c>
      <c r="H3217" t="s">
        <v>1296</v>
      </c>
      <c r="I3217" t="s">
        <v>3941</v>
      </c>
      <c r="K3217" t="s">
        <v>98</v>
      </c>
      <c r="L3217" t="s">
        <v>7953</v>
      </c>
    </row>
    <row r="3218" spans="1:12" x14ac:dyDescent="0.25">
      <c r="A3218" t="s">
        <v>1139</v>
      </c>
      <c r="B3218" t="s">
        <v>5288</v>
      </c>
      <c r="C3218" t="s">
        <v>7793</v>
      </c>
      <c r="D3218" t="s">
        <v>1140</v>
      </c>
      <c r="E3218" t="s">
        <v>5288</v>
      </c>
      <c r="F3218" t="s">
        <v>7793</v>
      </c>
      <c r="H3218" t="s">
        <v>1296</v>
      </c>
      <c r="I3218" t="s">
        <v>3995</v>
      </c>
      <c r="K3218" t="s">
        <v>98</v>
      </c>
      <c r="L3218" t="s">
        <v>8492</v>
      </c>
    </row>
    <row r="3219" spans="1:12" x14ac:dyDescent="0.25">
      <c r="A3219" t="s">
        <v>1139</v>
      </c>
      <c r="B3219" t="s">
        <v>5288</v>
      </c>
      <c r="C3219" t="s">
        <v>7794</v>
      </c>
      <c r="D3219" t="s">
        <v>1140</v>
      </c>
      <c r="E3219" t="s">
        <v>5288</v>
      </c>
      <c r="F3219" t="s">
        <v>7794</v>
      </c>
      <c r="H3219" t="s">
        <v>1296</v>
      </c>
      <c r="I3219" t="s">
        <v>4070</v>
      </c>
      <c r="K3219" t="s">
        <v>98</v>
      </c>
      <c r="L3219" t="s">
        <v>8495</v>
      </c>
    </row>
    <row r="3220" spans="1:12" x14ac:dyDescent="0.25">
      <c r="A3220" t="s">
        <v>1139</v>
      </c>
      <c r="B3220" t="s">
        <v>5288</v>
      </c>
      <c r="C3220" t="s">
        <v>7795</v>
      </c>
      <c r="D3220" t="s">
        <v>1140</v>
      </c>
      <c r="E3220" t="s">
        <v>5288</v>
      </c>
      <c r="F3220" t="s">
        <v>7795</v>
      </c>
      <c r="H3220" t="s">
        <v>1296</v>
      </c>
      <c r="I3220" t="s">
        <v>8181</v>
      </c>
      <c r="K3220" t="s">
        <v>98</v>
      </c>
      <c r="L3220" t="s">
        <v>8033</v>
      </c>
    </row>
    <row r="3221" spans="1:12" x14ac:dyDescent="0.25">
      <c r="A3221" t="s">
        <v>1139</v>
      </c>
      <c r="B3221" t="s">
        <v>5288</v>
      </c>
      <c r="C3221" t="s">
        <v>7796</v>
      </c>
      <c r="D3221" t="s">
        <v>1140</v>
      </c>
      <c r="E3221" t="s">
        <v>5288</v>
      </c>
      <c r="F3221" t="s">
        <v>7796</v>
      </c>
      <c r="H3221" t="s">
        <v>1296</v>
      </c>
      <c r="I3221" t="s">
        <v>4100</v>
      </c>
      <c r="K3221" t="s">
        <v>98</v>
      </c>
      <c r="L3221" t="s">
        <v>8005</v>
      </c>
    </row>
    <row r="3222" spans="1:12" x14ac:dyDescent="0.25">
      <c r="A3222" t="s">
        <v>1139</v>
      </c>
      <c r="B3222" t="s">
        <v>5288</v>
      </c>
      <c r="C3222" t="s">
        <v>7797</v>
      </c>
      <c r="D3222" t="s">
        <v>1140</v>
      </c>
      <c r="E3222" t="s">
        <v>5288</v>
      </c>
      <c r="F3222" t="s">
        <v>7797</v>
      </c>
      <c r="H3222" t="s">
        <v>1296</v>
      </c>
      <c r="I3222" t="s">
        <v>4101</v>
      </c>
      <c r="K3222" t="s">
        <v>98</v>
      </c>
      <c r="L3222" t="s">
        <v>8493</v>
      </c>
    </row>
    <row r="3223" spans="1:12" x14ac:dyDescent="0.25">
      <c r="A3223" t="s">
        <v>1139</v>
      </c>
      <c r="B3223" t="s">
        <v>5288</v>
      </c>
      <c r="C3223" t="s">
        <v>7798</v>
      </c>
      <c r="D3223" t="s">
        <v>1140</v>
      </c>
      <c r="E3223" t="s">
        <v>5288</v>
      </c>
      <c r="F3223" t="s">
        <v>7798</v>
      </c>
      <c r="H3223" t="s">
        <v>1296</v>
      </c>
      <c r="I3223" t="s">
        <v>8455</v>
      </c>
      <c r="K3223" t="s">
        <v>98</v>
      </c>
      <c r="L3223" t="s">
        <v>8007</v>
      </c>
    </row>
    <row r="3224" spans="1:12" x14ac:dyDescent="0.25">
      <c r="A3224" t="s">
        <v>1139</v>
      </c>
      <c r="B3224" t="s">
        <v>5288</v>
      </c>
      <c r="C3224" t="s">
        <v>7799</v>
      </c>
      <c r="D3224" t="s">
        <v>1140</v>
      </c>
      <c r="E3224" t="s">
        <v>5288</v>
      </c>
      <c r="F3224" t="s">
        <v>7799</v>
      </c>
      <c r="H3224" t="s">
        <v>1296</v>
      </c>
      <c r="I3224" t="s">
        <v>3501</v>
      </c>
      <c r="K3224" t="s">
        <v>98</v>
      </c>
      <c r="L3224" t="s">
        <v>7623</v>
      </c>
    </row>
    <row r="3225" spans="1:12" x14ac:dyDescent="0.25">
      <c r="A3225" t="s">
        <v>1139</v>
      </c>
      <c r="B3225" t="s">
        <v>5288</v>
      </c>
      <c r="C3225" t="s">
        <v>7800</v>
      </c>
      <c r="D3225" t="s">
        <v>1140</v>
      </c>
      <c r="E3225" t="s">
        <v>5288</v>
      </c>
      <c r="F3225" t="s">
        <v>7800</v>
      </c>
      <c r="H3225" t="s">
        <v>1296</v>
      </c>
      <c r="I3225" t="s">
        <v>3510</v>
      </c>
      <c r="K3225" t="s">
        <v>98</v>
      </c>
      <c r="L3225" t="s">
        <v>8496</v>
      </c>
    </row>
    <row r="3226" spans="1:12" x14ac:dyDescent="0.25">
      <c r="A3226" t="s">
        <v>1139</v>
      </c>
      <c r="B3226" t="s">
        <v>5288</v>
      </c>
      <c r="C3226" t="s">
        <v>7801</v>
      </c>
      <c r="D3226" t="s">
        <v>1140</v>
      </c>
      <c r="E3226" t="s">
        <v>5288</v>
      </c>
      <c r="F3226" t="s">
        <v>7801</v>
      </c>
      <c r="H3226" t="s">
        <v>1296</v>
      </c>
      <c r="I3226" t="s">
        <v>3513</v>
      </c>
      <c r="K3226" t="s">
        <v>98</v>
      </c>
      <c r="L3226" t="s">
        <v>8035</v>
      </c>
    </row>
    <row r="3227" spans="1:12" x14ac:dyDescent="0.25">
      <c r="A3227" t="s">
        <v>1139</v>
      </c>
      <c r="B3227" t="s">
        <v>5288</v>
      </c>
      <c r="C3227" t="s">
        <v>7802</v>
      </c>
      <c r="D3227" t="s">
        <v>1140</v>
      </c>
      <c r="E3227" t="s">
        <v>5288</v>
      </c>
      <c r="F3227" t="s">
        <v>7802</v>
      </c>
      <c r="H3227" t="s">
        <v>1296</v>
      </c>
      <c r="I3227" t="s">
        <v>3516</v>
      </c>
      <c r="K3227" t="s">
        <v>98</v>
      </c>
      <c r="L3227" t="s">
        <v>8494</v>
      </c>
    </row>
    <row r="3228" spans="1:12" x14ac:dyDescent="0.25">
      <c r="A3228" t="s">
        <v>1139</v>
      </c>
      <c r="B3228" t="s">
        <v>5288</v>
      </c>
      <c r="C3228" t="s">
        <v>8458</v>
      </c>
      <c r="D3228" t="s">
        <v>1140</v>
      </c>
      <c r="E3228" t="s">
        <v>5288</v>
      </c>
      <c r="F3228" t="s">
        <v>8458</v>
      </c>
      <c r="H3228" t="s">
        <v>1296</v>
      </c>
      <c r="I3228" t="s">
        <v>3519</v>
      </c>
      <c r="K3228" t="s">
        <v>98</v>
      </c>
      <c r="L3228" t="s">
        <v>8497</v>
      </c>
    </row>
    <row r="3229" spans="1:12" x14ac:dyDescent="0.25">
      <c r="A3229" t="s">
        <v>1139</v>
      </c>
      <c r="B3229" t="s">
        <v>5288</v>
      </c>
      <c r="C3229" t="s">
        <v>7804</v>
      </c>
      <c r="D3229" t="s">
        <v>1140</v>
      </c>
      <c r="E3229" t="s">
        <v>5288</v>
      </c>
      <c r="F3229" t="s">
        <v>7804</v>
      </c>
      <c r="H3229" t="s">
        <v>1296</v>
      </c>
      <c r="I3229" t="s">
        <v>3529</v>
      </c>
      <c r="K3229" t="s">
        <v>98</v>
      </c>
      <c r="L3229" t="s">
        <v>8491</v>
      </c>
    </row>
    <row r="3230" spans="1:12" x14ac:dyDescent="0.25">
      <c r="A3230" t="s">
        <v>1139</v>
      </c>
      <c r="B3230" t="s">
        <v>5288</v>
      </c>
      <c r="C3230" t="s">
        <v>7805</v>
      </c>
      <c r="D3230" t="s">
        <v>1140</v>
      </c>
      <c r="E3230" t="s">
        <v>5288</v>
      </c>
      <c r="F3230" t="s">
        <v>7805</v>
      </c>
      <c r="H3230" t="s">
        <v>1296</v>
      </c>
      <c r="I3230" t="s">
        <v>3538</v>
      </c>
      <c r="K3230" t="s">
        <v>1464</v>
      </c>
      <c r="L3230" t="s">
        <v>3489</v>
      </c>
    </row>
    <row r="3231" spans="1:12" x14ac:dyDescent="0.25">
      <c r="A3231" t="s">
        <v>1139</v>
      </c>
      <c r="B3231" t="s">
        <v>5288</v>
      </c>
      <c r="C3231" t="s">
        <v>7806</v>
      </c>
      <c r="D3231" t="s">
        <v>1140</v>
      </c>
      <c r="E3231" t="s">
        <v>5288</v>
      </c>
      <c r="F3231" t="s">
        <v>7806</v>
      </c>
      <c r="H3231" t="s">
        <v>1296</v>
      </c>
      <c r="I3231" t="s">
        <v>3591</v>
      </c>
      <c r="K3231" t="s">
        <v>1464</v>
      </c>
      <c r="L3231" t="s">
        <v>3492</v>
      </c>
    </row>
    <row r="3232" spans="1:12" x14ac:dyDescent="0.25">
      <c r="A3232" t="s">
        <v>1139</v>
      </c>
      <c r="B3232" t="s">
        <v>5288</v>
      </c>
      <c r="C3232" t="s">
        <v>7807</v>
      </c>
      <c r="D3232" t="s">
        <v>1140</v>
      </c>
      <c r="E3232" t="s">
        <v>5288</v>
      </c>
      <c r="F3232" t="s">
        <v>7807</v>
      </c>
      <c r="H3232" t="s">
        <v>1296</v>
      </c>
      <c r="I3232" t="s">
        <v>3605</v>
      </c>
      <c r="K3232" t="s">
        <v>1464</v>
      </c>
      <c r="L3232" t="s">
        <v>3495</v>
      </c>
    </row>
    <row r="3233" spans="1:12" x14ac:dyDescent="0.25">
      <c r="A3233" t="s">
        <v>1139</v>
      </c>
      <c r="B3233" t="s">
        <v>5288</v>
      </c>
      <c r="C3233" t="s">
        <v>8459</v>
      </c>
      <c r="D3233" t="s">
        <v>1140</v>
      </c>
      <c r="E3233" t="s">
        <v>5288</v>
      </c>
      <c r="F3233" t="s">
        <v>8459</v>
      </c>
      <c r="H3233" t="s">
        <v>1296</v>
      </c>
      <c r="I3233" t="s">
        <v>3634</v>
      </c>
      <c r="K3233" t="s">
        <v>1464</v>
      </c>
      <c r="L3233" t="s">
        <v>3532</v>
      </c>
    </row>
    <row r="3234" spans="1:12" x14ac:dyDescent="0.25">
      <c r="A3234" t="s">
        <v>1139</v>
      </c>
      <c r="B3234" t="s">
        <v>5288</v>
      </c>
      <c r="C3234" t="s">
        <v>7808</v>
      </c>
      <c r="D3234" t="s">
        <v>1140</v>
      </c>
      <c r="E3234" t="s">
        <v>5288</v>
      </c>
      <c r="F3234" t="s">
        <v>7808</v>
      </c>
      <c r="H3234" t="s">
        <v>1296</v>
      </c>
      <c r="I3234" t="s">
        <v>4068</v>
      </c>
      <c r="K3234" t="s">
        <v>1464</v>
      </c>
      <c r="L3234" t="s">
        <v>3535</v>
      </c>
    </row>
    <row r="3235" spans="1:12" x14ac:dyDescent="0.25">
      <c r="A3235" t="s">
        <v>1139</v>
      </c>
      <c r="B3235" t="s">
        <v>5288</v>
      </c>
      <c r="C3235" t="s">
        <v>7809</v>
      </c>
      <c r="D3235" t="s">
        <v>1140</v>
      </c>
      <c r="E3235" t="s">
        <v>5288</v>
      </c>
      <c r="F3235" t="s">
        <v>7809</v>
      </c>
      <c r="H3235" t="s">
        <v>208</v>
      </c>
      <c r="I3235" t="s">
        <v>3495</v>
      </c>
      <c r="K3235" t="s">
        <v>1464</v>
      </c>
      <c r="L3235" t="s">
        <v>3543</v>
      </c>
    </row>
    <row r="3236" spans="1:12" x14ac:dyDescent="0.25">
      <c r="A3236" t="s">
        <v>1139</v>
      </c>
      <c r="B3236" t="s">
        <v>5288</v>
      </c>
      <c r="C3236" t="s">
        <v>7810</v>
      </c>
      <c r="D3236" t="s">
        <v>1140</v>
      </c>
      <c r="E3236" t="s">
        <v>5288</v>
      </c>
      <c r="F3236" t="s">
        <v>7810</v>
      </c>
      <c r="H3236" t="s">
        <v>208</v>
      </c>
      <c r="I3236" t="s">
        <v>4100</v>
      </c>
      <c r="K3236" t="s">
        <v>1464</v>
      </c>
      <c r="L3236" t="s">
        <v>3549</v>
      </c>
    </row>
    <row r="3237" spans="1:12" x14ac:dyDescent="0.25">
      <c r="A3237" t="s">
        <v>1139</v>
      </c>
      <c r="B3237" t="s">
        <v>5288</v>
      </c>
      <c r="C3237" t="s">
        <v>7811</v>
      </c>
      <c r="D3237" t="s">
        <v>1140</v>
      </c>
      <c r="E3237" t="s">
        <v>5288</v>
      </c>
      <c r="F3237" t="s">
        <v>7811</v>
      </c>
      <c r="H3237" t="s">
        <v>1319</v>
      </c>
      <c r="I3237" t="s">
        <v>3495</v>
      </c>
      <c r="K3237" t="s">
        <v>1464</v>
      </c>
      <c r="L3237" t="s">
        <v>3570</v>
      </c>
    </row>
    <row r="3238" spans="1:12" x14ac:dyDescent="0.25">
      <c r="A3238" t="s">
        <v>1139</v>
      </c>
      <c r="B3238" t="s">
        <v>5288</v>
      </c>
      <c r="C3238" t="s">
        <v>7812</v>
      </c>
      <c r="D3238" t="s">
        <v>1140</v>
      </c>
      <c r="E3238" t="s">
        <v>5288</v>
      </c>
      <c r="F3238" t="s">
        <v>7812</v>
      </c>
      <c r="H3238" t="s">
        <v>1319</v>
      </c>
      <c r="I3238" t="s">
        <v>8433</v>
      </c>
      <c r="K3238" t="s">
        <v>1464</v>
      </c>
      <c r="L3238" t="s">
        <v>7649</v>
      </c>
    </row>
    <row r="3239" spans="1:12" x14ac:dyDescent="0.25">
      <c r="A3239" t="s">
        <v>1139</v>
      </c>
      <c r="B3239" t="s">
        <v>5288</v>
      </c>
      <c r="C3239" t="s">
        <v>8460</v>
      </c>
      <c r="D3239" t="s">
        <v>1140</v>
      </c>
      <c r="E3239" t="s">
        <v>5288</v>
      </c>
      <c r="F3239" t="s">
        <v>8460</v>
      </c>
      <c r="H3239" t="s">
        <v>1319</v>
      </c>
      <c r="I3239" t="s">
        <v>3628</v>
      </c>
      <c r="K3239" t="s">
        <v>1464</v>
      </c>
      <c r="L3239" t="s">
        <v>3588</v>
      </c>
    </row>
    <row r="3240" spans="1:12" x14ac:dyDescent="0.25">
      <c r="A3240" t="s">
        <v>1139</v>
      </c>
      <c r="B3240" t="s">
        <v>5288</v>
      </c>
      <c r="C3240" t="s">
        <v>8461</v>
      </c>
      <c r="D3240" t="s">
        <v>1140</v>
      </c>
      <c r="E3240" t="s">
        <v>5288</v>
      </c>
      <c r="F3240" t="s">
        <v>8461</v>
      </c>
      <c r="H3240" t="s">
        <v>1319</v>
      </c>
      <c r="I3240" t="s">
        <v>8181</v>
      </c>
      <c r="K3240" t="s">
        <v>1464</v>
      </c>
      <c r="L3240" t="s">
        <v>7654</v>
      </c>
    </row>
    <row r="3241" spans="1:12" x14ac:dyDescent="0.25">
      <c r="A3241" t="s">
        <v>1139</v>
      </c>
      <c r="B3241" t="s">
        <v>5288</v>
      </c>
      <c r="C3241" t="s">
        <v>7813</v>
      </c>
      <c r="D3241" t="s">
        <v>1140</v>
      </c>
      <c r="E3241" t="s">
        <v>5288</v>
      </c>
      <c r="F3241" t="s">
        <v>7813</v>
      </c>
      <c r="H3241" t="s">
        <v>1319</v>
      </c>
      <c r="I3241" t="s">
        <v>4100</v>
      </c>
      <c r="K3241" t="s">
        <v>1464</v>
      </c>
      <c r="L3241" t="s">
        <v>3602</v>
      </c>
    </row>
    <row r="3242" spans="1:12" x14ac:dyDescent="0.25">
      <c r="A3242" t="s">
        <v>1139</v>
      </c>
      <c r="B3242" t="s">
        <v>5288</v>
      </c>
      <c r="C3242" t="s">
        <v>7814</v>
      </c>
      <c r="D3242" t="s">
        <v>1140</v>
      </c>
      <c r="E3242" t="s">
        <v>5288</v>
      </c>
      <c r="F3242" t="s">
        <v>7814</v>
      </c>
      <c r="H3242" t="s">
        <v>212</v>
      </c>
      <c r="I3242" t="s">
        <v>3498</v>
      </c>
      <c r="K3242" t="s">
        <v>1464</v>
      </c>
      <c r="L3242" t="s">
        <v>3605</v>
      </c>
    </row>
    <row r="3243" spans="1:12" x14ac:dyDescent="0.25">
      <c r="A3243" t="s">
        <v>1139</v>
      </c>
      <c r="B3243" t="s">
        <v>5288</v>
      </c>
      <c r="C3243" t="s">
        <v>7815</v>
      </c>
      <c r="D3243" t="s">
        <v>1140</v>
      </c>
      <c r="E3243" t="s">
        <v>5288</v>
      </c>
      <c r="F3243" t="s">
        <v>7815</v>
      </c>
      <c r="H3243" t="s">
        <v>212</v>
      </c>
      <c r="I3243" t="s">
        <v>3628</v>
      </c>
      <c r="K3243" t="s">
        <v>1464</v>
      </c>
      <c r="L3243" t="s">
        <v>7665</v>
      </c>
    </row>
    <row r="3244" spans="1:12" x14ac:dyDescent="0.25">
      <c r="A3244" t="s">
        <v>1139</v>
      </c>
      <c r="B3244" t="s">
        <v>5288</v>
      </c>
      <c r="C3244" t="s">
        <v>7816</v>
      </c>
      <c r="D3244" t="s">
        <v>1140</v>
      </c>
      <c r="E3244" t="s">
        <v>5288</v>
      </c>
      <c r="F3244" t="s">
        <v>7816</v>
      </c>
      <c r="H3244" t="s">
        <v>1326</v>
      </c>
      <c r="I3244" t="s">
        <v>3498</v>
      </c>
      <c r="K3244" t="s">
        <v>1464</v>
      </c>
      <c r="L3244" t="s">
        <v>3628</v>
      </c>
    </row>
    <row r="3245" spans="1:12" x14ac:dyDescent="0.25">
      <c r="A3245" t="s">
        <v>1139</v>
      </c>
      <c r="B3245" t="s">
        <v>5288</v>
      </c>
      <c r="C3245" t="s">
        <v>8462</v>
      </c>
      <c r="D3245" t="s">
        <v>1140</v>
      </c>
      <c r="E3245" t="s">
        <v>5288</v>
      </c>
      <c r="F3245" t="s">
        <v>8462</v>
      </c>
      <c r="H3245" t="s">
        <v>1326</v>
      </c>
      <c r="I3245" t="s">
        <v>3628</v>
      </c>
      <c r="K3245" t="s">
        <v>1464</v>
      </c>
      <c r="L3245" t="s">
        <v>7678</v>
      </c>
    </row>
    <row r="3246" spans="1:12" x14ac:dyDescent="0.25">
      <c r="A3246" t="s">
        <v>1139</v>
      </c>
      <c r="B3246" t="s">
        <v>5288</v>
      </c>
      <c r="C3246" t="s">
        <v>8463</v>
      </c>
      <c r="D3246" t="s">
        <v>1140</v>
      </c>
      <c r="E3246" t="s">
        <v>5288</v>
      </c>
      <c r="F3246" t="s">
        <v>8463</v>
      </c>
      <c r="H3246" t="s">
        <v>73</v>
      </c>
      <c r="I3246" t="s">
        <v>3341</v>
      </c>
      <c r="K3246" t="s">
        <v>1464</v>
      </c>
      <c r="L3246" t="s">
        <v>3642</v>
      </c>
    </row>
    <row r="3247" spans="1:12" x14ac:dyDescent="0.25">
      <c r="A3247" t="s">
        <v>1139</v>
      </c>
      <c r="B3247" t="s">
        <v>5288</v>
      </c>
      <c r="C3247" t="s">
        <v>8464</v>
      </c>
      <c r="D3247" t="s">
        <v>1140</v>
      </c>
      <c r="E3247" t="s">
        <v>5288</v>
      </c>
      <c r="F3247" t="s">
        <v>8464</v>
      </c>
      <c r="H3247" t="s">
        <v>73</v>
      </c>
      <c r="I3247" t="s">
        <v>3377</v>
      </c>
      <c r="K3247" t="s">
        <v>1464</v>
      </c>
      <c r="L3247" t="s">
        <v>3645</v>
      </c>
    </row>
    <row r="3248" spans="1:12" x14ac:dyDescent="0.25">
      <c r="A3248" t="s">
        <v>1139</v>
      </c>
      <c r="B3248" t="s">
        <v>5288</v>
      </c>
      <c r="C3248" t="s">
        <v>7715</v>
      </c>
      <c r="D3248" t="s">
        <v>1140</v>
      </c>
      <c r="E3248" t="s">
        <v>5288</v>
      </c>
      <c r="F3248" t="s">
        <v>7715</v>
      </c>
      <c r="H3248" t="s">
        <v>73</v>
      </c>
      <c r="I3248" t="s">
        <v>3394</v>
      </c>
      <c r="K3248" t="s">
        <v>1464</v>
      </c>
      <c r="L3248" t="s">
        <v>7684</v>
      </c>
    </row>
    <row r="3249" spans="1:12" x14ac:dyDescent="0.25">
      <c r="A3249" t="s">
        <v>1139</v>
      </c>
      <c r="B3249" t="s">
        <v>5288</v>
      </c>
      <c r="C3249" t="s">
        <v>4106</v>
      </c>
      <c r="D3249" t="s">
        <v>1140</v>
      </c>
      <c r="E3249" t="s">
        <v>5288</v>
      </c>
      <c r="F3249" t="s">
        <v>4106</v>
      </c>
      <c r="H3249" t="s">
        <v>73</v>
      </c>
      <c r="I3249" t="s">
        <v>3397</v>
      </c>
      <c r="K3249" t="s">
        <v>1464</v>
      </c>
      <c r="L3249" t="s">
        <v>3663</v>
      </c>
    </row>
    <row r="3250" spans="1:12" x14ac:dyDescent="0.25">
      <c r="A3250" t="s">
        <v>1139</v>
      </c>
      <c r="B3250" t="s">
        <v>5288</v>
      </c>
      <c r="C3250" t="s">
        <v>8465</v>
      </c>
      <c r="D3250" t="s">
        <v>1140</v>
      </c>
      <c r="E3250" t="s">
        <v>5288</v>
      </c>
      <c r="F3250" t="s">
        <v>8465</v>
      </c>
      <c r="H3250" t="s">
        <v>73</v>
      </c>
      <c r="I3250" t="s">
        <v>3403</v>
      </c>
      <c r="K3250" t="s">
        <v>1464</v>
      </c>
      <c r="L3250" t="s">
        <v>3684</v>
      </c>
    </row>
    <row r="3251" spans="1:12" x14ac:dyDescent="0.25">
      <c r="A3251" t="s">
        <v>1139</v>
      </c>
      <c r="B3251" t="s">
        <v>5288</v>
      </c>
      <c r="C3251" t="s">
        <v>8190</v>
      </c>
      <c r="D3251" t="s">
        <v>1140</v>
      </c>
      <c r="E3251" t="s">
        <v>5288</v>
      </c>
      <c r="F3251" t="s">
        <v>8190</v>
      </c>
      <c r="H3251" t="s">
        <v>1338</v>
      </c>
      <c r="I3251" t="s">
        <v>3341</v>
      </c>
      <c r="K3251" t="s">
        <v>1464</v>
      </c>
      <c r="L3251" t="s">
        <v>3708</v>
      </c>
    </row>
    <row r="3252" spans="1:12" x14ac:dyDescent="0.25">
      <c r="A3252" t="s">
        <v>1139</v>
      </c>
      <c r="B3252" t="s">
        <v>5288</v>
      </c>
      <c r="C3252" t="s">
        <v>4505</v>
      </c>
      <c r="D3252" t="s">
        <v>1140</v>
      </c>
      <c r="E3252" t="s">
        <v>5288</v>
      </c>
      <c r="F3252" t="s">
        <v>4505</v>
      </c>
      <c r="H3252" t="s">
        <v>1338</v>
      </c>
      <c r="I3252" t="s">
        <v>3377</v>
      </c>
      <c r="K3252" t="s">
        <v>1464</v>
      </c>
      <c r="L3252" t="s">
        <v>3714</v>
      </c>
    </row>
    <row r="3253" spans="1:12" x14ac:dyDescent="0.25">
      <c r="A3253" t="s">
        <v>1139</v>
      </c>
      <c r="B3253" t="s">
        <v>5288</v>
      </c>
      <c r="C3253" t="s">
        <v>4508</v>
      </c>
      <c r="D3253" t="s">
        <v>1140</v>
      </c>
      <c r="E3253" t="s">
        <v>5288</v>
      </c>
      <c r="F3253" t="s">
        <v>4508</v>
      </c>
      <c r="H3253" t="s">
        <v>1338</v>
      </c>
      <c r="I3253" t="s">
        <v>3397</v>
      </c>
      <c r="K3253" t="s">
        <v>1464</v>
      </c>
      <c r="L3253" t="s">
        <v>3855</v>
      </c>
    </row>
    <row r="3254" spans="1:12" x14ac:dyDescent="0.25">
      <c r="A3254" t="s">
        <v>1139</v>
      </c>
      <c r="B3254" t="s">
        <v>5288</v>
      </c>
      <c r="C3254" t="s">
        <v>8466</v>
      </c>
      <c r="D3254" t="s">
        <v>1140</v>
      </c>
      <c r="E3254" t="s">
        <v>5288</v>
      </c>
      <c r="F3254" t="s">
        <v>8466</v>
      </c>
      <c r="H3254" t="s">
        <v>1346</v>
      </c>
      <c r="I3254" t="s">
        <v>3944</v>
      </c>
      <c r="K3254" t="s">
        <v>1464</v>
      </c>
      <c r="L3254" t="s">
        <v>3858</v>
      </c>
    </row>
    <row r="3255" spans="1:12" x14ac:dyDescent="0.25">
      <c r="A3255" t="s">
        <v>1139</v>
      </c>
      <c r="B3255" t="s">
        <v>5288</v>
      </c>
      <c r="C3255" t="s">
        <v>7697</v>
      </c>
      <c r="D3255" t="s">
        <v>1140</v>
      </c>
      <c r="E3255" t="s">
        <v>5288</v>
      </c>
      <c r="F3255" t="s">
        <v>7697</v>
      </c>
      <c r="H3255" t="s">
        <v>1346</v>
      </c>
      <c r="I3255" t="s">
        <v>3946</v>
      </c>
      <c r="K3255" t="s">
        <v>1464</v>
      </c>
      <c r="L3255" t="s">
        <v>3877</v>
      </c>
    </row>
    <row r="3256" spans="1:12" x14ac:dyDescent="0.25">
      <c r="A3256" t="s">
        <v>1139</v>
      </c>
      <c r="B3256" t="s">
        <v>5288</v>
      </c>
      <c r="C3256" t="s">
        <v>7931</v>
      </c>
      <c r="D3256" t="s">
        <v>1140</v>
      </c>
      <c r="E3256" t="s">
        <v>5288</v>
      </c>
      <c r="F3256" t="s">
        <v>7931</v>
      </c>
      <c r="H3256" t="s">
        <v>1349</v>
      </c>
      <c r="I3256" t="s">
        <v>3944</v>
      </c>
      <c r="K3256" t="s">
        <v>1464</v>
      </c>
      <c r="L3256" t="s">
        <v>3880</v>
      </c>
    </row>
    <row r="3257" spans="1:12" x14ac:dyDescent="0.25">
      <c r="A3257" t="s">
        <v>1139</v>
      </c>
      <c r="B3257" t="s">
        <v>5288</v>
      </c>
      <c r="C3257" t="s">
        <v>8023</v>
      </c>
      <c r="D3257" t="s">
        <v>1140</v>
      </c>
      <c r="E3257" t="s">
        <v>5288</v>
      </c>
      <c r="F3257" t="s">
        <v>8023</v>
      </c>
      <c r="H3257" t="s">
        <v>1349</v>
      </c>
      <c r="I3257" t="s">
        <v>3946</v>
      </c>
      <c r="K3257" t="s">
        <v>1464</v>
      </c>
      <c r="L3257" t="s">
        <v>7743</v>
      </c>
    </row>
    <row r="3258" spans="1:12" x14ac:dyDescent="0.25">
      <c r="A3258" t="s">
        <v>1139</v>
      </c>
      <c r="B3258" t="s">
        <v>5288</v>
      </c>
      <c r="C3258" t="s">
        <v>8030</v>
      </c>
      <c r="D3258" t="s">
        <v>1140</v>
      </c>
      <c r="E3258" t="s">
        <v>5288</v>
      </c>
      <c r="F3258" t="s">
        <v>8030</v>
      </c>
      <c r="H3258" t="s">
        <v>76</v>
      </c>
      <c r="I3258" t="s">
        <v>3341</v>
      </c>
      <c r="K3258" t="s">
        <v>1464</v>
      </c>
      <c r="L3258" t="s">
        <v>3983</v>
      </c>
    </row>
    <row r="3259" spans="1:12" x14ac:dyDescent="0.25">
      <c r="A3259" t="s">
        <v>1139</v>
      </c>
      <c r="B3259" t="s">
        <v>5288</v>
      </c>
      <c r="C3259" t="s">
        <v>8182</v>
      </c>
      <c r="D3259" t="s">
        <v>1140</v>
      </c>
      <c r="E3259" t="s">
        <v>5288</v>
      </c>
      <c r="F3259" t="s">
        <v>8182</v>
      </c>
      <c r="H3259" t="s">
        <v>76</v>
      </c>
      <c r="I3259" t="s">
        <v>3377</v>
      </c>
      <c r="K3259" t="s">
        <v>1464</v>
      </c>
      <c r="L3259" t="s">
        <v>3995</v>
      </c>
    </row>
    <row r="3260" spans="1:12" x14ac:dyDescent="0.25">
      <c r="A3260" t="s">
        <v>1139</v>
      </c>
      <c r="B3260" t="s">
        <v>5288</v>
      </c>
      <c r="C3260" t="s">
        <v>7876</v>
      </c>
      <c r="D3260" t="s">
        <v>1140</v>
      </c>
      <c r="E3260" t="s">
        <v>5288</v>
      </c>
      <c r="F3260" t="s">
        <v>7876</v>
      </c>
      <c r="H3260" t="s">
        <v>76</v>
      </c>
      <c r="I3260" t="s">
        <v>3383</v>
      </c>
      <c r="K3260" t="s">
        <v>1464</v>
      </c>
      <c r="L3260" t="s">
        <v>7823</v>
      </c>
    </row>
    <row r="3261" spans="1:12" x14ac:dyDescent="0.25">
      <c r="A3261" t="s">
        <v>1139</v>
      </c>
      <c r="B3261" t="s">
        <v>5288</v>
      </c>
      <c r="C3261" t="s">
        <v>8031</v>
      </c>
      <c r="D3261" t="s">
        <v>1140</v>
      </c>
      <c r="E3261" t="s">
        <v>5288</v>
      </c>
      <c r="F3261" t="s">
        <v>8031</v>
      </c>
      <c r="H3261" t="s">
        <v>1365</v>
      </c>
      <c r="I3261" t="s">
        <v>3285</v>
      </c>
      <c r="K3261" t="s">
        <v>1464</v>
      </c>
      <c r="L3261" t="s">
        <v>8420</v>
      </c>
    </row>
    <row r="3262" spans="1:12" x14ac:dyDescent="0.25">
      <c r="A3262" t="s">
        <v>1139</v>
      </c>
      <c r="B3262" t="s">
        <v>5288</v>
      </c>
      <c r="C3262" t="s">
        <v>7877</v>
      </c>
      <c r="D3262" t="s">
        <v>1140</v>
      </c>
      <c r="E3262" t="s">
        <v>5288</v>
      </c>
      <c r="F3262" t="s">
        <v>7877</v>
      </c>
      <c r="H3262" t="s">
        <v>1365</v>
      </c>
      <c r="I3262" t="s">
        <v>3302</v>
      </c>
      <c r="K3262" t="s">
        <v>1464</v>
      </c>
      <c r="L3262" t="s">
        <v>8190</v>
      </c>
    </row>
    <row r="3263" spans="1:12" x14ac:dyDescent="0.25">
      <c r="A3263" t="s">
        <v>1139</v>
      </c>
      <c r="B3263" t="s">
        <v>5288</v>
      </c>
      <c r="C3263" t="s">
        <v>8467</v>
      </c>
      <c r="D3263" t="s">
        <v>1140</v>
      </c>
      <c r="E3263" t="s">
        <v>5288</v>
      </c>
      <c r="F3263" t="s">
        <v>8467</v>
      </c>
      <c r="H3263" t="s">
        <v>1365</v>
      </c>
      <c r="I3263" t="s">
        <v>3341</v>
      </c>
      <c r="K3263" t="s">
        <v>1464</v>
      </c>
      <c r="L3263" t="s">
        <v>8227</v>
      </c>
    </row>
    <row r="3264" spans="1:12" x14ac:dyDescent="0.25">
      <c r="A3264" t="s">
        <v>1139</v>
      </c>
      <c r="B3264" t="s">
        <v>5288</v>
      </c>
      <c r="C3264" t="s">
        <v>7878</v>
      </c>
      <c r="D3264" t="s">
        <v>1140</v>
      </c>
      <c r="E3264" t="s">
        <v>5288</v>
      </c>
      <c r="F3264" t="s">
        <v>7878</v>
      </c>
      <c r="H3264" t="s">
        <v>1365</v>
      </c>
      <c r="I3264" t="s">
        <v>3377</v>
      </c>
      <c r="K3264" t="s">
        <v>1464</v>
      </c>
      <c r="L3264" t="s">
        <v>8285</v>
      </c>
    </row>
    <row r="3265" spans="1:12" x14ac:dyDescent="0.25">
      <c r="A3265" t="s">
        <v>1139</v>
      </c>
      <c r="B3265" t="s">
        <v>5288</v>
      </c>
      <c r="C3265" t="s">
        <v>7700</v>
      </c>
      <c r="D3265" t="s">
        <v>1140</v>
      </c>
      <c r="E3265" t="s">
        <v>5288</v>
      </c>
      <c r="F3265" t="s">
        <v>7700</v>
      </c>
      <c r="H3265" t="s">
        <v>1365</v>
      </c>
      <c r="I3265" t="s">
        <v>3383</v>
      </c>
      <c r="K3265" t="s">
        <v>1464</v>
      </c>
      <c r="L3265" t="s">
        <v>8290</v>
      </c>
    </row>
    <row r="3266" spans="1:12" x14ac:dyDescent="0.25">
      <c r="A3266" t="s">
        <v>1139</v>
      </c>
      <c r="B3266" t="s">
        <v>5288</v>
      </c>
      <c r="C3266" t="s">
        <v>8183</v>
      </c>
      <c r="D3266" t="s">
        <v>1140</v>
      </c>
      <c r="E3266" t="s">
        <v>5288</v>
      </c>
      <c r="F3266" t="s">
        <v>8183</v>
      </c>
      <c r="H3266" t="s">
        <v>1365</v>
      </c>
      <c r="I3266" t="s">
        <v>7948</v>
      </c>
      <c r="K3266" t="s">
        <v>1464</v>
      </c>
      <c r="L3266" t="s">
        <v>8297</v>
      </c>
    </row>
    <row r="3267" spans="1:12" x14ac:dyDescent="0.25">
      <c r="A3267" t="s">
        <v>1139</v>
      </c>
      <c r="B3267" t="s">
        <v>5288</v>
      </c>
      <c r="C3267" t="s">
        <v>8468</v>
      </c>
      <c r="D3267" t="s">
        <v>1140</v>
      </c>
      <c r="E3267" t="s">
        <v>5288</v>
      </c>
      <c r="F3267" t="s">
        <v>8468</v>
      </c>
      <c r="H3267" t="s">
        <v>1365</v>
      </c>
      <c r="I3267" t="s">
        <v>3386</v>
      </c>
      <c r="K3267" t="s">
        <v>1464</v>
      </c>
      <c r="L3267" t="s">
        <v>8306</v>
      </c>
    </row>
    <row r="3268" spans="1:12" x14ac:dyDescent="0.25">
      <c r="A3268" t="s">
        <v>1139</v>
      </c>
      <c r="B3268" t="s">
        <v>5288</v>
      </c>
      <c r="C3268" t="s">
        <v>8046</v>
      </c>
      <c r="D3268" t="s">
        <v>1140</v>
      </c>
      <c r="E3268" t="s">
        <v>5288</v>
      </c>
      <c r="F3268" t="s">
        <v>8046</v>
      </c>
      <c r="H3268" t="s">
        <v>1365</v>
      </c>
      <c r="I3268" t="s">
        <v>7953</v>
      </c>
      <c r="K3268" t="s">
        <v>1464</v>
      </c>
      <c r="L3268" t="s">
        <v>8312</v>
      </c>
    </row>
    <row r="3269" spans="1:12" x14ac:dyDescent="0.25">
      <c r="A3269" t="s">
        <v>1139</v>
      </c>
      <c r="B3269" t="s">
        <v>5288</v>
      </c>
      <c r="C3269" t="s">
        <v>8047</v>
      </c>
      <c r="D3269" t="s">
        <v>1140</v>
      </c>
      <c r="E3269" t="s">
        <v>5288</v>
      </c>
      <c r="F3269" t="s">
        <v>8047</v>
      </c>
      <c r="H3269" t="s">
        <v>1365</v>
      </c>
      <c r="I3269" t="s">
        <v>7902</v>
      </c>
      <c r="K3269" t="s">
        <v>1464</v>
      </c>
      <c r="L3269" t="s">
        <v>8356</v>
      </c>
    </row>
    <row r="3270" spans="1:12" x14ac:dyDescent="0.25">
      <c r="A3270" t="s">
        <v>1139</v>
      </c>
      <c r="B3270" t="s">
        <v>5288</v>
      </c>
      <c r="C3270" t="s">
        <v>7880</v>
      </c>
      <c r="D3270" t="s">
        <v>1140</v>
      </c>
      <c r="E3270" t="s">
        <v>5288</v>
      </c>
      <c r="F3270" t="s">
        <v>7880</v>
      </c>
      <c r="H3270" t="s">
        <v>1365</v>
      </c>
      <c r="I3270" t="s">
        <v>7904</v>
      </c>
      <c r="K3270" t="s">
        <v>101</v>
      </c>
      <c r="L3270" t="s">
        <v>3257</v>
      </c>
    </row>
    <row r="3271" spans="1:12" x14ac:dyDescent="0.25">
      <c r="A3271" t="s">
        <v>1139</v>
      </c>
      <c r="B3271" t="s">
        <v>5288</v>
      </c>
      <c r="C3271" t="s">
        <v>8469</v>
      </c>
      <c r="D3271" t="s">
        <v>1140</v>
      </c>
      <c r="E3271" t="s">
        <v>5288</v>
      </c>
      <c r="F3271" t="s">
        <v>8469</v>
      </c>
      <c r="H3271" t="s">
        <v>80</v>
      </c>
      <c r="I3271" t="s">
        <v>3386</v>
      </c>
      <c r="K3271" t="s">
        <v>101</v>
      </c>
      <c r="L3271" t="s">
        <v>3341</v>
      </c>
    </row>
    <row r="3272" spans="1:12" x14ac:dyDescent="0.25">
      <c r="A3272" t="s">
        <v>1139</v>
      </c>
      <c r="B3272" t="s">
        <v>5288</v>
      </c>
      <c r="C3272" t="s">
        <v>7705</v>
      </c>
      <c r="D3272" t="s">
        <v>1140</v>
      </c>
      <c r="E3272" t="s">
        <v>5288</v>
      </c>
      <c r="F3272" t="s">
        <v>7705</v>
      </c>
      <c r="H3272" t="s">
        <v>1373</v>
      </c>
      <c r="I3272" t="s">
        <v>3386</v>
      </c>
      <c r="K3272" t="s">
        <v>101</v>
      </c>
      <c r="L3272" t="s">
        <v>7593</v>
      </c>
    </row>
    <row r="3273" spans="1:12" x14ac:dyDescent="0.25">
      <c r="A3273" t="s">
        <v>1139</v>
      </c>
      <c r="B3273" t="s">
        <v>5288</v>
      </c>
      <c r="C3273" t="s">
        <v>7881</v>
      </c>
      <c r="D3273" t="s">
        <v>1140</v>
      </c>
      <c r="E3273" t="s">
        <v>5288</v>
      </c>
      <c r="F3273" t="s">
        <v>7881</v>
      </c>
      <c r="H3273" t="s">
        <v>149</v>
      </c>
      <c r="I3273" t="s">
        <v>3549</v>
      </c>
      <c r="K3273" t="s">
        <v>101</v>
      </c>
      <c r="L3273" t="s">
        <v>3359</v>
      </c>
    </row>
    <row r="3274" spans="1:12" x14ac:dyDescent="0.25">
      <c r="A3274" t="s">
        <v>1139</v>
      </c>
      <c r="B3274" t="s">
        <v>5288</v>
      </c>
      <c r="C3274" t="s">
        <v>7644</v>
      </c>
      <c r="D3274" t="s">
        <v>1140</v>
      </c>
      <c r="E3274" t="s">
        <v>5288</v>
      </c>
      <c r="F3274" t="s">
        <v>7644</v>
      </c>
      <c r="H3274" t="s">
        <v>149</v>
      </c>
      <c r="I3274" t="s">
        <v>3551</v>
      </c>
      <c r="K3274" t="s">
        <v>101</v>
      </c>
      <c r="L3274" t="s">
        <v>7897</v>
      </c>
    </row>
    <row r="3275" spans="1:12" x14ac:dyDescent="0.25">
      <c r="A3275" t="s">
        <v>1139</v>
      </c>
      <c r="B3275" t="s">
        <v>5288</v>
      </c>
      <c r="C3275" t="s">
        <v>7882</v>
      </c>
      <c r="D3275" t="s">
        <v>1140</v>
      </c>
      <c r="E3275" t="s">
        <v>5288</v>
      </c>
      <c r="F3275" t="s">
        <v>7882</v>
      </c>
      <c r="H3275" t="s">
        <v>149</v>
      </c>
      <c r="I3275" t="s">
        <v>3628</v>
      </c>
      <c r="K3275" t="s">
        <v>101</v>
      </c>
      <c r="L3275" t="s">
        <v>7945</v>
      </c>
    </row>
    <row r="3276" spans="1:12" x14ac:dyDescent="0.25">
      <c r="A3276" t="s">
        <v>1139</v>
      </c>
      <c r="B3276" t="s">
        <v>5288</v>
      </c>
      <c r="C3276" t="s">
        <v>7708</v>
      </c>
      <c r="D3276" t="s">
        <v>1140</v>
      </c>
      <c r="E3276" t="s">
        <v>5288</v>
      </c>
      <c r="F3276" t="s">
        <v>7708</v>
      </c>
      <c r="H3276" t="s">
        <v>149</v>
      </c>
      <c r="I3276" t="s">
        <v>3968</v>
      </c>
      <c r="K3276" t="s">
        <v>101</v>
      </c>
      <c r="L3276" t="s">
        <v>3377</v>
      </c>
    </row>
    <row r="3277" spans="1:12" x14ac:dyDescent="0.25">
      <c r="A3277" t="s">
        <v>1139</v>
      </c>
      <c r="B3277" t="s">
        <v>5288</v>
      </c>
      <c r="C3277" t="s">
        <v>7717</v>
      </c>
      <c r="D3277" t="s">
        <v>1140</v>
      </c>
      <c r="E3277" t="s">
        <v>5288</v>
      </c>
      <c r="F3277" t="s">
        <v>7717</v>
      </c>
      <c r="H3277" t="s">
        <v>149</v>
      </c>
      <c r="I3277" t="s">
        <v>3995</v>
      </c>
      <c r="K3277" t="s">
        <v>101</v>
      </c>
      <c r="L3277" t="s">
        <v>7597</v>
      </c>
    </row>
    <row r="3278" spans="1:12" x14ac:dyDescent="0.25">
      <c r="A3278" t="s">
        <v>1139</v>
      </c>
      <c r="B3278" t="s">
        <v>5288</v>
      </c>
      <c r="C3278" t="s">
        <v>7718</v>
      </c>
      <c r="D3278" t="s">
        <v>1140</v>
      </c>
      <c r="E3278" t="s">
        <v>5288</v>
      </c>
      <c r="F3278" t="s">
        <v>7718</v>
      </c>
      <c r="H3278" t="s">
        <v>149</v>
      </c>
      <c r="I3278" t="s">
        <v>4037</v>
      </c>
      <c r="K3278" t="s">
        <v>101</v>
      </c>
      <c r="L3278" t="s">
        <v>8498</v>
      </c>
    </row>
    <row r="3279" spans="1:12" x14ac:dyDescent="0.25">
      <c r="A3279" t="s">
        <v>1139</v>
      </c>
      <c r="B3279" t="s">
        <v>5288</v>
      </c>
      <c r="C3279" t="s">
        <v>7720</v>
      </c>
      <c r="D3279" t="s">
        <v>1140</v>
      </c>
      <c r="E3279" t="s">
        <v>5288</v>
      </c>
      <c r="F3279" t="s">
        <v>7720</v>
      </c>
      <c r="H3279" t="s">
        <v>149</v>
      </c>
      <c r="I3279" t="s">
        <v>4056</v>
      </c>
      <c r="K3279" t="s">
        <v>101</v>
      </c>
      <c r="L3279" t="s">
        <v>8499</v>
      </c>
    </row>
    <row r="3280" spans="1:12" x14ac:dyDescent="0.25">
      <c r="A3280" t="s">
        <v>1139</v>
      </c>
      <c r="B3280" t="s">
        <v>5288</v>
      </c>
      <c r="C3280" t="s">
        <v>7721</v>
      </c>
      <c r="D3280" t="s">
        <v>1140</v>
      </c>
      <c r="E3280" t="s">
        <v>5288</v>
      </c>
      <c r="F3280" t="s">
        <v>7721</v>
      </c>
      <c r="H3280" t="s">
        <v>1393</v>
      </c>
      <c r="I3280" t="s">
        <v>3549</v>
      </c>
      <c r="K3280" t="s">
        <v>101</v>
      </c>
      <c r="L3280" t="s">
        <v>3394</v>
      </c>
    </row>
    <row r="3281" spans="1:12" x14ac:dyDescent="0.25">
      <c r="A3281" t="s">
        <v>1139</v>
      </c>
      <c r="B3281" t="s">
        <v>5288</v>
      </c>
      <c r="C3281" t="s">
        <v>8184</v>
      </c>
      <c r="D3281" t="s">
        <v>1140</v>
      </c>
      <c r="E3281" t="s">
        <v>5288</v>
      </c>
      <c r="F3281" t="s">
        <v>8184</v>
      </c>
      <c r="H3281" t="s">
        <v>1393</v>
      </c>
      <c r="I3281" t="s">
        <v>3551</v>
      </c>
      <c r="K3281" t="s">
        <v>101</v>
      </c>
      <c r="L3281" t="s">
        <v>3397</v>
      </c>
    </row>
    <row r="3282" spans="1:12" x14ac:dyDescent="0.25">
      <c r="A3282" t="s">
        <v>1139</v>
      </c>
      <c r="B3282" t="s">
        <v>5292</v>
      </c>
      <c r="C3282" t="s">
        <v>3628</v>
      </c>
      <c r="D3282" t="s">
        <v>1140</v>
      </c>
      <c r="E3282" t="s">
        <v>5292</v>
      </c>
      <c r="F3282" t="s">
        <v>3628</v>
      </c>
      <c r="H3282" t="s">
        <v>1393</v>
      </c>
      <c r="I3282" t="s">
        <v>3628</v>
      </c>
      <c r="K3282" t="s">
        <v>101</v>
      </c>
      <c r="L3282" t="s">
        <v>7950</v>
      </c>
    </row>
    <row r="3283" spans="1:12" x14ac:dyDescent="0.25">
      <c r="A3283" t="s">
        <v>1139</v>
      </c>
      <c r="B3283" t="s">
        <v>5292</v>
      </c>
      <c r="C3283" t="s">
        <v>5705</v>
      </c>
      <c r="D3283" t="s">
        <v>1140</v>
      </c>
      <c r="E3283" t="s">
        <v>5292</v>
      </c>
      <c r="F3283" t="s">
        <v>5705</v>
      </c>
      <c r="H3283" t="s">
        <v>1393</v>
      </c>
      <c r="I3283" t="s">
        <v>3995</v>
      </c>
      <c r="K3283" t="s">
        <v>101</v>
      </c>
      <c r="L3283" t="s">
        <v>7951</v>
      </c>
    </row>
    <row r="3284" spans="1:12" x14ac:dyDescent="0.25">
      <c r="A3284" t="s">
        <v>1139</v>
      </c>
      <c r="B3284" t="s">
        <v>5292</v>
      </c>
      <c r="C3284" t="s">
        <v>7828</v>
      </c>
      <c r="D3284" t="s">
        <v>1140</v>
      </c>
      <c r="E3284" t="s">
        <v>5292</v>
      </c>
      <c r="F3284" t="s">
        <v>7828</v>
      </c>
      <c r="H3284" t="s">
        <v>1393</v>
      </c>
      <c r="I3284" t="s">
        <v>4037</v>
      </c>
      <c r="K3284" t="s">
        <v>101</v>
      </c>
      <c r="L3284" t="s">
        <v>8500</v>
      </c>
    </row>
    <row r="3285" spans="1:12" x14ac:dyDescent="0.25">
      <c r="A3285" t="s">
        <v>1139</v>
      </c>
      <c r="B3285" t="s">
        <v>5304</v>
      </c>
      <c r="C3285" t="s">
        <v>7905</v>
      </c>
      <c r="D3285" t="s">
        <v>1140</v>
      </c>
      <c r="E3285" t="s">
        <v>5304</v>
      </c>
      <c r="F3285" t="s">
        <v>7905</v>
      </c>
      <c r="H3285" t="s">
        <v>1393</v>
      </c>
      <c r="I3285" t="s">
        <v>4056</v>
      </c>
      <c r="K3285" t="s">
        <v>101</v>
      </c>
      <c r="L3285" t="s">
        <v>8177</v>
      </c>
    </row>
    <row r="3286" spans="1:12" x14ac:dyDescent="0.25">
      <c r="A3286" t="s">
        <v>1139</v>
      </c>
      <c r="B3286" t="s">
        <v>5304</v>
      </c>
      <c r="C3286" t="s">
        <v>7983</v>
      </c>
      <c r="D3286" t="s">
        <v>1140</v>
      </c>
      <c r="E3286" t="s">
        <v>5304</v>
      </c>
      <c r="F3286" t="s">
        <v>7983</v>
      </c>
      <c r="H3286" t="s">
        <v>83</v>
      </c>
      <c r="I3286" t="s">
        <v>3251</v>
      </c>
      <c r="K3286" t="s">
        <v>101</v>
      </c>
      <c r="L3286" t="s">
        <v>8032</v>
      </c>
    </row>
    <row r="3287" spans="1:12" x14ac:dyDescent="0.25">
      <c r="A3287" t="s">
        <v>1139</v>
      </c>
      <c r="B3287" t="s">
        <v>5304</v>
      </c>
      <c r="C3287" t="s">
        <v>7984</v>
      </c>
      <c r="D3287" t="s">
        <v>1140</v>
      </c>
      <c r="E3287" t="s">
        <v>5304</v>
      </c>
      <c r="F3287" t="s">
        <v>7984</v>
      </c>
      <c r="H3287" t="s">
        <v>83</v>
      </c>
      <c r="I3287" t="s">
        <v>3266</v>
      </c>
      <c r="K3287" t="s">
        <v>101</v>
      </c>
      <c r="L3287" t="s">
        <v>4517</v>
      </c>
    </row>
    <row r="3288" spans="1:12" x14ac:dyDescent="0.25">
      <c r="A3288" t="s">
        <v>1139</v>
      </c>
      <c r="B3288" t="s">
        <v>5304</v>
      </c>
      <c r="C3288" t="s">
        <v>3483</v>
      </c>
      <c r="D3288" t="s">
        <v>1140</v>
      </c>
      <c r="E3288" t="s">
        <v>5304</v>
      </c>
      <c r="F3288" t="s">
        <v>3483</v>
      </c>
      <c r="H3288" t="s">
        <v>83</v>
      </c>
      <c r="I3288" t="s">
        <v>3269</v>
      </c>
      <c r="K3288" t="s">
        <v>101</v>
      </c>
      <c r="L3288" t="s">
        <v>7890</v>
      </c>
    </row>
    <row r="3289" spans="1:12" x14ac:dyDescent="0.25">
      <c r="A3289" t="s">
        <v>1139</v>
      </c>
      <c r="B3289" t="s">
        <v>5304</v>
      </c>
      <c r="C3289" t="s">
        <v>3486</v>
      </c>
      <c r="D3289" t="s">
        <v>1140</v>
      </c>
      <c r="E3289" t="s">
        <v>5304</v>
      </c>
      <c r="F3289" t="s">
        <v>3486</v>
      </c>
      <c r="H3289" t="s">
        <v>83</v>
      </c>
      <c r="I3289" t="s">
        <v>3341</v>
      </c>
      <c r="K3289" t="s">
        <v>101</v>
      </c>
      <c r="L3289" t="s">
        <v>5295</v>
      </c>
    </row>
    <row r="3290" spans="1:12" x14ac:dyDescent="0.25">
      <c r="A3290" t="s">
        <v>1139</v>
      </c>
      <c r="B3290" t="s">
        <v>5304</v>
      </c>
      <c r="C3290" t="s">
        <v>3489</v>
      </c>
      <c r="D3290" t="s">
        <v>1140</v>
      </c>
      <c r="E3290" t="s">
        <v>5304</v>
      </c>
      <c r="F3290" t="s">
        <v>3489</v>
      </c>
      <c r="H3290" t="s">
        <v>83</v>
      </c>
      <c r="I3290" t="s">
        <v>3368</v>
      </c>
      <c r="K3290" t="s">
        <v>101</v>
      </c>
      <c r="L3290" t="s">
        <v>8038</v>
      </c>
    </row>
    <row r="3291" spans="1:12" x14ac:dyDescent="0.25">
      <c r="A3291" t="s">
        <v>1139</v>
      </c>
      <c r="B3291" t="s">
        <v>5304</v>
      </c>
      <c r="C3291" t="s">
        <v>3504</v>
      </c>
      <c r="D3291" t="s">
        <v>1140</v>
      </c>
      <c r="E3291" t="s">
        <v>5304</v>
      </c>
      <c r="F3291" t="s">
        <v>3504</v>
      </c>
      <c r="H3291" t="s">
        <v>83</v>
      </c>
      <c r="I3291" t="s">
        <v>3371</v>
      </c>
      <c r="K3291" t="s">
        <v>104</v>
      </c>
      <c r="L3291" t="s">
        <v>3489</v>
      </c>
    </row>
    <row r="3292" spans="1:12" x14ac:dyDescent="0.25">
      <c r="A3292" t="s">
        <v>1139</v>
      </c>
      <c r="B3292" t="s">
        <v>5304</v>
      </c>
      <c r="C3292" t="s">
        <v>3507</v>
      </c>
      <c r="D3292" t="s">
        <v>1140</v>
      </c>
      <c r="E3292" t="s">
        <v>5304</v>
      </c>
      <c r="F3292" t="s">
        <v>3507</v>
      </c>
      <c r="H3292" t="s">
        <v>83</v>
      </c>
      <c r="I3292" t="s">
        <v>3374</v>
      </c>
      <c r="K3292" t="s">
        <v>104</v>
      </c>
      <c r="L3292" t="s">
        <v>3492</v>
      </c>
    </row>
    <row r="3293" spans="1:12" x14ac:dyDescent="0.25">
      <c r="A3293" t="s">
        <v>1139</v>
      </c>
      <c r="B3293" t="s">
        <v>5304</v>
      </c>
      <c r="C3293" t="s">
        <v>3510</v>
      </c>
      <c r="D3293" t="s">
        <v>1140</v>
      </c>
      <c r="E3293" t="s">
        <v>5304</v>
      </c>
      <c r="F3293" t="s">
        <v>3510</v>
      </c>
      <c r="H3293" t="s">
        <v>83</v>
      </c>
      <c r="I3293" t="s">
        <v>3377</v>
      </c>
      <c r="K3293" t="s">
        <v>104</v>
      </c>
      <c r="L3293" t="s">
        <v>3535</v>
      </c>
    </row>
    <row r="3294" spans="1:12" x14ac:dyDescent="0.25">
      <c r="A3294" t="s">
        <v>1139</v>
      </c>
      <c r="B3294" t="s">
        <v>5304</v>
      </c>
      <c r="C3294" t="s">
        <v>3521</v>
      </c>
      <c r="D3294" t="s">
        <v>1140</v>
      </c>
      <c r="E3294" t="s">
        <v>5304</v>
      </c>
      <c r="F3294" t="s">
        <v>3521</v>
      </c>
      <c r="H3294" t="s">
        <v>83</v>
      </c>
      <c r="I3294" t="s">
        <v>7597</v>
      </c>
      <c r="K3294" t="s">
        <v>104</v>
      </c>
      <c r="L3294" t="s">
        <v>3543</v>
      </c>
    </row>
    <row r="3295" spans="1:12" x14ac:dyDescent="0.25">
      <c r="A3295" t="s">
        <v>1139</v>
      </c>
      <c r="B3295" t="s">
        <v>5304</v>
      </c>
      <c r="C3295" t="s">
        <v>3576</v>
      </c>
      <c r="D3295" t="s">
        <v>1140</v>
      </c>
      <c r="E3295" t="s">
        <v>5304</v>
      </c>
      <c r="F3295" t="s">
        <v>3576</v>
      </c>
      <c r="H3295" t="s">
        <v>83</v>
      </c>
      <c r="I3295" t="s">
        <v>3394</v>
      </c>
      <c r="K3295" t="s">
        <v>104</v>
      </c>
      <c r="L3295" t="s">
        <v>3549</v>
      </c>
    </row>
    <row r="3296" spans="1:12" x14ac:dyDescent="0.25">
      <c r="A3296" t="s">
        <v>1139</v>
      </c>
      <c r="B3296" t="s">
        <v>5304</v>
      </c>
      <c r="C3296" t="s">
        <v>3628</v>
      </c>
      <c r="D3296" t="s">
        <v>1140</v>
      </c>
      <c r="E3296" t="s">
        <v>5304</v>
      </c>
      <c r="F3296" t="s">
        <v>3628</v>
      </c>
      <c r="H3296" t="s">
        <v>83</v>
      </c>
      <c r="I3296" t="s">
        <v>3399</v>
      </c>
      <c r="K3296" t="s">
        <v>104</v>
      </c>
      <c r="L3296" t="s">
        <v>3570</v>
      </c>
    </row>
    <row r="3297" spans="1:12" x14ac:dyDescent="0.25">
      <c r="A3297" t="s">
        <v>1139</v>
      </c>
      <c r="B3297" t="s">
        <v>5304</v>
      </c>
      <c r="C3297" t="s">
        <v>8435</v>
      </c>
      <c r="D3297" t="s">
        <v>1140</v>
      </c>
      <c r="E3297" t="s">
        <v>5304</v>
      </c>
      <c r="F3297" t="s">
        <v>8435</v>
      </c>
      <c r="H3297" t="s">
        <v>83</v>
      </c>
      <c r="I3297" t="s">
        <v>3401</v>
      </c>
      <c r="K3297" t="s">
        <v>104</v>
      </c>
      <c r="L3297" t="s">
        <v>7665</v>
      </c>
    </row>
    <row r="3298" spans="1:12" x14ac:dyDescent="0.25">
      <c r="A3298" t="s">
        <v>1139</v>
      </c>
      <c r="B3298" t="s">
        <v>5304</v>
      </c>
      <c r="C3298" t="s">
        <v>7673</v>
      </c>
      <c r="D3298" t="s">
        <v>1140</v>
      </c>
      <c r="E3298" t="s">
        <v>5304</v>
      </c>
      <c r="F3298" t="s">
        <v>7673</v>
      </c>
      <c r="H3298" t="s">
        <v>83</v>
      </c>
      <c r="I3298" t="s">
        <v>3415</v>
      </c>
      <c r="K3298" t="s">
        <v>104</v>
      </c>
      <c r="L3298" t="s">
        <v>3628</v>
      </c>
    </row>
    <row r="3299" spans="1:12" x14ac:dyDescent="0.25">
      <c r="A3299" t="s">
        <v>1139</v>
      </c>
      <c r="B3299" t="s">
        <v>5304</v>
      </c>
      <c r="C3299" t="s">
        <v>7674</v>
      </c>
      <c r="D3299" t="s">
        <v>1140</v>
      </c>
      <c r="E3299" t="s">
        <v>5304</v>
      </c>
      <c r="F3299" t="s">
        <v>7674</v>
      </c>
      <c r="H3299" t="s">
        <v>83</v>
      </c>
      <c r="I3299" t="s">
        <v>3418</v>
      </c>
      <c r="K3299" t="s">
        <v>104</v>
      </c>
      <c r="L3299" t="s">
        <v>8435</v>
      </c>
    </row>
    <row r="3300" spans="1:12" x14ac:dyDescent="0.25">
      <c r="A3300" t="s">
        <v>1139</v>
      </c>
      <c r="B3300" t="s">
        <v>5304</v>
      </c>
      <c r="C3300" t="s">
        <v>3645</v>
      </c>
      <c r="D3300" t="s">
        <v>1140</v>
      </c>
      <c r="E3300" t="s">
        <v>5304</v>
      </c>
      <c r="F3300" t="s">
        <v>3645</v>
      </c>
      <c r="H3300" t="s">
        <v>83</v>
      </c>
      <c r="I3300" t="s">
        <v>3420</v>
      </c>
      <c r="K3300" t="s">
        <v>104</v>
      </c>
      <c r="L3300" t="s">
        <v>7673</v>
      </c>
    </row>
    <row r="3301" spans="1:12" x14ac:dyDescent="0.25">
      <c r="A3301" t="s">
        <v>1139</v>
      </c>
      <c r="B3301" t="s">
        <v>5304</v>
      </c>
      <c r="C3301" t="s">
        <v>3663</v>
      </c>
      <c r="D3301" t="s">
        <v>1140</v>
      </c>
      <c r="E3301" t="s">
        <v>5304</v>
      </c>
      <c r="F3301" t="s">
        <v>3663</v>
      </c>
      <c r="H3301" t="s">
        <v>83</v>
      </c>
      <c r="I3301" t="s">
        <v>3483</v>
      </c>
      <c r="K3301" t="s">
        <v>104</v>
      </c>
      <c r="L3301" t="s">
        <v>3663</v>
      </c>
    </row>
    <row r="3302" spans="1:12" x14ac:dyDescent="0.25">
      <c r="A3302" t="s">
        <v>1139</v>
      </c>
      <c r="B3302" t="s">
        <v>5304</v>
      </c>
      <c r="C3302" t="s">
        <v>3684</v>
      </c>
      <c r="D3302" t="s">
        <v>1140</v>
      </c>
      <c r="E3302" t="s">
        <v>5304</v>
      </c>
      <c r="F3302" t="s">
        <v>3684</v>
      </c>
      <c r="H3302" t="s">
        <v>83</v>
      </c>
      <c r="I3302" t="s">
        <v>4150</v>
      </c>
      <c r="K3302" t="s">
        <v>104</v>
      </c>
      <c r="L3302" t="s">
        <v>7680</v>
      </c>
    </row>
    <row r="3303" spans="1:12" x14ac:dyDescent="0.25">
      <c r="A3303" t="s">
        <v>1139</v>
      </c>
      <c r="B3303" t="s">
        <v>5304</v>
      </c>
      <c r="C3303" t="s">
        <v>3702</v>
      </c>
      <c r="D3303" t="s">
        <v>1140</v>
      </c>
      <c r="E3303" t="s">
        <v>5304</v>
      </c>
      <c r="F3303" t="s">
        <v>3702</v>
      </c>
      <c r="H3303" t="s">
        <v>83</v>
      </c>
      <c r="I3303" t="s">
        <v>7835</v>
      </c>
      <c r="K3303" t="s">
        <v>104</v>
      </c>
      <c r="L3303" t="s">
        <v>7681</v>
      </c>
    </row>
    <row r="3304" spans="1:12" x14ac:dyDescent="0.25">
      <c r="A3304" t="s">
        <v>1139</v>
      </c>
      <c r="B3304" t="s">
        <v>5304</v>
      </c>
      <c r="C3304" t="s">
        <v>3708</v>
      </c>
      <c r="D3304" t="s">
        <v>1140</v>
      </c>
      <c r="E3304" t="s">
        <v>5304</v>
      </c>
      <c r="F3304" t="s">
        <v>3708</v>
      </c>
      <c r="H3304" t="s">
        <v>83</v>
      </c>
      <c r="I3304" t="s">
        <v>8050</v>
      </c>
      <c r="K3304" t="s">
        <v>104</v>
      </c>
      <c r="L3304" t="s">
        <v>7741</v>
      </c>
    </row>
    <row r="3305" spans="1:12" x14ac:dyDescent="0.25">
      <c r="A3305" t="s">
        <v>1139</v>
      </c>
      <c r="B3305" t="s">
        <v>5304</v>
      </c>
      <c r="C3305" t="s">
        <v>5629</v>
      </c>
      <c r="D3305" t="s">
        <v>1140</v>
      </c>
      <c r="E3305" t="s">
        <v>5304</v>
      </c>
      <c r="F3305" t="s">
        <v>5629</v>
      </c>
      <c r="H3305" t="s">
        <v>83</v>
      </c>
      <c r="I3305" t="s">
        <v>4513</v>
      </c>
      <c r="K3305" t="s">
        <v>104</v>
      </c>
      <c r="L3305" t="s">
        <v>7742</v>
      </c>
    </row>
    <row r="3306" spans="1:12" x14ac:dyDescent="0.25">
      <c r="A3306" t="s">
        <v>1139</v>
      </c>
      <c r="B3306" t="s">
        <v>5304</v>
      </c>
      <c r="C3306" t="s">
        <v>7727</v>
      </c>
      <c r="D3306" t="s">
        <v>1140</v>
      </c>
      <c r="E3306" t="s">
        <v>5304</v>
      </c>
      <c r="F3306" t="s">
        <v>7727</v>
      </c>
      <c r="H3306" t="s">
        <v>83</v>
      </c>
      <c r="I3306" t="s">
        <v>4519</v>
      </c>
      <c r="K3306" t="s">
        <v>104</v>
      </c>
      <c r="L3306" t="s">
        <v>7743</v>
      </c>
    </row>
    <row r="3307" spans="1:12" x14ac:dyDescent="0.25">
      <c r="A3307" t="s">
        <v>1139</v>
      </c>
      <c r="B3307" t="s">
        <v>5304</v>
      </c>
      <c r="C3307" t="s">
        <v>5640</v>
      </c>
      <c r="D3307" t="s">
        <v>1140</v>
      </c>
      <c r="E3307" t="s">
        <v>5304</v>
      </c>
      <c r="F3307" t="s">
        <v>5640</v>
      </c>
      <c r="H3307" t="s">
        <v>83</v>
      </c>
      <c r="I3307" t="s">
        <v>4520</v>
      </c>
      <c r="K3307" t="s">
        <v>104</v>
      </c>
      <c r="L3307" t="s">
        <v>8501</v>
      </c>
    </row>
    <row r="3308" spans="1:12" x14ac:dyDescent="0.25">
      <c r="A3308" t="s">
        <v>1139</v>
      </c>
      <c r="B3308" t="s">
        <v>5304</v>
      </c>
      <c r="C3308" t="s">
        <v>5647</v>
      </c>
      <c r="D3308" t="s">
        <v>1140</v>
      </c>
      <c r="E3308" t="s">
        <v>5304</v>
      </c>
      <c r="F3308" t="s">
        <v>5647</v>
      </c>
      <c r="H3308" t="s">
        <v>83</v>
      </c>
      <c r="I3308" t="s">
        <v>4524</v>
      </c>
      <c r="K3308" t="s">
        <v>104</v>
      </c>
      <c r="L3308" t="s">
        <v>8502</v>
      </c>
    </row>
    <row r="3309" spans="1:12" x14ac:dyDescent="0.25">
      <c r="A3309" t="s">
        <v>1139</v>
      </c>
      <c r="B3309" t="s">
        <v>5304</v>
      </c>
      <c r="C3309" t="s">
        <v>5654</v>
      </c>
      <c r="D3309" t="s">
        <v>1140</v>
      </c>
      <c r="E3309" t="s">
        <v>5304</v>
      </c>
      <c r="F3309" t="s">
        <v>5654</v>
      </c>
      <c r="H3309" t="s">
        <v>83</v>
      </c>
      <c r="I3309" t="s">
        <v>4526</v>
      </c>
      <c r="K3309" t="s">
        <v>104</v>
      </c>
      <c r="L3309" t="s">
        <v>8503</v>
      </c>
    </row>
    <row r="3310" spans="1:12" x14ac:dyDescent="0.25">
      <c r="A3310" t="s">
        <v>1139</v>
      </c>
      <c r="B3310" t="s">
        <v>5304</v>
      </c>
      <c r="C3310" t="s">
        <v>5661</v>
      </c>
      <c r="D3310" t="s">
        <v>1140</v>
      </c>
      <c r="E3310" t="s">
        <v>5304</v>
      </c>
      <c r="F3310" t="s">
        <v>5661</v>
      </c>
      <c r="H3310" t="s">
        <v>83</v>
      </c>
      <c r="I3310" t="s">
        <v>4528</v>
      </c>
      <c r="K3310" t="s">
        <v>104</v>
      </c>
      <c r="L3310" t="s">
        <v>7692</v>
      </c>
    </row>
    <row r="3311" spans="1:12" x14ac:dyDescent="0.25">
      <c r="A3311" t="s">
        <v>1139</v>
      </c>
      <c r="B3311" t="s">
        <v>5304</v>
      </c>
      <c r="C3311" t="s">
        <v>5668</v>
      </c>
      <c r="D3311" t="s">
        <v>1140</v>
      </c>
      <c r="E3311" t="s">
        <v>5304</v>
      </c>
      <c r="F3311" t="s">
        <v>5668</v>
      </c>
      <c r="H3311" t="s">
        <v>83</v>
      </c>
      <c r="I3311" t="s">
        <v>4530</v>
      </c>
      <c r="K3311" t="s">
        <v>104</v>
      </c>
      <c r="L3311" t="s">
        <v>7822</v>
      </c>
    </row>
    <row r="3312" spans="1:12" x14ac:dyDescent="0.25">
      <c r="A3312" t="s">
        <v>1139</v>
      </c>
      <c r="B3312" t="s">
        <v>5304</v>
      </c>
      <c r="C3312" t="s">
        <v>5678</v>
      </c>
      <c r="D3312" t="s">
        <v>1140</v>
      </c>
      <c r="E3312" t="s">
        <v>5304</v>
      </c>
      <c r="F3312" t="s">
        <v>5678</v>
      </c>
      <c r="H3312" t="s">
        <v>83</v>
      </c>
      <c r="I3312" t="s">
        <v>4531</v>
      </c>
      <c r="K3312" t="s">
        <v>106</v>
      </c>
      <c r="L3312" t="s">
        <v>3308</v>
      </c>
    </row>
    <row r="3313" spans="1:12" x14ac:dyDescent="0.25">
      <c r="A3313" t="s">
        <v>1139</v>
      </c>
      <c r="B3313" t="s">
        <v>5304</v>
      </c>
      <c r="C3313" t="s">
        <v>5688</v>
      </c>
      <c r="D3313" t="s">
        <v>1140</v>
      </c>
      <c r="E3313" t="s">
        <v>5304</v>
      </c>
      <c r="F3313" t="s">
        <v>5688</v>
      </c>
      <c r="H3313" t="s">
        <v>83</v>
      </c>
      <c r="I3313" t="s">
        <v>4533</v>
      </c>
      <c r="K3313" t="s">
        <v>106</v>
      </c>
      <c r="L3313" t="s">
        <v>3314</v>
      </c>
    </row>
    <row r="3314" spans="1:12" x14ac:dyDescent="0.25">
      <c r="A3314" t="s">
        <v>1139</v>
      </c>
      <c r="B3314" t="s">
        <v>5304</v>
      </c>
      <c r="C3314" t="s">
        <v>5695</v>
      </c>
      <c r="D3314" t="s">
        <v>1140</v>
      </c>
      <c r="E3314" t="s">
        <v>5304</v>
      </c>
      <c r="F3314" t="s">
        <v>5695</v>
      </c>
      <c r="H3314" t="s">
        <v>83</v>
      </c>
      <c r="I3314" t="s">
        <v>3628</v>
      </c>
      <c r="K3314" t="s">
        <v>106</v>
      </c>
      <c r="L3314" t="s">
        <v>3341</v>
      </c>
    </row>
    <row r="3315" spans="1:12" x14ac:dyDescent="0.25">
      <c r="A3315" t="s">
        <v>1139</v>
      </c>
      <c r="B3315" t="s">
        <v>5304</v>
      </c>
      <c r="C3315" t="s">
        <v>5702</v>
      </c>
      <c r="D3315" t="s">
        <v>1140</v>
      </c>
      <c r="E3315" t="s">
        <v>5304</v>
      </c>
      <c r="F3315" t="s">
        <v>5702</v>
      </c>
      <c r="H3315" t="s">
        <v>1403</v>
      </c>
      <c r="I3315" t="s">
        <v>3251</v>
      </c>
      <c r="K3315" t="s">
        <v>166</v>
      </c>
      <c r="L3315" t="s">
        <v>3966</v>
      </c>
    </row>
    <row r="3316" spans="1:12" x14ac:dyDescent="0.25">
      <c r="A3316" t="s">
        <v>1139</v>
      </c>
      <c r="B3316" t="s">
        <v>5304</v>
      </c>
      <c r="C3316" t="s">
        <v>5708</v>
      </c>
      <c r="D3316" t="s">
        <v>1140</v>
      </c>
      <c r="E3316" t="s">
        <v>5304</v>
      </c>
      <c r="F3316" t="s">
        <v>5708</v>
      </c>
      <c r="H3316" t="s">
        <v>1403</v>
      </c>
      <c r="I3316" t="s">
        <v>3266</v>
      </c>
      <c r="K3316" t="s">
        <v>166</v>
      </c>
      <c r="L3316" t="s">
        <v>3995</v>
      </c>
    </row>
    <row r="3317" spans="1:12" x14ac:dyDescent="0.25">
      <c r="A3317" t="s">
        <v>1139</v>
      </c>
      <c r="B3317" t="s">
        <v>5304</v>
      </c>
      <c r="C3317" t="s">
        <v>3849</v>
      </c>
      <c r="D3317" t="s">
        <v>1140</v>
      </c>
      <c r="E3317" t="s">
        <v>5304</v>
      </c>
      <c r="F3317" t="s">
        <v>3849</v>
      </c>
      <c r="H3317" t="s">
        <v>1403</v>
      </c>
      <c r="I3317" t="s">
        <v>3269</v>
      </c>
      <c r="K3317" t="s">
        <v>167</v>
      </c>
      <c r="L3317" t="s">
        <v>3966</v>
      </c>
    </row>
    <row r="3318" spans="1:12" x14ac:dyDescent="0.25">
      <c r="A3318" t="s">
        <v>1139</v>
      </c>
      <c r="B3318" t="s">
        <v>5304</v>
      </c>
      <c r="C3318" t="s">
        <v>3855</v>
      </c>
      <c r="D3318" t="s">
        <v>1140</v>
      </c>
      <c r="E3318" t="s">
        <v>5304</v>
      </c>
      <c r="F3318" t="s">
        <v>3855</v>
      </c>
      <c r="H3318" t="s">
        <v>1403</v>
      </c>
      <c r="I3318" t="s">
        <v>3341</v>
      </c>
      <c r="K3318" t="s">
        <v>167</v>
      </c>
      <c r="L3318" t="s">
        <v>3970</v>
      </c>
    </row>
    <row r="3319" spans="1:12" x14ac:dyDescent="0.25">
      <c r="A3319" t="s">
        <v>1139</v>
      </c>
      <c r="B3319" t="s">
        <v>5304</v>
      </c>
      <c r="C3319" t="s">
        <v>7913</v>
      </c>
      <c r="D3319" t="s">
        <v>1140</v>
      </c>
      <c r="E3319" t="s">
        <v>5304</v>
      </c>
      <c r="F3319" t="s">
        <v>7913</v>
      </c>
      <c r="H3319" t="s">
        <v>1403</v>
      </c>
      <c r="I3319" t="s">
        <v>3368</v>
      </c>
      <c r="K3319" t="s">
        <v>167</v>
      </c>
      <c r="L3319" t="s">
        <v>3974</v>
      </c>
    </row>
    <row r="3320" spans="1:12" x14ac:dyDescent="0.25">
      <c r="A3320" t="s">
        <v>1139</v>
      </c>
      <c r="B3320" t="s">
        <v>5304</v>
      </c>
      <c r="C3320" t="s">
        <v>7932</v>
      </c>
      <c r="D3320" t="s">
        <v>1140</v>
      </c>
      <c r="E3320" t="s">
        <v>5304</v>
      </c>
      <c r="F3320" t="s">
        <v>7932</v>
      </c>
      <c r="H3320" t="s">
        <v>1403</v>
      </c>
      <c r="I3320" t="s">
        <v>3374</v>
      </c>
      <c r="K3320" t="s">
        <v>167</v>
      </c>
      <c r="L3320" t="s">
        <v>3979</v>
      </c>
    </row>
    <row r="3321" spans="1:12" x14ac:dyDescent="0.25">
      <c r="A3321" t="s">
        <v>1139</v>
      </c>
      <c r="B3321" t="s">
        <v>5304</v>
      </c>
      <c r="C3321" t="s">
        <v>7745</v>
      </c>
      <c r="D3321" t="s">
        <v>1140</v>
      </c>
      <c r="E3321" t="s">
        <v>5304</v>
      </c>
      <c r="F3321" t="s">
        <v>7745</v>
      </c>
      <c r="H3321" t="s">
        <v>1403</v>
      </c>
      <c r="I3321" t="s">
        <v>7945</v>
      </c>
      <c r="K3321" t="s">
        <v>167</v>
      </c>
      <c r="L3321" t="s">
        <v>3991</v>
      </c>
    </row>
    <row r="3322" spans="1:12" x14ac:dyDescent="0.25">
      <c r="A3322" t="s">
        <v>1139</v>
      </c>
      <c r="B3322" t="s">
        <v>5304</v>
      </c>
      <c r="C3322" t="s">
        <v>7746</v>
      </c>
      <c r="D3322" t="s">
        <v>1140</v>
      </c>
      <c r="E3322" t="s">
        <v>5304</v>
      </c>
      <c r="F3322" t="s">
        <v>7746</v>
      </c>
      <c r="H3322" t="s">
        <v>1403</v>
      </c>
      <c r="I3322" t="s">
        <v>3377</v>
      </c>
      <c r="K3322" t="s">
        <v>167</v>
      </c>
      <c r="L3322" t="s">
        <v>3995</v>
      </c>
    </row>
    <row r="3323" spans="1:12" x14ac:dyDescent="0.25">
      <c r="A3323" t="s">
        <v>1139</v>
      </c>
      <c r="B3323" t="s">
        <v>5304</v>
      </c>
      <c r="C3323" t="s">
        <v>3995</v>
      </c>
      <c r="D3323" t="s">
        <v>1140</v>
      </c>
      <c r="E3323" t="s">
        <v>5304</v>
      </c>
      <c r="F3323" t="s">
        <v>3995</v>
      </c>
      <c r="H3323" t="s">
        <v>1403</v>
      </c>
      <c r="I3323" t="s">
        <v>3383</v>
      </c>
      <c r="K3323" t="s">
        <v>1530</v>
      </c>
      <c r="L3323" t="s">
        <v>3966</v>
      </c>
    </row>
    <row r="3324" spans="1:12" x14ac:dyDescent="0.25">
      <c r="A3324" t="s">
        <v>1139</v>
      </c>
      <c r="B3324" t="s">
        <v>5304</v>
      </c>
      <c r="C3324" t="s">
        <v>4038</v>
      </c>
      <c r="D3324" t="s">
        <v>1140</v>
      </c>
      <c r="E3324" t="s">
        <v>5304</v>
      </c>
      <c r="F3324" t="s">
        <v>4038</v>
      </c>
      <c r="H3324" t="s">
        <v>1403</v>
      </c>
      <c r="I3324" t="s">
        <v>7904</v>
      </c>
      <c r="K3324" t="s">
        <v>168</v>
      </c>
      <c r="L3324" t="s">
        <v>3966</v>
      </c>
    </row>
    <row r="3325" spans="1:12" x14ac:dyDescent="0.25">
      <c r="A3325" t="s">
        <v>1139</v>
      </c>
      <c r="B3325" t="s">
        <v>5304</v>
      </c>
      <c r="C3325" t="s">
        <v>7812</v>
      </c>
      <c r="D3325" t="s">
        <v>1140</v>
      </c>
      <c r="E3325" t="s">
        <v>5304</v>
      </c>
      <c r="F3325" t="s">
        <v>7812</v>
      </c>
      <c r="H3325" t="s">
        <v>1403</v>
      </c>
      <c r="I3325" t="s">
        <v>3415</v>
      </c>
      <c r="K3325" t="s">
        <v>168</v>
      </c>
      <c r="L3325" t="s">
        <v>3970</v>
      </c>
    </row>
    <row r="3326" spans="1:12" x14ac:dyDescent="0.25">
      <c r="A3326" t="s">
        <v>1139</v>
      </c>
      <c r="B3326" t="s">
        <v>5304</v>
      </c>
      <c r="C3326" t="s">
        <v>8470</v>
      </c>
      <c r="D3326" t="s">
        <v>1140</v>
      </c>
      <c r="E3326" t="s">
        <v>5304</v>
      </c>
      <c r="F3326" t="s">
        <v>8470</v>
      </c>
      <c r="H3326" t="s">
        <v>1403</v>
      </c>
      <c r="I3326" t="s">
        <v>3418</v>
      </c>
      <c r="K3326" t="s">
        <v>168</v>
      </c>
      <c r="L3326" t="s">
        <v>3974</v>
      </c>
    </row>
    <row r="3327" spans="1:12" x14ac:dyDescent="0.25">
      <c r="A3327" t="s">
        <v>1139</v>
      </c>
      <c r="B3327" t="s">
        <v>5304</v>
      </c>
      <c r="C3327" t="s">
        <v>4508</v>
      </c>
      <c r="D3327" t="s">
        <v>1140</v>
      </c>
      <c r="E3327" t="s">
        <v>5304</v>
      </c>
      <c r="F3327" t="s">
        <v>4508</v>
      </c>
      <c r="H3327" t="s">
        <v>1403</v>
      </c>
      <c r="I3327" t="s">
        <v>3483</v>
      </c>
      <c r="K3327" t="s">
        <v>168</v>
      </c>
      <c r="L3327" t="s">
        <v>3979</v>
      </c>
    </row>
    <row r="3328" spans="1:12" x14ac:dyDescent="0.25">
      <c r="A3328" t="s">
        <v>1139</v>
      </c>
      <c r="B3328" t="s">
        <v>5304</v>
      </c>
      <c r="C3328" t="s">
        <v>8466</v>
      </c>
      <c r="D3328" t="s">
        <v>1140</v>
      </c>
      <c r="E3328" t="s">
        <v>5304</v>
      </c>
      <c r="F3328" t="s">
        <v>8466</v>
      </c>
      <c r="H3328" t="s">
        <v>1403</v>
      </c>
      <c r="I3328" t="s">
        <v>4150</v>
      </c>
      <c r="K3328" t="s">
        <v>168</v>
      </c>
      <c r="L3328" t="s">
        <v>3983</v>
      </c>
    </row>
    <row r="3329" spans="1:12" x14ac:dyDescent="0.25">
      <c r="A3329" t="s">
        <v>1139</v>
      </c>
      <c r="B3329" t="s">
        <v>5304</v>
      </c>
      <c r="C3329" t="s">
        <v>7697</v>
      </c>
      <c r="D3329" t="s">
        <v>1140</v>
      </c>
      <c r="E3329" t="s">
        <v>5304</v>
      </c>
      <c r="F3329" t="s">
        <v>7697</v>
      </c>
      <c r="H3329" t="s">
        <v>1403</v>
      </c>
      <c r="I3329" t="s">
        <v>8050</v>
      </c>
      <c r="K3329" t="s">
        <v>168</v>
      </c>
      <c r="L3329" t="s">
        <v>3988</v>
      </c>
    </row>
    <row r="3330" spans="1:12" x14ac:dyDescent="0.25">
      <c r="A3330" t="s">
        <v>1139</v>
      </c>
      <c r="B3330" t="s">
        <v>5304</v>
      </c>
      <c r="C3330" t="s">
        <v>8471</v>
      </c>
      <c r="D3330" t="s">
        <v>1140</v>
      </c>
      <c r="E3330" t="s">
        <v>5304</v>
      </c>
      <c r="F3330" t="s">
        <v>8471</v>
      </c>
      <c r="H3330" t="s">
        <v>85</v>
      </c>
      <c r="I3330" t="s">
        <v>3341</v>
      </c>
      <c r="K3330" t="s">
        <v>168</v>
      </c>
      <c r="L3330" t="s">
        <v>3991</v>
      </c>
    </row>
    <row r="3331" spans="1:12" x14ac:dyDescent="0.25">
      <c r="A3331" t="s">
        <v>1139</v>
      </c>
      <c r="B3331" t="s">
        <v>5304</v>
      </c>
      <c r="C3331" t="s">
        <v>7931</v>
      </c>
      <c r="D3331" t="s">
        <v>1140</v>
      </c>
      <c r="E3331" t="s">
        <v>5304</v>
      </c>
      <c r="F3331" t="s">
        <v>7931</v>
      </c>
      <c r="H3331" t="s">
        <v>85</v>
      </c>
      <c r="I3331" t="s">
        <v>3377</v>
      </c>
      <c r="K3331" t="s">
        <v>170</v>
      </c>
      <c r="L3331" t="s">
        <v>3966</v>
      </c>
    </row>
    <row r="3332" spans="1:12" x14ac:dyDescent="0.25">
      <c r="A3332" t="s">
        <v>1139</v>
      </c>
      <c r="B3332" t="s">
        <v>5304</v>
      </c>
      <c r="C3332" t="s">
        <v>8182</v>
      </c>
      <c r="D3332" t="s">
        <v>1140</v>
      </c>
      <c r="E3332" t="s">
        <v>5304</v>
      </c>
      <c r="F3332" t="s">
        <v>8182</v>
      </c>
      <c r="H3332" t="s">
        <v>85</v>
      </c>
      <c r="I3332" t="s">
        <v>3397</v>
      </c>
      <c r="K3332" t="s">
        <v>170</v>
      </c>
      <c r="L3332" t="s">
        <v>3970</v>
      </c>
    </row>
    <row r="3333" spans="1:12" x14ac:dyDescent="0.25">
      <c r="A3333" t="s">
        <v>1139</v>
      </c>
      <c r="B3333" t="s">
        <v>5304</v>
      </c>
      <c r="C3333" t="s">
        <v>7878</v>
      </c>
      <c r="D3333" t="s">
        <v>1140</v>
      </c>
      <c r="E3333" t="s">
        <v>5304</v>
      </c>
      <c r="F3333" t="s">
        <v>7878</v>
      </c>
      <c r="H3333" t="s">
        <v>85</v>
      </c>
      <c r="I3333" t="s">
        <v>3411</v>
      </c>
      <c r="K3333" t="s">
        <v>170</v>
      </c>
      <c r="L3333" t="s">
        <v>3974</v>
      </c>
    </row>
    <row r="3334" spans="1:12" x14ac:dyDescent="0.25">
      <c r="A3334" t="s">
        <v>1139</v>
      </c>
      <c r="B3334" t="s">
        <v>5304</v>
      </c>
      <c r="C3334" t="s">
        <v>8469</v>
      </c>
      <c r="D3334" t="s">
        <v>1140</v>
      </c>
      <c r="E3334" t="s">
        <v>5304</v>
      </c>
      <c r="F3334" t="s">
        <v>8469</v>
      </c>
      <c r="H3334" t="s">
        <v>1411</v>
      </c>
      <c r="I3334" t="s">
        <v>3397</v>
      </c>
      <c r="K3334" t="s">
        <v>170</v>
      </c>
      <c r="L3334" t="s">
        <v>3979</v>
      </c>
    </row>
    <row r="3335" spans="1:12" x14ac:dyDescent="0.25">
      <c r="A3335" t="s">
        <v>1139</v>
      </c>
      <c r="B3335" t="s">
        <v>5332</v>
      </c>
      <c r="C3335" t="s">
        <v>8435</v>
      </c>
      <c r="D3335" t="s">
        <v>1140</v>
      </c>
      <c r="E3335" t="s">
        <v>5332</v>
      </c>
      <c r="F3335" t="s">
        <v>8435</v>
      </c>
      <c r="H3335" t="s">
        <v>1411</v>
      </c>
      <c r="I3335" t="s">
        <v>3411</v>
      </c>
      <c r="K3335" t="s">
        <v>170</v>
      </c>
      <c r="L3335" t="s">
        <v>3988</v>
      </c>
    </row>
    <row r="3336" spans="1:12" x14ac:dyDescent="0.25">
      <c r="A3336" t="s">
        <v>1139</v>
      </c>
      <c r="B3336" t="s">
        <v>5332</v>
      </c>
      <c r="C3336" t="s">
        <v>7673</v>
      </c>
      <c r="D3336" t="s">
        <v>1140</v>
      </c>
      <c r="E3336" t="s">
        <v>5332</v>
      </c>
      <c r="F3336" t="s">
        <v>7673</v>
      </c>
      <c r="H3336" t="s">
        <v>896</v>
      </c>
      <c r="I3336" t="s">
        <v>3377</v>
      </c>
      <c r="K3336" t="s">
        <v>170</v>
      </c>
      <c r="L3336" t="s">
        <v>3991</v>
      </c>
    </row>
    <row r="3337" spans="1:12" x14ac:dyDescent="0.25">
      <c r="A3337" t="s">
        <v>1139</v>
      </c>
      <c r="B3337" t="s">
        <v>5332</v>
      </c>
      <c r="C3337" t="s">
        <v>7761</v>
      </c>
      <c r="D3337" t="s">
        <v>1140</v>
      </c>
      <c r="E3337" t="s">
        <v>5332</v>
      </c>
      <c r="F3337" t="s">
        <v>7761</v>
      </c>
      <c r="H3337" t="s">
        <v>896</v>
      </c>
      <c r="I3337" t="s">
        <v>3383</v>
      </c>
      <c r="K3337" t="s">
        <v>170</v>
      </c>
      <c r="L3337" t="s">
        <v>3995</v>
      </c>
    </row>
    <row r="3338" spans="1:12" x14ac:dyDescent="0.25">
      <c r="A3338" t="s">
        <v>1139</v>
      </c>
      <c r="B3338" t="s">
        <v>5332</v>
      </c>
      <c r="C3338" t="s">
        <v>7762</v>
      </c>
      <c r="D3338" t="s">
        <v>1140</v>
      </c>
      <c r="E3338" t="s">
        <v>5332</v>
      </c>
      <c r="F3338" t="s">
        <v>7762</v>
      </c>
      <c r="H3338" t="s">
        <v>896</v>
      </c>
      <c r="I3338" t="s">
        <v>3397</v>
      </c>
      <c r="K3338" t="s">
        <v>170</v>
      </c>
      <c r="L3338" t="s">
        <v>4024</v>
      </c>
    </row>
    <row r="3339" spans="1:12" x14ac:dyDescent="0.25">
      <c r="A3339" t="s">
        <v>1139</v>
      </c>
      <c r="B3339" t="s">
        <v>5307</v>
      </c>
      <c r="C3339" t="s">
        <v>8472</v>
      </c>
      <c r="D3339" t="s">
        <v>1140</v>
      </c>
      <c r="E3339" t="s">
        <v>5307</v>
      </c>
      <c r="F3339" t="s">
        <v>8472</v>
      </c>
      <c r="H3339" t="s">
        <v>91</v>
      </c>
      <c r="I3339" t="s">
        <v>3251</v>
      </c>
      <c r="K3339" t="s">
        <v>170</v>
      </c>
      <c r="L3339" t="s">
        <v>4028</v>
      </c>
    </row>
    <row r="3340" spans="1:12" x14ac:dyDescent="0.25">
      <c r="A3340" t="s">
        <v>1139</v>
      </c>
      <c r="B3340" t="s">
        <v>5307</v>
      </c>
      <c r="C3340" t="s">
        <v>5281</v>
      </c>
      <c r="D3340" t="s">
        <v>1140</v>
      </c>
      <c r="E3340" t="s">
        <v>5307</v>
      </c>
      <c r="F3340" t="s">
        <v>5281</v>
      </c>
      <c r="H3340" t="s">
        <v>91</v>
      </c>
      <c r="I3340" t="s">
        <v>3266</v>
      </c>
      <c r="K3340" t="s">
        <v>170</v>
      </c>
      <c r="L3340" t="s">
        <v>8180</v>
      </c>
    </row>
    <row r="3341" spans="1:12" x14ac:dyDescent="0.25">
      <c r="A3341" t="s">
        <v>1139</v>
      </c>
      <c r="B3341" t="s">
        <v>5307</v>
      </c>
      <c r="C3341" t="s">
        <v>5285</v>
      </c>
      <c r="D3341" t="s">
        <v>1140</v>
      </c>
      <c r="E3341" t="s">
        <v>5307</v>
      </c>
      <c r="F3341" t="s">
        <v>5285</v>
      </c>
      <c r="H3341" t="s">
        <v>91</v>
      </c>
      <c r="I3341" t="s">
        <v>3341</v>
      </c>
      <c r="K3341" t="s">
        <v>189</v>
      </c>
      <c r="L3341" t="s">
        <v>3585</v>
      </c>
    </row>
    <row r="3342" spans="1:12" x14ac:dyDescent="0.25">
      <c r="A3342" t="s">
        <v>1139</v>
      </c>
      <c r="B3342" t="s">
        <v>5307</v>
      </c>
      <c r="C3342" t="s">
        <v>3245</v>
      </c>
      <c r="D3342" t="s">
        <v>1140</v>
      </c>
      <c r="E3342" t="s">
        <v>5307</v>
      </c>
      <c r="F3342" t="s">
        <v>3245</v>
      </c>
      <c r="H3342" t="s">
        <v>91</v>
      </c>
      <c r="I3342" t="s">
        <v>3365</v>
      </c>
      <c r="K3342" t="s">
        <v>189</v>
      </c>
      <c r="L3342" t="s">
        <v>3628</v>
      </c>
    </row>
    <row r="3343" spans="1:12" x14ac:dyDescent="0.25">
      <c r="A3343" t="s">
        <v>1139</v>
      </c>
      <c r="B3343" t="s">
        <v>5307</v>
      </c>
      <c r="C3343" t="s">
        <v>3248</v>
      </c>
      <c r="D3343" t="s">
        <v>1140</v>
      </c>
      <c r="E3343" t="s">
        <v>5307</v>
      </c>
      <c r="F3343" t="s">
        <v>3248</v>
      </c>
      <c r="H3343" t="s">
        <v>91</v>
      </c>
      <c r="I3343" t="s">
        <v>3368</v>
      </c>
      <c r="K3343" t="s">
        <v>189</v>
      </c>
      <c r="L3343" t="s">
        <v>3983</v>
      </c>
    </row>
    <row r="3344" spans="1:12" x14ac:dyDescent="0.25">
      <c r="A3344" t="s">
        <v>1139</v>
      </c>
      <c r="B3344" t="s">
        <v>5307</v>
      </c>
      <c r="C3344" t="s">
        <v>3285</v>
      </c>
      <c r="D3344" t="s">
        <v>1140</v>
      </c>
      <c r="E3344" t="s">
        <v>5307</v>
      </c>
      <c r="F3344" t="s">
        <v>3285</v>
      </c>
      <c r="H3344" t="s">
        <v>91</v>
      </c>
      <c r="I3344" t="s">
        <v>3371</v>
      </c>
      <c r="K3344" t="s">
        <v>189</v>
      </c>
      <c r="L3344" t="s">
        <v>3995</v>
      </c>
    </row>
    <row r="3345" spans="1:12" x14ac:dyDescent="0.25">
      <c r="A3345" t="s">
        <v>1139</v>
      </c>
      <c r="B3345" t="s">
        <v>5307</v>
      </c>
      <c r="C3345" t="s">
        <v>3480</v>
      </c>
      <c r="D3345" t="s">
        <v>1140</v>
      </c>
      <c r="E3345" t="s">
        <v>5307</v>
      </c>
      <c r="F3345" t="s">
        <v>3480</v>
      </c>
      <c r="H3345" t="s">
        <v>91</v>
      </c>
      <c r="I3345" t="s">
        <v>3374</v>
      </c>
      <c r="K3345" t="s">
        <v>189</v>
      </c>
      <c r="L3345" t="s">
        <v>4038</v>
      </c>
    </row>
    <row r="3346" spans="1:12" x14ac:dyDescent="0.25">
      <c r="A3346" t="s">
        <v>1139</v>
      </c>
      <c r="B3346" t="s">
        <v>5307</v>
      </c>
      <c r="C3346" t="s">
        <v>3483</v>
      </c>
      <c r="D3346" t="s">
        <v>1140</v>
      </c>
      <c r="E3346" t="s">
        <v>5307</v>
      </c>
      <c r="F3346" t="s">
        <v>3483</v>
      </c>
      <c r="H3346" t="s">
        <v>91</v>
      </c>
      <c r="I3346" t="s">
        <v>3377</v>
      </c>
      <c r="K3346" t="s">
        <v>186</v>
      </c>
      <c r="L3346" t="s">
        <v>3966</v>
      </c>
    </row>
    <row r="3347" spans="1:12" x14ac:dyDescent="0.25">
      <c r="A3347" t="s">
        <v>1139</v>
      </c>
      <c r="B3347" t="s">
        <v>5307</v>
      </c>
      <c r="C3347" t="s">
        <v>3486</v>
      </c>
      <c r="D3347" t="s">
        <v>1140</v>
      </c>
      <c r="E3347" t="s">
        <v>5307</v>
      </c>
      <c r="F3347" t="s">
        <v>3486</v>
      </c>
      <c r="H3347" t="s">
        <v>91</v>
      </c>
      <c r="I3347" t="s">
        <v>3383</v>
      </c>
      <c r="K3347" t="s">
        <v>186</v>
      </c>
      <c r="L3347" t="s">
        <v>3970</v>
      </c>
    </row>
    <row r="3348" spans="1:12" x14ac:dyDescent="0.25">
      <c r="A3348" t="s">
        <v>1139</v>
      </c>
      <c r="B3348" t="s">
        <v>5307</v>
      </c>
      <c r="C3348" t="s">
        <v>3489</v>
      </c>
      <c r="D3348" t="s">
        <v>1140</v>
      </c>
      <c r="E3348" t="s">
        <v>5307</v>
      </c>
      <c r="F3348" t="s">
        <v>3489</v>
      </c>
      <c r="H3348" t="s">
        <v>91</v>
      </c>
      <c r="I3348" t="s">
        <v>3391</v>
      </c>
      <c r="K3348" t="s">
        <v>186</v>
      </c>
      <c r="L3348" t="s">
        <v>3974</v>
      </c>
    </row>
    <row r="3349" spans="1:12" x14ac:dyDescent="0.25">
      <c r="A3349" t="s">
        <v>1139</v>
      </c>
      <c r="B3349" t="s">
        <v>5307</v>
      </c>
      <c r="C3349" t="s">
        <v>3492</v>
      </c>
      <c r="D3349" t="s">
        <v>1140</v>
      </c>
      <c r="E3349" t="s">
        <v>5307</v>
      </c>
      <c r="F3349" t="s">
        <v>3492</v>
      </c>
      <c r="H3349" t="s">
        <v>91</v>
      </c>
      <c r="I3349" t="s">
        <v>3394</v>
      </c>
      <c r="K3349" t="s">
        <v>186</v>
      </c>
      <c r="L3349" t="s">
        <v>3979</v>
      </c>
    </row>
    <row r="3350" spans="1:12" x14ac:dyDescent="0.25">
      <c r="A3350" t="s">
        <v>1139</v>
      </c>
      <c r="B3350" t="s">
        <v>5307</v>
      </c>
      <c r="C3350" t="s">
        <v>3495</v>
      </c>
      <c r="D3350" t="s">
        <v>1140</v>
      </c>
      <c r="E3350" t="s">
        <v>5307</v>
      </c>
      <c r="F3350" t="s">
        <v>3495</v>
      </c>
      <c r="H3350" t="s">
        <v>91</v>
      </c>
      <c r="I3350" t="s">
        <v>3397</v>
      </c>
      <c r="K3350" t="s">
        <v>186</v>
      </c>
      <c r="L3350" t="s">
        <v>3991</v>
      </c>
    </row>
    <row r="3351" spans="1:12" x14ac:dyDescent="0.25">
      <c r="A3351" t="s">
        <v>1139</v>
      </c>
      <c r="B3351" t="s">
        <v>5307</v>
      </c>
      <c r="C3351" t="s">
        <v>3498</v>
      </c>
      <c r="D3351" t="s">
        <v>1140</v>
      </c>
      <c r="E3351" t="s">
        <v>5307</v>
      </c>
      <c r="F3351" t="s">
        <v>3498</v>
      </c>
      <c r="H3351" t="s">
        <v>91</v>
      </c>
      <c r="I3351" t="s">
        <v>3399</v>
      </c>
      <c r="K3351" t="s">
        <v>195</v>
      </c>
      <c r="L3351" t="s">
        <v>3997</v>
      </c>
    </row>
    <row r="3352" spans="1:12" x14ac:dyDescent="0.25">
      <c r="A3352" t="s">
        <v>1139</v>
      </c>
      <c r="B3352" t="s">
        <v>5307</v>
      </c>
      <c r="C3352" t="s">
        <v>8473</v>
      </c>
      <c r="D3352" t="s">
        <v>1140</v>
      </c>
      <c r="E3352" t="s">
        <v>5307</v>
      </c>
      <c r="F3352" t="s">
        <v>8473</v>
      </c>
      <c r="H3352" t="s">
        <v>91</v>
      </c>
      <c r="I3352" t="s">
        <v>3401</v>
      </c>
      <c r="K3352" t="s">
        <v>195</v>
      </c>
      <c r="L3352" t="s">
        <v>3999</v>
      </c>
    </row>
    <row r="3353" spans="1:12" x14ac:dyDescent="0.25">
      <c r="A3353" t="s">
        <v>1139</v>
      </c>
      <c r="B3353" t="s">
        <v>5307</v>
      </c>
      <c r="C3353" t="s">
        <v>7610</v>
      </c>
      <c r="D3353" t="s">
        <v>1140</v>
      </c>
      <c r="E3353" t="s">
        <v>5307</v>
      </c>
      <c r="F3353" t="s">
        <v>7610</v>
      </c>
      <c r="H3353" t="s">
        <v>91</v>
      </c>
      <c r="I3353" t="s">
        <v>3403</v>
      </c>
      <c r="K3353" t="s">
        <v>195</v>
      </c>
      <c r="L3353" t="s">
        <v>4001</v>
      </c>
    </row>
    <row r="3354" spans="1:12" x14ac:dyDescent="0.25">
      <c r="A3354" t="s">
        <v>1139</v>
      </c>
      <c r="B3354" t="s">
        <v>5307</v>
      </c>
      <c r="C3354" t="s">
        <v>3501</v>
      </c>
      <c r="D3354" t="s">
        <v>1140</v>
      </c>
      <c r="E3354" t="s">
        <v>5307</v>
      </c>
      <c r="F3354" t="s">
        <v>3501</v>
      </c>
      <c r="H3354" t="s">
        <v>91</v>
      </c>
      <c r="I3354" t="s">
        <v>7956</v>
      </c>
      <c r="K3354" t="s">
        <v>195</v>
      </c>
      <c r="L3354" t="s">
        <v>4003</v>
      </c>
    </row>
    <row r="3355" spans="1:12" x14ac:dyDescent="0.25">
      <c r="A3355" t="s">
        <v>1139</v>
      </c>
      <c r="B3355" t="s">
        <v>5307</v>
      </c>
      <c r="C3355" t="s">
        <v>7613</v>
      </c>
      <c r="D3355" t="s">
        <v>1140</v>
      </c>
      <c r="E3355" t="s">
        <v>5307</v>
      </c>
      <c r="F3355" t="s">
        <v>7613</v>
      </c>
      <c r="H3355" t="s">
        <v>91</v>
      </c>
      <c r="I3355" t="s">
        <v>3411</v>
      </c>
      <c r="K3355" t="s">
        <v>195</v>
      </c>
      <c r="L3355" t="s">
        <v>4005</v>
      </c>
    </row>
    <row r="3356" spans="1:12" x14ac:dyDescent="0.25">
      <c r="A3356" t="s">
        <v>1139</v>
      </c>
      <c r="B3356" t="s">
        <v>5307</v>
      </c>
      <c r="C3356" t="s">
        <v>7615</v>
      </c>
      <c r="D3356" t="s">
        <v>1140</v>
      </c>
      <c r="E3356" t="s">
        <v>5307</v>
      </c>
      <c r="F3356" t="s">
        <v>7615</v>
      </c>
      <c r="H3356" t="s">
        <v>1426</v>
      </c>
      <c r="I3356" t="s">
        <v>3251</v>
      </c>
      <c r="K3356" t="s">
        <v>195</v>
      </c>
      <c r="L3356" t="s">
        <v>4007</v>
      </c>
    </row>
    <row r="3357" spans="1:12" x14ac:dyDescent="0.25">
      <c r="A3357" t="s">
        <v>1139</v>
      </c>
      <c r="B3357" t="s">
        <v>5307</v>
      </c>
      <c r="C3357" t="s">
        <v>3504</v>
      </c>
      <c r="D3357" t="s">
        <v>1140</v>
      </c>
      <c r="E3357" t="s">
        <v>5307</v>
      </c>
      <c r="F3357" t="s">
        <v>3504</v>
      </c>
      <c r="H3357" t="s">
        <v>1426</v>
      </c>
      <c r="I3357" t="s">
        <v>3266</v>
      </c>
      <c r="K3357" t="s">
        <v>195</v>
      </c>
      <c r="L3357" t="s">
        <v>4009</v>
      </c>
    </row>
    <row r="3358" spans="1:12" x14ac:dyDescent="0.25">
      <c r="A3358" t="s">
        <v>1139</v>
      </c>
      <c r="B3358" t="s">
        <v>5307</v>
      </c>
      <c r="C3358" t="s">
        <v>3507</v>
      </c>
      <c r="D3358" t="s">
        <v>1140</v>
      </c>
      <c r="E3358" t="s">
        <v>5307</v>
      </c>
      <c r="F3358" t="s">
        <v>3507</v>
      </c>
      <c r="H3358" t="s">
        <v>1426</v>
      </c>
      <c r="I3358" t="s">
        <v>3269</v>
      </c>
      <c r="K3358" t="s">
        <v>195</v>
      </c>
      <c r="L3358" t="s">
        <v>4010</v>
      </c>
    </row>
    <row r="3359" spans="1:12" x14ac:dyDescent="0.25">
      <c r="A3359" t="s">
        <v>1139</v>
      </c>
      <c r="B3359" t="s">
        <v>5307</v>
      </c>
      <c r="C3359" t="s">
        <v>3510</v>
      </c>
      <c r="D3359" t="s">
        <v>1140</v>
      </c>
      <c r="E3359" t="s">
        <v>5307</v>
      </c>
      <c r="F3359" t="s">
        <v>3510</v>
      </c>
      <c r="H3359" t="s">
        <v>1426</v>
      </c>
      <c r="I3359" t="s">
        <v>3302</v>
      </c>
      <c r="K3359" t="s">
        <v>195</v>
      </c>
      <c r="L3359" t="s">
        <v>4012</v>
      </c>
    </row>
    <row r="3360" spans="1:12" x14ac:dyDescent="0.25">
      <c r="A3360" t="s">
        <v>1139</v>
      </c>
      <c r="B3360" t="s">
        <v>5307</v>
      </c>
      <c r="C3360" t="s">
        <v>3513</v>
      </c>
      <c r="D3360" t="s">
        <v>1140</v>
      </c>
      <c r="E3360" t="s">
        <v>5307</v>
      </c>
      <c r="F3360" t="s">
        <v>3513</v>
      </c>
      <c r="H3360" t="s">
        <v>1426</v>
      </c>
      <c r="I3360" t="s">
        <v>3341</v>
      </c>
      <c r="K3360" t="s">
        <v>195</v>
      </c>
      <c r="L3360" t="s">
        <v>4014</v>
      </c>
    </row>
    <row r="3361" spans="1:12" x14ac:dyDescent="0.25">
      <c r="A3361" t="s">
        <v>1139</v>
      </c>
      <c r="B3361" t="s">
        <v>5307</v>
      </c>
      <c r="C3361" t="s">
        <v>3516</v>
      </c>
      <c r="D3361" t="s">
        <v>1140</v>
      </c>
      <c r="E3361" t="s">
        <v>5307</v>
      </c>
      <c r="F3361" t="s">
        <v>3516</v>
      </c>
      <c r="H3361" t="s">
        <v>1426</v>
      </c>
      <c r="I3361" t="s">
        <v>7897</v>
      </c>
      <c r="K3361" t="s">
        <v>195</v>
      </c>
      <c r="L3361" t="s">
        <v>4015</v>
      </c>
    </row>
    <row r="3362" spans="1:12" x14ac:dyDescent="0.25">
      <c r="A3362" t="s">
        <v>1139</v>
      </c>
      <c r="B3362" t="s">
        <v>5307</v>
      </c>
      <c r="C3362" t="s">
        <v>3519</v>
      </c>
      <c r="D3362" t="s">
        <v>1140</v>
      </c>
      <c r="E3362" t="s">
        <v>5307</v>
      </c>
      <c r="F3362" t="s">
        <v>3519</v>
      </c>
      <c r="H3362" t="s">
        <v>1426</v>
      </c>
      <c r="I3362" t="s">
        <v>3365</v>
      </c>
      <c r="K3362" t="s">
        <v>195</v>
      </c>
      <c r="L3362" t="s">
        <v>4018</v>
      </c>
    </row>
    <row r="3363" spans="1:12" x14ac:dyDescent="0.25">
      <c r="A3363" t="s">
        <v>1139</v>
      </c>
      <c r="B3363" t="s">
        <v>5307</v>
      </c>
      <c r="C3363" t="s">
        <v>3521</v>
      </c>
      <c r="D3363" t="s">
        <v>1140</v>
      </c>
      <c r="E3363" t="s">
        <v>5307</v>
      </c>
      <c r="F3363" t="s">
        <v>3521</v>
      </c>
      <c r="H3363" t="s">
        <v>1426</v>
      </c>
      <c r="I3363" t="s">
        <v>3368</v>
      </c>
      <c r="K3363" t="s">
        <v>195</v>
      </c>
      <c r="L3363" t="s">
        <v>7749</v>
      </c>
    </row>
    <row r="3364" spans="1:12" x14ac:dyDescent="0.25">
      <c r="A3364" t="s">
        <v>1139</v>
      </c>
      <c r="B3364" t="s">
        <v>5307</v>
      </c>
      <c r="C3364" t="s">
        <v>3524</v>
      </c>
      <c r="D3364" t="s">
        <v>1140</v>
      </c>
      <c r="E3364" t="s">
        <v>5307</v>
      </c>
      <c r="F3364" t="s">
        <v>3524</v>
      </c>
      <c r="H3364" t="s">
        <v>1426</v>
      </c>
      <c r="I3364" t="s">
        <v>3371</v>
      </c>
      <c r="K3364" t="s">
        <v>195</v>
      </c>
      <c r="L3364" t="s">
        <v>4022</v>
      </c>
    </row>
    <row r="3365" spans="1:12" x14ac:dyDescent="0.25">
      <c r="A3365" t="s">
        <v>1139</v>
      </c>
      <c r="B3365" t="s">
        <v>5307</v>
      </c>
      <c r="C3365" t="s">
        <v>3526</v>
      </c>
      <c r="D3365" t="s">
        <v>1140</v>
      </c>
      <c r="E3365" t="s">
        <v>5307</v>
      </c>
      <c r="F3365" t="s">
        <v>3526</v>
      </c>
      <c r="H3365" t="s">
        <v>1426</v>
      </c>
      <c r="I3365" t="s">
        <v>3374</v>
      </c>
      <c r="K3365" t="s">
        <v>1593</v>
      </c>
      <c r="L3365" t="s">
        <v>7749</v>
      </c>
    </row>
    <row r="3366" spans="1:12" x14ac:dyDescent="0.25">
      <c r="A3366" t="s">
        <v>1139</v>
      </c>
      <c r="B3366" t="s">
        <v>5307</v>
      </c>
      <c r="C3366" t="s">
        <v>3529</v>
      </c>
      <c r="D3366" t="s">
        <v>1140</v>
      </c>
      <c r="E3366" t="s">
        <v>5307</v>
      </c>
      <c r="F3366" t="s">
        <v>3529</v>
      </c>
      <c r="H3366" t="s">
        <v>1426</v>
      </c>
      <c r="I3366" t="s">
        <v>3377</v>
      </c>
      <c r="K3366" t="s">
        <v>1608</v>
      </c>
      <c r="L3366" t="s">
        <v>3995</v>
      </c>
    </row>
    <row r="3367" spans="1:12" x14ac:dyDescent="0.25">
      <c r="A3367" t="s">
        <v>1139</v>
      </c>
      <c r="B3367" t="s">
        <v>5307</v>
      </c>
      <c r="C3367" t="s">
        <v>3532</v>
      </c>
      <c r="D3367" t="s">
        <v>1140</v>
      </c>
      <c r="E3367" t="s">
        <v>5307</v>
      </c>
      <c r="F3367" t="s">
        <v>3532</v>
      </c>
      <c r="H3367" t="s">
        <v>1426</v>
      </c>
      <c r="I3367" t="s">
        <v>3383</v>
      </c>
      <c r="K3367" t="s">
        <v>1608</v>
      </c>
      <c r="L3367" t="s">
        <v>8180</v>
      </c>
    </row>
    <row r="3368" spans="1:12" x14ac:dyDescent="0.25">
      <c r="A3368" t="s">
        <v>1139</v>
      </c>
      <c r="B3368" t="s">
        <v>5307</v>
      </c>
      <c r="C3368" t="s">
        <v>3535</v>
      </c>
      <c r="D3368" t="s">
        <v>1140</v>
      </c>
      <c r="E3368" t="s">
        <v>5307</v>
      </c>
      <c r="F3368" t="s">
        <v>3535</v>
      </c>
      <c r="H3368" t="s">
        <v>1426</v>
      </c>
      <c r="I3368" t="s">
        <v>3391</v>
      </c>
      <c r="K3368" t="s">
        <v>199</v>
      </c>
      <c r="L3368" t="s">
        <v>3541</v>
      </c>
    </row>
    <row r="3369" spans="1:12" x14ac:dyDescent="0.25">
      <c r="A3369" t="s">
        <v>1139</v>
      </c>
      <c r="B3369" t="s">
        <v>5307</v>
      </c>
      <c r="C3369" t="s">
        <v>3538</v>
      </c>
      <c r="D3369" t="s">
        <v>1140</v>
      </c>
      <c r="E3369" t="s">
        <v>5307</v>
      </c>
      <c r="F3369" t="s">
        <v>3538</v>
      </c>
      <c r="H3369" t="s">
        <v>1426</v>
      </c>
      <c r="I3369" t="s">
        <v>3394</v>
      </c>
      <c r="K3369" t="s">
        <v>199</v>
      </c>
      <c r="L3369" t="s">
        <v>3546</v>
      </c>
    </row>
    <row r="3370" spans="1:12" x14ac:dyDescent="0.25">
      <c r="A3370" t="s">
        <v>1139</v>
      </c>
      <c r="B3370" t="s">
        <v>5307</v>
      </c>
      <c r="C3370" t="s">
        <v>8425</v>
      </c>
      <c r="D3370" t="s">
        <v>1140</v>
      </c>
      <c r="E3370" t="s">
        <v>5307</v>
      </c>
      <c r="F3370" t="s">
        <v>8425</v>
      </c>
      <c r="H3370" t="s">
        <v>1426</v>
      </c>
      <c r="I3370" t="s">
        <v>3397</v>
      </c>
      <c r="K3370" t="s">
        <v>199</v>
      </c>
      <c r="L3370" t="s">
        <v>3549</v>
      </c>
    </row>
    <row r="3371" spans="1:12" x14ac:dyDescent="0.25">
      <c r="A3371" t="s">
        <v>1139</v>
      </c>
      <c r="B3371" t="s">
        <v>5307</v>
      </c>
      <c r="C3371" t="s">
        <v>7630</v>
      </c>
      <c r="D3371" t="s">
        <v>1140</v>
      </c>
      <c r="E3371" t="s">
        <v>5307</v>
      </c>
      <c r="F3371" t="s">
        <v>7630</v>
      </c>
      <c r="H3371" t="s">
        <v>1426</v>
      </c>
      <c r="I3371" t="s">
        <v>3399</v>
      </c>
      <c r="K3371" t="s">
        <v>199</v>
      </c>
      <c r="L3371" t="s">
        <v>3560</v>
      </c>
    </row>
    <row r="3372" spans="1:12" x14ac:dyDescent="0.25">
      <c r="A3372" t="s">
        <v>1139</v>
      </c>
      <c r="B3372" t="s">
        <v>5307</v>
      </c>
      <c r="C3372" t="s">
        <v>7636</v>
      </c>
      <c r="D3372" t="s">
        <v>1140</v>
      </c>
      <c r="E3372" t="s">
        <v>5307</v>
      </c>
      <c r="F3372" t="s">
        <v>7636</v>
      </c>
      <c r="H3372" t="s">
        <v>1426</v>
      </c>
      <c r="I3372" t="s">
        <v>3401</v>
      </c>
      <c r="K3372" t="s">
        <v>199</v>
      </c>
      <c r="L3372" t="s">
        <v>3562</v>
      </c>
    </row>
    <row r="3373" spans="1:12" x14ac:dyDescent="0.25">
      <c r="A3373" t="s">
        <v>1139</v>
      </c>
      <c r="B3373" t="s">
        <v>5307</v>
      </c>
      <c r="C3373" t="s">
        <v>3541</v>
      </c>
      <c r="D3373" t="s">
        <v>1140</v>
      </c>
      <c r="E3373" t="s">
        <v>5307</v>
      </c>
      <c r="F3373" t="s">
        <v>3541</v>
      </c>
      <c r="H3373" t="s">
        <v>1426</v>
      </c>
      <c r="I3373" t="s">
        <v>3403</v>
      </c>
      <c r="K3373" t="s">
        <v>199</v>
      </c>
      <c r="L3373" t="s">
        <v>3568</v>
      </c>
    </row>
    <row r="3374" spans="1:12" x14ac:dyDescent="0.25">
      <c r="A3374" t="s">
        <v>1139</v>
      </c>
      <c r="B3374" t="s">
        <v>5307</v>
      </c>
      <c r="C3374" t="s">
        <v>3543</v>
      </c>
      <c r="D3374" t="s">
        <v>1140</v>
      </c>
      <c r="E3374" t="s">
        <v>5307</v>
      </c>
      <c r="F3374" t="s">
        <v>3543</v>
      </c>
      <c r="H3374" t="s">
        <v>1426</v>
      </c>
      <c r="I3374" t="s">
        <v>7901</v>
      </c>
      <c r="K3374" t="s">
        <v>199</v>
      </c>
      <c r="L3374" t="s">
        <v>3576</v>
      </c>
    </row>
    <row r="3375" spans="1:12" x14ac:dyDescent="0.25">
      <c r="A3375" t="s">
        <v>1139</v>
      </c>
      <c r="B3375" t="s">
        <v>5307</v>
      </c>
      <c r="C3375" t="s">
        <v>3546</v>
      </c>
      <c r="D3375" t="s">
        <v>1140</v>
      </c>
      <c r="E3375" t="s">
        <v>5307</v>
      </c>
      <c r="F3375" t="s">
        <v>3546</v>
      </c>
      <c r="H3375" t="s">
        <v>1426</v>
      </c>
      <c r="I3375" t="s">
        <v>7902</v>
      </c>
      <c r="K3375" t="s">
        <v>199</v>
      </c>
      <c r="L3375" t="s">
        <v>3579</v>
      </c>
    </row>
    <row r="3376" spans="1:12" x14ac:dyDescent="0.25">
      <c r="A3376" t="s">
        <v>1139</v>
      </c>
      <c r="B3376" t="s">
        <v>5307</v>
      </c>
      <c r="C3376" t="s">
        <v>3549</v>
      </c>
      <c r="D3376" t="s">
        <v>1140</v>
      </c>
      <c r="E3376" t="s">
        <v>5307</v>
      </c>
      <c r="F3376" t="s">
        <v>3549</v>
      </c>
      <c r="H3376" t="s">
        <v>1426</v>
      </c>
      <c r="I3376" t="s">
        <v>7904</v>
      </c>
      <c r="K3376" t="s">
        <v>199</v>
      </c>
      <c r="L3376" t="s">
        <v>3582</v>
      </c>
    </row>
    <row r="3377" spans="1:12" x14ac:dyDescent="0.25">
      <c r="A3377" t="s">
        <v>1139</v>
      </c>
      <c r="B3377" t="s">
        <v>5307</v>
      </c>
      <c r="C3377" t="s">
        <v>3551</v>
      </c>
      <c r="D3377" t="s">
        <v>1140</v>
      </c>
      <c r="E3377" t="s">
        <v>5307</v>
      </c>
      <c r="F3377" t="s">
        <v>3551</v>
      </c>
      <c r="H3377" t="s">
        <v>1426</v>
      </c>
      <c r="I3377" t="s">
        <v>7956</v>
      </c>
      <c r="K3377" t="s">
        <v>199</v>
      </c>
      <c r="L3377" t="s">
        <v>3585</v>
      </c>
    </row>
    <row r="3378" spans="1:12" x14ac:dyDescent="0.25">
      <c r="A3378" t="s">
        <v>1139</v>
      </c>
      <c r="B3378" t="s">
        <v>5307</v>
      </c>
      <c r="C3378" t="s">
        <v>3554</v>
      </c>
      <c r="D3378" t="s">
        <v>1140</v>
      </c>
      <c r="E3378" t="s">
        <v>5307</v>
      </c>
      <c r="F3378" t="s">
        <v>3554</v>
      </c>
      <c r="H3378" t="s">
        <v>1426</v>
      </c>
      <c r="I3378" t="s">
        <v>3411</v>
      </c>
      <c r="K3378" t="s">
        <v>199</v>
      </c>
      <c r="L3378" t="s">
        <v>3616</v>
      </c>
    </row>
    <row r="3379" spans="1:12" x14ac:dyDescent="0.25">
      <c r="A3379" t="s">
        <v>1139</v>
      </c>
      <c r="B3379" t="s">
        <v>5307</v>
      </c>
      <c r="C3379" t="s">
        <v>3557</v>
      </c>
      <c r="D3379" t="s">
        <v>1140</v>
      </c>
      <c r="E3379" t="s">
        <v>5307</v>
      </c>
      <c r="F3379" t="s">
        <v>3557</v>
      </c>
      <c r="H3379" t="s">
        <v>1426</v>
      </c>
      <c r="I3379" t="s">
        <v>7957</v>
      </c>
      <c r="K3379" t="s">
        <v>199</v>
      </c>
      <c r="L3379" t="s">
        <v>3619</v>
      </c>
    </row>
    <row r="3380" spans="1:12" x14ac:dyDescent="0.25">
      <c r="A3380" t="s">
        <v>1139</v>
      </c>
      <c r="B3380" t="s">
        <v>5307</v>
      </c>
      <c r="C3380" t="s">
        <v>5470</v>
      </c>
      <c r="D3380" t="s">
        <v>1140</v>
      </c>
      <c r="E3380" t="s">
        <v>5307</v>
      </c>
      <c r="F3380" t="s">
        <v>5470</v>
      </c>
      <c r="H3380" t="s">
        <v>94</v>
      </c>
      <c r="I3380" t="s">
        <v>3251</v>
      </c>
      <c r="K3380" t="s">
        <v>199</v>
      </c>
      <c r="L3380" t="s">
        <v>3622</v>
      </c>
    </row>
    <row r="3381" spans="1:12" x14ac:dyDescent="0.25">
      <c r="A3381" t="s">
        <v>1139</v>
      </c>
      <c r="B3381" t="s">
        <v>5307</v>
      </c>
      <c r="C3381" t="s">
        <v>3560</v>
      </c>
      <c r="D3381" t="s">
        <v>1140</v>
      </c>
      <c r="E3381" t="s">
        <v>5307</v>
      </c>
      <c r="F3381" t="s">
        <v>3560</v>
      </c>
      <c r="H3381" t="s">
        <v>94</v>
      </c>
      <c r="I3381" t="s">
        <v>3266</v>
      </c>
      <c r="K3381" t="s">
        <v>199</v>
      </c>
      <c r="L3381" t="s">
        <v>3628</v>
      </c>
    </row>
    <row r="3382" spans="1:12" x14ac:dyDescent="0.25">
      <c r="A3382" t="s">
        <v>1139</v>
      </c>
      <c r="B3382" t="s">
        <v>5307</v>
      </c>
      <c r="C3382" t="s">
        <v>3562</v>
      </c>
      <c r="D3382" t="s">
        <v>1140</v>
      </c>
      <c r="E3382" t="s">
        <v>5307</v>
      </c>
      <c r="F3382" t="s">
        <v>3562</v>
      </c>
      <c r="H3382" t="s">
        <v>94</v>
      </c>
      <c r="I3382" t="s">
        <v>3341</v>
      </c>
      <c r="K3382" t="s">
        <v>199</v>
      </c>
      <c r="L3382" t="s">
        <v>3966</v>
      </c>
    </row>
    <row r="3383" spans="1:12" x14ac:dyDescent="0.25">
      <c r="A3383" t="s">
        <v>1139</v>
      </c>
      <c r="B3383" t="s">
        <v>5307</v>
      </c>
      <c r="C3383" t="s">
        <v>3565</v>
      </c>
      <c r="D3383" t="s">
        <v>1140</v>
      </c>
      <c r="E3383" t="s">
        <v>5307</v>
      </c>
      <c r="F3383" t="s">
        <v>3565</v>
      </c>
      <c r="H3383" t="s">
        <v>94</v>
      </c>
      <c r="I3383" t="s">
        <v>3368</v>
      </c>
      <c r="K3383" t="s">
        <v>199</v>
      </c>
      <c r="L3383" t="s">
        <v>3974</v>
      </c>
    </row>
    <row r="3384" spans="1:12" x14ac:dyDescent="0.25">
      <c r="A3384" t="s">
        <v>1139</v>
      </c>
      <c r="B3384" t="s">
        <v>5307</v>
      </c>
      <c r="C3384" t="s">
        <v>3568</v>
      </c>
      <c r="D3384" t="s">
        <v>1140</v>
      </c>
      <c r="E3384" t="s">
        <v>5307</v>
      </c>
      <c r="F3384" t="s">
        <v>3568</v>
      </c>
      <c r="H3384" t="s">
        <v>94</v>
      </c>
      <c r="I3384" t="s">
        <v>3371</v>
      </c>
      <c r="K3384" t="s">
        <v>199</v>
      </c>
      <c r="L3384" t="s">
        <v>3979</v>
      </c>
    </row>
    <row r="3385" spans="1:12" x14ac:dyDescent="0.25">
      <c r="A3385" t="s">
        <v>1139</v>
      </c>
      <c r="B3385" t="s">
        <v>5307</v>
      </c>
      <c r="C3385" t="s">
        <v>3570</v>
      </c>
      <c r="D3385" t="s">
        <v>1140</v>
      </c>
      <c r="E3385" t="s">
        <v>5307</v>
      </c>
      <c r="F3385" t="s">
        <v>3570</v>
      </c>
      <c r="H3385" t="s">
        <v>94</v>
      </c>
      <c r="I3385" t="s">
        <v>3374</v>
      </c>
      <c r="K3385" t="s">
        <v>199</v>
      </c>
      <c r="L3385" t="s">
        <v>3995</v>
      </c>
    </row>
    <row r="3386" spans="1:12" x14ac:dyDescent="0.25">
      <c r="A3386" t="s">
        <v>1139</v>
      </c>
      <c r="B3386" t="s">
        <v>5307</v>
      </c>
      <c r="C3386" t="s">
        <v>3573</v>
      </c>
      <c r="D3386" t="s">
        <v>1140</v>
      </c>
      <c r="E3386" t="s">
        <v>5307</v>
      </c>
      <c r="F3386" t="s">
        <v>3573</v>
      </c>
      <c r="H3386" t="s">
        <v>94</v>
      </c>
      <c r="I3386" t="s">
        <v>3377</v>
      </c>
      <c r="K3386" t="s">
        <v>199</v>
      </c>
      <c r="L3386" t="s">
        <v>4037</v>
      </c>
    </row>
    <row r="3387" spans="1:12" x14ac:dyDescent="0.25">
      <c r="A3387" t="s">
        <v>1139</v>
      </c>
      <c r="B3387" t="s">
        <v>5307</v>
      </c>
      <c r="C3387" t="s">
        <v>3576</v>
      </c>
      <c r="D3387" t="s">
        <v>1140</v>
      </c>
      <c r="E3387" t="s">
        <v>5307</v>
      </c>
      <c r="F3387" t="s">
        <v>3576</v>
      </c>
      <c r="H3387" t="s">
        <v>94</v>
      </c>
      <c r="I3387" t="s">
        <v>7597</v>
      </c>
      <c r="K3387" t="s">
        <v>199</v>
      </c>
      <c r="L3387" t="s">
        <v>4038</v>
      </c>
    </row>
    <row r="3388" spans="1:12" x14ac:dyDescent="0.25">
      <c r="A3388" t="s">
        <v>1139</v>
      </c>
      <c r="B3388" t="s">
        <v>5307</v>
      </c>
      <c r="C3388" t="s">
        <v>3579</v>
      </c>
      <c r="D3388" t="s">
        <v>1140</v>
      </c>
      <c r="E3388" t="s">
        <v>5307</v>
      </c>
      <c r="F3388" t="s">
        <v>3579</v>
      </c>
      <c r="H3388" t="s">
        <v>94</v>
      </c>
      <c r="I3388" t="s">
        <v>3394</v>
      </c>
      <c r="K3388" t="s">
        <v>199</v>
      </c>
      <c r="L3388" t="s">
        <v>4040</v>
      </c>
    </row>
    <row r="3389" spans="1:12" x14ac:dyDescent="0.25">
      <c r="A3389" t="s">
        <v>1139</v>
      </c>
      <c r="B3389" t="s">
        <v>5307</v>
      </c>
      <c r="C3389" t="s">
        <v>3582</v>
      </c>
      <c r="D3389" t="s">
        <v>1140</v>
      </c>
      <c r="E3389" t="s">
        <v>5307</v>
      </c>
      <c r="F3389" t="s">
        <v>3582</v>
      </c>
      <c r="H3389" t="s">
        <v>94</v>
      </c>
      <c r="I3389" t="s">
        <v>3397</v>
      </c>
      <c r="K3389" t="s">
        <v>199</v>
      </c>
      <c r="L3389" t="s">
        <v>4042</v>
      </c>
    </row>
    <row r="3390" spans="1:12" x14ac:dyDescent="0.25">
      <c r="A3390" t="s">
        <v>1139</v>
      </c>
      <c r="B3390" t="s">
        <v>5307</v>
      </c>
      <c r="C3390" t="s">
        <v>3585</v>
      </c>
      <c r="D3390" t="s">
        <v>1140</v>
      </c>
      <c r="E3390" t="s">
        <v>5307</v>
      </c>
      <c r="F3390" t="s">
        <v>3585</v>
      </c>
      <c r="H3390" t="s">
        <v>94</v>
      </c>
      <c r="I3390" t="s">
        <v>3399</v>
      </c>
      <c r="K3390" t="s">
        <v>199</v>
      </c>
      <c r="L3390" t="s">
        <v>4046</v>
      </c>
    </row>
    <row r="3391" spans="1:12" x14ac:dyDescent="0.25">
      <c r="A3391" t="s">
        <v>1139</v>
      </c>
      <c r="B3391" t="s">
        <v>5307</v>
      </c>
      <c r="C3391" t="s">
        <v>3600</v>
      </c>
      <c r="D3391" t="s">
        <v>1140</v>
      </c>
      <c r="E3391" t="s">
        <v>5307</v>
      </c>
      <c r="F3391" t="s">
        <v>3600</v>
      </c>
      <c r="H3391" t="s">
        <v>94</v>
      </c>
      <c r="I3391" t="s">
        <v>3401</v>
      </c>
      <c r="K3391" t="s">
        <v>199</v>
      </c>
      <c r="L3391" t="s">
        <v>4047</v>
      </c>
    </row>
    <row r="3392" spans="1:12" x14ac:dyDescent="0.25">
      <c r="A3392" t="s">
        <v>1139</v>
      </c>
      <c r="B3392" t="s">
        <v>5307</v>
      </c>
      <c r="C3392" t="s">
        <v>3605</v>
      </c>
      <c r="D3392" t="s">
        <v>1140</v>
      </c>
      <c r="E3392" t="s">
        <v>5307</v>
      </c>
      <c r="F3392" t="s">
        <v>3605</v>
      </c>
      <c r="H3392" t="s">
        <v>94</v>
      </c>
      <c r="I3392" t="s">
        <v>3403</v>
      </c>
      <c r="K3392" t="s">
        <v>199</v>
      </c>
      <c r="L3392" t="s">
        <v>4049</v>
      </c>
    </row>
    <row r="3393" spans="1:12" x14ac:dyDescent="0.25">
      <c r="A3393" t="s">
        <v>1139</v>
      </c>
      <c r="B3393" t="s">
        <v>5307</v>
      </c>
      <c r="C3393" t="s">
        <v>3607</v>
      </c>
      <c r="D3393" t="s">
        <v>1140</v>
      </c>
      <c r="E3393" t="s">
        <v>5307</v>
      </c>
      <c r="F3393" t="s">
        <v>3607</v>
      </c>
      <c r="H3393" t="s">
        <v>94</v>
      </c>
      <c r="I3393" t="s">
        <v>3411</v>
      </c>
      <c r="K3393" t="s">
        <v>199</v>
      </c>
      <c r="L3393" t="s">
        <v>4051</v>
      </c>
    </row>
    <row r="3394" spans="1:12" x14ac:dyDescent="0.25">
      <c r="A3394" t="s">
        <v>1139</v>
      </c>
      <c r="B3394" t="s">
        <v>5307</v>
      </c>
      <c r="C3394" t="s">
        <v>3610</v>
      </c>
      <c r="D3394" t="s">
        <v>1140</v>
      </c>
      <c r="E3394" t="s">
        <v>5307</v>
      </c>
      <c r="F3394" t="s">
        <v>3610</v>
      </c>
      <c r="H3394" t="s">
        <v>94</v>
      </c>
      <c r="I3394" t="s">
        <v>3418</v>
      </c>
      <c r="K3394" t="s">
        <v>199</v>
      </c>
      <c r="L3394" t="s">
        <v>4053</v>
      </c>
    </row>
    <row r="3395" spans="1:12" x14ac:dyDescent="0.25">
      <c r="A3395" t="s">
        <v>1139</v>
      </c>
      <c r="B3395" t="s">
        <v>5307</v>
      </c>
      <c r="C3395" t="s">
        <v>3613</v>
      </c>
      <c r="D3395" t="s">
        <v>1140</v>
      </c>
      <c r="E3395" t="s">
        <v>5307</v>
      </c>
      <c r="F3395" t="s">
        <v>3613</v>
      </c>
      <c r="H3395" t="s">
        <v>94</v>
      </c>
      <c r="I3395" t="s">
        <v>3420</v>
      </c>
      <c r="K3395" t="s">
        <v>199</v>
      </c>
      <c r="L3395" t="s">
        <v>4054</v>
      </c>
    </row>
    <row r="3396" spans="1:12" x14ac:dyDescent="0.25">
      <c r="A3396" t="s">
        <v>1139</v>
      </c>
      <c r="B3396" t="s">
        <v>5307</v>
      </c>
      <c r="C3396" t="s">
        <v>3616</v>
      </c>
      <c r="D3396" t="s">
        <v>1140</v>
      </c>
      <c r="E3396" t="s">
        <v>5307</v>
      </c>
      <c r="F3396" t="s">
        <v>3616</v>
      </c>
      <c r="H3396" t="s">
        <v>94</v>
      </c>
      <c r="I3396" t="s">
        <v>3424</v>
      </c>
      <c r="K3396" t="s">
        <v>199</v>
      </c>
      <c r="L3396" t="s">
        <v>4070</v>
      </c>
    </row>
    <row r="3397" spans="1:12" x14ac:dyDescent="0.25">
      <c r="A3397" t="s">
        <v>1139</v>
      </c>
      <c r="B3397" t="s">
        <v>5307</v>
      </c>
      <c r="C3397" t="s">
        <v>7668</v>
      </c>
      <c r="D3397" t="s">
        <v>1140</v>
      </c>
      <c r="E3397" t="s">
        <v>5307</v>
      </c>
      <c r="F3397" t="s">
        <v>7668</v>
      </c>
      <c r="H3397" t="s">
        <v>94</v>
      </c>
      <c r="I3397" t="s">
        <v>4513</v>
      </c>
      <c r="K3397" t="s">
        <v>199</v>
      </c>
      <c r="L3397" t="s">
        <v>4072</v>
      </c>
    </row>
    <row r="3398" spans="1:12" x14ac:dyDescent="0.25">
      <c r="A3398" t="s">
        <v>1139</v>
      </c>
      <c r="B3398" t="s">
        <v>5307</v>
      </c>
      <c r="C3398" t="s">
        <v>3619</v>
      </c>
      <c r="D3398" t="s">
        <v>1140</v>
      </c>
      <c r="E3398" t="s">
        <v>5307</v>
      </c>
      <c r="F3398" t="s">
        <v>3619</v>
      </c>
      <c r="H3398" t="s">
        <v>94</v>
      </c>
      <c r="I3398" t="s">
        <v>4533</v>
      </c>
      <c r="K3398" t="s">
        <v>199</v>
      </c>
      <c r="L3398" t="s">
        <v>4074</v>
      </c>
    </row>
    <row r="3399" spans="1:12" x14ac:dyDescent="0.25">
      <c r="A3399" t="s">
        <v>1139</v>
      </c>
      <c r="B3399" t="s">
        <v>5307</v>
      </c>
      <c r="C3399" t="s">
        <v>3622</v>
      </c>
      <c r="D3399" t="s">
        <v>1140</v>
      </c>
      <c r="E3399" t="s">
        <v>5307</v>
      </c>
      <c r="F3399" t="s">
        <v>3622</v>
      </c>
      <c r="H3399" t="s">
        <v>1437</v>
      </c>
      <c r="I3399" t="s">
        <v>3251</v>
      </c>
      <c r="K3399" t="s">
        <v>199</v>
      </c>
      <c r="L3399" t="s">
        <v>4076</v>
      </c>
    </row>
    <row r="3400" spans="1:12" x14ac:dyDescent="0.25">
      <c r="A3400" t="s">
        <v>1139</v>
      </c>
      <c r="B3400" t="s">
        <v>5307</v>
      </c>
      <c r="C3400" t="s">
        <v>8474</v>
      </c>
      <c r="D3400" t="s">
        <v>1140</v>
      </c>
      <c r="E3400" t="s">
        <v>5307</v>
      </c>
      <c r="F3400" t="s">
        <v>8474</v>
      </c>
      <c r="H3400" t="s">
        <v>1437</v>
      </c>
      <c r="I3400" t="s">
        <v>3266</v>
      </c>
      <c r="K3400" t="s">
        <v>199</v>
      </c>
      <c r="L3400" t="s">
        <v>4078</v>
      </c>
    </row>
    <row r="3401" spans="1:12" x14ac:dyDescent="0.25">
      <c r="A3401" t="s">
        <v>1139</v>
      </c>
      <c r="B3401" t="s">
        <v>5307</v>
      </c>
      <c r="C3401" t="s">
        <v>7672</v>
      </c>
      <c r="D3401" t="s">
        <v>1140</v>
      </c>
      <c r="E3401" t="s">
        <v>5307</v>
      </c>
      <c r="F3401" t="s">
        <v>7672</v>
      </c>
      <c r="H3401" t="s">
        <v>1437</v>
      </c>
      <c r="I3401" t="s">
        <v>3341</v>
      </c>
      <c r="K3401" t="s">
        <v>199</v>
      </c>
      <c r="L3401" t="s">
        <v>8181</v>
      </c>
    </row>
    <row r="3402" spans="1:12" x14ac:dyDescent="0.25">
      <c r="A3402" t="s">
        <v>1139</v>
      </c>
      <c r="B3402" t="s">
        <v>5307</v>
      </c>
      <c r="C3402" t="s">
        <v>3625</v>
      </c>
      <c r="D3402" t="s">
        <v>1140</v>
      </c>
      <c r="E3402" t="s">
        <v>5307</v>
      </c>
      <c r="F3402" t="s">
        <v>3625</v>
      </c>
      <c r="H3402" t="s">
        <v>1437</v>
      </c>
      <c r="I3402" t="s">
        <v>3365</v>
      </c>
      <c r="K3402" t="s">
        <v>1677</v>
      </c>
      <c r="L3402" t="s">
        <v>8504</v>
      </c>
    </row>
    <row r="3403" spans="1:12" x14ac:dyDescent="0.25">
      <c r="A3403" t="s">
        <v>1139</v>
      </c>
      <c r="B3403" t="s">
        <v>5307</v>
      </c>
      <c r="C3403" t="s">
        <v>3628</v>
      </c>
      <c r="D3403" t="s">
        <v>1140</v>
      </c>
      <c r="E3403" t="s">
        <v>5307</v>
      </c>
      <c r="F3403" t="s">
        <v>3628</v>
      </c>
      <c r="H3403" t="s">
        <v>1437</v>
      </c>
      <c r="I3403" t="s">
        <v>3368</v>
      </c>
      <c r="K3403" t="s">
        <v>1677</v>
      </c>
      <c r="L3403" t="s">
        <v>3314</v>
      </c>
    </row>
    <row r="3404" spans="1:12" x14ac:dyDescent="0.25">
      <c r="A3404" t="s">
        <v>1139</v>
      </c>
      <c r="B3404" t="s">
        <v>5307</v>
      </c>
      <c r="C3404" t="s">
        <v>8475</v>
      </c>
      <c r="D3404" t="s">
        <v>1140</v>
      </c>
      <c r="E3404" t="s">
        <v>5307</v>
      </c>
      <c r="F3404" t="s">
        <v>8475</v>
      </c>
      <c r="H3404" t="s">
        <v>1437</v>
      </c>
      <c r="I3404" t="s">
        <v>3371</v>
      </c>
      <c r="K3404" t="s">
        <v>1677</v>
      </c>
      <c r="L3404" t="s">
        <v>3341</v>
      </c>
    </row>
    <row r="3405" spans="1:12" x14ac:dyDescent="0.25">
      <c r="A3405" t="s">
        <v>1139</v>
      </c>
      <c r="B3405" t="s">
        <v>5307</v>
      </c>
      <c r="C3405" t="s">
        <v>7673</v>
      </c>
      <c r="D3405" t="s">
        <v>1140</v>
      </c>
      <c r="E3405" t="s">
        <v>5307</v>
      </c>
      <c r="F3405" t="s">
        <v>7673</v>
      </c>
      <c r="H3405" t="s">
        <v>1437</v>
      </c>
      <c r="I3405" t="s">
        <v>3374</v>
      </c>
      <c r="K3405" t="s">
        <v>1677</v>
      </c>
      <c r="L3405" t="s">
        <v>7897</v>
      </c>
    </row>
    <row r="3406" spans="1:12" x14ac:dyDescent="0.25">
      <c r="A3406" t="s">
        <v>1139</v>
      </c>
      <c r="B3406" t="s">
        <v>5307</v>
      </c>
      <c r="C3406" t="s">
        <v>3631</v>
      </c>
      <c r="D3406" t="s">
        <v>1140</v>
      </c>
      <c r="E3406" t="s">
        <v>5307</v>
      </c>
      <c r="F3406" t="s">
        <v>3631</v>
      </c>
      <c r="H3406" t="s">
        <v>1437</v>
      </c>
      <c r="I3406" t="s">
        <v>3377</v>
      </c>
      <c r="K3406" t="s">
        <v>1677</v>
      </c>
      <c r="L3406" t="s">
        <v>7596</v>
      </c>
    </row>
    <row r="3407" spans="1:12" x14ac:dyDescent="0.25">
      <c r="A3407" t="s">
        <v>1139</v>
      </c>
      <c r="B3407" t="s">
        <v>5307</v>
      </c>
      <c r="C3407" t="s">
        <v>3634</v>
      </c>
      <c r="D3407" t="s">
        <v>1140</v>
      </c>
      <c r="E3407" t="s">
        <v>5307</v>
      </c>
      <c r="F3407" t="s">
        <v>3634</v>
      </c>
      <c r="H3407" t="s">
        <v>1437</v>
      </c>
      <c r="I3407" t="s">
        <v>3383</v>
      </c>
      <c r="K3407" t="s">
        <v>1677</v>
      </c>
      <c r="L3407" t="s">
        <v>7905</v>
      </c>
    </row>
    <row r="3408" spans="1:12" x14ac:dyDescent="0.25">
      <c r="A3408" t="s">
        <v>1139</v>
      </c>
      <c r="B3408" t="s">
        <v>5307</v>
      </c>
      <c r="C3408" t="s">
        <v>7674</v>
      </c>
      <c r="D3408" t="s">
        <v>1140</v>
      </c>
      <c r="E3408" t="s">
        <v>5307</v>
      </c>
      <c r="F3408" t="s">
        <v>7674</v>
      </c>
      <c r="H3408" t="s">
        <v>1437</v>
      </c>
      <c r="I3408" t="s">
        <v>7597</v>
      </c>
      <c r="K3408" t="s">
        <v>1677</v>
      </c>
      <c r="L3408" t="s">
        <v>3386</v>
      </c>
    </row>
    <row r="3409" spans="1:12" x14ac:dyDescent="0.25">
      <c r="A3409" t="s">
        <v>1139</v>
      </c>
      <c r="B3409" t="s">
        <v>5307</v>
      </c>
      <c r="C3409" t="s">
        <v>7675</v>
      </c>
      <c r="D3409" t="s">
        <v>1140</v>
      </c>
      <c r="E3409" t="s">
        <v>5307</v>
      </c>
      <c r="F3409" t="s">
        <v>7675</v>
      </c>
      <c r="H3409" t="s">
        <v>1437</v>
      </c>
      <c r="I3409" t="s">
        <v>3391</v>
      </c>
      <c r="K3409" t="s">
        <v>1677</v>
      </c>
      <c r="L3409" t="s">
        <v>7597</v>
      </c>
    </row>
    <row r="3410" spans="1:12" x14ac:dyDescent="0.25">
      <c r="A3410" t="s">
        <v>1139</v>
      </c>
      <c r="B3410" t="s">
        <v>5307</v>
      </c>
      <c r="C3410" t="s">
        <v>5520</v>
      </c>
      <c r="D3410" t="s">
        <v>1140</v>
      </c>
      <c r="E3410" t="s">
        <v>5307</v>
      </c>
      <c r="F3410" t="s">
        <v>5520</v>
      </c>
      <c r="H3410" t="s">
        <v>1437</v>
      </c>
      <c r="I3410" t="s">
        <v>3394</v>
      </c>
      <c r="K3410" t="s">
        <v>1677</v>
      </c>
      <c r="L3410" t="s">
        <v>3397</v>
      </c>
    </row>
    <row r="3411" spans="1:12" x14ac:dyDescent="0.25">
      <c r="A3411" t="s">
        <v>1139</v>
      </c>
      <c r="B3411" t="s">
        <v>5307</v>
      </c>
      <c r="C3411" t="s">
        <v>8476</v>
      </c>
      <c r="D3411" t="s">
        <v>1140</v>
      </c>
      <c r="E3411" t="s">
        <v>5307</v>
      </c>
      <c r="F3411" t="s">
        <v>8476</v>
      </c>
      <c r="H3411" t="s">
        <v>1437</v>
      </c>
      <c r="I3411" t="s">
        <v>3397</v>
      </c>
      <c r="K3411" t="s">
        <v>1677</v>
      </c>
      <c r="L3411" t="s">
        <v>7902</v>
      </c>
    </row>
    <row r="3412" spans="1:12" x14ac:dyDescent="0.25">
      <c r="A3412" t="s">
        <v>1139</v>
      </c>
      <c r="B3412" t="s">
        <v>5307</v>
      </c>
      <c r="C3412" t="s">
        <v>5523</v>
      </c>
      <c r="D3412" t="s">
        <v>1140</v>
      </c>
      <c r="E3412" t="s">
        <v>5307</v>
      </c>
      <c r="F3412" t="s">
        <v>5523</v>
      </c>
      <c r="H3412" t="s">
        <v>1437</v>
      </c>
      <c r="I3412" t="s">
        <v>8490</v>
      </c>
      <c r="K3412" t="s">
        <v>1677</v>
      </c>
      <c r="L3412" t="s">
        <v>7654</v>
      </c>
    </row>
    <row r="3413" spans="1:12" x14ac:dyDescent="0.25">
      <c r="A3413" t="s">
        <v>1139</v>
      </c>
      <c r="B3413" t="s">
        <v>5307</v>
      </c>
      <c r="C3413" t="s">
        <v>7677</v>
      </c>
      <c r="D3413" t="s">
        <v>1140</v>
      </c>
      <c r="E3413" t="s">
        <v>5307</v>
      </c>
      <c r="F3413" t="s">
        <v>7677</v>
      </c>
      <c r="H3413" t="s">
        <v>1437</v>
      </c>
      <c r="I3413" t="s">
        <v>3399</v>
      </c>
      <c r="K3413" t="s">
        <v>1677</v>
      </c>
      <c r="L3413" t="s">
        <v>3628</v>
      </c>
    </row>
    <row r="3414" spans="1:12" x14ac:dyDescent="0.25">
      <c r="A3414" t="s">
        <v>1139</v>
      </c>
      <c r="B3414" t="s">
        <v>5307</v>
      </c>
      <c r="C3414" t="s">
        <v>3637</v>
      </c>
      <c r="D3414" t="s">
        <v>1140</v>
      </c>
      <c r="E3414" t="s">
        <v>5307</v>
      </c>
      <c r="F3414" t="s">
        <v>3637</v>
      </c>
      <c r="H3414" t="s">
        <v>1437</v>
      </c>
      <c r="I3414" t="s">
        <v>3401</v>
      </c>
      <c r="K3414" t="s">
        <v>1677</v>
      </c>
      <c r="L3414" t="s">
        <v>7600</v>
      </c>
    </row>
    <row r="3415" spans="1:12" x14ac:dyDescent="0.25">
      <c r="A3415" t="s">
        <v>1139</v>
      </c>
      <c r="B3415" t="s">
        <v>5307</v>
      </c>
      <c r="C3415" t="s">
        <v>8477</v>
      </c>
      <c r="D3415" t="s">
        <v>1140</v>
      </c>
      <c r="E3415" t="s">
        <v>5307</v>
      </c>
      <c r="F3415" t="s">
        <v>8477</v>
      </c>
      <c r="H3415" t="s">
        <v>1437</v>
      </c>
      <c r="I3415" t="s">
        <v>3403</v>
      </c>
      <c r="K3415" t="s">
        <v>1677</v>
      </c>
      <c r="L3415" t="s">
        <v>7730</v>
      </c>
    </row>
    <row r="3416" spans="1:12" x14ac:dyDescent="0.25">
      <c r="A3416" t="s">
        <v>1139</v>
      </c>
      <c r="B3416" t="s">
        <v>5307</v>
      </c>
      <c r="C3416" t="s">
        <v>8478</v>
      </c>
      <c r="D3416" t="s">
        <v>1140</v>
      </c>
      <c r="E3416" t="s">
        <v>5307</v>
      </c>
      <c r="F3416" t="s">
        <v>8478</v>
      </c>
      <c r="H3416" t="s">
        <v>1437</v>
      </c>
      <c r="I3416" t="s">
        <v>7956</v>
      </c>
      <c r="K3416" t="s">
        <v>1677</v>
      </c>
      <c r="L3416" t="s">
        <v>8505</v>
      </c>
    </row>
    <row r="3417" spans="1:12" x14ac:dyDescent="0.25">
      <c r="A3417" t="s">
        <v>1139</v>
      </c>
      <c r="B3417" t="s">
        <v>5307</v>
      </c>
      <c r="C3417" t="s">
        <v>3639</v>
      </c>
      <c r="D3417" t="s">
        <v>1140</v>
      </c>
      <c r="E3417" t="s">
        <v>5307</v>
      </c>
      <c r="F3417" t="s">
        <v>3639</v>
      </c>
      <c r="H3417" t="s">
        <v>1437</v>
      </c>
      <c r="I3417" t="s">
        <v>3411</v>
      </c>
      <c r="K3417" t="s">
        <v>1677</v>
      </c>
      <c r="L3417" t="s">
        <v>7743</v>
      </c>
    </row>
    <row r="3418" spans="1:12" x14ac:dyDescent="0.25">
      <c r="A3418" t="s">
        <v>1139</v>
      </c>
      <c r="B3418" t="s">
        <v>5307</v>
      </c>
      <c r="C3418" t="s">
        <v>3648</v>
      </c>
      <c r="D3418" t="s">
        <v>1140</v>
      </c>
      <c r="E3418" t="s">
        <v>5307</v>
      </c>
      <c r="F3418" t="s">
        <v>3648</v>
      </c>
      <c r="H3418" t="s">
        <v>1437</v>
      </c>
      <c r="I3418" t="s">
        <v>3418</v>
      </c>
      <c r="K3418" t="s">
        <v>1677</v>
      </c>
      <c r="L3418" t="s">
        <v>7745</v>
      </c>
    </row>
    <row r="3419" spans="1:12" x14ac:dyDescent="0.25">
      <c r="A3419" t="s">
        <v>1139</v>
      </c>
      <c r="B3419" t="s">
        <v>5307</v>
      </c>
      <c r="C3419" t="s">
        <v>8479</v>
      </c>
      <c r="D3419" t="s">
        <v>1140</v>
      </c>
      <c r="E3419" t="s">
        <v>5307</v>
      </c>
      <c r="F3419" t="s">
        <v>8479</v>
      </c>
      <c r="H3419" t="s">
        <v>1437</v>
      </c>
      <c r="I3419" t="s">
        <v>3420</v>
      </c>
      <c r="K3419" t="s">
        <v>1677</v>
      </c>
      <c r="L3419" t="s">
        <v>3995</v>
      </c>
    </row>
    <row r="3420" spans="1:12" x14ac:dyDescent="0.25">
      <c r="A3420" t="s">
        <v>1139</v>
      </c>
      <c r="B3420" t="s">
        <v>5307</v>
      </c>
      <c r="C3420" t="s">
        <v>8480</v>
      </c>
      <c r="D3420" t="s">
        <v>1140</v>
      </c>
      <c r="E3420" t="s">
        <v>5307</v>
      </c>
      <c r="F3420" t="s">
        <v>8480</v>
      </c>
      <c r="H3420" t="s">
        <v>1437</v>
      </c>
      <c r="I3420" t="s">
        <v>3424</v>
      </c>
      <c r="K3420" t="s">
        <v>1677</v>
      </c>
      <c r="L3420" t="s">
        <v>4517</v>
      </c>
    </row>
    <row r="3421" spans="1:12" x14ac:dyDescent="0.25">
      <c r="A3421" t="s">
        <v>1139</v>
      </c>
      <c r="B3421" t="s">
        <v>5307</v>
      </c>
      <c r="C3421" t="s">
        <v>8481</v>
      </c>
      <c r="D3421" t="s">
        <v>1140</v>
      </c>
      <c r="E3421" t="s">
        <v>5307</v>
      </c>
      <c r="F3421" t="s">
        <v>8481</v>
      </c>
      <c r="H3421" t="s">
        <v>1437</v>
      </c>
      <c r="I3421" t="s">
        <v>4513</v>
      </c>
      <c r="K3421" t="s">
        <v>1677</v>
      </c>
      <c r="L3421" t="s">
        <v>7614</v>
      </c>
    </row>
    <row r="3422" spans="1:12" x14ac:dyDescent="0.25">
      <c r="A3422" t="s">
        <v>1139</v>
      </c>
      <c r="B3422" t="s">
        <v>5307</v>
      </c>
      <c r="C3422" t="s">
        <v>3651</v>
      </c>
      <c r="D3422" t="s">
        <v>1140</v>
      </c>
      <c r="E3422" t="s">
        <v>5307</v>
      </c>
      <c r="F3422" t="s">
        <v>3651</v>
      </c>
      <c r="H3422" t="s">
        <v>1437</v>
      </c>
      <c r="I3422" t="s">
        <v>4533</v>
      </c>
      <c r="K3422" t="s">
        <v>1677</v>
      </c>
      <c r="L3422" t="s">
        <v>7623</v>
      </c>
    </row>
    <row r="3423" spans="1:12" x14ac:dyDescent="0.25">
      <c r="A3423" t="s">
        <v>1139</v>
      </c>
      <c r="B3423" t="s">
        <v>5307</v>
      </c>
      <c r="C3423" t="s">
        <v>7685</v>
      </c>
      <c r="D3423" t="s">
        <v>1140</v>
      </c>
      <c r="E3423" t="s">
        <v>5307</v>
      </c>
      <c r="F3423" t="s">
        <v>7685</v>
      </c>
      <c r="H3423" t="s">
        <v>57</v>
      </c>
      <c r="I3423" t="s">
        <v>3341</v>
      </c>
      <c r="K3423" t="s">
        <v>929</v>
      </c>
      <c r="L3423" t="s">
        <v>3341</v>
      </c>
    </row>
    <row r="3424" spans="1:12" x14ac:dyDescent="0.25">
      <c r="A3424" t="s">
        <v>1139</v>
      </c>
      <c r="B3424" t="s">
        <v>5307</v>
      </c>
      <c r="C3424" t="s">
        <v>3654</v>
      </c>
      <c r="D3424" t="s">
        <v>1140</v>
      </c>
      <c r="E3424" t="s">
        <v>5307</v>
      </c>
      <c r="F3424" t="s">
        <v>3654</v>
      </c>
      <c r="H3424" t="s">
        <v>57</v>
      </c>
      <c r="I3424" t="s">
        <v>3377</v>
      </c>
      <c r="K3424" t="s">
        <v>929</v>
      </c>
      <c r="L3424" t="s">
        <v>7596</v>
      </c>
    </row>
    <row r="3425" spans="1:12" x14ac:dyDescent="0.25">
      <c r="A3425" t="s">
        <v>1139</v>
      </c>
      <c r="B3425" t="s">
        <v>5307</v>
      </c>
      <c r="C3425" t="s">
        <v>3657</v>
      </c>
      <c r="D3425" t="s">
        <v>1140</v>
      </c>
      <c r="E3425" t="s">
        <v>5307</v>
      </c>
      <c r="F3425" t="s">
        <v>3657</v>
      </c>
      <c r="H3425" t="s">
        <v>57</v>
      </c>
      <c r="I3425" t="s">
        <v>3383</v>
      </c>
      <c r="K3425" t="s">
        <v>929</v>
      </c>
      <c r="L3425" t="s">
        <v>3628</v>
      </c>
    </row>
    <row r="3426" spans="1:12" x14ac:dyDescent="0.25">
      <c r="A3426" t="s">
        <v>1139</v>
      </c>
      <c r="B3426" t="s">
        <v>5307</v>
      </c>
      <c r="C3426" t="s">
        <v>3660</v>
      </c>
      <c r="D3426" t="s">
        <v>1140</v>
      </c>
      <c r="E3426" t="s">
        <v>5307</v>
      </c>
      <c r="F3426" t="s">
        <v>3660</v>
      </c>
      <c r="H3426" t="s">
        <v>57</v>
      </c>
      <c r="I3426" t="s">
        <v>3397</v>
      </c>
      <c r="K3426" t="s">
        <v>929</v>
      </c>
      <c r="L3426" t="s">
        <v>7743</v>
      </c>
    </row>
    <row r="3427" spans="1:12" x14ac:dyDescent="0.25">
      <c r="A3427" t="s">
        <v>1139</v>
      </c>
      <c r="B3427" t="s">
        <v>5307</v>
      </c>
      <c r="C3427" t="s">
        <v>7690</v>
      </c>
      <c r="D3427" t="s">
        <v>1140</v>
      </c>
      <c r="E3427" t="s">
        <v>5307</v>
      </c>
      <c r="F3427" t="s">
        <v>7690</v>
      </c>
      <c r="H3427" t="s">
        <v>98</v>
      </c>
      <c r="I3427" t="s">
        <v>3257</v>
      </c>
      <c r="K3427" t="s">
        <v>929</v>
      </c>
      <c r="L3427" t="s">
        <v>7745</v>
      </c>
    </row>
    <row r="3428" spans="1:12" x14ac:dyDescent="0.25">
      <c r="A3428" t="s">
        <v>1139</v>
      </c>
      <c r="B3428" t="s">
        <v>5307</v>
      </c>
      <c r="C3428" t="s">
        <v>7679</v>
      </c>
      <c r="D3428" t="s">
        <v>1140</v>
      </c>
      <c r="E3428" t="s">
        <v>5307</v>
      </c>
      <c r="F3428" t="s">
        <v>7679</v>
      </c>
      <c r="H3428" t="s">
        <v>98</v>
      </c>
      <c r="I3428" t="s">
        <v>3317</v>
      </c>
      <c r="K3428" t="s">
        <v>929</v>
      </c>
      <c r="L3428" t="s">
        <v>3995</v>
      </c>
    </row>
    <row r="3429" spans="1:12" x14ac:dyDescent="0.25">
      <c r="A3429" t="s">
        <v>1139</v>
      </c>
      <c r="B3429" t="s">
        <v>5307</v>
      </c>
      <c r="C3429" t="s">
        <v>8447</v>
      </c>
      <c r="D3429" t="s">
        <v>1140</v>
      </c>
      <c r="E3429" t="s">
        <v>5307</v>
      </c>
      <c r="F3429" t="s">
        <v>8447</v>
      </c>
      <c r="H3429" t="s">
        <v>98</v>
      </c>
      <c r="I3429" t="s">
        <v>3341</v>
      </c>
      <c r="K3429" t="s">
        <v>929</v>
      </c>
      <c r="L3429" t="s">
        <v>7749</v>
      </c>
    </row>
    <row r="3430" spans="1:12" x14ac:dyDescent="0.25">
      <c r="A3430" t="s">
        <v>1139</v>
      </c>
      <c r="B3430" t="s">
        <v>5307</v>
      </c>
      <c r="C3430" t="s">
        <v>3663</v>
      </c>
      <c r="D3430" t="s">
        <v>1140</v>
      </c>
      <c r="E3430" t="s">
        <v>5307</v>
      </c>
      <c r="F3430" t="s">
        <v>3663</v>
      </c>
      <c r="H3430" t="s">
        <v>98</v>
      </c>
      <c r="I3430" t="s">
        <v>7939</v>
      </c>
      <c r="K3430" t="s">
        <v>112</v>
      </c>
      <c r="L3430" t="s">
        <v>3341</v>
      </c>
    </row>
    <row r="3431" spans="1:12" x14ac:dyDescent="0.25">
      <c r="A3431" t="s">
        <v>1139</v>
      </c>
      <c r="B3431" t="s">
        <v>5307</v>
      </c>
      <c r="C3431" t="s">
        <v>8482</v>
      </c>
      <c r="D3431" t="s">
        <v>1140</v>
      </c>
      <c r="E3431" t="s">
        <v>5307</v>
      </c>
      <c r="F3431" t="s">
        <v>8482</v>
      </c>
      <c r="H3431" t="s">
        <v>98</v>
      </c>
      <c r="I3431" t="s">
        <v>7593</v>
      </c>
      <c r="K3431" t="s">
        <v>112</v>
      </c>
      <c r="L3431" t="s">
        <v>3365</v>
      </c>
    </row>
    <row r="3432" spans="1:12" x14ac:dyDescent="0.25">
      <c r="A3432" t="s">
        <v>1139</v>
      </c>
      <c r="B3432" t="s">
        <v>5307</v>
      </c>
      <c r="C3432" t="s">
        <v>8448</v>
      </c>
      <c r="D3432" t="s">
        <v>1140</v>
      </c>
      <c r="E3432" t="s">
        <v>5307</v>
      </c>
      <c r="F3432" t="s">
        <v>8448</v>
      </c>
      <c r="H3432" t="s">
        <v>98</v>
      </c>
      <c r="I3432" t="s">
        <v>3353</v>
      </c>
      <c r="K3432" t="s">
        <v>112</v>
      </c>
      <c r="L3432" t="s">
        <v>3383</v>
      </c>
    </row>
    <row r="3433" spans="1:12" x14ac:dyDescent="0.25">
      <c r="A3433" t="s">
        <v>1139</v>
      </c>
      <c r="B3433" t="s">
        <v>5307</v>
      </c>
      <c r="C3433" t="s">
        <v>8449</v>
      </c>
      <c r="D3433" t="s">
        <v>1140</v>
      </c>
      <c r="E3433" t="s">
        <v>5307</v>
      </c>
      <c r="F3433" t="s">
        <v>8449</v>
      </c>
      <c r="H3433" t="s">
        <v>98</v>
      </c>
      <c r="I3433" t="s">
        <v>3359</v>
      </c>
      <c r="K3433" t="s">
        <v>112</v>
      </c>
      <c r="L3433" t="s">
        <v>3391</v>
      </c>
    </row>
    <row r="3434" spans="1:12" x14ac:dyDescent="0.25">
      <c r="A3434" t="s">
        <v>1139</v>
      </c>
      <c r="B3434" t="s">
        <v>5307</v>
      </c>
      <c r="C3434" t="s">
        <v>7696</v>
      </c>
      <c r="D3434" t="s">
        <v>1140</v>
      </c>
      <c r="E3434" t="s">
        <v>5307</v>
      </c>
      <c r="F3434" t="s">
        <v>7696</v>
      </c>
      <c r="H3434" t="s">
        <v>98</v>
      </c>
      <c r="I3434" t="s">
        <v>3362</v>
      </c>
      <c r="K3434" t="s">
        <v>112</v>
      </c>
      <c r="L3434" t="s">
        <v>3413</v>
      </c>
    </row>
    <row r="3435" spans="1:12" x14ac:dyDescent="0.25">
      <c r="A3435" t="s">
        <v>1139</v>
      </c>
      <c r="B3435" t="s">
        <v>5307</v>
      </c>
      <c r="C3435" t="s">
        <v>3666</v>
      </c>
      <c r="D3435" t="s">
        <v>1140</v>
      </c>
      <c r="E3435" t="s">
        <v>5307</v>
      </c>
      <c r="F3435" t="s">
        <v>3666</v>
      </c>
      <c r="H3435" t="s">
        <v>98</v>
      </c>
      <c r="I3435" t="s">
        <v>7945</v>
      </c>
      <c r="K3435" t="s">
        <v>116</v>
      </c>
      <c r="L3435" t="s">
        <v>3341</v>
      </c>
    </row>
    <row r="3436" spans="1:12" x14ac:dyDescent="0.25">
      <c r="A3436" t="s">
        <v>1139</v>
      </c>
      <c r="B3436" t="s">
        <v>5307</v>
      </c>
      <c r="C3436" t="s">
        <v>3669</v>
      </c>
      <c r="D3436" t="s">
        <v>1140</v>
      </c>
      <c r="E3436" t="s">
        <v>5307</v>
      </c>
      <c r="F3436" t="s">
        <v>3669</v>
      </c>
      <c r="H3436" t="s">
        <v>98</v>
      </c>
      <c r="I3436" t="s">
        <v>3380</v>
      </c>
      <c r="K3436" t="s">
        <v>116</v>
      </c>
      <c r="L3436" t="s">
        <v>7593</v>
      </c>
    </row>
    <row r="3437" spans="1:12" x14ac:dyDescent="0.25">
      <c r="A3437" t="s">
        <v>1139</v>
      </c>
      <c r="B3437" t="s">
        <v>5307</v>
      </c>
      <c r="C3437" t="s">
        <v>3672</v>
      </c>
      <c r="D3437" t="s">
        <v>1140</v>
      </c>
      <c r="E3437" t="s">
        <v>5307</v>
      </c>
      <c r="F3437" t="s">
        <v>3672</v>
      </c>
      <c r="H3437" t="s">
        <v>98</v>
      </c>
      <c r="I3437" t="s">
        <v>3383</v>
      </c>
      <c r="K3437" t="s">
        <v>116</v>
      </c>
      <c r="L3437" t="s">
        <v>3353</v>
      </c>
    </row>
    <row r="3438" spans="1:12" x14ac:dyDescent="0.25">
      <c r="A3438" t="s">
        <v>1139</v>
      </c>
      <c r="B3438" t="s">
        <v>5307</v>
      </c>
      <c r="C3438" t="s">
        <v>3675</v>
      </c>
      <c r="D3438" t="s">
        <v>1140</v>
      </c>
      <c r="E3438" t="s">
        <v>5307</v>
      </c>
      <c r="F3438" t="s">
        <v>3675</v>
      </c>
      <c r="H3438" t="s">
        <v>98</v>
      </c>
      <c r="I3438" t="s">
        <v>7946</v>
      </c>
      <c r="K3438" t="s">
        <v>116</v>
      </c>
      <c r="L3438" t="s">
        <v>3365</v>
      </c>
    </row>
    <row r="3439" spans="1:12" x14ac:dyDescent="0.25">
      <c r="A3439" t="s">
        <v>1139</v>
      </c>
      <c r="B3439" t="s">
        <v>5307</v>
      </c>
      <c r="C3439" t="s">
        <v>3678</v>
      </c>
      <c r="D3439" t="s">
        <v>1140</v>
      </c>
      <c r="E3439" t="s">
        <v>5307</v>
      </c>
      <c r="F3439" t="s">
        <v>3678</v>
      </c>
      <c r="H3439" t="s">
        <v>98</v>
      </c>
      <c r="I3439" t="s">
        <v>7947</v>
      </c>
      <c r="K3439" t="s">
        <v>116</v>
      </c>
      <c r="L3439" t="s">
        <v>3383</v>
      </c>
    </row>
    <row r="3440" spans="1:12" x14ac:dyDescent="0.25">
      <c r="A3440" t="s">
        <v>1139</v>
      </c>
      <c r="B3440" t="s">
        <v>5307</v>
      </c>
      <c r="C3440" t="s">
        <v>3681</v>
      </c>
      <c r="D3440" t="s">
        <v>1140</v>
      </c>
      <c r="E3440" t="s">
        <v>5307</v>
      </c>
      <c r="F3440" t="s">
        <v>3681</v>
      </c>
      <c r="H3440" t="s">
        <v>98</v>
      </c>
      <c r="I3440" t="s">
        <v>3386</v>
      </c>
      <c r="K3440" t="s">
        <v>116</v>
      </c>
      <c r="L3440" t="s">
        <v>3391</v>
      </c>
    </row>
    <row r="3441" spans="1:12" x14ac:dyDescent="0.25">
      <c r="A3441" t="s">
        <v>1139</v>
      </c>
      <c r="B3441" t="s">
        <v>5307</v>
      </c>
      <c r="C3441" t="s">
        <v>3684</v>
      </c>
      <c r="D3441" t="s">
        <v>1140</v>
      </c>
      <c r="E3441" t="s">
        <v>5307</v>
      </c>
      <c r="F3441" t="s">
        <v>3684</v>
      </c>
      <c r="H3441" t="s">
        <v>98</v>
      </c>
      <c r="I3441" t="s">
        <v>7597</v>
      </c>
      <c r="K3441" t="s">
        <v>116</v>
      </c>
      <c r="L3441" t="s">
        <v>3413</v>
      </c>
    </row>
    <row r="3442" spans="1:12" x14ac:dyDescent="0.25">
      <c r="A3442" t="s">
        <v>1139</v>
      </c>
      <c r="B3442" t="s">
        <v>5307</v>
      </c>
      <c r="C3442" t="s">
        <v>3687</v>
      </c>
      <c r="D3442" t="s">
        <v>1140</v>
      </c>
      <c r="E3442" t="s">
        <v>5307</v>
      </c>
      <c r="F3442" t="s">
        <v>3687</v>
      </c>
      <c r="H3442" t="s">
        <v>98</v>
      </c>
      <c r="I3442" t="s">
        <v>3397</v>
      </c>
      <c r="K3442" t="s">
        <v>178</v>
      </c>
      <c r="L3442" t="s">
        <v>3483</v>
      </c>
    </row>
    <row r="3443" spans="1:12" x14ac:dyDescent="0.25">
      <c r="A3443" t="s">
        <v>1139</v>
      </c>
      <c r="B3443" t="s">
        <v>5307</v>
      </c>
      <c r="C3443" t="s">
        <v>3690</v>
      </c>
      <c r="D3443" t="s">
        <v>1140</v>
      </c>
      <c r="E3443" t="s">
        <v>5307</v>
      </c>
      <c r="F3443" t="s">
        <v>3690</v>
      </c>
      <c r="H3443" t="s">
        <v>98</v>
      </c>
      <c r="I3443" t="s">
        <v>7950</v>
      </c>
      <c r="K3443" t="s">
        <v>178</v>
      </c>
      <c r="L3443" t="s">
        <v>3541</v>
      </c>
    </row>
    <row r="3444" spans="1:12" x14ac:dyDescent="0.25">
      <c r="A3444" t="s">
        <v>1139</v>
      </c>
      <c r="B3444" t="s">
        <v>5307</v>
      </c>
      <c r="C3444" t="s">
        <v>3693</v>
      </c>
      <c r="D3444" t="s">
        <v>1140</v>
      </c>
      <c r="E3444" t="s">
        <v>5307</v>
      </c>
      <c r="F3444" t="s">
        <v>3693</v>
      </c>
      <c r="H3444" t="s">
        <v>98</v>
      </c>
      <c r="I3444" t="s">
        <v>7951</v>
      </c>
      <c r="K3444" t="s">
        <v>178</v>
      </c>
      <c r="L3444" t="s">
        <v>3551</v>
      </c>
    </row>
    <row r="3445" spans="1:12" x14ac:dyDescent="0.25">
      <c r="A3445" t="s">
        <v>1139</v>
      </c>
      <c r="B3445" t="s">
        <v>5307</v>
      </c>
      <c r="C3445" t="s">
        <v>3696</v>
      </c>
      <c r="D3445" t="s">
        <v>1140</v>
      </c>
      <c r="E3445" t="s">
        <v>5307</v>
      </c>
      <c r="F3445" t="s">
        <v>3696</v>
      </c>
      <c r="H3445" t="s">
        <v>98</v>
      </c>
      <c r="I3445" t="s">
        <v>7952</v>
      </c>
      <c r="K3445" t="s">
        <v>178</v>
      </c>
      <c r="L3445" t="s">
        <v>3554</v>
      </c>
    </row>
    <row r="3446" spans="1:12" x14ac:dyDescent="0.25">
      <c r="A3446" t="s">
        <v>1139</v>
      </c>
      <c r="B3446" t="s">
        <v>5307</v>
      </c>
      <c r="C3446" t="s">
        <v>3699</v>
      </c>
      <c r="D3446" t="s">
        <v>1140</v>
      </c>
      <c r="E3446" t="s">
        <v>5307</v>
      </c>
      <c r="F3446" t="s">
        <v>3699</v>
      </c>
      <c r="H3446" t="s">
        <v>98</v>
      </c>
      <c r="I3446" t="s">
        <v>7953</v>
      </c>
      <c r="K3446" t="s">
        <v>178</v>
      </c>
      <c r="L3446" t="s">
        <v>3565</v>
      </c>
    </row>
    <row r="3447" spans="1:12" x14ac:dyDescent="0.25">
      <c r="A3447" t="s">
        <v>1139</v>
      </c>
      <c r="B3447" t="s">
        <v>5307</v>
      </c>
      <c r="C3447" t="s">
        <v>3702</v>
      </c>
      <c r="D3447" t="s">
        <v>1140</v>
      </c>
      <c r="E3447" t="s">
        <v>5307</v>
      </c>
      <c r="F3447" t="s">
        <v>3702</v>
      </c>
      <c r="H3447" t="s">
        <v>98</v>
      </c>
      <c r="I3447" t="s">
        <v>8033</v>
      </c>
      <c r="K3447" t="s">
        <v>178</v>
      </c>
      <c r="L3447" t="s">
        <v>3576</v>
      </c>
    </row>
    <row r="3448" spans="1:12" x14ac:dyDescent="0.25">
      <c r="A3448" t="s">
        <v>1139</v>
      </c>
      <c r="B3448" t="s">
        <v>5307</v>
      </c>
      <c r="C3448" t="s">
        <v>3705</v>
      </c>
      <c r="D3448" t="s">
        <v>1140</v>
      </c>
      <c r="E3448" t="s">
        <v>5307</v>
      </c>
      <c r="F3448" t="s">
        <v>3705</v>
      </c>
      <c r="H3448" t="s">
        <v>98</v>
      </c>
      <c r="I3448" t="s">
        <v>7623</v>
      </c>
      <c r="K3448" t="s">
        <v>178</v>
      </c>
      <c r="L3448" t="s">
        <v>3579</v>
      </c>
    </row>
    <row r="3449" spans="1:12" x14ac:dyDescent="0.25">
      <c r="A3449" t="s">
        <v>1139</v>
      </c>
      <c r="B3449" t="s">
        <v>5307</v>
      </c>
      <c r="C3449" t="s">
        <v>3708</v>
      </c>
      <c r="D3449" t="s">
        <v>1140</v>
      </c>
      <c r="E3449" t="s">
        <v>5307</v>
      </c>
      <c r="F3449" t="s">
        <v>3708</v>
      </c>
      <c r="H3449" t="s">
        <v>98</v>
      </c>
      <c r="I3449" t="s">
        <v>8035</v>
      </c>
      <c r="K3449" t="s">
        <v>178</v>
      </c>
      <c r="L3449" t="s">
        <v>3585</v>
      </c>
    </row>
    <row r="3450" spans="1:12" x14ac:dyDescent="0.25">
      <c r="A3450" t="s">
        <v>1139</v>
      </c>
      <c r="B3450" t="s">
        <v>5307</v>
      </c>
      <c r="C3450" t="s">
        <v>3711</v>
      </c>
      <c r="D3450" t="s">
        <v>1140</v>
      </c>
      <c r="E3450" t="s">
        <v>5307</v>
      </c>
      <c r="F3450" t="s">
        <v>3711</v>
      </c>
      <c r="H3450" t="s">
        <v>98</v>
      </c>
      <c r="I3450" t="s">
        <v>8491</v>
      </c>
      <c r="K3450" t="s">
        <v>178</v>
      </c>
      <c r="L3450" t="s">
        <v>8433</v>
      </c>
    </row>
    <row r="3451" spans="1:12" x14ac:dyDescent="0.25">
      <c r="A3451" t="s">
        <v>1139</v>
      </c>
      <c r="B3451" t="s">
        <v>5307</v>
      </c>
      <c r="C3451" t="s">
        <v>5577</v>
      </c>
      <c r="D3451" t="s">
        <v>1140</v>
      </c>
      <c r="E3451" t="s">
        <v>5307</v>
      </c>
      <c r="F3451" t="s">
        <v>5577</v>
      </c>
      <c r="H3451" t="s">
        <v>98</v>
      </c>
      <c r="I3451" t="s">
        <v>8492</v>
      </c>
      <c r="K3451" t="s">
        <v>178</v>
      </c>
      <c r="L3451" t="s">
        <v>3628</v>
      </c>
    </row>
    <row r="3452" spans="1:12" x14ac:dyDescent="0.25">
      <c r="A3452" t="s">
        <v>1139</v>
      </c>
      <c r="B3452" t="s">
        <v>5307</v>
      </c>
      <c r="C3452" t="s">
        <v>3714</v>
      </c>
      <c r="D3452" t="s">
        <v>1140</v>
      </c>
      <c r="E3452" t="s">
        <v>5307</v>
      </c>
      <c r="F3452" t="s">
        <v>3714</v>
      </c>
      <c r="H3452" t="s">
        <v>98</v>
      </c>
      <c r="I3452" t="s">
        <v>8005</v>
      </c>
      <c r="K3452" t="s">
        <v>178</v>
      </c>
      <c r="L3452" t="s">
        <v>3995</v>
      </c>
    </row>
    <row r="3453" spans="1:12" x14ac:dyDescent="0.25">
      <c r="A3453" t="s">
        <v>1139</v>
      </c>
      <c r="B3453" t="s">
        <v>5307</v>
      </c>
      <c r="C3453" t="s">
        <v>3717</v>
      </c>
      <c r="D3453" t="s">
        <v>1140</v>
      </c>
      <c r="E3453" t="s">
        <v>5307</v>
      </c>
      <c r="F3453" t="s">
        <v>3717</v>
      </c>
      <c r="H3453" t="s">
        <v>98</v>
      </c>
      <c r="I3453" t="s">
        <v>8493</v>
      </c>
      <c r="K3453" t="s">
        <v>178</v>
      </c>
      <c r="L3453" t="s">
        <v>4040</v>
      </c>
    </row>
    <row r="3454" spans="1:12" x14ac:dyDescent="0.25">
      <c r="A3454" t="s">
        <v>1139</v>
      </c>
      <c r="B3454" t="s">
        <v>5307</v>
      </c>
      <c r="C3454" t="s">
        <v>3720</v>
      </c>
      <c r="D3454" t="s">
        <v>1140</v>
      </c>
      <c r="E3454" t="s">
        <v>5307</v>
      </c>
      <c r="F3454" t="s">
        <v>3720</v>
      </c>
      <c r="H3454" t="s">
        <v>98</v>
      </c>
      <c r="I3454" t="s">
        <v>8007</v>
      </c>
      <c r="K3454" t="s">
        <v>178</v>
      </c>
      <c r="L3454" t="s">
        <v>4070</v>
      </c>
    </row>
    <row r="3455" spans="1:12" x14ac:dyDescent="0.25">
      <c r="A3455" t="s">
        <v>1139</v>
      </c>
      <c r="B3455" t="s">
        <v>5307</v>
      </c>
      <c r="C3455" t="s">
        <v>3723</v>
      </c>
      <c r="D3455" t="s">
        <v>1140</v>
      </c>
      <c r="E3455" t="s">
        <v>5307</v>
      </c>
      <c r="F3455" t="s">
        <v>3723</v>
      </c>
      <c r="H3455" t="s">
        <v>98</v>
      </c>
      <c r="I3455" t="s">
        <v>8494</v>
      </c>
      <c r="K3455" t="s">
        <v>178</v>
      </c>
      <c r="L3455" t="s">
        <v>4074</v>
      </c>
    </row>
    <row r="3456" spans="1:12" x14ac:dyDescent="0.25">
      <c r="A3456" t="s">
        <v>1139</v>
      </c>
      <c r="B3456" t="s">
        <v>5307</v>
      </c>
      <c r="C3456" t="s">
        <v>3726</v>
      </c>
      <c r="D3456" t="s">
        <v>1140</v>
      </c>
      <c r="E3456" t="s">
        <v>5307</v>
      </c>
      <c r="F3456" t="s">
        <v>3726</v>
      </c>
      <c r="H3456" t="s">
        <v>1463</v>
      </c>
      <c r="I3456" t="s">
        <v>3257</v>
      </c>
      <c r="K3456" t="s">
        <v>178</v>
      </c>
      <c r="L3456" t="s">
        <v>4076</v>
      </c>
    </row>
    <row r="3457" spans="1:12" x14ac:dyDescent="0.25">
      <c r="A3457" t="s">
        <v>1139</v>
      </c>
      <c r="B3457" t="s">
        <v>5307</v>
      </c>
      <c r="C3457" t="s">
        <v>3729</v>
      </c>
      <c r="D3457" t="s">
        <v>1140</v>
      </c>
      <c r="E3457" t="s">
        <v>5307</v>
      </c>
      <c r="F3457" t="s">
        <v>3729</v>
      </c>
      <c r="H3457" t="s">
        <v>1463</v>
      </c>
      <c r="I3457" t="s">
        <v>3317</v>
      </c>
      <c r="K3457" t="s">
        <v>178</v>
      </c>
      <c r="L3457" t="s">
        <v>8181</v>
      </c>
    </row>
    <row r="3458" spans="1:12" x14ac:dyDescent="0.25">
      <c r="A3458" t="s">
        <v>1139</v>
      </c>
      <c r="B3458" t="s">
        <v>5307</v>
      </c>
      <c r="C3458" t="s">
        <v>3732</v>
      </c>
      <c r="D3458" t="s">
        <v>1140</v>
      </c>
      <c r="E3458" t="s">
        <v>5307</v>
      </c>
      <c r="F3458" t="s">
        <v>3732</v>
      </c>
      <c r="H3458" t="s">
        <v>1463</v>
      </c>
      <c r="I3458" t="s">
        <v>3341</v>
      </c>
      <c r="K3458" t="s">
        <v>214</v>
      </c>
      <c r="L3458" t="s">
        <v>3529</v>
      </c>
    </row>
    <row r="3459" spans="1:12" x14ac:dyDescent="0.25">
      <c r="A3459" t="s">
        <v>1139</v>
      </c>
      <c r="B3459" t="s">
        <v>5307</v>
      </c>
      <c r="C3459" t="s">
        <v>3735</v>
      </c>
      <c r="D3459" t="s">
        <v>1140</v>
      </c>
      <c r="E3459" t="s">
        <v>5307</v>
      </c>
      <c r="F3459" t="s">
        <v>3735</v>
      </c>
      <c r="H3459" t="s">
        <v>1463</v>
      </c>
      <c r="I3459" t="s">
        <v>7593</v>
      </c>
      <c r="K3459" t="s">
        <v>119</v>
      </c>
      <c r="L3459" t="s">
        <v>3341</v>
      </c>
    </row>
    <row r="3460" spans="1:12" x14ac:dyDescent="0.25">
      <c r="A3460" t="s">
        <v>1139</v>
      </c>
      <c r="B3460" t="s">
        <v>5307</v>
      </c>
      <c r="C3460" t="s">
        <v>3738</v>
      </c>
      <c r="D3460" t="s">
        <v>1140</v>
      </c>
      <c r="E3460" t="s">
        <v>5307</v>
      </c>
      <c r="F3460" t="s">
        <v>3738</v>
      </c>
      <c r="H3460" t="s">
        <v>1463</v>
      </c>
      <c r="I3460" t="s">
        <v>3353</v>
      </c>
      <c r="K3460" t="s">
        <v>119</v>
      </c>
      <c r="L3460" t="s">
        <v>3383</v>
      </c>
    </row>
    <row r="3461" spans="1:12" x14ac:dyDescent="0.25">
      <c r="A3461" t="s">
        <v>1139</v>
      </c>
      <c r="B3461" t="s">
        <v>5307</v>
      </c>
      <c r="C3461" t="s">
        <v>7719</v>
      </c>
      <c r="D3461" t="s">
        <v>1140</v>
      </c>
      <c r="E3461" t="s">
        <v>5307</v>
      </c>
      <c r="F3461" t="s">
        <v>7719</v>
      </c>
      <c r="H3461" t="s">
        <v>1463</v>
      </c>
      <c r="I3461" t="s">
        <v>3359</v>
      </c>
      <c r="K3461" t="s">
        <v>233</v>
      </c>
      <c r="L3461" t="s">
        <v>3480</v>
      </c>
    </row>
    <row r="3462" spans="1:12" x14ac:dyDescent="0.25">
      <c r="A3462" t="s">
        <v>1139</v>
      </c>
      <c r="B3462" t="s">
        <v>5307</v>
      </c>
      <c r="C3462" t="s">
        <v>3741</v>
      </c>
      <c r="D3462" t="s">
        <v>1140</v>
      </c>
      <c r="E3462" t="s">
        <v>5307</v>
      </c>
      <c r="F3462" t="s">
        <v>3741</v>
      </c>
      <c r="H3462" t="s">
        <v>1463</v>
      </c>
      <c r="I3462" t="s">
        <v>3362</v>
      </c>
      <c r="K3462" t="s">
        <v>233</v>
      </c>
      <c r="L3462" t="s">
        <v>3483</v>
      </c>
    </row>
    <row r="3463" spans="1:12" x14ac:dyDescent="0.25">
      <c r="A3463" t="s">
        <v>1139</v>
      </c>
      <c r="B3463" t="s">
        <v>5307</v>
      </c>
      <c r="C3463" t="s">
        <v>3744</v>
      </c>
      <c r="D3463" t="s">
        <v>1140</v>
      </c>
      <c r="E3463" t="s">
        <v>5307</v>
      </c>
      <c r="F3463" t="s">
        <v>3744</v>
      </c>
      <c r="H3463" t="s">
        <v>1463</v>
      </c>
      <c r="I3463" t="s">
        <v>7945</v>
      </c>
      <c r="K3463" t="s">
        <v>233</v>
      </c>
      <c r="L3463" t="s">
        <v>3489</v>
      </c>
    </row>
    <row r="3464" spans="1:12" x14ac:dyDescent="0.25">
      <c r="A3464" t="s">
        <v>1139</v>
      </c>
      <c r="B3464" t="s">
        <v>5307</v>
      </c>
      <c r="C3464" t="s">
        <v>3747</v>
      </c>
      <c r="D3464" t="s">
        <v>1140</v>
      </c>
      <c r="E3464" t="s">
        <v>5307</v>
      </c>
      <c r="F3464" t="s">
        <v>3747</v>
      </c>
      <c r="H3464" t="s">
        <v>1463</v>
      </c>
      <c r="I3464" t="s">
        <v>3380</v>
      </c>
      <c r="K3464" t="s">
        <v>233</v>
      </c>
      <c r="L3464" t="s">
        <v>3492</v>
      </c>
    </row>
    <row r="3465" spans="1:12" x14ac:dyDescent="0.25">
      <c r="A3465" t="s">
        <v>1139</v>
      </c>
      <c r="B3465" t="s">
        <v>5307</v>
      </c>
      <c r="C3465" t="s">
        <v>3750</v>
      </c>
      <c r="D3465" t="s">
        <v>1140</v>
      </c>
      <c r="E3465" t="s">
        <v>5307</v>
      </c>
      <c r="F3465" t="s">
        <v>3750</v>
      </c>
      <c r="H3465" t="s">
        <v>1463</v>
      </c>
      <c r="I3465" t="s">
        <v>3383</v>
      </c>
      <c r="K3465" t="s">
        <v>233</v>
      </c>
      <c r="L3465" t="s">
        <v>3495</v>
      </c>
    </row>
    <row r="3466" spans="1:12" x14ac:dyDescent="0.25">
      <c r="A3466" t="s">
        <v>1139</v>
      </c>
      <c r="B3466" t="s">
        <v>5307</v>
      </c>
      <c r="C3466" t="s">
        <v>3756</v>
      </c>
      <c r="D3466" t="s">
        <v>1140</v>
      </c>
      <c r="E3466" t="s">
        <v>5307</v>
      </c>
      <c r="F3466" t="s">
        <v>3756</v>
      </c>
      <c r="H3466" t="s">
        <v>1463</v>
      </c>
      <c r="I3466" t="s">
        <v>7946</v>
      </c>
      <c r="K3466" t="s">
        <v>233</v>
      </c>
      <c r="L3466" t="s">
        <v>3498</v>
      </c>
    </row>
    <row r="3467" spans="1:12" x14ac:dyDescent="0.25">
      <c r="A3467" t="s">
        <v>1139</v>
      </c>
      <c r="B3467" t="s">
        <v>5307</v>
      </c>
      <c r="C3467" t="s">
        <v>3759</v>
      </c>
      <c r="D3467" t="s">
        <v>1140</v>
      </c>
      <c r="E3467" t="s">
        <v>5307</v>
      </c>
      <c r="F3467" t="s">
        <v>3759</v>
      </c>
      <c r="H3467" t="s">
        <v>1463</v>
      </c>
      <c r="I3467" t="s">
        <v>7947</v>
      </c>
      <c r="K3467" t="s">
        <v>233</v>
      </c>
      <c r="L3467" t="s">
        <v>7615</v>
      </c>
    </row>
    <row r="3468" spans="1:12" x14ac:dyDescent="0.25">
      <c r="A3468" t="s">
        <v>1139</v>
      </c>
      <c r="B3468" t="s">
        <v>5307</v>
      </c>
      <c r="C3468" t="s">
        <v>3762</v>
      </c>
      <c r="D3468" t="s">
        <v>1140</v>
      </c>
      <c r="E3468" t="s">
        <v>5307</v>
      </c>
      <c r="F3468" t="s">
        <v>3762</v>
      </c>
      <c r="H3468" t="s">
        <v>1463</v>
      </c>
      <c r="I3468" t="s">
        <v>3386</v>
      </c>
      <c r="K3468" t="s">
        <v>233</v>
      </c>
      <c r="L3468" t="s">
        <v>3504</v>
      </c>
    </row>
    <row r="3469" spans="1:12" x14ac:dyDescent="0.25">
      <c r="A3469" t="s">
        <v>1139</v>
      </c>
      <c r="B3469" t="s">
        <v>5307</v>
      </c>
      <c r="C3469" t="s">
        <v>7912</v>
      </c>
      <c r="D3469" t="s">
        <v>1140</v>
      </c>
      <c r="E3469" t="s">
        <v>5307</v>
      </c>
      <c r="F3469" t="s">
        <v>7912</v>
      </c>
      <c r="H3469" t="s">
        <v>1463</v>
      </c>
      <c r="I3469" t="s">
        <v>7597</v>
      </c>
      <c r="K3469" t="s">
        <v>233</v>
      </c>
      <c r="L3469" t="s">
        <v>3510</v>
      </c>
    </row>
    <row r="3470" spans="1:12" x14ac:dyDescent="0.25">
      <c r="A3470" t="s">
        <v>1139</v>
      </c>
      <c r="B3470" t="s">
        <v>5307</v>
      </c>
      <c r="C3470" t="s">
        <v>3765</v>
      </c>
      <c r="D3470" t="s">
        <v>1140</v>
      </c>
      <c r="E3470" t="s">
        <v>5307</v>
      </c>
      <c r="F3470" t="s">
        <v>3765</v>
      </c>
      <c r="H3470" t="s">
        <v>1463</v>
      </c>
      <c r="I3470" t="s">
        <v>3397</v>
      </c>
      <c r="K3470" t="s">
        <v>233</v>
      </c>
      <c r="L3470" t="s">
        <v>3513</v>
      </c>
    </row>
    <row r="3471" spans="1:12" x14ac:dyDescent="0.25">
      <c r="A3471" t="s">
        <v>1139</v>
      </c>
      <c r="B3471" t="s">
        <v>5307</v>
      </c>
      <c r="C3471" t="s">
        <v>3768</v>
      </c>
      <c r="D3471" t="s">
        <v>1140</v>
      </c>
      <c r="E3471" t="s">
        <v>5307</v>
      </c>
      <c r="F3471" t="s">
        <v>3768</v>
      </c>
      <c r="H3471" t="s">
        <v>1463</v>
      </c>
      <c r="I3471" t="s">
        <v>7950</v>
      </c>
      <c r="K3471" t="s">
        <v>233</v>
      </c>
      <c r="L3471" t="s">
        <v>3521</v>
      </c>
    </row>
    <row r="3472" spans="1:12" x14ac:dyDescent="0.25">
      <c r="A3472" t="s">
        <v>1139</v>
      </c>
      <c r="B3472" t="s">
        <v>5307</v>
      </c>
      <c r="C3472" t="s">
        <v>3771</v>
      </c>
      <c r="D3472" t="s">
        <v>1140</v>
      </c>
      <c r="E3472" t="s">
        <v>5307</v>
      </c>
      <c r="F3472" t="s">
        <v>3771</v>
      </c>
      <c r="H3472" t="s">
        <v>1463</v>
      </c>
      <c r="I3472" t="s">
        <v>7951</v>
      </c>
      <c r="K3472" t="s">
        <v>233</v>
      </c>
      <c r="L3472" t="s">
        <v>3524</v>
      </c>
    </row>
    <row r="3473" spans="1:12" x14ac:dyDescent="0.25">
      <c r="A3473" t="s">
        <v>1139</v>
      </c>
      <c r="B3473" t="s">
        <v>5307</v>
      </c>
      <c r="C3473" t="s">
        <v>3774</v>
      </c>
      <c r="D3473" t="s">
        <v>1140</v>
      </c>
      <c r="E3473" t="s">
        <v>5307</v>
      </c>
      <c r="F3473" t="s">
        <v>3774</v>
      </c>
      <c r="H3473" t="s">
        <v>1463</v>
      </c>
      <c r="I3473" t="s">
        <v>7952</v>
      </c>
      <c r="K3473" t="s">
        <v>233</v>
      </c>
      <c r="L3473" t="s">
        <v>3526</v>
      </c>
    </row>
    <row r="3474" spans="1:12" x14ac:dyDescent="0.25">
      <c r="A3474" t="s">
        <v>1139</v>
      </c>
      <c r="B3474" t="s">
        <v>5307</v>
      </c>
      <c r="C3474" t="s">
        <v>3776</v>
      </c>
      <c r="D3474" t="s">
        <v>1140</v>
      </c>
      <c r="E3474" t="s">
        <v>5307</v>
      </c>
      <c r="F3474" t="s">
        <v>3776</v>
      </c>
      <c r="H3474" t="s">
        <v>1463</v>
      </c>
      <c r="I3474" t="s">
        <v>8492</v>
      </c>
      <c r="K3474" t="s">
        <v>233</v>
      </c>
      <c r="L3474" t="s">
        <v>3532</v>
      </c>
    </row>
    <row r="3475" spans="1:12" x14ac:dyDescent="0.25">
      <c r="A3475" t="s">
        <v>1139</v>
      </c>
      <c r="B3475" t="s">
        <v>5307</v>
      </c>
      <c r="C3475" t="s">
        <v>3779</v>
      </c>
      <c r="D3475" t="s">
        <v>1140</v>
      </c>
      <c r="E3475" t="s">
        <v>5307</v>
      </c>
      <c r="F3475" t="s">
        <v>3779</v>
      </c>
      <c r="H3475" t="s">
        <v>1463</v>
      </c>
      <c r="I3475" t="s">
        <v>8495</v>
      </c>
      <c r="K3475" t="s">
        <v>233</v>
      </c>
      <c r="L3475" t="s">
        <v>3535</v>
      </c>
    </row>
    <row r="3476" spans="1:12" x14ac:dyDescent="0.25">
      <c r="A3476" t="s">
        <v>1139</v>
      </c>
      <c r="B3476" t="s">
        <v>5307</v>
      </c>
      <c r="C3476" t="s">
        <v>5629</v>
      </c>
      <c r="D3476" t="s">
        <v>1140</v>
      </c>
      <c r="E3476" t="s">
        <v>5307</v>
      </c>
      <c r="F3476" t="s">
        <v>5629</v>
      </c>
      <c r="H3476" t="s">
        <v>1463</v>
      </c>
      <c r="I3476" t="s">
        <v>8033</v>
      </c>
      <c r="K3476" t="s">
        <v>233</v>
      </c>
      <c r="L3476" t="s">
        <v>3538</v>
      </c>
    </row>
    <row r="3477" spans="1:12" x14ac:dyDescent="0.25">
      <c r="A3477" t="s">
        <v>1139</v>
      </c>
      <c r="B3477" t="s">
        <v>5307</v>
      </c>
      <c r="C3477" t="s">
        <v>3785</v>
      </c>
      <c r="D3477" t="s">
        <v>1140</v>
      </c>
      <c r="E3477" t="s">
        <v>5307</v>
      </c>
      <c r="F3477" t="s">
        <v>3785</v>
      </c>
      <c r="H3477" t="s">
        <v>1463</v>
      </c>
      <c r="I3477" t="s">
        <v>8005</v>
      </c>
      <c r="K3477" t="s">
        <v>233</v>
      </c>
      <c r="L3477" t="s">
        <v>3543</v>
      </c>
    </row>
    <row r="3478" spans="1:12" x14ac:dyDescent="0.25">
      <c r="A3478" t="s">
        <v>1139</v>
      </c>
      <c r="B3478" t="s">
        <v>5307</v>
      </c>
      <c r="C3478" t="s">
        <v>3790</v>
      </c>
      <c r="D3478" t="s">
        <v>1140</v>
      </c>
      <c r="E3478" t="s">
        <v>5307</v>
      </c>
      <c r="F3478" t="s">
        <v>3790</v>
      </c>
      <c r="H3478" t="s">
        <v>1463</v>
      </c>
      <c r="I3478" t="s">
        <v>8493</v>
      </c>
      <c r="K3478" t="s">
        <v>233</v>
      </c>
      <c r="L3478" t="s">
        <v>3549</v>
      </c>
    </row>
    <row r="3479" spans="1:12" x14ac:dyDescent="0.25">
      <c r="A3479" t="s">
        <v>1139</v>
      </c>
      <c r="B3479" t="s">
        <v>5307</v>
      </c>
      <c r="C3479" t="s">
        <v>5640</v>
      </c>
      <c r="D3479" t="s">
        <v>1140</v>
      </c>
      <c r="E3479" t="s">
        <v>5307</v>
      </c>
      <c r="F3479" t="s">
        <v>5640</v>
      </c>
      <c r="H3479" t="s">
        <v>1463</v>
      </c>
      <c r="I3479" t="s">
        <v>7623</v>
      </c>
      <c r="K3479" t="s">
        <v>233</v>
      </c>
      <c r="L3479" t="s">
        <v>3551</v>
      </c>
    </row>
    <row r="3480" spans="1:12" x14ac:dyDescent="0.25">
      <c r="A3480" t="s">
        <v>1139</v>
      </c>
      <c r="B3480" t="s">
        <v>5307</v>
      </c>
      <c r="C3480" t="s">
        <v>3796</v>
      </c>
      <c r="D3480" t="s">
        <v>1140</v>
      </c>
      <c r="E3480" t="s">
        <v>5307</v>
      </c>
      <c r="F3480" t="s">
        <v>3796</v>
      </c>
      <c r="H3480" t="s">
        <v>1463</v>
      </c>
      <c r="I3480" t="s">
        <v>8496</v>
      </c>
      <c r="K3480" t="s">
        <v>233</v>
      </c>
      <c r="L3480" t="s">
        <v>3554</v>
      </c>
    </row>
    <row r="3481" spans="1:12" x14ac:dyDescent="0.25">
      <c r="A3481" t="s">
        <v>1139</v>
      </c>
      <c r="B3481" t="s">
        <v>5307</v>
      </c>
      <c r="C3481" t="s">
        <v>5647</v>
      </c>
      <c r="D3481" t="s">
        <v>1140</v>
      </c>
      <c r="E3481" t="s">
        <v>5307</v>
      </c>
      <c r="F3481" t="s">
        <v>5647</v>
      </c>
      <c r="H3481" t="s">
        <v>1463</v>
      </c>
      <c r="I3481" t="s">
        <v>8035</v>
      </c>
      <c r="K3481" t="s">
        <v>233</v>
      </c>
      <c r="L3481" t="s">
        <v>3570</v>
      </c>
    </row>
    <row r="3482" spans="1:12" x14ac:dyDescent="0.25">
      <c r="A3482" t="s">
        <v>1139</v>
      </c>
      <c r="B3482" t="s">
        <v>5307</v>
      </c>
      <c r="C3482" t="s">
        <v>3802</v>
      </c>
      <c r="D3482" t="s">
        <v>1140</v>
      </c>
      <c r="E3482" t="s">
        <v>5307</v>
      </c>
      <c r="F3482" t="s">
        <v>3802</v>
      </c>
      <c r="H3482" t="s">
        <v>1463</v>
      </c>
      <c r="I3482" t="s">
        <v>8494</v>
      </c>
      <c r="K3482" t="s">
        <v>233</v>
      </c>
      <c r="L3482" t="s">
        <v>3576</v>
      </c>
    </row>
    <row r="3483" spans="1:12" x14ac:dyDescent="0.25">
      <c r="A3483" t="s">
        <v>1139</v>
      </c>
      <c r="B3483" t="s">
        <v>5307</v>
      </c>
      <c r="C3483" t="s">
        <v>5654</v>
      </c>
      <c r="D3483" t="s">
        <v>1140</v>
      </c>
      <c r="E3483" t="s">
        <v>5307</v>
      </c>
      <c r="F3483" t="s">
        <v>5654</v>
      </c>
      <c r="H3483" t="s">
        <v>1463</v>
      </c>
      <c r="I3483" t="s">
        <v>8491</v>
      </c>
      <c r="K3483" t="s">
        <v>233</v>
      </c>
      <c r="L3483" t="s">
        <v>3579</v>
      </c>
    </row>
    <row r="3484" spans="1:12" x14ac:dyDescent="0.25">
      <c r="A3484" t="s">
        <v>1139</v>
      </c>
      <c r="B3484" t="s">
        <v>5307</v>
      </c>
      <c r="C3484" t="s">
        <v>3808</v>
      </c>
      <c r="D3484" t="s">
        <v>1140</v>
      </c>
      <c r="E3484" t="s">
        <v>5307</v>
      </c>
      <c r="F3484" t="s">
        <v>3808</v>
      </c>
      <c r="H3484" t="s">
        <v>1463</v>
      </c>
      <c r="I3484" t="s">
        <v>8497</v>
      </c>
      <c r="K3484" t="s">
        <v>233</v>
      </c>
      <c r="L3484" t="s">
        <v>3582</v>
      </c>
    </row>
    <row r="3485" spans="1:12" x14ac:dyDescent="0.25">
      <c r="A3485" t="s">
        <v>1139</v>
      </c>
      <c r="B3485" t="s">
        <v>5307</v>
      </c>
      <c r="C3485" t="s">
        <v>5661</v>
      </c>
      <c r="D3485" t="s">
        <v>1140</v>
      </c>
      <c r="E3485" t="s">
        <v>5307</v>
      </c>
      <c r="F3485" t="s">
        <v>5661</v>
      </c>
      <c r="H3485" t="s">
        <v>1464</v>
      </c>
      <c r="I3485" t="s">
        <v>3489</v>
      </c>
      <c r="K3485" t="s">
        <v>233</v>
      </c>
      <c r="L3485" t="s">
        <v>3585</v>
      </c>
    </row>
    <row r="3486" spans="1:12" x14ac:dyDescent="0.25">
      <c r="A3486" t="s">
        <v>1139</v>
      </c>
      <c r="B3486" t="s">
        <v>5307</v>
      </c>
      <c r="C3486" t="s">
        <v>3814</v>
      </c>
      <c r="D3486" t="s">
        <v>1140</v>
      </c>
      <c r="E3486" t="s">
        <v>5307</v>
      </c>
      <c r="F3486" t="s">
        <v>3814</v>
      </c>
      <c r="H3486" t="s">
        <v>1464</v>
      </c>
      <c r="I3486" t="s">
        <v>3492</v>
      </c>
      <c r="K3486" t="s">
        <v>233</v>
      </c>
      <c r="L3486" t="s">
        <v>3588</v>
      </c>
    </row>
    <row r="3487" spans="1:12" x14ac:dyDescent="0.25">
      <c r="A3487" t="s">
        <v>1139</v>
      </c>
      <c r="B3487" t="s">
        <v>5307</v>
      </c>
      <c r="C3487" t="s">
        <v>5668</v>
      </c>
      <c r="D3487" t="s">
        <v>1140</v>
      </c>
      <c r="E3487" t="s">
        <v>5307</v>
      </c>
      <c r="F3487" t="s">
        <v>5668</v>
      </c>
      <c r="H3487" t="s">
        <v>1464</v>
      </c>
      <c r="I3487" t="s">
        <v>3495</v>
      </c>
      <c r="K3487" t="s">
        <v>233</v>
      </c>
      <c r="L3487" t="s">
        <v>3594</v>
      </c>
    </row>
    <row r="3488" spans="1:12" x14ac:dyDescent="0.25">
      <c r="A3488" t="s">
        <v>1139</v>
      </c>
      <c r="B3488" t="s">
        <v>5307</v>
      </c>
      <c r="C3488" t="s">
        <v>3820</v>
      </c>
      <c r="D3488" t="s">
        <v>1140</v>
      </c>
      <c r="E3488" t="s">
        <v>5307</v>
      </c>
      <c r="F3488" t="s">
        <v>3820</v>
      </c>
      <c r="H3488" t="s">
        <v>1464</v>
      </c>
      <c r="I3488" t="s">
        <v>3532</v>
      </c>
      <c r="K3488" t="s">
        <v>233</v>
      </c>
      <c r="L3488" t="s">
        <v>7654</v>
      </c>
    </row>
    <row r="3489" spans="1:12" x14ac:dyDescent="0.25">
      <c r="A3489" t="s">
        <v>1139</v>
      </c>
      <c r="B3489" t="s">
        <v>5307</v>
      </c>
      <c r="C3489" t="s">
        <v>5678</v>
      </c>
      <c r="D3489" t="s">
        <v>1140</v>
      </c>
      <c r="E3489" t="s">
        <v>5307</v>
      </c>
      <c r="F3489" t="s">
        <v>5678</v>
      </c>
      <c r="H3489" t="s">
        <v>1464</v>
      </c>
      <c r="I3489" t="s">
        <v>3535</v>
      </c>
      <c r="K3489" t="s">
        <v>233</v>
      </c>
      <c r="L3489" t="s">
        <v>3600</v>
      </c>
    </row>
    <row r="3490" spans="1:12" x14ac:dyDescent="0.25">
      <c r="A3490" t="s">
        <v>1139</v>
      </c>
      <c r="B3490" t="s">
        <v>5307</v>
      </c>
      <c r="C3490" t="s">
        <v>3826</v>
      </c>
      <c r="D3490" t="s">
        <v>1140</v>
      </c>
      <c r="E3490" t="s">
        <v>5307</v>
      </c>
      <c r="F3490" t="s">
        <v>3826</v>
      </c>
      <c r="H3490" t="s">
        <v>1464</v>
      </c>
      <c r="I3490" t="s">
        <v>3543</v>
      </c>
      <c r="K3490" t="s">
        <v>233</v>
      </c>
      <c r="L3490" t="s">
        <v>3602</v>
      </c>
    </row>
    <row r="3491" spans="1:12" x14ac:dyDescent="0.25">
      <c r="A3491" t="s">
        <v>1139</v>
      </c>
      <c r="B3491" t="s">
        <v>5307</v>
      </c>
      <c r="C3491" t="s">
        <v>5688</v>
      </c>
      <c r="D3491" t="s">
        <v>1140</v>
      </c>
      <c r="E3491" t="s">
        <v>5307</v>
      </c>
      <c r="F3491" t="s">
        <v>5688</v>
      </c>
      <c r="H3491" t="s">
        <v>1464</v>
      </c>
      <c r="I3491" t="s">
        <v>3549</v>
      </c>
      <c r="K3491" t="s">
        <v>233</v>
      </c>
      <c r="L3491" t="s">
        <v>3605</v>
      </c>
    </row>
    <row r="3492" spans="1:12" x14ac:dyDescent="0.25">
      <c r="A3492" t="s">
        <v>1139</v>
      </c>
      <c r="B3492" t="s">
        <v>5307</v>
      </c>
      <c r="C3492" t="s">
        <v>3831</v>
      </c>
      <c r="D3492" t="s">
        <v>1140</v>
      </c>
      <c r="E3492" t="s">
        <v>5307</v>
      </c>
      <c r="F3492" t="s">
        <v>3831</v>
      </c>
      <c r="H3492" t="s">
        <v>1464</v>
      </c>
      <c r="I3492" t="s">
        <v>3570</v>
      </c>
      <c r="K3492" t="s">
        <v>233</v>
      </c>
      <c r="L3492" t="s">
        <v>3607</v>
      </c>
    </row>
    <row r="3493" spans="1:12" x14ac:dyDescent="0.25">
      <c r="A3493" t="s">
        <v>1139</v>
      </c>
      <c r="B3493" t="s">
        <v>5307</v>
      </c>
      <c r="C3493" t="s">
        <v>5695</v>
      </c>
      <c r="D3493" t="s">
        <v>1140</v>
      </c>
      <c r="E3493" t="s">
        <v>5307</v>
      </c>
      <c r="F3493" t="s">
        <v>5695</v>
      </c>
      <c r="H3493" t="s">
        <v>1464</v>
      </c>
      <c r="I3493" t="s">
        <v>7649</v>
      </c>
      <c r="K3493" t="s">
        <v>233</v>
      </c>
      <c r="L3493" t="s">
        <v>3613</v>
      </c>
    </row>
    <row r="3494" spans="1:12" x14ac:dyDescent="0.25">
      <c r="A3494" t="s">
        <v>1139</v>
      </c>
      <c r="B3494" t="s">
        <v>5307</v>
      </c>
      <c r="C3494" t="s">
        <v>3834</v>
      </c>
      <c r="D3494" t="s">
        <v>1140</v>
      </c>
      <c r="E3494" t="s">
        <v>5307</v>
      </c>
      <c r="F3494" t="s">
        <v>3834</v>
      </c>
      <c r="H3494" t="s">
        <v>1464</v>
      </c>
      <c r="I3494" t="s">
        <v>3588</v>
      </c>
      <c r="K3494" t="s">
        <v>233</v>
      </c>
      <c r="L3494" t="s">
        <v>7665</v>
      </c>
    </row>
    <row r="3495" spans="1:12" x14ac:dyDescent="0.25">
      <c r="A3495" t="s">
        <v>1139</v>
      </c>
      <c r="B3495" t="s">
        <v>5307</v>
      </c>
      <c r="C3495" t="s">
        <v>5702</v>
      </c>
      <c r="D3495" t="s">
        <v>1140</v>
      </c>
      <c r="E3495" t="s">
        <v>5307</v>
      </c>
      <c r="F3495" t="s">
        <v>5702</v>
      </c>
      <c r="H3495" t="s">
        <v>1464</v>
      </c>
      <c r="I3495" t="s">
        <v>3602</v>
      </c>
      <c r="K3495" t="s">
        <v>233</v>
      </c>
      <c r="L3495" t="s">
        <v>3616</v>
      </c>
    </row>
    <row r="3496" spans="1:12" x14ac:dyDescent="0.25">
      <c r="A3496" t="s">
        <v>1139</v>
      </c>
      <c r="B3496" t="s">
        <v>5307</v>
      </c>
      <c r="C3496" t="s">
        <v>3837</v>
      </c>
      <c r="D3496" t="s">
        <v>1140</v>
      </c>
      <c r="E3496" t="s">
        <v>5307</v>
      </c>
      <c r="F3496" t="s">
        <v>3837</v>
      </c>
      <c r="H3496" t="s">
        <v>1464</v>
      </c>
      <c r="I3496" t="s">
        <v>3605</v>
      </c>
      <c r="K3496" t="s">
        <v>233</v>
      </c>
      <c r="L3496" t="s">
        <v>3619</v>
      </c>
    </row>
    <row r="3497" spans="1:12" x14ac:dyDescent="0.25">
      <c r="A3497" t="s">
        <v>1139</v>
      </c>
      <c r="B3497" t="s">
        <v>5307</v>
      </c>
      <c r="C3497" t="s">
        <v>5708</v>
      </c>
      <c r="D3497" t="s">
        <v>1140</v>
      </c>
      <c r="E3497" t="s">
        <v>5307</v>
      </c>
      <c r="F3497" t="s">
        <v>5708</v>
      </c>
      <c r="H3497" t="s">
        <v>1464</v>
      </c>
      <c r="I3497" t="s">
        <v>7665</v>
      </c>
      <c r="K3497" t="s">
        <v>233</v>
      </c>
      <c r="L3497" t="s">
        <v>3628</v>
      </c>
    </row>
    <row r="3498" spans="1:12" x14ac:dyDescent="0.25">
      <c r="A3498" t="s">
        <v>1139</v>
      </c>
      <c r="B3498" t="s">
        <v>5307</v>
      </c>
      <c r="C3498" t="s">
        <v>3849</v>
      </c>
      <c r="D3498" t="s">
        <v>1140</v>
      </c>
      <c r="E3498" t="s">
        <v>5307</v>
      </c>
      <c r="F3498" t="s">
        <v>3849</v>
      </c>
      <c r="H3498" t="s">
        <v>1464</v>
      </c>
      <c r="I3498" t="s">
        <v>3628</v>
      </c>
      <c r="K3498" t="s">
        <v>233</v>
      </c>
      <c r="L3498" t="s">
        <v>7674</v>
      </c>
    </row>
    <row r="3499" spans="1:12" x14ac:dyDescent="0.25">
      <c r="A3499" t="s">
        <v>1139</v>
      </c>
      <c r="B3499" t="s">
        <v>5307</v>
      </c>
      <c r="C3499" t="s">
        <v>3855</v>
      </c>
      <c r="D3499" t="s">
        <v>1140</v>
      </c>
      <c r="E3499" t="s">
        <v>5307</v>
      </c>
      <c r="F3499" t="s">
        <v>3855</v>
      </c>
      <c r="H3499" t="s">
        <v>1464</v>
      </c>
      <c r="I3499" t="s">
        <v>7678</v>
      </c>
      <c r="K3499" t="s">
        <v>233</v>
      </c>
      <c r="L3499" t="s">
        <v>7677</v>
      </c>
    </row>
    <row r="3500" spans="1:12" x14ac:dyDescent="0.25">
      <c r="A3500" t="s">
        <v>1139</v>
      </c>
      <c r="B3500" t="s">
        <v>5307</v>
      </c>
      <c r="C3500" t="s">
        <v>5723</v>
      </c>
      <c r="D3500" t="s">
        <v>1140</v>
      </c>
      <c r="E3500" t="s">
        <v>5307</v>
      </c>
      <c r="F3500" t="s">
        <v>5723</v>
      </c>
      <c r="H3500" t="s">
        <v>1464</v>
      </c>
      <c r="I3500" t="s">
        <v>3642</v>
      </c>
      <c r="K3500" t="s">
        <v>233</v>
      </c>
      <c r="L3500" t="s">
        <v>3642</v>
      </c>
    </row>
    <row r="3501" spans="1:12" x14ac:dyDescent="0.25">
      <c r="A3501" t="s">
        <v>1139</v>
      </c>
      <c r="B3501" t="s">
        <v>5307</v>
      </c>
      <c r="C3501" t="s">
        <v>3870</v>
      </c>
      <c r="D3501" t="s">
        <v>1140</v>
      </c>
      <c r="E3501" t="s">
        <v>5307</v>
      </c>
      <c r="F3501" t="s">
        <v>3870</v>
      </c>
      <c r="H3501" t="s">
        <v>1464</v>
      </c>
      <c r="I3501" t="s">
        <v>3645</v>
      </c>
      <c r="K3501" t="s">
        <v>233</v>
      </c>
      <c r="L3501" t="s">
        <v>7690</v>
      </c>
    </row>
    <row r="3502" spans="1:12" x14ac:dyDescent="0.25">
      <c r="A3502" t="s">
        <v>1139</v>
      </c>
      <c r="B3502" t="s">
        <v>5307</v>
      </c>
      <c r="C3502" t="s">
        <v>3873</v>
      </c>
      <c r="D3502" t="s">
        <v>1140</v>
      </c>
      <c r="E3502" t="s">
        <v>5307</v>
      </c>
      <c r="F3502" t="s">
        <v>3873</v>
      </c>
      <c r="H3502" t="s">
        <v>1464</v>
      </c>
      <c r="I3502" t="s">
        <v>7684</v>
      </c>
      <c r="K3502" t="s">
        <v>233</v>
      </c>
      <c r="L3502" t="s">
        <v>3663</v>
      </c>
    </row>
    <row r="3503" spans="1:12" x14ac:dyDescent="0.25">
      <c r="A3503" t="s">
        <v>1139</v>
      </c>
      <c r="B3503" t="s">
        <v>5307</v>
      </c>
      <c r="C3503" t="s">
        <v>3877</v>
      </c>
      <c r="D3503" t="s">
        <v>1140</v>
      </c>
      <c r="E3503" t="s">
        <v>5307</v>
      </c>
      <c r="F3503" t="s">
        <v>3877</v>
      </c>
      <c r="H3503" t="s">
        <v>1464</v>
      </c>
      <c r="I3503" t="s">
        <v>3663</v>
      </c>
      <c r="K3503" t="s">
        <v>233</v>
      </c>
      <c r="L3503" t="s">
        <v>3666</v>
      </c>
    </row>
    <row r="3504" spans="1:12" x14ac:dyDescent="0.25">
      <c r="A3504" t="s">
        <v>1139</v>
      </c>
      <c r="B3504" t="s">
        <v>5307</v>
      </c>
      <c r="C3504" t="s">
        <v>3880</v>
      </c>
      <c r="D3504" t="s">
        <v>1140</v>
      </c>
      <c r="E3504" t="s">
        <v>5307</v>
      </c>
      <c r="F3504" t="s">
        <v>3880</v>
      </c>
      <c r="H3504" t="s">
        <v>1464</v>
      </c>
      <c r="I3504" t="s">
        <v>3684</v>
      </c>
      <c r="K3504" t="s">
        <v>233</v>
      </c>
      <c r="L3504" t="s">
        <v>3669</v>
      </c>
    </row>
    <row r="3505" spans="1:12" x14ac:dyDescent="0.25">
      <c r="A3505" t="s">
        <v>1139</v>
      </c>
      <c r="B3505" t="s">
        <v>5307</v>
      </c>
      <c r="C3505" t="s">
        <v>7913</v>
      </c>
      <c r="D3505" t="s">
        <v>1140</v>
      </c>
      <c r="E3505" t="s">
        <v>5307</v>
      </c>
      <c r="F3505" t="s">
        <v>7913</v>
      </c>
      <c r="H3505" t="s">
        <v>1464</v>
      </c>
      <c r="I3505" t="s">
        <v>3708</v>
      </c>
      <c r="K3505" t="s">
        <v>233</v>
      </c>
      <c r="L3505" t="s">
        <v>3672</v>
      </c>
    </row>
    <row r="3506" spans="1:12" x14ac:dyDescent="0.25">
      <c r="A3506" t="s">
        <v>1139</v>
      </c>
      <c r="B3506" t="s">
        <v>5307</v>
      </c>
      <c r="C3506" t="s">
        <v>3887</v>
      </c>
      <c r="D3506" t="s">
        <v>1140</v>
      </c>
      <c r="E3506" t="s">
        <v>5307</v>
      </c>
      <c r="F3506" t="s">
        <v>3887</v>
      </c>
      <c r="H3506" t="s">
        <v>1464</v>
      </c>
      <c r="I3506" t="s">
        <v>3714</v>
      </c>
      <c r="K3506" t="s">
        <v>233</v>
      </c>
      <c r="L3506" t="s">
        <v>3675</v>
      </c>
    </row>
    <row r="3507" spans="1:12" x14ac:dyDescent="0.25">
      <c r="A3507" t="s">
        <v>1139</v>
      </c>
      <c r="B3507" t="s">
        <v>5307</v>
      </c>
      <c r="C3507" t="s">
        <v>3895</v>
      </c>
      <c r="D3507" t="s">
        <v>1140</v>
      </c>
      <c r="E3507" t="s">
        <v>5307</v>
      </c>
      <c r="F3507" t="s">
        <v>3895</v>
      </c>
      <c r="H3507" t="s">
        <v>1464</v>
      </c>
      <c r="I3507" t="s">
        <v>3855</v>
      </c>
      <c r="K3507" t="s">
        <v>233</v>
      </c>
      <c r="L3507" t="s">
        <v>3678</v>
      </c>
    </row>
    <row r="3508" spans="1:12" x14ac:dyDescent="0.25">
      <c r="A3508" t="s">
        <v>1139</v>
      </c>
      <c r="B3508" t="s">
        <v>5307</v>
      </c>
      <c r="C3508" t="s">
        <v>3900</v>
      </c>
      <c r="D3508" t="s">
        <v>1140</v>
      </c>
      <c r="E3508" t="s">
        <v>5307</v>
      </c>
      <c r="F3508" t="s">
        <v>3900</v>
      </c>
      <c r="H3508" t="s">
        <v>1464</v>
      </c>
      <c r="I3508" t="s">
        <v>3858</v>
      </c>
      <c r="K3508" t="s">
        <v>233</v>
      </c>
      <c r="L3508" t="s">
        <v>3684</v>
      </c>
    </row>
    <row r="3509" spans="1:12" x14ac:dyDescent="0.25">
      <c r="A3509" t="s">
        <v>1139</v>
      </c>
      <c r="B3509" t="s">
        <v>5307</v>
      </c>
      <c r="C3509" t="s">
        <v>3905</v>
      </c>
      <c r="D3509" t="s">
        <v>1140</v>
      </c>
      <c r="E3509" t="s">
        <v>5307</v>
      </c>
      <c r="F3509" t="s">
        <v>3905</v>
      </c>
      <c r="H3509" t="s">
        <v>1464</v>
      </c>
      <c r="I3509" t="s">
        <v>3877</v>
      </c>
      <c r="K3509" t="s">
        <v>233</v>
      </c>
      <c r="L3509" t="s">
        <v>3690</v>
      </c>
    </row>
    <row r="3510" spans="1:12" x14ac:dyDescent="0.25">
      <c r="A3510" t="s">
        <v>1139</v>
      </c>
      <c r="B3510" t="s">
        <v>5307</v>
      </c>
      <c r="C3510" t="s">
        <v>3908</v>
      </c>
      <c r="D3510" t="s">
        <v>1140</v>
      </c>
      <c r="E3510" t="s">
        <v>5307</v>
      </c>
      <c r="F3510" t="s">
        <v>3908</v>
      </c>
      <c r="H3510" t="s">
        <v>1464</v>
      </c>
      <c r="I3510" t="s">
        <v>3880</v>
      </c>
      <c r="K3510" t="s">
        <v>233</v>
      </c>
      <c r="L3510" t="s">
        <v>3702</v>
      </c>
    </row>
    <row r="3511" spans="1:12" x14ac:dyDescent="0.25">
      <c r="A3511" t="s">
        <v>1139</v>
      </c>
      <c r="B3511" t="s">
        <v>5307</v>
      </c>
      <c r="C3511" t="s">
        <v>3911</v>
      </c>
      <c r="D3511" t="s">
        <v>1140</v>
      </c>
      <c r="E3511" t="s">
        <v>5307</v>
      </c>
      <c r="F3511" t="s">
        <v>3911</v>
      </c>
      <c r="H3511" t="s">
        <v>1464</v>
      </c>
      <c r="I3511" t="s">
        <v>3983</v>
      </c>
      <c r="K3511" t="s">
        <v>233</v>
      </c>
      <c r="L3511" t="s">
        <v>3705</v>
      </c>
    </row>
    <row r="3512" spans="1:12" x14ac:dyDescent="0.25">
      <c r="A3512" t="s">
        <v>1139</v>
      </c>
      <c r="B3512" t="s">
        <v>5307</v>
      </c>
      <c r="C3512" t="s">
        <v>3914</v>
      </c>
      <c r="D3512" t="s">
        <v>1140</v>
      </c>
      <c r="E3512" t="s">
        <v>5307</v>
      </c>
      <c r="F3512" t="s">
        <v>3914</v>
      </c>
      <c r="H3512" t="s">
        <v>1464</v>
      </c>
      <c r="I3512" t="s">
        <v>3995</v>
      </c>
      <c r="K3512" t="s">
        <v>233</v>
      </c>
      <c r="L3512" t="s">
        <v>3708</v>
      </c>
    </row>
    <row r="3513" spans="1:12" x14ac:dyDescent="0.25">
      <c r="A3513" t="s">
        <v>1139</v>
      </c>
      <c r="B3513" t="s">
        <v>5307</v>
      </c>
      <c r="C3513" t="s">
        <v>3916</v>
      </c>
      <c r="D3513" t="s">
        <v>1140</v>
      </c>
      <c r="E3513" t="s">
        <v>5307</v>
      </c>
      <c r="F3513" t="s">
        <v>3916</v>
      </c>
      <c r="H3513" t="s">
        <v>1464</v>
      </c>
      <c r="I3513" t="s">
        <v>8420</v>
      </c>
      <c r="K3513" t="s">
        <v>233</v>
      </c>
      <c r="L3513" t="s">
        <v>3711</v>
      </c>
    </row>
    <row r="3514" spans="1:12" x14ac:dyDescent="0.25">
      <c r="A3514" t="s">
        <v>1139</v>
      </c>
      <c r="B3514" t="s">
        <v>5307</v>
      </c>
      <c r="C3514" t="s">
        <v>3923</v>
      </c>
      <c r="D3514" t="s">
        <v>1140</v>
      </c>
      <c r="E3514" t="s">
        <v>5307</v>
      </c>
      <c r="F3514" t="s">
        <v>3923</v>
      </c>
      <c r="H3514" t="s">
        <v>1464</v>
      </c>
      <c r="I3514" t="s">
        <v>8190</v>
      </c>
      <c r="K3514" t="s">
        <v>233</v>
      </c>
      <c r="L3514" t="s">
        <v>3714</v>
      </c>
    </row>
    <row r="3515" spans="1:12" x14ac:dyDescent="0.25">
      <c r="A3515" t="s">
        <v>1139</v>
      </c>
      <c r="B3515" t="s">
        <v>5307</v>
      </c>
      <c r="C3515" t="s">
        <v>7921</v>
      </c>
      <c r="D3515" t="s">
        <v>1140</v>
      </c>
      <c r="E3515" t="s">
        <v>5307</v>
      </c>
      <c r="F3515" t="s">
        <v>7921</v>
      </c>
      <c r="H3515" t="s">
        <v>1464</v>
      </c>
      <c r="I3515" t="s">
        <v>8227</v>
      </c>
      <c r="K3515" t="s">
        <v>233</v>
      </c>
      <c r="L3515" t="s">
        <v>3717</v>
      </c>
    </row>
    <row r="3516" spans="1:12" x14ac:dyDescent="0.25">
      <c r="A3516" t="s">
        <v>1139</v>
      </c>
      <c r="B3516" t="s">
        <v>5307</v>
      </c>
      <c r="C3516" t="s">
        <v>3925</v>
      </c>
      <c r="D3516" t="s">
        <v>1140</v>
      </c>
      <c r="E3516" t="s">
        <v>5307</v>
      </c>
      <c r="F3516" t="s">
        <v>3925</v>
      </c>
      <c r="H3516" t="s">
        <v>1464</v>
      </c>
      <c r="I3516" t="s">
        <v>8285</v>
      </c>
      <c r="K3516" t="s">
        <v>233</v>
      </c>
      <c r="L3516" t="s">
        <v>3720</v>
      </c>
    </row>
    <row r="3517" spans="1:12" x14ac:dyDescent="0.25">
      <c r="A3517" t="s">
        <v>1139</v>
      </c>
      <c r="B3517" t="s">
        <v>5307</v>
      </c>
      <c r="C3517" t="s">
        <v>7680</v>
      </c>
      <c r="D3517" t="s">
        <v>1140</v>
      </c>
      <c r="E3517" t="s">
        <v>5307</v>
      </c>
      <c r="F3517" t="s">
        <v>7680</v>
      </c>
      <c r="H3517" t="s">
        <v>1464</v>
      </c>
      <c r="I3517" t="s">
        <v>8290</v>
      </c>
      <c r="K3517" t="s">
        <v>233</v>
      </c>
      <c r="L3517" t="s">
        <v>3723</v>
      </c>
    </row>
    <row r="3518" spans="1:12" x14ac:dyDescent="0.25">
      <c r="A3518" t="s">
        <v>1139</v>
      </c>
      <c r="B3518" t="s">
        <v>5307</v>
      </c>
      <c r="C3518" t="s">
        <v>7681</v>
      </c>
      <c r="D3518" t="s">
        <v>1140</v>
      </c>
      <c r="E3518" t="s">
        <v>5307</v>
      </c>
      <c r="F3518" t="s">
        <v>7681</v>
      </c>
      <c r="H3518" t="s">
        <v>1464</v>
      </c>
      <c r="I3518" t="s">
        <v>8297</v>
      </c>
      <c r="K3518" t="s">
        <v>233</v>
      </c>
      <c r="L3518" t="s">
        <v>3729</v>
      </c>
    </row>
    <row r="3519" spans="1:12" x14ac:dyDescent="0.25">
      <c r="A3519" t="s">
        <v>1139</v>
      </c>
      <c r="B3519" t="s">
        <v>5307</v>
      </c>
      <c r="C3519" t="s">
        <v>3930</v>
      </c>
      <c r="D3519" t="s">
        <v>1140</v>
      </c>
      <c r="E3519" t="s">
        <v>5307</v>
      </c>
      <c r="F3519" t="s">
        <v>3930</v>
      </c>
      <c r="H3519" t="s">
        <v>1464</v>
      </c>
      <c r="I3519" t="s">
        <v>8306</v>
      </c>
      <c r="K3519" t="s">
        <v>233</v>
      </c>
      <c r="L3519" t="s">
        <v>3732</v>
      </c>
    </row>
    <row r="3520" spans="1:12" x14ac:dyDescent="0.25">
      <c r="A3520" t="s">
        <v>1139</v>
      </c>
      <c r="B3520" t="s">
        <v>5307</v>
      </c>
      <c r="C3520" t="s">
        <v>3932</v>
      </c>
      <c r="D3520" t="s">
        <v>1140</v>
      </c>
      <c r="E3520" t="s">
        <v>5307</v>
      </c>
      <c r="F3520" t="s">
        <v>3932</v>
      </c>
      <c r="H3520" t="s">
        <v>1464</v>
      </c>
      <c r="I3520" t="s">
        <v>8312</v>
      </c>
      <c r="K3520" t="s">
        <v>233</v>
      </c>
      <c r="L3520" t="s">
        <v>3735</v>
      </c>
    </row>
    <row r="3521" spans="1:12" x14ac:dyDescent="0.25">
      <c r="A3521" t="s">
        <v>1139</v>
      </c>
      <c r="B3521" t="s">
        <v>5307</v>
      </c>
      <c r="C3521" t="s">
        <v>7735</v>
      </c>
      <c r="D3521" t="s">
        <v>1140</v>
      </c>
      <c r="E3521" t="s">
        <v>5307</v>
      </c>
      <c r="F3521" t="s">
        <v>7735</v>
      </c>
      <c r="H3521" t="s">
        <v>1470</v>
      </c>
      <c r="I3521" t="s">
        <v>3489</v>
      </c>
      <c r="K3521" t="s">
        <v>233</v>
      </c>
      <c r="L3521" t="s">
        <v>3738</v>
      </c>
    </row>
    <row r="3522" spans="1:12" x14ac:dyDescent="0.25">
      <c r="A3522" t="s">
        <v>1139</v>
      </c>
      <c r="B3522" t="s">
        <v>5307</v>
      </c>
      <c r="C3522" t="s">
        <v>3938</v>
      </c>
      <c r="D3522" t="s">
        <v>1140</v>
      </c>
      <c r="E3522" t="s">
        <v>5307</v>
      </c>
      <c r="F3522" t="s">
        <v>3938</v>
      </c>
      <c r="H3522" t="s">
        <v>1470</v>
      </c>
      <c r="I3522" t="s">
        <v>3492</v>
      </c>
      <c r="K3522" t="s">
        <v>233</v>
      </c>
      <c r="L3522" t="s">
        <v>3744</v>
      </c>
    </row>
    <row r="3523" spans="1:12" x14ac:dyDescent="0.25">
      <c r="A3523" t="s">
        <v>1139</v>
      </c>
      <c r="B3523" t="s">
        <v>5307</v>
      </c>
      <c r="C3523" t="s">
        <v>3941</v>
      </c>
      <c r="D3523" t="s">
        <v>1140</v>
      </c>
      <c r="E3523" t="s">
        <v>5307</v>
      </c>
      <c r="F3523" t="s">
        <v>3941</v>
      </c>
      <c r="H3523" t="s">
        <v>1470</v>
      </c>
      <c r="I3523" t="s">
        <v>3495</v>
      </c>
      <c r="K3523" t="s">
        <v>233</v>
      </c>
      <c r="L3523" t="s">
        <v>3747</v>
      </c>
    </row>
    <row r="3524" spans="1:12" x14ac:dyDescent="0.25">
      <c r="A3524" t="s">
        <v>1139</v>
      </c>
      <c r="B3524" t="s">
        <v>5307</v>
      </c>
      <c r="C3524" t="s">
        <v>7741</v>
      </c>
      <c r="D3524" t="s">
        <v>1140</v>
      </c>
      <c r="E3524" t="s">
        <v>5307</v>
      </c>
      <c r="F3524" t="s">
        <v>7741</v>
      </c>
      <c r="H3524" t="s">
        <v>1470</v>
      </c>
      <c r="I3524" t="s">
        <v>3532</v>
      </c>
      <c r="K3524" t="s">
        <v>233</v>
      </c>
      <c r="L3524" t="s">
        <v>3756</v>
      </c>
    </row>
    <row r="3525" spans="1:12" x14ac:dyDescent="0.25">
      <c r="A3525" t="s">
        <v>1139</v>
      </c>
      <c r="B3525" t="s">
        <v>5307</v>
      </c>
      <c r="C3525" t="s">
        <v>7683</v>
      </c>
      <c r="D3525" t="s">
        <v>1140</v>
      </c>
      <c r="E3525" t="s">
        <v>5307</v>
      </c>
      <c r="F3525" t="s">
        <v>7683</v>
      </c>
      <c r="H3525" t="s">
        <v>1470</v>
      </c>
      <c r="I3525" t="s">
        <v>3535</v>
      </c>
      <c r="K3525" t="s">
        <v>233</v>
      </c>
      <c r="L3525" t="s">
        <v>3759</v>
      </c>
    </row>
    <row r="3526" spans="1:12" x14ac:dyDescent="0.25">
      <c r="A3526" t="s">
        <v>1139</v>
      </c>
      <c r="B3526" t="s">
        <v>5307</v>
      </c>
      <c r="C3526" t="s">
        <v>3995</v>
      </c>
      <c r="D3526" t="s">
        <v>1140</v>
      </c>
      <c r="E3526" t="s">
        <v>5307</v>
      </c>
      <c r="F3526" t="s">
        <v>3995</v>
      </c>
      <c r="H3526" t="s">
        <v>1470</v>
      </c>
      <c r="I3526" t="s">
        <v>3543</v>
      </c>
      <c r="K3526" t="s">
        <v>233</v>
      </c>
      <c r="L3526" t="s">
        <v>3762</v>
      </c>
    </row>
    <row r="3527" spans="1:12" x14ac:dyDescent="0.25">
      <c r="A3527" t="s">
        <v>1139</v>
      </c>
      <c r="B3527" t="s">
        <v>5307</v>
      </c>
      <c r="C3527" t="s">
        <v>5291</v>
      </c>
      <c r="D3527" t="s">
        <v>1140</v>
      </c>
      <c r="E3527" t="s">
        <v>5307</v>
      </c>
      <c r="F3527" t="s">
        <v>5291</v>
      </c>
      <c r="H3527" t="s">
        <v>1470</v>
      </c>
      <c r="I3527" t="s">
        <v>3549</v>
      </c>
      <c r="K3527" t="s">
        <v>233</v>
      </c>
      <c r="L3527" t="s">
        <v>7907</v>
      </c>
    </row>
    <row r="3528" spans="1:12" x14ac:dyDescent="0.25">
      <c r="A3528" t="s">
        <v>1139</v>
      </c>
      <c r="B3528" t="s">
        <v>5307</v>
      </c>
      <c r="C3528" t="s">
        <v>7749</v>
      </c>
      <c r="D3528" t="s">
        <v>1140</v>
      </c>
      <c r="E3528" t="s">
        <v>5307</v>
      </c>
      <c r="F3528" t="s">
        <v>7749</v>
      </c>
      <c r="H3528" t="s">
        <v>1470</v>
      </c>
      <c r="I3528" t="s">
        <v>3570</v>
      </c>
      <c r="K3528" t="s">
        <v>233</v>
      </c>
      <c r="L3528" t="s">
        <v>7908</v>
      </c>
    </row>
    <row r="3529" spans="1:12" x14ac:dyDescent="0.25">
      <c r="A3529" t="s">
        <v>1139</v>
      </c>
      <c r="B3529" t="s">
        <v>5307</v>
      </c>
      <c r="C3529" t="s">
        <v>4038</v>
      </c>
      <c r="D3529" t="s">
        <v>1140</v>
      </c>
      <c r="E3529" t="s">
        <v>5307</v>
      </c>
      <c r="F3529" t="s">
        <v>4038</v>
      </c>
      <c r="H3529" t="s">
        <v>1470</v>
      </c>
      <c r="I3529" t="s">
        <v>7649</v>
      </c>
      <c r="K3529" t="s">
        <v>233</v>
      </c>
      <c r="L3529" t="s">
        <v>7909</v>
      </c>
    </row>
    <row r="3530" spans="1:12" x14ac:dyDescent="0.25">
      <c r="A3530" t="s">
        <v>1139</v>
      </c>
      <c r="B3530" t="s">
        <v>5307</v>
      </c>
      <c r="C3530" t="s">
        <v>4100</v>
      </c>
      <c r="D3530" t="s">
        <v>1140</v>
      </c>
      <c r="E3530" t="s">
        <v>5307</v>
      </c>
      <c r="F3530" t="s">
        <v>4100</v>
      </c>
      <c r="H3530" t="s">
        <v>1470</v>
      </c>
      <c r="I3530" t="s">
        <v>3588</v>
      </c>
      <c r="K3530" t="s">
        <v>233</v>
      </c>
      <c r="L3530" t="s">
        <v>7910</v>
      </c>
    </row>
    <row r="3531" spans="1:12" x14ac:dyDescent="0.25">
      <c r="A3531" t="s">
        <v>1139</v>
      </c>
      <c r="B3531" t="s">
        <v>5307</v>
      </c>
      <c r="C3531" t="s">
        <v>7692</v>
      </c>
      <c r="D3531" t="s">
        <v>1140</v>
      </c>
      <c r="E3531" t="s">
        <v>5307</v>
      </c>
      <c r="F3531" t="s">
        <v>7692</v>
      </c>
      <c r="H3531" t="s">
        <v>1470</v>
      </c>
      <c r="I3531" t="s">
        <v>7654</v>
      </c>
      <c r="K3531" t="s">
        <v>233</v>
      </c>
      <c r="L3531" t="s">
        <v>7911</v>
      </c>
    </row>
    <row r="3532" spans="1:12" x14ac:dyDescent="0.25">
      <c r="A3532" t="s">
        <v>1139</v>
      </c>
      <c r="B3532" t="s">
        <v>5307</v>
      </c>
      <c r="C3532" t="s">
        <v>7715</v>
      </c>
      <c r="D3532" t="s">
        <v>1140</v>
      </c>
      <c r="E3532" t="s">
        <v>5307</v>
      </c>
      <c r="F3532" t="s">
        <v>7715</v>
      </c>
      <c r="H3532" t="s">
        <v>1470</v>
      </c>
      <c r="I3532" t="s">
        <v>3602</v>
      </c>
      <c r="K3532" t="s">
        <v>233</v>
      </c>
      <c r="L3532" t="s">
        <v>7724</v>
      </c>
    </row>
    <row r="3533" spans="1:12" x14ac:dyDescent="0.25">
      <c r="A3533" t="s">
        <v>1139</v>
      </c>
      <c r="B3533" t="s">
        <v>5307</v>
      </c>
      <c r="C3533" t="s">
        <v>4499</v>
      </c>
      <c r="D3533" t="s">
        <v>1140</v>
      </c>
      <c r="E3533" t="s">
        <v>5307</v>
      </c>
      <c r="F3533" t="s">
        <v>4499</v>
      </c>
      <c r="H3533" t="s">
        <v>1470</v>
      </c>
      <c r="I3533" t="s">
        <v>3628</v>
      </c>
      <c r="K3533" t="s">
        <v>233</v>
      </c>
      <c r="L3533" t="s">
        <v>7725</v>
      </c>
    </row>
    <row r="3534" spans="1:12" x14ac:dyDescent="0.25">
      <c r="A3534" t="s">
        <v>1139</v>
      </c>
      <c r="B3534" t="s">
        <v>5307</v>
      </c>
      <c r="C3534" t="s">
        <v>7716</v>
      </c>
      <c r="D3534" t="s">
        <v>1140</v>
      </c>
      <c r="E3534" t="s">
        <v>5307</v>
      </c>
      <c r="F3534" t="s">
        <v>7716</v>
      </c>
      <c r="H3534" t="s">
        <v>1470</v>
      </c>
      <c r="I3534" t="s">
        <v>7678</v>
      </c>
      <c r="K3534" t="s">
        <v>233</v>
      </c>
      <c r="L3534" t="s">
        <v>7726</v>
      </c>
    </row>
    <row r="3535" spans="1:12" x14ac:dyDescent="0.25">
      <c r="A3535" t="s">
        <v>1139</v>
      </c>
      <c r="B3535" t="s">
        <v>5307</v>
      </c>
      <c r="C3535" t="s">
        <v>4501</v>
      </c>
      <c r="D3535" t="s">
        <v>1140</v>
      </c>
      <c r="E3535" t="s">
        <v>5307</v>
      </c>
      <c r="F3535" t="s">
        <v>4501</v>
      </c>
      <c r="H3535" t="s">
        <v>1470</v>
      </c>
      <c r="I3535" t="s">
        <v>3645</v>
      </c>
      <c r="K3535" t="s">
        <v>233</v>
      </c>
      <c r="L3535" t="s">
        <v>7600</v>
      </c>
    </row>
    <row r="3536" spans="1:12" x14ac:dyDescent="0.25">
      <c r="A3536" t="s">
        <v>1139</v>
      </c>
      <c r="B3536" t="s">
        <v>5307</v>
      </c>
      <c r="C3536" t="s">
        <v>4503</v>
      </c>
      <c r="D3536" t="s">
        <v>1140</v>
      </c>
      <c r="E3536" t="s">
        <v>5307</v>
      </c>
      <c r="F3536" t="s">
        <v>4503</v>
      </c>
      <c r="H3536" t="s">
        <v>1470</v>
      </c>
      <c r="I3536" t="s">
        <v>7684</v>
      </c>
      <c r="K3536" t="s">
        <v>233</v>
      </c>
      <c r="L3536" t="s">
        <v>3779</v>
      </c>
    </row>
    <row r="3537" spans="1:12" x14ac:dyDescent="0.25">
      <c r="A3537" t="s">
        <v>1139</v>
      </c>
      <c r="B3537" t="s">
        <v>5307</v>
      </c>
      <c r="C3537" t="s">
        <v>4505</v>
      </c>
      <c r="D3537" t="s">
        <v>1140</v>
      </c>
      <c r="E3537" t="s">
        <v>5307</v>
      </c>
      <c r="F3537" t="s">
        <v>4505</v>
      </c>
      <c r="H3537" t="s">
        <v>1470</v>
      </c>
      <c r="I3537" t="s">
        <v>3663</v>
      </c>
      <c r="K3537" t="s">
        <v>233</v>
      </c>
      <c r="L3537" t="s">
        <v>3782</v>
      </c>
    </row>
    <row r="3538" spans="1:12" x14ac:dyDescent="0.25">
      <c r="A3538" t="s">
        <v>1139</v>
      </c>
      <c r="B3538" t="s">
        <v>5307</v>
      </c>
      <c r="C3538" t="s">
        <v>4508</v>
      </c>
      <c r="D3538" t="s">
        <v>1140</v>
      </c>
      <c r="E3538" t="s">
        <v>5307</v>
      </c>
      <c r="F3538" t="s">
        <v>4508</v>
      </c>
      <c r="H3538" t="s">
        <v>1470</v>
      </c>
      <c r="I3538" t="s">
        <v>3684</v>
      </c>
      <c r="K3538" t="s">
        <v>233</v>
      </c>
      <c r="L3538" t="s">
        <v>5629</v>
      </c>
    </row>
    <row r="3539" spans="1:12" x14ac:dyDescent="0.25">
      <c r="A3539" t="s">
        <v>1139</v>
      </c>
      <c r="B3539" t="s">
        <v>5307</v>
      </c>
      <c r="C3539" t="s">
        <v>7697</v>
      </c>
      <c r="D3539" t="s">
        <v>1140</v>
      </c>
      <c r="E3539" t="s">
        <v>5307</v>
      </c>
      <c r="F3539" t="s">
        <v>7697</v>
      </c>
      <c r="H3539" t="s">
        <v>1470</v>
      </c>
      <c r="I3539" t="s">
        <v>3708</v>
      </c>
      <c r="K3539" t="s">
        <v>233</v>
      </c>
      <c r="L3539" t="s">
        <v>3785</v>
      </c>
    </row>
    <row r="3540" spans="1:12" x14ac:dyDescent="0.25">
      <c r="A3540" t="s">
        <v>1139</v>
      </c>
      <c r="B3540" t="s">
        <v>5307</v>
      </c>
      <c r="C3540" t="s">
        <v>8468</v>
      </c>
      <c r="D3540" t="s">
        <v>1140</v>
      </c>
      <c r="E3540" t="s">
        <v>5307</v>
      </c>
      <c r="F3540" t="s">
        <v>8468</v>
      </c>
      <c r="H3540" t="s">
        <v>1470</v>
      </c>
      <c r="I3540" t="s">
        <v>3714</v>
      </c>
      <c r="K3540" t="s">
        <v>233</v>
      </c>
      <c r="L3540" t="s">
        <v>3787</v>
      </c>
    </row>
    <row r="3541" spans="1:12" x14ac:dyDescent="0.25">
      <c r="A3541" t="s">
        <v>1139</v>
      </c>
      <c r="B3541" t="s">
        <v>5307</v>
      </c>
      <c r="C3541" t="s">
        <v>7713</v>
      </c>
      <c r="D3541" t="s">
        <v>1140</v>
      </c>
      <c r="E3541" t="s">
        <v>5307</v>
      </c>
      <c r="F3541" t="s">
        <v>7713</v>
      </c>
      <c r="H3541" t="s">
        <v>1470</v>
      </c>
      <c r="I3541" t="s">
        <v>3855</v>
      </c>
      <c r="K3541" t="s">
        <v>233</v>
      </c>
      <c r="L3541" t="s">
        <v>7727</v>
      </c>
    </row>
    <row r="3542" spans="1:12" x14ac:dyDescent="0.25">
      <c r="A3542" t="s">
        <v>162</v>
      </c>
      <c r="B3542" t="s">
        <v>5288</v>
      </c>
      <c r="C3542" t="s">
        <v>3568</v>
      </c>
      <c r="D3542" t="s">
        <v>162</v>
      </c>
      <c r="E3542" t="s">
        <v>5288</v>
      </c>
      <c r="F3542" t="s">
        <v>3568</v>
      </c>
      <c r="H3542" t="s">
        <v>1470</v>
      </c>
      <c r="I3542" t="s">
        <v>3858</v>
      </c>
      <c r="K3542" t="s">
        <v>233</v>
      </c>
      <c r="L3542" t="s">
        <v>3790</v>
      </c>
    </row>
    <row r="3543" spans="1:12" x14ac:dyDescent="0.25">
      <c r="A3543" t="s">
        <v>162</v>
      </c>
      <c r="B3543" t="s">
        <v>5288</v>
      </c>
      <c r="C3543" t="s">
        <v>3628</v>
      </c>
      <c r="D3543" t="s">
        <v>162</v>
      </c>
      <c r="E3543" t="s">
        <v>5288</v>
      </c>
      <c r="F3543" t="s">
        <v>3628</v>
      </c>
      <c r="H3543" t="s">
        <v>1470</v>
      </c>
      <c r="I3543" t="s">
        <v>3877</v>
      </c>
      <c r="K3543" t="s">
        <v>233</v>
      </c>
      <c r="L3543" t="s">
        <v>3793</v>
      </c>
    </row>
    <row r="3544" spans="1:12" x14ac:dyDescent="0.25">
      <c r="A3544" t="s">
        <v>162</v>
      </c>
      <c r="B3544" t="s">
        <v>5288</v>
      </c>
      <c r="C3544" t="s">
        <v>3995</v>
      </c>
      <c r="D3544" t="s">
        <v>162</v>
      </c>
      <c r="E3544" t="s">
        <v>5288</v>
      </c>
      <c r="F3544" t="s">
        <v>3995</v>
      </c>
      <c r="H3544" t="s">
        <v>1470</v>
      </c>
      <c r="I3544" t="s">
        <v>3880</v>
      </c>
      <c r="K3544" t="s">
        <v>233</v>
      </c>
      <c r="L3544" t="s">
        <v>5640</v>
      </c>
    </row>
    <row r="3545" spans="1:12" x14ac:dyDescent="0.25">
      <c r="A3545" t="s">
        <v>162</v>
      </c>
      <c r="B3545" t="s">
        <v>5288</v>
      </c>
      <c r="C3545" t="s">
        <v>4040</v>
      </c>
      <c r="D3545" t="s">
        <v>162</v>
      </c>
      <c r="E3545" t="s">
        <v>5288</v>
      </c>
      <c r="F3545" t="s">
        <v>4040</v>
      </c>
      <c r="H3545" t="s">
        <v>1470</v>
      </c>
      <c r="I3545" t="s">
        <v>7743</v>
      </c>
      <c r="K3545" t="s">
        <v>233</v>
      </c>
      <c r="L3545" t="s">
        <v>3796</v>
      </c>
    </row>
    <row r="3546" spans="1:12" x14ac:dyDescent="0.25">
      <c r="A3546" t="s">
        <v>162</v>
      </c>
      <c r="B3546" t="s">
        <v>5288</v>
      </c>
      <c r="C3546" t="s">
        <v>4074</v>
      </c>
      <c r="D3546" t="s">
        <v>162</v>
      </c>
      <c r="E3546" t="s">
        <v>5288</v>
      </c>
      <c r="F3546" t="s">
        <v>4074</v>
      </c>
      <c r="H3546" t="s">
        <v>1470</v>
      </c>
      <c r="I3546" t="s">
        <v>3983</v>
      </c>
      <c r="K3546" t="s">
        <v>233</v>
      </c>
      <c r="L3546" t="s">
        <v>3799</v>
      </c>
    </row>
    <row r="3547" spans="1:12" x14ac:dyDescent="0.25">
      <c r="A3547" t="s">
        <v>162</v>
      </c>
      <c r="B3547" t="s">
        <v>5288</v>
      </c>
      <c r="C3547" t="s">
        <v>8181</v>
      </c>
      <c r="D3547" t="s">
        <v>162</v>
      </c>
      <c r="E3547" t="s">
        <v>5288</v>
      </c>
      <c r="F3547" t="s">
        <v>8181</v>
      </c>
      <c r="H3547" t="s">
        <v>1470</v>
      </c>
      <c r="I3547" t="s">
        <v>3995</v>
      </c>
      <c r="K3547" t="s">
        <v>233</v>
      </c>
      <c r="L3547" t="s">
        <v>5647</v>
      </c>
    </row>
    <row r="3548" spans="1:12" x14ac:dyDescent="0.25">
      <c r="A3548" t="s">
        <v>63</v>
      </c>
      <c r="B3548" t="s">
        <v>5284</v>
      </c>
      <c r="C3548" t="s">
        <v>3311</v>
      </c>
      <c r="D3548" t="s">
        <v>63</v>
      </c>
      <c r="E3548" t="s">
        <v>5284</v>
      </c>
      <c r="F3548" t="s">
        <v>3311</v>
      </c>
      <c r="H3548" t="s">
        <v>1470</v>
      </c>
      <c r="I3548" t="s">
        <v>8420</v>
      </c>
      <c r="K3548" t="s">
        <v>233</v>
      </c>
      <c r="L3548" t="s">
        <v>3802</v>
      </c>
    </row>
    <row r="3549" spans="1:12" x14ac:dyDescent="0.25">
      <c r="A3549" t="s">
        <v>63</v>
      </c>
      <c r="B3549" t="s">
        <v>5284</v>
      </c>
      <c r="C3549" t="s">
        <v>3314</v>
      </c>
      <c r="D3549" t="s">
        <v>63</v>
      </c>
      <c r="E3549" t="s">
        <v>5284</v>
      </c>
      <c r="F3549" t="s">
        <v>3314</v>
      </c>
      <c r="H3549" t="s">
        <v>1470</v>
      </c>
      <c r="I3549" t="s">
        <v>8190</v>
      </c>
      <c r="K3549" t="s">
        <v>233</v>
      </c>
      <c r="L3549" t="s">
        <v>5654</v>
      </c>
    </row>
    <row r="3550" spans="1:12" x14ac:dyDescent="0.25">
      <c r="A3550" t="s">
        <v>63</v>
      </c>
      <c r="B3550" t="s">
        <v>5284</v>
      </c>
      <c r="C3550" t="s">
        <v>3341</v>
      </c>
      <c r="D3550" t="s">
        <v>63</v>
      </c>
      <c r="E3550" t="s">
        <v>5284</v>
      </c>
      <c r="F3550" t="s">
        <v>3341</v>
      </c>
      <c r="H3550" t="s">
        <v>1470</v>
      </c>
      <c r="I3550" t="s">
        <v>8227</v>
      </c>
      <c r="K3550" t="s">
        <v>233</v>
      </c>
      <c r="L3550" t="s">
        <v>3808</v>
      </c>
    </row>
    <row r="3551" spans="1:12" x14ac:dyDescent="0.25">
      <c r="A3551" t="s">
        <v>63</v>
      </c>
      <c r="B3551" t="s">
        <v>7667</v>
      </c>
      <c r="C3551" t="s">
        <v>3478</v>
      </c>
      <c r="D3551" t="s">
        <v>63</v>
      </c>
      <c r="E3551" t="s">
        <v>7667</v>
      </c>
      <c r="F3551" t="s">
        <v>3478</v>
      </c>
      <c r="H3551" t="s">
        <v>1470</v>
      </c>
      <c r="I3551" t="s">
        <v>8285</v>
      </c>
      <c r="K3551" t="s">
        <v>233</v>
      </c>
      <c r="L3551" t="s">
        <v>3811</v>
      </c>
    </row>
    <row r="3552" spans="1:12" x14ac:dyDescent="0.25">
      <c r="A3552" t="s">
        <v>193</v>
      </c>
      <c r="B3552" t="s">
        <v>5288</v>
      </c>
      <c r="C3552" t="s">
        <v>3585</v>
      </c>
      <c r="D3552" t="s">
        <v>193</v>
      </c>
      <c r="E3552" t="s">
        <v>5288</v>
      </c>
      <c r="F3552" t="s">
        <v>3585</v>
      </c>
      <c r="H3552" t="s">
        <v>1470</v>
      </c>
      <c r="I3552" t="s">
        <v>8290</v>
      </c>
      <c r="K3552" t="s">
        <v>233</v>
      </c>
      <c r="L3552" t="s">
        <v>5661</v>
      </c>
    </row>
    <row r="3553" spans="1:12" x14ac:dyDescent="0.25">
      <c r="A3553" t="s">
        <v>193</v>
      </c>
      <c r="B3553" t="s">
        <v>5288</v>
      </c>
      <c r="C3553" t="s">
        <v>3628</v>
      </c>
      <c r="D3553" t="s">
        <v>193</v>
      </c>
      <c r="E3553" t="s">
        <v>5288</v>
      </c>
      <c r="F3553" t="s">
        <v>3628</v>
      </c>
      <c r="H3553" t="s">
        <v>1470</v>
      </c>
      <c r="I3553" t="s">
        <v>8297</v>
      </c>
      <c r="K3553" t="s">
        <v>233</v>
      </c>
      <c r="L3553" t="s">
        <v>3814</v>
      </c>
    </row>
    <row r="3554" spans="1:12" x14ac:dyDescent="0.25">
      <c r="A3554" t="s">
        <v>67</v>
      </c>
      <c r="B3554" t="s">
        <v>5284</v>
      </c>
      <c r="C3554" t="s">
        <v>3305</v>
      </c>
      <c r="D3554" t="s">
        <v>67</v>
      </c>
      <c r="E3554" t="s">
        <v>5284</v>
      </c>
      <c r="F3554" t="s">
        <v>3305</v>
      </c>
      <c r="H3554" t="s">
        <v>1470</v>
      </c>
      <c r="I3554" t="s">
        <v>8306</v>
      </c>
      <c r="K3554" t="s">
        <v>233</v>
      </c>
      <c r="L3554" t="s">
        <v>3817</v>
      </c>
    </row>
    <row r="3555" spans="1:12" x14ac:dyDescent="0.25">
      <c r="A3555" t="s">
        <v>67</v>
      </c>
      <c r="B3555" t="s">
        <v>5284</v>
      </c>
      <c r="C3555" t="s">
        <v>3308</v>
      </c>
      <c r="D3555" t="s">
        <v>67</v>
      </c>
      <c r="E3555" t="s">
        <v>5284</v>
      </c>
      <c r="F3555" t="s">
        <v>3308</v>
      </c>
      <c r="H3555" t="s">
        <v>1470</v>
      </c>
      <c r="I3555" t="s">
        <v>8312</v>
      </c>
      <c r="K3555" t="s">
        <v>233</v>
      </c>
      <c r="L3555" t="s">
        <v>5668</v>
      </c>
    </row>
    <row r="3556" spans="1:12" x14ac:dyDescent="0.25">
      <c r="A3556" t="s">
        <v>67</v>
      </c>
      <c r="B3556" t="s">
        <v>5284</v>
      </c>
      <c r="C3556" t="s">
        <v>3311</v>
      </c>
      <c r="D3556" t="s">
        <v>67</v>
      </c>
      <c r="E3556" t="s">
        <v>5284</v>
      </c>
      <c r="F3556" t="s">
        <v>3311</v>
      </c>
      <c r="H3556" t="s">
        <v>1470</v>
      </c>
      <c r="I3556" t="s">
        <v>7823</v>
      </c>
      <c r="K3556" t="s">
        <v>233</v>
      </c>
      <c r="L3556" t="s">
        <v>3820</v>
      </c>
    </row>
    <row r="3557" spans="1:12" x14ac:dyDescent="0.25">
      <c r="A3557" t="s">
        <v>67</v>
      </c>
      <c r="B3557" t="s">
        <v>5284</v>
      </c>
      <c r="C3557" t="s">
        <v>3314</v>
      </c>
      <c r="D3557" t="s">
        <v>67</v>
      </c>
      <c r="E3557" t="s">
        <v>5284</v>
      </c>
      <c r="F3557" t="s">
        <v>3314</v>
      </c>
      <c r="H3557" t="s">
        <v>1470</v>
      </c>
      <c r="I3557" t="s">
        <v>8356</v>
      </c>
      <c r="K3557" t="s">
        <v>233</v>
      </c>
      <c r="L3557" t="s">
        <v>3823</v>
      </c>
    </row>
    <row r="3558" spans="1:12" x14ac:dyDescent="0.25">
      <c r="A3558" t="s">
        <v>67</v>
      </c>
      <c r="B3558" t="s">
        <v>5284</v>
      </c>
      <c r="C3558" t="s">
        <v>3320</v>
      </c>
      <c r="D3558" t="s">
        <v>67</v>
      </c>
      <c r="E3558" t="s">
        <v>5284</v>
      </c>
      <c r="F3558" t="s">
        <v>3320</v>
      </c>
      <c r="H3558" t="s">
        <v>101</v>
      </c>
      <c r="I3558" t="s">
        <v>3257</v>
      </c>
      <c r="K3558" t="s">
        <v>233</v>
      </c>
      <c r="L3558" t="s">
        <v>5678</v>
      </c>
    </row>
    <row r="3559" spans="1:12" x14ac:dyDescent="0.25">
      <c r="A3559" t="s">
        <v>67</v>
      </c>
      <c r="B3559" t="s">
        <v>5284</v>
      </c>
      <c r="C3559" t="s">
        <v>3341</v>
      </c>
      <c r="D3559" t="s">
        <v>67</v>
      </c>
      <c r="E3559" t="s">
        <v>5284</v>
      </c>
      <c r="F3559" t="s">
        <v>3341</v>
      </c>
      <c r="H3559" t="s">
        <v>101</v>
      </c>
      <c r="I3559" t="s">
        <v>3341</v>
      </c>
      <c r="K3559" t="s">
        <v>233</v>
      </c>
      <c r="L3559" t="s">
        <v>3826</v>
      </c>
    </row>
    <row r="3560" spans="1:12" x14ac:dyDescent="0.25">
      <c r="A3560" t="s">
        <v>67</v>
      </c>
      <c r="B3560" t="s">
        <v>7667</v>
      </c>
      <c r="C3560" t="s">
        <v>3478</v>
      </c>
      <c r="D3560" t="s">
        <v>67</v>
      </c>
      <c r="E3560" t="s">
        <v>7667</v>
      </c>
      <c r="F3560" t="s">
        <v>3478</v>
      </c>
      <c r="H3560" t="s">
        <v>101</v>
      </c>
      <c r="I3560" t="s">
        <v>7593</v>
      </c>
      <c r="K3560" t="s">
        <v>233</v>
      </c>
      <c r="L3560" t="s">
        <v>3829</v>
      </c>
    </row>
    <row r="3561" spans="1:12" x14ac:dyDescent="0.25">
      <c r="A3561" t="s">
        <v>1178</v>
      </c>
      <c r="B3561" t="s">
        <v>5284</v>
      </c>
      <c r="C3561" t="s">
        <v>3260</v>
      </c>
      <c r="D3561" t="s">
        <v>67</v>
      </c>
      <c r="E3561" t="s">
        <v>5284</v>
      </c>
      <c r="F3561" t="s">
        <v>3260</v>
      </c>
      <c r="H3561" t="s">
        <v>101</v>
      </c>
      <c r="I3561" t="s">
        <v>3359</v>
      </c>
      <c r="K3561" t="s">
        <v>233</v>
      </c>
      <c r="L3561" t="s">
        <v>5688</v>
      </c>
    </row>
    <row r="3562" spans="1:12" x14ac:dyDescent="0.25">
      <c r="A3562" t="s">
        <v>1178</v>
      </c>
      <c r="B3562" t="s">
        <v>5284</v>
      </c>
      <c r="C3562" t="s">
        <v>3305</v>
      </c>
      <c r="D3562" t="s">
        <v>67</v>
      </c>
      <c r="E3562" t="s">
        <v>5284</v>
      </c>
      <c r="F3562" t="s">
        <v>3305</v>
      </c>
      <c r="H3562" t="s">
        <v>101</v>
      </c>
      <c r="I3562" t="s">
        <v>7945</v>
      </c>
      <c r="K3562" t="s">
        <v>233</v>
      </c>
      <c r="L3562" t="s">
        <v>3831</v>
      </c>
    </row>
    <row r="3563" spans="1:12" x14ac:dyDescent="0.25">
      <c r="A3563" t="s">
        <v>1178</v>
      </c>
      <c r="B3563" t="s">
        <v>5284</v>
      </c>
      <c r="C3563" t="s">
        <v>3308</v>
      </c>
      <c r="D3563" t="s">
        <v>67</v>
      </c>
      <c r="E3563" t="s">
        <v>5284</v>
      </c>
      <c r="F3563" t="s">
        <v>3308</v>
      </c>
      <c r="H3563" t="s">
        <v>101</v>
      </c>
      <c r="I3563" t="s">
        <v>3377</v>
      </c>
      <c r="K3563" t="s">
        <v>233</v>
      </c>
      <c r="L3563" t="s">
        <v>5695</v>
      </c>
    </row>
    <row r="3564" spans="1:12" x14ac:dyDescent="0.25">
      <c r="A3564" t="s">
        <v>1178</v>
      </c>
      <c r="B3564" t="s">
        <v>5284</v>
      </c>
      <c r="C3564" t="s">
        <v>7937</v>
      </c>
      <c r="D3564" t="s">
        <v>67</v>
      </c>
      <c r="E3564" t="s">
        <v>5284</v>
      </c>
      <c r="F3564" t="s">
        <v>7937</v>
      </c>
      <c r="H3564" t="s">
        <v>101</v>
      </c>
      <c r="I3564" t="s">
        <v>7597</v>
      </c>
      <c r="K3564" t="s">
        <v>233</v>
      </c>
      <c r="L3564" t="s">
        <v>3834</v>
      </c>
    </row>
    <row r="3565" spans="1:12" x14ac:dyDescent="0.25">
      <c r="A3565" t="s">
        <v>1178</v>
      </c>
      <c r="B3565" t="s">
        <v>5284</v>
      </c>
      <c r="C3565" t="s">
        <v>3311</v>
      </c>
      <c r="D3565" t="s">
        <v>67</v>
      </c>
      <c r="E3565" t="s">
        <v>5284</v>
      </c>
      <c r="F3565" t="s">
        <v>3311</v>
      </c>
      <c r="H3565" t="s">
        <v>101</v>
      </c>
      <c r="I3565" t="s">
        <v>3394</v>
      </c>
      <c r="K3565" t="s">
        <v>233</v>
      </c>
      <c r="L3565" t="s">
        <v>5702</v>
      </c>
    </row>
    <row r="3566" spans="1:12" x14ac:dyDescent="0.25">
      <c r="A3566" t="s">
        <v>1178</v>
      </c>
      <c r="B3566" t="s">
        <v>5284</v>
      </c>
      <c r="C3566" t="s">
        <v>3314</v>
      </c>
      <c r="D3566" t="s">
        <v>67</v>
      </c>
      <c r="E3566" t="s">
        <v>5284</v>
      </c>
      <c r="F3566" t="s">
        <v>3314</v>
      </c>
      <c r="H3566" t="s">
        <v>101</v>
      </c>
      <c r="I3566" t="s">
        <v>3397</v>
      </c>
      <c r="K3566" t="s">
        <v>233</v>
      </c>
      <c r="L3566" t="s">
        <v>3837</v>
      </c>
    </row>
    <row r="3567" spans="1:12" x14ac:dyDescent="0.25">
      <c r="A3567" t="s">
        <v>1178</v>
      </c>
      <c r="B3567" t="s">
        <v>5284</v>
      </c>
      <c r="C3567" t="s">
        <v>3317</v>
      </c>
      <c r="D3567" t="s">
        <v>67</v>
      </c>
      <c r="E3567" t="s">
        <v>5284</v>
      </c>
      <c r="F3567" t="s">
        <v>3317</v>
      </c>
      <c r="H3567" t="s">
        <v>101</v>
      </c>
      <c r="I3567" t="s">
        <v>7950</v>
      </c>
      <c r="K3567" t="s">
        <v>233</v>
      </c>
      <c r="L3567" t="s">
        <v>5708</v>
      </c>
    </row>
    <row r="3568" spans="1:12" x14ac:dyDescent="0.25">
      <c r="A3568" t="s">
        <v>1178</v>
      </c>
      <c r="B3568" t="s">
        <v>5284</v>
      </c>
      <c r="C3568" t="s">
        <v>3320</v>
      </c>
      <c r="D3568" t="s">
        <v>67</v>
      </c>
      <c r="E3568" t="s">
        <v>5284</v>
      </c>
      <c r="F3568" t="s">
        <v>3320</v>
      </c>
      <c r="H3568" t="s">
        <v>101</v>
      </c>
      <c r="I3568" t="s">
        <v>7951</v>
      </c>
      <c r="K3568" t="s">
        <v>233</v>
      </c>
      <c r="L3568" t="s">
        <v>7728</v>
      </c>
    </row>
    <row r="3569" spans="1:12" x14ac:dyDescent="0.25">
      <c r="A3569" t="s">
        <v>1178</v>
      </c>
      <c r="B3569" t="s">
        <v>5284</v>
      </c>
      <c r="C3569" t="s">
        <v>7938</v>
      </c>
      <c r="D3569" t="s">
        <v>67</v>
      </c>
      <c r="E3569" t="s">
        <v>5284</v>
      </c>
      <c r="F3569" t="s">
        <v>7938</v>
      </c>
      <c r="H3569" t="s">
        <v>101</v>
      </c>
      <c r="I3569" t="s">
        <v>5295</v>
      </c>
      <c r="K3569" t="s">
        <v>233</v>
      </c>
      <c r="L3569" t="s">
        <v>7730</v>
      </c>
    </row>
    <row r="3570" spans="1:12" x14ac:dyDescent="0.25">
      <c r="A3570" t="s">
        <v>1178</v>
      </c>
      <c r="B3570" t="s">
        <v>5284</v>
      </c>
      <c r="C3570" t="s">
        <v>8483</v>
      </c>
      <c r="D3570" t="s">
        <v>67</v>
      </c>
      <c r="E3570" t="s">
        <v>5284</v>
      </c>
      <c r="F3570" t="s">
        <v>8483</v>
      </c>
      <c r="H3570" t="s">
        <v>101</v>
      </c>
      <c r="I3570" t="s">
        <v>8038</v>
      </c>
      <c r="K3570" t="s">
        <v>233</v>
      </c>
      <c r="L3570" t="s">
        <v>3840</v>
      </c>
    </row>
    <row r="3571" spans="1:12" x14ac:dyDescent="0.25">
      <c r="A3571" t="s">
        <v>1178</v>
      </c>
      <c r="B3571" t="s">
        <v>5284</v>
      </c>
      <c r="C3571" t="s">
        <v>3341</v>
      </c>
      <c r="D3571" t="s">
        <v>67</v>
      </c>
      <c r="E3571" t="s">
        <v>5284</v>
      </c>
      <c r="F3571" t="s">
        <v>3341</v>
      </c>
      <c r="H3571" t="s">
        <v>1479</v>
      </c>
      <c r="I3571" t="s">
        <v>3257</v>
      </c>
      <c r="K3571" t="s">
        <v>233</v>
      </c>
      <c r="L3571" t="s">
        <v>3843</v>
      </c>
    </row>
    <row r="3572" spans="1:12" x14ac:dyDescent="0.25">
      <c r="A3572" t="s">
        <v>1178</v>
      </c>
      <c r="B3572" t="s">
        <v>5284</v>
      </c>
      <c r="C3572" t="s">
        <v>7897</v>
      </c>
      <c r="D3572" t="s">
        <v>67</v>
      </c>
      <c r="E3572" t="s">
        <v>5284</v>
      </c>
      <c r="F3572" t="s">
        <v>7897</v>
      </c>
      <c r="H3572" t="s">
        <v>1479</v>
      </c>
      <c r="I3572" t="s">
        <v>3341</v>
      </c>
      <c r="K3572" t="s">
        <v>233</v>
      </c>
      <c r="L3572" t="s">
        <v>3846</v>
      </c>
    </row>
    <row r="3573" spans="1:12" x14ac:dyDescent="0.25">
      <c r="A3573" t="s">
        <v>1178</v>
      </c>
      <c r="B3573" t="s">
        <v>5284</v>
      </c>
      <c r="C3573" t="s">
        <v>7944</v>
      </c>
      <c r="D3573" t="s">
        <v>67</v>
      </c>
      <c r="E3573" t="s">
        <v>5284</v>
      </c>
      <c r="F3573" t="s">
        <v>7944</v>
      </c>
      <c r="H3573" t="s">
        <v>1479</v>
      </c>
      <c r="I3573" t="s">
        <v>7897</v>
      </c>
      <c r="K3573" t="s">
        <v>233</v>
      </c>
      <c r="L3573" t="s">
        <v>3849</v>
      </c>
    </row>
    <row r="3574" spans="1:12" x14ac:dyDescent="0.25">
      <c r="A3574" t="s">
        <v>1178</v>
      </c>
      <c r="B3574" t="s">
        <v>5284</v>
      </c>
      <c r="C3574" t="s">
        <v>7597</v>
      </c>
      <c r="D3574" t="s">
        <v>67</v>
      </c>
      <c r="E3574" t="s">
        <v>5284</v>
      </c>
      <c r="F3574" t="s">
        <v>7597</v>
      </c>
      <c r="H3574" t="s">
        <v>1479</v>
      </c>
      <c r="I3574" t="s">
        <v>7945</v>
      </c>
      <c r="K3574" t="s">
        <v>233</v>
      </c>
      <c r="L3574" t="s">
        <v>3852</v>
      </c>
    </row>
    <row r="3575" spans="1:12" x14ac:dyDescent="0.25">
      <c r="A3575" t="s">
        <v>1178</v>
      </c>
      <c r="B3575" t="s">
        <v>5284</v>
      </c>
      <c r="C3575" t="s">
        <v>3399</v>
      </c>
      <c r="D3575" t="s">
        <v>67</v>
      </c>
      <c r="E3575" t="s">
        <v>5284</v>
      </c>
      <c r="F3575" t="s">
        <v>3399</v>
      </c>
      <c r="H3575" t="s">
        <v>1479</v>
      </c>
      <c r="I3575" t="s">
        <v>7597</v>
      </c>
      <c r="K3575" t="s">
        <v>233</v>
      </c>
      <c r="L3575" t="s">
        <v>3855</v>
      </c>
    </row>
    <row r="3576" spans="1:12" x14ac:dyDescent="0.25">
      <c r="A3576" t="s">
        <v>1178</v>
      </c>
      <c r="B3576" t="s">
        <v>5284</v>
      </c>
      <c r="C3576" t="s">
        <v>3568</v>
      </c>
      <c r="D3576" t="s">
        <v>67</v>
      </c>
      <c r="E3576" t="s">
        <v>5284</v>
      </c>
      <c r="F3576" t="s">
        <v>3568</v>
      </c>
      <c r="H3576" t="s">
        <v>1479</v>
      </c>
      <c r="I3576" t="s">
        <v>8498</v>
      </c>
      <c r="K3576" t="s">
        <v>233</v>
      </c>
      <c r="L3576" t="s">
        <v>3858</v>
      </c>
    </row>
    <row r="3577" spans="1:12" x14ac:dyDescent="0.25">
      <c r="A3577" t="s">
        <v>1178</v>
      </c>
      <c r="B3577" t="s">
        <v>5284</v>
      </c>
      <c r="C3577" t="s">
        <v>8011</v>
      </c>
      <c r="D3577" t="s">
        <v>67</v>
      </c>
      <c r="E3577" t="s">
        <v>5284</v>
      </c>
      <c r="F3577" t="s">
        <v>8011</v>
      </c>
      <c r="H3577" t="s">
        <v>1479</v>
      </c>
      <c r="I3577" t="s">
        <v>8499</v>
      </c>
      <c r="K3577" t="s">
        <v>233</v>
      </c>
      <c r="L3577" t="s">
        <v>3861</v>
      </c>
    </row>
    <row r="3578" spans="1:12" x14ac:dyDescent="0.25">
      <c r="A3578" t="s">
        <v>1178</v>
      </c>
      <c r="B3578" t="s">
        <v>5284</v>
      </c>
      <c r="C3578" t="s">
        <v>8015</v>
      </c>
      <c r="D3578" t="s">
        <v>67</v>
      </c>
      <c r="E3578" t="s">
        <v>5284</v>
      </c>
      <c r="F3578" t="s">
        <v>8015</v>
      </c>
      <c r="H3578" t="s">
        <v>1479</v>
      </c>
      <c r="I3578" t="s">
        <v>3397</v>
      </c>
      <c r="K3578" t="s">
        <v>233</v>
      </c>
      <c r="L3578" t="s">
        <v>3864</v>
      </c>
    </row>
    <row r="3579" spans="1:12" x14ac:dyDescent="0.25">
      <c r="A3579" t="s">
        <v>1178</v>
      </c>
      <c r="B3579" t="s">
        <v>5284</v>
      </c>
      <c r="C3579" t="s">
        <v>8016</v>
      </c>
      <c r="D3579" t="s">
        <v>67</v>
      </c>
      <c r="E3579" t="s">
        <v>5284</v>
      </c>
      <c r="F3579" t="s">
        <v>8016</v>
      </c>
      <c r="H3579" t="s">
        <v>1479</v>
      </c>
      <c r="I3579" t="s">
        <v>7950</v>
      </c>
      <c r="K3579" t="s">
        <v>233</v>
      </c>
      <c r="L3579" t="s">
        <v>3867</v>
      </c>
    </row>
    <row r="3580" spans="1:12" x14ac:dyDescent="0.25">
      <c r="A3580" t="s">
        <v>1178</v>
      </c>
      <c r="B3580" t="s">
        <v>5284</v>
      </c>
      <c r="C3580" t="s">
        <v>8017</v>
      </c>
      <c r="D3580" t="s">
        <v>67</v>
      </c>
      <c r="E3580" t="s">
        <v>5284</v>
      </c>
      <c r="F3580" t="s">
        <v>8017</v>
      </c>
      <c r="H3580" t="s">
        <v>1479</v>
      </c>
      <c r="I3580" t="s">
        <v>7951</v>
      </c>
      <c r="K3580" t="s">
        <v>233</v>
      </c>
      <c r="L3580" t="s">
        <v>3870</v>
      </c>
    </row>
    <row r="3581" spans="1:12" x14ac:dyDescent="0.25">
      <c r="A3581" t="s">
        <v>1178</v>
      </c>
      <c r="B3581" t="s">
        <v>5315</v>
      </c>
      <c r="C3581" t="s">
        <v>3305</v>
      </c>
      <c r="D3581" t="s">
        <v>67</v>
      </c>
      <c r="E3581" t="s">
        <v>5315</v>
      </c>
      <c r="F3581" t="s">
        <v>3305</v>
      </c>
      <c r="H3581" t="s">
        <v>1479</v>
      </c>
      <c r="I3581" t="s">
        <v>8500</v>
      </c>
      <c r="K3581" t="s">
        <v>233</v>
      </c>
      <c r="L3581" t="s">
        <v>3873</v>
      </c>
    </row>
    <row r="3582" spans="1:12" x14ac:dyDescent="0.25">
      <c r="A3582" t="s">
        <v>1178</v>
      </c>
      <c r="B3582" t="s">
        <v>5315</v>
      </c>
      <c r="C3582" t="s">
        <v>3308</v>
      </c>
      <c r="D3582" t="s">
        <v>67</v>
      </c>
      <c r="E3582" t="s">
        <v>5315</v>
      </c>
      <c r="F3582" t="s">
        <v>3308</v>
      </c>
      <c r="H3582" t="s">
        <v>1479</v>
      </c>
      <c r="I3582" t="s">
        <v>8177</v>
      </c>
      <c r="K3582" t="s">
        <v>233</v>
      </c>
      <c r="L3582" t="s">
        <v>3877</v>
      </c>
    </row>
    <row r="3583" spans="1:12" x14ac:dyDescent="0.25">
      <c r="A3583" t="s">
        <v>1178</v>
      </c>
      <c r="B3583" t="s">
        <v>5315</v>
      </c>
      <c r="C3583" t="s">
        <v>7937</v>
      </c>
      <c r="D3583" t="s">
        <v>67</v>
      </c>
      <c r="E3583" t="s">
        <v>5315</v>
      </c>
      <c r="F3583" t="s">
        <v>7937</v>
      </c>
      <c r="H3583" t="s">
        <v>1479</v>
      </c>
      <c r="I3583" t="s">
        <v>8032</v>
      </c>
      <c r="K3583" t="s">
        <v>233</v>
      </c>
      <c r="L3583" t="s">
        <v>3880</v>
      </c>
    </row>
    <row r="3584" spans="1:12" x14ac:dyDescent="0.25">
      <c r="A3584" t="s">
        <v>1178</v>
      </c>
      <c r="B3584" t="s">
        <v>5315</v>
      </c>
      <c r="C3584" t="s">
        <v>3314</v>
      </c>
      <c r="D3584" t="s">
        <v>67</v>
      </c>
      <c r="E3584" t="s">
        <v>5315</v>
      </c>
      <c r="F3584" t="s">
        <v>3314</v>
      </c>
      <c r="H3584" t="s">
        <v>1479</v>
      </c>
      <c r="I3584" t="s">
        <v>4517</v>
      </c>
      <c r="K3584" t="s">
        <v>233</v>
      </c>
      <c r="L3584" t="s">
        <v>7913</v>
      </c>
    </row>
    <row r="3585" spans="1:12" x14ac:dyDescent="0.25">
      <c r="A3585" t="s">
        <v>1178</v>
      </c>
      <c r="B3585" t="s">
        <v>5315</v>
      </c>
      <c r="C3585" t="s">
        <v>3317</v>
      </c>
      <c r="D3585" t="s">
        <v>67</v>
      </c>
      <c r="E3585" t="s">
        <v>5315</v>
      </c>
      <c r="F3585" t="s">
        <v>3317</v>
      </c>
      <c r="H3585" t="s">
        <v>1479</v>
      </c>
      <c r="I3585" t="s">
        <v>7890</v>
      </c>
      <c r="K3585" t="s">
        <v>233</v>
      </c>
      <c r="L3585" t="s">
        <v>7932</v>
      </c>
    </row>
    <row r="3586" spans="1:12" x14ac:dyDescent="0.25">
      <c r="A3586" t="s">
        <v>1178</v>
      </c>
      <c r="B3586" t="s">
        <v>5315</v>
      </c>
      <c r="C3586" t="s">
        <v>3320</v>
      </c>
      <c r="D3586" t="s">
        <v>67</v>
      </c>
      <c r="E3586" t="s">
        <v>5315</v>
      </c>
      <c r="F3586" t="s">
        <v>3320</v>
      </c>
      <c r="H3586" t="s">
        <v>1479</v>
      </c>
      <c r="I3586" t="s">
        <v>5295</v>
      </c>
      <c r="K3586" t="s">
        <v>233</v>
      </c>
      <c r="L3586" t="s">
        <v>7916</v>
      </c>
    </row>
    <row r="3587" spans="1:12" x14ac:dyDescent="0.25">
      <c r="A3587" t="s">
        <v>1178</v>
      </c>
      <c r="B3587" t="s">
        <v>5315</v>
      </c>
      <c r="C3587" t="s">
        <v>8483</v>
      </c>
      <c r="D3587" t="s">
        <v>67</v>
      </c>
      <c r="E3587" t="s">
        <v>5315</v>
      </c>
      <c r="F3587" t="s">
        <v>8483</v>
      </c>
      <c r="H3587" t="s">
        <v>1479</v>
      </c>
      <c r="I3587" t="s">
        <v>8038</v>
      </c>
      <c r="K3587" t="s">
        <v>233</v>
      </c>
      <c r="L3587" t="s">
        <v>7917</v>
      </c>
    </row>
    <row r="3588" spans="1:12" x14ac:dyDescent="0.25">
      <c r="A3588" t="s">
        <v>1178</v>
      </c>
      <c r="B3588" t="s">
        <v>5288</v>
      </c>
      <c r="C3588" t="s">
        <v>3568</v>
      </c>
      <c r="D3588" t="s">
        <v>67</v>
      </c>
      <c r="E3588" t="s">
        <v>5288</v>
      </c>
      <c r="F3588" t="s">
        <v>3568</v>
      </c>
      <c r="H3588" t="s">
        <v>104</v>
      </c>
      <c r="I3588" t="s">
        <v>3489</v>
      </c>
      <c r="K3588" t="s">
        <v>233</v>
      </c>
      <c r="L3588" t="s">
        <v>3935</v>
      </c>
    </row>
    <row r="3589" spans="1:12" x14ac:dyDescent="0.25">
      <c r="A3589" t="s">
        <v>1178</v>
      </c>
      <c r="B3589" t="s">
        <v>5288</v>
      </c>
      <c r="C3589" t="s">
        <v>3628</v>
      </c>
      <c r="D3589" t="s">
        <v>67</v>
      </c>
      <c r="E3589" t="s">
        <v>5288</v>
      </c>
      <c r="F3589" t="s">
        <v>3628</v>
      </c>
      <c r="H3589" t="s">
        <v>104</v>
      </c>
      <c r="I3589" t="s">
        <v>3492</v>
      </c>
      <c r="K3589" t="s">
        <v>233</v>
      </c>
      <c r="L3589" t="s">
        <v>7735</v>
      </c>
    </row>
    <row r="3590" spans="1:12" x14ac:dyDescent="0.25">
      <c r="A3590" t="s">
        <v>164</v>
      </c>
      <c r="B3590" t="s">
        <v>5288</v>
      </c>
      <c r="C3590" t="s">
        <v>3541</v>
      </c>
      <c r="D3590" t="s">
        <v>164</v>
      </c>
      <c r="E3590" t="s">
        <v>5288</v>
      </c>
      <c r="F3590" t="s">
        <v>3541</v>
      </c>
      <c r="H3590" t="s">
        <v>104</v>
      </c>
      <c r="I3590" t="s">
        <v>3535</v>
      </c>
      <c r="K3590" t="s">
        <v>233</v>
      </c>
      <c r="L3590" t="s">
        <v>3941</v>
      </c>
    </row>
    <row r="3591" spans="1:12" x14ac:dyDescent="0.25">
      <c r="A3591" t="s">
        <v>164</v>
      </c>
      <c r="B3591" t="s">
        <v>5288</v>
      </c>
      <c r="C3591" t="s">
        <v>3549</v>
      </c>
      <c r="D3591" t="s">
        <v>164</v>
      </c>
      <c r="E3591" t="s">
        <v>5288</v>
      </c>
      <c r="F3591" t="s">
        <v>3549</v>
      </c>
      <c r="H3591" t="s">
        <v>104</v>
      </c>
      <c r="I3591" t="s">
        <v>3543</v>
      </c>
      <c r="K3591" t="s">
        <v>233</v>
      </c>
      <c r="L3591" t="s">
        <v>7740</v>
      </c>
    </row>
    <row r="3592" spans="1:12" x14ac:dyDescent="0.25">
      <c r="A3592" t="s">
        <v>164</v>
      </c>
      <c r="B3592" t="s">
        <v>5288</v>
      </c>
      <c r="C3592" t="s">
        <v>3568</v>
      </c>
      <c r="D3592" t="s">
        <v>164</v>
      </c>
      <c r="E3592" t="s">
        <v>5288</v>
      </c>
      <c r="F3592" t="s">
        <v>3568</v>
      </c>
      <c r="H3592" t="s">
        <v>104</v>
      </c>
      <c r="I3592" t="s">
        <v>3549</v>
      </c>
      <c r="K3592" t="s">
        <v>233</v>
      </c>
      <c r="L3592" t="s">
        <v>7743</v>
      </c>
    </row>
    <row r="3593" spans="1:12" x14ac:dyDescent="0.25">
      <c r="A3593" t="s">
        <v>164</v>
      </c>
      <c r="B3593" t="s">
        <v>5288</v>
      </c>
      <c r="C3593" t="s">
        <v>3607</v>
      </c>
      <c r="D3593" t="s">
        <v>164</v>
      </c>
      <c r="E3593" t="s">
        <v>5288</v>
      </c>
      <c r="F3593" t="s">
        <v>3607</v>
      </c>
      <c r="H3593" t="s">
        <v>104</v>
      </c>
      <c r="I3593" t="s">
        <v>3570</v>
      </c>
      <c r="K3593" t="s">
        <v>233</v>
      </c>
      <c r="L3593" t="s">
        <v>3944</v>
      </c>
    </row>
    <row r="3594" spans="1:12" x14ac:dyDescent="0.25">
      <c r="A3594" t="s">
        <v>164</v>
      </c>
      <c r="B3594" t="s">
        <v>5288</v>
      </c>
      <c r="C3594" t="s">
        <v>3613</v>
      </c>
      <c r="D3594" t="s">
        <v>164</v>
      </c>
      <c r="E3594" t="s">
        <v>5288</v>
      </c>
      <c r="F3594" t="s">
        <v>3613</v>
      </c>
      <c r="H3594" t="s">
        <v>104</v>
      </c>
      <c r="I3594" t="s">
        <v>7665</v>
      </c>
      <c r="K3594" t="s">
        <v>233</v>
      </c>
      <c r="L3594" t="s">
        <v>3983</v>
      </c>
    </row>
    <row r="3595" spans="1:12" x14ac:dyDescent="0.25">
      <c r="A3595" t="s">
        <v>164</v>
      </c>
      <c r="B3595" t="s">
        <v>5288</v>
      </c>
      <c r="C3595" t="s">
        <v>3628</v>
      </c>
      <c r="D3595" t="s">
        <v>164</v>
      </c>
      <c r="E3595" t="s">
        <v>5288</v>
      </c>
      <c r="F3595" t="s">
        <v>3628</v>
      </c>
      <c r="H3595" t="s">
        <v>104</v>
      </c>
      <c r="I3595" t="s">
        <v>3628</v>
      </c>
      <c r="K3595" t="s">
        <v>233</v>
      </c>
      <c r="L3595" t="s">
        <v>3995</v>
      </c>
    </row>
    <row r="3596" spans="1:12" x14ac:dyDescent="0.25">
      <c r="A3596" t="s">
        <v>164</v>
      </c>
      <c r="B3596" t="s">
        <v>5288</v>
      </c>
      <c r="C3596" t="s">
        <v>3995</v>
      </c>
      <c r="D3596" t="s">
        <v>164</v>
      </c>
      <c r="E3596" t="s">
        <v>5288</v>
      </c>
      <c r="F3596" t="s">
        <v>3995</v>
      </c>
      <c r="H3596" t="s">
        <v>104</v>
      </c>
      <c r="I3596" t="s">
        <v>7673</v>
      </c>
      <c r="K3596" t="s">
        <v>233</v>
      </c>
      <c r="L3596" t="s">
        <v>3997</v>
      </c>
    </row>
    <row r="3597" spans="1:12" x14ac:dyDescent="0.25">
      <c r="A3597" t="s">
        <v>164</v>
      </c>
      <c r="B3597" t="s">
        <v>5288</v>
      </c>
      <c r="C3597" t="s">
        <v>4037</v>
      </c>
      <c r="D3597" t="s">
        <v>164</v>
      </c>
      <c r="E3597" t="s">
        <v>5288</v>
      </c>
      <c r="F3597" t="s">
        <v>4037</v>
      </c>
      <c r="H3597" t="s">
        <v>104</v>
      </c>
      <c r="I3597" t="s">
        <v>3663</v>
      </c>
      <c r="K3597" t="s">
        <v>233</v>
      </c>
      <c r="L3597" t="s">
        <v>4015</v>
      </c>
    </row>
    <row r="3598" spans="1:12" x14ac:dyDescent="0.25">
      <c r="A3598" t="s">
        <v>164</v>
      </c>
      <c r="B3598" t="s">
        <v>5288</v>
      </c>
      <c r="C3598" t="s">
        <v>4040</v>
      </c>
      <c r="D3598" t="s">
        <v>164</v>
      </c>
      <c r="E3598" t="s">
        <v>5288</v>
      </c>
      <c r="F3598" t="s">
        <v>4040</v>
      </c>
      <c r="H3598" t="s">
        <v>104</v>
      </c>
      <c r="I3598" t="s">
        <v>7680</v>
      </c>
      <c r="K3598" t="s">
        <v>233</v>
      </c>
      <c r="L3598" t="s">
        <v>7749</v>
      </c>
    </row>
    <row r="3599" spans="1:12" x14ac:dyDescent="0.25">
      <c r="A3599" t="s">
        <v>164</v>
      </c>
      <c r="B3599" t="s">
        <v>5288</v>
      </c>
      <c r="C3599" t="s">
        <v>4070</v>
      </c>
      <c r="D3599" t="s">
        <v>164</v>
      </c>
      <c r="E3599" t="s">
        <v>5288</v>
      </c>
      <c r="F3599" t="s">
        <v>4070</v>
      </c>
      <c r="H3599" t="s">
        <v>104</v>
      </c>
      <c r="I3599" t="s">
        <v>7681</v>
      </c>
      <c r="K3599" t="s">
        <v>233</v>
      </c>
      <c r="L3599" t="s">
        <v>7750</v>
      </c>
    </row>
    <row r="3600" spans="1:12" x14ac:dyDescent="0.25">
      <c r="A3600" t="s">
        <v>164</v>
      </c>
      <c r="B3600" t="s">
        <v>5288</v>
      </c>
      <c r="C3600" t="s">
        <v>4074</v>
      </c>
      <c r="D3600" t="s">
        <v>164</v>
      </c>
      <c r="E3600" t="s">
        <v>5288</v>
      </c>
      <c r="F3600" t="s">
        <v>4074</v>
      </c>
      <c r="H3600" t="s">
        <v>104</v>
      </c>
      <c r="I3600" t="s">
        <v>7741</v>
      </c>
      <c r="K3600" t="s">
        <v>233</v>
      </c>
      <c r="L3600" t="s">
        <v>7751</v>
      </c>
    </row>
    <row r="3601" spans="1:12" x14ac:dyDescent="0.25">
      <c r="A3601" t="s">
        <v>164</v>
      </c>
      <c r="B3601" t="s">
        <v>5288</v>
      </c>
      <c r="C3601" t="s">
        <v>8181</v>
      </c>
      <c r="D3601" t="s">
        <v>164</v>
      </c>
      <c r="E3601" t="s">
        <v>5288</v>
      </c>
      <c r="F3601" t="s">
        <v>8181</v>
      </c>
      <c r="H3601" t="s">
        <v>104</v>
      </c>
      <c r="I3601" t="s">
        <v>7742</v>
      </c>
      <c r="K3601" t="s">
        <v>233</v>
      </c>
      <c r="L3601" t="s">
        <v>4037</v>
      </c>
    </row>
    <row r="3602" spans="1:12" x14ac:dyDescent="0.25">
      <c r="A3602" t="s">
        <v>1187</v>
      </c>
      <c r="B3602" t="s">
        <v>5284</v>
      </c>
      <c r="C3602" t="s">
        <v>3341</v>
      </c>
      <c r="D3602" t="s">
        <v>164</v>
      </c>
      <c r="E3602" t="s">
        <v>5284</v>
      </c>
      <c r="F3602" t="s">
        <v>3341</v>
      </c>
      <c r="H3602" t="s">
        <v>104</v>
      </c>
      <c r="I3602" t="s">
        <v>8501</v>
      </c>
      <c r="K3602" t="s">
        <v>233</v>
      </c>
      <c r="L3602" t="s">
        <v>4038</v>
      </c>
    </row>
    <row r="3603" spans="1:12" x14ac:dyDescent="0.25">
      <c r="A3603" t="s">
        <v>1187</v>
      </c>
      <c r="B3603" t="s">
        <v>5284</v>
      </c>
      <c r="C3603" t="s">
        <v>7597</v>
      </c>
      <c r="D3603" t="s">
        <v>164</v>
      </c>
      <c r="E3603" t="s">
        <v>5284</v>
      </c>
      <c r="F3603" t="s">
        <v>7597</v>
      </c>
      <c r="H3603" t="s">
        <v>104</v>
      </c>
      <c r="I3603" t="s">
        <v>8502</v>
      </c>
      <c r="K3603" t="s">
        <v>233</v>
      </c>
      <c r="L3603" t="s">
        <v>4040</v>
      </c>
    </row>
    <row r="3604" spans="1:12" x14ac:dyDescent="0.25">
      <c r="A3604" t="s">
        <v>1187</v>
      </c>
      <c r="B3604" t="s">
        <v>5288</v>
      </c>
      <c r="C3604" t="s">
        <v>3341</v>
      </c>
      <c r="D3604" t="s">
        <v>164</v>
      </c>
      <c r="E3604" t="s">
        <v>5288</v>
      </c>
      <c r="F3604" t="s">
        <v>3341</v>
      </c>
      <c r="H3604" t="s">
        <v>104</v>
      </c>
      <c r="I3604" t="s">
        <v>7822</v>
      </c>
      <c r="K3604" t="s">
        <v>233</v>
      </c>
      <c r="L3604" t="s">
        <v>4042</v>
      </c>
    </row>
    <row r="3605" spans="1:12" x14ac:dyDescent="0.25">
      <c r="A3605" t="s">
        <v>1187</v>
      </c>
      <c r="B3605" t="s">
        <v>5288</v>
      </c>
      <c r="C3605" t="s">
        <v>3492</v>
      </c>
      <c r="D3605" t="s">
        <v>164</v>
      </c>
      <c r="E3605" t="s">
        <v>5288</v>
      </c>
      <c r="F3605" t="s">
        <v>3492</v>
      </c>
      <c r="H3605" t="s">
        <v>1484</v>
      </c>
      <c r="I3605" t="s">
        <v>3628</v>
      </c>
      <c r="K3605" t="s">
        <v>233</v>
      </c>
      <c r="L3605" t="s">
        <v>4044</v>
      </c>
    </row>
    <row r="3606" spans="1:12" x14ac:dyDescent="0.25">
      <c r="A3606" t="s">
        <v>1187</v>
      </c>
      <c r="B3606" t="s">
        <v>5288</v>
      </c>
      <c r="C3606" t="s">
        <v>3541</v>
      </c>
      <c r="D3606" t="s">
        <v>164</v>
      </c>
      <c r="E3606" t="s">
        <v>5288</v>
      </c>
      <c r="F3606" t="s">
        <v>3541</v>
      </c>
      <c r="H3606" t="s">
        <v>1484</v>
      </c>
      <c r="I3606" t="s">
        <v>3489</v>
      </c>
      <c r="K3606" t="s">
        <v>233</v>
      </c>
      <c r="L3606" t="s">
        <v>4046</v>
      </c>
    </row>
    <row r="3607" spans="1:12" x14ac:dyDescent="0.25">
      <c r="A3607" t="s">
        <v>1187</v>
      </c>
      <c r="B3607" t="s">
        <v>5288</v>
      </c>
      <c r="C3607" t="s">
        <v>3546</v>
      </c>
      <c r="D3607" t="s">
        <v>164</v>
      </c>
      <c r="E3607" t="s">
        <v>5288</v>
      </c>
      <c r="F3607" t="s">
        <v>3546</v>
      </c>
      <c r="H3607" t="s">
        <v>1484</v>
      </c>
      <c r="I3607" t="s">
        <v>3492</v>
      </c>
      <c r="K3607" t="s">
        <v>233</v>
      </c>
      <c r="L3607" t="s">
        <v>4056</v>
      </c>
    </row>
    <row r="3608" spans="1:12" x14ac:dyDescent="0.25">
      <c r="A3608" t="s">
        <v>1187</v>
      </c>
      <c r="B3608" t="s">
        <v>5288</v>
      </c>
      <c r="C3608" t="s">
        <v>3549</v>
      </c>
      <c r="D3608" t="s">
        <v>164</v>
      </c>
      <c r="E3608" t="s">
        <v>5288</v>
      </c>
      <c r="F3608" t="s">
        <v>3549</v>
      </c>
      <c r="H3608" t="s">
        <v>1484</v>
      </c>
      <c r="I3608" t="s">
        <v>3535</v>
      </c>
      <c r="K3608" t="s">
        <v>233</v>
      </c>
      <c r="L3608" t="s">
        <v>4058</v>
      </c>
    </row>
    <row r="3609" spans="1:12" x14ac:dyDescent="0.25">
      <c r="A3609" t="s">
        <v>1187</v>
      </c>
      <c r="B3609" t="s">
        <v>5288</v>
      </c>
      <c r="C3609" t="s">
        <v>3551</v>
      </c>
      <c r="D3609" t="s">
        <v>164</v>
      </c>
      <c r="E3609" t="s">
        <v>5288</v>
      </c>
      <c r="F3609" t="s">
        <v>3551</v>
      </c>
      <c r="H3609" t="s">
        <v>1484</v>
      </c>
      <c r="I3609" t="s">
        <v>3549</v>
      </c>
      <c r="K3609" t="s">
        <v>233</v>
      </c>
      <c r="L3609" t="s">
        <v>7752</v>
      </c>
    </row>
    <row r="3610" spans="1:12" x14ac:dyDescent="0.25">
      <c r="A3610" t="s">
        <v>1187</v>
      </c>
      <c r="B3610" t="s">
        <v>5288</v>
      </c>
      <c r="C3610" t="s">
        <v>3554</v>
      </c>
      <c r="D3610" t="s">
        <v>164</v>
      </c>
      <c r="E3610" t="s">
        <v>5288</v>
      </c>
      <c r="F3610" t="s">
        <v>3554</v>
      </c>
      <c r="H3610" t="s">
        <v>1484</v>
      </c>
      <c r="I3610" t="s">
        <v>3570</v>
      </c>
      <c r="K3610" t="s">
        <v>233</v>
      </c>
      <c r="L3610" t="s">
        <v>4068</v>
      </c>
    </row>
    <row r="3611" spans="1:12" x14ac:dyDescent="0.25">
      <c r="A3611" t="s">
        <v>1187</v>
      </c>
      <c r="B3611" t="s">
        <v>5288</v>
      </c>
      <c r="C3611" t="s">
        <v>3557</v>
      </c>
      <c r="D3611" t="s">
        <v>164</v>
      </c>
      <c r="E3611" t="s">
        <v>5288</v>
      </c>
      <c r="F3611" t="s">
        <v>3557</v>
      </c>
      <c r="H3611" t="s">
        <v>1484</v>
      </c>
      <c r="I3611" t="s">
        <v>7665</v>
      </c>
      <c r="K3611" t="s">
        <v>233</v>
      </c>
      <c r="L3611" t="s">
        <v>7753</v>
      </c>
    </row>
    <row r="3612" spans="1:12" x14ac:dyDescent="0.25">
      <c r="A3612" t="s">
        <v>1187</v>
      </c>
      <c r="B3612" t="s">
        <v>5288</v>
      </c>
      <c r="C3612" t="s">
        <v>5470</v>
      </c>
      <c r="D3612" t="s">
        <v>164</v>
      </c>
      <c r="E3612" t="s">
        <v>5288</v>
      </c>
      <c r="F3612" t="s">
        <v>5470</v>
      </c>
      <c r="H3612" t="s">
        <v>1484</v>
      </c>
      <c r="I3612" t="s">
        <v>3663</v>
      </c>
      <c r="K3612" t="s">
        <v>233</v>
      </c>
      <c r="L3612" t="s">
        <v>7754</v>
      </c>
    </row>
    <row r="3613" spans="1:12" x14ac:dyDescent="0.25">
      <c r="A3613" t="s">
        <v>1187</v>
      </c>
      <c r="B3613" t="s">
        <v>5288</v>
      </c>
      <c r="C3613" t="s">
        <v>3560</v>
      </c>
      <c r="D3613" t="s">
        <v>164</v>
      </c>
      <c r="E3613" t="s">
        <v>5288</v>
      </c>
      <c r="F3613" t="s">
        <v>3560</v>
      </c>
      <c r="H3613" t="s">
        <v>1484</v>
      </c>
      <c r="I3613" t="s">
        <v>7680</v>
      </c>
      <c r="K3613" t="s">
        <v>233</v>
      </c>
      <c r="L3613" t="s">
        <v>7755</v>
      </c>
    </row>
    <row r="3614" spans="1:12" x14ac:dyDescent="0.25">
      <c r="A3614" t="s">
        <v>1187</v>
      </c>
      <c r="B3614" t="s">
        <v>5288</v>
      </c>
      <c r="C3614" t="s">
        <v>3562</v>
      </c>
      <c r="D3614" t="s">
        <v>164</v>
      </c>
      <c r="E3614" t="s">
        <v>5288</v>
      </c>
      <c r="F3614" t="s">
        <v>3562</v>
      </c>
      <c r="H3614" t="s">
        <v>1484</v>
      </c>
      <c r="I3614" t="s">
        <v>7681</v>
      </c>
      <c r="K3614" t="s">
        <v>233</v>
      </c>
      <c r="L3614" t="s">
        <v>7756</v>
      </c>
    </row>
    <row r="3615" spans="1:12" x14ac:dyDescent="0.25">
      <c r="A3615" t="s">
        <v>1187</v>
      </c>
      <c r="B3615" t="s">
        <v>5288</v>
      </c>
      <c r="C3615" t="s">
        <v>3565</v>
      </c>
      <c r="D3615" t="s">
        <v>164</v>
      </c>
      <c r="E3615" t="s">
        <v>5288</v>
      </c>
      <c r="F3615" t="s">
        <v>3565</v>
      </c>
      <c r="H3615" t="s">
        <v>1484</v>
      </c>
      <c r="I3615" t="s">
        <v>7743</v>
      </c>
      <c r="K3615" t="s">
        <v>233</v>
      </c>
      <c r="L3615" t="s">
        <v>7757</v>
      </c>
    </row>
    <row r="3616" spans="1:12" x14ac:dyDescent="0.25">
      <c r="A3616" t="s">
        <v>1187</v>
      </c>
      <c r="B3616" t="s">
        <v>5288</v>
      </c>
      <c r="C3616" t="s">
        <v>3568</v>
      </c>
      <c r="D3616" t="s">
        <v>164</v>
      </c>
      <c r="E3616" t="s">
        <v>5288</v>
      </c>
      <c r="F3616" t="s">
        <v>3568</v>
      </c>
      <c r="H3616" t="s">
        <v>1484</v>
      </c>
      <c r="I3616" t="s">
        <v>7822</v>
      </c>
      <c r="K3616" t="s">
        <v>233</v>
      </c>
      <c r="L3616" t="s">
        <v>7760</v>
      </c>
    </row>
    <row r="3617" spans="1:12" x14ac:dyDescent="0.25">
      <c r="A3617" t="s">
        <v>1187</v>
      </c>
      <c r="B3617" t="s">
        <v>5288</v>
      </c>
      <c r="C3617" t="s">
        <v>3570</v>
      </c>
      <c r="D3617" t="s">
        <v>164</v>
      </c>
      <c r="E3617" t="s">
        <v>5288</v>
      </c>
      <c r="F3617" t="s">
        <v>3570</v>
      </c>
      <c r="H3617" t="s">
        <v>1484</v>
      </c>
      <c r="I3617" t="s">
        <v>8435</v>
      </c>
      <c r="K3617" t="s">
        <v>233</v>
      </c>
      <c r="L3617" t="s">
        <v>7992</v>
      </c>
    </row>
    <row r="3618" spans="1:12" x14ac:dyDescent="0.25">
      <c r="A3618" t="s">
        <v>1187</v>
      </c>
      <c r="B3618" t="s">
        <v>5288</v>
      </c>
      <c r="C3618" t="s">
        <v>3573</v>
      </c>
      <c r="D3618" t="s">
        <v>164</v>
      </c>
      <c r="E3618" t="s">
        <v>5288</v>
      </c>
      <c r="F3618" t="s">
        <v>3573</v>
      </c>
      <c r="H3618" t="s">
        <v>1484</v>
      </c>
      <c r="I3618" t="s">
        <v>7673</v>
      </c>
      <c r="K3618" t="s">
        <v>233</v>
      </c>
      <c r="L3618" t="s">
        <v>8506</v>
      </c>
    </row>
    <row r="3619" spans="1:12" x14ac:dyDescent="0.25">
      <c r="A3619" t="s">
        <v>1187</v>
      </c>
      <c r="B3619" t="s">
        <v>5288</v>
      </c>
      <c r="C3619" t="s">
        <v>3576</v>
      </c>
      <c r="D3619" t="s">
        <v>164</v>
      </c>
      <c r="E3619" t="s">
        <v>5288</v>
      </c>
      <c r="F3619" t="s">
        <v>3576</v>
      </c>
      <c r="H3619" t="s">
        <v>1484</v>
      </c>
      <c r="I3619" t="s">
        <v>8501</v>
      </c>
      <c r="K3619" t="s">
        <v>233</v>
      </c>
      <c r="L3619" t="s">
        <v>7829</v>
      </c>
    </row>
    <row r="3620" spans="1:12" x14ac:dyDescent="0.25">
      <c r="A3620" t="s">
        <v>1187</v>
      </c>
      <c r="B3620" t="s">
        <v>5288</v>
      </c>
      <c r="C3620" t="s">
        <v>3579</v>
      </c>
      <c r="D3620" t="s">
        <v>164</v>
      </c>
      <c r="E3620" t="s">
        <v>5288</v>
      </c>
      <c r="F3620" t="s">
        <v>3579</v>
      </c>
      <c r="H3620" t="s">
        <v>1484</v>
      </c>
      <c r="I3620" t="s">
        <v>8502</v>
      </c>
      <c r="K3620" t="s">
        <v>233</v>
      </c>
      <c r="L3620" t="s">
        <v>4505</v>
      </c>
    </row>
    <row r="3621" spans="1:12" x14ac:dyDescent="0.25">
      <c r="A3621" t="s">
        <v>1187</v>
      </c>
      <c r="B3621" t="s">
        <v>5288</v>
      </c>
      <c r="C3621" t="s">
        <v>3582</v>
      </c>
      <c r="D3621" t="s">
        <v>164</v>
      </c>
      <c r="E3621" t="s">
        <v>5288</v>
      </c>
      <c r="F3621" t="s">
        <v>3582</v>
      </c>
      <c r="H3621" t="s">
        <v>1484</v>
      </c>
      <c r="I3621" t="s">
        <v>8503</v>
      </c>
      <c r="K3621" t="s">
        <v>233</v>
      </c>
      <c r="L3621" t="s">
        <v>4508</v>
      </c>
    </row>
    <row r="3622" spans="1:12" x14ac:dyDescent="0.25">
      <c r="A3622" t="s">
        <v>1187</v>
      </c>
      <c r="B3622" t="s">
        <v>5288</v>
      </c>
      <c r="C3622" t="s">
        <v>3585</v>
      </c>
      <c r="D3622" t="s">
        <v>164</v>
      </c>
      <c r="E3622" t="s">
        <v>5288</v>
      </c>
      <c r="F3622" t="s">
        <v>3585</v>
      </c>
      <c r="H3622" t="s">
        <v>1484</v>
      </c>
      <c r="I3622" t="s">
        <v>7692</v>
      </c>
      <c r="K3622" t="s">
        <v>233</v>
      </c>
      <c r="L3622" t="s">
        <v>7872</v>
      </c>
    </row>
    <row r="3623" spans="1:12" x14ac:dyDescent="0.25">
      <c r="A3623" t="s">
        <v>1187</v>
      </c>
      <c r="B3623" t="s">
        <v>5288</v>
      </c>
      <c r="C3623" t="s">
        <v>3600</v>
      </c>
      <c r="D3623" t="s">
        <v>164</v>
      </c>
      <c r="E3623" t="s">
        <v>5288</v>
      </c>
      <c r="F3623" t="s">
        <v>3600</v>
      </c>
      <c r="H3623" t="s">
        <v>106</v>
      </c>
      <c r="I3623" t="s">
        <v>3308</v>
      </c>
      <c r="K3623" t="s">
        <v>233</v>
      </c>
      <c r="L3623" t="s">
        <v>7623</v>
      </c>
    </row>
    <row r="3624" spans="1:12" x14ac:dyDescent="0.25">
      <c r="A3624" t="s">
        <v>1187</v>
      </c>
      <c r="B3624" t="s">
        <v>5288</v>
      </c>
      <c r="C3624" t="s">
        <v>3616</v>
      </c>
      <c r="D3624" t="s">
        <v>164</v>
      </c>
      <c r="E3624" t="s">
        <v>5288</v>
      </c>
      <c r="F3624" t="s">
        <v>3616</v>
      </c>
      <c r="H3624" t="s">
        <v>106</v>
      </c>
      <c r="I3624" t="s">
        <v>3314</v>
      </c>
      <c r="K3624" t="s">
        <v>210</v>
      </c>
      <c r="L3624" t="s">
        <v>3935</v>
      </c>
    </row>
    <row r="3625" spans="1:12" x14ac:dyDescent="0.25">
      <c r="A3625" t="s">
        <v>1187</v>
      </c>
      <c r="B3625" t="s">
        <v>5288</v>
      </c>
      <c r="C3625" t="s">
        <v>3619</v>
      </c>
      <c r="D3625" t="s">
        <v>164</v>
      </c>
      <c r="E3625" t="s">
        <v>5288</v>
      </c>
      <c r="F3625" t="s">
        <v>3619</v>
      </c>
      <c r="H3625" t="s">
        <v>106</v>
      </c>
      <c r="I3625" t="s">
        <v>3341</v>
      </c>
      <c r="K3625" t="s">
        <v>210</v>
      </c>
      <c r="L3625" t="s">
        <v>7735</v>
      </c>
    </row>
    <row r="3626" spans="1:12" x14ac:dyDescent="0.25">
      <c r="A3626" t="s">
        <v>1187</v>
      </c>
      <c r="B3626" t="s">
        <v>5288</v>
      </c>
      <c r="C3626" t="s">
        <v>3622</v>
      </c>
      <c r="D3626" t="s">
        <v>164</v>
      </c>
      <c r="E3626" t="s">
        <v>5288</v>
      </c>
      <c r="F3626" t="s">
        <v>3622</v>
      </c>
      <c r="H3626" t="s">
        <v>166</v>
      </c>
      <c r="I3626" t="s">
        <v>3995</v>
      </c>
      <c r="K3626" t="s">
        <v>210</v>
      </c>
      <c r="L3626" t="s">
        <v>3941</v>
      </c>
    </row>
    <row r="3627" spans="1:12" x14ac:dyDescent="0.25">
      <c r="A3627" t="s">
        <v>1187</v>
      </c>
      <c r="B3627" t="s">
        <v>5288</v>
      </c>
      <c r="C3627" t="s">
        <v>3628</v>
      </c>
      <c r="D3627" t="s">
        <v>164</v>
      </c>
      <c r="E3627" t="s">
        <v>5288</v>
      </c>
      <c r="F3627" t="s">
        <v>3628</v>
      </c>
      <c r="H3627" t="s">
        <v>1518</v>
      </c>
      <c r="I3627" t="s">
        <v>3966</v>
      </c>
      <c r="K3627" t="s">
        <v>210</v>
      </c>
      <c r="L3627" t="s">
        <v>4110</v>
      </c>
    </row>
    <row r="3628" spans="1:12" x14ac:dyDescent="0.25">
      <c r="A3628" t="s">
        <v>1187</v>
      </c>
      <c r="B3628" t="s">
        <v>5288</v>
      </c>
      <c r="C3628" t="s">
        <v>5520</v>
      </c>
      <c r="D3628" t="s">
        <v>164</v>
      </c>
      <c r="E3628" t="s">
        <v>5288</v>
      </c>
      <c r="F3628" t="s">
        <v>5520</v>
      </c>
      <c r="H3628" t="s">
        <v>167</v>
      </c>
      <c r="I3628" t="s">
        <v>3966</v>
      </c>
      <c r="K3628" t="s">
        <v>219</v>
      </c>
      <c r="L3628" t="s">
        <v>7735</v>
      </c>
    </row>
    <row r="3629" spans="1:12" x14ac:dyDescent="0.25">
      <c r="A3629" t="s">
        <v>1187</v>
      </c>
      <c r="B3629" t="s">
        <v>5288</v>
      </c>
      <c r="C3629" t="s">
        <v>5523</v>
      </c>
      <c r="D3629" t="s">
        <v>164</v>
      </c>
      <c r="E3629" t="s">
        <v>5288</v>
      </c>
      <c r="F3629" t="s">
        <v>5523</v>
      </c>
      <c r="H3629" t="s">
        <v>167</v>
      </c>
      <c r="I3629" t="s">
        <v>3970</v>
      </c>
      <c r="K3629" t="s">
        <v>219</v>
      </c>
      <c r="L3629" t="s">
        <v>3941</v>
      </c>
    </row>
    <row r="3630" spans="1:12" x14ac:dyDescent="0.25">
      <c r="A3630" t="s">
        <v>1187</v>
      </c>
      <c r="B3630" t="s">
        <v>5288</v>
      </c>
      <c r="C3630" t="s">
        <v>3637</v>
      </c>
      <c r="D3630" t="s">
        <v>164</v>
      </c>
      <c r="E3630" t="s">
        <v>5288</v>
      </c>
      <c r="F3630" t="s">
        <v>3637</v>
      </c>
      <c r="H3630" t="s">
        <v>167</v>
      </c>
      <c r="I3630" t="s">
        <v>3974</v>
      </c>
      <c r="K3630" t="s">
        <v>219</v>
      </c>
      <c r="L3630" t="s">
        <v>4110</v>
      </c>
    </row>
    <row r="3631" spans="1:12" x14ac:dyDescent="0.25">
      <c r="A3631" t="s">
        <v>1187</v>
      </c>
      <c r="B3631" t="s">
        <v>5288</v>
      </c>
      <c r="C3631" t="s">
        <v>3648</v>
      </c>
      <c r="D3631" t="s">
        <v>164</v>
      </c>
      <c r="E3631" t="s">
        <v>5288</v>
      </c>
      <c r="F3631" t="s">
        <v>3648</v>
      </c>
      <c r="H3631" t="s">
        <v>167</v>
      </c>
      <c r="I3631" t="s">
        <v>3979</v>
      </c>
      <c r="K3631" t="s">
        <v>217</v>
      </c>
      <c r="L3631" t="s">
        <v>3480</v>
      </c>
    </row>
    <row r="3632" spans="1:12" x14ac:dyDescent="0.25">
      <c r="A3632" t="s">
        <v>1187</v>
      </c>
      <c r="B3632" t="s">
        <v>5288</v>
      </c>
      <c r="C3632" t="s">
        <v>3651</v>
      </c>
      <c r="D3632" t="s">
        <v>164</v>
      </c>
      <c r="E3632" t="s">
        <v>5288</v>
      </c>
      <c r="F3632" t="s">
        <v>3651</v>
      </c>
      <c r="H3632" t="s">
        <v>167</v>
      </c>
      <c r="I3632" t="s">
        <v>3991</v>
      </c>
      <c r="K3632" t="s">
        <v>217</v>
      </c>
      <c r="L3632" t="s">
        <v>3483</v>
      </c>
    </row>
    <row r="3633" spans="1:12" x14ac:dyDescent="0.25">
      <c r="A3633" t="s">
        <v>1187</v>
      </c>
      <c r="B3633" t="s">
        <v>5288</v>
      </c>
      <c r="C3633" t="s">
        <v>7685</v>
      </c>
      <c r="D3633" t="s">
        <v>164</v>
      </c>
      <c r="E3633" t="s">
        <v>5288</v>
      </c>
      <c r="F3633" t="s">
        <v>7685</v>
      </c>
      <c r="H3633" t="s">
        <v>167</v>
      </c>
      <c r="I3633" t="s">
        <v>3995</v>
      </c>
      <c r="K3633" t="s">
        <v>217</v>
      </c>
      <c r="L3633" t="s">
        <v>3492</v>
      </c>
    </row>
    <row r="3634" spans="1:12" x14ac:dyDescent="0.25">
      <c r="A3634" t="s">
        <v>1187</v>
      </c>
      <c r="B3634" t="s">
        <v>5288</v>
      </c>
      <c r="C3634" t="s">
        <v>3654</v>
      </c>
      <c r="D3634" t="s">
        <v>164</v>
      </c>
      <c r="E3634" t="s">
        <v>5288</v>
      </c>
      <c r="F3634" t="s">
        <v>3654</v>
      </c>
      <c r="H3634" t="s">
        <v>1527</v>
      </c>
      <c r="I3634" t="s">
        <v>3966</v>
      </c>
      <c r="K3634" t="s">
        <v>217</v>
      </c>
      <c r="L3634" t="s">
        <v>3495</v>
      </c>
    </row>
    <row r="3635" spans="1:12" x14ac:dyDescent="0.25">
      <c r="A3635" t="s">
        <v>1187</v>
      </c>
      <c r="B3635" t="s">
        <v>5288</v>
      </c>
      <c r="C3635" t="s">
        <v>3657</v>
      </c>
      <c r="D3635" t="s">
        <v>164</v>
      </c>
      <c r="E3635" t="s">
        <v>5288</v>
      </c>
      <c r="F3635" t="s">
        <v>3657</v>
      </c>
      <c r="H3635" t="s">
        <v>1536</v>
      </c>
      <c r="I3635" t="s">
        <v>3966</v>
      </c>
      <c r="K3635" t="s">
        <v>217</v>
      </c>
      <c r="L3635" t="s">
        <v>3498</v>
      </c>
    </row>
    <row r="3636" spans="1:12" x14ac:dyDescent="0.25">
      <c r="A3636" t="s">
        <v>1187</v>
      </c>
      <c r="B3636" t="s">
        <v>5288</v>
      </c>
      <c r="C3636" t="s">
        <v>3660</v>
      </c>
      <c r="D3636" t="s">
        <v>164</v>
      </c>
      <c r="E3636" t="s">
        <v>5288</v>
      </c>
      <c r="F3636" t="s">
        <v>3660</v>
      </c>
      <c r="H3636" t="s">
        <v>168</v>
      </c>
      <c r="I3636" t="s">
        <v>3966</v>
      </c>
      <c r="K3636" t="s">
        <v>217</v>
      </c>
      <c r="L3636" t="s">
        <v>3501</v>
      </c>
    </row>
    <row r="3637" spans="1:12" x14ac:dyDescent="0.25">
      <c r="A3637" t="s">
        <v>1187</v>
      </c>
      <c r="B3637" t="s">
        <v>5288</v>
      </c>
      <c r="C3637" t="s">
        <v>3666</v>
      </c>
      <c r="D3637" t="s">
        <v>164</v>
      </c>
      <c r="E3637" t="s">
        <v>5288</v>
      </c>
      <c r="F3637" t="s">
        <v>3666</v>
      </c>
      <c r="H3637" t="s">
        <v>168</v>
      </c>
      <c r="I3637" t="s">
        <v>3970</v>
      </c>
      <c r="K3637" t="s">
        <v>217</v>
      </c>
      <c r="L3637" t="s">
        <v>3504</v>
      </c>
    </row>
    <row r="3638" spans="1:12" x14ac:dyDescent="0.25">
      <c r="A3638" t="s">
        <v>1187</v>
      </c>
      <c r="B3638" t="s">
        <v>5288</v>
      </c>
      <c r="C3638" t="s">
        <v>3669</v>
      </c>
      <c r="D3638" t="s">
        <v>164</v>
      </c>
      <c r="E3638" t="s">
        <v>5288</v>
      </c>
      <c r="F3638" t="s">
        <v>3669</v>
      </c>
      <c r="H3638" t="s">
        <v>168</v>
      </c>
      <c r="I3638" t="s">
        <v>3974</v>
      </c>
      <c r="K3638" t="s">
        <v>217</v>
      </c>
      <c r="L3638" t="s">
        <v>3510</v>
      </c>
    </row>
    <row r="3639" spans="1:12" x14ac:dyDescent="0.25">
      <c r="A3639" t="s">
        <v>1187</v>
      </c>
      <c r="B3639" t="s">
        <v>5288</v>
      </c>
      <c r="C3639" t="s">
        <v>3672</v>
      </c>
      <c r="D3639" t="s">
        <v>164</v>
      </c>
      <c r="E3639" t="s">
        <v>5288</v>
      </c>
      <c r="F3639" t="s">
        <v>3672</v>
      </c>
      <c r="H3639" t="s">
        <v>168</v>
      </c>
      <c r="I3639" t="s">
        <v>3979</v>
      </c>
      <c r="K3639" t="s">
        <v>217</v>
      </c>
      <c r="L3639" t="s">
        <v>3516</v>
      </c>
    </row>
    <row r="3640" spans="1:12" x14ac:dyDescent="0.25">
      <c r="A3640" t="s">
        <v>1187</v>
      </c>
      <c r="B3640" t="s">
        <v>5288</v>
      </c>
      <c r="C3640" t="s">
        <v>3675</v>
      </c>
      <c r="D3640" t="s">
        <v>164</v>
      </c>
      <c r="E3640" t="s">
        <v>5288</v>
      </c>
      <c r="F3640" t="s">
        <v>3675</v>
      </c>
      <c r="H3640" t="s">
        <v>168</v>
      </c>
      <c r="I3640" t="s">
        <v>3983</v>
      </c>
      <c r="K3640" t="s">
        <v>217</v>
      </c>
      <c r="L3640" t="s">
        <v>3519</v>
      </c>
    </row>
    <row r="3641" spans="1:12" x14ac:dyDescent="0.25">
      <c r="A3641" t="s">
        <v>1187</v>
      </c>
      <c r="B3641" t="s">
        <v>5288</v>
      </c>
      <c r="C3641" t="s">
        <v>3678</v>
      </c>
      <c r="D3641" t="s">
        <v>164</v>
      </c>
      <c r="E3641" t="s">
        <v>5288</v>
      </c>
      <c r="F3641" t="s">
        <v>3678</v>
      </c>
      <c r="H3641" t="s">
        <v>168</v>
      </c>
      <c r="I3641" t="s">
        <v>3988</v>
      </c>
      <c r="K3641" t="s">
        <v>217</v>
      </c>
      <c r="L3641" t="s">
        <v>3524</v>
      </c>
    </row>
    <row r="3642" spans="1:12" x14ac:dyDescent="0.25">
      <c r="A3642" t="s">
        <v>1187</v>
      </c>
      <c r="B3642" t="s">
        <v>5288</v>
      </c>
      <c r="C3642" t="s">
        <v>3702</v>
      </c>
      <c r="D3642" t="s">
        <v>164</v>
      </c>
      <c r="E3642" t="s">
        <v>5288</v>
      </c>
      <c r="F3642" t="s">
        <v>3702</v>
      </c>
      <c r="H3642" t="s">
        <v>168</v>
      </c>
      <c r="I3642" t="s">
        <v>3991</v>
      </c>
      <c r="K3642" t="s">
        <v>217</v>
      </c>
      <c r="L3642" t="s">
        <v>3532</v>
      </c>
    </row>
    <row r="3643" spans="1:12" x14ac:dyDescent="0.25">
      <c r="A3643" t="s">
        <v>1187</v>
      </c>
      <c r="B3643" t="s">
        <v>5288</v>
      </c>
      <c r="C3643" t="s">
        <v>3705</v>
      </c>
      <c r="D3643" t="s">
        <v>164</v>
      </c>
      <c r="E3643" t="s">
        <v>5288</v>
      </c>
      <c r="F3643" t="s">
        <v>3705</v>
      </c>
      <c r="H3643" t="s">
        <v>1543</v>
      </c>
      <c r="I3643" t="s">
        <v>3966</v>
      </c>
      <c r="K3643" t="s">
        <v>217</v>
      </c>
      <c r="L3643" t="s">
        <v>3535</v>
      </c>
    </row>
    <row r="3644" spans="1:12" x14ac:dyDescent="0.25">
      <c r="A3644" t="s">
        <v>1187</v>
      </c>
      <c r="B3644" t="s">
        <v>5288</v>
      </c>
      <c r="C3644" t="s">
        <v>3708</v>
      </c>
      <c r="D3644" t="s">
        <v>164</v>
      </c>
      <c r="E3644" t="s">
        <v>5288</v>
      </c>
      <c r="F3644" t="s">
        <v>3708</v>
      </c>
      <c r="H3644" t="s">
        <v>170</v>
      </c>
      <c r="I3644" t="s">
        <v>3966</v>
      </c>
      <c r="K3644" t="s">
        <v>217</v>
      </c>
      <c r="L3644" t="s">
        <v>3543</v>
      </c>
    </row>
    <row r="3645" spans="1:12" x14ac:dyDescent="0.25">
      <c r="A3645" t="s">
        <v>1187</v>
      </c>
      <c r="B3645" t="s">
        <v>5288</v>
      </c>
      <c r="C3645" t="s">
        <v>3714</v>
      </c>
      <c r="D3645" t="s">
        <v>164</v>
      </c>
      <c r="E3645" t="s">
        <v>5288</v>
      </c>
      <c r="F3645" t="s">
        <v>3714</v>
      </c>
      <c r="H3645" t="s">
        <v>170</v>
      </c>
      <c r="I3645" t="s">
        <v>3970</v>
      </c>
      <c r="K3645" t="s">
        <v>217</v>
      </c>
      <c r="L3645" t="s">
        <v>3588</v>
      </c>
    </row>
    <row r="3646" spans="1:12" x14ac:dyDescent="0.25">
      <c r="A3646" t="s">
        <v>1187</v>
      </c>
      <c r="B3646" t="s">
        <v>5288</v>
      </c>
      <c r="C3646" t="s">
        <v>3717</v>
      </c>
      <c r="D3646" t="s">
        <v>164</v>
      </c>
      <c r="E3646" t="s">
        <v>5288</v>
      </c>
      <c r="F3646" t="s">
        <v>3717</v>
      </c>
      <c r="H3646" t="s">
        <v>170</v>
      </c>
      <c r="I3646" t="s">
        <v>3974</v>
      </c>
      <c r="K3646" t="s">
        <v>217</v>
      </c>
      <c r="L3646" t="s">
        <v>3594</v>
      </c>
    </row>
    <row r="3647" spans="1:12" x14ac:dyDescent="0.25">
      <c r="A3647" t="s">
        <v>1187</v>
      </c>
      <c r="B3647" t="s">
        <v>5288</v>
      </c>
      <c r="C3647" t="s">
        <v>3720</v>
      </c>
      <c r="D3647" t="s">
        <v>164</v>
      </c>
      <c r="E3647" t="s">
        <v>5288</v>
      </c>
      <c r="F3647" t="s">
        <v>3720</v>
      </c>
      <c r="H3647" t="s">
        <v>170</v>
      </c>
      <c r="I3647" t="s">
        <v>3979</v>
      </c>
      <c r="K3647" t="s">
        <v>217</v>
      </c>
      <c r="L3647" t="s">
        <v>7654</v>
      </c>
    </row>
    <row r="3648" spans="1:12" x14ac:dyDescent="0.25">
      <c r="A3648" t="s">
        <v>1187</v>
      </c>
      <c r="B3648" t="s">
        <v>5288</v>
      </c>
      <c r="C3648" t="s">
        <v>3726</v>
      </c>
      <c r="D3648" t="s">
        <v>164</v>
      </c>
      <c r="E3648" t="s">
        <v>5288</v>
      </c>
      <c r="F3648" t="s">
        <v>3726</v>
      </c>
      <c r="H3648" t="s">
        <v>170</v>
      </c>
      <c r="I3648" t="s">
        <v>3988</v>
      </c>
      <c r="K3648" t="s">
        <v>217</v>
      </c>
      <c r="L3648" t="s">
        <v>3602</v>
      </c>
    </row>
    <row r="3649" spans="1:12" x14ac:dyDescent="0.25">
      <c r="A3649" t="s">
        <v>1187</v>
      </c>
      <c r="B3649" t="s">
        <v>5288</v>
      </c>
      <c r="C3649" t="s">
        <v>3735</v>
      </c>
      <c r="D3649" t="s">
        <v>164</v>
      </c>
      <c r="E3649" t="s">
        <v>5288</v>
      </c>
      <c r="F3649" t="s">
        <v>3735</v>
      </c>
      <c r="H3649" t="s">
        <v>170</v>
      </c>
      <c r="I3649" t="s">
        <v>3991</v>
      </c>
      <c r="K3649" t="s">
        <v>217</v>
      </c>
      <c r="L3649" t="s">
        <v>3628</v>
      </c>
    </row>
    <row r="3650" spans="1:12" x14ac:dyDescent="0.25">
      <c r="A3650" t="s">
        <v>1187</v>
      </c>
      <c r="B3650" t="s">
        <v>5288</v>
      </c>
      <c r="C3650" t="s">
        <v>3738</v>
      </c>
      <c r="D3650" t="s">
        <v>164</v>
      </c>
      <c r="E3650" t="s">
        <v>5288</v>
      </c>
      <c r="F3650" t="s">
        <v>3738</v>
      </c>
      <c r="H3650" t="s">
        <v>170</v>
      </c>
      <c r="I3650" t="s">
        <v>3995</v>
      </c>
      <c r="K3650" t="s">
        <v>217</v>
      </c>
      <c r="L3650" t="s">
        <v>3634</v>
      </c>
    </row>
    <row r="3651" spans="1:12" x14ac:dyDescent="0.25">
      <c r="A3651" t="s">
        <v>1187</v>
      </c>
      <c r="B3651" t="s">
        <v>5288</v>
      </c>
      <c r="C3651" t="s">
        <v>7719</v>
      </c>
      <c r="D3651" t="s">
        <v>164</v>
      </c>
      <c r="E3651" t="s">
        <v>5288</v>
      </c>
      <c r="F3651" t="s">
        <v>7719</v>
      </c>
      <c r="H3651" t="s">
        <v>170</v>
      </c>
      <c r="I3651" t="s">
        <v>4024</v>
      </c>
      <c r="K3651" t="s">
        <v>217</v>
      </c>
      <c r="L3651" t="s">
        <v>3642</v>
      </c>
    </row>
    <row r="3652" spans="1:12" x14ac:dyDescent="0.25">
      <c r="A3652" t="s">
        <v>1187</v>
      </c>
      <c r="B3652" t="s">
        <v>5288</v>
      </c>
      <c r="C3652" t="s">
        <v>3741</v>
      </c>
      <c r="D3652" t="s">
        <v>164</v>
      </c>
      <c r="E3652" t="s">
        <v>5288</v>
      </c>
      <c r="F3652" t="s">
        <v>3741</v>
      </c>
      <c r="H3652" t="s">
        <v>170</v>
      </c>
      <c r="I3652" t="s">
        <v>4028</v>
      </c>
      <c r="K3652" t="s">
        <v>217</v>
      </c>
      <c r="L3652" t="s">
        <v>3645</v>
      </c>
    </row>
    <row r="3653" spans="1:12" x14ac:dyDescent="0.25">
      <c r="A3653" t="s">
        <v>1187</v>
      </c>
      <c r="B3653" t="s">
        <v>5288</v>
      </c>
      <c r="C3653" t="s">
        <v>3744</v>
      </c>
      <c r="D3653" t="s">
        <v>164</v>
      </c>
      <c r="E3653" t="s">
        <v>5288</v>
      </c>
      <c r="F3653" t="s">
        <v>3744</v>
      </c>
      <c r="H3653" t="s">
        <v>170</v>
      </c>
      <c r="I3653" t="s">
        <v>8180</v>
      </c>
      <c r="K3653" t="s">
        <v>217</v>
      </c>
      <c r="L3653" t="s">
        <v>7735</v>
      </c>
    </row>
    <row r="3654" spans="1:12" x14ac:dyDescent="0.25">
      <c r="A3654" t="s">
        <v>1187</v>
      </c>
      <c r="B3654" t="s">
        <v>5288</v>
      </c>
      <c r="C3654" t="s">
        <v>3747</v>
      </c>
      <c r="D3654" t="s">
        <v>164</v>
      </c>
      <c r="E3654" t="s">
        <v>5288</v>
      </c>
      <c r="F3654" t="s">
        <v>3747</v>
      </c>
      <c r="H3654" t="s">
        <v>1549</v>
      </c>
      <c r="I3654" t="s">
        <v>3966</v>
      </c>
      <c r="K3654" t="s">
        <v>217</v>
      </c>
      <c r="L3654" t="s">
        <v>3941</v>
      </c>
    </row>
    <row r="3655" spans="1:12" x14ac:dyDescent="0.25">
      <c r="A3655" t="s">
        <v>1187</v>
      </c>
      <c r="B3655" t="s">
        <v>5288</v>
      </c>
      <c r="C3655" t="s">
        <v>3750</v>
      </c>
      <c r="D3655" t="s">
        <v>164</v>
      </c>
      <c r="E3655" t="s">
        <v>5288</v>
      </c>
      <c r="F3655" t="s">
        <v>3750</v>
      </c>
      <c r="H3655" t="s">
        <v>189</v>
      </c>
      <c r="I3655" t="s">
        <v>3585</v>
      </c>
      <c r="K3655" t="s">
        <v>217</v>
      </c>
      <c r="L3655" t="s">
        <v>3944</v>
      </c>
    </row>
    <row r="3656" spans="1:12" x14ac:dyDescent="0.25">
      <c r="A3656" t="s">
        <v>1187</v>
      </c>
      <c r="B3656" t="s">
        <v>5288</v>
      </c>
      <c r="C3656" t="s">
        <v>3756</v>
      </c>
      <c r="D3656" t="s">
        <v>164</v>
      </c>
      <c r="E3656" t="s">
        <v>5288</v>
      </c>
      <c r="F3656" t="s">
        <v>3756</v>
      </c>
      <c r="H3656" t="s">
        <v>189</v>
      </c>
      <c r="I3656" t="s">
        <v>3628</v>
      </c>
      <c r="K3656" t="s">
        <v>217</v>
      </c>
      <c r="L3656" t="s">
        <v>3948</v>
      </c>
    </row>
    <row r="3657" spans="1:12" x14ac:dyDescent="0.25">
      <c r="A3657" t="s">
        <v>1187</v>
      </c>
      <c r="B3657" t="s">
        <v>5288</v>
      </c>
      <c r="C3657" t="s">
        <v>3759</v>
      </c>
      <c r="D3657" t="s">
        <v>164</v>
      </c>
      <c r="E3657" t="s">
        <v>5288</v>
      </c>
      <c r="F3657" t="s">
        <v>3759</v>
      </c>
      <c r="H3657" t="s">
        <v>189</v>
      </c>
      <c r="I3657" t="s">
        <v>3983</v>
      </c>
      <c r="K3657" t="s">
        <v>217</v>
      </c>
      <c r="L3657" t="s">
        <v>4070</v>
      </c>
    </row>
    <row r="3658" spans="1:12" x14ac:dyDescent="0.25">
      <c r="A3658" t="s">
        <v>1187</v>
      </c>
      <c r="B3658" t="s">
        <v>5288</v>
      </c>
      <c r="C3658" t="s">
        <v>3762</v>
      </c>
      <c r="D3658" t="s">
        <v>164</v>
      </c>
      <c r="E3658" t="s">
        <v>5288</v>
      </c>
      <c r="F3658" t="s">
        <v>3762</v>
      </c>
      <c r="H3658" t="s">
        <v>189</v>
      </c>
      <c r="I3658" t="s">
        <v>3995</v>
      </c>
      <c r="K3658" t="s">
        <v>217</v>
      </c>
      <c r="L3658" t="s">
        <v>8181</v>
      </c>
    </row>
    <row r="3659" spans="1:12" x14ac:dyDescent="0.25">
      <c r="A3659" t="s">
        <v>1187</v>
      </c>
      <c r="B3659" t="s">
        <v>5288</v>
      </c>
      <c r="C3659" t="s">
        <v>3774</v>
      </c>
      <c r="D3659" t="s">
        <v>164</v>
      </c>
      <c r="E3659" t="s">
        <v>5288</v>
      </c>
      <c r="F3659" t="s">
        <v>3774</v>
      </c>
      <c r="H3659" t="s">
        <v>189</v>
      </c>
      <c r="I3659" t="s">
        <v>4038</v>
      </c>
      <c r="K3659" t="s">
        <v>217</v>
      </c>
      <c r="L3659" t="s">
        <v>4100</v>
      </c>
    </row>
    <row r="3660" spans="1:12" x14ac:dyDescent="0.25">
      <c r="A3660" t="s">
        <v>1187</v>
      </c>
      <c r="B3660" t="s">
        <v>5288</v>
      </c>
      <c r="C3660" t="s">
        <v>3776</v>
      </c>
      <c r="D3660" t="s">
        <v>164</v>
      </c>
      <c r="E3660" t="s">
        <v>5288</v>
      </c>
      <c r="F3660" t="s">
        <v>3776</v>
      </c>
      <c r="H3660" t="s">
        <v>1558</v>
      </c>
      <c r="I3660" t="s">
        <v>3585</v>
      </c>
      <c r="K3660" t="s">
        <v>217</v>
      </c>
      <c r="L3660" t="s">
        <v>4101</v>
      </c>
    </row>
    <row r="3661" spans="1:12" x14ac:dyDescent="0.25">
      <c r="A3661" t="s">
        <v>1187</v>
      </c>
      <c r="B3661" t="s">
        <v>5288</v>
      </c>
      <c r="C3661" t="s">
        <v>3840</v>
      </c>
      <c r="D3661" t="s">
        <v>164</v>
      </c>
      <c r="E3661" t="s">
        <v>5288</v>
      </c>
      <c r="F3661" t="s">
        <v>3840</v>
      </c>
      <c r="H3661" t="s">
        <v>1558</v>
      </c>
      <c r="I3661" t="s">
        <v>3628</v>
      </c>
      <c r="K3661" t="s">
        <v>217</v>
      </c>
      <c r="L3661" t="s">
        <v>8470</v>
      </c>
    </row>
    <row r="3662" spans="1:12" x14ac:dyDescent="0.25">
      <c r="A3662" t="s">
        <v>1187</v>
      </c>
      <c r="B3662" t="s">
        <v>5288</v>
      </c>
      <c r="C3662" t="s">
        <v>3843</v>
      </c>
      <c r="D3662" t="s">
        <v>164</v>
      </c>
      <c r="E3662" t="s">
        <v>5288</v>
      </c>
      <c r="F3662" t="s">
        <v>3843</v>
      </c>
      <c r="H3662" t="s">
        <v>186</v>
      </c>
      <c r="I3662" t="s">
        <v>3966</v>
      </c>
      <c r="K3662" t="s">
        <v>217</v>
      </c>
      <c r="L3662" t="s">
        <v>8471</v>
      </c>
    </row>
    <row r="3663" spans="1:12" x14ac:dyDescent="0.25">
      <c r="A3663" t="s">
        <v>1187</v>
      </c>
      <c r="B3663" t="s">
        <v>5288</v>
      </c>
      <c r="C3663" t="s">
        <v>3846</v>
      </c>
      <c r="D3663" t="s">
        <v>164</v>
      </c>
      <c r="E3663" t="s">
        <v>5288</v>
      </c>
      <c r="F3663" t="s">
        <v>3846</v>
      </c>
      <c r="H3663" t="s">
        <v>186</v>
      </c>
      <c r="I3663" t="s">
        <v>3970</v>
      </c>
      <c r="K3663" t="s">
        <v>216</v>
      </c>
      <c r="L3663" t="s">
        <v>3341</v>
      </c>
    </row>
    <row r="3664" spans="1:12" x14ac:dyDescent="0.25">
      <c r="A3664" t="s">
        <v>1187</v>
      </c>
      <c r="B3664" t="s">
        <v>5288</v>
      </c>
      <c r="C3664" t="s">
        <v>3849</v>
      </c>
      <c r="D3664" t="s">
        <v>164</v>
      </c>
      <c r="E3664" t="s">
        <v>5288</v>
      </c>
      <c r="F3664" t="s">
        <v>3849</v>
      </c>
      <c r="H3664" t="s">
        <v>186</v>
      </c>
      <c r="I3664" t="s">
        <v>3974</v>
      </c>
      <c r="K3664" t="s">
        <v>216</v>
      </c>
      <c r="L3664" t="s">
        <v>7597</v>
      </c>
    </row>
    <row r="3665" spans="1:12" x14ac:dyDescent="0.25">
      <c r="A3665" t="s">
        <v>1187</v>
      </c>
      <c r="B3665" t="s">
        <v>5288</v>
      </c>
      <c r="C3665" t="s">
        <v>3852</v>
      </c>
      <c r="D3665" t="s">
        <v>164</v>
      </c>
      <c r="E3665" t="s">
        <v>5288</v>
      </c>
      <c r="F3665" t="s">
        <v>3852</v>
      </c>
      <c r="H3665" t="s">
        <v>186</v>
      </c>
      <c r="I3665" t="s">
        <v>3979</v>
      </c>
      <c r="K3665" t="s">
        <v>216</v>
      </c>
      <c r="L3665" t="s">
        <v>3498</v>
      </c>
    </row>
    <row r="3666" spans="1:12" x14ac:dyDescent="0.25">
      <c r="A3666" t="s">
        <v>1187</v>
      </c>
      <c r="B3666" t="s">
        <v>5288</v>
      </c>
      <c r="C3666" t="s">
        <v>3858</v>
      </c>
      <c r="D3666" t="s">
        <v>164</v>
      </c>
      <c r="E3666" t="s">
        <v>5288</v>
      </c>
      <c r="F3666" t="s">
        <v>3858</v>
      </c>
      <c r="H3666" t="s">
        <v>186</v>
      </c>
      <c r="I3666" t="s">
        <v>3991</v>
      </c>
      <c r="K3666" t="s">
        <v>216</v>
      </c>
      <c r="L3666" t="s">
        <v>3507</v>
      </c>
    </row>
    <row r="3667" spans="1:12" x14ac:dyDescent="0.25">
      <c r="A3667" t="s">
        <v>1187</v>
      </c>
      <c r="B3667" t="s">
        <v>5288</v>
      </c>
      <c r="C3667" t="s">
        <v>3861</v>
      </c>
      <c r="D3667" t="s">
        <v>164</v>
      </c>
      <c r="E3667" t="s">
        <v>5288</v>
      </c>
      <c r="F3667" t="s">
        <v>3861</v>
      </c>
      <c r="H3667" t="s">
        <v>195</v>
      </c>
      <c r="I3667" t="s">
        <v>3997</v>
      </c>
      <c r="K3667" t="s">
        <v>216</v>
      </c>
      <c r="L3667" t="s">
        <v>3526</v>
      </c>
    </row>
    <row r="3668" spans="1:12" x14ac:dyDescent="0.25">
      <c r="A3668" t="s">
        <v>1187</v>
      </c>
      <c r="B3668" t="s">
        <v>5288</v>
      </c>
      <c r="C3668" t="s">
        <v>3864</v>
      </c>
      <c r="D3668" t="s">
        <v>164</v>
      </c>
      <c r="E3668" t="s">
        <v>5288</v>
      </c>
      <c r="F3668" t="s">
        <v>3864</v>
      </c>
      <c r="H3668" t="s">
        <v>195</v>
      </c>
      <c r="I3668" t="s">
        <v>3999</v>
      </c>
      <c r="K3668" t="s">
        <v>216</v>
      </c>
      <c r="L3668" t="s">
        <v>3541</v>
      </c>
    </row>
    <row r="3669" spans="1:12" x14ac:dyDescent="0.25">
      <c r="A3669" t="s">
        <v>1187</v>
      </c>
      <c r="B3669" t="s">
        <v>5288</v>
      </c>
      <c r="C3669" t="s">
        <v>3867</v>
      </c>
      <c r="D3669" t="s">
        <v>164</v>
      </c>
      <c r="E3669" t="s">
        <v>5288</v>
      </c>
      <c r="F3669" t="s">
        <v>3867</v>
      </c>
      <c r="H3669" t="s">
        <v>195</v>
      </c>
      <c r="I3669" t="s">
        <v>4001</v>
      </c>
      <c r="K3669" t="s">
        <v>216</v>
      </c>
      <c r="L3669" t="s">
        <v>3549</v>
      </c>
    </row>
    <row r="3670" spans="1:12" x14ac:dyDescent="0.25">
      <c r="A3670" t="s">
        <v>1187</v>
      </c>
      <c r="B3670" t="s">
        <v>5288</v>
      </c>
      <c r="C3670" t="s">
        <v>3870</v>
      </c>
      <c r="D3670" t="s">
        <v>164</v>
      </c>
      <c r="E3670" t="s">
        <v>5288</v>
      </c>
      <c r="F3670" t="s">
        <v>3870</v>
      </c>
      <c r="H3670" t="s">
        <v>195</v>
      </c>
      <c r="I3670" t="s">
        <v>4003</v>
      </c>
      <c r="K3670" t="s">
        <v>216</v>
      </c>
      <c r="L3670" t="s">
        <v>7649</v>
      </c>
    </row>
    <row r="3671" spans="1:12" x14ac:dyDescent="0.25">
      <c r="A3671" t="s">
        <v>1187</v>
      </c>
      <c r="B3671" t="s">
        <v>5288</v>
      </c>
      <c r="C3671" t="s">
        <v>3873</v>
      </c>
      <c r="D3671" t="s">
        <v>164</v>
      </c>
      <c r="E3671" t="s">
        <v>5288</v>
      </c>
      <c r="F3671" t="s">
        <v>3873</v>
      </c>
      <c r="H3671" t="s">
        <v>195</v>
      </c>
      <c r="I3671" t="s">
        <v>4005</v>
      </c>
      <c r="K3671" t="s">
        <v>216</v>
      </c>
      <c r="L3671" t="s">
        <v>3588</v>
      </c>
    </row>
    <row r="3672" spans="1:12" x14ac:dyDescent="0.25">
      <c r="A3672" t="s">
        <v>1187</v>
      </c>
      <c r="B3672" t="s">
        <v>5288</v>
      </c>
      <c r="C3672" t="s">
        <v>3875</v>
      </c>
      <c r="D3672" t="s">
        <v>164</v>
      </c>
      <c r="E3672" t="s">
        <v>5288</v>
      </c>
      <c r="F3672" t="s">
        <v>3875</v>
      </c>
      <c r="H3672" t="s">
        <v>195</v>
      </c>
      <c r="I3672" t="s">
        <v>4007</v>
      </c>
      <c r="K3672" t="s">
        <v>216</v>
      </c>
      <c r="L3672" t="s">
        <v>3591</v>
      </c>
    </row>
    <row r="3673" spans="1:12" x14ac:dyDescent="0.25">
      <c r="A3673" t="s">
        <v>1187</v>
      </c>
      <c r="B3673" t="s">
        <v>5288</v>
      </c>
      <c r="C3673" t="s">
        <v>3880</v>
      </c>
      <c r="D3673" t="s">
        <v>164</v>
      </c>
      <c r="E3673" t="s">
        <v>5288</v>
      </c>
      <c r="F3673" t="s">
        <v>3880</v>
      </c>
      <c r="H3673" t="s">
        <v>195</v>
      </c>
      <c r="I3673" t="s">
        <v>4009</v>
      </c>
      <c r="K3673" t="s">
        <v>216</v>
      </c>
      <c r="L3673" t="s">
        <v>3594</v>
      </c>
    </row>
    <row r="3674" spans="1:12" x14ac:dyDescent="0.25">
      <c r="A3674" t="s">
        <v>1187</v>
      </c>
      <c r="B3674" t="s">
        <v>5288</v>
      </c>
      <c r="C3674" t="s">
        <v>7913</v>
      </c>
      <c r="D3674" t="s">
        <v>164</v>
      </c>
      <c r="E3674" t="s">
        <v>5288</v>
      </c>
      <c r="F3674" t="s">
        <v>7913</v>
      </c>
      <c r="H3674" t="s">
        <v>195</v>
      </c>
      <c r="I3674" t="s">
        <v>4010</v>
      </c>
      <c r="K3674" t="s">
        <v>216</v>
      </c>
      <c r="L3674" t="s">
        <v>7654</v>
      </c>
    </row>
    <row r="3675" spans="1:12" x14ac:dyDescent="0.25">
      <c r="A3675" t="s">
        <v>1187</v>
      </c>
      <c r="B3675" t="s">
        <v>5288</v>
      </c>
      <c r="C3675" t="s">
        <v>7932</v>
      </c>
      <c r="D3675" t="s">
        <v>164</v>
      </c>
      <c r="E3675" t="s">
        <v>5288</v>
      </c>
      <c r="F3675" t="s">
        <v>7932</v>
      </c>
      <c r="H3675" t="s">
        <v>195</v>
      </c>
      <c r="I3675" t="s">
        <v>4012</v>
      </c>
      <c r="K3675" t="s">
        <v>216</v>
      </c>
      <c r="L3675" t="s">
        <v>3597</v>
      </c>
    </row>
    <row r="3676" spans="1:12" x14ac:dyDescent="0.25">
      <c r="A3676" t="s">
        <v>1187</v>
      </c>
      <c r="B3676" t="s">
        <v>5288</v>
      </c>
      <c r="C3676" t="s">
        <v>3882</v>
      </c>
      <c r="D3676" t="s">
        <v>164</v>
      </c>
      <c r="E3676" t="s">
        <v>5288</v>
      </c>
      <c r="F3676" t="s">
        <v>3882</v>
      </c>
      <c r="H3676" t="s">
        <v>195</v>
      </c>
      <c r="I3676" t="s">
        <v>4014</v>
      </c>
      <c r="K3676" t="s">
        <v>216</v>
      </c>
      <c r="L3676" t="s">
        <v>7657</v>
      </c>
    </row>
    <row r="3677" spans="1:12" x14ac:dyDescent="0.25">
      <c r="A3677" t="s">
        <v>1187</v>
      </c>
      <c r="B3677" t="s">
        <v>5288</v>
      </c>
      <c r="C3677" t="s">
        <v>3884</v>
      </c>
      <c r="D3677" t="s">
        <v>164</v>
      </c>
      <c r="E3677" t="s">
        <v>5288</v>
      </c>
      <c r="F3677" t="s">
        <v>3884</v>
      </c>
      <c r="H3677" t="s">
        <v>195</v>
      </c>
      <c r="I3677" t="s">
        <v>4015</v>
      </c>
      <c r="K3677" t="s">
        <v>216</v>
      </c>
      <c r="L3677" t="s">
        <v>3602</v>
      </c>
    </row>
    <row r="3678" spans="1:12" x14ac:dyDescent="0.25">
      <c r="A3678" t="s">
        <v>1187</v>
      </c>
      <c r="B3678" t="s">
        <v>5288</v>
      </c>
      <c r="C3678" t="s">
        <v>3890</v>
      </c>
      <c r="D3678" t="s">
        <v>164</v>
      </c>
      <c r="E3678" t="s">
        <v>5288</v>
      </c>
      <c r="F3678" t="s">
        <v>3890</v>
      </c>
      <c r="H3678" t="s">
        <v>195</v>
      </c>
      <c r="I3678" t="s">
        <v>4018</v>
      </c>
      <c r="K3678" t="s">
        <v>216</v>
      </c>
      <c r="L3678" t="s">
        <v>3605</v>
      </c>
    </row>
    <row r="3679" spans="1:12" x14ac:dyDescent="0.25">
      <c r="A3679" t="s">
        <v>1187</v>
      </c>
      <c r="B3679" t="s">
        <v>5288</v>
      </c>
      <c r="C3679" t="s">
        <v>7918</v>
      </c>
      <c r="D3679" t="s">
        <v>164</v>
      </c>
      <c r="E3679" t="s">
        <v>5288</v>
      </c>
      <c r="F3679" t="s">
        <v>7918</v>
      </c>
      <c r="H3679" t="s">
        <v>195</v>
      </c>
      <c r="I3679" t="s">
        <v>7749</v>
      </c>
      <c r="K3679" t="s">
        <v>216</v>
      </c>
      <c r="L3679" t="s">
        <v>3607</v>
      </c>
    </row>
    <row r="3680" spans="1:12" x14ac:dyDescent="0.25">
      <c r="A3680" t="s">
        <v>1187</v>
      </c>
      <c r="B3680" t="s">
        <v>5288</v>
      </c>
      <c r="C3680" t="s">
        <v>3892</v>
      </c>
      <c r="D3680" t="s">
        <v>164</v>
      </c>
      <c r="E3680" t="s">
        <v>5288</v>
      </c>
      <c r="F3680" t="s">
        <v>3892</v>
      </c>
      <c r="H3680" t="s">
        <v>195</v>
      </c>
      <c r="I3680" t="s">
        <v>4022</v>
      </c>
      <c r="K3680" t="s">
        <v>216</v>
      </c>
      <c r="L3680" t="s">
        <v>3613</v>
      </c>
    </row>
    <row r="3681" spans="1:12" x14ac:dyDescent="0.25">
      <c r="A3681" t="s">
        <v>1187</v>
      </c>
      <c r="B3681" t="s">
        <v>5288</v>
      </c>
      <c r="C3681" t="s">
        <v>3895</v>
      </c>
      <c r="D3681" t="s">
        <v>164</v>
      </c>
      <c r="E3681" t="s">
        <v>5288</v>
      </c>
      <c r="F3681" t="s">
        <v>3895</v>
      </c>
      <c r="H3681" t="s">
        <v>1593</v>
      </c>
      <c r="I3681" t="s">
        <v>7749</v>
      </c>
      <c r="K3681" t="s">
        <v>216</v>
      </c>
      <c r="L3681" t="s">
        <v>3628</v>
      </c>
    </row>
    <row r="3682" spans="1:12" x14ac:dyDescent="0.25">
      <c r="A3682" t="s">
        <v>1187</v>
      </c>
      <c r="B3682" t="s">
        <v>5288</v>
      </c>
      <c r="C3682" t="s">
        <v>3905</v>
      </c>
      <c r="D3682" t="s">
        <v>164</v>
      </c>
      <c r="E3682" t="s">
        <v>5288</v>
      </c>
      <c r="F3682" t="s">
        <v>3905</v>
      </c>
      <c r="H3682" t="s">
        <v>1608</v>
      </c>
      <c r="I3682" t="s">
        <v>3995</v>
      </c>
      <c r="K3682" t="s">
        <v>216</v>
      </c>
      <c r="L3682" t="s">
        <v>7678</v>
      </c>
    </row>
    <row r="3683" spans="1:12" x14ac:dyDescent="0.25">
      <c r="A3683" t="s">
        <v>1187</v>
      </c>
      <c r="B3683" t="s">
        <v>5288</v>
      </c>
      <c r="C3683" t="s">
        <v>3908</v>
      </c>
      <c r="D3683" t="s">
        <v>164</v>
      </c>
      <c r="E3683" t="s">
        <v>5288</v>
      </c>
      <c r="F3683" t="s">
        <v>3908</v>
      </c>
      <c r="H3683" t="s">
        <v>1608</v>
      </c>
      <c r="I3683" t="s">
        <v>8180</v>
      </c>
      <c r="K3683" t="s">
        <v>216</v>
      </c>
      <c r="L3683" t="s">
        <v>3642</v>
      </c>
    </row>
    <row r="3684" spans="1:12" x14ac:dyDescent="0.25">
      <c r="A3684" t="s">
        <v>1187</v>
      </c>
      <c r="B3684" t="s">
        <v>5288</v>
      </c>
      <c r="C3684" t="s">
        <v>3911</v>
      </c>
      <c r="D3684" t="s">
        <v>164</v>
      </c>
      <c r="E3684" t="s">
        <v>5288</v>
      </c>
      <c r="F3684" t="s">
        <v>3911</v>
      </c>
      <c r="H3684" t="s">
        <v>199</v>
      </c>
      <c r="I3684" t="s">
        <v>3546</v>
      </c>
      <c r="K3684" t="s">
        <v>216</v>
      </c>
      <c r="L3684" t="s">
        <v>5629</v>
      </c>
    </row>
    <row r="3685" spans="1:12" x14ac:dyDescent="0.25">
      <c r="A3685" t="s">
        <v>1187</v>
      </c>
      <c r="B3685" t="s">
        <v>5288</v>
      </c>
      <c r="C3685" t="s">
        <v>3914</v>
      </c>
      <c r="D3685" t="s">
        <v>164</v>
      </c>
      <c r="E3685" t="s">
        <v>5288</v>
      </c>
      <c r="F3685" t="s">
        <v>3914</v>
      </c>
      <c r="H3685" t="s">
        <v>199</v>
      </c>
      <c r="I3685" t="s">
        <v>3549</v>
      </c>
      <c r="K3685" t="s">
        <v>216</v>
      </c>
      <c r="L3685" t="s">
        <v>5647</v>
      </c>
    </row>
    <row r="3686" spans="1:12" x14ac:dyDescent="0.25">
      <c r="A3686" t="s">
        <v>1187</v>
      </c>
      <c r="B3686" t="s">
        <v>5288</v>
      </c>
      <c r="C3686" t="s">
        <v>3916</v>
      </c>
      <c r="D3686" t="s">
        <v>164</v>
      </c>
      <c r="E3686" t="s">
        <v>5288</v>
      </c>
      <c r="F3686" t="s">
        <v>3916</v>
      </c>
      <c r="H3686" t="s">
        <v>199</v>
      </c>
      <c r="I3686" t="s">
        <v>3560</v>
      </c>
      <c r="K3686" t="s">
        <v>216</v>
      </c>
      <c r="L3686" t="s">
        <v>5668</v>
      </c>
    </row>
    <row r="3687" spans="1:12" x14ac:dyDescent="0.25">
      <c r="A3687" t="s">
        <v>1187</v>
      </c>
      <c r="B3687" t="s">
        <v>5288</v>
      </c>
      <c r="C3687" t="s">
        <v>7919</v>
      </c>
      <c r="D3687" t="s">
        <v>164</v>
      </c>
      <c r="E3687" t="s">
        <v>5288</v>
      </c>
      <c r="F3687" t="s">
        <v>7919</v>
      </c>
      <c r="H3687" t="s">
        <v>199</v>
      </c>
      <c r="I3687" t="s">
        <v>3562</v>
      </c>
      <c r="K3687" t="s">
        <v>216</v>
      </c>
      <c r="L3687" t="s">
        <v>5678</v>
      </c>
    </row>
    <row r="3688" spans="1:12" x14ac:dyDescent="0.25">
      <c r="A3688" t="s">
        <v>1187</v>
      </c>
      <c r="B3688" t="s">
        <v>5288</v>
      </c>
      <c r="C3688" t="s">
        <v>7920</v>
      </c>
      <c r="D3688" t="s">
        <v>164</v>
      </c>
      <c r="E3688" t="s">
        <v>5288</v>
      </c>
      <c r="F3688" t="s">
        <v>7920</v>
      </c>
      <c r="H3688" t="s">
        <v>199</v>
      </c>
      <c r="I3688" t="s">
        <v>3576</v>
      </c>
      <c r="K3688" t="s">
        <v>216</v>
      </c>
      <c r="L3688" t="s">
        <v>3926</v>
      </c>
    </row>
    <row r="3689" spans="1:12" x14ac:dyDescent="0.25">
      <c r="A3689" t="s">
        <v>1187</v>
      </c>
      <c r="B3689" t="s">
        <v>5288</v>
      </c>
      <c r="C3689" t="s">
        <v>3919</v>
      </c>
      <c r="D3689" t="s">
        <v>164</v>
      </c>
      <c r="E3689" t="s">
        <v>5288</v>
      </c>
      <c r="F3689" t="s">
        <v>3919</v>
      </c>
      <c r="H3689" t="s">
        <v>199</v>
      </c>
      <c r="I3689" t="s">
        <v>3579</v>
      </c>
      <c r="K3689" t="s">
        <v>216</v>
      </c>
      <c r="L3689" t="s">
        <v>7732</v>
      </c>
    </row>
    <row r="3690" spans="1:12" x14ac:dyDescent="0.25">
      <c r="A3690" t="s">
        <v>1187</v>
      </c>
      <c r="B3690" t="s">
        <v>5288</v>
      </c>
      <c r="C3690" t="s">
        <v>3925</v>
      </c>
      <c r="D3690" t="s">
        <v>164</v>
      </c>
      <c r="E3690" t="s">
        <v>5288</v>
      </c>
      <c r="F3690" t="s">
        <v>3925</v>
      </c>
      <c r="H3690" t="s">
        <v>199</v>
      </c>
      <c r="I3690" t="s">
        <v>3582</v>
      </c>
      <c r="K3690" t="s">
        <v>216</v>
      </c>
      <c r="L3690" t="s">
        <v>7733</v>
      </c>
    </row>
    <row r="3691" spans="1:12" x14ac:dyDescent="0.25">
      <c r="A3691" t="s">
        <v>1187</v>
      </c>
      <c r="B3691" t="s">
        <v>5288</v>
      </c>
      <c r="C3691" t="s">
        <v>3926</v>
      </c>
      <c r="D3691" t="s">
        <v>164</v>
      </c>
      <c r="E3691" t="s">
        <v>5288</v>
      </c>
      <c r="F3691" t="s">
        <v>3926</v>
      </c>
      <c r="H3691" t="s">
        <v>199</v>
      </c>
      <c r="I3691" t="s">
        <v>3585</v>
      </c>
      <c r="K3691" t="s">
        <v>216</v>
      </c>
      <c r="L3691" t="s">
        <v>3935</v>
      </c>
    </row>
    <row r="3692" spans="1:12" x14ac:dyDescent="0.25">
      <c r="A3692" t="s">
        <v>1187</v>
      </c>
      <c r="B3692" t="s">
        <v>5288</v>
      </c>
      <c r="C3692" t="s">
        <v>3928</v>
      </c>
      <c r="D3692" t="s">
        <v>164</v>
      </c>
      <c r="E3692" t="s">
        <v>5288</v>
      </c>
      <c r="F3692" t="s">
        <v>3928</v>
      </c>
      <c r="H3692" t="s">
        <v>199</v>
      </c>
      <c r="I3692" t="s">
        <v>3616</v>
      </c>
      <c r="K3692" t="s">
        <v>216</v>
      </c>
      <c r="L3692" t="s">
        <v>7735</v>
      </c>
    </row>
    <row r="3693" spans="1:12" x14ac:dyDescent="0.25">
      <c r="A3693" t="s">
        <v>1187</v>
      </c>
      <c r="B3693" t="s">
        <v>5288</v>
      </c>
      <c r="C3693" t="s">
        <v>7735</v>
      </c>
      <c r="D3693" t="s">
        <v>164</v>
      </c>
      <c r="E3693" t="s">
        <v>5288</v>
      </c>
      <c r="F3693" t="s">
        <v>7735</v>
      </c>
      <c r="H3693" t="s">
        <v>199</v>
      </c>
      <c r="I3693" t="s">
        <v>3619</v>
      </c>
      <c r="K3693" t="s">
        <v>216</v>
      </c>
      <c r="L3693" t="s">
        <v>3941</v>
      </c>
    </row>
    <row r="3694" spans="1:12" x14ac:dyDescent="0.25">
      <c r="A3694" t="s">
        <v>1187</v>
      </c>
      <c r="B3694" t="s">
        <v>5288</v>
      </c>
      <c r="C3694" t="s">
        <v>7745</v>
      </c>
      <c r="D3694" t="s">
        <v>164</v>
      </c>
      <c r="E3694" t="s">
        <v>5288</v>
      </c>
      <c r="F3694" t="s">
        <v>7745</v>
      </c>
      <c r="H3694" t="s">
        <v>199</v>
      </c>
      <c r="I3694" t="s">
        <v>3622</v>
      </c>
      <c r="K3694" t="s">
        <v>216</v>
      </c>
      <c r="L3694" t="s">
        <v>7743</v>
      </c>
    </row>
    <row r="3695" spans="1:12" x14ac:dyDescent="0.25">
      <c r="A3695" t="s">
        <v>1187</v>
      </c>
      <c r="B3695" t="s">
        <v>5288</v>
      </c>
      <c r="C3695" t="s">
        <v>3950</v>
      </c>
      <c r="D3695" t="s">
        <v>164</v>
      </c>
      <c r="E3695" t="s">
        <v>5288</v>
      </c>
      <c r="F3695" t="s">
        <v>3950</v>
      </c>
      <c r="H3695" t="s">
        <v>199</v>
      </c>
      <c r="I3695" t="s">
        <v>3628</v>
      </c>
      <c r="K3695" t="s">
        <v>216</v>
      </c>
      <c r="L3695" t="s">
        <v>7745</v>
      </c>
    </row>
    <row r="3696" spans="1:12" x14ac:dyDescent="0.25">
      <c r="A3696" t="s">
        <v>1187</v>
      </c>
      <c r="B3696" t="s">
        <v>5288</v>
      </c>
      <c r="C3696" t="s">
        <v>3952</v>
      </c>
      <c r="D3696" t="s">
        <v>164</v>
      </c>
      <c r="E3696" t="s">
        <v>5288</v>
      </c>
      <c r="F3696" t="s">
        <v>3952</v>
      </c>
      <c r="H3696" t="s">
        <v>199</v>
      </c>
      <c r="I3696" t="s">
        <v>3995</v>
      </c>
      <c r="K3696" t="s">
        <v>216</v>
      </c>
      <c r="L3696" t="s">
        <v>3944</v>
      </c>
    </row>
    <row r="3697" spans="1:12" x14ac:dyDescent="0.25">
      <c r="A3697" t="s">
        <v>1187</v>
      </c>
      <c r="B3697" t="s">
        <v>5288</v>
      </c>
      <c r="C3697" t="s">
        <v>5802</v>
      </c>
      <c r="D3697" t="s">
        <v>164</v>
      </c>
      <c r="E3697" t="s">
        <v>5288</v>
      </c>
      <c r="F3697" t="s">
        <v>5802</v>
      </c>
      <c r="H3697" t="s">
        <v>199</v>
      </c>
      <c r="I3697" t="s">
        <v>4037</v>
      </c>
      <c r="K3697" t="s">
        <v>216</v>
      </c>
      <c r="L3697" t="s">
        <v>3946</v>
      </c>
    </row>
    <row r="3698" spans="1:12" x14ac:dyDescent="0.25">
      <c r="A3698" t="s">
        <v>1187</v>
      </c>
      <c r="B3698" t="s">
        <v>5288</v>
      </c>
      <c r="C3698" t="s">
        <v>3954</v>
      </c>
      <c r="D3698" t="s">
        <v>164</v>
      </c>
      <c r="E3698" t="s">
        <v>5288</v>
      </c>
      <c r="F3698" t="s">
        <v>3954</v>
      </c>
      <c r="H3698" t="s">
        <v>199</v>
      </c>
      <c r="I3698" t="s">
        <v>4038</v>
      </c>
      <c r="K3698" t="s">
        <v>216</v>
      </c>
      <c r="L3698" t="s">
        <v>3948</v>
      </c>
    </row>
    <row r="3699" spans="1:12" x14ac:dyDescent="0.25">
      <c r="A3699" t="s">
        <v>1187</v>
      </c>
      <c r="B3699" t="s">
        <v>5288</v>
      </c>
      <c r="C3699" t="s">
        <v>3956</v>
      </c>
      <c r="D3699" t="s">
        <v>164</v>
      </c>
      <c r="E3699" t="s">
        <v>5288</v>
      </c>
      <c r="F3699" t="s">
        <v>3956</v>
      </c>
      <c r="H3699" t="s">
        <v>199</v>
      </c>
      <c r="I3699" t="s">
        <v>4040</v>
      </c>
      <c r="K3699" t="s">
        <v>216</v>
      </c>
      <c r="L3699" t="s">
        <v>7746</v>
      </c>
    </row>
    <row r="3700" spans="1:12" x14ac:dyDescent="0.25">
      <c r="A3700" t="s">
        <v>1187</v>
      </c>
      <c r="B3700" t="s">
        <v>5288</v>
      </c>
      <c r="C3700" t="s">
        <v>3958</v>
      </c>
      <c r="D3700" t="s">
        <v>164</v>
      </c>
      <c r="E3700" t="s">
        <v>5288</v>
      </c>
      <c r="F3700" t="s">
        <v>3958</v>
      </c>
      <c r="H3700" t="s">
        <v>199</v>
      </c>
      <c r="I3700" t="s">
        <v>4042</v>
      </c>
      <c r="K3700" t="s">
        <v>216</v>
      </c>
      <c r="L3700" t="s">
        <v>3995</v>
      </c>
    </row>
    <row r="3701" spans="1:12" x14ac:dyDescent="0.25">
      <c r="A3701" t="s">
        <v>1187</v>
      </c>
      <c r="B3701" t="s">
        <v>5288</v>
      </c>
      <c r="C3701" t="s">
        <v>3960</v>
      </c>
      <c r="D3701" t="s">
        <v>164</v>
      </c>
      <c r="E3701" t="s">
        <v>5288</v>
      </c>
      <c r="F3701" t="s">
        <v>3960</v>
      </c>
      <c r="H3701" t="s">
        <v>199</v>
      </c>
      <c r="I3701" t="s">
        <v>4046</v>
      </c>
      <c r="K3701" t="s">
        <v>216</v>
      </c>
      <c r="L3701" t="s">
        <v>7749</v>
      </c>
    </row>
    <row r="3702" spans="1:12" x14ac:dyDescent="0.25">
      <c r="A3702" t="s">
        <v>1187</v>
      </c>
      <c r="B3702" t="s">
        <v>5288</v>
      </c>
      <c r="C3702" t="s">
        <v>3962</v>
      </c>
      <c r="D3702" t="s">
        <v>164</v>
      </c>
      <c r="E3702" t="s">
        <v>5288</v>
      </c>
      <c r="F3702" t="s">
        <v>3962</v>
      </c>
      <c r="H3702" t="s">
        <v>199</v>
      </c>
      <c r="I3702" t="s">
        <v>4047</v>
      </c>
      <c r="K3702" t="s">
        <v>216</v>
      </c>
      <c r="L3702" t="s">
        <v>8507</v>
      </c>
    </row>
    <row r="3703" spans="1:12" x14ac:dyDescent="0.25">
      <c r="A3703" t="s">
        <v>1187</v>
      </c>
      <c r="B3703" t="s">
        <v>5288</v>
      </c>
      <c r="C3703" t="s">
        <v>3964</v>
      </c>
      <c r="D3703" t="s">
        <v>164</v>
      </c>
      <c r="E3703" t="s">
        <v>5288</v>
      </c>
      <c r="F3703" t="s">
        <v>3964</v>
      </c>
      <c r="H3703" t="s">
        <v>199</v>
      </c>
      <c r="I3703" t="s">
        <v>4049</v>
      </c>
      <c r="K3703" t="s">
        <v>216</v>
      </c>
      <c r="L3703" t="s">
        <v>8420</v>
      </c>
    </row>
    <row r="3704" spans="1:12" x14ac:dyDescent="0.25">
      <c r="A3704" t="s">
        <v>1187</v>
      </c>
      <c r="B3704" t="s">
        <v>5288</v>
      </c>
      <c r="C3704" t="s">
        <v>3966</v>
      </c>
      <c r="D3704" t="s">
        <v>164</v>
      </c>
      <c r="E3704" t="s">
        <v>5288</v>
      </c>
      <c r="F3704" t="s">
        <v>3966</v>
      </c>
      <c r="H3704" t="s">
        <v>199</v>
      </c>
      <c r="I3704" t="s">
        <v>4051</v>
      </c>
      <c r="K3704" t="s">
        <v>144</v>
      </c>
      <c r="L3704" t="s">
        <v>3628</v>
      </c>
    </row>
    <row r="3705" spans="1:12" x14ac:dyDescent="0.25">
      <c r="A3705" t="s">
        <v>1187</v>
      </c>
      <c r="B3705" t="s">
        <v>5288</v>
      </c>
      <c r="C3705" t="s">
        <v>3968</v>
      </c>
      <c r="D3705" t="s">
        <v>164</v>
      </c>
      <c r="E3705" t="s">
        <v>5288</v>
      </c>
      <c r="F3705" t="s">
        <v>3968</v>
      </c>
      <c r="H3705" t="s">
        <v>199</v>
      </c>
      <c r="I3705" t="s">
        <v>4053</v>
      </c>
      <c r="K3705" t="s">
        <v>144</v>
      </c>
      <c r="L3705" t="s">
        <v>3666</v>
      </c>
    </row>
    <row r="3706" spans="1:12" x14ac:dyDescent="0.25">
      <c r="A3706" t="s">
        <v>1187</v>
      </c>
      <c r="B3706" t="s">
        <v>5288</v>
      </c>
      <c r="C3706" t="s">
        <v>3970</v>
      </c>
      <c r="D3706" t="s">
        <v>164</v>
      </c>
      <c r="E3706" t="s">
        <v>5288</v>
      </c>
      <c r="F3706" t="s">
        <v>3970</v>
      </c>
      <c r="H3706" t="s">
        <v>199</v>
      </c>
      <c r="I3706" t="s">
        <v>4054</v>
      </c>
      <c r="K3706" t="s">
        <v>144</v>
      </c>
      <c r="L3706" t="s">
        <v>3669</v>
      </c>
    </row>
    <row r="3707" spans="1:12" x14ac:dyDescent="0.25">
      <c r="A3707" t="s">
        <v>1187</v>
      </c>
      <c r="B3707" t="s">
        <v>5288</v>
      </c>
      <c r="C3707" t="s">
        <v>3972</v>
      </c>
      <c r="D3707" t="s">
        <v>164</v>
      </c>
      <c r="E3707" t="s">
        <v>5288</v>
      </c>
      <c r="F3707" t="s">
        <v>3972</v>
      </c>
      <c r="H3707" t="s">
        <v>199</v>
      </c>
      <c r="I3707" t="s">
        <v>4070</v>
      </c>
      <c r="K3707" t="s">
        <v>144</v>
      </c>
      <c r="L3707" t="s">
        <v>3672</v>
      </c>
    </row>
    <row r="3708" spans="1:12" x14ac:dyDescent="0.25">
      <c r="A3708" t="s">
        <v>1187</v>
      </c>
      <c r="B3708" t="s">
        <v>5288</v>
      </c>
      <c r="C3708" t="s">
        <v>3974</v>
      </c>
      <c r="D3708" t="s">
        <v>164</v>
      </c>
      <c r="E3708" t="s">
        <v>5288</v>
      </c>
      <c r="F3708" t="s">
        <v>3974</v>
      </c>
      <c r="H3708" t="s">
        <v>199</v>
      </c>
      <c r="I3708" t="s">
        <v>4072</v>
      </c>
      <c r="K3708" t="s">
        <v>144</v>
      </c>
      <c r="L3708" t="s">
        <v>3675</v>
      </c>
    </row>
    <row r="3709" spans="1:12" x14ac:dyDescent="0.25">
      <c r="A3709" t="s">
        <v>1187</v>
      </c>
      <c r="B3709" t="s">
        <v>5288</v>
      </c>
      <c r="C3709" t="s">
        <v>3977</v>
      </c>
      <c r="D3709" t="s">
        <v>164</v>
      </c>
      <c r="E3709" t="s">
        <v>5288</v>
      </c>
      <c r="F3709" t="s">
        <v>3977</v>
      </c>
      <c r="H3709" t="s">
        <v>199</v>
      </c>
      <c r="I3709" t="s">
        <v>4074</v>
      </c>
      <c r="K3709" t="s">
        <v>144</v>
      </c>
      <c r="L3709" t="s">
        <v>3678</v>
      </c>
    </row>
    <row r="3710" spans="1:12" x14ac:dyDescent="0.25">
      <c r="A3710" t="s">
        <v>1187</v>
      </c>
      <c r="B3710" t="s">
        <v>5288</v>
      </c>
      <c r="C3710" t="s">
        <v>3979</v>
      </c>
      <c r="D3710" t="s">
        <v>164</v>
      </c>
      <c r="E3710" t="s">
        <v>5288</v>
      </c>
      <c r="F3710" t="s">
        <v>3979</v>
      </c>
      <c r="H3710" t="s">
        <v>199</v>
      </c>
      <c r="I3710" t="s">
        <v>4076</v>
      </c>
      <c r="K3710" t="s">
        <v>144</v>
      </c>
      <c r="L3710" t="s">
        <v>3684</v>
      </c>
    </row>
    <row r="3711" spans="1:12" x14ac:dyDescent="0.25">
      <c r="A3711" t="s">
        <v>1187</v>
      </c>
      <c r="B3711" t="s">
        <v>5288</v>
      </c>
      <c r="C3711" t="s">
        <v>3981</v>
      </c>
      <c r="D3711" t="s">
        <v>164</v>
      </c>
      <c r="E3711" t="s">
        <v>5288</v>
      </c>
      <c r="F3711" t="s">
        <v>3981</v>
      </c>
      <c r="H3711" t="s">
        <v>199</v>
      </c>
      <c r="I3711" t="s">
        <v>4078</v>
      </c>
      <c r="K3711" t="s">
        <v>144</v>
      </c>
      <c r="L3711" t="s">
        <v>3690</v>
      </c>
    </row>
    <row r="3712" spans="1:12" x14ac:dyDescent="0.25">
      <c r="A3712" t="s">
        <v>1187</v>
      </c>
      <c r="B3712" t="s">
        <v>5288</v>
      </c>
      <c r="C3712" t="s">
        <v>3983</v>
      </c>
      <c r="D3712" t="s">
        <v>164</v>
      </c>
      <c r="E3712" t="s">
        <v>5288</v>
      </c>
      <c r="F3712" t="s">
        <v>3983</v>
      </c>
      <c r="H3712" t="s">
        <v>199</v>
      </c>
      <c r="I3712" t="s">
        <v>8181</v>
      </c>
      <c r="K3712" t="s">
        <v>144</v>
      </c>
      <c r="L3712" t="s">
        <v>3702</v>
      </c>
    </row>
    <row r="3713" spans="1:12" x14ac:dyDescent="0.25">
      <c r="A3713" t="s">
        <v>1187</v>
      </c>
      <c r="B3713" t="s">
        <v>5288</v>
      </c>
      <c r="C3713" t="s">
        <v>3986</v>
      </c>
      <c r="D3713" t="s">
        <v>164</v>
      </c>
      <c r="E3713" t="s">
        <v>5288</v>
      </c>
      <c r="F3713" t="s">
        <v>3986</v>
      </c>
      <c r="H3713" t="s">
        <v>1633</v>
      </c>
      <c r="I3713" t="s">
        <v>3541</v>
      </c>
      <c r="K3713" t="s">
        <v>144</v>
      </c>
      <c r="L3713" t="s">
        <v>3705</v>
      </c>
    </row>
    <row r="3714" spans="1:12" x14ac:dyDescent="0.25">
      <c r="A3714" t="s">
        <v>1187</v>
      </c>
      <c r="B3714" t="s">
        <v>5288</v>
      </c>
      <c r="C3714" t="s">
        <v>3988</v>
      </c>
      <c r="D3714" t="s">
        <v>164</v>
      </c>
      <c r="E3714" t="s">
        <v>5288</v>
      </c>
      <c r="F3714" t="s">
        <v>3988</v>
      </c>
      <c r="H3714" t="s">
        <v>1633</v>
      </c>
      <c r="I3714" t="s">
        <v>3546</v>
      </c>
      <c r="K3714" t="s">
        <v>144</v>
      </c>
      <c r="L3714" t="s">
        <v>3714</v>
      </c>
    </row>
    <row r="3715" spans="1:12" x14ac:dyDescent="0.25">
      <c r="A3715" t="s">
        <v>1187</v>
      </c>
      <c r="B3715" t="s">
        <v>5288</v>
      </c>
      <c r="C3715" t="s">
        <v>3989</v>
      </c>
      <c r="D3715" t="s">
        <v>164</v>
      </c>
      <c r="E3715" t="s">
        <v>5288</v>
      </c>
      <c r="F3715" t="s">
        <v>3989</v>
      </c>
      <c r="H3715" t="s">
        <v>1633</v>
      </c>
      <c r="I3715" t="s">
        <v>3549</v>
      </c>
      <c r="K3715" t="s">
        <v>144</v>
      </c>
      <c r="L3715" t="s">
        <v>3717</v>
      </c>
    </row>
    <row r="3716" spans="1:12" x14ac:dyDescent="0.25">
      <c r="A3716" t="s">
        <v>1187</v>
      </c>
      <c r="B3716" t="s">
        <v>5288</v>
      </c>
      <c r="C3716" t="s">
        <v>3991</v>
      </c>
      <c r="D3716" t="s">
        <v>164</v>
      </c>
      <c r="E3716" t="s">
        <v>5288</v>
      </c>
      <c r="F3716" t="s">
        <v>3991</v>
      </c>
      <c r="H3716" t="s">
        <v>1633</v>
      </c>
      <c r="I3716" t="s">
        <v>3560</v>
      </c>
      <c r="K3716" t="s">
        <v>144</v>
      </c>
      <c r="L3716" t="s">
        <v>3720</v>
      </c>
    </row>
    <row r="3717" spans="1:12" x14ac:dyDescent="0.25">
      <c r="A3717" t="s">
        <v>1187</v>
      </c>
      <c r="B3717" t="s">
        <v>5288</v>
      </c>
      <c r="C3717" t="s">
        <v>3992</v>
      </c>
      <c r="D3717" t="s">
        <v>164</v>
      </c>
      <c r="E3717" t="s">
        <v>5288</v>
      </c>
      <c r="F3717" t="s">
        <v>3992</v>
      </c>
      <c r="H3717" t="s">
        <v>1633</v>
      </c>
      <c r="I3717" t="s">
        <v>3562</v>
      </c>
      <c r="K3717" t="s">
        <v>144</v>
      </c>
      <c r="L3717" t="s">
        <v>3735</v>
      </c>
    </row>
    <row r="3718" spans="1:12" x14ac:dyDescent="0.25">
      <c r="A3718" t="s">
        <v>1187</v>
      </c>
      <c r="B3718" t="s">
        <v>5288</v>
      </c>
      <c r="C3718" t="s">
        <v>3995</v>
      </c>
      <c r="D3718" t="s">
        <v>164</v>
      </c>
      <c r="E3718" t="s">
        <v>5288</v>
      </c>
      <c r="F3718" t="s">
        <v>3995</v>
      </c>
      <c r="H3718" t="s">
        <v>1633</v>
      </c>
      <c r="I3718" t="s">
        <v>3568</v>
      </c>
      <c r="K3718" t="s">
        <v>144</v>
      </c>
      <c r="L3718" t="s">
        <v>3738</v>
      </c>
    </row>
    <row r="3719" spans="1:12" x14ac:dyDescent="0.25">
      <c r="A3719" t="s">
        <v>1187</v>
      </c>
      <c r="B3719" t="s">
        <v>5288</v>
      </c>
      <c r="C3719" t="s">
        <v>3997</v>
      </c>
      <c r="D3719" t="s">
        <v>164</v>
      </c>
      <c r="E3719" t="s">
        <v>5288</v>
      </c>
      <c r="F3719" t="s">
        <v>3997</v>
      </c>
      <c r="H3719" t="s">
        <v>1633</v>
      </c>
      <c r="I3719" t="s">
        <v>3576</v>
      </c>
      <c r="K3719" t="s">
        <v>144</v>
      </c>
      <c r="L3719" t="s">
        <v>3744</v>
      </c>
    </row>
    <row r="3720" spans="1:12" x14ac:dyDescent="0.25">
      <c r="A3720" t="s">
        <v>1187</v>
      </c>
      <c r="B3720" t="s">
        <v>5288</v>
      </c>
      <c r="C3720" t="s">
        <v>3999</v>
      </c>
      <c r="D3720" t="s">
        <v>164</v>
      </c>
      <c r="E3720" t="s">
        <v>5288</v>
      </c>
      <c r="F3720" t="s">
        <v>3999</v>
      </c>
      <c r="H3720" t="s">
        <v>1633</v>
      </c>
      <c r="I3720" t="s">
        <v>3579</v>
      </c>
      <c r="K3720" t="s">
        <v>144</v>
      </c>
      <c r="L3720" t="s">
        <v>7906</v>
      </c>
    </row>
    <row r="3721" spans="1:12" x14ac:dyDescent="0.25">
      <c r="A3721" t="s">
        <v>1187</v>
      </c>
      <c r="B3721" t="s">
        <v>5288</v>
      </c>
      <c r="C3721" t="s">
        <v>4001</v>
      </c>
      <c r="D3721" t="s">
        <v>164</v>
      </c>
      <c r="E3721" t="s">
        <v>5288</v>
      </c>
      <c r="F3721" t="s">
        <v>4001</v>
      </c>
      <c r="H3721" t="s">
        <v>1633</v>
      </c>
      <c r="I3721" t="s">
        <v>3582</v>
      </c>
      <c r="K3721" t="s">
        <v>144</v>
      </c>
      <c r="L3721" t="s">
        <v>3779</v>
      </c>
    </row>
    <row r="3722" spans="1:12" x14ac:dyDescent="0.25">
      <c r="A3722" t="s">
        <v>1187</v>
      </c>
      <c r="B3722" t="s">
        <v>5288</v>
      </c>
      <c r="C3722" t="s">
        <v>4003</v>
      </c>
      <c r="D3722" t="s">
        <v>164</v>
      </c>
      <c r="E3722" t="s">
        <v>5288</v>
      </c>
      <c r="F3722" t="s">
        <v>4003</v>
      </c>
      <c r="H3722" t="s">
        <v>1633</v>
      </c>
      <c r="I3722" t="s">
        <v>3585</v>
      </c>
      <c r="K3722" t="s">
        <v>144</v>
      </c>
      <c r="L3722" t="s">
        <v>5629</v>
      </c>
    </row>
    <row r="3723" spans="1:12" x14ac:dyDescent="0.25">
      <c r="A3723" t="s">
        <v>1187</v>
      </c>
      <c r="B3723" t="s">
        <v>5288</v>
      </c>
      <c r="C3723" t="s">
        <v>4005</v>
      </c>
      <c r="D3723" t="s">
        <v>164</v>
      </c>
      <c r="E3723" t="s">
        <v>5288</v>
      </c>
      <c r="F3723" t="s">
        <v>4005</v>
      </c>
      <c r="H3723" t="s">
        <v>1633</v>
      </c>
      <c r="I3723" t="s">
        <v>3616</v>
      </c>
      <c r="K3723" t="s">
        <v>144</v>
      </c>
      <c r="L3723" t="s">
        <v>3785</v>
      </c>
    </row>
    <row r="3724" spans="1:12" x14ac:dyDescent="0.25">
      <c r="A3724" t="s">
        <v>1187</v>
      </c>
      <c r="B3724" t="s">
        <v>5288</v>
      </c>
      <c r="C3724" t="s">
        <v>4007</v>
      </c>
      <c r="D3724" t="s">
        <v>164</v>
      </c>
      <c r="E3724" t="s">
        <v>5288</v>
      </c>
      <c r="F3724" t="s">
        <v>4007</v>
      </c>
      <c r="H3724" t="s">
        <v>1633</v>
      </c>
      <c r="I3724" t="s">
        <v>3619</v>
      </c>
      <c r="K3724" t="s">
        <v>144</v>
      </c>
      <c r="L3724" t="s">
        <v>7727</v>
      </c>
    </row>
    <row r="3725" spans="1:12" x14ac:dyDescent="0.25">
      <c r="A3725" t="s">
        <v>1187</v>
      </c>
      <c r="B3725" t="s">
        <v>5288</v>
      </c>
      <c r="C3725" t="s">
        <v>4009</v>
      </c>
      <c r="D3725" t="s">
        <v>164</v>
      </c>
      <c r="E3725" t="s">
        <v>5288</v>
      </c>
      <c r="F3725" t="s">
        <v>4009</v>
      </c>
      <c r="H3725" t="s">
        <v>1633</v>
      </c>
      <c r="I3725" t="s">
        <v>3628</v>
      </c>
      <c r="K3725" t="s">
        <v>144</v>
      </c>
      <c r="L3725" t="s">
        <v>3790</v>
      </c>
    </row>
    <row r="3726" spans="1:12" x14ac:dyDescent="0.25">
      <c r="A3726" t="s">
        <v>1187</v>
      </c>
      <c r="B3726" t="s">
        <v>5288</v>
      </c>
      <c r="C3726" t="s">
        <v>4010</v>
      </c>
      <c r="D3726" t="s">
        <v>164</v>
      </c>
      <c r="E3726" t="s">
        <v>5288</v>
      </c>
      <c r="F3726" t="s">
        <v>4010</v>
      </c>
      <c r="H3726" t="s">
        <v>1633</v>
      </c>
      <c r="I3726" t="s">
        <v>3966</v>
      </c>
      <c r="K3726" t="s">
        <v>144</v>
      </c>
      <c r="L3726" t="s">
        <v>5640</v>
      </c>
    </row>
    <row r="3727" spans="1:12" x14ac:dyDescent="0.25">
      <c r="A3727" t="s">
        <v>1187</v>
      </c>
      <c r="B3727" t="s">
        <v>5288</v>
      </c>
      <c r="C3727" t="s">
        <v>4012</v>
      </c>
      <c r="D3727" t="s">
        <v>164</v>
      </c>
      <c r="E3727" t="s">
        <v>5288</v>
      </c>
      <c r="F3727" t="s">
        <v>4012</v>
      </c>
      <c r="H3727" t="s">
        <v>1633</v>
      </c>
      <c r="I3727" t="s">
        <v>3974</v>
      </c>
      <c r="K3727" t="s">
        <v>144</v>
      </c>
      <c r="L3727" t="s">
        <v>3796</v>
      </c>
    </row>
    <row r="3728" spans="1:12" x14ac:dyDescent="0.25">
      <c r="A3728" t="s">
        <v>1187</v>
      </c>
      <c r="B3728" t="s">
        <v>5288</v>
      </c>
      <c r="C3728" t="s">
        <v>4014</v>
      </c>
      <c r="D3728" t="s">
        <v>164</v>
      </c>
      <c r="E3728" t="s">
        <v>5288</v>
      </c>
      <c r="F3728" t="s">
        <v>4014</v>
      </c>
      <c r="H3728" t="s">
        <v>1633</v>
      </c>
      <c r="I3728" t="s">
        <v>3979</v>
      </c>
      <c r="K3728" t="s">
        <v>144</v>
      </c>
      <c r="L3728" t="s">
        <v>5647</v>
      </c>
    </row>
    <row r="3729" spans="1:12" x14ac:dyDescent="0.25">
      <c r="A3729" t="s">
        <v>1187</v>
      </c>
      <c r="B3729" t="s">
        <v>5288</v>
      </c>
      <c r="C3729" t="s">
        <v>4015</v>
      </c>
      <c r="D3729" t="s">
        <v>164</v>
      </c>
      <c r="E3729" t="s">
        <v>5288</v>
      </c>
      <c r="F3729" t="s">
        <v>4015</v>
      </c>
      <c r="H3729" t="s">
        <v>1633</v>
      </c>
      <c r="I3729" t="s">
        <v>3995</v>
      </c>
      <c r="K3729" t="s">
        <v>144</v>
      </c>
      <c r="L3729" t="s">
        <v>3802</v>
      </c>
    </row>
    <row r="3730" spans="1:12" x14ac:dyDescent="0.25">
      <c r="A3730" t="s">
        <v>1187</v>
      </c>
      <c r="B3730" t="s">
        <v>5288</v>
      </c>
      <c r="C3730" t="s">
        <v>4018</v>
      </c>
      <c r="D3730" t="s">
        <v>164</v>
      </c>
      <c r="E3730" t="s">
        <v>5288</v>
      </c>
      <c r="F3730" t="s">
        <v>4018</v>
      </c>
      <c r="H3730" t="s">
        <v>1633</v>
      </c>
      <c r="I3730" t="s">
        <v>4037</v>
      </c>
      <c r="K3730" t="s">
        <v>144</v>
      </c>
      <c r="L3730" t="s">
        <v>5654</v>
      </c>
    </row>
    <row r="3731" spans="1:12" x14ac:dyDescent="0.25">
      <c r="A3731" t="s">
        <v>1187</v>
      </c>
      <c r="B3731" t="s">
        <v>5288</v>
      </c>
      <c r="C3731" t="s">
        <v>4020</v>
      </c>
      <c r="D3731" t="s">
        <v>164</v>
      </c>
      <c r="E3731" t="s">
        <v>5288</v>
      </c>
      <c r="F3731" t="s">
        <v>4020</v>
      </c>
      <c r="H3731" t="s">
        <v>1633</v>
      </c>
      <c r="I3731" t="s">
        <v>4038</v>
      </c>
      <c r="K3731" t="s">
        <v>144</v>
      </c>
      <c r="L3731" t="s">
        <v>3808</v>
      </c>
    </row>
    <row r="3732" spans="1:12" x14ac:dyDescent="0.25">
      <c r="A3732" t="s">
        <v>1187</v>
      </c>
      <c r="B3732" t="s">
        <v>5288</v>
      </c>
      <c r="C3732" t="s">
        <v>7748</v>
      </c>
      <c r="D3732" t="s">
        <v>164</v>
      </c>
      <c r="E3732" t="s">
        <v>5288</v>
      </c>
      <c r="F3732" t="s">
        <v>7748</v>
      </c>
      <c r="H3732" t="s">
        <v>1633</v>
      </c>
      <c r="I3732" t="s">
        <v>4040</v>
      </c>
      <c r="K3732" t="s">
        <v>144</v>
      </c>
      <c r="L3732" t="s">
        <v>5661</v>
      </c>
    </row>
    <row r="3733" spans="1:12" x14ac:dyDescent="0.25">
      <c r="A3733" t="s">
        <v>1187</v>
      </c>
      <c r="B3733" t="s">
        <v>5288</v>
      </c>
      <c r="C3733" t="s">
        <v>7749</v>
      </c>
      <c r="D3733" t="s">
        <v>164</v>
      </c>
      <c r="E3733" t="s">
        <v>5288</v>
      </c>
      <c r="F3733" t="s">
        <v>7749</v>
      </c>
      <c r="H3733" t="s">
        <v>1633</v>
      </c>
      <c r="I3733" t="s">
        <v>4042</v>
      </c>
      <c r="K3733" t="s">
        <v>144</v>
      </c>
      <c r="L3733" t="s">
        <v>3814</v>
      </c>
    </row>
    <row r="3734" spans="1:12" x14ac:dyDescent="0.25">
      <c r="A3734" t="s">
        <v>1187</v>
      </c>
      <c r="B3734" t="s">
        <v>5288</v>
      </c>
      <c r="C3734" t="s">
        <v>7750</v>
      </c>
      <c r="D3734" t="s">
        <v>164</v>
      </c>
      <c r="E3734" t="s">
        <v>5288</v>
      </c>
      <c r="F3734" t="s">
        <v>7750</v>
      </c>
      <c r="H3734" t="s">
        <v>1633</v>
      </c>
      <c r="I3734" t="s">
        <v>4046</v>
      </c>
      <c r="K3734" t="s">
        <v>144</v>
      </c>
      <c r="L3734" t="s">
        <v>5668</v>
      </c>
    </row>
    <row r="3735" spans="1:12" x14ac:dyDescent="0.25">
      <c r="A3735" t="s">
        <v>1187</v>
      </c>
      <c r="B3735" t="s">
        <v>5288</v>
      </c>
      <c r="C3735" t="s">
        <v>4022</v>
      </c>
      <c r="D3735" t="s">
        <v>164</v>
      </c>
      <c r="E3735" t="s">
        <v>5288</v>
      </c>
      <c r="F3735" t="s">
        <v>4022</v>
      </c>
      <c r="H3735" t="s">
        <v>1633</v>
      </c>
      <c r="I3735" t="s">
        <v>4051</v>
      </c>
      <c r="K3735" t="s">
        <v>144</v>
      </c>
      <c r="L3735" t="s">
        <v>3820</v>
      </c>
    </row>
    <row r="3736" spans="1:12" x14ac:dyDescent="0.25">
      <c r="A3736" t="s">
        <v>1187</v>
      </c>
      <c r="B3736" t="s">
        <v>5288</v>
      </c>
      <c r="C3736" t="s">
        <v>4024</v>
      </c>
      <c r="D3736" t="s">
        <v>164</v>
      </c>
      <c r="E3736" t="s">
        <v>5288</v>
      </c>
      <c r="F3736" t="s">
        <v>4024</v>
      </c>
      <c r="H3736" t="s">
        <v>1633</v>
      </c>
      <c r="I3736" t="s">
        <v>4072</v>
      </c>
      <c r="K3736" t="s">
        <v>144</v>
      </c>
      <c r="L3736" t="s">
        <v>5678</v>
      </c>
    </row>
    <row r="3737" spans="1:12" x14ac:dyDescent="0.25">
      <c r="A3737" t="s">
        <v>1187</v>
      </c>
      <c r="B3737" t="s">
        <v>5288</v>
      </c>
      <c r="C3737" t="s">
        <v>4026</v>
      </c>
      <c r="D3737" t="s">
        <v>164</v>
      </c>
      <c r="E3737" t="s">
        <v>5288</v>
      </c>
      <c r="F3737" t="s">
        <v>4026</v>
      </c>
      <c r="H3737" t="s">
        <v>1633</v>
      </c>
      <c r="I3737" t="s">
        <v>4074</v>
      </c>
      <c r="K3737" t="s">
        <v>144</v>
      </c>
      <c r="L3737" t="s">
        <v>3826</v>
      </c>
    </row>
    <row r="3738" spans="1:12" x14ac:dyDescent="0.25">
      <c r="A3738" t="s">
        <v>1187</v>
      </c>
      <c r="B3738" t="s">
        <v>5288</v>
      </c>
      <c r="C3738" t="s">
        <v>4028</v>
      </c>
      <c r="D3738" t="s">
        <v>164</v>
      </c>
      <c r="E3738" t="s">
        <v>5288</v>
      </c>
      <c r="F3738" t="s">
        <v>4028</v>
      </c>
      <c r="H3738" t="s">
        <v>1633</v>
      </c>
      <c r="I3738" t="s">
        <v>4076</v>
      </c>
      <c r="K3738" t="s">
        <v>144</v>
      </c>
      <c r="L3738" t="s">
        <v>5688</v>
      </c>
    </row>
    <row r="3739" spans="1:12" x14ac:dyDescent="0.25">
      <c r="A3739" t="s">
        <v>1187</v>
      </c>
      <c r="B3739" t="s">
        <v>5288</v>
      </c>
      <c r="C3739" t="s">
        <v>8180</v>
      </c>
      <c r="D3739" t="s">
        <v>164</v>
      </c>
      <c r="E3739" t="s">
        <v>5288</v>
      </c>
      <c r="F3739" t="s">
        <v>8180</v>
      </c>
      <c r="H3739" t="s">
        <v>1633</v>
      </c>
      <c r="I3739" t="s">
        <v>8181</v>
      </c>
      <c r="K3739" t="s">
        <v>144</v>
      </c>
      <c r="L3739" t="s">
        <v>3831</v>
      </c>
    </row>
    <row r="3740" spans="1:12" x14ac:dyDescent="0.25">
      <c r="A3740" t="s">
        <v>1187</v>
      </c>
      <c r="B3740" t="s">
        <v>5288</v>
      </c>
      <c r="C3740" t="s">
        <v>5877</v>
      </c>
      <c r="D3740" t="s">
        <v>164</v>
      </c>
      <c r="E3740" t="s">
        <v>5288</v>
      </c>
      <c r="F3740" t="s">
        <v>5877</v>
      </c>
      <c r="H3740" t="s">
        <v>1676</v>
      </c>
      <c r="I3740" t="s">
        <v>8504</v>
      </c>
      <c r="K3740" t="s">
        <v>144</v>
      </c>
      <c r="L3740" t="s">
        <v>5695</v>
      </c>
    </row>
    <row r="3741" spans="1:12" x14ac:dyDescent="0.25">
      <c r="A3741" t="s">
        <v>1187</v>
      </c>
      <c r="B3741" t="s">
        <v>5288</v>
      </c>
      <c r="C3741" t="s">
        <v>4037</v>
      </c>
      <c r="D3741" t="s">
        <v>164</v>
      </c>
      <c r="E3741" t="s">
        <v>5288</v>
      </c>
      <c r="F3741" t="s">
        <v>4037</v>
      </c>
      <c r="H3741" t="s">
        <v>1676</v>
      </c>
      <c r="I3741" t="s">
        <v>3314</v>
      </c>
      <c r="K3741" t="s">
        <v>144</v>
      </c>
      <c r="L3741" t="s">
        <v>3834</v>
      </c>
    </row>
    <row r="3742" spans="1:12" x14ac:dyDescent="0.25">
      <c r="A3742" t="s">
        <v>1187</v>
      </c>
      <c r="B3742" t="s">
        <v>5288</v>
      </c>
      <c r="C3742" t="s">
        <v>4038</v>
      </c>
      <c r="D3742" t="s">
        <v>164</v>
      </c>
      <c r="E3742" t="s">
        <v>5288</v>
      </c>
      <c r="F3742" t="s">
        <v>4038</v>
      </c>
      <c r="H3742" t="s">
        <v>1676</v>
      </c>
      <c r="I3742" t="s">
        <v>3341</v>
      </c>
      <c r="K3742" t="s">
        <v>144</v>
      </c>
      <c r="L3742" t="s">
        <v>5702</v>
      </c>
    </row>
    <row r="3743" spans="1:12" x14ac:dyDescent="0.25">
      <c r="A3743" t="s">
        <v>1187</v>
      </c>
      <c r="B3743" t="s">
        <v>5288</v>
      </c>
      <c r="C3743" t="s">
        <v>4040</v>
      </c>
      <c r="D3743" t="s">
        <v>164</v>
      </c>
      <c r="E3743" t="s">
        <v>5288</v>
      </c>
      <c r="F3743" t="s">
        <v>4040</v>
      </c>
      <c r="H3743" t="s">
        <v>1676</v>
      </c>
      <c r="I3743" t="s">
        <v>7897</v>
      </c>
      <c r="K3743" t="s">
        <v>144</v>
      </c>
      <c r="L3743" t="s">
        <v>3837</v>
      </c>
    </row>
    <row r="3744" spans="1:12" x14ac:dyDescent="0.25">
      <c r="A3744" t="s">
        <v>1187</v>
      </c>
      <c r="B3744" t="s">
        <v>5288</v>
      </c>
      <c r="C3744" t="s">
        <v>4042</v>
      </c>
      <c r="D3744" t="s">
        <v>164</v>
      </c>
      <c r="E3744" t="s">
        <v>5288</v>
      </c>
      <c r="F3744" t="s">
        <v>4042</v>
      </c>
      <c r="H3744" t="s">
        <v>1676</v>
      </c>
      <c r="I3744" t="s">
        <v>7596</v>
      </c>
      <c r="K3744" t="s">
        <v>144</v>
      </c>
      <c r="L3744" t="s">
        <v>5708</v>
      </c>
    </row>
    <row r="3745" spans="1:12" x14ac:dyDescent="0.25">
      <c r="A3745" t="s">
        <v>1187</v>
      </c>
      <c r="B3745" t="s">
        <v>5288</v>
      </c>
      <c r="C3745" t="s">
        <v>4044</v>
      </c>
      <c r="D3745" t="s">
        <v>164</v>
      </c>
      <c r="E3745" t="s">
        <v>5288</v>
      </c>
      <c r="F3745" t="s">
        <v>4044</v>
      </c>
      <c r="H3745" t="s">
        <v>1676</v>
      </c>
      <c r="I3745" t="s">
        <v>7905</v>
      </c>
      <c r="K3745" t="s">
        <v>144</v>
      </c>
      <c r="L3745" t="s">
        <v>3840</v>
      </c>
    </row>
    <row r="3746" spans="1:12" x14ac:dyDescent="0.25">
      <c r="A3746" t="s">
        <v>1187</v>
      </c>
      <c r="B3746" t="s">
        <v>5288</v>
      </c>
      <c r="C3746" t="s">
        <v>4046</v>
      </c>
      <c r="D3746" t="s">
        <v>164</v>
      </c>
      <c r="E3746" t="s">
        <v>5288</v>
      </c>
      <c r="F3746" t="s">
        <v>4046</v>
      </c>
      <c r="H3746" t="s">
        <v>1676</v>
      </c>
      <c r="I3746" t="s">
        <v>3386</v>
      </c>
      <c r="K3746" t="s">
        <v>144</v>
      </c>
      <c r="L3746" t="s">
        <v>3843</v>
      </c>
    </row>
    <row r="3747" spans="1:12" x14ac:dyDescent="0.25">
      <c r="A3747" t="s">
        <v>1187</v>
      </c>
      <c r="B3747" t="s">
        <v>5288</v>
      </c>
      <c r="C3747" t="s">
        <v>4047</v>
      </c>
      <c r="D3747" t="s">
        <v>164</v>
      </c>
      <c r="E3747" t="s">
        <v>5288</v>
      </c>
      <c r="F3747" t="s">
        <v>4047</v>
      </c>
      <c r="H3747" t="s">
        <v>1676</v>
      </c>
      <c r="I3747" t="s">
        <v>7597</v>
      </c>
      <c r="K3747" t="s">
        <v>144</v>
      </c>
      <c r="L3747" t="s">
        <v>3846</v>
      </c>
    </row>
    <row r="3748" spans="1:12" x14ac:dyDescent="0.25">
      <c r="A3748" t="s">
        <v>1187</v>
      </c>
      <c r="B3748" t="s">
        <v>5288</v>
      </c>
      <c r="C3748" t="s">
        <v>4049</v>
      </c>
      <c r="D3748" t="s">
        <v>164</v>
      </c>
      <c r="E3748" t="s">
        <v>5288</v>
      </c>
      <c r="F3748" t="s">
        <v>4049</v>
      </c>
      <c r="H3748" t="s">
        <v>1676</v>
      </c>
      <c r="I3748" t="s">
        <v>3397</v>
      </c>
      <c r="K3748" t="s">
        <v>144</v>
      </c>
      <c r="L3748" t="s">
        <v>3849</v>
      </c>
    </row>
    <row r="3749" spans="1:12" x14ac:dyDescent="0.25">
      <c r="A3749" t="s">
        <v>1187</v>
      </c>
      <c r="B3749" t="s">
        <v>5288</v>
      </c>
      <c r="C3749" t="s">
        <v>5896</v>
      </c>
      <c r="D3749" t="s">
        <v>164</v>
      </c>
      <c r="E3749" t="s">
        <v>5288</v>
      </c>
      <c r="F3749" t="s">
        <v>5896</v>
      </c>
      <c r="H3749" t="s">
        <v>1676</v>
      </c>
      <c r="I3749" t="s">
        <v>7902</v>
      </c>
      <c r="K3749" t="s">
        <v>144</v>
      </c>
      <c r="L3749" t="s">
        <v>3852</v>
      </c>
    </row>
    <row r="3750" spans="1:12" x14ac:dyDescent="0.25">
      <c r="A3750" t="s">
        <v>1187</v>
      </c>
      <c r="B3750" t="s">
        <v>5288</v>
      </c>
      <c r="C3750" t="s">
        <v>4051</v>
      </c>
      <c r="D3750" t="s">
        <v>164</v>
      </c>
      <c r="E3750" t="s">
        <v>5288</v>
      </c>
      <c r="F3750" t="s">
        <v>4051</v>
      </c>
      <c r="H3750" t="s">
        <v>1676</v>
      </c>
      <c r="I3750" t="s">
        <v>4517</v>
      </c>
      <c r="K3750" t="s">
        <v>144</v>
      </c>
      <c r="L3750" t="s">
        <v>3858</v>
      </c>
    </row>
    <row r="3751" spans="1:12" x14ac:dyDescent="0.25">
      <c r="A3751" t="s">
        <v>1187</v>
      </c>
      <c r="B3751" t="s">
        <v>5288</v>
      </c>
      <c r="C3751" t="s">
        <v>4053</v>
      </c>
      <c r="D3751" t="s">
        <v>164</v>
      </c>
      <c r="E3751" t="s">
        <v>5288</v>
      </c>
      <c r="F3751" t="s">
        <v>4053</v>
      </c>
      <c r="H3751" t="s">
        <v>1676</v>
      </c>
      <c r="I3751" t="s">
        <v>7614</v>
      </c>
      <c r="K3751" t="s">
        <v>144</v>
      </c>
      <c r="L3751" t="s">
        <v>3861</v>
      </c>
    </row>
    <row r="3752" spans="1:12" x14ac:dyDescent="0.25">
      <c r="A3752" t="s">
        <v>1187</v>
      </c>
      <c r="B3752" t="s">
        <v>5288</v>
      </c>
      <c r="C3752" t="s">
        <v>4054</v>
      </c>
      <c r="D3752" t="s">
        <v>164</v>
      </c>
      <c r="E3752" t="s">
        <v>5288</v>
      </c>
      <c r="F3752" t="s">
        <v>4054</v>
      </c>
      <c r="H3752" t="s">
        <v>1676</v>
      </c>
      <c r="I3752" t="s">
        <v>7623</v>
      </c>
      <c r="K3752" t="s">
        <v>144</v>
      </c>
      <c r="L3752" t="s">
        <v>3864</v>
      </c>
    </row>
    <row r="3753" spans="1:12" x14ac:dyDescent="0.25">
      <c r="A3753" t="s">
        <v>1187</v>
      </c>
      <c r="B3753" t="s">
        <v>5288</v>
      </c>
      <c r="C3753" t="s">
        <v>5905</v>
      </c>
      <c r="D3753" t="s">
        <v>164</v>
      </c>
      <c r="E3753" t="s">
        <v>5288</v>
      </c>
      <c r="F3753" t="s">
        <v>5905</v>
      </c>
      <c r="H3753" t="s">
        <v>1676</v>
      </c>
      <c r="I3753" t="s">
        <v>7654</v>
      </c>
      <c r="K3753" t="s">
        <v>144</v>
      </c>
      <c r="L3753" t="s">
        <v>3867</v>
      </c>
    </row>
    <row r="3754" spans="1:12" x14ac:dyDescent="0.25">
      <c r="A3754" t="s">
        <v>1187</v>
      </c>
      <c r="B3754" t="s">
        <v>5288</v>
      </c>
      <c r="C3754" t="s">
        <v>5908</v>
      </c>
      <c r="D3754" t="s">
        <v>164</v>
      </c>
      <c r="E3754" t="s">
        <v>5288</v>
      </c>
      <c r="F3754" t="s">
        <v>5908</v>
      </c>
      <c r="H3754" t="s">
        <v>1676</v>
      </c>
      <c r="I3754" t="s">
        <v>3628</v>
      </c>
      <c r="K3754" t="s">
        <v>144</v>
      </c>
      <c r="L3754" t="s">
        <v>3870</v>
      </c>
    </row>
    <row r="3755" spans="1:12" x14ac:dyDescent="0.25">
      <c r="A3755" t="s">
        <v>1187</v>
      </c>
      <c r="B3755" t="s">
        <v>5288</v>
      </c>
      <c r="C3755" t="s">
        <v>4056</v>
      </c>
      <c r="D3755" t="s">
        <v>164</v>
      </c>
      <c r="E3755" t="s">
        <v>5288</v>
      </c>
      <c r="F3755" t="s">
        <v>4056</v>
      </c>
      <c r="H3755" t="s">
        <v>1676</v>
      </c>
      <c r="I3755" t="s">
        <v>7600</v>
      </c>
      <c r="K3755" t="s">
        <v>144</v>
      </c>
      <c r="L3755" t="s">
        <v>7915</v>
      </c>
    </row>
    <row r="3756" spans="1:12" x14ac:dyDescent="0.25">
      <c r="A3756" t="s">
        <v>1187</v>
      </c>
      <c r="B3756" t="s">
        <v>5288</v>
      </c>
      <c r="C3756" t="s">
        <v>4058</v>
      </c>
      <c r="D3756" t="s">
        <v>164</v>
      </c>
      <c r="E3756" t="s">
        <v>5288</v>
      </c>
      <c r="F3756" t="s">
        <v>4058</v>
      </c>
      <c r="H3756" t="s">
        <v>1676</v>
      </c>
      <c r="I3756" t="s">
        <v>7730</v>
      </c>
      <c r="K3756" t="s">
        <v>144</v>
      </c>
      <c r="L3756" t="s">
        <v>3995</v>
      </c>
    </row>
    <row r="3757" spans="1:12" x14ac:dyDescent="0.25">
      <c r="A3757" t="s">
        <v>1187</v>
      </c>
      <c r="B3757" t="s">
        <v>5288</v>
      </c>
      <c r="C3757" t="s">
        <v>4060</v>
      </c>
      <c r="D3757" t="s">
        <v>164</v>
      </c>
      <c r="E3757" t="s">
        <v>5288</v>
      </c>
      <c r="F3757" t="s">
        <v>4060</v>
      </c>
      <c r="H3757" t="s">
        <v>1676</v>
      </c>
      <c r="I3757" t="s">
        <v>8505</v>
      </c>
      <c r="K3757" t="s">
        <v>146</v>
      </c>
      <c r="L3757" t="s">
        <v>3628</v>
      </c>
    </row>
    <row r="3758" spans="1:12" x14ac:dyDescent="0.25">
      <c r="A3758" t="s">
        <v>1187</v>
      </c>
      <c r="B3758" t="s">
        <v>5288</v>
      </c>
      <c r="C3758" t="s">
        <v>4063</v>
      </c>
      <c r="D3758" t="s">
        <v>164</v>
      </c>
      <c r="E3758" t="s">
        <v>5288</v>
      </c>
      <c r="F3758" t="s">
        <v>4063</v>
      </c>
      <c r="H3758" t="s">
        <v>1676</v>
      </c>
      <c r="I3758" t="s">
        <v>7743</v>
      </c>
      <c r="K3758" t="s">
        <v>146</v>
      </c>
      <c r="L3758" t="s">
        <v>5654</v>
      </c>
    </row>
    <row r="3759" spans="1:12" x14ac:dyDescent="0.25">
      <c r="A3759" t="s">
        <v>1187</v>
      </c>
      <c r="B3759" t="s">
        <v>5288</v>
      </c>
      <c r="C3759" t="s">
        <v>4065</v>
      </c>
      <c r="D3759" t="s">
        <v>164</v>
      </c>
      <c r="E3759" t="s">
        <v>5288</v>
      </c>
      <c r="F3759" t="s">
        <v>4065</v>
      </c>
      <c r="H3759" t="s">
        <v>1676</v>
      </c>
      <c r="I3759" t="s">
        <v>7745</v>
      </c>
      <c r="K3759" t="s">
        <v>146</v>
      </c>
      <c r="L3759" t="s">
        <v>3995</v>
      </c>
    </row>
    <row r="3760" spans="1:12" x14ac:dyDescent="0.25">
      <c r="A3760" t="s">
        <v>1187</v>
      </c>
      <c r="B3760" t="s">
        <v>5288</v>
      </c>
      <c r="C3760" t="s">
        <v>4067</v>
      </c>
      <c r="D3760" t="s">
        <v>164</v>
      </c>
      <c r="E3760" t="s">
        <v>5288</v>
      </c>
      <c r="F3760" t="s">
        <v>4067</v>
      </c>
      <c r="H3760" t="s">
        <v>1676</v>
      </c>
      <c r="I3760" t="s">
        <v>3995</v>
      </c>
      <c r="K3760" t="s">
        <v>147</v>
      </c>
      <c r="L3760" t="s">
        <v>3628</v>
      </c>
    </row>
    <row r="3761" spans="1:12" x14ac:dyDescent="0.25">
      <c r="A3761" t="s">
        <v>1187</v>
      </c>
      <c r="B3761" t="s">
        <v>5288</v>
      </c>
      <c r="C3761" t="s">
        <v>7752</v>
      </c>
      <c r="D3761" t="s">
        <v>164</v>
      </c>
      <c r="E3761" t="s">
        <v>5288</v>
      </c>
      <c r="F3761" t="s">
        <v>7752</v>
      </c>
      <c r="H3761" t="s">
        <v>1679</v>
      </c>
      <c r="I3761" t="s">
        <v>3341</v>
      </c>
      <c r="K3761" t="s">
        <v>147</v>
      </c>
      <c r="L3761" t="s">
        <v>5654</v>
      </c>
    </row>
    <row r="3762" spans="1:12" x14ac:dyDescent="0.25">
      <c r="A3762" t="s">
        <v>1187</v>
      </c>
      <c r="B3762" t="s">
        <v>5288</v>
      </c>
      <c r="C3762" t="s">
        <v>4068</v>
      </c>
      <c r="D3762" t="s">
        <v>164</v>
      </c>
      <c r="E3762" t="s">
        <v>5288</v>
      </c>
      <c r="F3762" t="s">
        <v>4068</v>
      </c>
      <c r="H3762" t="s">
        <v>1679</v>
      </c>
      <c r="I3762" t="s">
        <v>7596</v>
      </c>
      <c r="K3762" t="s">
        <v>147</v>
      </c>
      <c r="L3762" t="s">
        <v>3995</v>
      </c>
    </row>
    <row r="3763" spans="1:12" x14ac:dyDescent="0.25">
      <c r="A3763" t="s">
        <v>1187</v>
      </c>
      <c r="B3763" t="s">
        <v>5288</v>
      </c>
      <c r="C3763" t="s">
        <v>8484</v>
      </c>
      <c r="D3763" t="s">
        <v>164</v>
      </c>
      <c r="E3763" t="s">
        <v>5288</v>
      </c>
      <c r="F3763" t="s">
        <v>8484</v>
      </c>
      <c r="H3763" t="s">
        <v>1679</v>
      </c>
      <c r="I3763" t="s">
        <v>3628</v>
      </c>
      <c r="K3763" t="s">
        <v>31</v>
      </c>
      <c r="L3763" t="s">
        <v>3628</v>
      </c>
    </row>
    <row r="3764" spans="1:12" x14ac:dyDescent="0.25">
      <c r="A3764" t="s">
        <v>1187</v>
      </c>
      <c r="B3764" t="s">
        <v>5288</v>
      </c>
      <c r="C3764" t="s">
        <v>4070</v>
      </c>
      <c r="D3764" t="s">
        <v>164</v>
      </c>
      <c r="E3764" t="s">
        <v>5288</v>
      </c>
      <c r="F3764" t="s">
        <v>4070</v>
      </c>
      <c r="H3764" t="s">
        <v>1679</v>
      </c>
      <c r="I3764" t="s">
        <v>7743</v>
      </c>
      <c r="K3764" t="s">
        <v>31</v>
      </c>
      <c r="L3764" t="s">
        <v>3995</v>
      </c>
    </row>
    <row r="3765" spans="1:12" x14ac:dyDescent="0.25">
      <c r="A3765" t="s">
        <v>1187</v>
      </c>
      <c r="B3765" t="s">
        <v>5288</v>
      </c>
      <c r="C3765" t="s">
        <v>4072</v>
      </c>
      <c r="D3765" t="s">
        <v>164</v>
      </c>
      <c r="E3765" t="s">
        <v>5288</v>
      </c>
      <c r="F3765" t="s">
        <v>4072</v>
      </c>
      <c r="H3765" t="s">
        <v>1679</v>
      </c>
      <c r="I3765" t="s">
        <v>7745</v>
      </c>
      <c r="K3765" t="s">
        <v>176</v>
      </c>
      <c r="L3765" t="s">
        <v>3628</v>
      </c>
    </row>
    <row r="3766" spans="1:12" x14ac:dyDescent="0.25">
      <c r="A3766" t="s">
        <v>1187</v>
      </c>
      <c r="B3766" t="s">
        <v>5288</v>
      </c>
      <c r="C3766" t="s">
        <v>4074</v>
      </c>
      <c r="D3766" t="s">
        <v>164</v>
      </c>
      <c r="E3766" t="s">
        <v>5288</v>
      </c>
      <c r="F3766" t="s">
        <v>4074</v>
      </c>
      <c r="H3766" t="s">
        <v>1679</v>
      </c>
      <c r="I3766" t="s">
        <v>3995</v>
      </c>
      <c r="K3766" t="s">
        <v>176</v>
      </c>
      <c r="L3766" t="s">
        <v>3684</v>
      </c>
    </row>
    <row r="3767" spans="1:12" x14ac:dyDescent="0.25">
      <c r="A3767" t="s">
        <v>1187</v>
      </c>
      <c r="B3767" t="s">
        <v>5288</v>
      </c>
      <c r="C3767" t="s">
        <v>4076</v>
      </c>
      <c r="D3767" t="s">
        <v>164</v>
      </c>
      <c r="E3767" t="s">
        <v>5288</v>
      </c>
      <c r="F3767" t="s">
        <v>4076</v>
      </c>
      <c r="H3767" t="s">
        <v>1679</v>
      </c>
      <c r="I3767" t="s">
        <v>7749</v>
      </c>
      <c r="K3767" t="s">
        <v>176</v>
      </c>
      <c r="L3767" t="s">
        <v>3690</v>
      </c>
    </row>
    <row r="3768" spans="1:12" x14ac:dyDescent="0.25">
      <c r="A3768" t="s">
        <v>1187</v>
      </c>
      <c r="B3768" t="s">
        <v>5288</v>
      </c>
      <c r="C3768" t="s">
        <v>4078</v>
      </c>
      <c r="D3768" t="s">
        <v>164</v>
      </c>
      <c r="E3768" t="s">
        <v>5288</v>
      </c>
      <c r="F3768" t="s">
        <v>4078</v>
      </c>
      <c r="H3768" t="s">
        <v>112</v>
      </c>
      <c r="I3768" t="s">
        <v>3341</v>
      </c>
      <c r="K3768" t="s">
        <v>176</v>
      </c>
      <c r="L3768" t="s">
        <v>3702</v>
      </c>
    </row>
    <row r="3769" spans="1:12" x14ac:dyDescent="0.25">
      <c r="A3769" t="s">
        <v>1187</v>
      </c>
      <c r="B3769" t="s">
        <v>5288</v>
      </c>
      <c r="C3769" t="s">
        <v>4079</v>
      </c>
      <c r="D3769" t="s">
        <v>164</v>
      </c>
      <c r="E3769" t="s">
        <v>5288</v>
      </c>
      <c r="F3769" t="s">
        <v>4079</v>
      </c>
      <c r="H3769" t="s">
        <v>112</v>
      </c>
      <c r="I3769" t="s">
        <v>3365</v>
      </c>
      <c r="K3769" t="s">
        <v>176</v>
      </c>
      <c r="L3769" t="s">
        <v>3714</v>
      </c>
    </row>
    <row r="3770" spans="1:12" x14ac:dyDescent="0.25">
      <c r="A3770" t="s">
        <v>1187</v>
      </c>
      <c r="B3770" t="s">
        <v>5288</v>
      </c>
      <c r="C3770" t="s">
        <v>5937</v>
      </c>
      <c r="D3770" t="s">
        <v>164</v>
      </c>
      <c r="E3770" t="s">
        <v>5288</v>
      </c>
      <c r="F3770" t="s">
        <v>5937</v>
      </c>
      <c r="H3770" t="s">
        <v>112</v>
      </c>
      <c r="I3770" t="s">
        <v>3383</v>
      </c>
      <c r="K3770" t="s">
        <v>176</v>
      </c>
      <c r="L3770" t="s">
        <v>3735</v>
      </c>
    </row>
    <row r="3771" spans="1:12" x14ac:dyDescent="0.25">
      <c r="A3771" t="s">
        <v>1187</v>
      </c>
      <c r="B3771" t="s">
        <v>5288</v>
      </c>
      <c r="C3771" t="s">
        <v>5940</v>
      </c>
      <c r="D3771" t="s">
        <v>164</v>
      </c>
      <c r="E3771" t="s">
        <v>5288</v>
      </c>
      <c r="F3771" t="s">
        <v>5940</v>
      </c>
      <c r="H3771" t="s">
        <v>112</v>
      </c>
      <c r="I3771" t="s">
        <v>3391</v>
      </c>
      <c r="K3771" t="s">
        <v>176</v>
      </c>
      <c r="L3771" t="s">
        <v>3843</v>
      </c>
    </row>
    <row r="3772" spans="1:12" x14ac:dyDescent="0.25">
      <c r="A3772" t="s">
        <v>1187</v>
      </c>
      <c r="B3772" t="s">
        <v>5288</v>
      </c>
      <c r="C3772" t="s">
        <v>5943</v>
      </c>
      <c r="D3772" t="s">
        <v>164</v>
      </c>
      <c r="E3772" t="s">
        <v>5288</v>
      </c>
      <c r="F3772" t="s">
        <v>5943</v>
      </c>
      <c r="H3772" t="s">
        <v>112</v>
      </c>
      <c r="I3772" t="s">
        <v>3413</v>
      </c>
      <c r="K3772" t="s">
        <v>176</v>
      </c>
      <c r="L3772" t="s">
        <v>3846</v>
      </c>
    </row>
    <row r="3773" spans="1:12" x14ac:dyDescent="0.25">
      <c r="A3773" t="s">
        <v>1187</v>
      </c>
      <c r="B3773" t="s">
        <v>5288</v>
      </c>
      <c r="C3773" t="s">
        <v>4081</v>
      </c>
      <c r="D3773" t="s">
        <v>164</v>
      </c>
      <c r="E3773" t="s">
        <v>5288</v>
      </c>
      <c r="F3773" t="s">
        <v>4081</v>
      </c>
      <c r="H3773" t="s">
        <v>1699</v>
      </c>
      <c r="I3773" t="s">
        <v>3341</v>
      </c>
      <c r="K3773" t="s">
        <v>176</v>
      </c>
      <c r="L3773" t="s">
        <v>3849</v>
      </c>
    </row>
    <row r="3774" spans="1:12" x14ac:dyDescent="0.25">
      <c r="A3774" t="s">
        <v>1187</v>
      </c>
      <c r="B3774" t="s">
        <v>5288</v>
      </c>
      <c r="C3774" t="s">
        <v>4083</v>
      </c>
      <c r="D3774" t="s">
        <v>164</v>
      </c>
      <c r="E3774" t="s">
        <v>5288</v>
      </c>
      <c r="F3774" t="s">
        <v>4083</v>
      </c>
      <c r="H3774" t="s">
        <v>1699</v>
      </c>
      <c r="I3774" t="s">
        <v>3365</v>
      </c>
      <c r="K3774" t="s">
        <v>176</v>
      </c>
      <c r="L3774" t="s">
        <v>3864</v>
      </c>
    </row>
    <row r="3775" spans="1:12" x14ac:dyDescent="0.25">
      <c r="A3775" t="s">
        <v>1187</v>
      </c>
      <c r="B3775" t="s">
        <v>5288</v>
      </c>
      <c r="C3775" t="s">
        <v>4085</v>
      </c>
      <c r="D3775" t="s">
        <v>164</v>
      </c>
      <c r="E3775" t="s">
        <v>5288</v>
      </c>
      <c r="F3775" t="s">
        <v>4085</v>
      </c>
      <c r="H3775" t="s">
        <v>1699</v>
      </c>
      <c r="I3775" t="s">
        <v>3391</v>
      </c>
      <c r="K3775" t="s">
        <v>176</v>
      </c>
      <c r="L3775" t="s">
        <v>3995</v>
      </c>
    </row>
    <row r="3776" spans="1:12" x14ac:dyDescent="0.25">
      <c r="A3776" t="s">
        <v>1187</v>
      </c>
      <c r="B3776" t="s">
        <v>5288</v>
      </c>
      <c r="C3776" t="s">
        <v>5952</v>
      </c>
      <c r="D3776" t="s">
        <v>164</v>
      </c>
      <c r="E3776" t="s">
        <v>5288</v>
      </c>
      <c r="F3776" t="s">
        <v>5952</v>
      </c>
      <c r="H3776" t="s">
        <v>1699</v>
      </c>
      <c r="I3776" t="s">
        <v>3413</v>
      </c>
      <c r="K3776" t="s">
        <v>174</v>
      </c>
      <c r="L3776" t="s">
        <v>3628</v>
      </c>
    </row>
    <row r="3777" spans="1:12" x14ac:dyDescent="0.25">
      <c r="A3777" t="s">
        <v>1187</v>
      </c>
      <c r="B3777" t="s">
        <v>5288</v>
      </c>
      <c r="C3777" t="s">
        <v>4087</v>
      </c>
      <c r="D3777" t="s">
        <v>164</v>
      </c>
      <c r="E3777" t="s">
        <v>5288</v>
      </c>
      <c r="F3777" t="s">
        <v>4087</v>
      </c>
      <c r="H3777" t="s">
        <v>116</v>
      </c>
      <c r="I3777" t="s">
        <v>3365</v>
      </c>
      <c r="K3777" t="s">
        <v>174</v>
      </c>
      <c r="L3777" t="s">
        <v>3684</v>
      </c>
    </row>
    <row r="3778" spans="1:12" x14ac:dyDescent="0.25">
      <c r="A3778" t="s">
        <v>1187</v>
      </c>
      <c r="B3778" t="s">
        <v>5288</v>
      </c>
      <c r="C3778" t="s">
        <v>4089</v>
      </c>
      <c r="D3778" t="s">
        <v>164</v>
      </c>
      <c r="E3778" t="s">
        <v>5288</v>
      </c>
      <c r="F3778" t="s">
        <v>4089</v>
      </c>
      <c r="H3778" t="s">
        <v>116</v>
      </c>
      <c r="I3778" t="s">
        <v>3383</v>
      </c>
      <c r="K3778" t="s">
        <v>174</v>
      </c>
      <c r="L3778" t="s">
        <v>3690</v>
      </c>
    </row>
    <row r="3779" spans="1:12" x14ac:dyDescent="0.25">
      <c r="A3779" t="s">
        <v>1187</v>
      </c>
      <c r="B3779" t="s">
        <v>5288</v>
      </c>
      <c r="C3779" t="s">
        <v>4091</v>
      </c>
      <c r="D3779" t="s">
        <v>164</v>
      </c>
      <c r="E3779" t="s">
        <v>5288</v>
      </c>
      <c r="F3779" t="s">
        <v>4091</v>
      </c>
      <c r="H3779" t="s">
        <v>116</v>
      </c>
      <c r="I3779" t="s">
        <v>3391</v>
      </c>
      <c r="K3779" t="s">
        <v>174</v>
      </c>
      <c r="L3779" t="s">
        <v>3702</v>
      </c>
    </row>
    <row r="3780" spans="1:12" x14ac:dyDescent="0.25">
      <c r="A3780" t="s">
        <v>1187</v>
      </c>
      <c r="B3780" t="s">
        <v>5288</v>
      </c>
      <c r="C3780" t="s">
        <v>4093</v>
      </c>
      <c r="D3780" t="s">
        <v>164</v>
      </c>
      <c r="E3780" t="s">
        <v>5288</v>
      </c>
      <c r="F3780" t="s">
        <v>4093</v>
      </c>
      <c r="H3780" t="s">
        <v>116</v>
      </c>
      <c r="I3780" t="s">
        <v>3413</v>
      </c>
      <c r="K3780" t="s">
        <v>174</v>
      </c>
      <c r="L3780" t="s">
        <v>3705</v>
      </c>
    </row>
    <row r="3781" spans="1:12" x14ac:dyDescent="0.25">
      <c r="A3781" t="s">
        <v>1187</v>
      </c>
      <c r="B3781" t="s">
        <v>5288</v>
      </c>
      <c r="C3781" t="s">
        <v>5963</v>
      </c>
      <c r="D3781" t="s">
        <v>164</v>
      </c>
      <c r="E3781" t="s">
        <v>5288</v>
      </c>
      <c r="F3781" t="s">
        <v>5963</v>
      </c>
      <c r="H3781" t="s">
        <v>1703</v>
      </c>
      <c r="I3781" t="s">
        <v>3341</v>
      </c>
      <c r="K3781" t="s">
        <v>174</v>
      </c>
      <c r="L3781" t="s">
        <v>3714</v>
      </c>
    </row>
    <row r="3782" spans="1:12" x14ac:dyDescent="0.25">
      <c r="A3782" t="s">
        <v>1187</v>
      </c>
      <c r="B3782" t="s">
        <v>5288</v>
      </c>
      <c r="C3782" t="s">
        <v>4095</v>
      </c>
      <c r="D3782" t="s">
        <v>164</v>
      </c>
      <c r="E3782" t="s">
        <v>5288</v>
      </c>
      <c r="F3782" t="s">
        <v>4095</v>
      </c>
      <c r="H3782" t="s">
        <v>1703</v>
      </c>
      <c r="I3782" t="s">
        <v>7593</v>
      </c>
      <c r="K3782" t="s">
        <v>174</v>
      </c>
      <c r="L3782" t="s">
        <v>3717</v>
      </c>
    </row>
    <row r="3783" spans="1:12" x14ac:dyDescent="0.25">
      <c r="A3783" t="s">
        <v>1187</v>
      </c>
      <c r="B3783" t="s">
        <v>5288</v>
      </c>
      <c r="C3783" t="s">
        <v>4097</v>
      </c>
      <c r="D3783" t="s">
        <v>164</v>
      </c>
      <c r="E3783" t="s">
        <v>5288</v>
      </c>
      <c r="F3783" t="s">
        <v>4097</v>
      </c>
      <c r="H3783" t="s">
        <v>1703</v>
      </c>
      <c r="I3783" t="s">
        <v>3353</v>
      </c>
      <c r="K3783" t="s">
        <v>174</v>
      </c>
      <c r="L3783" t="s">
        <v>3726</v>
      </c>
    </row>
    <row r="3784" spans="1:12" x14ac:dyDescent="0.25">
      <c r="A3784" t="s">
        <v>1187</v>
      </c>
      <c r="B3784" t="s">
        <v>5288</v>
      </c>
      <c r="C3784" t="s">
        <v>8485</v>
      </c>
      <c r="D3784" t="s">
        <v>164</v>
      </c>
      <c r="E3784" t="s">
        <v>5288</v>
      </c>
      <c r="F3784" t="s">
        <v>8485</v>
      </c>
      <c r="H3784" t="s">
        <v>1703</v>
      </c>
      <c r="I3784" t="s">
        <v>3365</v>
      </c>
      <c r="K3784" t="s">
        <v>174</v>
      </c>
      <c r="L3784" t="s">
        <v>3735</v>
      </c>
    </row>
    <row r="3785" spans="1:12" x14ac:dyDescent="0.25">
      <c r="A3785" t="s">
        <v>1187</v>
      </c>
      <c r="B3785" t="s">
        <v>5288</v>
      </c>
      <c r="C3785" t="s">
        <v>8486</v>
      </c>
      <c r="D3785" t="s">
        <v>164</v>
      </c>
      <c r="E3785" t="s">
        <v>5288</v>
      </c>
      <c r="F3785" t="s">
        <v>8486</v>
      </c>
      <c r="H3785" t="s">
        <v>1703</v>
      </c>
      <c r="I3785" t="s">
        <v>3383</v>
      </c>
      <c r="K3785" t="s">
        <v>174</v>
      </c>
      <c r="L3785" t="s">
        <v>3738</v>
      </c>
    </row>
    <row r="3786" spans="1:12" x14ac:dyDescent="0.25">
      <c r="A3786" t="s">
        <v>1187</v>
      </c>
      <c r="B3786" t="s">
        <v>5288</v>
      </c>
      <c r="C3786" t="s">
        <v>8487</v>
      </c>
      <c r="D3786" t="s">
        <v>164</v>
      </c>
      <c r="E3786" t="s">
        <v>5288</v>
      </c>
      <c r="F3786" t="s">
        <v>8487</v>
      </c>
      <c r="H3786" t="s">
        <v>1703</v>
      </c>
      <c r="I3786" t="s">
        <v>3391</v>
      </c>
      <c r="K3786" t="s">
        <v>174</v>
      </c>
      <c r="L3786" t="s">
        <v>3741</v>
      </c>
    </row>
    <row r="3787" spans="1:12" x14ac:dyDescent="0.25">
      <c r="A3787" t="s">
        <v>1187</v>
      </c>
      <c r="B3787" t="s">
        <v>5288</v>
      </c>
      <c r="C3787" t="s">
        <v>8181</v>
      </c>
      <c r="D3787" t="s">
        <v>164</v>
      </c>
      <c r="E3787" t="s">
        <v>5288</v>
      </c>
      <c r="F3787" t="s">
        <v>8181</v>
      </c>
      <c r="H3787" t="s">
        <v>1703</v>
      </c>
      <c r="I3787" t="s">
        <v>3413</v>
      </c>
      <c r="K3787" t="s">
        <v>174</v>
      </c>
      <c r="L3787" t="s">
        <v>3843</v>
      </c>
    </row>
    <row r="3788" spans="1:12" x14ac:dyDescent="0.25">
      <c r="A3788" t="s">
        <v>1187</v>
      </c>
      <c r="B3788" t="s">
        <v>5288</v>
      </c>
      <c r="C3788" t="s">
        <v>4100</v>
      </c>
      <c r="D3788" t="s">
        <v>164</v>
      </c>
      <c r="E3788" t="s">
        <v>5288</v>
      </c>
      <c r="F3788" t="s">
        <v>4100</v>
      </c>
      <c r="H3788" t="s">
        <v>178</v>
      </c>
      <c r="I3788" t="s">
        <v>3541</v>
      </c>
      <c r="K3788" t="s">
        <v>174</v>
      </c>
      <c r="L3788" t="s">
        <v>3846</v>
      </c>
    </row>
    <row r="3789" spans="1:12" x14ac:dyDescent="0.25">
      <c r="A3789" t="s">
        <v>1187</v>
      </c>
      <c r="B3789" t="s">
        <v>5288</v>
      </c>
      <c r="C3789" t="s">
        <v>8455</v>
      </c>
      <c r="D3789" t="s">
        <v>164</v>
      </c>
      <c r="E3789" t="s">
        <v>5288</v>
      </c>
      <c r="F3789" t="s">
        <v>8455</v>
      </c>
      <c r="H3789" t="s">
        <v>178</v>
      </c>
      <c r="I3789" t="s">
        <v>3576</v>
      </c>
      <c r="K3789" t="s">
        <v>174</v>
      </c>
      <c r="L3789" t="s">
        <v>3849</v>
      </c>
    </row>
    <row r="3790" spans="1:12" x14ac:dyDescent="0.25">
      <c r="A3790" t="s">
        <v>1187</v>
      </c>
      <c r="B3790" t="s">
        <v>5288</v>
      </c>
      <c r="C3790" t="s">
        <v>4103</v>
      </c>
      <c r="D3790" t="s">
        <v>164</v>
      </c>
      <c r="E3790" t="s">
        <v>5288</v>
      </c>
      <c r="F3790" t="s">
        <v>4103</v>
      </c>
      <c r="H3790" t="s">
        <v>178</v>
      </c>
      <c r="I3790" t="s">
        <v>3579</v>
      </c>
      <c r="K3790" t="s">
        <v>174</v>
      </c>
      <c r="L3790" t="s">
        <v>3852</v>
      </c>
    </row>
    <row r="3791" spans="1:12" x14ac:dyDescent="0.25">
      <c r="A3791" t="s">
        <v>1187</v>
      </c>
      <c r="B3791" t="s">
        <v>5288</v>
      </c>
      <c r="C3791" t="s">
        <v>7687</v>
      </c>
      <c r="D3791" t="s">
        <v>164</v>
      </c>
      <c r="E3791" t="s">
        <v>5288</v>
      </c>
      <c r="F3791" t="s">
        <v>7687</v>
      </c>
      <c r="H3791" t="s">
        <v>178</v>
      </c>
      <c r="I3791" t="s">
        <v>3585</v>
      </c>
      <c r="K3791" t="s">
        <v>174</v>
      </c>
      <c r="L3791" t="s">
        <v>3858</v>
      </c>
    </row>
    <row r="3792" spans="1:12" x14ac:dyDescent="0.25">
      <c r="A3792" t="s">
        <v>1187</v>
      </c>
      <c r="B3792" t="s">
        <v>5288</v>
      </c>
      <c r="C3792" t="s">
        <v>7688</v>
      </c>
      <c r="D3792" t="s">
        <v>164</v>
      </c>
      <c r="E3792" t="s">
        <v>5288</v>
      </c>
      <c r="F3792" t="s">
        <v>7688</v>
      </c>
      <c r="H3792" t="s">
        <v>178</v>
      </c>
      <c r="I3792" t="s">
        <v>3628</v>
      </c>
      <c r="K3792" t="s">
        <v>174</v>
      </c>
      <c r="L3792" t="s">
        <v>3864</v>
      </c>
    </row>
    <row r="3793" spans="1:12" x14ac:dyDescent="0.25">
      <c r="A3793" t="s">
        <v>1187</v>
      </c>
      <c r="B3793" t="s">
        <v>5288</v>
      </c>
      <c r="C3793" t="s">
        <v>7689</v>
      </c>
      <c r="D3793" t="s">
        <v>164</v>
      </c>
      <c r="E3793" t="s">
        <v>5288</v>
      </c>
      <c r="F3793" t="s">
        <v>7689</v>
      </c>
      <c r="H3793" t="s">
        <v>178</v>
      </c>
      <c r="I3793" t="s">
        <v>4070</v>
      </c>
      <c r="K3793" t="s">
        <v>174</v>
      </c>
      <c r="L3793" t="s">
        <v>3882</v>
      </c>
    </row>
    <row r="3794" spans="1:12" x14ac:dyDescent="0.25">
      <c r="A3794" t="s">
        <v>1187</v>
      </c>
      <c r="B3794" t="s">
        <v>5288</v>
      </c>
      <c r="C3794" t="s">
        <v>7691</v>
      </c>
      <c r="D3794" t="s">
        <v>164</v>
      </c>
      <c r="E3794" t="s">
        <v>5288</v>
      </c>
      <c r="F3794" t="s">
        <v>7691</v>
      </c>
      <c r="H3794" t="s">
        <v>178</v>
      </c>
      <c r="I3794" t="s">
        <v>4074</v>
      </c>
      <c r="K3794" t="s">
        <v>174</v>
      </c>
      <c r="L3794" t="s">
        <v>3884</v>
      </c>
    </row>
    <row r="3795" spans="1:12" x14ac:dyDescent="0.25">
      <c r="A3795" t="s">
        <v>1187</v>
      </c>
      <c r="B3795" t="s">
        <v>5304</v>
      </c>
      <c r="C3795" t="s">
        <v>3541</v>
      </c>
      <c r="D3795" t="s">
        <v>164</v>
      </c>
      <c r="E3795" t="s">
        <v>5304</v>
      </c>
      <c r="F3795" t="s">
        <v>3541</v>
      </c>
      <c r="H3795" t="s">
        <v>178</v>
      </c>
      <c r="I3795" t="s">
        <v>4076</v>
      </c>
      <c r="K3795" t="s">
        <v>174</v>
      </c>
      <c r="L3795" t="s">
        <v>3995</v>
      </c>
    </row>
    <row r="3796" spans="1:12" x14ac:dyDescent="0.25">
      <c r="A3796" t="s">
        <v>1187</v>
      </c>
      <c r="B3796" t="s">
        <v>5304</v>
      </c>
      <c r="C3796" t="s">
        <v>3546</v>
      </c>
      <c r="D3796" t="s">
        <v>164</v>
      </c>
      <c r="E3796" t="s">
        <v>5304</v>
      </c>
      <c r="F3796" t="s">
        <v>3546</v>
      </c>
      <c r="H3796" t="s">
        <v>178</v>
      </c>
      <c r="I3796" t="s">
        <v>8181</v>
      </c>
      <c r="K3796" t="s">
        <v>184</v>
      </c>
      <c r="L3796" t="s">
        <v>3628</v>
      </c>
    </row>
    <row r="3797" spans="1:12" x14ac:dyDescent="0.25">
      <c r="A3797" t="s">
        <v>1187</v>
      </c>
      <c r="B3797" t="s">
        <v>5304</v>
      </c>
      <c r="C3797" t="s">
        <v>3549</v>
      </c>
      <c r="D3797" t="s">
        <v>164</v>
      </c>
      <c r="E3797" t="s">
        <v>5304</v>
      </c>
      <c r="F3797" t="s">
        <v>3549</v>
      </c>
      <c r="H3797" t="s">
        <v>1707</v>
      </c>
      <c r="I3797" t="s">
        <v>3483</v>
      </c>
      <c r="K3797" t="s">
        <v>184</v>
      </c>
      <c r="L3797" t="s">
        <v>3702</v>
      </c>
    </row>
    <row r="3798" spans="1:12" x14ac:dyDescent="0.25">
      <c r="A3798" t="s">
        <v>1187</v>
      </c>
      <c r="B3798" t="s">
        <v>5304</v>
      </c>
      <c r="C3798" t="s">
        <v>3551</v>
      </c>
      <c r="D3798" t="s">
        <v>164</v>
      </c>
      <c r="E3798" t="s">
        <v>5304</v>
      </c>
      <c r="F3798" t="s">
        <v>3551</v>
      </c>
      <c r="H3798" t="s">
        <v>1707</v>
      </c>
      <c r="I3798" t="s">
        <v>3541</v>
      </c>
      <c r="K3798" t="s">
        <v>184</v>
      </c>
      <c r="L3798" t="s">
        <v>3705</v>
      </c>
    </row>
    <row r="3799" spans="1:12" x14ac:dyDescent="0.25">
      <c r="A3799" t="s">
        <v>1187</v>
      </c>
      <c r="B3799" t="s">
        <v>5304</v>
      </c>
      <c r="C3799" t="s">
        <v>3554</v>
      </c>
      <c r="D3799" t="s">
        <v>164</v>
      </c>
      <c r="E3799" t="s">
        <v>5304</v>
      </c>
      <c r="F3799" t="s">
        <v>3554</v>
      </c>
      <c r="H3799" t="s">
        <v>1707</v>
      </c>
      <c r="I3799" t="s">
        <v>3551</v>
      </c>
      <c r="K3799" t="s">
        <v>184</v>
      </c>
      <c r="L3799" t="s">
        <v>3714</v>
      </c>
    </row>
    <row r="3800" spans="1:12" x14ac:dyDescent="0.25">
      <c r="A3800" t="s">
        <v>1187</v>
      </c>
      <c r="B3800" t="s">
        <v>5304</v>
      </c>
      <c r="C3800" t="s">
        <v>3557</v>
      </c>
      <c r="D3800" t="s">
        <v>164</v>
      </c>
      <c r="E3800" t="s">
        <v>5304</v>
      </c>
      <c r="F3800" t="s">
        <v>3557</v>
      </c>
      <c r="H3800" t="s">
        <v>1707</v>
      </c>
      <c r="I3800" t="s">
        <v>3554</v>
      </c>
      <c r="K3800" t="s">
        <v>184</v>
      </c>
      <c r="L3800" t="s">
        <v>3717</v>
      </c>
    </row>
    <row r="3801" spans="1:12" x14ac:dyDescent="0.25">
      <c r="A3801" t="s">
        <v>1187</v>
      </c>
      <c r="B3801" t="s">
        <v>5304</v>
      </c>
      <c r="C3801" t="s">
        <v>5470</v>
      </c>
      <c r="D3801" t="s">
        <v>164</v>
      </c>
      <c r="E3801" t="s">
        <v>5304</v>
      </c>
      <c r="F3801" t="s">
        <v>5470</v>
      </c>
      <c r="H3801" t="s">
        <v>1707</v>
      </c>
      <c r="I3801" t="s">
        <v>3565</v>
      </c>
      <c r="K3801" t="s">
        <v>184</v>
      </c>
      <c r="L3801" t="s">
        <v>3720</v>
      </c>
    </row>
    <row r="3802" spans="1:12" x14ac:dyDescent="0.25">
      <c r="A3802" t="s">
        <v>1187</v>
      </c>
      <c r="B3802" t="s">
        <v>5304</v>
      </c>
      <c r="C3802" t="s">
        <v>3560</v>
      </c>
      <c r="D3802" t="s">
        <v>164</v>
      </c>
      <c r="E3802" t="s">
        <v>5304</v>
      </c>
      <c r="F3802" t="s">
        <v>3560</v>
      </c>
      <c r="H3802" t="s">
        <v>1707</v>
      </c>
      <c r="I3802" t="s">
        <v>3576</v>
      </c>
      <c r="K3802" t="s">
        <v>184</v>
      </c>
      <c r="L3802" t="s">
        <v>3726</v>
      </c>
    </row>
    <row r="3803" spans="1:12" x14ac:dyDescent="0.25">
      <c r="A3803" t="s">
        <v>1187</v>
      </c>
      <c r="B3803" t="s">
        <v>5304</v>
      </c>
      <c r="C3803" t="s">
        <v>3562</v>
      </c>
      <c r="D3803" t="s">
        <v>164</v>
      </c>
      <c r="E3803" t="s">
        <v>5304</v>
      </c>
      <c r="F3803" t="s">
        <v>3562</v>
      </c>
      <c r="H3803" t="s">
        <v>1707</v>
      </c>
      <c r="I3803" t="s">
        <v>3579</v>
      </c>
      <c r="K3803" t="s">
        <v>184</v>
      </c>
      <c r="L3803" t="s">
        <v>3750</v>
      </c>
    </row>
    <row r="3804" spans="1:12" x14ac:dyDescent="0.25">
      <c r="A3804" t="s">
        <v>1187</v>
      </c>
      <c r="B3804" t="s">
        <v>5304</v>
      </c>
      <c r="C3804" t="s">
        <v>3565</v>
      </c>
      <c r="D3804" t="s">
        <v>164</v>
      </c>
      <c r="E3804" t="s">
        <v>5304</v>
      </c>
      <c r="F3804" t="s">
        <v>3565</v>
      </c>
      <c r="H3804" t="s">
        <v>1707</v>
      </c>
      <c r="I3804" t="s">
        <v>3585</v>
      </c>
      <c r="K3804" t="s">
        <v>184</v>
      </c>
      <c r="L3804" t="s">
        <v>3849</v>
      </c>
    </row>
    <row r="3805" spans="1:12" x14ac:dyDescent="0.25">
      <c r="A3805" t="s">
        <v>1187</v>
      </c>
      <c r="B3805" t="s">
        <v>5304</v>
      </c>
      <c r="C3805" t="s">
        <v>3568</v>
      </c>
      <c r="D3805" t="s">
        <v>164</v>
      </c>
      <c r="E3805" t="s">
        <v>5304</v>
      </c>
      <c r="F3805" t="s">
        <v>3568</v>
      </c>
      <c r="H3805" t="s">
        <v>1707</v>
      </c>
      <c r="I3805" t="s">
        <v>8433</v>
      </c>
      <c r="K3805" t="s">
        <v>184</v>
      </c>
      <c r="L3805" t="s">
        <v>3852</v>
      </c>
    </row>
    <row r="3806" spans="1:12" x14ac:dyDescent="0.25">
      <c r="A3806" t="s">
        <v>1187</v>
      </c>
      <c r="B3806" t="s">
        <v>5304</v>
      </c>
      <c r="C3806" t="s">
        <v>3570</v>
      </c>
      <c r="D3806" t="s">
        <v>164</v>
      </c>
      <c r="E3806" t="s">
        <v>5304</v>
      </c>
      <c r="F3806" t="s">
        <v>3570</v>
      </c>
      <c r="H3806" t="s">
        <v>1707</v>
      </c>
      <c r="I3806" t="s">
        <v>3628</v>
      </c>
      <c r="K3806" t="s">
        <v>184</v>
      </c>
      <c r="L3806" t="s">
        <v>3858</v>
      </c>
    </row>
    <row r="3807" spans="1:12" x14ac:dyDescent="0.25">
      <c r="A3807" t="s">
        <v>1187</v>
      </c>
      <c r="B3807" t="s">
        <v>5304</v>
      </c>
      <c r="C3807" t="s">
        <v>3576</v>
      </c>
      <c r="D3807" t="s">
        <v>164</v>
      </c>
      <c r="E3807" t="s">
        <v>5304</v>
      </c>
      <c r="F3807" t="s">
        <v>3576</v>
      </c>
      <c r="H3807" t="s">
        <v>1707</v>
      </c>
      <c r="I3807" t="s">
        <v>3995</v>
      </c>
      <c r="K3807" t="s">
        <v>184</v>
      </c>
      <c r="L3807" t="s">
        <v>3861</v>
      </c>
    </row>
    <row r="3808" spans="1:12" x14ac:dyDescent="0.25">
      <c r="A3808" t="s">
        <v>1187</v>
      </c>
      <c r="B3808" t="s">
        <v>5304</v>
      </c>
      <c r="C3808" t="s">
        <v>3579</v>
      </c>
      <c r="D3808" t="s">
        <v>164</v>
      </c>
      <c r="E3808" t="s">
        <v>5304</v>
      </c>
      <c r="F3808" t="s">
        <v>3579</v>
      </c>
      <c r="H3808" t="s">
        <v>1707</v>
      </c>
      <c r="I3808" t="s">
        <v>4040</v>
      </c>
      <c r="K3808" t="s">
        <v>184</v>
      </c>
      <c r="L3808" t="s">
        <v>3882</v>
      </c>
    </row>
    <row r="3809" spans="1:12" x14ac:dyDescent="0.25">
      <c r="A3809" t="s">
        <v>1187</v>
      </c>
      <c r="B3809" t="s">
        <v>5304</v>
      </c>
      <c r="C3809" t="s">
        <v>3582</v>
      </c>
      <c r="D3809" t="s">
        <v>164</v>
      </c>
      <c r="E3809" t="s">
        <v>5304</v>
      </c>
      <c r="F3809" t="s">
        <v>3582</v>
      </c>
      <c r="H3809" t="s">
        <v>1707</v>
      </c>
      <c r="I3809" t="s">
        <v>4070</v>
      </c>
      <c r="K3809" t="s">
        <v>184</v>
      </c>
      <c r="L3809" t="s">
        <v>3925</v>
      </c>
    </row>
    <row r="3810" spans="1:12" x14ac:dyDescent="0.25">
      <c r="A3810" t="s">
        <v>1187</v>
      </c>
      <c r="B3810" t="s">
        <v>5304</v>
      </c>
      <c r="C3810" t="s">
        <v>3585</v>
      </c>
      <c r="D3810" t="s">
        <v>164</v>
      </c>
      <c r="E3810" t="s">
        <v>5304</v>
      </c>
      <c r="F3810" t="s">
        <v>3585</v>
      </c>
      <c r="H3810" t="s">
        <v>1707</v>
      </c>
      <c r="I3810" t="s">
        <v>4074</v>
      </c>
      <c r="K3810" t="s">
        <v>184</v>
      </c>
      <c r="L3810" t="s">
        <v>3995</v>
      </c>
    </row>
    <row r="3811" spans="1:12" x14ac:dyDescent="0.25">
      <c r="A3811" t="s">
        <v>1187</v>
      </c>
      <c r="B3811" t="s">
        <v>5304</v>
      </c>
      <c r="C3811" t="s">
        <v>3600</v>
      </c>
      <c r="D3811" t="s">
        <v>164</v>
      </c>
      <c r="E3811" t="s">
        <v>5304</v>
      </c>
      <c r="F3811" t="s">
        <v>3600</v>
      </c>
      <c r="H3811" t="s">
        <v>1707</v>
      </c>
      <c r="I3811" t="s">
        <v>4076</v>
      </c>
      <c r="K3811" t="s">
        <v>161</v>
      </c>
      <c r="L3811" t="s">
        <v>3628</v>
      </c>
    </row>
    <row r="3812" spans="1:12" x14ac:dyDescent="0.25">
      <c r="A3812" t="s">
        <v>1187</v>
      </c>
      <c r="B3812" t="s">
        <v>5304</v>
      </c>
      <c r="C3812" t="s">
        <v>3616</v>
      </c>
      <c r="D3812" t="s">
        <v>164</v>
      </c>
      <c r="E3812" t="s">
        <v>5304</v>
      </c>
      <c r="F3812" t="s">
        <v>3616</v>
      </c>
      <c r="H3812" t="s">
        <v>1707</v>
      </c>
      <c r="I3812" t="s">
        <v>8181</v>
      </c>
      <c r="K3812" t="s">
        <v>161</v>
      </c>
      <c r="L3812" t="s">
        <v>3684</v>
      </c>
    </row>
    <row r="3813" spans="1:12" x14ac:dyDescent="0.25">
      <c r="A3813" t="s">
        <v>1187</v>
      </c>
      <c r="B3813" t="s">
        <v>5304</v>
      </c>
      <c r="C3813" t="s">
        <v>3619</v>
      </c>
      <c r="D3813" t="s">
        <v>164</v>
      </c>
      <c r="E3813" t="s">
        <v>5304</v>
      </c>
      <c r="F3813" t="s">
        <v>3619</v>
      </c>
      <c r="H3813" t="s">
        <v>214</v>
      </c>
      <c r="I3813" t="s">
        <v>3529</v>
      </c>
      <c r="K3813" t="s">
        <v>161</v>
      </c>
      <c r="L3813" t="s">
        <v>3690</v>
      </c>
    </row>
    <row r="3814" spans="1:12" x14ac:dyDescent="0.25">
      <c r="A3814" t="s">
        <v>1187</v>
      </c>
      <c r="B3814" t="s">
        <v>5304</v>
      </c>
      <c r="C3814" t="s">
        <v>3622</v>
      </c>
      <c r="D3814" t="s">
        <v>164</v>
      </c>
      <c r="E3814" t="s">
        <v>5304</v>
      </c>
      <c r="F3814" t="s">
        <v>3622</v>
      </c>
      <c r="H3814" t="s">
        <v>119</v>
      </c>
      <c r="I3814" t="s">
        <v>3341</v>
      </c>
      <c r="K3814" t="s">
        <v>161</v>
      </c>
      <c r="L3814" t="s">
        <v>3693</v>
      </c>
    </row>
    <row r="3815" spans="1:12" x14ac:dyDescent="0.25">
      <c r="A3815" t="s">
        <v>1187</v>
      </c>
      <c r="B3815" t="s">
        <v>5304</v>
      </c>
      <c r="C3815" t="s">
        <v>3628</v>
      </c>
      <c r="D3815" t="s">
        <v>164</v>
      </c>
      <c r="E3815" t="s">
        <v>5304</v>
      </c>
      <c r="F3815" t="s">
        <v>3628</v>
      </c>
      <c r="H3815" t="s">
        <v>119</v>
      </c>
      <c r="I3815" t="s">
        <v>3383</v>
      </c>
      <c r="K3815" t="s">
        <v>161</v>
      </c>
      <c r="L3815" t="s">
        <v>3729</v>
      </c>
    </row>
    <row r="3816" spans="1:12" x14ac:dyDescent="0.25">
      <c r="A3816" t="s">
        <v>1187</v>
      </c>
      <c r="B3816" t="s">
        <v>5304</v>
      </c>
      <c r="C3816" t="s">
        <v>5520</v>
      </c>
      <c r="D3816" t="s">
        <v>164</v>
      </c>
      <c r="E3816" t="s">
        <v>5304</v>
      </c>
      <c r="F3816" t="s">
        <v>5520</v>
      </c>
      <c r="H3816" t="s">
        <v>1729</v>
      </c>
      <c r="I3816" t="s">
        <v>3341</v>
      </c>
      <c r="K3816" t="s">
        <v>161</v>
      </c>
      <c r="L3816" t="s">
        <v>3771</v>
      </c>
    </row>
    <row r="3817" spans="1:12" x14ac:dyDescent="0.25">
      <c r="A3817" t="s">
        <v>1187</v>
      </c>
      <c r="B3817" t="s">
        <v>5304</v>
      </c>
      <c r="C3817" t="s">
        <v>5523</v>
      </c>
      <c r="D3817" t="s">
        <v>164</v>
      </c>
      <c r="E3817" t="s">
        <v>5304</v>
      </c>
      <c r="F3817" t="s">
        <v>5523</v>
      </c>
      <c r="H3817" t="s">
        <v>1729</v>
      </c>
      <c r="I3817" t="s">
        <v>3383</v>
      </c>
      <c r="K3817" t="s">
        <v>161</v>
      </c>
      <c r="L3817" t="s">
        <v>3843</v>
      </c>
    </row>
    <row r="3818" spans="1:12" x14ac:dyDescent="0.25">
      <c r="A3818" t="s">
        <v>1187</v>
      </c>
      <c r="B3818" t="s">
        <v>5304</v>
      </c>
      <c r="C3818" t="s">
        <v>3648</v>
      </c>
      <c r="D3818" t="s">
        <v>164</v>
      </c>
      <c r="E3818" t="s">
        <v>5304</v>
      </c>
      <c r="F3818" t="s">
        <v>3648</v>
      </c>
      <c r="H3818" t="s">
        <v>233</v>
      </c>
      <c r="I3818" t="s">
        <v>3480</v>
      </c>
      <c r="K3818" t="s">
        <v>161</v>
      </c>
      <c r="L3818" t="s">
        <v>3846</v>
      </c>
    </row>
    <row r="3819" spans="1:12" x14ac:dyDescent="0.25">
      <c r="A3819" t="s">
        <v>1187</v>
      </c>
      <c r="B3819" t="s">
        <v>5304</v>
      </c>
      <c r="C3819" t="s">
        <v>3651</v>
      </c>
      <c r="D3819" t="s">
        <v>164</v>
      </c>
      <c r="E3819" t="s">
        <v>5304</v>
      </c>
      <c r="F3819" t="s">
        <v>3651</v>
      </c>
      <c r="H3819" t="s">
        <v>233</v>
      </c>
      <c r="I3819" t="s">
        <v>3483</v>
      </c>
      <c r="K3819" t="s">
        <v>161</v>
      </c>
      <c r="L3819" t="s">
        <v>3902</v>
      </c>
    </row>
    <row r="3820" spans="1:12" x14ac:dyDescent="0.25">
      <c r="A3820" t="s">
        <v>1187</v>
      </c>
      <c r="B3820" t="s">
        <v>5304</v>
      </c>
      <c r="C3820" t="s">
        <v>3654</v>
      </c>
      <c r="D3820" t="s">
        <v>164</v>
      </c>
      <c r="E3820" t="s">
        <v>5304</v>
      </c>
      <c r="F3820" t="s">
        <v>3654</v>
      </c>
      <c r="H3820" t="s">
        <v>233</v>
      </c>
      <c r="I3820" t="s">
        <v>3489</v>
      </c>
      <c r="K3820" t="s">
        <v>161</v>
      </c>
      <c r="L3820" t="s">
        <v>3923</v>
      </c>
    </row>
    <row r="3821" spans="1:12" x14ac:dyDescent="0.25">
      <c r="A3821" t="s">
        <v>1187</v>
      </c>
      <c r="B3821" t="s">
        <v>5304</v>
      </c>
      <c r="C3821" t="s">
        <v>3657</v>
      </c>
      <c r="D3821" t="s">
        <v>164</v>
      </c>
      <c r="E3821" t="s">
        <v>5304</v>
      </c>
      <c r="F3821" t="s">
        <v>3657</v>
      </c>
      <c r="H3821" t="s">
        <v>233</v>
      </c>
      <c r="I3821" t="s">
        <v>3492</v>
      </c>
      <c r="K3821" t="s">
        <v>161</v>
      </c>
      <c r="L3821" t="s">
        <v>3995</v>
      </c>
    </row>
    <row r="3822" spans="1:12" x14ac:dyDescent="0.25">
      <c r="A3822" t="s">
        <v>1187</v>
      </c>
      <c r="B3822" t="s">
        <v>5304</v>
      </c>
      <c r="C3822" t="s">
        <v>3660</v>
      </c>
      <c r="D3822" t="s">
        <v>164</v>
      </c>
      <c r="E3822" t="s">
        <v>5304</v>
      </c>
      <c r="F3822" t="s">
        <v>3660</v>
      </c>
      <c r="H3822" t="s">
        <v>233</v>
      </c>
      <c r="I3822" t="s">
        <v>3495</v>
      </c>
      <c r="K3822" t="s">
        <v>182</v>
      </c>
      <c r="L3822" t="s">
        <v>3628</v>
      </c>
    </row>
    <row r="3823" spans="1:12" x14ac:dyDescent="0.25">
      <c r="A3823" t="s">
        <v>1187</v>
      </c>
      <c r="B3823" t="s">
        <v>5304</v>
      </c>
      <c r="C3823" t="s">
        <v>3666</v>
      </c>
      <c r="D3823" t="s">
        <v>164</v>
      </c>
      <c r="E3823" t="s">
        <v>5304</v>
      </c>
      <c r="F3823" t="s">
        <v>3666</v>
      </c>
      <c r="H3823" t="s">
        <v>233</v>
      </c>
      <c r="I3823" t="s">
        <v>3498</v>
      </c>
      <c r="K3823" t="s">
        <v>182</v>
      </c>
      <c r="L3823" t="s">
        <v>3684</v>
      </c>
    </row>
    <row r="3824" spans="1:12" x14ac:dyDescent="0.25">
      <c r="A3824" t="s">
        <v>1187</v>
      </c>
      <c r="B3824" t="s">
        <v>5304</v>
      </c>
      <c r="C3824" t="s">
        <v>3669</v>
      </c>
      <c r="D3824" t="s">
        <v>164</v>
      </c>
      <c r="E3824" t="s">
        <v>5304</v>
      </c>
      <c r="F3824" t="s">
        <v>3669</v>
      </c>
      <c r="H3824" t="s">
        <v>233</v>
      </c>
      <c r="I3824" t="s">
        <v>7615</v>
      </c>
      <c r="K3824" t="s">
        <v>182</v>
      </c>
      <c r="L3824" t="s">
        <v>3690</v>
      </c>
    </row>
    <row r="3825" spans="1:12" x14ac:dyDescent="0.25">
      <c r="A3825" t="s">
        <v>1187</v>
      </c>
      <c r="B3825" t="s">
        <v>5304</v>
      </c>
      <c r="C3825" t="s">
        <v>3672</v>
      </c>
      <c r="D3825" t="s">
        <v>164</v>
      </c>
      <c r="E3825" t="s">
        <v>5304</v>
      </c>
      <c r="F3825" t="s">
        <v>3672</v>
      </c>
      <c r="H3825" t="s">
        <v>233</v>
      </c>
      <c r="I3825" t="s">
        <v>3504</v>
      </c>
      <c r="K3825" t="s">
        <v>182</v>
      </c>
      <c r="L3825" t="s">
        <v>3702</v>
      </c>
    </row>
    <row r="3826" spans="1:12" x14ac:dyDescent="0.25">
      <c r="A3826" t="s">
        <v>1187</v>
      </c>
      <c r="B3826" t="s">
        <v>5304</v>
      </c>
      <c r="C3826" t="s">
        <v>3675</v>
      </c>
      <c r="D3826" t="s">
        <v>164</v>
      </c>
      <c r="E3826" t="s">
        <v>5304</v>
      </c>
      <c r="F3826" t="s">
        <v>3675</v>
      </c>
      <c r="H3826" t="s">
        <v>233</v>
      </c>
      <c r="I3826" t="s">
        <v>3510</v>
      </c>
      <c r="K3826" t="s">
        <v>182</v>
      </c>
      <c r="L3826" t="s">
        <v>3705</v>
      </c>
    </row>
    <row r="3827" spans="1:12" x14ac:dyDescent="0.25">
      <c r="A3827" t="s">
        <v>1187</v>
      </c>
      <c r="B3827" t="s">
        <v>5304</v>
      </c>
      <c r="C3827" t="s">
        <v>3678</v>
      </c>
      <c r="D3827" t="s">
        <v>164</v>
      </c>
      <c r="E3827" t="s">
        <v>5304</v>
      </c>
      <c r="F3827" t="s">
        <v>3678</v>
      </c>
      <c r="H3827" t="s">
        <v>233</v>
      </c>
      <c r="I3827" t="s">
        <v>3513</v>
      </c>
      <c r="K3827" t="s">
        <v>182</v>
      </c>
      <c r="L3827" t="s">
        <v>3714</v>
      </c>
    </row>
    <row r="3828" spans="1:12" x14ac:dyDescent="0.25">
      <c r="A3828" t="s">
        <v>1187</v>
      </c>
      <c r="B3828" t="s">
        <v>5304</v>
      </c>
      <c r="C3828" t="s">
        <v>3681</v>
      </c>
      <c r="D3828" t="s">
        <v>164</v>
      </c>
      <c r="E3828" t="s">
        <v>5304</v>
      </c>
      <c r="F3828" t="s">
        <v>3681</v>
      </c>
      <c r="H3828" t="s">
        <v>233</v>
      </c>
      <c r="I3828" t="s">
        <v>3521</v>
      </c>
      <c r="K3828" t="s">
        <v>182</v>
      </c>
      <c r="L3828" t="s">
        <v>3717</v>
      </c>
    </row>
    <row r="3829" spans="1:12" x14ac:dyDescent="0.25">
      <c r="A3829" t="s">
        <v>1187</v>
      </c>
      <c r="B3829" t="s">
        <v>5304</v>
      </c>
      <c r="C3829" t="s">
        <v>3684</v>
      </c>
      <c r="D3829" t="s">
        <v>164</v>
      </c>
      <c r="E3829" t="s">
        <v>5304</v>
      </c>
      <c r="F3829" t="s">
        <v>3684</v>
      </c>
      <c r="H3829" t="s">
        <v>233</v>
      </c>
      <c r="I3829" t="s">
        <v>3524</v>
      </c>
      <c r="K3829" t="s">
        <v>182</v>
      </c>
      <c r="L3829" t="s">
        <v>3726</v>
      </c>
    </row>
    <row r="3830" spans="1:12" x14ac:dyDescent="0.25">
      <c r="A3830" t="s">
        <v>1187</v>
      </c>
      <c r="B3830" t="s">
        <v>5304</v>
      </c>
      <c r="C3830" t="s">
        <v>3687</v>
      </c>
      <c r="D3830" t="s">
        <v>164</v>
      </c>
      <c r="E3830" t="s">
        <v>5304</v>
      </c>
      <c r="F3830" t="s">
        <v>3687</v>
      </c>
      <c r="H3830" t="s">
        <v>233</v>
      </c>
      <c r="I3830" t="s">
        <v>3526</v>
      </c>
      <c r="K3830" t="s">
        <v>182</v>
      </c>
      <c r="L3830" t="s">
        <v>3735</v>
      </c>
    </row>
    <row r="3831" spans="1:12" x14ac:dyDescent="0.25">
      <c r="A3831" t="s">
        <v>1187</v>
      </c>
      <c r="B3831" t="s">
        <v>5304</v>
      </c>
      <c r="C3831" t="s">
        <v>3690</v>
      </c>
      <c r="D3831" t="s">
        <v>164</v>
      </c>
      <c r="E3831" t="s">
        <v>5304</v>
      </c>
      <c r="F3831" t="s">
        <v>3690</v>
      </c>
      <c r="H3831" t="s">
        <v>233</v>
      </c>
      <c r="I3831" t="s">
        <v>3532</v>
      </c>
      <c r="K3831" t="s">
        <v>182</v>
      </c>
      <c r="L3831" t="s">
        <v>3738</v>
      </c>
    </row>
    <row r="3832" spans="1:12" x14ac:dyDescent="0.25">
      <c r="A3832" t="s">
        <v>1187</v>
      </c>
      <c r="B3832" t="s">
        <v>5304</v>
      </c>
      <c r="C3832" t="s">
        <v>3693</v>
      </c>
      <c r="D3832" t="s">
        <v>164</v>
      </c>
      <c r="E3832" t="s">
        <v>5304</v>
      </c>
      <c r="F3832" t="s">
        <v>3693</v>
      </c>
      <c r="H3832" t="s">
        <v>233</v>
      </c>
      <c r="I3832" t="s">
        <v>3535</v>
      </c>
      <c r="K3832" t="s">
        <v>182</v>
      </c>
      <c r="L3832" t="s">
        <v>3744</v>
      </c>
    </row>
    <row r="3833" spans="1:12" x14ac:dyDescent="0.25">
      <c r="A3833" t="s">
        <v>1187</v>
      </c>
      <c r="B3833" t="s">
        <v>5304</v>
      </c>
      <c r="C3833" t="s">
        <v>3696</v>
      </c>
      <c r="D3833" t="s">
        <v>164</v>
      </c>
      <c r="E3833" t="s">
        <v>5304</v>
      </c>
      <c r="F3833" t="s">
        <v>3696</v>
      </c>
      <c r="H3833" t="s">
        <v>233</v>
      </c>
      <c r="I3833" t="s">
        <v>3538</v>
      </c>
      <c r="K3833" t="s">
        <v>182</v>
      </c>
      <c r="L3833" t="s">
        <v>3750</v>
      </c>
    </row>
    <row r="3834" spans="1:12" x14ac:dyDescent="0.25">
      <c r="A3834" t="s">
        <v>1187</v>
      </c>
      <c r="B3834" t="s">
        <v>5304</v>
      </c>
      <c r="C3834" t="s">
        <v>5564</v>
      </c>
      <c r="D3834" t="s">
        <v>164</v>
      </c>
      <c r="E3834" t="s">
        <v>5304</v>
      </c>
      <c r="F3834" t="s">
        <v>5564</v>
      </c>
      <c r="H3834" t="s">
        <v>233</v>
      </c>
      <c r="I3834" t="s">
        <v>3543</v>
      </c>
      <c r="K3834" t="s">
        <v>182</v>
      </c>
      <c r="L3834" t="s">
        <v>7906</v>
      </c>
    </row>
    <row r="3835" spans="1:12" x14ac:dyDescent="0.25">
      <c r="A3835" t="s">
        <v>1187</v>
      </c>
      <c r="B3835" t="s">
        <v>5304</v>
      </c>
      <c r="C3835" t="s">
        <v>3699</v>
      </c>
      <c r="D3835" t="s">
        <v>164</v>
      </c>
      <c r="E3835" t="s">
        <v>5304</v>
      </c>
      <c r="F3835" t="s">
        <v>3699</v>
      </c>
      <c r="H3835" t="s">
        <v>233</v>
      </c>
      <c r="I3835" t="s">
        <v>3549</v>
      </c>
      <c r="K3835" t="s">
        <v>182</v>
      </c>
      <c r="L3835" t="s">
        <v>3843</v>
      </c>
    </row>
    <row r="3836" spans="1:12" x14ac:dyDescent="0.25">
      <c r="A3836" t="s">
        <v>1187</v>
      </c>
      <c r="B3836" t="s">
        <v>5304</v>
      </c>
      <c r="C3836" t="s">
        <v>3702</v>
      </c>
      <c r="D3836" t="s">
        <v>164</v>
      </c>
      <c r="E3836" t="s">
        <v>5304</v>
      </c>
      <c r="F3836" t="s">
        <v>3702</v>
      </c>
      <c r="H3836" t="s">
        <v>233</v>
      </c>
      <c r="I3836" t="s">
        <v>3551</v>
      </c>
      <c r="K3836" t="s">
        <v>182</v>
      </c>
      <c r="L3836" t="s">
        <v>3846</v>
      </c>
    </row>
    <row r="3837" spans="1:12" x14ac:dyDescent="0.25">
      <c r="A3837" t="s">
        <v>1187</v>
      </c>
      <c r="B3837" t="s">
        <v>5304</v>
      </c>
      <c r="C3837" t="s">
        <v>3705</v>
      </c>
      <c r="D3837" t="s">
        <v>164</v>
      </c>
      <c r="E3837" t="s">
        <v>5304</v>
      </c>
      <c r="F3837" t="s">
        <v>3705</v>
      </c>
      <c r="H3837" t="s">
        <v>233</v>
      </c>
      <c r="I3837" t="s">
        <v>3554</v>
      </c>
      <c r="K3837" t="s">
        <v>182</v>
      </c>
      <c r="L3837" t="s">
        <v>3849</v>
      </c>
    </row>
    <row r="3838" spans="1:12" x14ac:dyDescent="0.25">
      <c r="A3838" t="s">
        <v>1187</v>
      </c>
      <c r="B3838" t="s">
        <v>5304</v>
      </c>
      <c r="C3838" t="s">
        <v>3708</v>
      </c>
      <c r="D3838" t="s">
        <v>164</v>
      </c>
      <c r="E3838" t="s">
        <v>5304</v>
      </c>
      <c r="F3838" t="s">
        <v>3708</v>
      </c>
      <c r="H3838" t="s">
        <v>233</v>
      </c>
      <c r="I3838" t="s">
        <v>3570</v>
      </c>
      <c r="K3838" t="s">
        <v>182</v>
      </c>
      <c r="L3838" t="s">
        <v>3852</v>
      </c>
    </row>
    <row r="3839" spans="1:12" x14ac:dyDescent="0.25">
      <c r="A3839" t="s">
        <v>1187</v>
      </c>
      <c r="B3839" t="s">
        <v>5304</v>
      </c>
      <c r="C3839" t="s">
        <v>3711</v>
      </c>
      <c r="D3839" t="s">
        <v>164</v>
      </c>
      <c r="E3839" t="s">
        <v>5304</v>
      </c>
      <c r="F3839" t="s">
        <v>3711</v>
      </c>
      <c r="H3839" t="s">
        <v>233</v>
      </c>
      <c r="I3839" t="s">
        <v>3576</v>
      </c>
      <c r="K3839" t="s">
        <v>182</v>
      </c>
      <c r="L3839" t="s">
        <v>3858</v>
      </c>
    </row>
    <row r="3840" spans="1:12" x14ac:dyDescent="0.25">
      <c r="A3840" t="s">
        <v>1187</v>
      </c>
      <c r="B3840" t="s">
        <v>5304</v>
      </c>
      <c r="C3840" t="s">
        <v>3714</v>
      </c>
      <c r="D3840" t="s">
        <v>164</v>
      </c>
      <c r="E3840" t="s">
        <v>5304</v>
      </c>
      <c r="F3840" t="s">
        <v>3714</v>
      </c>
      <c r="H3840" t="s">
        <v>233</v>
      </c>
      <c r="I3840" t="s">
        <v>3579</v>
      </c>
      <c r="K3840" t="s">
        <v>182</v>
      </c>
      <c r="L3840" t="s">
        <v>3864</v>
      </c>
    </row>
    <row r="3841" spans="1:12" x14ac:dyDescent="0.25">
      <c r="A3841" t="s">
        <v>1187</v>
      </c>
      <c r="B3841" t="s">
        <v>5304</v>
      </c>
      <c r="C3841" t="s">
        <v>3717</v>
      </c>
      <c r="D3841" t="s">
        <v>164</v>
      </c>
      <c r="E3841" t="s">
        <v>5304</v>
      </c>
      <c r="F3841" t="s">
        <v>3717</v>
      </c>
      <c r="H3841" t="s">
        <v>233</v>
      </c>
      <c r="I3841" t="s">
        <v>3582</v>
      </c>
      <c r="K3841" t="s">
        <v>182</v>
      </c>
      <c r="L3841" t="s">
        <v>3882</v>
      </c>
    </row>
    <row r="3842" spans="1:12" x14ac:dyDescent="0.25">
      <c r="A3842" t="s">
        <v>1187</v>
      </c>
      <c r="B3842" t="s">
        <v>5304</v>
      </c>
      <c r="C3842" t="s">
        <v>3720</v>
      </c>
      <c r="D3842" t="s">
        <v>164</v>
      </c>
      <c r="E3842" t="s">
        <v>5304</v>
      </c>
      <c r="F3842" t="s">
        <v>3720</v>
      </c>
      <c r="H3842" t="s">
        <v>233</v>
      </c>
      <c r="I3842" t="s">
        <v>3585</v>
      </c>
      <c r="K3842" t="s">
        <v>182</v>
      </c>
      <c r="L3842" t="s">
        <v>3995</v>
      </c>
    </row>
    <row r="3843" spans="1:12" x14ac:dyDescent="0.25">
      <c r="A3843" t="s">
        <v>1187</v>
      </c>
      <c r="B3843" t="s">
        <v>5304</v>
      </c>
      <c r="C3843" t="s">
        <v>3723</v>
      </c>
      <c r="D3843" t="s">
        <v>164</v>
      </c>
      <c r="E3843" t="s">
        <v>5304</v>
      </c>
      <c r="F3843" t="s">
        <v>3723</v>
      </c>
      <c r="H3843" t="s">
        <v>233</v>
      </c>
      <c r="I3843" t="s">
        <v>3588</v>
      </c>
      <c r="K3843" t="s">
        <v>191</v>
      </c>
      <c r="L3843" t="s">
        <v>3628</v>
      </c>
    </row>
    <row r="3844" spans="1:12" x14ac:dyDescent="0.25">
      <c r="A3844" t="s">
        <v>1187</v>
      </c>
      <c r="B3844" t="s">
        <v>5304</v>
      </c>
      <c r="C3844" t="s">
        <v>3726</v>
      </c>
      <c r="D3844" t="s">
        <v>164</v>
      </c>
      <c r="E3844" t="s">
        <v>5304</v>
      </c>
      <c r="F3844" t="s">
        <v>3726</v>
      </c>
      <c r="H3844" t="s">
        <v>233</v>
      </c>
      <c r="I3844" t="s">
        <v>3594</v>
      </c>
      <c r="K3844" t="s">
        <v>191</v>
      </c>
      <c r="L3844" t="s">
        <v>3735</v>
      </c>
    </row>
    <row r="3845" spans="1:12" x14ac:dyDescent="0.25">
      <c r="A3845" t="s">
        <v>1187</v>
      </c>
      <c r="B3845" t="s">
        <v>5304</v>
      </c>
      <c r="C3845" t="s">
        <v>3729</v>
      </c>
      <c r="D3845" t="s">
        <v>164</v>
      </c>
      <c r="E3845" t="s">
        <v>5304</v>
      </c>
      <c r="F3845" t="s">
        <v>3729</v>
      </c>
      <c r="H3845" t="s">
        <v>233</v>
      </c>
      <c r="I3845" t="s">
        <v>7654</v>
      </c>
      <c r="K3845" t="s">
        <v>191</v>
      </c>
      <c r="L3845" t="s">
        <v>3741</v>
      </c>
    </row>
    <row r="3846" spans="1:12" x14ac:dyDescent="0.25">
      <c r="A3846" t="s">
        <v>1187</v>
      </c>
      <c r="B3846" t="s">
        <v>5304</v>
      </c>
      <c r="C3846" t="s">
        <v>3735</v>
      </c>
      <c r="D3846" t="s">
        <v>164</v>
      </c>
      <c r="E3846" t="s">
        <v>5304</v>
      </c>
      <c r="F3846" t="s">
        <v>3735</v>
      </c>
      <c r="H3846" t="s">
        <v>233</v>
      </c>
      <c r="I3846" t="s">
        <v>3600</v>
      </c>
      <c r="K3846" t="s">
        <v>157</v>
      </c>
      <c r="L3846" t="s">
        <v>3628</v>
      </c>
    </row>
    <row r="3847" spans="1:12" x14ac:dyDescent="0.25">
      <c r="A3847" t="s">
        <v>1187</v>
      </c>
      <c r="B3847" t="s">
        <v>5304</v>
      </c>
      <c r="C3847" t="s">
        <v>3738</v>
      </c>
      <c r="D3847" t="s">
        <v>164</v>
      </c>
      <c r="E3847" t="s">
        <v>5304</v>
      </c>
      <c r="F3847" t="s">
        <v>3738</v>
      </c>
      <c r="H3847" t="s">
        <v>233</v>
      </c>
      <c r="I3847" t="s">
        <v>3602</v>
      </c>
      <c r="K3847" t="s">
        <v>157</v>
      </c>
      <c r="L3847" t="s">
        <v>3717</v>
      </c>
    </row>
    <row r="3848" spans="1:12" x14ac:dyDescent="0.25">
      <c r="A3848" t="s">
        <v>1187</v>
      </c>
      <c r="B3848" t="s">
        <v>5304</v>
      </c>
      <c r="C3848" t="s">
        <v>3741</v>
      </c>
      <c r="D3848" t="s">
        <v>164</v>
      </c>
      <c r="E3848" t="s">
        <v>5304</v>
      </c>
      <c r="F3848" t="s">
        <v>3741</v>
      </c>
      <c r="H3848" t="s">
        <v>233</v>
      </c>
      <c r="I3848" t="s">
        <v>3605</v>
      </c>
      <c r="K3848" t="s">
        <v>157</v>
      </c>
      <c r="L3848" t="s">
        <v>3735</v>
      </c>
    </row>
    <row r="3849" spans="1:12" x14ac:dyDescent="0.25">
      <c r="A3849" t="s">
        <v>1187</v>
      </c>
      <c r="B3849" t="s">
        <v>5304</v>
      </c>
      <c r="C3849" t="s">
        <v>3744</v>
      </c>
      <c r="D3849" t="s">
        <v>164</v>
      </c>
      <c r="E3849" t="s">
        <v>5304</v>
      </c>
      <c r="F3849" t="s">
        <v>3744</v>
      </c>
      <c r="H3849" t="s">
        <v>233</v>
      </c>
      <c r="I3849" t="s">
        <v>3607</v>
      </c>
      <c r="K3849" t="s">
        <v>157</v>
      </c>
      <c r="L3849" t="s">
        <v>3738</v>
      </c>
    </row>
    <row r="3850" spans="1:12" x14ac:dyDescent="0.25">
      <c r="A3850" t="s">
        <v>1187</v>
      </c>
      <c r="B3850" t="s">
        <v>5304</v>
      </c>
      <c r="C3850" t="s">
        <v>3747</v>
      </c>
      <c r="D3850" t="s">
        <v>164</v>
      </c>
      <c r="E3850" t="s">
        <v>5304</v>
      </c>
      <c r="F3850" t="s">
        <v>3747</v>
      </c>
      <c r="H3850" t="s">
        <v>233</v>
      </c>
      <c r="I3850" t="s">
        <v>3613</v>
      </c>
      <c r="K3850" t="s">
        <v>157</v>
      </c>
      <c r="L3850" t="s">
        <v>3744</v>
      </c>
    </row>
    <row r="3851" spans="1:12" x14ac:dyDescent="0.25">
      <c r="A3851" t="s">
        <v>1187</v>
      </c>
      <c r="B3851" t="s">
        <v>5304</v>
      </c>
      <c r="C3851" t="s">
        <v>3750</v>
      </c>
      <c r="D3851" t="s">
        <v>164</v>
      </c>
      <c r="E3851" t="s">
        <v>5304</v>
      </c>
      <c r="F3851" t="s">
        <v>3750</v>
      </c>
      <c r="H3851" t="s">
        <v>233</v>
      </c>
      <c r="I3851" t="s">
        <v>7665</v>
      </c>
      <c r="K3851" t="s">
        <v>157</v>
      </c>
      <c r="L3851" t="s">
        <v>3747</v>
      </c>
    </row>
    <row r="3852" spans="1:12" x14ac:dyDescent="0.25">
      <c r="A3852" t="s">
        <v>1187</v>
      </c>
      <c r="B3852" t="s">
        <v>5304</v>
      </c>
      <c r="C3852" t="s">
        <v>3753</v>
      </c>
      <c r="D3852" t="s">
        <v>164</v>
      </c>
      <c r="E3852" t="s">
        <v>5304</v>
      </c>
      <c r="F3852" t="s">
        <v>3753</v>
      </c>
      <c r="H3852" t="s">
        <v>233</v>
      </c>
      <c r="I3852" t="s">
        <v>3616</v>
      </c>
      <c r="K3852" t="s">
        <v>157</v>
      </c>
      <c r="L3852" t="s">
        <v>3779</v>
      </c>
    </row>
    <row r="3853" spans="1:12" x14ac:dyDescent="0.25">
      <c r="A3853" t="s">
        <v>1187</v>
      </c>
      <c r="B3853" t="s">
        <v>5304</v>
      </c>
      <c r="C3853" t="s">
        <v>3756</v>
      </c>
      <c r="D3853" t="s">
        <v>164</v>
      </c>
      <c r="E3853" t="s">
        <v>5304</v>
      </c>
      <c r="F3853" t="s">
        <v>3756</v>
      </c>
      <c r="H3853" t="s">
        <v>233</v>
      </c>
      <c r="I3853" t="s">
        <v>3619</v>
      </c>
      <c r="K3853" t="s">
        <v>157</v>
      </c>
      <c r="L3853" t="s">
        <v>3782</v>
      </c>
    </row>
    <row r="3854" spans="1:12" x14ac:dyDescent="0.25">
      <c r="A3854" t="s">
        <v>1187</v>
      </c>
      <c r="B3854" t="s">
        <v>5304</v>
      </c>
      <c r="C3854" t="s">
        <v>3759</v>
      </c>
      <c r="D3854" t="s">
        <v>164</v>
      </c>
      <c r="E3854" t="s">
        <v>5304</v>
      </c>
      <c r="F3854" t="s">
        <v>3759</v>
      </c>
      <c r="H3854" t="s">
        <v>233</v>
      </c>
      <c r="I3854" t="s">
        <v>3628</v>
      </c>
      <c r="K3854" t="s">
        <v>157</v>
      </c>
      <c r="L3854" t="s">
        <v>5629</v>
      </c>
    </row>
    <row r="3855" spans="1:12" x14ac:dyDescent="0.25">
      <c r="A3855" t="s">
        <v>1187</v>
      </c>
      <c r="B3855" t="s">
        <v>5304</v>
      </c>
      <c r="C3855" t="s">
        <v>3762</v>
      </c>
      <c r="D3855" t="s">
        <v>164</v>
      </c>
      <c r="E3855" t="s">
        <v>5304</v>
      </c>
      <c r="F3855" t="s">
        <v>3762</v>
      </c>
      <c r="H3855" t="s">
        <v>233</v>
      </c>
      <c r="I3855" t="s">
        <v>7674</v>
      </c>
      <c r="K3855" t="s">
        <v>157</v>
      </c>
      <c r="L3855" t="s">
        <v>3785</v>
      </c>
    </row>
    <row r="3856" spans="1:12" x14ac:dyDescent="0.25">
      <c r="A3856" t="s">
        <v>1187</v>
      </c>
      <c r="B3856" t="s">
        <v>5304</v>
      </c>
      <c r="C3856" t="s">
        <v>3765</v>
      </c>
      <c r="D3856" t="s">
        <v>164</v>
      </c>
      <c r="E3856" t="s">
        <v>5304</v>
      </c>
      <c r="F3856" t="s">
        <v>3765</v>
      </c>
      <c r="H3856" t="s">
        <v>233</v>
      </c>
      <c r="I3856" t="s">
        <v>7677</v>
      </c>
      <c r="K3856" t="s">
        <v>157</v>
      </c>
      <c r="L3856" t="s">
        <v>3787</v>
      </c>
    </row>
    <row r="3857" spans="1:12" x14ac:dyDescent="0.25">
      <c r="A3857" t="s">
        <v>1187</v>
      </c>
      <c r="B3857" t="s">
        <v>5304</v>
      </c>
      <c r="C3857" t="s">
        <v>3768</v>
      </c>
      <c r="D3857" t="s">
        <v>164</v>
      </c>
      <c r="E3857" t="s">
        <v>5304</v>
      </c>
      <c r="F3857" t="s">
        <v>3768</v>
      </c>
      <c r="H3857" t="s">
        <v>233</v>
      </c>
      <c r="I3857" t="s">
        <v>3642</v>
      </c>
      <c r="K3857" t="s">
        <v>157</v>
      </c>
      <c r="L3857" t="s">
        <v>7727</v>
      </c>
    </row>
    <row r="3858" spans="1:12" x14ac:dyDescent="0.25">
      <c r="A3858" t="s">
        <v>1187</v>
      </c>
      <c r="B3858" t="s">
        <v>5304</v>
      </c>
      <c r="C3858" t="s">
        <v>3771</v>
      </c>
      <c r="D3858" t="s">
        <v>164</v>
      </c>
      <c r="E3858" t="s">
        <v>5304</v>
      </c>
      <c r="F3858" t="s">
        <v>3771</v>
      </c>
      <c r="H3858" t="s">
        <v>233</v>
      </c>
      <c r="I3858" t="s">
        <v>7690</v>
      </c>
      <c r="K3858" t="s">
        <v>157</v>
      </c>
      <c r="L3858" t="s">
        <v>3790</v>
      </c>
    </row>
    <row r="3859" spans="1:12" x14ac:dyDescent="0.25">
      <c r="A3859" t="s">
        <v>1187</v>
      </c>
      <c r="B3859" t="s">
        <v>5304</v>
      </c>
      <c r="C3859" t="s">
        <v>3774</v>
      </c>
      <c r="D3859" t="s">
        <v>164</v>
      </c>
      <c r="E3859" t="s">
        <v>5304</v>
      </c>
      <c r="F3859" t="s">
        <v>3774</v>
      </c>
      <c r="H3859" t="s">
        <v>233</v>
      </c>
      <c r="I3859" t="s">
        <v>3663</v>
      </c>
      <c r="K3859" t="s">
        <v>157</v>
      </c>
      <c r="L3859" t="s">
        <v>3793</v>
      </c>
    </row>
    <row r="3860" spans="1:12" x14ac:dyDescent="0.25">
      <c r="A3860" t="s">
        <v>1187</v>
      </c>
      <c r="B3860" t="s">
        <v>5304</v>
      </c>
      <c r="C3860" t="s">
        <v>3776</v>
      </c>
      <c r="D3860" t="s">
        <v>164</v>
      </c>
      <c r="E3860" t="s">
        <v>5304</v>
      </c>
      <c r="F3860" t="s">
        <v>3776</v>
      </c>
      <c r="H3860" t="s">
        <v>233</v>
      </c>
      <c r="I3860" t="s">
        <v>3666</v>
      </c>
      <c r="K3860" t="s">
        <v>157</v>
      </c>
      <c r="L3860" t="s">
        <v>5640</v>
      </c>
    </row>
    <row r="3861" spans="1:12" x14ac:dyDescent="0.25">
      <c r="A3861" t="s">
        <v>1187</v>
      </c>
      <c r="B3861" t="s">
        <v>5304</v>
      </c>
      <c r="C3861" t="s">
        <v>3779</v>
      </c>
      <c r="D3861" t="s">
        <v>164</v>
      </c>
      <c r="E3861" t="s">
        <v>5304</v>
      </c>
      <c r="F3861" t="s">
        <v>3779</v>
      </c>
      <c r="H3861" t="s">
        <v>233</v>
      </c>
      <c r="I3861" t="s">
        <v>3669</v>
      </c>
      <c r="K3861" t="s">
        <v>157</v>
      </c>
      <c r="L3861" t="s">
        <v>3796</v>
      </c>
    </row>
    <row r="3862" spans="1:12" x14ac:dyDescent="0.25">
      <c r="A3862" t="s">
        <v>1187</v>
      </c>
      <c r="B3862" t="s">
        <v>5304</v>
      </c>
      <c r="C3862" t="s">
        <v>3782</v>
      </c>
      <c r="D3862" t="s">
        <v>164</v>
      </c>
      <c r="E3862" t="s">
        <v>5304</v>
      </c>
      <c r="F3862" t="s">
        <v>3782</v>
      </c>
      <c r="H3862" t="s">
        <v>233</v>
      </c>
      <c r="I3862" t="s">
        <v>3672</v>
      </c>
      <c r="K3862" t="s">
        <v>157</v>
      </c>
      <c r="L3862" t="s">
        <v>3799</v>
      </c>
    </row>
    <row r="3863" spans="1:12" x14ac:dyDescent="0.25">
      <c r="A3863" t="s">
        <v>1187</v>
      </c>
      <c r="B3863" t="s">
        <v>5304</v>
      </c>
      <c r="C3863" t="s">
        <v>3785</v>
      </c>
      <c r="D3863" t="s">
        <v>164</v>
      </c>
      <c r="E3863" t="s">
        <v>5304</v>
      </c>
      <c r="F3863" t="s">
        <v>3785</v>
      </c>
      <c r="H3863" t="s">
        <v>233</v>
      </c>
      <c r="I3863" t="s">
        <v>3675</v>
      </c>
      <c r="K3863" t="s">
        <v>157</v>
      </c>
      <c r="L3863" t="s">
        <v>5647</v>
      </c>
    </row>
    <row r="3864" spans="1:12" x14ac:dyDescent="0.25">
      <c r="A3864" t="s">
        <v>1187</v>
      </c>
      <c r="B3864" t="s">
        <v>5304</v>
      </c>
      <c r="C3864" t="s">
        <v>3787</v>
      </c>
      <c r="D3864" t="s">
        <v>164</v>
      </c>
      <c r="E3864" t="s">
        <v>5304</v>
      </c>
      <c r="F3864" t="s">
        <v>3787</v>
      </c>
      <c r="H3864" t="s">
        <v>233</v>
      </c>
      <c r="I3864" t="s">
        <v>3678</v>
      </c>
      <c r="K3864" t="s">
        <v>157</v>
      </c>
      <c r="L3864" t="s">
        <v>3802</v>
      </c>
    </row>
    <row r="3865" spans="1:12" x14ac:dyDescent="0.25">
      <c r="A3865" t="s">
        <v>1187</v>
      </c>
      <c r="B3865" t="s">
        <v>5304</v>
      </c>
      <c r="C3865" t="s">
        <v>3790</v>
      </c>
      <c r="D3865" t="s">
        <v>164</v>
      </c>
      <c r="E3865" t="s">
        <v>5304</v>
      </c>
      <c r="F3865" t="s">
        <v>3790</v>
      </c>
      <c r="H3865" t="s">
        <v>233</v>
      </c>
      <c r="I3865" t="s">
        <v>3684</v>
      </c>
      <c r="K3865" t="s">
        <v>157</v>
      </c>
      <c r="L3865" t="s">
        <v>5654</v>
      </c>
    </row>
    <row r="3866" spans="1:12" x14ac:dyDescent="0.25">
      <c r="A3866" t="s">
        <v>1187</v>
      </c>
      <c r="B3866" t="s">
        <v>5304</v>
      </c>
      <c r="C3866" t="s">
        <v>3793</v>
      </c>
      <c r="D3866" t="s">
        <v>164</v>
      </c>
      <c r="E3866" t="s">
        <v>5304</v>
      </c>
      <c r="F3866" t="s">
        <v>3793</v>
      </c>
      <c r="H3866" t="s">
        <v>233</v>
      </c>
      <c r="I3866" t="s">
        <v>3690</v>
      </c>
      <c r="K3866" t="s">
        <v>157</v>
      </c>
      <c r="L3866" t="s">
        <v>3808</v>
      </c>
    </row>
    <row r="3867" spans="1:12" x14ac:dyDescent="0.25">
      <c r="A3867" t="s">
        <v>1187</v>
      </c>
      <c r="B3867" t="s">
        <v>5304</v>
      </c>
      <c r="C3867" t="s">
        <v>3796</v>
      </c>
      <c r="D3867" t="s">
        <v>164</v>
      </c>
      <c r="E3867" t="s">
        <v>5304</v>
      </c>
      <c r="F3867" t="s">
        <v>3796</v>
      </c>
      <c r="H3867" t="s">
        <v>233</v>
      </c>
      <c r="I3867" t="s">
        <v>3702</v>
      </c>
      <c r="K3867" t="s">
        <v>157</v>
      </c>
      <c r="L3867" t="s">
        <v>3811</v>
      </c>
    </row>
    <row r="3868" spans="1:12" x14ac:dyDescent="0.25">
      <c r="A3868" t="s">
        <v>1187</v>
      </c>
      <c r="B3868" t="s">
        <v>5304</v>
      </c>
      <c r="C3868" t="s">
        <v>3799</v>
      </c>
      <c r="D3868" t="s">
        <v>164</v>
      </c>
      <c r="E3868" t="s">
        <v>5304</v>
      </c>
      <c r="F3868" t="s">
        <v>3799</v>
      </c>
      <c r="H3868" t="s">
        <v>233</v>
      </c>
      <c r="I3868" t="s">
        <v>3705</v>
      </c>
      <c r="K3868" t="s">
        <v>157</v>
      </c>
      <c r="L3868" t="s">
        <v>5661</v>
      </c>
    </row>
    <row r="3869" spans="1:12" x14ac:dyDescent="0.25">
      <c r="A3869" t="s">
        <v>1187</v>
      </c>
      <c r="B3869" t="s">
        <v>5304</v>
      </c>
      <c r="C3869" t="s">
        <v>3802</v>
      </c>
      <c r="D3869" t="s">
        <v>164</v>
      </c>
      <c r="E3869" t="s">
        <v>5304</v>
      </c>
      <c r="F3869" t="s">
        <v>3802</v>
      </c>
      <c r="H3869" t="s">
        <v>233</v>
      </c>
      <c r="I3869" t="s">
        <v>3708</v>
      </c>
      <c r="K3869" t="s">
        <v>157</v>
      </c>
      <c r="L3869" t="s">
        <v>3814</v>
      </c>
    </row>
    <row r="3870" spans="1:12" x14ac:dyDescent="0.25">
      <c r="A3870" t="s">
        <v>1187</v>
      </c>
      <c r="B3870" t="s">
        <v>5304</v>
      </c>
      <c r="C3870" t="s">
        <v>3805</v>
      </c>
      <c r="D3870" t="s">
        <v>164</v>
      </c>
      <c r="E3870" t="s">
        <v>5304</v>
      </c>
      <c r="F3870" t="s">
        <v>3805</v>
      </c>
      <c r="H3870" t="s">
        <v>233</v>
      </c>
      <c r="I3870" t="s">
        <v>3711</v>
      </c>
      <c r="K3870" t="s">
        <v>157</v>
      </c>
      <c r="L3870" t="s">
        <v>3817</v>
      </c>
    </row>
    <row r="3871" spans="1:12" x14ac:dyDescent="0.25">
      <c r="A3871" t="s">
        <v>1187</v>
      </c>
      <c r="B3871" t="s">
        <v>5304</v>
      </c>
      <c r="C3871" t="s">
        <v>3808</v>
      </c>
      <c r="D3871" t="s">
        <v>164</v>
      </c>
      <c r="E3871" t="s">
        <v>5304</v>
      </c>
      <c r="F3871" t="s">
        <v>3808</v>
      </c>
      <c r="H3871" t="s">
        <v>233</v>
      </c>
      <c r="I3871" t="s">
        <v>3714</v>
      </c>
      <c r="K3871" t="s">
        <v>157</v>
      </c>
      <c r="L3871" t="s">
        <v>5668</v>
      </c>
    </row>
    <row r="3872" spans="1:12" x14ac:dyDescent="0.25">
      <c r="A3872" t="s">
        <v>1187</v>
      </c>
      <c r="B3872" t="s">
        <v>5304</v>
      </c>
      <c r="C3872" t="s">
        <v>3811</v>
      </c>
      <c r="D3872" t="s">
        <v>164</v>
      </c>
      <c r="E3872" t="s">
        <v>5304</v>
      </c>
      <c r="F3872" t="s">
        <v>3811</v>
      </c>
      <c r="H3872" t="s">
        <v>233</v>
      </c>
      <c r="I3872" t="s">
        <v>3717</v>
      </c>
      <c r="K3872" t="s">
        <v>157</v>
      </c>
      <c r="L3872" t="s">
        <v>3820</v>
      </c>
    </row>
    <row r="3873" spans="1:12" x14ac:dyDescent="0.25">
      <c r="A3873" t="s">
        <v>1187</v>
      </c>
      <c r="B3873" t="s">
        <v>5304</v>
      </c>
      <c r="C3873" t="s">
        <v>3814</v>
      </c>
      <c r="D3873" t="s">
        <v>164</v>
      </c>
      <c r="E3873" t="s">
        <v>5304</v>
      </c>
      <c r="F3873" t="s">
        <v>3814</v>
      </c>
      <c r="H3873" t="s">
        <v>233</v>
      </c>
      <c r="I3873" t="s">
        <v>3720</v>
      </c>
      <c r="K3873" t="s">
        <v>157</v>
      </c>
      <c r="L3873" t="s">
        <v>3823</v>
      </c>
    </row>
    <row r="3874" spans="1:12" x14ac:dyDescent="0.25">
      <c r="A3874" t="s">
        <v>1187</v>
      </c>
      <c r="B3874" t="s">
        <v>5304</v>
      </c>
      <c r="C3874" t="s">
        <v>3817</v>
      </c>
      <c r="D3874" t="s">
        <v>164</v>
      </c>
      <c r="E3874" t="s">
        <v>5304</v>
      </c>
      <c r="F3874" t="s">
        <v>3817</v>
      </c>
      <c r="H3874" t="s">
        <v>233</v>
      </c>
      <c r="I3874" t="s">
        <v>3723</v>
      </c>
      <c r="K3874" t="s">
        <v>157</v>
      </c>
      <c r="L3874" t="s">
        <v>5678</v>
      </c>
    </row>
    <row r="3875" spans="1:12" x14ac:dyDescent="0.25">
      <c r="A3875" t="s">
        <v>1187</v>
      </c>
      <c r="B3875" t="s">
        <v>5304</v>
      </c>
      <c r="C3875" t="s">
        <v>3820</v>
      </c>
      <c r="D3875" t="s">
        <v>164</v>
      </c>
      <c r="E3875" t="s">
        <v>5304</v>
      </c>
      <c r="F3875" t="s">
        <v>3820</v>
      </c>
      <c r="H3875" t="s">
        <v>233</v>
      </c>
      <c r="I3875" t="s">
        <v>3729</v>
      </c>
      <c r="K3875" t="s">
        <v>157</v>
      </c>
      <c r="L3875" t="s">
        <v>3826</v>
      </c>
    </row>
    <row r="3876" spans="1:12" x14ac:dyDescent="0.25">
      <c r="A3876" t="s">
        <v>1187</v>
      </c>
      <c r="B3876" t="s">
        <v>5304</v>
      </c>
      <c r="C3876" t="s">
        <v>3823</v>
      </c>
      <c r="D3876" t="s">
        <v>164</v>
      </c>
      <c r="E3876" t="s">
        <v>5304</v>
      </c>
      <c r="F3876" t="s">
        <v>3823</v>
      </c>
      <c r="H3876" t="s">
        <v>233</v>
      </c>
      <c r="I3876" t="s">
        <v>3732</v>
      </c>
      <c r="K3876" t="s">
        <v>157</v>
      </c>
      <c r="L3876" t="s">
        <v>3829</v>
      </c>
    </row>
    <row r="3877" spans="1:12" x14ac:dyDescent="0.25">
      <c r="A3877" t="s">
        <v>1187</v>
      </c>
      <c r="B3877" t="s">
        <v>5304</v>
      </c>
      <c r="C3877" t="s">
        <v>5678</v>
      </c>
      <c r="D3877" t="s">
        <v>164</v>
      </c>
      <c r="E3877" t="s">
        <v>5304</v>
      </c>
      <c r="F3877" t="s">
        <v>5678</v>
      </c>
      <c r="H3877" t="s">
        <v>233</v>
      </c>
      <c r="I3877" t="s">
        <v>3735</v>
      </c>
      <c r="K3877" t="s">
        <v>157</v>
      </c>
      <c r="L3877" t="s">
        <v>5688</v>
      </c>
    </row>
    <row r="3878" spans="1:12" x14ac:dyDescent="0.25">
      <c r="A3878" t="s">
        <v>1187</v>
      </c>
      <c r="B3878" t="s">
        <v>5304</v>
      </c>
      <c r="C3878" t="s">
        <v>3826</v>
      </c>
      <c r="D3878" t="s">
        <v>164</v>
      </c>
      <c r="E3878" t="s">
        <v>5304</v>
      </c>
      <c r="F3878" t="s">
        <v>3826</v>
      </c>
      <c r="H3878" t="s">
        <v>233</v>
      </c>
      <c r="I3878" t="s">
        <v>3738</v>
      </c>
      <c r="K3878" t="s">
        <v>157</v>
      </c>
      <c r="L3878" t="s">
        <v>3831</v>
      </c>
    </row>
    <row r="3879" spans="1:12" x14ac:dyDescent="0.25">
      <c r="A3879" t="s">
        <v>1187</v>
      </c>
      <c r="B3879" t="s">
        <v>5304</v>
      </c>
      <c r="C3879" t="s">
        <v>3829</v>
      </c>
      <c r="D3879" t="s">
        <v>164</v>
      </c>
      <c r="E3879" t="s">
        <v>5304</v>
      </c>
      <c r="F3879" t="s">
        <v>3829</v>
      </c>
      <c r="H3879" t="s">
        <v>233</v>
      </c>
      <c r="I3879" t="s">
        <v>3744</v>
      </c>
      <c r="K3879" t="s">
        <v>157</v>
      </c>
      <c r="L3879" t="s">
        <v>5695</v>
      </c>
    </row>
    <row r="3880" spans="1:12" x14ac:dyDescent="0.25">
      <c r="A3880" t="s">
        <v>1187</v>
      </c>
      <c r="B3880" t="s">
        <v>5304</v>
      </c>
      <c r="C3880" t="s">
        <v>5688</v>
      </c>
      <c r="D3880" t="s">
        <v>164</v>
      </c>
      <c r="E3880" t="s">
        <v>5304</v>
      </c>
      <c r="F3880" t="s">
        <v>5688</v>
      </c>
      <c r="H3880" t="s">
        <v>233</v>
      </c>
      <c r="I3880" t="s">
        <v>3747</v>
      </c>
      <c r="K3880" t="s">
        <v>157</v>
      </c>
      <c r="L3880" t="s">
        <v>3834</v>
      </c>
    </row>
    <row r="3881" spans="1:12" x14ac:dyDescent="0.25">
      <c r="A3881" t="s">
        <v>1187</v>
      </c>
      <c r="B3881" t="s">
        <v>5304</v>
      </c>
      <c r="C3881" t="s">
        <v>3831</v>
      </c>
      <c r="D3881" t="s">
        <v>164</v>
      </c>
      <c r="E3881" t="s">
        <v>5304</v>
      </c>
      <c r="F3881" t="s">
        <v>3831</v>
      </c>
      <c r="H3881" t="s">
        <v>233</v>
      </c>
      <c r="I3881" t="s">
        <v>3756</v>
      </c>
      <c r="K3881" t="s">
        <v>157</v>
      </c>
      <c r="L3881" t="s">
        <v>5702</v>
      </c>
    </row>
    <row r="3882" spans="1:12" x14ac:dyDescent="0.25">
      <c r="A3882" t="s">
        <v>1187</v>
      </c>
      <c r="B3882" t="s">
        <v>5304</v>
      </c>
      <c r="C3882" t="s">
        <v>5695</v>
      </c>
      <c r="D3882" t="s">
        <v>164</v>
      </c>
      <c r="E3882" t="s">
        <v>5304</v>
      </c>
      <c r="F3882" t="s">
        <v>5695</v>
      </c>
      <c r="H3882" t="s">
        <v>233</v>
      </c>
      <c r="I3882" t="s">
        <v>3759</v>
      </c>
      <c r="K3882" t="s">
        <v>157</v>
      </c>
      <c r="L3882" t="s">
        <v>3837</v>
      </c>
    </row>
    <row r="3883" spans="1:12" x14ac:dyDescent="0.25">
      <c r="A3883" t="s">
        <v>1187</v>
      </c>
      <c r="B3883" t="s">
        <v>5304</v>
      </c>
      <c r="C3883" t="s">
        <v>3834</v>
      </c>
      <c r="D3883" t="s">
        <v>164</v>
      </c>
      <c r="E3883" t="s">
        <v>5304</v>
      </c>
      <c r="F3883" t="s">
        <v>3834</v>
      </c>
      <c r="H3883" t="s">
        <v>233</v>
      </c>
      <c r="I3883" t="s">
        <v>3762</v>
      </c>
      <c r="K3883" t="s">
        <v>157</v>
      </c>
      <c r="L3883" t="s">
        <v>5708</v>
      </c>
    </row>
    <row r="3884" spans="1:12" x14ac:dyDescent="0.25">
      <c r="A3884" t="s">
        <v>1187</v>
      </c>
      <c r="B3884" t="s">
        <v>5304</v>
      </c>
      <c r="C3884" t="s">
        <v>3837</v>
      </c>
      <c r="D3884" t="s">
        <v>164</v>
      </c>
      <c r="E3884" t="s">
        <v>5304</v>
      </c>
      <c r="F3884" t="s">
        <v>3837</v>
      </c>
      <c r="H3884" t="s">
        <v>233</v>
      </c>
      <c r="I3884" t="s">
        <v>7724</v>
      </c>
      <c r="K3884" t="s">
        <v>157</v>
      </c>
      <c r="L3884" t="s">
        <v>3870</v>
      </c>
    </row>
    <row r="3885" spans="1:12" x14ac:dyDescent="0.25">
      <c r="A3885" t="s">
        <v>1187</v>
      </c>
      <c r="B3885" t="s">
        <v>5304</v>
      </c>
      <c r="C3885" t="s">
        <v>3840</v>
      </c>
      <c r="D3885" t="s">
        <v>164</v>
      </c>
      <c r="E3885" t="s">
        <v>5304</v>
      </c>
      <c r="F3885" t="s">
        <v>3840</v>
      </c>
      <c r="H3885" t="s">
        <v>233</v>
      </c>
      <c r="I3885" t="s">
        <v>7725</v>
      </c>
      <c r="K3885" t="s">
        <v>157</v>
      </c>
      <c r="L3885" t="s">
        <v>3873</v>
      </c>
    </row>
    <row r="3886" spans="1:12" x14ac:dyDescent="0.25">
      <c r="A3886" t="s">
        <v>1187</v>
      </c>
      <c r="B3886" t="s">
        <v>5304</v>
      </c>
      <c r="C3886" t="s">
        <v>3843</v>
      </c>
      <c r="D3886" t="s">
        <v>164</v>
      </c>
      <c r="E3886" t="s">
        <v>5304</v>
      </c>
      <c r="F3886" t="s">
        <v>3843</v>
      </c>
      <c r="H3886" t="s">
        <v>233</v>
      </c>
      <c r="I3886" t="s">
        <v>7726</v>
      </c>
      <c r="K3886" t="s">
        <v>157</v>
      </c>
      <c r="L3886" t="s">
        <v>3995</v>
      </c>
    </row>
    <row r="3887" spans="1:12" x14ac:dyDescent="0.25">
      <c r="A3887" t="s">
        <v>1187</v>
      </c>
      <c r="B3887" t="s">
        <v>5304</v>
      </c>
      <c r="C3887" t="s">
        <v>3846</v>
      </c>
      <c r="D3887" t="s">
        <v>164</v>
      </c>
      <c r="E3887" t="s">
        <v>5304</v>
      </c>
      <c r="F3887" t="s">
        <v>3846</v>
      </c>
      <c r="H3887" t="s">
        <v>233</v>
      </c>
      <c r="I3887" t="s">
        <v>7600</v>
      </c>
      <c r="K3887" t="s">
        <v>159</v>
      </c>
      <c r="L3887" t="s">
        <v>3628</v>
      </c>
    </row>
    <row r="3888" spans="1:12" x14ac:dyDescent="0.25">
      <c r="A3888" t="s">
        <v>1187</v>
      </c>
      <c r="B3888" t="s">
        <v>5304</v>
      </c>
      <c r="C3888" t="s">
        <v>3849</v>
      </c>
      <c r="D3888" t="s">
        <v>164</v>
      </c>
      <c r="E3888" t="s">
        <v>5304</v>
      </c>
      <c r="F3888" t="s">
        <v>3849</v>
      </c>
      <c r="H3888" t="s">
        <v>233</v>
      </c>
      <c r="I3888" t="s">
        <v>3779</v>
      </c>
      <c r="K3888" t="s">
        <v>159</v>
      </c>
      <c r="L3888" t="s">
        <v>3717</v>
      </c>
    </row>
    <row r="3889" spans="1:12" x14ac:dyDescent="0.25">
      <c r="A3889" t="s">
        <v>1187</v>
      </c>
      <c r="B3889" t="s">
        <v>5304</v>
      </c>
      <c r="C3889" t="s">
        <v>3852</v>
      </c>
      <c r="D3889" t="s">
        <v>164</v>
      </c>
      <c r="E3889" t="s">
        <v>5304</v>
      </c>
      <c r="F3889" t="s">
        <v>3852</v>
      </c>
      <c r="H3889" t="s">
        <v>233</v>
      </c>
      <c r="I3889" t="s">
        <v>3782</v>
      </c>
      <c r="K3889" t="s">
        <v>159</v>
      </c>
      <c r="L3889" t="s">
        <v>3735</v>
      </c>
    </row>
    <row r="3890" spans="1:12" x14ac:dyDescent="0.25">
      <c r="A3890" t="s">
        <v>1187</v>
      </c>
      <c r="B3890" t="s">
        <v>5304</v>
      </c>
      <c r="C3890" t="s">
        <v>3855</v>
      </c>
      <c r="D3890" t="s">
        <v>164</v>
      </c>
      <c r="E3890" t="s">
        <v>5304</v>
      </c>
      <c r="F3890" t="s">
        <v>3855</v>
      </c>
      <c r="H3890" t="s">
        <v>233</v>
      </c>
      <c r="I3890" t="s">
        <v>5629</v>
      </c>
      <c r="K3890" t="s">
        <v>159</v>
      </c>
      <c r="L3890" t="s">
        <v>3738</v>
      </c>
    </row>
    <row r="3891" spans="1:12" x14ac:dyDescent="0.25">
      <c r="A3891" t="s">
        <v>1187</v>
      </c>
      <c r="B3891" t="s">
        <v>5304</v>
      </c>
      <c r="C3891" t="s">
        <v>3858</v>
      </c>
      <c r="D3891" t="s">
        <v>164</v>
      </c>
      <c r="E3891" t="s">
        <v>5304</v>
      </c>
      <c r="F3891" t="s">
        <v>3858</v>
      </c>
      <c r="H3891" t="s">
        <v>233</v>
      </c>
      <c r="I3891" t="s">
        <v>3785</v>
      </c>
      <c r="K3891" t="s">
        <v>159</v>
      </c>
      <c r="L3891" t="s">
        <v>3744</v>
      </c>
    </row>
    <row r="3892" spans="1:12" x14ac:dyDescent="0.25">
      <c r="A3892" t="s">
        <v>1187</v>
      </c>
      <c r="B3892" t="s">
        <v>5304</v>
      </c>
      <c r="C3892" t="s">
        <v>3861</v>
      </c>
      <c r="D3892" t="s">
        <v>164</v>
      </c>
      <c r="E3892" t="s">
        <v>5304</v>
      </c>
      <c r="F3892" t="s">
        <v>3861</v>
      </c>
      <c r="H3892" t="s">
        <v>233</v>
      </c>
      <c r="I3892" t="s">
        <v>3787</v>
      </c>
      <c r="K3892" t="s">
        <v>159</v>
      </c>
      <c r="L3892" t="s">
        <v>3747</v>
      </c>
    </row>
    <row r="3893" spans="1:12" x14ac:dyDescent="0.25">
      <c r="A3893" t="s">
        <v>1187</v>
      </c>
      <c r="B3893" t="s">
        <v>5304</v>
      </c>
      <c r="C3893" t="s">
        <v>3864</v>
      </c>
      <c r="D3893" t="s">
        <v>164</v>
      </c>
      <c r="E3893" t="s">
        <v>5304</v>
      </c>
      <c r="F3893" t="s">
        <v>3864</v>
      </c>
      <c r="H3893" t="s">
        <v>233</v>
      </c>
      <c r="I3893" t="s">
        <v>7727</v>
      </c>
      <c r="K3893" t="s">
        <v>159</v>
      </c>
      <c r="L3893" t="s">
        <v>3779</v>
      </c>
    </row>
    <row r="3894" spans="1:12" x14ac:dyDescent="0.25">
      <c r="A3894" t="s">
        <v>1187</v>
      </c>
      <c r="B3894" t="s">
        <v>5304</v>
      </c>
      <c r="C3894" t="s">
        <v>3867</v>
      </c>
      <c r="D3894" t="s">
        <v>164</v>
      </c>
      <c r="E3894" t="s">
        <v>5304</v>
      </c>
      <c r="F3894" t="s">
        <v>3867</v>
      </c>
      <c r="H3894" t="s">
        <v>233</v>
      </c>
      <c r="I3894" t="s">
        <v>3790</v>
      </c>
      <c r="K3894" t="s">
        <v>159</v>
      </c>
      <c r="L3894" t="s">
        <v>3782</v>
      </c>
    </row>
    <row r="3895" spans="1:12" x14ac:dyDescent="0.25">
      <c r="A3895" t="s">
        <v>1187</v>
      </c>
      <c r="B3895" t="s">
        <v>5304</v>
      </c>
      <c r="C3895" t="s">
        <v>3870</v>
      </c>
      <c r="D3895" t="s">
        <v>164</v>
      </c>
      <c r="E3895" t="s">
        <v>5304</v>
      </c>
      <c r="F3895" t="s">
        <v>3870</v>
      </c>
      <c r="H3895" t="s">
        <v>233</v>
      </c>
      <c r="I3895" t="s">
        <v>3793</v>
      </c>
      <c r="K3895" t="s">
        <v>159</v>
      </c>
      <c r="L3895" t="s">
        <v>5629</v>
      </c>
    </row>
    <row r="3896" spans="1:12" x14ac:dyDescent="0.25">
      <c r="A3896" t="s">
        <v>1187</v>
      </c>
      <c r="B3896" t="s">
        <v>5304</v>
      </c>
      <c r="C3896" t="s">
        <v>3873</v>
      </c>
      <c r="D3896" t="s">
        <v>164</v>
      </c>
      <c r="E3896" t="s">
        <v>5304</v>
      </c>
      <c r="F3896" t="s">
        <v>3873</v>
      </c>
      <c r="H3896" t="s">
        <v>233</v>
      </c>
      <c r="I3896" t="s">
        <v>5640</v>
      </c>
      <c r="K3896" t="s">
        <v>159</v>
      </c>
      <c r="L3896" t="s">
        <v>3785</v>
      </c>
    </row>
    <row r="3897" spans="1:12" x14ac:dyDescent="0.25">
      <c r="A3897" t="s">
        <v>1187</v>
      </c>
      <c r="B3897" t="s">
        <v>5304</v>
      </c>
      <c r="C3897" t="s">
        <v>3875</v>
      </c>
      <c r="D3897" t="s">
        <v>164</v>
      </c>
      <c r="E3897" t="s">
        <v>5304</v>
      </c>
      <c r="F3897" t="s">
        <v>3875</v>
      </c>
      <c r="H3897" t="s">
        <v>233</v>
      </c>
      <c r="I3897" t="s">
        <v>3796</v>
      </c>
      <c r="K3897" t="s">
        <v>159</v>
      </c>
      <c r="L3897" t="s">
        <v>7727</v>
      </c>
    </row>
    <row r="3898" spans="1:12" x14ac:dyDescent="0.25">
      <c r="A3898" t="s">
        <v>1187</v>
      </c>
      <c r="B3898" t="s">
        <v>5304</v>
      </c>
      <c r="C3898" t="s">
        <v>3877</v>
      </c>
      <c r="D3898" t="s">
        <v>164</v>
      </c>
      <c r="E3898" t="s">
        <v>5304</v>
      </c>
      <c r="F3898" t="s">
        <v>3877</v>
      </c>
      <c r="H3898" t="s">
        <v>233</v>
      </c>
      <c r="I3898" t="s">
        <v>3799</v>
      </c>
      <c r="K3898" t="s">
        <v>159</v>
      </c>
      <c r="L3898" t="s">
        <v>3790</v>
      </c>
    </row>
    <row r="3899" spans="1:12" x14ac:dyDescent="0.25">
      <c r="A3899" t="s">
        <v>1187</v>
      </c>
      <c r="B3899" t="s">
        <v>5304</v>
      </c>
      <c r="C3899" t="s">
        <v>3880</v>
      </c>
      <c r="D3899" t="s">
        <v>164</v>
      </c>
      <c r="E3899" t="s">
        <v>5304</v>
      </c>
      <c r="F3899" t="s">
        <v>3880</v>
      </c>
      <c r="H3899" t="s">
        <v>233</v>
      </c>
      <c r="I3899" t="s">
        <v>5647</v>
      </c>
      <c r="K3899" t="s">
        <v>159</v>
      </c>
      <c r="L3899" t="s">
        <v>3793</v>
      </c>
    </row>
    <row r="3900" spans="1:12" x14ac:dyDescent="0.25">
      <c r="A3900" t="s">
        <v>1187</v>
      </c>
      <c r="B3900" t="s">
        <v>5304</v>
      </c>
      <c r="C3900" t="s">
        <v>7913</v>
      </c>
      <c r="D3900" t="s">
        <v>164</v>
      </c>
      <c r="E3900" t="s">
        <v>5304</v>
      </c>
      <c r="F3900" t="s">
        <v>7913</v>
      </c>
      <c r="H3900" t="s">
        <v>233</v>
      </c>
      <c r="I3900" t="s">
        <v>3802</v>
      </c>
      <c r="K3900" t="s">
        <v>159</v>
      </c>
      <c r="L3900" t="s">
        <v>5640</v>
      </c>
    </row>
    <row r="3901" spans="1:12" x14ac:dyDescent="0.25">
      <c r="A3901" t="s">
        <v>1187</v>
      </c>
      <c r="B3901" t="s">
        <v>5304</v>
      </c>
      <c r="C3901" t="s">
        <v>7932</v>
      </c>
      <c r="D3901" t="s">
        <v>164</v>
      </c>
      <c r="E3901" t="s">
        <v>5304</v>
      </c>
      <c r="F3901" t="s">
        <v>7932</v>
      </c>
      <c r="H3901" t="s">
        <v>233</v>
      </c>
      <c r="I3901" t="s">
        <v>5654</v>
      </c>
      <c r="K3901" t="s">
        <v>159</v>
      </c>
      <c r="L3901" t="s">
        <v>3799</v>
      </c>
    </row>
    <row r="3902" spans="1:12" x14ac:dyDescent="0.25">
      <c r="A3902" t="s">
        <v>1187</v>
      </c>
      <c r="B3902" t="s">
        <v>5304</v>
      </c>
      <c r="C3902" t="s">
        <v>3882</v>
      </c>
      <c r="D3902" t="s">
        <v>164</v>
      </c>
      <c r="E3902" t="s">
        <v>5304</v>
      </c>
      <c r="F3902" t="s">
        <v>3882</v>
      </c>
      <c r="H3902" t="s">
        <v>233</v>
      </c>
      <c r="I3902" t="s">
        <v>3808</v>
      </c>
      <c r="K3902" t="s">
        <v>159</v>
      </c>
      <c r="L3902" t="s">
        <v>5647</v>
      </c>
    </row>
    <row r="3903" spans="1:12" x14ac:dyDescent="0.25">
      <c r="A3903" t="s">
        <v>1187</v>
      </c>
      <c r="B3903" t="s">
        <v>5304</v>
      </c>
      <c r="C3903" t="s">
        <v>3884</v>
      </c>
      <c r="D3903" t="s">
        <v>164</v>
      </c>
      <c r="E3903" t="s">
        <v>5304</v>
      </c>
      <c r="F3903" t="s">
        <v>3884</v>
      </c>
      <c r="H3903" t="s">
        <v>233</v>
      </c>
      <c r="I3903" t="s">
        <v>3811</v>
      </c>
      <c r="K3903" t="s">
        <v>159</v>
      </c>
      <c r="L3903" t="s">
        <v>3805</v>
      </c>
    </row>
    <row r="3904" spans="1:12" x14ac:dyDescent="0.25">
      <c r="A3904" t="s">
        <v>1187</v>
      </c>
      <c r="B3904" t="s">
        <v>5304</v>
      </c>
      <c r="C3904" t="s">
        <v>3887</v>
      </c>
      <c r="D3904" t="s">
        <v>164</v>
      </c>
      <c r="E3904" t="s">
        <v>5304</v>
      </c>
      <c r="F3904" t="s">
        <v>3887</v>
      </c>
      <c r="H3904" t="s">
        <v>233</v>
      </c>
      <c r="I3904" t="s">
        <v>5661</v>
      </c>
      <c r="K3904" t="s">
        <v>159</v>
      </c>
      <c r="L3904" t="s">
        <v>5654</v>
      </c>
    </row>
    <row r="3905" spans="1:12" x14ac:dyDescent="0.25">
      <c r="A3905" t="s">
        <v>1187</v>
      </c>
      <c r="B3905" t="s">
        <v>5304</v>
      </c>
      <c r="C3905" t="s">
        <v>3890</v>
      </c>
      <c r="D3905" t="s">
        <v>164</v>
      </c>
      <c r="E3905" t="s">
        <v>5304</v>
      </c>
      <c r="F3905" t="s">
        <v>3890</v>
      </c>
      <c r="H3905" t="s">
        <v>233</v>
      </c>
      <c r="I3905" t="s">
        <v>3814</v>
      </c>
      <c r="K3905" t="s">
        <v>159</v>
      </c>
      <c r="L3905" t="s">
        <v>3808</v>
      </c>
    </row>
    <row r="3906" spans="1:12" x14ac:dyDescent="0.25">
      <c r="A3906" t="s">
        <v>1187</v>
      </c>
      <c r="B3906" t="s">
        <v>5304</v>
      </c>
      <c r="C3906" t="s">
        <v>3892</v>
      </c>
      <c r="D3906" t="s">
        <v>164</v>
      </c>
      <c r="E3906" t="s">
        <v>5304</v>
      </c>
      <c r="F3906" t="s">
        <v>3892</v>
      </c>
      <c r="H3906" t="s">
        <v>233</v>
      </c>
      <c r="I3906" t="s">
        <v>3817</v>
      </c>
      <c r="K3906" t="s">
        <v>159</v>
      </c>
      <c r="L3906" t="s">
        <v>3811</v>
      </c>
    </row>
    <row r="3907" spans="1:12" x14ac:dyDescent="0.25">
      <c r="A3907" t="s">
        <v>1187</v>
      </c>
      <c r="B3907" t="s">
        <v>5304</v>
      </c>
      <c r="C3907" t="s">
        <v>3895</v>
      </c>
      <c r="D3907" t="s">
        <v>164</v>
      </c>
      <c r="E3907" t="s">
        <v>5304</v>
      </c>
      <c r="F3907" t="s">
        <v>3895</v>
      </c>
      <c r="H3907" t="s">
        <v>233</v>
      </c>
      <c r="I3907" t="s">
        <v>5668</v>
      </c>
      <c r="K3907" t="s">
        <v>159</v>
      </c>
      <c r="L3907" t="s">
        <v>5661</v>
      </c>
    </row>
    <row r="3908" spans="1:12" x14ac:dyDescent="0.25">
      <c r="A3908" t="s">
        <v>1187</v>
      </c>
      <c r="B3908" t="s">
        <v>5304</v>
      </c>
      <c r="C3908" t="s">
        <v>3898</v>
      </c>
      <c r="D3908" t="s">
        <v>164</v>
      </c>
      <c r="E3908" t="s">
        <v>5304</v>
      </c>
      <c r="F3908" t="s">
        <v>3898</v>
      </c>
      <c r="H3908" t="s">
        <v>233</v>
      </c>
      <c r="I3908" t="s">
        <v>3820</v>
      </c>
      <c r="K3908" t="s">
        <v>159</v>
      </c>
      <c r="L3908" t="s">
        <v>3814</v>
      </c>
    </row>
    <row r="3909" spans="1:12" x14ac:dyDescent="0.25">
      <c r="A3909" t="s">
        <v>1187</v>
      </c>
      <c r="B3909" t="s">
        <v>5304</v>
      </c>
      <c r="C3909" t="s">
        <v>3900</v>
      </c>
      <c r="D3909" t="s">
        <v>164</v>
      </c>
      <c r="E3909" t="s">
        <v>5304</v>
      </c>
      <c r="F3909" t="s">
        <v>3900</v>
      </c>
      <c r="H3909" t="s">
        <v>233</v>
      </c>
      <c r="I3909" t="s">
        <v>3823</v>
      </c>
      <c r="K3909" t="s">
        <v>159</v>
      </c>
      <c r="L3909" t="s">
        <v>3817</v>
      </c>
    </row>
    <row r="3910" spans="1:12" x14ac:dyDescent="0.25">
      <c r="A3910" t="s">
        <v>1187</v>
      </c>
      <c r="B3910" t="s">
        <v>5304</v>
      </c>
      <c r="C3910" t="s">
        <v>3902</v>
      </c>
      <c r="D3910" t="s">
        <v>164</v>
      </c>
      <c r="E3910" t="s">
        <v>5304</v>
      </c>
      <c r="F3910" t="s">
        <v>3902</v>
      </c>
      <c r="H3910" t="s">
        <v>233</v>
      </c>
      <c r="I3910" t="s">
        <v>5678</v>
      </c>
      <c r="K3910" t="s">
        <v>159</v>
      </c>
      <c r="L3910" t="s">
        <v>5668</v>
      </c>
    </row>
    <row r="3911" spans="1:12" x14ac:dyDescent="0.25">
      <c r="A3911" t="s">
        <v>1187</v>
      </c>
      <c r="B3911" t="s">
        <v>5304</v>
      </c>
      <c r="C3911" t="s">
        <v>3905</v>
      </c>
      <c r="D3911" t="s">
        <v>164</v>
      </c>
      <c r="E3911" t="s">
        <v>5304</v>
      </c>
      <c r="F3911" t="s">
        <v>3905</v>
      </c>
      <c r="H3911" t="s">
        <v>233</v>
      </c>
      <c r="I3911" t="s">
        <v>3826</v>
      </c>
      <c r="K3911" t="s">
        <v>159</v>
      </c>
      <c r="L3911" t="s">
        <v>3820</v>
      </c>
    </row>
    <row r="3912" spans="1:12" x14ac:dyDescent="0.25">
      <c r="A3912" t="s">
        <v>1187</v>
      </c>
      <c r="B3912" t="s">
        <v>5304</v>
      </c>
      <c r="C3912" t="s">
        <v>3908</v>
      </c>
      <c r="D3912" t="s">
        <v>164</v>
      </c>
      <c r="E3912" t="s">
        <v>5304</v>
      </c>
      <c r="F3912" t="s">
        <v>3908</v>
      </c>
      <c r="H3912" t="s">
        <v>233</v>
      </c>
      <c r="I3912" t="s">
        <v>3829</v>
      </c>
      <c r="K3912" t="s">
        <v>159</v>
      </c>
      <c r="L3912" t="s">
        <v>3823</v>
      </c>
    </row>
    <row r="3913" spans="1:12" x14ac:dyDescent="0.25">
      <c r="A3913" t="s">
        <v>1187</v>
      </c>
      <c r="B3913" t="s">
        <v>5304</v>
      </c>
      <c r="C3913" t="s">
        <v>3911</v>
      </c>
      <c r="D3913" t="s">
        <v>164</v>
      </c>
      <c r="E3913" t="s">
        <v>5304</v>
      </c>
      <c r="F3913" t="s">
        <v>3911</v>
      </c>
      <c r="H3913" t="s">
        <v>233</v>
      </c>
      <c r="I3913" t="s">
        <v>5688</v>
      </c>
      <c r="K3913" t="s">
        <v>159</v>
      </c>
      <c r="L3913" t="s">
        <v>5678</v>
      </c>
    </row>
    <row r="3914" spans="1:12" x14ac:dyDescent="0.25">
      <c r="A3914" t="s">
        <v>1187</v>
      </c>
      <c r="B3914" t="s">
        <v>5304</v>
      </c>
      <c r="C3914" t="s">
        <v>3914</v>
      </c>
      <c r="D3914" t="s">
        <v>164</v>
      </c>
      <c r="E3914" t="s">
        <v>5304</v>
      </c>
      <c r="F3914" t="s">
        <v>3914</v>
      </c>
      <c r="H3914" t="s">
        <v>233</v>
      </c>
      <c r="I3914" t="s">
        <v>3831</v>
      </c>
      <c r="K3914" t="s">
        <v>159</v>
      </c>
      <c r="L3914" t="s">
        <v>3826</v>
      </c>
    </row>
    <row r="3915" spans="1:12" x14ac:dyDescent="0.25">
      <c r="A3915" t="s">
        <v>1187</v>
      </c>
      <c r="B3915" t="s">
        <v>5304</v>
      </c>
      <c r="C3915" t="s">
        <v>3916</v>
      </c>
      <c r="D3915" t="s">
        <v>164</v>
      </c>
      <c r="E3915" t="s">
        <v>5304</v>
      </c>
      <c r="F3915" t="s">
        <v>3916</v>
      </c>
      <c r="H3915" t="s">
        <v>233</v>
      </c>
      <c r="I3915" t="s">
        <v>5695</v>
      </c>
      <c r="K3915" t="s">
        <v>159</v>
      </c>
      <c r="L3915" t="s">
        <v>3829</v>
      </c>
    </row>
    <row r="3916" spans="1:12" x14ac:dyDescent="0.25">
      <c r="A3916" t="s">
        <v>1187</v>
      </c>
      <c r="B3916" t="s">
        <v>5304</v>
      </c>
      <c r="C3916" t="s">
        <v>3919</v>
      </c>
      <c r="D3916" t="s">
        <v>164</v>
      </c>
      <c r="E3916" t="s">
        <v>5304</v>
      </c>
      <c r="F3916" t="s">
        <v>3919</v>
      </c>
      <c r="H3916" t="s">
        <v>233</v>
      </c>
      <c r="I3916" t="s">
        <v>3834</v>
      </c>
      <c r="K3916" t="s">
        <v>159</v>
      </c>
      <c r="L3916" t="s">
        <v>5688</v>
      </c>
    </row>
    <row r="3917" spans="1:12" x14ac:dyDescent="0.25">
      <c r="A3917" t="s">
        <v>1187</v>
      </c>
      <c r="B3917" t="s">
        <v>5304</v>
      </c>
      <c r="C3917" t="s">
        <v>3921</v>
      </c>
      <c r="D3917" t="s">
        <v>164</v>
      </c>
      <c r="E3917" t="s">
        <v>5304</v>
      </c>
      <c r="F3917" t="s">
        <v>3921</v>
      </c>
      <c r="H3917" t="s">
        <v>233</v>
      </c>
      <c r="I3917" t="s">
        <v>5702</v>
      </c>
      <c r="K3917" t="s">
        <v>159</v>
      </c>
      <c r="L3917" t="s">
        <v>3831</v>
      </c>
    </row>
    <row r="3918" spans="1:12" x14ac:dyDescent="0.25">
      <c r="A3918" t="s">
        <v>1187</v>
      </c>
      <c r="B3918" t="s">
        <v>5304</v>
      </c>
      <c r="C3918" t="s">
        <v>3923</v>
      </c>
      <c r="D3918" t="s">
        <v>164</v>
      </c>
      <c r="E3918" t="s">
        <v>5304</v>
      </c>
      <c r="F3918" t="s">
        <v>3923</v>
      </c>
      <c r="H3918" t="s">
        <v>233</v>
      </c>
      <c r="I3918" t="s">
        <v>3837</v>
      </c>
      <c r="K3918" t="s">
        <v>159</v>
      </c>
      <c r="L3918" t="s">
        <v>5695</v>
      </c>
    </row>
    <row r="3919" spans="1:12" x14ac:dyDescent="0.25">
      <c r="A3919" t="s">
        <v>1187</v>
      </c>
      <c r="B3919" t="s">
        <v>5304</v>
      </c>
      <c r="C3919" t="s">
        <v>3925</v>
      </c>
      <c r="D3919" t="s">
        <v>164</v>
      </c>
      <c r="E3919" t="s">
        <v>5304</v>
      </c>
      <c r="F3919" t="s">
        <v>3925</v>
      </c>
      <c r="H3919" t="s">
        <v>233</v>
      </c>
      <c r="I3919" t="s">
        <v>5708</v>
      </c>
      <c r="K3919" t="s">
        <v>159</v>
      </c>
      <c r="L3919" t="s">
        <v>3834</v>
      </c>
    </row>
    <row r="3920" spans="1:12" x14ac:dyDescent="0.25">
      <c r="A3920" t="s">
        <v>1187</v>
      </c>
      <c r="B3920" t="s">
        <v>5304</v>
      </c>
      <c r="C3920" t="s">
        <v>3926</v>
      </c>
      <c r="D3920" t="s">
        <v>164</v>
      </c>
      <c r="E3920" t="s">
        <v>5304</v>
      </c>
      <c r="F3920" t="s">
        <v>3926</v>
      </c>
      <c r="H3920" t="s">
        <v>233</v>
      </c>
      <c r="I3920" t="s">
        <v>7728</v>
      </c>
      <c r="K3920" t="s">
        <v>159</v>
      </c>
      <c r="L3920" t="s">
        <v>5702</v>
      </c>
    </row>
    <row r="3921" spans="1:12" x14ac:dyDescent="0.25">
      <c r="A3921" t="s">
        <v>1187</v>
      </c>
      <c r="B3921" t="s">
        <v>5304</v>
      </c>
      <c r="C3921" t="s">
        <v>3928</v>
      </c>
      <c r="D3921" t="s">
        <v>164</v>
      </c>
      <c r="E3921" t="s">
        <v>5304</v>
      </c>
      <c r="F3921" t="s">
        <v>3928</v>
      </c>
      <c r="H3921" t="s">
        <v>233</v>
      </c>
      <c r="I3921" t="s">
        <v>7730</v>
      </c>
      <c r="K3921" t="s">
        <v>159</v>
      </c>
      <c r="L3921" t="s">
        <v>3873</v>
      </c>
    </row>
    <row r="3922" spans="1:12" x14ac:dyDescent="0.25">
      <c r="A3922" t="s">
        <v>1187</v>
      </c>
      <c r="B3922" t="s">
        <v>5304</v>
      </c>
      <c r="C3922" t="s">
        <v>3950</v>
      </c>
      <c r="D3922" t="s">
        <v>164</v>
      </c>
      <c r="E3922" t="s">
        <v>5304</v>
      </c>
      <c r="F3922" t="s">
        <v>3950</v>
      </c>
      <c r="H3922" t="s">
        <v>233</v>
      </c>
      <c r="I3922" t="s">
        <v>3840</v>
      </c>
      <c r="K3922" t="s">
        <v>159</v>
      </c>
      <c r="L3922" t="s">
        <v>3995</v>
      </c>
    </row>
    <row r="3923" spans="1:12" x14ac:dyDescent="0.25">
      <c r="A3923" t="s">
        <v>1187</v>
      </c>
      <c r="B3923" t="s">
        <v>5304</v>
      </c>
      <c r="C3923" t="s">
        <v>3952</v>
      </c>
      <c r="D3923" t="s">
        <v>164</v>
      </c>
      <c r="E3923" t="s">
        <v>5304</v>
      </c>
      <c r="F3923" t="s">
        <v>3952</v>
      </c>
      <c r="H3923" t="s">
        <v>233</v>
      </c>
      <c r="I3923" t="s">
        <v>3843</v>
      </c>
      <c r="K3923" t="s">
        <v>155</v>
      </c>
      <c r="L3923" t="s">
        <v>3628</v>
      </c>
    </row>
    <row r="3924" spans="1:12" x14ac:dyDescent="0.25">
      <c r="A3924" t="s">
        <v>1187</v>
      </c>
      <c r="B3924" t="s">
        <v>5304</v>
      </c>
      <c r="C3924" t="s">
        <v>5802</v>
      </c>
      <c r="D3924" t="s">
        <v>164</v>
      </c>
      <c r="E3924" t="s">
        <v>5304</v>
      </c>
      <c r="F3924" t="s">
        <v>5802</v>
      </c>
      <c r="H3924" t="s">
        <v>233</v>
      </c>
      <c r="I3924" t="s">
        <v>3846</v>
      </c>
      <c r="K3924" t="s">
        <v>155</v>
      </c>
      <c r="L3924" t="s">
        <v>3735</v>
      </c>
    </row>
    <row r="3925" spans="1:12" x14ac:dyDescent="0.25">
      <c r="A3925" t="s">
        <v>1187</v>
      </c>
      <c r="B3925" t="s">
        <v>5304</v>
      </c>
      <c r="C3925" t="s">
        <v>3954</v>
      </c>
      <c r="D3925" t="s">
        <v>164</v>
      </c>
      <c r="E3925" t="s">
        <v>5304</v>
      </c>
      <c r="F3925" t="s">
        <v>3954</v>
      </c>
      <c r="H3925" t="s">
        <v>233</v>
      </c>
      <c r="I3925" t="s">
        <v>3849</v>
      </c>
      <c r="K3925" t="s">
        <v>155</v>
      </c>
      <c r="L3925" t="s">
        <v>3738</v>
      </c>
    </row>
    <row r="3926" spans="1:12" x14ac:dyDescent="0.25">
      <c r="A3926" t="s">
        <v>1187</v>
      </c>
      <c r="B3926" t="s">
        <v>5304</v>
      </c>
      <c r="C3926" t="s">
        <v>3956</v>
      </c>
      <c r="D3926" t="s">
        <v>164</v>
      </c>
      <c r="E3926" t="s">
        <v>5304</v>
      </c>
      <c r="F3926" t="s">
        <v>3956</v>
      </c>
      <c r="H3926" t="s">
        <v>233</v>
      </c>
      <c r="I3926" t="s">
        <v>3852</v>
      </c>
      <c r="K3926" t="s">
        <v>155</v>
      </c>
      <c r="L3926" t="s">
        <v>3744</v>
      </c>
    </row>
    <row r="3927" spans="1:12" x14ac:dyDescent="0.25">
      <c r="A3927" t="s">
        <v>1187</v>
      </c>
      <c r="B3927" t="s">
        <v>5304</v>
      </c>
      <c r="C3927" t="s">
        <v>3958</v>
      </c>
      <c r="D3927" t="s">
        <v>164</v>
      </c>
      <c r="E3927" t="s">
        <v>5304</v>
      </c>
      <c r="F3927" t="s">
        <v>3958</v>
      </c>
      <c r="H3927" t="s">
        <v>233</v>
      </c>
      <c r="I3927" t="s">
        <v>3855</v>
      </c>
      <c r="K3927" t="s">
        <v>155</v>
      </c>
      <c r="L3927" t="s">
        <v>3747</v>
      </c>
    </row>
    <row r="3928" spans="1:12" x14ac:dyDescent="0.25">
      <c r="A3928" t="s">
        <v>1187</v>
      </c>
      <c r="B3928" t="s">
        <v>5304</v>
      </c>
      <c r="C3928" t="s">
        <v>3960</v>
      </c>
      <c r="D3928" t="s">
        <v>164</v>
      </c>
      <c r="E3928" t="s">
        <v>5304</v>
      </c>
      <c r="F3928" t="s">
        <v>3960</v>
      </c>
      <c r="H3928" t="s">
        <v>233</v>
      </c>
      <c r="I3928" t="s">
        <v>3858</v>
      </c>
      <c r="K3928" t="s">
        <v>155</v>
      </c>
      <c r="L3928" t="s">
        <v>3779</v>
      </c>
    </row>
    <row r="3929" spans="1:12" x14ac:dyDescent="0.25">
      <c r="A3929" t="s">
        <v>1187</v>
      </c>
      <c r="B3929" t="s">
        <v>5304</v>
      </c>
      <c r="C3929" t="s">
        <v>3962</v>
      </c>
      <c r="D3929" t="s">
        <v>164</v>
      </c>
      <c r="E3929" t="s">
        <v>5304</v>
      </c>
      <c r="F3929" t="s">
        <v>3962</v>
      </c>
      <c r="H3929" t="s">
        <v>233</v>
      </c>
      <c r="I3929" t="s">
        <v>3861</v>
      </c>
      <c r="K3929" t="s">
        <v>155</v>
      </c>
      <c r="L3929" t="s">
        <v>5629</v>
      </c>
    </row>
    <row r="3930" spans="1:12" x14ac:dyDescent="0.25">
      <c r="A3930" t="s">
        <v>1187</v>
      </c>
      <c r="B3930" t="s">
        <v>5304</v>
      </c>
      <c r="C3930" t="s">
        <v>3964</v>
      </c>
      <c r="D3930" t="s">
        <v>164</v>
      </c>
      <c r="E3930" t="s">
        <v>5304</v>
      </c>
      <c r="F3930" t="s">
        <v>3964</v>
      </c>
      <c r="H3930" t="s">
        <v>233</v>
      </c>
      <c r="I3930" t="s">
        <v>3864</v>
      </c>
      <c r="K3930" t="s">
        <v>155</v>
      </c>
      <c r="L3930" t="s">
        <v>3790</v>
      </c>
    </row>
    <row r="3931" spans="1:12" x14ac:dyDescent="0.25">
      <c r="A3931" t="s">
        <v>1187</v>
      </c>
      <c r="B3931" t="s">
        <v>5304</v>
      </c>
      <c r="C3931" t="s">
        <v>3966</v>
      </c>
      <c r="D3931" t="s">
        <v>164</v>
      </c>
      <c r="E3931" t="s">
        <v>5304</v>
      </c>
      <c r="F3931" t="s">
        <v>3966</v>
      </c>
      <c r="H3931" t="s">
        <v>233</v>
      </c>
      <c r="I3931" t="s">
        <v>3867</v>
      </c>
      <c r="K3931" t="s">
        <v>155</v>
      </c>
      <c r="L3931" t="s">
        <v>5640</v>
      </c>
    </row>
    <row r="3932" spans="1:12" x14ac:dyDescent="0.25">
      <c r="A3932" t="s">
        <v>1187</v>
      </c>
      <c r="B3932" t="s">
        <v>5304</v>
      </c>
      <c r="C3932" t="s">
        <v>3968</v>
      </c>
      <c r="D3932" t="s">
        <v>164</v>
      </c>
      <c r="E3932" t="s">
        <v>5304</v>
      </c>
      <c r="F3932" t="s">
        <v>3968</v>
      </c>
      <c r="H3932" t="s">
        <v>233</v>
      </c>
      <c r="I3932" t="s">
        <v>3870</v>
      </c>
      <c r="K3932" t="s">
        <v>155</v>
      </c>
      <c r="L3932" t="s">
        <v>3796</v>
      </c>
    </row>
    <row r="3933" spans="1:12" x14ac:dyDescent="0.25">
      <c r="A3933" t="s">
        <v>1187</v>
      </c>
      <c r="B3933" t="s">
        <v>5304</v>
      </c>
      <c r="C3933" t="s">
        <v>3970</v>
      </c>
      <c r="D3933" t="s">
        <v>164</v>
      </c>
      <c r="E3933" t="s">
        <v>5304</v>
      </c>
      <c r="F3933" t="s">
        <v>3970</v>
      </c>
      <c r="H3933" t="s">
        <v>233</v>
      </c>
      <c r="I3933" t="s">
        <v>3873</v>
      </c>
      <c r="K3933" t="s">
        <v>155</v>
      </c>
      <c r="L3933" t="s">
        <v>5647</v>
      </c>
    </row>
    <row r="3934" spans="1:12" x14ac:dyDescent="0.25">
      <c r="A3934" t="s">
        <v>1187</v>
      </c>
      <c r="B3934" t="s">
        <v>5304</v>
      </c>
      <c r="C3934" t="s">
        <v>3972</v>
      </c>
      <c r="D3934" t="s">
        <v>164</v>
      </c>
      <c r="E3934" t="s">
        <v>5304</v>
      </c>
      <c r="F3934" t="s">
        <v>3972</v>
      </c>
      <c r="H3934" t="s">
        <v>233</v>
      </c>
      <c r="I3934" t="s">
        <v>3877</v>
      </c>
      <c r="K3934" t="s">
        <v>155</v>
      </c>
      <c r="L3934" t="s">
        <v>3802</v>
      </c>
    </row>
    <row r="3935" spans="1:12" x14ac:dyDescent="0.25">
      <c r="A3935" t="s">
        <v>1187</v>
      </c>
      <c r="B3935" t="s">
        <v>5304</v>
      </c>
      <c r="C3935" t="s">
        <v>3974</v>
      </c>
      <c r="D3935" t="s">
        <v>164</v>
      </c>
      <c r="E3935" t="s">
        <v>5304</v>
      </c>
      <c r="F3935" t="s">
        <v>3974</v>
      </c>
      <c r="H3935" t="s">
        <v>233</v>
      </c>
      <c r="I3935" t="s">
        <v>3880</v>
      </c>
      <c r="K3935" t="s">
        <v>155</v>
      </c>
      <c r="L3935" t="s">
        <v>5654</v>
      </c>
    </row>
    <row r="3936" spans="1:12" x14ac:dyDescent="0.25">
      <c r="A3936" t="s">
        <v>1187</v>
      </c>
      <c r="B3936" t="s">
        <v>5304</v>
      </c>
      <c r="C3936" t="s">
        <v>3977</v>
      </c>
      <c r="D3936" t="s">
        <v>164</v>
      </c>
      <c r="E3936" t="s">
        <v>5304</v>
      </c>
      <c r="F3936" t="s">
        <v>3977</v>
      </c>
      <c r="H3936" t="s">
        <v>233</v>
      </c>
      <c r="I3936" t="s">
        <v>7913</v>
      </c>
      <c r="K3936" t="s">
        <v>155</v>
      </c>
      <c r="L3936" t="s">
        <v>3808</v>
      </c>
    </row>
    <row r="3937" spans="1:12" x14ac:dyDescent="0.25">
      <c r="A3937" t="s">
        <v>1187</v>
      </c>
      <c r="B3937" t="s">
        <v>5304</v>
      </c>
      <c r="C3937" t="s">
        <v>3979</v>
      </c>
      <c r="D3937" t="s">
        <v>164</v>
      </c>
      <c r="E3937" t="s">
        <v>5304</v>
      </c>
      <c r="F3937" t="s">
        <v>3979</v>
      </c>
      <c r="H3937" t="s">
        <v>233</v>
      </c>
      <c r="I3937" t="s">
        <v>7932</v>
      </c>
      <c r="K3937" t="s">
        <v>155</v>
      </c>
      <c r="L3937" t="s">
        <v>5661</v>
      </c>
    </row>
    <row r="3938" spans="1:12" x14ac:dyDescent="0.25">
      <c r="A3938" t="s">
        <v>1187</v>
      </c>
      <c r="B3938" t="s">
        <v>5304</v>
      </c>
      <c r="C3938" t="s">
        <v>3981</v>
      </c>
      <c r="D3938" t="s">
        <v>164</v>
      </c>
      <c r="E3938" t="s">
        <v>5304</v>
      </c>
      <c r="F3938" t="s">
        <v>3981</v>
      </c>
      <c r="H3938" t="s">
        <v>233</v>
      </c>
      <c r="I3938" t="s">
        <v>3935</v>
      </c>
      <c r="K3938" t="s">
        <v>155</v>
      </c>
      <c r="L3938" t="s">
        <v>3814</v>
      </c>
    </row>
    <row r="3939" spans="1:12" x14ac:dyDescent="0.25">
      <c r="A3939" t="s">
        <v>1187</v>
      </c>
      <c r="B3939" t="s">
        <v>5304</v>
      </c>
      <c r="C3939" t="s">
        <v>3983</v>
      </c>
      <c r="D3939" t="s">
        <v>164</v>
      </c>
      <c r="E3939" t="s">
        <v>5304</v>
      </c>
      <c r="F3939" t="s">
        <v>3983</v>
      </c>
      <c r="H3939" t="s">
        <v>233</v>
      </c>
      <c r="I3939" t="s">
        <v>7735</v>
      </c>
      <c r="K3939" t="s">
        <v>155</v>
      </c>
      <c r="L3939" t="s">
        <v>5668</v>
      </c>
    </row>
    <row r="3940" spans="1:12" x14ac:dyDescent="0.25">
      <c r="A3940" t="s">
        <v>1187</v>
      </c>
      <c r="B3940" t="s">
        <v>5304</v>
      </c>
      <c r="C3940" t="s">
        <v>3986</v>
      </c>
      <c r="D3940" t="s">
        <v>164</v>
      </c>
      <c r="E3940" t="s">
        <v>5304</v>
      </c>
      <c r="F3940" t="s">
        <v>3986</v>
      </c>
      <c r="H3940" t="s">
        <v>233</v>
      </c>
      <c r="I3940" t="s">
        <v>3941</v>
      </c>
      <c r="K3940" t="s">
        <v>155</v>
      </c>
      <c r="L3940" t="s">
        <v>3820</v>
      </c>
    </row>
    <row r="3941" spans="1:12" x14ac:dyDescent="0.25">
      <c r="A3941" t="s">
        <v>1187</v>
      </c>
      <c r="B3941" t="s">
        <v>5304</v>
      </c>
      <c r="C3941" t="s">
        <v>3988</v>
      </c>
      <c r="D3941" t="s">
        <v>164</v>
      </c>
      <c r="E3941" t="s">
        <v>5304</v>
      </c>
      <c r="F3941" t="s">
        <v>3988</v>
      </c>
      <c r="H3941" t="s">
        <v>233</v>
      </c>
      <c r="I3941" t="s">
        <v>7740</v>
      </c>
      <c r="K3941" t="s">
        <v>155</v>
      </c>
      <c r="L3941" t="s">
        <v>5678</v>
      </c>
    </row>
    <row r="3942" spans="1:12" x14ac:dyDescent="0.25">
      <c r="A3942" t="s">
        <v>1187</v>
      </c>
      <c r="B3942" t="s">
        <v>5304</v>
      </c>
      <c r="C3942" t="s">
        <v>3989</v>
      </c>
      <c r="D3942" t="s">
        <v>164</v>
      </c>
      <c r="E3942" t="s">
        <v>5304</v>
      </c>
      <c r="F3942" t="s">
        <v>3989</v>
      </c>
      <c r="H3942" t="s">
        <v>233</v>
      </c>
      <c r="I3942" t="s">
        <v>7743</v>
      </c>
      <c r="K3942" t="s">
        <v>155</v>
      </c>
      <c r="L3942" t="s">
        <v>3826</v>
      </c>
    </row>
    <row r="3943" spans="1:12" x14ac:dyDescent="0.25">
      <c r="A3943" t="s">
        <v>1187</v>
      </c>
      <c r="B3943" t="s">
        <v>5304</v>
      </c>
      <c r="C3943" t="s">
        <v>3991</v>
      </c>
      <c r="D3943" t="s">
        <v>164</v>
      </c>
      <c r="E3943" t="s">
        <v>5304</v>
      </c>
      <c r="F3943" t="s">
        <v>3991</v>
      </c>
      <c r="H3943" t="s">
        <v>233</v>
      </c>
      <c r="I3943" t="s">
        <v>3944</v>
      </c>
      <c r="K3943" t="s">
        <v>155</v>
      </c>
      <c r="L3943" t="s">
        <v>5688</v>
      </c>
    </row>
    <row r="3944" spans="1:12" x14ac:dyDescent="0.25">
      <c r="A3944" t="s">
        <v>1187</v>
      </c>
      <c r="B3944" t="s">
        <v>5304</v>
      </c>
      <c r="C3944" t="s">
        <v>3992</v>
      </c>
      <c r="D3944" t="s">
        <v>164</v>
      </c>
      <c r="E3944" t="s">
        <v>5304</v>
      </c>
      <c r="F3944" t="s">
        <v>3992</v>
      </c>
      <c r="H3944" t="s">
        <v>233</v>
      </c>
      <c r="I3944" t="s">
        <v>3983</v>
      </c>
      <c r="K3944" t="s">
        <v>155</v>
      </c>
      <c r="L3944" t="s">
        <v>3831</v>
      </c>
    </row>
    <row r="3945" spans="1:12" x14ac:dyDescent="0.25">
      <c r="A3945" t="s">
        <v>1187</v>
      </c>
      <c r="B3945" t="s">
        <v>5304</v>
      </c>
      <c r="C3945" t="s">
        <v>3995</v>
      </c>
      <c r="D3945" t="s">
        <v>164</v>
      </c>
      <c r="E3945" t="s">
        <v>5304</v>
      </c>
      <c r="F3945" t="s">
        <v>3995</v>
      </c>
      <c r="H3945" t="s">
        <v>233</v>
      </c>
      <c r="I3945" t="s">
        <v>3995</v>
      </c>
      <c r="K3945" t="s">
        <v>155</v>
      </c>
      <c r="L3945" t="s">
        <v>5695</v>
      </c>
    </row>
    <row r="3946" spans="1:12" x14ac:dyDescent="0.25">
      <c r="A3946" t="s">
        <v>1187</v>
      </c>
      <c r="B3946" t="s">
        <v>5304</v>
      </c>
      <c r="C3946" t="s">
        <v>3997</v>
      </c>
      <c r="D3946" t="s">
        <v>164</v>
      </c>
      <c r="E3946" t="s">
        <v>5304</v>
      </c>
      <c r="F3946" t="s">
        <v>3997</v>
      </c>
      <c r="H3946" t="s">
        <v>233</v>
      </c>
      <c r="I3946" t="s">
        <v>3997</v>
      </c>
      <c r="K3946" t="s">
        <v>155</v>
      </c>
      <c r="L3946" t="s">
        <v>3834</v>
      </c>
    </row>
    <row r="3947" spans="1:12" x14ac:dyDescent="0.25">
      <c r="A3947" t="s">
        <v>1187</v>
      </c>
      <c r="B3947" t="s">
        <v>5304</v>
      </c>
      <c r="C3947" t="s">
        <v>3999</v>
      </c>
      <c r="D3947" t="s">
        <v>164</v>
      </c>
      <c r="E3947" t="s">
        <v>5304</v>
      </c>
      <c r="F3947" t="s">
        <v>3999</v>
      </c>
      <c r="H3947" t="s">
        <v>233</v>
      </c>
      <c r="I3947" t="s">
        <v>4015</v>
      </c>
      <c r="K3947" t="s">
        <v>155</v>
      </c>
      <c r="L3947" t="s">
        <v>5702</v>
      </c>
    </row>
    <row r="3948" spans="1:12" x14ac:dyDescent="0.25">
      <c r="A3948" t="s">
        <v>1187</v>
      </c>
      <c r="B3948" t="s">
        <v>5304</v>
      </c>
      <c r="C3948" t="s">
        <v>4001</v>
      </c>
      <c r="D3948" t="s">
        <v>164</v>
      </c>
      <c r="E3948" t="s">
        <v>5304</v>
      </c>
      <c r="F3948" t="s">
        <v>4001</v>
      </c>
      <c r="H3948" t="s">
        <v>233</v>
      </c>
      <c r="I3948" t="s">
        <v>7749</v>
      </c>
      <c r="K3948" t="s">
        <v>155</v>
      </c>
      <c r="L3948" t="s">
        <v>3864</v>
      </c>
    </row>
    <row r="3949" spans="1:12" x14ac:dyDescent="0.25">
      <c r="A3949" t="s">
        <v>1187</v>
      </c>
      <c r="B3949" t="s">
        <v>5304</v>
      </c>
      <c r="C3949" t="s">
        <v>4003</v>
      </c>
      <c r="D3949" t="s">
        <v>164</v>
      </c>
      <c r="E3949" t="s">
        <v>5304</v>
      </c>
      <c r="F3949" t="s">
        <v>4003</v>
      </c>
      <c r="H3949" t="s">
        <v>233</v>
      </c>
      <c r="I3949" t="s">
        <v>7750</v>
      </c>
      <c r="K3949" t="s">
        <v>155</v>
      </c>
      <c r="L3949" t="s">
        <v>3867</v>
      </c>
    </row>
    <row r="3950" spans="1:12" x14ac:dyDescent="0.25">
      <c r="A3950" t="s">
        <v>1187</v>
      </c>
      <c r="B3950" t="s">
        <v>5304</v>
      </c>
      <c r="C3950" t="s">
        <v>4005</v>
      </c>
      <c r="D3950" t="s">
        <v>164</v>
      </c>
      <c r="E3950" t="s">
        <v>5304</v>
      </c>
      <c r="F3950" t="s">
        <v>4005</v>
      </c>
      <c r="H3950" t="s">
        <v>233</v>
      </c>
      <c r="I3950" t="s">
        <v>7751</v>
      </c>
      <c r="K3950" t="s">
        <v>155</v>
      </c>
      <c r="L3950" t="s">
        <v>3870</v>
      </c>
    </row>
    <row r="3951" spans="1:12" x14ac:dyDescent="0.25">
      <c r="A3951" t="s">
        <v>1187</v>
      </c>
      <c r="B3951" t="s">
        <v>5304</v>
      </c>
      <c r="C3951" t="s">
        <v>4007</v>
      </c>
      <c r="D3951" t="s">
        <v>164</v>
      </c>
      <c r="E3951" t="s">
        <v>5304</v>
      </c>
      <c r="F3951" t="s">
        <v>4007</v>
      </c>
      <c r="H3951" t="s">
        <v>233</v>
      </c>
      <c r="I3951" t="s">
        <v>4037</v>
      </c>
      <c r="K3951" t="s">
        <v>155</v>
      </c>
      <c r="L3951" t="s">
        <v>7922</v>
      </c>
    </row>
    <row r="3952" spans="1:12" x14ac:dyDescent="0.25">
      <c r="A3952" t="s">
        <v>1187</v>
      </c>
      <c r="B3952" t="s">
        <v>5304</v>
      </c>
      <c r="C3952" t="s">
        <v>4009</v>
      </c>
      <c r="D3952" t="s">
        <v>164</v>
      </c>
      <c r="E3952" t="s">
        <v>5304</v>
      </c>
      <c r="F3952" t="s">
        <v>4009</v>
      </c>
      <c r="H3952" t="s">
        <v>233</v>
      </c>
      <c r="I3952" t="s">
        <v>4038</v>
      </c>
      <c r="K3952" t="s">
        <v>155</v>
      </c>
      <c r="L3952" t="s">
        <v>3995</v>
      </c>
    </row>
    <row r="3953" spans="1:12" x14ac:dyDescent="0.25">
      <c r="A3953" t="s">
        <v>1187</v>
      </c>
      <c r="B3953" t="s">
        <v>5304</v>
      </c>
      <c r="C3953" t="s">
        <v>4010</v>
      </c>
      <c r="D3953" t="s">
        <v>164</v>
      </c>
      <c r="E3953" t="s">
        <v>5304</v>
      </c>
      <c r="F3953" t="s">
        <v>4010</v>
      </c>
      <c r="H3953" t="s">
        <v>233</v>
      </c>
      <c r="I3953" t="s">
        <v>4040</v>
      </c>
      <c r="K3953" t="s">
        <v>151</v>
      </c>
      <c r="L3953" t="s">
        <v>3628</v>
      </c>
    </row>
    <row r="3954" spans="1:12" x14ac:dyDescent="0.25">
      <c r="A3954" t="s">
        <v>1187</v>
      </c>
      <c r="B3954" t="s">
        <v>5304</v>
      </c>
      <c r="C3954" t="s">
        <v>4012</v>
      </c>
      <c r="D3954" t="s">
        <v>164</v>
      </c>
      <c r="E3954" t="s">
        <v>5304</v>
      </c>
      <c r="F3954" t="s">
        <v>4012</v>
      </c>
      <c r="H3954" t="s">
        <v>233</v>
      </c>
      <c r="I3954" t="s">
        <v>4042</v>
      </c>
      <c r="K3954" t="s">
        <v>151</v>
      </c>
      <c r="L3954" t="s">
        <v>3744</v>
      </c>
    </row>
    <row r="3955" spans="1:12" x14ac:dyDescent="0.25">
      <c r="A3955" t="s">
        <v>1187</v>
      </c>
      <c r="B3955" t="s">
        <v>5304</v>
      </c>
      <c r="C3955" t="s">
        <v>4014</v>
      </c>
      <c r="D3955" t="s">
        <v>164</v>
      </c>
      <c r="E3955" t="s">
        <v>5304</v>
      </c>
      <c r="F3955" t="s">
        <v>4014</v>
      </c>
      <c r="H3955" t="s">
        <v>233</v>
      </c>
      <c r="I3955" t="s">
        <v>4044</v>
      </c>
      <c r="K3955" t="s">
        <v>151</v>
      </c>
      <c r="L3955" t="s">
        <v>3747</v>
      </c>
    </row>
    <row r="3956" spans="1:12" x14ac:dyDescent="0.25">
      <c r="A3956" t="s">
        <v>1187</v>
      </c>
      <c r="B3956" t="s">
        <v>5304</v>
      </c>
      <c r="C3956" t="s">
        <v>4015</v>
      </c>
      <c r="D3956" t="s">
        <v>164</v>
      </c>
      <c r="E3956" t="s">
        <v>5304</v>
      </c>
      <c r="F3956" t="s">
        <v>4015</v>
      </c>
      <c r="H3956" t="s">
        <v>233</v>
      </c>
      <c r="I3956" t="s">
        <v>4046</v>
      </c>
      <c r="K3956" t="s">
        <v>151</v>
      </c>
      <c r="L3956" t="s">
        <v>3779</v>
      </c>
    </row>
    <row r="3957" spans="1:12" x14ac:dyDescent="0.25">
      <c r="A3957" t="s">
        <v>1187</v>
      </c>
      <c r="B3957" t="s">
        <v>5304</v>
      </c>
      <c r="C3957" t="s">
        <v>4018</v>
      </c>
      <c r="D3957" t="s">
        <v>164</v>
      </c>
      <c r="E3957" t="s">
        <v>5304</v>
      </c>
      <c r="F3957" t="s">
        <v>4018</v>
      </c>
      <c r="H3957" t="s">
        <v>233</v>
      </c>
      <c r="I3957" t="s">
        <v>4056</v>
      </c>
      <c r="K3957" t="s">
        <v>151</v>
      </c>
      <c r="L3957" t="s">
        <v>3782</v>
      </c>
    </row>
    <row r="3958" spans="1:12" x14ac:dyDescent="0.25">
      <c r="A3958" t="s">
        <v>1187</v>
      </c>
      <c r="B3958" t="s">
        <v>5304</v>
      </c>
      <c r="C3958" t="s">
        <v>4020</v>
      </c>
      <c r="D3958" t="s">
        <v>164</v>
      </c>
      <c r="E3958" t="s">
        <v>5304</v>
      </c>
      <c r="F3958" t="s">
        <v>4020</v>
      </c>
      <c r="H3958" t="s">
        <v>233</v>
      </c>
      <c r="I3958" t="s">
        <v>4058</v>
      </c>
      <c r="K3958" t="s">
        <v>151</v>
      </c>
      <c r="L3958" t="s">
        <v>5629</v>
      </c>
    </row>
    <row r="3959" spans="1:12" x14ac:dyDescent="0.25">
      <c r="A3959" t="s">
        <v>1187</v>
      </c>
      <c r="B3959" t="s">
        <v>5304</v>
      </c>
      <c r="C3959" t="s">
        <v>4022</v>
      </c>
      <c r="D3959" t="s">
        <v>164</v>
      </c>
      <c r="E3959" t="s">
        <v>5304</v>
      </c>
      <c r="F3959" t="s">
        <v>4022</v>
      </c>
      <c r="H3959" t="s">
        <v>233</v>
      </c>
      <c r="I3959" t="s">
        <v>4068</v>
      </c>
      <c r="K3959" t="s">
        <v>151</v>
      </c>
      <c r="L3959" t="s">
        <v>3785</v>
      </c>
    </row>
    <row r="3960" spans="1:12" x14ac:dyDescent="0.25">
      <c r="A3960" t="s">
        <v>1187</v>
      </c>
      <c r="B3960" t="s">
        <v>5304</v>
      </c>
      <c r="C3960" t="s">
        <v>4037</v>
      </c>
      <c r="D3960" t="s">
        <v>164</v>
      </c>
      <c r="E3960" t="s">
        <v>5304</v>
      </c>
      <c r="F3960" t="s">
        <v>4037</v>
      </c>
      <c r="H3960" t="s">
        <v>233</v>
      </c>
      <c r="I3960" t="s">
        <v>7753</v>
      </c>
      <c r="K3960" t="s">
        <v>151</v>
      </c>
      <c r="L3960" t="s">
        <v>3787</v>
      </c>
    </row>
    <row r="3961" spans="1:12" x14ac:dyDescent="0.25">
      <c r="A3961" t="s">
        <v>1187</v>
      </c>
      <c r="B3961" t="s">
        <v>5304</v>
      </c>
      <c r="C3961" t="s">
        <v>4038</v>
      </c>
      <c r="D3961" t="s">
        <v>164</v>
      </c>
      <c r="E3961" t="s">
        <v>5304</v>
      </c>
      <c r="F3961" t="s">
        <v>4038</v>
      </c>
      <c r="H3961" t="s">
        <v>233</v>
      </c>
      <c r="I3961" t="s">
        <v>7754</v>
      </c>
      <c r="K3961" t="s">
        <v>151</v>
      </c>
      <c r="L3961" t="s">
        <v>7727</v>
      </c>
    </row>
    <row r="3962" spans="1:12" x14ac:dyDescent="0.25">
      <c r="A3962" t="s">
        <v>1187</v>
      </c>
      <c r="B3962" t="s">
        <v>5304</v>
      </c>
      <c r="C3962" t="s">
        <v>4040</v>
      </c>
      <c r="D3962" t="s">
        <v>164</v>
      </c>
      <c r="E3962" t="s">
        <v>5304</v>
      </c>
      <c r="F3962" t="s">
        <v>4040</v>
      </c>
      <c r="H3962" t="s">
        <v>233</v>
      </c>
      <c r="I3962" t="s">
        <v>7755</v>
      </c>
      <c r="K3962" t="s">
        <v>151</v>
      </c>
      <c r="L3962" t="s">
        <v>3790</v>
      </c>
    </row>
    <row r="3963" spans="1:12" x14ac:dyDescent="0.25">
      <c r="A3963" t="s">
        <v>1187</v>
      </c>
      <c r="B3963" t="s">
        <v>5304</v>
      </c>
      <c r="C3963" t="s">
        <v>4042</v>
      </c>
      <c r="D3963" t="s">
        <v>164</v>
      </c>
      <c r="E3963" t="s">
        <v>5304</v>
      </c>
      <c r="F3963" t="s">
        <v>4042</v>
      </c>
      <c r="H3963" t="s">
        <v>233</v>
      </c>
      <c r="I3963" t="s">
        <v>7756</v>
      </c>
      <c r="K3963" t="s">
        <v>151</v>
      </c>
      <c r="L3963" t="s">
        <v>3793</v>
      </c>
    </row>
    <row r="3964" spans="1:12" x14ac:dyDescent="0.25">
      <c r="A3964" t="s">
        <v>1187</v>
      </c>
      <c r="B3964" t="s">
        <v>5304</v>
      </c>
      <c r="C3964" t="s">
        <v>4044</v>
      </c>
      <c r="D3964" t="s">
        <v>164</v>
      </c>
      <c r="E3964" t="s">
        <v>5304</v>
      </c>
      <c r="F3964" t="s">
        <v>4044</v>
      </c>
      <c r="H3964" t="s">
        <v>233</v>
      </c>
      <c r="I3964" t="s">
        <v>7757</v>
      </c>
      <c r="K3964" t="s">
        <v>151</v>
      </c>
      <c r="L3964" t="s">
        <v>5640</v>
      </c>
    </row>
    <row r="3965" spans="1:12" x14ac:dyDescent="0.25">
      <c r="A3965" t="s">
        <v>1187</v>
      </c>
      <c r="B3965" t="s">
        <v>5304</v>
      </c>
      <c r="C3965" t="s">
        <v>4046</v>
      </c>
      <c r="D3965" t="s">
        <v>164</v>
      </c>
      <c r="E3965" t="s">
        <v>5304</v>
      </c>
      <c r="F3965" t="s">
        <v>4046</v>
      </c>
      <c r="H3965" t="s">
        <v>233</v>
      </c>
      <c r="I3965" t="s">
        <v>7760</v>
      </c>
      <c r="K3965" t="s">
        <v>151</v>
      </c>
      <c r="L3965" t="s">
        <v>3796</v>
      </c>
    </row>
    <row r="3966" spans="1:12" x14ac:dyDescent="0.25">
      <c r="A3966" t="s">
        <v>1187</v>
      </c>
      <c r="B3966" t="s">
        <v>5304</v>
      </c>
      <c r="C3966" t="s">
        <v>4047</v>
      </c>
      <c r="D3966" t="s">
        <v>164</v>
      </c>
      <c r="E3966" t="s">
        <v>5304</v>
      </c>
      <c r="F3966" t="s">
        <v>4047</v>
      </c>
      <c r="H3966" t="s">
        <v>233</v>
      </c>
      <c r="I3966" t="s">
        <v>7992</v>
      </c>
      <c r="K3966" t="s">
        <v>151</v>
      </c>
      <c r="L3966" t="s">
        <v>3799</v>
      </c>
    </row>
    <row r="3967" spans="1:12" x14ac:dyDescent="0.25">
      <c r="A3967" t="s">
        <v>1187</v>
      </c>
      <c r="B3967" t="s">
        <v>5304</v>
      </c>
      <c r="C3967" t="s">
        <v>4049</v>
      </c>
      <c r="D3967" t="s">
        <v>164</v>
      </c>
      <c r="E3967" t="s">
        <v>5304</v>
      </c>
      <c r="F3967" t="s">
        <v>4049</v>
      </c>
      <c r="H3967" t="s">
        <v>233</v>
      </c>
      <c r="I3967" t="s">
        <v>8506</v>
      </c>
      <c r="K3967" t="s">
        <v>151</v>
      </c>
      <c r="L3967" t="s">
        <v>5647</v>
      </c>
    </row>
    <row r="3968" spans="1:12" x14ac:dyDescent="0.25">
      <c r="A3968" t="s">
        <v>1187</v>
      </c>
      <c r="B3968" t="s">
        <v>5304</v>
      </c>
      <c r="C3968" t="s">
        <v>5896</v>
      </c>
      <c r="D3968" t="s">
        <v>164</v>
      </c>
      <c r="E3968" t="s">
        <v>5304</v>
      </c>
      <c r="F3968" t="s">
        <v>5896</v>
      </c>
      <c r="H3968" t="s">
        <v>233</v>
      </c>
      <c r="I3968" t="s">
        <v>7829</v>
      </c>
      <c r="K3968" t="s">
        <v>151</v>
      </c>
      <c r="L3968" t="s">
        <v>3802</v>
      </c>
    </row>
    <row r="3969" spans="1:12" x14ac:dyDescent="0.25">
      <c r="A3969" t="s">
        <v>1187</v>
      </c>
      <c r="B3969" t="s">
        <v>5304</v>
      </c>
      <c r="C3969" t="s">
        <v>4051</v>
      </c>
      <c r="D3969" t="s">
        <v>164</v>
      </c>
      <c r="E3969" t="s">
        <v>5304</v>
      </c>
      <c r="F3969" t="s">
        <v>4051</v>
      </c>
      <c r="H3969" t="s">
        <v>233</v>
      </c>
      <c r="I3969" t="s">
        <v>4505</v>
      </c>
      <c r="K3969" t="s">
        <v>151</v>
      </c>
      <c r="L3969" t="s">
        <v>3805</v>
      </c>
    </row>
    <row r="3970" spans="1:12" x14ac:dyDescent="0.25">
      <c r="A3970" t="s">
        <v>1187</v>
      </c>
      <c r="B3970" t="s">
        <v>5304</v>
      </c>
      <c r="C3970" t="s">
        <v>4053</v>
      </c>
      <c r="D3970" t="s">
        <v>164</v>
      </c>
      <c r="E3970" t="s">
        <v>5304</v>
      </c>
      <c r="F3970" t="s">
        <v>4053</v>
      </c>
      <c r="H3970" t="s">
        <v>233</v>
      </c>
      <c r="I3970" t="s">
        <v>4508</v>
      </c>
      <c r="K3970" t="s">
        <v>151</v>
      </c>
      <c r="L3970" t="s">
        <v>5654</v>
      </c>
    </row>
    <row r="3971" spans="1:12" x14ac:dyDescent="0.25">
      <c r="A3971" t="s">
        <v>1187</v>
      </c>
      <c r="B3971" t="s">
        <v>5304</v>
      </c>
      <c r="C3971" t="s">
        <v>4054</v>
      </c>
      <c r="D3971" t="s">
        <v>164</v>
      </c>
      <c r="E3971" t="s">
        <v>5304</v>
      </c>
      <c r="F3971" t="s">
        <v>4054</v>
      </c>
      <c r="H3971" t="s">
        <v>233</v>
      </c>
      <c r="I3971" t="s">
        <v>7872</v>
      </c>
      <c r="K3971" t="s">
        <v>151</v>
      </c>
      <c r="L3971" t="s">
        <v>3808</v>
      </c>
    </row>
    <row r="3972" spans="1:12" x14ac:dyDescent="0.25">
      <c r="A3972" t="s">
        <v>1187</v>
      </c>
      <c r="B3972" t="s">
        <v>5304</v>
      </c>
      <c r="C3972" t="s">
        <v>5905</v>
      </c>
      <c r="D3972" t="s">
        <v>164</v>
      </c>
      <c r="E3972" t="s">
        <v>5304</v>
      </c>
      <c r="F3972" t="s">
        <v>5905</v>
      </c>
      <c r="H3972" t="s">
        <v>233</v>
      </c>
      <c r="I3972" t="s">
        <v>7623</v>
      </c>
      <c r="K3972" t="s">
        <v>151</v>
      </c>
      <c r="L3972" t="s">
        <v>3811</v>
      </c>
    </row>
    <row r="3973" spans="1:12" x14ac:dyDescent="0.25">
      <c r="A3973" t="s">
        <v>1187</v>
      </c>
      <c r="B3973" t="s">
        <v>5304</v>
      </c>
      <c r="C3973" t="s">
        <v>5908</v>
      </c>
      <c r="D3973" t="s">
        <v>164</v>
      </c>
      <c r="E3973" t="s">
        <v>5304</v>
      </c>
      <c r="F3973" t="s">
        <v>5908</v>
      </c>
      <c r="H3973" t="s">
        <v>1738</v>
      </c>
      <c r="I3973" t="s">
        <v>3480</v>
      </c>
      <c r="K3973" t="s">
        <v>151</v>
      </c>
      <c r="L3973" t="s">
        <v>5661</v>
      </c>
    </row>
    <row r="3974" spans="1:12" x14ac:dyDescent="0.25">
      <c r="A3974" t="s">
        <v>1187</v>
      </c>
      <c r="B3974" t="s">
        <v>5304</v>
      </c>
      <c r="C3974" t="s">
        <v>4056</v>
      </c>
      <c r="D3974" t="s">
        <v>164</v>
      </c>
      <c r="E3974" t="s">
        <v>5304</v>
      </c>
      <c r="F3974" t="s">
        <v>4056</v>
      </c>
      <c r="H3974" t="s">
        <v>1738</v>
      </c>
      <c r="I3974" t="s">
        <v>3489</v>
      </c>
      <c r="K3974" t="s">
        <v>151</v>
      </c>
      <c r="L3974" t="s">
        <v>3814</v>
      </c>
    </row>
    <row r="3975" spans="1:12" x14ac:dyDescent="0.25">
      <c r="A3975" t="s">
        <v>1187</v>
      </c>
      <c r="B3975" t="s">
        <v>5304</v>
      </c>
      <c r="C3975" t="s">
        <v>4058</v>
      </c>
      <c r="D3975" t="s">
        <v>164</v>
      </c>
      <c r="E3975" t="s">
        <v>5304</v>
      </c>
      <c r="F3975" t="s">
        <v>4058</v>
      </c>
      <c r="H3975" t="s">
        <v>1738</v>
      </c>
      <c r="I3975" t="s">
        <v>3492</v>
      </c>
      <c r="K3975" t="s">
        <v>151</v>
      </c>
      <c r="L3975" t="s">
        <v>3817</v>
      </c>
    </row>
    <row r="3976" spans="1:12" x14ac:dyDescent="0.25">
      <c r="A3976" t="s">
        <v>1187</v>
      </c>
      <c r="B3976" t="s">
        <v>5304</v>
      </c>
      <c r="C3976" t="s">
        <v>4060</v>
      </c>
      <c r="D3976" t="s">
        <v>164</v>
      </c>
      <c r="E3976" t="s">
        <v>5304</v>
      </c>
      <c r="F3976" t="s">
        <v>4060</v>
      </c>
      <c r="H3976" t="s">
        <v>1738</v>
      </c>
      <c r="I3976" t="s">
        <v>3495</v>
      </c>
      <c r="K3976" t="s">
        <v>151</v>
      </c>
      <c r="L3976" t="s">
        <v>5668</v>
      </c>
    </row>
    <row r="3977" spans="1:12" x14ac:dyDescent="0.25">
      <c r="A3977" t="s">
        <v>1187</v>
      </c>
      <c r="B3977" t="s">
        <v>5304</v>
      </c>
      <c r="C3977" t="s">
        <v>4063</v>
      </c>
      <c r="D3977" t="s">
        <v>164</v>
      </c>
      <c r="E3977" t="s">
        <v>5304</v>
      </c>
      <c r="F3977" t="s">
        <v>4063</v>
      </c>
      <c r="H3977" t="s">
        <v>1738</v>
      </c>
      <c r="I3977" t="s">
        <v>3498</v>
      </c>
      <c r="K3977" t="s">
        <v>151</v>
      </c>
      <c r="L3977" t="s">
        <v>3820</v>
      </c>
    </row>
    <row r="3978" spans="1:12" x14ac:dyDescent="0.25">
      <c r="A3978" t="s">
        <v>1187</v>
      </c>
      <c r="B3978" t="s">
        <v>5304</v>
      </c>
      <c r="C3978" t="s">
        <v>4065</v>
      </c>
      <c r="D3978" t="s">
        <v>164</v>
      </c>
      <c r="E3978" t="s">
        <v>5304</v>
      </c>
      <c r="F3978" t="s">
        <v>4065</v>
      </c>
      <c r="H3978" t="s">
        <v>1738</v>
      </c>
      <c r="I3978" t="s">
        <v>7615</v>
      </c>
      <c r="K3978" t="s">
        <v>151</v>
      </c>
      <c r="L3978" t="s">
        <v>3823</v>
      </c>
    </row>
    <row r="3979" spans="1:12" x14ac:dyDescent="0.25">
      <c r="A3979" t="s">
        <v>1187</v>
      </c>
      <c r="B3979" t="s">
        <v>5304</v>
      </c>
      <c r="C3979" t="s">
        <v>4067</v>
      </c>
      <c r="D3979" t="s">
        <v>164</v>
      </c>
      <c r="E3979" t="s">
        <v>5304</v>
      </c>
      <c r="F3979" t="s">
        <v>4067</v>
      </c>
      <c r="H3979" t="s">
        <v>1738</v>
      </c>
      <c r="I3979" t="s">
        <v>3504</v>
      </c>
      <c r="K3979" t="s">
        <v>151</v>
      </c>
      <c r="L3979" t="s">
        <v>5678</v>
      </c>
    </row>
    <row r="3980" spans="1:12" x14ac:dyDescent="0.25">
      <c r="A3980" t="s">
        <v>1187</v>
      </c>
      <c r="B3980" t="s">
        <v>5304</v>
      </c>
      <c r="C3980" t="s">
        <v>4070</v>
      </c>
      <c r="D3980" t="s">
        <v>164</v>
      </c>
      <c r="E3980" t="s">
        <v>5304</v>
      </c>
      <c r="F3980" t="s">
        <v>4070</v>
      </c>
      <c r="H3980" t="s">
        <v>1738</v>
      </c>
      <c r="I3980" t="s">
        <v>3510</v>
      </c>
      <c r="K3980" t="s">
        <v>151</v>
      </c>
      <c r="L3980" t="s">
        <v>3826</v>
      </c>
    </row>
    <row r="3981" spans="1:12" x14ac:dyDescent="0.25">
      <c r="A3981" t="s">
        <v>1187</v>
      </c>
      <c r="B3981" t="s">
        <v>5304</v>
      </c>
      <c r="C3981" t="s">
        <v>4072</v>
      </c>
      <c r="D3981" t="s">
        <v>164</v>
      </c>
      <c r="E3981" t="s">
        <v>5304</v>
      </c>
      <c r="F3981" t="s">
        <v>4072</v>
      </c>
      <c r="H3981" t="s">
        <v>1738</v>
      </c>
      <c r="I3981" t="s">
        <v>3513</v>
      </c>
      <c r="K3981" t="s">
        <v>151</v>
      </c>
      <c r="L3981" t="s">
        <v>3829</v>
      </c>
    </row>
    <row r="3982" spans="1:12" x14ac:dyDescent="0.25">
      <c r="A3982" t="s">
        <v>1187</v>
      </c>
      <c r="B3982" t="s">
        <v>5304</v>
      </c>
      <c r="C3982" t="s">
        <v>4074</v>
      </c>
      <c r="D3982" t="s">
        <v>164</v>
      </c>
      <c r="E3982" t="s">
        <v>5304</v>
      </c>
      <c r="F3982" t="s">
        <v>4074</v>
      </c>
      <c r="H3982" t="s">
        <v>1738</v>
      </c>
      <c r="I3982" t="s">
        <v>3521</v>
      </c>
      <c r="K3982" t="s">
        <v>151</v>
      </c>
      <c r="L3982" t="s">
        <v>5688</v>
      </c>
    </row>
    <row r="3983" spans="1:12" x14ac:dyDescent="0.25">
      <c r="A3983" t="s">
        <v>1187</v>
      </c>
      <c r="B3983" t="s">
        <v>5304</v>
      </c>
      <c r="C3983" t="s">
        <v>4076</v>
      </c>
      <c r="D3983" t="s">
        <v>164</v>
      </c>
      <c r="E3983" t="s">
        <v>5304</v>
      </c>
      <c r="F3983" t="s">
        <v>4076</v>
      </c>
      <c r="H3983" t="s">
        <v>1738</v>
      </c>
      <c r="I3983" t="s">
        <v>3524</v>
      </c>
      <c r="K3983" t="s">
        <v>151</v>
      </c>
      <c r="L3983" t="s">
        <v>3831</v>
      </c>
    </row>
    <row r="3984" spans="1:12" x14ac:dyDescent="0.25">
      <c r="A3984" t="s">
        <v>1187</v>
      </c>
      <c r="B3984" t="s">
        <v>5304</v>
      </c>
      <c r="C3984" t="s">
        <v>4078</v>
      </c>
      <c r="D3984" t="s">
        <v>164</v>
      </c>
      <c r="E3984" t="s">
        <v>5304</v>
      </c>
      <c r="F3984" t="s">
        <v>4078</v>
      </c>
      <c r="H3984" t="s">
        <v>1738</v>
      </c>
      <c r="I3984" t="s">
        <v>3526</v>
      </c>
      <c r="K3984" t="s">
        <v>151</v>
      </c>
      <c r="L3984" t="s">
        <v>5695</v>
      </c>
    </row>
    <row r="3985" spans="1:12" x14ac:dyDescent="0.25">
      <c r="A3985" t="s">
        <v>1187</v>
      </c>
      <c r="B3985" t="s">
        <v>5304</v>
      </c>
      <c r="C3985" t="s">
        <v>4079</v>
      </c>
      <c r="D3985" t="s">
        <v>164</v>
      </c>
      <c r="E3985" t="s">
        <v>5304</v>
      </c>
      <c r="F3985" t="s">
        <v>4079</v>
      </c>
      <c r="H3985" t="s">
        <v>1738</v>
      </c>
      <c r="I3985" t="s">
        <v>3532</v>
      </c>
      <c r="K3985" t="s">
        <v>151</v>
      </c>
      <c r="L3985" t="s">
        <v>3834</v>
      </c>
    </row>
    <row r="3986" spans="1:12" x14ac:dyDescent="0.25">
      <c r="A3986" t="s">
        <v>1187</v>
      </c>
      <c r="B3986" t="s">
        <v>5304</v>
      </c>
      <c r="C3986" t="s">
        <v>5937</v>
      </c>
      <c r="D3986" t="s">
        <v>164</v>
      </c>
      <c r="E3986" t="s">
        <v>5304</v>
      </c>
      <c r="F3986" t="s">
        <v>5937</v>
      </c>
      <c r="H3986" t="s">
        <v>1738</v>
      </c>
      <c r="I3986" t="s">
        <v>3535</v>
      </c>
      <c r="K3986" t="s">
        <v>151</v>
      </c>
      <c r="L3986" t="s">
        <v>5702</v>
      </c>
    </row>
    <row r="3987" spans="1:12" x14ac:dyDescent="0.25">
      <c r="A3987" t="s">
        <v>1187</v>
      </c>
      <c r="B3987" t="s">
        <v>5304</v>
      </c>
      <c r="C3987" t="s">
        <v>5940</v>
      </c>
      <c r="D3987" t="s">
        <v>164</v>
      </c>
      <c r="E3987" t="s">
        <v>5304</v>
      </c>
      <c r="F3987" t="s">
        <v>5940</v>
      </c>
      <c r="H3987" t="s">
        <v>1738</v>
      </c>
      <c r="I3987" t="s">
        <v>3538</v>
      </c>
      <c r="K3987" t="s">
        <v>151</v>
      </c>
      <c r="L3987" t="s">
        <v>3837</v>
      </c>
    </row>
    <row r="3988" spans="1:12" x14ac:dyDescent="0.25">
      <c r="A3988" t="s">
        <v>1187</v>
      </c>
      <c r="B3988" t="s">
        <v>5304</v>
      </c>
      <c r="C3988" t="s">
        <v>5943</v>
      </c>
      <c r="D3988" t="s">
        <v>164</v>
      </c>
      <c r="E3988" t="s">
        <v>5304</v>
      </c>
      <c r="F3988" t="s">
        <v>5943</v>
      </c>
      <c r="H3988" t="s">
        <v>1738</v>
      </c>
      <c r="I3988" t="s">
        <v>3543</v>
      </c>
      <c r="K3988" t="s">
        <v>151</v>
      </c>
      <c r="L3988" t="s">
        <v>5708</v>
      </c>
    </row>
    <row r="3989" spans="1:12" x14ac:dyDescent="0.25">
      <c r="A3989" t="s">
        <v>1187</v>
      </c>
      <c r="B3989" t="s">
        <v>5304</v>
      </c>
      <c r="C3989" t="s">
        <v>4081</v>
      </c>
      <c r="D3989" t="s">
        <v>164</v>
      </c>
      <c r="E3989" t="s">
        <v>5304</v>
      </c>
      <c r="F3989" t="s">
        <v>4081</v>
      </c>
      <c r="H3989" t="s">
        <v>1738</v>
      </c>
      <c r="I3989" t="s">
        <v>3549</v>
      </c>
      <c r="K3989" t="s">
        <v>151</v>
      </c>
      <c r="L3989" t="s">
        <v>3870</v>
      </c>
    </row>
    <row r="3990" spans="1:12" x14ac:dyDescent="0.25">
      <c r="A3990" t="s">
        <v>1187</v>
      </c>
      <c r="B3990" t="s">
        <v>5304</v>
      </c>
      <c r="C3990" t="s">
        <v>4083</v>
      </c>
      <c r="D3990" t="s">
        <v>164</v>
      </c>
      <c r="E3990" t="s">
        <v>5304</v>
      </c>
      <c r="F3990" t="s">
        <v>4083</v>
      </c>
      <c r="H3990" t="s">
        <v>1738</v>
      </c>
      <c r="I3990" t="s">
        <v>3551</v>
      </c>
      <c r="K3990" t="s">
        <v>151</v>
      </c>
      <c r="L3990" t="s">
        <v>3873</v>
      </c>
    </row>
    <row r="3991" spans="1:12" x14ac:dyDescent="0.25">
      <c r="A3991" t="s">
        <v>1187</v>
      </c>
      <c r="B3991" t="s">
        <v>5304</v>
      </c>
      <c r="C3991" t="s">
        <v>4085</v>
      </c>
      <c r="D3991" t="s">
        <v>164</v>
      </c>
      <c r="E3991" t="s">
        <v>5304</v>
      </c>
      <c r="F3991" t="s">
        <v>4085</v>
      </c>
      <c r="H3991" t="s">
        <v>1738</v>
      </c>
      <c r="I3991" t="s">
        <v>3554</v>
      </c>
      <c r="K3991" t="s">
        <v>151</v>
      </c>
      <c r="L3991" t="s">
        <v>3995</v>
      </c>
    </row>
    <row r="3992" spans="1:12" x14ac:dyDescent="0.25">
      <c r="A3992" t="s">
        <v>1187</v>
      </c>
      <c r="B3992" t="s">
        <v>5304</v>
      </c>
      <c r="C3992" t="s">
        <v>5952</v>
      </c>
      <c r="D3992" t="s">
        <v>164</v>
      </c>
      <c r="E3992" t="s">
        <v>5304</v>
      </c>
      <c r="F3992" t="s">
        <v>5952</v>
      </c>
      <c r="H3992" t="s">
        <v>1738</v>
      </c>
      <c r="I3992" t="s">
        <v>3570</v>
      </c>
      <c r="K3992" t="s">
        <v>122</v>
      </c>
      <c r="L3992" t="s">
        <v>7654</v>
      </c>
    </row>
    <row r="3993" spans="1:12" x14ac:dyDescent="0.25">
      <c r="A3993" t="s">
        <v>1187</v>
      </c>
      <c r="B3993" t="s">
        <v>5304</v>
      </c>
      <c r="C3993" t="s">
        <v>4087</v>
      </c>
      <c r="D3993" t="s">
        <v>164</v>
      </c>
      <c r="E3993" t="s">
        <v>5304</v>
      </c>
      <c r="F3993" t="s">
        <v>4087</v>
      </c>
      <c r="H3993" t="s">
        <v>1738</v>
      </c>
      <c r="I3993" t="s">
        <v>3576</v>
      </c>
      <c r="K3993" t="s">
        <v>122</v>
      </c>
      <c r="L3993" t="s">
        <v>3628</v>
      </c>
    </row>
    <row r="3994" spans="1:12" x14ac:dyDescent="0.25">
      <c r="A3994" t="s">
        <v>1187</v>
      </c>
      <c r="B3994" t="s">
        <v>5304</v>
      </c>
      <c r="C3994" t="s">
        <v>4089</v>
      </c>
      <c r="D3994" t="s">
        <v>164</v>
      </c>
      <c r="E3994" t="s">
        <v>5304</v>
      </c>
      <c r="F3994" t="s">
        <v>4089</v>
      </c>
      <c r="H3994" t="s">
        <v>1738</v>
      </c>
      <c r="I3994" t="s">
        <v>3579</v>
      </c>
      <c r="K3994" t="s">
        <v>122</v>
      </c>
      <c r="L3994" t="s">
        <v>7678</v>
      </c>
    </row>
    <row r="3995" spans="1:12" x14ac:dyDescent="0.25">
      <c r="A3995" t="s">
        <v>1187</v>
      </c>
      <c r="B3995" t="s">
        <v>5304</v>
      </c>
      <c r="C3995" t="s">
        <v>4091</v>
      </c>
      <c r="D3995" t="s">
        <v>164</v>
      </c>
      <c r="E3995" t="s">
        <v>5304</v>
      </c>
      <c r="F3995" t="s">
        <v>4091</v>
      </c>
      <c r="H3995" t="s">
        <v>1738</v>
      </c>
      <c r="I3995" t="s">
        <v>3582</v>
      </c>
      <c r="K3995" t="s">
        <v>122</v>
      </c>
      <c r="L3995" t="s">
        <v>3663</v>
      </c>
    </row>
    <row r="3996" spans="1:12" x14ac:dyDescent="0.25">
      <c r="A3996" t="s">
        <v>1187</v>
      </c>
      <c r="B3996" t="s">
        <v>5304</v>
      </c>
      <c r="C3996" t="s">
        <v>4093</v>
      </c>
      <c r="D3996" t="s">
        <v>164</v>
      </c>
      <c r="E3996" t="s">
        <v>5304</v>
      </c>
      <c r="F3996" t="s">
        <v>4093</v>
      </c>
      <c r="H3996" t="s">
        <v>1738</v>
      </c>
      <c r="I3996" t="s">
        <v>3585</v>
      </c>
      <c r="K3996" t="s">
        <v>122</v>
      </c>
      <c r="L3996" t="s">
        <v>7751</v>
      </c>
    </row>
    <row r="3997" spans="1:12" x14ac:dyDescent="0.25">
      <c r="A3997" t="s">
        <v>1187</v>
      </c>
      <c r="B3997" t="s">
        <v>5304</v>
      </c>
      <c r="C3997" t="s">
        <v>5963</v>
      </c>
      <c r="D3997" t="s">
        <v>164</v>
      </c>
      <c r="E3997" t="s">
        <v>5304</v>
      </c>
      <c r="F3997" t="s">
        <v>5963</v>
      </c>
      <c r="H3997" t="s">
        <v>1738</v>
      </c>
      <c r="I3997" t="s">
        <v>3588</v>
      </c>
      <c r="K3997" t="s">
        <v>122</v>
      </c>
      <c r="L3997" t="s">
        <v>8190</v>
      </c>
    </row>
    <row r="3998" spans="1:12" x14ac:dyDescent="0.25">
      <c r="A3998" t="s">
        <v>1187</v>
      </c>
      <c r="B3998" t="s">
        <v>5304</v>
      </c>
      <c r="C3998" t="s">
        <v>4095</v>
      </c>
      <c r="D3998" t="s">
        <v>164</v>
      </c>
      <c r="E3998" t="s">
        <v>5304</v>
      </c>
      <c r="F3998" t="s">
        <v>4095</v>
      </c>
      <c r="H3998" t="s">
        <v>1738</v>
      </c>
      <c r="I3998" t="s">
        <v>3594</v>
      </c>
      <c r="K3998" t="s">
        <v>122</v>
      </c>
      <c r="L3998" t="s">
        <v>8325</v>
      </c>
    </row>
    <row r="3999" spans="1:12" x14ac:dyDescent="0.25">
      <c r="A3999" t="s">
        <v>1187</v>
      </c>
      <c r="B3999" t="s">
        <v>5304</v>
      </c>
      <c r="C3999" t="s">
        <v>4097</v>
      </c>
      <c r="D3999" t="s">
        <v>164</v>
      </c>
      <c r="E3999" t="s">
        <v>5304</v>
      </c>
      <c r="F3999" t="s">
        <v>4097</v>
      </c>
      <c r="H3999" t="s">
        <v>1738</v>
      </c>
      <c r="I3999" t="s">
        <v>7654</v>
      </c>
      <c r="K3999" t="s">
        <v>122</v>
      </c>
      <c r="L3999" t="s">
        <v>4493</v>
      </c>
    </row>
    <row r="4000" spans="1:12" x14ac:dyDescent="0.25">
      <c r="A4000" t="s">
        <v>1187</v>
      </c>
      <c r="B4000" t="s">
        <v>5304</v>
      </c>
      <c r="C4000" t="s">
        <v>8181</v>
      </c>
      <c r="D4000" t="s">
        <v>164</v>
      </c>
      <c r="E4000" t="s">
        <v>5304</v>
      </c>
      <c r="F4000" t="s">
        <v>8181</v>
      </c>
      <c r="H4000" t="s">
        <v>1738</v>
      </c>
      <c r="I4000" t="s">
        <v>3600</v>
      </c>
      <c r="K4000" t="s">
        <v>122</v>
      </c>
      <c r="L4000" t="s">
        <v>8326</v>
      </c>
    </row>
    <row r="4001" spans="1:12" x14ac:dyDescent="0.25">
      <c r="A4001" t="s">
        <v>1187</v>
      </c>
      <c r="B4001" t="s">
        <v>5304</v>
      </c>
      <c r="C4001" t="s">
        <v>4106</v>
      </c>
      <c r="D4001" t="s">
        <v>164</v>
      </c>
      <c r="E4001" t="s">
        <v>5304</v>
      </c>
      <c r="F4001" t="s">
        <v>4106</v>
      </c>
      <c r="H4001" t="s">
        <v>1738</v>
      </c>
      <c r="I4001" t="s">
        <v>3602</v>
      </c>
      <c r="K4001" t="s">
        <v>122</v>
      </c>
      <c r="L4001" t="s">
        <v>8327</v>
      </c>
    </row>
    <row r="4002" spans="1:12" x14ac:dyDescent="0.25">
      <c r="A4002" t="s">
        <v>1187</v>
      </c>
      <c r="B4002" t="s">
        <v>5304</v>
      </c>
      <c r="C4002" t="s">
        <v>8015</v>
      </c>
      <c r="D4002" t="s">
        <v>164</v>
      </c>
      <c r="E4002" t="s">
        <v>5304</v>
      </c>
      <c r="F4002" t="s">
        <v>8015</v>
      </c>
      <c r="H4002" t="s">
        <v>1738</v>
      </c>
      <c r="I4002" t="s">
        <v>3605</v>
      </c>
      <c r="K4002" t="s">
        <v>122</v>
      </c>
      <c r="L4002" t="s">
        <v>8328</v>
      </c>
    </row>
    <row r="4003" spans="1:12" x14ac:dyDescent="0.25">
      <c r="A4003" t="s">
        <v>1187</v>
      </c>
      <c r="B4003" t="s">
        <v>5304</v>
      </c>
      <c r="C4003" t="s">
        <v>8466</v>
      </c>
      <c r="D4003" t="s">
        <v>164</v>
      </c>
      <c r="E4003" t="s">
        <v>5304</v>
      </c>
      <c r="F4003" t="s">
        <v>8466</v>
      </c>
      <c r="H4003" t="s">
        <v>1738</v>
      </c>
      <c r="I4003" t="s">
        <v>3607</v>
      </c>
      <c r="K4003" t="s">
        <v>122</v>
      </c>
      <c r="L4003" t="s">
        <v>8329</v>
      </c>
    </row>
    <row r="4004" spans="1:12" x14ac:dyDescent="0.25">
      <c r="A4004" t="s">
        <v>1187</v>
      </c>
      <c r="B4004" t="s">
        <v>5304</v>
      </c>
      <c r="C4004" t="s">
        <v>8488</v>
      </c>
      <c r="D4004" t="s">
        <v>164</v>
      </c>
      <c r="E4004" t="s">
        <v>5304</v>
      </c>
      <c r="F4004" t="s">
        <v>8488</v>
      </c>
      <c r="H4004" t="s">
        <v>1738</v>
      </c>
      <c r="I4004" t="s">
        <v>3613</v>
      </c>
      <c r="K4004" t="s">
        <v>122</v>
      </c>
      <c r="L4004" t="s">
        <v>8330</v>
      </c>
    </row>
    <row r="4005" spans="1:12" x14ac:dyDescent="0.25">
      <c r="A4005" t="s">
        <v>1187</v>
      </c>
      <c r="B4005" t="s">
        <v>5304</v>
      </c>
      <c r="C4005" t="s">
        <v>8489</v>
      </c>
      <c r="D4005" t="s">
        <v>164</v>
      </c>
      <c r="E4005" t="s">
        <v>5304</v>
      </c>
      <c r="F4005" t="s">
        <v>8489</v>
      </c>
      <c r="H4005" t="s">
        <v>1738</v>
      </c>
      <c r="I4005" t="s">
        <v>7665</v>
      </c>
      <c r="K4005" t="s">
        <v>122</v>
      </c>
      <c r="L4005" t="s">
        <v>8331</v>
      </c>
    </row>
    <row r="4006" spans="1:12" x14ac:dyDescent="0.25">
      <c r="A4006" t="s">
        <v>1187</v>
      </c>
      <c r="B4006" t="s">
        <v>5304</v>
      </c>
      <c r="C4006" t="s">
        <v>8468</v>
      </c>
      <c r="D4006" t="s">
        <v>164</v>
      </c>
      <c r="E4006" t="s">
        <v>5304</v>
      </c>
      <c r="F4006" t="s">
        <v>8468</v>
      </c>
      <c r="H4006" t="s">
        <v>1738</v>
      </c>
      <c r="I4006" t="s">
        <v>3616</v>
      </c>
      <c r="K4006" t="s">
        <v>122</v>
      </c>
      <c r="L4006" t="s">
        <v>8332</v>
      </c>
    </row>
    <row r="4007" spans="1:12" x14ac:dyDescent="0.25">
      <c r="A4007" t="s">
        <v>1187</v>
      </c>
      <c r="B4007" t="s">
        <v>5307</v>
      </c>
      <c r="C4007" t="s">
        <v>3541</v>
      </c>
      <c r="D4007" t="s">
        <v>164</v>
      </c>
      <c r="E4007" t="s">
        <v>5307</v>
      </c>
      <c r="F4007" t="s">
        <v>3541</v>
      </c>
      <c r="H4007" t="s">
        <v>1738</v>
      </c>
      <c r="I4007" t="s">
        <v>3619</v>
      </c>
      <c r="K4007" t="s">
        <v>122</v>
      </c>
      <c r="L4007" t="s">
        <v>8333</v>
      </c>
    </row>
    <row r="4008" spans="1:12" x14ac:dyDescent="0.25">
      <c r="A4008" t="s">
        <v>1187</v>
      </c>
      <c r="B4008" t="s">
        <v>5307</v>
      </c>
      <c r="C4008" t="s">
        <v>3546</v>
      </c>
      <c r="D4008" t="s">
        <v>164</v>
      </c>
      <c r="E4008" t="s">
        <v>5307</v>
      </c>
      <c r="F4008" t="s">
        <v>3546</v>
      </c>
      <c r="H4008" t="s">
        <v>1738</v>
      </c>
      <c r="I4008" t="s">
        <v>3628</v>
      </c>
      <c r="K4008" t="s">
        <v>122</v>
      </c>
      <c r="L4008" t="s">
        <v>8334</v>
      </c>
    </row>
    <row r="4009" spans="1:12" x14ac:dyDescent="0.25">
      <c r="A4009" t="s">
        <v>1187</v>
      </c>
      <c r="B4009" t="s">
        <v>5307</v>
      </c>
      <c r="C4009" t="s">
        <v>3549</v>
      </c>
      <c r="D4009" t="s">
        <v>164</v>
      </c>
      <c r="E4009" t="s">
        <v>5307</v>
      </c>
      <c r="F4009" t="s">
        <v>3549</v>
      </c>
      <c r="H4009" t="s">
        <v>1738</v>
      </c>
      <c r="I4009" t="s">
        <v>3642</v>
      </c>
      <c r="K4009" t="s">
        <v>122</v>
      </c>
      <c r="L4009" t="s">
        <v>8335</v>
      </c>
    </row>
    <row r="4010" spans="1:12" x14ac:dyDescent="0.25">
      <c r="A4010" t="s">
        <v>1187</v>
      </c>
      <c r="B4010" t="s">
        <v>5307</v>
      </c>
      <c r="C4010" t="s">
        <v>3551</v>
      </c>
      <c r="D4010" t="s">
        <v>164</v>
      </c>
      <c r="E4010" t="s">
        <v>5307</v>
      </c>
      <c r="F4010" t="s">
        <v>3551</v>
      </c>
      <c r="H4010" t="s">
        <v>1738</v>
      </c>
      <c r="I4010" t="s">
        <v>7690</v>
      </c>
      <c r="K4010" t="s">
        <v>125</v>
      </c>
      <c r="L4010" t="s">
        <v>3338</v>
      </c>
    </row>
    <row r="4011" spans="1:12" x14ac:dyDescent="0.25">
      <c r="A4011" t="s">
        <v>1187</v>
      </c>
      <c r="B4011" t="s">
        <v>5307</v>
      </c>
      <c r="C4011" t="s">
        <v>3554</v>
      </c>
      <c r="D4011" t="s">
        <v>164</v>
      </c>
      <c r="E4011" t="s">
        <v>5307</v>
      </c>
      <c r="F4011" t="s">
        <v>3554</v>
      </c>
      <c r="H4011" t="s">
        <v>1738</v>
      </c>
      <c r="I4011" t="s">
        <v>3663</v>
      </c>
      <c r="K4011" t="s">
        <v>125</v>
      </c>
      <c r="L4011" t="s">
        <v>9036</v>
      </c>
    </row>
    <row r="4012" spans="1:12" x14ac:dyDescent="0.25">
      <c r="A4012" t="s">
        <v>1187</v>
      </c>
      <c r="B4012" t="s">
        <v>5307</v>
      </c>
      <c r="C4012" t="s">
        <v>3557</v>
      </c>
      <c r="D4012" t="s">
        <v>164</v>
      </c>
      <c r="E4012" t="s">
        <v>5307</v>
      </c>
      <c r="F4012" t="s">
        <v>3557</v>
      </c>
      <c r="H4012" t="s">
        <v>1738</v>
      </c>
      <c r="I4012" t="s">
        <v>3666</v>
      </c>
      <c r="K4012" t="s">
        <v>125</v>
      </c>
      <c r="L4012" t="s">
        <v>3341</v>
      </c>
    </row>
    <row r="4013" spans="1:12" x14ac:dyDescent="0.25">
      <c r="A4013" t="s">
        <v>1187</v>
      </c>
      <c r="B4013" t="s">
        <v>5307</v>
      </c>
      <c r="C4013" t="s">
        <v>5470</v>
      </c>
      <c r="D4013" t="s">
        <v>164</v>
      </c>
      <c r="E4013" t="s">
        <v>5307</v>
      </c>
      <c r="F4013" t="s">
        <v>5470</v>
      </c>
      <c r="H4013" t="s">
        <v>1738</v>
      </c>
      <c r="I4013" t="s">
        <v>3669</v>
      </c>
      <c r="K4013" t="s">
        <v>125</v>
      </c>
      <c r="L4013" t="s">
        <v>7897</v>
      </c>
    </row>
    <row r="4014" spans="1:12" x14ac:dyDescent="0.25">
      <c r="A4014" t="s">
        <v>1187</v>
      </c>
      <c r="B4014" t="s">
        <v>5307</v>
      </c>
      <c r="C4014" t="s">
        <v>3560</v>
      </c>
      <c r="D4014" t="s">
        <v>164</v>
      </c>
      <c r="E4014" t="s">
        <v>5307</v>
      </c>
      <c r="F4014" t="s">
        <v>3560</v>
      </c>
      <c r="H4014" t="s">
        <v>1738</v>
      </c>
      <c r="I4014" t="s">
        <v>3672</v>
      </c>
      <c r="K4014" t="s">
        <v>125</v>
      </c>
      <c r="L4014" t="s">
        <v>7905</v>
      </c>
    </row>
    <row r="4015" spans="1:12" x14ac:dyDescent="0.25">
      <c r="A4015" t="s">
        <v>1187</v>
      </c>
      <c r="B4015" t="s">
        <v>5307</v>
      </c>
      <c r="C4015" t="s">
        <v>3562</v>
      </c>
      <c r="D4015" t="s">
        <v>164</v>
      </c>
      <c r="E4015" t="s">
        <v>5307</v>
      </c>
      <c r="F4015" t="s">
        <v>3562</v>
      </c>
      <c r="H4015" t="s">
        <v>1738</v>
      </c>
      <c r="I4015" t="s">
        <v>3675</v>
      </c>
      <c r="K4015" t="s">
        <v>125</v>
      </c>
      <c r="L4015" t="s">
        <v>9037</v>
      </c>
    </row>
    <row r="4016" spans="1:12" x14ac:dyDescent="0.25">
      <c r="A4016" t="s">
        <v>1187</v>
      </c>
      <c r="B4016" t="s">
        <v>5307</v>
      </c>
      <c r="C4016" t="s">
        <v>3565</v>
      </c>
      <c r="D4016" t="s">
        <v>164</v>
      </c>
      <c r="E4016" t="s">
        <v>5307</v>
      </c>
      <c r="F4016" t="s">
        <v>3565</v>
      </c>
      <c r="H4016" t="s">
        <v>1738</v>
      </c>
      <c r="I4016" t="s">
        <v>3678</v>
      </c>
      <c r="K4016" t="s">
        <v>125</v>
      </c>
      <c r="L4016" t="s">
        <v>9038</v>
      </c>
    </row>
    <row r="4017" spans="1:12" x14ac:dyDescent="0.25">
      <c r="A4017" t="s">
        <v>1187</v>
      </c>
      <c r="B4017" t="s">
        <v>5307</v>
      </c>
      <c r="C4017" t="s">
        <v>3568</v>
      </c>
      <c r="D4017" t="s">
        <v>164</v>
      </c>
      <c r="E4017" t="s">
        <v>5307</v>
      </c>
      <c r="F4017" t="s">
        <v>3568</v>
      </c>
      <c r="H4017" t="s">
        <v>1738</v>
      </c>
      <c r="I4017" t="s">
        <v>3684</v>
      </c>
      <c r="K4017" t="s">
        <v>125</v>
      </c>
      <c r="L4017" t="s">
        <v>3386</v>
      </c>
    </row>
    <row r="4018" spans="1:12" x14ac:dyDescent="0.25">
      <c r="A4018" t="s">
        <v>1187</v>
      </c>
      <c r="B4018" t="s">
        <v>5307</v>
      </c>
      <c r="C4018" t="s">
        <v>3573</v>
      </c>
      <c r="D4018" t="s">
        <v>164</v>
      </c>
      <c r="E4018" t="s">
        <v>5307</v>
      </c>
      <c r="F4018" t="s">
        <v>3573</v>
      </c>
      <c r="H4018" t="s">
        <v>1738</v>
      </c>
      <c r="I4018" t="s">
        <v>3690</v>
      </c>
      <c r="K4018" t="s">
        <v>125</v>
      </c>
      <c r="L4018" t="s">
        <v>7597</v>
      </c>
    </row>
    <row r="4019" spans="1:12" x14ac:dyDescent="0.25">
      <c r="A4019" t="s">
        <v>1187</v>
      </c>
      <c r="B4019" t="s">
        <v>5307</v>
      </c>
      <c r="C4019" t="s">
        <v>3576</v>
      </c>
      <c r="D4019" t="s">
        <v>164</v>
      </c>
      <c r="E4019" t="s">
        <v>5307</v>
      </c>
      <c r="F4019" t="s">
        <v>3576</v>
      </c>
      <c r="H4019" t="s">
        <v>1738</v>
      </c>
      <c r="I4019" t="s">
        <v>3702</v>
      </c>
      <c r="K4019" t="s">
        <v>125</v>
      </c>
      <c r="L4019" t="s">
        <v>8498</v>
      </c>
    </row>
    <row r="4020" spans="1:12" x14ac:dyDescent="0.25">
      <c r="A4020" t="s">
        <v>1187</v>
      </c>
      <c r="B4020" t="s">
        <v>5307</v>
      </c>
      <c r="C4020" t="s">
        <v>3579</v>
      </c>
      <c r="D4020" t="s">
        <v>164</v>
      </c>
      <c r="E4020" t="s">
        <v>5307</v>
      </c>
      <c r="F4020" t="s">
        <v>3579</v>
      </c>
      <c r="H4020" t="s">
        <v>1738</v>
      </c>
      <c r="I4020" t="s">
        <v>3705</v>
      </c>
      <c r="K4020" t="s">
        <v>125</v>
      </c>
      <c r="L4020" t="s">
        <v>8499</v>
      </c>
    </row>
    <row r="4021" spans="1:12" x14ac:dyDescent="0.25">
      <c r="A4021" t="s">
        <v>1187</v>
      </c>
      <c r="B4021" t="s">
        <v>5307</v>
      </c>
      <c r="C4021" t="s">
        <v>3582</v>
      </c>
      <c r="D4021" t="s">
        <v>164</v>
      </c>
      <c r="E4021" t="s">
        <v>5307</v>
      </c>
      <c r="F4021" t="s">
        <v>3582</v>
      </c>
      <c r="H4021" t="s">
        <v>1738</v>
      </c>
      <c r="I4021" t="s">
        <v>3708</v>
      </c>
      <c r="K4021" t="s">
        <v>125</v>
      </c>
      <c r="L4021" t="s">
        <v>3397</v>
      </c>
    </row>
    <row r="4022" spans="1:12" x14ac:dyDescent="0.25">
      <c r="A4022" t="s">
        <v>1187</v>
      </c>
      <c r="B4022" t="s">
        <v>5307</v>
      </c>
      <c r="C4022" t="s">
        <v>3585</v>
      </c>
      <c r="D4022" t="s">
        <v>164</v>
      </c>
      <c r="E4022" t="s">
        <v>5307</v>
      </c>
      <c r="F4022" t="s">
        <v>3585</v>
      </c>
      <c r="H4022" t="s">
        <v>1738</v>
      </c>
      <c r="I4022" t="s">
        <v>3711</v>
      </c>
      <c r="K4022" t="s">
        <v>125</v>
      </c>
      <c r="L4022" t="s">
        <v>8500</v>
      </c>
    </row>
    <row r="4023" spans="1:12" x14ac:dyDescent="0.25">
      <c r="A4023" t="s">
        <v>1187</v>
      </c>
      <c r="B4023" t="s">
        <v>5307</v>
      </c>
      <c r="C4023" t="s">
        <v>3600</v>
      </c>
      <c r="D4023" t="s">
        <v>164</v>
      </c>
      <c r="E4023" t="s">
        <v>5307</v>
      </c>
      <c r="F4023" t="s">
        <v>3600</v>
      </c>
      <c r="H4023" t="s">
        <v>1738</v>
      </c>
      <c r="I4023" t="s">
        <v>3714</v>
      </c>
      <c r="K4023" t="s">
        <v>125</v>
      </c>
      <c r="L4023" t="s">
        <v>8177</v>
      </c>
    </row>
    <row r="4024" spans="1:12" x14ac:dyDescent="0.25">
      <c r="A4024" t="s">
        <v>1187</v>
      </c>
      <c r="B4024" t="s">
        <v>5307</v>
      </c>
      <c r="C4024" t="s">
        <v>3616</v>
      </c>
      <c r="D4024" t="s">
        <v>164</v>
      </c>
      <c r="E4024" t="s">
        <v>5307</v>
      </c>
      <c r="F4024" t="s">
        <v>3616</v>
      </c>
      <c r="H4024" t="s">
        <v>1738</v>
      </c>
      <c r="I4024" t="s">
        <v>3717</v>
      </c>
      <c r="K4024" t="s">
        <v>125</v>
      </c>
      <c r="L4024" t="s">
        <v>7954</v>
      </c>
    </row>
    <row r="4025" spans="1:12" x14ac:dyDescent="0.25">
      <c r="A4025" t="s">
        <v>1187</v>
      </c>
      <c r="B4025" t="s">
        <v>5307</v>
      </c>
      <c r="C4025" t="s">
        <v>3619</v>
      </c>
      <c r="D4025" t="s">
        <v>164</v>
      </c>
      <c r="E4025" t="s">
        <v>5307</v>
      </c>
      <c r="F4025" t="s">
        <v>3619</v>
      </c>
      <c r="H4025" t="s">
        <v>1738</v>
      </c>
      <c r="I4025" t="s">
        <v>3720</v>
      </c>
      <c r="K4025" t="s">
        <v>125</v>
      </c>
      <c r="L4025" t="s">
        <v>8000</v>
      </c>
    </row>
    <row r="4026" spans="1:12" x14ac:dyDescent="0.25">
      <c r="A4026" t="s">
        <v>1187</v>
      </c>
      <c r="B4026" t="s">
        <v>5307</v>
      </c>
      <c r="C4026" t="s">
        <v>3622</v>
      </c>
      <c r="D4026" t="s">
        <v>164</v>
      </c>
      <c r="E4026" t="s">
        <v>5307</v>
      </c>
      <c r="F4026" t="s">
        <v>3622</v>
      </c>
      <c r="H4026" t="s">
        <v>1738</v>
      </c>
      <c r="I4026" t="s">
        <v>3723</v>
      </c>
      <c r="K4026" t="s">
        <v>125</v>
      </c>
      <c r="L4026" t="s">
        <v>8178</v>
      </c>
    </row>
    <row r="4027" spans="1:12" x14ac:dyDescent="0.25">
      <c r="A4027" t="s">
        <v>1187</v>
      </c>
      <c r="B4027" t="s">
        <v>5307</v>
      </c>
      <c r="C4027" t="s">
        <v>3628</v>
      </c>
      <c r="D4027" t="s">
        <v>164</v>
      </c>
      <c r="E4027" t="s">
        <v>5307</v>
      </c>
      <c r="F4027" t="s">
        <v>3628</v>
      </c>
      <c r="H4027" t="s">
        <v>1738</v>
      </c>
      <c r="I4027" t="s">
        <v>3729</v>
      </c>
      <c r="K4027" t="s">
        <v>125</v>
      </c>
      <c r="L4027" t="s">
        <v>8001</v>
      </c>
    </row>
    <row r="4028" spans="1:12" x14ac:dyDescent="0.25">
      <c r="A4028" t="s">
        <v>1187</v>
      </c>
      <c r="B4028" t="s">
        <v>5307</v>
      </c>
      <c r="C4028" t="s">
        <v>5520</v>
      </c>
      <c r="D4028" t="s">
        <v>164</v>
      </c>
      <c r="E4028" t="s">
        <v>5307</v>
      </c>
      <c r="F4028" t="s">
        <v>5520</v>
      </c>
      <c r="H4028" t="s">
        <v>1738</v>
      </c>
      <c r="I4028" t="s">
        <v>3732</v>
      </c>
      <c r="K4028" t="s">
        <v>125</v>
      </c>
      <c r="L4028" t="s">
        <v>8003</v>
      </c>
    </row>
    <row r="4029" spans="1:12" x14ac:dyDescent="0.25">
      <c r="A4029" t="s">
        <v>1187</v>
      </c>
      <c r="B4029" t="s">
        <v>5307</v>
      </c>
      <c r="C4029" t="s">
        <v>5523</v>
      </c>
      <c r="D4029" t="s">
        <v>164</v>
      </c>
      <c r="E4029" t="s">
        <v>5307</v>
      </c>
      <c r="F4029" t="s">
        <v>5523</v>
      </c>
      <c r="H4029" t="s">
        <v>1738</v>
      </c>
      <c r="I4029" t="s">
        <v>3735</v>
      </c>
      <c r="K4029" t="s">
        <v>125</v>
      </c>
      <c r="L4029" t="s">
        <v>8004</v>
      </c>
    </row>
    <row r="4030" spans="1:12" x14ac:dyDescent="0.25">
      <c r="A4030" t="s">
        <v>1187</v>
      </c>
      <c r="B4030" t="s">
        <v>5307</v>
      </c>
      <c r="C4030" t="s">
        <v>3637</v>
      </c>
      <c r="D4030" t="s">
        <v>164</v>
      </c>
      <c r="E4030" t="s">
        <v>5307</v>
      </c>
      <c r="F4030" t="s">
        <v>3637</v>
      </c>
      <c r="H4030" t="s">
        <v>1738</v>
      </c>
      <c r="I4030" t="s">
        <v>3738</v>
      </c>
      <c r="K4030" t="s">
        <v>125</v>
      </c>
      <c r="L4030" t="s">
        <v>7986</v>
      </c>
    </row>
    <row r="4031" spans="1:12" x14ac:dyDescent="0.25">
      <c r="A4031" t="s">
        <v>1187</v>
      </c>
      <c r="B4031" t="s">
        <v>5307</v>
      </c>
      <c r="C4031" t="s">
        <v>3648</v>
      </c>
      <c r="D4031" t="s">
        <v>164</v>
      </c>
      <c r="E4031" t="s">
        <v>5307</v>
      </c>
      <c r="F4031" t="s">
        <v>3648</v>
      </c>
      <c r="H4031" t="s">
        <v>1738</v>
      </c>
      <c r="I4031" t="s">
        <v>3744</v>
      </c>
      <c r="K4031" t="s">
        <v>125</v>
      </c>
      <c r="L4031" t="s">
        <v>9039</v>
      </c>
    </row>
    <row r="4032" spans="1:12" x14ac:dyDescent="0.25">
      <c r="A4032" t="s">
        <v>1187</v>
      </c>
      <c r="B4032" t="s">
        <v>5307</v>
      </c>
      <c r="C4032" t="s">
        <v>3651</v>
      </c>
      <c r="D4032" t="s">
        <v>164</v>
      </c>
      <c r="E4032" t="s">
        <v>5307</v>
      </c>
      <c r="F4032" t="s">
        <v>3651</v>
      </c>
      <c r="H4032" t="s">
        <v>1738</v>
      </c>
      <c r="I4032" t="s">
        <v>3747</v>
      </c>
      <c r="K4032" t="s">
        <v>125</v>
      </c>
      <c r="L4032" t="s">
        <v>8008</v>
      </c>
    </row>
    <row r="4033" spans="1:12" x14ac:dyDescent="0.25">
      <c r="A4033" t="s">
        <v>1187</v>
      </c>
      <c r="B4033" t="s">
        <v>5307</v>
      </c>
      <c r="C4033" t="s">
        <v>3654</v>
      </c>
      <c r="D4033" t="s">
        <v>164</v>
      </c>
      <c r="E4033" t="s">
        <v>5307</v>
      </c>
      <c r="F4033" t="s">
        <v>3654</v>
      </c>
      <c r="H4033" t="s">
        <v>1738</v>
      </c>
      <c r="I4033" t="s">
        <v>3756</v>
      </c>
      <c r="K4033" t="s">
        <v>125</v>
      </c>
      <c r="L4033" t="s">
        <v>8508</v>
      </c>
    </row>
    <row r="4034" spans="1:12" x14ac:dyDescent="0.25">
      <c r="A4034" t="s">
        <v>1187</v>
      </c>
      <c r="B4034" t="s">
        <v>5307</v>
      </c>
      <c r="C4034" t="s">
        <v>3657</v>
      </c>
      <c r="D4034" t="s">
        <v>164</v>
      </c>
      <c r="E4034" t="s">
        <v>5307</v>
      </c>
      <c r="F4034" t="s">
        <v>3657</v>
      </c>
      <c r="H4034" t="s">
        <v>1738</v>
      </c>
      <c r="I4034" t="s">
        <v>3759</v>
      </c>
      <c r="K4034" t="s">
        <v>125</v>
      </c>
      <c r="L4034" t="s">
        <v>8509</v>
      </c>
    </row>
    <row r="4035" spans="1:12" x14ac:dyDescent="0.25">
      <c r="A4035" t="s">
        <v>1187</v>
      </c>
      <c r="B4035" t="s">
        <v>5307</v>
      </c>
      <c r="C4035" t="s">
        <v>3660</v>
      </c>
      <c r="D4035" t="s">
        <v>164</v>
      </c>
      <c r="E4035" t="s">
        <v>5307</v>
      </c>
      <c r="F4035" t="s">
        <v>3660</v>
      </c>
      <c r="H4035" t="s">
        <v>1738</v>
      </c>
      <c r="I4035" t="s">
        <v>3762</v>
      </c>
      <c r="K4035" t="s">
        <v>125</v>
      </c>
      <c r="L4035" t="s">
        <v>8510</v>
      </c>
    </row>
    <row r="4036" spans="1:12" x14ac:dyDescent="0.25">
      <c r="A4036" t="s">
        <v>1187</v>
      </c>
      <c r="B4036" t="s">
        <v>5307</v>
      </c>
      <c r="C4036" t="s">
        <v>3666</v>
      </c>
      <c r="D4036" t="s">
        <v>164</v>
      </c>
      <c r="E4036" t="s">
        <v>5307</v>
      </c>
      <c r="F4036" t="s">
        <v>3666</v>
      </c>
      <c r="H4036" t="s">
        <v>1738</v>
      </c>
      <c r="I4036" t="s">
        <v>7907</v>
      </c>
      <c r="K4036" t="s">
        <v>125</v>
      </c>
      <c r="L4036" t="s">
        <v>8511</v>
      </c>
    </row>
    <row r="4037" spans="1:12" x14ac:dyDescent="0.25">
      <c r="A4037" t="s">
        <v>1187</v>
      </c>
      <c r="B4037" t="s">
        <v>5307</v>
      </c>
      <c r="C4037" t="s">
        <v>3669</v>
      </c>
      <c r="D4037" t="s">
        <v>164</v>
      </c>
      <c r="E4037" t="s">
        <v>5307</v>
      </c>
      <c r="F4037" t="s">
        <v>3669</v>
      </c>
      <c r="H4037" t="s">
        <v>1738</v>
      </c>
      <c r="I4037" t="s">
        <v>7908</v>
      </c>
      <c r="K4037" t="s">
        <v>125</v>
      </c>
      <c r="L4037" t="s">
        <v>8512</v>
      </c>
    </row>
    <row r="4038" spans="1:12" x14ac:dyDescent="0.25">
      <c r="A4038" t="s">
        <v>1187</v>
      </c>
      <c r="B4038" t="s">
        <v>5307</v>
      </c>
      <c r="C4038" t="s">
        <v>3672</v>
      </c>
      <c r="D4038" t="s">
        <v>164</v>
      </c>
      <c r="E4038" t="s">
        <v>5307</v>
      </c>
      <c r="F4038" t="s">
        <v>3672</v>
      </c>
      <c r="H4038" t="s">
        <v>1738</v>
      </c>
      <c r="I4038" t="s">
        <v>7909</v>
      </c>
      <c r="K4038" t="s">
        <v>125</v>
      </c>
      <c r="L4038" t="s">
        <v>8513</v>
      </c>
    </row>
    <row r="4039" spans="1:12" x14ac:dyDescent="0.25">
      <c r="A4039" t="s">
        <v>1187</v>
      </c>
      <c r="B4039" t="s">
        <v>5307</v>
      </c>
      <c r="C4039" t="s">
        <v>3675</v>
      </c>
      <c r="D4039" t="s">
        <v>164</v>
      </c>
      <c r="E4039" t="s">
        <v>5307</v>
      </c>
      <c r="F4039" t="s">
        <v>3675</v>
      </c>
      <c r="H4039" t="s">
        <v>1738</v>
      </c>
      <c r="I4039" t="s">
        <v>7910</v>
      </c>
      <c r="K4039" t="s">
        <v>125</v>
      </c>
      <c r="L4039" t="s">
        <v>8514</v>
      </c>
    </row>
    <row r="4040" spans="1:12" x14ac:dyDescent="0.25">
      <c r="A4040" t="s">
        <v>1187</v>
      </c>
      <c r="B4040" t="s">
        <v>5307</v>
      </c>
      <c r="C4040" t="s">
        <v>3678</v>
      </c>
      <c r="D4040" t="s">
        <v>164</v>
      </c>
      <c r="E4040" t="s">
        <v>5307</v>
      </c>
      <c r="F4040" t="s">
        <v>3678</v>
      </c>
      <c r="H4040" t="s">
        <v>1738</v>
      </c>
      <c r="I4040" t="s">
        <v>7911</v>
      </c>
      <c r="K4040" t="s">
        <v>125</v>
      </c>
      <c r="L4040" t="s">
        <v>8515</v>
      </c>
    </row>
    <row r="4041" spans="1:12" x14ac:dyDescent="0.25">
      <c r="A4041" t="s">
        <v>1187</v>
      </c>
      <c r="B4041" t="s">
        <v>5307</v>
      </c>
      <c r="C4041" t="s">
        <v>3681</v>
      </c>
      <c r="D4041" t="s">
        <v>164</v>
      </c>
      <c r="E4041" t="s">
        <v>5307</v>
      </c>
      <c r="F4041" t="s">
        <v>3681</v>
      </c>
      <c r="H4041" t="s">
        <v>1738</v>
      </c>
      <c r="I4041" t="s">
        <v>7724</v>
      </c>
      <c r="K4041" t="s">
        <v>125</v>
      </c>
      <c r="L4041" t="s">
        <v>8516</v>
      </c>
    </row>
    <row r="4042" spans="1:12" x14ac:dyDescent="0.25">
      <c r="A4042" t="s">
        <v>1187</v>
      </c>
      <c r="B4042" t="s">
        <v>5307</v>
      </c>
      <c r="C4042" t="s">
        <v>3684</v>
      </c>
      <c r="D4042" t="s">
        <v>164</v>
      </c>
      <c r="E4042" t="s">
        <v>5307</v>
      </c>
      <c r="F4042" t="s">
        <v>3684</v>
      </c>
      <c r="H4042" t="s">
        <v>1738</v>
      </c>
      <c r="I4042" t="s">
        <v>7725</v>
      </c>
      <c r="K4042" t="s">
        <v>125</v>
      </c>
      <c r="L4042" t="s">
        <v>8517</v>
      </c>
    </row>
    <row r="4043" spans="1:12" x14ac:dyDescent="0.25">
      <c r="A4043" t="s">
        <v>1187</v>
      </c>
      <c r="B4043" t="s">
        <v>5307</v>
      </c>
      <c r="C4043" t="s">
        <v>3687</v>
      </c>
      <c r="D4043" t="s">
        <v>164</v>
      </c>
      <c r="E4043" t="s">
        <v>5307</v>
      </c>
      <c r="F4043" t="s">
        <v>3687</v>
      </c>
      <c r="H4043" t="s">
        <v>1738</v>
      </c>
      <c r="I4043" t="s">
        <v>7726</v>
      </c>
      <c r="K4043" t="s">
        <v>125</v>
      </c>
      <c r="L4043" t="s">
        <v>8518</v>
      </c>
    </row>
    <row r="4044" spans="1:12" x14ac:dyDescent="0.25">
      <c r="A4044" t="s">
        <v>1187</v>
      </c>
      <c r="B4044" t="s">
        <v>5307</v>
      </c>
      <c r="C4044" t="s">
        <v>3690</v>
      </c>
      <c r="D4044" t="s">
        <v>164</v>
      </c>
      <c r="E4044" t="s">
        <v>5307</v>
      </c>
      <c r="F4044" t="s">
        <v>3690</v>
      </c>
      <c r="H4044" t="s">
        <v>1738</v>
      </c>
      <c r="I4044" t="s">
        <v>7600</v>
      </c>
      <c r="K4044" t="s">
        <v>125</v>
      </c>
      <c r="L4044" t="s">
        <v>8519</v>
      </c>
    </row>
    <row r="4045" spans="1:12" x14ac:dyDescent="0.25">
      <c r="A4045" t="s">
        <v>1187</v>
      </c>
      <c r="B4045" t="s">
        <v>5307</v>
      </c>
      <c r="C4045" t="s">
        <v>3693</v>
      </c>
      <c r="D4045" t="s">
        <v>164</v>
      </c>
      <c r="E4045" t="s">
        <v>5307</v>
      </c>
      <c r="F4045" t="s">
        <v>3693</v>
      </c>
      <c r="H4045" t="s">
        <v>1738</v>
      </c>
      <c r="I4045" t="s">
        <v>3779</v>
      </c>
      <c r="K4045" t="s">
        <v>125</v>
      </c>
      <c r="L4045" t="s">
        <v>8520</v>
      </c>
    </row>
    <row r="4046" spans="1:12" x14ac:dyDescent="0.25">
      <c r="A4046" t="s">
        <v>1187</v>
      </c>
      <c r="B4046" t="s">
        <v>5307</v>
      </c>
      <c r="C4046" t="s">
        <v>3696</v>
      </c>
      <c r="D4046" t="s">
        <v>164</v>
      </c>
      <c r="E4046" t="s">
        <v>5307</v>
      </c>
      <c r="F4046" t="s">
        <v>3696</v>
      </c>
      <c r="H4046" t="s">
        <v>1738</v>
      </c>
      <c r="I4046" t="s">
        <v>3782</v>
      </c>
      <c r="K4046" t="s">
        <v>125</v>
      </c>
      <c r="L4046" t="s">
        <v>8521</v>
      </c>
    </row>
    <row r="4047" spans="1:12" x14ac:dyDescent="0.25">
      <c r="A4047" t="s">
        <v>1187</v>
      </c>
      <c r="B4047" t="s">
        <v>5307</v>
      </c>
      <c r="C4047" t="s">
        <v>5564</v>
      </c>
      <c r="D4047" t="s">
        <v>164</v>
      </c>
      <c r="E4047" t="s">
        <v>5307</v>
      </c>
      <c r="F4047" t="s">
        <v>5564</v>
      </c>
      <c r="H4047" t="s">
        <v>1738</v>
      </c>
      <c r="I4047" t="s">
        <v>5629</v>
      </c>
      <c r="K4047" t="s">
        <v>125</v>
      </c>
      <c r="L4047" t="s">
        <v>8522</v>
      </c>
    </row>
    <row r="4048" spans="1:12" x14ac:dyDescent="0.25">
      <c r="A4048" t="s">
        <v>1187</v>
      </c>
      <c r="B4048" t="s">
        <v>5307</v>
      </c>
      <c r="C4048" t="s">
        <v>3699</v>
      </c>
      <c r="D4048" t="s">
        <v>164</v>
      </c>
      <c r="E4048" t="s">
        <v>5307</v>
      </c>
      <c r="F4048" t="s">
        <v>3699</v>
      </c>
      <c r="H4048" t="s">
        <v>1738</v>
      </c>
      <c r="I4048" t="s">
        <v>3785</v>
      </c>
      <c r="K4048" t="s">
        <v>125</v>
      </c>
      <c r="L4048" t="s">
        <v>8523</v>
      </c>
    </row>
    <row r="4049" spans="1:12" x14ac:dyDescent="0.25">
      <c r="A4049" t="s">
        <v>1187</v>
      </c>
      <c r="B4049" t="s">
        <v>5307</v>
      </c>
      <c r="C4049" t="s">
        <v>3702</v>
      </c>
      <c r="D4049" t="s">
        <v>164</v>
      </c>
      <c r="E4049" t="s">
        <v>5307</v>
      </c>
      <c r="F4049" t="s">
        <v>3702</v>
      </c>
      <c r="H4049" t="s">
        <v>1738</v>
      </c>
      <c r="I4049" t="s">
        <v>3787</v>
      </c>
      <c r="K4049" t="s">
        <v>125</v>
      </c>
      <c r="L4049" t="s">
        <v>8524</v>
      </c>
    </row>
    <row r="4050" spans="1:12" x14ac:dyDescent="0.25">
      <c r="A4050" t="s">
        <v>1187</v>
      </c>
      <c r="B4050" t="s">
        <v>5307</v>
      </c>
      <c r="C4050" t="s">
        <v>3705</v>
      </c>
      <c r="D4050" t="s">
        <v>164</v>
      </c>
      <c r="E4050" t="s">
        <v>5307</v>
      </c>
      <c r="F4050" t="s">
        <v>3705</v>
      </c>
      <c r="H4050" t="s">
        <v>1738</v>
      </c>
      <c r="I4050" t="s">
        <v>7727</v>
      </c>
      <c r="K4050" t="s">
        <v>125</v>
      </c>
      <c r="L4050" t="s">
        <v>8525</v>
      </c>
    </row>
    <row r="4051" spans="1:12" x14ac:dyDescent="0.25">
      <c r="A4051" t="s">
        <v>1187</v>
      </c>
      <c r="B4051" t="s">
        <v>5307</v>
      </c>
      <c r="C4051" t="s">
        <v>3708</v>
      </c>
      <c r="D4051" t="s">
        <v>164</v>
      </c>
      <c r="E4051" t="s">
        <v>5307</v>
      </c>
      <c r="F4051" t="s">
        <v>3708</v>
      </c>
      <c r="H4051" t="s">
        <v>1738</v>
      </c>
      <c r="I4051" t="s">
        <v>3790</v>
      </c>
      <c r="K4051" t="s">
        <v>125</v>
      </c>
      <c r="L4051" t="s">
        <v>8526</v>
      </c>
    </row>
    <row r="4052" spans="1:12" x14ac:dyDescent="0.25">
      <c r="A4052" t="s">
        <v>1187</v>
      </c>
      <c r="B4052" t="s">
        <v>5307</v>
      </c>
      <c r="C4052" t="s">
        <v>3711</v>
      </c>
      <c r="D4052" t="s">
        <v>164</v>
      </c>
      <c r="E4052" t="s">
        <v>5307</v>
      </c>
      <c r="F4052" t="s">
        <v>3711</v>
      </c>
      <c r="H4052" t="s">
        <v>1738</v>
      </c>
      <c r="I4052" t="s">
        <v>3793</v>
      </c>
      <c r="K4052" t="s">
        <v>125</v>
      </c>
      <c r="L4052" t="s">
        <v>8527</v>
      </c>
    </row>
    <row r="4053" spans="1:12" x14ac:dyDescent="0.25">
      <c r="A4053" t="s">
        <v>1187</v>
      </c>
      <c r="B4053" t="s">
        <v>5307</v>
      </c>
      <c r="C4053" t="s">
        <v>3714</v>
      </c>
      <c r="D4053" t="s">
        <v>164</v>
      </c>
      <c r="E4053" t="s">
        <v>5307</v>
      </c>
      <c r="F4053" t="s">
        <v>3714</v>
      </c>
      <c r="H4053" t="s">
        <v>1738</v>
      </c>
      <c r="I4053" t="s">
        <v>5640</v>
      </c>
      <c r="K4053" t="s">
        <v>125</v>
      </c>
      <c r="L4053" t="s">
        <v>8528</v>
      </c>
    </row>
    <row r="4054" spans="1:12" x14ac:dyDescent="0.25">
      <c r="A4054" t="s">
        <v>1187</v>
      </c>
      <c r="B4054" t="s">
        <v>5307</v>
      </c>
      <c r="C4054" t="s">
        <v>3717</v>
      </c>
      <c r="D4054" t="s">
        <v>164</v>
      </c>
      <c r="E4054" t="s">
        <v>5307</v>
      </c>
      <c r="F4054" t="s">
        <v>3717</v>
      </c>
      <c r="H4054" t="s">
        <v>1738</v>
      </c>
      <c r="I4054" t="s">
        <v>3796</v>
      </c>
      <c r="K4054" t="s">
        <v>125</v>
      </c>
      <c r="L4054" t="s">
        <v>8529</v>
      </c>
    </row>
    <row r="4055" spans="1:12" x14ac:dyDescent="0.25">
      <c r="A4055" t="s">
        <v>1187</v>
      </c>
      <c r="B4055" t="s">
        <v>5307</v>
      </c>
      <c r="C4055" t="s">
        <v>3720</v>
      </c>
      <c r="D4055" t="s">
        <v>164</v>
      </c>
      <c r="E4055" t="s">
        <v>5307</v>
      </c>
      <c r="F4055" t="s">
        <v>3720</v>
      </c>
      <c r="H4055" t="s">
        <v>1738</v>
      </c>
      <c r="I4055" t="s">
        <v>3799</v>
      </c>
      <c r="K4055" t="s">
        <v>125</v>
      </c>
      <c r="L4055" t="s">
        <v>8530</v>
      </c>
    </row>
    <row r="4056" spans="1:12" x14ac:dyDescent="0.25">
      <c r="A4056" t="s">
        <v>1187</v>
      </c>
      <c r="B4056" t="s">
        <v>5307</v>
      </c>
      <c r="C4056" t="s">
        <v>3723</v>
      </c>
      <c r="D4056" t="s">
        <v>164</v>
      </c>
      <c r="E4056" t="s">
        <v>5307</v>
      </c>
      <c r="F4056" t="s">
        <v>3723</v>
      </c>
      <c r="H4056" t="s">
        <v>1738</v>
      </c>
      <c r="I4056" t="s">
        <v>5647</v>
      </c>
      <c r="K4056" t="s">
        <v>125</v>
      </c>
      <c r="L4056" t="s">
        <v>8531</v>
      </c>
    </row>
    <row r="4057" spans="1:12" x14ac:dyDescent="0.25">
      <c r="A4057" t="s">
        <v>1187</v>
      </c>
      <c r="B4057" t="s">
        <v>5307</v>
      </c>
      <c r="C4057" t="s">
        <v>3726</v>
      </c>
      <c r="D4057" t="s">
        <v>164</v>
      </c>
      <c r="E4057" t="s">
        <v>5307</v>
      </c>
      <c r="F4057" t="s">
        <v>3726</v>
      </c>
      <c r="H4057" t="s">
        <v>1738</v>
      </c>
      <c r="I4057" t="s">
        <v>3802</v>
      </c>
      <c r="K4057" t="s">
        <v>125</v>
      </c>
      <c r="L4057" t="s">
        <v>8532</v>
      </c>
    </row>
    <row r="4058" spans="1:12" x14ac:dyDescent="0.25">
      <c r="A4058" t="s">
        <v>1187</v>
      </c>
      <c r="B4058" t="s">
        <v>5307</v>
      </c>
      <c r="C4058" t="s">
        <v>3729</v>
      </c>
      <c r="D4058" t="s">
        <v>164</v>
      </c>
      <c r="E4058" t="s">
        <v>5307</v>
      </c>
      <c r="F4058" t="s">
        <v>3729</v>
      </c>
      <c r="H4058" t="s">
        <v>1738</v>
      </c>
      <c r="I4058" t="s">
        <v>5654</v>
      </c>
      <c r="K4058" t="s">
        <v>125</v>
      </c>
      <c r="L4058" t="s">
        <v>8533</v>
      </c>
    </row>
    <row r="4059" spans="1:12" x14ac:dyDescent="0.25">
      <c r="A4059" t="s">
        <v>1187</v>
      </c>
      <c r="B4059" t="s">
        <v>5307</v>
      </c>
      <c r="C4059" t="s">
        <v>3735</v>
      </c>
      <c r="D4059" t="s">
        <v>164</v>
      </c>
      <c r="E4059" t="s">
        <v>5307</v>
      </c>
      <c r="F4059" t="s">
        <v>3735</v>
      </c>
      <c r="H4059" t="s">
        <v>1738</v>
      </c>
      <c r="I4059" t="s">
        <v>3808</v>
      </c>
      <c r="K4059" t="s">
        <v>125</v>
      </c>
      <c r="L4059" t="s">
        <v>8534</v>
      </c>
    </row>
    <row r="4060" spans="1:12" x14ac:dyDescent="0.25">
      <c r="A4060" t="s">
        <v>1187</v>
      </c>
      <c r="B4060" t="s">
        <v>5307</v>
      </c>
      <c r="C4060" t="s">
        <v>3738</v>
      </c>
      <c r="D4060" t="s">
        <v>164</v>
      </c>
      <c r="E4060" t="s">
        <v>5307</v>
      </c>
      <c r="F4060" t="s">
        <v>3738</v>
      </c>
      <c r="H4060" t="s">
        <v>1738</v>
      </c>
      <c r="I4060" t="s">
        <v>3811</v>
      </c>
      <c r="K4060" t="s">
        <v>125</v>
      </c>
      <c r="L4060" t="s">
        <v>8535</v>
      </c>
    </row>
    <row r="4061" spans="1:12" x14ac:dyDescent="0.25">
      <c r="A4061" t="s">
        <v>1187</v>
      </c>
      <c r="B4061" t="s">
        <v>5307</v>
      </c>
      <c r="C4061" t="s">
        <v>3741</v>
      </c>
      <c r="D4061" t="s">
        <v>164</v>
      </c>
      <c r="E4061" t="s">
        <v>5307</v>
      </c>
      <c r="F4061" t="s">
        <v>3741</v>
      </c>
      <c r="H4061" t="s">
        <v>1738</v>
      </c>
      <c r="I4061" t="s">
        <v>5661</v>
      </c>
      <c r="K4061" t="s">
        <v>125</v>
      </c>
      <c r="L4061" t="s">
        <v>8536</v>
      </c>
    </row>
    <row r="4062" spans="1:12" x14ac:dyDescent="0.25">
      <c r="A4062" t="s">
        <v>1187</v>
      </c>
      <c r="B4062" t="s">
        <v>5307</v>
      </c>
      <c r="C4062" t="s">
        <v>3744</v>
      </c>
      <c r="D4062" t="s">
        <v>164</v>
      </c>
      <c r="E4062" t="s">
        <v>5307</v>
      </c>
      <c r="F4062" t="s">
        <v>3744</v>
      </c>
      <c r="H4062" t="s">
        <v>1738</v>
      </c>
      <c r="I4062" t="s">
        <v>3814</v>
      </c>
      <c r="K4062" t="s">
        <v>125</v>
      </c>
      <c r="L4062" t="s">
        <v>8537</v>
      </c>
    </row>
    <row r="4063" spans="1:12" x14ac:dyDescent="0.25">
      <c r="A4063" t="s">
        <v>1187</v>
      </c>
      <c r="B4063" t="s">
        <v>5307</v>
      </c>
      <c r="C4063" t="s">
        <v>3747</v>
      </c>
      <c r="D4063" t="s">
        <v>164</v>
      </c>
      <c r="E4063" t="s">
        <v>5307</v>
      </c>
      <c r="F4063" t="s">
        <v>3747</v>
      </c>
      <c r="H4063" t="s">
        <v>1738</v>
      </c>
      <c r="I4063" t="s">
        <v>3817</v>
      </c>
      <c r="K4063" t="s">
        <v>125</v>
      </c>
      <c r="L4063" t="s">
        <v>8538</v>
      </c>
    </row>
    <row r="4064" spans="1:12" x14ac:dyDescent="0.25">
      <c r="A4064" t="s">
        <v>1187</v>
      </c>
      <c r="B4064" t="s">
        <v>5307</v>
      </c>
      <c r="C4064" t="s">
        <v>3750</v>
      </c>
      <c r="D4064" t="s">
        <v>164</v>
      </c>
      <c r="E4064" t="s">
        <v>5307</v>
      </c>
      <c r="F4064" t="s">
        <v>3750</v>
      </c>
      <c r="H4064" t="s">
        <v>1738</v>
      </c>
      <c r="I4064" t="s">
        <v>5668</v>
      </c>
      <c r="K4064" t="s">
        <v>125</v>
      </c>
      <c r="L4064" t="s">
        <v>8539</v>
      </c>
    </row>
    <row r="4065" spans="1:12" x14ac:dyDescent="0.25">
      <c r="A4065" t="s">
        <v>1187</v>
      </c>
      <c r="B4065" t="s">
        <v>5307</v>
      </c>
      <c r="C4065" t="s">
        <v>3765</v>
      </c>
      <c r="D4065" t="s">
        <v>164</v>
      </c>
      <c r="E4065" t="s">
        <v>5307</v>
      </c>
      <c r="F4065" t="s">
        <v>3765</v>
      </c>
      <c r="H4065" t="s">
        <v>1738</v>
      </c>
      <c r="I4065" t="s">
        <v>3820</v>
      </c>
      <c r="K4065" t="s">
        <v>125</v>
      </c>
      <c r="L4065" t="s">
        <v>8540</v>
      </c>
    </row>
    <row r="4066" spans="1:12" x14ac:dyDescent="0.25">
      <c r="A4066" t="s">
        <v>1187</v>
      </c>
      <c r="B4066" t="s">
        <v>5307</v>
      </c>
      <c r="C4066" t="s">
        <v>3768</v>
      </c>
      <c r="D4066" t="s">
        <v>164</v>
      </c>
      <c r="E4066" t="s">
        <v>5307</v>
      </c>
      <c r="F4066" t="s">
        <v>3768</v>
      </c>
      <c r="H4066" t="s">
        <v>1738</v>
      </c>
      <c r="I4066" t="s">
        <v>3823</v>
      </c>
      <c r="K4066" t="s">
        <v>125</v>
      </c>
      <c r="L4066" t="s">
        <v>8541</v>
      </c>
    </row>
    <row r="4067" spans="1:12" x14ac:dyDescent="0.25">
      <c r="A4067" t="s">
        <v>1187</v>
      </c>
      <c r="B4067" t="s">
        <v>5307</v>
      </c>
      <c r="C4067" t="s">
        <v>3771</v>
      </c>
      <c r="D4067" t="s">
        <v>164</v>
      </c>
      <c r="E4067" t="s">
        <v>5307</v>
      </c>
      <c r="F4067" t="s">
        <v>3771</v>
      </c>
      <c r="H4067" t="s">
        <v>1738</v>
      </c>
      <c r="I4067" t="s">
        <v>5678</v>
      </c>
      <c r="K4067" t="s">
        <v>125</v>
      </c>
      <c r="L4067" t="s">
        <v>8542</v>
      </c>
    </row>
    <row r="4068" spans="1:12" x14ac:dyDescent="0.25">
      <c r="A4068" t="s">
        <v>1187</v>
      </c>
      <c r="B4068" t="s">
        <v>5307</v>
      </c>
      <c r="C4068" t="s">
        <v>3774</v>
      </c>
      <c r="D4068" t="s">
        <v>164</v>
      </c>
      <c r="E4068" t="s">
        <v>5307</v>
      </c>
      <c r="F4068" t="s">
        <v>3774</v>
      </c>
      <c r="H4068" t="s">
        <v>1738</v>
      </c>
      <c r="I4068" t="s">
        <v>3826</v>
      </c>
      <c r="K4068" t="s">
        <v>125</v>
      </c>
      <c r="L4068" t="s">
        <v>8543</v>
      </c>
    </row>
    <row r="4069" spans="1:12" x14ac:dyDescent="0.25">
      <c r="A4069" t="s">
        <v>1187</v>
      </c>
      <c r="B4069" t="s">
        <v>5307</v>
      </c>
      <c r="C4069" t="s">
        <v>3776</v>
      </c>
      <c r="D4069" t="s">
        <v>164</v>
      </c>
      <c r="E4069" t="s">
        <v>5307</v>
      </c>
      <c r="F4069" t="s">
        <v>3776</v>
      </c>
      <c r="H4069" t="s">
        <v>1738</v>
      </c>
      <c r="I4069" t="s">
        <v>3829</v>
      </c>
      <c r="K4069" t="s">
        <v>125</v>
      </c>
      <c r="L4069" t="s">
        <v>8544</v>
      </c>
    </row>
    <row r="4070" spans="1:12" x14ac:dyDescent="0.25">
      <c r="A4070" t="s">
        <v>1187</v>
      </c>
      <c r="B4070" t="s">
        <v>5307</v>
      </c>
      <c r="C4070" t="s">
        <v>3779</v>
      </c>
      <c r="D4070" t="s">
        <v>164</v>
      </c>
      <c r="E4070" t="s">
        <v>5307</v>
      </c>
      <c r="F4070" t="s">
        <v>3779</v>
      </c>
      <c r="H4070" t="s">
        <v>1738</v>
      </c>
      <c r="I4070" t="s">
        <v>5688</v>
      </c>
      <c r="K4070" t="s">
        <v>125</v>
      </c>
      <c r="L4070" t="s">
        <v>8545</v>
      </c>
    </row>
    <row r="4071" spans="1:12" x14ac:dyDescent="0.25">
      <c r="A4071" t="s">
        <v>1187</v>
      </c>
      <c r="B4071" t="s">
        <v>5307</v>
      </c>
      <c r="C4071" t="s">
        <v>3782</v>
      </c>
      <c r="D4071" t="s">
        <v>164</v>
      </c>
      <c r="E4071" t="s">
        <v>5307</v>
      </c>
      <c r="F4071" t="s">
        <v>3782</v>
      </c>
      <c r="H4071" t="s">
        <v>1738</v>
      </c>
      <c r="I4071" t="s">
        <v>3831</v>
      </c>
      <c r="K4071" t="s">
        <v>125</v>
      </c>
      <c r="L4071" t="s">
        <v>8546</v>
      </c>
    </row>
    <row r="4072" spans="1:12" x14ac:dyDescent="0.25">
      <c r="A4072" t="s">
        <v>1187</v>
      </c>
      <c r="B4072" t="s">
        <v>5307</v>
      </c>
      <c r="C4072" t="s">
        <v>3785</v>
      </c>
      <c r="D4072" t="s">
        <v>164</v>
      </c>
      <c r="E4072" t="s">
        <v>5307</v>
      </c>
      <c r="F4072" t="s">
        <v>3785</v>
      </c>
      <c r="H4072" t="s">
        <v>1738</v>
      </c>
      <c r="I4072" t="s">
        <v>5695</v>
      </c>
      <c r="K4072" t="s">
        <v>125</v>
      </c>
      <c r="L4072" t="s">
        <v>8547</v>
      </c>
    </row>
    <row r="4073" spans="1:12" x14ac:dyDescent="0.25">
      <c r="A4073" t="s">
        <v>1187</v>
      </c>
      <c r="B4073" t="s">
        <v>5307</v>
      </c>
      <c r="C4073" t="s">
        <v>3787</v>
      </c>
      <c r="D4073" t="s">
        <v>164</v>
      </c>
      <c r="E4073" t="s">
        <v>5307</v>
      </c>
      <c r="F4073" t="s">
        <v>3787</v>
      </c>
      <c r="H4073" t="s">
        <v>1738</v>
      </c>
      <c r="I4073" t="s">
        <v>3834</v>
      </c>
      <c r="K4073" t="s">
        <v>125</v>
      </c>
      <c r="L4073" t="s">
        <v>8548</v>
      </c>
    </row>
    <row r="4074" spans="1:12" x14ac:dyDescent="0.25">
      <c r="A4074" t="s">
        <v>1187</v>
      </c>
      <c r="B4074" t="s">
        <v>5307</v>
      </c>
      <c r="C4074" t="s">
        <v>3790</v>
      </c>
      <c r="D4074" t="s">
        <v>164</v>
      </c>
      <c r="E4074" t="s">
        <v>5307</v>
      </c>
      <c r="F4074" t="s">
        <v>3790</v>
      </c>
      <c r="H4074" t="s">
        <v>1738</v>
      </c>
      <c r="I4074" t="s">
        <v>5702</v>
      </c>
      <c r="K4074" t="s">
        <v>125</v>
      </c>
      <c r="L4074" t="s">
        <v>8549</v>
      </c>
    </row>
    <row r="4075" spans="1:12" x14ac:dyDescent="0.25">
      <c r="A4075" t="s">
        <v>1187</v>
      </c>
      <c r="B4075" t="s">
        <v>5307</v>
      </c>
      <c r="C4075" t="s">
        <v>3793</v>
      </c>
      <c r="D4075" t="s">
        <v>164</v>
      </c>
      <c r="E4075" t="s">
        <v>5307</v>
      </c>
      <c r="F4075" t="s">
        <v>3793</v>
      </c>
      <c r="H4075" t="s">
        <v>1738</v>
      </c>
      <c r="I4075" t="s">
        <v>3837</v>
      </c>
      <c r="K4075" t="s">
        <v>125</v>
      </c>
      <c r="L4075" t="s">
        <v>8550</v>
      </c>
    </row>
    <row r="4076" spans="1:12" x14ac:dyDescent="0.25">
      <c r="A4076" t="s">
        <v>1187</v>
      </c>
      <c r="B4076" t="s">
        <v>5307</v>
      </c>
      <c r="C4076" t="s">
        <v>3796</v>
      </c>
      <c r="D4076" t="s">
        <v>164</v>
      </c>
      <c r="E4076" t="s">
        <v>5307</v>
      </c>
      <c r="F4076" t="s">
        <v>3796</v>
      </c>
      <c r="H4076" t="s">
        <v>1738</v>
      </c>
      <c r="I4076" t="s">
        <v>5708</v>
      </c>
      <c r="K4076" t="s">
        <v>125</v>
      </c>
      <c r="L4076" t="s">
        <v>8551</v>
      </c>
    </row>
    <row r="4077" spans="1:12" x14ac:dyDescent="0.25">
      <c r="A4077" t="s">
        <v>1187</v>
      </c>
      <c r="B4077" t="s">
        <v>5307</v>
      </c>
      <c r="C4077" t="s">
        <v>3799</v>
      </c>
      <c r="D4077" t="s">
        <v>164</v>
      </c>
      <c r="E4077" t="s">
        <v>5307</v>
      </c>
      <c r="F4077" t="s">
        <v>3799</v>
      </c>
      <c r="H4077" t="s">
        <v>1738</v>
      </c>
      <c r="I4077" t="s">
        <v>7728</v>
      </c>
      <c r="K4077" t="s">
        <v>125</v>
      </c>
      <c r="L4077" t="s">
        <v>8552</v>
      </c>
    </row>
    <row r="4078" spans="1:12" x14ac:dyDescent="0.25">
      <c r="A4078" t="s">
        <v>1187</v>
      </c>
      <c r="B4078" t="s">
        <v>5307</v>
      </c>
      <c r="C4078" t="s">
        <v>3802</v>
      </c>
      <c r="D4078" t="s">
        <v>164</v>
      </c>
      <c r="E4078" t="s">
        <v>5307</v>
      </c>
      <c r="F4078" t="s">
        <v>3802</v>
      </c>
      <c r="H4078" t="s">
        <v>1738</v>
      </c>
      <c r="I4078" t="s">
        <v>7730</v>
      </c>
      <c r="K4078" t="s">
        <v>125</v>
      </c>
      <c r="L4078" t="s">
        <v>8553</v>
      </c>
    </row>
    <row r="4079" spans="1:12" x14ac:dyDescent="0.25">
      <c r="A4079" t="s">
        <v>1187</v>
      </c>
      <c r="B4079" t="s">
        <v>5307</v>
      </c>
      <c r="C4079" t="s">
        <v>3805</v>
      </c>
      <c r="D4079" t="s">
        <v>164</v>
      </c>
      <c r="E4079" t="s">
        <v>5307</v>
      </c>
      <c r="F4079" t="s">
        <v>3805</v>
      </c>
      <c r="H4079" t="s">
        <v>1738</v>
      </c>
      <c r="I4079" t="s">
        <v>3840</v>
      </c>
      <c r="K4079" t="s">
        <v>125</v>
      </c>
      <c r="L4079" t="s">
        <v>8554</v>
      </c>
    </row>
    <row r="4080" spans="1:12" x14ac:dyDescent="0.25">
      <c r="A4080" t="s">
        <v>1187</v>
      </c>
      <c r="B4080" t="s">
        <v>5307</v>
      </c>
      <c r="C4080" t="s">
        <v>3808</v>
      </c>
      <c r="D4080" t="s">
        <v>164</v>
      </c>
      <c r="E4080" t="s">
        <v>5307</v>
      </c>
      <c r="F4080" t="s">
        <v>3808</v>
      </c>
      <c r="H4080" t="s">
        <v>1738</v>
      </c>
      <c r="I4080" t="s">
        <v>3843</v>
      </c>
      <c r="K4080" t="s">
        <v>125</v>
      </c>
      <c r="L4080" t="s">
        <v>8555</v>
      </c>
    </row>
    <row r="4081" spans="1:12" x14ac:dyDescent="0.25">
      <c r="A4081" t="s">
        <v>1187</v>
      </c>
      <c r="B4081" t="s">
        <v>5307</v>
      </c>
      <c r="C4081" t="s">
        <v>3811</v>
      </c>
      <c r="D4081" t="s">
        <v>164</v>
      </c>
      <c r="E4081" t="s">
        <v>5307</v>
      </c>
      <c r="F4081" t="s">
        <v>3811</v>
      </c>
      <c r="H4081" t="s">
        <v>1738</v>
      </c>
      <c r="I4081" t="s">
        <v>3846</v>
      </c>
      <c r="K4081" t="s">
        <v>125</v>
      </c>
      <c r="L4081" t="s">
        <v>8556</v>
      </c>
    </row>
    <row r="4082" spans="1:12" x14ac:dyDescent="0.25">
      <c r="A4082" t="s">
        <v>1187</v>
      </c>
      <c r="B4082" t="s">
        <v>5307</v>
      </c>
      <c r="C4082" t="s">
        <v>3814</v>
      </c>
      <c r="D4082" t="s">
        <v>164</v>
      </c>
      <c r="E4082" t="s">
        <v>5307</v>
      </c>
      <c r="F4082" t="s">
        <v>3814</v>
      </c>
      <c r="H4082" t="s">
        <v>1738</v>
      </c>
      <c r="I4082" t="s">
        <v>3849</v>
      </c>
      <c r="K4082" t="s">
        <v>125</v>
      </c>
      <c r="L4082" t="s">
        <v>8557</v>
      </c>
    </row>
    <row r="4083" spans="1:12" x14ac:dyDescent="0.25">
      <c r="A4083" t="s">
        <v>1187</v>
      </c>
      <c r="B4083" t="s">
        <v>5307</v>
      </c>
      <c r="C4083" t="s">
        <v>3817</v>
      </c>
      <c r="D4083" t="s">
        <v>164</v>
      </c>
      <c r="E4083" t="s">
        <v>5307</v>
      </c>
      <c r="F4083" t="s">
        <v>3817</v>
      </c>
      <c r="H4083" t="s">
        <v>1738</v>
      </c>
      <c r="I4083" t="s">
        <v>3852</v>
      </c>
      <c r="K4083" t="s">
        <v>125</v>
      </c>
      <c r="L4083" t="s">
        <v>8558</v>
      </c>
    </row>
    <row r="4084" spans="1:12" x14ac:dyDescent="0.25">
      <c r="A4084" t="s">
        <v>1187</v>
      </c>
      <c r="B4084" t="s">
        <v>5307</v>
      </c>
      <c r="C4084" t="s">
        <v>3820</v>
      </c>
      <c r="D4084" t="s">
        <v>164</v>
      </c>
      <c r="E4084" t="s">
        <v>5307</v>
      </c>
      <c r="F4084" t="s">
        <v>3820</v>
      </c>
      <c r="H4084" t="s">
        <v>1738</v>
      </c>
      <c r="I4084" t="s">
        <v>3855</v>
      </c>
      <c r="K4084" t="s">
        <v>125</v>
      </c>
      <c r="L4084" t="s">
        <v>8559</v>
      </c>
    </row>
    <row r="4085" spans="1:12" x14ac:dyDescent="0.25">
      <c r="A4085" t="s">
        <v>1187</v>
      </c>
      <c r="B4085" t="s">
        <v>5307</v>
      </c>
      <c r="C4085" t="s">
        <v>3823</v>
      </c>
      <c r="D4085" t="s">
        <v>164</v>
      </c>
      <c r="E4085" t="s">
        <v>5307</v>
      </c>
      <c r="F4085" t="s">
        <v>3823</v>
      </c>
      <c r="H4085" t="s">
        <v>1738</v>
      </c>
      <c r="I4085" t="s">
        <v>3858</v>
      </c>
      <c r="K4085" t="s">
        <v>125</v>
      </c>
      <c r="L4085" t="s">
        <v>8560</v>
      </c>
    </row>
    <row r="4086" spans="1:12" x14ac:dyDescent="0.25">
      <c r="A4086" t="s">
        <v>1187</v>
      </c>
      <c r="B4086" t="s">
        <v>5307</v>
      </c>
      <c r="C4086" t="s">
        <v>3826</v>
      </c>
      <c r="D4086" t="s">
        <v>164</v>
      </c>
      <c r="E4086" t="s">
        <v>5307</v>
      </c>
      <c r="F4086" t="s">
        <v>3826</v>
      </c>
      <c r="H4086" t="s">
        <v>1738</v>
      </c>
      <c r="I4086" t="s">
        <v>3861</v>
      </c>
      <c r="K4086" t="s">
        <v>125</v>
      </c>
      <c r="L4086" t="s">
        <v>8561</v>
      </c>
    </row>
    <row r="4087" spans="1:12" x14ac:dyDescent="0.25">
      <c r="A4087" t="s">
        <v>1187</v>
      </c>
      <c r="B4087" t="s">
        <v>5307</v>
      </c>
      <c r="C4087" t="s">
        <v>3829</v>
      </c>
      <c r="D4087" t="s">
        <v>164</v>
      </c>
      <c r="E4087" t="s">
        <v>5307</v>
      </c>
      <c r="F4087" t="s">
        <v>3829</v>
      </c>
      <c r="H4087" t="s">
        <v>1738</v>
      </c>
      <c r="I4087" t="s">
        <v>3864</v>
      </c>
      <c r="K4087" t="s">
        <v>125</v>
      </c>
      <c r="L4087" t="s">
        <v>8562</v>
      </c>
    </row>
    <row r="4088" spans="1:12" x14ac:dyDescent="0.25">
      <c r="A4088" t="s">
        <v>1187</v>
      </c>
      <c r="B4088" t="s">
        <v>5307</v>
      </c>
      <c r="C4088" t="s">
        <v>3831</v>
      </c>
      <c r="D4088" t="s">
        <v>164</v>
      </c>
      <c r="E4088" t="s">
        <v>5307</v>
      </c>
      <c r="F4088" t="s">
        <v>3831</v>
      </c>
      <c r="H4088" t="s">
        <v>1738</v>
      </c>
      <c r="I4088" t="s">
        <v>3867</v>
      </c>
      <c r="K4088" t="s">
        <v>125</v>
      </c>
      <c r="L4088" t="s">
        <v>8563</v>
      </c>
    </row>
    <row r="4089" spans="1:12" x14ac:dyDescent="0.25">
      <c r="A4089" t="s">
        <v>1187</v>
      </c>
      <c r="B4089" t="s">
        <v>5307</v>
      </c>
      <c r="C4089" t="s">
        <v>3834</v>
      </c>
      <c r="D4089" t="s">
        <v>164</v>
      </c>
      <c r="E4089" t="s">
        <v>5307</v>
      </c>
      <c r="F4089" t="s">
        <v>3834</v>
      </c>
      <c r="H4089" t="s">
        <v>1738</v>
      </c>
      <c r="I4089" t="s">
        <v>3870</v>
      </c>
      <c r="K4089" t="s">
        <v>125</v>
      </c>
      <c r="L4089" t="s">
        <v>8564</v>
      </c>
    </row>
    <row r="4090" spans="1:12" x14ac:dyDescent="0.25">
      <c r="A4090" t="s">
        <v>1187</v>
      </c>
      <c r="B4090" t="s">
        <v>5307</v>
      </c>
      <c r="C4090" t="s">
        <v>3837</v>
      </c>
      <c r="D4090" t="s">
        <v>164</v>
      </c>
      <c r="E4090" t="s">
        <v>5307</v>
      </c>
      <c r="F4090" t="s">
        <v>3837</v>
      </c>
      <c r="H4090" t="s">
        <v>1738</v>
      </c>
      <c r="I4090" t="s">
        <v>3873</v>
      </c>
      <c r="K4090" t="s">
        <v>125</v>
      </c>
      <c r="L4090" t="s">
        <v>8565</v>
      </c>
    </row>
    <row r="4091" spans="1:12" x14ac:dyDescent="0.25">
      <c r="A4091" t="s">
        <v>1187</v>
      </c>
      <c r="B4091" t="s">
        <v>5307</v>
      </c>
      <c r="C4091" t="s">
        <v>3840</v>
      </c>
      <c r="D4091" t="s">
        <v>164</v>
      </c>
      <c r="E4091" t="s">
        <v>5307</v>
      </c>
      <c r="F4091" t="s">
        <v>3840</v>
      </c>
      <c r="H4091" t="s">
        <v>1738</v>
      </c>
      <c r="I4091" t="s">
        <v>3880</v>
      </c>
      <c r="K4091" t="s">
        <v>125</v>
      </c>
      <c r="L4091" t="s">
        <v>8566</v>
      </c>
    </row>
    <row r="4092" spans="1:12" x14ac:dyDescent="0.25">
      <c r="A4092" t="s">
        <v>1187</v>
      </c>
      <c r="B4092" t="s">
        <v>5307</v>
      </c>
      <c r="C4092" t="s">
        <v>3843</v>
      </c>
      <c r="D4092" t="s">
        <v>164</v>
      </c>
      <c r="E4092" t="s">
        <v>5307</v>
      </c>
      <c r="F4092" t="s">
        <v>3843</v>
      </c>
      <c r="H4092" t="s">
        <v>1738</v>
      </c>
      <c r="I4092" t="s">
        <v>7913</v>
      </c>
      <c r="K4092" t="s">
        <v>125</v>
      </c>
      <c r="L4092" t="s">
        <v>8567</v>
      </c>
    </row>
    <row r="4093" spans="1:12" x14ac:dyDescent="0.25">
      <c r="A4093" t="s">
        <v>1187</v>
      </c>
      <c r="B4093" t="s">
        <v>5307</v>
      </c>
      <c r="C4093" t="s">
        <v>3846</v>
      </c>
      <c r="D4093" t="s">
        <v>164</v>
      </c>
      <c r="E4093" t="s">
        <v>5307</v>
      </c>
      <c r="F4093" t="s">
        <v>3846</v>
      </c>
      <c r="H4093" t="s">
        <v>1738</v>
      </c>
      <c r="I4093" t="s">
        <v>7932</v>
      </c>
      <c r="K4093" t="s">
        <v>125</v>
      </c>
      <c r="L4093" t="s">
        <v>8568</v>
      </c>
    </row>
    <row r="4094" spans="1:12" x14ac:dyDescent="0.25">
      <c r="A4094" t="s">
        <v>1187</v>
      </c>
      <c r="B4094" t="s">
        <v>5307</v>
      </c>
      <c r="C4094" t="s">
        <v>3849</v>
      </c>
      <c r="D4094" t="s">
        <v>164</v>
      </c>
      <c r="E4094" t="s">
        <v>5307</v>
      </c>
      <c r="F4094" t="s">
        <v>3849</v>
      </c>
      <c r="H4094" t="s">
        <v>1738</v>
      </c>
      <c r="I4094" t="s">
        <v>7916</v>
      </c>
      <c r="K4094" t="s">
        <v>125</v>
      </c>
      <c r="L4094" t="s">
        <v>8569</v>
      </c>
    </row>
    <row r="4095" spans="1:12" x14ac:dyDescent="0.25">
      <c r="A4095" t="s">
        <v>1187</v>
      </c>
      <c r="B4095" t="s">
        <v>5307</v>
      </c>
      <c r="C4095" t="s">
        <v>3852</v>
      </c>
      <c r="D4095" t="s">
        <v>164</v>
      </c>
      <c r="E4095" t="s">
        <v>5307</v>
      </c>
      <c r="F4095" t="s">
        <v>3852</v>
      </c>
      <c r="H4095" t="s">
        <v>1738</v>
      </c>
      <c r="I4095" t="s">
        <v>7917</v>
      </c>
      <c r="K4095" t="s">
        <v>125</v>
      </c>
      <c r="L4095" t="s">
        <v>8570</v>
      </c>
    </row>
    <row r="4096" spans="1:12" x14ac:dyDescent="0.25">
      <c r="A4096" t="s">
        <v>1187</v>
      </c>
      <c r="B4096" t="s">
        <v>5307</v>
      </c>
      <c r="C4096" t="s">
        <v>3855</v>
      </c>
      <c r="D4096" t="s">
        <v>164</v>
      </c>
      <c r="E4096" t="s">
        <v>5307</v>
      </c>
      <c r="F4096" t="s">
        <v>3855</v>
      </c>
      <c r="H4096" t="s">
        <v>1738</v>
      </c>
      <c r="I4096" t="s">
        <v>3935</v>
      </c>
      <c r="K4096" t="s">
        <v>125</v>
      </c>
      <c r="L4096" t="s">
        <v>8571</v>
      </c>
    </row>
    <row r="4097" spans="1:12" x14ac:dyDescent="0.25">
      <c r="A4097" t="s">
        <v>1187</v>
      </c>
      <c r="B4097" t="s">
        <v>5307</v>
      </c>
      <c r="C4097" t="s">
        <v>3858</v>
      </c>
      <c r="D4097" t="s">
        <v>164</v>
      </c>
      <c r="E4097" t="s">
        <v>5307</v>
      </c>
      <c r="F4097" t="s">
        <v>3858</v>
      </c>
      <c r="H4097" t="s">
        <v>1738</v>
      </c>
      <c r="I4097" t="s">
        <v>7735</v>
      </c>
      <c r="K4097" t="s">
        <v>125</v>
      </c>
      <c r="L4097" t="s">
        <v>8572</v>
      </c>
    </row>
    <row r="4098" spans="1:12" x14ac:dyDescent="0.25">
      <c r="A4098" t="s">
        <v>1187</v>
      </c>
      <c r="B4098" t="s">
        <v>5307</v>
      </c>
      <c r="C4098" t="s">
        <v>3861</v>
      </c>
      <c r="D4098" t="s">
        <v>164</v>
      </c>
      <c r="E4098" t="s">
        <v>5307</v>
      </c>
      <c r="F4098" t="s">
        <v>3861</v>
      </c>
      <c r="H4098" t="s">
        <v>1738</v>
      </c>
      <c r="I4098" t="s">
        <v>3941</v>
      </c>
      <c r="K4098" t="s">
        <v>125</v>
      </c>
      <c r="L4098" t="s">
        <v>8573</v>
      </c>
    </row>
    <row r="4099" spans="1:12" x14ac:dyDescent="0.25">
      <c r="A4099" t="s">
        <v>1187</v>
      </c>
      <c r="B4099" t="s">
        <v>5307</v>
      </c>
      <c r="C4099" t="s">
        <v>3864</v>
      </c>
      <c r="D4099" t="s">
        <v>164</v>
      </c>
      <c r="E4099" t="s">
        <v>5307</v>
      </c>
      <c r="F4099" t="s">
        <v>3864</v>
      </c>
      <c r="H4099" t="s">
        <v>1738</v>
      </c>
      <c r="I4099" t="s">
        <v>7743</v>
      </c>
      <c r="K4099" t="s">
        <v>125</v>
      </c>
      <c r="L4099" t="s">
        <v>8574</v>
      </c>
    </row>
    <row r="4100" spans="1:12" x14ac:dyDescent="0.25">
      <c r="A4100" t="s">
        <v>1187</v>
      </c>
      <c r="B4100" t="s">
        <v>5307</v>
      </c>
      <c r="C4100" t="s">
        <v>3867</v>
      </c>
      <c r="D4100" t="s">
        <v>164</v>
      </c>
      <c r="E4100" t="s">
        <v>5307</v>
      </c>
      <c r="F4100" t="s">
        <v>3867</v>
      </c>
      <c r="H4100" t="s">
        <v>1738</v>
      </c>
      <c r="I4100" t="s">
        <v>3944</v>
      </c>
      <c r="K4100" t="s">
        <v>125</v>
      </c>
      <c r="L4100" t="s">
        <v>8575</v>
      </c>
    </row>
    <row r="4101" spans="1:12" x14ac:dyDescent="0.25">
      <c r="A4101" t="s">
        <v>1187</v>
      </c>
      <c r="B4101" t="s">
        <v>5307</v>
      </c>
      <c r="C4101" t="s">
        <v>3870</v>
      </c>
      <c r="D4101" t="s">
        <v>164</v>
      </c>
      <c r="E4101" t="s">
        <v>5307</v>
      </c>
      <c r="F4101" t="s">
        <v>3870</v>
      </c>
      <c r="H4101" t="s">
        <v>1738</v>
      </c>
      <c r="I4101" t="s">
        <v>3983</v>
      </c>
      <c r="K4101" t="s">
        <v>125</v>
      </c>
      <c r="L4101" t="s">
        <v>8576</v>
      </c>
    </row>
    <row r="4102" spans="1:12" x14ac:dyDescent="0.25">
      <c r="A4102" t="s">
        <v>1187</v>
      </c>
      <c r="B4102" t="s">
        <v>5307</v>
      </c>
      <c r="C4102" t="s">
        <v>3873</v>
      </c>
      <c r="D4102" t="s">
        <v>164</v>
      </c>
      <c r="E4102" t="s">
        <v>5307</v>
      </c>
      <c r="F4102" t="s">
        <v>3873</v>
      </c>
      <c r="H4102" t="s">
        <v>1738</v>
      </c>
      <c r="I4102" t="s">
        <v>3995</v>
      </c>
      <c r="K4102" t="s">
        <v>125</v>
      </c>
      <c r="L4102" t="s">
        <v>8577</v>
      </c>
    </row>
    <row r="4103" spans="1:12" x14ac:dyDescent="0.25">
      <c r="A4103" t="s">
        <v>1187</v>
      </c>
      <c r="B4103" t="s">
        <v>5307</v>
      </c>
      <c r="C4103" t="s">
        <v>3875</v>
      </c>
      <c r="D4103" t="s">
        <v>164</v>
      </c>
      <c r="E4103" t="s">
        <v>5307</v>
      </c>
      <c r="F4103" t="s">
        <v>3875</v>
      </c>
      <c r="H4103" t="s">
        <v>1738</v>
      </c>
      <c r="I4103" t="s">
        <v>3997</v>
      </c>
      <c r="K4103" t="s">
        <v>125</v>
      </c>
      <c r="L4103" t="s">
        <v>8578</v>
      </c>
    </row>
    <row r="4104" spans="1:12" x14ac:dyDescent="0.25">
      <c r="A4104" t="s">
        <v>1187</v>
      </c>
      <c r="B4104" t="s">
        <v>5307</v>
      </c>
      <c r="C4104" t="s">
        <v>3877</v>
      </c>
      <c r="D4104" t="s">
        <v>164</v>
      </c>
      <c r="E4104" t="s">
        <v>5307</v>
      </c>
      <c r="F4104" t="s">
        <v>3877</v>
      </c>
      <c r="H4104" t="s">
        <v>1738</v>
      </c>
      <c r="I4104" t="s">
        <v>4015</v>
      </c>
      <c r="K4104" t="s">
        <v>125</v>
      </c>
      <c r="L4104" t="s">
        <v>8579</v>
      </c>
    </row>
    <row r="4105" spans="1:12" x14ac:dyDescent="0.25">
      <c r="A4105" t="s">
        <v>1187</v>
      </c>
      <c r="B4105" t="s">
        <v>5307</v>
      </c>
      <c r="C4105" t="s">
        <v>3880</v>
      </c>
      <c r="D4105" t="s">
        <v>164</v>
      </c>
      <c r="E4105" t="s">
        <v>5307</v>
      </c>
      <c r="F4105" t="s">
        <v>3880</v>
      </c>
      <c r="H4105" t="s">
        <v>1738</v>
      </c>
      <c r="I4105" t="s">
        <v>7749</v>
      </c>
      <c r="K4105" t="s">
        <v>125</v>
      </c>
      <c r="L4105" t="s">
        <v>8580</v>
      </c>
    </row>
    <row r="4106" spans="1:12" x14ac:dyDescent="0.25">
      <c r="A4106" t="s">
        <v>1187</v>
      </c>
      <c r="B4106" t="s">
        <v>5307</v>
      </c>
      <c r="C4106" t="s">
        <v>7913</v>
      </c>
      <c r="D4106" t="s">
        <v>164</v>
      </c>
      <c r="E4106" t="s">
        <v>5307</v>
      </c>
      <c r="F4106" t="s">
        <v>7913</v>
      </c>
      <c r="H4106" t="s">
        <v>1738</v>
      </c>
      <c r="I4106" t="s">
        <v>7751</v>
      </c>
      <c r="K4106" t="s">
        <v>125</v>
      </c>
      <c r="L4106" t="s">
        <v>8581</v>
      </c>
    </row>
    <row r="4107" spans="1:12" x14ac:dyDescent="0.25">
      <c r="A4107" t="s">
        <v>1187</v>
      </c>
      <c r="B4107" t="s">
        <v>5307</v>
      </c>
      <c r="C4107" t="s">
        <v>7932</v>
      </c>
      <c r="D4107" t="s">
        <v>164</v>
      </c>
      <c r="E4107" t="s">
        <v>5307</v>
      </c>
      <c r="F4107" t="s">
        <v>7932</v>
      </c>
      <c r="H4107" t="s">
        <v>1738</v>
      </c>
      <c r="I4107" t="s">
        <v>4037</v>
      </c>
      <c r="K4107" t="s">
        <v>125</v>
      </c>
      <c r="L4107" t="s">
        <v>8582</v>
      </c>
    </row>
    <row r="4108" spans="1:12" x14ac:dyDescent="0.25">
      <c r="A4108" t="s">
        <v>1187</v>
      </c>
      <c r="B4108" t="s">
        <v>5307</v>
      </c>
      <c r="C4108" t="s">
        <v>3882</v>
      </c>
      <c r="D4108" t="s">
        <v>164</v>
      </c>
      <c r="E4108" t="s">
        <v>5307</v>
      </c>
      <c r="F4108" t="s">
        <v>3882</v>
      </c>
      <c r="H4108" t="s">
        <v>1738</v>
      </c>
      <c r="I4108" t="s">
        <v>4038</v>
      </c>
      <c r="K4108" t="s">
        <v>125</v>
      </c>
      <c r="L4108" t="s">
        <v>8583</v>
      </c>
    </row>
    <row r="4109" spans="1:12" x14ac:dyDescent="0.25">
      <c r="A4109" t="s">
        <v>1187</v>
      </c>
      <c r="B4109" t="s">
        <v>5307</v>
      </c>
      <c r="C4109" t="s">
        <v>3884</v>
      </c>
      <c r="D4109" t="s">
        <v>164</v>
      </c>
      <c r="E4109" t="s">
        <v>5307</v>
      </c>
      <c r="F4109" t="s">
        <v>3884</v>
      </c>
      <c r="H4109" t="s">
        <v>1738</v>
      </c>
      <c r="I4109" t="s">
        <v>4040</v>
      </c>
      <c r="K4109" t="s">
        <v>125</v>
      </c>
      <c r="L4109" t="s">
        <v>8584</v>
      </c>
    </row>
    <row r="4110" spans="1:12" x14ac:dyDescent="0.25">
      <c r="A4110" t="s">
        <v>1187</v>
      </c>
      <c r="B4110" t="s">
        <v>5307</v>
      </c>
      <c r="C4110" t="s">
        <v>3887</v>
      </c>
      <c r="D4110" t="s">
        <v>164</v>
      </c>
      <c r="E4110" t="s">
        <v>5307</v>
      </c>
      <c r="F4110" t="s">
        <v>3887</v>
      </c>
      <c r="H4110" t="s">
        <v>1738</v>
      </c>
      <c r="I4110" t="s">
        <v>4042</v>
      </c>
      <c r="K4110" t="s">
        <v>125</v>
      </c>
      <c r="L4110" t="s">
        <v>8585</v>
      </c>
    </row>
    <row r="4111" spans="1:12" x14ac:dyDescent="0.25">
      <c r="A4111" t="s">
        <v>1187</v>
      </c>
      <c r="B4111" t="s">
        <v>5307</v>
      </c>
      <c r="C4111" t="s">
        <v>3892</v>
      </c>
      <c r="D4111" t="s">
        <v>164</v>
      </c>
      <c r="E4111" t="s">
        <v>5307</v>
      </c>
      <c r="F4111" t="s">
        <v>3892</v>
      </c>
      <c r="H4111" t="s">
        <v>1738</v>
      </c>
      <c r="I4111" t="s">
        <v>4044</v>
      </c>
      <c r="K4111" t="s">
        <v>125</v>
      </c>
      <c r="L4111" t="s">
        <v>8586</v>
      </c>
    </row>
    <row r="4112" spans="1:12" x14ac:dyDescent="0.25">
      <c r="A4112" t="s">
        <v>1187</v>
      </c>
      <c r="B4112" t="s">
        <v>5307</v>
      </c>
      <c r="C4112" t="s">
        <v>3895</v>
      </c>
      <c r="D4112" t="s">
        <v>164</v>
      </c>
      <c r="E4112" t="s">
        <v>5307</v>
      </c>
      <c r="F4112" t="s">
        <v>3895</v>
      </c>
      <c r="H4112" t="s">
        <v>1738</v>
      </c>
      <c r="I4112" t="s">
        <v>4046</v>
      </c>
      <c r="K4112" t="s">
        <v>125</v>
      </c>
      <c r="L4112" t="s">
        <v>8587</v>
      </c>
    </row>
    <row r="4113" spans="1:12" x14ac:dyDescent="0.25">
      <c r="A4113" t="s">
        <v>1187</v>
      </c>
      <c r="B4113" t="s">
        <v>5307</v>
      </c>
      <c r="C4113" t="s">
        <v>3898</v>
      </c>
      <c r="D4113" t="s">
        <v>164</v>
      </c>
      <c r="E4113" t="s">
        <v>5307</v>
      </c>
      <c r="F4113" t="s">
        <v>3898</v>
      </c>
      <c r="H4113" t="s">
        <v>1738</v>
      </c>
      <c r="I4113" t="s">
        <v>7752</v>
      </c>
      <c r="K4113" t="s">
        <v>125</v>
      </c>
      <c r="L4113" t="s">
        <v>8588</v>
      </c>
    </row>
    <row r="4114" spans="1:12" x14ac:dyDescent="0.25">
      <c r="A4114" t="s">
        <v>1187</v>
      </c>
      <c r="B4114" t="s">
        <v>5307</v>
      </c>
      <c r="C4114" t="s">
        <v>3900</v>
      </c>
      <c r="D4114" t="s">
        <v>164</v>
      </c>
      <c r="E4114" t="s">
        <v>5307</v>
      </c>
      <c r="F4114" t="s">
        <v>3900</v>
      </c>
      <c r="H4114" t="s">
        <v>1738</v>
      </c>
      <c r="I4114" t="s">
        <v>4068</v>
      </c>
      <c r="K4114" t="s">
        <v>125</v>
      </c>
      <c r="L4114" t="s">
        <v>8589</v>
      </c>
    </row>
    <row r="4115" spans="1:12" x14ac:dyDescent="0.25">
      <c r="A4115" t="s">
        <v>1187</v>
      </c>
      <c r="B4115" t="s">
        <v>5307</v>
      </c>
      <c r="C4115" t="s">
        <v>3902</v>
      </c>
      <c r="D4115" t="s">
        <v>164</v>
      </c>
      <c r="E4115" t="s">
        <v>5307</v>
      </c>
      <c r="F4115" t="s">
        <v>3902</v>
      </c>
      <c r="H4115" t="s">
        <v>1738</v>
      </c>
      <c r="I4115" t="s">
        <v>7753</v>
      </c>
      <c r="K4115" t="s">
        <v>125</v>
      </c>
      <c r="L4115" t="s">
        <v>8590</v>
      </c>
    </row>
    <row r="4116" spans="1:12" x14ac:dyDescent="0.25">
      <c r="A4116" t="s">
        <v>1187</v>
      </c>
      <c r="B4116" t="s">
        <v>5307</v>
      </c>
      <c r="C4116" t="s">
        <v>3905</v>
      </c>
      <c r="D4116" t="s">
        <v>164</v>
      </c>
      <c r="E4116" t="s">
        <v>5307</v>
      </c>
      <c r="F4116" t="s">
        <v>3905</v>
      </c>
      <c r="H4116" t="s">
        <v>1738</v>
      </c>
      <c r="I4116" t="s">
        <v>7754</v>
      </c>
      <c r="K4116" t="s">
        <v>125</v>
      </c>
      <c r="L4116" t="s">
        <v>8591</v>
      </c>
    </row>
    <row r="4117" spans="1:12" x14ac:dyDescent="0.25">
      <c r="A4117" t="s">
        <v>1187</v>
      </c>
      <c r="B4117" t="s">
        <v>5307</v>
      </c>
      <c r="C4117" t="s">
        <v>3908</v>
      </c>
      <c r="D4117" t="s">
        <v>164</v>
      </c>
      <c r="E4117" t="s">
        <v>5307</v>
      </c>
      <c r="F4117" t="s">
        <v>3908</v>
      </c>
      <c r="H4117" t="s">
        <v>1738</v>
      </c>
      <c r="I4117" t="s">
        <v>7755</v>
      </c>
      <c r="K4117" t="s">
        <v>125</v>
      </c>
      <c r="L4117" t="s">
        <v>8592</v>
      </c>
    </row>
    <row r="4118" spans="1:12" x14ac:dyDescent="0.25">
      <c r="A4118" t="s">
        <v>1187</v>
      </c>
      <c r="B4118" t="s">
        <v>5307</v>
      </c>
      <c r="C4118" t="s">
        <v>3911</v>
      </c>
      <c r="D4118" t="s">
        <v>164</v>
      </c>
      <c r="E4118" t="s">
        <v>5307</v>
      </c>
      <c r="F4118" t="s">
        <v>3911</v>
      </c>
      <c r="H4118" t="s">
        <v>1738</v>
      </c>
      <c r="I4118" t="s">
        <v>7756</v>
      </c>
      <c r="K4118" t="s">
        <v>125</v>
      </c>
      <c r="L4118" t="s">
        <v>8593</v>
      </c>
    </row>
    <row r="4119" spans="1:12" x14ac:dyDescent="0.25">
      <c r="A4119" t="s">
        <v>1187</v>
      </c>
      <c r="B4119" t="s">
        <v>5307</v>
      </c>
      <c r="C4119" t="s">
        <v>3914</v>
      </c>
      <c r="D4119" t="s">
        <v>164</v>
      </c>
      <c r="E4119" t="s">
        <v>5307</v>
      </c>
      <c r="F4119" t="s">
        <v>3914</v>
      </c>
      <c r="H4119" t="s">
        <v>1738</v>
      </c>
      <c r="I4119" t="s">
        <v>7757</v>
      </c>
      <c r="K4119" t="s">
        <v>125</v>
      </c>
      <c r="L4119" t="s">
        <v>8594</v>
      </c>
    </row>
    <row r="4120" spans="1:12" x14ac:dyDescent="0.25">
      <c r="A4120" t="s">
        <v>1187</v>
      </c>
      <c r="B4120" t="s">
        <v>5307</v>
      </c>
      <c r="C4120" t="s">
        <v>3916</v>
      </c>
      <c r="D4120" t="s">
        <v>164</v>
      </c>
      <c r="E4120" t="s">
        <v>5307</v>
      </c>
      <c r="F4120" t="s">
        <v>3916</v>
      </c>
      <c r="H4120" t="s">
        <v>1738</v>
      </c>
      <c r="I4120" t="s">
        <v>7760</v>
      </c>
      <c r="K4120" t="s">
        <v>125</v>
      </c>
      <c r="L4120" t="s">
        <v>8595</v>
      </c>
    </row>
    <row r="4121" spans="1:12" x14ac:dyDescent="0.25">
      <c r="A4121" t="s">
        <v>1187</v>
      </c>
      <c r="B4121" t="s">
        <v>5307</v>
      </c>
      <c r="C4121" t="s">
        <v>3919</v>
      </c>
      <c r="D4121" t="s">
        <v>164</v>
      </c>
      <c r="E4121" t="s">
        <v>5307</v>
      </c>
      <c r="F4121" t="s">
        <v>3919</v>
      </c>
      <c r="H4121" t="s">
        <v>1738</v>
      </c>
      <c r="I4121" t="s">
        <v>7992</v>
      </c>
      <c r="K4121" t="s">
        <v>125</v>
      </c>
      <c r="L4121" t="s">
        <v>8596</v>
      </c>
    </row>
    <row r="4122" spans="1:12" x14ac:dyDescent="0.25">
      <c r="A4122" t="s">
        <v>1187</v>
      </c>
      <c r="B4122" t="s">
        <v>5307</v>
      </c>
      <c r="C4122" t="s">
        <v>3921</v>
      </c>
      <c r="D4122" t="s">
        <v>164</v>
      </c>
      <c r="E4122" t="s">
        <v>5307</v>
      </c>
      <c r="F4122" t="s">
        <v>3921</v>
      </c>
      <c r="H4122" t="s">
        <v>1738</v>
      </c>
      <c r="I4122" t="s">
        <v>8506</v>
      </c>
      <c r="K4122" t="s">
        <v>125</v>
      </c>
      <c r="L4122" t="s">
        <v>8597</v>
      </c>
    </row>
    <row r="4123" spans="1:12" x14ac:dyDescent="0.25">
      <c r="A4123" t="s">
        <v>1187</v>
      </c>
      <c r="B4123" t="s">
        <v>5307</v>
      </c>
      <c r="C4123" t="s">
        <v>3923</v>
      </c>
      <c r="D4123" t="s">
        <v>164</v>
      </c>
      <c r="E4123" t="s">
        <v>5307</v>
      </c>
      <c r="F4123" t="s">
        <v>3923</v>
      </c>
      <c r="H4123" t="s">
        <v>1738</v>
      </c>
      <c r="I4123" t="s">
        <v>7829</v>
      </c>
      <c r="K4123" t="s">
        <v>125</v>
      </c>
      <c r="L4123" t="s">
        <v>8598</v>
      </c>
    </row>
    <row r="4124" spans="1:12" x14ac:dyDescent="0.25">
      <c r="A4124" t="s">
        <v>1187</v>
      </c>
      <c r="B4124" t="s">
        <v>5307</v>
      </c>
      <c r="C4124" t="s">
        <v>3925</v>
      </c>
      <c r="D4124" t="s">
        <v>164</v>
      </c>
      <c r="E4124" t="s">
        <v>5307</v>
      </c>
      <c r="F4124" t="s">
        <v>3925</v>
      </c>
      <c r="H4124" t="s">
        <v>1738</v>
      </c>
      <c r="I4124" t="s">
        <v>4505</v>
      </c>
      <c r="K4124" t="s">
        <v>125</v>
      </c>
      <c r="L4124" t="s">
        <v>8599</v>
      </c>
    </row>
    <row r="4125" spans="1:12" x14ac:dyDescent="0.25">
      <c r="A4125" t="s">
        <v>1187</v>
      </c>
      <c r="B4125" t="s">
        <v>5307</v>
      </c>
      <c r="C4125" t="s">
        <v>3950</v>
      </c>
      <c r="D4125" t="s">
        <v>164</v>
      </c>
      <c r="E4125" t="s">
        <v>5307</v>
      </c>
      <c r="F4125" t="s">
        <v>3950</v>
      </c>
      <c r="H4125" t="s">
        <v>1738</v>
      </c>
      <c r="I4125" t="s">
        <v>4508</v>
      </c>
      <c r="K4125" t="s">
        <v>125</v>
      </c>
      <c r="L4125" t="s">
        <v>8600</v>
      </c>
    </row>
    <row r="4126" spans="1:12" x14ac:dyDescent="0.25">
      <c r="A4126" t="s">
        <v>1187</v>
      </c>
      <c r="B4126" t="s">
        <v>5307</v>
      </c>
      <c r="C4126" t="s">
        <v>3952</v>
      </c>
      <c r="D4126" t="s">
        <v>164</v>
      </c>
      <c r="E4126" t="s">
        <v>5307</v>
      </c>
      <c r="F4126" t="s">
        <v>3952</v>
      </c>
      <c r="H4126" t="s">
        <v>1738</v>
      </c>
      <c r="I4126" t="s">
        <v>7872</v>
      </c>
      <c r="K4126" t="s">
        <v>125</v>
      </c>
      <c r="L4126" t="s">
        <v>8601</v>
      </c>
    </row>
    <row r="4127" spans="1:12" x14ac:dyDescent="0.25">
      <c r="A4127" t="s">
        <v>1187</v>
      </c>
      <c r="B4127" t="s">
        <v>5307</v>
      </c>
      <c r="C4127" t="s">
        <v>5802</v>
      </c>
      <c r="D4127" t="s">
        <v>164</v>
      </c>
      <c r="E4127" t="s">
        <v>5307</v>
      </c>
      <c r="F4127" t="s">
        <v>5802</v>
      </c>
      <c r="H4127" t="s">
        <v>1738</v>
      </c>
      <c r="I4127" t="s">
        <v>7623</v>
      </c>
      <c r="K4127" t="s">
        <v>125</v>
      </c>
      <c r="L4127" t="s">
        <v>8602</v>
      </c>
    </row>
    <row r="4128" spans="1:12" x14ac:dyDescent="0.25">
      <c r="A4128" t="s">
        <v>1187</v>
      </c>
      <c r="B4128" t="s">
        <v>5307</v>
      </c>
      <c r="C4128" t="s">
        <v>3954</v>
      </c>
      <c r="D4128" t="s">
        <v>164</v>
      </c>
      <c r="E4128" t="s">
        <v>5307</v>
      </c>
      <c r="F4128" t="s">
        <v>3954</v>
      </c>
      <c r="H4128" t="s">
        <v>210</v>
      </c>
      <c r="I4128" t="s">
        <v>7735</v>
      </c>
      <c r="K4128" t="s">
        <v>125</v>
      </c>
      <c r="L4128" t="s">
        <v>8603</v>
      </c>
    </row>
    <row r="4129" spans="1:12" x14ac:dyDescent="0.25">
      <c r="A4129" t="s">
        <v>1187</v>
      </c>
      <c r="B4129" t="s">
        <v>5307</v>
      </c>
      <c r="C4129" t="s">
        <v>3956</v>
      </c>
      <c r="D4129" t="s">
        <v>164</v>
      </c>
      <c r="E4129" t="s">
        <v>5307</v>
      </c>
      <c r="F4129" t="s">
        <v>3956</v>
      </c>
      <c r="H4129" t="s">
        <v>210</v>
      </c>
      <c r="I4129" t="s">
        <v>3941</v>
      </c>
      <c r="K4129" t="s">
        <v>125</v>
      </c>
      <c r="L4129" t="s">
        <v>8604</v>
      </c>
    </row>
    <row r="4130" spans="1:12" x14ac:dyDescent="0.25">
      <c r="A4130" t="s">
        <v>1187</v>
      </c>
      <c r="B4130" t="s">
        <v>5307</v>
      </c>
      <c r="C4130" t="s">
        <v>3958</v>
      </c>
      <c r="D4130" t="s">
        <v>164</v>
      </c>
      <c r="E4130" t="s">
        <v>5307</v>
      </c>
      <c r="F4130" t="s">
        <v>3958</v>
      </c>
      <c r="H4130" t="s">
        <v>210</v>
      </c>
      <c r="I4130" t="s">
        <v>4110</v>
      </c>
      <c r="K4130" t="s">
        <v>125</v>
      </c>
      <c r="L4130" t="s">
        <v>8605</v>
      </c>
    </row>
    <row r="4131" spans="1:12" x14ac:dyDescent="0.25">
      <c r="A4131" t="s">
        <v>1187</v>
      </c>
      <c r="B4131" t="s">
        <v>5307</v>
      </c>
      <c r="C4131" t="s">
        <v>3960</v>
      </c>
      <c r="D4131" t="s">
        <v>164</v>
      </c>
      <c r="E4131" t="s">
        <v>5307</v>
      </c>
      <c r="F4131" t="s">
        <v>3960</v>
      </c>
      <c r="H4131" t="s">
        <v>1764</v>
      </c>
      <c r="I4131" t="s">
        <v>7735</v>
      </c>
      <c r="K4131" t="s">
        <v>125</v>
      </c>
      <c r="L4131" t="s">
        <v>8606</v>
      </c>
    </row>
    <row r="4132" spans="1:12" x14ac:dyDescent="0.25">
      <c r="A4132" t="s">
        <v>1187</v>
      </c>
      <c r="B4132" t="s">
        <v>5307</v>
      </c>
      <c r="C4132" t="s">
        <v>3962</v>
      </c>
      <c r="D4132" t="s">
        <v>164</v>
      </c>
      <c r="E4132" t="s">
        <v>5307</v>
      </c>
      <c r="F4132" t="s">
        <v>3962</v>
      </c>
      <c r="H4132" t="s">
        <v>1764</v>
      </c>
      <c r="I4132" t="s">
        <v>3941</v>
      </c>
      <c r="K4132" t="s">
        <v>125</v>
      </c>
      <c r="L4132" t="s">
        <v>8607</v>
      </c>
    </row>
    <row r="4133" spans="1:12" x14ac:dyDescent="0.25">
      <c r="A4133" t="s">
        <v>1187</v>
      </c>
      <c r="B4133" t="s">
        <v>5307</v>
      </c>
      <c r="C4133" t="s">
        <v>3964</v>
      </c>
      <c r="D4133" t="s">
        <v>164</v>
      </c>
      <c r="E4133" t="s">
        <v>5307</v>
      </c>
      <c r="F4133" t="s">
        <v>3964</v>
      </c>
      <c r="H4133" t="s">
        <v>1764</v>
      </c>
      <c r="I4133" t="s">
        <v>4110</v>
      </c>
      <c r="K4133" t="s">
        <v>125</v>
      </c>
      <c r="L4133" t="s">
        <v>8608</v>
      </c>
    </row>
    <row r="4134" spans="1:12" x14ac:dyDescent="0.25">
      <c r="A4134" t="s">
        <v>1187</v>
      </c>
      <c r="B4134" t="s">
        <v>5307</v>
      </c>
      <c r="C4134" t="s">
        <v>3966</v>
      </c>
      <c r="D4134" t="s">
        <v>164</v>
      </c>
      <c r="E4134" t="s">
        <v>5307</v>
      </c>
      <c r="F4134" t="s">
        <v>3966</v>
      </c>
      <c r="H4134" t="s">
        <v>1764</v>
      </c>
      <c r="I4134" t="s">
        <v>3935</v>
      </c>
      <c r="K4134" t="s">
        <v>125</v>
      </c>
      <c r="L4134" t="s">
        <v>8609</v>
      </c>
    </row>
    <row r="4135" spans="1:12" x14ac:dyDescent="0.25">
      <c r="A4135" t="s">
        <v>1187</v>
      </c>
      <c r="B4135" t="s">
        <v>5307</v>
      </c>
      <c r="C4135" t="s">
        <v>3968</v>
      </c>
      <c r="D4135" t="s">
        <v>164</v>
      </c>
      <c r="E4135" t="s">
        <v>5307</v>
      </c>
      <c r="F4135" t="s">
        <v>3968</v>
      </c>
      <c r="H4135" t="s">
        <v>219</v>
      </c>
      <c r="I4135" t="s">
        <v>7735</v>
      </c>
      <c r="K4135" t="s">
        <v>125</v>
      </c>
      <c r="L4135" t="s">
        <v>8610</v>
      </c>
    </row>
    <row r="4136" spans="1:12" x14ac:dyDescent="0.25">
      <c r="A4136" t="s">
        <v>1187</v>
      </c>
      <c r="B4136" t="s">
        <v>5307</v>
      </c>
      <c r="C4136" t="s">
        <v>3970</v>
      </c>
      <c r="D4136" t="s">
        <v>164</v>
      </c>
      <c r="E4136" t="s">
        <v>5307</v>
      </c>
      <c r="F4136" t="s">
        <v>3970</v>
      </c>
      <c r="H4136" t="s">
        <v>219</v>
      </c>
      <c r="I4136" t="s">
        <v>3941</v>
      </c>
      <c r="K4136" t="s">
        <v>125</v>
      </c>
      <c r="L4136" t="s">
        <v>8611</v>
      </c>
    </row>
    <row r="4137" spans="1:12" x14ac:dyDescent="0.25">
      <c r="A4137" t="s">
        <v>1187</v>
      </c>
      <c r="B4137" t="s">
        <v>5307</v>
      </c>
      <c r="C4137" t="s">
        <v>3972</v>
      </c>
      <c r="D4137" t="s">
        <v>164</v>
      </c>
      <c r="E4137" t="s">
        <v>5307</v>
      </c>
      <c r="F4137" t="s">
        <v>3972</v>
      </c>
      <c r="H4137" t="s">
        <v>219</v>
      </c>
      <c r="I4137" t="s">
        <v>4110</v>
      </c>
      <c r="K4137" t="s">
        <v>125</v>
      </c>
      <c r="L4137" t="s">
        <v>8612</v>
      </c>
    </row>
    <row r="4138" spans="1:12" x14ac:dyDescent="0.25">
      <c r="A4138" t="s">
        <v>1187</v>
      </c>
      <c r="B4138" t="s">
        <v>5307</v>
      </c>
      <c r="C4138" t="s">
        <v>3974</v>
      </c>
      <c r="D4138" t="s">
        <v>164</v>
      </c>
      <c r="E4138" t="s">
        <v>5307</v>
      </c>
      <c r="F4138" t="s">
        <v>3974</v>
      </c>
      <c r="H4138" t="s">
        <v>1770</v>
      </c>
      <c r="I4138" t="s">
        <v>3941</v>
      </c>
      <c r="K4138" t="s">
        <v>125</v>
      </c>
      <c r="L4138" t="s">
        <v>8613</v>
      </c>
    </row>
    <row r="4139" spans="1:12" x14ac:dyDescent="0.25">
      <c r="A4139" t="s">
        <v>1187</v>
      </c>
      <c r="B4139" t="s">
        <v>5307</v>
      </c>
      <c r="C4139" t="s">
        <v>3977</v>
      </c>
      <c r="D4139" t="s">
        <v>164</v>
      </c>
      <c r="E4139" t="s">
        <v>5307</v>
      </c>
      <c r="F4139" t="s">
        <v>3977</v>
      </c>
      <c r="H4139" t="s">
        <v>217</v>
      </c>
      <c r="I4139" t="s">
        <v>3483</v>
      </c>
      <c r="K4139" t="s">
        <v>125</v>
      </c>
      <c r="L4139" t="s">
        <v>8614</v>
      </c>
    </row>
    <row r="4140" spans="1:12" x14ac:dyDescent="0.25">
      <c r="A4140" t="s">
        <v>1187</v>
      </c>
      <c r="B4140" t="s">
        <v>5307</v>
      </c>
      <c r="C4140" t="s">
        <v>3979</v>
      </c>
      <c r="D4140" t="s">
        <v>164</v>
      </c>
      <c r="E4140" t="s">
        <v>5307</v>
      </c>
      <c r="F4140" t="s">
        <v>3979</v>
      </c>
      <c r="H4140" t="s">
        <v>217</v>
      </c>
      <c r="I4140" t="s">
        <v>3492</v>
      </c>
      <c r="K4140" t="s">
        <v>125</v>
      </c>
      <c r="L4140" t="s">
        <v>8615</v>
      </c>
    </row>
    <row r="4141" spans="1:12" x14ac:dyDescent="0.25">
      <c r="A4141" t="s">
        <v>1187</v>
      </c>
      <c r="B4141" t="s">
        <v>5307</v>
      </c>
      <c r="C4141" t="s">
        <v>3981</v>
      </c>
      <c r="D4141" t="s">
        <v>164</v>
      </c>
      <c r="E4141" t="s">
        <v>5307</v>
      </c>
      <c r="F4141" t="s">
        <v>3981</v>
      </c>
      <c r="H4141" t="s">
        <v>217</v>
      </c>
      <c r="I4141" t="s">
        <v>3495</v>
      </c>
      <c r="K4141" t="s">
        <v>125</v>
      </c>
      <c r="L4141" t="s">
        <v>8616</v>
      </c>
    </row>
    <row r="4142" spans="1:12" x14ac:dyDescent="0.25">
      <c r="A4142" t="s">
        <v>1187</v>
      </c>
      <c r="B4142" t="s">
        <v>5307</v>
      </c>
      <c r="C4142" t="s">
        <v>3983</v>
      </c>
      <c r="D4142" t="s">
        <v>164</v>
      </c>
      <c r="E4142" t="s">
        <v>5307</v>
      </c>
      <c r="F4142" t="s">
        <v>3983</v>
      </c>
      <c r="H4142" t="s">
        <v>217</v>
      </c>
      <c r="I4142" t="s">
        <v>3498</v>
      </c>
      <c r="K4142" t="s">
        <v>125</v>
      </c>
      <c r="L4142" t="s">
        <v>8617</v>
      </c>
    </row>
    <row r="4143" spans="1:12" x14ac:dyDescent="0.25">
      <c r="A4143" t="s">
        <v>1187</v>
      </c>
      <c r="B4143" t="s">
        <v>5307</v>
      </c>
      <c r="C4143" t="s">
        <v>3986</v>
      </c>
      <c r="D4143" t="s">
        <v>164</v>
      </c>
      <c r="E4143" t="s">
        <v>5307</v>
      </c>
      <c r="F4143" t="s">
        <v>3986</v>
      </c>
      <c r="H4143" t="s">
        <v>217</v>
      </c>
      <c r="I4143" t="s">
        <v>3504</v>
      </c>
      <c r="K4143" t="s">
        <v>125</v>
      </c>
      <c r="L4143" t="s">
        <v>8618</v>
      </c>
    </row>
    <row r="4144" spans="1:12" x14ac:dyDescent="0.25">
      <c r="A4144" t="s">
        <v>1187</v>
      </c>
      <c r="B4144" t="s">
        <v>5307</v>
      </c>
      <c r="C4144" t="s">
        <v>3988</v>
      </c>
      <c r="D4144" t="s">
        <v>164</v>
      </c>
      <c r="E4144" t="s">
        <v>5307</v>
      </c>
      <c r="F4144" t="s">
        <v>3988</v>
      </c>
      <c r="H4144" t="s">
        <v>217</v>
      </c>
      <c r="I4144" t="s">
        <v>3510</v>
      </c>
      <c r="K4144" t="s">
        <v>125</v>
      </c>
      <c r="L4144" t="s">
        <v>8619</v>
      </c>
    </row>
    <row r="4145" spans="1:12" x14ac:dyDescent="0.25">
      <c r="A4145" t="s">
        <v>1187</v>
      </c>
      <c r="B4145" t="s">
        <v>5307</v>
      </c>
      <c r="C4145" t="s">
        <v>3989</v>
      </c>
      <c r="D4145" t="s">
        <v>164</v>
      </c>
      <c r="E4145" t="s">
        <v>5307</v>
      </c>
      <c r="F4145" t="s">
        <v>3989</v>
      </c>
      <c r="H4145" t="s">
        <v>217</v>
      </c>
      <c r="I4145" t="s">
        <v>3524</v>
      </c>
      <c r="K4145" t="s">
        <v>125</v>
      </c>
      <c r="L4145" t="s">
        <v>8620</v>
      </c>
    </row>
    <row r="4146" spans="1:12" x14ac:dyDescent="0.25">
      <c r="A4146" t="s">
        <v>1187</v>
      </c>
      <c r="B4146" t="s">
        <v>5307</v>
      </c>
      <c r="C4146" t="s">
        <v>3991</v>
      </c>
      <c r="D4146" t="s">
        <v>164</v>
      </c>
      <c r="E4146" t="s">
        <v>5307</v>
      </c>
      <c r="F4146" t="s">
        <v>3991</v>
      </c>
      <c r="H4146" t="s">
        <v>217</v>
      </c>
      <c r="I4146" t="s">
        <v>3532</v>
      </c>
      <c r="K4146" t="s">
        <v>125</v>
      </c>
      <c r="L4146" t="s">
        <v>8621</v>
      </c>
    </row>
    <row r="4147" spans="1:12" x14ac:dyDescent="0.25">
      <c r="A4147" t="s">
        <v>1187</v>
      </c>
      <c r="B4147" t="s">
        <v>5307</v>
      </c>
      <c r="C4147" t="s">
        <v>3992</v>
      </c>
      <c r="D4147" t="s">
        <v>164</v>
      </c>
      <c r="E4147" t="s">
        <v>5307</v>
      </c>
      <c r="F4147" t="s">
        <v>3992</v>
      </c>
      <c r="H4147" t="s">
        <v>217</v>
      </c>
      <c r="I4147" t="s">
        <v>3535</v>
      </c>
      <c r="K4147" t="s">
        <v>125</v>
      </c>
      <c r="L4147" t="s">
        <v>8622</v>
      </c>
    </row>
    <row r="4148" spans="1:12" x14ac:dyDescent="0.25">
      <c r="A4148" t="s">
        <v>1187</v>
      </c>
      <c r="B4148" t="s">
        <v>5307</v>
      </c>
      <c r="C4148" t="s">
        <v>3995</v>
      </c>
      <c r="D4148" t="s">
        <v>164</v>
      </c>
      <c r="E4148" t="s">
        <v>5307</v>
      </c>
      <c r="F4148" t="s">
        <v>3995</v>
      </c>
      <c r="H4148" t="s">
        <v>217</v>
      </c>
      <c r="I4148" t="s">
        <v>3543</v>
      </c>
      <c r="K4148" t="s">
        <v>125</v>
      </c>
      <c r="L4148" t="s">
        <v>8623</v>
      </c>
    </row>
    <row r="4149" spans="1:12" x14ac:dyDescent="0.25">
      <c r="A4149" t="s">
        <v>1187</v>
      </c>
      <c r="B4149" t="s">
        <v>5307</v>
      </c>
      <c r="C4149" t="s">
        <v>3997</v>
      </c>
      <c r="D4149" t="s">
        <v>164</v>
      </c>
      <c r="E4149" t="s">
        <v>5307</v>
      </c>
      <c r="F4149" t="s">
        <v>3997</v>
      </c>
      <c r="H4149" t="s">
        <v>217</v>
      </c>
      <c r="I4149" t="s">
        <v>3588</v>
      </c>
      <c r="K4149" t="s">
        <v>125</v>
      </c>
      <c r="L4149" t="s">
        <v>8624</v>
      </c>
    </row>
    <row r="4150" spans="1:12" x14ac:dyDescent="0.25">
      <c r="A4150" t="s">
        <v>1187</v>
      </c>
      <c r="B4150" t="s">
        <v>5307</v>
      </c>
      <c r="C4150" t="s">
        <v>3999</v>
      </c>
      <c r="D4150" t="s">
        <v>164</v>
      </c>
      <c r="E4150" t="s">
        <v>5307</v>
      </c>
      <c r="F4150" t="s">
        <v>3999</v>
      </c>
      <c r="H4150" t="s">
        <v>217</v>
      </c>
      <c r="I4150" t="s">
        <v>7654</v>
      </c>
      <c r="K4150" t="s">
        <v>125</v>
      </c>
      <c r="L4150" t="s">
        <v>8625</v>
      </c>
    </row>
    <row r="4151" spans="1:12" x14ac:dyDescent="0.25">
      <c r="A4151" t="s">
        <v>1187</v>
      </c>
      <c r="B4151" t="s">
        <v>5307</v>
      </c>
      <c r="C4151" t="s">
        <v>4001</v>
      </c>
      <c r="D4151" t="s">
        <v>164</v>
      </c>
      <c r="E4151" t="s">
        <v>5307</v>
      </c>
      <c r="F4151" t="s">
        <v>4001</v>
      </c>
      <c r="H4151" t="s">
        <v>217</v>
      </c>
      <c r="I4151" t="s">
        <v>3602</v>
      </c>
      <c r="K4151" t="s">
        <v>125</v>
      </c>
      <c r="L4151" t="s">
        <v>8626</v>
      </c>
    </row>
    <row r="4152" spans="1:12" x14ac:dyDescent="0.25">
      <c r="A4152" t="s">
        <v>1187</v>
      </c>
      <c r="B4152" t="s">
        <v>5307</v>
      </c>
      <c r="C4152" t="s">
        <v>4003</v>
      </c>
      <c r="D4152" t="s">
        <v>164</v>
      </c>
      <c r="E4152" t="s">
        <v>5307</v>
      </c>
      <c r="F4152" t="s">
        <v>4003</v>
      </c>
      <c r="H4152" t="s">
        <v>217</v>
      </c>
      <c r="I4152" t="s">
        <v>3628</v>
      </c>
      <c r="K4152" t="s">
        <v>125</v>
      </c>
      <c r="L4152" t="s">
        <v>8627</v>
      </c>
    </row>
    <row r="4153" spans="1:12" x14ac:dyDescent="0.25">
      <c r="A4153" t="s">
        <v>1187</v>
      </c>
      <c r="B4153" t="s">
        <v>5307</v>
      </c>
      <c r="C4153" t="s">
        <v>4005</v>
      </c>
      <c r="D4153" t="s">
        <v>164</v>
      </c>
      <c r="E4153" t="s">
        <v>5307</v>
      </c>
      <c r="F4153" t="s">
        <v>4005</v>
      </c>
      <c r="H4153" t="s">
        <v>217</v>
      </c>
      <c r="I4153" t="s">
        <v>3642</v>
      </c>
      <c r="K4153" t="s">
        <v>125</v>
      </c>
      <c r="L4153" t="s">
        <v>8628</v>
      </c>
    </row>
    <row r="4154" spans="1:12" x14ac:dyDescent="0.25">
      <c r="A4154" t="s">
        <v>1187</v>
      </c>
      <c r="B4154" t="s">
        <v>5307</v>
      </c>
      <c r="C4154" t="s">
        <v>4007</v>
      </c>
      <c r="D4154" t="s">
        <v>164</v>
      </c>
      <c r="E4154" t="s">
        <v>5307</v>
      </c>
      <c r="F4154" t="s">
        <v>4007</v>
      </c>
      <c r="H4154" t="s">
        <v>217</v>
      </c>
      <c r="I4154" t="s">
        <v>3645</v>
      </c>
      <c r="K4154" t="s">
        <v>125</v>
      </c>
      <c r="L4154" t="s">
        <v>8629</v>
      </c>
    </row>
    <row r="4155" spans="1:12" x14ac:dyDescent="0.25">
      <c r="A4155" t="s">
        <v>1187</v>
      </c>
      <c r="B4155" t="s">
        <v>5307</v>
      </c>
      <c r="C4155" t="s">
        <v>4009</v>
      </c>
      <c r="D4155" t="s">
        <v>164</v>
      </c>
      <c r="E4155" t="s">
        <v>5307</v>
      </c>
      <c r="F4155" t="s">
        <v>4009</v>
      </c>
      <c r="H4155" t="s">
        <v>217</v>
      </c>
      <c r="I4155" t="s">
        <v>8181</v>
      </c>
      <c r="K4155" t="s">
        <v>125</v>
      </c>
      <c r="L4155" t="s">
        <v>8630</v>
      </c>
    </row>
    <row r="4156" spans="1:12" x14ac:dyDescent="0.25">
      <c r="A4156" t="s">
        <v>1187</v>
      </c>
      <c r="B4156" t="s">
        <v>5307</v>
      </c>
      <c r="C4156" t="s">
        <v>4010</v>
      </c>
      <c r="D4156" t="s">
        <v>164</v>
      </c>
      <c r="E4156" t="s">
        <v>5307</v>
      </c>
      <c r="F4156" t="s">
        <v>4010</v>
      </c>
      <c r="H4156" t="s">
        <v>217</v>
      </c>
      <c r="I4156" t="s">
        <v>4100</v>
      </c>
      <c r="K4156" t="s">
        <v>125</v>
      </c>
      <c r="L4156" t="s">
        <v>8631</v>
      </c>
    </row>
    <row r="4157" spans="1:12" x14ac:dyDescent="0.25">
      <c r="A4157" t="s">
        <v>1187</v>
      </c>
      <c r="B4157" t="s">
        <v>5307</v>
      </c>
      <c r="C4157" t="s">
        <v>4012</v>
      </c>
      <c r="D4157" t="s">
        <v>164</v>
      </c>
      <c r="E4157" t="s">
        <v>5307</v>
      </c>
      <c r="F4157" t="s">
        <v>4012</v>
      </c>
      <c r="H4157" t="s">
        <v>217</v>
      </c>
      <c r="I4157" t="s">
        <v>4101</v>
      </c>
      <c r="K4157" t="s">
        <v>125</v>
      </c>
      <c r="L4157" t="s">
        <v>8632</v>
      </c>
    </row>
    <row r="4158" spans="1:12" x14ac:dyDescent="0.25">
      <c r="A4158" t="s">
        <v>1187</v>
      </c>
      <c r="B4158" t="s">
        <v>5307</v>
      </c>
      <c r="C4158" t="s">
        <v>4014</v>
      </c>
      <c r="D4158" t="s">
        <v>164</v>
      </c>
      <c r="E4158" t="s">
        <v>5307</v>
      </c>
      <c r="F4158" t="s">
        <v>4014</v>
      </c>
      <c r="H4158" t="s">
        <v>1788</v>
      </c>
      <c r="I4158" t="s">
        <v>3480</v>
      </c>
      <c r="K4158" t="s">
        <v>125</v>
      </c>
      <c r="L4158" t="s">
        <v>8633</v>
      </c>
    </row>
    <row r="4159" spans="1:12" x14ac:dyDescent="0.25">
      <c r="A4159" t="s">
        <v>1187</v>
      </c>
      <c r="B4159" t="s">
        <v>5307</v>
      </c>
      <c r="C4159" t="s">
        <v>4015</v>
      </c>
      <c r="D4159" t="s">
        <v>164</v>
      </c>
      <c r="E4159" t="s">
        <v>5307</v>
      </c>
      <c r="F4159" t="s">
        <v>4015</v>
      </c>
      <c r="H4159" t="s">
        <v>1788</v>
      </c>
      <c r="I4159" t="s">
        <v>3483</v>
      </c>
      <c r="K4159" t="s">
        <v>125</v>
      </c>
      <c r="L4159" t="s">
        <v>8634</v>
      </c>
    </row>
    <row r="4160" spans="1:12" x14ac:dyDescent="0.25">
      <c r="A4160" t="s">
        <v>1187</v>
      </c>
      <c r="B4160" t="s">
        <v>5307</v>
      </c>
      <c r="C4160" t="s">
        <v>4018</v>
      </c>
      <c r="D4160" t="s">
        <v>164</v>
      </c>
      <c r="E4160" t="s">
        <v>5307</v>
      </c>
      <c r="F4160" t="s">
        <v>4018</v>
      </c>
      <c r="H4160" t="s">
        <v>1788</v>
      </c>
      <c r="I4160" t="s">
        <v>3492</v>
      </c>
      <c r="K4160" t="s">
        <v>125</v>
      </c>
      <c r="L4160" t="s">
        <v>8635</v>
      </c>
    </row>
    <row r="4161" spans="1:12" x14ac:dyDescent="0.25">
      <c r="A4161" t="s">
        <v>1187</v>
      </c>
      <c r="B4161" t="s">
        <v>5307</v>
      </c>
      <c r="C4161" t="s">
        <v>4020</v>
      </c>
      <c r="D4161" t="s">
        <v>164</v>
      </c>
      <c r="E4161" t="s">
        <v>5307</v>
      </c>
      <c r="F4161" t="s">
        <v>4020</v>
      </c>
      <c r="H4161" t="s">
        <v>1788</v>
      </c>
      <c r="I4161" t="s">
        <v>3495</v>
      </c>
      <c r="K4161" t="s">
        <v>125</v>
      </c>
      <c r="L4161" t="s">
        <v>8636</v>
      </c>
    </row>
    <row r="4162" spans="1:12" x14ac:dyDescent="0.25">
      <c r="A4162" t="s">
        <v>1187</v>
      </c>
      <c r="B4162" t="s">
        <v>5307</v>
      </c>
      <c r="C4162" t="s">
        <v>7749</v>
      </c>
      <c r="D4162" t="s">
        <v>164</v>
      </c>
      <c r="E4162" t="s">
        <v>5307</v>
      </c>
      <c r="F4162" t="s">
        <v>7749</v>
      </c>
      <c r="H4162" t="s">
        <v>1788</v>
      </c>
      <c r="I4162" t="s">
        <v>3498</v>
      </c>
      <c r="K4162" t="s">
        <v>125</v>
      </c>
      <c r="L4162" t="s">
        <v>8637</v>
      </c>
    </row>
    <row r="4163" spans="1:12" x14ac:dyDescent="0.25">
      <c r="A4163" t="s">
        <v>1187</v>
      </c>
      <c r="B4163" t="s">
        <v>5307</v>
      </c>
      <c r="C4163" t="s">
        <v>4022</v>
      </c>
      <c r="D4163" t="s">
        <v>164</v>
      </c>
      <c r="E4163" t="s">
        <v>5307</v>
      </c>
      <c r="F4163" t="s">
        <v>4022</v>
      </c>
      <c r="H4163" t="s">
        <v>1788</v>
      </c>
      <c r="I4163" t="s">
        <v>3501</v>
      </c>
      <c r="K4163" t="s">
        <v>125</v>
      </c>
      <c r="L4163" t="s">
        <v>8638</v>
      </c>
    </row>
    <row r="4164" spans="1:12" x14ac:dyDescent="0.25">
      <c r="A4164" t="s">
        <v>1187</v>
      </c>
      <c r="B4164" t="s">
        <v>5307</v>
      </c>
      <c r="C4164" t="s">
        <v>4024</v>
      </c>
      <c r="D4164" t="s">
        <v>164</v>
      </c>
      <c r="E4164" t="s">
        <v>5307</v>
      </c>
      <c r="F4164" t="s">
        <v>4024</v>
      </c>
      <c r="H4164" t="s">
        <v>1788</v>
      </c>
      <c r="I4164" t="s">
        <v>3504</v>
      </c>
      <c r="K4164" t="s">
        <v>125</v>
      </c>
      <c r="L4164" t="s">
        <v>8639</v>
      </c>
    </row>
    <row r="4165" spans="1:12" x14ac:dyDescent="0.25">
      <c r="A4165" t="s">
        <v>1187</v>
      </c>
      <c r="B4165" t="s">
        <v>5307</v>
      </c>
      <c r="C4165" t="s">
        <v>4028</v>
      </c>
      <c r="D4165" t="s">
        <v>164</v>
      </c>
      <c r="E4165" t="s">
        <v>5307</v>
      </c>
      <c r="F4165" t="s">
        <v>4028</v>
      </c>
      <c r="H4165" t="s">
        <v>1788</v>
      </c>
      <c r="I4165" t="s">
        <v>3516</v>
      </c>
      <c r="K4165" t="s">
        <v>125</v>
      </c>
      <c r="L4165" t="s">
        <v>8640</v>
      </c>
    </row>
    <row r="4166" spans="1:12" x14ac:dyDescent="0.25">
      <c r="A4166" t="s">
        <v>1187</v>
      </c>
      <c r="B4166" t="s">
        <v>5307</v>
      </c>
      <c r="C4166" t="s">
        <v>5877</v>
      </c>
      <c r="D4166" t="s">
        <v>164</v>
      </c>
      <c r="E4166" t="s">
        <v>5307</v>
      </c>
      <c r="F4166" t="s">
        <v>5877</v>
      </c>
      <c r="H4166" t="s">
        <v>1788</v>
      </c>
      <c r="I4166" t="s">
        <v>3519</v>
      </c>
      <c r="K4166" t="s">
        <v>125</v>
      </c>
      <c r="L4166" t="s">
        <v>8641</v>
      </c>
    </row>
    <row r="4167" spans="1:12" x14ac:dyDescent="0.25">
      <c r="A4167" t="s">
        <v>1187</v>
      </c>
      <c r="B4167" t="s">
        <v>5307</v>
      </c>
      <c r="C4167" t="s">
        <v>4037</v>
      </c>
      <c r="D4167" t="s">
        <v>164</v>
      </c>
      <c r="E4167" t="s">
        <v>5307</v>
      </c>
      <c r="F4167" t="s">
        <v>4037</v>
      </c>
      <c r="H4167" t="s">
        <v>1788</v>
      </c>
      <c r="I4167" t="s">
        <v>3524</v>
      </c>
      <c r="K4167" t="s">
        <v>125</v>
      </c>
      <c r="L4167" t="s">
        <v>8642</v>
      </c>
    </row>
    <row r="4168" spans="1:12" x14ac:dyDescent="0.25">
      <c r="A4168" t="s">
        <v>1187</v>
      </c>
      <c r="B4168" t="s">
        <v>5307</v>
      </c>
      <c r="C4168" t="s">
        <v>4038</v>
      </c>
      <c r="D4168" t="s">
        <v>164</v>
      </c>
      <c r="E4168" t="s">
        <v>5307</v>
      </c>
      <c r="F4168" t="s">
        <v>4038</v>
      </c>
      <c r="H4168" t="s">
        <v>1788</v>
      </c>
      <c r="I4168" t="s">
        <v>3532</v>
      </c>
      <c r="K4168" t="s">
        <v>125</v>
      </c>
      <c r="L4168" t="s">
        <v>8643</v>
      </c>
    </row>
    <row r="4169" spans="1:12" x14ac:dyDescent="0.25">
      <c r="A4169" t="s">
        <v>1187</v>
      </c>
      <c r="B4169" t="s">
        <v>5307</v>
      </c>
      <c r="C4169" t="s">
        <v>4040</v>
      </c>
      <c r="D4169" t="s">
        <v>164</v>
      </c>
      <c r="E4169" t="s">
        <v>5307</v>
      </c>
      <c r="F4169" t="s">
        <v>4040</v>
      </c>
      <c r="H4169" t="s">
        <v>1788</v>
      </c>
      <c r="I4169" t="s">
        <v>3535</v>
      </c>
      <c r="K4169" t="s">
        <v>125</v>
      </c>
      <c r="L4169" t="s">
        <v>8644</v>
      </c>
    </row>
    <row r="4170" spans="1:12" x14ac:dyDescent="0.25">
      <c r="A4170" t="s">
        <v>1187</v>
      </c>
      <c r="B4170" t="s">
        <v>5307</v>
      </c>
      <c r="C4170" t="s">
        <v>4042</v>
      </c>
      <c r="D4170" t="s">
        <v>164</v>
      </c>
      <c r="E4170" t="s">
        <v>5307</v>
      </c>
      <c r="F4170" t="s">
        <v>4042</v>
      </c>
      <c r="H4170" t="s">
        <v>1788</v>
      </c>
      <c r="I4170" t="s">
        <v>3543</v>
      </c>
      <c r="K4170" t="s">
        <v>125</v>
      </c>
      <c r="L4170" t="s">
        <v>8645</v>
      </c>
    </row>
    <row r="4171" spans="1:12" x14ac:dyDescent="0.25">
      <c r="A4171" t="s">
        <v>1187</v>
      </c>
      <c r="B4171" t="s">
        <v>5307</v>
      </c>
      <c r="C4171" t="s">
        <v>4044</v>
      </c>
      <c r="D4171" t="s">
        <v>164</v>
      </c>
      <c r="E4171" t="s">
        <v>5307</v>
      </c>
      <c r="F4171" t="s">
        <v>4044</v>
      </c>
      <c r="H4171" t="s">
        <v>1788</v>
      </c>
      <c r="I4171" t="s">
        <v>3588</v>
      </c>
      <c r="K4171" t="s">
        <v>125</v>
      </c>
      <c r="L4171" t="s">
        <v>8646</v>
      </c>
    </row>
    <row r="4172" spans="1:12" x14ac:dyDescent="0.25">
      <c r="A4172" t="s">
        <v>1187</v>
      </c>
      <c r="B4172" t="s">
        <v>5307</v>
      </c>
      <c r="C4172" t="s">
        <v>4046</v>
      </c>
      <c r="D4172" t="s">
        <v>164</v>
      </c>
      <c r="E4172" t="s">
        <v>5307</v>
      </c>
      <c r="F4172" t="s">
        <v>4046</v>
      </c>
      <c r="H4172" t="s">
        <v>1788</v>
      </c>
      <c r="I4172" t="s">
        <v>3594</v>
      </c>
      <c r="K4172" t="s">
        <v>125</v>
      </c>
      <c r="L4172" t="s">
        <v>8647</v>
      </c>
    </row>
    <row r="4173" spans="1:12" x14ac:dyDescent="0.25">
      <c r="A4173" t="s">
        <v>1187</v>
      </c>
      <c r="B4173" t="s">
        <v>5307</v>
      </c>
      <c r="C4173" t="s">
        <v>4047</v>
      </c>
      <c r="D4173" t="s">
        <v>164</v>
      </c>
      <c r="E4173" t="s">
        <v>5307</v>
      </c>
      <c r="F4173" t="s">
        <v>4047</v>
      </c>
      <c r="H4173" t="s">
        <v>1788</v>
      </c>
      <c r="I4173" t="s">
        <v>7654</v>
      </c>
      <c r="K4173" t="s">
        <v>125</v>
      </c>
      <c r="L4173" t="s">
        <v>8648</v>
      </c>
    </row>
    <row r="4174" spans="1:12" x14ac:dyDescent="0.25">
      <c r="A4174" t="s">
        <v>1187</v>
      </c>
      <c r="B4174" t="s">
        <v>5307</v>
      </c>
      <c r="C4174" t="s">
        <v>4049</v>
      </c>
      <c r="D4174" t="s">
        <v>164</v>
      </c>
      <c r="E4174" t="s">
        <v>5307</v>
      </c>
      <c r="F4174" t="s">
        <v>4049</v>
      </c>
      <c r="H4174" t="s">
        <v>1788</v>
      </c>
      <c r="I4174" t="s">
        <v>3602</v>
      </c>
      <c r="K4174" t="s">
        <v>125</v>
      </c>
      <c r="L4174" t="s">
        <v>8649</v>
      </c>
    </row>
    <row r="4175" spans="1:12" x14ac:dyDescent="0.25">
      <c r="A4175" t="s">
        <v>1187</v>
      </c>
      <c r="B4175" t="s">
        <v>5307</v>
      </c>
      <c r="C4175" t="s">
        <v>5896</v>
      </c>
      <c r="D4175" t="s">
        <v>164</v>
      </c>
      <c r="E4175" t="s">
        <v>5307</v>
      </c>
      <c r="F4175" t="s">
        <v>5896</v>
      </c>
      <c r="H4175" t="s">
        <v>1788</v>
      </c>
      <c r="I4175" t="s">
        <v>3628</v>
      </c>
      <c r="K4175" t="s">
        <v>125</v>
      </c>
      <c r="L4175" t="s">
        <v>8650</v>
      </c>
    </row>
    <row r="4176" spans="1:12" x14ac:dyDescent="0.25">
      <c r="A4176" t="s">
        <v>1187</v>
      </c>
      <c r="B4176" t="s">
        <v>5307</v>
      </c>
      <c r="C4176" t="s">
        <v>4051</v>
      </c>
      <c r="D4176" t="s">
        <v>164</v>
      </c>
      <c r="E4176" t="s">
        <v>5307</v>
      </c>
      <c r="F4176" t="s">
        <v>4051</v>
      </c>
      <c r="H4176" t="s">
        <v>1788</v>
      </c>
      <c r="I4176" t="s">
        <v>3634</v>
      </c>
      <c r="K4176" t="s">
        <v>125</v>
      </c>
      <c r="L4176" t="s">
        <v>8651</v>
      </c>
    </row>
    <row r="4177" spans="1:12" x14ac:dyDescent="0.25">
      <c r="A4177" t="s">
        <v>1187</v>
      </c>
      <c r="B4177" t="s">
        <v>5307</v>
      </c>
      <c r="C4177" t="s">
        <v>4053</v>
      </c>
      <c r="D4177" t="s">
        <v>164</v>
      </c>
      <c r="E4177" t="s">
        <v>5307</v>
      </c>
      <c r="F4177" t="s">
        <v>4053</v>
      </c>
      <c r="H4177" t="s">
        <v>1788</v>
      </c>
      <c r="I4177" t="s">
        <v>3642</v>
      </c>
      <c r="K4177" t="s">
        <v>125</v>
      </c>
      <c r="L4177" t="s">
        <v>8652</v>
      </c>
    </row>
    <row r="4178" spans="1:12" x14ac:dyDescent="0.25">
      <c r="A4178" t="s">
        <v>1187</v>
      </c>
      <c r="B4178" t="s">
        <v>5307</v>
      </c>
      <c r="C4178" t="s">
        <v>4054</v>
      </c>
      <c r="D4178" t="s">
        <v>164</v>
      </c>
      <c r="E4178" t="s">
        <v>5307</v>
      </c>
      <c r="F4178" t="s">
        <v>4054</v>
      </c>
      <c r="H4178" t="s">
        <v>1788</v>
      </c>
      <c r="I4178" t="s">
        <v>3645</v>
      </c>
      <c r="K4178" t="s">
        <v>125</v>
      </c>
      <c r="L4178" t="s">
        <v>8653</v>
      </c>
    </row>
    <row r="4179" spans="1:12" x14ac:dyDescent="0.25">
      <c r="A4179" t="s">
        <v>1187</v>
      </c>
      <c r="B4179" t="s">
        <v>5307</v>
      </c>
      <c r="C4179" t="s">
        <v>5905</v>
      </c>
      <c r="D4179" t="s">
        <v>164</v>
      </c>
      <c r="E4179" t="s">
        <v>5307</v>
      </c>
      <c r="F4179" t="s">
        <v>5905</v>
      </c>
      <c r="H4179" t="s">
        <v>1788</v>
      </c>
      <c r="I4179" t="s">
        <v>7735</v>
      </c>
      <c r="K4179" t="s">
        <v>125</v>
      </c>
      <c r="L4179" t="s">
        <v>8654</v>
      </c>
    </row>
    <row r="4180" spans="1:12" x14ac:dyDescent="0.25">
      <c r="A4180" t="s">
        <v>1187</v>
      </c>
      <c r="B4180" t="s">
        <v>5307</v>
      </c>
      <c r="C4180" t="s">
        <v>5908</v>
      </c>
      <c r="D4180" t="s">
        <v>164</v>
      </c>
      <c r="E4180" t="s">
        <v>5307</v>
      </c>
      <c r="F4180" t="s">
        <v>5908</v>
      </c>
      <c r="H4180" t="s">
        <v>1788</v>
      </c>
      <c r="I4180" t="s">
        <v>3941</v>
      </c>
      <c r="K4180" t="s">
        <v>125</v>
      </c>
      <c r="L4180" t="s">
        <v>8655</v>
      </c>
    </row>
    <row r="4181" spans="1:12" x14ac:dyDescent="0.25">
      <c r="A4181" t="s">
        <v>1187</v>
      </c>
      <c r="B4181" t="s">
        <v>5307</v>
      </c>
      <c r="C4181" t="s">
        <v>4056</v>
      </c>
      <c r="D4181" t="s">
        <v>164</v>
      </c>
      <c r="E4181" t="s">
        <v>5307</v>
      </c>
      <c r="F4181" t="s">
        <v>4056</v>
      </c>
      <c r="H4181" t="s">
        <v>1788</v>
      </c>
      <c r="I4181" t="s">
        <v>3944</v>
      </c>
      <c r="K4181" t="s">
        <v>125</v>
      </c>
      <c r="L4181" t="s">
        <v>8656</v>
      </c>
    </row>
    <row r="4182" spans="1:12" x14ac:dyDescent="0.25">
      <c r="A4182" t="s">
        <v>1187</v>
      </c>
      <c r="B4182" t="s">
        <v>5307</v>
      </c>
      <c r="C4182" t="s">
        <v>4058</v>
      </c>
      <c r="D4182" t="s">
        <v>164</v>
      </c>
      <c r="E4182" t="s">
        <v>5307</v>
      </c>
      <c r="F4182" t="s">
        <v>4058</v>
      </c>
      <c r="H4182" t="s">
        <v>1788</v>
      </c>
      <c r="I4182" t="s">
        <v>3948</v>
      </c>
      <c r="K4182" t="s">
        <v>125</v>
      </c>
      <c r="L4182" t="s">
        <v>8657</v>
      </c>
    </row>
    <row r="4183" spans="1:12" x14ac:dyDescent="0.25">
      <c r="A4183" t="s">
        <v>1187</v>
      </c>
      <c r="B4183" t="s">
        <v>5307</v>
      </c>
      <c r="C4183" t="s">
        <v>4060</v>
      </c>
      <c r="D4183" t="s">
        <v>164</v>
      </c>
      <c r="E4183" t="s">
        <v>5307</v>
      </c>
      <c r="F4183" t="s">
        <v>4060</v>
      </c>
      <c r="H4183" t="s">
        <v>1788</v>
      </c>
      <c r="I4183" t="s">
        <v>4070</v>
      </c>
      <c r="K4183" t="s">
        <v>125</v>
      </c>
      <c r="L4183" t="s">
        <v>8658</v>
      </c>
    </row>
    <row r="4184" spans="1:12" x14ac:dyDescent="0.25">
      <c r="A4184" t="s">
        <v>1187</v>
      </c>
      <c r="B4184" t="s">
        <v>5307</v>
      </c>
      <c r="C4184" t="s">
        <v>4063</v>
      </c>
      <c r="D4184" t="s">
        <v>164</v>
      </c>
      <c r="E4184" t="s">
        <v>5307</v>
      </c>
      <c r="F4184" t="s">
        <v>4063</v>
      </c>
      <c r="H4184" t="s">
        <v>1788</v>
      </c>
      <c r="I4184" t="s">
        <v>8181</v>
      </c>
      <c r="K4184" t="s">
        <v>125</v>
      </c>
      <c r="L4184" t="s">
        <v>8659</v>
      </c>
    </row>
    <row r="4185" spans="1:12" x14ac:dyDescent="0.25">
      <c r="A4185" t="s">
        <v>1187</v>
      </c>
      <c r="B4185" t="s">
        <v>5307</v>
      </c>
      <c r="C4185" t="s">
        <v>4065</v>
      </c>
      <c r="D4185" t="s">
        <v>164</v>
      </c>
      <c r="E4185" t="s">
        <v>5307</v>
      </c>
      <c r="F4185" t="s">
        <v>4065</v>
      </c>
      <c r="H4185" t="s">
        <v>1788</v>
      </c>
      <c r="I4185" t="s">
        <v>4100</v>
      </c>
      <c r="K4185" t="s">
        <v>125</v>
      </c>
      <c r="L4185" t="s">
        <v>8660</v>
      </c>
    </row>
    <row r="4186" spans="1:12" x14ac:dyDescent="0.25">
      <c r="A4186" t="s">
        <v>1187</v>
      </c>
      <c r="B4186" t="s">
        <v>5307</v>
      </c>
      <c r="C4186" t="s">
        <v>4067</v>
      </c>
      <c r="D4186" t="s">
        <v>164</v>
      </c>
      <c r="E4186" t="s">
        <v>5307</v>
      </c>
      <c r="F4186" t="s">
        <v>4067</v>
      </c>
      <c r="H4186" t="s">
        <v>1788</v>
      </c>
      <c r="I4186" t="s">
        <v>4101</v>
      </c>
      <c r="K4186" t="s">
        <v>125</v>
      </c>
      <c r="L4186" t="s">
        <v>8661</v>
      </c>
    </row>
    <row r="4187" spans="1:12" x14ac:dyDescent="0.25">
      <c r="A4187" t="s">
        <v>1187</v>
      </c>
      <c r="B4187" t="s">
        <v>5307</v>
      </c>
      <c r="C4187" t="s">
        <v>4070</v>
      </c>
      <c r="D4187" t="s">
        <v>164</v>
      </c>
      <c r="E4187" t="s">
        <v>5307</v>
      </c>
      <c r="F4187" t="s">
        <v>4070</v>
      </c>
      <c r="H4187" t="s">
        <v>1788</v>
      </c>
      <c r="I4187" t="s">
        <v>8470</v>
      </c>
      <c r="K4187" t="s">
        <v>125</v>
      </c>
      <c r="L4187" t="s">
        <v>8662</v>
      </c>
    </row>
    <row r="4188" spans="1:12" x14ac:dyDescent="0.25">
      <c r="A4188" t="s">
        <v>1187</v>
      </c>
      <c r="B4188" t="s">
        <v>5307</v>
      </c>
      <c r="C4188" t="s">
        <v>4072</v>
      </c>
      <c r="D4188" t="s">
        <v>164</v>
      </c>
      <c r="E4188" t="s">
        <v>5307</v>
      </c>
      <c r="F4188" t="s">
        <v>4072</v>
      </c>
      <c r="H4188" t="s">
        <v>1788</v>
      </c>
      <c r="I4188" t="s">
        <v>8471</v>
      </c>
      <c r="K4188" t="s">
        <v>125</v>
      </c>
      <c r="L4188" t="s">
        <v>8663</v>
      </c>
    </row>
    <row r="4189" spans="1:12" x14ac:dyDescent="0.25">
      <c r="A4189" t="s">
        <v>1187</v>
      </c>
      <c r="B4189" t="s">
        <v>5307</v>
      </c>
      <c r="C4189" t="s">
        <v>4074</v>
      </c>
      <c r="D4189" t="s">
        <v>164</v>
      </c>
      <c r="E4189" t="s">
        <v>5307</v>
      </c>
      <c r="F4189" t="s">
        <v>4074</v>
      </c>
      <c r="H4189" t="s">
        <v>216</v>
      </c>
      <c r="I4189" t="s">
        <v>3498</v>
      </c>
      <c r="K4189" t="s">
        <v>125</v>
      </c>
      <c r="L4189" t="s">
        <v>8664</v>
      </c>
    </row>
    <row r="4190" spans="1:12" x14ac:dyDescent="0.25">
      <c r="A4190" t="s">
        <v>1187</v>
      </c>
      <c r="B4190" t="s">
        <v>5307</v>
      </c>
      <c r="C4190" t="s">
        <v>4076</v>
      </c>
      <c r="D4190" t="s">
        <v>164</v>
      </c>
      <c r="E4190" t="s">
        <v>5307</v>
      </c>
      <c r="F4190" t="s">
        <v>4076</v>
      </c>
      <c r="H4190" t="s">
        <v>216</v>
      </c>
      <c r="I4190" t="s">
        <v>3507</v>
      </c>
      <c r="K4190" t="s">
        <v>125</v>
      </c>
      <c r="L4190" t="s">
        <v>8665</v>
      </c>
    </row>
    <row r="4191" spans="1:12" x14ac:dyDescent="0.25">
      <c r="A4191" t="s">
        <v>1187</v>
      </c>
      <c r="B4191" t="s">
        <v>5307</v>
      </c>
      <c r="C4191" t="s">
        <v>4078</v>
      </c>
      <c r="D4191" t="s">
        <v>164</v>
      </c>
      <c r="E4191" t="s">
        <v>5307</v>
      </c>
      <c r="F4191" t="s">
        <v>4078</v>
      </c>
      <c r="H4191" t="s">
        <v>216</v>
      </c>
      <c r="I4191" t="s">
        <v>3526</v>
      </c>
      <c r="K4191" t="s">
        <v>125</v>
      </c>
      <c r="L4191" t="s">
        <v>8666</v>
      </c>
    </row>
    <row r="4192" spans="1:12" x14ac:dyDescent="0.25">
      <c r="A4192" t="s">
        <v>1187</v>
      </c>
      <c r="B4192" t="s">
        <v>5307</v>
      </c>
      <c r="C4192" t="s">
        <v>4079</v>
      </c>
      <c r="D4192" t="s">
        <v>164</v>
      </c>
      <c r="E4192" t="s">
        <v>5307</v>
      </c>
      <c r="F4192" t="s">
        <v>4079</v>
      </c>
      <c r="H4192" t="s">
        <v>216</v>
      </c>
      <c r="I4192" t="s">
        <v>3541</v>
      </c>
      <c r="K4192" t="s">
        <v>125</v>
      </c>
      <c r="L4192" t="s">
        <v>8667</v>
      </c>
    </row>
    <row r="4193" spans="1:12" x14ac:dyDescent="0.25">
      <c r="A4193" t="s">
        <v>1187</v>
      </c>
      <c r="B4193" t="s">
        <v>5307</v>
      </c>
      <c r="C4193" t="s">
        <v>5937</v>
      </c>
      <c r="D4193" t="s">
        <v>164</v>
      </c>
      <c r="E4193" t="s">
        <v>5307</v>
      </c>
      <c r="F4193" t="s">
        <v>5937</v>
      </c>
      <c r="H4193" t="s">
        <v>216</v>
      </c>
      <c r="I4193" t="s">
        <v>3549</v>
      </c>
      <c r="K4193" t="s">
        <v>125</v>
      </c>
      <c r="L4193" t="s">
        <v>8668</v>
      </c>
    </row>
    <row r="4194" spans="1:12" x14ac:dyDescent="0.25">
      <c r="A4194" t="s">
        <v>1187</v>
      </c>
      <c r="B4194" t="s">
        <v>5307</v>
      </c>
      <c r="C4194" t="s">
        <v>5940</v>
      </c>
      <c r="D4194" t="s">
        <v>164</v>
      </c>
      <c r="E4194" t="s">
        <v>5307</v>
      </c>
      <c r="F4194" t="s">
        <v>5940</v>
      </c>
      <c r="H4194" t="s">
        <v>216</v>
      </c>
      <c r="I4194" t="s">
        <v>3591</v>
      </c>
      <c r="K4194" t="s">
        <v>125</v>
      </c>
      <c r="L4194" t="s">
        <v>8669</v>
      </c>
    </row>
    <row r="4195" spans="1:12" x14ac:dyDescent="0.25">
      <c r="A4195" t="s">
        <v>1187</v>
      </c>
      <c r="B4195" t="s">
        <v>5307</v>
      </c>
      <c r="C4195" t="s">
        <v>5943</v>
      </c>
      <c r="D4195" t="s">
        <v>164</v>
      </c>
      <c r="E4195" t="s">
        <v>5307</v>
      </c>
      <c r="F4195" t="s">
        <v>5943</v>
      </c>
      <c r="H4195" t="s">
        <v>216</v>
      </c>
      <c r="I4195" t="s">
        <v>3594</v>
      </c>
      <c r="K4195" t="s">
        <v>125</v>
      </c>
      <c r="L4195" t="s">
        <v>8670</v>
      </c>
    </row>
    <row r="4196" spans="1:12" x14ac:dyDescent="0.25">
      <c r="A4196" t="s">
        <v>1187</v>
      </c>
      <c r="B4196" t="s">
        <v>5307</v>
      </c>
      <c r="C4196" t="s">
        <v>4081</v>
      </c>
      <c r="D4196" t="s">
        <v>164</v>
      </c>
      <c r="E4196" t="s">
        <v>5307</v>
      </c>
      <c r="F4196" t="s">
        <v>4081</v>
      </c>
      <c r="H4196" t="s">
        <v>216</v>
      </c>
      <c r="I4196" t="s">
        <v>7654</v>
      </c>
      <c r="K4196" t="s">
        <v>125</v>
      </c>
      <c r="L4196" t="s">
        <v>8671</v>
      </c>
    </row>
    <row r="4197" spans="1:12" x14ac:dyDescent="0.25">
      <c r="A4197" t="s">
        <v>1187</v>
      </c>
      <c r="B4197" t="s">
        <v>5307</v>
      </c>
      <c r="C4197" t="s">
        <v>4083</v>
      </c>
      <c r="D4197" t="s">
        <v>164</v>
      </c>
      <c r="E4197" t="s">
        <v>5307</v>
      </c>
      <c r="F4197" t="s">
        <v>4083</v>
      </c>
      <c r="H4197" t="s">
        <v>216</v>
      </c>
      <c r="I4197" t="s">
        <v>3597</v>
      </c>
      <c r="K4197" t="s">
        <v>125</v>
      </c>
      <c r="L4197" t="s">
        <v>8672</v>
      </c>
    </row>
    <row r="4198" spans="1:12" x14ac:dyDescent="0.25">
      <c r="A4198" t="s">
        <v>1187</v>
      </c>
      <c r="B4198" t="s">
        <v>5307</v>
      </c>
      <c r="C4198" t="s">
        <v>4085</v>
      </c>
      <c r="D4198" t="s">
        <v>164</v>
      </c>
      <c r="E4198" t="s">
        <v>5307</v>
      </c>
      <c r="F4198" t="s">
        <v>4085</v>
      </c>
      <c r="H4198" t="s">
        <v>216</v>
      </c>
      <c r="I4198" t="s">
        <v>3605</v>
      </c>
      <c r="K4198" t="s">
        <v>125</v>
      </c>
      <c r="L4198" t="s">
        <v>8673</v>
      </c>
    </row>
    <row r="4199" spans="1:12" x14ac:dyDescent="0.25">
      <c r="A4199" t="s">
        <v>1187</v>
      </c>
      <c r="B4199" t="s">
        <v>5307</v>
      </c>
      <c r="C4199" t="s">
        <v>5952</v>
      </c>
      <c r="D4199" t="s">
        <v>164</v>
      </c>
      <c r="E4199" t="s">
        <v>5307</v>
      </c>
      <c r="F4199" t="s">
        <v>5952</v>
      </c>
      <c r="H4199" t="s">
        <v>216</v>
      </c>
      <c r="I4199" t="s">
        <v>3607</v>
      </c>
      <c r="K4199" t="s">
        <v>125</v>
      </c>
      <c r="L4199" t="s">
        <v>8674</v>
      </c>
    </row>
    <row r="4200" spans="1:12" x14ac:dyDescent="0.25">
      <c r="A4200" t="s">
        <v>1187</v>
      </c>
      <c r="B4200" t="s">
        <v>5307</v>
      </c>
      <c r="C4200" t="s">
        <v>4087</v>
      </c>
      <c r="D4200" t="s">
        <v>164</v>
      </c>
      <c r="E4200" t="s">
        <v>5307</v>
      </c>
      <c r="F4200" t="s">
        <v>4087</v>
      </c>
      <c r="H4200" t="s">
        <v>216</v>
      </c>
      <c r="I4200" t="s">
        <v>3613</v>
      </c>
      <c r="K4200" t="s">
        <v>125</v>
      </c>
      <c r="L4200" t="s">
        <v>8675</v>
      </c>
    </row>
    <row r="4201" spans="1:12" x14ac:dyDescent="0.25">
      <c r="A4201" t="s">
        <v>1187</v>
      </c>
      <c r="B4201" t="s">
        <v>5307</v>
      </c>
      <c r="C4201" t="s">
        <v>4089</v>
      </c>
      <c r="D4201" t="s">
        <v>164</v>
      </c>
      <c r="E4201" t="s">
        <v>5307</v>
      </c>
      <c r="F4201" t="s">
        <v>4089</v>
      </c>
      <c r="H4201" t="s">
        <v>216</v>
      </c>
      <c r="I4201" t="s">
        <v>3628</v>
      </c>
      <c r="K4201" t="s">
        <v>125</v>
      </c>
      <c r="L4201" t="s">
        <v>8676</v>
      </c>
    </row>
    <row r="4202" spans="1:12" x14ac:dyDescent="0.25">
      <c r="A4202" t="s">
        <v>1187</v>
      </c>
      <c r="B4202" t="s">
        <v>5307</v>
      </c>
      <c r="C4202" t="s">
        <v>4091</v>
      </c>
      <c r="D4202" t="s">
        <v>164</v>
      </c>
      <c r="E4202" t="s">
        <v>5307</v>
      </c>
      <c r="F4202" t="s">
        <v>4091</v>
      </c>
      <c r="H4202" t="s">
        <v>216</v>
      </c>
      <c r="I4202" t="s">
        <v>3935</v>
      </c>
      <c r="K4202" t="s">
        <v>125</v>
      </c>
      <c r="L4202" t="s">
        <v>8677</v>
      </c>
    </row>
    <row r="4203" spans="1:12" x14ac:dyDescent="0.25">
      <c r="A4203" t="s">
        <v>1187</v>
      </c>
      <c r="B4203" t="s">
        <v>5307</v>
      </c>
      <c r="C4203" t="s">
        <v>4093</v>
      </c>
      <c r="D4203" t="s">
        <v>164</v>
      </c>
      <c r="E4203" t="s">
        <v>5307</v>
      </c>
      <c r="F4203" t="s">
        <v>4093</v>
      </c>
      <c r="H4203" t="s">
        <v>216</v>
      </c>
      <c r="I4203" t="s">
        <v>7735</v>
      </c>
      <c r="K4203" t="s">
        <v>125</v>
      </c>
      <c r="L4203" t="s">
        <v>8678</v>
      </c>
    </row>
    <row r="4204" spans="1:12" x14ac:dyDescent="0.25">
      <c r="A4204" t="s">
        <v>1187</v>
      </c>
      <c r="B4204" t="s">
        <v>5307</v>
      </c>
      <c r="C4204" t="s">
        <v>5963</v>
      </c>
      <c r="D4204" t="s">
        <v>164</v>
      </c>
      <c r="E4204" t="s">
        <v>5307</v>
      </c>
      <c r="F4204" t="s">
        <v>5963</v>
      </c>
      <c r="H4204" t="s">
        <v>216</v>
      </c>
      <c r="I4204" t="s">
        <v>3944</v>
      </c>
      <c r="K4204" t="s">
        <v>125</v>
      </c>
      <c r="L4204" t="s">
        <v>8679</v>
      </c>
    </row>
    <row r="4205" spans="1:12" x14ac:dyDescent="0.25">
      <c r="A4205" t="s">
        <v>1187</v>
      </c>
      <c r="B4205" t="s">
        <v>5307</v>
      </c>
      <c r="C4205" t="s">
        <v>4095</v>
      </c>
      <c r="D4205" t="s">
        <v>164</v>
      </c>
      <c r="E4205" t="s">
        <v>5307</v>
      </c>
      <c r="F4205" t="s">
        <v>4095</v>
      </c>
      <c r="H4205" t="s">
        <v>216</v>
      </c>
      <c r="I4205" t="s">
        <v>3946</v>
      </c>
      <c r="K4205" t="s">
        <v>125</v>
      </c>
      <c r="L4205" t="s">
        <v>8680</v>
      </c>
    </row>
    <row r="4206" spans="1:12" x14ac:dyDescent="0.25">
      <c r="A4206" t="s">
        <v>1187</v>
      </c>
      <c r="B4206" t="s">
        <v>5307</v>
      </c>
      <c r="C4206" t="s">
        <v>4097</v>
      </c>
      <c r="D4206" t="s">
        <v>164</v>
      </c>
      <c r="E4206" t="s">
        <v>5307</v>
      </c>
      <c r="F4206" t="s">
        <v>4097</v>
      </c>
      <c r="H4206" t="s">
        <v>216</v>
      </c>
      <c r="I4206" t="s">
        <v>8507</v>
      </c>
      <c r="K4206" t="s">
        <v>125</v>
      </c>
      <c r="L4206" t="s">
        <v>8681</v>
      </c>
    </row>
    <row r="4207" spans="1:12" x14ac:dyDescent="0.25">
      <c r="A4207" t="s">
        <v>70</v>
      </c>
      <c r="B4207" t="s">
        <v>5284</v>
      </c>
      <c r="C4207" t="s">
        <v>3341</v>
      </c>
      <c r="D4207" t="s">
        <v>70</v>
      </c>
      <c r="E4207" t="s">
        <v>5284</v>
      </c>
      <c r="F4207" t="s">
        <v>3341</v>
      </c>
      <c r="H4207" t="s">
        <v>216</v>
      </c>
      <c r="I4207" t="s">
        <v>8420</v>
      </c>
      <c r="K4207" t="s">
        <v>125</v>
      </c>
      <c r="L4207" t="s">
        <v>8682</v>
      </c>
    </row>
    <row r="4208" spans="1:12" x14ac:dyDescent="0.25">
      <c r="A4208" t="s">
        <v>70</v>
      </c>
      <c r="B4208" t="s">
        <v>5284</v>
      </c>
      <c r="C4208" t="s">
        <v>3383</v>
      </c>
      <c r="D4208" t="s">
        <v>70</v>
      </c>
      <c r="E4208" t="s">
        <v>5284</v>
      </c>
      <c r="F4208" t="s">
        <v>3383</v>
      </c>
      <c r="H4208" t="s">
        <v>1800</v>
      </c>
      <c r="I4208" t="s">
        <v>3341</v>
      </c>
      <c r="K4208" t="s">
        <v>125</v>
      </c>
      <c r="L4208" t="s">
        <v>8683</v>
      </c>
    </row>
    <row r="4209" spans="1:12" x14ac:dyDescent="0.25">
      <c r="A4209" t="s">
        <v>70</v>
      </c>
      <c r="B4209" t="s">
        <v>5284</v>
      </c>
      <c r="C4209" t="s">
        <v>7948</v>
      </c>
      <c r="D4209" t="s">
        <v>70</v>
      </c>
      <c r="E4209" t="s">
        <v>5284</v>
      </c>
      <c r="F4209" t="s">
        <v>7948</v>
      </c>
      <c r="H4209" t="s">
        <v>1800</v>
      </c>
      <c r="I4209" t="s">
        <v>7597</v>
      </c>
      <c r="K4209" t="s">
        <v>125</v>
      </c>
      <c r="L4209" t="s">
        <v>8684</v>
      </c>
    </row>
    <row r="4210" spans="1:12" x14ac:dyDescent="0.25">
      <c r="A4210" t="s">
        <v>1280</v>
      </c>
      <c r="B4210" t="s">
        <v>5284</v>
      </c>
      <c r="C4210" t="s">
        <v>3285</v>
      </c>
      <c r="D4210" t="s">
        <v>70</v>
      </c>
      <c r="E4210" t="s">
        <v>5284</v>
      </c>
      <c r="F4210" t="s">
        <v>3285</v>
      </c>
      <c r="H4210" t="s">
        <v>1800</v>
      </c>
      <c r="I4210" t="s">
        <v>3498</v>
      </c>
      <c r="K4210" t="s">
        <v>125</v>
      </c>
      <c r="L4210" t="s">
        <v>8685</v>
      </c>
    </row>
    <row r="4211" spans="1:12" x14ac:dyDescent="0.25">
      <c r="A4211" t="s">
        <v>1280</v>
      </c>
      <c r="B4211" t="s">
        <v>5284</v>
      </c>
      <c r="C4211" t="s">
        <v>3302</v>
      </c>
      <c r="D4211" t="s">
        <v>70</v>
      </c>
      <c r="E4211" t="s">
        <v>5284</v>
      </c>
      <c r="F4211" t="s">
        <v>3302</v>
      </c>
      <c r="H4211" t="s">
        <v>1800</v>
      </c>
      <c r="I4211" t="s">
        <v>3507</v>
      </c>
      <c r="K4211" t="s">
        <v>125</v>
      </c>
      <c r="L4211" t="s">
        <v>8686</v>
      </c>
    </row>
    <row r="4212" spans="1:12" x14ac:dyDescent="0.25">
      <c r="A4212" t="s">
        <v>1280</v>
      </c>
      <c r="B4212" t="s">
        <v>5284</v>
      </c>
      <c r="C4212" t="s">
        <v>3341</v>
      </c>
      <c r="D4212" t="s">
        <v>70</v>
      </c>
      <c r="E4212" t="s">
        <v>5284</v>
      </c>
      <c r="F4212" t="s">
        <v>3341</v>
      </c>
      <c r="H4212" t="s">
        <v>1800</v>
      </c>
      <c r="I4212" t="s">
        <v>3526</v>
      </c>
      <c r="K4212" t="s">
        <v>125</v>
      </c>
      <c r="L4212" t="s">
        <v>8687</v>
      </c>
    </row>
    <row r="4213" spans="1:12" x14ac:dyDescent="0.25">
      <c r="A4213" t="s">
        <v>1280</v>
      </c>
      <c r="B4213" t="s">
        <v>5284</v>
      </c>
      <c r="C4213" t="s">
        <v>3383</v>
      </c>
      <c r="D4213" t="s">
        <v>70</v>
      </c>
      <c r="E4213" t="s">
        <v>5284</v>
      </c>
      <c r="F4213" t="s">
        <v>3383</v>
      </c>
      <c r="H4213" t="s">
        <v>1800</v>
      </c>
      <c r="I4213" t="s">
        <v>3541</v>
      </c>
      <c r="K4213" t="s">
        <v>125</v>
      </c>
      <c r="L4213" t="s">
        <v>8688</v>
      </c>
    </row>
    <row r="4214" spans="1:12" x14ac:dyDescent="0.25">
      <c r="A4214" t="s">
        <v>1280</v>
      </c>
      <c r="B4214" t="s">
        <v>5284</v>
      </c>
      <c r="C4214" t="s">
        <v>7948</v>
      </c>
      <c r="D4214" t="s">
        <v>70</v>
      </c>
      <c r="E4214" t="s">
        <v>5284</v>
      </c>
      <c r="F4214" t="s">
        <v>7948</v>
      </c>
      <c r="H4214" t="s">
        <v>1800</v>
      </c>
      <c r="I4214" t="s">
        <v>3549</v>
      </c>
      <c r="K4214" t="s">
        <v>125</v>
      </c>
      <c r="L4214" t="s">
        <v>8689</v>
      </c>
    </row>
    <row r="4215" spans="1:12" x14ac:dyDescent="0.25">
      <c r="A4215" t="s">
        <v>1280</v>
      </c>
      <c r="B4215" t="s">
        <v>5284</v>
      </c>
      <c r="C4215" t="s">
        <v>7597</v>
      </c>
      <c r="D4215" t="s">
        <v>70</v>
      </c>
      <c r="E4215" t="s">
        <v>5284</v>
      </c>
      <c r="F4215" t="s">
        <v>7597</v>
      </c>
      <c r="H4215" t="s">
        <v>1800</v>
      </c>
      <c r="I4215" t="s">
        <v>7649</v>
      </c>
      <c r="K4215" t="s">
        <v>125</v>
      </c>
      <c r="L4215" t="s">
        <v>8690</v>
      </c>
    </row>
    <row r="4216" spans="1:12" x14ac:dyDescent="0.25">
      <c r="A4216" t="s">
        <v>1280</v>
      </c>
      <c r="B4216" t="s">
        <v>5284</v>
      </c>
      <c r="C4216" t="s">
        <v>7956</v>
      </c>
      <c r="D4216" t="s">
        <v>70</v>
      </c>
      <c r="E4216" t="s">
        <v>5284</v>
      </c>
      <c r="F4216" t="s">
        <v>7956</v>
      </c>
      <c r="H4216" t="s">
        <v>1800</v>
      </c>
      <c r="I4216" t="s">
        <v>3588</v>
      </c>
      <c r="K4216" t="s">
        <v>125</v>
      </c>
      <c r="L4216" t="s">
        <v>8691</v>
      </c>
    </row>
    <row r="4217" spans="1:12" x14ac:dyDescent="0.25">
      <c r="A4217" t="s">
        <v>1280</v>
      </c>
      <c r="B4217" t="s">
        <v>5284</v>
      </c>
      <c r="C4217" t="s">
        <v>7957</v>
      </c>
      <c r="D4217" t="s">
        <v>70</v>
      </c>
      <c r="E4217" t="s">
        <v>5284</v>
      </c>
      <c r="F4217" t="s">
        <v>7957</v>
      </c>
      <c r="H4217" t="s">
        <v>1800</v>
      </c>
      <c r="I4217" t="s">
        <v>3591</v>
      </c>
      <c r="K4217" t="s">
        <v>125</v>
      </c>
      <c r="L4217" t="s">
        <v>8692</v>
      </c>
    </row>
    <row r="4218" spans="1:12" x14ac:dyDescent="0.25">
      <c r="A4218" t="s">
        <v>1285</v>
      </c>
      <c r="B4218" t="s">
        <v>5284</v>
      </c>
      <c r="C4218" t="s">
        <v>3341</v>
      </c>
      <c r="D4218" t="s">
        <v>1282</v>
      </c>
      <c r="E4218" t="s">
        <v>5284</v>
      </c>
      <c r="F4218" t="s">
        <v>3341</v>
      </c>
      <c r="H4218" t="s">
        <v>1800</v>
      </c>
      <c r="I4218" t="s">
        <v>3594</v>
      </c>
      <c r="K4218" t="s">
        <v>125</v>
      </c>
      <c r="L4218" t="s">
        <v>8693</v>
      </c>
    </row>
    <row r="4219" spans="1:12" x14ac:dyDescent="0.25">
      <c r="A4219" t="s">
        <v>1285</v>
      </c>
      <c r="B4219" t="s">
        <v>5284</v>
      </c>
      <c r="C4219" t="s">
        <v>7596</v>
      </c>
      <c r="D4219" t="s">
        <v>1282</v>
      </c>
      <c r="E4219" t="s">
        <v>5284</v>
      </c>
      <c r="F4219" t="s">
        <v>7596</v>
      </c>
      <c r="H4219" t="s">
        <v>1800</v>
      </c>
      <c r="I4219" t="s">
        <v>7654</v>
      </c>
      <c r="K4219" t="s">
        <v>125</v>
      </c>
      <c r="L4219" t="s">
        <v>8694</v>
      </c>
    </row>
    <row r="4220" spans="1:12" x14ac:dyDescent="0.25">
      <c r="A4220" t="s">
        <v>1285</v>
      </c>
      <c r="B4220" t="s">
        <v>5288</v>
      </c>
      <c r="C4220" t="s">
        <v>7905</v>
      </c>
      <c r="D4220" t="s">
        <v>1282</v>
      </c>
      <c r="E4220" t="s">
        <v>5288</v>
      </c>
      <c r="F4220" t="s">
        <v>7905</v>
      </c>
      <c r="H4220" t="s">
        <v>1800</v>
      </c>
      <c r="I4220" t="s">
        <v>7657</v>
      </c>
      <c r="K4220" t="s">
        <v>125</v>
      </c>
      <c r="L4220" t="s">
        <v>8695</v>
      </c>
    </row>
    <row r="4221" spans="1:12" x14ac:dyDescent="0.25">
      <c r="A4221" t="s">
        <v>1285</v>
      </c>
      <c r="B4221" t="s">
        <v>5288</v>
      </c>
      <c r="C4221" t="s">
        <v>3549</v>
      </c>
      <c r="D4221" t="s">
        <v>1282</v>
      </c>
      <c r="E4221" t="s">
        <v>5288</v>
      </c>
      <c r="F4221" t="s">
        <v>3549</v>
      </c>
      <c r="H4221" t="s">
        <v>1800</v>
      </c>
      <c r="I4221" t="s">
        <v>3602</v>
      </c>
      <c r="K4221" t="s">
        <v>125</v>
      </c>
      <c r="L4221" t="s">
        <v>8696</v>
      </c>
    </row>
    <row r="4222" spans="1:12" x14ac:dyDescent="0.25">
      <c r="A4222" t="s">
        <v>1285</v>
      </c>
      <c r="B4222" t="s">
        <v>5288</v>
      </c>
      <c r="C4222" t="s">
        <v>3551</v>
      </c>
      <c r="D4222" t="s">
        <v>1282</v>
      </c>
      <c r="E4222" t="s">
        <v>5288</v>
      </c>
      <c r="F4222" t="s">
        <v>3551</v>
      </c>
      <c r="H4222" t="s">
        <v>1800</v>
      </c>
      <c r="I4222" t="s">
        <v>3605</v>
      </c>
      <c r="K4222" t="s">
        <v>125</v>
      </c>
      <c r="L4222" t="s">
        <v>8697</v>
      </c>
    </row>
    <row r="4223" spans="1:12" x14ac:dyDescent="0.25">
      <c r="A4223" t="s">
        <v>1285</v>
      </c>
      <c r="B4223" t="s">
        <v>5288</v>
      </c>
      <c r="C4223" t="s">
        <v>3562</v>
      </c>
      <c r="D4223" t="s">
        <v>1282</v>
      </c>
      <c r="E4223" t="s">
        <v>5288</v>
      </c>
      <c r="F4223" t="s">
        <v>3562</v>
      </c>
      <c r="H4223" t="s">
        <v>1800</v>
      </c>
      <c r="I4223" t="s">
        <v>3607</v>
      </c>
      <c r="K4223" t="s">
        <v>125</v>
      </c>
      <c r="L4223" t="s">
        <v>8698</v>
      </c>
    </row>
    <row r="4224" spans="1:12" x14ac:dyDescent="0.25">
      <c r="A4224" t="s">
        <v>1285</v>
      </c>
      <c r="B4224" t="s">
        <v>5288</v>
      </c>
      <c r="C4224" t="s">
        <v>7654</v>
      </c>
      <c r="D4224" t="s">
        <v>1282</v>
      </c>
      <c r="E4224" t="s">
        <v>5288</v>
      </c>
      <c r="F4224" t="s">
        <v>7654</v>
      </c>
      <c r="H4224" t="s">
        <v>1800</v>
      </c>
      <c r="I4224" t="s">
        <v>3613</v>
      </c>
      <c r="K4224" t="s">
        <v>125</v>
      </c>
      <c r="L4224" t="s">
        <v>8699</v>
      </c>
    </row>
    <row r="4225" spans="1:12" x14ac:dyDescent="0.25">
      <c r="A4225" t="s">
        <v>1285</v>
      </c>
      <c r="B4225" t="s">
        <v>5288</v>
      </c>
      <c r="C4225" t="s">
        <v>3628</v>
      </c>
      <c r="D4225" t="s">
        <v>1282</v>
      </c>
      <c r="E4225" t="s">
        <v>5288</v>
      </c>
      <c r="F4225" t="s">
        <v>3628</v>
      </c>
      <c r="H4225" t="s">
        <v>1800</v>
      </c>
      <c r="I4225" t="s">
        <v>3628</v>
      </c>
      <c r="K4225" t="s">
        <v>125</v>
      </c>
      <c r="L4225" t="s">
        <v>8700</v>
      </c>
    </row>
    <row r="4226" spans="1:12" x14ac:dyDescent="0.25">
      <c r="A4226" t="s">
        <v>1285</v>
      </c>
      <c r="B4226" t="s">
        <v>5288</v>
      </c>
      <c r="C4226" t="s">
        <v>3660</v>
      </c>
      <c r="D4226" t="s">
        <v>1282</v>
      </c>
      <c r="E4226" t="s">
        <v>5288</v>
      </c>
      <c r="F4226" t="s">
        <v>3660</v>
      </c>
      <c r="H4226" t="s">
        <v>1800</v>
      </c>
      <c r="I4226" t="s">
        <v>7678</v>
      </c>
      <c r="K4226" t="s">
        <v>125</v>
      </c>
      <c r="L4226" t="s">
        <v>8701</v>
      </c>
    </row>
    <row r="4227" spans="1:12" x14ac:dyDescent="0.25">
      <c r="A4227" t="s">
        <v>1285</v>
      </c>
      <c r="B4227" t="s">
        <v>5288</v>
      </c>
      <c r="C4227" t="s">
        <v>7690</v>
      </c>
      <c r="D4227" t="s">
        <v>1282</v>
      </c>
      <c r="E4227" t="s">
        <v>5288</v>
      </c>
      <c r="F4227" t="s">
        <v>7690</v>
      </c>
      <c r="H4227" t="s">
        <v>1800</v>
      </c>
      <c r="I4227" t="s">
        <v>3642</v>
      </c>
      <c r="K4227" t="s">
        <v>125</v>
      </c>
      <c r="L4227" t="s">
        <v>8702</v>
      </c>
    </row>
    <row r="4228" spans="1:12" x14ac:dyDescent="0.25">
      <c r="A4228" t="s">
        <v>1285</v>
      </c>
      <c r="B4228" t="s">
        <v>5288</v>
      </c>
      <c r="C4228" t="s">
        <v>7600</v>
      </c>
      <c r="D4228" t="s">
        <v>1282</v>
      </c>
      <c r="E4228" t="s">
        <v>5288</v>
      </c>
      <c r="F4228" t="s">
        <v>7600</v>
      </c>
      <c r="H4228" t="s">
        <v>1800</v>
      </c>
      <c r="I4228" t="s">
        <v>5629</v>
      </c>
      <c r="K4228" t="s">
        <v>125</v>
      </c>
      <c r="L4228" t="s">
        <v>8703</v>
      </c>
    </row>
    <row r="4229" spans="1:12" x14ac:dyDescent="0.25">
      <c r="A4229" t="s">
        <v>1285</v>
      </c>
      <c r="B4229" t="s">
        <v>5288</v>
      </c>
      <c r="C4229" t="s">
        <v>7732</v>
      </c>
      <c r="D4229" t="s">
        <v>1282</v>
      </c>
      <c r="E4229" t="s">
        <v>5288</v>
      </c>
      <c r="F4229" t="s">
        <v>7732</v>
      </c>
      <c r="H4229" t="s">
        <v>1800</v>
      </c>
      <c r="I4229" t="s">
        <v>5647</v>
      </c>
      <c r="K4229" t="s">
        <v>125</v>
      </c>
      <c r="L4229" t="s">
        <v>8704</v>
      </c>
    </row>
    <row r="4230" spans="1:12" x14ac:dyDescent="0.25">
      <c r="A4230" t="s">
        <v>1285</v>
      </c>
      <c r="B4230" t="s">
        <v>5288</v>
      </c>
      <c r="C4230" t="s">
        <v>3930</v>
      </c>
      <c r="D4230" t="s">
        <v>1282</v>
      </c>
      <c r="E4230" t="s">
        <v>5288</v>
      </c>
      <c r="F4230" t="s">
        <v>3930</v>
      </c>
      <c r="H4230" t="s">
        <v>1800</v>
      </c>
      <c r="I4230" t="s">
        <v>5668</v>
      </c>
      <c r="K4230" t="s">
        <v>125</v>
      </c>
      <c r="L4230" t="s">
        <v>8705</v>
      </c>
    </row>
    <row r="4231" spans="1:12" x14ac:dyDescent="0.25">
      <c r="A4231" t="s">
        <v>1285</v>
      </c>
      <c r="B4231" t="s">
        <v>5288</v>
      </c>
      <c r="C4231" t="s">
        <v>3932</v>
      </c>
      <c r="D4231" t="s">
        <v>1282</v>
      </c>
      <c r="E4231" t="s">
        <v>5288</v>
      </c>
      <c r="F4231" t="s">
        <v>3932</v>
      </c>
      <c r="H4231" t="s">
        <v>1800</v>
      </c>
      <c r="I4231" t="s">
        <v>5678</v>
      </c>
      <c r="K4231" t="s">
        <v>125</v>
      </c>
      <c r="L4231" t="s">
        <v>8706</v>
      </c>
    </row>
    <row r="4232" spans="1:12" x14ac:dyDescent="0.25">
      <c r="A4232" t="s">
        <v>1285</v>
      </c>
      <c r="B4232" t="s">
        <v>5288</v>
      </c>
      <c r="C4232" t="s">
        <v>7743</v>
      </c>
      <c r="D4232" t="s">
        <v>1282</v>
      </c>
      <c r="E4232" t="s">
        <v>5288</v>
      </c>
      <c r="F4232" t="s">
        <v>7743</v>
      </c>
      <c r="H4232" t="s">
        <v>1800</v>
      </c>
      <c r="I4232" t="s">
        <v>3926</v>
      </c>
      <c r="K4232" t="s">
        <v>125</v>
      </c>
      <c r="L4232" t="s">
        <v>8707</v>
      </c>
    </row>
    <row r="4233" spans="1:12" x14ac:dyDescent="0.25">
      <c r="A4233" t="s">
        <v>1285</v>
      </c>
      <c r="B4233" t="s">
        <v>5288</v>
      </c>
      <c r="C4233" t="s">
        <v>7745</v>
      </c>
      <c r="D4233" t="s">
        <v>1282</v>
      </c>
      <c r="E4233" t="s">
        <v>5288</v>
      </c>
      <c r="F4233" t="s">
        <v>7745</v>
      </c>
      <c r="H4233" t="s">
        <v>1800</v>
      </c>
      <c r="I4233" t="s">
        <v>7732</v>
      </c>
      <c r="K4233" t="s">
        <v>125</v>
      </c>
      <c r="L4233" t="s">
        <v>8708</v>
      </c>
    </row>
    <row r="4234" spans="1:12" x14ac:dyDescent="0.25">
      <c r="A4234" t="s">
        <v>1285</v>
      </c>
      <c r="B4234" t="s">
        <v>5288</v>
      </c>
      <c r="C4234" t="s">
        <v>3995</v>
      </c>
      <c r="D4234" t="s">
        <v>1282</v>
      </c>
      <c r="E4234" t="s">
        <v>5288</v>
      </c>
      <c r="F4234" t="s">
        <v>3995</v>
      </c>
      <c r="H4234" t="s">
        <v>1800</v>
      </c>
      <c r="I4234" t="s">
        <v>7733</v>
      </c>
      <c r="K4234" t="s">
        <v>125</v>
      </c>
      <c r="L4234" t="s">
        <v>8709</v>
      </c>
    </row>
    <row r="4235" spans="1:12" x14ac:dyDescent="0.25">
      <c r="A4235" t="s">
        <v>1285</v>
      </c>
      <c r="B4235" t="s">
        <v>5288</v>
      </c>
      <c r="C4235" t="s">
        <v>7749</v>
      </c>
      <c r="D4235" t="s">
        <v>1282</v>
      </c>
      <c r="E4235" t="s">
        <v>5288</v>
      </c>
      <c r="F4235" t="s">
        <v>7749</v>
      </c>
      <c r="H4235" t="s">
        <v>1800</v>
      </c>
      <c r="I4235" t="s">
        <v>7735</v>
      </c>
      <c r="K4235" t="s">
        <v>125</v>
      </c>
      <c r="L4235" t="s">
        <v>8710</v>
      </c>
    </row>
    <row r="4236" spans="1:12" x14ac:dyDescent="0.25">
      <c r="A4236" t="s">
        <v>1285</v>
      </c>
      <c r="B4236" t="s">
        <v>5288</v>
      </c>
      <c r="C4236" t="s">
        <v>4037</v>
      </c>
      <c r="D4236" t="s">
        <v>1282</v>
      </c>
      <c r="E4236" t="s">
        <v>5288</v>
      </c>
      <c r="F4236" t="s">
        <v>4037</v>
      </c>
      <c r="H4236" t="s">
        <v>1800</v>
      </c>
      <c r="I4236" t="s">
        <v>7743</v>
      </c>
      <c r="K4236" t="s">
        <v>125</v>
      </c>
      <c r="L4236" t="s">
        <v>8711</v>
      </c>
    </row>
    <row r="4237" spans="1:12" x14ac:dyDescent="0.25">
      <c r="A4237" t="s">
        <v>1285</v>
      </c>
      <c r="B4237" t="s">
        <v>5288</v>
      </c>
      <c r="C4237" t="s">
        <v>4051</v>
      </c>
      <c r="D4237" t="s">
        <v>1282</v>
      </c>
      <c r="E4237" t="s">
        <v>5288</v>
      </c>
      <c r="F4237" t="s">
        <v>4051</v>
      </c>
      <c r="H4237" t="s">
        <v>1800</v>
      </c>
      <c r="I4237" t="s">
        <v>7745</v>
      </c>
      <c r="K4237" t="s">
        <v>125</v>
      </c>
      <c r="L4237" t="s">
        <v>8712</v>
      </c>
    </row>
    <row r="4238" spans="1:12" x14ac:dyDescent="0.25">
      <c r="A4238" t="s">
        <v>1285</v>
      </c>
      <c r="B4238" t="s">
        <v>5288</v>
      </c>
      <c r="C4238" t="s">
        <v>7879</v>
      </c>
      <c r="D4238" t="s">
        <v>1282</v>
      </c>
      <c r="E4238" t="s">
        <v>5288</v>
      </c>
      <c r="F4238" t="s">
        <v>7879</v>
      </c>
      <c r="H4238" t="s">
        <v>1800</v>
      </c>
      <c r="I4238" t="s">
        <v>3944</v>
      </c>
      <c r="K4238" t="s">
        <v>125</v>
      </c>
      <c r="L4238" t="s">
        <v>8713</v>
      </c>
    </row>
    <row r="4239" spans="1:12" x14ac:dyDescent="0.25">
      <c r="A4239" t="s">
        <v>205</v>
      </c>
      <c r="B4239" t="s">
        <v>5288</v>
      </c>
      <c r="C4239" t="s">
        <v>3483</v>
      </c>
      <c r="D4239" t="s">
        <v>205</v>
      </c>
      <c r="E4239" t="s">
        <v>5288</v>
      </c>
      <c r="F4239" t="s">
        <v>3483</v>
      </c>
      <c r="H4239" t="s">
        <v>1800</v>
      </c>
      <c r="I4239" t="s">
        <v>3946</v>
      </c>
      <c r="K4239" t="s">
        <v>125</v>
      </c>
      <c r="L4239" t="s">
        <v>8714</v>
      </c>
    </row>
    <row r="4240" spans="1:12" x14ac:dyDescent="0.25">
      <c r="A4240" t="s">
        <v>205</v>
      </c>
      <c r="B4240" t="s">
        <v>5288</v>
      </c>
      <c r="C4240" t="s">
        <v>3486</v>
      </c>
      <c r="D4240" t="s">
        <v>205</v>
      </c>
      <c r="E4240" t="s">
        <v>5288</v>
      </c>
      <c r="F4240" t="s">
        <v>3486</v>
      </c>
      <c r="H4240" t="s">
        <v>1800</v>
      </c>
      <c r="I4240" t="s">
        <v>3948</v>
      </c>
      <c r="K4240" t="s">
        <v>125</v>
      </c>
      <c r="L4240" t="s">
        <v>8715</v>
      </c>
    </row>
    <row r="4241" spans="1:12" x14ac:dyDescent="0.25">
      <c r="A4241" t="s">
        <v>205</v>
      </c>
      <c r="B4241" t="s">
        <v>5288</v>
      </c>
      <c r="C4241" t="s">
        <v>3492</v>
      </c>
      <c r="D4241" t="s">
        <v>205</v>
      </c>
      <c r="E4241" t="s">
        <v>5288</v>
      </c>
      <c r="F4241" t="s">
        <v>3492</v>
      </c>
      <c r="H4241" t="s">
        <v>1800</v>
      </c>
      <c r="I4241" t="s">
        <v>7746</v>
      </c>
      <c r="K4241" t="s">
        <v>125</v>
      </c>
      <c r="L4241" t="s">
        <v>8716</v>
      </c>
    </row>
    <row r="4242" spans="1:12" x14ac:dyDescent="0.25">
      <c r="A4242" t="s">
        <v>205</v>
      </c>
      <c r="B4242" t="s">
        <v>5288</v>
      </c>
      <c r="C4242" t="s">
        <v>3498</v>
      </c>
      <c r="D4242" t="s">
        <v>205</v>
      </c>
      <c r="E4242" t="s">
        <v>5288</v>
      </c>
      <c r="F4242" t="s">
        <v>3498</v>
      </c>
      <c r="H4242" t="s">
        <v>1800</v>
      </c>
      <c r="I4242" t="s">
        <v>3995</v>
      </c>
      <c r="K4242" t="s">
        <v>125</v>
      </c>
      <c r="L4242" t="s">
        <v>8717</v>
      </c>
    </row>
    <row r="4243" spans="1:12" x14ac:dyDescent="0.25">
      <c r="A4243" t="s">
        <v>205</v>
      </c>
      <c r="B4243" t="s">
        <v>5288</v>
      </c>
      <c r="C4243" t="s">
        <v>3504</v>
      </c>
      <c r="D4243" t="s">
        <v>205</v>
      </c>
      <c r="E4243" t="s">
        <v>5288</v>
      </c>
      <c r="F4243" t="s">
        <v>3504</v>
      </c>
      <c r="H4243" t="s">
        <v>1800</v>
      </c>
      <c r="I4243" t="s">
        <v>7749</v>
      </c>
      <c r="K4243" t="s">
        <v>125</v>
      </c>
      <c r="L4243" t="s">
        <v>8718</v>
      </c>
    </row>
    <row r="4244" spans="1:12" x14ac:dyDescent="0.25">
      <c r="A4244" t="s">
        <v>205</v>
      </c>
      <c r="B4244" t="s">
        <v>5288</v>
      </c>
      <c r="C4244" t="s">
        <v>3507</v>
      </c>
      <c r="D4244" t="s">
        <v>205</v>
      </c>
      <c r="E4244" t="s">
        <v>5288</v>
      </c>
      <c r="F4244" t="s">
        <v>3507</v>
      </c>
      <c r="H4244" t="s">
        <v>1800</v>
      </c>
      <c r="I4244" t="s">
        <v>8507</v>
      </c>
      <c r="K4244" t="s">
        <v>125</v>
      </c>
      <c r="L4244" t="s">
        <v>8719</v>
      </c>
    </row>
    <row r="4245" spans="1:12" x14ac:dyDescent="0.25">
      <c r="A4245" t="s">
        <v>205</v>
      </c>
      <c r="B4245" t="s">
        <v>5288</v>
      </c>
      <c r="C4245" t="s">
        <v>3524</v>
      </c>
      <c r="D4245" t="s">
        <v>205</v>
      </c>
      <c r="E4245" t="s">
        <v>5288</v>
      </c>
      <c r="F4245" t="s">
        <v>3524</v>
      </c>
      <c r="H4245" t="s">
        <v>1800</v>
      </c>
      <c r="I4245" t="s">
        <v>8420</v>
      </c>
      <c r="K4245" t="s">
        <v>125</v>
      </c>
      <c r="L4245" t="s">
        <v>8720</v>
      </c>
    </row>
    <row r="4246" spans="1:12" x14ac:dyDescent="0.25">
      <c r="A4246" t="s">
        <v>205</v>
      </c>
      <c r="B4246" t="s">
        <v>5288</v>
      </c>
      <c r="C4246" t="s">
        <v>3532</v>
      </c>
      <c r="D4246" t="s">
        <v>205</v>
      </c>
      <c r="E4246" t="s">
        <v>5288</v>
      </c>
      <c r="F4246" t="s">
        <v>3532</v>
      </c>
      <c r="H4246" t="s">
        <v>1800</v>
      </c>
      <c r="I4246" t="s">
        <v>3597</v>
      </c>
      <c r="K4246" t="s">
        <v>125</v>
      </c>
      <c r="L4246" t="s">
        <v>8721</v>
      </c>
    </row>
    <row r="4247" spans="1:12" x14ac:dyDescent="0.25">
      <c r="A4247" t="s">
        <v>205</v>
      </c>
      <c r="B4247" t="s">
        <v>5288</v>
      </c>
      <c r="C4247" t="s">
        <v>3535</v>
      </c>
      <c r="D4247" t="s">
        <v>205</v>
      </c>
      <c r="E4247" t="s">
        <v>5288</v>
      </c>
      <c r="F4247" t="s">
        <v>3535</v>
      </c>
      <c r="H4247" t="s">
        <v>1800</v>
      </c>
      <c r="I4247" t="s">
        <v>3941</v>
      </c>
      <c r="K4247" t="s">
        <v>125</v>
      </c>
      <c r="L4247" t="s">
        <v>8722</v>
      </c>
    </row>
    <row r="4248" spans="1:12" x14ac:dyDescent="0.25">
      <c r="A4248" t="s">
        <v>205</v>
      </c>
      <c r="B4248" t="s">
        <v>5288</v>
      </c>
      <c r="C4248" t="s">
        <v>3538</v>
      </c>
      <c r="D4248" t="s">
        <v>205</v>
      </c>
      <c r="E4248" t="s">
        <v>5288</v>
      </c>
      <c r="F4248" t="s">
        <v>3538</v>
      </c>
      <c r="H4248" t="s">
        <v>144</v>
      </c>
      <c r="I4248" t="s">
        <v>3628</v>
      </c>
      <c r="K4248" t="s">
        <v>125</v>
      </c>
      <c r="L4248" t="s">
        <v>8723</v>
      </c>
    </row>
    <row r="4249" spans="1:12" x14ac:dyDescent="0.25">
      <c r="A4249" t="s">
        <v>205</v>
      </c>
      <c r="B4249" t="s">
        <v>5288</v>
      </c>
      <c r="C4249" t="s">
        <v>3543</v>
      </c>
      <c r="D4249" t="s">
        <v>205</v>
      </c>
      <c r="E4249" t="s">
        <v>5288</v>
      </c>
      <c r="F4249" t="s">
        <v>3543</v>
      </c>
      <c r="H4249" t="s">
        <v>144</v>
      </c>
      <c r="I4249" t="s">
        <v>3666</v>
      </c>
      <c r="K4249" t="s">
        <v>125</v>
      </c>
      <c r="L4249" t="s">
        <v>8724</v>
      </c>
    </row>
    <row r="4250" spans="1:12" x14ac:dyDescent="0.25">
      <c r="A4250" t="s">
        <v>205</v>
      </c>
      <c r="B4250" t="s">
        <v>5288</v>
      </c>
      <c r="C4250" t="s">
        <v>3565</v>
      </c>
      <c r="D4250" t="s">
        <v>205</v>
      </c>
      <c r="E4250" t="s">
        <v>5288</v>
      </c>
      <c r="F4250" t="s">
        <v>3565</v>
      </c>
      <c r="H4250" t="s">
        <v>144</v>
      </c>
      <c r="I4250" t="s">
        <v>3669</v>
      </c>
      <c r="K4250" t="s">
        <v>125</v>
      </c>
      <c r="L4250" t="s">
        <v>8725</v>
      </c>
    </row>
    <row r="4251" spans="1:12" x14ac:dyDescent="0.25">
      <c r="A4251" t="s">
        <v>205</v>
      </c>
      <c r="B4251" t="s">
        <v>5288</v>
      </c>
      <c r="C4251" t="s">
        <v>3628</v>
      </c>
      <c r="D4251" t="s">
        <v>205</v>
      </c>
      <c r="E4251" t="s">
        <v>5288</v>
      </c>
      <c r="F4251" t="s">
        <v>3628</v>
      </c>
      <c r="H4251" t="s">
        <v>144</v>
      </c>
      <c r="I4251" t="s">
        <v>3672</v>
      </c>
      <c r="K4251" t="s">
        <v>125</v>
      </c>
      <c r="L4251" t="s">
        <v>8726</v>
      </c>
    </row>
    <row r="4252" spans="1:12" x14ac:dyDescent="0.25">
      <c r="A4252" t="s">
        <v>205</v>
      </c>
      <c r="B4252" t="s">
        <v>5288</v>
      </c>
      <c r="C4252" t="s">
        <v>3995</v>
      </c>
      <c r="D4252" t="s">
        <v>205</v>
      </c>
      <c r="E4252" t="s">
        <v>5288</v>
      </c>
      <c r="F4252" t="s">
        <v>3995</v>
      </c>
      <c r="H4252" t="s">
        <v>144</v>
      </c>
      <c r="I4252" t="s">
        <v>3675</v>
      </c>
      <c r="K4252" t="s">
        <v>125</v>
      </c>
      <c r="L4252" t="s">
        <v>8727</v>
      </c>
    </row>
    <row r="4253" spans="1:12" x14ac:dyDescent="0.25">
      <c r="A4253" t="s">
        <v>205</v>
      </c>
      <c r="B4253" t="s">
        <v>5288</v>
      </c>
      <c r="C4253" t="s">
        <v>4068</v>
      </c>
      <c r="D4253" t="s">
        <v>205</v>
      </c>
      <c r="E4253" t="s">
        <v>5288</v>
      </c>
      <c r="F4253" t="s">
        <v>4068</v>
      </c>
      <c r="H4253" t="s">
        <v>144</v>
      </c>
      <c r="I4253" t="s">
        <v>3678</v>
      </c>
      <c r="K4253" t="s">
        <v>125</v>
      </c>
      <c r="L4253" t="s">
        <v>8728</v>
      </c>
    </row>
    <row r="4254" spans="1:12" x14ac:dyDescent="0.25">
      <c r="A4254" t="s">
        <v>205</v>
      </c>
      <c r="B4254" t="s">
        <v>5288</v>
      </c>
      <c r="C4254" t="s">
        <v>8181</v>
      </c>
      <c r="D4254" t="s">
        <v>205</v>
      </c>
      <c r="E4254" t="s">
        <v>5288</v>
      </c>
      <c r="F4254" t="s">
        <v>8181</v>
      </c>
      <c r="H4254" t="s">
        <v>144</v>
      </c>
      <c r="I4254" t="s">
        <v>3684</v>
      </c>
      <c r="K4254" t="s">
        <v>125</v>
      </c>
      <c r="L4254" t="s">
        <v>8729</v>
      </c>
    </row>
    <row r="4255" spans="1:12" x14ac:dyDescent="0.25">
      <c r="A4255" t="s">
        <v>205</v>
      </c>
      <c r="B4255" t="s">
        <v>5288</v>
      </c>
      <c r="C4255" t="s">
        <v>4100</v>
      </c>
      <c r="D4255" t="s">
        <v>205</v>
      </c>
      <c r="E4255" t="s">
        <v>5288</v>
      </c>
      <c r="F4255" t="s">
        <v>4100</v>
      </c>
      <c r="H4255" t="s">
        <v>144</v>
      </c>
      <c r="I4255" t="s">
        <v>3690</v>
      </c>
      <c r="K4255" t="s">
        <v>125</v>
      </c>
      <c r="L4255" t="s">
        <v>8730</v>
      </c>
    </row>
    <row r="4256" spans="1:12" x14ac:dyDescent="0.25">
      <c r="A4256" t="s">
        <v>205</v>
      </c>
      <c r="B4256" t="s">
        <v>5288</v>
      </c>
      <c r="C4256" t="s">
        <v>4101</v>
      </c>
      <c r="D4256" t="s">
        <v>205</v>
      </c>
      <c r="E4256" t="s">
        <v>5288</v>
      </c>
      <c r="F4256" t="s">
        <v>4101</v>
      </c>
      <c r="H4256" t="s">
        <v>144</v>
      </c>
      <c r="I4256" t="s">
        <v>3702</v>
      </c>
      <c r="K4256" t="s">
        <v>125</v>
      </c>
      <c r="L4256" t="s">
        <v>8731</v>
      </c>
    </row>
    <row r="4257" spans="1:12" x14ac:dyDescent="0.25">
      <c r="A4257" t="s">
        <v>1296</v>
      </c>
      <c r="B4257" t="s">
        <v>5288</v>
      </c>
      <c r="C4257" t="s">
        <v>3480</v>
      </c>
      <c r="D4257" t="s">
        <v>205</v>
      </c>
      <c r="E4257" t="s">
        <v>5288</v>
      </c>
      <c r="F4257" t="s">
        <v>3480</v>
      </c>
      <c r="H4257" t="s">
        <v>144</v>
      </c>
      <c r="I4257" t="s">
        <v>3705</v>
      </c>
      <c r="K4257" t="s">
        <v>125</v>
      </c>
      <c r="L4257" t="s">
        <v>8732</v>
      </c>
    </row>
    <row r="4258" spans="1:12" x14ac:dyDescent="0.25">
      <c r="A4258" t="s">
        <v>1296</v>
      </c>
      <c r="B4258" t="s">
        <v>5288</v>
      </c>
      <c r="C4258" t="s">
        <v>3483</v>
      </c>
      <c r="D4258" t="s">
        <v>205</v>
      </c>
      <c r="E4258" t="s">
        <v>5288</v>
      </c>
      <c r="F4258" t="s">
        <v>3483</v>
      </c>
      <c r="H4258" t="s">
        <v>144</v>
      </c>
      <c r="I4258" t="s">
        <v>3714</v>
      </c>
      <c r="K4258" t="s">
        <v>125</v>
      </c>
      <c r="L4258" t="s">
        <v>8733</v>
      </c>
    </row>
    <row r="4259" spans="1:12" x14ac:dyDescent="0.25">
      <c r="A4259" t="s">
        <v>1296</v>
      </c>
      <c r="B4259" t="s">
        <v>5288</v>
      </c>
      <c r="C4259" t="s">
        <v>3486</v>
      </c>
      <c r="D4259" t="s">
        <v>205</v>
      </c>
      <c r="E4259" t="s">
        <v>5288</v>
      </c>
      <c r="F4259" t="s">
        <v>3486</v>
      </c>
      <c r="H4259" t="s">
        <v>144</v>
      </c>
      <c r="I4259" t="s">
        <v>3717</v>
      </c>
      <c r="K4259" t="s">
        <v>125</v>
      </c>
      <c r="L4259" t="s">
        <v>8734</v>
      </c>
    </row>
    <row r="4260" spans="1:12" x14ac:dyDescent="0.25">
      <c r="A4260" t="s">
        <v>1296</v>
      </c>
      <c r="B4260" t="s">
        <v>5288</v>
      </c>
      <c r="C4260" t="s">
        <v>3492</v>
      </c>
      <c r="D4260" t="s">
        <v>205</v>
      </c>
      <c r="E4260" t="s">
        <v>5288</v>
      </c>
      <c r="F4260" t="s">
        <v>3492</v>
      </c>
      <c r="H4260" t="s">
        <v>144</v>
      </c>
      <c r="I4260" t="s">
        <v>3720</v>
      </c>
      <c r="K4260" t="s">
        <v>125</v>
      </c>
      <c r="L4260" t="s">
        <v>8735</v>
      </c>
    </row>
    <row r="4261" spans="1:12" x14ac:dyDescent="0.25">
      <c r="A4261" t="s">
        <v>1296</v>
      </c>
      <c r="B4261" t="s">
        <v>5288</v>
      </c>
      <c r="C4261" t="s">
        <v>3495</v>
      </c>
      <c r="D4261" t="s">
        <v>205</v>
      </c>
      <c r="E4261" t="s">
        <v>5288</v>
      </c>
      <c r="F4261" t="s">
        <v>3495</v>
      </c>
      <c r="H4261" t="s">
        <v>144</v>
      </c>
      <c r="I4261" t="s">
        <v>3735</v>
      </c>
      <c r="K4261" t="s">
        <v>125</v>
      </c>
      <c r="L4261" t="s">
        <v>8736</v>
      </c>
    </row>
    <row r="4262" spans="1:12" x14ac:dyDescent="0.25">
      <c r="A4262" t="s">
        <v>1296</v>
      </c>
      <c r="B4262" t="s">
        <v>5288</v>
      </c>
      <c r="C4262" t="s">
        <v>3498</v>
      </c>
      <c r="D4262" t="s">
        <v>205</v>
      </c>
      <c r="E4262" t="s">
        <v>5288</v>
      </c>
      <c r="F4262" t="s">
        <v>3498</v>
      </c>
      <c r="H4262" t="s">
        <v>144</v>
      </c>
      <c r="I4262" t="s">
        <v>3738</v>
      </c>
      <c r="K4262" t="s">
        <v>125</v>
      </c>
      <c r="L4262" t="s">
        <v>8737</v>
      </c>
    </row>
    <row r="4263" spans="1:12" x14ac:dyDescent="0.25">
      <c r="A4263" t="s">
        <v>1296</v>
      </c>
      <c r="B4263" t="s">
        <v>5288</v>
      </c>
      <c r="C4263" t="s">
        <v>3504</v>
      </c>
      <c r="D4263" t="s">
        <v>205</v>
      </c>
      <c r="E4263" t="s">
        <v>5288</v>
      </c>
      <c r="F4263" t="s">
        <v>3504</v>
      </c>
      <c r="H4263" t="s">
        <v>144</v>
      </c>
      <c r="I4263" t="s">
        <v>3744</v>
      </c>
      <c r="K4263" t="s">
        <v>125</v>
      </c>
      <c r="L4263" t="s">
        <v>8738</v>
      </c>
    </row>
    <row r="4264" spans="1:12" x14ac:dyDescent="0.25">
      <c r="A4264" t="s">
        <v>1296</v>
      </c>
      <c r="B4264" t="s">
        <v>5288</v>
      </c>
      <c r="C4264" t="s">
        <v>3507</v>
      </c>
      <c r="D4264" t="s">
        <v>205</v>
      </c>
      <c r="E4264" t="s">
        <v>5288</v>
      </c>
      <c r="F4264" t="s">
        <v>3507</v>
      </c>
      <c r="H4264" t="s">
        <v>144</v>
      </c>
      <c r="I4264" t="s">
        <v>7906</v>
      </c>
      <c r="K4264" t="s">
        <v>125</v>
      </c>
      <c r="L4264" t="s">
        <v>8739</v>
      </c>
    </row>
    <row r="4265" spans="1:12" x14ac:dyDescent="0.25">
      <c r="A4265" t="s">
        <v>1296</v>
      </c>
      <c r="B4265" t="s">
        <v>5288</v>
      </c>
      <c r="C4265" t="s">
        <v>3524</v>
      </c>
      <c r="D4265" t="s">
        <v>205</v>
      </c>
      <c r="E4265" t="s">
        <v>5288</v>
      </c>
      <c r="F4265" t="s">
        <v>3524</v>
      </c>
      <c r="H4265" t="s">
        <v>144</v>
      </c>
      <c r="I4265" t="s">
        <v>3779</v>
      </c>
      <c r="K4265" t="s">
        <v>125</v>
      </c>
      <c r="L4265" t="s">
        <v>8740</v>
      </c>
    </row>
    <row r="4266" spans="1:12" x14ac:dyDescent="0.25">
      <c r="A4266" t="s">
        <v>1296</v>
      </c>
      <c r="B4266" t="s">
        <v>5288</v>
      </c>
      <c r="C4266" t="s">
        <v>3532</v>
      </c>
      <c r="D4266" t="s">
        <v>205</v>
      </c>
      <c r="E4266" t="s">
        <v>5288</v>
      </c>
      <c r="F4266" t="s">
        <v>3532</v>
      </c>
      <c r="H4266" t="s">
        <v>144</v>
      </c>
      <c r="I4266" t="s">
        <v>5629</v>
      </c>
      <c r="K4266" t="s">
        <v>125</v>
      </c>
      <c r="L4266" t="s">
        <v>8741</v>
      </c>
    </row>
    <row r="4267" spans="1:12" x14ac:dyDescent="0.25">
      <c r="A4267" t="s">
        <v>1296</v>
      </c>
      <c r="B4267" t="s">
        <v>5288</v>
      </c>
      <c r="C4267" t="s">
        <v>3535</v>
      </c>
      <c r="D4267" t="s">
        <v>205</v>
      </c>
      <c r="E4267" t="s">
        <v>5288</v>
      </c>
      <c r="F4267" t="s">
        <v>3535</v>
      </c>
      <c r="H4267" t="s">
        <v>144</v>
      </c>
      <c r="I4267" t="s">
        <v>3785</v>
      </c>
      <c r="K4267" t="s">
        <v>125</v>
      </c>
      <c r="L4267" t="s">
        <v>8742</v>
      </c>
    </row>
    <row r="4268" spans="1:12" x14ac:dyDescent="0.25">
      <c r="A4268" t="s">
        <v>1296</v>
      </c>
      <c r="B4268" t="s">
        <v>5288</v>
      </c>
      <c r="C4268" t="s">
        <v>3543</v>
      </c>
      <c r="D4268" t="s">
        <v>205</v>
      </c>
      <c r="E4268" t="s">
        <v>5288</v>
      </c>
      <c r="F4268" t="s">
        <v>3543</v>
      </c>
      <c r="H4268" t="s">
        <v>144</v>
      </c>
      <c r="I4268" t="s">
        <v>7727</v>
      </c>
      <c r="K4268" t="s">
        <v>125</v>
      </c>
      <c r="L4268" t="s">
        <v>8743</v>
      </c>
    </row>
    <row r="4269" spans="1:12" x14ac:dyDescent="0.25">
      <c r="A4269" t="s">
        <v>1296</v>
      </c>
      <c r="B4269" t="s">
        <v>5288</v>
      </c>
      <c r="C4269" t="s">
        <v>3549</v>
      </c>
      <c r="D4269" t="s">
        <v>205</v>
      </c>
      <c r="E4269" t="s">
        <v>5288</v>
      </c>
      <c r="F4269" t="s">
        <v>3549</v>
      </c>
      <c r="H4269" t="s">
        <v>144</v>
      </c>
      <c r="I4269" t="s">
        <v>3790</v>
      </c>
      <c r="K4269" t="s">
        <v>125</v>
      </c>
      <c r="L4269" t="s">
        <v>8744</v>
      </c>
    </row>
    <row r="4270" spans="1:12" x14ac:dyDescent="0.25">
      <c r="A4270" t="s">
        <v>1296</v>
      </c>
      <c r="B4270" t="s">
        <v>5288</v>
      </c>
      <c r="C4270" t="s">
        <v>3565</v>
      </c>
      <c r="D4270" t="s">
        <v>205</v>
      </c>
      <c r="E4270" t="s">
        <v>5288</v>
      </c>
      <c r="F4270" t="s">
        <v>3565</v>
      </c>
      <c r="H4270" t="s">
        <v>144</v>
      </c>
      <c r="I4270" t="s">
        <v>5640</v>
      </c>
      <c r="K4270" t="s">
        <v>125</v>
      </c>
      <c r="L4270" t="s">
        <v>8745</v>
      </c>
    </row>
    <row r="4271" spans="1:12" x14ac:dyDescent="0.25">
      <c r="A4271" t="s">
        <v>1296</v>
      </c>
      <c r="B4271" t="s">
        <v>5288</v>
      </c>
      <c r="C4271" t="s">
        <v>3588</v>
      </c>
      <c r="D4271" t="s">
        <v>205</v>
      </c>
      <c r="E4271" t="s">
        <v>5288</v>
      </c>
      <c r="F4271" t="s">
        <v>3588</v>
      </c>
      <c r="H4271" t="s">
        <v>144</v>
      </c>
      <c r="I4271" t="s">
        <v>3796</v>
      </c>
      <c r="K4271" t="s">
        <v>125</v>
      </c>
      <c r="L4271" t="s">
        <v>8746</v>
      </c>
    </row>
    <row r="4272" spans="1:12" x14ac:dyDescent="0.25">
      <c r="A4272" t="s">
        <v>1296</v>
      </c>
      <c r="B4272" t="s">
        <v>5288</v>
      </c>
      <c r="C4272" t="s">
        <v>3602</v>
      </c>
      <c r="D4272" t="s">
        <v>205</v>
      </c>
      <c r="E4272" t="s">
        <v>5288</v>
      </c>
      <c r="F4272" t="s">
        <v>3602</v>
      </c>
      <c r="H4272" t="s">
        <v>144</v>
      </c>
      <c r="I4272" t="s">
        <v>5647</v>
      </c>
      <c r="K4272" t="s">
        <v>125</v>
      </c>
      <c r="L4272" t="s">
        <v>8747</v>
      </c>
    </row>
    <row r="4273" spans="1:12" x14ac:dyDescent="0.25">
      <c r="A4273" t="s">
        <v>1296</v>
      </c>
      <c r="B4273" t="s">
        <v>5288</v>
      </c>
      <c r="C4273" t="s">
        <v>3628</v>
      </c>
      <c r="D4273" t="s">
        <v>205</v>
      </c>
      <c r="E4273" t="s">
        <v>5288</v>
      </c>
      <c r="F4273" t="s">
        <v>3628</v>
      </c>
      <c r="H4273" t="s">
        <v>144</v>
      </c>
      <c r="I4273" t="s">
        <v>3802</v>
      </c>
      <c r="K4273" t="s">
        <v>125</v>
      </c>
      <c r="L4273" t="s">
        <v>8748</v>
      </c>
    </row>
    <row r="4274" spans="1:12" x14ac:dyDescent="0.25">
      <c r="A4274" t="s">
        <v>1296</v>
      </c>
      <c r="B4274" t="s">
        <v>5288</v>
      </c>
      <c r="C4274" t="s">
        <v>3642</v>
      </c>
      <c r="D4274" t="s">
        <v>205</v>
      </c>
      <c r="E4274" t="s">
        <v>5288</v>
      </c>
      <c r="F4274" t="s">
        <v>3642</v>
      </c>
      <c r="H4274" t="s">
        <v>144</v>
      </c>
      <c r="I4274" t="s">
        <v>5654</v>
      </c>
      <c r="K4274" t="s">
        <v>125</v>
      </c>
      <c r="L4274" t="s">
        <v>8749</v>
      </c>
    </row>
    <row r="4275" spans="1:12" x14ac:dyDescent="0.25">
      <c r="A4275" t="s">
        <v>1296</v>
      </c>
      <c r="B4275" t="s">
        <v>5288</v>
      </c>
      <c r="C4275" t="s">
        <v>3645</v>
      </c>
      <c r="D4275" t="s">
        <v>205</v>
      </c>
      <c r="E4275" t="s">
        <v>5288</v>
      </c>
      <c r="F4275" t="s">
        <v>3645</v>
      </c>
      <c r="H4275" t="s">
        <v>144</v>
      </c>
      <c r="I4275" t="s">
        <v>3808</v>
      </c>
      <c r="K4275" t="s">
        <v>125</v>
      </c>
      <c r="L4275" t="s">
        <v>8750</v>
      </c>
    </row>
    <row r="4276" spans="1:12" x14ac:dyDescent="0.25">
      <c r="A4276" t="s">
        <v>1296</v>
      </c>
      <c r="B4276" t="s">
        <v>5288</v>
      </c>
      <c r="C4276" t="s">
        <v>3930</v>
      </c>
      <c r="D4276" t="s">
        <v>205</v>
      </c>
      <c r="E4276" t="s">
        <v>5288</v>
      </c>
      <c r="F4276" t="s">
        <v>3930</v>
      </c>
      <c r="H4276" t="s">
        <v>144</v>
      </c>
      <c r="I4276" t="s">
        <v>5661</v>
      </c>
      <c r="K4276" t="s">
        <v>125</v>
      </c>
      <c r="L4276" t="s">
        <v>8751</v>
      </c>
    </row>
    <row r="4277" spans="1:12" x14ac:dyDescent="0.25">
      <c r="A4277" t="s">
        <v>1296</v>
      </c>
      <c r="B4277" t="s">
        <v>5288</v>
      </c>
      <c r="C4277" t="s">
        <v>3932</v>
      </c>
      <c r="D4277" t="s">
        <v>205</v>
      </c>
      <c r="E4277" t="s">
        <v>5288</v>
      </c>
      <c r="F4277" t="s">
        <v>3932</v>
      </c>
      <c r="H4277" t="s">
        <v>144</v>
      </c>
      <c r="I4277" t="s">
        <v>3814</v>
      </c>
      <c r="K4277" t="s">
        <v>125</v>
      </c>
      <c r="L4277" t="s">
        <v>8752</v>
      </c>
    </row>
    <row r="4278" spans="1:12" x14ac:dyDescent="0.25">
      <c r="A4278" t="s">
        <v>1296</v>
      </c>
      <c r="B4278" t="s">
        <v>5288</v>
      </c>
      <c r="C4278" t="s">
        <v>3935</v>
      </c>
      <c r="D4278" t="s">
        <v>205</v>
      </c>
      <c r="E4278" t="s">
        <v>5288</v>
      </c>
      <c r="F4278" t="s">
        <v>3935</v>
      </c>
      <c r="H4278" t="s">
        <v>144</v>
      </c>
      <c r="I4278" t="s">
        <v>5668</v>
      </c>
      <c r="K4278" t="s">
        <v>125</v>
      </c>
      <c r="L4278" t="s">
        <v>8753</v>
      </c>
    </row>
    <row r="4279" spans="1:12" x14ac:dyDescent="0.25">
      <c r="A4279" t="s">
        <v>1296</v>
      </c>
      <c r="B4279" t="s">
        <v>5288</v>
      </c>
      <c r="C4279" t="s">
        <v>3938</v>
      </c>
      <c r="D4279" t="s">
        <v>205</v>
      </c>
      <c r="E4279" t="s">
        <v>5288</v>
      </c>
      <c r="F4279" t="s">
        <v>3938</v>
      </c>
      <c r="H4279" t="s">
        <v>144</v>
      </c>
      <c r="I4279" t="s">
        <v>3820</v>
      </c>
      <c r="K4279" t="s">
        <v>125</v>
      </c>
      <c r="L4279" t="s">
        <v>8754</v>
      </c>
    </row>
    <row r="4280" spans="1:12" x14ac:dyDescent="0.25">
      <c r="A4280" t="s">
        <v>1296</v>
      </c>
      <c r="B4280" t="s">
        <v>5288</v>
      </c>
      <c r="C4280" t="s">
        <v>3941</v>
      </c>
      <c r="D4280" t="s">
        <v>205</v>
      </c>
      <c r="E4280" t="s">
        <v>5288</v>
      </c>
      <c r="F4280" t="s">
        <v>3941</v>
      </c>
      <c r="H4280" t="s">
        <v>144</v>
      </c>
      <c r="I4280" t="s">
        <v>5678</v>
      </c>
      <c r="K4280" t="s">
        <v>125</v>
      </c>
      <c r="L4280" t="s">
        <v>8755</v>
      </c>
    </row>
    <row r="4281" spans="1:12" x14ac:dyDescent="0.25">
      <c r="A4281" t="s">
        <v>1296</v>
      </c>
      <c r="B4281" t="s">
        <v>5288</v>
      </c>
      <c r="C4281" t="s">
        <v>3995</v>
      </c>
      <c r="D4281" t="s">
        <v>205</v>
      </c>
      <c r="E4281" t="s">
        <v>5288</v>
      </c>
      <c r="F4281" t="s">
        <v>3995</v>
      </c>
      <c r="H4281" t="s">
        <v>144</v>
      </c>
      <c r="I4281" t="s">
        <v>3826</v>
      </c>
      <c r="K4281" t="s">
        <v>125</v>
      </c>
      <c r="L4281" t="s">
        <v>8756</v>
      </c>
    </row>
    <row r="4282" spans="1:12" x14ac:dyDescent="0.25">
      <c r="A4282" t="s">
        <v>1296</v>
      </c>
      <c r="B4282" t="s">
        <v>5288</v>
      </c>
      <c r="C4282" t="s">
        <v>4070</v>
      </c>
      <c r="D4282" t="s">
        <v>205</v>
      </c>
      <c r="E4282" t="s">
        <v>5288</v>
      </c>
      <c r="F4282" t="s">
        <v>4070</v>
      </c>
      <c r="H4282" t="s">
        <v>144</v>
      </c>
      <c r="I4282" t="s">
        <v>5688</v>
      </c>
      <c r="K4282" t="s">
        <v>125</v>
      </c>
      <c r="L4282" t="s">
        <v>8757</v>
      </c>
    </row>
    <row r="4283" spans="1:12" x14ac:dyDescent="0.25">
      <c r="A4283" t="s">
        <v>1296</v>
      </c>
      <c r="B4283" t="s">
        <v>5288</v>
      </c>
      <c r="C4283" t="s">
        <v>8181</v>
      </c>
      <c r="D4283" t="s">
        <v>205</v>
      </c>
      <c r="E4283" t="s">
        <v>5288</v>
      </c>
      <c r="F4283" t="s">
        <v>8181</v>
      </c>
      <c r="H4283" t="s">
        <v>144</v>
      </c>
      <c r="I4283" t="s">
        <v>3831</v>
      </c>
      <c r="K4283" t="s">
        <v>125</v>
      </c>
      <c r="L4283" t="s">
        <v>8758</v>
      </c>
    </row>
    <row r="4284" spans="1:12" x14ac:dyDescent="0.25">
      <c r="A4284" t="s">
        <v>1296</v>
      </c>
      <c r="B4284" t="s">
        <v>5288</v>
      </c>
      <c r="C4284" t="s">
        <v>4100</v>
      </c>
      <c r="D4284" t="s">
        <v>205</v>
      </c>
      <c r="E4284" t="s">
        <v>5288</v>
      </c>
      <c r="F4284" t="s">
        <v>4100</v>
      </c>
      <c r="H4284" t="s">
        <v>144</v>
      </c>
      <c r="I4284" t="s">
        <v>5695</v>
      </c>
      <c r="K4284" t="s">
        <v>125</v>
      </c>
      <c r="L4284" t="s">
        <v>8759</v>
      </c>
    </row>
    <row r="4285" spans="1:12" x14ac:dyDescent="0.25">
      <c r="A4285" t="s">
        <v>1296</v>
      </c>
      <c r="B4285" t="s">
        <v>5288</v>
      </c>
      <c r="C4285" t="s">
        <v>4101</v>
      </c>
      <c r="D4285" t="s">
        <v>205</v>
      </c>
      <c r="E4285" t="s">
        <v>5288</v>
      </c>
      <c r="F4285" t="s">
        <v>4101</v>
      </c>
      <c r="H4285" t="s">
        <v>144</v>
      </c>
      <c r="I4285" t="s">
        <v>3834</v>
      </c>
      <c r="K4285" t="s">
        <v>125</v>
      </c>
      <c r="L4285" t="s">
        <v>8760</v>
      </c>
    </row>
    <row r="4286" spans="1:12" x14ac:dyDescent="0.25">
      <c r="A4286" t="s">
        <v>1296</v>
      </c>
      <c r="B4286" t="s">
        <v>5288</v>
      </c>
      <c r="C4286" t="s">
        <v>8455</v>
      </c>
      <c r="D4286" t="s">
        <v>205</v>
      </c>
      <c r="E4286" t="s">
        <v>5288</v>
      </c>
      <c r="F4286" t="s">
        <v>8455</v>
      </c>
      <c r="H4286" t="s">
        <v>144</v>
      </c>
      <c r="I4286" t="s">
        <v>5702</v>
      </c>
      <c r="K4286" t="s">
        <v>125</v>
      </c>
      <c r="L4286" t="s">
        <v>8761</v>
      </c>
    </row>
    <row r="4287" spans="1:12" x14ac:dyDescent="0.25">
      <c r="A4287" t="s">
        <v>1296</v>
      </c>
      <c r="B4287" t="s">
        <v>5304</v>
      </c>
      <c r="C4287" t="s">
        <v>3480</v>
      </c>
      <c r="D4287" t="s">
        <v>205</v>
      </c>
      <c r="E4287" t="s">
        <v>5304</v>
      </c>
      <c r="F4287" t="s">
        <v>3480</v>
      </c>
      <c r="H4287" t="s">
        <v>144</v>
      </c>
      <c r="I4287" t="s">
        <v>3837</v>
      </c>
      <c r="K4287" t="s">
        <v>125</v>
      </c>
      <c r="L4287" t="s">
        <v>8762</v>
      </c>
    </row>
    <row r="4288" spans="1:12" x14ac:dyDescent="0.25">
      <c r="A4288" t="s">
        <v>1296</v>
      </c>
      <c r="B4288" t="s">
        <v>5304</v>
      </c>
      <c r="C4288" t="s">
        <v>3483</v>
      </c>
      <c r="D4288" t="s">
        <v>205</v>
      </c>
      <c r="E4288" t="s">
        <v>5304</v>
      </c>
      <c r="F4288" t="s">
        <v>3483</v>
      </c>
      <c r="H4288" t="s">
        <v>144</v>
      </c>
      <c r="I4288" t="s">
        <v>5708</v>
      </c>
      <c r="K4288" t="s">
        <v>125</v>
      </c>
      <c r="L4288" t="s">
        <v>8763</v>
      </c>
    </row>
    <row r="4289" spans="1:12" x14ac:dyDescent="0.25">
      <c r="A4289" t="s">
        <v>1296</v>
      </c>
      <c r="B4289" t="s">
        <v>5304</v>
      </c>
      <c r="C4289" t="s">
        <v>3486</v>
      </c>
      <c r="D4289" t="s">
        <v>205</v>
      </c>
      <c r="E4289" t="s">
        <v>5304</v>
      </c>
      <c r="F4289" t="s">
        <v>3486</v>
      </c>
      <c r="H4289" t="s">
        <v>144</v>
      </c>
      <c r="I4289" t="s">
        <v>3840</v>
      </c>
      <c r="K4289" t="s">
        <v>125</v>
      </c>
      <c r="L4289" t="s">
        <v>8764</v>
      </c>
    </row>
    <row r="4290" spans="1:12" x14ac:dyDescent="0.25">
      <c r="A4290" t="s">
        <v>1296</v>
      </c>
      <c r="B4290" t="s">
        <v>5304</v>
      </c>
      <c r="C4290" t="s">
        <v>3492</v>
      </c>
      <c r="D4290" t="s">
        <v>205</v>
      </c>
      <c r="E4290" t="s">
        <v>5304</v>
      </c>
      <c r="F4290" t="s">
        <v>3492</v>
      </c>
      <c r="H4290" t="s">
        <v>144</v>
      </c>
      <c r="I4290" t="s">
        <v>3843</v>
      </c>
      <c r="K4290" t="s">
        <v>125</v>
      </c>
      <c r="L4290" t="s">
        <v>8765</v>
      </c>
    </row>
    <row r="4291" spans="1:12" x14ac:dyDescent="0.25">
      <c r="A4291" t="s">
        <v>1296</v>
      </c>
      <c r="B4291" t="s">
        <v>5304</v>
      </c>
      <c r="C4291" t="s">
        <v>3495</v>
      </c>
      <c r="D4291" t="s">
        <v>205</v>
      </c>
      <c r="E4291" t="s">
        <v>5304</v>
      </c>
      <c r="F4291" t="s">
        <v>3495</v>
      </c>
      <c r="H4291" t="s">
        <v>144</v>
      </c>
      <c r="I4291" t="s">
        <v>3846</v>
      </c>
      <c r="K4291" t="s">
        <v>125</v>
      </c>
      <c r="L4291" t="s">
        <v>8766</v>
      </c>
    </row>
    <row r="4292" spans="1:12" x14ac:dyDescent="0.25">
      <c r="A4292" t="s">
        <v>1296</v>
      </c>
      <c r="B4292" t="s">
        <v>5304</v>
      </c>
      <c r="C4292" t="s">
        <v>3498</v>
      </c>
      <c r="D4292" t="s">
        <v>205</v>
      </c>
      <c r="E4292" t="s">
        <v>5304</v>
      </c>
      <c r="F4292" t="s">
        <v>3498</v>
      </c>
      <c r="H4292" t="s">
        <v>144</v>
      </c>
      <c r="I4292" t="s">
        <v>3849</v>
      </c>
      <c r="K4292" t="s">
        <v>125</v>
      </c>
      <c r="L4292" t="s">
        <v>8767</v>
      </c>
    </row>
    <row r="4293" spans="1:12" x14ac:dyDescent="0.25">
      <c r="A4293" t="s">
        <v>1296</v>
      </c>
      <c r="B4293" t="s">
        <v>5304</v>
      </c>
      <c r="C4293" t="s">
        <v>3501</v>
      </c>
      <c r="D4293" t="s">
        <v>205</v>
      </c>
      <c r="E4293" t="s">
        <v>5304</v>
      </c>
      <c r="F4293" t="s">
        <v>3501</v>
      </c>
      <c r="H4293" t="s">
        <v>144</v>
      </c>
      <c r="I4293" t="s">
        <v>3852</v>
      </c>
      <c r="K4293" t="s">
        <v>125</v>
      </c>
      <c r="L4293" t="s">
        <v>8768</v>
      </c>
    </row>
    <row r="4294" spans="1:12" x14ac:dyDescent="0.25">
      <c r="A4294" t="s">
        <v>1296</v>
      </c>
      <c r="B4294" t="s">
        <v>5304</v>
      </c>
      <c r="C4294" t="s">
        <v>3504</v>
      </c>
      <c r="D4294" t="s">
        <v>205</v>
      </c>
      <c r="E4294" t="s">
        <v>5304</v>
      </c>
      <c r="F4294" t="s">
        <v>3504</v>
      </c>
      <c r="H4294" t="s">
        <v>144</v>
      </c>
      <c r="I4294" t="s">
        <v>3858</v>
      </c>
      <c r="K4294" t="s">
        <v>125</v>
      </c>
      <c r="L4294" t="s">
        <v>8769</v>
      </c>
    </row>
    <row r="4295" spans="1:12" x14ac:dyDescent="0.25">
      <c r="A4295" t="s">
        <v>1296</v>
      </c>
      <c r="B4295" t="s">
        <v>5304</v>
      </c>
      <c r="C4295" t="s">
        <v>3507</v>
      </c>
      <c r="D4295" t="s">
        <v>205</v>
      </c>
      <c r="E4295" t="s">
        <v>5304</v>
      </c>
      <c r="F4295" t="s">
        <v>3507</v>
      </c>
      <c r="H4295" t="s">
        <v>144</v>
      </c>
      <c r="I4295" t="s">
        <v>3861</v>
      </c>
      <c r="K4295" t="s">
        <v>125</v>
      </c>
      <c r="L4295" t="s">
        <v>8770</v>
      </c>
    </row>
    <row r="4296" spans="1:12" x14ac:dyDescent="0.25">
      <c r="A4296" t="s">
        <v>1296</v>
      </c>
      <c r="B4296" t="s">
        <v>5304</v>
      </c>
      <c r="C4296" t="s">
        <v>3510</v>
      </c>
      <c r="D4296" t="s">
        <v>205</v>
      </c>
      <c r="E4296" t="s">
        <v>5304</v>
      </c>
      <c r="F4296" t="s">
        <v>3510</v>
      </c>
      <c r="H4296" t="s">
        <v>144</v>
      </c>
      <c r="I4296" t="s">
        <v>3864</v>
      </c>
      <c r="K4296" t="s">
        <v>125</v>
      </c>
      <c r="L4296" t="s">
        <v>8771</v>
      </c>
    </row>
    <row r="4297" spans="1:12" x14ac:dyDescent="0.25">
      <c r="A4297" t="s">
        <v>1296</v>
      </c>
      <c r="B4297" t="s">
        <v>5304</v>
      </c>
      <c r="C4297" t="s">
        <v>3513</v>
      </c>
      <c r="D4297" t="s">
        <v>205</v>
      </c>
      <c r="E4297" t="s">
        <v>5304</v>
      </c>
      <c r="F4297" t="s">
        <v>3513</v>
      </c>
      <c r="H4297" t="s">
        <v>144</v>
      </c>
      <c r="I4297" t="s">
        <v>3867</v>
      </c>
      <c r="K4297" t="s">
        <v>125</v>
      </c>
      <c r="L4297" t="s">
        <v>8772</v>
      </c>
    </row>
    <row r="4298" spans="1:12" x14ac:dyDescent="0.25">
      <c r="A4298" t="s">
        <v>1296</v>
      </c>
      <c r="B4298" t="s">
        <v>5304</v>
      </c>
      <c r="C4298" t="s">
        <v>3516</v>
      </c>
      <c r="D4298" t="s">
        <v>205</v>
      </c>
      <c r="E4298" t="s">
        <v>5304</v>
      </c>
      <c r="F4298" t="s">
        <v>3516</v>
      </c>
      <c r="H4298" t="s">
        <v>144</v>
      </c>
      <c r="I4298" t="s">
        <v>3870</v>
      </c>
      <c r="K4298" t="s">
        <v>125</v>
      </c>
      <c r="L4298" t="s">
        <v>8773</v>
      </c>
    </row>
    <row r="4299" spans="1:12" x14ac:dyDescent="0.25">
      <c r="A4299" t="s">
        <v>1296</v>
      </c>
      <c r="B4299" t="s">
        <v>5304</v>
      </c>
      <c r="C4299" t="s">
        <v>3519</v>
      </c>
      <c r="D4299" t="s">
        <v>205</v>
      </c>
      <c r="E4299" t="s">
        <v>5304</v>
      </c>
      <c r="F4299" t="s">
        <v>3519</v>
      </c>
      <c r="H4299" t="s">
        <v>144</v>
      </c>
      <c r="I4299" t="s">
        <v>7915</v>
      </c>
      <c r="K4299" t="s">
        <v>125</v>
      </c>
      <c r="L4299" t="s">
        <v>8774</v>
      </c>
    </row>
    <row r="4300" spans="1:12" x14ac:dyDescent="0.25">
      <c r="A4300" t="s">
        <v>1296</v>
      </c>
      <c r="B4300" t="s">
        <v>5304</v>
      </c>
      <c r="C4300" t="s">
        <v>3524</v>
      </c>
      <c r="D4300" t="s">
        <v>205</v>
      </c>
      <c r="E4300" t="s">
        <v>5304</v>
      </c>
      <c r="F4300" t="s">
        <v>3524</v>
      </c>
      <c r="H4300" t="s">
        <v>144</v>
      </c>
      <c r="I4300" t="s">
        <v>3995</v>
      </c>
      <c r="K4300" t="s">
        <v>125</v>
      </c>
      <c r="L4300" t="s">
        <v>8775</v>
      </c>
    </row>
    <row r="4301" spans="1:12" x14ac:dyDescent="0.25">
      <c r="A4301" t="s">
        <v>1296</v>
      </c>
      <c r="B4301" t="s">
        <v>5304</v>
      </c>
      <c r="C4301" t="s">
        <v>3529</v>
      </c>
      <c r="D4301" t="s">
        <v>205</v>
      </c>
      <c r="E4301" t="s">
        <v>5304</v>
      </c>
      <c r="F4301" t="s">
        <v>3529</v>
      </c>
      <c r="H4301" t="s">
        <v>1811</v>
      </c>
      <c r="I4301" t="s">
        <v>3628</v>
      </c>
      <c r="K4301" t="s">
        <v>125</v>
      </c>
      <c r="L4301" t="s">
        <v>8776</v>
      </c>
    </row>
    <row r="4302" spans="1:12" x14ac:dyDescent="0.25">
      <c r="A4302" t="s">
        <v>1296</v>
      </c>
      <c r="B4302" t="s">
        <v>5304</v>
      </c>
      <c r="C4302" t="s">
        <v>3532</v>
      </c>
      <c r="D4302" t="s">
        <v>205</v>
      </c>
      <c r="E4302" t="s">
        <v>5304</v>
      </c>
      <c r="F4302" t="s">
        <v>3532</v>
      </c>
      <c r="H4302" t="s">
        <v>1811</v>
      </c>
      <c r="I4302" t="s">
        <v>3666</v>
      </c>
      <c r="K4302" t="s">
        <v>125</v>
      </c>
      <c r="L4302" t="s">
        <v>8777</v>
      </c>
    </row>
    <row r="4303" spans="1:12" x14ac:dyDescent="0.25">
      <c r="A4303" t="s">
        <v>1296</v>
      </c>
      <c r="B4303" t="s">
        <v>5304</v>
      </c>
      <c r="C4303" t="s">
        <v>3535</v>
      </c>
      <c r="D4303" t="s">
        <v>205</v>
      </c>
      <c r="E4303" t="s">
        <v>5304</v>
      </c>
      <c r="F4303" t="s">
        <v>3535</v>
      </c>
      <c r="H4303" t="s">
        <v>1811</v>
      </c>
      <c r="I4303" t="s">
        <v>3669</v>
      </c>
      <c r="K4303" t="s">
        <v>125</v>
      </c>
      <c r="L4303" t="s">
        <v>8778</v>
      </c>
    </row>
    <row r="4304" spans="1:12" x14ac:dyDescent="0.25">
      <c r="A4304" t="s">
        <v>1296</v>
      </c>
      <c r="B4304" t="s">
        <v>5304</v>
      </c>
      <c r="C4304" t="s">
        <v>3538</v>
      </c>
      <c r="D4304" t="s">
        <v>205</v>
      </c>
      <c r="E4304" t="s">
        <v>5304</v>
      </c>
      <c r="F4304" t="s">
        <v>3538</v>
      </c>
      <c r="H4304" t="s">
        <v>1811</v>
      </c>
      <c r="I4304" t="s">
        <v>3672</v>
      </c>
      <c r="K4304" t="s">
        <v>125</v>
      </c>
      <c r="L4304" t="s">
        <v>8779</v>
      </c>
    </row>
    <row r="4305" spans="1:12" x14ac:dyDescent="0.25">
      <c r="A4305" t="s">
        <v>1296</v>
      </c>
      <c r="B4305" t="s">
        <v>5304</v>
      </c>
      <c r="C4305" t="s">
        <v>3543</v>
      </c>
      <c r="D4305" t="s">
        <v>205</v>
      </c>
      <c r="E4305" t="s">
        <v>5304</v>
      </c>
      <c r="F4305" t="s">
        <v>3543</v>
      </c>
      <c r="H4305" t="s">
        <v>1811</v>
      </c>
      <c r="I4305" t="s">
        <v>3675</v>
      </c>
      <c r="K4305" t="s">
        <v>125</v>
      </c>
      <c r="L4305" t="s">
        <v>8780</v>
      </c>
    </row>
    <row r="4306" spans="1:12" x14ac:dyDescent="0.25">
      <c r="A4306" t="s">
        <v>1296</v>
      </c>
      <c r="B4306" t="s">
        <v>5304</v>
      </c>
      <c r="C4306" t="s">
        <v>3588</v>
      </c>
      <c r="D4306" t="s">
        <v>205</v>
      </c>
      <c r="E4306" t="s">
        <v>5304</v>
      </c>
      <c r="F4306" t="s">
        <v>3588</v>
      </c>
      <c r="H4306" t="s">
        <v>1811</v>
      </c>
      <c r="I4306" t="s">
        <v>3678</v>
      </c>
      <c r="K4306" t="s">
        <v>125</v>
      </c>
      <c r="L4306" t="s">
        <v>8781</v>
      </c>
    </row>
    <row r="4307" spans="1:12" x14ac:dyDescent="0.25">
      <c r="A4307" t="s">
        <v>1296</v>
      </c>
      <c r="B4307" t="s">
        <v>5304</v>
      </c>
      <c r="C4307" t="s">
        <v>3591</v>
      </c>
      <c r="D4307" t="s">
        <v>205</v>
      </c>
      <c r="E4307" t="s">
        <v>5304</v>
      </c>
      <c r="F4307" t="s">
        <v>3591</v>
      </c>
      <c r="H4307" t="s">
        <v>1811</v>
      </c>
      <c r="I4307" t="s">
        <v>3684</v>
      </c>
      <c r="K4307" t="s">
        <v>125</v>
      </c>
      <c r="L4307" t="s">
        <v>8782</v>
      </c>
    </row>
    <row r="4308" spans="1:12" x14ac:dyDescent="0.25">
      <c r="A4308" t="s">
        <v>1296</v>
      </c>
      <c r="B4308" t="s">
        <v>5304</v>
      </c>
      <c r="C4308" t="s">
        <v>3602</v>
      </c>
      <c r="D4308" t="s">
        <v>205</v>
      </c>
      <c r="E4308" t="s">
        <v>5304</v>
      </c>
      <c r="F4308" t="s">
        <v>3602</v>
      </c>
      <c r="H4308" t="s">
        <v>1811</v>
      </c>
      <c r="I4308" t="s">
        <v>3690</v>
      </c>
      <c r="K4308" t="s">
        <v>125</v>
      </c>
      <c r="L4308" t="s">
        <v>8783</v>
      </c>
    </row>
    <row r="4309" spans="1:12" x14ac:dyDescent="0.25">
      <c r="A4309" t="s">
        <v>1296</v>
      </c>
      <c r="B4309" t="s">
        <v>5304</v>
      </c>
      <c r="C4309" t="s">
        <v>3605</v>
      </c>
      <c r="D4309" t="s">
        <v>205</v>
      </c>
      <c r="E4309" t="s">
        <v>5304</v>
      </c>
      <c r="F4309" t="s">
        <v>3605</v>
      </c>
      <c r="H4309" t="s">
        <v>1811</v>
      </c>
      <c r="I4309" t="s">
        <v>3702</v>
      </c>
      <c r="K4309" t="s">
        <v>125</v>
      </c>
      <c r="L4309" t="s">
        <v>8784</v>
      </c>
    </row>
    <row r="4310" spans="1:12" x14ac:dyDescent="0.25">
      <c r="A4310" t="s">
        <v>1296</v>
      </c>
      <c r="B4310" t="s">
        <v>5304</v>
      </c>
      <c r="C4310" t="s">
        <v>3628</v>
      </c>
      <c r="D4310" t="s">
        <v>205</v>
      </c>
      <c r="E4310" t="s">
        <v>5304</v>
      </c>
      <c r="F4310" t="s">
        <v>3628</v>
      </c>
      <c r="H4310" t="s">
        <v>1811</v>
      </c>
      <c r="I4310" t="s">
        <v>3705</v>
      </c>
      <c r="K4310" t="s">
        <v>125</v>
      </c>
      <c r="L4310" t="s">
        <v>8785</v>
      </c>
    </row>
    <row r="4311" spans="1:12" x14ac:dyDescent="0.25">
      <c r="A4311" t="s">
        <v>1296</v>
      </c>
      <c r="B4311" t="s">
        <v>5304</v>
      </c>
      <c r="C4311" t="s">
        <v>3634</v>
      </c>
      <c r="D4311" t="s">
        <v>205</v>
      </c>
      <c r="E4311" t="s">
        <v>5304</v>
      </c>
      <c r="F4311" t="s">
        <v>3634</v>
      </c>
      <c r="H4311" t="s">
        <v>1811</v>
      </c>
      <c r="I4311" t="s">
        <v>3714</v>
      </c>
      <c r="K4311" t="s">
        <v>125</v>
      </c>
      <c r="L4311" t="s">
        <v>8786</v>
      </c>
    </row>
    <row r="4312" spans="1:12" x14ac:dyDescent="0.25">
      <c r="A4312" t="s">
        <v>1296</v>
      </c>
      <c r="B4312" t="s">
        <v>5304</v>
      </c>
      <c r="C4312" t="s">
        <v>3642</v>
      </c>
      <c r="D4312" t="s">
        <v>205</v>
      </c>
      <c r="E4312" t="s">
        <v>5304</v>
      </c>
      <c r="F4312" t="s">
        <v>3642</v>
      </c>
      <c r="H4312" t="s">
        <v>1811</v>
      </c>
      <c r="I4312" t="s">
        <v>3717</v>
      </c>
      <c r="K4312" t="s">
        <v>125</v>
      </c>
      <c r="L4312" t="s">
        <v>8787</v>
      </c>
    </row>
    <row r="4313" spans="1:12" x14ac:dyDescent="0.25">
      <c r="A4313" t="s">
        <v>1296</v>
      </c>
      <c r="B4313" t="s">
        <v>5304</v>
      </c>
      <c r="C4313" t="s">
        <v>3645</v>
      </c>
      <c r="D4313" t="s">
        <v>205</v>
      </c>
      <c r="E4313" t="s">
        <v>5304</v>
      </c>
      <c r="F4313" t="s">
        <v>3645</v>
      </c>
      <c r="H4313" t="s">
        <v>1811</v>
      </c>
      <c r="I4313" t="s">
        <v>3720</v>
      </c>
      <c r="K4313" t="s">
        <v>125</v>
      </c>
      <c r="L4313" t="s">
        <v>8788</v>
      </c>
    </row>
    <row r="4314" spans="1:12" x14ac:dyDescent="0.25">
      <c r="A4314" t="s">
        <v>1296</v>
      </c>
      <c r="B4314" t="s">
        <v>5304</v>
      </c>
      <c r="C4314" t="s">
        <v>3930</v>
      </c>
      <c r="D4314" t="s">
        <v>205</v>
      </c>
      <c r="E4314" t="s">
        <v>5304</v>
      </c>
      <c r="F4314" t="s">
        <v>3930</v>
      </c>
      <c r="H4314" t="s">
        <v>1811</v>
      </c>
      <c r="I4314" t="s">
        <v>3735</v>
      </c>
      <c r="K4314" t="s">
        <v>125</v>
      </c>
      <c r="L4314" t="s">
        <v>8789</v>
      </c>
    </row>
    <row r="4315" spans="1:12" x14ac:dyDescent="0.25">
      <c r="A4315" t="s">
        <v>1296</v>
      </c>
      <c r="B4315" t="s">
        <v>5304</v>
      </c>
      <c r="C4315" t="s">
        <v>3932</v>
      </c>
      <c r="D4315" t="s">
        <v>205</v>
      </c>
      <c r="E4315" t="s">
        <v>5304</v>
      </c>
      <c r="F4315" t="s">
        <v>3932</v>
      </c>
      <c r="H4315" t="s">
        <v>1811</v>
      </c>
      <c r="I4315" t="s">
        <v>3738</v>
      </c>
      <c r="K4315" t="s">
        <v>125</v>
      </c>
      <c r="L4315" t="s">
        <v>8790</v>
      </c>
    </row>
    <row r="4316" spans="1:12" x14ac:dyDescent="0.25">
      <c r="A4316" t="s">
        <v>1296</v>
      </c>
      <c r="B4316" t="s">
        <v>5304</v>
      </c>
      <c r="C4316" t="s">
        <v>3938</v>
      </c>
      <c r="D4316" t="s">
        <v>205</v>
      </c>
      <c r="E4316" t="s">
        <v>5304</v>
      </c>
      <c r="F4316" t="s">
        <v>3938</v>
      </c>
      <c r="H4316" t="s">
        <v>1811</v>
      </c>
      <c r="I4316" t="s">
        <v>3744</v>
      </c>
      <c r="K4316" t="s">
        <v>125</v>
      </c>
      <c r="L4316" t="s">
        <v>8791</v>
      </c>
    </row>
    <row r="4317" spans="1:12" x14ac:dyDescent="0.25">
      <c r="A4317" t="s">
        <v>1296</v>
      </c>
      <c r="B4317" t="s">
        <v>5304</v>
      </c>
      <c r="C4317" t="s">
        <v>3941</v>
      </c>
      <c r="D4317" t="s">
        <v>205</v>
      </c>
      <c r="E4317" t="s">
        <v>5304</v>
      </c>
      <c r="F4317" t="s">
        <v>3941</v>
      </c>
      <c r="H4317" t="s">
        <v>1811</v>
      </c>
      <c r="I4317" t="s">
        <v>3779</v>
      </c>
      <c r="K4317" t="s">
        <v>125</v>
      </c>
      <c r="L4317" t="s">
        <v>8792</v>
      </c>
    </row>
    <row r="4318" spans="1:12" x14ac:dyDescent="0.25">
      <c r="A4318" t="s">
        <v>1296</v>
      </c>
      <c r="B4318" t="s">
        <v>5304</v>
      </c>
      <c r="C4318" t="s">
        <v>4068</v>
      </c>
      <c r="D4318" t="s">
        <v>205</v>
      </c>
      <c r="E4318" t="s">
        <v>5304</v>
      </c>
      <c r="F4318" t="s">
        <v>4068</v>
      </c>
      <c r="H4318" t="s">
        <v>1811</v>
      </c>
      <c r="I4318" t="s">
        <v>5629</v>
      </c>
      <c r="K4318" t="s">
        <v>125</v>
      </c>
      <c r="L4318" t="s">
        <v>8793</v>
      </c>
    </row>
    <row r="4319" spans="1:12" x14ac:dyDescent="0.25">
      <c r="A4319" t="s">
        <v>1296</v>
      </c>
      <c r="B4319" t="s">
        <v>5304</v>
      </c>
      <c r="C4319" t="s">
        <v>4100</v>
      </c>
      <c r="D4319" t="s">
        <v>205</v>
      </c>
      <c r="E4319" t="s">
        <v>5304</v>
      </c>
      <c r="F4319" t="s">
        <v>4100</v>
      </c>
      <c r="H4319" t="s">
        <v>1811</v>
      </c>
      <c r="I4319" t="s">
        <v>3785</v>
      </c>
      <c r="K4319" t="s">
        <v>125</v>
      </c>
      <c r="L4319" t="s">
        <v>8794</v>
      </c>
    </row>
    <row r="4320" spans="1:12" x14ac:dyDescent="0.25">
      <c r="A4320" t="s">
        <v>1296</v>
      </c>
      <c r="B4320" t="s">
        <v>5304</v>
      </c>
      <c r="C4320" t="s">
        <v>4101</v>
      </c>
      <c r="D4320" t="s">
        <v>205</v>
      </c>
      <c r="E4320" t="s">
        <v>5304</v>
      </c>
      <c r="F4320" t="s">
        <v>4101</v>
      </c>
      <c r="H4320" t="s">
        <v>1811</v>
      </c>
      <c r="I4320" t="s">
        <v>7727</v>
      </c>
      <c r="K4320" t="s">
        <v>125</v>
      </c>
      <c r="L4320" t="s">
        <v>8795</v>
      </c>
    </row>
    <row r="4321" spans="1:12" x14ac:dyDescent="0.25">
      <c r="A4321" t="s">
        <v>1296</v>
      </c>
      <c r="B4321" t="s">
        <v>5307</v>
      </c>
      <c r="C4321" t="s">
        <v>3480</v>
      </c>
      <c r="D4321" t="s">
        <v>205</v>
      </c>
      <c r="E4321" t="s">
        <v>5307</v>
      </c>
      <c r="F4321" t="s">
        <v>3480</v>
      </c>
      <c r="H4321" t="s">
        <v>1811</v>
      </c>
      <c r="I4321" t="s">
        <v>3790</v>
      </c>
      <c r="K4321" t="s">
        <v>125</v>
      </c>
      <c r="L4321" t="s">
        <v>8796</v>
      </c>
    </row>
    <row r="4322" spans="1:12" x14ac:dyDescent="0.25">
      <c r="A4322" t="s">
        <v>1296</v>
      </c>
      <c r="B4322" t="s">
        <v>5307</v>
      </c>
      <c r="C4322" t="s">
        <v>3483</v>
      </c>
      <c r="D4322" t="s">
        <v>205</v>
      </c>
      <c r="E4322" t="s">
        <v>5307</v>
      </c>
      <c r="F4322" t="s">
        <v>3483</v>
      </c>
      <c r="H4322" t="s">
        <v>1811</v>
      </c>
      <c r="I4322" t="s">
        <v>5640</v>
      </c>
      <c r="K4322" t="s">
        <v>125</v>
      </c>
      <c r="L4322" t="s">
        <v>8797</v>
      </c>
    </row>
    <row r="4323" spans="1:12" x14ac:dyDescent="0.25">
      <c r="A4323" t="s">
        <v>1296</v>
      </c>
      <c r="B4323" t="s">
        <v>5307</v>
      </c>
      <c r="C4323" t="s">
        <v>3486</v>
      </c>
      <c r="D4323" t="s">
        <v>205</v>
      </c>
      <c r="E4323" t="s">
        <v>5307</v>
      </c>
      <c r="F4323" t="s">
        <v>3486</v>
      </c>
      <c r="H4323" t="s">
        <v>1811</v>
      </c>
      <c r="I4323" t="s">
        <v>3796</v>
      </c>
      <c r="K4323" t="s">
        <v>125</v>
      </c>
      <c r="L4323" t="s">
        <v>8798</v>
      </c>
    </row>
    <row r="4324" spans="1:12" x14ac:dyDescent="0.25">
      <c r="A4324" t="s">
        <v>1296</v>
      </c>
      <c r="B4324" t="s">
        <v>5307</v>
      </c>
      <c r="C4324" t="s">
        <v>3492</v>
      </c>
      <c r="D4324" t="s">
        <v>205</v>
      </c>
      <c r="E4324" t="s">
        <v>5307</v>
      </c>
      <c r="F4324" t="s">
        <v>3492</v>
      </c>
      <c r="H4324" t="s">
        <v>1811</v>
      </c>
      <c r="I4324" t="s">
        <v>5647</v>
      </c>
      <c r="K4324" t="s">
        <v>125</v>
      </c>
      <c r="L4324" t="s">
        <v>8799</v>
      </c>
    </row>
    <row r="4325" spans="1:12" x14ac:dyDescent="0.25">
      <c r="A4325" t="s">
        <v>1296</v>
      </c>
      <c r="B4325" t="s">
        <v>5307</v>
      </c>
      <c r="C4325" t="s">
        <v>3495</v>
      </c>
      <c r="D4325" t="s">
        <v>205</v>
      </c>
      <c r="E4325" t="s">
        <v>5307</v>
      </c>
      <c r="F4325" t="s">
        <v>3495</v>
      </c>
      <c r="H4325" t="s">
        <v>1811</v>
      </c>
      <c r="I4325" t="s">
        <v>3802</v>
      </c>
      <c r="K4325" t="s">
        <v>125</v>
      </c>
      <c r="L4325" t="s">
        <v>8800</v>
      </c>
    </row>
    <row r="4326" spans="1:12" x14ac:dyDescent="0.25">
      <c r="A4326" t="s">
        <v>1296</v>
      </c>
      <c r="B4326" t="s">
        <v>5307</v>
      </c>
      <c r="C4326" t="s">
        <v>3498</v>
      </c>
      <c r="D4326" t="s">
        <v>205</v>
      </c>
      <c r="E4326" t="s">
        <v>5307</v>
      </c>
      <c r="F4326" t="s">
        <v>3498</v>
      </c>
      <c r="H4326" t="s">
        <v>1811</v>
      </c>
      <c r="I4326" t="s">
        <v>5654</v>
      </c>
      <c r="K4326" t="s">
        <v>125</v>
      </c>
      <c r="L4326" t="s">
        <v>8801</v>
      </c>
    </row>
    <row r="4327" spans="1:12" x14ac:dyDescent="0.25">
      <c r="A4327" t="s">
        <v>1296</v>
      </c>
      <c r="B4327" t="s">
        <v>5307</v>
      </c>
      <c r="C4327" t="s">
        <v>3501</v>
      </c>
      <c r="D4327" t="s">
        <v>205</v>
      </c>
      <c r="E4327" t="s">
        <v>5307</v>
      </c>
      <c r="F4327" t="s">
        <v>3501</v>
      </c>
      <c r="H4327" t="s">
        <v>1811</v>
      </c>
      <c r="I4327" t="s">
        <v>3808</v>
      </c>
      <c r="K4327" t="s">
        <v>125</v>
      </c>
      <c r="L4327" t="s">
        <v>8802</v>
      </c>
    </row>
    <row r="4328" spans="1:12" x14ac:dyDescent="0.25">
      <c r="A4328" t="s">
        <v>1296</v>
      </c>
      <c r="B4328" t="s">
        <v>5307</v>
      </c>
      <c r="C4328" t="s">
        <v>3504</v>
      </c>
      <c r="D4328" t="s">
        <v>205</v>
      </c>
      <c r="E4328" t="s">
        <v>5307</v>
      </c>
      <c r="F4328" t="s">
        <v>3504</v>
      </c>
      <c r="H4328" t="s">
        <v>1811</v>
      </c>
      <c r="I4328" t="s">
        <v>5661</v>
      </c>
      <c r="K4328" t="s">
        <v>125</v>
      </c>
      <c r="L4328" t="s">
        <v>8803</v>
      </c>
    </row>
    <row r="4329" spans="1:12" x14ac:dyDescent="0.25">
      <c r="A4329" t="s">
        <v>1296</v>
      </c>
      <c r="B4329" t="s">
        <v>5307</v>
      </c>
      <c r="C4329" t="s">
        <v>3513</v>
      </c>
      <c r="D4329" t="s">
        <v>205</v>
      </c>
      <c r="E4329" t="s">
        <v>5307</v>
      </c>
      <c r="F4329" t="s">
        <v>3513</v>
      </c>
      <c r="H4329" t="s">
        <v>1811</v>
      </c>
      <c r="I4329" t="s">
        <v>3814</v>
      </c>
      <c r="K4329" t="s">
        <v>125</v>
      </c>
      <c r="L4329" t="s">
        <v>8804</v>
      </c>
    </row>
    <row r="4330" spans="1:12" x14ac:dyDescent="0.25">
      <c r="A4330" t="s">
        <v>1296</v>
      </c>
      <c r="B4330" t="s">
        <v>5307</v>
      </c>
      <c r="C4330" t="s">
        <v>3516</v>
      </c>
      <c r="D4330" t="s">
        <v>205</v>
      </c>
      <c r="E4330" t="s">
        <v>5307</v>
      </c>
      <c r="F4330" t="s">
        <v>3516</v>
      </c>
      <c r="H4330" t="s">
        <v>1811</v>
      </c>
      <c r="I4330" t="s">
        <v>5668</v>
      </c>
      <c r="K4330" t="s">
        <v>125</v>
      </c>
      <c r="L4330" t="s">
        <v>8805</v>
      </c>
    </row>
    <row r="4331" spans="1:12" x14ac:dyDescent="0.25">
      <c r="A4331" t="s">
        <v>1296</v>
      </c>
      <c r="B4331" t="s">
        <v>5307</v>
      </c>
      <c r="C4331" t="s">
        <v>3519</v>
      </c>
      <c r="D4331" t="s">
        <v>205</v>
      </c>
      <c r="E4331" t="s">
        <v>5307</v>
      </c>
      <c r="F4331" t="s">
        <v>3519</v>
      </c>
      <c r="H4331" t="s">
        <v>1811</v>
      </c>
      <c r="I4331" t="s">
        <v>3820</v>
      </c>
      <c r="K4331" t="s">
        <v>125</v>
      </c>
      <c r="L4331" t="s">
        <v>8806</v>
      </c>
    </row>
    <row r="4332" spans="1:12" x14ac:dyDescent="0.25">
      <c r="A4332" t="s">
        <v>1296</v>
      </c>
      <c r="B4332" t="s">
        <v>5307</v>
      </c>
      <c r="C4332" t="s">
        <v>3524</v>
      </c>
      <c r="D4332" t="s">
        <v>205</v>
      </c>
      <c r="E4332" t="s">
        <v>5307</v>
      </c>
      <c r="F4332" t="s">
        <v>3524</v>
      </c>
      <c r="H4332" t="s">
        <v>1811</v>
      </c>
      <c r="I4332" t="s">
        <v>5678</v>
      </c>
      <c r="K4332" t="s">
        <v>125</v>
      </c>
      <c r="L4332" t="s">
        <v>8807</v>
      </c>
    </row>
    <row r="4333" spans="1:12" x14ac:dyDescent="0.25">
      <c r="A4333" t="s">
        <v>1296</v>
      </c>
      <c r="B4333" t="s">
        <v>5307</v>
      </c>
      <c r="C4333" t="s">
        <v>3529</v>
      </c>
      <c r="D4333" t="s">
        <v>205</v>
      </c>
      <c r="E4333" t="s">
        <v>5307</v>
      </c>
      <c r="F4333" t="s">
        <v>3529</v>
      </c>
      <c r="H4333" t="s">
        <v>1811</v>
      </c>
      <c r="I4333" t="s">
        <v>3826</v>
      </c>
      <c r="K4333" t="s">
        <v>125</v>
      </c>
      <c r="L4333" t="s">
        <v>8808</v>
      </c>
    </row>
    <row r="4334" spans="1:12" x14ac:dyDescent="0.25">
      <c r="A4334" t="s">
        <v>1296</v>
      </c>
      <c r="B4334" t="s">
        <v>5307</v>
      </c>
      <c r="C4334" t="s">
        <v>3532</v>
      </c>
      <c r="D4334" t="s">
        <v>205</v>
      </c>
      <c r="E4334" t="s">
        <v>5307</v>
      </c>
      <c r="F4334" t="s">
        <v>3532</v>
      </c>
      <c r="H4334" t="s">
        <v>1811</v>
      </c>
      <c r="I4334" t="s">
        <v>5688</v>
      </c>
      <c r="K4334" t="s">
        <v>125</v>
      </c>
      <c r="L4334" t="s">
        <v>8809</v>
      </c>
    </row>
    <row r="4335" spans="1:12" x14ac:dyDescent="0.25">
      <c r="A4335" t="s">
        <v>1296</v>
      </c>
      <c r="B4335" t="s">
        <v>5307</v>
      </c>
      <c r="C4335" t="s">
        <v>3535</v>
      </c>
      <c r="D4335" t="s">
        <v>205</v>
      </c>
      <c r="E4335" t="s">
        <v>5307</v>
      </c>
      <c r="F4335" t="s">
        <v>3535</v>
      </c>
      <c r="H4335" t="s">
        <v>1811</v>
      </c>
      <c r="I4335" t="s">
        <v>3831</v>
      </c>
      <c r="K4335" t="s">
        <v>125</v>
      </c>
      <c r="L4335" t="s">
        <v>8810</v>
      </c>
    </row>
    <row r="4336" spans="1:12" x14ac:dyDescent="0.25">
      <c r="A4336" t="s">
        <v>1296</v>
      </c>
      <c r="B4336" t="s">
        <v>5307</v>
      </c>
      <c r="C4336" t="s">
        <v>3538</v>
      </c>
      <c r="D4336" t="s">
        <v>205</v>
      </c>
      <c r="E4336" t="s">
        <v>5307</v>
      </c>
      <c r="F4336" t="s">
        <v>3538</v>
      </c>
      <c r="H4336" t="s">
        <v>1811</v>
      </c>
      <c r="I4336" t="s">
        <v>5695</v>
      </c>
      <c r="K4336" t="s">
        <v>125</v>
      </c>
      <c r="L4336" t="s">
        <v>8811</v>
      </c>
    </row>
    <row r="4337" spans="1:12" x14ac:dyDescent="0.25">
      <c r="A4337" t="s">
        <v>1296</v>
      </c>
      <c r="B4337" t="s">
        <v>5307</v>
      </c>
      <c r="C4337" t="s">
        <v>3543</v>
      </c>
      <c r="D4337" t="s">
        <v>205</v>
      </c>
      <c r="E4337" t="s">
        <v>5307</v>
      </c>
      <c r="F4337" t="s">
        <v>3543</v>
      </c>
      <c r="H4337" t="s">
        <v>1811</v>
      </c>
      <c r="I4337" t="s">
        <v>3834</v>
      </c>
      <c r="K4337" t="s">
        <v>125</v>
      </c>
      <c r="L4337" t="s">
        <v>8812</v>
      </c>
    </row>
    <row r="4338" spans="1:12" x14ac:dyDescent="0.25">
      <c r="A4338" t="s">
        <v>1296</v>
      </c>
      <c r="B4338" t="s">
        <v>5307</v>
      </c>
      <c r="C4338" t="s">
        <v>3628</v>
      </c>
      <c r="D4338" t="s">
        <v>205</v>
      </c>
      <c r="E4338" t="s">
        <v>5307</v>
      </c>
      <c r="F4338" t="s">
        <v>3628</v>
      </c>
      <c r="H4338" t="s">
        <v>1811</v>
      </c>
      <c r="I4338" t="s">
        <v>5702</v>
      </c>
      <c r="K4338" t="s">
        <v>125</v>
      </c>
      <c r="L4338" t="s">
        <v>8813</v>
      </c>
    </row>
    <row r="4339" spans="1:12" x14ac:dyDescent="0.25">
      <c r="A4339" t="s">
        <v>1296</v>
      </c>
      <c r="B4339" t="s">
        <v>5307</v>
      </c>
      <c r="C4339" t="s">
        <v>3634</v>
      </c>
      <c r="D4339" t="s">
        <v>205</v>
      </c>
      <c r="E4339" t="s">
        <v>5307</v>
      </c>
      <c r="F4339" t="s">
        <v>3634</v>
      </c>
      <c r="H4339" t="s">
        <v>1811</v>
      </c>
      <c r="I4339" t="s">
        <v>3837</v>
      </c>
      <c r="K4339" t="s">
        <v>125</v>
      </c>
      <c r="L4339" t="s">
        <v>8814</v>
      </c>
    </row>
    <row r="4340" spans="1:12" x14ac:dyDescent="0.25">
      <c r="A4340" t="s">
        <v>1296</v>
      </c>
      <c r="B4340" t="s">
        <v>5307</v>
      </c>
      <c r="C4340" t="s">
        <v>3930</v>
      </c>
      <c r="D4340" t="s">
        <v>205</v>
      </c>
      <c r="E4340" t="s">
        <v>5307</v>
      </c>
      <c r="F4340" t="s">
        <v>3930</v>
      </c>
      <c r="H4340" t="s">
        <v>1811</v>
      </c>
      <c r="I4340" t="s">
        <v>5708</v>
      </c>
      <c r="K4340" t="s">
        <v>125</v>
      </c>
      <c r="L4340" t="s">
        <v>8815</v>
      </c>
    </row>
    <row r="4341" spans="1:12" x14ac:dyDescent="0.25">
      <c r="A4341" t="s">
        <v>1296</v>
      </c>
      <c r="B4341" t="s">
        <v>5307</v>
      </c>
      <c r="C4341" t="s">
        <v>3932</v>
      </c>
      <c r="D4341" t="s">
        <v>205</v>
      </c>
      <c r="E4341" t="s">
        <v>5307</v>
      </c>
      <c r="F4341" t="s">
        <v>3932</v>
      </c>
      <c r="H4341" t="s">
        <v>1811</v>
      </c>
      <c r="I4341" t="s">
        <v>3840</v>
      </c>
      <c r="K4341" t="s">
        <v>125</v>
      </c>
      <c r="L4341" t="s">
        <v>8816</v>
      </c>
    </row>
    <row r="4342" spans="1:12" x14ac:dyDescent="0.25">
      <c r="A4342" t="s">
        <v>1296</v>
      </c>
      <c r="B4342" t="s">
        <v>5307</v>
      </c>
      <c r="C4342" t="s">
        <v>3938</v>
      </c>
      <c r="D4342" t="s">
        <v>205</v>
      </c>
      <c r="E4342" t="s">
        <v>5307</v>
      </c>
      <c r="F4342" t="s">
        <v>3938</v>
      </c>
      <c r="H4342" t="s">
        <v>1811</v>
      </c>
      <c r="I4342" t="s">
        <v>3843</v>
      </c>
      <c r="K4342" t="s">
        <v>125</v>
      </c>
      <c r="L4342" t="s">
        <v>8817</v>
      </c>
    </row>
    <row r="4343" spans="1:12" x14ac:dyDescent="0.25">
      <c r="A4343" t="s">
        <v>1296</v>
      </c>
      <c r="B4343" t="s">
        <v>5307</v>
      </c>
      <c r="C4343" t="s">
        <v>4068</v>
      </c>
      <c r="D4343" t="s">
        <v>205</v>
      </c>
      <c r="E4343" t="s">
        <v>5307</v>
      </c>
      <c r="F4343" t="s">
        <v>4068</v>
      </c>
      <c r="H4343" t="s">
        <v>1811</v>
      </c>
      <c r="I4343" t="s">
        <v>3846</v>
      </c>
      <c r="K4343" t="s">
        <v>125</v>
      </c>
      <c r="L4343" t="s">
        <v>8818</v>
      </c>
    </row>
    <row r="4344" spans="1:12" x14ac:dyDescent="0.25">
      <c r="A4344" t="s">
        <v>1296</v>
      </c>
      <c r="B4344" t="s">
        <v>5307</v>
      </c>
      <c r="C4344" t="s">
        <v>8181</v>
      </c>
      <c r="D4344" t="s">
        <v>205</v>
      </c>
      <c r="E4344" t="s">
        <v>5307</v>
      </c>
      <c r="F4344" t="s">
        <v>8181</v>
      </c>
      <c r="H4344" t="s">
        <v>1811</v>
      </c>
      <c r="I4344" t="s">
        <v>3849</v>
      </c>
      <c r="K4344" t="s">
        <v>125</v>
      </c>
      <c r="L4344" t="s">
        <v>8819</v>
      </c>
    </row>
    <row r="4345" spans="1:12" x14ac:dyDescent="0.25">
      <c r="A4345" t="s">
        <v>1296</v>
      </c>
      <c r="B4345" t="s">
        <v>5307</v>
      </c>
      <c r="C4345" t="s">
        <v>4100</v>
      </c>
      <c r="D4345" t="s">
        <v>205</v>
      </c>
      <c r="E4345" t="s">
        <v>5307</v>
      </c>
      <c r="F4345" t="s">
        <v>4100</v>
      </c>
      <c r="H4345" t="s">
        <v>1811</v>
      </c>
      <c r="I4345" t="s">
        <v>3852</v>
      </c>
      <c r="K4345" t="s">
        <v>125</v>
      </c>
      <c r="L4345" t="s">
        <v>8820</v>
      </c>
    </row>
    <row r="4346" spans="1:12" x14ac:dyDescent="0.25">
      <c r="A4346" t="s">
        <v>1296</v>
      </c>
      <c r="B4346" t="s">
        <v>5307</v>
      </c>
      <c r="C4346" t="s">
        <v>4101</v>
      </c>
      <c r="D4346" t="s">
        <v>205</v>
      </c>
      <c r="E4346" t="s">
        <v>5307</v>
      </c>
      <c r="F4346" t="s">
        <v>4101</v>
      </c>
      <c r="H4346" t="s">
        <v>1811</v>
      </c>
      <c r="I4346" t="s">
        <v>3858</v>
      </c>
      <c r="K4346" t="s">
        <v>125</v>
      </c>
      <c r="L4346" t="s">
        <v>8821</v>
      </c>
    </row>
    <row r="4347" spans="1:12" x14ac:dyDescent="0.25">
      <c r="A4347" t="s">
        <v>208</v>
      </c>
      <c r="B4347" t="s">
        <v>5288</v>
      </c>
      <c r="C4347" t="s">
        <v>3495</v>
      </c>
      <c r="D4347" t="s">
        <v>208</v>
      </c>
      <c r="E4347" t="s">
        <v>5288</v>
      </c>
      <c r="F4347" t="s">
        <v>3495</v>
      </c>
      <c r="H4347" t="s">
        <v>1811</v>
      </c>
      <c r="I4347" t="s">
        <v>3861</v>
      </c>
      <c r="K4347" t="s">
        <v>125</v>
      </c>
      <c r="L4347" t="s">
        <v>8822</v>
      </c>
    </row>
    <row r="4348" spans="1:12" x14ac:dyDescent="0.25">
      <c r="A4348" t="s">
        <v>208</v>
      </c>
      <c r="B4348" t="s">
        <v>5288</v>
      </c>
      <c r="C4348" t="s">
        <v>4100</v>
      </c>
      <c r="D4348" t="s">
        <v>208</v>
      </c>
      <c r="E4348" t="s">
        <v>5288</v>
      </c>
      <c r="F4348" t="s">
        <v>4100</v>
      </c>
      <c r="H4348" t="s">
        <v>1811</v>
      </c>
      <c r="I4348" t="s">
        <v>3864</v>
      </c>
      <c r="K4348" t="s">
        <v>125</v>
      </c>
      <c r="L4348" t="s">
        <v>8823</v>
      </c>
    </row>
    <row r="4349" spans="1:12" x14ac:dyDescent="0.25">
      <c r="A4349" t="s">
        <v>1319</v>
      </c>
      <c r="B4349" t="s">
        <v>5288</v>
      </c>
      <c r="C4349" t="s">
        <v>3495</v>
      </c>
      <c r="D4349" t="s">
        <v>208</v>
      </c>
      <c r="E4349" t="s">
        <v>5288</v>
      </c>
      <c r="F4349" t="s">
        <v>3495</v>
      </c>
      <c r="H4349" t="s">
        <v>1811</v>
      </c>
      <c r="I4349" t="s">
        <v>3867</v>
      </c>
      <c r="K4349" t="s">
        <v>125</v>
      </c>
      <c r="L4349" t="s">
        <v>8824</v>
      </c>
    </row>
    <row r="4350" spans="1:12" x14ac:dyDescent="0.25">
      <c r="A4350" t="s">
        <v>1319</v>
      </c>
      <c r="B4350" t="s">
        <v>5288</v>
      </c>
      <c r="C4350" t="s">
        <v>8433</v>
      </c>
      <c r="D4350" t="s">
        <v>208</v>
      </c>
      <c r="E4350" t="s">
        <v>5288</v>
      </c>
      <c r="F4350" t="s">
        <v>8433</v>
      </c>
      <c r="H4350" t="s">
        <v>1811</v>
      </c>
      <c r="I4350" t="s">
        <v>3870</v>
      </c>
      <c r="K4350" t="s">
        <v>125</v>
      </c>
      <c r="L4350" t="s">
        <v>8825</v>
      </c>
    </row>
    <row r="4351" spans="1:12" x14ac:dyDescent="0.25">
      <c r="A4351" t="s">
        <v>1319</v>
      </c>
      <c r="B4351" t="s">
        <v>5288</v>
      </c>
      <c r="C4351" t="s">
        <v>3628</v>
      </c>
      <c r="D4351" t="s">
        <v>208</v>
      </c>
      <c r="E4351" t="s">
        <v>5288</v>
      </c>
      <c r="F4351" t="s">
        <v>3628</v>
      </c>
      <c r="H4351" t="s">
        <v>1811</v>
      </c>
      <c r="I4351" t="s">
        <v>7915</v>
      </c>
      <c r="K4351" t="s">
        <v>125</v>
      </c>
      <c r="L4351" t="s">
        <v>8826</v>
      </c>
    </row>
    <row r="4352" spans="1:12" x14ac:dyDescent="0.25">
      <c r="A4352" t="s">
        <v>1319</v>
      </c>
      <c r="B4352" t="s">
        <v>5288</v>
      </c>
      <c r="C4352" t="s">
        <v>8181</v>
      </c>
      <c r="D4352" t="s">
        <v>208</v>
      </c>
      <c r="E4352" t="s">
        <v>5288</v>
      </c>
      <c r="F4352" t="s">
        <v>8181</v>
      </c>
      <c r="H4352" t="s">
        <v>1811</v>
      </c>
      <c r="I4352" t="s">
        <v>3995</v>
      </c>
      <c r="K4352" t="s">
        <v>125</v>
      </c>
      <c r="L4352" t="s">
        <v>8827</v>
      </c>
    </row>
    <row r="4353" spans="1:12" x14ac:dyDescent="0.25">
      <c r="A4353" t="s">
        <v>1319</v>
      </c>
      <c r="B4353" t="s">
        <v>5288</v>
      </c>
      <c r="C4353" t="s">
        <v>4100</v>
      </c>
      <c r="D4353" t="s">
        <v>208</v>
      </c>
      <c r="E4353" t="s">
        <v>5288</v>
      </c>
      <c r="F4353" t="s">
        <v>4100</v>
      </c>
      <c r="H4353" t="s">
        <v>146</v>
      </c>
      <c r="I4353" t="s">
        <v>3628</v>
      </c>
      <c r="K4353" t="s">
        <v>125</v>
      </c>
      <c r="L4353" t="s">
        <v>8828</v>
      </c>
    </row>
    <row r="4354" spans="1:12" x14ac:dyDescent="0.25">
      <c r="A4354" t="s">
        <v>1319</v>
      </c>
      <c r="B4354" t="s">
        <v>5307</v>
      </c>
      <c r="C4354" t="s">
        <v>3495</v>
      </c>
      <c r="D4354" t="s">
        <v>208</v>
      </c>
      <c r="E4354" t="s">
        <v>5307</v>
      </c>
      <c r="F4354" t="s">
        <v>3495</v>
      </c>
      <c r="H4354" t="s">
        <v>146</v>
      </c>
      <c r="I4354" t="s">
        <v>5654</v>
      </c>
      <c r="K4354" t="s">
        <v>125</v>
      </c>
      <c r="L4354" t="s">
        <v>8829</v>
      </c>
    </row>
    <row r="4355" spans="1:12" x14ac:dyDescent="0.25">
      <c r="A4355" t="s">
        <v>1319</v>
      </c>
      <c r="B4355" t="s">
        <v>5307</v>
      </c>
      <c r="C4355" t="s">
        <v>4100</v>
      </c>
      <c r="D4355" t="s">
        <v>208</v>
      </c>
      <c r="E4355" t="s">
        <v>5307</v>
      </c>
      <c r="F4355" t="s">
        <v>4100</v>
      </c>
      <c r="H4355" t="s">
        <v>146</v>
      </c>
      <c r="I4355" t="s">
        <v>3995</v>
      </c>
      <c r="K4355" t="s">
        <v>125</v>
      </c>
      <c r="L4355" t="s">
        <v>8830</v>
      </c>
    </row>
    <row r="4356" spans="1:12" x14ac:dyDescent="0.25">
      <c r="A4356" t="s">
        <v>212</v>
      </c>
      <c r="B4356" t="s">
        <v>5288</v>
      </c>
      <c r="C4356" t="s">
        <v>3498</v>
      </c>
      <c r="D4356" t="s">
        <v>212</v>
      </c>
      <c r="E4356" t="s">
        <v>5288</v>
      </c>
      <c r="F4356" t="s">
        <v>3498</v>
      </c>
      <c r="H4356" t="s">
        <v>1818</v>
      </c>
      <c r="I4356" t="s">
        <v>3628</v>
      </c>
      <c r="K4356" t="s">
        <v>125</v>
      </c>
      <c r="L4356" t="s">
        <v>8831</v>
      </c>
    </row>
    <row r="4357" spans="1:12" x14ac:dyDescent="0.25">
      <c r="A4357" t="s">
        <v>212</v>
      </c>
      <c r="B4357" t="s">
        <v>5288</v>
      </c>
      <c r="C4357" t="s">
        <v>3628</v>
      </c>
      <c r="D4357" t="s">
        <v>212</v>
      </c>
      <c r="E4357" t="s">
        <v>5288</v>
      </c>
      <c r="F4357" t="s">
        <v>3628</v>
      </c>
      <c r="H4357" t="s">
        <v>1818</v>
      </c>
      <c r="I4357" t="s">
        <v>5654</v>
      </c>
      <c r="K4357" t="s">
        <v>125</v>
      </c>
      <c r="L4357" t="s">
        <v>8832</v>
      </c>
    </row>
    <row r="4358" spans="1:12" x14ac:dyDescent="0.25">
      <c r="A4358" t="s">
        <v>1326</v>
      </c>
      <c r="B4358" t="s">
        <v>5288</v>
      </c>
      <c r="C4358" t="s">
        <v>3498</v>
      </c>
      <c r="D4358" t="s">
        <v>212</v>
      </c>
      <c r="E4358" t="s">
        <v>5288</v>
      </c>
      <c r="F4358" t="s">
        <v>3498</v>
      </c>
      <c r="H4358" t="s">
        <v>1818</v>
      </c>
      <c r="I4358" t="s">
        <v>3995</v>
      </c>
      <c r="K4358" t="s">
        <v>125</v>
      </c>
      <c r="L4358" t="s">
        <v>8833</v>
      </c>
    </row>
    <row r="4359" spans="1:12" x14ac:dyDescent="0.25">
      <c r="A4359" t="s">
        <v>1326</v>
      </c>
      <c r="B4359" t="s">
        <v>5288</v>
      </c>
      <c r="C4359" t="s">
        <v>3628</v>
      </c>
      <c r="D4359" t="s">
        <v>212</v>
      </c>
      <c r="E4359" t="s">
        <v>5288</v>
      </c>
      <c r="F4359" t="s">
        <v>3628</v>
      </c>
      <c r="H4359" t="s">
        <v>147</v>
      </c>
      <c r="I4359" t="s">
        <v>3628</v>
      </c>
      <c r="K4359" t="s">
        <v>125</v>
      </c>
      <c r="L4359" t="s">
        <v>8834</v>
      </c>
    </row>
    <row r="4360" spans="1:12" x14ac:dyDescent="0.25">
      <c r="A4360" t="s">
        <v>73</v>
      </c>
      <c r="B4360" t="s">
        <v>5284</v>
      </c>
      <c r="C4360" t="s">
        <v>3341</v>
      </c>
      <c r="D4360" t="s">
        <v>73</v>
      </c>
      <c r="E4360" t="s">
        <v>5284</v>
      </c>
      <c r="F4360" t="s">
        <v>3341</v>
      </c>
      <c r="H4360" t="s">
        <v>147</v>
      </c>
      <c r="I4360" t="s">
        <v>5654</v>
      </c>
      <c r="K4360" t="s">
        <v>125</v>
      </c>
      <c r="L4360" t="s">
        <v>8835</v>
      </c>
    </row>
    <row r="4361" spans="1:12" x14ac:dyDescent="0.25">
      <c r="A4361" t="s">
        <v>73</v>
      </c>
      <c r="B4361" t="s">
        <v>5284</v>
      </c>
      <c r="C4361" t="s">
        <v>3377</v>
      </c>
      <c r="D4361" t="s">
        <v>73</v>
      </c>
      <c r="E4361" t="s">
        <v>5284</v>
      </c>
      <c r="F4361" t="s">
        <v>3377</v>
      </c>
      <c r="H4361" t="s">
        <v>147</v>
      </c>
      <c r="I4361" t="s">
        <v>3995</v>
      </c>
      <c r="K4361" t="s">
        <v>125</v>
      </c>
      <c r="L4361" t="s">
        <v>8836</v>
      </c>
    </row>
    <row r="4362" spans="1:12" x14ac:dyDescent="0.25">
      <c r="A4362" t="s">
        <v>73</v>
      </c>
      <c r="B4362" t="s">
        <v>5284</v>
      </c>
      <c r="C4362" t="s">
        <v>3394</v>
      </c>
      <c r="D4362" t="s">
        <v>73</v>
      </c>
      <c r="E4362" t="s">
        <v>5284</v>
      </c>
      <c r="F4362" t="s">
        <v>3394</v>
      </c>
      <c r="H4362" t="s">
        <v>1823</v>
      </c>
      <c r="I4362" t="s">
        <v>3628</v>
      </c>
      <c r="K4362" t="s">
        <v>125</v>
      </c>
      <c r="L4362" t="s">
        <v>8837</v>
      </c>
    </row>
    <row r="4363" spans="1:12" x14ac:dyDescent="0.25">
      <c r="A4363" t="s">
        <v>73</v>
      </c>
      <c r="B4363" t="s">
        <v>5284</v>
      </c>
      <c r="C4363" t="s">
        <v>3397</v>
      </c>
      <c r="D4363" t="s">
        <v>73</v>
      </c>
      <c r="E4363" t="s">
        <v>5284</v>
      </c>
      <c r="F4363" t="s">
        <v>3397</v>
      </c>
      <c r="H4363" t="s">
        <v>1823</v>
      </c>
      <c r="I4363" t="s">
        <v>5654</v>
      </c>
      <c r="K4363" t="s">
        <v>125</v>
      </c>
      <c r="L4363" t="s">
        <v>8838</v>
      </c>
    </row>
    <row r="4364" spans="1:12" x14ac:dyDescent="0.25">
      <c r="A4364" t="s">
        <v>73</v>
      </c>
      <c r="B4364" t="s">
        <v>5284</v>
      </c>
      <c r="C4364" t="s">
        <v>3403</v>
      </c>
      <c r="D4364" t="s">
        <v>73</v>
      </c>
      <c r="E4364" t="s">
        <v>5284</v>
      </c>
      <c r="F4364" t="s">
        <v>3403</v>
      </c>
      <c r="H4364" t="s">
        <v>1823</v>
      </c>
      <c r="I4364" t="s">
        <v>3995</v>
      </c>
      <c r="K4364" t="s">
        <v>125</v>
      </c>
      <c r="L4364" t="s">
        <v>8839</v>
      </c>
    </row>
    <row r="4365" spans="1:12" x14ac:dyDescent="0.25">
      <c r="A4365" t="s">
        <v>1338</v>
      </c>
      <c r="B4365" t="s">
        <v>5284</v>
      </c>
      <c r="C4365" t="s">
        <v>3341</v>
      </c>
      <c r="D4365" t="s">
        <v>73</v>
      </c>
      <c r="E4365" t="s">
        <v>5284</v>
      </c>
      <c r="F4365" t="s">
        <v>3341</v>
      </c>
      <c r="H4365" t="s">
        <v>31</v>
      </c>
      <c r="I4365" t="s">
        <v>3628</v>
      </c>
      <c r="K4365" t="s">
        <v>125</v>
      </c>
      <c r="L4365" t="s">
        <v>8840</v>
      </c>
    </row>
    <row r="4366" spans="1:12" x14ac:dyDescent="0.25">
      <c r="A4366" t="s">
        <v>1338</v>
      </c>
      <c r="B4366" t="s">
        <v>5284</v>
      </c>
      <c r="C4366" t="s">
        <v>3377</v>
      </c>
      <c r="D4366" t="s">
        <v>73</v>
      </c>
      <c r="E4366" t="s">
        <v>5284</v>
      </c>
      <c r="F4366" t="s">
        <v>3377</v>
      </c>
      <c r="H4366" t="s">
        <v>31</v>
      </c>
      <c r="I4366" t="s">
        <v>3995</v>
      </c>
      <c r="K4366" t="s">
        <v>125</v>
      </c>
      <c r="L4366" t="s">
        <v>8841</v>
      </c>
    </row>
    <row r="4367" spans="1:12" x14ac:dyDescent="0.25">
      <c r="A4367" t="s">
        <v>1338</v>
      </c>
      <c r="B4367" t="s">
        <v>5284</v>
      </c>
      <c r="C4367" t="s">
        <v>3397</v>
      </c>
      <c r="D4367" t="s">
        <v>73</v>
      </c>
      <c r="E4367" t="s">
        <v>5284</v>
      </c>
      <c r="F4367" t="s">
        <v>3397</v>
      </c>
      <c r="H4367" t="s">
        <v>1829</v>
      </c>
      <c r="I4367" t="s">
        <v>3628</v>
      </c>
      <c r="K4367" t="s">
        <v>125</v>
      </c>
      <c r="L4367" t="s">
        <v>8842</v>
      </c>
    </row>
    <row r="4368" spans="1:12" x14ac:dyDescent="0.25">
      <c r="A4368" t="s">
        <v>1346</v>
      </c>
      <c r="B4368" t="s">
        <v>5288</v>
      </c>
      <c r="C4368" t="s">
        <v>3944</v>
      </c>
      <c r="D4368" t="s">
        <v>1346</v>
      </c>
      <c r="E4368" t="s">
        <v>5288</v>
      </c>
      <c r="F4368" t="s">
        <v>3944</v>
      </c>
      <c r="H4368" t="s">
        <v>1829</v>
      </c>
      <c r="I4368" t="s">
        <v>3995</v>
      </c>
      <c r="K4368" t="s">
        <v>125</v>
      </c>
      <c r="L4368" t="s">
        <v>8843</v>
      </c>
    </row>
    <row r="4369" spans="1:12" x14ac:dyDescent="0.25">
      <c r="A4369" t="s">
        <v>1346</v>
      </c>
      <c r="B4369" t="s">
        <v>5288</v>
      </c>
      <c r="C4369" t="s">
        <v>3946</v>
      </c>
      <c r="D4369" t="s">
        <v>1346</v>
      </c>
      <c r="E4369" t="s">
        <v>5288</v>
      </c>
      <c r="F4369" t="s">
        <v>3946</v>
      </c>
      <c r="H4369" t="s">
        <v>176</v>
      </c>
      <c r="I4369" t="s">
        <v>3628</v>
      </c>
      <c r="K4369" t="s">
        <v>125</v>
      </c>
      <c r="L4369" t="s">
        <v>8844</v>
      </c>
    </row>
    <row r="4370" spans="1:12" x14ac:dyDescent="0.25">
      <c r="A4370" t="s">
        <v>1349</v>
      </c>
      <c r="B4370" t="s">
        <v>5288</v>
      </c>
      <c r="C4370" t="s">
        <v>3944</v>
      </c>
      <c r="D4370" t="s">
        <v>1346</v>
      </c>
      <c r="E4370" t="s">
        <v>5288</v>
      </c>
      <c r="F4370" t="s">
        <v>3944</v>
      </c>
      <c r="H4370" t="s">
        <v>176</v>
      </c>
      <c r="I4370" t="s">
        <v>3684</v>
      </c>
      <c r="K4370" t="s">
        <v>125</v>
      </c>
      <c r="L4370" t="s">
        <v>8845</v>
      </c>
    </row>
    <row r="4371" spans="1:12" x14ac:dyDescent="0.25">
      <c r="A4371" t="s">
        <v>1349</v>
      </c>
      <c r="B4371" t="s">
        <v>5288</v>
      </c>
      <c r="C4371" t="s">
        <v>3946</v>
      </c>
      <c r="D4371" t="s">
        <v>1346</v>
      </c>
      <c r="E4371" t="s">
        <v>5288</v>
      </c>
      <c r="F4371" t="s">
        <v>3946</v>
      </c>
      <c r="H4371" t="s">
        <v>176</v>
      </c>
      <c r="I4371" t="s">
        <v>3690</v>
      </c>
      <c r="K4371" t="s">
        <v>125</v>
      </c>
      <c r="L4371" t="s">
        <v>8846</v>
      </c>
    </row>
    <row r="4372" spans="1:12" x14ac:dyDescent="0.25">
      <c r="A4372" t="s">
        <v>76</v>
      </c>
      <c r="B4372" t="s">
        <v>5284</v>
      </c>
      <c r="C4372" t="s">
        <v>3341</v>
      </c>
      <c r="D4372" t="s">
        <v>76</v>
      </c>
      <c r="E4372" t="s">
        <v>5284</v>
      </c>
      <c r="F4372" t="s">
        <v>3341</v>
      </c>
      <c r="H4372" t="s">
        <v>176</v>
      </c>
      <c r="I4372" t="s">
        <v>3702</v>
      </c>
      <c r="K4372" t="s">
        <v>125</v>
      </c>
      <c r="L4372" t="s">
        <v>8847</v>
      </c>
    </row>
    <row r="4373" spans="1:12" x14ac:dyDescent="0.25">
      <c r="A4373" t="s">
        <v>76</v>
      </c>
      <c r="B4373" t="s">
        <v>5284</v>
      </c>
      <c r="C4373" t="s">
        <v>3377</v>
      </c>
      <c r="D4373" t="s">
        <v>76</v>
      </c>
      <c r="E4373" t="s">
        <v>5284</v>
      </c>
      <c r="F4373" t="s">
        <v>3377</v>
      </c>
      <c r="H4373" t="s">
        <v>176</v>
      </c>
      <c r="I4373" t="s">
        <v>3714</v>
      </c>
      <c r="K4373" t="s">
        <v>125</v>
      </c>
      <c r="L4373" t="s">
        <v>8848</v>
      </c>
    </row>
    <row r="4374" spans="1:12" x14ac:dyDescent="0.25">
      <c r="A4374" t="s">
        <v>76</v>
      </c>
      <c r="B4374" t="s">
        <v>5284</v>
      </c>
      <c r="C4374" t="s">
        <v>3383</v>
      </c>
      <c r="D4374" t="s">
        <v>76</v>
      </c>
      <c r="E4374" t="s">
        <v>5284</v>
      </c>
      <c r="F4374" t="s">
        <v>3383</v>
      </c>
      <c r="H4374" t="s">
        <v>176</v>
      </c>
      <c r="I4374" t="s">
        <v>3735</v>
      </c>
      <c r="K4374" t="s">
        <v>125</v>
      </c>
      <c r="L4374" t="s">
        <v>8849</v>
      </c>
    </row>
    <row r="4375" spans="1:12" x14ac:dyDescent="0.25">
      <c r="A4375" t="s">
        <v>1365</v>
      </c>
      <c r="B4375" t="s">
        <v>5284</v>
      </c>
      <c r="C4375" t="s">
        <v>3285</v>
      </c>
      <c r="D4375" t="s">
        <v>76</v>
      </c>
      <c r="E4375" t="s">
        <v>5284</v>
      </c>
      <c r="F4375" t="s">
        <v>3285</v>
      </c>
      <c r="H4375" t="s">
        <v>176</v>
      </c>
      <c r="I4375" t="s">
        <v>3843</v>
      </c>
      <c r="K4375" t="s">
        <v>125</v>
      </c>
      <c r="L4375" t="s">
        <v>8850</v>
      </c>
    </row>
    <row r="4376" spans="1:12" x14ac:dyDescent="0.25">
      <c r="A4376" t="s">
        <v>1365</v>
      </c>
      <c r="B4376" t="s">
        <v>5284</v>
      </c>
      <c r="C4376" t="s">
        <v>3302</v>
      </c>
      <c r="D4376" t="s">
        <v>76</v>
      </c>
      <c r="E4376" t="s">
        <v>5284</v>
      </c>
      <c r="F4376" t="s">
        <v>3302</v>
      </c>
      <c r="H4376" t="s">
        <v>176</v>
      </c>
      <c r="I4376" t="s">
        <v>3846</v>
      </c>
      <c r="K4376" t="s">
        <v>125</v>
      </c>
      <c r="L4376" t="s">
        <v>8851</v>
      </c>
    </row>
    <row r="4377" spans="1:12" x14ac:dyDescent="0.25">
      <c r="A4377" t="s">
        <v>1365</v>
      </c>
      <c r="B4377" t="s">
        <v>5284</v>
      </c>
      <c r="C4377" t="s">
        <v>3341</v>
      </c>
      <c r="D4377" t="s">
        <v>76</v>
      </c>
      <c r="E4377" t="s">
        <v>5284</v>
      </c>
      <c r="F4377" t="s">
        <v>3341</v>
      </c>
      <c r="H4377" t="s">
        <v>176</v>
      </c>
      <c r="I4377" t="s">
        <v>3849</v>
      </c>
      <c r="K4377" t="s">
        <v>125</v>
      </c>
      <c r="L4377" t="s">
        <v>8852</v>
      </c>
    </row>
    <row r="4378" spans="1:12" x14ac:dyDescent="0.25">
      <c r="A4378" t="s">
        <v>1365</v>
      </c>
      <c r="B4378" t="s">
        <v>5284</v>
      </c>
      <c r="C4378" t="s">
        <v>3377</v>
      </c>
      <c r="D4378" t="s">
        <v>76</v>
      </c>
      <c r="E4378" t="s">
        <v>5284</v>
      </c>
      <c r="F4378" t="s">
        <v>3377</v>
      </c>
      <c r="H4378" t="s">
        <v>176</v>
      </c>
      <c r="I4378" t="s">
        <v>3864</v>
      </c>
      <c r="K4378" t="s">
        <v>125</v>
      </c>
      <c r="L4378" t="s">
        <v>8853</v>
      </c>
    </row>
    <row r="4379" spans="1:12" x14ac:dyDescent="0.25">
      <c r="A4379" t="s">
        <v>1365</v>
      </c>
      <c r="B4379" t="s">
        <v>5284</v>
      </c>
      <c r="C4379" t="s">
        <v>3383</v>
      </c>
      <c r="D4379" t="s">
        <v>76</v>
      </c>
      <c r="E4379" t="s">
        <v>5284</v>
      </c>
      <c r="F4379" t="s">
        <v>3383</v>
      </c>
      <c r="H4379" t="s">
        <v>176</v>
      </c>
      <c r="I4379" t="s">
        <v>3995</v>
      </c>
      <c r="K4379" t="s">
        <v>125</v>
      </c>
      <c r="L4379" t="s">
        <v>8854</v>
      </c>
    </row>
    <row r="4380" spans="1:12" x14ac:dyDescent="0.25">
      <c r="A4380" t="s">
        <v>1365</v>
      </c>
      <c r="B4380" t="s">
        <v>5284</v>
      </c>
      <c r="C4380" t="s">
        <v>7948</v>
      </c>
      <c r="D4380" t="s">
        <v>76</v>
      </c>
      <c r="E4380" t="s">
        <v>5284</v>
      </c>
      <c r="F4380" t="s">
        <v>7948</v>
      </c>
      <c r="H4380" t="s">
        <v>1835</v>
      </c>
      <c r="I4380" t="s">
        <v>3628</v>
      </c>
      <c r="K4380" t="s">
        <v>125</v>
      </c>
      <c r="L4380" t="s">
        <v>8855</v>
      </c>
    </row>
    <row r="4381" spans="1:12" x14ac:dyDescent="0.25">
      <c r="A4381" t="s">
        <v>1365</v>
      </c>
      <c r="B4381" t="s">
        <v>5284</v>
      </c>
      <c r="C4381" t="s">
        <v>3386</v>
      </c>
      <c r="D4381" t="s">
        <v>76</v>
      </c>
      <c r="E4381" t="s">
        <v>5284</v>
      </c>
      <c r="F4381" t="s">
        <v>3386</v>
      </c>
      <c r="H4381" t="s">
        <v>1835</v>
      </c>
      <c r="I4381" t="s">
        <v>3684</v>
      </c>
      <c r="K4381" t="s">
        <v>125</v>
      </c>
      <c r="L4381" t="s">
        <v>8856</v>
      </c>
    </row>
    <row r="4382" spans="1:12" x14ac:dyDescent="0.25">
      <c r="A4382" t="s">
        <v>1365</v>
      </c>
      <c r="B4382" t="s">
        <v>5284</v>
      </c>
      <c r="C4382" t="s">
        <v>7953</v>
      </c>
      <c r="D4382" t="s">
        <v>76</v>
      </c>
      <c r="E4382" t="s">
        <v>5284</v>
      </c>
      <c r="F4382" t="s">
        <v>7953</v>
      </c>
      <c r="H4382" t="s">
        <v>1835</v>
      </c>
      <c r="I4382" t="s">
        <v>3690</v>
      </c>
      <c r="K4382" t="s">
        <v>125</v>
      </c>
      <c r="L4382" t="s">
        <v>8857</v>
      </c>
    </row>
    <row r="4383" spans="1:12" x14ac:dyDescent="0.25">
      <c r="A4383" t="s">
        <v>1365</v>
      </c>
      <c r="B4383" t="s">
        <v>5284</v>
      </c>
      <c r="C4383" t="s">
        <v>7902</v>
      </c>
      <c r="D4383" t="s">
        <v>76</v>
      </c>
      <c r="E4383" t="s">
        <v>5284</v>
      </c>
      <c r="F4383" t="s">
        <v>7902</v>
      </c>
      <c r="H4383" t="s">
        <v>1835</v>
      </c>
      <c r="I4383" t="s">
        <v>3702</v>
      </c>
      <c r="K4383" t="s">
        <v>125</v>
      </c>
      <c r="L4383" t="s">
        <v>8858</v>
      </c>
    </row>
    <row r="4384" spans="1:12" x14ac:dyDescent="0.25">
      <c r="A4384" t="s">
        <v>1365</v>
      </c>
      <c r="B4384" t="s">
        <v>5284</v>
      </c>
      <c r="C4384" t="s">
        <v>7904</v>
      </c>
      <c r="D4384" t="s">
        <v>76</v>
      </c>
      <c r="E4384" t="s">
        <v>5284</v>
      </c>
      <c r="F4384" t="s">
        <v>7904</v>
      </c>
      <c r="H4384" t="s">
        <v>1835</v>
      </c>
      <c r="I4384" t="s">
        <v>3714</v>
      </c>
      <c r="K4384" t="s">
        <v>125</v>
      </c>
      <c r="L4384" t="s">
        <v>8859</v>
      </c>
    </row>
    <row r="4385" spans="1:12" x14ac:dyDescent="0.25">
      <c r="A4385" t="s">
        <v>80</v>
      </c>
      <c r="B4385" t="s">
        <v>5284</v>
      </c>
      <c r="C4385" t="s">
        <v>3386</v>
      </c>
      <c r="D4385" t="s">
        <v>80</v>
      </c>
      <c r="E4385" t="s">
        <v>5284</v>
      </c>
      <c r="F4385" t="s">
        <v>3386</v>
      </c>
      <c r="H4385" t="s">
        <v>1835</v>
      </c>
      <c r="I4385" t="s">
        <v>3735</v>
      </c>
      <c r="K4385" t="s">
        <v>125</v>
      </c>
      <c r="L4385" t="s">
        <v>8860</v>
      </c>
    </row>
    <row r="4386" spans="1:12" x14ac:dyDescent="0.25">
      <c r="A4386" t="s">
        <v>1373</v>
      </c>
      <c r="B4386" t="s">
        <v>5284</v>
      </c>
      <c r="C4386" t="s">
        <v>3386</v>
      </c>
      <c r="D4386" t="s">
        <v>80</v>
      </c>
      <c r="E4386" t="s">
        <v>5284</v>
      </c>
      <c r="F4386" t="s">
        <v>3386</v>
      </c>
      <c r="H4386" t="s">
        <v>1835</v>
      </c>
      <c r="I4386" t="s">
        <v>3843</v>
      </c>
      <c r="K4386" t="s">
        <v>125</v>
      </c>
      <c r="L4386" t="s">
        <v>8861</v>
      </c>
    </row>
    <row r="4387" spans="1:12" x14ac:dyDescent="0.25">
      <c r="A4387" t="s">
        <v>149</v>
      </c>
      <c r="B4387" t="s">
        <v>5288</v>
      </c>
      <c r="C4387" t="s">
        <v>3549</v>
      </c>
      <c r="D4387" t="s">
        <v>149</v>
      </c>
      <c r="E4387" t="s">
        <v>5288</v>
      </c>
      <c r="F4387" t="s">
        <v>3549</v>
      </c>
      <c r="H4387" t="s">
        <v>1835</v>
      </c>
      <c r="I4387" t="s">
        <v>3846</v>
      </c>
      <c r="K4387" t="s">
        <v>125</v>
      </c>
      <c r="L4387" t="s">
        <v>8862</v>
      </c>
    </row>
    <row r="4388" spans="1:12" x14ac:dyDescent="0.25">
      <c r="A4388" t="s">
        <v>149</v>
      </c>
      <c r="B4388" t="s">
        <v>5288</v>
      </c>
      <c r="C4388" t="s">
        <v>3551</v>
      </c>
      <c r="D4388" t="s">
        <v>149</v>
      </c>
      <c r="E4388" t="s">
        <v>5288</v>
      </c>
      <c r="F4388" t="s">
        <v>3551</v>
      </c>
      <c r="H4388" t="s">
        <v>1835</v>
      </c>
      <c r="I4388" t="s">
        <v>3849</v>
      </c>
      <c r="K4388" t="s">
        <v>125</v>
      </c>
      <c r="L4388" t="s">
        <v>8863</v>
      </c>
    </row>
    <row r="4389" spans="1:12" x14ac:dyDescent="0.25">
      <c r="A4389" t="s">
        <v>149</v>
      </c>
      <c r="B4389" t="s">
        <v>5288</v>
      </c>
      <c r="C4389" t="s">
        <v>3628</v>
      </c>
      <c r="D4389" t="s">
        <v>149</v>
      </c>
      <c r="E4389" t="s">
        <v>5288</v>
      </c>
      <c r="F4389" t="s">
        <v>3628</v>
      </c>
      <c r="H4389" t="s">
        <v>1835</v>
      </c>
      <c r="I4389" t="s">
        <v>3864</v>
      </c>
      <c r="K4389" t="s">
        <v>125</v>
      </c>
      <c r="L4389" t="s">
        <v>8864</v>
      </c>
    </row>
    <row r="4390" spans="1:12" x14ac:dyDescent="0.25">
      <c r="A4390" t="s">
        <v>149</v>
      </c>
      <c r="B4390" t="s">
        <v>5288</v>
      </c>
      <c r="C4390" t="s">
        <v>3968</v>
      </c>
      <c r="D4390" t="s">
        <v>149</v>
      </c>
      <c r="E4390" t="s">
        <v>5288</v>
      </c>
      <c r="F4390" t="s">
        <v>3968</v>
      </c>
      <c r="H4390" t="s">
        <v>1835</v>
      </c>
      <c r="I4390" t="s">
        <v>3995</v>
      </c>
      <c r="K4390" t="s">
        <v>125</v>
      </c>
      <c r="L4390" t="s">
        <v>8865</v>
      </c>
    </row>
    <row r="4391" spans="1:12" x14ac:dyDescent="0.25">
      <c r="A4391" t="s">
        <v>149</v>
      </c>
      <c r="B4391" t="s">
        <v>5288</v>
      </c>
      <c r="C4391" t="s">
        <v>3995</v>
      </c>
      <c r="D4391" t="s">
        <v>149</v>
      </c>
      <c r="E4391" t="s">
        <v>5288</v>
      </c>
      <c r="F4391" t="s">
        <v>3995</v>
      </c>
      <c r="H4391" t="s">
        <v>174</v>
      </c>
      <c r="I4391" t="s">
        <v>3628</v>
      </c>
      <c r="K4391" t="s">
        <v>125</v>
      </c>
      <c r="L4391" t="s">
        <v>8866</v>
      </c>
    </row>
    <row r="4392" spans="1:12" x14ac:dyDescent="0.25">
      <c r="A4392" t="s">
        <v>149</v>
      </c>
      <c r="B4392" t="s">
        <v>5288</v>
      </c>
      <c r="C4392" t="s">
        <v>4037</v>
      </c>
      <c r="D4392" t="s">
        <v>149</v>
      </c>
      <c r="E4392" t="s">
        <v>5288</v>
      </c>
      <c r="F4392" t="s">
        <v>4037</v>
      </c>
      <c r="H4392" t="s">
        <v>174</v>
      </c>
      <c r="I4392" t="s">
        <v>3684</v>
      </c>
      <c r="K4392" t="s">
        <v>125</v>
      </c>
      <c r="L4392" t="s">
        <v>8867</v>
      </c>
    </row>
    <row r="4393" spans="1:12" x14ac:dyDescent="0.25">
      <c r="A4393" t="s">
        <v>149</v>
      </c>
      <c r="B4393" t="s">
        <v>5288</v>
      </c>
      <c r="C4393" t="s">
        <v>4056</v>
      </c>
      <c r="D4393" t="s">
        <v>149</v>
      </c>
      <c r="E4393" t="s">
        <v>5288</v>
      </c>
      <c r="F4393" t="s">
        <v>4056</v>
      </c>
      <c r="H4393" t="s">
        <v>174</v>
      </c>
      <c r="I4393" t="s">
        <v>3690</v>
      </c>
      <c r="K4393" t="s">
        <v>125</v>
      </c>
      <c r="L4393" t="s">
        <v>8868</v>
      </c>
    </row>
    <row r="4394" spans="1:12" x14ac:dyDescent="0.25">
      <c r="A4394" t="s">
        <v>1393</v>
      </c>
      <c r="B4394" t="s">
        <v>5288</v>
      </c>
      <c r="C4394" t="s">
        <v>3549</v>
      </c>
      <c r="D4394" t="s">
        <v>149</v>
      </c>
      <c r="E4394" t="s">
        <v>5288</v>
      </c>
      <c r="F4394" t="s">
        <v>3549</v>
      </c>
      <c r="H4394" t="s">
        <v>174</v>
      </c>
      <c r="I4394" t="s">
        <v>3702</v>
      </c>
      <c r="K4394" t="s">
        <v>125</v>
      </c>
      <c r="L4394" t="s">
        <v>8869</v>
      </c>
    </row>
    <row r="4395" spans="1:12" x14ac:dyDescent="0.25">
      <c r="A4395" t="s">
        <v>1393</v>
      </c>
      <c r="B4395" t="s">
        <v>5288</v>
      </c>
      <c r="C4395" t="s">
        <v>3551</v>
      </c>
      <c r="D4395" t="s">
        <v>149</v>
      </c>
      <c r="E4395" t="s">
        <v>5288</v>
      </c>
      <c r="F4395" t="s">
        <v>3551</v>
      </c>
      <c r="H4395" t="s">
        <v>174</v>
      </c>
      <c r="I4395" t="s">
        <v>3705</v>
      </c>
      <c r="K4395" t="s">
        <v>125</v>
      </c>
      <c r="L4395" t="s">
        <v>8870</v>
      </c>
    </row>
    <row r="4396" spans="1:12" x14ac:dyDescent="0.25">
      <c r="A4396" t="s">
        <v>1393</v>
      </c>
      <c r="B4396" t="s">
        <v>5288</v>
      </c>
      <c r="C4396" t="s">
        <v>3628</v>
      </c>
      <c r="D4396" t="s">
        <v>149</v>
      </c>
      <c r="E4396" t="s">
        <v>5288</v>
      </c>
      <c r="F4396" t="s">
        <v>3628</v>
      </c>
      <c r="H4396" t="s">
        <v>174</v>
      </c>
      <c r="I4396" t="s">
        <v>3714</v>
      </c>
      <c r="K4396" t="s">
        <v>125</v>
      </c>
      <c r="L4396" t="s">
        <v>8871</v>
      </c>
    </row>
    <row r="4397" spans="1:12" x14ac:dyDescent="0.25">
      <c r="A4397" t="s">
        <v>1393</v>
      </c>
      <c r="B4397" t="s">
        <v>5288</v>
      </c>
      <c r="C4397" t="s">
        <v>3995</v>
      </c>
      <c r="D4397" t="s">
        <v>149</v>
      </c>
      <c r="E4397" t="s">
        <v>5288</v>
      </c>
      <c r="F4397" t="s">
        <v>3995</v>
      </c>
      <c r="H4397" t="s">
        <v>174</v>
      </c>
      <c r="I4397" t="s">
        <v>3717</v>
      </c>
      <c r="K4397" t="s">
        <v>125</v>
      </c>
      <c r="L4397" t="s">
        <v>8872</v>
      </c>
    </row>
    <row r="4398" spans="1:12" x14ac:dyDescent="0.25">
      <c r="A4398" t="s">
        <v>1393</v>
      </c>
      <c r="B4398" t="s">
        <v>5288</v>
      </c>
      <c r="C4398" t="s">
        <v>4037</v>
      </c>
      <c r="D4398" t="s">
        <v>149</v>
      </c>
      <c r="E4398" t="s">
        <v>5288</v>
      </c>
      <c r="F4398" t="s">
        <v>4037</v>
      </c>
      <c r="H4398" t="s">
        <v>174</v>
      </c>
      <c r="I4398" t="s">
        <v>3726</v>
      </c>
      <c r="K4398" t="s">
        <v>125</v>
      </c>
      <c r="L4398" t="s">
        <v>8873</v>
      </c>
    </row>
    <row r="4399" spans="1:12" x14ac:dyDescent="0.25">
      <c r="A4399" t="s">
        <v>1393</v>
      </c>
      <c r="B4399" t="s">
        <v>5288</v>
      </c>
      <c r="C4399" t="s">
        <v>4056</v>
      </c>
      <c r="D4399" t="s">
        <v>149</v>
      </c>
      <c r="E4399" t="s">
        <v>5288</v>
      </c>
      <c r="F4399" t="s">
        <v>4056</v>
      </c>
      <c r="H4399" t="s">
        <v>174</v>
      </c>
      <c r="I4399" t="s">
        <v>3735</v>
      </c>
      <c r="K4399" t="s">
        <v>125</v>
      </c>
      <c r="L4399" t="s">
        <v>8874</v>
      </c>
    </row>
    <row r="4400" spans="1:12" x14ac:dyDescent="0.25">
      <c r="A4400" t="s">
        <v>83</v>
      </c>
      <c r="B4400" t="s">
        <v>5284</v>
      </c>
      <c r="C4400" t="s">
        <v>3251</v>
      </c>
      <c r="D4400" t="s">
        <v>83</v>
      </c>
      <c r="E4400" t="s">
        <v>5284</v>
      </c>
      <c r="F4400" t="s">
        <v>3251</v>
      </c>
      <c r="H4400" t="s">
        <v>174</v>
      </c>
      <c r="I4400" t="s">
        <v>3738</v>
      </c>
      <c r="K4400" t="s">
        <v>125</v>
      </c>
      <c r="L4400" t="s">
        <v>8875</v>
      </c>
    </row>
    <row r="4401" spans="1:12" x14ac:dyDescent="0.25">
      <c r="A4401" t="s">
        <v>83</v>
      </c>
      <c r="B4401" t="s">
        <v>5284</v>
      </c>
      <c r="C4401" t="s">
        <v>3266</v>
      </c>
      <c r="D4401" t="s">
        <v>83</v>
      </c>
      <c r="E4401" t="s">
        <v>5284</v>
      </c>
      <c r="F4401" t="s">
        <v>3266</v>
      </c>
      <c r="H4401" t="s">
        <v>174</v>
      </c>
      <c r="I4401" t="s">
        <v>3741</v>
      </c>
      <c r="K4401" t="s">
        <v>125</v>
      </c>
      <c r="L4401" t="s">
        <v>8876</v>
      </c>
    </row>
    <row r="4402" spans="1:12" x14ac:dyDescent="0.25">
      <c r="A4402" t="s">
        <v>83</v>
      </c>
      <c r="B4402" t="s">
        <v>5284</v>
      </c>
      <c r="C4402" t="s">
        <v>3269</v>
      </c>
      <c r="D4402" t="s">
        <v>83</v>
      </c>
      <c r="E4402" t="s">
        <v>5284</v>
      </c>
      <c r="F4402" t="s">
        <v>3269</v>
      </c>
      <c r="H4402" t="s">
        <v>174</v>
      </c>
      <c r="I4402" t="s">
        <v>3843</v>
      </c>
      <c r="K4402" t="s">
        <v>125</v>
      </c>
      <c r="L4402" t="s">
        <v>8877</v>
      </c>
    </row>
    <row r="4403" spans="1:12" x14ac:dyDescent="0.25">
      <c r="A4403" t="s">
        <v>83</v>
      </c>
      <c r="B4403" t="s">
        <v>5284</v>
      </c>
      <c r="C4403" t="s">
        <v>3341</v>
      </c>
      <c r="D4403" t="s">
        <v>83</v>
      </c>
      <c r="E4403" t="s">
        <v>5284</v>
      </c>
      <c r="F4403" t="s">
        <v>3341</v>
      </c>
      <c r="H4403" t="s">
        <v>174</v>
      </c>
      <c r="I4403" t="s">
        <v>3846</v>
      </c>
      <c r="K4403" t="s">
        <v>125</v>
      </c>
      <c r="L4403" t="s">
        <v>8878</v>
      </c>
    </row>
    <row r="4404" spans="1:12" x14ac:dyDescent="0.25">
      <c r="A4404" t="s">
        <v>83</v>
      </c>
      <c r="B4404" t="s">
        <v>5284</v>
      </c>
      <c r="C4404" t="s">
        <v>3368</v>
      </c>
      <c r="D4404" t="s">
        <v>83</v>
      </c>
      <c r="E4404" t="s">
        <v>5284</v>
      </c>
      <c r="F4404" t="s">
        <v>3368</v>
      </c>
      <c r="H4404" t="s">
        <v>174</v>
      </c>
      <c r="I4404" t="s">
        <v>3849</v>
      </c>
      <c r="K4404" t="s">
        <v>125</v>
      </c>
      <c r="L4404" t="s">
        <v>8879</v>
      </c>
    </row>
    <row r="4405" spans="1:12" x14ac:dyDescent="0.25">
      <c r="A4405" t="s">
        <v>83</v>
      </c>
      <c r="B4405" t="s">
        <v>5284</v>
      </c>
      <c r="C4405" t="s">
        <v>3371</v>
      </c>
      <c r="D4405" t="s">
        <v>83</v>
      </c>
      <c r="E4405" t="s">
        <v>5284</v>
      </c>
      <c r="F4405" t="s">
        <v>3371</v>
      </c>
      <c r="H4405" t="s">
        <v>174</v>
      </c>
      <c r="I4405" t="s">
        <v>3852</v>
      </c>
      <c r="K4405" t="s">
        <v>125</v>
      </c>
      <c r="L4405" t="s">
        <v>8880</v>
      </c>
    </row>
    <row r="4406" spans="1:12" x14ac:dyDescent="0.25">
      <c r="A4406" t="s">
        <v>83</v>
      </c>
      <c r="B4406" t="s">
        <v>5284</v>
      </c>
      <c r="C4406" t="s">
        <v>3374</v>
      </c>
      <c r="D4406" t="s">
        <v>83</v>
      </c>
      <c r="E4406" t="s">
        <v>5284</v>
      </c>
      <c r="F4406" t="s">
        <v>3374</v>
      </c>
      <c r="H4406" t="s">
        <v>174</v>
      </c>
      <c r="I4406" t="s">
        <v>3858</v>
      </c>
      <c r="K4406" t="s">
        <v>125</v>
      </c>
      <c r="L4406" t="s">
        <v>8881</v>
      </c>
    </row>
    <row r="4407" spans="1:12" x14ac:dyDescent="0.25">
      <c r="A4407" t="s">
        <v>83</v>
      </c>
      <c r="B4407" t="s">
        <v>5284</v>
      </c>
      <c r="C4407" t="s">
        <v>3377</v>
      </c>
      <c r="D4407" t="s">
        <v>83</v>
      </c>
      <c r="E4407" t="s">
        <v>5284</v>
      </c>
      <c r="F4407" t="s">
        <v>3377</v>
      </c>
      <c r="H4407" t="s">
        <v>174</v>
      </c>
      <c r="I4407" t="s">
        <v>3864</v>
      </c>
      <c r="K4407" t="s">
        <v>125</v>
      </c>
      <c r="L4407" t="s">
        <v>8882</v>
      </c>
    </row>
    <row r="4408" spans="1:12" x14ac:dyDescent="0.25">
      <c r="A4408" t="s">
        <v>83</v>
      </c>
      <c r="B4408" t="s">
        <v>5284</v>
      </c>
      <c r="C4408" t="s">
        <v>7597</v>
      </c>
      <c r="D4408" t="s">
        <v>83</v>
      </c>
      <c r="E4408" t="s">
        <v>5284</v>
      </c>
      <c r="F4408" t="s">
        <v>7597</v>
      </c>
      <c r="H4408" t="s">
        <v>174</v>
      </c>
      <c r="I4408" t="s">
        <v>3882</v>
      </c>
      <c r="K4408" t="s">
        <v>125</v>
      </c>
      <c r="L4408" t="s">
        <v>8883</v>
      </c>
    </row>
    <row r="4409" spans="1:12" x14ac:dyDescent="0.25">
      <c r="A4409" t="s">
        <v>83</v>
      </c>
      <c r="B4409" t="s">
        <v>5284</v>
      </c>
      <c r="C4409" t="s">
        <v>3394</v>
      </c>
      <c r="D4409" t="s">
        <v>83</v>
      </c>
      <c r="E4409" t="s">
        <v>5284</v>
      </c>
      <c r="F4409" t="s">
        <v>3394</v>
      </c>
      <c r="H4409" t="s">
        <v>174</v>
      </c>
      <c r="I4409" t="s">
        <v>3884</v>
      </c>
      <c r="K4409" t="s">
        <v>125</v>
      </c>
      <c r="L4409" t="s">
        <v>8884</v>
      </c>
    </row>
    <row r="4410" spans="1:12" x14ac:dyDescent="0.25">
      <c r="A4410" t="s">
        <v>83</v>
      </c>
      <c r="B4410" t="s">
        <v>5284</v>
      </c>
      <c r="C4410" t="s">
        <v>3399</v>
      </c>
      <c r="D4410" t="s">
        <v>83</v>
      </c>
      <c r="E4410" t="s">
        <v>5284</v>
      </c>
      <c r="F4410" t="s">
        <v>3399</v>
      </c>
      <c r="H4410" t="s">
        <v>174</v>
      </c>
      <c r="I4410" t="s">
        <v>3995</v>
      </c>
      <c r="K4410" t="s">
        <v>125</v>
      </c>
      <c r="L4410" t="s">
        <v>8885</v>
      </c>
    </row>
    <row r="4411" spans="1:12" x14ac:dyDescent="0.25">
      <c r="A4411" t="s">
        <v>83</v>
      </c>
      <c r="B4411" t="s">
        <v>5284</v>
      </c>
      <c r="C4411" t="s">
        <v>3401</v>
      </c>
      <c r="D4411" t="s">
        <v>83</v>
      </c>
      <c r="E4411" t="s">
        <v>5284</v>
      </c>
      <c r="F4411" t="s">
        <v>3401</v>
      </c>
      <c r="H4411" t="s">
        <v>1840</v>
      </c>
      <c r="I4411" t="s">
        <v>3628</v>
      </c>
      <c r="K4411" t="s">
        <v>125</v>
      </c>
      <c r="L4411" t="s">
        <v>8886</v>
      </c>
    </row>
    <row r="4412" spans="1:12" x14ac:dyDescent="0.25">
      <c r="A4412" t="s">
        <v>83</v>
      </c>
      <c r="B4412" t="s">
        <v>5284</v>
      </c>
      <c r="C4412" t="s">
        <v>3415</v>
      </c>
      <c r="D4412" t="s">
        <v>83</v>
      </c>
      <c r="E4412" t="s">
        <v>5284</v>
      </c>
      <c r="F4412" t="s">
        <v>3415</v>
      </c>
      <c r="H4412" t="s">
        <v>1840</v>
      </c>
      <c r="I4412" t="s">
        <v>3684</v>
      </c>
      <c r="K4412" t="s">
        <v>125</v>
      </c>
      <c r="L4412" t="s">
        <v>8887</v>
      </c>
    </row>
    <row r="4413" spans="1:12" x14ac:dyDescent="0.25">
      <c r="A4413" t="s">
        <v>83</v>
      </c>
      <c r="B4413" t="s">
        <v>5284</v>
      </c>
      <c r="C4413" t="s">
        <v>3418</v>
      </c>
      <c r="D4413" t="s">
        <v>83</v>
      </c>
      <c r="E4413" t="s">
        <v>5284</v>
      </c>
      <c r="F4413" t="s">
        <v>3418</v>
      </c>
      <c r="H4413" t="s">
        <v>1840</v>
      </c>
      <c r="I4413" t="s">
        <v>3690</v>
      </c>
      <c r="K4413" t="s">
        <v>125</v>
      </c>
      <c r="L4413" t="s">
        <v>8888</v>
      </c>
    </row>
    <row r="4414" spans="1:12" x14ac:dyDescent="0.25">
      <c r="A4414" t="s">
        <v>83</v>
      </c>
      <c r="B4414" t="s">
        <v>5284</v>
      </c>
      <c r="C4414" t="s">
        <v>3420</v>
      </c>
      <c r="D4414" t="s">
        <v>83</v>
      </c>
      <c r="E4414" t="s">
        <v>5284</v>
      </c>
      <c r="F4414" t="s">
        <v>3420</v>
      </c>
      <c r="H4414" t="s">
        <v>1840</v>
      </c>
      <c r="I4414" t="s">
        <v>3702</v>
      </c>
      <c r="K4414" t="s">
        <v>125</v>
      </c>
      <c r="L4414" t="s">
        <v>8889</v>
      </c>
    </row>
    <row r="4415" spans="1:12" x14ac:dyDescent="0.25">
      <c r="A4415" t="s">
        <v>83</v>
      </c>
      <c r="B4415" t="s">
        <v>5284</v>
      </c>
      <c r="C4415" t="s">
        <v>3483</v>
      </c>
      <c r="D4415" t="s">
        <v>83</v>
      </c>
      <c r="E4415" t="s">
        <v>5284</v>
      </c>
      <c r="F4415" t="s">
        <v>3483</v>
      </c>
      <c r="H4415" t="s">
        <v>1840</v>
      </c>
      <c r="I4415" t="s">
        <v>3705</v>
      </c>
      <c r="K4415" t="s">
        <v>125</v>
      </c>
      <c r="L4415" t="s">
        <v>8890</v>
      </c>
    </row>
    <row r="4416" spans="1:12" x14ac:dyDescent="0.25">
      <c r="A4416" t="s">
        <v>83</v>
      </c>
      <c r="B4416" t="s">
        <v>5284</v>
      </c>
      <c r="C4416" t="s">
        <v>4150</v>
      </c>
      <c r="D4416" t="s">
        <v>83</v>
      </c>
      <c r="E4416" t="s">
        <v>5284</v>
      </c>
      <c r="F4416" t="s">
        <v>4150</v>
      </c>
      <c r="H4416" t="s">
        <v>1840</v>
      </c>
      <c r="I4416" t="s">
        <v>3714</v>
      </c>
      <c r="K4416" t="s">
        <v>125</v>
      </c>
      <c r="L4416" t="s">
        <v>8891</v>
      </c>
    </row>
    <row r="4417" spans="1:12" x14ac:dyDescent="0.25">
      <c r="A4417" t="s">
        <v>83</v>
      </c>
      <c r="B4417" t="s">
        <v>5284</v>
      </c>
      <c r="C4417" t="s">
        <v>7835</v>
      </c>
      <c r="D4417" t="s">
        <v>83</v>
      </c>
      <c r="E4417" t="s">
        <v>5284</v>
      </c>
      <c r="F4417" t="s">
        <v>7835</v>
      </c>
      <c r="H4417" t="s">
        <v>1840</v>
      </c>
      <c r="I4417" t="s">
        <v>3717</v>
      </c>
      <c r="K4417" t="s">
        <v>125</v>
      </c>
      <c r="L4417" t="s">
        <v>8892</v>
      </c>
    </row>
    <row r="4418" spans="1:12" x14ac:dyDescent="0.25">
      <c r="A4418" t="s">
        <v>83</v>
      </c>
      <c r="B4418" t="s">
        <v>5284</v>
      </c>
      <c r="C4418" t="s">
        <v>8050</v>
      </c>
      <c r="D4418" t="s">
        <v>83</v>
      </c>
      <c r="E4418" t="s">
        <v>5284</v>
      </c>
      <c r="F4418" t="s">
        <v>8050</v>
      </c>
      <c r="H4418" t="s">
        <v>1840</v>
      </c>
      <c r="I4418" t="s">
        <v>3726</v>
      </c>
      <c r="K4418" t="s">
        <v>125</v>
      </c>
      <c r="L4418" t="s">
        <v>8893</v>
      </c>
    </row>
    <row r="4419" spans="1:12" x14ac:dyDescent="0.25">
      <c r="A4419" t="s">
        <v>83</v>
      </c>
      <c r="B4419" t="s">
        <v>5284</v>
      </c>
      <c r="C4419" t="s">
        <v>4513</v>
      </c>
      <c r="D4419" t="s">
        <v>83</v>
      </c>
      <c r="E4419" t="s">
        <v>5284</v>
      </c>
      <c r="F4419" t="s">
        <v>4513</v>
      </c>
      <c r="H4419" t="s">
        <v>1840</v>
      </c>
      <c r="I4419" t="s">
        <v>3735</v>
      </c>
      <c r="K4419" t="s">
        <v>125</v>
      </c>
      <c r="L4419" t="s">
        <v>8894</v>
      </c>
    </row>
    <row r="4420" spans="1:12" x14ac:dyDescent="0.25">
      <c r="A4420" t="s">
        <v>83</v>
      </c>
      <c r="B4420" t="s">
        <v>5284</v>
      </c>
      <c r="C4420" t="s">
        <v>4519</v>
      </c>
      <c r="D4420" t="s">
        <v>83</v>
      </c>
      <c r="E4420" t="s">
        <v>5284</v>
      </c>
      <c r="F4420" t="s">
        <v>4519</v>
      </c>
      <c r="H4420" t="s">
        <v>1840</v>
      </c>
      <c r="I4420" t="s">
        <v>3738</v>
      </c>
      <c r="K4420" t="s">
        <v>125</v>
      </c>
      <c r="L4420" t="s">
        <v>8895</v>
      </c>
    </row>
    <row r="4421" spans="1:12" x14ac:dyDescent="0.25">
      <c r="A4421" t="s">
        <v>83</v>
      </c>
      <c r="B4421" t="s">
        <v>5284</v>
      </c>
      <c r="C4421" t="s">
        <v>4520</v>
      </c>
      <c r="D4421" t="s">
        <v>83</v>
      </c>
      <c r="E4421" t="s">
        <v>5284</v>
      </c>
      <c r="F4421" t="s">
        <v>4520</v>
      </c>
      <c r="H4421" t="s">
        <v>1840</v>
      </c>
      <c r="I4421" t="s">
        <v>3741</v>
      </c>
      <c r="K4421" t="s">
        <v>125</v>
      </c>
      <c r="L4421" t="s">
        <v>8896</v>
      </c>
    </row>
    <row r="4422" spans="1:12" x14ac:dyDescent="0.25">
      <c r="A4422" t="s">
        <v>83</v>
      </c>
      <c r="B4422" t="s">
        <v>5284</v>
      </c>
      <c r="C4422" t="s">
        <v>4524</v>
      </c>
      <c r="D4422" t="s">
        <v>83</v>
      </c>
      <c r="E4422" t="s">
        <v>5284</v>
      </c>
      <c r="F4422" t="s">
        <v>4524</v>
      </c>
      <c r="H4422" t="s">
        <v>1840</v>
      </c>
      <c r="I4422" t="s">
        <v>3843</v>
      </c>
      <c r="K4422" t="s">
        <v>125</v>
      </c>
      <c r="L4422" t="s">
        <v>8897</v>
      </c>
    </row>
    <row r="4423" spans="1:12" x14ac:dyDescent="0.25">
      <c r="A4423" t="s">
        <v>83</v>
      </c>
      <c r="B4423" t="s">
        <v>5284</v>
      </c>
      <c r="C4423" t="s">
        <v>4526</v>
      </c>
      <c r="D4423" t="s">
        <v>83</v>
      </c>
      <c r="E4423" t="s">
        <v>5284</v>
      </c>
      <c r="F4423" t="s">
        <v>4526</v>
      </c>
      <c r="H4423" t="s">
        <v>1840</v>
      </c>
      <c r="I4423" t="s">
        <v>3846</v>
      </c>
      <c r="K4423" t="s">
        <v>125</v>
      </c>
      <c r="L4423" t="s">
        <v>8898</v>
      </c>
    </row>
    <row r="4424" spans="1:12" x14ac:dyDescent="0.25">
      <c r="A4424" t="s">
        <v>83</v>
      </c>
      <c r="B4424" t="s">
        <v>5284</v>
      </c>
      <c r="C4424" t="s">
        <v>4528</v>
      </c>
      <c r="D4424" t="s">
        <v>83</v>
      </c>
      <c r="E4424" t="s">
        <v>5284</v>
      </c>
      <c r="F4424" t="s">
        <v>4528</v>
      </c>
      <c r="H4424" t="s">
        <v>1840</v>
      </c>
      <c r="I4424" t="s">
        <v>3849</v>
      </c>
      <c r="K4424" t="s">
        <v>125</v>
      </c>
      <c r="L4424" t="s">
        <v>8899</v>
      </c>
    </row>
    <row r="4425" spans="1:12" x14ac:dyDescent="0.25">
      <c r="A4425" t="s">
        <v>83</v>
      </c>
      <c r="B4425" t="s">
        <v>5284</v>
      </c>
      <c r="C4425" t="s">
        <v>4530</v>
      </c>
      <c r="D4425" t="s">
        <v>83</v>
      </c>
      <c r="E4425" t="s">
        <v>5284</v>
      </c>
      <c r="F4425" t="s">
        <v>4530</v>
      </c>
      <c r="H4425" t="s">
        <v>1840</v>
      </c>
      <c r="I4425" t="s">
        <v>3852</v>
      </c>
      <c r="K4425" t="s">
        <v>125</v>
      </c>
      <c r="L4425" t="s">
        <v>8900</v>
      </c>
    </row>
    <row r="4426" spans="1:12" x14ac:dyDescent="0.25">
      <c r="A4426" t="s">
        <v>83</v>
      </c>
      <c r="B4426" t="s">
        <v>5284</v>
      </c>
      <c r="C4426" t="s">
        <v>4531</v>
      </c>
      <c r="D4426" t="s">
        <v>83</v>
      </c>
      <c r="E4426" t="s">
        <v>5284</v>
      </c>
      <c r="F4426" t="s">
        <v>4531</v>
      </c>
      <c r="H4426" t="s">
        <v>1840</v>
      </c>
      <c r="I4426" t="s">
        <v>3858</v>
      </c>
      <c r="K4426" t="s">
        <v>125</v>
      </c>
      <c r="L4426" t="s">
        <v>8901</v>
      </c>
    </row>
    <row r="4427" spans="1:12" x14ac:dyDescent="0.25">
      <c r="A4427" t="s">
        <v>83</v>
      </c>
      <c r="B4427" t="s">
        <v>5284</v>
      </c>
      <c r="C4427" t="s">
        <v>4533</v>
      </c>
      <c r="D4427" t="s">
        <v>83</v>
      </c>
      <c r="E4427" t="s">
        <v>5284</v>
      </c>
      <c r="F4427" t="s">
        <v>4533</v>
      </c>
      <c r="H4427" t="s">
        <v>1840</v>
      </c>
      <c r="I4427" t="s">
        <v>3864</v>
      </c>
      <c r="K4427" t="s">
        <v>125</v>
      </c>
      <c r="L4427" t="s">
        <v>8902</v>
      </c>
    </row>
    <row r="4428" spans="1:12" x14ac:dyDescent="0.25">
      <c r="A4428" t="s">
        <v>83</v>
      </c>
      <c r="B4428" t="s">
        <v>5288</v>
      </c>
      <c r="C4428" t="s">
        <v>3483</v>
      </c>
      <c r="D4428" t="s">
        <v>83</v>
      </c>
      <c r="E4428" t="s">
        <v>5288</v>
      </c>
      <c r="F4428" t="s">
        <v>3483</v>
      </c>
      <c r="H4428" t="s">
        <v>1840</v>
      </c>
      <c r="I4428" t="s">
        <v>3882</v>
      </c>
      <c r="K4428" t="s">
        <v>125</v>
      </c>
      <c r="L4428" t="s">
        <v>8903</v>
      </c>
    </row>
    <row r="4429" spans="1:12" x14ac:dyDescent="0.25">
      <c r="A4429" t="s">
        <v>83</v>
      </c>
      <c r="B4429" t="s">
        <v>5288</v>
      </c>
      <c r="C4429" t="s">
        <v>3628</v>
      </c>
      <c r="D4429" t="s">
        <v>83</v>
      </c>
      <c r="E4429" t="s">
        <v>5288</v>
      </c>
      <c r="F4429" t="s">
        <v>3628</v>
      </c>
      <c r="H4429" t="s">
        <v>1840</v>
      </c>
      <c r="I4429" t="s">
        <v>3884</v>
      </c>
      <c r="K4429" t="s">
        <v>125</v>
      </c>
      <c r="L4429" t="s">
        <v>8904</v>
      </c>
    </row>
    <row r="4430" spans="1:12" x14ac:dyDescent="0.25">
      <c r="A4430" t="s">
        <v>1403</v>
      </c>
      <c r="B4430" t="s">
        <v>5284</v>
      </c>
      <c r="C4430" t="s">
        <v>3251</v>
      </c>
      <c r="D4430" t="s">
        <v>83</v>
      </c>
      <c r="E4430" t="s">
        <v>5284</v>
      </c>
      <c r="F4430" t="s">
        <v>3251</v>
      </c>
      <c r="H4430" t="s">
        <v>1840</v>
      </c>
      <c r="I4430" t="s">
        <v>3995</v>
      </c>
      <c r="K4430" t="s">
        <v>125</v>
      </c>
      <c r="L4430" t="s">
        <v>8905</v>
      </c>
    </row>
    <row r="4431" spans="1:12" x14ac:dyDescent="0.25">
      <c r="A4431" t="s">
        <v>1403</v>
      </c>
      <c r="B4431" t="s">
        <v>5284</v>
      </c>
      <c r="C4431" t="s">
        <v>3266</v>
      </c>
      <c r="D4431" t="s">
        <v>83</v>
      </c>
      <c r="E4431" t="s">
        <v>5284</v>
      </c>
      <c r="F4431" t="s">
        <v>3266</v>
      </c>
      <c r="H4431" t="s">
        <v>184</v>
      </c>
      <c r="I4431" t="s">
        <v>3628</v>
      </c>
      <c r="K4431" t="s">
        <v>125</v>
      </c>
      <c r="L4431" t="s">
        <v>8906</v>
      </c>
    </row>
    <row r="4432" spans="1:12" x14ac:dyDescent="0.25">
      <c r="A4432" t="s">
        <v>1403</v>
      </c>
      <c r="B4432" t="s">
        <v>5284</v>
      </c>
      <c r="C4432" t="s">
        <v>3269</v>
      </c>
      <c r="D4432" t="s">
        <v>83</v>
      </c>
      <c r="E4432" t="s">
        <v>5284</v>
      </c>
      <c r="F4432" t="s">
        <v>3269</v>
      </c>
      <c r="H4432" t="s">
        <v>184</v>
      </c>
      <c r="I4432" t="s">
        <v>3702</v>
      </c>
      <c r="K4432" t="s">
        <v>125</v>
      </c>
      <c r="L4432" t="s">
        <v>8907</v>
      </c>
    </row>
    <row r="4433" spans="1:12" x14ac:dyDescent="0.25">
      <c r="A4433" t="s">
        <v>1403</v>
      </c>
      <c r="B4433" t="s">
        <v>5284</v>
      </c>
      <c r="C4433" t="s">
        <v>3341</v>
      </c>
      <c r="D4433" t="s">
        <v>83</v>
      </c>
      <c r="E4433" t="s">
        <v>5284</v>
      </c>
      <c r="F4433" t="s">
        <v>3341</v>
      </c>
      <c r="H4433" t="s">
        <v>184</v>
      </c>
      <c r="I4433" t="s">
        <v>3705</v>
      </c>
      <c r="K4433" t="s">
        <v>125</v>
      </c>
      <c r="L4433" t="s">
        <v>8908</v>
      </c>
    </row>
    <row r="4434" spans="1:12" x14ac:dyDescent="0.25">
      <c r="A4434" t="s">
        <v>1403</v>
      </c>
      <c r="B4434" t="s">
        <v>5284</v>
      </c>
      <c r="C4434" t="s">
        <v>3368</v>
      </c>
      <c r="D4434" t="s">
        <v>83</v>
      </c>
      <c r="E4434" t="s">
        <v>5284</v>
      </c>
      <c r="F4434" t="s">
        <v>3368</v>
      </c>
      <c r="H4434" t="s">
        <v>184</v>
      </c>
      <c r="I4434" t="s">
        <v>3714</v>
      </c>
      <c r="K4434" t="s">
        <v>125</v>
      </c>
      <c r="L4434" t="s">
        <v>8909</v>
      </c>
    </row>
    <row r="4435" spans="1:12" x14ac:dyDescent="0.25">
      <c r="A4435" t="s">
        <v>1403</v>
      </c>
      <c r="B4435" t="s">
        <v>5284</v>
      </c>
      <c r="C4435" t="s">
        <v>3374</v>
      </c>
      <c r="D4435" t="s">
        <v>83</v>
      </c>
      <c r="E4435" t="s">
        <v>5284</v>
      </c>
      <c r="F4435" t="s">
        <v>3374</v>
      </c>
      <c r="H4435" t="s">
        <v>184</v>
      </c>
      <c r="I4435" t="s">
        <v>3717</v>
      </c>
      <c r="K4435" t="s">
        <v>125</v>
      </c>
      <c r="L4435" t="s">
        <v>8910</v>
      </c>
    </row>
    <row r="4436" spans="1:12" x14ac:dyDescent="0.25">
      <c r="A4436" t="s">
        <v>1403</v>
      </c>
      <c r="B4436" t="s">
        <v>5284</v>
      </c>
      <c r="C4436" t="s">
        <v>7945</v>
      </c>
      <c r="D4436" t="s">
        <v>83</v>
      </c>
      <c r="E4436" t="s">
        <v>5284</v>
      </c>
      <c r="F4436" t="s">
        <v>7945</v>
      </c>
      <c r="H4436" t="s">
        <v>184</v>
      </c>
      <c r="I4436" t="s">
        <v>3720</v>
      </c>
      <c r="K4436" t="s">
        <v>125</v>
      </c>
      <c r="L4436" t="s">
        <v>8911</v>
      </c>
    </row>
    <row r="4437" spans="1:12" x14ac:dyDescent="0.25">
      <c r="A4437" t="s">
        <v>1403</v>
      </c>
      <c r="B4437" t="s">
        <v>5284</v>
      </c>
      <c r="C4437" t="s">
        <v>3377</v>
      </c>
      <c r="D4437" t="s">
        <v>83</v>
      </c>
      <c r="E4437" t="s">
        <v>5284</v>
      </c>
      <c r="F4437" t="s">
        <v>3377</v>
      </c>
      <c r="H4437" t="s">
        <v>184</v>
      </c>
      <c r="I4437" t="s">
        <v>3726</v>
      </c>
      <c r="K4437" t="s">
        <v>125</v>
      </c>
      <c r="L4437" t="s">
        <v>8912</v>
      </c>
    </row>
    <row r="4438" spans="1:12" x14ac:dyDescent="0.25">
      <c r="A4438" t="s">
        <v>1403</v>
      </c>
      <c r="B4438" t="s">
        <v>5284</v>
      </c>
      <c r="C4438" t="s">
        <v>3383</v>
      </c>
      <c r="D4438" t="s">
        <v>83</v>
      </c>
      <c r="E4438" t="s">
        <v>5284</v>
      </c>
      <c r="F4438" t="s">
        <v>3383</v>
      </c>
      <c r="H4438" t="s">
        <v>184</v>
      </c>
      <c r="I4438" t="s">
        <v>3750</v>
      </c>
      <c r="K4438" t="s">
        <v>125</v>
      </c>
      <c r="L4438" t="s">
        <v>8913</v>
      </c>
    </row>
    <row r="4439" spans="1:12" x14ac:dyDescent="0.25">
      <c r="A4439" t="s">
        <v>1403</v>
      </c>
      <c r="B4439" t="s">
        <v>5284</v>
      </c>
      <c r="C4439" t="s">
        <v>7904</v>
      </c>
      <c r="D4439" t="s">
        <v>83</v>
      </c>
      <c r="E4439" t="s">
        <v>5284</v>
      </c>
      <c r="F4439" t="s">
        <v>7904</v>
      </c>
      <c r="H4439" t="s">
        <v>184</v>
      </c>
      <c r="I4439" t="s">
        <v>3849</v>
      </c>
      <c r="K4439" t="s">
        <v>125</v>
      </c>
      <c r="L4439" t="s">
        <v>8914</v>
      </c>
    </row>
    <row r="4440" spans="1:12" x14ac:dyDescent="0.25">
      <c r="A4440" t="s">
        <v>1403</v>
      </c>
      <c r="B4440" t="s">
        <v>5284</v>
      </c>
      <c r="C4440" t="s">
        <v>3415</v>
      </c>
      <c r="D4440" t="s">
        <v>83</v>
      </c>
      <c r="E4440" t="s">
        <v>5284</v>
      </c>
      <c r="F4440" t="s">
        <v>3415</v>
      </c>
      <c r="H4440" t="s">
        <v>184</v>
      </c>
      <c r="I4440" t="s">
        <v>3852</v>
      </c>
      <c r="K4440" t="s">
        <v>125</v>
      </c>
      <c r="L4440" t="s">
        <v>8915</v>
      </c>
    </row>
    <row r="4441" spans="1:12" x14ac:dyDescent="0.25">
      <c r="A4441" t="s">
        <v>1403</v>
      </c>
      <c r="B4441" t="s">
        <v>5284</v>
      </c>
      <c r="C4441" t="s">
        <v>3418</v>
      </c>
      <c r="D4441" t="s">
        <v>83</v>
      </c>
      <c r="E4441" t="s">
        <v>5284</v>
      </c>
      <c r="F4441" t="s">
        <v>3418</v>
      </c>
      <c r="H4441" t="s">
        <v>184</v>
      </c>
      <c r="I4441" t="s">
        <v>3858</v>
      </c>
      <c r="K4441" t="s">
        <v>125</v>
      </c>
      <c r="L4441" t="s">
        <v>8916</v>
      </c>
    </row>
    <row r="4442" spans="1:12" x14ac:dyDescent="0.25">
      <c r="A4442" t="s">
        <v>1403</v>
      </c>
      <c r="B4442" t="s">
        <v>5284</v>
      </c>
      <c r="C4442" t="s">
        <v>3483</v>
      </c>
      <c r="D4442" t="s">
        <v>83</v>
      </c>
      <c r="E4442" t="s">
        <v>5284</v>
      </c>
      <c r="F4442" t="s">
        <v>3483</v>
      </c>
      <c r="H4442" t="s">
        <v>184</v>
      </c>
      <c r="I4442" t="s">
        <v>3861</v>
      </c>
      <c r="K4442" t="s">
        <v>125</v>
      </c>
      <c r="L4442" t="s">
        <v>8917</v>
      </c>
    </row>
    <row r="4443" spans="1:12" x14ac:dyDescent="0.25">
      <c r="A4443" t="s">
        <v>1403</v>
      </c>
      <c r="B4443" t="s">
        <v>5284</v>
      </c>
      <c r="C4443" t="s">
        <v>4150</v>
      </c>
      <c r="D4443" t="s">
        <v>83</v>
      </c>
      <c r="E4443" t="s">
        <v>5284</v>
      </c>
      <c r="F4443" t="s">
        <v>4150</v>
      </c>
      <c r="H4443" t="s">
        <v>184</v>
      </c>
      <c r="I4443" t="s">
        <v>3882</v>
      </c>
      <c r="K4443" t="s">
        <v>125</v>
      </c>
      <c r="L4443" t="s">
        <v>8918</v>
      </c>
    </row>
    <row r="4444" spans="1:12" x14ac:dyDescent="0.25">
      <c r="A4444" t="s">
        <v>1403</v>
      </c>
      <c r="B4444" t="s">
        <v>5284</v>
      </c>
      <c r="C4444" t="s">
        <v>8050</v>
      </c>
      <c r="D4444" t="s">
        <v>83</v>
      </c>
      <c r="E4444" t="s">
        <v>5284</v>
      </c>
      <c r="F4444" t="s">
        <v>8050</v>
      </c>
      <c r="H4444" t="s">
        <v>184</v>
      </c>
      <c r="I4444" t="s">
        <v>3995</v>
      </c>
      <c r="K4444" t="s">
        <v>125</v>
      </c>
      <c r="L4444" t="s">
        <v>8919</v>
      </c>
    </row>
    <row r="4445" spans="1:12" x14ac:dyDescent="0.25">
      <c r="A4445" t="s">
        <v>1403</v>
      </c>
      <c r="B4445" t="s">
        <v>5288</v>
      </c>
      <c r="C4445" t="s">
        <v>3483</v>
      </c>
      <c r="D4445" t="s">
        <v>83</v>
      </c>
      <c r="E4445" t="s">
        <v>5288</v>
      </c>
      <c r="F4445" t="s">
        <v>3483</v>
      </c>
      <c r="H4445" t="s">
        <v>1845</v>
      </c>
      <c r="I4445" t="s">
        <v>3628</v>
      </c>
      <c r="K4445" t="s">
        <v>125</v>
      </c>
      <c r="L4445" t="s">
        <v>8920</v>
      </c>
    </row>
    <row r="4446" spans="1:12" x14ac:dyDescent="0.25">
      <c r="A4446" t="s">
        <v>85</v>
      </c>
      <c r="B4446" t="s">
        <v>5284</v>
      </c>
      <c r="C4446" t="s">
        <v>3341</v>
      </c>
      <c r="D4446" t="s">
        <v>85</v>
      </c>
      <c r="E4446" t="s">
        <v>5284</v>
      </c>
      <c r="F4446" t="s">
        <v>3341</v>
      </c>
      <c r="H4446" t="s">
        <v>1845</v>
      </c>
      <c r="I4446" t="s">
        <v>3702</v>
      </c>
      <c r="K4446" t="s">
        <v>125</v>
      </c>
      <c r="L4446" t="s">
        <v>8921</v>
      </c>
    </row>
    <row r="4447" spans="1:12" x14ac:dyDescent="0.25">
      <c r="A4447" t="s">
        <v>85</v>
      </c>
      <c r="B4447" t="s">
        <v>5284</v>
      </c>
      <c r="C4447" t="s">
        <v>3377</v>
      </c>
      <c r="D4447" t="s">
        <v>85</v>
      </c>
      <c r="E4447" t="s">
        <v>5284</v>
      </c>
      <c r="F4447" t="s">
        <v>3377</v>
      </c>
      <c r="H4447" t="s">
        <v>1845</v>
      </c>
      <c r="I4447" t="s">
        <v>3705</v>
      </c>
      <c r="K4447" t="s">
        <v>125</v>
      </c>
      <c r="L4447" t="s">
        <v>8922</v>
      </c>
    </row>
    <row r="4448" spans="1:12" x14ac:dyDescent="0.25">
      <c r="A4448" t="s">
        <v>85</v>
      </c>
      <c r="B4448" t="s">
        <v>5284</v>
      </c>
      <c r="C4448" t="s">
        <v>3397</v>
      </c>
      <c r="D4448" t="s">
        <v>85</v>
      </c>
      <c r="E4448" t="s">
        <v>5284</v>
      </c>
      <c r="F4448" t="s">
        <v>3397</v>
      </c>
      <c r="H4448" t="s">
        <v>1845</v>
      </c>
      <c r="I4448" t="s">
        <v>3714</v>
      </c>
      <c r="K4448" t="s">
        <v>125</v>
      </c>
      <c r="L4448" t="s">
        <v>8923</v>
      </c>
    </row>
    <row r="4449" spans="1:12" x14ac:dyDescent="0.25">
      <c r="A4449" t="s">
        <v>85</v>
      </c>
      <c r="B4449" t="s">
        <v>5284</v>
      </c>
      <c r="C4449" t="s">
        <v>3411</v>
      </c>
      <c r="D4449" t="s">
        <v>85</v>
      </c>
      <c r="E4449" t="s">
        <v>5284</v>
      </c>
      <c r="F4449" t="s">
        <v>3411</v>
      </c>
      <c r="H4449" t="s">
        <v>1845</v>
      </c>
      <c r="I4449" t="s">
        <v>3717</v>
      </c>
      <c r="K4449" t="s">
        <v>125</v>
      </c>
      <c r="L4449" t="s">
        <v>8924</v>
      </c>
    </row>
    <row r="4450" spans="1:12" x14ac:dyDescent="0.25">
      <c r="A4450" t="s">
        <v>1411</v>
      </c>
      <c r="B4450" t="s">
        <v>5284</v>
      </c>
      <c r="C4450" t="s">
        <v>3397</v>
      </c>
      <c r="D4450" t="s">
        <v>85</v>
      </c>
      <c r="E4450" t="s">
        <v>5284</v>
      </c>
      <c r="F4450" t="s">
        <v>3397</v>
      </c>
      <c r="H4450" t="s">
        <v>1845</v>
      </c>
      <c r="I4450" t="s">
        <v>3720</v>
      </c>
      <c r="K4450" t="s">
        <v>125</v>
      </c>
      <c r="L4450" t="s">
        <v>8925</v>
      </c>
    </row>
    <row r="4451" spans="1:12" x14ac:dyDescent="0.25">
      <c r="A4451" t="s">
        <v>1411</v>
      </c>
      <c r="B4451" t="s">
        <v>5284</v>
      </c>
      <c r="C4451" t="s">
        <v>3411</v>
      </c>
      <c r="D4451" t="s">
        <v>85</v>
      </c>
      <c r="E4451" t="s">
        <v>5284</v>
      </c>
      <c r="F4451" t="s">
        <v>3411</v>
      </c>
      <c r="H4451" t="s">
        <v>1845</v>
      </c>
      <c r="I4451" t="s">
        <v>3726</v>
      </c>
      <c r="K4451" t="s">
        <v>125</v>
      </c>
      <c r="L4451" t="s">
        <v>8926</v>
      </c>
    </row>
    <row r="4452" spans="1:12" x14ac:dyDescent="0.25">
      <c r="A4452" t="s">
        <v>896</v>
      </c>
      <c r="B4452" t="s">
        <v>5284</v>
      </c>
      <c r="C4452" t="s">
        <v>3377</v>
      </c>
      <c r="D4452" t="s">
        <v>896</v>
      </c>
      <c r="E4452" t="s">
        <v>5284</v>
      </c>
      <c r="F4452" t="s">
        <v>3377</v>
      </c>
      <c r="H4452" t="s">
        <v>1845</v>
      </c>
      <c r="I4452" t="s">
        <v>3750</v>
      </c>
      <c r="K4452" t="s">
        <v>125</v>
      </c>
      <c r="L4452" t="s">
        <v>8927</v>
      </c>
    </row>
    <row r="4453" spans="1:12" x14ac:dyDescent="0.25">
      <c r="A4453" t="s">
        <v>896</v>
      </c>
      <c r="B4453" t="s">
        <v>5284</v>
      </c>
      <c r="C4453" t="s">
        <v>3383</v>
      </c>
      <c r="D4453" t="s">
        <v>896</v>
      </c>
      <c r="E4453" t="s">
        <v>5284</v>
      </c>
      <c r="F4453" t="s">
        <v>3383</v>
      </c>
      <c r="H4453" t="s">
        <v>1845</v>
      </c>
      <c r="I4453" t="s">
        <v>3849</v>
      </c>
      <c r="K4453" t="s">
        <v>125</v>
      </c>
      <c r="L4453" t="s">
        <v>8928</v>
      </c>
    </row>
    <row r="4454" spans="1:12" x14ac:dyDescent="0.25">
      <c r="A4454" t="s">
        <v>896</v>
      </c>
      <c r="B4454" t="s">
        <v>5284</v>
      </c>
      <c r="C4454" t="s">
        <v>3397</v>
      </c>
      <c r="D4454" t="s">
        <v>896</v>
      </c>
      <c r="E4454" t="s">
        <v>5284</v>
      </c>
      <c r="F4454" t="s">
        <v>3397</v>
      </c>
      <c r="H4454" t="s">
        <v>1845</v>
      </c>
      <c r="I4454" t="s">
        <v>3852</v>
      </c>
      <c r="K4454" t="s">
        <v>125</v>
      </c>
      <c r="L4454" t="s">
        <v>8929</v>
      </c>
    </row>
    <row r="4455" spans="1:12" x14ac:dyDescent="0.25">
      <c r="A4455" t="s">
        <v>91</v>
      </c>
      <c r="B4455" t="s">
        <v>5284</v>
      </c>
      <c r="C4455" t="s">
        <v>3251</v>
      </c>
      <c r="D4455" t="s">
        <v>91</v>
      </c>
      <c r="E4455" t="s">
        <v>5284</v>
      </c>
      <c r="F4455" t="s">
        <v>3251</v>
      </c>
      <c r="H4455" t="s">
        <v>1845</v>
      </c>
      <c r="I4455" t="s">
        <v>3858</v>
      </c>
      <c r="K4455" t="s">
        <v>125</v>
      </c>
      <c r="L4455" t="s">
        <v>8930</v>
      </c>
    </row>
    <row r="4456" spans="1:12" x14ac:dyDescent="0.25">
      <c r="A4456" t="s">
        <v>91</v>
      </c>
      <c r="B4456" t="s">
        <v>5284</v>
      </c>
      <c r="C4456" t="s">
        <v>3266</v>
      </c>
      <c r="D4456" t="s">
        <v>91</v>
      </c>
      <c r="E4456" t="s">
        <v>5284</v>
      </c>
      <c r="F4456" t="s">
        <v>3266</v>
      </c>
      <c r="H4456" t="s">
        <v>1845</v>
      </c>
      <c r="I4456" t="s">
        <v>3861</v>
      </c>
      <c r="K4456" t="s">
        <v>125</v>
      </c>
      <c r="L4456" t="s">
        <v>8931</v>
      </c>
    </row>
    <row r="4457" spans="1:12" x14ac:dyDescent="0.25">
      <c r="A4457" t="s">
        <v>91</v>
      </c>
      <c r="B4457" t="s">
        <v>5284</v>
      </c>
      <c r="C4457" t="s">
        <v>3341</v>
      </c>
      <c r="D4457" t="s">
        <v>91</v>
      </c>
      <c r="E4457" t="s">
        <v>5284</v>
      </c>
      <c r="F4457" t="s">
        <v>3341</v>
      </c>
      <c r="H4457" t="s">
        <v>1845</v>
      </c>
      <c r="I4457" t="s">
        <v>3882</v>
      </c>
      <c r="K4457" t="s">
        <v>125</v>
      </c>
      <c r="L4457" t="s">
        <v>8932</v>
      </c>
    </row>
    <row r="4458" spans="1:12" x14ac:dyDescent="0.25">
      <c r="A4458" t="s">
        <v>91</v>
      </c>
      <c r="B4458" t="s">
        <v>5284</v>
      </c>
      <c r="C4458" t="s">
        <v>3365</v>
      </c>
      <c r="D4458" t="s">
        <v>91</v>
      </c>
      <c r="E4458" t="s">
        <v>5284</v>
      </c>
      <c r="F4458" t="s">
        <v>3365</v>
      </c>
      <c r="H4458" t="s">
        <v>1845</v>
      </c>
      <c r="I4458" t="s">
        <v>3925</v>
      </c>
      <c r="K4458" t="s">
        <v>125</v>
      </c>
      <c r="L4458" t="s">
        <v>8933</v>
      </c>
    </row>
    <row r="4459" spans="1:12" x14ac:dyDescent="0.25">
      <c r="A4459" t="s">
        <v>91</v>
      </c>
      <c r="B4459" t="s">
        <v>5284</v>
      </c>
      <c r="C4459" t="s">
        <v>3368</v>
      </c>
      <c r="D4459" t="s">
        <v>91</v>
      </c>
      <c r="E4459" t="s">
        <v>5284</v>
      </c>
      <c r="F4459" t="s">
        <v>3368</v>
      </c>
      <c r="H4459" t="s">
        <v>1845</v>
      </c>
      <c r="I4459" t="s">
        <v>3995</v>
      </c>
      <c r="K4459" t="s">
        <v>125</v>
      </c>
      <c r="L4459" t="s">
        <v>8934</v>
      </c>
    </row>
    <row r="4460" spans="1:12" x14ac:dyDescent="0.25">
      <c r="A4460" t="s">
        <v>91</v>
      </c>
      <c r="B4460" t="s">
        <v>5284</v>
      </c>
      <c r="C4460" t="s">
        <v>3371</v>
      </c>
      <c r="D4460" t="s">
        <v>91</v>
      </c>
      <c r="E4460" t="s">
        <v>5284</v>
      </c>
      <c r="F4460" t="s">
        <v>3371</v>
      </c>
      <c r="H4460" t="s">
        <v>161</v>
      </c>
      <c r="I4460" t="s">
        <v>3628</v>
      </c>
      <c r="K4460" t="s">
        <v>125</v>
      </c>
      <c r="L4460" t="s">
        <v>8935</v>
      </c>
    </row>
    <row r="4461" spans="1:12" x14ac:dyDescent="0.25">
      <c r="A4461" t="s">
        <v>91</v>
      </c>
      <c r="B4461" t="s">
        <v>5284</v>
      </c>
      <c r="C4461" t="s">
        <v>3374</v>
      </c>
      <c r="D4461" t="s">
        <v>91</v>
      </c>
      <c r="E4461" t="s">
        <v>5284</v>
      </c>
      <c r="F4461" t="s">
        <v>3374</v>
      </c>
      <c r="H4461" t="s">
        <v>161</v>
      </c>
      <c r="I4461" t="s">
        <v>3684</v>
      </c>
      <c r="K4461" t="s">
        <v>125</v>
      </c>
      <c r="L4461" t="s">
        <v>8936</v>
      </c>
    </row>
    <row r="4462" spans="1:12" x14ac:dyDescent="0.25">
      <c r="A4462" t="s">
        <v>91</v>
      </c>
      <c r="B4462" t="s">
        <v>5284</v>
      </c>
      <c r="C4462" t="s">
        <v>3377</v>
      </c>
      <c r="D4462" t="s">
        <v>91</v>
      </c>
      <c r="E4462" t="s">
        <v>5284</v>
      </c>
      <c r="F4462" t="s">
        <v>3377</v>
      </c>
      <c r="H4462" t="s">
        <v>161</v>
      </c>
      <c r="I4462" t="s">
        <v>3690</v>
      </c>
      <c r="K4462" t="s">
        <v>125</v>
      </c>
      <c r="L4462" t="s">
        <v>8937</v>
      </c>
    </row>
    <row r="4463" spans="1:12" x14ac:dyDescent="0.25">
      <c r="A4463" t="s">
        <v>91</v>
      </c>
      <c r="B4463" t="s">
        <v>5284</v>
      </c>
      <c r="C4463" t="s">
        <v>3383</v>
      </c>
      <c r="D4463" t="s">
        <v>91</v>
      </c>
      <c r="E4463" t="s">
        <v>5284</v>
      </c>
      <c r="F4463" t="s">
        <v>3383</v>
      </c>
      <c r="H4463" t="s">
        <v>161</v>
      </c>
      <c r="I4463" t="s">
        <v>3693</v>
      </c>
      <c r="K4463" t="s">
        <v>125</v>
      </c>
      <c r="L4463" t="s">
        <v>8938</v>
      </c>
    </row>
    <row r="4464" spans="1:12" x14ac:dyDescent="0.25">
      <c r="A4464" t="s">
        <v>91</v>
      </c>
      <c r="B4464" t="s">
        <v>5284</v>
      </c>
      <c r="C4464" t="s">
        <v>3391</v>
      </c>
      <c r="D4464" t="s">
        <v>91</v>
      </c>
      <c r="E4464" t="s">
        <v>5284</v>
      </c>
      <c r="F4464" t="s">
        <v>3391</v>
      </c>
      <c r="H4464" t="s">
        <v>161</v>
      </c>
      <c r="I4464" t="s">
        <v>3729</v>
      </c>
      <c r="K4464" t="s">
        <v>125</v>
      </c>
      <c r="L4464" t="s">
        <v>8939</v>
      </c>
    </row>
    <row r="4465" spans="1:12" x14ac:dyDescent="0.25">
      <c r="A4465" t="s">
        <v>91</v>
      </c>
      <c r="B4465" t="s">
        <v>5284</v>
      </c>
      <c r="C4465" t="s">
        <v>3394</v>
      </c>
      <c r="D4465" t="s">
        <v>91</v>
      </c>
      <c r="E4465" t="s">
        <v>5284</v>
      </c>
      <c r="F4465" t="s">
        <v>3394</v>
      </c>
      <c r="H4465" t="s">
        <v>161</v>
      </c>
      <c r="I4465" t="s">
        <v>3843</v>
      </c>
      <c r="K4465" t="s">
        <v>125</v>
      </c>
      <c r="L4465" t="s">
        <v>8940</v>
      </c>
    </row>
    <row r="4466" spans="1:12" x14ac:dyDescent="0.25">
      <c r="A4466" t="s">
        <v>91</v>
      </c>
      <c r="B4466" t="s">
        <v>5284</v>
      </c>
      <c r="C4466" t="s">
        <v>3397</v>
      </c>
      <c r="D4466" t="s">
        <v>91</v>
      </c>
      <c r="E4466" t="s">
        <v>5284</v>
      </c>
      <c r="F4466" t="s">
        <v>3397</v>
      </c>
      <c r="H4466" t="s">
        <v>161</v>
      </c>
      <c r="I4466" t="s">
        <v>3846</v>
      </c>
      <c r="K4466" t="s">
        <v>125</v>
      </c>
      <c r="L4466" t="s">
        <v>8941</v>
      </c>
    </row>
    <row r="4467" spans="1:12" x14ac:dyDescent="0.25">
      <c r="A4467" t="s">
        <v>91</v>
      </c>
      <c r="B4467" t="s">
        <v>5284</v>
      </c>
      <c r="C4467" t="s">
        <v>3399</v>
      </c>
      <c r="D4467" t="s">
        <v>91</v>
      </c>
      <c r="E4467" t="s">
        <v>5284</v>
      </c>
      <c r="F4467" t="s">
        <v>3399</v>
      </c>
      <c r="H4467" t="s">
        <v>161</v>
      </c>
      <c r="I4467" t="s">
        <v>3995</v>
      </c>
      <c r="K4467" t="s">
        <v>125</v>
      </c>
      <c r="L4467" t="s">
        <v>8942</v>
      </c>
    </row>
    <row r="4468" spans="1:12" x14ac:dyDescent="0.25">
      <c r="A4468" t="s">
        <v>91</v>
      </c>
      <c r="B4468" t="s">
        <v>5284</v>
      </c>
      <c r="C4468" t="s">
        <v>3401</v>
      </c>
      <c r="D4468" t="s">
        <v>91</v>
      </c>
      <c r="E4468" t="s">
        <v>5284</v>
      </c>
      <c r="F4468" t="s">
        <v>3401</v>
      </c>
      <c r="H4468" t="s">
        <v>1851</v>
      </c>
      <c r="I4468" t="s">
        <v>3628</v>
      </c>
      <c r="K4468" t="s">
        <v>125</v>
      </c>
      <c r="L4468" t="s">
        <v>8943</v>
      </c>
    </row>
    <row r="4469" spans="1:12" x14ac:dyDescent="0.25">
      <c r="A4469" t="s">
        <v>91</v>
      </c>
      <c r="B4469" t="s">
        <v>5284</v>
      </c>
      <c r="C4469" t="s">
        <v>3403</v>
      </c>
      <c r="D4469" t="s">
        <v>91</v>
      </c>
      <c r="E4469" t="s">
        <v>5284</v>
      </c>
      <c r="F4469" t="s">
        <v>3403</v>
      </c>
      <c r="H4469" t="s">
        <v>1851</v>
      </c>
      <c r="I4469" t="s">
        <v>3684</v>
      </c>
      <c r="K4469" t="s">
        <v>125</v>
      </c>
      <c r="L4469" t="s">
        <v>8944</v>
      </c>
    </row>
    <row r="4470" spans="1:12" x14ac:dyDescent="0.25">
      <c r="A4470" t="s">
        <v>91</v>
      </c>
      <c r="B4470" t="s">
        <v>5284</v>
      </c>
      <c r="C4470" t="s">
        <v>7956</v>
      </c>
      <c r="D4470" t="s">
        <v>91</v>
      </c>
      <c r="E4470" t="s">
        <v>5284</v>
      </c>
      <c r="F4470" t="s">
        <v>7956</v>
      </c>
      <c r="H4470" t="s">
        <v>1851</v>
      </c>
      <c r="I4470" t="s">
        <v>3690</v>
      </c>
      <c r="K4470" t="s">
        <v>125</v>
      </c>
      <c r="L4470" t="s">
        <v>8945</v>
      </c>
    </row>
    <row r="4471" spans="1:12" x14ac:dyDescent="0.25">
      <c r="A4471" t="s">
        <v>91</v>
      </c>
      <c r="B4471" t="s">
        <v>5284</v>
      </c>
      <c r="C4471" t="s">
        <v>3411</v>
      </c>
      <c r="D4471" t="s">
        <v>91</v>
      </c>
      <c r="E4471" t="s">
        <v>5284</v>
      </c>
      <c r="F4471" t="s">
        <v>3411</v>
      </c>
      <c r="H4471" t="s">
        <v>1851</v>
      </c>
      <c r="I4471" t="s">
        <v>3693</v>
      </c>
      <c r="K4471" t="s">
        <v>125</v>
      </c>
      <c r="L4471" t="s">
        <v>8946</v>
      </c>
    </row>
    <row r="4472" spans="1:12" x14ac:dyDescent="0.25">
      <c r="A4472" t="s">
        <v>1426</v>
      </c>
      <c r="B4472" t="s">
        <v>5284</v>
      </c>
      <c r="C4472" t="s">
        <v>3251</v>
      </c>
      <c r="D4472" t="s">
        <v>91</v>
      </c>
      <c r="E4472" t="s">
        <v>5284</v>
      </c>
      <c r="F4472" t="s">
        <v>3251</v>
      </c>
      <c r="H4472" t="s">
        <v>1851</v>
      </c>
      <c r="I4472" t="s">
        <v>3729</v>
      </c>
      <c r="K4472" t="s">
        <v>125</v>
      </c>
      <c r="L4472" t="s">
        <v>8947</v>
      </c>
    </row>
    <row r="4473" spans="1:12" x14ac:dyDescent="0.25">
      <c r="A4473" t="s">
        <v>1426</v>
      </c>
      <c r="B4473" t="s">
        <v>5284</v>
      </c>
      <c r="C4473" t="s">
        <v>3266</v>
      </c>
      <c r="D4473" t="s">
        <v>91</v>
      </c>
      <c r="E4473" t="s">
        <v>5284</v>
      </c>
      <c r="F4473" t="s">
        <v>3266</v>
      </c>
      <c r="H4473" t="s">
        <v>1851</v>
      </c>
      <c r="I4473" t="s">
        <v>3771</v>
      </c>
      <c r="K4473" t="s">
        <v>125</v>
      </c>
      <c r="L4473" t="s">
        <v>8948</v>
      </c>
    </row>
    <row r="4474" spans="1:12" x14ac:dyDescent="0.25">
      <c r="A4474" t="s">
        <v>1426</v>
      </c>
      <c r="B4474" t="s">
        <v>5284</v>
      </c>
      <c r="C4474" t="s">
        <v>3269</v>
      </c>
      <c r="D4474" t="s">
        <v>91</v>
      </c>
      <c r="E4474" t="s">
        <v>5284</v>
      </c>
      <c r="F4474" t="s">
        <v>3269</v>
      </c>
      <c r="H4474" t="s">
        <v>1851</v>
      </c>
      <c r="I4474" t="s">
        <v>3843</v>
      </c>
      <c r="K4474" t="s">
        <v>125</v>
      </c>
      <c r="L4474" t="s">
        <v>8949</v>
      </c>
    </row>
    <row r="4475" spans="1:12" x14ac:dyDescent="0.25">
      <c r="A4475" t="s">
        <v>1426</v>
      </c>
      <c r="B4475" t="s">
        <v>5284</v>
      </c>
      <c r="C4475" t="s">
        <v>3302</v>
      </c>
      <c r="D4475" t="s">
        <v>91</v>
      </c>
      <c r="E4475" t="s">
        <v>5284</v>
      </c>
      <c r="F4475" t="s">
        <v>3302</v>
      </c>
      <c r="H4475" t="s">
        <v>1851</v>
      </c>
      <c r="I4475" t="s">
        <v>3846</v>
      </c>
      <c r="K4475" t="s">
        <v>125</v>
      </c>
      <c r="L4475" t="s">
        <v>8950</v>
      </c>
    </row>
    <row r="4476" spans="1:12" x14ac:dyDescent="0.25">
      <c r="A4476" t="s">
        <v>1426</v>
      </c>
      <c r="B4476" t="s">
        <v>5284</v>
      </c>
      <c r="C4476" t="s">
        <v>3341</v>
      </c>
      <c r="D4476" t="s">
        <v>91</v>
      </c>
      <c r="E4476" t="s">
        <v>5284</v>
      </c>
      <c r="F4476" t="s">
        <v>3341</v>
      </c>
      <c r="H4476" t="s">
        <v>1851</v>
      </c>
      <c r="I4476" t="s">
        <v>3902</v>
      </c>
      <c r="K4476" t="s">
        <v>125</v>
      </c>
      <c r="L4476" t="s">
        <v>8951</v>
      </c>
    </row>
    <row r="4477" spans="1:12" x14ac:dyDescent="0.25">
      <c r="A4477" t="s">
        <v>1426</v>
      </c>
      <c r="B4477" t="s">
        <v>5284</v>
      </c>
      <c r="C4477" t="s">
        <v>7897</v>
      </c>
      <c r="D4477" t="s">
        <v>91</v>
      </c>
      <c r="E4477" t="s">
        <v>5284</v>
      </c>
      <c r="F4477" t="s">
        <v>7897</v>
      </c>
      <c r="H4477" t="s">
        <v>1851</v>
      </c>
      <c r="I4477" t="s">
        <v>3923</v>
      </c>
      <c r="K4477" t="s">
        <v>125</v>
      </c>
      <c r="L4477" t="s">
        <v>8952</v>
      </c>
    </row>
    <row r="4478" spans="1:12" x14ac:dyDescent="0.25">
      <c r="A4478" t="s">
        <v>1426</v>
      </c>
      <c r="B4478" t="s">
        <v>5284</v>
      </c>
      <c r="C4478" t="s">
        <v>3365</v>
      </c>
      <c r="D4478" t="s">
        <v>91</v>
      </c>
      <c r="E4478" t="s">
        <v>5284</v>
      </c>
      <c r="F4478" t="s">
        <v>3365</v>
      </c>
      <c r="H4478" t="s">
        <v>1851</v>
      </c>
      <c r="I4478" t="s">
        <v>3995</v>
      </c>
      <c r="K4478" t="s">
        <v>125</v>
      </c>
      <c r="L4478" t="s">
        <v>8953</v>
      </c>
    </row>
    <row r="4479" spans="1:12" x14ac:dyDescent="0.25">
      <c r="A4479" t="s">
        <v>1426</v>
      </c>
      <c r="B4479" t="s">
        <v>5284</v>
      </c>
      <c r="C4479" t="s">
        <v>3368</v>
      </c>
      <c r="D4479" t="s">
        <v>91</v>
      </c>
      <c r="E4479" t="s">
        <v>5284</v>
      </c>
      <c r="F4479" t="s">
        <v>3368</v>
      </c>
      <c r="H4479" t="s">
        <v>182</v>
      </c>
      <c r="I4479" t="s">
        <v>3628</v>
      </c>
      <c r="K4479" t="s">
        <v>125</v>
      </c>
      <c r="L4479" t="s">
        <v>8954</v>
      </c>
    </row>
    <row r="4480" spans="1:12" x14ac:dyDescent="0.25">
      <c r="A4480" t="s">
        <v>1426</v>
      </c>
      <c r="B4480" t="s">
        <v>5284</v>
      </c>
      <c r="C4480" t="s">
        <v>3371</v>
      </c>
      <c r="D4480" t="s">
        <v>91</v>
      </c>
      <c r="E4480" t="s">
        <v>5284</v>
      </c>
      <c r="F4480" t="s">
        <v>3371</v>
      </c>
      <c r="H4480" t="s">
        <v>182</v>
      </c>
      <c r="I4480" t="s">
        <v>3684</v>
      </c>
      <c r="K4480" t="s">
        <v>125</v>
      </c>
      <c r="L4480" t="s">
        <v>8955</v>
      </c>
    </row>
    <row r="4481" spans="1:12" x14ac:dyDescent="0.25">
      <c r="A4481" t="s">
        <v>1426</v>
      </c>
      <c r="B4481" t="s">
        <v>5284</v>
      </c>
      <c r="C4481" t="s">
        <v>3374</v>
      </c>
      <c r="D4481" t="s">
        <v>91</v>
      </c>
      <c r="E4481" t="s">
        <v>5284</v>
      </c>
      <c r="F4481" t="s">
        <v>3374</v>
      </c>
      <c r="H4481" t="s">
        <v>182</v>
      </c>
      <c r="I4481" t="s">
        <v>3690</v>
      </c>
      <c r="K4481" t="s">
        <v>125</v>
      </c>
      <c r="L4481" t="s">
        <v>8956</v>
      </c>
    </row>
    <row r="4482" spans="1:12" x14ac:dyDescent="0.25">
      <c r="A4482" t="s">
        <v>1426</v>
      </c>
      <c r="B4482" t="s">
        <v>5284</v>
      </c>
      <c r="C4482" t="s">
        <v>3377</v>
      </c>
      <c r="D4482" t="s">
        <v>91</v>
      </c>
      <c r="E4482" t="s">
        <v>5284</v>
      </c>
      <c r="F4482" t="s">
        <v>3377</v>
      </c>
      <c r="H4482" t="s">
        <v>182</v>
      </c>
      <c r="I4482" t="s">
        <v>3702</v>
      </c>
      <c r="K4482" t="s">
        <v>125</v>
      </c>
      <c r="L4482" t="s">
        <v>8957</v>
      </c>
    </row>
    <row r="4483" spans="1:12" x14ac:dyDescent="0.25">
      <c r="A4483" t="s">
        <v>1426</v>
      </c>
      <c r="B4483" t="s">
        <v>5284</v>
      </c>
      <c r="C4483" t="s">
        <v>3383</v>
      </c>
      <c r="D4483" t="s">
        <v>91</v>
      </c>
      <c r="E4483" t="s">
        <v>5284</v>
      </c>
      <c r="F4483" t="s">
        <v>3383</v>
      </c>
      <c r="H4483" t="s">
        <v>182</v>
      </c>
      <c r="I4483" t="s">
        <v>3705</v>
      </c>
      <c r="K4483" t="s">
        <v>125</v>
      </c>
      <c r="L4483" t="s">
        <v>8958</v>
      </c>
    </row>
    <row r="4484" spans="1:12" x14ac:dyDescent="0.25">
      <c r="A4484" t="s">
        <v>1426</v>
      </c>
      <c r="B4484" t="s">
        <v>5284</v>
      </c>
      <c r="C4484" t="s">
        <v>3391</v>
      </c>
      <c r="D4484" t="s">
        <v>91</v>
      </c>
      <c r="E4484" t="s">
        <v>5284</v>
      </c>
      <c r="F4484" t="s">
        <v>3391</v>
      </c>
      <c r="H4484" t="s">
        <v>182</v>
      </c>
      <c r="I4484" t="s">
        <v>3714</v>
      </c>
      <c r="K4484" t="s">
        <v>125</v>
      </c>
      <c r="L4484" t="s">
        <v>8959</v>
      </c>
    </row>
    <row r="4485" spans="1:12" x14ac:dyDescent="0.25">
      <c r="A4485" t="s">
        <v>1426</v>
      </c>
      <c r="B4485" t="s">
        <v>5284</v>
      </c>
      <c r="C4485" t="s">
        <v>3394</v>
      </c>
      <c r="D4485" t="s">
        <v>91</v>
      </c>
      <c r="E4485" t="s">
        <v>5284</v>
      </c>
      <c r="F4485" t="s">
        <v>3394</v>
      </c>
      <c r="H4485" t="s">
        <v>182</v>
      </c>
      <c r="I4485" t="s">
        <v>3717</v>
      </c>
      <c r="K4485" t="s">
        <v>125</v>
      </c>
      <c r="L4485" t="s">
        <v>8960</v>
      </c>
    </row>
    <row r="4486" spans="1:12" x14ac:dyDescent="0.25">
      <c r="A4486" t="s">
        <v>1426</v>
      </c>
      <c r="B4486" t="s">
        <v>5284</v>
      </c>
      <c r="C4486" t="s">
        <v>3397</v>
      </c>
      <c r="D4486" t="s">
        <v>91</v>
      </c>
      <c r="E4486" t="s">
        <v>5284</v>
      </c>
      <c r="F4486" t="s">
        <v>3397</v>
      </c>
      <c r="H4486" t="s">
        <v>182</v>
      </c>
      <c r="I4486" t="s">
        <v>3726</v>
      </c>
      <c r="K4486" t="s">
        <v>125</v>
      </c>
      <c r="L4486" t="s">
        <v>8961</v>
      </c>
    </row>
    <row r="4487" spans="1:12" x14ac:dyDescent="0.25">
      <c r="A4487" t="s">
        <v>1426</v>
      </c>
      <c r="B4487" t="s">
        <v>5284</v>
      </c>
      <c r="C4487" t="s">
        <v>3399</v>
      </c>
      <c r="D4487" t="s">
        <v>91</v>
      </c>
      <c r="E4487" t="s">
        <v>5284</v>
      </c>
      <c r="F4487" t="s">
        <v>3399</v>
      </c>
      <c r="H4487" t="s">
        <v>182</v>
      </c>
      <c r="I4487" t="s">
        <v>3735</v>
      </c>
      <c r="K4487" t="s">
        <v>125</v>
      </c>
      <c r="L4487" t="s">
        <v>8962</v>
      </c>
    </row>
    <row r="4488" spans="1:12" x14ac:dyDescent="0.25">
      <c r="A4488" t="s">
        <v>1426</v>
      </c>
      <c r="B4488" t="s">
        <v>5284</v>
      </c>
      <c r="C4488" t="s">
        <v>3401</v>
      </c>
      <c r="D4488" t="s">
        <v>91</v>
      </c>
      <c r="E4488" t="s">
        <v>5284</v>
      </c>
      <c r="F4488" t="s">
        <v>3401</v>
      </c>
      <c r="H4488" t="s">
        <v>182</v>
      </c>
      <c r="I4488" t="s">
        <v>3738</v>
      </c>
      <c r="K4488" t="s">
        <v>125</v>
      </c>
      <c r="L4488" t="s">
        <v>8963</v>
      </c>
    </row>
    <row r="4489" spans="1:12" x14ac:dyDescent="0.25">
      <c r="A4489" t="s">
        <v>1426</v>
      </c>
      <c r="B4489" t="s">
        <v>5284</v>
      </c>
      <c r="C4489" t="s">
        <v>3403</v>
      </c>
      <c r="D4489" t="s">
        <v>91</v>
      </c>
      <c r="E4489" t="s">
        <v>5284</v>
      </c>
      <c r="F4489" t="s">
        <v>3403</v>
      </c>
      <c r="H4489" t="s">
        <v>182</v>
      </c>
      <c r="I4489" t="s">
        <v>7906</v>
      </c>
      <c r="K4489" t="s">
        <v>125</v>
      </c>
      <c r="L4489" t="s">
        <v>8964</v>
      </c>
    </row>
    <row r="4490" spans="1:12" x14ac:dyDescent="0.25">
      <c r="A4490" t="s">
        <v>1426</v>
      </c>
      <c r="B4490" t="s">
        <v>5284</v>
      </c>
      <c r="C4490" t="s">
        <v>7901</v>
      </c>
      <c r="D4490" t="s">
        <v>91</v>
      </c>
      <c r="E4490" t="s">
        <v>5284</v>
      </c>
      <c r="F4490" t="s">
        <v>7901</v>
      </c>
      <c r="H4490" t="s">
        <v>182</v>
      </c>
      <c r="I4490" t="s">
        <v>3843</v>
      </c>
      <c r="K4490" t="s">
        <v>125</v>
      </c>
      <c r="L4490" t="s">
        <v>8965</v>
      </c>
    </row>
    <row r="4491" spans="1:12" x14ac:dyDescent="0.25">
      <c r="A4491" t="s">
        <v>1426</v>
      </c>
      <c r="B4491" t="s">
        <v>5284</v>
      </c>
      <c r="C4491" t="s">
        <v>7902</v>
      </c>
      <c r="D4491" t="s">
        <v>91</v>
      </c>
      <c r="E4491" t="s">
        <v>5284</v>
      </c>
      <c r="F4491" t="s">
        <v>7902</v>
      </c>
      <c r="H4491" t="s">
        <v>182</v>
      </c>
      <c r="I4491" t="s">
        <v>3846</v>
      </c>
      <c r="K4491" t="s">
        <v>125</v>
      </c>
      <c r="L4491" t="s">
        <v>8966</v>
      </c>
    </row>
    <row r="4492" spans="1:12" x14ac:dyDescent="0.25">
      <c r="A4492" t="s">
        <v>1426</v>
      </c>
      <c r="B4492" t="s">
        <v>5284</v>
      </c>
      <c r="C4492" t="s">
        <v>7904</v>
      </c>
      <c r="D4492" t="s">
        <v>91</v>
      </c>
      <c r="E4492" t="s">
        <v>5284</v>
      </c>
      <c r="F4492" t="s">
        <v>7904</v>
      </c>
      <c r="H4492" t="s">
        <v>182</v>
      </c>
      <c r="I4492" t="s">
        <v>3849</v>
      </c>
      <c r="K4492" t="s">
        <v>125</v>
      </c>
      <c r="L4492" t="s">
        <v>8967</v>
      </c>
    </row>
    <row r="4493" spans="1:12" x14ac:dyDescent="0.25">
      <c r="A4493" t="s">
        <v>1426</v>
      </c>
      <c r="B4493" t="s">
        <v>5284</v>
      </c>
      <c r="C4493" t="s">
        <v>7956</v>
      </c>
      <c r="D4493" t="s">
        <v>91</v>
      </c>
      <c r="E4493" t="s">
        <v>5284</v>
      </c>
      <c r="F4493" t="s">
        <v>7956</v>
      </c>
      <c r="H4493" t="s">
        <v>182</v>
      </c>
      <c r="I4493" t="s">
        <v>3852</v>
      </c>
      <c r="K4493" t="s">
        <v>125</v>
      </c>
      <c r="L4493" t="s">
        <v>8968</v>
      </c>
    </row>
    <row r="4494" spans="1:12" x14ac:dyDescent="0.25">
      <c r="A4494" t="s">
        <v>1426</v>
      </c>
      <c r="B4494" t="s">
        <v>5284</v>
      </c>
      <c r="C4494" t="s">
        <v>3411</v>
      </c>
      <c r="D4494" t="s">
        <v>91</v>
      </c>
      <c r="E4494" t="s">
        <v>5284</v>
      </c>
      <c r="F4494" t="s">
        <v>3411</v>
      </c>
      <c r="H4494" t="s">
        <v>182</v>
      </c>
      <c r="I4494" t="s">
        <v>3858</v>
      </c>
      <c r="K4494" t="s">
        <v>125</v>
      </c>
      <c r="L4494" t="s">
        <v>8969</v>
      </c>
    </row>
    <row r="4495" spans="1:12" x14ac:dyDescent="0.25">
      <c r="A4495" t="s">
        <v>1426</v>
      </c>
      <c r="B4495" t="s">
        <v>5284</v>
      </c>
      <c r="C4495" t="s">
        <v>7957</v>
      </c>
      <c r="D4495" t="s">
        <v>91</v>
      </c>
      <c r="E4495" t="s">
        <v>5284</v>
      </c>
      <c r="F4495" t="s">
        <v>7957</v>
      </c>
      <c r="H4495" t="s">
        <v>182</v>
      </c>
      <c r="I4495" t="s">
        <v>3864</v>
      </c>
      <c r="K4495" t="s">
        <v>125</v>
      </c>
      <c r="L4495" t="s">
        <v>8970</v>
      </c>
    </row>
    <row r="4496" spans="1:12" x14ac:dyDescent="0.25">
      <c r="A4496" t="s">
        <v>94</v>
      </c>
      <c r="B4496" t="s">
        <v>5284</v>
      </c>
      <c r="C4496" t="s">
        <v>3251</v>
      </c>
      <c r="D4496" t="s">
        <v>94</v>
      </c>
      <c r="E4496" t="s">
        <v>5284</v>
      </c>
      <c r="F4496" t="s">
        <v>3251</v>
      </c>
      <c r="H4496" t="s">
        <v>182</v>
      </c>
      <c r="I4496" t="s">
        <v>3882</v>
      </c>
      <c r="K4496" t="s">
        <v>125</v>
      </c>
      <c r="L4496" t="s">
        <v>8971</v>
      </c>
    </row>
    <row r="4497" spans="1:12" x14ac:dyDescent="0.25">
      <c r="A4497" t="s">
        <v>94</v>
      </c>
      <c r="B4497" t="s">
        <v>5284</v>
      </c>
      <c r="C4497" t="s">
        <v>3266</v>
      </c>
      <c r="D4497" t="s">
        <v>94</v>
      </c>
      <c r="E4497" t="s">
        <v>5284</v>
      </c>
      <c r="F4497" t="s">
        <v>3266</v>
      </c>
      <c r="H4497" t="s">
        <v>182</v>
      </c>
      <c r="I4497" t="s">
        <v>3995</v>
      </c>
      <c r="K4497" t="s">
        <v>125</v>
      </c>
      <c r="L4497" t="s">
        <v>8972</v>
      </c>
    </row>
    <row r="4498" spans="1:12" x14ac:dyDescent="0.25">
      <c r="A4498" t="s">
        <v>94</v>
      </c>
      <c r="B4498" t="s">
        <v>5284</v>
      </c>
      <c r="C4498" t="s">
        <v>3341</v>
      </c>
      <c r="D4498" t="s">
        <v>94</v>
      </c>
      <c r="E4498" t="s">
        <v>5284</v>
      </c>
      <c r="F4498" t="s">
        <v>3341</v>
      </c>
      <c r="H4498" t="s">
        <v>1856</v>
      </c>
      <c r="I4498" t="s">
        <v>3628</v>
      </c>
      <c r="K4498" t="s">
        <v>125</v>
      </c>
      <c r="L4498" t="s">
        <v>8973</v>
      </c>
    </row>
    <row r="4499" spans="1:12" x14ac:dyDescent="0.25">
      <c r="A4499" t="s">
        <v>94</v>
      </c>
      <c r="B4499" t="s">
        <v>5284</v>
      </c>
      <c r="C4499" t="s">
        <v>3368</v>
      </c>
      <c r="D4499" t="s">
        <v>94</v>
      </c>
      <c r="E4499" t="s">
        <v>5284</v>
      </c>
      <c r="F4499" t="s">
        <v>3368</v>
      </c>
      <c r="H4499" t="s">
        <v>1856</v>
      </c>
      <c r="I4499" t="s">
        <v>3684</v>
      </c>
      <c r="K4499" t="s">
        <v>125</v>
      </c>
      <c r="L4499" t="s">
        <v>8974</v>
      </c>
    </row>
    <row r="4500" spans="1:12" x14ac:dyDescent="0.25">
      <c r="A4500" t="s">
        <v>94</v>
      </c>
      <c r="B4500" t="s">
        <v>5284</v>
      </c>
      <c r="C4500" t="s">
        <v>3371</v>
      </c>
      <c r="D4500" t="s">
        <v>94</v>
      </c>
      <c r="E4500" t="s">
        <v>5284</v>
      </c>
      <c r="F4500" t="s">
        <v>3371</v>
      </c>
      <c r="H4500" t="s">
        <v>1856</v>
      </c>
      <c r="I4500" t="s">
        <v>3690</v>
      </c>
      <c r="K4500" t="s">
        <v>125</v>
      </c>
      <c r="L4500" t="s">
        <v>8975</v>
      </c>
    </row>
    <row r="4501" spans="1:12" x14ac:dyDescent="0.25">
      <c r="A4501" t="s">
        <v>94</v>
      </c>
      <c r="B4501" t="s">
        <v>5284</v>
      </c>
      <c r="C4501" t="s">
        <v>3374</v>
      </c>
      <c r="D4501" t="s">
        <v>94</v>
      </c>
      <c r="E4501" t="s">
        <v>5284</v>
      </c>
      <c r="F4501" t="s">
        <v>3374</v>
      </c>
      <c r="H4501" t="s">
        <v>1856</v>
      </c>
      <c r="I4501" t="s">
        <v>3702</v>
      </c>
      <c r="K4501" t="s">
        <v>125</v>
      </c>
      <c r="L4501" t="s">
        <v>8976</v>
      </c>
    </row>
    <row r="4502" spans="1:12" x14ac:dyDescent="0.25">
      <c r="A4502" t="s">
        <v>94</v>
      </c>
      <c r="B4502" t="s">
        <v>5284</v>
      </c>
      <c r="C4502" t="s">
        <v>3377</v>
      </c>
      <c r="D4502" t="s">
        <v>94</v>
      </c>
      <c r="E4502" t="s">
        <v>5284</v>
      </c>
      <c r="F4502" t="s">
        <v>3377</v>
      </c>
      <c r="H4502" t="s">
        <v>1856</v>
      </c>
      <c r="I4502" t="s">
        <v>3705</v>
      </c>
      <c r="K4502" t="s">
        <v>125</v>
      </c>
      <c r="L4502" t="s">
        <v>8977</v>
      </c>
    </row>
    <row r="4503" spans="1:12" x14ac:dyDescent="0.25">
      <c r="A4503" t="s">
        <v>94</v>
      </c>
      <c r="B4503" t="s">
        <v>5284</v>
      </c>
      <c r="C4503" t="s">
        <v>7597</v>
      </c>
      <c r="D4503" t="s">
        <v>94</v>
      </c>
      <c r="E4503" t="s">
        <v>5284</v>
      </c>
      <c r="F4503" t="s">
        <v>7597</v>
      </c>
      <c r="H4503" t="s">
        <v>1856</v>
      </c>
      <c r="I4503" t="s">
        <v>3714</v>
      </c>
      <c r="K4503" t="s">
        <v>125</v>
      </c>
      <c r="L4503" t="s">
        <v>8978</v>
      </c>
    </row>
    <row r="4504" spans="1:12" x14ac:dyDescent="0.25">
      <c r="A4504" t="s">
        <v>94</v>
      </c>
      <c r="B4504" t="s">
        <v>5284</v>
      </c>
      <c r="C4504" t="s">
        <v>3394</v>
      </c>
      <c r="D4504" t="s">
        <v>94</v>
      </c>
      <c r="E4504" t="s">
        <v>5284</v>
      </c>
      <c r="F4504" t="s">
        <v>3394</v>
      </c>
      <c r="H4504" t="s">
        <v>1856</v>
      </c>
      <c r="I4504" t="s">
        <v>3717</v>
      </c>
      <c r="K4504" t="s">
        <v>125</v>
      </c>
      <c r="L4504" t="s">
        <v>8979</v>
      </c>
    </row>
    <row r="4505" spans="1:12" x14ac:dyDescent="0.25">
      <c r="A4505" t="s">
        <v>94</v>
      </c>
      <c r="B4505" t="s">
        <v>5284</v>
      </c>
      <c r="C4505" t="s">
        <v>3397</v>
      </c>
      <c r="D4505" t="s">
        <v>94</v>
      </c>
      <c r="E4505" t="s">
        <v>5284</v>
      </c>
      <c r="F4505" t="s">
        <v>3397</v>
      </c>
      <c r="H4505" t="s">
        <v>1856</v>
      </c>
      <c r="I4505" t="s">
        <v>3726</v>
      </c>
      <c r="K4505" t="s">
        <v>125</v>
      </c>
      <c r="L4505" t="s">
        <v>8980</v>
      </c>
    </row>
    <row r="4506" spans="1:12" x14ac:dyDescent="0.25">
      <c r="A4506" t="s">
        <v>94</v>
      </c>
      <c r="B4506" t="s">
        <v>5284</v>
      </c>
      <c r="C4506" t="s">
        <v>3399</v>
      </c>
      <c r="D4506" t="s">
        <v>94</v>
      </c>
      <c r="E4506" t="s">
        <v>5284</v>
      </c>
      <c r="F4506" t="s">
        <v>3399</v>
      </c>
      <c r="H4506" t="s">
        <v>1856</v>
      </c>
      <c r="I4506" t="s">
        <v>3735</v>
      </c>
      <c r="K4506" t="s">
        <v>125</v>
      </c>
      <c r="L4506" t="s">
        <v>8981</v>
      </c>
    </row>
    <row r="4507" spans="1:12" x14ac:dyDescent="0.25">
      <c r="A4507" t="s">
        <v>94</v>
      </c>
      <c r="B4507" t="s">
        <v>5284</v>
      </c>
      <c r="C4507" t="s">
        <v>3401</v>
      </c>
      <c r="D4507" t="s">
        <v>94</v>
      </c>
      <c r="E4507" t="s">
        <v>5284</v>
      </c>
      <c r="F4507" t="s">
        <v>3401</v>
      </c>
      <c r="H4507" t="s">
        <v>1856</v>
      </c>
      <c r="I4507" t="s">
        <v>3738</v>
      </c>
      <c r="K4507" t="s">
        <v>125</v>
      </c>
      <c r="L4507" t="s">
        <v>8982</v>
      </c>
    </row>
    <row r="4508" spans="1:12" x14ac:dyDescent="0.25">
      <c r="A4508" t="s">
        <v>94</v>
      </c>
      <c r="B4508" t="s">
        <v>5284</v>
      </c>
      <c r="C4508" t="s">
        <v>3403</v>
      </c>
      <c r="D4508" t="s">
        <v>94</v>
      </c>
      <c r="E4508" t="s">
        <v>5284</v>
      </c>
      <c r="F4508" t="s">
        <v>3403</v>
      </c>
      <c r="H4508" t="s">
        <v>1856</v>
      </c>
      <c r="I4508" t="s">
        <v>3744</v>
      </c>
      <c r="K4508" t="s">
        <v>125</v>
      </c>
      <c r="L4508" t="s">
        <v>8983</v>
      </c>
    </row>
    <row r="4509" spans="1:12" x14ac:dyDescent="0.25">
      <c r="A4509" t="s">
        <v>94</v>
      </c>
      <c r="B4509" t="s">
        <v>5284</v>
      </c>
      <c r="C4509" t="s">
        <v>3411</v>
      </c>
      <c r="D4509" t="s">
        <v>94</v>
      </c>
      <c r="E4509" t="s">
        <v>5284</v>
      </c>
      <c r="F4509" t="s">
        <v>3411</v>
      </c>
      <c r="H4509" t="s">
        <v>1856</v>
      </c>
      <c r="I4509" t="s">
        <v>3750</v>
      </c>
      <c r="K4509" t="s">
        <v>125</v>
      </c>
      <c r="L4509" t="s">
        <v>8984</v>
      </c>
    </row>
    <row r="4510" spans="1:12" x14ac:dyDescent="0.25">
      <c r="A4510" t="s">
        <v>94</v>
      </c>
      <c r="B4510" t="s">
        <v>5284</v>
      </c>
      <c r="C4510" t="s">
        <v>3418</v>
      </c>
      <c r="D4510" t="s">
        <v>94</v>
      </c>
      <c r="E4510" t="s">
        <v>5284</v>
      </c>
      <c r="F4510" t="s">
        <v>3418</v>
      </c>
      <c r="H4510" t="s">
        <v>1856</v>
      </c>
      <c r="I4510" t="s">
        <v>7906</v>
      </c>
      <c r="K4510" t="s">
        <v>125</v>
      </c>
      <c r="L4510" t="s">
        <v>8985</v>
      </c>
    </row>
    <row r="4511" spans="1:12" x14ac:dyDescent="0.25">
      <c r="A4511" t="s">
        <v>94</v>
      </c>
      <c r="B4511" t="s">
        <v>5284</v>
      </c>
      <c r="C4511" t="s">
        <v>3420</v>
      </c>
      <c r="D4511" t="s">
        <v>94</v>
      </c>
      <c r="E4511" t="s">
        <v>5284</v>
      </c>
      <c r="F4511" t="s">
        <v>3420</v>
      </c>
      <c r="H4511" t="s">
        <v>1856</v>
      </c>
      <c r="I4511" t="s">
        <v>3843</v>
      </c>
      <c r="K4511" t="s">
        <v>125</v>
      </c>
      <c r="L4511" t="s">
        <v>8986</v>
      </c>
    </row>
    <row r="4512" spans="1:12" x14ac:dyDescent="0.25">
      <c r="A4512" t="s">
        <v>94</v>
      </c>
      <c r="B4512" t="s">
        <v>5284</v>
      </c>
      <c r="C4512" t="s">
        <v>3424</v>
      </c>
      <c r="D4512" t="s">
        <v>94</v>
      </c>
      <c r="E4512" t="s">
        <v>5284</v>
      </c>
      <c r="F4512" t="s">
        <v>3424</v>
      </c>
      <c r="H4512" t="s">
        <v>1856</v>
      </c>
      <c r="I4512" t="s">
        <v>3846</v>
      </c>
      <c r="K4512" t="s">
        <v>125</v>
      </c>
      <c r="L4512" t="s">
        <v>8987</v>
      </c>
    </row>
    <row r="4513" spans="1:12" x14ac:dyDescent="0.25">
      <c r="A4513" t="s">
        <v>94</v>
      </c>
      <c r="B4513" t="s">
        <v>5284</v>
      </c>
      <c r="C4513" t="s">
        <v>4513</v>
      </c>
      <c r="D4513" t="s">
        <v>94</v>
      </c>
      <c r="E4513" t="s">
        <v>5284</v>
      </c>
      <c r="F4513" t="s">
        <v>4513</v>
      </c>
      <c r="H4513" t="s">
        <v>1856</v>
      </c>
      <c r="I4513" t="s">
        <v>3849</v>
      </c>
      <c r="K4513" t="s">
        <v>125</v>
      </c>
      <c r="L4513" t="s">
        <v>8988</v>
      </c>
    </row>
    <row r="4514" spans="1:12" x14ac:dyDescent="0.25">
      <c r="A4514" t="s">
        <v>94</v>
      </c>
      <c r="B4514" t="s">
        <v>5284</v>
      </c>
      <c r="C4514" t="s">
        <v>4533</v>
      </c>
      <c r="D4514" t="s">
        <v>94</v>
      </c>
      <c r="E4514" t="s">
        <v>5284</v>
      </c>
      <c r="F4514" t="s">
        <v>4533</v>
      </c>
      <c r="H4514" t="s">
        <v>1856</v>
      </c>
      <c r="I4514" t="s">
        <v>3852</v>
      </c>
      <c r="K4514" t="s">
        <v>125</v>
      </c>
      <c r="L4514" t="s">
        <v>8989</v>
      </c>
    </row>
    <row r="4515" spans="1:12" x14ac:dyDescent="0.25">
      <c r="A4515" t="s">
        <v>1437</v>
      </c>
      <c r="B4515" t="s">
        <v>5284</v>
      </c>
      <c r="C4515" t="s">
        <v>3251</v>
      </c>
      <c r="D4515" t="s">
        <v>94</v>
      </c>
      <c r="E4515" t="s">
        <v>5284</v>
      </c>
      <c r="F4515" t="s">
        <v>3251</v>
      </c>
      <c r="H4515" t="s">
        <v>1856</v>
      </c>
      <c r="I4515" t="s">
        <v>3858</v>
      </c>
      <c r="K4515" t="s">
        <v>125</v>
      </c>
      <c r="L4515" t="s">
        <v>8990</v>
      </c>
    </row>
    <row r="4516" spans="1:12" x14ac:dyDescent="0.25">
      <c r="A4516" t="s">
        <v>1437</v>
      </c>
      <c r="B4516" t="s">
        <v>5284</v>
      </c>
      <c r="C4516" t="s">
        <v>3266</v>
      </c>
      <c r="D4516" t="s">
        <v>94</v>
      </c>
      <c r="E4516" t="s">
        <v>5284</v>
      </c>
      <c r="F4516" t="s">
        <v>3266</v>
      </c>
      <c r="H4516" t="s">
        <v>1856</v>
      </c>
      <c r="I4516" t="s">
        <v>3864</v>
      </c>
      <c r="K4516" t="s">
        <v>125</v>
      </c>
      <c r="L4516" t="s">
        <v>8991</v>
      </c>
    </row>
    <row r="4517" spans="1:12" x14ac:dyDescent="0.25">
      <c r="A4517" t="s">
        <v>1437</v>
      </c>
      <c r="B4517" t="s">
        <v>5284</v>
      </c>
      <c r="C4517" t="s">
        <v>3341</v>
      </c>
      <c r="D4517" t="s">
        <v>94</v>
      </c>
      <c r="E4517" t="s">
        <v>5284</v>
      </c>
      <c r="F4517" t="s">
        <v>3341</v>
      </c>
      <c r="H4517" t="s">
        <v>1856</v>
      </c>
      <c r="I4517" t="s">
        <v>3882</v>
      </c>
      <c r="K4517" t="s">
        <v>125</v>
      </c>
      <c r="L4517" t="s">
        <v>8992</v>
      </c>
    </row>
    <row r="4518" spans="1:12" x14ac:dyDescent="0.25">
      <c r="A4518" t="s">
        <v>1437</v>
      </c>
      <c r="B4518" t="s">
        <v>5284</v>
      </c>
      <c r="C4518" t="s">
        <v>3365</v>
      </c>
      <c r="D4518" t="s">
        <v>94</v>
      </c>
      <c r="E4518" t="s">
        <v>5284</v>
      </c>
      <c r="F4518" t="s">
        <v>3365</v>
      </c>
      <c r="H4518" t="s">
        <v>1856</v>
      </c>
      <c r="I4518" t="s">
        <v>3995</v>
      </c>
      <c r="K4518" t="s">
        <v>125</v>
      </c>
      <c r="L4518" t="s">
        <v>8993</v>
      </c>
    </row>
    <row r="4519" spans="1:12" x14ac:dyDescent="0.25">
      <c r="A4519" t="s">
        <v>1437</v>
      </c>
      <c r="B4519" t="s">
        <v>5284</v>
      </c>
      <c r="C4519" t="s">
        <v>3368</v>
      </c>
      <c r="D4519" t="s">
        <v>94</v>
      </c>
      <c r="E4519" t="s">
        <v>5284</v>
      </c>
      <c r="F4519" t="s">
        <v>3368</v>
      </c>
      <c r="H4519" t="s">
        <v>191</v>
      </c>
      <c r="I4519" t="s">
        <v>3628</v>
      </c>
      <c r="K4519" t="s">
        <v>125</v>
      </c>
      <c r="L4519" t="s">
        <v>8994</v>
      </c>
    </row>
    <row r="4520" spans="1:12" x14ac:dyDescent="0.25">
      <c r="A4520" t="s">
        <v>1437</v>
      </c>
      <c r="B4520" t="s">
        <v>5284</v>
      </c>
      <c r="C4520" t="s">
        <v>3371</v>
      </c>
      <c r="D4520" t="s">
        <v>94</v>
      </c>
      <c r="E4520" t="s">
        <v>5284</v>
      </c>
      <c r="F4520" t="s">
        <v>3371</v>
      </c>
      <c r="H4520" t="s">
        <v>191</v>
      </c>
      <c r="I4520" t="s">
        <v>3735</v>
      </c>
      <c r="K4520" t="s">
        <v>125</v>
      </c>
      <c r="L4520" t="s">
        <v>8995</v>
      </c>
    </row>
    <row r="4521" spans="1:12" x14ac:dyDescent="0.25">
      <c r="A4521" t="s">
        <v>1437</v>
      </c>
      <c r="B4521" t="s">
        <v>5284</v>
      </c>
      <c r="C4521" t="s">
        <v>3374</v>
      </c>
      <c r="D4521" t="s">
        <v>94</v>
      </c>
      <c r="E4521" t="s">
        <v>5284</v>
      </c>
      <c r="F4521" t="s">
        <v>3374</v>
      </c>
      <c r="H4521" t="s">
        <v>191</v>
      </c>
      <c r="I4521" t="s">
        <v>3741</v>
      </c>
      <c r="K4521" t="s">
        <v>125</v>
      </c>
      <c r="L4521" t="s">
        <v>8996</v>
      </c>
    </row>
    <row r="4522" spans="1:12" x14ac:dyDescent="0.25">
      <c r="A4522" t="s">
        <v>1437</v>
      </c>
      <c r="B4522" t="s">
        <v>5284</v>
      </c>
      <c r="C4522" t="s">
        <v>3377</v>
      </c>
      <c r="D4522" t="s">
        <v>94</v>
      </c>
      <c r="E4522" t="s">
        <v>5284</v>
      </c>
      <c r="F4522" t="s">
        <v>3377</v>
      </c>
      <c r="H4522" t="s">
        <v>1862</v>
      </c>
      <c r="I4522" t="s">
        <v>3628</v>
      </c>
      <c r="K4522" t="s">
        <v>125</v>
      </c>
      <c r="L4522" t="s">
        <v>8997</v>
      </c>
    </row>
    <row r="4523" spans="1:12" x14ac:dyDescent="0.25">
      <c r="A4523" t="s">
        <v>1437</v>
      </c>
      <c r="B4523" t="s">
        <v>5284</v>
      </c>
      <c r="C4523" t="s">
        <v>3383</v>
      </c>
      <c r="D4523" t="s">
        <v>94</v>
      </c>
      <c r="E4523" t="s">
        <v>5284</v>
      </c>
      <c r="F4523" t="s">
        <v>3383</v>
      </c>
      <c r="H4523" t="s">
        <v>1862</v>
      </c>
      <c r="I4523" t="s">
        <v>3735</v>
      </c>
      <c r="K4523" t="s">
        <v>125</v>
      </c>
      <c r="L4523" t="s">
        <v>8998</v>
      </c>
    </row>
    <row r="4524" spans="1:12" x14ac:dyDescent="0.25">
      <c r="A4524" t="s">
        <v>1437</v>
      </c>
      <c r="B4524" t="s">
        <v>5284</v>
      </c>
      <c r="C4524" t="s">
        <v>7597</v>
      </c>
      <c r="D4524" t="s">
        <v>94</v>
      </c>
      <c r="E4524" t="s">
        <v>5284</v>
      </c>
      <c r="F4524" t="s">
        <v>7597</v>
      </c>
      <c r="H4524" t="s">
        <v>1862</v>
      </c>
      <c r="I4524" t="s">
        <v>3741</v>
      </c>
      <c r="K4524" t="s">
        <v>125</v>
      </c>
      <c r="L4524" t="s">
        <v>8999</v>
      </c>
    </row>
    <row r="4525" spans="1:12" x14ac:dyDescent="0.25">
      <c r="A4525" t="s">
        <v>1437</v>
      </c>
      <c r="B4525" t="s">
        <v>5284</v>
      </c>
      <c r="C4525" t="s">
        <v>3391</v>
      </c>
      <c r="D4525" t="s">
        <v>94</v>
      </c>
      <c r="E4525" t="s">
        <v>5284</v>
      </c>
      <c r="F4525" t="s">
        <v>3391</v>
      </c>
      <c r="H4525" t="s">
        <v>157</v>
      </c>
      <c r="I4525" t="s">
        <v>3628</v>
      </c>
      <c r="K4525" t="s">
        <v>125</v>
      </c>
      <c r="L4525" t="s">
        <v>9000</v>
      </c>
    </row>
    <row r="4526" spans="1:12" x14ac:dyDescent="0.25">
      <c r="A4526" t="s">
        <v>1437</v>
      </c>
      <c r="B4526" t="s">
        <v>5284</v>
      </c>
      <c r="C4526" t="s">
        <v>3394</v>
      </c>
      <c r="D4526" t="s">
        <v>94</v>
      </c>
      <c r="E4526" t="s">
        <v>5284</v>
      </c>
      <c r="F4526" t="s">
        <v>3394</v>
      </c>
      <c r="H4526" t="s">
        <v>157</v>
      </c>
      <c r="I4526" t="s">
        <v>3735</v>
      </c>
      <c r="K4526" t="s">
        <v>125</v>
      </c>
      <c r="L4526" t="s">
        <v>9001</v>
      </c>
    </row>
    <row r="4527" spans="1:12" x14ac:dyDescent="0.25">
      <c r="A4527" t="s">
        <v>1437</v>
      </c>
      <c r="B4527" t="s">
        <v>5284</v>
      </c>
      <c r="C4527" t="s">
        <v>3397</v>
      </c>
      <c r="D4527" t="s">
        <v>94</v>
      </c>
      <c r="E4527" t="s">
        <v>5284</v>
      </c>
      <c r="F4527" t="s">
        <v>3397</v>
      </c>
      <c r="H4527" t="s">
        <v>157</v>
      </c>
      <c r="I4527" t="s">
        <v>3738</v>
      </c>
      <c r="K4527" t="s">
        <v>125</v>
      </c>
      <c r="L4527" t="s">
        <v>9002</v>
      </c>
    </row>
    <row r="4528" spans="1:12" x14ac:dyDescent="0.25">
      <c r="A4528" t="s">
        <v>1437</v>
      </c>
      <c r="B4528" t="s">
        <v>5284</v>
      </c>
      <c r="C4528" t="s">
        <v>8490</v>
      </c>
      <c r="D4528" t="s">
        <v>94</v>
      </c>
      <c r="E4528" t="s">
        <v>5284</v>
      </c>
      <c r="F4528" t="s">
        <v>8490</v>
      </c>
      <c r="H4528" t="s">
        <v>157</v>
      </c>
      <c r="I4528" t="s">
        <v>3744</v>
      </c>
      <c r="K4528" t="s">
        <v>125</v>
      </c>
      <c r="L4528" t="s">
        <v>9003</v>
      </c>
    </row>
    <row r="4529" spans="1:12" x14ac:dyDescent="0.25">
      <c r="A4529" t="s">
        <v>1437</v>
      </c>
      <c r="B4529" t="s">
        <v>5284</v>
      </c>
      <c r="C4529" t="s">
        <v>3399</v>
      </c>
      <c r="D4529" t="s">
        <v>94</v>
      </c>
      <c r="E4529" t="s">
        <v>5284</v>
      </c>
      <c r="F4529" t="s">
        <v>3399</v>
      </c>
      <c r="H4529" t="s">
        <v>157</v>
      </c>
      <c r="I4529" t="s">
        <v>3747</v>
      </c>
      <c r="K4529" t="s">
        <v>125</v>
      </c>
      <c r="L4529" t="s">
        <v>9004</v>
      </c>
    </row>
    <row r="4530" spans="1:12" x14ac:dyDescent="0.25">
      <c r="A4530" t="s">
        <v>1437</v>
      </c>
      <c r="B4530" t="s">
        <v>5284</v>
      </c>
      <c r="C4530" t="s">
        <v>3401</v>
      </c>
      <c r="D4530" t="s">
        <v>94</v>
      </c>
      <c r="E4530" t="s">
        <v>5284</v>
      </c>
      <c r="F4530" t="s">
        <v>3401</v>
      </c>
      <c r="H4530" t="s">
        <v>157</v>
      </c>
      <c r="I4530" t="s">
        <v>3779</v>
      </c>
      <c r="K4530" t="s">
        <v>125</v>
      </c>
      <c r="L4530" t="s">
        <v>9005</v>
      </c>
    </row>
    <row r="4531" spans="1:12" x14ac:dyDescent="0.25">
      <c r="A4531" t="s">
        <v>1437</v>
      </c>
      <c r="B4531" t="s">
        <v>5284</v>
      </c>
      <c r="C4531" t="s">
        <v>3403</v>
      </c>
      <c r="D4531" t="s">
        <v>94</v>
      </c>
      <c r="E4531" t="s">
        <v>5284</v>
      </c>
      <c r="F4531" t="s">
        <v>3403</v>
      </c>
      <c r="H4531" t="s">
        <v>157</v>
      </c>
      <c r="I4531" t="s">
        <v>3782</v>
      </c>
      <c r="K4531" t="s">
        <v>125</v>
      </c>
      <c r="L4531" t="s">
        <v>9006</v>
      </c>
    </row>
    <row r="4532" spans="1:12" x14ac:dyDescent="0.25">
      <c r="A4532" t="s">
        <v>1437</v>
      </c>
      <c r="B4532" t="s">
        <v>5284</v>
      </c>
      <c r="C4532" t="s">
        <v>7956</v>
      </c>
      <c r="D4532" t="s">
        <v>94</v>
      </c>
      <c r="E4532" t="s">
        <v>5284</v>
      </c>
      <c r="F4532" t="s">
        <v>7956</v>
      </c>
      <c r="H4532" t="s">
        <v>157</v>
      </c>
      <c r="I4532" t="s">
        <v>5629</v>
      </c>
      <c r="K4532" t="s">
        <v>125</v>
      </c>
      <c r="L4532" t="s">
        <v>9007</v>
      </c>
    </row>
    <row r="4533" spans="1:12" x14ac:dyDescent="0.25">
      <c r="A4533" t="s">
        <v>1437</v>
      </c>
      <c r="B4533" t="s">
        <v>5284</v>
      </c>
      <c r="C4533" t="s">
        <v>3411</v>
      </c>
      <c r="D4533" t="s">
        <v>94</v>
      </c>
      <c r="E4533" t="s">
        <v>5284</v>
      </c>
      <c r="F4533" t="s">
        <v>3411</v>
      </c>
      <c r="H4533" t="s">
        <v>157</v>
      </c>
      <c r="I4533" t="s">
        <v>3785</v>
      </c>
      <c r="K4533" t="s">
        <v>125</v>
      </c>
      <c r="L4533" t="s">
        <v>9008</v>
      </c>
    </row>
    <row r="4534" spans="1:12" x14ac:dyDescent="0.25">
      <c r="A4534" t="s">
        <v>1437</v>
      </c>
      <c r="B4534" t="s">
        <v>5284</v>
      </c>
      <c r="C4534" t="s">
        <v>3418</v>
      </c>
      <c r="D4534" t="s">
        <v>94</v>
      </c>
      <c r="E4534" t="s">
        <v>5284</v>
      </c>
      <c r="F4534" t="s">
        <v>3418</v>
      </c>
      <c r="H4534" t="s">
        <v>157</v>
      </c>
      <c r="I4534" t="s">
        <v>3787</v>
      </c>
      <c r="K4534" t="s">
        <v>125</v>
      </c>
      <c r="L4534" t="s">
        <v>9009</v>
      </c>
    </row>
    <row r="4535" spans="1:12" x14ac:dyDescent="0.25">
      <c r="A4535" t="s">
        <v>1437</v>
      </c>
      <c r="B4535" t="s">
        <v>5284</v>
      </c>
      <c r="C4535" t="s">
        <v>3420</v>
      </c>
      <c r="D4535" t="s">
        <v>94</v>
      </c>
      <c r="E4535" t="s">
        <v>5284</v>
      </c>
      <c r="F4535" t="s">
        <v>3420</v>
      </c>
      <c r="H4535" t="s">
        <v>157</v>
      </c>
      <c r="I4535" t="s">
        <v>7727</v>
      </c>
      <c r="K4535" t="s">
        <v>125</v>
      </c>
      <c r="L4535" t="s">
        <v>9010</v>
      </c>
    </row>
    <row r="4536" spans="1:12" x14ac:dyDescent="0.25">
      <c r="A4536" t="s">
        <v>1437</v>
      </c>
      <c r="B4536" t="s">
        <v>5284</v>
      </c>
      <c r="C4536" t="s">
        <v>3424</v>
      </c>
      <c r="D4536" t="s">
        <v>94</v>
      </c>
      <c r="E4536" t="s">
        <v>5284</v>
      </c>
      <c r="F4536" t="s">
        <v>3424</v>
      </c>
      <c r="H4536" t="s">
        <v>157</v>
      </c>
      <c r="I4536" t="s">
        <v>3790</v>
      </c>
      <c r="K4536" t="s">
        <v>125</v>
      </c>
      <c r="L4536" t="s">
        <v>9011</v>
      </c>
    </row>
    <row r="4537" spans="1:12" x14ac:dyDescent="0.25">
      <c r="A4537" t="s">
        <v>1437</v>
      </c>
      <c r="B4537" t="s">
        <v>5284</v>
      </c>
      <c r="C4537" t="s">
        <v>4513</v>
      </c>
      <c r="D4537" t="s">
        <v>94</v>
      </c>
      <c r="E4537" t="s">
        <v>5284</v>
      </c>
      <c r="F4537" t="s">
        <v>4513</v>
      </c>
      <c r="H4537" t="s">
        <v>157</v>
      </c>
      <c r="I4537" t="s">
        <v>3793</v>
      </c>
      <c r="K4537" t="s">
        <v>125</v>
      </c>
      <c r="L4537" t="s">
        <v>9012</v>
      </c>
    </row>
    <row r="4538" spans="1:12" x14ac:dyDescent="0.25">
      <c r="A4538" t="s">
        <v>1437</v>
      </c>
      <c r="B4538" t="s">
        <v>5284</v>
      </c>
      <c r="C4538" t="s">
        <v>4533</v>
      </c>
      <c r="D4538" t="s">
        <v>94</v>
      </c>
      <c r="E4538" t="s">
        <v>5284</v>
      </c>
      <c r="F4538" t="s">
        <v>4533</v>
      </c>
      <c r="H4538" t="s">
        <v>157</v>
      </c>
      <c r="I4538" t="s">
        <v>5640</v>
      </c>
      <c r="K4538" t="s">
        <v>125</v>
      </c>
      <c r="L4538" t="s">
        <v>9013</v>
      </c>
    </row>
    <row r="4539" spans="1:12" x14ac:dyDescent="0.25">
      <c r="A4539" t="s">
        <v>57</v>
      </c>
      <c r="B4539" t="s">
        <v>5284</v>
      </c>
      <c r="C4539" t="s">
        <v>3341</v>
      </c>
      <c r="D4539" t="s">
        <v>57</v>
      </c>
      <c r="E4539" t="s">
        <v>5284</v>
      </c>
      <c r="F4539" t="s">
        <v>3341</v>
      </c>
      <c r="H4539" t="s">
        <v>157</v>
      </c>
      <c r="I4539" t="s">
        <v>3796</v>
      </c>
      <c r="K4539" t="s">
        <v>125</v>
      </c>
      <c r="L4539" t="s">
        <v>9014</v>
      </c>
    </row>
    <row r="4540" spans="1:12" x14ac:dyDescent="0.25">
      <c r="A4540" t="s">
        <v>57</v>
      </c>
      <c r="B4540" t="s">
        <v>5284</v>
      </c>
      <c r="C4540" t="s">
        <v>3377</v>
      </c>
      <c r="D4540" t="s">
        <v>57</v>
      </c>
      <c r="E4540" t="s">
        <v>5284</v>
      </c>
      <c r="F4540" t="s">
        <v>3377</v>
      </c>
      <c r="H4540" t="s">
        <v>157</v>
      </c>
      <c r="I4540" t="s">
        <v>3799</v>
      </c>
      <c r="K4540" t="s">
        <v>125</v>
      </c>
      <c r="L4540" t="s">
        <v>9015</v>
      </c>
    </row>
    <row r="4541" spans="1:12" x14ac:dyDescent="0.25">
      <c r="A4541" t="s">
        <v>57</v>
      </c>
      <c r="B4541" t="s">
        <v>5284</v>
      </c>
      <c r="C4541" t="s">
        <v>3383</v>
      </c>
      <c r="D4541" t="s">
        <v>57</v>
      </c>
      <c r="E4541" t="s">
        <v>5284</v>
      </c>
      <c r="F4541" t="s">
        <v>3383</v>
      </c>
      <c r="H4541" t="s">
        <v>157</v>
      </c>
      <c r="I4541" t="s">
        <v>5647</v>
      </c>
      <c r="K4541" t="s">
        <v>125</v>
      </c>
      <c r="L4541" t="s">
        <v>9016</v>
      </c>
    </row>
    <row r="4542" spans="1:12" x14ac:dyDescent="0.25">
      <c r="A4542" t="s">
        <v>57</v>
      </c>
      <c r="B4542" t="s">
        <v>5284</v>
      </c>
      <c r="C4542" t="s">
        <v>3397</v>
      </c>
      <c r="D4542" t="s">
        <v>57</v>
      </c>
      <c r="E4542" t="s">
        <v>5284</v>
      </c>
      <c r="F4542" t="s">
        <v>3397</v>
      </c>
      <c r="H4542" t="s">
        <v>157</v>
      </c>
      <c r="I4542" t="s">
        <v>3802</v>
      </c>
      <c r="K4542" t="s">
        <v>125</v>
      </c>
      <c r="L4542" t="s">
        <v>9017</v>
      </c>
    </row>
    <row r="4543" spans="1:12" x14ac:dyDescent="0.25">
      <c r="A4543" t="s">
        <v>98</v>
      </c>
      <c r="B4543" t="s">
        <v>5284</v>
      </c>
      <c r="C4543" t="s">
        <v>3257</v>
      </c>
      <c r="D4543" t="s">
        <v>98</v>
      </c>
      <c r="E4543" t="s">
        <v>5284</v>
      </c>
      <c r="F4543" t="s">
        <v>3257</v>
      </c>
      <c r="H4543" t="s">
        <v>157</v>
      </c>
      <c r="I4543" t="s">
        <v>5654</v>
      </c>
      <c r="K4543" t="s">
        <v>125</v>
      </c>
      <c r="L4543" t="s">
        <v>9018</v>
      </c>
    </row>
    <row r="4544" spans="1:12" x14ac:dyDescent="0.25">
      <c r="A4544" t="s">
        <v>98</v>
      </c>
      <c r="B4544" t="s">
        <v>5284</v>
      </c>
      <c r="C4544" t="s">
        <v>3317</v>
      </c>
      <c r="D4544" t="s">
        <v>98</v>
      </c>
      <c r="E4544" t="s">
        <v>5284</v>
      </c>
      <c r="F4544" t="s">
        <v>3317</v>
      </c>
      <c r="H4544" t="s">
        <v>157</v>
      </c>
      <c r="I4544" t="s">
        <v>3808</v>
      </c>
      <c r="K4544" t="s">
        <v>125</v>
      </c>
      <c r="L4544" t="s">
        <v>9019</v>
      </c>
    </row>
    <row r="4545" spans="1:12" x14ac:dyDescent="0.25">
      <c r="A4545" t="s">
        <v>98</v>
      </c>
      <c r="B4545" t="s">
        <v>5284</v>
      </c>
      <c r="C4545" t="s">
        <v>3341</v>
      </c>
      <c r="D4545" t="s">
        <v>98</v>
      </c>
      <c r="E4545" t="s">
        <v>5284</v>
      </c>
      <c r="F4545" t="s">
        <v>3341</v>
      </c>
      <c r="H4545" t="s">
        <v>157</v>
      </c>
      <c r="I4545" t="s">
        <v>3811</v>
      </c>
      <c r="K4545" t="s">
        <v>125</v>
      </c>
      <c r="L4545" t="s">
        <v>9020</v>
      </c>
    </row>
    <row r="4546" spans="1:12" x14ac:dyDescent="0.25">
      <c r="A4546" t="s">
        <v>98</v>
      </c>
      <c r="B4546" t="s">
        <v>5284</v>
      </c>
      <c r="C4546" t="s">
        <v>7939</v>
      </c>
      <c r="D4546" t="s">
        <v>98</v>
      </c>
      <c r="E4546" t="s">
        <v>5284</v>
      </c>
      <c r="F4546" t="s">
        <v>7939</v>
      </c>
      <c r="H4546" t="s">
        <v>157</v>
      </c>
      <c r="I4546" t="s">
        <v>5661</v>
      </c>
      <c r="K4546" t="s">
        <v>125</v>
      </c>
      <c r="L4546" t="s">
        <v>9022</v>
      </c>
    </row>
    <row r="4547" spans="1:12" x14ac:dyDescent="0.25">
      <c r="A4547" t="s">
        <v>98</v>
      </c>
      <c r="B4547" t="s">
        <v>5284</v>
      </c>
      <c r="C4547" t="s">
        <v>7593</v>
      </c>
      <c r="D4547" t="s">
        <v>98</v>
      </c>
      <c r="E4547" t="s">
        <v>5284</v>
      </c>
      <c r="F4547" t="s">
        <v>7593</v>
      </c>
      <c r="H4547" t="s">
        <v>157</v>
      </c>
      <c r="I4547" t="s">
        <v>3814</v>
      </c>
      <c r="K4547" t="s">
        <v>125</v>
      </c>
      <c r="L4547" t="s">
        <v>9023</v>
      </c>
    </row>
    <row r="4548" spans="1:12" x14ac:dyDescent="0.25">
      <c r="A4548" t="s">
        <v>98</v>
      </c>
      <c r="B4548" t="s">
        <v>5284</v>
      </c>
      <c r="C4548" t="s">
        <v>3353</v>
      </c>
      <c r="D4548" t="s">
        <v>98</v>
      </c>
      <c r="E4548" t="s">
        <v>5284</v>
      </c>
      <c r="F4548" t="s">
        <v>3353</v>
      </c>
      <c r="H4548" t="s">
        <v>157</v>
      </c>
      <c r="I4548" t="s">
        <v>3817</v>
      </c>
      <c r="K4548" t="s">
        <v>125</v>
      </c>
      <c r="L4548" t="s">
        <v>9024</v>
      </c>
    </row>
    <row r="4549" spans="1:12" x14ac:dyDescent="0.25">
      <c r="A4549" t="s">
        <v>98</v>
      </c>
      <c r="B4549" t="s">
        <v>5284</v>
      </c>
      <c r="C4549" t="s">
        <v>3359</v>
      </c>
      <c r="D4549" t="s">
        <v>98</v>
      </c>
      <c r="E4549" t="s">
        <v>5284</v>
      </c>
      <c r="F4549" t="s">
        <v>3359</v>
      </c>
      <c r="H4549" t="s">
        <v>157</v>
      </c>
      <c r="I4549" t="s">
        <v>5668</v>
      </c>
      <c r="K4549" t="s">
        <v>125</v>
      </c>
      <c r="L4549" t="s">
        <v>9025</v>
      </c>
    </row>
    <row r="4550" spans="1:12" x14ac:dyDescent="0.25">
      <c r="A4550" t="s">
        <v>98</v>
      </c>
      <c r="B4550" t="s">
        <v>5284</v>
      </c>
      <c r="C4550" t="s">
        <v>3362</v>
      </c>
      <c r="D4550" t="s">
        <v>98</v>
      </c>
      <c r="E4550" t="s">
        <v>5284</v>
      </c>
      <c r="F4550" t="s">
        <v>3362</v>
      </c>
      <c r="H4550" t="s">
        <v>157</v>
      </c>
      <c r="I4550" t="s">
        <v>3820</v>
      </c>
      <c r="K4550" t="s">
        <v>125</v>
      </c>
      <c r="L4550" t="s">
        <v>9026</v>
      </c>
    </row>
    <row r="4551" spans="1:12" x14ac:dyDescent="0.25">
      <c r="A4551" t="s">
        <v>98</v>
      </c>
      <c r="B4551" t="s">
        <v>5284</v>
      </c>
      <c r="C4551" t="s">
        <v>7945</v>
      </c>
      <c r="D4551" t="s">
        <v>98</v>
      </c>
      <c r="E4551" t="s">
        <v>5284</v>
      </c>
      <c r="F4551" t="s">
        <v>7945</v>
      </c>
      <c r="H4551" t="s">
        <v>157</v>
      </c>
      <c r="I4551" t="s">
        <v>3823</v>
      </c>
      <c r="K4551" t="s">
        <v>125</v>
      </c>
      <c r="L4551" t="s">
        <v>9027</v>
      </c>
    </row>
    <row r="4552" spans="1:12" x14ac:dyDescent="0.25">
      <c r="A4552" t="s">
        <v>98</v>
      </c>
      <c r="B4552" t="s">
        <v>5284</v>
      </c>
      <c r="C4552" t="s">
        <v>3380</v>
      </c>
      <c r="D4552" t="s">
        <v>98</v>
      </c>
      <c r="E4552" t="s">
        <v>5284</v>
      </c>
      <c r="F4552" t="s">
        <v>3380</v>
      </c>
      <c r="H4552" t="s">
        <v>157</v>
      </c>
      <c r="I4552" t="s">
        <v>5678</v>
      </c>
      <c r="K4552" t="s">
        <v>125</v>
      </c>
      <c r="L4552" t="s">
        <v>9028</v>
      </c>
    </row>
    <row r="4553" spans="1:12" x14ac:dyDescent="0.25">
      <c r="A4553" t="s">
        <v>98</v>
      </c>
      <c r="B4553" t="s">
        <v>5284</v>
      </c>
      <c r="C4553" t="s">
        <v>3383</v>
      </c>
      <c r="D4553" t="s">
        <v>98</v>
      </c>
      <c r="E4553" t="s">
        <v>5284</v>
      </c>
      <c r="F4553" t="s">
        <v>3383</v>
      </c>
      <c r="H4553" t="s">
        <v>157</v>
      </c>
      <c r="I4553" t="s">
        <v>3826</v>
      </c>
      <c r="K4553" t="s">
        <v>125</v>
      </c>
      <c r="L4553" t="s">
        <v>9029</v>
      </c>
    </row>
    <row r="4554" spans="1:12" x14ac:dyDescent="0.25">
      <c r="A4554" t="s">
        <v>98</v>
      </c>
      <c r="B4554" t="s">
        <v>5284</v>
      </c>
      <c r="C4554" t="s">
        <v>7946</v>
      </c>
      <c r="D4554" t="s">
        <v>98</v>
      </c>
      <c r="E4554" t="s">
        <v>5284</v>
      </c>
      <c r="F4554" t="s">
        <v>7946</v>
      </c>
      <c r="H4554" t="s">
        <v>157</v>
      </c>
      <c r="I4554" t="s">
        <v>3829</v>
      </c>
      <c r="K4554" t="s">
        <v>125</v>
      </c>
      <c r="L4554" t="s">
        <v>9030</v>
      </c>
    </row>
    <row r="4555" spans="1:12" x14ac:dyDescent="0.25">
      <c r="A4555" t="s">
        <v>98</v>
      </c>
      <c r="B4555" t="s">
        <v>5284</v>
      </c>
      <c r="C4555" t="s">
        <v>7947</v>
      </c>
      <c r="D4555" t="s">
        <v>98</v>
      </c>
      <c r="E4555" t="s">
        <v>5284</v>
      </c>
      <c r="F4555" t="s">
        <v>7947</v>
      </c>
      <c r="H4555" t="s">
        <v>157</v>
      </c>
      <c r="I4555" t="s">
        <v>5688</v>
      </c>
      <c r="K4555" t="s">
        <v>125</v>
      </c>
      <c r="L4555" t="s">
        <v>9031</v>
      </c>
    </row>
    <row r="4556" spans="1:12" x14ac:dyDescent="0.25">
      <c r="A4556" t="s">
        <v>98</v>
      </c>
      <c r="B4556" t="s">
        <v>5284</v>
      </c>
      <c r="C4556" t="s">
        <v>3386</v>
      </c>
      <c r="D4556" t="s">
        <v>98</v>
      </c>
      <c r="E4556" t="s">
        <v>5284</v>
      </c>
      <c r="F4556" t="s">
        <v>3386</v>
      </c>
      <c r="H4556" t="s">
        <v>157</v>
      </c>
      <c r="I4556" t="s">
        <v>3831</v>
      </c>
      <c r="K4556" t="s">
        <v>125</v>
      </c>
      <c r="L4556" t="s">
        <v>9032</v>
      </c>
    </row>
    <row r="4557" spans="1:12" x14ac:dyDescent="0.25">
      <c r="A4557" t="s">
        <v>98</v>
      </c>
      <c r="B4557" t="s">
        <v>5284</v>
      </c>
      <c r="C4557" t="s">
        <v>7597</v>
      </c>
      <c r="D4557" t="s">
        <v>98</v>
      </c>
      <c r="E4557" t="s">
        <v>5284</v>
      </c>
      <c r="F4557" t="s">
        <v>7597</v>
      </c>
      <c r="H4557" t="s">
        <v>157</v>
      </c>
      <c r="I4557" t="s">
        <v>5695</v>
      </c>
      <c r="K4557" t="s">
        <v>125</v>
      </c>
      <c r="L4557" t="s">
        <v>9033</v>
      </c>
    </row>
    <row r="4558" spans="1:12" x14ac:dyDescent="0.25">
      <c r="A4558" t="s">
        <v>98</v>
      </c>
      <c r="B4558" t="s">
        <v>5284</v>
      </c>
      <c r="C4558" t="s">
        <v>3397</v>
      </c>
      <c r="D4558" t="s">
        <v>98</v>
      </c>
      <c r="E4558" t="s">
        <v>5284</v>
      </c>
      <c r="F4558" t="s">
        <v>3397</v>
      </c>
      <c r="H4558" t="s">
        <v>157</v>
      </c>
      <c r="I4558" t="s">
        <v>3834</v>
      </c>
      <c r="K4558" t="s">
        <v>125</v>
      </c>
      <c r="L4558" t="s">
        <v>9034</v>
      </c>
    </row>
    <row r="4559" spans="1:12" x14ac:dyDescent="0.25">
      <c r="A4559" t="s">
        <v>98</v>
      </c>
      <c r="B4559" t="s">
        <v>5284</v>
      </c>
      <c r="C4559" t="s">
        <v>7950</v>
      </c>
      <c r="D4559" t="s">
        <v>98</v>
      </c>
      <c r="E4559" t="s">
        <v>5284</v>
      </c>
      <c r="F4559" t="s">
        <v>7950</v>
      </c>
      <c r="H4559" t="s">
        <v>157</v>
      </c>
      <c r="I4559" t="s">
        <v>5702</v>
      </c>
      <c r="K4559" t="s">
        <v>125</v>
      </c>
      <c r="L4559" t="s">
        <v>9035</v>
      </c>
    </row>
    <row r="4560" spans="1:12" x14ac:dyDescent="0.25">
      <c r="A4560" t="s">
        <v>98</v>
      </c>
      <c r="B4560" t="s">
        <v>5284</v>
      </c>
      <c r="C4560" t="s">
        <v>7951</v>
      </c>
      <c r="D4560" t="s">
        <v>98</v>
      </c>
      <c r="E4560" t="s">
        <v>5284</v>
      </c>
      <c r="F4560" t="s">
        <v>7951</v>
      </c>
      <c r="H4560" t="s">
        <v>157</v>
      </c>
      <c r="I4560" t="s">
        <v>3837</v>
      </c>
      <c r="K4560" t="s">
        <v>125</v>
      </c>
      <c r="L4560" t="s">
        <v>7743</v>
      </c>
    </row>
    <row r="4561" spans="1:12" x14ac:dyDescent="0.25">
      <c r="A4561" t="s">
        <v>98</v>
      </c>
      <c r="B4561" t="s">
        <v>5284</v>
      </c>
      <c r="C4561" t="s">
        <v>7952</v>
      </c>
      <c r="D4561" t="s">
        <v>98</v>
      </c>
      <c r="E4561" t="s">
        <v>5284</v>
      </c>
      <c r="F4561" t="s">
        <v>7952</v>
      </c>
      <c r="H4561" t="s">
        <v>157</v>
      </c>
      <c r="I4561" t="s">
        <v>5708</v>
      </c>
      <c r="K4561" t="s">
        <v>125</v>
      </c>
      <c r="L4561" t="s">
        <v>8454</v>
      </c>
    </row>
    <row r="4562" spans="1:12" x14ac:dyDescent="0.25">
      <c r="A4562" t="s">
        <v>98</v>
      </c>
      <c r="B4562" t="s">
        <v>5284</v>
      </c>
      <c r="C4562" t="s">
        <v>7953</v>
      </c>
      <c r="D4562" t="s">
        <v>98</v>
      </c>
      <c r="E4562" t="s">
        <v>5284</v>
      </c>
      <c r="F4562" t="s">
        <v>7953</v>
      </c>
      <c r="H4562" t="s">
        <v>157</v>
      </c>
      <c r="I4562" t="s">
        <v>3870</v>
      </c>
      <c r="K4562" t="s">
        <v>125</v>
      </c>
      <c r="L4562" t="s">
        <v>4517</v>
      </c>
    </row>
    <row r="4563" spans="1:12" x14ac:dyDescent="0.25">
      <c r="A4563" t="s">
        <v>98</v>
      </c>
      <c r="B4563" t="s">
        <v>5284</v>
      </c>
      <c r="C4563" t="s">
        <v>8033</v>
      </c>
      <c r="D4563" t="s">
        <v>98</v>
      </c>
      <c r="E4563" t="s">
        <v>5284</v>
      </c>
      <c r="F4563" t="s">
        <v>8033</v>
      </c>
      <c r="H4563" t="s">
        <v>157</v>
      </c>
      <c r="I4563" t="s">
        <v>3873</v>
      </c>
      <c r="K4563" t="s">
        <v>125</v>
      </c>
      <c r="L4563" t="s">
        <v>7612</v>
      </c>
    </row>
    <row r="4564" spans="1:12" x14ac:dyDescent="0.25">
      <c r="A4564" t="s">
        <v>98</v>
      </c>
      <c r="B4564" t="s">
        <v>5284</v>
      </c>
      <c r="C4564" t="s">
        <v>7623</v>
      </c>
      <c r="D4564" t="s">
        <v>98</v>
      </c>
      <c r="E4564" t="s">
        <v>5284</v>
      </c>
      <c r="F4564" t="s">
        <v>7623</v>
      </c>
      <c r="H4564" t="s">
        <v>157</v>
      </c>
      <c r="I4564" t="s">
        <v>3995</v>
      </c>
      <c r="K4564" t="s">
        <v>125</v>
      </c>
      <c r="L4564" t="s">
        <v>7618</v>
      </c>
    </row>
    <row r="4565" spans="1:12" x14ac:dyDescent="0.25">
      <c r="A4565" t="s">
        <v>98</v>
      </c>
      <c r="B4565" t="s">
        <v>5284</v>
      </c>
      <c r="C4565" t="s">
        <v>8035</v>
      </c>
      <c r="D4565" t="s">
        <v>98</v>
      </c>
      <c r="E4565" t="s">
        <v>5284</v>
      </c>
      <c r="F4565" t="s">
        <v>8035</v>
      </c>
      <c r="H4565" t="s">
        <v>1869</v>
      </c>
      <c r="I4565" t="s">
        <v>3628</v>
      </c>
      <c r="K4565" t="s">
        <v>125</v>
      </c>
      <c r="L4565" t="s">
        <v>7874</v>
      </c>
    </row>
    <row r="4566" spans="1:12" x14ac:dyDescent="0.25">
      <c r="A4566" t="s">
        <v>98</v>
      </c>
      <c r="B4566" t="s">
        <v>7667</v>
      </c>
      <c r="C4566" t="s">
        <v>8491</v>
      </c>
      <c r="D4566" t="s">
        <v>98</v>
      </c>
      <c r="E4566" t="s">
        <v>7667</v>
      </c>
      <c r="F4566" t="s">
        <v>8491</v>
      </c>
      <c r="H4566" t="s">
        <v>1869</v>
      </c>
      <c r="I4566" t="s">
        <v>3717</v>
      </c>
      <c r="K4566" t="s">
        <v>125</v>
      </c>
      <c r="L4566" t="s">
        <v>7623</v>
      </c>
    </row>
    <row r="4567" spans="1:12" x14ac:dyDescent="0.25">
      <c r="A4567" t="s">
        <v>98</v>
      </c>
      <c r="B4567" t="s">
        <v>5315</v>
      </c>
      <c r="C4567" t="s">
        <v>8492</v>
      </c>
      <c r="D4567" t="s">
        <v>98</v>
      </c>
      <c r="E4567" t="s">
        <v>5315</v>
      </c>
      <c r="F4567" t="s">
        <v>8492</v>
      </c>
      <c r="H4567" t="s">
        <v>1869</v>
      </c>
      <c r="I4567" t="s">
        <v>3735</v>
      </c>
      <c r="K4567" t="s">
        <v>125</v>
      </c>
      <c r="L4567" t="s">
        <v>8028</v>
      </c>
    </row>
    <row r="4568" spans="1:12" x14ac:dyDescent="0.25">
      <c r="A4568" t="s">
        <v>98</v>
      </c>
      <c r="B4568" t="s">
        <v>5315</v>
      </c>
      <c r="C4568" t="s">
        <v>8005</v>
      </c>
      <c r="D4568" t="s">
        <v>98</v>
      </c>
      <c r="E4568" t="s">
        <v>5315</v>
      </c>
      <c r="F4568" t="s">
        <v>8005</v>
      </c>
      <c r="H4568" t="s">
        <v>1869</v>
      </c>
      <c r="I4568" t="s">
        <v>3738</v>
      </c>
      <c r="K4568" t="s">
        <v>128</v>
      </c>
      <c r="L4568" t="s">
        <v>3257</v>
      </c>
    </row>
    <row r="4569" spans="1:12" x14ac:dyDescent="0.25">
      <c r="A4569" t="s">
        <v>98</v>
      </c>
      <c r="B4569" t="s">
        <v>5315</v>
      </c>
      <c r="C4569" t="s">
        <v>8493</v>
      </c>
      <c r="D4569" t="s">
        <v>98</v>
      </c>
      <c r="E4569" t="s">
        <v>5315</v>
      </c>
      <c r="F4569" t="s">
        <v>8493</v>
      </c>
      <c r="H4569" t="s">
        <v>1869</v>
      </c>
      <c r="I4569" t="s">
        <v>3744</v>
      </c>
      <c r="K4569" t="s">
        <v>128</v>
      </c>
      <c r="L4569" t="s">
        <v>3317</v>
      </c>
    </row>
    <row r="4570" spans="1:12" x14ac:dyDescent="0.25">
      <c r="A4570" t="s">
        <v>98</v>
      </c>
      <c r="B4570" t="s">
        <v>5315</v>
      </c>
      <c r="C4570" t="s">
        <v>8007</v>
      </c>
      <c r="D4570" t="s">
        <v>98</v>
      </c>
      <c r="E4570" t="s">
        <v>5315</v>
      </c>
      <c r="F4570" t="s">
        <v>8007</v>
      </c>
      <c r="H4570" t="s">
        <v>1869</v>
      </c>
      <c r="I4570" t="s">
        <v>3747</v>
      </c>
      <c r="K4570" t="s">
        <v>128</v>
      </c>
      <c r="L4570" t="s">
        <v>3341</v>
      </c>
    </row>
    <row r="4571" spans="1:12" x14ac:dyDescent="0.25">
      <c r="A4571" t="s">
        <v>98</v>
      </c>
      <c r="B4571" t="s">
        <v>5315</v>
      </c>
      <c r="C4571" t="s">
        <v>8494</v>
      </c>
      <c r="D4571" t="s">
        <v>98</v>
      </c>
      <c r="E4571" t="s">
        <v>5315</v>
      </c>
      <c r="F4571" t="s">
        <v>8494</v>
      </c>
      <c r="H4571" t="s">
        <v>1869</v>
      </c>
      <c r="I4571" t="s">
        <v>3779</v>
      </c>
      <c r="K4571" t="s">
        <v>128</v>
      </c>
      <c r="L4571" t="s">
        <v>7939</v>
      </c>
    </row>
    <row r="4572" spans="1:12" x14ac:dyDescent="0.25">
      <c r="A4572" t="s">
        <v>1463</v>
      </c>
      <c r="B4572" t="s">
        <v>5284</v>
      </c>
      <c r="C4572" t="s">
        <v>3257</v>
      </c>
      <c r="D4572" t="s">
        <v>98</v>
      </c>
      <c r="E4572" t="s">
        <v>5284</v>
      </c>
      <c r="F4572" t="s">
        <v>3257</v>
      </c>
      <c r="H4572" t="s">
        <v>1869</v>
      </c>
      <c r="I4572" t="s">
        <v>3782</v>
      </c>
      <c r="K4572" t="s">
        <v>128</v>
      </c>
      <c r="L4572" t="s">
        <v>7593</v>
      </c>
    </row>
    <row r="4573" spans="1:12" x14ac:dyDescent="0.25">
      <c r="A4573" t="s">
        <v>1463</v>
      </c>
      <c r="B4573" t="s">
        <v>5284</v>
      </c>
      <c r="C4573" t="s">
        <v>3317</v>
      </c>
      <c r="D4573" t="s">
        <v>98</v>
      </c>
      <c r="E4573" t="s">
        <v>5284</v>
      </c>
      <c r="F4573" t="s">
        <v>3317</v>
      </c>
      <c r="H4573" t="s">
        <v>1869</v>
      </c>
      <c r="I4573" t="s">
        <v>5629</v>
      </c>
      <c r="K4573" t="s">
        <v>128</v>
      </c>
      <c r="L4573" t="s">
        <v>3353</v>
      </c>
    </row>
    <row r="4574" spans="1:12" x14ac:dyDescent="0.25">
      <c r="A4574" t="s">
        <v>1463</v>
      </c>
      <c r="B4574" t="s">
        <v>5284</v>
      </c>
      <c r="C4574" t="s">
        <v>3341</v>
      </c>
      <c r="D4574" t="s">
        <v>98</v>
      </c>
      <c r="E4574" t="s">
        <v>5284</v>
      </c>
      <c r="F4574" t="s">
        <v>3341</v>
      </c>
      <c r="H4574" t="s">
        <v>1869</v>
      </c>
      <c r="I4574" t="s">
        <v>3785</v>
      </c>
      <c r="K4574" t="s">
        <v>128</v>
      </c>
      <c r="L4574" t="s">
        <v>3359</v>
      </c>
    </row>
    <row r="4575" spans="1:12" x14ac:dyDescent="0.25">
      <c r="A4575" t="s">
        <v>1463</v>
      </c>
      <c r="B4575" t="s">
        <v>5284</v>
      </c>
      <c r="C4575" t="s">
        <v>7593</v>
      </c>
      <c r="D4575" t="s">
        <v>98</v>
      </c>
      <c r="E4575" t="s">
        <v>5284</v>
      </c>
      <c r="F4575" t="s">
        <v>7593</v>
      </c>
      <c r="H4575" t="s">
        <v>1869</v>
      </c>
      <c r="I4575" t="s">
        <v>3787</v>
      </c>
      <c r="K4575" t="s">
        <v>128</v>
      </c>
      <c r="L4575" t="s">
        <v>3362</v>
      </c>
    </row>
    <row r="4576" spans="1:12" x14ac:dyDescent="0.25">
      <c r="A4576" t="s">
        <v>1463</v>
      </c>
      <c r="B4576" t="s">
        <v>5284</v>
      </c>
      <c r="C4576" t="s">
        <v>3353</v>
      </c>
      <c r="D4576" t="s">
        <v>98</v>
      </c>
      <c r="E4576" t="s">
        <v>5284</v>
      </c>
      <c r="F4576" t="s">
        <v>3353</v>
      </c>
      <c r="H4576" t="s">
        <v>1869</v>
      </c>
      <c r="I4576" t="s">
        <v>7727</v>
      </c>
      <c r="K4576" t="s">
        <v>128</v>
      </c>
      <c r="L4576" t="s">
        <v>7945</v>
      </c>
    </row>
    <row r="4577" spans="1:12" x14ac:dyDescent="0.25">
      <c r="A4577" t="s">
        <v>1463</v>
      </c>
      <c r="B4577" t="s">
        <v>5284</v>
      </c>
      <c r="C4577" t="s">
        <v>3359</v>
      </c>
      <c r="D4577" t="s">
        <v>98</v>
      </c>
      <c r="E4577" t="s">
        <v>5284</v>
      </c>
      <c r="F4577" t="s">
        <v>3359</v>
      </c>
      <c r="H4577" t="s">
        <v>1869</v>
      </c>
      <c r="I4577" t="s">
        <v>3790</v>
      </c>
      <c r="K4577" t="s">
        <v>128</v>
      </c>
      <c r="L4577" t="s">
        <v>3380</v>
      </c>
    </row>
    <row r="4578" spans="1:12" x14ac:dyDescent="0.25">
      <c r="A4578" t="s">
        <v>1463</v>
      </c>
      <c r="B4578" t="s">
        <v>5284</v>
      </c>
      <c r="C4578" t="s">
        <v>3362</v>
      </c>
      <c r="D4578" t="s">
        <v>98</v>
      </c>
      <c r="E4578" t="s">
        <v>5284</v>
      </c>
      <c r="F4578" t="s">
        <v>3362</v>
      </c>
      <c r="H4578" t="s">
        <v>1869</v>
      </c>
      <c r="I4578" t="s">
        <v>3793</v>
      </c>
      <c r="K4578" t="s">
        <v>128</v>
      </c>
      <c r="L4578" t="s">
        <v>3383</v>
      </c>
    </row>
    <row r="4579" spans="1:12" x14ac:dyDescent="0.25">
      <c r="A4579" t="s">
        <v>1463</v>
      </c>
      <c r="B4579" t="s">
        <v>5284</v>
      </c>
      <c r="C4579" t="s">
        <v>7945</v>
      </c>
      <c r="D4579" t="s">
        <v>98</v>
      </c>
      <c r="E4579" t="s">
        <v>5284</v>
      </c>
      <c r="F4579" t="s">
        <v>7945</v>
      </c>
      <c r="H4579" t="s">
        <v>1869</v>
      </c>
      <c r="I4579" t="s">
        <v>5640</v>
      </c>
      <c r="K4579" t="s">
        <v>128</v>
      </c>
      <c r="L4579" t="s">
        <v>7946</v>
      </c>
    </row>
    <row r="4580" spans="1:12" x14ac:dyDescent="0.25">
      <c r="A4580" t="s">
        <v>1463</v>
      </c>
      <c r="B4580" t="s">
        <v>5284</v>
      </c>
      <c r="C4580" t="s">
        <v>3380</v>
      </c>
      <c r="D4580" t="s">
        <v>98</v>
      </c>
      <c r="E4580" t="s">
        <v>5284</v>
      </c>
      <c r="F4580" t="s">
        <v>3380</v>
      </c>
      <c r="H4580" t="s">
        <v>1869</v>
      </c>
      <c r="I4580" t="s">
        <v>3796</v>
      </c>
      <c r="K4580" t="s">
        <v>128</v>
      </c>
      <c r="L4580" t="s">
        <v>7947</v>
      </c>
    </row>
    <row r="4581" spans="1:12" x14ac:dyDescent="0.25">
      <c r="A4581" t="s">
        <v>1463</v>
      </c>
      <c r="B4581" t="s">
        <v>5284</v>
      </c>
      <c r="C4581" t="s">
        <v>3383</v>
      </c>
      <c r="D4581" t="s">
        <v>98</v>
      </c>
      <c r="E4581" t="s">
        <v>5284</v>
      </c>
      <c r="F4581" t="s">
        <v>3383</v>
      </c>
      <c r="H4581" t="s">
        <v>1869</v>
      </c>
      <c r="I4581" t="s">
        <v>3799</v>
      </c>
      <c r="K4581" t="s">
        <v>128</v>
      </c>
      <c r="L4581" t="s">
        <v>3386</v>
      </c>
    </row>
    <row r="4582" spans="1:12" x14ac:dyDescent="0.25">
      <c r="A4582" t="s">
        <v>1463</v>
      </c>
      <c r="B4582" t="s">
        <v>5284</v>
      </c>
      <c r="C4582" t="s">
        <v>7946</v>
      </c>
      <c r="D4582" t="s">
        <v>98</v>
      </c>
      <c r="E4582" t="s">
        <v>5284</v>
      </c>
      <c r="F4582" t="s">
        <v>7946</v>
      </c>
      <c r="H4582" t="s">
        <v>1869</v>
      </c>
      <c r="I4582" t="s">
        <v>5647</v>
      </c>
      <c r="K4582" t="s">
        <v>128</v>
      </c>
      <c r="L4582" t="s">
        <v>7597</v>
      </c>
    </row>
    <row r="4583" spans="1:12" x14ac:dyDescent="0.25">
      <c r="A4583" t="s">
        <v>1463</v>
      </c>
      <c r="B4583" t="s">
        <v>5284</v>
      </c>
      <c r="C4583" t="s">
        <v>7947</v>
      </c>
      <c r="D4583" t="s">
        <v>98</v>
      </c>
      <c r="E4583" t="s">
        <v>5284</v>
      </c>
      <c r="F4583" t="s">
        <v>7947</v>
      </c>
      <c r="H4583" t="s">
        <v>1869</v>
      </c>
      <c r="I4583" t="s">
        <v>3802</v>
      </c>
      <c r="K4583" t="s">
        <v>128</v>
      </c>
      <c r="L4583" t="s">
        <v>3397</v>
      </c>
    </row>
    <row r="4584" spans="1:12" x14ac:dyDescent="0.25">
      <c r="A4584" t="s">
        <v>1463</v>
      </c>
      <c r="B4584" t="s">
        <v>5284</v>
      </c>
      <c r="C4584" t="s">
        <v>3386</v>
      </c>
      <c r="D4584" t="s">
        <v>98</v>
      </c>
      <c r="E4584" t="s">
        <v>5284</v>
      </c>
      <c r="F4584" t="s">
        <v>3386</v>
      </c>
      <c r="H4584" t="s">
        <v>1869</v>
      </c>
      <c r="I4584" t="s">
        <v>5654</v>
      </c>
      <c r="K4584" t="s">
        <v>128</v>
      </c>
      <c r="L4584" t="s">
        <v>7950</v>
      </c>
    </row>
    <row r="4585" spans="1:12" x14ac:dyDescent="0.25">
      <c r="A4585" t="s">
        <v>1463</v>
      </c>
      <c r="B4585" t="s">
        <v>5284</v>
      </c>
      <c r="C4585" t="s">
        <v>7597</v>
      </c>
      <c r="D4585" t="s">
        <v>98</v>
      </c>
      <c r="E4585" t="s">
        <v>5284</v>
      </c>
      <c r="F4585" t="s">
        <v>7597</v>
      </c>
      <c r="H4585" t="s">
        <v>1869</v>
      </c>
      <c r="I4585" t="s">
        <v>3808</v>
      </c>
      <c r="K4585" t="s">
        <v>128</v>
      </c>
      <c r="L4585" t="s">
        <v>7951</v>
      </c>
    </row>
    <row r="4586" spans="1:12" x14ac:dyDescent="0.25">
      <c r="A4586" t="s">
        <v>1463</v>
      </c>
      <c r="B4586" t="s">
        <v>5284</v>
      </c>
      <c r="C4586" t="s">
        <v>3397</v>
      </c>
      <c r="D4586" t="s">
        <v>98</v>
      </c>
      <c r="E4586" t="s">
        <v>5284</v>
      </c>
      <c r="F4586" t="s">
        <v>3397</v>
      </c>
      <c r="H4586" t="s">
        <v>1869</v>
      </c>
      <c r="I4586" t="s">
        <v>3811</v>
      </c>
      <c r="K4586" t="s">
        <v>128</v>
      </c>
      <c r="L4586" t="s">
        <v>7953</v>
      </c>
    </row>
    <row r="4587" spans="1:12" x14ac:dyDescent="0.25">
      <c r="A4587" t="s">
        <v>1463</v>
      </c>
      <c r="B4587" t="s">
        <v>5284</v>
      </c>
      <c r="C4587" t="s">
        <v>7950</v>
      </c>
      <c r="D4587" t="s">
        <v>98</v>
      </c>
      <c r="E4587" t="s">
        <v>5284</v>
      </c>
      <c r="F4587" t="s">
        <v>7950</v>
      </c>
      <c r="H4587" t="s">
        <v>1869</v>
      </c>
      <c r="I4587" t="s">
        <v>5661</v>
      </c>
      <c r="K4587" t="s">
        <v>128</v>
      </c>
      <c r="L4587" t="s">
        <v>7954</v>
      </c>
    </row>
    <row r="4588" spans="1:12" x14ac:dyDescent="0.25">
      <c r="A4588" t="s">
        <v>1463</v>
      </c>
      <c r="B4588" t="s">
        <v>5284</v>
      </c>
      <c r="C4588" t="s">
        <v>7951</v>
      </c>
      <c r="D4588" t="s">
        <v>98</v>
      </c>
      <c r="E4588" t="s">
        <v>5284</v>
      </c>
      <c r="F4588" t="s">
        <v>7951</v>
      </c>
      <c r="H4588" t="s">
        <v>1869</v>
      </c>
      <c r="I4588" t="s">
        <v>3814</v>
      </c>
      <c r="K4588" t="s">
        <v>128</v>
      </c>
      <c r="L4588" t="s">
        <v>8492</v>
      </c>
    </row>
    <row r="4589" spans="1:12" x14ac:dyDescent="0.25">
      <c r="A4589" t="s">
        <v>1463</v>
      </c>
      <c r="B4589" t="s">
        <v>5284</v>
      </c>
      <c r="C4589" t="s">
        <v>7952</v>
      </c>
      <c r="D4589" t="s">
        <v>98</v>
      </c>
      <c r="E4589" t="s">
        <v>5284</v>
      </c>
      <c r="F4589" t="s">
        <v>7952</v>
      </c>
      <c r="H4589" t="s">
        <v>1869</v>
      </c>
      <c r="I4589" t="s">
        <v>3817</v>
      </c>
      <c r="K4589" t="s">
        <v>128</v>
      </c>
      <c r="L4589" t="s">
        <v>8000</v>
      </c>
    </row>
    <row r="4590" spans="1:12" x14ac:dyDescent="0.25">
      <c r="A4590" t="s">
        <v>1463</v>
      </c>
      <c r="B4590" t="s">
        <v>5284</v>
      </c>
      <c r="C4590" t="s">
        <v>8492</v>
      </c>
      <c r="D4590" t="s">
        <v>98</v>
      </c>
      <c r="E4590" t="s">
        <v>5284</v>
      </c>
      <c r="F4590" t="s">
        <v>8492</v>
      </c>
      <c r="H4590" t="s">
        <v>1869</v>
      </c>
      <c r="I4590" t="s">
        <v>5668</v>
      </c>
      <c r="K4590" t="s">
        <v>128</v>
      </c>
      <c r="L4590" t="s">
        <v>8178</v>
      </c>
    </row>
    <row r="4591" spans="1:12" x14ac:dyDescent="0.25">
      <c r="A4591" t="s">
        <v>1463</v>
      </c>
      <c r="B4591" t="s">
        <v>5284</v>
      </c>
      <c r="C4591" t="s">
        <v>8495</v>
      </c>
      <c r="D4591" t="s">
        <v>98</v>
      </c>
      <c r="E4591" t="s">
        <v>5284</v>
      </c>
      <c r="F4591" t="s">
        <v>8495</v>
      </c>
      <c r="H4591" t="s">
        <v>1869</v>
      </c>
      <c r="I4591" t="s">
        <v>3820</v>
      </c>
      <c r="K4591" t="s">
        <v>128</v>
      </c>
      <c r="L4591" t="s">
        <v>8002</v>
      </c>
    </row>
    <row r="4592" spans="1:12" x14ac:dyDescent="0.25">
      <c r="A4592" t="s">
        <v>1463</v>
      </c>
      <c r="B4592" t="s">
        <v>5284</v>
      </c>
      <c r="C4592" t="s">
        <v>8033</v>
      </c>
      <c r="D4592" t="s">
        <v>98</v>
      </c>
      <c r="E4592" t="s">
        <v>5284</v>
      </c>
      <c r="F4592" t="s">
        <v>8033</v>
      </c>
      <c r="H4592" t="s">
        <v>1869</v>
      </c>
      <c r="I4592" t="s">
        <v>3823</v>
      </c>
      <c r="K4592" t="s">
        <v>128</v>
      </c>
      <c r="L4592" t="s">
        <v>8003</v>
      </c>
    </row>
    <row r="4593" spans="1:12" x14ac:dyDescent="0.25">
      <c r="A4593" t="s">
        <v>1463</v>
      </c>
      <c r="B4593" t="s">
        <v>5284</v>
      </c>
      <c r="C4593" t="s">
        <v>8005</v>
      </c>
      <c r="D4593" t="s">
        <v>98</v>
      </c>
      <c r="E4593" t="s">
        <v>5284</v>
      </c>
      <c r="F4593" t="s">
        <v>8005</v>
      </c>
      <c r="H4593" t="s">
        <v>1869</v>
      </c>
      <c r="I4593" t="s">
        <v>5678</v>
      </c>
      <c r="K4593" t="s">
        <v>128</v>
      </c>
      <c r="L4593" t="s">
        <v>8004</v>
      </c>
    </row>
    <row r="4594" spans="1:12" x14ac:dyDescent="0.25">
      <c r="A4594" t="s">
        <v>1463</v>
      </c>
      <c r="B4594" t="s">
        <v>5284</v>
      </c>
      <c r="C4594" t="s">
        <v>8493</v>
      </c>
      <c r="D4594" t="s">
        <v>98</v>
      </c>
      <c r="E4594" t="s">
        <v>5284</v>
      </c>
      <c r="F4594" t="s">
        <v>8493</v>
      </c>
      <c r="H4594" t="s">
        <v>1869</v>
      </c>
      <c r="I4594" t="s">
        <v>3826</v>
      </c>
      <c r="K4594" t="s">
        <v>128</v>
      </c>
      <c r="L4594" t="s">
        <v>8049</v>
      </c>
    </row>
    <row r="4595" spans="1:12" x14ac:dyDescent="0.25">
      <c r="A4595" t="s">
        <v>1463</v>
      </c>
      <c r="B4595" t="s">
        <v>5284</v>
      </c>
      <c r="C4595" t="s">
        <v>7623</v>
      </c>
      <c r="D4595" t="s">
        <v>98</v>
      </c>
      <c r="E4595" t="s">
        <v>5284</v>
      </c>
      <c r="F4595" t="s">
        <v>7623</v>
      </c>
      <c r="H4595" t="s">
        <v>1869</v>
      </c>
      <c r="I4595" t="s">
        <v>3829</v>
      </c>
      <c r="K4595" t="s">
        <v>128</v>
      </c>
      <c r="L4595" t="s">
        <v>3439</v>
      </c>
    </row>
    <row r="4596" spans="1:12" x14ac:dyDescent="0.25">
      <c r="A4596" t="s">
        <v>1463</v>
      </c>
      <c r="B4596" t="s">
        <v>5284</v>
      </c>
      <c r="C4596" t="s">
        <v>8496</v>
      </c>
      <c r="D4596" t="s">
        <v>98</v>
      </c>
      <c r="E4596" t="s">
        <v>5284</v>
      </c>
      <c r="F4596" t="s">
        <v>8496</v>
      </c>
      <c r="H4596" t="s">
        <v>1869</v>
      </c>
      <c r="I4596" t="s">
        <v>5688</v>
      </c>
      <c r="K4596" t="s">
        <v>128</v>
      </c>
      <c r="L4596" t="s">
        <v>9040</v>
      </c>
    </row>
    <row r="4597" spans="1:12" x14ac:dyDescent="0.25">
      <c r="A4597" t="s">
        <v>1463</v>
      </c>
      <c r="B4597" t="s">
        <v>5284</v>
      </c>
      <c r="C4597" t="s">
        <v>8035</v>
      </c>
      <c r="D4597" t="s">
        <v>98</v>
      </c>
      <c r="E4597" t="s">
        <v>5284</v>
      </c>
      <c r="F4597" t="s">
        <v>8035</v>
      </c>
      <c r="H4597" t="s">
        <v>1869</v>
      </c>
      <c r="I4597" t="s">
        <v>3831</v>
      </c>
      <c r="K4597" t="s">
        <v>128</v>
      </c>
      <c r="L4597" t="s">
        <v>8495</v>
      </c>
    </row>
    <row r="4598" spans="1:12" x14ac:dyDescent="0.25">
      <c r="A4598" t="s">
        <v>1463</v>
      </c>
      <c r="B4598" t="s">
        <v>5284</v>
      </c>
      <c r="C4598" t="s">
        <v>8494</v>
      </c>
      <c r="D4598" t="s">
        <v>98</v>
      </c>
      <c r="E4598" t="s">
        <v>5284</v>
      </c>
      <c r="F4598" t="s">
        <v>8494</v>
      </c>
      <c r="H4598" t="s">
        <v>1869</v>
      </c>
      <c r="I4598" t="s">
        <v>5695</v>
      </c>
      <c r="K4598" t="s">
        <v>128</v>
      </c>
      <c r="L4598" t="s">
        <v>8006</v>
      </c>
    </row>
    <row r="4599" spans="1:12" x14ac:dyDescent="0.25">
      <c r="A4599" t="s">
        <v>1463</v>
      </c>
      <c r="B4599" t="s">
        <v>5284</v>
      </c>
      <c r="C4599" t="s">
        <v>8491</v>
      </c>
      <c r="D4599" t="s">
        <v>98</v>
      </c>
      <c r="E4599" t="s">
        <v>5284</v>
      </c>
      <c r="F4599" t="s">
        <v>8491</v>
      </c>
      <c r="H4599" t="s">
        <v>1869</v>
      </c>
      <c r="I4599" t="s">
        <v>3834</v>
      </c>
      <c r="K4599" t="s">
        <v>128</v>
      </c>
      <c r="L4599" t="s">
        <v>8007</v>
      </c>
    </row>
    <row r="4600" spans="1:12" x14ac:dyDescent="0.25">
      <c r="A4600" t="s">
        <v>1463</v>
      </c>
      <c r="B4600" t="s">
        <v>7667</v>
      </c>
      <c r="C4600" t="s">
        <v>8497</v>
      </c>
      <c r="D4600" t="s">
        <v>98</v>
      </c>
      <c r="E4600" t="s">
        <v>7667</v>
      </c>
      <c r="F4600" t="s">
        <v>8497</v>
      </c>
      <c r="H4600" t="s">
        <v>1869</v>
      </c>
      <c r="I4600" t="s">
        <v>5702</v>
      </c>
      <c r="K4600" t="s">
        <v>128</v>
      </c>
      <c r="L4600" t="s">
        <v>8008</v>
      </c>
    </row>
    <row r="4601" spans="1:12" x14ac:dyDescent="0.25">
      <c r="A4601" t="s">
        <v>1463</v>
      </c>
      <c r="B4601" t="s">
        <v>7667</v>
      </c>
      <c r="C4601" t="s">
        <v>8491</v>
      </c>
      <c r="D4601" t="s">
        <v>98</v>
      </c>
      <c r="E4601" t="s">
        <v>7667</v>
      </c>
      <c r="F4601" t="s">
        <v>8491</v>
      </c>
      <c r="H4601" t="s">
        <v>1869</v>
      </c>
      <c r="I4601" t="s">
        <v>3837</v>
      </c>
      <c r="K4601" t="s">
        <v>128</v>
      </c>
      <c r="L4601" t="s">
        <v>7678</v>
      </c>
    </row>
    <row r="4602" spans="1:12" x14ac:dyDescent="0.25">
      <c r="A4602" t="s">
        <v>1463</v>
      </c>
      <c r="B4602" t="s">
        <v>5315</v>
      </c>
      <c r="C4602" t="s">
        <v>8005</v>
      </c>
      <c r="D4602" t="s">
        <v>98</v>
      </c>
      <c r="E4602" t="s">
        <v>5315</v>
      </c>
      <c r="F4602" t="s">
        <v>8005</v>
      </c>
      <c r="H4602" t="s">
        <v>1869</v>
      </c>
      <c r="I4602" t="s">
        <v>5708</v>
      </c>
      <c r="K4602" t="s">
        <v>128</v>
      </c>
      <c r="L4602" t="s">
        <v>3663</v>
      </c>
    </row>
    <row r="4603" spans="1:12" x14ac:dyDescent="0.25">
      <c r="A4603" t="s">
        <v>1463</v>
      </c>
      <c r="B4603" t="s">
        <v>5315</v>
      </c>
      <c r="C4603" t="s">
        <v>8493</v>
      </c>
      <c r="D4603" t="s">
        <v>98</v>
      </c>
      <c r="E4603" t="s">
        <v>5315</v>
      </c>
      <c r="F4603" t="s">
        <v>8493</v>
      </c>
      <c r="H4603" t="s">
        <v>1869</v>
      </c>
      <c r="I4603" t="s">
        <v>3873</v>
      </c>
      <c r="K4603" t="s">
        <v>128</v>
      </c>
      <c r="L4603" t="s">
        <v>7751</v>
      </c>
    </row>
    <row r="4604" spans="1:12" x14ac:dyDescent="0.25">
      <c r="A4604" t="s">
        <v>1463</v>
      </c>
      <c r="B4604" t="s">
        <v>5315</v>
      </c>
      <c r="C4604" t="s">
        <v>8494</v>
      </c>
      <c r="D4604" t="s">
        <v>98</v>
      </c>
      <c r="E4604" t="s">
        <v>5315</v>
      </c>
      <c r="F4604" t="s">
        <v>8494</v>
      </c>
      <c r="H4604" t="s">
        <v>1869</v>
      </c>
      <c r="I4604" t="s">
        <v>3995</v>
      </c>
      <c r="K4604" t="s">
        <v>128</v>
      </c>
      <c r="L4604" t="s">
        <v>8190</v>
      </c>
    </row>
    <row r="4605" spans="1:12" x14ac:dyDescent="0.25">
      <c r="A4605" t="s">
        <v>1464</v>
      </c>
      <c r="B4605" t="s">
        <v>5288</v>
      </c>
      <c r="C4605" t="s">
        <v>3489</v>
      </c>
      <c r="D4605" t="s">
        <v>1464</v>
      </c>
      <c r="E4605" t="s">
        <v>5288</v>
      </c>
      <c r="F4605" t="s">
        <v>3489</v>
      </c>
      <c r="H4605" t="s">
        <v>159</v>
      </c>
      <c r="I4605" t="s">
        <v>3628</v>
      </c>
      <c r="K4605" t="s">
        <v>128</v>
      </c>
      <c r="L4605" t="s">
        <v>8335</v>
      </c>
    </row>
    <row r="4606" spans="1:12" x14ac:dyDescent="0.25">
      <c r="A4606" t="s">
        <v>1464</v>
      </c>
      <c r="B4606" t="s">
        <v>5288</v>
      </c>
      <c r="C4606" t="s">
        <v>3492</v>
      </c>
      <c r="D4606" t="s">
        <v>1464</v>
      </c>
      <c r="E4606" t="s">
        <v>5288</v>
      </c>
      <c r="F4606" t="s">
        <v>3492</v>
      </c>
      <c r="H4606" t="s">
        <v>159</v>
      </c>
      <c r="I4606" t="s">
        <v>3738</v>
      </c>
      <c r="K4606" t="s">
        <v>128</v>
      </c>
      <c r="L4606" t="s">
        <v>7623</v>
      </c>
    </row>
    <row r="4607" spans="1:12" x14ac:dyDescent="0.25">
      <c r="A4607" t="s">
        <v>1464</v>
      </c>
      <c r="B4607" t="s">
        <v>5288</v>
      </c>
      <c r="C4607" t="s">
        <v>3495</v>
      </c>
      <c r="D4607" t="s">
        <v>1464</v>
      </c>
      <c r="E4607" t="s">
        <v>5288</v>
      </c>
      <c r="F4607" t="s">
        <v>3495</v>
      </c>
      <c r="H4607" t="s">
        <v>159</v>
      </c>
      <c r="I4607" t="s">
        <v>3744</v>
      </c>
      <c r="K4607" t="s">
        <v>128</v>
      </c>
      <c r="L4607" t="s">
        <v>9041</v>
      </c>
    </row>
    <row r="4608" spans="1:12" x14ac:dyDescent="0.25">
      <c r="A4608" t="s">
        <v>1464</v>
      </c>
      <c r="B4608" t="s">
        <v>5288</v>
      </c>
      <c r="C4608" t="s">
        <v>3532</v>
      </c>
      <c r="D4608" t="s">
        <v>1464</v>
      </c>
      <c r="E4608" t="s">
        <v>5288</v>
      </c>
      <c r="F4608" t="s">
        <v>3532</v>
      </c>
      <c r="H4608" t="s">
        <v>159</v>
      </c>
      <c r="I4608" t="s">
        <v>3747</v>
      </c>
      <c r="K4608" t="s">
        <v>128</v>
      </c>
      <c r="L4608" t="s">
        <v>8496</v>
      </c>
    </row>
    <row r="4609" spans="1:12" x14ac:dyDescent="0.25">
      <c r="A4609" t="s">
        <v>1464</v>
      </c>
      <c r="B4609" t="s">
        <v>5288</v>
      </c>
      <c r="C4609" t="s">
        <v>3535</v>
      </c>
      <c r="D4609" t="s">
        <v>1464</v>
      </c>
      <c r="E4609" t="s">
        <v>5288</v>
      </c>
      <c r="F4609" t="s">
        <v>3535</v>
      </c>
      <c r="H4609" t="s">
        <v>159</v>
      </c>
      <c r="I4609" t="s">
        <v>3779</v>
      </c>
      <c r="K4609" t="s">
        <v>128</v>
      </c>
      <c r="L4609" t="s">
        <v>7662</v>
      </c>
    </row>
    <row r="4610" spans="1:12" x14ac:dyDescent="0.25">
      <c r="A4610" t="s">
        <v>1464</v>
      </c>
      <c r="B4610" t="s">
        <v>5288</v>
      </c>
      <c r="C4610" t="s">
        <v>3543</v>
      </c>
      <c r="D4610" t="s">
        <v>1464</v>
      </c>
      <c r="E4610" t="s">
        <v>5288</v>
      </c>
      <c r="F4610" t="s">
        <v>3543</v>
      </c>
      <c r="H4610" t="s">
        <v>159</v>
      </c>
      <c r="I4610" t="s">
        <v>3782</v>
      </c>
      <c r="K4610" t="s">
        <v>128</v>
      </c>
      <c r="L4610" t="s">
        <v>8036</v>
      </c>
    </row>
    <row r="4611" spans="1:12" x14ac:dyDescent="0.25">
      <c r="A4611" t="s">
        <v>1464</v>
      </c>
      <c r="B4611" t="s">
        <v>5288</v>
      </c>
      <c r="C4611" t="s">
        <v>3549</v>
      </c>
      <c r="D4611" t="s">
        <v>1464</v>
      </c>
      <c r="E4611" t="s">
        <v>5288</v>
      </c>
      <c r="F4611" t="s">
        <v>3549</v>
      </c>
      <c r="H4611" t="s">
        <v>159</v>
      </c>
      <c r="I4611" t="s">
        <v>5629</v>
      </c>
      <c r="K4611" t="s">
        <v>128</v>
      </c>
      <c r="L4611" t="s">
        <v>8037</v>
      </c>
    </row>
    <row r="4612" spans="1:12" x14ac:dyDescent="0.25">
      <c r="A4612" t="s">
        <v>1464</v>
      </c>
      <c r="B4612" t="s">
        <v>5288</v>
      </c>
      <c r="C4612" t="s">
        <v>3570</v>
      </c>
      <c r="D4612" t="s">
        <v>1464</v>
      </c>
      <c r="E4612" t="s">
        <v>5288</v>
      </c>
      <c r="F4612" t="s">
        <v>3570</v>
      </c>
      <c r="H4612" t="s">
        <v>159</v>
      </c>
      <c r="I4612" t="s">
        <v>3785</v>
      </c>
      <c r="K4612" t="s">
        <v>128</v>
      </c>
      <c r="L4612" t="s">
        <v>8039</v>
      </c>
    </row>
    <row r="4613" spans="1:12" x14ac:dyDescent="0.25">
      <c r="A4613" t="s">
        <v>1464</v>
      </c>
      <c r="B4613" t="s">
        <v>5288</v>
      </c>
      <c r="C4613" t="s">
        <v>7649</v>
      </c>
      <c r="D4613" t="s">
        <v>1464</v>
      </c>
      <c r="E4613" t="s">
        <v>5288</v>
      </c>
      <c r="F4613" t="s">
        <v>7649</v>
      </c>
      <c r="H4613" t="s">
        <v>159</v>
      </c>
      <c r="I4613" t="s">
        <v>7727</v>
      </c>
      <c r="K4613" t="s">
        <v>221</v>
      </c>
      <c r="L4613" t="s">
        <v>7649</v>
      </c>
    </row>
    <row r="4614" spans="1:12" x14ac:dyDescent="0.25">
      <c r="A4614" t="s">
        <v>1464</v>
      </c>
      <c r="B4614" t="s">
        <v>5288</v>
      </c>
      <c r="C4614" t="s">
        <v>3588</v>
      </c>
      <c r="D4614" t="s">
        <v>1464</v>
      </c>
      <c r="E4614" t="s">
        <v>5288</v>
      </c>
      <c r="F4614" t="s">
        <v>3588</v>
      </c>
      <c r="H4614" t="s">
        <v>159</v>
      </c>
      <c r="I4614" t="s">
        <v>3790</v>
      </c>
      <c r="K4614" t="s">
        <v>221</v>
      </c>
      <c r="L4614" t="s">
        <v>7654</v>
      </c>
    </row>
    <row r="4615" spans="1:12" x14ac:dyDescent="0.25">
      <c r="A4615" t="s">
        <v>1464</v>
      </c>
      <c r="B4615" t="s">
        <v>5288</v>
      </c>
      <c r="C4615" t="s">
        <v>3602</v>
      </c>
      <c r="D4615" t="s">
        <v>1464</v>
      </c>
      <c r="E4615" t="s">
        <v>5288</v>
      </c>
      <c r="F4615" t="s">
        <v>3602</v>
      </c>
      <c r="H4615" t="s">
        <v>159</v>
      </c>
      <c r="I4615" t="s">
        <v>3793</v>
      </c>
      <c r="K4615" t="s">
        <v>221</v>
      </c>
      <c r="L4615" t="s">
        <v>3602</v>
      </c>
    </row>
    <row r="4616" spans="1:12" x14ac:dyDescent="0.25">
      <c r="A4616" t="s">
        <v>1464</v>
      </c>
      <c r="B4616" t="s">
        <v>5288</v>
      </c>
      <c r="C4616" t="s">
        <v>3605</v>
      </c>
      <c r="D4616" t="s">
        <v>1464</v>
      </c>
      <c r="E4616" t="s">
        <v>5288</v>
      </c>
      <c r="F4616" t="s">
        <v>3605</v>
      </c>
      <c r="H4616" t="s">
        <v>159</v>
      </c>
      <c r="I4616" t="s">
        <v>5640</v>
      </c>
      <c r="K4616" t="s">
        <v>221</v>
      </c>
      <c r="L4616" t="s">
        <v>3628</v>
      </c>
    </row>
    <row r="4617" spans="1:12" x14ac:dyDescent="0.25">
      <c r="A4617" t="s">
        <v>1464</v>
      </c>
      <c r="B4617" t="s">
        <v>5288</v>
      </c>
      <c r="C4617" t="s">
        <v>7665</v>
      </c>
      <c r="D4617" t="s">
        <v>1464</v>
      </c>
      <c r="E4617" t="s">
        <v>5288</v>
      </c>
      <c r="F4617" t="s">
        <v>7665</v>
      </c>
      <c r="H4617" t="s">
        <v>159</v>
      </c>
      <c r="I4617" t="s">
        <v>3799</v>
      </c>
      <c r="K4617" t="s">
        <v>1920</v>
      </c>
      <c r="L4617" t="s">
        <v>3504</v>
      </c>
    </row>
    <row r="4618" spans="1:12" x14ac:dyDescent="0.25">
      <c r="A4618" t="s">
        <v>1464</v>
      </c>
      <c r="B4618" t="s">
        <v>5288</v>
      </c>
      <c r="C4618" t="s">
        <v>3628</v>
      </c>
      <c r="D4618" t="s">
        <v>1464</v>
      </c>
      <c r="E4618" t="s">
        <v>5288</v>
      </c>
      <c r="F4618" t="s">
        <v>3628</v>
      </c>
      <c r="H4618" t="s">
        <v>159</v>
      </c>
      <c r="I4618" t="s">
        <v>5647</v>
      </c>
      <c r="K4618" t="s">
        <v>1920</v>
      </c>
      <c r="L4618" t="s">
        <v>7649</v>
      </c>
    </row>
    <row r="4619" spans="1:12" x14ac:dyDescent="0.25">
      <c r="A4619" t="s">
        <v>1464</v>
      </c>
      <c r="B4619" t="s">
        <v>5288</v>
      </c>
      <c r="C4619" t="s">
        <v>7678</v>
      </c>
      <c r="D4619" t="s">
        <v>1464</v>
      </c>
      <c r="E4619" t="s">
        <v>5288</v>
      </c>
      <c r="F4619" t="s">
        <v>7678</v>
      </c>
      <c r="H4619" t="s">
        <v>159</v>
      </c>
      <c r="I4619" t="s">
        <v>3805</v>
      </c>
      <c r="K4619" t="s">
        <v>1920</v>
      </c>
      <c r="L4619" t="s">
        <v>7668</v>
      </c>
    </row>
    <row r="4620" spans="1:12" x14ac:dyDescent="0.25">
      <c r="A4620" t="s">
        <v>1464</v>
      </c>
      <c r="B4620" t="s">
        <v>5288</v>
      </c>
      <c r="C4620" t="s">
        <v>3642</v>
      </c>
      <c r="D4620" t="s">
        <v>1464</v>
      </c>
      <c r="E4620" t="s">
        <v>5288</v>
      </c>
      <c r="F4620" t="s">
        <v>3642</v>
      </c>
      <c r="H4620" t="s">
        <v>159</v>
      </c>
      <c r="I4620" t="s">
        <v>5654</v>
      </c>
      <c r="K4620" t="s">
        <v>1920</v>
      </c>
      <c r="L4620" t="s">
        <v>7674</v>
      </c>
    </row>
    <row r="4621" spans="1:12" x14ac:dyDescent="0.25">
      <c r="A4621" t="s">
        <v>1464</v>
      </c>
      <c r="B4621" t="s">
        <v>5288</v>
      </c>
      <c r="C4621" t="s">
        <v>3645</v>
      </c>
      <c r="D4621" t="s">
        <v>1464</v>
      </c>
      <c r="E4621" t="s">
        <v>5288</v>
      </c>
      <c r="F4621" t="s">
        <v>3645</v>
      </c>
      <c r="H4621" t="s">
        <v>159</v>
      </c>
      <c r="I4621" t="s">
        <v>3808</v>
      </c>
      <c r="K4621" t="s">
        <v>1920</v>
      </c>
      <c r="L4621" t="s">
        <v>7678</v>
      </c>
    </row>
    <row r="4622" spans="1:12" x14ac:dyDescent="0.25">
      <c r="A4622" t="s">
        <v>1464</v>
      </c>
      <c r="B4622" t="s">
        <v>5288</v>
      </c>
      <c r="C4622" t="s">
        <v>7684</v>
      </c>
      <c r="D4622" t="s">
        <v>1464</v>
      </c>
      <c r="E4622" t="s">
        <v>5288</v>
      </c>
      <c r="F4622" t="s">
        <v>7684</v>
      </c>
      <c r="H4622" t="s">
        <v>159</v>
      </c>
      <c r="I4622" t="s">
        <v>3811</v>
      </c>
      <c r="K4622" t="s">
        <v>1920</v>
      </c>
      <c r="L4622" t="s">
        <v>3663</v>
      </c>
    </row>
    <row r="4623" spans="1:12" x14ac:dyDescent="0.25">
      <c r="A4623" t="s">
        <v>1464</v>
      </c>
      <c r="B4623" t="s">
        <v>5288</v>
      </c>
      <c r="C4623" t="s">
        <v>3663</v>
      </c>
      <c r="D4623" t="s">
        <v>1464</v>
      </c>
      <c r="E4623" t="s">
        <v>5288</v>
      </c>
      <c r="F4623" t="s">
        <v>3663</v>
      </c>
      <c r="H4623" t="s">
        <v>159</v>
      </c>
      <c r="I4623" t="s">
        <v>5661</v>
      </c>
      <c r="K4623" t="s">
        <v>130</v>
      </c>
      <c r="L4623" t="s">
        <v>3257</v>
      </c>
    </row>
    <row r="4624" spans="1:12" x14ac:dyDescent="0.25">
      <c r="A4624" t="s">
        <v>1464</v>
      </c>
      <c r="B4624" t="s">
        <v>5288</v>
      </c>
      <c r="C4624" t="s">
        <v>3684</v>
      </c>
      <c r="D4624" t="s">
        <v>1464</v>
      </c>
      <c r="E4624" t="s">
        <v>5288</v>
      </c>
      <c r="F4624" t="s">
        <v>3684</v>
      </c>
      <c r="H4624" t="s">
        <v>159</v>
      </c>
      <c r="I4624" t="s">
        <v>3814</v>
      </c>
      <c r="K4624" t="s">
        <v>130</v>
      </c>
      <c r="L4624" t="s">
        <v>3285</v>
      </c>
    </row>
    <row r="4625" spans="1:12" x14ac:dyDescent="0.25">
      <c r="A4625" t="s">
        <v>1464</v>
      </c>
      <c r="B4625" t="s">
        <v>5288</v>
      </c>
      <c r="C4625" t="s">
        <v>3708</v>
      </c>
      <c r="D4625" t="s">
        <v>1464</v>
      </c>
      <c r="E4625" t="s">
        <v>5288</v>
      </c>
      <c r="F4625" t="s">
        <v>3708</v>
      </c>
      <c r="H4625" t="s">
        <v>159</v>
      </c>
      <c r="I4625" t="s">
        <v>3817</v>
      </c>
      <c r="K4625" t="s">
        <v>130</v>
      </c>
      <c r="L4625" t="s">
        <v>3317</v>
      </c>
    </row>
    <row r="4626" spans="1:12" x14ac:dyDescent="0.25">
      <c r="A4626" t="s">
        <v>1464</v>
      </c>
      <c r="B4626" t="s">
        <v>5288</v>
      </c>
      <c r="C4626" t="s">
        <v>3714</v>
      </c>
      <c r="D4626" t="s">
        <v>1464</v>
      </c>
      <c r="E4626" t="s">
        <v>5288</v>
      </c>
      <c r="F4626" t="s">
        <v>3714</v>
      </c>
      <c r="H4626" t="s">
        <v>159</v>
      </c>
      <c r="I4626" t="s">
        <v>5668</v>
      </c>
      <c r="K4626" t="s">
        <v>130</v>
      </c>
      <c r="L4626" t="s">
        <v>3335</v>
      </c>
    </row>
    <row r="4627" spans="1:12" x14ac:dyDescent="0.25">
      <c r="A4627" t="s">
        <v>1464</v>
      </c>
      <c r="B4627" t="s">
        <v>5288</v>
      </c>
      <c r="C4627" t="s">
        <v>3855</v>
      </c>
      <c r="D4627" t="s">
        <v>1464</v>
      </c>
      <c r="E4627" t="s">
        <v>5288</v>
      </c>
      <c r="F4627" t="s">
        <v>3855</v>
      </c>
      <c r="H4627" t="s">
        <v>159</v>
      </c>
      <c r="I4627" t="s">
        <v>3820</v>
      </c>
      <c r="K4627" t="s">
        <v>130</v>
      </c>
      <c r="L4627" t="s">
        <v>9042</v>
      </c>
    </row>
    <row r="4628" spans="1:12" x14ac:dyDescent="0.25">
      <c r="A4628" t="s">
        <v>1464</v>
      </c>
      <c r="B4628" t="s">
        <v>5288</v>
      </c>
      <c r="C4628" t="s">
        <v>3858</v>
      </c>
      <c r="D4628" t="s">
        <v>1464</v>
      </c>
      <c r="E4628" t="s">
        <v>5288</v>
      </c>
      <c r="F4628" t="s">
        <v>3858</v>
      </c>
      <c r="H4628" t="s">
        <v>159</v>
      </c>
      <c r="I4628" t="s">
        <v>3823</v>
      </c>
      <c r="K4628" t="s">
        <v>130</v>
      </c>
      <c r="L4628" t="s">
        <v>3341</v>
      </c>
    </row>
    <row r="4629" spans="1:12" x14ac:dyDescent="0.25">
      <c r="A4629" t="s">
        <v>1464</v>
      </c>
      <c r="B4629" t="s">
        <v>5288</v>
      </c>
      <c r="C4629" t="s">
        <v>3877</v>
      </c>
      <c r="D4629" t="s">
        <v>1464</v>
      </c>
      <c r="E4629" t="s">
        <v>5288</v>
      </c>
      <c r="F4629" t="s">
        <v>3877</v>
      </c>
      <c r="H4629" t="s">
        <v>159</v>
      </c>
      <c r="I4629" t="s">
        <v>5678</v>
      </c>
      <c r="K4629" t="s">
        <v>130</v>
      </c>
      <c r="L4629" t="s">
        <v>7939</v>
      </c>
    </row>
    <row r="4630" spans="1:12" x14ac:dyDescent="0.25">
      <c r="A4630" t="s">
        <v>1464</v>
      </c>
      <c r="B4630" t="s">
        <v>5288</v>
      </c>
      <c r="C4630" t="s">
        <v>3880</v>
      </c>
      <c r="D4630" t="s">
        <v>1464</v>
      </c>
      <c r="E4630" t="s">
        <v>5288</v>
      </c>
      <c r="F4630" t="s">
        <v>3880</v>
      </c>
      <c r="H4630" t="s">
        <v>159</v>
      </c>
      <c r="I4630" t="s">
        <v>3826</v>
      </c>
      <c r="K4630" t="s">
        <v>130</v>
      </c>
      <c r="L4630" t="s">
        <v>7593</v>
      </c>
    </row>
    <row r="4631" spans="1:12" x14ac:dyDescent="0.25">
      <c r="A4631" t="s">
        <v>1464</v>
      </c>
      <c r="B4631" t="s">
        <v>5288</v>
      </c>
      <c r="C4631" t="s">
        <v>3983</v>
      </c>
      <c r="D4631" t="s">
        <v>1464</v>
      </c>
      <c r="E4631" t="s">
        <v>5288</v>
      </c>
      <c r="F4631" t="s">
        <v>3983</v>
      </c>
      <c r="H4631" t="s">
        <v>159</v>
      </c>
      <c r="I4631" t="s">
        <v>3829</v>
      </c>
      <c r="K4631" t="s">
        <v>130</v>
      </c>
      <c r="L4631" t="s">
        <v>3353</v>
      </c>
    </row>
    <row r="4632" spans="1:12" x14ac:dyDescent="0.25">
      <c r="A4632" t="s">
        <v>1464</v>
      </c>
      <c r="B4632" t="s">
        <v>5288</v>
      </c>
      <c r="C4632" t="s">
        <v>3995</v>
      </c>
      <c r="D4632" t="s">
        <v>1464</v>
      </c>
      <c r="E4632" t="s">
        <v>5288</v>
      </c>
      <c r="F4632" t="s">
        <v>3995</v>
      </c>
      <c r="H4632" t="s">
        <v>159</v>
      </c>
      <c r="I4632" t="s">
        <v>5688</v>
      </c>
      <c r="K4632" t="s">
        <v>130</v>
      </c>
      <c r="L4632" t="s">
        <v>3359</v>
      </c>
    </row>
    <row r="4633" spans="1:12" x14ac:dyDescent="0.25">
      <c r="A4633" t="s">
        <v>1464</v>
      </c>
      <c r="B4633" t="s">
        <v>5288</v>
      </c>
      <c r="C4633" t="s">
        <v>8420</v>
      </c>
      <c r="D4633" t="s">
        <v>1464</v>
      </c>
      <c r="E4633" t="s">
        <v>5288</v>
      </c>
      <c r="F4633" t="s">
        <v>8420</v>
      </c>
      <c r="H4633" t="s">
        <v>159</v>
      </c>
      <c r="I4633" t="s">
        <v>3831</v>
      </c>
      <c r="K4633" t="s">
        <v>130</v>
      </c>
      <c r="L4633" t="s">
        <v>7945</v>
      </c>
    </row>
    <row r="4634" spans="1:12" x14ac:dyDescent="0.25">
      <c r="A4634" t="s">
        <v>1464</v>
      </c>
      <c r="B4634" t="s">
        <v>5288</v>
      </c>
      <c r="C4634" t="s">
        <v>8190</v>
      </c>
      <c r="D4634" t="s">
        <v>1464</v>
      </c>
      <c r="E4634" t="s">
        <v>5288</v>
      </c>
      <c r="F4634" t="s">
        <v>8190</v>
      </c>
      <c r="H4634" t="s">
        <v>159</v>
      </c>
      <c r="I4634" t="s">
        <v>5695</v>
      </c>
      <c r="K4634" t="s">
        <v>130</v>
      </c>
      <c r="L4634" t="s">
        <v>3377</v>
      </c>
    </row>
    <row r="4635" spans="1:12" x14ac:dyDescent="0.25">
      <c r="A4635" t="s">
        <v>1464</v>
      </c>
      <c r="B4635" t="s">
        <v>5288</v>
      </c>
      <c r="C4635" t="s">
        <v>8227</v>
      </c>
      <c r="D4635" t="s">
        <v>1464</v>
      </c>
      <c r="E4635" t="s">
        <v>5288</v>
      </c>
      <c r="F4635" t="s">
        <v>8227</v>
      </c>
      <c r="H4635" t="s">
        <v>159</v>
      </c>
      <c r="I4635" t="s">
        <v>3834</v>
      </c>
      <c r="K4635" t="s">
        <v>130</v>
      </c>
      <c r="L4635" t="s">
        <v>3380</v>
      </c>
    </row>
    <row r="4636" spans="1:12" x14ac:dyDescent="0.25">
      <c r="A4636" t="s">
        <v>1464</v>
      </c>
      <c r="B4636" t="s">
        <v>5288</v>
      </c>
      <c r="C4636" t="s">
        <v>8285</v>
      </c>
      <c r="D4636" t="s">
        <v>1464</v>
      </c>
      <c r="E4636" t="s">
        <v>5288</v>
      </c>
      <c r="F4636" t="s">
        <v>8285</v>
      </c>
      <c r="H4636" t="s">
        <v>159</v>
      </c>
      <c r="I4636" t="s">
        <v>5702</v>
      </c>
      <c r="K4636" t="s">
        <v>130</v>
      </c>
      <c r="L4636" t="s">
        <v>3383</v>
      </c>
    </row>
    <row r="4637" spans="1:12" x14ac:dyDescent="0.25">
      <c r="A4637" t="s">
        <v>1464</v>
      </c>
      <c r="B4637" t="s">
        <v>5288</v>
      </c>
      <c r="C4637" t="s">
        <v>8290</v>
      </c>
      <c r="D4637" t="s">
        <v>1464</v>
      </c>
      <c r="E4637" t="s">
        <v>5288</v>
      </c>
      <c r="F4637" t="s">
        <v>8290</v>
      </c>
      <c r="H4637" t="s">
        <v>159</v>
      </c>
      <c r="I4637" t="s">
        <v>3873</v>
      </c>
      <c r="K4637" t="s">
        <v>130</v>
      </c>
      <c r="L4637" t="s">
        <v>7946</v>
      </c>
    </row>
    <row r="4638" spans="1:12" x14ac:dyDescent="0.25">
      <c r="A4638" t="s">
        <v>1464</v>
      </c>
      <c r="B4638" t="s">
        <v>5288</v>
      </c>
      <c r="C4638" t="s">
        <v>8297</v>
      </c>
      <c r="D4638" t="s">
        <v>1464</v>
      </c>
      <c r="E4638" t="s">
        <v>5288</v>
      </c>
      <c r="F4638" t="s">
        <v>8297</v>
      </c>
      <c r="H4638" t="s">
        <v>159</v>
      </c>
      <c r="I4638" t="s">
        <v>3995</v>
      </c>
      <c r="K4638" t="s">
        <v>130</v>
      </c>
      <c r="L4638" t="s">
        <v>7947</v>
      </c>
    </row>
    <row r="4639" spans="1:12" x14ac:dyDescent="0.25">
      <c r="A4639" t="s">
        <v>1464</v>
      </c>
      <c r="B4639" t="s">
        <v>5288</v>
      </c>
      <c r="C4639" t="s">
        <v>8306</v>
      </c>
      <c r="D4639" t="s">
        <v>1464</v>
      </c>
      <c r="E4639" t="s">
        <v>5288</v>
      </c>
      <c r="F4639" t="s">
        <v>8306</v>
      </c>
      <c r="H4639" t="s">
        <v>1873</v>
      </c>
      <c r="I4639" t="s">
        <v>3628</v>
      </c>
      <c r="K4639" t="s">
        <v>130</v>
      </c>
      <c r="L4639" t="s">
        <v>3386</v>
      </c>
    </row>
    <row r="4640" spans="1:12" x14ac:dyDescent="0.25">
      <c r="A4640" t="s">
        <v>1464</v>
      </c>
      <c r="B4640" t="s">
        <v>5288</v>
      </c>
      <c r="C4640" t="s">
        <v>8312</v>
      </c>
      <c r="D4640" t="s">
        <v>1464</v>
      </c>
      <c r="E4640" t="s">
        <v>5288</v>
      </c>
      <c r="F4640" t="s">
        <v>8312</v>
      </c>
      <c r="H4640" t="s">
        <v>1873</v>
      </c>
      <c r="I4640" t="s">
        <v>3717</v>
      </c>
      <c r="K4640" t="s">
        <v>130</v>
      </c>
      <c r="L4640" t="s">
        <v>7597</v>
      </c>
    </row>
    <row r="4641" spans="1:12" x14ac:dyDescent="0.25">
      <c r="A4641" t="s">
        <v>1464</v>
      </c>
      <c r="B4641" t="s">
        <v>5332</v>
      </c>
      <c r="C4641" t="s">
        <v>3489</v>
      </c>
      <c r="D4641" t="s">
        <v>1464</v>
      </c>
      <c r="E4641" t="s">
        <v>5332</v>
      </c>
      <c r="F4641" t="s">
        <v>3489</v>
      </c>
      <c r="H4641" t="s">
        <v>1873</v>
      </c>
      <c r="I4641" t="s">
        <v>3735</v>
      </c>
      <c r="K4641" t="s">
        <v>130</v>
      </c>
      <c r="L4641" t="s">
        <v>3397</v>
      </c>
    </row>
    <row r="4642" spans="1:12" x14ac:dyDescent="0.25">
      <c r="A4642" t="s">
        <v>1464</v>
      </c>
      <c r="B4642" t="s">
        <v>5332</v>
      </c>
      <c r="C4642" t="s">
        <v>3492</v>
      </c>
      <c r="D4642" t="s">
        <v>1464</v>
      </c>
      <c r="E4642" t="s">
        <v>5332</v>
      </c>
      <c r="F4642" t="s">
        <v>3492</v>
      </c>
      <c r="H4642" t="s">
        <v>1873</v>
      </c>
      <c r="I4642" t="s">
        <v>3738</v>
      </c>
      <c r="K4642" t="s">
        <v>130</v>
      </c>
      <c r="L4642" t="s">
        <v>7950</v>
      </c>
    </row>
    <row r="4643" spans="1:12" x14ac:dyDescent="0.25">
      <c r="A4643" t="s">
        <v>1464</v>
      </c>
      <c r="B4643" t="s">
        <v>5332</v>
      </c>
      <c r="C4643" t="s">
        <v>3495</v>
      </c>
      <c r="D4643" t="s">
        <v>1464</v>
      </c>
      <c r="E4643" t="s">
        <v>5332</v>
      </c>
      <c r="F4643" t="s">
        <v>3495</v>
      </c>
      <c r="H4643" t="s">
        <v>1873</v>
      </c>
      <c r="I4643" t="s">
        <v>3744</v>
      </c>
      <c r="K4643" t="s">
        <v>130</v>
      </c>
      <c r="L4643" t="s">
        <v>7951</v>
      </c>
    </row>
    <row r="4644" spans="1:12" x14ac:dyDescent="0.25">
      <c r="A4644" t="s">
        <v>1464</v>
      </c>
      <c r="B4644" t="s">
        <v>5332</v>
      </c>
      <c r="C4644" t="s">
        <v>3532</v>
      </c>
      <c r="D4644" t="s">
        <v>1464</v>
      </c>
      <c r="E4644" t="s">
        <v>5332</v>
      </c>
      <c r="F4644" t="s">
        <v>3532</v>
      </c>
      <c r="H4644" t="s">
        <v>1873</v>
      </c>
      <c r="I4644" t="s">
        <v>3747</v>
      </c>
      <c r="K4644" t="s">
        <v>130</v>
      </c>
      <c r="L4644" t="s">
        <v>7952</v>
      </c>
    </row>
    <row r="4645" spans="1:12" x14ac:dyDescent="0.25">
      <c r="A4645" t="s">
        <v>1464</v>
      </c>
      <c r="B4645" t="s">
        <v>5332</v>
      </c>
      <c r="C4645" t="s">
        <v>3535</v>
      </c>
      <c r="D4645" t="s">
        <v>1464</v>
      </c>
      <c r="E4645" t="s">
        <v>5332</v>
      </c>
      <c r="F4645" t="s">
        <v>3535</v>
      </c>
      <c r="H4645" t="s">
        <v>1873</v>
      </c>
      <c r="I4645" t="s">
        <v>3779</v>
      </c>
      <c r="K4645" t="s">
        <v>130</v>
      </c>
      <c r="L4645" t="s">
        <v>3409</v>
      </c>
    </row>
    <row r="4646" spans="1:12" x14ac:dyDescent="0.25">
      <c r="A4646" t="s">
        <v>1464</v>
      </c>
      <c r="B4646" t="s">
        <v>5332</v>
      </c>
      <c r="C4646" t="s">
        <v>3543</v>
      </c>
      <c r="D4646" t="s">
        <v>1464</v>
      </c>
      <c r="E4646" t="s">
        <v>5332</v>
      </c>
      <c r="F4646" t="s">
        <v>3543</v>
      </c>
      <c r="H4646" t="s">
        <v>1873</v>
      </c>
      <c r="I4646" t="s">
        <v>3782</v>
      </c>
      <c r="K4646" t="s">
        <v>130</v>
      </c>
      <c r="L4646" t="s">
        <v>7953</v>
      </c>
    </row>
    <row r="4647" spans="1:12" x14ac:dyDescent="0.25">
      <c r="A4647" t="s">
        <v>1464</v>
      </c>
      <c r="B4647" t="s">
        <v>5332</v>
      </c>
      <c r="C4647" t="s">
        <v>3549</v>
      </c>
      <c r="D4647" t="s">
        <v>1464</v>
      </c>
      <c r="E4647" t="s">
        <v>5332</v>
      </c>
      <c r="F4647" t="s">
        <v>3549</v>
      </c>
      <c r="H4647" t="s">
        <v>1873</v>
      </c>
      <c r="I4647" t="s">
        <v>5629</v>
      </c>
      <c r="K4647" t="s">
        <v>130</v>
      </c>
      <c r="L4647" t="s">
        <v>7654</v>
      </c>
    </row>
    <row r="4648" spans="1:12" x14ac:dyDescent="0.25">
      <c r="A4648" t="s">
        <v>1464</v>
      </c>
      <c r="B4648" t="s">
        <v>5332</v>
      </c>
      <c r="C4648" t="s">
        <v>3570</v>
      </c>
      <c r="D4648" t="s">
        <v>1464</v>
      </c>
      <c r="E4648" t="s">
        <v>5332</v>
      </c>
      <c r="F4648" t="s">
        <v>3570</v>
      </c>
      <c r="H4648" t="s">
        <v>1873</v>
      </c>
      <c r="I4648" t="s">
        <v>3785</v>
      </c>
      <c r="K4648" t="s">
        <v>130</v>
      </c>
      <c r="L4648" t="s">
        <v>3628</v>
      </c>
    </row>
    <row r="4649" spans="1:12" x14ac:dyDescent="0.25">
      <c r="A4649" t="s">
        <v>1464</v>
      </c>
      <c r="B4649" t="s">
        <v>5332</v>
      </c>
      <c r="C4649" t="s">
        <v>7649</v>
      </c>
      <c r="D4649" t="s">
        <v>1464</v>
      </c>
      <c r="E4649" t="s">
        <v>5332</v>
      </c>
      <c r="F4649" t="s">
        <v>7649</v>
      </c>
      <c r="H4649" t="s">
        <v>1873</v>
      </c>
      <c r="I4649" t="s">
        <v>7727</v>
      </c>
      <c r="K4649" t="s">
        <v>130</v>
      </c>
      <c r="L4649" t="s">
        <v>8190</v>
      </c>
    </row>
    <row r="4650" spans="1:12" x14ac:dyDescent="0.25">
      <c r="A4650" t="s">
        <v>1464</v>
      </c>
      <c r="B4650" t="s">
        <v>5332</v>
      </c>
      <c r="C4650" t="s">
        <v>3588</v>
      </c>
      <c r="D4650" t="s">
        <v>1464</v>
      </c>
      <c r="E4650" t="s">
        <v>5332</v>
      </c>
      <c r="F4650" t="s">
        <v>3588</v>
      </c>
      <c r="H4650" t="s">
        <v>1873</v>
      </c>
      <c r="I4650" t="s">
        <v>3790</v>
      </c>
      <c r="K4650" t="s">
        <v>130</v>
      </c>
      <c r="L4650" t="s">
        <v>7601</v>
      </c>
    </row>
    <row r="4651" spans="1:12" x14ac:dyDescent="0.25">
      <c r="A4651" t="s">
        <v>1464</v>
      </c>
      <c r="B4651" t="s">
        <v>5332</v>
      </c>
      <c r="C4651" t="s">
        <v>3602</v>
      </c>
      <c r="D4651" t="s">
        <v>1464</v>
      </c>
      <c r="E4651" t="s">
        <v>5332</v>
      </c>
      <c r="F4651" t="s">
        <v>3602</v>
      </c>
      <c r="H4651" t="s">
        <v>1873</v>
      </c>
      <c r="I4651" t="s">
        <v>3793</v>
      </c>
      <c r="K4651" t="s">
        <v>130</v>
      </c>
      <c r="L4651" t="s">
        <v>8309</v>
      </c>
    </row>
    <row r="4652" spans="1:12" x14ac:dyDescent="0.25">
      <c r="A4652" t="s">
        <v>1464</v>
      </c>
      <c r="B4652" t="s">
        <v>5332</v>
      </c>
      <c r="C4652" t="s">
        <v>3605</v>
      </c>
      <c r="D4652" t="s">
        <v>1464</v>
      </c>
      <c r="E4652" t="s">
        <v>5332</v>
      </c>
      <c r="F4652" t="s">
        <v>3605</v>
      </c>
      <c r="H4652" t="s">
        <v>1873</v>
      </c>
      <c r="I4652" t="s">
        <v>5640</v>
      </c>
      <c r="K4652" t="s">
        <v>130</v>
      </c>
      <c r="L4652" t="s">
        <v>4517</v>
      </c>
    </row>
    <row r="4653" spans="1:12" x14ac:dyDescent="0.25">
      <c r="A4653" t="s">
        <v>1464</v>
      </c>
      <c r="B4653" t="s">
        <v>5332</v>
      </c>
      <c r="C4653" t="s">
        <v>7665</v>
      </c>
      <c r="D4653" t="s">
        <v>1464</v>
      </c>
      <c r="E4653" t="s">
        <v>5332</v>
      </c>
      <c r="F4653" t="s">
        <v>7665</v>
      </c>
      <c r="H4653" t="s">
        <v>1873</v>
      </c>
      <c r="I4653" t="s">
        <v>3799</v>
      </c>
      <c r="K4653" t="s">
        <v>130</v>
      </c>
      <c r="L4653" t="s">
        <v>7612</v>
      </c>
    </row>
    <row r="4654" spans="1:12" x14ac:dyDescent="0.25">
      <c r="A4654" t="s">
        <v>1464</v>
      </c>
      <c r="B4654" t="s">
        <v>5332</v>
      </c>
      <c r="C4654" t="s">
        <v>3628</v>
      </c>
      <c r="D4654" t="s">
        <v>1464</v>
      </c>
      <c r="E4654" t="s">
        <v>5332</v>
      </c>
      <c r="F4654" t="s">
        <v>3628</v>
      </c>
      <c r="H4654" t="s">
        <v>1873</v>
      </c>
      <c r="I4654" t="s">
        <v>5647</v>
      </c>
      <c r="K4654" t="s">
        <v>130</v>
      </c>
      <c r="L4654" t="s">
        <v>7703</v>
      </c>
    </row>
    <row r="4655" spans="1:12" x14ac:dyDescent="0.25">
      <c r="A4655" t="s">
        <v>1464</v>
      </c>
      <c r="B4655" t="s">
        <v>5332</v>
      </c>
      <c r="C4655" t="s">
        <v>7678</v>
      </c>
      <c r="D4655" t="s">
        <v>1464</v>
      </c>
      <c r="E4655" t="s">
        <v>5332</v>
      </c>
      <c r="F4655" t="s">
        <v>7678</v>
      </c>
      <c r="H4655" t="s">
        <v>1873</v>
      </c>
      <c r="I4655" t="s">
        <v>3808</v>
      </c>
      <c r="K4655" t="s">
        <v>130</v>
      </c>
      <c r="L4655" t="s">
        <v>7704</v>
      </c>
    </row>
    <row r="4656" spans="1:12" x14ac:dyDescent="0.25">
      <c r="A4656" t="s">
        <v>1464</v>
      </c>
      <c r="B4656" t="s">
        <v>5332</v>
      </c>
      <c r="C4656" t="s">
        <v>3642</v>
      </c>
      <c r="D4656" t="s">
        <v>1464</v>
      </c>
      <c r="E4656" t="s">
        <v>5332</v>
      </c>
      <c r="F4656" t="s">
        <v>3642</v>
      </c>
      <c r="H4656" t="s">
        <v>1873</v>
      </c>
      <c r="I4656" t="s">
        <v>3811</v>
      </c>
      <c r="K4656" t="s">
        <v>130</v>
      </c>
      <c r="L4656" t="s">
        <v>7623</v>
      </c>
    </row>
    <row r="4657" spans="1:12" x14ac:dyDescent="0.25">
      <c r="A4657" t="s">
        <v>1464</v>
      </c>
      <c r="B4657" t="s">
        <v>5332</v>
      </c>
      <c r="C4657" t="s">
        <v>3645</v>
      </c>
      <c r="D4657" t="s">
        <v>1464</v>
      </c>
      <c r="E4657" t="s">
        <v>5332</v>
      </c>
      <c r="F4657" t="s">
        <v>3645</v>
      </c>
      <c r="H4657" t="s">
        <v>1873</v>
      </c>
      <c r="I4657" t="s">
        <v>5661</v>
      </c>
      <c r="K4657" t="s">
        <v>130</v>
      </c>
      <c r="L4657" t="s">
        <v>7624</v>
      </c>
    </row>
    <row r="4658" spans="1:12" x14ac:dyDescent="0.25">
      <c r="A4658" t="s">
        <v>1464</v>
      </c>
      <c r="B4658" t="s">
        <v>5332</v>
      </c>
      <c r="C4658" t="s">
        <v>7684</v>
      </c>
      <c r="D4658" t="s">
        <v>1464</v>
      </c>
      <c r="E4658" t="s">
        <v>5332</v>
      </c>
      <c r="F4658" t="s">
        <v>7684</v>
      </c>
      <c r="H4658" t="s">
        <v>1873</v>
      </c>
      <c r="I4658" t="s">
        <v>3814</v>
      </c>
      <c r="K4658" t="s">
        <v>130</v>
      </c>
      <c r="L4658" t="s">
        <v>7627</v>
      </c>
    </row>
    <row r="4659" spans="1:12" x14ac:dyDescent="0.25">
      <c r="A4659" t="s">
        <v>1464</v>
      </c>
      <c r="B4659" t="s">
        <v>5332</v>
      </c>
      <c r="C4659" t="s">
        <v>3663</v>
      </c>
      <c r="D4659" t="s">
        <v>1464</v>
      </c>
      <c r="E4659" t="s">
        <v>5332</v>
      </c>
      <c r="F4659" t="s">
        <v>3663</v>
      </c>
      <c r="H4659" t="s">
        <v>1873</v>
      </c>
      <c r="I4659" t="s">
        <v>3817</v>
      </c>
      <c r="K4659" t="s">
        <v>130</v>
      </c>
      <c r="L4659" t="s">
        <v>7670</v>
      </c>
    </row>
    <row r="4660" spans="1:12" x14ac:dyDescent="0.25">
      <c r="A4660" t="s">
        <v>1464</v>
      </c>
      <c r="B4660" t="s">
        <v>5332</v>
      </c>
      <c r="C4660" t="s">
        <v>3684</v>
      </c>
      <c r="D4660" t="s">
        <v>1464</v>
      </c>
      <c r="E4660" t="s">
        <v>5332</v>
      </c>
      <c r="F4660" t="s">
        <v>3684</v>
      </c>
      <c r="H4660" t="s">
        <v>1873</v>
      </c>
      <c r="I4660" t="s">
        <v>5668</v>
      </c>
      <c r="K4660" t="s">
        <v>130</v>
      </c>
      <c r="L4660" t="s">
        <v>8036</v>
      </c>
    </row>
    <row r="4661" spans="1:12" x14ac:dyDescent="0.25">
      <c r="A4661" t="s">
        <v>1464</v>
      </c>
      <c r="B4661" t="s">
        <v>5332</v>
      </c>
      <c r="C4661" t="s">
        <v>3708</v>
      </c>
      <c r="D4661" t="s">
        <v>1464</v>
      </c>
      <c r="E4661" t="s">
        <v>5332</v>
      </c>
      <c r="F4661" t="s">
        <v>3708</v>
      </c>
      <c r="H4661" t="s">
        <v>1873</v>
      </c>
      <c r="I4661" t="s">
        <v>3820</v>
      </c>
      <c r="K4661" t="s">
        <v>130</v>
      </c>
      <c r="L4661" t="s">
        <v>8037</v>
      </c>
    </row>
    <row r="4662" spans="1:12" x14ac:dyDescent="0.25">
      <c r="A4662" t="s">
        <v>1464</v>
      </c>
      <c r="B4662" t="s">
        <v>5332</v>
      </c>
      <c r="C4662" t="s">
        <v>3714</v>
      </c>
      <c r="D4662" t="s">
        <v>1464</v>
      </c>
      <c r="E4662" t="s">
        <v>5332</v>
      </c>
      <c r="F4662" t="s">
        <v>3714</v>
      </c>
      <c r="H4662" t="s">
        <v>1873</v>
      </c>
      <c r="I4662" t="s">
        <v>3823</v>
      </c>
      <c r="K4662" t="s">
        <v>130</v>
      </c>
      <c r="L4662" t="s">
        <v>8039</v>
      </c>
    </row>
    <row r="4663" spans="1:12" x14ac:dyDescent="0.25">
      <c r="A4663" t="s">
        <v>1464</v>
      </c>
      <c r="B4663" t="s">
        <v>5332</v>
      </c>
      <c r="C4663" t="s">
        <v>3855</v>
      </c>
      <c r="D4663" t="s">
        <v>1464</v>
      </c>
      <c r="E4663" t="s">
        <v>5332</v>
      </c>
      <c r="F4663" t="s">
        <v>3855</v>
      </c>
      <c r="H4663" t="s">
        <v>1873</v>
      </c>
      <c r="I4663" t="s">
        <v>5678</v>
      </c>
      <c r="K4663" t="s">
        <v>132</v>
      </c>
      <c r="L4663" t="s">
        <v>9083</v>
      </c>
    </row>
    <row r="4664" spans="1:12" x14ac:dyDescent="0.25">
      <c r="A4664" t="s">
        <v>1464</v>
      </c>
      <c r="B4664" t="s">
        <v>5332</v>
      </c>
      <c r="C4664" t="s">
        <v>3858</v>
      </c>
      <c r="D4664" t="s">
        <v>1464</v>
      </c>
      <c r="E4664" t="s">
        <v>5332</v>
      </c>
      <c r="F4664" t="s">
        <v>3858</v>
      </c>
      <c r="H4664" t="s">
        <v>1873</v>
      </c>
      <c r="I4664" t="s">
        <v>3826</v>
      </c>
      <c r="K4664" t="s">
        <v>132</v>
      </c>
      <c r="L4664" t="s">
        <v>8472</v>
      </c>
    </row>
    <row r="4665" spans="1:12" x14ac:dyDescent="0.25">
      <c r="A4665" t="s">
        <v>1464</v>
      </c>
      <c r="B4665" t="s">
        <v>5332</v>
      </c>
      <c r="C4665" t="s">
        <v>3877</v>
      </c>
      <c r="D4665" t="s">
        <v>1464</v>
      </c>
      <c r="E4665" t="s">
        <v>5332</v>
      </c>
      <c r="F4665" t="s">
        <v>3877</v>
      </c>
      <c r="H4665" t="s">
        <v>1873</v>
      </c>
      <c r="I4665" t="s">
        <v>3829</v>
      </c>
      <c r="K4665" t="s">
        <v>132</v>
      </c>
      <c r="L4665" t="s">
        <v>3251</v>
      </c>
    </row>
    <row r="4666" spans="1:12" x14ac:dyDescent="0.25">
      <c r="A4666" t="s">
        <v>1464</v>
      </c>
      <c r="B4666" t="s">
        <v>5332</v>
      </c>
      <c r="C4666" t="s">
        <v>3880</v>
      </c>
      <c r="D4666" t="s">
        <v>1464</v>
      </c>
      <c r="E4666" t="s">
        <v>5332</v>
      </c>
      <c r="F4666" t="s">
        <v>3880</v>
      </c>
      <c r="H4666" t="s">
        <v>1873</v>
      </c>
      <c r="I4666" t="s">
        <v>5688</v>
      </c>
      <c r="K4666" t="s">
        <v>132</v>
      </c>
      <c r="L4666" t="s">
        <v>3254</v>
      </c>
    </row>
    <row r="4667" spans="1:12" x14ac:dyDescent="0.25">
      <c r="A4667" t="s">
        <v>1464</v>
      </c>
      <c r="B4667" t="s">
        <v>5332</v>
      </c>
      <c r="C4667" t="s">
        <v>3983</v>
      </c>
      <c r="D4667" t="s">
        <v>1464</v>
      </c>
      <c r="E4667" t="s">
        <v>5332</v>
      </c>
      <c r="F4667" t="s">
        <v>3983</v>
      </c>
      <c r="H4667" t="s">
        <v>1873</v>
      </c>
      <c r="I4667" t="s">
        <v>3831</v>
      </c>
      <c r="K4667" t="s">
        <v>132</v>
      </c>
      <c r="L4667" t="s">
        <v>3257</v>
      </c>
    </row>
    <row r="4668" spans="1:12" x14ac:dyDescent="0.25">
      <c r="A4668" t="s">
        <v>1464</v>
      </c>
      <c r="B4668" t="s">
        <v>5332</v>
      </c>
      <c r="C4668" t="s">
        <v>3995</v>
      </c>
      <c r="D4668" t="s">
        <v>1464</v>
      </c>
      <c r="E4668" t="s">
        <v>5332</v>
      </c>
      <c r="F4668" t="s">
        <v>3995</v>
      </c>
      <c r="H4668" t="s">
        <v>1873</v>
      </c>
      <c r="I4668" t="s">
        <v>5695</v>
      </c>
      <c r="K4668" t="s">
        <v>132</v>
      </c>
      <c r="L4668" t="s">
        <v>3260</v>
      </c>
    </row>
    <row r="4669" spans="1:12" x14ac:dyDescent="0.25">
      <c r="A4669" t="s">
        <v>1464</v>
      </c>
      <c r="B4669" t="s">
        <v>5332</v>
      </c>
      <c r="C4669" t="s">
        <v>8420</v>
      </c>
      <c r="D4669" t="s">
        <v>1464</v>
      </c>
      <c r="E4669" t="s">
        <v>5332</v>
      </c>
      <c r="F4669" t="s">
        <v>8420</v>
      </c>
      <c r="H4669" t="s">
        <v>1873</v>
      </c>
      <c r="I4669" t="s">
        <v>3834</v>
      </c>
      <c r="K4669" t="s">
        <v>132</v>
      </c>
      <c r="L4669" t="s">
        <v>3263</v>
      </c>
    </row>
    <row r="4670" spans="1:12" x14ac:dyDescent="0.25">
      <c r="A4670" t="s">
        <v>1464</v>
      </c>
      <c r="B4670" t="s">
        <v>5332</v>
      </c>
      <c r="C4670" t="s">
        <v>8190</v>
      </c>
      <c r="D4670" t="s">
        <v>1464</v>
      </c>
      <c r="E4670" t="s">
        <v>5332</v>
      </c>
      <c r="F4670" t="s">
        <v>8190</v>
      </c>
      <c r="H4670" t="s">
        <v>1873</v>
      </c>
      <c r="I4670" t="s">
        <v>5702</v>
      </c>
      <c r="K4670" t="s">
        <v>132</v>
      </c>
      <c r="L4670" t="s">
        <v>7898</v>
      </c>
    </row>
    <row r="4671" spans="1:12" x14ac:dyDescent="0.25">
      <c r="A4671" t="s">
        <v>1464</v>
      </c>
      <c r="B4671" t="s">
        <v>5332</v>
      </c>
      <c r="C4671" t="s">
        <v>8227</v>
      </c>
      <c r="D4671" t="s">
        <v>1464</v>
      </c>
      <c r="E4671" t="s">
        <v>5332</v>
      </c>
      <c r="F4671" t="s">
        <v>8227</v>
      </c>
      <c r="H4671" t="s">
        <v>1873</v>
      </c>
      <c r="I4671" t="s">
        <v>3873</v>
      </c>
      <c r="K4671" t="s">
        <v>132</v>
      </c>
      <c r="L4671" t="s">
        <v>9044</v>
      </c>
    </row>
    <row r="4672" spans="1:12" x14ac:dyDescent="0.25">
      <c r="A4672" t="s">
        <v>1464</v>
      </c>
      <c r="B4672" t="s">
        <v>5332</v>
      </c>
      <c r="C4672" t="s">
        <v>8285</v>
      </c>
      <c r="D4672" t="s">
        <v>1464</v>
      </c>
      <c r="E4672" t="s">
        <v>5332</v>
      </c>
      <c r="F4672" t="s">
        <v>8285</v>
      </c>
      <c r="H4672" t="s">
        <v>1873</v>
      </c>
      <c r="I4672" t="s">
        <v>3995</v>
      </c>
      <c r="K4672" t="s">
        <v>132</v>
      </c>
      <c r="L4672" t="s">
        <v>3266</v>
      </c>
    </row>
    <row r="4673" spans="1:12" x14ac:dyDescent="0.25">
      <c r="A4673" t="s">
        <v>1464</v>
      </c>
      <c r="B4673" t="s">
        <v>5332</v>
      </c>
      <c r="C4673" t="s">
        <v>8290</v>
      </c>
      <c r="D4673" t="s">
        <v>1464</v>
      </c>
      <c r="E4673" t="s">
        <v>5332</v>
      </c>
      <c r="F4673" t="s">
        <v>8290</v>
      </c>
      <c r="H4673" t="s">
        <v>155</v>
      </c>
      <c r="I4673" t="s">
        <v>3628</v>
      </c>
      <c r="K4673" t="s">
        <v>132</v>
      </c>
      <c r="L4673" t="s">
        <v>3269</v>
      </c>
    </row>
    <row r="4674" spans="1:12" x14ac:dyDescent="0.25">
      <c r="A4674" t="s">
        <v>1464</v>
      </c>
      <c r="B4674" t="s">
        <v>5332</v>
      </c>
      <c r="C4674" t="s">
        <v>8297</v>
      </c>
      <c r="D4674" t="s">
        <v>1464</v>
      </c>
      <c r="E4674" t="s">
        <v>5332</v>
      </c>
      <c r="F4674" t="s">
        <v>8297</v>
      </c>
      <c r="H4674" t="s">
        <v>155</v>
      </c>
      <c r="I4674" t="s">
        <v>3735</v>
      </c>
      <c r="K4674" t="s">
        <v>132</v>
      </c>
      <c r="L4674" t="s">
        <v>3271</v>
      </c>
    </row>
    <row r="4675" spans="1:12" x14ac:dyDescent="0.25">
      <c r="A4675" t="s">
        <v>1464</v>
      </c>
      <c r="B4675" t="s">
        <v>5332</v>
      </c>
      <c r="C4675" t="s">
        <v>8306</v>
      </c>
      <c r="D4675" t="s">
        <v>1464</v>
      </c>
      <c r="E4675" t="s">
        <v>5332</v>
      </c>
      <c r="F4675" t="s">
        <v>8306</v>
      </c>
      <c r="H4675" t="s">
        <v>155</v>
      </c>
      <c r="I4675" t="s">
        <v>3738</v>
      </c>
      <c r="K4675" t="s">
        <v>132</v>
      </c>
      <c r="L4675" t="s">
        <v>3274</v>
      </c>
    </row>
    <row r="4676" spans="1:12" x14ac:dyDescent="0.25">
      <c r="A4676" t="s">
        <v>1464</v>
      </c>
      <c r="B4676" t="s">
        <v>5332</v>
      </c>
      <c r="C4676" t="s">
        <v>8312</v>
      </c>
      <c r="D4676" t="s">
        <v>1464</v>
      </c>
      <c r="E4676" t="s">
        <v>5332</v>
      </c>
      <c r="F4676" t="s">
        <v>8312</v>
      </c>
      <c r="H4676" t="s">
        <v>155</v>
      </c>
      <c r="I4676" t="s">
        <v>3744</v>
      </c>
      <c r="K4676" t="s">
        <v>132</v>
      </c>
      <c r="L4676" t="s">
        <v>7899</v>
      </c>
    </row>
    <row r="4677" spans="1:12" x14ac:dyDescent="0.25">
      <c r="A4677" t="s">
        <v>1464</v>
      </c>
      <c r="B4677" t="s">
        <v>5307</v>
      </c>
      <c r="C4677" t="s">
        <v>3489</v>
      </c>
      <c r="D4677" t="s">
        <v>1464</v>
      </c>
      <c r="E4677" t="s">
        <v>5307</v>
      </c>
      <c r="F4677" t="s">
        <v>3489</v>
      </c>
      <c r="H4677" t="s">
        <v>155</v>
      </c>
      <c r="I4677" t="s">
        <v>3747</v>
      </c>
      <c r="K4677" t="s">
        <v>132</v>
      </c>
      <c r="L4677" t="s">
        <v>7900</v>
      </c>
    </row>
    <row r="4678" spans="1:12" x14ac:dyDescent="0.25">
      <c r="A4678" t="s">
        <v>1464</v>
      </c>
      <c r="B4678" t="s">
        <v>5307</v>
      </c>
      <c r="C4678" t="s">
        <v>3492</v>
      </c>
      <c r="D4678" t="s">
        <v>1464</v>
      </c>
      <c r="E4678" t="s">
        <v>5307</v>
      </c>
      <c r="F4678" t="s">
        <v>3492</v>
      </c>
      <c r="H4678" t="s">
        <v>155</v>
      </c>
      <c r="I4678" t="s">
        <v>3779</v>
      </c>
      <c r="K4678" t="s">
        <v>132</v>
      </c>
      <c r="L4678" t="s">
        <v>3276</v>
      </c>
    </row>
    <row r="4679" spans="1:12" x14ac:dyDescent="0.25">
      <c r="A4679" t="s">
        <v>1464</v>
      </c>
      <c r="B4679" t="s">
        <v>5307</v>
      </c>
      <c r="C4679" t="s">
        <v>3495</v>
      </c>
      <c r="D4679" t="s">
        <v>1464</v>
      </c>
      <c r="E4679" t="s">
        <v>5307</v>
      </c>
      <c r="F4679" t="s">
        <v>3495</v>
      </c>
      <c r="H4679" t="s">
        <v>155</v>
      </c>
      <c r="I4679" t="s">
        <v>5629</v>
      </c>
      <c r="K4679" t="s">
        <v>132</v>
      </c>
      <c r="L4679" t="s">
        <v>3279</v>
      </c>
    </row>
    <row r="4680" spans="1:12" x14ac:dyDescent="0.25">
      <c r="A4680" t="s">
        <v>1464</v>
      </c>
      <c r="B4680" t="s">
        <v>5307</v>
      </c>
      <c r="C4680" t="s">
        <v>3532</v>
      </c>
      <c r="D4680" t="s">
        <v>1464</v>
      </c>
      <c r="E4680" t="s">
        <v>5307</v>
      </c>
      <c r="F4680" t="s">
        <v>3532</v>
      </c>
      <c r="H4680" t="s">
        <v>155</v>
      </c>
      <c r="I4680" t="s">
        <v>3790</v>
      </c>
      <c r="K4680" t="s">
        <v>132</v>
      </c>
      <c r="L4680" t="s">
        <v>7993</v>
      </c>
    </row>
    <row r="4681" spans="1:12" x14ac:dyDescent="0.25">
      <c r="A4681" t="s">
        <v>1464</v>
      </c>
      <c r="B4681" t="s">
        <v>5307</v>
      </c>
      <c r="C4681" t="s">
        <v>3535</v>
      </c>
      <c r="D4681" t="s">
        <v>1464</v>
      </c>
      <c r="E4681" t="s">
        <v>5307</v>
      </c>
      <c r="F4681" t="s">
        <v>3535</v>
      </c>
      <c r="H4681" t="s">
        <v>155</v>
      </c>
      <c r="I4681" t="s">
        <v>5640</v>
      </c>
      <c r="K4681" t="s">
        <v>132</v>
      </c>
      <c r="L4681" t="s">
        <v>3282</v>
      </c>
    </row>
    <row r="4682" spans="1:12" x14ac:dyDescent="0.25">
      <c r="A4682" t="s">
        <v>1464</v>
      </c>
      <c r="B4682" t="s">
        <v>5307</v>
      </c>
      <c r="C4682" t="s">
        <v>3543</v>
      </c>
      <c r="D4682" t="s">
        <v>1464</v>
      </c>
      <c r="E4682" t="s">
        <v>5307</v>
      </c>
      <c r="F4682" t="s">
        <v>3543</v>
      </c>
      <c r="H4682" t="s">
        <v>155</v>
      </c>
      <c r="I4682" t="s">
        <v>3796</v>
      </c>
      <c r="K4682" t="s">
        <v>132</v>
      </c>
      <c r="L4682" t="s">
        <v>9045</v>
      </c>
    </row>
    <row r="4683" spans="1:12" x14ac:dyDescent="0.25">
      <c r="A4683" t="s">
        <v>1464</v>
      </c>
      <c r="B4683" t="s">
        <v>5307</v>
      </c>
      <c r="C4683" t="s">
        <v>3549</v>
      </c>
      <c r="D4683" t="s">
        <v>1464</v>
      </c>
      <c r="E4683" t="s">
        <v>5307</v>
      </c>
      <c r="F4683" t="s">
        <v>3549</v>
      </c>
      <c r="H4683" t="s">
        <v>155</v>
      </c>
      <c r="I4683" t="s">
        <v>5647</v>
      </c>
      <c r="K4683" t="s">
        <v>132</v>
      </c>
      <c r="L4683" t="s">
        <v>3285</v>
      </c>
    </row>
    <row r="4684" spans="1:12" x14ac:dyDescent="0.25">
      <c r="A4684" t="s">
        <v>1464</v>
      </c>
      <c r="B4684" t="s">
        <v>5307</v>
      </c>
      <c r="C4684" t="s">
        <v>3570</v>
      </c>
      <c r="D4684" t="s">
        <v>1464</v>
      </c>
      <c r="E4684" t="s">
        <v>5307</v>
      </c>
      <c r="F4684" t="s">
        <v>3570</v>
      </c>
      <c r="H4684" t="s">
        <v>155</v>
      </c>
      <c r="I4684" t="s">
        <v>3802</v>
      </c>
      <c r="K4684" t="s">
        <v>132</v>
      </c>
      <c r="L4684" t="s">
        <v>7936</v>
      </c>
    </row>
    <row r="4685" spans="1:12" x14ac:dyDescent="0.25">
      <c r="A4685" t="s">
        <v>1464</v>
      </c>
      <c r="B4685" t="s">
        <v>5307</v>
      </c>
      <c r="C4685" t="s">
        <v>7649</v>
      </c>
      <c r="D4685" t="s">
        <v>1464</v>
      </c>
      <c r="E4685" t="s">
        <v>5307</v>
      </c>
      <c r="F4685" t="s">
        <v>7649</v>
      </c>
      <c r="H4685" t="s">
        <v>155</v>
      </c>
      <c r="I4685" t="s">
        <v>5654</v>
      </c>
      <c r="K4685" t="s">
        <v>132</v>
      </c>
      <c r="L4685" t="s">
        <v>3288</v>
      </c>
    </row>
    <row r="4686" spans="1:12" x14ac:dyDescent="0.25">
      <c r="A4686" t="s">
        <v>1464</v>
      </c>
      <c r="B4686" t="s">
        <v>5307</v>
      </c>
      <c r="C4686" t="s">
        <v>3588</v>
      </c>
      <c r="D4686" t="s">
        <v>1464</v>
      </c>
      <c r="E4686" t="s">
        <v>5307</v>
      </c>
      <c r="F4686" t="s">
        <v>3588</v>
      </c>
      <c r="H4686" t="s">
        <v>155</v>
      </c>
      <c r="I4686" t="s">
        <v>3808</v>
      </c>
      <c r="K4686" t="s">
        <v>132</v>
      </c>
      <c r="L4686" t="s">
        <v>3290</v>
      </c>
    </row>
    <row r="4687" spans="1:12" x14ac:dyDescent="0.25">
      <c r="A4687" t="s">
        <v>1464</v>
      </c>
      <c r="B4687" t="s">
        <v>5307</v>
      </c>
      <c r="C4687" t="s">
        <v>3602</v>
      </c>
      <c r="D4687" t="s">
        <v>1464</v>
      </c>
      <c r="E4687" t="s">
        <v>5307</v>
      </c>
      <c r="F4687" t="s">
        <v>3602</v>
      </c>
      <c r="H4687" t="s">
        <v>155</v>
      </c>
      <c r="I4687" t="s">
        <v>5661</v>
      </c>
      <c r="K4687" t="s">
        <v>132</v>
      </c>
      <c r="L4687" t="s">
        <v>3293</v>
      </c>
    </row>
    <row r="4688" spans="1:12" x14ac:dyDescent="0.25">
      <c r="A4688" t="s">
        <v>1464</v>
      </c>
      <c r="B4688" t="s">
        <v>5307</v>
      </c>
      <c r="C4688" t="s">
        <v>3605</v>
      </c>
      <c r="D4688" t="s">
        <v>1464</v>
      </c>
      <c r="E4688" t="s">
        <v>5307</v>
      </c>
      <c r="F4688" t="s">
        <v>3605</v>
      </c>
      <c r="H4688" t="s">
        <v>155</v>
      </c>
      <c r="I4688" t="s">
        <v>3814</v>
      </c>
      <c r="K4688" t="s">
        <v>132</v>
      </c>
      <c r="L4688" t="s">
        <v>3296</v>
      </c>
    </row>
    <row r="4689" spans="1:12" x14ac:dyDescent="0.25">
      <c r="A4689" t="s">
        <v>1464</v>
      </c>
      <c r="B4689" t="s">
        <v>5307</v>
      </c>
      <c r="C4689" t="s">
        <v>7665</v>
      </c>
      <c r="D4689" t="s">
        <v>1464</v>
      </c>
      <c r="E4689" t="s">
        <v>5307</v>
      </c>
      <c r="F4689" t="s">
        <v>7665</v>
      </c>
      <c r="H4689" t="s">
        <v>155</v>
      </c>
      <c r="I4689" t="s">
        <v>5668</v>
      </c>
      <c r="K4689" t="s">
        <v>132</v>
      </c>
      <c r="L4689" t="s">
        <v>3302</v>
      </c>
    </row>
    <row r="4690" spans="1:12" x14ac:dyDescent="0.25">
      <c r="A4690" t="s">
        <v>1464</v>
      </c>
      <c r="B4690" t="s">
        <v>5307</v>
      </c>
      <c r="C4690" t="s">
        <v>3628</v>
      </c>
      <c r="D4690" t="s">
        <v>1464</v>
      </c>
      <c r="E4690" t="s">
        <v>5307</v>
      </c>
      <c r="F4690" t="s">
        <v>3628</v>
      </c>
      <c r="H4690" t="s">
        <v>155</v>
      </c>
      <c r="I4690" t="s">
        <v>3820</v>
      </c>
      <c r="K4690" t="s">
        <v>132</v>
      </c>
      <c r="L4690" t="s">
        <v>3305</v>
      </c>
    </row>
    <row r="4691" spans="1:12" x14ac:dyDescent="0.25">
      <c r="A4691" t="s">
        <v>1464</v>
      </c>
      <c r="B4691" t="s">
        <v>5307</v>
      </c>
      <c r="C4691" t="s">
        <v>7678</v>
      </c>
      <c r="D4691" t="s">
        <v>1464</v>
      </c>
      <c r="E4691" t="s">
        <v>5307</v>
      </c>
      <c r="F4691" t="s">
        <v>7678</v>
      </c>
      <c r="H4691" t="s">
        <v>155</v>
      </c>
      <c r="I4691" t="s">
        <v>5678</v>
      </c>
      <c r="K4691" t="s">
        <v>132</v>
      </c>
      <c r="L4691" t="s">
        <v>3308</v>
      </c>
    </row>
    <row r="4692" spans="1:12" x14ac:dyDescent="0.25">
      <c r="A4692" t="s">
        <v>1464</v>
      </c>
      <c r="B4692" t="s">
        <v>5307</v>
      </c>
      <c r="C4692" t="s">
        <v>3642</v>
      </c>
      <c r="D4692" t="s">
        <v>1464</v>
      </c>
      <c r="E4692" t="s">
        <v>5307</v>
      </c>
      <c r="F4692" t="s">
        <v>3642</v>
      </c>
      <c r="H4692" t="s">
        <v>155</v>
      </c>
      <c r="I4692" t="s">
        <v>3826</v>
      </c>
      <c r="K4692" t="s">
        <v>132</v>
      </c>
      <c r="L4692" t="s">
        <v>7937</v>
      </c>
    </row>
    <row r="4693" spans="1:12" x14ac:dyDescent="0.25">
      <c r="A4693" t="s">
        <v>1464</v>
      </c>
      <c r="B4693" t="s">
        <v>5307</v>
      </c>
      <c r="C4693" t="s">
        <v>3645</v>
      </c>
      <c r="D4693" t="s">
        <v>1464</v>
      </c>
      <c r="E4693" t="s">
        <v>5307</v>
      </c>
      <c r="F4693" t="s">
        <v>3645</v>
      </c>
      <c r="H4693" t="s">
        <v>155</v>
      </c>
      <c r="I4693" t="s">
        <v>5688</v>
      </c>
      <c r="K4693" t="s">
        <v>132</v>
      </c>
      <c r="L4693" t="s">
        <v>3311</v>
      </c>
    </row>
    <row r="4694" spans="1:12" x14ac:dyDescent="0.25">
      <c r="A4694" t="s">
        <v>1464</v>
      </c>
      <c r="B4694" t="s">
        <v>5307</v>
      </c>
      <c r="C4694" t="s">
        <v>7684</v>
      </c>
      <c r="D4694" t="s">
        <v>1464</v>
      </c>
      <c r="E4694" t="s">
        <v>5307</v>
      </c>
      <c r="F4694" t="s">
        <v>7684</v>
      </c>
      <c r="H4694" t="s">
        <v>155</v>
      </c>
      <c r="I4694" t="s">
        <v>3831</v>
      </c>
      <c r="K4694" t="s">
        <v>132</v>
      </c>
      <c r="L4694" t="s">
        <v>3314</v>
      </c>
    </row>
    <row r="4695" spans="1:12" x14ac:dyDescent="0.25">
      <c r="A4695" t="s">
        <v>1464</v>
      </c>
      <c r="B4695" t="s">
        <v>5307</v>
      </c>
      <c r="C4695" t="s">
        <v>3663</v>
      </c>
      <c r="D4695" t="s">
        <v>1464</v>
      </c>
      <c r="E4695" t="s">
        <v>5307</v>
      </c>
      <c r="F4695" t="s">
        <v>3663</v>
      </c>
      <c r="H4695" t="s">
        <v>155</v>
      </c>
      <c r="I4695" t="s">
        <v>5695</v>
      </c>
      <c r="K4695" t="s">
        <v>132</v>
      </c>
      <c r="L4695" t="s">
        <v>3317</v>
      </c>
    </row>
    <row r="4696" spans="1:12" x14ac:dyDescent="0.25">
      <c r="A4696" t="s">
        <v>1464</v>
      </c>
      <c r="B4696" t="s">
        <v>5307</v>
      </c>
      <c r="C4696" t="s">
        <v>3684</v>
      </c>
      <c r="D4696" t="s">
        <v>1464</v>
      </c>
      <c r="E4696" t="s">
        <v>5307</v>
      </c>
      <c r="F4696" t="s">
        <v>3684</v>
      </c>
      <c r="H4696" t="s">
        <v>155</v>
      </c>
      <c r="I4696" t="s">
        <v>3834</v>
      </c>
      <c r="K4696" t="s">
        <v>132</v>
      </c>
      <c r="L4696" t="s">
        <v>3320</v>
      </c>
    </row>
    <row r="4697" spans="1:12" x14ac:dyDescent="0.25">
      <c r="A4697" t="s">
        <v>1464</v>
      </c>
      <c r="B4697" t="s">
        <v>5307</v>
      </c>
      <c r="C4697" t="s">
        <v>3708</v>
      </c>
      <c r="D4697" t="s">
        <v>1464</v>
      </c>
      <c r="E4697" t="s">
        <v>5307</v>
      </c>
      <c r="F4697" t="s">
        <v>3708</v>
      </c>
      <c r="H4697" t="s">
        <v>155</v>
      </c>
      <c r="I4697" t="s">
        <v>5702</v>
      </c>
      <c r="K4697" t="s">
        <v>132</v>
      </c>
      <c r="L4697" t="s">
        <v>7938</v>
      </c>
    </row>
    <row r="4698" spans="1:12" x14ac:dyDescent="0.25">
      <c r="A4698" t="s">
        <v>1464</v>
      </c>
      <c r="B4698" t="s">
        <v>5307</v>
      </c>
      <c r="C4698" t="s">
        <v>3714</v>
      </c>
      <c r="D4698" t="s">
        <v>1464</v>
      </c>
      <c r="E4698" t="s">
        <v>5307</v>
      </c>
      <c r="F4698" t="s">
        <v>3714</v>
      </c>
      <c r="H4698" t="s">
        <v>155</v>
      </c>
      <c r="I4698" t="s">
        <v>3864</v>
      </c>
      <c r="K4698" t="s">
        <v>132</v>
      </c>
      <c r="L4698" t="s">
        <v>8483</v>
      </c>
    </row>
    <row r="4699" spans="1:12" x14ac:dyDescent="0.25">
      <c r="A4699" t="s">
        <v>1464</v>
      </c>
      <c r="B4699" t="s">
        <v>5307</v>
      </c>
      <c r="C4699" t="s">
        <v>3855</v>
      </c>
      <c r="D4699" t="s">
        <v>1464</v>
      </c>
      <c r="E4699" t="s">
        <v>5307</v>
      </c>
      <c r="F4699" t="s">
        <v>3855</v>
      </c>
      <c r="H4699" t="s">
        <v>155</v>
      </c>
      <c r="I4699" t="s">
        <v>3867</v>
      </c>
      <c r="K4699" t="s">
        <v>132</v>
      </c>
      <c r="L4699" t="s">
        <v>3323</v>
      </c>
    </row>
    <row r="4700" spans="1:12" x14ac:dyDescent="0.25">
      <c r="A4700" t="s">
        <v>1464</v>
      </c>
      <c r="B4700" t="s">
        <v>5307</v>
      </c>
      <c r="C4700" t="s">
        <v>3858</v>
      </c>
      <c r="D4700" t="s">
        <v>1464</v>
      </c>
      <c r="E4700" t="s">
        <v>5307</v>
      </c>
      <c r="F4700" t="s">
        <v>3858</v>
      </c>
      <c r="H4700" t="s">
        <v>155</v>
      </c>
      <c r="I4700" t="s">
        <v>3870</v>
      </c>
      <c r="K4700" t="s">
        <v>132</v>
      </c>
      <c r="L4700" t="s">
        <v>3326</v>
      </c>
    </row>
    <row r="4701" spans="1:12" x14ac:dyDescent="0.25">
      <c r="A4701" t="s">
        <v>1464</v>
      </c>
      <c r="B4701" t="s">
        <v>5307</v>
      </c>
      <c r="C4701" t="s">
        <v>3877</v>
      </c>
      <c r="D4701" t="s">
        <v>1464</v>
      </c>
      <c r="E4701" t="s">
        <v>5307</v>
      </c>
      <c r="F4701" t="s">
        <v>3877</v>
      </c>
      <c r="H4701" t="s">
        <v>155</v>
      </c>
      <c r="I4701" t="s">
        <v>7922</v>
      </c>
      <c r="K4701" t="s">
        <v>132</v>
      </c>
      <c r="L4701" t="s">
        <v>3329</v>
      </c>
    </row>
    <row r="4702" spans="1:12" x14ac:dyDescent="0.25">
      <c r="A4702" t="s">
        <v>1464</v>
      </c>
      <c r="B4702" t="s">
        <v>5307</v>
      </c>
      <c r="C4702" t="s">
        <v>3880</v>
      </c>
      <c r="D4702" t="s">
        <v>1464</v>
      </c>
      <c r="E4702" t="s">
        <v>5307</v>
      </c>
      <c r="F4702" t="s">
        <v>3880</v>
      </c>
      <c r="H4702" t="s">
        <v>155</v>
      </c>
      <c r="I4702" t="s">
        <v>3995</v>
      </c>
      <c r="K4702" t="s">
        <v>132</v>
      </c>
      <c r="L4702" t="s">
        <v>3332</v>
      </c>
    </row>
    <row r="4703" spans="1:12" x14ac:dyDescent="0.25">
      <c r="A4703" t="s">
        <v>1464</v>
      </c>
      <c r="B4703" t="s">
        <v>5307</v>
      </c>
      <c r="C4703" t="s">
        <v>3983</v>
      </c>
      <c r="D4703" t="s">
        <v>1464</v>
      </c>
      <c r="E4703" t="s">
        <v>5307</v>
      </c>
      <c r="F4703" t="s">
        <v>3983</v>
      </c>
      <c r="H4703" t="s">
        <v>1878</v>
      </c>
      <c r="I4703" t="s">
        <v>3628</v>
      </c>
      <c r="K4703" t="s">
        <v>132</v>
      </c>
      <c r="L4703" t="s">
        <v>9046</v>
      </c>
    </row>
    <row r="4704" spans="1:12" x14ac:dyDescent="0.25">
      <c r="A4704" t="s">
        <v>1464</v>
      </c>
      <c r="B4704" t="s">
        <v>5307</v>
      </c>
      <c r="C4704" t="s">
        <v>3995</v>
      </c>
      <c r="D4704" t="s">
        <v>1464</v>
      </c>
      <c r="E4704" t="s">
        <v>5307</v>
      </c>
      <c r="F4704" t="s">
        <v>3995</v>
      </c>
      <c r="H4704" t="s">
        <v>1878</v>
      </c>
      <c r="I4704" t="s">
        <v>3735</v>
      </c>
      <c r="K4704" t="s">
        <v>132</v>
      </c>
      <c r="L4704" t="s">
        <v>9047</v>
      </c>
    </row>
    <row r="4705" spans="1:12" x14ac:dyDescent="0.25">
      <c r="A4705" t="s">
        <v>1464</v>
      </c>
      <c r="B4705" t="s">
        <v>5307</v>
      </c>
      <c r="C4705" t="s">
        <v>8420</v>
      </c>
      <c r="D4705" t="s">
        <v>1464</v>
      </c>
      <c r="E4705" t="s">
        <v>5307</v>
      </c>
      <c r="F4705" t="s">
        <v>8420</v>
      </c>
      <c r="H4705" t="s">
        <v>1878</v>
      </c>
      <c r="I4705" t="s">
        <v>3738</v>
      </c>
      <c r="K4705" t="s">
        <v>132</v>
      </c>
      <c r="L4705" t="s">
        <v>3335</v>
      </c>
    </row>
    <row r="4706" spans="1:12" x14ac:dyDescent="0.25">
      <c r="A4706" t="s">
        <v>1464</v>
      </c>
      <c r="B4706" t="s">
        <v>5307</v>
      </c>
      <c r="C4706" t="s">
        <v>8227</v>
      </c>
      <c r="D4706" t="s">
        <v>1464</v>
      </c>
      <c r="E4706" t="s">
        <v>5307</v>
      </c>
      <c r="F4706" t="s">
        <v>8227</v>
      </c>
      <c r="H4706" t="s">
        <v>1878</v>
      </c>
      <c r="I4706" t="s">
        <v>3744</v>
      </c>
      <c r="K4706" t="s">
        <v>132</v>
      </c>
      <c r="L4706" t="s">
        <v>3338</v>
      </c>
    </row>
    <row r="4707" spans="1:12" x14ac:dyDescent="0.25">
      <c r="A4707" t="s">
        <v>1464</v>
      </c>
      <c r="B4707" t="s">
        <v>5307</v>
      </c>
      <c r="C4707" t="s">
        <v>8285</v>
      </c>
      <c r="D4707" t="s">
        <v>1464</v>
      </c>
      <c r="E4707" t="s">
        <v>5307</v>
      </c>
      <c r="F4707" t="s">
        <v>8285</v>
      </c>
      <c r="H4707" t="s">
        <v>1878</v>
      </c>
      <c r="I4707" t="s">
        <v>3747</v>
      </c>
      <c r="K4707" t="s">
        <v>132</v>
      </c>
      <c r="L4707" t="s">
        <v>9042</v>
      </c>
    </row>
    <row r="4708" spans="1:12" x14ac:dyDescent="0.25">
      <c r="A4708" t="s">
        <v>1464</v>
      </c>
      <c r="B4708" t="s">
        <v>5307</v>
      </c>
      <c r="C4708" t="s">
        <v>8290</v>
      </c>
      <c r="D4708" t="s">
        <v>1464</v>
      </c>
      <c r="E4708" t="s">
        <v>5307</v>
      </c>
      <c r="F4708" t="s">
        <v>8290</v>
      </c>
      <c r="H4708" t="s">
        <v>1878</v>
      </c>
      <c r="I4708" t="s">
        <v>3790</v>
      </c>
      <c r="K4708" t="s">
        <v>132</v>
      </c>
      <c r="L4708" t="s">
        <v>9036</v>
      </c>
    </row>
    <row r="4709" spans="1:12" x14ac:dyDescent="0.25">
      <c r="A4709" t="s">
        <v>1464</v>
      </c>
      <c r="B4709" t="s">
        <v>5307</v>
      </c>
      <c r="C4709" t="s">
        <v>8297</v>
      </c>
      <c r="D4709" t="s">
        <v>1464</v>
      </c>
      <c r="E4709" t="s">
        <v>5307</v>
      </c>
      <c r="F4709" t="s">
        <v>8297</v>
      </c>
      <c r="H4709" t="s">
        <v>1878</v>
      </c>
      <c r="I4709" t="s">
        <v>5640</v>
      </c>
      <c r="K4709" t="s">
        <v>132</v>
      </c>
      <c r="L4709" t="s">
        <v>9048</v>
      </c>
    </row>
    <row r="4710" spans="1:12" x14ac:dyDescent="0.25">
      <c r="A4710" t="s">
        <v>1464</v>
      </c>
      <c r="B4710" t="s">
        <v>5307</v>
      </c>
      <c r="C4710" t="s">
        <v>8306</v>
      </c>
      <c r="D4710" t="s">
        <v>1464</v>
      </c>
      <c r="E4710" t="s">
        <v>5307</v>
      </c>
      <c r="F4710" t="s">
        <v>8306</v>
      </c>
      <c r="H4710" t="s">
        <v>1878</v>
      </c>
      <c r="I4710" t="s">
        <v>3796</v>
      </c>
      <c r="K4710" t="s">
        <v>132</v>
      </c>
      <c r="L4710" t="s">
        <v>3341</v>
      </c>
    </row>
    <row r="4711" spans="1:12" x14ac:dyDescent="0.25">
      <c r="A4711" t="s">
        <v>1464</v>
      </c>
      <c r="B4711" t="s">
        <v>5307</v>
      </c>
      <c r="C4711" t="s">
        <v>8312</v>
      </c>
      <c r="D4711" t="s">
        <v>1464</v>
      </c>
      <c r="E4711" t="s">
        <v>5307</v>
      </c>
      <c r="F4711" t="s">
        <v>8312</v>
      </c>
      <c r="H4711" t="s">
        <v>1878</v>
      </c>
      <c r="I4711" t="s">
        <v>5647</v>
      </c>
      <c r="K4711" t="s">
        <v>132</v>
      </c>
      <c r="L4711" t="s">
        <v>9049</v>
      </c>
    </row>
    <row r="4712" spans="1:12" x14ac:dyDescent="0.25">
      <c r="A4712" t="s">
        <v>1470</v>
      </c>
      <c r="B4712" t="s">
        <v>5288</v>
      </c>
      <c r="C4712" t="s">
        <v>3489</v>
      </c>
      <c r="D4712" t="s">
        <v>1464</v>
      </c>
      <c r="E4712" t="s">
        <v>5288</v>
      </c>
      <c r="F4712" t="s">
        <v>3489</v>
      </c>
      <c r="H4712" t="s">
        <v>1878</v>
      </c>
      <c r="I4712" t="s">
        <v>3802</v>
      </c>
      <c r="K4712" t="s">
        <v>132</v>
      </c>
      <c r="L4712" t="s">
        <v>9050</v>
      </c>
    </row>
    <row r="4713" spans="1:12" x14ac:dyDescent="0.25">
      <c r="A4713" t="s">
        <v>1470</v>
      </c>
      <c r="B4713" t="s">
        <v>5288</v>
      </c>
      <c r="C4713" t="s">
        <v>3492</v>
      </c>
      <c r="D4713" t="s">
        <v>1464</v>
      </c>
      <c r="E4713" t="s">
        <v>5288</v>
      </c>
      <c r="F4713" t="s">
        <v>3492</v>
      </c>
      <c r="H4713" t="s">
        <v>1878</v>
      </c>
      <c r="I4713" t="s">
        <v>5654</v>
      </c>
      <c r="K4713" t="s">
        <v>132</v>
      </c>
      <c r="L4713" t="s">
        <v>3344</v>
      </c>
    </row>
    <row r="4714" spans="1:12" x14ac:dyDescent="0.25">
      <c r="A4714" t="s">
        <v>1470</v>
      </c>
      <c r="B4714" t="s">
        <v>5288</v>
      </c>
      <c r="C4714" t="s">
        <v>3495</v>
      </c>
      <c r="D4714" t="s">
        <v>1464</v>
      </c>
      <c r="E4714" t="s">
        <v>5288</v>
      </c>
      <c r="F4714" t="s">
        <v>3495</v>
      </c>
      <c r="H4714" t="s">
        <v>1878</v>
      </c>
      <c r="I4714" t="s">
        <v>3808</v>
      </c>
      <c r="K4714" t="s">
        <v>132</v>
      </c>
      <c r="L4714" t="s">
        <v>3347</v>
      </c>
    </row>
    <row r="4715" spans="1:12" x14ac:dyDescent="0.25">
      <c r="A4715" t="s">
        <v>1470</v>
      </c>
      <c r="B4715" t="s">
        <v>5288</v>
      </c>
      <c r="C4715" t="s">
        <v>3532</v>
      </c>
      <c r="D4715" t="s">
        <v>1464</v>
      </c>
      <c r="E4715" t="s">
        <v>5288</v>
      </c>
      <c r="F4715" t="s">
        <v>3532</v>
      </c>
      <c r="H4715" t="s">
        <v>1878</v>
      </c>
      <c r="I4715" t="s">
        <v>5661</v>
      </c>
      <c r="K4715" t="s">
        <v>132</v>
      </c>
      <c r="L4715" t="s">
        <v>9051</v>
      </c>
    </row>
    <row r="4716" spans="1:12" x14ac:dyDescent="0.25">
      <c r="A4716" t="s">
        <v>1470</v>
      </c>
      <c r="B4716" t="s">
        <v>5288</v>
      </c>
      <c r="C4716" t="s">
        <v>3535</v>
      </c>
      <c r="D4716" t="s">
        <v>1464</v>
      </c>
      <c r="E4716" t="s">
        <v>5288</v>
      </c>
      <c r="F4716" t="s">
        <v>3535</v>
      </c>
      <c r="H4716" t="s">
        <v>1878</v>
      </c>
      <c r="I4716" t="s">
        <v>3814</v>
      </c>
      <c r="K4716" t="s">
        <v>132</v>
      </c>
      <c r="L4716" t="s">
        <v>9052</v>
      </c>
    </row>
    <row r="4717" spans="1:12" x14ac:dyDescent="0.25">
      <c r="A4717" t="s">
        <v>1470</v>
      </c>
      <c r="B4717" t="s">
        <v>5288</v>
      </c>
      <c r="C4717" t="s">
        <v>3543</v>
      </c>
      <c r="D4717" t="s">
        <v>1464</v>
      </c>
      <c r="E4717" t="s">
        <v>5288</v>
      </c>
      <c r="F4717" t="s">
        <v>3543</v>
      </c>
      <c r="H4717" t="s">
        <v>1878</v>
      </c>
      <c r="I4717" t="s">
        <v>5668</v>
      </c>
      <c r="K4717" t="s">
        <v>132</v>
      </c>
      <c r="L4717" t="s">
        <v>9053</v>
      </c>
    </row>
    <row r="4718" spans="1:12" x14ac:dyDescent="0.25">
      <c r="A4718" t="s">
        <v>1470</v>
      </c>
      <c r="B4718" t="s">
        <v>5288</v>
      </c>
      <c r="C4718" t="s">
        <v>3549</v>
      </c>
      <c r="D4718" t="s">
        <v>1464</v>
      </c>
      <c r="E4718" t="s">
        <v>5288</v>
      </c>
      <c r="F4718" t="s">
        <v>3549</v>
      </c>
      <c r="H4718" t="s">
        <v>1878</v>
      </c>
      <c r="I4718" t="s">
        <v>3820</v>
      </c>
      <c r="K4718" t="s">
        <v>132</v>
      </c>
      <c r="L4718" t="s">
        <v>9054</v>
      </c>
    </row>
    <row r="4719" spans="1:12" x14ac:dyDescent="0.25">
      <c r="A4719" t="s">
        <v>1470</v>
      </c>
      <c r="B4719" t="s">
        <v>5288</v>
      </c>
      <c r="C4719" t="s">
        <v>3570</v>
      </c>
      <c r="D4719" t="s">
        <v>1464</v>
      </c>
      <c r="E4719" t="s">
        <v>5288</v>
      </c>
      <c r="F4719" t="s">
        <v>3570</v>
      </c>
      <c r="H4719" t="s">
        <v>1878</v>
      </c>
      <c r="I4719" t="s">
        <v>5678</v>
      </c>
      <c r="K4719" t="s">
        <v>132</v>
      </c>
      <c r="L4719" t="s">
        <v>3350</v>
      </c>
    </row>
    <row r="4720" spans="1:12" x14ac:dyDescent="0.25">
      <c r="A4720" t="s">
        <v>1470</v>
      </c>
      <c r="B4720" t="s">
        <v>5288</v>
      </c>
      <c r="C4720" t="s">
        <v>7649</v>
      </c>
      <c r="D4720" t="s">
        <v>1464</v>
      </c>
      <c r="E4720" t="s">
        <v>5288</v>
      </c>
      <c r="F4720" t="s">
        <v>7649</v>
      </c>
      <c r="H4720" t="s">
        <v>1878</v>
      </c>
      <c r="I4720" t="s">
        <v>3826</v>
      </c>
      <c r="K4720" t="s">
        <v>132</v>
      </c>
      <c r="L4720" t="s">
        <v>9055</v>
      </c>
    </row>
    <row r="4721" spans="1:12" x14ac:dyDescent="0.25">
      <c r="A4721" t="s">
        <v>1470</v>
      </c>
      <c r="B4721" t="s">
        <v>5288</v>
      </c>
      <c r="C4721" t="s">
        <v>3588</v>
      </c>
      <c r="D4721" t="s">
        <v>1464</v>
      </c>
      <c r="E4721" t="s">
        <v>5288</v>
      </c>
      <c r="F4721" t="s">
        <v>3588</v>
      </c>
      <c r="H4721" t="s">
        <v>1878</v>
      </c>
      <c r="I4721" t="s">
        <v>5688</v>
      </c>
      <c r="K4721" t="s">
        <v>132</v>
      </c>
      <c r="L4721" t="s">
        <v>9056</v>
      </c>
    </row>
    <row r="4722" spans="1:12" x14ac:dyDescent="0.25">
      <c r="A4722" t="s">
        <v>1470</v>
      </c>
      <c r="B4722" t="s">
        <v>5288</v>
      </c>
      <c r="C4722" t="s">
        <v>7654</v>
      </c>
      <c r="D4722" t="s">
        <v>1464</v>
      </c>
      <c r="E4722" t="s">
        <v>5288</v>
      </c>
      <c r="F4722" t="s">
        <v>7654</v>
      </c>
      <c r="H4722" t="s">
        <v>1878</v>
      </c>
      <c r="I4722" t="s">
        <v>3831</v>
      </c>
      <c r="K4722" t="s">
        <v>132</v>
      </c>
      <c r="L4722" t="s">
        <v>9057</v>
      </c>
    </row>
    <row r="4723" spans="1:12" x14ac:dyDescent="0.25">
      <c r="A4723" t="s">
        <v>1470</v>
      </c>
      <c r="B4723" t="s">
        <v>5288</v>
      </c>
      <c r="C4723" t="s">
        <v>3602</v>
      </c>
      <c r="D4723" t="s">
        <v>1464</v>
      </c>
      <c r="E4723" t="s">
        <v>5288</v>
      </c>
      <c r="F4723" t="s">
        <v>3602</v>
      </c>
      <c r="H4723" t="s">
        <v>1878</v>
      </c>
      <c r="I4723" t="s">
        <v>5695</v>
      </c>
      <c r="K4723" t="s">
        <v>132</v>
      </c>
      <c r="L4723" t="s">
        <v>9058</v>
      </c>
    </row>
    <row r="4724" spans="1:12" x14ac:dyDescent="0.25">
      <c r="A4724" t="s">
        <v>1470</v>
      </c>
      <c r="B4724" t="s">
        <v>5288</v>
      </c>
      <c r="C4724" t="s">
        <v>3628</v>
      </c>
      <c r="D4724" t="s">
        <v>1464</v>
      </c>
      <c r="E4724" t="s">
        <v>5288</v>
      </c>
      <c r="F4724" t="s">
        <v>3628</v>
      </c>
      <c r="H4724" t="s">
        <v>1878</v>
      </c>
      <c r="I4724" t="s">
        <v>3834</v>
      </c>
      <c r="K4724" t="s">
        <v>132</v>
      </c>
      <c r="L4724" t="s">
        <v>9059</v>
      </c>
    </row>
    <row r="4725" spans="1:12" x14ac:dyDescent="0.25">
      <c r="A4725" t="s">
        <v>1470</v>
      </c>
      <c r="B4725" t="s">
        <v>5288</v>
      </c>
      <c r="C4725" t="s">
        <v>7678</v>
      </c>
      <c r="D4725" t="s">
        <v>1464</v>
      </c>
      <c r="E4725" t="s">
        <v>5288</v>
      </c>
      <c r="F4725" t="s">
        <v>7678</v>
      </c>
      <c r="H4725" t="s">
        <v>1878</v>
      </c>
      <c r="I4725" t="s">
        <v>5702</v>
      </c>
      <c r="K4725" t="s">
        <v>132</v>
      </c>
      <c r="L4725" t="s">
        <v>9060</v>
      </c>
    </row>
    <row r="4726" spans="1:12" x14ac:dyDescent="0.25">
      <c r="A4726" t="s">
        <v>1470</v>
      </c>
      <c r="B4726" t="s">
        <v>5288</v>
      </c>
      <c r="C4726" t="s">
        <v>3645</v>
      </c>
      <c r="D4726" t="s">
        <v>1464</v>
      </c>
      <c r="E4726" t="s">
        <v>5288</v>
      </c>
      <c r="F4726" t="s">
        <v>3645</v>
      </c>
      <c r="H4726" t="s">
        <v>1878</v>
      </c>
      <c r="I4726" t="s">
        <v>3864</v>
      </c>
      <c r="K4726" t="s">
        <v>132</v>
      </c>
      <c r="L4726" t="s">
        <v>9061</v>
      </c>
    </row>
    <row r="4727" spans="1:12" x14ac:dyDescent="0.25">
      <c r="A4727" t="s">
        <v>1470</v>
      </c>
      <c r="B4727" t="s">
        <v>5288</v>
      </c>
      <c r="C4727" t="s">
        <v>7684</v>
      </c>
      <c r="D4727" t="s">
        <v>1464</v>
      </c>
      <c r="E4727" t="s">
        <v>5288</v>
      </c>
      <c r="F4727" t="s">
        <v>7684</v>
      </c>
      <c r="H4727" t="s">
        <v>1878</v>
      </c>
      <c r="I4727" t="s">
        <v>3867</v>
      </c>
      <c r="K4727" t="s">
        <v>132</v>
      </c>
      <c r="L4727" t="s">
        <v>9062</v>
      </c>
    </row>
    <row r="4728" spans="1:12" x14ac:dyDescent="0.25">
      <c r="A4728" t="s">
        <v>1470</v>
      </c>
      <c r="B4728" t="s">
        <v>5288</v>
      </c>
      <c r="C4728" t="s">
        <v>3663</v>
      </c>
      <c r="D4728" t="s">
        <v>1464</v>
      </c>
      <c r="E4728" t="s">
        <v>5288</v>
      </c>
      <c r="F4728" t="s">
        <v>3663</v>
      </c>
      <c r="H4728" t="s">
        <v>1878</v>
      </c>
      <c r="I4728" t="s">
        <v>3870</v>
      </c>
      <c r="K4728" t="s">
        <v>132</v>
      </c>
      <c r="L4728" t="s">
        <v>9063</v>
      </c>
    </row>
    <row r="4729" spans="1:12" x14ac:dyDescent="0.25">
      <c r="A4729" t="s">
        <v>1470</v>
      </c>
      <c r="B4729" t="s">
        <v>5288</v>
      </c>
      <c r="C4729" t="s">
        <v>3684</v>
      </c>
      <c r="D4729" t="s">
        <v>1464</v>
      </c>
      <c r="E4729" t="s">
        <v>5288</v>
      </c>
      <c r="F4729" t="s">
        <v>3684</v>
      </c>
      <c r="H4729" t="s">
        <v>1878</v>
      </c>
      <c r="I4729" t="s">
        <v>3995</v>
      </c>
      <c r="K4729" t="s">
        <v>132</v>
      </c>
      <c r="L4729" t="s">
        <v>9064</v>
      </c>
    </row>
    <row r="4730" spans="1:12" x14ac:dyDescent="0.25">
      <c r="A4730" t="s">
        <v>1470</v>
      </c>
      <c r="B4730" t="s">
        <v>5288</v>
      </c>
      <c r="C4730" t="s">
        <v>3708</v>
      </c>
      <c r="D4730" t="s">
        <v>1464</v>
      </c>
      <c r="E4730" t="s">
        <v>5288</v>
      </c>
      <c r="F4730" t="s">
        <v>3708</v>
      </c>
      <c r="H4730" t="s">
        <v>151</v>
      </c>
      <c r="I4730" t="s">
        <v>3628</v>
      </c>
      <c r="K4730" t="s">
        <v>132</v>
      </c>
      <c r="L4730" t="s">
        <v>7996</v>
      </c>
    </row>
    <row r="4731" spans="1:12" x14ac:dyDescent="0.25">
      <c r="A4731" t="s">
        <v>1470</v>
      </c>
      <c r="B4731" t="s">
        <v>5288</v>
      </c>
      <c r="C4731" t="s">
        <v>3714</v>
      </c>
      <c r="D4731" t="s">
        <v>1464</v>
      </c>
      <c r="E4731" t="s">
        <v>5288</v>
      </c>
      <c r="F4731" t="s">
        <v>3714</v>
      </c>
      <c r="H4731" t="s">
        <v>151</v>
      </c>
      <c r="I4731" t="s">
        <v>3744</v>
      </c>
      <c r="K4731" t="s">
        <v>132</v>
      </c>
      <c r="L4731" t="s">
        <v>9065</v>
      </c>
    </row>
    <row r="4732" spans="1:12" x14ac:dyDescent="0.25">
      <c r="A4732" t="s">
        <v>1470</v>
      </c>
      <c r="B4732" t="s">
        <v>5288</v>
      </c>
      <c r="C4732" t="s">
        <v>3855</v>
      </c>
      <c r="D4732" t="s">
        <v>1464</v>
      </c>
      <c r="E4732" t="s">
        <v>5288</v>
      </c>
      <c r="F4732" t="s">
        <v>3855</v>
      </c>
      <c r="H4732" t="s">
        <v>151</v>
      </c>
      <c r="I4732" t="s">
        <v>3747</v>
      </c>
      <c r="K4732" t="s">
        <v>132</v>
      </c>
      <c r="L4732" t="s">
        <v>9066</v>
      </c>
    </row>
    <row r="4733" spans="1:12" x14ac:dyDescent="0.25">
      <c r="A4733" t="s">
        <v>1470</v>
      </c>
      <c r="B4733" t="s">
        <v>5288</v>
      </c>
      <c r="C4733" t="s">
        <v>3858</v>
      </c>
      <c r="D4733" t="s">
        <v>1464</v>
      </c>
      <c r="E4733" t="s">
        <v>5288</v>
      </c>
      <c r="F4733" t="s">
        <v>3858</v>
      </c>
      <c r="H4733" t="s">
        <v>151</v>
      </c>
      <c r="I4733" t="s">
        <v>3779</v>
      </c>
      <c r="K4733" t="s">
        <v>132</v>
      </c>
      <c r="L4733" t="s">
        <v>9067</v>
      </c>
    </row>
    <row r="4734" spans="1:12" x14ac:dyDescent="0.25">
      <c r="A4734" t="s">
        <v>1470</v>
      </c>
      <c r="B4734" t="s">
        <v>5288</v>
      </c>
      <c r="C4734" t="s">
        <v>3877</v>
      </c>
      <c r="D4734" t="s">
        <v>1464</v>
      </c>
      <c r="E4734" t="s">
        <v>5288</v>
      </c>
      <c r="F4734" t="s">
        <v>3877</v>
      </c>
      <c r="H4734" t="s">
        <v>151</v>
      </c>
      <c r="I4734" t="s">
        <v>3782</v>
      </c>
      <c r="K4734" t="s">
        <v>132</v>
      </c>
      <c r="L4734" t="s">
        <v>9068</v>
      </c>
    </row>
    <row r="4735" spans="1:12" x14ac:dyDescent="0.25">
      <c r="A4735" t="s">
        <v>1470</v>
      </c>
      <c r="B4735" t="s">
        <v>5288</v>
      </c>
      <c r="C4735" t="s">
        <v>3880</v>
      </c>
      <c r="D4735" t="s">
        <v>1464</v>
      </c>
      <c r="E4735" t="s">
        <v>5288</v>
      </c>
      <c r="F4735" t="s">
        <v>3880</v>
      </c>
      <c r="H4735" t="s">
        <v>151</v>
      </c>
      <c r="I4735" t="s">
        <v>5629</v>
      </c>
      <c r="K4735" t="s">
        <v>132</v>
      </c>
      <c r="L4735" t="s">
        <v>7939</v>
      </c>
    </row>
    <row r="4736" spans="1:12" x14ac:dyDescent="0.25">
      <c r="A4736" t="s">
        <v>1470</v>
      </c>
      <c r="B4736" t="s">
        <v>5288</v>
      </c>
      <c r="C4736" t="s">
        <v>7743</v>
      </c>
      <c r="D4736" t="s">
        <v>1464</v>
      </c>
      <c r="E4736" t="s">
        <v>5288</v>
      </c>
      <c r="F4736" t="s">
        <v>7743</v>
      </c>
      <c r="H4736" t="s">
        <v>151</v>
      </c>
      <c r="I4736" t="s">
        <v>3785</v>
      </c>
      <c r="K4736" t="s">
        <v>132</v>
      </c>
      <c r="L4736" t="s">
        <v>7593</v>
      </c>
    </row>
    <row r="4737" spans="1:12" x14ac:dyDescent="0.25">
      <c r="A4737" t="s">
        <v>1470</v>
      </c>
      <c r="B4737" t="s">
        <v>5288</v>
      </c>
      <c r="C4737" t="s">
        <v>3983</v>
      </c>
      <c r="D4737" t="s">
        <v>1464</v>
      </c>
      <c r="E4737" t="s">
        <v>5288</v>
      </c>
      <c r="F4737" t="s">
        <v>3983</v>
      </c>
      <c r="H4737" t="s">
        <v>151</v>
      </c>
      <c r="I4737" t="s">
        <v>3787</v>
      </c>
      <c r="K4737" t="s">
        <v>132</v>
      </c>
      <c r="L4737" t="s">
        <v>3353</v>
      </c>
    </row>
    <row r="4738" spans="1:12" x14ac:dyDescent="0.25">
      <c r="A4738" t="s">
        <v>1470</v>
      </c>
      <c r="B4738" t="s">
        <v>5288</v>
      </c>
      <c r="C4738" t="s">
        <v>3995</v>
      </c>
      <c r="D4738" t="s">
        <v>1464</v>
      </c>
      <c r="E4738" t="s">
        <v>5288</v>
      </c>
      <c r="F4738" t="s">
        <v>3995</v>
      </c>
      <c r="H4738" t="s">
        <v>151</v>
      </c>
      <c r="I4738" t="s">
        <v>7727</v>
      </c>
      <c r="K4738" t="s">
        <v>132</v>
      </c>
      <c r="L4738" t="s">
        <v>7595</v>
      </c>
    </row>
    <row r="4739" spans="1:12" x14ac:dyDescent="0.25">
      <c r="A4739" t="s">
        <v>1470</v>
      </c>
      <c r="B4739" t="s">
        <v>5288</v>
      </c>
      <c r="C4739" t="s">
        <v>8420</v>
      </c>
      <c r="D4739" t="s">
        <v>1464</v>
      </c>
      <c r="E4739" t="s">
        <v>5288</v>
      </c>
      <c r="F4739" t="s">
        <v>8420</v>
      </c>
      <c r="H4739" t="s">
        <v>151</v>
      </c>
      <c r="I4739" t="s">
        <v>3790</v>
      </c>
      <c r="K4739" t="s">
        <v>132</v>
      </c>
      <c r="L4739" t="s">
        <v>3356</v>
      </c>
    </row>
    <row r="4740" spans="1:12" x14ac:dyDescent="0.25">
      <c r="A4740" t="s">
        <v>1470</v>
      </c>
      <c r="B4740" t="s">
        <v>5288</v>
      </c>
      <c r="C4740" t="s">
        <v>8190</v>
      </c>
      <c r="D4740" t="s">
        <v>1464</v>
      </c>
      <c r="E4740" t="s">
        <v>5288</v>
      </c>
      <c r="F4740" t="s">
        <v>8190</v>
      </c>
      <c r="H4740" t="s">
        <v>151</v>
      </c>
      <c r="I4740" t="s">
        <v>3793</v>
      </c>
      <c r="K4740" t="s">
        <v>132</v>
      </c>
      <c r="L4740" t="s">
        <v>3359</v>
      </c>
    </row>
    <row r="4741" spans="1:12" x14ac:dyDescent="0.25">
      <c r="A4741" t="s">
        <v>1470</v>
      </c>
      <c r="B4741" t="s">
        <v>5288</v>
      </c>
      <c r="C4741" t="s">
        <v>8227</v>
      </c>
      <c r="D4741" t="s">
        <v>1464</v>
      </c>
      <c r="E4741" t="s">
        <v>5288</v>
      </c>
      <c r="F4741" t="s">
        <v>8227</v>
      </c>
      <c r="H4741" t="s">
        <v>151</v>
      </c>
      <c r="I4741" t="s">
        <v>5640</v>
      </c>
      <c r="K4741" t="s">
        <v>132</v>
      </c>
      <c r="L4741" t="s">
        <v>3362</v>
      </c>
    </row>
    <row r="4742" spans="1:12" x14ac:dyDescent="0.25">
      <c r="A4742" t="s">
        <v>1470</v>
      </c>
      <c r="B4742" t="s">
        <v>5288</v>
      </c>
      <c r="C4742" t="s">
        <v>8285</v>
      </c>
      <c r="D4742" t="s">
        <v>1464</v>
      </c>
      <c r="E4742" t="s">
        <v>5288</v>
      </c>
      <c r="F4742" t="s">
        <v>8285</v>
      </c>
      <c r="H4742" t="s">
        <v>151</v>
      </c>
      <c r="I4742" t="s">
        <v>3796</v>
      </c>
      <c r="K4742" t="s">
        <v>132</v>
      </c>
      <c r="L4742" t="s">
        <v>7905</v>
      </c>
    </row>
    <row r="4743" spans="1:12" x14ac:dyDescent="0.25">
      <c r="A4743" t="s">
        <v>1470</v>
      </c>
      <c r="B4743" t="s">
        <v>5288</v>
      </c>
      <c r="C4743" t="s">
        <v>8290</v>
      </c>
      <c r="D4743" t="s">
        <v>1464</v>
      </c>
      <c r="E4743" t="s">
        <v>5288</v>
      </c>
      <c r="F4743" t="s">
        <v>8290</v>
      </c>
      <c r="H4743" t="s">
        <v>151</v>
      </c>
      <c r="I4743" t="s">
        <v>3799</v>
      </c>
      <c r="K4743" t="s">
        <v>132</v>
      </c>
      <c r="L4743" t="s">
        <v>7983</v>
      </c>
    </row>
    <row r="4744" spans="1:12" x14ac:dyDescent="0.25">
      <c r="A4744" t="s">
        <v>1470</v>
      </c>
      <c r="B4744" t="s">
        <v>5288</v>
      </c>
      <c r="C4744" t="s">
        <v>8297</v>
      </c>
      <c r="D4744" t="s">
        <v>1464</v>
      </c>
      <c r="E4744" t="s">
        <v>5288</v>
      </c>
      <c r="F4744" t="s">
        <v>8297</v>
      </c>
      <c r="H4744" t="s">
        <v>151</v>
      </c>
      <c r="I4744" t="s">
        <v>5647</v>
      </c>
      <c r="K4744" t="s">
        <v>132</v>
      </c>
      <c r="L4744" t="s">
        <v>7984</v>
      </c>
    </row>
    <row r="4745" spans="1:12" x14ac:dyDescent="0.25">
      <c r="A4745" t="s">
        <v>1470</v>
      </c>
      <c r="B4745" t="s">
        <v>5288</v>
      </c>
      <c r="C4745" t="s">
        <v>8306</v>
      </c>
      <c r="D4745" t="s">
        <v>1464</v>
      </c>
      <c r="E4745" t="s">
        <v>5288</v>
      </c>
      <c r="F4745" t="s">
        <v>8306</v>
      </c>
      <c r="H4745" t="s">
        <v>151</v>
      </c>
      <c r="I4745" t="s">
        <v>3802</v>
      </c>
      <c r="K4745" t="s">
        <v>132</v>
      </c>
      <c r="L4745" t="s">
        <v>9069</v>
      </c>
    </row>
    <row r="4746" spans="1:12" x14ac:dyDescent="0.25">
      <c r="A4746" t="s">
        <v>1470</v>
      </c>
      <c r="B4746" t="s">
        <v>5288</v>
      </c>
      <c r="C4746" t="s">
        <v>8312</v>
      </c>
      <c r="D4746" t="s">
        <v>1464</v>
      </c>
      <c r="E4746" t="s">
        <v>5288</v>
      </c>
      <c r="F4746" t="s">
        <v>8312</v>
      </c>
      <c r="H4746" t="s">
        <v>151</v>
      </c>
      <c r="I4746" t="s">
        <v>3805</v>
      </c>
      <c r="K4746" t="s">
        <v>132</v>
      </c>
      <c r="L4746" t="s">
        <v>3365</v>
      </c>
    </row>
    <row r="4747" spans="1:12" x14ac:dyDescent="0.25">
      <c r="A4747" t="s">
        <v>1470</v>
      </c>
      <c r="B4747" t="s">
        <v>5304</v>
      </c>
      <c r="C4747" t="s">
        <v>3684</v>
      </c>
      <c r="D4747" t="s">
        <v>1464</v>
      </c>
      <c r="E4747" t="s">
        <v>5304</v>
      </c>
      <c r="F4747" t="s">
        <v>3684</v>
      </c>
      <c r="H4747" t="s">
        <v>151</v>
      </c>
      <c r="I4747" t="s">
        <v>5654</v>
      </c>
      <c r="K4747" t="s">
        <v>132</v>
      </c>
      <c r="L4747" t="s">
        <v>3368</v>
      </c>
    </row>
    <row r="4748" spans="1:12" x14ac:dyDescent="0.25">
      <c r="A4748" t="s">
        <v>1470</v>
      </c>
      <c r="B4748" t="s">
        <v>5304</v>
      </c>
      <c r="C4748" t="s">
        <v>3708</v>
      </c>
      <c r="D4748" t="s">
        <v>1464</v>
      </c>
      <c r="E4748" t="s">
        <v>5304</v>
      </c>
      <c r="F4748" t="s">
        <v>3708</v>
      </c>
      <c r="H4748" t="s">
        <v>151</v>
      </c>
      <c r="I4748" t="s">
        <v>3808</v>
      </c>
      <c r="K4748" t="s">
        <v>132</v>
      </c>
      <c r="L4748" t="s">
        <v>3371</v>
      </c>
    </row>
    <row r="4749" spans="1:12" x14ac:dyDescent="0.25">
      <c r="A4749" t="s">
        <v>1470</v>
      </c>
      <c r="B4749" t="s">
        <v>5304</v>
      </c>
      <c r="C4749" t="s">
        <v>3714</v>
      </c>
      <c r="D4749" t="s">
        <v>1464</v>
      </c>
      <c r="E4749" t="s">
        <v>5304</v>
      </c>
      <c r="F4749" t="s">
        <v>3714</v>
      </c>
      <c r="H4749" t="s">
        <v>151</v>
      </c>
      <c r="I4749" t="s">
        <v>3811</v>
      </c>
      <c r="K4749" t="s">
        <v>132</v>
      </c>
      <c r="L4749" t="s">
        <v>3374</v>
      </c>
    </row>
    <row r="4750" spans="1:12" x14ac:dyDescent="0.25">
      <c r="A4750" t="s">
        <v>1470</v>
      </c>
      <c r="B4750" t="s">
        <v>5304</v>
      </c>
      <c r="C4750" t="s">
        <v>3855</v>
      </c>
      <c r="D4750" t="s">
        <v>1464</v>
      </c>
      <c r="E4750" t="s">
        <v>5304</v>
      </c>
      <c r="F4750" t="s">
        <v>3855</v>
      </c>
      <c r="H4750" t="s">
        <v>151</v>
      </c>
      <c r="I4750" t="s">
        <v>5661</v>
      </c>
      <c r="K4750" t="s">
        <v>132</v>
      </c>
      <c r="L4750" t="s">
        <v>7945</v>
      </c>
    </row>
    <row r="4751" spans="1:12" x14ac:dyDescent="0.25">
      <c r="A4751" t="s">
        <v>1470</v>
      </c>
      <c r="B4751" t="s">
        <v>5304</v>
      </c>
      <c r="C4751" t="s">
        <v>3858</v>
      </c>
      <c r="D4751" t="s">
        <v>1464</v>
      </c>
      <c r="E4751" t="s">
        <v>5304</v>
      </c>
      <c r="F4751" t="s">
        <v>3858</v>
      </c>
      <c r="H4751" t="s">
        <v>151</v>
      </c>
      <c r="I4751" t="s">
        <v>3814</v>
      </c>
      <c r="K4751" t="s">
        <v>132</v>
      </c>
      <c r="L4751" t="s">
        <v>3377</v>
      </c>
    </row>
    <row r="4752" spans="1:12" x14ac:dyDescent="0.25">
      <c r="A4752" t="s">
        <v>1470</v>
      </c>
      <c r="B4752" t="s">
        <v>5304</v>
      </c>
      <c r="C4752" t="s">
        <v>7823</v>
      </c>
      <c r="D4752" t="s">
        <v>1464</v>
      </c>
      <c r="E4752" t="s">
        <v>5304</v>
      </c>
      <c r="F4752" t="s">
        <v>7823</v>
      </c>
      <c r="H4752" t="s">
        <v>151</v>
      </c>
      <c r="I4752" t="s">
        <v>3817</v>
      </c>
      <c r="K4752" t="s">
        <v>132</v>
      </c>
      <c r="L4752" t="s">
        <v>3380</v>
      </c>
    </row>
    <row r="4753" spans="1:12" x14ac:dyDescent="0.25">
      <c r="A4753" t="s">
        <v>1470</v>
      </c>
      <c r="B4753" t="s">
        <v>5304</v>
      </c>
      <c r="C4753" t="s">
        <v>8356</v>
      </c>
      <c r="D4753" t="s">
        <v>1464</v>
      </c>
      <c r="E4753" t="s">
        <v>5304</v>
      </c>
      <c r="F4753" t="s">
        <v>8356</v>
      </c>
      <c r="H4753" t="s">
        <v>151</v>
      </c>
      <c r="I4753" t="s">
        <v>5668</v>
      </c>
      <c r="K4753" t="s">
        <v>132</v>
      </c>
      <c r="L4753" t="s">
        <v>3383</v>
      </c>
    </row>
    <row r="4754" spans="1:12" x14ac:dyDescent="0.25">
      <c r="A4754" t="s">
        <v>1470</v>
      </c>
      <c r="B4754" t="s">
        <v>5332</v>
      </c>
      <c r="C4754" t="s">
        <v>7649</v>
      </c>
      <c r="D4754" t="s">
        <v>1464</v>
      </c>
      <c r="E4754" t="s">
        <v>5332</v>
      </c>
      <c r="F4754" t="s">
        <v>7649</v>
      </c>
      <c r="H4754" t="s">
        <v>151</v>
      </c>
      <c r="I4754" t="s">
        <v>3820</v>
      </c>
      <c r="K4754" t="s">
        <v>132</v>
      </c>
      <c r="L4754" t="s">
        <v>7946</v>
      </c>
    </row>
    <row r="4755" spans="1:12" x14ac:dyDescent="0.25">
      <c r="A4755" t="s">
        <v>1470</v>
      </c>
      <c r="B4755" t="s">
        <v>5332</v>
      </c>
      <c r="C4755" t="s">
        <v>3588</v>
      </c>
      <c r="D4755" t="s">
        <v>1464</v>
      </c>
      <c r="E4755" t="s">
        <v>5332</v>
      </c>
      <c r="F4755" t="s">
        <v>3588</v>
      </c>
      <c r="H4755" t="s">
        <v>151</v>
      </c>
      <c r="I4755" t="s">
        <v>3823</v>
      </c>
      <c r="K4755" t="s">
        <v>132</v>
      </c>
      <c r="L4755" t="s">
        <v>7947</v>
      </c>
    </row>
    <row r="4756" spans="1:12" x14ac:dyDescent="0.25">
      <c r="A4756" t="s">
        <v>1470</v>
      </c>
      <c r="B4756" t="s">
        <v>5307</v>
      </c>
      <c r="C4756" t="s">
        <v>3489</v>
      </c>
      <c r="D4756" t="s">
        <v>1464</v>
      </c>
      <c r="E4756" t="s">
        <v>5307</v>
      </c>
      <c r="F4756" t="s">
        <v>3489</v>
      </c>
      <c r="H4756" t="s">
        <v>151</v>
      </c>
      <c r="I4756" t="s">
        <v>5678</v>
      </c>
      <c r="K4756" t="s">
        <v>132</v>
      </c>
      <c r="L4756" t="s">
        <v>7997</v>
      </c>
    </row>
    <row r="4757" spans="1:12" x14ac:dyDescent="0.25">
      <c r="A4757" t="s">
        <v>1470</v>
      </c>
      <c r="B4757" t="s">
        <v>5307</v>
      </c>
      <c r="C4757" t="s">
        <v>3492</v>
      </c>
      <c r="D4757" t="s">
        <v>1464</v>
      </c>
      <c r="E4757" t="s">
        <v>5307</v>
      </c>
      <c r="F4757" t="s">
        <v>3492</v>
      </c>
      <c r="H4757" t="s">
        <v>151</v>
      </c>
      <c r="I4757" t="s">
        <v>3826</v>
      </c>
      <c r="K4757" t="s">
        <v>132</v>
      </c>
      <c r="L4757" t="s">
        <v>3386</v>
      </c>
    </row>
    <row r="4758" spans="1:12" x14ac:dyDescent="0.25">
      <c r="A4758" t="s">
        <v>1470</v>
      </c>
      <c r="B4758" t="s">
        <v>5307</v>
      </c>
      <c r="C4758" t="s">
        <v>3570</v>
      </c>
      <c r="D4758" t="s">
        <v>1464</v>
      </c>
      <c r="E4758" t="s">
        <v>5307</v>
      </c>
      <c r="F4758" t="s">
        <v>3570</v>
      </c>
      <c r="H4758" t="s">
        <v>151</v>
      </c>
      <c r="I4758" t="s">
        <v>3829</v>
      </c>
      <c r="K4758" t="s">
        <v>132</v>
      </c>
      <c r="L4758" t="s">
        <v>7597</v>
      </c>
    </row>
    <row r="4759" spans="1:12" x14ac:dyDescent="0.25">
      <c r="A4759" t="s">
        <v>1470</v>
      </c>
      <c r="B4759" t="s">
        <v>5307</v>
      </c>
      <c r="C4759" t="s">
        <v>7649</v>
      </c>
      <c r="D4759" t="s">
        <v>1464</v>
      </c>
      <c r="E4759" t="s">
        <v>5307</v>
      </c>
      <c r="F4759" t="s">
        <v>7649</v>
      </c>
      <c r="H4759" t="s">
        <v>151</v>
      </c>
      <c r="I4759" t="s">
        <v>5688</v>
      </c>
      <c r="K4759" t="s">
        <v>132</v>
      </c>
      <c r="L4759" t="s">
        <v>7949</v>
      </c>
    </row>
    <row r="4760" spans="1:12" x14ac:dyDescent="0.25">
      <c r="A4760" t="s">
        <v>1470</v>
      </c>
      <c r="B4760" t="s">
        <v>5307</v>
      </c>
      <c r="C4760" t="s">
        <v>3588</v>
      </c>
      <c r="D4760" t="s">
        <v>1464</v>
      </c>
      <c r="E4760" t="s">
        <v>5307</v>
      </c>
      <c r="F4760" t="s">
        <v>3588</v>
      </c>
      <c r="H4760" t="s">
        <v>151</v>
      </c>
      <c r="I4760" t="s">
        <v>3831</v>
      </c>
      <c r="K4760" t="s">
        <v>132</v>
      </c>
      <c r="L4760" t="s">
        <v>9070</v>
      </c>
    </row>
    <row r="4761" spans="1:12" x14ac:dyDescent="0.25">
      <c r="A4761" t="s">
        <v>1470</v>
      </c>
      <c r="B4761" t="s">
        <v>5307</v>
      </c>
      <c r="C4761" t="s">
        <v>3628</v>
      </c>
      <c r="D4761" t="s">
        <v>1464</v>
      </c>
      <c r="E4761" t="s">
        <v>5307</v>
      </c>
      <c r="F4761" t="s">
        <v>3628</v>
      </c>
      <c r="H4761" t="s">
        <v>151</v>
      </c>
      <c r="I4761" t="s">
        <v>5695</v>
      </c>
      <c r="K4761" t="s">
        <v>132</v>
      </c>
      <c r="L4761" t="s">
        <v>3388</v>
      </c>
    </row>
    <row r="4762" spans="1:12" x14ac:dyDescent="0.25">
      <c r="A4762" t="s">
        <v>1470</v>
      </c>
      <c r="B4762" t="s">
        <v>5307</v>
      </c>
      <c r="C4762" t="s">
        <v>3645</v>
      </c>
      <c r="D4762" t="s">
        <v>1464</v>
      </c>
      <c r="E4762" t="s">
        <v>5307</v>
      </c>
      <c r="F4762" t="s">
        <v>3645</v>
      </c>
      <c r="H4762" t="s">
        <v>151</v>
      </c>
      <c r="I4762" t="s">
        <v>3834</v>
      </c>
      <c r="K4762" t="s">
        <v>132</v>
      </c>
      <c r="L4762" t="s">
        <v>9071</v>
      </c>
    </row>
    <row r="4763" spans="1:12" x14ac:dyDescent="0.25">
      <c r="A4763" t="s">
        <v>1470</v>
      </c>
      <c r="B4763" t="s">
        <v>5307</v>
      </c>
      <c r="C4763" t="s">
        <v>3663</v>
      </c>
      <c r="D4763" t="s">
        <v>1464</v>
      </c>
      <c r="E4763" t="s">
        <v>5307</v>
      </c>
      <c r="F4763" t="s">
        <v>3663</v>
      </c>
      <c r="H4763" t="s">
        <v>151</v>
      </c>
      <c r="I4763" t="s">
        <v>5702</v>
      </c>
      <c r="K4763" t="s">
        <v>132</v>
      </c>
      <c r="L4763" t="s">
        <v>3391</v>
      </c>
    </row>
    <row r="4764" spans="1:12" x14ac:dyDescent="0.25">
      <c r="A4764" t="s">
        <v>1470</v>
      </c>
      <c r="B4764" t="s">
        <v>5307</v>
      </c>
      <c r="C4764" t="s">
        <v>3855</v>
      </c>
      <c r="D4764" t="s">
        <v>1464</v>
      </c>
      <c r="E4764" t="s">
        <v>5307</v>
      </c>
      <c r="F4764" t="s">
        <v>3855</v>
      </c>
      <c r="H4764" t="s">
        <v>151</v>
      </c>
      <c r="I4764" t="s">
        <v>3837</v>
      </c>
      <c r="K4764" t="s">
        <v>132</v>
      </c>
      <c r="L4764" t="s">
        <v>9072</v>
      </c>
    </row>
    <row r="4765" spans="1:12" x14ac:dyDescent="0.25">
      <c r="A4765" t="s">
        <v>1470</v>
      </c>
      <c r="B4765" t="s">
        <v>5307</v>
      </c>
      <c r="C4765" t="s">
        <v>3877</v>
      </c>
      <c r="D4765" t="s">
        <v>1464</v>
      </c>
      <c r="E4765" t="s">
        <v>5307</v>
      </c>
      <c r="F4765" t="s">
        <v>3877</v>
      </c>
      <c r="H4765" t="s">
        <v>151</v>
      </c>
      <c r="I4765" t="s">
        <v>5708</v>
      </c>
      <c r="K4765" t="s">
        <v>132</v>
      </c>
      <c r="L4765" t="s">
        <v>3394</v>
      </c>
    </row>
    <row r="4766" spans="1:12" x14ac:dyDescent="0.25">
      <c r="A4766" t="s">
        <v>1470</v>
      </c>
      <c r="B4766" t="s">
        <v>5307</v>
      </c>
      <c r="C4766" t="s">
        <v>3995</v>
      </c>
      <c r="D4766" t="s">
        <v>1464</v>
      </c>
      <c r="E4766" t="s">
        <v>5307</v>
      </c>
      <c r="F4766" t="s">
        <v>3995</v>
      </c>
      <c r="H4766" t="s">
        <v>151</v>
      </c>
      <c r="I4766" t="s">
        <v>3870</v>
      </c>
      <c r="K4766" t="s">
        <v>132</v>
      </c>
      <c r="L4766" t="s">
        <v>3397</v>
      </c>
    </row>
    <row r="4767" spans="1:12" x14ac:dyDescent="0.25">
      <c r="A4767" t="s">
        <v>1470</v>
      </c>
      <c r="B4767" t="s">
        <v>5307</v>
      </c>
      <c r="C4767" t="s">
        <v>8306</v>
      </c>
      <c r="D4767" t="s">
        <v>1464</v>
      </c>
      <c r="E4767" t="s">
        <v>5307</v>
      </c>
      <c r="F4767" t="s">
        <v>8306</v>
      </c>
      <c r="H4767" t="s">
        <v>151</v>
      </c>
      <c r="I4767" t="s">
        <v>3873</v>
      </c>
      <c r="K4767" t="s">
        <v>132</v>
      </c>
      <c r="L4767" t="s">
        <v>8490</v>
      </c>
    </row>
    <row r="4768" spans="1:12" x14ac:dyDescent="0.25">
      <c r="A4768" t="s">
        <v>101</v>
      </c>
      <c r="B4768" t="s">
        <v>5284</v>
      </c>
      <c r="C4768" t="s">
        <v>3257</v>
      </c>
      <c r="D4768" t="s">
        <v>101</v>
      </c>
      <c r="E4768" t="s">
        <v>5284</v>
      </c>
      <c r="F4768" t="s">
        <v>3257</v>
      </c>
      <c r="H4768" t="s">
        <v>151</v>
      </c>
      <c r="I4768" t="s">
        <v>3995</v>
      </c>
      <c r="K4768" t="s">
        <v>132</v>
      </c>
      <c r="L4768" t="s">
        <v>3399</v>
      </c>
    </row>
    <row r="4769" spans="1:12" x14ac:dyDescent="0.25">
      <c r="A4769" t="s">
        <v>101</v>
      </c>
      <c r="B4769" t="s">
        <v>5284</v>
      </c>
      <c r="C4769" t="s">
        <v>3341</v>
      </c>
      <c r="D4769" t="s">
        <v>101</v>
      </c>
      <c r="E4769" t="s">
        <v>5284</v>
      </c>
      <c r="F4769" t="s">
        <v>3341</v>
      </c>
      <c r="H4769" t="s">
        <v>1882</v>
      </c>
      <c r="I4769" t="s">
        <v>3628</v>
      </c>
      <c r="K4769" t="s">
        <v>132</v>
      </c>
      <c r="L4769" t="s">
        <v>3401</v>
      </c>
    </row>
    <row r="4770" spans="1:12" x14ac:dyDescent="0.25">
      <c r="A4770" t="s">
        <v>101</v>
      </c>
      <c r="B4770" t="s">
        <v>5284</v>
      </c>
      <c r="C4770" t="s">
        <v>7593</v>
      </c>
      <c r="D4770" t="s">
        <v>101</v>
      </c>
      <c r="E4770" t="s">
        <v>5284</v>
      </c>
      <c r="F4770" t="s">
        <v>7593</v>
      </c>
      <c r="H4770" t="s">
        <v>1882</v>
      </c>
      <c r="I4770" t="s">
        <v>3744</v>
      </c>
      <c r="K4770" t="s">
        <v>132</v>
      </c>
      <c r="L4770" t="s">
        <v>3403</v>
      </c>
    </row>
    <row r="4771" spans="1:12" x14ac:dyDescent="0.25">
      <c r="A4771" t="s">
        <v>101</v>
      </c>
      <c r="B4771" t="s">
        <v>5284</v>
      </c>
      <c r="C4771" t="s">
        <v>3359</v>
      </c>
      <c r="D4771" t="s">
        <v>101</v>
      </c>
      <c r="E4771" t="s">
        <v>5284</v>
      </c>
      <c r="F4771" t="s">
        <v>3359</v>
      </c>
      <c r="H4771" t="s">
        <v>1882</v>
      </c>
      <c r="I4771" t="s">
        <v>3747</v>
      </c>
      <c r="K4771" t="s">
        <v>132</v>
      </c>
      <c r="L4771" t="s">
        <v>3405</v>
      </c>
    </row>
    <row r="4772" spans="1:12" x14ac:dyDescent="0.25">
      <c r="A4772" t="s">
        <v>101</v>
      </c>
      <c r="B4772" t="s">
        <v>5284</v>
      </c>
      <c r="C4772" t="s">
        <v>7945</v>
      </c>
      <c r="D4772" t="s">
        <v>101</v>
      </c>
      <c r="E4772" t="s">
        <v>5284</v>
      </c>
      <c r="F4772" t="s">
        <v>7945</v>
      </c>
      <c r="H4772" t="s">
        <v>1882</v>
      </c>
      <c r="I4772" t="s">
        <v>3779</v>
      </c>
      <c r="K4772" t="s">
        <v>132</v>
      </c>
      <c r="L4772" t="s">
        <v>7950</v>
      </c>
    </row>
    <row r="4773" spans="1:12" x14ac:dyDescent="0.25">
      <c r="A4773" t="s">
        <v>101</v>
      </c>
      <c r="B4773" t="s">
        <v>5284</v>
      </c>
      <c r="C4773" t="s">
        <v>3377</v>
      </c>
      <c r="D4773" t="s">
        <v>101</v>
      </c>
      <c r="E4773" t="s">
        <v>5284</v>
      </c>
      <c r="F4773" t="s">
        <v>3377</v>
      </c>
      <c r="H4773" t="s">
        <v>1882</v>
      </c>
      <c r="I4773" t="s">
        <v>3782</v>
      </c>
      <c r="K4773" t="s">
        <v>132</v>
      </c>
      <c r="L4773" t="s">
        <v>7951</v>
      </c>
    </row>
    <row r="4774" spans="1:12" x14ac:dyDescent="0.25">
      <c r="A4774" t="s">
        <v>101</v>
      </c>
      <c r="B4774" t="s">
        <v>5284</v>
      </c>
      <c r="C4774" t="s">
        <v>7597</v>
      </c>
      <c r="D4774" t="s">
        <v>101</v>
      </c>
      <c r="E4774" t="s">
        <v>5284</v>
      </c>
      <c r="F4774" t="s">
        <v>7597</v>
      </c>
      <c r="H4774" t="s">
        <v>1882</v>
      </c>
      <c r="I4774" t="s">
        <v>5629</v>
      </c>
      <c r="K4774" t="s">
        <v>132</v>
      </c>
      <c r="L4774" t="s">
        <v>7952</v>
      </c>
    </row>
    <row r="4775" spans="1:12" x14ac:dyDescent="0.25">
      <c r="A4775" t="s">
        <v>101</v>
      </c>
      <c r="B4775" t="s">
        <v>5284</v>
      </c>
      <c r="C4775" t="s">
        <v>3394</v>
      </c>
      <c r="D4775" t="s">
        <v>101</v>
      </c>
      <c r="E4775" t="s">
        <v>5284</v>
      </c>
      <c r="F4775" t="s">
        <v>3394</v>
      </c>
      <c r="H4775" t="s">
        <v>1882</v>
      </c>
      <c r="I4775" t="s">
        <v>3785</v>
      </c>
      <c r="K4775" t="s">
        <v>132</v>
      </c>
      <c r="L4775" t="s">
        <v>9073</v>
      </c>
    </row>
    <row r="4776" spans="1:12" x14ac:dyDescent="0.25">
      <c r="A4776" t="s">
        <v>101</v>
      </c>
      <c r="B4776" t="s">
        <v>5284</v>
      </c>
      <c r="C4776" t="s">
        <v>3397</v>
      </c>
      <c r="D4776" t="s">
        <v>101</v>
      </c>
      <c r="E4776" t="s">
        <v>5284</v>
      </c>
      <c r="F4776" t="s">
        <v>3397</v>
      </c>
      <c r="H4776" t="s">
        <v>1882</v>
      </c>
      <c r="I4776" t="s">
        <v>3787</v>
      </c>
      <c r="K4776" t="s">
        <v>132</v>
      </c>
      <c r="L4776" t="s">
        <v>3407</v>
      </c>
    </row>
    <row r="4777" spans="1:12" x14ac:dyDescent="0.25">
      <c r="A4777" t="s">
        <v>101</v>
      </c>
      <c r="B4777" t="s">
        <v>5284</v>
      </c>
      <c r="C4777" t="s">
        <v>7950</v>
      </c>
      <c r="D4777" t="s">
        <v>101</v>
      </c>
      <c r="E4777" t="s">
        <v>5284</v>
      </c>
      <c r="F4777" t="s">
        <v>7950</v>
      </c>
      <c r="H4777" t="s">
        <v>1882</v>
      </c>
      <c r="I4777" t="s">
        <v>7727</v>
      </c>
      <c r="K4777" t="s">
        <v>132</v>
      </c>
      <c r="L4777" t="s">
        <v>3409</v>
      </c>
    </row>
    <row r="4778" spans="1:12" x14ac:dyDescent="0.25">
      <c r="A4778" t="s">
        <v>101</v>
      </c>
      <c r="B4778" t="s">
        <v>5284</v>
      </c>
      <c r="C4778" t="s">
        <v>7951</v>
      </c>
      <c r="D4778" t="s">
        <v>101</v>
      </c>
      <c r="E4778" t="s">
        <v>5284</v>
      </c>
      <c r="F4778" t="s">
        <v>7951</v>
      </c>
      <c r="H4778" t="s">
        <v>1882</v>
      </c>
      <c r="I4778" t="s">
        <v>3790</v>
      </c>
      <c r="K4778" t="s">
        <v>132</v>
      </c>
      <c r="L4778" t="s">
        <v>7953</v>
      </c>
    </row>
    <row r="4779" spans="1:12" x14ac:dyDescent="0.25">
      <c r="A4779" t="s">
        <v>101</v>
      </c>
      <c r="B4779" t="s">
        <v>5284</v>
      </c>
      <c r="C4779" t="s">
        <v>5295</v>
      </c>
      <c r="D4779" t="s">
        <v>101</v>
      </c>
      <c r="E4779" t="s">
        <v>5284</v>
      </c>
      <c r="F4779" t="s">
        <v>5295</v>
      </c>
      <c r="H4779" t="s">
        <v>1882</v>
      </c>
      <c r="I4779" t="s">
        <v>3793</v>
      </c>
      <c r="K4779" t="s">
        <v>132</v>
      </c>
      <c r="L4779" t="s">
        <v>7954</v>
      </c>
    </row>
    <row r="4780" spans="1:12" x14ac:dyDescent="0.25">
      <c r="A4780" t="s">
        <v>101</v>
      </c>
      <c r="B4780" t="s">
        <v>7667</v>
      </c>
      <c r="C4780" t="s">
        <v>5295</v>
      </c>
      <c r="D4780" t="s">
        <v>101</v>
      </c>
      <c r="E4780" t="s">
        <v>7667</v>
      </c>
      <c r="F4780" t="s">
        <v>5295</v>
      </c>
      <c r="H4780" t="s">
        <v>1882</v>
      </c>
      <c r="I4780" t="s">
        <v>5640</v>
      </c>
      <c r="K4780" t="s">
        <v>132</v>
      </c>
      <c r="L4780" t="s">
        <v>9074</v>
      </c>
    </row>
    <row r="4781" spans="1:12" x14ac:dyDescent="0.25">
      <c r="A4781" t="s">
        <v>101</v>
      </c>
      <c r="B4781" t="s">
        <v>7667</v>
      </c>
      <c r="C4781" t="s">
        <v>8038</v>
      </c>
      <c r="D4781" t="s">
        <v>101</v>
      </c>
      <c r="E4781" t="s">
        <v>7667</v>
      </c>
      <c r="F4781" t="s">
        <v>8038</v>
      </c>
      <c r="H4781" t="s">
        <v>1882</v>
      </c>
      <c r="I4781" t="s">
        <v>3796</v>
      </c>
      <c r="K4781" t="s">
        <v>132</v>
      </c>
      <c r="L4781" t="s">
        <v>8424</v>
      </c>
    </row>
    <row r="4782" spans="1:12" x14ac:dyDescent="0.25">
      <c r="A4782" t="s">
        <v>101</v>
      </c>
      <c r="B4782" t="s">
        <v>5315</v>
      </c>
      <c r="C4782" t="s">
        <v>3257</v>
      </c>
      <c r="D4782" t="s">
        <v>101</v>
      </c>
      <c r="E4782" t="s">
        <v>5315</v>
      </c>
      <c r="F4782" t="s">
        <v>3257</v>
      </c>
      <c r="H4782" t="s">
        <v>1882</v>
      </c>
      <c r="I4782" t="s">
        <v>3799</v>
      </c>
      <c r="K4782" t="s">
        <v>132</v>
      </c>
      <c r="L4782" t="s">
        <v>7955</v>
      </c>
    </row>
    <row r="4783" spans="1:12" x14ac:dyDescent="0.25">
      <c r="A4783" t="s">
        <v>101</v>
      </c>
      <c r="B4783" t="s">
        <v>5315</v>
      </c>
      <c r="C4783" t="s">
        <v>7945</v>
      </c>
      <c r="D4783" t="s">
        <v>101</v>
      </c>
      <c r="E4783" t="s">
        <v>5315</v>
      </c>
      <c r="F4783" t="s">
        <v>7945</v>
      </c>
      <c r="H4783" t="s">
        <v>1882</v>
      </c>
      <c r="I4783" t="s">
        <v>5647</v>
      </c>
      <c r="K4783" t="s">
        <v>132</v>
      </c>
      <c r="L4783" t="s">
        <v>7956</v>
      </c>
    </row>
    <row r="4784" spans="1:12" x14ac:dyDescent="0.25">
      <c r="A4784" t="s">
        <v>101</v>
      </c>
      <c r="B4784" t="s">
        <v>5315</v>
      </c>
      <c r="C4784" t="s">
        <v>7597</v>
      </c>
      <c r="D4784" t="s">
        <v>101</v>
      </c>
      <c r="E4784" t="s">
        <v>5315</v>
      </c>
      <c r="F4784" t="s">
        <v>7597</v>
      </c>
      <c r="H4784" t="s">
        <v>1882</v>
      </c>
      <c r="I4784" t="s">
        <v>3802</v>
      </c>
      <c r="K4784" t="s">
        <v>132</v>
      </c>
      <c r="L4784" t="s">
        <v>3411</v>
      </c>
    </row>
    <row r="4785" spans="1:12" x14ac:dyDescent="0.25">
      <c r="A4785" t="s">
        <v>101</v>
      </c>
      <c r="B4785" t="s">
        <v>5315</v>
      </c>
      <c r="C4785" t="s">
        <v>3397</v>
      </c>
      <c r="D4785" t="s">
        <v>101</v>
      </c>
      <c r="E4785" t="s">
        <v>5315</v>
      </c>
      <c r="F4785" t="s">
        <v>3397</v>
      </c>
      <c r="H4785" t="s">
        <v>1882</v>
      </c>
      <c r="I4785" t="s">
        <v>3805</v>
      </c>
      <c r="K4785" t="s">
        <v>132</v>
      </c>
      <c r="L4785" t="s">
        <v>7957</v>
      </c>
    </row>
    <row r="4786" spans="1:12" x14ac:dyDescent="0.25">
      <c r="A4786" t="s">
        <v>101</v>
      </c>
      <c r="B4786" t="s">
        <v>5315</v>
      </c>
      <c r="C4786" t="s">
        <v>7950</v>
      </c>
      <c r="D4786" t="s">
        <v>101</v>
      </c>
      <c r="E4786" t="s">
        <v>5315</v>
      </c>
      <c r="F4786" t="s">
        <v>7950</v>
      </c>
      <c r="H4786" t="s">
        <v>1882</v>
      </c>
      <c r="I4786" t="s">
        <v>5654</v>
      </c>
      <c r="K4786" t="s">
        <v>132</v>
      </c>
      <c r="L4786" t="s">
        <v>7998</v>
      </c>
    </row>
    <row r="4787" spans="1:12" x14ac:dyDescent="0.25">
      <c r="A4787" t="s">
        <v>101</v>
      </c>
      <c r="B4787" t="s">
        <v>5315</v>
      </c>
      <c r="C4787" t="s">
        <v>7951</v>
      </c>
      <c r="D4787" t="s">
        <v>101</v>
      </c>
      <c r="E4787" t="s">
        <v>5315</v>
      </c>
      <c r="F4787" t="s">
        <v>7951</v>
      </c>
      <c r="H4787" t="s">
        <v>1882</v>
      </c>
      <c r="I4787" t="s">
        <v>3808</v>
      </c>
      <c r="K4787" t="s">
        <v>132</v>
      </c>
      <c r="L4787" t="s">
        <v>3413</v>
      </c>
    </row>
    <row r="4788" spans="1:12" x14ac:dyDescent="0.25">
      <c r="A4788" t="s">
        <v>101</v>
      </c>
      <c r="B4788" t="s">
        <v>5315</v>
      </c>
      <c r="C4788" t="s">
        <v>5295</v>
      </c>
      <c r="D4788" t="s">
        <v>101</v>
      </c>
      <c r="E4788" t="s">
        <v>5315</v>
      </c>
      <c r="F4788" t="s">
        <v>5295</v>
      </c>
      <c r="H4788" t="s">
        <v>1882</v>
      </c>
      <c r="I4788" t="s">
        <v>3811</v>
      </c>
      <c r="K4788" t="s">
        <v>132</v>
      </c>
      <c r="L4788" t="s">
        <v>8049</v>
      </c>
    </row>
    <row r="4789" spans="1:12" x14ac:dyDescent="0.25">
      <c r="A4789" t="s">
        <v>1479</v>
      </c>
      <c r="B4789" t="s">
        <v>5284</v>
      </c>
      <c r="C4789" t="s">
        <v>3257</v>
      </c>
      <c r="D4789" t="s">
        <v>101</v>
      </c>
      <c r="E4789" t="s">
        <v>5284</v>
      </c>
      <c r="F4789" t="s">
        <v>3257</v>
      </c>
      <c r="H4789" t="s">
        <v>1882</v>
      </c>
      <c r="I4789" t="s">
        <v>5661</v>
      </c>
      <c r="K4789" t="s">
        <v>132</v>
      </c>
      <c r="L4789" t="s">
        <v>3415</v>
      </c>
    </row>
    <row r="4790" spans="1:12" x14ac:dyDescent="0.25">
      <c r="A4790" t="s">
        <v>1479</v>
      </c>
      <c r="B4790" t="s">
        <v>5284</v>
      </c>
      <c r="C4790" t="s">
        <v>3341</v>
      </c>
      <c r="D4790" t="s">
        <v>101</v>
      </c>
      <c r="E4790" t="s">
        <v>5284</v>
      </c>
      <c r="F4790" t="s">
        <v>3341</v>
      </c>
      <c r="H4790" t="s">
        <v>1882</v>
      </c>
      <c r="I4790" t="s">
        <v>3814</v>
      </c>
      <c r="K4790" t="s">
        <v>132</v>
      </c>
      <c r="L4790" t="s">
        <v>3418</v>
      </c>
    </row>
    <row r="4791" spans="1:12" x14ac:dyDescent="0.25">
      <c r="A4791" t="s">
        <v>1479</v>
      </c>
      <c r="B4791" t="s">
        <v>5284</v>
      </c>
      <c r="C4791" t="s">
        <v>7897</v>
      </c>
      <c r="D4791" t="s">
        <v>101</v>
      </c>
      <c r="E4791" t="s">
        <v>5284</v>
      </c>
      <c r="F4791" t="s">
        <v>7897</v>
      </c>
      <c r="H4791" t="s">
        <v>1882</v>
      </c>
      <c r="I4791" t="s">
        <v>3817</v>
      </c>
      <c r="K4791" t="s">
        <v>132</v>
      </c>
      <c r="L4791" t="s">
        <v>3420</v>
      </c>
    </row>
    <row r="4792" spans="1:12" x14ac:dyDescent="0.25">
      <c r="A4792" t="s">
        <v>1479</v>
      </c>
      <c r="B4792" t="s">
        <v>5284</v>
      </c>
      <c r="C4792" t="s">
        <v>7945</v>
      </c>
      <c r="D4792" t="s">
        <v>101</v>
      </c>
      <c r="E4792" t="s">
        <v>5284</v>
      </c>
      <c r="F4792" t="s">
        <v>7945</v>
      </c>
      <c r="H4792" t="s">
        <v>1882</v>
      </c>
      <c r="I4792" t="s">
        <v>5668</v>
      </c>
      <c r="K4792" t="s">
        <v>132</v>
      </c>
      <c r="L4792" t="s">
        <v>3422</v>
      </c>
    </row>
    <row r="4793" spans="1:12" x14ac:dyDescent="0.25">
      <c r="A4793" t="s">
        <v>1479</v>
      </c>
      <c r="B4793" t="s">
        <v>5284</v>
      </c>
      <c r="C4793" t="s">
        <v>7597</v>
      </c>
      <c r="D4793" t="s">
        <v>101</v>
      </c>
      <c r="E4793" t="s">
        <v>5284</v>
      </c>
      <c r="F4793" t="s">
        <v>7597</v>
      </c>
      <c r="H4793" t="s">
        <v>1882</v>
      </c>
      <c r="I4793" t="s">
        <v>3820</v>
      </c>
      <c r="K4793" t="s">
        <v>132</v>
      </c>
      <c r="L4793" t="s">
        <v>3424</v>
      </c>
    </row>
    <row r="4794" spans="1:12" x14ac:dyDescent="0.25">
      <c r="A4794" t="s">
        <v>1479</v>
      </c>
      <c r="B4794" t="s">
        <v>5284</v>
      </c>
      <c r="C4794" t="s">
        <v>8498</v>
      </c>
      <c r="D4794" t="s">
        <v>101</v>
      </c>
      <c r="E4794" t="s">
        <v>5284</v>
      </c>
      <c r="F4794" t="s">
        <v>8498</v>
      </c>
      <c r="H4794" t="s">
        <v>1882</v>
      </c>
      <c r="I4794" t="s">
        <v>3823</v>
      </c>
      <c r="K4794" t="s">
        <v>132</v>
      </c>
      <c r="L4794" t="s">
        <v>3437</v>
      </c>
    </row>
    <row r="4795" spans="1:12" x14ac:dyDescent="0.25">
      <c r="A4795" t="s">
        <v>1479</v>
      </c>
      <c r="B4795" t="s">
        <v>5284</v>
      </c>
      <c r="C4795" t="s">
        <v>8499</v>
      </c>
      <c r="D4795" t="s">
        <v>101</v>
      </c>
      <c r="E4795" t="s">
        <v>5284</v>
      </c>
      <c r="F4795" t="s">
        <v>8499</v>
      </c>
      <c r="H4795" t="s">
        <v>1882</v>
      </c>
      <c r="I4795" t="s">
        <v>5678</v>
      </c>
      <c r="K4795" t="s">
        <v>132</v>
      </c>
      <c r="L4795" t="s">
        <v>3439</v>
      </c>
    </row>
    <row r="4796" spans="1:12" x14ac:dyDescent="0.25">
      <c r="A4796" t="s">
        <v>1479</v>
      </c>
      <c r="B4796" t="s">
        <v>5284</v>
      </c>
      <c r="C4796" t="s">
        <v>3397</v>
      </c>
      <c r="D4796" t="s">
        <v>101</v>
      </c>
      <c r="E4796" t="s">
        <v>5284</v>
      </c>
      <c r="F4796" t="s">
        <v>3397</v>
      </c>
      <c r="H4796" t="s">
        <v>1882</v>
      </c>
      <c r="I4796" t="s">
        <v>3826</v>
      </c>
      <c r="K4796" t="s">
        <v>132</v>
      </c>
      <c r="L4796" t="s">
        <v>3441</v>
      </c>
    </row>
    <row r="4797" spans="1:12" x14ac:dyDescent="0.25">
      <c r="A4797" t="s">
        <v>1479</v>
      </c>
      <c r="B4797" t="s">
        <v>5284</v>
      </c>
      <c r="C4797" t="s">
        <v>7950</v>
      </c>
      <c r="D4797" t="s">
        <v>101</v>
      </c>
      <c r="E4797" t="s">
        <v>5284</v>
      </c>
      <c r="F4797" t="s">
        <v>7950</v>
      </c>
      <c r="H4797" t="s">
        <v>1882</v>
      </c>
      <c r="I4797" t="s">
        <v>3829</v>
      </c>
      <c r="K4797" t="s">
        <v>132</v>
      </c>
      <c r="L4797" t="s">
        <v>3444</v>
      </c>
    </row>
    <row r="4798" spans="1:12" x14ac:dyDescent="0.25">
      <c r="A4798" t="s">
        <v>1479</v>
      </c>
      <c r="B4798" t="s">
        <v>5284</v>
      </c>
      <c r="C4798" t="s">
        <v>7951</v>
      </c>
      <c r="D4798" t="s">
        <v>101</v>
      </c>
      <c r="E4798" t="s">
        <v>5284</v>
      </c>
      <c r="F4798" t="s">
        <v>7951</v>
      </c>
      <c r="H4798" t="s">
        <v>1882</v>
      </c>
      <c r="I4798" t="s">
        <v>5688</v>
      </c>
      <c r="K4798" t="s">
        <v>132</v>
      </c>
      <c r="L4798" t="s">
        <v>9075</v>
      </c>
    </row>
    <row r="4799" spans="1:12" x14ac:dyDescent="0.25">
      <c r="A4799" t="s">
        <v>1479</v>
      </c>
      <c r="B4799" t="s">
        <v>5284</v>
      </c>
      <c r="C4799" t="s">
        <v>8500</v>
      </c>
      <c r="D4799" t="s">
        <v>101</v>
      </c>
      <c r="E4799" t="s">
        <v>5284</v>
      </c>
      <c r="F4799" t="s">
        <v>8500</v>
      </c>
      <c r="H4799" t="s">
        <v>1882</v>
      </c>
      <c r="I4799" t="s">
        <v>3831</v>
      </c>
      <c r="K4799" t="s">
        <v>132</v>
      </c>
      <c r="L4799" t="s">
        <v>3466</v>
      </c>
    </row>
    <row r="4800" spans="1:12" x14ac:dyDescent="0.25">
      <c r="A4800" t="s">
        <v>1479</v>
      </c>
      <c r="B4800" t="s">
        <v>5284</v>
      </c>
      <c r="C4800" t="s">
        <v>8177</v>
      </c>
      <c r="D4800" t="s">
        <v>101</v>
      </c>
      <c r="E4800" t="s">
        <v>5284</v>
      </c>
      <c r="F4800" t="s">
        <v>8177</v>
      </c>
      <c r="H4800" t="s">
        <v>1882</v>
      </c>
      <c r="I4800" t="s">
        <v>5695</v>
      </c>
      <c r="K4800" t="s">
        <v>132</v>
      </c>
      <c r="L4800" t="s">
        <v>3469</v>
      </c>
    </row>
    <row r="4801" spans="1:12" x14ac:dyDescent="0.25">
      <c r="A4801" t="s">
        <v>1479</v>
      </c>
      <c r="B4801" t="s">
        <v>5284</v>
      </c>
      <c r="C4801" t="s">
        <v>8032</v>
      </c>
      <c r="D4801" t="s">
        <v>101</v>
      </c>
      <c r="E4801" t="s">
        <v>5284</v>
      </c>
      <c r="F4801" t="s">
        <v>8032</v>
      </c>
      <c r="H4801" t="s">
        <v>1882</v>
      </c>
      <c r="I4801" t="s">
        <v>3834</v>
      </c>
      <c r="K4801" t="s">
        <v>132</v>
      </c>
      <c r="L4801" t="s">
        <v>3475</v>
      </c>
    </row>
    <row r="4802" spans="1:12" x14ac:dyDescent="0.25">
      <c r="A4802" t="s">
        <v>1479</v>
      </c>
      <c r="B4802" t="s">
        <v>5284</v>
      </c>
      <c r="C4802" t="s">
        <v>4517</v>
      </c>
      <c r="D4802" t="s">
        <v>101</v>
      </c>
      <c r="E4802" t="s">
        <v>5284</v>
      </c>
      <c r="F4802" t="s">
        <v>4517</v>
      </c>
      <c r="H4802" t="s">
        <v>1882</v>
      </c>
      <c r="I4802" t="s">
        <v>5702</v>
      </c>
      <c r="K4802" t="s">
        <v>132</v>
      </c>
      <c r="L4802" t="s">
        <v>8033</v>
      </c>
    </row>
    <row r="4803" spans="1:12" x14ac:dyDescent="0.25">
      <c r="A4803" t="s">
        <v>1479</v>
      </c>
      <c r="B4803" t="s">
        <v>5284</v>
      </c>
      <c r="C4803" t="s">
        <v>7890</v>
      </c>
      <c r="D4803" t="s">
        <v>101</v>
      </c>
      <c r="E4803" t="s">
        <v>5284</v>
      </c>
      <c r="F4803" t="s">
        <v>7890</v>
      </c>
      <c r="H4803" t="s">
        <v>1882</v>
      </c>
      <c r="I4803" t="s">
        <v>3837</v>
      </c>
      <c r="K4803" t="s">
        <v>132</v>
      </c>
      <c r="L4803" t="s">
        <v>3480</v>
      </c>
    </row>
    <row r="4804" spans="1:12" x14ac:dyDescent="0.25">
      <c r="A4804" t="s">
        <v>1479</v>
      </c>
      <c r="B4804" t="s">
        <v>5284</v>
      </c>
      <c r="C4804" t="s">
        <v>5295</v>
      </c>
      <c r="D4804" t="s">
        <v>101</v>
      </c>
      <c r="E4804" t="s">
        <v>5284</v>
      </c>
      <c r="F4804" t="s">
        <v>5295</v>
      </c>
      <c r="H4804" t="s">
        <v>1882</v>
      </c>
      <c r="I4804" t="s">
        <v>5708</v>
      </c>
      <c r="K4804" t="s">
        <v>132</v>
      </c>
      <c r="L4804" t="s">
        <v>3489</v>
      </c>
    </row>
    <row r="4805" spans="1:12" x14ac:dyDescent="0.25">
      <c r="A4805" t="s">
        <v>1479</v>
      </c>
      <c r="B4805" t="s">
        <v>7667</v>
      </c>
      <c r="C4805" t="s">
        <v>5295</v>
      </c>
      <c r="D4805" t="s">
        <v>101</v>
      </c>
      <c r="E4805" t="s">
        <v>7667</v>
      </c>
      <c r="F4805" t="s">
        <v>5295</v>
      </c>
      <c r="H4805" t="s">
        <v>1882</v>
      </c>
      <c r="I4805" t="s">
        <v>3870</v>
      </c>
      <c r="K4805" t="s">
        <v>132</v>
      </c>
      <c r="L4805" t="s">
        <v>3492</v>
      </c>
    </row>
    <row r="4806" spans="1:12" x14ac:dyDescent="0.25">
      <c r="A4806" t="s">
        <v>1479</v>
      </c>
      <c r="B4806" t="s">
        <v>7667</v>
      </c>
      <c r="C4806" t="s">
        <v>8038</v>
      </c>
      <c r="D4806" t="s">
        <v>101</v>
      </c>
      <c r="E4806" t="s">
        <v>7667</v>
      </c>
      <c r="F4806" t="s">
        <v>8038</v>
      </c>
      <c r="H4806" t="s">
        <v>1882</v>
      </c>
      <c r="I4806" t="s">
        <v>3873</v>
      </c>
      <c r="K4806" t="s">
        <v>132</v>
      </c>
      <c r="L4806" t="s">
        <v>3495</v>
      </c>
    </row>
    <row r="4807" spans="1:12" x14ac:dyDescent="0.25">
      <c r="A4807" t="s">
        <v>1479</v>
      </c>
      <c r="B4807" t="s">
        <v>5315</v>
      </c>
      <c r="C4807" t="s">
        <v>7597</v>
      </c>
      <c r="D4807" t="s">
        <v>101</v>
      </c>
      <c r="E4807" t="s">
        <v>5315</v>
      </c>
      <c r="F4807" t="s">
        <v>7597</v>
      </c>
      <c r="H4807" t="s">
        <v>1882</v>
      </c>
      <c r="I4807" t="s">
        <v>3995</v>
      </c>
      <c r="K4807" t="s">
        <v>132</v>
      </c>
      <c r="L4807" t="s">
        <v>7615</v>
      </c>
    </row>
    <row r="4808" spans="1:12" x14ac:dyDescent="0.25">
      <c r="A4808" t="s">
        <v>1479</v>
      </c>
      <c r="B4808" t="s">
        <v>5315</v>
      </c>
      <c r="C4808" t="s">
        <v>8032</v>
      </c>
      <c r="D4808" t="s">
        <v>101</v>
      </c>
      <c r="E4808" t="s">
        <v>5315</v>
      </c>
      <c r="F4808" t="s">
        <v>8032</v>
      </c>
      <c r="H4808" t="s">
        <v>122</v>
      </c>
      <c r="I4808" t="s">
        <v>7654</v>
      </c>
      <c r="K4808" t="s">
        <v>132</v>
      </c>
      <c r="L4808" t="s">
        <v>3513</v>
      </c>
    </row>
    <row r="4809" spans="1:12" x14ac:dyDescent="0.25">
      <c r="A4809" t="s">
        <v>1479</v>
      </c>
      <c r="B4809" t="s">
        <v>5315</v>
      </c>
      <c r="C4809" t="s">
        <v>5295</v>
      </c>
      <c r="D4809" t="s">
        <v>101</v>
      </c>
      <c r="E4809" t="s">
        <v>5315</v>
      </c>
      <c r="F4809" t="s">
        <v>5295</v>
      </c>
      <c r="H4809" t="s">
        <v>122</v>
      </c>
      <c r="I4809" t="s">
        <v>3628</v>
      </c>
      <c r="K4809" t="s">
        <v>132</v>
      </c>
      <c r="L4809" t="s">
        <v>3521</v>
      </c>
    </row>
    <row r="4810" spans="1:12" x14ac:dyDescent="0.25">
      <c r="A4810" t="s">
        <v>104</v>
      </c>
      <c r="B4810" t="s">
        <v>5288</v>
      </c>
      <c r="C4810" t="s">
        <v>3489</v>
      </c>
      <c r="D4810" t="s">
        <v>104</v>
      </c>
      <c r="E4810" t="s">
        <v>5288</v>
      </c>
      <c r="F4810" t="s">
        <v>3489</v>
      </c>
      <c r="H4810" t="s">
        <v>122</v>
      </c>
      <c r="I4810" t="s">
        <v>7678</v>
      </c>
      <c r="K4810" t="s">
        <v>132</v>
      </c>
      <c r="L4810" t="s">
        <v>3532</v>
      </c>
    </row>
    <row r="4811" spans="1:12" x14ac:dyDescent="0.25">
      <c r="A4811" t="s">
        <v>104</v>
      </c>
      <c r="B4811" t="s">
        <v>5288</v>
      </c>
      <c r="C4811" t="s">
        <v>3492</v>
      </c>
      <c r="D4811" t="s">
        <v>104</v>
      </c>
      <c r="E4811" t="s">
        <v>5288</v>
      </c>
      <c r="F4811" t="s">
        <v>3492</v>
      </c>
      <c r="H4811" t="s">
        <v>122</v>
      </c>
      <c r="I4811" t="s">
        <v>3663</v>
      </c>
      <c r="K4811" t="s">
        <v>132</v>
      </c>
      <c r="L4811" t="s">
        <v>3535</v>
      </c>
    </row>
    <row r="4812" spans="1:12" x14ac:dyDescent="0.25">
      <c r="A4812" t="s">
        <v>104</v>
      </c>
      <c r="B4812" t="s">
        <v>5288</v>
      </c>
      <c r="C4812" t="s">
        <v>3535</v>
      </c>
      <c r="D4812" t="s">
        <v>104</v>
      </c>
      <c r="E4812" t="s">
        <v>5288</v>
      </c>
      <c r="F4812" t="s">
        <v>3535</v>
      </c>
      <c r="H4812" t="s">
        <v>122</v>
      </c>
      <c r="I4812" t="s">
        <v>7751</v>
      </c>
      <c r="K4812" t="s">
        <v>132</v>
      </c>
      <c r="L4812" t="s">
        <v>3541</v>
      </c>
    </row>
    <row r="4813" spans="1:12" x14ac:dyDescent="0.25">
      <c r="A4813" t="s">
        <v>104</v>
      </c>
      <c r="B4813" t="s">
        <v>5288</v>
      </c>
      <c r="C4813" t="s">
        <v>3543</v>
      </c>
      <c r="D4813" t="s">
        <v>104</v>
      </c>
      <c r="E4813" t="s">
        <v>5288</v>
      </c>
      <c r="F4813" t="s">
        <v>3543</v>
      </c>
      <c r="H4813" t="s">
        <v>122</v>
      </c>
      <c r="I4813" t="s">
        <v>8190</v>
      </c>
      <c r="K4813" t="s">
        <v>132</v>
      </c>
      <c r="L4813" t="s">
        <v>3543</v>
      </c>
    </row>
    <row r="4814" spans="1:12" x14ac:dyDescent="0.25">
      <c r="A4814" t="s">
        <v>104</v>
      </c>
      <c r="B4814" t="s">
        <v>5288</v>
      </c>
      <c r="C4814" t="s">
        <v>3549</v>
      </c>
      <c r="D4814" t="s">
        <v>104</v>
      </c>
      <c r="E4814" t="s">
        <v>5288</v>
      </c>
      <c r="F4814" t="s">
        <v>3549</v>
      </c>
      <c r="H4814" t="s">
        <v>122</v>
      </c>
      <c r="I4814" t="s">
        <v>8325</v>
      </c>
      <c r="K4814" t="s">
        <v>132</v>
      </c>
      <c r="L4814" t="s">
        <v>3549</v>
      </c>
    </row>
    <row r="4815" spans="1:12" x14ac:dyDescent="0.25">
      <c r="A4815" t="s">
        <v>104</v>
      </c>
      <c r="B4815" t="s">
        <v>5288</v>
      </c>
      <c r="C4815" t="s">
        <v>3570</v>
      </c>
      <c r="D4815" t="s">
        <v>104</v>
      </c>
      <c r="E4815" t="s">
        <v>5288</v>
      </c>
      <c r="F4815" t="s">
        <v>3570</v>
      </c>
      <c r="H4815" t="s">
        <v>122</v>
      </c>
      <c r="I4815" t="s">
        <v>4493</v>
      </c>
      <c r="K4815" t="s">
        <v>132</v>
      </c>
      <c r="L4815" t="s">
        <v>3570</v>
      </c>
    </row>
    <row r="4816" spans="1:12" x14ac:dyDescent="0.25">
      <c r="A4816" t="s">
        <v>104</v>
      </c>
      <c r="B4816" t="s">
        <v>5288</v>
      </c>
      <c r="C4816" t="s">
        <v>7665</v>
      </c>
      <c r="D4816" t="s">
        <v>104</v>
      </c>
      <c r="E4816" t="s">
        <v>5288</v>
      </c>
      <c r="F4816" t="s">
        <v>7665</v>
      </c>
      <c r="H4816" t="s">
        <v>122</v>
      </c>
      <c r="I4816" t="s">
        <v>8326</v>
      </c>
      <c r="K4816" t="s">
        <v>132</v>
      </c>
      <c r="L4816" t="s">
        <v>3585</v>
      </c>
    </row>
    <row r="4817" spans="1:12" x14ac:dyDescent="0.25">
      <c r="A4817" t="s">
        <v>104</v>
      </c>
      <c r="B4817" t="s">
        <v>5288</v>
      </c>
      <c r="C4817" t="s">
        <v>3628</v>
      </c>
      <c r="D4817" t="s">
        <v>104</v>
      </c>
      <c r="E4817" t="s">
        <v>5288</v>
      </c>
      <c r="F4817" t="s">
        <v>3628</v>
      </c>
      <c r="H4817" t="s">
        <v>122</v>
      </c>
      <c r="I4817" t="s">
        <v>8327</v>
      </c>
      <c r="K4817" t="s">
        <v>132</v>
      </c>
      <c r="L4817" t="s">
        <v>7649</v>
      </c>
    </row>
    <row r="4818" spans="1:12" x14ac:dyDescent="0.25">
      <c r="A4818" t="s">
        <v>104</v>
      </c>
      <c r="B4818" t="s">
        <v>5288</v>
      </c>
      <c r="C4818" t="s">
        <v>7673</v>
      </c>
      <c r="D4818" t="s">
        <v>104</v>
      </c>
      <c r="E4818" t="s">
        <v>5288</v>
      </c>
      <c r="F4818" t="s">
        <v>7673</v>
      </c>
      <c r="H4818" t="s">
        <v>122</v>
      </c>
      <c r="I4818" t="s">
        <v>8328</v>
      </c>
      <c r="K4818" t="s">
        <v>132</v>
      </c>
      <c r="L4818" t="s">
        <v>3588</v>
      </c>
    </row>
    <row r="4819" spans="1:12" x14ac:dyDescent="0.25">
      <c r="A4819" t="s">
        <v>104</v>
      </c>
      <c r="B4819" t="s">
        <v>5288</v>
      </c>
      <c r="C4819" t="s">
        <v>3663</v>
      </c>
      <c r="D4819" t="s">
        <v>104</v>
      </c>
      <c r="E4819" t="s">
        <v>5288</v>
      </c>
      <c r="F4819" t="s">
        <v>3663</v>
      </c>
      <c r="H4819" t="s">
        <v>122</v>
      </c>
      <c r="I4819" t="s">
        <v>8329</v>
      </c>
      <c r="K4819" t="s">
        <v>132</v>
      </c>
      <c r="L4819" t="s">
        <v>3591</v>
      </c>
    </row>
    <row r="4820" spans="1:12" x14ac:dyDescent="0.25">
      <c r="A4820" t="s">
        <v>104</v>
      </c>
      <c r="B4820" t="s">
        <v>5288</v>
      </c>
      <c r="C4820" t="s">
        <v>7680</v>
      </c>
      <c r="D4820" t="s">
        <v>104</v>
      </c>
      <c r="E4820" t="s">
        <v>5288</v>
      </c>
      <c r="F4820" t="s">
        <v>7680</v>
      </c>
      <c r="H4820" t="s">
        <v>122</v>
      </c>
      <c r="I4820" t="s">
        <v>8330</v>
      </c>
      <c r="K4820" t="s">
        <v>132</v>
      </c>
      <c r="L4820" t="s">
        <v>3594</v>
      </c>
    </row>
    <row r="4821" spans="1:12" x14ac:dyDescent="0.25">
      <c r="A4821" t="s">
        <v>104</v>
      </c>
      <c r="B4821" t="s">
        <v>5288</v>
      </c>
      <c r="C4821" t="s">
        <v>7681</v>
      </c>
      <c r="D4821" t="s">
        <v>104</v>
      </c>
      <c r="E4821" t="s">
        <v>5288</v>
      </c>
      <c r="F4821" t="s">
        <v>7681</v>
      </c>
      <c r="H4821" t="s">
        <v>122</v>
      </c>
      <c r="I4821" t="s">
        <v>8331</v>
      </c>
      <c r="K4821" t="s">
        <v>132</v>
      </c>
      <c r="L4821" t="s">
        <v>7654</v>
      </c>
    </row>
    <row r="4822" spans="1:12" x14ac:dyDescent="0.25">
      <c r="A4822" t="s">
        <v>104</v>
      </c>
      <c r="B4822" t="s">
        <v>5288</v>
      </c>
      <c r="C4822" t="s">
        <v>7741</v>
      </c>
      <c r="D4822" t="s">
        <v>104</v>
      </c>
      <c r="E4822" t="s">
        <v>5288</v>
      </c>
      <c r="F4822" t="s">
        <v>7741</v>
      </c>
      <c r="H4822" t="s">
        <v>122</v>
      </c>
      <c r="I4822" t="s">
        <v>8332</v>
      </c>
      <c r="K4822" t="s">
        <v>132</v>
      </c>
      <c r="L4822" t="s">
        <v>3602</v>
      </c>
    </row>
    <row r="4823" spans="1:12" x14ac:dyDescent="0.25">
      <c r="A4823" t="s">
        <v>104</v>
      </c>
      <c r="B4823" t="s">
        <v>5288</v>
      </c>
      <c r="C4823" t="s">
        <v>7742</v>
      </c>
      <c r="D4823" t="s">
        <v>104</v>
      </c>
      <c r="E4823" t="s">
        <v>5288</v>
      </c>
      <c r="F4823" t="s">
        <v>7742</v>
      </c>
      <c r="H4823" t="s">
        <v>122</v>
      </c>
      <c r="I4823" t="s">
        <v>8333</v>
      </c>
      <c r="K4823" t="s">
        <v>132</v>
      </c>
      <c r="L4823" t="s">
        <v>3605</v>
      </c>
    </row>
    <row r="4824" spans="1:12" x14ac:dyDescent="0.25">
      <c r="A4824" t="s">
        <v>104</v>
      </c>
      <c r="B4824" t="s">
        <v>5288</v>
      </c>
      <c r="C4824" t="s">
        <v>8501</v>
      </c>
      <c r="D4824" t="s">
        <v>104</v>
      </c>
      <c r="E4824" t="s">
        <v>5288</v>
      </c>
      <c r="F4824" t="s">
        <v>8501</v>
      </c>
      <c r="H4824" t="s">
        <v>122</v>
      </c>
      <c r="I4824" t="s">
        <v>8334</v>
      </c>
      <c r="K4824" t="s">
        <v>132</v>
      </c>
      <c r="L4824" t="s">
        <v>3607</v>
      </c>
    </row>
    <row r="4825" spans="1:12" x14ac:dyDescent="0.25">
      <c r="A4825" t="s">
        <v>104</v>
      </c>
      <c r="B4825" t="s">
        <v>5288</v>
      </c>
      <c r="C4825" t="s">
        <v>8502</v>
      </c>
      <c r="D4825" t="s">
        <v>104</v>
      </c>
      <c r="E4825" t="s">
        <v>5288</v>
      </c>
      <c r="F4825" t="s">
        <v>8502</v>
      </c>
      <c r="H4825" t="s">
        <v>122</v>
      </c>
      <c r="I4825" t="s">
        <v>8335</v>
      </c>
      <c r="K4825" t="s">
        <v>132</v>
      </c>
      <c r="L4825" t="s">
        <v>3613</v>
      </c>
    </row>
    <row r="4826" spans="1:12" x14ac:dyDescent="0.25">
      <c r="A4826" t="s">
        <v>104</v>
      </c>
      <c r="B4826" t="s">
        <v>5304</v>
      </c>
      <c r="C4826" t="s">
        <v>3489</v>
      </c>
      <c r="D4826" t="s">
        <v>104</v>
      </c>
      <c r="E4826" t="s">
        <v>5304</v>
      </c>
      <c r="F4826" t="s">
        <v>3489</v>
      </c>
      <c r="H4826" t="s">
        <v>1894</v>
      </c>
      <c r="I4826" t="s">
        <v>3663</v>
      </c>
      <c r="K4826" t="s">
        <v>132</v>
      </c>
      <c r="L4826" t="s">
        <v>7668</v>
      </c>
    </row>
    <row r="4827" spans="1:12" x14ac:dyDescent="0.25">
      <c r="A4827" t="s">
        <v>104</v>
      </c>
      <c r="B4827" t="s">
        <v>5304</v>
      </c>
      <c r="C4827" t="s">
        <v>3492</v>
      </c>
      <c r="D4827" t="s">
        <v>104</v>
      </c>
      <c r="E4827" t="s">
        <v>5304</v>
      </c>
      <c r="F4827" t="s">
        <v>3492</v>
      </c>
      <c r="H4827" t="s">
        <v>125</v>
      </c>
      <c r="I4827" t="s">
        <v>3338</v>
      </c>
      <c r="K4827" t="s">
        <v>132</v>
      </c>
      <c r="L4827" t="s">
        <v>8474</v>
      </c>
    </row>
    <row r="4828" spans="1:12" x14ac:dyDescent="0.25">
      <c r="A4828" t="s">
        <v>104</v>
      </c>
      <c r="B4828" t="s">
        <v>5304</v>
      </c>
      <c r="C4828" t="s">
        <v>3535</v>
      </c>
      <c r="D4828" t="s">
        <v>104</v>
      </c>
      <c r="E4828" t="s">
        <v>5304</v>
      </c>
      <c r="F4828" t="s">
        <v>3535</v>
      </c>
      <c r="H4828" t="s">
        <v>125</v>
      </c>
      <c r="I4828" t="s">
        <v>3341</v>
      </c>
      <c r="K4828" t="s">
        <v>132</v>
      </c>
      <c r="L4828" t="s">
        <v>7672</v>
      </c>
    </row>
    <row r="4829" spans="1:12" x14ac:dyDescent="0.25">
      <c r="A4829" t="s">
        <v>104</v>
      </c>
      <c r="B4829" t="s">
        <v>5304</v>
      </c>
      <c r="C4829" t="s">
        <v>7665</v>
      </c>
      <c r="D4829" t="s">
        <v>104</v>
      </c>
      <c r="E4829" t="s">
        <v>5304</v>
      </c>
      <c r="F4829" t="s">
        <v>7665</v>
      </c>
      <c r="H4829" t="s">
        <v>125</v>
      </c>
      <c r="I4829" t="s">
        <v>8508</v>
      </c>
      <c r="K4829" t="s">
        <v>132</v>
      </c>
      <c r="L4829" t="s">
        <v>3628</v>
      </c>
    </row>
    <row r="4830" spans="1:12" x14ac:dyDescent="0.25">
      <c r="A4830" t="s">
        <v>104</v>
      </c>
      <c r="B4830" t="s">
        <v>5304</v>
      </c>
      <c r="C4830" t="s">
        <v>7673</v>
      </c>
      <c r="D4830" t="s">
        <v>104</v>
      </c>
      <c r="E4830" t="s">
        <v>5304</v>
      </c>
      <c r="F4830" t="s">
        <v>7673</v>
      </c>
      <c r="H4830" t="s">
        <v>125</v>
      </c>
      <c r="I4830" t="s">
        <v>8509</v>
      </c>
      <c r="K4830" t="s">
        <v>132</v>
      </c>
      <c r="L4830" t="s">
        <v>7678</v>
      </c>
    </row>
    <row r="4831" spans="1:12" x14ac:dyDescent="0.25">
      <c r="A4831" t="s">
        <v>104</v>
      </c>
      <c r="B4831" t="s">
        <v>5304</v>
      </c>
      <c r="C4831" t="s">
        <v>3663</v>
      </c>
      <c r="D4831" t="s">
        <v>104</v>
      </c>
      <c r="E4831" t="s">
        <v>5304</v>
      </c>
      <c r="F4831" t="s">
        <v>3663</v>
      </c>
      <c r="H4831" t="s">
        <v>125</v>
      </c>
      <c r="I4831" t="s">
        <v>8510</v>
      </c>
      <c r="K4831" t="s">
        <v>132</v>
      </c>
      <c r="L4831" t="s">
        <v>3642</v>
      </c>
    </row>
    <row r="4832" spans="1:12" x14ac:dyDescent="0.25">
      <c r="A4832" t="s">
        <v>104</v>
      </c>
      <c r="B4832" t="s">
        <v>5304</v>
      </c>
      <c r="C4832" t="s">
        <v>7741</v>
      </c>
      <c r="D4832" t="s">
        <v>104</v>
      </c>
      <c r="E4832" t="s">
        <v>5304</v>
      </c>
      <c r="F4832" t="s">
        <v>7741</v>
      </c>
      <c r="H4832" t="s">
        <v>125</v>
      </c>
      <c r="I4832" t="s">
        <v>8511</v>
      </c>
      <c r="K4832" t="s">
        <v>132</v>
      </c>
      <c r="L4832" t="s">
        <v>3645</v>
      </c>
    </row>
    <row r="4833" spans="1:12" x14ac:dyDescent="0.25">
      <c r="A4833" t="s">
        <v>104</v>
      </c>
      <c r="B4833" t="s">
        <v>5304</v>
      </c>
      <c r="C4833" t="s">
        <v>7742</v>
      </c>
      <c r="D4833" t="s">
        <v>104</v>
      </c>
      <c r="E4833" t="s">
        <v>5304</v>
      </c>
      <c r="F4833" t="s">
        <v>7742</v>
      </c>
      <c r="H4833" t="s">
        <v>125</v>
      </c>
      <c r="I4833" t="s">
        <v>8512</v>
      </c>
      <c r="K4833" t="s">
        <v>132</v>
      </c>
      <c r="L4833" t="s">
        <v>7684</v>
      </c>
    </row>
    <row r="4834" spans="1:12" x14ac:dyDescent="0.25">
      <c r="A4834" t="s">
        <v>104</v>
      </c>
      <c r="B4834" t="s">
        <v>5304</v>
      </c>
      <c r="C4834" t="s">
        <v>7822</v>
      </c>
      <c r="D4834" t="s">
        <v>104</v>
      </c>
      <c r="E4834" t="s">
        <v>5304</v>
      </c>
      <c r="F4834" t="s">
        <v>7822</v>
      </c>
      <c r="H4834" t="s">
        <v>125</v>
      </c>
      <c r="I4834" t="s">
        <v>8513</v>
      </c>
      <c r="K4834" t="s">
        <v>132</v>
      </c>
      <c r="L4834" t="s">
        <v>7690</v>
      </c>
    </row>
    <row r="4835" spans="1:12" x14ac:dyDescent="0.25">
      <c r="A4835" t="s">
        <v>104</v>
      </c>
      <c r="B4835" t="s">
        <v>5332</v>
      </c>
      <c r="C4835" t="s">
        <v>3489</v>
      </c>
      <c r="D4835" t="s">
        <v>104</v>
      </c>
      <c r="E4835" t="s">
        <v>5332</v>
      </c>
      <c r="F4835" t="s">
        <v>3489</v>
      </c>
      <c r="H4835" t="s">
        <v>125</v>
      </c>
      <c r="I4835" t="s">
        <v>8514</v>
      </c>
      <c r="K4835" t="s">
        <v>132</v>
      </c>
      <c r="L4835" t="s">
        <v>8447</v>
      </c>
    </row>
    <row r="4836" spans="1:12" x14ac:dyDescent="0.25">
      <c r="A4836" t="s">
        <v>104</v>
      </c>
      <c r="B4836" t="s">
        <v>5332</v>
      </c>
      <c r="C4836" t="s">
        <v>3492</v>
      </c>
      <c r="D4836" t="s">
        <v>104</v>
      </c>
      <c r="E4836" t="s">
        <v>5332</v>
      </c>
      <c r="F4836" t="s">
        <v>3492</v>
      </c>
      <c r="H4836" t="s">
        <v>125</v>
      </c>
      <c r="I4836" t="s">
        <v>8515</v>
      </c>
      <c r="K4836" t="s">
        <v>132</v>
      </c>
      <c r="L4836" t="s">
        <v>3663</v>
      </c>
    </row>
    <row r="4837" spans="1:12" x14ac:dyDescent="0.25">
      <c r="A4837" t="s">
        <v>104</v>
      </c>
      <c r="B4837" t="s">
        <v>5332</v>
      </c>
      <c r="C4837" t="s">
        <v>3535</v>
      </c>
      <c r="D4837" t="s">
        <v>104</v>
      </c>
      <c r="E4837" t="s">
        <v>5332</v>
      </c>
      <c r="F4837" t="s">
        <v>3535</v>
      </c>
      <c r="H4837" t="s">
        <v>125</v>
      </c>
      <c r="I4837" t="s">
        <v>8516</v>
      </c>
      <c r="K4837" t="s">
        <v>132</v>
      </c>
      <c r="L4837" t="s">
        <v>7694</v>
      </c>
    </row>
    <row r="4838" spans="1:12" x14ac:dyDescent="0.25">
      <c r="A4838" t="s">
        <v>104</v>
      </c>
      <c r="B4838" t="s">
        <v>5332</v>
      </c>
      <c r="C4838" t="s">
        <v>7665</v>
      </c>
      <c r="D4838" t="s">
        <v>104</v>
      </c>
      <c r="E4838" t="s">
        <v>5332</v>
      </c>
      <c r="F4838" t="s">
        <v>7665</v>
      </c>
      <c r="H4838" t="s">
        <v>125</v>
      </c>
      <c r="I4838" t="s">
        <v>8517</v>
      </c>
      <c r="K4838" t="s">
        <v>132</v>
      </c>
      <c r="L4838" t="s">
        <v>3684</v>
      </c>
    </row>
    <row r="4839" spans="1:12" x14ac:dyDescent="0.25">
      <c r="A4839" t="s">
        <v>104</v>
      </c>
      <c r="B4839" t="s">
        <v>5332</v>
      </c>
      <c r="C4839" t="s">
        <v>7673</v>
      </c>
      <c r="D4839" t="s">
        <v>104</v>
      </c>
      <c r="E4839" t="s">
        <v>5332</v>
      </c>
      <c r="F4839" t="s">
        <v>7673</v>
      </c>
      <c r="H4839" t="s">
        <v>125</v>
      </c>
      <c r="I4839" t="s">
        <v>8518</v>
      </c>
      <c r="K4839" t="s">
        <v>132</v>
      </c>
      <c r="L4839" t="s">
        <v>3708</v>
      </c>
    </row>
    <row r="4840" spans="1:12" x14ac:dyDescent="0.25">
      <c r="A4840" t="s">
        <v>104</v>
      </c>
      <c r="B4840" t="s">
        <v>5332</v>
      </c>
      <c r="C4840" t="s">
        <v>3663</v>
      </c>
      <c r="D4840" t="s">
        <v>104</v>
      </c>
      <c r="E4840" t="s">
        <v>5332</v>
      </c>
      <c r="F4840" t="s">
        <v>3663</v>
      </c>
      <c r="H4840" t="s">
        <v>125</v>
      </c>
      <c r="I4840" t="s">
        <v>8519</v>
      </c>
      <c r="K4840" t="s">
        <v>132</v>
      </c>
      <c r="L4840" t="s">
        <v>3714</v>
      </c>
    </row>
    <row r="4841" spans="1:12" x14ac:dyDescent="0.25">
      <c r="A4841" t="s">
        <v>104</v>
      </c>
      <c r="B4841" t="s">
        <v>5332</v>
      </c>
      <c r="C4841" t="s">
        <v>7741</v>
      </c>
      <c r="D4841" t="s">
        <v>104</v>
      </c>
      <c r="E4841" t="s">
        <v>5332</v>
      </c>
      <c r="F4841" t="s">
        <v>7741</v>
      </c>
      <c r="H4841" t="s">
        <v>125</v>
      </c>
      <c r="I4841" t="s">
        <v>8520</v>
      </c>
      <c r="K4841" t="s">
        <v>132</v>
      </c>
      <c r="L4841" t="s">
        <v>3753</v>
      </c>
    </row>
    <row r="4842" spans="1:12" x14ac:dyDescent="0.25">
      <c r="A4842" t="s">
        <v>104</v>
      </c>
      <c r="B4842" t="s">
        <v>5332</v>
      </c>
      <c r="C4842" t="s">
        <v>7742</v>
      </c>
      <c r="D4842" t="s">
        <v>104</v>
      </c>
      <c r="E4842" t="s">
        <v>5332</v>
      </c>
      <c r="F4842" t="s">
        <v>7742</v>
      </c>
      <c r="H4842" t="s">
        <v>125</v>
      </c>
      <c r="I4842" t="s">
        <v>8521</v>
      </c>
      <c r="K4842" t="s">
        <v>132</v>
      </c>
      <c r="L4842" t="s">
        <v>3756</v>
      </c>
    </row>
    <row r="4843" spans="1:12" x14ac:dyDescent="0.25">
      <c r="A4843" t="s">
        <v>104</v>
      </c>
      <c r="B4843" t="s">
        <v>5307</v>
      </c>
      <c r="C4843" t="s">
        <v>3489</v>
      </c>
      <c r="D4843" t="s">
        <v>104</v>
      </c>
      <c r="E4843" t="s">
        <v>5307</v>
      </c>
      <c r="F4843" t="s">
        <v>3489</v>
      </c>
      <c r="H4843" t="s">
        <v>125</v>
      </c>
      <c r="I4843" t="s">
        <v>8522</v>
      </c>
      <c r="K4843" t="s">
        <v>132</v>
      </c>
      <c r="L4843" t="s">
        <v>3759</v>
      </c>
    </row>
    <row r="4844" spans="1:12" x14ac:dyDescent="0.25">
      <c r="A4844" t="s">
        <v>104</v>
      </c>
      <c r="B4844" t="s">
        <v>5307</v>
      </c>
      <c r="C4844" t="s">
        <v>3492</v>
      </c>
      <c r="D4844" t="s">
        <v>104</v>
      </c>
      <c r="E4844" t="s">
        <v>5307</v>
      </c>
      <c r="F4844" t="s">
        <v>3492</v>
      </c>
      <c r="H4844" t="s">
        <v>125</v>
      </c>
      <c r="I4844" t="s">
        <v>8523</v>
      </c>
      <c r="K4844" t="s">
        <v>132</v>
      </c>
      <c r="L4844" t="s">
        <v>3762</v>
      </c>
    </row>
    <row r="4845" spans="1:12" x14ac:dyDescent="0.25">
      <c r="A4845" t="s">
        <v>104</v>
      </c>
      <c r="B4845" t="s">
        <v>5307</v>
      </c>
      <c r="C4845" t="s">
        <v>3535</v>
      </c>
      <c r="D4845" t="s">
        <v>104</v>
      </c>
      <c r="E4845" t="s">
        <v>5307</v>
      </c>
      <c r="F4845" t="s">
        <v>3535</v>
      </c>
      <c r="H4845" t="s">
        <v>125</v>
      </c>
      <c r="I4845" t="s">
        <v>8524</v>
      </c>
      <c r="K4845" t="s">
        <v>132</v>
      </c>
      <c r="L4845" t="s">
        <v>3779</v>
      </c>
    </row>
    <row r="4846" spans="1:12" x14ac:dyDescent="0.25">
      <c r="A4846" t="s">
        <v>104</v>
      </c>
      <c r="B4846" t="s">
        <v>5307</v>
      </c>
      <c r="C4846" t="s">
        <v>7665</v>
      </c>
      <c r="D4846" t="s">
        <v>104</v>
      </c>
      <c r="E4846" t="s">
        <v>5307</v>
      </c>
      <c r="F4846" t="s">
        <v>7665</v>
      </c>
      <c r="H4846" t="s">
        <v>125</v>
      </c>
      <c r="I4846" t="s">
        <v>8525</v>
      </c>
      <c r="K4846" t="s">
        <v>132</v>
      </c>
      <c r="L4846" t="s">
        <v>3785</v>
      </c>
    </row>
    <row r="4847" spans="1:12" x14ac:dyDescent="0.25">
      <c r="A4847" t="s">
        <v>104</v>
      </c>
      <c r="B4847" t="s">
        <v>5307</v>
      </c>
      <c r="C4847" t="s">
        <v>7673</v>
      </c>
      <c r="D4847" t="s">
        <v>104</v>
      </c>
      <c r="E4847" t="s">
        <v>5307</v>
      </c>
      <c r="F4847" t="s">
        <v>7673</v>
      </c>
      <c r="H4847" t="s">
        <v>125</v>
      </c>
      <c r="I4847" t="s">
        <v>8526</v>
      </c>
      <c r="K4847" t="s">
        <v>132</v>
      </c>
      <c r="L4847" t="s">
        <v>3790</v>
      </c>
    </row>
    <row r="4848" spans="1:12" x14ac:dyDescent="0.25">
      <c r="A4848" t="s">
        <v>104</v>
      </c>
      <c r="B4848" t="s">
        <v>5307</v>
      </c>
      <c r="C4848" t="s">
        <v>3663</v>
      </c>
      <c r="D4848" t="s">
        <v>104</v>
      </c>
      <c r="E4848" t="s">
        <v>5307</v>
      </c>
      <c r="F4848" t="s">
        <v>3663</v>
      </c>
      <c r="H4848" t="s">
        <v>125</v>
      </c>
      <c r="I4848" t="s">
        <v>8527</v>
      </c>
      <c r="K4848" t="s">
        <v>132</v>
      </c>
      <c r="L4848" t="s">
        <v>3796</v>
      </c>
    </row>
    <row r="4849" spans="1:12" x14ac:dyDescent="0.25">
      <c r="A4849" t="s">
        <v>104</v>
      </c>
      <c r="B4849" t="s">
        <v>5307</v>
      </c>
      <c r="C4849" t="s">
        <v>7741</v>
      </c>
      <c r="D4849" t="s">
        <v>104</v>
      </c>
      <c r="E4849" t="s">
        <v>5307</v>
      </c>
      <c r="F4849" t="s">
        <v>7741</v>
      </c>
      <c r="H4849" t="s">
        <v>125</v>
      </c>
      <c r="I4849" t="s">
        <v>8528</v>
      </c>
      <c r="K4849" t="s">
        <v>132</v>
      </c>
      <c r="L4849" t="s">
        <v>3802</v>
      </c>
    </row>
    <row r="4850" spans="1:12" x14ac:dyDescent="0.25">
      <c r="A4850" t="s">
        <v>104</v>
      </c>
      <c r="B4850" t="s">
        <v>5307</v>
      </c>
      <c r="C4850" t="s">
        <v>7742</v>
      </c>
      <c r="D4850" t="s">
        <v>104</v>
      </c>
      <c r="E4850" t="s">
        <v>5307</v>
      </c>
      <c r="F4850" t="s">
        <v>7742</v>
      </c>
      <c r="H4850" t="s">
        <v>125</v>
      </c>
      <c r="I4850" t="s">
        <v>8529</v>
      </c>
      <c r="K4850" t="s">
        <v>132</v>
      </c>
      <c r="L4850" t="s">
        <v>3808</v>
      </c>
    </row>
    <row r="4851" spans="1:12" x14ac:dyDescent="0.25">
      <c r="A4851" t="s">
        <v>104</v>
      </c>
      <c r="B4851" t="s">
        <v>5307</v>
      </c>
      <c r="C4851" t="s">
        <v>8501</v>
      </c>
      <c r="D4851" t="s">
        <v>104</v>
      </c>
      <c r="E4851" t="s">
        <v>5307</v>
      </c>
      <c r="F4851" t="s">
        <v>8501</v>
      </c>
      <c r="H4851" t="s">
        <v>125</v>
      </c>
      <c r="I4851" t="s">
        <v>8530</v>
      </c>
      <c r="K4851" t="s">
        <v>132</v>
      </c>
      <c r="L4851" t="s">
        <v>3814</v>
      </c>
    </row>
    <row r="4852" spans="1:12" x14ac:dyDescent="0.25">
      <c r="A4852" t="s">
        <v>1484</v>
      </c>
      <c r="B4852" t="s">
        <v>5284</v>
      </c>
      <c r="C4852" t="s">
        <v>3628</v>
      </c>
      <c r="D4852" t="s">
        <v>104</v>
      </c>
      <c r="E4852" t="s">
        <v>5284</v>
      </c>
      <c r="F4852" t="s">
        <v>3628</v>
      </c>
      <c r="H4852" t="s">
        <v>125</v>
      </c>
      <c r="I4852" t="s">
        <v>8531</v>
      </c>
      <c r="K4852" t="s">
        <v>132</v>
      </c>
      <c r="L4852" t="s">
        <v>3820</v>
      </c>
    </row>
    <row r="4853" spans="1:12" x14ac:dyDescent="0.25">
      <c r="A4853" t="s">
        <v>1484</v>
      </c>
      <c r="B4853" t="s">
        <v>5288</v>
      </c>
      <c r="C4853" t="s">
        <v>3489</v>
      </c>
      <c r="D4853" t="s">
        <v>104</v>
      </c>
      <c r="E4853" t="s">
        <v>5288</v>
      </c>
      <c r="F4853" t="s">
        <v>3489</v>
      </c>
      <c r="H4853" t="s">
        <v>125</v>
      </c>
      <c r="I4853" t="s">
        <v>8532</v>
      </c>
      <c r="K4853" t="s">
        <v>132</v>
      </c>
      <c r="L4853" t="s">
        <v>3826</v>
      </c>
    </row>
    <row r="4854" spans="1:12" x14ac:dyDescent="0.25">
      <c r="A4854" t="s">
        <v>1484</v>
      </c>
      <c r="B4854" t="s">
        <v>5288</v>
      </c>
      <c r="C4854" t="s">
        <v>3492</v>
      </c>
      <c r="D4854" t="s">
        <v>104</v>
      </c>
      <c r="E4854" t="s">
        <v>5288</v>
      </c>
      <c r="F4854" t="s">
        <v>3492</v>
      </c>
      <c r="H4854" t="s">
        <v>125</v>
      </c>
      <c r="I4854" t="s">
        <v>8533</v>
      </c>
      <c r="K4854" t="s">
        <v>132</v>
      </c>
      <c r="L4854" t="s">
        <v>3831</v>
      </c>
    </row>
    <row r="4855" spans="1:12" x14ac:dyDescent="0.25">
      <c r="A4855" t="s">
        <v>1484</v>
      </c>
      <c r="B4855" t="s">
        <v>5288</v>
      </c>
      <c r="C4855" t="s">
        <v>3535</v>
      </c>
      <c r="D4855" t="s">
        <v>104</v>
      </c>
      <c r="E4855" t="s">
        <v>5288</v>
      </c>
      <c r="F4855" t="s">
        <v>3535</v>
      </c>
      <c r="H4855" t="s">
        <v>125</v>
      </c>
      <c r="I4855" t="s">
        <v>8534</v>
      </c>
      <c r="K4855" t="s">
        <v>132</v>
      </c>
      <c r="L4855" t="s">
        <v>3834</v>
      </c>
    </row>
    <row r="4856" spans="1:12" x14ac:dyDescent="0.25">
      <c r="A4856" t="s">
        <v>1484</v>
      </c>
      <c r="B4856" t="s">
        <v>5288</v>
      </c>
      <c r="C4856" t="s">
        <v>3549</v>
      </c>
      <c r="D4856" t="s">
        <v>104</v>
      </c>
      <c r="E4856" t="s">
        <v>5288</v>
      </c>
      <c r="F4856" t="s">
        <v>3549</v>
      </c>
      <c r="H4856" t="s">
        <v>125</v>
      </c>
      <c r="I4856" t="s">
        <v>8535</v>
      </c>
      <c r="K4856" t="s">
        <v>132</v>
      </c>
      <c r="L4856" t="s">
        <v>3837</v>
      </c>
    </row>
    <row r="4857" spans="1:12" x14ac:dyDescent="0.25">
      <c r="A4857" t="s">
        <v>1484</v>
      </c>
      <c r="B4857" t="s">
        <v>5288</v>
      </c>
      <c r="C4857" t="s">
        <v>3570</v>
      </c>
      <c r="D4857" t="s">
        <v>104</v>
      </c>
      <c r="E4857" t="s">
        <v>5288</v>
      </c>
      <c r="F4857" t="s">
        <v>3570</v>
      </c>
      <c r="H4857" t="s">
        <v>125</v>
      </c>
      <c r="I4857" t="s">
        <v>8536</v>
      </c>
      <c r="K4857" t="s">
        <v>132</v>
      </c>
      <c r="L4857" t="s">
        <v>3855</v>
      </c>
    </row>
    <row r="4858" spans="1:12" x14ac:dyDescent="0.25">
      <c r="A4858" t="s">
        <v>1484</v>
      </c>
      <c r="B4858" t="s">
        <v>5288</v>
      </c>
      <c r="C4858" t="s">
        <v>7665</v>
      </c>
      <c r="D4858" t="s">
        <v>104</v>
      </c>
      <c r="E4858" t="s">
        <v>5288</v>
      </c>
      <c r="F4858" t="s">
        <v>7665</v>
      </c>
      <c r="H4858" t="s">
        <v>125</v>
      </c>
      <c r="I4858" t="s">
        <v>8537</v>
      </c>
      <c r="K4858" t="s">
        <v>132</v>
      </c>
      <c r="L4858" t="s">
        <v>3858</v>
      </c>
    </row>
    <row r="4859" spans="1:12" x14ac:dyDescent="0.25">
      <c r="A4859" t="s">
        <v>1484</v>
      </c>
      <c r="B4859" t="s">
        <v>5288</v>
      </c>
      <c r="C4859" t="s">
        <v>3628</v>
      </c>
      <c r="D4859" t="s">
        <v>104</v>
      </c>
      <c r="E4859" t="s">
        <v>5288</v>
      </c>
      <c r="F4859" t="s">
        <v>3628</v>
      </c>
      <c r="H4859" t="s">
        <v>125</v>
      </c>
      <c r="I4859" t="s">
        <v>8538</v>
      </c>
      <c r="K4859" t="s">
        <v>132</v>
      </c>
      <c r="L4859" t="s">
        <v>3877</v>
      </c>
    </row>
    <row r="4860" spans="1:12" x14ac:dyDescent="0.25">
      <c r="A4860" t="s">
        <v>1484</v>
      </c>
      <c r="B4860" t="s">
        <v>5288</v>
      </c>
      <c r="C4860" t="s">
        <v>3663</v>
      </c>
      <c r="D4860" t="s">
        <v>104</v>
      </c>
      <c r="E4860" t="s">
        <v>5288</v>
      </c>
      <c r="F4860" t="s">
        <v>3663</v>
      </c>
      <c r="H4860" t="s">
        <v>125</v>
      </c>
      <c r="I4860" t="s">
        <v>8539</v>
      </c>
      <c r="K4860" t="s">
        <v>132</v>
      </c>
      <c r="L4860" t="s">
        <v>3880</v>
      </c>
    </row>
    <row r="4861" spans="1:12" x14ac:dyDescent="0.25">
      <c r="A4861" t="s">
        <v>1484</v>
      </c>
      <c r="B4861" t="s">
        <v>5288</v>
      </c>
      <c r="C4861" t="s">
        <v>7680</v>
      </c>
      <c r="D4861" t="s">
        <v>104</v>
      </c>
      <c r="E4861" t="s">
        <v>5288</v>
      </c>
      <c r="F4861" t="s">
        <v>7680</v>
      </c>
      <c r="H4861" t="s">
        <v>125</v>
      </c>
      <c r="I4861" t="s">
        <v>8540</v>
      </c>
      <c r="K4861" t="s">
        <v>132</v>
      </c>
      <c r="L4861" t="s">
        <v>3926</v>
      </c>
    </row>
    <row r="4862" spans="1:12" x14ac:dyDescent="0.25">
      <c r="A4862" t="s">
        <v>1484</v>
      </c>
      <c r="B4862" t="s">
        <v>5288</v>
      </c>
      <c r="C4862" t="s">
        <v>7681</v>
      </c>
      <c r="D4862" t="s">
        <v>104</v>
      </c>
      <c r="E4862" t="s">
        <v>5288</v>
      </c>
      <c r="F4862" t="s">
        <v>7681</v>
      </c>
      <c r="H4862" t="s">
        <v>125</v>
      </c>
      <c r="I4862" t="s">
        <v>8541</v>
      </c>
      <c r="K4862" t="s">
        <v>132</v>
      </c>
      <c r="L4862" t="s">
        <v>3928</v>
      </c>
    </row>
    <row r="4863" spans="1:12" x14ac:dyDescent="0.25">
      <c r="A4863" t="s">
        <v>1484</v>
      </c>
      <c r="B4863" t="s">
        <v>5288</v>
      </c>
      <c r="C4863" t="s">
        <v>7743</v>
      </c>
      <c r="D4863" t="s">
        <v>104</v>
      </c>
      <c r="E4863" t="s">
        <v>5288</v>
      </c>
      <c r="F4863" t="s">
        <v>7743</v>
      </c>
      <c r="H4863" t="s">
        <v>125</v>
      </c>
      <c r="I4863" t="s">
        <v>8542</v>
      </c>
      <c r="K4863" t="s">
        <v>132</v>
      </c>
      <c r="L4863" t="s">
        <v>9076</v>
      </c>
    </row>
    <row r="4864" spans="1:12" x14ac:dyDescent="0.25">
      <c r="A4864" t="s">
        <v>1484</v>
      </c>
      <c r="B4864" t="s">
        <v>5304</v>
      </c>
      <c r="C4864" t="s">
        <v>3663</v>
      </c>
      <c r="D4864" t="s">
        <v>104</v>
      </c>
      <c r="E4864" t="s">
        <v>5304</v>
      </c>
      <c r="F4864" t="s">
        <v>3663</v>
      </c>
      <c r="H4864" t="s">
        <v>125</v>
      </c>
      <c r="I4864" t="s">
        <v>8543</v>
      </c>
      <c r="K4864" t="s">
        <v>132</v>
      </c>
      <c r="L4864" t="s">
        <v>3930</v>
      </c>
    </row>
    <row r="4865" spans="1:12" x14ac:dyDescent="0.25">
      <c r="A4865" t="s">
        <v>1484</v>
      </c>
      <c r="B4865" t="s">
        <v>5304</v>
      </c>
      <c r="C4865" t="s">
        <v>7822</v>
      </c>
      <c r="D4865" t="s">
        <v>104</v>
      </c>
      <c r="E4865" t="s">
        <v>5304</v>
      </c>
      <c r="F4865" t="s">
        <v>7822</v>
      </c>
      <c r="H4865" t="s">
        <v>125</v>
      </c>
      <c r="I4865" t="s">
        <v>8544</v>
      </c>
      <c r="K4865" t="s">
        <v>132</v>
      </c>
      <c r="L4865" t="s">
        <v>7734</v>
      </c>
    </row>
    <row r="4866" spans="1:12" x14ac:dyDescent="0.25">
      <c r="A4866" t="s">
        <v>1484</v>
      </c>
      <c r="B4866" t="s">
        <v>5332</v>
      </c>
      <c r="C4866" t="s">
        <v>3492</v>
      </c>
      <c r="D4866" t="s">
        <v>104</v>
      </c>
      <c r="E4866" t="s">
        <v>5332</v>
      </c>
      <c r="F4866" t="s">
        <v>3492</v>
      </c>
      <c r="H4866" t="s">
        <v>125</v>
      </c>
      <c r="I4866" t="s">
        <v>8545</v>
      </c>
      <c r="K4866" t="s">
        <v>132</v>
      </c>
      <c r="L4866" t="s">
        <v>3932</v>
      </c>
    </row>
    <row r="4867" spans="1:12" x14ac:dyDescent="0.25">
      <c r="A4867" t="s">
        <v>1484</v>
      </c>
      <c r="B4867" t="s">
        <v>5332</v>
      </c>
      <c r="C4867" t="s">
        <v>8435</v>
      </c>
      <c r="D4867" t="s">
        <v>104</v>
      </c>
      <c r="E4867" t="s">
        <v>5332</v>
      </c>
      <c r="F4867" t="s">
        <v>8435</v>
      </c>
      <c r="H4867" t="s">
        <v>125</v>
      </c>
      <c r="I4867" t="s">
        <v>8546</v>
      </c>
      <c r="K4867" t="s">
        <v>132</v>
      </c>
      <c r="L4867" t="s">
        <v>3935</v>
      </c>
    </row>
    <row r="4868" spans="1:12" x14ac:dyDescent="0.25">
      <c r="A4868" t="s">
        <v>1484</v>
      </c>
      <c r="B4868" t="s">
        <v>5332</v>
      </c>
      <c r="C4868" t="s">
        <v>7673</v>
      </c>
      <c r="D4868" t="s">
        <v>104</v>
      </c>
      <c r="E4868" t="s">
        <v>5332</v>
      </c>
      <c r="F4868" t="s">
        <v>7673</v>
      </c>
      <c r="H4868" t="s">
        <v>125</v>
      </c>
      <c r="I4868" t="s">
        <v>8547</v>
      </c>
      <c r="K4868" t="s">
        <v>132</v>
      </c>
      <c r="L4868" t="s">
        <v>7735</v>
      </c>
    </row>
    <row r="4869" spans="1:12" x14ac:dyDescent="0.25">
      <c r="A4869" t="s">
        <v>1484</v>
      </c>
      <c r="B4869" t="s">
        <v>5332</v>
      </c>
      <c r="C4869" t="s">
        <v>3663</v>
      </c>
      <c r="D4869" t="s">
        <v>104</v>
      </c>
      <c r="E4869" t="s">
        <v>5332</v>
      </c>
      <c r="F4869" t="s">
        <v>3663</v>
      </c>
      <c r="H4869" t="s">
        <v>125</v>
      </c>
      <c r="I4869" t="s">
        <v>8548</v>
      </c>
      <c r="K4869" t="s">
        <v>132</v>
      </c>
      <c r="L4869" t="s">
        <v>7682</v>
      </c>
    </row>
    <row r="4870" spans="1:12" x14ac:dyDescent="0.25">
      <c r="A4870" t="s">
        <v>1484</v>
      </c>
      <c r="B4870" t="s">
        <v>5307</v>
      </c>
      <c r="C4870" t="s">
        <v>3492</v>
      </c>
      <c r="D4870" t="s">
        <v>104</v>
      </c>
      <c r="E4870" t="s">
        <v>5307</v>
      </c>
      <c r="F4870" t="s">
        <v>3492</v>
      </c>
      <c r="H4870" t="s">
        <v>125</v>
      </c>
      <c r="I4870" t="s">
        <v>8549</v>
      </c>
      <c r="K4870" t="s">
        <v>132</v>
      </c>
      <c r="L4870" t="s">
        <v>7743</v>
      </c>
    </row>
    <row r="4871" spans="1:12" x14ac:dyDescent="0.25">
      <c r="A4871" t="s">
        <v>1484</v>
      </c>
      <c r="B4871" t="s">
        <v>5307</v>
      </c>
      <c r="C4871" t="s">
        <v>3628</v>
      </c>
      <c r="D4871" t="s">
        <v>104</v>
      </c>
      <c r="E4871" t="s">
        <v>5307</v>
      </c>
      <c r="F4871" t="s">
        <v>3628</v>
      </c>
      <c r="H4871" t="s">
        <v>125</v>
      </c>
      <c r="I4871" t="s">
        <v>8550</v>
      </c>
      <c r="K4871" t="s">
        <v>132</v>
      </c>
      <c r="L4871" t="s">
        <v>7745</v>
      </c>
    </row>
    <row r="4872" spans="1:12" x14ac:dyDescent="0.25">
      <c r="A4872" t="s">
        <v>1484</v>
      </c>
      <c r="B4872" t="s">
        <v>5307</v>
      </c>
      <c r="C4872" t="s">
        <v>7673</v>
      </c>
      <c r="D4872" t="s">
        <v>104</v>
      </c>
      <c r="E4872" t="s">
        <v>5307</v>
      </c>
      <c r="F4872" t="s">
        <v>7673</v>
      </c>
      <c r="H4872" t="s">
        <v>125</v>
      </c>
      <c r="I4872" t="s">
        <v>8551</v>
      </c>
      <c r="K4872" t="s">
        <v>132</v>
      </c>
      <c r="L4872" t="s">
        <v>3944</v>
      </c>
    </row>
    <row r="4873" spans="1:12" x14ac:dyDescent="0.25">
      <c r="A4873" t="s">
        <v>1484</v>
      </c>
      <c r="B4873" t="s">
        <v>5307</v>
      </c>
      <c r="C4873" t="s">
        <v>3663</v>
      </c>
      <c r="D4873" t="s">
        <v>104</v>
      </c>
      <c r="E4873" t="s">
        <v>5307</v>
      </c>
      <c r="F4873" t="s">
        <v>3663</v>
      </c>
      <c r="H4873" t="s">
        <v>125</v>
      </c>
      <c r="I4873" t="s">
        <v>8552</v>
      </c>
      <c r="K4873" t="s">
        <v>132</v>
      </c>
      <c r="L4873" t="s">
        <v>7746</v>
      </c>
    </row>
    <row r="4874" spans="1:12" x14ac:dyDescent="0.25">
      <c r="A4874" t="s">
        <v>1484</v>
      </c>
      <c r="B4874" t="s">
        <v>5307</v>
      </c>
      <c r="C4874" t="s">
        <v>8501</v>
      </c>
      <c r="D4874" t="s">
        <v>104</v>
      </c>
      <c r="E4874" t="s">
        <v>5307</v>
      </c>
      <c r="F4874" t="s">
        <v>8501</v>
      </c>
      <c r="H4874" t="s">
        <v>125</v>
      </c>
      <c r="I4874" t="s">
        <v>8553</v>
      </c>
      <c r="K4874" t="s">
        <v>132</v>
      </c>
      <c r="L4874" t="s">
        <v>8010</v>
      </c>
    </row>
    <row r="4875" spans="1:12" x14ac:dyDescent="0.25">
      <c r="A4875" t="s">
        <v>1484</v>
      </c>
      <c r="B4875" t="s">
        <v>5307</v>
      </c>
      <c r="C4875" t="s">
        <v>8502</v>
      </c>
      <c r="D4875" t="s">
        <v>104</v>
      </c>
      <c r="E4875" t="s">
        <v>5307</v>
      </c>
      <c r="F4875" t="s">
        <v>8502</v>
      </c>
      <c r="H4875" t="s">
        <v>125</v>
      </c>
      <c r="I4875" t="s">
        <v>8554</v>
      </c>
      <c r="K4875" t="s">
        <v>132</v>
      </c>
      <c r="L4875" t="s">
        <v>3968</v>
      </c>
    </row>
    <row r="4876" spans="1:12" x14ac:dyDescent="0.25">
      <c r="A4876" t="s">
        <v>1484</v>
      </c>
      <c r="B4876" t="s">
        <v>5307</v>
      </c>
      <c r="C4876" t="s">
        <v>8503</v>
      </c>
      <c r="D4876" t="s">
        <v>104</v>
      </c>
      <c r="E4876" t="s">
        <v>5307</v>
      </c>
      <c r="F4876" t="s">
        <v>8503</v>
      </c>
      <c r="H4876" t="s">
        <v>125</v>
      </c>
      <c r="I4876" t="s">
        <v>8555</v>
      </c>
      <c r="K4876" t="s">
        <v>132</v>
      </c>
      <c r="L4876" t="s">
        <v>3983</v>
      </c>
    </row>
    <row r="4877" spans="1:12" x14ac:dyDescent="0.25">
      <c r="A4877" t="s">
        <v>1484</v>
      </c>
      <c r="B4877" t="s">
        <v>5307</v>
      </c>
      <c r="C4877" t="s">
        <v>7692</v>
      </c>
      <c r="D4877" t="s">
        <v>104</v>
      </c>
      <c r="E4877" t="s">
        <v>5307</v>
      </c>
      <c r="F4877" t="s">
        <v>7692</v>
      </c>
      <c r="H4877" t="s">
        <v>125</v>
      </c>
      <c r="I4877" t="s">
        <v>8556</v>
      </c>
      <c r="K4877" t="s">
        <v>132</v>
      </c>
      <c r="L4877" t="s">
        <v>3995</v>
      </c>
    </row>
    <row r="4878" spans="1:12" x14ac:dyDescent="0.25">
      <c r="A4878" t="s">
        <v>106</v>
      </c>
      <c r="B4878" t="s">
        <v>5284</v>
      </c>
      <c r="C4878" t="s">
        <v>3308</v>
      </c>
      <c r="D4878" t="s">
        <v>106</v>
      </c>
      <c r="E4878" t="s">
        <v>5284</v>
      </c>
      <c r="F4878" t="s">
        <v>3308</v>
      </c>
      <c r="H4878" t="s">
        <v>125</v>
      </c>
      <c r="I4878" t="s">
        <v>8557</v>
      </c>
      <c r="K4878" t="s">
        <v>132</v>
      </c>
      <c r="L4878" t="s">
        <v>3997</v>
      </c>
    </row>
    <row r="4879" spans="1:12" x14ac:dyDescent="0.25">
      <c r="A4879" t="s">
        <v>106</v>
      </c>
      <c r="B4879" t="s">
        <v>5284</v>
      </c>
      <c r="C4879" t="s">
        <v>3314</v>
      </c>
      <c r="D4879" t="s">
        <v>106</v>
      </c>
      <c r="E4879" t="s">
        <v>5284</v>
      </c>
      <c r="F4879" t="s">
        <v>3314</v>
      </c>
      <c r="H4879" t="s">
        <v>125</v>
      </c>
      <c r="I4879" t="s">
        <v>8558</v>
      </c>
      <c r="K4879" t="s">
        <v>132</v>
      </c>
      <c r="L4879" t="s">
        <v>7750</v>
      </c>
    </row>
    <row r="4880" spans="1:12" x14ac:dyDescent="0.25">
      <c r="A4880" t="s">
        <v>106</v>
      </c>
      <c r="B4880" t="s">
        <v>5284</v>
      </c>
      <c r="C4880" t="s">
        <v>3341</v>
      </c>
      <c r="D4880" t="s">
        <v>106</v>
      </c>
      <c r="E4880" t="s">
        <v>5284</v>
      </c>
      <c r="F4880" t="s">
        <v>3341</v>
      </c>
      <c r="H4880" t="s">
        <v>125</v>
      </c>
      <c r="I4880" t="s">
        <v>8559</v>
      </c>
      <c r="K4880" t="s">
        <v>132</v>
      </c>
      <c r="L4880" t="s">
        <v>7751</v>
      </c>
    </row>
    <row r="4881" spans="1:12" x14ac:dyDescent="0.25">
      <c r="A4881" t="s">
        <v>166</v>
      </c>
      <c r="B4881" t="s">
        <v>5288</v>
      </c>
      <c r="C4881" t="s">
        <v>3995</v>
      </c>
      <c r="D4881" t="s">
        <v>166</v>
      </c>
      <c r="E4881" t="s">
        <v>5288</v>
      </c>
      <c r="F4881" t="s">
        <v>3995</v>
      </c>
      <c r="H4881" t="s">
        <v>125</v>
      </c>
      <c r="I4881" t="s">
        <v>8560</v>
      </c>
      <c r="K4881" t="s">
        <v>132</v>
      </c>
      <c r="L4881" t="s">
        <v>7817</v>
      </c>
    </row>
    <row r="4882" spans="1:12" x14ac:dyDescent="0.25">
      <c r="A4882" t="s">
        <v>1518</v>
      </c>
      <c r="B4882" t="s">
        <v>5288</v>
      </c>
      <c r="C4882" t="s">
        <v>3966</v>
      </c>
      <c r="D4882" t="s">
        <v>166</v>
      </c>
      <c r="E4882" t="s">
        <v>5288</v>
      </c>
      <c r="F4882" t="s">
        <v>3966</v>
      </c>
      <c r="H4882" t="s">
        <v>125</v>
      </c>
      <c r="I4882" t="s">
        <v>8561</v>
      </c>
      <c r="K4882" t="s">
        <v>132</v>
      </c>
      <c r="L4882" t="s">
        <v>7818</v>
      </c>
    </row>
    <row r="4883" spans="1:12" x14ac:dyDescent="0.25">
      <c r="A4883" t="s">
        <v>167</v>
      </c>
      <c r="B4883" t="s">
        <v>5288</v>
      </c>
      <c r="C4883" t="s">
        <v>3966</v>
      </c>
      <c r="D4883" t="s">
        <v>167</v>
      </c>
      <c r="E4883" t="s">
        <v>5288</v>
      </c>
      <c r="F4883" t="s">
        <v>3966</v>
      </c>
      <c r="H4883" t="s">
        <v>125</v>
      </c>
      <c r="I4883" t="s">
        <v>8562</v>
      </c>
      <c r="K4883" t="s">
        <v>132</v>
      </c>
      <c r="L4883" t="s">
        <v>7819</v>
      </c>
    </row>
    <row r="4884" spans="1:12" x14ac:dyDescent="0.25">
      <c r="A4884" t="s">
        <v>167</v>
      </c>
      <c r="B4884" t="s">
        <v>5288</v>
      </c>
      <c r="C4884" t="s">
        <v>3970</v>
      </c>
      <c r="D4884" t="s">
        <v>167</v>
      </c>
      <c r="E4884" t="s">
        <v>5288</v>
      </c>
      <c r="F4884" t="s">
        <v>3970</v>
      </c>
      <c r="H4884" t="s">
        <v>125</v>
      </c>
      <c r="I4884" t="s">
        <v>8563</v>
      </c>
      <c r="K4884" t="s">
        <v>132</v>
      </c>
      <c r="L4884" t="s">
        <v>7820</v>
      </c>
    </row>
    <row r="4885" spans="1:12" x14ac:dyDescent="0.25">
      <c r="A4885" t="s">
        <v>167</v>
      </c>
      <c r="B4885" t="s">
        <v>5288</v>
      </c>
      <c r="C4885" t="s">
        <v>3974</v>
      </c>
      <c r="D4885" t="s">
        <v>167</v>
      </c>
      <c r="E4885" t="s">
        <v>5288</v>
      </c>
      <c r="F4885" t="s">
        <v>3974</v>
      </c>
      <c r="H4885" t="s">
        <v>125</v>
      </c>
      <c r="I4885" t="s">
        <v>8564</v>
      </c>
      <c r="K4885" t="s">
        <v>132</v>
      </c>
      <c r="L4885" t="s">
        <v>9084</v>
      </c>
    </row>
    <row r="4886" spans="1:12" x14ac:dyDescent="0.25">
      <c r="A4886" t="s">
        <v>167</v>
      </c>
      <c r="B4886" t="s">
        <v>5288</v>
      </c>
      <c r="C4886" t="s">
        <v>3979</v>
      </c>
      <c r="D4886" t="s">
        <v>167</v>
      </c>
      <c r="E4886" t="s">
        <v>5288</v>
      </c>
      <c r="F4886" t="s">
        <v>3979</v>
      </c>
      <c r="H4886" t="s">
        <v>125</v>
      </c>
      <c r="I4886" t="s">
        <v>8565</v>
      </c>
      <c r="K4886" t="s">
        <v>132</v>
      </c>
      <c r="L4886" t="s">
        <v>9085</v>
      </c>
    </row>
    <row r="4887" spans="1:12" x14ac:dyDescent="0.25">
      <c r="A4887" t="s">
        <v>167</v>
      </c>
      <c r="B4887" t="s">
        <v>5288</v>
      </c>
      <c r="C4887" t="s">
        <v>3991</v>
      </c>
      <c r="D4887" t="s">
        <v>167</v>
      </c>
      <c r="E4887" t="s">
        <v>5288</v>
      </c>
      <c r="F4887" t="s">
        <v>3991</v>
      </c>
      <c r="H4887" t="s">
        <v>125</v>
      </c>
      <c r="I4887" t="s">
        <v>8566</v>
      </c>
      <c r="K4887" t="s">
        <v>132</v>
      </c>
      <c r="L4887" t="s">
        <v>9086</v>
      </c>
    </row>
    <row r="4888" spans="1:12" x14ac:dyDescent="0.25">
      <c r="A4888" t="s">
        <v>167</v>
      </c>
      <c r="B4888" t="s">
        <v>5288</v>
      </c>
      <c r="C4888" t="s">
        <v>3995</v>
      </c>
      <c r="D4888" t="s">
        <v>167</v>
      </c>
      <c r="E4888" t="s">
        <v>5288</v>
      </c>
      <c r="F4888" t="s">
        <v>3995</v>
      </c>
      <c r="H4888" t="s">
        <v>125</v>
      </c>
      <c r="I4888" t="s">
        <v>8567</v>
      </c>
      <c r="K4888" t="s">
        <v>132</v>
      </c>
      <c r="L4888" t="s">
        <v>8420</v>
      </c>
    </row>
    <row r="4889" spans="1:12" x14ac:dyDescent="0.25">
      <c r="A4889" t="s">
        <v>1527</v>
      </c>
      <c r="B4889" t="s">
        <v>5288</v>
      </c>
      <c r="C4889" t="s">
        <v>3966</v>
      </c>
      <c r="D4889" t="s">
        <v>167</v>
      </c>
      <c r="E4889" t="s">
        <v>5288</v>
      </c>
      <c r="F4889" t="s">
        <v>3966</v>
      </c>
      <c r="H4889" t="s">
        <v>125</v>
      </c>
      <c r="I4889" t="s">
        <v>8568</v>
      </c>
      <c r="K4889" t="s">
        <v>132</v>
      </c>
      <c r="L4889" t="s">
        <v>8185</v>
      </c>
    </row>
    <row r="4890" spans="1:12" x14ac:dyDescent="0.25">
      <c r="A4890" t="s">
        <v>1536</v>
      </c>
      <c r="B4890" t="s">
        <v>5288</v>
      </c>
      <c r="C4890" t="s">
        <v>3966</v>
      </c>
      <c r="D4890" t="s">
        <v>1530</v>
      </c>
      <c r="E4890" t="s">
        <v>5288</v>
      </c>
      <c r="F4890" t="s">
        <v>3966</v>
      </c>
      <c r="H4890" t="s">
        <v>125</v>
      </c>
      <c r="I4890" t="s">
        <v>8569</v>
      </c>
      <c r="K4890" t="s">
        <v>132</v>
      </c>
      <c r="L4890" t="s">
        <v>8186</v>
      </c>
    </row>
    <row r="4891" spans="1:12" x14ac:dyDescent="0.25">
      <c r="A4891" t="s">
        <v>168</v>
      </c>
      <c r="B4891" t="s">
        <v>5288</v>
      </c>
      <c r="C4891" t="s">
        <v>3966</v>
      </c>
      <c r="D4891" t="s">
        <v>168</v>
      </c>
      <c r="E4891" t="s">
        <v>5288</v>
      </c>
      <c r="F4891" t="s">
        <v>3966</v>
      </c>
      <c r="H4891" t="s">
        <v>125</v>
      </c>
      <c r="I4891" t="s">
        <v>8570</v>
      </c>
      <c r="K4891" t="s">
        <v>132</v>
      </c>
      <c r="L4891" t="s">
        <v>9043</v>
      </c>
    </row>
    <row r="4892" spans="1:12" x14ac:dyDescent="0.25">
      <c r="A4892" t="s">
        <v>168</v>
      </c>
      <c r="B4892" t="s">
        <v>5288</v>
      </c>
      <c r="C4892" t="s">
        <v>3970</v>
      </c>
      <c r="D4892" t="s">
        <v>168</v>
      </c>
      <c r="E4892" t="s">
        <v>5288</v>
      </c>
      <c r="F4892" t="s">
        <v>3970</v>
      </c>
      <c r="H4892" t="s">
        <v>125</v>
      </c>
      <c r="I4892" t="s">
        <v>8571</v>
      </c>
      <c r="K4892" t="s">
        <v>132</v>
      </c>
      <c r="L4892" t="s">
        <v>9081</v>
      </c>
    </row>
    <row r="4893" spans="1:12" x14ac:dyDescent="0.25">
      <c r="A4893" t="s">
        <v>168</v>
      </c>
      <c r="B4893" t="s">
        <v>5288</v>
      </c>
      <c r="C4893" t="s">
        <v>3974</v>
      </c>
      <c r="D4893" t="s">
        <v>168</v>
      </c>
      <c r="E4893" t="s">
        <v>5288</v>
      </c>
      <c r="F4893" t="s">
        <v>3974</v>
      </c>
      <c r="H4893" t="s">
        <v>125</v>
      </c>
      <c r="I4893" t="s">
        <v>8572</v>
      </c>
      <c r="K4893" t="s">
        <v>132</v>
      </c>
      <c r="L4893" t="s">
        <v>8188</v>
      </c>
    </row>
    <row r="4894" spans="1:12" x14ac:dyDescent="0.25">
      <c r="A4894" t="s">
        <v>168</v>
      </c>
      <c r="B4894" t="s">
        <v>5288</v>
      </c>
      <c r="C4894" t="s">
        <v>3979</v>
      </c>
      <c r="D4894" t="s">
        <v>168</v>
      </c>
      <c r="E4894" t="s">
        <v>5288</v>
      </c>
      <c r="F4894" t="s">
        <v>3979</v>
      </c>
      <c r="H4894" t="s">
        <v>125</v>
      </c>
      <c r="I4894" t="s">
        <v>8573</v>
      </c>
      <c r="K4894" t="s">
        <v>132</v>
      </c>
      <c r="L4894" t="s">
        <v>8189</v>
      </c>
    </row>
    <row r="4895" spans="1:12" x14ac:dyDescent="0.25">
      <c r="A4895" t="s">
        <v>168</v>
      </c>
      <c r="B4895" t="s">
        <v>5288</v>
      </c>
      <c r="C4895" t="s">
        <v>3983</v>
      </c>
      <c r="D4895" t="s">
        <v>168</v>
      </c>
      <c r="E4895" t="s">
        <v>5288</v>
      </c>
      <c r="F4895" t="s">
        <v>3983</v>
      </c>
      <c r="H4895" t="s">
        <v>125</v>
      </c>
      <c r="I4895" t="s">
        <v>8574</v>
      </c>
      <c r="K4895" t="s">
        <v>132</v>
      </c>
      <c r="L4895" t="s">
        <v>8421</v>
      </c>
    </row>
    <row r="4896" spans="1:12" x14ac:dyDescent="0.25">
      <c r="A4896" t="s">
        <v>168</v>
      </c>
      <c r="B4896" t="s">
        <v>5288</v>
      </c>
      <c r="C4896" t="s">
        <v>3988</v>
      </c>
      <c r="D4896" t="s">
        <v>168</v>
      </c>
      <c r="E4896" t="s">
        <v>5288</v>
      </c>
      <c r="F4896" t="s">
        <v>3988</v>
      </c>
      <c r="H4896" t="s">
        <v>125</v>
      </c>
      <c r="I4896" t="s">
        <v>8575</v>
      </c>
      <c r="K4896" t="s">
        <v>132</v>
      </c>
      <c r="L4896" t="s">
        <v>8190</v>
      </c>
    </row>
    <row r="4897" spans="1:12" x14ac:dyDescent="0.25">
      <c r="A4897" t="s">
        <v>168</v>
      </c>
      <c r="B4897" t="s">
        <v>5288</v>
      </c>
      <c r="C4897" t="s">
        <v>3991</v>
      </c>
      <c r="D4897" t="s">
        <v>168</v>
      </c>
      <c r="E4897" t="s">
        <v>5288</v>
      </c>
      <c r="F4897" t="s">
        <v>3991</v>
      </c>
      <c r="H4897" t="s">
        <v>125</v>
      </c>
      <c r="I4897" t="s">
        <v>8576</v>
      </c>
      <c r="K4897" t="s">
        <v>132</v>
      </c>
      <c r="L4897" t="s">
        <v>8201</v>
      </c>
    </row>
    <row r="4898" spans="1:12" x14ac:dyDescent="0.25">
      <c r="A4898" t="s">
        <v>1543</v>
      </c>
      <c r="B4898" t="s">
        <v>5288</v>
      </c>
      <c r="C4898" t="s">
        <v>3966</v>
      </c>
      <c r="D4898" t="s">
        <v>168</v>
      </c>
      <c r="E4898" t="s">
        <v>5288</v>
      </c>
      <c r="F4898" t="s">
        <v>3966</v>
      </c>
      <c r="H4898" t="s">
        <v>125</v>
      </c>
      <c r="I4898" t="s">
        <v>8577</v>
      </c>
      <c r="K4898" t="s">
        <v>132</v>
      </c>
      <c r="L4898" t="s">
        <v>8422</v>
      </c>
    </row>
    <row r="4899" spans="1:12" x14ac:dyDescent="0.25">
      <c r="A4899" t="s">
        <v>170</v>
      </c>
      <c r="B4899" t="s">
        <v>5288</v>
      </c>
      <c r="C4899" t="s">
        <v>3966</v>
      </c>
      <c r="D4899" t="s">
        <v>170</v>
      </c>
      <c r="E4899" t="s">
        <v>5288</v>
      </c>
      <c r="F4899" t="s">
        <v>3966</v>
      </c>
      <c r="H4899" t="s">
        <v>125</v>
      </c>
      <c r="I4899" t="s">
        <v>8578</v>
      </c>
      <c r="K4899" t="s">
        <v>132</v>
      </c>
      <c r="L4899" t="s">
        <v>9082</v>
      </c>
    </row>
    <row r="4900" spans="1:12" x14ac:dyDescent="0.25">
      <c r="A4900" t="s">
        <v>170</v>
      </c>
      <c r="B4900" t="s">
        <v>5288</v>
      </c>
      <c r="C4900" t="s">
        <v>3970</v>
      </c>
      <c r="D4900" t="s">
        <v>170</v>
      </c>
      <c r="E4900" t="s">
        <v>5288</v>
      </c>
      <c r="F4900" t="s">
        <v>3970</v>
      </c>
      <c r="H4900" t="s">
        <v>125</v>
      </c>
      <c r="I4900" t="s">
        <v>8579</v>
      </c>
      <c r="K4900" t="s">
        <v>132</v>
      </c>
      <c r="L4900" t="s">
        <v>8423</v>
      </c>
    </row>
    <row r="4901" spans="1:12" x14ac:dyDescent="0.25">
      <c r="A4901" t="s">
        <v>170</v>
      </c>
      <c r="B4901" t="s">
        <v>5288</v>
      </c>
      <c r="C4901" t="s">
        <v>3974</v>
      </c>
      <c r="D4901" t="s">
        <v>170</v>
      </c>
      <c r="E4901" t="s">
        <v>5288</v>
      </c>
      <c r="F4901" t="s">
        <v>3974</v>
      </c>
      <c r="H4901" t="s">
        <v>125</v>
      </c>
      <c r="I4901" t="s">
        <v>8580</v>
      </c>
      <c r="K4901" t="s">
        <v>132</v>
      </c>
      <c r="L4901" t="s">
        <v>8217</v>
      </c>
    </row>
    <row r="4902" spans="1:12" x14ac:dyDescent="0.25">
      <c r="A4902" t="s">
        <v>170</v>
      </c>
      <c r="B4902" t="s">
        <v>5288</v>
      </c>
      <c r="C4902" t="s">
        <v>3979</v>
      </c>
      <c r="D4902" t="s">
        <v>170</v>
      </c>
      <c r="E4902" t="s">
        <v>5288</v>
      </c>
      <c r="F4902" t="s">
        <v>3979</v>
      </c>
      <c r="H4902" t="s">
        <v>125</v>
      </c>
      <c r="I4902" t="s">
        <v>8581</v>
      </c>
      <c r="K4902" t="s">
        <v>132</v>
      </c>
      <c r="L4902" t="s">
        <v>8224</v>
      </c>
    </row>
    <row r="4903" spans="1:12" x14ac:dyDescent="0.25">
      <c r="A4903" t="s">
        <v>170</v>
      </c>
      <c r="B4903" t="s">
        <v>5288</v>
      </c>
      <c r="C4903" t="s">
        <v>3988</v>
      </c>
      <c r="D4903" t="s">
        <v>170</v>
      </c>
      <c r="E4903" t="s">
        <v>5288</v>
      </c>
      <c r="F4903" t="s">
        <v>3988</v>
      </c>
      <c r="H4903" t="s">
        <v>125</v>
      </c>
      <c r="I4903" t="s">
        <v>8582</v>
      </c>
      <c r="K4903" t="s">
        <v>132</v>
      </c>
      <c r="L4903" t="s">
        <v>8227</v>
      </c>
    </row>
    <row r="4904" spans="1:12" x14ac:dyDescent="0.25">
      <c r="A4904" t="s">
        <v>170</v>
      </c>
      <c r="B4904" t="s">
        <v>5288</v>
      </c>
      <c r="C4904" t="s">
        <v>3991</v>
      </c>
      <c r="D4904" t="s">
        <v>170</v>
      </c>
      <c r="E4904" t="s">
        <v>5288</v>
      </c>
      <c r="F4904" t="s">
        <v>3991</v>
      </c>
      <c r="H4904" t="s">
        <v>125</v>
      </c>
      <c r="I4904" t="s">
        <v>8583</v>
      </c>
      <c r="K4904" t="s">
        <v>132</v>
      </c>
      <c r="L4904" t="s">
        <v>8228</v>
      </c>
    </row>
    <row r="4905" spans="1:12" x14ac:dyDescent="0.25">
      <c r="A4905" t="s">
        <v>170</v>
      </c>
      <c r="B4905" t="s">
        <v>5288</v>
      </c>
      <c r="C4905" t="s">
        <v>3995</v>
      </c>
      <c r="D4905" t="s">
        <v>170</v>
      </c>
      <c r="E4905" t="s">
        <v>5288</v>
      </c>
      <c r="F4905" t="s">
        <v>3995</v>
      </c>
      <c r="H4905" t="s">
        <v>125</v>
      </c>
      <c r="I4905" t="s">
        <v>8584</v>
      </c>
      <c r="K4905" t="s">
        <v>132</v>
      </c>
      <c r="L4905" t="s">
        <v>7601</v>
      </c>
    </row>
    <row r="4906" spans="1:12" x14ac:dyDescent="0.25">
      <c r="A4906" t="s">
        <v>170</v>
      </c>
      <c r="B4906" t="s">
        <v>5288</v>
      </c>
      <c r="C4906" t="s">
        <v>4024</v>
      </c>
      <c r="D4906" t="s">
        <v>170</v>
      </c>
      <c r="E4906" t="s">
        <v>5288</v>
      </c>
      <c r="F4906" t="s">
        <v>4024</v>
      </c>
      <c r="H4906" t="s">
        <v>125</v>
      </c>
      <c r="I4906" t="s">
        <v>8585</v>
      </c>
      <c r="K4906" t="s">
        <v>132</v>
      </c>
      <c r="L4906" t="s">
        <v>5628</v>
      </c>
    </row>
    <row r="4907" spans="1:12" x14ac:dyDescent="0.25">
      <c r="A4907" t="s">
        <v>170</v>
      </c>
      <c r="B4907" t="s">
        <v>5288</v>
      </c>
      <c r="C4907" t="s">
        <v>4028</v>
      </c>
      <c r="D4907" t="s">
        <v>170</v>
      </c>
      <c r="E4907" t="s">
        <v>5288</v>
      </c>
      <c r="F4907" t="s">
        <v>4028</v>
      </c>
      <c r="H4907" t="s">
        <v>125</v>
      </c>
      <c r="I4907" t="s">
        <v>8586</v>
      </c>
      <c r="K4907" t="s">
        <v>132</v>
      </c>
      <c r="L4907" t="s">
        <v>8284</v>
      </c>
    </row>
    <row r="4908" spans="1:12" x14ac:dyDescent="0.25">
      <c r="A4908" t="s">
        <v>170</v>
      </c>
      <c r="B4908" t="s">
        <v>5288</v>
      </c>
      <c r="C4908" t="s">
        <v>8180</v>
      </c>
      <c r="D4908" t="s">
        <v>170</v>
      </c>
      <c r="E4908" t="s">
        <v>5288</v>
      </c>
      <c r="F4908" t="s">
        <v>8180</v>
      </c>
      <c r="H4908" t="s">
        <v>125</v>
      </c>
      <c r="I4908" t="s">
        <v>8587</v>
      </c>
      <c r="K4908" t="s">
        <v>132</v>
      </c>
      <c r="L4908" t="s">
        <v>8285</v>
      </c>
    </row>
    <row r="4909" spans="1:12" x14ac:dyDescent="0.25">
      <c r="A4909" t="s">
        <v>1549</v>
      </c>
      <c r="B4909" t="s">
        <v>5288</v>
      </c>
      <c r="C4909" t="s">
        <v>3966</v>
      </c>
      <c r="D4909" t="s">
        <v>170</v>
      </c>
      <c r="E4909" t="s">
        <v>5288</v>
      </c>
      <c r="F4909" t="s">
        <v>3966</v>
      </c>
      <c r="H4909" t="s">
        <v>125</v>
      </c>
      <c r="I4909" t="s">
        <v>8588</v>
      </c>
      <c r="K4909" t="s">
        <v>132</v>
      </c>
      <c r="L4909" t="s">
        <v>8286</v>
      </c>
    </row>
    <row r="4910" spans="1:12" x14ac:dyDescent="0.25">
      <c r="A4910" t="s">
        <v>189</v>
      </c>
      <c r="B4910" t="s">
        <v>5288</v>
      </c>
      <c r="C4910" t="s">
        <v>3585</v>
      </c>
      <c r="D4910" t="s">
        <v>189</v>
      </c>
      <c r="E4910" t="s">
        <v>5288</v>
      </c>
      <c r="F4910" t="s">
        <v>3585</v>
      </c>
      <c r="H4910" t="s">
        <v>125</v>
      </c>
      <c r="I4910" t="s">
        <v>8589</v>
      </c>
      <c r="K4910" t="s">
        <v>132</v>
      </c>
      <c r="L4910" t="s">
        <v>8287</v>
      </c>
    </row>
    <row r="4911" spans="1:12" x14ac:dyDescent="0.25">
      <c r="A4911" t="s">
        <v>189</v>
      </c>
      <c r="B4911" t="s">
        <v>5288</v>
      </c>
      <c r="C4911" t="s">
        <v>3628</v>
      </c>
      <c r="D4911" t="s">
        <v>189</v>
      </c>
      <c r="E4911" t="s">
        <v>5288</v>
      </c>
      <c r="F4911" t="s">
        <v>3628</v>
      </c>
      <c r="H4911" t="s">
        <v>125</v>
      </c>
      <c r="I4911" t="s">
        <v>8590</v>
      </c>
      <c r="K4911" t="s">
        <v>132</v>
      </c>
      <c r="L4911" t="s">
        <v>8288</v>
      </c>
    </row>
    <row r="4912" spans="1:12" x14ac:dyDescent="0.25">
      <c r="A4912" t="s">
        <v>189</v>
      </c>
      <c r="B4912" t="s">
        <v>5288</v>
      </c>
      <c r="C4912" t="s">
        <v>3983</v>
      </c>
      <c r="D4912" t="s">
        <v>189</v>
      </c>
      <c r="E4912" t="s">
        <v>5288</v>
      </c>
      <c r="F4912" t="s">
        <v>3983</v>
      </c>
      <c r="H4912" t="s">
        <v>125</v>
      </c>
      <c r="I4912" t="s">
        <v>8591</v>
      </c>
      <c r="K4912" t="s">
        <v>132</v>
      </c>
      <c r="L4912" t="s">
        <v>8289</v>
      </c>
    </row>
    <row r="4913" spans="1:12" x14ac:dyDescent="0.25">
      <c r="A4913" t="s">
        <v>189</v>
      </c>
      <c r="B4913" t="s">
        <v>5288</v>
      </c>
      <c r="C4913" t="s">
        <v>3995</v>
      </c>
      <c r="D4913" t="s">
        <v>189</v>
      </c>
      <c r="E4913" t="s">
        <v>5288</v>
      </c>
      <c r="F4913" t="s">
        <v>3995</v>
      </c>
      <c r="H4913" t="s">
        <v>125</v>
      </c>
      <c r="I4913" t="s">
        <v>8592</v>
      </c>
      <c r="K4913" t="s">
        <v>132</v>
      </c>
      <c r="L4913" t="s">
        <v>8290</v>
      </c>
    </row>
    <row r="4914" spans="1:12" x14ac:dyDescent="0.25">
      <c r="A4914" t="s">
        <v>189</v>
      </c>
      <c r="B4914" t="s">
        <v>5288</v>
      </c>
      <c r="C4914" t="s">
        <v>4038</v>
      </c>
      <c r="D4914" t="s">
        <v>189</v>
      </c>
      <c r="E4914" t="s">
        <v>5288</v>
      </c>
      <c r="F4914" t="s">
        <v>4038</v>
      </c>
      <c r="H4914" t="s">
        <v>125</v>
      </c>
      <c r="I4914" t="s">
        <v>8593</v>
      </c>
      <c r="K4914" t="s">
        <v>132</v>
      </c>
      <c r="L4914" t="s">
        <v>8291</v>
      </c>
    </row>
    <row r="4915" spans="1:12" x14ac:dyDescent="0.25">
      <c r="A4915" t="s">
        <v>1558</v>
      </c>
      <c r="B4915" t="s">
        <v>5288</v>
      </c>
      <c r="C4915" t="s">
        <v>3585</v>
      </c>
      <c r="D4915" t="s">
        <v>189</v>
      </c>
      <c r="E4915" t="s">
        <v>5288</v>
      </c>
      <c r="F4915" t="s">
        <v>3585</v>
      </c>
      <c r="H4915" t="s">
        <v>125</v>
      </c>
      <c r="I4915" t="s">
        <v>8594</v>
      </c>
      <c r="K4915" t="s">
        <v>132</v>
      </c>
      <c r="L4915" t="s">
        <v>8294</v>
      </c>
    </row>
    <row r="4916" spans="1:12" x14ac:dyDescent="0.25">
      <c r="A4916" t="s">
        <v>1558</v>
      </c>
      <c r="B4916" t="s">
        <v>5288</v>
      </c>
      <c r="C4916" t="s">
        <v>3628</v>
      </c>
      <c r="D4916" t="s">
        <v>189</v>
      </c>
      <c r="E4916" t="s">
        <v>5288</v>
      </c>
      <c r="F4916" t="s">
        <v>3628</v>
      </c>
      <c r="H4916" t="s">
        <v>125</v>
      </c>
      <c r="I4916" t="s">
        <v>8595</v>
      </c>
      <c r="K4916" t="s">
        <v>132</v>
      </c>
      <c r="L4916" t="s">
        <v>8297</v>
      </c>
    </row>
    <row r="4917" spans="1:12" x14ac:dyDescent="0.25">
      <c r="A4917" t="s">
        <v>186</v>
      </c>
      <c r="B4917" t="s">
        <v>5288</v>
      </c>
      <c r="C4917" t="s">
        <v>3966</v>
      </c>
      <c r="D4917" t="s">
        <v>186</v>
      </c>
      <c r="E4917" t="s">
        <v>5288</v>
      </c>
      <c r="F4917" t="s">
        <v>3966</v>
      </c>
      <c r="H4917" t="s">
        <v>125</v>
      </c>
      <c r="I4917" t="s">
        <v>8596</v>
      </c>
      <c r="K4917" t="s">
        <v>132</v>
      </c>
      <c r="L4917" t="s">
        <v>4443</v>
      </c>
    </row>
    <row r="4918" spans="1:12" x14ac:dyDescent="0.25">
      <c r="A4918" t="s">
        <v>186</v>
      </c>
      <c r="B4918" t="s">
        <v>5288</v>
      </c>
      <c r="C4918" t="s">
        <v>3970</v>
      </c>
      <c r="D4918" t="s">
        <v>186</v>
      </c>
      <c r="E4918" t="s">
        <v>5288</v>
      </c>
      <c r="F4918" t="s">
        <v>3970</v>
      </c>
      <c r="H4918" t="s">
        <v>125</v>
      </c>
      <c r="I4918" t="s">
        <v>8597</v>
      </c>
      <c r="K4918" t="s">
        <v>132</v>
      </c>
      <c r="L4918" t="s">
        <v>8301</v>
      </c>
    </row>
    <row r="4919" spans="1:12" x14ac:dyDescent="0.25">
      <c r="A4919" t="s">
        <v>186</v>
      </c>
      <c r="B4919" t="s">
        <v>5288</v>
      </c>
      <c r="C4919" t="s">
        <v>3974</v>
      </c>
      <c r="D4919" t="s">
        <v>186</v>
      </c>
      <c r="E4919" t="s">
        <v>5288</v>
      </c>
      <c r="F4919" t="s">
        <v>3974</v>
      </c>
      <c r="H4919" t="s">
        <v>125</v>
      </c>
      <c r="I4919" t="s">
        <v>8598</v>
      </c>
      <c r="K4919" t="s">
        <v>132</v>
      </c>
      <c r="L4919" t="s">
        <v>8306</v>
      </c>
    </row>
    <row r="4920" spans="1:12" x14ac:dyDescent="0.25">
      <c r="A4920" t="s">
        <v>186</v>
      </c>
      <c r="B4920" t="s">
        <v>5288</v>
      </c>
      <c r="C4920" t="s">
        <v>3979</v>
      </c>
      <c r="D4920" t="s">
        <v>186</v>
      </c>
      <c r="E4920" t="s">
        <v>5288</v>
      </c>
      <c r="F4920" t="s">
        <v>3979</v>
      </c>
      <c r="H4920" t="s">
        <v>125</v>
      </c>
      <c r="I4920" t="s">
        <v>8599</v>
      </c>
      <c r="K4920" t="s">
        <v>132</v>
      </c>
      <c r="L4920" t="s">
        <v>8307</v>
      </c>
    </row>
    <row r="4921" spans="1:12" x14ac:dyDescent="0.25">
      <c r="A4921" t="s">
        <v>186</v>
      </c>
      <c r="B4921" t="s">
        <v>5288</v>
      </c>
      <c r="C4921" t="s">
        <v>3991</v>
      </c>
      <c r="D4921" t="s">
        <v>186</v>
      </c>
      <c r="E4921" t="s">
        <v>5288</v>
      </c>
      <c r="F4921" t="s">
        <v>3991</v>
      </c>
      <c r="H4921" t="s">
        <v>125</v>
      </c>
      <c r="I4921" t="s">
        <v>8600</v>
      </c>
      <c r="K4921" t="s">
        <v>132</v>
      </c>
      <c r="L4921" t="s">
        <v>8309</v>
      </c>
    </row>
    <row r="4922" spans="1:12" x14ac:dyDescent="0.25">
      <c r="A4922" t="s">
        <v>195</v>
      </c>
      <c r="B4922" t="s">
        <v>5288</v>
      </c>
      <c r="C4922" t="s">
        <v>3997</v>
      </c>
      <c r="D4922" t="s">
        <v>195</v>
      </c>
      <c r="E4922" t="s">
        <v>5288</v>
      </c>
      <c r="F4922" t="s">
        <v>3997</v>
      </c>
      <c r="H4922" t="s">
        <v>125</v>
      </c>
      <c r="I4922" t="s">
        <v>8601</v>
      </c>
      <c r="K4922" t="s">
        <v>132</v>
      </c>
      <c r="L4922" t="s">
        <v>8312</v>
      </c>
    </row>
    <row r="4923" spans="1:12" x14ac:dyDescent="0.25">
      <c r="A4923" t="s">
        <v>195</v>
      </c>
      <c r="B4923" t="s">
        <v>5288</v>
      </c>
      <c r="C4923" t="s">
        <v>3999</v>
      </c>
      <c r="D4923" t="s">
        <v>195</v>
      </c>
      <c r="E4923" t="s">
        <v>5288</v>
      </c>
      <c r="F4923" t="s">
        <v>3999</v>
      </c>
      <c r="H4923" t="s">
        <v>125</v>
      </c>
      <c r="I4923" t="s">
        <v>8602</v>
      </c>
      <c r="K4923" t="s">
        <v>132</v>
      </c>
      <c r="L4923" t="s">
        <v>8314</v>
      </c>
    </row>
    <row r="4924" spans="1:12" x14ac:dyDescent="0.25">
      <c r="A4924" t="s">
        <v>195</v>
      </c>
      <c r="B4924" t="s">
        <v>5288</v>
      </c>
      <c r="C4924" t="s">
        <v>4001</v>
      </c>
      <c r="D4924" t="s">
        <v>195</v>
      </c>
      <c r="E4924" t="s">
        <v>5288</v>
      </c>
      <c r="F4924" t="s">
        <v>4001</v>
      </c>
      <c r="H4924" t="s">
        <v>125</v>
      </c>
      <c r="I4924" t="s">
        <v>8603</v>
      </c>
      <c r="K4924" t="s">
        <v>132</v>
      </c>
      <c r="L4924" t="s">
        <v>8327</v>
      </c>
    </row>
    <row r="4925" spans="1:12" x14ac:dyDescent="0.25">
      <c r="A4925" t="s">
        <v>195</v>
      </c>
      <c r="B4925" t="s">
        <v>5288</v>
      </c>
      <c r="C4925" t="s">
        <v>4003</v>
      </c>
      <c r="D4925" t="s">
        <v>195</v>
      </c>
      <c r="E4925" t="s">
        <v>5288</v>
      </c>
      <c r="F4925" t="s">
        <v>4003</v>
      </c>
      <c r="H4925" t="s">
        <v>125</v>
      </c>
      <c r="I4925" t="s">
        <v>8604</v>
      </c>
      <c r="K4925" t="s">
        <v>132</v>
      </c>
      <c r="L4925" t="s">
        <v>4505</v>
      </c>
    </row>
    <row r="4926" spans="1:12" x14ac:dyDescent="0.25">
      <c r="A4926" t="s">
        <v>195</v>
      </c>
      <c r="B4926" t="s">
        <v>5288</v>
      </c>
      <c r="C4926" t="s">
        <v>4005</v>
      </c>
      <c r="D4926" t="s">
        <v>195</v>
      </c>
      <c r="E4926" t="s">
        <v>5288</v>
      </c>
      <c r="F4926" t="s">
        <v>4005</v>
      </c>
      <c r="H4926" t="s">
        <v>125</v>
      </c>
      <c r="I4926" t="s">
        <v>8605</v>
      </c>
      <c r="K4926" t="s">
        <v>132</v>
      </c>
      <c r="L4926" t="s">
        <v>4508</v>
      </c>
    </row>
    <row r="4927" spans="1:12" x14ac:dyDescent="0.25">
      <c r="A4927" t="s">
        <v>195</v>
      </c>
      <c r="B4927" t="s">
        <v>5288</v>
      </c>
      <c r="C4927" t="s">
        <v>4007</v>
      </c>
      <c r="D4927" t="s">
        <v>195</v>
      </c>
      <c r="E4927" t="s">
        <v>5288</v>
      </c>
      <c r="F4927" t="s">
        <v>4007</v>
      </c>
      <c r="H4927" t="s">
        <v>125</v>
      </c>
      <c r="I4927" t="s">
        <v>8606</v>
      </c>
      <c r="K4927" t="s">
        <v>132</v>
      </c>
      <c r="L4927" t="s">
        <v>4511</v>
      </c>
    </row>
    <row r="4928" spans="1:12" x14ac:dyDescent="0.25">
      <c r="A4928" t="s">
        <v>195</v>
      </c>
      <c r="B4928" t="s">
        <v>5288</v>
      </c>
      <c r="C4928" t="s">
        <v>4009</v>
      </c>
      <c r="D4928" t="s">
        <v>195</v>
      </c>
      <c r="E4928" t="s">
        <v>5288</v>
      </c>
      <c r="F4928" t="s">
        <v>4009</v>
      </c>
      <c r="H4928" t="s">
        <v>125</v>
      </c>
      <c r="I4928" t="s">
        <v>8607</v>
      </c>
      <c r="K4928" t="s">
        <v>132</v>
      </c>
      <c r="L4928" t="s">
        <v>4513</v>
      </c>
    </row>
    <row r="4929" spans="1:12" x14ac:dyDescent="0.25">
      <c r="A4929" t="s">
        <v>195</v>
      </c>
      <c r="B4929" t="s">
        <v>5288</v>
      </c>
      <c r="C4929" t="s">
        <v>4010</v>
      </c>
      <c r="D4929" t="s">
        <v>195</v>
      </c>
      <c r="E4929" t="s">
        <v>5288</v>
      </c>
      <c r="F4929" t="s">
        <v>4010</v>
      </c>
      <c r="H4929" t="s">
        <v>125</v>
      </c>
      <c r="I4929" t="s">
        <v>8608</v>
      </c>
      <c r="K4929" t="s">
        <v>132</v>
      </c>
      <c r="L4929" t="s">
        <v>9077</v>
      </c>
    </row>
    <row r="4930" spans="1:12" x14ac:dyDescent="0.25">
      <c r="A4930" t="s">
        <v>195</v>
      </c>
      <c r="B4930" t="s">
        <v>5288</v>
      </c>
      <c r="C4930" t="s">
        <v>4012</v>
      </c>
      <c r="D4930" t="s">
        <v>195</v>
      </c>
      <c r="E4930" t="s">
        <v>5288</v>
      </c>
      <c r="F4930" t="s">
        <v>4012</v>
      </c>
      <c r="H4930" t="s">
        <v>125</v>
      </c>
      <c r="I4930" t="s">
        <v>8609</v>
      </c>
      <c r="K4930" t="s">
        <v>132</v>
      </c>
      <c r="L4930" t="s">
        <v>4515</v>
      </c>
    </row>
    <row r="4931" spans="1:12" x14ac:dyDescent="0.25">
      <c r="A4931" t="s">
        <v>195</v>
      </c>
      <c r="B4931" t="s">
        <v>5288</v>
      </c>
      <c r="C4931" t="s">
        <v>4014</v>
      </c>
      <c r="D4931" t="s">
        <v>195</v>
      </c>
      <c r="E4931" t="s">
        <v>5288</v>
      </c>
      <c r="F4931" t="s">
        <v>4014</v>
      </c>
      <c r="H4931" t="s">
        <v>125</v>
      </c>
      <c r="I4931" t="s">
        <v>8610</v>
      </c>
      <c r="K4931" t="s">
        <v>132</v>
      </c>
      <c r="L4931" t="s">
        <v>7604</v>
      </c>
    </row>
    <row r="4932" spans="1:12" x14ac:dyDescent="0.25">
      <c r="A4932" t="s">
        <v>195</v>
      </c>
      <c r="B4932" t="s">
        <v>5288</v>
      </c>
      <c r="C4932" t="s">
        <v>4015</v>
      </c>
      <c r="D4932" t="s">
        <v>195</v>
      </c>
      <c r="E4932" t="s">
        <v>5288</v>
      </c>
      <c r="F4932" t="s">
        <v>4015</v>
      </c>
      <c r="H4932" t="s">
        <v>125</v>
      </c>
      <c r="I4932" t="s">
        <v>8611</v>
      </c>
      <c r="K4932" t="s">
        <v>132</v>
      </c>
      <c r="L4932" t="s">
        <v>8017</v>
      </c>
    </row>
    <row r="4933" spans="1:12" x14ac:dyDescent="0.25">
      <c r="A4933" t="s">
        <v>195</v>
      </c>
      <c r="B4933" t="s">
        <v>5288</v>
      </c>
      <c r="C4933" t="s">
        <v>4018</v>
      </c>
      <c r="D4933" t="s">
        <v>195</v>
      </c>
      <c r="E4933" t="s">
        <v>5288</v>
      </c>
      <c r="F4933" t="s">
        <v>4018</v>
      </c>
      <c r="H4933" t="s">
        <v>125</v>
      </c>
      <c r="I4933" t="s">
        <v>8612</v>
      </c>
      <c r="K4933" t="s">
        <v>132</v>
      </c>
      <c r="L4933" t="s">
        <v>7608</v>
      </c>
    </row>
    <row r="4934" spans="1:12" x14ac:dyDescent="0.25">
      <c r="A4934" t="s">
        <v>195</v>
      </c>
      <c r="B4934" t="s">
        <v>5288</v>
      </c>
      <c r="C4934" t="s">
        <v>7749</v>
      </c>
      <c r="D4934" t="s">
        <v>195</v>
      </c>
      <c r="E4934" t="s">
        <v>5288</v>
      </c>
      <c r="F4934" t="s">
        <v>7749</v>
      </c>
      <c r="H4934" t="s">
        <v>125</v>
      </c>
      <c r="I4934" t="s">
        <v>8613</v>
      </c>
      <c r="K4934" t="s">
        <v>132</v>
      </c>
      <c r="L4934" t="s">
        <v>4517</v>
      </c>
    </row>
    <row r="4935" spans="1:12" x14ac:dyDescent="0.25">
      <c r="A4935" t="s">
        <v>195</v>
      </c>
      <c r="B4935" t="s">
        <v>5288</v>
      </c>
      <c r="C4935" t="s">
        <v>4022</v>
      </c>
      <c r="D4935" t="s">
        <v>195</v>
      </c>
      <c r="E4935" t="s">
        <v>5288</v>
      </c>
      <c r="F4935" t="s">
        <v>4022</v>
      </c>
      <c r="H4935" t="s">
        <v>125</v>
      </c>
      <c r="I4935" t="s">
        <v>8614</v>
      </c>
      <c r="K4935" t="s">
        <v>132</v>
      </c>
      <c r="L4935" t="s">
        <v>7609</v>
      </c>
    </row>
    <row r="4936" spans="1:12" x14ac:dyDescent="0.25">
      <c r="A4936" t="s">
        <v>1593</v>
      </c>
      <c r="B4936" t="s">
        <v>5288</v>
      </c>
      <c r="C4936" t="s">
        <v>7749</v>
      </c>
      <c r="D4936" t="s">
        <v>1593</v>
      </c>
      <c r="E4936" t="s">
        <v>5288</v>
      </c>
      <c r="F4936" t="s">
        <v>7749</v>
      </c>
      <c r="H4936" t="s">
        <v>125</v>
      </c>
      <c r="I4936" t="s">
        <v>8615</v>
      </c>
      <c r="K4936" t="s">
        <v>132</v>
      </c>
      <c r="L4936" t="s">
        <v>7611</v>
      </c>
    </row>
    <row r="4937" spans="1:12" x14ac:dyDescent="0.25">
      <c r="A4937" t="s">
        <v>1608</v>
      </c>
      <c r="B4937" t="s">
        <v>5288</v>
      </c>
      <c r="C4937" t="s">
        <v>3995</v>
      </c>
      <c r="D4937" t="s">
        <v>1608</v>
      </c>
      <c r="E4937" t="s">
        <v>5288</v>
      </c>
      <c r="F4937" t="s">
        <v>3995</v>
      </c>
      <c r="H4937" t="s">
        <v>125</v>
      </c>
      <c r="I4937" t="s">
        <v>8616</v>
      </c>
      <c r="K4937" t="s">
        <v>132</v>
      </c>
      <c r="L4937" t="s">
        <v>7978</v>
      </c>
    </row>
    <row r="4938" spans="1:12" x14ac:dyDescent="0.25">
      <c r="A4938" t="s">
        <v>1608</v>
      </c>
      <c r="B4938" t="s">
        <v>5288</v>
      </c>
      <c r="C4938" t="s">
        <v>8180</v>
      </c>
      <c r="D4938" t="s">
        <v>1608</v>
      </c>
      <c r="E4938" t="s">
        <v>5288</v>
      </c>
      <c r="F4938" t="s">
        <v>8180</v>
      </c>
      <c r="H4938" t="s">
        <v>125</v>
      </c>
      <c r="I4938" t="s">
        <v>8617</v>
      </c>
      <c r="K4938" t="s">
        <v>132</v>
      </c>
      <c r="L4938" t="s">
        <v>9078</v>
      </c>
    </row>
    <row r="4939" spans="1:12" x14ac:dyDescent="0.25">
      <c r="A4939" t="s">
        <v>199</v>
      </c>
      <c r="B4939" t="s">
        <v>5288</v>
      </c>
      <c r="C4939" t="s">
        <v>3546</v>
      </c>
      <c r="D4939" t="s">
        <v>199</v>
      </c>
      <c r="E4939" t="s">
        <v>5288</v>
      </c>
      <c r="F4939" t="s">
        <v>3546</v>
      </c>
      <c r="H4939" t="s">
        <v>125</v>
      </c>
      <c r="I4939" t="s">
        <v>8618</v>
      </c>
      <c r="K4939" t="s">
        <v>132</v>
      </c>
      <c r="L4939" t="s">
        <v>7612</v>
      </c>
    </row>
    <row r="4940" spans="1:12" x14ac:dyDescent="0.25">
      <c r="A4940" t="s">
        <v>199</v>
      </c>
      <c r="B4940" t="s">
        <v>5288</v>
      </c>
      <c r="C4940" t="s">
        <v>3549</v>
      </c>
      <c r="D4940" t="s">
        <v>199</v>
      </c>
      <c r="E4940" t="s">
        <v>5288</v>
      </c>
      <c r="F4940" t="s">
        <v>3549</v>
      </c>
      <c r="H4940" t="s">
        <v>125</v>
      </c>
      <c r="I4940" t="s">
        <v>8619</v>
      </c>
      <c r="K4940" t="s">
        <v>132</v>
      </c>
      <c r="L4940" t="s">
        <v>7697</v>
      </c>
    </row>
    <row r="4941" spans="1:12" x14ac:dyDescent="0.25">
      <c r="A4941" t="s">
        <v>199</v>
      </c>
      <c r="B4941" t="s">
        <v>5288</v>
      </c>
      <c r="C4941" t="s">
        <v>3560</v>
      </c>
      <c r="D4941" t="s">
        <v>199</v>
      </c>
      <c r="E4941" t="s">
        <v>5288</v>
      </c>
      <c r="F4941" t="s">
        <v>3560</v>
      </c>
      <c r="H4941" t="s">
        <v>125</v>
      </c>
      <c r="I4941" t="s">
        <v>8620</v>
      </c>
      <c r="K4941" t="s">
        <v>132</v>
      </c>
      <c r="L4941" t="s">
        <v>7979</v>
      </c>
    </row>
    <row r="4942" spans="1:12" x14ac:dyDescent="0.25">
      <c r="A4942" t="s">
        <v>199</v>
      </c>
      <c r="B4942" t="s">
        <v>5288</v>
      </c>
      <c r="C4942" t="s">
        <v>3562</v>
      </c>
      <c r="D4942" t="s">
        <v>199</v>
      </c>
      <c r="E4942" t="s">
        <v>5288</v>
      </c>
      <c r="F4942" t="s">
        <v>3562</v>
      </c>
      <c r="H4942" t="s">
        <v>125</v>
      </c>
      <c r="I4942" t="s">
        <v>8621</v>
      </c>
      <c r="K4942" t="s">
        <v>132</v>
      </c>
      <c r="L4942" t="s">
        <v>9079</v>
      </c>
    </row>
    <row r="4943" spans="1:12" x14ac:dyDescent="0.25">
      <c r="A4943" t="s">
        <v>199</v>
      </c>
      <c r="B4943" t="s">
        <v>5288</v>
      </c>
      <c r="C4943" t="s">
        <v>3576</v>
      </c>
      <c r="D4943" t="s">
        <v>199</v>
      </c>
      <c r="E4943" t="s">
        <v>5288</v>
      </c>
      <c r="F4943" t="s">
        <v>3576</v>
      </c>
      <c r="H4943" t="s">
        <v>125</v>
      </c>
      <c r="I4943" t="s">
        <v>8622</v>
      </c>
      <c r="K4943" t="s">
        <v>132</v>
      </c>
      <c r="L4943" t="s">
        <v>7614</v>
      </c>
    </row>
    <row r="4944" spans="1:12" x14ac:dyDescent="0.25">
      <c r="A4944" t="s">
        <v>199</v>
      </c>
      <c r="B4944" t="s">
        <v>5288</v>
      </c>
      <c r="C4944" t="s">
        <v>3579</v>
      </c>
      <c r="D4944" t="s">
        <v>199</v>
      </c>
      <c r="E4944" t="s">
        <v>5288</v>
      </c>
      <c r="F4944" t="s">
        <v>3579</v>
      </c>
      <c r="H4944" t="s">
        <v>125</v>
      </c>
      <c r="I4944" t="s">
        <v>8623</v>
      </c>
      <c r="K4944" t="s">
        <v>132</v>
      </c>
      <c r="L4944" t="s">
        <v>7618</v>
      </c>
    </row>
    <row r="4945" spans="1:12" x14ac:dyDescent="0.25">
      <c r="A4945" t="s">
        <v>199</v>
      </c>
      <c r="B4945" t="s">
        <v>5288</v>
      </c>
      <c r="C4945" t="s">
        <v>3582</v>
      </c>
      <c r="D4945" t="s">
        <v>199</v>
      </c>
      <c r="E4945" t="s">
        <v>5288</v>
      </c>
      <c r="F4945" t="s">
        <v>3582</v>
      </c>
      <c r="H4945" t="s">
        <v>125</v>
      </c>
      <c r="I4945" t="s">
        <v>8624</v>
      </c>
      <c r="K4945" t="s">
        <v>132</v>
      </c>
      <c r="L4945" t="s">
        <v>7874</v>
      </c>
    </row>
    <row r="4946" spans="1:12" x14ac:dyDescent="0.25">
      <c r="A4946" t="s">
        <v>199</v>
      </c>
      <c r="B4946" t="s">
        <v>5288</v>
      </c>
      <c r="C4946" t="s">
        <v>3585</v>
      </c>
      <c r="D4946" t="s">
        <v>199</v>
      </c>
      <c r="E4946" t="s">
        <v>5288</v>
      </c>
      <c r="F4946" t="s">
        <v>3585</v>
      </c>
      <c r="H4946" t="s">
        <v>125</v>
      </c>
      <c r="I4946" t="s">
        <v>8625</v>
      </c>
      <c r="K4946" t="s">
        <v>132</v>
      </c>
      <c r="L4946" t="s">
        <v>8023</v>
      </c>
    </row>
    <row r="4947" spans="1:12" x14ac:dyDescent="0.25">
      <c r="A4947" t="s">
        <v>199</v>
      </c>
      <c r="B4947" t="s">
        <v>5288</v>
      </c>
      <c r="C4947" t="s">
        <v>3616</v>
      </c>
      <c r="D4947" t="s">
        <v>199</v>
      </c>
      <c r="E4947" t="s">
        <v>5288</v>
      </c>
      <c r="F4947" t="s">
        <v>3616</v>
      </c>
      <c r="H4947" t="s">
        <v>125</v>
      </c>
      <c r="I4947" t="s">
        <v>8626</v>
      </c>
      <c r="K4947" t="s">
        <v>132</v>
      </c>
      <c r="L4947" t="s">
        <v>8030</v>
      </c>
    </row>
    <row r="4948" spans="1:12" x14ac:dyDescent="0.25">
      <c r="A4948" t="s">
        <v>199</v>
      </c>
      <c r="B4948" t="s">
        <v>5288</v>
      </c>
      <c r="C4948" t="s">
        <v>3619</v>
      </c>
      <c r="D4948" t="s">
        <v>199</v>
      </c>
      <c r="E4948" t="s">
        <v>5288</v>
      </c>
      <c r="F4948" t="s">
        <v>3619</v>
      </c>
      <c r="H4948" t="s">
        <v>125</v>
      </c>
      <c r="I4948" t="s">
        <v>8627</v>
      </c>
      <c r="K4948" t="s">
        <v>132</v>
      </c>
      <c r="L4948" t="s">
        <v>8182</v>
      </c>
    </row>
    <row r="4949" spans="1:12" x14ac:dyDescent="0.25">
      <c r="A4949" t="s">
        <v>199</v>
      </c>
      <c r="B4949" t="s">
        <v>5288</v>
      </c>
      <c r="C4949" t="s">
        <v>3622</v>
      </c>
      <c r="D4949" t="s">
        <v>199</v>
      </c>
      <c r="E4949" t="s">
        <v>5288</v>
      </c>
      <c r="F4949" t="s">
        <v>3622</v>
      </c>
      <c r="H4949" t="s">
        <v>125</v>
      </c>
      <c r="I4949" t="s">
        <v>8628</v>
      </c>
      <c r="K4949" t="s">
        <v>132</v>
      </c>
      <c r="L4949" t="s">
        <v>7876</v>
      </c>
    </row>
    <row r="4950" spans="1:12" x14ac:dyDescent="0.25">
      <c r="A4950" t="s">
        <v>199</v>
      </c>
      <c r="B4950" t="s">
        <v>5288</v>
      </c>
      <c r="C4950" t="s">
        <v>3628</v>
      </c>
      <c r="D4950" t="s">
        <v>199</v>
      </c>
      <c r="E4950" t="s">
        <v>5288</v>
      </c>
      <c r="F4950" t="s">
        <v>3628</v>
      </c>
      <c r="H4950" t="s">
        <v>125</v>
      </c>
      <c r="I4950" t="s">
        <v>8629</v>
      </c>
      <c r="K4950" t="s">
        <v>132</v>
      </c>
      <c r="L4950" t="s">
        <v>7877</v>
      </c>
    </row>
    <row r="4951" spans="1:12" x14ac:dyDescent="0.25">
      <c r="A4951" t="s">
        <v>199</v>
      </c>
      <c r="B4951" t="s">
        <v>5288</v>
      </c>
      <c r="C4951" t="s">
        <v>3995</v>
      </c>
      <c r="D4951" t="s">
        <v>199</v>
      </c>
      <c r="E4951" t="s">
        <v>5288</v>
      </c>
      <c r="F4951" t="s">
        <v>3995</v>
      </c>
      <c r="H4951" t="s">
        <v>125</v>
      </c>
      <c r="I4951" t="s">
        <v>8630</v>
      </c>
      <c r="K4951" t="s">
        <v>132</v>
      </c>
      <c r="L4951" t="s">
        <v>8467</v>
      </c>
    </row>
    <row r="4952" spans="1:12" x14ac:dyDescent="0.25">
      <c r="A4952" t="s">
        <v>199</v>
      </c>
      <c r="B4952" t="s">
        <v>5288</v>
      </c>
      <c r="C4952" t="s">
        <v>4037</v>
      </c>
      <c r="D4952" t="s">
        <v>199</v>
      </c>
      <c r="E4952" t="s">
        <v>5288</v>
      </c>
      <c r="F4952" t="s">
        <v>4037</v>
      </c>
      <c r="H4952" t="s">
        <v>125</v>
      </c>
      <c r="I4952" t="s">
        <v>8631</v>
      </c>
      <c r="K4952" t="s">
        <v>132</v>
      </c>
      <c r="L4952" t="s">
        <v>7878</v>
      </c>
    </row>
    <row r="4953" spans="1:12" x14ac:dyDescent="0.25">
      <c r="A4953" t="s">
        <v>199</v>
      </c>
      <c r="B4953" t="s">
        <v>5288</v>
      </c>
      <c r="C4953" t="s">
        <v>4038</v>
      </c>
      <c r="D4953" t="s">
        <v>199</v>
      </c>
      <c r="E4953" t="s">
        <v>5288</v>
      </c>
      <c r="F4953" t="s">
        <v>4038</v>
      </c>
      <c r="H4953" t="s">
        <v>125</v>
      </c>
      <c r="I4953" t="s">
        <v>8632</v>
      </c>
      <c r="K4953" t="s">
        <v>132</v>
      </c>
      <c r="L4953" t="s">
        <v>8183</v>
      </c>
    </row>
    <row r="4954" spans="1:12" x14ac:dyDescent="0.25">
      <c r="A4954" t="s">
        <v>199</v>
      </c>
      <c r="B4954" t="s">
        <v>5288</v>
      </c>
      <c r="C4954" t="s">
        <v>4040</v>
      </c>
      <c r="D4954" t="s">
        <v>199</v>
      </c>
      <c r="E4954" t="s">
        <v>5288</v>
      </c>
      <c r="F4954" t="s">
        <v>4040</v>
      </c>
      <c r="H4954" t="s">
        <v>125</v>
      </c>
      <c r="I4954" t="s">
        <v>8633</v>
      </c>
      <c r="K4954" t="s">
        <v>132</v>
      </c>
      <c r="L4954" t="s">
        <v>7623</v>
      </c>
    </row>
    <row r="4955" spans="1:12" x14ac:dyDescent="0.25">
      <c r="A4955" t="s">
        <v>199</v>
      </c>
      <c r="B4955" t="s">
        <v>5288</v>
      </c>
      <c r="C4955" t="s">
        <v>4042</v>
      </c>
      <c r="D4955" t="s">
        <v>199</v>
      </c>
      <c r="E4955" t="s">
        <v>5288</v>
      </c>
      <c r="F4955" t="s">
        <v>4042</v>
      </c>
      <c r="H4955" t="s">
        <v>125</v>
      </c>
      <c r="I4955" t="s">
        <v>8634</v>
      </c>
      <c r="K4955" t="s">
        <v>132</v>
      </c>
      <c r="L4955" t="s">
        <v>8024</v>
      </c>
    </row>
    <row r="4956" spans="1:12" x14ac:dyDescent="0.25">
      <c r="A4956" t="s">
        <v>199</v>
      </c>
      <c r="B4956" t="s">
        <v>5288</v>
      </c>
      <c r="C4956" t="s">
        <v>4046</v>
      </c>
      <c r="D4956" t="s">
        <v>199</v>
      </c>
      <c r="E4956" t="s">
        <v>5288</v>
      </c>
      <c r="F4956" t="s">
        <v>4046</v>
      </c>
      <c r="H4956" t="s">
        <v>125</v>
      </c>
      <c r="I4956" t="s">
        <v>8635</v>
      </c>
      <c r="K4956" t="s">
        <v>132</v>
      </c>
      <c r="L4956" t="s">
        <v>7624</v>
      </c>
    </row>
    <row r="4957" spans="1:12" x14ac:dyDescent="0.25">
      <c r="A4957" t="s">
        <v>199</v>
      </c>
      <c r="B4957" t="s">
        <v>5288</v>
      </c>
      <c r="C4957" t="s">
        <v>4047</v>
      </c>
      <c r="D4957" t="s">
        <v>199</v>
      </c>
      <c r="E4957" t="s">
        <v>5288</v>
      </c>
      <c r="F4957" t="s">
        <v>4047</v>
      </c>
      <c r="H4957" t="s">
        <v>125</v>
      </c>
      <c r="I4957" t="s">
        <v>8636</v>
      </c>
      <c r="K4957" t="s">
        <v>132</v>
      </c>
      <c r="L4957" t="s">
        <v>7627</v>
      </c>
    </row>
    <row r="4958" spans="1:12" x14ac:dyDescent="0.25">
      <c r="A4958" t="s">
        <v>199</v>
      </c>
      <c r="B4958" t="s">
        <v>5288</v>
      </c>
      <c r="C4958" t="s">
        <v>4049</v>
      </c>
      <c r="D4958" t="s">
        <v>199</v>
      </c>
      <c r="E4958" t="s">
        <v>5288</v>
      </c>
      <c r="F4958" t="s">
        <v>4049</v>
      </c>
      <c r="H4958" t="s">
        <v>125</v>
      </c>
      <c r="I4958" t="s">
        <v>8637</v>
      </c>
      <c r="K4958" t="s">
        <v>132</v>
      </c>
      <c r="L4958" t="s">
        <v>7628</v>
      </c>
    </row>
    <row r="4959" spans="1:12" x14ac:dyDescent="0.25">
      <c r="A4959" t="s">
        <v>199</v>
      </c>
      <c r="B4959" t="s">
        <v>5288</v>
      </c>
      <c r="C4959" t="s">
        <v>4051</v>
      </c>
      <c r="D4959" t="s">
        <v>199</v>
      </c>
      <c r="E4959" t="s">
        <v>5288</v>
      </c>
      <c r="F4959" t="s">
        <v>4051</v>
      </c>
      <c r="H4959" t="s">
        <v>125</v>
      </c>
      <c r="I4959" t="s">
        <v>8638</v>
      </c>
      <c r="K4959" t="s">
        <v>132</v>
      </c>
      <c r="L4959" t="s">
        <v>9080</v>
      </c>
    </row>
    <row r="4960" spans="1:12" x14ac:dyDescent="0.25">
      <c r="A4960" t="s">
        <v>199</v>
      </c>
      <c r="B4960" t="s">
        <v>5288</v>
      </c>
      <c r="C4960" t="s">
        <v>4053</v>
      </c>
      <c r="D4960" t="s">
        <v>199</v>
      </c>
      <c r="E4960" t="s">
        <v>5288</v>
      </c>
      <c r="F4960" t="s">
        <v>4053</v>
      </c>
      <c r="H4960" t="s">
        <v>125</v>
      </c>
      <c r="I4960" t="s">
        <v>8639</v>
      </c>
      <c r="K4960" t="s">
        <v>132</v>
      </c>
      <c r="L4960" t="s">
        <v>4519</v>
      </c>
    </row>
    <row r="4961" spans="1:12" x14ac:dyDescent="0.25">
      <c r="A4961" t="s">
        <v>199</v>
      </c>
      <c r="B4961" t="s">
        <v>5288</v>
      </c>
      <c r="C4961" t="s">
        <v>4054</v>
      </c>
      <c r="D4961" t="s">
        <v>199</v>
      </c>
      <c r="E4961" t="s">
        <v>5288</v>
      </c>
      <c r="F4961" t="s">
        <v>4054</v>
      </c>
      <c r="H4961" t="s">
        <v>125</v>
      </c>
      <c r="I4961" t="s">
        <v>8640</v>
      </c>
      <c r="K4961" t="s">
        <v>132</v>
      </c>
      <c r="L4961" t="s">
        <v>7629</v>
      </c>
    </row>
    <row r="4962" spans="1:12" x14ac:dyDescent="0.25">
      <c r="A4962" t="s">
        <v>199</v>
      </c>
      <c r="B4962" t="s">
        <v>5288</v>
      </c>
      <c r="C4962" t="s">
        <v>4070</v>
      </c>
      <c r="D4962" t="s">
        <v>199</v>
      </c>
      <c r="E4962" t="s">
        <v>5288</v>
      </c>
      <c r="F4962" t="s">
        <v>4070</v>
      </c>
      <c r="H4962" t="s">
        <v>125</v>
      </c>
      <c r="I4962" t="s">
        <v>8641</v>
      </c>
      <c r="K4962" t="s">
        <v>132</v>
      </c>
      <c r="L4962" t="s">
        <v>7631</v>
      </c>
    </row>
    <row r="4963" spans="1:12" x14ac:dyDescent="0.25">
      <c r="A4963" t="s">
        <v>199</v>
      </c>
      <c r="B4963" t="s">
        <v>5288</v>
      </c>
      <c r="C4963" t="s">
        <v>4072</v>
      </c>
      <c r="D4963" t="s">
        <v>199</v>
      </c>
      <c r="E4963" t="s">
        <v>5288</v>
      </c>
      <c r="F4963" t="s">
        <v>4072</v>
      </c>
      <c r="H4963" t="s">
        <v>125</v>
      </c>
      <c r="I4963" t="s">
        <v>8642</v>
      </c>
      <c r="K4963" t="s">
        <v>132</v>
      </c>
      <c r="L4963" t="s">
        <v>4520</v>
      </c>
    </row>
    <row r="4964" spans="1:12" x14ac:dyDescent="0.25">
      <c r="A4964" t="s">
        <v>199</v>
      </c>
      <c r="B4964" t="s">
        <v>5288</v>
      </c>
      <c r="C4964" t="s">
        <v>4074</v>
      </c>
      <c r="D4964" t="s">
        <v>199</v>
      </c>
      <c r="E4964" t="s">
        <v>5288</v>
      </c>
      <c r="F4964" t="s">
        <v>4074</v>
      </c>
      <c r="H4964" t="s">
        <v>125</v>
      </c>
      <c r="I4964" t="s">
        <v>8643</v>
      </c>
      <c r="K4964" t="s">
        <v>132</v>
      </c>
      <c r="L4964" t="s">
        <v>4522</v>
      </c>
    </row>
    <row r="4965" spans="1:12" x14ac:dyDescent="0.25">
      <c r="A4965" t="s">
        <v>199</v>
      </c>
      <c r="B4965" t="s">
        <v>5288</v>
      </c>
      <c r="C4965" t="s">
        <v>4076</v>
      </c>
      <c r="D4965" t="s">
        <v>199</v>
      </c>
      <c r="E4965" t="s">
        <v>5288</v>
      </c>
      <c r="F4965" t="s">
        <v>4076</v>
      </c>
      <c r="H4965" t="s">
        <v>125</v>
      </c>
      <c r="I4965" t="s">
        <v>8644</v>
      </c>
      <c r="K4965" t="s">
        <v>132</v>
      </c>
      <c r="L4965" t="s">
        <v>7635</v>
      </c>
    </row>
    <row r="4966" spans="1:12" x14ac:dyDescent="0.25">
      <c r="A4966" t="s">
        <v>199</v>
      </c>
      <c r="B4966" t="s">
        <v>5288</v>
      </c>
      <c r="C4966" t="s">
        <v>4078</v>
      </c>
      <c r="D4966" t="s">
        <v>199</v>
      </c>
      <c r="E4966" t="s">
        <v>5288</v>
      </c>
      <c r="F4966" t="s">
        <v>4078</v>
      </c>
      <c r="H4966" t="s">
        <v>125</v>
      </c>
      <c r="I4966" t="s">
        <v>8645</v>
      </c>
      <c r="K4966" t="s">
        <v>132</v>
      </c>
      <c r="L4966" t="s">
        <v>4524</v>
      </c>
    </row>
    <row r="4967" spans="1:12" x14ac:dyDescent="0.25">
      <c r="A4967" t="s">
        <v>199</v>
      </c>
      <c r="B4967" t="s">
        <v>5288</v>
      </c>
      <c r="C4967" t="s">
        <v>8181</v>
      </c>
      <c r="D4967" t="s">
        <v>199</v>
      </c>
      <c r="E4967" t="s">
        <v>5288</v>
      </c>
      <c r="F4967" t="s">
        <v>8181</v>
      </c>
      <c r="H4967" t="s">
        <v>125</v>
      </c>
      <c r="I4967" t="s">
        <v>8646</v>
      </c>
      <c r="K4967" t="s">
        <v>132</v>
      </c>
      <c r="L4967" t="s">
        <v>4526</v>
      </c>
    </row>
    <row r="4968" spans="1:12" x14ac:dyDescent="0.25">
      <c r="A4968" t="s">
        <v>1633</v>
      </c>
      <c r="B4968" t="s">
        <v>5288</v>
      </c>
      <c r="C4968" t="s">
        <v>3541</v>
      </c>
      <c r="D4968" t="s">
        <v>199</v>
      </c>
      <c r="E4968" t="s">
        <v>5288</v>
      </c>
      <c r="F4968" t="s">
        <v>3541</v>
      </c>
      <c r="H4968" t="s">
        <v>125</v>
      </c>
      <c r="I4968" t="s">
        <v>8647</v>
      </c>
      <c r="K4968" t="s">
        <v>132</v>
      </c>
      <c r="L4968" t="s">
        <v>7637</v>
      </c>
    </row>
    <row r="4969" spans="1:12" x14ac:dyDescent="0.25">
      <c r="A4969" t="s">
        <v>1633</v>
      </c>
      <c r="B4969" t="s">
        <v>5288</v>
      </c>
      <c r="C4969" t="s">
        <v>3546</v>
      </c>
      <c r="D4969" t="s">
        <v>199</v>
      </c>
      <c r="E4969" t="s">
        <v>5288</v>
      </c>
      <c r="F4969" t="s">
        <v>3546</v>
      </c>
      <c r="H4969" t="s">
        <v>125</v>
      </c>
      <c r="I4969" t="s">
        <v>8648</v>
      </c>
      <c r="K4969" t="s">
        <v>132</v>
      </c>
      <c r="L4969" t="s">
        <v>7638</v>
      </c>
    </row>
    <row r="4970" spans="1:12" x14ac:dyDescent="0.25">
      <c r="A4970" t="s">
        <v>1633</v>
      </c>
      <c r="B4970" t="s">
        <v>5288</v>
      </c>
      <c r="C4970" t="s">
        <v>3549</v>
      </c>
      <c r="D4970" t="s">
        <v>199</v>
      </c>
      <c r="E4970" t="s">
        <v>5288</v>
      </c>
      <c r="F4970" t="s">
        <v>3549</v>
      </c>
      <c r="H4970" t="s">
        <v>125</v>
      </c>
      <c r="I4970" t="s">
        <v>8649</v>
      </c>
      <c r="K4970" t="s">
        <v>132</v>
      </c>
      <c r="L4970" t="s">
        <v>4528</v>
      </c>
    </row>
    <row r="4971" spans="1:12" x14ac:dyDescent="0.25">
      <c r="A4971" t="s">
        <v>1633</v>
      </c>
      <c r="B4971" t="s">
        <v>5288</v>
      </c>
      <c r="C4971" t="s">
        <v>3560</v>
      </c>
      <c r="D4971" t="s">
        <v>199</v>
      </c>
      <c r="E4971" t="s">
        <v>5288</v>
      </c>
      <c r="F4971" t="s">
        <v>3560</v>
      </c>
      <c r="H4971" t="s">
        <v>125</v>
      </c>
      <c r="I4971" t="s">
        <v>8650</v>
      </c>
      <c r="K4971" t="s">
        <v>132</v>
      </c>
      <c r="L4971" t="s">
        <v>4530</v>
      </c>
    </row>
    <row r="4972" spans="1:12" x14ac:dyDescent="0.25">
      <c r="A4972" t="s">
        <v>1633</v>
      </c>
      <c r="B4972" t="s">
        <v>5288</v>
      </c>
      <c r="C4972" t="s">
        <v>3562</v>
      </c>
      <c r="D4972" t="s">
        <v>199</v>
      </c>
      <c r="E4972" t="s">
        <v>5288</v>
      </c>
      <c r="F4972" t="s">
        <v>3562</v>
      </c>
      <c r="H4972" t="s">
        <v>125</v>
      </c>
      <c r="I4972" t="s">
        <v>8651</v>
      </c>
      <c r="K4972" t="s">
        <v>132</v>
      </c>
      <c r="L4972" t="s">
        <v>7639</v>
      </c>
    </row>
    <row r="4973" spans="1:12" x14ac:dyDescent="0.25">
      <c r="A4973" t="s">
        <v>1633</v>
      </c>
      <c r="B4973" t="s">
        <v>5288</v>
      </c>
      <c r="C4973" t="s">
        <v>3568</v>
      </c>
      <c r="D4973" t="s">
        <v>199</v>
      </c>
      <c r="E4973" t="s">
        <v>5288</v>
      </c>
      <c r="F4973" t="s">
        <v>3568</v>
      </c>
      <c r="H4973" t="s">
        <v>125</v>
      </c>
      <c r="I4973" t="s">
        <v>8652</v>
      </c>
      <c r="K4973" t="s">
        <v>132</v>
      </c>
      <c r="L4973" t="s">
        <v>7640</v>
      </c>
    </row>
    <row r="4974" spans="1:12" x14ac:dyDescent="0.25">
      <c r="A4974" t="s">
        <v>1633</v>
      </c>
      <c r="B4974" t="s">
        <v>5288</v>
      </c>
      <c r="C4974" t="s">
        <v>3576</v>
      </c>
      <c r="D4974" t="s">
        <v>199</v>
      </c>
      <c r="E4974" t="s">
        <v>5288</v>
      </c>
      <c r="F4974" t="s">
        <v>3576</v>
      </c>
      <c r="H4974" t="s">
        <v>125</v>
      </c>
      <c r="I4974" t="s">
        <v>8653</v>
      </c>
      <c r="K4974" t="s">
        <v>132</v>
      </c>
      <c r="L4974" t="s">
        <v>4531</v>
      </c>
    </row>
    <row r="4975" spans="1:12" x14ac:dyDescent="0.25">
      <c r="A4975" t="s">
        <v>1633</v>
      </c>
      <c r="B4975" t="s">
        <v>5288</v>
      </c>
      <c r="C4975" t="s">
        <v>3579</v>
      </c>
      <c r="D4975" t="s">
        <v>199</v>
      </c>
      <c r="E4975" t="s">
        <v>5288</v>
      </c>
      <c r="F4975" t="s">
        <v>3579</v>
      </c>
      <c r="H4975" t="s">
        <v>125</v>
      </c>
      <c r="I4975" t="s">
        <v>8654</v>
      </c>
      <c r="K4975" t="s">
        <v>132</v>
      </c>
      <c r="L4975" t="s">
        <v>4533</v>
      </c>
    </row>
    <row r="4976" spans="1:12" x14ac:dyDescent="0.25">
      <c r="A4976" t="s">
        <v>1633</v>
      </c>
      <c r="B4976" t="s">
        <v>5288</v>
      </c>
      <c r="C4976" t="s">
        <v>3582</v>
      </c>
      <c r="D4976" t="s">
        <v>199</v>
      </c>
      <c r="E4976" t="s">
        <v>5288</v>
      </c>
      <c r="F4976" t="s">
        <v>3582</v>
      </c>
      <c r="H4976" t="s">
        <v>125</v>
      </c>
      <c r="I4976" t="s">
        <v>8655</v>
      </c>
      <c r="K4976" t="s">
        <v>132</v>
      </c>
      <c r="L4976" t="s">
        <v>8035</v>
      </c>
    </row>
    <row r="4977" spans="1:12" x14ac:dyDescent="0.25">
      <c r="A4977" t="s">
        <v>1633</v>
      </c>
      <c r="B4977" t="s">
        <v>5288</v>
      </c>
      <c r="C4977" t="s">
        <v>3585</v>
      </c>
      <c r="D4977" t="s">
        <v>199</v>
      </c>
      <c r="E4977" t="s">
        <v>5288</v>
      </c>
      <c r="F4977" t="s">
        <v>3585</v>
      </c>
      <c r="H4977" t="s">
        <v>125</v>
      </c>
      <c r="I4977" t="s">
        <v>8656</v>
      </c>
      <c r="K4977" t="s">
        <v>132</v>
      </c>
      <c r="L4977" t="s">
        <v>8036</v>
      </c>
    </row>
    <row r="4978" spans="1:12" x14ac:dyDescent="0.25">
      <c r="A4978" t="s">
        <v>1633</v>
      </c>
      <c r="B4978" t="s">
        <v>5288</v>
      </c>
      <c r="C4978" t="s">
        <v>3616</v>
      </c>
      <c r="D4978" t="s">
        <v>199</v>
      </c>
      <c r="E4978" t="s">
        <v>5288</v>
      </c>
      <c r="F4978" t="s">
        <v>3616</v>
      </c>
      <c r="H4978" t="s">
        <v>125</v>
      </c>
      <c r="I4978" t="s">
        <v>8657</v>
      </c>
      <c r="K4978" t="s">
        <v>132</v>
      </c>
      <c r="L4978" t="s">
        <v>8040</v>
      </c>
    </row>
    <row r="4979" spans="1:12" x14ac:dyDescent="0.25">
      <c r="A4979" t="s">
        <v>1633</v>
      </c>
      <c r="B4979" t="s">
        <v>5288</v>
      </c>
      <c r="C4979" t="s">
        <v>3619</v>
      </c>
      <c r="D4979" t="s">
        <v>199</v>
      </c>
      <c r="E4979" t="s">
        <v>5288</v>
      </c>
      <c r="F4979" t="s">
        <v>3619</v>
      </c>
      <c r="H4979" t="s">
        <v>125</v>
      </c>
      <c r="I4979" t="s">
        <v>8658</v>
      </c>
      <c r="K4979" t="s">
        <v>132</v>
      </c>
      <c r="L4979" t="s">
        <v>8037</v>
      </c>
    </row>
    <row r="4980" spans="1:12" x14ac:dyDescent="0.25">
      <c r="A4980" t="s">
        <v>1633</v>
      </c>
      <c r="B4980" t="s">
        <v>5288</v>
      </c>
      <c r="C4980" t="s">
        <v>3628</v>
      </c>
      <c r="D4980" t="s">
        <v>199</v>
      </c>
      <c r="E4980" t="s">
        <v>5288</v>
      </c>
      <c r="F4980" t="s">
        <v>3628</v>
      </c>
      <c r="H4980" t="s">
        <v>125</v>
      </c>
      <c r="I4980" t="s">
        <v>8659</v>
      </c>
      <c r="K4980" t="s">
        <v>132</v>
      </c>
      <c r="L4980" t="s">
        <v>8038</v>
      </c>
    </row>
    <row r="4981" spans="1:12" x14ac:dyDescent="0.25">
      <c r="A4981" t="s">
        <v>1633</v>
      </c>
      <c r="B4981" t="s">
        <v>5288</v>
      </c>
      <c r="C4981" t="s">
        <v>3966</v>
      </c>
      <c r="D4981" t="s">
        <v>199</v>
      </c>
      <c r="E4981" t="s">
        <v>5288</v>
      </c>
      <c r="F4981" t="s">
        <v>3966</v>
      </c>
      <c r="H4981" t="s">
        <v>125</v>
      </c>
      <c r="I4981" t="s">
        <v>8660</v>
      </c>
      <c r="K4981" t="s">
        <v>132</v>
      </c>
      <c r="L4981" t="s">
        <v>8039</v>
      </c>
    </row>
    <row r="4982" spans="1:12" x14ac:dyDescent="0.25">
      <c r="A4982" t="s">
        <v>1633</v>
      </c>
      <c r="B4982" t="s">
        <v>5288</v>
      </c>
      <c r="C4982" t="s">
        <v>3974</v>
      </c>
      <c r="D4982" t="s">
        <v>199</v>
      </c>
      <c r="E4982" t="s">
        <v>5288</v>
      </c>
      <c r="F4982" t="s">
        <v>3974</v>
      </c>
      <c r="H4982" t="s">
        <v>125</v>
      </c>
      <c r="I4982" t="s">
        <v>8661</v>
      </c>
      <c r="K4982" t="s">
        <v>132</v>
      </c>
      <c r="L4982" t="s">
        <v>8041</v>
      </c>
    </row>
    <row r="4983" spans="1:12" x14ac:dyDescent="0.25">
      <c r="A4983" t="s">
        <v>1633</v>
      </c>
      <c r="B4983" t="s">
        <v>5288</v>
      </c>
      <c r="C4983" t="s">
        <v>3979</v>
      </c>
      <c r="D4983" t="s">
        <v>199</v>
      </c>
      <c r="E4983" t="s">
        <v>5288</v>
      </c>
      <c r="F4983" t="s">
        <v>3979</v>
      </c>
      <c r="H4983" t="s">
        <v>125</v>
      </c>
      <c r="I4983" t="s">
        <v>8662</v>
      </c>
      <c r="K4983" t="s">
        <v>132</v>
      </c>
      <c r="L4983" t="s">
        <v>8184</v>
      </c>
    </row>
    <row r="4984" spans="1:12" x14ac:dyDescent="0.25">
      <c r="A4984" t="s">
        <v>1633</v>
      </c>
      <c r="B4984" t="s">
        <v>5288</v>
      </c>
      <c r="C4984" t="s">
        <v>3995</v>
      </c>
      <c r="D4984" t="s">
        <v>199</v>
      </c>
      <c r="E4984" t="s">
        <v>5288</v>
      </c>
      <c r="F4984" t="s">
        <v>3995</v>
      </c>
      <c r="H4984" t="s">
        <v>125</v>
      </c>
      <c r="I4984" t="s">
        <v>8663</v>
      </c>
      <c r="K4984" t="s">
        <v>153</v>
      </c>
      <c r="L4984" t="s">
        <v>3628</v>
      </c>
    </row>
    <row r="4985" spans="1:12" x14ac:dyDescent="0.25">
      <c r="A4985" t="s">
        <v>1633</v>
      </c>
      <c r="B4985" t="s">
        <v>5288</v>
      </c>
      <c r="C4985" t="s">
        <v>4037</v>
      </c>
      <c r="D4985" t="s">
        <v>199</v>
      </c>
      <c r="E4985" t="s">
        <v>5288</v>
      </c>
      <c r="F4985" t="s">
        <v>4037</v>
      </c>
      <c r="H4985" t="s">
        <v>125</v>
      </c>
      <c r="I4985" t="s">
        <v>8664</v>
      </c>
      <c r="K4985" t="s">
        <v>153</v>
      </c>
      <c r="L4985" t="s">
        <v>3744</v>
      </c>
    </row>
    <row r="4986" spans="1:12" x14ac:dyDescent="0.25">
      <c r="A4986" t="s">
        <v>1633</v>
      </c>
      <c r="B4986" t="s">
        <v>5288</v>
      </c>
      <c r="C4986" t="s">
        <v>4038</v>
      </c>
      <c r="D4986" t="s">
        <v>199</v>
      </c>
      <c r="E4986" t="s">
        <v>5288</v>
      </c>
      <c r="F4986" t="s">
        <v>4038</v>
      </c>
      <c r="H4986" t="s">
        <v>125</v>
      </c>
      <c r="I4986" t="s">
        <v>8665</v>
      </c>
      <c r="K4986" t="s">
        <v>153</v>
      </c>
      <c r="L4986" t="s">
        <v>3796</v>
      </c>
    </row>
    <row r="4987" spans="1:12" x14ac:dyDescent="0.25">
      <c r="A4987" t="s">
        <v>1633</v>
      </c>
      <c r="B4987" t="s">
        <v>5288</v>
      </c>
      <c r="C4987" t="s">
        <v>4040</v>
      </c>
      <c r="D4987" t="s">
        <v>199</v>
      </c>
      <c r="E4987" t="s">
        <v>5288</v>
      </c>
      <c r="F4987" t="s">
        <v>4040</v>
      </c>
      <c r="H4987" t="s">
        <v>125</v>
      </c>
      <c r="I4987" t="s">
        <v>8666</v>
      </c>
      <c r="K4987" t="s">
        <v>153</v>
      </c>
      <c r="L4987" t="s">
        <v>5647</v>
      </c>
    </row>
    <row r="4988" spans="1:12" x14ac:dyDescent="0.25">
      <c r="A4988" t="s">
        <v>1633</v>
      </c>
      <c r="B4988" t="s">
        <v>5288</v>
      </c>
      <c r="C4988" t="s">
        <v>4042</v>
      </c>
      <c r="D4988" t="s">
        <v>199</v>
      </c>
      <c r="E4988" t="s">
        <v>5288</v>
      </c>
      <c r="F4988" t="s">
        <v>4042</v>
      </c>
      <c r="H4988" t="s">
        <v>125</v>
      </c>
      <c r="I4988" t="s">
        <v>8667</v>
      </c>
      <c r="K4988" t="s">
        <v>153</v>
      </c>
      <c r="L4988" t="s">
        <v>3802</v>
      </c>
    </row>
    <row r="4989" spans="1:12" x14ac:dyDescent="0.25">
      <c r="A4989" t="s">
        <v>1633</v>
      </c>
      <c r="B4989" t="s">
        <v>5288</v>
      </c>
      <c r="C4989" t="s">
        <v>4046</v>
      </c>
      <c r="D4989" t="s">
        <v>199</v>
      </c>
      <c r="E4989" t="s">
        <v>5288</v>
      </c>
      <c r="F4989" t="s">
        <v>4046</v>
      </c>
      <c r="H4989" t="s">
        <v>125</v>
      </c>
      <c r="I4989" t="s">
        <v>8668</v>
      </c>
      <c r="K4989" t="s">
        <v>153</v>
      </c>
      <c r="L4989" t="s">
        <v>5654</v>
      </c>
    </row>
    <row r="4990" spans="1:12" x14ac:dyDescent="0.25">
      <c r="A4990" t="s">
        <v>1633</v>
      </c>
      <c r="B4990" t="s">
        <v>5288</v>
      </c>
      <c r="C4990" t="s">
        <v>4051</v>
      </c>
      <c r="D4990" t="s">
        <v>199</v>
      </c>
      <c r="E4990" t="s">
        <v>5288</v>
      </c>
      <c r="F4990" t="s">
        <v>4051</v>
      </c>
      <c r="H4990" t="s">
        <v>125</v>
      </c>
      <c r="I4990" t="s">
        <v>8669</v>
      </c>
      <c r="K4990" t="s">
        <v>153</v>
      </c>
      <c r="L4990" t="s">
        <v>3808</v>
      </c>
    </row>
    <row r="4991" spans="1:12" x14ac:dyDescent="0.25">
      <c r="A4991" t="s">
        <v>1633</v>
      </c>
      <c r="B4991" t="s">
        <v>5288</v>
      </c>
      <c r="C4991" t="s">
        <v>4072</v>
      </c>
      <c r="D4991" t="s">
        <v>199</v>
      </c>
      <c r="E4991" t="s">
        <v>5288</v>
      </c>
      <c r="F4991" t="s">
        <v>4072</v>
      </c>
      <c r="H4991" t="s">
        <v>125</v>
      </c>
      <c r="I4991" t="s">
        <v>8670</v>
      </c>
      <c r="K4991" t="s">
        <v>153</v>
      </c>
      <c r="L4991" t="s">
        <v>5661</v>
      </c>
    </row>
    <row r="4992" spans="1:12" x14ac:dyDescent="0.25">
      <c r="A4992" t="s">
        <v>1633</v>
      </c>
      <c r="B4992" t="s">
        <v>5288</v>
      </c>
      <c r="C4992" t="s">
        <v>4074</v>
      </c>
      <c r="D4992" t="s">
        <v>199</v>
      </c>
      <c r="E4992" t="s">
        <v>5288</v>
      </c>
      <c r="F4992" t="s">
        <v>4074</v>
      </c>
      <c r="H4992" t="s">
        <v>125</v>
      </c>
      <c r="I4992" t="s">
        <v>8671</v>
      </c>
      <c r="K4992" t="s">
        <v>153</v>
      </c>
      <c r="L4992" t="s">
        <v>3826</v>
      </c>
    </row>
    <row r="4993" spans="1:12" x14ac:dyDescent="0.25">
      <c r="A4993" t="s">
        <v>1633</v>
      </c>
      <c r="B4993" t="s">
        <v>5288</v>
      </c>
      <c r="C4993" t="s">
        <v>4076</v>
      </c>
      <c r="D4993" t="s">
        <v>199</v>
      </c>
      <c r="E4993" t="s">
        <v>5288</v>
      </c>
      <c r="F4993" t="s">
        <v>4076</v>
      </c>
      <c r="H4993" t="s">
        <v>125</v>
      </c>
      <c r="I4993" t="s">
        <v>8672</v>
      </c>
      <c r="K4993" t="s">
        <v>153</v>
      </c>
      <c r="L4993" t="s">
        <v>5688</v>
      </c>
    </row>
    <row r="4994" spans="1:12" x14ac:dyDescent="0.25">
      <c r="A4994" t="s">
        <v>1633</v>
      </c>
      <c r="B4994" t="s">
        <v>5288</v>
      </c>
      <c r="C4994" t="s">
        <v>8181</v>
      </c>
      <c r="D4994" t="s">
        <v>199</v>
      </c>
      <c r="E4994" t="s">
        <v>5288</v>
      </c>
      <c r="F4994" t="s">
        <v>8181</v>
      </c>
      <c r="H4994" t="s">
        <v>125</v>
      </c>
      <c r="I4994" t="s">
        <v>8673</v>
      </c>
      <c r="K4994" t="s">
        <v>180</v>
      </c>
      <c r="L4994" t="s">
        <v>3628</v>
      </c>
    </row>
    <row r="4995" spans="1:12" x14ac:dyDescent="0.25">
      <c r="A4995" t="s">
        <v>1676</v>
      </c>
      <c r="B4995" t="s">
        <v>5284</v>
      </c>
      <c r="C4995" t="s">
        <v>8504</v>
      </c>
      <c r="D4995" t="s">
        <v>1677</v>
      </c>
      <c r="E4995" t="s">
        <v>5284</v>
      </c>
      <c r="F4995" t="s">
        <v>8504</v>
      </c>
      <c r="H4995" t="s">
        <v>125</v>
      </c>
      <c r="I4995" t="s">
        <v>8674</v>
      </c>
      <c r="K4995" t="s">
        <v>180</v>
      </c>
      <c r="L4995" t="s">
        <v>5654</v>
      </c>
    </row>
    <row r="4996" spans="1:12" x14ac:dyDescent="0.25">
      <c r="A4996" t="s">
        <v>1676</v>
      </c>
      <c r="B4996" t="s">
        <v>5284</v>
      </c>
      <c r="C4996" t="s">
        <v>3314</v>
      </c>
      <c r="D4996" t="s">
        <v>1677</v>
      </c>
      <c r="E4996" t="s">
        <v>5284</v>
      </c>
      <c r="F4996" t="s">
        <v>3314</v>
      </c>
      <c r="H4996" t="s">
        <v>125</v>
      </c>
      <c r="I4996" t="s">
        <v>8675</v>
      </c>
      <c r="K4996" t="s">
        <v>180</v>
      </c>
      <c r="L4996" t="s">
        <v>3995</v>
      </c>
    </row>
    <row r="4997" spans="1:12" x14ac:dyDescent="0.25">
      <c r="A4997" t="s">
        <v>1676</v>
      </c>
      <c r="B4997" t="s">
        <v>5284</v>
      </c>
      <c r="C4997" t="s">
        <v>3341</v>
      </c>
      <c r="D4997" t="s">
        <v>1677</v>
      </c>
      <c r="E4997" t="s">
        <v>5284</v>
      </c>
      <c r="F4997" t="s">
        <v>3341</v>
      </c>
      <c r="H4997" t="s">
        <v>125</v>
      </c>
      <c r="I4997" t="s">
        <v>8676</v>
      </c>
      <c r="K4997" t="s">
        <v>134</v>
      </c>
      <c r="L4997" t="s">
        <v>3341</v>
      </c>
    </row>
    <row r="4998" spans="1:12" x14ac:dyDescent="0.25">
      <c r="A4998" t="s">
        <v>1676</v>
      </c>
      <c r="B4998" t="s">
        <v>5284</v>
      </c>
      <c r="C4998" t="s">
        <v>7897</v>
      </c>
      <c r="D4998" t="s">
        <v>1677</v>
      </c>
      <c r="E4998" t="s">
        <v>5284</v>
      </c>
      <c r="F4998" t="s">
        <v>7897</v>
      </c>
      <c r="H4998" t="s">
        <v>125</v>
      </c>
      <c r="I4998" t="s">
        <v>8677</v>
      </c>
      <c r="K4998" t="s">
        <v>134</v>
      </c>
      <c r="L4998" t="s">
        <v>7593</v>
      </c>
    </row>
    <row r="4999" spans="1:12" x14ac:dyDescent="0.25">
      <c r="A4999" t="s">
        <v>1676</v>
      </c>
      <c r="B4999" t="s">
        <v>5284</v>
      </c>
      <c r="C4999" t="s">
        <v>7596</v>
      </c>
      <c r="D4999" t="s">
        <v>1677</v>
      </c>
      <c r="E4999" t="s">
        <v>5284</v>
      </c>
      <c r="F4999" t="s">
        <v>7596</v>
      </c>
      <c r="H4999" t="s">
        <v>125</v>
      </c>
      <c r="I4999" t="s">
        <v>8678</v>
      </c>
      <c r="K4999" t="s">
        <v>134</v>
      </c>
      <c r="L4999" t="s">
        <v>3377</v>
      </c>
    </row>
    <row r="5000" spans="1:12" x14ac:dyDescent="0.25">
      <c r="A5000" t="s">
        <v>1676</v>
      </c>
      <c r="B5000" t="s">
        <v>5284</v>
      </c>
      <c r="C5000" t="s">
        <v>7905</v>
      </c>
      <c r="D5000" t="s">
        <v>1677</v>
      </c>
      <c r="E5000" t="s">
        <v>5284</v>
      </c>
      <c r="F5000" t="s">
        <v>7905</v>
      </c>
      <c r="H5000" t="s">
        <v>125</v>
      </c>
      <c r="I5000" t="s">
        <v>8679</v>
      </c>
      <c r="K5000" t="s">
        <v>134</v>
      </c>
      <c r="L5000" t="s">
        <v>3383</v>
      </c>
    </row>
    <row r="5001" spans="1:12" x14ac:dyDescent="0.25">
      <c r="A5001" t="s">
        <v>1676</v>
      </c>
      <c r="B5001" t="s">
        <v>5284</v>
      </c>
      <c r="C5001" t="s">
        <v>3386</v>
      </c>
      <c r="D5001" t="s">
        <v>1677</v>
      </c>
      <c r="E5001" t="s">
        <v>5284</v>
      </c>
      <c r="F5001" t="s">
        <v>3386</v>
      </c>
      <c r="H5001" t="s">
        <v>125</v>
      </c>
      <c r="I5001" t="s">
        <v>8680</v>
      </c>
      <c r="K5001" t="s">
        <v>134</v>
      </c>
      <c r="L5001" t="s">
        <v>7948</v>
      </c>
    </row>
    <row r="5002" spans="1:12" x14ac:dyDescent="0.25">
      <c r="A5002" t="s">
        <v>1676</v>
      </c>
      <c r="B5002" t="s">
        <v>5284</v>
      </c>
      <c r="C5002" t="s">
        <v>7597</v>
      </c>
      <c r="D5002" t="s">
        <v>1677</v>
      </c>
      <c r="E5002" t="s">
        <v>5284</v>
      </c>
      <c r="F5002" t="s">
        <v>7597</v>
      </c>
      <c r="H5002" t="s">
        <v>125</v>
      </c>
      <c r="I5002" t="s">
        <v>8681</v>
      </c>
      <c r="K5002" t="s">
        <v>134</v>
      </c>
      <c r="L5002" t="s">
        <v>3386</v>
      </c>
    </row>
    <row r="5003" spans="1:12" x14ac:dyDescent="0.25">
      <c r="A5003" t="s">
        <v>1676</v>
      </c>
      <c r="B5003" t="s">
        <v>5284</v>
      </c>
      <c r="C5003" t="s">
        <v>3397</v>
      </c>
      <c r="D5003" t="s">
        <v>1677</v>
      </c>
      <c r="E5003" t="s">
        <v>5284</v>
      </c>
      <c r="F5003" t="s">
        <v>3397</v>
      </c>
      <c r="H5003" t="s">
        <v>125</v>
      </c>
      <c r="I5003" t="s">
        <v>8682</v>
      </c>
      <c r="K5003" t="s">
        <v>134</v>
      </c>
      <c r="L5003" t="s">
        <v>3391</v>
      </c>
    </row>
    <row r="5004" spans="1:12" x14ac:dyDescent="0.25">
      <c r="A5004" t="s">
        <v>1676</v>
      </c>
      <c r="B5004" t="s">
        <v>5284</v>
      </c>
      <c r="C5004" t="s">
        <v>7902</v>
      </c>
      <c r="D5004" t="s">
        <v>1677</v>
      </c>
      <c r="E5004" t="s">
        <v>5284</v>
      </c>
      <c r="F5004" t="s">
        <v>7902</v>
      </c>
      <c r="H5004" t="s">
        <v>125</v>
      </c>
      <c r="I5004" t="s">
        <v>8683</v>
      </c>
      <c r="K5004" t="s">
        <v>134</v>
      </c>
      <c r="L5004" t="s">
        <v>7957</v>
      </c>
    </row>
    <row r="5005" spans="1:12" x14ac:dyDescent="0.25">
      <c r="A5005" t="s">
        <v>1676</v>
      </c>
      <c r="B5005" t="s">
        <v>5284</v>
      </c>
      <c r="C5005" t="s">
        <v>4517</v>
      </c>
      <c r="D5005" t="s">
        <v>1677</v>
      </c>
      <c r="E5005" t="s">
        <v>5284</v>
      </c>
      <c r="F5005" t="s">
        <v>4517</v>
      </c>
      <c r="H5005" t="s">
        <v>125</v>
      </c>
      <c r="I5005" t="s">
        <v>8684</v>
      </c>
      <c r="K5005" t="s">
        <v>134</v>
      </c>
      <c r="L5005" t="s">
        <v>3478</v>
      </c>
    </row>
    <row r="5006" spans="1:12" x14ac:dyDescent="0.25">
      <c r="A5006" t="s">
        <v>1676</v>
      </c>
      <c r="B5006" t="s">
        <v>5284</v>
      </c>
      <c r="C5006" t="s">
        <v>7614</v>
      </c>
      <c r="D5006" t="s">
        <v>1677</v>
      </c>
      <c r="E5006" t="s">
        <v>5284</v>
      </c>
      <c r="F5006" t="s">
        <v>7614</v>
      </c>
      <c r="H5006" t="s">
        <v>125</v>
      </c>
      <c r="I5006" t="s">
        <v>8685</v>
      </c>
      <c r="K5006" t="s">
        <v>134</v>
      </c>
      <c r="L5006" t="s">
        <v>8038</v>
      </c>
    </row>
    <row r="5007" spans="1:12" x14ac:dyDescent="0.25">
      <c r="A5007" t="s">
        <v>1676</v>
      </c>
      <c r="B5007" t="s">
        <v>5284</v>
      </c>
      <c r="C5007" t="s">
        <v>7623</v>
      </c>
      <c r="D5007" t="s">
        <v>1677</v>
      </c>
      <c r="E5007" t="s">
        <v>5284</v>
      </c>
      <c r="F5007" t="s">
        <v>7623</v>
      </c>
      <c r="H5007" t="s">
        <v>125</v>
      </c>
      <c r="I5007" t="s">
        <v>8686</v>
      </c>
      <c r="K5007" t="s">
        <v>2065</v>
      </c>
      <c r="L5007" t="s">
        <v>3257</v>
      </c>
    </row>
    <row r="5008" spans="1:12" x14ac:dyDescent="0.25">
      <c r="A5008" t="s">
        <v>1676</v>
      </c>
      <c r="B5008" t="s">
        <v>5288</v>
      </c>
      <c r="C5008" t="s">
        <v>7905</v>
      </c>
      <c r="D5008" t="s">
        <v>1677</v>
      </c>
      <c r="E5008" t="s">
        <v>5288</v>
      </c>
      <c r="F5008" t="s">
        <v>7905</v>
      </c>
      <c r="H5008" t="s">
        <v>125</v>
      </c>
      <c r="I5008" t="s">
        <v>8687</v>
      </c>
      <c r="K5008" t="s">
        <v>2065</v>
      </c>
      <c r="L5008" t="s">
        <v>7905</v>
      </c>
    </row>
    <row r="5009" spans="1:12" x14ac:dyDescent="0.25">
      <c r="A5009" t="s">
        <v>1676</v>
      </c>
      <c r="B5009" t="s">
        <v>5288</v>
      </c>
      <c r="C5009" t="s">
        <v>7654</v>
      </c>
      <c r="D5009" t="s">
        <v>1677</v>
      </c>
      <c r="E5009" t="s">
        <v>5288</v>
      </c>
      <c r="F5009" t="s">
        <v>7654</v>
      </c>
      <c r="H5009" t="s">
        <v>125</v>
      </c>
      <c r="I5009" t="s">
        <v>8688</v>
      </c>
      <c r="K5009" t="s">
        <v>2065</v>
      </c>
      <c r="L5009" t="s">
        <v>7945</v>
      </c>
    </row>
    <row r="5010" spans="1:12" x14ac:dyDescent="0.25">
      <c r="A5010" t="s">
        <v>1676</v>
      </c>
      <c r="B5010" t="s">
        <v>5288</v>
      </c>
      <c r="C5010" t="s">
        <v>3628</v>
      </c>
      <c r="D5010" t="s">
        <v>1677</v>
      </c>
      <c r="E5010" t="s">
        <v>5288</v>
      </c>
      <c r="F5010" t="s">
        <v>3628</v>
      </c>
      <c r="H5010" t="s">
        <v>125</v>
      </c>
      <c r="I5010" t="s">
        <v>8689</v>
      </c>
      <c r="K5010" t="s">
        <v>2065</v>
      </c>
      <c r="L5010" t="s">
        <v>7597</v>
      </c>
    </row>
    <row r="5011" spans="1:12" x14ac:dyDescent="0.25">
      <c r="A5011" t="s">
        <v>1676</v>
      </c>
      <c r="B5011" t="s">
        <v>5288</v>
      </c>
      <c r="C5011" t="s">
        <v>7600</v>
      </c>
      <c r="D5011" t="s">
        <v>1677</v>
      </c>
      <c r="E5011" t="s">
        <v>5288</v>
      </c>
      <c r="F5011" t="s">
        <v>7600</v>
      </c>
      <c r="H5011" t="s">
        <v>125</v>
      </c>
      <c r="I5011" t="s">
        <v>8690</v>
      </c>
      <c r="K5011" t="s">
        <v>2065</v>
      </c>
      <c r="L5011" t="s">
        <v>9075</v>
      </c>
    </row>
    <row r="5012" spans="1:12" x14ac:dyDescent="0.25">
      <c r="A5012" t="s">
        <v>1676</v>
      </c>
      <c r="B5012" t="s">
        <v>5288</v>
      </c>
      <c r="C5012" t="s">
        <v>7730</v>
      </c>
      <c r="D5012" t="s">
        <v>1677</v>
      </c>
      <c r="E5012" t="s">
        <v>5288</v>
      </c>
      <c r="F5012" t="s">
        <v>7730</v>
      </c>
      <c r="H5012" t="s">
        <v>125</v>
      </c>
      <c r="I5012" t="s">
        <v>8691</v>
      </c>
      <c r="K5012" t="s">
        <v>2065</v>
      </c>
      <c r="L5012" t="s">
        <v>8493</v>
      </c>
    </row>
    <row r="5013" spans="1:12" x14ac:dyDescent="0.25">
      <c r="A5013" t="s">
        <v>1676</v>
      </c>
      <c r="B5013" t="s">
        <v>5288</v>
      </c>
      <c r="C5013" t="s">
        <v>8505</v>
      </c>
      <c r="D5013" t="s">
        <v>1677</v>
      </c>
      <c r="E5013" t="s">
        <v>5288</v>
      </c>
      <c r="F5013" t="s">
        <v>8505</v>
      </c>
      <c r="H5013" t="s">
        <v>125</v>
      </c>
      <c r="I5013" t="s">
        <v>8692</v>
      </c>
      <c r="K5013" t="s">
        <v>2065</v>
      </c>
      <c r="L5013" t="s">
        <v>3489</v>
      </c>
    </row>
    <row r="5014" spans="1:12" x14ac:dyDescent="0.25">
      <c r="A5014" t="s">
        <v>1676</v>
      </c>
      <c r="B5014" t="s">
        <v>5288</v>
      </c>
      <c r="C5014" t="s">
        <v>7743</v>
      </c>
      <c r="D5014" t="s">
        <v>1677</v>
      </c>
      <c r="E5014" t="s">
        <v>5288</v>
      </c>
      <c r="F5014" t="s">
        <v>7743</v>
      </c>
      <c r="H5014" t="s">
        <v>125</v>
      </c>
      <c r="I5014" t="s">
        <v>8693</v>
      </c>
      <c r="K5014" t="s">
        <v>2065</v>
      </c>
      <c r="L5014" t="s">
        <v>3492</v>
      </c>
    </row>
    <row r="5015" spans="1:12" x14ac:dyDescent="0.25">
      <c r="A5015" t="s">
        <v>1676</v>
      </c>
      <c r="B5015" t="s">
        <v>5288</v>
      </c>
      <c r="C5015" t="s">
        <v>7745</v>
      </c>
      <c r="D5015" t="s">
        <v>1677</v>
      </c>
      <c r="E5015" t="s">
        <v>5288</v>
      </c>
      <c r="F5015" t="s">
        <v>7745</v>
      </c>
      <c r="H5015" t="s">
        <v>125</v>
      </c>
      <c r="I5015" t="s">
        <v>8694</v>
      </c>
      <c r="K5015" t="s">
        <v>2065</v>
      </c>
      <c r="L5015" t="s">
        <v>3535</v>
      </c>
    </row>
    <row r="5016" spans="1:12" x14ac:dyDescent="0.25">
      <c r="A5016" t="s">
        <v>1676</v>
      </c>
      <c r="B5016" t="s">
        <v>5288</v>
      </c>
      <c r="C5016" t="s">
        <v>3995</v>
      </c>
      <c r="D5016" t="s">
        <v>1677</v>
      </c>
      <c r="E5016" t="s">
        <v>5288</v>
      </c>
      <c r="F5016" t="s">
        <v>3995</v>
      </c>
      <c r="H5016" t="s">
        <v>125</v>
      </c>
      <c r="I5016" t="s">
        <v>8695</v>
      </c>
      <c r="K5016" t="s">
        <v>2065</v>
      </c>
      <c r="L5016" t="s">
        <v>7673</v>
      </c>
    </row>
    <row r="5017" spans="1:12" x14ac:dyDescent="0.25">
      <c r="A5017" t="s">
        <v>1679</v>
      </c>
      <c r="B5017" t="s">
        <v>5284</v>
      </c>
      <c r="C5017" t="s">
        <v>3341</v>
      </c>
      <c r="D5017" t="s">
        <v>929</v>
      </c>
      <c r="E5017" t="s">
        <v>5284</v>
      </c>
      <c r="F5017" t="s">
        <v>3341</v>
      </c>
      <c r="H5017" t="s">
        <v>125</v>
      </c>
      <c r="I5017" t="s">
        <v>8696</v>
      </c>
      <c r="K5017" t="s">
        <v>2065</v>
      </c>
      <c r="L5017" t="s">
        <v>3663</v>
      </c>
    </row>
    <row r="5018" spans="1:12" x14ac:dyDescent="0.25">
      <c r="A5018" t="s">
        <v>1679</v>
      </c>
      <c r="B5018" t="s">
        <v>5284</v>
      </c>
      <c r="C5018" t="s">
        <v>7596</v>
      </c>
      <c r="D5018" t="s">
        <v>929</v>
      </c>
      <c r="E5018" t="s">
        <v>5284</v>
      </c>
      <c r="F5018" t="s">
        <v>7596</v>
      </c>
      <c r="H5018" t="s">
        <v>125</v>
      </c>
      <c r="I5018" t="s">
        <v>8697</v>
      </c>
      <c r="K5018" t="s">
        <v>2065</v>
      </c>
      <c r="L5018" t="s">
        <v>7600</v>
      </c>
    </row>
    <row r="5019" spans="1:12" x14ac:dyDescent="0.25">
      <c r="A5019" t="s">
        <v>1679</v>
      </c>
      <c r="B5019" t="s">
        <v>5288</v>
      </c>
      <c r="C5019" t="s">
        <v>3628</v>
      </c>
      <c r="D5019" t="s">
        <v>929</v>
      </c>
      <c r="E5019" t="s">
        <v>5288</v>
      </c>
      <c r="F5019" t="s">
        <v>3628</v>
      </c>
      <c r="H5019" t="s">
        <v>125</v>
      </c>
      <c r="I5019" t="s">
        <v>8698</v>
      </c>
      <c r="K5019" t="s">
        <v>2065</v>
      </c>
      <c r="L5019" t="s">
        <v>7741</v>
      </c>
    </row>
    <row r="5020" spans="1:12" x14ac:dyDescent="0.25">
      <c r="A5020" t="s">
        <v>1679</v>
      </c>
      <c r="B5020" t="s">
        <v>5288</v>
      </c>
      <c r="C5020" t="s">
        <v>7743</v>
      </c>
      <c r="D5020" t="s">
        <v>929</v>
      </c>
      <c r="E5020" t="s">
        <v>5288</v>
      </c>
      <c r="F5020" t="s">
        <v>7743</v>
      </c>
      <c r="H5020" t="s">
        <v>125</v>
      </c>
      <c r="I5020" t="s">
        <v>8699</v>
      </c>
      <c r="K5020" t="s">
        <v>2065</v>
      </c>
      <c r="L5020" t="s">
        <v>7742</v>
      </c>
    </row>
    <row r="5021" spans="1:12" x14ac:dyDescent="0.25">
      <c r="A5021" t="s">
        <v>1679</v>
      </c>
      <c r="B5021" t="s">
        <v>5288</v>
      </c>
      <c r="C5021" t="s">
        <v>7745</v>
      </c>
      <c r="D5021" t="s">
        <v>929</v>
      </c>
      <c r="E5021" t="s">
        <v>5288</v>
      </c>
      <c r="F5021" t="s">
        <v>7745</v>
      </c>
      <c r="H5021" t="s">
        <v>125</v>
      </c>
      <c r="I5021" t="s">
        <v>8700</v>
      </c>
      <c r="K5021" t="s">
        <v>2065</v>
      </c>
      <c r="L5021" t="s">
        <v>7749</v>
      </c>
    </row>
    <row r="5022" spans="1:12" x14ac:dyDescent="0.25">
      <c r="A5022" t="s">
        <v>1679</v>
      </c>
      <c r="B5022" t="s">
        <v>5288</v>
      </c>
      <c r="C5022" t="s">
        <v>3995</v>
      </c>
      <c r="D5022" t="s">
        <v>929</v>
      </c>
      <c r="E5022" t="s">
        <v>5288</v>
      </c>
      <c r="F5022" t="s">
        <v>3995</v>
      </c>
      <c r="H5022" t="s">
        <v>125</v>
      </c>
      <c r="I5022" t="s">
        <v>8701</v>
      </c>
      <c r="K5022" t="s">
        <v>2065</v>
      </c>
      <c r="L5022" t="s">
        <v>4175</v>
      </c>
    </row>
    <row r="5023" spans="1:12" x14ac:dyDescent="0.25">
      <c r="A5023" t="s">
        <v>1679</v>
      </c>
      <c r="B5023" t="s">
        <v>5288</v>
      </c>
      <c r="C5023" t="s">
        <v>7749</v>
      </c>
      <c r="D5023" t="s">
        <v>929</v>
      </c>
      <c r="E5023" t="s">
        <v>5288</v>
      </c>
      <c r="F5023" t="s">
        <v>7749</v>
      </c>
      <c r="H5023" t="s">
        <v>125</v>
      </c>
      <c r="I5023" t="s">
        <v>8702</v>
      </c>
      <c r="K5023" t="s">
        <v>2065</v>
      </c>
      <c r="L5023" t="s">
        <v>8212</v>
      </c>
    </row>
    <row r="5024" spans="1:12" x14ac:dyDescent="0.25">
      <c r="A5024" t="s">
        <v>112</v>
      </c>
      <c r="B5024" t="s">
        <v>5284</v>
      </c>
      <c r="C5024" t="s">
        <v>3341</v>
      </c>
      <c r="D5024" t="s">
        <v>112</v>
      </c>
      <c r="E5024" t="s">
        <v>5284</v>
      </c>
      <c r="F5024" t="s">
        <v>3341</v>
      </c>
      <c r="H5024" t="s">
        <v>125</v>
      </c>
      <c r="I5024" t="s">
        <v>8703</v>
      </c>
      <c r="K5024" t="s">
        <v>2065</v>
      </c>
      <c r="L5024" t="s">
        <v>8220</v>
      </c>
    </row>
    <row r="5025" spans="1:12" x14ac:dyDescent="0.25">
      <c r="A5025" t="s">
        <v>112</v>
      </c>
      <c r="B5025" t="s">
        <v>5284</v>
      </c>
      <c r="C5025" t="s">
        <v>3365</v>
      </c>
      <c r="D5025" t="s">
        <v>112</v>
      </c>
      <c r="E5025" t="s">
        <v>5284</v>
      </c>
      <c r="F5025" t="s">
        <v>3365</v>
      </c>
      <c r="H5025" t="s">
        <v>125</v>
      </c>
      <c r="I5025" t="s">
        <v>8704</v>
      </c>
      <c r="K5025" t="s">
        <v>2065</v>
      </c>
      <c r="L5025" t="s">
        <v>4273</v>
      </c>
    </row>
    <row r="5026" spans="1:12" x14ac:dyDescent="0.25">
      <c r="A5026" t="s">
        <v>112</v>
      </c>
      <c r="B5026" t="s">
        <v>5284</v>
      </c>
      <c r="C5026" t="s">
        <v>3383</v>
      </c>
      <c r="D5026" t="s">
        <v>112</v>
      </c>
      <c r="E5026" t="s">
        <v>5284</v>
      </c>
      <c r="F5026" t="s">
        <v>3383</v>
      </c>
      <c r="H5026" t="s">
        <v>125</v>
      </c>
      <c r="I5026" t="s">
        <v>8705</v>
      </c>
      <c r="K5026" t="s">
        <v>2065</v>
      </c>
      <c r="L5026" t="s">
        <v>7601</v>
      </c>
    </row>
    <row r="5027" spans="1:12" x14ac:dyDescent="0.25">
      <c r="A5027" t="s">
        <v>112</v>
      </c>
      <c r="B5027" t="s">
        <v>5284</v>
      </c>
      <c r="C5027" t="s">
        <v>3391</v>
      </c>
      <c r="D5027" t="s">
        <v>112</v>
      </c>
      <c r="E5027" t="s">
        <v>5284</v>
      </c>
      <c r="F5027" t="s">
        <v>3391</v>
      </c>
      <c r="H5027" t="s">
        <v>125</v>
      </c>
      <c r="I5027" t="s">
        <v>8706</v>
      </c>
      <c r="K5027" t="s">
        <v>2065</v>
      </c>
      <c r="L5027" t="s">
        <v>7866</v>
      </c>
    </row>
    <row r="5028" spans="1:12" x14ac:dyDescent="0.25">
      <c r="A5028" t="s">
        <v>112</v>
      </c>
      <c r="B5028" t="s">
        <v>5284</v>
      </c>
      <c r="C5028" t="s">
        <v>3413</v>
      </c>
      <c r="D5028" t="s">
        <v>112</v>
      </c>
      <c r="E5028" t="s">
        <v>5284</v>
      </c>
      <c r="F5028" t="s">
        <v>3413</v>
      </c>
      <c r="H5028" t="s">
        <v>125</v>
      </c>
      <c r="I5028" t="s">
        <v>8707</v>
      </c>
      <c r="K5028" t="s">
        <v>2065</v>
      </c>
      <c r="L5028" t="s">
        <v>7867</v>
      </c>
    </row>
    <row r="5029" spans="1:12" x14ac:dyDescent="0.25">
      <c r="A5029" t="s">
        <v>1699</v>
      </c>
      <c r="B5029" t="s">
        <v>5284</v>
      </c>
      <c r="C5029" t="s">
        <v>3341</v>
      </c>
      <c r="D5029" t="s">
        <v>112</v>
      </c>
      <c r="E5029" t="s">
        <v>5284</v>
      </c>
      <c r="F5029" t="s">
        <v>3341</v>
      </c>
      <c r="H5029" t="s">
        <v>125</v>
      </c>
      <c r="I5029" t="s">
        <v>8708</v>
      </c>
      <c r="K5029" t="s">
        <v>2065</v>
      </c>
      <c r="L5029" t="s">
        <v>7868</v>
      </c>
    </row>
    <row r="5030" spans="1:12" x14ac:dyDescent="0.25">
      <c r="A5030" t="s">
        <v>1699</v>
      </c>
      <c r="B5030" t="s">
        <v>5284</v>
      </c>
      <c r="C5030" t="s">
        <v>3365</v>
      </c>
      <c r="D5030" t="s">
        <v>112</v>
      </c>
      <c r="E5030" t="s">
        <v>5284</v>
      </c>
      <c r="F5030" t="s">
        <v>3365</v>
      </c>
      <c r="H5030" t="s">
        <v>125</v>
      </c>
      <c r="I5030" t="s">
        <v>8709</v>
      </c>
      <c r="K5030" t="s">
        <v>2065</v>
      </c>
      <c r="L5030" t="s">
        <v>7869</v>
      </c>
    </row>
    <row r="5031" spans="1:12" x14ac:dyDescent="0.25">
      <c r="A5031" t="s">
        <v>1699</v>
      </c>
      <c r="B5031" t="s">
        <v>5284</v>
      </c>
      <c r="C5031" t="s">
        <v>3391</v>
      </c>
      <c r="D5031" t="s">
        <v>112</v>
      </c>
      <c r="E5031" t="s">
        <v>5284</v>
      </c>
      <c r="F5031" t="s">
        <v>3391</v>
      </c>
      <c r="H5031" t="s">
        <v>125</v>
      </c>
      <c r="I5031" t="s">
        <v>8710</v>
      </c>
      <c r="K5031" t="s">
        <v>2065</v>
      </c>
      <c r="L5031" t="s">
        <v>8274</v>
      </c>
    </row>
    <row r="5032" spans="1:12" x14ac:dyDescent="0.25">
      <c r="A5032" t="s">
        <v>1699</v>
      </c>
      <c r="B5032" t="s">
        <v>5284</v>
      </c>
      <c r="C5032" t="s">
        <v>3413</v>
      </c>
      <c r="D5032" t="s">
        <v>112</v>
      </c>
      <c r="E5032" t="s">
        <v>5284</v>
      </c>
      <c r="F5032" t="s">
        <v>3413</v>
      </c>
      <c r="H5032" t="s">
        <v>125</v>
      </c>
      <c r="I5032" t="s">
        <v>8711</v>
      </c>
      <c r="K5032" t="s">
        <v>2065</v>
      </c>
      <c r="L5032" t="s">
        <v>8280</v>
      </c>
    </row>
    <row r="5033" spans="1:12" x14ac:dyDescent="0.25">
      <c r="A5033" t="s">
        <v>116</v>
      </c>
      <c r="B5033" t="s">
        <v>5284</v>
      </c>
      <c r="C5033" t="s">
        <v>3365</v>
      </c>
      <c r="D5033" t="s">
        <v>116</v>
      </c>
      <c r="E5033" t="s">
        <v>5284</v>
      </c>
      <c r="F5033" t="s">
        <v>3365</v>
      </c>
      <c r="H5033" t="s">
        <v>125</v>
      </c>
      <c r="I5033" t="s">
        <v>8712</v>
      </c>
      <c r="K5033" t="s">
        <v>2065</v>
      </c>
      <c r="L5033" t="s">
        <v>8281</v>
      </c>
    </row>
    <row r="5034" spans="1:12" x14ac:dyDescent="0.25">
      <c r="A5034" t="s">
        <v>116</v>
      </c>
      <c r="B5034" t="s">
        <v>5284</v>
      </c>
      <c r="C5034" t="s">
        <v>3383</v>
      </c>
      <c r="D5034" t="s">
        <v>116</v>
      </c>
      <c r="E5034" t="s">
        <v>5284</v>
      </c>
      <c r="F5034" t="s">
        <v>3383</v>
      </c>
      <c r="H5034" t="s">
        <v>125</v>
      </c>
      <c r="I5034" t="s">
        <v>8713</v>
      </c>
      <c r="K5034" t="s">
        <v>2065</v>
      </c>
      <c r="L5034" t="s">
        <v>4428</v>
      </c>
    </row>
    <row r="5035" spans="1:12" x14ac:dyDescent="0.25">
      <c r="A5035" t="s">
        <v>116</v>
      </c>
      <c r="B5035" t="s">
        <v>5284</v>
      </c>
      <c r="C5035" t="s">
        <v>3391</v>
      </c>
      <c r="D5035" t="s">
        <v>116</v>
      </c>
      <c r="E5035" t="s">
        <v>5284</v>
      </c>
      <c r="F5035" t="s">
        <v>3391</v>
      </c>
      <c r="H5035" t="s">
        <v>125</v>
      </c>
      <c r="I5035" t="s">
        <v>8714</v>
      </c>
      <c r="K5035" t="s">
        <v>2065</v>
      </c>
      <c r="L5035" t="s">
        <v>7870</v>
      </c>
    </row>
    <row r="5036" spans="1:12" x14ac:dyDescent="0.25">
      <c r="A5036" t="s">
        <v>116</v>
      </c>
      <c r="B5036" t="s">
        <v>5284</v>
      </c>
      <c r="C5036" t="s">
        <v>3413</v>
      </c>
      <c r="D5036" t="s">
        <v>116</v>
      </c>
      <c r="E5036" t="s">
        <v>5284</v>
      </c>
      <c r="F5036" t="s">
        <v>3413</v>
      </c>
      <c r="H5036" t="s">
        <v>125</v>
      </c>
      <c r="I5036" t="s">
        <v>8715</v>
      </c>
      <c r="K5036" t="s">
        <v>2065</v>
      </c>
      <c r="L5036" t="s">
        <v>8300</v>
      </c>
    </row>
    <row r="5037" spans="1:12" x14ac:dyDescent="0.25">
      <c r="A5037" t="s">
        <v>1703</v>
      </c>
      <c r="B5037" t="s">
        <v>5284</v>
      </c>
      <c r="C5037" t="s">
        <v>3341</v>
      </c>
      <c r="D5037" t="s">
        <v>116</v>
      </c>
      <c r="E5037" t="s">
        <v>5284</v>
      </c>
      <c r="F5037" t="s">
        <v>3341</v>
      </c>
      <c r="H5037" t="s">
        <v>125</v>
      </c>
      <c r="I5037" t="s">
        <v>8716</v>
      </c>
      <c r="K5037" t="s">
        <v>2065</v>
      </c>
      <c r="L5037" t="s">
        <v>8301</v>
      </c>
    </row>
    <row r="5038" spans="1:12" x14ac:dyDescent="0.25">
      <c r="A5038" t="s">
        <v>1703</v>
      </c>
      <c r="B5038" t="s">
        <v>5284</v>
      </c>
      <c r="C5038" t="s">
        <v>7593</v>
      </c>
      <c r="D5038" t="s">
        <v>116</v>
      </c>
      <c r="E5038" t="s">
        <v>5284</v>
      </c>
      <c r="F5038" t="s">
        <v>7593</v>
      </c>
      <c r="H5038" t="s">
        <v>125</v>
      </c>
      <c r="I5038" t="s">
        <v>8717</v>
      </c>
      <c r="K5038" t="s">
        <v>2065</v>
      </c>
      <c r="L5038" t="s">
        <v>7612</v>
      </c>
    </row>
    <row r="5039" spans="1:12" x14ac:dyDescent="0.25">
      <c r="A5039" t="s">
        <v>1703</v>
      </c>
      <c r="B5039" t="s">
        <v>5284</v>
      </c>
      <c r="C5039" t="s">
        <v>3353</v>
      </c>
      <c r="D5039" t="s">
        <v>116</v>
      </c>
      <c r="E5039" t="s">
        <v>5284</v>
      </c>
      <c r="F5039" t="s">
        <v>3353</v>
      </c>
      <c r="H5039" t="s">
        <v>125</v>
      </c>
      <c r="I5039" t="s">
        <v>8718</v>
      </c>
      <c r="K5039" t="s">
        <v>2065</v>
      </c>
      <c r="L5039" t="s">
        <v>7874</v>
      </c>
    </row>
    <row r="5040" spans="1:12" x14ac:dyDescent="0.25">
      <c r="A5040" t="s">
        <v>1703</v>
      </c>
      <c r="B5040" t="s">
        <v>5284</v>
      </c>
      <c r="C5040" t="s">
        <v>3365</v>
      </c>
      <c r="D5040" t="s">
        <v>116</v>
      </c>
      <c r="E5040" t="s">
        <v>5284</v>
      </c>
      <c r="F5040" t="s">
        <v>3365</v>
      </c>
      <c r="H5040" t="s">
        <v>125</v>
      </c>
      <c r="I5040" t="s">
        <v>8719</v>
      </c>
      <c r="K5040" t="s">
        <v>2065</v>
      </c>
      <c r="L5040" t="s">
        <v>8494</v>
      </c>
    </row>
    <row r="5041" spans="1:12" x14ac:dyDescent="0.25">
      <c r="A5041" t="s">
        <v>1703</v>
      </c>
      <c r="B5041" t="s">
        <v>5284</v>
      </c>
      <c r="C5041" t="s">
        <v>3383</v>
      </c>
      <c r="D5041" t="s">
        <v>116</v>
      </c>
      <c r="E5041" t="s">
        <v>5284</v>
      </c>
      <c r="F5041" t="s">
        <v>3383</v>
      </c>
      <c r="H5041" t="s">
        <v>125</v>
      </c>
      <c r="I5041" t="s">
        <v>8720</v>
      </c>
      <c r="K5041" t="s">
        <v>137</v>
      </c>
      <c r="L5041" t="s">
        <v>3323</v>
      </c>
    </row>
    <row r="5042" spans="1:12" x14ac:dyDescent="0.25">
      <c r="A5042" t="s">
        <v>1703</v>
      </c>
      <c r="B5042" t="s">
        <v>5284</v>
      </c>
      <c r="C5042" t="s">
        <v>3391</v>
      </c>
      <c r="D5042" t="s">
        <v>116</v>
      </c>
      <c r="E5042" t="s">
        <v>5284</v>
      </c>
      <c r="F5042" t="s">
        <v>3391</v>
      </c>
      <c r="H5042" t="s">
        <v>125</v>
      </c>
      <c r="I5042" t="s">
        <v>8721</v>
      </c>
      <c r="K5042" t="s">
        <v>137</v>
      </c>
      <c r="L5042" t="s">
        <v>3326</v>
      </c>
    </row>
    <row r="5043" spans="1:12" x14ac:dyDescent="0.25">
      <c r="A5043" t="s">
        <v>1703</v>
      </c>
      <c r="B5043" t="s">
        <v>5284</v>
      </c>
      <c r="C5043" t="s">
        <v>3413</v>
      </c>
      <c r="D5043" t="s">
        <v>116</v>
      </c>
      <c r="E5043" t="s">
        <v>5284</v>
      </c>
      <c r="F5043" t="s">
        <v>3413</v>
      </c>
      <c r="H5043" t="s">
        <v>125</v>
      </c>
      <c r="I5043" t="s">
        <v>8722</v>
      </c>
      <c r="K5043" t="s">
        <v>137</v>
      </c>
      <c r="L5043" t="s">
        <v>3329</v>
      </c>
    </row>
    <row r="5044" spans="1:12" x14ac:dyDescent="0.25">
      <c r="A5044" t="s">
        <v>178</v>
      </c>
      <c r="B5044" t="s">
        <v>5288</v>
      </c>
      <c r="C5044" t="s">
        <v>3541</v>
      </c>
      <c r="D5044" t="s">
        <v>178</v>
      </c>
      <c r="E5044" t="s">
        <v>5288</v>
      </c>
      <c r="F5044" t="s">
        <v>3541</v>
      </c>
      <c r="H5044" t="s">
        <v>125</v>
      </c>
      <c r="I5044" t="s">
        <v>8723</v>
      </c>
      <c r="K5044" t="s">
        <v>137</v>
      </c>
      <c r="L5044" t="s">
        <v>3332</v>
      </c>
    </row>
    <row r="5045" spans="1:12" x14ac:dyDescent="0.25">
      <c r="A5045" t="s">
        <v>178</v>
      </c>
      <c r="B5045" t="s">
        <v>5288</v>
      </c>
      <c r="C5045" t="s">
        <v>3576</v>
      </c>
      <c r="D5045" t="s">
        <v>178</v>
      </c>
      <c r="E5045" t="s">
        <v>5288</v>
      </c>
      <c r="F5045" t="s">
        <v>3576</v>
      </c>
      <c r="H5045" t="s">
        <v>125</v>
      </c>
      <c r="I5045" t="s">
        <v>8724</v>
      </c>
      <c r="K5045" t="s">
        <v>137</v>
      </c>
      <c r="L5045" t="s">
        <v>3335</v>
      </c>
    </row>
    <row r="5046" spans="1:12" x14ac:dyDescent="0.25">
      <c r="A5046" t="s">
        <v>178</v>
      </c>
      <c r="B5046" t="s">
        <v>5288</v>
      </c>
      <c r="C5046" t="s">
        <v>3579</v>
      </c>
      <c r="D5046" t="s">
        <v>178</v>
      </c>
      <c r="E5046" t="s">
        <v>5288</v>
      </c>
      <c r="F5046" t="s">
        <v>3579</v>
      </c>
      <c r="H5046" t="s">
        <v>125</v>
      </c>
      <c r="I5046" t="s">
        <v>8725</v>
      </c>
      <c r="K5046" t="s">
        <v>137</v>
      </c>
      <c r="L5046" t="s">
        <v>3338</v>
      </c>
    </row>
    <row r="5047" spans="1:12" x14ac:dyDescent="0.25">
      <c r="A5047" t="s">
        <v>178</v>
      </c>
      <c r="B5047" t="s">
        <v>5288</v>
      </c>
      <c r="C5047" t="s">
        <v>3585</v>
      </c>
      <c r="D5047" t="s">
        <v>178</v>
      </c>
      <c r="E5047" t="s">
        <v>5288</v>
      </c>
      <c r="F5047" t="s">
        <v>3585</v>
      </c>
      <c r="H5047" t="s">
        <v>125</v>
      </c>
      <c r="I5047" t="s">
        <v>8726</v>
      </c>
      <c r="K5047" t="s">
        <v>137</v>
      </c>
      <c r="L5047" t="s">
        <v>3341</v>
      </c>
    </row>
    <row r="5048" spans="1:12" x14ac:dyDescent="0.25">
      <c r="A5048" t="s">
        <v>178</v>
      </c>
      <c r="B5048" t="s">
        <v>5288</v>
      </c>
      <c r="C5048" t="s">
        <v>3628</v>
      </c>
      <c r="D5048" t="s">
        <v>178</v>
      </c>
      <c r="E5048" t="s">
        <v>5288</v>
      </c>
      <c r="F5048" t="s">
        <v>3628</v>
      </c>
      <c r="H5048" t="s">
        <v>125</v>
      </c>
      <c r="I5048" t="s">
        <v>8727</v>
      </c>
      <c r="K5048" t="s">
        <v>137</v>
      </c>
      <c r="L5048" t="s">
        <v>7593</v>
      </c>
    </row>
    <row r="5049" spans="1:12" x14ac:dyDescent="0.25">
      <c r="A5049" t="s">
        <v>178</v>
      </c>
      <c r="B5049" t="s">
        <v>5288</v>
      </c>
      <c r="C5049" t="s">
        <v>4070</v>
      </c>
      <c r="D5049" t="s">
        <v>178</v>
      </c>
      <c r="E5049" t="s">
        <v>5288</v>
      </c>
      <c r="F5049" t="s">
        <v>4070</v>
      </c>
      <c r="H5049" t="s">
        <v>125</v>
      </c>
      <c r="I5049" t="s">
        <v>8728</v>
      </c>
      <c r="K5049" t="s">
        <v>137</v>
      </c>
      <c r="L5049" t="s">
        <v>3359</v>
      </c>
    </row>
    <row r="5050" spans="1:12" x14ac:dyDescent="0.25">
      <c r="A5050" t="s">
        <v>178</v>
      </c>
      <c r="B5050" t="s">
        <v>5288</v>
      </c>
      <c r="C5050" t="s">
        <v>4074</v>
      </c>
      <c r="D5050" t="s">
        <v>178</v>
      </c>
      <c r="E5050" t="s">
        <v>5288</v>
      </c>
      <c r="F5050" t="s">
        <v>4074</v>
      </c>
      <c r="H5050" t="s">
        <v>125</v>
      </c>
      <c r="I5050" t="s">
        <v>8729</v>
      </c>
      <c r="K5050" t="s">
        <v>137</v>
      </c>
      <c r="L5050" t="s">
        <v>3386</v>
      </c>
    </row>
    <row r="5051" spans="1:12" x14ac:dyDescent="0.25">
      <c r="A5051" t="s">
        <v>178</v>
      </c>
      <c r="B5051" t="s">
        <v>5288</v>
      </c>
      <c r="C5051" t="s">
        <v>4076</v>
      </c>
      <c r="D5051" t="s">
        <v>178</v>
      </c>
      <c r="E5051" t="s">
        <v>5288</v>
      </c>
      <c r="F5051" t="s">
        <v>4076</v>
      </c>
      <c r="H5051" t="s">
        <v>125</v>
      </c>
      <c r="I5051" t="s">
        <v>8730</v>
      </c>
      <c r="K5051" t="s">
        <v>137</v>
      </c>
      <c r="L5051" t="s">
        <v>9104</v>
      </c>
    </row>
    <row r="5052" spans="1:12" x14ac:dyDescent="0.25">
      <c r="A5052" t="s">
        <v>178</v>
      </c>
      <c r="B5052" t="s">
        <v>5288</v>
      </c>
      <c r="C5052" t="s">
        <v>8181</v>
      </c>
      <c r="D5052" t="s">
        <v>178</v>
      </c>
      <c r="E5052" t="s">
        <v>5288</v>
      </c>
      <c r="F5052" t="s">
        <v>8181</v>
      </c>
      <c r="H5052" t="s">
        <v>125</v>
      </c>
      <c r="I5052" t="s">
        <v>8731</v>
      </c>
      <c r="K5052" t="s">
        <v>137</v>
      </c>
      <c r="L5052" t="s">
        <v>8508</v>
      </c>
    </row>
    <row r="5053" spans="1:12" x14ac:dyDescent="0.25">
      <c r="A5053" t="s">
        <v>1707</v>
      </c>
      <c r="B5053" t="s">
        <v>5288</v>
      </c>
      <c r="C5053" t="s">
        <v>3483</v>
      </c>
      <c r="D5053" t="s">
        <v>178</v>
      </c>
      <c r="E5053" t="s">
        <v>5288</v>
      </c>
      <c r="F5053" t="s">
        <v>3483</v>
      </c>
      <c r="H5053" t="s">
        <v>125</v>
      </c>
      <c r="I5053" t="s">
        <v>8732</v>
      </c>
      <c r="K5053" t="s">
        <v>137</v>
      </c>
      <c r="L5053" t="s">
        <v>8510</v>
      </c>
    </row>
    <row r="5054" spans="1:12" x14ac:dyDescent="0.25">
      <c r="A5054" t="s">
        <v>1707</v>
      </c>
      <c r="B5054" t="s">
        <v>5288</v>
      </c>
      <c r="C5054" t="s">
        <v>3541</v>
      </c>
      <c r="D5054" t="s">
        <v>178</v>
      </c>
      <c r="E5054" t="s">
        <v>5288</v>
      </c>
      <c r="F5054" t="s">
        <v>3541</v>
      </c>
      <c r="H5054" t="s">
        <v>125</v>
      </c>
      <c r="I5054" t="s">
        <v>8733</v>
      </c>
      <c r="K5054" t="s">
        <v>137</v>
      </c>
      <c r="L5054" t="s">
        <v>8512</v>
      </c>
    </row>
    <row r="5055" spans="1:12" x14ac:dyDescent="0.25">
      <c r="A5055" t="s">
        <v>1707</v>
      </c>
      <c r="B5055" t="s">
        <v>5288</v>
      </c>
      <c r="C5055" t="s">
        <v>3551</v>
      </c>
      <c r="D5055" t="s">
        <v>178</v>
      </c>
      <c r="E5055" t="s">
        <v>5288</v>
      </c>
      <c r="F5055" t="s">
        <v>3551</v>
      </c>
      <c r="H5055" t="s">
        <v>125</v>
      </c>
      <c r="I5055" t="s">
        <v>8734</v>
      </c>
      <c r="K5055" t="s">
        <v>137</v>
      </c>
      <c r="L5055" t="s">
        <v>8513</v>
      </c>
    </row>
    <row r="5056" spans="1:12" x14ac:dyDescent="0.25">
      <c r="A5056" t="s">
        <v>1707</v>
      </c>
      <c r="B5056" t="s">
        <v>5288</v>
      </c>
      <c r="C5056" t="s">
        <v>3554</v>
      </c>
      <c r="D5056" t="s">
        <v>178</v>
      </c>
      <c r="E5056" t="s">
        <v>5288</v>
      </c>
      <c r="F5056" t="s">
        <v>3554</v>
      </c>
      <c r="H5056" t="s">
        <v>125</v>
      </c>
      <c r="I5056" t="s">
        <v>8735</v>
      </c>
      <c r="K5056" t="s">
        <v>137</v>
      </c>
      <c r="L5056" t="s">
        <v>9087</v>
      </c>
    </row>
    <row r="5057" spans="1:12" x14ac:dyDescent="0.25">
      <c r="A5057" t="s">
        <v>1707</v>
      </c>
      <c r="B5057" t="s">
        <v>5288</v>
      </c>
      <c r="C5057" t="s">
        <v>3565</v>
      </c>
      <c r="D5057" t="s">
        <v>178</v>
      </c>
      <c r="E5057" t="s">
        <v>5288</v>
      </c>
      <c r="F5057" t="s">
        <v>3565</v>
      </c>
      <c r="H5057" t="s">
        <v>125</v>
      </c>
      <c r="I5057" t="s">
        <v>8736</v>
      </c>
      <c r="K5057" t="s">
        <v>137</v>
      </c>
      <c r="L5057" t="s">
        <v>9088</v>
      </c>
    </row>
    <row r="5058" spans="1:12" x14ac:dyDescent="0.25">
      <c r="A5058" t="s">
        <v>1707</v>
      </c>
      <c r="B5058" t="s">
        <v>5288</v>
      </c>
      <c r="C5058" t="s">
        <v>3576</v>
      </c>
      <c r="D5058" t="s">
        <v>178</v>
      </c>
      <c r="E5058" t="s">
        <v>5288</v>
      </c>
      <c r="F5058" t="s">
        <v>3576</v>
      </c>
      <c r="H5058" t="s">
        <v>125</v>
      </c>
      <c r="I5058" t="s">
        <v>8737</v>
      </c>
      <c r="K5058" t="s">
        <v>137</v>
      </c>
      <c r="L5058" t="s">
        <v>8515</v>
      </c>
    </row>
    <row r="5059" spans="1:12" x14ac:dyDescent="0.25">
      <c r="A5059" t="s">
        <v>1707</v>
      </c>
      <c r="B5059" t="s">
        <v>5288</v>
      </c>
      <c r="C5059" t="s">
        <v>3579</v>
      </c>
      <c r="D5059" t="s">
        <v>178</v>
      </c>
      <c r="E5059" t="s">
        <v>5288</v>
      </c>
      <c r="F5059" t="s">
        <v>3579</v>
      </c>
      <c r="H5059" t="s">
        <v>125</v>
      </c>
      <c r="I5059" t="s">
        <v>8738</v>
      </c>
      <c r="K5059" t="s">
        <v>137</v>
      </c>
      <c r="L5059" t="s">
        <v>9089</v>
      </c>
    </row>
    <row r="5060" spans="1:12" x14ac:dyDescent="0.25">
      <c r="A5060" t="s">
        <v>1707</v>
      </c>
      <c r="B5060" t="s">
        <v>5288</v>
      </c>
      <c r="C5060" t="s">
        <v>3585</v>
      </c>
      <c r="D5060" t="s">
        <v>178</v>
      </c>
      <c r="E5060" t="s">
        <v>5288</v>
      </c>
      <c r="F5060" t="s">
        <v>3585</v>
      </c>
      <c r="H5060" t="s">
        <v>125</v>
      </c>
      <c r="I5060" t="s">
        <v>8739</v>
      </c>
      <c r="K5060" t="s">
        <v>137</v>
      </c>
      <c r="L5060" t="s">
        <v>9090</v>
      </c>
    </row>
    <row r="5061" spans="1:12" x14ac:dyDescent="0.25">
      <c r="A5061" t="s">
        <v>1707</v>
      </c>
      <c r="B5061" t="s">
        <v>5288</v>
      </c>
      <c r="C5061" t="s">
        <v>8433</v>
      </c>
      <c r="D5061" t="s">
        <v>178</v>
      </c>
      <c r="E5061" t="s">
        <v>5288</v>
      </c>
      <c r="F5061" t="s">
        <v>8433</v>
      </c>
      <c r="H5061" t="s">
        <v>125</v>
      </c>
      <c r="I5061" t="s">
        <v>8740</v>
      </c>
      <c r="K5061" t="s">
        <v>137</v>
      </c>
      <c r="L5061" t="s">
        <v>9091</v>
      </c>
    </row>
    <row r="5062" spans="1:12" x14ac:dyDescent="0.25">
      <c r="A5062" t="s">
        <v>1707</v>
      </c>
      <c r="B5062" t="s">
        <v>5288</v>
      </c>
      <c r="C5062" t="s">
        <v>3628</v>
      </c>
      <c r="D5062" t="s">
        <v>178</v>
      </c>
      <c r="E5062" t="s">
        <v>5288</v>
      </c>
      <c r="F5062" t="s">
        <v>3628</v>
      </c>
      <c r="H5062" t="s">
        <v>125</v>
      </c>
      <c r="I5062" t="s">
        <v>8741</v>
      </c>
      <c r="K5062" t="s">
        <v>137</v>
      </c>
      <c r="L5062" t="s">
        <v>9092</v>
      </c>
    </row>
    <row r="5063" spans="1:12" x14ac:dyDescent="0.25">
      <c r="A5063" t="s">
        <v>1707</v>
      </c>
      <c r="B5063" t="s">
        <v>5288</v>
      </c>
      <c r="C5063" t="s">
        <v>3995</v>
      </c>
      <c r="D5063" t="s">
        <v>178</v>
      </c>
      <c r="E5063" t="s">
        <v>5288</v>
      </c>
      <c r="F5063" t="s">
        <v>3995</v>
      </c>
      <c r="H5063" t="s">
        <v>125</v>
      </c>
      <c r="I5063" t="s">
        <v>8742</v>
      </c>
      <c r="K5063" t="s">
        <v>137</v>
      </c>
      <c r="L5063" t="s">
        <v>9093</v>
      </c>
    </row>
    <row r="5064" spans="1:12" x14ac:dyDescent="0.25">
      <c r="A5064" t="s">
        <v>1707</v>
      </c>
      <c r="B5064" t="s">
        <v>5288</v>
      </c>
      <c r="C5064" t="s">
        <v>4040</v>
      </c>
      <c r="D5064" t="s">
        <v>178</v>
      </c>
      <c r="E5064" t="s">
        <v>5288</v>
      </c>
      <c r="F5064" t="s">
        <v>4040</v>
      </c>
      <c r="H5064" t="s">
        <v>125</v>
      </c>
      <c r="I5064" t="s">
        <v>8743</v>
      </c>
      <c r="K5064" t="s">
        <v>137</v>
      </c>
      <c r="L5064" t="s">
        <v>9094</v>
      </c>
    </row>
    <row r="5065" spans="1:12" x14ac:dyDescent="0.25">
      <c r="A5065" t="s">
        <v>1707</v>
      </c>
      <c r="B5065" t="s">
        <v>5288</v>
      </c>
      <c r="C5065" t="s">
        <v>4070</v>
      </c>
      <c r="D5065" t="s">
        <v>178</v>
      </c>
      <c r="E5065" t="s">
        <v>5288</v>
      </c>
      <c r="F5065" t="s">
        <v>4070</v>
      </c>
      <c r="H5065" t="s">
        <v>125</v>
      </c>
      <c r="I5065" t="s">
        <v>8744</v>
      </c>
      <c r="K5065" t="s">
        <v>137</v>
      </c>
      <c r="L5065" t="s">
        <v>8516</v>
      </c>
    </row>
    <row r="5066" spans="1:12" x14ac:dyDescent="0.25">
      <c r="A5066" t="s">
        <v>1707</v>
      </c>
      <c r="B5066" t="s">
        <v>5288</v>
      </c>
      <c r="C5066" t="s">
        <v>4074</v>
      </c>
      <c r="D5066" t="s">
        <v>178</v>
      </c>
      <c r="E5066" t="s">
        <v>5288</v>
      </c>
      <c r="F5066" t="s">
        <v>4074</v>
      </c>
      <c r="H5066" t="s">
        <v>125</v>
      </c>
      <c r="I5066" t="s">
        <v>8745</v>
      </c>
      <c r="K5066" t="s">
        <v>137</v>
      </c>
      <c r="L5066" t="s">
        <v>8517</v>
      </c>
    </row>
    <row r="5067" spans="1:12" x14ac:dyDescent="0.25">
      <c r="A5067" t="s">
        <v>1707</v>
      </c>
      <c r="B5067" t="s">
        <v>5288</v>
      </c>
      <c r="C5067" t="s">
        <v>4076</v>
      </c>
      <c r="D5067" t="s">
        <v>178</v>
      </c>
      <c r="E5067" t="s">
        <v>5288</v>
      </c>
      <c r="F5067" t="s">
        <v>4076</v>
      </c>
      <c r="H5067" t="s">
        <v>125</v>
      </c>
      <c r="I5067" t="s">
        <v>8746</v>
      </c>
      <c r="K5067" t="s">
        <v>137</v>
      </c>
      <c r="L5067" t="s">
        <v>8518</v>
      </c>
    </row>
    <row r="5068" spans="1:12" x14ac:dyDescent="0.25">
      <c r="A5068" t="s">
        <v>1707</v>
      </c>
      <c r="B5068" t="s">
        <v>5288</v>
      </c>
      <c r="C5068" t="s">
        <v>8181</v>
      </c>
      <c r="D5068" t="s">
        <v>178</v>
      </c>
      <c r="E5068" t="s">
        <v>5288</v>
      </c>
      <c r="F5068" t="s">
        <v>8181</v>
      </c>
      <c r="H5068" t="s">
        <v>125</v>
      </c>
      <c r="I5068" t="s">
        <v>8747</v>
      </c>
      <c r="K5068" t="s">
        <v>137</v>
      </c>
      <c r="L5068" t="s">
        <v>8519</v>
      </c>
    </row>
    <row r="5069" spans="1:12" x14ac:dyDescent="0.25">
      <c r="A5069" t="s">
        <v>214</v>
      </c>
      <c r="B5069" t="s">
        <v>5288</v>
      </c>
      <c r="C5069" t="s">
        <v>3529</v>
      </c>
      <c r="D5069" t="s">
        <v>214</v>
      </c>
      <c r="E5069" t="s">
        <v>5288</v>
      </c>
      <c r="F5069" t="s">
        <v>3529</v>
      </c>
      <c r="H5069" t="s">
        <v>125</v>
      </c>
      <c r="I5069" t="s">
        <v>8748</v>
      </c>
      <c r="K5069" t="s">
        <v>137</v>
      </c>
      <c r="L5069" t="s">
        <v>8520</v>
      </c>
    </row>
    <row r="5070" spans="1:12" x14ac:dyDescent="0.25">
      <c r="A5070" t="s">
        <v>119</v>
      </c>
      <c r="B5070" t="s">
        <v>5284</v>
      </c>
      <c r="C5070" t="s">
        <v>3341</v>
      </c>
      <c r="D5070" t="s">
        <v>119</v>
      </c>
      <c r="E5070" t="s">
        <v>5284</v>
      </c>
      <c r="F5070" t="s">
        <v>3341</v>
      </c>
      <c r="H5070" t="s">
        <v>125</v>
      </c>
      <c r="I5070" t="s">
        <v>8749</v>
      </c>
      <c r="K5070" t="s">
        <v>137</v>
      </c>
      <c r="L5070" t="s">
        <v>8521</v>
      </c>
    </row>
    <row r="5071" spans="1:12" x14ac:dyDescent="0.25">
      <c r="A5071" t="s">
        <v>119</v>
      </c>
      <c r="B5071" t="s">
        <v>5284</v>
      </c>
      <c r="C5071" t="s">
        <v>3383</v>
      </c>
      <c r="D5071" t="s">
        <v>119</v>
      </c>
      <c r="E5071" t="s">
        <v>5284</v>
      </c>
      <c r="F5071" t="s">
        <v>3383</v>
      </c>
      <c r="H5071" t="s">
        <v>125</v>
      </c>
      <c r="I5071" t="s">
        <v>8750</v>
      </c>
      <c r="K5071" t="s">
        <v>137</v>
      </c>
      <c r="L5071" t="s">
        <v>8522</v>
      </c>
    </row>
    <row r="5072" spans="1:12" x14ac:dyDescent="0.25">
      <c r="A5072" t="s">
        <v>1729</v>
      </c>
      <c r="B5072" t="s">
        <v>5284</v>
      </c>
      <c r="C5072" t="s">
        <v>3341</v>
      </c>
      <c r="D5072" t="s">
        <v>119</v>
      </c>
      <c r="E5072" t="s">
        <v>5284</v>
      </c>
      <c r="F5072" t="s">
        <v>3341</v>
      </c>
      <c r="H5072" t="s">
        <v>125</v>
      </c>
      <c r="I5072" t="s">
        <v>8751</v>
      </c>
      <c r="K5072" t="s">
        <v>137</v>
      </c>
      <c r="L5072" t="s">
        <v>8523</v>
      </c>
    </row>
    <row r="5073" spans="1:12" x14ac:dyDescent="0.25">
      <c r="A5073" t="s">
        <v>1729</v>
      </c>
      <c r="B5073" t="s">
        <v>5284</v>
      </c>
      <c r="C5073" t="s">
        <v>3383</v>
      </c>
      <c r="D5073" t="s">
        <v>119</v>
      </c>
      <c r="E5073" t="s">
        <v>5284</v>
      </c>
      <c r="F5073" t="s">
        <v>3383</v>
      </c>
      <c r="H5073" t="s">
        <v>125</v>
      </c>
      <c r="I5073" t="s">
        <v>8752</v>
      </c>
      <c r="K5073" t="s">
        <v>137</v>
      </c>
      <c r="L5073" t="s">
        <v>8524</v>
      </c>
    </row>
    <row r="5074" spans="1:12" x14ac:dyDescent="0.25">
      <c r="A5074" t="s">
        <v>233</v>
      </c>
      <c r="B5074" t="s">
        <v>5288</v>
      </c>
      <c r="C5074" t="s">
        <v>3480</v>
      </c>
      <c r="D5074" t="s">
        <v>233</v>
      </c>
      <c r="E5074" t="s">
        <v>5288</v>
      </c>
      <c r="F5074" t="s">
        <v>3480</v>
      </c>
      <c r="H5074" t="s">
        <v>125</v>
      </c>
      <c r="I5074" t="s">
        <v>8753</v>
      </c>
      <c r="K5074" t="s">
        <v>137</v>
      </c>
      <c r="L5074" t="s">
        <v>8525</v>
      </c>
    </row>
    <row r="5075" spans="1:12" x14ac:dyDescent="0.25">
      <c r="A5075" t="s">
        <v>233</v>
      </c>
      <c r="B5075" t="s">
        <v>5288</v>
      </c>
      <c r="C5075" t="s">
        <v>3483</v>
      </c>
      <c r="D5075" t="s">
        <v>233</v>
      </c>
      <c r="E5075" t="s">
        <v>5288</v>
      </c>
      <c r="F5075" t="s">
        <v>3483</v>
      </c>
      <c r="H5075" t="s">
        <v>125</v>
      </c>
      <c r="I5075" t="s">
        <v>8754</v>
      </c>
      <c r="K5075" t="s">
        <v>137</v>
      </c>
      <c r="L5075" t="s">
        <v>8526</v>
      </c>
    </row>
    <row r="5076" spans="1:12" x14ac:dyDescent="0.25">
      <c r="A5076" t="s">
        <v>233</v>
      </c>
      <c r="B5076" t="s">
        <v>5288</v>
      </c>
      <c r="C5076" t="s">
        <v>3489</v>
      </c>
      <c r="D5076" t="s">
        <v>233</v>
      </c>
      <c r="E5076" t="s">
        <v>5288</v>
      </c>
      <c r="F5076" t="s">
        <v>3489</v>
      </c>
      <c r="H5076" t="s">
        <v>125</v>
      </c>
      <c r="I5076" t="s">
        <v>8755</v>
      </c>
      <c r="K5076" t="s">
        <v>137</v>
      </c>
      <c r="L5076" t="s">
        <v>8527</v>
      </c>
    </row>
    <row r="5077" spans="1:12" x14ac:dyDescent="0.25">
      <c r="A5077" t="s">
        <v>233</v>
      </c>
      <c r="B5077" t="s">
        <v>5288</v>
      </c>
      <c r="C5077" t="s">
        <v>3492</v>
      </c>
      <c r="D5077" t="s">
        <v>233</v>
      </c>
      <c r="E5077" t="s">
        <v>5288</v>
      </c>
      <c r="F5077" t="s">
        <v>3492</v>
      </c>
      <c r="H5077" t="s">
        <v>125</v>
      </c>
      <c r="I5077" t="s">
        <v>8756</v>
      </c>
      <c r="K5077" t="s">
        <v>137</v>
      </c>
      <c r="L5077" t="s">
        <v>8528</v>
      </c>
    </row>
    <row r="5078" spans="1:12" x14ac:dyDescent="0.25">
      <c r="A5078" t="s">
        <v>233</v>
      </c>
      <c r="B5078" t="s">
        <v>5288</v>
      </c>
      <c r="C5078" t="s">
        <v>3495</v>
      </c>
      <c r="D5078" t="s">
        <v>233</v>
      </c>
      <c r="E5078" t="s">
        <v>5288</v>
      </c>
      <c r="F5078" t="s">
        <v>3495</v>
      </c>
      <c r="H5078" t="s">
        <v>125</v>
      </c>
      <c r="I5078" t="s">
        <v>8757</v>
      </c>
      <c r="K5078" t="s">
        <v>137</v>
      </c>
      <c r="L5078" t="s">
        <v>9095</v>
      </c>
    </row>
    <row r="5079" spans="1:12" x14ac:dyDescent="0.25">
      <c r="A5079" t="s">
        <v>233</v>
      </c>
      <c r="B5079" t="s">
        <v>5288</v>
      </c>
      <c r="C5079" t="s">
        <v>3498</v>
      </c>
      <c r="D5079" t="s">
        <v>233</v>
      </c>
      <c r="E5079" t="s">
        <v>5288</v>
      </c>
      <c r="F5079" t="s">
        <v>3498</v>
      </c>
      <c r="H5079" t="s">
        <v>125</v>
      </c>
      <c r="I5079" t="s">
        <v>8758</v>
      </c>
      <c r="K5079" t="s">
        <v>137</v>
      </c>
      <c r="L5079" t="s">
        <v>8529</v>
      </c>
    </row>
    <row r="5080" spans="1:12" x14ac:dyDescent="0.25">
      <c r="A5080" t="s">
        <v>233</v>
      </c>
      <c r="B5080" t="s">
        <v>5288</v>
      </c>
      <c r="C5080" t="s">
        <v>7615</v>
      </c>
      <c r="D5080" t="s">
        <v>233</v>
      </c>
      <c r="E5080" t="s">
        <v>5288</v>
      </c>
      <c r="F5080" t="s">
        <v>7615</v>
      </c>
      <c r="H5080" t="s">
        <v>125</v>
      </c>
      <c r="I5080" t="s">
        <v>8759</v>
      </c>
      <c r="K5080" t="s">
        <v>137</v>
      </c>
      <c r="L5080" t="s">
        <v>8530</v>
      </c>
    </row>
    <row r="5081" spans="1:12" x14ac:dyDescent="0.25">
      <c r="A5081" t="s">
        <v>233</v>
      </c>
      <c r="B5081" t="s">
        <v>5288</v>
      </c>
      <c r="C5081" t="s">
        <v>3504</v>
      </c>
      <c r="D5081" t="s">
        <v>233</v>
      </c>
      <c r="E5081" t="s">
        <v>5288</v>
      </c>
      <c r="F5081" t="s">
        <v>3504</v>
      </c>
      <c r="H5081" t="s">
        <v>125</v>
      </c>
      <c r="I5081" t="s">
        <v>8760</v>
      </c>
      <c r="K5081" t="s">
        <v>137</v>
      </c>
      <c r="L5081" t="s">
        <v>8531</v>
      </c>
    </row>
    <row r="5082" spans="1:12" x14ac:dyDescent="0.25">
      <c r="A5082" t="s">
        <v>233</v>
      </c>
      <c r="B5082" t="s">
        <v>5288</v>
      </c>
      <c r="C5082" t="s">
        <v>3510</v>
      </c>
      <c r="D5082" t="s">
        <v>233</v>
      </c>
      <c r="E5082" t="s">
        <v>5288</v>
      </c>
      <c r="F5082" t="s">
        <v>3510</v>
      </c>
      <c r="H5082" t="s">
        <v>125</v>
      </c>
      <c r="I5082" t="s">
        <v>8761</v>
      </c>
      <c r="K5082" t="s">
        <v>137</v>
      </c>
      <c r="L5082" t="s">
        <v>8532</v>
      </c>
    </row>
    <row r="5083" spans="1:12" x14ac:dyDescent="0.25">
      <c r="A5083" t="s">
        <v>233</v>
      </c>
      <c r="B5083" t="s">
        <v>5288</v>
      </c>
      <c r="C5083" t="s">
        <v>3513</v>
      </c>
      <c r="D5083" t="s">
        <v>233</v>
      </c>
      <c r="E5083" t="s">
        <v>5288</v>
      </c>
      <c r="F5083" t="s">
        <v>3513</v>
      </c>
      <c r="H5083" t="s">
        <v>125</v>
      </c>
      <c r="I5083" t="s">
        <v>8762</v>
      </c>
      <c r="K5083" t="s">
        <v>137</v>
      </c>
      <c r="L5083" t="s">
        <v>8533</v>
      </c>
    </row>
    <row r="5084" spans="1:12" x14ac:dyDescent="0.25">
      <c r="A5084" t="s">
        <v>233</v>
      </c>
      <c r="B5084" t="s">
        <v>5288</v>
      </c>
      <c r="C5084" t="s">
        <v>3521</v>
      </c>
      <c r="D5084" t="s">
        <v>233</v>
      </c>
      <c r="E5084" t="s">
        <v>5288</v>
      </c>
      <c r="F5084" t="s">
        <v>3521</v>
      </c>
      <c r="H5084" t="s">
        <v>125</v>
      </c>
      <c r="I5084" t="s">
        <v>8763</v>
      </c>
      <c r="K5084" t="s">
        <v>137</v>
      </c>
      <c r="L5084" t="s">
        <v>8534</v>
      </c>
    </row>
    <row r="5085" spans="1:12" x14ac:dyDescent="0.25">
      <c r="A5085" t="s">
        <v>233</v>
      </c>
      <c r="B5085" t="s">
        <v>5288</v>
      </c>
      <c r="C5085" t="s">
        <v>3524</v>
      </c>
      <c r="D5085" t="s">
        <v>233</v>
      </c>
      <c r="E5085" t="s">
        <v>5288</v>
      </c>
      <c r="F5085" t="s">
        <v>3524</v>
      </c>
      <c r="H5085" t="s">
        <v>125</v>
      </c>
      <c r="I5085" t="s">
        <v>8764</v>
      </c>
      <c r="K5085" t="s">
        <v>137</v>
      </c>
      <c r="L5085" t="s">
        <v>8535</v>
      </c>
    </row>
    <row r="5086" spans="1:12" x14ac:dyDescent="0.25">
      <c r="A5086" t="s">
        <v>233</v>
      </c>
      <c r="B5086" t="s">
        <v>5288</v>
      </c>
      <c r="C5086" t="s">
        <v>3526</v>
      </c>
      <c r="D5086" t="s">
        <v>233</v>
      </c>
      <c r="E5086" t="s">
        <v>5288</v>
      </c>
      <c r="F5086" t="s">
        <v>3526</v>
      </c>
      <c r="H5086" t="s">
        <v>125</v>
      </c>
      <c r="I5086" t="s">
        <v>8765</v>
      </c>
      <c r="K5086" t="s">
        <v>137</v>
      </c>
      <c r="L5086" t="s">
        <v>8536</v>
      </c>
    </row>
    <row r="5087" spans="1:12" x14ac:dyDescent="0.25">
      <c r="A5087" t="s">
        <v>233</v>
      </c>
      <c r="B5087" t="s">
        <v>5288</v>
      </c>
      <c r="C5087" t="s">
        <v>3532</v>
      </c>
      <c r="D5087" t="s">
        <v>233</v>
      </c>
      <c r="E5087" t="s">
        <v>5288</v>
      </c>
      <c r="F5087" t="s">
        <v>3532</v>
      </c>
      <c r="H5087" t="s">
        <v>125</v>
      </c>
      <c r="I5087" t="s">
        <v>8766</v>
      </c>
      <c r="K5087" t="s">
        <v>137</v>
      </c>
      <c r="L5087" t="s">
        <v>8537</v>
      </c>
    </row>
    <row r="5088" spans="1:12" x14ac:dyDescent="0.25">
      <c r="A5088" t="s">
        <v>233</v>
      </c>
      <c r="B5088" t="s">
        <v>5288</v>
      </c>
      <c r="C5088" t="s">
        <v>3535</v>
      </c>
      <c r="D5088" t="s">
        <v>233</v>
      </c>
      <c r="E5088" t="s">
        <v>5288</v>
      </c>
      <c r="F5088" t="s">
        <v>3535</v>
      </c>
      <c r="H5088" t="s">
        <v>125</v>
      </c>
      <c r="I5088" t="s">
        <v>8767</v>
      </c>
      <c r="K5088" t="s">
        <v>137</v>
      </c>
      <c r="L5088" t="s">
        <v>8538</v>
      </c>
    </row>
    <row r="5089" spans="1:12" x14ac:dyDescent="0.25">
      <c r="A5089" t="s">
        <v>233</v>
      </c>
      <c r="B5089" t="s">
        <v>5288</v>
      </c>
      <c r="C5089" t="s">
        <v>3538</v>
      </c>
      <c r="D5089" t="s">
        <v>233</v>
      </c>
      <c r="E5089" t="s">
        <v>5288</v>
      </c>
      <c r="F5089" t="s">
        <v>3538</v>
      </c>
      <c r="H5089" t="s">
        <v>125</v>
      </c>
      <c r="I5089" t="s">
        <v>8768</v>
      </c>
      <c r="K5089" t="s">
        <v>137</v>
      </c>
      <c r="L5089" t="s">
        <v>8539</v>
      </c>
    </row>
    <row r="5090" spans="1:12" x14ac:dyDescent="0.25">
      <c r="A5090" t="s">
        <v>233</v>
      </c>
      <c r="B5090" t="s">
        <v>5288</v>
      </c>
      <c r="C5090" t="s">
        <v>3543</v>
      </c>
      <c r="D5090" t="s">
        <v>233</v>
      </c>
      <c r="E5090" t="s">
        <v>5288</v>
      </c>
      <c r="F5090" t="s">
        <v>3543</v>
      </c>
      <c r="H5090" t="s">
        <v>125</v>
      </c>
      <c r="I5090" t="s">
        <v>8769</v>
      </c>
      <c r="K5090" t="s">
        <v>137</v>
      </c>
      <c r="L5090" t="s">
        <v>8540</v>
      </c>
    </row>
    <row r="5091" spans="1:12" x14ac:dyDescent="0.25">
      <c r="A5091" t="s">
        <v>233</v>
      </c>
      <c r="B5091" t="s">
        <v>5288</v>
      </c>
      <c r="C5091" t="s">
        <v>3549</v>
      </c>
      <c r="D5091" t="s">
        <v>233</v>
      </c>
      <c r="E5091" t="s">
        <v>5288</v>
      </c>
      <c r="F5091" t="s">
        <v>3549</v>
      </c>
      <c r="H5091" t="s">
        <v>125</v>
      </c>
      <c r="I5091" t="s">
        <v>8770</v>
      </c>
      <c r="K5091" t="s">
        <v>137</v>
      </c>
      <c r="L5091" t="s">
        <v>8541</v>
      </c>
    </row>
    <row r="5092" spans="1:12" x14ac:dyDescent="0.25">
      <c r="A5092" t="s">
        <v>233</v>
      </c>
      <c r="B5092" t="s">
        <v>5288</v>
      </c>
      <c r="C5092" t="s">
        <v>3551</v>
      </c>
      <c r="D5092" t="s">
        <v>233</v>
      </c>
      <c r="E5092" t="s">
        <v>5288</v>
      </c>
      <c r="F5092" t="s">
        <v>3551</v>
      </c>
      <c r="H5092" t="s">
        <v>125</v>
      </c>
      <c r="I5092" t="s">
        <v>8771</v>
      </c>
      <c r="K5092" t="s">
        <v>137</v>
      </c>
      <c r="L5092" t="s">
        <v>8542</v>
      </c>
    </row>
    <row r="5093" spans="1:12" x14ac:dyDescent="0.25">
      <c r="A5093" t="s">
        <v>233</v>
      </c>
      <c r="B5093" t="s">
        <v>5288</v>
      </c>
      <c r="C5093" t="s">
        <v>3554</v>
      </c>
      <c r="D5093" t="s">
        <v>233</v>
      </c>
      <c r="E5093" t="s">
        <v>5288</v>
      </c>
      <c r="F5093" t="s">
        <v>3554</v>
      </c>
      <c r="H5093" t="s">
        <v>125</v>
      </c>
      <c r="I5093" t="s">
        <v>8772</v>
      </c>
      <c r="K5093" t="s">
        <v>137</v>
      </c>
      <c r="L5093" t="s">
        <v>8543</v>
      </c>
    </row>
    <row r="5094" spans="1:12" x14ac:dyDescent="0.25">
      <c r="A5094" t="s">
        <v>233</v>
      </c>
      <c r="B5094" t="s">
        <v>5288</v>
      </c>
      <c r="C5094" t="s">
        <v>3570</v>
      </c>
      <c r="D5094" t="s">
        <v>233</v>
      </c>
      <c r="E5094" t="s">
        <v>5288</v>
      </c>
      <c r="F5094" t="s">
        <v>3570</v>
      </c>
      <c r="H5094" t="s">
        <v>125</v>
      </c>
      <c r="I5094" t="s">
        <v>8773</v>
      </c>
      <c r="K5094" t="s">
        <v>137</v>
      </c>
      <c r="L5094" t="s">
        <v>8544</v>
      </c>
    </row>
    <row r="5095" spans="1:12" x14ac:dyDescent="0.25">
      <c r="A5095" t="s">
        <v>233</v>
      </c>
      <c r="B5095" t="s">
        <v>5288</v>
      </c>
      <c r="C5095" t="s">
        <v>3576</v>
      </c>
      <c r="D5095" t="s">
        <v>233</v>
      </c>
      <c r="E5095" t="s">
        <v>5288</v>
      </c>
      <c r="F5095" t="s">
        <v>3576</v>
      </c>
      <c r="H5095" t="s">
        <v>125</v>
      </c>
      <c r="I5095" t="s">
        <v>8774</v>
      </c>
      <c r="K5095" t="s">
        <v>137</v>
      </c>
      <c r="L5095" t="s">
        <v>8545</v>
      </c>
    </row>
    <row r="5096" spans="1:12" x14ac:dyDescent="0.25">
      <c r="A5096" t="s">
        <v>233</v>
      </c>
      <c r="B5096" t="s">
        <v>5288</v>
      </c>
      <c r="C5096" t="s">
        <v>3579</v>
      </c>
      <c r="D5096" t="s">
        <v>233</v>
      </c>
      <c r="E5096" t="s">
        <v>5288</v>
      </c>
      <c r="F5096" t="s">
        <v>3579</v>
      </c>
      <c r="H5096" t="s">
        <v>125</v>
      </c>
      <c r="I5096" t="s">
        <v>8775</v>
      </c>
      <c r="K5096" t="s">
        <v>137</v>
      </c>
      <c r="L5096" t="s">
        <v>8546</v>
      </c>
    </row>
    <row r="5097" spans="1:12" x14ac:dyDescent="0.25">
      <c r="A5097" t="s">
        <v>233</v>
      </c>
      <c r="B5097" t="s">
        <v>5288</v>
      </c>
      <c r="C5097" t="s">
        <v>3582</v>
      </c>
      <c r="D5097" t="s">
        <v>233</v>
      </c>
      <c r="E5097" t="s">
        <v>5288</v>
      </c>
      <c r="F5097" t="s">
        <v>3582</v>
      </c>
      <c r="H5097" t="s">
        <v>125</v>
      </c>
      <c r="I5097" t="s">
        <v>8776</v>
      </c>
      <c r="K5097" t="s">
        <v>137</v>
      </c>
      <c r="L5097" t="s">
        <v>8547</v>
      </c>
    </row>
    <row r="5098" spans="1:12" x14ac:dyDescent="0.25">
      <c r="A5098" t="s">
        <v>233</v>
      </c>
      <c r="B5098" t="s">
        <v>5288</v>
      </c>
      <c r="C5098" t="s">
        <v>3585</v>
      </c>
      <c r="D5098" t="s">
        <v>233</v>
      </c>
      <c r="E5098" t="s">
        <v>5288</v>
      </c>
      <c r="F5098" t="s">
        <v>3585</v>
      </c>
      <c r="H5098" t="s">
        <v>125</v>
      </c>
      <c r="I5098" t="s">
        <v>8777</v>
      </c>
      <c r="K5098" t="s">
        <v>137</v>
      </c>
      <c r="L5098" t="s">
        <v>8548</v>
      </c>
    </row>
    <row r="5099" spans="1:12" x14ac:dyDescent="0.25">
      <c r="A5099" t="s">
        <v>233</v>
      </c>
      <c r="B5099" t="s">
        <v>5288</v>
      </c>
      <c r="C5099" t="s">
        <v>3588</v>
      </c>
      <c r="D5099" t="s">
        <v>233</v>
      </c>
      <c r="E5099" t="s">
        <v>5288</v>
      </c>
      <c r="F5099" t="s">
        <v>3588</v>
      </c>
      <c r="H5099" t="s">
        <v>125</v>
      </c>
      <c r="I5099" t="s">
        <v>8778</v>
      </c>
      <c r="K5099" t="s">
        <v>137</v>
      </c>
      <c r="L5099" t="s">
        <v>8549</v>
      </c>
    </row>
    <row r="5100" spans="1:12" x14ac:dyDescent="0.25">
      <c r="A5100" t="s">
        <v>233</v>
      </c>
      <c r="B5100" t="s">
        <v>5288</v>
      </c>
      <c r="C5100" t="s">
        <v>3594</v>
      </c>
      <c r="D5100" t="s">
        <v>233</v>
      </c>
      <c r="E5100" t="s">
        <v>5288</v>
      </c>
      <c r="F5100" t="s">
        <v>3594</v>
      </c>
      <c r="H5100" t="s">
        <v>125</v>
      </c>
      <c r="I5100" t="s">
        <v>8779</v>
      </c>
      <c r="K5100" t="s">
        <v>137</v>
      </c>
      <c r="L5100" t="s">
        <v>8550</v>
      </c>
    </row>
    <row r="5101" spans="1:12" x14ac:dyDescent="0.25">
      <c r="A5101" t="s">
        <v>233</v>
      </c>
      <c r="B5101" t="s">
        <v>5288</v>
      </c>
      <c r="C5101" t="s">
        <v>7654</v>
      </c>
      <c r="D5101" t="s">
        <v>233</v>
      </c>
      <c r="E5101" t="s">
        <v>5288</v>
      </c>
      <c r="F5101" t="s">
        <v>7654</v>
      </c>
      <c r="H5101" t="s">
        <v>125</v>
      </c>
      <c r="I5101" t="s">
        <v>8780</v>
      </c>
      <c r="K5101" t="s">
        <v>137</v>
      </c>
      <c r="L5101" t="s">
        <v>8551</v>
      </c>
    </row>
    <row r="5102" spans="1:12" x14ac:dyDescent="0.25">
      <c r="A5102" t="s">
        <v>233</v>
      </c>
      <c r="B5102" t="s">
        <v>5288</v>
      </c>
      <c r="C5102" t="s">
        <v>3600</v>
      </c>
      <c r="D5102" t="s">
        <v>233</v>
      </c>
      <c r="E5102" t="s">
        <v>5288</v>
      </c>
      <c r="F5102" t="s">
        <v>3600</v>
      </c>
      <c r="H5102" t="s">
        <v>125</v>
      </c>
      <c r="I5102" t="s">
        <v>8781</v>
      </c>
      <c r="K5102" t="s">
        <v>137</v>
      </c>
      <c r="L5102" t="s">
        <v>8552</v>
      </c>
    </row>
    <row r="5103" spans="1:12" x14ac:dyDescent="0.25">
      <c r="A5103" t="s">
        <v>233</v>
      </c>
      <c r="B5103" t="s">
        <v>5288</v>
      </c>
      <c r="C5103" t="s">
        <v>3602</v>
      </c>
      <c r="D5103" t="s">
        <v>233</v>
      </c>
      <c r="E5103" t="s">
        <v>5288</v>
      </c>
      <c r="F5103" t="s">
        <v>3602</v>
      </c>
      <c r="H5103" t="s">
        <v>125</v>
      </c>
      <c r="I5103" t="s">
        <v>8782</v>
      </c>
      <c r="K5103" t="s">
        <v>137</v>
      </c>
      <c r="L5103" t="s">
        <v>8553</v>
      </c>
    </row>
    <row r="5104" spans="1:12" x14ac:dyDescent="0.25">
      <c r="A5104" t="s">
        <v>233</v>
      </c>
      <c r="B5104" t="s">
        <v>5288</v>
      </c>
      <c r="C5104" t="s">
        <v>3605</v>
      </c>
      <c r="D5104" t="s">
        <v>233</v>
      </c>
      <c r="E5104" t="s">
        <v>5288</v>
      </c>
      <c r="F5104" t="s">
        <v>3605</v>
      </c>
      <c r="H5104" t="s">
        <v>125</v>
      </c>
      <c r="I5104" t="s">
        <v>8783</v>
      </c>
      <c r="K5104" t="s">
        <v>137</v>
      </c>
      <c r="L5104" t="s">
        <v>8554</v>
      </c>
    </row>
    <row r="5105" spans="1:12" x14ac:dyDescent="0.25">
      <c r="A5105" t="s">
        <v>233</v>
      </c>
      <c r="B5105" t="s">
        <v>5288</v>
      </c>
      <c r="C5105" t="s">
        <v>3607</v>
      </c>
      <c r="D5105" t="s">
        <v>233</v>
      </c>
      <c r="E5105" t="s">
        <v>5288</v>
      </c>
      <c r="F5105" t="s">
        <v>3607</v>
      </c>
      <c r="H5105" t="s">
        <v>125</v>
      </c>
      <c r="I5105" t="s">
        <v>8784</v>
      </c>
      <c r="K5105" t="s">
        <v>137</v>
      </c>
      <c r="L5105" t="s">
        <v>8555</v>
      </c>
    </row>
    <row r="5106" spans="1:12" x14ac:dyDescent="0.25">
      <c r="A5106" t="s">
        <v>233</v>
      </c>
      <c r="B5106" t="s">
        <v>5288</v>
      </c>
      <c r="C5106" t="s">
        <v>3613</v>
      </c>
      <c r="D5106" t="s">
        <v>233</v>
      </c>
      <c r="E5106" t="s">
        <v>5288</v>
      </c>
      <c r="F5106" t="s">
        <v>3613</v>
      </c>
      <c r="H5106" t="s">
        <v>125</v>
      </c>
      <c r="I5106" t="s">
        <v>8785</v>
      </c>
      <c r="K5106" t="s">
        <v>137</v>
      </c>
      <c r="L5106" t="s">
        <v>8556</v>
      </c>
    </row>
    <row r="5107" spans="1:12" x14ac:dyDescent="0.25">
      <c r="A5107" t="s">
        <v>233</v>
      </c>
      <c r="B5107" t="s">
        <v>5288</v>
      </c>
      <c r="C5107" t="s">
        <v>7665</v>
      </c>
      <c r="D5107" t="s">
        <v>233</v>
      </c>
      <c r="E5107" t="s">
        <v>5288</v>
      </c>
      <c r="F5107" t="s">
        <v>7665</v>
      </c>
      <c r="H5107" t="s">
        <v>125</v>
      </c>
      <c r="I5107" t="s">
        <v>8786</v>
      </c>
      <c r="K5107" t="s">
        <v>137</v>
      </c>
      <c r="L5107" t="s">
        <v>8557</v>
      </c>
    </row>
    <row r="5108" spans="1:12" x14ac:dyDescent="0.25">
      <c r="A5108" t="s">
        <v>233</v>
      </c>
      <c r="B5108" t="s">
        <v>5288</v>
      </c>
      <c r="C5108" t="s">
        <v>3616</v>
      </c>
      <c r="D5108" t="s">
        <v>233</v>
      </c>
      <c r="E5108" t="s">
        <v>5288</v>
      </c>
      <c r="F5108" t="s">
        <v>3616</v>
      </c>
      <c r="H5108" t="s">
        <v>125</v>
      </c>
      <c r="I5108" t="s">
        <v>8787</v>
      </c>
      <c r="K5108" t="s">
        <v>137</v>
      </c>
      <c r="L5108" t="s">
        <v>8558</v>
      </c>
    </row>
    <row r="5109" spans="1:12" x14ac:dyDescent="0.25">
      <c r="A5109" t="s">
        <v>233</v>
      </c>
      <c r="B5109" t="s">
        <v>5288</v>
      </c>
      <c r="C5109" t="s">
        <v>3619</v>
      </c>
      <c r="D5109" t="s">
        <v>233</v>
      </c>
      <c r="E5109" t="s">
        <v>5288</v>
      </c>
      <c r="F5109" t="s">
        <v>3619</v>
      </c>
      <c r="H5109" t="s">
        <v>125</v>
      </c>
      <c r="I5109" t="s">
        <v>8788</v>
      </c>
      <c r="K5109" t="s">
        <v>137</v>
      </c>
      <c r="L5109" t="s">
        <v>8559</v>
      </c>
    </row>
    <row r="5110" spans="1:12" x14ac:dyDescent="0.25">
      <c r="A5110" t="s">
        <v>233</v>
      </c>
      <c r="B5110" t="s">
        <v>5288</v>
      </c>
      <c r="C5110" t="s">
        <v>3628</v>
      </c>
      <c r="D5110" t="s">
        <v>233</v>
      </c>
      <c r="E5110" t="s">
        <v>5288</v>
      </c>
      <c r="F5110" t="s">
        <v>3628</v>
      </c>
      <c r="H5110" t="s">
        <v>125</v>
      </c>
      <c r="I5110" t="s">
        <v>8789</v>
      </c>
      <c r="K5110" t="s">
        <v>137</v>
      </c>
      <c r="L5110" t="s">
        <v>8560</v>
      </c>
    </row>
    <row r="5111" spans="1:12" x14ac:dyDescent="0.25">
      <c r="A5111" t="s">
        <v>233</v>
      </c>
      <c r="B5111" t="s">
        <v>5288</v>
      </c>
      <c r="C5111" t="s">
        <v>7674</v>
      </c>
      <c r="D5111" t="s">
        <v>233</v>
      </c>
      <c r="E5111" t="s">
        <v>5288</v>
      </c>
      <c r="F5111" t="s">
        <v>7674</v>
      </c>
      <c r="H5111" t="s">
        <v>125</v>
      </c>
      <c r="I5111" t="s">
        <v>8790</v>
      </c>
      <c r="K5111" t="s">
        <v>137</v>
      </c>
      <c r="L5111" t="s">
        <v>8561</v>
      </c>
    </row>
    <row r="5112" spans="1:12" x14ac:dyDescent="0.25">
      <c r="A5112" t="s">
        <v>233</v>
      </c>
      <c r="B5112" t="s">
        <v>5288</v>
      </c>
      <c r="C5112" t="s">
        <v>7677</v>
      </c>
      <c r="D5112" t="s">
        <v>233</v>
      </c>
      <c r="E5112" t="s">
        <v>5288</v>
      </c>
      <c r="F5112" t="s">
        <v>7677</v>
      </c>
      <c r="H5112" t="s">
        <v>125</v>
      </c>
      <c r="I5112" t="s">
        <v>8791</v>
      </c>
      <c r="K5112" t="s">
        <v>137</v>
      </c>
      <c r="L5112" t="s">
        <v>8562</v>
      </c>
    </row>
    <row r="5113" spans="1:12" x14ac:dyDescent="0.25">
      <c r="A5113" t="s">
        <v>233</v>
      </c>
      <c r="B5113" t="s">
        <v>5288</v>
      </c>
      <c r="C5113" t="s">
        <v>3642</v>
      </c>
      <c r="D5113" t="s">
        <v>233</v>
      </c>
      <c r="E5113" t="s">
        <v>5288</v>
      </c>
      <c r="F5113" t="s">
        <v>3642</v>
      </c>
      <c r="H5113" t="s">
        <v>125</v>
      </c>
      <c r="I5113" t="s">
        <v>8792</v>
      </c>
      <c r="K5113" t="s">
        <v>137</v>
      </c>
      <c r="L5113" t="s">
        <v>8563</v>
      </c>
    </row>
    <row r="5114" spans="1:12" x14ac:dyDescent="0.25">
      <c r="A5114" t="s">
        <v>233</v>
      </c>
      <c r="B5114" t="s">
        <v>5288</v>
      </c>
      <c r="C5114" t="s">
        <v>7690</v>
      </c>
      <c r="D5114" t="s">
        <v>233</v>
      </c>
      <c r="E5114" t="s">
        <v>5288</v>
      </c>
      <c r="F5114" t="s">
        <v>7690</v>
      </c>
      <c r="H5114" t="s">
        <v>125</v>
      </c>
      <c r="I5114" t="s">
        <v>8793</v>
      </c>
      <c r="K5114" t="s">
        <v>137</v>
      </c>
      <c r="L5114" t="s">
        <v>8564</v>
      </c>
    </row>
    <row r="5115" spans="1:12" x14ac:dyDescent="0.25">
      <c r="A5115" t="s">
        <v>233</v>
      </c>
      <c r="B5115" t="s">
        <v>5288</v>
      </c>
      <c r="C5115" t="s">
        <v>3663</v>
      </c>
      <c r="D5115" t="s">
        <v>233</v>
      </c>
      <c r="E5115" t="s">
        <v>5288</v>
      </c>
      <c r="F5115" t="s">
        <v>3663</v>
      </c>
      <c r="H5115" t="s">
        <v>125</v>
      </c>
      <c r="I5115" t="s">
        <v>8794</v>
      </c>
      <c r="K5115" t="s">
        <v>137</v>
      </c>
      <c r="L5115" t="s">
        <v>8565</v>
      </c>
    </row>
    <row r="5116" spans="1:12" x14ac:dyDescent="0.25">
      <c r="A5116" t="s">
        <v>233</v>
      </c>
      <c r="B5116" t="s">
        <v>5288</v>
      </c>
      <c r="C5116" t="s">
        <v>3666</v>
      </c>
      <c r="D5116" t="s">
        <v>233</v>
      </c>
      <c r="E5116" t="s">
        <v>5288</v>
      </c>
      <c r="F5116" t="s">
        <v>3666</v>
      </c>
      <c r="H5116" t="s">
        <v>125</v>
      </c>
      <c r="I5116" t="s">
        <v>8795</v>
      </c>
      <c r="K5116" t="s">
        <v>137</v>
      </c>
      <c r="L5116" t="s">
        <v>8566</v>
      </c>
    </row>
    <row r="5117" spans="1:12" x14ac:dyDescent="0.25">
      <c r="A5117" t="s">
        <v>233</v>
      </c>
      <c r="B5117" t="s">
        <v>5288</v>
      </c>
      <c r="C5117" t="s">
        <v>3669</v>
      </c>
      <c r="D5117" t="s">
        <v>233</v>
      </c>
      <c r="E5117" t="s">
        <v>5288</v>
      </c>
      <c r="F5117" t="s">
        <v>3669</v>
      </c>
      <c r="H5117" t="s">
        <v>125</v>
      </c>
      <c r="I5117" t="s">
        <v>8796</v>
      </c>
      <c r="K5117" t="s">
        <v>137</v>
      </c>
      <c r="L5117" t="s">
        <v>8567</v>
      </c>
    </row>
    <row r="5118" spans="1:12" x14ac:dyDescent="0.25">
      <c r="A5118" t="s">
        <v>233</v>
      </c>
      <c r="B5118" t="s">
        <v>5288</v>
      </c>
      <c r="C5118" t="s">
        <v>3672</v>
      </c>
      <c r="D5118" t="s">
        <v>233</v>
      </c>
      <c r="E5118" t="s">
        <v>5288</v>
      </c>
      <c r="F5118" t="s">
        <v>3672</v>
      </c>
      <c r="H5118" t="s">
        <v>125</v>
      </c>
      <c r="I5118" t="s">
        <v>8797</v>
      </c>
      <c r="K5118" t="s">
        <v>137</v>
      </c>
      <c r="L5118" t="s">
        <v>8568</v>
      </c>
    </row>
    <row r="5119" spans="1:12" x14ac:dyDescent="0.25">
      <c r="A5119" t="s">
        <v>233</v>
      </c>
      <c r="B5119" t="s">
        <v>5288</v>
      </c>
      <c r="C5119" t="s">
        <v>3675</v>
      </c>
      <c r="D5119" t="s">
        <v>233</v>
      </c>
      <c r="E5119" t="s">
        <v>5288</v>
      </c>
      <c r="F5119" t="s">
        <v>3675</v>
      </c>
      <c r="H5119" t="s">
        <v>125</v>
      </c>
      <c r="I5119" t="s">
        <v>8798</v>
      </c>
      <c r="K5119" t="s">
        <v>137</v>
      </c>
      <c r="L5119" t="s">
        <v>8569</v>
      </c>
    </row>
    <row r="5120" spans="1:12" x14ac:dyDescent="0.25">
      <c r="A5120" t="s">
        <v>233</v>
      </c>
      <c r="B5120" t="s">
        <v>5288</v>
      </c>
      <c r="C5120" t="s">
        <v>3678</v>
      </c>
      <c r="D5120" t="s">
        <v>233</v>
      </c>
      <c r="E5120" t="s">
        <v>5288</v>
      </c>
      <c r="F5120" t="s">
        <v>3678</v>
      </c>
      <c r="H5120" t="s">
        <v>125</v>
      </c>
      <c r="I5120" t="s">
        <v>8799</v>
      </c>
      <c r="K5120" t="s">
        <v>137</v>
      </c>
      <c r="L5120" t="s">
        <v>8570</v>
      </c>
    </row>
    <row r="5121" spans="1:12" x14ac:dyDescent="0.25">
      <c r="A5121" t="s">
        <v>233</v>
      </c>
      <c r="B5121" t="s">
        <v>5288</v>
      </c>
      <c r="C5121" t="s">
        <v>3684</v>
      </c>
      <c r="D5121" t="s">
        <v>233</v>
      </c>
      <c r="E5121" t="s">
        <v>5288</v>
      </c>
      <c r="F5121" t="s">
        <v>3684</v>
      </c>
      <c r="H5121" t="s">
        <v>125</v>
      </c>
      <c r="I5121" t="s">
        <v>8800</v>
      </c>
      <c r="K5121" t="s">
        <v>137</v>
      </c>
      <c r="L5121" t="s">
        <v>8571</v>
      </c>
    </row>
    <row r="5122" spans="1:12" x14ac:dyDescent="0.25">
      <c r="A5122" t="s">
        <v>233</v>
      </c>
      <c r="B5122" t="s">
        <v>5288</v>
      </c>
      <c r="C5122" t="s">
        <v>3690</v>
      </c>
      <c r="D5122" t="s">
        <v>233</v>
      </c>
      <c r="E5122" t="s">
        <v>5288</v>
      </c>
      <c r="F5122" t="s">
        <v>3690</v>
      </c>
      <c r="H5122" t="s">
        <v>125</v>
      </c>
      <c r="I5122" t="s">
        <v>8801</v>
      </c>
      <c r="K5122" t="s">
        <v>137</v>
      </c>
      <c r="L5122" t="s">
        <v>8572</v>
      </c>
    </row>
    <row r="5123" spans="1:12" x14ac:dyDescent="0.25">
      <c r="A5123" t="s">
        <v>233</v>
      </c>
      <c r="B5123" t="s">
        <v>5288</v>
      </c>
      <c r="C5123" t="s">
        <v>3702</v>
      </c>
      <c r="D5123" t="s">
        <v>233</v>
      </c>
      <c r="E5123" t="s">
        <v>5288</v>
      </c>
      <c r="F5123" t="s">
        <v>3702</v>
      </c>
      <c r="H5123" t="s">
        <v>125</v>
      </c>
      <c r="I5123" t="s">
        <v>8802</v>
      </c>
      <c r="K5123" t="s">
        <v>137</v>
      </c>
      <c r="L5123" t="s">
        <v>9096</v>
      </c>
    </row>
    <row r="5124" spans="1:12" x14ac:dyDescent="0.25">
      <c r="A5124" t="s">
        <v>233</v>
      </c>
      <c r="B5124" t="s">
        <v>5288</v>
      </c>
      <c r="C5124" t="s">
        <v>3705</v>
      </c>
      <c r="D5124" t="s">
        <v>233</v>
      </c>
      <c r="E5124" t="s">
        <v>5288</v>
      </c>
      <c r="F5124" t="s">
        <v>3705</v>
      </c>
      <c r="H5124" t="s">
        <v>125</v>
      </c>
      <c r="I5124" t="s">
        <v>8803</v>
      </c>
      <c r="K5124" t="s">
        <v>137</v>
      </c>
      <c r="L5124" t="s">
        <v>9097</v>
      </c>
    </row>
    <row r="5125" spans="1:12" x14ac:dyDescent="0.25">
      <c r="A5125" t="s">
        <v>233</v>
      </c>
      <c r="B5125" t="s">
        <v>5288</v>
      </c>
      <c r="C5125" t="s">
        <v>3708</v>
      </c>
      <c r="D5125" t="s">
        <v>233</v>
      </c>
      <c r="E5125" t="s">
        <v>5288</v>
      </c>
      <c r="F5125" t="s">
        <v>3708</v>
      </c>
      <c r="H5125" t="s">
        <v>125</v>
      </c>
      <c r="I5125" t="s">
        <v>8804</v>
      </c>
      <c r="K5125" t="s">
        <v>137</v>
      </c>
      <c r="L5125" t="s">
        <v>8574</v>
      </c>
    </row>
    <row r="5126" spans="1:12" x14ac:dyDescent="0.25">
      <c r="A5126" t="s">
        <v>233</v>
      </c>
      <c r="B5126" t="s">
        <v>5288</v>
      </c>
      <c r="C5126" t="s">
        <v>3711</v>
      </c>
      <c r="D5126" t="s">
        <v>233</v>
      </c>
      <c r="E5126" t="s">
        <v>5288</v>
      </c>
      <c r="F5126" t="s">
        <v>3711</v>
      </c>
      <c r="H5126" t="s">
        <v>125</v>
      </c>
      <c r="I5126" t="s">
        <v>8805</v>
      </c>
      <c r="K5126" t="s">
        <v>137</v>
      </c>
      <c r="L5126" t="s">
        <v>8575</v>
      </c>
    </row>
    <row r="5127" spans="1:12" x14ac:dyDescent="0.25">
      <c r="A5127" t="s">
        <v>233</v>
      </c>
      <c r="B5127" t="s">
        <v>5288</v>
      </c>
      <c r="C5127" t="s">
        <v>3714</v>
      </c>
      <c r="D5127" t="s">
        <v>233</v>
      </c>
      <c r="E5127" t="s">
        <v>5288</v>
      </c>
      <c r="F5127" t="s">
        <v>3714</v>
      </c>
      <c r="H5127" t="s">
        <v>125</v>
      </c>
      <c r="I5127" t="s">
        <v>8806</v>
      </c>
      <c r="K5127" t="s">
        <v>137</v>
      </c>
      <c r="L5127" t="s">
        <v>8576</v>
      </c>
    </row>
    <row r="5128" spans="1:12" x14ac:dyDescent="0.25">
      <c r="A5128" t="s">
        <v>233</v>
      </c>
      <c r="B5128" t="s">
        <v>5288</v>
      </c>
      <c r="C5128" t="s">
        <v>3717</v>
      </c>
      <c r="D5128" t="s">
        <v>233</v>
      </c>
      <c r="E5128" t="s">
        <v>5288</v>
      </c>
      <c r="F5128" t="s">
        <v>3717</v>
      </c>
      <c r="H5128" t="s">
        <v>125</v>
      </c>
      <c r="I5128" t="s">
        <v>8807</v>
      </c>
      <c r="K5128" t="s">
        <v>137</v>
      </c>
      <c r="L5128" t="s">
        <v>8577</v>
      </c>
    </row>
    <row r="5129" spans="1:12" x14ac:dyDescent="0.25">
      <c r="A5129" t="s">
        <v>233</v>
      </c>
      <c r="B5129" t="s">
        <v>5288</v>
      </c>
      <c r="C5129" t="s">
        <v>3720</v>
      </c>
      <c r="D5129" t="s">
        <v>233</v>
      </c>
      <c r="E5129" t="s">
        <v>5288</v>
      </c>
      <c r="F5129" t="s">
        <v>3720</v>
      </c>
      <c r="H5129" t="s">
        <v>125</v>
      </c>
      <c r="I5129" t="s">
        <v>8808</v>
      </c>
      <c r="K5129" t="s">
        <v>137</v>
      </c>
      <c r="L5129" t="s">
        <v>8578</v>
      </c>
    </row>
    <row r="5130" spans="1:12" x14ac:dyDescent="0.25">
      <c r="A5130" t="s">
        <v>233</v>
      </c>
      <c r="B5130" t="s">
        <v>5288</v>
      </c>
      <c r="C5130" t="s">
        <v>3723</v>
      </c>
      <c r="D5130" t="s">
        <v>233</v>
      </c>
      <c r="E5130" t="s">
        <v>5288</v>
      </c>
      <c r="F5130" t="s">
        <v>3723</v>
      </c>
      <c r="H5130" t="s">
        <v>125</v>
      </c>
      <c r="I5130" t="s">
        <v>8809</v>
      </c>
      <c r="K5130" t="s">
        <v>137</v>
      </c>
      <c r="L5130" t="s">
        <v>8579</v>
      </c>
    </row>
    <row r="5131" spans="1:12" x14ac:dyDescent="0.25">
      <c r="A5131" t="s">
        <v>233</v>
      </c>
      <c r="B5131" t="s">
        <v>5288</v>
      </c>
      <c r="C5131" t="s">
        <v>3729</v>
      </c>
      <c r="D5131" t="s">
        <v>233</v>
      </c>
      <c r="E5131" t="s">
        <v>5288</v>
      </c>
      <c r="F5131" t="s">
        <v>3729</v>
      </c>
      <c r="H5131" t="s">
        <v>125</v>
      </c>
      <c r="I5131" t="s">
        <v>8810</v>
      </c>
      <c r="K5131" t="s">
        <v>137</v>
      </c>
      <c r="L5131" t="s">
        <v>8580</v>
      </c>
    </row>
    <row r="5132" spans="1:12" x14ac:dyDescent="0.25">
      <c r="A5132" t="s">
        <v>233</v>
      </c>
      <c r="B5132" t="s">
        <v>5288</v>
      </c>
      <c r="C5132" t="s">
        <v>3732</v>
      </c>
      <c r="D5132" t="s">
        <v>233</v>
      </c>
      <c r="E5132" t="s">
        <v>5288</v>
      </c>
      <c r="F5132" t="s">
        <v>3732</v>
      </c>
      <c r="H5132" t="s">
        <v>125</v>
      </c>
      <c r="I5132" t="s">
        <v>8811</v>
      </c>
      <c r="K5132" t="s">
        <v>137</v>
      </c>
      <c r="L5132" t="s">
        <v>8581</v>
      </c>
    </row>
    <row r="5133" spans="1:12" x14ac:dyDescent="0.25">
      <c r="A5133" t="s">
        <v>233</v>
      </c>
      <c r="B5133" t="s">
        <v>5288</v>
      </c>
      <c r="C5133" t="s">
        <v>3735</v>
      </c>
      <c r="D5133" t="s">
        <v>233</v>
      </c>
      <c r="E5133" t="s">
        <v>5288</v>
      </c>
      <c r="F5133" t="s">
        <v>3735</v>
      </c>
      <c r="H5133" t="s">
        <v>125</v>
      </c>
      <c r="I5133" t="s">
        <v>8812</v>
      </c>
      <c r="K5133" t="s">
        <v>137</v>
      </c>
      <c r="L5133" t="s">
        <v>8582</v>
      </c>
    </row>
    <row r="5134" spans="1:12" x14ac:dyDescent="0.25">
      <c r="A5134" t="s">
        <v>233</v>
      </c>
      <c r="B5134" t="s">
        <v>5288</v>
      </c>
      <c r="C5134" t="s">
        <v>3738</v>
      </c>
      <c r="D5134" t="s">
        <v>233</v>
      </c>
      <c r="E5134" t="s">
        <v>5288</v>
      </c>
      <c r="F5134" t="s">
        <v>3738</v>
      </c>
      <c r="H5134" t="s">
        <v>125</v>
      </c>
      <c r="I5134" t="s">
        <v>8813</v>
      </c>
      <c r="K5134" t="s">
        <v>137</v>
      </c>
      <c r="L5134" t="s">
        <v>8583</v>
      </c>
    </row>
    <row r="5135" spans="1:12" x14ac:dyDescent="0.25">
      <c r="A5135" t="s">
        <v>233</v>
      </c>
      <c r="B5135" t="s">
        <v>5288</v>
      </c>
      <c r="C5135" t="s">
        <v>3744</v>
      </c>
      <c r="D5135" t="s">
        <v>233</v>
      </c>
      <c r="E5135" t="s">
        <v>5288</v>
      </c>
      <c r="F5135" t="s">
        <v>3744</v>
      </c>
      <c r="H5135" t="s">
        <v>125</v>
      </c>
      <c r="I5135" t="s">
        <v>8814</v>
      </c>
      <c r="K5135" t="s">
        <v>137</v>
      </c>
      <c r="L5135" t="s">
        <v>8584</v>
      </c>
    </row>
    <row r="5136" spans="1:12" x14ac:dyDescent="0.25">
      <c r="A5136" t="s">
        <v>233</v>
      </c>
      <c r="B5136" t="s">
        <v>5288</v>
      </c>
      <c r="C5136" t="s">
        <v>3747</v>
      </c>
      <c r="D5136" t="s">
        <v>233</v>
      </c>
      <c r="E5136" t="s">
        <v>5288</v>
      </c>
      <c r="F5136" t="s">
        <v>3747</v>
      </c>
      <c r="H5136" t="s">
        <v>125</v>
      </c>
      <c r="I5136" t="s">
        <v>8815</v>
      </c>
      <c r="K5136" t="s">
        <v>137</v>
      </c>
      <c r="L5136" t="s">
        <v>8585</v>
      </c>
    </row>
    <row r="5137" spans="1:12" x14ac:dyDescent="0.25">
      <c r="A5137" t="s">
        <v>233</v>
      </c>
      <c r="B5137" t="s">
        <v>5288</v>
      </c>
      <c r="C5137" t="s">
        <v>3756</v>
      </c>
      <c r="D5137" t="s">
        <v>233</v>
      </c>
      <c r="E5137" t="s">
        <v>5288</v>
      </c>
      <c r="F5137" t="s">
        <v>3756</v>
      </c>
      <c r="H5137" t="s">
        <v>125</v>
      </c>
      <c r="I5137" t="s">
        <v>8816</v>
      </c>
      <c r="K5137" t="s">
        <v>137</v>
      </c>
      <c r="L5137" t="s">
        <v>8586</v>
      </c>
    </row>
    <row r="5138" spans="1:12" x14ac:dyDescent="0.25">
      <c r="A5138" t="s">
        <v>233</v>
      </c>
      <c r="B5138" t="s">
        <v>5288</v>
      </c>
      <c r="C5138" t="s">
        <v>3759</v>
      </c>
      <c r="D5138" t="s">
        <v>233</v>
      </c>
      <c r="E5138" t="s">
        <v>5288</v>
      </c>
      <c r="F5138" t="s">
        <v>3759</v>
      </c>
      <c r="H5138" t="s">
        <v>125</v>
      </c>
      <c r="I5138" t="s">
        <v>8817</v>
      </c>
      <c r="K5138" t="s">
        <v>137</v>
      </c>
      <c r="L5138" t="s">
        <v>8587</v>
      </c>
    </row>
    <row r="5139" spans="1:12" x14ac:dyDescent="0.25">
      <c r="A5139" t="s">
        <v>233</v>
      </c>
      <c r="B5139" t="s">
        <v>5288</v>
      </c>
      <c r="C5139" t="s">
        <v>3762</v>
      </c>
      <c r="D5139" t="s">
        <v>233</v>
      </c>
      <c r="E5139" t="s">
        <v>5288</v>
      </c>
      <c r="F5139" t="s">
        <v>3762</v>
      </c>
      <c r="H5139" t="s">
        <v>125</v>
      </c>
      <c r="I5139" t="s">
        <v>8818</v>
      </c>
      <c r="K5139" t="s">
        <v>137</v>
      </c>
      <c r="L5139" t="s">
        <v>8588</v>
      </c>
    </row>
    <row r="5140" spans="1:12" x14ac:dyDescent="0.25">
      <c r="A5140" t="s">
        <v>233</v>
      </c>
      <c r="B5140" t="s">
        <v>5288</v>
      </c>
      <c r="C5140" t="s">
        <v>7724</v>
      </c>
      <c r="D5140" t="s">
        <v>233</v>
      </c>
      <c r="E5140" t="s">
        <v>5288</v>
      </c>
      <c r="F5140" t="s">
        <v>7724</v>
      </c>
      <c r="H5140" t="s">
        <v>125</v>
      </c>
      <c r="I5140" t="s">
        <v>8819</v>
      </c>
      <c r="K5140" t="s">
        <v>137</v>
      </c>
      <c r="L5140" t="s">
        <v>8589</v>
      </c>
    </row>
    <row r="5141" spans="1:12" x14ac:dyDescent="0.25">
      <c r="A5141" t="s">
        <v>233</v>
      </c>
      <c r="B5141" t="s">
        <v>5288</v>
      </c>
      <c r="C5141" t="s">
        <v>7725</v>
      </c>
      <c r="D5141" t="s">
        <v>233</v>
      </c>
      <c r="E5141" t="s">
        <v>5288</v>
      </c>
      <c r="F5141" t="s">
        <v>7725</v>
      </c>
      <c r="H5141" t="s">
        <v>125</v>
      </c>
      <c r="I5141" t="s">
        <v>8820</v>
      </c>
      <c r="K5141" t="s">
        <v>137</v>
      </c>
      <c r="L5141" t="s">
        <v>8590</v>
      </c>
    </row>
    <row r="5142" spans="1:12" x14ac:dyDescent="0.25">
      <c r="A5142" t="s">
        <v>233</v>
      </c>
      <c r="B5142" t="s">
        <v>5288</v>
      </c>
      <c r="C5142" t="s">
        <v>7726</v>
      </c>
      <c r="D5142" t="s">
        <v>233</v>
      </c>
      <c r="E5142" t="s">
        <v>5288</v>
      </c>
      <c r="F5142" t="s">
        <v>7726</v>
      </c>
      <c r="H5142" t="s">
        <v>125</v>
      </c>
      <c r="I5142" t="s">
        <v>8821</v>
      </c>
      <c r="K5142" t="s">
        <v>137</v>
      </c>
      <c r="L5142" t="s">
        <v>8591</v>
      </c>
    </row>
    <row r="5143" spans="1:12" x14ac:dyDescent="0.25">
      <c r="A5143" t="s">
        <v>233</v>
      </c>
      <c r="B5143" t="s">
        <v>5288</v>
      </c>
      <c r="C5143" t="s">
        <v>7600</v>
      </c>
      <c r="D5143" t="s">
        <v>233</v>
      </c>
      <c r="E5143" t="s">
        <v>5288</v>
      </c>
      <c r="F5143" t="s">
        <v>7600</v>
      </c>
      <c r="H5143" t="s">
        <v>125</v>
      </c>
      <c r="I5143" t="s">
        <v>8822</v>
      </c>
      <c r="K5143" t="s">
        <v>137</v>
      </c>
      <c r="L5143" t="s">
        <v>8592</v>
      </c>
    </row>
    <row r="5144" spans="1:12" x14ac:dyDescent="0.25">
      <c r="A5144" t="s">
        <v>233</v>
      </c>
      <c r="B5144" t="s">
        <v>5288</v>
      </c>
      <c r="C5144" t="s">
        <v>3779</v>
      </c>
      <c r="D5144" t="s">
        <v>233</v>
      </c>
      <c r="E5144" t="s">
        <v>5288</v>
      </c>
      <c r="F5144" t="s">
        <v>3779</v>
      </c>
      <c r="H5144" t="s">
        <v>125</v>
      </c>
      <c r="I5144" t="s">
        <v>8823</v>
      </c>
      <c r="K5144" t="s">
        <v>137</v>
      </c>
      <c r="L5144" t="s">
        <v>8593</v>
      </c>
    </row>
    <row r="5145" spans="1:12" x14ac:dyDescent="0.25">
      <c r="A5145" t="s">
        <v>233</v>
      </c>
      <c r="B5145" t="s">
        <v>5288</v>
      </c>
      <c r="C5145" t="s">
        <v>3782</v>
      </c>
      <c r="D5145" t="s">
        <v>233</v>
      </c>
      <c r="E5145" t="s">
        <v>5288</v>
      </c>
      <c r="F5145" t="s">
        <v>3782</v>
      </c>
      <c r="H5145" t="s">
        <v>125</v>
      </c>
      <c r="I5145" t="s">
        <v>8824</v>
      </c>
      <c r="K5145" t="s">
        <v>137</v>
      </c>
      <c r="L5145" t="s">
        <v>8594</v>
      </c>
    </row>
    <row r="5146" spans="1:12" x14ac:dyDescent="0.25">
      <c r="A5146" t="s">
        <v>233</v>
      </c>
      <c r="B5146" t="s">
        <v>5288</v>
      </c>
      <c r="C5146" t="s">
        <v>5629</v>
      </c>
      <c r="D5146" t="s">
        <v>233</v>
      </c>
      <c r="E5146" t="s">
        <v>5288</v>
      </c>
      <c r="F5146" t="s">
        <v>5629</v>
      </c>
      <c r="H5146" t="s">
        <v>125</v>
      </c>
      <c r="I5146" t="s">
        <v>8825</v>
      </c>
      <c r="K5146" t="s">
        <v>137</v>
      </c>
      <c r="L5146" t="s">
        <v>8595</v>
      </c>
    </row>
    <row r="5147" spans="1:12" x14ac:dyDescent="0.25">
      <c r="A5147" t="s">
        <v>233</v>
      </c>
      <c r="B5147" t="s">
        <v>5288</v>
      </c>
      <c r="C5147" t="s">
        <v>3785</v>
      </c>
      <c r="D5147" t="s">
        <v>233</v>
      </c>
      <c r="E5147" t="s">
        <v>5288</v>
      </c>
      <c r="F5147" t="s">
        <v>3785</v>
      </c>
      <c r="H5147" t="s">
        <v>125</v>
      </c>
      <c r="I5147" t="s">
        <v>8826</v>
      </c>
      <c r="K5147" t="s">
        <v>137</v>
      </c>
      <c r="L5147" t="s">
        <v>8596</v>
      </c>
    </row>
    <row r="5148" spans="1:12" x14ac:dyDescent="0.25">
      <c r="A5148" t="s">
        <v>233</v>
      </c>
      <c r="B5148" t="s">
        <v>5288</v>
      </c>
      <c r="C5148" t="s">
        <v>3787</v>
      </c>
      <c r="D5148" t="s">
        <v>233</v>
      </c>
      <c r="E5148" t="s">
        <v>5288</v>
      </c>
      <c r="F5148" t="s">
        <v>3787</v>
      </c>
      <c r="H5148" t="s">
        <v>125</v>
      </c>
      <c r="I5148" t="s">
        <v>8827</v>
      </c>
      <c r="K5148" t="s">
        <v>137</v>
      </c>
      <c r="L5148" t="s">
        <v>8597</v>
      </c>
    </row>
    <row r="5149" spans="1:12" x14ac:dyDescent="0.25">
      <c r="A5149" t="s">
        <v>233</v>
      </c>
      <c r="B5149" t="s">
        <v>5288</v>
      </c>
      <c r="C5149" t="s">
        <v>7727</v>
      </c>
      <c r="D5149" t="s">
        <v>233</v>
      </c>
      <c r="E5149" t="s">
        <v>5288</v>
      </c>
      <c r="F5149" t="s">
        <v>7727</v>
      </c>
      <c r="H5149" t="s">
        <v>125</v>
      </c>
      <c r="I5149" t="s">
        <v>8828</v>
      </c>
      <c r="K5149" t="s">
        <v>137</v>
      </c>
      <c r="L5149" t="s">
        <v>8598</v>
      </c>
    </row>
    <row r="5150" spans="1:12" x14ac:dyDescent="0.25">
      <c r="A5150" t="s">
        <v>233</v>
      </c>
      <c r="B5150" t="s">
        <v>5288</v>
      </c>
      <c r="C5150" t="s">
        <v>3790</v>
      </c>
      <c r="D5150" t="s">
        <v>233</v>
      </c>
      <c r="E5150" t="s">
        <v>5288</v>
      </c>
      <c r="F5150" t="s">
        <v>3790</v>
      </c>
      <c r="H5150" t="s">
        <v>125</v>
      </c>
      <c r="I5150" t="s">
        <v>8829</v>
      </c>
      <c r="K5150" t="s">
        <v>137</v>
      </c>
      <c r="L5150" t="s">
        <v>8599</v>
      </c>
    </row>
    <row r="5151" spans="1:12" x14ac:dyDescent="0.25">
      <c r="A5151" t="s">
        <v>233</v>
      </c>
      <c r="B5151" t="s">
        <v>5288</v>
      </c>
      <c r="C5151" t="s">
        <v>3793</v>
      </c>
      <c r="D5151" t="s">
        <v>233</v>
      </c>
      <c r="E5151" t="s">
        <v>5288</v>
      </c>
      <c r="F5151" t="s">
        <v>3793</v>
      </c>
      <c r="H5151" t="s">
        <v>125</v>
      </c>
      <c r="I5151" t="s">
        <v>8830</v>
      </c>
      <c r="K5151" t="s">
        <v>137</v>
      </c>
      <c r="L5151" t="s">
        <v>8600</v>
      </c>
    </row>
    <row r="5152" spans="1:12" x14ac:dyDescent="0.25">
      <c r="A5152" t="s">
        <v>233</v>
      </c>
      <c r="B5152" t="s">
        <v>5288</v>
      </c>
      <c r="C5152" t="s">
        <v>5640</v>
      </c>
      <c r="D5152" t="s">
        <v>233</v>
      </c>
      <c r="E5152" t="s">
        <v>5288</v>
      </c>
      <c r="F5152" t="s">
        <v>5640</v>
      </c>
      <c r="H5152" t="s">
        <v>125</v>
      </c>
      <c r="I5152" t="s">
        <v>8831</v>
      </c>
      <c r="K5152" t="s">
        <v>137</v>
      </c>
      <c r="L5152" t="s">
        <v>8601</v>
      </c>
    </row>
    <row r="5153" spans="1:12" x14ac:dyDescent="0.25">
      <c r="A5153" t="s">
        <v>233</v>
      </c>
      <c r="B5153" t="s">
        <v>5288</v>
      </c>
      <c r="C5153" t="s">
        <v>3796</v>
      </c>
      <c r="D5153" t="s">
        <v>233</v>
      </c>
      <c r="E5153" t="s">
        <v>5288</v>
      </c>
      <c r="F5153" t="s">
        <v>3796</v>
      </c>
      <c r="H5153" t="s">
        <v>125</v>
      </c>
      <c r="I5153" t="s">
        <v>8832</v>
      </c>
      <c r="K5153" t="s">
        <v>137</v>
      </c>
      <c r="L5153" t="s">
        <v>8602</v>
      </c>
    </row>
    <row r="5154" spans="1:12" x14ac:dyDescent="0.25">
      <c r="A5154" t="s">
        <v>233</v>
      </c>
      <c r="B5154" t="s">
        <v>5288</v>
      </c>
      <c r="C5154" t="s">
        <v>3799</v>
      </c>
      <c r="D5154" t="s">
        <v>233</v>
      </c>
      <c r="E5154" t="s">
        <v>5288</v>
      </c>
      <c r="F5154" t="s">
        <v>3799</v>
      </c>
      <c r="H5154" t="s">
        <v>125</v>
      </c>
      <c r="I5154" t="s">
        <v>8833</v>
      </c>
      <c r="K5154" t="s">
        <v>137</v>
      </c>
      <c r="L5154" t="s">
        <v>8603</v>
      </c>
    </row>
    <row r="5155" spans="1:12" x14ac:dyDescent="0.25">
      <c r="A5155" t="s">
        <v>233</v>
      </c>
      <c r="B5155" t="s">
        <v>5288</v>
      </c>
      <c r="C5155" t="s">
        <v>5647</v>
      </c>
      <c r="D5155" t="s">
        <v>233</v>
      </c>
      <c r="E5155" t="s">
        <v>5288</v>
      </c>
      <c r="F5155" t="s">
        <v>5647</v>
      </c>
      <c r="H5155" t="s">
        <v>125</v>
      </c>
      <c r="I5155" t="s">
        <v>8834</v>
      </c>
      <c r="K5155" t="s">
        <v>137</v>
      </c>
      <c r="L5155" t="s">
        <v>8604</v>
      </c>
    </row>
    <row r="5156" spans="1:12" x14ac:dyDescent="0.25">
      <c r="A5156" t="s">
        <v>233</v>
      </c>
      <c r="B5156" t="s">
        <v>5288</v>
      </c>
      <c r="C5156" t="s">
        <v>3802</v>
      </c>
      <c r="D5156" t="s">
        <v>233</v>
      </c>
      <c r="E5156" t="s">
        <v>5288</v>
      </c>
      <c r="F5156" t="s">
        <v>3802</v>
      </c>
      <c r="H5156" t="s">
        <v>125</v>
      </c>
      <c r="I5156" t="s">
        <v>8835</v>
      </c>
      <c r="K5156" t="s">
        <v>137</v>
      </c>
      <c r="L5156" t="s">
        <v>8605</v>
      </c>
    </row>
    <row r="5157" spans="1:12" x14ac:dyDescent="0.25">
      <c r="A5157" t="s">
        <v>233</v>
      </c>
      <c r="B5157" t="s">
        <v>5288</v>
      </c>
      <c r="C5157" t="s">
        <v>5654</v>
      </c>
      <c r="D5157" t="s">
        <v>233</v>
      </c>
      <c r="E5157" t="s">
        <v>5288</v>
      </c>
      <c r="F5157" t="s">
        <v>5654</v>
      </c>
      <c r="H5157" t="s">
        <v>125</v>
      </c>
      <c r="I5157" t="s">
        <v>8836</v>
      </c>
      <c r="K5157" t="s">
        <v>137</v>
      </c>
      <c r="L5157" t="s">
        <v>8606</v>
      </c>
    </row>
    <row r="5158" spans="1:12" x14ac:dyDescent="0.25">
      <c r="A5158" t="s">
        <v>233</v>
      </c>
      <c r="B5158" t="s">
        <v>5288</v>
      </c>
      <c r="C5158" t="s">
        <v>3808</v>
      </c>
      <c r="D5158" t="s">
        <v>233</v>
      </c>
      <c r="E5158" t="s">
        <v>5288</v>
      </c>
      <c r="F5158" t="s">
        <v>3808</v>
      </c>
      <c r="H5158" t="s">
        <v>125</v>
      </c>
      <c r="I5158" t="s">
        <v>8837</v>
      </c>
      <c r="K5158" t="s">
        <v>137</v>
      </c>
      <c r="L5158" t="s">
        <v>8607</v>
      </c>
    </row>
    <row r="5159" spans="1:12" x14ac:dyDescent="0.25">
      <c r="A5159" t="s">
        <v>233</v>
      </c>
      <c r="B5159" t="s">
        <v>5288</v>
      </c>
      <c r="C5159" t="s">
        <v>3811</v>
      </c>
      <c r="D5159" t="s">
        <v>233</v>
      </c>
      <c r="E5159" t="s">
        <v>5288</v>
      </c>
      <c r="F5159" t="s">
        <v>3811</v>
      </c>
      <c r="H5159" t="s">
        <v>125</v>
      </c>
      <c r="I5159" t="s">
        <v>8838</v>
      </c>
      <c r="K5159" t="s">
        <v>137</v>
      </c>
      <c r="L5159" t="s">
        <v>8608</v>
      </c>
    </row>
    <row r="5160" spans="1:12" x14ac:dyDescent="0.25">
      <c r="A5160" t="s">
        <v>233</v>
      </c>
      <c r="B5160" t="s">
        <v>5288</v>
      </c>
      <c r="C5160" t="s">
        <v>5661</v>
      </c>
      <c r="D5160" t="s">
        <v>233</v>
      </c>
      <c r="E5160" t="s">
        <v>5288</v>
      </c>
      <c r="F5160" t="s">
        <v>5661</v>
      </c>
      <c r="H5160" t="s">
        <v>125</v>
      </c>
      <c r="I5160" t="s">
        <v>8839</v>
      </c>
      <c r="K5160" t="s">
        <v>137</v>
      </c>
      <c r="L5160" t="s">
        <v>8609</v>
      </c>
    </row>
    <row r="5161" spans="1:12" x14ac:dyDescent="0.25">
      <c r="A5161" t="s">
        <v>233</v>
      </c>
      <c r="B5161" t="s">
        <v>5288</v>
      </c>
      <c r="C5161" t="s">
        <v>3814</v>
      </c>
      <c r="D5161" t="s">
        <v>233</v>
      </c>
      <c r="E5161" t="s">
        <v>5288</v>
      </c>
      <c r="F5161" t="s">
        <v>3814</v>
      </c>
      <c r="H5161" t="s">
        <v>125</v>
      </c>
      <c r="I5161" t="s">
        <v>8840</v>
      </c>
      <c r="K5161" t="s">
        <v>137</v>
      </c>
      <c r="L5161" t="s">
        <v>8611</v>
      </c>
    </row>
    <row r="5162" spans="1:12" x14ac:dyDescent="0.25">
      <c r="A5162" t="s">
        <v>233</v>
      </c>
      <c r="B5162" t="s">
        <v>5288</v>
      </c>
      <c r="C5162" t="s">
        <v>3817</v>
      </c>
      <c r="D5162" t="s">
        <v>233</v>
      </c>
      <c r="E5162" t="s">
        <v>5288</v>
      </c>
      <c r="F5162" t="s">
        <v>3817</v>
      </c>
      <c r="H5162" t="s">
        <v>125</v>
      </c>
      <c r="I5162" t="s">
        <v>8841</v>
      </c>
      <c r="K5162" t="s">
        <v>137</v>
      </c>
      <c r="L5162" t="s">
        <v>8612</v>
      </c>
    </row>
    <row r="5163" spans="1:12" x14ac:dyDescent="0.25">
      <c r="A5163" t="s">
        <v>233</v>
      </c>
      <c r="B5163" t="s">
        <v>5288</v>
      </c>
      <c r="C5163" t="s">
        <v>5668</v>
      </c>
      <c r="D5163" t="s">
        <v>233</v>
      </c>
      <c r="E5163" t="s">
        <v>5288</v>
      </c>
      <c r="F5163" t="s">
        <v>5668</v>
      </c>
      <c r="H5163" t="s">
        <v>125</v>
      </c>
      <c r="I5163" t="s">
        <v>8842</v>
      </c>
      <c r="K5163" t="s">
        <v>137</v>
      </c>
      <c r="L5163" t="s">
        <v>8613</v>
      </c>
    </row>
    <row r="5164" spans="1:12" x14ac:dyDescent="0.25">
      <c r="A5164" t="s">
        <v>233</v>
      </c>
      <c r="B5164" t="s">
        <v>5288</v>
      </c>
      <c r="C5164" t="s">
        <v>3820</v>
      </c>
      <c r="D5164" t="s">
        <v>233</v>
      </c>
      <c r="E5164" t="s">
        <v>5288</v>
      </c>
      <c r="F5164" t="s">
        <v>3820</v>
      </c>
      <c r="H5164" t="s">
        <v>125</v>
      </c>
      <c r="I5164" t="s">
        <v>8843</v>
      </c>
      <c r="K5164" t="s">
        <v>137</v>
      </c>
      <c r="L5164" t="s">
        <v>8614</v>
      </c>
    </row>
    <row r="5165" spans="1:12" x14ac:dyDescent="0.25">
      <c r="A5165" t="s">
        <v>233</v>
      </c>
      <c r="B5165" t="s">
        <v>5288</v>
      </c>
      <c r="C5165" t="s">
        <v>3823</v>
      </c>
      <c r="D5165" t="s">
        <v>233</v>
      </c>
      <c r="E5165" t="s">
        <v>5288</v>
      </c>
      <c r="F5165" t="s">
        <v>3823</v>
      </c>
      <c r="H5165" t="s">
        <v>125</v>
      </c>
      <c r="I5165" t="s">
        <v>8844</v>
      </c>
      <c r="K5165" t="s">
        <v>137</v>
      </c>
      <c r="L5165" t="s">
        <v>8615</v>
      </c>
    </row>
    <row r="5166" spans="1:12" x14ac:dyDescent="0.25">
      <c r="A5166" t="s">
        <v>233</v>
      </c>
      <c r="B5166" t="s">
        <v>5288</v>
      </c>
      <c r="C5166" t="s">
        <v>5678</v>
      </c>
      <c r="D5166" t="s">
        <v>233</v>
      </c>
      <c r="E5166" t="s">
        <v>5288</v>
      </c>
      <c r="F5166" t="s">
        <v>5678</v>
      </c>
      <c r="H5166" t="s">
        <v>125</v>
      </c>
      <c r="I5166" t="s">
        <v>8845</v>
      </c>
      <c r="K5166" t="s">
        <v>137</v>
      </c>
      <c r="L5166" t="s">
        <v>8616</v>
      </c>
    </row>
    <row r="5167" spans="1:12" x14ac:dyDescent="0.25">
      <c r="A5167" t="s">
        <v>233</v>
      </c>
      <c r="B5167" t="s">
        <v>5288</v>
      </c>
      <c r="C5167" t="s">
        <v>3826</v>
      </c>
      <c r="D5167" t="s">
        <v>233</v>
      </c>
      <c r="E5167" t="s">
        <v>5288</v>
      </c>
      <c r="F5167" t="s">
        <v>3826</v>
      </c>
      <c r="H5167" t="s">
        <v>125</v>
      </c>
      <c r="I5167" t="s">
        <v>8846</v>
      </c>
      <c r="K5167" t="s">
        <v>137</v>
      </c>
      <c r="L5167" t="s">
        <v>8617</v>
      </c>
    </row>
    <row r="5168" spans="1:12" x14ac:dyDescent="0.25">
      <c r="A5168" t="s">
        <v>233</v>
      </c>
      <c r="B5168" t="s">
        <v>5288</v>
      </c>
      <c r="C5168" t="s">
        <v>3829</v>
      </c>
      <c r="D5168" t="s">
        <v>233</v>
      </c>
      <c r="E5168" t="s">
        <v>5288</v>
      </c>
      <c r="F5168" t="s">
        <v>3829</v>
      </c>
      <c r="H5168" t="s">
        <v>125</v>
      </c>
      <c r="I5168" t="s">
        <v>8847</v>
      </c>
      <c r="K5168" t="s">
        <v>137</v>
      </c>
      <c r="L5168" t="s">
        <v>8618</v>
      </c>
    </row>
    <row r="5169" spans="1:12" x14ac:dyDescent="0.25">
      <c r="A5169" t="s">
        <v>233</v>
      </c>
      <c r="B5169" t="s">
        <v>5288</v>
      </c>
      <c r="C5169" t="s">
        <v>5688</v>
      </c>
      <c r="D5169" t="s">
        <v>233</v>
      </c>
      <c r="E5169" t="s">
        <v>5288</v>
      </c>
      <c r="F5169" t="s">
        <v>5688</v>
      </c>
      <c r="H5169" t="s">
        <v>125</v>
      </c>
      <c r="I5169" t="s">
        <v>8848</v>
      </c>
      <c r="K5169" t="s">
        <v>137</v>
      </c>
      <c r="L5169" t="s">
        <v>8619</v>
      </c>
    </row>
    <row r="5170" spans="1:12" x14ac:dyDescent="0.25">
      <c r="A5170" t="s">
        <v>233</v>
      </c>
      <c r="B5170" t="s">
        <v>5288</v>
      </c>
      <c r="C5170" t="s">
        <v>3831</v>
      </c>
      <c r="D5170" t="s">
        <v>233</v>
      </c>
      <c r="E5170" t="s">
        <v>5288</v>
      </c>
      <c r="F5170" t="s">
        <v>3831</v>
      </c>
      <c r="H5170" t="s">
        <v>125</v>
      </c>
      <c r="I5170" t="s">
        <v>8849</v>
      </c>
      <c r="K5170" t="s">
        <v>137</v>
      </c>
      <c r="L5170" t="s">
        <v>8620</v>
      </c>
    </row>
    <row r="5171" spans="1:12" x14ac:dyDescent="0.25">
      <c r="A5171" t="s">
        <v>233</v>
      </c>
      <c r="B5171" t="s">
        <v>5288</v>
      </c>
      <c r="C5171" t="s">
        <v>5695</v>
      </c>
      <c r="D5171" t="s">
        <v>233</v>
      </c>
      <c r="E5171" t="s">
        <v>5288</v>
      </c>
      <c r="F5171" t="s">
        <v>5695</v>
      </c>
      <c r="H5171" t="s">
        <v>125</v>
      </c>
      <c r="I5171" t="s">
        <v>8850</v>
      </c>
      <c r="K5171" t="s">
        <v>137</v>
      </c>
      <c r="L5171" t="s">
        <v>8622</v>
      </c>
    </row>
    <row r="5172" spans="1:12" x14ac:dyDescent="0.25">
      <c r="A5172" t="s">
        <v>233</v>
      </c>
      <c r="B5172" t="s">
        <v>5288</v>
      </c>
      <c r="C5172" t="s">
        <v>3834</v>
      </c>
      <c r="D5172" t="s">
        <v>233</v>
      </c>
      <c r="E5172" t="s">
        <v>5288</v>
      </c>
      <c r="F5172" t="s">
        <v>3834</v>
      </c>
      <c r="H5172" t="s">
        <v>125</v>
      </c>
      <c r="I5172" t="s">
        <v>8851</v>
      </c>
      <c r="K5172" t="s">
        <v>137</v>
      </c>
      <c r="L5172" t="s">
        <v>8623</v>
      </c>
    </row>
    <row r="5173" spans="1:12" x14ac:dyDescent="0.25">
      <c r="A5173" t="s">
        <v>233</v>
      </c>
      <c r="B5173" t="s">
        <v>5288</v>
      </c>
      <c r="C5173" t="s">
        <v>5702</v>
      </c>
      <c r="D5173" t="s">
        <v>233</v>
      </c>
      <c r="E5173" t="s">
        <v>5288</v>
      </c>
      <c r="F5173" t="s">
        <v>5702</v>
      </c>
      <c r="H5173" t="s">
        <v>125</v>
      </c>
      <c r="I5173" t="s">
        <v>8852</v>
      </c>
      <c r="K5173" t="s">
        <v>137</v>
      </c>
      <c r="L5173" t="s">
        <v>8624</v>
      </c>
    </row>
    <row r="5174" spans="1:12" x14ac:dyDescent="0.25">
      <c r="A5174" t="s">
        <v>233</v>
      </c>
      <c r="B5174" t="s">
        <v>5288</v>
      </c>
      <c r="C5174" t="s">
        <v>3837</v>
      </c>
      <c r="D5174" t="s">
        <v>233</v>
      </c>
      <c r="E5174" t="s">
        <v>5288</v>
      </c>
      <c r="F5174" t="s">
        <v>3837</v>
      </c>
      <c r="H5174" t="s">
        <v>125</v>
      </c>
      <c r="I5174" t="s">
        <v>8853</v>
      </c>
      <c r="K5174" t="s">
        <v>137</v>
      </c>
      <c r="L5174" t="s">
        <v>8625</v>
      </c>
    </row>
    <row r="5175" spans="1:12" x14ac:dyDescent="0.25">
      <c r="A5175" t="s">
        <v>233</v>
      </c>
      <c r="B5175" t="s">
        <v>5288</v>
      </c>
      <c r="C5175" t="s">
        <v>5708</v>
      </c>
      <c r="D5175" t="s">
        <v>233</v>
      </c>
      <c r="E5175" t="s">
        <v>5288</v>
      </c>
      <c r="F5175" t="s">
        <v>5708</v>
      </c>
      <c r="H5175" t="s">
        <v>125</v>
      </c>
      <c r="I5175" t="s">
        <v>8854</v>
      </c>
      <c r="K5175" t="s">
        <v>137</v>
      </c>
      <c r="L5175" t="s">
        <v>8626</v>
      </c>
    </row>
    <row r="5176" spans="1:12" x14ac:dyDescent="0.25">
      <c r="A5176" t="s">
        <v>233</v>
      </c>
      <c r="B5176" t="s">
        <v>5288</v>
      </c>
      <c r="C5176" t="s">
        <v>7728</v>
      </c>
      <c r="D5176" t="s">
        <v>233</v>
      </c>
      <c r="E5176" t="s">
        <v>5288</v>
      </c>
      <c r="F5176" t="s">
        <v>7728</v>
      </c>
      <c r="H5176" t="s">
        <v>125</v>
      </c>
      <c r="I5176" t="s">
        <v>8855</v>
      </c>
      <c r="K5176" t="s">
        <v>137</v>
      </c>
      <c r="L5176" t="s">
        <v>8627</v>
      </c>
    </row>
    <row r="5177" spans="1:12" x14ac:dyDescent="0.25">
      <c r="A5177" t="s">
        <v>233</v>
      </c>
      <c r="B5177" t="s">
        <v>5288</v>
      </c>
      <c r="C5177" t="s">
        <v>7730</v>
      </c>
      <c r="D5177" t="s">
        <v>233</v>
      </c>
      <c r="E5177" t="s">
        <v>5288</v>
      </c>
      <c r="F5177" t="s">
        <v>7730</v>
      </c>
      <c r="H5177" t="s">
        <v>125</v>
      </c>
      <c r="I5177" t="s">
        <v>8856</v>
      </c>
      <c r="K5177" t="s">
        <v>137</v>
      </c>
      <c r="L5177" t="s">
        <v>8628</v>
      </c>
    </row>
    <row r="5178" spans="1:12" x14ac:dyDescent="0.25">
      <c r="A5178" t="s">
        <v>233</v>
      </c>
      <c r="B5178" t="s">
        <v>5288</v>
      </c>
      <c r="C5178" t="s">
        <v>3840</v>
      </c>
      <c r="D5178" t="s">
        <v>233</v>
      </c>
      <c r="E5178" t="s">
        <v>5288</v>
      </c>
      <c r="F5178" t="s">
        <v>3840</v>
      </c>
      <c r="H5178" t="s">
        <v>125</v>
      </c>
      <c r="I5178" t="s">
        <v>8857</v>
      </c>
      <c r="K5178" t="s">
        <v>137</v>
      </c>
      <c r="L5178" t="s">
        <v>8629</v>
      </c>
    </row>
    <row r="5179" spans="1:12" x14ac:dyDescent="0.25">
      <c r="A5179" t="s">
        <v>233</v>
      </c>
      <c r="B5179" t="s">
        <v>5288</v>
      </c>
      <c r="C5179" t="s">
        <v>3843</v>
      </c>
      <c r="D5179" t="s">
        <v>233</v>
      </c>
      <c r="E5179" t="s">
        <v>5288</v>
      </c>
      <c r="F5179" t="s">
        <v>3843</v>
      </c>
      <c r="H5179" t="s">
        <v>125</v>
      </c>
      <c r="I5179" t="s">
        <v>8858</v>
      </c>
      <c r="K5179" t="s">
        <v>137</v>
      </c>
      <c r="L5179" t="s">
        <v>8630</v>
      </c>
    </row>
    <row r="5180" spans="1:12" x14ac:dyDescent="0.25">
      <c r="A5180" t="s">
        <v>233</v>
      </c>
      <c r="B5180" t="s">
        <v>5288</v>
      </c>
      <c r="C5180" t="s">
        <v>3846</v>
      </c>
      <c r="D5180" t="s">
        <v>233</v>
      </c>
      <c r="E5180" t="s">
        <v>5288</v>
      </c>
      <c r="F5180" t="s">
        <v>3846</v>
      </c>
      <c r="H5180" t="s">
        <v>125</v>
      </c>
      <c r="I5180" t="s">
        <v>8859</v>
      </c>
      <c r="K5180" t="s">
        <v>137</v>
      </c>
      <c r="L5180" t="s">
        <v>8631</v>
      </c>
    </row>
    <row r="5181" spans="1:12" x14ac:dyDescent="0.25">
      <c r="A5181" t="s">
        <v>233</v>
      </c>
      <c r="B5181" t="s">
        <v>5288</v>
      </c>
      <c r="C5181" t="s">
        <v>3849</v>
      </c>
      <c r="D5181" t="s">
        <v>233</v>
      </c>
      <c r="E5181" t="s">
        <v>5288</v>
      </c>
      <c r="F5181" t="s">
        <v>3849</v>
      </c>
      <c r="H5181" t="s">
        <v>125</v>
      </c>
      <c r="I5181" t="s">
        <v>8860</v>
      </c>
      <c r="K5181" t="s">
        <v>137</v>
      </c>
      <c r="L5181" t="s">
        <v>8632</v>
      </c>
    </row>
    <row r="5182" spans="1:12" x14ac:dyDescent="0.25">
      <c r="A5182" t="s">
        <v>233</v>
      </c>
      <c r="B5182" t="s">
        <v>5288</v>
      </c>
      <c r="C5182" t="s">
        <v>3852</v>
      </c>
      <c r="D5182" t="s">
        <v>233</v>
      </c>
      <c r="E5182" t="s">
        <v>5288</v>
      </c>
      <c r="F5182" t="s">
        <v>3852</v>
      </c>
      <c r="H5182" t="s">
        <v>125</v>
      </c>
      <c r="I5182" t="s">
        <v>8861</v>
      </c>
      <c r="K5182" t="s">
        <v>137</v>
      </c>
      <c r="L5182" t="s">
        <v>9098</v>
      </c>
    </row>
    <row r="5183" spans="1:12" x14ac:dyDescent="0.25">
      <c r="A5183" t="s">
        <v>233</v>
      </c>
      <c r="B5183" t="s">
        <v>5288</v>
      </c>
      <c r="C5183" t="s">
        <v>3855</v>
      </c>
      <c r="D5183" t="s">
        <v>233</v>
      </c>
      <c r="E5183" t="s">
        <v>5288</v>
      </c>
      <c r="F5183" t="s">
        <v>3855</v>
      </c>
      <c r="H5183" t="s">
        <v>125</v>
      </c>
      <c r="I5183" t="s">
        <v>8862</v>
      </c>
      <c r="K5183" t="s">
        <v>137</v>
      </c>
      <c r="L5183" t="s">
        <v>8633</v>
      </c>
    </row>
    <row r="5184" spans="1:12" x14ac:dyDescent="0.25">
      <c r="A5184" t="s">
        <v>233</v>
      </c>
      <c r="B5184" t="s">
        <v>5288</v>
      </c>
      <c r="C5184" t="s">
        <v>3858</v>
      </c>
      <c r="D5184" t="s">
        <v>233</v>
      </c>
      <c r="E5184" t="s">
        <v>5288</v>
      </c>
      <c r="F5184" t="s">
        <v>3858</v>
      </c>
      <c r="H5184" t="s">
        <v>125</v>
      </c>
      <c r="I5184" t="s">
        <v>8863</v>
      </c>
      <c r="K5184" t="s">
        <v>137</v>
      </c>
      <c r="L5184" t="s">
        <v>8634</v>
      </c>
    </row>
    <row r="5185" spans="1:12" x14ac:dyDescent="0.25">
      <c r="A5185" t="s">
        <v>233</v>
      </c>
      <c r="B5185" t="s">
        <v>5288</v>
      </c>
      <c r="C5185" t="s">
        <v>3861</v>
      </c>
      <c r="D5185" t="s">
        <v>233</v>
      </c>
      <c r="E5185" t="s">
        <v>5288</v>
      </c>
      <c r="F5185" t="s">
        <v>3861</v>
      </c>
      <c r="H5185" t="s">
        <v>125</v>
      </c>
      <c r="I5185" t="s">
        <v>8864</v>
      </c>
      <c r="K5185" t="s">
        <v>137</v>
      </c>
      <c r="L5185" t="s">
        <v>8635</v>
      </c>
    </row>
    <row r="5186" spans="1:12" x14ac:dyDescent="0.25">
      <c r="A5186" t="s">
        <v>233</v>
      </c>
      <c r="B5186" t="s">
        <v>5288</v>
      </c>
      <c r="C5186" t="s">
        <v>3864</v>
      </c>
      <c r="D5186" t="s">
        <v>233</v>
      </c>
      <c r="E5186" t="s">
        <v>5288</v>
      </c>
      <c r="F5186" t="s">
        <v>3864</v>
      </c>
      <c r="H5186" t="s">
        <v>125</v>
      </c>
      <c r="I5186" t="s">
        <v>8865</v>
      </c>
      <c r="K5186" t="s">
        <v>137</v>
      </c>
      <c r="L5186" t="s">
        <v>8636</v>
      </c>
    </row>
    <row r="5187" spans="1:12" x14ac:dyDescent="0.25">
      <c r="A5187" t="s">
        <v>233</v>
      </c>
      <c r="B5187" t="s">
        <v>5288</v>
      </c>
      <c r="C5187" t="s">
        <v>3867</v>
      </c>
      <c r="D5187" t="s">
        <v>233</v>
      </c>
      <c r="E5187" t="s">
        <v>5288</v>
      </c>
      <c r="F5187" t="s">
        <v>3867</v>
      </c>
      <c r="H5187" t="s">
        <v>125</v>
      </c>
      <c r="I5187" t="s">
        <v>8866</v>
      </c>
      <c r="K5187" t="s">
        <v>137</v>
      </c>
      <c r="L5187" t="s">
        <v>8637</v>
      </c>
    </row>
    <row r="5188" spans="1:12" x14ac:dyDescent="0.25">
      <c r="A5188" t="s">
        <v>233</v>
      </c>
      <c r="B5188" t="s">
        <v>5288</v>
      </c>
      <c r="C5188" t="s">
        <v>3870</v>
      </c>
      <c r="D5188" t="s">
        <v>233</v>
      </c>
      <c r="E5188" t="s">
        <v>5288</v>
      </c>
      <c r="F5188" t="s">
        <v>3870</v>
      </c>
      <c r="H5188" t="s">
        <v>125</v>
      </c>
      <c r="I5188" t="s">
        <v>8867</v>
      </c>
      <c r="K5188" t="s">
        <v>137</v>
      </c>
      <c r="L5188" t="s">
        <v>8638</v>
      </c>
    </row>
    <row r="5189" spans="1:12" x14ac:dyDescent="0.25">
      <c r="A5189" t="s">
        <v>233</v>
      </c>
      <c r="B5189" t="s">
        <v>5288</v>
      </c>
      <c r="C5189" t="s">
        <v>3873</v>
      </c>
      <c r="D5189" t="s">
        <v>233</v>
      </c>
      <c r="E5189" t="s">
        <v>5288</v>
      </c>
      <c r="F5189" t="s">
        <v>3873</v>
      </c>
      <c r="H5189" t="s">
        <v>125</v>
      </c>
      <c r="I5189" t="s">
        <v>8868</v>
      </c>
      <c r="K5189" t="s">
        <v>137</v>
      </c>
      <c r="L5189" t="s">
        <v>8639</v>
      </c>
    </row>
    <row r="5190" spans="1:12" x14ac:dyDescent="0.25">
      <c r="A5190" t="s">
        <v>233</v>
      </c>
      <c r="B5190" t="s">
        <v>5288</v>
      </c>
      <c r="C5190" t="s">
        <v>3877</v>
      </c>
      <c r="D5190" t="s">
        <v>233</v>
      </c>
      <c r="E5190" t="s">
        <v>5288</v>
      </c>
      <c r="F5190" t="s">
        <v>3877</v>
      </c>
      <c r="H5190" t="s">
        <v>125</v>
      </c>
      <c r="I5190" t="s">
        <v>8869</v>
      </c>
      <c r="K5190" t="s">
        <v>137</v>
      </c>
      <c r="L5190" t="s">
        <v>8640</v>
      </c>
    </row>
    <row r="5191" spans="1:12" x14ac:dyDescent="0.25">
      <c r="A5191" t="s">
        <v>233</v>
      </c>
      <c r="B5191" t="s">
        <v>5288</v>
      </c>
      <c r="C5191" t="s">
        <v>3880</v>
      </c>
      <c r="D5191" t="s">
        <v>233</v>
      </c>
      <c r="E5191" t="s">
        <v>5288</v>
      </c>
      <c r="F5191" t="s">
        <v>3880</v>
      </c>
      <c r="H5191" t="s">
        <v>125</v>
      </c>
      <c r="I5191" t="s">
        <v>8870</v>
      </c>
      <c r="K5191" t="s">
        <v>137</v>
      </c>
      <c r="L5191" t="s">
        <v>8641</v>
      </c>
    </row>
    <row r="5192" spans="1:12" x14ac:dyDescent="0.25">
      <c r="A5192" t="s">
        <v>233</v>
      </c>
      <c r="B5192" t="s">
        <v>5288</v>
      </c>
      <c r="C5192" t="s">
        <v>7913</v>
      </c>
      <c r="D5192" t="s">
        <v>233</v>
      </c>
      <c r="E5192" t="s">
        <v>5288</v>
      </c>
      <c r="F5192" t="s">
        <v>7913</v>
      </c>
      <c r="H5192" t="s">
        <v>125</v>
      </c>
      <c r="I5192" t="s">
        <v>8871</v>
      </c>
      <c r="K5192" t="s">
        <v>137</v>
      </c>
      <c r="L5192" t="s">
        <v>8644</v>
      </c>
    </row>
    <row r="5193" spans="1:12" x14ac:dyDescent="0.25">
      <c r="A5193" t="s">
        <v>233</v>
      </c>
      <c r="B5193" t="s">
        <v>5288</v>
      </c>
      <c r="C5193" t="s">
        <v>7932</v>
      </c>
      <c r="D5193" t="s">
        <v>233</v>
      </c>
      <c r="E5193" t="s">
        <v>5288</v>
      </c>
      <c r="F5193" t="s">
        <v>7932</v>
      </c>
      <c r="H5193" t="s">
        <v>125</v>
      </c>
      <c r="I5193" t="s">
        <v>8872</v>
      </c>
      <c r="K5193" t="s">
        <v>137</v>
      </c>
      <c r="L5193" t="s">
        <v>8645</v>
      </c>
    </row>
    <row r="5194" spans="1:12" x14ac:dyDescent="0.25">
      <c r="A5194" t="s">
        <v>233</v>
      </c>
      <c r="B5194" t="s">
        <v>5288</v>
      </c>
      <c r="C5194" t="s">
        <v>3935</v>
      </c>
      <c r="D5194" t="s">
        <v>233</v>
      </c>
      <c r="E5194" t="s">
        <v>5288</v>
      </c>
      <c r="F5194" t="s">
        <v>3935</v>
      </c>
      <c r="H5194" t="s">
        <v>125</v>
      </c>
      <c r="I5194" t="s">
        <v>8873</v>
      </c>
      <c r="K5194" t="s">
        <v>137</v>
      </c>
      <c r="L5194" t="s">
        <v>8646</v>
      </c>
    </row>
    <row r="5195" spans="1:12" x14ac:dyDescent="0.25">
      <c r="A5195" t="s">
        <v>233</v>
      </c>
      <c r="B5195" t="s">
        <v>5288</v>
      </c>
      <c r="C5195" t="s">
        <v>7735</v>
      </c>
      <c r="D5195" t="s">
        <v>233</v>
      </c>
      <c r="E5195" t="s">
        <v>5288</v>
      </c>
      <c r="F5195" t="s">
        <v>7735</v>
      </c>
      <c r="H5195" t="s">
        <v>125</v>
      </c>
      <c r="I5195" t="s">
        <v>8874</v>
      </c>
      <c r="K5195" t="s">
        <v>137</v>
      </c>
      <c r="L5195" t="s">
        <v>8647</v>
      </c>
    </row>
    <row r="5196" spans="1:12" x14ac:dyDescent="0.25">
      <c r="A5196" t="s">
        <v>233</v>
      </c>
      <c r="B5196" t="s">
        <v>5288</v>
      </c>
      <c r="C5196" t="s">
        <v>3941</v>
      </c>
      <c r="D5196" t="s">
        <v>233</v>
      </c>
      <c r="E5196" t="s">
        <v>5288</v>
      </c>
      <c r="F5196" t="s">
        <v>3941</v>
      </c>
      <c r="H5196" t="s">
        <v>125</v>
      </c>
      <c r="I5196" t="s">
        <v>8875</v>
      </c>
      <c r="K5196" t="s">
        <v>137</v>
      </c>
      <c r="L5196" t="s">
        <v>8648</v>
      </c>
    </row>
    <row r="5197" spans="1:12" x14ac:dyDescent="0.25">
      <c r="A5197" t="s">
        <v>233</v>
      </c>
      <c r="B5197" t="s">
        <v>5288</v>
      </c>
      <c r="C5197" t="s">
        <v>7740</v>
      </c>
      <c r="D5197" t="s">
        <v>233</v>
      </c>
      <c r="E5197" t="s">
        <v>5288</v>
      </c>
      <c r="F5197" t="s">
        <v>7740</v>
      </c>
      <c r="H5197" t="s">
        <v>125</v>
      </c>
      <c r="I5197" t="s">
        <v>8876</v>
      </c>
      <c r="K5197" t="s">
        <v>137</v>
      </c>
      <c r="L5197" t="s">
        <v>8649</v>
      </c>
    </row>
    <row r="5198" spans="1:12" x14ac:dyDescent="0.25">
      <c r="A5198" t="s">
        <v>233</v>
      </c>
      <c r="B5198" t="s">
        <v>5288</v>
      </c>
      <c r="C5198" t="s">
        <v>7743</v>
      </c>
      <c r="D5198" t="s">
        <v>233</v>
      </c>
      <c r="E5198" t="s">
        <v>5288</v>
      </c>
      <c r="F5198" t="s">
        <v>7743</v>
      </c>
      <c r="H5198" t="s">
        <v>125</v>
      </c>
      <c r="I5198" t="s">
        <v>8877</v>
      </c>
      <c r="K5198" t="s">
        <v>137</v>
      </c>
      <c r="L5198" t="s">
        <v>8650</v>
      </c>
    </row>
    <row r="5199" spans="1:12" x14ac:dyDescent="0.25">
      <c r="A5199" t="s">
        <v>233</v>
      </c>
      <c r="B5199" t="s">
        <v>5288</v>
      </c>
      <c r="C5199" t="s">
        <v>3944</v>
      </c>
      <c r="D5199" t="s">
        <v>233</v>
      </c>
      <c r="E5199" t="s">
        <v>5288</v>
      </c>
      <c r="F5199" t="s">
        <v>3944</v>
      </c>
      <c r="H5199" t="s">
        <v>125</v>
      </c>
      <c r="I5199" t="s">
        <v>8878</v>
      </c>
      <c r="K5199" t="s">
        <v>137</v>
      </c>
      <c r="L5199" t="s">
        <v>8651</v>
      </c>
    </row>
    <row r="5200" spans="1:12" x14ac:dyDescent="0.25">
      <c r="A5200" t="s">
        <v>233</v>
      </c>
      <c r="B5200" t="s">
        <v>5288</v>
      </c>
      <c r="C5200" t="s">
        <v>3983</v>
      </c>
      <c r="D5200" t="s">
        <v>233</v>
      </c>
      <c r="E5200" t="s">
        <v>5288</v>
      </c>
      <c r="F5200" t="s">
        <v>3983</v>
      </c>
      <c r="H5200" t="s">
        <v>125</v>
      </c>
      <c r="I5200" t="s">
        <v>8879</v>
      </c>
      <c r="K5200" t="s">
        <v>137</v>
      </c>
      <c r="L5200" t="s">
        <v>8652</v>
      </c>
    </row>
    <row r="5201" spans="1:12" x14ac:dyDescent="0.25">
      <c r="A5201" t="s">
        <v>233</v>
      </c>
      <c r="B5201" t="s">
        <v>5288</v>
      </c>
      <c r="C5201" t="s">
        <v>3995</v>
      </c>
      <c r="D5201" t="s">
        <v>233</v>
      </c>
      <c r="E5201" t="s">
        <v>5288</v>
      </c>
      <c r="F5201" t="s">
        <v>3995</v>
      </c>
      <c r="H5201" t="s">
        <v>125</v>
      </c>
      <c r="I5201" t="s">
        <v>8880</v>
      </c>
      <c r="K5201" t="s">
        <v>137</v>
      </c>
      <c r="L5201" t="s">
        <v>8653</v>
      </c>
    </row>
    <row r="5202" spans="1:12" x14ac:dyDescent="0.25">
      <c r="A5202" t="s">
        <v>233</v>
      </c>
      <c r="B5202" t="s">
        <v>5288</v>
      </c>
      <c r="C5202" t="s">
        <v>3997</v>
      </c>
      <c r="D5202" t="s">
        <v>233</v>
      </c>
      <c r="E5202" t="s">
        <v>5288</v>
      </c>
      <c r="F5202" t="s">
        <v>3997</v>
      </c>
      <c r="H5202" t="s">
        <v>125</v>
      </c>
      <c r="I5202" t="s">
        <v>8881</v>
      </c>
      <c r="K5202" t="s">
        <v>137</v>
      </c>
      <c r="L5202" t="s">
        <v>8654</v>
      </c>
    </row>
    <row r="5203" spans="1:12" x14ac:dyDescent="0.25">
      <c r="A5203" t="s">
        <v>233</v>
      </c>
      <c r="B5203" t="s">
        <v>5288</v>
      </c>
      <c r="C5203" t="s">
        <v>4015</v>
      </c>
      <c r="D5203" t="s">
        <v>233</v>
      </c>
      <c r="E5203" t="s">
        <v>5288</v>
      </c>
      <c r="F5203" t="s">
        <v>4015</v>
      </c>
      <c r="H5203" t="s">
        <v>125</v>
      </c>
      <c r="I5203" t="s">
        <v>8882</v>
      </c>
      <c r="K5203" t="s">
        <v>137</v>
      </c>
      <c r="L5203" t="s">
        <v>8655</v>
      </c>
    </row>
    <row r="5204" spans="1:12" x14ac:dyDescent="0.25">
      <c r="A5204" t="s">
        <v>233</v>
      </c>
      <c r="B5204" t="s">
        <v>5288</v>
      </c>
      <c r="C5204" t="s">
        <v>7749</v>
      </c>
      <c r="D5204" t="s">
        <v>233</v>
      </c>
      <c r="E5204" t="s">
        <v>5288</v>
      </c>
      <c r="F5204" t="s">
        <v>7749</v>
      </c>
      <c r="H5204" t="s">
        <v>125</v>
      </c>
      <c r="I5204" t="s">
        <v>8883</v>
      </c>
      <c r="K5204" t="s">
        <v>137</v>
      </c>
      <c r="L5204" t="s">
        <v>8656</v>
      </c>
    </row>
    <row r="5205" spans="1:12" x14ac:dyDescent="0.25">
      <c r="A5205" t="s">
        <v>233</v>
      </c>
      <c r="B5205" t="s">
        <v>5288</v>
      </c>
      <c r="C5205" t="s">
        <v>7750</v>
      </c>
      <c r="D5205" t="s">
        <v>233</v>
      </c>
      <c r="E5205" t="s">
        <v>5288</v>
      </c>
      <c r="F5205" t="s">
        <v>7750</v>
      </c>
      <c r="H5205" t="s">
        <v>125</v>
      </c>
      <c r="I5205" t="s">
        <v>8884</v>
      </c>
      <c r="K5205" t="s">
        <v>137</v>
      </c>
      <c r="L5205" t="s">
        <v>8657</v>
      </c>
    </row>
    <row r="5206" spans="1:12" x14ac:dyDescent="0.25">
      <c r="A5206" t="s">
        <v>233</v>
      </c>
      <c r="B5206" t="s">
        <v>5288</v>
      </c>
      <c r="C5206" t="s">
        <v>7751</v>
      </c>
      <c r="D5206" t="s">
        <v>233</v>
      </c>
      <c r="E5206" t="s">
        <v>5288</v>
      </c>
      <c r="F5206" t="s">
        <v>7751</v>
      </c>
      <c r="H5206" t="s">
        <v>125</v>
      </c>
      <c r="I5206" t="s">
        <v>8885</v>
      </c>
      <c r="K5206" t="s">
        <v>137</v>
      </c>
      <c r="L5206" t="s">
        <v>8658</v>
      </c>
    </row>
    <row r="5207" spans="1:12" x14ac:dyDescent="0.25">
      <c r="A5207" t="s">
        <v>233</v>
      </c>
      <c r="B5207" t="s">
        <v>5288</v>
      </c>
      <c r="C5207" t="s">
        <v>4037</v>
      </c>
      <c r="D5207" t="s">
        <v>233</v>
      </c>
      <c r="E5207" t="s">
        <v>5288</v>
      </c>
      <c r="F5207" t="s">
        <v>4037</v>
      </c>
      <c r="H5207" t="s">
        <v>125</v>
      </c>
      <c r="I5207" t="s">
        <v>8886</v>
      </c>
      <c r="K5207" t="s">
        <v>137</v>
      </c>
      <c r="L5207" t="s">
        <v>8659</v>
      </c>
    </row>
    <row r="5208" spans="1:12" x14ac:dyDescent="0.25">
      <c r="A5208" t="s">
        <v>233</v>
      </c>
      <c r="B5208" t="s">
        <v>5288</v>
      </c>
      <c r="C5208" t="s">
        <v>4038</v>
      </c>
      <c r="D5208" t="s">
        <v>233</v>
      </c>
      <c r="E5208" t="s">
        <v>5288</v>
      </c>
      <c r="F5208" t="s">
        <v>4038</v>
      </c>
      <c r="H5208" t="s">
        <v>125</v>
      </c>
      <c r="I5208" t="s">
        <v>8887</v>
      </c>
      <c r="K5208" t="s">
        <v>137</v>
      </c>
      <c r="L5208" t="s">
        <v>8660</v>
      </c>
    </row>
    <row r="5209" spans="1:12" x14ac:dyDescent="0.25">
      <c r="A5209" t="s">
        <v>233</v>
      </c>
      <c r="B5209" t="s">
        <v>5288</v>
      </c>
      <c r="C5209" t="s">
        <v>4040</v>
      </c>
      <c r="D5209" t="s">
        <v>233</v>
      </c>
      <c r="E5209" t="s">
        <v>5288</v>
      </c>
      <c r="F5209" t="s">
        <v>4040</v>
      </c>
      <c r="H5209" t="s">
        <v>125</v>
      </c>
      <c r="I5209" t="s">
        <v>8888</v>
      </c>
      <c r="K5209" t="s">
        <v>137</v>
      </c>
      <c r="L5209" t="s">
        <v>8661</v>
      </c>
    </row>
    <row r="5210" spans="1:12" x14ac:dyDescent="0.25">
      <c r="A5210" t="s">
        <v>233</v>
      </c>
      <c r="B5210" t="s">
        <v>5288</v>
      </c>
      <c r="C5210" t="s">
        <v>4042</v>
      </c>
      <c r="D5210" t="s">
        <v>233</v>
      </c>
      <c r="E5210" t="s">
        <v>5288</v>
      </c>
      <c r="F5210" t="s">
        <v>4042</v>
      </c>
      <c r="H5210" t="s">
        <v>125</v>
      </c>
      <c r="I5210" t="s">
        <v>8889</v>
      </c>
      <c r="K5210" t="s">
        <v>137</v>
      </c>
      <c r="L5210" t="s">
        <v>8662</v>
      </c>
    </row>
    <row r="5211" spans="1:12" x14ac:dyDescent="0.25">
      <c r="A5211" t="s">
        <v>233</v>
      </c>
      <c r="B5211" t="s">
        <v>5288</v>
      </c>
      <c r="C5211" t="s">
        <v>4044</v>
      </c>
      <c r="D5211" t="s">
        <v>233</v>
      </c>
      <c r="E5211" t="s">
        <v>5288</v>
      </c>
      <c r="F5211" t="s">
        <v>4044</v>
      </c>
      <c r="H5211" t="s">
        <v>125</v>
      </c>
      <c r="I5211" t="s">
        <v>8890</v>
      </c>
      <c r="K5211" t="s">
        <v>137</v>
      </c>
      <c r="L5211" t="s">
        <v>8663</v>
      </c>
    </row>
    <row r="5212" spans="1:12" x14ac:dyDescent="0.25">
      <c r="A5212" t="s">
        <v>233</v>
      </c>
      <c r="B5212" t="s">
        <v>5288</v>
      </c>
      <c r="C5212" t="s">
        <v>4046</v>
      </c>
      <c r="D5212" t="s">
        <v>233</v>
      </c>
      <c r="E5212" t="s">
        <v>5288</v>
      </c>
      <c r="F5212" t="s">
        <v>4046</v>
      </c>
      <c r="H5212" t="s">
        <v>125</v>
      </c>
      <c r="I5212" t="s">
        <v>8891</v>
      </c>
      <c r="K5212" t="s">
        <v>137</v>
      </c>
      <c r="L5212" t="s">
        <v>8664</v>
      </c>
    </row>
    <row r="5213" spans="1:12" x14ac:dyDescent="0.25">
      <c r="A5213" t="s">
        <v>233</v>
      </c>
      <c r="B5213" t="s">
        <v>5288</v>
      </c>
      <c r="C5213" t="s">
        <v>4056</v>
      </c>
      <c r="D5213" t="s">
        <v>233</v>
      </c>
      <c r="E5213" t="s">
        <v>5288</v>
      </c>
      <c r="F5213" t="s">
        <v>4056</v>
      </c>
      <c r="H5213" t="s">
        <v>125</v>
      </c>
      <c r="I5213" t="s">
        <v>8892</v>
      </c>
      <c r="K5213" t="s">
        <v>137</v>
      </c>
      <c r="L5213" t="s">
        <v>8665</v>
      </c>
    </row>
    <row r="5214" spans="1:12" x14ac:dyDescent="0.25">
      <c r="A5214" t="s">
        <v>233</v>
      </c>
      <c r="B5214" t="s">
        <v>5288</v>
      </c>
      <c r="C5214" t="s">
        <v>4058</v>
      </c>
      <c r="D5214" t="s">
        <v>233</v>
      </c>
      <c r="E5214" t="s">
        <v>5288</v>
      </c>
      <c r="F5214" t="s">
        <v>4058</v>
      </c>
      <c r="H5214" t="s">
        <v>125</v>
      </c>
      <c r="I5214" t="s">
        <v>8893</v>
      </c>
      <c r="K5214" t="s">
        <v>137</v>
      </c>
      <c r="L5214" t="s">
        <v>8666</v>
      </c>
    </row>
    <row r="5215" spans="1:12" x14ac:dyDescent="0.25">
      <c r="A5215" t="s">
        <v>233</v>
      </c>
      <c r="B5215" t="s">
        <v>5288</v>
      </c>
      <c r="C5215" t="s">
        <v>4068</v>
      </c>
      <c r="D5215" t="s">
        <v>233</v>
      </c>
      <c r="E5215" t="s">
        <v>5288</v>
      </c>
      <c r="F5215" t="s">
        <v>4068</v>
      </c>
      <c r="H5215" t="s">
        <v>125</v>
      </c>
      <c r="I5215" t="s">
        <v>8894</v>
      </c>
      <c r="K5215" t="s">
        <v>137</v>
      </c>
      <c r="L5215" t="s">
        <v>8667</v>
      </c>
    </row>
    <row r="5216" spans="1:12" x14ac:dyDescent="0.25">
      <c r="A5216" t="s">
        <v>233</v>
      </c>
      <c r="B5216" t="s">
        <v>5288</v>
      </c>
      <c r="C5216" t="s">
        <v>7753</v>
      </c>
      <c r="D5216" t="s">
        <v>233</v>
      </c>
      <c r="E5216" t="s">
        <v>5288</v>
      </c>
      <c r="F5216" t="s">
        <v>7753</v>
      </c>
      <c r="H5216" t="s">
        <v>125</v>
      </c>
      <c r="I5216" t="s">
        <v>8895</v>
      </c>
      <c r="K5216" t="s">
        <v>137</v>
      </c>
      <c r="L5216" t="s">
        <v>8668</v>
      </c>
    </row>
    <row r="5217" spans="1:12" x14ac:dyDescent="0.25">
      <c r="A5217" t="s">
        <v>233</v>
      </c>
      <c r="B5217" t="s">
        <v>5288</v>
      </c>
      <c r="C5217" t="s">
        <v>7754</v>
      </c>
      <c r="D5217" t="s">
        <v>233</v>
      </c>
      <c r="E5217" t="s">
        <v>5288</v>
      </c>
      <c r="F5217" t="s">
        <v>7754</v>
      </c>
      <c r="H5217" t="s">
        <v>125</v>
      </c>
      <c r="I5217" t="s">
        <v>8896</v>
      </c>
      <c r="K5217" t="s">
        <v>137</v>
      </c>
      <c r="L5217" t="s">
        <v>8669</v>
      </c>
    </row>
    <row r="5218" spans="1:12" x14ac:dyDescent="0.25">
      <c r="A5218" t="s">
        <v>233</v>
      </c>
      <c r="B5218" t="s">
        <v>5288</v>
      </c>
      <c r="C5218" t="s">
        <v>7755</v>
      </c>
      <c r="D5218" t="s">
        <v>233</v>
      </c>
      <c r="E5218" t="s">
        <v>5288</v>
      </c>
      <c r="F5218" t="s">
        <v>7755</v>
      </c>
      <c r="H5218" t="s">
        <v>125</v>
      </c>
      <c r="I5218" t="s">
        <v>8897</v>
      </c>
      <c r="K5218" t="s">
        <v>137</v>
      </c>
      <c r="L5218" t="s">
        <v>8670</v>
      </c>
    </row>
    <row r="5219" spans="1:12" x14ac:dyDescent="0.25">
      <c r="A5219" t="s">
        <v>233</v>
      </c>
      <c r="B5219" t="s">
        <v>5288</v>
      </c>
      <c r="C5219" t="s">
        <v>7756</v>
      </c>
      <c r="D5219" t="s">
        <v>233</v>
      </c>
      <c r="E5219" t="s">
        <v>5288</v>
      </c>
      <c r="F5219" t="s">
        <v>7756</v>
      </c>
      <c r="H5219" t="s">
        <v>125</v>
      </c>
      <c r="I5219" t="s">
        <v>8898</v>
      </c>
      <c r="K5219" t="s">
        <v>137</v>
      </c>
      <c r="L5219" t="s">
        <v>8671</v>
      </c>
    </row>
    <row r="5220" spans="1:12" x14ac:dyDescent="0.25">
      <c r="A5220" t="s">
        <v>233</v>
      </c>
      <c r="B5220" t="s">
        <v>5288</v>
      </c>
      <c r="C5220" t="s">
        <v>7757</v>
      </c>
      <c r="D5220" t="s">
        <v>233</v>
      </c>
      <c r="E5220" t="s">
        <v>5288</v>
      </c>
      <c r="F5220" t="s">
        <v>7757</v>
      </c>
      <c r="H5220" t="s">
        <v>125</v>
      </c>
      <c r="I5220" t="s">
        <v>8899</v>
      </c>
      <c r="K5220" t="s">
        <v>137</v>
      </c>
      <c r="L5220" t="s">
        <v>8672</v>
      </c>
    </row>
    <row r="5221" spans="1:12" x14ac:dyDescent="0.25">
      <c r="A5221" t="s">
        <v>233</v>
      </c>
      <c r="B5221" t="s">
        <v>5288</v>
      </c>
      <c r="C5221" t="s">
        <v>7760</v>
      </c>
      <c r="D5221" t="s">
        <v>233</v>
      </c>
      <c r="E5221" t="s">
        <v>5288</v>
      </c>
      <c r="F5221" t="s">
        <v>7760</v>
      </c>
      <c r="H5221" t="s">
        <v>125</v>
      </c>
      <c r="I5221" t="s">
        <v>8900</v>
      </c>
      <c r="K5221" t="s">
        <v>137</v>
      </c>
      <c r="L5221" t="s">
        <v>8673</v>
      </c>
    </row>
    <row r="5222" spans="1:12" x14ac:dyDescent="0.25">
      <c r="A5222" t="s">
        <v>233</v>
      </c>
      <c r="B5222" t="s">
        <v>5288</v>
      </c>
      <c r="C5222" t="s">
        <v>7992</v>
      </c>
      <c r="D5222" t="s">
        <v>233</v>
      </c>
      <c r="E5222" t="s">
        <v>5288</v>
      </c>
      <c r="F5222" t="s">
        <v>7992</v>
      </c>
      <c r="H5222" t="s">
        <v>125</v>
      </c>
      <c r="I5222" t="s">
        <v>8901</v>
      </c>
      <c r="K5222" t="s">
        <v>137</v>
      </c>
      <c r="L5222" t="s">
        <v>8674</v>
      </c>
    </row>
    <row r="5223" spans="1:12" x14ac:dyDescent="0.25">
      <c r="A5223" t="s">
        <v>233</v>
      </c>
      <c r="B5223" t="s">
        <v>5288</v>
      </c>
      <c r="C5223" t="s">
        <v>8506</v>
      </c>
      <c r="D5223" t="s">
        <v>233</v>
      </c>
      <c r="E5223" t="s">
        <v>5288</v>
      </c>
      <c r="F5223" t="s">
        <v>8506</v>
      </c>
      <c r="H5223" t="s">
        <v>125</v>
      </c>
      <c r="I5223" t="s">
        <v>8902</v>
      </c>
      <c r="K5223" t="s">
        <v>137</v>
      </c>
      <c r="L5223" t="s">
        <v>8675</v>
      </c>
    </row>
    <row r="5224" spans="1:12" x14ac:dyDescent="0.25">
      <c r="A5224" t="s">
        <v>233</v>
      </c>
      <c r="B5224" t="s">
        <v>5288</v>
      </c>
      <c r="C5224" t="s">
        <v>7829</v>
      </c>
      <c r="D5224" t="s">
        <v>233</v>
      </c>
      <c r="E5224" t="s">
        <v>5288</v>
      </c>
      <c r="F5224" t="s">
        <v>7829</v>
      </c>
      <c r="H5224" t="s">
        <v>125</v>
      </c>
      <c r="I5224" t="s">
        <v>8903</v>
      </c>
      <c r="K5224" t="s">
        <v>137</v>
      </c>
      <c r="L5224" t="s">
        <v>8676</v>
      </c>
    </row>
    <row r="5225" spans="1:12" x14ac:dyDescent="0.25">
      <c r="A5225" t="s">
        <v>233</v>
      </c>
      <c r="B5225" t="s">
        <v>5288</v>
      </c>
      <c r="C5225" t="s">
        <v>4505</v>
      </c>
      <c r="D5225" t="s">
        <v>233</v>
      </c>
      <c r="E5225" t="s">
        <v>5288</v>
      </c>
      <c r="F5225" t="s">
        <v>4505</v>
      </c>
      <c r="H5225" t="s">
        <v>125</v>
      </c>
      <c r="I5225" t="s">
        <v>8904</v>
      </c>
      <c r="K5225" t="s">
        <v>137</v>
      </c>
      <c r="L5225" t="s">
        <v>8677</v>
      </c>
    </row>
    <row r="5226" spans="1:12" x14ac:dyDescent="0.25">
      <c r="A5226" t="s">
        <v>233</v>
      </c>
      <c r="B5226" t="s">
        <v>5288</v>
      </c>
      <c r="C5226" t="s">
        <v>4508</v>
      </c>
      <c r="D5226" t="s">
        <v>233</v>
      </c>
      <c r="E5226" t="s">
        <v>5288</v>
      </c>
      <c r="F5226" t="s">
        <v>4508</v>
      </c>
      <c r="H5226" t="s">
        <v>125</v>
      </c>
      <c r="I5226" t="s">
        <v>8905</v>
      </c>
      <c r="K5226" t="s">
        <v>137</v>
      </c>
      <c r="L5226" t="s">
        <v>8678</v>
      </c>
    </row>
    <row r="5227" spans="1:12" x14ac:dyDescent="0.25">
      <c r="A5227" t="s">
        <v>233</v>
      </c>
      <c r="B5227" t="s">
        <v>5288</v>
      </c>
      <c r="C5227" t="s">
        <v>7872</v>
      </c>
      <c r="D5227" t="s">
        <v>233</v>
      </c>
      <c r="E5227" t="s">
        <v>5288</v>
      </c>
      <c r="F5227" t="s">
        <v>7872</v>
      </c>
      <c r="H5227" t="s">
        <v>125</v>
      </c>
      <c r="I5227" t="s">
        <v>8906</v>
      </c>
      <c r="K5227" t="s">
        <v>137</v>
      </c>
      <c r="L5227" t="s">
        <v>8679</v>
      </c>
    </row>
    <row r="5228" spans="1:12" x14ac:dyDescent="0.25">
      <c r="A5228" t="s">
        <v>233</v>
      </c>
      <c r="B5228" t="s">
        <v>5288</v>
      </c>
      <c r="C5228" t="s">
        <v>7623</v>
      </c>
      <c r="D5228" t="s">
        <v>233</v>
      </c>
      <c r="E5228" t="s">
        <v>5288</v>
      </c>
      <c r="F5228" t="s">
        <v>7623</v>
      </c>
      <c r="H5228" t="s">
        <v>125</v>
      </c>
      <c r="I5228" t="s">
        <v>8907</v>
      </c>
      <c r="K5228" t="s">
        <v>137</v>
      </c>
      <c r="L5228" t="s">
        <v>8680</v>
      </c>
    </row>
    <row r="5229" spans="1:12" x14ac:dyDescent="0.25">
      <c r="A5229" t="s">
        <v>1738</v>
      </c>
      <c r="B5229" t="s">
        <v>5288</v>
      </c>
      <c r="C5229" t="s">
        <v>3480</v>
      </c>
      <c r="D5229" t="s">
        <v>233</v>
      </c>
      <c r="E5229" t="s">
        <v>5288</v>
      </c>
      <c r="F5229" t="s">
        <v>3480</v>
      </c>
      <c r="H5229" t="s">
        <v>125</v>
      </c>
      <c r="I5229" t="s">
        <v>8908</v>
      </c>
      <c r="K5229" t="s">
        <v>137</v>
      </c>
      <c r="L5229" t="s">
        <v>8681</v>
      </c>
    </row>
    <row r="5230" spans="1:12" x14ac:dyDescent="0.25">
      <c r="A5230" t="s">
        <v>1738</v>
      </c>
      <c r="B5230" t="s">
        <v>5288</v>
      </c>
      <c r="C5230" t="s">
        <v>3489</v>
      </c>
      <c r="D5230" t="s">
        <v>233</v>
      </c>
      <c r="E5230" t="s">
        <v>5288</v>
      </c>
      <c r="F5230" t="s">
        <v>3489</v>
      </c>
      <c r="H5230" t="s">
        <v>125</v>
      </c>
      <c r="I5230" t="s">
        <v>8909</v>
      </c>
      <c r="K5230" t="s">
        <v>137</v>
      </c>
      <c r="L5230" t="s">
        <v>8682</v>
      </c>
    </row>
    <row r="5231" spans="1:12" x14ac:dyDescent="0.25">
      <c r="A5231" t="s">
        <v>1738</v>
      </c>
      <c r="B5231" t="s">
        <v>5288</v>
      </c>
      <c r="C5231" t="s">
        <v>3492</v>
      </c>
      <c r="D5231" t="s">
        <v>233</v>
      </c>
      <c r="E5231" t="s">
        <v>5288</v>
      </c>
      <c r="F5231" t="s">
        <v>3492</v>
      </c>
      <c r="H5231" t="s">
        <v>125</v>
      </c>
      <c r="I5231" t="s">
        <v>8910</v>
      </c>
      <c r="K5231" t="s">
        <v>137</v>
      </c>
      <c r="L5231" t="s">
        <v>9099</v>
      </c>
    </row>
    <row r="5232" spans="1:12" x14ac:dyDescent="0.25">
      <c r="A5232" t="s">
        <v>1738</v>
      </c>
      <c r="B5232" t="s">
        <v>5288</v>
      </c>
      <c r="C5232" t="s">
        <v>3495</v>
      </c>
      <c r="D5232" t="s">
        <v>233</v>
      </c>
      <c r="E5232" t="s">
        <v>5288</v>
      </c>
      <c r="F5232" t="s">
        <v>3495</v>
      </c>
      <c r="H5232" t="s">
        <v>125</v>
      </c>
      <c r="I5232" t="s">
        <v>8911</v>
      </c>
      <c r="K5232" t="s">
        <v>137</v>
      </c>
      <c r="L5232" t="s">
        <v>8683</v>
      </c>
    </row>
    <row r="5233" spans="1:12" x14ac:dyDescent="0.25">
      <c r="A5233" t="s">
        <v>1738</v>
      </c>
      <c r="B5233" t="s">
        <v>5288</v>
      </c>
      <c r="C5233" t="s">
        <v>3498</v>
      </c>
      <c r="D5233" t="s">
        <v>233</v>
      </c>
      <c r="E5233" t="s">
        <v>5288</v>
      </c>
      <c r="F5233" t="s">
        <v>3498</v>
      </c>
      <c r="H5233" t="s">
        <v>125</v>
      </c>
      <c r="I5233" t="s">
        <v>8912</v>
      </c>
      <c r="K5233" t="s">
        <v>137</v>
      </c>
      <c r="L5233" t="s">
        <v>8684</v>
      </c>
    </row>
    <row r="5234" spans="1:12" x14ac:dyDescent="0.25">
      <c r="A5234" t="s">
        <v>1738</v>
      </c>
      <c r="B5234" t="s">
        <v>5288</v>
      </c>
      <c r="C5234" t="s">
        <v>7615</v>
      </c>
      <c r="D5234" t="s">
        <v>233</v>
      </c>
      <c r="E5234" t="s">
        <v>5288</v>
      </c>
      <c r="F5234" t="s">
        <v>7615</v>
      </c>
      <c r="H5234" t="s">
        <v>125</v>
      </c>
      <c r="I5234" t="s">
        <v>8913</v>
      </c>
      <c r="K5234" t="s">
        <v>137</v>
      </c>
      <c r="L5234" t="s">
        <v>8685</v>
      </c>
    </row>
    <row r="5235" spans="1:12" x14ac:dyDescent="0.25">
      <c r="A5235" t="s">
        <v>1738</v>
      </c>
      <c r="B5235" t="s">
        <v>5288</v>
      </c>
      <c r="C5235" t="s">
        <v>3504</v>
      </c>
      <c r="D5235" t="s">
        <v>233</v>
      </c>
      <c r="E5235" t="s">
        <v>5288</v>
      </c>
      <c r="F5235" t="s">
        <v>3504</v>
      </c>
      <c r="H5235" t="s">
        <v>125</v>
      </c>
      <c r="I5235" t="s">
        <v>8914</v>
      </c>
      <c r="K5235" t="s">
        <v>137</v>
      </c>
      <c r="L5235" t="s">
        <v>8686</v>
      </c>
    </row>
    <row r="5236" spans="1:12" x14ac:dyDescent="0.25">
      <c r="A5236" t="s">
        <v>1738</v>
      </c>
      <c r="B5236" t="s">
        <v>5288</v>
      </c>
      <c r="C5236" t="s">
        <v>3510</v>
      </c>
      <c r="D5236" t="s">
        <v>233</v>
      </c>
      <c r="E5236" t="s">
        <v>5288</v>
      </c>
      <c r="F5236" t="s">
        <v>3510</v>
      </c>
      <c r="H5236" t="s">
        <v>125</v>
      </c>
      <c r="I5236" t="s">
        <v>8915</v>
      </c>
      <c r="K5236" t="s">
        <v>137</v>
      </c>
      <c r="L5236" t="s">
        <v>8687</v>
      </c>
    </row>
    <row r="5237" spans="1:12" x14ac:dyDescent="0.25">
      <c r="A5237" t="s">
        <v>1738</v>
      </c>
      <c r="B5237" t="s">
        <v>5288</v>
      </c>
      <c r="C5237" t="s">
        <v>3513</v>
      </c>
      <c r="D5237" t="s">
        <v>233</v>
      </c>
      <c r="E5237" t="s">
        <v>5288</v>
      </c>
      <c r="F5237" t="s">
        <v>3513</v>
      </c>
      <c r="H5237" t="s">
        <v>125</v>
      </c>
      <c r="I5237" t="s">
        <v>8916</v>
      </c>
      <c r="K5237" t="s">
        <v>137</v>
      </c>
      <c r="L5237" t="s">
        <v>8688</v>
      </c>
    </row>
    <row r="5238" spans="1:12" x14ac:dyDescent="0.25">
      <c r="A5238" t="s">
        <v>1738</v>
      </c>
      <c r="B5238" t="s">
        <v>5288</v>
      </c>
      <c r="C5238" t="s">
        <v>3521</v>
      </c>
      <c r="D5238" t="s">
        <v>233</v>
      </c>
      <c r="E5238" t="s">
        <v>5288</v>
      </c>
      <c r="F5238" t="s">
        <v>3521</v>
      </c>
      <c r="H5238" t="s">
        <v>125</v>
      </c>
      <c r="I5238" t="s">
        <v>8917</v>
      </c>
      <c r="K5238" t="s">
        <v>137</v>
      </c>
      <c r="L5238" t="s">
        <v>8689</v>
      </c>
    </row>
    <row r="5239" spans="1:12" x14ac:dyDescent="0.25">
      <c r="A5239" t="s">
        <v>1738</v>
      </c>
      <c r="B5239" t="s">
        <v>5288</v>
      </c>
      <c r="C5239" t="s">
        <v>3524</v>
      </c>
      <c r="D5239" t="s">
        <v>233</v>
      </c>
      <c r="E5239" t="s">
        <v>5288</v>
      </c>
      <c r="F5239" t="s">
        <v>3524</v>
      </c>
      <c r="H5239" t="s">
        <v>125</v>
      </c>
      <c r="I5239" t="s">
        <v>8918</v>
      </c>
      <c r="K5239" t="s">
        <v>137</v>
      </c>
      <c r="L5239" t="s">
        <v>8690</v>
      </c>
    </row>
    <row r="5240" spans="1:12" x14ac:dyDescent="0.25">
      <c r="A5240" t="s">
        <v>1738</v>
      </c>
      <c r="B5240" t="s">
        <v>5288</v>
      </c>
      <c r="C5240" t="s">
        <v>3526</v>
      </c>
      <c r="D5240" t="s">
        <v>233</v>
      </c>
      <c r="E5240" t="s">
        <v>5288</v>
      </c>
      <c r="F5240" t="s">
        <v>3526</v>
      </c>
      <c r="H5240" t="s">
        <v>125</v>
      </c>
      <c r="I5240" t="s">
        <v>8919</v>
      </c>
      <c r="K5240" t="s">
        <v>137</v>
      </c>
      <c r="L5240" t="s">
        <v>8694</v>
      </c>
    </row>
    <row r="5241" spans="1:12" x14ac:dyDescent="0.25">
      <c r="A5241" t="s">
        <v>1738</v>
      </c>
      <c r="B5241" t="s">
        <v>5288</v>
      </c>
      <c r="C5241" t="s">
        <v>3532</v>
      </c>
      <c r="D5241" t="s">
        <v>233</v>
      </c>
      <c r="E5241" t="s">
        <v>5288</v>
      </c>
      <c r="F5241" t="s">
        <v>3532</v>
      </c>
      <c r="H5241" t="s">
        <v>125</v>
      </c>
      <c r="I5241" t="s">
        <v>8920</v>
      </c>
      <c r="K5241" t="s">
        <v>137</v>
      </c>
      <c r="L5241" t="s">
        <v>8695</v>
      </c>
    </row>
    <row r="5242" spans="1:12" x14ac:dyDescent="0.25">
      <c r="A5242" t="s">
        <v>1738</v>
      </c>
      <c r="B5242" t="s">
        <v>5288</v>
      </c>
      <c r="C5242" t="s">
        <v>3535</v>
      </c>
      <c r="D5242" t="s">
        <v>233</v>
      </c>
      <c r="E5242" t="s">
        <v>5288</v>
      </c>
      <c r="F5242" t="s">
        <v>3535</v>
      </c>
      <c r="H5242" t="s">
        <v>125</v>
      </c>
      <c r="I5242" t="s">
        <v>8921</v>
      </c>
      <c r="K5242" t="s">
        <v>137</v>
      </c>
      <c r="L5242" t="s">
        <v>8696</v>
      </c>
    </row>
    <row r="5243" spans="1:12" x14ac:dyDescent="0.25">
      <c r="A5243" t="s">
        <v>1738</v>
      </c>
      <c r="B5243" t="s">
        <v>5288</v>
      </c>
      <c r="C5243" t="s">
        <v>3538</v>
      </c>
      <c r="D5243" t="s">
        <v>233</v>
      </c>
      <c r="E5243" t="s">
        <v>5288</v>
      </c>
      <c r="F5243" t="s">
        <v>3538</v>
      </c>
      <c r="H5243" t="s">
        <v>125</v>
      </c>
      <c r="I5243" t="s">
        <v>8922</v>
      </c>
      <c r="K5243" t="s">
        <v>137</v>
      </c>
      <c r="L5243" t="s">
        <v>8697</v>
      </c>
    </row>
    <row r="5244" spans="1:12" x14ac:dyDescent="0.25">
      <c r="A5244" t="s">
        <v>1738</v>
      </c>
      <c r="B5244" t="s">
        <v>5288</v>
      </c>
      <c r="C5244" t="s">
        <v>3543</v>
      </c>
      <c r="D5244" t="s">
        <v>233</v>
      </c>
      <c r="E5244" t="s">
        <v>5288</v>
      </c>
      <c r="F5244" t="s">
        <v>3543</v>
      </c>
      <c r="H5244" t="s">
        <v>125</v>
      </c>
      <c r="I5244" t="s">
        <v>8923</v>
      </c>
      <c r="K5244" t="s">
        <v>137</v>
      </c>
      <c r="L5244" t="s">
        <v>8698</v>
      </c>
    </row>
    <row r="5245" spans="1:12" x14ac:dyDescent="0.25">
      <c r="A5245" t="s">
        <v>1738</v>
      </c>
      <c r="B5245" t="s">
        <v>5288</v>
      </c>
      <c r="C5245" t="s">
        <v>3549</v>
      </c>
      <c r="D5245" t="s">
        <v>233</v>
      </c>
      <c r="E5245" t="s">
        <v>5288</v>
      </c>
      <c r="F5245" t="s">
        <v>3549</v>
      </c>
      <c r="H5245" t="s">
        <v>125</v>
      </c>
      <c r="I5245" t="s">
        <v>8924</v>
      </c>
      <c r="K5245" t="s">
        <v>137</v>
      </c>
      <c r="L5245" t="s">
        <v>8699</v>
      </c>
    </row>
    <row r="5246" spans="1:12" x14ac:dyDescent="0.25">
      <c r="A5246" t="s">
        <v>1738</v>
      </c>
      <c r="B5246" t="s">
        <v>5288</v>
      </c>
      <c r="C5246" t="s">
        <v>3551</v>
      </c>
      <c r="D5246" t="s">
        <v>233</v>
      </c>
      <c r="E5246" t="s">
        <v>5288</v>
      </c>
      <c r="F5246" t="s">
        <v>3551</v>
      </c>
      <c r="H5246" t="s">
        <v>125</v>
      </c>
      <c r="I5246" t="s">
        <v>8925</v>
      </c>
      <c r="K5246" t="s">
        <v>137</v>
      </c>
      <c r="L5246" t="s">
        <v>8700</v>
      </c>
    </row>
    <row r="5247" spans="1:12" x14ac:dyDescent="0.25">
      <c r="A5247" t="s">
        <v>1738</v>
      </c>
      <c r="B5247" t="s">
        <v>5288</v>
      </c>
      <c r="C5247" t="s">
        <v>3554</v>
      </c>
      <c r="D5247" t="s">
        <v>233</v>
      </c>
      <c r="E5247" t="s">
        <v>5288</v>
      </c>
      <c r="F5247" t="s">
        <v>3554</v>
      </c>
      <c r="H5247" t="s">
        <v>125</v>
      </c>
      <c r="I5247" t="s">
        <v>8926</v>
      </c>
      <c r="K5247" t="s">
        <v>137</v>
      </c>
      <c r="L5247" t="s">
        <v>8701</v>
      </c>
    </row>
    <row r="5248" spans="1:12" x14ac:dyDescent="0.25">
      <c r="A5248" t="s">
        <v>1738</v>
      </c>
      <c r="B5248" t="s">
        <v>5288</v>
      </c>
      <c r="C5248" t="s">
        <v>3570</v>
      </c>
      <c r="D5248" t="s">
        <v>233</v>
      </c>
      <c r="E5248" t="s">
        <v>5288</v>
      </c>
      <c r="F5248" t="s">
        <v>3570</v>
      </c>
      <c r="H5248" t="s">
        <v>125</v>
      </c>
      <c r="I5248" t="s">
        <v>8927</v>
      </c>
      <c r="K5248" t="s">
        <v>137</v>
      </c>
      <c r="L5248" t="s">
        <v>8702</v>
      </c>
    </row>
    <row r="5249" spans="1:12" x14ac:dyDescent="0.25">
      <c r="A5249" t="s">
        <v>1738</v>
      </c>
      <c r="B5249" t="s">
        <v>5288</v>
      </c>
      <c r="C5249" t="s">
        <v>3576</v>
      </c>
      <c r="D5249" t="s">
        <v>233</v>
      </c>
      <c r="E5249" t="s">
        <v>5288</v>
      </c>
      <c r="F5249" t="s">
        <v>3576</v>
      </c>
      <c r="H5249" t="s">
        <v>125</v>
      </c>
      <c r="I5249" t="s">
        <v>8928</v>
      </c>
      <c r="K5249" t="s">
        <v>137</v>
      </c>
      <c r="L5249" t="s">
        <v>8703</v>
      </c>
    </row>
    <row r="5250" spans="1:12" x14ac:dyDescent="0.25">
      <c r="A5250" t="s">
        <v>1738</v>
      </c>
      <c r="B5250" t="s">
        <v>5288</v>
      </c>
      <c r="C5250" t="s">
        <v>3579</v>
      </c>
      <c r="D5250" t="s">
        <v>233</v>
      </c>
      <c r="E5250" t="s">
        <v>5288</v>
      </c>
      <c r="F5250" t="s">
        <v>3579</v>
      </c>
      <c r="H5250" t="s">
        <v>125</v>
      </c>
      <c r="I5250" t="s">
        <v>8929</v>
      </c>
      <c r="K5250" t="s">
        <v>137</v>
      </c>
      <c r="L5250" t="s">
        <v>8704</v>
      </c>
    </row>
    <row r="5251" spans="1:12" x14ac:dyDescent="0.25">
      <c r="A5251" t="s">
        <v>1738</v>
      </c>
      <c r="B5251" t="s">
        <v>5288</v>
      </c>
      <c r="C5251" t="s">
        <v>3582</v>
      </c>
      <c r="D5251" t="s">
        <v>233</v>
      </c>
      <c r="E5251" t="s">
        <v>5288</v>
      </c>
      <c r="F5251" t="s">
        <v>3582</v>
      </c>
      <c r="H5251" t="s">
        <v>125</v>
      </c>
      <c r="I5251" t="s">
        <v>8930</v>
      </c>
      <c r="K5251" t="s">
        <v>137</v>
      </c>
      <c r="L5251" t="s">
        <v>8705</v>
      </c>
    </row>
    <row r="5252" spans="1:12" x14ac:dyDescent="0.25">
      <c r="A5252" t="s">
        <v>1738</v>
      </c>
      <c r="B5252" t="s">
        <v>5288</v>
      </c>
      <c r="C5252" t="s">
        <v>3585</v>
      </c>
      <c r="D5252" t="s">
        <v>233</v>
      </c>
      <c r="E5252" t="s">
        <v>5288</v>
      </c>
      <c r="F5252" t="s">
        <v>3585</v>
      </c>
      <c r="H5252" t="s">
        <v>125</v>
      </c>
      <c r="I5252" t="s">
        <v>8931</v>
      </c>
      <c r="K5252" t="s">
        <v>137</v>
      </c>
      <c r="L5252" t="s">
        <v>8706</v>
      </c>
    </row>
    <row r="5253" spans="1:12" x14ac:dyDescent="0.25">
      <c r="A5253" t="s">
        <v>1738</v>
      </c>
      <c r="B5253" t="s">
        <v>5288</v>
      </c>
      <c r="C5253" t="s">
        <v>3588</v>
      </c>
      <c r="D5253" t="s">
        <v>233</v>
      </c>
      <c r="E5253" t="s">
        <v>5288</v>
      </c>
      <c r="F5253" t="s">
        <v>3588</v>
      </c>
      <c r="H5253" t="s">
        <v>125</v>
      </c>
      <c r="I5253" t="s">
        <v>8932</v>
      </c>
      <c r="K5253" t="s">
        <v>137</v>
      </c>
      <c r="L5253" t="s">
        <v>8707</v>
      </c>
    </row>
    <row r="5254" spans="1:12" x14ac:dyDescent="0.25">
      <c r="A5254" t="s">
        <v>1738</v>
      </c>
      <c r="B5254" t="s">
        <v>5288</v>
      </c>
      <c r="C5254" t="s">
        <v>3594</v>
      </c>
      <c r="D5254" t="s">
        <v>233</v>
      </c>
      <c r="E5254" t="s">
        <v>5288</v>
      </c>
      <c r="F5254" t="s">
        <v>3594</v>
      </c>
      <c r="H5254" t="s">
        <v>125</v>
      </c>
      <c r="I5254" t="s">
        <v>8933</v>
      </c>
      <c r="K5254" t="s">
        <v>137</v>
      </c>
      <c r="L5254" t="s">
        <v>8709</v>
      </c>
    </row>
    <row r="5255" spans="1:12" x14ac:dyDescent="0.25">
      <c r="A5255" t="s">
        <v>1738</v>
      </c>
      <c r="B5255" t="s">
        <v>5288</v>
      </c>
      <c r="C5255" t="s">
        <v>7654</v>
      </c>
      <c r="D5255" t="s">
        <v>233</v>
      </c>
      <c r="E5255" t="s">
        <v>5288</v>
      </c>
      <c r="F5255" t="s">
        <v>7654</v>
      </c>
      <c r="H5255" t="s">
        <v>125</v>
      </c>
      <c r="I5255" t="s">
        <v>8934</v>
      </c>
      <c r="K5255" t="s">
        <v>137</v>
      </c>
      <c r="L5255" t="s">
        <v>8710</v>
      </c>
    </row>
    <row r="5256" spans="1:12" x14ac:dyDescent="0.25">
      <c r="A5256" t="s">
        <v>1738</v>
      </c>
      <c r="B5256" t="s">
        <v>5288</v>
      </c>
      <c r="C5256" t="s">
        <v>3600</v>
      </c>
      <c r="D5256" t="s">
        <v>233</v>
      </c>
      <c r="E5256" t="s">
        <v>5288</v>
      </c>
      <c r="F5256" t="s">
        <v>3600</v>
      </c>
      <c r="H5256" t="s">
        <v>125</v>
      </c>
      <c r="I5256" t="s">
        <v>8935</v>
      </c>
      <c r="K5256" t="s">
        <v>137</v>
      </c>
      <c r="L5256" t="s">
        <v>8711</v>
      </c>
    </row>
    <row r="5257" spans="1:12" x14ac:dyDescent="0.25">
      <c r="A5257" t="s">
        <v>1738</v>
      </c>
      <c r="B5257" t="s">
        <v>5288</v>
      </c>
      <c r="C5257" t="s">
        <v>3602</v>
      </c>
      <c r="D5257" t="s">
        <v>233</v>
      </c>
      <c r="E5257" t="s">
        <v>5288</v>
      </c>
      <c r="F5257" t="s">
        <v>3602</v>
      </c>
      <c r="H5257" t="s">
        <v>125</v>
      </c>
      <c r="I5257" t="s">
        <v>8936</v>
      </c>
      <c r="K5257" t="s">
        <v>137</v>
      </c>
      <c r="L5257" t="s">
        <v>8712</v>
      </c>
    </row>
    <row r="5258" spans="1:12" x14ac:dyDescent="0.25">
      <c r="A5258" t="s">
        <v>1738</v>
      </c>
      <c r="B5258" t="s">
        <v>5288</v>
      </c>
      <c r="C5258" t="s">
        <v>3605</v>
      </c>
      <c r="D5258" t="s">
        <v>233</v>
      </c>
      <c r="E5258" t="s">
        <v>5288</v>
      </c>
      <c r="F5258" t="s">
        <v>3605</v>
      </c>
      <c r="H5258" t="s">
        <v>125</v>
      </c>
      <c r="I5258" t="s">
        <v>8937</v>
      </c>
      <c r="K5258" t="s">
        <v>137</v>
      </c>
      <c r="L5258" t="s">
        <v>8713</v>
      </c>
    </row>
    <row r="5259" spans="1:12" x14ac:dyDescent="0.25">
      <c r="A5259" t="s">
        <v>1738</v>
      </c>
      <c r="B5259" t="s">
        <v>5288</v>
      </c>
      <c r="C5259" t="s">
        <v>3607</v>
      </c>
      <c r="D5259" t="s">
        <v>233</v>
      </c>
      <c r="E5259" t="s">
        <v>5288</v>
      </c>
      <c r="F5259" t="s">
        <v>3607</v>
      </c>
      <c r="H5259" t="s">
        <v>125</v>
      </c>
      <c r="I5259" t="s">
        <v>8938</v>
      </c>
      <c r="K5259" t="s">
        <v>137</v>
      </c>
      <c r="L5259" t="s">
        <v>8714</v>
      </c>
    </row>
    <row r="5260" spans="1:12" x14ac:dyDescent="0.25">
      <c r="A5260" t="s">
        <v>1738</v>
      </c>
      <c r="B5260" t="s">
        <v>5288</v>
      </c>
      <c r="C5260" t="s">
        <v>3613</v>
      </c>
      <c r="D5260" t="s">
        <v>233</v>
      </c>
      <c r="E5260" t="s">
        <v>5288</v>
      </c>
      <c r="F5260" t="s">
        <v>3613</v>
      </c>
      <c r="H5260" t="s">
        <v>125</v>
      </c>
      <c r="I5260" t="s">
        <v>8939</v>
      </c>
      <c r="K5260" t="s">
        <v>137</v>
      </c>
      <c r="L5260" t="s">
        <v>8715</v>
      </c>
    </row>
    <row r="5261" spans="1:12" x14ac:dyDescent="0.25">
      <c r="A5261" t="s">
        <v>1738</v>
      </c>
      <c r="B5261" t="s">
        <v>5288</v>
      </c>
      <c r="C5261" t="s">
        <v>7665</v>
      </c>
      <c r="D5261" t="s">
        <v>233</v>
      </c>
      <c r="E5261" t="s">
        <v>5288</v>
      </c>
      <c r="F5261" t="s">
        <v>7665</v>
      </c>
      <c r="H5261" t="s">
        <v>125</v>
      </c>
      <c r="I5261" t="s">
        <v>8940</v>
      </c>
      <c r="K5261" t="s">
        <v>137</v>
      </c>
      <c r="L5261" t="s">
        <v>8716</v>
      </c>
    </row>
    <row r="5262" spans="1:12" x14ac:dyDescent="0.25">
      <c r="A5262" t="s">
        <v>1738</v>
      </c>
      <c r="B5262" t="s">
        <v>5288</v>
      </c>
      <c r="C5262" t="s">
        <v>3616</v>
      </c>
      <c r="D5262" t="s">
        <v>233</v>
      </c>
      <c r="E5262" t="s">
        <v>5288</v>
      </c>
      <c r="F5262" t="s">
        <v>3616</v>
      </c>
      <c r="H5262" t="s">
        <v>125</v>
      </c>
      <c r="I5262" t="s">
        <v>8941</v>
      </c>
      <c r="K5262" t="s">
        <v>137</v>
      </c>
      <c r="L5262" t="s">
        <v>8717</v>
      </c>
    </row>
    <row r="5263" spans="1:12" x14ac:dyDescent="0.25">
      <c r="A5263" t="s">
        <v>1738</v>
      </c>
      <c r="B5263" t="s">
        <v>5288</v>
      </c>
      <c r="C5263" t="s">
        <v>3619</v>
      </c>
      <c r="D5263" t="s">
        <v>233</v>
      </c>
      <c r="E5263" t="s">
        <v>5288</v>
      </c>
      <c r="F5263" t="s">
        <v>3619</v>
      </c>
      <c r="H5263" t="s">
        <v>125</v>
      </c>
      <c r="I5263" t="s">
        <v>8942</v>
      </c>
      <c r="K5263" t="s">
        <v>137</v>
      </c>
      <c r="L5263" t="s">
        <v>8718</v>
      </c>
    </row>
    <row r="5264" spans="1:12" x14ac:dyDescent="0.25">
      <c r="A5264" t="s">
        <v>1738</v>
      </c>
      <c r="B5264" t="s">
        <v>5288</v>
      </c>
      <c r="C5264" t="s">
        <v>3628</v>
      </c>
      <c r="D5264" t="s">
        <v>233</v>
      </c>
      <c r="E5264" t="s">
        <v>5288</v>
      </c>
      <c r="F5264" t="s">
        <v>3628</v>
      </c>
      <c r="H5264" t="s">
        <v>125</v>
      </c>
      <c r="I5264" t="s">
        <v>8943</v>
      </c>
      <c r="K5264" t="s">
        <v>137</v>
      </c>
      <c r="L5264" t="s">
        <v>8719</v>
      </c>
    </row>
    <row r="5265" spans="1:12" x14ac:dyDescent="0.25">
      <c r="A5265" t="s">
        <v>1738</v>
      </c>
      <c r="B5265" t="s">
        <v>5288</v>
      </c>
      <c r="C5265" t="s">
        <v>3642</v>
      </c>
      <c r="D5265" t="s">
        <v>233</v>
      </c>
      <c r="E5265" t="s">
        <v>5288</v>
      </c>
      <c r="F5265" t="s">
        <v>3642</v>
      </c>
      <c r="H5265" t="s">
        <v>125</v>
      </c>
      <c r="I5265" t="s">
        <v>8944</v>
      </c>
      <c r="K5265" t="s">
        <v>137</v>
      </c>
      <c r="L5265" t="s">
        <v>8720</v>
      </c>
    </row>
    <row r="5266" spans="1:12" x14ac:dyDescent="0.25">
      <c r="A5266" t="s">
        <v>1738</v>
      </c>
      <c r="B5266" t="s">
        <v>5288</v>
      </c>
      <c r="C5266" t="s">
        <v>7690</v>
      </c>
      <c r="D5266" t="s">
        <v>233</v>
      </c>
      <c r="E5266" t="s">
        <v>5288</v>
      </c>
      <c r="F5266" t="s">
        <v>7690</v>
      </c>
      <c r="H5266" t="s">
        <v>125</v>
      </c>
      <c r="I5266" t="s">
        <v>8945</v>
      </c>
      <c r="K5266" t="s">
        <v>137</v>
      </c>
      <c r="L5266" t="s">
        <v>8721</v>
      </c>
    </row>
    <row r="5267" spans="1:12" x14ac:dyDescent="0.25">
      <c r="A5267" t="s">
        <v>1738</v>
      </c>
      <c r="B5267" t="s">
        <v>5288</v>
      </c>
      <c r="C5267" t="s">
        <v>3663</v>
      </c>
      <c r="D5267" t="s">
        <v>233</v>
      </c>
      <c r="E5267" t="s">
        <v>5288</v>
      </c>
      <c r="F5267" t="s">
        <v>3663</v>
      </c>
      <c r="H5267" t="s">
        <v>125</v>
      </c>
      <c r="I5267" t="s">
        <v>8946</v>
      </c>
      <c r="K5267" t="s">
        <v>137</v>
      </c>
      <c r="L5267" t="s">
        <v>8722</v>
      </c>
    </row>
    <row r="5268" spans="1:12" x14ac:dyDescent="0.25">
      <c r="A5268" t="s">
        <v>1738</v>
      </c>
      <c r="B5268" t="s">
        <v>5288</v>
      </c>
      <c r="C5268" t="s">
        <v>3666</v>
      </c>
      <c r="D5268" t="s">
        <v>233</v>
      </c>
      <c r="E5268" t="s">
        <v>5288</v>
      </c>
      <c r="F5268" t="s">
        <v>3666</v>
      </c>
      <c r="H5268" t="s">
        <v>125</v>
      </c>
      <c r="I5268" t="s">
        <v>8947</v>
      </c>
      <c r="K5268" t="s">
        <v>137</v>
      </c>
      <c r="L5268" t="s">
        <v>8723</v>
      </c>
    </row>
    <row r="5269" spans="1:12" x14ac:dyDescent="0.25">
      <c r="A5269" t="s">
        <v>1738</v>
      </c>
      <c r="B5269" t="s">
        <v>5288</v>
      </c>
      <c r="C5269" t="s">
        <v>3669</v>
      </c>
      <c r="D5269" t="s">
        <v>233</v>
      </c>
      <c r="E5269" t="s">
        <v>5288</v>
      </c>
      <c r="F5269" t="s">
        <v>3669</v>
      </c>
      <c r="H5269" t="s">
        <v>125</v>
      </c>
      <c r="I5269" t="s">
        <v>8948</v>
      </c>
      <c r="K5269" t="s">
        <v>137</v>
      </c>
      <c r="L5269" t="s">
        <v>8724</v>
      </c>
    </row>
    <row r="5270" spans="1:12" x14ac:dyDescent="0.25">
      <c r="A5270" t="s">
        <v>1738</v>
      </c>
      <c r="B5270" t="s">
        <v>5288</v>
      </c>
      <c r="C5270" t="s">
        <v>3672</v>
      </c>
      <c r="D5270" t="s">
        <v>233</v>
      </c>
      <c r="E5270" t="s">
        <v>5288</v>
      </c>
      <c r="F5270" t="s">
        <v>3672</v>
      </c>
      <c r="H5270" t="s">
        <v>125</v>
      </c>
      <c r="I5270" t="s">
        <v>8949</v>
      </c>
      <c r="K5270" t="s">
        <v>137</v>
      </c>
      <c r="L5270" t="s">
        <v>8725</v>
      </c>
    </row>
    <row r="5271" spans="1:12" x14ac:dyDescent="0.25">
      <c r="A5271" t="s">
        <v>1738</v>
      </c>
      <c r="B5271" t="s">
        <v>5288</v>
      </c>
      <c r="C5271" t="s">
        <v>3675</v>
      </c>
      <c r="D5271" t="s">
        <v>233</v>
      </c>
      <c r="E5271" t="s">
        <v>5288</v>
      </c>
      <c r="F5271" t="s">
        <v>3675</v>
      </c>
      <c r="H5271" t="s">
        <v>125</v>
      </c>
      <c r="I5271" t="s">
        <v>8950</v>
      </c>
      <c r="K5271" t="s">
        <v>137</v>
      </c>
      <c r="L5271" t="s">
        <v>8726</v>
      </c>
    </row>
    <row r="5272" spans="1:12" x14ac:dyDescent="0.25">
      <c r="A5272" t="s">
        <v>1738</v>
      </c>
      <c r="B5272" t="s">
        <v>5288</v>
      </c>
      <c r="C5272" t="s">
        <v>3678</v>
      </c>
      <c r="D5272" t="s">
        <v>233</v>
      </c>
      <c r="E5272" t="s">
        <v>5288</v>
      </c>
      <c r="F5272" t="s">
        <v>3678</v>
      </c>
      <c r="H5272" t="s">
        <v>125</v>
      </c>
      <c r="I5272" t="s">
        <v>8951</v>
      </c>
      <c r="K5272" t="s">
        <v>137</v>
      </c>
      <c r="L5272" t="s">
        <v>8727</v>
      </c>
    </row>
    <row r="5273" spans="1:12" x14ac:dyDescent="0.25">
      <c r="A5273" t="s">
        <v>1738</v>
      </c>
      <c r="B5273" t="s">
        <v>5288</v>
      </c>
      <c r="C5273" t="s">
        <v>3684</v>
      </c>
      <c r="D5273" t="s">
        <v>233</v>
      </c>
      <c r="E5273" t="s">
        <v>5288</v>
      </c>
      <c r="F5273" t="s">
        <v>3684</v>
      </c>
      <c r="H5273" t="s">
        <v>125</v>
      </c>
      <c r="I5273" t="s">
        <v>8952</v>
      </c>
      <c r="K5273" t="s">
        <v>137</v>
      </c>
      <c r="L5273" t="s">
        <v>8728</v>
      </c>
    </row>
    <row r="5274" spans="1:12" x14ac:dyDescent="0.25">
      <c r="A5274" t="s">
        <v>1738</v>
      </c>
      <c r="B5274" t="s">
        <v>5288</v>
      </c>
      <c r="C5274" t="s">
        <v>3690</v>
      </c>
      <c r="D5274" t="s">
        <v>233</v>
      </c>
      <c r="E5274" t="s">
        <v>5288</v>
      </c>
      <c r="F5274" t="s">
        <v>3690</v>
      </c>
      <c r="H5274" t="s">
        <v>125</v>
      </c>
      <c r="I5274" t="s">
        <v>8953</v>
      </c>
      <c r="K5274" t="s">
        <v>137</v>
      </c>
      <c r="L5274" t="s">
        <v>8729</v>
      </c>
    </row>
    <row r="5275" spans="1:12" x14ac:dyDescent="0.25">
      <c r="A5275" t="s">
        <v>1738</v>
      </c>
      <c r="B5275" t="s">
        <v>5288</v>
      </c>
      <c r="C5275" t="s">
        <v>3702</v>
      </c>
      <c r="D5275" t="s">
        <v>233</v>
      </c>
      <c r="E5275" t="s">
        <v>5288</v>
      </c>
      <c r="F5275" t="s">
        <v>3702</v>
      </c>
      <c r="H5275" t="s">
        <v>125</v>
      </c>
      <c r="I5275" t="s">
        <v>8954</v>
      </c>
      <c r="K5275" t="s">
        <v>137</v>
      </c>
      <c r="L5275" t="s">
        <v>8730</v>
      </c>
    </row>
    <row r="5276" spans="1:12" x14ac:dyDescent="0.25">
      <c r="A5276" t="s">
        <v>1738</v>
      </c>
      <c r="B5276" t="s">
        <v>5288</v>
      </c>
      <c r="C5276" t="s">
        <v>3705</v>
      </c>
      <c r="D5276" t="s">
        <v>233</v>
      </c>
      <c r="E5276" t="s">
        <v>5288</v>
      </c>
      <c r="F5276" t="s">
        <v>3705</v>
      </c>
      <c r="H5276" t="s">
        <v>125</v>
      </c>
      <c r="I5276" t="s">
        <v>8955</v>
      </c>
      <c r="K5276" t="s">
        <v>137</v>
      </c>
      <c r="L5276" t="s">
        <v>8731</v>
      </c>
    </row>
    <row r="5277" spans="1:12" x14ac:dyDescent="0.25">
      <c r="A5277" t="s">
        <v>1738</v>
      </c>
      <c r="B5277" t="s">
        <v>5288</v>
      </c>
      <c r="C5277" t="s">
        <v>3708</v>
      </c>
      <c r="D5277" t="s">
        <v>233</v>
      </c>
      <c r="E5277" t="s">
        <v>5288</v>
      </c>
      <c r="F5277" t="s">
        <v>3708</v>
      </c>
      <c r="H5277" t="s">
        <v>125</v>
      </c>
      <c r="I5277" t="s">
        <v>8956</v>
      </c>
      <c r="K5277" t="s">
        <v>137</v>
      </c>
      <c r="L5277" t="s">
        <v>8732</v>
      </c>
    </row>
    <row r="5278" spans="1:12" x14ac:dyDescent="0.25">
      <c r="A5278" t="s">
        <v>1738</v>
      </c>
      <c r="B5278" t="s">
        <v>5288</v>
      </c>
      <c r="C5278" t="s">
        <v>3711</v>
      </c>
      <c r="D5278" t="s">
        <v>233</v>
      </c>
      <c r="E5278" t="s">
        <v>5288</v>
      </c>
      <c r="F5278" t="s">
        <v>3711</v>
      </c>
      <c r="H5278" t="s">
        <v>125</v>
      </c>
      <c r="I5278" t="s">
        <v>8957</v>
      </c>
      <c r="K5278" t="s">
        <v>137</v>
      </c>
      <c r="L5278" t="s">
        <v>8733</v>
      </c>
    </row>
    <row r="5279" spans="1:12" x14ac:dyDescent="0.25">
      <c r="A5279" t="s">
        <v>1738</v>
      </c>
      <c r="B5279" t="s">
        <v>5288</v>
      </c>
      <c r="C5279" t="s">
        <v>3714</v>
      </c>
      <c r="D5279" t="s">
        <v>233</v>
      </c>
      <c r="E5279" t="s">
        <v>5288</v>
      </c>
      <c r="F5279" t="s">
        <v>3714</v>
      </c>
      <c r="H5279" t="s">
        <v>125</v>
      </c>
      <c r="I5279" t="s">
        <v>8958</v>
      </c>
      <c r="K5279" t="s">
        <v>137</v>
      </c>
      <c r="L5279" t="s">
        <v>8734</v>
      </c>
    </row>
    <row r="5280" spans="1:12" x14ac:dyDescent="0.25">
      <c r="A5280" t="s">
        <v>1738</v>
      </c>
      <c r="B5280" t="s">
        <v>5288</v>
      </c>
      <c r="C5280" t="s">
        <v>3717</v>
      </c>
      <c r="D5280" t="s">
        <v>233</v>
      </c>
      <c r="E5280" t="s">
        <v>5288</v>
      </c>
      <c r="F5280" t="s">
        <v>3717</v>
      </c>
      <c r="H5280" t="s">
        <v>125</v>
      </c>
      <c r="I5280" t="s">
        <v>8959</v>
      </c>
      <c r="K5280" t="s">
        <v>137</v>
      </c>
      <c r="L5280" t="s">
        <v>8735</v>
      </c>
    </row>
    <row r="5281" spans="1:12" x14ac:dyDescent="0.25">
      <c r="A5281" t="s">
        <v>1738</v>
      </c>
      <c r="B5281" t="s">
        <v>5288</v>
      </c>
      <c r="C5281" t="s">
        <v>3720</v>
      </c>
      <c r="D5281" t="s">
        <v>233</v>
      </c>
      <c r="E5281" t="s">
        <v>5288</v>
      </c>
      <c r="F5281" t="s">
        <v>3720</v>
      </c>
      <c r="H5281" t="s">
        <v>125</v>
      </c>
      <c r="I5281" t="s">
        <v>8960</v>
      </c>
      <c r="K5281" t="s">
        <v>137</v>
      </c>
      <c r="L5281" t="s">
        <v>8738</v>
      </c>
    </row>
    <row r="5282" spans="1:12" x14ac:dyDescent="0.25">
      <c r="A5282" t="s">
        <v>1738</v>
      </c>
      <c r="B5282" t="s">
        <v>5288</v>
      </c>
      <c r="C5282" t="s">
        <v>3723</v>
      </c>
      <c r="D5282" t="s">
        <v>233</v>
      </c>
      <c r="E5282" t="s">
        <v>5288</v>
      </c>
      <c r="F5282" t="s">
        <v>3723</v>
      </c>
      <c r="H5282" t="s">
        <v>125</v>
      </c>
      <c r="I5282" t="s">
        <v>8961</v>
      </c>
      <c r="K5282" t="s">
        <v>137</v>
      </c>
      <c r="L5282" t="s">
        <v>8739</v>
      </c>
    </row>
    <row r="5283" spans="1:12" x14ac:dyDescent="0.25">
      <c r="A5283" t="s">
        <v>1738</v>
      </c>
      <c r="B5283" t="s">
        <v>5288</v>
      </c>
      <c r="C5283" t="s">
        <v>3729</v>
      </c>
      <c r="D5283" t="s">
        <v>233</v>
      </c>
      <c r="E5283" t="s">
        <v>5288</v>
      </c>
      <c r="F5283" t="s">
        <v>3729</v>
      </c>
      <c r="H5283" t="s">
        <v>125</v>
      </c>
      <c r="I5283" t="s">
        <v>8962</v>
      </c>
      <c r="K5283" t="s">
        <v>137</v>
      </c>
      <c r="L5283" t="s">
        <v>8740</v>
      </c>
    </row>
    <row r="5284" spans="1:12" x14ac:dyDescent="0.25">
      <c r="A5284" t="s">
        <v>1738</v>
      </c>
      <c r="B5284" t="s">
        <v>5288</v>
      </c>
      <c r="C5284" t="s">
        <v>3732</v>
      </c>
      <c r="D5284" t="s">
        <v>233</v>
      </c>
      <c r="E5284" t="s">
        <v>5288</v>
      </c>
      <c r="F5284" t="s">
        <v>3732</v>
      </c>
      <c r="H5284" t="s">
        <v>125</v>
      </c>
      <c r="I5284" t="s">
        <v>8963</v>
      </c>
      <c r="K5284" t="s">
        <v>137</v>
      </c>
      <c r="L5284" t="s">
        <v>8741</v>
      </c>
    </row>
    <row r="5285" spans="1:12" x14ac:dyDescent="0.25">
      <c r="A5285" t="s">
        <v>1738</v>
      </c>
      <c r="B5285" t="s">
        <v>5288</v>
      </c>
      <c r="C5285" t="s">
        <v>3735</v>
      </c>
      <c r="D5285" t="s">
        <v>233</v>
      </c>
      <c r="E5285" t="s">
        <v>5288</v>
      </c>
      <c r="F5285" t="s">
        <v>3735</v>
      </c>
      <c r="H5285" t="s">
        <v>125</v>
      </c>
      <c r="I5285" t="s">
        <v>8964</v>
      </c>
      <c r="K5285" t="s">
        <v>137</v>
      </c>
      <c r="L5285" t="s">
        <v>8742</v>
      </c>
    </row>
    <row r="5286" spans="1:12" x14ac:dyDescent="0.25">
      <c r="A5286" t="s">
        <v>1738</v>
      </c>
      <c r="B5286" t="s">
        <v>5288</v>
      </c>
      <c r="C5286" t="s">
        <v>3738</v>
      </c>
      <c r="D5286" t="s">
        <v>233</v>
      </c>
      <c r="E5286" t="s">
        <v>5288</v>
      </c>
      <c r="F5286" t="s">
        <v>3738</v>
      </c>
      <c r="H5286" t="s">
        <v>125</v>
      </c>
      <c r="I5286" t="s">
        <v>8965</v>
      </c>
      <c r="K5286" t="s">
        <v>137</v>
      </c>
      <c r="L5286" t="s">
        <v>8743</v>
      </c>
    </row>
    <row r="5287" spans="1:12" x14ac:dyDescent="0.25">
      <c r="A5287" t="s">
        <v>1738</v>
      </c>
      <c r="B5287" t="s">
        <v>5288</v>
      </c>
      <c r="C5287" t="s">
        <v>3744</v>
      </c>
      <c r="D5287" t="s">
        <v>233</v>
      </c>
      <c r="E5287" t="s">
        <v>5288</v>
      </c>
      <c r="F5287" t="s">
        <v>3744</v>
      </c>
      <c r="H5287" t="s">
        <v>125</v>
      </c>
      <c r="I5287" t="s">
        <v>8966</v>
      </c>
      <c r="K5287" t="s">
        <v>137</v>
      </c>
      <c r="L5287" t="s">
        <v>8744</v>
      </c>
    </row>
    <row r="5288" spans="1:12" x14ac:dyDescent="0.25">
      <c r="A5288" t="s">
        <v>1738</v>
      </c>
      <c r="B5288" t="s">
        <v>5288</v>
      </c>
      <c r="C5288" t="s">
        <v>3747</v>
      </c>
      <c r="D5288" t="s">
        <v>233</v>
      </c>
      <c r="E5288" t="s">
        <v>5288</v>
      </c>
      <c r="F5288" t="s">
        <v>3747</v>
      </c>
      <c r="H5288" t="s">
        <v>125</v>
      </c>
      <c r="I5288" t="s">
        <v>8967</v>
      </c>
      <c r="K5288" t="s">
        <v>137</v>
      </c>
      <c r="L5288" t="s">
        <v>8745</v>
      </c>
    </row>
    <row r="5289" spans="1:12" x14ac:dyDescent="0.25">
      <c r="A5289" t="s">
        <v>1738</v>
      </c>
      <c r="B5289" t="s">
        <v>5288</v>
      </c>
      <c r="C5289" t="s">
        <v>3756</v>
      </c>
      <c r="D5289" t="s">
        <v>233</v>
      </c>
      <c r="E5289" t="s">
        <v>5288</v>
      </c>
      <c r="F5289" t="s">
        <v>3756</v>
      </c>
      <c r="H5289" t="s">
        <v>125</v>
      </c>
      <c r="I5289" t="s">
        <v>8968</v>
      </c>
      <c r="K5289" t="s">
        <v>137</v>
      </c>
      <c r="L5289" t="s">
        <v>8746</v>
      </c>
    </row>
    <row r="5290" spans="1:12" x14ac:dyDescent="0.25">
      <c r="A5290" t="s">
        <v>1738</v>
      </c>
      <c r="B5290" t="s">
        <v>5288</v>
      </c>
      <c r="C5290" t="s">
        <v>3759</v>
      </c>
      <c r="D5290" t="s">
        <v>233</v>
      </c>
      <c r="E5290" t="s">
        <v>5288</v>
      </c>
      <c r="F5290" t="s">
        <v>3759</v>
      </c>
      <c r="H5290" t="s">
        <v>125</v>
      </c>
      <c r="I5290" t="s">
        <v>8969</v>
      </c>
      <c r="K5290" t="s">
        <v>137</v>
      </c>
      <c r="L5290" t="s">
        <v>8747</v>
      </c>
    </row>
    <row r="5291" spans="1:12" x14ac:dyDescent="0.25">
      <c r="A5291" t="s">
        <v>1738</v>
      </c>
      <c r="B5291" t="s">
        <v>5288</v>
      </c>
      <c r="C5291" t="s">
        <v>3762</v>
      </c>
      <c r="D5291" t="s">
        <v>233</v>
      </c>
      <c r="E5291" t="s">
        <v>5288</v>
      </c>
      <c r="F5291" t="s">
        <v>3762</v>
      </c>
      <c r="H5291" t="s">
        <v>125</v>
      </c>
      <c r="I5291" t="s">
        <v>8970</v>
      </c>
      <c r="K5291" t="s">
        <v>137</v>
      </c>
      <c r="L5291" t="s">
        <v>8748</v>
      </c>
    </row>
    <row r="5292" spans="1:12" x14ac:dyDescent="0.25">
      <c r="A5292" t="s">
        <v>1738</v>
      </c>
      <c r="B5292" t="s">
        <v>5288</v>
      </c>
      <c r="C5292" t="s">
        <v>7907</v>
      </c>
      <c r="D5292" t="s">
        <v>233</v>
      </c>
      <c r="E5292" t="s">
        <v>5288</v>
      </c>
      <c r="F5292" t="s">
        <v>7907</v>
      </c>
      <c r="H5292" t="s">
        <v>125</v>
      </c>
      <c r="I5292" t="s">
        <v>8971</v>
      </c>
      <c r="K5292" t="s">
        <v>137</v>
      </c>
      <c r="L5292" t="s">
        <v>8750</v>
      </c>
    </row>
    <row r="5293" spans="1:12" x14ac:dyDescent="0.25">
      <c r="A5293" t="s">
        <v>1738</v>
      </c>
      <c r="B5293" t="s">
        <v>5288</v>
      </c>
      <c r="C5293" t="s">
        <v>7908</v>
      </c>
      <c r="D5293" t="s">
        <v>233</v>
      </c>
      <c r="E5293" t="s">
        <v>5288</v>
      </c>
      <c r="F5293" t="s">
        <v>7908</v>
      </c>
      <c r="H5293" t="s">
        <v>125</v>
      </c>
      <c r="I5293" t="s">
        <v>8972</v>
      </c>
      <c r="K5293" t="s">
        <v>137</v>
      </c>
      <c r="L5293" t="s">
        <v>8751</v>
      </c>
    </row>
    <row r="5294" spans="1:12" x14ac:dyDescent="0.25">
      <c r="A5294" t="s">
        <v>1738</v>
      </c>
      <c r="B5294" t="s">
        <v>5288</v>
      </c>
      <c r="C5294" t="s">
        <v>7909</v>
      </c>
      <c r="D5294" t="s">
        <v>233</v>
      </c>
      <c r="E5294" t="s">
        <v>5288</v>
      </c>
      <c r="F5294" t="s">
        <v>7909</v>
      </c>
      <c r="H5294" t="s">
        <v>125</v>
      </c>
      <c r="I5294" t="s">
        <v>8973</v>
      </c>
      <c r="K5294" t="s">
        <v>137</v>
      </c>
      <c r="L5294" t="s">
        <v>8752</v>
      </c>
    </row>
    <row r="5295" spans="1:12" x14ac:dyDescent="0.25">
      <c r="A5295" t="s">
        <v>1738</v>
      </c>
      <c r="B5295" t="s">
        <v>5288</v>
      </c>
      <c r="C5295" t="s">
        <v>7910</v>
      </c>
      <c r="D5295" t="s">
        <v>233</v>
      </c>
      <c r="E5295" t="s">
        <v>5288</v>
      </c>
      <c r="F5295" t="s">
        <v>7910</v>
      </c>
      <c r="H5295" t="s">
        <v>125</v>
      </c>
      <c r="I5295" t="s">
        <v>8974</v>
      </c>
      <c r="K5295" t="s">
        <v>137</v>
      </c>
      <c r="L5295" t="s">
        <v>8753</v>
      </c>
    </row>
    <row r="5296" spans="1:12" x14ac:dyDescent="0.25">
      <c r="A5296" t="s">
        <v>1738</v>
      </c>
      <c r="B5296" t="s">
        <v>5288</v>
      </c>
      <c r="C5296" t="s">
        <v>7911</v>
      </c>
      <c r="D5296" t="s">
        <v>233</v>
      </c>
      <c r="E5296" t="s">
        <v>5288</v>
      </c>
      <c r="F5296" t="s">
        <v>7911</v>
      </c>
      <c r="H5296" t="s">
        <v>125</v>
      </c>
      <c r="I5296" t="s">
        <v>8975</v>
      </c>
      <c r="K5296" t="s">
        <v>137</v>
      </c>
      <c r="L5296" t="s">
        <v>8754</v>
      </c>
    </row>
    <row r="5297" spans="1:12" x14ac:dyDescent="0.25">
      <c r="A5297" t="s">
        <v>1738</v>
      </c>
      <c r="B5297" t="s">
        <v>5288</v>
      </c>
      <c r="C5297" t="s">
        <v>7724</v>
      </c>
      <c r="D5297" t="s">
        <v>233</v>
      </c>
      <c r="E5297" t="s">
        <v>5288</v>
      </c>
      <c r="F5297" t="s">
        <v>7724</v>
      </c>
      <c r="H5297" t="s">
        <v>125</v>
      </c>
      <c r="I5297" t="s">
        <v>8976</v>
      </c>
      <c r="K5297" t="s">
        <v>137</v>
      </c>
      <c r="L5297" t="s">
        <v>8755</v>
      </c>
    </row>
    <row r="5298" spans="1:12" x14ac:dyDescent="0.25">
      <c r="A5298" t="s">
        <v>1738</v>
      </c>
      <c r="B5298" t="s">
        <v>5288</v>
      </c>
      <c r="C5298" t="s">
        <v>7725</v>
      </c>
      <c r="D5298" t="s">
        <v>233</v>
      </c>
      <c r="E5298" t="s">
        <v>5288</v>
      </c>
      <c r="F5298" t="s">
        <v>7725</v>
      </c>
      <c r="H5298" t="s">
        <v>125</v>
      </c>
      <c r="I5298" t="s">
        <v>8977</v>
      </c>
      <c r="K5298" t="s">
        <v>137</v>
      </c>
      <c r="L5298" t="s">
        <v>8756</v>
      </c>
    </row>
    <row r="5299" spans="1:12" x14ac:dyDescent="0.25">
      <c r="A5299" t="s">
        <v>1738</v>
      </c>
      <c r="B5299" t="s">
        <v>5288</v>
      </c>
      <c r="C5299" t="s">
        <v>7726</v>
      </c>
      <c r="D5299" t="s">
        <v>233</v>
      </c>
      <c r="E5299" t="s">
        <v>5288</v>
      </c>
      <c r="F5299" t="s">
        <v>7726</v>
      </c>
      <c r="H5299" t="s">
        <v>125</v>
      </c>
      <c r="I5299" t="s">
        <v>8978</v>
      </c>
      <c r="K5299" t="s">
        <v>137</v>
      </c>
      <c r="L5299" t="s">
        <v>8757</v>
      </c>
    </row>
    <row r="5300" spans="1:12" x14ac:dyDescent="0.25">
      <c r="A5300" t="s">
        <v>1738</v>
      </c>
      <c r="B5300" t="s">
        <v>5288</v>
      </c>
      <c r="C5300" t="s">
        <v>7600</v>
      </c>
      <c r="D5300" t="s">
        <v>233</v>
      </c>
      <c r="E5300" t="s">
        <v>5288</v>
      </c>
      <c r="F5300" t="s">
        <v>7600</v>
      </c>
      <c r="H5300" t="s">
        <v>125</v>
      </c>
      <c r="I5300" t="s">
        <v>8979</v>
      </c>
      <c r="K5300" t="s">
        <v>137</v>
      </c>
      <c r="L5300" t="s">
        <v>8758</v>
      </c>
    </row>
    <row r="5301" spans="1:12" x14ac:dyDescent="0.25">
      <c r="A5301" t="s">
        <v>1738</v>
      </c>
      <c r="B5301" t="s">
        <v>5288</v>
      </c>
      <c r="C5301" t="s">
        <v>3779</v>
      </c>
      <c r="D5301" t="s">
        <v>233</v>
      </c>
      <c r="E5301" t="s">
        <v>5288</v>
      </c>
      <c r="F5301" t="s">
        <v>3779</v>
      </c>
      <c r="H5301" t="s">
        <v>125</v>
      </c>
      <c r="I5301" t="s">
        <v>8980</v>
      </c>
      <c r="K5301" t="s">
        <v>137</v>
      </c>
      <c r="L5301" t="s">
        <v>8759</v>
      </c>
    </row>
    <row r="5302" spans="1:12" x14ac:dyDescent="0.25">
      <c r="A5302" t="s">
        <v>1738</v>
      </c>
      <c r="B5302" t="s">
        <v>5288</v>
      </c>
      <c r="C5302" t="s">
        <v>3782</v>
      </c>
      <c r="D5302" t="s">
        <v>233</v>
      </c>
      <c r="E5302" t="s">
        <v>5288</v>
      </c>
      <c r="F5302" t="s">
        <v>3782</v>
      </c>
      <c r="H5302" t="s">
        <v>125</v>
      </c>
      <c r="I5302" t="s">
        <v>8981</v>
      </c>
      <c r="K5302" t="s">
        <v>137</v>
      </c>
      <c r="L5302" t="s">
        <v>8760</v>
      </c>
    </row>
    <row r="5303" spans="1:12" x14ac:dyDescent="0.25">
      <c r="A5303" t="s">
        <v>1738</v>
      </c>
      <c r="B5303" t="s">
        <v>5288</v>
      </c>
      <c r="C5303" t="s">
        <v>5629</v>
      </c>
      <c r="D5303" t="s">
        <v>233</v>
      </c>
      <c r="E5303" t="s">
        <v>5288</v>
      </c>
      <c r="F5303" t="s">
        <v>5629</v>
      </c>
      <c r="H5303" t="s">
        <v>125</v>
      </c>
      <c r="I5303" t="s">
        <v>8982</v>
      </c>
      <c r="K5303" t="s">
        <v>137</v>
      </c>
      <c r="L5303" t="s">
        <v>8761</v>
      </c>
    </row>
    <row r="5304" spans="1:12" x14ac:dyDescent="0.25">
      <c r="A5304" t="s">
        <v>1738</v>
      </c>
      <c r="B5304" t="s">
        <v>5288</v>
      </c>
      <c r="C5304" t="s">
        <v>3785</v>
      </c>
      <c r="D5304" t="s">
        <v>233</v>
      </c>
      <c r="E5304" t="s">
        <v>5288</v>
      </c>
      <c r="F5304" t="s">
        <v>3785</v>
      </c>
      <c r="H5304" t="s">
        <v>125</v>
      </c>
      <c r="I5304" t="s">
        <v>8983</v>
      </c>
      <c r="K5304" t="s">
        <v>137</v>
      </c>
      <c r="L5304" t="s">
        <v>8762</v>
      </c>
    </row>
    <row r="5305" spans="1:12" x14ac:dyDescent="0.25">
      <c r="A5305" t="s">
        <v>1738</v>
      </c>
      <c r="B5305" t="s">
        <v>5288</v>
      </c>
      <c r="C5305" t="s">
        <v>3787</v>
      </c>
      <c r="D5305" t="s">
        <v>233</v>
      </c>
      <c r="E5305" t="s">
        <v>5288</v>
      </c>
      <c r="F5305" t="s">
        <v>3787</v>
      </c>
      <c r="H5305" t="s">
        <v>125</v>
      </c>
      <c r="I5305" t="s">
        <v>8984</v>
      </c>
      <c r="K5305" t="s">
        <v>137</v>
      </c>
      <c r="L5305" t="s">
        <v>8763</v>
      </c>
    </row>
    <row r="5306" spans="1:12" x14ac:dyDescent="0.25">
      <c r="A5306" t="s">
        <v>1738</v>
      </c>
      <c r="B5306" t="s">
        <v>5288</v>
      </c>
      <c r="C5306" t="s">
        <v>7727</v>
      </c>
      <c r="D5306" t="s">
        <v>233</v>
      </c>
      <c r="E5306" t="s">
        <v>5288</v>
      </c>
      <c r="F5306" t="s">
        <v>7727</v>
      </c>
      <c r="H5306" t="s">
        <v>125</v>
      </c>
      <c r="I5306" t="s">
        <v>8985</v>
      </c>
      <c r="K5306" t="s">
        <v>137</v>
      </c>
      <c r="L5306" t="s">
        <v>8764</v>
      </c>
    </row>
    <row r="5307" spans="1:12" x14ac:dyDescent="0.25">
      <c r="A5307" t="s">
        <v>1738</v>
      </c>
      <c r="B5307" t="s">
        <v>5288</v>
      </c>
      <c r="C5307" t="s">
        <v>3790</v>
      </c>
      <c r="D5307" t="s">
        <v>233</v>
      </c>
      <c r="E5307" t="s">
        <v>5288</v>
      </c>
      <c r="F5307" t="s">
        <v>3790</v>
      </c>
      <c r="H5307" t="s">
        <v>125</v>
      </c>
      <c r="I5307" t="s">
        <v>8986</v>
      </c>
      <c r="K5307" t="s">
        <v>137</v>
      </c>
      <c r="L5307" t="s">
        <v>8765</v>
      </c>
    </row>
    <row r="5308" spans="1:12" x14ac:dyDescent="0.25">
      <c r="A5308" t="s">
        <v>1738</v>
      </c>
      <c r="B5308" t="s">
        <v>5288</v>
      </c>
      <c r="C5308" t="s">
        <v>3793</v>
      </c>
      <c r="D5308" t="s">
        <v>233</v>
      </c>
      <c r="E5308" t="s">
        <v>5288</v>
      </c>
      <c r="F5308" t="s">
        <v>3793</v>
      </c>
      <c r="H5308" t="s">
        <v>125</v>
      </c>
      <c r="I5308" t="s">
        <v>8987</v>
      </c>
      <c r="K5308" t="s">
        <v>137</v>
      </c>
      <c r="L5308" t="s">
        <v>8767</v>
      </c>
    </row>
    <row r="5309" spans="1:12" x14ac:dyDescent="0.25">
      <c r="A5309" t="s">
        <v>1738</v>
      </c>
      <c r="B5309" t="s">
        <v>5288</v>
      </c>
      <c r="C5309" t="s">
        <v>5640</v>
      </c>
      <c r="D5309" t="s">
        <v>233</v>
      </c>
      <c r="E5309" t="s">
        <v>5288</v>
      </c>
      <c r="F5309" t="s">
        <v>5640</v>
      </c>
      <c r="H5309" t="s">
        <v>125</v>
      </c>
      <c r="I5309" t="s">
        <v>8988</v>
      </c>
      <c r="K5309" t="s">
        <v>137</v>
      </c>
      <c r="L5309" t="s">
        <v>8768</v>
      </c>
    </row>
    <row r="5310" spans="1:12" x14ac:dyDescent="0.25">
      <c r="A5310" t="s">
        <v>1738</v>
      </c>
      <c r="B5310" t="s">
        <v>5288</v>
      </c>
      <c r="C5310" t="s">
        <v>3796</v>
      </c>
      <c r="D5310" t="s">
        <v>233</v>
      </c>
      <c r="E5310" t="s">
        <v>5288</v>
      </c>
      <c r="F5310" t="s">
        <v>3796</v>
      </c>
      <c r="H5310" t="s">
        <v>125</v>
      </c>
      <c r="I5310" t="s">
        <v>8989</v>
      </c>
      <c r="K5310" t="s">
        <v>137</v>
      </c>
      <c r="L5310" t="s">
        <v>8769</v>
      </c>
    </row>
    <row r="5311" spans="1:12" x14ac:dyDescent="0.25">
      <c r="A5311" t="s">
        <v>1738</v>
      </c>
      <c r="B5311" t="s">
        <v>5288</v>
      </c>
      <c r="C5311" t="s">
        <v>3799</v>
      </c>
      <c r="D5311" t="s">
        <v>233</v>
      </c>
      <c r="E5311" t="s">
        <v>5288</v>
      </c>
      <c r="F5311" t="s">
        <v>3799</v>
      </c>
      <c r="H5311" t="s">
        <v>125</v>
      </c>
      <c r="I5311" t="s">
        <v>8990</v>
      </c>
      <c r="K5311" t="s">
        <v>137</v>
      </c>
      <c r="L5311" t="s">
        <v>8770</v>
      </c>
    </row>
    <row r="5312" spans="1:12" x14ac:dyDescent="0.25">
      <c r="A5312" t="s">
        <v>1738</v>
      </c>
      <c r="B5312" t="s">
        <v>5288</v>
      </c>
      <c r="C5312" t="s">
        <v>5647</v>
      </c>
      <c r="D5312" t="s">
        <v>233</v>
      </c>
      <c r="E5312" t="s">
        <v>5288</v>
      </c>
      <c r="F5312" t="s">
        <v>5647</v>
      </c>
      <c r="H5312" t="s">
        <v>125</v>
      </c>
      <c r="I5312" t="s">
        <v>8991</v>
      </c>
      <c r="K5312" t="s">
        <v>137</v>
      </c>
      <c r="L5312" t="s">
        <v>8771</v>
      </c>
    </row>
    <row r="5313" spans="1:12" x14ac:dyDescent="0.25">
      <c r="A5313" t="s">
        <v>1738</v>
      </c>
      <c r="B5313" t="s">
        <v>5288</v>
      </c>
      <c r="C5313" t="s">
        <v>3802</v>
      </c>
      <c r="D5313" t="s">
        <v>233</v>
      </c>
      <c r="E5313" t="s">
        <v>5288</v>
      </c>
      <c r="F5313" t="s">
        <v>3802</v>
      </c>
      <c r="H5313" t="s">
        <v>125</v>
      </c>
      <c r="I5313" t="s">
        <v>8992</v>
      </c>
      <c r="K5313" t="s">
        <v>137</v>
      </c>
      <c r="L5313" t="s">
        <v>8772</v>
      </c>
    </row>
    <row r="5314" spans="1:12" x14ac:dyDescent="0.25">
      <c r="A5314" t="s">
        <v>1738</v>
      </c>
      <c r="B5314" t="s">
        <v>5288</v>
      </c>
      <c r="C5314" t="s">
        <v>5654</v>
      </c>
      <c r="D5314" t="s">
        <v>233</v>
      </c>
      <c r="E5314" t="s">
        <v>5288</v>
      </c>
      <c r="F5314" t="s">
        <v>5654</v>
      </c>
      <c r="H5314" t="s">
        <v>125</v>
      </c>
      <c r="I5314" t="s">
        <v>8993</v>
      </c>
      <c r="K5314" t="s">
        <v>137</v>
      </c>
      <c r="L5314" t="s">
        <v>8773</v>
      </c>
    </row>
    <row r="5315" spans="1:12" x14ac:dyDescent="0.25">
      <c r="A5315" t="s">
        <v>1738</v>
      </c>
      <c r="B5315" t="s">
        <v>5288</v>
      </c>
      <c r="C5315" t="s">
        <v>3808</v>
      </c>
      <c r="D5315" t="s">
        <v>233</v>
      </c>
      <c r="E5315" t="s">
        <v>5288</v>
      </c>
      <c r="F5315" t="s">
        <v>3808</v>
      </c>
      <c r="H5315" t="s">
        <v>125</v>
      </c>
      <c r="I5315" t="s">
        <v>8994</v>
      </c>
      <c r="K5315" t="s">
        <v>137</v>
      </c>
      <c r="L5315" t="s">
        <v>8774</v>
      </c>
    </row>
    <row r="5316" spans="1:12" x14ac:dyDescent="0.25">
      <c r="A5316" t="s">
        <v>1738</v>
      </c>
      <c r="B5316" t="s">
        <v>5288</v>
      </c>
      <c r="C5316" t="s">
        <v>3811</v>
      </c>
      <c r="D5316" t="s">
        <v>233</v>
      </c>
      <c r="E5316" t="s">
        <v>5288</v>
      </c>
      <c r="F5316" t="s">
        <v>3811</v>
      </c>
      <c r="H5316" t="s">
        <v>125</v>
      </c>
      <c r="I5316" t="s">
        <v>8995</v>
      </c>
      <c r="K5316" t="s">
        <v>137</v>
      </c>
      <c r="L5316" t="s">
        <v>8775</v>
      </c>
    </row>
    <row r="5317" spans="1:12" x14ac:dyDescent="0.25">
      <c r="A5317" t="s">
        <v>1738</v>
      </c>
      <c r="B5317" t="s">
        <v>5288</v>
      </c>
      <c r="C5317" t="s">
        <v>5661</v>
      </c>
      <c r="D5317" t="s">
        <v>233</v>
      </c>
      <c r="E5317" t="s">
        <v>5288</v>
      </c>
      <c r="F5317" t="s">
        <v>5661</v>
      </c>
      <c r="H5317" t="s">
        <v>125</v>
      </c>
      <c r="I5317" t="s">
        <v>8996</v>
      </c>
      <c r="K5317" t="s">
        <v>137</v>
      </c>
      <c r="L5317" t="s">
        <v>8776</v>
      </c>
    </row>
    <row r="5318" spans="1:12" x14ac:dyDescent="0.25">
      <c r="A5318" t="s">
        <v>1738</v>
      </c>
      <c r="B5318" t="s">
        <v>5288</v>
      </c>
      <c r="C5318" t="s">
        <v>3814</v>
      </c>
      <c r="D5318" t="s">
        <v>233</v>
      </c>
      <c r="E5318" t="s">
        <v>5288</v>
      </c>
      <c r="F5318" t="s">
        <v>3814</v>
      </c>
      <c r="H5318" t="s">
        <v>125</v>
      </c>
      <c r="I5318" t="s">
        <v>8997</v>
      </c>
      <c r="K5318" t="s">
        <v>137</v>
      </c>
      <c r="L5318" t="s">
        <v>8777</v>
      </c>
    </row>
    <row r="5319" spans="1:12" x14ac:dyDescent="0.25">
      <c r="A5319" t="s">
        <v>1738</v>
      </c>
      <c r="B5319" t="s">
        <v>5288</v>
      </c>
      <c r="C5319" t="s">
        <v>3817</v>
      </c>
      <c r="D5319" t="s">
        <v>233</v>
      </c>
      <c r="E5319" t="s">
        <v>5288</v>
      </c>
      <c r="F5319" t="s">
        <v>3817</v>
      </c>
      <c r="H5319" t="s">
        <v>125</v>
      </c>
      <c r="I5319" t="s">
        <v>8998</v>
      </c>
      <c r="K5319" t="s">
        <v>137</v>
      </c>
      <c r="L5319" t="s">
        <v>8778</v>
      </c>
    </row>
    <row r="5320" spans="1:12" x14ac:dyDescent="0.25">
      <c r="A5320" t="s">
        <v>1738</v>
      </c>
      <c r="B5320" t="s">
        <v>5288</v>
      </c>
      <c r="C5320" t="s">
        <v>5668</v>
      </c>
      <c r="D5320" t="s">
        <v>233</v>
      </c>
      <c r="E5320" t="s">
        <v>5288</v>
      </c>
      <c r="F5320" t="s">
        <v>5668</v>
      </c>
      <c r="H5320" t="s">
        <v>125</v>
      </c>
      <c r="I5320" t="s">
        <v>8999</v>
      </c>
      <c r="K5320" t="s">
        <v>137</v>
      </c>
      <c r="L5320" t="s">
        <v>9100</v>
      </c>
    </row>
    <row r="5321" spans="1:12" x14ac:dyDescent="0.25">
      <c r="A5321" t="s">
        <v>1738</v>
      </c>
      <c r="B5321" t="s">
        <v>5288</v>
      </c>
      <c r="C5321" t="s">
        <v>3820</v>
      </c>
      <c r="D5321" t="s">
        <v>233</v>
      </c>
      <c r="E5321" t="s">
        <v>5288</v>
      </c>
      <c r="F5321" t="s">
        <v>3820</v>
      </c>
      <c r="H5321" t="s">
        <v>125</v>
      </c>
      <c r="I5321" t="s">
        <v>9000</v>
      </c>
      <c r="K5321" t="s">
        <v>137</v>
      </c>
      <c r="L5321" t="s">
        <v>8779</v>
      </c>
    </row>
    <row r="5322" spans="1:12" x14ac:dyDescent="0.25">
      <c r="A5322" t="s">
        <v>1738</v>
      </c>
      <c r="B5322" t="s">
        <v>5288</v>
      </c>
      <c r="C5322" t="s">
        <v>3823</v>
      </c>
      <c r="D5322" t="s">
        <v>233</v>
      </c>
      <c r="E5322" t="s">
        <v>5288</v>
      </c>
      <c r="F5322" t="s">
        <v>3823</v>
      </c>
      <c r="H5322" t="s">
        <v>125</v>
      </c>
      <c r="I5322" t="s">
        <v>9001</v>
      </c>
      <c r="K5322" t="s">
        <v>137</v>
      </c>
      <c r="L5322" t="s">
        <v>8780</v>
      </c>
    </row>
    <row r="5323" spans="1:12" x14ac:dyDescent="0.25">
      <c r="A5323" t="s">
        <v>1738</v>
      </c>
      <c r="B5323" t="s">
        <v>5288</v>
      </c>
      <c r="C5323" t="s">
        <v>5678</v>
      </c>
      <c r="D5323" t="s">
        <v>233</v>
      </c>
      <c r="E5323" t="s">
        <v>5288</v>
      </c>
      <c r="F5323" t="s">
        <v>5678</v>
      </c>
      <c r="H5323" t="s">
        <v>125</v>
      </c>
      <c r="I5323" t="s">
        <v>9002</v>
      </c>
      <c r="K5323" t="s">
        <v>137</v>
      </c>
      <c r="L5323" t="s">
        <v>8781</v>
      </c>
    </row>
    <row r="5324" spans="1:12" x14ac:dyDescent="0.25">
      <c r="A5324" t="s">
        <v>1738</v>
      </c>
      <c r="B5324" t="s">
        <v>5288</v>
      </c>
      <c r="C5324" t="s">
        <v>3826</v>
      </c>
      <c r="D5324" t="s">
        <v>233</v>
      </c>
      <c r="E5324" t="s">
        <v>5288</v>
      </c>
      <c r="F5324" t="s">
        <v>3826</v>
      </c>
      <c r="H5324" t="s">
        <v>125</v>
      </c>
      <c r="I5324" t="s">
        <v>9003</v>
      </c>
      <c r="K5324" t="s">
        <v>137</v>
      </c>
      <c r="L5324" t="s">
        <v>8782</v>
      </c>
    </row>
    <row r="5325" spans="1:12" x14ac:dyDescent="0.25">
      <c r="A5325" t="s">
        <v>1738</v>
      </c>
      <c r="B5325" t="s">
        <v>5288</v>
      </c>
      <c r="C5325" t="s">
        <v>3829</v>
      </c>
      <c r="D5325" t="s">
        <v>233</v>
      </c>
      <c r="E5325" t="s">
        <v>5288</v>
      </c>
      <c r="F5325" t="s">
        <v>3829</v>
      </c>
      <c r="H5325" t="s">
        <v>125</v>
      </c>
      <c r="I5325" t="s">
        <v>9004</v>
      </c>
      <c r="K5325" t="s">
        <v>137</v>
      </c>
      <c r="L5325" t="s">
        <v>8783</v>
      </c>
    </row>
    <row r="5326" spans="1:12" x14ac:dyDescent="0.25">
      <c r="A5326" t="s">
        <v>1738</v>
      </c>
      <c r="B5326" t="s">
        <v>5288</v>
      </c>
      <c r="C5326" t="s">
        <v>5688</v>
      </c>
      <c r="D5326" t="s">
        <v>233</v>
      </c>
      <c r="E5326" t="s">
        <v>5288</v>
      </c>
      <c r="F5326" t="s">
        <v>5688</v>
      </c>
      <c r="H5326" t="s">
        <v>125</v>
      </c>
      <c r="I5326" t="s">
        <v>9005</v>
      </c>
      <c r="K5326" t="s">
        <v>137</v>
      </c>
      <c r="L5326" t="s">
        <v>8784</v>
      </c>
    </row>
    <row r="5327" spans="1:12" x14ac:dyDescent="0.25">
      <c r="A5327" t="s">
        <v>1738</v>
      </c>
      <c r="B5327" t="s">
        <v>5288</v>
      </c>
      <c r="C5327" t="s">
        <v>3831</v>
      </c>
      <c r="D5327" t="s">
        <v>233</v>
      </c>
      <c r="E5327" t="s">
        <v>5288</v>
      </c>
      <c r="F5327" t="s">
        <v>3831</v>
      </c>
      <c r="H5327" t="s">
        <v>125</v>
      </c>
      <c r="I5327" t="s">
        <v>9006</v>
      </c>
      <c r="K5327" t="s">
        <v>137</v>
      </c>
      <c r="L5327" t="s">
        <v>8785</v>
      </c>
    </row>
    <row r="5328" spans="1:12" x14ac:dyDescent="0.25">
      <c r="A5328" t="s">
        <v>1738</v>
      </c>
      <c r="B5328" t="s">
        <v>5288</v>
      </c>
      <c r="C5328" t="s">
        <v>5695</v>
      </c>
      <c r="D5328" t="s">
        <v>233</v>
      </c>
      <c r="E5328" t="s">
        <v>5288</v>
      </c>
      <c r="F5328" t="s">
        <v>5695</v>
      </c>
      <c r="H5328" t="s">
        <v>125</v>
      </c>
      <c r="I5328" t="s">
        <v>9007</v>
      </c>
      <c r="K5328" t="s">
        <v>137</v>
      </c>
      <c r="L5328" t="s">
        <v>8786</v>
      </c>
    </row>
    <row r="5329" spans="1:12" x14ac:dyDescent="0.25">
      <c r="A5329" t="s">
        <v>1738</v>
      </c>
      <c r="B5329" t="s">
        <v>5288</v>
      </c>
      <c r="C5329" t="s">
        <v>3834</v>
      </c>
      <c r="D5329" t="s">
        <v>233</v>
      </c>
      <c r="E5329" t="s">
        <v>5288</v>
      </c>
      <c r="F5329" t="s">
        <v>3834</v>
      </c>
      <c r="H5329" t="s">
        <v>125</v>
      </c>
      <c r="I5329" t="s">
        <v>9008</v>
      </c>
      <c r="K5329" t="s">
        <v>137</v>
      </c>
      <c r="L5329" t="s">
        <v>8787</v>
      </c>
    </row>
    <row r="5330" spans="1:12" x14ac:dyDescent="0.25">
      <c r="A5330" t="s">
        <v>1738</v>
      </c>
      <c r="B5330" t="s">
        <v>5288</v>
      </c>
      <c r="C5330" t="s">
        <v>5702</v>
      </c>
      <c r="D5330" t="s">
        <v>233</v>
      </c>
      <c r="E5330" t="s">
        <v>5288</v>
      </c>
      <c r="F5330" t="s">
        <v>5702</v>
      </c>
      <c r="H5330" t="s">
        <v>125</v>
      </c>
      <c r="I5330" t="s">
        <v>9009</v>
      </c>
      <c r="K5330" t="s">
        <v>137</v>
      </c>
      <c r="L5330" t="s">
        <v>8788</v>
      </c>
    </row>
    <row r="5331" spans="1:12" x14ac:dyDescent="0.25">
      <c r="A5331" t="s">
        <v>1738</v>
      </c>
      <c r="B5331" t="s">
        <v>5288</v>
      </c>
      <c r="C5331" t="s">
        <v>3837</v>
      </c>
      <c r="D5331" t="s">
        <v>233</v>
      </c>
      <c r="E5331" t="s">
        <v>5288</v>
      </c>
      <c r="F5331" t="s">
        <v>3837</v>
      </c>
      <c r="H5331" t="s">
        <v>125</v>
      </c>
      <c r="I5331" t="s">
        <v>9010</v>
      </c>
      <c r="K5331" t="s">
        <v>137</v>
      </c>
      <c r="L5331" t="s">
        <v>8789</v>
      </c>
    </row>
    <row r="5332" spans="1:12" x14ac:dyDescent="0.25">
      <c r="A5332" t="s">
        <v>1738</v>
      </c>
      <c r="B5332" t="s">
        <v>5288</v>
      </c>
      <c r="C5332" t="s">
        <v>5708</v>
      </c>
      <c r="D5332" t="s">
        <v>233</v>
      </c>
      <c r="E5332" t="s">
        <v>5288</v>
      </c>
      <c r="F5332" t="s">
        <v>5708</v>
      </c>
      <c r="H5332" t="s">
        <v>125</v>
      </c>
      <c r="I5332" t="s">
        <v>9011</v>
      </c>
      <c r="K5332" t="s">
        <v>137</v>
      </c>
      <c r="L5332" t="s">
        <v>8790</v>
      </c>
    </row>
    <row r="5333" spans="1:12" x14ac:dyDescent="0.25">
      <c r="A5333" t="s">
        <v>1738</v>
      </c>
      <c r="B5333" t="s">
        <v>5288</v>
      </c>
      <c r="C5333" t="s">
        <v>7728</v>
      </c>
      <c r="D5333" t="s">
        <v>233</v>
      </c>
      <c r="E5333" t="s">
        <v>5288</v>
      </c>
      <c r="F5333" t="s">
        <v>7728</v>
      </c>
      <c r="H5333" t="s">
        <v>125</v>
      </c>
      <c r="I5333" t="s">
        <v>9012</v>
      </c>
      <c r="K5333" t="s">
        <v>137</v>
      </c>
      <c r="L5333" t="s">
        <v>8791</v>
      </c>
    </row>
    <row r="5334" spans="1:12" x14ac:dyDescent="0.25">
      <c r="A5334" t="s">
        <v>1738</v>
      </c>
      <c r="B5334" t="s">
        <v>5288</v>
      </c>
      <c r="C5334" t="s">
        <v>7730</v>
      </c>
      <c r="D5334" t="s">
        <v>233</v>
      </c>
      <c r="E5334" t="s">
        <v>5288</v>
      </c>
      <c r="F5334" t="s">
        <v>7730</v>
      </c>
      <c r="H5334" t="s">
        <v>125</v>
      </c>
      <c r="I5334" t="s">
        <v>9013</v>
      </c>
      <c r="K5334" t="s">
        <v>137</v>
      </c>
      <c r="L5334" t="s">
        <v>8792</v>
      </c>
    </row>
    <row r="5335" spans="1:12" x14ac:dyDescent="0.25">
      <c r="A5335" t="s">
        <v>1738</v>
      </c>
      <c r="B5335" t="s">
        <v>5288</v>
      </c>
      <c r="C5335" t="s">
        <v>3840</v>
      </c>
      <c r="D5335" t="s">
        <v>233</v>
      </c>
      <c r="E5335" t="s">
        <v>5288</v>
      </c>
      <c r="F5335" t="s">
        <v>3840</v>
      </c>
      <c r="H5335" t="s">
        <v>125</v>
      </c>
      <c r="I5335" t="s">
        <v>9014</v>
      </c>
      <c r="K5335" t="s">
        <v>137</v>
      </c>
      <c r="L5335" t="s">
        <v>8793</v>
      </c>
    </row>
    <row r="5336" spans="1:12" x14ac:dyDescent="0.25">
      <c r="A5336" t="s">
        <v>1738</v>
      </c>
      <c r="B5336" t="s">
        <v>5288</v>
      </c>
      <c r="C5336" t="s">
        <v>3843</v>
      </c>
      <c r="D5336" t="s">
        <v>233</v>
      </c>
      <c r="E5336" t="s">
        <v>5288</v>
      </c>
      <c r="F5336" t="s">
        <v>3843</v>
      </c>
      <c r="H5336" t="s">
        <v>125</v>
      </c>
      <c r="I5336" t="s">
        <v>9015</v>
      </c>
      <c r="K5336" t="s">
        <v>137</v>
      </c>
      <c r="L5336" t="s">
        <v>8794</v>
      </c>
    </row>
    <row r="5337" spans="1:12" x14ac:dyDescent="0.25">
      <c r="A5337" t="s">
        <v>1738</v>
      </c>
      <c r="B5337" t="s">
        <v>5288</v>
      </c>
      <c r="C5337" t="s">
        <v>3846</v>
      </c>
      <c r="D5337" t="s">
        <v>233</v>
      </c>
      <c r="E5337" t="s">
        <v>5288</v>
      </c>
      <c r="F5337" t="s">
        <v>3846</v>
      </c>
      <c r="H5337" t="s">
        <v>125</v>
      </c>
      <c r="I5337" t="s">
        <v>9016</v>
      </c>
      <c r="K5337" t="s">
        <v>137</v>
      </c>
      <c r="L5337" t="s">
        <v>8795</v>
      </c>
    </row>
    <row r="5338" spans="1:12" x14ac:dyDescent="0.25">
      <c r="A5338" t="s">
        <v>1738</v>
      </c>
      <c r="B5338" t="s">
        <v>5288</v>
      </c>
      <c r="C5338" t="s">
        <v>3849</v>
      </c>
      <c r="D5338" t="s">
        <v>233</v>
      </c>
      <c r="E5338" t="s">
        <v>5288</v>
      </c>
      <c r="F5338" t="s">
        <v>3849</v>
      </c>
      <c r="H5338" t="s">
        <v>125</v>
      </c>
      <c r="I5338" t="s">
        <v>9017</v>
      </c>
      <c r="K5338" t="s">
        <v>137</v>
      </c>
      <c r="L5338" t="s">
        <v>8796</v>
      </c>
    </row>
    <row r="5339" spans="1:12" x14ac:dyDescent="0.25">
      <c r="A5339" t="s">
        <v>1738</v>
      </c>
      <c r="B5339" t="s">
        <v>5288</v>
      </c>
      <c r="C5339" t="s">
        <v>3852</v>
      </c>
      <c r="D5339" t="s">
        <v>233</v>
      </c>
      <c r="E5339" t="s">
        <v>5288</v>
      </c>
      <c r="F5339" t="s">
        <v>3852</v>
      </c>
      <c r="H5339" t="s">
        <v>125</v>
      </c>
      <c r="I5339" t="s">
        <v>9018</v>
      </c>
      <c r="K5339" t="s">
        <v>137</v>
      </c>
      <c r="L5339" t="s">
        <v>8797</v>
      </c>
    </row>
    <row r="5340" spans="1:12" x14ac:dyDescent="0.25">
      <c r="A5340" t="s">
        <v>1738</v>
      </c>
      <c r="B5340" t="s">
        <v>5288</v>
      </c>
      <c r="C5340" t="s">
        <v>3855</v>
      </c>
      <c r="D5340" t="s">
        <v>233</v>
      </c>
      <c r="E5340" t="s">
        <v>5288</v>
      </c>
      <c r="F5340" t="s">
        <v>3855</v>
      </c>
      <c r="H5340" t="s">
        <v>125</v>
      </c>
      <c r="I5340" t="s">
        <v>9019</v>
      </c>
      <c r="K5340" t="s">
        <v>137</v>
      </c>
      <c r="L5340" t="s">
        <v>8798</v>
      </c>
    </row>
    <row r="5341" spans="1:12" x14ac:dyDescent="0.25">
      <c r="A5341" t="s">
        <v>1738</v>
      </c>
      <c r="B5341" t="s">
        <v>5288</v>
      </c>
      <c r="C5341" t="s">
        <v>3858</v>
      </c>
      <c r="D5341" t="s">
        <v>233</v>
      </c>
      <c r="E5341" t="s">
        <v>5288</v>
      </c>
      <c r="F5341" t="s">
        <v>3858</v>
      </c>
      <c r="H5341" t="s">
        <v>125</v>
      </c>
      <c r="I5341" t="s">
        <v>9020</v>
      </c>
      <c r="K5341" t="s">
        <v>137</v>
      </c>
      <c r="L5341" t="s">
        <v>8799</v>
      </c>
    </row>
    <row r="5342" spans="1:12" x14ac:dyDescent="0.25">
      <c r="A5342" t="s">
        <v>1738</v>
      </c>
      <c r="B5342" t="s">
        <v>5288</v>
      </c>
      <c r="C5342" t="s">
        <v>3861</v>
      </c>
      <c r="D5342" t="s">
        <v>233</v>
      </c>
      <c r="E5342" t="s">
        <v>5288</v>
      </c>
      <c r="F5342" t="s">
        <v>3861</v>
      </c>
      <c r="H5342" t="s">
        <v>125</v>
      </c>
      <c r="I5342" t="s">
        <v>9022</v>
      </c>
      <c r="K5342" t="s">
        <v>137</v>
      </c>
      <c r="L5342" t="s">
        <v>8801</v>
      </c>
    </row>
    <row r="5343" spans="1:12" x14ac:dyDescent="0.25">
      <c r="A5343" t="s">
        <v>1738</v>
      </c>
      <c r="B5343" t="s">
        <v>5288</v>
      </c>
      <c r="C5343" t="s">
        <v>3864</v>
      </c>
      <c r="D5343" t="s">
        <v>233</v>
      </c>
      <c r="E5343" t="s">
        <v>5288</v>
      </c>
      <c r="F5343" t="s">
        <v>3864</v>
      </c>
      <c r="H5343" t="s">
        <v>125</v>
      </c>
      <c r="I5343" t="s">
        <v>9023</v>
      </c>
      <c r="K5343" t="s">
        <v>137</v>
      </c>
      <c r="L5343" t="s">
        <v>8802</v>
      </c>
    </row>
    <row r="5344" spans="1:12" x14ac:dyDescent="0.25">
      <c r="A5344" t="s">
        <v>1738</v>
      </c>
      <c r="B5344" t="s">
        <v>5288</v>
      </c>
      <c r="C5344" t="s">
        <v>3867</v>
      </c>
      <c r="D5344" t="s">
        <v>233</v>
      </c>
      <c r="E5344" t="s">
        <v>5288</v>
      </c>
      <c r="F5344" t="s">
        <v>3867</v>
      </c>
      <c r="H5344" t="s">
        <v>125</v>
      </c>
      <c r="I5344" t="s">
        <v>9024</v>
      </c>
      <c r="K5344" t="s">
        <v>137</v>
      </c>
      <c r="L5344" t="s">
        <v>8804</v>
      </c>
    </row>
    <row r="5345" spans="1:12" x14ac:dyDescent="0.25">
      <c r="A5345" t="s">
        <v>1738</v>
      </c>
      <c r="B5345" t="s">
        <v>5288</v>
      </c>
      <c r="C5345" t="s">
        <v>3870</v>
      </c>
      <c r="D5345" t="s">
        <v>233</v>
      </c>
      <c r="E5345" t="s">
        <v>5288</v>
      </c>
      <c r="F5345" t="s">
        <v>3870</v>
      </c>
      <c r="H5345" t="s">
        <v>125</v>
      </c>
      <c r="I5345" t="s">
        <v>9025</v>
      </c>
      <c r="K5345" t="s">
        <v>137</v>
      </c>
      <c r="L5345" t="s">
        <v>8805</v>
      </c>
    </row>
    <row r="5346" spans="1:12" x14ac:dyDescent="0.25">
      <c r="A5346" t="s">
        <v>1738</v>
      </c>
      <c r="B5346" t="s">
        <v>5288</v>
      </c>
      <c r="C5346" t="s">
        <v>3873</v>
      </c>
      <c r="D5346" t="s">
        <v>233</v>
      </c>
      <c r="E5346" t="s">
        <v>5288</v>
      </c>
      <c r="F5346" t="s">
        <v>3873</v>
      </c>
      <c r="H5346" t="s">
        <v>125</v>
      </c>
      <c r="I5346" t="s">
        <v>9026</v>
      </c>
      <c r="K5346" t="s">
        <v>137</v>
      </c>
      <c r="L5346" t="s">
        <v>8806</v>
      </c>
    </row>
    <row r="5347" spans="1:12" x14ac:dyDescent="0.25">
      <c r="A5347" t="s">
        <v>1738</v>
      </c>
      <c r="B5347" t="s">
        <v>5288</v>
      </c>
      <c r="C5347" t="s">
        <v>3880</v>
      </c>
      <c r="D5347" t="s">
        <v>233</v>
      </c>
      <c r="E5347" t="s">
        <v>5288</v>
      </c>
      <c r="F5347" t="s">
        <v>3880</v>
      </c>
      <c r="H5347" t="s">
        <v>125</v>
      </c>
      <c r="I5347" t="s">
        <v>9027</v>
      </c>
      <c r="K5347" t="s">
        <v>137</v>
      </c>
      <c r="L5347" t="s">
        <v>8807</v>
      </c>
    </row>
    <row r="5348" spans="1:12" x14ac:dyDescent="0.25">
      <c r="A5348" t="s">
        <v>1738</v>
      </c>
      <c r="B5348" t="s">
        <v>5288</v>
      </c>
      <c r="C5348" t="s">
        <v>7913</v>
      </c>
      <c r="D5348" t="s">
        <v>233</v>
      </c>
      <c r="E5348" t="s">
        <v>5288</v>
      </c>
      <c r="F5348" t="s">
        <v>7913</v>
      </c>
      <c r="H5348" t="s">
        <v>125</v>
      </c>
      <c r="I5348" t="s">
        <v>9028</v>
      </c>
      <c r="K5348" t="s">
        <v>137</v>
      </c>
      <c r="L5348" t="s">
        <v>8808</v>
      </c>
    </row>
    <row r="5349" spans="1:12" x14ac:dyDescent="0.25">
      <c r="A5349" t="s">
        <v>1738</v>
      </c>
      <c r="B5349" t="s">
        <v>5288</v>
      </c>
      <c r="C5349" t="s">
        <v>7932</v>
      </c>
      <c r="D5349" t="s">
        <v>233</v>
      </c>
      <c r="E5349" t="s">
        <v>5288</v>
      </c>
      <c r="F5349" t="s">
        <v>7932</v>
      </c>
      <c r="H5349" t="s">
        <v>125</v>
      </c>
      <c r="I5349" t="s">
        <v>9029</v>
      </c>
      <c r="K5349" t="s">
        <v>137</v>
      </c>
      <c r="L5349" t="s">
        <v>8809</v>
      </c>
    </row>
    <row r="5350" spans="1:12" x14ac:dyDescent="0.25">
      <c r="A5350" t="s">
        <v>1738</v>
      </c>
      <c r="B5350" t="s">
        <v>5288</v>
      </c>
      <c r="C5350" t="s">
        <v>7916</v>
      </c>
      <c r="D5350" t="s">
        <v>233</v>
      </c>
      <c r="E5350" t="s">
        <v>5288</v>
      </c>
      <c r="F5350" t="s">
        <v>7916</v>
      </c>
      <c r="H5350" t="s">
        <v>125</v>
      </c>
      <c r="I5350" t="s">
        <v>9030</v>
      </c>
      <c r="K5350" t="s">
        <v>137</v>
      </c>
      <c r="L5350" t="s">
        <v>8810</v>
      </c>
    </row>
    <row r="5351" spans="1:12" x14ac:dyDescent="0.25">
      <c r="A5351" t="s">
        <v>1738</v>
      </c>
      <c r="B5351" t="s">
        <v>5288</v>
      </c>
      <c r="C5351" t="s">
        <v>7917</v>
      </c>
      <c r="D5351" t="s">
        <v>233</v>
      </c>
      <c r="E5351" t="s">
        <v>5288</v>
      </c>
      <c r="F5351" t="s">
        <v>7917</v>
      </c>
      <c r="H5351" t="s">
        <v>125</v>
      </c>
      <c r="I5351" t="s">
        <v>9031</v>
      </c>
      <c r="K5351" t="s">
        <v>137</v>
      </c>
      <c r="L5351" t="s">
        <v>8811</v>
      </c>
    </row>
    <row r="5352" spans="1:12" x14ac:dyDescent="0.25">
      <c r="A5352" t="s">
        <v>1738</v>
      </c>
      <c r="B5352" t="s">
        <v>5288</v>
      </c>
      <c r="C5352" t="s">
        <v>3935</v>
      </c>
      <c r="D5352" t="s">
        <v>233</v>
      </c>
      <c r="E5352" t="s">
        <v>5288</v>
      </c>
      <c r="F5352" t="s">
        <v>3935</v>
      </c>
      <c r="H5352" t="s">
        <v>125</v>
      </c>
      <c r="I5352" t="s">
        <v>9032</v>
      </c>
      <c r="K5352" t="s">
        <v>137</v>
      </c>
      <c r="L5352" t="s">
        <v>8812</v>
      </c>
    </row>
    <row r="5353" spans="1:12" x14ac:dyDescent="0.25">
      <c r="A5353" t="s">
        <v>1738</v>
      </c>
      <c r="B5353" t="s">
        <v>5288</v>
      </c>
      <c r="C5353" t="s">
        <v>7735</v>
      </c>
      <c r="D5353" t="s">
        <v>233</v>
      </c>
      <c r="E5353" t="s">
        <v>5288</v>
      </c>
      <c r="F5353" t="s">
        <v>7735</v>
      </c>
      <c r="H5353" t="s">
        <v>125</v>
      </c>
      <c r="I5353" t="s">
        <v>9033</v>
      </c>
      <c r="K5353" t="s">
        <v>137</v>
      </c>
      <c r="L5353" t="s">
        <v>8813</v>
      </c>
    </row>
    <row r="5354" spans="1:12" x14ac:dyDescent="0.25">
      <c r="A5354" t="s">
        <v>1738</v>
      </c>
      <c r="B5354" t="s">
        <v>5288</v>
      </c>
      <c r="C5354" t="s">
        <v>3941</v>
      </c>
      <c r="D5354" t="s">
        <v>233</v>
      </c>
      <c r="E5354" t="s">
        <v>5288</v>
      </c>
      <c r="F5354" t="s">
        <v>3941</v>
      </c>
      <c r="H5354" t="s">
        <v>125</v>
      </c>
      <c r="I5354" t="s">
        <v>9034</v>
      </c>
      <c r="K5354" t="s">
        <v>137</v>
      </c>
      <c r="L5354" t="s">
        <v>8814</v>
      </c>
    </row>
    <row r="5355" spans="1:12" x14ac:dyDescent="0.25">
      <c r="A5355" t="s">
        <v>1738</v>
      </c>
      <c r="B5355" t="s">
        <v>5288</v>
      </c>
      <c r="C5355" t="s">
        <v>7743</v>
      </c>
      <c r="D5355" t="s">
        <v>233</v>
      </c>
      <c r="E5355" t="s">
        <v>5288</v>
      </c>
      <c r="F5355" t="s">
        <v>7743</v>
      </c>
      <c r="H5355" t="s">
        <v>125</v>
      </c>
      <c r="I5355" t="s">
        <v>9035</v>
      </c>
      <c r="K5355" t="s">
        <v>137</v>
      </c>
      <c r="L5355" t="s">
        <v>8815</v>
      </c>
    </row>
    <row r="5356" spans="1:12" x14ac:dyDescent="0.25">
      <c r="A5356" t="s">
        <v>1738</v>
      </c>
      <c r="B5356" t="s">
        <v>5288</v>
      </c>
      <c r="C5356" t="s">
        <v>3944</v>
      </c>
      <c r="D5356" t="s">
        <v>233</v>
      </c>
      <c r="E5356" t="s">
        <v>5288</v>
      </c>
      <c r="F5356" t="s">
        <v>3944</v>
      </c>
      <c r="H5356" t="s">
        <v>1905</v>
      </c>
      <c r="I5356" t="s">
        <v>3338</v>
      </c>
      <c r="K5356" t="s">
        <v>137</v>
      </c>
      <c r="L5356" t="s">
        <v>8816</v>
      </c>
    </row>
    <row r="5357" spans="1:12" x14ac:dyDescent="0.25">
      <c r="A5357" t="s">
        <v>1738</v>
      </c>
      <c r="B5357" t="s">
        <v>5288</v>
      </c>
      <c r="C5357" t="s">
        <v>3983</v>
      </c>
      <c r="D5357" t="s">
        <v>233</v>
      </c>
      <c r="E5357" t="s">
        <v>5288</v>
      </c>
      <c r="F5357" t="s">
        <v>3983</v>
      </c>
      <c r="H5357" t="s">
        <v>1905</v>
      </c>
      <c r="I5357" t="s">
        <v>9036</v>
      </c>
      <c r="K5357" t="s">
        <v>137</v>
      </c>
      <c r="L5357" t="s">
        <v>8817</v>
      </c>
    </row>
    <row r="5358" spans="1:12" x14ac:dyDescent="0.25">
      <c r="A5358" t="s">
        <v>1738</v>
      </c>
      <c r="B5358" t="s">
        <v>5288</v>
      </c>
      <c r="C5358" t="s">
        <v>3995</v>
      </c>
      <c r="D5358" t="s">
        <v>233</v>
      </c>
      <c r="E5358" t="s">
        <v>5288</v>
      </c>
      <c r="F5358" t="s">
        <v>3995</v>
      </c>
      <c r="H5358" t="s">
        <v>1905</v>
      </c>
      <c r="I5358" t="s">
        <v>3341</v>
      </c>
      <c r="K5358" t="s">
        <v>137</v>
      </c>
      <c r="L5358" t="s">
        <v>8818</v>
      </c>
    </row>
    <row r="5359" spans="1:12" x14ac:dyDescent="0.25">
      <c r="A5359" t="s">
        <v>1738</v>
      </c>
      <c r="B5359" t="s">
        <v>5288</v>
      </c>
      <c r="C5359" t="s">
        <v>3997</v>
      </c>
      <c r="D5359" t="s">
        <v>233</v>
      </c>
      <c r="E5359" t="s">
        <v>5288</v>
      </c>
      <c r="F5359" t="s">
        <v>3997</v>
      </c>
      <c r="H5359" t="s">
        <v>1905</v>
      </c>
      <c r="I5359" t="s">
        <v>7897</v>
      </c>
      <c r="K5359" t="s">
        <v>137</v>
      </c>
      <c r="L5359" t="s">
        <v>8819</v>
      </c>
    </row>
    <row r="5360" spans="1:12" x14ac:dyDescent="0.25">
      <c r="A5360" t="s">
        <v>1738</v>
      </c>
      <c r="B5360" t="s">
        <v>5288</v>
      </c>
      <c r="C5360" t="s">
        <v>4015</v>
      </c>
      <c r="D5360" t="s">
        <v>233</v>
      </c>
      <c r="E5360" t="s">
        <v>5288</v>
      </c>
      <c r="F5360" t="s">
        <v>4015</v>
      </c>
      <c r="H5360" t="s">
        <v>1905</v>
      </c>
      <c r="I5360" t="s">
        <v>9037</v>
      </c>
      <c r="K5360" t="s">
        <v>137</v>
      </c>
      <c r="L5360" t="s">
        <v>8820</v>
      </c>
    </row>
    <row r="5361" spans="1:12" x14ac:dyDescent="0.25">
      <c r="A5361" t="s">
        <v>1738</v>
      </c>
      <c r="B5361" t="s">
        <v>5288</v>
      </c>
      <c r="C5361" t="s">
        <v>7749</v>
      </c>
      <c r="D5361" t="s">
        <v>233</v>
      </c>
      <c r="E5361" t="s">
        <v>5288</v>
      </c>
      <c r="F5361" t="s">
        <v>7749</v>
      </c>
      <c r="H5361" t="s">
        <v>1905</v>
      </c>
      <c r="I5361" t="s">
        <v>9038</v>
      </c>
      <c r="K5361" t="s">
        <v>137</v>
      </c>
      <c r="L5361" t="s">
        <v>8821</v>
      </c>
    </row>
    <row r="5362" spans="1:12" x14ac:dyDescent="0.25">
      <c r="A5362" t="s">
        <v>1738</v>
      </c>
      <c r="B5362" t="s">
        <v>5288</v>
      </c>
      <c r="C5362" t="s">
        <v>7751</v>
      </c>
      <c r="D5362" t="s">
        <v>233</v>
      </c>
      <c r="E5362" t="s">
        <v>5288</v>
      </c>
      <c r="F5362" t="s">
        <v>7751</v>
      </c>
      <c r="H5362" t="s">
        <v>1905</v>
      </c>
      <c r="I5362" t="s">
        <v>3386</v>
      </c>
      <c r="K5362" t="s">
        <v>137</v>
      </c>
      <c r="L5362" t="s">
        <v>8822</v>
      </c>
    </row>
    <row r="5363" spans="1:12" x14ac:dyDescent="0.25">
      <c r="A5363" t="s">
        <v>1738</v>
      </c>
      <c r="B5363" t="s">
        <v>5288</v>
      </c>
      <c r="C5363" t="s">
        <v>4037</v>
      </c>
      <c r="D5363" t="s">
        <v>233</v>
      </c>
      <c r="E5363" t="s">
        <v>5288</v>
      </c>
      <c r="F5363" t="s">
        <v>4037</v>
      </c>
      <c r="H5363" t="s">
        <v>1905</v>
      </c>
      <c r="I5363" t="s">
        <v>7597</v>
      </c>
      <c r="K5363" t="s">
        <v>137</v>
      </c>
      <c r="L5363" t="s">
        <v>8823</v>
      </c>
    </row>
    <row r="5364" spans="1:12" x14ac:dyDescent="0.25">
      <c r="A5364" t="s">
        <v>1738</v>
      </c>
      <c r="B5364" t="s">
        <v>5288</v>
      </c>
      <c r="C5364" t="s">
        <v>4038</v>
      </c>
      <c r="D5364" t="s">
        <v>233</v>
      </c>
      <c r="E5364" t="s">
        <v>5288</v>
      </c>
      <c r="F5364" t="s">
        <v>4038</v>
      </c>
      <c r="H5364" t="s">
        <v>1905</v>
      </c>
      <c r="I5364" t="s">
        <v>8498</v>
      </c>
      <c r="K5364" t="s">
        <v>137</v>
      </c>
      <c r="L5364" t="s">
        <v>8824</v>
      </c>
    </row>
    <row r="5365" spans="1:12" x14ac:dyDescent="0.25">
      <c r="A5365" t="s">
        <v>1738</v>
      </c>
      <c r="B5365" t="s">
        <v>5288</v>
      </c>
      <c r="C5365" t="s">
        <v>4040</v>
      </c>
      <c r="D5365" t="s">
        <v>233</v>
      </c>
      <c r="E5365" t="s">
        <v>5288</v>
      </c>
      <c r="F5365" t="s">
        <v>4040</v>
      </c>
      <c r="H5365" t="s">
        <v>1905</v>
      </c>
      <c r="I5365" t="s">
        <v>8499</v>
      </c>
      <c r="K5365" t="s">
        <v>137</v>
      </c>
      <c r="L5365" t="s">
        <v>8825</v>
      </c>
    </row>
    <row r="5366" spans="1:12" x14ac:dyDescent="0.25">
      <c r="A5366" t="s">
        <v>1738</v>
      </c>
      <c r="B5366" t="s">
        <v>5288</v>
      </c>
      <c r="C5366" t="s">
        <v>4042</v>
      </c>
      <c r="D5366" t="s">
        <v>233</v>
      </c>
      <c r="E5366" t="s">
        <v>5288</v>
      </c>
      <c r="F5366" t="s">
        <v>4042</v>
      </c>
      <c r="H5366" t="s">
        <v>1905</v>
      </c>
      <c r="I5366" t="s">
        <v>3397</v>
      </c>
      <c r="K5366" t="s">
        <v>137</v>
      </c>
      <c r="L5366" t="s">
        <v>8826</v>
      </c>
    </row>
    <row r="5367" spans="1:12" x14ac:dyDescent="0.25">
      <c r="A5367" t="s">
        <v>1738</v>
      </c>
      <c r="B5367" t="s">
        <v>5288</v>
      </c>
      <c r="C5367" t="s">
        <v>4044</v>
      </c>
      <c r="D5367" t="s">
        <v>233</v>
      </c>
      <c r="E5367" t="s">
        <v>5288</v>
      </c>
      <c r="F5367" t="s">
        <v>4044</v>
      </c>
      <c r="H5367" t="s">
        <v>1905</v>
      </c>
      <c r="I5367" t="s">
        <v>8500</v>
      </c>
      <c r="K5367" t="s">
        <v>137</v>
      </c>
      <c r="L5367" t="s">
        <v>8827</v>
      </c>
    </row>
    <row r="5368" spans="1:12" x14ac:dyDescent="0.25">
      <c r="A5368" t="s">
        <v>1738</v>
      </c>
      <c r="B5368" t="s">
        <v>5288</v>
      </c>
      <c r="C5368" t="s">
        <v>4046</v>
      </c>
      <c r="D5368" t="s">
        <v>233</v>
      </c>
      <c r="E5368" t="s">
        <v>5288</v>
      </c>
      <c r="F5368" t="s">
        <v>4046</v>
      </c>
      <c r="H5368" t="s">
        <v>1905</v>
      </c>
      <c r="I5368" t="s">
        <v>8177</v>
      </c>
      <c r="K5368" t="s">
        <v>137</v>
      </c>
      <c r="L5368" t="s">
        <v>8828</v>
      </c>
    </row>
    <row r="5369" spans="1:12" x14ac:dyDescent="0.25">
      <c r="A5369" t="s">
        <v>1738</v>
      </c>
      <c r="B5369" t="s">
        <v>5288</v>
      </c>
      <c r="C5369" t="s">
        <v>7752</v>
      </c>
      <c r="D5369" t="s">
        <v>233</v>
      </c>
      <c r="E5369" t="s">
        <v>5288</v>
      </c>
      <c r="F5369" t="s">
        <v>7752</v>
      </c>
      <c r="H5369" t="s">
        <v>1905</v>
      </c>
      <c r="I5369" t="s">
        <v>7954</v>
      </c>
      <c r="K5369" t="s">
        <v>137</v>
      </c>
      <c r="L5369" t="s">
        <v>8829</v>
      </c>
    </row>
    <row r="5370" spans="1:12" x14ac:dyDescent="0.25">
      <c r="A5370" t="s">
        <v>1738</v>
      </c>
      <c r="B5370" t="s">
        <v>5288</v>
      </c>
      <c r="C5370" t="s">
        <v>4068</v>
      </c>
      <c r="D5370" t="s">
        <v>233</v>
      </c>
      <c r="E5370" t="s">
        <v>5288</v>
      </c>
      <c r="F5370" t="s">
        <v>4068</v>
      </c>
      <c r="H5370" t="s">
        <v>1905</v>
      </c>
      <c r="I5370" t="s">
        <v>8000</v>
      </c>
      <c r="K5370" t="s">
        <v>137</v>
      </c>
      <c r="L5370" t="s">
        <v>9101</v>
      </c>
    </row>
    <row r="5371" spans="1:12" x14ac:dyDescent="0.25">
      <c r="A5371" t="s">
        <v>1738</v>
      </c>
      <c r="B5371" t="s">
        <v>5288</v>
      </c>
      <c r="C5371" t="s">
        <v>7753</v>
      </c>
      <c r="D5371" t="s">
        <v>233</v>
      </c>
      <c r="E5371" t="s">
        <v>5288</v>
      </c>
      <c r="F5371" t="s">
        <v>7753</v>
      </c>
      <c r="H5371" t="s">
        <v>1905</v>
      </c>
      <c r="I5371" t="s">
        <v>8178</v>
      </c>
      <c r="K5371" t="s">
        <v>137</v>
      </c>
      <c r="L5371" t="s">
        <v>8831</v>
      </c>
    </row>
    <row r="5372" spans="1:12" x14ac:dyDescent="0.25">
      <c r="A5372" t="s">
        <v>1738</v>
      </c>
      <c r="B5372" t="s">
        <v>5288</v>
      </c>
      <c r="C5372" t="s">
        <v>7754</v>
      </c>
      <c r="D5372" t="s">
        <v>233</v>
      </c>
      <c r="E5372" t="s">
        <v>5288</v>
      </c>
      <c r="F5372" t="s">
        <v>7754</v>
      </c>
      <c r="H5372" t="s">
        <v>1905</v>
      </c>
      <c r="I5372" t="s">
        <v>8001</v>
      </c>
      <c r="K5372" t="s">
        <v>137</v>
      </c>
      <c r="L5372" t="s">
        <v>8832</v>
      </c>
    </row>
    <row r="5373" spans="1:12" x14ac:dyDescent="0.25">
      <c r="A5373" t="s">
        <v>1738</v>
      </c>
      <c r="B5373" t="s">
        <v>5288</v>
      </c>
      <c r="C5373" t="s">
        <v>7755</v>
      </c>
      <c r="D5373" t="s">
        <v>233</v>
      </c>
      <c r="E5373" t="s">
        <v>5288</v>
      </c>
      <c r="F5373" t="s">
        <v>7755</v>
      </c>
      <c r="H5373" t="s">
        <v>1905</v>
      </c>
      <c r="I5373" t="s">
        <v>8003</v>
      </c>
      <c r="K5373" t="s">
        <v>137</v>
      </c>
      <c r="L5373" t="s">
        <v>8834</v>
      </c>
    </row>
    <row r="5374" spans="1:12" x14ac:dyDescent="0.25">
      <c r="A5374" t="s">
        <v>1738</v>
      </c>
      <c r="B5374" t="s">
        <v>5288</v>
      </c>
      <c r="C5374" t="s">
        <v>7756</v>
      </c>
      <c r="D5374" t="s">
        <v>233</v>
      </c>
      <c r="E5374" t="s">
        <v>5288</v>
      </c>
      <c r="F5374" t="s">
        <v>7756</v>
      </c>
      <c r="H5374" t="s">
        <v>1905</v>
      </c>
      <c r="I5374" t="s">
        <v>8004</v>
      </c>
      <c r="K5374" t="s">
        <v>137</v>
      </c>
      <c r="L5374" t="s">
        <v>8835</v>
      </c>
    </row>
    <row r="5375" spans="1:12" x14ac:dyDescent="0.25">
      <c r="A5375" t="s">
        <v>1738</v>
      </c>
      <c r="B5375" t="s">
        <v>5288</v>
      </c>
      <c r="C5375" t="s">
        <v>7757</v>
      </c>
      <c r="D5375" t="s">
        <v>233</v>
      </c>
      <c r="E5375" t="s">
        <v>5288</v>
      </c>
      <c r="F5375" t="s">
        <v>7757</v>
      </c>
      <c r="H5375" t="s">
        <v>1905</v>
      </c>
      <c r="I5375" t="s">
        <v>7986</v>
      </c>
      <c r="K5375" t="s">
        <v>137</v>
      </c>
      <c r="L5375" t="s">
        <v>8836</v>
      </c>
    </row>
    <row r="5376" spans="1:12" x14ac:dyDescent="0.25">
      <c r="A5376" t="s">
        <v>1738</v>
      </c>
      <c r="B5376" t="s">
        <v>5288</v>
      </c>
      <c r="C5376" t="s">
        <v>7760</v>
      </c>
      <c r="D5376" t="s">
        <v>233</v>
      </c>
      <c r="E5376" t="s">
        <v>5288</v>
      </c>
      <c r="F5376" t="s">
        <v>7760</v>
      </c>
      <c r="H5376" t="s">
        <v>1905</v>
      </c>
      <c r="I5376" t="s">
        <v>9039</v>
      </c>
      <c r="K5376" t="s">
        <v>137</v>
      </c>
      <c r="L5376" t="s">
        <v>8837</v>
      </c>
    </row>
    <row r="5377" spans="1:12" x14ac:dyDescent="0.25">
      <c r="A5377" t="s">
        <v>1738</v>
      </c>
      <c r="B5377" t="s">
        <v>5288</v>
      </c>
      <c r="C5377" t="s">
        <v>7992</v>
      </c>
      <c r="D5377" t="s">
        <v>233</v>
      </c>
      <c r="E5377" t="s">
        <v>5288</v>
      </c>
      <c r="F5377" t="s">
        <v>7992</v>
      </c>
      <c r="H5377" t="s">
        <v>1905</v>
      </c>
      <c r="I5377" t="s">
        <v>8008</v>
      </c>
      <c r="K5377" t="s">
        <v>137</v>
      </c>
      <c r="L5377" t="s">
        <v>8838</v>
      </c>
    </row>
    <row r="5378" spans="1:12" x14ac:dyDescent="0.25">
      <c r="A5378" t="s">
        <v>1738</v>
      </c>
      <c r="B5378" t="s">
        <v>5288</v>
      </c>
      <c r="C5378" t="s">
        <v>8506</v>
      </c>
      <c r="D5378" t="s">
        <v>233</v>
      </c>
      <c r="E5378" t="s">
        <v>5288</v>
      </c>
      <c r="F5378" t="s">
        <v>8506</v>
      </c>
      <c r="H5378" t="s">
        <v>1905</v>
      </c>
      <c r="I5378" t="s">
        <v>8515</v>
      </c>
      <c r="K5378" t="s">
        <v>137</v>
      </c>
      <c r="L5378" t="s">
        <v>8839</v>
      </c>
    </row>
    <row r="5379" spans="1:12" x14ac:dyDescent="0.25">
      <c r="A5379" t="s">
        <v>1738</v>
      </c>
      <c r="B5379" t="s">
        <v>5288</v>
      </c>
      <c r="C5379" t="s">
        <v>7829</v>
      </c>
      <c r="D5379" t="s">
        <v>233</v>
      </c>
      <c r="E5379" t="s">
        <v>5288</v>
      </c>
      <c r="F5379" t="s">
        <v>7829</v>
      </c>
      <c r="H5379" t="s">
        <v>1905</v>
      </c>
      <c r="I5379" t="s">
        <v>8518</v>
      </c>
      <c r="K5379" t="s">
        <v>137</v>
      </c>
      <c r="L5379" t="s">
        <v>8841</v>
      </c>
    </row>
    <row r="5380" spans="1:12" x14ac:dyDescent="0.25">
      <c r="A5380" t="s">
        <v>1738</v>
      </c>
      <c r="B5380" t="s">
        <v>5288</v>
      </c>
      <c r="C5380" t="s">
        <v>4505</v>
      </c>
      <c r="D5380" t="s">
        <v>233</v>
      </c>
      <c r="E5380" t="s">
        <v>5288</v>
      </c>
      <c r="F5380" t="s">
        <v>4505</v>
      </c>
      <c r="H5380" t="s">
        <v>1905</v>
      </c>
      <c r="I5380" t="s">
        <v>8520</v>
      </c>
      <c r="K5380" t="s">
        <v>137</v>
      </c>
      <c r="L5380" t="s">
        <v>8842</v>
      </c>
    </row>
    <row r="5381" spans="1:12" x14ac:dyDescent="0.25">
      <c r="A5381" t="s">
        <v>1738</v>
      </c>
      <c r="B5381" t="s">
        <v>5288</v>
      </c>
      <c r="C5381" t="s">
        <v>4508</v>
      </c>
      <c r="D5381" t="s">
        <v>233</v>
      </c>
      <c r="E5381" t="s">
        <v>5288</v>
      </c>
      <c r="F5381" t="s">
        <v>4508</v>
      </c>
      <c r="H5381" t="s">
        <v>1905</v>
      </c>
      <c r="I5381" t="s">
        <v>8538</v>
      </c>
      <c r="K5381" t="s">
        <v>137</v>
      </c>
      <c r="L5381" t="s">
        <v>8843</v>
      </c>
    </row>
    <row r="5382" spans="1:12" x14ac:dyDescent="0.25">
      <c r="A5382" t="s">
        <v>1738</v>
      </c>
      <c r="B5382" t="s">
        <v>5288</v>
      </c>
      <c r="C5382" t="s">
        <v>7872</v>
      </c>
      <c r="D5382" t="s">
        <v>233</v>
      </c>
      <c r="E5382" t="s">
        <v>5288</v>
      </c>
      <c r="F5382" t="s">
        <v>7872</v>
      </c>
      <c r="H5382" t="s">
        <v>1905</v>
      </c>
      <c r="I5382" t="s">
        <v>8541</v>
      </c>
      <c r="K5382" t="s">
        <v>137</v>
      </c>
      <c r="L5382" t="s">
        <v>8844</v>
      </c>
    </row>
    <row r="5383" spans="1:12" x14ac:dyDescent="0.25">
      <c r="A5383" t="s">
        <v>1738</v>
      </c>
      <c r="B5383" t="s">
        <v>5288</v>
      </c>
      <c r="C5383" t="s">
        <v>7623</v>
      </c>
      <c r="D5383" t="s">
        <v>233</v>
      </c>
      <c r="E5383" t="s">
        <v>5288</v>
      </c>
      <c r="F5383" t="s">
        <v>7623</v>
      </c>
      <c r="H5383" t="s">
        <v>1905</v>
      </c>
      <c r="I5383" t="s">
        <v>8547</v>
      </c>
      <c r="K5383" t="s">
        <v>137</v>
      </c>
      <c r="L5383" t="s">
        <v>8845</v>
      </c>
    </row>
    <row r="5384" spans="1:12" x14ac:dyDescent="0.25">
      <c r="A5384" t="s">
        <v>210</v>
      </c>
      <c r="B5384" t="s">
        <v>5288</v>
      </c>
      <c r="C5384" t="s">
        <v>7735</v>
      </c>
      <c r="D5384" t="s">
        <v>210</v>
      </c>
      <c r="E5384" t="s">
        <v>5288</v>
      </c>
      <c r="F5384" t="s">
        <v>7735</v>
      </c>
      <c r="H5384" t="s">
        <v>1905</v>
      </c>
      <c r="I5384" t="s">
        <v>8561</v>
      </c>
      <c r="K5384" t="s">
        <v>137</v>
      </c>
      <c r="L5384" t="s">
        <v>8846</v>
      </c>
    </row>
    <row r="5385" spans="1:12" x14ac:dyDescent="0.25">
      <c r="A5385" t="s">
        <v>210</v>
      </c>
      <c r="B5385" t="s">
        <v>5288</v>
      </c>
      <c r="C5385" t="s">
        <v>3941</v>
      </c>
      <c r="D5385" t="s">
        <v>210</v>
      </c>
      <c r="E5385" t="s">
        <v>5288</v>
      </c>
      <c r="F5385" t="s">
        <v>3941</v>
      </c>
      <c r="H5385" t="s">
        <v>1905</v>
      </c>
      <c r="I5385" t="s">
        <v>8575</v>
      </c>
      <c r="K5385" t="s">
        <v>137</v>
      </c>
      <c r="L5385" t="s">
        <v>8848</v>
      </c>
    </row>
    <row r="5386" spans="1:12" x14ac:dyDescent="0.25">
      <c r="A5386" t="s">
        <v>210</v>
      </c>
      <c r="B5386" t="s">
        <v>5288</v>
      </c>
      <c r="C5386" t="s">
        <v>4110</v>
      </c>
      <c r="D5386" t="s">
        <v>210</v>
      </c>
      <c r="E5386" t="s">
        <v>5288</v>
      </c>
      <c r="F5386" t="s">
        <v>4110</v>
      </c>
      <c r="H5386" t="s">
        <v>1905</v>
      </c>
      <c r="I5386" t="s">
        <v>8600</v>
      </c>
      <c r="K5386" t="s">
        <v>137</v>
      </c>
      <c r="L5386" t="s">
        <v>8849</v>
      </c>
    </row>
    <row r="5387" spans="1:12" x14ac:dyDescent="0.25">
      <c r="A5387" t="s">
        <v>1764</v>
      </c>
      <c r="B5387" t="s">
        <v>5288</v>
      </c>
      <c r="C5387" t="s">
        <v>7735</v>
      </c>
      <c r="D5387" t="s">
        <v>210</v>
      </c>
      <c r="E5387" t="s">
        <v>5288</v>
      </c>
      <c r="F5387" t="s">
        <v>7735</v>
      </c>
      <c r="H5387" t="s">
        <v>1905</v>
      </c>
      <c r="I5387" t="s">
        <v>8619</v>
      </c>
      <c r="K5387" t="s">
        <v>137</v>
      </c>
      <c r="L5387" t="s">
        <v>8850</v>
      </c>
    </row>
    <row r="5388" spans="1:12" x14ac:dyDescent="0.25">
      <c r="A5388" t="s">
        <v>1764</v>
      </c>
      <c r="B5388" t="s">
        <v>5288</v>
      </c>
      <c r="C5388" t="s">
        <v>3941</v>
      </c>
      <c r="D5388" t="s">
        <v>210</v>
      </c>
      <c r="E5388" t="s">
        <v>5288</v>
      </c>
      <c r="F5388" t="s">
        <v>3941</v>
      </c>
      <c r="H5388" t="s">
        <v>1905</v>
      </c>
      <c r="I5388" t="s">
        <v>8624</v>
      </c>
      <c r="K5388" t="s">
        <v>137</v>
      </c>
      <c r="L5388" t="s">
        <v>8851</v>
      </c>
    </row>
    <row r="5389" spans="1:12" x14ac:dyDescent="0.25">
      <c r="A5389" t="s">
        <v>1764</v>
      </c>
      <c r="B5389" t="s">
        <v>5288</v>
      </c>
      <c r="C5389" t="s">
        <v>4110</v>
      </c>
      <c r="D5389" t="s">
        <v>210</v>
      </c>
      <c r="E5389" t="s">
        <v>5288</v>
      </c>
      <c r="F5389" t="s">
        <v>4110</v>
      </c>
      <c r="H5389" t="s">
        <v>1905</v>
      </c>
      <c r="I5389" t="s">
        <v>8625</v>
      </c>
      <c r="K5389" t="s">
        <v>137</v>
      </c>
      <c r="L5389" t="s">
        <v>8852</v>
      </c>
    </row>
    <row r="5390" spans="1:12" x14ac:dyDescent="0.25">
      <c r="A5390" t="s">
        <v>1764</v>
      </c>
      <c r="B5390" t="s">
        <v>5304</v>
      </c>
      <c r="C5390" t="s">
        <v>3935</v>
      </c>
      <c r="D5390" t="s">
        <v>210</v>
      </c>
      <c r="E5390" t="s">
        <v>5304</v>
      </c>
      <c r="F5390" t="s">
        <v>3935</v>
      </c>
      <c r="H5390" t="s">
        <v>1905</v>
      </c>
      <c r="I5390" t="s">
        <v>8629</v>
      </c>
      <c r="K5390" t="s">
        <v>137</v>
      </c>
      <c r="L5390" t="s">
        <v>8853</v>
      </c>
    </row>
    <row r="5391" spans="1:12" x14ac:dyDescent="0.25">
      <c r="A5391" t="s">
        <v>1764</v>
      </c>
      <c r="B5391" t="s">
        <v>5304</v>
      </c>
      <c r="C5391" t="s">
        <v>3941</v>
      </c>
      <c r="D5391" t="s">
        <v>210</v>
      </c>
      <c r="E5391" t="s">
        <v>5304</v>
      </c>
      <c r="F5391" t="s">
        <v>3941</v>
      </c>
      <c r="H5391" t="s">
        <v>1905</v>
      </c>
      <c r="I5391" t="s">
        <v>8636</v>
      </c>
      <c r="K5391" t="s">
        <v>137</v>
      </c>
      <c r="L5391" t="s">
        <v>8854</v>
      </c>
    </row>
    <row r="5392" spans="1:12" x14ac:dyDescent="0.25">
      <c r="A5392" t="s">
        <v>1764</v>
      </c>
      <c r="B5392" t="s">
        <v>5307</v>
      </c>
      <c r="C5392" t="s">
        <v>3935</v>
      </c>
      <c r="D5392" t="s">
        <v>210</v>
      </c>
      <c r="E5392" t="s">
        <v>5307</v>
      </c>
      <c r="F5392" t="s">
        <v>3935</v>
      </c>
      <c r="H5392" t="s">
        <v>1905</v>
      </c>
      <c r="I5392" t="s">
        <v>8644</v>
      </c>
      <c r="K5392" t="s">
        <v>137</v>
      </c>
      <c r="L5392" t="s">
        <v>8855</v>
      </c>
    </row>
    <row r="5393" spans="1:12" x14ac:dyDescent="0.25">
      <c r="A5393" t="s">
        <v>1764</v>
      </c>
      <c r="B5393" t="s">
        <v>5307</v>
      </c>
      <c r="C5393" t="s">
        <v>7735</v>
      </c>
      <c r="D5393" t="s">
        <v>210</v>
      </c>
      <c r="E5393" t="s">
        <v>5307</v>
      </c>
      <c r="F5393" t="s">
        <v>7735</v>
      </c>
      <c r="H5393" t="s">
        <v>1905</v>
      </c>
      <c r="I5393" t="s">
        <v>8645</v>
      </c>
      <c r="K5393" t="s">
        <v>137</v>
      </c>
      <c r="L5393" t="s">
        <v>8857</v>
      </c>
    </row>
    <row r="5394" spans="1:12" x14ac:dyDescent="0.25">
      <c r="A5394" t="s">
        <v>1764</v>
      </c>
      <c r="B5394" t="s">
        <v>5307</v>
      </c>
      <c r="C5394" t="s">
        <v>3941</v>
      </c>
      <c r="D5394" t="s">
        <v>210</v>
      </c>
      <c r="E5394" t="s">
        <v>5307</v>
      </c>
      <c r="F5394" t="s">
        <v>3941</v>
      </c>
      <c r="H5394" t="s">
        <v>1905</v>
      </c>
      <c r="I5394" t="s">
        <v>8681</v>
      </c>
      <c r="K5394" t="s">
        <v>137</v>
      </c>
      <c r="L5394" t="s">
        <v>8858</v>
      </c>
    </row>
    <row r="5395" spans="1:12" x14ac:dyDescent="0.25">
      <c r="A5395" t="s">
        <v>1764</v>
      </c>
      <c r="B5395" t="s">
        <v>5307</v>
      </c>
      <c r="C5395" t="s">
        <v>4110</v>
      </c>
      <c r="D5395" t="s">
        <v>210</v>
      </c>
      <c r="E5395" t="s">
        <v>5307</v>
      </c>
      <c r="F5395" t="s">
        <v>4110</v>
      </c>
      <c r="H5395" t="s">
        <v>1905</v>
      </c>
      <c r="I5395" t="s">
        <v>8682</v>
      </c>
      <c r="K5395" t="s">
        <v>137</v>
      </c>
      <c r="L5395" t="s">
        <v>8859</v>
      </c>
    </row>
    <row r="5396" spans="1:12" x14ac:dyDescent="0.25">
      <c r="A5396" t="s">
        <v>219</v>
      </c>
      <c r="B5396" t="s">
        <v>5288</v>
      </c>
      <c r="C5396" t="s">
        <v>7735</v>
      </c>
      <c r="D5396" t="s">
        <v>219</v>
      </c>
      <c r="E5396" t="s">
        <v>5288</v>
      </c>
      <c r="F5396" t="s">
        <v>7735</v>
      </c>
      <c r="H5396" t="s">
        <v>1905</v>
      </c>
      <c r="I5396" t="s">
        <v>8690</v>
      </c>
      <c r="K5396" t="s">
        <v>137</v>
      </c>
      <c r="L5396" t="s">
        <v>8860</v>
      </c>
    </row>
    <row r="5397" spans="1:12" x14ac:dyDescent="0.25">
      <c r="A5397" t="s">
        <v>219</v>
      </c>
      <c r="B5397" t="s">
        <v>5288</v>
      </c>
      <c r="C5397" t="s">
        <v>3941</v>
      </c>
      <c r="D5397" t="s">
        <v>219</v>
      </c>
      <c r="E5397" t="s">
        <v>5288</v>
      </c>
      <c r="F5397" t="s">
        <v>3941</v>
      </c>
      <c r="H5397" t="s">
        <v>1905</v>
      </c>
      <c r="I5397" t="s">
        <v>8694</v>
      </c>
      <c r="K5397" t="s">
        <v>137</v>
      </c>
      <c r="L5397" t="s">
        <v>8861</v>
      </c>
    </row>
    <row r="5398" spans="1:12" x14ac:dyDescent="0.25">
      <c r="A5398" t="s">
        <v>219</v>
      </c>
      <c r="B5398" t="s">
        <v>5288</v>
      </c>
      <c r="C5398" t="s">
        <v>4110</v>
      </c>
      <c r="D5398" t="s">
        <v>219</v>
      </c>
      <c r="E5398" t="s">
        <v>5288</v>
      </c>
      <c r="F5398" t="s">
        <v>4110</v>
      </c>
      <c r="H5398" t="s">
        <v>1905</v>
      </c>
      <c r="I5398" t="s">
        <v>8695</v>
      </c>
      <c r="K5398" t="s">
        <v>137</v>
      </c>
      <c r="L5398" t="s">
        <v>8862</v>
      </c>
    </row>
    <row r="5399" spans="1:12" x14ac:dyDescent="0.25">
      <c r="A5399" t="s">
        <v>1770</v>
      </c>
      <c r="B5399" t="s">
        <v>5288</v>
      </c>
      <c r="C5399" t="s">
        <v>3941</v>
      </c>
      <c r="D5399" t="s">
        <v>219</v>
      </c>
      <c r="E5399" t="s">
        <v>5288</v>
      </c>
      <c r="F5399" t="s">
        <v>3941</v>
      </c>
      <c r="H5399" t="s">
        <v>1905</v>
      </c>
      <c r="I5399" t="s">
        <v>8707</v>
      </c>
      <c r="K5399" t="s">
        <v>137</v>
      </c>
      <c r="L5399" t="s">
        <v>8863</v>
      </c>
    </row>
    <row r="5400" spans="1:12" x14ac:dyDescent="0.25">
      <c r="A5400" t="s">
        <v>217</v>
      </c>
      <c r="B5400" t="s">
        <v>5288</v>
      </c>
      <c r="C5400" t="s">
        <v>3483</v>
      </c>
      <c r="D5400" t="s">
        <v>217</v>
      </c>
      <c r="E5400" t="s">
        <v>5288</v>
      </c>
      <c r="F5400" t="s">
        <v>3483</v>
      </c>
      <c r="H5400" t="s">
        <v>1905</v>
      </c>
      <c r="I5400" t="s">
        <v>8710</v>
      </c>
      <c r="K5400" t="s">
        <v>137</v>
      </c>
      <c r="L5400" t="s">
        <v>8864</v>
      </c>
    </row>
    <row r="5401" spans="1:12" x14ac:dyDescent="0.25">
      <c r="A5401" t="s">
        <v>217</v>
      </c>
      <c r="B5401" t="s">
        <v>5288</v>
      </c>
      <c r="C5401" t="s">
        <v>3492</v>
      </c>
      <c r="D5401" t="s">
        <v>217</v>
      </c>
      <c r="E5401" t="s">
        <v>5288</v>
      </c>
      <c r="F5401" t="s">
        <v>3492</v>
      </c>
      <c r="H5401" t="s">
        <v>1905</v>
      </c>
      <c r="I5401" t="s">
        <v>8721</v>
      </c>
      <c r="K5401" t="s">
        <v>137</v>
      </c>
      <c r="L5401" t="s">
        <v>8865</v>
      </c>
    </row>
    <row r="5402" spans="1:12" x14ac:dyDescent="0.25">
      <c r="A5402" t="s">
        <v>217</v>
      </c>
      <c r="B5402" t="s">
        <v>5288</v>
      </c>
      <c r="C5402" t="s">
        <v>3495</v>
      </c>
      <c r="D5402" t="s">
        <v>217</v>
      </c>
      <c r="E5402" t="s">
        <v>5288</v>
      </c>
      <c r="F5402" t="s">
        <v>3495</v>
      </c>
      <c r="H5402" t="s">
        <v>1905</v>
      </c>
      <c r="I5402" t="s">
        <v>8723</v>
      </c>
      <c r="K5402" t="s">
        <v>137</v>
      </c>
      <c r="L5402" t="s">
        <v>8866</v>
      </c>
    </row>
    <row r="5403" spans="1:12" x14ac:dyDescent="0.25">
      <c r="A5403" t="s">
        <v>217</v>
      </c>
      <c r="B5403" t="s">
        <v>5288</v>
      </c>
      <c r="C5403" t="s">
        <v>3498</v>
      </c>
      <c r="D5403" t="s">
        <v>217</v>
      </c>
      <c r="E5403" t="s">
        <v>5288</v>
      </c>
      <c r="F5403" t="s">
        <v>3498</v>
      </c>
      <c r="H5403" t="s">
        <v>1905</v>
      </c>
      <c r="I5403" t="s">
        <v>8730</v>
      </c>
      <c r="K5403" t="s">
        <v>137</v>
      </c>
      <c r="L5403" t="s">
        <v>8867</v>
      </c>
    </row>
    <row r="5404" spans="1:12" x14ac:dyDescent="0.25">
      <c r="A5404" t="s">
        <v>217</v>
      </c>
      <c r="B5404" t="s">
        <v>5288</v>
      </c>
      <c r="C5404" t="s">
        <v>3504</v>
      </c>
      <c r="D5404" t="s">
        <v>217</v>
      </c>
      <c r="E5404" t="s">
        <v>5288</v>
      </c>
      <c r="F5404" t="s">
        <v>3504</v>
      </c>
      <c r="H5404" t="s">
        <v>1905</v>
      </c>
      <c r="I5404" t="s">
        <v>8755</v>
      </c>
      <c r="K5404" t="s">
        <v>137</v>
      </c>
      <c r="L5404" t="s">
        <v>8868</v>
      </c>
    </row>
    <row r="5405" spans="1:12" x14ac:dyDescent="0.25">
      <c r="A5405" t="s">
        <v>217</v>
      </c>
      <c r="B5405" t="s">
        <v>5288</v>
      </c>
      <c r="C5405" t="s">
        <v>3510</v>
      </c>
      <c r="D5405" t="s">
        <v>217</v>
      </c>
      <c r="E5405" t="s">
        <v>5288</v>
      </c>
      <c r="F5405" t="s">
        <v>3510</v>
      </c>
      <c r="H5405" t="s">
        <v>1905</v>
      </c>
      <c r="I5405" t="s">
        <v>8764</v>
      </c>
      <c r="K5405" t="s">
        <v>137</v>
      </c>
      <c r="L5405" t="s">
        <v>8869</v>
      </c>
    </row>
    <row r="5406" spans="1:12" x14ac:dyDescent="0.25">
      <c r="A5406" t="s">
        <v>217</v>
      </c>
      <c r="B5406" t="s">
        <v>5288</v>
      </c>
      <c r="C5406" t="s">
        <v>3524</v>
      </c>
      <c r="D5406" t="s">
        <v>217</v>
      </c>
      <c r="E5406" t="s">
        <v>5288</v>
      </c>
      <c r="F5406" t="s">
        <v>3524</v>
      </c>
      <c r="H5406" t="s">
        <v>1905</v>
      </c>
      <c r="I5406" t="s">
        <v>8779</v>
      </c>
      <c r="K5406" t="s">
        <v>137</v>
      </c>
      <c r="L5406" t="s">
        <v>8870</v>
      </c>
    </row>
    <row r="5407" spans="1:12" x14ac:dyDescent="0.25">
      <c r="A5407" t="s">
        <v>217</v>
      </c>
      <c r="B5407" t="s">
        <v>5288</v>
      </c>
      <c r="C5407" t="s">
        <v>3532</v>
      </c>
      <c r="D5407" t="s">
        <v>217</v>
      </c>
      <c r="E5407" t="s">
        <v>5288</v>
      </c>
      <c r="F5407" t="s">
        <v>3532</v>
      </c>
      <c r="H5407" t="s">
        <v>1905</v>
      </c>
      <c r="I5407" t="s">
        <v>8781</v>
      </c>
      <c r="K5407" t="s">
        <v>137</v>
      </c>
      <c r="L5407" t="s">
        <v>8871</v>
      </c>
    </row>
    <row r="5408" spans="1:12" x14ac:dyDescent="0.25">
      <c r="A5408" t="s">
        <v>217</v>
      </c>
      <c r="B5408" t="s">
        <v>5288</v>
      </c>
      <c r="C5408" t="s">
        <v>3535</v>
      </c>
      <c r="D5408" t="s">
        <v>217</v>
      </c>
      <c r="E5408" t="s">
        <v>5288</v>
      </c>
      <c r="F5408" t="s">
        <v>3535</v>
      </c>
      <c r="H5408" t="s">
        <v>1905</v>
      </c>
      <c r="I5408" t="s">
        <v>8785</v>
      </c>
      <c r="K5408" t="s">
        <v>137</v>
      </c>
      <c r="L5408" t="s">
        <v>8872</v>
      </c>
    </row>
    <row r="5409" spans="1:12" x14ac:dyDescent="0.25">
      <c r="A5409" t="s">
        <v>217</v>
      </c>
      <c r="B5409" t="s">
        <v>5288</v>
      </c>
      <c r="C5409" t="s">
        <v>3543</v>
      </c>
      <c r="D5409" t="s">
        <v>217</v>
      </c>
      <c r="E5409" t="s">
        <v>5288</v>
      </c>
      <c r="F5409" t="s">
        <v>3543</v>
      </c>
      <c r="H5409" t="s">
        <v>1905</v>
      </c>
      <c r="I5409" t="s">
        <v>8790</v>
      </c>
      <c r="K5409" t="s">
        <v>137</v>
      </c>
      <c r="L5409" t="s">
        <v>8873</v>
      </c>
    </row>
    <row r="5410" spans="1:12" x14ac:dyDescent="0.25">
      <c r="A5410" t="s">
        <v>217</v>
      </c>
      <c r="B5410" t="s">
        <v>5288</v>
      </c>
      <c r="C5410" t="s">
        <v>3588</v>
      </c>
      <c r="D5410" t="s">
        <v>217</v>
      </c>
      <c r="E5410" t="s">
        <v>5288</v>
      </c>
      <c r="F5410" t="s">
        <v>3588</v>
      </c>
      <c r="H5410" t="s">
        <v>1905</v>
      </c>
      <c r="I5410" t="s">
        <v>8795</v>
      </c>
      <c r="K5410" t="s">
        <v>137</v>
      </c>
      <c r="L5410" t="s">
        <v>8874</v>
      </c>
    </row>
    <row r="5411" spans="1:12" x14ac:dyDescent="0.25">
      <c r="A5411" t="s">
        <v>217</v>
      </c>
      <c r="B5411" t="s">
        <v>5288</v>
      </c>
      <c r="C5411" t="s">
        <v>7654</v>
      </c>
      <c r="D5411" t="s">
        <v>217</v>
      </c>
      <c r="E5411" t="s">
        <v>5288</v>
      </c>
      <c r="F5411" t="s">
        <v>7654</v>
      </c>
      <c r="H5411" t="s">
        <v>1905</v>
      </c>
      <c r="I5411" t="s">
        <v>8801</v>
      </c>
      <c r="K5411" t="s">
        <v>137</v>
      </c>
      <c r="L5411" t="s">
        <v>8875</v>
      </c>
    </row>
    <row r="5412" spans="1:12" x14ac:dyDescent="0.25">
      <c r="A5412" t="s">
        <v>217</v>
      </c>
      <c r="B5412" t="s">
        <v>5288</v>
      </c>
      <c r="C5412" t="s">
        <v>3602</v>
      </c>
      <c r="D5412" t="s">
        <v>217</v>
      </c>
      <c r="E5412" t="s">
        <v>5288</v>
      </c>
      <c r="F5412" t="s">
        <v>3602</v>
      </c>
      <c r="H5412" t="s">
        <v>1905</v>
      </c>
      <c r="I5412" t="s">
        <v>8830</v>
      </c>
      <c r="K5412" t="s">
        <v>137</v>
      </c>
      <c r="L5412" t="s">
        <v>8876</v>
      </c>
    </row>
    <row r="5413" spans="1:12" x14ac:dyDescent="0.25">
      <c r="A5413" t="s">
        <v>217</v>
      </c>
      <c r="B5413" t="s">
        <v>5288</v>
      </c>
      <c r="C5413" t="s">
        <v>3628</v>
      </c>
      <c r="D5413" t="s">
        <v>217</v>
      </c>
      <c r="E5413" t="s">
        <v>5288</v>
      </c>
      <c r="F5413" t="s">
        <v>3628</v>
      </c>
      <c r="H5413" t="s">
        <v>1905</v>
      </c>
      <c r="I5413" t="s">
        <v>8853</v>
      </c>
      <c r="K5413" t="s">
        <v>137</v>
      </c>
      <c r="L5413" t="s">
        <v>8877</v>
      </c>
    </row>
    <row r="5414" spans="1:12" x14ac:dyDescent="0.25">
      <c r="A5414" t="s">
        <v>217</v>
      </c>
      <c r="B5414" t="s">
        <v>5288</v>
      </c>
      <c r="C5414" t="s">
        <v>3642</v>
      </c>
      <c r="D5414" t="s">
        <v>217</v>
      </c>
      <c r="E5414" t="s">
        <v>5288</v>
      </c>
      <c r="F5414" t="s">
        <v>3642</v>
      </c>
      <c r="H5414" t="s">
        <v>1905</v>
      </c>
      <c r="I5414" t="s">
        <v>8871</v>
      </c>
      <c r="K5414" t="s">
        <v>137</v>
      </c>
      <c r="L5414" t="s">
        <v>8878</v>
      </c>
    </row>
    <row r="5415" spans="1:12" x14ac:dyDescent="0.25">
      <c r="A5415" t="s">
        <v>217</v>
      </c>
      <c r="B5415" t="s">
        <v>5288</v>
      </c>
      <c r="C5415" t="s">
        <v>3645</v>
      </c>
      <c r="D5415" t="s">
        <v>217</v>
      </c>
      <c r="E5415" t="s">
        <v>5288</v>
      </c>
      <c r="F5415" t="s">
        <v>3645</v>
      </c>
      <c r="H5415" t="s">
        <v>1905</v>
      </c>
      <c r="I5415" t="s">
        <v>8878</v>
      </c>
      <c r="K5415" t="s">
        <v>137</v>
      </c>
      <c r="L5415" t="s">
        <v>8879</v>
      </c>
    </row>
    <row r="5416" spans="1:12" x14ac:dyDescent="0.25">
      <c r="A5416" t="s">
        <v>217</v>
      </c>
      <c r="B5416" t="s">
        <v>5288</v>
      </c>
      <c r="C5416" t="s">
        <v>8181</v>
      </c>
      <c r="D5416" t="s">
        <v>217</v>
      </c>
      <c r="E5416" t="s">
        <v>5288</v>
      </c>
      <c r="F5416" t="s">
        <v>8181</v>
      </c>
      <c r="H5416" t="s">
        <v>1905</v>
      </c>
      <c r="I5416" t="s">
        <v>8884</v>
      </c>
      <c r="K5416" t="s">
        <v>137</v>
      </c>
      <c r="L5416" t="s">
        <v>8880</v>
      </c>
    </row>
    <row r="5417" spans="1:12" x14ac:dyDescent="0.25">
      <c r="A5417" t="s">
        <v>217</v>
      </c>
      <c r="B5417" t="s">
        <v>5288</v>
      </c>
      <c r="C5417" t="s">
        <v>4100</v>
      </c>
      <c r="D5417" t="s">
        <v>217</v>
      </c>
      <c r="E5417" t="s">
        <v>5288</v>
      </c>
      <c r="F5417" t="s">
        <v>4100</v>
      </c>
      <c r="H5417" t="s">
        <v>1905</v>
      </c>
      <c r="I5417" t="s">
        <v>8900</v>
      </c>
      <c r="K5417" t="s">
        <v>137</v>
      </c>
      <c r="L5417" t="s">
        <v>8881</v>
      </c>
    </row>
    <row r="5418" spans="1:12" x14ac:dyDescent="0.25">
      <c r="A5418" t="s">
        <v>217</v>
      </c>
      <c r="B5418" t="s">
        <v>5288</v>
      </c>
      <c r="C5418" t="s">
        <v>4101</v>
      </c>
      <c r="D5418" t="s">
        <v>217</v>
      </c>
      <c r="E5418" t="s">
        <v>5288</v>
      </c>
      <c r="F5418" t="s">
        <v>4101</v>
      </c>
      <c r="H5418" t="s">
        <v>1905</v>
      </c>
      <c r="I5418" t="s">
        <v>8924</v>
      </c>
      <c r="K5418" t="s">
        <v>137</v>
      </c>
      <c r="L5418" t="s">
        <v>8882</v>
      </c>
    </row>
    <row r="5419" spans="1:12" x14ac:dyDescent="0.25">
      <c r="A5419" t="s">
        <v>1788</v>
      </c>
      <c r="B5419" t="s">
        <v>5288</v>
      </c>
      <c r="C5419" t="s">
        <v>3480</v>
      </c>
      <c r="D5419" t="s">
        <v>217</v>
      </c>
      <c r="E5419" t="s">
        <v>5288</v>
      </c>
      <c r="F5419" t="s">
        <v>3480</v>
      </c>
      <c r="H5419" t="s">
        <v>1905</v>
      </c>
      <c r="I5419" t="s">
        <v>8925</v>
      </c>
      <c r="K5419" t="s">
        <v>137</v>
      </c>
      <c r="L5419" t="s">
        <v>8883</v>
      </c>
    </row>
    <row r="5420" spans="1:12" x14ac:dyDescent="0.25">
      <c r="A5420" t="s">
        <v>1788</v>
      </c>
      <c r="B5420" t="s">
        <v>5288</v>
      </c>
      <c r="C5420" t="s">
        <v>3483</v>
      </c>
      <c r="D5420" t="s">
        <v>217</v>
      </c>
      <c r="E5420" t="s">
        <v>5288</v>
      </c>
      <c r="F5420" t="s">
        <v>3483</v>
      </c>
      <c r="H5420" t="s">
        <v>1905</v>
      </c>
      <c r="I5420" t="s">
        <v>8928</v>
      </c>
      <c r="K5420" t="s">
        <v>137</v>
      </c>
      <c r="L5420" t="s">
        <v>8884</v>
      </c>
    </row>
    <row r="5421" spans="1:12" x14ac:dyDescent="0.25">
      <c r="A5421" t="s">
        <v>1788</v>
      </c>
      <c r="B5421" t="s">
        <v>5288</v>
      </c>
      <c r="C5421" t="s">
        <v>3492</v>
      </c>
      <c r="D5421" t="s">
        <v>217</v>
      </c>
      <c r="E5421" t="s">
        <v>5288</v>
      </c>
      <c r="F5421" t="s">
        <v>3492</v>
      </c>
      <c r="H5421" t="s">
        <v>1905</v>
      </c>
      <c r="I5421" t="s">
        <v>8929</v>
      </c>
      <c r="K5421" t="s">
        <v>137</v>
      </c>
      <c r="L5421" t="s">
        <v>8885</v>
      </c>
    </row>
    <row r="5422" spans="1:12" x14ac:dyDescent="0.25">
      <c r="A5422" t="s">
        <v>1788</v>
      </c>
      <c r="B5422" t="s">
        <v>5288</v>
      </c>
      <c r="C5422" t="s">
        <v>3495</v>
      </c>
      <c r="D5422" t="s">
        <v>217</v>
      </c>
      <c r="E5422" t="s">
        <v>5288</v>
      </c>
      <c r="F5422" t="s">
        <v>3495</v>
      </c>
      <c r="H5422" t="s">
        <v>1905</v>
      </c>
      <c r="I5422" t="s">
        <v>8935</v>
      </c>
      <c r="K5422" t="s">
        <v>137</v>
      </c>
      <c r="L5422" t="s">
        <v>8886</v>
      </c>
    </row>
    <row r="5423" spans="1:12" x14ac:dyDescent="0.25">
      <c r="A5423" t="s">
        <v>1788</v>
      </c>
      <c r="B5423" t="s">
        <v>5288</v>
      </c>
      <c r="C5423" t="s">
        <v>3498</v>
      </c>
      <c r="D5423" t="s">
        <v>217</v>
      </c>
      <c r="E5423" t="s">
        <v>5288</v>
      </c>
      <c r="F5423" t="s">
        <v>3498</v>
      </c>
      <c r="H5423" t="s">
        <v>1905</v>
      </c>
      <c r="I5423" t="s">
        <v>8936</v>
      </c>
      <c r="K5423" t="s">
        <v>137</v>
      </c>
      <c r="L5423" t="s">
        <v>8887</v>
      </c>
    </row>
    <row r="5424" spans="1:12" x14ac:dyDescent="0.25">
      <c r="A5424" t="s">
        <v>1788</v>
      </c>
      <c r="B5424" t="s">
        <v>5288</v>
      </c>
      <c r="C5424" t="s">
        <v>3501</v>
      </c>
      <c r="D5424" t="s">
        <v>217</v>
      </c>
      <c r="E5424" t="s">
        <v>5288</v>
      </c>
      <c r="F5424" t="s">
        <v>3501</v>
      </c>
      <c r="H5424" t="s">
        <v>1905</v>
      </c>
      <c r="I5424" t="s">
        <v>8943</v>
      </c>
      <c r="K5424" t="s">
        <v>137</v>
      </c>
      <c r="L5424" t="s">
        <v>8888</v>
      </c>
    </row>
    <row r="5425" spans="1:12" x14ac:dyDescent="0.25">
      <c r="A5425" t="s">
        <v>1788</v>
      </c>
      <c r="B5425" t="s">
        <v>5288</v>
      </c>
      <c r="C5425" t="s">
        <v>3504</v>
      </c>
      <c r="D5425" t="s">
        <v>217</v>
      </c>
      <c r="E5425" t="s">
        <v>5288</v>
      </c>
      <c r="F5425" t="s">
        <v>3504</v>
      </c>
      <c r="H5425" t="s">
        <v>1905</v>
      </c>
      <c r="I5425" t="s">
        <v>8944</v>
      </c>
      <c r="K5425" t="s">
        <v>137</v>
      </c>
      <c r="L5425" t="s">
        <v>8889</v>
      </c>
    </row>
    <row r="5426" spans="1:12" x14ac:dyDescent="0.25">
      <c r="A5426" t="s">
        <v>1788</v>
      </c>
      <c r="B5426" t="s">
        <v>5288</v>
      </c>
      <c r="C5426" t="s">
        <v>3516</v>
      </c>
      <c r="D5426" t="s">
        <v>217</v>
      </c>
      <c r="E5426" t="s">
        <v>5288</v>
      </c>
      <c r="F5426" t="s">
        <v>3516</v>
      </c>
      <c r="H5426" t="s">
        <v>1905</v>
      </c>
      <c r="I5426" t="s">
        <v>8945</v>
      </c>
      <c r="K5426" t="s">
        <v>137</v>
      </c>
      <c r="L5426" t="s">
        <v>8890</v>
      </c>
    </row>
    <row r="5427" spans="1:12" x14ac:dyDescent="0.25">
      <c r="A5427" t="s">
        <v>1788</v>
      </c>
      <c r="B5427" t="s">
        <v>5288</v>
      </c>
      <c r="C5427" t="s">
        <v>3519</v>
      </c>
      <c r="D5427" t="s">
        <v>217</v>
      </c>
      <c r="E5427" t="s">
        <v>5288</v>
      </c>
      <c r="F5427" t="s">
        <v>3519</v>
      </c>
      <c r="H5427" t="s">
        <v>1905</v>
      </c>
      <c r="I5427" t="s">
        <v>8946</v>
      </c>
      <c r="K5427" t="s">
        <v>137</v>
      </c>
      <c r="L5427" t="s">
        <v>8891</v>
      </c>
    </row>
    <row r="5428" spans="1:12" x14ac:dyDescent="0.25">
      <c r="A5428" t="s">
        <v>1788</v>
      </c>
      <c r="B5428" t="s">
        <v>5288</v>
      </c>
      <c r="C5428" t="s">
        <v>3524</v>
      </c>
      <c r="D5428" t="s">
        <v>217</v>
      </c>
      <c r="E5428" t="s">
        <v>5288</v>
      </c>
      <c r="F5428" t="s">
        <v>3524</v>
      </c>
      <c r="H5428" t="s">
        <v>1905</v>
      </c>
      <c r="I5428" t="s">
        <v>8950</v>
      </c>
      <c r="K5428" t="s">
        <v>137</v>
      </c>
      <c r="L5428" t="s">
        <v>8892</v>
      </c>
    </row>
    <row r="5429" spans="1:12" x14ac:dyDescent="0.25">
      <c r="A5429" t="s">
        <v>1788</v>
      </c>
      <c r="B5429" t="s">
        <v>5288</v>
      </c>
      <c r="C5429" t="s">
        <v>3532</v>
      </c>
      <c r="D5429" t="s">
        <v>217</v>
      </c>
      <c r="E5429" t="s">
        <v>5288</v>
      </c>
      <c r="F5429" t="s">
        <v>3532</v>
      </c>
      <c r="H5429" t="s">
        <v>1905</v>
      </c>
      <c r="I5429" t="s">
        <v>8955</v>
      </c>
      <c r="K5429" t="s">
        <v>137</v>
      </c>
      <c r="L5429" t="s">
        <v>8893</v>
      </c>
    </row>
    <row r="5430" spans="1:12" x14ac:dyDescent="0.25">
      <c r="A5430" t="s">
        <v>1788</v>
      </c>
      <c r="B5430" t="s">
        <v>5288</v>
      </c>
      <c r="C5430" t="s">
        <v>3535</v>
      </c>
      <c r="D5430" t="s">
        <v>217</v>
      </c>
      <c r="E5430" t="s">
        <v>5288</v>
      </c>
      <c r="F5430" t="s">
        <v>3535</v>
      </c>
      <c r="H5430" t="s">
        <v>1905</v>
      </c>
      <c r="I5430" t="s">
        <v>8957</v>
      </c>
      <c r="K5430" t="s">
        <v>137</v>
      </c>
      <c r="L5430" t="s">
        <v>8894</v>
      </c>
    </row>
    <row r="5431" spans="1:12" x14ac:dyDescent="0.25">
      <c r="A5431" t="s">
        <v>1788</v>
      </c>
      <c r="B5431" t="s">
        <v>5288</v>
      </c>
      <c r="C5431" t="s">
        <v>3543</v>
      </c>
      <c r="D5431" t="s">
        <v>217</v>
      </c>
      <c r="E5431" t="s">
        <v>5288</v>
      </c>
      <c r="F5431" t="s">
        <v>3543</v>
      </c>
      <c r="H5431" t="s">
        <v>1905</v>
      </c>
      <c r="I5431" t="s">
        <v>8958</v>
      </c>
      <c r="K5431" t="s">
        <v>137</v>
      </c>
      <c r="L5431" t="s">
        <v>8895</v>
      </c>
    </row>
    <row r="5432" spans="1:12" x14ac:dyDescent="0.25">
      <c r="A5432" t="s">
        <v>1788</v>
      </c>
      <c r="B5432" t="s">
        <v>5288</v>
      </c>
      <c r="C5432" t="s">
        <v>3588</v>
      </c>
      <c r="D5432" t="s">
        <v>217</v>
      </c>
      <c r="E5432" t="s">
        <v>5288</v>
      </c>
      <c r="F5432" t="s">
        <v>3588</v>
      </c>
      <c r="H5432" t="s">
        <v>1905</v>
      </c>
      <c r="I5432" t="s">
        <v>8960</v>
      </c>
      <c r="K5432" t="s">
        <v>137</v>
      </c>
      <c r="L5432" t="s">
        <v>8896</v>
      </c>
    </row>
    <row r="5433" spans="1:12" x14ac:dyDescent="0.25">
      <c r="A5433" t="s">
        <v>1788</v>
      </c>
      <c r="B5433" t="s">
        <v>5288</v>
      </c>
      <c r="C5433" t="s">
        <v>3594</v>
      </c>
      <c r="D5433" t="s">
        <v>217</v>
      </c>
      <c r="E5433" t="s">
        <v>5288</v>
      </c>
      <c r="F5433" t="s">
        <v>3594</v>
      </c>
      <c r="H5433" t="s">
        <v>1905</v>
      </c>
      <c r="I5433" t="s">
        <v>8961</v>
      </c>
      <c r="K5433" t="s">
        <v>137</v>
      </c>
      <c r="L5433" t="s">
        <v>8897</v>
      </c>
    </row>
    <row r="5434" spans="1:12" x14ac:dyDescent="0.25">
      <c r="A5434" t="s">
        <v>1788</v>
      </c>
      <c r="B5434" t="s">
        <v>5288</v>
      </c>
      <c r="C5434" t="s">
        <v>7654</v>
      </c>
      <c r="D5434" t="s">
        <v>217</v>
      </c>
      <c r="E5434" t="s">
        <v>5288</v>
      </c>
      <c r="F5434" t="s">
        <v>7654</v>
      </c>
      <c r="H5434" t="s">
        <v>1905</v>
      </c>
      <c r="I5434" t="s">
        <v>8996</v>
      </c>
      <c r="K5434" t="s">
        <v>137</v>
      </c>
      <c r="L5434" t="s">
        <v>8898</v>
      </c>
    </row>
    <row r="5435" spans="1:12" x14ac:dyDescent="0.25">
      <c r="A5435" t="s">
        <v>1788</v>
      </c>
      <c r="B5435" t="s">
        <v>5288</v>
      </c>
      <c r="C5435" t="s">
        <v>3602</v>
      </c>
      <c r="D5435" t="s">
        <v>217</v>
      </c>
      <c r="E5435" t="s">
        <v>5288</v>
      </c>
      <c r="F5435" t="s">
        <v>3602</v>
      </c>
      <c r="H5435" t="s">
        <v>1905</v>
      </c>
      <c r="I5435" t="s">
        <v>9023</v>
      </c>
      <c r="K5435" t="s">
        <v>137</v>
      </c>
      <c r="L5435" t="s">
        <v>8899</v>
      </c>
    </row>
    <row r="5436" spans="1:12" x14ac:dyDescent="0.25">
      <c r="A5436" t="s">
        <v>1788</v>
      </c>
      <c r="B5436" t="s">
        <v>5288</v>
      </c>
      <c r="C5436" t="s">
        <v>3628</v>
      </c>
      <c r="D5436" t="s">
        <v>217</v>
      </c>
      <c r="E5436" t="s">
        <v>5288</v>
      </c>
      <c r="F5436" t="s">
        <v>3628</v>
      </c>
      <c r="H5436" t="s">
        <v>1905</v>
      </c>
      <c r="I5436" t="s">
        <v>9030</v>
      </c>
      <c r="K5436" t="s">
        <v>137</v>
      </c>
      <c r="L5436" t="s">
        <v>8900</v>
      </c>
    </row>
    <row r="5437" spans="1:12" x14ac:dyDescent="0.25">
      <c r="A5437" t="s">
        <v>1788</v>
      </c>
      <c r="B5437" t="s">
        <v>5288</v>
      </c>
      <c r="C5437" t="s">
        <v>3634</v>
      </c>
      <c r="D5437" t="s">
        <v>217</v>
      </c>
      <c r="E5437" t="s">
        <v>5288</v>
      </c>
      <c r="F5437" t="s">
        <v>3634</v>
      </c>
      <c r="H5437" t="s">
        <v>1905</v>
      </c>
      <c r="I5437" t="s">
        <v>4517</v>
      </c>
      <c r="K5437" t="s">
        <v>137</v>
      </c>
      <c r="L5437" t="s">
        <v>8901</v>
      </c>
    </row>
    <row r="5438" spans="1:12" x14ac:dyDescent="0.25">
      <c r="A5438" t="s">
        <v>1788</v>
      </c>
      <c r="B5438" t="s">
        <v>5288</v>
      </c>
      <c r="C5438" t="s">
        <v>3642</v>
      </c>
      <c r="D5438" t="s">
        <v>217</v>
      </c>
      <c r="E5438" t="s">
        <v>5288</v>
      </c>
      <c r="F5438" t="s">
        <v>3642</v>
      </c>
      <c r="H5438" t="s">
        <v>1905</v>
      </c>
      <c r="I5438" t="s">
        <v>7612</v>
      </c>
      <c r="K5438" t="s">
        <v>137</v>
      </c>
      <c r="L5438" t="s">
        <v>8902</v>
      </c>
    </row>
    <row r="5439" spans="1:12" x14ac:dyDescent="0.25">
      <c r="A5439" t="s">
        <v>1788</v>
      </c>
      <c r="B5439" t="s">
        <v>5288</v>
      </c>
      <c r="C5439" t="s">
        <v>3645</v>
      </c>
      <c r="D5439" t="s">
        <v>217</v>
      </c>
      <c r="E5439" t="s">
        <v>5288</v>
      </c>
      <c r="F5439" t="s">
        <v>3645</v>
      </c>
      <c r="H5439" t="s">
        <v>1905</v>
      </c>
      <c r="I5439" t="s">
        <v>7618</v>
      </c>
      <c r="K5439" t="s">
        <v>137</v>
      </c>
      <c r="L5439" t="s">
        <v>8903</v>
      </c>
    </row>
    <row r="5440" spans="1:12" x14ac:dyDescent="0.25">
      <c r="A5440" t="s">
        <v>1788</v>
      </c>
      <c r="B5440" t="s">
        <v>5288</v>
      </c>
      <c r="C5440" t="s">
        <v>7735</v>
      </c>
      <c r="D5440" t="s">
        <v>217</v>
      </c>
      <c r="E5440" t="s">
        <v>5288</v>
      </c>
      <c r="F5440" t="s">
        <v>7735</v>
      </c>
      <c r="H5440" t="s">
        <v>1905</v>
      </c>
      <c r="I5440" t="s">
        <v>7874</v>
      </c>
      <c r="K5440" t="s">
        <v>137</v>
      </c>
      <c r="L5440" t="s">
        <v>8904</v>
      </c>
    </row>
    <row r="5441" spans="1:12" x14ac:dyDescent="0.25">
      <c r="A5441" t="s">
        <v>1788</v>
      </c>
      <c r="B5441" t="s">
        <v>5288</v>
      </c>
      <c r="C5441" t="s">
        <v>3941</v>
      </c>
      <c r="D5441" t="s">
        <v>217</v>
      </c>
      <c r="E5441" t="s">
        <v>5288</v>
      </c>
      <c r="F5441" t="s">
        <v>3941</v>
      </c>
      <c r="H5441" t="s">
        <v>1905</v>
      </c>
      <c r="I5441" t="s">
        <v>7623</v>
      </c>
      <c r="K5441" t="s">
        <v>137</v>
      </c>
      <c r="L5441" t="s">
        <v>8905</v>
      </c>
    </row>
    <row r="5442" spans="1:12" x14ac:dyDescent="0.25">
      <c r="A5442" t="s">
        <v>1788</v>
      </c>
      <c r="B5442" t="s">
        <v>5288</v>
      </c>
      <c r="C5442" t="s">
        <v>3944</v>
      </c>
      <c r="D5442" t="s">
        <v>217</v>
      </c>
      <c r="E5442" t="s">
        <v>5288</v>
      </c>
      <c r="F5442" t="s">
        <v>3944</v>
      </c>
      <c r="H5442" t="s">
        <v>1905</v>
      </c>
      <c r="I5442" t="s">
        <v>8028</v>
      </c>
      <c r="K5442" t="s">
        <v>137</v>
      </c>
      <c r="L5442" t="s">
        <v>8906</v>
      </c>
    </row>
    <row r="5443" spans="1:12" x14ac:dyDescent="0.25">
      <c r="A5443" t="s">
        <v>1788</v>
      </c>
      <c r="B5443" t="s">
        <v>5288</v>
      </c>
      <c r="C5443" t="s">
        <v>3948</v>
      </c>
      <c r="D5443" t="s">
        <v>217</v>
      </c>
      <c r="E5443" t="s">
        <v>5288</v>
      </c>
      <c r="F5443" t="s">
        <v>3948</v>
      </c>
      <c r="H5443" t="s">
        <v>1905</v>
      </c>
      <c r="I5443" t="s">
        <v>7905</v>
      </c>
      <c r="K5443" t="s">
        <v>137</v>
      </c>
      <c r="L5443" t="s">
        <v>8907</v>
      </c>
    </row>
    <row r="5444" spans="1:12" x14ac:dyDescent="0.25">
      <c r="A5444" t="s">
        <v>1788</v>
      </c>
      <c r="B5444" t="s">
        <v>5288</v>
      </c>
      <c r="C5444" t="s">
        <v>4070</v>
      </c>
      <c r="D5444" t="s">
        <v>217</v>
      </c>
      <c r="E5444" t="s">
        <v>5288</v>
      </c>
      <c r="F5444" t="s">
        <v>4070</v>
      </c>
      <c r="H5444" t="s">
        <v>1905</v>
      </c>
      <c r="I5444" t="s">
        <v>7743</v>
      </c>
      <c r="K5444" t="s">
        <v>137</v>
      </c>
      <c r="L5444" t="s">
        <v>8908</v>
      </c>
    </row>
    <row r="5445" spans="1:12" x14ac:dyDescent="0.25">
      <c r="A5445" t="s">
        <v>1788</v>
      </c>
      <c r="B5445" t="s">
        <v>5288</v>
      </c>
      <c r="C5445" t="s">
        <v>8181</v>
      </c>
      <c r="D5445" t="s">
        <v>217</v>
      </c>
      <c r="E5445" t="s">
        <v>5288</v>
      </c>
      <c r="F5445" t="s">
        <v>8181</v>
      </c>
      <c r="H5445" t="s">
        <v>1905</v>
      </c>
      <c r="I5445" t="s">
        <v>8454</v>
      </c>
      <c r="K5445" t="s">
        <v>137</v>
      </c>
      <c r="L5445" t="s">
        <v>8909</v>
      </c>
    </row>
    <row r="5446" spans="1:12" x14ac:dyDescent="0.25">
      <c r="A5446" t="s">
        <v>1788</v>
      </c>
      <c r="B5446" t="s">
        <v>5288</v>
      </c>
      <c r="C5446" t="s">
        <v>4100</v>
      </c>
      <c r="D5446" t="s">
        <v>217</v>
      </c>
      <c r="E5446" t="s">
        <v>5288</v>
      </c>
      <c r="F5446" t="s">
        <v>4100</v>
      </c>
      <c r="H5446" t="s">
        <v>128</v>
      </c>
      <c r="I5446" t="s">
        <v>3257</v>
      </c>
      <c r="K5446" t="s">
        <v>137</v>
      </c>
      <c r="L5446" t="s">
        <v>8910</v>
      </c>
    </row>
    <row r="5447" spans="1:12" x14ac:dyDescent="0.25">
      <c r="A5447" t="s">
        <v>1788</v>
      </c>
      <c r="B5447" t="s">
        <v>5288</v>
      </c>
      <c r="C5447" t="s">
        <v>4101</v>
      </c>
      <c r="D5447" t="s">
        <v>217</v>
      </c>
      <c r="E5447" t="s">
        <v>5288</v>
      </c>
      <c r="F5447" t="s">
        <v>4101</v>
      </c>
      <c r="H5447" t="s">
        <v>128</v>
      </c>
      <c r="I5447" t="s">
        <v>3317</v>
      </c>
      <c r="K5447" t="s">
        <v>137</v>
      </c>
      <c r="L5447" t="s">
        <v>8911</v>
      </c>
    </row>
    <row r="5448" spans="1:12" x14ac:dyDescent="0.25">
      <c r="A5448" t="s">
        <v>1788</v>
      </c>
      <c r="B5448" t="s">
        <v>5304</v>
      </c>
      <c r="C5448" t="s">
        <v>3480</v>
      </c>
      <c r="D5448" t="s">
        <v>217</v>
      </c>
      <c r="E5448" t="s">
        <v>5304</v>
      </c>
      <c r="F5448" t="s">
        <v>3480</v>
      </c>
      <c r="H5448" t="s">
        <v>128</v>
      </c>
      <c r="I5448" t="s">
        <v>3341</v>
      </c>
      <c r="K5448" t="s">
        <v>137</v>
      </c>
      <c r="L5448" t="s">
        <v>8912</v>
      </c>
    </row>
    <row r="5449" spans="1:12" x14ac:dyDescent="0.25">
      <c r="A5449" t="s">
        <v>1788</v>
      </c>
      <c r="B5449" t="s">
        <v>5304</v>
      </c>
      <c r="C5449" t="s">
        <v>3492</v>
      </c>
      <c r="D5449" t="s">
        <v>217</v>
      </c>
      <c r="E5449" t="s">
        <v>5304</v>
      </c>
      <c r="F5449" t="s">
        <v>3492</v>
      </c>
      <c r="H5449" t="s">
        <v>128</v>
      </c>
      <c r="I5449" t="s">
        <v>7939</v>
      </c>
      <c r="K5449" t="s">
        <v>137</v>
      </c>
      <c r="L5449" t="s">
        <v>8913</v>
      </c>
    </row>
    <row r="5450" spans="1:12" x14ac:dyDescent="0.25">
      <c r="A5450" t="s">
        <v>1788</v>
      </c>
      <c r="B5450" t="s">
        <v>5304</v>
      </c>
      <c r="C5450" t="s">
        <v>3501</v>
      </c>
      <c r="D5450" t="s">
        <v>217</v>
      </c>
      <c r="E5450" t="s">
        <v>5304</v>
      </c>
      <c r="F5450" t="s">
        <v>3501</v>
      </c>
      <c r="H5450" t="s">
        <v>128</v>
      </c>
      <c r="I5450" t="s">
        <v>7593</v>
      </c>
      <c r="K5450" t="s">
        <v>137</v>
      </c>
      <c r="L5450" t="s">
        <v>8914</v>
      </c>
    </row>
    <row r="5451" spans="1:12" x14ac:dyDescent="0.25">
      <c r="A5451" t="s">
        <v>1788</v>
      </c>
      <c r="B5451" t="s">
        <v>5304</v>
      </c>
      <c r="C5451" t="s">
        <v>3516</v>
      </c>
      <c r="D5451" t="s">
        <v>217</v>
      </c>
      <c r="E5451" t="s">
        <v>5304</v>
      </c>
      <c r="F5451" t="s">
        <v>3516</v>
      </c>
      <c r="H5451" t="s">
        <v>128</v>
      </c>
      <c r="I5451" t="s">
        <v>3353</v>
      </c>
      <c r="K5451" t="s">
        <v>137</v>
      </c>
      <c r="L5451" t="s">
        <v>8915</v>
      </c>
    </row>
    <row r="5452" spans="1:12" x14ac:dyDescent="0.25">
      <c r="A5452" t="s">
        <v>1788</v>
      </c>
      <c r="B5452" t="s">
        <v>5304</v>
      </c>
      <c r="C5452" t="s">
        <v>3519</v>
      </c>
      <c r="D5452" t="s">
        <v>217</v>
      </c>
      <c r="E5452" t="s">
        <v>5304</v>
      </c>
      <c r="F5452" t="s">
        <v>3519</v>
      </c>
      <c r="H5452" t="s">
        <v>128</v>
      </c>
      <c r="I5452" t="s">
        <v>3359</v>
      </c>
      <c r="K5452" t="s">
        <v>137</v>
      </c>
      <c r="L5452" t="s">
        <v>8916</v>
      </c>
    </row>
    <row r="5453" spans="1:12" x14ac:dyDescent="0.25">
      <c r="A5453" t="s">
        <v>1788</v>
      </c>
      <c r="B5453" t="s">
        <v>5304</v>
      </c>
      <c r="C5453" t="s">
        <v>3532</v>
      </c>
      <c r="D5453" t="s">
        <v>217</v>
      </c>
      <c r="E5453" t="s">
        <v>5304</v>
      </c>
      <c r="F5453" t="s">
        <v>3532</v>
      </c>
      <c r="H5453" t="s">
        <v>128</v>
      </c>
      <c r="I5453" t="s">
        <v>3362</v>
      </c>
      <c r="K5453" t="s">
        <v>137</v>
      </c>
      <c r="L5453" t="s">
        <v>8917</v>
      </c>
    </row>
    <row r="5454" spans="1:12" x14ac:dyDescent="0.25">
      <c r="A5454" t="s">
        <v>1788</v>
      </c>
      <c r="B5454" t="s">
        <v>5304</v>
      </c>
      <c r="C5454" t="s">
        <v>3543</v>
      </c>
      <c r="D5454" t="s">
        <v>217</v>
      </c>
      <c r="E5454" t="s">
        <v>5304</v>
      </c>
      <c r="F5454" t="s">
        <v>3543</v>
      </c>
      <c r="H5454" t="s">
        <v>128</v>
      </c>
      <c r="I5454" t="s">
        <v>7945</v>
      </c>
      <c r="K5454" t="s">
        <v>137</v>
      </c>
      <c r="L5454" t="s">
        <v>8918</v>
      </c>
    </row>
    <row r="5455" spans="1:12" x14ac:dyDescent="0.25">
      <c r="A5455" t="s">
        <v>1788</v>
      </c>
      <c r="B5455" t="s">
        <v>5304</v>
      </c>
      <c r="C5455" t="s">
        <v>3588</v>
      </c>
      <c r="D5455" t="s">
        <v>217</v>
      </c>
      <c r="E5455" t="s">
        <v>5304</v>
      </c>
      <c r="F5455" t="s">
        <v>3588</v>
      </c>
      <c r="H5455" t="s">
        <v>128</v>
      </c>
      <c r="I5455" t="s">
        <v>3380</v>
      </c>
      <c r="K5455" t="s">
        <v>137</v>
      </c>
      <c r="L5455" t="s">
        <v>8919</v>
      </c>
    </row>
    <row r="5456" spans="1:12" x14ac:dyDescent="0.25">
      <c r="A5456" t="s">
        <v>1788</v>
      </c>
      <c r="B5456" t="s">
        <v>5304</v>
      </c>
      <c r="C5456" t="s">
        <v>3602</v>
      </c>
      <c r="D5456" t="s">
        <v>217</v>
      </c>
      <c r="E5456" t="s">
        <v>5304</v>
      </c>
      <c r="F5456" t="s">
        <v>3602</v>
      </c>
      <c r="H5456" t="s">
        <v>128</v>
      </c>
      <c r="I5456" t="s">
        <v>3383</v>
      </c>
      <c r="K5456" t="s">
        <v>137</v>
      </c>
      <c r="L5456" t="s">
        <v>8920</v>
      </c>
    </row>
    <row r="5457" spans="1:12" x14ac:dyDescent="0.25">
      <c r="A5457" t="s">
        <v>1788</v>
      </c>
      <c r="B5457" t="s">
        <v>5304</v>
      </c>
      <c r="C5457" t="s">
        <v>3634</v>
      </c>
      <c r="D5457" t="s">
        <v>217</v>
      </c>
      <c r="E5457" t="s">
        <v>5304</v>
      </c>
      <c r="F5457" t="s">
        <v>3634</v>
      </c>
      <c r="H5457" t="s">
        <v>128</v>
      </c>
      <c r="I5457" t="s">
        <v>7946</v>
      </c>
      <c r="K5457" t="s">
        <v>137</v>
      </c>
      <c r="L5457" t="s">
        <v>8921</v>
      </c>
    </row>
    <row r="5458" spans="1:12" x14ac:dyDescent="0.25">
      <c r="A5458" t="s">
        <v>1788</v>
      </c>
      <c r="B5458" t="s">
        <v>5304</v>
      </c>
      <c r="C5458" t="s">
        <v>3642</v>
      </c>
      <c r="D5458" t="s">
        <v>217</v>
      </c>
      <c r="E5458" t="s">
        <v>5304</v>
      </c>
      <c r="F5458" t="s">
        <v>3642</v>
      </c>
      <c r="H5458" t="s">
        <v>128</v>
      </c>
      <c r="I5458" t="s">
        <v>7947</v>
      </c>
      <c r="K5458" t="s">
        <v>137</v>
      </c>
      <c r="L5458" t="s">
        <v>8922</v>
      </c>
    </row>
    <row r="5459" spans="1:12" x14ac:dyDescent="0.25">
      <c r="A5459" t="s">
        <v>1788</v>
      </c>
      <c r="B5459" t="s">
        <v>5304</v>
      </c>
      <c r="C5459" t="s">
        <v>3645</v>
      </c>
      <c r="D5459" t="s">
        <v>217</v>
      </c>
      <c r="E5459" t="s">
        <v>5304</v>
      </c>
      <c r="F5459" t="s">
        <v>3645</v>
      </c>
      <c r="H5459" t="s">
        <v>128</v>
      </c>
      <c r="I5459" t="s">
        <v>3386</v>
      </c>
      <c r="K5459" t="s">
        <v>137</v>
      </c>
      <c r="L5459" t="s">
        <v>8923</v>
      </c>
    </row>
    <row r="5460" spans="1:12" x14ac:dyDescent="0.25">
      <c r="A5460" t="s">
        <v>1788</v>
      </c>
      <c r="B5460" t="s">
        <v>5304</v>
      </c>
      <c r="C5460" t="s">
        <v>8470</v>
      </c>
      <c r="D5460" t="s">
        <v>217</v>
      </c>
      <c r="E5460" t="s">
        <v>5304</v>
      </c>
      <c r="F5460" t="s">
        <v>8470</v>
      </c>
      <c r="H5460" t="s">
        <v>128</v>
      </c>
      <c r="I5460" t="s">
        <v>7597</v>
      </c>
      <c r="K5460" t="s">
        <v>137</v>
      </c>
      <c r="L5460" t="s">
        <v>8924</v>
      </c>
    </row>
    <row r="5461" spans="1:12" x14ac:dyDescent="0.25">
      <c r="A5461" t="s">
        <v>1788</v>
      </c>
      <c r="B5461" t="s">
        <v>5304</v>
      </c>
      <c r="C5461" t="s">
        <v>8471</v>
      </c>
      <c r="D5461" t="s">
        <v>217</v>
      </c>
      <c r="E5461" t="s">
        <v>5304</v>
      </c>
      <c r="F5461" t="s">
        <v>8471</v>
      </c>
      <c r="H5461" t="s">
        <v>128</v>
      </c>
      <c r="I5461" t="s">
        <v>3397</v>
      </c>
      <c r="K5461" t="s">
        <v>137</v>
      </c>
      <c r="L5461" t="s">
        <v>8925</v>
      </c>
    </row>
    <row r="5462" spans="1:12" x14ac:dyDescent="0.25">
      <c r="A5462" t="s">
        <v>216</v>
      </c>
      <c r="B5462" t="s">
        <v>5288</v>
      </c>
      <c r="C5462" t="s">
        <v>3498</v>
      </c>
      <c r="D5462" t="s">
        <v>216</v>
      </c>
      <c r="E5462" t="s">
        <v>5288</v>
      </c>
      <c r="F5462" t="s">
        <v>3498</v>
      </c>
      <c r="H5462" t="s">
        <v>128</v>
      </c>
      <c r="I5462" t="s">
        <v>7950</v>
      </c>
      <c r="K5462" t="s">
        <v>137</v>
      </c>
      <c r="L5462" t="s">
        <v>8926</v>
      </c>
    </row>
    <row r="5463" spans="1:12" x14ac:dyDescent="0.25">
      <c r="A5463" t="s">
        <v>216</v>
      </c>
      <c r="B5463" t="s">
        <v>5288</v>
      </c>
      <c r="C5463" t="s">
        <v>3507</v>
      </c>
      <c r="D5463" t="s">
        <v>216</v>
      </c>
      <c r="E5463" t="s">
        <v>5288</v>
      </c>
      <c r="F5463" t="s">
        <v>3507</v>
      </c>
      <c r="H5463" t="s">
        <v>128</v>
      </c>
      <c r="I5463" t="s">
        <v>7951</v>
      </c>
      <c r="K5463" t="s">
        <v>137</v>
      </c>
      <c r="L5463" t="s">
        <v>8927</v>
      </c>
    </row>
    <row r="5464" spans="1:12" x14ac:dyDescent="0.25">
      <c r="A5464" t="s">
        <v>216</v>
      </c>
      <c r="B5464" t="s">
        <v>5288</v>
      </c>
      <c r="C5464" t="s">
        <v>3526</v>
      </c>
      <c r="D5464" t="s">
        <v>216</v>
      </c>
      <c r="E5464" t="s">
        <v>5288</v>
      </c>
      <c r="F5464" t="s">
        <v>3526</v>
      </c>
      <c r="H5464" t="s">
        <v>128</v>
      </c>
      <c r="I5464" t="s">
        <v>7953</v>
      </c>
      <c r="K5464" t="s">
        <v>137</v>
      </c>
      <c r="L5464" t="s">
        <v>8928</v>
      </c>
    </row>
    <row r="5465" spans="1:12" x14ac:dyDescent="0.25">
      <c r="A5465" t="s">
        <v>216</v>
      </c>
      <c r="B5465" t="s">
        <v>5288</v>
      </c>
      <c r="C5465" t="s">
        <v>3541</v>
      </c>
      <c r="D5465" t="s">
        <v>216</v>
      </c>
      <c r="E5465" t="s">
        <v>5288</v>
      </c>
      <c r="F5465" t="s">
        <v>3541</v>
      </c>
      <c r="H5465" t="s">
        <v>128</v>
      </c>
      <c r="I5465" t="s">
        <v>7954</v>
      </c>
      <c r="K5465" t="s">
        <v>137</v>
      </c>
      <c r="L5465" t="s">
        <v>8929</v>
      </c>
    </row>
    <row r="5466" spans="1:12" x14ac:dyDescent="0.25">
      <c r="A5466" t="s">
        <v>216</v>
      </c>
      <c r="B5466" t="s">
        <v>5288</v>
      </c>
      <c r="C5466" t="s">
        <v>3549</v>
      </c>
      <c r="D5466" t="s">
        <v>216</v>
      </c>
      <c r="E5466" t="s">
        <v>5288</v>
      </c>
      <c r="F5466" t="s">
        <v>3549</v>
      </c>
      <c r="H5466" t="s">
        <v>128</v>
      </c>
      <c r="I5466" t="s">
        <v>8049</v>
      </c>
      <c r="K5466" t="s">
        <v>137</v>
      </c>
      <c r="L5466" t="s">
        <v>8930</v>
      </c>
    </row>
    <row r="5467" spans="1:12" x14ac:dyDescent="0.25">
      <c r="A5467" t="s">
        <v>216</v>
      </c>
      <c r="B5467" t="s">
        <v>5288</v>
      </c>
      <c r="C5467" t="s">
        <v>3591</v>
      </c>
      <c r="D5467" t="s">
        <v>216</v>
      </c>
      <c r="E5467" t="s">
        <v>5288</v>
      </c>
      <c r="F5467" t="s">
        <v>3591</v>
      </c>
      <c r="H5467" t="s">
        <v>128</v>
      </c>
      <c r="I5467" t="s">
        <v>3439</v>
      </c>
      <c r="K5467" t="s">
        <v>137</v>
      </c>
      <c r="L5467" t="s">
        <v>8931</v>
      </c>
    </row>
    <row r="5468" spans="1:12" x14ac:dyDescent="0.25">
      <c r="A5468" t="s">
        <v>216</v>
      </c>
      <c r="B5468" t="s">
        <v>5288</v>
      </c>
      <c r="C5468" t="s">
        <v>3594</v>
      </c>
      <c r="D5468" t="s">
        <v>216</v>
      </c>
      <c r="E5468" t="s">
        <v>5288</v>
      </c>
      <c r="F5468" t="s">
        <v>3594</v>
      </c>
      <c r="H5468" t="s">
        <v>128</v>
      </c>
      <c r="I5468" t="s">
        <v>7623</v>
      </c>
      <c r="K5468" t="s">
        <v>137</v>
      </c>
      <c r="L5468" t="s">
        <v>8932</v>
      </c>
    </row>
    <row r="5469" spans="1:12" x14ac:dyDescent="0.25">
      <c r="A5469" t="s">
        <v>216</v>
      </c>
      <c r="B5469" t="s">
        <v>5288</v>
      </c>
      <c r="C5469" t="s">
        <v>7654</v>
      </c>
      <c r="D5469" t="s">
        <v>216</v>
      </c>
      <c r="E5469" t="s">
        <v>5288</v>
      </c>
      <c r="F5469" t="s">
        <v>7654</v>
      </c>
      <c r="H5469" t="s">
        <v>128</v>
      </c>
      <c r="I5469" t="s">
        <v>8036</v>
      </c>
      <c r="K5469" t="s">
        <v>137</v>
      </c>
      <c r="L5469" t="s">
        <v>8933</v>
      </c>
    </row>
    <row r="5470" spans="1:12" x14ac:dyDescent="0.25">
      <c r="A5470" t="s">
        <v>216</v>
      </c>
      <c r="B5470" t="s">
        <v>5288</v>
      </c>
      <c r="C5470" t="s">
        <v>3597</v>
      </c>
      <c r="D5470" t="s">
        <v>216</v>
      </c>
      <c r="E5470" t="s">
        <v>5288</v>
      </c>
      <c r="F5470" t="s">
        <v>3597</v>
      </c>
      <c r="H5470" t="s">
        <v>128</v>
      </c>
      <c r="I5470" t="s">
        <v>8037</v>
      </c>
      <c r="K5470" t="s">
        <v>137</v>
      </c>
      <c r="L5470" t="s">
        <v>8934</v>
      </c>
    </row>
    <row r="5471" spans="1:12" x14ac:dyDescent="0.25">
      <c r="A5471" t="s">
        <v>216</v>
      </c>
      <c r="B5471" t="s">
        <v>5288</v>
      </c>
      <c r="C5471" t="s">
        <v>3605</v>
      </c>
      <c r="D5471" t="s">
        <v>216</v>
      </c>
      <c r="E5471" t="s">
        <v>5288</v>
      </c>
      <c r="F5471" t="s">
        <v>3605</v>
      </c>
      <c r="H5471" t="s">
        <v>128</v>
      </c>
      <c r="I5471" t="s">
        <v>8039</v>
      </c>
      <c r="K5471" t="s">
        <v>137</v>
      </c>
      <c r="L5471" t="s">
        <v>8935</v>
      </c>
    </row>
    <row r="5472" spans="1:12" x14ac:dyDescent="0.25">
      <c r="A5472" t="s">
        <v>216</v>
      </c>
      <c r="B5472" t="s">
        <v>5288</v>
      </c>
      <c r="C5472" t="s">
        <v>3607</v>
      </c>
      <c r="D5472" t="s">
        <v>216</v>
      </c>
      <c r="E5472" t="s">
        <v>5288</v>
      </c>
      <c r="F5472" t="s">
        <v>3607</v>
      </c>
      <c r="H5472" t="s">
        <v>1912</v>
      </c>
      <c r="I5472" t="s">
        <v>3257</v>
      </c>
      <c r="K5472" t="s">
        <v>137</v>
      </c>
      <c r="L5472" t="s">
        <v>8936</v>
      </c>
    </row>
    <row r="5473" spans="1:12" x14ac:dyDescent="0.25">
      <c r="A5473" t="s">
        <v>216</v>
      </c>
      <c r="B5473" t="s">
        <v>5288</v>
      </c>
      <c r="C5473" t="s">
        <v>3613</v>
      </c>
      <c r="D5473" t="s">
        <v>216</v>
      </c>
      <c r="E5473" t="s">
        <v>5288</v>
      </c>
      <c r="F5473" t="s">
        <v>3613</v>
      </c>
      <c r="H5473" t="s">
        <v>1912</v>
      </c>
      <c r="I5473" t="s">
        <v>3317</v>
      </c>
      <c r="K5473" t="s">
        <v>137</v>
      </c>
      <c r="L5473" t="s">
        <v>8937</v>
      </c>
    </row>
    <row r="5474" spans="1:12" x14ac:dyDescent="0.25">
      <c r="A5474" t="s">
        <v>216</v>
      </c>
      <c r="B5474" t="s">
        <v>5288</v>
      </c>
      <c r="C5474" t="s">
        <v>3628</v>
      </c>
      <c r="D5474" t="s">
        <v>216</v>
      </c>
      <c r="E5474" t="s">
        <v>5288</v>
      </c>
      <c r="F5474" t="s">
        <v>3628</v>
      </c>
      <c r="H5474" t="s">
        <v>1912</v>
      </c>
      <c r="I5474" t="s">
        <v>3341</v>
      </c>
      <c r="K5474" t="s">
        <v>137</v>
      </c>
      <c r="L5474" t="s">
        <v>8938</v>
      </c>
    </row>
    <row r="5475" spans="1:12" x14ac:dyDescent="0.25">
      <c r="A5475" t="s">
        <v>216</v>
      </c>
      <c r="B5475" t="s">
        <v>5288</v>
      </c>
      <c r="C5475" t="s">
        <v>3935</v>
      </c>
      <c r="D5475" t="s">
        <v>216</v>
      </c>
      <c r="E5475" t="s">
        <v>5288</v>
      </c>
      <c r="F5475" t="s">
        <v>3935</v>
      </c>
      <c r="H5475" t="s">
        <v>1912</v>
      </c>
      <c r="I5475" t="s">
        <v>7593</v>
      </c>
      <c r="K5475" t="s">
        <v>137</v>
      </c>
      <c r="L5475" t="s">
        <v>8939</v>
      </c>
    </row>
    <row r="5476" spans="1:12" x14ac:dyDescent="0.25">
      <c r="A5476" t="s">
        <v>216</v>
      </c>
      <c r="B5476" t="s">
        <v>5288</v>
      </c>
      <c r="C5476" t="s">
        <v>7735</v>
      </c>
      <c r="D5476" t="s">
        <v>216</v>
      </c>
      <c r="E5476" t="s">
        <v>5288</v>
      </c>
      <c r="F5476" t="s">
        <v>7735</v>
      </c>
      <c r="H5476" t="s">
        <v>1912</v>
      </c>
      <c r="I5476" t="s">
        <v>3353</v>
      </c>
      <c r="K5476" t="s">
        <v>137</v>
      </c>
      <c r="L5476" t="s">
        <v>8940</v>
      </c>
    </row>
    <row r="5477" spans="1:12" x14ac:dyDescent="0.25">
      <c r="A5477" t="s">
        <v>216</v>
      </c>
      <c r="B5477" t="s">
        <v>5288</v>
      </c>
      <c r="C5477" t="s">
        <v>3944</v>
      </c>
      <c r="D5477" t="s">
        <v>216</v>
      </c>
      <c r="E5477" t="s">
        <v>5288</v>
      </c>
      <c r="F5477" t="s">
        <v>3944</v>
      </c>
      <c r="H5477" t="s">
        <v>1912</v>
      </c>
      <c r="I5477" t="s">
        <v>3359</v>
      </c>
      <c r="K5477" t="s">
        <v>137</v>
      </c>
      <c r="L5477" t="s">
        <v>8941</v>
      </c>
    </row>
    <row r="5478" spans="1:12" x14ac:dyDescent="0.25">
      <c r="A5478" t="s">
        <v>216</v>
      </c>
      <c r="B5478" t="s">
        <v>5288</v>
      </c>
      <c r="C5478" t="s">
        <v>3946</v>
      </c>
      <c r="D5478" t="s">
        <v>216</v>
      </c>
      <c r="E5478" t="s">
        <v>5288</v>
      </c>
      <c r="F5478" t="s">
        <v>3946</v>
      </c>
      <c r="H5478" t="s">
        <v>1912</v>
      </c>
      <c r="I5478" t="s">
        <v>3362</v>
      </c>
      <c r="K5478" t="s">
        <v>137</v>
      </c>
      <c r="L5478" t="s">
        <v>8942</v>
      </c>
    </row>
    <row r="5479" spans="1:12" x14ac:dyDescent="0.25">
      <c r="A5479" t="s">
        <v>216</v>
      </c>
      <c r="B5479" t="s">
        <v>5288</v>
      </c>
      <c r="C5479" t="s">
        <v>8507</v>
      </c>
      <c r="D5479" t="s">
        <v>216</v>
      </c>
      <c r="E5479" t="s">
        <v>5288</v>
      </c>
      <c r="F5479" t="s">
        <v>8507</v>
      </c>
      <c r="H5479" t="s">
        <v>1912</v>
      </c>
      <c r="I5479" t="s">
        <v>7945</v>
      </c>
      <c r="K5479" t="s">
        <v>137</v>
      </c>
      <c r="L5479" t="s">
        <v>8943</v>
      </c>
    </row>
    <row r="5480" spans="1:12" x14ac:dyDescent="0.25">
      <c r="A5480" t="s">
        <v>216</v>
      </c>
      <c r="B5480" t="s">
        <v>5288</v>
      </c>
      <c r="C5480" t="s">
        <v>8420</v>
      </c>
      <c r="D5480" t="s">
        <v>216</v>
      </c>
      <c r="E5480" t="s">
        <v>5288</v>
      </c>
      <c r="F5480" t="s">
        <v>8420</v>
      </c>
      <c r="H5480" t="s">
        <v>1912</v>
      </c>
      <c r="I5480" t="s">
        <v>3380</v>
      </c>
      <c r="K5480" t="s">
        <v>137</v>
      </c>
      <c r="L5480" t="s">
        <v>8944</v>
      </c>
    </row>
    <row r="5481" spans="1:12" x14ac:dyDescent="0.25">
      <c r="A5481" t="s">
        <v>1800</v>
      </c>
      <c r="B5481" t="s">
        <v>5284</v>
      </c>
      <c r="C5481" t="s">
        <v>3341</v>
      </c>
      <c r="D5481" t="s">
        <v>216</v>
      </c>
      <c r="E5481" t="s">
        <v>5284</v>
      </c>
      <c r="F5481" t="s">
        <v>3341</v>
      </c>
      <c r="H5481" t="s">
        <v>1912</v>
      </c>
      <c r="I5481" t="s">
        <v>3383</v>
      </c>
      <c r="K5481" t="s">
        <v>137</v>
      </c>
      <c r="L5481" t="s">
        <v>8945</v>
      </c>
    </row>
    <row r="5482" spans="1:12" x14ac:dyDescent="0.25">
      <c r="A5482" t="s">
        <v>1800</v>
      </c>
      <c r="B5482" t="s">
        <v>5284</v>
      </c>
      <c r="C5482" t="s">
        <v>7597</v>
      </c>
      <c r="D5482" t="s">
        <v>216</v>
      </c>
      <c r="E5482" t="s">
        <v>5284</v>
      </c>
      <c r="F5482" t="s">
        <v>7597</v>
      </c>
      <c r="H5482" t="s">
        <v>1912</v>
      </c>
      <c r="I5482" t="s">
        <v>7946</v>
      </c>
      <c r="K5482" t="s">
        <v>137</v>
      </c>
      <c r="L5482" t="s">
        <v>8946</v>
      </c>
    </row>
    <row r="5483" spans="1:12" x14ac:dyDescent="0.25">
      <c r="A5483" t="s">
        <v>1800</v>
      </c>
      <c r="B5483" t="s">
        <v>5288</v>
      </c>
      <c r="C5483" t="s">
        <v>3341</v>
      </c>
      <c r="D5483" t="s">
        <v>216</v>
      </c>
      <c r="E5483" t="s">
        <v>5288</v>
      </c>
      <c r="F5483" t="s">
        <v>3341</v>
      </c>
      <c r="H5483" t="s">
        <v>1912</v>
      </c>
      <c r="I5483" t="s">
        <v>7947</v>
      </c>
      <c r="K5483" t="s">
        <v>137</v>
      </c>
      <c r="L5483" t="s">
        <v>8947</v>
      </c>
    </row>
    <row r="5484" spans="1:12" x14ac:dyDescent="0.25">
      <c r="A5484" t="s">
        <v>1800</v>
      </c>
      <c r="B5484" t="s">
        <v>5288</v>
      </c>
      <c r="C5484" t="s">
        <v>3498</v>
      </c>
      <c r="D5484" t="s">
        <v>216</v>
      </c>
      <c r="E5484" t="s">
        <v>5288</v>
      </c>
      <c r="F5484" t="s">
        <v>3498</v>
      </c>
      <c r="H5484" t="s">
        <v>1912</v>
      </c>
      <c r="I5484" t="s">
        <v>3386</v>
      </c>
      <c r="K5484" t="s">
        <v>137</v>
      </c>
      <c r="L5484" t="s">
        <v>8949</v>
      </c>
    </row>
    <row r="5485" spans="1:12" x14ac:dyDescent="0.25">
      <c r="A5485" t="s">
        <v>1800</v>
      </c>
      <c r="B5485" t="s">
        <v>5288</v>
      </c>
      <c r="C5485" t="s">
        <v>3507</v>
      </c>
      <c r="D5485" t="s">
        <v>216</v>
      </c>
      <c r="E5485" t="s">
        <v>5288</v>
      </c>
      <c r="F5485" t="s">
        <v>3507</v>
      </c>
      <c r="H5485" t="s">
        <v>1912</v>
      </c>
      <c r="I5485" t="s">
        <v>7597</v>
      </c>
      <c r="K5485" t="s">
        <v>137</v>
      </c>
      <c r="L5485" t="s">
        <v>8950</v>
      </c>
    </row>
    <row r="5486" spans="1:12" x14ac:dyDescent="0.25">
      <c r="A5486" t="s">
        <v>1800</v>
      </c>
      <c r="B5486" t="s">
        <v>5288</v>
      </c>
      <c r="C5486" t="s">
        <v>3526</v>
      </c>
      <c r="D5486" t="s">
        <v>216</v>
      </c>
      <c r="E5486" t="s">
        <v>5288</v>
      </c>
      <c r="F5486" t="s">
        <v>3526</v>
      </c>
      <c r="H5486" t="s">
        <v>1912</v>
      </c>
      <c r="I5486" t="s">
        <v>3397</v>
      </c>
      <c r="K5486" t="s">
        <v>137</v>
      </c>
      <c r="L5486" t="s">
        <v>8951</v>
      </c>
    </row>
    <row r="5487" spans="1:12" x14ac:dyDescent="0.25">
      <c r="A5487" t="s">
        <v>1800</v>
      </c>
      <c r="B5487" t="s">
        <v>5288</v>
      </c>
      <c r="C5487" t="s">
        <v>3541</v>
      </c>
      <c r="D5487" t="s">
        <v>216</v>
      </c>
      <c r="E5487" t="s">
        <v>5288</v>
      </c>
      <c r="F5487" t="s">
        <v>3541</v>
      </c>
      <c r="H5487" t="s">
        <v>1912</v>
      </c>
      <c r="I5487" t="s">
        <v>7950</v>
      </c>
      <c r="K5487" t="s">
        <v>137</v>
      </c>
      <c r="L5487" t="s">
        <v>8952</v>
      </c>
    </row>
    <row r="5488" spans="1:12" x14ac:dyDescent="0.25">
      <c r="A5488" t="s">
        <v>1800</v>
      </c>
      <c r="B5488" t="s">
        <v>5288</v>
      </c>
      <c r="C5488" t="s">
        <v>3549</v>
      </c>
      <c r="D5488" t="s">
        <v>216</v>
      </c>
      <c r="E5488" t="s">
        <v>5288</v>
      </c>
      <c r="F5488" t="s">
        <v>3549</v>
      </c>
      <c r="H5488" t="s">
        <v>1912</v>
      </c>
      <c r="I5488" t="s">
        <v>7951</v>
      </c>
      <c r="K5488" t="s">
        <v>137</v>
      </c>
      <c r="L5488" t="s">
        <v>8953</v>
      </c>
    </row>
    <row r="5489" spans="1:12" x14ac:dyDescent="0.25">
      <c r="A5489" t="s">
        <v>1800</v>
      </c>
      <c r="B5489" t="s">
        <v>5288</v>
      </c>
      <c r="C5489" t="s">
        <v>7649</v>
      </c>
      <c r="D5489" t="s">
        <v>216</v>
      </c>
      <c r="E5489" t="s">
        <v>5288</v>
      </c>
      <c r="F5489" t="s">
        <v>7649</v>
      </c>
      <c r="H5489" t="s">
        <v>1912</v>
      </c>
      <c r="I5489" t="s">
        <v>7954</v>
      </c>
      <c r="K5489" t="s">
        <v>137</v>
      </c>
      <c r="L5489" t="s">
        <v>8954</v>
      </c>
    </row>
    <row r="5490" spans="1:12" x14ac:dyDescent="0.25">
      <c r="A5490" t="s">
        <v>1800</v>
      </c>
      <c r="B5490" t="s">
        <v>5288</v>
      </c>
      <c r="C5490" t="s">
        <v>3588</v>
      </c>
      <c r="D5490" t="s">
        <v>216</v>
      </c>
      <c r="E5490" t="s">
        <v>5288</v>
      </c>
      <c r="F5490" t="s">
        <v>3588</v>
      </c>
      <c r="H5490" t="s">
        <v>1912</v>
      </c>
      <c r="I5490" t="s">
        <v>8492</v>
      </c>
      <c r="K5490" t="s">
        <v>137</v>
      </c>
      <c r="L5490" t="s">
        <v>8955</v>
      </c>
    </row>
    <row r="5491" spans="1:12" x14ac:dyDescent="0.25">
      <c r="A5491" t="s">
        <v>1800</v>
      </c>
      <c r="B5491" t="s">
        <v>5288</v>
      </c>
      <c r="C5491" t="s">
        <v>3591</v>
      </c>
      <c r="D5491" t="s">
        <v>216</v>
      </c>
      <c r="E5491" t="s">
        <v>5288</v>
      </c>
      <c r="F5491" t="s">
        <v>3591</v>
      </c>
      <c r="H5491" t="s">
        <v>1912</v>
      </c>
      <c r="I5491" t="s">
        <v>8000</v>
      </c>
      <c r="K5491" t="s">
        <v>137</v>
      </c>
      <c r="L5491" t="s">
        <v>8956</v>
      </c>
    </row>
    <row r="5492" spans="1:12" x14ac:dyDescent="0.25">
      <c r="A5492" t="s">
        <v>1800</v>
      </c>
      <c r="B5492" t="s">
        <v>5288</v>
      </c>
      <c r="C5492" t="s">
        <v>3594</v>
      </c>
      <c r="D5492" t="s">
        <v>216</v>
      </c>
      <c r="E5492" t="s">
        <v>5288</v>
      </c>
      <c r="F5492" t="s">
        <v>3594</v>
      </c>
      <c r="H5492" t="s">
        <v>1912</v>
      </c>
      <c r="I5492" t="s">
        <v>8178</v>
      </c>
      <c r="K5492" t="s">
        <v>137</v>
      </c>
      <c r="L5492" t="s">
        <v>8957</v>
      </c>
    </row>
    <row r="5493" spans="1:12" x14ac:dyDescent="0.25">
      <c r="A5493" t="s">
        <v>1800</v>
      </c>
      <c r="B5493" t="s">
        <v>5288</v>
      </c>
      <c r="C5493" t="s">
        <v>7654</v>
      </c>
      <c r="D5493" t="s">
        <v>216</v>
      </c>
      <c r="E5493" t="s">
        <v>5288</v>
      </c>
      <c r="F5493" t="s">
        <v>7654</v>
      </c>
      <c r="H5493" t="s">
        <v>1912</v>
      </c>
      <c r="I5493" t="s">
        <v>8002</v>
      </c>
      <c r="K5493" t="s">
        <v>137</v>
      </c>
      <c r="L5493" t="s">
        <v>8958</v>
      </c>
    </row>
    <row r="5494" spans="1:12" x14ac:dyDescent="0.25">
      <c r="A5494" t="s">
        <v>1800</v>
      </c>
      <c r="B5494" t="s">
        <v>5288</v>
      </c>
      <c r="C5494" t="s">
        <v>7657</v>
      </c>
      <c r="D5494" t="s">
        <v>216</v>
      </c>
      <c r="E5494" t="s">
        <v>5288</v>
      </c>
      <c r="F5494" t="s">
        <v>7657</v>
      </c>
      <c r="H5494" t="s">
        <v>1912</v>
      </c>
      <c r="I5494" t="s">
        <v>8003</v>
      </c>
      <c r="K5494" t="s">
        <v>137</v>
      </c>
      <c r="L5494" t="s">
        <v>8959</v>
      </c>
    </row>
    <row r="5495" spans="1:12" x14ac:dyDescent="0.25">
      <c r="A5495" t="s">
        <v>1800</v>
      </c>
      <c r="B5495" t="s">
        <v>5288</v>
      </c>
      <c r="C5495" t="s">
        <v>3602</v>
      </c>
      <c r="D5495" t="s">
        <v>216</v>
      </c>
      <c r="E5495" t="s">
        <v>5288</v>
      </c>
      <c r="F5495" t="s">
        <v>3602</v>
      </c>
      <c r="H5495" t="s">
        <v>1912</v>
      </c>
      <c r="I5495" t="s">
        <v>8004</v>
      </c>
      <c r="K5495" t="s">
        <v>137</v>
      </c>
      <c r="L5495" t="s">
        <v>8960</v>
      </c>
    </row>
    <row r="5496" spans="1:12" x14ac:dyDescent="0.25">
      <c r="A5496" t="s">
        <v>1800</v>
      </c>
      <c r="B5496" t="s">
        <v>5288</v>
      </c>
      <c r="C5496" t="s">
        <v>3605</v>
      </c>
      <c r="D5496" t="s">
        <v>216</v>
      </c>
      <c r="E5496" t="s">
        <v>5288</v>
      </c>
      <c r="F5496" t="s">
        <v>3605</v>
      </c>
      <c r="H5496" t="s">
        <v>1912</v>
      </c>
      <c r="I5496" t="s">
        <v>9040</v>
      </c>
      <c r="K5496" t="s">
        <v>137</v>
      </c>
      <c r="L5496" t="s">
        <v>8961</v>
      </c>
    </row>
    <row r="5497" spans="1:12" x14ac:dyDescent="0.25">
      <c r="A5497" t="s">
        <v>1800</v>
      </c>
      <c r="B5497" t="s">
        <v>5288</v>
      </c>
      <c r="C5497" t="s">
        <v>3607</v>
      </c>
      <c r="D5497" t="s">
        <v>216</v>
      </c>
      <c r="E5497" t="s">
        <v>5288</v>
      </c>
      <c r="F5497" t="s">
        <v>3607</v>
      </c>
      <c r="H5497" t="s">
        <v>1912</v>
      </c>
      <c r="I5497" t="s">
        <v>8495</v>
      </c>
      <c r="K5497" t="s">
        <v>137</v>
      </c>
      <c r="L5497" t="s">
        <v>8962</v>
      </c>
    </row>
    <row r="5498" spans="1:12" x14ac:dyDescent="0.25">
      <c r="A5498" t="s">
        <v>1800</v>
      </c>
      <c r="B5498" t="s">
        <v>5288</v>
      </c>
      <c r="C5498" t="s">
        <v>3613</v>
      </c>
      <c r="D5498" t="s">
        <v>216</v>
      </c>
      <c r="E5498" t="s">
        <v>5288</v>
      </c>
      <c r="F5498" t="s">
        <v>3613</v>
      </c>
      <c r="H5498" t="s">
        <v>1912</v>
      </c>
      <c r="I5498" t="s">
        <v>8006</v>
      </c>
      <c r="K5498" t="s">
        <v>137</v>
      </c>
      <c r="L5498" t="s">
        <v>8963</v>
      </c>
    </row>
    <row r="5499" spans="1:12" x14ac:dyDescent="0.25">
      <c r="A5499" t="s">
        <v>1800</v>
      </c>
      <c r="B5499" t="s">
        <v>5288</v>
      </c>
      <c r="C5499" t="s">
        <v>3628</v>
      </c>
      <c r="D5499" t="s">
        <v>216</v>
      </c>
      <c r="E5499" t="s">
        <v>5288</v>
      </c>
      <c r="F5499" t="s">
        <v>3628</v>
      </c>
      <c r="H5499" t="s">
        <v>1912</v>
      </c>
      <c r="I5499" t="s">
        <v>8007</v>
      </c>
      <c r="K5499" t="s">
        <v>137</v>
      </c>
      <c r="L5499" t="s">
        <v>8964</v>
      </c>
    </row>
    <row r="5500" spans="1:12" x14ac:dyDescent="0.25">
      <c r="A5500" t="s">
        <v>1800</v>
      </c>
      <c r="B5500" t="s">
        <v>5288</v>
      </c>
      <c r="C5500" t="s">
        <v>7678</v>
      </c>
      <c r="D5500" t="s">
        <v>216</v>
      </c>
      <c r="E5500" t="s">
        <v>5288</v>
      </c>
      <c r="F5500" t="s">
        <v>7678</v>
      </c>
      <c r="H5500" t="s">
        <v>1912</v>
      </c>
      <c r="I5500" t="s">
        <v>8008</v>
      </c>
      <c r="K5500" t="s">
        <v>137</v>
      </c>
      <c r="L5500" t="s">
        <v>8965</v>
      </c>
    </row>
    <row r="5501" spans="1:12" x14ac:dyDescent="0.25">
      <c r="A5501" t="s">
        <v>1800</v>
      </c>
      <c r="B5501" t="s">
        <v>5288</v>
      </c>
      <c r="C5501" t="s">
        <v>3642</v>
      </c>
      <c r="D5501" t="s">
        <v>216</v>
      </c>
      <c r="E5501" t="s">
        <v>5288</v>
      </c>
      <c r="F5501" t="s">
        <v>3642</v>
      </c>
      <c r="H5501" t="s">
        <v>1912</v>
      </c>
      <c r="I5501" t="s">
        <v>7623</v>
      </c>
      <c r="K5501" t="s">
        <v>137</v>
      </c>
      <c r="L5501" t="s">
        <v>8966</v>
      </c>
    </row>
    <row r="5502" spans="1:12" x14ac:dyDescent="0.25">
      <c r="A5502" t="s">
        <v>1800</v>
      </c>
      <c r="B5502" t="s">
        <v>5288</v>
      </c>
      <c r="C5502" t="s">
        <v>5629</v>
      </c>
      <c r="D5502" t="s">
        <v>216</v>
      </c>
      <c r="E5502" t="s">
        <v>5288</v>
      </c>
      <c r="F5502" t="s">
        <v>5629</v>
      </c>
      <c r="H5502" t="s">
        <v>1912</v>
      </c>
      <c r="I5502" t="s">
        <v>9041</v>
      </c>
      <c r="K5502" t="s">
        <v>137</v>
      </c>
      <c r="L5502" t="s">
        <v>8967</v>
      </c>
    </row>
    <row r="5503" spans="1:12" x14ac:dyDescent="0.25">
      <c r="A5503" t="s">
        <v>1800</v>
      </c>
      <c r="B5503" t="s">
        <v>5288</v>
      </c>
      <c r="C5503" t="s">
        <v>5647</v>
      </c>
      <c r="D5503" t="s">
        <v>216</v>
      </c>
      <c r="E5503" t="s">
        <v>5288</v>
      </c>
      <c r="F5503" t="s">
        <v>5647</v>
      </c>
      <c r="H5503" t="s">
        <v>1912</v>
      </c>
      <c r="I5503" t="s">
        <v>8496</v>
      </c>
      <c r="K5503" t="s">
        <v>137</v>
      </c>
      <c r="L5503" t="s">
        <v>8968</v>
      </c>
    </row>
    <row r="5504" spans="1:12" x14ac:dyDescent="0.25">
      <c r="A5504" t="s">
        <v>1800</v>
      </c>
      <c r="B5504" t="s">
        <v>5288</v>
      </c>
      <c r="C5504" t="s">
        <v>5668</v>
      </c>
      <c r="D5504" t="s">
        <v>216</v>
      </c>
      <c r="E5504" t="s">
        <v>5288</v>
      </c>
      <c r="F5504" t="s">
        <v>5668</v>
      </c>
      <c r="H5504" t="s">
        <v>1912</v>
      </c>
      <c r="I5504" t="s">
        <v>7662</v>
      </c>
      <c r="K5504" t="s">
        <v>137</v>
      </c>
      <c r="L5504" t="s">
        <v>8969</v>
      </c>
    </row>
    <row r="5505" spans="1:12" x14ac:dyDescent="0.25">
      <c r="A5505" t="s">
        <v>1800</v>
      </c>
      <c r="B5505" t="s">
        <v>5288</v>
      </c>
      <c r="C5505" t="s">
        <v>5678</v>
      </c>
      <c r="D5505" t="s">
        <v>216</v>
      </c>
      <c r="E5505" t="s">
        <v>5288</v>
      </c>
      <c r="F5505" t="s">
        <v>5678</v>
      </c>
      <c r="H5505" t="s">
        <v>1912</v>
      </c>
      <c r="I5505" t="s">
        <v>8036</v>
      </c>
      <c r="K5505" t="s">
        <v>137</v>
      </c>
      <c r="L5505" t="s">
        <v>8970</v>
      </c>
    </row>
    <row r="5506" spans="1:12" x14ac:dyDescent="0.25">
      <c r="A5506" t="s">
        <v>1800</v>
      </c>
      <c r="B5506" t="s">
        <v>5288</v>
      </c>
      <c r="C5506" t="s">
        <v>3926</v>
      </c>
      <c r="D5506" t="s">
        <v>216</v>
      </c>
      <c r="E5506" t="s">
        <v>5288</v>
      </c>
      <c r="F5506" t="s">
        <v>3926</v>
      </c>
      <c r="H5506" t="s">
        <v>1912</v>
      </c>
      <c r="I5506" t="s">
        <v>8037</v>
      </c>
      <c r="K5506" t="s">
        <v>137</v>
      </c>
      <c r="L5506" t="s">
        <v>9102</v>
      </c>
    </row>
    <row r="5507" spans="1:12" x14ac:dyDescent="0.25">
      <c r="A5507" t="s">
        <v>1800</v>
      </c>
      <c r="B5507" t="s">
        <v>5288</v>
      </c>
      <c r="C5507" t="s">
        <v>7732</v>
      </c>
      <c r="D5507" t="s">
        <v>216</v>
      </c>
      <c r="E5507" t="s">
        <v>5288</v>
      </c>
      <c r="F5507" t="s">
        <v>7732</v>
      </c>
      <c r="H5507" t="s">
        <v>1912</v>
      </c>
      <c r="I5507" t="s">
        <v>8039</v>
      </c>
      <c r="K5507" t="s">
        <v>137</v>
      </c>
      <c r="L5507" t="s">
        <v>8971</v>
      </c>
    </row>
    <row r="5508" spans="1:12" x14ac:dyDescent="0.25">
      <c r="A5508" t="s">
        <v>1800</v>
      </c>
      <c r="B5508" t="s">
        <v>5288</v>
      </c>
      <c r="C5508" t="s">
        <v>7733</v>
      </c>
      <c r="D5508" t="s">
        <v>216</v>
      </c>
      <c r="E5508" t="s">
        <v>5288</v>
      </c>
      <c r="F5508" t="s">
        <v>7733</v>
      </c>
      <c r="H5508" t="s">
        <v>1912</v>
      </c>
      <c r="I5508" t="s">
        <v>7678</v>
      </c>
      <c r="K5508" t="s">
        <v>137</v>
      </c>
      <c r="L5508" t="s">
        <v>8972</v>
      </c>
    </row>
    <row r="5509" spans="1:12" x14ac:dyDescent="0.25">
      <c r="A5509" t="s">
        <v>1800</v>
      </c>
      <c r="B5509" t="s">
        <v>5288</v>
      </c>
      <c r="C5509" t="s">
        <v>7735</v>
      </c>
      <c r="D5509" t="s">
        <v>216</v>
      </c>
      <c r="E5509" t="s">
        <v>5288</v>
      </c>
      <c r="F5509" t="s">
        <v>7735</v>
      </c>
      <c r="H5509" t="s">
        <v>1912</v>
      </c>
      <c r="I5509" t="s">
        <v>3663</v>
      </c>
      <c r="K5509" t="s">
        <v>137</v>
      </c>
      <c r="L5509" t="s">
        <v>8973</v>
      </c>
    </row>
    <row r="5510" spans="1:12" x14ac:dyDescent="0.25">
      <c r="A5510" t="s">
        <v>1800</v>
      </c>
      <c r="B5510" t="s">
        <v>5288</v>
      </c>
      <c r="C5510" t="s">
        <v>7743</v>
      </c>
      <c r="D5510" t="s">
        <v>216</v>
      </c>
      <c r="E5510" t="s">
        <v>5288</v>
      </c>
      <c r="F5510" t="s">
        <v>7743</v>
      </c>
      <c r="H5510" t="s">
        <v>1912</v>
      </c>
      <c r="I5510" t="s">
        <v>7751</v>
      </c>
      <c r="K5510" t="s">
        <v>137</v>
      </c>
      <c r="L5510" t="s">
        <v>8974</v>
      </c>
    </row>
    <row r="5511" spans="1:12" x14ac:dyDescent="0.25">
      <c r="A5511" t="s">
        <v>1800</v>
      </c>
      <c r="B5511" t="s">
        <v>5288</v>
      </c>
      <c r="C5511" t="s">
        <v>7745</v>
      </c>
      <c r="D5511" t="s">
        <v>216</v>
      </c>
      <c r="E5511" t="s">
        <v>5288</v>
      </c>
      <c r="F5511" t="s">
        <v>7745</v>
      </c>
      <c r="H5511" t="s">
        <v>1912</v>
      </c>
      <c r="I5511" t="s">
        <v>8190</v>
      </c>
      <c r="K5511" t="s">
        <v>137</v>
      </c>
      <c r="L5511" t="s">
        <v>8975</v>
      </c>
    </row>
    <row r="5512" spans="1:12" x14ac:dyDescent="0.25">
      <c r="A5512" t="s">
        <v>1800</v>
      </c>
      <c r="B5512" t="s">
        <v>5288</v>
      </c>
      <c r="C5512" t="s">
        <v>3944</v>
      </c>
      <c r="D5512" t="s">
        <v>216</v>
      </c>
      <c r="E5512" t="s">
        <v>5288</v>
      </c>
      <c r="F5512" t="s">
        <v>3944</v>
      </c>
      <c r="H5512" t="s">
        <v>1912</v>
      </c>
      <c r="I5512" t="s">
        <v>8335</v>
      </c>
      <c r="K5512" t="s">
        <v>137</v>
      </c>
      <c r="L5512" t="s">
        <v>8976</v>
      </c>
    </row>
    <row r="5513" spans="1:12" x14ac:dyDescent="0.25">
      <c r="A5513" t="s">
        <v>1800</v>
      </c>
      <c r="B5513" t="s">
        <v>5288</v>
      </c>
      <c r="C5513" t="s">
        <v>3946</v>
      </c>
      <c r="D5513" t="s">
        <v>216</v>
      </c>
      <c r="E5513" t="s">
        <v>5288</v>
      </c>
      <c r="F5513" t="s">
        <v>3946</v>
      </c>
      <c r="H5513" t="s">
        <v>221</v>
      </c>
      <c r="I5513" t="s">
        <v>7649</v>
      </c>
      <c r="K5513" t="s">
        <v>137</v>
      </c>
      <c r="L5513" t="s">
        <v>8977</v>
      </c>
    </row>
    <row r="5514" spans="1:12" x14ac:dyDescent="0.25">
      <c r="A5514" t="s">
        <v>1800</v>
      </c>
      <c r="B5514" t="s">
        <v>5288</v>
      </c>
      <c r="C5514" t="s">
        <v>3948</v>
      </c>
      <c r="D5514" t="s">
        <v>216</v>
      </c>
      <c r="E5514" t="s">
        <v>5288</v>
      </c>
      <c r="F5514" t="s">
        <v>3948</v>
      </c>
      <c r="H5514" t="s">
        <v>221</v>
      </c>
      <c r="I5514" t="s">
        <v>7654</v>
      </c>
      <c r="K5514" t="s">
        <v>137</v>
      </c>
      <c r="L5514" t="s">
        <v>8978</v>
      </c>
    </row>
    <row r="5515" spans="1:12" x14ac:dyDescent="0.25">
      <c r="A5515" t="s">
        <v>1800</v>
      </c>
      <c r="B5515" t="s">
        <v>5288</v>
      </c>
      <c r="C5515" t="s">
        <v>7746</v>
      </c>
      <c r="D5515" t="s">
        <v>216</v>
      </c>
      <c r="E5515" t="s">
        <v>5288</v>
      </c>
      <c r="F5515" t="s">
        <v>7746</v>
      </c>
      <c r="H5515" t="s">
        <v>221</v>
      </c>
      <c r="I5515" t="s">
        <v>3602</v>
      </c>
      <c r="K5515" t="s">
        <v>137</v>
      </c>
      <c r="L5515" t="s">
        <v>8979</v>
      </c>
    </row>
    <row r="5516" spans="1:12" x14ac:dyDescent="0.25">
      <c r="A5516" t="s">
        <v>1800</v>
      </c>
      <c r="B5516" t="s">
        <v>5288</v>
      </c>
      <c r="C5516" t="s">
        <v>3995</v>
      </c>
      <c r="D5516" t="s">
        <v>216</v>
      </c>
      <c r="E5516" t="s">
        <v>5288</v>
      </c>
      <c r="F5516" t="s">
        <v>3995</v>
      </c>
      <c r="H5516" t="s">
        <v>221</v>
      </c>
      <c r="I5516" t="s">
        <v>3628</v>
      </c>
      <c r="K5516" t="s">
        <v>137</v>
      </c>
      <c r="L5516" t="s">
        <v>8980</v>
      </c>
    </row>
    <row r="5517" spans="1:12" x14ac:dyDescent="0.25">
      <c r="A5517" t="s">
        <v>1800</v>
      </c>
      <c r="B5517" t="s">
        <v>5288</v>
      </c>
      <c r="C5517" t="s">
        <v>7749</v>
      </c>
      <c r="D5517" t="s">
        <v>216</v>
      </c>
      <c r="E5517" t="s">
        <v>5288</v>
      </c>
      <c r="F5517" t="s">
        <v>7749</v>
      </c>
      <c r="H5517" t="s">
        <v>1918</v>
      </c>
      <c r="I5517" t="s">
        <v>7654</v>
      </c>
      <c r="K5517" t="s">
        <v>137</v>
      </c>
      <c r="L5517" t="s">
        <v>8981</v>
      </c>
    </row>
    <row r="5518" spans="1:12" x14ac:dyDescent="0.25">
      <c r="A5518" t="s">
        <v>1800</v>
      </c>
      <c r="B5518" t="s">
        <v>5288</v>
      </c>
      <c r="C5518" t="s">
        <v>8507</v>
      </c>
      <c r="D5518" t="s">
        <v>216</v>
      </c>
      <c r="E5518" t="s">
        <v>5288</v>
      </c>
      <c r="F5518" t="s">
        <v>8507</v>
      </c>
      <c r="H5518" t="s">
        <v>1918</v>
      </c>
      <c r="I5518" t="s">
        <v>3602</v>
      </c>
      <c r="K5518" t="s">
        <v>137</v>
      </c>
      <c r="L5518" t="s">
        <v>8982</v>
      </c>
    </row>
    <row r="5519" spans="1:12" x14ac:dyDescent="0.25">
      <c r="A5519" t="s">
        <v>1800</v>
      </c>
      <c r="B5519" t="s">
        <v>5288</v>
      </c>
      <c r="C5519" t="s">
        <v>8420</v>
      </c>
      <c r="D5519" t="s">
        <v>216</v>
      </c>
      <c r="E5519" t="s">
        <v>5288</v>
      </c>
      <c r="F5519" t="s">
        <v>8420</v>
      </c>
      <c r="H5519" t="s">
        <v>1923</v>
      </c>
      <c r="I5519" t="s">
        <v>3504</v>
      </c>
      <c r="K5519" t="s">
        <v>137</v>
      </c>
      <c r="L5519" t="s">
        <v>8983</v>
      </c>
    </row>
    <row r="5520" spans="1:12" x14ac:dyDescent="0.25">
      <c r="A5520" t="s">
        <v>1800</v>
      </c>
      <c r="B5520" t="s">
        <v>5304</v>
      </c>
      <c r="C5520" t="s">
        <v>3526</v>
      </c>
      <c r="D5520" t="s">
        <v>216</v>
      </c>
      <c r="E5520" t="s">
        <v>5304</v>
      </c>
      <c r="F5520" t="s">
        <v>3526</v>
      </c>
      <c r="H5520" t="s">
        <v>1923</v>
      </c>
      <c r="I5520" t="s">
        <v>7649</v>
      </c>
      <c r="K5520" t="s">
        <v>137</v>
      </c>
      <c r="L5520" t="s">
        <v>8984</v>
      </c>
    </row>
    <row r="5521" spans="1:12" x14ac:dyDescent="0.25">
      <c r="A5521" t="s">
        <v>1800</v>
      </c>
      <c r="B5521" t="s">
        <v>5304</v>
      </c>
      <c r="C5521" t="s">
        <v>3591</v>
      </c>
      <c r="D5521" t="s">
        <v>216</v>
      </c>
      <c r="E5521" t="s">
        <v>5304</v>
      </c>
      <c r="F5521" t="s">
        <v>3591</v>
      </c>
      <c r="H5521" t="s">
        <v>1923</v>
      </c>
      <c r="I5521" t="s">
        <v>7668</v>
      </c>
      <c r="K5521" t="s">
        <v>137</v>
      </c>
      <c r="L5521" t="s">
        <v>8985</v>
      </c>
    </row>
    <row r="5522" spans="1:12" x14ac:dyDescent="0.25">
      <c r="A5522" t="s">
        <v>1800</v>
      </c>
      <c r="B5522" t="s">
        <v>5304</v>
      </c>
      <c r="C5522" t="s">
        <v>3594</v>
      </c>
      <c r="D5522" t="s">
        <v>216</v>
      </c>
      <c r="E5522" t="s">
        <v>5304</v>
      </c>
      <c r="F5522" t="s">
        <v>3594</v>
      </c>
      <c r="H5522" t="s">
        <v>1923</v>
      </c>
      <c r="I5522" t="s">
        <v>7674</v>
      </c>
      <c r="K5522" t="s">
        <v>137</v>
      </c>
      <c r="L5522" t="s">
        <v>8986</v>
      </c>
    </row>
    <row r="5523" spans="1:12" x14ac:dyDescent="0.25">
      <c r="A5523" t="s">
        <v>1800</v>
      </c>
      <c r="B5523" t="s">
        <v>5304</v>
      </c>
      <c r="C5523" t="s">
        <v>3597</v>
      </c>
      <c r="D5523" t="s">
        <v>216</v>
      </c>
      <c r="E5523" t="s">
        <v>5304</v>
      </c>
      <c r="F5523" t="s">
        <v>3597</v>
      </c>
      <c r="H5523" t="s">
        <v>1923</v>
      </c>
      <c r="I5523" t="s">
        <v>7678</v>
      </c>
      <c r="K5523" t="s">
        <v>137</v>
      </c>
      <c r="L5523" t="s">
        <v>8987</v>
      </c>
    </row>
    <row r="5524" spans="1:12" x14ac:dyDescent="0.25">
      <c r="A5524" t="s">
        <v>1800</v>
      </c>
      <c r="B5524" t="s">
        <v>5304</v>
      </c>
      <c r="C5524" t="s">
        <v>3605</v>
      </c>
      <c r="D5524" t="s">
        <v>216</v>
      </c>
      <c r="E5524" t="s">
        <v>5304</v>
      </c>
      <c r="F5524" t="s">
        <v>3605</v>
      </c>
      <c r="H5524" t="s">
        <v>1923</v>
      </c>
      <c r="I5524" t="s">
        <v>3663</v>
      </c>
      <c r="K5524" t="s">
        <v>137</v>
      </c>
      <c r="L5524" t="s">
        <v>8989</v>
      </c>
    </row>
    <row r="5525" spans="1:12" x14ac:dyDescent="0.25">
      <c r="A5525" t="s">
        <v>1800</v>
      </c>
      <c r="B5525" t="s">
        <v>5304</v>
      </c>
      <c r="C5525" t="s">
        <v>3607</v>
      </c>
      <c r="D5525" t="s">
        <v>216</v>
      </c>
      <c r="E5525" t="s">
        <v>5304</v>
      </c>
      <c r="F5525" t="s">
        <v>3607</v>
      </c>
      <c r="H5525" t="s">
        <v>130</v>
      </c>
      <c r="I5525" t="s">
        <v>3257</v>
      </c>
      <c r="K5525" t="s">
        <v>137</v>
      </c>
      <c r="L5525" t="s">
        <v>8990</v>
      </c>
    </row>
    <row r="5526" spans="1:12" x14ac:dyDescent="0.25">
      <c r="A5526" t="s">
        <v>1800</v>
      </c>
      <c r="B5526" t="s">
        <v>5304</v>
      </c>
      <c r="C5526" t="s">
        <v>3613</v>
      </c>
      <c r="D5526" t="s">
        <v>216</v>
      </c>
      <c r="E5526" t="s">
        <v>5304</v>
      </c>
      <c r="F5526" t="s">
        <v>3613</v>
      </c>
      <c r="H5526" t="s">
        <v>130</v>
      </c>
      <c r="I5526" t="s">
        <v>3285</v>
      </c>
      <c r="K5526" t="s">
        <v>137</v>
      </c>
      <c r="L5526" t="s">
        <v>8991</v>
      </c>
    </row>
    <row r="5527" spans="1:12" x14ac:dyDescent="0.25">
      <c r="A5527" t="s">
        <v>1800</v>
      </c>
      <c r="B5527" t="s">
        <v>5304</v>
      </c>
      <c r="C5527" t="s">
        <v>3941</v>
      </c>
      <c r="D5527" t="s">
        <v>216</v>
      </c>
      <c r="E5527" t="s">
        <v>5304</v>
      </c>
      <c r="F5527" t="s">
        <v>3941</v>
      </c>
      <c r="H5527" t="s">
        <v>130</v>
      </c>
      <c r="I5527" t="s">
        <v>3317</v>
      </c>
      <c r="K5527" t="s">
        <v>137</v>
      </c>
      <c r="L5527" t="s">
        <v>8992</v>
      </c>
    </row>
    <row r="5528" spans="1:12" x14ac:dyDescent="0.25">
      <c r="A5528" t="s">
        <v>1800</v>
      </c>
      <c r="B5528" t="s">
        <v>5304</v>
      </c>
      <c r="C5528" t="s">
        <v>3944</v>
      </c>
      <c r="D5528" t="s">
        <v>216</v>
      </c>
      <c r="E5528" t="s">
        <v>5304</v>
      </c>
      <c r="F5528" t="s">
        <v>3944</v>
      </c>
      <c r="H5528" t="s">
        <v>130</v>
      </c>
      <c r="I5528" t="s">
        <v>3335</v>
      </c>
      <c r="K5528" t="s">
        <v>137</v>
      </c>
      <c r="L5528" t="s">
        <v>8993</v>
      </c>
    </row>
    <row r="5529" spans="1:12" x14ac:dyDescent="0.25">
      <c r="A5529" t="s">
        <v>1800</v>
      </c>
      <c r="B5529" t="s">
        <v>5304</v>
      </c>
      <c r="C5529" t="s">
        <v>3946</v>
      </c>
      <c r="D5529" t="s">
        <v>216</v>
      </c>
      <c r="E5529" t="s">
        <v>5304</v>
      </c>
      <c r="F5529" t="s">
        <v>3946</v>
      </c>
      <c r="H5529" t="s">
        <v>130</v>
      </c>
      <c r="I5529" t="s">
        <v>3341</v>
      </c>
      <c r="K5529" t="s">
        <v>137</v>
      </c>
      <c r="L5529" t="s">
        <v>8994</v>
      </c>
    </row>
    <row r="5530" spans="1:12" x14ac:dyDescent="0.25">
      <c r="A5530" t="s">
        <v>1800</v>
      </c>
      <c r="B5530" t="s">
        <v>5307</v>
      </c>
      <c r="C5530" t="s">
        <v>3549</v>
      </c>
      <c r="D5530" t="s">
        <v>216</v>
      </c>
      <c r="E5530" t="s">
        <v>5307</v>
      </c>
      <c r="F5530" t="s">
        <v>3549</v>
      </c>
      <c r="H5530" t="s">
        <v>130</v>
      </c>
      <c r="I5530" t="s">
        <v>7593</v>
      </c>
      <c r="K5530" t="s">
        <v>137</v>
      </c>
      <c r="L5530" t="s">
        <v>8995</v>
      </c>
    </row>
    <row r="5531" spans="1:12" x14ac:dyDescent="0.25">
      <c r="A5531" t="s">
        <v>1800</v>
      </c>
      <c r="B5531" t="s">
        <v>5307</v>
      </c>
      <c r="C5531" t="s">
        <v>3628</v>
      </c>
      <c r="D5531" t="s">
        <v>216</v>
      </c>
      <c r="E5531" t="s">
        <v>5307</v>
      </c>
      <c r="F5531" t="s">
        <v>3628</v>
      </c>
      <c r="H5531" t="s">
        <v>130</v>
      </c>
      <c r="I5531" t="s">
        <v>3353</v>
      </c>
      <c r="K5531" t="s">
        <v>137</v>
      </c>
      <c r="L5531" t="s">
        <v>8996</v>
      </c>
    </row>
    <row r="5532" spans="1:12" x14ac:dyDescent="0.25">
      <c r="A5532" t="s">
        <v>144</v>
      </c>
      <c r="B5532" t="s">
        <v>5288</v>
      </c>
      <c r="C5532" t="s">
        <v>3628</v>
      </c>
      <c r="D5532" t="s">
        <v>144</v>
      </c>
      <c r="E5532" t="s">
        <v>5288</v>
      </c>
      <c r="F5532" t="s">
        <v>3628</v>
      </c>
      <c r="H5532" t="s">
        <v>130</v>
      </c>
      <c r="I5532" t="s">
        <v>3359</v>
      </c>
      <c r="K5532" t="s">
        <v>137</v>
      </c>
      <c r="L5532" t="s">
        <v>8997</v>
      </c>
    </row>
    <row r="5533" spans="1:12" x14ac:dyDescent="0.25">
      <c r="A5533" t="s">
        <v>144</v>
      </c>
      <c r="B5533" t="s">
        <v>5288</v>
      </c>
      <c r="C5533" t="s">
        <v>3666</v>
      </c>
      <c r="D5533" t="s">
        <v>144</v>
      </c>
      <c r="E5533" t="s">
        <v>5288</v>
      </c>
      <c r="F5533" t="s">
        <v>3666</v>
      </c>
      <c r="H5533" t="s">
        <v>130</v>
      </c>
      <c r="I5533" t="s">
        <v>7945</v>
      </c>
      <c r="K5533" t="s">
        <v>137</v>
      </c>
      <c r="L5533" t="s">
        <v>8998</v>
      </c>
    </row>
    <row r="5534" spans="1:12" x14ac:dyDescent="0.25">
      <c r="A5534" t="s">
        <v>144</v>
      </c>
      <c r="B5534" t="s">
        <v>5288</v>
      </c>
      <c r="C5534" t="s">
        <v>3669</v>
      </c>
      <c r="D5534" t="s">
        <v>144</v>
      </c>
      <c r="E5534" t="s">
        <v>5288</v>
      </c>
      <c r="F5534" t="s">
        <v>3669</v>
      </c>
      <c r="H5534" t="s">
        <v>130</v>
      </c>
      <c r="I5534" t="s">
        <v>3377</v>
      </c>
      <c r="K5534" t="s">
        <v>137</v>
      </c>
      <c r="L5534" t="s">
        <v>8999</v>
      </c>
    </row>
    <row r="5535" spans="1:12" x14ac:dyDescent="0.25">
      <c r="A5535" t="s">
        <v>144</v>
      </c>
      <c r="B5535" t="s">
        <v>5288</v>
      </c>
      <c r="C5535" t="s">
        <v>3672</v>
      </c>
      <c r="D5535" t="s">
        <v>144</v>
      </c>
      <c r="E5535" t="s">
        <v>5288</v>
      </c>
      <c r="F5535" t="s">
        <v>3672</v>
      </c>
      <c r="H5535" t="s">
        <v>130</v>
      </c>
      <c r="I5535" t="s">
        <v>3380</v>
      </c>
      <c r="K5535" t="s">
        <v>137</v>
      </c>
      <c r="L5535" t="s">
        <v>9000</v>
      </c>
    </row>
    <row r="5536" spans="1:12" x14ac:dyDescent="0.25">
      <c r="A5536" t="s">
        <v>144</v>
      </c>
      <c r="B5536" t="s">
        <v>5288</v>
      </c>
      <c r="C5536" t="s">
        <v>3675</v>
      </c>
      <c r="D5536" t="s">
        <v>144</v>
      </c>
      <c r="E5536" t="s">
        <v>5288</v>
      </c>
      <c r="F5536" t="s">
        <v>3675</v>
      </c>
      <c r="H5536" t="s">
        <v>130</v>
      </c>
      <c r="I5536" t="s">
        <v>3383</v>
      </c>
      <c r="K5536" t="s">
        <v>137</v>
      </c>
      <c r="L5536" t="s">
        <v>9001</v>
      </c>
    </row>
    <row r="5537" spans="1:12" x14ac:dyDescent="0.25">
      <c r="A5537" t="s">
        <v>144</v>
      </c>
      <c r="B5537" t="s">
        <v>5288</v>
      </c>
      <c r="C5537" t="s">
        <v>3678</v>
      </c>
      <c r="D5537" t="s">
        <v>144</v>
      </c>
      <c r="E5537" t="s">
        <v>5288</v>
      </c>
      <c r="F5537" t="s">
        <v>3678</v>
      </c>
      <c r="H5537" t="s">
        <v>130</v>
      </c>
      <c r="I5537" t="s">
        <v>7946</v>
      </c>
      <c r="K5537" t="s">
        <v>137</v>
      </c>
      <c r="L5537" t="s">
        <v>9002</v>
      </c>
    </row>
    <row r="5538" spans="1:12" x14ac:dyDescent="0.25">
      <c r="A5538" t="s">
        <v>144</v>
      </c>
      <c r="B5538" t="s">
        <v>5288</v>
      </c>
      <c r="C5538" t="s">
        <v>3684</v>
      </c>
      <c r="D5538" t="s">
        <v>144</v>
      </c>
      <c r="E5538" t="s">
        <v>5288</v>
      </c>
      <c r="F5538" t="s">
        <v>3684</v>
      </c>
      <c r="H5538" t="s">
        <v>130</v>
      </c>
      <c r="I5538" t="s">
        <v>7947</v>
      </c>
      <c r="K5538" t="s">
        <v>137</v>
      </c>
      <c r="L5538" t="s">
        <v>9003</v>
      </c>
    </row>
    <row r="5539" spans="1:12" x14ac:dyDescent="0.25">
      <c r="A5539" t="s">
        <v>144</v>
      </c>
      <c r="B5539" t="s">
        <v>5288</v>
      </c>
      <c r="C5539" t="s">
        <v>3690</v>
      </c>
      <c r="D5539" t="s">
        <v>144</v>
      </c>
      <c r="E5539" t="s">
        <v>5288</v>
      </c>
      <c r="F5539" t="s">
        <v>3690</v>
      </c>
      <c r="H5539" t="s">
        <v>130</v>
      </c>
      <c r="I5539" t="s">
        <v>3386</v>
      </c>
      <c r="K5539" t="s">
        <v>137</v>
      </c>
      <c r="L5539" t="s">
        <v>9004</v>
      </c>
    </row>
    <row r="5540" spans="1:12" x14ac:dyDescent="0.25">
      <c r="A5540" t="s">
        <v>144</v>
      </c>
      <c r="B5540" t="s">
        <v>5288</v>
      </c>
      <c r="C5540" t="s">
        <v>3702</v>
      </c>
      <c r="D5540" t="s">
        <v>144</v>
      </c>
      <c r="E5540" t="s">
        <v>5288</v>
      </c>
      <c r="F5540" t="s">
        <v>3702</v>
      </c>
      <c r="H5540" t="s">
        <v>130</v>
      </c>
      <c r="I5540" t="s">
        <v>7597</v>
      </c>
      <c r="K5540" t="s">
        <v>137</v>
      </c>
      <c r="L5540" t="s">
        <v>9005</v>
      </c>
    </row>
    <row r="5541" spans="1:12" x14ac:dyDescent="0.25">
      <c r="A5541" t="s">
        <v>144</v>
      </c>
      <c r="B5541" t="s">
        <v>5288</v>
      </c>
      <c r="C5541" t="s">
        <v>3705</v>
      </c>
      <c r="D5541" t="s">
        <v>144</v>
      </c>
      <c r="E5541" t="s">
        <v>5288</v>
      </c>
      <c r="F5541" t="s">
        <v>3705</v>
      </c>
      <c r="H5541" t="s">
        <v>130</v>
      </c>
      <c r="I5541" t="s">
        <v>3397</v>
      </c>
      <c r="K5541" t="s">
        <v>137</v>
      </c>
      <c r="L5541" t="s">
        <v>9006</v>
      </c>
    </row>
    <row r="5542" spans="1:12" x14ac:dyDescent="0.25">
      <c r="A5542" t="s">
        <v>144</v>
      </c>
      <c r="B5542" t="s">
        <v>5288</v>
      </c>
      <c r="C5542" t="s">
        <v>3714</v>
      </c>
      <c r="D5542" t="s">
        <v>144</v>
      </c>
      <c r="E5542" t="s">
        <v>5288</v>
      </c>
      <c r="F5542" t="s">
        <v>3714</v>
      </c>
      <c r="H5542" t="s">
        <v>130</v>
      </c>
      <c r="I5542" t="s">
        <v>7950</v>
      </c>
      <c r="K5542" t="s">
        <v>137</v>
      </c>
      <c r="L5542" t="s">
        <v>9007</v>
      </c>
    </row>
    <row r="5543" spans="1:12" x14ac:dyDescent="0.25">
      <c r="A5543" t="s">
        <v>144</v>
      </c>
      <c r="B5543" t="s">
        <v>5288</v>
      </c>
      <c r="C5543" t="s">
        <v>3717</v>
      </c>
      <c r="D5543" t="s">
        <v>144</v>
      </c>
      <c r="E5543" t="s">
        <v>5288</v>
      </c>
      <c r="F5543" t="s">
        <v>3717</v>
      </c>
      <c r="H5543" t="s">
        <v>130</v>
      </c>
      <c r="I5543" t="s">
        <v>7951</v>
      </c>
      <c r="K5543" t="s">
        <v>137</v>
      </c>
      <c r="L5543" t="s">
        <v>9008</v>
      </c>
    </row>
    <row r="5544" spans="1:12" x14ac:dyDescent="0.25">
      <c r="A5544" t="s">
        <v>144</v>
      </c>
      <c r="B5544" t="s">
        <v>5288</v>
      </c>
      <c r="C5544" t="s">
        <v>3720</v>
      </c>
      <c r="D5544" t="s">
        <v>144</v>
      </c>
      <c r="E5544" t="s">
        <v>5288</v>
      </c>
      <c r="F5544" t="s">
        <v>3720</v>
      </c>
      <c r="H5544" t="s">
        <v>130</v>
      </c>
      <c r="I5544" t="s">
        <v>7952</v>
      </c>
      <c r="K5544" t="s">
        <v>137</v>
      </c>
      <c r="L5544" t="s">
        <v>9009</v>
      </c>
    </row>
    <row r="5545" spans="1:12" x14ac:dyDescent="0.25">
      <c r="A5545" t="s">
        <v>144</v>
      </c>
      <c r="B5545" t="s">
        <v>5288</v>
      </c>
      <c r="C5545" t="s">
        <v>3735</v>
      </c>
      <c r="D5545" t="s">
        <v>144</v>
      </c>
      <c r="E5545" t="s">
        <v>5288</v>
      </c>
      <c r="F5545" t="s">
        <v>3735</v>
      </c>
      <c r="H5545" t="s">
        <v>130</v>
      </c>
      <c r="I5545" t="s">
        <v>7953</v>
      </c>
      <c r="K5545" t="s">
        <v>137</v>
      </c>
      <c r="L5545" t="s">
        <v>9010</v>
      </c>
    </row>
    <row r="5546" spans="1:12" x14ac:dyDescent="0.25">
      <c r="A5546" t="s">
        <v>144</v>
      </c>
      <c r="B5546" t="s">
        <v>5288</v>
      </c>
      <c r="C5546" t="s">
        <v>3738</v>
      </c>
      <c r="D5546" t="s">
        <v>144</v>
      </c>
      <c r="E5546" t="s">
        <v>5288</v>
      </c>
      <c r="F5546" t="s">
        <v>3738</v>
      </c>
      <c r="H5546" t="s">
        <v>130</v>
      </c>
      <c r="I5546" t="s">
        <v>7601</v>
      </c>
      <c r="K5546" t="s">
        <v>137</v>
      </c>
      <c r="L5546" t="s">
        <v>9011</v>
      </c>
    </row>
    <row r="5547" spans="1:12" x14ac:dyDescent="0.25">
      <c r="A5547" t="s">
        <v>144</v>
      </c>
      <c r="B5547" t="s">
        <v>5288</v>
      </c>
      <c r="C5547" t="s">
        <v>3744</v>
      </c>
      <c r="D5547" t="s">
        <v>144</v>
      </c>
      <c r="E5547" t="s">
        <v>5288</v>
      </c>
      <c r="F5547" t="s">
        <v>3744</v>
      </c>
      <c r="H5547" t="s">
        <v>130</v>
      </c>
      <c r="I5547" t="s">
        <v>4517</v>
      </c>
      <c r="K5547" t="s">
        <v>137</v>
      </c>
      <c r="L5547" t="s">
        <v>9012</v>
      </c>
    </row>
    <row r="5548" spans="1:12" x14ac:dyDescent="0.25">
      <c r="A5548" t="s">
        <v>144</v>
      </c>
      <c r="B5548" t="s">
        <v>5288</v>
      </c>
      <c r="C5548" t="s">
        <v>7906</v>
      </c>
      <c r="D5548" t="s">
        <v>144</v>
      </c>
      <c r="E5548" t="s">
        <v>5288</v>
      </c>
      <c r="F5548" t="s">
        <v>7906</v>
      </c>
      <c r="H5548" t="s">
        <v>130</v>
      </c>
      <c r="I5548" t="s">
        <v>7612</v>
      </c>
      <c r="K5548" t="s">
        <v>137</v>
      </c>
      <c r="L5548" t="s">
        <v>9013</v>
      </c>
    </row>
    <row r="5549" spans="1:12" x14ac:dyDescent="0.25">
      <c r="A5549" t="s">
        <v>144</v>
      </c>
      <c r="B5549" t="s">
        <v>5288</v>
      </c>
      <c r="C5549" t="s">
        <v>3779</v>
      </c>
      <c r="D5549" t="s">
        <v>144</v>
      </c>
      <c r="E5549" t="s">
        <v>5288</v>
      </c>
      <c r="F5549" t="s">
        <v>3779</v>
      </c>
      <c r="H5549" t="s">
        <v>130</v>
      </c>
      <c r="I5549" t="s">
        <v>7623</v>
      </c>
      <c r="K5549" t="s">
        <v>137</v>
      </c>
      <c r="L5549" t="s">
        <v>9014</v>
      </c>
    </row>
    <row r="5550" spans="1:12" x14ac:dyDescent="0.25">
      <c r="A5550" t="s">
        <v>144</v>
      </c>
      <c r="B5550" t="s">
        <v>5288</v>
      </c>
      <c r="C5550" t="s">
        <v>5629</v>
      </c>
      <c r="D5550" t="s">
        <v>144</v>
      </c>
      <c r="E5550" t="s">
        <v>5288</v>
      </c>
      <c r="F5550" t="s">
        <v>5629</v>
      </c>
      <c r="H5550" t="s">
        <v>130</v>
      </c>
      <c r="I5550" t="s">
        <v>7624</v>
      </c>
      <c r="K5550" t="s">
        <v>137</v>
      </c>
      <c r="L5550" t="s">
        <v>9015</v>
      </c>
    </row>
    <row r="5551" spans="1:12" x14ac:dyDescent="0.25">
      <c r="A5551" t="s">
        <v>144</v>
      </c>
      <c r="B5551" t="s">
        <v>5288</v>
      </c>
      <c r="C5551" t="s">
        <v>3785</v>
      </c>
      <c r="D5551" t="s">
        <v>144</v>
      </c>
      <c r="E5551" t="s">
        <v>5288</v>
      </c>
      <c r="F5551" t="s">
        <v>3785</v>
      </c>
      <c r="H5551" t="s">
        <v>130</v>
      </c>
      <c r="I5551" t="s">
        <v>7627</v>
      </c>
      <c r="K5551" t="s">
        <v>137</v>
      </c>
      <c r="L5551" t="s">
        <v>9016</v>
      </c>
    </row>
    <row r="5552" spans="1:12" x14ac:dyDescent="0.25">
      <c r="A5552" t="s">
        <v>144</v>
      </c>
      <c r="B5552" t="s">
        <v>5288</v>
      </c>
      <c r="C5552" t="s">
        <v>7727</v>
      </c>
      <c r="D5552" t="s">
        <v>144</v>
      </c>
      <c r="E5552" t="s">
        <v>5288</v>
      </c>
      <c r="F5552" t="s">
        <v>7727</v>
      </c>
      <c r="H5552" t="s">
        <v>130</v>
      </c>
      <c r="I5552" t="s">
        <v>8036</v>
      </c>
      <c r="K5552" t="s">
        <v>137</v>
      </c>
      <c r="L5552" t="s">
        <v>9017</v>
      </c>
    </row>
    <row r="5553" spans="1:12" x14ac:dyDescent="0.25">
      <c r="A5553" t="s">
        <v>144</v>
      </c>
      <c r="B5553" t="s">
        <v>5288</v>
      </c>
      <c r="C5553" t="s">
        <v>3790</v>
      </c>
      <c r="D5553" t="s">
        <v>144</v>
      </c>
      <c r="E5553" t="s">
        <v>5288</v>
      </c>
      <c r="F5553" t="s">
        <v>3790</v>
      </c>
      <c r="H5553" t="s">
        <v>130</v>
      </c>
      <c r="I5553" t="s">
        <v>8037</v>
      </c>
      <c r="K5553" t="s">
        <v>137</v>
      </c>
      <c r="L5553" t="s">
        <v>9018</v>
      </c>
    </row>
    <row r="5554" spans="1:12" x14ac:dyDescent="0.25">
      <c r="A5554" t="s">
        <v>144</v>
      </c>
      <c r="B5554" t="s">
        <v>5288</v>
      </c>
      <c r="C5554" t="s">
        <v>5640</v>
      </c>
      <c r="D5554" t="s">
        <v>144</v>
      </c>
      <c r="E5554" t="s">
        <v>5288</v>
      </c>
      <c r="F5554" t="s">
        <v>5640</v>
      </c>
      <c r="H5554" t="s">
        <v>130</v>
      </c>
      <c r="I5554" t="s">
        <v>8039</v>
      </c>
      <c r="K5554" t="s">
        <v>137</v>
      </c>
      <c r="L5554" t="s">
        <v>9019</v>
      </c>
    </row>
    <row r="5555" spans="1:12" x14ac:dyDescent="0.25">
      <c r="A5555" t="s">
        <v>144</v>
      </c>
      <c r="B5555" t="s">
        <v>5288</v>
      </c>
      <c r="C5555" t="s">
        <v>3796</v>
      </c>
      <c r="D5555" t="s">
        <v>144</v>
      </c>
      <c r="E5555" t="s">
        <v>5288</v>
      </c>
      <c r="F5555" t="s">
        <v>3796</v>
      </c>
      <c r="H5555" t="s">
        <v>1931</v>
      </c>
      <c r="I5555" t="s">
        <v>3257</v>
      </c>
      <c r="K5555" t="s">
        <v>137</v>
      </c>
      <c r="L5555" t="s">
        <v>9020</v>
      </c>
    </row>
    <row r="5556" spans="1:12" x14ac:dyDescent="0.25">
      <c r="A5556" t="s">
        <v>144</v>
      </c>
      <c r="B5556" t="s">
        <v>5288</v>
      </c>
      <c r="C5556" t="s">
        <v>5647</v>
      </c>
      <c r="D5556" t="s">
        <v>144</v>
      </c>
      <c r="E5556" t="s">
        <v>5288</v>
      </c>
      <c r="F5556" t="s">
        <v>5647</v>
      </c>
      <c r="H5556" t="s">
        <v>1931</v>
      </c>
      <c r="I5556" t="s">
        <v>3285</v>
      </c>
      <c r="K5556" t="s">
        <v>137</v>
      </c>
      <c r="L5556" t="s">
        <v>9022</v>
      </c>
    </row>
    <row r="5557" spans="1:12" x14ac:dyDescent="0.25">
      <c r="A5557" t="s">
        <v>144</v>
      </c>
      <c r="B5557" t="s">
        <v>5288</v>
      </c>
      <c r="C5557" t="s">
        <v>3802</v>
      </c>
      <c r="D5557" t="s">
        <v>144</v>
      </c>
      <c r="E5557" t="s">
        <v>5288</v>
      </c>
      <c r="F5557" t="s">
        <v>3802</v>
      </c>
      <c r="H5557" t="s">
        <v>1931</v>
      </c>
      <c r="I5557" t="s">
        <v>3317</v>
      </c>
      <c r="K5557" t="s">
        <v>137</v>
      </c>
      <c r="L5557" t="s">
        <v>9023</v>
      </c>
    </row>
    <row r="5558" spans="1:12" x14ac:dyDescent="0.25">
      <c r="A5558" t="s">
        <v>144</v>
      </c>
      <c r="B5558" t="s">
        <v>5288</v>
      </c>
      <c r="C5558" t="s">
        <v>5654</v>
      </c>
      <c r="D5558" t="s">
        <v>144</v>
      </c>
      <c r="E5558" t="s">
        <v>5288</v>
      </c>
      <c r="F5558" t="s">
        <v>5654</v>
      </c>
      <c r="H5558" t="s">
        <v>1931</v>
      </c>
      <c r="I5558" t="s">
        <v>9042</v>
      </c>
      <c r="K5558" t="s">
        <v>137</v>
      </c>
      <c r="L5558" t="s">
        <v>9024</v>
      </c>
    </row>
    <row r="5559" spans="1:12" x14ac:dyDescent="0.25">
      <c r="A5559" t="s">
        <v>144</v>
      </c>
      <c r="B5559" t="s">
        <v>5288</v>
      </c>
      <c r="C5559" t="s">
        <v>3808</v>
      </c>
      <c r="D5559" t="s">
        <v>144</v>
      </c>
      <c r="E5559" t="s">
        <v>5288</v>
      </c>
      <c r="F5559" t="s">
        <v>3808</v>
      </c>
      <c r="H5559" t="s">
        <v>1931</v>
      </c>
      <c r="I5559" t="s">
        <v>3341</v>
      </c>
      <c r="K5559" t="s">
        <v>137</v>
      </c>
      <c r="L5559" t="s">
        <v>9025</v>
      </c>
    </row>
    <row r="5560" spans="1:12" x14ac:dyDescent="0.25">
      <c r="A5560" t="s">
        <v>144</v>
      </c>
      <c r="B5560" t="s">
        <v>5288</v>
      </c>
      <c r="C5560" t="s">
        <v>5661</v>
      </c>
      <c r="D5560" t="s">
        <v>144</v>
      </c>
      <c r="E5560" t="s">
        <v>5288</v>
      </c>
      <c r="F5560" t="s">
        <v>5661</v>
      </c>
      <c r="H5560" t="s">
        <v>1931</v>
      </c>
      <c r="I5560" t="s">
        <v>7939</v>
      </c>
      <c r="K5560" t="s">
        <v>137</v>
      </c>
      <c r="L5560" t="s">
        <v>9026</v>
      </c>
    </row>
    <row r="5561" spans="1:12" x14ac:dyDescent="0.25">
      <c r="A5561" t="s">
        <v>144</v>
      </c>
      <c r="B5561" t="s">
        <v>5288</v>
      </c>
      <c r="C5561" t="s">
        <v>3814</v>
      </c>
      <c r="D5561" t="s">
        <v>144</v>
      </c>
      <c r="E5561" t="s">
        <v>5288</v>
      </c>
      <c r="F5561" t="s">
        <v>3814</v>
      </c>
      <c r="H5561" t="s">
        <v>1931</v>
      </c>
      <c r="I5561" t="s">
        <v>7593</v>
      </c>
      <c r="K5561" t="s">
        <v>137</v>
      </c>
      <c r="L5561" t="s">
        <v>9027</v>
      </c>
    </row>
    <row r="5562" spans="1:12" x14ac:dyDescent="0.25">
      <c r="A5562" t="s">
        <v>144</v>
      </c>
      <c r="B5562" t="s">
        <v>5288</v>
      </c>
      <c r="C5562" t="s">
        <v>5668</v>
      </c>
      <c r="D5562" t="s">
        <v>144</v>
      </c>
      <c r="E5562" t="s">
        <v>5288</v>
      </c>
      <c r="F5562" t="s">
        <v>5668</v>
      </c>
      <c r="H5562" t="s">
        <v>1931</v>
      </c>
      <c r="I5562" t="s">
        <v>3353</v>
      </c>
      <c r="K5562" t="s">
        <v>137</v>
      </c>
      <c r="L5562" t="s">
        <v>9028</v>
      </c>
    </row>
    <row r="5563" spans="1:12" x14ac:dyDescent="0.25">
      <c r="A5563" t="s">
        <v>144</v>
      </c>
      <c r="B5563" t="s">
        <v>5288</v>
      </c>
      <c r="C5563" t="s">
        <v>3820</v>
      </c>
      <c r="D5563" t="s">
        <v>144</v>
      </c>
      <c r="E5563" t="s">
        <v>5288</v>
      </c>
      <c r="F5563" t="s">
        <v>3820</v>
      </c>
      <c r="H5563" t="s">
        <v>1931</v>
      </c>
      <c r="I5563" t="s">
        <v>3359</v>
      </c>
      <c r="K5563" t="s">
        <v>137</v>
      </c>
      <c r="L5563" t="s">
        <v>9029</v>
      </c>
    </row>
    <row r="5564" spans="1:12" x14ac:dyDescent="0.25">
      <c r="A5564" t="s">
        <v>144</v>
      </c>
      <c r="B5564" t="s">
        <v>5288</v>
      </c>
      <c r="C5564" t="s">
        <v>5678</v>
      </c>
      <c r="D5564" t="s">
        <v>144</v>
      </c>
      <c r="E5564" t="s">
        <v>5288</v>
      </c>
      <c r="F5564" t="s">
        <v>5678</v>
      </c>
      <c r="H5564" t="s">
        <v>1931</v>
      </c>
      <c r="I5564" t="s">
        <v>7945</v>
      </c>
      <c r="K5564" t="s">
        <v>137</v>
      </c>
      <c r="L5564" t="s">
        <v>9030</v>
      </c>
    </row>
    <row r="5565" spans="1:12" x14ac:dyDescent="0.25">
      <c r="A5565" t="s">
        <v>144</v>
      </c>
      <c r="B5565" t="s">
        <v>5288</v>
      </c>
      <c r="C5565" t="s">
        <v>3826</v>
      </c>
      <c r="D5565" t="s">
        <v>144</v>
      </c>
      <c r="E5565" t="s">
        <v>5288</v>
      </c>
      <c r="F5565" t="s">
        <v>3826</v>
      </c>
      <c r="H5565" t="s">
        <v>1931</v>
      </c>
      <c r="I5565" t="s">
        <v>3380</v>
      </c>
      <c r="K5565" t="s">
        <v>137</v>
      </c>
      <c r="L5565" t="s">
        <v>9031</v>
      </c>
    </row>
    <row r="5566" spans="1:12" x14ac:dyDescent="0.25">
      <c r="A5566" t="s">
        <v>144</v>
      </c>
      <c r="B5566" t="s">
        <v>5288</v>
      </c>
      <c r="C5566" t="s">
        <v>5688</v>
      </c>
      <c r="D5566" t="s">
        <v>144</v>
      </c>
      <c r="E5566" t="s">
        <v>5288</v>
      </c>
      <c r="F5566" t="s">
        <v>5688</v>
      </c>
      <c r="H5566" t="s">
        <v>1931</v>
      </c>
      <c r="I5566" t="s">
        <v>3383</v>
      </c>
      <c r="K5566" t="s">
        <v>137</v>
      </c>
      <c r="L5566" t="s">
        <v>9032</v>
      </c>
    </row>
    <row r="5567" spans="1:12" x14ac:dyDescent="0.25">
      <c r="A5567" t="s">
        <v>144</v>
      </c>
      <c r="B5567" t="s">
        <v>5288</v>
      </c>
      <c r="C5567" t="s">
        <v>3831</v>
      </c>
      <c r="D5567" t="s">
        <v>144</v>
      </c>
      <c r="E5567" t="s">
        <v>5288</v>
      </c>
      <c r="F5567" t="s">
        <v>3831</v>
      </c>
      <c r="H5567" t="s">
        <v>1931</v>
      </c>
      <c r="I5567" t="s">
        <v>7947</v>
      </c>
      <c r="K5567" t="s">
        <v>137</v>
      </c>
      <c r="L5567" t="s">
        <v>9033</v>
      </c>
    </row>
    <row r="5568" spans="1:12" x14ac:dyDescent="0.25">
      <c r="A5568" t="s">
        <v>144</v>
      </c>
      <c r="B5568" t="s">
        <v>5288</v>
      </c>
      <c r="C5568" t="s">
        <v>5695</v>
      </c>
      <c r="D5568" t="s">
        <v>144</v>
      </c>
      <c r="E5568" t="s">
        <v>5288</v>
      </c>
      <c r="F5568" t="s">
        <v>5695</v>
      </c>
      <c r="H5568" t="s">
        <v>1931</v>
      </c>
      <c r="I5568" t="s">
        <v>3386</v>
      </c>
      <c r="K5568" t="s">
        <v>137</v>
      </c>
      <c r="L5568" t="s">
        <v>9034</v>
      </c>
    </row>
    <row r="5569" spans="1:12" x14ac:dyDescent="0.25">
      <c r="A5569" t="s">
        <v>144</v>
      </c>
      <c r="B5569" t="s">
        <v>5288</v>
      </c>
      <c r="C5569" t="s">
        <v>3834</v>
      </c>
      <c r="D5569" t="s">
        <v>144</v>
      </c>
      <c r="E5569" t="s">
        <v>5288</v>
      </c>
      <c r="F5569" t="s">
        <v>3834</v>
      </c>
      <c r="H5569" t="s">
        <v>1931</v>
      </c>
      <c r="I5569" t="s">
        <v>7597</v>
      </c>
      <c r="K5569" t="s">
        <v>137</v>
      </c>
      <c r="L5569" t="s">
        <v>9035</v>
      </c>
    </row>
    <row r="5570" spans="1:12" x14ac:dyDescent="0.25">
      <c r="A5570" t="s">
        <v>144</v>
      </c>
      <c r="B5570" t="s">
        <v>5288</v>
      </c>
      <c r="C5570" t="s">
        <v>5702</v>
      </c>
      <c r="D5570" t="s">
        <v>144</v>
      </c>
      <c r="E5570" t="s">
        <v>5288</v>
      </c>
      <c r="F5570" t="s">
        <v>5702</v>
      </c>
      <c r="H5570" t="s">
        <v>1931</v>
      </c>
      <c r="I5570" t="s">
        <v>3397</v>
      </c>
      <c r="K5570" t="s">
        <v>137</v>
      </c>
      <c r="L5570" t="s">
        <v>8186</v>
      </c>
    </row>
    <row r="5571" spans="1:12" x14ac:dyDescent="0.25">
      <c r="A5571" t="s">
        <v>144</v>
      </c>
      <c r="B5571" t="s">
        <v>5288</v>
      </c>
      <c r="C5571" t="s">
        <v>3837</v>
      </c>
      <c r="D5571" t="s">
        <v>144</v>
      </c>
      <c r="E5571" t="s">
        <v>5288</v>
      </c>
      <c r="F5571" t="s">
        <v>3837</v>
      </c>
      <c r="H5571" t="s">
        <v>1931</v>
      </c>
      <c r="I5571" t="s">
        <v>7950</v>
      </c>
      <c r="K5571" t="s">
        <v>137</v>
      </c>
      <c r="L5571" t="s">
        <v>9103</v>
      </c>
    </row>
    <row r="5572" spans="1:12" x14ac:dyDescent="0.25">
      <c r="A5572" t="s">
        <v>144</v>
      </c>
      <c r="B5572" t="s">
        <v>5288</v>
      </c>
      <c r="C5572" t="s">
        <v>5708</v>
      </c>
      <c r="D5572" t="s">
        <v>144</v>
      </c>
      <c r="E5572" t="s">
        <v>5288</v>
      </c>
      <c r="F5572" t="s">
        <v>5708</v>
      </c>
      <c r="H5572" t="s">
        <v>1931</v>
      </c>
      <c r="I5572" t="s">
        <v>7951</v>
      </c>
      <c r="K5572" t="s">
        <v>139</v>
      </c>
      <c r="L5572" t="s">
        <v>3305</v>
      </c>
    </row>
    <row r="5573" spans="1:12" x14ac:dyDescent="0.25">
      <c r="A5573" t="s">
        <v>144</v>
      </c>
      <c r="B5573" t="s">
        <v>5288</v>
      </c>
      <c r="C5573" t="s">
        <v>3840</v>
      </c>
      <c r="D5573" t="s">
        <v>144</v>
      </c>
      <c r="E5573" t="s">
        <v>5288</v>
      </c>
      <c r="F5573" t="s">
        <v>3840</v>
      </c>
      <c r="H5573" t="s">
        <v>1931</v>
      </c>
      <c r="I5573" t="s">
        <v>7952</v>
      </c>
      <c r="K5573" t="s">
        <v>139</v>
      </c>
      <c r="L5573" t="s">
        <v>3323</v>
      </c>
    </row>
    <row r="5574" spans="1:12" x14ac:dyDescent="0.25">
      <c r="A5574" t="s">
        <v>144</v>
      </c>
      <c r="B5574" t="s">
        <v>5288</v>
      </c>
      <c r="C5574" t="s">
        <v>3843</v>
      </c>
      <c r="D5574" t="s">
        <v>144</v>
      </c>
      <c r="E5574" t="s">
        <v>5288</v>
      </c>
      <c r="F5574" t="s">
        <v>3843</v>
      </c>
      <c r="H5574" t="s">
        <v>1931</v>
      </c>
      <c r="I5574" t="s">
        <v>3409</v>
      </c>
      <c r="K5574" t="s">
        <v>139</v>
      </c>
      <c r="L5574" t="s">
        <v>3326</v>
      </c>
    </row>
    <row r="5575" spans="1:12" x14ac:dyDescent="0.25">
      <c r="A5575" t="s">
        <v>144</v>
      </c>
      <c r="B5575" t="s">
        <v>5288</v>
      </c>
      <c r="C5575" t="s">
        <v>3846</v>
      </c>
      <c r="D5575" t="s">
        <v>144</v>
      </c>
      <c r="E5575" t="s">
        <v>5288</v>
      </c>
      <c r="F5575" t="s">
        <v>3846</v>
      </c>
      <c r="H5575" t="s">
        <v>1931</v>
      </c>
      <c r="I5575" t="s">
        <v>7601</v>
      </c>
      <c r="K5575" t="s">
        <v>139</v>
      </c>
      <c r="L5575" t="s">
        <v>3332</v>
      </c>
    </row>
    <row r="5576" spans="1:12" x14ac:dyDescent="0.25">
      <c r="A5576" t="s">
        <v>144</v>
      </c>
      <c r="B5576" t="s">
        <v>5288</v>
      </c>
      <c r="C5576" t="s">
        <v>3849</v>
      </c>
      <c r="D5576" t="s">
        <v>144</v>
      </c>
      <c r="E5576" t="s">
        <v>5288</v>
      </c>
      <c r="F5576" t="s">
        <v>3849</v>
      </c>
      <c r="H5576" t="s">
        <v>1931</v>
      </c>
      <c r="I5576" t="s">
        <v>4517</v>
      </c>
      <c r="K5576" t="s">
        <v>139</v>
      </c>
      <c r="L5576" t="s">
        <v>3335</v>
      </c>
    </row>
    <row r="5577" spans="1:12" x14ac:dyDescent="0.25">
      <c r="A5577" t="s">
        <v>144</v>
      </c>
      <c r="B5577" t="s">
        <v>5288</v>
      </c>
      <c r="C5577" t="s">
        <v>3852</v>
      </c>
      <c r="D5577" t="s">
        <v>144</v>
      </c>
      <c r="E5577" t="s">
        <v>5288</v>
      </c>
      <c r="F5577" t="s">
        <v>3852</v>
      </c>
      <c r="H5577" t="s">
        <v>1931</v>
      </c>
      <c r="I5577" t="s">
        <v>7623</v>
      </c>
      <c r="K5577" t="s">
        <v>139</v>
      </c>
      <c r="L5577" t="s">
        <v>3338</v>
      </c>
    </row>
    <row r="5578" spans="1:12" x14ac:dyDescent="0.25">
      <c r="A5578" t="s">
        <v>144</v>
      </c>
      <c r="B5578" t="s">
        <v>5288</v>
      </c>
      <c r="C5578" t="s">
        <v>3858</v>
      </c>
      <c r="D5578" t="s">
        <v>144</v>
      </c>
      <c r="E5578" t="s">
        <v>5288</v>
      </c>
      <c r="F5578" t="s">
        <v>3858</v>
      </c>
      <c r="H5578" t="s">
        <v>1931</v>
      </c>
      <c r="I5578" t="s">
        <v>7624</v>
      </c>
      <c r="K5578" t="s">
        <v>139</v>
      </c>
      <c r="L5578" t="s">
        <v>3341</v>
      </c>
    </row>
    <row r="5579" spans="1:12" x14ac:dyDescent="0.25">
      <c r="A5579" t="s">
        <v>144</v>
      </c>
      <c r="B5579" t="s">
        <v>5288</v>
      </c>
      <c r="C5579" t="s">
        <v>3861</v>
      </c>
      <c r="D5579" t="s">
        <v>144</v>
      </c>
      <c r="E5579" t="s">
        <v>5288</v>
      </c>
      <c r="F5579" t="s">
        <v>3861</v>
      </c>
      <c r="H5579" t="s">
        <v>1931</v>
      </c>
      <c r="I5579" t="s">
        <v>7627</v>
      </c>
      <c r="K5579" t="s">
        <v>139</v>
      </c>
      <c r="L5579" t="s">
        <v>7996</v>
      </c>
    </row>
    <row r="5580" spans="1:12" x14ac:dyDescent="0.25">
      <c r="A5580" t="s">
        <v>144</v>
      </c>
      <c r="B5580" t="s">
        <v>5288</v>
      </c>
      <c r="C5580" t="s">
        <v>3864</v>
      </c>
      <c r="D5580" t="s">
        <v>144</v>
      </c>
      <c r="E5580" t="s">
        <v>5288</v>
      </c>
      <c r="F5580" t="s">
        <v>3864</v>
      </c>
      <c r="H5580" t="s">
        <v>1931</v>
      </c>
      <c r="I5580" t="s">
        <v>7670</v>
      </c>
      <c r="K5580" t="s">
        <v>139</v>
      </c>
      <c r="L5580" t="s">
        <v>3359</v>
      </c>
    </row>
    <row r="5581" spans="1:12" x14ac:dyDescent="0.25">
      <c r="A5581" t="s">
        <v>144</v>
      </c>
      <c r="B5581" t="s">
        <v>5288</v>
      </c>
      <c r="C5581" t="s">
        <v>3867</v>
      </c>
      <c r="D5581" t="s">
        <v>144</v>
      </c>
      <c r="E5581" t="s">
        <v>5288</v>
      </c>
      <c r="F5581" t="s">
        <v>3867</v>
      </c>
      <c r="H5581" t="s">
        <v>1931</v>
      </c>
      <c r="I5581" t="s">
        <v>8036</v>
      </c>
      <c r="K5581" t="s">
        <v>139</v>
      </c>
      <c r="L5581" t="s">
        <v>7897</v>
      </c>
    </row>
    <row r="5582" spans="1:12" x14ac:dyDescent="0.25">
      <c r="A5582" t="s">
        <v>144</v>
      </c>
      <c r="B5582" t="s">
        <v>5288</v>
      </c>
      <c r="C5582" t="s">
        <v>3870</v>
      </c>
      <c r="D5582" t="s">
        <v>144</v>
      </c>
      <c r="E5582" t="s">
        <v>5288</v>
      </c>
      <c r="F5582" t="s">
        <v>3870</v>
      </c>
      <c r="H5582" t="s">
        <v>1931</v>
      </c>
      <c r="I5582" t="s">
        <v>8039</v>
      </c>
    </row>
    <row r="5583" spans="1:12" x14ac:dyDescent="0.25">
      <c r="A5583" t="s">
        <v>144</v>
      </c>
      <c r="B5583" t="s">
        <v>5288</v>
      </c>
      <c r="C5583" t="s">
        <v>7915</v>
      </c>
      <c r="D5583" t="s">
        <v>144</v>
      </c>
      <c r="E5583" t="s">
        <v>5288</v>
      </c>
      <c r="F5583" t="s">
        <v>7915</v>
      </c>
      <c r="H5583" t="s">
        <v>1931</v>
      </c>
      <c r="I5583" t="s">
        <v>7654</v>
      </c>
    </row>
    <row r="5584" spans="1:12" x14ac:dyDescent="0.25">
      <c r="A5584" t="s">
        <v>144</v>
      </c>
      <c r="B5584" t="s">
        <v>5288</v>
      </c>
      <c r="C5584" t="s">
        <v>3995</v>
      </c>
      <c r="D5584" t="s">
        <v>144</v>
      </c>
      <c r="E5584" t="s">
        <v>5288</v>
      </c>
      <c r="F5584" t="s">
        <v>3995</v>
      </c>
      <c r="H5584" t="s">
        <v>1931</v>
      </c>
      <c r="I5584" t="s">
        <v>3628</v>
      </c>
    </row>
    <row r="5585" spans="1:9" x14ac:dyDescent="0.25">
      <c r="A5585" t="s">
        <v>1811</v>
      </c>
      <c r="B5585" t="s">
        <v>5288</v>
      </c>
      <c r="C5585" t="s">
        <v>3628</v>
      </c>
      <c r="D5585" t="s">
        <v>144</v>
      </c>
      <c r="E5585" t="s">
        <v>5288</v>
      </c>
      <c r="F5585" t="s">
        <v>3628</v>
      </c>
      <c r="H5585" t="s">
        <v>1931</v>
      </c>
      <c r="I5585" t="s">
        <v>8190</v>
      </c>
    </row>
    <row r="5586" spans="1:9" x14ac:dyDescent="0.25">
      <c r="A5586" t="s">
        <v>1811</v>
      </c>
      <c r="B5586" t="s">
        <v>5288</v>
      </c>
      <c r="C5586" t="s">
        <v>3666</v>
      </c>
      <c r="D5586" t="s">
        <v>144</v>
      </c>
      <c r="E5586" t="s">
        <v>5288</v>
      </c>
      <c r="F5586" t="s">
        <v>3666</v>
      </c>
      <c r="H5586" t="s">
        <v>1931</v>
      </c>
      <c r="I5586" t="s">
        <v>8309</v>
      </c>
    </row>
    <row r="5587" spans="1:9" x14ac:dyDescent="0.25">
      <c r="A5587" t="s">
        <v>1811</v>
      </c>
      <c r="B5587" t="s">
        <v>5288</v>
      </c>
      <c r="C5587" t="s">
        <v>3669</v>
      </c>
      <c r="D5587" t="s">
        <v>144</v>
      </c>
      <c r="E5587" t="s">
        <v>5288</v>
      </c>
      <c r="F5587" t="s">
        <v>3669</v>
      </c>
      <c r="H5587" t="s">
        <v>1931</v>
      </c>
      <c r="I5587" t="s">
        <v>7703</v>
      </c>
    </row>
    <row r="5588" spans="1:9" x14ac:dyDescent="0.25">
      <c r="A5588" t="s">
        <v>1811</v>
      </c>
      <c r="B5588" t="s">
        <v>5288</v>
      </c>
      <c r="C5588" t="s">
        <v>3672</v>
      </c>
      <c r="D5588" t="s">
        <v>144</v>
      </c>
      <c r="E5588" t="s">
        <v>5288</v>
      </c>
      <c r="F5588" t="s">
        <v>3672</v>
      </c>
      <c r="H5588" t="s">
        <v>1931</v>
      </c>
      <c r="I5588" t="s">
        <v>7704</v>
      </c>
    </row>
    <row r="5589" spans="1:9" x14ac:dyDescent="0.25">
      <c r="A5589" t="s">
        <v>1811</v>
      </c>
      <c r="B5589" t="s">
        <v>5288</v>
      </c>
      <c r="C5589" t="s">
        <v>3675</v>
      </c>
      <c r="D5589" t="s">
        <v>144</v>
      </c>
      <c r="E5589" t="s">
        <v>5288</v>
      </c>
      <c r="F5589" t="s">
        <v>3675</v>
      </c>
      <c r="H5589" t="s">
        <v>132</v>
      </c>
      <c r="I5589" t="s">
        <v>3257</v>
      </c>
    </row>
    <row r="5590" spans="1:9" x14ac:dyDescent="0.25">
      <c r="A5590" t="s">
        <v>1811</v>
      </c>
      <c r="B5590" t="s">
        <v>5288</v>
      </c>
      <c r="C5590" t="s">
        <v>3678</v>
      </c>
      <c r="D5590" t="s">
        <v>144</v>
      </c>
      <c r="E5590" t="s">
        <v>5288</v>
      </c>
      <c r="F5590" t="s">
        <v>3678</v>
      </c>
      <c r="H5590" t="s">
        <v>132</v>
      </c>
      <c r="I5590" t="s">
        <v>3285</v>
      </c>
    </row>
    <row r="5591" spans="1:9" x14ac:dyDescent="0.25">
      <c r="A5591" t="s">
        <v>1811</v>
      </c>
      <c r="B5591" t="s">
        <v>5288</v>
      </c>
      <c r="C5591" t="s">
        <v>3684</v>
      </c>
      <c r="D5591" t="s">
        <v>144</v>
      </c>
      <c r="E5591" t="s">
        <v>5288</v>
      </c>
      <c r="F5591" t="s">
        <v>3684</v>
      </c>
      <c r="H5591" t="s">
        <v>132</v>
      </c>
      <c r="I5591" t="s">
        <v>3317</v>
      </c>
    </row>
    <row r="5592" spans="1:9" x14ac:dyDescent="0.25">
      <c r="A5592" t="s">
        <v>1811</v>
      </c>
      <c r="B5592" t="s">
        <v>5288</v>
      </c>
      <c r="C5592" t="s">
        <v>3690</v>
      </c>
      <c r="D5592" t="s">
        <v>144</v>
      </c>
      <c r="E5592" t="s">
        <v>5288</v>
      </c>
      <c r="F5592" t="s">
        <v>3690</v>
      </c>
      <c r="H5592" t="s">
        <v>132</v>
      </c>
      <c r="I5592" t="s">
        <v>9042</v>
      </c>
    </row>
    <row r="5593" spans="1:9" x14ac:dyDescent="0.25">
      <c r="A5593" t="s">
        <v>1811</v>
      </c>
      <c r="B5593" t="s">
        <v>5288</v>
      </c>
      <c r="C5593" t="s">
        <v>3702</v>
      </c>
      <c r="D5593" t="s">
        <v>144</v>
      </c>
      <c r="E5593" t="s">
        <v>5288</v>
      </c>
      <c r="F5593" t="s">
        <v>3702</v>
      </c>
      <c r="H5593" t="s">
        <v>132</v>
      </c>
      <c r="I5593" t="s">
        <v>3341</v>
      </c>
    </row>
    <row r="5594" spans="1:9" x14ac:dyDescent="0.25">
      <c r="A5594" t="s">
        <v>1811</v>
      </c>
      <c r="B5594" t="s">
        <v>5288</v>
      </c>
      <c r="C5594" t="s">
        <v>3705</v>
      </c>
      <c r="D5594" t="s">
        <v>144</v>
      </c>
      <c r="E5594" t="s">
        <v>5288</v>
      </c>
      <c r="F5594" t="s">
        <v>3705</v>
      </c>
      <c r="H5594" t="s">
        <v>132</v>
      </c>
      <c r="I5594" t="s">
        <v>7939</v>
      </c>
    </row>
    <row r="5595" spans="1:9" x14ac:dyDescent="0.25">
      <c r="A5595" t="s">
        <v>1811</v>
      </c>
      <c r="B5595" t="s">
        <v>5288</v>
      </c>
      <c r="C5595" t="s">
        <v>3714</v>
      </c>
      <c r="D5595" t="s">
        <v>144</v>
      </c>
      <c r="E5595" t="s">
        <v>5288</v>
      </c>
      <c r="F5595" t="s">
        <v>3714</v>
      </c>
      <c r="H5595" t="s">
        <v>132</v>
      </c>
      <c r="I5595" t="s">
        <v>7593</v>
      </c>
    </row>
    <row r="5596" spans="1:9" x14ac:dyDescent="0.25">
      <c r="A5596" t="s">
        <v>1811</v>
      </c>
      <c r="B5596" t="s">
        <v>5288</v>
      </c>
      <c r="C5596" t="s">
        <v>3717</v>
      </c>
      <c r="D5596" t="s">
        <v>144</v>
      </c>
      <c r="E5596" t="s">
        <v>5288</v>
      </c>
      <c r="F5596" t="s">
        <v>3717</v>
      </c>
      <c r="H5596" t="s">
        <v>132</v>
      </c>
      <c r="I5596" t="s">
        <v>3353</v>
      </c>
    </row>
    <row r="5597" spans="1:9" x14ac:dyDescent="0.25">
      <c r="A5597" t="s">
        <v>1811</v>
      </c>
      <c r="B5597" t="s">
        <v>5288</v>
      </c>
      <c r="C5597" t="s">
        <v>3720</v>
      </c>
      <c r="D5597" t="s">
        <v>144</v>
      </c>
      <c r="E5597" t="s">
        <v>5288</v>
      </c>
      <c r="F5597" t="s">
        <v>3720</v>
      </c>
      <c r="H5597" t="s">
        <v>132</v>
      </c>
      <c r="I5597" t="s">
        <v>3359</v>
      </c>
    </row>
    <row r="5598" spans="1:9" x14ac:dyDescent="0.25">
      <c r="A5598" t="s">
        <v>1811</v>
      </c>
      <c r="B5598" t="s">
        <v>5288</v>
      </c>
      <c r="C5598" t="s">
        <v>3735</v>
      </c>
      <c r="D5598" t="s">
        <v>144</v>
      </c>
      <c r="E5598" t="s">
        <v>5288</v>
      </c>
      <c r="F5598" t="s">
        <v>3735</v>
      </c>
      <c r="H5598" t="s">
        <v>132</v>
      </c>
      <c r="I5598" t="s">
        <v>3362</v>
      </c>
    </row>
    <row r="5599" spans="1:9" x14ac:dyDescent="0.25">
      <c r="A5599" t="s">
        <v>1811</v>
      </c>
      <c r="B5599" t="s">
        <v>5288</v>
      </c>
      <c r="C5599" t="s">
        <v>3738</v>
      </c>
      <c r="D5599" t="s">
        <v>144</v>
      </c>
      <c r="E5599" t="s">
        <v>5288</v>
      </c>
      <c r="F5599" t="s">
        <v>3738</v>
      </c>
      <c r="H5599" t="s">
        <v>132</v>
      </c>
      <c r="I5599" t="s">
        <v>3365</v>
      </c>
    </row>
    <row r="5600" spans="1:9" x14ac:dyDescent="0.25">
      <c r="A5600" t="s">
        <v>1811</v>
      </c>
      <c r="B5600" t="s">
        <v>5288</v>
      </c>
      <c r="C5600" t="s">
        <v>3744</v>
      </c>
      <c r="D5600" t="s">
        <v>144</v>
      </c>
      <c r="E5600" t="s">
        <v>5288</v>
      </c>
      <c r="F5600" t="s">
        <v>3744</v>
      </c>
      <c r="H5600" t="s">
        <v>132</v>
      </c>
      <c r="I5600" t="s">
        <v>7945</v>
      </c>
    </row>
    <row r="5601" spans="1:9" x14ac:dyDescent="0.25">
      <c r="A5601" t="s">
        <v>1811</v>
      </c>
      <c r="B5601" t="s">
        <v>5288</v>
      </c>
      <c r="C5601" t="s">
        <v>3779</v>
      </c>
      <c r="D5601" t="s">
        <v>144</v>
      </c>
      <c r="E5601" t="s">
        <v>5288</v>
      </c>
      <c r="F5601" t="s">
        <v>3779</v>
      </c>
      <c r="H5601" t="s">
        <v>132</v>
      </c>
      <c r="I5601" t="s">
        <v>3380</v>
      </c>
    </row>
    <row r="5602" spans="1:9" x14ac:dyDescent="0.25">
      <c r="A5602" t="s">
        <v>1811</v>
      </c>
      <c r="B5602" t="s">
        <v>5288</v>
      </c>
      <c r="C5602" t="s">
        <v>5629</v>
      </c>
      <c r="D5602" t="s">
        <v>144</v>
      </c>
      <c r="E5602" t="s">
        <v>5288</v>
      </c>
      <c r="F5602" t="s">
        <v>5629</v>
      </c>
      <c r="H5602" t="s">
        <v>132</v>
      </c>
      <c r="I5602" t="s">
        <v>3383</v>
      </c>
    </row>
    <row r="5603" spans="1:9" x14ac:dyDescent="0.25">
      <c r="A5603" t="s">
        <v>1811</v>
      </c>
      <c r="B5603" t="s">
        <v>5288</v>
      </c>
      <c r="C5603" t="s">
        <v>3785</v>
      </c>
      <c r="D5603" t="s">
        <v>144</v>
      </c>
      <c r="E5603" t="s">
        <v>5288</v>
      </c>
      <c r="F5603" t="s">
        <v>3785</v>
      </c>
      <c r="H5603" t="s">
        <v>132</v>
      </c>
      <c r="I5603" t="s">
        <v>7946</v>
      </c>
    </row>
    <row r="5604" spans="1:9" x14ac:dyDescent="0.25">
      <c r="A5604" t="s">
        <v>1811</v>
      </c>
      <c r="B5604" t="s">
        <v>5288</v>
      </c>
      <c r="C5604" t="s">
        <v>7727</v>
      </c>
      <c r="D5604" t="s">
        <v>144</v>
      </c>
      <c r="E5604" t="s">
        <v>5288</v>
      </c>
      <c r="F5604" t="s">
        <v>7727</v>
      </c>
      <c r="H5604" t="s">
        <v>132</v>
      </c>
      <c r="I5604" t="s">
        <v>7947</v>
      </c>
    </row>
    <row r="5605" spans="1:9" x14ac:dyDescent="0.25">
      <c r="A5605" t="s">
        <v>1811</v>
      </c>
      <c r="B5605" t="s">
        <v>5288</v>
      </c>
      <c r="C5605" t="s">
        <v>3790</v>
      </c>
      <c r="D5605" t="s">
        <v>144</v>
      </c>
      <c r="E5605" t="s">
        <v>5288</v>
      </c>
      <c r="F5605" t="s">
        <v>3790</v>
      </c>
      <c r="H5605" t="s">
        <v>132</v>
      </c>
      <c r="I5605" t="s">
        <v>3386</v>
      </c>
    </row>
    <row r="5606" spans="1:9" x14ac:dyDescent="0.25">
      <c r="A5606" t="s">
        <v>1811</v>
      </c>
      <c r="B5606" t="s">
        <v>5288</v>
      </c>
      <c r="C5606" t="s">
        <v>5640</v>
      </c>
      <c r="D5606" t="s">
        <v>144</v>
      </c>
      <c r="E5606" t="s">
        <v>5288</v>
      </c>
      <c r="F5606" t="s">
        <v>5640</v>
      </c>
      <c r="H5606" t="s">
        <v>132</v>
      </c>
      <c r="I5606" t="s">
        <v>7597</v>
      </c>
    </row>
    <row r="5607" spans="1:9" x14ac:dyDescent="0.25">
      <c r="A5607" t="s">
        <v>1811</v>
      </c>
      <c r="B5607" t="s">
        <v>5288</v>
      </c>
      <c r="C5607" t="s">
        <v>3796</v>
      </c>
      <c r="D5607" t="s">
        <v>144</v>
      </c>
      <c r="E5607" t="s">
        <v>5288</v>
      </c>
      <c r="F5607" t="s">
        <v>3796</v>
      </c>
      <c r="H5607" t="s">
        <v>132</v>
      </c>
      <c r="I5607" t="s">
        <v>3397</v>
      </c>
    </row>
    <row r="5608" spans="1:9" x14ac:dyDescent="0.25">
      <c r="A5608" t="s">
        <v>1811</v>
      </c>
      <c r="B5608" t="s">
        <v>5288</v>
      </c>
      <c r="C5608" t="s">
        <v>5647</v>
      </c>
      <c r="D5608" t="s">
        <v>144</v>
      </c>
      <c r="E5608" t="s">
        <v>5288</v>
      </c>
      <c r="F5608" t="s">
        <v>5647</v>
      </c>
      <c r="H5608" t="s">
        <v>132</v>
      </c>
      <c r="I5608" t="s">
        <v>7950</v>
      </c>
    </row>
    <row r="5609" spans="1:9" x14ac:dyDescent="0.25">
      <c r="A5609" t="s">
        <v>1811</v>
      </c>
      <c r="B5609" t="s">
        <v>5288</v>
      </c>
      <c r="C5609" t="s">
        <v>3802</v>
      </c>
      <c r="D5609" t="s">
        <v>144</v>
      </c>
      <c r="E5609" t="s">
        <v>5288</v>
      </c>
      <c r="F5609" t="s">
        <v>3802</v>
      </c>
      <c r="H5609" t="s">
        <v>132</v>
      </c>
      <c r="I5609" t="s">
        <v>7951</v>
      </c>
    </row>
    <row r="5610" spans="1:9" x14ac:dyDescent="0.25">
      <c r="A5610" t="s">
        <v>1811</v>
      </c>
      <c r="B5610" t="s">
        <v>5288</v>
      </c>
      <c r="C5610" t="s">
        <v>5654</v>
      </c>
      <c r="D5610" t="s">
        <v>144</v>
      </c>
      <c r="E5610" t="s">
        <v>5288</v>
      </c>
      <c r="F5610" t="s">
        <v>5654</v>
      </c>
      <c r="H5610" t="s">
        <v>132</v>
      </c>
      <c r="I5610" t="s">
        <v>7952</v>
      </c>
    </row>
    <row r="5611" spans="1:9" x14ac:dyDescent="0.25">
      <c r="A5611" t="s">
        <v>1811</v>
      </c>
      <c r="B5611" t="s">
        <v>5288</v>
      </c>
      <c r="C5611" t="s">
        <v>3808</v>
      </c>
      <c r="D5611" t="s">
        <v>144</v>
      </c>
      <c r="E5611" t="s">
        <v>5288</v>
      </c>
      <c r="F5611" t="s">
        <v>3808</v>
      </c>
      <c r="H5611" t="s">
        <v>132</v>
      </c>
      <c r="I5611" t="s">
        <v>3409</v>
      </c>
    </row>
    <row r="5612" spans="1:9" x14ac:dyDescent="0.25">
      <c r="A5612" t="s">
        <v>1811</v>
      </c>
      <c r="B5612" t="s">
        <v>5288</v>
      </c>
      <c r="C5612" t="s">
        <v>5661</v>
      </c>
      <c r="D5612" t="s">
        <v>144</v>
      </c>
      <c r="E5612" t="s">
        <v>5288</v>
      </c>
      <c r="F5612" t="s">
        <v>5661</v>
      </c>
      <c r="H5612" t="s">
        <v>132</v>
      </c>
      <c r="I5612" t="s">
        <v>8424</v>
      </c>
    </row>
    <row r="5613" spans="1:9" x14ac:dyDescent="0.25">
      <c r="A5613" t="s">
        <v>1811</v>
      </c>
      <c r="B5613" t="s">
        <v>5288</v>
      </c>
      <c r="C5613" t="s">
        <v>3814</v>
      </c>
      <c r="D5613" t="s">
        <v>144</v>
      </c>
      <c r="E5613" t="s">
        <v>5288</v>
      </c>
      <c r="F5613" t="s">
        <v>3814</v>
      </c>
      <c r="H5613" t="s">
        <v>132</v>
      </c>
      <c r="I5613" t="s">
        <v>7957</v>
      </c>
    </row>
    <row r="5614" spans="1:9" x14ac:dyDescent="0.25">
      <c r="A5614" t="s">
        <v>1811</v>
      </c>
      <c r="B5614" t="s">
        <v>5288</v>
      </c>
      <c r="C5614" t="s">
        <v>5668</v>
      </c>
      <c r="D5614" t="s">
        <v>144</v>
      </c>
      <c r="E5614" t="s">
        <v>5288</v>
      </c>
      <c r="F5614" t="s">
        <v>5668</v>
      </c>
      <c r="H5614" t="s">
        <v>132</v>
      </c>
      <c r="I5614" t="s">
        <v>8049</v>
      </c>
    </row>
    <row r="5615" spans="1:9" x14ac:dyDescent="0.25">
      <c r="A5615" t="s">
        <v>1811</v>
      </c>
      <c r="B5615" t="s">
        <v>5288</v>
      </c>
      <c r="C5615" t="s">
        <v>3820</v>
      </c>
      <c r="D5615" t="s">
        <v>144</v>
      </c>
      <c r="E5615" t="s">
        <v>5288</v>
      </c>
      <c r="F5615" t="s">
        <v>3820</v>
      </c>
      <c r="H5615" t="s">
        <v>132</v>
      </c>
      <c r="I5615" t="s">
        <v>8033</v>
      </c>
    </row>
    <row r="5616" spans="1:9" x14ac:dyDescent="0.25">
      <c r="A5616" t="s">
        <v>1811</v>
      </c>
      <c r="B5616" t="s">
        <v>5288</v>
      </c>
      <c r="C5616" t="s">
        <v>5678</v>
      </c>
      <c r="D5616" t="s">
        <v>144</v>
      </c>
      <c r="E5616" t="s">
        <v>5288</v>
      </c>
      <c r="F5616" t="s">
        <v>5678</v>
      </c>
      <c r="H5616" t="s">
        <v>132</v>
      </c>
      <c r="I5616" t="s">
        <v>7601</v>
      </c>
    </row>
    <row r="5617" spans="1:9" x14ac:dyDescent="0.25">
      <c r="A5617" t="s">
        <v>1811</v>
      </c>
      <c r="B5617" t="s">
        <v>5288</v>
      </c>
      <c r="C5617" t="s">
        <v>3826</v>
      </c>
      <c r="D5617" t="s">
        <v>144</v>
      </c>
      <c r="E5617" t="s">
        <v>5288</v>
      </c>
      <c r="F5617" t="s">
        <v>3826</v>
      </c>
      <c r="H5617" t="s">
        <v>132</v>
      </c>
      <c r="I5617" t="s">
        <v>4513</v>
      </c>
    </row>
    <row r="5618" spans="1:9" x14ac:dyDescent="0.25">
      <c r="A5618" t="s">
        <v>1811</v>
      </c>
      <c r="B5618" t="s">
        <v>5288</v>
      </c>
      <c r="C5618" t="s">
        <v>5688</v>
      </c>
      <c r="D5618" t="s">
        <v>144</v>
      </c>
      <c r="E5618" t="s">
        <v>5288</v>
      </c>
      <c r="F5618" t="s">
        <v>5688</v>
      </c>
      <c r="H5618" t="s">
        <v>132</v>
      </c>
      <c r="I5618" t="s">
        <v>7604</v>
      </c>
    </row>
    <row r="5619" spans="1:9" x14ac:dyDescent="0.25">
      <c r="A5619" t="s">
        <v>1811</v>
      </c>
      <c r="B5619" t="s">
        <v>5288</v>
      </c>
      <c r="C5619" t="s">
        <v>3831</v>
      </c>
      <c r="D5619" t="s">
        <v>144</v>
      </c>
      <c r="E5619" t="s">
        <v>5288</v>
      </c>
      <c r="F5619" t="s">
        <v>3831</v>
      </c>
      <c r="H5619" t="s">
        <v>132</v>
      </c>
      <c r="I5619" t="s">
        <v>4517</v>
      </c>
    </row>
    <row r="5620" spans="1:9" x14ac:dyDescent="0.25">
      <c r="A5620" t="s">
        <v>1811</v>
      </c>
      <c r="B5620" t="s">
        <v>5288</v>
      </c>
      <c r="C5620" t="s">
        <v>5695</v>
      </c>
      <c r="D5620" t="s">
        <v>144</v>
      </c>
      <c r="E5620" t="s">
        <v>5288</v>
      </c>
      <c r="F5620" t="s">
        <v>5695</v>
      </c>
      <c r="H5620" t="s">
        <v>132</v>
      </c>
      <c r="I5620" t="s">
        <v>7611</v>
      </c>
    </row>
    <row r="5621" spans="1:9" x14ac:dyDescent="0.25">
      <c r="A5621" t="s">
        <v>1811</v>
      </c>
      <c r="B5621" t="s">
        <v>5288</v>
      </c>
      <c r="C5621" t="s">
        <v>3834</v>
      </c>
      <c r="D5621" t="s">
        <v>144</v>
      </c>
      <c r="E5621" t="s">
        <v>5288</v>
      </c>
      <c r="F5621" t="s">
        <v>3834</v>
      </c>
      <c r="H5621" t="s">
        <v>132</v>
      </c>
      <c r="I5621" t="s">
        <v>7978</v>
      </c>
    </row>
    <row r="5622" spans="1:9" x14ac:dyDescent="0.25">
      <c r="A5622" t="s">
        <v>1811</v>
      </c>
      <c r="B5622" t="s">
        <v>5288</v>
      </c>
      <c r="C5622" t="s">
        <v>5702</v>
      </c>
      <c r="D5622" t="s">
        <v>144</v>
      </c>
      <c r="E5622" t="s">
        <v>5288</v>
      </c>
      <c r="F5622" t="s">
        <v>5702</v>
      </c>
      <c r="H5622" t="s">
        <v>132</v>
      </c>
      <c r="I5622" t="s">
        <v>7612</v>
      </c>
    </row>
    <row r="5623" spans="1:9" x14ac:dyDescent="0.25">
      <c r="A5623" t="s">
        <v>1811</v>
      </c>
      <c r="B5623" t="s">
        <v>5288</v>
      </c>
      <c r="C5623" t="s">
        <v>3837</v>
      </c>
      <c r="D5623" t="s">
        <v>144</v>
      </c>
      <c r="E5623" t="s">
        <v>5288</v>
      </c>
      <c r="F5623" t="s">
        <v>3837</v>
      </c>
      <c r="H5623" t="s">
        <v>132</v>
      </c>
      <c r="I5623" t="s">
        <v>7614</v>
      </c>
    </row>
    <row r="5624" spans="1:9" x14ac:dyDescent="0.25">
      <c r="A5624" t="s">
        <v>1811</v>
      </c>
      <c r="B5624" t="s">
        <v>5288</v>
      </c>
      <c r="C5624" t="s">
        <v>5708</v>
      </c>
      <c r="D5624" t="s">
        <v>144</v>
      </c>
      <c r="E5624" t="s">
        <v>5288</v>
      </c>
      <c r="F5624" t="s">
        <v>5708</v>
      </c>
      <c r="H5624" t="s">
        <v>132</v>
      </c>
      <c r="I5624" t="s">
        <v>7618</v>
      </c>
    </row>
    <row r="5625" spans="1:9" x14ac:dyDescent="0.25">
      <c r="A5625" t="s">
        <v>1811</v>
      </c>
      <c r="B5625" t="s">
        <v>5288</v>
      </c>
      <c r="C5625" t="s">
        <v>3840</v>
      </c>
      <c r="D5625" t="s">
        <v>144</v>
      </c>
      <c r="E5625" t="s">
        <v>5288</v>
      </c>
      <c r="F5625" t="s">
        <v>3840</v>
      </c>
      <c r="H5625" t="s">
        <v>132</v>
      </c>
      <c r="I5625" t="s">
        <v>7874</v>
      </c>
    </row>
    <row r="5626" spans="1:9" x14ac:dyDescent="0.25">
      <c r="A5626" t="s">
        <v>1811</v>
      </c>
      <c r="B5626" t="s">
        <v>5288</v>
      </c>
      <c r="C5626" t="s">
        <v>3843</v>
      </c>
      <c r="D5626" t="s">
        <v>144</v>
      </c>
      <c r="E5626" t="s">
        <v>5288</v>
      </c>
      <c r="F5626" t="s">
        <v>3843</v>
      </c>
      <c r="H5626" t="s">
        <v>132</v>
      </c>
      <c r="I5626" t="s">
        <v>7623</v>
      </c>
    </row>
    <row r="5627" spans="1:9" x14ac:dyDescent="0.25">
      <c r="A5627" t="s">
        <v>1811</v>
      </c>
      <c r="B5627" t="s">
        <v>5288</v>
      </c>
      <c r="C5627" t="s">
        <v>3846</v>
      </c>
      <c r="D5627" t="s">
        <v>144</v>
      </c>
      <c r="E5627" t="s">
        <v>5288</v>
      </c>
      <c r="F5627" t="s">
        <v>3846</v>
      </c>
      <c r="H5627" t="s">
        <v>132</v>
      </c>
      <c r="I5627" t="s">
        <v>7627</v>
      </c>
    </row>
    <row r="5628" spans="1:9" x14ac:dyDescent="0.25">
      <c r="A5628" t="s">
        <v>1811</v>
      </c>
      <c r="B5628" t="s">
        <v>5288</v>
      </c>
      <c r="C5628" t="s">
        <v>3849</v>
      </c>
      <c r="D5628" t="s">
        <v>144</v>
      </c>
      <c r="E5628" t="s">
        <v>5288</v>
      </c>
      <c r="F5628" t="s">
        <v>3849</v>
      </c>
      <c r="H5628" t="s">
        <v>132</v>
      </c>
      <c r="I5628" t="s">
        <v>8036</v>
      </c>
    </row>
    <row r="5629" spans="1:9" x14ac:dyDescent="0.25">
      <c r="A5629" t="s">
        <v>1811</v>
      </c>
      <c r="B5629" t="s">
        <v>5288</v>
      </c>
      <c r="C5629" t="s">
        <v>3852</v>
      </c>
      <c r="D5629" t="s">
        <v>144</v>
      </c>
      <c r="E5629" t="s">
        <v>5288</v>
      </c>
      <c r="F5629" t="s">
        <v>3852</v>
      </c>
      <c r="H5629" t="s">
        <v>132</v>
      </c>
      <c r="I5629" t="s">
        <v>8040</v>
      </c>
    </row>
    <row r="5630" spans="1:9" x14ac:dyDescent="0.25">
      <c r="A5630" t="s">
        <v>1811</v>
      </c>
      <c r="B5630" t="s">
        <v>5288</v>
      </c>
      <c r="C5630" t="s">
        <v>3858</v>
      </c>
      <c r="D5630" t="s">
        <v>144</v>
      </c>
      <c r="E5630" t="s">
        <v>5288</v>
      </c>
      <c r="F5630" t="s">
        <v>3858</v>
      </c>
      <c r="H5630" t="s">
        <v>132</v>
      </c>
      <c r="I5630" t="s">
        <v>8037</v>
      </c>
    </row>
    <row r="5631" spans="1:9" x14ac:dyDescent="0.25">
      <c r="A5631" t="s">
        <v>1811</v>
      </c>
      <c r="B5631" t="s">
        <v>5288</v>
      </c>
      <c r="C5631" t="s">
        <v>3861</v>
      </c>
      <c r="D5631" t="s">
        <v>144</v>
      </c>
      <c r="E5631" t="s">
        <v>5288</v>
      </c>
      <c r="F5631" t="s">
        <v>3861</v>
      </c>
      <c r="H5631" t="s">
        <v>132</v>
      </c>
      <c r="I5631" t="s">
        <v>8038</v>
      </c>
    </row>
    <row r="5632" spans="1:9" x14ac:dyDescent="0.25">
      <c r="A5632" t="s">
        <v>1811</v>
      </c>
      <c r="B5632" t="s">
        <v>5288</v>
      </c>
      <c r="C5632" t="s">
        <v>3864</v>
      </c>
      <c r="D5632" t="s">
        <v>144</v>
      </c>
      <c r="E5632" t="s">
        <v>5288</v>
      </c>
      <c r="F5632" t="s">
        <v>3864</v>
      </c>
      <c r="H5632" t="s">
        <v>132</v>
      </c>
      <c r="I5632" t="s">
        <v>8039</v>
      </c>
    </row>
    <row r="5633" spans="1:9" x14ac:dyDescent="0.25">
      <c r="A5633" t="s">
        <v>1811</v>
      </c>
      <c r="B5633" t="s">
        <v>5288</v>
      </c>
      <c r="C5633" t="s">
        <v>3867</v>
      </c>
      <c r="D5633" t="s">
        <v>144</v>
      </c>
      <c r="E5633" t="s">
        <v>5288</v>
      </c>
      <c r="F5633" t="s">
        <v>3867</v>
      </c>
      <c r="H5633" t="s">
        <v>132</v>
      </c>
      <c r="I5633" t="s">
        <v>8041</v>
      </c>
    </row>
    <row r="5634" spans="1:9" x14ac:dyDescent="0.25">
      <c r="A5634" t="s">
        <v>1811</v>
      </c>
      <c r="B5634" t="s">
        <v>5288</v>
      </c>
      <c r="C5634" t="s">
        <v>3870</v>
      </c>
      <c r="D5634" t="s">
        <v>144</v>
      </c>
      <c r="E5634" t="s">
        <v>5288</v>
      </c>
      <c r="F5634" t="s">
        <v>3870</v>
      </c>
      <c r="H5634" t="s">
        <v>132</v>
      </c>
      <c r="I5634" t="s">
        <v>7905</v>
      </c>
    </row>
    <row r="5635" spans="1:9" x14ac:dyDescent="0.25">
      <c r="A5635" t="s">
        <v>1811</v>
      </c>
      <c r="B5635" t="s">
        <v>5288</v>
      </c>
      <c r="C5635" t="s">
        <v>7915</v>
      </c>
      <c r="D5635" t="s">
        <v>144</v>
      </c>
      <c r="E5635" t="s">
        <v>5288</v>
      </c>
      <c r="F5635" t="s">
        <v>7915</v>
      </c>
      <c r="H5635" t="s">
        <v>132</v>
      </c>
      <c r="I5635" t="s">
        <v>7983</v>
      </c>
    </row>
    <row r="5636" spans="1:9" x14ac:dyDescent="0.25">
      <c r="A5636" t="s">
        <v>1811</v>
      </c>
      <c r="B5636" t="s">
        <v>5288</v>
      </c>
      <c r="C5636" t="s">
        <v>3995</v>
      </c>
      <c r="D5636" t="s">
        <v>144</v>
      </c>
      <c r="E5636" t="s">
        <v>5288</v>
      </c>
      <c r="F5636" t="s">
        <v>3995</v>
      </c>
      <c r="H5636" t="s">
        <v>132</v>
      </c>
      <c r="I5636" t="s">
        <v>7984</v>
      </c>
    </row>
    <row r="5637" spans="1:9" x14ac:dyDescent="0.25">
      <c r="A5637" t="s">
        <v>146</v>
      </c>
      <c r="B5637" t="s">
        <v>5288</v>
      </c>
      <c r="C5637" t="s">
        <v>3628</v>
      </c>
      <c r="D5637" t="s">
        <v>146</v>
      </c>
      <c r="E5637" t="s">
        <v>5288</v>
      </c>
      <c r="F5637" t="s">
        <v>3628</v>
      </c>
      <c r="H5637" t="s">
        <v>132</v>
      </c>
      <c r="I5637" t="s">
        <v>3480</v>
      </c>
    </row>
    <row r="5638" spans="1:9" x14ac:dyDescent="0.25">
      <c r="A5638" t="s">
        <v>146</v>
      </c>
      <c r="B5638" t="s">
        <v>5288</v>
      </c>
      <c r="C5638" t="s">
        <v>5654</v>
      </c>
      <c r="D5638" t="s">
        <v>146</v>
      </c>
      <c r="E5638" t="s">
        <v>5288</v>
      </c>
      <c r="F5638" t="s">
        <v>5654</v>
      </c>
      <c r="H5638" t="s">
        <v>132</v>
      </c>
      <c r="I5638" t="s">
        <v>3489</v>
      </c>
    </row>
    <row r="5639" spans="1:9" x14ac:dyDescent="0.25">
      <c r="A5639" t="s">
        <v>146</v>
      </c>
      <c r="B5639" t="s">
        <v>5288</v>
      </c>
      <c r="C5639" t="s">
        <v>3995</v>
      </c>
      <c r="D5639" t="s">
        <v>146</v>
      </c>
      <c r="E5639" t="s">
        <v>5288</v>
      </c>
      <c r="F5639" t="s">
        <v>3995</v>
      </c>
      <c r="H5639" t="s">
        <v>132</v>
      </c>
      <c r="I5639" t="s">
        <v>3492</v>
      </c>
    </row>
    <row r="5640" spans="1:9" x14ac:dyDescent="0.25">
      <c r="A5640" t="s">
        <v>1818</v>
      </c>
      <c r="B5640" t="s">
        <v>5288</v>
      </c>
      <c r="C5640" t="s">
        <v>3628</v>
      </c>
      <c r="D5640" t="s">
        <v>146</v>
      </c>
      <c r="E5640" t="s">
        <v>5288</v>
      </c>
      <c r="F5640" t="s">
        <v>3628</v>
      </c>
      <c r="H5640" t="s">
        <v>132</v>
      </c>
      <c r="I5640" t="s">
        <v>3495</v>
      </c>
    </row>
    <row r="5641" spans="1:9" x14ac:dyDescent="0.25">
      <c r="A5641" t="s">
        <v>1818</v>
      </c>
      <c r="B5641" t="s">
        <v>5288</v>
      </c>
      <c r="C5641" t="s">
        <v>5654</v>
      </c>
      <c r="D5641" t="s">
        <v>146</v>
      </c>
      <c r="E5641" t="s">
        <v>5288</v>
      </c>
      <c r="F5641" t="s">
        <v>5654</v>
      </c>
      <c r="H5641" t="s">
        <v>132</v>
      </c>
      <c r="I5641" t="s">
        <v>7615</v>
      </c>
    </row>
    <row r="5642" spans="1:9" x14ac:dyDescent="0.25">
      <c r="A5642" t="s">
        <v>1818</v>
      </c>
      <c r="B5642" t="s">
        <v>5288</v>
      </c>
      <c r="C5642" t="s">
        <v>3995</v>
      </c>
      <c r="D5642" t="s">
        <v>146</v>
      </c>
      <c r="E5642" t="s">
        <v>5288</v>
      </c>
      <c r="F5642" t="s">
        <v>3995</v>
      </c>
      <c r="H5642" t="s">
        <v>132</v>
      </c>
      <c r="I5642" t="s">
        <v>3513</v>
      </c>
    </row>
    <row r="5643" spans="1:9" x14ac:dyDescent="0.25">
      <c r="A5643" t="s">
        <v>147</v>
      </c>
      <c r="B5643" t="s">
        <v>5288</v>
      </c>
      <c r="C5643" t="s">
        <v>3628</v>
      </c>
      <c r="D5643" t="s">
        <v>147</v>
      </c>
      <c r="E5643" t="s">
        <v>5288</v>
      </c>
      <c r="F5643" t="s">
        <v>3628</v>
      </c>
      <c r="H5643" t="s">
        <v>132</v>
      </c>
      <c r="I5643" t="s">
        <v>3521</v>
      </c>
    </row>
    <row r="5644" spans="1:9" x14ac:dyDescent="0.25">
      <c r="A5644" t="s">
        <v>147</v>
      </c>
      <c r="B5644" t="s">
        <v>5288</v>
      </c>
      <c r="C5644" t="s">
        <v>5654</v>
      </c>
      <c r="D5644" t="s">
        <v>147</v>
      </c>
      <c r="E5644" t="s">
        <v>5288</v>
      </c>
      <c r="F5644" t="s">
        <v>5654</v>
      </c>
      <c r="H5644" t="s">
        <v>132</v>
      </c>
      <c r="I5644" t="s">
        <v>3532</v>
      </c>
    </row>
    <row r="5645" spans="1:9" x14ac:dyDescent="0.25">
      <c r="A5645" t="s">
        <v>147</v>
      </c>
      <c r="B5645" t="s">
        <v>5288</v>
      </c>
      <c r="C5645" t="s">
        <v>3995</v>
      </c>
      <c r="D5645" t="s">
        <v>147</v>
      </c>
      <c r="E5645" t="s">
        <v>5288</v>
      </c>
      <c r="F5645" t="s">
        <v>3995</v>
      </c>
      <c r="H5645" t="s">
        <v>132</v>
      </c>
      <c r="I5645" t="s">
        <v>3535</v>
      </c>
    </row>
    <row r="5646" spans="1:9" x14ac:dyDescent="0.25">
      <c r="A5646" t="s">
        <v>1823</v>
      </c>
      <c r="B5646" t="s">
        <v>5288</v>
      </c>
      <c r="C5646" t="s">
        <v>3628</v>
      </c>
      <c r="D5646" t="s">
        <v>147</v>
      </c>
      <c r="E5646" t="s">
        <v>5288</v>
      </c>
      <c r="F5646" t="s">
        <v>3628</v>
      </c>
      <c r="H5646" t="s">
        <v>132</v>
      </c>
      <c r="I5646" t="s">
        <v>3543</v>
      </c>
    </row>
    <row r="5647" spans="1:9" x14ac:dyDescent="0.25">
      <c r="A5647" t="s">
        <v>1823</v>
      </c>
      <c r="B5647" t="s">
        <v>5288</v>
      </c>
      <c r="C5647" t="s">
        <v>5654</v>
      </c>
      <c r="D5647" t="s">
        <v>147</v>
      </c>
      <c r="E5647" t="s">
        <v>5288</v>
      </c>
      <c r="F5647" t="s">
        <v>5654</v>
      </c>
      <c r="H5647" t="s">
        <v>132</v>
      </c>
      <c r="I5647" t="s">
        <v>3549</v>
      </c>
    </row>
    <row r="5648" spans="1:9" x14ac:dyDescent="0.25">
      <c r="A5648" t="s">
        <v>1823</v>
      </c>
      <c r="B5648" t="s">
        <v>5288</v>
      </c>
      <c r="C5648" t="s">
        <v>3995</v>
      </c>
      <c r="D5648" t="s">
        <v>147</v>
      </c>
      <c r="E5648" t="s">
        <v>5288</v>
      </c>
      <c r="F5648" t="s">
        <v>3995</v>
      </c>
      <c r="H5648" t="s">
        <v>132</v>
      </c>
      <c r="I5648" t="s">
        <v>3570</v>
      </c>
    </row>
    <row r="5649" spans="1:9" x14ac:dyDescent="0.25">
      <c r="A5649" t="s">
        <v>31</v>
      </c>
      <c r="B5649" t="s">
        <v>5288</v>
      </c>
      <c r="C5649" t="s">
        <v>3628</v>
      </c>
      <c r="D5649" t="s">
        <v>31</v>
      </c>
      <c r="E5649" t="s">
        <v>5288</v>
      </c>
      <c r="F5649" t="s">
        <v>3628</v>
      </c>
      <c r="H5649" t="s">
        <v>132</v>
      </c>
      <c r="I5649" t="s">
        <v>3585</v>
      </c>
    </row>
    <row r="5650" spans="1:9" x14ac:dyDescent="0.25">
      <c r="A5650" t="s">
        <v>31</v>
      </c>
      <c r="B5650" t="s">
        <v>5288</v>
      </c>
      <c r="C5650" t="s">
        <v>3995</v>
      </c>
      <c r="D5650" t="s">
        <v>31</v>
      </c>
      <c r="E5650" t="s">
        <v>5288</v>
      </c>
      <c r="F5650" t="s">
        <v>3995</v>
      </c>
      <c r="H5650" t="s">
        <v>132</v>
      </c>
      <c r="I5650" t="s">
        <v>7649</v>
      </c>
    </row>
    <row r="5651" spans="1:9" x14ac:dyDescent="0.25">
      <c r="A5651" t="s">
        <v>1829</v>
      </c>
      <c r="B5651" t="s">
        <v>5288</v>
      </c>
      <c r="C5651" t="s">
        <v>3628</v>
      </c>
      <c r="D5651" t="s">
        <v>31</v>
      </c>
      <c r="E5651" t="s">
        <v>5288</v>
      </c>
      <c r="F5651" t="s">
        <v>3628</v>
      </c>
      <c r="H5651" t="s">
        <v>132</v>
      </c>
      <c r="I5651" t="s">
        <v>3588</v>
      </c>
    </row>
    <row r="5652" spans="1:9" x14ac:dyDescent="0.25">
      <c r="A5652" t="s">
        <v>1829</v>
      </c>
      <c r="B5652" t="s">
        <v>5288</v>
      </c>
      <c r="C5652" t="s">
        <v>3995</v>
      </c>
      <c r="D5652" t="s">
        <v>31</v>
      </c>
      <c r="E5652" t="s">
        <v>5288</v>
      </c>
      <c r="F5652" t="s">
        <v>3995</v>
      </c>
      <c r="H5652" t="s">
        <v>132</v>
      </c>
      <c r="I5652" t="s">
        <v>3591</v>
      </c>
    </row>
    <row r="5653" spans="1:9" x14ac:dyDescent="0.25">
      <c r="A5653" t="s">
        <v>176</v>
      </c>
      <c r="B5653" t="s">
        <v>5288</v>
      </c>
      <c r="C5653" t="s">
        <v>3628</v>
      </c>
      <c r="D5653" t="s">
        <v>176</v>
      </c>
      <c r="E5653" t="s">
        <v>5288</v>
      </c>
      <c r="F5653" t="s">
        <v>3628</v>
      </c>
      <c r="H5653" t="s">
        <v>132</v>
      </c>
      <c r="I5653" t="s">
        <v>3594</v>
      </c>
    </row>
    <row r="5654" spans="1:9" x14ac:dyDescent="0.25">
      <c r="A5654" t="s">
        <v>176</v>
      </c>
      <c r="B5654" t="s">
        <v>5288</v>
      </c>
      <c r="C5654" t="s">
        <v>3684</v>
      </c>
      <c r="D5654" t="s">
        <v>176</v>
      </c>
      <c r="E5654" t="s">
        <v>5288</v>
      </c>
      <c r="F5654" t="s">
        <v>3684</v>
      </c>
      <c r="H5654" t="s">
        <v>132</v>
      </c>
      <c r="I5654" t="s">
        <v>7654</v>
      </c>
    </row>
    <row r="5655" spans="1:9" x14ac:dyDescent="0.25">
      <c r="A5655" t="s">
        <v>176</v>
      </c>
      <c r="B5655" t="s">
        <v>5288</v>
      </c>
      <c r="C5655" t="s">
        <v>3690</v>
      </c>
      <c r="D5655" t="s">
        <v>176</v>
      </c>
      <c r="E5655" t="s">
        <v>5288</v>
      </c>
      <c r="F5655" t="s">
        <v>3690</v>
      </c>
      <c r="H5655" t="s">
        <v>132</v>
      </c>
      <c r="I5655" t="s">
        <v>3602</v>
      </c>
    </row>
    <row r="5656" spans="1:9" x14ac:dyDescent="0.25">
      <c r="A5656" t="s">
        <v>176</v>
      </c>
      <c r="B5656" t="s">
        <v>5288</v>
      </c>
      <c r="C5656" t="s">
        <v>3702</v>
      </c>
      <c r="D5656" t="s">
        <v>176</v>
      </c>
      <c r="E5656" t="s">
        <v>5288</v>
      </c>
      <c r="F5656" t="s">
        <v>3702</v>
      </c>
      <c r="H5656" t="s">
        <v>132</v>
      </c>
      <c r="I5656" t="s">
        <v>3605</v>
      </c>
    </row>
    <row r="5657" spans="1:9" x14ac:dyDescent="0.25">
      <c r="A5657" t="s">
        <v>176</v>
      </c>
      <c r="B5657" t="s">
        <v>5288</v>
      </c>
      <c r="C5657" t="s">
        <v>3714</v>
      </c>
      <c r="D5657" t="s">
        <v>176</v>
      </c>
      <c r="E5657" t="s">
        <v>5288</v>
      </c>
      <c r="F5657" t="s">
        <v>3714</v>
      </c>
      <c r="H5657" t="s">
        <v>132</v>
      </c>
      <c r="I5657" t="s">
        <v>7668</v>
      </c>
    </row>
    <row r="5658" spans="1:9" x14ac:dyDescent="0.25">
      <c r="A5658" t="s">
        <v>176</v>
      </c>
      <c r="B5658" t="s">
        <v>5288</v>
      </c>
      <c r="C5658" t="s">
        <v>3735</v>
      </c>
      <c r="D5658" t="s">
        <v>176</v>
      </c>
      <c r="E5658" t="s">
        <v>5288</v>
      </c>
      <c r="F5658" t="s">
        <v>3735</v>
      </c>
      <c r="H5658" t="s">
        <v>132</v>
      </c>
      <c r="I5658" t="s">
        <v>8474</v>
      </c>
    </row>
    <row r="5659" spans="1:9" x14ac:dyDescent="0.25">
      <c r="A5659" t="s">
        <v>176</v>
      </c>
      <c r="B5659" t="s">
        <v>5288</v>
      </c>
      <c r="C5659" t="s">
        <v>3843</v>
      </c>
      <c r="D5659" t="s">
        <v>176</v>
      </c>
      <c r="E5659" t="s">
        <v>5288</v>
      </c>
      <c r="F5659" t="s">
        <v>3843</v>
      </c>
      <c r="H5659" t="s">
        <v>132</v>
      </c>
      <c r="I5659" t="s">
        <v>3628</v>
      </c>
    </row>
    <row r="5660" spans="1:9" x14ac:dyDescent="0.25">
      <c r="A5660" t="s">
        <v>176</v>
      </c>
      <c r="B5660" t="s">
        <v>5288</v>
      </c>
      <c r="C5660" t="s">
        <v>3846</v>
      </c>
      <c r="D5660" t="s">
        <v>176</v>
      </c>
      <c r="E5660" t="s">
        <v>5288</v>
      </c>
      <c r="F5660" t="s">
        <v>3846</v>
      </c>
      <c r="H5660" t="s">
        <v>132</v>
      </c>
      <c r="I5660" t="s">
        <v>7678</v>
      </c>
    </row>
    <row r="5661" spans="1:9" x14ac:dyDescent="0.25">
      <c r="A5661" t="s">
        <v>176</v>
      </c>
      <c r="B5661" t="s">
        <v>5288</v>
      </c>
      <c r="C5661" t="s">
        <v>3849</v>
      </c>
      <c r="D5661" t="s">
        <v>176</v>
      </c>
      <c r="E5661" t="s">
        <v>5288</v>
      </c>
      <c r="F5661" t="s">
        <v>3849</v>
      </c>
      <c r="H5661" t="s">
        <v>132</v>
      </c>
      <c r="I5661" t="s">
        <v>3642</v>
      </c>
    </row>
    <row r="5662" spans="1:9" x14ac:dyDescent="0.25">
      <c r="A5662" t="s">
        <v>176</v>
      </c>
      <c r="B5662" t="s">
        <v>5288</v>
      </c>
      <c r="C5662" t="s">
        <v>3864</v>
      </c>
      <c r="D5662" t="s">
        <v>176</v>
      </c>
      <c r="E5662" t="s">
        <v>5288</v>
      </c>
      <c r="F5662" t="s">
        <v>3864</v>
      </c>
      <c r="H5662" t="s">
        <v>132</v>
      </c>
      <c r="I5662" t="s">
        <v>3645</v>
      </c>
    </row>
    <row r="5663" spans="1:9" x14ac:dyDescent="0.25">
      <c r="A5663" t="s">
        <v>176</v>
      </c>
      <c r="B5663" t="s">
        <v>5288</v>
      </c>
      <c r="C5663" t="s">
        <v>3995</v>
      </c>
      <c r="D5663" t="s">
        <v>176</v>
      </c>
      <c r="E5663" t="s">
        <v>5288</v>
      </c>
      <c r="F5663" t="s">
        <v>3995</v>
      </c>
      <c r="H5663" t="s">
        <v>132</v>
      </c>
      <c r="I5663" t="s">
        <v>7684</v>
      </c>
    </row>
    <row r="5664" spans="1:9" x14ac:dyDescent="0.25">
      <c r="A5664" t="s">
        <v>1835</v>
      </c>
      <c r="B5664" t="s">
        <v>5288</v>
      </c>
      <c r="C5664" t="s">
        <v>3628</v>
      </c>
      <c r="D5664" t="s">
        <v>176</v>
      </c>
      <c r="E5664" t="s">
        <v>5288</v>
      </c>
      <c r="F5664" t="s">
        <v>3628</v>
      </c>
      <c r="H5664" t="s">
        <v>132</v>
      </c>
      <c r="I5664" t="s">
        <v>7690</v>
      </c>
    </row>
    <row r="5665" spans="1:9" x14ac:dyDescent="0.25">
      <c r="A5665" t="s">
        <v>1835</v>
      </c>
      <c r="B5665" t="s">
        <v>5288</v>
      </c>
      <c r="C5665" t="s">
        <v>3684</v>
      </c>
      <c r="D5665" t="s">
        <v>176</v>
      </c>
      <c r="E5665" t="s">
        <v>5288</v>
      </c>
      <c r="F5665" t="s">
        <v>3684</v>
      </c>
      <c r="H5665" t="s">
        <v>132</v>
      </c>
      <c r="I5665" t="s">
        <v>3663</v>
      </c>
    </row>
    <row r="5666" spans="1:9" x14ac:dyDescent="0.25">
      <c r="A5666" t="s">
        <v>1835</v>
      </c>
      <c r="B5666" t="s">
        <v>5288</v>
      </c>
      <c r="C5666" t="s">
        <v>3690</v>
      </c>
      <c r="D5666" t="s">
        <v>176</v>
      </c>
      <c r="E5666" t="s">
        <v>5288</v>
      </c>
      <c r="F5666" t="s">
        <v>3690</v>
      </c>
      <c r="H5666" t="s">
        <v>132</v>
      </c>
      <c r="I5666" t="s">
        <v>7694</v>
      </c>
    </row>
    <row r="5667" spans="1:9" x14ac:dyDescent="0.25">
      <c r="A5667" t="s">
        <v>1835</v>
      </c>
      <c r="B5667" t="s">
        <v>5288</v>
      </c>
      <c r="C5667" t="s">
        <v>3702</v>
      </c>
      <c r="D5667" t="s">
        <v>176</v>
      </c>
      <c r="E5667" t="s">
        <v>5288</v>
      </c>
      <c r="F5667" t="s">
        <v>3702</v>
      </c>
      <c r="H5667" t="s">
        <v>132</v>
      </c>
      <c r="I5667" t="s">
        <v>3684</v>
      </c>
    </row>
    <row r="5668" spans="1:9" x14ac:dyDescent="0.25">
      <c r="A5668" t="s">
        <v>1835</v>
      </c>
      <c r="B5668" t="s">
        <v>5288</v>
      </c>
      <c r="C5668" t="s">
        <v>3714</v>
      </c>
      <c r="D5668" t="s">
        <v>176</v>
      </c>
      <c r="E5668" t="s">
        <v>5288</v>
      </c>
      <c r="F5668" t="s">
        <v>3714</v>
      </c>
      <c r="H5668" t="s">
        <v>132</v>
      </c>
      <c r="I5668" t="s">
        <v>3708</v>
      </c>
    </row>
    <row r="5669" spans="1:9" x14ac:dyDescent="0.25">
      <c r="A5669" t="s">
        <v>1835</v>
      </c>
      <c r="B5669" t="s">
        <v>5288</v>
      </c>
      <c r="C5669" t="s">
        <v>3735</v>
      </c>
      <c r="D5669" t="s">
        <v>176</v>
      </c>
      <c r="E5669" t="s">
        <v>5288</v>
      </c>
      <c r="F5669" t="s">
        <v>3735</v>
      </c>
      <c r="H5669" t="s">
        <v>132</v>
      </c>
      <c r="I5669" t="s">
        <v>3714</v>
      </c>
    </row>
    <row r="5670" spans="1:9" x14ac:dyDescent="0.25">
      <c r="A5670" t="s">
        <v>1835</v>
      </c>
      <c r="B5670" t="s">
        <v>5288</v>
      </c>
      <c r="C5670" t="s">
        <v>3843</v>
      </c>
      <c r="D5670" t="s">
        <v>176</v>
      </c>
      <c r="E5670" t="s">
        <v>5288</v>
      </c>
      <c r="F5670" t="s">
        <v>3843</v>
      </c>
      <c r="H5670" t="s">
        <v>132</v>
      </c>
      <c r="I5670" t="s">
        <v>3756</v>
      </c>
    </row>
    <row r="5671" spans="1:9" x14ac:dyDescent="0.25">
      <c r="A5671" t="s">
        <v>1835</v>
      </c>
      <c r="B5671" t="s">
        <v>5288</v>
      </c>
      <c r="C5671" t="s">
        <v>3846</v>
      </c>
      <c r="D5671" t="s">
        <v>176</v>
      </c>
      <c r="E5671" t="s">
        <v>5288</v>
      </c>
      <c r="F5671" t="s">
        <v>3846</v>
      </c>
      <c r="H5671" t="s">
        <v>132</v>
      </c>
      <c r="I5671" t="s">
        <v>3759</v>
      </c>
    </row>
    <row r="5672" spans="1:9" x14ac:dyDescent="0.25">
      <c r="A5672" t="s">
        <v>1835</v>
      </c>
      <c r="B5672" t="s">
        <v>5288</v>
      </c>
      <c r="C5672" t="s">
        <v>3849</v>
      </c>
      <c r="D5672" t="s">
        <v>176</v>
      </c>
      <c r="E5672" t="s">
        <v>5288</v>
      </c>
      <c r="F5672" t="s">
        <v>3849</v>
      </c>
      <c r="H5672" t="s">
        <v>132</v>
      </c>
      <c r="I5672" t="s">
        <v>3762</v>
      </c>
    </row>
    <row r="5673" spans="1:9" x14ac:dyDescent="0.25">
      <c r="A5673" t="s">
        <v>1835</v>
      </c>
      <c r="B5673" t="s">
        <v>5288</v>
      </c>
      <c r="C5673" t="s">
        <v>3864</v>
      </c>
      <c r="D5673" t="s">
        <v>176</v>
      </c>
      <c r="E5673" t="s">
        <v>5288</v>
      </c>
      <c r="F5673" t="s">
        <v>3864</v>
      </c>
      <c r="H5673" t="s">
        <v>132</v>
      </c>
      <c r="I5673" t="s">
        <v>3779</v>
      </c>
    </row>
    <row r="5674" spans="1:9" x14ac:dyDescent="0.25">
      <c r="A5674" t="s">
        <v>1835</v>
      </c>
      <c r="B5674" t="s">
        <v>5288</v>
      </c>
      <c r="C5674" t="s">
        <v>3995</v>
      </c>
      <c r="D5674" t="s">
        <v>176</v>
      </c>
      <c r="E5674" t="s">
        <v>5288</v>
      </c>
      <c r="F5674" t="s">
        <v>3995</v>
      </c>
      <c r="H5674" t="s">
        <v>132</v>
      </c>
      <c r="I5674" t="s">
        <v>3785</v>
      </c>
    </row>
    <row r="5675" spans="1:9" x14ac:dyDescent="0.25">
      <c r="A5675" t="s">
        <v>174</v>
      </c>
      <c r="B5675" t="s">
        <v>5288</v>
      </c>
      <c r="C5675" t="s">
        <v>3628</v>
      </c>
      <c r="D5675" t="s">
        <v>174</v>
      </c>
      <c r="E5675" t="s">
        <v>5288</v>
      </c>
      <c r="F5675" t="s">
        <v>3628</v>
      </c>
      <c r="H5675" t="s">
        <v>132</v>
      </c>
      <c r="I5675" t="s">
        <v>3790</v>
      </c>
    </row>
    <row r="5676" spans="1:9" x14ac:dyDescent="0.25">
      <c r="A5676" t="s">
        <v>174</v>
      </c>
      <c r="B5676" t="s">
        <v>5288</v>
      </c>
      <c r="C5676" t="s">
        <v>3684</v>
      </c>
      <c r="D5676" t="s">
        <v>174</v>
      </c>
      <c r="E5676" t="s">
        <v>5288</v>
      </c>
      <c r="F5676" t="s">
        <v>3684</v>
      </c>
      <c r="H5676" t="s">
        <v>132</v>
      </c>
      <c r="I5676" t="s">
        <v>3796</v>
      </c>
    </row>
    <row r="5677" spans="1:9" x14ac:dyDescent="0.25">
      <c r="A5677" t="s">
        <v>174</v>
      </c>
      <c r="B5677" t="s">
        <v>5288</v>
      </c>
      <c r="C5677" t="s">
        <v>3690</v>
      </c>
      <c r="D5677" t="s">
        <v>174</v>
      </c>
      <c r="E5677" t="s">
        <v>5288</v>
      </c>
      <c r="F5677" t="s">
        <v>3690</v>
      </c>
      <c r="H5677" t="s">
        <v>132</v>
      </c>
      <c r="I5677" t="s">
        <v>3802</v>
      </c>
    </row>
    <row r="5678" spans="1:9" x14ac:dyDescent="0.25">
      <c r="A5678" t="s">
        <v>174</v>
      </c>
      <c r="B5678" t="s">
        <v>5288</v>
      </c>
      <c r="C5678" t="s">
        <v>3702</v>
      </c>
      <c r="D5678" t="s">
        <v>174</v>
      </c>
      <c r="E5678" t="s">
        <v>5288</v>
      </c>
      <c r="F5678" t="s">
        <v>3702</v>
      </c>
      <c r="H5678" t="s">
        <v>132</v>
      </c>
      <c r="I5678" t="s">
        <v>3808</v>
      </c>
    </row>
    <row r="5679" spans="1:9" x14ac:dyDescent="0.25">
      <c r="A5679" t="s">
        <v>174</v>
      </c>
      <c r="B5679" t="s">
        <v>5288</v>
      </c>
      <c r="C5679" t="s">
        <v>3705</v>
      </c>
      <c r="D5679" t="s">
        <v>174</v>
      </c>
      <c r="E5679" t="s">
        <v>5288</v>
      </c>
      <c r="F5679" t="s">
        <v>3705</v>
      </c>
      <c r="H5679" t="s">
        <v>132</v>
      </c>
      <c r="I5679" t="s">
        <v>3814</v>
      </c>
    </row>
    <row r="5680" spans="1:9" x14ac:dyDescent="0.25">
      <c r="A5680" t="s">
        <v>174</v>
      </c>
      <c r="B5680" t="s">
        <v>5288</v>
      </c>
      <c r="C5680" t="s">
        <v>3714</v>
      </c>
      <c r="D5680" t="s">
        <v>174</v>
      </c>
      <c r="E5680" t="s">
        <v>5288</v>
      </c>
      <c r="F5680" t="s">
        <v>3714</v>
      </c>
      <c r="H5680" t="s">
        <v>132</v>
      </c>
      <c r="I5680" t="s">
        <v>3820</v>
      </c>
    </row>
    <row r="5681" spans="1:9" x14ac:dyDescent="0.25">
      <c r="A5681" t="s">
        <v>174</v>
      </c>
      <c r="B5681" t="s">
        <v>5288</v>
      </c>
      <c r="C5681" t="s">
        <v>3717</v>
      </c>
      <c r="D5681" t="s">
        <v>174</v>
      </c>
      <c r="E5681" t="s">
        <v>5288</v>
      </c>
      <c r="F5681" t="s">
        <v>3717</v>
      </c>
      <c r="H5681" t="s">
        <v>132</v>
      </c>
      <c r="I5681" t="s">
        <v>3826</v>
      </c>
    </row>
    <row r="5682" spans="1:9" x14ac:dyDescent="0.25">
      <c r="A5682" t="s">
        <v>174</v>
      </c>
      <c r="B5682" t="s">
        <v>5288</v>
      </c>
      <c r="C5682" t="s">
        <v>3726</v>
      </c>
      <c r="D5682" t="s">
        <v>174</v>
      </c>
      <c r="E5682" t="s">
        <v>5288</v>
      </c>
      <c r="F5682" t="s">
        <v>3726</v>
      </c>
      <c r="H5682" t="s">
        <v>132</v>
      </c>
      <c r="I5682" t="s">
        <v>3831</v>
      </c>
    </row>
    <row r="5683" spans="1:9" x14ac:dyDescent="0.25">
      <c r="A5683" t="s">
        <v>174</v>
      </c>
      <c r="B5683" t="s">
        <v>5288</v>
      </c>
      <c r="C5683" t="s">
        <v>3735</v>
      </c>
      <c r="D5683" t="s">
        <v>174</v>
      </c>
      <c r="E5683" t="s">
        <v>5288</v>
      </c>
      <c r="F5683" t="s">
        <v>3735</v>
      </c>
      <c r="H5683" t="s">
        <v>132</v>
      </c>
      <c r="I5683" t="s">
        <v>3834</v>
      </c>
    </row>
    <row r="5684" spans="1:9" x14ac:dyDescent="0.25">
      <c r="A5684" t="s">
        <v>174</v>
      </c>
      <c r="B5684" t="s">
        <v>5288</v>
      </c>
      <c r="C5684" t="s">
        <v>3738</v>
      </c>
      <c r="D5684" t="s">
        <v>174</v>
      </c>
      <c r="E5684" t="s">
        <v>5288</v>
      </c>
      <c r="F5684" t="s">
        <v>3738</v>
      </c>
      <c r="H5684" t="s">
        <v>132</v>
      </c>
      <c r="I5684" t="s">
        <v>3837</v>
      </c>
    </row>
    <row r="5685" spans="1:9" x14ac:dyDescent="0.25">
      <c r="A5685" t="s">
        <v>174</v>
      </c>
      <c r="B5685" t="s">
        <v>5288</v>
      </c>
      <c r="C5685" t="s">
        <v>3741</v>
      </c>
      <c r="D5685" t="s">
        <v>174</v>
      </c>
      <c r="E5685" t="s">
        <v>5288</v>
      </c>
      <c r="F5685" t="s">
        <v>3741</v>
      </c>
      <c r="H5685" t="s">
        <v>132</v>
      </c>
      <c r="I5685" t="s">
        <v>3855</v>
      </c>
    </row>
    <row r="5686" spans="1:9" x14ac:dyDescent="0.25">
      <c r="A5686" t="s">
        <v>174</v>
      </c>
      <c r="B5686" t="s">
        <v>5288</v>
      </c>
      <c r="C5686" t="s">
        <v>3843</v>
      </c>
      <c r="D5686" t="s">
        <v>174</v>
      </c>
      <c r="E5686" t="s">
        <v>5288</v>
      </c>
      <c r="F5686" t="s">
        <v>3843</v>
      </c>
      <c r="H5686" t="s">
        <v>132</v>
      </c>
      <c r="I5686" t="s">
        <v>3858</v>
      </c>
    </row>
    <row r="5687" spans="1:9" x14ac:dyDescent="0.25">
      <c r="A5687" t="s">
        <v>174</v>
      </c>
      <c r="B5687" t="s">
        <v>5288</v>
      </c>
      <c r="C5687" t="s">
        <v>3846</v>
      </c>
      <c r="D5687" t="s">
        <v>174</v>
      </c>
      <c r="E5687" t="s">
        <v>5288</v>
      </c>
      <c r="F5687" t="s">
        <v>3846</v>
      </c>
      <c r="H5687" t="s">
        <v>132</v>
      </c>
      <c r="I5687" t="s">
        <v>3877</v>
      </c>
    </row>
    <row r="5688" spans="1:9" x14ac:dyDescent="0.25">
      <c r="A5688" t="s">
        <v>174</v>
      </c>
      <c r="B5688" t="s">
        <v>5288</v>
      </c>
      <c r="C5688" t="s">
        <v>3849</v>
      </c>
      <c r="D5688" t="s">
        <v>174</v>
      </c>
      <c r="E5688" t="s">
        <v>5288</v>
      </c>
      <c r="F5688" t="s">
        <v>3849</v>
      </c>
      <c r="H5688" t="s">
        <v>132</v>
      </c>
      <c r="I5688" t="s">
        <v>3880</v>
      </c>
    </row>
    <row r="5689" spans="1:9" x14ac:dyDescent="0.25">
      <c r="A5689" t="s">
        <v>174</v>
      </c>
      <c r="B5689" t="s">
        <v>5288</v>
      </c>
      <c r="C5689" t="s">
        <v>3852</v>
      </c>
      <c r="D5689" t="s">
        <v>174</v>
      </c>
      <c r="E5689" t="s">
        <v>5288</v>
      </c>
      <c r="F5689" t="s">
        <v>3852</v>
      </c>
      <c r="H5689" t="s">
        <v>132</v>
      </c>
      <c r="I5689" t="s">
        <v>3926</v>
      </c>
    </row>
    <row r="5690" spans="1:9" x14ac:dyDescent="0.25">
      <c r="A5690" t="s">
        <v>174</v>
      </c>
      <c r="B5690" t="s">
        <v>5288</v>
      </c>
      <c r="C5690" t="s">
        <v>3858</v>
      </c>
      <c r="D5690" t="s">
        <v>174</v>
      </c>
      <c r="E5690" t="s">
        <v>5288</v>
      </c>
      <c r="F5690" t="s">
        <v>3858</v>
      </c>
      <c r="H5690" t="s">
        <v>132</v>
      </c>
      <c r="I5690" t="s">
        <v>3928</v>
      </c>
    </row>
    <row r="5691" spans="1:9" x14ac:dyDescent="0.25">
      <c r="A5691" t="s">
        <v>174</v>
      </c>
      <c r="B5691" t="s">
        <v>5288</v>
      </c>
      <c r="C5691" t="s">
        <v>3864</v>
      </c>
      <c r="D5691" t="s">
        <v>174</v>
      </c>
      <c r="E5691" t="s">
        <v>5288</v>
      </c>
      <c r="F5691" t="s">
        <v>3864</v>
      </c>
      <c r="H5691" t="s">
        <v>132</v>
      </c>
      <c r="I5691" t="s">
        <v>3930</v>
      </c>
    </row>
    <row r="5692" spans="1:9" x14ac:dyDescent="0.25">
      <c r="A5692" t="s">
        <v>174</v>
      </c>
      <c r="B5692" t="s">
        <v>5288</v>
      </c>
      <c r="C5692" t="s">
        <v>3882</v>
      </c>
      <c r="D5692" t="s">
        <v>174</v>
      </c>
      <c r="E5692" t="s">
        <v>5288</v>
      </c>
      <c r="F5692" t="s">
        <v>3882</v>
      </c>
      <c r="H5692" t="s">
        <v>132</v>
      </c>
      <c r="I5692" t="s">
        <v>7734</v>
      </c>
    </row>
    <row r="5693" spans="1:9" x14ac:dyDescent="0.25">
      <c r="A5693" t="s">
        <v>174</v>
      </c>
      <c r="B5693" t="s">
        <v>5288</v>
      </c>
      <c r="C5693" t="s">
        <v>3884</v>
      </c>
      <c r="D5693" t="s">
        <v>174</v>
      </c>
      <c r="E5693" t="s">
        <v>5288</v>
      </c>
      <c r="F5693" t="s">
        <v>3884</v>
      </c>
      <c r="H5693" t="s">
        <v>132</v>
      </c>
      <c r="I5693" t="s">
        <v>3932</v>
      </c>
    </row>
    <row r="5694" spans="1:9" x14ac:dyDescent="0.25">
      <c r="A5694" t="s">
        <v>174</v>
      </c>
      <c r="B5694" t="s">
        <v>5288</v>
      </c>
      <c r="C5694" t="s">
        <v>3995</v>
      </c>
      <c r="D5694" t="s">
        <v>174</v>
      </c>
      <c r="E5694" t="s">
        <v>5288</v>
      </c>
      <c r="F5694" t="s">
        <v>3995</v>
      </c>
      <c r="H5694" t="s">
        <v>132</v>
      </c>
      <c r="I5694" t="s">
        <v>3935</v>
      </c>
    </row>
    <row r="5695" spans="1:9" x14ac:dyDescent="0.25">
      <c r="A5695" t="s">
        <v>1840</v>
      </c>
      <c r="B5695" t="s">
        <v>5288</v>
      </c>
      <c r="C5695" t="s">
        <v>3628</v>
      </c>
      <c r="D5695" t="s">
        <v>174</v>
      </c>
      <c r="E5695" t="s">
        <v>5288</v>
      </c>
      <c r="F5695" t="s">
        <v>3628</v>
      </c>
      <c r="H5695" t="s">
        <v>132</v>
      </c>
      <c r="I5695" t="s">
        <v>7682</v>
      </c>
    </row>
    <row r="5696" spans="1:9" x14ac:dyDescent="0.25">
      <c r="A5696" t="s">
        <v>1840</v>
      </c>
      <c r="B5696" t="s">
        <v>5288</v>
      </c>
      <c r="C5696" t="s">
        <v>3684</v>
      </c>
      <c r="D5696" t="s">
        <v>174</v>
      </c>
      <c r="E5696" t="s">
        <v>5288</v>
      </c>
      <c r="F5696" t="s">
        <v>3684</v>
      </c>
      <c r="H5696" t="s">
        <v>132</v>
      </c>
      <c r="I5696" t="s">
        <v>7743</v>
      </c>
    </row>
    <row r="5697" spans="1:9" x14ac:dyDescent="0.25">
      <c r="A5697" t="s">
        <v>1840</v>
      </c>
      <c r="B5697" t="s">
        <v>5288</v>
      </c>
      <c r="C5697" t="s">
        <v>3690</v>
      </c>
      <c r="D5697" t="s">
        <v>174</v>
      </c>
      <c r="E5697" t="s">
        <v>5288</v>
      </c>
      <c r="F5697" t="s">
        <v>3690</v>
      </c>
      <c r="H5697" t="s">
        <v>132</v>
      </c>
      <c r="I5697" t="s">
        <v>7745</v>
      </c>
    </row>
    <row r="5698" spans="1:9" x14ac:dyDescent="0.25">
      <c r="A5698" t="s">
        <v>1840</v>
      </c>
      <c r="B5698" t="s">
        <v>5288</v>
      </c>
      <c r="C5698" t="s">
        <v>3702</v>
      </c>
      <c r="D5698" t="s">
        <v>174</v>
      </c>
      <c r="E5698" t="s">
        <v>5288</v>
      </c>
      <c r="F5698" t="s">
        <v>3702</v>
      </c>
      <c r="H5698" t="s">
        <v>132</v>
      </c>
      <c r="I5698" t="s">
        <v>3944</v>
      </c>
    </row>
    <row r="5699" spans="1:9" x14ac:dyDescent="0.25">
      <c r="A5699" t="s">
        <v>1840</v>
      </c>
      <c r="B5699" t="s">
        <v>5288</v>
      </c>
      <c r="C5699" t="s">
        <v>3705</v>
      </c>
      <c r="D5699" t="s">
        <v>174</v>
      </c>
      <c r="E5699" t="s">
        <v>5288</v>
      </c>
      <c r="F5699" t="s">
        <v>3705</v>
      </c>
      <c r="H5699" t="s">
        <v>132</v>
      </c>
      <c r="I5699" t="s">
        <v>7746</v>
      </c>
    </row>
    <row r="5700" spans="1:9" x14ac:dyDescent="0.25">
      <c r="A5700" t="s">
        <v>1840</v>
      </c>
      <c r="B5700" t="s">
        <v>5288</v>
      </c>
      <c r="C5700" t="s">
        <v>3714</v>
      </c>
      <c r="D5700" t="s">
        <v>174</v>
      </c>
      <c r="E5700" t="s">
        <v>5288</v>
      </c>
      <c r="F5700" t="s">
        <v>3714</v>
      </c>
      <c r="H5700" t="s">
        <v>132</v>
      </c>
      <c r="I5700" t="s">
        <v>3983</v>
      </c>
    </row>
    <row r="5701" spans="1:9" x14ac:dyDescent="0.25">
      <c r="A5701" t="s">
        <v>1840</v>
      </c>
      <c r="B5701" t="s">
        <v>5288</v>
      </c>
      <c r="C5701" t="s">
        <v>3717</v>
      </c>
      <c r="D5701" t="s">
        <v>174</v>
      </c>
      <c r="E5701" t="s">
        <v>5288</v>
      </c>
      <c r="F5701" t="s">
        <v>3717</v>
      </c>
      <c r="H5701" t="s">
        <v>132</v>
      </c>
      <c r="I5701" t="s">
        <v>3997</v>
      </c>
    </row>
    <row r="5702" spans="1:9" x14ac:dyDescent="0.25">
      <c r="A5702" t="s">
        <v>1840</v>
      </c>
      <c r="B5702" t="s">
        <v>5288</v>
      </c>
      <c r="C5702" t="s">
        <v>3726</v>
      </c>
      <c r="D5702" t="s">
        <v>174</v>
      </c>
      <c r="E5702" t="s">
        <v>5288</v>
      </c>
      <c r="F5702" t="s">
        <v>3726</v>
      </c>
      <c r="H5702" t="s">
        <v>132</v>
      </c>
      <c r="I5702" t="s">
        <v>7750</v>
      </c>
    </row>
    <row r="5703" spans="1:9" x14ac:dyDescent="0.25">
      <c r="A5703" t="s">
        <v>1840</v>
      </c>
      <c r="B5703" t="s">
        <v>5288</v>
      </c>
      <c r="C5703" t="s">
        <v>3735</v>
      </c>
      <c r="D5703" t="s">
        <v>174</v>
      </c>
      <c r="E5703" t="s">
        <v>5288</v>
      </c>
      <c r="F5703" t="s">
        <v>3735</v>
      </c>
      <c r="H5703" t="s">
        <v>132</v>
      </c>
      <c r="I5703" t="s">
        <v>7751</v>
      </c>
    </row>
    <row r="5704" spans="1:9" x14ac:dyDescent="0.25">
      <c r="A5704" t="s">
        <v>1840</v>
      </c>
      <c r="B5704" t="s">
        <v>5288</v>
      </c>
      <c r="C5704" t="s">
        <v>3738</v>
      </c>
      <c r="D5704" t="s">
        <v>174</v>
      </c>
      <c r="E5704" t="s">
        <v>5288</v>
      </c>
      <c r="F5704" t="s">
        <v>3738</v>
      </c>
      <c r="H5704" t="s">
        <v>132</v>
      </c>
      <c r="I5704" t="s">
        <v>8420</v>
      </c>
    </row>
    <row r="5705" spans="1:9" x14ac:dyDescent="0.25">
      <c r="A5705" t="s">
        <v>1840</v>
      </c>
      <c r="B5705" t="s">
        <v>5288</v>
      </c>
      <c r="C5705" t="s">
        <v>3741</v>
      </c>
      <c r="D5705" t="s">
        <v>174</v>
      </c>
      <c r="E5705" t="s">
        <v>5288</v>
      </c>
      <c r="F5705" t="s">
        <v>3741</v>
      </c>
      <c r="H5705" t="s">
        <v>132</v>
      </c>
      <c r="I5705" t="s">
        <v>8185</v>
      </c>
    </row>
    <row r="5706" spans="1:9" x14ac:dyDescent="0.25">
      <c r="A5706" t="s">
        <v>1840</v>
      </c>
      <c r="B5706" t="s">
        <v>5288</v>
      </c>
      <c r="C5706" t="s">
        <v>3843</v>
      </c>
      <c r="D5706" t="s">
        <v>174</v>
      </c>
      <c r="E5706" t="s">
        <v>5288</v>
      </c>
      <c r="F5706" t="s">
        <v>3843</v>
      </c>
      <c r="H5706" t="s">
        <v>132</v>
      </c>
      <c r="I5706" t="s">
        <v>8186</v>
      </c>
    </row>
    <row r="5707" spans="1:9" x14ac:dyDescent="0.25">
      <c r="A5707" t="s">
        <v>1840</v>
      </c>
      <c r="B5707" t="s">
        <v>5288</v>
      </c>
      <c r="C5707" t="s">
        <v>3846</v>
      </c>
      <c r="D5707" t="s">
        <v>174</v>
      </c>
      <c r="E5707" t="s">
        <v>5288</v>
      </c>
      <c r="F5707" t="s">
        <v>3846</v>
      </c>
      <c r="H5707" t="s">
        <v>132</v>
      </c>
      <c r="I5707" t="s">
        <v>9043</v>
      </c>
    </row>
    <row r="5708" spans="1:9" x14ac:dyDescent="0.25">
      <c r="A5708" t="s">
        <v>1840</v>
      </c>
      <c r="B5708" t="s">
        <v>5288</v>
      </c>
      <c r="C5708" t="s">
        <v>3849</v>
      </c>
      <c r="D5708" t="s">
        <v>174</v>
      </c>
      <c r="E5708" t="s">
        <v>5288</v>
      </c>
      <c r="F5708" t="s">
        <v>3849</v>
      </c>
      <c r="H5708" t="s">
        <v>132</v>
      </c>
      <c r="I5708" t="s">
        <v>8189</v>
      </c>
    </row>
    <row r="5709" spans="1:9" x14ac:dyDescent="0.25">
      <c r="A5709" t="s">
        <v>1840</v>
      </c>
      <c r="B5709" t="s">
        <v>5288</v>
      </c>
      <c r="C5709" t="s">
        <v>3852</v>
      </c>
      <c r="D5709" t="s">
        <v>174</v>
      </c>
      <c r="E5709" t="s">
        <v>5288</v>
      </c>
      <c r="F5709" t="s">
        <v>3852</v>
      </c>
      <c r="H5709" t="s">
        <v>132</v>
      </c>
      <c r="I5709" t="s">
        <v>8421</v>
      </c>
    </row>
    <row r="5710" spans="1:9" x14ac:dyDescent="0.25">
      <c r="A5710" t="s">
        <v>1840</v>
      </c>
      <c r="B5710" t="s">
        <v>5288</v>
      </c>
      <c r="C5710" t="s">
        <v>3858</v>
      </c>
      <c r="D5710" t="s">
        <v>174</v>
      </c>
      <c r="E5710" t="s">
        <v>5288</v>
      </c>
      <c r="F5710" t="s">
        <v>3858</v>
      </c>
      <c r="H5710" t="s">
        <v>132</v>
      </c>
      <c r="I5710" t="s">
        <v>8190</v>
      </c>
    </row>
    <row r="5711" spans="1:9" x14ac:dyDescent="0.25">
      <c r="A5711" t="s">
        <v>1840</v>
      </c>
      <c r="B5711" t="s">
        <v>5288</v>
      </c>
      <c r="C5711" t="s">
        <v>3864</v>
      </c>
      <c r="D5711" t="s">
        <v>174</v>
      </c>
      <c r="E5711" t="s">
        <v>5288</v>
      </c>
      <c r="F5711" t="s">
        <v>3864</v>
      </c>
      <c r="H5711" t="s">
        <v>132</v>
      </c>
      <c r="I5711" t="s">
        <v>8201</v>
      </c>
    </row>
    <row r="5712" spans="1:9" x14ac:dyDescent="0.25">
      <c r="A5712" t="s">
        <v>1840</v>
      </c>
      <c r="B5712" t="s">
        <v>5288</v>
      </c>
      <c r="C5712" t="s">
        <v>3882</v>
      </c>
      <c r="D5712" t="s">
        <v>174</v>
      </c>
      <c r="E5712" t="s">
        <v>5288</v>
      </c>
      <c r="F5712" t="s">
        <v>3882</v>
      </c>
      <c r="H5712" t="s">
        <v>132</v>
      </c>
      <c r="I5712" t="s">
        <v>8422</v>
      </c>
    </row>
    <row r="5713" spans="1:9" x14ac:dyDescent="0.25">
      <c r="A5713" t="s">
        <v>1840</v>
      </c>
      <c r="B5713" t="s">
        <v>5288</v>
      </c>
      <c r="C5713" t="s">
        <v>3884</v>
      </c>
      <c r="D5713" t="s">
        <v>174</v>
      </c>
      <c r="E5713" t="s">
        <v>5288</v>
      </c>
      <c r="F5713" t="s">
        <v>3884</v>
      </c>
      <c r="H5713" t="s">
        <v>132</v>
      </c>
      <c r="I5713" t="s">
        <v>8423</v>
      </c>
    </row>
    <row r="5714" spans="1:9" x14ac:dyDescent="0.25">
      <c r="A5714" t="s">
        <v>1840</v>
      </c>
      <c r="B5714" t="s">
        <v>5288</v>
      </c>
      <c r="C5714" t="s">
        <v>3995</v>
      </c>
      <c r="D5714" t="s">
        <v>174</v>
      </c>
      <c r="E5714" t="s">
        <v>5288</v>
      </c>
      <c r="F5714" t="s">
        <v>3995</v>
      </c>
      <c r="H5714" t="s">
        <v>132</v>
      </c>
      <c r="I5714" t="s">
        <v>8217</v>
      </c>
    </row>
    <row r="5715" spans="1:9" x14ac:dyDescent="0.25">
      <c r="A5715" t="s">
        <v>184</v>
      </c>
      <c r="B5715" t="s">
        <v>5288</v>
      </c>
      <c r="C5715" t="s">
        <v>3628</v>
      </c>
      <c r="D5715" t="s">
        <v>184</v>
      </c>
      <c r="E5715" t="s">
        <v>5288</v>
      </c>
      <c r="F5715" t="s">
        <v>3628</v>
      </c>
      <c r="H5715" t="s">
        <v>132</v>
      </c>
      <c r="I5715" t="s">
        <v>8227</v>
      </c>
    </row>
    <row r="5716" spans="1:9" x14ac:dyDescent="0.25">
      <c r="A5716" t="s">
        <v>184</v>
      </c>
      <c r="B5716" t="s">
        <v>5288</v>
      </c>
      <c r="C5716" t="s">
        <v>3702</v>
      </c>
      <c r="D5716" t="s">
        <v>184</v>
      </c>
      <c r="E5716" t="s">
        <v>5288</v>
      </c>
      <c r="F5716" t="s">
        <v>3702</v>
      </c>
      <c r="H5716" t="s">
        <v>132</v>
      </c>
      <c r="I5716" t="s">
        <v>8284</v>
      </c>
    </row>
    <row r="5717" spans="1:9" x14ac:dyDescent="0.25">
      <c r="A5717" t="s">
        <v>184</v>
      </c>
      <c r="B5717" t="s">
        <v>5288</v>
      </c>
      <c r="C5717" t="s">
        <v>3705</v>
      </c>
      <c r="D5717" t="s">
        <v>184</v>
      </c>
      <c r="E5717" t="s">
        <v>5288</v>
      </c>
      <c r="F5717" t="s">
        <v>3705</v>
      </c>
      <c r="H5717" t="s">
        <v>132</v>
      </c>
      <c r="I5717" t="s">
        <v>8285</v>
      </c>
    </row>
    <row r="5718" spans="1:9" x14ac:dyDescent="0.25">
      <c r="A5718" t="s">
        <v>184</v>
      </c>
      <c r="B5718" t="s">
        <v>5288</v>
      </c>
      <c r="C5718" t="s">
        <v>3714</v>
      </c>
      <c r="D5718" t="s">
        <v>184</v>
      </c>
      <c r="E5718" t="s">
        <v>5288</v>
      </c>
      <c r="F5718" t="s">
        <v>3714</v>
      </c>
      <c r="H5718" t="s">
        <v>132</v>
      </c>
      <c r="I5718" t="s">
        <v>8286</v>
      </c>
    </row>
    <row r="5719" spans="1:9" x14ac:dyDescent="0.25">
      <c r="A5719" t="s">
        <v>184</v>
      </c>
      <c r="B5719" t="s">
        <v>5288</v>
      </c>
      <c r="C5719" t="s">
        <v>3717</v>
      </c>
      <c r="D5719" t="s">
        <v>184</v>
      </c>
      <c r="E5719" t="s">
        <v>5288</v>
      </c>
      <c r="F5719" t="s">
        <v>3717</v>
      </c>
      <c r="H5719" t="s">
        <v>132</v>
      </c>
      <c r="I5719" t="s">
        <v>8289</v>
      </c>
    </row>
    <row r="5720" spans="1:9" x14ac:dyDescent="0.25">
      <c r="A5720" t="s">
        <v>184</v>
      </c>
      <c r="B5720" t="s">
        <v>5288</v>
      </c>
      <c r="C5720" t="s">
        <v>3720</v>
      </c>
      <c r="D5720" t="s">
        <v>184</v>
      </c>
      <c r="E5720" t="s">
        <v>5288</v>
      </c>
      <c r="F5720" t="s">
        <v>3720</v>
      </c>
      <c r="H5720" t="s">
        <v>132</v>
      </c>
      <c r="I5720" t="s">
        <v>8290</v>
      </c>
    </row>
    <row r="5721" spans="1:9" x14ac:dyDescent="0.25">
      <c r="A5721" t="s">
        <v>184</v>
      </c>
      <c r="B5721" t="s">
        <v>5288</v>
      </c>
      <c r="C5721" t="s">
        <v>3726</v>
      </c>
      <c r="D5721" t="s">
        <v>184</v>
      </c>
      <c r="E5721" t="s">
        <v>5288</v>
      </c>
      <c r="F5721" t="s">
        <v>3726</v>
      </c>
      <c r="H5721" t="s">
        <v>132</v>
      </c>
      <c r="I5721" t="s">
        <v>8291</v>
      </c>
    </row>
    <row r="5722" spans="1:9" x14ac:dyDescent="0.25">
      <c r="A5722" t="s">
        <v>184</v>
      </c>
      <c r="B5722" t="s">
        <v>5288</v>
      </c>
      <c r="C5722" t="s">
        <v>3750</v>
      </c>
      <c r="D5722" t="s">
        <v>184</v>
      </c>
      <c r="E5722" t="s">
        <v>5288</v>
      </c>
      <c r="F5722" t="s">
        <v>3750</v>
      </c>
      <c r="H5722" t="s">
        <v>132</v>
      </c>
      <c r="I5722" t="s">
        <v>8297</v>
      </c>
    </row>
    <row r="5723" spans="1:9" x14ac:dyDescent="0.25">
      <c r="A5723" t="s">
        <v>184</v>
      </c>
      <c r="B5723" t="s">
        <v>5288</v>
      </c>
      <c r="C5723" t="s">
        <v>3849</v>
      </c>
      <c r="D5723" t="s">
        <v>184</v>
      </c>
      <c r="E5723" t="s">
        <v>5288</v>
      </c>
      <c r="F5723" t="s">
        <v>3849</v>
      </c>
      <c r="H5723" t="s">
        <v>132</v>
      </c>
      <c r="I5723" t="s">
        <v>4443</v>
      </c>
    </row>
    <row r="5724" spans="1:9" x14ac:dyDescent="0.25">
      <c r="A5724" t="s">
        <v>184</v>
      </c>
      <c r="B5724" t="s">
        <v>5288</v>
      </c>
      <c r="C5724" t="s">
        <v>3852</v>
      </c>
      <c r="D5724" t="s">
        <v>184</v>
      </c>
      <c r="E5724" t="s">
        <v>5288</v>
      </c>
      <c r="F5724" t="s">
        <v>3852</v>
      </c>
      <c r="H5724" t="s">
        <v>132</v>
      </c>
      <c r="I5724" t="s">
        <v>8301</v>
      </c>
    </row>
    <row r="5725" spans="1:9" x14ac:dyDescent="0.25">
      <c r="A5725" t="s">
        <v>184</v>
      </c>
      <c r="B5725" t="s">
        <v>5288</v>
      </c>
      <c r="C5725" t="s">
        <v>3858</v>
      </c>
      <c r="D5725" t="s">
        <v>184</v>
      </c>
      <c r="E5725" t="s">
        <v>5288</v>
      </c>
      <c r="F5725" t="s">
        <v>3858</v>
      </c>
      <c r="H5725" t="s">
        <v>132</v>
      </c>
      <c r="I5725" t="s">
        <v>8306</v>
      </c>
    </row>
    <row r="5726" spans="1:9" x14ac:dyDescent="0.25">
      <c r="A5726" t="s">
        <v>184</v>
      </c>
      <c r="B5726" t="s">
        <v>5288</v>
      </c>
      <c r="C5726" t="s">
        <v>3861</v>
      </c>
      <c r="D5726" t="s">
        <v>184</v>
      </c>
      <c r="E5726" t="s">
        <v>5288</v>
      </c>
      <c r="F5726" t="s">
        <v>3861</v>
      </c>
      <c r="H5726" t="s">
        <v>132</v>
      </c>
      <c r="I5726" t="s">
        <v>8309</v>
      </c>
    </row>
    <row r="5727" spans="1:9" x14ac:dyDescent="0.25">
      <c r="A5727" t="s">
        <v>184</v>
      </c>
      <c r="B5727" t="s">
        <v>5288</v>
      </c>
      <c r="C5727" t="s">
        <v>3882</v>
      </c>
      <c r="D5727" t="s">
        <v>184</v>
      </c>
      <c r="E5727" t="s">
        <v>5288</v>
      </c>
      <c r="F5727" t="s">
        <v>3882</v>
      </c>
      <c r="H5727" t="s">
        <v>132</v>
      </c>
      <c r="I5727" t="s">
        <v>8312</v>
      </c>
    </row>
    <row r="5728" spans="1:9" x14ac:dyDescent="0.25">
      <c r="A5728" t="s">
        <v>184</v>
      </c>
      <c r="B5728" t="s">
        <v>5288</v>
      </c>
      <c r="C5728" t="s">
        <v>3995</v>
      </c>
      <c r="D5728" t="s">
        <v>184</v>
      </c>
      <c r="E5728" t="s">
        <v>5288</v>
      </c>
      <c r="F5728" t="s">
        <v>3995</v>
      </c>
      <c r="H5728" t="s">
        <v>132</v>
      </c>
      <c r="I5728" t="s">
        <v>8314</v>
      </c>
    </row>
    <row r="5729" spans="1:9" x14ac:dyDescent="0.25">
      <c r="A5729" t="s">
        <v>1845</v>
      </c>
      <c r="B5729" t="s">
        <v>5288</v>
      </c>
      <c r="C5729" t="s">
        <v>3628</v>
      </c>
      <c r="D5729" t="s">
        <v>184</v>
      </c>
      <c r="E5729" t="s">
        <v>5288</v>
      </c>
      <c r="F5729" t="s">
        <v>3628</v>
      </c>
      <c r="H5729" t="s">
        <v>132</v>
      </c>
      <c r="I5729" t="s">
        <v>8327</v>
      </c>
    </row>
    <row r="5730" spans="1:9" x14ac:dyDescent="0.25">
      <c r="A5730" t="s">
        <v>1845</v>
      </c>
      <c r="B5730" t="s">
        <v>5288</v>
      </c>
      <c r="C5730" t="s">
        <v>3702</v>
      </c>
      <c r="D5730" t="s">
        <v>184</v>
      </c>
      <c r="E5730" t="s">
        <v>5288</v>
      </c>
      <c r="F5730" t="s">
        <v>3702</v>
      </c>
      <c r="H5730" t="s">
        <v>132</v>
      </c>
      <c r="I5730" t="s">
        <v>4505</v>
      </c>
    </row>
    <row r="5731" spans="1:9" x14ac:dyDescent="0.25">
      <c r="A5731" t="s">
        <v>1845</v>
      </c>
      <c r="B5731" t="s">
        <v>5288</v>
      </c>
      <c r="C5731" t="s">
        <v>3705</v>
      </c>
      <c r="D5731" t="s">
        <v>184</v>
      </c>
      <c r="E5731" t="s">
        <v>5288</v>
      </c>
      <c r="F5731" t="s">
        <v>3705</v>
      </c>
      <c r="H5731" t="s">
        <v>132</v>
      </c>
      <c r="I5731" t="s">
        <v>4508</v>
      </c>
    </row>
    <row r="5732" spans="1:9" x14ac:dyDescent="0.25">
      <c r="A5732" t="s">
        <v>1845</v>
      </c>
      <c r="B5732" t="s">
        <v>5288</v>
      </c>
      <c r="C5732" t="s">
        <v>3714</v>
      </c>
      <c r="D5732" t="s">
        <v>184</v>
      </c>
      <c r="E5732" t="s">
        <v>5288</v>
      </c>
      <c r="F5732" t="s">
        <v>3714</v>
      </c>
      <c r="H5732" t="s">
        <v>132</v>
      </c>
      <c r="I5732" t="s">
        <v>7979</v>
      </c>
    </row>
    <row r="5733" spans="1:9" x14ac:dyDescent="0.25">
      <c r="A5733" t="s">
        <v>1845</v>
      </c>
      <c r="B5733" t="s">
        <v>5288</v>
      </c>
      <c r="C5733" t="s">
        <v>3717</v>
      </c>
      <c r="D5733" t="s">
        <v>184</v>
      </c>
      <c r="E5733" t="s">
        <v>5288</v>
      </c>
      <c r="F5733" t="s">
        <v>3717</v>
      </c>
      <c r="H5733" t="s">
        <v>132</v>
      </c>
      <c r="I5733" t="s">
        <v>8023</v>
      </c>
    </row>
    <row r="5734" spans="1:9" x14ac:dyDescent="0.25">
      <c r="A5734" t="s">
        <v>1845</v>
      </c>
      <c r="B5734" t="s">
        <v>5288</v>
      </c>
      <c r="C5734" t="s">
        <v>3720</v>
      </c>
      <c r="D5734" t="s">
        <v>184</v>
      </c>
      <c r="E5734" t="s">
        <v>5288</v>
      </c>
      <c r="F5734" t="s">
        <v>3720</v>
      </c>
      <c r="H5734" t="s">
        <v>132</v>
      </c>
      <c r="I5734" t="s">
        <v>8030</v>
      </c>
    </row>
    <row r="5735" spans="1:9" x14ac:dyDescent="0.25">
      <c r="A5735" t="s">
        <v>1845</v>
      </c>
      <c r="B5735" t="s">
        <v>5288</v>
      </c>
      <c r="C5735" t="s">
        <v>3726</v>
      </c>
      <c r="D5735" t="s">
        <v>184</v>
      </c>
      <c r="E5735" t="s">
        <v>5288</v>
      </c>
      <c r="F5735" t="s">
        <v>3726</v>
      </c>
      <c r="H5735" t="s">
        <v>132</v>
      </c>
      <c r="I5735" t="s">
        <v>8182</v>
      </c>
    </row>
    <row r="5736" spans="1:9" x14ac:dyDescent="0.25">
      <c r="A5736" t="s">
        <v>1845</v>
      </c>
      <c r="B5736" t="s">
        <v>5288</v>
      </c>
      <c r="C5736" t="s">
        <v>3750</v>
      </c>
      <c r="D5736" t="s">
        <v>184</v>
      </c>
      <c r="E5736" t="s">
        <v>5288</v>
      </c>
      <c r="F5736" t="s">
        <v>3750</v>
      </c>
      <c r="H5736" t="s">
        <v>132</v>
      </c>
      <c r="I5736" t="s">
        <v>7876</v>
      </c>
    </row>
    <row r="5737" spans="1:9" x14ac:dyDescent="0.25">
      <c r="A5737" t="s">
        <v>1845</v>
      </c>
      <c r="B5737" t="s">
        <v>5288</v>
      </c>
      <c r="C5737" t="s">
        <v>3849</v>
      </c>
      <c r="D5737" t="s">
        <v>184</v>
      </c>
      <c r="E5737" t="s">
        <v>5288</v>
      </c>
      <c r="F5737" t="s">
        <v>3849</v>
      </c>
      <c r="H5737" t="s">
        <v>132</v>
      </c>
      <c r="I5737" t="s">
        <v>7877</v>
      </c>
    </row>
    <row r="5738" spans="1:9" x14ac:dyDescent="0.25">
      <c r="A5738" t="s">
        <v>1845</v>
      </c>
      <c r="B5738" t="s">
        <v>5288</v>
      </c>
      <c r="C5738" t="s">
        <v>3852</v>
      </c>
      <c r="D5738" t="s">
        <v>184</v>
      </c>
      <c r="E5738" t="s">
        <v>5288</v>
      </c>
      <c r="F5738" t="s">
        <v>3852</v>
      </c>
      <c r="H5738" t="s">
        <v>132</v>
      </c>
      <c r="I5738" t="s">
        <v>8467</v>
      </c>
    </row>
    <row r="5739" spans="1:9" x14ac:dyDescent="0.25">
      <c r="A5739" t="s">
        <v>1845</v>
      </c>
      <c r="B5739" t="s">
        <v>5288</v>
      </c>
      <c r="C5739" t="s">
        <v>3858</v>
      </c>
      <c r="D5739" t="s">
        <v>184</v>
      </c>
      <c r="E5739" t="s">
        <v>5288</v>
      </c>
      <c r="F5739" t="s">
        <v>3858</v>
      </c>
      <c r="H5739" t="s">
        <v>132</v>
      </c>
      <c r="I5739" t="s">
        <v>7878</v>
      </c>
    </row>
    <row r="5740" spans="1:9" x14ac:dyDescent="0.25">
      <c r="A5740" t="s">
        <v>1845</v>
      </c>
      <c r="B5740" t="s">
        <v>5288</v>
      </c>
      <c r="C5740" t="s">
        <v>3861</v>
      </c>
      <c r="D5740" t="s">
        <v>184</v>
      </c>
      <c r="E5740" t="s">
        <v>5288</v>
      </c>
      <c r="F5740" t="s">
        <v>3861</v>
      </c>
      <c r="H5740" t="s">
        <v>132</v>
      </c>
      <c r="I5740" t="s">
        <v>8183</v>
      </c>
    </row>
    <row r="5741" spans="1:9" x14ac:dyDescent="0.25">
      <c r="A5741" t="s">
        <v>1845</v>
      </c>
      <c r="B5741" t="s">
        <v>5288</v>
      </c>
      <c r="C5741" t="s">
        <v>3882</v>
      </c>
      <c r="D5741" t="s">
        <v>184</v>
      </c>
      <c r="E5741" t="s">
        <v>5288</v>
      </c>
      <c r="F5741" t="s">
        <v>3882</v>
      </c>
      <c r="H5741" t="s">
        <v>132</v>
      </c>
      <c r="I5741" t="s">
        <v>8024</v>
      </c>
    </row>
    <row r="5742" spans="1:9" x14ac:dyDescent="0.25">
      <c r="A5742" t="s">
        <v>1845</v>
      </c>
      <c r="B5742" t="s">
        <v>5288</v>
      </c>
      <c r="C5742" t="s">
        <v>3925</v>
      </c>
      <c r="D5742" t="s">
        <v>184</v>
      </c>
      <c r="E5742" t="s">
        <v>5288</v>
      </c>
      <c r="F5742" t="s">
        <v>3925</v>
      </c>
      <c r="H5742" t="s">
        <v>132</v>
      </c>
      <c r="I5742" t="s">
        <v>8184</v>
      </c>
    </row>
    <row r="5743" spans="1:9" x14ac:dyDescent="0.25">
      <c r="A5743" t="s">
        <v>1845</v>
      </c>
      <c r="B5743" t="s">
        <v>5288</v>
      </c>
      <c r="C5743" t="s">
        <v>3995</v>
      </c>
      <c r="D5743" t="s">
        <v>184</v>
      </c>
      <c r="E5743" t="s">
        <v>5288</v>
      </c>
      <c r="F5743" t="s">
        <v>3995</v>
      </c>
      <c r="H5743" t="s">
        <v>1941</v>
      </c>
      <c r="I5743" t="s">
        <v>3251</v>
      </c>
    </row>
    <row r="5744" spans="1:9" x14ac:dyDescent="0.25">
      <c r="A5744" t="s">
        <v>161</v>
      </c>
      <c r="B5744" t="s">
        <v>5288</v>
      </c>
      <c r="C5744" t="s">
        <v>3628</v>
      </c>
      <c r="D5744" t="s">
        <v>161</v>
      </c>
      <c r="E5744" t="s">
        <v>5288</v>
      </c>
      <c r="F5744" t="s">
        <v>3628</v>
      </c>
      <c r="H5744" t="s">
        <v>1941</v>
      </c>
      <c r="I5744" t="s">
        <v>3254</v>
      </c>
    </row>
    <row r="5745" spans="1:9" x14ac:dyDescent="0.25">
      <c r="A5745" t="s">
        <v>161</v>
      </c>
      <c r="B5745" t="s">
        <v>5288</v>
      </c>
      <c r="C5745" t="s">
        <v>3684</v>
      </c>
      <c r="D5745" t="s">
        <v>161</v>
      </c>
      <c r="E5745" t="s">
        <v>5288</v>
      </c>
      <c r="F5745" t="s">
        <v>3684</v>
      </c>
      <c r="H5745" t="s">
        <v>1941</v>
      </c>
      <c r="I5745" t="s">
        <v>3257</v>
      </c>
    </row>
    <row r="5746" spans="1:9" x14ac:dyDescent="0.25">
      <c r="A5746" t="s">
        <v>161</v>
      </c>
      <c r="B5746" t="s">
        <v>5288</v>
      </c>
      <c r="C5746" t="s">
        <v>3690</v>
      </c>
      <c r="D5746" t="s">
        <v>161</v>
      </c>
      <c r="E5746" t="s">
        <v>5288</v>
      </c>
      <c r="F5746" t="s">
        <v>3690</v>
      </c>
      <c r="H5746" t="s">
        <v>1941</v>
      </c>
      <c r="I5746" t="s">
        <v>3260</v>
      </c>
    </row>
    <row r="5747" spans="1:9" x14ac:dyDescent="0.25">
      <c r="A5747" t="s">
        <v>161</v>
      </c>
      <c r="B5747" t="s">
        <v>5288</v>
      </c>
      <c r="C5747" t="s">
        <v>3693</v>
      </c>
      <c r="D5747" t="s">
        <v>161</v>
      </c>
      <c r="E5747" t="s">
        <v>5288</v>
      </c>
      <c r="F5747" t="s">
        <v>3693</v>
      </c>
      <c r="H5747" t="s">
        <v>1941</v>
      </c>
      <c r="I5747" t="s">
        <v>3263</v>
      </c>
    </row>
    <row r="5748" spans="1:9" x14ac:dyDescent="0.25">
      <c r="A5748" t="s">
        <v>161</v>
      </c>
      <c r="B5748" t="s">
        <v>5288</v>
      </c>
      <c r="C5748" t="s">
        <v>3729</v>
      </c>
      <c r="D5748" t="s">
        <v>161</v>
      </c>
      <c r="E5748" t="s">
        <v>5288</v>
      </c>
      <c r="F5748" t="s">
        <v>3729</v>
      </c>
      <c r="H5748" t="s">
        <v>1941</v>
      </c>
      <c r="I5748" t="s">
        <v>7898</v>
      </c>
    </row>
    <row r="5749" spans="1:9" x14ac:dyDescent="0.25">
      <c r="A5749" t="s">
        <v>161</v>
      </c>
      <c r="B5749" t="s">
        <v>5288</v>
      </c>
      <c r="C5749" t="s">
        <v>3843</v>
      </c>
      <c r="D5749" t="s">
        <v>161</v>
      </c>
      <c r="E5749" t="s">
        <v>5288</v>
      </c>
      <c r="F5749" t="s">
        <v>3843</v>
      </c>
      <c r="H5749" t="s">
        <v>1941</v>
      </c>
      <c r="I5749" t="s">
        <v>9044</v>
      </c>
    </row>
    <row r="5750" spans="1:9" x14ac:dyDescent="0.25">
      <c r="A5750" t="s">
        <v>161</v>
      </c>
      <c r="B5750" t="s">
        <v>5288</v>
      </c>
      <c r="C5750" t="s">
        <v>3846</v>
      </c>
      <c r="D5750" t="s">
        <v>161</v>
      </c>
      <c r="E5750" t="s">
        <v>5288</v>
      </c>
      <c r="F5750" t="s">
        <v>3846</v>
      </c>
      <c r="H5750" t="s">
        <v>1941</v>
      </c>
      <c r="I5750" t="s">
        <v>3266</v>
      </c>
    </row>
    <row r="5751" spans="1:9" x14ac:dyDescent="0.25">
      <c r="A5751" t="s">
        <v>161</v>
      </c>
      <c r="B5751" t="s">
        <v>5288</v>
      </c>
      <c r="C5751" t="s">
        <v>3995</v>
      </c>
      <c r="D5751" t="s">
        <v>161</v>
      </c>
      <c r="E5751" t="s">
        <v>5288</v>
      </c>
      <c r="F5751" t="s">
        <v>3995</v>
      </c>
      <c r="H5751" t="s">
        <v>1941</v>
      </c>
      <c r="I5751" t="s">
        <v>3269</v>
      </c>
    </row>
    <row r="5752" spans="1:9" x14ac:dyDescent="0.25">
      <c r="A5752" t="s">
        <v>1851</v>
      </c>
      <c r="B5752" t="s">
        <v>5288</v>
      </c>
      <c r="C5752" t="s">
        <v>3628</v>
      </c>
      <c r="D5752" t="s">
        <v>161</v>
      </c>
      <c r="E5752" t="s">
        <v>5288</v>
      </c>
      <c r="F5752" t="s">
        <v>3628</v>
      </c>
      <c r="H5752" t="s">
        <v>1941</v>
      </c>
      <c r="I5752" t="s">
        <v>3271</v>
      </c>
    </row>
    <row r="5753" spans="1:9" x14ac:dyDescent="0.25">
      <c r="A5753" t="s">
        <v>1851</v>
      </c>
      <c r="B5753" t="s">
        <v>5288</v>
      </c>
      <c r="C5753" t="s">
        <v>3684</v>
      </c>
      <c r="D5753" t="s">
        <v>161</v>
      </c>
      <c r="E5753" t="s">
        <v>5288</v>
      </c>
      <c r="F5753" t="s">
        <v>3684</v>
      </c>
      <c r="H5753" t="s">
        <v>1941</v>
      </c>
      <c r="I5753" t="s">
        <v>3274</v>
      </c>
    </row>
    <row r="5754" spans="1:9" x14ac:dyDescent="0.25">
      <c r="A5754" t="s">
        <v>1851</v>
      </c>
      <c r="B5754" t="s">
        <v>5288</v>
      </c>
      <c r="C5754" t="s">
        <v>3690</v>
      </c>
      <c r="D5754" t="s">
        <v>161</v>
      </c>
      <c r="E5754" t="s">
        <v>5288</v>
      </c>
      <c r="F5754" t="s">
        <v>3690</v>
      </c>
      <c r="H5754" t="s">
        <v>1941</v>
      </c>
      <c r="I5754" t="s">
        <v>7899</v>
      </c>
    </row>
    <row r="5755" spans="1:9" x14ac:dyDescent="0.25">
      <c r="A5755" t="s">
        <v>1851</v>
      </c>
      <c r="B5755" t="s">
        <v>5288</v>
      </c>
      <c r="C5755" t="s">
        <v>3693</v>
      </c>
      <c r="D5755" t="s">
        <v>161</v>
      </c>
      <c r="E5755" t="s">
        <v>5288</v>
      </c>
      <c r="F5755" t="s">
        <v>3693</v>
      </c>
      <c r="H5755" t="s">
        <v>1941</v>
      </c>
      <c r="I5755" t="s">
        <v>7900</v>
      </c>
    </row>
    <row r="5756" spans="1:9" x14ac:dyDescent="0.25">
      <c r="A5756" t="s">
        <v>1851</v>
      </c>
      <c r="B5756" t="s">
        <v>5288</v>
      </c>
      <c r="C5756" t="s">
        <v>3729</v>
      </c>
      <c r="D5756" t="s">
        <v>161</v>
      </c>
      <c r="E5756" t="s">
        <v>5288</v>
      </c>
      <c r="F5756" t="s">
        <v>3729</v>
      </c>
      <c r="H5756" t="s">
        <v>1941</v>
      </c>
      <c r="I5756" t="s">
        <v>3276</v>
      </c>
    </row>
    <row r="5757" spans="1:9" x14ac:dyDescent="0.25">
      <c r="A5757" t="s">
        <v>1851</v>
      </c>
      <c r="B5757" t="s">
        <v>5288</v>
      </c>
      <c r="C5757" t="s">
        <v>3771</v>
      </c>
      <c r="D5757" t="s">
        <v>161</v>
      </c>
      <c r="E5757" t="s">
        <v>5288</v>
      </c>
      <c r="F5757" t="s">
        <v>3771</v>
      </c>
      <c r="H5757" t="s">
        <v>1941</v>
      </c>
      <c r="I5757" t="s">
        <v>3279</v>
      </c>
    </row>
    <row r="5758" spans="1:9" x14ac:dyDescent="0.25">
      <c r="A5758" t="s">
        <v>1851</v>
      </c>
      <c r="B5758" t="s">
        <v>5288</v>
      </c>
      <c r="C5758" t="s">
        <v>3843</v>
      </c>
      <c r="D5758" t="s">
        <v>161</v>
      </c>
      <c r="E5758" t="s">
        <v>5288</v>
      </c>
      <c r="F5758" t="s">
        <v>3843</v>
      </c>
      <c r="H5758" t="s">
        <v>1941</v>
      </c>
      <c r="I5758" t="s">
        <v>7993</v>
      </c>
    </row>
    <row r="5759" spans="1:9" x14ac:dyDescent="0.25">
      <c r="A5759" t="s">
        <v>1851</v>
      </c>
      <c r="B5759" t="s">
        <v>5288</v>
      </c>
      <c r="C5759" t="s">
        <v>3846</v>
      </c>
      <c r="D5759" t="s">
        <v>161</v>
      </c>
      <c r="E5759" t="s">
        <v>5288</v>
      </c>
      <c r="F5759" t="s">
        <v>3846</v>
      </c>
      <c r="H5759" t="s">
        <v>1941</v>
      </c>
      <c r="I5759" t="s">
        <v>3282</v>
      </c>
    </row>
    <row r="5760" spans="1:9" x14ac:dyDescent="0.25">
      <c r="A5760" t="s">
        <v>1851</v>
      </c>
      <c r="B5760" t="s">
        <v>5288</v>
      </c>
      <c r="C5760" t="s">
        <v>3902</v>
      </c>
      <c r="D5760" t="s">
        <v>161</v>
      </c>
      <c r="E5760" t="s">
        <v>5288</v>
      </c>
      <c r="F5760" t="s">
        <v>3902</v>
      </c>
      <c r="H5760" t="s">
        <v>1941</v>
      </c>
      <c r="I5760" t="s">
        <v>9045</v>
      </c>
    </row>
    <row r="5761" spans="1:9" x14ac:dyDescent="0.25">
      <c r="A5761" t="s">
        <v>1851</v>
      </c>
      <c r="B5761" t="s">
        <v>5288</v>
      </c>
      <c r="C5761" t="s">
        <v>3923</v>
      </c>
      <c r="D5761" t="s">
        <v>161</v>
      </c>
      <c r="E5761" t="s">
        <v>5288</v>
      </c>
      <c r="F5761" t="s">
        <v>3923</v>
      </c>
      <c r="H5761" t="s">
        <v>1941</v>
      </c>
      <c r="I5761" t="s">
        <v>3285</v>
      </c>
    </row>
    <row r="5762" spans="1:9" x14ac:dyDescent="0.25">
      <c r="A5762" t="s">
        <v>1851</v>
      </c>
      <c r="B5762" t="s">
        <v>5288</v>
      </c>
      <c r="C5762" t="s">
        <v>3995</v>
      </c>
      <c r="D5762" t="s">
        <v>161</v>
      </c>
      <c r="E5762" t="s">
        <v>5288</v>
      </c>
      <c r="F5762" t="s">
        <v>3995</v>
      </c>
      <c r="H5762" t="s">
        <v>1941</v>
      </c>
      <c r="I5762" t="s">
        <v>7936</v>
      </c>
    </row>
    <row r="5763" spans="1:9" x14ac:dyDescent="0.25">
      <c r="A5763" t="s">
        <v>182</v>
      </c>
      <c r="B5763" t="s">
        <v>5288</v>
      </c>
      <c r="C5763" t="s">
        <v>3628</v>
      </c>
      <c r="D5763" t="s">
        <v>182</v>
      </c>
      <c r="E5763" t="s">
        <v>5288</v>
      </c>
      <c r="F5763" t="s">
        <v>3628</v>
      </c>
      <c r="H5763" t="s">
        <v>1941</v>
      </c>
      <c r="I5763" t="s">
        <v>3288</v>
      </c>
    </row>
    <row r="5764" spans="1:9" x14ac:dyDescent="0.25">
      <c r="A5764" t="s">
        <v>182</v>
      </c>
      <c r="B5764" t="s">
        <v>5288</v>
      </c>
      <c r="C5764" t="s">
        <v>3684</v>
      </c>
      <c r="D5764" t="s">
        <v>182</v>
      </c>
      <c r="E5764" t="s">
        <v>5288</v>
      </c>
      <c r="F5764" t="s">
        <v>3684</v>
      </c>
      <c r="H5764" t="s">
        <v>1941</v>
      </c>
      <c r="I5764" t="s">
        <v>3290</v>
      </c>
    </row>
    <row r="5765" spans="1:9" x14ac:dyDescent="0.25">
      <c r="A5765" t="s">
        <v>182</v>
      </c>
      <c r="B5765" t="s">
        <v>5288</v>
      </c>
      <c r="C5765" t="s">
        <v>3690</v>
      </c>
      <c r="D5765" t="s">
        <v>182</v>
      </c>
      <c r="E5765" t="s">
        <v>5288</v>
      </c>
      <c r="F5765" t="s">
        <v>3690</v>
      </c>
      <c r="H5765" t="s">
        <v>1941</v>
      </c>
      <c r="I5765" t="s">
        <v>3293</v>
      </c>
    </row>
    <row r="5766" spans="1:9" x14ac:dyDescent="0.25">
      <c r="A5766" t="s">
        <v>182</v>
      </c>
      <c r="B5766" t="s">
        <v>5288</v>
      </c>
      <c r="C5766" t="s">
        <v>3702</v>
      </c>
      <c r="D5766" t="s">
        <v>182</v>
      </c>
      <c r="E5766" t="s">
        <v>5288</v>
      </c>
      <c r="F5766" t="s">
        <v>3702</v>
      </c>
      <c r="H5766" t="s">
        <v>1941</v>
      </c>
      <c r="I5766" t="s">
        <v>3296</v>
      </c>
    </row>
    <row r="5767" spans="1:9" x14ac:dyDescent="0.25">
      <c r="A5767" t="s">
        <v>182</v>
      </c>
      <c r="B5767" t="s">
        <v>5288</v>
      </c>
      <c r="C5767" t="s">
        <v>3705</v>
      </c>
      <c r="D5767" t="s">
        <v>182</v>
      </c>
      <c r="E5767" t="s">
        <v>5288</v>
      </c>
      <c r="F5767" t="s">
        <v>3705</v>
      </c>
      <c r="H5767" t="s">
        <v>1941</v>
      </c>
      <c r="I5767" t="s">
        <v>3302</v>
      </c>
    </row>
    <row r="5768" spans="1:9" x14ac:dyDescent="0.25">
      <c r="A5768" t="s">
        <v>182</v>
      </c>
      <c r="B5768" t="s">
        <v>5288</v>
      </c>
      <c r="C5768" t="s">
        <v>3714</v>
      </c>
      <c r="D5768" t="s">
        <v>182</v>
      </c>
      <c r="E5768" t="s">
        <v>5288</v>
      </c>
      <c r="F5768" t="s">
        <v>3714</v>
      </c>
      <c r="H5768" t="s">
        <v>1941</v>
      </c>
      <c r="I5768" t="s">
        <v>3305</v>
      </c>
    </row>
    <row r="5769" spans="1:9" x14ac:dyDescent="0.25">
      <c r="A5769" t="s">
        <v>182</v>
      </c>
      <c r="B5769" t="s">
        <v>5288</v>
      </c>
      <c r="C5769" t="s">
        <v>3717</v>
      </c>
      <c r="D5769" t="s">
        <v>182</v>
      </c>
      <c r="E5769" t="s">
        <v>5288</v>
      </c>
      <c r="F5769" t="s">
        <v>3717</v>
      </c>
      <c r="H5769" t="s">
        <v>1941</v>
      </c>
      <c r="I5769" t="s">
        <v>3308</v>
      </c>
    </row>
    <row r="5770" spans="1:9" x14ac:dyDescent="0.25">
      <c r="A5770" t="s">
        <v>182</v>
      </c>
      <c r="B5770" t="s">
        <v>5288</v>
      </c>
      <c r="C5770" t="s">
        <v>3726</v>
      </c>
      <c r="D5770" t="s">
        <v>182</v>
      </c>
      <c r="E5770" t="s">
        <v>5288</v>
      </c>
      <c r="F5770" t="s">
        <v>3726</v>
      </c>
      <c r="H5770" t="s">
        <v>1941</v>
      </c>
      <c r="I5770" t="s">
        <v>7937</v>
      </c>
    </row>
    <row r="5771" spans="1:9" x14ac:dyDescent="0.25">
      <c r="A5771" t="s">
        <v>182</v>
      </c>
      <c r="B5771" t="s">
        <v>5288</v>
      </c>
      <c r="C5771" t="s">
        <v>3735</v>
      </c>
      <c r="D5771" t="s">
        <v>182</v>
      </c>
      <c r="E5771" t="s">
        <v>5288</v>
      </c>
      <c r="F5771" t="s">
        <v>3735</v>
      </c>
      <c r="H5771" t="s">
        <v>1941</v>
      </c>
      <c r="I5771" t="s">
        <v>3311</v>
      </c>
    </row>
    <row r="5772" spans="1:9" x14ac:dyDescent="0.25">
      <c r="A5772" t="s">
        <v>182</v>
      </c>
      <c r="B5772" t="s">
        <v>5288</v>
      </c>
      <c r="C5772" t="s">
        <v>3738</v>
      </c>
      <c r="D5772" t="s">
        <v>182</v>
      </c>
      <c r="E5772" t="s">
        <v>5288</v>
      </c>
      <c r="F5772" t="s">
        <v>3738</v>
      </c>
      <c r="H5772" t="s">
        <v>1941</v>
      </c>
      <c r="I5772" t="s">
        <v>3314</v>
      </c>
    </row>
    <row r="5773" spans="1:9" x14ac:dyDescent="0.25">
      <c r="A5773" t="s">
        <v>182</v>
      </c>
      <c r="B5773" t="s">
        <v>5288</v>
      </c>
      <c r="C5773" t="s">
        <v>7906</v>
      </c>
      <c r="D5773" t="s">
        <v>182</v>
      </c>
      <c r="E5773" t="s">
        <v>5288</v>
      </c>
      <c r="F5773" t="s">
        <v>7906</v>
      </c>
      <c r="H5773" t="s">
        <v>1941</v>
      </c>
      <c r="I5773" t="s">
        <v>3317</v>
      </c>
    </row>
    <row r="5774" spans="1:9" x14ac:dyDescent="0.25">
      <c r="A5774" t="s">
        <v>182</v>
      </c>
      <c r="B5774" t="s">
        <v>5288</v>
      </c>
      <c r="C5774" t="s">
        <v>3843</v>
      </c>
      <c r="D5774" t="s">
        <v>182</v>
      </c>
      <c r="E5774" t="s">
        <v>5288</v>
      </c>
      <c r="F5774" t="s">
        <v>3843</v>
      </c>
      <c r="H5774" t="s">
        <v>1941</v>
      </c>
      <c r="I5774" t="s">
        <v>3320</v>
      </c>
    </row>
    <row r="5775" spans="1:9" x14ac:dyDescent="0.25">
      <c r="A5775" t="s">
        <v>182</v>
      </c>
      <c r="B5775" t="s">
        <v>5288</v>
      </c>
      <c r="C5775" t="s">
        <v>3846</v>
      </c>
      <c r="D5775" t="s">
        <v>182</v>
      </c>
      <c r="E5775" t="s">
        <v>5288</v>
      </c>
      <c r="F5775" t="s">
        <v>3846</v>
      </c>
      <c r="H5775" t="s">
        <v>1941</v>
      </c>
      <c r="I5775" t="s">
        <v>7938</v>
      </c>
    </row>
    <row r="5776" spans="1:9" x14ac:dyDescent="0.25">
      <c r="A5776" t="s">
        <v>182</v>
      </c>
      <c r="B5776" t="s">
        <v>5288</v>
      </c>
      <c r="C5776" t="s">
        <v>3849</v>
      </c>
      <c r="D5776" t="s">
        <v>182</v>
      </c>
      <c r="E5776" t="s">
        <v>5288</v>
      </c>
      <c r="F5776" t="s">
        <v>3849</v>
      </c>
      <c r="H5776" t="s">
        <v>1941</v>
      </c>
      <c r="I5776" t="s">
        <v>8483</v>
      </c>
    </row>
    <row r="5777" spans="1:9" x14ac:dyDescent="0.25">
      <c r="A5777" t="s">
        <v>182</v>
      </c>
      <c r="B5777" t="s">
        <v>5288</v>
      </c>
      <c r="C5777" t="s">
        <v>3852</v>
      </c>
      <c r="D5777" t="s">
        <v>182</v>
      </c>
      <c r="E5777" t="s">
        <v>5288</v>
      </c>
      <c r="F5777" t="s">
        <v>3852</v>
      </c>
      <c r="H5777" t="s">
        <v>1941</v>
      </c>
      <c r="I5777" t="s">
        <v>3323</v>
      </c>
    </row>
    <row r="5778" spans="1:9" x14ac:dyDescent="0.25">
      <c r="A5778" t="s">
        <v>182</v>
      </c>
      <c r="B5778" t="s">
        <v>5288</v>
      </c>
      <c r="C5778" t="s">
        <v>3858</v>
      </c>
      <c r="D5778" t="s">
        <v>182</v>
      </c>
      <c r="E5778" t="s">
        <v>5288</v>
      </c>
      <c r="F5778" t="s">
        <v>3858</v>
      </c>
      <c r="H5778" t="s">
        <v>1941</v>
      </c>
      <c r="I5778" t="s">
        <v>3326</v>
      </c>
    </row>
    <row r="5779" spans="1:9" x14ac:dyDescent="0.25">
      <c r="A5779" t="s">
        <v>182</v>
      </c>
      <c r="B5779" t="s">
        <v>5288</v>
      </c>
      <c r="C5779" t="s">
        <v>3864</v>
      </c>
      <c r="D5779" t="s">
        <v>182</v>
      </c>
      <c r="E5779" t="s">
        <v>5288</v>
      </c>
      <c r="F5779" t="s">
        <v>3864</v>
      </c>
      <c r="H5779" t="s">
        <v>1941</v>
      </c>
      <c r="I5779" t="s">
        <v>3329</v>
      </c>
    </row>
    <row r="5780" spans="1:9" x14ac:dyDescent="0.25">
      <c r="A5780" t="s">
        <v>182</v>
      </c>
      <c r="B5780" t="s">
        <v>5288</v>
      </c>
      <c r="C5780" t="s">
        <v>3882</v>
      </c>
      <c r="D5780" t="s">
        <v>182</v>
      </c>
      <c r="E5780" t="s">
        <v>5288</v>
      </c>
      <c r="F5780" t="s">
        <v>3882</v>
      </c>
      <c r="H5780" t="s">
        <v>1941</v>
      </c>
      <c r="I5780" t="s">
        <v>3332</v>
      </c>
    </row>
    <row r="5781" spans="1:9" x14ac:dyDescent="0.25">
      <c r="A5781" t="s">
        <v>182</v>
      </c>
      <c r="B5781" t="s">
        <v>5288</v>
      </c>
      <c r="C5781" t="s">
        <v>3995</v>
      </c>
      <c r="D5781" t="s">
        <v>182</v>
      </c>
      <c r="E5781" t="s">
        <v>5288</v>
      </c>
      <c r="F5781" t="s">
        <v>3995</v>
      </c>
      <c r="H5781" t="s">
        <v>1941</v>
      </c>
      <c r="I5781" t="s">
        <v>9046</v>
      </c>
    </row>
    <row r="5782" spans="1:9" x14ac:dyDescent="0.25">
      <c r="A5782" t="s">
        <v>1856</v>
      </c>
      <c r="B5782" t="s">
        <v>5288</v>
      </c>
      <c r="C5782" t="s">
        <v>3628</v>
      </c>
      <c r="D5782" t="s">
        <v>182</v>
      </c>
      <c r="E5782" t="s">
        <v>5288</v>
      </c>
      <c r="F5782" t="s">
        <v>3628</v>
      </c>
      <c r="H5782" t="s">
        <v>1941</v>
      </c>
      <c r="I5782" t="s">
        <v>9047</v>
      </c>
    </row>
    <row r="5783" spans="1:9" x14ac:dyDescent="0.25">
      <c r="A5783" t="s">
        <v>1856</v>
      </c>
      <c r="B5783" t="s">
        <v>5288</v>
      </c>
      <c r="C5783" t="s">
        <v>3684</v>
      </c>
      <c r="D5783" t="s">
        <v>182</v>
      </c>
      <c r="E5783" t="s">
        <v>5288</v>
      </c>
      <c r="F5783" t="s">
        <v>3684</v>
      </c>
      <c r="H5783" t="s">
        <v>1941</v>
      </c>
      <c r="I5783" t="s">
        <v>3335</v>
      </c>
    </row>
    <row r="5784" spans="1:9" x14ac:dyDescent="0.25">
      <c r="A5784" t="s">
        <v>1856</v>
      </c>
      <c r="B5784" t="s">
        <v>5288</v>
      </c>
      <c r="C5784" t="s">
        <v>3690</v>
      </c>
      <c r="D5784" t="s">
        <v>182</v>
      </c>
      <c r="E5784" t="s">
        <v>5288</v>
      </c>
      <c r="F5784" t="s">
        <v>3690</v>
      </c>
      <c r="H5784" t="s">
        <v>1941</v>
      </c>
      <c r="I5784" t="s">
        <v>3338</v>
      </c>
    </row>
    <row r="5785" spans="1:9" x14ac:dyDescent="0.25">
      <c r="A5785" t="s">
        <v>1856</v>
      </c>
      <c r="B5785" t="s">
        <v>5288</v>
      </c>
      <c r="C5785" t="s">
        <v>3702</v>
      </c>
      <c r="D5785" t="s">
        <v>182</v>
      </c>
      <c r="E5785" t="s">
        <v>5288</v>
      </c>
      <c r="F5785" t="s">
        <v>3702</v>
      </c>
      <c r="H5785" t="s">
        <v>1941</v>
      </c>
      <c r="I5785" t="s">
        <v>9042</v>
      </c>
    </row>
    <row r="5786" spans="1:9" x14ac:dyDescent="0.25">
      <c r="A5786" t="s">
        <v>1856</v>
      </c>
      <c r="B5786" t="s">
        <v>5288</v>
      </c>
      <c r="C5786" t="s">
        <v>3705</v>
      </c>
      <c r="D5786" t="s">
        <v>182</v>
      </c>
      <c r="E5786" t="s">
        <v>5288</v>
      </c>
      <c r="F5786" t="s">
        <v>3705</v>
      </c>
      <c r="H5786" t="s">
        <v>1941</v>
      </c>
      <c r="I5786" t="s">
        <v>9036</v>
      </c>
    </row>
    <row r="5787" spans="1:9" x14ac:dyDescent="0.25">
      <c r="A5787" t="s">
        <v>1856</v>
      </c>
      <c r="B5787" t="s">
        <v>5288</v>
      </c>
      <c r="C5787" t="s">
        <v>3714</v>
      </c>
      <c r="D5787" t="s">
        <v>182</v>
      </c>
      <c r="E5787" t="s">
        <v>5288</v>
      </c>
      <c r="F5787" t="s">
        <v>3714</v>
      </c>
      <c r="H5787" t="s">
        <v>1941</v>
      </c>
      <c r="I5787" t="s">
        <v>9048</v>
      </c>
    </row>
    <row r="5788" spans="1:9" x14ac:dyDescent="0.25">
      <c r="A5788" t="s">
        <v>1856</v>
      </c>
      <c r="B5788" t="s">
        <v>5288</v>
      </c>
      <c r="C5788" t="s">
        <v>3717</v>
      </c>
      <c r="D5788" t="s">
        <v>182</v>
      </c>
      <c r="E5788" t="s">
        <v>5288</v>
      </c>
      <c r="F5788" t="s">
        <v>3717</v>
      </c>
      <c r="H5788" t="s">
        <v>1941</v>
      </c>
      <c r="I5788" t="s">
        <v>3341</v>
      </c>
    </row>
    <row r="5789" spans="1:9" x14ac:dyDescent="0.25">
      <c r="A5789" t="s">
        <v>1856</v>
      </c>
      <c r="B5789" t="s">
        <v>5288</v>
      </c>
      <c r="C5789" t="s">
        <v>3726</v>
      </c>
      <c r="D5789" t="s">
        <v>182</v>
      </c>
      <c r="E5789" t="s">
        <v>5288</v>
      </c>
      <c r="F5789" t="s">
        <v>3726</v>
      </c>
      <c r="H5789" t="s">
        <v>1941</v>
      </c>
      <c r="I5789" t="s">
        <v>9049</v>
      </c>
    </row>
    <row r="5790" spans="1:9" x14ac:dyDescent="0.25">
      <c r="A5790" t="s">
        <v>1856</v>
      </c>
      <c r="B5790" t="s">
        <v>5288</v>
      </c>
      <c r="C5790" t="s">
        <v>3735</v>
      </c>
      <c r="D5790" t="s">
        <v>182</v>
      </c>
      <c r="E5790" t="s">
        <v>5288</v>
      </c>
      <c r="F5790" t="s">
        <v>3735</v>
      </c>
      <c r="H5790" t="s">
        <v>1941</v>
      </c>
      <c r="I5790" t="s">
        <v>9050</v>
      </c>
    </row>
    <row r="5791" spans="1:9" x14ac:dyDescent="0.25">
      <c r="A5791" t="s">
        <v>1856</v>
      </c>
      <c r="B5791" t="s">
        <v>5288</v>
      </c>
      <c r="C5791" t="s">
        <v>3738</v>
      </c>
      <c r="D5791" t="s">
        <v>182</v>
      </c>
      <c r="E5791" t="s">
        <v>5288</v>
      </c>
      <c r="F5791" t="s">
        <v>3738</v>
      </c>
      <c r="H5791" t="s">
        <v>1941</v>
      </c>
      <c r="I5791" t="s">
        <v>3344</v>
      </c>
    </row>
    <row r="5792" spans="1:9" x14ac:dyDescent="0.25">
      <c r="A5792" t="s">
        <v>1856</v>
      </c>
      <c r="B5792" t="s">
        <v>5288</v>
      </c>
      <c r="C5792" t="s">
        <v>3744</v>
      </c>
      <c r="D5792" t="s">
        <v>182</v>
      </c>
      <c r="E5792" t="s">
        <v>5288</v>
      </c>
      <c r="F5792" t="s">
        <v>3744</v>
      </c>
      <c r="H5792" t="s">
        <v>1941</v>
      </c>
      <c r="I5792" t="s">
        <v>3347</v>
      </c>
    </row>
    <row r="5793" spans="1:9" x14ac:dyDescent="0.25">
      <c r="A5793" t="s">
        <v>1856</v>
      </c>
      <c r="B5793" t="s">
        <v>5288</v>
      </c>
      <c r="C5793" t="s">
        <v>3750</v>
      </c>
      <c r="D5793" t="s">
        <v>182</v>
      </c>
      <c r="E5793" t="s">
        <v>5288</v>
      </c>
      <c r="F5793" t="s">
        <v>3750</v>
      </c>
      <c r="H5793" t="s">
        <v>1941</v>
      </c>
      <c r="I5793" t="s">
        <v>9051</v>
      </c>
    </row>
    <row r="5794" spans="1:9" x14ac:dyDescent="0.25">
      <c r="A5794" t="s">
        <v>1856</v>
      </c>
      <c r="B5794" t="s">
        <v>5288</v>
      </c>
      <c r="C5794" t="s">
        <v>7906</v>
      </c>
      <c r="D5794" t="s">
        <v>182</v>
      </c>
      <c r="E5794" t="s">
        <v>5288</v>
      </c>
      <c r="F5794" t="s">
        <v>7906</v>
      </c>
      <c r="H5794" t="s">
        <v>1941</v>
      </c>
      <c r="I5794" t="s">
        <v>9052</v>
      </c>
    </row>
    <row r="5795" spans="1:9" x14ac:dyDescent="0.25">
      <c r="A5795" t="s">
        <v>1856</v>
      </c>
      <c r="B5795" t="s">
        <v>5288</v>
      </c>
      <c r="C5795" t="s">
        <v>3843</v>
      </c>
      <c r="D5795" t="s">
        <v>182</v>
      </c>
      <c r="E5795" t="s">
        <v>5288</v>
      </c>
      <c r="F5795" t="s">
        <v>3843</v>
      </c>
      <c r="H5795" t="s">
        <v>1941</v>
      </c>
      <c r="I5795" t="s">
        <v>9053</v>
      </c>
    </row>
    <row r="5796" spans="1:9" x14ac:dyDescent="0.25">
      <c r="A5796" t="s">
        <v>1856</v>
      </c>
      <c r="B5796" t="s">
        <v>5288</v>
      </c>
      <c r="C5796" t="s">
        <v>3846</v>
      </c>
      <c r="D5796" t="s">
        <v>182</v>
      </c>
      <c r="E5796" t="s">
        <v>5288</v>
      </c>
      <c r="F5796" t="s">
        <v>3846</v>
      </c>
      <c r="H5796" t="s">
        <v>1941</v>
      </c>
      <c r="I5796" t="s">
        <v>9054</v>
      </c>
    </row>
    <row r="5797" spans="1:9" x14ac:dyDescent="0.25">
      <c r="A5797" t="s">
        <v>1856</v>
      </c>
      <c r="B5797" t="s">
        <v>5288</v>
      </c>
      <c r="C5797" t="s">
        <v>3849</v>
      </c>
      <c r="D5797" t="s">
        <v>182</v>
      </c>
      <c r="E5797" t="s">
        <v>5288</v>
      </c>
      <c r="F5797" t="s">
        <v>3849</v>
      </c>
      <c r="H5797" t="s">
        <v>1941</v>
      </c>
      <c r="I5797" t="s">
        <v>3350</v>
      </c>
    </row>
    <row r="5798" spans="1:9" x14ac:dyDescent="0.25">
      <c r="A5798" t="s">
        <v>1856</v>
      </c>
      <c r="B5798" t="s">
        <v>5288</v>
      </c>
      <c r="C5798" t="s">
        <v>3852</v>
      </c>
      <c r="D5798" t="s">
        <v>182</v>
      </c>
      <c r="E5798" t="s">
        <v>5288</v>
      </c>
      <c r="F5798" t="s">
        <v>3852</v>
      </c>
      <c r="H5798" t="s">
        <v>1941</v>
      </c>
      <c r="I5798" t="s">
        <v>9055</v>
      </c>
    </row>
    <row r="5799" spans="1:9" x14ac:dyDescent="0.25">
      <c r="A5799" t="s">
        <v>1856</v>
      </c>
      <c r="B5799" t="s">
        <v>5288</v>
      </c>
      <c r="C5799" t="s">
        <v>3858</v>
      </c>
      <c r="D5799" t="s">
        <v>182</v>
      </c>
      <c r="E5799" t="s">
        <v>5288</v>
      </c>
      <c r="F5799" t="s">
        <v>3858</v>
      </c>
      <c r="H5799" t="s">
        <v>1941</v>
      </c>
      <c r="I5799" t="s">
        <v>9056</v>
      </c>
    </row>
    <row r="5800" spans="1:9" x14ac:dyDescent="0.25">
      <c r="A5800" t="s">
        <v>1856</v>
      </c>
      <c r="B5800" t="s">
        <v>5288</v>
      </c>
      <c r="C5800" t="s">
        <v>3864</v>
      </c>
      <c r="D5800" t="s">
        <v>182</v>
      </c>
      <c r="E5800" t="s">
        <v>5288</v>
      </c>
      <c r="F5800" t="s">
        <v>3864</v>
      </c>
      <c r="H5800" t="s">
        <v>1941</v>
      </c>
      <c r="I5800" t="s">
        <v>9057</v>
      </c>
    </row>
    <row r="5801" spans="1:9" x14ac:dyDescent="0.25">
      <c r="A5801" t="s">
        <v>1856</v>
      </c>
      <c r="B5801" t="s">
        <v>5288</v>
      </c>
      <c r="C5801" t="s">
        <v>3882</v>
      </c>
      <c r="D5801" t="s">
        <v>182</v>
      </c>
      <c r="E5801" t="s">
        <v>5288</v>
      </c>
      <c r="F5801" t="s">
        <v>3882</v>
      </c>
      <c r="H5801" t="s">
        <v>1941</v>
      </c>
      <c r="I5801" t="s">
        <v>9058</v>
      </c>
    </row>
    <row r="5802" spans="1:9" x14ac:dyDescent="0.25">
      <c r="A5802" t="s">
        <v>1856</v>
      </c>
      <c r="B5802" t="s">
        <v>5288</v>
      </c>
      <c r="C5802" t="s">
        <v>3995</v>
      </c>
      <c r="D5802" t="s">
        <v>182</v>
      </c>
      <c r="E5802" t="s">
        <v>5288</v>
      </c>
      <c r="F5802" t="s">
        <v>3995</v>
      </c>
      <c r="H5802" t="s">
        <v>1941</v>
      </c>
      <c r="I5802" t="s">
        <v>9059</v>
      </c>
    </row>
    <row r="5803" spans="1:9" x14ac:dyDescent="0.25">
      <c r="A5803" t="s">
        <v>191</v>
      </c>
      <c r="B5803" t="s">
        <v>5288</v>
      </c>
      <c r="C5803" t="s">
        <v>3628</v>
      </c>
      <c r="D5803" t="s">
        <v>191</v>
      </c>
      <c r="E5803" t="s">
        <v>5288</v>
      </c>
      <c r="F5803" t="s">
        <v>3628</v>
      </c>
      <c r="H5803" t="s">
        <v>1941</v>
      </c>
      <c r="I5803" t="s">
        <v>9060</v>
      </c>
    </row>
    <row r="5804" spans="1:9" x14ac:dyDescent="0.25">
      <c r="A5804" t="s">
        <v>191</v>
      </c>
      <c r="B5804" t="s">
        <v>5288</v>
      </c>
      <c r="C5804" t="s">
        <v>3735</v>
      </c>
      <c r="D5804" t="s">
        <v>191</v>
      </c>
      <c r="E5804" t="s">
        <v>5288</v>
      </c>
      <c r="F5804" t="s">
        <v>3735</v>
      </c>
      <c r="H5804" t="s">
        <v>1941</v>
      </c>
      <c r="I5804" t="s">
        <v>9061</v>
      </c>
    </row>
    <row r="5805" spans="1:9" x14ac:dyDescent="0.25">
      <c r="A5805" t="s">
        <v>191</v>
      </c>
      <c r="B5805" t="s">
        <v>5288</v>
      </c>
      <c r="C5805" t="s">
        <v>3741</v>
      </c>
      <c r="D5805" t="s">
        <v>191</v>
      </c>
      <c r="E5805" t="s">
        <v>5288</v>
      </c>
      <c r="F5805" t="s">
        <v>3741</v>
      </c>
      <c r="H5805" t="s">
        <v>1941</v>
      </c>
      <c r="I5805" t="s">
        <v>9062</v>
      </c>
    </row>
    <row r="5806" spans="1:9" x14ac:dyDescent="0.25">
      <c r="A5806" t="s">
        <v>1862</v>
      </c>
      <c r="B5806" t="s">
        <v>5288</v>
      </c>
      <c r="C5806" t="s">
        <v>3628</v>
      </c>
      <c r="D5806" t="s">
        <v>191</v>
      </c>
      <c r="E5806" t="s">
        <v>5288</v>
      </c>
      <c r="F5806" t="s">
        <v>3628</v>
      </c>
      <c r="H5806" t="s">
        <v>1941</v>
      </c>
      <c r="I5806" t="s">
        <v>9063</v>
      </c>
    </row>
    <row r="5807" spans="1:9" x14ac:dyDescent="0.25">
      <c r="A5807" t="s">
        <v>1862</v>
      </c>
      <c r="B5807" t="s">
        <v>5288</v>
      </c>
      <c r="C5807" t="s">
        <v>3735</v>
      </c>
      <c r="D5807" t="s">
        <v>191</v>
      </c>
      <c r="E5807" t="s">
        <v>5288</v>
      </c>
      <c r="F5807" t="s">
        <v>3735</v>
      </c>
      <c r="H5807" t="s">
        <v>1941</v>
      </c>
      <c r="I5807" t="s">
        <v>9064</v>
      </c>
    </row>
    <row r="5808" spans="1:9" x14ac:dyDescent="0.25">
      <c r="A5808" t="s">
        <v>1862</v>
      </c>
      <c r="B5808" t="s">
        <v>5288</v>
      </c>
      <c r="C5808" t="s">
        <v>3741</v>
      </c>
      <c r="D5808" t="s">
        <v>191</v>
      </c>
      <c r="E5808" t="s">
        <v>5288</v>
      </c>
      <c r="F5808" t="s">
        <v>3741</v>
      </c>
      <c r="H5808" t="s">
        <v>1941</v>
      </c>
      <c r="I5808" t="s">
        <v>7996</v>
      </c>
    </row>
    <row r="5809" spans="1:9" x14ac:dyDescent="0.25">
      <c r="A5809" t="s">
        <v>157</v>
      </c>
      <c r="B5809" t="s">
        <v>5288</v>
      </c>
      <c r="C5809" t="s">
        <v>3628</v>
      </c>
      <c r="D5809" t="s">
        <v>157</v>
      </c>
      <c r="E5809" t="s">
        <v>5288</v>
      </c>
      <c r="F5809" t="s">
        <v>3628</v>
      </c>
      <c r="H5809" t="s">
        <v>1941</v>
      </c>
      <c r="I5809" t="s">
        <v>9065</v>
      </c>
    </row>
    <row r="5810" spans="1:9" x14ac:dyDescent="0.25">
      <c r="A5810" t="s">
        <v>157</v>
      </c>
      <c r="B5810" t="s">
        <v>5288</v>
      </c>
      <c r="C5810" t="s">
        <v>3735</v>
      </c>
      <c r="D5810" t="s">
        <v>157</v>
      </c>
      <c r="E5810" t="s">
        <v>5288</v>
      </c>
      <c r="F5810" t="s">
        <v>3735</v>
      </c>
      <c r="H5810" t="s">
        <v>1941</v>
      </c>
      <c r="I5810" t="s">
        <v>9066</v>
      </c>
    </row>
    <row r="5811" spans="1:9" x14ac:dyDescent="0.25">
      <c r="A5811" t="s">
        <v>157</v>
      </c>
      <c r="B5811" t="s">
        <v>5288</v>
      </c>
      <c r="C5811" t="s">
        <v>3738</v>
      </c>
      <c r="D5811" t="s">
        <v>157</v>
      </c>
      <c r="E5811" t="s">
        <v>5288</v>
      </c>
      <c r="F5811" t="s">
        <v>3738</v>
      </c>
      <c r="H5811" t="s">
        <v>1941</v>
      </c>
      <c r="I5811" t="s">
        <v>9067</v>
      </c>
    </row>
    <row r="5812" spans="1:9" x14ac:dyDescent="0.25">
      <c r="A5812" t="s">
        <v>157</v>
      </c>
      <c r="B5812" t="s">
        <v>5288</v>
      </c>
      <c r="C5812" t="s">
        <v>3744</v>
      </c>
      <c r="D5812" t="s">
        <v>157</v>
      </c>
      <c r="E5812" t="s">
        <v>5288</v>
      </c>
      <c r="F5812" t="s">
        <v>3744</v>
      </c>
      <c r="H5812" t="s">
        <v>1941</v>
      </c>
      <c r="I5812" t="s">
        <v>9068</v>
      </c>
    </row>
    <row r="5813" spans="1:9" x14ac:dyDescent="0.25">
      <c r="A5813" t="s">
        <v>157</v>
      </c>
      <c r="B5813" t="s">
        <v>5288</v>
      </c>
      <c r="C5813" t="s">
        <v>3747</v>
      </c>
      <c r="D5813" t="s">
        <v>157</v>
      </c>
      <c r="E5813" t="s">
        <v>5288</v>
      </c>
      <c r="F5813" t="s">
        <v>3747</v>
      </c>
      <c r="H5813" t="s">
        <v>1941</v>
      </c>
      <c r="I5813" t="s">
        <v>7939</v>
      </c>
    </row>
    <row r="5814" spans="1:9" x14ac:dyDescent="0.25">
      <c r="A5814" t="s">
        <v>157</v>
      </c>
      <c r="B5814" t="s">
        <v>5288</v>
      </c>
      <c r="C5814" t="s">
        <v>3779</v>
      </c>
      <c r="D5814" t="s">
        <v>157</v>
      </c>
      <c r="E5814" t="s">
        <v>5288</v>
      </c>
      <c r="F5814" t="s">
        <v>3779</v>
      </c>
      <c r="H5814" t="s">
        <v>1941</v>
      </c>
      <c r="I5814" t="s">
        <v>7593</v>
      </c>
    </row>
    <row r="5815" spans="1:9" x14ac:dyDescent="0.25">
      <c r="A5815" t="s">
        <v>157</v>
      </c>
      <c r="B5815" t="s">
        <v>5288</v>
      </c>
      <c r="C5815" t="s">
        <v>3782</v>
      </c>
      <c r="D5815" t="s">
        <v>157</v>
      </c>
      <c r="E5815" t="s">
        <v>5288</v>
      </c>
      <c r="F5815" t="s">
        <v>3782</v>
      </c>
      <c r="H5815" t="s">
        <v>1941</v>
      </c>
      <c r="I5815" t="s">
        <v>3353</v>
      </c>
    </row>
    <row r="5816" spans="1:9" x14ac:dyDescent="0.25">
      <c r="A5816" t="s">
        <v>157</v>
      </c>
      <c r="B5816" t="s">
        <v>5288</v>
      </c>
      <c r="C5816" t="s">
        <v>5629</v>
      </c>
      <c r="D5816" t="s">
        <v>157</v>
      </c>
      <c r="E5816" t="s">
        <v>5288</v>
      </c>
      <c r="F5816" t="s">
        <v>5629</v>
      </c>
      <c r="H5816" t="s">
        <v>1941</v>
      </c>
      <c r="I5816" t="s">
        <v>7595</v>
      </c>
    </row>
    <row r="5817" spans="1:9" x14ac:dyDescent="0.25">
      <c r="A5817" t="s">
        <v>157</v>
      </c>
      <c r="B5817" t="s">
        <v>5288</v>
      </c>
      <c r="C5817" t="s">
        <v>3785</v>
      </c>
      <c r="D5817" t="s">
        <v>157</v>
      </c>
      <c r="E5817" t="s">
        <v>5288</v>
      </c>
      <c r="F5817" t="s">
        <v>3785</v>
      </c>
      <c r="H5817" t="s">
        <v>1941</v>
      </c>
      <c r="I5817" t="s">
        <v>3356</v>
      </c>
    </row>
    <row r="5818" spans="1:9" x14ac:dyDescent="0.25">
      <c r="A5818" t="s">
        <v>157</v>
      </c>
      <c r="B5818" t="s">
        <v>5288</v>
      </c>
      <c r="C5818" t="s">
        <v>3787</v>
      </c>
      <c r="D5818" t="s">
        <v>157</v>
      </c>
      <c r="E5818" t="s">
        <v>5288</v>
      </c>
      <c r="F5818" t="s">
        <v>3787</v>
      </c>
      <c r="H5818" t="s">
        <v>1941</v>
      </c>
      <c r="I5818" t="s">
        <v>3359</v>
      </c>
    </row>
    <row r="5819" spans="1:9" x14ac:dyDescent="0.25">
      <c r="A5819" t="s">
        <v>157</v>
      </c>
      <c r="B5819" t="s">
        <v>5288</v>
      </c>
      <c r="C5819" t="s">
        <v>7727</v>
      </c>
      <c r="D5819" t="s">
        <v>157</v>
      </c>
      <c r="E5819" t="s">
        <v>5288</v>
      </c>
      <c r="F5819" t="s">
        <v>7727</v>
      </c>
      <c r="H5819" t="s">
        <v>1941</v>
      </c>
      <c r="I5819" t="s">
        <v>3362</v>
      </c>
    </row>
    <row r="5820" spans="1:9" x14ac:dyDescent="0.25">
      <c r="A5820" t="s">
        <v>157</v>
      </c>
      <c r="B5820" t="s">
        <v>5288</v>
      </c>
      <c r="C5820" t="s">
        <v>3790</v>
      </c>
      <c r="D5820" t="s">
        <v>157</v>
      </c>
      <c r="E5820" t="s">
        <v>5288</v>
      </c>
      <c r="F5820" t="s">
        <v>3790</v>
      </c>
      <c r="H5820" t="s">
        <v>1941</v>
      </c>
      <c r="I5820" t="s">
        <v>9069</v>
      </c>
    </row>
    <row r="5821" spans="1:9" x14ac:dyDescent="0.25">
      <c r="A5821" t="s">
        <v>157</v>
      </c>
      <c r="B5821" t="s">
        <v>5288</v>
      </c>
      <c r="C5821" t="s">
        <v>3793</v>
      </c>
      <c r="D5821" t="s">
        <v>157</v>
      </c>
      <c r="E5821" t="s">
        <v>5288</v>
      </c>
      <c r="F5821" t="s">
        <v>3793</v>
      </c>
      <c r="H5821" t="s">
        <v>1941</v>
      </c>
      <c r="I5821" t="s">
        <v>3365</v>
      </c>
    </row>
    <row r="5822" spans="1:9" x14ac:dyDescent="0.25">
      <c r="A5822" t="s">
        <v>157</v>
      </c>
      <c r="B5822" t="s">
        <v>5288</v>
      </c>
      <c r="C5822" t="s">
        <v>5640</v>
      </c>
      <c r="D5822" t="s">
        <v>157</v>
      </c>
      <c r="E5822" t="s">
        <v>5288</v>
      </c>
      <c r="F5822" t="s">
        <v>5640</v>
      </c>
      <c r="H5822" t="s">
        <v>1941</v>
      </c>
      <c r="I5822" t="s">
        <v>3368</v>
      </c>
    </row>
    <row r="5823" spans="1:9" x14ac:dyDescent="0.25">
      <c r="A5823" t="s">
        <v>157</v>
      </c>
      <c r="B5823" t="s">
        <v>5288</v>
      </c>
      <c r="C5823" t="s">
        <v>3796</v>
      </c>
      <c r="D5823" t="s">
        <v>157</v>
      </c>
      <c r="E5823" t="s">
        <v>5288</v>
      </c>
      <c r="F5823" t="s">
        <v>3796</v>
      </c>
      <c r="H5823" t="s">
        <v>1941</v>
      </c>
      <c r="I5823" t="s">
        <v>3371</v>
      </c>
    </row>
    <row r="5824" spans="1:9" x14ac:dyDescent="0.25">
      <c r="A5824" t="s">
        <v>157</v>
      </c>
      <c r="B5824" t="s">
        <v>5288</v>
      </c>
      <c r="C5824" t="s">
        <v>3799</v>
      </c>
      <c r="D5824" t="s">
        <v>157</v>
      </c>
      <c r="E5824" t="s">
        <v>5288</v>
      </c>
      <c r="F5824" t="s">
        <v>3799</v>
      </c>
      <c r="H5824" t="s">
        <v>1941</v>
      </c>
      <c r="I5824" t="s">
        <v>3374</v>
      </c>
    </row>
    <row r="5825" spans="1:9" x14ac:dyDescent="0.25">
      <c r="A5825" t="s">
        <v>157</v>
      </c>
      <c r="B5825" t="s">
        <v>5288</v>
      </c>
      <c r="C5825" t="s">
        <v>5647</v>
      </c>
      <c r="D5825" t="s">
        <v>157</v>
      </c>
      <c r="E5825" t="s">
        <v>5288</v>
      </c>
      <c r="F5825" t="s">
        <v>5647</v>
      </c>
      <c r="H5825" t="s">
        <v>1941</v>
      </c>
      <c r="I5825" t="s">
        <v>7945</v>
      </c>
    </row>
    <row r="5826" spans="1:9" x14ac:dyDescent="0.25">
      <c r="A5826" t="s">
        <v>157</v>
      </c>
      <c r="B5826" t="s">
        <v>5288</v>
      </c>
      <c r="C5826" t="s">
        <v>3802</v>
      </c>
      <c r="D5826" t="s">
        <v>157</v>
      </c>
      <c r="E5826" t="s">
        <v>5288</v>
      </c>
      <c r="F5826" t="s">
        <v>3802</v>
      </c>
      <c r="H5826" t="s">
        <v>1941</v>
      </c>
      <c r="I5826" t="s">
        <v>3377</v>
      </c>
    </row>
    <row r="5827" spans="1:9" x14ac:dyDescent="0.25">
      <c r="A5827" t="s">
        <v>157</v>
      </c>
      <c r="B5827" t="s">
        <v>5288</v>
      </c>
      <c r="C5827" t="s">
        <v>5654</v>
      </c>
      <c r="D5827" t="s">
        <v>157</v>
      </c>
      <c r="E5827" t="s">
        <v>5288</v>
      </c>
      <c r="F5827" t="s">
        <v>5654</v>
      </c>
      <c r="H5827" t="s">
        <v>1941</v>
      </c>
      <c r="I5827" t="s">
        <v>3380</v>
      </c>
    </row>
    <row r="5828" spans="1:9" x14ac:dyDescent="0.25">
      <c r="A5828" t="s">
        <v>157</v>
      </c>
      <c r="B5828" t="s">
        <v>5288</v>
      </c>
      <c r="C5828" t="s">
        <v>3808</v>
      </c>
      <c r="D5828" t="s">
        <v>157</v>
      </c>
      <c r="E5828" t="s">
        <v>5288</v>
      </c>
      <c r="F5828" t="s">
        <v>3808</v>
      </c>
      <c r="H5828" t="s">
        <v>1941</v>
      </c>
      <c r="I5828" t="s">
        <v>3383</v>
      </c>
    </row>
    <row r="5829" spans="1:9" x14ac:dyDescent="0.25">
      <c r="A5829" t="s">
        <v>157</v>
      </c>
      <c r="B5829" t="s">
        <v>5288</v>
      </c>
      <c r="C5829" t="s">
        <v>3811</v>
      </c>
      <c r="D5829" t="s">
        <v>157</v>
      </c>
      <c r="E5829" t="s">
        <v>5288</v>
      </c>
      <c r="F5829" t="s">
        <v>3811</v>
      </c>
      <c r="H5829" t="s">
        <v>1941</v>
      </c>
      <c r="I5829" t="s">
        <v>7946</v>
      </c>
    </row>
    <row r="5830" spans="1:9" x14ac:dyDescent="0.25">
      <c r="A5830" t="s">
        <v>157</v>
      </c>
      <c r="B5830" t="s">
        <v>5288</v>
      </c>
      <c r="C5830" t="s">
        <v>5661</v>
      </c>
      <c r="D5830" t="s">
        <v>157</v>
      </c>
      <c r="E5830" t="s">
        <v>5288</v>
      </c>
      <c r="F5830" t="s">
        <v>5661</v>
      </c>
      <c r="H5830" t="s">
        <v>1941</v>
      </c>
      <c r="I5830" t="s">
        <v>7947</v>
      </c>
    </row>
    <row r="5831" spans="1:9" x14ac:dyDescent="0.25">
      <c r="A5831" t="s">
        <v>157</v>
      </c>
      <c r="B5831" t="s">
        <v>5288</v>
      </c>
      <c r="C5831" t="s">
        <v>3814</v>
      </c>
      <c r="D5831" t="s">
        <v>157</v>
      </c>
      <c r="E5831" t="s">
        <v>5288</v>
      </c>
      <c r="F5831" t="s">
        <v>3814</v>
      </c>
      <c r="H5831" t="s">
        <v>1941</v>
      </c>
      <c r="I5831" t="s">
        <v>7997</v>
      </c>
    </row>
    <row r="5832" spans="1:9" x14ac:dyDescent="0.25">
      <c r="A5832" t="s">
        <v>157</v>
      </c>
      <c r="B5832" t="s">
        <v>5288</v>
      </c>
      <c r="C5832" t="s">
        <v>3817</v>
      </c>
      <c r="D5832" t="s">
        <v>157</v>
      </c>
      <c r="E5832" t="s">
        <v>5288</v>
      </c>
      <c r="F5832" t="s">
        <v>3817</v>
      </c>
      <c r="H5832" t="s">
        <v>1941</v>
      </c>
      <c r="I5832" t="s">
        <v>3386</v>
      </c>
    </row>
    <row r="5833" spans="1:9" x14ac:dyDescent="0.25">
      <c r="A5833" t="s">
        <v>157</v>
      </c>
      <c r="B5833" t="s">
        <v>5288</v>
      </c>
      <c r="C5833" t="s">
        <v>5668</v>
      </c>
      <c r="D5833" t="s">
        <v>157</v>
      </c>
      <c r="E5833" t="s">
        <v>5288</v>
      </c>
      <c r="F5833" t="s">
        <v>5668</v>
      </c>
      <c r="H5833" t="s">
        <v>1941</v>
      </c>
      <c r="I5833" t="s">
        <v>7597</v>
      </c>
    </row>
    <row r="5834" spans="1:9" x14ac:dyDescent="0.25">
      <c r="A5834" t="s">
        <v>157</v>
      </c>
      <c r="B5834" t="s">
        <v>5288</v>
      </c>
      <c r="C5834" t="s">
        <v>3820</v>
      </c>
      <c r="D5834" t="s">
        <v>157</v>
      </c>
      <c r="E5834" t="s">
        <v>5288</v>
      </c>
      <c r="F5834" t="s">
        <v>3820</v>
      </c>
      <c r="H5834" t="s">
        <v>1941</v>
      </c>
      <c r="I5834" t="s">
        <v>7949</v>
      </c>
    </row>
    <row r="5835" spans="1:9" x14ac:dyDescent="0.25">
      <c r="A5835" t="s">
        <v>157</v>
      </c>
      <c r="B5835" t="s">
        <v>5288</v>
      </c>
      <c r="C5835" t="s">
        <v>3823</v>
      </c>
      <c r="D5835" t="s">
        <v>157</v>
      </c>
      <c r="E5835" t="s">
        <v>5288</v>
      </c>
      <c r="F5835" t="s">
        <v>3823</v>
      </c>
      <c r="H5835" t="s">
        <v>1941</v>
      </c>
      <c r="I5835" t="s">
        <v>9070</v>
      </c>
    </row>
    <row r="5836" spans="1:9" x14ac:dyDescent="0.25">
      <c r="A5836" t="s">
        <v>157</v>
      </c>
      <c r="B5836" t="s">
        <v>5288</v>
      </c>
      <c r="C5836" t="s">
        <v>5678</v>
      </c>
      <c r="D5836" t="s">
        <v>157</v>
      </c>
      <c r="E5836" t="s">
        <v>5288</v>
      </c>
      <c r="F5836" t="s">
        <v>5678</v>
      </c>
      <c r="H5836" t="s">
        <v>1941</v>
      </c>
      <c r="I5836" t="s">
        <v>3388</v>
      </c>
    </row>
    <row r="5837" spans="1:9" x14ac:dyDescent="0.25">
      <c r="A5837" t="s">
        <v>157</v>
      </c>
      <c r="B5837" t="s">
        <v>5288</v>
      </c>
      <c r="C5837" t="s">
        <v>3826</v>
      </c>
      <c r="D5837" t="s">
        <v>157</v>
      </c>
      <c r="E5837" t="s">
        <v>5288</v>
      </c>
      <c r="F5837" t="s">
        <v>3826</v>
      </c>
      <c r="H5837" t="s">
        <v>1941</v>
      </c>
      <c r="I5837" t="s">
        <v>9071</v>
      </c>
    </row>
    <row r="5838" spans="1:9" x14ac:dyDescent="0.25">
      <c r="A5838" t="s">
        <v>157</v>
      </c>
      <c r="B5838" t="s">
        <v>5288</v>
      </c>
      <c r="C5838" t="s">
        <v>3829</v>
      </c>
      <c r="D5838" t="s">
        <v>157</v>
      </c>
      <c r="E5838" t="s">
        <v>5288</v>
      </c>
      <c r="F5838" t="s">
        <v>3829</v>
      </c>
      <c r="H5838" t="s">
        <v>1941</v>
      </c>
      <c r="I5838" t="s">
        <v>3391</v>
      </c>
    </row>
    <row r="5839" spans="1:9" x14ac:dyDescent="0.25">
      <c r="A5839" t="s">
        <v>157</v>
      </c>
      <c r="B5839" t="s">
        <v>5288</v>
      </c>
      <c r="C5839" t="s">
        <v>5688</v>
      </c>
      <c r="D5839" t="s">
        <v>157</v>
      </c>
      <c r="E5839" t="s">
        <v>5288</v>
      </c>
      <c r="F5839" t="s">
        <v>5688</v>
      </c>
      <c r="H5839" t="s">
        <v>1941</v>
      </c>
      <c r="I5839" t="s">
        <v>9072</v>
      </c>
    </row>
    <row r="5840" spans="1:9" x14ac:dyDescent="0.25">
      <c r="A5840" t="s">
        <v>157</v>
      </c>
      <c r="B5840" t="s">
        <v>5288</v>
      </c>
      <c r="C5840" t="s">
        <v>3831</v>
      </c>
      <c r="D5840" t="s">
        <v>157</v>
      </c>
      <c r="E5840" t="s">
        <v>5288</v>
      </c>
      <c r="F5840" t="s">
        <v>3831</v>
      </c>
      <c r="H5840" t="s">
        <v>1941</v>
      </c>
      <c r="I5840" t="s">
        <v>3394</v>
      </c>
    </row>
    <row r="5841" spans="1:9" x14ac:dyDescent="0.25">
      <c r="A5841" t="s">
        <v>157</v>
      </c>
      <c r="B5841" t="s">
        <v>5288</v>
      </c>
      <c r="C5841" t="s">
        <v>5695</v>
      </c>
      <c r="D5841" t="s">
        <v>157</v>
      </c>
      <c r="E5841" t="s">
        <v>5288</v>
      </c>
      <c r="F5841" t="s">
        <v>5695</v>
      </c>
      <c r="H5841" t="s">
        <v>1941</v>
      </c>
      <c r="I5841" t="s">
        <v>3397</v>
      </c>
    </row>
    <row r="5842" spans="1:9" x14ac:dyDescent="0.25">
      <c r="A5842" t="s">
        <v>157</v>
      </c>
      <c r="B5842" t="s">
        <v>5288</v>
      </c>
      <c r="C5842" t="s">
        <v>3834</v>
      </c>
      <c r="D5842" t="s">
        <v>157</v>
      </c>
      <c r="E5842" t="s">
        <v>5288</v>
      </c>
      <c r="F5842" t="s">
        <v>3834</v>
      </c>
      <c r="H5842" t="s">
        <v>1941</v>
      </c>
      <c r="I5842" t="s">
        <v>8490</v>
      </c>
    </row>
    <row r="5843" spans="1:9" x14ac:dyDescent="0.25">
      <c r="A5843" t="s">
        <v>157</v>
      </c>
      <c r="B5843" t="s">
        <v>5288</v>
      </c>
      <c r="C5843" t="s">
        <v>5702</v>
      </c>
      <c r="D5843" t="s">
        <v>157</v>
      </c>
      <c r="E5843" t="s">
        <v>5288</v>
      </c>
      <c r="F5843" t="s">
        <v>5702</v>
      </c>
      <c r="H5843" t="s">
        <v>1941</v>
      </c>
      <c r="I5843" t="s">
        <v>3399</v>
      </c>
    </row>
    <row r="5844" spans="1:9" x14ac:dyDescent="0.25">
      <c r="A5844" t="s">
        <v>157</v>
      </c>
      <c r="B5844" t="s">
        <v>5288</v>
      </c>
      <c r="C5844" t="s">
        <v>3837</v>
      </c>
      <c r="D5844" t="s">
        <v>157</v>
      </c>
      <c r="E5844" t="s">
        <v>5288</v>
      </c>
      <c r="F5844" t="s">
        <v>3837</v>
      </c>
      <c r="H5844" t="s">
        <v>1941</v>
      </c>
      <c r="I5844" t="s">
        <v>3401</v>
      </c>
    </row>
    <row r="5845" spans="1:9" x14ac:dyDescent="0.25">
      <c r="A5845" t="s">
        <v>157</v>
      </c>
      <c r="B5845" t="s">
        <v>5288</v>
      </c>
      <c r="C5845" t="s">
        <v>5708</v>
      </c>
      <c r="D5845" t="s">
        <v>157</v>
      </c>
      <c r="E5845" t="s">
        <v>5288</v>
      </c>
      <c r="F5845" t="s">
        <v>5708</v>
      </c>
      <c r="H5845" t="s">
        <v>1941</v>
      </c>
      <c r="I5845" t="s">
        <v>3403</v>
      </c>
    </row>
    <row r="5846" spans="1:9" x14ac:dyDescent="0.25">
      <c r="A5846" t="s">
        <v>157</v>
      </c>
      <c r="B5846" t="s">
        <v>5288</v>
      </c>
      <c r="C5846" t="s">
        <v>3870</v>
      </c>
      <c r="D5846" t="s">
        <v>157</v>
      </c>
      <c r="E5846" t="s">
        <v>5288</v>
      </c>
      <c r="F5846" t="s">
        <v>3870</v>
      </c>
      <c r="H5846" t="s">
        <v>1941</v>
      </c>
      <c r="I5846" t="s">
        <v>3405</v>
      </c>
    </row>
    <row r="5847" spans="1:9" x14ac:dyDescent="0.25">
      <c r="A5847" t="s">
        <v>157</v>
      </c>
      <c r="B5847" t="s">
        <v>5288</v>
      </c>
      <c r="C5847" t="s">
        <v>3873</v>
      </c>
      <c r="D5847" t="s">
        <v>157</v>
      </c>
      <c r="E5847" t="s">
        <v>5288</v>
      </c>
      <c r="F5847" t="s">
        <v>3873</v>
      </c>
      <c r="H5847" t="s">
        <v>1941</v>
      </c>
      <c r="I5847" t="s">
        <v>7950</v>
      </c>
    </row>
    <row r="5848" spans="1:9" x14ac:dyDescent="0.25">
      <c r="A5848" t="s">
        <v>157</v>
      </c>
      <c r="B5848" t="s">
        <v>5288</v>
      </c>
      <c r="C5848" t="s">
        <v>3995</v>
      </c>
      <c r="D5848" t="s">
        <v>157</v>
      </c>
      <c r="E5848" t="s">
        <v>5288</v>
      </c>
      <c r="F5848" t="s">
        <v>3995</v>
      </c>
      <c r="H5848" t="s">
        <v>1941</v>
      </c>
      <c r="I5848" t="s">
        <v>7951</v>
      </c>
    </row>
    <row r="5849" spans="1:9" x14ac:dyDescent="0.25">
      <c r="A5849" t="s">
        <v>1869</v>
      </c>
      <c r="B5849" t="s">
        <v>5288</v>
      </c>
      <c r="C5849" t="s">
        <v>3628</v>
      </c>
      <c r="D5849" t="s">
        <v>157</v>
      </c>
      <c r="E5849" t="s">
        <v>5288</v>
      </c>
      <c r="F5849" t="s">
        <v>3628</v>
      </c>
      <c r="H5849" t="s">
        <v>1941</v>
      </c>
      <c r="I5849" t="s">
        <v>7952</v>
      </c>
    </row>
    <row r="5850" spans="1:9" x14ac:dyDescent="0.25">
      <c r="A5850" t="s">
        <v>1869</v>
      </c>
      <c r="B5850" t="s">
        <v>5288</v>
      </c>
      <c r="C5850" t="s">
        <v>3717</v>
      </c>
      <c r="D5850" t="s">
        <v>157</v>
      </c>
      <c r="E5850" t="s">
        <v>5288</v>
      </c>
      <c r="F5850" t="s">
        <v>3717</v>
      </c>
      <c r="H5850" t="s">
        <v>1941</v>
      </c>
      <c r="I5850" t="s">
        <v>9073</v>
      </c>
    </row>
    <row r="5851" spans="1:9" x14ac:dyDescent="0.25">
      <c r="A5851" t="s">
        <v>1869</v>
      </c>
      <c r="B5851" t="s">
        <v>5288</v>
      </c>
      <c r="C5851" t="s">
        <v>3735</v>
      </c>
      <c r="D5851" t="s">
        <v>157</v>
      </c>
      <c r="E5851" t="s">
        <v>5288</v>
      </c>
      <c r="F5851" t="s">
        <v>3735</v>
      </c>
      <c r="H5851" t="s">
        <v>1941</v>
      </c>
      <c r="I5851" t="s">
        <v>3407</v>
      </c>
    </row>
    <row r="5852" spans="1:9" x14ac:dyDescent="0.25">
      <c r="A5852" t="s">
        <v>1869</v>
      </c>
      <c r="B5852" t="s">
        <v>5288</v>
      </c>
      <c r="C5852" t="s">
        <v>3738</v>
      </c>
      <c r="D5852" t="s">
        <v>157</v>
      </c>
      <c r="E5852" t="s">
        <v>5288</v>
      </c>
      <c r="F5852" t="s">
        <v>3738</v>
      </c>
      <c r="H5852" t="s">
        <v>1941</v>
      </c>
      <c r="I5852" t="s">
        <v>3409</v>
      </c>
    </row>
    <row r="5853" spans="1:9" x14ac:dyDescent="0.25">
      <c r="A5853" t="s">
        <v>1869</v>
      </c>
      <c r="B5853" t="s">
        <v>5288</v>
      </c>
      <c r="C5853" t="s">
        <v>3744</v>
      </c>
      <c r="D5853" t="s">
        <v>157</v>
      </c>
      <c r="E5853" t="s">
        <v>5288</v>
      </c>
      <c r="F5853" t="s">
        <v>3744</v>
      </c>
      <c r="H5853" t="s">
        <v>1941</v>
      </c>
      <c r="I5853" t="s">
        <v>7953</v>
      </c>
    </row>
    <row r="5854" spans="1:9" x14ac:dyDescent="0.25">
      <c r="A5854" t="s">
        <v>1869</v>
      </c>
      <c r="B5854" t="s">
        <v>5288</v>
      </c>
      <c r="C5854" t="s">
        <v>3747</v>
      </c>
      <c r="D5854" t="s">
        <v>157</v>
      </c>
      <c r="E5854" t="s">
        <v>5288</v>
      </c>
      <c r="F5854" t="s">
        <v>3747</v>
      </c>
      <c r="H5854" t="s">
        <v>1941</v>
      </c>
      <c r="I5854" t="s">
        <v>7954</v>
      </c>
    </row>
    <row r="5855" spans="1:9" x14ac:dyDescent="0.25">
      <c r="A5855" t="s">
        <v>1869</v>
      </c>
      <c r="B5855" t="s">
        <v>5288</v>
      </c>
      <c r="C5855" t="s">
        <v>3779</v>
      </c>
      <c r="D5855" t="s">
        <v>157</v>
      </c>
      <c r="E5855" t="s">
        <v>5288</v>
      </c>
      <c r="F5855" t="s">
        <v>3779</v>
      </c>
      <c r="H5855" t="s">
        <v>1941</v>
      </c>
      <c r="I5855" t="s">
        <v>9074</v>
      </c>
    </row>
    <row r="5856" spans="1:9" x14ac:dyDescent="0.25">
      <c r="A5856" t="s">
        <v>1869</v>
      </c>
      <c r="B5856" t="s">
        <v>5288</v>
      </c>
      <c r="C5856" t="s">
        <v>3782</v>
      </c>
      <c r="D5856" t="s">
        <v>157</v>
      </c>
      <c r="E5856" t="s">
        <v>5288</v>
      </c>
      <c r="F5856" t="s">
        <v>3782</v>
      </c>
      <c r="H5856" t="s">
        <v>1941</v>
      </c>
      <c r="I5856" t="s">
        <v>8424</v>
      </c>
    </row>
    <row r="5857" spans="1:9" x14ac:dyDescent="0.25">
      <c r="A5857" t="s">
        <v>1869</v>
      </c>
      <c r="B5857" t="s">
        <v>5288</v>
      </c>
      <c r="C5857" t="s">
        <v>5629</v>
      </c>
      <c r="D5857" t="s">
        <v>157</v>
      </c>
      <c r="E5857" t="s">
        <v>5288</v>
      </c>
      <c r="F5857" t="s">
        <v>5629</v>
      </c>
      <c r="H5857" t="s">
        <v>1941</v>
      </c>
      <c r="I5857" t="s">
        <v>7955</v>
      </c>
    </row>
    <row r="5858" spans="1:9" x14ac:dyDescent="0.25">
      <c r="A5858" t="s">
        <v>1869</v>
      </c>
      <c r="B5858" t="s">
        <v>5288</v>
      </c>
      <c r="C5858" t="s">
        <v>3785</v>
      </c>
      <c r="D5858" t="s">
        <v>157</v>
      </c>
      <c r="E5858" t="s">
        <v>5288</v>
      </c>
      <c r="F5858" t="s">
        <v>3785</v>
      </c>
      <c r="H5858" t="s">
        <v>1941</v>
      </c>
      <c r="I5858" t="s">
        <v>7956</v>
      </c>
    </row>
    <row r="5859" spans="1:9" x14ac:dyDescent="0.25">
      <c r="A5859" t="s">
        <v>1869</v>
      </c>
      <c r="B5859" t="s">
        <v>5288</v>
      </c>
      <c r="C5859" t="s">
        <v>3787</v>
      </c>
      <c r="D5859" t="s">
        <v>157</v>
      </c>
      <c r="E5859" t="s">
        <v>5288</v>
      </c>
      <c r="F5859" t="s">
        <v>3787</v>
      </c>
      <c r="H5859" t="s">
        <v>1941</v>
      </c>
      <c r="I5859" t="s">
        <v>3411</v>
      </c>
    </row>
    <row r="5860" spans="1:9" x14ac:dyDescent="0.25">
      <c r="A5860" t="s">
        <v>1869</v>
      </c>
      <c r="B5860" t="s">
        <v>5288</v>
      </c>
      <c r="C5860" t="s">
        <v>7727</v>
      </c>
      <c r="D5860" t="s">
        <v>157</v>
      </c>
      <c r="E5860" t="s">
        <v>5288</v>
      </c>
      <c r="F5860" t="s">
        <v>7727</v>
      </c>
      <c r="H5860" t="s">
        <v>1941</v>
      </c>
      <c r="I5860" t="s">
        <v>7957</v>
      </c>
    </row>
    <row r="5861" spans="1:9" x14ac:dyDescent="0.25">
      <c r="A5861" t="s">
        <v>1869</v>
      </c>
      <c r="B5861" t="s">
        <v>5288</v>
      </c>
      <c r="C5861" t="s">
        <v>3790</v>
      </c>
      <c r="D5861" t="s">
        <v>157</v>
      </c>
      <c r="E5861" t="s">
        <v>5288</v>
      </c>
      <c r="F5861" t="s">
        <v>3790</v>
      </c>
      <c r="H5861" t="s">
        <v>1941</v>
      </c>
      <c r="I5861" t="s">
        <v>7998</v>
      </c>
    </row>
    <row r="5862" spans="1:9" x14ac:dyDescent="0.25">
      <c r="A5862" t="s">
        <v>1869</v>
      </c>
      <c r="B5862" t="s">
        <v>5288</v>
      </c>
      <c r="C5862" t="s">
        <v>3793</v>
      </c>
      <c r="D5862" t="s">
        <v>157</v>
      </c>
      <c r="E5862" t="s">
        <v>5288</v>
      </c>
      <c r="F5862" t="s">
        <v>3793</v>
      </c>
      <c r="H5862" t="s">
        <v>1941</v>
      </c>
      <c r="I5862" t="s">
        <v>3413</v>
      </c>
    </row>
    <row r="5863" spans="1:9" x14ac:dyDescent="0.25">
      <c r="A5863" t="s">
        <v>1869</v>
      </c>
      <c r="B5863" t="s">
        <v>5288</v>
      </c>
      <c r="C5863" t="s">
        <v>5640</v>
      </c>
      <c r="D5863" t="s">
        <v>157</v>
      </c>
      <c r="E5863" t="s">
        <v>5288</v>
      </c>
      <c r="F5863" t="s">
        <v>5640</v>
      </c>
      <c r="H5863" t="s">
        <v>1941</v>
      </c>
      <c r="I5863" t="s">
        <v>8049</v>
      </c>
    </row>
    <row r="5864" spans="1:9" x14ac:dyDescent="0.25">
      <c r="A5864" t="s">
        <v>1869</v>
      </c>
      <c r="B5864" t="s">
        <v>5288</v>
      </c>
      <c r="C5864" t="s">
        <v>3796</v>
      </c>
      <c r="D5864" t="s">
        <v>157</v>
      </c>
      <c r="E5864" t="s">
        <v>5288</v>
      </c>
      <c r="F5864" t="s">
        <v>3796</v>
      </c>
      <c r="H5864" t="s">
        <v>1941</v>
      </c>
      <c r="I5864" t="s">
        <v>3415</v>
      </c>
    </row>
    <row r="5865" spans="1:9" x14ac:dyDescent="0.25">
      <c r="A5865" t="s">
        <v>1869</v>
      </c>
      <c r="B5865" t="s">
        <v>5288</v>
      </c>
      <c r="C5865" t="s">
        <v>3799</v>
      </c>
      <c r="D5865" t="s">
        <v>157</v>
      </c>
      <c r="E5865" t="s">
        <v>5288</v>
      </c>
      <c r="F5865" t="s">
        <v>3799</v>
      </c>
      <c r="H5865" t="s">
        <v>1941</v>
      </c>
      <c r="I5865" t="s">
        <v>3418</v>
      </c>
    </row>
    <row r="5866" spans="1:9" x14ac:dyDescent="0.25">
      <c r="A5866" t="s">
        <v>1869</v>
      </c>
      <c r="B5866" t="s">
        <v>5288</v>
      </c>
      <c r="C5866" t="s">
        <v>5647</v>
      </c>
      <c r="D5866" t="s">
        <v>157</v>
      </c>
      <c r="E5866" t="s">
        <v>5288</v>
      </c>
      <c r="F5866" t="s">
        <v>5647</v>
      </c>
      <c r="H5866" t="s">
        <v>1941</v>
      </c>
      <c r="I5866" t="s">
        <v>3420</v>
      </c>
    </row>
    <row r="5867" spans="1:9" x14ac:dyDescent="0.25">
      <c r="A5867" t="s">
        <v>1869</v>
      </c>
      <c r="B5867" t="s">
        <v>5288</v>
      </c>
      <c r="C5867" t="s">
        <v>3802</v>
      </c>
      <c r="D5867" t="s">
        <v>157</v>
      </c>
      <c r="E5867" t="s">
        <v>5288</v>
      </c>
      <c r="F5867" t="s">
        <v>3802</v>
      </c>
      <c r="H5867" t="s">
        <v>1941</v>
      </c>
      <c r="I5867" t="s">
        <v>3422</v>
      </c>
    </row>
    <row r="5868" spans="1:9" x14ac:dyDescent="0.25">
      <c r="A5868" t="s">
        <v>1869</v>
      </c>
      <c r="B5868" t="s">
        <v>5288</v>
      </c>
      <c r="C5868" t="s">
        <v>5654</v>
      </c>
      <c r="D5868" t="s">
        <v>157</v>
      </c>
      <c r="E5868" t="s">
        <v>5288</v>
      </c>
      <c r="F5868" t="s">
        <v>5654</v>
      </c>
      <c r="H5868" t="s">
        <v>1941</v>
      </c>
      <c r="I5868" t="s">
        <v>3424</v>
      </c>
    </row>
    <row r="5869" spans="1:9" x14ac:dyDescent="0.25">
      <c r="A5869" t="s">
        <v>1869</v>
      </c>
      <c r="B5869" t="s">
        <v>5288</v>
      </c>
      <c r="C5869" t="s">
        <v>3808</v>
      </c>
      <c r="D5869" t="s">
        <v>157</v>
      </c>
      <c r="E5869" t="s">
        <v>5288</v>
      </c>
      <c r="F5869" t="s">
        <v>3808</v>
      </c>
      <c r="H5869" t="s">
        <v>1941</v>
      </c>
      <c r="I5869" t="s">
        <v>3437</v>
      </c>
    </row>
    <row r="5870" spans="1:9" x14ac:dyDescent="0.25">
      <c r="A5870" t="s">
        <v>1869</v>
      </c>
      <c r="B5870" t="s">
        <v>5288</v>
      </c>
      <c r="C5870" t="s">
        <v>3811</v>
      </c>
      <c r="D5870" t="s">
        <v>157</v>
      </c>
      <c r="E5870" t="s">
        <v>5288</v>
      </c>
      <c r="F5870" t="s">
        <v>3811</v>
      </c>
      <c r="H5870" t="s">
        <v>1941</v>
      </c>
      <c r="I5870" t="s">
        <v>3439</v>
      </c>
    </row>
    <row r="5871" spans="1:9" x14ac:dyDescent="0.25">
      <c r="A5871" t="s">
        <v>1869</v>
      </c>
      <c r="B5871" t="s">
        <v>5288</v>
      </c>
      <c r="C5871" t="s">
        <v>5661</v>
      </c>
      <c r="D5871" t="s">
        <v>157</v>
      </c>
      <c r="E5871" t="s">
        <v>5288</v>
      </c>
      <c r="F5871" t="s">
        <v>5661</v>
      </c>
      <c r="H5871" t="s">
        <v>1941</v>
      </c>
      <c r="I5871" t="s">
        <v>3441</v>
      </c>
    </row>
    <row r="5872" spans="1:9" x14ac:dyDescent="0.25">
      <c r="A5872" t="s">
        <v>1869</v>
      </c>
      <c r="B5872" t="s">
        <v>5288</v>
      </c>
      <c r="C5872" t="s">
        <v>3814</v>
      </c>
      <c r="D5872" t="s">
        <v>157</v>
      </c>
      <c r="E5872" t="s">
        <v>5288</v>
      </c>
      <c r="F5872" t="s">
        <v>3814</v>
      </c>
      <c r="H5872" t="s">
        <v>1941</v>
      </c>
      <c r="I5872" t="s">
        <v>3444</v>
      </c>
    </row>
    <row r="5873" spans="1:9" x14ac:dyDescent="0.25">
      <c r="A5873" t="s">
        <v>1869</v>
      </c>
      <c r="B5873" t="s">
        <v>5288</v>
      </c>
      <c r="C5873" t="s">
        <v>3817</v>
      </c>
      <c r="D5873" t="s">
        <v>157</v>
      </c>
      <c r="E5873" t="s">
        <v>5288</v>
      </c>
      <c r="F5873" t="s">
        <v>3817</v>
      </c>
      <c r="H5873" t="s">
        <v>1941</v>
      </c>
      <c r="I5873" t="s">
        <v>9075</v>
      </c>
    </row>
    <row r="5874" spans="1:9" x14ac:dyDescent="0.25">
      <c r="A5874" t="s">
        <v>1869</v>
      </c>
      <c r="B5874" t="s">
        <v>5288</v>
      </c>
      <c r="C5874" t="s">
        <v>5668</v>
      </c>
      <c r="D5874" t="s">
        <v>157</v>
      </c>
      <c r="E5874" t="s">
        <v>5288</v>
      </c>
      <c r="F5874" t="s">
        <v>5668</v>
      </c>
      <c r="H5874" t="s">
        <v>1941</v>
      </c>
      <c r="I5874" t="s">
        <v>3466</v>
      </c>
    </row>
    <row r="5875" spans="1:9" x14ac:dyDescent="0.25">
      <c r="A5875" t="s">
        <v>1869</v>
      </c>
      <c r="B5875" t="s">
        <v>5288</v>
      </c>
      <c r="C5875" t="s">
        <v>3820</v>
      </c>
      <c r="D5875" t="s">
        <v>157</v>
      </c>
      <c r="E5875" t="s">
        <v>5288</v>
      </c>
      <c r="F5875" t="s">
        <v>3820</v>
      </c>
      <c r="H5875" t="s">
        <v>1941</v>
      </c>
      <c r="I5875" t="s">
        <v>3469</v>
      </c>
    </row>
    <row r="5876" spans="1:9" x14ac:dyDescent="0.25">
      <c r="A5876" t="s">
        <v>1869</v>
      </c>
      <c r="B5876" t="s">
        <v>5288</v>
      </c>
      <c r="C5876" t="s">
        <v>3823</v>
      </c>
      <c r="D5876" t="s">
        <v>157</v>
      </c>
      <c r="E5876" t="s">
        <v>5288</v>
      </c>
      <c r="F5876" t="s">
        <v>3823</v>
      </c>
      <c r="H5876" t="s">
        <v>1941</v>
      </c>
      <c r="I5876" t="s">
        <v>3475</v>
      </c>
    </row>
    <row r="5877" spans="1:9" x14ac:dyDescent="0.25">
      <c r="A5877" t="s">
        <v>1869</v>
      </c>
      <c r="B5877" t="s">
        <v>5288</v>
      </c>
      <c r="C5877" t="s">
        <v>5678</v>
      </c>
      <c r="D5877" t="s">
        <v>157</v>
      </c>
      <c r="E5877" t="s">
        <v>5288</v>
      </c>
      <c r="F5877" t="s">
        <v>5678</v>
      </c>
      <c r="H5877" t="s">
        <v>1941</v>
      </c>
      <c r="I5877" t="s">
        <v>8033</v>
      </c>
    </row>
    <row r="5878" spans="1:9" x14ac:dyDescent="0.25">
      <c r="A5878" t="s">
        <v>1869</v>
      </c>
      <c r="B5878" t="s">
        <v>5288</v>
      </c>
      <c r="C5878" t="s">
        <v>3826</v>
      </c>
      <c r="D5878" t="s">
        <v>157</v>
      </c>
      <c r="E5878" t="s">
        <v>5288</v>
      </c>
      <c r="F5878" t="s">
        <v>3826</v>
      </c>
      <c r="H5878" t="s">
        <v>1941</v>
      </c>
      <c r="I5878" t="s">
        <v>9076</v>
      </c>
    </row>
    <row r="5879" spans="1:9" x14ac:dyDescent="0.25">
      <c r="A5879" t="s">
        <v>1869</v>
      </c>
      <c r="B5879" t="s">
        <v>5288</v>
      </c>
      <c r="C5879" t="s">
        <v>3829</v>
      </c>
      <c r="D5879" t="s">
        <v>157</v>
      </c>
      <c r="E5879" t="s">
        <v>5288</v>
      </c>
      <c r="F5879" t="s">
        <v>3829</v>
      </c>
      <c r="H5879" t="s">
        <v>1941</v>
      </c>
      <c r="I5879" t="s">
        <v>7746</v>
      </c>
    </row>
    <row r="5880" spans="1:9" x14ac:dyDescent="0.25">
      <c r="A5880" t="s">
        <v>1869</v>
      </c>
      <c r="B5880" t="s">
        <v>5288</v>
      </c>
      <c r="C5880" t="s">
        <v>5688</v>
      </c>
      <c r="D5880" t="s">
        <v>157</v>
      </c>
      <c r="E5880" t="s">
        <v>5288</v>
      </c>
      <c r="F5880" t="s">
        <v>5688</v>
      </c>
      <c r="H5880" t="s">
        <v>1941</v>
      </c>
      <c r="I5880" t="s">
        <v>8010</v>
      </c>
    </row>
    <row r="5881" spans="1:9" x14ac:dyDescent="0.25">
      <c r="A5881" t="s">
        <v>1869</v>
      </c>
      <c r="B5881" t="s">
        <v>5288</v>
      </c>
      <c r="C5881" t="s">
        <v>3831</v>
      </c>
      <c r="D5881" t="s">
        <v>157</v>
      </c>
      <c r="E5881" t="s">
        <v>5288</v>
      </c>
      <c r="F5881" t="s">
        <v>3831</v>
      </c>
      <c r="H5881" t="s">
        <v>1941</v>
      </c>
      <c r="I5881" t="s">
        <v>7601</v>
      </c>
    </row>
    <row r="5882" spans="1:9" x14ac:dyDescent="0.25">
      <c r="A5882" t="s">
        <v>1869</v>
      </c>
      <c r="B5882" t="s">
        <v>5288</v>
      </c>
      <c r="C5882" t="s">
        <v>5695</v>
      </c>
      <c r="D5882" t="s">
        <v>157</v>
      </c>
      <c r="E5882" t="s">
        <v>5288</v>
      </c>
      <c r="F5882" t="s">
        <v>5695</v>
      </c>
      <c r="H5882" t="s">
        <v>1941</v>
      </c>
      <c r="I5882" t="s">
        <v>4511</v>
      </c>
    </row>
    <row r="5883" spans="1:9" x14ac:dyDescent="0.25">
      <c r="A5883" t="s">
        <v>1869</v>
      </c>
      <c r="B5883" t="s">
        <v>5288</v>
      </c>
      <c r="C5883" t="s">
        <v>3834</v>
      </c>
      <c r="D5883" t="s">
        <v>157</v>
      </c>
      <c r="E5883" t="s">
        <v>5288</v>
      </c>
      <c r="F5883" t="s">
        <v>3834</v>
      </c>
      <c r="H5883" t="s">
        <v>1941</v>
      </c>
      <c r="I5883" t="s">
        <v>4513</v>
      </c>
    </row>
    <row r="5884" spans="1:9" x14ac:dyDescent="0.25">
      <c r="A5884" t="s">
        <v>1869</v>
      </c>
      <c r="B5884" t="s">
        <v>5288</v>
      </c>
      <c r="C5884" t="s">
        <v>5702</v>
      </c>
      <c r="D5884" t="s">
        <v>157</v>
      </c>
      <c r="E5884" t="s">
        <v>5288</v>
      </c>
      <c r="F5884" t="s">
        <v>5702</v>
      </c>
      <c r="H5884" t="s">
        <v>1941</v>
      </c>
      <c r="I5884" t="s">
        <v>9077</v>
      </c>
    </row>
    <row r="5885" spans="1:9" x14ac:dyDescent="0.25">
      <c r="A5885" t="s">
        <v>1869</v>
      </c>
      <c r="B5885" t="s">
        <v>5288</v>
      </c>
      <c r="C5885" t="s">
        <v>3837</v>
      </c>
      <c r="D5885" t="s">
        <v>157</v>
      </c>
      <c r="E5885" t="s">
        <v>5288</v>
      </c>
      <c r="F5885" t="s">
        <v>3837</v>
      </c>
      <c r="H5885" t="s">
        <v>1941</v>
      </c>
      <c r="I5885" t="s">
        <v>4515</v>
      </c>
    </row>
    <row r="5886" spans="1:9" x14ac:dyDescent="0.25">
      <c r="A5886" t="s">
        <v>1869</v>
      </c>
      <c r="B5886" t="s">
        <v>5288</v>
      </c>
      <c r="C5886" t="s">
        <v>5708</v>
      </c>
      <c r="D5886" t="s">
        <v>157</v>
      </c>
      <c r="E5886" t="s">
        <v>5288</v>
      </c>
      <c r="F5886" t="s">
        <v>5708</v>
      </c>
      <c r="H5886" t="s">
        <v>1941</v>
      </c>
      <c r="I5886" t="s">
        <v>7604</v>
      </c>
    </row>
    <row r="5887" spans="1:9" x14ac:dyDescent="0.25">
      <c r="A5887" t="s">
        <v>1869</v>
      </c>
      <c r="B5887" t="s">
        <v>5288</v>
      </c>
      <c r="C5887" t="s">
        <v>3873</v>
      </c>
      <c r="D5887" t="s">
        <v>157</v>
      </c>
      <c r="E5887" t="s">
        <v>5288</v>
      </c>
      <c r="F5887" t="s">
        <v>3873</v>
      </c>
      <c r="H5887" t="s">
        <v>1941</v>
      </c>
      <c r="I5887" t="s">
        <v>8017</v>
      </c>
    </row>
    <row r="5888" spans="1:9" x14ac:dyDescent="0.25">
      <c r="A5888" t="s">
        <v>1869</v>
      </c>
      <c r="B5888" t="s">
        <v>5288</v>
      </c>
      <c r="C5888" t="s">
        <v>3995</v>
      </c>
      <c r="D5888" t="s">
        <v>157</v>
      </c>
      <c r="E5888" t="s">
        <v>5288</v>
      </c>
      <c r="F5888" t="s">
        <v>3995</v>
      </c>
      <c r="H5888" t="s">
        <v>1941</v>
      </c>
      <c r="I5888" t="s">
        <v>7608</v>
      </c>
    </row>
    <row r="5889" spans="1:9" x14ac:dyDescent="0.25">
      <c r="A5889" t="s">
        <v>159</v>
      </c>
      <c r="B5889" t="s">
        <v>5288</v>
      </c>
      <c r="C5889" t="s">
        <v>3628</v>
      </c>
      <c r="D5889" t="s">
        <v>159</v>
      </c>
      <c r="E5889" t="s">
        <v>5288</v>
      </c>
      <c r="F5889" t="s">
        <v>3628</v>
      </c>
      <c r="H5889" t="s">
        <v>1941</v>
      </c>
      <c r="I5889" t="s">
        <v>4517</v>
      </c>
    </row>
    <row r="5890" spans="1:9" x14ac:dyDescent="0.25">
      <c r="A5890" t="s">
        <v>159</v>
      </c>
      <c r="B5890" t="s">
        <v>5288</v>
      </c>
      <c r="C5890" t="s">
        <v>3738</v>
      </c>
      <c r="D5890" t="s">
        <v>159</v>
      </c>
      <c r="E5890" t="s">
        <v>5288</v>
      </c>
      <c r="F5890" t="s">
        <v>3738</v>
      </c>
      <c r="H5890" t="s">
        <v>1941</v>
      </c>
      <c r="I5890" t="s">
        <v>7609</v>
      </c>
    </row>
    <row r="5891" spans="1:9" x14ac:dyDescent="0.25">
      <c r="A5891" t="s">
        <v>159</v>
      </c>
      <c r="B5891" t="s">
        <v>5288</v>
      </c>
      <c r="C5891" t="s">
        <v>3744</v>
      </c>
      <c r="D5891" t="s">
        <v>159</v>
      </c>
      <c r="E5891" t="s">
        <v>5288</v>
      </c>
      <c r="F5891" t="s">
        <v>3744</v>
      </c>
      <c r="H5891" t="s">
        <v>1941</v>
      </c>
      <c r="I5891" t="s">
        <v>7611</v>
      </c>
    </row>
    <row r="5892" spans="1:9" x14ac:dyDescent="0.25">
      <c r="A5892" t="s">
        <v>159</v>
      </c>
      <c r="B5892" t="s">
        <v>5288</v>
      </c>
      <c r="C5892" t="s">
        <v>3747</v>
      </c>
      <c r="D5892" t="s">
        <v>159</v>
      </c>
      <c r="E5892" t="s">
        <v>5288</v>
      </c>
      <c r="F5892" t="s">
        <v>3747</v>
      </c>
      <c r="H5892" t="s">
        <v>1941</v>
      </c>
      <c r="I5892" t="s">
        <v>7978</v>
      </c>
    </row>
    <row r="5893" spans="1:9" x14ac:dyDescent="0.25">
      <c r="A5893" t="s">
        <v>159</v>
      </c>
      <c r="B5893" t="s">
        <v>5288</v>
      </c>
      <c r="C5893" t="s">
        <v>3779</v>
      </c>
      <c r="D5893" t="s">
        <v>159</v>
      </c>
      <c r="E5893" t="s">
        <v>5288</v>
      </c>
      <c r="F5893" t="s">
        <v>3779</v>
      </c>
      <c r="H5893" t="s">
        <v>1941</v>
      </c>
      <c r="I5893" t="s">
        <v>9078</v>
      </c>
    </row>
    <row r="5894" spans="1:9" x14ac:dyDescent="0.25">
      <c r="A5894" t="s">
        <v>159</v>
      </c>
      <c r="B5894" t="s">
        <v>5288</v>
      </c>
      <c r="C5894" t="s">
        <v>3782</v>
      </c>
      <c r="D5894" t="s">
        <v>159</v>
      </c>
      <c r="E5894" t="s">
        <v>5288</v>
      </c>
      <c r="F5894" t="s">
        <v>3782</v>
      </c>
      <c r="H5894" t="s">
        <v>1941</v>
      </c>
      <c r="I5894" t="s">
        <v>7612</v>
      </c>
    </row>
    <row r="5895" spans="1:9" x14ac:dyDescent="0.25">
      <c r="A5895" t="s">
        <v>159</v>
      </c>
      <c r="B5895" t="s">
        <v>5288</v>
      </c>
      <c r="C5895" t="s">
        <v>5629</v>
      </c>
      <c r="D5895" t="s">
        <v>159</v>
      </c>
      <c r="E5895" t="s">
        <v>5288</v>
      </c>
      <c r="F5895" t="s">
        <v>5629</v>
      </c>
      <c r="H5895" t="s">
        <v>1941</v>
      </c>
      <c r="I5895" t="s">
        <v>9079</v>
      </c>
    </row>
    <row r="5896" spans="1:9" x14ac:dyDescent="0.25">
      <c r="A5896" t="s">
        <v>159</v>
      </c>
      <c r="B5896" t="s">
        <v>5288</v>
      </c>
      <c r="C5896" t="s">
        <v>3785</v>
      </c>
      <c r="D5896" t="s">
        <v>159</v>
      </c>
      <c r="E5896" t="s">
        <v>5288</v>
      </c>
      <c r="F5896" t="s">
        <v>3785</v>
      </c>
      <c r="H5896" t="s">
        <v>1941</v>
      </c>
      <c r="I5896" t="s">
        <v>7614</v>
      </c>
    </row>
    <row r="5897" spans="1:9" x14ac:dyDescent="0.25">
      <c r="A5897" t="s">
        <v>159</v>
      </c>
      <c r="B5897" t="s">
        <v>5288</v>
      </c>
      <c r="C5897" t="s">
        <v>7727</v>
      </c>
      <c r="D5897" t="s">
        <v>159</v>
      </c>
      <c r="E5897" t="s">
        <v>5288</v>
      </c>
      <c r="F5897" t="s">
        <v>7727</v>
      </c>
      <c r="H5897" t="s">
        <v>1941</v>
      </c>
      <c r="I5897" t="s">
        <v>7618</v>
      </c>
    </row>
    <row r="5898" spans="1:9" x14ac:dyDescent="0.25">
      <c r="A5898" t="s">
        <v>159</v>
      </c>
      <c r="B5898" t="s">
        <v>5288</v>
      </c>
      <c r="C5898" t="s">
        <v>3790</v>
      </c>
      <c r="D5898" t="s">
        <v>159</v>
      </c>
      <c r="E5898" t="s">
        <v>5288</v>
      </c>
      <c r="F5898" t="s">
        <v>3790</v>
      </c>
      <c r="H5898" t="s">
        <v>1941</v>
      </c>
      <c r="I5898" t="s">
        <v>7874</v>
      </c>
    </row>
    <row r="5899" spans="1:9" x14ac:dyDescent="0.25">
      <c r="A5899" t="s">
        <v>159</v>
      </c>
      <c r="B5899" t="s">
        <v>5288</v>
      </c>
      <c r="C5899" t="s">
        <v>3793</v>
      </c>
      <c r="D5899" t="s">
        <v>159</v>
      </c>
      <c r="E5899" t="s">
        <v>5288</v>
      </c>
      <c r="F5899" t="s">
        <v>3793</v>
      </c>
      <c r="H5899" t="s">
        <v>1941</v>
      </c>
      <c r="I5899" t="s">
        <v>7623</v>
      </c>
    </row>
    <row r="5900" spans="1:9" x14ac:dyDescent="0.25">
      <c r="A5900" t="s">
        <v>159</v>
      </c>
      <c r="B5900" t="s">
        <v>5288</v>
      </c>
      <c r="C5900" t="s">
        <v>5640</v>
      </c>
      <c r="D5900" t="s">
        <v>159</v>
      </c>
      <c r="E5900" t="s">
        <v>5288</v>
      </c>
      <c r="F5900" t="s">
        <v>5640</v>
      </c>
      <c r="H5900" t="s">
        <v>1941</v>
      </c>
      <c r="I5900" t="s">
        <v>7624</v>
      </c>
    </row>
    <row r="5901" spans="1:9" x14ac:dyDescent="0.25">
      <c r="A5901" t="s">
        <v>159</v>
      </c>
      <c r="B5901" t="s">
        <v>5288</v>
      </c>
      <c r="C5901" t="s">
        <v>3799</v>
      </c>
      <c r="D5901" t="s">
        <v>159</v>
      </c>
      <c r="E5901" t="s">
        <v>5288</v>
      </c>
      <c r="F5901" t="s">
        <v>3799</v>
      </c>
      <c r="H5901" t="s">
        <v>1941</v>
      </c>
      <c r="I5901" t="s">
        <v>7627</v>
      </c>
    </row>
    <row r="5902" spans="1:9" x14ac:dyDescent="0.25">
      <c r="A5902" t="s">
        <v>159</v>
      </c>
      <c r="B5902" t="s">
        <v>5288</v>
      </c>
      <c r="C5902" t="s">
        <v>5647</v>
      </c>
      <c r="D5902" t="s">
        <v>159</v>
      </c>
      <c r="E5902" t="s">
        <v>5288</v>
      </c>
      <c r="F5902" t="s">
        <v>5647</v>
      </c>
      <c r="H5902" t="s">
        <v>1941</v>
      </c>
      <c r="I5902" t="s">
        <v>7628</v>
      </c>
    </row>
    <row r="5903" spans="1:9" x14ac:dyDescent="0.25">
      <c r="A5903" t="s">
        <v>159</v>
      </c>
      <c r="B5903" t="s">
        <v>5288</v>
      </c>
      <c r="C5903" t="s">
        <v>3805</v>
      </c>
      <c r="D5903" t="s">
        <v>159</v>
      </c>
      <c r="E5903" t="s">
        <v>5288</v>
      </c>
      <c r="F5903" t="s">
        <v>3805</v>
      </c>
      <c r="H5903" t="s">
        <v>1941</v>
      </c>
      <c r="I5903" t="s">
        <v>9080</v>
      </c>
    </row>
    <row r="5904" spans="1:9" x14ac:dyDescent="0.25">
      <c r="A5904" t="s">
        <v>159</v>
      </c>
      <c r="B5904" t="s">
        <v>5288</v>
      </c>
      <c r="C5904" t="s">
        <v>5654</v>
      </c>
      <c r="D5904" t="s">
        <v>159</v>
      </c>
      <c r="E5904" t="s">
        <v>5288</v>
      </c>
      <c r="F5904" t="s">
        <v>5654</v>
      </c>
      <c r="H5904" t="s">
        <v>1941</v>
      </c>
      <c r="I5904" t="s">
        <v>4519</v>
      </c>
    </row>
    <row r="5905" spans="1:9" x14ac:dyDescent="0.25">
      <c r="A5905" t="s">
        <v>159</v>
      </c>
      <c r="B5905" t="s">
        <v>5288</v>
      </c>
      <c r="C5905" t="s">
        <v>3808</v>
      </c>
      <c r="D5905" t="s">
        <v>159</v>
      </c>
      <c r="E5905" t="s">
        <v>5288</v>
      </c>
      <c r="F5905" t="s">
        <v>3808</v>
      </c>
      <c r="H5905" t="s">
        <v>1941</v>
      </c>
      <c r="I5905" t="s">
        <v>7629</v>
      </c>
    </row>
    <row r="5906" spans="1:9" x14ac:dyDescent="0.25">
      <c r="A5906" t="s">
        <v>159</v>
      </c>
      <c r="B5906" t="s">
        <v>5288</v>
      </c>
      <c r="C5906" t="s">
        <v>3811</v>
      </c>
      <c r="D5906" t="s">
        <v>159</v>
      </c>
      <c r="E5906" t="s">
        <v>5288</v>
      </c>
      <c r="F5906" t="s">
        <v>3811</v>
      </c>
      <c r="H5906" t="s">
        <v>1941</v>
      </c>
      <c r="I5906" t="s">
        <v>7631</v>
      </c>
    </row>
    <row r="5907" spans="1:9" x14ac:dyDescent="0.25">
      <c r="A5907" t="s">
        <v>159</v>
      </c>
      <c r="B5907" t="s">
        <v>5288</v>
      </c>
      <c r="C5907" t="s">
        <v>5661</v>
      </c>
      <c r="D5907" t="s">
        <v>159</v>
      </c>
      <c r="E5907" t="s">
        <v>5288</v>
      </c>
      <c r="F5907" t="s">
        <v>5661</v>
      </c>
      <c r="H5907" t="s">
        <v>1941</v>
      </c>
      <c r="I5907" t="s">
        <v>4520</v>
      </c>
    </row>
    <row r="5908" spans="1:9" x14ac:dyDescent="0.25">
      <c r="A5908" t="s">
        <v>159</v>
      </c>
      <c r="B5908" t="s">
        <v>5288</v>
      </c>
      <c r="C5908" t="s">
        <v>3814</v>
      </c>
      <c r="D5908" t="s">
        <v>159</v>
      </c>
      <c r="E5908" t="s">
        <v>5288</v>
      </c>
      <c r="F5908" t="s">
        <v>3814</v>
      </c>
      <c r="H5908" t="s">
        <v>1941</v>
      </c>
      <c r="I5908" t="s">
        <v>4522</v>
      </c>
    </row>
    <row r="5909" spans="1:9" x14ac:dyDescent="0.25">
      <c r="A5909" t="s">
        <v>159</v>
      </c>
      <c r="B5909" t="s">
        <v>5288</v>
      </c>
      <c r="C5909" t="s">
        <v>3817</v>
      </c>
      <c r="D5909" t="s">
        <v>159</v>
      </c>
      <c r="E5909" t="s">
        <v>5288</v>
      </c>
      <c r="F5909" t="s">
        <v>3817</v>
      </c>
      <c r="H5909" t="s">
        <v>1941</v>
      </c>
      <c r="I5909" t="s">
        <v>7635</v>
      </c>
    </row>
    <row r="5910" spans="1:9" x14ac:dyDescent="0.25">
      <c r="A5910" t="s">
        <v>159</v>
      </c>
      <c r="B5910" t="s">
        <v>5288</v>
      </c>
      <c r="C5910" t="s">
        <v>5668</v>
      </c>
      <c r="D5910" t="s">
        <v>159</v>
      </c>
      <c r="E5910" t="s">
        <v>5288</v>
      </c>
      <c r="F5910" t="s">
        <v>5668</v>
      </c>
      <c r="H5910" t="s">
        <v>1941</v>
      </c>
      <c r="I5910" t="s">
        <v>4524</v>
      </c>
    </row>
    <row r="5911" spans="1:9" x14ac:dyDescent="0.25">
      <c r="A5911" t="s">
        <v>159</v>
      </c>
      <c r="B5911" t="s">
        <v>5288</v>
      </c>
      <c r="C5911" t="s">
        <v>3820</v>
      </c>
      <c r="D5911" t="s">
        <v>159</v>
      </c>
      <c r="E5911" t="s">
        <v>5288</v>
      </c>
      <c r="F5911" t="s">
        <v>3820</v>
      </c>
      <c r="H5911" t="s">
        <v>1941</v>
      </c>
      <c r="I5911" t="s">
        <v>4526</v>
      </c>
    </row>
    <row r="5912" spans="1:9" x14ac:dyDescent="0.25">
      <c r="A5912" t="s">
        <v>159</v>
      </c>
      <c r="B5912" t="s">
        <v>5288</v>
      </c>
      <c r="C5912" t="s">
        <v>3823</v>
      </c>
      <c r="D5912" t="s">
        <v>159</v>
      </c>
      <c r="E5912" t="s">
        <v>5288</v>
      </c>
      <c r="F5912" t="s">
        <v>3823</v>
      </c>
      <c r="H5912" t="s">
        <v>1941</v>
      </c>
      <c r="I5912" t="s">
        <v>7637</v>
      </c>
    </row>
    <row r="5913" spans="1:9" x14ac:dyDescent="0.25">
      <c r="A5913" t="s">
        <v>159</v>
      </c>
      <c r="B5913" t="s">
        <v>5288</v>
      </c>
      <c r="C5913" t="s">
        <v>5678</v>
      </c>
      <c r="D5913" t="s">
        <v>159</v>
      </c>
      <c r="E5913" t="s">
        <v>5288</v>
      </c>
      <c r="F5913" t="s">
        <v>5678</v>
      </c>
      <c r="H5913" t="s">
        <v>1941</v>
      </c>
      <c r="I5913" t="s">
        <v>7638</v>
      </c>
    </row>
    <row r="5914" spans="1:9" x14ac:dyDescent="0.25">
      <c r="A5914" t="s">
        <v>159</v>
      </c>
      <c r="B5914" t="s">
        <v>5288</v>
      </c>
      <c r="C5914" t="s">
        <v>3826</v>
      </c>
      <c r="D5914" t="s">
        <v>159</v>
      </c>
      <c r="E5914" t="s">
        <v>5288</v>
      </c>
      <c r="F5914" t="s">
        <v>3826</v>
      </c>
      <c r="H5914" t="s">
        <v>1941</v>
      </c>
      <c r="I5914" t="s">
        <v>4528</v>
      </c>
    </row>
    <row r="5915" spans="1:9" x14ac:dyDescent="0.25">
      <c r="A5915" t="s">
        <v>159</v>
      </c>
      <c r="B5915" t="s">
        <v>5288</v>
      </c>
      <c r="C5915" t="s">
        <v>3829</v>
      </c>
      <c r="D5915" t="s">
        <v>159</v>
      </c>
      <c r="E5915" t="s">
        <v>5288</v>
      </c>
      <c r="F5915" t="s">
        <v>3829</v>
      </c>
      <c r="H5915" t="s">
        <v>1941</v>
      </c>
      <c r="I5915" t="s">
        <v>4530</v>
      </c>
    </row>
    <row r="5916" spans="1:9" x14ac:dyDescent="0.25">
      <c r="A5916" t="s">
        <v>159</v>
      </c>
      <c r="B5916" t="s">
        <v>5288</v>
      </c>
      <c r="C5916" t="s">
        <v>5688</v>
      </c>
      <c r="D5916" t="s">
        <v>159</v>
      </c>
      <c r="E5916" t="s">
        <v>5288</v>
      </c>
      <c r="F5916" t="s">
        <v>5688</v>
      </c>
      <c r="H5916" t="s">
        <v>1941</v>
      </c>
      <c r="I5916" t="s">
        <v>7639</v>
      </c>
    </row>
    <row r="5917" spans="1:9" x14ac:dyDescent="0.25">
      <c r="A5917" t="s">
        <v>159</v>
      </c>
      <c r="B5917" t="s">
        <v>5288</v>
      </c>
      <c r="C5917" t="s">
        <v>3831</v>
      </c>
      <c r="D5917" t="s">
        <v>159</v>
      </c>
      <c r="E5917" t="s">
        <v>5288</v>
      </c>
      <c r="F5917" t="s">
        <v>3831</v>
      </c>
      <c r="H5917" t="s">
        <v>1941</v>
      </c>
      <c r="I5917" t="s">
        <v>7640</v>
      </c>
    </row>
    <row r="5918" spans="1:9" x14ac:dyDescent="0.25">
      <c r="A5918" t="s">
        <v>159</v>
      </c>
      <c r="B5918" t="s">
        <v>5288</v>
      </c>
      <c r="C5918" t="s">
        <v>5695</v>
      </c>
      <c r="D5918" t="s">
        <v>159</v>
      </c>
      <c r="E5918" t="s">
        <v>5288</v>
      </c>
      <c r="F5918" t="s">
        <v>5695</v>
      </c>
      <c r="H5918" t="s">
        <v>1941</v>
      </c>
      <c r="I5918" t="s">
        <v>4531</v>
      </c>
    </row>
    <row r="5919" spans="1:9" x14ac:dyDescent="0.25">
      <c r="A5919" t="s">
        <v>159</v>
      </c>
      <c r="B5919" t="s">
        <v>5288</v>
      </c>
      <c r="C5919" t="s">
        <v>3834</v>
      </c>
      <c r="D5919" t="s">
        <v>159</v>
      </c>
      <c r="E5919" t="s">
        <v>5288</v>
      </c>
      <c r="F5919" t="s">
        <v>3834</v>
      </c>
      <c r="H5919" t="s">
        <v>1941</v>
      </c>
      <c r="I5919" t="s">
        <v>4533</v>
      </c>
    </row>
    <row r="5920" spans="1:9" x14ac:dyDescent="0.25">
      <c r="A5920" t="s">
        <v>159</v>
      </c>
      <c r="B5920" t="s">
        <v>5288</v>
      </c>
      <c r="C5920" t="s">
        <v>5702</v>
      </c>
      <c r="D5920" t="s">
        <v>159</v>
      </c>
      <c r="E5920" t="s">
        <v>5288</v>
      </c>
      <c r="F5920" t="s">
        <v>5702</v>
      </c>
      <c r="H5920" t="s">
        <v>1941</v>
      </c>
      <c r="I5920" t="s">
        <v>8035</v>
      </c>
    </row>
    <row r="5921" spans="1:9" x14ac:dyDescent="0.25">
      <c r="A5921" t="s">
        <v>159</v>
      </c>
      <c r="B5921" t="s">
        <v>5288</v>
      </c>
      <c r="C5921" t="s">
        <v>3873</v>
      </c>
      <c r="D5921" t="s">
        <v>159</v>
      </c>
      <c r="E5921" t="s">
        <v>5288</v>
      </c>
      <c r="F5921" t="s">
        <v>3873</v>
      </c>
      <c r="H5921" t="s">
        <v>1941</v>
      </c>
      <c r="I5921" t="s">
        <v>8036</v>
      </c>
    </row>
    <row r="5922" spans="1:9" x14ac:dyDescent="0.25">
      <c r="A5922" t="s">
        <v>159</v>
      </c>
      <c r="B5922" t="s">
        <v>5288</v>
      </c>
      <c r="C5922" t="s">
        <v>3995</v>
      </c>
      <c r="D5922" t="s">
        <v>159</v>
      </c>
      <c r="E5922" t="s">
        <v>5288</v>
      </c>
      <c r="F5922" t="s">
        <v>3995</v>
      </c>
      <c r="H5922" t="s">
        <v>1941</v>
      </c>
      <c r="I5922" t="s">
        <v>8040</v>
      </c>
    </row>
    <row r="5923" spans="1:9" x14ac:dyDescent="0.25">
      <c r="A5923" t="s">
        <v>1873</v>
      </c>
      <c r="B5923" t="s">
        <v>5288</v>
      </c>
      <c r="C5923" t="s">
        <v>3628</v>
      </c>
      <c r="D5923" t="s">
        <v>159</v>
      </c>
      <c r="E5923" t="s">
        <v>5288</v>
      </c>
      <c r="F5923" t="s">
        <v>3628</v>
      </c>
      <c r="H5923" t="s">
        <v>1941</v>
      </c>
      <c r="I5923" t="s">
        <v>8037</v>
      </c>
    </row>
    <row r="5924" spans="1:9" x14ac:dyDescent="0.25">
      <c r="A5924" t="s">
        <v>1873</v>
      </c>
      <c r="B5924" t="s">
        <v>5288</v>
      </c>
      <c r="C5924" t="s">
        <v>3717</v>
      </c>
      <c r="D5924" t="s">
        <v>159</v>
      </c>
      <c r="E5924" t="s">
        <v>5288</v>
      </c>
      <c r="F5924" t="s">
        <v>3717</v>
      </c>
      <c r="H5924" t="s">
        <v>1941</v>
      </c>
      <c r="I5924" t="s">
        <v>8038</v>
      </c>
    </row>
    <row r="5925" spans="1:9" x14ac:dyDescent="0.25">
      <c r="A5925" t="s">
        <v>1873</v>
      </c>
      <c r="B5925" t="s">
        <v>5288</v>
      </c>
      <c r="C5925" t="s">
        <v>3735</v>
      </c>
      <c r="D5925" t="s">
        <v>159</v>
      </c>
      <c r="E5925" t="s">
        <v>5288</v>
      </c>
      <c r="F5925" t="s">
        <v>3735</v>
      </c>
      <c r="H5925" t="s">
        <v>1941</v>
      </c>
      <c r="I5925" t="s">
        <v>8039</v>
      </c>
    </row>
    <row r="5926" spans="1:9" x14ac:dyDescent="0.25">
      <c r="A5926" t="s">
        <v>1873</v>
      </c>
      <c r="B5926" t="s">
        <v>5288</v>
      </c>
      <c r="C5926" t="s">
        <v>3738</v>
      </c>
      <c r="D5926" t="s">
        <v>159</v>
      </c>
      <c r="E5926" t="s">
        <v>5288</v>
      </c>
      <c r="F5926" t="s">
        <v>3738</v>
      </c>
      <c r="H5926" t="s">
        <v>1941</v>
      </c>
      <c r="I5926" t="s">
        <v>8041</v>
      </c>
    </row>
    <row r="5927" spans="1:9" x14ac:dyDescent="0.25">
      <c r="A5927" t="s">
        <v>1873</v>
      </c>
      <c r="B5927" t="s">
        <v>5288</v>
      </c>
      <c r="C5927" t="s">
        <v>3744</v>
      </c>
      <c r="D5927" t="s">
        <v>159</v>
      </c>
      <c r="E5927" t="s">
        <v>5288</v>
      </c>
      <c r="F5927" t="s">
        <v>3744</v>
      </c>
      <c r="H5927" t="s">
        <v>1941</v>
      </c>
      <c r="I5927" t="s">
        <v>7905</v>
      </c>
    </row>
    <row r="5928" spans="1:9" x14ac:dyDescent="0.25">
      <c r="A5928" t="s">
        <v>1873</v>
      </c>
      <c r="B5928" t="s">
        <v>5288</v>
      </c>
      <c r="C5928" t="s">
        <v>3747</v>
      </c>
      <c r="D5928" t="s">
        <v>159</v>
      </c>
      <c r="E5928" t="s">
        <v>5288</v>
      </c>
      <c r="F5928" t="s">
        <v>3747</v>
      </c>
      <c r="H5928" t="s">
        <v>1941</v>
      </c>
      <c r="I5928" t="s">
        <v>7983</v>
      </c>
    </row>
    <row r="5929" spans="1:9" x14ac:dyDescent="0.25">
      <c r="A5929" t="s">
        <v>1873</v>
      </c>
      <c r="B5929" t="s">
        <v>5288</v>
      </c>
      <c r="C5929" t="s">
        <v>3779</v>
      </c>
      <c r="D5929" t="s">
        <v>159</v>
      </c>
      <c r="E5929" t="s">
        <v>5288</v>
      </c>
      <c r="F5929" t="s">
        <v>3779</v>
      </c>
      <c r="H5929" t="s">
        <v>1941</v>
      </c>
      <c r="I5929" t="s">
        <v>7984</v>
      </c>
    </row>
    <row r="5930" spans="1:9" x14ac:dyDescent="0.25">
      <c r="A5930" t="s">
        <v>1873</v>
      </c>
      <c r="B5930" t="s">
        <v>5288</v>
      </c>
      <c r="C5930" t="s">
        <v>3782</v>
      </c>
      <c r="D5930" t="s">
        <v>159</v>
      </c>
      <c r="E5930" t="s">
        <v>5288</v>
      </c>
      <c r="F5930" t="s">
        <v>3782</v>
      </c>
      <c r="H5930" t="s">
        <v>1941</v>
      </c>
      <c r="I5930" t="s">
        <v>3480</v>
      </c>
    </row>
    <row r="5931" spans="1:9" x14ac:dyDescent="0.25">
      <c r="A5931" t="s">
        <v>1873</v>
      </c>
      <c r="B5931" t="s">
        <v>5288</v>
      </c>
      <c r="C5931" t="s">
        <v>5629</v>
      </c>
      <c r="D5931" t="s">
        <v>159</v>
      </c>
      <c r="E5931" t="s">
        <v>5288</v>
      </c>
      <c r="F5931" t="s">
        <v>5629</v>
      </c>
      <c r="H5931" t="s">
        <v>1941</v>
      </c>
      <c r="I5931" t="s">
        <v>3489</v>
      </c>
    </row>
    <row r="5932" spans="1:9" x14ac:dyDescent="0.25">
      <c r="A5932" t="s">
        <v>1873</v>
      </c>
      <c r="B5932" t="s">
        <v>5288</v>
      </c>
      <c r="C5932" t="s">
        <v>3785</v>
      </c>
      <c r="D5932" t="s">
        <v>159</v>
      </c>
      <c r="E5932" t="s">
        <v>5288</v>
      </c>
      <c r="F5932" t="s">
        <v>3785</v>
      </c>
      <c r="H5932" t="s">
        <v>1941</v>
      </c>
      <c r="I5932" t="s">
        <v>3492</v>
      </c>
    </row>
    <row r="5933" spans="1:9" x14ac:dyDescent="0.25">
      <c r="A5933" t="s">
        <v>1873</v>
      </c>
      <c r="B5933" t="s">
        <v>5288</v>
      </c>
      <c r="C5933" t="s">
        <v>7727</v>
      </c>
      <c r="D5933" t="s">
        <v>159</v>
      </c>
      <c r="E5933" t="s">
        <v>5288</v>
      </c>
      <c r="F5933" t="s">
        <v>7727</v>
      </c>
      <c r="H5933" t="s">
        <v>1941</v>
      </c>
      <c r="I5933" t="s">
        <v>7615</v>
      </c>
    </row>
    <row r="5934" spans="1:9" x14ac:dyDescent="0.25">
      <c r="A5934" t="s">
        <v>1873</v>
      </c>
      <c r="B5934" t="s">
        <v>5288</v>
      </c>
      <c r="C5934" t="s">
        <v>3790</v>
      </c>
      <c r="D5934" t="s">
        <v>159</v>
      </c>
      <c r="E5934" t="s">
        <v>5288</v>
      </c>
      <c r="F5934" t="s">
        <v>3790</v>
      </c>
      <c r="H5934" t="s">
        <v>1941</v>
      </c>
      <c r="I5934" t="s">
        <v>3513</v>
      </c>
    </row>
    <row r="5935" spans="1:9" x14ac:dyDescent="0.25">
      <c r="A5935" t="s">
        <v>1873</v>
      </c>
      <c r="B5935" t="s">
        <v>5288</v>
      </c>
      <c r="C5935" t="s">
        <v>3793</v>
      </c>
      <c r="D5935" t="s">
        <v>159</v>
      </c>
      <c r="E5935" t="s">
        <v>5288</v>
      </c>
      <c r="F5935" t="s">
        <v>3793</v>
      </c>
      <c r="H5935" t="s">
        <v>1941</v>
      </c>
      <c r="I5935" t="s">
        <v>3521</v>
      </c>
    </row>
    <row r="5936" spans="1:9" x14ac:dyDescent="0.25">
      <c r="A5936" t="s">
        <v>1873</v>
      </c>
      <c r="B5936" t="s">
        <v>5288</v>
      </c>
      <c r="C5936" t="s">
        <v>5640</v>
      </c>
      <c r="D5936" t="s">
        <v>159</v>
      </c>
      <c r="E5936" t="s">
        <v>5288</v>
      </c>
      <c r="F5936" t="s">
        <v>5640</v>
      </c>
      <c r="H5936" t="s">
        <v>1941</v>
      </c>
      <c r="I5936" t="s">
        <v>3532</v>
      </c>
    </row>
    <row r="5937" spans="1:9" x14ac:dyDescent="0.25">
      <c r="A5937" t="s">
        <v>1873</v>
      </c>
      <c r="B5937" t="s">
        <v>5288</v>
      </c>
      <c r="C5937" t="s">
        <v>3799</v>
      </c>
      <c r="D5937" t="s">
        <v>159</v>
      </c>
      <c r="E5937" t="s">
        <v>5288</v>
      </c>
      <c r="F5937" t="s">
        <v>3799</v>
      </c>
      <c r="H5937" t="s">
        <v>1941</v>
      </c>
      <c r="I5937" t="s">
        <v>3535</v>
      </c>
    </row>
    <row r="5938" spans="1:9" x14ac:dyDescent="0.25">
      <c r="A5938" t="s">
        <v>1873</v>
      </c>
      <c r="B5938" t="s">
        <v>5288</v>
      </c>
      <c r="C5938" t="s">
        <v>5647</v>
      </c>
      <c r="D5938" t="s">
        <v>159</v>
      </c>
      <c r="E5938" t="s">
        <v>5288</v>
      </c>
      <c r="F5938" t="s">
        <v>5647</v>
      </c>
      <c r="H5938" t="s">
        <v>1941</v>
      </c>
      <c r="I5938" t="s">
        <v>3543</v>
      </c>
    </row>
    <row r="5939" spans="1:9" x14ac:dyDescent="0.25">
      <c r="A5939" t="s">
        <v>1873</v>
      </c>
      <c r="B5939" t="s">
        <v>5288</v>
      </c>
      <c r="C5939" t="s">
        <v>3808</v>
      </c>
      <c r="D5939" t="s">
        <v>159</v>
      </c>
      <c r="E5939" t="s">
        <v>5288</v>
      </c>
      <c r="F5939" t="s">
        <v>3808</v>
      </c>
      <c r="H5939" t="s">
        <v>1941</v>
      </c>
      <c r="I5939" t="s">
        <v>3549</v>
      </c>
    </row>
    <row r="5940" spans="1:9" x14ac:dyDescent="0.25">
      <c r="A5940" t="s">
        <v>1873</v>
      </c>
      <c r="B5940" t="s">
        <v>5288</v>
      </c>
      <c r="C5940" t="s">
        <v>3811</v>
      </c>
      <c r="D5940" t="s">
        <v>159</v>
      </c>
      <c r="E5940" t="s">
        <v>5288</v>
      </c>
      <c r="F5940" t="s">
        <v>3811</v>
      </c>
      <c r="H5940" t="s">
        <v>1941</v>
      </c>
      <c r="I5940" t="s">
        <v>3570</v>
      </c>
    </row>
    <row r="5941" spans="1:9" x14ac:dyDescent="0.25">
      <c r="A5941" t="s">
        <v>1873</v>
      </c>
      <c r="B5941" t="s">
        <v>5288</v>
      </c>
      <c r="C5941" t="s">
        <v>5661</v>
      </c>
      <c r="D5941" t="s">
        <v>159</v>
      </c>
      <c r="E5941" t="s">
        <v>5288</v>
      </c>
      <c r="F5941" t="s">
        <v>5661</v>
      </c>
      <c r="H5941" t="s">
        <v>1941</v>
      </c>
      <c r="I5941" t="s">
        <v>7649</v>
      </c>
    </row>
    <row r="5942" spans="1:9" x14ac:dyDescent="0.25">
      <c r="A5942" t="s">
        <v>1873</v>
      </c>
      <c r="B5942" t="s">
        <v>5288</v>
      </c>
      <c r="C5942" t="s">
        <v>3814</v>
      </c>
      <c r="D5942" t="s">
        <v>159</v>
      </c>
      <c r="E5942" t="s">
        <v>5288</v>
      </c>
      <c r="F5942" t="s">
        <v>3814</v>
      </c>
      <c r="H5942" t="s">
        <v>1941</v>
      </c>
      <c r="I5942" t="s">
        <v>3588</v>
      </c>
    </row>
    <row r="5943" spans="1:9" x14ac:dyDescent="0.25">
      <c r="A5943" t="s">
        <v>1873</v>
      </c>
      <c r="B5943" t="s">
        <v>5288</v>
      </c>
      <c r="C5943" t="s">
        <v>3817</v>
      </c>
      <c r="D5943" t="s">
        <v>159</v>
      </c>
      <c r="E5943" t="s">
        <v>5288</v>
      </c>
      <c r="F5943" t="s">
        <v>3817</v>
      </c>
      <c r="H5943" t="s">
        <v>1941</v>
      </c>
      <c r="I5943" t="s">
        <v>7654</v>
      </c>
    </row>
    <row r="5944" spans="1:9" x14ac:dyDescent="0.25">
      <c r="A5944" t="s">
        <v>1873</v>
      </c>
      <c r="B5944" t="s">
        <v>5288</v>
      </c>
      <c r="C5944" t="s">
        <v>5668</v>
      </c>
      <c r="D5944" t="s">
        <v>159</v>
      </c>
      <c r="E5944" t="s">
        <v>5288</v>
      </c>
      <c r="F5944" t="s">
        <v>5668</v>
      </c>
      <c r="H5944" t="s">
        <v>1941</v>
      </c>
      <c r="I5944" t="s">
        <v>3602</v>
      </c>
    </row>
    <row r="5945" spans="1:9" x14ac:dyDescent="0.25">
      <c r="A5945" t="s">
        <v>1873</v>
      </c>
      <c r="B5945" t="s">
        <v>5288</v>
      </c>
      <c r="C5945" t="s">
        <v>3820</v>
      </c>
      <c r="D5945" t="s">
        <v>159</v>
      </c>
      <c r="E5945" t="s">
        <v>5288</v>
      </c>
      <c r="F5945" t="s">
        <v>3820</v>
      </c>
      <c r="H5945" t="s">
        <v>1941</v>
      </c>
      <c r="I5945" t="s">
        <v>7668</v>
      </c>
    </row>
    <row r="5946" spans="1:9" x14ac:dyDescent="0.25">
      <c r="A5946" t="s">
        <v>1873</v>
      </c>
      <c r="B5946" t="s">
        <v>5288</v>
      </c>
      <c r="C5946" t="s">
        <v>3823</v>
      </c>
      <c r="D5946" t="s">
        <v>159</v>
      </c>
      <c r="E5946" t="s">
        <v>5288</v>
      </c>
      <c r="F5946" t="s">
        <v>3823</v>
      </c>
      <c r="H5946" t="s">
        <v>1941</v>
      </c>
      <c r="I5946" t="s">
        <v>3628</v>
      </c>
    </row>
    <row r="5947" spans="1:9" x14ac:dyDescent="0.25">
      <c r="A5947" t="s">
        <v>1873</v>
      </c>
      <c r="B5947" t="s">
        <v>5288</v>
      </c>
      <c r="C5947" t="s">
        <v>5678</v>
      </c>
      <c r="D5947" t="s">
        <v>159</v>
      </c>
      <c r="E5947" t="s">
        <v>5288</v>
      </c>
      <c r="F5947" t="s">
        <v>5678</v>
      </c>
      <c r="H5947" t="s">
        <v>1941</v>
      </c>
      <c r="I5947" t="s">
        <v>7678</v>
      </c>
    </row>
    <row r="5948" spans="1:9" x14ac:dyDescent="0.25">
      <c r="A5948" t="s">
        <v>1873</v>
      </c>
      <c r="B5948" t="s">
        <v>5288</v>
      </c>
      <c r="C5948" t="s">
        <v>3826</v>
      </c>
      <c r="D5948" t="s">
        <v>159</v>
      </c>
      <c r="E5948" t="s">
        <v>5288</v>
      </c>
      <c r="F5948" t="s">
        <v>3826</v>
      </c>
      <c r="H5948" t="s">
        <v>1941</v>
      </c>
      <c r="I5948" t="s">
        <v>3642</v>
      </c>
    </row>
    <row r="5949" spans="1:9" x14ac:dyDescent="0.25">
      <c r="A5949" t="s">
        <v>1873</v>
      </c>
      <c r="B5949" t="s">
        <v>5288</v>
      </c>
      <c r="C5949" t="s">
        <v>3829</v>
      </c>
      <c r="D5949" t="s">
        <v>159</v>
      </c>
      <c r="E5949" t="s">
        <v>5288</v>
      </c>
      <c r="F5949" t="s">
        <v>3829</v>
      </c>
      <c r="H5949" t="s">
        <v>1941</v>
      </c>
      <c r="I5949" t="s">
        <v>3645</v>
      </c>
    </row>
    <row r="5950" spans="1:9" x14ac:dyDescent="0.25">
      <c r="A5950" t="s">
        <v>1873</v>
      </c>
      <c r="B5950" t="s">
        <v>5288</v>
      </c>
      <c r="C5950" t="s">
        <v>5688</v>
      </c>
      <c r="D5950" t="s">
        <v>159</v>
      </c>
      <c r="E5950" t="s">
        <v>5288</v>
      </c>
      <c r="F5950" t="s">
        <v>5688</v>
      </c>
      <c r="H5950" t="s">
        <v>1941</v>
      </c>
      <c r="I5950" t="s">
        <v>7684</v>
      </c>
    </row>
    <row r="5951" spans="1:9" x14ac:dyDescent="0.25">
      <c r="A5951" t="s">
        <v>1873</v>
      </c>
      <c r="B5951" t="s">
        <v>5288</v>
      </c>
      <c r="C5951" t="s">
        <v>3831</v>
      </c>
      <c r="D5951" t="s">
        <v>159</v>
      </c>
      <c r="E5951" t="s">
        <v>5288</v>
      </c>
      <c r="F5951" t="s">
        <v>3831</v>
      </c>
      <c r="H5951" t="s">
        <v>1941</v>
      </c>
      <c r="I5951" t="s">
        <v>7690</v>
      </c>
    </row>
    <row r="5952" spans="1:9" x14ac:dyDescent="0.25">
      <c r="A5952" t="s">
        <v>1873</v>
      </c>
      <c r="B5952" t="s">
        <v>5288</v>
      </c>
      <c r="C5952" t="s">
        <v>5695</v>
      </c>
      <c r="D5952" t="s">
        <v>159</v>
      </c>
      <c r="E5952" t="s">
        <v>5288</v>
      </c>
      <c r="F5952" t="s">
        <v>5695</v>
      </c>
      <c r="H5952" t="s">
        <v>1941</v>
      </c>
      <c r="I5952" t="s">
        <v>3663</v>
      </c>
    </row>
    <row r="5953" spans="1:9" x14ac:dyDescent="0.25">
      <c r="A5953" t="s">
        <v>1873</v>
      </c>
      <c r="B5953" t="s">
        <v>5288</v>
      </c>
      <c r="C5953" t="s">
        <v>3834</v>
      </c>
      <c r="D5953" t="s">
        <v>159</v>
      </c>
      <c r="E5953" t="s">
        <v>5288</v>
      </c>
      <c r="F5953" t="s">
        <v>3834</v>
      </c>
      <c r="H5953" t="s">
        <v>1941</v>
      </c>
      <c r="I5953" t="s">
        <v>3684</v>
      </c>
    </row>
    <row r="5954" spans="1:9" x14ac:dyDescent="0.25">
      <c r="A5954" t="s">
        <v>1873</v>
      </c>
      <c r="B5954" t="s">
        <v>5288</v>
      </c>
      <c r="C5954" t="s">
        <v>5702</v>
      </c>
      <c r="D5954" t="s">
        <v>159</v>
      </c>
      <c r="E5954" t="s">
        <v>5288</v>
      </c>
      <c r="F5954" t="s">
        <v>5702</v>
      </c>
      <c r="H5954" t="s">
        <v>1941</v>
      </c>
      <c r="I5954" t="s">
        <v>3708</v>
      </c>
    </row>
    <row r="5955" spans="1:9" x14ac:dyDescent="0.25">
      <c r="A5955" t="s">
        <v>1873</v>
      </c>
      <c r="B5955" t="s">
        <v>5288</v>
      </c>
      <c r="C5955" t="s">
        <v>3873</v>
      </c>
      <c r="D5955" t="s">
        <v>159</v>
      </c>
      <c r="E5955" t="s">
        <v>5288</v>
      </c>
      <c r="F5955" t="s">
        <v>3873</v>
      </c>
      <c r="H5955" t="s">
        <v>1941</v>
      </c>
      <c r="I5955" t="s">
        <v>3714</v>
      </c>
    </row>
    <row r="5956" spans="1:9" x14ac:dyDescent="0.25">
      <c r="A5956" t="s">
        <v>1873</v>
      </c>
      <c r="B5956" t="s">
        <v>5288</v>
      </c>
      <c r="C5956" t="s">
        <v>3995</v>
      </c>
      <c r="D5956" t="s">
        <v>159</v>
      </c>
      <c r="E5956" t="s">
        <v>5288</v>
      </c>
      <c r="F5956" t="s">
        <v>3995</v>
      </c>
      <c r="H5956" t="s">
        <v>1941</v>
      </c>
      <c r="I5956" t="s">
        <v>3753</v>
      </c>
    </row>
    <row r="5957" spans="1:9" x14ac:dyDescent="0.25">
      <c r="A5957" t="s">
        <v>155</v>
      </c>
      <c r="B5957" t="s">
        <v>5288</v>
      </c>
      <c r="C5957" t="s">
        <v>3628</v>
      </c>
      <c r="D5957" t="s">
        <v>155</v>
      </c>
      <c r="E5957" t="s">
        <v>5288</v>
      </c>
      <c r="F5957" t="s">
        <v>3628</v>
      </c>
      <c r="H5957" t="s">
        <v>1941</v>
      </c>
      <c r="I5957" t="s">
        <v>3756</v>
      </c>
    </row>
    <row r="5958" spans="1:9" x14ac:dyDescent="0.25">
      <c r="A5958" t="s">
        <v>155</v>
      </c>
      <c r="B5958" t="s">
        <v>5288</v>
      </c>
      <c r="C5958" t="s">
        <v>3735</v>
      </c>
      <c r="D5958" t="s">
        <v>155</v>
      </c>
      <c r="E5958" t="s">
        <v>5288</v>
      </c>
      <c r="F5958" t="s">
        <v>3735</v>
      </c>
      <c r="H5958" t="s">
        <v>1941</v>
      </c>
      <c r="I5958" t="s">
        <v>3759</v>
      </c>
    </row>
    <row r="5959" spans="1:9" x14ac:dyDescent="0.25">
      <c r="A5959" t="s">
        <v>155</v>
      </c>
      <c r="B5959" t="s">
        <v>5288</v>
      </c>
      <c r="C5959" t="s">
        <v>3738</v>
      </c>
      <c r="D5959" t="s">
        <v>155</v>
      </c>
      <c r="E5959" t="s">
        <v>5288</v>
      </c>
      <c r="F5959" t="s">
        <v>3738</v>
      </c>
      <c r="H5959" t="s">
        <v>1941</v>
      </c>
      <c r="I5959" t="s">
        <v>3762</v>
      </c>
    </row>
    <row r="5960" spans="1:9" x14ac:dyDescent="0.25">
      <c r="A5960" t="s">
        <v>155</v>
      </c>
      <c r="B5960" t="s">
        <v>5288</v>
      </c>
      <c r="C5960" t="s">
        <v>3744</v>
      </c>
      <c r="D5960" t="s">
        <v>155</v>
      </c>
      <c r="E5960" t="s">
        <v>5288</v>
      </c>
      <c r="F5960" t="s">
        <v>3744</v>
      </c>
      <c r="H5960" t="s">
        <v>1941</v>
      </c>
      <c r="I5960" t="s">
        <v>3779</v>
      </c>
    </row>
    <row r="5961" spans="1:9" x14ac:dyDescent="0.25">
      <c r="A5961" t="s">
        <v>155</v>
      </c>
      <c r="B5961" t="s">
        <v>5288</v>
      </c>
      <c r="C5961" t="s">
        <v>3747</v>
      </c>
      <c r="D5961" t="s">
        <v>155</v>
      </c>
      <c r="E5961" t="s">
        <v>5288</v>
      </c>
      <c r="F5961" t="s">
        <v>3747</v>
      </c>
      <c r="H5961" t="s">
        <v>1941</v>
      </c>
      <c r="I5961" t="s">
        <v>3785</v>
      </c>
    </row>
    <row r="5962" spans="1:9" x14ac:dyDescent="0.25">
      <c r="A5962" t="s">
        <v>155</v>
      </c>
      <c r="B5962" t="s">
        <v>5288</v>
      </c>
      <c r="C5962" t="s">
        <v>3779</v>
      </c>
      <c r="D5962" t="s">
        <v>155</v>
      </c>
      <c r="E5962" t="s">
        <v>5288</v>
      </c>
      <c r="F5962" t="s">
        <v>3779</v>
      </c>
      <c r="H5962" t="s">
        <v>1941</v>
      </c>
      <c r="I5962" t="s">
        <v>3790</v>
      </c>
    </row>
    <row r="5963" spans="1:9" x14ac:dyDescent="0.25">
      <c r="A5963" t="s">
        <v>155</v>
      </c>
      <c r="B5963" t="s">
        <v>5288</v>
      </c>
      <c r="C5963" t="s">
        <v>5629</v>
      </c>
      <c r="D5963" t="s">
        <v>155</v>
      </c>
      <c r="E5963" t="s">
        <v>5288</v>
      </c>
      <c r="F5963" t="s">
        <v>5629</v>
      </c>
      <c r="H5963" t="s">
        <v>1941</v>
      </c>
      <c r="I5963" t="s">
        <v>3796</v>
      </c>
    </row>
    <row r="5964" spans="1:9" x14ac:dyDescent="0.25">
      <c r="A5964" t="s">
        <v>155</v>
      </c>
      <c r="B5964" t="s">
        <v>5288</v>
      </c>
      <c r="C5964" t="s">
        <v>3790</v>
      </c>
      <c r="D5964" t="s">
        <v>155</v>
      </c>
      <c r="E5964" t="s">
        <v>5288</v>
      </c>
      <c r="F5964" t="s">
        <v>3790</v>
      </c>
      <c r="H5964" t="s">
        <v>1941</v>
      </c>
      <c r="I5964" t="s">
        <v>3802</v>
      </c>
    </row>
    <row r="5965" spans="1:9" x14ac:dyDescent="0.25">
      <c r="A5965" t="s">
        <v>155</v>
      </c>
      <c r="B5965" t="s">
        <v>5288</v>
      </c>
      <c r="C5965" t="s">
        <v>5640</v>
      </c>
      <c r="D5965" t="s">
        <v>155</v>
      </c>
      <c r="E5965" t="s">
        <v>5288</v>
      </c>
      <c r="F5965" t="s">
        <v>5640</v>
      </c>
      <c r="H5965" t="s">
        <v>1941</v>
      </c>
      <c r="I5965" t="s">
        <v>3808</v>
      </c>
    </row>
    <row r="5966" spans="1:9" x14ac:dyDescent="0.25">
      <c r="A5966" t="s">
        <v>155</v>
      </c>
      <c r="B5966" t="s">
        <v>5288</v>
      </c>
      <c r="C5966" t="s">
        <v>3796</v>
      </c>
      <c r="D5966" t="s">
        <v>155</v>
      </c>
      <c r="E5966" t="s">
        <v>5288</v>
      </c>
      <c r="F5966" t="s">
        <v>3796</v>
      </c>
      <c r="H5966" t="s">
        <v>1941</v>
      </c>
      <c r="I5966" t="s">
        <v>3814</v>
      </c>
    </row>
    <row r="5967" spans="1:9" x14ac:dyDescent="0.25">
      <c r="A5967" t="s">
        <v>155</v>
      </c>
      <c r="B5967" t="s">
        <v>5288</v>
      </c>
      <c r="C5967" t="s">
        <v>5647</v>
      </c>
      <c r="D5967" t="s">
        <v>155</v>
      </c>
      <c r="E5967" t="s">
        <v>5288</v>
      </c>
      <c r="F5967" t="s">
        <v>5647</v>
      </c>
      <c r="H5967" t="s">
        <v>1941</v>
      </c>
      <c r="I5967" t="s">
        <v>3820</v>
      </c>
    </row>
    <row r="5968" spans="1:9" x14ac:dyDescent="0.25">
      <c r="A5968" t="s">
        <v>155</v>
      </c>
      <c r="B5968" t="s">
        <v>5288</v>
      </c>
      <c r="C5968" t="s">
        <v>3802</v>
      </c>
      <c r="D5968" t="s">
        <v>155</v>
      </c>
      <c r="E5968" t="s">
        <v>5288</v>
      </c>
      <c r="F5968" t="s">
        <v>3802</v>
      </c>
      <c r="H5968" t="s">
        <v>1941</v>
      </c>
      <c r="I5968" t="s">
        <v>3826</v>
      </c>
    </row>
    <row r="5969" spans="1:9" x14ac:dyDescent="0.25">
      <c r="A5969" t="s">
        <v>155</v>
      </c>
      <c r="B5969" t="s">
        <v>5288</v>
      </c>
      <c r="C5969" t="s">
        <v>5654</v>
      </c>
      <c r="D5969" t="s">
        <v>155</v>
      </c>
      <c r="E5969" t="s">
        <v>5288</v>
      </c>
      <c r="F5969" t="s">
        <v>5654</v>
      </c>
      <c r="H5969" t="s">
        <v>1941</v>
      </c>
      <c r="I5969" t="s">
        <v>3831</v>
      </c>
    </row>
    <row r="5970" spans="1:9" x14ac:dyDescent="0.25">
      <c r="A5970" t="s">
        <v>155</v>
      </c>
      <c r="B5970" t="s">
        <v>5288</v>
      </c>
      <c r="C5970" t="s">
        <v>3808</v>
      </c>
      <c r="D5970" t="s">
        <v>155</v>
      </c>
      <c r="E5970" t="s">
        <v>5288</v>
      </c>
      <c r="F5970" t="s">
        <v>3808</v>
      </c>
      <c r="H5970" t="s">
        <v>1941</v>
      </c>
      <c r="I5970" t="s">
        <v>3834</v>
      </c>
    </row>
    <row r="5971" spans="1:9" x14ac:dyDescent="0.25">
      <c r="A5971" t="s">
        <v>155</v>
      </c>
      <c r="B5971" t="s">
        <v>5288</v>
      </c>
      <c r="C5971" t="s">
        <v>5661</v>
      </c>
      <c r="D5971" t="s">
        <v>155</v>
      </c>
      <c r="E5971" t="s">
        <v>5288</v>
      </c>
      <c r="F5971" t="s">
        <v>5661</v>
      </c>
      <c r="H5971" t="s">
        <v>1941</v>
      </c>
      <c r="I5971" t="s">
        <v>3837</v>
      </c>
    </row>
    <row r="5972" spans="1:9" x14ac:dyDescent="0.25">
      <c r="A5972" t="s">
        <v>155</v>
      </c>
      <c r="B5972" t="s">
        <v>5288</v>
      </c>
      <c r="C5972" t="s">
        <v>3814</v>
      </c>
      <c r="D5972" t="s">
        <v>155</v>
      </c>
      <c r="E5972" t="s">
        <v>5288</v>
      </c>
      <c r="F5972" t="s">
        <v>3814</v>
      </c>
      <c r="H5972" t="s">
        <v>1941</v>
      </c>
      <c r="I5972" t="s">
        <v>3855</v>
      </c>
    </row>
    <row r="5973" spans="1:9" x14ac:dyDescent="0.25">
      <c r="A5973" t="s">
        <v>155</v>
      </c>
      <c r="B5973" t="s">
        <v>5288</v>
      </c>
      <c r="C5973" t="s">
        <v>5668</v>
      </c>
      <c r="D5973" t="s">
        <v>155</v>
      </c>
      <c r="E5973" t="s">
        <v>5288</v>
      </c>
      <c r="F5973" t="s">
        <v>5668</v>
      </c>
      <c r="H5973" t="s">
        <v>1941</v>
      </c>
      <c r="I5973" t="s">
        <v>3858</v>
      </c>
    </row>
    <row r="5974" spans="1:9" x14ac:dyDescent="0.25">
      <c r="A5974" t="s">
        <v>155</v>
      </c>
      <c r="B5974" t="s">
        <v>5288</v>
      </c>
      <c r="C5974" t="s">
        <v>3820</v>
      </c>
      <c r="D5974" t="s">
        <v>155</v>
      </c>
      <c r="E5974" t="s">
        <v>5288</v>
      </c>
      <c r="F5974" t="s">
        <v>3820</v>
      </c>
      <c r="H5974" t="s">
        <v>1941</v>
      </c>
      <c r="I5974" t="s">
        <v>3880</v>
      </c>
    </row>
    <row r="5975" spans="1:9" x14ac:dyDescent="0.25">
      <c r="A5975" t="s">
        <v>155</v>
      </c>
      <c r="B5975" t="s">
        <v>5288</v>
      </c>
      <c r="C5975" t="s">
        <v>5678</v>
      </c>
      <c r="D5975" t="s">
        <v>155</v>
      </c>
      <c r="E5975" t="s">
        <v>5288</v>
      </c>
      <c r="F5975" t="s">
        <v>5678</v>
      </c>
      <c r="H5975" t="s">
        <v>1941</v>
      </c>
      <c r="I5975" t="s">
        <v>3928</v>
      </c>
    </row>
    <row r="5976" spans="1:9" x14ac:dyDescent="0.25">
      <c r="A5976" t="s">
        <v>155</v>
      </c>
      <c r="B5976" t="s">
        <v>5288</v>
      </c>
      <c r="C5976" t="s">
        <v>3826</v>
      </c>
      <c r="D5976" t="s">
        <v>155</v>
      </c>
      <c r="E5976" t="s">
        <v>5288</v>
      </c>
      <c r="F5976" t="s">
        <v>3826</v>
      </c>
      <c r="H5976" t="s">
        <v>1941</v>
      </c>
      <c r="I5976" t="s">
        <v>3930</v>
      </c>
    </row>
    <row r="5977" spans="1:9" x14ac:dyDescent="0.25">
      <c r="A5977" t="s">
        <v>155</v>
      </c>
      <c r="B5977" t="s">
        <v>5288</v>
      </c>
      <c r="C5977" t="s">
        <v>5688</v>
      </c>
      <c r="D5977" t="s">
        <v>155</v>
      </c>
      <c r="E5977" t="s">
        <v>5288</v>
      </c>
      <c r="F5977" t="s">
        <v>5688</v>
      </c>
      <c r="H5977" t="s">
        <v>1941</v>
      </c>
      <c r="I5977" t="s">
        <v>7734</v>
      </c>
    </row>
    <row r="5978" spans="1:9" x14ac:dyDescent="0.25">
      <c r="A5978" t="s">
        <v>155</v>
      </c>
      <c r="B5978" t="s">
        <v>5288</v>
      </c>
      <c r="C5978" t="s">
        <v>3831</v>
      </c>
      <c r="D5978" t="s">
        <v>155</v>
      </c>
      <c r="E5978" t="s">
        <v>5288</v>
      </c>
      <c r="F5978" t="s">
        <v>3831</v>
      </c>
      <c r="H5978" t="s">
        <v>1941</v>
      </c>
      <c r="I5978" t="s">
        <v>3935</v>
      </c>
    </row>
    <row r="5979" spans="1:9" x14ac:dyDescent="0.25">
      <c r="A5979" t="s">
        <v>155</v>
      </c>
      <c r="B5979" t="s">
        <v>5288</v>
      </c>
      <c r="C5979" t="s">
        <v>5695</v>
      </c>
      <c r="D5979" t="s">
        <v>155</v>
      </c>
      <c r="E5979" t="s">
        <v>5288</v>
      </c>
      <c r="F5979" t="s">
        <v>5695</v>
      </c>
      <c r="H5979" t="s">
        <v>1941</v>
      </c>
      <c r="I5979" t="s">
        <v>7735</v>
      </c>
    </row>
    <row r="5980" spans="1:9" x14ac:dyDescent="0.25">
      <c r="A5980" t="s">
        <v>155</v>
      </c>
      <c r="B5980" t="s">
        <v>5288</v>
      </c>
      <c r="C5980" t="s">
        <v>3834</v>
      </c>
      <c r="D5980" t="s">
        <v>155</v>
      </c>
      <c r="E5980" t="s">
        <v>5288</v>
      </c>
      <c r="F5980" t="s">
        <v>3834</v>
      </c>
      <c r="H5980" t="s">
        <v>1941</v>
      </c>
      <c r="I5980" t="s">
        <v>7743</v>
      </c>
    </row>
    <row r="5981" spans="1:9" x14ac:dyDescent="0.25">
      <c r="A5981" t="s">
        <v>155</v>
      </c>
      <c r="B5981" t="s">
        <v>5288</v>
      </c>
      <c r="C5981" t="s">
        <v>5702</v>
      </c>
      <c r="D5981" t="s">
        <v>155</v>
      </c>
      <c r="E5981" t="s">
        <v>5288</v>
      </c>
      <c r="F5981" t="s">
        <v>5702</v>
      </c>
      <c r="H5981" t="s">
        <v>1941</v>
      </c>
      <c r="I5981" t="s">
        <v>7745</v>
      </c>
    </row>
    <row r="5982" spans="1:9" x14ac:dyDescent="0.25">
      <c r="A5982" t="s">
        <v>155</v>
      </c>
      <c r="B5982" t="s">
        <v>5288</v>
      </c>
      <c r="C5982" t="s">
        <v>3864</v>
      </c>
      <c r="D5982" t="s">
        <v>155</v>
      </c>
      <c r="E5982" t="s">
        <v>5288</v>
      </c>
      <c r="F5982" t="s">
        <v>3864</v>
      </c>
      <c r="H5982" t="s">
        <v>1941</v>
      </c>
      <c r="I5982" t="s">
        <v>3944</v>
      </c>
    </row>
    <row r="5983" spans="1:9" x14ac:dyDescent="0.25">
      <c r="A5983" t="s">
        <v>155</v>
      </c>
      <c r="B5983" t="s">
        <v>5288</v>
      </c>
      <c r="C5983" t="s">
        <v>3867</v>
      </c>
      <c r="D5983" t="s">
        <v>155</v>
      </c>
      <c r="E5983" t="s">
        <v>5288</v>
      </c>
      <c r="F5983" t="s">
        <v>3867</v>
      </c>
      <c r="H5983" t="s">
        <v>1941</v>
      </c>
      <c r="I5983" t="s">
        <v>3983</v>
      </c>
    </row>
    <row r="5984" spans="1:9" x14ac:dyDescent="0.25">
      <c r="A5984" t="s">
        <v>155</v>
      </c>
      <c r="B5984" t="s">
        <v>5288</v>
      </c>
      <c r="C5984" t="s">
        <v>3870</v>
      </c>
      <c r="D5984" t="s">
        <v>155</v>
      </c>
      <c r="E5984" t="s">
        <v>5288</v>
      </c>
      <c r="F5984" t="s">
        <v>3870</v>
      </c>
      <c r="H5984" t="s">
        <v>1941</v>
      </c>
      <c r="I5984" t="s">
        <v>3997</v>
      </c>
    </row>
    <row r="5985" spans="1:9" x14ac:dyDescent="0.25">
      <c r="A5985" t="s">
        <v>155</v>
      </c>
      <c r="B5985" t="s">
        <v>5288</v>
      </c>
      <c r="C5985" t="s">
        <v>7922</v>
      </c>
      <c r="D5985" t="s">
        <v>155</v>
      </c>
      <c r="E5985" t="s">
        <v>5288</v>
      </c>
      <c r="F5985" t="s">
        <v>7922</v>
      </c>
      <c r="H5985" t="s">
        <v>1941</v>
      </c>
      <c r="I5985" t="s">
        <v>7751</v>
      </c>
    </row>
    <row r="5986" spans="1:9" x14ac:dyDescent="0.25">
      <c r="A5986" t="s">
        <v>155</v>
      </c>
      <c r="B5986" t="s">
        <v>5288</v>
      </c>
      <c r="C5986" t="s">
        <v>3995</v>
      </c>
      <c r="D5986" t="s">
        <v>155</v>
      </c>
      <c r="E5986" t="s">
        <v>5288</v>
      </c>
      <c r="F5986" t="s">
        <v>3995</v>
      </c>
      <c r="H5986" t="s">
        <v>1941</v>
      </c>
      <c r="I5986" t="s">
        <v>8420</v>
      </c>
    </row>
    <row r="5987" spans="1:9" x14ac:dyDescent="0.25">
      <c r="A5987" t="s">
        <v>1878</v>
      </c>
      <c r="B5987" t="s">
        <v>5288</v>
      </c>
      <c r="C5987" t="s">
        <v>3628</v>
      </c>
      <c r="D5987" t="s">
        <v>155</v>
      </c>
      <c r="E5987" t="s">
        <v>5288</v>
      </c>
      <c r="F5987" t="s">
        <v>3628</v>
      </c>
      <c r="H5987" t="s">
        <v>1941</v>
      </c>
      <c r="I5987" t="s">
        <v>8185</v>
      </c>
    </row>
    <row r="5988" spans="1:9" x14ac:dyDescent="0.25">
      <c r="A5988" t="s">
        <v>1878</v>
      </c>
      <c r="B5988" t="s">
        <v>5288</v>
      </c>
      <c r="C5988" t="s">
        <v>3735</v>
      </c>
      <c r="D5988" t="s">
        <v>155</v>
      </c>
      <c r="E5988" t="s">
        <v>5288</v>
      </c>
      <c r="F5988" t="s">
        <v>3735</v>
      </c>
      <c r="H5988" t="s">
        <v>1941</v>
      </c>
      <c r="I5988" t="s">
        <v>8186</v>
      </c>
    </row>
    <row r="5989" spans="1:9" x14ac:dyDescent="0.25">
      <c r="A5989" t="s">
        <v>1878</v>
      </c>
      <c r="B5989" t="s">
        <v>5288</v>
      </c>
      <c r="C5989" t="s">
        <v>3738</v>
      </c>
      <c r="D5989" t="s">
        <v>155</v>
      </c>
      <c r="E5989" t="s">
        <v>5288</v>
      </c>
      <c r="F5989" t="s">
        <v>3738</v>
      </c>
      <c r="H5989" t="s">
        <v>1941</v>
      </c>
      <c r="I5989" t="s">
        <v>9043</v>
      </c>
    </row>
    <row r="5990" spans="1:9" x14ac:dyDescent="0.25">
      <c r="A5990" t="s">
        <v>1878</v>
      </c>
      <c r="B5990" t="s">
        <v>5288</v>
      </c>
      <c r="C5990" t="s">
        <v>3744</v>
      </c>
      <c r="D5990" t="s">
        <v>155</v>
      </c>
      <c r="E5990" t="s">
        <v>5288</v>
      </c>
      <c r="F5990" t="s">
        <v>3744</v>
      </c>
      <c r="H5990" t="s">
        <v>1941</v>
      </c>
      <c r="I5990" t="s">
        <v>9081</v>
      </c>
    </row>
    <row r="5991" spans="1:9" x14ac:dyDescent="0.25">
      <c r="A5991" t="s">
        <v>1878</v>
      </c>
      <c r="B5991" t="s">
        <v>5288</v>
      </c>
      <c r="C5991" t="s">
        <v>3747</v>
      </c>
      <c r="D5991" t="s">
        <v>155</v>
      </c>
      <c r="E5991" t="s">
        <v>5288</v>
      </c>
      <c r="F5991" t="s">
        <v>3747</v>
      </c>
      <c r="H5991" t="s">
        <v>1941</v>
      </c>
      <c r="I5991" t="s">
        <v>8188</v>
      </c>
    </row>
    <row r="5992" spans="1:9" x14ac:dyDescent="0.25">
      <c r="A5992" t="s">
        <v>1878</v>
      </c>
      <c r="B5992" t="s">
        <v>5288</v>
      </c>
      <c r="C5992" t="s">
        <v>3790</v>
      </c>
      <c r="D5992" t="s">
        <v>155</v>
      </c>
      <c r="E5992" t="s">
        <v>5288</v>
      </c>
      <c r="F5992" t="s">
        <v>3790</v>
      </c>
      <c r="H5992" t="s">
        <v>1941</v>
      </c>
      <c r="I5992" t="s">
        <v>8189</v>
      </c>
    </row>
    <row r="5993" spans="1:9" x14ac:dyDescent="0.25">
      <c r="A5993" t="s">
        <v>1878</v>
      </c>
      <c r="B5993" t="s">
        <v>5288</v>
      </c>
      <c r="C5993" t="s">
        <v>5640</v>
      </c>
      <c r="D5993" t="s">
        <v>155</v>
      </c>
      <c r="E5993" t="s">
        <v>5288</v>
      </c>
      <c r="F5993" t="s">
        <v>5640</v>
      </c>
      <c r="H5993" t="s">
        <v>1941</v>
      </c>
      <c r="I5993" t="s">
        <v>8421</v>
      </c>
    </row>
    <row r="5994" spans="1:9" x14ac:dyDescent="0.25">
      <c r="A5994" t="s">
        <v>1878</v>
      </c>
      <c r="B5994" t="s">
        <v>5288</v>
      </c>
      <c r="C5994" t="s">
        <v>3796</v>
      </c>
      <c r="D5994" t="s">
        <v>155</v>
      </c>
      <c r="E5994" t="s">
        <v>5288</v>
      </c>
      <c r="F5994" t="s">
        <v>3796</v>
      </c>
      <c r="H5994" t="s">
        <v>1941</v>
      </c>
      <c r="I5994" t="s">
        <v>8190</v>
      </c>
    </row>
    <row r="5995" spans="1:9" x14ac:dyDescent="0.25">
      <c r="A5995" t="s">
        <v>1878</v>
      </c>
      <c r="B5995" t="s">
        <v>5288</v>
      </c>
      <c r="C5995" t="s">
        <v>5647</v>
      </c>
      <c r="D5995" t="s">
        <v>155</v>
      </c>
      <c r="E5995" t="s">
        <v>5288</v>
      </c>
      <c r="F5995" t="s">
        <v>5647</v>
      </c>
      <c r="H5995" t="s">
        <v>1941</v>
      </c>
      <c r="I5995" t="s">
        <v>8422</v>
      </c>
    </row>
    <row r="5996" spans="1:9" x14ac:dyDescent="0.25">
      <c r="A5996" t="s">
        <v>1878</v>
      </c>
      <c r="B5996" t="s">
        <v>5288</v>
      </c>
      <c r="C5996" t="s">
        <v>3802</v>
      </c>
      <c r="D5996" t="s">
        <v>155</v>
      </c>
      <c r="E5996" t="s">
        <v>5288</v>
      </c>
      <c r="F5996" t="s">
        <v>3802</v>
      </c>
      <c r="H5996" t="s">
        <v>1941</v>
      </c>
      <c r="I5996" t="s">
        <v>9082</v>
      </c>
    </row>
    <row r="5997" spans="1:9" x14ac:dyDescent="0.25">
      <c r="A5997" t="s">
        <v>1878</v>
      </c>
      <c r="B5997" t="s">
        <v>5288</v>
      </c>
      <c r="C5997" t="s">
        <v>5654</v>
      </c>
      <c r="D5997" t="s">
        <v>155</v>
      </c>
      <c r="E5997" t="s">
        <v>5288</v>
      </c>
      <c r="F5997" t="s">
        <v>5654</v>
      </c>
      <c r="H5997" t="s">
        <v>1941</v>
      </c>
      <c r="I5997" t="s">
        <v>8423</v>
      </c>
    </row>
    <row r="5998" spans="1:9" x14ac:dyDescent="0.25">
      <c r="A5998" t="s">
        <v>1878</v>
      </c>
      <c r="B5998" t="s">
        <v>5288</v>
      </c>
      <c r="C5998" t="s">
        <v>3808</v>
      </c>
      <c r="D5998" t="s">
        <v>155</v>
      </c>
      <c r="E5998" t="s">
        <v>5288</v>
      </c>
      <c r="F5998" t="s">
        <v>3808</v>
      </c>
      <c r="H5998" t="s">
        <v>1941</v>
      </c>
      <c r="I5998" t="s">
        <v>8217</v>
      </c>
    </row>
    <row r="5999" spans="1:9" x14ac:dyDescent="0.25">
      <c r="A5999" t="s">
        <v>1878</v>
      </c>
      <c r="B5999" t="s">
        <v>5288</v>
      </c>
      <c r="C5999" t="s">
        <v>5661</v>
      </c>
      <c r="D5999" t="s">
        <v>155</v>
      </c>
      <c r="E5999" t="s">
        <v>5288</v>
      </c>
      <c r="F5999" t="s">
        <v>5661</v>
      </c>
      <c r="H5999" t="s">
        <v>1941</v>
      </c>
      <c r="I5999" t="s">
        <v>8227</v>
      </c>
    </row>
    <row r="6000" spans="1:9" x14ac:dyDescent="0.25">
      <c r="A6000" t="s">
        <v>1878</v>
      </c>
      <c r="B6000" t="s">
        <v>5288</v>
      </c>
      <c r="C6000" t="s">
        <v>3814</v>
      </c>
      <c r="D6000" t="s">
        <v>155</v>
      </c>
      <c r="E6000" t="s">
        <v>5288</v>
      </c>
      <c r="F6000" t="s">
        <v>3814</v>
      </c>
      <c r="H6000" t="s">
        <v>1941</v>
      </c>
      <c r="I6000" t="s">
        <v>5628</v>
      </c>
    </row>
    <row r="6001" spans="1:9" x14ac:dyDescent="0.25">
      <c r="A6001" t="s">
        <v>1878</v>
      </c>
      <c r="B6001" t="s">
        <v>5288</v>
      </c>
      <c r="C6001" t="s">
        <v>5668</v>
      </c>
      <c r="D6001" t="s">
        <v>155</v>
      </c>
      <c r="E6001" t="s">
        <v>5288</v>
      </c>
      <c r="F6001" t="s">
        <v>5668</v>
      </c>
      <c r="H6001" t="s">
        <v>1941</v>
      </c>
      <c r="I6001" t="s">
        <v>8284</v>
      </c>
    </row>
    <row r="6002" spans="1:9" x14ac:dyDescent="0.25">
      <c r="A6002" t="s">
        <v>1878</v>
      </c>
      <c r="B6002" t="s">
        <v>5288</v>
      </c>
      <c r="C6002" t="s">
        <v>3820</v>
      </c>
      <c r="D6002" t="s">
        <v>155</v>
      </c>
      <c r="E6002" t="s">
        <v>5288</v>
      </c>
      <c r="F6002" t="s">
        <v>3820</v>
      </c>
      <c r="H6002" t="s">
        <v>1941</v>
      </c>
      <c r="I6002" t="s">
        <v>8285</v>
      </c>
    </row>
    <row r="6003" spans="1:9" x14ac:dyDescent="0.25">
      <c r="A6003" t="s">
        <v>1878</v>
      </c>
      <c r="B6003" t="s">
        <v>5288</v>
      </c>
      <c r="C6003" t="s">
        <v>5678</v>
      </c>
      <c r="D6003" t="s">
        <v>155</v>
      </c>
      <c r="E6003" t="s">
        <v>5288</v>
      </c>
      <c r="F6003" t="s">
        <v>5678</v>
      </c>
      <c r="H6003" t="s">
        <v>1941</v>
      </c>
      <c r="I6003" t="s">
        <v>8286</v>
      </c>
    </row>
    <row r="6004" spans="1:9" x14ac:dyDescent="0.25">
      <c r="A6004" t="s">
        <v>1878</v>
      </c>
      <c r="B6004" t="s">
        <v>5288</v>
      </c>
      <c r="C6004" t="s">
        <v>3826</v>
      </c>
      <c r="D6004" t="s">
        <v>155</v>
      </c>
      <c r="E6004" t="s">
        <v>5288</v>
      </c>
      <c r="F6004" t="s">
        <v>3826</v>
      </c>
      <c r="H6004" t="s">
        <v>1941</v>
      </c>
      <c r="I6004" t="s">
        <v>8287</v>
      </c>
    </row>
    <row r="6005" spans="1:9" x14ac:dyDescent="0.25">
      <c r="A6005" t="s">
        <v>1878</v>
      </c>
      <c r="B6005" t="s">
        <v>5288</v>
      </c>
      <c r="C6005" t="s">
        <v>5688</v>
      </c>
      <c r="D6005" t="s">
        <v>155</v>
      </c>
      <c r="E6005" t="s">
        <v>5288</v>
      </c>
      <c r="F6005" t="s">
        <v>5688</v>
      </c>
      <c r="H6005" t="s">
        <v>1941</v>
      </c>
      <c r="I6005" t="s">
        <v>8288</v>
      </c>
    </row>
    <row r="6006" spans="1:9" x14ac:dyDescent="0.25">
      <c r="A6006" t="s">
        <v>1878</v>
      </c>
      <c r="B6006" t="s">
        <v>5288</v>
      </c>
      <c r="C6006" t="s">
        <v>3831</v>
      </c>
      <c r="D6006" t="s">
        <v>155</v>
      </c>
      <c r="E6006" t="s">
        <v>5288</v>
      </c>
      <c r="F6006" t="s">
        <v>3831</v>
      </c>
      <c r="H6006" t="s">
        <v>1941</v>
      </c>
      <c r="I6006" t="s">
        <v>8289</v>
      </c>
    </row>
    <row r="6007" spans="1:9" x14ac:dyDescent="0.25">
      <c r="A6007" t="s">
        <v>1878</v>
      </c>
      <c r="B6007" t="s">
        <v>5288</v>
      </c>
      <c r="C6007" t="s">
        <v>5695</v>
      </c>
      <c r="D6007" t="s">
        <v>155</v>
      </c>
      <c r="E6007" t="s">
        <v>5288</v>
      </c>
      <c r="F6007" t="s">
        <v>5695</v>
      </c>
      <c r="H6007" t="s">
        <v>1941</v>
      </c>
      <c r="I6007" t="s">
        <v>8290</v>
      </c>
    </row>
    <row r="6008" spans="1:9" x14ac:dyDescent="0.25">
      <c r="A6008" t="s">
        <v>1878</v>
      </c>
      <c r="B6008" t="s">
        <v>5288</v>
      </c>
      <c r="C6008" t="s">
        <v>3834</v>
      </c>
      <c r="D6008" t="s">
        <v>155</v>
      </c>
      <c r="E6008" t="s">
        <v>5288</v>
      </c>
      <c r="F6008" t="s">
        <v>3834</v>
      </c>
      <c r="H6008" t="s">
        <v>1941</v>
      </c>
      <c r="I6008" t="s">
        <v>8291</v>
      </c>
    </row>
    <row r="6009" spans="1:9" x14ac:dyDescent="0.25">
      <c r="A6009" t="s">
        <v>1878</v>
      </c>
      <c r="B6009" t="s">
        <v>5288</v>
      </c>
      <c r="C6009" t="s">
        <v>5702</v>
      </c>
      <c r="D6009" t="s">
        <v>155</v>
      </c>
      <c r="E6009" t="s">
        <v>5288</v>
      </c>
      <c r="F6009" t="s">
        <v>5702</v>
      </c>
      <c r="H6009" t="s">
        <v>1941</v>
      </c>
      <c r="I6009" t="s">
        <v>8294</v>
      </c>
    </row>
    <row r="6010" spans="1:9" x14ac:dyDescent="0.25">
      <c r="A6010" t="s">
        <v>1878</v>
      </c>
      <c r="B6010" t="s">
        <v>5288</v>
      </c>
      <c r="C6010" t="s">
        <v>3864</v>
      </c>
      <c r="D6010" t="s">
        <v>155</v>
      </c>
      <c r="E6010" t="s">
        <v>5288</v>
      </c>
      <c r="F6010" t="s">
        <v>3864</v>
      </c>
      <c r="H6010" t="s">
        <v>1941</v>
      </c>
      <c r="I6010" t="s">
        <v>8297</v>
      </c>
    </row>
    <row r="6011" spans="1:9" x14ac:dyDescent="0.25">
      <c r="A6011" t="s">
        <v>1878</v>
      </c>
      <c r="B6011" t="s">
        <v>5288</v>
      </c>
      <c r="C6011" t="s">
        <v>3867</v>
      </c>
      <c r="D6011" t="s">
        <v>155</v>
      </c>
      <c r="E6011" t="s">
        <v>5288</v>
      </c>
      <c r="F6011" t="s">
        <v>3867</v>
      </c>
      <c r="H6011" t="s">
        <v>1941</v>
      </c>
      <c r="I6011" t="s">
        <v>8301</v>
      </c>
    </row>
    <row r="6012" spans="1:9" x14ac:dyDescent="0.25">
      <c r="A6012" t="s">
        <v>1878</v>
      </c>
      <c r="B6012" t="s">
        <v>5288</v>
      </c>
      <c r="C6012" t="s">
        <v>3870</v>
      </c>
      <c r="D6012" t="s">
        <v>155</v>
      </c>
      <c r="E6012" t="s">
        <v>5288</v>
      </c>
      <c r="F6012" t="s">
        <v>3870</v>
      </c>
      <c r="H6012" t="s">
        <v>1941</v>
      </c>
      <c r="I6012" t="s">
        <v>8306</v>
      </c>
    </row>
    <row r="6013" spans="1:9" x14ac:dyDescent="0.25">
      <c r="A6013" t="s">
        <v>1878</v>
      </c>
      <c r="B6013" t="s">
        <v>5288</v>
      </c>
      <c r="C6013" t="s">
        <v>3995</v>
      </c>
      <c r="D6013" t="s">
        <v>155</v>
      </c>
      <c r="E6013" t="s">
        <v>5288</v>
      </c>
      <c r="F6013" t="s">
        <v>3995</v>
      </c>
      <c r="H6013" t="s">
        <v>1941</v>
      </c>
      <c r="I6013" t="s">
        <v>8307</v>
      </c>
    </row>
    <row r="6014" spans="1:9" x14ac:dyDescent="0.25">
      <c r="A6014" t="s">
        <v>151</v>
      </c>
      <c r="B6014" t="s">
        <v>5288</v>
      </c>
      <c r="C6014" t="s">
        <v>3628</v>
      </c>
      <c r="D6014" t="s">
        <v>151</v>
      </c>
      <c r="E6014" t="s">
        <v>5288</v>
      </c>
      <c r="F6014" t="s">
        <v>3628</v>
      </c>
      <c r="H6014" t="s">
        <v>1941</v>
      </c>
      <c r="I6014" t="s">
        <v>8309</v>
      </c>
    </row>
    <row r="6015" spans="1:9" x14ac:dyDescent="0.25">
      <c r="A6015" t="s">
        <v>151</v>
      </c>
      <c r="B6015" t="s">
        <v>5288</v>
      </c>
      <c r="C6015" t="s">
        <v>3744</v>
      </c>
      <c r="D6015" t="s">
        <v>151</v>
      </c>
      <c r="E6015" t="s">
        <v>5288</v>
      </c>
      <c r="F6015" t="s">
        <v>3744</v>
      </c>
      <c r="H6015" t="s">
        <v>1941</v>
      </c>
      <c r="I6015" t="s">
        <v>8312</v>
      </c>
    </row>
    <row r="6016" spans="1:9" x14ac:dyDescent="0.25">
      <c r="A6016" t="s">
        <v>151</v>
      </c>
      <c r="B6016" t="s">
        <v>5288</v>
      </c>
      <c r="C6016" t="s">
        <v>3747</v>
      </c>
      <c r="D6016" t="s">
        <v>151</v>
      </c>
      <c r="E6016" t="s">
        <v>5288</v>
      </c>
      <c r="F6016" t="s">
        <v>3747</v>
      </c>
      <c r="H6016" t="s">
        <v>1941</v>
      </c>
      <c r="I6016" t="s">
        <v>8314</v>
      </c>
    </row>
    <row r="6017" spans="1:9" x14ac:dyDescent="0.25">
      <c r="A6017" t="s">
        <v>151</v>
      </c>
      <c r="B6017" t="s">
        <v>5288</v>
      </c>
      <c r="C6017" t="s">
        <v>3779</v>
      </c>
      <c r="D6017" t="s">
        <v>151</v>
      </c>
      <c r="E6017" t="s">
        <v>5288</v>
      </c>
      <c r="F6017" t="s">
        <v>3779</v>
      </c>
      <c r="H6017" t="s">
        <v>1941</v>
      </c>
      <c r="I6017" t="s">
        <v>8327</v>
      </c>
    </row>
    <row r="6018" spans="1:9" x14ac:dyDescent="0.25">
      <c r="A6018" t="s">
        <v>151</v>
      </c>
      <c r="B6018" t="s">
        <v>5288</v>
      </c>
      <c r="C6018" t="s">
        <v>3782</v>
      </c>
      <c r="D6018" t="s">
        <v>151</v>
      </c>
      <c r="E6018" t="s">
        <v>5288</v>
      </c>
      <c r="F6018" t="s">
        <v>3782</v>
      </c>
      <c r="H6018" t="s">
        <v>1941</v>
      </c>
      <c r="I6018" t="s">
        <v>7979</v>
      </c>
    </row>
    <row r="6019" spans="1:9" x14ac:dyDescent="0.25">
      <c r="A6019" t="s">
        <v>151</v>
      </c>
      <c r="B6019" t="s">
        <v>5288</v>
      </c>
      <c r="C6019" t="s">
        <v>5629</v>
      </c>
      <c r="D6019" t="s">
        <v>151</v>
      </c>
      <c r="E6019" t="s">
        <v>5288</v>
      </c>
      <c r="F6019" t="s">
        <v>5629</v>
      </c>
      <c r="H6019" t="s">
        <v>1941</v>
      </c>
      <c r="I6019" t="s">
        <v>8023</v>
      </c>
    </row>
    <row r="6020" spans="1:9" x14ac:dyDescent="0.25">
      <c r="A6020" t="s">
        <v>151</v>
      </c>
      <c r="B6020" t="s">
        <v>5288</v>
      </c>
      <c r="C6020" t="s">
        <v>3785</v>
      </c>
      <c r="D6020" t="s">
        <v>151</v>
      </c>
      <c r="E6020" t="s">
        <v>5288</v>
      </c>
      <c r="F6020" t="s">
        <v>3785</v>
      </c>
      <c r="H6020" t="s">
        <v>1941</v>
      </c>
      <c r="I6020" t="s">
        <v>8030</v>
      </c>
    </row>
    <row r="6021" spans="1:9" x14ac:dyDescent="0.25">
      <c r="A6021" t="s">
        <v>151</v>
      </c>
      <c r="B6021" t="s">
        <v>5288</v>
      </c>
      <c r="C6021" t="s">
        <v>3787</v>
      </c>
      <c r="D6021" t="s">
        <v>151</v>
      </c>
      <c r="E6021" t="s">
        <v>5288</v>
      </c>
      <c r="F6021" t="s">
        <v>3787</v>
      </c>
      <c r="H6021" t="s">
        <v>1941</v>
      </c>
      <c r="I6021" t="s">
        <v>8182</v>
      </c>
    </row>
    <row r="6022" spans="1:9" x14ac:dyDescent="0.25">
      <c r="A6022" t="s">
        <v>151</v>
      </c>
      <c r="B6022" t="s">
        <v>5288</v>
      </c>
      <c r="C6022" t="s">
        <v>7727</v>
      </c>
      <c r="D6022" t="s">
        <v>151</v>
      </c>
      <c r="E6022" t="s">
        <v>5288</v>
      </c>
      <c r="F6022" t="s">
        <v>7727</v>
      </c>
      <c r="H6022" t="s">
        <v>1941</v>
      </c>
      <c r="I6022" t="s">
        <v>7876</v>
      </c>
    </row>
    <row r="6023" spans="1:9" x14ac:dyDescent="0.25">
      <c r="A6023" t="s">
        <v>151</v>
      </c>
      <c r="B6023" t="s">
        <v>5288</v>
      </c>
      <c r="C6023" t="s">
        <v>3790</v>
      </c>
      <c r="D6023" t="s">
        <v>151</v>
      </c>
      <c r="E6023" t="s">
        <v>5288</v>
      </c>
      <c r="F6023" t="s">
        <v>3790</v>
      </c>
      <c r="H6023" t="s">
        <v>1941</v>
      </c>
      <c r="I6023" t="s">
        <v>7877</v>
      </c>
    </row>
    <row r="6024" spans="1:9" x14ac:dyDescent="0.25">
      <c r="A6024" t="s">
        <v>151</v>
      </c>
      <c r="B6024" t="s">
        <v>5288</v>
      </c>
      <c r="C6024" t="s">
        <v>3793</v>
      </c>
      <c r="D6024" t="s">
        <v>151</v>
      </c>
      <c r="E6024" t="s">
        <v>5288</v>
      </c>
      <c r="F6024" t="s">
        <v>3793</v>
      </c>
      <c r="H6024" t="s">
        <v>1941</v>
      </c>
      <c r="I6024" t="s">
        <v>7878</v>
      </c>
    </row>
    <row r="6025" spans="1:9" x14ac:dyDescent="0.25">
      <c r="A6025" t="s">
        <v>151</v>
      </c>
      <c r="B6025" t="s">
        <v>5288</v>
      </c>
      <c r="C6025" t="s">
        <v>5640</v>
      </c>
      <c r="D6025" t="s">
        <v>151</v>
      </c>
      <c r="E6025" t="s">
        <v>5288</v>
      </c>
      <c r="F6025" t="s">
        <v>5640</v>
      </c>
      <c r="H6025" t="s">
        <v>1941</v>
      </c>
      <c r="I6025" t="s">
        <v>8183</v>
      </c>
    </row>
    <row r="6026" spans="1:9" x14ac:dyDescent="0.25">
      <c r="A6026" t="s">
        <v>151</v>
      </c>
      <c r="B6026" t="s">
        <v>5288</v>
      </c>
      <c r="C6026" t="s">
        <v>3796</v>
      </c>
      <c r="D6026" t="s">
        <v>151</v>
      </c>
      <c r="E6026" t="s">
        <v>5288</v>
      </c>
      <c r="F6026" t="s">
        <v>3796</v>
      </c>
      <c r="H6026" t="s">
        <v>1941</v>
      </c>
      <c r="I6026" t="s">
        <v>8024</v>
      </c>
    </row>
    <row r="6027" spans="1:9" x14ac:dyDescent="0.25">
      <c r="A6027" t="s">
        <v>151</v>
      </c>
      <c r="B6027" t="s">
        <v>5288</v>
      </c>
      <c r="C6027" t="s">
        <v>3799</v>
      </c>
      <c r="D6027" t="s">
        <v>151</v>
      </c>
      <c r="E6027" t="s">
        <v>5288</v>
      </c>
      <c r="F6027" t="s">
        <v>3799</v>
      </c>
      <c r="H6027" t="s">
        <v>1941</v>
      </c>
      <c r="I6027" t="s">
        <v>8184</v>
      </c>
    </row>
    <row r="6028" spans="1:9" x14ac:dyDescent="0.25">
      <c r="A6028" t="s">
        <v>151</v>
      </c>
      <c r="B6028" t="s">
        <v>5288</v>
      </c>
      <c r="C6028" t="s">
        <v>5647</v>
      </c>
      <c r="D6028" t="s">
        <v>151</v>
      </c>
      <c r="E6028" t="s">
        <v>5288</v>
      </c>
      <c r="F6028" t="s">
        <v>5647</v>
      </c>
      <c r="H6028" t="s">
        <v>1941</v>
      </c>
      <c r="I6028" t="s">
        <v>3926</v>
      </c>
    </row>
    <row r="6029" spans="1:9" x14ac:dyDescent="0.25">
      <c r="A6029" t="s">
        <v>151</v>
      </c>
      <c r="B6029" t="s">
        <v>5288</v>
      </c>
      <c r="C6029" t="s">
        <v>3802</v>
      </c>
      <c r="D6029" t="s">
        <v>151</v>
      </c>
      <c r="E6029" t="s">
        <v>5288</v>
      </c>
      <c r="F6029" t="s">
        <v>3802</v>
      </c>
      <c r="H6029" t="s">
        <v>1941</v>
      </c>
      <c r="I6029" t="s">
        <v>3932</v>
      </c>
    </row>
    <row r="6030" spans="1:9" x14ac:dyDescent="0.25">
      <c r="A6030" t="s">
        <v>151</v>
      </c>
      <c r="B6030" t="s">
        <v>5288</v>
      </c>
      <c r="C6030" t="s">
        <v>3805</v>
      </c>
      <c r="D6030" t="s">
        <v>151</v>
      </c>
      <c r="E6030" t="s">
        <v>5288</v>
      </c>
      <c r="F6030" t="s">
        <v>3805</v>
      </c>
      <c r="H6030" t="s">
        <v>1941</v>
      </c>
      <c r="I6030" t="s">
        <v>7817</v>
      </c>
    </row>
    <row r="6031" spans="1:9" x14ac:dyDescent="0.25">
      <c r="A6031" t="s">
        <v>151</v>
      </c>
      <c r="B6031" t="s">
        <v>5288</v>
      </c>
      <c r="C6031" t="s">
        <v>5654</v>
      </c>
      <c r="D6031" t="s">
        <v>151</v>
      </c>
      <c r="E6031" t="s">
        <v>5288</v>
      </c>
      <c r="F6031" t="s">
        <v>5654</v>
      </c>
      <c r="H6031" t="s">
        <v>1941</v>
      </c>
      <c r="I6031" t="s">
        <v>7818</v>
      </c>
    </row>
    <row r="6032" spans="1:9" x14ac:dyDescent="0.25">
      <c r="A6032" t="s">
        <v>151</v>
      </c>
      <c r="B6032" t="s">
        <v>5288</v>
      </c>
      <c r="C6032" t="s">
        <v>3808</v>
      </c>
      <c r="D6032" t="s">
        <v>151</v>
      </c>
      <c r="E6032" t="s">
        <v>5288</v>
      </c>
      <c r="F6032" t="s">
        <v>3808</v>
      </c>
      <c r="H6032" t="s">
        <v>1941</v>
      </c>
      <c r="I6032" t="s">
        <v>7819</v>
      </c>
    </row>
    <row r="6033" spans="1:9" x14ac:dyDescent="0.25">
      <c r="A6033" t="s">
        <v>151</v>
      </c>
      <c r="B6033" t="s">
        <v>5288</v>
      </c>
      <c r="C6033" t="s">
        <v>3811</v>
      </c>
      <c r="D6033" t="s">
        <v>151</v>
      </c>
      <c r="E6033" t="s">
        <v>5288</v>
      </c>
      <c r="F6033" t="s">
        <v>3811</v>
      </c>
      <c r="H6033" t="s">
        <v>1941</v>
      </c>
      <c r="I6033" t="s">
        <v>7820</v>
      </c>
    </row>
    <row r="6034" spans="1:9" x14ac:dyDescent="0.25">
      <c r="A6034" t="s">
        <v>151</v>
      </c>
      <c r="B6034" t="s">
        <v>5288</v>
      </c>
      <c r="C6034" t="s">
        <v>5661</v>
      </c>
      <c r="D6034" t="s">
        <v>151</v>
      </c>
      <c r="E6034" t="s">
        <v>5288</v>
      </c>
      <c r="F6034" t="s">
        <v>5661</v>
      </c>
      <c r="H6034" t="s">
        <v>1941</v>
      </c>
      <c r="I6034" t="s">
        <v>8201</v>
      </c>
    </row>
    <row r="6035" spans="1:9" x14ac:dyDescent="0.25">
      <c r="A6035" t="s">
        <v>151</v>
      </c>
      <c r="B6035" t="s">
        <v>5288</v>
      </c>
      <c r="C6035" t="s">
        <v>3814</v>
      </c>
      <c r="D6035" t="s">
        <v>151</v>
      </c>
      <c r="E6035" t="s">
        <v>5288</v>
      </c>
      <c r="F6035" t="s">
        <v>3814</v>
      </c>
      <c r="H6035" t="s">
        <v>1941</v>
      </c>
      <c r="I6035" t="s">
        <v>8224</v>
      </c>
    </row>
    <row r="6036" spans="1:9" x14ac:dyDescent="0.25">
      <c r="A6036" t="s">
        <v>151</v>
      </c>
      <c r="B6036" t="s">
        <v>5288</v>
      </c>
      <c r="C6036" t="s">
        <v>3817</v>
      </c>
      <c r="D6036" t="s">
        <v>151</v>
      </c>
      <c r="E6036" t="s">
        <v>5288</v>
      </c>
      <c r="F6036" t="s">
        <v>3817</v>
      </c>
      <c r="H6036" t="s">
        <v>1941</v>
      </c>
      <c r="I6036" t="s">
        <v>8228</v>
      </c>
    </row>
    <row r="6037" spans="1:9" x14ac:dyDescent="0.25">
      <c r="A6037" t="s">
        <v>151</v>
      </c>
      <c r="B6037" t="s">
        <v>5288</v>
      </c>
      <c r="C6037" t="s">
        <v>5668</v>
      </c>
      <c r="D6037" t="s">
        <v>151</v>
      </c>
      <c r="E6037" t="s">
        <v>5288</v>
      </c>
      <c r="F6037" t="s">
        <v>5668</v>
      </c>
      <c r="H6037" t="s">
        <v>1941</v>
      </c>
      <c r="I6037" t="s">
        <v>9083</v>
      </c>
    </row>
    <row r="6038" spans="1:9" x14ac:dyDescent="0.25">
      <c r="A6038" t="s">
        <v>151</v>
      </c>
      <c r="B6038" t="s">
        <v>5288</v>
      </c>
      <c r="C6038" t="s">
        <v>3820</v>
      </c>
      <c r="D6038" t="s">
        <v>151</v>
      </c>
      <c r="E6038" t="s">
        <v>5288</v>
      </c>
      <c r="F6038" t="s">
        <v>3820</v>
      </c>
      <c r="H6038" t="s">
        <v>1941</v>
      </c>
      <c r="I6038" t="s">
        <v>8472</v>
      </c>
    </row>
    <row r="6039" spans="1:9" x14ac:dyDescent="0.25">
      <c r="A6039" t="s">
        <v>151</v>
      </c>
      <c r="B6039" t="s">
        <v>5288</v>
      </c>
      <c r="C6039" t="s">
        <v>3823</v>
      </c>
      <c r="D6039" t="s">
        <v>151</v>
      </c>
      <c r="E6039" t="s">
        <v>5288</v>
      </c>
      <c r="F6039" t="s">
        <v>3823</v>
      </c>
      <c r="H6039" t="s">
        <v>1941</v>
      </c>
      <c r="I6039" t="s">
        <v>3495</v>
      </c>
    </row>
    <row r="6040" spans="1:9" x14ac:dyDescent="0.25">
      <c r="A6040" t="s">
        <v>151</v>
      </c>
      <c r="B6040" t="s">
        <v>5288</v>
      </c>
      <c r="C6040" t="s">
        <v>5678</v>
      </c>
      <c r="D6040" t="s">
        <v>151</v>
      </c>
      <c r="E6040" t="s">
        <v>5288</v>
      </c>
      <c r="F6040" t="s">
        <v>5678</v>
      </c>
      <c r="H6040" t="s">
        <v>1941</v>
      </c>
      <c r="I6040" t="s">
        <v>3541</v>
      </c>
    </row>
    <row r="6041" spans="1:9" x14ac:dyDescent="0.25">
      <c r="A6041" t="s">
        <v>151</v>
      </c>
      <c r="B6041" t="s">
        <v>5288</v>
      </c>
      <c r="C6041" t="s">
        <v>3826</v>
      </c>
      <c r="D6041" t="s">
        <v>151</v>
      </c>
      <c r="E6041" t="s">
        <v>5288</v>
      </c>
      <c r="F6041" t="s">
        <v>3826</v>
      </c>
      <c r="H6041" t="s">
        <v>1941</v>
      </c>
      <c r="I6041" t="s">
        <v>3585</v>
      </c>
    </row>
    <row r="6042" spans="1:9" x14ac:dyDescent="0.25">
      <c r="A6042" t="s">
        <v>151</v>
      </c>
      <c r="B6042" t="s">
        <v>5288</v>
      </c>
      <c r="C6042" t="s">
        <v>3829</v>
      </c>
      <c r="D6042" t="s">
        <v>151</v>
      </c>
      <c r="E6042" t="s">
        <v>5288</v>
      </c>
      <c r="F6042" t="s">
        <v>3829</v>
      </c>
      <c r="H6042" t="s">
        <v>1941</v>
      </c>
      <c r="I6042" t="s">
        <v>3605</v>
      </c>
    </row>
    <row r="6043" spans="1:9" x14ac:dyDescent="0.25">
      <c r="A6043" t="s">
        <v>151</v>
      </c>
      <c r="B6043" t="s">
        <v>5288</v>
      </c>
      <c r="C6043" t="s">
        <v>5688</v>
      </c>
      <c r="D6043" t="s">
        <v>151</v>
      </c>
      <c r="E6043" t="s">
        <v>5288</v>
      </c>
      <c r="F6043" t="s">
        <v>5688</v>
      </c>
      <c r="H6043" t="s">
        <v>1941</v>
      </c>
      <c r="I6043" t="s">
        <v>3607</v>
      </c>
    </row>
    <row r="6044" spans="1:9" x14ac:dyDescent="0.25">
      <c r="A6044" t="s">
        <v>151</v>
      </c>
      <c r="B6044" t="s">
        <v>5288</v>
      </c>
      <c r="C6044" t="s">
        <v>3831</v>
      </c>
      <c r="D6044" t="s">
        <v>151</v>
      </c>
      <c r="E6044" t="s">
        <v>5288</v>
      </c>
      <c r="F6044" t="s">
        <v>3831</v>
      </c>
      <c r="H6044" t="s">
        <v>1941</v>
      </c>
      <c r="I6044" t="s">
        <v>3613</v>
      </c>
    </row>
    <row r="6045" spans="1:9" x14ac:dyDescent="0.25">
      <c r="A6045" t="s">
        <v>151</v>
      </c>
      <c r="B6045" t="s">
        <v>5288</v>
      </c>
      <c r="C6045" t="s">
        <v>5695</v>
      </c>
      <c r="D6045" t="s">
        <v>151</v>
      </c>
      <c r="E6045" t="s">
        <v>5288</v>
      </c>
      <c r="F6045" t="s">
        <v>5695</v>
      </c>
      <c r="H6045" t="s">
        <v>1941</v>
      </c>
      <c r="I6045" t="s">
        <v>8474</v>
      </c>
    </row>
    <row r="6046" spans="1:9" x14ac:dyDescent="0.25">
      <c r="A6046" t="s">
        <v>151</v>
      </c>
      <c r="B6046" t="s">
        <v>5288</v>
      </c>
      <c r="C6046" t="s">
        <v>3834</v>
      </c>
      <c r="D6046" t="s">
        <v>151</v>
      </c>
      <c r="E6046" t="s">
        <v>5288</v>
      </c>
      <c r="F6046" t="s">
        <v>3834</v>
      </c>
      <c r="H6046" t="s">
        <v>1941</v>
      </c>
      <c r="I6046" t="s">
        <v>7672</v>
      </c>
    </row>
    <row r="6047" spans="1:9" x14ac:dyDescent="0.25">
      <c r="A6047" t="s">
        <v>151</v>
      </c>
      <c r="B6047" t="s">
        <v>5288</v>
      </c>
      <c r="C6047" t="s">
        <v>5702</v>
      </c>
      <c r="D6047" t="s">
        <v>151</v>
      </c>
      <c r="E6047" t="s">
        <v>5288</v>
      </c>
      <c r="F6047" t="s">
        <v>5702</v>
      </c>
      <c r="H6047" t="s">
        <v>1941</v>
      </c>
      <c r="I6047" t="s">
        <v>8447</v>
      </c>
    </row>
    <row r="6048" spans="1:9" x14ac:dyDescent="0.25">
      <c r="A6048" t="s">
        <v>151</v>
      </c>
      <c r="B6048" t="s">
        <v>5288</v>
      </c>
      <c r="C6048" t="s">
        <v>3837</v>
      </c>
      <c r="D6048" t="s">
        <v>151</v>
      </c>
      <c r="E6048" t="s">
        <v>5288</v>
      </c>
      <c r="F6048" t="s">
        <v>3837</v>
      </c>
      <c r="H6048" t="s">
        <v>1941</v>
      </c>
      <c r="I6048" t="s">
        <v>7694</v>
      </c>
    </row>
    <row r="6049" spans="1:9" x14ac:dyDescent="0.25">
      <c r="A6049" t="s">
        <v>151</v>
      </c>
      <c r="B6049" t="s">
        <v>5288</v>
      </c>
      <c r="C6049" t="s">
        <v>5708</v>
      </c>
      <c r="D6049" t="s">
        <v>151</v>
      </c>
      <c r="E6049" t="s">
        <v>5288</v>
      </c>
      <c r="F6049" t="s">
        <v>5708</v>
      </c>
      <c r="H6049" t="s">
        <v>1941</v>
      </c>
      <c r="I6049" t="s">
        <v>3968</v>
      </c>
    </row>
    <row r="6050" spans="1:9" x14ac:dyDescent="0.25">
      <c r="A6050" t="s">
        <v>151</v>
      </c>
      <c r="B6050" t="s">
        <v>5288</v>
      </c>
      <c r="C6050" t="s">
        <v>3870</v>
      </c>
      <c r="D6050" t="s">
        <v>151</v>
      </c>
      <c r="E6050" t="s">
        <v>5288</v>
      </c>
      <c r="F6050" t="s">
        <v>3870</v>
      </c>
      <c r="H6050" t="s">
        <v>1941</v>
      </c>
      <c r="I6050" t="s">
        <v>3995</v>
      </c>
    </row>
    <row r="6051" spans="1:9" x14ac:dyDescent="0.25">
      <c r="A6051" t="s">
        <v>151</v>
      </c>
      <c r="B6051" t="s">
        <v>5288</v>
      </c>
      <c r="C6051" t="s">
        <v>3873</v>
      </c>
      <c r="D6051" t="s">
        <v>151</v>
      </c>
      <c r="E6051" t="s">
        <v>5288</v>
      </c>
      <c r="F6051" t="s">
        <v>3873</v>
      </c>
      <c r="H6051" t="s">
        <v>1941</v>
      </c>
      <c r="I6051" t="s">
        <v>9084</v>
      </c>
    </row>
    <row r="6052" spans="1:9" x14ac:dyDescent="0.25">
      <c r="A6052" t="s">
        <v>151</v>
      </c>
      <c r="B6052" t="s">
        <v>5288</v>
      </c>
      <c r="C6052" t="s">
        <v>3995</v>
      </c>
      <c r="D6052" t="s">
        <v>151</v>
      </c>
      <c r="E6052" t="s">
        <v>5288</v>
      </c>
      <c r="F6052" t="s">
        <v>3995</v>
      </c>
      <c r="H6052" t="s">
        <v>1941</v>
      </c>
      <c r="I6052" t="s">
        <v>9085</v>
      </c>
    </row>
    <row r="6053" spans="1:9" x14ac:dyDescent="0.25">
      <c r="A6053" t="s">
        <v>1882</v>
      </c>
      <c r="B6053" t="s">
        <v>5288</v>
      </c>
      <c r="C6053" t="s">
        <v>3628</v>
      </c>
      <c r="D6053" t="s">
        <v>151</v>
      </c>
      <c r="E6053" t="s">
        <v>5288</v>
      </c>
      <c r="F6053" t="s">
        <v>3628</v>
      </c>
      <c r="H6053" t="s">
        <v>1941</v>
      </c>
      <c r="I6053" t="s">
        <v>9086</v>
      </c>
    </row>
    <row r="6054" spans="1:9" x14ac:dyDescent="0.25">
      <c r="A6054" t="s">
        <v>1882</v>
      </c>
      <c r="B6054" t="s">
        <v>5288</v>
      </c>
      <c r="C6054" t="s">
        <v>3744</v>
      </c>
      <c r="D6054" t="s">
        <v>151</v>
      </c>
      <c r="E6054" t="s">
        <v>5288</v>
      </c>
      <c r="F6054" t="s">
        <v>3744</v>
      </c>
      <c r="H6054" t="s">
        <v>1941</v>
      </c>
      <c r="I6054" t="s">
        <v>4505</v>
      </c>
    </row>
    <row r="6055" spans="1:9" x14ac:dyDescent="0.25">
      <c r="A6055" t="s">
        <v>1882</v>
      </c>
      <c r="B6055" t="s">
        <v>5288</v>
      </c>
      <c r="C6055" t="s">
        <v>3747</v>
      </c>
      <c r="D6055" t="s">
        <v>151</v>
      </c>
      <c r="E6055" t="s">
        <v>5288</v>
      </c>
      <c r="F6055" t="s">
        <v>3747</v>
      </c>
      <c r="H6055" t="s">
        <v>1941</v>
      </c>
      <c r="I6055" t="s">
        <v>4508</v>
      </c>
    </row>
    <row r="6056" spans="1:9" x14ac:dyDescent="0.25">
      <c r="A6056" t="s">
        <v>1882</v>
      </c>
      <c r="B6056" t="s">
        <v>5288</v>
      </c>
      <c r="C6056" t="s">
        <v>3779</v>
      </c>
      <c r="D6056" t="s">
        <v>151</v>
      </c>
      <c r="E6056" t="s">
        <v>5288</v>
      </c>
      <c r="F6056" t="s">
        <v>3779</v>
      </c>
      <c r="H6056" t="s">
        <v>1941</v>
      </c>
      <c r="I6056" t="s">
        <v>7697</v>
      </c>
    </row>
    <row r="6057" spans="1:9" x14ac:dyDescent="0.25">
      <c r="A6057" t="s">
        <v>1882</v>
      </c>
      <c r="B6057" t="s">
        <v>5288</v>
      </c>
      <c r="C6057" t="s">
        <v>3782</v>
      </c>
      <c r="D6057" t="s">
        <v>151</v>
      </c>
      <c r="E6057" t="s">
        <v>5288</v>
      </c>
      <c r="F6057" t="s">
        <v>3782</v>
      </c>
      <c r="H6057" t="s">
        <v>153</v>
      </c>
      <c r="I6057" t="s">
        <v>3628</v>
      </c>
    </row>
    <row r="6058" spans="1:9" x14ac:dyDescent="0.25">
      <c r="A6058" t="s">
        <v>1882</v>
      </c>
      <c r="B6058" t="s">
        <v>5288</v>
      </c>
      <c r="C6058" t="s">
        <v>5629</v>
      </c>
      <c r="D6058" t="s">
        <v>151</v>
      </c>
      <c r="E6058" t="s">
        <v>5288</v>
      </c>
      <c r="F6058" t="s">
        <v>5629</v>
      </c>
      <c r="H6058" t="s">
        <v>153</v>
      </c>
      <c r="I6058" t="s">
        <v>3744</v>
      </c>
    </row>
    <row r="6059" spans="1:9" x14ac:dyDescent="0.25">
      <c r="A6059" t="s">
        <v>1882</v>
      </c>
      <c r="B6059" t="s">
        <v>5288</v>
      </c>
      <c r="C6059" t="s">
        <v>3785</v>
      </c>
      <c r="D6059" t="s">
        <v>151</v>
      </c>
      <c r="E6059" t="s">
        <v>5288</v>
      </c>
      <c r="F6059" t="s">
        <v>3785</v>
      </c>
      <c r="H6059" t="s">
        <v>153</v>
      </c>
      <c r="I6059" t="s">
        <v>3802</v>
      </c>
    </row>
    <row r="6060" spans="1:9" x14ac:dyDescent="0.25">
      <c r="A6060" t="s">
        <v>1882</v>
      </c>
      <c r="B6060" t="s">
        <v>5288</v>
      </c>
      <c r="C6060" t="s">
        <v>3787</v>
      </c>
      <c r="D6060" t="s">
        <v>151</v>
      </c>
      <c r="E6060" t="s">
        <v>5288</v>
      </c>
      <c r="F6060" t="s">
        <v>3787</v>
      </c>
      <c r="H6060" t="s">
        <v>153</v>
      </c>
      <c r="I6060" t="s">
        <v>5654</v>
      </c>
    </row>
    <row r="6061" spans="1:9" x14ac:dyDescent="0.25">
      <c r="A6061" t="s">
        <v>1882</v>
      </c>
      <c r="B6061" t="s">
        <v>5288</v>
      </c>
      <c r="C6061" t="s">
        <v>7727</v>
      </c>
      <c r="D6061" t="s">
        <v>151</v>
      </c>
      <c r="E6061" t="s">
        <v>5288</v>
      </c>
      <c r="F6061" t="s">
        <v>7727</v>
      </c>
      <c r="H6061" t="s">
        <v>153</v>
      </c>
      <c r="I6061" t="s">
        <v>3808</v>
      </c>
    </row>
    <row r="6062" spans="1:9" x14ac:dyDescent="0.25">
      <c r="A6062" t="s">
        <v>1882</v>
      </c>
      <c r="B6062" t="s">
        <v>5288</v>
      </c>
      <c r="C6062" t="s">
        <v>3790</v>
      </c>
      <c r="D6062" t="s">
        <v>151</v>
      </c>
      <c r="E6062" t="s">
        <v>5288</v>
      </c>
      <c r="F6062" t="s">
        <v>3790</v>
      </c>
      <c r="H6062" t="s">
        <v>153</v>
      </c>
      <c r="I6062" t="s">
        <v>5661</v>
      </c>
    </row>
    <row r="6063" spans="1:9" x14ac:dyDescent="0.25">
      <c r="A6063" t="s">
        <v>1882</v>
      </c>
      <c r="B6063" t="s">
        <v>5288</v>
      </c>
      <c r="C6063" t="s">
        <v>3793</v>
      </c>
      <c r="D6063" t="s">
        <v>151</v>
      </c>
      <c r="E6063" t="s">
        <v>5288</v>
      </c>
      <c r="F6063" t="s">
        <v>3793</v>
      </c>
      <c r="H6063" t="s">
        <v>153</v>
      </c>
      <c r="I6063" t="s">
        <v>3826</v>
      </c>
    </row>
    <row r="6064" spans="1:9" x14ac:dyDescent="0.25">
      <c r="A6064" t="s">
        <v>1882</v>
      </c>
      <c r="B6064" t="s">
        <v>5288</v>
      </c>
      <c r="C6064" t="s">
        <v>5640</v>
      </c>
      <c r="D6064" t="s">
        <v>151</v>
      </c>
      <c r="E6064" t="s">
        <v>5288</v>
      </c>
      <c r="F6064" t="s">
        <v>5640</v>
      </c>
      <c r="H6064" t="s">
        <v>153</v>
      </c>
      <c r="I6064" t="s">
        <v>5688</v>
      </c>
    </row>
    <row r="6065" spans="1:9" x14ac:dyDescent="0.25">
      <c r="A6065" t="s">
        <v>1882</v>
      </c>
      <c r="B6065" t="s">
        <v>5288</v>
      </c>
      <c r="C6065" t="s">
        <v>3796</v>
      </c>
      <c r="D6065" t="s">
        <v>151</v>
      </c>
      <c r="E6065" t="s">
        <v>5288</v>
      </c>
      <c r="F6065" t="s">
        <v>3796</v>
      </c>
      <c r="H6065" t="s">
        <v>1948</v>
      </c>
      <c r="I6065" t="s">
        <v>3628</v>
      </c>
    </row>
    <row r="6066" spans="1:9" x14ac:dyDescent="0.25">
      <c r="A6066" t="s">
        <v>1882</v>
      </c>
      <c r="B6066" t="s">
        <v>5288</v>
      </c>
      <c r="C6066" t="s">
        <v>3799</v>
      </c>
      <c r="D6066" t="s">
        <v>151</v>
      </c>
      <c r="E6066" t="s">
        <v>5288</v>
      </c>
      <c r="F6066" t="s">
        <v>3799</v>
      </c>
      <c r="H6066" t="s">
        <v>1948</v>
      </c>
      <c r="I6066" t="s">
        <v>3744</v>
      </c>
    </row>
    <row r="6067" spans="1:9" x14ac:dyDescent="0.25">
      <c r="A6067" t="s">
        <v>1882</v>
      </c>
      <c r="B6067" t="s">
        <v>5288</v>
      </c>
      <c r="C6067" t="s">
        <v>5647</v>
      </c>
      <c r="D6067" t="s">
        <v>151</v>
      </c>
      <c r="E6067" t="s">
        <v>5288</v>
      </c>
      <c r="F6067" t="s">
        <v>5647</v>
      </c>
      <c r="H6067" t="s">
        <v>1948</v>
      </c>
      <c r="I6067" t="s">
        <v>3796</v>
      </c>
    </row>
    <row r="6068" spans="1:9" x14ac:dyDescent="0.25">
      <c r="A6068" t="s">
        <v>1882</v>
      </c>
      <c r="B6068" t="s">
        <v>5288</v>
      </c>
      <c r="C6068" t="s">
        <v>3802</v>
      </c>
      <c r="D6068" t="s">
        <v>151</v>
      </c>
      <c r="E6068" t="s">
        <v>5288</v>
      </c>
      <c r="F6068" t="s">
        <v>3802</v>
      </c>
      <c r="H6068" t="s">
        <v>1948</v>
      </c>
      <c r="I6068" t="s">
        <v>5647</v>
      </c>
    </row>
    <row r="6069" spans="1:9" x14ac:dyDescent="0.25">
      <c r="A6069" t="s">
        <v>1882</v>
      </c>
      <c r="B6069" t="s">
        <v>5288</v>
      </c>
      <c r="C6069" t="s">
        <v>3805</v>
      </c>
      <c r="D6069" t="s">
        <v>151</v>
      </c>
      <c r="E6069" t="s">
        <v>5288</v>
      </c>
      <c r="F6069" t="s">
        <v>3805</v>
      </c>
      <c r="H6069" t="s">
        <v>1948</v>
      </c>
      <c r="I6069" t="s">
        <v>3802</v>
      </c>
    </row>
    <row r="6070" spans="1:9" x14ac:dyDescent="0.25">
      <c r="A6070" t="s">
        <v>1882</v>
      </c>
      <c r="B6070" t="s">
        <v>5288</v>
      </c>
      <c r="C6070" t="s">
        <v>5654</v>
      </c>
      <c r="D6070" t="s">
        <v>151</v>
      </c>
      <c r="E6070" t="s">
        <v>5288</v>
      </c>
      <c r="F6070" t="s">
        <v>5654</v>
      </c>
      <c r="H6070" t="s">
        <v>1948</v>
      </c>
      <c r="I6070" t="s">
        <v>5654</v>
      </c>
    </row>
    <row r="6071" spans="1:9" x14ac:dyDescent="0.25">
      <c r="A6071" t="s">
        <v>1882</v>
      </c>
      <c r="B6071" t="s">
        <v>5288</v>
      </c>
      <c r="C6071" t="s">
        <v>3808</v>
      </c>
      <c r="D6071" t="s">
        <v>151</v>
      </c>
      <c r="E6071" t="s">
        <v>5288</v>
      </c>
      <c r="F6071" t="s">
        <v>3808</v>
      </c>
      <c r="H6071" t="s">
        <v>1948</v>
      </c>
      <c r="I6071" t="s">
        <v>3808</v>
      </c>
    </row>
    <row r="6072" spans="1:9" x14ac:dyDescent="0.25">
      <c r="A6072" t="s">
        <v>1882</v>
      </c>
      <c r="B6072" t="s">
        <v>5288</v>
      </c>
      <c r="C6072" t="s">
        <v>3811</v>
      </c>
      <c r="D6072" t="s">
        <v>151</v>
      </c>
      <c r="E6072" t="s">
        <v>5288</v>
      </c>
      <c r="F6072" t="s">
        <v>3811</v>
      </c>
      <c r="H6072" t="s">
        <v>1948</v>
      </c>
      <c r="I6072" t="s">
        <v>5661</v>
      </c>
    </row>
    <row r="6073" spans="1:9" x14ac:dyDescent="0.25">
      <c r="A6073" t="s">
        <v>1882</v>
      </c>
      <c r="B6073" t="s">
        <v>5288</v>
      </c>
      <c r="C6073" t="s">
        <v>5661</v>
      </c>
      <c r="D6073" t="s">
        <v>151</v>
      </c>
      <c r="E6073" t="s">
        <v>5288</v>
      </c>
      <c r="F6073" t="s">
        <v>5661</v>
      </c>
      <c r="H6073" t="s">
        <v>1948</v>
      </c>
      <c r="I6073" t="s">
        <v>3826</v>
      </c>
    </row>
    <row r="6074" spans="1:9" x14ac:dyDescent="0.25">
      <c r="A6074" t="s">
        <v>1882</v>
      </c>
      <c r="B6074" t="s">
        <v>5288</v>
      </c>
      <c r="C6074" t="s">
        <v>3814</v>
      </c>
      <c r="D6074" t="s">
        <v>151</v>
      </c>
      <c r="E6074" t="s">
        <v>5288</v>
      </c>
      <c r="F6074" t="s">
        <v>3814</v>
      </c>
      <c r="H6074" t="s">
        <v>1948</v>
      </c>
      <c r="I6074" t="s">
        <v>5688</v>
      </c>
    </row>
    <row r="6075" spans="1:9" x14ac:dyDescent="0.25">
      <c r="A6075" t="s">
        <v>1882</v>
      </c>
      <c r="B6075" t="s">
        <v>5288</v>
      </c>
      <c r="C6075" t="s">
        <v>3817</v>
      </c>
      <c r="D6075" t="s">
        <v>151</v>
      </c>
      <c r="E6075" t="s">
        <v>5288</v>
      </c>
      <c r="F6075" t="s">
        <v>3817</v>
      </c>
      <c r="H6075" t="s">
        <v>180</v>
      </c>
      <c r="I6075" t="s">
        <v>3628</v>
      </c>
    </row>
    <row r="6076" spans="1:9" x14ac:dyDescent="0.25">
      <c r="A6076" t="s">
        <v>1882</v>
      </c>
      <c r="B6076" t="s">
        <v>5288</v>
      </c>
      <c r="C6076" t="s">
        <v>5668</v>
      </c>
      <c r="D6076" t="s">
        <v>151</v>
      </c>
      <c r="E6076" t="s">
        <v>5288</v>
      </c>
      <c r="F6076" t="s">
        <v>5668</v>
      </c>
      <c r="H6076" t="s">
        <v>180</v>
      </c>
      <c r="I6076" t="s">
        <v>5654</v>
      </c>
    </row>
    <row r="6077" spans="1:9" x14ac:dyDescent="0.25">
      <c r="A6077" t="s">
        <v>1882</v>
      </c>
      <c r="B6077" t="s">
        <v>5288</v>
      </c>
      <c r="C6077" t="s">
        <v>3820</v>
      </c>
      <c r="D6077" t="s">
        <v>151</v>
      </c>
      <c r="E6077" t="s">
        <v>5288</v>
      </c>
      <c r="F6077" t="s">
        <v>3820</v>
      </c>
      <c r="H6077" t="s">
        <v>180</v>
      </c>
      <c r="I6077" t="s">
        <v>3995</v>
      </c>
    </row>
    <row r="6078" spans="1:9" x14ac:dyDescent="0.25">
      <c r="A6078" t="s">
        <v>1882</v>
      </c>
      <c r="B6078" t="s">
        <v>5288</v>
      </c>
      <c r="C6078" t="s">
        <v>3823</v>
      </c>
      <c r="D6078" t="s">
        <v>151</v>
      </c>
      <c r="E6078" t="s">
        <v>5288</v>
      </c>
      <c r="F6078" t="s">
        <v>3823</v>
      </c>
      <c r="H6078" t="s">
        <v>1955</v>
      </c>
      <c r="I6078" t="s">
        <v>3628</v>
      </c>
    </row>
    <row r="6079" spans="1:9" x14ac:dyDescent="0.25">
      <c r="A6079" t="s">
        <v>1882</v>
      </c>
      <c r="B6079" t="s">
        <v>5288</v>
      </c>
      <c r="C6079" t="s">
        <v>5678</v>
      </c>
      <c r="D6079" t="s">
        <v>151</v>
      </c>
      <c r="E6079" t="s">
        <v>5288</v>
      </c>
      <c r="F6079" t="s">
        <v>5678</v>
      </c>
      <c r="H6079" t="s">
        <v>1955</v>
      </c>
      <c r="I6079" t="s">
        <v>5654</v>
      </c>
    </row>
    <row r="6080" spans="1:9" x14ac:dyDescent="0.25">
      <c r="A6080" t="s">
        <v>1882</v>
      </c>
      <c r="B6080" t="s">
        <v>5288</v>
      </c>
      <c r="C6080" t="s">
        <v>3826</v>
      </c>
      <c r="D6080" t="s">
        <v>151</v>
      </c>
      <c r="E6080" t="s">
        <v>5288</v>
      </c>
      <c r="F6080" t="s">
        <v>3826</v>
      </c>
      <c r="H6080" t="s">
        <v>1955</v>
      </c>
      <c r="I6080" t="s">
        <v>3995</v>
      </c>
    </row>
    <row r="6081" spans="1:9" x14ac:dyDescent="0.25">
      <c r="A6081" t="s">
        <v>1882</v>
      </c>
      <c r="B6081" t="s">
        <v>5288</v>
      </c>
      <c r="C6081" t="s">
        <v>3829</v>
      </c>
      <c r="D6081" t="s">
        <v>151</v>
      </c>
      <c r="E6081" t="s">
        <v>5288</v>
      </c>
      <c r="F6081" t="s">
        <v>3829</v>
      </c>
      <c r="H6081" t="s">
        <v>134</v>
      </c>
      <c r="I6081" t="s">
        <v>3341</v>
      </c>
    </row>
    <row r="6082" spans="1:9" x14ac:dyDescent="0.25">
      <c r="A6082" t="s">
        <v>1882</v>
      </c>
      <c r="B6082" t="s">
        <v>5288</v>
      </c>
      <c r="C6082" t="s">
        <v>5688</v>
      </c>
      <c r="D6082" t="s">
        <v>151</v>
      </c>
      <c r="E6082" t="s">
        <v>5288</v>
      </c>
      <c r="F6082" t="s">
        <v>5688</v>
      </c>
      <c r="H6082" t="s">
        <v>134</v>
      </c>
      <c r="I6082" t="s">
        <v>7593</v>
      </c>
    </row>
    <row r="6083" spans="1:9" x14ac:dyDescent="0.25">
      <c r="A6083" t="s">
        <v>1882</v>
      </c>
      <c r="B6083" t="s">
        <v>5288</v>
      </c>
      <c r="C6083" t="s">
        <v>3831</v>
      </c>
      <c r="D6083" t="s">
        <v>151</v>
      </c>
      <c r="E6083" t="s">
        <v>5288</v>
      </c>
      <c r="F6083" t="s">
        <v>3831</v>
      </c>
      <c r="H6083" t="s">
        <v>134</v>
      </c>
      <c r="I6083" t="s">
        <v>3377</v>
      </c>
    </row>
    <row r="6084" spans="1:9" x14ac:dyDescent="0.25">
      <c r="A6084" t="s">
        <v>1882</v>
      </c>
      <c r="B6084" t="s">
        <v>5288</v>
      </c>
      <c r="C6084" t="s">
        <v>5695</v>
      </c>
      <c r="D6084" t="s">
        <v>151</v>
      </c>
      <c r="E6084" t="s">
        <v>5288</v>
      </c>
      <c r="F6084" t="s">
        <v>5695</v>
      </c>
      <c r="H6084" t="s">
        <v>134</v>
      </c>
      <c r="I6084" t="s">
        <v>3383</v>
      </c>
    </row>
    <row r="6085" spans="1:9" x14ac:dyDescent="0.25">
      <c r="A6085" t="s">
        <v>1882</v>
      </c>
      <c r="B6085" t="s">
        <v>5288</v>
      </c>
      <c r="C6085" t="s">
        <v>3834</v>
      </c>
      <c r="D6085" t="s">
        <v>151</v>
      </c>
      <c r="E6085" t="s">
        <v>5288</v>
      </c>
      <c r="F6085" t="s">
        <v>3834</v>
      </c>
      <c r="H6085" t="s">
        <v>134</v>
      </c>
      <c r="I6085" t="s">
        <v>7948</v>
      </c>
    </row>
    <row r="6086" spans="1:9" x14ac:dyDescent="0.25">
      <c r="A6086" t="s">
        <v>1882</v>
      </c>
      <c r="B6086" t="s">
        <v>5288</v>
      </c>
      <c r="C6086" t="s">
        <v>5702</v>
      </c>
      <c r="D6086" t="s">
        <v>151</v>
      </c>
      <c r="E6086" t="s">
        <v>5288</v>
      </c>
      <c r="F6086" t="s">
        <v>5702</v>
      </c>
      <c r="H6086" t="s">
        <v>134</v>
      </c>
      <c r="I6086" t="s">
        <v>3386</v>
      </c>
    </row>
    <row r="6087" spans="1:9" x14ac:dyDescent="0.25">
      <c r="A6087" t="s">
        <v>1882</v>
      </c>
      <c r="B6087" t="s">
        <v>5288</v>
      </c>
      <c r="C6087" t="s">
        <v>3837</v>
      </c>
      <c r="D6087" t="s">
        <v>151</v>
      </c>
      <c r="E6087" t="s">
        <v>5288</v>
      </c>
      <c r="F6087" t="s">
        <v>3837</v>
      </c>
      <c r="H6087" t="s">
        <v>134</v>
      </c>
      <c r="I6087" t="s">
        <v>3391</v>
      </c>
    </row>
    <row r="6088" spans="1:9" x14ac:dyDescent="0.25">
      <c r="A6088" t="s">
        <v>1882</v>
      </c>
      <c r="B6088" t="s">
        <v>5288</v>
      </c>
      <c r="C6088" t="s">
        <v>5708</v>
      </c>
      <c r="D6088" t="s">
        <v>151</v>
      </c>
      <c r="E6088" t="s">
        <v>5288</v>
      </c>
      <c r="F6088" t="s">
        <v>5708</v>
      </c>
      <c r="H6088" t="s">
        <v>134</v>
      </c>
      <c r="I6088" t="s">
        <v>7957</v>
      </c>
    </row>
    <row r="6089" spans="1:9" x14ac:dyDescent="0.25">
      <c r="A6089" t="s">
        <v>1882</v>
      </c>
      <c r="B6089" t="s">
        <v>5288</v>
      </c>
      <c r="C6089" t="s">
        <v>3870</v>
      </c>
      <c r="D6089" t="s">
        <v>151</v>
      </c>
      <c r="E6089" t="s">
        <v>5288</v>
      </c>
      <c r="F6089" t="s">
        <v>3870</v>
      </c>
      <c r="H6089" t="s">
        <v>134</v>
      </c>
      <c r="I6089" t="s">
        <v>3478</v>
      </c>
    </row>
    <row r="6090" spans="1:9" x14ac:dyDescent="0.25">
      <c r="A6090" t="s">
        <v>1882</v>
      </c>
      <c r="B6090" t="s">
        <v>5288</v>
      </c>
      <c r="C6090" t="s">
        <v>3873</v>
      </c>
      <c r="D6090" t="s">
        <v>151</v>
      </c>
      <c r="E6090" t="s">
        <v>5288</v>
      </c>
      <c r="F6090" t="s">
        <v>3873</v>
      </c>
      <c r="H6090" t="s">
        <v>134</v>
      </c>
      <c r="I6090" t="s">
        <v>8038</v>
      </c>
    </row>
    <row r="6091" spans="1:9" x14ac:dyDescent="0.25">
      <c r="A6091" t="s">
        <v>1882</v>
      </c>
      <c r="B6091" t="s">
        <v>5288</v>
      </c>
      <c r="C6091" t="s">
        <v>3995</v>
      </c>
      <c r="D6091" t="s">
        <v>151</v>
      </c>
      <c r="E6091" t="s">
        <v>5288</v>
      </c>
      <c r="F6091" t="s">
        <v>3995</v>
      </c>
      <c r="H6091" t="s">
        <v>2064</v>
      </c>
      <c r="I6091" t="s">
        <v>8212</v>
      </c>
    </row>
    <row r="6092" spans="1:9" x14ac:dyDescent="0.25">
      <c r="A6092" t="s">
        <v>122</v>
      </c>
      <c r="B6092" t="s">
        <v>5288</v>
      </c>
      <c r="C6092" t="s">
        <v>7654</v>
      </c>
      <c r="D6092" t="s">
        <v>122</v>
      </c>
      <c r="E6092" t="s">
        <v>5288</v>
      </c>
      <c r="F6092" t="s">
        <v>7654</v>
      </c>
      <c r="H6092" t="s">
        <v>2064</v>
      </c>
      <c r="I6092" t="s">
        <v>8220</v>
      </c>
    </row>
    <row r="6093" spans="1:9" x14ac:dyDescent="0.25">
      <c r="A6093" t="s">
        <v>122</v>
      </c>
      <c r="B6093" t="s">
        <v>5288</v>
      </c>
      <c r="C6093" t="s">
        <v>3628</v>
      </c>
      <c r="D6093" t="s">
        <v>122</v>
      </c>
      <c r="E6093" t="s">
        <v>5288</v>
      </c>
      <c r="F6093" t="s">
        <v>3628</v>
      </c>
      <c r="H6093" t="s">
        <v>2064</v>
      </c>
      <c r="I6093" t="s">
        <v>4273</v>
      </c>
    </row>
    <row r="6094" spans="1:9" x14ac:dyDescent="0.25">
      <c r="A6094" t="s">
        <v>122</v>
      </c>
      <c r="B6094" t="s">
        <v>5288</v>
      </c>
      <c r="C6094" t="s">
        <v>7678</v>
      </c>
      <c r="D6094" t="s">
        <v>122</v>
      </c>
      <c r="E6094" t="s">
        <v>5288</v>
      </c>
      <c r="F6094" t="s">
        <v>7678</v>
      </c>
      <c r="H6094" t="s">
        <v>2064</v>
      </c>
      <c r="I6094" t="s">
        <v>7601</v>
      </c>
    </row>
    <row r="6095" spans="1:9" x14ac:dyDescent="0.25">
      <c r="A6095" t="s">
        <v>122</v>
      </c>
      <c r="B6095" t="s">
        <v>5288</v>
      </c>
      <c r="C6095" t="s">
        <v>3663</v>
      </c>
      <c r="D6095" t="s">
        <v>122</v>
      </c>
      <c r="E6095" t="s">
        <v>5288</v>
      </c>
      <c r="F6095" t="s">
        <v>3663</v>
      </c>
      <c r="H6095" t="s">
        <v>2064</v>
      </c>
      <c r="I6095" t="s">
        <v>7866</v>
      </c>
    </row>
    <row r="6096" spans="1:9" x14ac:dyDescent="0.25">
      <c r="A6096" t="s">
        <v>122</v>
      </c>
      <c r="B6096" t="s">
        <v>5288</v>
      </c>
      <c r="C6096" t="s">
        <v>7751</v>
      </c>
      <c r="D6096" t="s">
        <v>122</v>
      </c>
      <c r="E6096" t="s">
        <v>5288</v>
      </c>
      <c r="F6096" t="s">
        <v>7751</v>
      </c>
      <c r="H6096" t="s">
        <v>2064</v>
      </c>
      <c r="I6096" t="s">
        <v>7868</v>
      </c>
    </row>
    <row r="6097" spans="1:9" x14ac:dyDescent="0.25">
      <c r="A6097" t="s">
        <v>122</v>
      </c>
      <c r="B6097" t="s">
        <v>5288</v>
      </c>
      <c r="C6097" t="s">
        <v>8190</v>
      </c>
      <c r="D6097" t="s">
        <v>122</v>
      </c>
      <c r="E6097" t="s">
        <v>5288</v>
      </c>
      <c r="F6097" t="s">
        <v>8190</v>
      </c>
      <c r="H6097" t="s">
        <v>2064</v>
      </c>
      <c r="I6097" t="s">
        <v>7869</v>
      </c>
    </row>
    <row r="6098" spans="1:9" x14ac:dyDescent="0.25">
      <c r="A6098" t="s">
        <v>122</v>
      </c>
      <c r="B6098" t="s">
        <v>5288</v>
      </c>
      <c r="C6098" t="s">
        <v>8325</v>
      </c>
      <c r="D6098" t="s">
        <v>122</v>
      </c>
      <c r="E6098" t="s">
        <v>5288</v>
      </c>
      <c r="F6098" t="s">
        <v>8325</v>
      </c>
      <c r="H6098" t="s">
        <v>2064</v>
      </c>
      <c r="I6098" t="s">
        <v>8274</v>
      </c>
    </row>
    <row r="6099" spans="1:9" x14ac:dyDescent="0.25">
      <c r="A6099" t="s">
        <v>122</v>
      </c>
      <c r="B6099" t="s">
        <v>5288</v>
      </c>
      <c r="C6099" t="s">
        <v>4493</v>
      </c>
      <c r="D6099" t="s">
        <v>122</v>
      </c>
      <c r="E6099" t="s">
        <v>5288</v>
      </c>
      <c r="F6099" t="s">
        <v>4493</v>
      </c>
      <c r="H6099" t="s">
        <v>2064</v>
      </c>
      <c r="I6099" t="s">
        <v>8280</v>
      </c>
    </row>
    <row r="6100" spans="1:9" x14ac:dyDescent="0.25">
      <c r="A6100" t="s">
        <v>122</v>
      </c>
      <c r="B6100" t="s">
        <v>5288</v>
      </c>
      <c r="C6100" t="s">
        <v>8326</v>
      </c>
      <c r="D6100" t="s">
        <v>122</v>
      </c>
      <c r="E6100" t="s">
        <v>5288</v>
      </c>
      <c r="F6100" t="s">
        <v>8326</v>
      </c>
      <c r="H6100" t="s">
        <v>2064</v>
      </c>
      <c r="I6100" t="s">
        <v>8281</v>
      </c>
    </row>
    <row r="6101" spans="1:9" x14ac:dyDescent="0.25">
      <c r="A6101" t="s">
        <v>122</v>
      </c>
      <c r="B6101" t="s">
        <v>5288</v>
      </c>
      <c r="C6101" t="s">
        <v>8327</v>
      </c>
      <c r="D6101" t="s">
        <v>122</v>
      </c>
      <c r="E6101" t="s">
        <v>5288</v>
      </c>
      <c r="F6101" t="s">
        <v>8327</v>
      </c>
      <c r="H6101" t="s">
        <v>2064</v>
      </c>
      <c r="I6101" t="s">
        <v>4428</v>
      </c>
    </row>
    <row r="6102" spans="1:9" x14ac:dyDescent="0.25">
      <c r="A6102" t="s">
        <v>122</v>
      </c>
      <c r="B6102" t="s">
        <v>5288</v>
      </c>
      <c r="C6102" t="s">
        <v>8328</v>
      </c>
      <c r="D6102" t="s">
        <v>122</v>
      </c>
      <c r="E6102" t="s">
        <v>5288</v>
      </c>
      <c r="F6102" t="s">
        <v>8328</v>
      </c>
      <c r="H6102" t="s">
        <v>2064</v>
      </c>
      <c r="I6102" t="s">
        <v>8300</v>
      </c>
    </row>
    <row r="6103" spans="1:9" x14ac:dyDescent="0.25">
      <c r="A6103" t="s">
        <v>122</v>
      </c>
      <c r="B6103" t="s">
        <v>5288</v>
      </c>
      <c r="C6103" t="s">
        <v>8329</v>
      </c>
      <c r="D6103" t="s">
        <v>122</v>
      </c>
      <c r="E6103" t="s">
        <v>5288</v>
      </c>
      <c r="F6103" t="s">
        <v>8329</v>
      </c>
      <c r="H6103" t="s">
        <v>2064</v>
      </c>
      <c r="I6103" t="s">
        <v>8301</v>
      </c>
    </row>
    <row r="6104" spans="1:9" x14ac:dyDescent="0.25">
      <c r="A6104" t="s">
        <v>122</v>
      </c>
      <c r="B6104" t="s">
        <v>5288</v>
      </c>
      <c r="C6104" t="s">
        <v>8330</v>
      </c>
      <c r="D6104" t="s">
        <v>122</v>
      </c>
      <c r="E6104" t="s">
        <v>5288</v>
      </c>
      <c r="F6104" t="s">
        <v>8330</v>
      </c>
      <c r="H6104" t="s">
        <v>2064</v>
      </c>
      <c r="I6104" t="s">
        <v>3257</v>
      </c>
    </row>
    <row r="6105" spans="1:9" x14ac:dyDescent="0.25">
      <c r="A6105" t="s">
        <v>122</v>
      </c>
      <c r="B6105" t="s">
        <v>5288</v>
      </c>
      <c r="C6105" t="s">
        <v>8331</v>
      </c>
      <c r="D6105" t="s">
        <v>122</v>
      </c>
      <c r="E6105" t="s">
        <v>5288</v>
      </c>
      <c r="F6105" t="s">
        <v>8331</v>
      </c>
      <c r="H6105" t="s">
        <v>2064</v>
      </c>
      <c r="I6105" t="s">
        <v>7905</v>
      </c>
    </row>
    <row r="6106" spans="1:9" x14ac:dyDescent="0.25">
      <c r="A6106" t="s">
        <v>122</v>
      </c>
      <c r="B6106" t="s">
        <v>5288</v>
      </c>
      <c r="C6106" t="s">
        <v>8332</v>
      </c>
      <c r="D6106" t="s">
        <v>122</v>
      </c>
      <c r="E6106" t="s">
        <v>5288</v>
      </c>
      <c r="F6106" t="s">
        <v>8332</v>
      </c>
      <c r="H6106" t="s">
        <v>2064</v>
      </c>
      <c r="I6106" t="s">
        <v>7945</v>
      </c>
    </row>
    <row r="6107" spans="1:9" x14ac:dyDescent="0.25">
      <c r="A6107" t="s">
        <v>122</v>
      </c>
      <c r="B6107" t="s">
        <v>5288</v>
      </c>
      <c r="C6107" t="s">
        <v>8333</v>
      </c>
      <c r="D6107" t="s">
        <v>122</v>
      </c>
      <c r="E6107" t="s">
        <v>5288</v>
      </c>
      <c r="F6107" t="s">
        <v>8333</v>
      </c>
      <c r="H6107" t="s">
        <v>2064</v>
      </c>
      <c r="I6107" t="s">
        <v>7597</v>
      </c>
    </row>
    <row r="6108" spans="1:9" x14ac:dyDescent="0.25">
      <c r="A6108" t="s">
        <v>122</v>
      </c>
      <c r="B6108" t="s">
        <v>5288</v>
      </c>
      <c r="C6108" t="s">
        <v>8334</v>
      </c>
      <c r="D6108" t="s">
        <v>122</v>
      </c>
      <c r="E6108" t="s">
        <v>5288</v>
      </c>
      <c r="F6108" t="s">
        <v>8334</v>
      </c>
      <c r="H6108" t="s">
        <v>2064</v>
      </c>
      <c r="I6108" t="s">
        <v>9075</v>
      </c>
    </row>
    <row r="6109" spans="1:9" x14ac:dyDescent="0.25">
      <c r="A6109" t="s">
        <v>122</v>
      </c>
      <c r="B6109" t="s">
        <v>5288</v>
      </c>
      <c r="C6109" t="s">
        <v>8335</v>
      </c>
      <c r="D6109" t="s">
        <v>122</v>
      </c>
      <c r="E6109" t="s">
        <v>5288</v>
      </c>
      <c r="F6109" t="s">
        <v>8335</v>
      </c>
      <c r="H6109" t="s">
        <v>2064</v>
      </c>
      <c r="I6109" t="s">
        <v>8493</v>
      </c>
    </row>
    <row r="6110" spans="1:9" x14ac:dyDescent="0.25">
      <c r="A6110" t="s">
        <v>122</v>
      </c>
      <c r="B6110" t="s">
        <v>5332</v>
      </c>
      <c r="C6110" t="s">
        <v>7678</v>
      </c>
      <c r="D6110" t="s">
        <v>122</v>
      </c>
      <c r="E6110" t="s">
        <v>5332</v>
      </c>
      <c r="F6110" t="s">
        <v>7678</v>
      </c>
      <c r="H6110" t="s">
        <v>2064</v>
      </c>
      <c r="I6110" t="s">
        <v>7612</v>
      </c>
    </row>
    <row r="6111" spans="1:9" x14ac:dyDescent="0.25">
      <c r="A6111" t="s">
        <v>122</v>
      </c>
      <c r="B6111" t="s">
        <v>5332</v>
      </c>
      <c r="C6111" t="s">
        <v>3663</v>
      </c>
      <c r="D6111" t="s">
        <v>122</v>
      </c>
      <c r="E6111" t="s">
        <v>5332</v>
      </c>
      <c r="F6111" t="s">
        <v>3663</v>
      </c>
      <c r="H6111" t="s">
        <v>2064</v>
      </c>
      <c r="I6111" t="s">
        <v>7874</v>
      </c>
    </row>
    <row r="6112" spans="1:9" x14ac:dyDescent="0.25">
      <c r="A6112" t="s">
        <v>122</v>
      </c>
      <c r="B6112" t="s">
        <v>5332</v>
      </c>
      <c r="C6112" t="s">
        <v>7751</v>
      </c>
      <c r="D6112" t="s">
        <v>122</v>
      </c>
      <c r="E6112" t="s">
        <v>5332</v>
      </c>
      <c r="F6112" t="s">
        <v>7751</v>
      </c>
      <c r="H6112" t="s">
        <v>2064</v>
      </c>
      <c r="I6112" t="s">
        <v>8494</v>
      </c>
    </row>
    <row r="6113" spans="1:9" x14ac:dyDescent="0.25">
      <c r="A6113" t="s">
        <v>1894</v>
      </c>
      <c r="B6113" t="s">
        <v>5307</v>
      </c>
      <c r="C6113" t="s">
        <v>3663</v>
      </c>
      <c r="D6113" t="s">
        <v>122</v>
      </c>
      <c r="E6113" t="s">
        <v>5307</v>
      </c>
      <c r="F6113" t="s">
        <v>3663</v>
      </c>
      <c r="H6113" t="s">
        <v>2064</v>
      </c>
      <c r="I6113" t="s">
        <v>4175</v>
      </c>
    </row>
    <row r="6114" spans="1:9" x14ac:dyDescent="0.25">
      <c r="A6114" t="s">
        <v>125</v>
      </c>
      <c r="B6114" t="s">
        <v>5284</v>
      </c>
      <c r="C6114" t="s">
        <v>3338</v>
      </c>
      <c r="D6114" t="s">
        <v>125</v>
      </c>
      <c r="E6114" t="s">
        <v>5284</v>
      </c>
      <c r="F6114" t="s">
        <v>3338</v>
      </c>
      <c r="H6114" t="s">
        <v>2064</v>
      </c>
      <c r="I6114" t="s">
        <v>7600</v>
      </c>
    </row>
    <row r="6115" spans="1:9" x14ac:dyDescent="0.25">
      <c r="A6115" t="s">
        <v>125</v>
      </c>
      <c r="B6115" t="s">
        <v>5284</v>
      </c>
      <c r="C6115" t="s">
        <v>3341</v>
      </c>
      <c r="D6115" t="s">
        <v>125</v>
      </c>
      <c r="E6115" t="s">
        <v>5284</v>
      </c>
      <c r="F6115" t="s">
        <v>3341</v>
      </c>
      <c r="H6115" t="s">
        <v>2064</v>
      </c>
      <c r="I6115" t="s">
        <v>7749</v>
      </c>
    </row>
    <row r="6116" spans="1:9" x14ac:dyDescent="0.25">
      <c r="A6116" t="s">
        <v>125</v>
      </c>
      <c r="B6116" t="s">
        <v>5284</v>
      </c>
      <c r="C6116" t="s">
        <v>8508</v>
      </c>
      <c r="D6116" t="s">
        <v>125</v>
      </c>
      <c r="E6116" t="s">
        <v>5284</v>
      </c>
      <c r="F6116" t="s">
        <v>8508</v>
      </c>
      <c r="H6116" t="s">
        <v>2064</v>
      </c>
      <c r="I6116" t="s">
        <v>7867</v>
      </c>
    </row>
    <row r="6117" spans="1:9" x14ac:dyDescent="0.25">
      <c r="A6117" t="s">
        <v>125</v>
      </c>
      <c r="B6117" t="s">
        <v>5284</v>
      </c>
      <c r="C6117" t="s">
        <v>8509</v>
      </c>
      <c r="D6117" t="s">
        <v>125</v>
      </c>
      <c r="E6117" t="s">
        <v>5284</v>
      </c>
      <c r="F6117" t="s">
        <v>8509</v>
      </c>
      <c r="H6117" t="s">
        <v>2064</v>
      </c>
      <c r="I6117" t="s">
        <v>7870</v>
      </c>
    </row>
    <row r="6118" spans="1:9" x14ac:dyDescent="0.25">
      <c r="A6118" t="s">
        <v>125</v>
      </c>
      <c r="B6118" t="s">
        <v>5284</v>
      </c>
      <c r="C6118" t="s">
        <v>8510</v>
      </c>
      <c r="D6118" t="s">
        <v>125</v>
      </c>
      <c r="E6118" t="s">
        <v>5284</v>
      </c>
      <c r="F6118" t="s">
        <v>8510</v>
      </c>
      <c r="H6118" t="s">
        <v>2064</v>
      </c>
      <c r="I6118" t="s">
        <v>3489</v>
      </c>
    </row>
    <row r="6119" spans="1:9" x14ac:dyDescent="0.25">
      <c r="A6119" t="s">
        <v>125</v>
      </c>
      <c r="B6119" t="s">
        <v>5284</v>
      </c>
      <c r="C6119" t="s">
        <v>8511</v>
      </c>
      <c r="D6119" t="s">
        <v>125</v>
      </c>
      <c r="E6119" t="s">
        <v>5284</v>
      </c>
      <c r="F6119" t="s">
        <v>8511</v>
      </c>
      <c r="H6119" t="s">
        <v>2064</v>
      </c>
      <c r="I6119" t="s">
        <v>3492</v>
      </c>
    </row>
    <row r="6120" spans="1:9" x14ac:dyDescent="0.25">
      <c r="A6120" t="s">
        <v>125</v>
      </c>
      <c r="B6120" t="s">
        <v>5284</v>
      </c>
      <c r="C6120" t="s">
        <v>8512</v>
      </c>
      <c r="D6120" t="s">
        <v>125</v>
      </c>
      <c r="E6120" t="s">
        <v>5284</v>
      </c>
      <c r="F6120" t="s">
        <v>8512</v>
      </c>
      <c r="H6120" t="s">
        <v>2064</v>
      </c>
      <c r="I6120" t="s">
        <v>3535</v>
      </c>
    </row>
    <row r="6121" spans="1:9" x14ac:dyDescent="0.25">
      <c r="A6121" t="s">
        <v>125</v>
      </c>
      <c r="B6121" t="s">
        <v>5284</v>
      </c>
      <c r="C6121" t="s">
        <v>8513</v>
      </c>
      <c r="D6121" t="s">
        <v>125</v>
      </c>
      <c r="E6121" t="s">
        <v>5284</v>
      </c>
      <c r="F6121" t="s">
        <v>8513</v>
      </c>
      <c r="H6121" t="s">
        <v>2064</v>
      </c>
      <c r="I6121" t="s">
        <v>7673</v>
      </c>
    </row>
    <row r="6122" spans="1:9" x14ac:dyDescent="0.25">
      <c r="A6122" t="s">
        <v>125</v>
      </c>
      <c r="B6122" t="s">
        <v>5284</v>
      </c>
      <c r="C6122" t="s">
        <v>8514</v>
      </c>
      <c r="D6122" t="s">
        <v>125</v>
      </c>
      <c r="E6122" t="s">
        <v>5284</v>
      </c>
      <c r="F6122" t="s">
        <v>8514</v>
      </c>
      <c r="H6122" t="s">
        <v>2064</v>
      </c>
      <c r="I6122" t="s">
        <v>3663</v>
      </c>
    </row>
    <row r="6123" spans="1:9" x14ac:dyDescent="0.25">
      <c r="A6123" t="s">
        <v>125</v>
      </c>
      <c r="B6123" t="s">
        <v>5284</v>
      </c>
      <c r="C6123" t="s">
        <v>8515</v>
      </c>
      <c r="D6123" t="s">
        <v>125</v>
      </c>
      <c r="E6123" t="s">
        <v>5284</v>
      </c>
      <c r="F6123" t="s">
        <v>8515</v>
      </c>
      <c r="H6123" t="s">
        <v>2064</v>
      </c>
      <c r="I6123" t="s">
        <v>7741</v>
      </c>
    </row>
    <row r="6124" spans="1:9" x14ac:dyDescent="0.25">
      <c r="A6124" t="s">
        <v>125</v>
      </c>
      <c r="B6124" t="s">
        <v>5284</v>
      </c>
      <c r="C6124" t="s">
        <v>8516</v>
      </c>
      <c r="D6124" t="s">
        <v>125</v>
      </c>
      <c r="E6124" t="s">
        <v>5284</v>
      </c>
      <c r="F6124" t="s">
        <v>8516</v>
      </c>
      <c r="H6124" t="s">
        <v>2064</v>
      </c>
      <c r="I6124" t="s">
        <v>7742</v>
      </c>
    </row>
    <row r="6125" spans="1:9" x14ac:dyDescent="0.25">
      <c r="A6125" t="s">
        <v>125</v>
      </c>
      <c r="B6125" t="s">
        <v>5284</v>
      </c>
      <c r="C6125" t="s">
        <v>8517</v>
      </c>
      <c r="D6125" t="s">
        <v>125</v>
      </c>
      <c r="E6125" t="s">
        <v>5284</v>
      </c>
      <c r="F6125" t="s">
        <v>8517</v>
      </c>
      <c r="H6125" t="s">
        <v>137</v>
      </c>
      <c r="I6125" t="s">
        <v>3323</v>
      </c>
    </row>
    <row r="6126" spans="1:9" x14ac:dyDescent="0.25">
      <c r="A6126" t="s">
        <v>125</v>
      </c>
      <c r="B6126" t="s">
        <v>5284</v>
      </c>
      <c r="C6126" t="s">
        <v>8518</v>
      </c>
      <c r="D6126" t="s">
        <v>125</v>
      </c>
      <c r="E6126" t="s">
        <v>5284</v>
      </c>
      <c r="F6126" t="s">
        <v>8518</v>
      </c>
      <c r="H6126" t="s">
        <v>137</v>
      </c>
      <c r="I6126" t="s">
        <v>3329</v>
      </c>
    </row>
    <row r="6127" spans="1:9" x14ac:dyDescent="0.25">
      <c r="A6127" t="s">
        <v>125</v>
      </c>
      <c r="B6127" t="s">
        <v>5284</v>
      </c>
      <c r="C6127" t="s">
        <v>8519</v>
      </c>
      <c r="D6127" t="s">
        <v>125</v>
      </c>
      <c r="E6127" t="s">
        <v>5284</v>
      </c>
      <c r="F6127" t="s">
        <v>8519</v>
      </c>
      <c r="H6127" t="s">
        <v>137</v>
      </c>
      <c r="I6127" t="s">
        <v>3338</v>
      </c>
    </row>
    <row r="6128" spans="1:9" x14ac:dyDescent="0.25">
      <c r="A6128" t="s">
        <v>125</v>
      </c>
      <c r="B6128" t="s">
        <v>5284</v>
      </c>
      <c r="C6128" t="s">
        <v>8520</v>
      </c>
      <c r="D6128" t="s">
        <v>125</v>
      </c>
      <c r="E6128" t="s">
        <v>5284</v>
      </c>
      <c r="F6128" t="s">
        <v>8520</v>
      </c>
      <c r="H6128" t="s">
        <v>137</v>
      </c>
      <c r="I6128" t="s">
        <v>3341</v>
      </c>
    </row>
    <row r="6129" spans="1:9" x14ac:dyDescent="0.25">
      <c r="A6129" t="s">
        <v>125</v>
      </c>
      <c r="B6129" t="s">
        <v>5284</v>
      </c>
      <c r="C6129" t="s">
        <v>8521</v>
      </c>
      <c r="D6129" t="s">
        <v>125</v>
      </c>
      <c r="E6129" t="s">
        <v>5284</v>
      </c>
      <c r="F6129" t="s">
        <v>8521</v>
      </c>
      <c r="H6129" t="s">
        <v>137</v>
      </c>
      <c r="I6129" t="s">
        <v>8508</v>
      </c>
    </row>
    <row r="6130" spans="1:9" x14ac:dyDescent="0.25">
      <c r="A6130" t="s">
        <v>125</v>
      </c>
      <c r="B6130" t="s">
        <v>5284</v>
      </c>
      <c r="C6130" t="s">
        <v>8522</v>
      </c>
      <c r="D6130" t="s">
        <v>125</v>
      </c>
      <c r="E6130" t="s">
        <v>5284</v>
      </c>
      <c r="F6130" t="s">
        <v>8522</v>
      </c>
      <c r="H6130" t="s">
        <v>137</v>
      </c>
      <c r="I6130" t="s">
        <v>8510</v>
      </c>
    </row>
    <row r="6131" spans="1:9" x14ac:dyDescent="0.25">
      <c r="A6131" t="s">
        <v>125</v>
      </c>
      <c r="B6131" t="s">
        <v>5284</v>
      </c>
      <c r="C6131" t="s">
        <v>8523</v>
      </c>
      <c r="D6131" t="s">
        <v>125</v>
      </c>
      <c r="E6131" t="s">
        <v>5284</v>
      </c>
      <c r="F6131" t="s">
        <v>8523</v>
      </c>
      <c r="H6131" t="s">
        <v>137</v>
      </c>
      <c r="I6131" t="s">
        <v>8512</v>
      </c>
    </row>
    <row r="6132" spans="1:9" x14ac:dyDescent="0.25">
      <c r="A6132" t="s">
        <v>125</v>
      </c>
      <c r="B6132" t="s">
        <v>5284</v>
      </c>
      <c r="C6132" t="s">
        <v>8524</v>
      </c>
      <c r="D6132" t="s">
        <v>125</v>
      </c>
      <c r="E6132" t="s">
        <v>5284</v>
      </c>
      <c r="F6132" t="s">
        <v>8524</v>
      </c>
      <c r="H6132" t="s">
        <v>137</v>
      </c>
      <c r="I6132" t="s">
        <v>8513</v>
      </c>
    </row>
    <row r="6133" spans="1:9" x14ac:dyDescent="0.25">
      <c r="A6133" t="s">
        <v>125</v>
      </c>
      <c r="B6133" t="s">
        <v>5284</v>
      </c>
      <c r="C6133" t="s">
        <v>8525</v>
      </c>
      <c r="D6133" t="s">
        <v>125</v>
      </c>
      <c r="E6133" t="s">
        <v>5284</v>
      </c>
      <c r="F6133" t="s">
        <v>8525</v>
      </c>
      <c r="H6133" t="s">
        <v>137</v>
      </c>
      <c r="I6133" t="s">
        <v>9087</v>
      </c>
    </row>
    <row r="6134" spans="1:9" x14ac:dyDescent="0.25">
      <c r="A6134" t="s">
        <v>125</v>
      </c>
      <c r="B6134" t="s">
        <v>5284</v>
      </c>
      <c r="C6134" t="s">
        <v>8526</v>
      </c>
      <c r="D6134" t="s">
        <v>125</v>
      </c>
      <c r="E6134" t="s">
        <v>5284</v>
      </c>
      <c r="F6134" t="s">
        <v>8526</v>
      </c>
      <c r="H6134" t="s">
        <v>137</v>
      </c>
      <c r="I6134" t="s">
        <v>9088</v>
      </c>
    </row>
    <row r="6135" spans="1:9" x14ac:dyDescent="0.25">
      <c r="A6135" t="s">
        <v>125</v>
      </c>
      <c r="B6135" t="s">
        <v>5284</v>
      </c>
      <c r="C6135" t="s">
        <v>8527</v>
      </c>
      <c r="D6135" t="s">
        <v>125</v>
      </c>
      <c r="E6135" t="s">
        <v>5284</v>
      </c>
      <c r="F6135" t="s">
        <v>8527</v>
      </c>
      <c r="H6135" t="s">
        <v>137</v>
      </c>
      <c r="I6135" t="s">
        <v>8515</v>
      </c>
    </row>
    <row r="6136" spans="1:9" x14ac:dyDescent="0.25">
      <c r="A6136" t="s">
        <v>125</v>
      </c>
      <c r="B6136" t="s">
        <v>5284</v>
      </c>
      <c r="C6136" t="s">
        <v>8528</v>
      </c>
      <c r="D6136" t="s">
        <v>125</v>
      </c>
      <c r="E6136" t="s">
        <v>5284</v>
      </c>
      <c r="F6136" t="s">
        <v>8528</v>
      </c>
      <c r="H6136" t="s">
        <v>137</v>
      </c>
      <c r="I6136" t="s">
        <v>9089</v>
      </c>
    </row>
    <row r="6137" spans="1:9" x14ac:dyDescent="0.25">
      <c r="A6137" t="s">
        <v>125</v>
      </c>
      <c r="B6137" t="s">
        <v>5284</v>
      </c>
      <c r="C6137" t="s">
        <v>8529</v>
      </c>
      <c r="D6137" t="s">
        <v>125</v>
      </c>
      <c r="E6137" t="s">
        <v>5284</v>
      </c>
      <c r="F6137" t="s">
        <v>8529</v>
      </c>
      <c r="H6137" t="s">
        <v>137</v>
      </c>
      <c r="I6137" t="s">
        <v>9090</v>
      </c>
    </row>
    <row r="6138" spans="1:9" x14ac:dyDescent="0.25">
      <c r="A6138" t="s">
        <v>125</v>
      </c>
      <c r="B6138" t="s">
        <v>5284</v>
      </c>
      <c r="C6138" t="s">
        <v>8530</v>
      </c>
      <c r="D6138" t="s">
        <v>125</v>
      </c>
      <c r="E6138" t="s">
        <v>5284</v>
      </c>
      <c r="F6138" t="s">
        <v>8530</v>
      </c>
      <c r="H6138" t="s">
        <v>137</v>
      </c>
      <c r="I6138" t="s">
        <v>9091</v>
      </c>
    </row>
    <row r="6139" spans="1:9" x14ac:dyDescent="0.25">
      <c r="A6139" t="s">
        <v>125</v>
      </c>
      <c r="B6139" t="s">
        <v>5284</v>
      </c>
      <c r="C6139" t="s">
        <v>8531</v>
      </c>
      <c r="D6139" t="s">
        <v>125</v>
      </c>
      <c r="E6139" t="s">
        <v>5284</v>
      </c>
      <c r="F6139" t="s">
        <v>8531</v>
      </c>
      <c r="H6139" t="s">
        <v>137</v>
      </c>
      <c r="I6139" t="s">
        <v>9092</v>
      </c>
    </row>
    <row r="6140" spans="1:9" x14ac:dyDescent="0.25">
      <c r="A6140" t="s">
        <v>125</v>
      </c>
      <c r="B6140" t="s">
        <v>5284</v>
      </c>
      <c r="C6140" t="s">
        <v>8532</v>
      </c>
      <c r="D6140" t="s">
        <v>125</v>
      </c>
      <c r="E6140" t="s">
        <v>5284</v>
      </c>
      <c r="F6140" t="s">
        <v>8532</v>
      </c>
      <c r="H6140" t="s">
        <v>137</v>
      </c>
      <c r="I6140" t="s">
        <v>9093</v>
      </c>
    </row>
    <row r="6141" spans="1:9" x14ac:dyDescent="0.25">
      <c r="A6141" t="s">
        <v>125</v>
      </c>
      <c r="B6141" t="s">
        <v>5284</v>
      </c>
      <c r="C6141" t="s">
        <v>8533</v>
      </c>
      <c r="D6141" t="s">
        <v>125</v>
      </c>
      <c r="E6141" t="s">
        <v>5284</v>
      </c>
      <c r="F6141" t="s">
        <v>8533</v>
      </c>
      <c r="H6141" t="s">
        <v>137</v>
      </c>
      <c r="I6141" t="s">
        <v>9094</v>
      </c>
    </row>
    <row r="6142" spans="1:9" x14ac:dyDescent="0.25">
      <c r="A6142" t="s">
        <v>125</v>
      </c>
      <c r="B6142" t="s">
        <v>5284</v>
      </c>
      <c r="C6142" t="s">
        <v>8534</v>
      </c>
      <c r="D6142" t="s">
        <v>125</v>
      </c>
      <c r="E6142" t="s">
        <v>5284</v>
      </c>
      <c r="F6142" t="s">
        <v>8534</v>
      </c>
      <c r="H6142" t="s">
        <v>137</v>
      </c>
      <c r="I6142" t="s">
        <v>8516</v>
      </c>
    </row>
    <row r="6143" spans="1:9" x14ac:dyDescent="0.25">
      <c r="A6143" t="s">
        <v>125</v>
      </c>
      <c r="B6143" t="s">
        <v>5284</v>
      </c>
      <c r="C6143" t="s">
        <v>8535</v>
      </c>
      <c r="D6143" t="s">
        <v>125</v>
      </c>
      <c r="E6143" t="s">
        <v>5284</v>
      </c>
      <c r="F6143" t="s">
        <v>8535</v>
      </c>
      <c r="H6143" t="s">
        <v>137</v>
      </c>
      <c r="I6143" t="s">
        <v>8517</v>
      </c>
    </row>
    <row r="6144" spans="1:9" x14ac:dyDescent="0.25">
      <c r="A6144" t="s">
        <v>125</v>
      </c>
      <c r="B6144" t="s">
        <v>5284</v>
      </c>
      <c r="C6144" t="s">
        <v>8536</v>
      </c>
      <c r="D6144" t="s">
        <v>125</v>
      </c>
      <c r="E6144" t="s">
        <v>5284</v>
      </c>
      <c r="F6144" t="s">
        <v>8536</v>
      </c>
      <c r="H6144" t="s">
        <v>137</v>
      </c>
      <c r="I6144" t="s">
        <v>8518</v>
      </c>
    </row>
    <row r="6145" spans="1:9" x14ac:dyDescent="0.25">
      <c r="A6145" t="s">
        <v>125</v>
      </c>
      <c r="B6145" t="s">
        <v>5284</v>
      </c>
      <c r="C6145" t="s">
        <v>8537</v>
      </c>
      <c r="D6145" t="s">
        <v>125</v>
      </c>
      <c r="E6145" t="s">
        <v>5284</v>
      </c>
      <c r="F6145" t="s">
        <v>8537</v>
      </c>
      <c r="H6145" t="s">
        <v>137</v>
      </c>
      <c r="I6145" t="s">
        <v>8519</v>
      </c>
    </row>
    <row r="6146" spans="1:9" x14ac:dyDescent="0.25">
      <c r="A6146" t="s">
        <v>125</v>
      </c>
      <c r="B6146" t="s">
        <v>5284</v>
      </c>
      <c r="C6146" t="s">
        <v>8538</v>
      </c>
      <c r="D6146" t="s">
        <v>125</v>
      </c>
      <c r="E6146" t="s">
        <v>5284</v>
      </c>
      <c r="F6146" t="s">
        <v>8538</v>
      </c>
      <c r="H6146" t="s">
        <v>137</v>
      </c>
      <c r="I6146" t="s">
        <v>8520</v>
      </c>
    </row>
    <row r="6147" spans="1:9" x14ac:dyDescent="0.25">
      <c r="A6147" t="s">
        <v>125</v>
      </c>
      <c r="B6147" t="s">
        <v>5284</v>
      </c>
      <c r="C6147" t="s">
        <v>8539</v>
      </c>
      <c r="D6147" t="s">
        <v>125</v>
      </c>
      <c r="E6147" t="s">
        <v>5284</v>
      </c>
      <c r="F6147" t="s">
        <v>8539</v>
      </c>
      <c r="H6147" t="s">
        <v>137</v>
      </c>
      <c r="I6147" t="s">
        <v>8521</v>
      </c>
    </row>
    <row r="6148" spans="1:9" x14ac:dyDescent="0.25">
      <c r="A6148" t="s">
        <v>125</v>
      </c>
      <c r="B6148" t="s">
        <v>5284</v>
      </c>
      <c r="C6148" t="s">
        <v>8540</v>
      </c>
      <c r="D6148" t="s">
        <v>125</v>
      </c>
      <c r="E6148" t="s">
        <v>5284</v>
      </c>
      <c r="F6148" t="s">
        <v>8540</v>
      </c>
      <c r="H6148" t="s">
        <v>137</v>
      </c>
      <c r="I6148" t="s">
        <v>8522</v>
      </c>
    </row>
    <row r="6149" spans="1:9" x14ac:dyDescent="0.25">
      <c r="A6149" t="s">
        <v>125</v>
      </c>
      <c r="B6149" t="s">
        <v>5284</v>
      </c>
      <c r="C6149" t="s">
        <v>8541</v>
      </c>
      <c r="D6149" t="s">
        <v>125</v>
      </c>
      <c r="E6149" t="s">
        <v>5284</v>
      </c>
      <c r="F6149" t="s">
        <v>8541</v>
      </c>
      <c r="H6149" t="s">
        <v>137</v>
      </c>
      <c r="I6149" t="s">
        <v>8523</v>
      </c>
    </row>
    <row r="6150" spans="1:9" x14ac:dyDescent="0.25">
      <c r="A6150" t="s">
        <v>125</v>
      </c>
      <c r="B6150" t="s">
        <v>5284</v>
      </c>
      <c r="C6150" t="s">
        <v>8542</v>
      </c>
      <c r="D6150" t="s">
        <v>125</v>
      </c>
      <c r="E6150" t="s">
        <v>5284</v>
      </c>
      <c r="F6150" t="s">
        <v>8542</v>
      </c>
      <c r="H6150" t="s">
        <v>137</v>
      </c>
      <c r="I6150" t="s">
        <v>8524</v>
      </c>
    </row>
    <row r="6151" spans="1:9" x14ac:dyDescent="0.25">
      <c r="A6151" t="s">
        <v>125</v>
      </c>
      <c r="B6151" t="s">
        <v>5284</v>
      </c>
      <c r="C6151" t="s">
        <v>8543</v>
      </c>
      <c r="D6151" t="s">
        <v>125</v>
      </c>
      <c r="E6151" t="s">
        <v>5284</v>
      </c>
      <c r="F6151" t="s">
        <v>8543</v>
      </c>
      <c r="H6151" t="s">
        <v>137</v>
      </c>
      <c r="I6151" t="s">
        <v>8525</v>
      </c>
    </row>
    <row r="6152" spans="1:9" x14ac:dyDescent="0.25">
      <c r="A6152" t="s">
        <v>125</v>
      </c>
      <c r="B6152" t="s">
        <v>5284</v>
      </c>
      <c r="C6152" t="s">
        <v>8544</v>
      </c>
      <c r="D6152" t="s">
        <v>125</v>
      </c>
      <c r="E6152" t="s">
        <v>5284</v>
      </c>
      <c r="F6152" t="s">
        <v>8544</v>
      </c>
      <c r="H6152" t="s">
        <v>137</v>
      </c>
      <c r="I6152" t="s">
        <v>8526</v>
      </c>
    </row>
    <row r="6153" spans="1:9" x14ac:dyDescent="0.25">
      <c r="A6153" t="s">
        <v>125</v>
      </c>
      <c r="B6153" t="s">
        <v>5284</v>
      </c>
      <c r="C6153" t="s">
        <v>8545</v>
      </c>
      <c r="D6153" t="s">
        <v>125</v>
      </c>
      <c r="E6153" t="s">
        <v>5284</v>
      </c>
      <c r="F6153" t="s">
        <v>8545</v>
      </c>
      <c r="H6153" t="s">
        <v>137</v>
      </c>
      <c r="I6153" t="s">
        <v>8527</v>
      </c>
    </row>
    <row r="6154" spans="1:9" x14ac:dyDescent="0.25">
      <c r="A6154" t="s">
        <v>125</v>
      </c>
      <c r="B6154" t="s">
        <v>5284</v>
      </c>
      <c r="C6154" t="s">
        <v>8546</v>
      </c>
      <c r="D6154" t="s">
        <v>125</v>
      </c>
      <c r="E6154" t="s">
        <v>5284</v>
      </c>
      <c r="F6154" t="s">
        <v>8546</v>
      </c>
      <c r="H6154" t="s">
        <v>137</v>
      </c>
      <c r="I6154" t="s">
        <v>8528</v>
      </c>
    </row>
    <row r="6155" spans="1:9" x14ac:dyDescent="0.25">
      <c r="A6155" t="s">
        <v>125</v>
      </c>
      <c r="B6155" t="s">
        <v>5284</v>
      </c>
      <c r="C6155" t="s">
        <v>8547</v>
      </c>
      <c r="D6155" t="s">
        <v>125</v>
      </c>
      <c r="E6155" t="s">
        <v>5284</v>
      </c>
      <c r="F6155" t="s">
        <v>8547</v>
      </c>
      <c r="H6155" t="s">
        <v>137</v>
      </c>
      <c r="I6155" t="s">
        <v>9095</v>
      </c>
    </row>
    <row r="6156" spans="1:9" x14ac:dyDescent="0.25">
      <c r="A6156" t="s">
        <v>125</v>
      </c>
      <c r="B6156" t="s">
        <v>5284</v>
      </c>
      <c r="C6156" t="s">
        <v>8548</v>
      </c>
      <c r="D6156" t="s">
        <v>125</v>
      </c>
      <c r="E6156" t="s">
        <v>5284</v>
      </c>
      <c r="F6156" t="s">
        <v>8548</v>
      </c>
      <c r="H6156" t="s">
        <v>137</v>
      </c>
      <c r="I6156" t="s">
        <v>8529</v>
      </c>
    </row>
    <row r="6157" spans="1:9" x14ac:dyDescent="0.25">
      <c r="A6157" t="s">
        <v>125</v>
      </c>
      <c r="B6157" t="s">
        <v>5284</v>
      </c>
      <c r="C6157" t="s">
        <v>8549</v>
      </c>
      <c r="D6157" t="s">
        <v>125</v>
      </c>
      <c r="E6157" t="s">
        <v>5284</v>
      </c>
      <c r="F6157" t="s">
        <v>8549</v>
      </c>
      <c r="H6157" t="s">
        <v>137</v>
      </c>
      <c r="I6157" t="s">
        <v>8530</v>
      </c>
    </row>
    <row r="6158" spans="1:9" x14ac:dyDescent="0.25">
      <c r="A6158" t="s">
        <v>125</v>
      </c>
      <c r="B6158" t="s">
        <v>5284</v>
      </c>
      <c r="C6158" t="s">
        <v>8550</v>
      </c>
      <c r="D6158" t="s">
        <v>125</v>
      </c>
      <c r="E6158" t="s">
        <v>5284</v>
      </c>
      <c r="F6158" t="s">
        <v>8550</v>
      </c>
      <c r="H6158" t="s">
        <v>137</v>
      </c>
      <c r="I6158" t="s">
        <v>8531</v>
      </c>
    </row>
    <row r="6159" spans="1:9" x14ac:dyDescent="0.25">
      <c r="A6159" t="s">
        <v>125</v>
      </c>
      <c r="B6159" t="s">
        <v>5284</v>
      </c>
      <c r="C6159" t="s">
        <v>8551</v>
      </c>
      <c r="D6159" t="s">
        <v>125</v>
      </c>
      <c r="E6159" t="s">
        <v>5284</v>
      </c>
      <c r="F6159" t="s">
        <v>8551</v>
      </c>
      <c r="H6159" t="s">
        <v>137</v>
      </c>
      <c r="I6159" t="s">
        <v>8532</v>
      </c>
    </row>
    <row r="6160" spans="1:9" x14ac:dyDescent="0.25">
      <c r="A6160" t="s">
        <v>125</v>
      </c>
      <c r="B6160" t="s">
        <v>5284</v>
      </c>
      <c r="C6160" t="s">
        <v>8552</v>
      </c>
      <c r="D6160" t="s">
        <v>125</v>
      </c>
      <c r="E6160" t="s">
        <v>5284</v>
      </c>
      <c r="F6160" t="s">
        <v>8552</v>
      </c>
      <c r="H6160" t="s">
        <v>137</v>
      </c>
      <c r="I6160" t="s">
        <v>8533</v>
      </c>
    </row>
    <row r="6161" spans="1:9" x14ac:dyDescent="0.25">
      <c r="A6161" t="s">
        <v>125</v>
      </c>
      <c r="B6161" t="s">
        <v>5284</v>
      </c>
      <c r="C6161" t="s">
        <v>8553</v>
      </c>
      <c r="D6161" t="s">
        <v>125</v>
      </c>
      <c r="E6161" t="s">
        <v>5284</v>
      </c>
      <c r="F6161" t="s">
        <v>8553</v>
      </c>
      <c r="H6161" t="s">
        <v>137</v>
      </c>
      <c r="I6161" t="s">
        <v>8534</v>
      </c>
    </row>
    <row r="6162" spans="1:9" x14ac:dyDescent="0.25">
      <c r="A6162" t="s">
        <v>125</v>
      </c>
      <c r="B6162" t="s">
        <v>5284</v>
      </c>
      <c r="C6162" t="s">
        <v>8554</v>
      </c>
      <c r="D6162" t="s">
        <v>125</v>
      </c>
      <c r="E6162" t="s">
        <v>5284</v>
      </c>
      <c r="F6162" t="s">
        <v>8554</v>
      </c>
      <c r="H6162" t="s">
        <v>137</v>
      </c>
      <c r="I6162" t="s">
        <v>8535</v>
      </c>
    </row>
    <row r="6163" spans="1:9" x14ac:dyDescent="0.25">
      <c r="A6163" t="s">
        <v>125</v>
      </c>
      <c r="B6163" t="s">
        <v>5284</v>
      </c>
      <c r="C6163" t="s">
        <v>8555</v>
      </c>
      <c r="D6163" t="s">
        <v>125</v>
      </c>
      <c r="E6163" t="s">
        <v>5284</v>
      </c>
      <c r="F6163" t="s">
        <v>8555</v>
      </c>
      <c r="H6163" t="s">
        <v>137</v>
      </c>
      <c r="I6163" t="s">
        <v>8536</v>
      </c>
    </row>
    <row r="6164" spans="1:9" x14ac:dyDescent="0.25">
      <c r="A6164" t="s">
        <v>125</v>
      </c>
      <c r="B6164" t="s">
        <v>5284</v>
      </c>
      <c r="C6164" t="s">
        <v>8556</v>
      </c>
      <c r="D6164" t="s">
        <v>125</v>
      </c>
      <c r="E6164" t="s">
        <v>5284</v>
      </c>
      <c r="F6164" t="s">
        <v>8556</v>
      </c>
      <c r="H6164" t="s">
        <v>137</v>
      </c>
      <c r="I6164" t="s">
        <v>8537</v>
      </c>
    </row>
    <row r="6165" spans="1:9" x14ac:dyDescent="0.25">
      <c r="A6165" t="s">
        <v>125</v>
      </c>
      <c r="B6165" t="s">
        <v>5284</v>
      </c>
      <c r="C6165" t="s">
        <v>8557</v>
      </c>
      <c r="D6165" t="s">
        <v>125</v>
      </c>
      <c r="E6165" t="s">
        <v>5284</v>
      </c>
      <c r="F6165" t="s">
        <v>8557</v>
      </c>
      <c r="H6165" t="s">
        <v>137</v>
      </c>
      <c r="I6165" t="s">
        <v>8538</v>
      </c>
    </row>
    <row r="6166" spans="1:9" x14ac:dyDescent="0.25">
      <c r="A6166" t="s">
        <v>125</v>
      </c>
      <c r="B6166" t="s">
        <v>5284</v>
      </c>
      <c r="C6166" t="s">
        <v>8558</v>
      </c>
      <c r="D6166" t="s">
        <v>125</v>
      </c>
      <c r="E6166" t="s">
        <v>5284</v>
      </c>
      <c r="F6166" t="s">
        <v>8558</v>
      </c>
      <c r="H6166" t="s">
        <v>137</v>
      </c>
      <c r="I6166" t="s">
        <v>8539</v>
      </c>
    </row>
    <row r="6167" spans="1:9" x14ac:dyDescent="0.25">
      <c r="A6167" t="s">
        <v>125</v>
      </c>
      <c r="B6167" t="s">
        <v>5284</v>
      </c>
      <c r="C6167" t="s">
        <v>8559</v>
      </c>
      <c r="D6167" t="s">
        <v>125</v>
      </c>
      <c r="E6167" t="s">
        <v>5284</v>
      </c>
      <c r="F6167" t="s">
        <v>8559</v>
      </c>
      <c r="H6167" t="s">
        <v>137</v>
      </c>
      <c r="I6167" t="s">
        <v>8540</v>
      </c>
    </row>
    <row r="6168" spans="1:9" x14ac:dyDescent="0.25">
      <c r="A6168" t="s">
        <v>125</v>
      </c>
      <c r="B6168" t="s">
        <v>5284</v>
      </c>
      <c r="C6168" t="s">
        <v>8560</v>
      </c>
      <c r="D6168" t="s">
        <v>125</v>
      </c>
      <c r="E6168" t="s">
        <v>5284</v>
      </c>
      <c r="F6168" t="s">
        <v>8560</v>
      </c>
      <c r="H6168" t="s">
        <v>137</v>
      </c>
      <c r="I6168" t="s">
        <v>8541</v>
      </c>
    </row>
    <row r="6169" spans="1:9" x14ac:dyDescent="0.25">
      <c r="A6169" t="s">
        <v>125</v>
      </c>
      <c r="B6169" t="s">
        <v>5284</v>
      </c>
      <c r="C6169" t="s">
        <v>8561</v>
      </c>
      <c r="D6169" t="s">
        <v>125</v>
      </c>
      <c r="E6169" t="s">
        <v>5284</v>
      </c>
      <c r="F6169" t="s">
        <v>8561</v>
      </c>
      <c r="H6169" t="s">
        <v>137</v>
      </c>
      <c r="I6169" t="s">
        <v>8542</v>
      </c>
    </row>
    <row r="6170" spans="1:9" x14ac:dyDescent="0.25">
      <c r="A6170" t="s">
        <v>125</v>
      </c>
      <c r="B6170" t="s">
        <v>5284</v>
      </c>
      <c r="C6170" t="s">
        <v>8562</v>
      </c>
      <c r="D6170" t="s">
        <v>125</v>
      </c>
      <c r="E6170" t="s">
        <v>5284</v>
      </c>
      <c r="F6170" t="s">
        <v>8562</v>
      </c>
      <c r="H6170" t="s">
        <v>137</v>
      </c>
      <c r="I6170" t="s">
        <v>8543</v>
      </c>
    </row>
    <row r="6171" spans="1:9" x14ac:dyDescent="0.25">
      <c r="A6171" t="s">
        <v>125</v>
      </c>
      <c r="B6171" t="s">
        <v>5284</v>
      </c>
      <c r="C6171" t="s">
        <v>8563</v>
      </c>
      <c r="D6171" t="s">
        <v>125</v>
      </c>
      <c r="E6171" t="s">
        <v>5284</v>
      </c>
      <c r="F6171" t="s">
        <v>8563</v>
      </c>
      <c r="H6171" t="s">
        <v>137</v>
      </c>
      <c r="I6171" t="s">
        <v>8544</v>
      </c>
    </row>
    <row r="6172" spans="1:9" x14ac:dyDescent="0.25">
      <c r="A6172" t="s">
        <v>125</v>
      </c>
      <c r="B6172" t="s">
        <v>5284</v>
      </c>
      <c r="C6172" t="s">
        <v>8564</v>
      </c>
      <c r="D6172" t="s">
        <v>125</v>
      </c>
      <c r="E6172" t="s">
        <v>5284</v>
      </c>
      <c r="F6172" t="s">
        <v>8564</v>
      </c>
      <c r="H6172" t="s">
        <v>137</v>
      </c>
      <c r="I6172" t="s">
        <v>8545</v>
      </c>
    </row>
    <row r="6173" spans="1:9" x14ac:dyDescent="0.25">
      <c r="A6173" t="s">
        <v>125</v>
      </c>
      <c r="B6173" t="s">
        <v>5284</v>
      </c>
      <c r="C6173" t="s">
        <v>8565</v>
      </c>
      <c r="D6173" t="s">
        <v>125</v>
      </c>
      <c r="E6173" t="s">
        <v>5284</v>
      </c>
      <c r="F6173" t="s">
        <v>8565</v>
      </c>
      <c r="H6173" t="s">
        <v>137</v>
      </c>
      <c r="I6173" t="s">
        <v>8546</v>
      </c>
    </row>
    <row r="6174" spans="1:9" x14ac:dyDescent="0.25">
      <c r="A6174" t="s">
        <v>125</v>
      </c>
      <c r="B6174" t="s">
        <v>5284</v>
      </c>
      <c r="C6174" t="s">
        <v>8566</v>
      </c>
      <c r="D6174" t="s">
        <v>125</v>
      </c>
      <c r="E6174" t="s">
        <v>5284</v>
      </c>
      <c r="F6174" t="s">
        <v>8566</v>
      </c>
      <c r="H6174" t="s">
        <v>137</v>
      </c>
      <c r="I6174" t="s">
        <v>8547</v>
      </c>
    </row>
    <row r="6175" spans="1:9" x14ac:dyDescent="0.25">
      <c r="A6175" t="s">
        <v>125</v>
      </c>
      <c r="B6175" t="s">
        <v>5284</v>
      </c>
      <c r="C6175" t="s">
        <v>8567</v>
      </c>
      <c r="D6175" t="s">
        <v>125</v>
      </c>
      <c r="E6175" t="s">
        <v>5284</v>
      </c>
      <c r="F6175" t="s">
        <v>8567</v>
      </c>
      <c r="H6175" t="s">
        <v>137</v>
      </c>
      <c r="I6175" t="s">
        <v>8548</v>
      </c>
    </row>
    <row r="6176" spans="1:9" x14ac:dyDescent="0.25">
      <c r="A6176" t="s">
        <v>125</v>
      </c>
      <c r="B6176" t="s">
        <v>5284</v>
      </c>
      <c r="C6176" t="s">
        <v>8568</v>
      </c>
      <c r="D6176" t="s">
        <v>125</v>
      </c>
      <c r="E6176" t="s">
        <v>5284</v>
      </c>
      <c r="F6176" t="s">
        <v>8568</v>
      </c>
      <c r="H6176" t="s">
        <v>137</v>
      </c>
      <c r="I6176" t="s">
        <v>8549</v>
      </c>
    </row>
    <row r="6177" spans="1:9" x14ac:dyDescent="0.25">
      <c r="A6177" t="s">
        <v>125</v>
      </c>
      <c r="B6177" t="s">
        <v>5284</v>
      </c>
      <c r="C6177" t="s">
        <v>8569</v>
      </c>
      <c r="D6177" t="s">
        <v>125</v>
      </c>
      <c r="E6177" t="s">
        <v>5284</v>
      </c>
      <c r="F6177" t="s">
        <v>8569</v>
      </c>
      <c r="H6177" t="s">
        <v>137</v>
      </c>
      <c r="I6177" t="s">
        <v>8550</v>
      </c>
    </row>
    <row r="6178" spans="1:9" x14ac:dyDescent="0.25">
      <c r="A6178" t="s">
        <v>125</v>
      </c>
      <c r="B6178" t="s">
        <v>5284</v>
      </c>
      <c r="C6178" t="s">
        <v>8570</v>
      </c>
      <c r="D6178" t="s">
        <v>125</v>
      </c>
      <c r="E6178" t="s">
        <v>5284</v>
      </c>
      <c r="F6178" t="s">
        <v>8570</v>
      </c>
      <c r="H6178" t="s">
        <v>137</v>
      </c>
      <c r="I6178" t="s">
        <v>8551</v>
      </c>
    </row>
    <row r="6179" spans="1:9" x14ac:dyDescent="0.25">
      <c r="A6179" t="s">
        <v>125</v>
      </c>
      <c r="B6179" t="s">
        <v>5284</v>
      </c>
      <c r="C6179" t="s">
        <v>8571</v>
      </c>
      <c r="D6179" t="s">
        <v>125</v>
      </c>
      <c r="E6179" t="s">
        <v>5284</v>
      </c>
      <c r="F6179" t="s">
        <v>8571</v>
      </c>
      <c r="H6179" t="s">
        <v>137</v>
      </c>
      <c r="I6179" t="s">
        <v>8552</v>
      </c>
    </row>
    <row r="6180" spans="1:9" x14ac:dyDescent="0.25">
      <c r="A6180" t="s">
        <v>125</v>
      </c>
      <c r="B6180" t="s">
        <v>5284</v>
      </c>
      <c r="C6180" t="s">
        <v>8572</v>
      </c>
      <c r="D6180" t="s">
        <v>125</v>
      </c>
      <c r="E6180" t="s">
        <v>5284</v>
      </c>
      <c r="F6180" t="s">
        <v>8572</v>
      </c>
      <c r="H6180" t="s">
        <v>137</v>
      </c>
      <c r="I6180" t="s">
        <v>8553</v>
      </c>
    </row>
    <row r="6181" spans="1:9" x14ac:dyDescent="0.25">
      <c r="A6181" t="s">
        <v>125</v>
      </c>
      <c r="B6181" t="s">
        <v>5284</v>
      </c>
      <c r="C6181" t="s">
        <v>8573</v>
      </c>
      <c r="D6181" t="s">
        <v>125</v>
      </c>
      <c r="E6181" t="s">
        <v>5284</v>
      </c>
      <c r="F6181" t="s">
        <v>8573</v>
      </c>
      <c r="H6181" t="s">
        <v>137</v>
      </c>
      <c r="I6181" t="s">
        <v>8554</v>
      </c>
    </row>
    <row r="6182" spans="1:9" x14ac:dyDescent="0.25">
      <c r="A6182" t="s">
        <v>125</v>
      </c>
      <c r="B6182" t="s">
        <v>5284</v>
      </c>
      <c r="C6182" t="s">
        <v>8574</v>
      </c>
      <c r="D6182" t="s">
        <v>125</v>
      </c>
      <c r="E6182" t="s">
        <v>5284</v>
      </c>
      <c r="F6182" t="s">
        <v>8574</v>
      </c>
      <c r="H6182" t="s">
        <v>137</v>
      </c>
      <c r="I6182" t="s">
        <v>8555</v>
      </c>
    </row>
    <row r="6183" spans="1:9" x14ac:dyDescent="0.25">
      <c r="A6183" t="s">
        <v>125</v>
      </c>
      <c r="B6183" t="s">
        <v>5284</v>
      </c>
      <c r="C6183" t="s">
        <v>8575</v>
      </c>
      <c r="D6183" t="s">
        <v>125</v>
      </c>
      <c r="E6183" t="s">
        <v>5284</v>
      </c>
      <c r="F6183" t="s">
        <v>8575</v>
      </c>
      <c r="H6183" t="s">
        <v>137</v>
      </c>
      <c r="I6183" t="s">
        <v>8556</v>
      </c>
    </row>
    <row r="6184" spans="1:9" x14ac:dyDescent="0.25">
      <c r="A6184" t="s">
        <v>125</v>
      </c>
      <c r="B6184" t="s">
        <v>5284</v>
      </c>
      <c r="C6184" t="s">
        <v>8576</v>
      </c>
      <c r="D6184" t="s">
        <v>125</v>
      </c>
      <c r="E6184" t="s">
        <v>5284</v>
      </c>
      <c r="F6184" t="s">
        <v>8576</v>
      </c>
      <c r="H6184" t="s">
        <v>137</v>
      </c>
      <c r="I6184" t="s">
        <v>8557</v>
      </c>
    </row>
    <row r="6185" spans="1:9" x14ac:dyDescent="0.25">
      <c r="A6185" t="s">
        <v>125</v>
      </c>
      <c r="B6185" t="s">
        <v>5284</v>
      </c>
      <c r="C6185" t="s">
        <v>8577</v>
      </c>
      <c r="D6185" t="s">
        <v>125</v>
      </c>
      <c r="E6185" t="s">
        <v>5284</v>
      </c>
      <c r="F6185" t="s">
        <v>8577</v>
      </c>
      <c r="H6185" t="s">
        <v>137</v>
      </c>
      <c r="I6185" t="s">
        <v>8558</v>
      </c>
    </row>
    <row r="6186" spans="1:9" x14ac:dyDescent="0.25">
      <c r="A6186" t="s">
        <v>125</v>
      </c>
      <c r="B6186" t="s">
        <v>5284</v>
      </c>
      <c r="C6186" t="s">
        <v>8578</v>
      </c>
      <c r="D6186" t="s">
        <v>125</v>
      </c>
      <c r="E6186" t="s">
        <v>5284</v>
      </c>
      <c r="F6186" t="s">
        <v>8578</v>
      </c>
      <c r="H6186" t="s">
        <v>137</v>
      </c>
      <c r="I6186" t="s">
        <v>8559</v>
      </c>
    </row>
    <row r="6187" spans="1:9" x14ac:dyDescent="0.25">
      <c r="A6187" t="s">
        <v>125</v>
      </c>
      <c r="B6187" t="s">
        <v>5284</v>
      </c>
      <c r="C6187" t="s">
        <v>8579</v>
      </c>
      <c r="D6187" t="s">
        <v>125</v>
      </c>
      <c r="E6187" t="s">
        <v>5284</v>
      </c>
      <c r="F6187" t="s">
        <v>8579</v>
      </c>
      <c r="H6187" t="s">
        <v>137</v>
      </c>
      <c r="I6187" t="s">
        <v>8560</v>
      </c>
    </row>
    <row r="6188" spans="1:9" x14ac:dyDescent="0.25">
      <c r="A6188" t="s">
        <v>125</v>
      </c>
      <c r="B6188" t="s">
        <v>5284</v>
      </c>
      <c r="C6188" t="s">
        <v>8580</v>
      </c>
      <c r="D6188" t="s">
        <v>125</v>
      </c>
      <c r="E6188" t="s">
        <v>5284</v>
      </c>
      <c r="F6188" t="s">
        <v>8580</v>
      </c>
      <c r="H6188" t="s">
        <v>137</v>
      </c>
      <c r="I6188" t="s">
        <v>8561</v>
      </c>
    </row>
    <row r="6189" spans="1:9" x14ac:dyDescent="0.25">
      <c r="A6189" t="s">
        <v>125</v>
      </c>
      <c r="B6189" t="s">
        <v>5284</v>
      </c>
      <c r="C6189" t="s">
        <v>8581</v>
      </c>
      <c r="D6189" t="s">
        <v>125</v>
      </c>
      <c r="E6189" t="s">
        <v>5284</v>
      </c>
      <c r="F6189" t="s">
        <v>8581</v>
      </c>
      <c r="H6189" t="s">
        <v>137</v>
      </c>
      <c r="I6189" t="s">
        <v>8562</v>
      </c>
    </row>
    <row r="6190" spans="1:9" x14ac:dyDescent="0.25">
      <c r="A6190" t="s">
        <v>125</v>
      </c>
      <c r="B6190" t="s">
        <v>5284</v>
      </c>
      <c r="C6190" t="s">
        <v>8582</v>
      </c>
      <c r="D6190" t="s">
        <v>125</v>
      </c>
      <c r="E6190" t="s">
        <v>5284</v>
      </c>
      <c r="F6190" t="s">
        <v>8582</v>
      </c>
      <c r="H6190" t="s">
        <v>137</v>
      </c>
      <c r="I6190" t="s">
        <v>8563</v>
      </c>
    </row>
    <row r="6191" spans="1:9" x14ac:dyDescent="0.25">
      <c r="A6191" t="s">
        <v>125</v>
      </c>
      <c r="B6191" t="s">
        <v>5284</v>
      </c>
      <c r="C6191" t="s">
        <v>8583</v>
      </c>
      <c r="D6191" t="s">
        <v>125</v>
      </c>
      <c r="E6191" t="s">
        <v>5284</v>
      </c>
      <c r="F6191" t="s">
        <v>8583</v>
      </c>
      <c r="H6191" t="s">
        <v>137</v>
      </c>
      <c r="I6191" t="s">
        <v>8564</v>
      </c>
    </row>
    <row r="6192" spans="1:9" x14ac:dyDescent="0.25">
      <c r="A6192" t="s">
        <v>125</v>
      </c>
      <c r="B6192" t="s">
        <v>5284</v>
      </c>
      <c r="C6192" t="s">
        <v>8584</v>
      </c>
      <c r="D6192" t="s">
        <v>125</v>
      </c>
      <c r="E6192" t="s">
        <v>5284</v>
      </c>
      <c r="F6192" t="s">
        <v>8584</v>
      </c>
      <c r="H6192" t="s">
        <v>137</v>
      </c>
      <c r="I6192" t="s">
        <v>8565</v>
      </c>
    </row>
    <row r="6193" spans="1:9" x14ac:dyDescent="0.25">
      <c r="A6193" t="s">
        <v>125</v>
      </c>
      <c r="B6193" t="s">
        <v>5284</v>
      </c>
      <c r="C6193" t="s">
        <v>8585</v>
      </c>
      <c r="D6193" t="s">
        <v>125</v>
      </c>
      <c r="E6193" t="s">
        <v>5284</v>
      </c>
      <c r="F6193" t="s">
        <v>8585</v>
      </c>
      <c r="H6193" t="s">
        <v>137</v>
      </c>
      <c r="I6193" t="s">
        <v>8566</v>
      </c>
    </row>
    <row r="6194" spans="1:9" x14ac:dyDescent="0.25">
      <c r="A6194" t="s">
        <v>125</v>
      </c>
      <c r="B6194" t="s">
        <v>5284</v>
      </c>
      <c r="C6194" t="s">
        <v>8586</v>
      </c>
      <c r="D6194" t="s">
        <v>125</v>
      </c>
      <c r="E6194" t="s">
        <v>5284</v>
      </c>
      <c r="F6194" t="s">
        <v>8586</v>
      </c>
      <c r="H6194" t="s">
        <v>137</v>
      </c>
      <c r="I6194" t="s">
        <v>8567</v>
      </c>
    </row>
    <row r="6195" spans="1:9" x14ac:dyDescent="0.25">
      <c r="A6195" t="s">
        <v>125</v>
      </c>
      <c r="B6195" t="s">
        <v>5284</v>
      </c>
      <c r="C6195" t="s">
        <v>8587</v>
      </c>
      <c r="D6195" t="s">
        <v>125</v>
      </c>
      <c r="E6195" t="s">
        <v>5284</v>
      </c>
      <c r="F6195" t="s">
        <v>8587</v>
      </c>
      <c r="H6195" t="s">
        <v>137</v>
      </c>
      <c r="I6195" t="s">
        <v>8568</v>
      </c>
    </row>
    <row r="6196" spans="1:9" x14ac:dyDescent="0.25">
      <c r="A6196" t="s">
        <v>125</v>
      </c>
      <c r="B6196" t="s">
        <v>5284</v>
      </c>
      <c r="C6196" t="s">
        <v>8588</v>
      </c>
      <c r="D6196" t="s">
        <v>125</v>
      </c>
      <c r="E6196" t="s">
        <v>5284</v>
      </c>
      <c r="F6196" t="s">
        <v>8588</v>
      </c>
      <c r="H6196" t="s">
        <v>137</v>
      </c>
      <c r="I6196" t="s">
        <v>8569</v>
      </c>
    </row>
    <row r="6197" spans="1:9" x14ac:dyDescent="0.25">
      <c r="A6197" t="s">
        <v>125</v>
      </c>
      <c r="B6197" t="s">
        <v>5284</v>
      </c>
      <c r="C6197" t="s">
        <v>8589</v>
      </c>
      <c r="D6197" t="s">
        <v>125</v>
      </c>
      <c r="E6197" t="s">
        <v>5284</v>
      </c>
      <c r="F6197" t="s">
        <v>8589</v>
      </c>
      <c r="H6197" t="s">
        <v>137</v>
      </c>
      <c r="I6197" t="s">
        <v>8570</v>
      </c>
    </row>
    <row r="6198" spans="1:9" x14ac:dyDescent="0.25">
      <c r="A6198" t="s">
        <v>125</v>
      </c>
      <c r="B6198" t="s">
        <v>5284</v>
      </c>
      <c r="C6198" t="s">
        <v>8590</v>
      </c>
      <c r="D6198" t="s">
        <v>125</v>
      </c>
      <c r="E6198" t="s">
        <v>5284</v>
      </c>
      <c r="F6198" t="s">
        <v>8590</v>
      </c>
      <c r="H6198" t="s">
        <v>137</v>
      </c>
      <c r="I6198" t="s">
        <v>8571</v>
      </c>
    </row>
    <row r="6199" spans="1:9" x14ac:dyDescent="0.25">
      <c r="A6199" t="s">
        <v>125</v>
      </c>
      <c r="B6199" t="s">
        <v>5284</v>
      </c>
      <c r="C6199" t="s">
        <v>8591</v>
      </c>
      <c r="D6199" t="s">
        <v>125</v>
      </c>
      <c r="E6199" t="s">
        <v>5284</v>
      </c>
      <c r="F6199" t="s">
        <v>8591</v>
      </c>
      <c r="H6199" t="s">
        <v>137</v>
      </c>
      <c r="I6199" t="s">
        <v>8572</v>
      </c>
    </row>
    <row r="6200" spans="1:9" x14ac:dyDescent="0.25">
      <c r="A6200" t="s">
        <v>125</v>
      </c>
      <c r="B6200" t="s">
        <v>5284</v>
      </c>
      <c r="C6200" t="s">
        <v>8592</v>
      </c>
      <c r="D6200" t="s">
        <v>125</v>
      </c>
      <c r="E6200" t="s">
        <v>5284</v>
      </c>
      <c r="F6200" t="s">
        <v>8592</v>
      </c>
      <c r="H6200" t="s">
        <v>137</v>
      </c>
      <c r="I6200" t="s">
        <v>9096</v>
      </c>
    </row>
    <row r="6201" spans="1:9" x14ac:dyDescent="0.25">
      <c r="A6201" t="s">
        <v>125</v>
      </c>
      <c r="B6201" t="s">
        <v>5284</v>
      </c>
      <c r="C6201" t="s">
        <v>8593</v>
      </c>
      <c r="D6201" t="s">
        <v>125</v>
      </c>
      <c r="E6201" t="s">
        <v>5284</v>
      </c>
      <c r="F6201" t="s">
        <v>8593</v>
      </c>
      <c r="H6201" t="s">
        <v>137</v>
      </c>
      <c r="I6201" t="s">
        <v>9097</v>
      </c>
    </row>
    <row r="6202" spans="1:9" x14ac:dyDescent="0.25">
      <c r="A6202" t="s">
        <v>125</v>
      </c>
      <c r="B6202" t="s">
        <v>5284</v>
      </c>
      <c r="C6202" t="s">
        <v>8594</v>
      </c>
      <c r="D6202" t="s">
        <v>125</v>
      </c>
      <c r="E6202" t="s">
        <v>5284</v>
      </c>
      <c r="F6202" t="s">
        <v>8594</v>
      </c>
      <c r="H6202" t="s">
        <v>137</v>
      </c>
      <c r="I6202" t="s">
        <v>8574</v>
      </c>
    </row>
    <row r="6203" spans="1:9" x14ac:dyDescent="0.25">
      <c r="A6203" t="s">
        <v>125</v>
      </c>
      <c r="B6203" t="s">
        <v>5284</v>
      </c>
      <c r="C6203" t="s">
        <v>8595</v>
      </c>
      <c r="D6203" t="s">
        <v>125</v>
      </c>
      <c r="E6203" t="s">
        <v>5284</v>
      </c>
      <c r="F6203" t="s">
        <v>8595</v>
      </c>
      <c r="H6203" t="s">
        <v>137</v>
      </c>
      <c r="I6203" t="s">
        <v>8575</v>
      </c>
    </row>
    <row r="6204" spans="1:9" x14ac:dyDescent="0.25">
      <c r="A6204" t="s">
        <v>125</v>
      </c>
      <c r="B6204" t="s">
        <v>5284</v>
      </c>
      <c r="C6204" t="s">
        <v>8596</v>
      </c>
      <c r="D6204" t="s">
        <v>125</v>
      </c>
      <c r="E6204" t="s">
        <v>5284</v>
      </c>
      <c r="F6204" t="s">
        <v>8596</v>
      </c>
      <c r="H6204" t="s">
        <v>137</v>
      </c>
      <c r="I6204" t="s">
        <v>8576</v>
      </c>
    </row>
    <row r="6205" spans="1:9" x14ac:dyDescent="0.25">
      <c r="A6205" t="s">
        <v>125</v>
      </c>
      <c r="B6205" t="s">
        <v>5284</v>
      </c>
      <c r="C6205" t="s">
        <v>8597</v>
      </c>
      <c r="D6205" t="s">
        <v>125</v>
      </c>
      <c r="E6205" t="s">
        <v>5284</v>
      </c>
      <c r="F6205" t="s">
        <v>8597</v>
      </c>
      <c r="H6205" t="s">
        <v>137</v>
      </c>
      <c r="I6205" t="s">
        <v>8577</v>
      </c>
    </row>
    <row r="6206" spans="1:9" x14ac:dyDescent="0.25">
      <c r="A6206" t="s">
        <v>125</v>
      </c>
      <c r="B6206" t="s">
        <v>5284</v>
      </c>
      <c r="C6206" t="s">
        <v>8598</v>
      </c>
      <c r="D6206" t="s">
        <v>125</v>
      </c>
      <c r="E6206" t="s">
        <v>5284</v>
      </c>
      <c r="F6206" t="s">
        <v>8598</v>
      </c>
      <c r="H6206" t="s">
        <v>137</v>
      </c>
      <c r="I6206" t="s">
        <v>8578</v>
      </c>
    </row>
    <row r="6207" spans="1:9" x14ac:dyDescent="0.25">
      <c r="A6207" t="s">
        <v>125</v>
      </c>
      <c r="B6207" t="s">
        <v>5284</v>
      </c>
      <c r="C6207" t="s">
        <v>8599</v>
      </c>
      <c r="D6207" t="s">
        <v>125</v>
      </c>
      <c r="E6207" t="s">
        <v>5284</v>
      </c>
      <c r="F6207" t="s">
        <v>8599</v>
      </c>
      <c r="H6207" t="s">
        <v>137</v>
      </c>
      <c r="I6207" t="s">
        <v>8579</v>
      </c>
    </row>
    <row r="6208" spans="1:9" x14ac:dyDescent="0.25">
      <c r="A6208" t="s">
        <v>125</v>
      </c>
      <c r="B6208" t="s">
        <v>5284</v>
      </c>
      <c r="C6208" t="s">
        <v>8600</v>
      </c>
      <c r="D6208" t="s">
        <v>125</v>
      </c>
      <c r="E6208" t="s">
        <v>5284</v>
      </c>
      <c r="F6208" t="s">
        <v>8600</v>
      </c>
      <c r="H6208" t="s">
        <v>137</v>
      </c>
      <c r="I6208" t="s">
        <v>8580</v>
      </c>
    </row>
    <row r="6209" spans="1:9" x14ac:dyDescent="0.25">
      <c r="A6209" t="s">
        <v>125</v>
      </c>
      <c r="B6209" t="s">
        <v>5284</v>
      </c>
      <c r="C6209" t="s">
        <v>8601</v>
      </c>
      <c r="D6209" t="s">
        <v>125</v>
      </c>
      <c r="E6209" t="s">
        <v>5284</v>
      </c>
      <c r="F6209" t="s">
        <v>8601</v>
      </c>
      <c r="H6209" t="s">
        <v>137</v>
      </c>
      <c r="I6209" t="s">
        <v>8581</v>
      </c>
    </row>
    <row r="6210" spans="1:9" x14ac:dyDescent="0.25">
      <c r="A6210" t="s">
        <v>125</v>
      </c>
      <c r="B6210" t="s">
        <v>5284</v>
      </c>
      <c r="C6210" t="s">
        <v>8602</v>
      </c>
      <c r="D6210" t="s">
        <v>125</v>
      </c>
      <c r="E6210" t="s">
        <v>5284</v>
      </c>
      <c r="F6210" t="s">
        <v>8602</v>
      </c>
      <c r="H6210" t="s">
        <v>137</v>
      </c>
      <c r="I6210" t="s">
        <v>8582</v>
      </c>
    </row>
    <row r="6211" spans="1:9" x14ac:dyDescent="0.25">
      <c r="A6211" t="s">
        <v>125</v>
      </c>
      <c r="B6211" t="s">
        <v>5284</v>
      </c>
      <c r="C6211" t="s">
        <v>8603</v>
      </c>
      <c r="D6211" t="s">
        <v>125</v>
      </c>
      <c r="E6211" t="s">
        <v>5284</v>
      </c>
      <c r="F6211" t="s">
        <v>8603</v>
      </c>
      <c r="H6211" t="s">
        <v>137</v>
      </c>
      <c r="I6211" t="s">
        <v>8583</v>
      </c>
    </row>
    <row r="6212" spans="1:9" x14ac:dyDescent="0.25">
      <c r="A6212" t="s">
        <v>125</v>
      </c>
      <c r="B6212" t="s">
        <v>5284</v>
      </c>
      <c r="C6212" t="s">
        <v>8604</v>
      </c>
      <c r="D6212" t="s">
        <v>125</v>
      </c>
      <c r="E6212" t="s">
        <v>5284</v>
      </c>
      <c r="F6212" t="s">
        <v>8604</v>
      </c>
      <c r="H6212" t="s">
        <v>137</v>
      </c>
      <c r="I6212" t="s">
        <v>8584</v>
      </c>
    </row>
    <row r="6213" spans="1:9" x14ac:dyDescent="0.25">
      <c r="A6213" t="s">
        <v>125</v>
      </c>
      <c r="B6213" t="s">
        <v>5284</v>
      </c>
      <c r="C6213" t="s">
        <v>8605</v>
      </c>
      <c r="D6213" t="s">
        <v>125</v>
      </c>
      <c r="E6213" t="s">
        <v>5284</v>
      </c>
      <c r="F6213" t="s">
        <v>8605</v>
      </c>
      <c r="H6213" t="s">
        <v>137</v>
      </c>
      <c r="I6213" t="s">
        <v>8585</v>
      </c>
    </row>
    <row r="6214" spans="1:9" x14ac:dyDescent="0.25">
      <c r="A6214" t="s">
        <v>125</v>
      </c>
      <c r="B6214" t="s">
        <v>5284</v>
      </c>
      <c r="C6214" t="s">
        <v>8606</v>
      </c>
      <c r="D6214" t="s">
        <v>125</v>
      </c>
      <c r="E6214" t="s">
        <v>5284</v>
      </c>
      <c r="F6214" t="s">
        <v>8606</v>
      </c>
      <c r="H6214" t="s">
        <v>137</v>
      </c>
      <c r="I6214" t="s">
        <v>8586</v>
      </c>
    </row>
    <row r="6215" spans="1:9" x14ac:dyDescent="0.25">
      <c r="A6215" t="s">
        <v>125</v>
      </c>
      <c r="B6215" t="s">
        <v>5284</v>
      </c>
      <c r="C6215" t="s">
        <v>8607</v>
      </c>
      <c r="D6215" t="s">
        <v>125</v>
      </c>
      <c r="E6215" t="s">
        <v>5284</v>
      </c>
      <c r="F6215" t="s">
        <v>8607</v>
      </c>
      <c r="H6215" t="s">
        <v>137</v>
      </c>
      <c r="I6215" t="s">
        <v>8587</v>
      </c>
    </row>
    <row r="6216" spans="1:9" x14ac:dyDescent="0.25">
      <c r="A6216" t="s">
        <v>125</v>
      </c>
      <c r="B6216" t="s">
        <v>5284</v>
      </c>
      <c r="C6216" t="s">
        <v>8608</v>
      </c>
      <c r="D6216" t="s">
        <v>125</v>
      </c>
      <c r="E6216" t="s">
        <v>5284</v>
      </c>
      <c r="F6216" t="s">
        <v>8608</v>
      </c>
      <c r="H6216" t="s">
        <v>137</v>
      </c>
      <c r="I6216" t="s">
        <v>8588</v>
      </c>
    </row>
    <row r="6217" spans="1:9" x14ac:dyDescent="0.25">
      <c r="A6217" t="s">
        <v>125</v>
      </c>
      <c r="B6217" t="s">
        <v>5284</v>
      </c>
      <c r="C6217" t="s">
        <v>8609</v>
      </c>
      <c r="D6217" t="s">
        <v>125</v>
      </c>
      <c r="E6217" t="s">
        <v>5284</v>
      </c>
      <c r="F6217" t="s">
        <v>8609</v>
      </c>
      <c r="H6217" t="s">
        <v>137</v>
      </c>
      <c r="I6217" t="s">
        <v>8589</v>
      </c>
    </row>
    <row r="6218" spans="1:9" x14ac:dyDescent="0.25">
      <c r="A6218" t="s">
        <v>125</v>
      </c>
      <c r="B6218" t="s">
        <v>5284</v>
      </c>
      <c r="C6218" t="s">
        <v>8610</v>
      </c>
      <c r="D6218" t="s">
        <v>125</v>
      </c>
      <c r="E6218" t="s">
        <v>5284</v>
      </c>
      <c r="F6218" t="s">
        <v>8610</v>
      </c>
      <c r="H6218" t="s">
        <v>137</v>
      </c>
      <c r="I6218" t="s">
        <v>8590</v>
      </c>
    </row>
    <row r="6219" spans="1:9" x14ac:dyDescent="0.25">
      <c r="A6219" t="s">
        <v>125</v>
      </c>
      <c r="B6219" t="s">
        <v>5284</v>
      </c>
      <c r="C6219" t="s">
        <v>8611</v>
      </c>
      <c r="D6219" t="s">
        <v>125</v>
      </c>
      <c r="E6219" t="s">
        <v>5284</v>
      </c>
      <c r="F6219" t="s">
        <v>8611</v>
      </c>
      <c r="H6219" t="s">
        <v>137</v>
      </c>
      <c r="I6219" t="s">
        <v>8591</v>
      </c>
    </row>
    <row r="6220" spans="1:9" x14ac:dyDescent="0.25">
      <c r="A6220" t="s">
        <v>125</v>
      </c>
      <c r="B6220" t="s">
        <v>5284</v>
      </c>
      <c r="C6220" t="s">
        <v>8612</v>
      </c>
      <c r="D6220" t="s">
        <v>125</v>
      </c>
      <c r="E6220" t="s">
        <v>5284</v>
      </c>
      <c r="F6220" t="s">
        <v>8612</v>
      </c>
      <c r="H6220" t="s">
        <v>137</v>
      </c>
      <c r="I6220" t="s">
        <v>8592</v>
      </c>
    </row>
    <row r="6221" spans="1:9" x14ac:dyDescent="0.25">
      <c r="A6221" t="s">
        <v>125</v>
      </c>
      <c r="B6221" t="s">
        <v>5284</v>
      </c>
      <c r="C6221" t="s">
        <v>8613</v>
      </c>
      <c r="D6221" t="s">
        <v>125</v>
      </c>
      <c r="E6221" t="s">
        <v>5284</v>
      </c>
      <c r="F6221" t="s">
        <v>8613</v>
      </c>
      <c r="H6221" t="s">
        <v>137</v>
      </c>
      <c r="I6221" t="s">
        <v>8593</v>
      </c>
    </row>
    <row r="6222" spans="1:9" x14ac:dyDescent="0.25">
      <c r="A6222" t="s">
        <v>125</v>
      </c>
      <c r="B6222" t="s">
        <v>5284</v>
      </c>
      <c r="C6222" t="s">
        <v>8614</v>
      </c>
      <c r="D6222" t="s">
        <v>125</v>
      </c>
      <c r="E6222" t="s">
        <v>5284</v>
      </c>
      <c r="F6222" t="s">
        <v>8614</v>
      </c>
      <c r="H6222" t="s">
        <v>137</v>
      </c>
      <c r="I6222" t="s">
        <v>8594</v>
      </c>
    </row>
    <row r="6223" spans="1:9" x14ac:dyDescent="0.25">
      <c r="A6223" t="s">
        <v>125</v>
      </c>
      <c r="B6223" t="s">
        <v>5284</v>
      </c>
      <c r="C6223" t="s">
        <v>8615</v>
      </c>
      <c r="D6223" t="s">
        <v>125</v>
      </c>
      <c r="E6223" t="s">
        <v>5284</v>
      </c>
      <c r="F6223" t="s">
        <v>8615</v>
      </c>
      <c r="H6223" t="s">
        <v>137</v>
      </c>
      <c r="I6223" t="s">
        <v>8595</v>
      </c>
    </row>
    <row r="6224" spans="1:9" x14ac:dyDescent="0.25">
      <c r="A6224" t="s">
        <v>125</v>
      </c>
      <c r="B6224" t="s">
        <v>5284</v>
      </c>
      <c r="C6224" t="s">
        <v>8616</v>
      </c>
      <c r="D6224" t="s">
        <v>125</v>
      </c>
      <c r="E6224" t="s">
        <v>5284</v>
      </c>
      <c r="F6224" t="s">
        <v>8616</v>
      </c>
      <c r="H6224" t="s">
        <v>137</v>
      </c>
      <c r="I6224" t="s">
        <v>8596</v>
      </c>
    </row>
    <row r="6225" spans="1:9" x14ac:dyDescent="0.25">
      <c r="A6225" t="s">
        <v>125</v>
      </c>
      <c r="B6225" t="s">
        <v>5284</v>
      </c>
      <c r="C6225" t="s">
        <v>8617</v>
      </c>
      <c r="D6225" t="s">
        <v>125</v>
      </c>
      <c r="E6225" t="s">
        <v>5284</v>
      </c>
      <c r="F6225" t="s">
        <v>8617</v>
      </c>
      <c r="H6225" t="s">
        <v>137</v>
      </c>
      <c r="I6225" t="s">
        <v>8597</v>
      </c>
    </row>
    <row r="6226" spans="1:9" x14ac:dyDescent="0.25">
      <c r="A6226" t="s">
        <v>125</v>
      </c>
      <c r="B6226" t="s">
        <v>5284</v>
      </c>
      <c r="C6226" t="s">
        <v>8618</v>
      </c>
      <c r="D6226" t="s">
        <v>125</v>
      </c>
      <c r="E6226" t="s">
        <v>5284</v>
      </c>
      <c r="F6226" t="s">
        <v>8618</v>
      </c>
      <c r="H6226" t="s">
        <v>137</v>
      </c>
      <c r="I6226" t="s">
        <v>8598</v>
      </c>
    </row>
    <row r="6227" spans="1:9" x14ac:dyDescent="0.25">
      <c r="A6227" t="s">
        <v>125</v>
      </c>
      <c r="B6227" t="s">
        <v>5284</v>
      </c>
      <c r="C6227" t="s">
        <v>8619</v>
      </c>
      <c r="D6227" t="s">
        <v>125</v>
      </c>
      <c r="E6227" t="s">
        <v>5284</v>
      </c>
      <c r="F6227" t="s">
        <v>8619</v>
      </c>
      <c r="H6227" t="s">
        <v>137</v>
      </c>
      <c r="I6227" t="s">
        <v>8599</v>
      </c>
    </row>
    <row r="6228" spans="1:9" x14ac:dyDescent="0.25">
      <c r="A6228" t="s">
        <v>125</v>
      </c>
      <c r="B6228" t="s">
        <v>5284</v>
      </c>
      <c r="C6228" t="s">
        <v>8620</v>
      </c>
      <c r="D6228" t="s">
        <v>125</v>
      </c>
      <c r="E6228" t="s">
        <v>5284</v>
      </c>
      <c r="F6228" t="s">
        <v>8620</v>
      </c>
      <c r="H6228" t="s">
        <v>137</v>
      </c>
      <c r="I6228" t="s">
        <v>8600</v>
      </c>
    </row>
    <row r="6229" spans="1:9" x14ac:dyDescent="0.25">
      <c r="A6229" t="s">
        <v>125</v>
      </c>
      <c r="B6229" t="s">
        <v>5284</v>
      </c>
      <c r="C6229" t="s">
        <v>8621</v>
      </c>
      <c r="D6229" t="s">
        <v>125</v>
      </c>
      <c r="E6229" t="s">
        <v>5284</v>
      </c>
      <c r="F6229" t="s">
        <v>8621</v>
      </c>
      <c r="H6229" t="s">
        <v>137</v>
      </c>
      <c r="I6229" t="s">
        <v>8601</v>
      </c>
    </row>
    <row r="6230" spans="1:9" x14ac:dyDescent="0.25">
      <c r="A6230" t="s">
        <v>125</v>
      </c>
      <c r="B6230" t="s">
        <v>5284</v>
      </c>
      <c r="C6230" t="s">
        <v>8622</v>
      </c>
      <c r="D6230" t="s">
        <v>125</v>
      </c>
      <c r="E6230" t="s">
        <v>5284</v>
      </c>
      <c r="F6230" t="s">
        <v>8622</v>
      </c>
      <c r="H6230" t="s">
        <v>137</v>
      </c>
      <c r="I6230" t="s">
        <v>8602</v>
      </c>
    </row>
    <row r="6231" spans="1:9" x14ac:dyDescent="0.25">
      <c r="A6231" t="s">
        <v>125</v>
      </c>
      <c r="B6231" t="s">
        <v>5284</v>
      </c>
      <c r="C6231" t="s">
        <v>8623</v>
      </c>
      <c r="D6231" t="s">
        <v>125</v>
      </c>
      <c r="E6231" t="s">
        <v>5284</v>
      </c>
      <c r="F6231" t="s">
        <v>8623</v>
      </c>
      <c r="H6231" t="s">
        <v>137</v>
      </c>
      <c r="I6231" t="s">
        <v>8603</v>
      </c>
    </row>
    <row r="6232" spans="1:9" x14ac:dyDescent="0.25">
      <c r="A6232" t="s">
        <v>125</v>
      </c>
      <c r="B6232" t="s">
        <v>5284</v>
      </c>
      <c r="C6232" t="s">
        <v>8624</v>
      </c>
      <c r="D6232" t="s">
        <v>125</v>
      </c>
      <c r="E6232" t="s">
        <v>5284</v>
      </c>
      <c r="F6232" t="s">
        <v>8624</v>
      </c>
      <c r="H6232" t="s">
        <v>137</v>
      </c>
      <c r="I6232" t="s">
        <v>8604</v>
      </c>
    </row>
    <row r="6233" spans="1:9" x14ac:dyDescent="0.25">
      <c r="A6233" t="s">
        <v>125</v>
      </c>
      <c r="B6233" t="s">
        <v>5284</v>
      </c>
      <c r="C6233" t="s">
        <v>8625</v>
      </c>
      <c r="D6233" t="s">
        <v>125</v>
      </c>
      <c r="E6233" t="s">
        <v>5284</v>
      </c>
      <c r="F6233" t="s">
        <v>8625</v>
      </c>
      <c r="H6233" t="s">
        <v>137</v>
      </c>
      <c r="I6233" t="s">
        <v>8605</v>
      </c>
    </row>
    <row r="6234" spans="1:9" x14ac:dyDescent="0.25">
      <c r="A6234" t="s">
        <v>125</v>
      </c>
      <c r="B6234" t="s">
        <v>5284</v>
      </c>
      <c r="C6234" t="s">
        <v>8626</v>
      </c>
      <c r="D6234" t="s">
        <v>125</v>
      </c>
      <c r="E6234" t="s">
        <v>5284</v>
      </c>
      <c r="F6234" t="s">
        <v>8626</v>
      </c>
      <c r="H6234" t="s">
        <v>137</v>
      </c>
      <c r="I6234" t="s">
        <v>8606</v>
      </c>
    </row>
    <row r="6235" spans="1:9" x14ac:dyDescent="0.25">
      <c r="A6235" t="s">
        <v>125</v>
      </c>
      <c r="B6235" t="s">
        <v>5284</v>
      </c>
      <c r="C6235" t="s">
        <v>8627</v>
      </c>
      <c r="D6235" t="s">
        <v>125</v>
      </c>
      <c r="E6235" t="s">
        <v>5284</v>
      </c>
      <c r="F6235" t="s">
        <v>8627</v>
      </c>
      <c r="H6235" t="s">
        <v>137</v>
      </c>
      <c r="I6235" t="s">
        <v>8607</v>
      </c>
    </row>
    <row r="6236" spans="1:9" x14ac:dyDescent="0.25">
      <c r="A6236" t="s">
        <v>125</v>
      </c>
      <c r="B6236" t="s">
        <v>5284</v>
      </c>
      <c r="C6236" t="s">
        <v>8628</v>
      </c>
      <c r="D6236" t="s">
        <v>125</v>
      </c>
      <c r="E6236" t="s">
        <v>5284</v>
      </c>
      <c r="F6236" t="s">
        <v>8628</v>
      </c>
      <c r="H6236" t="s">
        <v>137</v>
      </c>
      <c r="I6236" t="s">
        <v>8608</v>
      </c>
    </row>
    <row r="6237" spans="1:9" x14ac:dyDescent="0.25">
      <c r="A6237" t="s">
        <v>125</v>
      </c>
      <c r="B6237" t="s">
        <v>5284</v>
      </c>
      <c r="C6237" t="s">
        <v>8629</v>
      </c>
      <c r="D6237" t="s">
        <v>125</v>
      </c>
      <c r="E6237" t="s">
        <v>5284</v>
      </c>
      <c r="F6237" t="s">
        <v>8629</v>
      </c>
      <c r="H6237" t="s">
        <v>137</v>
      </c>
      <c r="I6237" t="s">
        <v>8609</v>
      </c>
    </row>
    <row r="6238" spans="1:9" x14ac:dyDescent="0.25">
      <c r="A6238" t="s">
        <v>125</v>
      </c>
      <c r="B6238" t="s">
        <v>5284</v>
      </c>
      <c r="C6238" t="s">
        <v>8630</v>
      </c>
      <c r="D6238" t="s">
        <v>125</v>
      </c>
      <c r="E6238" t="s">
        <v>5284</v>
      </c>
      <c r="F6238" t="s">
        <v>8630</v>
      </c>
      <c r="H6238" t="s">
        <v>137</v>
      </c>
      <c r="I6238" t="s">
        <v>8611</v>
      </c>
    </row>
    <row r="6239" spans="1:9" x14ac:dyDescent="0.25">
      <c r="A6239" t="s">
        <v>125</v>
      </c>
      <c r="B6239" t="s">
        <v>5284</v>
      </c>
      <c r="C6239" t="s">
        <v>8631</v>
      </c>
      <c r="D6239" t="s">
        <v>125</v>
      </c>
      <c r="E6239" t="s">
        <v>5284</v>
      </c>
      <c r="F6239" t="s">
        <v>8631</v>
      </c>
      <c r="H6239" t="s">
        <v>137</v>
      </c>
      <c r="I6239" t="s">
        <v>8612</v>
      </c>
    </row>
    <row r="6240" spans="1:9" x14ac:dyDescent="0.25">
      <c r="A6240" t="s">
        <v>125</v>
      </c>
      <c r="B6240" t="s">
        <v>5284</v>
      </c>
      <c r="C6240" t="s">
        <v>8632</v>
      </c>
      <c r="D6240" t="s">
        <v>125</v>
      </c>
      <c r="E6240" t="s">
        <v>5284</v>
      </c>
      <c r="F6240" t="s">
        <v>8632</v>
      </c>
      <c r="H6240" t="s">
        <v>137</v>
      </c>
      <c r="I6240" t="s">
        <v>8613</v>
      </c>
    </row>
    <row r="6241" spans="1:9" x14ac:dyDescent="0.25">
      <c r="A6241" t="s">
        <v>125</v>
      </c>
      <c r="B6241" t="s">
        <v>5284</v>
      </c>
      <c r="C6241" t="s">
        <v>8633</v>
      </c>
      <c r="D6241" t="s">
        <v>125</v>
      </c>
      <c r="E6241" t="s">
        <v>5284</v>
      </c>
      <c r="F6241" t="s">
        <v>8633</v>
      </c>
      <c r="H6241" t="s">
        <v>137</v>
      </c>
      <c r="I6241" t="s">
        <v>8614</v>
      </c>
    </row>
    <row r="6242" spans="1:9" x14ac:dyDescent="0.25">
      <c r="A6242" t="s">
        <v>125</v>
      </c>
      <c r="B6242" t="s">
        <v>5284</v>
      </c>
      <c r="C6242" t="s">
        <v>8634</v>
      </c>
      <c r="D6242" t="s">
        <v>125</v>
      </c>
      <c r="E6242" t="s">
        <v>5284</v>
      </c>
      <c r="F6242" t="s">
        <v>8634</v>
      </c>
      <c r="H6242" t="s">
        <v>137</v>
      </c>
      <c r="I6242" t="s">
        <v>8615</v>
      </c>
    </row>
    <row r="6243" spans="1:9" x14ac:dyDescent="0.25">
      <c r="A6243" t="s">
        <v>125</v>
      </c>
      <c r="B6243" t="s">
        <v>5284</v>
      </c>
      <c r="C6243" t="s">
        <v>8635</v>
      </c>
      <c r="D6243" t="s">
        <v>125</v>
      </c>
      <c r="E6243" t="s">
        <v>5284</v>
      </c>
      <c r="F6243" t="s">
        <v>8635</v>
      </c>
      <c r="H6243" t="s">
        <v>137</v>
      </c>
      <c r="I6243" t="s">
        <v>8616</v>
      </c>
    </row>
    <row r="6244" spans="1:9" x14ac:dyDescent="0.25">
      <c r="A6244" t="s">
        <v>125</v>
      </c>
      <c r="B6244" t="s">
        <v>5284</v>
      </c>
      <c r="C6244" t="s">
        <v>8636</v>
      </c>
      <c r="D6244" t="s">
        <v>125</v>
      </c>
      <c r="E6244" t="s">
        <v>5284</v>
      </c>
      <c r="F6244" t="s">
        <v>8636</v>
      </c>
      <c r="H6244" t="s">
        <v>137</v>
      </c>
      <c r="I6244" t="s">
        <v>8617</v>
      </c>
    </row>
    <row r="6245" spans="1:9" x14ac:dyDescent="0.25">
      <c r="A6245" t="s">
        <v>125</v>
      </c>
      <c r="B6245" t="s">
        <v>5284</v>
      </c>
      <c r="C6245" t="s">
        <v>8637</v>
      </c>
      <c r="D6245" t="s">
        <v>125</v>
      </c>
      <c r="E6245" t="s">
        <v>5284</v>
      </c>
      <c r="F6245" t="s">
        <v>8637</v>
      </c>
      <c r="H6245" t="s">
        <v>137</v>
      </c>
      <c r="I6245" t="s">
        <v>8618</v>
      </c>
    </row>
    <row r="6246" spans="1:9" x14ac:dyDescent="0.25">
      <c r="A6246" t="s">
        <v>125</v>
      </c>
      <c r="B6246" t="s">
        <v>5284</v>
      </c>
      <c r="C6246" t="s">
        <v>8638</v>
      </c>
      <c r="D6246" t="s">
        <v>125</v>
      </c>
      <c r="E6246" t="s">
        <v>5284</v>
      </c>
      <c r="F6246" t="s">
        <v>8638</v>
      </c>
      <c r="H6246" t="s">
        <v>137</v>
      </c>
      <c r="I6246" t="s">
        <v>8619</v>
      </c>
    </row>
    <row r="6247" spans="1:9" x14ac:dyDescent="0.25">
      <c r="A6247" t="s">
        <v>125</v>
      </c>
      <c r="B6247" t="s">
        <v>5284</v>
      </c>
      <c r="C6247" t="s">
        <v>8639</v>
      </c>
      <c r="D6247" t="s">
        <v>125</v>
      </c>
      <c r="E6247" t="s">
        <v>5284</v>
      </c>
      <c r="F6247" t="s">
        <v>8639</v>
      </c>
      <c r="H6247" t="s">
        <v>137</v>
      </c>
      <c r="I6247" t="s">
        <v>8620</v>
      </c>
    </row>
    <row r="6248" spans="1:9" x14ac:dyDescent="0.25">
      <c r="A6248" t="s">
        <v>125</v>
      </c>
      <c r="B6248" t="s">
        <v>5284</v>
      </c>
      <c r="C6248" t="s">
        <v>8640</v>
      </c>
      <c r="D6248" t="s">
        <v>125</v>
      </c>
      <c r="E6248" t="s">
        <v>5284</v>
      </c>
      <c r="F6248" t="s">
        <v>8640</v>
      </c>
      <c r="H6248" t="s">
        <v>137</v>
      </c>
      <c r="I6248" t="s">
        <v>8622</v>
      </c>
    </row>
    <row r="6249" spans="1:9" x14ac:dyDescent="0.25">
      <c r="A6249" t="s">
        <v>125</v>
      </c>
      <c r="B6249" t="s">
        <v>5284</v>
      </c>
      <c r="C6249" t="s">
        <v>8641</v>
      </c>
      <c r="D6249" t="s">
        <v>125</v>
      </c>
      <c r="E6249" t="s">
        <v>5284</v>
      </c>
      <c r="F6249" t="s">
        <v>8641</v>
      </c>
      <c r="H6249" t="s">
        <v>137</v>
      </c>
      <c r="I6249" t="s">
        <v>8623</v>
      </c>
    </row>
    <row r="6250" spans="1:9" x14ac:dyDescent="0.25">
      <c r="A6250" t="s">
        <v>125</v>
      </c>
      <c r="B6250" t="s">
        <v>5284</v>
      </c>
      <c r="C6250" t="s">
        <v>8642</v>
      </c>
      <c r="D6250" t="s">
        <v>125</v>
      </c>
      <c r="E6250" t="s">
        <v>5284</v>
      </c>
      <c r="F6250" t="s">
        <v>8642</v>
      </c>
      <c r="H6250" t="s">
        <v>137</v>
      </c>
      <c r="I6250" t="s">
        <v>8624</v>
      </c>
    </row>
    <row r="6251" spans="1:9" x14ac:dyDescent="0.25">
      <c r="A6251" t="s">
        <v>125</v>
      </c>
      <c r="B6251" t="s">
        <v>5284</v>
      </c>
      <c r="C6251" t="s">
        <v>8643</v>
      </c>
      <c r="D6251" t="s">
        <v>125</v>
      </c>
      <c r="E6251" t="s">
        <v>5284</v>
      </c>
      <c r="F6251" t="s">
        <v>8643</v>
      </c>
      <c r="H6251" t="s">
        <v>137</v>
      </c>
      <c r="I6251" t="s">
        <v>8625</v>
      </c>
    </row>
    <row r="6252" spans="1:9" x14ac:dyDescent="0.25">
      <c r="A6252" t="s">
        <v>125</v>
      </c>
      <c r="B6252" t="s">
        <v>5284</v>
      </c>
      <c r="C6252" t="s">
        <v>8644</v>
      </c>
      <c r="D6252" t="s">
        <v>125</v>
      </c>
      <c r="E6252" t="s">
        <v>5284</v>
      </c>
      <c r="F6252" t="s">
        <v>8644</v>
      </c>
      <c r="H6252" t="s">
        <v>137</v>
      </c>
      <c r="I6252" t="s">
        <v>8626</v>
      </c>
    </row>
    <row r="6253" spans="1:9" x14ac:dyDescent="0.25">
      <c r="A6253" t="s">
        <v>125</v>
      </c>
      <c r="B6253" t="s">
        <v>5284</v>
      </c>
      <c r="C6253" t="s">
        <v>8645</v>
      </c>
      <c r="D6253" t="s">
        <v>125</v>
      </c>
      <c r="E6253" t="s">
        <v>5284</v>
      </c>
      <c r="F6253" t="s">
        <v>8645</v>
      </c>
      <c r="H6253" t="s">
        <v>137</v>
      </c>
      <c r="I6253" t="s">
        <v>8627</v>
      </c>
    </row>
    <row r="6254" spans="1:9" x14ac:dyDescent="0.25">
      <c r="A6254" t="s">
        <v>125</v>
      </c>
      <c r="B6254" t="s">
        <v>5284</v>
      </c>
      <c r="C6254" t="s">
        <v>8646</v>
      </c>
      <c r="D6254" t="s">
        <v>125</v>
      </c>
      <c r="E6254" t="s">
        <v>5284</v>
      </c>
      <c r="F6254" t="s">
        <v>8646</v>
      </c>
      <c r="H6254" t="s">
        <v>137</v>
      </c>
      <c r="I6254" t="s">
        <v>8628</v>
      </c>
    </row>
    <row r="6255" spans="1:9" x14ac:dyDescent="0.25">
      <c r="A6255" t="s">
        <v>125</v>
      </c>
      <c r="B6255" t="s">
        <v>5284</v>
      </c>
      <c r="C6255" t="s">
        <v>8647</v>
      </c>
      <c r="D6255" t="s">
        <v>125</v>
      </c>
      <c r="E6255" t="s">
        <v>5284</v>
      </c>
      <c r="F6255" t="s">
        <v>8647</v>
      </c>
      <c r="H6255" t="s">
        <v>137</v>
      </c>
      <c r="I6255" t="s">
        <v>8629</v>
      </c>
    </row>
    <row r="6256" spans="1:9" x14ac:dyDescent="0.25">
      <c r="A6256" t="s">
        <v>125</v>
      </c>
      <c r="B6256" t="s">
        <v>5284</v>
      </c>
      <c r="C6256" t="s">
        <v>8648</v>
      </c>
      <c r="D6256" t="s">
        <v>125</v>
      </c>
      <c r="E6256" t="s">
        <v>5284</v>
      </c>
      <c r="F6256" t="s">
        <v>8648</v>
      </c>
      <c r="H6256" t="s">
        <v>137</v>
      </c>
      <c r="I6256" t="s">
        <v>8630</v>
      </c>
    </row>
    <row r="6257" spans="1:9" x14ac:dyDescent="0.25">
      <c r="A6257" t="s">
        <v>125</v>
      </c>
      <c r="B6257" t="s">
        <v>5284</v>
      </c>
      <c r="C6257" t="s">
        <v>8649</v>
      </c>
      <c r="D6257" t="s">
        <v>125</v>
      </c>
      <c r="E6257" t="s">
        <v>5284</v>
      </c>
      <c r="F6257" t="s">
        <v>8649</v>
      </c>
      <c r="H6257" t="s">
        <v>137</v>
      </c>
      <c r="I6257" t="s">
        <v>8631</v>
      </c>
    </row>
    <row r="6258" spans="1:9" x14ac:dyDescent="0.25">
      <c r="A6258" t="s">
        <v>125</v>
      </c>
      <c r="B6258" t="s">
        <v>5284</v>
      </c>
      <c r="C6258" t="s">
        <v>8650</v>
      </c>
      <c r="D6258" t="s">
        <v>125</v>
      </c>
      <c r="E6258" t="s">
        <v>5284</v>
      </c>
      <c r="F6258" t="s">
        <v>8650</v>
      </c>
      <c r="H6258" t="s">
        <v>137</v>
      </c>
      <c r="I6258" t="s">
        <v>8632</v>
      </c>
    </row>
    <row r="6259" spans="1:9" x14ac:dyDescent="0.25">
      <c r="A6259" t="s">
        <v>125</v>
      </c>
      <c r="B6259" t="s">
        <v>5284</v>
      </c>
      <c r="C6259" t="s">
        <v>8651</v>
      </c>
      <c r="D6259" t="s">
        <v>125</v>
      </c>
      <c r="E6259" t="s">
        <v>5284</v>
      </c>
      <c r="F6259" t="s">
        <v>8651</v>
      </c>
      <c r="H6259" t="s">
        <v>137</v>
      </c>
      <c r="I6259" t="s">
        <v>9098</v>
      </c>
    </row>
    <row r="6260" spans="1:9" x14ac:dyDescent="0.25">
      <c r="A6260" t="s">
        <v>125</v>
      </c>
      <c r="B6260" t="s">
        <v>5284</v>
      </c>
      <c r="C6260" t="s">
        <v>8652</v>
      </c>
      <c r="D6260" t="s">
        <v>125</v>
      </c>
      <c r="E6260" t="s">
        <v>5284</v>
      </c>
      <c r="F6260" t="s">
        <v>8652</v>
      </c>
      <c r="H6260" t="s">
        <v>137</v>
      </c>
      <c r="I6260" t="s">
        <v>8633</v>
      </c>
    </row>
    <row r="6261" spans="1:9" x14ac:dyDescent="0.25">
      <c r="A6261" t="s">
        <v>125</v>
      </c>
      <c r="B6261" t="s">
        <v>5284</v>
      </c>
      <c r="C6261" t="s">
        <v>8653</v>
      </c>
      <c r="D6261" t="s">
        <v>125</v>
      </c>
      <c r="E6261" t="s">
        <v>5284</v>
      </c>
      <c r="F6261" t="s">
        <v>8653</v>
      </c>
      <c r="H6261" t="s">
        <v>137</v>
      </c>
      <c r="I6261" t="s">
        <v>8634</v>
      </c>
    </row>
    <row r="6262" spans="1:9" x14ac:dyDescent="0.25">
      <c r="A6262" t="s">
        <v>125</v>
      </c>
      <c r="B6262" t="s">
        <v>5284</v>
      </c>
      <c r="C6262" t="s">
        <v>8654</v>
      </c>
      <c r="D6262" t="s">
        <v>125</v>
      </c>
      <c r="E6262" t="s">
        <v>5284</v>
      </c>
      <c r="F6262" t="s">
        <v>8654</v>
      </c>
      <c r="H6262" t="s">
        <v>137</v>
      </c>
      <c r="I6262" t="s">
        <v>8635</v>
      </c>
    </row>
    <row r="6263" spans="1:9" x14ac:dyDescent="0.25">
      <c r="A6263" t="s">
        <v>125</v>
      </c>
      <c r="B6263" t="s">
        <v>5284</v>
      </c>
      <c r="C6263" t="s">
        <v>8655</v>
      </c>
      <c r="D6263" t="s">
        <v>125</v>
      </c>
      <c r="E6263" t="s">
        <v>5284</v>
      </c>
      <c r="F6263" t="s">
        <v>8655</v>
      </c>
      <c r="H6263" t="s">
        <v>137</v>
      </c>
      <c r="I6263" t="s">
        <v>8636</v>
      </c>
    </row>
    <row r="6264" spans="1:9" x14ac:dyDescent="0.25">
      <c r="A6264" t="s">
        <v>125</v>
      </c>
      <c r="B6264" t="s">
        <v>5284</v>
      </c>
      <c r="C6264" t="s">
        <v>8656</v>
      </c>
      <c r="D6264" t="s">
        <v>125</v>
      </c>
      <c r="E6264" t="s">
        <v>5284</v>
      </c>
      <c r="F6264" t="s">
        <v>8656</v>
      </c>
      <c r="H6264" t="s">
        <v>137</v>
      </c>
      <c r="I6264" t="s">
        <v>8637</v>
      </c>
    </row>
    <row r="6265" spans="1:9" x14ac:dyDescent="0.25">
      <c r="A6265" t="s">
        <v>125</v>
      </c>
      <c r="B6265" t="s">
        <v>5284</v>
      </c>
      <c r="C6265" t="s">
        <v>8657</v>
      </c>
      <c r="D6265" t="s">
        <v>125</v>
      </c>
      <c r="E6265" t="s">
        <v>5284</v>
      </c>
      <c r="F6265" t="s">
        <v>8657</v>
      </c>
      <c r="H6265" t="s">
        <v>137</v>
      </c>
      <c r="I6265" t="s">
        <v>8638</v>
      </c>
    </row>
    <row r="6266" spans="1:9" x14ac:dyDescent="0.25">
      <c r="A6266" t="s">
        <v>125</v>
      </c>
      <c r="B6266" t="s">
        <v>5284</v>
      </c>
      <c r="C6266" t="s">
        <v>8658</v>
      </c>
      <c r="D6266" t="s">
        <v>125</v>
      </c>
      <c r="E6266" t="s">
        <v>5284</v>
      </c>
      <c r="F6266" t="s">
        <v>8658</v>
      </c>
      <c r="H6266" t="s">
        <v>137</v>
      </c>
      <c r="I6266" t="s">
        <v>8639</v>
      </c>
    </row>
    <row r="6267" spans="1:9" x14ac:dyDescent="0.25">
      <c r="A6267" t="s">
        <v>125</v>
      </c>
      <c r="B6267" t="s">
        <v>5284</v>
      </c>
      <c r="C6267" t="s">
        <v>8659</v>
      </c>
      <c r="D6267" t="s">
        <v>125</v>
      </c>
      <c r="E6267" t="s">
        <v>5284</v>
      </c>
      <c r="F6267" t="s">
        <v>8659</v>
      </c>
      <c r="H6267" t="s">
        <v>137</v>
      </c>
      <c r="I6267" t="s">
        <v>8640</v>
      </c>
    </row>
    <row r="6268" spans="1:9" x14ac:dyDescent="0.25">
      <c r="A6268" t="s">
        <v>125</v>
      </c>
      <c r="B6268" t="s">
        <v>5284</v>
      </c>
      <c r="C6268" t="s">
        <v>8660</v>
      </c>
      <c r="D6268" t="s">
        <v>125</v>
      </c>
      <c r="E6268" t="s">
        <v>5284</v>
      </c>
      <c r="F6268" t="s">
        <v>8660</v>
      </c>
      <c r="H6268" t="s">
        <v>137</v>
      </c>
      <c r="I6268" t="s">
        <v>8641</v>
      </c>
    </row>
    <row r="6269" spans="1:9" x14ac:dyDescent="0.25">
      <c r="A6269" t="s">
        <v>125</v>
      </c>
      <c r="B6269" t="s">
        <v>5284</v>
      </c>
      <c r="C6269" t="s">
        <v>8661</v>
      </c>
      <c r="D6269" t="s">
        <v>125</v>
      </c>
      <c r="E6269" t="s">
        <v>5284</v>
      </c>
      <c r="F6269" t="s">
        <v>8661</v>
      </c>
      <c r="H6269" t="s">
        <v>137</v>
      </c>
      <c r="I6269" t="s">
        <v>8644</v>
      </c>
    </row>
    <row r="6270" spans="1:9" x14ac:dyDescent="0.25">
      <c r="A6270" t="s">
        <v>125</v>
      </c>
      <c r="B6270" t="s">
        <v>5284</v>
      </c>
      <c r="C6270" t="s">
        <v>8662</v>
      </c>
      <c r="D6270" t="s">
        <v>125</v>
      </c>
      <c r="E6270" t="s">
        <v>5284</v>
      </c>
      <c r="F6270" t="s">
        <v>8662</v>
      </c>
      <c r="H6270" t="s">
        <v>137</v>
      </c>
      <c r="I6270" t="s">
        <v>8645</v>
      </c>
    </row>
    <row r="6271" spans="1:9" x14ac:dyDescent="0.25">
      <c r="A6271" t="s">
        <v>125</v>
      </c>
      <c r="B6271" t="s">
        <v>5284</v>
      </c>
      <c r="C6271" t="s">
        <v>8663</v>
      </c>
      <c r="D6271" t="s">
        <v>125</v>
      </c>
      <c r="E6271" t="s">
        <v>5284</v>
      </c>
      <c r="F6271" t="s">
        <v>8663</v>
      </c>
      <c r="H6271" t="s">
        <v>137</v>
      </c>
      <c r="I6271" t="s">
        <v>8646</v>
      </c>
    </row>
    <row r="6272" spans="1:9" x14ac:dyDescent="0.25">
      <c r="A6272" t="s">
        <v>125</v>
      </c>
      <c r="B6272" t="s">
        <v>5284</v>
      </c>
      <c r="C6272" t="s">
        <v>8664</v>
      </c>
      <c r="D6272" t="s">
        <v>125</v>
      </c>
      <c r="E6272" t="s">
        <v>5284</v>
      </c>
      <c r="F6272" t="s">
        <v>8664</v>
      </c>
      <c r="H6272" t="s">
        <v>137</v>
      </c>
      <c r="I6272" t="s">
        <v>8647</v>
      </c>
    </row>
    <row r="6273" spans="1:9" x14ac:dyDescent="0.25">
      <c r="A6273" t="s">
        <v>125</v>
      </c>
      <c r="B6273" t="s">
        <v>5284</v>
      </c>
      <c r="C6273" t="s">
        <v>8665</v>
      </c>
      <c r="D6273" t="s">
        <v>125</v>
      </c>
      <c r="E6273" t="s">
        <v>5284</v>
      </c>
      <c r="F6273" t="s">
        <v>8665</v>
      </c>
      <c r="H6273" t="s">
        <v>137</v>
      </c>
      <c r="I6273" t="s">
        <v>8648</v>
      </c>
    </row>
    <row r="6274" spans="1:9" x14ac:dyDescent="0.25">
      <c r="A6274" t="s">
        <v>125</v>
      </c>
      <c r="B6274" t="s">
        <v>5284</v>
      </c>
      <c r="C6274" t="s">
        <v>8666</v>
      </c>
      <c r="D6274" t="s">
        <v>125</v>
      </c>
      <c r="E6274" t="s">
        <v>5284</v>
      </c>
      <c r="F6274" t="s">
        <v>8666</v>
      </c>
      <c r="H6274" t="s">
        <v>137</v>
      </c>
      <c r="I6274" t="s">
        <v>8649</v>
      </c>
    </row>
    <row r="6275" spans="1:9" x14ac:dyDescent="0.25">
      <c r="A6275" t="s">
        <v>125</v>
      </c>
      <c r="B6275" t="s">
        <v>5284</v>
      </c>
      <c r="C6275" t="s">
        <v>8667</v>
      </c>
      <c r="D6275" t="s">
        <v>125</v>
      </c>
      <c r="E6275" t="s">
        <v>5284</v>
      </c>
      <c r="F6275" t="s">
        <v>8667</v>
      </c>
      <c r="H6275" t="s">
        <v>137</v>
      </c>
      <c r="I6275" t="s">
        <v>8650</v>
      </c>
    </row>
    <row r="6276" spans="1:9" x14ac:dyDescent="0.25">
      <c r="A6276" t="s">
        <v>125</v>
      </c>
      <c r="B6276" t="s">
        <v>5284</v>
      </c>
      <c r="C6276" t="s">
        <v>8668</v>
      </c>
      <c r="D6276" t="s">
        <v>125</v>
      </c>
      <c r="E6276" t="s">
        <v>5284</v>
      </c>
      <c r="F6276" t="s">
        <v>8668</v>
      </c>
      <c r="H6276" t="s">
        <v>137</v>
      </c>
      <c r="I6276" t="s">
        <v>8651</v>
      </c>
    </row>
    <row r="6277" spans="1:9" x14ac:dyDescent="0.25">
      <c r="A6277" t="s">
        <v>125</v>
      </c>
      <c r="B6277" t="s">
        <v>5284</v>
      </c>
      <c r="C6277" t="s">
        <v>8669</v>
      </c>
      <c r="D6277" t="s">
        <v>125</v>
      </c>
      <c r="E6277" t="s">
        <v>5284</v>
      </c>
      <c r="F6277" t="s">
        <v>8669</v>
      </c>
      <c r="H6277" t="s">
        <v>137</v>
      </c>
      <c r="I6277" t="s">
        <v>8652</v>
      </c>
    </row>
    <row r="6278" spans="1:9" x14ac:dyDescent="0.25">
      <c r="A6278" t="s">
        <v>125</v>
      </c>
      <c r="B6278" t="s">
        <v>5284</v>
      </c>
      <c r="C6278" t="s">
        <v>8670</v>
      </c>
      <c r="D6278" t="s">
        <v>125</v>
      </c>
      <c r="E6278" t="s">
        <v>5284</v>
      </c>
      <c r="F6278" t="s">
        <v>8670</v>
      </c>
      <c r="H6278" t="s">
        <v>137</v>
      </c>
      <c r="I6278" t="s">
        <v>8653</v>
      </c>
    </row>
    <row r="6279" spans="1:9" x14ac:dyDescent="0.25">
      <c r="A6279" t="s">
        <v>125</v>
      </c>
      <c r="B6279" t="s">
        <v>5284</v>
      </c>
      <c r="C6279" t="s">
        <v>8671</v>
      </c>
      <c r="D6279" t="s">
        <v>125</v>
      </c>
      <c r="E6279" t="s">
        <v>5284</v>
      </c>
      <c r="F6279" t="s">
        <v>8671</v>
      </c>
      <c r="H6279" t="s">
        <v>137</v>
      </c>
      <c r="I6279" t="s">
        <v>8654</v>
      </c>
    </row>
    <row r="6280" spans="1:9" x14ac:dyDescent="0.25">
      <c r="A6280" t="s">
        <v>125</v>
      </c>
      <c r="B6280" t="s">
        <v>5284</v>
      </c>
      <c r="C6280" t="s">
        <v>8672</v>
      </c>
      <c r="D6280" t="s">
        <v>125</v>
      </c>
      <c r="E6280" t="s">
        <v>5284</v>
      </c>
      <c r="F6280" t="s">
        <v>8672</v>
      </c>
      <c r="H6280" t="s">
        <v>137</v>
      </c>
      <c r="I6280" t="s">
        <v>8655</v>
      </c>
    </row>
    <row r="6281" spans="1:9" x14ac:dyDescent="0.25">
      <c r="A6281" t="s">
        <v>125</v>
      </c>
      <c r="B6281" t="s">
        <v>5284</v>
      </c>
      <c r="C6281" t="s">
        <v>8673</v>
      </c>
      <c r="D6281" t="s">
        <v>125</v>
      </c>
      <c r="E6281" t="s">
        <v>5284</v>
      </c>
      <c r="F6281" t="s">
        <v>8673</v>
      </c>
      <c r="H6281" t="s">
        <v>137</v>
      </c>
      <c r="I6281" t="s">
        <v>8656</v>
      </c>
    </row>
    <row r="6282" spans="1:9" x14ac:dyDescent="0.25">
      <c r="A6282" t="s">
        <v>125</v>
      </c>
      <c r="B6282" t="s">
        <v>5284</v>
      </c>
      <c r="C6282" t="s">
        <v>8674</v>
      </c>
      <c r="D6282" t="s">
        <v>125</v>
      </c>
      <c r="E6282" t="s">
        <v>5284</v>
      </c>
      <c r="F6282" t="s">
        <v>8674</v>
      </c>
      <c r="H6282" t="s">
        <v>137</v>
      </c>
      <c r="I6282" t="s">
        <v>8657</v>
      </c>
    </row>
    <row r="6283" spans="1:9" x14ac:dyDescent="0.25">
      <c r="A6283" t="s">
        <v>125</v>
      </c>
      <c r="B6283" t="s">
        <v>5284</v>
      </c>
      <c r="C6283" t="s">
        <v>8675</v>
      </c>
      <c r="D6283" t="s">
        <v>125</v>
      </c>
      <c r="E6283" t="s">
        <v>5284</v>
      </c>
      <c r="F6283" t="s">
        <v>8675</v>
      </c>
      <c r="H6283" t="s">
        <v>137</v>
      </c>
      <c r="I6283" t="s">
        <v>8658</v>
      </c>
    </row>
    <row r="6284" spans="1:9" x14ac:dyDescent="0.25">
      <c r="A6284" t="s">
        <v>125</v>
      </c>
      <c r="B6284" t="s">
        <v>5284</v>
      </c>
      <c r="C6284" t="s">
        <v>8676</v>
      </c>
      <c r="D6284" t="s">
        <v>125</v>
      </c>
      <c r="E6284" t="s">
        <v>5284</v>
      </c>
      <c r="F6284" t="s">
        <v>8676</v>
      </c>
      <c r="H6284" t="s">
        <v>137</v>
      </c>
      <c r="I6284" t="s">
        <v>8659</v>
      </c>
    </row>
    <row r="6285" spans="1:9" x14ac:dyDescent="0.25">
      <c r="A6285" t="s">
        <v>125</v>
      </c>
      <c r="B6285" t="s">
        <v>5284</v>
      </c>
      <c r="C6285" t="s">
        <v>8677</v>
      </c>
      <c r="D6285" t="s">
        <v>125</v>
      </c>
      <c r="E6285" t="s">
        <v>5284</v>
      </c>
      <c r="F6285" t="s">
        <v>8677</v>
      </c>
      <c r="H6285" t="s">
        <v>137</v>
      </c>
      <c r="I6285" t="s">
        <v>8660</v>
      </c>
    </row>
    <row r="6286" spans="1:9" x14ac:dyDescent="0.25">
      <c r="A6286" t="s">
        <v>125</v>
      </c>
      <c r="B6286" t="s">
        <v>5284</v>
      </c>
      <c r="C6286" t="s">
        <v>8678</v>
      </c>
      <c r="D6286" t="s">
        <v>125</v>
      </c>
      <c r="E6286" t="s">
        <v>5284</v>
      </c>
      <c r="F6286" t="s">
        <v>8678</v>
      </c>
      <c r="H6286" t="s">
        <v>137</v>
      </c>
      <c r="I6286" t="s">
        <v>8661</v>
      </c>
    </row>
    <row r="6287" spans="1:9" x14ac:dyDescent="0.25">
      <c r="A6287" t="s">
        <v>125</v>
      </c>
      <c r="B6287" t="s">
        <v>5284</v>
      </c>
      <c r="C6287" t="s">
        <v>8679</v>
      </c>
      <c r="D6287" t="s">
        <v>125</v>
      </c>
      <c r="E6287" t="s">
        <v>5284</v>
      </c>
      <c r="F6287" t="s">
        <v>8679</v>
      </c>
      <c r="H6287" t="s">
        <v>137</v>
      </c>
      <c r="I6287" t="s">
        <v>8662</v>
      </c>
    </row>
    <row r="6288" spans="1:9" x14ac:dyDescent="0.25">
      <c r="A6288" t="s">
        <v>125</v>
      </c>
      <c r="B6288" t="s">
        <v>5284</v>
      </c>
      <c r="C6288" t="s">
        <v>8680</v>
      </c>
      <c r="D6288" t="s">
        <v>125</v>
      </c>
      <c r="E6288" t="s">
        <v>5284</v>
      </c>
      <c r="F6288" t="s">
        <v>8680</v>
      </c>
      <c r="H6288" t="s">
        <v>137</v>
      </c>
      <c r="I6288" t="s">
        <v>8663</v>
      </c>
    </row>
    <row r="6289" spans="1:9" x14ac:dyDescent="0.25">
      <c r="A6289" t="s">
        <v>125</v>
      </c>
      <c r="B6289" t="s">
        <v>5284</v>
      </c>
      <c r="C6289" t="s">
        <v>8681</v>
      </c>
      <c r="D6289" t="s">
        <v>125</v>
      </c>
      <c r="E6289" t="s">
        <v>5284</v>
      </c>
      <c r="F6289" t="s">
        <v>8681</v>
      </c>
      <c r="H6289" t="s">
        <v>137</v>
      </c>
      <c r="I6289" t="s">
        <v>8664</v>
      </c>
    </row>
    <row r="6290" spans="1:9" x14ac:dyDescent="0.25">
      <c r="A6290" t="s">
        <v>125</v>
      </c>
      <c r="B6290" t="s">
        <v>5284</v>
      </c>
      <c r="C6290" t="s">
        <v>8682</v>
      </c>
      <c r="D6290" t="s">
        <v>125</v>
      </c>
      <c r="E6290" t="s">
        <v>5284</v>
      </c>
      <c r="F6290" t="s">
        <v>8682</v>
      </c>
      <c r="H6290" t="s">
        <v>137</v>
      </c>
      <c r="I6290" t="s">
        <v>8665</v>
      </c>
    </row>
    <row r="6291" spans="1:9" x14ac:dyDescent="0.25">
      <c r="A6291" t="s">
        <v>125</v>
      </c>
      <c r="B6291" t="s">
        <v>5284</v>
      </c>
      <c r="C6291" t="s">
        <v>8683</v>
      </c>
      <c r="D6291" t="s">
        <v>125</v>
      </c>
      <c r="E6291" t="s">
        <v>5284</v>
      </c>
      <c r="F6291" t="s">
        <v>8683</v>
      </c>
      <c r="H6291" t="s">
        <v>137</v>
      </c>
      <c r="I6291" t="s">
        <v>8666</v>
      </c>
    </row>
    <row r="6292" spans="1:9" x14ac:dyDescent="0.25">
      <c r="A6292" t="s">
        <v>125</v>
      </c>
      <c r="B6292" t="s">
        <v>5284</v>
      </c>
      <c r="C6292" t="s">
        <v>8684</v>
      </c>
      <c r="D6292" t="s">
        <v>125</v>
      </c>
      <c r="E6292" t="s">
        <v>5284</v>
      </c>
      <c r="F6292" t="s">
        <v>8684</v>
      </c>
      <c r="H6292" t="s">
        <v>137</v>
      </c>
      <c r="I6292" t="s">
        <v>8667</v>
      </c>
    </row>
    <row r="6293" spans="1:9" x14ac:dyDescent="0.25">
      <c r="A6293" t="s">
        <v>125</v>
      </c>
      <c r="B6293" t="s">
        <v>5284</v>
      </c>
      <c r="C6293" t="s">
        <v>8685</v>
      </c>
      <c r="D6293" t="s">
        <v>125</v>
      </c>
      <c r="E6293" t="s">
        <v>5284</v>
      </c>
      <c r="F6293" t="s">
        <v>8685</v>
      </c>
      <c r="H6293" t="s">
        <v>137</v>
      </c>
      <c r="I6293" t="s">
        <v>8668</v>
      </c>
    </row>
    <row r="6294" spans="1:9" x14ac:dyDescent="0.25">
      <c r="A6294" t="s">
        <v>125</v>
      </c>
      <c r="B6294" t="s">
        <v>5284</v>
      </c>
      <c r="C6294" t="s">
        <v>8686</v>
      </c>
      <c r="D6294" t="s">
        <v>125</v>
      </c>
      <c r="E6294" t="s">
        <v>5284</v>
      </c>
      <c r="F6294" t="s">
        <v>8686</v>
      </c>
      <c r="H6294" t="s">
        <v>137</v>
      </c>
      <c r="I6294" t="s">
        <v>8669</v>
      </c>
    </row>
    <row r="6295" spans="1:9" x14ac:dyDescent="0.25">
      <c r="A6295" t="s">
        <v>125</v>
      </c>
      <c r="B6295" t="s">
        <v>5284</v>
      </c>
      <c r="C6295" t="s">
        <v>8687</v>
      </c>
      <c r="D6295" t="s">
        <v>125</v>
      </c>
      <c r="E6295" t="s">
        <v>5284</v>
      </c>
      <c r="F6295" t="s">
        <v>8687</v>
      </c>
      <c r="H6295" t="s">
        <v>137</v>
      </c>
      <c r="I6295" t="s">
        <v>8670</v>
      </c>
    </row>
    <row r="6296" spans="1:9" x14ac:dyDescent="0.25">
      <c r="A6296" t="s">
        <v>125</v>
      </c>
      <c r="B6296" t="s">
        <v>5284</v>
      </c>
      <c r="C6296" t="s">
        <v>8688</v>
      </c>
      <c r="D6296" t="s">
        <v>125</v>
      </c>
      <c r="E6296" t="s">
        <v>5284</v>
      </c>
      <c r="F6296" t="s">
        <v>8688</v>
      </c>
      <c r="H6296" t="s">
        <v>137</v>
      </c>
      <c r="I6296" t="s">
        <v>8671</v>
      </c>
    </row>
    <row r="6297" spans="1:9" x14ac:dyDescent="0.25">
      <c r="A6297" t="s">
        <v>125</v>
      </c>
      <c r="B6297" t="s">
        <v>5284</v>
      </c>
      <c r="C6297" t="s">
        <v>8689</v>
      </c>
      <c r="D6297" t="s">
        <v>125</v>
      </c>
      <c r="E6297" t="s">
        <v>5284</v>
      </c>
      <c r="F6297" t="s">
        <v>8689</v>
      </c>
      <c r="H6297" t="s">
        <v>137</v>
      </c>
      <c r="I6297" t="s">
        <v>8672</v>
      </c>
    </row>
    <row r="6298" spans="1:9" x14ac:dyDescent="0.25">
      <c r="A6298" t="s">
        <v>125</v>
      </c>
      <c r="B6298" t="s">
        <v>5284</v>
      </c>
      <c r="C6298" t="s">
        <v>8690</v>
      </c>
      <c r="D6298" t="s">
        <v>125</v>
      </c>
      <c r="E6298" t="s">
        <v>5284</v>
      </c>
      <c r="F6298" t="s">
        <v>8690</v>
      </c>
      <c r="H6298" t="s">
        <v>137</v>
      </c>
      <c r="I6298" t="s">
        <v>8673</v>
      </c>
    </row>
    <row r="6299" spans="1:9" x14ac:dyDescent="0.25">
      <c r="A6299" t="s">
        <v>125</v>
      </c>
      <c r="B6299" t="s">
        <v>5284</v>
      </c>
      <c r="C6299" t="s">
        <v>8691</v>
      </c>
      <c r="D6299" t="s">
        <v>125</v>
      </c>
      <c r="E6299" t="s">
        <v>5284</v>
      </c>
      <c r="F6299" t="s">
        <v>8691</v>
      </c>
      <c r="H6299" t="s">
        <v>137</v>
      </c>
      <c r="I6299" t="s">
        <v>8674</v>
      </c>
    </row>
    <row r="6300" spans="1:9" x14ac:dyDescent="0.25">
      <c r="A6300" t="s">
        <v>125</v>
      </c>
      <c r="B6300" t="s">
        <v>5284</v>
      </c>
      <c r="C6300" t="s">
        <v>8692</v>
      </c>
      <c r="D6300" t="s">
        <v>125</v>
      </c>
      <c r="E6300" t="s">
        <v>5284</v>
      </c>
      <c r="F6300" t="s">
        <v>8692</v>
      </c>
      <c r="H6300" t="s">
        <v>137</v>
      </c>
      <c r="I6300" t="s">
        <v>8675</v>
      </c>
    </row>
    <row r="6301" spans="1:9" x14ac:dyDescent="0.25">
      <c r="A6301" t="s">
        <v>125</v>
      </c>
      <c r="B6301" t="s">
        <v>5284</v>
      </c>
      <c r="C6301" t="s">
        <v>8693</v>
      </c>
      <c r="D6301" t="s">
        <v>125</v>
      </c>
      <c r="E6301" t="s">
        <v>5284</v>
      </c>
      <c r="F6301" t="s">
        <v>8693</v>
      </c>
      <c r="H6301" t="s">
        <v>137</v>
      </c>
      <c r="I6301" t="s">
        <v>8676</v>
      </c>
    </row>
    <row r="6302" spans="1:9" x14ac:dyDescent="0.25">
      <c r="A6302" t="s">
        <v>125</v>
      </c>
      <c r="B6302" t="s">
        <v>5284</v>
      </c>
      <c r="C6302" t="s">
        <v>8694</v>
      </c>
      <c r="D6302" t="s">
        <v>125</v>
      </c>
      <c r="E6302" t="s">
        <v>5284</v>
      </c>
      <c r="F6302" t="s">
        <v>8694</v>
      </c>
      <c r="H6302" t="s">
        <v>137</v>
      </c>
      <c r="I6302" t="s">
        <v>8677</v>
      </c>
    </row>
    <row r="6303" spans="1:9" x14ac:dyDescent="0.25">
      <c r="A6303" t="s">
        <v>125</v>
      </c>
      <c r="B6303" t="s">
        <v>5284</v>
      </c>
      <c r="C6303" t="s">
        <v>8695</v>
      </c>
      <c r="D6303" t="s">
        <v>125</v>
      </c>
      <c r="E6303" t="s">
        <v>5284</v>
      </c>
      <c r="F6303" t="s">
        <v>8695</v>
      </c>
      <c r="H6303" t="s">
        <v>137</v>
      </c>
      <c r="I6303" t="s">
        <v>8678</v>
      </c>
    </row>
    <row r="6304" spans="1:9" x14ac:dyDescent="0.25">
      <c r="A6304" t="s">
        <v>125</v>
      </c>
      <c r="B6304" t="s">
        <v>5284</v>
      </c>
      <c r="C6304" t="s">
        <v>8696</v>
      </c>
      <c r="D6304" t="s">
        <v>125</v>
      </c>
      <c r="E6304" t="s">
        <v>5284</v>
      </c>
      <c r="F6304" t="s">
        <v>8696</v>
      </c>
      <c r="H6304" t="s">
        <v>137</v>
      </c>
      <c r="I6304" t="s">
        <v>8679</v>
      </c>
    </row>
    <row r="6305" spans="1:9" x14ac:dyDescent="0.25">
      <c r="A6305" t="s">
        <v>125</v>
      </c>
      <c r="B6305" t="s">
        <v>5284</v>
      </c>
      <c r="C6305" t="s">
        <v>8697</v>
      </c>
      <c r="D6305" t="s">
        <v>125</v>
      </c>
      <c r="E6305" t="s">
        <v>5284</v>
      </c>
      <c r="F6305" t="s">
        <v>8697</v>
      </c>
      <c r="H6305" t="s">
        <v>137</v>
      </c>
      <c r="I6305" t="s">
        <v>8680</v>
      </c>
    </row>
    <row r="6306" spans="1:9" x14ac:dyDescent="0.25">
      <c r="A6306" t="s">
        <v>125</v>
      </c>
      <c r="B6306" t="s">
        <v>5284</v>
      </c>
      <c r="C6306" t="s">
        <v>8698</v>
      </c>
      <c r="D6306" t="s">
        <v>125</v>
      </c>
      <c r="E6306" t="s">
        <v>5284</v>
      </c>
      <c r="F6306" t="s">
        <v>8698</v>
      </c>
      <c r="H6306" t="s">
        <v>137</v>
      </c>
      <c r="I6306" t="s">
        <v>8681</v>
      </c>
    </row>
    <row r="6307" spans="1:9" x14ac:dyDescent="0.25">
      <c r="A6307" t="s">
        <v>125</v>
      </c>
      <c r="B6307" t="s">
        <v>5284</v>
      </c>
      <c r="C6307" t="s">
        <v>8699</v>
      </c>
      <c r="D6307" t="s">
        <v>125</v>
      </c>
      <c r="E6307" t="s">
        <v>5284</v>
      </c>
      <c r="F6307" t="s">
        <v>8699</v>
      </c>
      <c r="H6307" t="s">
        <v>137</v>
      </c>
      <c r="I6307" t="s">
        <v>8682</v>
      </c>
    </row>
    <row r="6308" spans="1:9" x14ac:dyDescent="0.25">
      <c r="A6308" t="s">
        <v>125</v>
      </c>
      <c r="B6308" t="s">
        <v>5284</v>
      </c>
      <c r="C6308" t="s">
        <v>8700</v>
      </c>
      <c r="D6308" t="s">
        <v>125</v>
      </c>
      <c r="E6308" t="s">
        <v>5284</v>
      </c>
      <c r="F6308" t="s">
        <v>8700</v>
      </c>
      <c r="H6308" t="s">
        <v>137</v>
      </c>
      <c r="I6308" t="s">
        <v>9099</v>
      </c>
    </row>
    <row r="6309" spans="1:9" x14ac:dyDescent="0.25">
      <c r="A6309" t="s">
        <v>125</v>
      </c>
      <c r="B6309" t="s">
        <v>5284</v>
      </c>
      <c r="C6309" t="s">
        <v>8701</v>
      </c>
      <c r="D6309" t="s">
        <v>125</v>
      </c>
      <c r="E6309" t="s">
        <v>5284</v>
      </c>
      <c r="F6309" t="s">
        <v>8701</v>
      </c>
      <c r="H6309" t="s">
        <v>137</v>
      </c>
      <c r="I6309" t="s">
        <v>8683</v>
      </c>
    </row>
    <row r="6310" spans="1:9" x14ac:dyDescent="0.25">
      <c r="A6310" t="s">
        <v>125</v>
      </c>
      <c r="B6310" t="s">
        <v>5284</v>
      </c>
      <c r="C6310" t="s">
        <v>8702</v>
      </c>
      <c r="D6310" t="s">
        <v>125</v>
      </c>
      <c r="E6310" t="s">
        <v>5284</v>
      </c>
      <c r="F6310" t="s">
        <v>8702</v>
      </c>
      <c r="H6310" t="s">
        <v>137</v>
      </c>
      <c r="I6310" t="s">
        <v>8684</v>
      </c>
    </row>
    <row r="6311" spans="1:9" x14ac:dyDescent="0.25">
      <c r="A6311" t="s">
        <v>125</v>
      </c>
      <c r="B6311" t="s">
        <v>5284</v>
      </c>
      <c r="C6311" t="s">
        <v>8703</v>
      </c>
      <c r="D6311" t="s">
        <v>125</v>
      </c>
      <c r="E6311" t="s">
        <v>5284</v>
      </c>
      <c r="F6311" t="s">
        <v>8703</v>
      </c>
      <c r="H6311" t="s">
        <v>137</v>
      </c>
      <c r="I6311" t="s">
        <v>8685</v>
      </c>
    </row>
    <row r="6312" spans="1:9" x14ac:dyDescent="0.25">
      <c r="A6312" t="s">
        <v>125</v>
      </c>
      <c r="B6312" t="s">
        <v>5284</v>
      </c>
      <c r="C6312" t="s">
        <v>8704</v>
      </c>
      <c r="D6312" t="s">
        <v>125</v>
      </c>
      <c r="E6312" t="s">
        <v>5284</v>
      </c>
      <c r="F6312" t="s">
        <v>8704</v>
      </c>
      <c r="H6312" t="s">
        <v>137</v>
      </c>
      <c r="I6312" t="s">
        <v>8686</v>
      </c>
    </row>
    <row r="6313" spans="1:9" x14ac:dyDescent="0.25">
      <c r="A6313" t="s">
        <v>125</v>
      </c>
      <c r="B6313" t="s">
        <v>5284</v>
      </c>
      <c r="C6313" t="s">
        <v>8705</v>
      </c>
      <c r="D6313" t="s">
        <v>125</v>
      </c>
      <c r="E6313" t="s">
        <v>5284</v>
      </c>
      <c r="F6313" t="s">
        <v>8705</v>
      </c>
      <c r="H6313" t="s">
        <v>137</v>
      </c>
      <c r="I6313" t="s">
        <v>8687</v>
      </c>
    </row>
    <row r="6314" spans="1:9" x14ac:dyDescent="0.25">
      <c r="A6314" t="s">
        <v>125</v>
      </c>
      <c r="B6314" t="s">
        <v>5284</v>
      </c>
      <c r="C6314" t="s">
        <v>8706</v>
      </c>
      <c r="D6314" t="s">
        <v>125</v>
      </c>
      <c r="E6314" t="s">
        <v>5284</v>
      </c>
      <c r="F6314" t="s">
        <v>8706</v>
      </c>
      <c r="H6314" t="s">
        <v>137</v>
      </c>
      <c r="I6314" t="s">
        <v>8688</v>
      </c>
    </row>
    <row r="6315" spans="1:9" x14ac:dyDescent="0.25">
      <c r="A6315" t="s">
        <v>125</v>
      </c>
      <c r="B6315" t="s">
        <v>5284</v>
      </c>
      <c r="C6315" t="s">
        <v>8707</v>
      </c>
      <c r="D6315" t="s">
        <v>125</v>
      </c>
      <c r="E6315" t="s">
        <v>5284</v>
      </c>
      <c r="F6315" t="s">
        <v>8707</v>
      </c>
      <c r="H6315" t="s">
        <v>137</v>
      </c>
      <c r="I6315" t="s">
        <v>8689</v>
      </c>
    </row>
    <row r="6316" spans="1:9" x14ac:dyDescent="0.25">
      <c r="A6316" t="s">
        <v>125</v>
      </c>
      <c r="B6316" t="s">
        <v>5284</v>
      </c>
      <c r="C6316" t="s">
        <v>8708</v>
      </c>
      <c r="D6316" t="s">
        <v>125</v>
      </c>
      <c r="E6316" t="s">
        <v>5284</v>
      </c>
      <c r="F6316" t="s">
        <v>8708</v>
      </c>
      <c r="H6316" t="s">
        <v>137</v>
      </c>
      <c r="I6316" t="s">
        <v>8690</v>
      </c>
    </row>
    <row r="6317" spans="1:9" x14ac:dyDescent="0.25">
      <c r="A6317" t="s">
        <v>125</v>
      </c>
      <c r="B6317" t="s">
        <v>5284</v>
      </c>
      <c r="C6317" t="s">
        <v>8709</v>
      </c>
      <c r="D6317" t="s">
        <v>125</v>
      </c>
      <c r="E6317" t="s">
        <v>5284</v>
      </c>
      <c r="F6317" t="s">
        <v>8709</v>
      </c>
      <c r="H6317" t="s">
        <v>137</v>
      </c>
      <c r="I6317" t="s">
        <v>8694</v>
      </c>
    </row>
    <row r="6318" spans="1:9" x14ac:dyDescent="0.25">
      <c r="A6318" t="s">
        <v>125</v>
      </c>
      <c r="B6318" t="s">
        <v>5284</v>
      </c>
      <c r="C6318" t="s">
        <v>8710</v>
      </c>
      <c r="D6318" t="s">
        <v>125</v>
      </c>
      <c r="E6318" t="s">
        <v>5284</v>
      </c>
      <c r="F6318" t="s">
        <v>8710</v>
      </c>
      <c r="H6318" t="s">
        <v>137</v>
      </c>
      <c r="I6318" t="s">
        <v>8695</v>
      </c>
    </row>
    <row r="6319" spans="1:9" x14ac:dyDescent="0.25">
      <c r="A6319" t="s">
        <v>125</v>
      </c>
      <c r="B6319" t="s">
        <v>5284</v>
      </c>
      <c r="C6319" t="s">
        <v>8711</v>
      </c>
      <c r="D6319" t="s">
        <v>125</v>
      </c>
      <c r="E6319" t="s">
        <v>5284</v>
      </c>
      <c r="F6319" t="s">
        <v>8711</v>
      </c>
      <c r="H6319" t="s">
        <v>137</v>
      </c>
      <c r="I6319" t="s">
        <v>8696</v>
      </c>
    </row>
    <row r="6320" spans="1:9" x14ac:dyDescent="0.25">
      <c r="A6320" t="s">
        <v>125</v>
      </c>
      <c r="B6320" t="s">
        <v>5284</v>
      </c>
      <c r="C6320" t="s">
        <v>8712</v>
      </c>
      <c r="D6320" t="s">
        <v>125</v>
      </c>
      <c r="E6320" t="s">
        <v>5284</v>
      </c>
      <c r="F6320" t="s">
        <v>8712</v>
      </c>
      <c r="H6320" t="s">
        <v>137</v>
      </c>
      <c r="I6320" t="s">
        <v>8697</v>
      </c>
    </row>
    <row r="6321" spans="1:9" x14ac:dyDescent="0.25">
      <c r="A6321" t="s">
        <v>125</v>
      </c>
      <c r="B6321" t="s">
        <v>5284</v>
      </c>
      <c r="C6321" t="s">
        <v>8713</v>
      </c>
      <c r="D6321" t="s">
        <v>125</v>
      </c>
      <c r="E6321" t="s">
        <v>5284</v>
      </c>
      <c r="F6321" t="s">
        <v>8713</v>
      </c>
      <c r="H6321" t="s">
        <v>137</v>
      </c>
      <c r="I6321" t="s">
        <v>8698</v>
      </c>
    </row>
    <row r="6322" spans="1:9" x14ac:dyDescent="0.25">
      <c r="A6322" t="s">
        <v>125</v>
      </c>
      <c r="B6322" t="s">
        <v>5284</v>
      </c>
      <c r="C6322" t="s">
        <v>8714</v>
      </c>
      <c r="D6322" t="s">
        <v>125</v>
      </c>
      <c r="E6322" t="s">
        <v>5284</v>
      </c>
      <c r="F6322" t="s">
        <v>8714</v>
      </c>
      <c r="H6322" t="s">
        <v>137</v>
      </c>
      <c r="I6322" t="s">
        <v>8699</v>
      </c>
    </row>
    <row r="6323" spans="1:9" x14ac:dyDescent="0.25">
      <c r="A6323" t="s">
        <v>125</v>
      </c>
      <c r="B6323" t="s">
        <v>5284</v>
      </c>
      <c r="C6323" t="s">
        <v>8715</v>
      </c>
      <c r="D6323" t="s">
        <v>125</v>
      </c>
      <c r="E6323" t="s">
        <v>5284</v>
      </c>
      <c r="F6323" t="s">
        <v>8715</v>
      </c>
      <c r="H6323" t="s">
        <v>137</v>
      </c>
      <c r="I6323" t="s">
        <v>8700</v>
      </c>
    </row>
    <row r="6324" spans="1:9" x14ac:dyDescent="0.25">
      <c r="A6324" t="s">
        <v>125</v>
      </c>
      <c r="B6324" t="s">
        <v>5284</v>
      </c>
      <c r="C6324" t="s">
        <v>8716</v>
      </c>
      <c r="D6324" t="s">
        <v>125</v>
      </c>
      <c r="E6324" t="s">
        <v>5284</v>
      </c>
      <c r="F6324" t="s">
        <v>8716</v>
      </c>
      <c r="H6324" t="s">
        <v>137</v>
      </c>
      <c r="I6324" t="s">
        <v>8701</v>
      </c>
    </row>
    <row r="6325" spans="1:9" x14ac:dyDescent="0.25">
      <c r="A6325" t="s">
        <v>125</v>
      </c>
      <c r="B6325" t="s">
        <v>5284</v>
      </c>
      <c r="C6325" t="s">
        <v>8717</v>
      </c>
      <c r="D6325" t="s">
        <v>125</v>
      </c>
      <c r="E6325" t="s">
        <v>5284</v>
      </c>
      <c r="F6325" t="s">
        <v>8717</v>
      </c>
      <c r="H6325" t="s">
        <v>137</v>
      </c>
      <c r="I6325" t="s">
        <v>8702</v>
      </c>
    </row>
    <row r="6326" spans="1:9" x14ac:dyDescent="0.25">
      <c r="A6326" t="s">
        <v>125</v>
      </c>
      <c r="B6326" t="s">
        <v>5284</v>
      </c>
      <c r="C6326" t="s">
        <v>8718</v>
      </c>
      <c r="D6326" t="s">
        <v>125</v>
      </c>
      <c r="E6326" t="s">
        <v>5284</v>
      </c>
      <c r="F6326" t="s">
        <v>8718</v>
      </c>
      <c r="H6326" t="s">
        <v>137</v>
      </c>
      <c r="I6326" t="s">
        <v>8703</v>
      </c>
    </row>
    <row r="6327" spans="1:9" x14ac:dyDescent="0.25">
      <c r="A6327" t="s">
        <v>125</v>
      </c>
      <c r="B6327" t="s">
        <v>5284</v>
      </c>
      <c r="C6327" t="s">
        <v>8719</v>
      </c>
      <c r="D6327" t="s">
        <v>125</v>
      </c>
      <c r="E6327" t="s">
        <v>5284</v>
      </c>
      <c r="F6327" t="s">
        <v>8719</v>
      </c>
      <c r="H6327" t="s">
        <v>137</v>
      </c>
      <c r="I6327" t="s">
        <v>8704</v>
      </c>
    </row>
    <row r="6328" spans="1:9" x14ac:dyDescent="0.25">
      <c r="A6328" t="s">
        <v>125</v>
      </c>
      <c r="B6328" t="s">
        <v>5284</v>
      </c>
      <c r="C6328" t="s">
        <v>8720</v>
      </c>
      <c r="D6328" t="s">
        <v>125</v>
      </c>
      <c r="E6328" t="s">
        <v>5284</v>
      </c>
      <c r="F6328" t="s">
        <v>8720</v>
      </c>
      <c r="H6328" t="s">
        <v>137</v>
      </c>
      <c r="I6328" t="s">
        <v>8705</v>
      </c>
    </row>
    <row r="6329" spans="1:9" x14ac:dyDescent="0.25">
      <c r="A6329" t="s">
        <v>125</v>
      </c>
      <c r="B6329" t="s">
        <v>5284</v>
      </c>
      <c r="C6329" t="s">
        <v>8721</v>
      </c>
      <c r="D6329" t="s">
        <v>125</v>
      </c>
      <c r="E6329" t="s">
        <v>5284</v>
      </c>
      <c r="F6329" t="s">
        <v>8721</v>
      </c>
      <c r="H6329" t="s">
        <v>137</v>
      </c>
      <c r="I6329" t="s">
        <v>8706</v>
      </c>
    </row>
    <row r="6330" spans="1:9" x14ac:dyDescent="0.25">
      <c r="A6330" t="s">
        <v>125</v>
      </c>
      <c r="B6330" t="s">
        <v>5284</v>
      </c>
      <c r="C6330" t="s">
        <v>8722</v>
      </c>
      <c r="D6330" t="s">
        <v>125</v>
      </c>
      <c r="E6330" t="s">
        <v>5284</v>
      </c>
      <c r="F6330" t="s">
        <v>8722</v>
      </c>
      <c r="H6330" t="s">
        <v>137</v>
      </c>
      <c r="I6330" t="s">
        <v>8707</v>
      </c>
    </row>
    <row r="6331" spans="1:9" x14ac:dyDescent="0.25">
      <c r="A6331" t="s">
        <v>125</v>
      </c>
      <c r="B6331" t="s">
        <v>5284</v>
      </c>
      <c r="C6331" t="s">
        <v>8723</v>
      </c>
      <c r="D6331" t="s">
        <v>125</v>
      </c>
      <c r="E6331" t="s">
        <v>5284</v>
      </c>
      <c r="F6331" t="s">
        <v>8723</v>
      </c>
      <c r="H6331" t="s">
        <v>137</v>
      </c>
      <c r="I6331" t="s">
        <v>8709</v>
      </c>
    </row>
    <row r="6332" spans="1:9" x14ac:dyDescent="0.25">
      <c r="A6332" t="s">
        <v>125</v>
      </c>
      <c r="B6332" t="s">
        <v>5284</v>
      </c>
      <c r="C6332" t="s">
        <v>8724</v>
      </c>
      <c r="D6332" t="s">
        <v>125</v>
      </c>
      <c r="E6332" t="s">
        <v>5284</v>
      </c>
      <c r="F6332" t="s">
        <v>8724</v>
      </c>
      <c r="H6332" t="s">
        <v>137</v>
      </c>
      <c r="I6332" t="s">
        <v>8710</v>
      </c>
    </row>
    <row r="6333" spans="1:9" x14ac:dyDescent="0.25">
      <c r="A6333" t="s">
        <v>125</v>
      </c>
      <c r="B6333" t="s">
        <v>5284</v>
      </c>
      <c r="C6333" t="s">
        <v>8725</v>
      </c>
      <c r="D6333" t="s">
        <v>125</v>
      </c>
      <c r="E6333" t="s">
        <v>5284</v>
      </c>
      <c r="F6333" t="s">
        <v>8725</v>
      </c>
      <c r="H6333" t="s">
        <v>137</v>
      </c>
      <c r="I6333" t="s">
        <v>8711</v>
      </c>
    </row>
    <row r="6334" spans="1:9" x14ac:dyDescent="0.25">
      <c r="A6334" t="s">
        <v>125</v>
      </c>
      <c r="B6334" t="s">
        <v>5284</v>
      </c>
      <c r="C6334" t="s">
        <v>8726</v>
      </c>
      <c r="D6334" t="s">
        <v>125</v>
      </c>
      <c r="E6334" t="s">
        <v>5284</v>
      </c>
      <c r="F6334" t="s">
        <v>8726</v>
      </c>
      <c r="H6334" t="s">
        <v>137</v>
      </c>
      <c r="I6334" t="s">
        <v>8712</v>
      </c>
    </row>
    <row r="6335" spans="1:9" x14ac:dyDescent="0.25">
      <c r="A6335" t="s">
        <v>125</v>
      </c>
      <c r="B6335" t="s">
        <v>5284</v>
      </c>
      <c r="C6335" t="s">
        <v>8727</v>
      </c>
      <c r="D6335" t="s">
        <v>125</v>
      </c>
      <c r="E6335" t="s">
        <v>5284</v>
      </c>
      <c r="F6335" t="s">
        <v>8727</v>
      </c>
      <c r="H6335" t="s">
        <v>137</v>
      </c>
      <c r="I6335" t="s">
        <v>8713</v>
      </c>
    </row>
    <row r="6336" spans="1:9" x14ac:dyDescent="0.25">
      <c r="A6336" t="s">
        <v>125</v>
      </c>
      <c r="B6336" t="s">
        <v>5284</v>
      </c>
      <c r="C6336" t="s">
        <v>8728</v>
      </c>
      <c r="D6336" t="s">
        <v>125</v>
      </c>
      <c r="E6336" t="s">
        <v>5284</v>
      </c>
      <c r="F6336" t="s">
        <v>8728</v>
      </c>
      <c r="H6336" t="s">
        <v>137</v>
      </c>
      <c r="I6336" t="s">
        <v>8714</v>
      </c>
    </row>
    <row r="6337" spans="1:9" x14ac:dyDescent="0.25">
      <c r="A6337" t="s">
        <v>125</v>
      </c>
      <c r="B6337" t="s">
        <v>5284</v>
      </c>
      <c r="C6337" t="s">
        <v>8729</v>
      </c>
      <c r="D6337" t="s">
        <v>125</v>
      </c>
      <c r="E6337" t="s">
        <v>5284</v>
      </c>
      <c r="F6337" t="s">
        <v>8729</v>
      </c>
      <c r="H6337" t="s">
        <v>137</v>
      </c>
      <c r="I6337" t="s">
        <v>8715</v>
      </c>
    </row>
    <row r="6338" spans="1:9" x14ac:dyDescent="0.25">
      <c r="A6338" t="s">
        <v>125</v>
      </c>
      <c r="B6338" t="s">
        <v>5284</v>
      </c>
      <c r="C6338" t="s">
        <v>8730</v>
      </c>
      <c r="D6338" t="s">
        <v>125</v>
      </c>
      <c r="E6338" t="s">
        <v>5284</v>
      </c>
      <c r="F6338" t="s">
        <v>8730</v>
      </c>
      <c r="H6338" t="s">
        <v>137</v>
      </c>
      <c r="I6338" t="s">
        <v>8716</v>
      </c>
    </row>
    <row r="6339" spans="1:9" x14ac:dyDescent="0.25">
      <c r="A6339" t="s">
        <v>125</v>
      </c>
      <c r="B6339" t="s">
        <v>5284</v>
      </c>
      <c r="C6339" t="s">
        <v>8731</v>
      </c>
      <c r="D6339" t="s">
        <v>125</v>
      </c>
      <c r="E6339" t="s">
        <v>5284</v>
      </c>
      <c r="F6339" t="s">
        <v>8731</v>
      </c>
      <c r="H6339" t="s">
        <v>137</v>
      </c>
      <c r="I6339" t="s">
        <v>8717</v>
      </c>
    </row>
    <row r="6340" spans="1:9" x14ac:dyDescent="0.25">
      <c r="A6340" t="s">
        <v>125</v>
      </c>
      <c r="B6340" t="s">
        <v>5284</v>
      </c>
      <c r="C6340" t="s">
        <v>8732</v>
      </c>
      <c r="D6340" t="s">
        <v>125</v>
      </c>
      <c r="E6340" t="s">
        <v>5284</v>
      </c>
      <c r="F6340" t="s">
        <v>8732</v>
      </c>
      <c r="H6340" t="s">
        <v>137</v>
      </c>
      <c r="I6340" t="s">
        <v>8718</v>
      </c>
    </row>
    <row r="6341" spans="1:9" x14ac:dyDescent="0.25">
      <c r="A6341" t="s">
        <v>125</v>
      </c>
      <c r="B6341" t="s">
        <v>5284</v>
      </c>
      <c r="C6341" t="s">
        <v>8733</v>
      </c>
      <c r="D6341" t="s">
        <v>125</v>
      </c>
      <c r="E6341" t="s">
        <v>5284</v>
      </c>
      <c r="F6341" t="s">
        <v>8733</v>
      </c>
      <c r="H6341" t="s">
        <v>137</v>
      </c>
      <c r="I6341" t="s">
        <v>8719</v>
      </c>
    </row>
    <row r="6342" spans="1:9" x14ac:dyDescent="0.25">
      <c r="A6342" t="s">
        <v>125</v>
      </c>
      <c r="B6342" t="s">
        <v>5284</v>
      </c>
      <c r="C6342" t="s">
        <v>8734</v>
      </c>
      <c r="D6342" t="s">
        <v>125</v>
      </c>
      <c r="E6342" t="s">
        <v>5284</v>
      </c>
      <c r="F6342" t="s">
        <v>8734</v>
      </c>
      <c r="H6342" t="s">
        <v>137</v>
      </c>
      <c r="I6342" t="s">
        <v>8720</v>
      </c>
    </row>
    <row r="6343" spans="1:9" x14ac:dyDescent="0.25">
      <c r="A6343" t="s">
        <v>125</v>
      </c>
      <c r="B6343" t="s">
        <v>5284</v>
      </c>
      <c r="C6343" t="s">
        <v>8735</v>
      </c>
      <c r="D6343" t="s">
        <v>125</v>
      </c>
      <c r="E6343" t="s">
        <v>5284</v>
      </c>
      <c r="F6343" t="s">
        <v>8735</v>
      </c>
      <c r="H6343" t="s">
        <v>137</v>
      </c>
      <c r="I6343" t="s">
        <v>8721</v>
      </c>
    </row>
    <row r="6344" spans="1:9" x14ac:dyDescent="0.25">
      <c r="A6344" t="s">
        <v>125</v>
      </c>
      <c r="B6344" t="s">
        <v>5284</v>
      </c>
      <c r="C6344" t="s">
        <v>8736</v>
      </c>
      <c r="D6344" t="s">
        <v>125</v>
      </c>
      <c r="E6344" t="s">
        <v>5284</v>
      </c>
      <c r="F6344" t="s">
        <v>8736</v>
      </c>
      <c r="H6344" t="s">
        <v>137</v>
      </c>
      <c r="I6344" t="s">
        <v>8722</v>
      </c>
    </row>
    <row r="6345" spans="1:9" x14ac:dyDescent="0.25">
      <c r="A6345" t="s">
        <v>125</v>
      </c>
      <c r="B6345" t="s">
        <v>5284</v>
      </c>
      <c r="C6345" t="s">
        <v>8737</v>
      </c>
      <c r="D6345" t="s">
        <v>125</v>
      </c>
      <c r="E6345" t="s">
        <v>5284</v>
      </c>
      <c r="F6345" t="s">
        <v>8737</v>
      </c>
      <c r="H6345" t="s">
        <v>137</v>
      </c>
      <c r="I6345" t="s">
        <v>8723</v>
      </c>
    </row>
    <row r="6346" spans="1:9" x14ac:dyDescent="0.25">
      <c r="A6346" t="s">
        <v>125</v>
      </c>
      <c r="B6346" t="s">
        <v>5284</v>
      </c>
      <c r="C6346" t="s">
        <v>8738</v>
      </c>
      <c r="D6346" t="s">
        <v>125</v>
      </c>
      <c r="E6346" t="s">
        <v>5284</v>
      </c>
      <c r="F6346" t="s">
        <v>8738</v>
      </c>
      <c r="H6346" t="s">
        <v>137</v>
      </c>
      <c r="I6346" t="s">
        <v>8724</v>
      </c>
    </row>
    <row r="6347" spans="1:9" x14ac:dyDescent="0.25">
      <c r="A6347" t="s">
        <v>125</v>
      </c>
      <c r="B6347" t="s">
        <v>5284</v>
      </c>
      <c r="C6347" t="s">
        <v>8739</v>
      </c>
      <c r="D6347" t="s">
        <v>125</v>
      </c>
      <c r="E6347" t="s">
        <v>5284</v>
      </c>
      <c r="F6347" t="s">
        <v>8739</v>
      </c>
      <c r="H6347" t="s">
        <v>137</v>
      </c>
      <c r="I6347" t="s">
        <v>8725</v>
      </c>
    </row>
    <row r="6348" spans="1:9" x14ac:dyDescent="0.25">
      <c r="A6348" t="s">
        <v>125</v>
      </c>
      <c r="B6348" t="s">
        <v>5284</v>
      </c>
      <c r="C6348" t="s">
        <v>8740</v>
      </c>
      <c r="D6348" t="s">
        <v>125</v>
      </c>
      <c r="E6348" t="s">
        <v>5284</v>
      </c>
      <c r="F6348" t="s">
        <v>8740</v>
      </c>
      <c r="H6348" t="s">
        <v>137</v>
      </c>
      <c r="I6348" t="s">
        <v>8726</v>
      </c>
    </row>
    <row r="6349" spans="1:9" x14ac:dyDescent="0.25">
      <c r="A6349" t="s">
        <v>125</v>
      </c>
      <c r="B6349" t="s">
        <v>5284</v>
      </c>
      <c r="C6349" t="s">
        <v>8741</v>
      </c>
      <c r="D6349" t="s">
        <v>125</v>
      </c>
      <c r="E6349" t="s">
        <v>5284</v>
      </c>
      <c r="F6349" t="s">
        <v>8741</v>
      </c>
      <c r="H6349" t="s">
        <v>137</v>
      </c>
      <c r="I6349" t="s">
        <v>8727</v>
      </c>
    </row>
    <row r="6350" spans="1:9" x14ac:dyDescent="0.25">
      <c r="A6350" t="s">
        <v>125</v>
      </c>
      <c r="B6350" t="s">
        <v>5284</v>
      </c>
      <c r="C6350" t="s">
        <v>8742</v>
      </c>
      <c r="D6350" t="s">
        <v>125</v>
      </c>
      <c r="E6350" t="s">
        <v>5284</v>
      </c>
      <c r="F6350" t="s">
        <v>8742</v>
      </c>
      <c r="H6350" t="s">
        <v>137</v>
      </c>
      <c r="I6350" t="s">
        <v>8728</v>
      </c>
    </row>
    <row r="6351" spans="1:9" x14ac:dyDescent="0.25">
      <c r="A6351" t="s">
        <v>125</v>
      </c>
      <c r="B6351" t="s">
        <v>5284</v>
      </c>
      <c r="C6351" t="s">
        <v>8743</v>
      </c>
      <c r="D6351" t="s">
        <v>125</v>
      </c>
      <c r="E6351" t="s">
        <v>5284</v>
      </c>
      <c r="F6351" t="s">
        <v>8743</v>
      </c>
      <c r="H6351" t="s">
        <v>137</v>
      </c>
      <c r="I6351" t="s">
        <v>8729</v>
      </c>
    </row>
    <row r="6352" spans="1:9" x14ac:dyDescent="0.25">
      <c r="A6352" t="s">
        <v>125</v>
      </c>
      <c r="B6352" t="s">
        <v>5284</v>
      </c>
      <c r="C6352" t="s">
        <v>8744</v>
      </c>
      <c r="D6352" t="s">
        <v>125</v>
      </c>
      <c r="E6352" t="s">
        <v>5284</v>
      </c>
      <c r="F6352" t="s">
        <v>8744</v>
      </c>
      <c r="H6352" t="s">
        <v>137</v>
      </c>
      <c r="I6352" t="s">
        <v>8730</v>
      </c>
    </row>
    <row r="6353" spans="1:9" x14ac:dyDescent="0.25">
      <c r="A6353" t="s">
        <v>125</v>
      </c>
      <c r="B6353" t="s">
        <v>5284</v>
      </c>
      <c r="C6353" t="s">
        <v>8745</v>
      </c>
      <c r="D6353" t="s">
        <v>125</v>
      </c>
      <c r="E6353" t="s">
        <v>5284</v>
      </c>
      <c r="F6353" t="s">
        <v>8745</v>
      </c>
      <c r="H6353" t="s">
        <v>137</v>
      </c>
      <c r="I6353" t="s">
        <v>8731</v>
      </c>
    </row>
    <row r="6354" spans="1:9" x14ac:dyDescent="0.25">
      <c r="A6354" t="s">
        <v>125</v>
      </c>
      <c r="B6354" t="s">
        <v>5284</v>
      </c>
      <c r="C6354" t="s">
        <v>8746</v>
      </c>
      <c r="D6354" t="s">
        <v>125</v>
      </c>
      <c r="E6354" t="s">
        <v>5284</v>
      </c>
      <c r="F6354" t="s">
        <v>8746</v>
      </c>
      <c r="H6354" t="s">
        <v>137</v>
      </c>
      <c r="I6354" t="s">
        <v>8732</v>
      </c>
    </row>
    <row r="6355" spans="1:9" x14ac:dyDescent="0.25">
      <c r="A6355" t="s">
        <v>125</v>
      </c>
      <c r="B6355" t="s">
        <v>5284</v>
      </c>
      <c r="C6355" t="s">
        <v>8747</v>
      </c>
      <c r="D6355" t="s">
        <v>125</v>
      </c>
      <c r="E6355" t="s">
        <v>5284</v>
      </c>
      <c r="F6355" t="s">
        <v>8747</v>
      </c>
      <c r="H6355" t="s">
        <v>137</v>
      </c>
      <c r="I6355" t="s">
        <v>8733</v>
      </c>
    </row>
    <row r="6356" spans="1:9" x14ac:dyDescent="0.25">
      <c r="A6356" t="s">
        <v>125</v>
      </c>
      <c r="B6356" t="s">
        <v>5284</v>
      </c>
      <c r="C6356" t="s">
        <v>8748</v>
      </c>
      <c r="D6356" t="s">
        <v>125</v>
      </c>
      <c r="E6356" t="s">
        <v>5284</v>
      </c>
      <c r="F6356" t="s">
        <v>8748</v>
      </c>
      <c r="H6356" t="s">
        <v>137</v>
      </c>
      <c r="I6356" t="s">
        <v>8734</v>
      </c>
    </row>
    <row r="6357" spans="1:9" x14ac:dyDescent="0.25">
      <c r="A6357" t="s">
        <v>125</v>
      </c>
      <c r="B6357" t="s">
        <v>5284</v>
      </c>
      <c r="C6357" t="s">
        <v>8749</v>
      </c>
      <c r="D6357" t="s">
        <v>125</v>
      </c>
      <c r="E6357" t="s">
        <v>5284</v>
      </c>
      <c r="F6357" t="s">
        <v>8749</v>
      </c>
      <c r="H6357" t="s">
        <v>137</v>
      </c>
      <c r="I6357" t="s">
        <v>8735</v>
      </c>
    </row>
    <row r="6358" spans="1:9" x14ac:dyDescent="0.25">
      <c r="A6358" t="s">
        <v>125</v>
      </c>
      <c r="B6358" t="s">
        <v>5284</v>
      </c>
      <c r="C6358" t="s">
        <v>8750</v>
      </c>
      <c r="D6358" t="s">
        <v>125</v>
      </c>
      <c r="E6358" t="s">
        <v>5284</v>
      </c>
      <c r="F6358" t="s">
        <v>8750</v>
      </c>
      <c r="H6358" t="s">
        <v>137</v>
      </c>
      <c r="I6358" t="s">
        <v>8738</v>
      </c>
    </row>
    <row r="6359" spans="1:9" x14ac:dyDescent="0.25">
      <c r="A6359" t="s">
        <v>125</v>
      </c>
      <c r="B6359" t="s">
        <v>5284</v>
      </c>
      <c r="C6359" t="s">
        <v>8751</v>
      </c>
      <c r="D6359" t="s">
        <v>125</v>
      </c>
      <c r="E6359" t="s">
        <v>5284</v>
      </c>
      <c r="F6359" t="s">
        <v>8751</v>
      </c>
      <c r="H6359" t="s">
        <v>137</v>
      </c>
      <c r="I6359" t="s">
        <v>8739</v>
      </c>
    </row>
    <row r="6360" spans="1:9" x14ac:dyDescent="0.25">
      <c r="A6360" t="s">
        <v>125</v>
      </c>
      <c r="B6360" t="s">
        <v>5284</v>
      </c>
      <c r="C6360" t="s">
        <v>8752</v>
      </c>
      <c r="D6360" t="s">
        <v>125</v>
      </c>
      <c r="E6360" t="s">
        <v>5284</v>
      </c>
      <c r="F6360" t="s">
        <v>8752</v>
      </c>
      <c r="H6360" t="s">
        <v>137</v>
      </c>
      <c r="I6360" t="s">
        <v>8740</v>
      </c>
    </row>
    <row r="6361" spans="1:9" x14ac:dyDescent="0.25">
      <c r="A6361" t="s">
        <v>125</v>
      </c>
      <c r="B6361" t="s">
        <v>5284</v>
      </c>
      <c r="C6361" t="s">
        <v>8753</v>
      </c>
      <c r="D6361" t="s">
        <v>125</v>
      </c>
      <c r="E6361" t="s">
        <v>5284</v>
      </c>
      <c r="F6361" t="s">
        <v>8753</v>
      </c>
      <c r="H6361" t="s">
        <v>137</v>
      </c>
      <c r="I6361" t="s">
        <v>8741</v>
      </c>
    </row>
    <row r="6362" spans="1:9" x14ac:dyDescent="0.25">
      <c r="A6362" t="s">
        <v>125</v>
      </c>
      <c r="B6362" t="s">
        <v>5284</v>
      </c>
      <c r="C6362" t="s">
        <v>8754</v>
      </c>
      <c r="D6362" t="s">
        <v>125</v>
      </c>
      <c r="E6362" t="s">
        <v>5284</v>
      </c>
      <c r="F6362" t="s">
        <v>8754</v>
      </c>
      <c r="H6362" t="s">
        <v>137</v>
      </c>
      <c r="I6362" t="s">
        <v>8742</v>
      </c>
    </row>
    <row r="6363" spans="1:9" x14ac:dyDescent="0.25">
      <c r="A6363" t="s">
        <v>125</v>
      </c>
      <c r="B6363" t="s">
        <v>5284</v>
      </c>
      <c r="C6363" t="s">
        <v>8755</v>
      </c>
      <c r="D6363" t="s">
        <v>125</v>
      </c>
      <c r="E6363" t="s">
        <v>5284</v>
      </c>
      <c r="F6363" t="s">
        <v>8755</v>
      </c>
      <c r="H6363" t="s">
        <v>137</v>
      </c>
      <c r="I6363" t="s">
        <v>8743</v>
      </c>
    </row>
    <row r="6364" spans="1:9" x14ac:dyDescent="0.25">
      <c r="A6364" t="s">
        <v>125</v>
      </c>
      <c r="B6364" t="s">
        <v>5284</v>
      </c>
      <c r="C6364" t="s">
        <v>8756</v>
      </c>
      <c r="D6364" t="s">
        <v>125</v>
      </c>
      <c r="E6364" t="s">
        <v>5284</v>
      </c>
      <c r="F6364" t="s">
        <v>8756</v>
      </c>
      <c r="H6364" t="s">
        <v>137</v>
      </c>
      <c r="I6364" t="s">
        <v>8744</v>
      </c>
    </row>
    <row r="6365" spans="1:9" x14ac:dyDescent="0.25">
      <c r="A6365" t="s">
        <v>125</v>
      </c>
      <c r="B6365" t="s">
        <v>5284</v>
      </c>
      <c r="C6365" t="s">
        <v>8757</v>
      </c>
      <c r="D6365" t="s">
        <v>125</v>
      </c>
      <c r="E6365" t="s">
        <v>5284</v>
      </c>
      <c r="F6365" t="s">
        <v>8757</v>
      </c>
      <c r="H6365" t="s">
        <v>137</v>
      </c>
      <c r="I6365" t="s">
        <v>8745</v>
      </c>
    </row>
    <row r="6366" spans="1:9" x14ac:dyDescent="0.25">
      <c r="A6366" t="s">
        <v>125</v>
      </c>
      <c r="B6366" t="s">
        <v>5284</v>
      </c>
      <c r="C6366" t="s">
        <v>8758</v>
      </c>
      <c r="D6366" t="s">
        <v>125</v>
      </c>
      <c r="E6366" t="s">
        <v>5284</v>
      </c>
      <c r="F6366" t="s">
        <v>8758</v>
      </c>
      <c r="H6366" t="s">
        <v>137</v>
      </c>
      <c r="I6366" t="s">
        <v>8746</v>
      </c>
    </row>
    <row r="6367" spans="1:9" x14ac:dyDescent="0.25">
      <c r="A6367" t="s">
        <v>125</v>
      </c>
      <c r="B6367" t="s">
        <v>5284</v>
      </c>
      <c r="C6367" t="s">
        <v>8759</v>
      </c>
      <c r="D6367" t="s">
        <v>125</v>
      </c>
      <c r="E6367" t="s">
        <v>5284</v>
      </c>
      <c r="F6367" t="s">
        <v>8759</v>
      </c>
      <c r="H6367" t="s">
        <v>137</v>
      </c>
      <c r="I6367" t="s">
        <v>8747</v>
      </c>
    </row>
    <row r="6368" spans="1:9" x14ac:dyDescent="0.25">
      <c r="A6368" t="s">
        <v>125</v>
      </c>
      <c r="B6368" t="s">
        <v>5284</v>
      </c>
      <c r="C6368" t="s">
        <v>8760</v>
      </c>
      <c r="D6368" t="s">
        <v>125</v>
      </c>
      <c r="E6368" t="s">
        <v>5284</v>
      </c>
      <c r="F6368" t="s">
        <v>8760</v>
      </c>
      <c r="H6368" t="s">
        <v>137</v>
      </c>
      <c r="I6368" t="s">
        <v>8748</v>
      </c>
    </row>
    <row r="6369" spans="1:9" x14ac:dyDescent="0.25">
      <c r="A6369" t="s">
        <v>125</v>
      </c>
      <c r="B6369" t="s">
        <v>5284</v>
      </c>
      <c r="C6369" t="s">
        <v>8761</v>
      </c>
      <c r="D6369" t="s">
        <v>125</v>
      </c>
      <c r="E6369" t="s">
        <v>5284</v>
      </c>
      <c r="F6369" t="s">
        <v>8761</v>
      </c>
      <c r="H6369" t="s">
        <v>137</v>
      </c>
      <c r="I6369" t="s">
        <v>8750</v>
      </c>
    </row>
    <row r="6370" spans="1:9" x14ac:dyDescent="0.25">
      <c r="A6370" t="s">
        <v>125</v>
      </c>
      <c r="B6370" t="s">
        <v>5284</v>
      </c>
      <c r="C6370" t="s">
        <v>8762</v>
      </c>
      <c r="D6370" t="s">
        <v>125</v>
      </c>
      <c r="E6370" t="s">
        <v>5284</v>
      </c>
      <c r="F6370" t="s">
        <v>8762</v>
      </c>
      <c r="H6370" t="s">
        <v>137</v>
      </c>
      <c r="I6370" t="s">
        <v>8751</v>
      </c>
    </row>
    <row r="6371" spans="1:9" x14ac:dyDescent="0.25">
      <c r="A6371" t="s">
        <v>125</v>
      </c>
      <c r="B6371" t="s">
        <v>5284</v>
      </c>
      <c r="C6371" t="s">
        <v>8763</v>
      </c>
      <c r="D6371" t="s">
        <v>125</v>
      </c>
      <c r="E6371" t="s">
        <v>5284</v>
      </c>
      <c r="F6371" t="s">
        <v>8763</v>
      </c>
      <c r="H6371" t="s">
        <v>137</v>
      </c>
      <c r="I6371" t="s">
        <v>8752</v>
      </c>
    </row>
    <row r="6372" spans="1:9" x14ac:dyDescent="0.25">
      <c r="A6372" t="s">
        <v>125</v>
      </c>
      <c r="B6372" t="s">
        <v>5284</v>
      </c>
      <c r="C6372" t="s">
        <v>8764</v>
      </c>
      <c r="D6372" t="s">
        <v>125</v>
      </c>
      <c r="E6372" t="s">
        <v>5284</v>
      </c>
      <c r="F6372" t="s">
        <v>8764</v>
      </c>
      <c r="H6372" t="s">
        <v>137</v>
      </c>
      <c r="I6372" t="s">
        <v>8753</v>
      </c>
    </row>
    <row r="6373" spans="1:9" x14ac:dyDescent="0.25">
      <c r="A6373" t="s">
        <v>125</v>
      </c>
      <c r="B6373" t="s">
        <v>5284</v>
      </c>
      <c r="C6373" t="s">
        <v>8765</v>
      </c>
      <c r="D6373" t="s">
        <v>125</v>
      </c>
      <c r="E6373" t="s">
        <v>5284</v>
      </c>
      <c r="F6373" t="s">
        <v>8765</v>
      </c>
      <c r="H6373" t="s">
        <v>137</v>
      </c>
      <c r="I6373" t="s">
        <v>8754</v>
      </c>
    </row>
    <row r="6374" spans="1:9" x14ac:dyDescent="0.25">
      <c r="A6374" t="s">
        <v>125</v>
      </c>
      <c r="B6374" t="s">
        <v>5284</v>
      </c>
      <c r="C6374" t="s">
        <v>8766</v>
      </c>
      <c r="D6374" t="s">
        <v>125</v>
      </c>
      <c r="E6374" t="s">
        <v>5284</v>
      </c>
      <c r="F6374" t="s">
        <v>8766</v>
      </c>
      <c r="H6374" t="s">
        <v>137</v>
      </c>
      <c r="I6374" t="s">
        <v>8755</v>
      </c>
    </row>
    <row r="6375" spans="1:9" x14ac:dyDescent="0.25">
      <c r="A6375" t="s">
        <v>125</v>
      </c>
      <c r="B6375" t="s">
        <v>5284</v>
      </c>
      <c r="C6375" t="s">
        <v>8767</v>
      </c>
      <c r="D6375" t="s">
        <v>125</v>
      </c>
      <c r="E6375" t="s">
        <v>5284</v>
      </c>
      <c r="F6375" t="s">
        <v>8767</v>
      </c>
      <c r="H6375" t="s">
        <v>137</v>
      </c>
      <c r="I6375" t="s">
        <v>8756</v>
      </c>
    </row>
    <row r="6376" spans="1:9" x14ac:dyDescent="0.25">
      <c r="A6376" t="s">
        <v>125</v>
      </c>
      <c r="B6376" t="s">
        <v>5284</v>
      </c>
      <c r="C6376" t="s">
        <v>8768</v>
      </c>
      <c r="D6376" t="s">
        <v>125</v>
      </c>
      <c r="E6376" t="s">
        <v>5284</v>
      </c>
      <c r="F6376" t="s">
        <v>8768</v>
      </c>
      <c r="H6376" t="s">
        <v>137</v>
      </c>
      <c r="I6376" t="s">
        <v>8757</v>
      </c>
    </row>
    <row r="6377" spans="1:9" x14ac:dyDescent="0.25">
      <c r="A6377" t="s">
        <v>125</v>
      </c>
      <c r="B6377" t="s">
        <v>5284</v>
      </c>
      <c r="C6377" t="s">
        <v>8769</v>
      </c>
      <c r="D6377" t="s">
        <v>125</v>
      </c>
      <c r="E6377" t="s">
        <v>5284</v>
      </c>
      <c r="F6377" t="s">
        <v>8769</v>
      </c>
      <c r="H6377" t="s">
        <v>137</v>
      </c>
      <c r="I6377" t="s">
        <v>8758</v>
      </c>
    </row>
    <row r="6378" spans="1:9" x14ac:dyDescent="0.25">
      <c r="A6378" t="s">
        <v>125</v>
      </c>
      <c r="B6378" t="s">
        <v>5284</v>
      </c>
      <c r="C6378" t="s">
        <v>8770</v>
      </c>
      <c r="D6378" t="s">
        <v>125</v>
      </c>
      <c r="E6378" t="s">
        <v>5284</v>
      </c>
      <c r="F6378" t="s">
        <v>8770</v>
      </c>
      <c r="H6378" t="s">
        <v>137</v>
      </c>
      <c r="I6378" t="s">
        <v>8759</v>
      </c>
    </row>
    <row r="6379" spans="1:9" x14ac:dyDescent="0.25">
      <c r="A6379" t="s">
        <v>125</v>
      </c>
      <c r="B6379" t="s">
        <v>5284</v>
      </c>
      <c r="C6379" t="s">
        <v>8771</v>
      </c>
      <c r="D6379" t="s">
        <v>125</v>
      </c>
      <c r="E6379" t="s">
        <v>5284</v>
      </c>
      <c r="F6379" t="s">
        <v>8771</v>
      </c>
      <c r="H6379" t="s">
        <v>137</v>
      </c>
      <c r="I6379" t="s">
        <v>8760</v>
      </c>
    </row>
    <row r="6380" spans="1:9" x14ac:dyDescent="0.25">
      <c r="A6380" t="s">
        <v>125</v>
      </c>
      <c r="B6380" t="s">
        <v>5284</v>
      </c>
      <c r="C6380" t="s">
        <v>8772</v>
      </c>
      <c r="D6380" t="s">
        <v>125</v>
      </c>
      <c r="E6380" t="s">
        <v>5284</v>
      </c>
      <c r="F6380" t="s">
        <v>8772</v>
      </c>
      <c r="H6380" t="s">
        <v>137</v>
      </c>
      <c r="I6380" t="s">
        <v>8761</v>
      </c>
    </row>
    <row r="6381" spans="1:9" x14ac:dyDescent="0.25">
      <c r="A6381" t="s">
        <v>125</v>
      </c>
      <c r="B6381" t="s">
        <v>5284</v>
      </c>
      <c r="C6381" t="s">
        <v>8773</v>
      </c>
      <c r="D6381" t="s">
        <v>125</v>
      </c>
      <c r="E6381" t="s">
        <v>5284</v>
      </c>
      <c r="F6381" t="s">
        <v>8773</v>
      </c>
      <c r="H6381" t="s">
        <v>137</v>
      </c>
      <c r="I6381" t="s">
        <v>8762</v>
      </c>
    </row>
    <row r="6382" spans="1:9" x14ac:dyDescent="0.25">
      <c r="A6382" t="s">
        <v>125</v>
      </c>
      <c r="B6382" t="s">
        <v>5284</v>
      </c>
      <c r="C6382" t="s">
        <v>8774</v>
      </c>
      <c r="D6382" t="s">
        <v>125</v>
      </c>
      <c r="E6382" t="s">
        <v>5284</v>
      </c>
      <c r="F6382" t="s">
        <v>8774</v>
      </c>
      <c r="H6382" t="s">
        <v>137</v>
      </c>
      <c r="I6382" t="s">
        <v>8763</v>
      </c>
    </row>
    <row r="6383" spans="1:9" x14ac:dyDescent="0.25">
      <c r="A6383" t="s">
        <v>125</v>
      </c>
      <c r="B6383" t="s">
        <v>5284</v>
      </c>
      <c r="C6383" t="s">
        <v>8775</v>
      </c>
      <c r="D6383" t="s">
        <v>125</v>
      </c>
      <c r="E6383" t="s">
        <v>5284</v>
      </c>
      <c r="F6383" t="s">
        <v>8775</v>
      </c>
      <c r="H6383" t="s">
        <v>137</v>
      </c>
      <c r="I6383" t="s">
        <v>8764</v>
      </c>
    </row>
    <row r="6384" spans="1:9" x14ac:dyDescent="0.25">
      <c r="A6384" t="s">
        <v>125</v>
      </c>
      <c r="B6384" t="s">
        <v>5284</v>
      </c>
      <c r="C6384" t="s">
        <v>8776</v>
      </c>
      <c r="D6384" t="s">
        <v>125</v>
      </c>
      <c r="E6384" t="s">
        <v>5284</v>
      </c>
      <c r="F6384" t="s">
        <v>8776</v>
      </c>
      <c r="H6384" t="s">
        <v>137</v>
      </c>
      <c r="I6384" t="s">
        <v>8765</v>
      </c>
    </row>
    <row r="6385" spans="1:9" x14ac:dyDescent="0.25">
      <c r="A6385" t="s">
        <v>125</v>
      </c>
      <c r="B6385" t="s">
        <v>5284</v>
      </c>
      <c r="C6385" t="s">
        <v>8777</v>
      </c>
      <c r="D6385" t="s">
        <v>125</v>
      </c>
      <c r="E6385" t="s">
        <v>5284</v>
      </c>
      <c r="F6385" t="s">
        <v>8777</v>
      </c>
      <c r="H6385" t="s">
        <v>137</v>
      </c>
      <c r="I6385" t="s">
        <v>8767</v>
      </c>
    </row>
    <row r="6386" spans="1:9" x14ac:dyDescent="0.25">
      <c r="A6386" t="s">
        <v>125</v>
      </c>
      <c r="B6386" t="s">
        <v>5284</v>
      </c>
      <c r="C6386" t="s">
        <v>8778</v>
      </c>
      <c r="D6386" t="s">
        <v>125</v>
      </c>
      <c r="E6386" t="s">
        <v>5284</v>
      </c>
      <c r="F6386" t="s">
        <v>8778</v>
      </c>
      <c r="H6386" t="s">
        <v>137</v>
      </c>
      <c r="I6386" t="s">
        <v>8768</v>
      </c>
    </row>
    <row r="6387" spans="1:9" x14ac:dyDescent="0.25">
      <c r="A6387" t="s">
        <v>125</v>
      </c>
      <c r="B6387" t="s">
        <v>5284</v>
      </c>
      <c r="C6387" t="s">
        <v>8779</v>
      </c>
      <c r="D6387" t="s">
        <v>125</v>
      </c>
      <c r="E6387" t="s">
        <v>5284</v>
      </c>
      <c r="F6387" t="s">
        <v>8779</v>
      </c>
      <c r="H6387" t="s">
        <v>137</v>
      </c>
      <c r="I6387" t="s">
        <v>8769</v>
      </c>
    </row>
    <row r="6388" spans="1:9" x14ac:dyDescent="0.25">
      <c r="A6388" t="s">
        <v>125</v>
      </c>
      <c r="B6388" t="s">
        <v>5284</v>
      </c>
      <c r="C6388" t="s">
        <v>8780</v>
      </c>
      <c r="D6388" t="s">
        <v>125</v>
      </c>
      <c r="E6388" t="s">
        <v>5284</v>
      </c>
      <c r="F6388" t="s">
        <v>8780</v>
      </c>
      <c r="H6388" t="s">
        <v>137</v>
      </c>
      <c r="I6388" t="s">
        <v>8770</v>
      </c>
    </row>
    <row r="6389" spans="1:9" x14ac:dyDescent="0.25">
      <c r="A6389" t="s">
        <v>125</v>
      </c>
      <c r="B6389" t="s">
        <v>5284</v>
      </c>
      <c r="C6389" t="s">
        <v>8781</v>
      </c>
      <c r="D6389" t="s">
        <v>125</v>
      </c>
      <c r="E6389" t="s">
        <v>5284</v>
      </c>
      <c r="F6389" t="s">
        <v>8781</v>
      </c>
      <c r="H6389" t="s">
        <v>137</v>
      </c>
      <c r="I6389" t="s">
        <v>8771</v>
      </c>
    </row>
    <row r="6390" spans="1:9" x14ac:dyDescent="0.25">
      <c r="A6390" t="s">
        <v>125</v>
      </c>
      <c r="B6390" t="s">
        <v>5284</v>
      </c>
      <c r="C6390" t="s">
        <v>8782</v>
      </c>
      <c r="D6390" t="s">
        <v>125</v>
      </c>
      <c r="E6390" t="s">
        <v>5284</v>
      </c>
      <c r="F6390" t="s">
        <v>8782</v>
      </c>
      <c r="H6390" t="s">
        <v>137</v>
      </c>
      <c r="I6390" t="s">
        <v>8772</v>
      </c>
    </row>
    <row r="6391" spans="1:9" x14ac:dyDescent="0.25">
      <c r="A6391" t="s">
        <v>125</v>
      </c>
      <c r="B6391" t="s">
        <v>5284</v>
      </c>
      <c r="C6391" t="s">
        <v>8783</v>
      </c>
      <c r="D6391" t="s">
        <v>125</v>
      </c>
      <c r="E6391" t="s">
        <v>5284</v>
      </c>
      <c r="F6391" t="s">
        <v>8783</v>
      </c>
      <c r="H6391" t="s">
        <v>137</v>
      </c>
      <c r="I6391" t="s">
        <v>8773</v>
      </c>
    </row>
    <row r="6392" spans="1:9" x14ac:dyDescent="0.25">
      <c r="A6392" t="s">
        <v>125</v>
      </c>
      <c r="B6392" t="s">
        <v>5284</v>
      </c>
      <c r="C6392" t="s">
        <v>8784</v>
      </c>
      <c r="D6392" t="s">
        <v>125</v>
      </c>
      <c r="E6392" t="s">
        <v>5284</v>
      </c>
      <c r="F6392" t="s">
        <v>8784</v>
      </c>
      <c r="H6392" t="s">
        <v>137</v>
      </c>
      <c r="I6392" t="s">
        <v>8774</v>
      </c>
    </row>
    <row r="6393" spans="1:9" x14ac:dyDescent="0.25">
      <c r="A6393" t="s">
        <v>125</v>
      </c>
      <c r="B6393" t="s">
        <v>5284</v>
      </c>
      <c r="C6393" t="s">
        <v>8785</v>
      </c>
      <c r="D6393" t="s">
        <v>125</v>
      </c>
      <c r="E6393" t="s">
        <v>5284</v>
      </c>
      <c r="F6393" t="s">
        <v>8785</v>
      </c>
      <c r="H6393" t="s">
        <v>137</v>
      </c>
      <c r="I6393" t="s">
        <v>8775</v>
      </c>
    </row>
    <row r="6394" spans="1:9" x14ac:dyDescent="0.25">
      <c r="A6394" t="s">
        <v>125</v>
      </c>
      <c r="B6394" t="s">
        <v>5284</v>
      </c>
      <c r="C6394" t="s">
        <v>8786</v>
      </c>
      <c r="D6394" t="s">
        <v>125</v>
      </c>
      <c r="E6394" t="s">
        <v>5284</v>
      </c>
      <c r="F6394" t="s">
        <v>8786</v>
      </c>
      <c r="H6394" t="s">
        <v>137</v>
      </c>
      <c r="I6394" t="s">
        <v>8776</v>
      </c>
    </row>
    <row r="6395" spans="1:9" x14ac:dyDescent="0.25">
      <c r="A6395" t="s">
        <v>125</v>
      </c>
      <c r="B6395" t="s">
        <v>5284</v>
      </c>
      <c r="C6395" t="s">
        <v>8787</v>
      </c>
      <c r="D6395" t="s">
        <v>125</v>
      </c>
      <c r="E6395" t="s">
        <v>5284</v>
      </c>
      <c r="F6395" t="s">
        <v>8787</v>
      </c>
      <c r="H6395" t="s">
        <v>137</v>
      </c>
      <c r="I6395" t="s">
        <v>8777</v>
      </c>
    </row>
    <row r="6396" spans="1:9" x14ac:dyDescent="0.25">
      <c r="A6396" t="s">
        <v>125</v>
      </c>
      <c r="B6396" t="s">
        <v>5284</v>
      </c>
      <c r="C6396" t="s">
        <v>8788</v>
      </c>
      <c r="D6396" t="s">
        <v>125</v>
      </c>
      <c r="E6396" t="s">
        <v>5284</v>
      </c>
      <c r="F6396" t="s">
        <v>8788</v>
      </c>
      <c r="H6396" t="s">
        <v>137</v>
      </c>
      <c r="I6396" t="s">
        <v>8778</v>
      </c>
    </row>
    <row r="6397" spans="1:9" x14ac:dyDescent="0.25">
      <c r="A6397" t="s">
        <v>125</v>
      </c>
      <c r="B6397" t="s">
        <v>5284</v>
      </c>
      <c r="C6397" t="s">
        <v>8789</v>
      </c>
      <c r="D6397" t="s">
        <v>125</v>
      </c>
      <c r="E6397" t="s">
        <v>5284</v>
      </c>
      <c r="F6397" t="s">
        <v>8789</v>
      </c>
      <c r="H6397" t="s">
        <v>137</v>
      </c>
      <c r="I6397" t="s">
        <v>9100</v>
      </c>
    </row>
    <row r="6398" spans="1:9" x14ac:dyDescent="0.25">
      <c r="A6398" t="s">
        <v>125</v>
      </c>
      <c r="B6398" t="s">
        <v>5284</v>
      </c>
      <c r="C6398" t="s">
        <v>8790</v>
      </c>
      <c r="D6398" t="s">
        <v>125</v>
      </c>
      <c r="E6398" t="s">
        <v>5284</v>
      </c>
      <c r="F6398" t="s">
        <v>8790</v>
      </c>
      <c r="H6398" t="s">
        <v>137</v>
      </c>
      <c r="I6398" t="s">
        <v>8779</v>
      </c>
    </row>
    <row r="6399" spans="1:9" x14ac:dyDescent="0.25">
      <c r="A6399" t="s">
        <v>125</v>
      </c>
      <c r="B6399" t="s">
        <v>5284</v>
      </c>
      <c r="C6399" t="s">
        <v>8791</v>
      </c>
      <c r="D6399" t="s">
        <v>125</v>
      </c>
      <c r="E6399" t="s">
        <v>5284</v>
      </c>
      <c r="F6399" t="s">
        <v>8791</v>
      </c>
      <c r="H6399" t="s">
        <v>137</v>
      </c>
      <c r="I6399" t="s">
        <v>8780</v>
      </c>
    </row>
    <row r="6400" spans="1:9" x14ac:dyDescent="0.25">
      <c r="A6400" t="s">
        <v>125</v>
      </c>
      <c r="B6400" t="s">
        <v>5284</v>
      </c>
      <c r="C6400" t="s">
        <v>8792</v>
      </c>
      <c r="D6400" t="s">
        <v>125</v>
      </c>
      <c r="E6400" t="s">
        <v>5284</v>
      </c>
      <c r="F6400" t="s">
        <v>8792</v>
      </c>
      <c r="H6400" t="s">
        <v>137</v>
      </c>
      <c r="I6400" t="s">
        <v>8781</v>
      </c>
    </row>
    <row r="6401" spans="1:9" x14ac:dyDescent="0.25">
      <c r="A6401" t="s">
        <v>125</v>
      </c>
      <c r="B6401" t="s">
        <v>5284</v>
      </c>
      <c r="C6401" t="s">
        <v>8793</v>
      </c>
      <c r="D6401" t="s">
        <v>125</v>
      </c>
      <c r="E6401" t="s">
        <v>5284</v>
      </c>
      <c r="F6401" t="s">
        <v>8793</v>
      </c>
      <c r="H6401" t="s">
        <v>137</v>
      </c>
      <c r="I6401" t="s">
        <v>8782</v>
      </c>
    </row>
    <row r="6402" spans="1:9" x14ac:dyDescent="0.25">
      <c r="A6402" t="s">
        <v>125</v>
      </c>
      <c r="B6402" t="s">
        <v>5284</v>
      </c>
      <c r="C6402" t="s">
        <v>8794</v>
      </c>
      <c r="D6402" t="s">
        <v>125</v>
      </c>
      <c r="E6402" t="s">
        <v>5284</v>
      </c>
      <c r="F6402" t="s">
        <v>8794</v>
      </c>
      <c r="H6402" t="s">
        <v>137</v>
      </c>
      <c r="I6402" t="s">
        <v>8783</v>
      </c>
    </row>
    <row r="6403" spans="1:9" x14ac:dyDescent="0.25">
      <c r="A6403" t="s">
        <v>125</v>
      </c>
      <c r="B6403" t="s">
        <v>5284</v>
      </c>
      <c r="C6403" t="s">
        <v>8795</v>
      </c>
      <c r="D6403" t="s">
        <v>125</v>
      </c>
      <c r="E6403" t="s">
        <v>5284</v>
      </c>
      <c r="F6403" t="s">
        <v>8795</v>
      </c>
      <c r="H6403" t="s">
        <v>137</v>
      </c>
      <c r="I6403" t="s">
        <v>8784</v>
      </c>
    </row>
    <row r="6404" spans="1:9" x14ac:dyDescent="0.25">
      <c r="A6404" t="s">
        <v>125</v>
      </c>
      <c r="B6404" t="s">
        <v>5284</v>
      </c>
      <c r="C6404" t="s">
        <v>8796</v>
      </c>
      <c r="D6404" t="s">
        <v>125</v>
      </c>
      <c r="E6404" t="s">
        <v>5284</v>
      </c>
      <c r="F6404" t="s">
        <v>8796</v>
      </c>
      <c r="H6404" t="s">
        <v>137</v>
      </c>
      <c r="I6404" t="s">
        <v>8785</v>
      </c>
    </row>
    <row r="6405" spans="1:9" x14ac:dyDescent="0.25">
      <c r="A6405" t="s">
        <v>125</v>
      </c>
      <c r="B6405" t="s">
        <v>5284</v>
      </c>
      <c r="C6405" t="s">
        <v>8797</v>
      </c>
      <c r="D6405" t="s">
        <v>125</v>
      </c>
      <c r="E6405" t="s">
        <v>5284</v>
      </c>
      <c r="F6405" t="s">
        <v>8797</v>
      </c>
      <c r="H6405" t="s">
        <v>137</v>
      </c>
      <c r="I6405" t="s">
        <v>8786</v>
      </c>
    </row>
    <row r="6406" spans="1:9" x14ac:dyDescent="0.25">
      <c r="A6406" t="s">
        <v>125</v>
      </c>
      <c r="B6406" t="s">
        <v>5284</v>
      </c>
      <c r="C6406" t="s">
        <v>8798</v>
      </c>
      <c r="D6406" t="s">
        <v>125</v>
      </c>
      <c r="E6406" t="s">
        <v>5284</v>
      </c>
      <c r="F6406" t="s">
        <v>8798</v>
      </c>
      <c r="H6406" t="s">
        <v>137</v>
      </c>
      <c r="I6406" t="s">
        <v>8787</v>
      </c>
    </row>
    <row r="6407" spans="1:9" x14ac:dyDescent="0.25">
      <c r="A6407" t="s">
        <v>125</v>
      </c>
      <c r="B6407" t="s">
        <v>5284</v>
      </c>
      <c r="C6407" t="s">
        <v>8799</v>
      </c>
      <c r="D6407" t="s">
        <v>125</v>
      </c>
      <c r="E6407" t="s">
        <v>5284</v>
      </c>
      <c r="F6407" t="s">
        <v>8799</v>
      </c>
      <c r="H6407" t="s">
        <v>137</v>
      </c>
      <c r="I6407" t="s">
        <v>8788</v>
      </c>
    </row>
    <row r="6408" spans="1:9" x14ac:dyDescent="0.25">
      <c r="A6408" t="s">
        <v>125</v>
      </c>
      <c r="B6408" t="s">
        <v>5284</v>
      </c>
      <c r="C6408" t="s">
        <v>8800</v>
      </c>
      <c r="D6408" t="s">
        <v>125</v>
      </c>
      <c r="E6408" t="s">
        <v>5284</v>
      </c>
      <c r="F6408" t="s">
        <v>8800</v>
      </c>
      <c r="H6408" t="s">
        <v>137</v>
      </c>
      <c r="I6408" t="s">
        <v>8789</v>
      </c>
    </row>
    <row r="6409" spans="1:9" x14ac:dyDescent="0.25">
      <c r="A6409" t="s">
        <v>125</v>
      </c>
      <c r="B6409" t="s">
        <v>5284</v>
      </c>
      <c r="C6409" t="s">
        <v>8801</v>
      </c>
      <c r="D6409" t="s">
        <v>125</v>
      </c>
      <c r="E6409" t="s">
        <v>5284</v>
      </c>
      <c r="F6409" t="s">
        <v>8801</v>
      </c>
      <c r="H6409" t="s">
        <v>137</v>
      </c>
      <c r="I6409" t="s">
        <v>8790</v>
      </c>
    </row>
    <row r="6410" spans="1:9" x14ac:dyDescent="0.25">
      <c r="A6410" t="s">
        <v>125</v>
      </c>
      <c r="B6410" t="s">
        <v>5284</v>
      </c>
      <c r="C6410" t="s">
        <v>8802</v>
      </c>
      <c r="D6410" t="s">
        <v>125</v>
      </c>
      <c r="E6410" t="s">
        <v>5284</v>
      </c>
      <c r="F6410" t="s">
        <v>8802</v>
      </c>
      <c r="H6410" t="s">
        <v>137</v>
      </c>
      <c r="I6410" t="s">
        <v>8791</v>
      </c>
    </row>
    <row r="6411" spans="1:9" x14ac:dyDescent="0.25">
      <c r="A6411" t="s">
        <v>125</v>
      </c>
      <c r="B6411" t="s">
        <v>5284</v>
      </c>
      <c r="C6411" t="s">
        <v>8803</v>
      </c>
      <c r="D6411" t="s">
        <v>125</v>
      </c>
      <c r="E6411" t="s">
        <v>5284</v>
      </c>
      <c r="F6411" t="s">
        <v>8803</v>
      </c>
      <c r="H6411" t="s">
        <v>137</v>
      </c>
      <c r="I6411" t="s">
        <v>8792</v>
      </c>
    </row>
    <row r="6412" spans="1:9" x14ac:dyDescent="0.25">
      <c r="A6412" t="s">
        <v>125</v>
      </c>
      <c r="B6412" t="s">
        <v>5284</v>
      </c>
      <c r="C6412" t="s">
        <v>8804</v>
      </c>
      <c r="D6412" t="s">
        <v>125</v>
      </c>
      <c r="E6412" t="s">
        <v>5284</v>
      </c>
      <c r="F6412" t="s">
        <v>8804</v>
      </c>
      <c r="H6412" t="s">
        <v>137</v>
      </c>
      <c r="I6412" t="s">
        <v>8793</v>
      </c>
    </row>
    <row r="6413" spans="1:9" x14ac:dyDescent="0.25">
      <c r="A6413" t="s">
        <v>125</v>
      </c>
      <c r="B6413" t="s">
        <v>5284</v>
      </c>
      <c r="C6413" t="s">
        <v>8805</v>
      </c>
      <c r="D6413" t="s">
        <v>125</v>
      </c>
      <c r="E6413" t="s">
        <v>5284</v>
      </c>
      <c r="F6413" t="s">
        <v>8805</v>
      </c>
      <c r="H6413" t="s">
        <v>137</v>
      </c>
      <c r="I6413" t="s">
        <v>8794</v>
      </c>
    </row>
    <row r="6414" spans="1:9" x14ac:dyDescent="0.25">
      <c r="A6414" t="s">
        <v>125</v>
      </c>
      <c r="B6414" t="s">
        <v>5284</v>
      </c>
      <c r="C6414" t="s">
        <v>8806</v>
      </c>
      <c r="D6414" t="s">
        <v>125</v>
      </c>
      <c r="E6414" t="s">
        <v>5284</v>
      </c>
      <c r="F6414" t="s">
        <v>8806</v>
      </c>
      <c r="H6414" t="s">
        <v>137</v>
      </c>
      <c r="I6414" t="s">
        <v>8795</v>
      </c>
    </row>
    <row r="6415" spans="1:9" x14ac:dyDescent="0.25">
      <c r="A6415" t="s">
        <v>125</v>
      </c>
      <c r="B6415" t="s">
        <v>5284</v>
      </c>
      <c r="C6415" t="s">
        <v>8807</v>
      </c>
      <c r="D6415" t="s">
        <v>125</v>
      </c>
      <c r="E6415" t="s">
        <v>5284</v>
      </c>
      <c r="F6415" t="s">
        <v>8807</v>
      </c>
      <c r="H6415" t="s">
        <v>137</v>
      </c>
      <c r="I6415" t="s">
        <v>8796</v>
      </c>
    </row>
    <row r="6416" spans="1:9" x14ac:dyDescent="0.25">
      <c r="A6416" t="s">
        <v>125</v>
      </c>
      <c r="B6416" t="s">
        <v>5284</v>
      </c>
      <c r="C6416" t="s">
        <v>8808</v>
      </c>
      <c r="D6416" t="s">
        <v>125</v>
      </c>
      <c r="E6416" t="s">
        <v>5284</v>
      </c>
      <c r="F6416" t="s">
        <v>8808</v>
      </c>
      <c r="H6416" t="s">
        <v>137</v>
      </c>
      <c r="I6416" t="s">
        <v>8797</v>
      </c>
    </row>
    <row r="6417" spans="1:9" x14ac:dyDescent="0.25">
      <c r="A6417" t="s">
        <v>125</v>
      </c>
      <c r="B6417" t="s">
        <v>5284</v>
      </c>
      <c r="C6417" t="s">
        <v>8809</v>
      </c>
      <c r="D6417" t="s">
        <v>125</v>
      </c>
      <c r="E6417" t="s">
        <v>5284</v>
      </c>
      <c r="F6417" t="s">
        <v>8809</v>
      </c>
      <c r="H6417" t="s">
        <v>137</v>
      </c>
      <c r="I6417" t="s">
        <v>8798</v>
      </c>
    </row>
    <row r="6418" spans="1:9" x14ac:dyDescent="0.25">
      <c r="A6418" t="s">
        <v>125</v>
      </c>
      <c r="B6418" t="s">
        <v>5284</v>
      </c>
      <c r="C6418" t="s">
        <v>8810</v>
      </c>
      <c r="D6418" t="s">
        <v>125</v>
      </c>
      <c r="E6418" t="s">
        <v>5284</v>
      </c>
      <c r="F6418" t="s">
        <v>8810</v>
      </c>
      <c r="H6418" t="s">
        <v>137</v>
      </c>
      <c r="I6418" t="s">
        <v>8799</v>
      </c>
    </row>
    <row r="6419" spans="1:9" x14ac:dyDescent="0.25">
      <c r="A6419" t="s">
        <v>125</v>
      </c>
      <c r="B6419" t="s">
        <v>5284</v>
      </c>
      <c r="C6419" t="s">
        <v>8811</v>
      </c>
      <c r="D6419" t="s">
        <v>125</v>
      </c>
      <c r="E6419" t="s">
        <v>5284</v>
      </c>
      <c r="F6419" t="s">
        <v>8811</v>
      </c>
      <c r="H6419" t="s">
        <v>137</v>
      </c>
      <c r="I6419" t="s">
        <v>8801</v>
      </c>
    </row>
    <row r="6420" spans="1:9" x14ac:dyDescent="0.25">
      <c r="A6420" t="s">
        <v>125</v>
      </c>
      <c r="B6420" t="s">
        <v>5284</v>
      </c>
      <c r="C6420" t="s">
        <v>8812</v>
      </c>
      <c r="D6420" t="s">
        <v>125</v>
      </c>
      <c r="E6420" t="s">
        <v>5284</v>
      </c>
      <c r="F6420" t="s">
        <v>8812</v>
      </c>
      <c r="H6420" t="s">
        <v>137</v>
      </c>
      <c r="I6420" t="s">
        <v>8802</v>
      </c>
    </row>
    <row r="6421" spans="1:9" x14ac:dyDescent="0.25">
      <c r="A6421" t="s">
        <v>125</v>
      </c>
      <c r="B6421" t="s">
        <v>5284</v>
      </c>
      <c r="C6421" t="s">
        <v>8813</v>
      </c>
      <c r="D6421" t="s">
        <v>125</v>
      </c>
      <c r="E6421" t="s">
        <v>5284</v>
      </c>
      <c r="F6421" t="s">
        <v>8813</v>
      </c>
      <c r="H6421" t="s">
        <v>137</v>
      </c>
      <c r="I6421" t="s">
        <v>8804</v>
      </c>
    </row>
    <row r="6422" spans="1:9" x14ac:dyDescent="0.25">
      <c r="A6422" t="s">
        <v>125</v>
      </c>
      <c r="B6422" t="s">
        <v>5284</v>
      </c>
      <c r="C6422" t="s">
        <v>8814</v>
      </c>
      <c r="D6422" t="s">
        <v>125</v>
      </c>
      <c r="E6422" t="s">
        <v>5284</v>
      </c>
      <c r="F6422" t="s">
        <v>8814</v>
      </c>
      <c r="H6422" t="s">
        <v>137</v>
      </c>
      <c r="I6422" t="s">
        <v>8805</v>
      </c>
    </row>
    <row r="6423" spans="1:9" x14ac:dyDescent="0.25">
      <c r="A6423" t="s">
        <v>125</v>
      </c>
      <c r="B6423" t="s">
        <v>5284</v>
      </c>
      <c r="C6423" t="s">
        <v>8815</v>
      </c>
      <c r="D6423" t="s">
        <v>125</v>
      </c>
      <c r="E6423" t="s">
        <v>5284</v>
      </c>
      <c r="F6423" t="s">
        <v>8815</v>
      </c>
      <c r="H6423" t="s">
        <v>137</v>
      </c>
      <c r="I6423" t="s">
        <v>8806</v>
      </c>
    </row>
    <row r="6424" spans="1:9" x14ac:dyDescent="0.25">
      <c r="A6424" t="s">
        <v>125</v>
      </c>
      <c r="B6424" t="s">
        <v>5284</v>
      </c>
      <c r="C6424" t="s">
        <v>8816</v>
      </c>
      <c r="D6424" t="s">
        <v>125</v>
      </c>
      <c r="E6424" t="s">
        <v>5284</v>
      </c>
      <c r="F6424" t="s">
        <v>8816</v>
      </c>
      <c r="H6424" t="s">
        <v>137</v>
      </c>
      <c r="I6424" t="s">
        <v>8807</v>
      </c>
    </row>
    <row r="6425" spans="1:9" x14ac:dyDescent="0.25">
      <c r="A6425" t="s">
        <v>125</v>
      </c>
      <c r="B6425" t="s">
        <v>5284</v>
      </c>
      <c r="C6425" t="s">
        <v>8817</v>
      </c>
      <c r="D6425" t="s">
        <v>125</v>
      </c>
      <c r="E6425" t="s">
        <v>5284</v>
      </c>
      <c r="F6425" t="s">
        <v>8817</v>
      </c>
      <c r="H6425" t="s">
        <v>137</v>
      </c>
      <c r="I6425" t="s">
        <v>8808</v>
      </c>
    </row>
    <row r="6426" spans="1:9" x14ac:dyDescent="0.25">
      <c r="A6426" t="s">
        <v>125</v>
      </c>
      <c r="B6426" t="s">
        <v>5284</v>
      </c>
      <c r="C6426" t="s">
        <v>8818</v>
      </c>
      <c r="D6426" t="s">
        <v>125</v>
      </c>
      <c r="E6426" t="s">
        <v>5284</v>
      </c>
      <c r="F6426" t="s">
        <v>8818</v>
      </c>
      <c r="H6426" t="s">
        <v>137</v>
      </c>
      <c r="I6426" t="s">
        <v>8809</v>
      </c>
    </row>
    <row r="6427" spans="1:9" x14ac:dyDescent="0.25">
      <c r="A6427" t="s">
        <v>125</v>
      </c>
      <c r="B6427" t="s">
        <v>5284</v>
      </c>
      <c r="C6427" t="s">
        <v>8819</v>
      </c>
      <c r="D6427" t="s">
        <v>125</v>
      </c>
      <c r="E6427" t="s">
        <v>5284</v>
      </c>
      <c r="F6427" t="s">
        <v>8819</v>
      </c>
      <c r="H6427" t="s">
        <v>137</v>
      </c>
      <c r="I6427" t="s">
        <v>8810</v>
      </c>
    </row>
    <row r="6428" spans="1:9" x14ac:dyDescent="0.25">
      <c r="A6428" t="s">
        <v>125</v>
      </c>
      <c r="B6428" t="s">
        <v>5284</v>
      </c>
      <c r="C6428" t="s">
        <v>8820</v>
      </c>
      <c r="D6428" t="s">
        <v>125</v>
      </c>
      <c r="E6428" t="s">
        <v>5284</v>
      </c>
      <c r="F6428" t="s">
        <v>8820</v>
      </c>
      <c r="H6428" t="s">
        <v>137</v>
      </c>
      <c r="I6428" t="s">
        <v>8811</v>
      </c>
    </row>
    <row r="6429" spans="1:9" x14ac:dyDescent="0.25">
      <c r="A6429" t="s">
        <v>125</v>
      </c>
      <c r="B6429" t="s">
        <v>5284</v>
      </c>
      <c r="C6429" t="s">
        <v>8821</v>
      </c>
      <c r="D6429" t="s">
        <v>125</v>
      </c>
      <c r="E6429" t="s">
        <v>5284</v>
      </c>
      <c r="F6429" t="s">
        <v>8821</v>
      </c>
      <c r="H6429" t="s">
        <v>137</v>
      </c>
      <c r="I6429" t="s">
        <v>8812</v>
      </c>
    </row>
    <row r="6430" spans="1:9" x14ac:dyDescent="0.25">
      <c r="A6430" t="s">
        <v>125</v>
      </c>
      <c r="B6430" t="s">
        <v>5284</v>
      </c>
      <c r="C6430" t="s">
        <v>8822</v>
      </c>
      <c r="D6430" t="s">
        <v>125</v>
      </c>
      <c r="E6430" t="s">
        <v>5284</v>
      </c>
      <c r="F6430" t="s">
        <v>8822</v>
      </c>
      <c r="H6430" t="s">
        <v>137</v>
      </c>
      <c r="I6430" t="s">
        <v>8813</v>
      </c>
    </row>
    <row r="6431" spans="1:9" x14ac:dyDescent="0.25">
      <c r="A6431" t="s">
        <v>125</v>
      </c>
      <c r="B6431" t="s">
        <v>5284</v>
      </c>
      <c r="C6431" t="s">
        <v>8823</v>
      </c>
      <c r="D6431" t="s">
        <v>125</v>
      </c>
      <c r="E6431" t="s">
        <v>5284</v>
      </c>
      <c r="F6431" t="s">
        <v>8823</v>
      </c>
      <c r="H6431" t="s">
        <v>137</v>
      </c>
      <c r="I6431" t="s">
        <v>8814</v>
      </c>
    </row>
    <row r="6432" spans="1:9" x14ac:dyDescent="0.25">
      <c r="A6432" t="s">
        <v>125</v>
      </c>
      <c r="B6432" t="s">
        <v>5284</v>
      </c>
      <c r="C6432" t="s">
        <v>8824</v>
      </c>
      <c r="D6432" t="s">
        <v>125</v>
      </c>
      <c r="E6432" t="s">
        <v>5284</v>
      </c>
      <c r="F6432" t="s">
        <v>8824</v>
      </c>
      <c r="H6432" t="s">
        <v>137</v>
      </c>
      <c r="I6432" t="s">
        <v>8815</v>
      </c>
    </row>
    <row r="6433" spans="1:9" x14ac:dyDescent="0.25">
      <c r="A6433" t="s">
        <v>125</v>
      </c>
      <c r="B6433" t="s">
        <v>5284</v>
      </c>
      <c r="C6433" t="s">
        <v>8825</v>
      </c>
      <c r="D6433" t="s">
        <v>125</v>
      </c>
      <c r="E6433" t="s">
        <v>5284</v>
      </c>
      <c r="F6433" t="s">
        <v>8825</v>
      </c>
      <c r="H6433" t="s">
        <v>137</v>
      </c>
      <c r="I6433" t="s">
        <v>8816</v>
      </c>
    </row>
    <row r="6434" spans="1:9" x14ac:dyDescent="0.25">
      <c r="A6434" t="s">
        <v>125</v>
      </c>
      <c r="B6434" t="s">
        <v>5284</v>
      </c>
      <c r="C6434" t="s">
        <v>8826</v>
      </c>
      <c r="D6434" t="s">
        <v>125</v>
      </c>
      <c r="E6434" t="s">
        <v>5284</v>
      </c>
      <c r="F6434" t="s">
        <v>8826</v>
      </c>
      <c r="H6434" t="s">
        <v>137</v>
      </c>
      <c r="I6434" t="s">
        <v>8817</v>
      </c>
    </row>
    <row r="6435" spans="1:9" x14ac:dyDescent="0.25">
      <c r="A6435" t="s">
        <v>125</v>
      </c>
      <c r="B6435" t="s">
        <v>5284</v>
      </c>
      <c r="C6435" t="s">
        <v>8827</v>
      </c>
      <c r="D6435" t="s">
        <v>125</v>
      </c>
      <c r="E6435" t="s">
        <v>5284</v>
      </c>
      <c r="F6435" t="s">
        <v>8827</v>
      </c>
      <c r="H6435" t="s">
        <v>137</v>
      </c>
      <c r="I6435" t="s">
        <v>8818</v>
      </c>
    </row>
    <row r="6436" spans="1:9" x14ac:dyDescent="0.25">
      <c r="A6436" t="s">
        <v>125</v>
      </c>
      <c r="B6436" t="s">
        <v>5284</v>
      </c>
      <c r="C6436" t="s">
        <v>8828</v>
      </c>
      <c r="D6436" t="s">
        <v>125</v>
      </c>
      <c r="E6436" t="s">
        <v>5284</v>
      </c>
      <c r="F6436" t="s">
        <v>8828</v>
      </c>
      <c r="H6436" t="s">
        <v>137</v>
      </c>
      <c r="I6436" t="s">
        <v>8819</v>
      </c>
    </row>
    <row r="6437" spans="1:9" x14ac:dyDescent="0.25">
      <c r="A6437" t="s">
        <v>125</v>
      </c>
      <c r="B6437" t="s">
        <v>5284</v>
      </c>
      <c r="C6437" t="s">
        <v>8829</v>
      </c>
      <c r="D6437" t="s">
        <v>125</v>
      </c>
      <c r="E6437" t="s">
        <v>5284</v>
      </c>
      <c r="F6437" t="s">
        <v>8829</v>
      </c>
      <c r="H6437" t="s">
        <v>137</v>
      </c>
      <c r="I6437" t="s">
        <v>8820</v>
      </c>
    </row>
    <row r="6438" spans="1:9" x14ac:dyDescent="0.25">
      <c r="A6438" t="s">
        <v>125</v>
      </c>
      <c r="B6438" t="s">
        <v>5284</v>
      </c>
      <c r="C6438" t="s">
        <v>8830</v>
      </c>
      <c r="D6438" t="s">
        <v>125</v>
      </c>
      <c r="E6438" t="s">
        <v>5284</v>
      </c>
      <c r="F6438" t="s">
        <v>8830</v>
      </c>
      <c r="H6438" t="s">
        <v>137</v>
      </c>
      <c r="I6438" t="s">
        <v>8821</v>
      </c>
    </row>
    <row r="6439" spans="1:9" x14ac:dyDescent="0.25">
      <c r="A6439" t="s">
        <v>125</v>
      </c>
      <c r="B6439" t="s">
        <v>5284</v>
      </c>
      <c r="C6439" t="s">
        <v>8831</v>
      </c>
      <c r="D6439" t="s">
        <v>125</v>
      </c>
      <c r="E6439" t="s">
        <v>5284</v>
      </c>
      <c r="F6439" t="s">
        <v>8831</v>
      </c>
      <c r="H6439" t="s">
        <v>137</v>
      </c>
      <c r="I6439" t="s">
        <v>8822</v>
      </c>
    </row>
    <row r="6440" spans="1:9" x14ac:dyDescent="0.25">
      <c r="A6440" t="s">
        <v>125</v>
      </c>
      <c r="B6440" t="s">
        <v>5284</v>
      </c>
      <c r="C6440" t="s">
        <v>8832</v>
      </c>
      <c r="D6440" t="s">
        <v>125</v>
      </c>
      <c r="E6440" t="s">
        <v>5284</v>
      </c>
      <c r="F6440" t="s">
        <v>8832</v>
      </c>
      <c r="H6440" t="s">
        <v>137</v>
      </c>
      <c r="I6440" t="s">
        <v>8823</v>
      </c>
    </row>
    <row r="6441" spans="1:9" x14ac:dyDescent="0.25">
      <c r="A6441" t="s">
        <v>125</v>
      </c>
      <c r="B6441" t="s">
        <v>5284</v>
      </c>
      <c r="C6441" t="s">
        <v>8833</v>
      </c>
      <c r="D6441" t="s">
        <v>125</v>
      </c>
      <c r="E6441" t="s">
        <v>5284</v>
      </c>
      <c r="F6441" t="s">
        <v>8833</v>
      </c>
      <c r="H6441" t="s">
        <v>137</v>
      </c>
      <c r="I6441" t="s">
        <v>8824</v>
      </c>
    </row>
    <row r="6442" spans="1:9" x14ac:dyDescent="0.25">
      <c r="A6442" t="s">
        <v>125</v>
      </c>
      <c r="B6442" t="s">
        <v>5284</v>
      </c>
      <c r="C6442" t="s">
        <v>8834</v>
      </c>
      <c r="D6442" t="s">
        <v>125</v>
      </c>
      <c r="E6442" t="s">
        <v>5284</v>
      </c>
      <c r="F6442" t="s">
        <v>8834</v>
      </c>
      <c r="H6442" t="s">
        <v>137</v>
      </c>
      <c r="I6442" t="s">
        <v>8825</v>
      </c>
    </row>
    <row r="6443" spans="1:9" x14ac:dyDescent="0.25">
      <c r="A6443" t="s">
        <v>125</v>
      </c>
      <c r="B6443" t="s">
        <v>5284</v>
      </c>
      <c r="C6443" t="s">
        <v>8835</v>
      </c>
      <c r="D6443" t="s">
        <v>125</v>
      </c>
      <c r="E6443" t="s">
        <v>5284</v>
      </c>
      <c r="F6443" t="s">
        <v>8835</v>
      </c>
      <c r="H6443" t="s">
        <v>137</v>
      </c>
      <c r="I6443" t="s">
        <v>8826</v>
      </c>
    </row>
    <row r="6444" spans="1:9" x14ac:dyDescent="0.25">
      <c r="A6444" t="s">
        <v>125</v>
      </c>
      <c r="B6444" t="s">
        <v>5284</v>
      </c>
      <c r="C6444" t="s">
        <v>8836</v>
      </c>
      <c r="D6444" t="s">
        <v>125</v>
      </c>
      <c r="E6444" t="s">
        <v>5284</v>
      </c>
      <c r="F6444" t="s">
        <v>8836</v>
      </c>
      <c r="H6444" t="s">
        <v>137</v>
      </c>
      <c r="I6444" t="s">
        <v>8827</v>
      </c>
    </row>
    <row r="6445" spans="1:9" x14ac:dyDescent="0.25">
      <c r="A6445" t="s">
        <v>125</v>
      </c>
      <c r="B6445" t="s">
        <v>5284</v>
      </c>
      <c r="C6445" t="s">
        <v>8837</v>
      </c>
      <c r="D6445" t="s">
        <v>125</v>
      </c>
      <c r="E6445" t="s">
        <v>5284</v>
      </c>
      <c r="F6445" t="s">
        <v>8837</v>
      </c>
      <c r="H6445" t="s">
        <v>137</v>
      </c>
      <c r="I6445" t="s">
        <v>8828</v>
      </c>
    </row>
    <row r="6446" spans="1:9" x14ac:dyDescent="0.25">
      <c r="A6446" t="s">
        <v>125</v>
      </c>
      <c r="B6446" t="s">
        <v>5284</v>
      </c>
      <c r="C6446" t="s">
        <v>8838</v>
      </c>
      <c r="D6446" t="s">
        <v>125</v>
      </c>
      <c r="E6446" t="s">
        <v>5284</v>
      </c>
      <c r="F6446" t="s">
        <v>8838</v>
      </c>
      <c r="H6446" t="s">
        <v>137</v>
      </c>
      <c r="I6446" t="s">
        <v>8829</v>
      </c>
    </row>
    <row r="6447" spans="1:9" x14ac:dyDescent="0.25">
      <c r="A6447" t="s">
        <v>125</v>
      </c>
      <c r="B6447" t="s">
        <v>5284</v>
      </c>
      <c r="C6447" t="s">
        <v>8839</v>
      </c>
      <c r="D6447" t="s">
        <v>125</v>
      </c>
      <c r="E6447" t="s">
        <v>5284</v>
      </c>
      <c r="F6447" t="s">
        <v>8839</v>
      </c>
      <c r="H6447" t="s">
        <v>137</v>
      </c>
      <c r="I6447" t="s">
        <v>9101</v>
      </c>
    </row>
    <row r="6448" spans="1:9" x14ac:dyDescent="0.25">
      <c r="A6448" t="s">
        <v>125</v>
      </c>
      <c r="B6448" t="s">
        <v>5284</v>
      </c>
      <c r="C6448" t="s">
        <v>8840</v>
      </c>
      <c r="D6448" t="s">
        <v>125</v>
      </c>
      <c r="E6448" t="s">
        <v>5284</v>
      </c>
      <c r="F6448" t="s">
        <v>8840</v>
      </c>
      <c r="H6448" t="s">
        <v>137</v>
      </c>
      <c r="I6448" t="s">
        <v>8831</v>
      </c>
    </row>
    <row r="6449" spans="1:9" x14ac:dyDescent="0.25">
      <c r="A6449" t="s">
        <v>125</v>
      </c>
      <c r="B6449" t="s">
        <v>5284</v>
      </c>
      <c r="C6449" t="s">
        <v>8841</v>
      </c>
      <c r="D6449" t="s">
        <v>125</v>
      </c>
      <c r="E6449" t="s">
        <v>5284</v>
      </c>
      <c r="F6449" t="s">
        <v>8841</v>
      </c>
      <c r="H6449" t="s">
        <v>137</v>
      </c>
      <c r="I6449" t="s">
        <v>8832</v>
      </c>
    </row>
    <row r="6450" spans="1:9" x14ac:dyDescent="0.25">
      <c r="A6450" t="s">
        <v>125</v>
      </c>
      <c r="B6450" t="s">
        <v>5284</v>
      </c>
      <c r="C6450" t="s">
        <v>8842</v>
      </c>
      <c r="D6450" t="s">
        <v>125</v>
      </c>
      <c r="E6450" t="s">
        <v>5284</v>
      </c>
      <c r="F6450" t="s">
        <v>8842</v>
      </c>
      <c r="H6450" t="s">
        <v>137</v>
      </c>
      <c r="I6450" t="s">
        <v>8834</v>
      </c>
    </row>
    <row r="6451" spans="1:9" x14ac:dyDescent="0.25">
      <c r="A6451" t="s">
        <v>125</v>
      </c>
      <c r="B6451" t="s">
        <v>5284</v>
      </c>
      <c r="C6451" t="s">
        <v>8843</v>
      </c>
      <c r="D6451" t="s">
        <v>125</v>
      </c>
      <c r="E6451" t="s">
        <v>5284</v>
      </c>
      <c r="F6451" t="s">
        <v>8843</v>
      </c>
      <c r="H6451" t="s">
        <v>137</v>
      </c>
      <c r="I6451" t="s">
        <v>8835</v>
      </c>
    </row>
    <row r="6452" spans="1:9" x14ac:dyDescent="0.25">
      <c r="A6452" t="s">
        <v>125</v>
      </c>
      <c r="B6452" t="s">
        <v>5284</v>
      </c>
      <c r="C6452" t="s">
        <v>8844</v>
      </c>
      <c r="D6452" t="s">
        <v>125</v>
      </c>
      <c r="E6452" t="s">
        <v>5284</v>
      </c>
      <c r="F6452" t="s">
        <v>8844</v>
      </c>
      <c r="H6452" t="s">
        <v>137</v>
      </c>
      <c r="I6452" t="s">
        <v>8836</v>
      </c>
    </row>
    <row r="6453" spans="1:9" x14ac:dyDescent="0.25">
      <c r="A6453" t="s">
        <v>125</v>
      </c>
      <c r="B6453" t="s">
        <v>5284</v>
      </c>
      <c r="C6453" t="s">
        <v>8845</v>
      </c>
      <c r="D6453" t="s">
        <v>125</v>
      </c>
      <c r="E6453" t="s">
        <v>5284</v>
      </c>
      <c r="F6453" t="s">
        <v>8845</v>
      </c>
      <c r="H6453" t="s">
        <v>137</v>
      </c>
      <c r="I6453" t="s">
        <v>8837</v>
      </c>
    </row>
    <row r="6454" spans="1:9" x14ac:dyDescent="0.25">
      <c r="A6454" t="s">
        <v>125</v>
      </c>
      <c r="B6454" t="s">
        <v>5284</v>
      </c>
      <c r="C6454" t="s">
        <v>8846</v>
      </c>
      <c r="D6454" t="s">
        <v>125</v>
      </c>
      <c r="E6454" t="s">
        <v>5284</v>
      </c>
      <c r="F6454" t="s">
        <v>8846</v>
      </c>
      <c r="H6454" t="s">
        <v>137</v>
      </c>
      <c r="I6454" t="s">
        <v>8838</v>
      </c>
    </row>
    <row r="6455" spans="1:9" x14ac:dyDescent="0.25">
      <c r="A6455" t="s">
        <v>125</v>
      </c>
      <c r="B6455" t="s">
        <v>5284</v>
      </c>
      <c r="C6455" t="s">
        <v>8847</v>
      </c>
      <c r="D6455" t="s">
        <v>125</v>
      </c>
      <c r="E6455" t="s">
        <v>5284</v>
      </c>
      <c r="F6455" t="s">
        <v>8847</v>
      </c>
      <c r="H6455" t="s">
        <v>137</v>
      </c>
      <c r="I6455" t="s">
        <v>8839</v>
      </c>
    </row>
    <row r="6456" spans="1:9" x14ac:dyDescent="0.25">
      <c r="A6456" t="s">
        <v>125</v>
      </c>
      <c r="B6456" t="s">
        <v>5284</v>
      </c>
      <c r="C6456" t="s">
        <v>8848</v>
      </c>
      <c r="D6456" t="s">
        <v>125</v>
      </c>
      <c r="E6456" t="s">
        <v>5284</v>
      </c>
      <c r="F6456" t="s">
        <v>8848</v>
      </c>
      <c r="H6456" t="s">
        <v>137</v>
      </c>
      <c r="I6456" t="s">
        <v>8841</v>
      </c>
    </row>
    <row r="6457" spans="1:9" x14ac:dyDescent="0.25">
      <c r="A6457" t="s">
        <v>125</v>
      </c>
      <c r="B6457" t="s">
        <v>5284</v>
      </c>
      <c r="C6457" t="s">
        <v>8849</v>
      </c>
      <c r="D6457" t="s">
        <v>125</v>
      </c>
      <c r="E6457" t="s">
        <v>5284</v>
      </c>
      <c r="F6457" t="s">
        <v>8849</v>
      </c>
      <c r="H6457" t="s">
        <v>137</v>
      </c>
      <c r="I6457" t="s">
        <v>8842</v>
      </c>
    </row>
    <row r="6458" spans="1:9" x14ac:dyDescent="0.25">
      <c r="A6458" t="s">
        <v>125</v>
      </c>
      <c r="B6458" t="s">
        <v>5284</v>
      </c>
      <c r="C6458" t="s">
        <v>8850</v>
      </c>
      <c r="D6458" t="s">
        <v>125</v>
      </c>
      <c r="E6458" t="s">
        <v>5284</v>
      </c>
      <c r="F6458" t="s">
        <v>8850</v>
      </c>
      <c r="H6458" t="s">
        <v>137</v>
      </c>
      <c r="I6458" t="s">
        <v>8843</v>
      </c>
    </row>
    <row r="6459" spans="1:9" x14ac:dyDescent="0.25">
      <c r="A6459" t="s">
        <v>125</v>
      </c>
      <c r="B6459" t="s">
        <v>5284</v>
      </c>
      <c r="C6459" t="s">
        <v>8851</v>
      </c>
      <c r="D6459" t="s">
        <v>125</v>
      </c>
      <c r="E6459" t="s">
        <v>5284</v>
      </c>
      <c r="F6459" t="s">
        <v>8851</v>
      </c>
      <c r="H6459" t="s">
        <v>137</v>
      </c>
      <c r="I6459" t="s">
        <v>8844</v>
      </c>
    </row>
    <row r="6460" spans="1:9" x14ac:dyDescent="0.25">
      <c r="A6460" t="s">
        <v>125</v>
      </c>
      <c r="B6460" t="s">
        <v>5284</v>
      </c>
      <c r="C6460" t="s">
        <v>8852</v>
      </c>
      <c r="D6460" t="s">
        <v>125</v>
      </c>
      <c r="E6460" t="s">
        <v>5284</v>
      </c>
      <c r="F6460" t="s">
        <v>8852</v>
      </c>
      <c r="H6460" t="s">
        <v>137</v>
      </c>
      <c r="I6460" t="s">
        <v>8845</v>
      </c>
    </row>
    <row r="6461" spans="1:9" x14ac:dyDescent="0.25">
      <c r="A6461" t="s">
        <v>125</v>
      </c>
      <c r="B6461" t="s">
        <v>5284</v>
      </c>
      <c r="C6461" t="s">
        <v>8853</v>
      </c>
      <c r="D6461" t="s">
        <v>125</v>
      </c>
      <c r="E6461" t="s">
        <v>5284</v>
      </c>
      <c r="F6461" t="s">
        <v>8853</v>
      </c>
      <c r="H6461" t="s">
        <v>137</v>
      </c>
      <c r="I6461" t="s">
        <v>8846</v>
      </c>
    </row>
    <row r="6462" spans="1:9" x14ac:dyDescent="0.25">
      <c r="A6462" t="s">
        <v>125</v>
      </c>
      <c r="B6462" t="s">
        <v>5284</v>
      </c>
      <c r="C6462" t="s">
        <v>8854</v>
      </c>
      <c r="D6462" t="s">
        <v>125</v>
      </c>
      <c r="E6462" t="s">
        <v>5284</v>
      </c>
      <c r="F6462" t="s">
        <v>8854</v>
      </c>
      <c r="H6462" t="s">
        <v>137</v>
      </c>
      <c r="I6462" t="s">
        <v>8848</v>
      </c>
    </row>
    <row r="6463" spans="1:9" x14ac:dyDescent="0.25">
      <c r="A6463" t="s">
        <v>125</v>
      </c>
      <c r="B6463" t="s">
        <v>5284</v>
      </c>
      <c r="C6463" t="s">
        <v>8855</v>
      </c>
      <c r="D6463" t="s">
        <v>125</v>
      </c>
      <c r="E6463" t="s">
        <v>5284</v>
      </c>
      <c r="F6463" t="s">
        <v>8855</v>
      </c>
      <c r="H6463" t="s">
        <v>137</v>
      </c>
      <c r="I6463" t="s">
        <v>8849</v>
      </c>
    </row>
    <row r="6464" spans="1:9" x14ac:dyDescent="0.25">
      <c r="A6464" t="s">
        <v>125</v>
      </c>
      <c r="B6464" t="s">
        <v>5284</v>
      </c>
      <c r="C6464" t="s">
        <v>8856</v>
      </c>
      <c r="D6464" t="s">
        <v>125</v>
      </c>
      <c r="E6464" t="s">
        <v>5284</v>
      </c>
      <c r="F6464" t="s">
        <v>8856</v>
      </c>
      <c r="H6464" t="s">
        <v>137</v>
      </c>
      <c r="I6464" t="s">
        <v>8850</v>
      </c>
    </row>
    <row r="6465" spans="1:9" x14ac:dyDescent="0.25">
      <c r="A6465" t="s">
        <v>125</v>
      </c>
      <c r="B6465" t="s">
        <v>5284</v>
      </c>
      <c r="C6465" t="s">
        <v>8857</v>
      </c>
      <c r="D6465" t="s">
        <v>125</v>
      </c>
      <c r="E6465" t="s">
        <v>5284</v>
      </c>
      <c r="F6465" t="s">
        <v>8857</v>
      </c>
      <c r="H6465" t="s">
        <v>137</v>
      </c>
      <c r="I6465" t="s">
        <v>8851</v>
      </c>
    </row>
    <row r="6466" spans="1:9" x14ac:dyDescent="0.25">
      <c r="A6466" t="s">
        <v>125</v>
      </c>
      <c r="B6466" t="s">
        <v>5284</v>
      </c>
      <c r="C6466" t="s">
        <v>8858</v>
      </c>
      <c r="D6466" t="s">
        <v>125</v>
      </c>
      <c r="E6466" t="s">
        <v>5284</v>
      </c>
      <c r="F6466" t="s">
        <v>8858</v>
      </c>
      <c r="H6466" t="s">
        <v>137</v>
      </c>
      <c r="I6466" t="s">
        <v>8852</v>
      </c>
    </row>
    <row r="6467" spans="1:9" x14ac:dyDescent="0.25">
      <c r="A6467" t="s">
        <v>125</v>
      </c>
      <c r="B6467" t="s">
        <v>5284</v>
      </c>
      <c r="C6467" t="s">
        <v>8859</v>
      </c>
      <c r="D6467" t="s">
        <v>125</v>
      </c>
      <c r="E6467" t="s">
        <v>5284</v>
      </c>
      <c r="F6467" t="s">
        <v>8859</v>
      </c>
      <c r="H6467" t="s">
        <v>137</v>
      </c>
      <c r="I6467" t="s">
        <v>8853</v>
      </c>
    </row>
    <row r="6468" spans="1:9" x14ac:dyDescent="0.25">
      <c r="A6468" t="s">
        <v>125</v>
      </c>
      <c r="B6468" t="s">
        <v>5284</v>
      </c>
      <c r="C6468" t="s">
        <v>8860</v>
      </c>
      <c r="D6468" t="s">
        <v>125</v>
      </c>
      <c r="E6468" t="s">
        <v>5284</v>
      </c>
      <c r="F6468" t="s">
        <v>8860</v>
      </c>
      <c r="H6468" t="s">
        <v>137</v>
      </c>
      <c r="I6468" t="s">
        <v>8854</v>
      </c>
    </row>
    <row r="6469" spans="1:9" x14ac:dyDescent="0.25">
      <c r="A6469" t="s">
        <v>125</v>
      </c>
      <c r="B6469" t="s">
        <v>5284</v>
      </c>
      <c r="C6469" t="s">
        <v>8861</v>
      </c>
      <c r="D6469" t="s">
        <v>125</v>
      </c>
      <c r="E6469" t="s">
        <v>5284</v>
      </c>
      <c r="F6469" t="s">
        <v>8861</v>
      </c>
      <c r="H6469" t="s">
        <v>137</v>
      </c>
      <c r="I6469" t="s">
        <v>8855</v>
      </c>
    </row>
    <row r="6470" spans="1:9" x14ac:dyDescent="0.25">
      <c r="A6470" t="s">
        <v>125</v>
      </c>
      <c r="B6470" t="s">
        <v>5284</v>
      </c>
      <c r="C6470" t="s">
        <v>8862</v>
      </c>
      <c r="D6470" t="s">
        <v>125</v>
      </c>
      <c r="E6470" t="s">
        <v>5284</v>
      </c>
      <c r="F6470" t="s">
        <v>8862</v>
      </c>
      <c r="H6470" t="s">
        <v>137</v>
      </c>
      <c r="I6470" t="s">
        <v>8857</v>
      </c>
    </row>
    <row r="6471" spans="1:9" x14ac:dyDescent="0.25">
      <c r="A6471" t="s">
        <v>125</v>
      </c>
      <c r="B6471" t="s">
        <v>5284</v>
      </c>
      <c r="C6471" t="s">
        <v>8863</v>
      </c>
      <c r="D6471" t="s">
        <v>125</v>
      </c>
      <c r="E6471" t="s">
        <v>5284</v>
      </c>
      <c r="F6471" t="s">
        <v>8863</v>
      </c>
      <c r="H6471" t="s">
        <v>137</v>
      </c>
      <c r="I6471" t="s">
        <v>8858</v>
      </c>
    </row>
    <row r="6472" spans="1:9" x14ac:dyDescent="0.25">
      <c r="A6472" t="s">
        <v>125</v>
      </c>
      <c r="B6472" t="s">
        <v>5284</v>
      </c>
      <c r="C6472" t="s">
        <v>8864</v>
      </c>
      <c r="D6472" t="s">
        <v>125</v>
      </c>
      <c r="E6472" t="s">
        <v>5284</v>
      </c>
      <c r="F6472" t="s">
        <v>8864</v>
      </c>
      <c r="H6472" t="s">
        <v>137</v>
      </c>
      <c r="I6472" t="s">
        <v>8859</v>
      </c>
    </row>
    <row r="6473" spans="1:9" x14ac:dyDescent="0.25">
      <c r="A6473" t="s">
        <v>125</v>
      </c>
      <c r="B6473" t="s">
        <v>5284</v>
      </c>
      <c r="C6473" t="s">
        <v>8865</v>
      </c>
      <c r="D6473" t="s">
        <v>125</v>
      </c>
      <c r="E6473" t="s">
        <v>5284</v>
      </c>
      <c r="F6473" t="s">
        <v>8865</v>
      </c>
      <c r="H6473" t="s">
        <v>137</v>
      </c>
      <c r="I6473" t="s">
        <v>8860</v>
      </c>
    </row>
    <row r="6474" spans="1:9" x14ac:dyDescent="0.25">
      <c r="A6474" t="s">
        <v>125</v>
      </c>
      <c r="B6474" t="s">
        <v>5284</v>
      </c>
      <c r="C6474" t="s">
        <v>8866</v>
      </c>
      <c r="D6474" t="s">
        <v>125</v>
      </c>
      <c r="E6474" t="s">
        <v>5284</v>
      </c>
      <c r="F6474" t="s">
        <v>8866</v>
      </c>
      <c r="H6474" t="s">
        <v>137</v>
      </c>
      <c r="I6474" t="s">
        <v>8861</v>
      </c>
    </row>
    <row r="6475" spans="1:9" x14ac:dyDescent="0.25">
      <c r="A6475" t="s">
        <v>125</v>
      </c>
      <c r="B6475" t="s">
        <v>5284</v>
      </c>
      <c r="C6475" t="s">
        <v>8867</v>
      </c>
      <c r="D6475" t="s">
        <v>125</v>
      </c>
      <c r="E6475" t="s">
        <v>5284</v>
      </c>
      <c r="F6475" t="s">
        <v>8867</v>
      </c>
      <c r="H6475" t="s">
        <v>137</v>
      </c>
      <c r="I6475" t="s">
        <v>8862</v>
      </c>
    </row>
    <row r="6476" spans="1:9" x14ac:dyDescent="0.25">
      <c r="A6476" t="s">
        <v>125</v>
      </c>
      <c r="B6476" t="s">
        <v>5284</v>
      </c>
      <c r="C6476" t="s">
        <v>8868</v>
      </c>
      <c r="D6476" t="s">
        <v>125</v>
      </c>
      <c r="E6476" t="s">
        <v>5284</v>
      </c>
      <c r="F6476" t="s">
        <v>8868</v>
      </c>
      <c r="H6476" t="s">
        <v>137</v>
      </c>
      <c r="I6476" t="s">
        <v>8863</v>
      </c>
    </row>
    <row r="6477" spans="1:9" x14ac:dyDescent="0.25">
      <c r="A6477" t="s">
        <v>125</v>
      </c>
      <c r="B6477" t="s">
        <v>5284</v>
      </c>
      <c r="C6477" t="s">
        <v>8869</v>
      </c>
      <c r="D6477" t="s">
        <v>125</v>
      </c>
      <c r="E6477" t="s">
        <v>5284</v>
      </c>
      <c r="F6477" t="s">
        <v>8869</v>
      </c>
      <c r="H6477" t="s">
        <v>137</v>
      </c>
      <c r="I6477" t="s">
        <v>8864</v>
      </c>
    </row>
    <row r="6478" spans="1:9" x14ac:dyDescent="0.25">
      <c r="A6478" t="s">
        <v>125</v>
      </c>
      <c r="B6478" t="s">
        <v>5284</v>
      </c>
      <c r="C6478" t="s">
        <v>8870</v>
      </c>
      <c r="D6478" t="s">
        <v>125</v>
      </c>
      <c r="E6478" t="s">
        <v>5284</v>
      </c>
      <c r="F6478" t="s">
        <v>8870</v>
      </c>
      <c r="H6478" t="s">
        <v>137</v>
      </c>
      <c r="I6478" t="s">
        <v>8865</v>
      </c>
    </row>
    <row r="6479" spans="1:9" x14ac:dyDescent="0.25">
      <c r="A6479" t="s">
        <v>125</v>
      </c>
      <c r="B6479" t="s">
        <v>5284</v>
      </c>
      <c r="C6479" t="s">
        <v>8871</v>
      </c>
      <c r="D6479" t="s">
        <v>125</v>
      </c>
      <c r="E6479" t="s">
        <v>5284</v>
      </c>
      <c r="F6479" t="s">
        <v>8871</v>
      </c>
      <c r="H6479" t="s">
        <v>137</v>
      </c>
      <c r="I6479" t="s">
        <v>8866</v>
      </c>
    </row>
    <row r="6480" spans="1:9" x14ac:dyDescent="0.25">
      <c r="A6480" t="s">
        <v>125</v>
      </c>
      <c r="B6480" t="s">
        <v>5284</v>
      </c>
      <c r="C6480" t="s">
        <v>8872</v>
      </c>
      <c r="D6480" t="s">
        <v>125</v>
      </c>
      <c r="E6480" t="s">
        <v>5284</v>
      </c>
      <c r="F6480" t="s">
        <v>8872</v>
      </c>
      <c r="H6480" t="s">
        <v>137</v>
      </c>
      <c r="I6480" t="s">
        <v>8867</v>
      </c>
    </row>
    <row r="6481" spans="1:9" x14ac:dyDescent="0.25">
      <c r="A6481" t="s">
        <v>125</v>
      </c>
      <c r="B6481" t="s">
        <v>5284</v>
      </c>
      <c r="C6481" t="s">
        <v>8873</v>
      </c>
      <c r="D6481" t="s">
        <v>125</v>
      </c>
      <c r="E6481" t="s">
        <v>5284</v>
      </c>
      <c r="F6481" t="s">
        <v>8873</v>
      </c>
      <c r="H6481" t="s">
        <v>137</v>
      </c>
      <c r="I6481" t="s">
        <v>8868</v>
      </c>
    </row>
    <row r="6482" spans="1:9" x14ac:dyDescent="0.25">
      <c r="A6482" t="s">
        <v>125</v>
      </c>
      <c r="B6482" t="s">
        <v>5284</v>
      </c>
      <c r="C6482" t="s">
        <v>8874</v>
      </c>
      <c r="D6482" t="s">
        <v>125</v>
      </c>
      <c r="E6482" t="s">
        <v>5284</v>
      </c>
      <c r="F6482" t="s">
        <v>8874</v>
      </c>
      <c r="H6482" t="s">
        <v>137</v>
      </c>
      <c r="I6482" t="s">
        <v>8869</v>
      </c>
    </row>
    <row r="6483" spans="1:9" x14ac:dyDescent="0.25">
      <c r="A6483" t="s">
        <v>125</v>
      </c>
      <c r="B6483" t="s">
        <v>5284</v>
      </c>
      <c r="C6483" t="s">
        <v>8875</v>
      </c>
      <c r="D6483" t="s">
        <v>125</v>
      </c>
      <c r="E6483" t="s">
        <v>5284</v>
      </c>
      <c r="F6483" t="s">
        <v>8875</v>
      </c>
      <c r="H6483" t="s">
        <v>137</v>
      </c>
      <c r="I6483" t="s">
        <v>8870</v>
      </c>
    </row>
    <row r="6484" spans="1:9" x14ac:dyDescent="0.25">
      <c r="A6484" t="s">
        <v>125</v>
      </c>
      <c r="B6484" t="s">
        <v>5284</v>
      </c>
      <c r="C6484" t="s">
        <v>8876</v>
      </c>
      <c r="D6484" t="s">
        <v>125</v>
      </c>
      <c r="E6484" t="s">
        <v>5284</v>
      </c>
      <c r="F6484" t="s">
        <v>8876</v>
      </c>
      <c r="H6484" t="s">
        <v>137</v>
      </c>
      <c r="I6484" t="s">
        <v>8871</v>
      </c>
    </row>
    <row r="6485" spans="1:9" x14ac:dyDescent="0.25">
      <c r="A6485" t="s">
        <v>125</v>
      </c>
      <c r="B6485" t="s">
        <v>5284</v>
      </c>
      <c r="C6485" t="s">
        <v>8877</v>
      </c>
      <c r="D6485" t="s">
        <v>125</v>
      </c>
      <c r="E6485" t="s">
        <v>5284</v>
      </c>
      <c r="F6485" t="s">
        <v>8877</v>
      </c>
      <c r="H6485" t="s">
        <v>137</v>
      </c>
      <c r="I6485" t="s">
        <v>8872</v>
      </c>
    </row>
    <row r="6486" spans="1:9" x14ac:dyDescent="0.25">
      <c r="A6486" t="s">
        <v>125</v>
      </c>
      <c r="B6486" t="s">
        <v>5284</v>
      </c>
      <c r="C6486" t="s">
        <v>8878</v>
      </c>
      <c r="D6486" t="s">
        <v>125</v>
      </c>
      <c r="E6486" t="s">
        <v>5284</v>
      </c>
      <c r="F6486" t="s">
        <v>8878</v>
      </c>
      <c r="H6486" t="s">
        <v>137</v>
      </c>
      <c r="I6486" t="s">
        <v>8873</v>
      </c>
    </row>
    <row r="6487" spans="1:9" x14ac:dyDescent="0.25">
      <c r="A6487" t="s">
        <v>125</v>
      </c>
      <c r="B6487" t="s">
        <v>5284</v>
      </c>
      <c r="C6487" t="s">
        <v>8879</v>
      </c>
      <c r="D6487" t="s">
        <v>125</v>
      </c>
      <c r="E6487" t="s">
        <v>5284</v>
      </c>
      <c r="F6487" t="s">
        <v>8879</v>
      </c>
      <c r="H6487" t="s">
        <v>137</v>
      </c>
      <c r="I6487" t="s">
        <v>8874</v>
      </c>
    </row>
    <row r="6488" spans="1:9" x14ac:dyDescent="0.25">
      <c r="A6488" t="s">
        <v>125</v>
      </c>
      <c r="B6488" t="s">
        <v>5284</v>
      </c>
      <c r="C6488" t="s">
        <v>8880</v>
      </c>
      <c r="D6488" t="s">
        <v>125</v>
      </c>
      <c r="E6488" t="s">
        <v>5284</v>
      </c>
      <c r="F6488" t="s">
        <v>8880</v>
      </c>
      <c r="H6488" t="s">
        <v>137</v>
      </c>
      <c r="I6488" t="s">
        <v>8875</v>
      </c>
    </row>
    <row r="6489" spans="1:9" x14ac:dyDescent="0.25">
      <c r="A6489" t="s">
        <v>125</v>
      </c>
      <c r="B6489" t="s">
        <v>5284</v>
      </c>
      <c r="C6489" t="s">
        <v>8881</v>
      </c>
      <c r="D6489" t="s">
        <v>125</v>
      </c>
      <c r="E6489" t="s">
        <v>5284</v>
      </c>
      <c r="F6489" t="s">
        <v>8881</v>
      </c>
      <c r="H6489" t="s">
        <v>137</v>
      </c>
      <c r="I6489" t="s">
        <v>8876</v>
      </c>
    </row>
    <row r="6490" spans="1:9" x14ac:dyDescent="0.25">
      <c r="A6490" t="s">
        <v>125</v>
      </c>
      <c r="B6490" t="s">
        <v>5284</v>
      </c>
      <c r="C6490" t="s">
        <v>8882</v>
      </c>
      <c r="D6490" t="s">
        <v>125</v>
      </c>
      <c r="E6490" t="s">
        <v>5284</v>
      </c>
      <c r="F6490" t="s">
        <v>8882</v>
      </c>
      <c r="H6490" t="s">
        <v>137</v>
      </c>
      <c r="I6490" t="s">
        <v>8877</v>
      </c>
    </row>
    <row r="6491" spans="1:9" x14ac:dyDescent="0.25">
      <c r="A6491" t="s">
        <v>125</v>
      </c>
      <c r="B6491" t="s">
        <v>5284</v>
      </c>
      <c r="C6491" t="s">
        <v>8883</v>
      </c>
      <c r="D6491" t="s">
        <v>125</v>
      </c>
      <c r="E6491" t="s">
        <v>5284</v>
      </c>
      <c r="F6491" t="s">
        <v>8883</v>
      </c>
      <c r="H6491" t="s">
        <v>137</v>
      </c>
      <c r="I6491" t="s">
        <v>8878</v>
      </c>
    </row>
    <row r="6492" spans="1:9" x14ac:dyDescent="0.25">
      <c r="A6492" t="s">
        <v>125</v>
      </c>
      <c r="B6492" t="s">
        <v>5284</v>
      </c>
      <c r="C6492" t="s">
        <v>8884</v>
      </c>
      <c r="D6492" t="s">
        <v>125</v>
      </c>
      <c r="E6492" t="s">
        <v>5284</v>
      </c>
      <c r="F6492" t="s">
        <v>8884</v>
      </c>
      <c r="H6492" t="s">
        <v>137</v>
      </c>
      <c r="I6492" t="s">
        <v>8879</v>
      </c>
    </row>
    <row r="6493" spans="1:9" x14ac:dyDescent="0.25">
      <c r="A6493" t="s">
        <v>125</v>
      </c>
      <c r="B6493" t="s">
        <v>5284</v>
      </c>
      <c r="C6493" t="s">
        <v>8885</v>
      </c>
      <c r="D6493" t="s">
        <v>125</v>
      </c>
      <c r="E6493" t="s">
        <v>5284</v>
      </c>
      <c r="F6493" t="s">
        <v>8885</v>
      </c>
      <c r="H6493" t="s">
        <v>137</v>
      </c>
      <c r="I6493" t="s">
        <v>8880</v>
      </c>
    </row>
    <row r="6494" spans="1:9" x14ac:dyDescent="0.25">
      <c r="A6494" t="s">
        <v>125</v>
      </c>
      <c r="B6494" t="s">
        <v>5284</v>
      </c>
      <c r="C6494" t="s">
        <v>8886</v>
      </c>
      <c r="D6494" t="s">
        <v>125</v>
      </c>
      <c r="E6494" t="s">
        <v>5284</v>
      </c>
      <c r="F6494" t="s">
        <v>8886</v>
      </c>
      <c r="H6494" t="s">
        <v>137</v>
      </c>
      <c r="I6494" t="s">
        <v>8881</v>
      </c>
    </row>
    <row r="6495" spans="1:9" x14ac:dyDescent="0.25">
      <c r="A6495" t="s">
        <v>125</v>
      </c>
      <c r="B6495" t="s">
        <v>5284</v>
      </c>
      <c r="C6495" t="s">
        <v>8887</v>
      </c>
      <c r="D6495" t="s">
        <v>125</v>
      </c>
      <c r="E6495" t="s">
        <v>5284</v>
      </c>
      <c r="F6495" t="s">
        <v>8887</v>
      </c>
      <c r="H6495" t="s">
        <v>137</v>
      </c>
      <c r="I6495" t="s">
        <v>8882</v>
      </c>
    </row>
    <row r="6496" spans="1:9" x14ac:dyDescent="0.25">
      <c r="A6496" t="s">
        <v>125</v>
      </c>
      <c r="B6496" t="s">
        <v>5284</v>
      </c>
      <c r="C6496" t="s">
        <v>8888</v>
      </c>
      <c r="D6496" t="s">
        <v>125</v>
      </c>
      <c r="E6496" t="s">
        <v>5284</v>
      </c>
      <c r="F6496" t="s">
        <v>8888</v>
      </c>
      <c r="H6496" t="s">
        <v>137</v>
      </c>
      <c r="I6496" t="s">
        <v>8883</v>
      </c>
    </row>
    <row r="6497" spans="1:9" x14ac:dyDescent="0.25">
      <c r="A6497" t="s">
        <v>125</v>
      </c>
      <c r="B6497" t="s">
        <v>5284</v>
      </c>
      <c r="C6497" t="s">
        <v>8889</v>
      </c>
      <c r="D6497" t="s">
        <v>125</v>
      </c>
      <c r="E6497" t="s">
        <v>5284</v>
      </c>
      <c r="F6497" t="s">
        <v>8889</v>
      </c>
      <c r="H6497" t="s">
        <v>137</v>
      </c>
      <c r="I6497" t="s">
        <v>8884</v>
      </c>
    </row>
    <row r="6498" spans="1:9" x14ac:dyDescent="0.25">
      <c r="A6498" t="s">
        <v>125</v>
      </c>
      <c r="B6498" t="s">
        <v>5284</v>
      </c>
      <c r="C6498" t="s">
        <v>8890</v>
      </c>
      <c r="D6498" t="s">
        <v>125</v>
      </c>
      <c r="E6498" t="s">
        <v>5284</v>
      </c>
      <c r="F6498" t="s">
        <v>8890</v>
      </c>
      <c r="H6498" t="s">
        <v>137</v>
      </c>
      <c r="I6498" t="s">
        <v>8885</v>
      </c>
    </row>
    <row r="6499" spans="1:9" x14ac:dyDescent="0.25">
      <c r="A6499" t="s">
        <v>125</v>
      </c>
      <c r="B6499" t="s">
        <v>5284</v>
      </c>
      <c r="C6499" t="s">
        <v>8891</v>
      </c>
      <c r="D6499" t="s">
        <v>125</v>
      </c>
      <c r="E6499" t="s">
        <v>5284</v>
      </c>
      <c r="F6499" t="s">
        <v>8891</v>
      </c>
      <c r="H6499" t="s">
        <v>137</v>
      </c>
      <c r="I6499" t="s">
        <v>8886</v>
      </c>
    </row>
    <row r="6500" spans="1:9" x14ac:dyDescent="0.25">
      <c r="A6500" t="s">
        <v>125</v>
      </c>
      <c r="B6500" t="s">
        <v>5284</v>
      </c>
      <c r="C6500" t="s">
        <v>8892</v>
      </c>
      <c r="D6500" t="s">
        <v>125</v>
      </c>
      <c r="E6500" t="s">
        <v>5284</v>
      </c>
      <c r="F6500" t="s">
        <v>8892</v>
      </c>
      <c r="H6500" t="s">
        <v>137</v>
      </c>
      <c r="I6500" t="s">
        <v>8887</v>
      </c>
    </row>
    <row r="6501" spans="1:9" x14ac:dyDescent="0.25">
      <c r="A6501" t="s">
        <v>125</v>
      </c>
      <c r="B6501" t="s">
        <v>5284</v>
      </c>
      <c r="C6501" t="s">
        <v>8893</v>
      </c>
      <c r="D6501" t="s">
        <v>125</v>
      </c>
      <c r="E6501" t="s">
        <v>5284</v>
      </c>
      <c r="F6501" t="s">
        <v>8893</v>
      </c>
      <c r="H6501" t="s">
        <v>137</v>
      </c>
      <c r="I6501" t="s">
        <v>8888</v>
      </c>
    </row>
    <row r="6502" spans="1:9" x14ac:dyDescent="0.25">
      <c r="A6502" t="s">
        <v>125</v>
      </c>
      <c r="B6502" t="s">
        <v>5284</v>
      </c>
      <c r="C6502" t="s">
        <v>8894</v>
      </c>
      <c r="D6502" t="s">
        <v>125</v>
      </c>
      <c r="E6502" t="s">
        <v>5284</v>
      </c>
      <c r="F6502" t="s">
        <v>8894</v>
      </c>
      <c r="H6502" t="s">
        <v>137</v>
      </c>
      <c r="I6502" t="s">
        <v>8889</v>
      </c>
    </row>
    <row r="6503" spans="1:9" x14ac:dyDescent="0.25">
      <c r="A6503" t="s">
        <v>125</v>
      </c>
      <c r="B6503" t="s">
        <v>5284</v>
      </c>
      <c r="C6503" t="s">
        <v>8895</v>
      </c>
      <c r="D6503" t="s">
        <v>125</v>
      </c>
      <c r="E6503" t="s">
        <v>5284</v>
      </c>
      <c r="F6503" t="s">
        <v>8895</v>
      </c>
      <c r="H6503" t="s">
        <v>137</v>
      </c>
      <c r="I6503" t="s">
        <v>8890</v>
      </c>
    </row>
    <row r="6504" spans="1:9" x14ac:dyDescent="0.25">
      <c r="A6504" t="s">
        <v>125</v>
      </c>
      <c r="B6504" t="s">
        <v>5284</v>
      </c>
      <c r="C6504" t="s">
        <v>8896</v>
      </c>
      <c r="D6504" t="s">
        <v>125</v>
      </c>
      <c r="E6504" t="s">
        <v>5284</v>
      </c>
      <c r="F6504" t="s">
        <v>8896</v>
      </c>
      <c r="H6504" t="s">
        <v>137</v>
      </c>
      <c r="I6504" t="s">
        <v>8891</v>
      </c>
    </row>
    <row r="6505" spans="1:9" x14ac:dyDescent="0.25">
      <c r="A6505" t="s">
        <v>125</v>
      </c>
      <c r="B6505" t="s">
        <v>5284</v>
      </c>
      <c r="C6505" t="s">
        <v>8897</v>
      </c>
      <c r="D6505" t="s">
        <v>125</v>
      </c>
      <c r="E6505" t="s">
        <v>5284</v>
      </c>
      <c r="F6505" t="s">
        <v>8897</v>
      </c>
      <c r="H6505" t="s">
        <v>137</v>
      </c>
      <c r="I6505" t="s">
        <v>8892</v>
      </c>
    </row>
    <row r="6506" spans="1:9" x14ac:dyDescent="0.25">
      <c r="A6506" t="s">
        <v>125</v>
      </c>
      <c r="B6506" t="s">
        <v>5284</v>
      </c>
      <c r="C6506" t="s">
        <v>8898</v>
      </c>
      <c r="D6506" t="s">
        <v>125</v>
      </c>
      <c r="E6506" t="s">
        <v>5284</v>
      </c>
      <c r="F6506" t="s">
        <v>8898</v>
      </c>
      <c r="H6506" t="s">
        <v>137</v>
      </c>
      <c r="I6506" t="s">
        <v>8893</v>
      </c>
    </row>
    <row r="6507" spans="1:9" x14ac:dyDescent="0.25">
      <c r="A6507" t="s">
        <v>125</v>
      </c>
      <c r="B6507" t="s">
        <v>5284</v>
      </c>
      <c r="C6507" t="s">
        <v>8899</v>
      </c>
      <c r="D6507" t="s">
        <v>125</v>
      </c>
      <c r="E6507" t="s">
        <v>5284</v>
      </c>
      <c r="F6507" t="s">
        <v>8899</v>
      </c>
      <c r="H6507" t="s">
        <v>137</v>
      </c>
      <c r="I6507" t="s">
        <v>8894</v>
      </c>
    </row>
    <row r="6508" spans="1:9" x14ac:dyDescent="0.25">
      <c r="A6508" t="s">
        <v>125</v>
      </c>
      <c r="B6508" t="s">
        <v>5284</v>
      </c>
      <c r="C6508" t="s">
        <v>8900</v>
      </c>
      <c r="D6508" t="s">
        <v>125</v>
      </c>
      <c r="E6508" t="s">
        <v>5284</v>
      </c>
      <c r="F6508" t="s">
        <v>8900</v>
      </c>
      <c r="H6508" t="s">
        <v>137</v>
      </c>
      <c r="I6508" t="s">
        <v>8895</v>
      </c>
    </row>
    <row r="6509" spans="1:9" x14ac:dyDescent="0.25">
      <c r="A6509" t="s">
        <v>125</v>
      </c>
      <c r="B6509" t="s">
        <v>5284</v>
      </c>
      <c r="C6509" t="s">
        <v>8901</v>
      </c>
      <c r="D6509" t="s">
        <v>125</v>
      </c>
      <c r="E6509" t="s">
        <v>5284</v>
      </c>
      <c r="F6509" t="s">
        <v>8901</v>
      </c>
      <c r="H6509" t="s">
        <v>137</v>
      </c>
      <c r="I6509" t="s">
        <v>8896</v>
      </c>
    </row>
    <row r="6510" spans="1:9" x14ac:dyDescent="0.25">
      <c r="A6510" t="s">
        <v>125</v>
      </c>
      <c r="B6510" t="s">
        <v>5284</v>
      </c>
      <c r="C6510" t="s">
        <v>8902</v>
      </c>
      <c r="D6510" t="s">
        <v>125</v>
      </c>
      <c r="E6510" t="s">
        <v>5284</v>
      </c>
      <c r="F6510" t="s">
        <v>8902</v>
      </c>
      <c r="H6510" t="s">
        <v>137</v>
      </c>
      <c r="I6510" t="s">
        <v>8897</v>
      </c>
    </row>
    <row r="6511" spans="1:9" x14ac:dyDescent="0.25">
      <c r="A6511" t="s">
        <v>125</v>
      </c>
      <c r="B6511" t="s">
        <v>5284</v>
      </c>
      <c r="C6511" t="s">
        <v>8903</v>
      </c>
      <c r="D6511" t="s">
        <v>125</v>
      </c>
      <c r="E6511" t="s">
        <v>5284</v>
      </c>
      <c r="F6511" t="s">
        <v>8903</v>
      </c>
      <c r="H6511" t="s">
        <v>137</v>
      </c>
      <c r="I6511" t="s">
        <v>8898</v>
      </c>
    </row>
    <row r="6512" spans="1:9" x14ac:dyDescent="0.25">
      <c r="A6512" t="s">
        <v>125</v>
      </c>
      <c r="B6512" t="s">
        <v>5284</v>
      </c>
      <c r="C6512" t="s">
        <v>8904</v>
      </c>
      <c r="D6512" t="s">
        <v>125</v>
      </c>
      <c r="E6512" t="s">
        <v>5284</v>
      </c>
      <c r="F6512" t="s">
        <v>8904</v>
      </c>
      <c r="H6512" t="s">
        <v>137</v>
      </c>
      <c r="I6512" t="s">
        <v>8899</v>
      </c>
    </row>
    <row r="6513" spans="1:9" x14ac:dyDescent="0.25">
      <c r="A6513" t="s">
        <v>125</v>
      </c>
      <c r="B6513" t="s">
        <v>5284</v>
      </c>
      <c r="C6513" t="s">
        <v>8905</v>
      </c>
      <c r="D6513" t="s">
        <v>125</v>
      </c>
      <c r="E6513" t="s">
        <v>5284</v>
      </c>
      <c r="F6513" t="s">
        <v>8905</v>
      </c>
      <c r="H6513" t="s">
        <v>137</v>
      </c>
      <c r="I6513" t="s">
        <v>8900</v>
      </c>
    </row>
    <row r="6514" spans="1:9" x14ac:dyDescent="0.25">
      <c r="A6514" t="s">
        <v>125</v>
      </c>
      <c r="B6514" t="s">
        <v>5284</v>
      </c>
      <c r="C6514" t="s">
        <v>8906</v>
      </c>
      <c r="D6514" t="s">
        <v>125</v>
      </c>
      <c r="E6514" t="s">
        <v>5284</v>
      </c>
      <c r="F6514" t="s">
        <v>8906</v>
      </c>
      <c r="H6514" t="s">
        <v>137</v>
      </c>
      <c r="I6514" t="s">
        <v>8901</v>
      </c>
    </row>
    <row r="6515" spans="1:9" x14ac:dyDescent="0.25">
      <c r="A6515" t="s">
        <v>125</v>
      </c>
      <c r="B6515" t="s">
        <v>5284</v>
      </c>
      <c r="C6515" t="s">
        <v>8907</v>
      </c>
      <c r="D6515" t="s">
        <v>125</v>
      </c>
      <c r="E6515" t="s">
        <v>5284</v>
      </c>
      <c r="F6515" t="s">
        <v>8907</v>
      </c>
      <c r="H6515" t="s">
        <v>137</v>
      </c>
      <c r="I6515" t="s">
        <v>8902</v>
      </c>
    </row>
    <row r="6516" spans="1:9" x14ac:dyDescent="0.25">
      <c r="A6516" t="s">
        <v>125</v>
      </c>
      <c r="B6516" t="s">
        <v>5284</v>
      </c>
      <c r="C6516" t="s">
        <v>8908</v>
      </c>
      <c r="D6516" t="s">
        <v>125</v>
      </c>
      <c r="E6516" t="s">
        <v>5284</v>
      </c>
      <c r="F6516" t="s">
        <v>8908</v>
      </c>
      <c r="H6516" t="s">
        <v>137</v>
      </c>
      <c r="I6516" t="s">
        <v>8903</v>
      </c>
    </row>
    <row r="6517" spans="1:9" x14ac:dyDescent="0.25">
      <c r="A6517" t="s">
        <v>125</v>
      </c>
      <c r="B6517" t="s">
        <v>5284</v>
      </c>
      <c r="C6517" t="s">
        <v>8909</v>
      </c>
      <c r="D6517" t="s">
        <v>125</v>
      </c>
      <c r="E6517" t="s">
        <v>5284</v>
      </c>
      <c r="F6517" t="s">
        <v>8909</v>
      </c>
      <c r="H6517" t="s">
        <v>137</v>
      </c>
      <c r="I6517" t="s">
        <v>8904</v>
      </c>
    </row>
    <row r="6518" spans="1:9" x14ac:dyDescent="0.25">
      <c r="A6518" t="s">
        <v>125</v>
      </c>
      <c r="B6518" t="s">
        <v>5284</v>
      </c>
      <c r="C6518" t="s">
        <v>8910</v>
      </c>
      <c r="D6518" t="s">
        <v>125</v>
      </c>
      <c r="E6518" t="s">
        <v>5284</v>
      </c>
      <c r="F6518" t="s">
        <v>8910</v>
      </c>
      <c r="H6518" t="s">
        <v>137</v>
      </c>
      <c r="I6518" t="s">
        <v>8905</v>
      </c>
    </row>
    <row r="6519" spans="1:9" x14ac:dyDescent="0.25">
      <c r="A6519" t="s">
        <v>125</v>
      </c>
      <c r="B6519" t="s">
        <v>5284</v>
      </c>
      <c r="C6519" t="s">
        <v>8911</v>
      </c>
      <c r="D6519" t="s">
        <v>125</v>
      </c>
      <c r="E6519" t="s">
        <v>5284</v>
      </c>
      <c r="F6519" t="s">
        <v>8911</v>
      </c>
      <c r="H6519" t="s">
        <v>137</v>
      </c>
      <c r="I6519" t="s">
        <v>8906</v>
      </c>
    </row>
    <row r="6520" spans="1:9" x14ac:dyDescent="0.25">
      <c r="A6520" t="s">
        <v>125</v>
      </c>
      <c r="B6520" t="s">
        <v>5284</v>
      </c>
      <c r="C6520" t="s">
        <v>8912</v>
      </c>
      <c r="D6520" t="s">
        <v>125</v>
      </c>
      <c r="E6520" t="s">
        <v>5284</v>
      </c>
      <c r="F6520" t="s">
        <v>8912</v>
      </c>
      <c r="H6520" t="s">
        <v>137</v>
      </c>
      <c r="I6520" t="s">
        <v>8907</v>
      </c>
    </row>
    <row r="6521" spans="1:9" x14ac:dyDescent="0.25">
      <c r="A6521" t="s">
        <v>125</v>
      </c>
      <c r="B6521" t="s">
        <v>5284</v>
      </c>
      <c r="C6521" t="s">
        <v>8913</v>
      </c>
      <c r="D6521" t="s">
        <v>125</v>
      </c>
      <c r="E6521" t="s">
        <v>5284</v>
      </c>
      <c r="F6521" t="s">
        <v>8913</v>
      </c>
      <c r="H6521" t="s">
        <v>137</v>
      </c>
      <c r="I6521" t="s">
        <v>8908</v>
      </c>
    </row>
    <row r="6522" spans="1:9" x14ac:dyDescent="0.25">
      <c r="A6522" t="s">
        <v>125</v>
      </c>
      <c r="B6522" t="s">
        <v>5284</v>
      </c>
      <c r="C6522" t="s">
        <v>8914</v>
      </c>
      <c r="D6522" t="s">
        <v>125</v>
      </c>
      <c r="E6522" t="s">
        <v>5284</v>
      </c>
      <c r="F6522" t="s">
        <v>8914</v>
      </c>
      <c r="H6522" t="s">
        <v>137</v>
      </c>
      <c r="I6522" t="s">
        <v>8909</v>
      </c>
    </row>
    <row r="6523" spans="1:9" x14ac:dyDescent="0.25">
      <c r="A6523" t="s">
        <v>125</v>
      </c>
      <c r="B6523" t="s">
        <v>5284</v>
      </c>
      <c r="C6523" t="s">
        <v>8915</v>
      </c>
      <c r="D6523" t="s">
        <v>125</v>
      </c>
      <c r="E6523" t="s">
        <v>5284</v>
      </c>
      <c r="F6523" t="s">
        <v>8915</v>
      </c>
      <c r="H6523" t="s">
        <v>137</v>
      </c>
      <c r="I6523" t="s">
        <v>8910</v>
      </c>
    </row>
    <row r="6524" spans="1:9" x14ac:dyDescent="0.25">
      <c r="A6524" t="s">
        <v>125</v>
      </c>
      <c r="B6524" t="s">
        <v>5284</v>
      </c>
      <c r="C6524" t="s">
        <v>8916</v>
      </c>
      <c r="D6524" t="s">
        <v>125</v>
      </c>
      <c r="E6524" t="s">
        <v>5284</v>
      </c>
      <c r="F6524" t="s">
        <v>8916</v>
      </c>
      <c r="H6524" t="s">
        <v>137</v>
      </c>
      <c r="I6524" t="s">
        <v>8911</v>
      </c>
    </row>
    <row r="6525" spans="1:9" x14ac:dyDescent="0.25">
      <c r="A6525" t="s">
        <v>125</v>
      </c>
      <c r="B6525" t="s">
        <v>5284</v>
      </c>
      <c r="C6525" t="s">
        <v>8917</v>
      </c>
      <c r="D6525" t="s">
        <v>125</v>
      </c>
      <c r="E6525" t="s">
        <v>5284</v>
      </c>
      <c r="F6525" t="s">
        <v>8917</v>
      </c>
      <c r="H6525" t="s">
        <v>137</v>
      </c>
      <c r="I6525" t="s">
        <v>8912</v>
      </c>
    </row>
    <row r="6526" spans="1:9" x14ac:dyDescent="0.25">
      <c r="A6526" t="s">
        <v>125</v>
      </c>
      <c r="B6526" t="s">
        <v>5284</v>
      </c>
      <c r="C6526" t="s">
        <v>8918</v>
      </c>
      <c r="D6526" t="s">
        <v>125</v>
      </c>
      <c r="E6526" t="s">
        <v>5284</v>
      </c>
      <c r="F6526" t="s">
        <v>8918</v>
      </c>
      <c r="H6526" t="s">
        <v>137</v>
      </c>
      <c r="I6526" t="s">
        <v>8913</v>
      </c>
    </row>
    <row r="6527" spans="1:9" x14ac:dyDescent="0.25">
      <c r="A6527" t="s">
        <v>125</v>
      </c>
      <c r="B6527" t="s">
        <v>5284</v>
      </c>
      <c r="C6527" t="s">
        <v>8919</v>
      </c>
      <c r="D6527" t="s">
        <v>125</v>
      </c>
      <c r="E6527" t="s">
        <v>5284</v>
      </c>
      <c r="F6527" t="s">
        <v>8919</v>
      </c>
      <c r="H6527" t="s">
        <v>137</v>
      </c>
      <c r="I6527" t="s">
        <v>8914</v>
      </c>
    </row>
    <row r="6528" spans="1:9" x14ac:dyDescent="0.25">
      <c r="A6528" t="s">
        <v>125</v>
      </c>
      <c r="B6528" t="s">
        <v>5284</v>
      </c>
      <c r="C6528" t="s">
        <v>8920</v>
      </c>
      <c r="D6528" t="s">
        <v>125</v>
      </c>
      <c r="E6528" t="s">
        <v>5284</v>
      </c>
      <c r="F6528" t="s">
        <v>8920</v>
      </c>
      <c r="H6528" t="s">
        <v>137</v>
      </c>
      <c r="I6528" t="s">
        <v>8915</v>
      </c>
    </row>
    <row r="6529" spans="1:9" x14ac:dyDescent="0.25">
      <c r="A6529" t="s">
        <v>125</v>
      </c>
      <c r="B6529" t="s">
        <v>5284</v>
      </c>
      <c r="C6529" t="s">
        <v>8921</v>
      </c>
      <c r="D6529" t="s">
        <v>125</v>
      </c>
      <c r="E6529" t="s">
        <v>5284</v>
      </c>
      <c r="F6529" t="s">
        <v>8921</v>
      </c>
      <c r="H6529" t="s">
        <v>137</v>
      </c>
      <c r="I6529" t="s">
        <v>8916</v>
      </c>
    </row>
    <row r="6530" spans="1:9" x14ac:dyDescent="0.25">
      <c r="A6530" t="s">
        <v>125</v>
      </c>
      <c r="B6530" t="s">
        <v>5284</v>
      </c>
      <c r="C6530" t="s">
        <v>8922</v>
      </c>
      <c r="D6530" t="s">
        <v>125</v>
      </c>
      <c r="E6530" t="s">
        <v>5284</v>
      </c>
      <c r="F6530" t="s">
        <v>8922</v>
      </c>
      <c r="H6530" t="s">
        <v>137</v>
      </c>
      <c r="I6530" t="s">
        <v>8917</v>
      </c>
    </row>
    <row r="6531" spans="1:9" x14ac:dyDescent="0.25">
      <c r="A6531" t="s">
        <v>125</v>
      </c>
      <c r="B6531" t="s">
        <v>5284</v>
      </c>
      <c r="C6531" t="s">
        <v>8923</v>
      </c>
      <c r="D6531" t="s">
        <v>125</v>
      </c>
      <c r="E6531" t="s">
        <v>5284</v>
      </c>
      <c r="F6531" t="s">
        <v>8923</v>
      </c>
      <c r="H6531" t="s">
        <v>137</v>
      </c>
      <c r="I6531" t="s">
        <v>8918</v>
      </c>
    </row>
    <row r="6532" spans="1:9" x14ac:dyDescent="0.25">
      <c r="A6532" t="s">
        <v>125</v>
      </c>
      <c r="B6532" t="s">
        <v>5284</v>
      </c>
      <c r="C6532" t="s">
        <v>8924</v>
      </c>
      <c r="D6532" t="s">
        <v>125</v>
      </c>
      <c r="E6532" t="s">
        <v>5284</v>
      </c>
      <c r="F6532" t="s">
        <v>8924</v>
      </c>
      <c r="H6532" t="s">
        <v>137</v>
      </c>
      <c r="I6532" t="s">
        <v>8919</v>
      </c>
    </row>
    <row r="6533" spans="1:9" x14ac:dyDescent="0.25">
      <c r="A6533" t="s">
        <v>125</v>
      </c>
      <c r="B6533" t="s">
        <v>5284</v>
      </c>
      <c r="C6533" t="s">
        <v>8925</v>
      </c>
      <c r="D6533" t="s">
        <v>125</v>
      </c>
      <c r="E6533" t="s">
        <v>5284</v>
      </c>
      <c r="F6533" t="s">
        <v>8925</v>
      </c>
      <c r="H6533" t="s">
        <v>137</v>
      </c>
      <c r="I6533" t="s">
        <v>8920</v>
      </c>
    </row>
    <row r="6534" spans="1:9" x14ac:dyDescent="0.25">
      <c r="A6534" t="s">
        <v>125</v>
      </c>
      <c r="B6534" t="s">
        <v>5284</v>
      </c>
      <c r="C6534" t="s">
        <v>8926</v>
      </c>
      <c r="D6534" t="s">
        <v>125</v>
      </c>
      <c r="E6534" t="s">
        <v>5284</v>
      </c>
      <c r="F6534" t="s">
        <v>8926</v>
      </c>
      <c r="H6534" t="s">
        <v>137</v>
      </c>
      <c r="I6534" t="s">
        <v>8921</v>
      </c>
    </row>
    <row r="6535" spans="1:9" x14ac:dyDescent="0.25">
      <c r="A6535" t="s">
        <v>125</v>
      </c>
      <c r="B6535" t="s">
        <v>5284</v>
      </c>
      <c r="C6535" t="s">
        <v>8927</v>
      </c>
      <c r="D6535" t="s">
        <v>125</v>
      </c>
      <c r="E6535" t="s">
        <v>5284</v>
      </c>
      <c r="F6535" t="s">
        <v>8927</v>
      </c>
      <c r="H6535" t="s">
        <v>137</v>
      </c>
      <c r="I6535" t="s">
        <v>8922</v>
      </c>
    </row>
    <row r="6536" spans="1:9" x14ac:dyDescent="0.25">
      <c r="A6536" t="s">
        <v>125</v>
      </c>
      <c r="B6536" t="s">
        <v>5284</v>
      </c>
      <c r="C6536" t="s">
        <v>8928</v>
      </c>
      <c r="D6536" t="s">
        <v>125</v>
      </c>
      <c r="E6536" t="s">
        <v>5284</v>
      </c>
      <c r="F6536" t="s">
        <v>8928</v>
      </c>
      <c r="H6536" t="s">
        <v>137</v>
      </c>
      <c r="I6536" t="s">
        <v>8923</v>
      </c>
    </row>
    <row r="6537" spans="1:9" x14ac:dyDescent="0.25">
      <c r="A6537" t="s">
        <v>125</v>
      </c>
      <c r="B6537" t="s">
        <v>5284</v>
      </c>
      <c r="C6537" t="s">
        <v>8929</v>
      </c>
      <c r="D6537" t="s">
        <v>125</v>
      </c>
      <c r="E6537" t="s">
        <v>5284</v>
      </c>
      <c r="F6537" t="s">
        <v>8929</v>
      </c>
      <c r="H6537" t="s">
        <v>137</v>
      </c>
      <c r="I6537" t="s">
        <v>8924</v>
      </c>
    </row>
    <row r="6538" spans="1:9" x14ac:dyDescent="0.25">
      <c r="A6538" t="s">
        <v>125</v>
      </c>
      <c r="B6538" t="s">
        <v>5284</v>
      </c>
      <c r="C6538" t="s">
        <v>8930</v>
      </c>
      <c r="D6538" t="s">
        <v>125</v>
      </c>
      <c r="E6538" t="s">
        <v>5284</v>
      </c>
      <c r="F6538" t="s">
        <v>8930</v>
      </c>
      <c r="H6538" t="s">
        <v>137</v>
      </c>
      <c r="I6538" t="s">
        <v>8925</v>
      </c>
    </row>
    <row r="6539" spans="1:9" x14ac:dyDescent="0.25">
      <c r="A6539" t="s">
        <v>125</v>
      </c>
      <c r="B6539" t="s">
        <v>5284</v>
      </c>
      <c r="C6539" t="s">
        <v>8931</v>
      </c>
      <c r="D6539" t="s">
        <v>125</v>
      </c>
      <c r="E6539" t="s">
        <v>5284</v>
      </c>
      <c r="F6539" t="s">
        <v>8931</v>
      </c>
      <c r="H6539" t="s">
        <v>137</v>
      </c>
      <c r="I6539" t="s">
        <v>8926</v>
      </c>
    </row>
    <row r="6540" spans="1:9" x14ac:dyDescent="0.25">
      <c r="A6540" t="s">
        <v>125</v>
      </c>
      <c r="B6540" t="s">
        <v>5284</v>
      </c>
      <c r="C6540" t="s">
        <v>8932</v>
      </c>
      <c r="D6540" t="s">
        <v>125</v>
      </c>
      <c r="E6540" t="s">
        <v>5284</v>
      </c>
      <c r="F6540" t="s">
        <v>8932</v>
      </c>
      <c r="H6540" t="s">
        <v>137</v>
      </c>
      <c r="I6540" t="s">
        <v>8927</v>
      </c>
    </row>
    <row r="6541" spans="1:9" x14ac:dyDescent="0.25">
      <c r="A6541" t="s">
        <v>125</v>
      </c>
      <c r="B6541" t="s">
        <v>5284</v>
      </c>
      <c r="C6541" t="s">
        <v>8933</v>
      </c>
      <c r="D6541" t="s">
        <v>125</v>
      </c>
      <c r="E6541" t="s">
        <v>5284</v>
      </c>
      <c r="F6541" t="s">
        <v>8933</v>
      </c>
      <c r="H6541" t="s">
        <v>137</v>
      </c>
      <c r="I6541" t="s">
        <v>8928</v>
      </c>
    </row>
    <row r="6542" spans="1:9" x14ac:dyDescent="0.25">
      <c r="A6542" t="s">
        <v>125</v>
      </c>
      <c r="B6542" t="s">
        <v>5284</v>
      </c>
      <c r="C6542" t="s">
        <v>8934</v>
      </c>
      <c r="D6542" t="s">
        <v>125</v>
      </c>
      <c r="E6542" t="s">
        <v>5284</v>
      </c>
      <c r="F6542" t="s">
        <v>8934</v>
      </c>
      <c r="H6542" t="s">
        <v>137</v>
      </c>
      <c r="I6542" t="s">
        <v>8929</v>
      </c>
    </row>
    <row r="6543" spans="1:9" x14ac:dyDescent="0.25">
      <c r="A6543" t="s">
        <v>125</v>
      </c>
      <c r="B6543" t="s">
        <v>5284</v>
      </c>
      <c r="C6543" t="s">
        <v>8935</v>
      </c>
      <c r="D6543" t="s">
        <v>125</v>
      </c>
      <c r="E6543" t="s">
        <v>5284</v>
      </c>
      <c r="F6543" t="s">
        <v>8935</v>
      </c>
      <c r="H6543" t="s">
        <v>137</v>
      </c>
      <c r="I6543" t="s">
        <v>8930</v>
      </c>
    </row>
    <row r="6544" spans="1:9" x14ac:dyDescent="0.25">
      <c r="A6544" t="s">
        <v>125</v>
      </c>
      <c r="B6544" t="s">
        <v>5284</v>
      </c>
      <c r="C6544" t="s">
        <v>8936</v>
      </c>
      <c r="D6544" t="s">
        <v>125</v>
      </c>
      <c r="E6544" t="s">
        <v>5284</v>
      </c>
      <c r="F6544" t="s">
        <v>8936</v>
      </c>
      <c r="H6544" t="s">
        <v>137</v>
      </c>
      <c r="I6544" t="s">
        <v>8931</v>
      </c>
    </row>
    <row r="6545" spans="1:9" x14ac:dyDescent="0.25">
      <c r="A6545" t="s">
        <v>125</v>
      </c>
      <c r="B6545" t="s">
        <v>5284</v>
      </c>
      <c r="C6545" t="s">
        <v>8937</v>
      </c>
      <c r="D6545" t="s">
        <v>125</v>
      </c>
      <c r="E6545" t="s">
        <v>5284</v>
      </c>
      <c r="F6545" t="s">
        <v>8937</v>
      </c>
      <c r="H6545" t="s">
        <v>137</v>
      </c>
      <c r="I6545" t="s">
        <v>8932</v>
      </c>
    </row>
    <row r="6546" spans="1:9" x14ac:dyDescent="0.25">
      <c r="A6546" t="s">
        <v>125</v>
      </c>
      <c r="B6546" t="s">
        <v>5284</v>
      </c>
      <c r="C6546" t="s">
        <v>8938</v>
      </c>
      <c r="D6546" t="s">
        <v>125</v>
      </c>
      <c r="E6546" t="s">
        <v>5284</v>
      </c>
      <c r="F6546" t="s">
        <v>8938</v>
      </c>
      <c r="H6546" t="s">
        <v>137</v>
      </c>
      <c r="I6546" t="s">
        <v>8933</v>
      </c>
    </row>
    <row r="6547" spans="1:9" x14ac:dyDescent="0.25">
      <c r="A6547" t="s">
        <v>125</v>
      </c>
      <c r="B6547" t="s">
        <v>5284</v>
      </c>
      <c r="C6547" t="s">
        <v>8939</v>
      </c>
      <c r="D6547" t="s">
        <v>125</v>
      </c>
      <c r="E6547" t="s">
        <v>5284</v>
      </c>
      <c r="F6547" t="s">
        <v>8939</v>
      </c>
      <c r="H6547" t="s">
        <v>137</v>
      </c>
      <c r="I6547" t="s">
        <v>8934</v>
      </c>
    </row>
    <row r="6548" spans="1:9" x14ac:dyDescent="0.25">
      <c r="A6548" t="s">
        <v>125</v>
      </c>
      <c r="B6548" t="s">
        <v>5284</v>
      </c>
      <c r="C6548" t="s">
        <v>8940</v>
      </c>
      <c r="D6548" t="s">
        <v>125</v>
      </c>
      <c r="E6548" t="s">
        <v>5284</v>
      </c>
      <c r="F6548" t="s">
        <v>8940</v>
      </c>
      <c r="H6548" t="s">
        <v>137</v>
      </c>
      <c r="I6548" t="s">
        <v>8935</v>
      </c>
    </row>
    <row r="6549" spans="1:9" x14ac:dyDescent="0.25">
      <c r="A6549" t="s">
        <v>125</v>
      </c>
      <c r="B6549" t="s">
        <v>5284</v>
      </c>
      <c r="C6549" t="s">
        <v>8941</v>
      </c>
      <c r="D6549" t="s">
        <v>125</v>
      </c>
      <c r="E6549" t="s">
        <v>5284</v>
      </c>
      <c r="F6549" t="s">
        <v>8941</v>
      </c>
      <c r="H6549" t="s">
        <v>137</v>
      </c>
      <c r="I6549" t="s">
        <v>8936</v>
      </c>
    </row>
    <row r="6550" spans="1:9" x14ac:dyDescent="0.25">
      <c r="A6550" t="s">
        <v>125</v>
      </c>
      <c r="B6550" t="s">
        <v>5284</v>
      </c>
      <c r="C6550" t="s">
        <v>8942</v>
      </c>
      <c r="D6550" t="s">
        <v>125</v>
      </c>
      <c r="E6550" t="s">
        <v>5284</v>
      </c>
      <c r="F6550" t="s">
        <v>8942</v>
      </c>
      <c r="H6550" t="s">
        <v>137</v>
      </c>
      <c r="I6550" t="s">
        <v>8937</v>
      </c>
    </row>
    <row r="6551" spans="1:9" x14ac:dyDescent="0.25">
      <c r="A6551" t="s">
        <v>125</v>
      </c>
      <c r="B6551" t="s">
        <v>5284</v>
      </c>
      <c r="C6551" t="s">
        <v>8943</v>
      </c>
      <c r="D6551" t="s">
        <v>125</v>
      </c>
      <c r="E6551" t="s">
        <v>5284</v>
      </c>
      <c r="F6551" t="s">
        <v>8943</v>
      </c>
      <c r="H6551" t="s">
        <v>137</v>
      </c>
      <c r="I6551" t="s">
        <v>8938</v>
      </c>
    </row>
    <row r="6552" spans="1:9" x14ac:dyDescent="0.25">
      <c r="A6552" t="s">
        <v>125</v>
      </c>
      <c r="B6552" t="s">
        <v>5284</v>
      </c>
      <c r="C6552" t="s">
        <v>8944</v>
      </c>
      <c r="D6552" t="s">
        <v>125</v>
      </c>
      <c r="E6552" t="s">
        <v>5284</v>
      </c>
      <c r="F6552" t="s">
        <v>8944</v>
      </c>
      <c r="H6552" t="s">
        <v>137</v>
      </c>
      <c r="I6552" t="s">
        <v>8939</v>
      </c>
    </row>
    <row r="6553" spans="1:9" x14ac:dyDescent="0.25">
      <c r="A6553" t="s">
        <v>125</v>
      </c>
      <c r="B6553" t="s">
        <v>5284</v>
      </c>
      <c r="C6553" t="s">
        <v>8945</v>
      </c>
      <c r="D6553" t="s">
        <v>125</v>
      </c>
      <c r="E6553" t="s">
        <v>5284</v>
      </c>
      <c r="F6553" t="s">
        <v>8945</v>
      </c>
      <c r="H6553" t="s">
        <v>137</v>
      </c>
      <c r="I6553" t="s">
        <v>8940</v>
      </c>
    </row>
    <row r="6554" spans="1:9" x14ac:dyDescent="0.25">
      <c r="A6554" t="s">
        <v>125</v>
      </c>
      <c r="B6554" t="s">
        <v>5284</v>
      </c>
      <c r="C6554" t="s">
        <v>8946</v>
      </c>
      <c r="D6554" t="s">
        <v>125</v>
      </c>
      <c r="E6554" t="s">
        <v>5284</v>
      </c>
      <c r="F6554" t="s">
        <v>8946</v>
      </c>
      <c r="H6554" t="s">
        <v>137</v>
      </c>
      <c r="I6554" t="s">
        <v>8941</v>
      </c>
    </row>
    <row r="6555" spans="1:9" x14ac:dyDescent="0.25">
      <c r="A6555" t="s">
        <v>125</v>
      </c>
      <c r="B6555" t="s">
        <v>5284</v>
      </c>
      <c r="C6555" t="s">
        <v>8947</v>
      </c>
      <c r="D6555" t="s">
        <v>125</v>
      </c>
      <c r="E6555" t="s">
        <v>5284</v>
      </c>
      <c r="F6555" t="s">
        <v>8947</v>
      </c>
      <c r="H6555" t="s">
        <v>137</v>
      </c>
      <c r="I6555" t="s">
        <v>8942</v>
      </c>
    </row>
    <row r="6556" spans="1:9" x14ac:dyDescent="0.25">
      <c r="A6556" t="s">
        <v>125</v>
      </c>
      <c r="B6556" t="s">
        <v>5284</v>
      </c>
      <c r="C6556" t="s">
        <v>8948</v>
      </c>
      <c r="D6556" t="s">
        <v>125</v>
      </c>
      <c r="E6556" t="s">
        <v>5284</v>
      </c>
      <c r="F6556" t="s">
        <v>8948</v>
      </c>
      <c r="H6556" t="s">
        <v>137</v>
      </c>
      <c r="I6556" t="s">
        <v>8943</v>
      </c>
    </row>
    <row r="6557" spans="1:9" x14ac:dyDescent="0.25">
      <c r="A6557" t="s">
        <v>125</v>
      </c>
      <c r="B6557" t="s">
        <v>5284</v>
      </c>
      <c r="C6557" t="s">
        <v>8949</v>
      </c>
      <c r="D6557" t="s">
        <v>125</v>
      </c>
      <c r="E6557" t="s">
        <v>5284</v>
      </c>
      <c r="F6557" t="s">
        <v>8949</v>
      </c>
      <c r="H6557" t="s">
        <v>137</v>
      </c>
      <c r="I6557" t="s">
        <v>8944</v>
      </c>
    </row>
    <row r="6558" spans="1:9" x14ac:dyDescent="0.25">
      <c r="A6558" t="s">
        <v>125</v>
      </c>
      <c r="B6558" t="s">
        <v>5284</v>
      </c>
      <c r="C6558" t="s">
        <v>8950</v>
      </c>
      <c r="D6558" t="s">
        <v>125</v>
      </c>
      <c r="E6558" t="s">
        <v>5284</v>
      </c>
      <c r="F6558" t="s">
        <v>8950</v>
      </c>
      <c r="H6558" t="s">
        <v>137</v>
      </c>
      <c r="I6558" t="s">
        <v>8945</v>
      </c>
    </row>
    <row r="6559" spans="1:9" x14ac:dyDescent="0.25">
      <c r="A6559" t="s">
        <v>125</v>
      </c>
      <c r="B6559" t="s">
        <v>5284</v>
      </c>
      <c r="C6559" t="s">
        <v>8951</v>
      </c>
      <c r="D6559" t="s">
        <v>125</v>
      </c>
      <c r="E6559" t="s">
        <v>5284</v>
      </c>
      <c r="F6559" t="s">
        <v>8951</v>
      </c>
      <c r="H6559" t="s">
        <v>137</v>
      </c>
      <c r="I6559" t="s">
        <v>8946</v>
      </c>
    </row>
    <row r="6560" spans="1:9" x14ac:dyDescent="0.25">
      <c r="A6560" t="s">
        <v>125</v>
      </c>
      <c r="B6560" t="s">
        <v>5284</v>
      </c>
      <c r="C6560" t="s">
        <v>8952</v>
      </c>
      <c r="D6560" t="s">
        <v>125</v>
      </c>
      <c r="E6560" t="s">
        <v>5284</v>
      </c>
      <c r="F6560" t="s">
        <v>8952</v>
      </c>
      <c r="H6560" t="s">
        <v>137</v>
      </c>
      <c r="I6560" t="s">
        <v>8947</v>
      </c>
    </row>
    <row r="6561" spans="1:9" x14ac:dyDescent="0.25">
      <c r="A6561" t="s">
        <v>125</v>
      </c>
      <c r="B6561" t="s">
        <v>5284</v>
      </c>
      <c r="C6561" t="s">
        <v>8953</v>
      </c>
      <c r="D6561" t="s">
        <v>125</v>
      </c>
      <c r="E6561" t="s">
        <v>5284</v>
      </c>
      <c r="F6561" t="s">
        <v>8953</v>
      </c>
      <c r="H6561" t="s">
        <v>137</v>
      </c>
      <c r="I6561" t="s">
        <v>8949</v>
      </c>
    </row>
    <row r="6562" spans="1:9" x14ac:dyDescent="0.25">
      <c r="A6562" t="s">
        <v>125</v>
      </c>
      <c r="B6562" t="s">
        <v>5284</v>
      </c>
      <c r="C6562" t="s">
        <v>8954</v>
      </c>
      <c r="D6562" t="s">
        <v>125</v>
      </c>
      <c r="E6562" t="s">
        <v>5284</v>
      </c>
      <c r="F6562" t="s">
        <v>8954</v>
      </c>
      <c r="H6562" t="s">
        <v>137</v>
      </c>
      <c r="I6562" t="s">
        <v>8950</v>
      </c>
    </row>
    <row r="6563" spans="1:9" x14ac:dyDescent="0.25">
      <c r="A6563" t="s">
        <v>125</v>
      </c>
      <c r="B6563" t="s">
        <v>5284</v>
      </c>
      <c r="C6563" t="s">
        <v>8955</v>
      </c>
      <c r="D6563" t="s">
        <v>125</v>
      </c>
      <c r="E6563" t="s">
        <v>5284</v>
      </c>
      <c r="F6563" t="s">
        <v>8955</v>
      </c>
      <c r="H6563" t="s">
        <v>137</v>
      </c>
      <c r="I6563" t="s">
        <v>8951</v>
      </c>
    </row>
    <row r="6564" spans="1:9" x14ac:dyDescent="0.25">
      <c r="A6564" t="s">
        <v>125</v>
      </c>
      <c r="B6564" t="s">
        <v>5284</v>
      </c>
      <c r="C6564" t="s">
        <v>8956</v>
      </c>
      <c r="D6564" t="s">
        <v>125</v>
      </c>
      <c r="E6564" t="s">
        <v>5284</v>
      </c>
      <c r="F6564" t="s">
        <v>8956</v>
      </c>
      <c r="H6564" t="s">
        <v>137</v>
      </c>
      <c r="I6564" t="s">
        <v>8952</v>
      </c>
    </row>
    <row r="6565" spans="1:9" x14ac:dyDescent="0.25">
      <c r="A6565" t="s">
        <v>125</v>
      </c>
      <c r="B6565" t="s">
        <v>5284</v>
      </c>
      <c r="C6565" t="s">
        <v>8957</v>
      </c>
      <c r="D6565" t="s">
        <v>125</v>
      </c>
      <c r="E6565" t="s">
        <v>5284</v>
      </c>
      <c r="F6565" t="s">
        <v>8957</v>
      </c>
      <c r="H6565" t="s">
        <v>137</v>
      </c>
      <c r="I6565" t="s">
        <v>8953</v>
      </c>
    </row>
    <row r="6566" spans="1:9" x14ac:dyDescent="0.25">
      <c r="A6566" t="s">
        <v>125</v>
      </c>
      <c r="B6566" t="s">
        <v>5284</v>
      </c>
      <c r="C6566" t="s">
        <v>8958</v>
      </c>
      <c r="D6566" t="s">
        <v>125</v>
      </c>
      <c r="E6566" t="s">
        <v>5284</v>
      </c>
      <c r="F6566" t="s">
        <v>8958</v>
      </c>
      <c r="H6566" t="s">
        <v>137</v>
      </c>
      <c r="I6566" t="s">
        <v>8954</v>
      </c>
    </row>
    <row r="6567" spans="1:9" x14ac:dyDescent="0.25">
      <c r="A6567" t="s">
        <v>125</v>
      </c>
      <c r="B6567" t="s">
        <v>5284</v>
      </c>
      <c r="C6567" t="s">
        <v>8959</v>
      </c>
      <c r="D6567" t="s">
        <v>125</v>
      </c>
      <c r="E6567" t="s">
        <v>5284</v>
      </c>
      <c r="F6567" t="s">
        <v>8959</v>
      </c>
      <c r="H6567" t="s">
        <v>137</v>
      </c>
      <c r="I6567" t="s">
        <v>8955</v>
      </c>
    </row>
    <row r="6568" spans="1:9" x14ac:dyDescent="0.25">
      <c r="A6568" t="s">
        <v>125</v>
      </c>
      <c r="B6568" t="s">
        <v>5284</v>
      </c>
      <c r="C6568" t="s">
        <v>8960</v>
      </c>
      <c r="D6568" t="s">
        <v>125</v>
      </c>
      <c r="E6568" t="s">
        <v>5284</v>
      </c>
      <c r="F6568" t="s">
        <v>8960</v>
      </c>
      <c r="H6568" t="s">
        <v>137</v>
      </c>
      <c r="I6568" t="s">
        <v>8956</v>
      </c>
    </row>
    <row r="6569" spans="1:9" x14ac:dyDescent="0.25">
      <c r="A6569" t="s">
        <v>125</v>
      </c>
      <c r="B6569" t="s">
        <v>5284</v>
      </c>
      <c r="C6569" t="s">
        <v>8961</v>
      </c>
      <c r="D6569" t="s">
        <v>125</v>
      </c>
      <c r="E6569" t="s">
        <v>5284</v>
      </c>
      <c r="F6569" t="s">
        <v>8961</v>
      </c>
      <c r="H6569" t="s">
        <v>137</v>
      </c>
      <c r="I6569" t="s">
        <v>8957</v>
      </c>
    </row>
    <row r="6570" spans="1:9" x14ac:dyDescent="0.25">
      <c r="A6570" t="s">
        <v>125</v>
      </c>
      <c r="B6570" t="s">
        <v>5284</v>
      </c>
      <c r="C6570" t="s">
        <v>8962</v>
      </c>
      <c r="D6570" t="s">
        <v>125</v>
      </c>
      <c r="E6570" t="s">
        <v>5284</v>
      </c>
      <c r="F6570" t="s">
        <v>8962</v>
      </c>
      <c r="H6570" t="s">
        <v>137</v>
      </c>
      <c r="I6570" t="s">
        <v>8958</v>
      </c>
    </row>
    <row r="6571" spans="1:9" x14ac:dyDescent="0.25">
      <c r="A6571" t="s">
        <v>125</v>
      </c>
      <c r="B6571" t="s">
        <v>5284</v>
      </c>
      <c r="C6571" t="s">
        <v>8963</v>
      </c>
      <c r="D6571" t="s">
        <v>125</v>
      </c>
      <c r="E6571" t="s">
        <v>5284</v>
      </c>
      <c r="F6571" t="s">
        <v>8963</v>
      </c>
      <c r="H6571" t="s">
        <v>137</v>
      </c>
      <c r="I6571" t="s">
        <v>8959</v>
      </c>
    </row>
    <row r="6572" spans="1:9" x14ac:dyDescent="0.25">
      <c r="A6572" t="s">
        <v>125</v>
      </c>
      <c r="B6572" t="s">
        <v>5284</v>
      </c>
      <c r="C6572" t="s">
        <v>8964</v>
      </c>
      <c r="D6572" t="s">
        <v>125</v>
      </c>
      <c r="E6572" t="s">
        <v>5284</v>
      </c>
      <c r="F6572" t="s">
        <v>8964</v>
      </c>
      <c r="H6572" t="s">
        <v>137</v>
      </c>
      <c r="I6572" t="s">
        <v>8960</v>
      </c>
    </row>
    <row r="6573" spans="1:9" x14ac:dyDescent="0.25">
      <c r="A6573" t="s">
        <v>125</v>
      </c>
      <c r="B6573" t="s">
        <v>5284</v>
      </c>
      <c r="C6573" t="s">
        <v>8965</v>
      </c>
      <c r="D6573" t="s">
        <v>125</v>
      </c>
      <c r="E6573" t="s">
        <v>5284</v>
      </c>
      <c r="F6573" t="s">
        <v>8965</v>
      </c>
      <c r="H6573" t="s">
        <v>137</v>
      </c>
      <c r="I6573" t="s">
        <v>8961</v>
      </c>
    </row>
    <row r="6574" spans="1:9" x14ac:dyDescent="0.25">
      <c r="A6574" t="s">
        <v>125</v>
      </c>
      <c r="B6574" t="s">
        <v>5284</v>
      </c>
      <c r="C6574" t="s">
        <v>8966</v>
      </c>
      <c r="D6574" t="s">
        <v>125</v>
      </c>
      <c r="E6574" t="s">
        <v>5284</v>
      </c>
      <c r="F6574" t="s">
        <v>8966</v>
      </c>
      <c r="H6574" t="s">
        <v>137</v>
      </c>
      <c r="I6574" t="s">
        <v>8962</v>
      </c>
    </row>
    <row r="6575" spans="1:9" x14ac:dyDescent="0.25">
      <c r="A6575" t="s">
        <v>125</v>
      </c>
      <c r="B6575" t="s">
        <v>5284</v>
      </c>
      <c r="C6575" t="s">
        <v>8967</v>
      </c>
      <c r="D6575" t="s">
        <v>125</v>
      </c>
      <c r="E6575" t="s">
        <v>5284</v>
      </c>
      <c r="F6575" t="s">
        <v>8967</v>
      </c>
      <c r="H6575" t="s">
        <v>137</v>
      </c>
      <c r="I6575" t="s">
        <v>8963</v>
      </c>
    </row>
    <row r="6576" spans="1:9" x14ac:dyDescent="0.25">
      <c r="A6576" t="s">
        <v>125</v>
      </c>
      <c r="B6576" t="s">
        <v>5284</v>
      </c>
      <c r="C6576" t="s">
        <v>8968</v>
      </c>
      <c r="D6576" t="s">
        <v>125</v>
      </c>
      <c r="E6576" t="s">
        <v>5284</v>
      </c>
      <c r="F6576" t="s">
        <v>8968</v>
      </c>
      <c r="H6576" t="s">
        <v>137</v>
      </c>
      <c r="I6576" t="s">
        <v>8964</v>
      </c>
    </row>
    <row r="6577" spans="1:9" x14ac:dyDescent="0.25">
      <c r="A6577" t="s">
        <v>125</v>
      </c>
      <c r="B6577" t="s">
        <v>5284</v>
      </c>
      <c r="C6577" t="s">
        <v>8969</v>
      </c>
      <c r="D6577" t="s">
        <v>125</v>
      </c>
      <c r="E6577" t="s">
        <v>5284</v>
      </c>
      <c r="F6577" t="s">
        <v>8969</v>
      </c>
      <c r="H6577" t="s">
        <v>137</v>
      </c>
      <c r="I6577" t="s">
        <v>8965</v>
      </c>
    </row>
    <row r="6578" spans="1:9" x14ac:dyDescent="0.25">
      <c r="A6578" t="s">
        <v>125</v>
      </c>
      <c r="B6578" t="s">
        <v>5284</v>
      </c>
      <c r="C6578" t="s">
        <v>8970</v>
      </c>
      <c r="D6578" t="s">
        <v>125</v>
      </c>
      <c r="E6578" t="s">
        <v>5284</v>
      </c>
      <c r="F6578" t="s">
        <v>8970</v>
      </c>
      <c r="H6578" t="s">
        <v>137</v>
      </c>
      <c r="I6578" t="s">
        <v>8966</v>
      </c>
    </row>
    <row r="6579" spans="1:9" x14ac:dyDescent="0.25">
      <c r="A6579" t="s">
        <v>125</v>
      </c>
      <c r="B6579" t="s">
        <v>5284</v>
      </c>
      <c r="C6579" t="s">
        <v>8971</v>
      </c>
      <c r="D6579" t="s">
        <v>125</v>
      </c>
      <c r="E6579" t="s">
        <v>5284</v>
      </c>
      <c r="F6579" t="s">
        <v>8971</v>
      </c>
      <c r="H6579" t="s">
        <v>137</v>
      </c>
      <c r="I6579" t="s">
        <v>8967</v>
      </c>
    </row>
    <row r="6580" spans="1:9" x14ac:dyDescent="0.25">
      <c r="A6580" t="s">
        <v>125</v>
      </c>
      <c r="B6580" t="s">
        <v>5284</v>
      </c>
      <c r="C6580" t="s">
        <v>8972</v>
      </c>
      <c r="D6580" t="s">
        <v>125</v>
      </c>
      <c r="E6580" t="s">
        <v>5284</v>
      </c>
      <c r="F6580" t="s">
        <v>8972</v>
      </c>
      <c r="H6580" t="s">
        <v>137</v>
      </c>
      <c r="I6580" t="s">
        <v>8968</v>
      </c>
    </row>
    <row r="6581" spans="1:9" x14ac:dyDescent="0.25">
      <c r="A6581" t="s">
        <v>125</v>
      </c>
      <c r="B6581" t="s">
        <v>5284</v>
      </c>
      <c r="C6581" t="s">
        <v>8973</v>
      </c>
      <c r="D6581" t="s">
        <v>125</v>
      </c>
      <c r="E6581" t="s">
        <v>5284</v>
      </c>
      <c r="F6581" t="s">
        <v>8973</v>
      </c>
      <c r="H6581" t="s">
        <v>137</v>
      </c>
      <c r="I6581" t="s">
        <v>8969</v>
      </c>
    </row>
    <row r="6582" spans="1:9" x14ac:dyDescent="0.25">
      <c r="A6582" t="s">
        <v>125</v>
      </c>
      <c r="B6582" t="s">
        <v>5284</v>
      </c>
      <c r="C6582" t="s">
        <v>8974</v>
      </c>
      <c r="D6582" t="s">
        <v>125</v>
      </c>
      <c r="E6582" t="s">
        <v>5284</v>
      </c>
      <c r="F6582" t="s">
        <v>8974</v>
      </c>
      <c r="H6582" t="s">
        <v>137</v>
      </c>
      <c r="I6582" t="s">
        <v>8970</v>
      </c>
    </row>
    <row r="6583" spans="1:9" x14ac:dyDescent="0.25">
      <c r="A6583" t="s">
        <v>125</v>
      </c>
      <c r="B6583" t="s">
        <v>5284</v>
      </c>
      <c r="C6583" t="s">
        <v>8975</v>
      </c>
      <c r="D6583" t="s">
        <v>125</v>
      </c>
      <c r="E6583" t="s">
        <v>5284</v>
      </c>
      <c r="F6583" t="s">
        <v>8975</v>
      </c>
      <c r="H6583" t="s">
        <v>137</v>
      </c>
      <c r="I6583" t="s">
        <v>9102</v>
      </c>
    </row>
    <row r="6584" spans="1:9" x14ac:dyDescent="0.25">
      <c r="A6584" t="s">
        <v>125</v>
      </c>
      <c r="B6584" t="s">
        <v>5284</v>
      </c>
      <c r="C6584" t="s">
        <v>8976</v>
      </c>
      <c r="D6584" t="s">
        <v>125</v>
      </c>
      <c r="E6584" t="s">
        <v>5284</v>
      </c>
      <c r="F6584" t="s">
        <v>8976</v>
      </c>
      <c r="H6584" t="s">
        <v>137</v>
      </c>
      <c r="I6584" t="s">
        <v>8971</v>
      </c>
    </row>
    <row r="6585" spans="1:9" x14ac:dyDescent="0.25">
      <c r="A6585" t="s">
        <v>125</v>
      </c>
      <c r="B6585" t="s">
        <v>5284</v>
      </c>
      <c r="C6585" t="s">
        <v>8977</v>
      </c>
      <c r="D6585" t="s">
        <v>125</v>
      </c>
      <c r="E6585" t="s">
        <v>5284</v>
      </c>
      <c r="F6585" t="s">
        <v>8977</v>
      </c>
      <c r="H6585" t="s">
        <v>137</v>
      </c>
      <c r="I6585" t="s">
        <v>8972</v>
      </c>
    </row>
    <row r="6586" spans="1:9" x14ac:dyDescent="0.25">
      <c r="A6586" t="s">
        <v>125</v>
      </c>
      <c r="B6586" t="s">
        <v>5284</v>
      </c>
      <c r="C6586" t="s">
        <v>8978</v>
      </c>
      <c r="D6586" t="s">
        <v>125</v>
      </c>
      <c r="E6586" t="s">
        <v>5284</v>
      </c>
      <c r="F6586" t="s">
        <v>8978</v>
      </c>
      <c r="H6586" t="s">
        <v>137</v>
      </c>
      <c r="I6586" t="s">
        <v>8973</v>
      </c>
    </row>
    <row r="6587" spans="1:9" x14ac:dyDescent="0.25">
      <c r="A6587" t="s">
        <v>125</v>
      </c>
      <c r="B6587" t="s">
        <v>5284</v>
      </c>
      <c r="C6587" t="s">
        <v>8979</v>
      </c>
      <c r="D6587" t="s">
        <v>125</v>
      </c>
      <c r="E6587" t="s">
        <v>5284</v>
      </c>
      <c r="F6587" t="s">
        <v>8979</v>
      </c>
      <c r="H6587" t="s">
        <v>137</v>
      </c>
      <c r="I6587" t="s">
        <v>8974</v>
      </c>
    </row>
    <row r="6588" spans="1:9" x14ac:dyDescent="0.25">
      <c r="A6588" t="s">
        <v>125</v>
      </c>
      <c r="B6588" t="s">
        <v>5284</v>
      </c>
      <c r="C6588" t="s">
        <v>8980</v>
      </c>
      <c r="D6588" t="s">
        <v>125</v>
      </c>
      <c r="E6588" t="s">
        <v>5284</v>
      </c>
      <c r="F6588" t="s">
        <v>8980</v>
      </c>
      <c r="H6588" t="s">
        <v>137</v>
      </c>
      <c r="I6588" t="s">
        <v>8975</v>
      </c>
    </row>
    <row r="6589" spans="1:9" x14ac:dyDescent="0.25">
      <c r="A6589" t="s">
        <v>125</v>
      </c>
      <c r="B6589" t="s">
        <v>5284</v>
      </c>
      <c r="C6589" t="s">
        <v>8981</v>
      </c>
      <c r="D6589" t="s">
        <v>125</v>
      </c>
      <c r="E6589" t="s">
        <v>5284</v>
      </c>
      <c r="F6589" t="s">
        <v>8981</v>
      </c>
      <c r="H6589" t="s">
        <v>137</v>
      </c>
      <c r="I6589" t="s">
        <v>8976</v>
      </c>
    </row>
    <row r="6590" spans="1:9" x14ac:dyDescent="0.25">
      <c r="A6590" t="s">
        <v>125</v>
      </c>
      <c r="B6590" t="s">
        <v>5284</v>
      </c>
      <c r="C6590" t="s">
        <v>8982</v>
      </c>
      <c r="D6590" t="s">
        <v>125</v>
      </c>
      <c r="E6590" t="s">
        <v>5284</v>
      </c>
      <c r="F6590" t="s">
        <v>8982</v>
      </c>
      <c r="H6590" t="s">
        <v>137</v>
      </c>
      <c r="I6590" t="s">
        <v>8977</v>
      </c>
    </row>
    <row r="6591" spans="1:9" x14ac:dyDescent="0.25">
      <c r="A6591" t="s">
        <v>125</v>
      </c>
      <c r="B6591" t="s">
        <v>5284</v>
      </c>
      <c r="C6591" t="s">
        <v>8983</v>
      </c>
      <c r="D6591" t="s">
        <v>125</v>
      </c>
      <c r="E6591" t="s">
        <v>5284</v>
      </c>
      <c r="F6591" t="s">
        <v>8983</v>
      </c>
      <c r="H6591" t="s">
        <v>137</v>
      </c>
      <c r="I6591" t="s">
        <v>8978</v>
      </c>
    </row>
    <row r="6592" spans="1:9" x14ac:dyDescent="0.25">
      <c r="A6592" t="s">
        <v>125</v>
      </c>
      <c r="B6592" t="s">
        <v>5284</v>
      </c>
      <c r="C6592" t="s">
        <v>8984</v>
      </c>
      <c r="D6592" t="s">
        <v>125</v>
      </c>
      <c r="E6592" t="s">
        <v>5284</v>
      </c>
      <c r="F6592" t="s">
        <v>8984</v>
      </c>
      <c r="H6592" t="s">
        <v>137</v>
      </c>
      <c r="I6592" t="s">
        <v>8979</v>
      </c>
    </row>
    <row r="6593" spans="1:9" x14ac:dyDescent="0.25">
      <c r="A6593" t="s">
        <v>125</v>
      </c>
      <c r="B6593" t="s">
        <v>5284</v>
      </c>
      <c r="C6593" t="s">
        <v>8985</v>
      </c>
      <c r="D6593" t="s">
        <v>125</v>
      </c>
      <c r="E6593" t="s">
        <v>5284</v>
      </c>
      <c r="F6593" t="s">
        <v>8985</v>
      </c>
      <c r="H6593" t="s">
        <v>137</v>
      </c>
      <c r="I6593" t="s">
        <v>8980</v>
      </c>
    </row>
    <row r="6594" spans="1:9" x14ac:dyDescent="0.25">
      <c r="A6594" t="s">
        <v>125</v>
      </c>
      <c r="B6594" t="s">
        <v>5284</v>
      </c>
      <c r="C6594" t="s">
        <v>8986</v>
      </c>
      <c r="D6594" t="s">
        <v>125</v>
      </c>
      <c r="E6594" t="s">
        <v>5284</v>
      </c>
      <c r="F6594" t="s">
        <v>8986</v>
      </c>
      <c r="H6594" t="s">
        <v>137</v>
      </c>
      <c r="I6594" t="s">
        <v>8981</v>
      </c>
    </row>
    <row r="6595" spans="1:9" x14ac:dyDescent="0.25">
      <c r="A6595" t="s">
        <v>125</v>
      </c>
      <c r="B6595" t="s">
        <v>5284</v>
      </c>
      <c r="C6595" t="s">
        <v>8987</v>
      </c>
      <c r="D6595" t="s">
        <v>125</v>
      </c>
      <c r="E6595" t="s">
        <v>5284</v>
      </c>
      <c r="F6595" t="s">
        <v>8987</v>
      </c>
      <c r="H6595" t="s">
        <v>137</v>
      </c>
      <c r="I6595" t="s">
        <v>8982</v>
      </c>
    </row>
    <row r="6596" spans="1:9" x14ac:dyDescent="0.25">
      <c r="A6596" t="s">
        <v>125</v>
      </c>
      <c r="B6596" t="s">
        <v>5284</v>
      </c>
      <c r="C6596" t="s">
        <v>8988</v>
      </c>
      <c r="D6596" t="s">
        <v>125</v>
      </c>
      <c r="E6596" t="s">
        <v>5284</v>
      </c>
      <c r="F6596" t="s">
        <v>8988</v>
      </c>
      <c r="H6596" t="s">
        <v>137</v>
      </c>
      <c r="I6596" t="s">
        <v>8983</v>
      </c>
    </row>
    <row r="6597" spans="1:9" x14ac:dyDescent="0.25">
      <c r="A6597" t="s">
        <v>125</v>
      </c>
      <c r="B6597" t="s">
        <v>5284</v>
      </c>
      <c r="C6597" t="s">
        <v>8989</v>
      </c>
      <c r="D6597" t="s">
        <v>125</v>
      </c>
      <c r="E6597" t="s">
        <v>5284</v>
      </c>
      <c r="F6597" t="s">
        <v>8989</v>
      </c>
      <c r="H6597" t="s">
        <v>137</v>
      </c>
      <c r="I6597" t="s">
        <v>8984</v>
      </c>
    </row>
    <row r="6598" spans="1:9" x14ac:dyDescent="0.25">
      <c r="A6598" t="s">
        <v>125</v>
      </c>
      <c r="B6598" t="s">
        <v>5284</v>
      </c>
      <c r="C6598" t="s">
        <v>8990</v>
      </c>
      <c r="D6598" t="s">
        <v>125</v>
      </c>
      <c r="E6598" t="s">
        <v>5284</v>
      </c>
      <c r="F6598" t="s">
        <v>8990</v>
      </c>
      <c r="H6598" t="s">
        <v>137</v>
      </c>
      <c r="I6598" t="s">
        <v>8985</v>
      </c>
    </row>
    <row r="6599" spans="1:9" x14ac:dyDescent="0.25">
      <c r="A6599" t="s">
        <v>125</v>
      </c>
      <c r="B6599" t="s">
        <v>5284</v>
      </c>
      <c r="C6599" t="s">
        <v>8991</v>
      </c>
      <c r="D6599" t="s">
        <v>125</v>
      </c>
      <c r="E6599" t="s">
        <v>5284</v>
      </c>
      <c r="F6599" t="s">
        <v>8991</v>
      </c>
      <c r="H6599" t="s">
        <v>137</v>
      </c>
      <c r="I6599" t="s">
        <v>8986</v>
      </c>
    </row>
    <row r="6600" spans="1:9" x14ac:dyDescent="0.25">
      <c r="A6600" t="s">
        <v>125</v>
      </c>
      <c r="B6600" t="s">
        <v>5284</v>
      </c>
      <c r="C6600" t="s">
        <v>8992</v>
      </c>
      <c r="D6600" t="s">
        <v>125</v>
      </c>
      <c r="E6600" t="s">
        <v>5284</v>
      </c>
      <c r="F6600" t="s">
        <v>8992</v>
      </c>
      <c r="H6600" t="s">
        <v>137</v>
      </c>
      <c r="I6600" t="s">
        <v>8987</v>
      </c>
    </row>
    <row r="6601" spans="1:9" x14ac:dyDescent="0.25">
      <c r="A6601" t="s">
        <v>125</v>
      </c>
      <c r="B6601" t="s">
        <v>5284</v>
      </c>
      <c r="C6601" t="s">
        <v>8993</v>
      </c>
      <c r="D6601" t="s">
        <v>125</v>
      </c>
      <c r="E6601" t="s">
        <v>5284</v>
      </c>
      <c r="F6601" t="s">
        <v>8993</v>
      </c>
      <c r="H6601" t="s">
        <v>137</v>
      </c>
      <c r="I6601" t="s">
        <v>8989</v>
      </c>
    </row>
    <row r="6602" spans="1:9" x14ac:dyDescent="0.25">
      <c r="A6602" t="s">
        <v>125</v>
      </c>
      <c r="B6602" t="s">
        <v>5284</v>
      </c>
      <c r="C6602" t="s">
        <v>8994</v>
      </c>
      <c r="D6602" t="s">
        <v>125</v>
      </c>
      <c r="E6602" t="s">
        <v>5284</v>
      </c>
      <c r="F6602" t="s">
        <v>8994</v>
      </c>
      <c r="H6602" t="s">
        <v>137</v>
      </c>
      <c r="I6602" t="s">
        <v>8990</v>
      </c>
    </row>
    <row r="6603" spans="1:9" x14ac:dyDescent="0.25">
      <c r="A6603" t="s">
        <v>125</v>
      </c>
      <c r="B6603" t="s">
        <v>5284</v>
      </c>
      <c r="C6603" t="s">
        <v>8995</v>
      </c>
      <c r="D6603" t="s">
        <v>125</v>
      </c>
      <c r="E6603" t="s">
        <v>5284</v>
      </c>
      <c r="F6603" t="s">
        <v>8995</v>
      </c>
      <c r="H6603" t="s">
        <v>137</v>
      </c>
      <c r="I6603" t="s">
        <v>8991</v>
      </c>
    </row>
    <row r="6604" spans="1:9" x14ac:dyDescent="0.25">
      <c r="A6604" t="s">
        <v>125</v>
      </c>
      <c r="B6604" t="s">
        <v>5284</v>
      </c>
      <c r="C6604" t="s">
        <v>8996</v>
      </c>
      <c r="D6604" t="s">
        <v>125</v>
      </c>
      <c r="E6604" t="s">
        <v>5284</v>
      </c>
      <c r="F6604" t="s">
        <v>8996</v>
      </c>
      <c r="H6604" t="s">
        <v>137</v>
      </c>
      <c r="I6604" t="s">
        <v>8992</v>
      </c>
    </row>
    <row r="6605" spans="1:9" x14ac:dyDescent="0.25">
      <c r="A6605" t="s">
        <v>125</v>
      </c>
      <c r="B6605" t="s">
        <v>5284</v>
      </c>
      <c r="C6605" t="s">
        <v>8997</v>
      </c>
      <c r="D6605" t="s">
        <v>125</v>
      </c>
      <c r="E6605" t="s">
        <v>5284</v>
      </c>
      <c r="F6605" t="s">
        <v>8997</v>
      </c>
      <c r="H6605" t="s">
        <v>137</v>
      </c>
      <c r="I6605" t="s">
        <v>8993</v>
      </c>
    </row>
    <row r="6606" spans="1:9" x14ac:dyDescent="0.25">
      <c r="A6606" t="s">
        <v>125</v>
      </c>
      <c r="B6606" t="s">
        <v>5284</v>
      </c>
      <c r="C6606" t="s">
        <v>8998</v>
      </c>
      <c r="D6606" t="s">
        <v>125</v>
      </c>
      <c r="E6606" t="s">
        <v>5284</v>
      </c>
      <c r="F6606" t="s">
        <v>8998</v>
      </c>
      <c r="H6606" t="s">
        <v>137</v>
      </c>
      <c r="I6606" t="s">
        <v>8994</v>
      </c>
    </row>
    <row r="6607" spans="1:9" x14ac:dyDescent="0.25">
      <c r="A6607" t="s">
        <v>125</v>
      </c>
      <c r="B6607" t="s">
        <v>5284</v>
      </c>
      <c r="C6607" t="s">
        <v>8999</v>
      </c>
      <c r="D6607" t="s">
        <v>125</v>
      </c>
      <c r="E6607" t="s">
        <v>5284</v>
      </c>
      <c r="F6607" t="s">
        <v>8999</v>
      </c>
      <c r="H6607" t="s">
        <v>137</v>
      </c>
      <c r="I6607" t="s">
        <v>8995</v>
      </c>
    </row>
    <row r="6608" spans="1:9" x14ac:dyDescent="0.25">
      <c r="A6608" t="s">
        <v>125</v>
      </c>
      <c r="B6608" t="s">
        <v>5284</v>
      </c>
      <c r="C6608" t="s">
        <v>9000</v>
      </c>
      <c r="D6608" t="s">
        <v>125</v>
      </c>
      <c r="E6608" t="s">
        <v>5284</v>
      </c>
      <c r="F6608" t="s">
        <v>9000</v>
      </c>
      <c r="H6608" t="s">
        <v>137</v>
      </c>
      <c r="I6608" t="s">
        <v>8996</v>
      </c>
    </row>
    <row r="6609" spans="1:9" x14ac:dyDescent="0.25">
      <c r="A6609" t="s">
        <v>125</v>
      </c>
      <c r="B6609" t="s">
        <v>5284</v>
      </c>
      <c r="C6609" t="s">
        <v>9001</v>
      </c>
      <c r="D6609" t="s">
        <v>125</v>
      </c>
      <c r="E6609" t="s">
        <v>5284</v>
      </c>
      <c r="F6609" t="s">
        <v>9001</v>
      </c>
      <c r="H6609" t="s">
        <v>137</v>
      </c>
      <c r="I6609" t="s">
        <v>8997</v>
      </c>
    </row>
    <row r="6610" spans="1:9" x14ac:dyDescent="0.25">
      <c r="A6610" t="s">
        <v>125</v>
      </c>
      <c r="B6610" t="s">
        <v>5284</v>
      </c>
      <c r="C6610" t="s">
        <v>9002</v>
      </c>
      <c r="D6610" t="s">
        <v>125</v>
      </c>
      <c r="E6610" t="s">
        <v>5284</v>
      </c>
      <c r="F6610" t="s">
        <v>9002</v>
      </c>
      <c r="H6610" t="s">
        <v>137</v>
      </c>
      <c r="I6610" t="s">
        <v>8998</v>
      </c>
    </row>
    <row r="6611" spans="1:9" x14ac:dyDescent="0.25">
      <c r="A6611" t="s">
        <v>125</v>
      </c>
      <c r="B6611" t="s">
        <v>5284</v>
      </c>
      <c r="C6611" t="s">
        <v>9003</v>
      </c>
      <c r="D6611" t="s">
        <v>125</v>
      </c>
      <c r="E6611" t="s">
        <v>5284</v>
      </c>
      <c r="F6611" t="s">
        <v>9003</v>
      </c>
      <c r="H6611" t="s">
        <v>137</v>
      </c>
      <c r="I6611" t="s">
        <v>8999</v>
      </c>
    </row>
    <row r="6612" spans="1:9" x14ac:dyDescent="0.25">
      <c r="A6612" t="s">
        <v>125</v>
      </c>
      <c r="B6612" t="s">
        <v>5284</v>
      </c>
      <c r="C6612" t="s">
        <v>9004</v>
      </c>
      <c r="D6612" t="s">
        <v>125</v>
      </c>
      <c r="E6612" t="s">
        <v>5284</v>
      </c>
      <c r="F6612" t="s">
        <v>9004</v>
      </c>
      <c r="H6612" t="s">
        <v>137</v>
      </c>
      <c r="I6612" t="s">
        <v>9000</v>
      </c>
    </row>
    <row r="6613" spans="1:9" x14ac:dyDescent="0.25">
      <c r="A6613" t="s">
        <v>125</v>
      </c>
      <c r="B6613" t="s">
        <v>5284</v>
      </c>
      <c r="C6613" t="s">
        <v>9005</v>
      </c>
      <c r="D6613" t="s">
        <v>125</v>
      </c>
      <c r="E6613" t="s">
        <v>5284</v>
      </c>
      <c r="F6613" t="s">
        <v>9005</v>
      </c>
      <c r="H6613" t="s">
        <v>137</v>
      </c>
      <c r="I6613" t="s">
        <v>9001</v>
      </c>
    </row>
    <row r="6614" spans="1:9" x14ac:dyDescent="0.25">
      <c r="A6614" t="s">
        <v>125</v>
      </c>
      <c r="B6614" t="s">
        <v>5284</v>
      </c>
      <c r="C6614" t="s">
        <v>9006</v>
      </c>
      <c r="D6614" t="s">
        <v>125</v>
      </c>
      <c r="E6614" t="s">
        <v>5284</v>
      </c>
      <c r="F6614" t="s">
        <v>9006</v>
      </c>
      <c r="H6614" t="s">
        <v>137</v>
      </c>
      <c r="I6614" t="s">
        <v>9002</v>
      </c>
    </row>
    <row r="6615" spans="1:9" x14ac:dyDescent="0.25">
      <c r="A6615" t="s">
        <v>125</v>
      </c>
      <c r="B6615" t="s">
        <v>5284</v>
      </c>
      <c r="C6615" t="s">
        <v>9007</v>
      </c>
      <c r="D6615" t="s">
        <v>125</v>
      </c>
      <c r="E6615" t="s">
        <v>5284</v>
      </c>
      <c r="F6615" t="s">
        <v>9007</v>
      </c>
      <c r="H6615" t="s">
        <v>137</v>
      </c>
      <c r="I6615" t="s">
        <v>9003</v>
      </c>
    </row>
    <row r="6616" spans="1:9" x14ac:dyDescent="0.25">
      <c r="A6616" t="s">
        <v>125</v>
      </c>
      <c r="B6616" t="s">
        <v>5284</v>
      </c>
      <c r="C6616" t="s">
        <v>9008</v>
      </c>
      <c r="D6616" t="s">
        <v>125</v>
      </c>
      <c r="E6616" t="s">
        <v>5284</v>
      </c>
      <c r="F6616" t="s">
        <v>9008</v>
      </c>
      <c r="H6616" t="s">
        <v>137</v>
      </c>
      <c r="I6616" t="s">
        <v>9004</v>
      </c>
    </row>
    <row r="6617" spans="1:9" x14ac:dyDescent="0.25">
      <c r="A6617" t="s">
        <v>125</v>
      </c>
      <c r="B6617" t="s">
        <v>5284</v>
      </c>
      <c r="C6617" t="s">
        <v>9009</v>
      </c>
      <c r="D6617" t="s">
        <v>125</v>
      </c>
      <c r="E6617" t="s">
        <v>5284</v>
      </c>
      <c r="F6617" t="s">
        <v>9009</v>
      </c>
      <c r="H6617" t="s">
        <v>137</v>
      </c>
      <c r="I6617" t="s">
        <v>9005</v>
      </c>
    </row>
    <row r="6618" spans="1:9" x14ac:dyDescent="0.25">
      <c r="A6618" t="s">
        <v>125</v>
      </c>
      <c r="B6618" t="s">
        <v>5284</v>
      </c>
      <c r="C6618" t="s">
        <v>9010</v>
      </c>
      <c r="D6618" t="s">
        <v>125</v>
      </c>
      <c r="E6618" t="s">
        <v>5284</v>
      </c>
      <c r="F6618" t="s">
        <v>9010</v>
      </c>
      <c r="H6618" t="s">
        <v>137</v>
      </c>
      <c r="I6618" t="s">
        <v>9006</v>
      </c>
    </row>
    <row r="6619" spans="1:9" x14ac:dyDescent="0.25">
      <c r="A6619" t="s">
        <v>125</v>
      </c>
      <c r="B6619" t="s">
        <v>5284</v>
      </c>
      <c r="C6619" t="s">
        <v>9011</v>
      </c>
      <c r="D6619" t="s">
        <v>125</v>
      </c>
      <c r="E6619" t="s">
        <v>5284</v>
      </c>
      <c r="F6619" t="s">
        <v>9011</v>
      </c>
      <c r="H6619" t="s">
        <v>137</v>
      </c>
      <c r="I6619" t="s">
        <v>9007</v>
      </c>
    </row>
    <row r="6620" spans="1:9" x14ac:dyDescent="0.25">
      <c r="A6620" t="s">
        <v>125</v>
      </c>
      <c r="B6620" t="s">
        <v>5284</v>
      </c>
      <c r="C6620" t="s">
        <v>9012</v>
      </c>
      <c r="D6620" t="s">
        <v>125</v>
      </c>
      <c r="E6620" t="s">
        <v>5284</v>
      </c>
      <c r="F6620" t="s">
        <v>9012</v>
      </c>
      <c r="H6620" t="s">
        <v>137</v>
      </c>
      <c r="I6620" t="s">
        <v>9008</v>
      </c>
    </row>
    <row r="6621" spans="1:9" x14ac:dyDescent="0.25">
      <c r="A6621" t="s">
        <v>125</v>
      </c>
      <c r="B6621" t="s">
        <v>5284</v>
      </c>
      <c r="C6621" t="s">
        <v>9013</v>
      </c>
      <c r="D6621" t="s">
        <v>125</v>
      </c>
      <c r="E6621" t="s">
        <v>5284</v>
      </c>
      <c r="F6621" t="s">
        <v>9013</v>
      </c>
      <c r="H6621" t="s">
        <v>137</v>
      </c>
      <c r="I6621" t="s">
        <v>9009</v>
      </c>
    </row>
    <row r="6622" spans="1:9" x14ac:dyDescent="0.25">
      <c r="A6622" t="s">
        <v>125</v>
      </c>
      <c r="B6622" t="s">
        <v>5284</v>
      </c>
      <c r="C6622" t="s">
        <v>9014</v>
      </c>
      <c r="D6622" t="s">
        <v>125</v>
      </c>
      <c r="E6622" t="s">
        <v>5284</v>
      </c>
      <c r="F6622" t="s">
        <v>9014</v>
      </c>
      <c r="H6622" t="s">
        <v>137</v>
      </c>
      <c r="I6622" t="s">
        <v>9010</v>
      </c>
    </row>
    <row r="6623" spans="1:9" x14ac:dyDescent="0.25">
      <c r="A6623" t="s">
        <v>125</v>
      </c>
      <c r="B6623" t="s">
        <v>5284</v>
      </c>
      <c r="C6623" t="s">
        <v>9015</v>
      </c>
      <c r="D6623" t="s">
        <v>125</v>
      </c>
      <c r="E6623" t="s">
        <v>5284</v>
      </c>
      <c r="F6623" t="s">
        <v>9015</v>
      </c>
      <c r="H6623" t="s">
        <v>137</v>
      </c>
      <c r="I6623" t="s">
        <v>9011</v>
      </c>
    </row>
    <row r="6624" spans="1:9" x14ac:dyDescent="0.25">
      <c r="A6624" t="s">
        <v>125</v>
      </c>
      <c r="B6624" t="s">
        <v>5284</v>
      </c>
      <c r="C6624" t="s">
        <v>9016</v>
      </c>
      <c r="D6624" t="s">
        <v>125</v>
      </c>
      <c r="E6624" t="s">
        <v>5284</v>
      </c>
      <c r="F6624" t="s">
        <v>9016</v>
      </c>
      <c r="H6624" t="s">
        <v>137</v>
      </c>
      <c r="I6624" t="s">
        <v>9012</v>
      </c>
    </row>
    <row r="6625" spans="1:9" x14ac:dyDescent="0.25">
      <c r="A6625" t="s">
        <v>125</v>
      </c>
      <c r="B6625" t="s">
        <v>5284</v>
      </c>
      <c r="C6625" t="s">
        <v>9017</v>
      </c>
      <c r="D6625" t="s">
        <v>125</v>
      </c>
      <c r="E6625" t="s">
        <v>5284</v>
      </c>
      <c r="F6625" t="s">
        <v>9017</v>
      </c>
      <c r="H6625" t="s">
        <v>137</v>
      </c>
      <c r="I6625" t="s">
        <v>9013</v>
      </c>
    </row>
    <row r="6626" spans="1:9" x14ac:dyDescent="0.25">
      <c r="A6626" t="s">
        <v>125</v>
      </c>
      <c r="B6626" t="s">
        <v>5284</v>
      </c>
      <c r="C6626" t="s">
        <v>9018</v>
      </c>
      <c r="D6626" t="s">
        <v>125</v>
      </c>
      <c r="E6626" t="s">
        <v>5284</v>
      </c>
      <c r="F6626" t="s">
        <v>9018</v>
      </c>
      <c r="H6626" t="s">
        <v>137</v>
      </c>
      <c r="I6626" t="s">
        <v>9014</v>
      </c>
    </row>
    <row r="6627" spans="1:9" x14ac:dyDescent="0.25">
      <c r="A6627" t="s">
        <v>125</v>
      </c>
      <c r="B6627" t="s">
        <v>5284</v>
      </c>
      <c r="C6627" t="s">
        <v>9019</v>
      </c>
      <c r="D6627" t="s">
        <v>125</v>
      </c>
      <c r="E6627" t="s">
        <v>5284</v>
      </c>
      <c r="F6627" t="s">
        <v>9019</v>
      </c>
      <c r="H6627" t="s">
        <v>137</v>
      </c>
      <c r="I6627" t="s">
        <v>9015</v>
      </c>
    </row>
    <row r="6628" spans="1:9" x14ac:dyDescent="0.25">
      <c r="A6628" t="s">
        <v>125</v>
      </c>
      <c r="B6628" t="s">
        <v>5284</v>
      </c>
      <c r="C6628" t="s">
        <v>9020</v>
      </c>
      <c r="D6628" t="s">
        <v>125</v>
      </c>
      <c r="E6628" t="s">
        <v>5284</v>
      </c>
      <c r="F6628" t="s">
        <v>9020</v>
      </c>
      <c r="H6628" t="s">
        <v>137</v>
      </c>
      <c r="I6628" t="s">
        <v>9016</v>
      </c>
    </row>
    <row r="6629" spans="1:9" x14ac:dyDescent="0.25">
      <c r="A6629" t="s">
        <v>125</v>
      </c>
      <c r="B6629" t="s">
        <v>5284</v>
      </c>
      <c r="C6629" t="s">
        <v>9022</v>
      </c>
      <c r="D6629" t="s">
        <v>125</v>
      </c>
      <c r="E6629" t="s">
        <v>5284</v>
      </c>
      <c r="F6629" t="s">
        <v>9022</v>
      </c>
      <c r="H6629" t="s">
        <v>137</v>
      </c>
      <c r="I6629" t="s">
        <v>9017</v>
      </c>
    </row>
    <row r="6630" spans="1:9" x14ac:dyDescent="0.25">
      <c r="A6630" t="s">
        <v>125</v>
      </c>
      <c r="B6630" t="s">
        <v>5284</v>
      </c>
      <c r="C6630" t="s">
        <v>9023</v>
      </c>
      <c r="D6630" t="s">
        <v>125</v>
      </c>
      <c r="E6630" t="s">
        <v>5284</v>
      </c>
      <c r="F6630" t="s">
        <v>9023</v>
      </c>
      <c r="H6630" t="s">
        <v>137</v>
      </c>
      <c r="I6630" t="s">
        <v>9018</v>
      </c>
    </row>
    <row r="6631" spans="1:9" x14ac:dyDescent="0.25">
      <c r="A6631" t="s">
        <v>125</v>
      </c>
      <c r="B6631" t="s">
        <v>5284</v>
      </c>
      <c r="C6631" t="s">
        <v>9024</v>
      </c>
      <c r="D6631" t="s">
        <v>125</v>
      </c>
      <c r="E6631" t="s">
        <v>5284</v>
      </c>
      <c r="F6631" t="s">
        <v>9024</v>
      </c>
      <c r="H6631" t="s">
        <v>137</v>
      </c>
      <c r="I6631" t="s">
        <v>9019</v>
      </c>
    </row>
    <row r="6632" spans="1:9" x14ac:dyDescent="0.25">
      <c r="A6632" t="s">
        <v>125</v>
      </c>
      <c r="B6632" t="s">
        <v>5284</v>
      </c>
      <c r="C6632" t="s">
        <v>9025</v>
      </c>
      <c r="D6632" t="s">
        <v>125</v>
      </c>
      <c r="E6632" t="s">
        <v>5284</v>
      </c>
      <c r="F6632" t="s">
        <v>9025</v>
      </c>
      <c r="H6632" t="s">
        <v>137</v>
      </c>
      <c r="I6632" t="s">
        <v>9020</v>
      </c>
    </row>
    <row r="6633" spans="1:9" x14ac:dyDescent="0.25">
      <c r="A6633" t="s">
        <v>125</v>
      </c>
      <c r="B6633" t="s">
        <v>5284</v>
      </c>
      <c r="C6633" t="s">
        <v>9026</v>
      </c>
      <c r="D6633" t="s">
        <v>125</v>
      </c>
      <c r="E6633" t="s">
        <v>5284</v>
      </c>
      <c r="F6633" t="s">
        <v>9026</v>
      </c>
      <c r="H6633" t="s">
        <v>137</v>
      </c>
      <c r="I6633" t="s">
        <v>9022</v>
      </c>
    </row>
    <row r="6634" spans="1:9" x14ac:dyDescent="0.25">
      <c r="A6634" t="s">
        <v>125</v>
      </c>
      <c r="B6634" t="s">
        <v>5284</v>
      </c>
      <c r="C6634" t="s">
        <v>9027</v>
      </c>
      <c r="D6634" t="s">
        <v>125</v>
      </c>
      <c r="E6634" t="s">
        <v>5284</v>
      </c>
      <c r="F6634" t="s">
        <v>9027</v>
      </c>
      <c r="H6634" t="s">
        <v>137</v>
      </c>
      <c r="I6634" t="s">
        <v>9023</v>
      </c>
    </row>
    <row r="6635" spans="1:9" x14ac:dyDescent="0.25">
      <c r="A6635" t="s">
        <v>125</v>
      </c>
      <c r="B6635" t="s">
        <v>5284</v>
      </c>
      <c r="C6635" t="s">
        <v>9028</v>
      </c>
      <c r="D6635" t="s">
        <v>125</v>
      </c>
      <c r="E6635" t="s">
        <v>5284</v>
      </c>
      <c r="F6635" t="s">
        <v>9028</v>
      </c>
      <c r="H6635" t="s">
        <v>137</v>
      </c>
      <c r="I6635" t="s">
        <v>9024</v>
      </c>
    </row>
    <row r="6636" spans="1:9" x14ac:dyDescent="0.25">
      <c r="A6636" t="s">
        <v>125</v>
      </c>
      <c r="B6636" t="s">
        <v>5284</v>
      </c>
      <c r="C6636" t="s">
        <v>9029</v>
      </c>
      <c r="D6636" t="s">
        <v>125</v>
      </c>
      <c r="E6636" t="s">
        <v>5284</v>
      </c>
      <c r="F6636" t="s">
        <v>9029</v>
      </c>
      <c r="H6636" t="s">
        <v>137</v>
      </c>
      <c r="I6636" t="s">
        <v>9025</v>
      </c>
    </row>
    <row r="6637" spans="1:9" x14ac:dyDescent="0.25">
      <c r="A6637" t="s">
        <v>125</v>
      </c>
      <c r="B6637" t="s">
        <v>5284</v>
      </c>
      <c r="C6637" t="s">
        <v>9030</v>
      </c>
      <c r="D6637" t="s">
        <v>125</v>
      </c>
      <c r="E6637" t="s">
        <v>5284</v>
      </c>
      <c r="F6637" t="s">
        <v>9030</v>
      </c>
      <c r="H6637" t="s">
        <v>137</v>
      </c>
      <c r="I6637" t="s">
        <v>9026</v>
      </c>
    </row>
    <row r="6638" spans="1:9" x14ac:dyDescent="0.25">
      <c r="A6638" t="s">
        <v>125</v>
      </c>
      <c r="B6638" t="s">
        <v>5284</v>
      </c>
      <c r="C6638" t="s">
        <v>9031</v>
      </c>
      <c r="D6638" t="s">
        <v>125</v>
      </c>
      <c r="E6638" t="s">
        <v>5284</v>
      </c>
      <c r="F6638" t="s">
        <v>9031</v>
      </c>
      <c r="H6638" t="s">
        <v>137</v>
      </c>
      <c r="I6638" t="s">
        <v>9027</v>
      </c>
    </row>
    <row r="6639" spans="1:9" x14ac:dyDescent="0.25">
      <c r="A6639" t="s">
        <v>125</v>
      </c>
      <c r="B6639" t="s">
        <v>5284</v>
      </c>
      <c r="C6639" t="s">
        <v>9032</v>
      </c>
      <c r="D6639" t="s">
        <v>125</v>
      </c>
      <c r="E6639" t="s">
        <v>5284</v>
      </c>
      <c r="F6639" t="s">
        <v>9032</v>
      </c>
      <c r="H6639" t="s">
        <v>137</v>
      </c>
      <c r="I6639" t="s">
        <v>9028</v>
      </c>
    </row>
    <row r="6640" spans="1:9" x14ac:dyDescent="0.25">
      <c r="A6640" t="s">
        <v>125</v>
      </c>
      <c r="B6640" t="s">
        <v>5284</v>
      </c>
      <c r="C6640" t="s">
        <v>9033</v>
      </c>
      <c r="D6640" t="s">
        <v>125</v>
      </c>
      <c r="E6640" t="s">
        <v>5284</v>
      </c>
      <c r="F6640" t="s">
        <v>9033</v>
      </c>
      <c r="H6640" t="s">
        <v>137</v>
      </c>
      <c r="I6640" t="s">
        <v>9029</v>
      </c>
    </row>
    <row r="6641" spans="1:9" x14ac:dyDescent="0.25">
      <c r="A6641" t="s">
        <v>125</v>
      </c>
      <c r="B6641" t="s">
        <v>5284</v>
      </c>
      <c r="C6641" t="s">
        <v>9034</v>
      </c>
      <c r="D6641" t="s">
        <v>125</v>
      </c>
      <c r="E6641" t="s">
        <v>5284</v>
      </c>
      <c r="F6641" t="s">
        <v>9034</v>
      </c>
      <c r="H6641" t="s">
        <v>137</v>
      </c>
      <c r="I6641" t="s">
        <v>9030</v>
      </c>
    </row>
    <row r="6642" spans="1:9" x14ac:dyDescent="0.25">
      <c r="A6642" t="s">
        <v>125</v>
      </c>
      <c r="B6642" t="s">
        <v>5284</v>
      </c>
      <c r="C6642" t="s">
        <v>9035</v>
      </c>
      <c r="D6642" t="s">
        <v>125</v>
      </c>
      <c r="E6642" t="s">
        <v>5284</v>
      </c>
      <c r="F6642" t="s">
        <v>9035</v>
      </c>
      <c r="H6642" t="s">
        <v>137</v>
      </c>
      <c r="I6642" t="s">
        <v>9031</v>
      </c>
    </row>
    <row r="6643" spans="1:9" x14ac:dyDescent="0.25">
      <c r="A6643" t="s">
        <v>1905</v>
      </c>
      <c r="B6643" t="s">
        <v>5284</v>
      </c>
      <c r="C6643" t="s">
        <v>3338</v>
      </c>
      <c r="D6643" t="s">
        <v>125</v>
      </c>
      <c r="E6643" t="s">
        <v>5284</v>
      </c>
      <c r="F6643" t="s">
        <v>3338</v>
      </c>
      <c r="H6643" t="s">
        <v>137</v>
      </c>
      <c r="I6643" t="s">
        <v>9032</v>
      </c>
    </row>
    <row r="6644" spans="1:9" x14ac:dyDescent="0.25">
      <c r="A6644" t="s">
        <v>1905</v>
      </c>
      <c r="B6644" t="s">
        <v>5284</v>
      </c>
      <c r="C6644" t="s">
        <v>9036</v>
      </c>
      <c r="D6644" t="s">
        <v>125</v>
      </c>
      <c r="E6644" t="s">
        <v>5284</v>
      </c>
      <c r="F6644" t="s">
        <v>9036</v>
      </c>
      <c r="H6644" t="s">
        <v>137</v>
      </c>
      <c r="I6644" t="s">
        <v>9033</v>
      </c>
    </row>
    <row r="6645" spans="1:9" x14ac:dyDescent="0.25">
      <c r="A6645" t="s">
        <v>1905</v>
      </c>
      <c r="B6645" t="s">
        <v>5284</v>
      </c>
      <c r="C6645" t="s">
        <v>3341</v>
      </c>
      <c r="D6645" t="s">
        <v>125</v>
      </c>
      <c r="E6645" t="s">
        <v>5284</v>
      </c>
      <c r="F6645" t="s">
        <v>3341</v>
      </c>
      <c r="H6645" t="s">
        <v>137</v>
      </c>
      <c r="I6645" t="s">
        <v>9034</v>
      </c>
    </row>
    <row r="6646" spans="1:9" x14ac:dyDescent="0.25">
      <c r="A6646" t="s">
        <v>1905</v>
      </c>
      <c r="B6646" t="s">
        <v>5284</v>
      </c>
      <c r="C6646" t="s">
        <v>7897</v>
      </c>
      <c r="D6646" t="s">
        <v>125</v>
      </c>
      <c r="E6646" t="s">
        <v>5284</v>
      </c>
      <c r="F6646" t="s">
        <v>7897</v>
      </c>
      <c r="H6646" t="s">
        <v>137</v>
      </c>
      <c r="I6646" t="s">
        <v>9035</v>
      </c>
    </row>
    <row r="6647" spans="1:9" x14ac:dyDescent="0.25">
      <c r="A6647" t="s">
        <v>1905</v>
      </c>
      <c r="B6647" t="s">
        <v>5284</v>
      </c>
      <c r="C6647" t="s">
        <v>9037</v>
      </c>
      <c r="D6647" t="s">
        <v>125</v>
      </c>
      <c r="E6647" t="s">
        <v>5284</v>
      </c>
      <c r="F6647" t="s">
        <v>9037</v>
      </c>
      <c r="H6647" t="s">
        <v>137</v>
      </c>
      <c r="I6647" t="s">
        <v>8186</v>
      </c>
    </row>
    <row r="6648" spans="1:9" x14ac:dyDescent="0.25">
      <c r="A6648" t="s">
        <v>1905</v>
      </c>
      <c r="B6648" t="s">
        <v>5284</v>
      </c>
      <c r="C6648" t="s">
        <v>9038</v>
      </c>
      <c r="D6648" t="s">
        <v>125</v>
      </c>
      <c r="E6648" t="s">
        <v>5284</v>
      </c>
      <c r="F6648" t="s">
        <v>9038</v>
      </c>
      <c r="H6648" t="s">
        <v>137</v>
      </c>
      <c r="I6648" t="s">
        <v>9103</v>
      </c>
    </row>
    <row r="6649" spans="1:9" x14ac:dyDescent="0.25">
      <c r="A6649" t="s">
        <v>1905</v>
      </c>
      <c r="B6649" t="s">
        <v>5284</v>
      </c>
      <c r="C6649" t="s">
        <v>3386</v>
      </c>
      <c r="D6649" t="s">
        <v>125</v>
      </c>
      <c r="E6649" t="s">
        <v>5284</v>
      </c>
      <c r="F6649" t="s">
        <v>3386</v>
      </c>
      <c r="H6649" t="s">
        <v>2076</v>
      </c>
      <c r="I6649" t="s">
        <v>3323</v>
      </c>
    </row>
    <row r="6650" spans="1:9" x14ac:dyDescent="0.25">
      <c r="A6650" t="s">
        <v>1905</v>
      </c>
      <c r="B6650" t="s">
        <v>5284</v>
      </c>
      <c r="C6650" t="s">
        <v>7597</v>
      </c>
      <c r="D6650" t="s">
        <v>125</v>
      </c>
      <c r="E6650" t="s">
        <v>5284</v>
      </c>
      <c r="F6650" t="s">
        <v>7597</v>
      </c>
      <c r="H6650" t="s">
        <v>2076</v>
      </c>
      <c r="I6650" t="s">
        <v>3329</v>
      </c>
    </row>
    <row r="6651" spans="1:9" x14ac:dyDescent="0.25">
      <c r="A6651" t="s">
        <v>1905</v>
      </c>
      <c r="B6651" t="s">
        <v>5284</v>
      </c>
      <c r="C6651" t="s">
        <v>8498</v>
      </c>
      <c r="D6651" t="s">
        <v>125</v>
      </c>
      <c r="E6651" t="s">
        <v>5284</v>
      </c>
      <c r="F6651" t="s">
        <v>8498</v>
      </c>
      <c r="H6651" t="s">
        <v>2076</v>
      </c>
      <c r="I6651" t="s">
        <v>3332</v>
      </c>
    </row>
    <row r="6652" spans="1:9" x14ac:dyDescent="0.25">
      <c r="A6652" t="s">
        <v>1905</v>
      </c>
      <c r="B6652" t="s">
        <v>5284</v>
      </c>
      <c r="C6652" t="s">
        <v>8499</v>
      </c>
      <c r="D6652" t="s">
        <v>125</v>
      </c>
      <c r="E6652" t="s">
        <v>5284</v>
      </c>
      <c r="F6652" t="s">
        <v>8499</v>
      </c>
      <c r="H6652" t="s">
        <v>2076</v>
      </c>
      <c r="I6652" t="s">
        <v>3335</v>
      </c>
    </row>
    <row r="6653" spans="1:9" x14ac:dyDescent="0.25">
      <c r="A6653" t="s">
        <v>1905</v>
      </c>
      <c r="B6653" t="s">
        <v>5284</v>
      </c>
      <c r="C6653" t="s">
        <v>3397</v>
      </c>
      <c r="D6653" t="s">
        <v>125</v>
      </c>
      <c r="E6653" t="s">
        <v>5284</v>
      </c>
      <c r="F6653" t="s">
        <v>3397</v>
      </c>
      <c r="H6653" t="s">
        <v>2076</v>
      </c>
      <c r="I6653" t="s">
        <v>3338</v>
      </c>
    </row>
    <row r="6654" spans="1:9" x14ac:dyDescent="0.25">
      <c r="A6654" t="s">
        <v>1905</v>
      </c>
      <c r="B6654" t="s">
        <v>5284</v>
      </c>
      <c r="C6654" t="s">
        <v>8500</v>
      </c>
      <c r="D6654" t="s">
        <v>125</v>
      </c>
      <c r="E6654" t="s">
        <v>5284</v>
      </c>
      <c r="F6654" t="s">
        <v>8500</v>
      </c>
      <c r="H6654" t="s">
        <v>2076</v>
      </c>
      <c r="I6654" t="s">
        <v>3341</v>
      </c>
    </row>
    <row r="6655" spans="1:9" x14ac:dyDescent="0.25">
      <c r="A6655" t="s">
        <v>1905</v>
      </c>
      <c r="B6655" t="s">
        <v>5284</v>
      </c>
      <c r="C6655" t="s">
        <v>8177</v>
      </c>
      <c r="D6655" t="s">
        <v>125</v>
      </c>
      <c r="E6655" t="s">
        <v>5284</v>
      </c>
      <c r="F6655" t="s">
        <v>8177</v>
      </c>
      <c r="H6655" t="s">
        <v>2076</v>
      </c>
      <c r="I6655" t="s">
        <v>7593</v>
      </c>
    </row>
    <row r="6656" spans="1:9" x14ac:dyDescent="0.25">
      <c r="A6656" t="s">
        <v>1905</v>
      </c>
      <c r="B6656" t="s">
        <v>5284</v>
      </c>
      <c r="C6656" t="s">
        <v>7954</v>
      </c>
      <c r="D6656" t="s">
        <v>125</v>
      </c>
      <c r="E6656" t="s">
        <v>5284</v>
      </c>
      <c r="F6656" t="s">
        <v>7954</v>
      </c>
      <c r="H6656" t="s">
        <v>2076</v>
      </c>
      <c r="I6656" t="s">
        <v>3359</v>
      </c>
    </row>
    <row r="6657" spans="1:9" x14ac:dyDescent="0.25">
      <c r="A6657" t="s">
        <v>1905</v>
      </c>
      <c r="B6657" t="s">
        <v>5284</v>
      </c>
      <c r="C6657" t="s">
        <v>8000</v>
      </c>
      <c r="D6657" t="s">
        <v>125</v>
      </c>
      <c r="E6657" t="s">
        <v>5284</v>
      </c>
      <c r="F6657" t="s">
        <v>8000</v>
      </c>
      <c r="H6657" t="s">
        <v>2076</v>
      </c>
      <c r="I6657" t="s">
        <v>3386</v>
      </c>
    </row>
    <row r="6658" spans="1:9" x14ac:dyDescent="0.25">
      <c r="A6658" t="s">
        <v>1905</v>
      </c>
      <c r="B6658" t="s">
        <v>5284</v>
      </c>
      <c r="C6658" t="s">
        <v>8178</v>
      </c>
      <c r="D6658" t="s">
        <v>125</v>
      </c>
      <c r="E6658" t="s">
        <v>5284</v>
      </c>
      <c r="F6658" t="s">
        <v>8178</v>
      </c>
      <c r="H6658" t="s">
        <v>2076</v>
      </c>
      <c r="I6658" t="s">
        <v>9104</v>
      </c>
    </row>
    <row r="6659" spans="1:9" x14ac:dyDescent="0.25">
      <c r="A6659" t="s">
        <v>1905</v>
      </c>
      <c r="B6659" t="s">
        <v>5284</v>
      </c>
      <c r="C6659" t="s">
        <v>8001</v>
      </c>
      <c r="D6659" t="s">
        <v>125</v>
      </c>
      <c r="E6659" t="s">
        <v>5284</v>
      </c>
      <c r="F6659" t="s">
        <v>8001</v>
      </c>
      <c r="H6659" t="s">
        <v>2076</v>
      </c>
      <c r="I6659" t="s">
        <v>8607</v>
      </c>
    </row>
    <row r="6660" spans="1:9" x14ac:dyDescent="0.25">
      <c r="A6660" t="s">
        <v>1905</v>
      </c>
      <c r="B6660" t="s">
        <v>5284</v>
      </c>
      <c r="C6660" t="s">
        <v>8003</v>
      </c>
      <c r="D6660" t="s">
        <v>125</v>
      </c>
      <c r="E6660" t="s">
        <v>5284</v>
      </c>
      <c r="F6660" t="s">
        <v>8003</v>
      </c>
      <c r="H6660" t="s">
        <v>2076</v>
      </c>
      <c r="I6660" t="s">
        <v>8625</v>
      </c>
    </row>
    <row r="6661" spans="1:9" x14ac:dyDescent="0.25">
      <c r="A6661" t="s">
        <v>1905</v>
      </c>
      <c r="B6661" t="s">
        <v>5284</v>
      </c>
      <c r="C6661" t="s">
        <v>8004</v>
      </c>
      <c r="D6661" t="s">
        <v>125</v>
      </c>
      <c r="E6661" t="s">
        <v>5284</v>
      </c>
      <c r="F6661" t="s">
        <v>8004</v>
      </c>
      <c r="H6661" t="s">
        <v>2076</v>
      </c>
      <c r="I6661" t="s">
        <v>8648</v>
      </c>
    </row>
    <row r="6662" spans="1:9" x14ac:dyDescent="0.25">
      <c r="A6662" t="s">
        <v>1905</v>
      </c>
      <c r="B6662" t="s">
        <v>5284</v>
      </c>
      <c r="C6662" t="s">
        <v>7986</v>
      </c>
      <c r="D6662" t="s">
        <v>125</v>
      </c>
      <c r="E6662" t="s">
        <v>5284</v>
      </c>
      <c r="F6662" t="s">
        <v>7986</v>
      </c>
      <c r="H6662" t="s">
        <v>2076</v>
      </c>
      <c r="I6662" t="s">
        <v>8650</v>
      </c>
    </row>
    <row r="6663" spans="1:9" x14ac:dyDescent="0.25">
      <c r="A6663" t="s">
        <v>1905</v>
      </c>
      <c r="B6663" t="s">
        <v>5284</v>
      </c>
      <c r="C6663" t="s">
        <v>9039</v>
      </c>
      <c r="D6663" t="s">
        <v>125</v>
      </c>
      <c r="E6663" t="s">
        <v>5284</v>
      </c>
      <c r="F6663" t="s">
        <v>9039</v>
      </c>
      <c r="H6663" t="s">
        <v>2076</v>
      </c>
      <c r="I6663" t="s">
        <v>8655</v>
      </c>
    </row>
    <row r="6664" spans="1:9" x14ac:dyDescent="0.25">
      <c r="A6664" t="s">
        <v>1905</v>
      </c>
      <c r="B6664" t="s">
        <v>5284</v>
      </c>
      <c r="C6664" t="s">
        <v>8008</v>
      </c>
      <c r="D6664" t="s">
        <v>125</v>
      </c>
      <c r="E6664" t="s">
        <v>5284</v>
      </c>
      <c r="F6664" t="s">
        <v>8008</v>
      </c>
      <c r="H6664" t="s">
        <v>2076</v>
      </c>
      <c r="I6664" t="s">
        <v>8796</v>
      </c>
    </row>
    <row r="6665" spans="1:9" x14ac:dyDescent="0.25">
      <c r="A6665" t="s">
        <v>1905</v>
      </c>
      <c r="B6665" t="s">
        <v>5284</v>
      </c>
      <c r="C6665" t="s">
        <v>8515</v>
      </c>
      <c r="D6665" t="s">
        <v>125</v>
      </c>
      <c r="E6665" t="s">
        <v>5284</v>
      </c>
      <c r="F6665" t="s">
        <v>8515</v>
      </c>
      <c r="H6665" t="s">
        <v>2076</v>
      </c>
      <c r="I6665" t="s">
        <v>8799</v>
      </c>
    </row>
    <row r="6666" spans="1:9" x14ac:dyDescent="0.25">
      <c r="A6666" t="s">
        <v>1905</v>
      </c>
      <c r="B6666" t="s">
        <v>5284</v>
      </c>
      <c r="C6666" t="s">
        <v>8518</v>
      </c>
      <c r="D6666" t="s">
        <v>125</v>
      </c>
      <c r="E6666" t="s">
        <v>5284</v>
      </c>
      <c r="F6666" t="s">
        <v>8518</v>
      </c>
      <c r="H6666" t="s">
        <v>2076</v>
      </c>
      <c r="I6666" t="s">
        <v>9101</v>
      </c>
    </row>
    <row r="6667" spans="1:9" x14ac:dyDescent="0.25">
      <c r="A6667" t="s">
        <v>1905</v>
      </c>
      <c r="B6667" t="s">
        <v>5284</v>
      </c>
      <c r="C6667" t="s">
        <v>8520</v>
      </c>
      <c r="D6667" t="s">
        <v>125</v>
      </c>
      <c r="E6667" t="s">
        <v>5284</v>
      </c>
      <c r="F6667" t="s">
        <v>8520</v>
      </c>
      <c r="H6667" t="s">
        <v>2076</v>
      </c>
      <c r="I6667" t="s">
        <v>8924</v>
      </c>
    </row>
    <row r="6668" spans="1:9" x14ac:dyDescent="0.25">
      <c r="A6668" t="s">
        <v>1905</v>
      </c>
      <c r="B6668" t="s">
        <v>5284</v>
      </c>
      <c r="C6668" t="s">
        <v>8538</v>
      </c>
      <c r="D6668" t="s">
        <v>125</v>
      </c>
      <c r="E6668" t="s">
        <v>5284</v>
      </c>
      <c r="F6668" t="s">
        <v>8538</v>
      </c>
      <c r="H6668" t="s">
        <v>2076</v>
      </c>
      <c r="I6668" t="s">
        <v>8925</v>
      </c>
    </row>
    <row r="6669" spans="1:9" x14ac:dyDescent="0.25">
      <c r="A6669" t="s">
        <v>1905</v>
      </c>
      <c r="B6669" t="s">
        <v>5284</v>
      </c>
      <c r="C6669" t="s">
        <v>8541</v>
      </c>
      <c r="D6669" t="s">
        <v>125</v>
      </c>
      <c r="E6669" t="s">
        <v>5284</v>
      </c>
      <c r="F6669" t="s">
        <v>8541</v>
      </c>
      <c r="H6669" t="s">
        <v>2076</v>
      </c>
      <c r="I6669" t="s">
        <v>8971</v>
      </c>
    </row>
    <row r="6670" spans="1:9" x14ac:dyDescent="0.25">
      <c r="A6670" t="s">
        <v>1905</v>
      </c>
      <c r="B6670" t="s">
        <v>5284</v>
      </c>
      <c r="C6670" t="s">
        <v>8547</v>
      </c>
      <c r="D6670" t="s">
        <v>125</v>
      </c>
      <c r="E6670" t="s">
        <v>5284</v>
      </c>
      <c r="F6670" t="s">
        <v>8547</v>
      </c>
      <c r="H6670" t="s">
        <v>2076</v>
      </c>
      <c r="I6670" t="s">
        <v>8186</v>
      </c>
    </row>
    <row r="6671" spans="1:9" x14ac:dyDescent="0.25">
      <c r="A6671" t="s">
        <v>1905</v>
      </c>
      <c r="B6671" t="s">
        <v>5284</v>
      </c>
      <c r="C6671" t="s">
        <v>8561</v>
      </c>
      <c r="D6671" t="s">
        <v>125</v>
      </c>
      <c r="E6671" t="s">
        <v>5284</v>
      </c>
      <c r="F6671" t="s">
        <v>8561</v>
      </c>
      <c r="H6671" t="s">
        <v>2076</v>
      </c>
      <c r="I6671" t="s">
        <v>9103</v>
      </c>
    </row>
    <row r="6672" spans="1:9" x14ac:dyDescent="0.25">
      <c r="A6672" t="s">
        <v>1905</v>
      </c>
      <c r="B6672" t="s">
        <v>5284</v>
      </c>
      <c r="C6672" t="s">
        <v>8575</v>
      </c>
      <c r="D6672" t="s">
        <v>125</v>
      </c>
      <c r="E6672" t="s">
        <v>5284</v>
      </c>
      <c r="F6672" t="s">
        <v>8575</v>
      </c>
      <c r="H6672" t="s">
        <v>2076</v>
      </c>
      <c r="I6672" t="s">
        <v>3326</v>
      </c>
    </row>
    <row r="6673" spans="1:9" x14ac:dyDescent="0.25">
      <c r="A6673" t="s">
        <v>1905</v>
      </c>
      <c r="B6673" t="s">
        <v>5284</v>
      </c>
      <c r="C6673" t="s">
        <v>8600</v>
      </c>
      <c r="D6673" t="s">
        <v>125</v>
      </c>
      <c r="E6673" t="s">
        <v>5284</v>
      </c>
      <c r="F6673" t="s">
        <v>8600</v>
      </c>
      <c r="H6673" t="s">
        <v>139</v>
      </c>
      <c r="I6673" t="s">
        <v>3305</v>
      </c>
    </row>
    <row r="6674" spans="1:9" x14ac:dyDescent="0.25">
      <c r="A6674" t="s">
        <v>1905</v>
      </c>
      <c r="B6674" t="s">
        <v>5284</v>
      </c>
      <c r="C6674" t="s">
        <v>8619</v>
      </c>
      <c r="D6674" t="s">
        <v>125</v>
      </c>
      <c r="E6674" t="s">
        <v>5284</v>
      </c>
      <c r="F6674" t="s">
        <v>8619</v>
      </c>
      <c r="H6674" t="s">
        <v>139</v>
      </c>
      <c r="I6674" t="s">
        <v>3323</v>
      </c>
    </row>
    <row r="6675" spans="1:9" x14ac:dyDescent="0.25">
      <c r="A6675" t="s">
        <v>1905</v>
      </c>
      <c r="B6675" t="s">
        <v>5284</v>
      </c>
      <c r="C6675" t="s">
        <v>8624</v>
      </c>
      <c r="D6675" t="s">
        <v>125</v>
      </c>
      <c r="E6675" t="s">
        <v>5284</v>
      </c>
      <c r="F6675" t="s">
        <v>8624</v>
      </c>
      <c r="H6675" t="s">
        <v>139</v>
      </c>
      <c r="I6675" t="s">
        <v>3326</v>
      </c>
    </row>
    <row r="6676" spans="1:9" x14ac:dyDescent="0.25">
      <c r="A6676" t="s">
        <v>1905</v>
      </c>
      <c r="B6676" t="s">
        <v>5284</v>
      </c>
      <c r="C6676" t="s">
        <v>8625</v>
      </c>
      <c r="D6676" t="s">
        <v>125</v>
      </c>
      <c r="E6676" t="s">
        <v>5284</v>
      </c>
      <c r="F6676" t="s">
        <v>8625</v>
      </c>
      <c r="H6676" t="s">
        <v>139</v>
      </c>
      <c r="I6676" t="s">
        <v>3335</v>
      </c>
    </row>
    <row r="6677" spans="1:9" x14ac:dyDescent="0.25">
      <c r="A6677" t="s">
        <v>1905</v>
      </c>
      <c r="B6677" t="s">
        <v>5284</v>
      </c>
      <c r="C6677" t="s">
        <v>8629</v>
      </c>
      <c r="D6677" t="s">
        <v>125</v>
      </c>
      <c r="E6677" t="s">
        <v>5284</v>
      </c>
      <c r="F6677" t="s">
        <v>8629</v>
      </c>
      <c r="H6677" t="s">
        <v>139</v>
      </c>
      <c r="I6677" t="s">
        <v>3338</v>
      </c>
    </row>
    <row r="6678" spans="1:9" x14ac:dyDescent="0.25">
      <c r="A6678" t="s">
        <v>1905</v>
      </c>
      <c r="B6678" t="s">
        <v>5284</v>
      </c>
      <c r="C6678" t="s">
        <v>8636</v>
      </c>
      <c r="D6678" t="s">
        <v>125</v>
      </c>
      <c r="E6678" t="s">
        <v>5284</v>
      </c>
      <c r="F6678" t="s">
        <v>8636</v>
      </c>
      <c r="H6678" t="s">
        <v>139</v>
      </c>
      <c r="I6678" t="s">
        <v>3341</v>
      </c>
    </row>
    <row r="6679" spans="1:9" x14ac:dyDescent="0.25">
      <c r="A6679" t="s">
        <v>1905</v>
      </c>
      <c r="B6679" t="s">
        <v>5284</v>
      </c>
      <c r="C6679" t="s">
        <v>8644</v>
      </c>
      <c r="D6679" t="s">
        <v>125</v>
      </c>
      <c r="E6679" t="s">
        <v>5284</v>
      </c>
      <c r="F6679" t="s">
        <v>8644</v>
      </c>
      <c r="H6679" t="s">
        <v>139</v>
      </c>
      <c r="I6679" t="s">
        <v>7996</v>
      </c>
    </row>
    <row r="6680" spans="1:9" x14ac:dyDescent="0.25">
      <c r="A6680" t="s">
        <v>1905</v>
      </c>
      <c r="B6680" t="s">
        <v>5284</v>
      </c>
      <c r="C6680" t="s">
        <v>8645</v>
      </c>
      <c r="D6680" t="s">
        <v>125</v>
      </c>
      <c r="E6680" t="s">
        <v>5284</v>
      </c>
      <c r="F6680" t="s">
        <v>8645</v>
      </c>
      <c r="H6680" t="s">
        <v>2087</v>
      </c>
      <c r="I6680" t="s">
        <v>3305</v>
      </c>
    </row>
    <row r="6681" spans="1:9" x14ac:dyDescent="0.25">
      <c r="A6681" t="s">
        <v>1905</v>
      </c>
      <c r="B6681" t="s">
        <v>5284</v>
      </c>
      <c r="C6681" t="s">
        <v>8681</v>
      </c>
      <c r="D6681" t="s">
        <v>125</v>
      </c>
      <c r="E6681" t="s">
        <v>5284</v>
      </c>
      <c r="F6681" t="s">
        <v>8681</v>
      </c>
      <c r="H6681" t="s">
        <v>2087</v>
      </c>
      <c r="I6681" t="s">
        <v>3323</v>
      </c>
    </row>
    <row r="6682" spans="1:9" x14ac:dyDescent="0.25">
      <c r="A6682" t="s">
        <v>1905</v>
      </c>
      <c r="B6682" t="s">
        <v>5284</v>
      </c>
      <c r="C6682" t="s">
        <v>8682</v>
      </c>
      <c r="D6682" t="s">
        <v>125</v>
      </c>
      <c r="E6682" t="s">
        <v>5284</v>
      </c>
      <c r="F6682" t="s">
        <v>8682</v>
      </c>
      <c r="H6682" t="s">
        <v>2087</v>
      </c>
      <c r="I6682" t="s">
        <v>3332</v>
      </c>
    </row>
    <row r="6683" spans="1:9" x14ac:dyDescent="0.25">
      <c r="A6683" t="s">
        <v>1905</v>
      </c>
      <c r="B6683" t="s">
        <v>5284</v>
      </c>
      <c r="C6683" t="s">
        <v>8690</v>
      </c>
      <c r="D6683" t="s">
        <v>125</v>
      </c>
      <c r="E6683" t="s">
        <v>5284</v>
      </c>
      <c r="F6683" t="s">
        <v>8690</v>
      </c>
      <c r="H6683" t="s">
        <v>2087</v>
      </c>
      <c r="I6683" t="s">
        <v>3335</v>
      </c>
    </row>
    <row r="6684" spans="1:9" x14ac:dyDescent="0.25">
      <c r="A6684" t="s">
        <v>1905</v>
      </c>
      <c r="B6684" t="s">
        <v>5284</v>
      </c>
      <c r="C6684" t="s">
        <v>8694</v>
      </c>
      <c r="D6684" t="s">
        <v>125</v>
      </c>
      <c r="E6684" t="s">
        <v>5284</v>
      </c>
      <c r="F6684" t="s">
        <v>8694</v>
      </c>
      <c r="H6684" t="s">
        <v>2087</v>
      </c>
      <c r="I6684" t="s">
        <v>3338</v>
      </c>
    </row>
    <row r="6685" spans="1:9" x14ac:dyDescent="0.25">
      <c r="A6685" t="s">
        <v>1905</v>
      </c>
      <c r="B6685" t="s">
        <v>5284</v>
      </c>
      <c r="C6685" t="s">
        <v>8695</v>
      </c>
      <c r="D6685" t="s">
        <v>125</v>
      </c>
      <c r="E6685" t="s">
        <v>5284</v>
      </c>
      <c r="F6685" t="s">
        <v>8695</v>
      </c>
      <c r="H6685" t="s">
        <v>2087</v>
      </c>
      <c r="I6685" t="s">
        <v>3341</v>
      </c>
    </row>
    <row r="6686" spans="1:9" x14ac:dyDescent="0.25">
      <c r="A6686" t="s">
        <v>1905</v>
      </c>
      <c r="B6686" t="s">
        <v>5284</v>
      </c>
      <c r="C6686" t="s">
        <v>8707</v>
      </c>
      <c r="D6686" t="s">
        <v>125</v>
      </c>
      <c r="E6686" t="s">
        <v>5284</v>
      </c>
      <c r="F6686" t="s">
        <v>8707</v>
      </c>
      <c r="H6686" t="s">
        <v>2087</v>
      </c>
      <c r="I6686" t="s">
        <v>3359</v>
      </c>
    </row>
    <row r="6687" spans="1:9" x14ac:dyDescent="0.25">
      <c r="A6687" t="s">
        <v>1905</v>
      </c>
      <c r="B6687" t="s">
        <v>5284</v>
      </c>
      <c r="C6687" t="s">
        <v>8710</v>
      </c>
      <c r="D6687" t="s">
        <v>125</v>
      </c>
      <c r="E6687" t="s">
        <v>5284</v>
      </c>
      <c r="F6687" t="s">
        <v>8710</v>
      </c>
      <c r="H6687" t="s">
        <v>2087</v>
      </c>
      <c r="I6687" t="s">
        <v>7897</v>
      </c>
    </row>
    <row r="6688" spans="1:9" x14ac:dyDescent="0.25">
      <c r="A6688" t="s">
        <v>1905</v>
      </c>
      <c r="B6688" t="s">
        <v>5284</v>
      </c>
      <c r="C6688" t="s">
        <v>8721</v>
      </c>
      <c r="D6688" t="s">
        <v>125</v>
      </c>
      <c r="E6688" t="s">
        <v>5284</v>
      </c>
      <c r="F6688" t="s">
        <v>8721</v>
      </c>
    </row>
    <row r="6689" spans="1:6" x14ac:dyDescent="0.25">
      <c r="A6689" t="s">
        <v>1905</v>
      </c>
      <c r="B6689" t="s">
        <v>5284</v>
      </c>
      <c r="C6689" t="s">
        <v>8723</v>
      </c>
      <c r="D6689" t="s">
        <v>125</v>
      </c>
      <c r="E6689" t="s">
        <v>5284</v>
      </c>
      <c r="F6689" t="s">
        <v>8723</v>
      </c>
    </row>
    <row r="6690" spans="1:6" x14ac:dyDescent="0.25">
      <c r="A6690" t="s">
        <v>1905</v>
      </c>
      <c r="B6690" t="s">
        <v>5284</v>
      </c>
      <c r="C6690" t="s">
        <v>8730</v>
      </c>
      <c r="D6690" t="s">
        <v>125</v>
      </c>
      <c r="E6690" t="s">
        <v>5284</v>
      </c>
      <c r="F6690" t="s">
        <v>8730</v>
      </c>
    </row>
    <row r="6691" spans="1:6" x14ac:dyDescent="0.25">
      <c r="A6691" t="s">
        <v>1905</v>
      </c>
      <c r="B6691" t="s">
        <v>5284</v>
      </c>
      <c r="C6691" t="s">
        <v>8755</v>
      </c>
      <c r="D6691" t="s">
        <v>125</v>
      </c>
      <c r="E6691" t="s">
        <v>5284</v>
      </c>
      <c r="F6691" t="s">
        <v>8755</v>
      </c>
    </row>
    <row r="6692" spans="1:6" x14ac:dyDescent="0.25">
      <c r="A6692" t="s">
        <v>1905</v>
      </c>
      <c r="B6692" t="s">
        <v>5284</v>
      </c>
      <c r="C6692" t="s">
        <v>8764</v>
      </c>
      <c r="D6692" t="s">
        <v>125</v>
      </c>
      <c r="E6692" t="s">
        <v>5284</v>
      </c>
      <c r="F6692" t="s">
        <v>8764</v>
      </c>
    </row>
    <row r="6693" spans="1:6" x14ac:dyDescent="0.25">
      <c r="A6693" t="s">
        <v>1905</v>
      </c>
      <c r="B6693" t="s">
        <v>5284</v>
      </c>
      <c r="C6693" t="s">
        <v>8779</v>
      </c>
      <c r="D6693" t="s">
        <v>125</v>
      </c>
      <c r="E6693" t="s">
        <v>5284</v>
      </c>
      <c r="F6693" t="s">
        <v>8779</v>
      </c>
    </row>
    <row r="6694" spans="1:6" x14ac:dyDescent="0.25">
      <c r="A6694" t="s">
        <v>1905</v>
      </c>
      <c r="B6694" t="s">
        <v>5284</v>
      </c>
      <c r="C6694" t="s">
        <v>8781</v>
      </c>
      <c r="D6694" t="s">
        <v>125</v>
      </c>
      <c r="E6694" t="s">
        <v>5284</v>
      </c>
      <c r="F6694" t="s">
        <v>8781</v>
      </c>
    </row>
    <row r="6695" spans="1:6" x14ac:dyDescent="0.25">
      <c r="A6695" t="s">
        <v>1905</v>
      </c>
      <c r="B6695" t="s">
        <v>5284</v>
      </c>
      <c r="C6695" t="s">
        <v>8785</v>
      </c>
      <c r="D6695" t="s">
        <v>125</v>
      </c>
      <c r="E6695" t="s">
        <v>5284</v>
      </c>
      <c r="F6695" t="s">
        <v>8785</v>
      </c>
    </row>
    <row r="6696" spans="1:6" x14ac:dyDescent="0.25">
      <c r="A6696" t="s">
        <v>1905</v>
      </c>
      <c r="B6696" t="s">
        <v>5284</v>
      </c>
      <c r="C6696" t="s">
        <v>8790</v>
      </c>
      <c r="D6696" t="s">
        <v>125</v>
      </c>
      <c r="E6696" t="s">
        <v>5284</v>
      </c>
      <c r="F6696" t="s">
        <v>8790</v>
      </c>
    </row>
    <row r="6697" spans="1:6" x14ac:dyDescent="0.25">
      <c r="A6697" t="s">
        <v>1905</v>
      </c>
      <c r="B6697" t="s">
        <v>5284</v>
      </c>
      <c r="C6697" t="s">
        <v>8795</v>
      </c>
      <c r="D6697" t="s">
        <v>125</v>
      </c>
      <c r="E6697" t="s">
        <v>5284</v>
      </c>
      <c r="F6697" t="s">
        <v>8795</v>
      </c>
    </row>
    <row r="6698" spans="1:6" x14ac:dyDescent="0.25">
      <c r="A6698" t="s">
        <v>1905</v>
      </c>
      <c r="B6698" t="s">
        <v>5284</v>
      </c>
      <c r="C6698" t="s">
        <v>8801</v>
      </c>
      <c r="D6698" t="s">
        <v>125</v>
      </c>
      <c r="E6698" t="s">
        <v>5284</v>
      </c>
      <c r="F6698" t="s">
        <v>8801</v>
      </c>
    </row>
    <row r="6699" spans="1:6" x14ac:dyDescent="0.25">
      <c r="A6699" t="s">
        <v>1905</v>
      </c>
      <c r="B6699" t="s">
        <v>5284</v>
      </c>
      <c r="C6699" t="s">
        <v>8830</v>
      </c>
      <c r="D6699" t="s">
        <v>125</v>
      </c>
      <c r="E6699" t="s">
        <v>5284</v>
      </c>
      <c r="F6699" t="s">
        <v>8830</v>
      </c>
    </row>
    <row r="6700" spans="1:6" x14ac:dyDescent="0.25">
      <c r="A6700" t="s">
        <v>1905</v>
      </c>
      <c r="B6700" t="s">
        <v>5284</v>
      </c>
      <c r="C6700" t="s">
        <v>8853</v>
      </c>
      <c r="D6700" t="s">
        <v>125</v>
      </c>
      <c r="E6700" t="s">
        <v>5284</v>
      </c>
      <c r="F6700" t="s">
        <v>8853</v>
      </c>
    </row>
    <row r="6701" spans="1:6" x14ac:dyDescent="0.25">
      <c r="A6701" t="s">
        <v>1905</v>
      </c>
      <c r="B6701" t="s">
        <v>5284</v>
      </c>
      <c r="C6701" t="s">
        <v>8871</v>
      </c>
      <c r="D6701" t="s">
        <v>125</v>
      </c>
      <c r="E6701" t="s">
        <v>5284</v>
      </c>
      <c r="F6701" t="s">
        <v>8871</v>
      </c>
    </row>
    <row r="6702" spans="1:6" x14ac:dyDescent="0.25">
      <c r="A6702" t="s">
        <v>1905</v>
      </c>
      <c r="B6702" t="s">
        <v>5284</v>
      </c>
      <c r="C6702" t="s">
        <v>8878</v>
      </c>
      <c r="D6702" t="s">
        <v>125</v>
      </c>
      <c r="E6702" t="s">
        <v>5284</v>
      </c>
      <c r="F6702" t="s">
        <v>8878</v>
      </c>
    </row>
    <row r="6703" spans="1:6" x14ac:dyDescent="0.25">
      <c r="A6703" t="s">
        <v>1905</v>
      </c>
      <c r="B6703" t="s">
        <v>5284</v>
      </c>
      <c r="C6703" t="s">
        <v>8884</v>
      </c>
      <c r="D6703" t="s">
        <v>125</v>
      </c>
      <c r="E6703" t="s">
        <v>5284</v>
      </c>
      <c r="F6703" t="s">
        <v>8884</v>
      </c>
    </row>
    <row r="6704" spans="1:6" x14ac:dyDescent="0.25">
      <c r="A6704" t="s">
        <v>1905</v>
      </c>
      <c r="B6704" t="s">
        <v>5284</v>
      </c>
      <c r="C6704" t="s">
        <v>8900</v>
      </c>
      <c r="D6704" t="s">
        <v>125</v>
      </c>
      <c r="E6704" t="s">
        <v>5284</v>
      </c>
      <c r="F6704" t="s">
        <v>8900</v>
      </c>
    </row>
    <row r="6705" spans="1:6" x14ac:dyDescent="0.25">
      <c r="A6705" t="s">
        <v>1905</v>
      </c>
      <c r="B6705" t="s">
        <v>5284</v>
      </c>
      <c r="C6705" t="s">
        <v>8924</v>
      </c>
      <c r="D6705" t="s">
        <v>125</v>
      </c>
      <c r="E6705" t="s">
        <v>5284</v>
      </c>
      <c r="F6705" t="s">
        <v>8924</v>
      </c>
    </row>
    <row r="6706" spans="1:6" x14ac:dyDescent="0.25">
      <c r="A6706" t="s">
        <v>1905</v>
      </c>
      <c r="B6706" t="s">
        <v>5284</v>
      </c>
      <c r="C6706" t="s">
        <v>8925</v>
      </c>
      <c r="D6706" t="s">
        <v>125</v>
      </c>
      <c r="E6706" t="s">
        <v>5284</v>
      </c>
      <c r="F6706" t="s">
        <v>8925</v>
      </c>
    </row>
    <row r="6707" spans="1:6" x14ac:dyDescent="0.25">
      <c r="A6707" t="s">
        <v>1905</v>
      </c>
      <c r="B6707" t="s">
        <v>5284</v>
      </c>
      <c r="C6707" t="s">
        <v>8928</v>
      </c>
      <c r="D6707" t="s">
        <v>125</v>
      </c>
      <c r="E6707" t="s">
        <v>5284</v>
      </c>
      <c r="F6707" t="s">
        <v>8928</v>
      </c>
    </row>
    <row r="6708" spans="1:6" x14ac:dyDescent="0.25">
      <c r="A6708" t="s">
        <v>1905</v>
      </c>
      <c r="B6708" t="s">
        <v>5284</v>
      </c>
      <c r="C6708" t="s">
        <v>8929</v>
      </c>
      <c r="D6708" t="s">
        <v>125</v>
      </c>
      <c r="E6708" t="s">
        <v>5284</v>
      </c>
      <c r="F6708" t="s">
        <v>8929</v>
      </c>
    </row>
    <row r="6709" spans="1:6" x14ac:dyDescent="0.25">
      <c r="A6709" t="s">
        <v>1905</v>
      </c>
      <c r="B6709" t="s">
        <v>5284</v>
      </c>
      <c r="C6709" t="s">
        <v>8935</v>
      </c>
      <c r="D6709" t="s">
        <v>125</v>
      </c>
      <c r="E6709" t="s">
        <v>5284</v>
      </c>
      <c r="F6709" t="s">
        <v>8935</v>
      </c>
    </row>
    <row r="6710" spans="1:6" x14ac:dyDescent="0.25">
      <c r="A6710" t="s">
        <v>1905</v>
      </c>
      <c r="B6710" t="s">
        <v>5284</v>
      </c>
      <c r="C6710" t="s">
        <v>8936</v>
      </c>
      <c r="D6710" t="s">
        <v>125</v>
      </c>
      <c r="E6710" t="s">
        <v>5284</v>
      </c>
      <c r="F6710" t="s">
        <v>8936</v>
      </c>
    </row>
    <row r="6711" spans="1:6" x14ac:dyDescent="0.25">
      <c r="A6711" t="s">
        <v>1905</v>
      </c>
      <c r="B6711" t="s">
        <v>5284</v>
      </c>
      <c r="C6711" t="s">
        <v>8943</v>
      </c>
      <c r="D6711" t="s">
        <v>125</v>
      </c>
      <c r="E6711" t="s">
        <v>5284</v>
      </c>
      <c r="F6711" t="s">
        <v>8943</v>
      </c>
    </row>
    <row r="6712" spans="1:6" x14ac:dyDescent="0.25">
      <c r="A6712" t="s">
        <v>1905</v>
      </c>
      <c r="B6712" t="s">
        <v>5284</v>
      </c>
      <c r="C6712" t="s">
        <v>8944</v>
      </c>
      <c r="D6712" t="s">
        <v>125</v>
      </c>
      <c r="E6712" t="s">
        <v>5284</v>
      </c>
      <c r="F6712" t="s">
        <v>8944</v>
      </c>
    </row>
    <row r="6713" spans="1:6" x14ac:dyDescent="0.25">
      <c r="A6713" t="s">
        <v>1905</v>
      </c>
      <c r="B6713" t="s">
        <v>5284</v>
      </c>
      <c r="C6713" t="s">
        <v>8945</v>
      </c>
      <c r="D6713" t="s">
        <v>125</v>
      </c>
      <c r="E6713" t="s">
        <v>5284</v>
      </c>
      <c r="F6713" t="s">
        <v>8945</v>
      </c>
    </row>
    <row r="6714" spans="1:6" x14ac:dyDescent="0.25">
      <c r="A6714" t="s">
        <v>1905</v>
      </c>
      <c r="B6714" t="s">
        <v>5284</v>
      </c>
      <c r="C6714" t="s">
        <v>8946</v>
      </c>
      <c r="D6714" t="s">
        <v>125</v>
      </c>
      <c r="E6714" t="s">
        <v>5284</v>
      </c>
      <c r="F6714" t="s">
        <v>8946</v>
      </c>
    </row>
    <row r="6715" spans="1:6" x14ac:dyDescent="0.25">
      <c r="A6715" t="s">
        <v>1905</v>
      </c>
      <c r="B6715" t="s">
        <v>5284</v>
      </c>
      <c r="C6715" t="s">
        <v>8950</v>
      </c>
      <c r="D6715" t="s">
        <v>125</v>
      </c>
      <c r="E6715" t="s">
        <v>5284</v>
      </c>
      <c r="F6715" t="s">
        <v>8950</v>
      </c>
    </row>
    <row r="6716" spans="1:6" x14ac:dyDescent="0.25">
      <c r="A6716" t="s">
        <v>1905</v>
      </c>
      <c r="B6716" t="s">
        <v>5284</v>
      </c>
      <c r="C6716" t="s">
        <v>8955</v>
      </c>
      <c r="D6716" t="s">
        <v>125</v>
      </c>
      <c r="E6716" t="s">
        <v>5284</v>
      </c>
      <c r="F6716" t="s">
        <v>8955</v>
      </c>
    </row>
    <row r="6717" spans="1:6" x14ac:dyDescent="0.25">
      <c r="A6717" t="s">
        <v>1905</v>
      </c>
      <c r="B6717" t="s">
        <v>5284</v>
      </c>
      <c r="C6717" t="s">
        <v>8957</v>
      </c>
      <c r="D6717" t="s">
        <v>125</v>
      </c>
      <c r="E6717" t="s">
        <v>5284</v>
      </c>
      <c r="F6717" t="s">
        <v>8957</v>
      </c>
    </row>
    <row r="6718" spans="1:6" x14ac:dyDescent="0.25">
      <c r="A6718" t="s">
        <v>1905</v>
      </c>
      <c r="B6718" t="s">
        <v>5284</v>
      </c>
      <c r="C6718" t="s">
        <v>8958</v>
      </c>
      <c r="D6718" t="s">
        <v>125</v>
      </c>
      <c r="E6718" t="s">
        <v>5284</v>
      </c>
      <c r="F6718" t="s">
        <v>8958</v>
      </c>
    </row>
    <row r="6719" spans="1:6" x14ac:dyDescent="0.25">
      <c r="A6719" t="s">
        <v>1905</v>
      </c>
      <c r="B6719" t="s">
        <v>5284</v>
      </c>
      <c r="C6719" t="s">
        <v>8960</v>
      </c>
      <c r="D6719" t="s">
        <v>125</v>
      </c>
      <c r="E6719" t="s">
        <v>5284</v>
      </c>
      <c r="F6719" t="s">
        <v>8960</v>
      </c>
    </row>
    <row r="6720" spans="1:6" x14ac:dyDescent="0.25">
      <c r="A6720" t="s">
        <v>1905</v>
      </c>
      <c r="B6720" t="s">
        <v>5284</v>
      </c>
      <c r="C6720" t="s">
        <v>8961</v>
      </c>
      <c r="D6720" t="s">
        <v>125</v>
      </c>
      <c r="E6720" t="s">
        <v>5284</v>
      </c>
      <c r="F6720" t="s">
        <v>8961</v>
      </c>
    </row>
    <row r="6721" spans="1:6" x14ac:dyDescent="0.25">
      <c r="A6721" t="s">
        <v>1905</v>
      </c>
      <c r="B6721" t="s">
        <v>5284</v>
      </c>
      <c r="C6721" t="s">
        <v>8996</v>
      </c>
      <c r="D6721" t="s">
        <v>125</v>
      </c>
      <c r="E6721" t="s">
        <v>5284</v>
      </c>
      <c r="F6721" t="s">
        <v>8996</v>
      </c>
    </row>
    <row r="6722" spans="1:6" x14ac:dyDescent="0.25">
      <c r="A6722" t="s">
        <v>1905</v>
      </c>
      <c r="B6722" t="s">
        <v>5284</v>
      </c>
      <c r="C6722" t="s">
        <v>9023</v>
      </c>
      <c r="D6722" t="s">
        <v>125</v>
      </c>
      <c r="E6722" t="s">
        <v>5284</v>
      </c>
      <c r="F6722" t="s">
        <v>9023</v>
      </c>
    </row>
    <row r="6723" spans="1:6" x14ac:dyDescent="0.25">
      <c r="A6723" t="s">
        <v>1905</v>
      </c>
      <c r="B6723" t="s">
        <v>5284</v>
      </c>
      <c r="C6723" t="s">
        <v>9030</v>
      </c>
      <c r="D6723" t="s">
        <v>125</v>
      </c>
      <c r="E6723" t="s">
        <v>5284</v>
      </c>
      <c r="F6723" t="s">
        <v>9030</v>
      </c>
    </row>
    <row r="6724" spans="1:6" x14ac:dyDescent="0.25">
      <c r="A6724" t="s">
        <v>1905</v>
      </c>
      <c r="B6724" t="s">
        <v>5284</v>
      </c>
      <c r="C6724" t="s">
        <v>4517</v>
      </c>
      <c r="D6724" t="s">
        <v>125</v>
      </c>
      <c r="E6724" t="s">
        <v>5284</v>
      </c>
      <c r="F6724" t="s">
        <v>4517</v>
      </c>
    </row>
    <row r="6725" spans="1:6" x14ac:dyDescent="0.25">
      <c r="A6725" t="s">
        <v>1905</v>
      </c>
      <c r="B6725" t="s">
        <v>5284</v>
      </c>
      <c r="C6725" t="s">
        <v>7612</v>
      </c>
      <c r="D6725" t="s">
        <v>125</v>
      </c>
      <c r="E6725" t="s">
        <v>5284</v>
      </c>
      <c r="F6725" t="s">
        <v>7612</v>
      </c>
    </row>
    <row r="6726" spans="1:6" x14ac:dyDescent="0.25">
      <c r="A6726" t="s">
        <v>1905</v>
      </c>
      <c r="B6726" t="s">
        <v>5284</v>
      </c>
      <c r="C6726" t="s">
        <v>7618</v>
      </c>
      <c r="D6726" t="s">
        <v>125</v>
      </c>
      <c r="E6726" t="s">
        <v>5284</v>
      </c>
      <c r="F6726" t="s">
        <v>7618</v>
      </c>
    </row>
    <row r="6727" spans="1:6" x14ac:dyDescent="0.25">
      <c r="A6727" t="s">
        <v>1905</v>
      </c>
      <c r="B6727" t="s">
        <v>5284</v>
      </c>
      <c r="C6727" t="s">
        <v>7874</v>
      </c>
      <c r="D6727" t="s">
        <v>125</v>
      </c>
      <c r="E6727" t="s">
        <v>5284</v>
      </c>
      <c r="F6727" t="s">
        <v>7874</v>
      </c>
    </row>
    <row r="6728" spans="1:6" x14ac:dyDescent="0.25">
      <c r="A6728" t="s">
        <v>1905</v>
      </c>
      <c r="B6728" t="s">
        <v>5284</v>
      </c>
      <c r="C6728" t="s">
        <v>7623</v>
      </c>
      <c r="D6728" t="s">
        <v>125</v>
      </c>
      <c r="E6728" t="s">
        <v>5284</v>
      </c>
      <c r="F6728" t="s">
        <v>7623</v>
      </c>
    </row>
    <row r="6729" spans="1:6" x14ac:dyDescent="0.25">
      <c r="A6729" t="s">
        <v>1905</v>
      </c>
      <c r="B6729" t="s">
        <v>5284</v>
      </c>
      <c r="C6729" t="s">
        <v>8028</v>
      </c>
      <c r="D6729" t="s">
        <v>125</v>
      </c>
      <c r="E6729" t="s">
        <v>5284</v>
      </c>
      <c r="F6729" t="s">
        <v>8028</v>
      </c>
    </row>
    <row r="6730" spans="1:6" x14ac:dyDescent="0.25">
      <c r="A6730" t="s">
        <v>1905</v>
      </c>
      <c r="B6730" t="s">
        <v>5288</v>
      </c>
      <c r="C6730" t="s">
        <v>7905</v>
      </c>
      <c r="D6730" t="s">
        <v>125</v>
      </c>
      <c r="E6730" t="s">
        <v>5288</v>
      </c>
      <c r="F6730" t="s">
        <v>7905</v>
      </c>
    </row>
    <row r="6731" spans="1:6" x14ac:dyDescent="0.25">
      <c r="A6731" t="s">
        <v>1905</v>
      </c>
      <c r="B6731" t="s">
        <v>5288</v>
      </c>
      <c r="C6731" t="s">
        <v>7743</v>
      </c>
      <c r="D6731" t="s">
        <v>125</v>
      </c>
      <c r="E6731" t="s">
        <v>5288</v>
      </c>
      <c r="F6731" t="s">
        <v>7743</v>
      </c>
    </row>
    <row r="6732" spans="1:6" x14ac:dyDescent="0.25">
      <c r="A6732" t="s">
        <v>1905</v>
      </c>
      <c r="B6732" t="s">
        <v>5288</v>
      </c>
      <c r="C6732" t="s">
        <v>8454</v>
      </c>
      <c r="D6732" t="s">
        <v>125</v>
      </c>
      <c r="E6732" t="s">
        <v>5288</v>
      </c>
      <c r="F6732" t="s">
        <v>8454</v>
      </c>
    </row>
    <row r="6733" spans="1:6" x14ac:dyDescent="0.25">
      <c r="A6733" t="s">
        <v>128</v>
      </c>
      <c r="B6733" t="s">
        <v>5284</v>
      </c>
      <c r="C6733" t="s">
        <v>3257</v>
      </c>
      <c r="D6733" t="s">
        <v>128</v>
      </c>
      <c r="E6733" t="s">
        <v>5284</v>
      </c>
      <c r="F6733" t="s">
        <v>3257</v>
      </c>
    </row>
    <row r="6734" spans="1:6" x14ac:dyDescent="0.25">
      <c r="A6734" t="s">
        <v>128</v>
      </c>
      <c r="B6734" t="s">
        <v>5284</v>
      </c>
      <c r="C6734" t="s">
        <v>3317</v>
      </c>
      <c r="D6734" t="s">
        <v>128</v>
      </c>
      <c r="E6734" t="s">
        <v>5284</v>
      </c>
      <c r="F6734" t="s">
        <v>3317</v>
      </c>
    </row>
    <row r="6735" spans="1:6" x14ac:dyDescent="0.25">
      <c r="A6735" t="s">
        <v>128</v>
      </c>
      <c r="B6735" t="s">
        <v>5284</v>
      </c>
      <c r="C6735" t="s">
        <v>3341</v>
      </c>
      <c r="D6735" t="s">
        <v>128</v>
      </c>
      <c r="E6735" t="s">
        <v>5284</v>
      </c>
      <c r="F6735" t="s">
        <v>3341</v>
      </c>
    </row>
    <row r="6736" spans="1:6" x14ac:dyDescent="0.25">
      <c r="A6736" t="s">
        <v>128</v>
      </c>
      <c r="B6736" t="s">
        <v>5284</v>
      </c>
      <c r="C6736" t="s">
        <v>7939</v>
      </c>
      <c r="D6736" t="s">
        <v>128</v>
      </c>
      <c r="E6736" t="s">
        <v>5284</v>
      </c>
      <c r="F6736" t="s">
        <v>7939</v>
      </c>
    </row>
    <row r="6737" spans="1:6" x14ac:dyDescent="0.25">
      <c r="A6737" t="s">
        <v>128</v>
      </c>
      <c r="B6737" t="s">
        <v>5284</v>
      </c>
      <c r="C6737" t="s">
        <v>7593</v>
      </c>
      <c r="D6737" t="s">
        <v>128</v>
      </c>
      <c r="E6737" t="s">
        <v>5284</v>
      </c>
      <c r="F6737" t="s">
        <v>7593</v>
      </c>
    </row>
    <row r="6738" spans="1:6" x14ac:dyDescent="0.25">
      <c r="A6738" t="s">
        <v>128</v>
      </c>
      <c r="B6738" t="s">
        <v>5284</v>
      </c>
      <c r="C6738" t="s">
        <v>3353</v>
      </c>
      <c r="D6738" t="s">
        <v>128</v>
      </c>
      <c r="E6738" t="s">
        <v>5284</v>
      </c>
      <c r="F6738" t="s">
        <v>3353</v>
      </c>
    </row>
    <row r="6739" spans="1:6" x14ac:dyDescent="0.25">
      <c r="A6739" t="s">
        <v>128</v>
      </c>
      <c r="B6739" t="s">
        <v>5284</v>
      </c>
      <c r="C6739" t="s">
        <v>3359</v>
      </c>
      <c r="D6739" t="s">
        <v>128</v>
      </c>
      <c r="E6739" t="s">
        <v>5284</v>
      </c>
      <c r="F6739" t="s">
        <v>3359</v>
      </c>
    </row>
    <row r="6740" spans="1:6" x14ac:dyDescent="0.25">
      <c r="A6740" t="s">
        <v>128</v>
      </c>
      <c r="B6740" t="s">
        <v>5284</v>
      </c>
      <c r="C6740" t="s">
        <v>3362</v>
      </c>
      <c r="D6740" t="s">
        <v>128</v>
      </c>
      <c r="E6740" t="s">
        <v>5284</v>
      </c>
      <c r="F6740" t="s">
        <v>3362</v>
      </c>
    </row>
    <row r="6741" spans="1:6" x14ac:dyDescent="0.25">
      <c r="A6741" t="s">
        <v>128</v>
      </c>
      <c r="B6741" t="s">
        <v>5284</v>
      </c>
      <c r="C6741" t="s">
        <v>7945</v>
      </c>
      <c r="D6741" t="s">
        <v>128</v>
      </c>
      <c r="E6741" t="s">
        <v>5284</v>
      </c>
      <c r="F6741" t="s">
        <v>7945</v>
      </c>
    </row>
    <row r="6742" spans="1:6" x14ac:dyDescent="0.25">
      <c r="A6742" t="s">
        <v>128</v>
      </c>
      <c r="B6742" t="s">
        <v>5284</v>
      </c>
      <c r="C6742" t="s">
        <v>3380</v>
      </c>
      <c r="D6742" t="s">
        <v>128</v>
      </c>
      <c r="E6742" t="s">
        <v>5284</v>
      </c>
      <c r="F6742" t="s">
        <v>3380</v>
      </c>
    </row>
    <row r="6743" spans="1:6" x14ac:dyDescent="0.25">
      <c r="A6743" t="s">
        <v>128</v>
      </c>
      <c r="B6743" t="s">
        <v>5284</v>
      </c>
      <c r="C6743" t="s">
        <v>3383</v>
      </c>
      <c r="D6743" t="s">
        <v>128</v>
      </c>
      <c r="E6743" t="s">
        <v>5284</v>
      </c>
      <c r="F6743" t="s">
        <v>3383</v>
      </c>
    </row>
    <row r="6744" spans="1:6" x14ac:dyDescent="0.25">
      <c r="A6744" t="s">
        <v>128</v>
      </c>
      <c r="B6744" t="s">
        <v>5284</v>
      </c>
      <c r="C6744" t="s">
        <v>7946</v>
      </c>
      <c r="D6744" t="s">
        <v>128</v>
      </c>
      <c r="E6744" t="s">
        <v>5284</v>
      </c>
      <c r="F6744" t="s">
        <v>7946</v>
      </c>
    </row>
    <row r="6745" spans="1:6" x14ac:dyDescent="0.25">
      <c r="A6745" t="s">
        <v>128</v>
      </c>
      <c r="B6745" t="s">
        <v>5284</v>
      </c>
      <c r="C6745" t="s">
        <v>7947</v>
      </c>
      <c r="D6745" t="s">
        <v>128</v>
      </c>
      <c r="E6745" t="s">
        <v>5284</v>
      </c>
      <c r="F6745" t="s">
        <v>7947</v>
      </c>
    </row>
    <row r="6746" spans="1:6" x14ac:dyDescent="0.25">
      <c r="A6746" t="s">
        <v>128</v>
      </c>
      <c r="B6746" t="s">
        <v>5284</v>
      </c>
      <c r="C6746" t="s">
        <v>3386</v>
      </c>
      <c r="D6746" t="s">
        <v>128</v>
      </c>
      <c r="E6746" t="s">
        <v>5284</v>
      </c>
      <c r="F6746" t="s">
        <v>3386</v>
      </c>
    </row>
    <row r="6747" spans="1:6" x14ac:dyDescent="0.25">
      <c r="A6747" t="s">
        <v>128</v>
      </c>
      <c r="B6747" t="s">
        <v>5284</v>
      </c>
      <c r="C6747" t="s">
        <v>7597</v>
      </c>
      <c r="D6747" t="s">
        <v>128</v>
      </c>
      <c r="E6747" t="s">
        <v>5284</v>
      </c>
      <c r="F6747" t="s">
        <v>7597</v>
      </c>
    </row>
    <row r="6748" spans="1:6" x14ac:dyDescent="0.25">
      <c r="A6748" t="s">
        <v>128</v>
      </c>
      <c r="B6748" t="s">
        <v>5284</v>
      </c>
      <c r="C6748" t="s">
        <v>3397</v>
      </c>
      <c r="D6748" t="s">
        <v>128</v>
      </c>
      <c r="E6748" t="s">
        <v>5284</v>
      </c>
      <c r="F6748" t="s">
        <v>3397</v>
      </c>
    </row>
    <row r="6749" spans="1:6" x14ac:dyDescent="0.25">
      <c r="A6749" t="s">
        <v>128</v>
      </c>
      <c r="B6749" t="s">
        <v>5284</v>
      </c>
      <c r="C6749" t="s">
        <v>7950</v>
      </c>
      <c r="D6749" t="s">
        <v>128</v>
      </c>
      <c r="E6749" t="s">
        <v>5284</v>
      </c>
      <c r="F6749" t="s">
        <v>7950</v>
      </c>
    </row>
    <row r="6750" spans="1:6" x14ac:dyDescent="0.25">
      <c r="A6750" t="s">
        <v>128</v>
      </c>
      <c r="B6750" t="s">
        <v>5284</v>
      </c>
      <c r="C6750" t="s">
        <v>7951</v>
      </c>
      <c r="D6750" t="s">
        <v>128</v>
      </c>
      <c r="E6750" t="s">
        <v>5284</v>
      </c>
      <c r="F6750" t="s">
        <v>7951</v>
      </c>
    </row>
    <row r="6751" spans="1:6" x14ac:dyDescent="0.25">
      <c r="A6751" t="s">
        <v>128</v>
      </c>
      <c r="B6751" t="s">
        <v>5284</v>
      </c>
      <c r="C6751" t="s">
        <v>7953</v>
      </c>
      <c r="D6751" t="s">
        <v>128</v>
      </c>
      <c r="E6751" t="s">
        <v>5284</v>
      </c>
      <c r="F6751" t="s">
        <v>7953</v>
      </c>
    </row>
    <row r="6752" spans="1:6" x14ac:dyDescent="0.25">
      <c r="A6752" t="s">
        <v>128</v>
      </c>
      <c r="B6752" t="s">
        <v>5284</v>
      </c>
      <c r="C6752" t="s">
        <v>7954</v>
      </c>
      <c r="D6752" t="s">
        <v>128</v>
      </c>
      <c r="E6752" t="s">
        <v>5284</v>
      </c>
      <c r="F6752" t="s">
        <v>7954</v>
      </c>
    </row>
    <row r="6753" spans="1:6" x14ac:dyDescent="0.25">
      <c r="A6753" t="s">
        <v>128</v>
      </c>
      <c r="B6753" t="s">
        <v>5284</v>
      </c>
      <c r="C6753" t="s">
        <v>8049</v>
      </c>
      <c r="D6753" t="s">
        <v>128</v>
      </c>
      <c r="E6753" t="s">
        <v>5284</v>
      </c>
      <c r="F6753" t="s">
        <v>8049</v>
      </c>
    </row>
    <row r="6754" spans="1:6" x14ac:dyDescent="0.25">
      <c r="A6754" t="s">
        <v>128</v>
      </c>
      <c r="B6754" t="s">
        <v>5284</v>
      </c>
      <c r="C6754" t="s">
        <v>3439</v>
      </c>
      <c r="D6754" t="s">
        <v>128</v>
      </c>
      <c r="E6754" t="s">
        <v>5284</v>
      </c>
      <c r="F6754" t="s">
        <v>3439</v>
      </c>
    </row>
    <row r="6755" spans="1:6" x14ac:dyDescent="0.25">
      <c r="A6755" t="s">
        <v>128</v>
      </c>
      <c r="B6755" t="s">
        <v>5284</v>
      </c>
      <c r="C6755" t="s">
        <v>7623</v>
      </c>
      <c r="D6755" t="s">
        <v>128</v>
      </c>
      <c r="E6755" t="s">
        <v>5284</v>
      </c>
      <c r="F6755" t="s">
        <v>7623</v>
      </c>
    </row>
    <row r="6756" spans="1:6" x14ac:dyDescent="0.25">
      <c r="A6756" t="s">
        <v>128</v>
      </c>
      <c r="B6756" t="s">
        <v>7667</v>
      </c>
      <c r="C6756" t="s">
        <v>8036</v>
      </c>
      <c r="D6756" t="s">
        <v>128</v>
      </c>
      <c r="E6756" t="s">
        <v>7667</v>
      </c>
      <c r="F6756" t="s">
        <v>8036</v>
      </c>
    </row>
    <row r="6757" spans="1:6" x14ac:dyDescent="0.25">
      <c r="A6757" t="s">
        <v>128</v>
      </c>
      <c r="B6757" t="s">
        <v>7667</v>
      </c>
      <c r="C6757" t="s">
        <v>8037</v>
      </c>
      <c r="D6757" t="s">
        <v>128</v>
      </c>
      <c r="E6757" t="s">
        <v>7667</v>
      </c>
      <c r="F6757" t="s">
        <v>8037</v>
      </c>
    </row>
    <row r="6758" spans="1:6" x14ac:dyDescent="0.25">
      <c r="A6758" t="s">
        <v>128</v>
      </c>
      <c r="B6758" t="s">
        <v>7667</v>
      </c>
      <c r="C6758" t="s">
        <v>8039</v>
      </c>
      <c r="D6758" t="s">
        <v>128</v>
      </c>
      <c r="E6758" t="s">
        <v>7667</v>
      </c>
      <c r="F6758" t="s">
        <v>8039</v>
      </c>
    </row>
    <row r="6759" spans="1:6" x14ac:dyDescent="0.25">
      <c r="A6759" t="s">
        <v>128</v>
      </c>
      <c r="B6759" t="s">
        <v>7702</v>
      </c>
      <c r="C6759" t="s">
        <v>3257</v>
      </c>
      <c r="D6759" t="s">
        <v>128</v>
      </c>
      <c r="E6759" t="s">
        <v>7702</v>
      </c>
      <c r="F6759" t="s">
        <v>3257</v>
      </c>
    </row>
    <row r="6760" spans="1:6" x14ac:dyDescent="0.25">
      <c r="A6760" t="s">
        <v>128</v>
      </c>
      <c r="B6760" t="s">
        <v>7702</v>
      </c>
      <c r="C6760" t="s">
        <v>3317</v>
      </c>
      <c r="D6760" t="s">
        <v>128</v>
      </c>
      <c r="E6760" t="s">
        <v>7702</v>
      </c>
      <c r="F6760" t="s">
        <v>3317</v>
      </c>
    </row>
    <row r="6761" spans="1:6" x14ac:dyDescent="0.25">
      <c r="A6761" t="s">
        <v>128</v>
      </c>
      <c r="B6761" t="s">
        <v>7702</v>
      </c>
      <c r="C6761" t="s">
        <v>3353</v>
      </c>
      <c r="D6761" t="s">
        <v>128</v>
      </c>
      <c r="E6761" t="s">
        <v>7702</v>
      </c>
      <c r="F6761" t="s">
        <v>3353</v>
      </c>
    </row>
    <row r="6762" spans="1:6" x14ac:dyDescent="0.25">
      <c r="A6762" t="s">
        <v>128</v>
      </c>
      <c r="B6762" t="s">
        <v>7702</v>
      </c>
      <c r="C6762" t="s">
        <v>3359</v>
      </c>
      <c r="D6762" t="s">
        <v>128</v>
      </c>
      <c r="E6762" t="s">
        <v>7702</v>
      </c>
      <c r="F6762" t="s">
        <v>3359</v>
      </c>
    </row>
    <row r="6763" spans="1:6" x14ac:dyDescent="0.25">
      <c r="A6763" t="s">
        <v>128</v>
      </c>
      <c r="B6763" t="s">
        <v>7702</v>
      </c>
      <c r="C6763" t="s">
        <v>3362</v>
      </c>
      <c r="D6763" t="s">
        <v>128</v>
      </c>
      <c r="E6763" t="s">
        <v>7702</v>
      </c>
      <c r="F6763" t="s">
        <v>3362</v>
      </c>
    </row>
    <row r="6764" spans="1:6" x14ac:dyDescent="0.25">
      <c r="A6764" t="s">
        <v>128</v>
      </c>
      <c r="B6764" t="s">
        <v>7702</v>
      </c>
      <c r="C6764" t="s">
        <v>7945</v>
      </c>
      <c r="D6764" t="s">
        <v>128</v>
      </c>
      <c r="E6764" t="s">
        <v>7702</v>
      </c>
      <c r="F6764" t="s">
        <v>7945</v>
      </c>
    </row>
    <row r="6765" spans="1:6" x14ac:dyDescent="0.25">
      <c r="A6765" t="s">
        <v>128</v>
      </c>
      <c r="B6765" t="s">
        <v>7702</v>
      </c>
      <c r="C6765" t="s">
        <v>3380</v>
      </c>
      <c r="D6765" t="s">
        <v>128</v>
      </c>
      <c r="E6765" t="s">
        <v>7702</v>
      </c>
      <c r="F6765" t="s">
        <v>3380</v>
      </c>
    </row>
    <row r="6766" spans="1:6" x14ac:dyDescent="0.25">
      <c r="A6766" t="s">
        <v>128</v>
      </c>
      <c r="B6766" t="s">
        <v>7702</v>
      </c>
      <c r="C6766" t="s">
        <v>3383</v>
      </c>
      <c r="D6766" t="s">
        <v>128</v>
      </c>
      <c r="E6766" t="s">
        <v>7702</v>
      </c>
      <c r="F6766" t="s">
        <v>3383</v>
      </c>
    </row>
    <row r="6767" spans="1:6" x14ac:dyDescent="0.25">
      <c r="A6767" t="s">
        <v>128</v>
      </c>
      <c r="B6767" t="s">
        <v>7702</v>
      </c>
      <c r="C6767" t="s">
        <v>7946</v>
      </c>
      <c r="D6767" t="s">
        <v>128</v>
      </c>
      <c r="E6767" t="s">
        <v>7702</v>
      </c>
      <c r="F6767" t="s">
        <v>7946</v>
      </c>
    </row>
    <row r="6768" spans="1:6" x14ac:dyDescent="0.25">
      <c r="A6768" t="s">
        <v>128</v>
      </c>
      <c r="B6768" t="s">
        <v>7702</v>
      </c>
      <c r="C6768" t="s">
        <v>7947</v>
      </c>
      <c r="D6768" t="s">
        <v>128</v>
      </c>
      <c r="E6768" t="s">
        <v>7702</v>
      </c>
      <c r="F6768" t="s">
        <v>7947</v>
      </c>
    </row>
    <row r="6769" spans="1:6" x14ac:dyDescent="0.25">
      <c r="A6769" t="s">
        <v>128</v>
      </c>
      <c r="B6769" t="s">
        <v>7702</v>
      </c>
      <c r="C6769" t="s">
        <v>3386</v>
      </c>
      <c r="D6769" t="s">
        <v>128</v>
      </c>
      <c r="E6769" t="s">
        <v>7702</v>
      </c>
      <c r="F6769" t="s">
        <v>3386</v>
      </c>
    </row>
    <row r="6770" spans="1:6" x14ac:dyDescent="0.25">
      <c r="A6770" t="s">
        <v>128</v>
      </c>
      <c r="B6770" t="s">
        <v>7702</v>
      </c>
      <c r="C6770" t="s">
        <v>7597</v>
      </c>
      <c r="D6770" t="s">
        <v>128</v>
      </c>
      <c r="E6770" t="s">
        <v>7702</v>
      </c>
      <c r="F6770" t="s">
        <v>7597</v>
      </c>
    </row>
    <row r="6771" spans="1:6" x14ac:dyDescent="0.25">
      <c r="A6771" t="s">
        <v>128</v>
      </c>
      <c r="B6771" t="s">
        <v>7702</v>
      </c>
      <c r="C6771" t="s">
        <v>3397</v>
      </c>
      <c r="D6771" t="s">
        <v>128</v>
      </c>
      <c r="E6771" t="s">
        <v>7702</v>
      </c>
      <c r="F6771" t="s">
        <v>3397</v>
      </c>
    </row>
    <row r="6772" spans="1:6" x14ac:dyDescent="0.25">
      <c r="A6772" t="s">
        <v>128</v>
      </c>
      <c r="B6772" t="s">
        <v>7702</v>
      </c>
      <c r="C6772" t="s">
        <v>7950</v>
      </c>
      <c r="D6772" t="s">
        <v>128</v>
      </c>
      <c r="E6772" t="s">
        <v>7702</v>
      </c>
      <c r="F6772" t="s">
        <v>7950</v>
      </c>
    </row>
    <row r="6773" spans="1:6" x14ac:dyDescent="0.25">
      <c r="A6773" t="s">
        <v>128</v>
      </c>
      <c r="B6773" t="s">
        <v>7702</v>
      </c>
      <c r="C6773" t="s">
        <v>7951</v>
      </c>
      <c r="D6773" t="s">
        <v>128</v>
      </c>
      <c r="E6773" t="s">
        <v>7702</v>
      </c>
      <c r="F6773" t="s">
        <v>7951</v>
      </c>
    </row>
    <row r="6774" spans="1:6" x14ac:dyDescent="0.25">
      <c r="A6774" t="s">
        <v>128</v>
      </c>
      <c r="B6774" t="s">
        <v>7702</v>
      </c>
      <c r="C6774" t="s">
        <v>7954</v>
      </c>
      <c r="D6774" t="s">
        <v>128</v>
      </c>
      <c r="E6774" t="s">
        <v>7702</v>
      </c>
      <c r="F6774" t="s">
        <v>7954</v>
      </c>
    </row>
    <row r="6775" spans="1:6" x14ac:dyDescent="0.25">
      <c r="A6775" t="s">
        <v>128</v>
      </c>
      <c r="B6775" t="s">
        <v>7702</v>
      </c>
      <c r="C6775" t="s">
        <v>8049</v>
      </c>
      <c r="D6775" t="s">
        <v>128</v>
      </c>
      <c r="E6775" t="s">
        <v>7702</v>
      </c>
      <c r="F6775" t="s">
        <v>8049</v>
      </c>
    </row>
    <row r="6776" spans="1:6" x14ac:dyDescent="0.25">
      <c r="A6776" t="s">
        <v>128</v>
      </c>
      <c r="B6776" t="s">
        <v>7702</v>
      </c>
      <c r="C6776" t="s">
        <v>7623</v>
      </c>
      <c r="D6776" t="s">
        <v>128</v>
      </c>
      <c r="E6776" t="s">
        <v>7702</v>
      </c>
      <c r="F6776" t="s">
        <v>7623</v>
      </c>
    </row>
    <row r="6777" spans="1:6" x14ac:dyDescent="0.25">
      <c r="A6777" t="s">
        <v>1912</v>
      </c>
      <c r="B6777" t="s">
        <v>5284</v>
      </c>
      <c r="C6777" t="s">
        <v>3257</v>
      </c>
      <c r="D6777" t="s">
        <v>128</v>
      </c>
      <c r="E6777" t="s">
        <v>5284</v>
      </c>
      <c r="F6777" t="s">
        <v>3257</v>
      </c>
    </row>
    <row r="6778" spans="1:6" x14ac:dyDescent="0.25">
      <c r="A6778" t="s">
        <v>1912</v>
      </c>
      <c r="B6778" t="s">
        <v>5284</v>
      </c>
      <c r="C6778" t="s">
        <v>3317</v>
      </c>
      <c r="D6778" t="s">
        <v>128</v>
      </c>
      <c r="E6778" t="s">
        <v>5284</v>
      </c>
      <c r="F6778" t="s">
        <v>3317</v>
      </c>
    </row>
    <row r="6779" spans="1:6" x14ac:dyDescent="0.25">
      <c r="A6779" t="s">
        <v>1912</v>
      </c>
      <c r="B6779" t="s">
        <v>5284</v>
      </c>
      <c r="C6779" t="s">
        <v>3341</v>
      </c>
      <c r="D6779" t="s">
        <v>128</v>
      </c>
      <c r="E6779" t="s">
        <v>5284</v>
      </c>
      <c r="F6779" t="s">
        <v>3341</v>
      </c>
    </row>
    <row r="6780" spans="1:6" x14ac:dyDescent="0.25">
      <c r="A6780" t="s">
        <v>1912</v>
      </c>
      <c r="B6780" t="s">
        <v>5284</v>
      </c>
      <c r="C6780" t="s">
        <v>7593</v>
      </c>
      <c r="D6780" t="s">
        <v>128</v>
      </c>
      <c r="E6780" t="s">
        <v>5284</v>
      </c>
      <c r="F6780" t="s">
        <v>7593</v>
      </c>
    </row>
    <row r="6781" spans="1:6" x14ac:dyDescent="0.25">
      <c r="A6781" t="s">
        <v>1912</v>
      </c>
      <c r="B6781" t="s">
        <v>5284</v>
      </c>
      <c r="C6781" t="s">
        <v>3353</v>
      </c>
      <c r="D6781" t="s">
        <v>128</v>
      </c>
      <c r="E6781" t="s">
        <v>5284</v>
      </c>
      <c r="F6781" t="s">
        <v>3353</v>
      </c>
    </row>
    <row r="6782" spans="1:6" x14ac:dyDescent="0.25">
      <c r="A6782" t="s">
        <v>1912</v>
      </c>
      <c r="B6782" t="s">
        <v>5284</v>
      </c>
      <c r="C6782" t="s">
        <v>3359</v>
      </c>
      <c r="D6782" t="s">
        <v>128</v>
      </c>
      <c r="E6782" t="s">
        <v>5284</v>
      </c>
      <c r="F6782" t="s">
        <v>3359</v>
      </c>
    </row>
    <row r="6783" spans="1:6" x14ac:dyDescent="0.25">
      <c r="A6783" t="s">
        <v>1912</v>
      </c>
      <c r="B6783" t="s">
        <v>5284</v>
      </c>
      <c r="C6783" t="s">
        <v>3362</v>
      </c>
      <c r="D6783" t="s">
        <v>128</v>
      </c>
      <c r="E6783" t="s">
        <v>5284</v>
      </c>
      <c r="F6783" t="s">
        <v>3362</v>
      </c>
    </row>
    <row r="6784" spans="1:6" x14ac:dyDescent="0.25">
      <c r="A6784" t="s">
        <v>1912</v>
      </c>
      <c r="B6784" t="s">
        <v>5284</v>
      </c>
      <c r="C6784" t="s">
        <v>7945</v>
      </c>
      <c r="D6784" t="s">
        <v>128</v>
      </c>
      <c r="E6784" t="s">
        <v>5284</v>
      </c>
      <c r="F6784" t="s">
        <v>7945</v>
      </c>
    </row>
    <row r="6785" spans="1:6" x14ac:dyDescent="0.25">
      <c r="A6785" t="s">
        <v>1912</v>
      </c>
      <c r="B6785" t="s">
        <v>5284</v>
      </c>
      <c r="C6785" t="s">
        <v>3380</v>
      </c>
      <c r="D6785" t="s">
        <v>128</v>
      </c>
      <c r="E6785" t="s">
        <v>5284</v>
      </c>
      <c r="F6785" t="s">
        <v>3380</v>
      </c>
    </row>
    <row r="6786" spans="1:6" x14ac:dyDescent="0.25">
      <c r="A6786" t="s">
        <v>1912</v>
      </c>
      <c r="B6786" t="s">
        <v>5284</v>
      </c>
      <c r="C6786" t="s">
        <v>3383</v>
      </c>
      <c r="D6786" t="s">
        <v>128</v>
      </c>
      <c r="E6786" t="s">
        <v>5284</v>
      </c>
      <c r="F6786" t="s">
        <v>3383</v>
      </c>
    </row>
    <row r="6787" spans="1:6" x14ac:dyDescent="0.25">
      <c r="A6787" t="s">
        <v>1912</v>
      </c>
      <c r="B6787" t="s">
        <v>5284</v>
      </c>
      <c r="C6787" t="s">
        <v>7946</v>
      </c>
      <c r="D6787" t="s">
        <v>128</v>
      </c>
      <c r="E6787" t="s">
        <v>5284</v>
      </c>
      <c r="F6787" t="s">
        <v>7946</v>
      </c>
    </row>
    <row r="6788" spans="1:6" x14ac:dyDescent="0.25">
      <c r="A6788" t="s">
        <v>1912</v>
      </c>
      <c r="B6788" t="s">
        <v>5284</v>
      </c>
      <c r="C6788" t="s">
        <v>7947</v>
      </c>
      <c r="D6788" t="s">
        <v>128</v>
      </c>
      <c r="E6788" t="s">
        <v>5284</v>
      </c>
      <c r="F6788" t="s">
        <v>7947</v>
      </c>
    </row>
    <row r="6789" spans="1:6" x14ac:dyDescent="0.25">
      <c r="A6789" t="s">
        <v>1912</v>
      </c>
      <c r="B6789" t="s">
        <v>5284</v>
      </c>
      <c r="C6789" t="s">
        <v>3386</v>
      </c>
      <c r="D6789" t="s">
        <v>128</v>
      </c>
      <c r="E6789" t="s">
        <v>5284</v>
      </c>
      <c r="F6789" t="s">
        <v>3386</v>
      </c>
    </row>
    <row r="6790" spans="1:6" x14ac:dyDescent="0.25">
      <c r="A6790" t="s">
        <v>1912</v>
      </c>
      <c r="B6790" t="s">
        <v>5284</v>
      </c>
      <c r="C6790" t="s">
        <v>7597</v>
      </c>
      <c r="D6790" t="s">
        <v>128</v>
      </c>
      <c r="E6790" t="s">
        <v>5284</v>
      </c>
      <c r="F6790" t="s">
        <v>7597</v>
      </c>
    </row>
    <row r="6791" spans="1:6" x14ac:dyDescent="0.25">
      <c r="A6791" t="s">
        <v>1912</v>
      </c>
      <c r="B6791" t="s">
        <v>5284</v>
      </c>
      <c r="C6791" t="s">
        <v>3397</v>
      </c>
      <c r="D6791" t="s">
        <v>128</v>
      </c>
      <c r="E6791" t="s">
        <v>5284</v>
      </c>
      <c r="F6791" t="s">
        <v>3397</v>
      </c>
    </row>
    <row r="6792" spans="1:6" x14ac:dyDescent="0.25">
      <c r="A6792" t="s">
        <v>1912</v>
      </c>
      <c r="B6792" t="s">
        <v>5284</v>
      </c>
      <c r="C6792" t="s">
        <v>7950</v>
      </c>
      <c r="D6792" t="s">
        <v>128</v>
      </c>
      <c r="E6792" t="s">
        <v>5284</v>
      </c>
      <c r="F6792" t="s">
        <v>7950</v>
      </c>
    </row>
    <row r="6793" spans="1:6" x14ac:dyDescent="0.25">
      <c r="A6793" t="s">
        <v>1912</v>
      </c>
      <c r="B6793" t="s">
        <v>5284</v>
      </c>
      <c r="C6793" t="s">
        <v>7951</v>
      </c>
      <c r="D6793" t="s">
        <v>128</v>
      </c>
      <c r="E6793" t="s">
        <v>5284</v>
      </c>
      <c r="F6793" t="s">
        <v>7951</v>
      </c>
    </row>
    <row r="6794" spans="1:6" x14ac:dyDescent="0.25">
      <c r="A6794" t="s">
        <v>1912</v>
      </c>
      <c r="B6794" t="s">
        <v>5284</v>
      </c>
      <c r="C6794" t="s">
        <v>7954</v>
      </c>
      <c r="D6794" t="s">
        <v>128</v>
      </c>
      <c r="E6794" t="s">
        <v>5284</v>
      </c>
      <c r="F6794" t="s">
        <v>7954</v>
      </c>
    </row>
    <row r="6795" spans="1:6" x14ac:dyDescent="0.25">
      <c r="A6795" t="s">
        <v>1912</v>
      </c>
      <c r="B6795" t="s">
        <v>5284</v>
      </c>
      <c r="C6795" t="s">
        <v>8492</v>
      </c>
      <c r="D6795" t="s">
        <v>128</v>
      </c>
      <c r="E6795" t="s">
        <v>5284</v>
      </c>
      <c r="F6795" t="s">
        <v>8492</v>
      </c>
    </row>
    <row r="6796" spans="1:6" x14ac:dyDescent="0.25">
      <c r="A6796" t="s">
        <v>1912</v>
      </c>
      <c r="B6796" t="s">
        <v>5284</v>
      </c>
      <c r="C6796" t="s">
        <v>8000</v>
      </c>
      <c r="D6796" t="s">
        <v>128</v>
      </c>
      <c r="E6796" t="s">
        <v>5284</v>
      </c>
      <c r="F6796" t="s">
        <v>8000</v>
      </c>
    </row>
    <row r="6797" spans="1:6" x14ac:dyDescent="0.25">
      <c r="A6797" t="s">
        <v>1912</v>
      </c>
      <c r="B6797" t="s">
        <v>5284</v>
      </c>
      <c r="C6797" t="s">
        <v>8178</v>
      </c>
      <c r="D6797" t="s">
        <v>128</v>
      </c>
      <c r="E6797" t="s">
        <v>5284</v>
      </c>
      <c r="F6797" t="s">
        <v>8178</v>
      </c>
    </row>
    <row r="6798" spans="1:6" x14ac:dyDescent="0.25">
      <c r="A6798" t="s">
        <v>1912</v>
      </c>
      <c r="B6798" t="s">
        <v>5284</v>
      </c>
      <c r="C6798" t="s">
        <v>8002</v>
      </c>
      <c r="D6798" t="s">
        <v>128</v>
      </c>
      <c r="E6798" t="s">
        <v>5284</v>
      </c>
      <c r="F6798" t="s">
        <v>8002</v>
      </c>
    </row>
    <row r="6799" spans="1:6" x14ac:dyDescent="0.25">
      <c r="A6799" t="s">
        <v>1912</v>
      </c>
      <c r="B6799" t="s">
        <v>5284</v>
      </c>
      <c r="C6799" t="s">
        <v>8003</v>
      </c>
      <c r="D6799" t="s">
        <v>128</v>
      </c>
      <c r="E6799" t="s">
        <v>5284</v>
      </c>
      <c r="F6799" t="s">
        <v>8003</v>
      </c>
    </row>
    <row r="6800" spans="1:6" x14ac:dyDescent="0.25">
      <c r="A6800" t="s">
        <v>1912</v>
      </c>
      <c r="B6800" t="s">
        <v>5284</v>
      </c>
      <c r="C6800" t="s">
        <v>8004</v>
      </c>
      <c r="D6800" t="s">
        <v>128</v>
      </c>
      <c r="E6800" t="s">
        <v>5284</v>
      </c>
      <c r="F6800" t="s">
        <v>8004</v>
      </c>
    </row>
    <row r="6801" spans="1:6" x14ac:dyDescent="0.25">
      <c r="A6801" t="s">
        <v>1912</v>
      </c>
      <c r="B6801" t="s">
        <v>5284</v>
      </c>
      <c r="C6801" t="s">
        <v>9040</v>
      </c>
      <c r="D6801" t="s">
        <v>128</v>
      </c>
      <c r="E6801" t="s">
        <v>5284</v>
      </c>
      <c r="F6801" t="s">
        <v>9040</v>
      </c>
    </row>
    <row r="6802" spans="1:6" x14ac:dyDescent="0.25">
      <c r="A6802" t="s">
        <v>1912</v>
      </c>
      <c r="B6802" t="s">
        <v>5284</v>
      </c>
      <c r="C6802" t="s">
        <v>8495</v>
      </c>
      <c r="D6802" t="s">
        <v>128</v>
      </c>
      <c r="E6802" t="s">
        <v>5284</v>
      </c>
      <c r="F6802" t="s">
        <v>8495</v>
      </c>
    </row>
    <row r="6803" spans="1:6" x14ac:dyDescent="0.25">
      <c r="A6803" t="s">
        <v>1912</v>
      </c>
      <c r="B6803" t="s">
        <v>5284</v>
      </c>
      <c r="C6803" t="s">
        <v>8006</v>
      </c>
      <c r="D6803" t="s">
        <v>128</v>
      </c>
      <c r="E6803" t="s">
        <v>5284</v>
      </c>
      <c r="F6803" t="s">
        <v>8006</v>
      </c>
    </row>
    <row r="6804" spans="1:6" x14ac:dyDescent="0.25">
      <c r="A6804" t="s">
        <v>1912</v>
      </c>
      <c r="B6804" t="s">
        <v>5284</v>
      </c>
      <c r="C6804" t="s">
        <v>8007</v>
      </c>
      <c r="D6804" t="s">
        <v>128</v>
      </c>
      <c r="E6804" t="s">
        <v>5284</v>
      </c>
      <c r="F6804" t="s">
        <v>8007</v>
      </c>
    </row>
    <row r="6805" spans="1:6" x14ac:dyDescent="0.25">
      <c r="A6805" t="s">
        <v>1912</v>
      </c>
      <c r="B6805" t="s">
        <v>5284</v>
      </c>
      <c r="C6805" t="s">
        <v>8008</v>
      </c>
      <c r="D6805" t="s">
        <v>128</v>
      </c>
      <c r="E6805" t="s">
        <v>5284</v>
      </c>
      <c r="F6805" t="s">
        <v>8008</v>
      </c>
    </row>
    <row r="6806" spans="1:6" x14ac:dyDescent="0.25">
      <c r="A6806" t="s">
        <v>1912</v>
      </c>
      <c r="B6806" t="s">
        <v>5284</v>
      </c>
      <c r="C6806" t="s">
        <v>7623</v>
      </c>
      <c r="D6806" t="s">
        <v>128</v>
      </c>
      <c r="E6806" t="s">
        <v>5284</v>
      </c>
      <c r="F6806" t="s">
        <v>7623</v>
      </c>
    </row>
    <row r="6807" spans="1:6" x14ac:dyDescent="0.25">
      <c r="A6807" t="s">
        <v>1912</v>
      </c>
      <c r="B6807" t="s">
        <v>5284</v>
      </c>
      <c r="C6807" t="s">
        <v>9041</v>
      </c>
      <c r="D6807" t="s">
        <v>128</v>
      </c>
      <c r="E6807" t="s">
        <v>5284</v>
      </c>
      <c r="F6807" t="s">
        <v>9041</v>
      </c>
    </row>
    <row r="6808" spans="1:6" x14ac:dyDescent="0.25">
      <c r="A6808" t="s">
        <v>1912</v>
      </c>
      <c r="B6808" t="s">
        <v>5284</v>
      </c>
      <c r="C6808" t="s">
        <v>8496</v>
      </c>
      <c r="D6808" t="s">
        <v>128</v>
      </c>
      <c r="E6808" t="s">
        <v>5284</v>
      </c>
      <c r="F6808" t="s">
        <v>8496</v>
      </c>
    </row>
    <row r="6809" spans="1:6" x14ac:dyDescent="0.25">
      <c r="A6809" t="s">
        <v>1912</v>
      </c>
      <c r="B6809" t="s">
        <v>5284</v>
      </c>
      <c r="C6809" t="s">
        <v>7662</v>
      </c>
      <c r="D6809" t="s">
        <v>128</v>
      </c>
      <c r="E6809" t="s">
        <v>5284</v>
      </c>
      <c r="F6809" t="s">
        <v>7662</v>
      </c>
    </row>
    <row r="6810" spans="1:6" x14ac:dyDescent="0.25">
      <c r="A6810" t="s">
        <v>1912</v>
      </c>
      <c r="B6810" t="s">
        <v>7667</v>
      </c>
      <c r="C6810" t="s">
        <v>8036</v>
      </c>
      <c r="D6810" t="s">
        <v>128</v>
      </c>
      <c r="E6810" t="s">
        <v>7667</v>
      </c>
      <c r="F6810" t="s">
        <v>8036</v>
      </c>
    </row>
    <row r="6811" spans="1:6" x14ac:dyDescent="0.25">
      <c r="A6811" t="s">
        <v>1912</v>
      </c>
      <c r="B6811" t="s">
        <v>7667</v>
      </c>
      <c r="C6811" t="s">
        <v>8037</v>
      </c>
      <c r="D6811" t="s">
        <v>128</v>
      </c>
      <c r="E6811" t="s">
        <v>7667</v>
      </c>
      <c r="F6811" t="s">
        <v>8037</v>
      </c>
    </row>
    <row r="6812" spans="1:6" x14ac:dyDescent="0.25">
      <c r="A6812" t="s">
        <v>1912</v>
      </c>
      <c r="B6812" t="s">
        <v>7667</v>
      </c>
      <c r="C6812" t="s">
        <v>8039</v>
      </c>
      <c r="D6812" t="s">
        <v>128</v>
      </c>
      <c r="E6812" t="s">
        <v>7667</v>
      </c>
      <c r="F6812" t="s">
        <v>8039</v>
      </c>
    </row>
    <row r="6813" spans="1:6" x14ac:dyDescent="0.25">
      <c r="A6813" t="s">
        <v>1912</v>
      </c>
      <c r="B6813" t="s">
        <v>5288</v>
      </c>
      <c r="C6813" t="s">
        <v>7678</v>
      </c>
      <c r="D6813" t="s">
        <v>128</v>
      </c>
      <c r="E6813" t="s">
        <v>5288</v>
      </c>
      <c r="F6813" t="s">
        <v>7678</v>
      </c>
    </row>
    <row r="6814" spans="1:6" x14ac:dyDescent="0.25">
      <c r="A6814" t="s">
        <v>1912</v>
      </c>
      <c r="B6814" t="s">
        <v>5288</v>
      </c>
      <c r="C6814" t="s">
        <v>3663</v>
      </c>
      <c r="D6814" t="s">
        <v>128</v>
      </c>
      <c r="E6814" t="s">
        <v>5288</v>
      </c>
      <c r="F6814" t="s">
        <v>3663</v>
      </c>
    </row>
    <row r="6815" spans="1:6" x14ac:dyDescent="0.25">
      <c r="A6815" t="s">
        <v>1912</v>
      </c>
      <c r="B6815" t="s">
        <v>5288</v>
      </c>
      <c r="C6815" t="s">
        <v>7751</v>
      </c>
      <c r="D6815" t="s">
        <v>128</v>
      </c>
      <c r="E6815" t="s">
        <v>5288</v>
      </c>
      <c r="F6815" t="s">
        <v>7751</v>
      </c>
    </row>
    <row r="6816" spans="1:6" x14ac:dyDescent="0.25">
      <c r="A6816" t="s">
        <v>1912</v>
      </c>
      <c r="B6816" t="s">
        <v>5288</v>
      </c>
      <c r="C6816" t="s">
        <v>8190</v>
      </c>
      <c r="D6816" t="s">
        <v>128</v>
      </c>
      <c r="E6816" t="s">
        <v>5288</v>
      </c>
      <c r="F6816" t="s">
        <v>8190</v>
      </c>
    </row>
    <row r="6817" spans="1:6" x14ac:dyDescent="0.25">
      <c r="A6817" t="s">
        <v>1912</v>
      </c>
      <c r="B6817" t="s">
        <v>5288</v>
      </c>
      <c r="C6817" t="s">
        <v>8335</v>
      </c>
      <c r="D6817" t="s">
        <v>128</v>
      </c>
      <c r="E6817" t="s">
        <v>5288</v>
      </c>
      <c r="F6817" t="s">
        <v>8335</v>
      </c>
    </row>
    <row r="6818" spans="1:6" x14ac:dyDescent="0.25">
      <c r="A6818" t="s">
        <v>221</v>
      </c>
      <c r="B6818" t="s">
        <v>5288</v>
      </c>
      <c r="C6818" t="s">
        <v>7649</v>
      </c>
      <c r="D6818" t="s">
        <v>221</v>
      </c>
      <c r="E6818" t="s">
        <v>5288</v>
      </c>
      <c r="F6818" t="s">
        <v>7649</v>
      </c>
    </row>
    <row r="6819" spans="1:6" x14ac:dyDescent="0.25">
      <c r="A6819" t="s">
        <v>221</v>
      </c>
      <c r="B6819" t="s">
        <v>5288</v>
      </c>
      <c r="C6819" t="s">
        <v>7654</v>
      </c>
      <c r="D6819" t="s">
        <v>221</v>
      </c>
      <c r="E6819" t="s">
        <v>5288</v>
      </c>
      <c r="F6819" t="s">
        <v>7654</v>
      </c>
    </row>
    <row r="6820" spans="1:6" x14ac:dyDescent="0.25">
      <c r="A6820" t="s">
        <v>221</v>
      </c>
      <c r="B6820" t="s">
        <v>5288</v>
      </c>
      <c r="C6820" t="s">
        <v>3602</v>
      </c>
      <c r="D6820" t="s">
        <v>221</v>
      </c>
      <c r="E6820" t="s">
        <v>5288</v>
      </c>
      <c r="F6820" t="s">
        <v>3602</v>
      </c>
    </row>
    <row r="6821" spans="1:6" x14ac:dyDescent="0.25">
      <c r="A6821" t="s">
        <v>221</v>
      </c>
      <c r="B6821" t="s">
        <v>5288</v>
      </c>
      <c r="C6821" t="s">
        <v>3628</v>
      </c>
      <c r="D6821" t="s">
        <v>221</v>
      </c>
      <c r="E6821" t="s">
        <v>5288</v>
      </c>
      <c r="F6821" t="s">
        <v>3628</v>
      </c>
    </row>
    <row r="6822" spans="1:6" x14ac:dyDescent="0.25">
      <c r="A6822" t="s">
        <v>1918</v>
      </c>
      <c r="B6822" t="s">
        <v>5288</v>
      </c>
      <c r="C6822" t="s">
        <v>7654</v>
      </c>
      <c r="D6822" t="s">
        <v>221</v>
      </c>
      <c r="E6822" t="s">
        <v>5288</v>
      </c>
      <c r="F6822" t="s">
        <v>7654</v>
      </c>
    </row>
    <row r="6823" spans="1:6" x14ac:dyDescent="0.25">
      <c r="A6823" t="s">
        <v>1918</v>
      </c>
      <c r="B6823" t="s">
        <v>5288</v>
      </c>
      <c r="C6823" t="s">
        <v>3602</v>
      </c>
      <c r="D6823" t="s">
        <v>221</v>
      </c>
      <c r="E6823" t="s">
        <v>5288</v>
      </c>
      <c r="F6823" t="s">
        <v>3602</v>
      </c>
    </row>
    <row r="6824" spans="1:6" x14ac:dyDescent="0.25">
      <c r="A6824" t="s">
        <v>1923</v>
      </c>
      <c r="B6824" t="s">
        <v>5288</v>
      </c>
      <c r="C6824" t="s">
        <v>3504</v>
      </c>
      <c r="D6824" t="s">
        <v>1920</v>
      </c>
      <c r="E6824" t="s">
        <v>5288</v>
      </c>
      <c r="F6824" t="s">
        <v>3504</v>
      </c>
    </row>
    <row r="6825" spans="1:6" x14ac:dyDescent="0.25">
      <c r="A6825" t="s">
        <v>1923</v>
      </c>
      <c r="B6825" t="s">
        <v>5288</v>
      </c>
      <c r="C6825" t="s">
        <v>7649</v>
      </c>
      <c r="D6825" t="s">
        <v>1920</v>
      </c>
      <c r="E6825" t="s">
        <v>5288</v>
      </c>
      <c r="F6825" t="s">
        <v>7649</v>
      </c>
    </row>
    <row r="6826" spans="1:6" x14ac:dyDescent="0.25">
      <c r="A6826" t="s">
        <v>1923</v>
      </c>
      <c r="B6826" t="s">
        <v>5288</v>
      </c>
      <c r="C6826" t="s">
        <v>7668</v>
      </c>
      <c r="D6826" t="s">
        <v>1920</v>
      </c>
      <c r="E6826" t="s">
        <v>5288</v>
      </c>
      <c r="F6826" t="s">
        <v>7668</v>
      </c>
    </row>
    <row r="6827" spans="1:6" x14ac:dyDescent="0.25">
      <c r="A6827" t="s">
        <v>1923</v>
      </c>
      <c r="B6827" t="s">
        <v>5288</v>
      </c>
      <c r="C6827" t="s">
        <v>7674</v>
      </c>
      <c r="D6827" t="s">
        <v>1920</v>
      </c>
      <c r="E6827" t="s">
        <v>5288</v>
      </c>
      <c r="F6827" t="s">
        <v>7674</v>
      </c>
    </row>
    <row r="6828" spans="1:6" x14ac:dyDescent="0.25">
      <c r="A6828" t="s">
        <v>1923</v>
      </c>
      <c r="B6828" t="s">
        <v>5288</v>
      </c>
      <c r="C6828" t="s">
        <v>7678</v>
      </c>
      <c r="D6828" t="s">
        <v>1920</v>
      </c>
      <c r="E6828" t="s">
        <v>5288</v>
      </c>
      <c r="F6828" t="s">
        <v>7678</v>
      </c>
    </row>
    <row r="6829" spans="1:6" x14ac:dyDescent="0.25">
      <c r="A6829" t="s">
        <v>1923</v>
      </c>
      <c r="B6829" t="s">
        <v>5288</v>
      </c>
      <c r="C6829" t="s">
        <v>3663</v>
      </c>
      <c r="D6829" t="s">
        <v>1920</v>
      </c>
      <c r="E6829" t="s">
        <v>5288</v>
      </c>
      <c r="F6829" t="s">
        <v>3663</v>
      </c>
    </row>
    <row r="6830" spans="1:6" x14ac:dyDescent="0.25">
      <c r="A6830" t="s">
        <v>130</v>
      </c>
      <c r="B6830" t="s">
        <v>5284</v>
      </c>
      <c r="C6830" t="s">
        <v>3257</v>
      </c>
      <c r="D6830" t="s">
        <v>130</v>
      </c>
      <c r="E6830" t="s">
        <v>5284</v>
      </c>
      <c r="F6830" t="s">
        <v>3257</v>
      </c>
    </row>
    <row r="6831" spans="1:6" x14ac:dyDescent="0.25">
      <c r="A6831" t="s">
        <v>130</v>
      </c>
      <c r="B6831" t="s">
        <v>5284</v>
      </c>
      <c r="C6831" t="s">
        <v>3285</v>
      </c>
      <c r="D6831" t="s">
        <v>130</v>
      </c>
      <c r="E6831" t="s">
        <v>5284</v>
      </c>
      <c r="F6831" t="s">
        <v>3285</v>
      </c>
    </row>
    <row r="6832" spans="1:6" x14ac:dyDescent="0.25">
      <c r="A6832" t="s">
        <v>130</v>
      </c>
      <c r="B6832" t="s">
        <v>5284</v>
      </c>
      <c r="C6832" t="s">
        <v>3317</v>
      </c>
      <c r="D6832" t="s">
        <v>130</v>
      </c>
      <c r="E6832" t="s">
        <v>5284</v>
      </c>
      <c r="F6832" t="s">
        <v>3317</v>
      </c>
    </row>
    <row r="6833" spans="1:6" x14ac:dyDescent="0.25">
      <c r="A6833" t="s">
        <v>130</v>
      </c>
      <c r="B6833" t="s">
        <v>5284</v>
      </c>
      <c r="C6833" t="s">
        <v>3335</v>
      </c>
      <c r="D6833" t="s">
        <v>130</v>
      </c>
      <c r="E6833" t="s">
        <v>5284</v>
      </c>
      <c r="F6833" t="s">
        <v>3335</v>
      </c>
    </row>
    <row r="6834" spans="1:6" x14ac:dyDescent="0.25">
      <c r="A6834" t="s">
        <v>130</v>
      </c>
      <c r="B6834" t="s">
        <v>5284</v>
      </c>
      <c r="C6834" t="s">
        <v>3341</v>
      </c>
      <c r="D6834" t="s">
        <v>130</v>
      </c>
      <c r="E6834" t="s">
        <v>5284</v>
      </c>
      <c r="F6834" t="s">
        <v>3341</v>
      </c>
    </row>
    <row r="6835" spans="1:6" x14ac:dyDescent="0.25">
      <c r="A6835" t="s">
        <v>130</v>
      </c>
      <c r="B6835" t="s">
        <v>5284</v>
      </c>
      <c r="C6835" t="s">
        <v>7593</v>
      </c>
      <c r="D6835" t="s">
        <v>130</v>
      </c>
      <c r="E6835" t="s">
        <v>5284</v>
      </c>
      <c r="F6835" t="s">
        <v>7593</v>
      </c>
    </row>
    <row r="6836" spans="1:6" x14ac:dyDescent="0.25">
      <c r="A6836" t="s">
        <v>130</v>
      </c>
      <c r="B6836" t="s">
        <v>5284</v>
      </c>
      <c r="C6836" t="s">
        <v>3353</v>
      </c>
      <c r="D6836" t="s">
        <v>130</v>
      </c>
      <c r="E6836" t="s">
        <v>5284</v>
      </c>
      <c r="F6836" t="s">
        <v>3353</v>
      </c>
    </row>
    <row r="6837" spans="1:6" x14ac:dyDescent="0.25">
      <c r="A6837" t="s">
        <v>130</v>
      </c>
      <c r="B6837" t="s">
        <v>5284</v>
      </c>
      <c r="C6837" t="s">
        <v>3359</v>
      </c>
      <c r="D6837" t="s">
        <v>130</v>
      </c>
      <c r="E6837" t="s">
        <v>5284</v>
      </c>
      <c r="F6837" t="s">
        <v>3359</v>
      </c>
    </row>
    <row r="6838" spans="1:6" x14ac:dyDescent="0.25">
      <c r="A6838" t="s">
        <v>130</v>
      </c>
      <c r="B6838" t="s">
        <v>5284</v>
      </c>
      <c r="C6838" t="s">
        <v>7945</v>
      </c>
      <c r="D6838" t="s">
        <v>130</v>
      </c>
      <c r="E6838" t="s">
        <v>5284</v>
      </c>
      <c r="F6838" t="s">
        <v>7945</v>
      </c>
    </row>
    <row r="6839" spans="1:6" x14ac:dyDescent="0.25">
      <c r="A6839" t="s">
        <v>130</v>
      </c>
      <c r="B6839" t="s">
        <v>5284</v>
      </c>
      <c r="C6839" t="s">
        <v>3377</v>
      </c>
      <c r="D6839" t="s">
        <v>130</v>
      </c>
      <c r="E6839" t="s">
        <v>5284</v>
      </c>
      <c r="F6839" t="s">
        <v>3377</v>
      </c>
    </row>
    <row r="6840" spans="1:6" x14ac:dyDescent="0.25">
      <c r="A6840" t="s">
        <v>130</v>
      </c>
      <c r="B6840" t="s">
        <v>5284</v>
      </c>
      <c r="C6840" t="s">
        <v>3380</v>
      </c>
      <c r="D6840" t="s">
        <v>130</v>
      </c>
      <c r="E6840" t="s">
        <v>5284</v>
      </c>
      <c r="F6840" t="s">
        <v>3380</v>
      </c>
    </row>
    <row r="6841" spans="1:6" x14ac:dyDescent="0.25">
      <c r="A6841" t="s">
        <v>130</v>
      </c>
      <c r="B6841" t="s">
        <v>5284</v>
      </c>
      <c r="C6841" t="s">
        <v>3383</v>
      </c>
      <c r="D6841" t="s">
        <v>130</v>
      </c>
      <c r="E6841" t="s">
        <v>5284</v>
      </c>
      <c r="F6841" t="s">
        <v>3383</v>
      </c>
    </row>
    <row r="6842" spans="1:6" x14ac:dyDescent="0.25">
      <c r="A6842" t="s">
        <v>130</v>
      </c>
      <c r="B6842" t="s">
        <v>5284</v>
      </c>
      <c r="C6842" t="s">
        <v>7946</v>
      </c>
      <c r="D6842" t="s">
        <v>130</v>
      </c>
      <c r="E6842" t="s">
        <v>5284</v>
      </c>
      <c r="F6842" t="s">
        <v>7946</v>
      </c>
    </row>
    <row r="6843" spans="1:6" x14ac:dyDescent="0.25">
      <c r="A6843" t="s">
        <v>130</v>
      </c>
      <c r="B6843" t="s">
        <v>5284</v>
      </c>
      <c r="C6843" t="s">
        <v>7947</v>
      </c>
      <c r="D6843" t="s">
        <v>130</v>
      </c>
      <c r="E6843" t="s">
        <v>5284</v>
      </c>
      <c r="F6843" t="s">
        <v>7947</v>
      </c>
    </row>
    <row r="6844" spans="1:6" x14ac:dyDescent="0.25">
      <c r="A6844" t="s">
        <v>130</v>
      </c>
      <c r="B6844" t="s">
        <v>5284</v>
      </c>
      <c r="C6844" t="s">
        <v>3386</v>
      </c>
      <c r="D6844" t="s">
        <v>130</v>
      </c>
      <c r="E6844" t="s">
        <v>5284</v>
      </c>
      <c r="F6844" t="s">
        <v>3386</v>
      </c>
    </row>
    <row r="6845" spans="1:6" x14ac:dyDescent="0.25">
      <c r="A6845" t="s">
        <v>130</v>
      </c>
      <c r="B6845" t="s">
        <v>5284</v>
      </c>
      <c r="C6845" t="s">
        <v>7597</v>
      </c>
      <c r="D6845" t="s">
        <v>130</v>
      </c>
      <c r="E6845" t="s">
        <v>5284</v>
      </c>
      <c r="F6845" t="s">
        <v>7597</v>
      </c>
    </row>
    <row r="6846" spans="1:6" x14ac:dyDescent="0.25">
      <c r="A6846" t="s">
        <v>130</v>
      </c>
      <c r="B6846" t="s">
        <v>5284</v>
      </c>
      <c r="C6846" t="s">
        <v>3397</v>
      </c>
      <c r="D6846" t="s">
        <v>130</v>
      </c>
      <c r="E6846" t="s">
        <v>5284</v>
      </c>
      <c r="F6846" t="s">
        <v>3397</v>
      </c>
    </row>
    <row r="6847" spans="1:6" x14ac:dyDescent="0.25">
      <c r="A6847" t="s">
        <v>130</v>
      </c>
      <c r="B6847" t="s">
        <v>5284</v>
      </c>
      <c r="C6847" t="s">
        <v>7950</v>
      </c>
      <c r="D6847" t="s">
        <v>130</v>
      </c>
      <c r="E6847" t="s">
        <v>5284</v>
      </c>
      <c r="F6847" t="s">
        <v>7950</v>
      </c>
    </row>
    <row r="6848" spans="1:6" x14ac:dyDescent="0.25">
      <c r="A6848" t="s">
        <v>130</v>
      </c>
      <c r="B6848" t="s">
        <v>5284</v>
      </c>
      <c r="C6848" t="s">
        <v>7951</v>
      </c>
      <c r="D6848" t="s">
        <v>130</v>
      </c>
      <c r="E6848" t="s">
        <v>5284</v>
      </c>
      <c r="F6848" t="s">
        <v>7951</v>
      </c>
    </row>
    <row r="6849" spans="1:6" x14ac:dyDescent="0.25">
      <c r="A6849" t="s">
        <v>130</v>
      </c>
      <c r="B6849" t="s">
        <v>5284</v>
      </c>
      <c r="C6849" t="s">
        <v>7952</v>
      </c>
      <c r="D6849" t="s">
        <v>130</v>
      </c>
      <c r="E6849" t="s">
        <v>5284</v>
      </c>
      <c r="F6849" t="s">
        <v>7952</v>
      </c>
    </row>
    <row r="6850" spans="1:6" x14ac:dyDescent="0.25">
      <c r="A6850" t="s">
        <v>130</v>
      </c>
      <c r="B6850" t="s">
        <v>5284</v>
      </c>
      <c r="C6850" t="s">
        <v>7953</v>
      </c>
      <c r="D6850" t="s">
        <v>130</v>
      </c>
      <c r="E6850" t="s">
        <v>5284</v>
      </c>
      <c r="F6850" t="s">
        <v>7953</v>
      </c>
    </row>
    <row r="6851" spans="1:6" x14ac:dyDescent="0.25">
      <c r="A6851" t="s">
        <v>130</v>
      </c>
      <c r="B6851" t="s">
        <v>5284</v>
      </c>
      <c r="C6851" t="s">
        <v>7601</v>
      </c>
      <c r="D6851" t="s">
        <v>130</v>
      </c>
      <c r="E6851" t="s">
        <v>5284</v>
      </c>
      <c r="F6851" t="s">
        <v>7601</v>
      </c>
    </row>
    <row r="6852" spans="1:6" x14ac:dyDescent="0.25">
      <c r="A6852" t="s">
        <v>130</v>
      </c>
      <c r="B6852" t="s">
        <v>5284</v>
      </c>
      <c r="C6852" t="s">
        <v>4517</v>
      </c>
      <c r="D6852" t="s">
        <v>130</v>
      </c>
      <c r="E6852" t="s">
        <v>5284</v>
      </c>
      <c r="F6852" t="s">
        <v>4517</v>
      </c>
    </row>
    <row r="6853" spans="1:6" x14ac:dyDescent="0.25">
      <c r="A6853" t="s">
        <v>130</v>
      </c>
      <c r="B6853" t="s">
        <v>5284</v>
      </c>
      <c r="C6853" t="s">
        <v>7612</v>
      </c>
      <c r="D6853" t="s">
        <v>130</v>
      </c>
      <c r="E6853" t="s">
        <v>5284</v>
      </c>
      <c r="F6853" t="s">
        <v>7612</v>
      </c>
    </row>
    <row r="6854" spans="1:6" x14ac:dyDescent="0.25">
      <c r="A6854" t="s">
        <v>130</v>
      </c>
      <c r="B6854" t="s">
        <v>5284</v>
      </c>
      <c r="C6854" t="s">
        <v>7623</v>
      </c>
      <c r="D6854" t="s">
        <v>130</v>
      </c>
      <c r="E6854" t="s">
        <v>5284</v>
      </c>
      <c r="F6854" t="s">
        <v>7623</v>
      </c>
    </row>
    <row r="6855" spans="1:6" x14ac:dyDescent="0.25">
      <c r="A6855" t="s">
        <v>130</v>
      </c>
      <c r="B6855" t="s">
        <v>5284</v>
      </c>
      <c r="C6855" t="s">
        <v>7624</v>
      </c>
      <c r="D6855" t="s">
        <v>130</v>
      </c>
      <c r="E6855" t="s">
        <v>5284</v>
      </c>
      <c r="F6855" t="s">
        <v>7624</v>
      </c>
    </row>
    <row r="6856" spans="1:6" x14ac:dyDescent="0.25">
      <c r="A6856" t="s">
        <v>130</v>
      </c>
      <c r="B6856" t="s">
        <v>5284</v>
      </c>
      <c r="C6856" t="s">
        <v>7627</v>
      </c>
      <c r="D6856" t="s">
        <v>130</v>
      </c>
      <c r="E6856" t="s">
        <v>5284</v>
      </c>
      <c r="F6856" t="s">
        <v>7627</v>
      </c>
    </row>
    <row r="6857" spans="1:6" x14ac:dyDescent="0.25">
      <c r="A6857" t="s">
        <v>130</v>
      </c>
      <c r="B6857" t="s">
        <v>7667</v>
      </c>
      <c r="C6857" t="s">
        <v>8036</v>
      </c>
      <c r="D6857" t="s">
        <v>130</v>
      </c>
      <c r="E6857" t="s">
        <v>7667</v>
      </c>
      <c r="F6857" t="s">
        <v>8036</v>
      </c>
    </row>
    <row r="6858" spans="1:6" x14ac:dyDescent="0.25">
      <c r="A6858" t="s">
        <v>130</v>
      </c>
      <c r="B6858" t="s">
        <v>7667</v>
      </c>
      <c r="C6858" t="s">
        <v>8037</v>
      </c>
      <c r="D6858" t="s">
        <v>130</v>
      </c>
      <c r="E6858" t="s">
        <v>7667</v>
      </c>
      <c r="F6858" t="s">
        <v>8037</v>
      </c>
    </row>
    <row r="6859" spans="1:6" x14ac:dyDescent="0.25">
      <c r="A6859" t="s">
        <v>130</v>
      </c>
      <c r="B6859" t="s">
        <v>7667</v>
      </c>
      <c r="C6859" t="s">
        <v>8039</v>
      </c>
      <c r="D6859" t="s">
        <v>130</v>
      </c>
      <c r="E6859" t="s">
        <v>7667</v>
      </c>
      <c r="F6859" t="s">
        <v>8039</v>
      </c>
    </row>
    <row r="6860" spans="1:6" x14ac:dyDescent="0.25">
      <c r="A6860" t="s">
        <v>130</v>
      </c>
      <c r="B6860" t="s">
        <v>7702</v>
      </c>
      <c r="C6860" t="s">
        <v>3257</v>
      </c>
      <c r="D6860" t="s">
        <v>130</v>
      </c>
      <c r="E6860" t="s">
        <v>7702</v>
      </c>
      <c r="F6860" t="s">
        <v>3257</v>
      </c>
    </row>
    <row r="6861" spans="1:6" x14ac:dyDescent="0.25">
      <c r="A6861" t="s">
        <v>130</v>
      </c>
      <c r="B6861" t="s">
        <v>7702</v>
      </c>
      <c r="C6861" t="s">
        <v>3285</v>
      </c>
      <c r="D6861" t="s">
        <v>130</v>
      </c>
      <c r="E6861" t="s">
        <v>7702</v>
      </c>
      <c r="F6861" t="s">
        <v>3285</v>
      </c>
    </row>
    <row r="6862" spans="1:6" x14ac:dyDescent="0.25">
      <c r="A6862" t="s">
        <v>130</v>
      </c>
      <c r="B6862" t="s">
        <v>7702</v>
      </c>
      <c r="C6862" t="s">
        <v>3317</v>
      </c>
      <c r="D6862" t="s">
        <v>130</v>
      </c>
      <c r="E6862" t="s">
        <v>7702</v>
      </c>
      <c r="F6862" t="s">
        <v>3317</v>
      </c>
    </row>
    <row r="6863" spans="1:6" x14ac:dyDescent="0.25">
      <c r="A6863" t="s">
        <v>130</v>
      </c>
      <c r="B6863" t="s">
        <v>7702</v>
      </c>
      <c r="C6863" t="s">
        <v>3335</v>
      </c>
      <c r="D6863" t="s">
        <v>130</v>
      </c>
      <c r="E6863" t="s">
        <v>7702</v>
      </c>
      <c r="F6863" t="s">
        <v>3335</v>
      </c>
    </row>
    <row r="6864" spans="1:6" x14ac:dyDescent="0.25">
      <c r="A6864" t="s">
        <v>130</v>
      </c>
      <c r="B6864" t="s">
        <v>7702</v>
      </c>
      <c r="C6864" t="s">
        <v>3341</v>
      </c>
      <c r="D6864" t="s">
        <v>130</v>
      </c>
      <c r="E6864" t="s">
        <v>7702</v>
      </c>
      <c r="F6864" t="s">
        <v>3341</v>
      </c>
    </row>
    <row r="6865" spans="1:6" x14ac:dyDescent="0.25">
      <c r="A6865" t="s">
        <v>130</v>
      </c>
      <c r="B6865" t="s">
        <v>7702</v>
      </c>
      <c r="C6865" t="s">
        <v>7593</v>
      </c>
      <c r="D6865" t="s">
        <v>130</v>
      </c>
      <c r="E6865" t="s">
        <v>7702</v>
      </c>
      <c r="F6865" t="s">
        <v>7593</v>
      </c>
    </row>
    <row r="6866" spans="1:6" x14ac:dyDescent="0.25">
      <c r="A6866" t="s">
        <v>130</v>
      </c>
      <c r="B6866" t="s">
        <v>7702</v>
      </c>
      <c r="C6866" t="s">
        <v>3353</v>
      </c>
      <c r="D6866" t="s">
        <v>130</v>
      </c>
      <c r="E6866" t="s">
        <v>7702</v>
      </c>
      <c r="F6866" t="s">
        <v>3353</v>
      </c>
    </row>
    <row r="6867" spans="1:6" x14ac:dyDescent="0.25">
      <c r="A6867" t="s">
        <v>130</v>
      </c>
      <c r="B6867" t="s">
        <v>7702</v>
      </c>
      <c r="C6867" t="s">
        <v>3359</v>
      </c>
      <c r="D6867" t="s">
        <v>130</v>
      </c>
      <c r="E6867" t="s">
        <v>7702</v>
      </c>
      <c r="F6867" t="s">
        <v>3359</v>
      </c>
    </row>
    <row r="6868" spans="1:6" x14ac:dyDescent="0.25">
      <c r="A6868" t="s">
        <v>130</v>
      </c>
      <c r="B6868" t="s">
        <v>7702</v>
      </c>
      <c r="C6868" t="s">
        <v>7945</v>
      </c>
      <c r="D6868" t="s">
        <v>130</v>
      </c>
      <c r="E6868" t="s">
        <v>7702</v>
      </c>
      <c r="F6868" t="s">
        <v>7945</v>
      </c>
    </row>
    <row r="6869" spans="1:6" x14ac:dyDescent="0.25">
      <c r="A6869" t="s">
        <v>130</v>
      </c>
      <c r="B6869" t="s">
        <v>7702</v>
      </c>
      <c r="C6869" t="s">
        <v>3377</v>
      </c>
      <c r="D6869" t="s">
        <v>130</v>
      </c>
      <c r="E6869" t="s">
        <v>7702</v>
      </c>
      <c r="F6869" t="s">
        <v>3377</v>
      </c>
    </row>
    <row r="6870" spans="1:6" x14ac:dyDescent="0.25">
      <c r="A6870" t="s">
        <v>130</v>
      </c>
      <c r="B6870" t="s">
        <v>7702</v>
      </c>
      <c r="C6870" t="s">
        <v>3380</v>
      </c>
      <c r="D6870" t="s">
        <v>130</v>
      </c>
      <c r="E6870" t="s">
        <v>7702</v>
      </c>
      <c r="F6870" t="s">
        <v>3380</v>
      </c>
    </row>
    <row r="6871" spans="1:6" x14ac:dyDescent="0.25">
      <c r="A6871" t="s">
        <v>130</v>
      </c>
      <c r="B6871" t="s">
        <v>7702</v>
      </c>
      <c r="C6871" t="s">
        <v>3383</v>
      </c>
      <c r="D6871" t="s">
        <v>130</v>
      </c>
      <c r="E6871" t="s">
        <v>7702</v>
      </c>
      <c r="F6871" t="s">
        <v>3383</v>
      </c>
    </row>
    <row r="6872" spans="1:6" x14ac:dyDescent="0.25">
      <c r="A6872" t="s">
        <v>130</v>
      </c>
      <c r="B6872" t="s">
        <v>7702</v>
      </c>
      <c r="C6872" t="s">
        <v>7946</v>
      </c>
      <c r="D6872" t="s">
        <v>130</v>
      </c>
      <c r="E6872" t="s">
        <v>7702</v>
      </c>
      <c r="F6872" t="s">
        <v>7946</v>
      </c>
    </row>
    <row r="6873" spans="1:6" x14ac:dyDescent="0.25">
      <c r="A6873" t="s">
        <v>130</v>
      </c>
      <c r="B6873" t="s">
        <v>7702</v>
      </c>
      <c r="C6873" t="s">
        <v>7947</v>
      </c>
      <c r="D6873" t="s">
        <v>130</v>
      </c>
      <c r="E6873" t="s">
        <v>7702</v>
      </c>
      <c r="F6873" t="s">
        <v>7947</v>
      </c>
    </row>
    <row r="6874" spans="1:6" x14ac:dyDescent="0.25">
      <c r="A6874" t="s">
        <v>130</v>
      </c>
      <c r="B6874" t="s">
        <v>7702</v>
      </c>
      <c r="C6874" t="s">
        <v>3386</v>
      </c>
      <c r="D6874" t="s">
        <v>130</v>
      </c>
      <c r="E6874" t="s">
        <v>7702</v>
      </c>
      <c r="F6874" t="s">
        <v>3386</v>
      </c>
    </row>
    <row r="6875" spans="1:6" x14ac:dyDescent="0.25">
      <c r="A6875" t="s">
        <v>130</v>
      </c>
      <c r="B6875" t="s">
        <v>7702</v>
      </c>
      <c r="C6875" t="s">
        <v>7597</v>
      </c>
      <c r="D6875" t="s">
        <v>130</v>
      </c>
      <c r="E6875" t="s">
        <v>7702</v>
      </c>
      <c r="F6875" t="s">
        <v>7597</v>
      </c>
    </row>
    <row r="6876" spans="1:6" x14ac:dyDescent="0.25">
      <c r="A6876" t="s">
        <v>130</v>
      </c>
      <c r="B6876" t="s">
        <v>7702</v>
      </c>
      <c r="C6876" t="s">
        <v>3397</v>
      </c>
      <c r="D6876" t="s">
        <v>130</v>
      </c>
      <c r="E6876" t="s">
        <v>7702</v>
      </c>
      <c r="F6876" t="s">
        <v>3397</v>
      </c>
    </row>
    <row r="6877" spans="1:6" x14ac:dyDescent="0.25">
      <c r="A6877" t="s">
        <v>130</v>
      </c>
      <c r="B6877" t="s">
        <v>7702</v>
      </c>
      <c r="C6877" t="s">
        <v>7950</v>
      </c>
      <c r="D6877" t="s">
        <v>130</v>
      </c>
      <c r="E6877" t="s">
        <v>7702</v>
      </c>
      <c r="F6877" t="s">
        <v>7950</v>
      </c>
    </row>
    <row r="6878" spans="1:6" x14ac:dyDescent="0.25">
      <c r="A6878" t="s">
        <v>130</v>
      </c>
      <c r="B6878" t="s">
        <v>7702</v>
      </c>
      <c r="C6878" t="s">
        <v>7951</v>
      </c>
      <c r="D6878" t="s">
        <v>130</v>
      </c>
      <c r="E6878" t="s">
        <v>7702</v>
      </c>
      <c r="F6878" t="s">
        <v>7951</v>
      </c>
    </row>
    <row r="6879" spans="1:6" x14ac:dyDescent="0.25">
      <c r="A6879" t="s">
        <v>130</v>
      </c>
      <c r="B6879" t="s">
        <v>7702</v>
      </c>
      <c r="C6879" t="s">
        <v>7952</v>
      </c>
      <c r="D6879" t="s">
        <v>130</v>
      </c>
      <c r="E6879" t="s">
        <v>7702</v>
      </c>
      <c r="F6879" t="s">
        <v>7952</v>
      </c>
    </row>
    <row r="6880" spans="1:6" x14ac:dyDescent="0.25">
      <c r="A6880" t="s">
        <v>130</v>
      </c>
      <c r="B6880" t="s">
        <v>7702</v>
      </c>
      <c r="C6880" t="s">
        <v>7953</v>
      </c>
      <c r="D6880" t="s">
        <v>130</v>
      </c>
      <c r="E6880" t="s">
        <v>7702</v>
      </c>
      <c r="F6880" t="s">
        <v>7953</v>
      </c>
    </row>
    <row r="6881" spans="1:6" x14ac:dyDescent="0.25">
      <c r="A6881" t="s">
        <v>130</v>
      </c>
      <c r="B6881" t="s">
        <v>7702</v>
      </c>
      <c r="C6881" t="s">
        <v>7601</v>
      </c>
      <c r="D6881" t="s">
        <v>130</v>
      </c>
      <c r="E6881" t="s">
        <v>7702</v>
      </c>
      <c r="F6881" t="s">
        <v>7601</v>
      </c>
    </row>
    <row r="6882" spans="1:6" x14ac:dyDescent="0.25">
      <c r="A6882" t="s">
        <v>130</v>
      </c>
      <c r="B6882" t="s">
        <v>7702</v>
      </c>
      <c r="C6882" t="s">
        <v>4517</v>
      </c>
      <c r="D6882" t="s">
        <v>130</v>
      </c>
      <c r="E6882" t="s">
        <v>7702</v>
      </c>
      <c r="F6882" t="s">
        <v>4517</v>
      </c>
    </row>
    <row r="6883" spans="1:6" x14ac:dyDescent="0.25">
      <c r="A6883" t="s">
        <v>130</v>
      </c>
      <c r="B6883" t="s">
        <v>7702</v>
      </c>
      <c r="C6883" t="s">
        <v>7612</v>
      </c>
      <c r="D6883" t="s">
        <v>130</v>
      </c>
      <c r="E6883" t="s">
        <v>7702</v>
      </c>
      <c r="F6883" t="s">
        <v>7612</v>
      </c>
    </row>
    <row r="6884" spans="1:6" x14ac:dyDescent="0.25">
      <c r="A6884" t="s">
        <v>130</v>
      </c>
      <c r="B6884" t="s">
        <v>7702</v>
      </c>
      <c r="C6884" t="s">
        <v>7623</v>
      </c>
      <c r="D6884" t="s">
        <v>130</v>
      </c>
      <c r="E6884" t="s">
        <v>7702</v>
      </c>
      <c r="F6884" t="s">
        <v>7623</v>
      </c>
    </row>
    <row r="6885" spans="1:6" x14ac:dyDescent="0.25">
      <c r="A6885" t="s">
        <v>130</v>
      </c>
      <c r="B6885" t="s">
        <v>7702</v>
      </c>
      <c r="C6885" t="s">
        <v>7624</v>
      </c>
      <c r="D6885" t="s">
        <v>130</v>
      </c>
      <c r="E6885" t="s">
        <v>7702</v>
      </c>
      <c r="F6885" t="s">
        <v>7624</v>
      </c>
    </row>
    <row r="6886" spans="1:6" x14ac:dyDescent="0.25">
      <c r="A6886" t="s">
        <v>130</v>
      </c>
      <c r="B6886" t="s">
        <v>7702</v>
      </c>
      <c r="C6886" t="s">
        <v>7627</v>
      </c>
      <c r="D6886" t="s">
        <v>130</v>
      </c>
      <c r="E6886" t="s">
        <v>7702</v>
      </c>
      <c r="F6886" t="s">
        <v>7627</v>
      </c>
    </row>
    <row r="6887" spans="1:6" x14ac:dyDescent="0.25">
      <c r="A6887" t="s">
        <v>1931</v>
      </c>
      <c r="B6887" t="s">
        <v>5284</v>
      </c>
      <c r="C6887" t="s">
        <v>3257</v>
      </c>
      <c r="D6887" t="s">
        <v>130</v>
      </c>
      <c r="E6887" t="s">
        <v>5284</v>
      </c>
      <c r="F6887" t="s">
        <v>3257</v>
      </c>
    </row>
    <row r="6888" spans="1:6" x14ac:dyDescent="0.25">
      <c r="A6888" t="s">
        <v>1931</v>
      </c>
      <c r="B6888" t="s">
        <v>5284</v>
      </c>
      <c r="C6888" t="s">
        <v>3285</v>
      </c>
      <c r="D6888" t="s">
        <v>130</v>
      </c>
      <c r="E6888" t="s">
        <v>5284</v>
      </c>
      <c r="F6888" t="s">
        <v>3285</v>
      </c>
    </row>
    <row r="6889" spans="1:6" x14ac:dyDescent="0.25">
      <c r="A6889" t="s">
        <v>1931</v>
      </c>
      <c r="B6889" t="s">
        <v>5284</v>
      </c>
      <c r="C6889" t="s">
        <v>3317</v>
      </c>
      <c r="D6889" t="s">
        <v>130</v>
      </c>
      <c r="E6889" t="s">
        <v>5284</v>
      </c>
      <c r="F6889" t="s">
        <v>3317</v>
      </c>
    </row>
    <row r="6890" spans="1:6" x14ac:dyDescent="0.25">
      <c r="A6890" t="s">
        <v>1931</v>
      </c>
      <c r="B6890" t="s">
        <v>5284</v>
      </c>
      <c r="C6890" t="s">
        <v>9042</v>
      </c>
      <c r="D6890" t="s">
        <v>130</v>
      </c>
      <c r="E6890" t="s">
        <v>5284</v>
      </c>
      <c r="F6890" t="s">
        <v>9042</v>
      </c>
    </row>
    <row r="6891" spans="1:6" x14ac:dyDescent="0.25">
      <c r="A6891" t="s">
        <v>1931</v>
      </c>
      <c r="B6891" t="s">
        <v>5284</v>
      </c>
      <c r="C6891" t="s">
        <v>3341</v>
      </c>
      <c r="D6891" t="s">
        <v>130</v>
      </c>
      <c r="E6891" t="s">
        <v>5284</v>
      </c>
      <c r="F6891" t="s">
        <v>3341</v>
      </c>
    </row>
    <row r="6892" spans="1:6" x14ac:dyDescent="0.25">
      <c r="A6892" t="s">
        <v>1931</v>
      </c>
      <c r="B6892" t="s">
        <v>5284</v>
      </c>
      <c r="C6892" t="s">
        <v>7939</v>
      </c>
      <c r="D6892" t="s">
        <v>130</v>
      </c>
      <c r="E6892" t="s">
        <v>5284</v>
      </c>
      <c r="F6892" t="s">
        <v>7939</v>
      </c>
    </row>
    <row r="6893" spans="1:6" x14ac:dyDescent="0.25">
      <c r="A6893" t="s">
        <v>1931</v>
      </c>
      <c r="B6893" t="s">
        <v>5284</v>
      </c>
      <c r="C6893" t="s">
        <v>7593</v>
      </c>
      <c r="D6893" t="s">
        <v>130</v>
      </c>
      <c r="E6893" t="s">
        <v>5284</v>
      </c>
      <c r="F6893" t="s">
        <v>7593</v>
      </c>
    </row>
    <row r="6894" spans="1:6" x14ac:dyDescent="0.25">
      <c r="A6894" t="s">
        <v>1931</v>
      </c>
      <c r="B6894" t="s">
        <v>5284</v>
      </c>
      <c r="C6894" t="s">
        <v>3353</v>
      </c>
      <c r="D6894" t="s">
        <v>130</v>
      </c>
      <c r="E6894" t="s">
        <v>5284</v>
      </c>
      <c r="F6894" t="s">
        <v>3353</v>
      </c>
    </row>
    <row r="6895" spans="1:6" x14ac:dyDescent="0.25">
      <c r="A6895" t="s">
        <v>1931</v>
      </c>
      <c r="B6895" t="s">
        <v>5284</v>
      </c>
      <c r="C6895" t="s">
        <v>3359</v>
      </c>
      <c r="D6895" t="s">
        <v>130</v>
      </c>
      <c r="E6895" t="s">
        <v>5284</v>
      </c>
      <c r="F6895" t="s">
        <v>3359</v>
      </c>
    </row>
    <row r="6896" spans="1:6" x14ac:dyDescent="0.25">
      <c r="A6896" t="s">
        <v>1931</v>
      </c>
      <c r="B6896" t="s">
        <v>5284</v>
      </c>
      <c r="C6896" t="s">
        <v>7945</v>
      </c>
      <c r="D6896" t="s">
        <v>130</v>
      </c>
      <c r="E6896" t="s">
        <v>5284</v>
      </c>
      <c r="F6896" t="s">
        <v>7945</v>
      </c>
    </row>
    <row r="6897" spans="1:6" x14ac:dyDescent="0.25">
      <c r="A6897" t="s">
        <v>1931</v>
      </c>
      <c r="B6897" t="s">
        <v>5284</v>
      </c>
      <c r="C6897" t="s">
        <v>3380</v>
      </c>
      <c r="D6897" t="s">
        <v>130</v>
      </c>
      <c r="E6897" t="s">
        <v>5284</v>
      </c>
      <c r="F6897" t="s">
        <v>3380</v>
      </c>
    </row>
    <row r="6898" spans="1:6" x14ac:dyDescent="0.25">
      <c r="A6898" t="s">
        <v>1931</v>
      </c>
      <c r="B6898" t="s">
        <v>5284</v>
      </c>
      <c r="C6898" t="s">
        <v>3383</v>
      </c>
      <c r="D6898" t="s">
        <v>130</v>
      </c>
      <c r="E6898" t="s">
        <v>5284</v>
      </c>
      <c r="F6898" t="s">
        <v>3383</v>
      </c>
    </row>
    <row r="6899" spans="1:6" x14ac:dyDescent="0.25">
      <c r="A6899" t="s">
        <v>1931</v>
      </c>
      <c r="B6899" t="s">
        <v>5284</v>
      </c>
      <c r="C6899" t="s">
        <v>7947</v>
      </c>
      <c r="D6899" t="s">
        <v>130</v>
      </c>
      <c r="E6899" t="s">
        <v>5284</v>
      </c>
      <c r="F6899" t="s">
        <v>7947</v>
      </c>
    </row>
    <row r="6900" spans="1:6" x14ac:dyDescent="0.25">
      <c r="A6900" t="s">
        <v>1931</v>
      </c>
      <c r="B6900" t="s">
        <v>5284</v>
      </c>
      <c r="C6900" t="s">
        <v>3386</v>
      </c>
      <c r="D6900" t="s">
        <v>130</v>
      </c>
      <c r="E6900" t="s">
        <v>5284</v>
      </c>
      <c r="F6900" t="s">
        <v>3386</v>
      </c>
    </row>
    <row r="6901" spans="1:6" x14ac:dyDescent="0.25">
      <c r="A6901" t="s">
        <v>1931</v>
      </c>
      <c r="B6901" t="s">
        <v>5284</v>
      </c>
      <c r="C6901" t="s">
        <v>7597</v>
      </c>
      <c r="D6901" t="s">
        <v>130</v>
      </c>
      <c r="E6901" t="s">
        <v>5284</v>
      </c>
      <c r="F6901" t="s">
        <v>7597</v>
      </c>
    </row>
    <row r="6902" spans="1:6" x14ac:dyDescent="0.25">
      <c r="A6902" t="s">
        <v>1931</v>
      </c>
      <c r="B6902" t="s">
        <v>5284</v>
      </c>
      <c r="C6902" t="s">
        <v>3397</v>
      </c>
      <c r="D6902" t="s">
        <v>130</v>
      </c>
      <c r="E6902" t="s">
        <v>5284</v>
      </c>
      <c r="F6902" t="s">
        <v>3397</v>
      </c>
    </row>
    <row r="6903" spans="1:6" x14ac:dyDescent="0.25">
      <c r="A6903" t="s">
        <v>1931</v>
      </c>
      <c r="B6903" t="s">
        <v>5284</v>
      </c>
      <c r="C6903" t="s">
        <v>7950</v>
      </c>
      <c r="D6903" t="s">
        <v>130</v>
      </c>
      <c r="E6903" t="s">
        <v>5284</v>
      </c>
      <c r="F6903" t="s">
        <v>7950</v>
      </c>
    </row>
    <row r="6904" spans="1:6" x14ac:dyDescent="0.25">
      <c r="A6904" t="s">
        <v>1931</v>
      </c>
      <c r="B6904" t="s">
        <v>5284</v>
      </c>
      <c r="C6904" t="s">
        <v>7951</v>
      </c>
      <c r="D6904" t="s">
        <v>130</v>
      </c>
      <c r="E6904" t="s">
        <v>5284</v>
      </c>
      <c r="F6904" t="s">
        <v>7951</v>
      </c>
    </row>
    <row r="6905" spans="1:6" x14ac:dyDescent="0.25">
      <c r="A6905" t="s">
        <v>1931</v>
      </c>
      <c r="B6905" t="s">
        <v>5284</v>
      </c>
      <c r="C6905" t="s">
        <v>7952</v>
      </c>
      <c r="D6905" t="s">
        <v>130</v>
      </c>
      <c r="E6905" t="s">
        <v>5284</v>
      </c>
      <c r="F6905" t="s">
        <v>7952</v>
      </c>
    </row>
    <row r="6906" spans="1:6" x14ac:dyDescent="0.25">
      <c r="A6906" t="s">
        <v>1931</v>
      </c>
      <c r="B6906" t="s">
        <v>5284</v>
      </c>
      <c r="C6906" t="s">
        <v>3409</v>
      </c>
      <c r="D6906" t="s">
        <v>130</v>
      </c>
      <c r="E6906" t="s">
        <v>5284</v>
      </c>
      <c r="F6906" t="s">
        <v>3409</v>
      </c>
    </row>
    <row r="6907" spans="1:6" x14ac:dyDescent="0.25">
      <c r="A6907" t="s">
        <v>1931</v>
      </c>
      <c r="B6907" t="s">
        <v>5284</v>
      </c>
      <c r="C6907" t="s">
        <v>7601</v>
      </c>
      <c r="D6907" t="s">
        <v>130</v>
      </c>
      <c r="E6907" t="s">
        <v>5284</v>
      </c>
      <c r="F6907" t="s">
        <v>7601</v>
      </c>
    </row>
    <row r="6908" spans="1:6" x14ac:dyDescent="0.25">
      <c r="A6908" t="s">
        <v>1931</v>
      </c>
      <c r="B6908" t="s">
        <v>5284</v>
      </c>
      <c r="C6908" t="s">
        <v>4517</v>
      </c>
      <c r="D6908" t="s">
        <v>130</v>
      </c>
      <c r="E6908" t="s">
        <v>5284</v>
      </c>
      <c r="F6908" t="s">
        <v>4517</v>
      </c>
    </row>
    <row r="6909" spans="1:6" x14ac:dyDescent="0.25">
      <c r="A6909" t="s">
        <v>1931</v>
      </c>
      <c r="B6909" t="s">
        <v>5284</v>
      </c>
      <c r="C6909" t="s">
        <v>7623</v>
      </c>
      <c r="D6909" t="s">
        <v>130</v>
      </c>
      <c r="E6909" t="s">
        <v>5284</v>
      </c>
      <c r="F6909" t="s">
        <v>7623</v>
      </c>
    </row>
    <row r="6910" spans="1:6" x14ac:dyDescent="0.25">
      <c r="A6910" t="s">
        <v>1931</v>
      </c>
      <c r="B6910" t="s">
        <v>5284</v>
      </c>
      <c r="C6910" t="s">
        <v>7624</v>
      </c>
      <c r="D6910" t="s">
        <v>130</v>
      </c>
      <c r="E6910" t="s">
        <v>5284</v>
      </c>
      <c r="F6910" t="s">
        <v>7624</v>
      </c>
    </row>
    <row r="6911" spans="1:6" x14ac:dyDescent="0.25">
      <c r="A6911" t="s">
        <v>1931</v>
      </c>
      <c r="B6911" t="s">
        <v>5284</v>
      </c>
      <c r="C6911" t="s">
        <v>7627</v>
      </c>
      <c r="D6911" t="s">
        <v>130</v>
      </c>
      <c r="E6911" t="s">
        <v>5284</v>
      </c>
      <c r="F6911" t="s">
        <v>7627</v>
      </c>
    </row>
    <row r="6912" spans="1:6" x14ac:dyDescent="0.25">
      <c r="A6912" t="s">
        <v>1931</v>
      </c>
      <c r="B6912" t="s">
        <v>5284</v>
      </c>
      <c r="C6912" t="s">
        <v>7670</v>
      </c>
      <c r="D6912" t="s">
        <v>130</v>
      </c>
      <c r="E6912" t="s">
        <v>5284</v>
      </c>
      <c r="F6912" t="s">
        <v>7670</v>
      </c>
    </row>
    <row r="6913" spans="1:6" x14ac:dyDescent="0.25">
      <c r="A6913" t="s">
        <v>1931</v>
      </c>
      <c r="B6913" t="s">
        <v>7667</v>
      </c>
      <c r="C6913" t="s">
        <v>8036</v>
      </c>
      <c r="D6913" t="s">
        <v>130</v>
      </c>
      <c r="E6913" t="s">
        <v>7667</v>
      </c>
      <c r="F6913" t="s">
        <v>8036</v>
      </c>
    </row>
    <row r="6914" spans="1:6" x14ac:dyDescent="0.25">
      <c r="A6914" t="s">
        <v>1931</v>
      </c>
      <c r="B6914" t="s">
        <v>7667</v>
      </c>
      <c r="C6914" t="s">
        <v>8039</v>
      </c>
      <c r="D6914" t="s">
        <v>130</v>
      </c>
      <c r="E6914" t="s">
        <v>7667</v>
      </c>
      <c r="F6914" t="s">
        <v>8039</v>
      </c>
    </row>
    <row r="6915" spans="1:6" x14ac:dyDescent="0.25">
      <c r="A6915" t="s">
        <v>1931</v>
      </c>
      <c r="B6915" t="s">
        <v>5288</v>
      </c>
      <c r="C6915" t="s">
        <v>3341</v>
      </c>
      <c r="D6915" t="s">
        <v>130</v>
      </c>
      <c r="E6915" t="s">
        <v>5288</v>
      </c>
      <c r="F6915" t="s">
        <v>3341</v>
      </c>
    </row>
    <row r="6916" spans="1:6" x14ac:dyDescent="0.25">
      <c r="A6916" t="s">
        <v>1931</v>
      </c>
      <c r="B6916" t="s">
        <v>5288</v>
      </c>
      <c r="C6916" t="s">
        <v>7654</v>
      </c>
      <c r="D6916" t="s">
        <v>130</v>
      </c>
      <c r="E6916" t="s">
        <v>5288</v>
      </c>
      <c r="F6916" t="s">
        <v>7654</v>
      </c>
    </row>
    <row r="6917" spans="1:6" x14ac:dyDescent="0.25">
      <c r="A6917" t="s">
        <v>1931</v>
      </c>
      <c r="B6917" t="s">
        <v>5288</v>
      </c>
      <c r="C6917" t="s">
        <v>3628</v>
      </c>
      <c r="D6917" t="s">
        <v>130</v>
      </c>
      <c r="E6917" t="s">
        <v>5288</v>
      </c>
      <c r="F6917" t="s">
        <v>3628</v>
      </c>
    </row>
    <row r="6918" spans="1:6" x14ac:dyDescent="0.25">
      <c r="A6918" t="s">
        <v>1931</v>
      </c>
      <c r="B6918" t="s">
        <v>5288</v>
      </c>
      <c r="C6918" t="s">
        <v>8190</v>
      </c>
      <c r="D6918" t="s">
        <v>130</v>
      </c>
      <c r="E6918" t="s">
        <v>5288</v>
      </c>
      <c r="F6918" t="s">
        <v>8190</v>
      </c>
    </row>
    <row r="6919" spans="1:6" x14ac:dyDescent="0.25">
      <c r="A6919" t="s">
        <v>1931</v>
      </c>
      <c r="B6919" t="s">
        <v>5288</v>
      </c>
      <c r="C6919" t="s">
        <v>8309</v>
      </c>
      <c r="D6919" t="s">
        <v>130</v>
      </c>
      <c r="E6919" t="s">
        <v>5288</v>
      </c>
      <c r="F6919" t="s">
        <v>8309</v>
      </c>
    </row>
    <row r="6920" spans="1:6" x14ac:dyDescent="0.25">
      <c r="A6920" t="s">
        <v>1931</v>
      </c>
      <c r="B6920" t="s">
        <v>5288</v>
      </c>
      <c r="C6920" t="s">
        <v>7703</v>
      </c>
      <c r="D6920" t="s">
        <v>130</v>
      </c>
      <c r="E6920" t="s">
        <v>5288</v>
      </c>
      <c r="F6920" t="s">
        <v>7703</v>
      </c>
    </row>
    <row r="6921" spans="1:6" x14ac:dyDescent="0.25">
      <c r="A6921" t="s">
        <v>1931</v>
      </c>
      <c r="B6921" t="s">
        <v>5288</v>
      </c>
      <c r="C6921" t="s">
        <v>7704</v>
      </c>
      <c r="D6921" t="s">
        <v>130</v>
      </c>
      <c r="E6921" t="s">
        <v>5288</v>
      </c>
      <c r="F6921" t="s">
        <v>7704</v>
      </c>
    </row>
    <row r="6922" spans="1:6" x14ac:dyDescent="0.25">
      <c r="A6922" t="s">
        <v>132</v>
      </c>
      <c r="B6922" t="s">
        <v>5284</v>
      </c>
      <c r="C6922" t="s">
        <v>3257</v>
      </c>
      <c r="D6922" t="s">
        <v>132</v>
      </c>
      <c r="E6922" t="s">
        <v>5284</v>
      </c>
      <c r="F6922" t="s">
        <v>3257</v>
      </c>
    </row>
    <row r="6923" spans="1:6" x14ac:dyDescent="0.25">
      <c r="A6923" t="s">
        <v>132</v>
      </c>
      <c r="B6923" t="s">
        <v>5284</v>
      </c>
      <c r="C6923" t="s">
        <v>3285</v>
      </c>
      <c r="D6923" t="s">
        <v>132</v>
      </c>
      <c r="E6923" t="s">
        <v>5284</v>
      </c>
      <c r="F6923" t="s">
        <v>3285</v>
      </c>
    </row>
    <row r="6924" spans="1:6" x14ac:dyDescent="0.25">
      <c r="A6924" t="s">
        <v>132</v>
      </c>
      <c r="B6924" t="s">
        <v>5284</v>
      </c>
      <c r="C6924" t="s">
        <v>3317</v>
      </c>
      <c r="D6924" t="s">
        <v>132</v>
      </c>
      <c r="E6924" t="s">
        <v>5284</v>
      </c>
      <c r="F6924" t="s">
        <v>3317</v>
      </c>
    </row>
    <row r="6925" spans="1:6" x14ac:dyDescent="0.25">
      <c r="A6925" t="s">
        <v>132</v>
      </c>
      <c r="B6925" t="s">
        <v>5284</v>
      </c>
      <c r="C6925" t="s">
        <v>9042</v>
      </c>
      <c r="D6925" t="s">
        <v>132</v>
      </c>
      <c r="E6925" t="s">
        <v>5284</v>
      </c>
      <c r="F6925" t="s">
        <v>9042</v>
      </c>
    </row>
    <row r="6926" spans="1:6" x14ac:dyDescent="0.25">
      <c r="A6926" t="s">
        <v>132</v>
      </c>
      <c r="B6926" t="s">
        <v>5284</v>
      </c>
      <c r="C6926" t="s">
        <v>3341</v>
      </c>
      <c r="D6926" t="s">
        <v>132</v>
      </c>
      <c r="E6926" t="s">
        <v>5284</v>
      </c>
      <c r="F6926" t="s">
        <v>3341</v>
      </c>
    </row>
    <row r="6927" spans="1:6" x14ac:dyDescent="0.25">
      <c r="A6927" t="s">
        <v>132</v>
      </c>
      <c r="B6927" t="s">
        <v>5284</v>
      </c>
      <c r="C6927" t="s">
        <v>7939</v>
      </c>
      <c r="D6927" t="s">
        <v>132</v>
      </c>
      <c r="E6927" t="s">
        <v>5284</v>
      </c>
      <c r="F6927" t="s">
        <v>7939</v>
      </c>
    </row>
    <row r="6928" spans="1:6" x14ac:dyDescent="0.25">
      <c r="A6928" t="s">
        <v>132</v>
      </c>
      <c r="B6928" t="s">
        <v>5284</v>
      </c>
      <c r="C6928" t="s">
        <v>7593</v>
      </c>
      <c r="D6928" t="s">
        <v>132</v>
      </c>
      <c r="E6928" t="s">
        <v>5284</v>
      </c>
      <c r="F6928" t="s">
        <v>7593</v>
      </c>
    </row>
    <row r="6929" spans="1:6" x14ac:dyDescent="0.25">
      <c r="A6929" t="s">
        <v>132</v>
      </c>
      <c r="B6929" t="s">
        <v>5284</v>
      </c>
      <c r="C6929" t="s">
        <v>3353</v>
      </c>
      <c r="D6929" t="s">
        <v>132</v>
      </c>
      <c r="E6929" t="s">
        <v>5284</v>
      </c>
      <c r="F6929" t="s">
        <v>3353</v>
      </c>
    </row>
    <row r="6930" spans="1:6" x14ac:dyDescent="0.25">
      <c r="A6930" t="s">
        <v>132</v>
      </c>
      <c r="B6930" t="s">
        <v>5284</v>
      </c>
      <c r="C6930" t="s">
        <v>3359</v>
      </c>
      <c r="D6930" t="s">
        <v>132</v>
      </c>
      <c r="E6930" t="s">
        <v>5284</v>
      </c>
      <c r="F6930" t="s">
        <v>3359</v>
      </c>
    </row>
    <row r="6931" spans="1:6" x14ac:dyDescent="0.25">
      <c r="A6931" t="s">
        <v>132</v>
      </c>
      <c r="B6931" t="s">
        <v>5284</v>
      </c>
      <c r="C6931" t="s">
        <v>3362</v>
      </c>
      <c r="D6931" t="s">
        <v>132</v>
      </c>
      <c r="E6931" t="s">
        <v>5284</v>
      </c>
      <c r="F6931" t="s">
        <v>3362</v>
      </c>
    </row>
    <row r="6932" spans="1:6" x14ac:dyDescent="0.25">
      <c r="A6932" t="s">
        <v>132</v>
      </c>
      <c r="B6932" t="s">
        <v>5284</v>
      </c>
      <c r="C6932" t="s">
        <v>3365</v>
      </c>
      <c r="D6932" t="s">
        <v>132</v>
      </c>
      <c r="E6932" t="s">
        <v>5284</v>
      </c>
      <c r="F6932" t="s">
        <v>3365</v>
      </c>
    </row>
    <row r="6933" spans="1:6" x14ac:dyDescent="0.25">
      <c r="A6933" t="s">
        <v>132</v>
      </c>
      <c r="B6933" t="s">
        <v>5284</v>
      </c>
      <c r="C6933" t="s">
        <v>7945</v>
      </c>
      <c r="D6933" t="s">
        <v>132</v>
      </c>
      <c r="E6933" t="s">
        <v>5284</v>
      </c>
      <c r="F6933" t="s">
        <v>7945</v>
      </c>
    </row>
    <row r="6934" spans="1:6" x14ac:dyDescent="0.25">
      <c r="A6934" t="s">
        <v>132</v>
      </c>
      <c r="B6934" t="s">
        <v>5284</v>
      </c>
      <c r="C6934" t="s">
        <v>3380</v>
      </c>
      <c r="D6934" t="s">
        <v>132</v>
      </c>
      <c r="E6934" t="s">
        <v>5284</v>
      </c>
      <c r="F6934" t="s">
        <v>3380</v>
      </c>
    </row>
    <row r="6935" spans="1:6" x14ac:dyDescent="0.25">
      <c r="A6935" t="s">
        <v>132</v>
      </c>
      <c r="B6935" t="s">
        <v>5284</v>
      </c>
      <c r="C6935" t="s">
        <v>3383</v>
      </c>
      <c r="D6935" t="s">
        <v>132</v>
      </c>
      <c r="E6935" t="s">
        <v>5284</v>
      </c>
      <c r="F6935" t="s">
        <v>3383</v>
      </c>
    </row>
    <row r="6936" spans="1:6" x14ac:dyDescent="0.25">
      <c r="A6936" t="s">
        <v>132</v>
      </c>
      <c r="B6936" t="s">
        <v>5284</v>
      </c>
      <c r="C6936" t="s">
        <v>7946</v>
      </c>
      <c r="D6936" t="s">
        <v>132</v>
      </c>
      <c r="E6936" t="s">
        <v>5284</v>
      </c>
      <c r="F6936" t="s">
        <v>7946</v>
      </c>
    </row>
    <row r="6937" spans="1:6" x14ac:dyDescent="0.25">
      <c r="A6937" t="s">
        <v>132</v>
      </c>
      <c r="B6937" t="s">
        <v>5284</v>
      </c>
      <c r="C6937" t="s">
        <v>7947</v>
      </c>
      <c r="D6937" t="s">
        <v>132</v>
      </c>
      <c r="E6937" t="s">
        <v>5284</v>
      </c>
      <c r="F6937" t="s">
        <v>7947</v>
      </c>
    </row>
    <row r="6938" spans="1:6" x14ac:dyDescent="0.25">
      <c r="A6938" t="s">
        <v>132</v>
      </c>
      <c r="B6938" t="s">
        <v>5284</v>
      </c>
      <c r="C6938" t="s">
        <v>3386</v>
      </c>
      <c r="D6938" t="s">
        <v>132</v>
      </c>
      <c r="E6938" t="s">
        <v>5284</v>
      </c>
      <c r="F6938" t="s">
        <v>3386</v>
      </c>
    </row>
    <row r="6939" spans="1:6" x14ac:dyDescent="0.25">
      <c r="A6939" t="s">
        <v>132</v>
      </c>
      <c r="B6939" t="s">
        <v>5284</v>
      </c>
      <c r="C6939" t="s">
        <v>7597</v>
      </c>
      <c r="D6939" t="s">
        <v>132</v>
      </c>
      <c r="E6939" t="s">
        <v>5284</v>
      </c>
      <c r="F6939" t="s">
        <v>7597</v>
      </c>
    </row>
    <row r="6940" spans="1:6" x14ac:dyDescent="0.25">
      <c r="A6940" t="s">
        <v>132</v>
      </c>
      <c r="B6940" t="s">
        <v>5284</v>
      </c>
      <c r="C6940" t="s">
        <v>3397</v>
      </c>
      <c r="D6940" t="s">
        <v>132</v>
      </c>
      <c r="E6940" t="s">
        <v>5284</v>
      </c>
      <c r="F6940" t="s">
        <v>3397</v>
      </c>
    </row>
    <row r="6941" spans="1:6" x14ac:dyDescent="0.25">
      <c r="A6941" t="s">
        <v>132</v>
      </c>
      <c r="B6941" t="s">
        <v>5284</v>
      </c>
      <c r="C6941" t="s">
        <v>7950</v>
      </c>
      <c r="D6941" t="s">
        <v>132</v>
      </c>
      <c r="E6941" t="s">
        <v>5284</v>
      </c>
      <c r="F6941" t="s">
        <v>7950</v>
      </c>
    </row>
    <row r="6942" spans="1:6" x14ac:dyDescent="0.25">
      <c r="A6942" t="s">
        <v>132</v>
      </c>
      <c r="B6942" t="s">
        <v>5284</v>
      </c>
      <c r="C6942" t="s">
        <v>7951</v>
      </c>
      <c r="D6942" t="s">
        <v>132</v>
      </c>
      <c r="E6942" t="s">
        <v>5284</v>
      </c>
      <c r="F6942" t="s">
        <v>7951</v>
      </c>
    </row>
    <row r="6943" spans="1:6" x14ac:dyDescent="0.25">
      <c r="A6943" t="s">
        <v>132</v>
      </c>
      <c r="B6943" t="s">
        <v>5284</v>
      </c>
      <c r="C6943" t="s">
        <v>7952</v>
      </c>
      <c r="D6943" t="s">
        <v>132</v>
      </c>
      <c r="E6943" t="s">
        <v>5284</v>
      </c>
      <c r="F6943" t="s">
        <v>7952</v>
      </c>
    </row>
    <row r="6944" spans="1:6" x14ac:dyDescent="0.25">
      <c r="A6944" t="s">
        <v>132</v>
      </c>
      <c r="B6944" t="s">
        <v>5284</v>
      </c>
      <c r="C6944" t="s">
        <v>3409</v>
      </c>
      <c r="D6944" t="s">
        <v>132</v>
      </c>
      <c r="E6944" t="s">
        <v>5284</v>
      </c>
      <c r="F6944" t="s">
        <v>3409</v>
      </c>
    </row>
    <row r="6945" spans="1:6" x14ac:dyDescent="0.25">
      <c r="A6945" t="s">
        <v>132</v>
      </c>
      <c r="B6945" t="s">
        <v>5284</v>
      </c>
      <c r="C6945" t="s">
        <v>8424</v>
      </c>
      <c r="D6945" t="s">
        <v>132</v>
      </c>
      <c r="E6945" t="s">
        <v>5284</v>
      </c>
      <c r="F6945" t="s">
        <v>8424</v>
      </c>
    </row>
    <row r="6946" spans="1:6" x14ac:dyDescent="0.25">
      <c r="A6946" t="s">
        <v>132</v>
      </c>
      <c r="B6946" t="s">
        <v>5284</v>
      </c>
      <c r="C6946" t="s">
        <v>7957</v>
      </c>
      <c r="D6946" t="s">
        <v>132</v>
      </c>
      <c r="E6946" t="s">
        <v>5284</v>
      </c>
      <c r="F6946" t="s">
        <v>7957</v>
      </c>
    </row>
    <row r="6947" spans="1:6" x14ac:dyDescent="0.25">
      <c r="A6947" t="s">
        <v>132</v>
      </c>
      <c r="B6947" t="s">
        <v>5284</v>
      </c>
      <c r="C6947" t="s">
        <v>8049</v>
      </c>
      <c r="D6947" t="s">
        <v>132</v>
      </c>
      <c r="E6947" t="s">
        <v>5284</v>
      </c>
      <c r="F6947" t="s">
        <v>8049</v>
      </c>
    </row>
    <row r="6948" spans="1:6" x14ac:dyDescent="0.25">
      <c r="A6948" t="s">
        <v>132</v>
      </c>
      <c r="B6948" t="s">
        <v>5284</v>
      </c>
      <c r="C6948" t="s">
        <v>8033</v>
      </c>
      <c r="D6948" t="s">
        <v>132</v>
      </c>
      <c r="E6948" t="s">
        <v>5284</v>
      </c>
      <c r="F6948" t="s">
        <v>8033</v>
      </c>
    </row>
    <row r="6949" spans="1:6" x14ac:dyDescent="0.25">
      <c r="A6949" t="s">
        <v>132</v>
      </c>
      <c r="B6949" t="s">
        <v>5284</v>
      </c>
      <c r="C6949" t="s">
        <v>7601</v>
      </c>
      <c r="D6949" t="s">
        <v>132</v>
      </c>
      <c r="E6949" t="s">
        <v>5284</v>
      </c>
      <c r="F6949" t="s">
        <v>7601</v>
      </c>
    </row>
    <row r="6950" spans="1:6" x14ac:dyDescent="0.25">
      <c r="A6950" t="s">
        <v>132</v>
      </c>
      <c r="B6950" t="s">
        <v>5284</v>
      </c>
      <c r="C6950" t="s">
        <v>4513</v>
      </c>
      <c r="D6950" t="s">
        <v>132</v>
      </c>
      <c r="E6950" t="s">
        <v>5284</v>
      </c>
      <c r="F6950" t="s">
        <v>4513</v>
      </c>
    </row>
    <row r="6951" spans="1:6" x14ac:dyDescent="0.25">
      <c r="A6951" t="s">
        <v>132</v>
      </c>
      <c r="B6951" t="s">
        <v>5284</v>
      </c>
      <c r="C6951" t="s">
        <v>7604</v>
      </c>
      <c r="D6951" t="s">
        <v>132</v>
      </c>
      <c r="E6951" t="s">
        <v>5284</v>
      </c>
      <c r="F6951" t="s">
        <v>7604</v>
      </c>
    </row>
    <row r="6952" spans="1:6" x14ac:dyDescent="0.25">
      <c r="A6952" t="s">
        <v>132</v>
      </c>
      <c r="B6952" t="s">
        <v>5284</v>
      </c>
      <c r="C6952" t="s">
        <v>4517</v>
      </c>
      <c r="D6952" t="s">
        <v>132</v>
      </c>
      <c r="E6952" t="s">
        <v>5284</v>
      </c>
      <c r="F6952" t="s">
        <v>4517</v>
      </c>
    </row>
    <row r="6953" spans="1:6" x14ac:dyDescent="0.25">
      <c r="A6953" t="s">
        <v>132</v>
      </c>
      <c r="B6953" t="s">
        <v>5284</v>
      </c>
      <c r="C6953" t="s">
        <v>7611</v>
      </c>
      <c r="D6953" t="s">
        <v>132</v>
      </c>
      <c r="E6953" t="s">
        <v>5284</v>
      </c>
      <c r="F6953" t="s">
        <v>7611</v>
      </c>
    </row>
    <row r="6954" spans="1:6" x14ac:dyDescent="0.25">
      <c r="A6954" t="s">
        <v>132</v>
      </c>
      <c r="B6954" t="s">
        <v>5284</v>
      </c>
      <c r="C6954" t="s">
        <v>7978</v>
      </c>
      <c r="D6954" t="s">
        <v>132</v>
      </c>
      <c r="E6954" t="s">
        <v>5284</v>
      </c>
      <c r="F6954" t="s">
        <v>7978</v>
      </c>
    </row>
    <row r="6955" spans="1:6" x14ac:dyDescent="0.25">
      <c r="A6955" t="s">
        <v>132</v>
      </c>
      <c r="B6955" t="s">
        <v>5284</v>
      </c>
      <c r="C6955" t="s">
        <v>7612</v>
      </c>
      <c r="D6955" t="s">
        <v>132</v>
      </c>
      <c r="E6955" t="s">
        <v>5284</v>
      </c>
      <c r="F6955" t="s">
        <v>7612</v>
      </c>
    </row>
    <row r="6956" spans="1:6" x14ac:dyDescent="0.25">
      <c r="A6956" t="s">
        <v>132</v>
      </c>
      <c r="B6956" t="s">
        <v>5284</v>
      </c>
      <c r="C6956" t="s">
        <v>7614</v>
      </c>
      <c r="D6956" t="s">
        <v>132</v>
      </c>
      <c r="E6956" t="s">
        <v>5284</v>
      </c>
      <c r="F6956" t="s">
        <v>7614</v>
      </c>
    </row>
    <row r="6957" spans="1:6" x14ac:dyDescent="0.25">
      <c r="A6957" t="s">
        <v>132</v>
      </c>
      <c r="B6957" t="s">
        <v>5284</v>
      </c>
      <c r="C6957" t="s">
        <v>7618</v>
      </c>
      <c r="D6957" t="s">
        <v>132</v>
      </c>
      <c r="E6957" t="s">
        <v>5284</v>
      </c>
      <c r="F6957" t="s">
        <v>7618</v>
      </c>
    </row>
    <row r="6958" spans="1:6" x14ac:dyDescent="0.25">
      <c r="A6958" t="s">
        <v>132</v>
      </c>
      <c r="B6958" t="s">
        <v>5284</v>
      </c>
      <c r="C6958" t="s">
        <v>7874</v>
      </c>
      <c r="D6958" t="s">
        <v>132</v>
      </c>
      <c r="E6958" t="s">
        <v>5284</v>
      </c>
      <c r="F6958" t="s">
        <v>7874</v>
      </c>
    </row>
    <row r="6959" spans="1:6" x14ac:dyDescent="0.25">
      <c r="A6959" t="s">
        <v>132</v>
      </c>
      <c r="B6959" t="s">
        <v>5284</v>
      </c>
      <c r="C6959" t="s">
        <v>7623</v>
      </c>
      <c r="D6959" t="s">
        <v>132</v>
      </c>
      <c r="E6959" t="s">
        <v>5284</v>
      </c>
      <c r="F6959" t="s">
        <v>7623</v>
      </c>
    </row>
    <row r="6960" spans="1:6" x14ac:dyDescent="0.25">
      <c r="A6960" t="s">
        <v>132</v>
      </c>
      <c r="B6960" t="s">
        <v>5284</v>
      </c>
      <c r="C6960" t="s">
        <v>7627</v>
      </c>
      <c r="D6960" t="s">
        <v>132</v>
      </c>
      <c r="E6960" t="s">
        <v>5284</v>
      </c>
      <c r="F6960" t="s">
        <v>7627</v>
      </c>
    </row>
    <row r="6961" spans="1:6" x14ac:dyDescent="0.25">
      <c r="A6961" t="s">
        <v>132</v>
      </c>
      <c r="B6961" t="s">
        <v>7667</v>
      </c>
      <c r="C6961" t="s">
        <v>8036</v>
      </c>
      <c r="D6961" t="s">
        <v>132</v>
      </c>
      <c r="E6961" t="s">
        <v>7667</v>
      </c>
      <c r="F6961" t="s">
        <v>8036</v>
      </c>
    </row>
    <row r="6962" spans="1:6" x14ac:dyDescent="0.25">
      <c r="A6962" t="s">
        <v>132</v>
      </c>
      <c r="B6962" t="s">
        <v>7667</v>
      </c>
      <c r="C6962" t="s">
        <v>8040</v>
      </c>
      <c r="D6962" t="s">
        <v>132</v>
      </c>
      <c r="E6962" t="s">
        <v>7667</v>
      </c>
      <c r="F6962" t="s">
        <v>8040</v>
      </c>
    </row>
    <row r="6963" spans="1:6" x14ac:dyDescent="0.25">
      <c r="A6963" t="s">
        <v>132</v>
      </c>
      <c r="B6963" t="s">
        <v>7667</v>
      </c>
      <c r="C6963" t="s">
        <v>8037</v>
      </c>
      <c r="D6963" t="s">
        <v>132</v>
      </c>
      <c r="E6963" t="s">
        <v>7667</v>
      </c>
      <c r="F6963" t="s">
        <v>8037</v>
      </c>
    </row>
    <row r="6964" spans="1:6" x14ac:dyDescent="0.25">
      <c r="A6964" t="s">
        <v>132</v>
      </c>
      <c r="B6964" t="s">
        <v>7667</v>
      </c>
      <c r="C6964" t="s">
        <v>8038</v>
      </c>
      <c r="D6964" t="s">
        <v>132</v>
      </c>
      <c r="E6964" t="s">
        <v>7667</v>
      </c>
      <c r="F6964" t="s">
        <v>8038</v>
      </c>
    </row>
    <row r="6965" spans="1:6" x14ac:dyDescent="0.25">
      <c r="A6965" t="s">
        <v>132</v>
      </c>
      <c r="B6965" t="s">
        <v>7667</v>
      </c>
      <c r="C6965" t="s">
        <v>8039</v>
      </c>
      <c r="D6965" t="s">
        <v>132</v>
      </c>
      <c r="E6965" t="s">
        <v>7667</v>
      </c>
      <c r="F6965" t="s">
        <v>8039</v>
      </c>
    </row>
    <row r="6966" spans="1:6" x14ac:dyDescent="0.25">
      <c r="A6966" t="s">
        <v>132</v>
      </c>
      <c r="B6966" t="s">
        <v>7667</v>
      </c>
      <c r="C6966" t="s">
        <v>8041</v>
      </c>
      <c r="D6966" t="s">
        <v>132</v>
      </c>
      <c r="E6966" t="s">
        <v>7667</v>
      </c>
      <c r="F6966" t="s">
        <v>8041</v>
      </c>
    </row>
    <row r="6967" spans="1:6" x14ac:dyDescent="0.25">
      <c r="A6967" t="s">
        <v>132</v>
      </c>
      <c r="B6967" t="s">
        <v>7702</v>
      </c>
      <c r="C6967" t="s">
        <v>3257</v>
      </c>
      <c r="D6967" t="s">
        <v>132</v>
      </c>
      <c r="E6967" t="s">
        <v>7702</v>
      </c>
      <c r="F6967" t="s">
        <v>3257</v>
      </c>
    </row>
    <row r="6968" spans="1:6" x14ac:dyDescent="0.25">
      <c r="A6968" t="s">
        <v>132</v>
      </c>
      <c r="B6968" t="s">
        <v>7702</v>
      </c>
      <c r="C6968" t="s">
        <v>3285</v>
      </c>
      <c r="D6968" t="s">
        <v>132</v>
      </c>
      <c r="E6968" t="s">
        <v>7702</v>
      </c>
      <c r="F6968" t="s">
        <v>3285</v>
      </c>
    </row>
    <row r="6969" spans="1:6" x14ac:dyDescent="0.25">
      <c r="A6969" t="s">
        <v>132</v>
      </c>
      <c r="B6969" t="s">
        <v>7702</v>
      </c>
      <c r="C6969" t="s">
        <v>3317</v>
      </c>
      <c r="D6969" t="s">
        <v>132</v>
      </c>
      <c r="E6969" t="s">
        <v>7702</v>
      </c>
      <c r="F6969" t="s">
        <v>3317</v>
      </c>
    </row>
    <row r="6970" spans="1:6" x14ac:dyDescent="0.25">
      <c r="A6970" t="s">
        <v>132</v>
      </c>
      <c r="B6970" t="s">
        <v>7702</v>
      </c>
      <c r="C6970" t="s">
        <v>9042</v>
      </c>
      <c r="D6970" t="s">
        <v>132</v>
      </c>
      <c r="E6970" t="s">
        <v>7702</v>
      </c>
      <c r="F6970" t="s">
        <v>9042</v>
      </c>
    </row>
    <row r="6971" spans="1:6" x14ac:dyDescent="0.25">
      <c r="A6971" t="s">
        <v>132</v>
      </c>
      <c r="B6971" t="s">
        <v>7702</v>
      </c>
      <c r="C6971" t="s">
        <v>3341</v>
      </c>
      <c r="D6971" t="s">
        <v>132</v>
      </c>
      <c r="E6971" t="s">
        <v>7702</v>
      </c>
      <c r="F6971" t="s">
        <v>3341</v>
      </c>
    </row>
    <row r="6972" spans="1:6" x14ac:dyDescent="0.25">
      <c r="A6972" t="s">
        <v>132</v>
      </c>
      <c r="B6972" t="s">
        <v>7702</v>
      </c>
      <c r="C6972" t="s">
        <v>7939</v>
      </c>
      <c r="D6972" t="s">
        <v>132</v>
      </c>
      <c r="E6972" t="s">
        <v>7702</v>
      </c>
      <c r="F6972" t="s">
        <v>7939</v>
      </c>
    </row>
    <row r="6973" spans="1:6" x14ac:dyDescent="0.25">
      <c r="A6973" t="s">
        <v>132</v>
      </c>
      <c r="B6973" t="s">
        <v>7702</v>
      </c>
      <c r="C6973" t="s">
        <v>7593</v>
      </c>
      <c r="D6973" t="s">
        <v>132</v>
      </c>
      <c r="E6973" t="s">
        <v>7702</v>
      </c>
      <c r="F6973" t="s">
        <v>7593</v>
      </c>
    </row>
    <row r="6974" spans="1:6" x14ac:dyDescent="0.25">
      <c r="A6974" t="s">
        <v>132</v>
      </c>
      <c r="B6974" t="s">
        <v>7702</v>
      </c>
      <c r="C6974" t="s">
        <v>3353</v>
      </c>
      <c r="D6974" t="s">
        <v>132</v>
      </c>
      <c r="E6974" t="s">
        <v>7702</v>
      </c>
      <c r="F6974" t="s">
        <v>3353</v>
      </c>
    </row>
    <row r="6975" spans="1:6" x14ac:dyDescent="0.25">
      <c r="A6975" t="s">
        <v>132</v>
      </c>
      <c r="B6975" t="s">
        <v>7702</v>
      </c>
      <c r="C6975" t="s">
        <v>3359</v>
      </c>
      <c r="D6975" t="s">
        <v>132</v>
      </c>
      <c r="E6975" t="s">
        <v>7702</v>
      </c>
      <c r="F6975" t="s">
        <v>3359</v>
      </c>
    </row>
    <row r="6976" spans="1:6" x14ac:dyDescent="0.25">
      <c r="A6976" t="s">
        <v>132</v>
      </c>
      <c r="B6976" t="s">
        <v>7702</v>
      </c>
      <c r="C6976" t="s">
        <v>3362</v>
      </c>
      <c r="D6976" t="s">
        <v>132</v>
      </c>
      <c r="E6976" t="s">
        <v>7702</v>
      </c>
      <c r="F6976" t="s">
        <v>3362</v>
      </c>
    </row>
    <row r="6977" spans="1:6" x14ac:dyDescent="0.25">
      <c r="A6977" t="s">
        <v>132</v>
      </c>
      <c r="B6977" t="s">
        <v>7702</v>
      </c>
      <c r="C6977" t="s">
        <v>3365</v>
      </c>
      <c r="D6977" t="s">
        <v>132</v>
      </c>
      <c r="E6977" t="s">
        <v>7702</v>
      </c>
      <c r="F6977" t="s">
        <v>3365</v>
      </c>
    </row>
    <row r="6978" spans="1:6" x14ac:dyDescent="0.25">
      <c r="A6978" t="s">
        <v>132</v>
      </c>
      <c r="B6978" t="s">
        <v>7702</v>
      </c>
      <c r="C6978" t="s">
        <v>7945</v>
      </c>
      <c r="D6978" t="s">
        <v>132</v>
      </c>
      <c r="E6978" t="s">
        <v>7702</v>
      </c>
      <c r="F6978" t="s">
        <v>7945</v>
      </c>
    </row>
    <row r="6979" spans="1:6" x14ac:dyDescent="0.25">
      <c r="A6979" t="s">
        <v>132</v>
      </c>
      <c r="B6979" t="s">
        <v>7702</v>
      </c>
      <c r="C6979" t="s">
        <v>3380</v>
      </c>
      <c r="D6979" t="s">
        <v>132</v>
      </c>
      <c r="E6979" t="s">
        <v>7702</v>
      </c>
      <c r="F6979" t="s">
        <v>3380</v>
      </c>
    </row>
    <row r="6980" spans="1:6" x14ac:dyDescent="0.25">
      <c r="A6980" t="s">
        <v>132</v>
      </c>
      <c r="B6980" t="s">
        <v>7702</v>
      </c>
      <c r="C6980" t="s">
        <v>3383</v>
      </c>
      <c r="D6980" t="s">
        <v>132</v>
      </c>
      <c r="E6980" t="s">
        <v>7702</v>
      </c>
      <c r="F6980" t="s">
        <v>3383</v>
      </c>
    </row>
    <row r="6981" spans="1:6" x14ac:dyDescent="0.25">
      <c r="A6981" t="s">
        <v>132</v>
      </c>
      <c r="B6981" t="s">
        <v>7702</v>
      </c>
      <c r="C6981" t="s">
        <v>7946</v>
      </c>
      <c r="D6981" t="s">
        <v>132</v>
      </c>
      <c r="E6981" t="s">
        <v>7702</v>
      </c>
      <c r="F6981" t="s">
        <v>7946</v>
      </c>
    </row>
    <row r="6982" spans="1:6" x14ac:dyDescent="0.25">
      <c r="A6982" t="s">
        <v>132</v>
      </c>
      <c r="B6982" t="s">
        <v>7702</v>
      </c>
      <c r="C6982" t="s">
        <v>7947</v>
      </c>
      <c r="D6982" t="s">
        <v>132</v>
      </c>
      <c r="E6982" t="s">
        <v>7702</v>
      </c>
      <c r="F6982" t="s">
        <v>7947</v>
      </c>
    </row>
    <row r="6983" spans="1:6" x14ac:dyDescent="0.25">
      <c r="A6983" t="s">
        <v>132</v>
      </c>
      <c r="B6983" t="s">
        <v>7702</v>
      </c>
      <c r="C6983" t="s">
        <v>3386</v>
      </c>
      <c r="D6983" t="s">
        <v>132</v>
      </c>
      <c r="E6983" t="s">
        <v>7702</v>
      </c>
      <c r="F6983" t="s">
        <v>3386</v>
      </c>
    </row>
    <row r="6984" spans="1:6" x14ac:dyDescent="0.25">
      <c r="A6984" t="s">
        <v>132</v>
      </c>
      <c r="B6984" t="s">
        <v>7702</v>
      </c>
      <c r="C6984" t="s">
        <v>7597</v>
      </c>
      <c r="D6984" t="s">
        <v>132</v>
      </c>
      <c r="E6984" t="s">
        <v>7702</v>
      </c>
      <c r="F6984" t="s">
        <v>7597</v>
      </c>
    </row>
    <row r="6985" spans="1:6" x14ac:dyDescent="0.25">
      <c r="A6985" t="s">
        <v>132</v>
      </c>
      <c r="B6985" t="s">
        <v>7702</v>
      </c>
      <c r="C6985" t="s">
        <v>3397</v>
      </c>
      <c r="D6985" t="s">
        <v>132</v>
      </c>
      <c r="E6985" t="s">
        <v>7702</v>
      </c>
      <c r="F6985" t="s">
        <v>3397</v>
      </c>
    </row>
    <row r="6986" spans="1:6" x14ac:dyDescent="0.25">
      <c r="A6986" t="s">
        <v>132</v>
      </c>
      <c r="B6986" t="s">
        <v>7702</v>
      </c>
      <c r="C6986" t="s">
        <v>7950</v>
      </c>
      <c r="D6986" t="s">
        <v>132</v>
      </c>
      <c r="E6986" t="s">
        <v>7702</v>
      </c>
      <c r="F6986" t="s">
        <v>7950</v>
      </c>
    </row>
    <row r="6987" spans="1:6" x14ac:dyDescent="0.25">
      <c r="A6987" t="s">
        <v>132</v>
      </c>
      <c r="B6987" t="s">
        <v>7702</v>
      </c>
      <c r="C6987" t="s">
        <v>7951</v>
      </c>
      <c r="D6987" t="s">
        <v>132</v>
      </c>
      <c r="E6987" t="s">
        <v>7702</v>
      </c>
      <c r="F6987" t="s">
        <v>7951</v>
      </c>
    </row>
    <row r="6988" spans="1:6" x14ac:dyDescent="0.25">
      <c r="A6988" t="s">
        <v>132</v>
      </c>
      <c r="B6988" t="s">
        <v>7702</v>
      </c>
      <c r="C6988" t="s">
        <v>7952</v>
      </c>
      <c r="D6988" t="s">
        <v>132</v>
      </c>
      <c r="E6988" t="s">
        <v>7702</v>
      </c>
      <c r="F6988" t="s">
        <v>7952</v>
      </c>
    </row>
    <row r="6989" spans="1:6" x14ac:dyDescent="0.25">
      <c r="A6989" t="s">
        <v>132</v>
      </c>
      <c r="B6989" t="s">
        <v>7702</v>
      </c>
      <c r="C6989" t="s">
        <v>3409</v>
      </c>
      <c r="D6989" t="s">
        <v>132</v>
      </c>
      <c r="E6989" t="s">
        <v>7702</v>
      </c>
      <c r="F6989" t="s">
        <v>3409</v>
      </c>
    </row>
    <row r="6990" spans="1:6" x14ac:dyDescent="0.25">
      <c r="A6990" t="s">
        <v>132</v>
      </c>
      <c r="B6990" t="s">
        <v>7702</v>
      </c>
      <c r="C6990" t="s">
        <v>8424</v>
      </c>
      <c r="D6990" t="s">
        <v>132</v>
      </c>
      <c r="E6990" t="s">
        <v>7702</v>
      </c>
      <c r="F6990" t="s">
        <v>8424</v>
      </c>
    </row>
    <row r="6991" spans="1:6" x14ac:dyDescent="0.25">
      <c r="A6991" t="s">
        <v>132</v>
      </c>
      <c r="B6991" t="s">
        <v>7702</v>
      </c>
      <c r="C6991" t="s">
        <v>7957</v>
      </c>
      <c r="D6991" t="s">
        <v>132</v>
      </c>
      <c r="E6991" t="s">
        <v>7702</v>
      </c>
      <c r="F6991" t="s">
        <v>7957</v>
      </c>
    </row>
    <row r="6992" spans="1:6" x14ac:dyDescent="0.25">
      <c r="A6992" t="s">
        <v>132</v>
      </c>
      <c r="B6992" t="s">
        <v>7702</v>
      </c>
      <c r="C6992" t="s">
        <v>8049</v>
      </c>
      <c r="D6992" t="s">
        <v>132</v>
      </c>
      <c r="E6992" t="s">
        <v>7702</v>
      </c>
      <c r="F6992" t="s">
        <v>8049</v>
      </c>
    </row>
    <row r="6993" spans="1:6" x14ac:dyDescent="0.25">
      <c r="A6993" t="s">
        <v>132</v>
      </c>
      <c r="B6993" t="s">
        <v>7702</v>
      </c>
      <c r="C6993" t="s">
        <v>8033</v>
      </c>
      <c r="D6993" t="s">
        <v>132</v>
      </c>
      <c r="E6993" t="s">
        <v>7702</v>
      </c>
      <c r="F6993" t="s">
        <v>8033</v>
      </c>
    </row>
    <row r="6994" spans="1:6" x14ac:dyDescent="0.25">
      <c r="A6994" t="s">
        <v>132</v>
      </c>
      <c r="B6994" t="s">
        <v>7702</v>
      </c>
      <c r="C6994" t="s">
        <v>7601</v>
      </c>
      <c r="D6994" t="s">
        <v>132</v>
      </c>
      <c r="E6994" t="s">
        <v>7702</v>
      </c>
      <c r="F6994" t="s">
        <v>7601</v>
      </c>
    </row>
    <row r="6995" spans="1:6" x14ac:dyDescent="0.25">
      <c r="A6995" t="s">
        <v>132</v>
      </c>
      <c r="B6995" t="s">
        <v>7702</v>
      </c>
      <c r="C6995" t="s">
        <v>7611</v>
      </c>
      <c r="D6995" t="s">
        <v>132</v>
      </c>
      <c r="E6995" t="s">
        <v>7702</v>
      </c>
      <c r="F6995" t="s">
        <v>7611</v>
      </c>
    </row>
    <row r="6996" spans="1:6" x14ac:dyDescent="0.25">
      <c r="A6996" t="s">
        <v>132</v>
      </c>
      <c r="B6996" t="s">
        <v>7702</v>
      </c>
      <c r="C6996" t="s">
        <v>7612</v>
      </c>
      <c r="D6996" t="s">
        <v>132</v>
      </c>
      <c r="E6996" t="s">
        <v>7702</v>
      </c>
      <c r="F6996" t="s">
        <v>7612</v>
      </c>
    </row>
    <row r="6997" spans="1:6" x14ac:dyDescent="0.25">
      <c r="A6997" t="s">
        <v>132</v>
      </c>
      <c r="B6997" t="s">
        <v>7702</v>
      </c>
      <c r="C6997" t="s">
        <v>7614</v>
      </c>
      <c r="D6997" t="s">
        <v>132</v>
      </c>
      <c r="E6997" t="s">
        <v>7702</v>
      </c>
      <c r="F6997" t="s">
        <v>7614</v>
      </c>
    </row>
    <row r="6998" spans="1:6" x14ac:dyDescent="0.25">
      <c r="A6998" t="s">
        <v>132</v>
      </c>
      <c r="B6998" t="s">
        <v>7702</v>
      </c>
      <c r="C6998" t="s">
        <v>7618</v>
      </c>
      <c r="D6998" t="s">
        <v>132</v>
      </c>
      <c r="E6998" t="s">
        <v>7702</v>
      </c>
      <c r="F6998" t="s">
        <v>7618</v>
      </c>
    </row>
    <row r="6999" spans="1:6" x14ac:dyDescent="0.25">
      <c r="A6999" t="s">
        <v>132</v>
      </c>
      <c r="B6999" t="s">
        <v>7702</v>
      </c>
      <c r="C6999" t="s">
        <v>7874</v>
      </c>
      <c r="D6999" t="s">
        <v>132</v>
      </c>
      <c r="E6999" t="s">
        <v>7702</v>
      </c>
      <c r="F6999" t="s">
        <v>7874</v>
      </c>
    </row>
    <row r="7000" spans="1:6" x14ac:dyDescent="0.25">
      <c r="A7000" t="s">
        <v>132</v>
      </c>
      <c r="B7000" t="s">
        <v>7702</v>
      </c>
      <c r="C7000" t="s">
        <v>7623</v>
      </c>
      <c r="D7000" t="s">
        <v>132</v>
      </c>
      <c r="E7000" t="s">
        <v>7702</v>
      </c>
      <c r="F7000" t="s">
        <v>7623</v>
      </c>
    </row>
    <row r="7001" spans="1:6" x14ac:dyDescent="0.25">
      <c r="A7001" t="s">
        <v>132</v>
      </c>
      <c r="B7001" t="s">
        <v>7702</v>
      </c>
      <c r="C7001" t="s">
        <v>7627</v>
      </c>
      <c r="D7001" t="s">
        <v>132</v>
      </c>
      <c r="E7001" t="s">
        <v>7702</v>
      </c>
      <c r="F7001" t="s">
        <v>7627</v>
      </c>
    </row>
    <row r="7002" spans="1:6" x14ac:dyDescent="0.25">
      <c r="A7002" t="s">
        <v>132</v>
      </c>
      <c r="B7002" t="s">
        <v>5288</v>
      </c>
      <c r="C7002" t="s">
        <v>7905</v>
      </c>
      <c r="D7002" t="s">
        <v>132</v>
      </c>
      <c r="E7002" t="s">
        <v>5288</v>
      </c>
      <c r="F7002" t="s">
        <v>7905</v>
      </c>
    </row>
    <row r="7003" spans="1:6" x14ac:dyDescent="0.25">
      <c r="A7003" t="s">
        <v>132</v>
      </c>
      <c r="B7003" t="s">
        <v>5288</v>
      </c>
      <c r="C7003" t="s">
        <v>7983</v>
      </c>
      <c r="D7003" t="s">
        <v>132</v>
      </c>
      <c r="E7003" t="s">
        <v>5288</v>
      </c>
      <c r="F7003" t="s">
        <v>7983</v>
      </c>
    </row>
    <row r="7004" spans="1:6" x14ac:dyDescent="0.25">
      <c r="A7004" t="s">
        <v>132</v>
      </c>
      <c r="B7004" t="s">
        <v>5288</v>
      </c>
      <c r="C7004" t="s">
        <v>7984</v>
      </c>
      <c r="D7004" t="s">
        <v>132</v>
      </c>
      <c r="E7004" t="s">
        <v>5288</v>
      </c>
      <c r="F7004" t="s">
        <v>7984</v>
      </c>
    </row>
    <row r="7005" spans="1:6" x14ac:dyDescent="0.25">
      <c r="A7005" t="s">
        <v>132</v>
      </c>
      <c r="B7005" t="s">
        <v>5288</v>
      </c>
      <c r="C7005" t="s">
        <v>3480</v>
      </c>
      <c r="D7005" t="s">
        <v>132</v>
      </c>
      <c r="E7005" t="s">
        <v>5288</v>
      </c>
      <c r="F7005" t="s">
        <v>3480</v>
      </c>
    </row>
    <row r="7006" spans="1:6" x14ac:dyDescent="0.25">
      <c r="A7006" t="s">
        <v>132</v>
      </c>
      <c r="B7006" t="s">
        <v>5288</v>
      </c>
      <c r="C7006" t="s">
        <v>3489</v>
      </c>
      <c r="D7006" t="s">
        <v>132</v>
      </c>
      <c r="E7006" t="s">
        <v>5288</v>
      </c>
      <c r="F7006" t="s">
        <v>3489</v>
      </c>
    </row>
    <row r="7007" spans="1:6" x14ac:dyDescent="0.25">
      <c r="A7007" t="s">
        <v>132</v>
      </c>
      <c r="B7007" t="s">
        <v>5288</v>
      </c>
      <c r="C7007" t="s">
        <v>3492</v>
      </c>
      <c r="D7007" t="s">
        <v>132</v>
      </c>
      <c r="E7007" t="s">
        <v>5288</v>
      </c>
      <c r="F7007" t="s">
        <v>3492</v>
      </c>
    </row>
    <row r="7008" spans="1:6" x14ac:dyDescent="0.25">
      <c r="A7008" t="s">
        <v>132</v>
      </c>
      <c r="B7008" t="s">
        <v>5288</v>
      </c>
      <c r="C7008" t="s">
        <v>3495</v>
      </c>
      <c r="D7008" t="s">
        <v>132</v>
      </c>
      <c r="E7008" t="s">
        <v>5288</v>
      </c>
      <c r="F7008" t="s">
        <v>3495</v>
      </c>
    </row>
    <row r="7009" spans="1:6" x14ac:dyDescent="0.25">
      <c r="A7009" t="s">
        <v>132</v>
      </c>
      <c r="B7009" t="s">
        <v>5288</v>
      </c>
      <c r="C7009" t="s">
        <v>7615</v>
      </c>
      <c r="D7009" t="s">
        <v>132</v>
      </c>
      <c r="E7009" t="s">
        <v>5288</v>
      </c>
      <c r="F7009" t="s">
        <v>7615</v>
      </c>
    </row>
    <row r="7010" spans="1:6" x14ac:dyDescent="0.25">
      <c r="A7010" t="s">
        <v>132</v>
      </c>
      <c r="B7010" t="s">
        <v>5288</v>
      </c>
      <c r="C7010" t="s">
        <v>3513</v>
      </c>
      <c r="D7010" t="s">
        <v>132</v>
      </c>
      <c r="E7010" t="s">
        <v>5288</v>
      </c>
      <c r="F7010" t="s">
        <v>3513</v>
      </c>
    </row>
    <row r="7011" spans="1:6" x14ac:dyDescent="0.25">
      <c r="A7011" t="s">
        <v>132</v>
      </c>
      <c r="B7011" t="s">
        <v>5288</v>
      </c>
      <c r="C7011" t="s">
        <v>3521</v>
      </c>
      <c r="D7011" t="s">
        <v>132</v>
      </c>
      <c r="E7011" t="s">
        <v>5288</v>
      </c>
      <c r="F7011" t="s">
        <v>3521</v>
      </c>
    </row>
    <row r="7012" spans="1:6" x14ac:dyDescent="0.25">
      <c r="A7012" t="s">
        <v>132</v>
      </c>
      <c r="B7012" t="s">
        <v>5288</v>
      </c>
      <c r="C7012" t="s">
        <v>3532</v>
      </c>
      <c r="D7012" t="s">
        <v>132</v>
      </c>
      <c r="E7012" t="s">
        <v>5288</v>
      </c>
      <c r="F7012" t="s">
        <v>3532</v>
      </c>
    </row>
    <row r="7013" spans="1:6" x14ac:dyDescent="0.25">
      <c r="A7013" t="s">
        <v>132</v>
      </c>
      <c r="B7013" t="s">
        <v>5288</v>
      </c>
      <c r="C7013" t="s">
        <v>3535</v>
      </c>
      <c r="D7013" t="s">
        <v>132</v>
      </c>
      <c r="E7013" t="s">
        <v>5288</v>
      </c>
      <c r="F7013" t="s">
        <v>3535</v>
      </c>
    </row>
    <row r="7014" spans="1:6" x14ac:dyDescent="0.25">
      <c r="A7014" t="s">
        <v>132</v>
      </c>
      <c r="B7014" t="s">
        <v>5288</v>
      </c>
      <c r="C7014" t="s">
        <v>3543</v>
      </c>
      <c r="D7014" t="s">
        <v>132</v>
      </c>
      <c r="E7014" t="s">
        <v>5288</v>
      </c>
      <c r="F7014" t="s">
        <v>3543</v>
      </c>
    </row>
    <row r="7015" spans="1:6" x14ac:dyDescent="0.25">
      <c r="A7015" t="s">
        <v>132</v>
      </c>
      <c r="B7015" t="s">
        <v>5288</v>
      </c>
      <c r="C7015" t="s">
        <v>3549</v>
      </c>
      <c r="D7015" t="s">
        <v>132</v>
      </c>
      <c r="E7015" t="s">
        <v>5288</v>
      </c>
      <c r="F7015" t="s">
        <v>3549</v>
      </c>
    </row>
    <row r="7016" spans="1:6" x14ac:dyDescent="0.25">
      <c r="A7016" t="s">
        <v>132</v>
      </c>
      <c r="B7016" t="s">
        <v>5288</v>
      </c>
      <c r="C7016" t="s">
        <v>3570</v>
      </c>
      <c r="D7016" t="s">
        <v>132</v>
      </c>
      <c r="E7016" t="s">
        <v>5288</v>
      </c>
      <c r="F7016" t="s">
        <v>3570</v>
      </c>
    </row>
    <row r="7017" spans="1:6" x14ac:dyDescent="0.25">
      <c r="A7017" t="s">
        <v>132</v>
      </c>
      <c r="B7017" t="s">
        <v>5288</v>
      </c>
      <c r="C7017" t="s">
        <v>3585</v>
      </c>
      <c r="D7017" t="s">
        <v>132</v>
      </c>
      <c r="E7017" t="s">
        <v>5288</v>
      </c>
      <c r="F7017" t="s">
        <v>3585</v>
      </c>
    </row>
    <row r="7018" spans="1:6" x14ac:dyDescent="0.25">
      <c r="A7018" t="s">
        <v>132</v>
      </c>
      <c r="B7018" t="s">
        <v>5288</v>
      </c>
      <c r="C7018" t="s">
        <v>7649</v>
      </c>
      <c r="D7018" t="s">
        <v>132</v>
      </c>
      <c r="E7018" t="s">
        <v>5288</v>
      </c>
      <c r="F7018" t="s">
        <v>7649</v>
      </c>
    </row>
    <row r="7019" spans="1:6" x14ac:dyDescent="0.25">
      <c r="A7019" t="s">
        <v>132</v>
      </c>
      <c r="B7019" t="s">
        <v>5288</v>
      </c>
      <c r="C7019" t="s">
        <v>3588</v>
      </c>
      <c r="D7019" t="s">
        <v>132</v>
      </c>
      <c r="E7019" t="s">
        <v>5288</v>
      </c>
      <c r="F7019" t="s">
        <v>3588</v>
      </c>
    </row>
    <row r="7020" spans="1:6" x14ac:dyDescent="0.25">
      <c r="A7020" t="s">
        <v>132</v>
      </c>
      <c r="B7020" t="s">
        <v>5288</v>
      </c>
      <c r="C7020" t="s">
        <v>3591</v>
      </c>
      <c r="D7020" t="s">
        <v>132</v>
      </c>
      <c r="E7020" t="s">
        <v>5288</v>
      </c>
      <c r="F7020" t="s">
        <v>3591</v>
      </c>
    </row>
    <row r="7021" spans="1:6" x14ac:dyDescent="0.25">
      <c r="A7021" t="s">
        <v>132</v>
      </c>
      <c r="B7021" t="s">
        <v>5288</v>
      </c>
      <c r="C7021" t="s">
        <v>3594</v>
      </c>
      <c r="D7021" t="s">
        <v>132</v>
      </c>
      <c r="E7021" t="s">
        <v>5288</v>
      </c>
      <c r="F7021" t="s">
        <v>3594</v>
      </c>
    </row>
    <row r="7022" spans="1:6" x14ac:dyDescent="0.25">
      <c r="A7022" t="s">
        <v>132</v>
      </c>
      <c r="B7022" t="s">
        <v>5288</v>
      </c>
      <c r="C7022" t="s">
        <v>7654</v>
      </c>
      <c r="D7022" t="s">
        <v>132</v>
      </c>
      <c r="E7022" t="s">
        <v>5288</v>
      </c>
      <c r="F7022" t="s">
        <v>7654</v>
      </c>
    </row>
    <row r="7023" spans="1:6" x14ac:dyDescent="0.25">
      <c r="A7023" t="s">
        <v>132</v>
      </c>
      <c r="B7023" t="s">
        <v>5288</v>
      </c>
      <c r="C7023" t="s">
        <v>3602</v>
      </c>
      <c r="D7023" t="s">
        <v>132</v>
      </c>
      <c r="E7023" t="s">
        <v>5288</v>
      </c>
      <c r="F7023" t="s">
        <v>3602</v>
      </c>
    </row>
    <row r="7024" spans="1:6" x14ac:dyDescent="0.25">
      <c r="A7024" t="s">
        <v>132</v>
      </c>
      <c r="B7024" t="s">
        <v>5288</v>
      </c>
      <c r="C7024" t="s">
        <v>3605</v>
      </c>
      <c r="D7024" t="s">
        <v>132</v>
      </c>
      <c r="E7024" t="s">
        <v>5288</v>
      </c>
      <c r="F7024" t="s">
        <v>3605</v>
      </c>
    </row>
    <row r="7025" spans="1:6" x14ac:dyDescent="0.25">
      <c r="A7025" t="s">
        <v>132</v>
      </c>
      <c r="B7025" t="s">
        <v>5288</v>
      </c>
      <c r="C7025" t="s">
        <v>7668</v>
      </c>
      <c r="D7025" t="s">
        <v>132</v>
      </c>
      <c r="E7025" t="s">
        <v>5288</v>
      </c>
      <c r="F7025" t="s">
        <v>7668</v>
      </c>
    </row>
    <row r="7026" spans="1:6" x14ac:dyDescent="0.25">
      <c r="A7026" t="s">
        <v>132</v>
      </c>
      <c r="B7026" t="s">
        <v>5288</v>
      </c>
      <c r="C7026" t="s">
        <v>8474</v>
      </c>
      <c r="D7026" t="s">
        <v>132</v>
      </c>
      <c r="E7026" t="s">
        <v>5288</v>
      </c>
      <c r="F7026" t="s">
        <v>8474</v>
      </c>
    </row>
    <row r="7027" spans="1:6" x14ac:dyDescent="0.25">
      <c r="A7027" t="s">
        <v>132</v>
      </c>
      <c r="B7027" t="s">
        <v>5288</v>
      </c>
      <c r="C7027" t="s">
        <v>3628</v>
      </c>
      <c r="D7027" t="s">
        <v>132</v>
      </c>
      <c r="E7027" t="s">
        <v>5288</v>
      </c>
      <c r="F7027" t="s">
        <v>3628</v>
      </c>
    </row>
    <row r="7028" spans="1:6" x14ac:dyDescent="0.25">
      <c r="A7028" t="s">
        <v>132</v>
      </c>
      <c r="B7028" t="s">
        <v>5288</v>
      </c>
      <c r="C7028" t="s">
        <v>7678</v>
      </c>
      <c r="D7028" t="s">
        <v>132</v>
      </c>
      <c r="E7028" t="s">
        <v>5288</v>
      </c>
      <c r="F7028" t="s">
        <v>7678</v>
      </c>
    </row>
    <row r="7029" spans="1:6" x14ac:dyDescent="0.25">
      <c r="A7029" t="s">
        <v>132</v>
      </c>
      <c r="B7029" t="s">
        <v>5288</v>
      </c>
      <c r="C7029" t="s">
        <v>3642</v>
      </c>
      <c r="D7029" t="s">
        <v>132</v>
      </c>
      <c r="E7029" t="s">
        <v>5288</v>
      </c>
      <c r="F7029" t="s">
        <v>3642</v>
      </c>
    </row>
    <row r="7030" spans="1:6" x14ac:dyDescent="0.25">
      <c r="A7030" t="s">
        <v>132</v>
      </c>
      <c r="B7030" t="s">
        <v>5288</v>
      </c>
      <c r="C7030" t="s">
        <v>3645</v>
      </c>
      <c r="D7030" t="s">
        <v>132</v>
      </c>
      <c r="E7030" t="s">
        <v>5288</v>
      </c>
      <c r="F7030" t="s">
        <v>3645</v>
      </c>
    </row>
    <row r="7031" spans="1:6" x14ac:dyDescent="0.25">
      <c r="A7031" t="s">
        <v>132</v>
      </c>
      <c r="B7031" t="s">
        <v>5288</v>
      </c>
      <c r="C7031" t="s">
        <v>7684</v>
      </c>
      <c r="D7031" t="s">
        <v>132</v>
      </c>
      <c r="E7031" t="s">
        <v>5288</v>
      </c>
      <c r="F7031" t="s">
        <v>7684</v>
      </c>
    </row>
    <row r="7032" spans="1:6" x14ac:dyDescent="0.25">
      <c r="A7032" t="s">
        <v>132</v>
      </c>
      <c r="B7032" t="s">
        <v>5288</v>
      </c>
      <c r="C7032" t="s">
        <v>7690</v>
      </c>
      <c r="D7032" t="s">
        <v>132</v>
      </c>
      <c r="E7032" t="s">
        <v>5288</v>
      </c>
      <c r="F7032" t="s">
        <v>7690</v>
      </c>
    </row>
    <row r="7033" spans="1:6" x14ac:dyDescent="0.25">
      <c r="A7033" t="s">
        <v>132</v>
      </c>
      <c r="B7033" t="s">
        <v>5288</v>
      </c>
      <c r="C7033" t="s">
        <v>3663</v>
      </c>
      <c r="D7033" t="s">
        <v>132</v>
      </c>
      <c r="E7033" t="s">
        <v>5288</v>
      </c>
      <c r="F7033" t="s">
        <v>3663</v>
      </c>
    </row>
    <row r="7034" spans="1:6" x14ac:dyDescent="0.25">
      <c r="A7034" t="s">
        <v>132</v>
      </c>
      <c r="B7034" t="s">
        <v>5288</v>
      </c>
      <c r="C7034" t="s">
        <v>7694</v>
      </c>
      <c r="D7034" t="s">
        <v>132</v>
      </c>
      <c r="E7034" t="s">
        <v>5288</v>
      </c>
      <c r="F7034" t="s">
        <v>7694</v>
      </c>
    </row>
    <row r="7035" spans="1:6" x14ac:dyDescent="0.25">
      <c r="A7035" t="s">
        <v>132</v>
      </c>
      <c r="B7035" t="s">
        <v>5288</v>
      </c>
      <c r="C7035" t="s">
        <v>3684</v>
      </c>
      <c r="D7035" t="s">
        <v>132</v>
      </c>
      <c r="E7035" t="s">
        <v>5288</v>
      </c>
      <c r="F7035" t="s">
        <v>3684</v>
      </c>
    </row>
    <row r="7036" spans="1:6" x14ac:dyDescent="0.25">
      <c r="A7036" t="s">
        <v>132</v>
      </c>
      <c r="B7036" t="s">
        <v>5288</v>
      </c>
      <c r="C7036" t="s">
        <v>3708</v>
      </c>
      <c r="D7036" t="s">
        <v>132</v>
      </c>
      <c r="E7036" t="s">
        <v>5288</v>
      </c>
      <c r="F7036" t="s">
        <v>3708</v>
      </c>
    </row>
    <row r="7037" spans="1:6" x14ac:dyDescent="0.25">
      <c r="A7037" t="s">
        <v>132</v>
      </c>
      <c r="B7037" t="s">
        <v>5288</v>
      </c>
      <c r="C7037" t="s">
        <v>3714</v>
      </c>
      <c r="D7037" t="s">
        <v>132</v>
      </c>
      <c r="E7037" t="s">
        <v>5288</v>
      </c>
      <c r="F7037" t="s">
        <v>3714</v>
      </c>
    </row>
    <row r="7038" spans="1:6" x14ac:dyDescent="0.25">
      <c r="A7038" t="s">
        <v>132</v>
      </c>
      <c r="B7038" t="s">
        <v>5288</v>
      </c>
      <c r="C7038" t="s">
        <v>3756</v>
      </c>
      <c r="D7038" t="s">
        <v>132</v>
      </c>
      <c r="E7038" t="s">
        <v>5288</v>
      </c>
      <c r="F7038" t="s">
        <v>3756</v>
      </c>
    </row>
    <row r="7039" spans="1:6" x14ac:dyDescent="0.25">
      <c r="A7039" t="s">
        <v>132</v>
      </c>
      <c r="B7039" t="s">
        <v>5288</v>
      </c>
      <c r="C7039" t="s">
        <v>3759</v>
      </c>
      <c r="D7039" t="s">
        <v>132</v>
      </c>
      <c r="E7039" t="s">
        <v>5288</v>
      </c>
      <c r="F7039" t="s">
        <v>3759</v>
      </c>
    </row>
    <row r="7040" spans="1:6" x14ac:dyDescent="0.25">
      <c r="A7040" t="s">
        <v>132</v>
      </c>
      <c r="B7040" t="s">
        <v>5288</v>
      </c>
      <c r="C7040" t="s">
        <v>3762</v>
      </c>
      <c r="D7040" t="s">
        <v>132</v>
      </c>
      <c r="E7040" t="s">
        <v>5288</v>
      </c>
      <c r="F7040" t="s">
        <v>3762</v>
      </c>
    </row>
    <row r="7041" spans="1:6" x14ac:dyDescent="0.25">
      <c r="A7041" t="s">
        <v>132</v>
      </c>
      <c r="B7041" t="s">
        <v>5288</v>
      </c>
      <c r="C7041" t="s">
        <v>3779</v>
      </c>
      <c r="D7041" t="s">
        <v>132</v>
      </c>
      <c r="E7041" t="s">
        <v>5288</v>
      </c>
      <c r="F7041" t="s">
        <v>3779</v>
      </c>
    </row>
    <row r="7042" spans="1:6" x14ac:dyDescent="0.25">
      <c r="A7042" t="s">
        <v>132</v>
      </c>
      <c r="B7042" t="s">
        <v>5288</v>
      </c>
      <c r="C7042" t="s">
        <v>3785</v>
      </c>
      <c r="D7042" t="s">
        <v>132</v>
      </c>
      <c r="E7042" t="s">
        <v>5288</v>
      </c>
      <c r="F7042" t="s">
        <v>3785</v>
      </c>
    </row>
    <row r="7043" spans="1:6" x14ac:dyDescent="0.25">
      <c r="A7043" t="s">
        <v>132</v>
      </c>
      <c r="B7043" t="s">
        <v>5288</v>
      </c>
      <c r="C7043" t="s">
        <v>3790</v>
      </c>
      <c r="D7043" t="s">
        <v>132</v>
      </c>
      <c r="E7043" t="s">
        <v>5288</v>
      </c>
      <c r="F7043" t="s">
        <v>3790</v>
      </c>
    </row>
    <row r="7044" spans="1:6" x14ac:dyDescent="0.25">
      <c r="A7044" t="s">
        <v>132</v>
      </c>
      <c r="B7044" t="s">
        <v>5288</v>
      </c>
      <c r="C7044" t="s">
        <v>3796</v>
      </c>
      <c r="D7044" t="s">
        <v>132</v>
      </c>
      <c r="E7044" t="s">
        <v>5288</v>
      </c>
      <c r="F7044" t="s">
        <v>3796</v>
      </c>
    </row>
    <row r="7045" spans="1:6" x14ac:dyDescent="0.25">
      <c r="A7045" t="s">
        <v>132</v>
      </c>
      <c r="B7045" t="s">
        <v>5288</v>
      </c>
      <c r="C7045" t="s">
        <v>3802</v>
      </c>
      <c r="D7045" t="s">
        <v>132</v>
      </c>
      <c r="E7045" t="s">
        <v>5288</v>
      </c>
      <c r="F7045" t="s">
        <v>3802</v>
      </c>
    </row>
    <row r="7046" spans="1:6" x14ac:dyDescent="0.25">
      <c r="A7046" t="s">
        <v>132</v>
      </c>
      <c r="B7046" t="s">
        <v>5288</v>
      </c>
      <c r="C7046" t="s">
        <v>3808</v>
      </c>
      <c r="D7046" t="s">
        <v>132</v>
      </c>
      <c r="E7046" t="s">
        <v>5288</v>
      </c>
      <c r="F7046" t="s">
        <v>3808</v>
      </c>
    </row>
    <row r="7047" spans="1:6" x14ac:dyDescent="0.25">
      <c r="A7047" t="s">
        <v>132</v>
      </c>
      <c r="B7047" t="s">
        <v>5288</v>
      </c>
      <c r="C7047" t="s">
        <v>3814</v>
      </c>
      <c r="D7047" t="s">
        <v>132</v>
      </c>
      <c r="E7047" t="s">
        <v>5288</v>
      </c>
      <c r="F7047" t="s">
        <v>3814</v>
      </c>
    </row>
    <row r="7048" spans="1:6" x14ac:dyDescent="0.25">
      <c r="A7048" t="s">
        <v>132</v>
      </c>
      <c r="B7048" t="s">
        <v>5288</v>
      </c>
      <c r="C7048" t="s">
        <v>3820</v>
      </c>
      <c r="D7048" t="s">
        <v>132</v>
      </c>
      <c r="E7048" t="s">
        <v>5288</v>
      </c>
      <c r="F7048" t="s">
        <v>3820</v>
      </c>
    </row>
    <row r="7049" spans="1:6" x14ac:dyDescent="0.25">
      <c r="A7049" t="s">
        <v>132</v>
      </c>
      <c r="B7049" t="s">
        <v>5288</v>
      </c>
      <c r="C7049" t="s">
        <v>3826</v>
      </c>
      <c r="D7049" t="s">
        <v>132</v>
      </c>
      <c r="E7049" t="s">
        <v>5288</v>
      </c>
      <c r="F7049" t="s">
        <v>3826</v>
      </c>
    </row>
    <row r="7050" spans="1:6" x14ac:dyDescent="0.25">
      <c r="A7050" t="s">
        <v>132</v>
      </c>
      <c r="B7050" t="s">
        <v>5288</v>
      </c>
      <c r="C7050" t="s">
        <v>3831</v>
      </c>
      <c r="D7050" t="s">
        <v>132</v>
      </c>
      <c r="E7050" t="s">
        <v>5288</v>
      </c>
      <c r="F7050" t="s">
        <v>3831</v>
      </c>
    </row>
    <row r="7051" spans="1:6" x14ac:dyDescent="0.25">
      <c r="A7051" t="s">
        <v>132</v>
      </c>
      <c r="B7051" t="s">
        <v>5288</v>
      </c>
      <c r="C7051" t="s">
        <v>3834</v>
      </c>
      <c r="D7051" t="s">
        <v>132</v>
      </c>
      <c r="E7051" t="s">
        <v>5288</v>
      </c>
      <c r="F7051" t="s">
        <v>3834</v>
      </c>
    </row>
    <row r="7052" spans="1:6" x14ac:dyDescent="0.25">
      <c r="A7052" t="s">
        <v>132</v>
      </c>
      <c r="B7052" t="s">
        <v>5288</v>
      </c>
      <c r="C7052" t="s">
        <v>3837</v>
      </c>
      <c r="D7052" t="s">
        <v>132</v>
      </c>
      <c r="E7052" t="s">
        <v>5288</v>
      </c>
      <c r="F7052" t="s">
        <v>3837</v>
      </c>
    </row>
    <row r="7053" spans="1:6" x14ac:dyDescent="0.25">
      <c r="A7053" t="s">
        <v>132</v>
      </c>
      <c r="B7053" t="s">
        <v>5288</v>
      </c>
      <c r="C7053" t="s">
        <v>3855</v>
      </c>
      <c r="D7053" t="s">
        <v>132</v>
      </c>
      <c r="E7053" t="s">
        <v>5288</v>
      </c>
      <c r="F7053" t="s">
        <v>3855</v>
      </c>
    </row>
    <row r="7054" spans="1:6" x14ac:dyDescent="0.25">
      <c r="A7054" t="s">
        <v>132</v>
      </c>
      <c r="B7054" t="s">
        <v>5288</v>
      </c>
      <c r="C7054" t="s">
        <v>3858</v>
      </c>
      <c r="D7054" t="s">
        <v>132</v>
      </c>
      <c r="E7054" t="s">
        <v>5288</v>
      </c>
      <c r="F7054" t="s">
        <v>3858</v>
      </c>
    </row>
    <row r="7055" spans="1:6" x14ac:dyDescent="0.25">
      <c r="A7055" t="s">
        <v>132</v>
      </c>
      <c r="B7055" t="s">
        <v>5288</v>
      </c>
      <c r="C7055" t="s">
        <v>3877</v>
      </c>
      <c r="D7055" t="s">
        <v>132</v>
      </c>
      <c r="E7055" t="s">
        <v>5288</v>
      </c>
      <c r="F7055" t="s">
        <v>3877</v>
      </c>
    </row>
    <row r="7056" spans="1:6" x14ac:dyDescent="0.25">
      <c r="A7056" t="s">
        <v>132</v>
      </c>
      <c r="B7056" t="s">
        <v>5288</v>
      </c>
      <c r="C7056" t="s">
        <v>3880</v>
      </c>
      <c r="D7056" t="s">
        <v>132</v>
      </c>
      <c r="E7056" t="s">
        <v>5288</v>
      </c>
      <c r="F7056" t="s">
        <v>3880</v>
      </c>
    </row>
    <row r="7057" spans="1:6" x14ac:dyDescent="0.25">
      <c r="A7057" t="s">
        <v>132</v>
      </c>
      <c r="B7057" t="s">
        <v>5288</v>
      </c>
      <c r="C7057" t="s">
        <v>3926</v>
      </c>
      <c r="D7057" t="s">
        <v>132</v>
      </c>
      <c r="E7057" t="s">
        <v>5288</v>
      </c>
      <c r="F7057" t="s">
        <v>3926</v>
      </c>
    </row>
    <row r="7058" spans="1:6" x14ac:dyDescent="0.25">
      <c r="A7058" t="s">
        <v>132</v>
      </c>
      <c r="B7058" t="s">
        <v>5288</v>
      </c>
      <c r="C7058" t="s">
        <v>3928</v>
      </c>
      <c r="D7058" t="s">
        <v>132</v>
      </c>
      <c r="E7058" t="s">
        <v>5288</v>
      </c>
      <c r="F7058" t="s">
        <v>3928</v>
      </c>
    </row>
    <row r="7059" spans="1:6" x14ac:dyDescent="0.25">
      <c r="A7059" t="s">
        <v>132</v>
      </c>
      <c r="B7059" t="s">
        <v>5288</v>
      </c>
      <c r="C7059" t="s">
        <v>3930</v>
      </c>
      <c r="D7059" t="s">
        <v>132</v>
      </c>
      <c r="E7059" t="s">
        <v>5288</v>
      </c>
      <c r="F7059" t="s">
        <v>3930</v>
      </c>
    </row>
    <row r="7060" spans="1:6" x14ac:dyDescent="0.25">
      <c r="A7060" t="s">
        <v>132</v>
      </c>
      <c r="B7060" t="s">
        <v>5288</v>
      </c>
      <c r="C7060" t="s">
        <v>7734</v>
      </c>
      <c r="D7060" t="s">
        <v>132</v>
      </c>
      <c r="E7060" t="s">
        <v>5288</v>
      </c>
      <c r="F7060" t="s">
        <v>7734</v>
      </c>
    </row>
    <row r="7061" spans="1:6" x14ac:dyDescent="0.25">
      <c r="A7061" t="s">
        <v>132</v>
      </c>
      <c r="B7061" t="s">
        <v>5288</v>
      </c>
      <c r="C7061" t="s">
        <v>3932</v>
      </c>
      <c r="D7061" t="s">
        <v>132</v>
      </c>
      <c r="E7061" t="s">
        <v>5288</v>
      </c>
      <c r="F7061" t="s">
        <v>3932</v>
      </c>
    </row>
    <row r="7062" spans="1:6" x14ac:dyDescent="0.25">
      <c r="A7062" t="s">
        <v>132</v>
      </c>
      <c r="B7062" t="s">
        <v>5288</v>
      </c>
      <c r="C7062" t="s">
        <v>3935</v>
      </c>
      <c r="D7062" t="s">
        <v>132</v>
      </c>
      <c r="E7062" t="s">
        <v>5288</v>
      </c>
      <c r="F7062" t="s">
        <v>3935</v>
      </c>
    </row>
    <row r="7063" spans="1:6" x14ac:dyDescent="0.25">
      <c r="A7063" t="s">
        <v>132</v>
      </c>
      <c r="B7063" t="s">
        <v>5288</v>
      </c>
      <c r="C7063" t="s">
        <v>7682</v>
      </c>
      <c r="D7063" t="s">
        <v>132</v>
      </c>
      <c r="E7063" t="s">
        <v>5288</v>
      </c>
      <c r="F7063" t="s">
        <v>7682</v>
      </c>
    </row>
    <row r="7064" spans="1:6" x14ac:dyDescent="0.25">
      <c r="A7064" t="s">
        <v>132</v>
      </c>
      <c r="B7064" t="s">
        <v>5288</v>
      </c>
      <c r="C7064" t="s">
        <v>7743</v>
      </c>
      <c r="D7064" t="s">
        <v>132</v>
      </c>
      <c r="E7064" t="s">
        <v>5288</v>
      </c>
      <c r="F7064" t="s">
        <v>7743</v>
      </c>
    </row>
    <row r="7065" spans="1:6" x14ac:dyDescent="0.25">
      <c r="A7065" t="s">
        <v>132</v>
      </c>
      <c r="B7065" t="s">
        <v>5288</v>
      </c>
      <c r="C7065" t="s">
        <v>7745</v>
      </c>
      <c r="D7065" t="s">
        <v>132</v>
      </c>
      <c r="E7065" t="s">
        <v>5288</v>
      </c>
      <c r="F7065" t="s">
        <v>7745</v>
      </c>
    </row>
    <row r="7066" spans="1:6" x14ac:dyDescent="0.25">
      <c r="A7066" t="s">
        <v>132</v>
      </c>
      <c r="B7066" t="s">
        <v>5288</v>
      </c>
      <c r="C7066" t="s">
        <v>3944</v>
      </c>
      <c r="D7066" t="s">
        <v>132</v>
      </c>
      <c r="E7066" t="s">
        <v>5288</v>
      </c>
      <c r="F7066" t="s">
        <v>3944</v>
      </c>
    </row>
    <row r="7067" spans="1:6" x14ac:dyDescent="0.25">
      <c r="A7067" t="s">
        <v>132</v>
      </c>
      <c r="B7067" t="s">
        <v>5288</v>
      </c>
      <c r="C7067" t="s">
        <v>7746</v>
      </c>
      <c r="D7067" t="s">
        <v>132</v>
      </c>
      <c r="E7067" t="s">
        <v>5288</v>
      </c>
      <c r="F7067" t="s">
        <v>7746</v>
      </c>
    </row>
    <row r="7068" spans="1:6" x14ac:dyDescent="0.25">
      <c r="A7068" t="s">
        <v>132</v>
      </c>
      <c r="B7068" t="s">
        <v>5288</v>
      </c>
      <c r="C7068" t="s">
        <v>3983</v>
      </c>
      <c r="D7068" t="s">
        <v>132</v>
      </c>
      <c r="E7068" t="s">
        <v>5288</v>
      </c>
      <c r="F7068" t="s">
        <v>3983</v>
      </c>
    </row>
    <row r="7069" spans="1:6" x14ac:dyDescent="0.25">
      <c r="A7069" t="s">
        <v>132</v>
      </c>
      <c r="B7069" t="s">
        <v>5288</v>
      </c>
      <c r="C7069" t="s">
        <v>3997</v>
      </c>
      <c r="D7069" t="s">
        <v>132</v>
      </c>
      <c r="E7069" t="s">
        <v>5288</v>
      </c>
      <c r="F7069" t="s">
        <v>3997</v>
      </c>
    </row>
    <row r="7070" spans="1:6" x14ac:dyDescent="0.25">
      <c r="A7070" t="s">
        <v>132</v>
      </c>
      <c r="B7070" t="s">
        <v>5288</v>
      </c>
      <c r="C7070" t="s">
        <v>7750</v>
      </c>
      <c r="D7070" t="s">
        <v>132</v>
      </c>
      <c r="E7070" t="s">
        <v>5288</v>
      </c>
      <c r="F7070" t="s">
        <v>7750</v>
      </c>
    </row>
    <row r="7071" spans="1:6" x14ac:dyDescent="0.25">
      <c r="A7071" t="s">
        <v>132</v>
      </c>
      <c r="B7071" t="s">
        <v>5288</v>
      </c>
      <c r="C7071" t="s">
        <v>7751</v>
      </c>
      <c r="D7071" t="s">
        <v>132</v>
      </c>
      <c r="E7071" t="s">
        <v>5288</v>
      </c>
      <c r="F7071" t="s">
        <v>7751</v>
      </c>
    </row>
    <row r="7072" spans="1:6" x14ac:dyDescent="0.25">
      <c r="A7072" t="s">
        <v>132</v>
      </c>
      <c r="B7072" t="s">
        <v>5288</v>
      </c>
      <c r="C7072" t="s">
        <v>8420</v>
      </c>
      <c r="D7072" t="s">
        <v>132</v>
      </c>
      <c r="E7072" t="s">
        <v>5288</v>
      </c>
      <c r="F7072" t="s">
        <v>8420</v>
      </c>
    </row>
    <row r="7073" spans="1:6" x14ac:dyDescent="0.25">
      <c r="A7073" t="s">
        <v>132</v>
      </c>
      <c r="B7073" t="s">
        <v>5288</v>
      </c>
      <c r="C7073" t="s">
        <v>8185</v>
      </c>
      <c r="D7073" t="s">
        <v>132</v>
      </c>
      <c r="E7073" t="s">
        <v>5288</v>
      </c>
      <c r="F7073" t="s">
        <v>8185</v>
      </c>
    </row>
    <row r="7074" spans="1:6" x14ac:dyDescent="0.25">
      <c r="A7074" t="s">
        <v>132</v>
      </c>
      <c r="B7074" t="s">
        <v>5288</v>
      </c>
      <c r="C7074" t="s">
        <v>8186</v>
      </c>
      <c r="D7074" t="s">
        <v>132</v>
      </c>
      <c r="E7074" t="s">
        <v>5288</v>
      </c>
      <c r="F7074" t="s">
        <v>8186</v>
      </c>
    </row>
    <row r="7075" spans="1:6" x14ac:dyDescent="0.25">
      <c r="A7075" t="s">
        <v>132</v>
      </c>
      <c r="B7075" t="s">
        <v>5288</v>
      </c>
      <c r="C7075" t="s">
        <v>9043</v>
      </c>
      <c r="D7075" t="s">
        <v>132</v>
      </c>
      <c r="E7075" t="s">
        <v>5288</v>
      </c>
      <c r="F7075" t="s">
        <v>9043</v>
      </c>
    </row>
    <row r="7076" spans="1:6" x14ac:dyDescent="0.25">
      <c r="A7076" t="s">
        <v>132</v>
      </c>
      <c r="B7076" t="s">
        <v>5288</v>
      </c>
      <c r="C7076" t="s">
        <v>8189</v>
      </c>
      <c r="D7076" t="s">
        <v>132</v>
      </c>
      <c r="E7076" t="s">
        <v>5288</v>
      </c>
      <c r="F7076" t="s">
        <v>8189</v>
      </c>
    </row>
    <row r="7077" spans="1:6" x14ac:dyDescent="0.25">
      <c r="A7077" t="s">
        <v>132</v>
      </c>
      <c r="B7077" t="s">
        <v>5288</v>
      </c>
      <c r="C7077" t="s">
        <v>8421</v>
      </c>
      <c r="D7077" t="s">
        <v>132</v>
      </c>
      <c r="E7077" t="s">
        <v>5288</v>
      </c>
      <c r="F7077" t="s">
        <v>8421</v>
      </c>
    </row>
    <row r="7078" spans="1:6" x14ac:dyDescent="0.25">
      <c r="A7078" t="s">
        <v>132</v>
      </c>
      <c r="B7078" t="s">
        <v>5288</v>
      </c>
      <c r="C7078" t="s">
        <v>8190</v>
      </c>
      <c r="D7078" t="s">
        <v>132</v>
      </c>
      <c r="E7078" t="s">
        <v>5288</v>
      </c>
      <c r="F7078" t="s">
        <v>8190</v>
      </c>
    </row>
    <row r="7079" spans="1:6" x14ac:dyDescent="0.25">
      <c r="A7079" t="s">
        <v>132</v>
      </c>
      <c r="B7079" t="s">
        <v>5288</v>
      </c>
      <c r="C7079" t="s">
        <v>8201</v>
      </c>
      <c r="D7079" t="s">
        <v>132</v>
      </c>
      <c r="E7079" t="s">
        <v>5288</v>
      </c>
      <c r="F7079" t="s">
        <v>8201</v>
      </c>
    </row>
    <row r="7080" spans="1:6" x14ac:dyDescent="0.25">
      <c r="A7080" t="s">
        <v>132</v>
      </c>
      <c r="B7080" t="s">
        <v>5288</v>
      </c>
      <c r="C7080" t="s">
        <v>8422</v>
      </c>
      <c r="D7080" t="s">
        <v>132</v>
      </c>
      <c r="E7080" t="s">
        <v>5288</v>
      </c>
      <c r="F7080" t="s">
        <v>8422</v>
      </c>
    </row>
    <row r="7081" spans="1:6" x14ac:dyDescent="0.25">
      <c r="A7081" t="s">
        <v>132</v>
      </c>
      <c r="B7081" t="s">
        <v>5288</v>
      </c>
      <c r="C7081" t="s">
        <v>8423</v>
      </c>
      <c r="D7081" t="s">
        <v>132</v>
      </c>
      <c r="E7081" t="s">
        <v>5288</v>
      </c>
      <c r="F7081" t="s">
        <v>8423</v>
      </c>
    </row>
    <row r="7082" spans="1:6" x14ac:dyDescent="0.25">
      <c r="A7082" t="s">
        <v>132</v>
      </c>
      <c r="B7082" t="s">
        <v>5288</v>
      </c>
      <c r="C7082" t="s">
        <v>8217</v>
      </c>
      <c r="D7082" t="s">
        <v>132</v>
      </c>
      <c r="E7082" t="s">
        <v>5288</v>
      </c>
      <c r="F7082" t="s">
        <v>8217</v>
      </c>
    </row>
    <row r="7083" spans="1:6" x14ac:dyDescent="0.25">
      <c r="A7083" t="s">
        <v>132</v>
      </c>
      <c r="B7083" t="s">
        <v>5288</v>
      </c>
      <c r="C7083" t="s">
        <v>8227</v>
      </c>
      <c r="D7083" t="s">
        <v>132</v>
      </c>
      <c r="E7083" t="s">
        <v>5288</v>
      </c>
      <c r="F7083" t="s">
        <v>8227</v>
      </c>
    </row>
    <row r="7084" spans="1:6" x14ac:dyDescent="0.25">
      <c r="A7084" t="s">
        <v>132</v>
      </c>
      <c r="B7084" t="s">
        <v>5288</v>
      </c>
      <c r="C7084" t="s">
        <v>8284</v>
      </c>
      <c r="D7084" t="s">
        <v>132</v>
      </c>
      <c r="E7084" t="s">
        <v>5288</v>
      </c>
      <c r="F7084" t="s">
        <v>8284</v>
      </c>
    </row>
    <row r="7085" spans="1:6" x14ac:dyDescent="0.25">
      <c r="A7085" t="s">
        <v>132</v>
      </c>
      <c r="B7085" t="s">
        <v>5288</v>
      </c>
      <c r="C7085" t="s">
        <v>8285</v>
      </c>
      <c r="D7085" t="s">
        <v>132</v>
      </c>
      <c r="E7085" t="s">
        <v>5288</v>
      </c>
      <c r="F7085" t="s">
        <v>8285</v>
      </c>
    </row>
    <row r="7086" spans="1:6" x14ac:dyDescent="0.25">
      <c r="A7086" t="s">
        <v>132</v>
      </c>
      <c r="B7086" t="s">
        <v>5288</v>
      </c>
      <c r="C7086" t="s">
        <v>8286</v>
      </c>
      <c r="D7086" t="s">
        <v>132</v>
      </c>
      <c r="E7086" t="s">
        <v>5288</v>
      </c>
      <c r="F7086" t="s">
        <v>8286</v>
      </c>
    </row>
    <row r="7087" spans="1:6" x14ac:dyDescent="0.25">
      <c r="A7087" t="s">
        <v>132</v>
      </c>
      <c r="B7087" t="s">
        <v>5288</v>
      </c>
      <c r="C7087" t="s">
        <v>8289</v>
      </c>
      <c r="D7087" t="s">
        <v>132</v>
      </c>
      <c r="E7087" t="s">
        <v>5288</v>
      </c>
      <c r="F7087" t="s">
        <v>8289</v>
      </c>
    </row>
    <row r="7088" spans="1:6" x14ac:dyDescent="0.25">
      <c r="A7088" t="s">
        <v>132</v>
      </c>
      <c r="B7088" t="s">
        <v>5288</v>
      </c>
      <c r="C7088" t="s">
        <v>8290</v>
      </c>
      <c r="D7088" t="s">
        <v>132</v>
      </c>
      <c r="E7088" t="s">
        <v>5288</v>
      </c>
      <c r="F7088" t="s">
        <v>8290</v>
      </c>
    </row>
    <row r="7089" spans="1:6" x14ac:dyDescent="0.25">
      <c r="A7089" t="s">
        <v>132</v>
      </c>
      <c r="B7089" t="s">
        <v>5288</v>
      </c>
      <c r="C7089" t="s">
        <v>8291</v>
      </c>
      <c r="D7089" t="s">
        <v>132</v>
      </c>
      <c r="E7089" t="s">
        <v>5288</v>
      </c>
      <c r="F7089" t="s">
        <v>8291</v>
      </c>
    </row>
    <row r="7090" spans="1:6" x14ac:dyDescent="0.25">
      <c r="A7090" t="s">
        <v>132</v>
      </c>
      <c r="B7090" t="s">
        <v>5288</v>
      </c>
      <c r="C7090" t="s">
        <v>8297</v>
      </c>
      <c r="D7090" t="s">
        <v>132</v>
      </c>
      <c r="E7090" t="s">
        <v>5288</v>
      </c>
      <c r="F7090" t="s">
        <v>8297</v>
      </c>
    </row>
    <row r="7091" spans="1:6" x14ac:dyDescent="0.25">
      <c r="A7091" t="s">
        <v>132</v>
      </c>
      <c r="B7091" t="s">
        <v>5288</v>
      </c>
      <c r="C7091" t="s">
        <v>4443</v>
      </c>
      <c r="D7091" t="s">
        <v>132</v>
      </c>
      <c r="E7091" t="s">
        <v>5288</v>
      </c>
      <c r="F7091" t="s">
        <v>4443</v>
      </c>
    </row>
    <row r="7092" spans="1:6" x14ac:dyDescent="0.25">
      <c r="A7092" t="s">
        <v>132</v>
      </c>
      <c r="B7092" t="s">
        <v>5288</v>
      </c>
      <c r="C7092" t="s">
        <v>8301</v>
      </c>
      <c r="D7092" t="s">
        <v>132</v>
      </c>
      <c r="E7092" t="s">
        <v>5288</v>
      </c>
      <c r="F7092" t="s">
        <v>8301</v>
      </c>
    </row>
    <row r="7093" spans="1:6" x14ac:dyDescent="0.25">
      <c r="A7093" t="s">
        <v>132</v>
      </c>
      <c r="B7093" t="s">
        <v>5288</v>
      </c>
      <c r="C7093" t="s">
        <v>8306</v>
      </c>
      <c r="D7093" t="s">
        <v>132</v>
      </c>
      <c r="E7093" t="s">
        <v>5288</v>
      </c>
      <c r="F7093" t="s">
        <v>8306</v>
      </c>
    </row>
    <row r="7094" spans="1:6" x14ac:dyDescent="0.25">
      <c r="A7094" t="s">
        <v>132</v>
      </c>
      <c r="B7094" t="s">
        <v>5288</v>
      </c>
      <c r="C7094" t="s">
        <v>8309</v>
      </c>
      <c r="D7094" t="s">
        <v>132</v>
      </c>
      <c r="E7094" t="s">
        <v>5288</v>
      </c>
      <c r="F7094" t="s">
        <v>8309</v>
      </c>
    </row>
    <row r="7095" spans="1:6" x14ac:dyDescent="0.25">
      <c r="A7095" t="s">
        <v>132</v>
      </c>
      <c r="B7095" t="s">
        <v>5288</v>
      </c>
      <c r="C7095" t="s">
        <v>8312</v>
      </c>
      <c r="D7095" t="s">
        <v>132</v>
      </c>
      <c r="E7095" t="s">
        <v>5288</v>
      </c>
      <c r="F7095" t="s">
        <v>8312</v>
      </c>
    </row>
    <row r="7096" spans="1:6" x14ac:dyDescent="0.25">
      <c r="A7096" t="s">
        <v>132</v>
      </c>
      <c r="B7096" t="s">
        <v>5288</v>
      </c>
      <c r="C7096" t="s">
        <v>8314</v>
      </c>
      <c r="D7096" t="s">
        <v>132</v>
      </c>
      <c r="E7096" t="s">
        <v>5288</v>
      </c>
      <c r="F7096" t="s">
        <v>8314</v>
      </c>
    </row>
    <row r="7097" spans="1:6" x14ac:dyDescent="0.25">
      <c r="A7097" t="s">
        <v>132</v>
      </c>
      <c r="B7097" t="s">
        <v>5288</v>
      </c>
      <c r="C7097" t="s">
        <v>8327</v>
      </c>
      <c r="D7097" t="s">
        <v>132</v>
      </c>
      <c r="E7097" t="s">
        <v>5288</v>
      </c>
      <c r="F7097" t="s">
        <v>8327</v>
      </c>
    </row>
    <row r="7098" spans="1:6" x14ac:dyDescent="0.25">
      <c r="A7098" t="s">
        <v>132</v>
      </c>
      <c r="B7098" t="s">
        <v>5288</v>
      </c>
      <c r="C7098" t="s">
        <v>4505</v>
      </c>
      <c r="D7098" t="s">
        <v>132</v>
      </c>
      <c r="E7098" t="s">
        <v>5288</v>
      </c>
      <c r="F7098" t="s">
        <v>4505</v>
      </c>
    </row>
    <row r="7099" spans="1:6" x14ac:dyDescent="0.25">
      <c r="A7099" t="s">
        <v>132</v>
      </c>
      <c r="B7099" t="s">
        <v>5288</v>
      </c>
      <c r="C7099" t="s">
        <v>4508</v>
      </c>
      <c r="D7099" t="s">
        <v>132</v>
      </c>
      <c r="E7099" t="s">
        <v>5288</v>
      </c>
      <c r="F7099" t="s">
        <v>4508</v>
      </c>
    </row>
    <row r="7100" spans="1:6" x14ac:dyDescent="0.25">
      <c r="A7100" t="s">
        <v>132</v>
      </c>
      <c r="B7100" t="s">
        <v>5288</v>
      </c>
      <c r="C7100" t="s">
        <v>7979</v>
      </c>
      <c r="D7100" t="s">
        <v>132</v>
      </c>
      <c r="E7100" t="s">
        <v>5288</v>
      </c>
      <c r="F7100" t="s">
        <v>7979</v>
      </c>
    </row>
    <row r="7101" spans="1:6" x14ac:dyDescent="0.25">
      <c r="A7101" t="s">
        <v>132</v>
      </c>
      <c r="B7101" t="s">
        <v>5288</v>
      </c>
      <c r="C7101" t="s">
        <v>8023</v>
      </c>
      <c r="D7101" t="s">
        <v>132</v>
      </c>
      <c r="E7101" t="s">
        <v>5288</v>
      </c>
      <c r="F7101" t="s">
        <v>8023</v>
      </c>
    </row>
    <row r="7102" spans="1:6" x14ac:dyDescent="0.25">
      <c r="A7102" t="s">
        <v>132</v>
      </c>
      <c r="B7102" t="s">
        <v>5288</v>
      </c>
      <c r="C7102" t="s">
        <v>8030</v>
      </c>
      <c r="D7102" t="s">
        <v>132</v>
      </c>
      <c r="E7102" t="s">
        <v>5288</v>
      </c>
      <c r="F7102" t="s">
        <v>8030</v>
      </c>
    </row>
    <row r="7103" spans="1:6" x14ac:dyDescent="0.25">
      <c r="A7103" t="s">
        <v>132</v>
      </c>
      <c r="B7103" t="s">
        <v>5288</v>
      </c>
      <c r="C7103" t="s">
        <v>8182</v>
      </c>
      <c r="D7103" t="s">
        <v>132</v>
      </c>
      <c r="E7103" t="s">
        <v>5288</v>
      </c>
      <c r="F7103" t="s">
        <v>8182</v>
      </c>
    </row>
    <row r="7104" spans="1:6" x14ac:dyDescent="0.25">
      <c r="A7104" t="s">
        <v>132</v>
      </c>
      <c r="B7104" t="s">
        <v>5288</v>
      </c>
      <c r="C7104" t="s">
        <v>7876</v>
      </c>
      <c r="D7104" t="s">
        <v>132</v>
      </c>
      <c r="E7104" t="s">
        <v>5288</v>
      </c>
      <c r="F7104" t="s">
        <v>7876</v>
      </c>
    </row>
    <row r="7105" spans="1:6" x14ac:dyDescent="0.25">
      <c r="A7105" t="s">
        <v>132</v>
      </c>
      <c r="B7105" t="s">
        <v>5288</v>
      </c>
      <c r="C7105" t="s">
        <v>7877</v>
      </c>
      <c r="D7105" t="s">
        <v>132</v>
      </c>
      <c r="E7105" t="s">
        <v>5288</v>
      </c>
      <c r="F7105" t="s">
        <v>7877</v>
      </c>
    </row>
    <row r="7106" spans="1:6" x14ac:dyDescent="0.25">
      <c r="A7106" t="s">
        <v>132</v>
      </c>
      <c r="B7106" t="s">
        <v>5288</v>
      </c>
      <c r="C7106" t="s">
        <v>8467</v>
      </c>
      <c r="D7106" t="s">
        <v>132</v>
      </c>
      <c r="E7106" t="s">
        <v>5288</v>
      </c>
      <c r="F7106" t="s">
        <v>8467</v>
      </c>
    </row>
    <row r="7107" spans="1:6" x14ac:dyDescent="0.25">
      <c r="A7107" t="s">
        <v>132</v>
      </c>
      <c r="B7107" t="s">
        <v>5288</v>
      </c>
      <c r="C7107" t="s">
        <v>7878</v>
      </c>
      <c r="D7107" t="s">
        <v>132</v>
      </c>
      <c r="E7107" t="s">
        <v>5288</v>
      </c>
      <c r="F7107" t="s">
        <v>7878</v>
      </c>
    </row>
    <row r="7108" spans="1:6" x14ac:dyDescent="0.25">
      <c r="A7108" t="s">
        <v>132</v>
      </c>
      <c r="B7108" t="s">
        <v>5288</v>
      </c>
      <c r="C7108" t="s">
        <v>8183</v>
      </c>
      <c r="D7108" t="s">
        <v>132</v>
      </c>
      <c r="E7108" t="s">
        <v>5288</v>
      </c>
      <c r="F7108" t="s">
        <v>8183</v>
      </c>
    </row>
    <row r="7109" spans="1:6" x14ac:dyDescent="0.25">
      <c r="A7109" t="s">
        <v>132</v>
      </c>
      <c r="B7109" t="s">
        <v>5288</v>
      </c>
      <c r="C7109" t="s">
        <v>8024</v>
      </c>
      <c r="D7109" t="s">
        <v>132</v>
      </c>
      <c r="E7109" t="s">
        <v>5288</v>
      </c>
      <c r="F7109" t="s">
        <v>8024</v>
      </c>
    </row>
    <row r="7110" spans="1:6" x14ac:dyDescent="0.25">
      <c r="A7110" t="s">
        <v>132</v>
      </c>
      <c r="B7110" t="s">
        <v>5288</v>
      </c>
      <c r="C7110" t="s">
        <v>8184</v>
      </c>
      <c r="D7110" t="s">
        <v>132</v>
      </c>
      <c r="E7110" t="s">
        <v>5288</v>
      </c>
      <c r="F7110" t="s">
        <v>8184</v>
      </c>
    </row>
    <row r="7111" spans="1:6" x14ac:dyDescent="0.25">
      <c r="A7111" t="s">
        <v>132</v>
      </c>
      <c r="B7111" t="s">
        <v>5332</v>
      </c>
      <c r="C7111" t="s">
        <v>7905</v>
      </c>
      <c r="D7111" t="s">
        <v>132</v>
      </c>
      <c r="E7111" t="s">
        <v>5332</v>
      </c>
      <c r="F7111" t="s">
        <v>7905</v>
      </c>
    </row>
    <row r="7112" spans="1:6" x14ac:dyDescent="0.25">
      <c r="A7112" t="s">
        <v>132</v>
      </c>
      <c r="B7112" t="s">
        <v>5332</v>
      </c>
      <c r="C7112" t="s">
        <v>7983</v>
      </c>
      <c r="D7112" t="s">
        <v>132</v>
      </c>
      <c r="E7112" t="s">
        <v>5332</v>
      </c>
      <c r="F7112" t="s">
        <v>7983</v>
      </c>
    </row>
    <row r="7113" spans="1:6" x14ac:dyDescent="0.25">
      <c r="A7113" t="s">
        <v>132</v>
      </c>
      <c r="B7113" t="s">
        <v>5332</v>
      </c>
      <c r="C7113" t="s">
        <v>7984</v>
      </c>
      <c r="D7113" t="s">
        <v>132</v>
      </c>
      <c r="E7113" t="s">
        <v>5332</v>
      </c>
      <c r="F7113" t="s">
        <v>7984</v>
      </c>
    </row>
    <row r="7114" spans="1:6" x14ac:dyDescent="0.25">
      <c r="A7114" t="s">
        <v>132</v>
      </c>
      <c r="B7114" t="s">
        <v>5332</v>
      </c>
      <c r="C7114" t="s">
        <v>3480</v>
      </c>
      <c r="D7114" t="s">
        <v>132</v>
      </c>
      <c r="E7114" t="s">
        <v>5332</v>
      </c>
      <c r="F7114" t="s">
        <v>3480</v>
      </c>
    </row>
    <row r="7115" spans="1:6" x14ac:dyDescent="0.25">
      <c r="A7115" t="s">
        <v>132</v>
      </c>
      <c r="B7115" t="s">
        <v>5332</v>
      </c>
      <c r="C7115" t="s">
        <v>3489</v>
      </c>
      <c r="D7115" t="s">
        <v>132</v>
      </c>
      <c r="E7115" t="s">
        <v>5332</v>
      </c>
      <c r="F7115" t="s">
        <v>3489</v>
      </c>
    </row>
    <row r="7116" spans="1:6" x14ac:dyDescent="0.25">
      <c r="A7116" t="s">
        <v>132</v>
      </c>
      <c r="B7116" t="s">
        <v>5332</v>
      </c>
      <c r="C7116" t="s">
        <v>3492</v>
      </c>
      <c r="D7116" t="s">
        <v>132</v>
      </c>
      <c r="E7116" t="s">
        <v>5332</v>
      </c>
      <c r="F7116" t="s">
        <v>3492</v>
      </c>
    </row>
    <row r="7117" spans="1:6" x14ac:dyDescent="0.25">
      <c r="A7117" t="s">
        <v>132</v>
      </c>
      <c r="B7117" t="s">
        <v>5332</v>
      </c>
      <c r="C7117" t="s">
        <v>3495</v>
      </c>
      <c r="D7117" t="s">
        <v>132</v>
      </c>
      <c r="E7117" t="s">
        <v>5332</v>
      </c>
      <c r="F7117" t="s">
        <v>3495</v>
      </c>
    </row>
    <row r="7118" spans="1:6" x14ac:dyDescent="0.25">
      <c r="A7118" t="s">
        <v>132</v>
      </c>
      <c r="B7118" t="s">
        <v>5332</v>
      </c>
      <c r="C7118" t="s">
        <v>7615</v>
      </c>
      <c r="D7118" t="s">
        <v>132</v>
      </c>
      <c r="E7118" t="s">
        <v>5332</v>
      </c>
      <c r="F7118" t="s">
        <v>7615</v>
      </c>
    </row>
    <row r="7119" spans="1:6" x14ac:dyDescent="0.25">
      <c r="A7119" t="s">
        <v>132</v>
      </c>
      <c r="B7119" t="s">
        <v>5332</v>
      </c>
      <c r="C7119" t="s">
        <v>3513</v>
      </c>
      <c r="D7119" t="s">
        <v>132</v>
      </c>
      <c r="E7119" t="s">
        <v>5332</v>
      </c>
      <c r="F7119" t="s">
        <v>3513</v>
      </c>
    </row>
    <row r="7120" spans="1:6" x14ac:dyDescent="0.25">
      <c r="A7120" t="s">
        <v>132</v>
      </c>
      <c r="B7120" t="s">
        <v>5332</v>
      </c>
      <c r="C7120" t="s">
        <v>3521</v>
      </c>
      <c r="D7120" t="s">
        <v>132</v>
      </c>
      <c r="E7120" t="s">
        <v>5332</v>
      </c>
      <c r="F7120" t="s">
        <v>3521</v>
      </c>
    </row>
    <row r="7121" spans="1:6" x14ac:dyDescent="0.25">
      <c r="A7121" t="s">
        <v>132</v>
      </c>
      <c r="B7121" t="s">
        <v>5332</v>
      </c>
      <c r="C7121" t="s">
        <v>3532</v>
      </c>
      <c r="D7121" t="s">
        <v>132</v>
      </c>
      <c r="E7121" t="s">
        <v>5332</v>
      </c>
      <c r="F7121" t="s">
        <v>3532</v>
      </c>
    </row>
    <row r="7122" spans="1:6" x14ac:dyDescent="0.25">
      <c r="A7122" t="s">
        <v>132</v>
      </c>
      <c r="B7122" t="s">
        <v>5332</v>
      </c>
      <c r="C7122" t="s">
        <v>3535</v>
      </c>
      <c r="D7122" t="s">
        <v>132</v>
      </c>
      <c r="E7122" t="s">
        <v>5332</v>
      </c>
      <c r="F7122" t="s">
        <v>3535</v>
      </c>
    </row>
    <row r="7123" spans="1:6" x14ac:dyDescent="0.25">
      <c r="A7123" t="s">
        <v>132</v>
      </c>
      <c r="B7123" t="s">
        <v>5332</v>
      </c>
      <c r="C7123" t="s">
        <v>3543</v>
      </c>
      <c r="D7123" t="s">
        <v>132</v>
      </c>
      <c r="E7123" t="s">
        <v>5332</v>
      </c>
      <c r="F7123" t="s">
        <v>3543</v>
      </c>
    </row>
    <row r="7124" spans="1:6" x14ac:dyDescent="0.25">
      <c r="A7124" t="s">
        <v>132</v>
      </c>
      <c r="B7124" t="s">
        <v>5332</v>
      </c>
      <c r="C7124" t="s">
        <v>3549</v>
      </c>
      <c r="D7124" t="s">
        <v>132</v>
      </c>
      <c r="E7124" t="s">
        <v>5332</v>
      </c>
      <c r="F7124" t="s">
        <v>3549</v>
      </c>
    </row>
    <row r="7125" spans="1:6" x14ac:dyDescent="0.25">
      <c r="A7125" t="s">
        <v>132</v>
      </c>
      <c r="B7125" t="s">
        <v>5332</v>
      </c>
      <c r="C7125" t="s">
        <v>3570</v>
      </c>
      <c r="D7125" t="s">
        <v>132</v>
      </c>
      <c r="E7125" t="s">
        <v>5332</v>
      </c>
      <c r="F7125" t="s">
        <v>3570</v>
      </c>
    </row>
    <row r="7126" spans="1:6" x14ac:dyDescent="0.25">
      <c r="A7126" t="s">
        <v>132</v>
      </c>
      <c r="B7126" t="s">
        <v>5332</v>
      </c>
      <c r="C7126" t="s">
        <v>3585</v>
      </c>
      <c r="D7126" t="s">
        <v>132</v>
      </c>
      <c r="E7126" t="s">
        <v>5332</v>
      </c>
      <c r="F7126" t="s">
        <v>3585</v>
      </c>
    </row>
    <row r="7127" spans="1:6" x14ac:dyDescent="0.25">
      <c r="A7127" t="s">
        <v>132</v>
      </c>
      <c r="B7127" t="s">
        <v>5332</v>
      </c>
      <c r="C7127" t="s">
        <v>7649</v>
      </c>
      <c r="D7127" t="s">
        <v>132</v>
      </c>
      <c r="E7127" t="s">
        <v>5332</v>
      </c>
      <c r="F7127" t="s">
        <v>7649</v>
      </c>
    </row>
    <row r="7128" spans="1:6" x14ac:dyDescent="0.25">
      <c r="A7128" t="s">
        <v>132</v>
      </c>
      <c r="B7128" t="s">
        <v>5332</v>
      </c>
      <c r="C7128" t="s">
        <v>3588</v>
      </c>
      <c r="D7128" t="s">
        <v>132</v>
      </c>
      <c r="E7128" t="s">
        <v>5332</v>
      </c>
      <c r="F7128" t="s">
        <v>3588</v>
      </c>
    </row>
    <row r="7129" spans="1:6" x14ac:dyDescent="0.25">
      <c r="A7129" t="s">
        <v>132</v>
      </c>
      <c r="B7129" t="s">
        <v>5332</v>
      </c>
      <c r="C7129" t="s">
        <v>3591</v>
      </c>
      <c r="D7129" t="s">
        <v>132</v>
      </c>
      <c r="E7129" t="s">
        <v>5332</v>
      </c>
      <c r="F7129" t="s">
        <v>3591</v>
      </c>
    </row>
    <row r="7130" spans="1:6" x14ac:dyDescent="0.25">
      <c r="A7130" t="s">
        <v>132</v>
      </c>
      <c r="B7130" t="s">
        <v>5332</v>
      </c>
      <c r="C7130" t="s">
        <v>3602</v>
      </c>
      <c r="D7130" t="s">
        <v>132</v>
      </c>
      <c r="E7130" t="s">
        <v>5332</v>
      </c>
      <c r="F7130" t="s">
        <v>3602</v>
      </c>
    </row>
    <row r="7131" spans="1:6" x14ac:dyDescent="0.25">
      <c r="A7131" t="s">
        <v>132</v>
      </c>
      <c r="B7131" t="s">
        <v>5332</v>
      </c>
      <c r="C7131" t="s">
        <v>3605</v>
      </c>
      <c r="D7131" t="s">
        <v>132</v>
      </c>
      <c r="E7131" t="s">
        <v>5332</v>
      </c>
      <c r="F7131" t="s">
        <v>3605</v>
      </c>
    </row>
    <row r="7132" spans="1:6" x14ac:dyDescent="0.25">
      <c r="A7132" t="s">
        <v>132</v>
      </c>
      <c r="B7132" t="s">
        <v>5332</v>
      </c>
      <c r="C7132" t="s">
        <v>7668</v>
      </c>
      <c r="D7132" t="s">
        <v>132</v>
      </c>
      <c r="E7132" t="s">
        <v>5332</v>
      </c>
      <c r="F7132" t="s">
        <v>7668</v>
      </c>
    </row>
    <row r="7133" spans="1:6" x14ac:dyDescent="0.25">
      <c r="A7133" t="s">
        <v>132</v>
      </c>
      <c r="B7133" t="s">
        <v>5332</v>
      </c>
      <c r="C7133" t="s">
        <v>7678</v>
      </c>
      <c r="D7133" t="s">
        <v>132</v>
      </c>
      <c r="E7133" t="s">
        <v>5332</v>
      </c>
      <c r="F7133" t="s">
        <v>7678</v>
      </c>
    </row>
    <row r="7134" spans="1:6" x14ac:dyDescent="0.25">
      <c r="A7134" t="s">
        <v>132</v>
      </c>
      <c r="B7134" t="s">
        <v>5332</v>
      </c>
      <c r="C7134" t="s">
        <v>3642</v>
      </c>
      <c r="D7134" t="s">
        <v>132</v>
      </c>
      <c r="E7134" t="s">
        <v>5332</v>
      </c>
      <c r="F7134" t="s">
        <v>3642</v>
      </c>
    </row>
    <row r="7135" spans="1:6" x14ac:dyDescent="0.25">
      <c r="A7135" t="s">
        <v>132</v>
      </c>
      <c r="B7135" t="s">
        <v>5332</v>
      </c>
      <c r="C7135" t="s">
        <v>3645</v>
      </c>
      <c r="D7135" t="s">
        <v>132</v>
      </c>
      <c r="E7135" t="s">
        <v>5332</v>
      </c>
      <c r="F7135" t="s">
        <v>3645</v>
      </c>
    </row>
    <row r="7136" spans="1:6" x14ac:dyDescent="0.25">
      <c r="A7136" t="s">
        <v>132</v>
      </c>
      <c r="B7136" t="s">
        <v>5332</v>
      </c>
      <c r="C7136" t="s">
        <v>7684</v>
      </c>
      <c r="D7136" t="s">
        <v>132</v>
      </c>
      <c r="E7136" t="s">
        <v>5332</v>
      </c>
      <c r="F7136" t="s">
        <v>7684</v>
      </c>
    </row>
    <row r="7137" spans="1:6" x14ac:dyDescent="0.25">
      <c r="A7137" t="s">
        <v>132</v>
      </c>
      <c r="B7137" t="s">
        <v>5332</v>
      </c>
      <c r="C7137" t="s">
        <v>7690</v>
      </c>
      <c r="D7137" t="s">
        <v>132</v>
      </c>
      <c r="E7137" t="s">
        <v>5332</v>
      </c>
      <c r="F7137" t="s">
        <v>7690</v>
      </c>
    </row>
    <row r="7138" spans="1:6" x14ac:dyDescent="0.25">
      <c r="A7138" t="s">
        <v>132</v>
      </c>
      <c r="B7138" t="s">
        <v>5332</v>
      </c>
      <c r="C7138" t="s">
        <v>3663</v>
      </c>
      <c r="D7138" t="s">
        <v>132</v>
      </c>
      <c r="E7138" t="s">
        <v>5332</v>
      </c>
      <c r="F7138" t="s">
        <v>3663</v>
      </c>
    </row>
    <row r="7139" spans="1:6" x14ac:dyDescent="0.25">
      <c r="A7139" t="s">
        <v>132</v>
      </c>
      <c r="B7139" t="s">
        <v>5332</v>
      </c>
      <c r="C7139" t="s">
        <v>3684</v>
      </c>
      <c r="D7139" t="s">
        <v>132</v>
      </c>
      <c r="E7139" t="s">
        <v>5332</v>
      </c>
      <c r="F7139" t="s">
        <v>3684</v>
      </c>
    </row>
    <row r="7140" spans="1:6" x14ac:dyDescent="0.25">
      <c r="A7140" t="s">
        <v>132</v>
      </c>
      <c r="B7140" t="s">
        <v>5332</v>
      </c>
      <c r="C7140" t="s">
        <v>3708</v>
      </c>
      <c r="D7140" t="s">
        <v>132</v>
      </c>
      <c r="E7140" t="s">
        <v>5332</v>
      </c>
      <c r="F7140" t="s">
        <v>3708</v>
      </c>
    </row>
    <row r="7141" spans="1:6" x14ac:dyDescent="0.25">
      <c r="A7141" t="s">
        <v>132</v>
      </c>
      <c r="B7141" t="s">
        <v>5332</v>
      </c>
      <c r="C7141" t="s">
        <v>3714</v>
      </c>
      <c r="D7141" t="s">
        <v>132</v>
      </c>
      <c r="E7141" t="s">
        <v>5332</v>
      </c>
      <c r="F7141" t="s">
        <v>3714</v>
      </c>
    </row>
    <row r="7142" spans="1:6" x14ac:dyDescent="0.25">
      <c r="A7142" t="s">
        <v>132</v>
      </c>
      <c r="B7142" t="s">
        <v>5332</v>
      </c>
      <c r="C7142" t="s">
        <v>3756</v>
      </c>
      <c r="D7142" t="s">
        <v>132</v>
      </c>
      <c r="E7142" t="s">
        <v>5332</v>
      </c>
      <c r="F7142" t="s">
        <v>3756</v>
      </c>
    </row>
    <row r="7143" spans="1:6" x14ac:dyDescent="0.25">
      <c r="A7143" t="s">
        <v>132</v>
      </c>
      <c r="B7143" t="s">
        <v>5332</v>
      </c>
      <c r="C7143" t="s">
        <v>3759</v>
      </c>
      <c r="D7143" t="s">
        <v>132</v>
      </c>
      <c r="E7143" t="s">
        <v>5332</v>
      </c>
      <c r="F7143" t="s">
        <v>3759</v>
      </c>
    </row>
    <row r="7144" spans="1:6" x14ac:dyDescent="0.25">
      <c r="A7144" t="s">
        <v>132</v>
      </c>
      <c r="B7144" t="s">
        <v>5332</v>
      </c>
      <c r="C7144" t="s">
        <v>3762</v>
      </c>
      <c r="D7144" t="s">
        <v>132</v>
      </c>
      <c r="E7144" t="s">
        <v>5332</v>
      </c>
      <c r="F7144" t="s">
        <v>3762</v>
      </c>
    </row>
    <row r="7145" spans="1:6" x14ac:dyDescent="0.25">
      <c r="A7145" t="s">
        <v>132</v>
      </c>
      <c r="B7145" t="s">
        <v>5332</v>
      </c>
      <c r="C7145" t="s">
        <v>3779</v>
      </c>
      <c r="D7145" t="s">
        <v>132</v>
      </c>
      <c r="E7145" t="s">
        <v>5332</v>
      </c>
      <c r="F7145" t="s">
        <v>3779</v>
      </c>
    </row>
    <row r="7146" spans="1:6" x14ac:dyDescent="0.25">
      <c r="A7146" t="s">
        <v>132</v>
      </c>
      <c r="B7146" t="s">
        <v>5332</v>
      </c>
      <c r="C7146" t="s">
        <v>3785</v>
      </c>
      <c r="D7146" t="s">
        <v>132</v>
      </c>
      <c r="E7146" t="s">
        <v>5332</v>
      </c>
      <c r="F7146" t="s">
        <v>3785</v>
      </c>
    </row>
    <row r="7147" spans="1:6" x14ac:dyDescent="0.25">
      <c r="A7147" t="s">
        <v>132</v>
      </c>
      <c r="B7147" t="s">
        <v>5332</v>
      </c>
      <c r="C7147" t="s">
        <v>3790</v>
      </c>
      <c r="D7147" t="s">
        <v>132</v>
      </c>
      <c r="E7147" t="s">
        <v>5332</v>
      </c>
      <c r="F7147" t="s">
        <v>3790</v>
      </c>
    </row>
    <row r="7148" spans="1:6" x14ac:dyDescent="0.25">
      <c r="A7148" t="s">
        <v>132</v>
      </c>
      <c r="B7148" t="s">
        <v>5332</v>
      </c>
      <c r="C7148" t="s">
        <v>3796</v>
      </c>
      <c r="D7148" t="s">
        <v>132</v>
      </c>
      <c r="E7148" t="s">
        <v>5332</v>
      </c>
      <c r="F7148" t="s">
        <v>3796</v>
      </c>
    </row>
    <row r="7149" spans="1:6" x14ac:dyDescent="0.25">
      <c r="A7149" t="s">
        <v>132</v>
      </c>
      <c r="B7149" t="s">
        <v>5332</v>
      </c>
      <c r="C7149" t="s">
        <v>3802</v>
      </c>
      <c r="D7149" t="s">
        <v>132</v>
      </c>
      <c r="E7149" t="s">
        <v>5332</v>
      </c>
      <c r="F7149" t="s">
        <v>3802</v>
      </c>
    </row>
    <row r="7150" spans="1:6" x14ac:dyDescent="0.25">
      <c r="A7150" t="s">
        <v>132</v>
      </c>
      <c r="B7150" t="s">
        <v>5332</v>
      </c>
      <c r="C7150" t="s">
        <v>3808</v>
      </c>
      <c r="D7150" t="s">
        <v>132</v>
      </c>
      <c r="E7150" t="s">
        <v>5332</v>
      </c>
      <c r="F7150" t="s">
        <v>3808</v>
      </c>
    </row>
    <row r="7151" spans="1:6" x14ac:dyDescent="0.25">
      <c r="A7151" t="s">
        <v>132</v>
      </c>
      <c r="B7151" t="s">
        <v>5332</v>
      </c>
      <c r="C7151" t="s">
        <v>3814</v>
      </c>
      <c r="D7151" t="s">
        <v>132</v>
      </c>
      <c r="E7151" t="s">
        <v>5332</v>
      </c>
      <c r="F7151" t="s">
        <v>3814</v>
      </c>
    </row>
    <row r="7152" spans="1:6" x14ac:dyDescent="0.25">
      <c r="A7152" t="s">
        <v>132</v>
      </c>
      <c r="B7152" t="s">
        <v>5332</v>
      </c>
      <c r="C7152" t="s">
        <v>3820</v>
      </c>
      <c r="D7152" t="s">
        <v>132</v>
      </c>
      <c r="E7152" t="s">
        <v>5332</v>
      </c>
      <c r="F7152" t="s">
        <v>3820</v>
      </c>
    </row>
    <row r="7153" spans="1:6" x14ac:dyDescent="0.25">
      <c r="A7153" t="s">
        <v>132</v>
      </c>
      <c r="B7153" t="s">
        <v>5332</v>
      </c>
      <c r="C7153" t="s">
        <v>3826</v>
      </c>
      <c r="D7153" t="s">
        <v>132</v>
      </c>
      <c r="E7153" t="s">
        <v>5332</v>
      </c>
      <c r="F7153" t="s">
        <v>3826</v>
      </c>
    </row>
    <row r="7154" spans="1:6" x14ac:dyDescent="0.25">
      <c r="A7154" t="s">
        <v>132</v>
      </c>
      <c r="B7154" t="s">
        <v>5332</v>
      </c>
      <c r="C7154" t="s">
        <v>3831</v>
      </c>
      <c r="D7154" t="s">
        <v>132</v>
      </c>
      <c r="E7154" t="s">
        <v>5332</v>
      </c>
      <c r="F7154" t="s">
        <v>3831</v>
      </c>
    </row>
    <row r="7155" spans="1:6" x14ac:dyDescent="0.25">
      <c r="A7155" t="s">
        <v>132</v>
      </c>
      <c r="B7155" t="s">
        <v>5332</v>
      </c>
      <c r="C7155" t="s">
        <v>3834</v>
      </c>
      <c r="D7155" t="s">
        <v>132</v>
      </c>
      <c r="E7155" t="s">
        <v>5332</v>
      </c>
      <c r="F7155" t="s">
        <v>3834</v>
      </c>
    </row>
    <row r="7156" spans="1:6" x14ac:dyDescent="0.25">
      <c r="A7156" t="s">
        <v>132</v>
      </c>
      <c r="B7156" t="s">
        <v>5332</v>
      </c>
      <c r="C7156" t="s">
        <v>3837</v>
      </c>
      <c r="D7156" t="s">
        <v>132</v>
      </c>
      <c r="E7156" t="s">
        <v>5332</v>
      </c>
      <c r="F7156" t="s">
        <v>3837</v>
      </c>
    </row>
    <row r="7157" spans="1:6" x14ac:dyDescent="0.25">
      <c r="A7157" t="s">
        <v>132</v>
      </c>
      <c r="B7157" t="s">
        <v>5332</v>
      </c>
      <c r="C7157" t="s">
        <v>3855</v>
      </c>
      <c r="D7157" t="s">
        <v>132</v>
      </c>
      <c r="E7157" t="s">
        <v>5332</v>
      </c>
      <c r="F7157" t="s">
        <v>3855</v>
      </c>
    </row>
    <row r="7158" spans="1:6" x14ac:dyDescent="0.25">
      <c r="A7158" t="s">
        <v>132</v>
      </c>
      <c r="B7158" t="s">
        <v>5332</v>
      </c>
      <c r="C7158" t="s">
        <v>3858</v>
      </c>
      <c r="D7158" t="s">
        <v>132</v>
      </c>
      <c r="E7158" t="s">
        <v>5332</v>
      </c>
      <c r="F7158" t="s">
        <v>3858</v>
      </c>
    </row>
    <row r="7159" spans="1:6" x14ac:dyDescent="0.25">
      <c r="A7159" t="s">
        <v>132</v>
      </c>
      <c r="B7159" t="s">
        <v>5332</v>
      </c>
      <c r="C7159" t="s">
        <v>3877</v>
      </c>
      <c r="D7159" t="s">
        <v>132</v>
      </c>
      <c r="E7159" t="s">
        <v>5332</v>
      </c>
      <c r="F7159" t="s">
        <v>3877</v>
      </c>
    </row>
    <row r="7160" spans="1:6" x14ac:dyDescent="0.25">
      <c r="A7160" t="s">
        <v>132</v>
      </c>
      <c r="B7160" t="s">
        <v>5332</v>
      </c>
      <c r="C7160" t="s">
        <v>3880</v>
      </c>
      <c r="D7160" t="s">
        <v>132</v>
      </c>
      <c r="E7160" t="s">
        <v>5332</v>
      </c>
      <c r="F7160" t="s">
        <v>3880</v>
      </c>
    </row>
    <row r="7161" spans="1:6" x14ac:dyDescent="0.25">
      <c r="A7161" t="s">
        <v>132</v>
      </c>
      <c r="B7161" t="s">
        <v>5332</v>
      </c>
      <c r="C7161" t="s">
        <v>3926</v>
      </c>
      <c r="D7161" t="s">
        <v>132</v>
      </c>
      <c r="E7161" t="s">
        <v>5332</v>
      </c>
      <c r="F7161" t="s">
        <v>3926</v>
      </c>
    </row>
    <row r="7162" spans="1:6" x14ac:dyDescent="0.25">
      <c r="A7162" t="s">
        <v>132</v>
      </c>
      <c r="B7162" t="s">
        <v>5332</v>
      </c>
      <c r="C7162" t="s">
        <v>3928</v>
      </c>
      <c r="D7162" t="s">
        <v>132</v>
      </c>
      <c r="E7162" t="s">
        <v>5332</v>
      </c>
      <c r="F7162" t="s">
        <v>3928</v>
      </c>
    </row>
    <row r="7163" spans="1:6" x14ac:dyDescent="0.25">
      <c r="A7163" t="s">
        <v>132</v>
      </c>
      <c r="B7163" t="s">
        <v>5332</v>
      </c>
      <c r="C7163" t="s">
        <v>3930</v>
      </c>
      <c r="D7163" t="s">
        <v>132</v>
      </c>
      <c r="E7163" t="s">
        <v>5332</v>
      </c>
      <c r="F7163" t="s">
        <v>3930</v>
      </c>
    </row>
    <row r="7164" spans="1:6" x14ac:dyDescent="0.25">
      <c r="A7164" t="s">
        <v>132</v>
      </c>
      <c r="B7164" t="s">
        <v>5332</v>
      </c>
      <c r="C7164" t="s">
        <v>7734</v>
      </c>
      <c r="D7164" t="s">
        <v>132</v>
      </c>
      <c r="E7164" t="s">
        <v>5332</v>
      </c>
      <c r="F7164" t="s">
        <v>7734</v>
      </c>
    </row>
    <row r="7165" spans="1:6" x14ac:dyDescent="0.25">
      <c r="A7165" t="s">
        <v>132</v>
      </c>
      <c r="B7165" t="s">
        <v>5332</v>
      </c>
      <c r="C7165" t="s">
        <v>3932</v>
      </c>
      <c r="D7165" t="s">
        <v>132</v>
      </c>
      <c r="E7165" t="s">
        <v>5332</v>
      </c>
      <c r="F7165" t="s">
        <v>3932</v>
      </c>
    </row>
    <row r="7166" spans="1:6" x14ac:dyDescent="0.25">
      <c r="A7166" t="s">
        <v>132</v>
      </c>
      <c r="B7166" t="s">
        <v>5332</v>
      </c>
      <c r="C7166" t="s">
        <v>3935</v>
      </c>
      <c r="D7166" t="s">
        <v>132</v>
      </c>
      <c r="E7166" t="s">
        <v>5332</v>
      </c>
      <c r="F7166" t="s">
        <v>3935</v>
      </c>
    </row>
    <row r="7167" spans="1:6" x14ac:dyDescent="0.25">
      <c r="A7167" t="s">
        <v>132</v>
      </c>
      <c r="B7167" t="s">
        <v>5332</v>
      </c>
      <c r="C7167" t="s">
        <v>7682</v>
      </c>
      <c r="D7167" t="s">
        <v>132</v>
      </c>
      <c r="E7167" t="s">
        <v>5332</v>
      </c>
      <c r="F7167" t="s">
        <v>7682</v>
      </c>
    </row>
    <row r="7168" spans="1:6" x14ac:dyDescent="0.25">
      <c r="A7168" t="s">
        <v>132</v>
      </c>
      <c r="B7168" t="s">
        <v>5332</v>
      </c>
      <c r="C7168" t="s">
        <v>7743</v>
      </c>
      <c r="D7168" t="s">
        <v>132</v>
      </c>
      <c r="E7168" t="s">
        <v>5332</v>
      </c>
      <c r="F7168" t="s">
        <v>7743</v>
      </c>
    </row>
    <row r="7169" spans="1:6" x14ac:dyDescent="0.25">
      <c r="A7169" t="s">
        <v>132</v>
      </c>
      <c r="B7169" t="s">
        <v>5332</v>
      </c>
      <c r="C7169" t="s">
        <v>7745</v>
      </c>
      <c r="D7169" t="s">
        <v>132</v>
      </c>
      <c r="E7169" t="s">
        <v>5332</v>
      </c>
      <c r="F7169" t="s">
        <v>7745</v>
      </c>
    </row>
    <row r="7170" spans="1:6" x14ac:dyDescent="0.25">
      <c r="A7170" t="s">
        <v>132</v>
      </c>
      <c r="B7170" t="s">
        <v>5332</v>
      </c>
      <c r="C7170" t="s">
        <v>3944</v>
      </c>
      <c r="D7170" t="s">
        <v>132</v>
      </c>
      <c r="E7170" t="s">
        <v>5332</v>
      </c>
      <c r="F7170" t="s">
        <v>3944</v>
      </c>
    </row>
    <row r="7171" spans="1:6" x14ac:dyDescent="0.25">
      <c r="A7171" t="s">
        <v>132</v>
      </c>
      <c r="B7171" t="s">
        <v>5332</v>
      </c>
      <c r="C7171" t="s">
        <v>7746</v>
      </c>
      <c r="D7171" t="s">
        <v>132</v>
      </c>
      <c r="E7171" t="s">
        <v>5332</v>
      </c>
      <c r="F7171" t="s">
        <v>7746</v>
      </c>
    </row>
    <row r="7172" spans="1:6" x14ac:dyDescent="0.25">
      <c r="A7172" t="s">
        <v>132</v>
      </c>
      <c r="B7172" t="s">
        <v>5332</v>
      </c>
      <c r="C7172" t="s">
        <v>3983</v>
      </c>
      <c r="D7172" t="s">
        <v>132</v>
      </c>
      <c r="E7172" t="s">
        <v>5332</v>
      </c>
      <c r="F7172" t="s">
        <v>3983</v>
      </c>
    </row>
    <row r="7173" spans="1:6" x14ac:dyDescent="0.25">
      <c r="A7173" t="s">
        <v>132</v>
      </c>
      <c r="B7173" t="s">
        <v>5332</v>
      </c>
      <c r="C7173" t="s">
        <v>3997</v>
      </c>
      <c r="D7173" t="s">
        <v>132</v>
      </c>
      <c r="E7173" t="s">
        <v>5332</v>
      </c>
      <c r="F7173" t="s">
        <v>3997</v>
      </c>
    </row>
    <row r="7174" spans="1:6" x14ac:dyDescent="0.25">
      <c r="A7174" t="s">
        <v>132</v>
      </c>
      <c r="B7174" t="s">
        <v>5332</v>
      </c>
      <c r="C7174" t="s">
        <v>7750</v>
      </c>
      <c r="D7174" t="s">
        <v>132</v>
      </c>
      <c r="E7174" t="s">
        <v>5332</v>
      </c>
      <c r="F7174" t="s">
        <v>7750</v>
      </c>
    </row>
    <row r="7175" spans="1:6" x14ac:dyDescent="0.25">
      <c r="A7175" t="s">
        <v>132</v>
      </c>
      <c r="B7175" t="s">
        <v>5332</v>
      </c>
      <c r="C7175" t="s">
        <v>7751</v>
      </c>
      <c r="D7175" t="s">
        <v>132</v>
      </c>
      <c r="E7175" t="s">
        <v>5332</v>
      </c>
      <c r="F7175" t="s">
        <v>7751</v>
      </c>
    </row>
    <row r="7176" spans="1:6" x14ac:dyDescent="0.25">
      <c r="A7176" t="s">
        <v>132</v>
      </c>
      <c r="B7176" t="s">
        <v>5332</v>
      </c>
      <c r="C7176" t="s">
        <v>8420</v>
      </c>
      <c r="D7176" t="s">
        <v>132</v>
      </c>
      <c r="E7176" t="s">
        <v>5332</v>
      </c>
      <c r="F7176" t="s">
        <v>8420</v>
      </c>
    </row>
    <row r="7177" spans="1:6" x14ac:dyDescent="0.25">
      <c r="A7177" t="s">
        <v>132</v>
      </c>
      <c r="B7177" t="s">
        <v>5332</v>
      </c>
      <c r="C7177" t="s">
        <v>8185</v>
      </c>
      <c r="D7177" t="s">
        <v>132</v>
      </c>
      <c r="E7177" t="s">
        <v>5332</v>
      </c>
      <c r="F7177" t="s">
        <v>8185</v>
      </c>
    </row>
    <row r="7178" spans="1:6" x14ac:dyDescent="0.25">
      <c r="A7178" t="s">
        <v>132</v>
      </c>
      <c r="B7178" t="s">
        <v>5332</v>
      </c>
      <c r="C7178" t="s">
        <v>8186</v>
      </c>
      <c r="D7178" t="s">
        <v>132</v>
      </c>
      <c r="E7178" t="s">
        <v>5332</v>
      </c>
      <c r="F7178" t="s">
        <v>8186</v>
      </c>
    </row>
    <row r="7179" spans="1:6" x14ac:dyDescent="0.25">
      <c r="A7179" t="s">
        <v>132</v>
      </c>
      <c r="B7179" t="s">
        <v>5332</v>
      </c>
      <c r="C7179" t="s">
        <v>9043</v>
      </c>
      <c r="D7179" t="s">
        <v>132</v>
      </c>
      <c r="E7179" t="s">
        <v>5332</v>
      </c>
      <c r="F7179" t="s">
        <v>9043</v>
      </c>
    </row>
    <row r="7180" spans="1:6" x14ac:dyDescent="0.25">
      <c r="A7180" t="s">
        <v>132</v>
      </c>
      <c r="B7180" t="s">
        <v>5332</v>
      </c>
      <c r="C7180" t="s">
        <v>8189</v>
      </c>
      <c r="D7180" t="s">
        <v>132</v>
      </c>
      <c r="E7180" t="s">
        <v>5332</v>
      </c>
      <c r="F7180" t="s">
        <v>8189</v>
      </c>
    </row>
    <row r="7181" spans="1:6" x14ac:dyDescent="0.25">
      <c r="A7181" t="s">
        <v>132</v>
      </c>
      <c r="B7181" t="s">
        <v>5332</v>
      </c>
      <c r="C7181" t="s">
        <v>8421</v>
      </c>
      <c r="D7181" t="s">
        <v>132</v>
      </c>
      <c r="E7181" t="s">
        <v>5332</v>
      </c>
      <c r="F7181" t="s">
        <v>8421</v>
      </c>
    </row>
    <row r="7182" spans="1:6" x14ac:dyDescent="0.25">
      <c r="A7182" t="s">
        <v>132</v>
      </c>
      <c r="B7182" t="s">
        <v>5332</v>
      </c>
      <c r="C7182" t="s">
        <v>8190</v>
      </c>
      <c r="D7182" t="s">
        <v>132</v>
      </c>
      <c r="E7182" t="s">
        <v>5332</v>
      </c>
      <c r="F7182" t="s">
        <v>8190</v>
      </c>
    </row>
    <row r="7183" spans="1:6" x14ac:dyDescent="0.25">
      <c r="A7183" t="s">
        <v>132</v>
      </c>
      <c r="B7183" t="s">
        <v>5332</v>
      </c>
      <c r="C7183" t="s">
        <v>8201</v>
      </c>
      <c r="D7183" t="s">
        <v>132</v>
      </c>
      <c r="E7183" t="s">
        <v>5332</v>
      </c>
      <c r="F7183" t="s">
        <v>8201</v>
      </c>
    </row>
    <row r="7184" spans="1:6" x14ac:dyDescent="0.25">
      <c r="A7184" t="s">
        <v>132</v>
      </c>
      <c r="B7184" t="s">
        <v>5332</v>
      </c>
      <c r="C7184" t="s">
        <v>8422</v>
      </c>
      <c r="D7184" t="s">
        <v>132</v>
      </c>
      <c r="E7184" t="s">
        <v>5332</v>
      </c>
      <c r="F7184" t="s">
        <v>8422</v>
      </c>
    </row>
    <row r="7185" spans="1:6" x14ac:dyDescent="0.25">
      <c r="A7185" t="s">
        <v>132</v>
      </c>
      <c r="B7185" t="s">
        <v>5332</v>
      </c>
      <c r="C7185" t="s">
        <v>8423</v>
      </c>
      <c r="D7185" t="s">
        <v>132</v>
      </c>
      <c r="E7185" t="s">
        <v>5332</v>
      </c>
      <c r="F7185" t="s">
        <v>8423</v>
      </c>
    </row>
    <row r="7186" spans="1:6" x14ac:dyDescent="0.25">
      <c r="A7186" t="s">
        <v>132</v>
      </c>
      <c r="B7186" t="s">
        <v>5332</v>
      </c>
      <c r="C7186" t="s">
        <v>8217</v>
      </c>
      <c r="D7186" t="s">
        <v>132</v>
      </c>
      <c r="E7186" t="s">
        <v>5332</v>
      </c>
      <c r="F7186" t="s">
        <v>8217</v>
      </c>
    </row>
    <row r="7187" spans="1:6" x14ac:dyDescent="0.25">
      <c r="A7187" t="s">
        <v>132</v>
      </c>
      <c r="B7187" t="s">
        <v>5332</v>
      </c>
      <c r="C7187" t="s">
        <v>8227</v>
      </c>
      <c r="D7187" t="s">
        <v>132</v>
      </c>
      <c r="E7187" t="s">
        <v>5332</v>
      </c>
      <c r="F7187" t="s">
        <v>8227</v>
      </c>
    </row>
    <row r="7188" spans="1:6" x14ac:dyDescent="0.25">
      <c r="A7188" t="s">
        <v>132</v>
      </c>
      <c r="B7188" t="s">
        <v>5332</v>
      </c>
      <c r="C7188" t="s">
        <v>8284</v>
      </c>
      <c r="D7188" t="s">
        <v>132</v>
      </c>
      <c r="E7188" t="s">
        <v>5332</v>
      </c>
      <c r="F7188" t="s">
        <v>8284</v>
      </c>
    </row>
    <row r="7189" spans="1:6" x14ac:dyDescent="0.25">
      <c r="A7189" t="s">
        <v>132</v>
      </c>
      <c r="B7189" t="s">
        <v>5332</v>
      </c>
      <c r="C7189" t="s">
        <v>8285</v>
      </c>
      <c r="D7189" t="s">
        <v>132</v>
      </c>
      <c r="E7189" t="s">
        <v>5332</v>
      </c>
      <c r="F7189" t="s">
        <v>8285</v>
      </c>
    </row>
    <row r="7190" spans="1:6" x14ac:dyDescent="0.25">
      <c r="A7190" t="s">
        <v>132</v>
      </c>
      <c r="B7190" t="s">
        <v>5332</v>
      </c>
      <c r="C7190" t="s">
        <v>8286</v>
      </c>
      <c r="D7190" t="s">
        <v>132</v>
      </c>
      <c r="E7190" t="s">
        <v>5332</v>
      </c>
      <c r="F7190" t="s">
        <v>8286</v>
      </c>
    </row>
    <row r="7191" spans="1:6" x14ac:dyDescent="0.25">
      <c r="A7191" t="s">
        <v>132</v>
      </c>
      <c r="B7191" t="s">
        <v>5332</v>
      </c>
      <c r="C7191" t="s">
        <v>8289</v>
      </c>
      <c r="D7191" t="s">
        <v>132</v>
      </c>
      <c r="E7191" t="s">
        <v>5332</v>
      </c>
      <c r="F7191" t="s">
        <v>8289</v>
      </c>
    </row>
    <row r="7192" spans="1:6" x14ac:dyDescent="0.25">
      <c r="A7192" t="s">
        <v>132</v>
      </c>
      <c r="B7192" t="s">
        <v>5332</v>
      </c>
      <c r="C7192" t="s">
        <v>8290</v>
      </c>
      <c r="D7192" t="s">
        <v>132</v>
      </c>
      <c r="E7192" t="s">
        <v>5332</v>
      </c>
      <c r="F7192" t="s">
        <v>8290</v>
      </c>
    </row>
    <row r="7193" spans="1:6" x14ac:dyDescent="0.25">
      <c r="A7193" t="s">
        <v>132</v>
      </c>
      <c r="B7193" t="s">
        <v>5332</v>
      </c>
      <c r="C7193" t="s">
        <v>8291</v>
      </c>
      <c r="D7193" t="s">
        <v>132</v>
      </c>
      <c r="E7193" t="s">
        <v>5332</v>
      </c>
      <c r="F7193" t="s">
        <v>8291</v>
      </c>
    </row>
    <row r="7194" spans="1:6" x14ac:dyDescent="0.25">
      <c r="A7194" t="s">
        <v>132</v>
      </c>
      <c r="B7194" t="s">
        <v>5332</v>
      </c>
      <c r="C7194" t="s">
        <v>8297</v>
      </c>
      <c r="D7194" t="s">
        <v>132</v>
      </c>
      <c r="E7194" t="s">
        <v>5332</v>
      </c>
      <c r="F7194" t="s">
        <v>8297</v>
      </c>
    </row>
    <row r="7195" spans="1:6" x14ac:dyDescent="0.25">
      <c r="A7195" t="s">
        <v>132</v>
      </c>
      <c r="B7195" t="s">
        <v>5332</v>
      </c>
      <c r="C7195" t="s">
        <v>8301</v>
      </c>
      <c r="D7195" t="s">
        <v>132</v>
      </c>
      <c r="E7195" t="s">
        <v>5332</v>
      </c>
      <c r="F7195" t="s">
        <v>8301</v>
      </c>
    </row>
    <row r="7196" spans="1:6" x14ac:dyDescent="0.25">
      <c r="A7196" t="s">
        <v>132</v>
      </c>
      <c r="B7196" t="s">
        <v>5332</v>
      </c>
      <c r="C7196" t="s">
        <v>8306</v>
      </c>
      <c r="D7196" t="s">
        <v>132</v>
      </c>
      <c r="E7196" t="s">
        <v>5332</v>
      </c>
      <c r="F7196" t="s">
        <v>8306</v>
      </c>
    </row>
    <row r="7197" spans="1:6" x14ac:dyDescent="0.25">
      <c r="A7197" t="s">
        <v>132</v>
      </c>
      <c r="B7197" t="s">
        <v>5332</v>
      </c>
      <c r="C7197" t="s">
        <v>8309</v>
      </c>
      <c r="D7197" t="s">
        <v>132</v>
      </c>
      <c r="E7197" t="s">
        <v>5332</v>
      </c>
      <c r="F7197" t="s">
        <v>8309</v>
      </c>
    </row>
    <row r="7198" spans="1:6" x14ac:dyDescent="0.25">
      <c r="A7198" t="s">
        <v>132</v>
      </c>
      <c r="B7198" t="s">
        <v>5332</v>
      </c>
      <c r="C7198" t="s">
        <v>8312</v>
      </c>
      <c r="D7198" t="s">
        <v>132</v>
      </c>
      <c r="E7198" t="s">
        <v>5332</v>
      </c>
      <c r="F7198" t="s">
        <v>8312</v>
      </c>
    </row>
    <row r="7199" spans="1:6" x14ac:dyDescent="0.25">
      <c r="A7199" t="s">
        <v>132</v>
      </c>
      <c r="B7199" t="s">
        <v>5332</v>
      </c>
      <c r="C7199" t="s">
        <v>8314</v>
      </c>
      <c r="D7199" t="s">
        <v>132</v>
      </c>
      <c r="E7199" t="s">
        <v>5332</v>
      </c>
      <c r="F7199" t="s">
        <v>8314</v>
      </c>
    </row>
    <row r="7200" spans="1:6" x14ac:dyDescent="0.25">
      <c r="A7200" t="s">
        <v>132</v>
      </c>
      <c r="B7200" t="s">
        <v>5332</v>
      </c>
      <c r="C7200" t="s">
        <v>8327</v>
      </c>
      <c r="D7200" t="s">
        <v>132</v>
      </c>
      <c r="E7200" t="s">
        <v>5332</v>
      </c>
      <c r="F7200" t="s">
        <v>8327</v>
      </c>
    </row>
    <row r="7201" spans="1:6" x14ac:dyDescent="0.25">
      <c r="A7201" t="s">
        <v>132</v>
      </c>
      <c r="B7201" t="s">
        <v>5332</v>
      </c>
      <c r="C7201" t="s">
        <v>4505</v>
      </c>
      <c r="D7201" t="s">
        <v>132</v>
      </c>
      <c r="E7201" t="s">
        <v>5332</v>
      </c>
      <c r="F7201" t="s">
        <v>4505</v>
      </c>
    </row>
    <row r="7202" spans="1:6" x14ac:dyDescent="0.25">
      <c r="A7202" t="s">
        <v>132</v>
      </c>
      <c r="B7202" t="s">
        <v>5332</v>
      </c>
      <c r="C7202" t="s">
        <v>4508</v>
      </c>
      <c r="D7202" t="s">
        <v>132</v>
      </c>
      <c r="E7202" t="s">
        <v>5332</v>
      </c>
      <c r="F7202" t="s">
        <v>4508</v>
      </c>
    </row>
    <row r="7203" spans="1:6" x14ac:dyDescent="0.25">
      <c r="A7203" t="s">
        <v>132</v>
      </c>
      <c r="B7203" t="s">
        <v>5332</v>
      </c>
      <c r="C7203" t="s">
        <v>8023</v>
      </c>
      <c r="D7203" t="s">
        <v>132</v>
      </c>
      <c r="E7203" t="s">
        <v>5332</v>
      </c>
      <c r="F7203" t="s">
        <v>8023</v>
      </c>
    </row>
    <row r="7204" spans="1:6" x14ac:dyDescent="0.25">
      <c r="A7204" t="s">
        <v>132</v>
      </c>
      <c r="B7204" t="s">
        <v>5332</v>
      </c>
      <c r="C7204" t="s">
        <v>8030</v>
      </c>
      <c r="D7204" t="s">
        <v>132</v>
      </c>
      <c r="E7204" t="s">
        <v>5332</v>
      </c>
      <c r="F7204" t="s">
        <v>8030</v>
      </c>
    </row>
    <row r="7205" spans="1:6" x14ac:dyDescent="0.25">
      <c r="A7205" t="s">
        <v>132</v>
      </c>
      <c r="B7205" t="s">
        <v>5332</v>
      </c>
      <c r="C7205" t="s">
        <v>8182</v>
      </c>
      <c r="D7205" t="s">
        <v>132</v>
      </c>
      <c r="E7205" t="s">
        <v>5332</v>
      </c>
      <c r="F7205" t="s">
        <v>8182</v>
      </c>
    </row>
    <row r="7206" spans="1:6" x14ac:dyDescent="0.25">
      <c r="A7206" t="s">
        <v>132</v>
      </c>
      <c r="B7206" t="s">
        <v>5332</v>
      </c>
      <c r="C7206" t="s">
        <v>7876</v>
      </c>
      <c r="D7206" t="s">
        <v>132</v>
      </c>
      <c r="E7206" t="s">
        <v>5332</v>
      </c>
      <c r="F7206" t="s">
        <v>7876</v>
      </c>
    </row>
    <row r="7207" spans="1:6" x14ac:dyDescent="0.25">
      <c r="A7207" t="s">
        <v>132</v>
      </c>
      <c r="B7207" t="s">
        <v>5332</v>
      </c>
      <c r="C7207" t="s">
        <v>7877</v>
      </c>
      <c r="D7207" t="s">
        <v>132</v>
      </c>
      <c r="E7207" t="s">
        <v>5332</v>
      </c>
      <c r="F7207" t="s">
        <v>7877</v>
      </c>
    </row>
    <row r="7208" spans="1:6" x14ac:dyDescent="0.25">
      <c r="A7208" t="s">
        <v>132</v>
      </c>
      <c r="B7208" t="s">
        <v>5332</v>
      </c>
      <c r="C7208" t="s">
        <v>8467</v>
      </c>
      <c r="D7208" t="s">
        <v>132</v>
      </c>
      <c r="E7208" t="s">
        <v>5332</v>
      </c>
      <c r="F7208" t="s">
        <v>8467</v>
      </c>
    </row>
    <row r="7209" spans="1:6" x14ac:dyDescent="0.25">
      <c r="A7209" t="s">
        <v>132</v>
      </c>
      <c r="B7209" t="s">
        <v>5332</v>
      </c>
      <c r="C7209" t="s">
        <v>7878</v>
      </c>
      <c r="D7209" t="s">
        <v>132</v>
      </c>
      <c r="E7209" t="s">
        <v>5332</v>
      </c>
      <c r="F7209" t="s">
        <v>7878</v>
      </c>
    </row>
    <row r="7210" spans="1:6" x14ac:dyDescent="0.25">
      <c r="A7210" t="s">
        <v>132</v>
      </c>
      <c r="B7210" t="s">
        <v>5332</v>
      </c>
      <c r="C7210" t="s">
        <v>8183</v>
      </c>
      <c r="D7210" t="s">
        <v>132</v>
      </c>
      <c r="E7210" t="s">
        <v>5332</v>
      </c>
      <c r="F7210" t="s">
        <v>8183</v>
      </c>
    </row>
    <row r="7211" spans="1:6" x14ac:dyDescent="0.25">
      <c r="A7211" t="s">
        <v>132</v>
      </c>
      <c r="B7211" t="s">
        <v>5332</v>
      </c>
      <c r="C7211" t="s">
        <v>8024</v>
      </c>
      <c r="D7211" t="s">
        <v>132</v>
      </c>
      <c r="E7211" t="s">
        <v>5332</v>
      </c>
      <c r="F7211" t="s">
        <v>8024</v>
      </c>
    </row>
    <row r="7212" spans="1:6" x14ac:dyDescent="0.25">
      <c r="A7212" t="s">
        <v>132</v>
      </c>
      <c r="B7212" t="s">
        <v>5332</v>
      </c>
      <c r="C7212" t="s">
        <v>8184</v>
      </c>
      <c r="D7212" t="s">
        <v>132</v>
      </c>
      <c r="E7212" t="s">
        <v>5332</v>
      </c>
      <c r="F7212" t="s">
        <v>8184</v>
      </c>
    </row>
    <row r="7213" spans="1:6" x14ac:dyDescent="0.25">
      <c r="A7213" t="s">
        <v>132</v>
      </c>
      <c r="B7213" t="s">
        <v>5307</v>
      </c>
      <c r="C7213" t="s">
        <v>7905</v>
      </c>
      <c r="D7213" t="s">
        <v>132</v>
      </c>
      <c r="E7213" t="s">
        <v>5307</v>
      </c>
      <c r="F7213" t="s">
        <v>7905</v>
      </c>
    </row>
    <row r="7214" spans="1:6" x14ac:dyDescent="0.25">
      <c r="A7214" t="s">
        <v>132</v>
      </c>
      <c r="B7214" t="s">
        <v>5307</v>
      </c>
      <c r="C7214" t="s">
        <v>7983</v>
      </c>
      <c r="D7214" t="s">
        <v>132</v>
      </c>
      <c r="E7214" t="s">
        <v>5307</v>
      </c>
      <c r="F7214" t="s">
        <v>7983</v>
      </c>
    </row>
    <row r="7215" spans="1:6" x14ac:dyDescent="0.25">
      <c r="A7215" t="s">
        <v>132</v>
      </c>
      <c r="B7215" t="s">
        <v>5307</v>
      </c>
      <c r="C7215" t="s">
        <v>7984</v>
      </c>
      <c r="D7215" t="s">
        <v>132</v>
      </c>
      <c r="E7215" t="s">
        <v>5307</v>
      </c>
      <c r="F7215" t="s">
        <v>7984</v>
      </c>
    </row>
    <row r="7216" spans="1:6" x14ac:dyDescent="0.25">
      <c r="A7216" t="s">
        <v>132</v>
      </c>
      <c r="B7216" t="s">
        <v>5307</v>
      </c>
      <c r="C7216" t="s">
        <v>3480</v>
      </c>
      <c r="D7216" t="s">
        <v>132</v>
      </c>
      <c r="E7216" t="s">
        <v>5307</v>
      </c>
      <c r="F7216" t="s">
        <v>3480</v>
      </c>
    </row>
    <row r="7217" spans="1:6" x14ac:dyDescent="0.25">
      <c r="A7217" t="s">
        <v>132</v>
      </c>
      <c r="B7217" t="s">
        <v>5307</v>
      </c>
      <c r="C7217" t="s">
        <v>3489</v>
      </c>
      <c r="D7217" t="s">
        <v>132</v>
      </c>
      <c r="E7217" t="s">
        <v>5307</v>
      </c>
      <c r="F7217" t="s">
        <v>3489</v>
      </c>
    </row>
    <row r="7218" spans="1:6" x14ac:dyDescent="0.25">
      <c r="A7218" t="s">
        <v>132</v>
      </c>
      <c r="B7218" t="s">
        <v>5307</v>
      </c>
      <c r="C7218" t="s">
        <v>3492</v>
      </c>
      <c r="D7218" t="s">
        <v>132</v>
      </c>
      <c r="E7218" t="s">
        <v>5307</v>
      </c>
      <c r="F7218" t="s">
        <v>3492</v>
      </c>
    </row>
    <row r="7219" spans="1:6" x14ac:dyDescent="0.25">
      <c r="A7219" t="s">
        <v>132</v>
      </c>
      <c r="B7219" t="s">
        <v>5307</v>
      </c>
      <c r="C7219" t="s">
        <v>3495</v>
      </c>
      <c r="D7219" t="s">
        <v>132</v>
      </c>
      <c r="E7219" t="s">
        <v>5307</v>
      </c>
      <c r="F7219" t="s">
        <v>3495</v>
      </c>
    </row>
    <row r="7220" spans="1:6" x14ac:dyDescent="0.25">
      <c r="A7220" t="s">
        <v>132</v>
      </c>
      <c r="B7220" t="s">
        <v>5307</v>
      </c>
      <c r="C7220" t="s">
        <v>7615</v>
      </c>
      <c r="D7220" t="s">
        <v>132</v>
      </c>
      <c r="E7220" t="s">
        <v>5307</v>
      </c>
      <c r="F7220" t="s">
        <v>7615</v>
      </c>
    </row>
    <row r="7221" spans="1:6" x14ac:dyDescent="0.25">
      <c r="A7221" t="s">
        <v>132</v>
      </c>
      <c r="B7221" t="s">
        <v>5307</v>
      </c>
      <c r="C7221" t="s">
        <v>3513</v>
      </c>
      <c r="D7221" t="s">
        <v>132</v>
      </c>
      <c r="E7221" t="s">
        <v>5307</v>
      </c>
      <c r="F7221" t="s">
        <v>3513</v>
      </c>
    </row>
    <row r="7222" spans="1:6" x14ac:dyDescent="0.25">
      <c r="A7222" t="s">
        <v>132</v>
      </c>
      <c r="B7222" t="s">
        <v>5307</v>
      </c>
      <c r="C7222" t="s">
        <v>3521</v>
      </c>
      <c r="D7222" t="s">
        <v>132</v>
      </c>
      <c r="E7222" t="s">
        <v>5307</v>
      </c>
      <c r="F7222" t="s">
        <v>3521</v>
      </c>
    </row>
    <row r="7223" spans="1:6" x14ac:dyDescent="0.25">
      <c r="A7223" t="s">
        <v>132</v>
      </c>
      <c r="B7223" t="s">
        <v>5307</v>
      </c>
      <c r="C7223" t="s">
        <v>3532</v>
      </c>
      <c r="D7223" t="s">
        <v>132</v>
      </c>
      <c r="E7223" t="s">
        <v>5307</v>
      </c>
      <c r="F7223" t="s">
        <v>3532</v>
      </c>
    </row>
    <row r="7224" spans="1:6" x14ac:dyDescent="0.25">
      <c r="A7224" t="s">
        <v>132</v>
      </c>
      <c r="B7224" t="s">
        <v>5307</v>
      </c>
      <c r="C7224" t="s">
        <v>3535</v>
      </c>
      <c r="D7224" t="s">
        <v>132</v>
      </c>
      <c r="E7224" t="s">
        <v>5307</v>
      </c>
      <c r="F7224" t="s">
        <v>3535</v>
      </c>
    </row>
    <row r="7225" spans="1:6" x14ac:dyDescent="0.25">
      <c r="A7225" t="s">
        <v>132</v>
      </c>
      <c r="B7225" t="s">
        <v>5307</v>
      </c>
      <c r="C7225" t="s">
        <v>3543</v>
      </c>
      <c r="D7225" t="s">
        <v>132</v>
      </c>
      <c r="E7225" t="s">
        <v>5307</v>
      </c>
      <c r="F7225" t="s">
        <v>3543</v>
      </c>
    </row>
    <row r="7226" spans="1:6" x14ac:dyDescent="0.25">
      <c r="A7226" t="s">
        <v>132</v>
      </c>
      <c r="B7226" t="s">
        <v>5307</v>
      </c>
      <c r="C7226" t="s">
        <v>3549</v>
      </c>
      <c r="D7226" t="s">
        <v>132</v>
      </c>
      <c r="E7226" t="s">
        <v>5307</v>
      </c>
      <c r="F7226" t="s">
        <v>3549</v>
      </c>
    </row>
    <row r="7227" spans="1:6" x14ac:dyDescent="0.25">
      <c r="A7227" t="s">
        <v>132</v>
      </c>
      <c r="B7227" t="s">
        <v>5307</v>
      </c>
      <c r="C7227" t="s">
        <v>3570</v>
      </c>
      <c r="D7227" t="s">
        <v>132</v>
      </c>
      <c r="E7227" t="s">
        <v>5307</v>
      </c>
      <c r="F7227" t="s">
        <v>3570</v>
      </c>
    </row>
    <row r="7228" spans="1:6" x14ac:dyDescent="0.25">
      <c r="A7228" t="s">
        <v>132</v>
      </c>
      <c r="B7228" t="s">
        <v>5307</v>
      </c>
      <c r="C7228" t="s">
        <v>3585</v>
      </c>
      <c r="D7228" t="s">
        <v>132</v>
      </c>
      <c r="E7228" t="s">
        <v>5307</v>
      </c>
      <c r="F7228" t="s">
        <v>3585</v>
      </c>
    </row>
    <row r="7229" spans="1:6" x14ac:dyDescent="0.25">
      <c r="A7229" t="s">
        <v>132</v>
      </c>
      <c r="B7229" t="s">
        <v>5307</v>
      </c>
      <c r="C7229" t="s">
        <v>7649</v>
      </c>
      <c r="D7229" t="s">
        <v>132</v>
      </c>
      <c r="E7229" t="s">
        <v>5307</v>
      </c>
      <c r="F7229" t="s">
        <v>7649</v>
      </c>
    </row>
    <row r="7230" spans="1:6" x14ac:dyDescent="0.25">
      <c r="A7230" t="s">
        <v>132</v>
      </c>
      <c r="B7230" t="s">
        <v>5307</v>
      </c>
      <c r="C7230" t="s">
        <v>3588</v>
      </c>
      <c r="D7230" t="s">
        <v>132</v>
      </c>
      <c r="E7230" t="s">
        <v>5307</v>
      </c>
      <c r="F7230" t="s">
        <v>3588</v>
      </c>
    </row>
    <row r="7231" spans="1:6" x14ac:dyDescent="0.25">
      <c r="A7231" t="s">
        <v>132</v>
      </c>
      <c r="B7231" t="s">
        <v>5307</v>
      </c>
      <c r="C7231" t="s">
        <v>3591</v>
      </c>
      <c r="D7231" t="s">
        <v>132</v>
      </c>
      <c r="E7231" t="s">
        <v>5307</v>
      </c>
      <c r="F7231" t="s">
        <v>3591</v>
      </c>
    </row>
    <row r="7232" spans="1:6" x14ac:dyDescent="0.25">
      <c r="A7232" t="s">
        <v>132</v>
      </c>
      <c r="B7232" t="s">
        <v>5307</v>
      </c>
      <c r="C7232" t="s">
        <v>3602</v>
      </c>
      <c r="D7232" t="s">
        <v>132</v>
      </c>
      <c r="E7232" t="s">
        <v>5307</v>
      </c>
      <c r="F7232" t="s">
        <v>3602</v>
      </c>
    </row>
    <row r="7233" spans="1:6" x14ac:dyDescent="0.25">
      <c r="A7233" t="s">
        <v>132</v>
      </c>
      <c r="B7233" t="s">
        <v>5307</v>
      </c>
      <c r="C7233" t="s">
        <v>3605</v>
      </c>
      <c r="D7233" t="s">
        <v>132</v>
      </c>
      <c r="E7233" t="s">
        <v>5307</v>
      </c>
      <c r="F7233" t="s">
        <v>3605</v>
      </c>
    </row>
    <row r="7234" spans="1:6" x14ac:dyDescent="0.25">
      <c r="A7234" t="s">
        <v>132</v>
      </c>
      <c r="B7234" t="s">
        <v>5307</v>
      </c>
      <c r="C7234" t="s">
        <v>7668</v>
      </c>
      <c r="D7234" t="s">
        <v>132</v>
      </c>
      <c r="E7234" t="s">
        <v>5307</v>
      </c>
      <c r="F7234" t="s">
        <v>7668</v>
      </c>
    </row>
    <row r="7235" spans="1:6" x14ac:dyDescent="0.25">
      <c r="A7235" t="s">
        <v>132</v>
      </c>
      <c r="B7235" t="s">
        <v>5307</v>
      </c>
      <c r="C7235" t="s">
        <v>7678</v>
      </c>
      <c r="D7235" t="s">
        <v>132</v>
      </c>
      <c r="E7235" t="s">
        <v>5307</v>
      </c>
      <c r="F7235" t="s">
        <v>7678</v>
      </c>
    </row>
    <row r="7236" spans="1:6" x14ac:dyDescent="0.25">
      <c r="A7236" t="s">
        <v>132</v>
      </c>
      <c r="B7236" t="s">
        <v>5307</v>
      </c>
      <c r="C7236" t="s">
        <v>3642</v>
      </c>
      <c r="D7236" t="s">
        <v>132</v>
      </c>
      <c r="E7236" t="s">
        <v>5307</v>
      </c>
      <c r="F7236" t="s">
        <v>3642</v>
      </c>
    </row>
    <row r="7237" spans="1:6" x14ac:dyDescent="0.25">
      <c r="A7237" t="s">
        <v>132</v>
      </c>
      <c r="B7237" t="s">
        <v>5307</v>
      </c>
      <c r="C7237" t="s">
        <v>3645</v>
      </c>
      <c r="D7237" t="s">
        <v>132</v>
      </c>
      <c r="E7237" t="s">
        <v>5307</v>
      </c>
      <c r="F7237" t="s">
        <v>3645</v>
      </c>
    </row>
    <row r="7238" spans="1:6" x14ac:dyDescent="0.25">
      <c r="A7238" t="s">
        <v>132</v>
      </c>
      <c r="B7238" t="s">
        <v>5307</v>
      </c>
      <c r="C7238" t="s">
        <v>7684</v>
      </c>
      <c r="D7238" t="s">
        <v>132</v>
      </c>
      <c r="E7238" t="s">
        <v>5307</v>
      </c>
      <c r="F7238" t="s">
        <v>7684</v>
      </c>
    </row>
    <row r="7239" spans="1:6" x14ac:dyDescent="0.25">
      <c r="A7239" t="s">
        <v>132</v>
      </c>
      <c r="B7239" t="s">
        <v>5307</v>
      </c>
      <c r="C7239" t="s">
        <v>7690</v>
      </c>
      <c r="D7239" t="s">
        <v>132</v>
      </c>
      <c r="E7239" t="s">
        <v>5307</v>
      </c>
      <c r="F7239" t="s">
        <v>7690</v>
      </c>
    </row>
    <row r="7240" spans="1:6" x14ac:dyDescent="0.25">
      <c r="A7240" t="s">
        <v>132</v>
      </c>
      <c r="B7240" t="s">
        <v>5307</v>
      </c>
      <c r="C7240" t="s">
        <v>3663</v>
      </c>
      <c r="D7240" t="s">
        <v>132</v>
      </c>
      <c r="E7240" t="s">
        <v>5307</v>
      </c>
      <c r="F7240" t="s">
        <v>3663</v>
      </c>
    </row>
    <row r="7241" spans="1:6" x14ac:dyDescent="0.25">
      <c r="A7241" t="s">
        <v>132</v>
      </c>
      <c r="B7241" t="s">
        <v>5307</v>
      </c>
      <c r="C7241" t="s">
        <v>3684</v>
      </c>
      <c r="D7241" t="s">
        <v>132</v>
      </c>
      <c r="E7241" t="s">
        <v>5307</v>
      </c>
      <c r="F7241" t="s">
        <v>3684</v>
      </c>
    </row>
    <row r="7242" spans="1:6" x14ac:dyDescent="0.25">
      <c r="A7242" t="s">
        <v>132</v>
      </c>
      <c r="B7242" t="s">
        <v>5307</v>
      </c>
      <c r="C7242" t="s">
        <v>3708</v>
      </c>
      <c r="D7242" t="s">
        <v>132</v>
      </c>
      <c r="E7242" t="s">
        <v>5307</v>
      </c>
      <c r="F7242" t="s">
        <v>3708</v>
      </c>
    </row>
    <row r="7243" spans="1:6" x14ac:dyDescent="0.25">
      <c r="A7243" t="s">
        <v>132</v>
      </c>
      <c r="B7243" t="s">
        <v>5307</v>
      </c>
      <c r="C7243" t="s">
        <v>3714</v>
      </c>
      <c r="D7243" t="s">
        <v>132</v>
      </c>
      <c r="E7243" t="s">
        <v>5307</v>
      </c>
      <c r="F7243" t="s">
        <v>3714</v>
      </c>
    </row>
    <row r="7244" spans="1:6" x14ac:dyDescent="0.25">
      <c r="A7244" t="s">
        <v>132</v>
      </c>
      <c r="B7244" t="s">
        <v>5307</v>
      </c>
      <c r="C7244" t="s">
        <v>3756</v>
      </c>
      <c r="D7244" t="s">
        <v>132</v>
      </c>
      <c r="E7244" t="s">
        <v>5307</v>
      </c>
      <c r="F7244" t="s">
        <v>3756</v>
      </c>
    </row>
    <row r="7245" spans="1:6" x14ac:dyDescent="0.25">
      <c r="A7245" t="s">
        <v>132</v>
      </c>
      <c r="B7245" t="s">
        <v>5307</v>
      </c>
      <c r="C7245" t="s">
        <v>3759</v>
      </c>
      <c r="D7245" t="s">
        <v>132</v>
      </c>
      <c r="E7245" t="s">
        <v>5307</v>
      </c>
      <c r="F7245" t="s">
        <v>3759</v>
      </c>
    </row>
    <row r="7246" spans="1:6" x14ac:dyDescent="0.25">
      <c r="A7246" t="s">
        <v>132</v>
      </c>
      <c r="B7246" t="s">
        <v>5307</v>
      </c>
      <c r="C7246" t="s">
        <v>3762</v>
      </c>
      <c r="D7246" t="s">
        <v>132</v>
      </c>
      <c r="E7246" t="s">
        <v>5307</v>
      </c>
      <c r="F7246" t="s">
        <v>3762</v>
      </c>
    </row>
    <row r="7247" spans="1:6" x14ac:dyDescent="0.25">
      <c r="A7247" t="s">
        <v>132</v>
      </c>
      <c r="B7247" t="s">
        <v>5307</v>
      </c>
      <c r="C7247" t="s">
        <v>3779</v>
      </c>
      <c r="D7247" t="s">
        <v>132</v>
      </c>
      <c r="E7247" t="s">
        <v>5307</v>
      </c>
      <c r="F7247" t="s">
        <v>3779</v>
      </c>
    </row>
    <row r="7248" spans="1:6" x14ac:dyDescent="0.25">
      <c r="A7248" t="s">
        <v>132</v>
      </c>
      <c r="B7248" t="s">
        <v>5307</v>
      </c>
      <c r="C7248" t="s">
        <v>3785</v>
      </c>
      <c r="D7248" t="s">
        <v>132</v>
      </c>
      <c r="E7248" t="s">
        <v>5307</v>
      </c>
      <c r="F7248" t="s">
        <v>3785</v>
      </c>
    </row>
    <row r="7249" spans="1:6" x14ac:dyDescent="0.25">
      <c r="A7249" t="s">
        <v>132</v>
      </c>
      <c r="B7249" t="s">
        <v>5307</v>
      </c>
      <c r="C7249" t="s">
        <v>3790</v>
      </c>
      <c r="D7249" t="s">
        <v>132</v>
      </c>
      <c r="E7249" t="s">
        <v>5307</v>
      </c>
      <c r="F7249" t="s">
        <v>3790</v>
      </c>
    </row>
    <row r="7250" spans="1:6" x14ac:dyDescent="0.25">
      <c r="A7250" t="s">
        <v>132</v>
      </c>
      <c r="B7250" t="s">
        <v>5307</v>
      </c>
      <c r="C7250" t="s">
        <v>3796</v>
      </c>
      <c r="D7250" t="s">
        <v>132</v>
      </c>
      <c r="E7250" t="s">
        <v>5307</v>
      </c>
      <c r="F7250" t="s">
        <v>3796</v>
      </c>
    </row>
    <row r="7251" spans="1:6" x14ac:dyDescent="0.25">
      <c r="A7251" t="s">
        <v>132</v>
      </c>
      <c r="B7251" t="s">
        <v>5307</v>
      </c>
      <c r="C7251" t="s">
        <v>3802</v>
      </c>
      <c r="D7251" t="s">
        <v>132</v>
      </c>
      <c r="E7251" t="s">
        <v>5307</v>
      </c>
      <c r="F7251" t="s">
        <v>3802</v>
      </c>
    </row>
    <row r="7252" spans="1:6" x14ac:dyDescent="0.25">
      <c r="A7252" t="s">
        <v>132</v>
      </c>
      <c r="B7252" t="s">
        <v>5307</v>
      </c>
      <c r="C7252" t="s">
        <v>3808</v>
      </c>
      <c r="D7252" t="s">
        <v>132</v>
      </c>
      <c r="E7252" t="s">
        <v>5307</v>
      </c>
      <c r="F7252" t="s">
        <v>3808</v>
      </c>
    </row>
    <row r="7253" spans="1:6" x14ac:dyDescent="0.25">
      <c r="A7253" t="s">
        <v>132</v>
      </c>
      <c r="B7253" t="s">
        <v>5307</v>
      </c>
      <c r="C7253" t="s">
        <v>3814</v>
      </c>
      <c r="D7253" t="s">
        <v>132</v>
      </c>
      <c r="E7253" t="s">
        <v>5307</v>
      </c>
      <c r="F7253" t="s">
        <v>3814</v>
      </c>
    </row>
    <row r="7254" spans="1:6" x14ac:dyDescent="0.25">
      <c r="A7254" t="s">
        <v>132</v>
      </c>
      <c r="B7254" t="s">
        <v>5307</v>
      </c>
      <c r="C7254" t="s">
        <v>3820</v>
      </c>
      <c r="D7254" t="s">
        <v>132</v>
      </c>
      <c r="E7254" t="s">
        <v>5307</v>
      </c>
      <c r="F7254" t="s">
        <v>3820</v>
      </c>
    </row>
    <row r="7255" spans="1:6" x14ac:dyDescent="0.25">
      <c r="A7255" t="s">
        <v>132</v>
      </c>
      <c r="B7255" t="s">
        <v>5307</v>
      </c>
      <c r="C7255" t="s">
        <v>3826</v>
      </c>
      <c r="D7255" t="s">
        <v>132</v>
      </c>
      <c r="E7255" t="s">
        <v>5307</v>
      </c>
      <c r="F7255" t="s">
        <v>3826</v>
      </c>
    </row>
    <row r="7256" spans="1:6" x14ac:dyDescent="0.25">
      <c r="A7256" t="s">
        <v>132</v>
      </c>
      <c r="B7256" t="s">
        <v>5307</v>
      </c>
      <c r="C7256" t="s">
        <v>3831</v>
      </c>
      <c r="D7256" t="s">
        <v>132</v>
      </c>
      <c r="E7256" t="s">
        <v>5307</v>
      </c>
      <c r="F7256" t="s">
        <v>3831</v>
      </c>
    </row>
    <row r="7257" spans="1:6" x14ac:dyDescent="0.25">
      <c r="A7257" t="s">
        <v>132</v>
      </c>
      <c r="B7257" t="s">
        <v>5307</v>
      </c>
      <c r="C7257" t="s">
        <v>3834</v>
      </c>
      <c r="D7257" t="s">
        <v>132</v>
      </c>
      <c r="E7257" t="s">
        <v>5307</v>
      </c>
      <c r="F7257" t="s">
        <v>3834</v>
      </c>
    </row>
    <row r="7258" spans="1:6" x14ac:dyDescent="0.25">
      <c r="A7258" t="s">
        <v>132</v>
      </c>
      <c r="B7258" t="s">
        <v>5307</v>
      </c>
      <c r="C7258" t="s">
        <v>3837</v>
      </c>
      <c r="D7258" t="s">
        <v>132</v>
      </c>
      <c r="E7258" t="s">
        <v>5307</v>
      </c>
      <c r="F7258" t="s">
        <v>3837</v>
      </c>
    </row>
    <row r="7259" spans="1:6" x14ac:dyDescent="0.25">
      <c r="A7259" t="s">
        <v>132</v>
      </c>
      <c r="B7259" t="s">
        <v>5307</v>
      </c>
      <c r="C7259" t="s">
        <v>3855</v>
      </c>
      <c r="D7259" t="s">
        <v>132</v>
      </c>
      <c r="E7259" t="s">
        <v>5307</v>
      </c>
      <c r="F7259" t="s">
        <v>3855</v>
      </c>
    </row>
    <row r="7260" spans="1:6" x14ac:dyDescent="0.25">
      <c r="A7260" t="s">
        <v>132</v>
      </c>
      <c r="B7260" t="s">
        <v>5307</v>
      </c>
      <c r="C7260" t="s">
        <v>3858</v>
      </c>
      <c r="D7260" t="s">
        <v>132</v>
      </c>
      <c r="E7260" t="s">
        <v>5307</v>
      </c>
      <c r="F7260" t="s">
        <v>3858</v>
      </c>
    </row>
    <row r="7261" spans="1:6" x14ac:dyDescent="0.25">
      <c r="A7261" t="s">
        <v>132</v>
      </c>
      <c r="B7261" t="s">
        <v>5307</v>
      </c>
      <c r="C7261" t="s">
        <v>3877</v>
      </c>
      <c r="D7261" t="s">
        <v>132</v>
      </c>
      <c r="E7261" t="s">
        <v>5307</v>
      </c>
      <c r="F7261" t="s">
        <v>3877</v>
      </c>
    </row>
    <row r="7262" spans="1:6" x14ac:dyDescent="0.25">
      <c r="A7262" t="s">
        <v>132</v>
      </c>
      <c r="B7262" t="s">
        <v>5307</v>
      </c>
      <c r="C7262" t="s">
        <v>3880</v>
      </c>
      <c r="D7262" t="s">
        <v>132</v>
      </c>
      <c r="E7262" t="s">
        <v>5307</v>
      </c>
      <c r="F7262" t="s">
        <v>3880</v>
      </c>
    </row>
    <row r="7263" spans="1:6" x14ac:dyDescent="0.25">
      <c r="A7263" t="s">
        <v>132</v>
      </c>
      <c r="B7263" t="s">
        <v>5307</v>
      </c>
      <c r="C7263" t="s">
        <v>3926</v>
      </c>
      <c r="D7263" t="s">
        <v>132</v>
      </c>
      <c r="E7263" t="s">
        <v>5307</v>
      </c>
      <c r="F7263" t="s">
        <v>3926</v>
      </c>
    </row>
    <row r="7264" spans="1:6" x14ac:dyDescent="0.25">
      <c r="A7264" t="s">
        <v>132</v>
      </c>
      <c r="B7264" t="s">
        <v>5307</v>
      </c>
      <c r="C7264" t="s">
        <v>3928</v>
      </c>
      <c r="D7264" t="s">
        <v>132</v>
      </c>
      <c r="E7264" t="s">
        <v>5307</v>
      </c>
      <c r="F7264" t="s">
        <v>3928</v>
      </c>
    </row>
    <row r="7265" spans="1:6" x14ac:dyDescent="0.25">
      <c r="A7265" t="s">
        <v>132</v>
      </c>
      <c r="B7265" t="s">
        <v>5307</v>
      </c>
      <c r="C7265" t="s">
        <v>3930</v>
      </c>
      <c r="D7265" t="s">
        <v>132</v>
      </c>
      <c r="E7265" t="s">
        <v>5307</v>
      </c>
      <c r="F7265" t="s">
        <v>3930</v>
      </c>
    </row>
    <row r="7266" spans="1:6" x14ac:dyDescent="0.25">
      <c r="A7266" t="s">
        <v>132</v>
      </c>
      <c r="B7266" t="s">
        <v>5307</v>
      </c>
      <c r="C7266" t="s">
        <v>7734</v>
      </c>
      <c r="D7266" t="s">
        <v>132</v>
      </c>
      <c r="E7266" t="s">
        <v>5307</v>
      </c>
      <c r="F7266" t="s">
        <v>7734</v>
      </c>
    </row>
    <row r="7267" spans="1:6" x14ac:dyDescent="0.25">
      <c r="A7267" t="s">
        <v>132</v>
      </c>
      <c r="B7267" t="s">
        <v>5307</v>
      </c>
      <c r="C7267" t="s">
        <v>3932</v>
      </c>
      <c r="D7267" t="s">
        <v>132</v>
      </c>
      <c r="E7267" t="s">
        <v>5307</v>
      </c>
      <c r="F7267" t="s">
        <v>3932</v>
      </c>
    </row>
    <row r="7268" spans="1:6" x14ac:dyDescent="0.25">
      <c r="A7268" t="s">
        <v>132</v>
      </c>
      <c r="B7268" t="s">
        <v>5307</v>
      </c>
      <c r="C7268" t="s">
        <v>3935</v>
      </c>
      <c r="D7268" t="s">
        <v>132</v>
      </c>
      <c r="E7268" t="s">
        <v>5307</v>
      </c>
      <c r="F7268" t="s">
        <v>3935</v>
      </c>
    </row>
    <row r="7269" spans="1:6" x14ac:dyDescent="0.25">
      <c r="A7269" t="s">
        <v>132</v>
      </c>
      <c r="B7269" t="s">
        <v>5307</v>
      </c>
      <c r="C7269" t="s">
        <v>7682</v>
      </c>
      <c r="D7269" t="s">
        <v>132</v>
      </c>
      <c r="E7269" t="s">
        <v>5307</v>
      </c>
      <c r="F7269" t="s">
        <v>7682</v>
      </c>
    </row>
    <row r="7270" spans="1:6" x14ac:dyDescent="0.25">
      <c r="A7270" t="s">
        <v>132</v>
      </c>
      <c r="B7270" t="s">
        <v>5307</v>
      </c>
      <c r="C7270" t="s">
        <v>7743</v>
      </c>
      <c r="D7270" t="s">
        <v>132</v>
      </c>
      <c r="E7270" t="s">
        <v>5307</v>
      </c>
      <c r="F7270" t="s">
        <v>7743</v>
      </c>
    </row>
    <row r="7271" spans="1:6" x14ac:dyDescent="0.25">
      <c r="A7271" t="s">
        <v>132</v>
      </c>
      <c r="B7271" t="s">
        <v>5307</v>
      </c>
      <c r="C7271" t="s">
        <v>7745</v>
      </c>
      <c r="D7271" t="s">
        <v>132</v>
      </c>
      <c r="E7271" t="s">
        <v>5307</v>
      </c>
      <c r="F7271" t="s">
        <v>7745</v>
      </c>
    </row>
    <row r="7272" spans="1:6" x14ac:dyDescent="0.25">
      <c r="A7272" t="s">
        <v>132</v>
      </c>
      <c r="B7272" t="s">
        <v>5307</v>
      </c>
      <c r="C7272" t="s">
        <v>3944</v>
      </c>
      <c r="D7272" t="s">
        <v>132</v>
      </c>
      <c r="E7272" t="s">
        <v>5307</v>
      </c>
      <c r="F7272" t="s">
        <v>3944</v>
      </c>
    </row>
    <row r="7273" spans="1:6" x14ac:dyDescent="0.25">
      <c r="A7273" t="s">
        <v>132</v>
      </c>
      <c r="B7273" t="s">
        <v>5307</v>
      </c>
      <c r="C7273" t="s">
        <v>7746</v>
      </c>
      <c r="D7273" t="s">
        <v>132</v>
      </c>
      <c r="E7273" t="s">
        <v>5307</v>
      </c>
      <c r="F7273" t="s">
        <v>7746</v>
      </c>
    </row>
    <row r="7274" spans="1:6" x14ac:dyDescent="0.25">
      <c r="A7274" t="s">
        <v>132</v>
      </c>
      <c r="B7274" t="s">
        <v>5307</v>
      </c>
      <c r="C7274" t="s">
        <v>3983</v>
      </c>
      <c r="D7274" t="s">
        <v>132</v>
      </c>
      <c r="E7274" t="s">
        <v>5307</v>
      </c>
      <c r="F7274" t="s">
        <v>3983</v>
      </c>
    </row>
    <row r="7275" spans="1:6" x14ac:dyDescent="0.25">
      <c r="A7275" t="s">
        <v>132</v>
      </c>
      <c r="B7275" t="s">
        <v>5307</v>
      </c>
      <c r="C7275" t="s">
        <v>3997</v>
      </c>
      <c r="D7275" t="s">
        <v>132</v>
      </c>
      <c r="E7275" t="s">
        <v>5307</v>
      </c>
      <c r="F7275" t="s">
        <v>3997</v>
      </c>
    </row>
    <row r="7276" spans="1:6" x14ac:dyDescent="0.25">
      <c r="A7276" t="s">
        <v>132</v>
      </c>
      <c r="B7276" t="s">
        <v>5307</v>
      </c>
      <c r="C7276" t="s">
        <v>7750</v>
      </c>
      <c r="D7276" t="s">
        <v>132</v>
      </c>
      <c r="E7276" t="s">
        <v>5307</v>
      </c>
      <c r="F7276" t="s">
        <v>7750</v>
      </c>
    </row>
    <row r="7277" spans="1:6" x14ac:dyDescent="0.25">
      <c r="A7277" t="s">
        <v>132</v>
      </c>
      <c r="B7277" t="s">
        <v>5307</v>
      </c>
      <c r="C7277" t="s">
        <v>7751</v>
      </c>
      <c r="D7277" t="s">
        <v>132</v>
      </c>
      <c r="E7277" t="s">
        <v>5307</v>
      </c>
      <c r="F7277" t="s">
        <v>7751</v>
      </c>
    </row>
    <row r="7278" spans="1:6" x14ac:dyDescent="0.25">
      <c r="A7278" t="s">
        <v>132</v>
      </c>
      <c r="B7278" t="s">
        <v>5307</v>
      </c>
      <c r="C7278" t="s">
        <v>8420</v>
      </c>
      <c r="D7278" t="s">
        <v>132</v>
      </c>
      <c r="E7278" t="s">
        <v>5307</v>
      </c>
      <c r="F7278" t="s">
        <v>8420</v>
      </c>
    </row>
    <row r="7279" spans="1:6" x14ac:dyDescent="0.25">
      <c r="A7279" t="s">
        <v>132</v>
      </c>
      <c r="B7279" t="s">
        <v>5307</v>
      </c>
      <c r="C7279" t="s">
        <v>8185</v>
      </c>
      <c r="D7279" t="s">
        <v>132</v>
      </c>
      <c r="E7279" t="s">
        <v>5307</v>
      </c>
      <c r="F7279" t="s">
        <v>8185</v>
      </c>
    </row>
    <row r="7280" spans="1:6" x14ac:dyDescent="0.25">
      <c r="A7280" t="s">
        <v>132</v>
      </c>
      <c r="B7280" t="s">
        <v>5307</v>
      </c>
      <c r="C7280" t="s">
        <v>9043</v>
      </c>
      <c r="D7280" t="s">
        <v>132</v>
      </c>
      <c r="E7280" t="s">
        <v>5307</v>
      </c>
      <c r="F7280" t="s">
        <v>9043</v>
      </c>
    </row>
    <row r="7281" spans="1:6" x14ac:dyDescent="0.25">
      <c r="A7281" t="s">
        <v>132</v>
      </c>
      <c r="B7281" t="s">
        <v>5307</v>
      </c>
      <c r="C7281" t="s">
        <v>8189</v>
      </c>
      <c r="D7281" t="s">
        <v>132</v>
      </c>
      <c r="E7281" t="s">
        <v>5307</v>
      </c>
      <c r="F7281" t="s">
        <v>8189</v>
      </c>
    </row>
    <row r="7282" spans="1:6" x14ac:dyDescent="0.25">
      <c r="A7282" t="s">
        <v>132</v>
      </c>
      <c r="B7282" t="s">
        <v>5307</v>
      </c>
      <c r="C7282" t="s">
        <v>8421</v>
      </c>
      <c r="D7282" t="s">
        <v>132</v>
      </c>
      <c r="E7282" t="s">
        <v>5307</v>
      </c>
      <c r="F7282" t="s">
        <v>8421</v>
      </c>
    </row>
    <row r="7283" spans="1:6" x14ac:dyDescent="0.25">
      <c r="A7283" t="s">
        <v>132</v>
      </c>
      <c r="B7283" t="s">
        <v>5307</v>
      </c>
      <c r="C7283" t="s">
        <v>8190</v>
      </c>
      <c r="D7283" t="s">
        <v>132</v>
      </c>
      <c r="E7283" t="s">
        <v>5307</v>
      </c>
      <c r="F7283" t="s">
        <v>8190</v>
      </c>
    </row>
    <row r="7284" spans="1:6" x14ac:dyDescent="0.25">
      <c r="A7284" t="s">
        <v>132</v>
      </c>
      <c r="B7284" t="s">
        <v>5307</v>
      </c>
      <c r="C7284" t="s">
        <v>8201</v>
      </c>
      <c r="D7284" t="s">
        <v>132</v>
      </c>
      <c r="E7284" t="s">
        <v>5307</v>
      </c>
      <c r="F7284" t="s">
        <v>8201</v>
      </c>
    </row>
    <row r="7285" spans="1:6" x14ac:dyDescent="0.25">
      <c r="A7285" t="s">
        <v>132</v>
      </c>
      <c r="B7285" t="s">
        <v>5307</v>
      </c>
      <c r="C7285" t="s">
        <v>8422</v>
      </c>
      <c r="D7285" t="s">
        <v>132</v>
      </c>
      <c r="E7285" t="s">
        <v>5307</v>
      </c>
      <c r="F7285" t="s">
        <v>8422</v>
      </c>
    </row>
    <row r="7286" spans="1:6" x14ac:dyDescent="0.25">
      <c r="A7286" t="s">
        <v>132</v>
      </c>
      <c r="B7286" t="s">
        <v>5307</v>
      </c>
      <c r="C7286" t="s">
        <v>8423</v>
      </c>
      <c r="D7286" t="s">
        <v>132</v>
      </c>
      <c r="E7286" t="s">
        <v>5307</v>
      </c>
      <c r="F7286" t="s">
        <v>8423</v>
      </c>
    </row>
    <row r="7287" spans="1:6" x14ac:dyDescent="0.25">
      <c r="A7287" t="s">
        <v>132</v>
      </c>
      <c r="B7287" t="s">
        <v>5307</v>
      </c>
      <c r="C7287" t="s">
        <v>8217</v>
      </c>
      <c r="D7287" t="s">
        <v>132</v>
      </c>
      <c r="E7287" t="s">
        <v>5307</v>
      </c>
      <c r="F7287" t="s">
        <v>8217</v>
      </c>
    </row>
    <row r="7288" spans="1:6" x14ac:dyDescent="0.25">
      <c r="A7288" t="s">
        <v>132</v>
      </c>
      <c r="B7288" t="s">
        <v>5307</v>
      </c>
      <c r="C7288" t="s">
        <v>8227</v>
      </c>
      <c r="D7288" t="s">
        <v>132</v>
      </c>
      <c r="E7288" t="s">
        <v>5307</v>
      </c>
      <c r="F7288" t="s">
        <v>8227</v>
      </c>
    </row>
    <row r="7289" spans="1:6" x14ac:dyDescent="0.25">
      <c r="A7289" t="s">
        <v>132</v>
      </c>
      <c r="B7289" t="s">
        <v>5307</v>
      </c>
      <c r="C7289" t="s">
        <v>8284</v>
      </c>
      <c r="D7289" t="s">
        <v>132</v>
      </c>
      <c r="E7289" t="s">
        <v>5307</v>
      </c>
      <c r="F7289" t="s">
        <v>8284</v>
      </c>
    </row>
    <row r="7290" spans="1:6" x14ac:dyDescent="0.25">
      <c r="A7290" t="s">
        <v>132</v>
      </c>
      <c r="B7290" t="s">
        <v>5307</v>
      </c>
      <c r="C7290" t="s">
        <v>8285</v>
      </c>
      <c r="D7290" t="s">
        <v>132</v>
      </c>
      <c r="E7290" t="s">
        <v>5307</v>
      </c>
      <c r="F7290" t="s">
        <v>8285</v>
      </c>
    </row>
    <row r="7291" spans="1:6" x14ac:dyDescent="0.25">
      <c r="A7291" t="s">
        <v>132</v>
      </c>
      <c r="B7291" t="s">
        <v>5307</v>
      </c>
      <c r="C7291" t="s">
        <v>8286</v>
      </c>
      <c r="D7291" t="s">
        <v>132</v>
      </c>
      <c r="E7291" t="s">
        <v>5307</v>
      </c>
      <c r="F7291" t="s">
        <v>8286</v>
      </c>
    </row>
    <row r="7292" spans="1:6" x14ac:dyDescent="0.25">
      <c r="A7292" t="s">
        <v>132</v>
      </c>
      <c r="B7292" t="s">
        <v>5307</v>
      </c>
      <c r="C7292" t="s">
        <v>8289</v>
      </c>
      <c r="D7292" t="s">
        <v>132</v>
      </c>
      <c r="E7292" t="s">
        <v>5307</v>
      </c>
      <c r="F7292" t="s">
        <v>8289</v>
      </c>
    </row>
    <row r="7293" spans="1:6" x14ac:dyDescent="0.25">
      <c r="A7293" t="s">
        <v>132</v>
      </c>
      <c r="B7293" t="s">
        <v>5307</v>
      </c>
      <c r="C7293" t="s">
        <v>8290</v>
      </c>
      <c r="D7293" t="s">
        <v>132</v>
      </c>
      <c r="E7293" t="s">
        <v>5307</v>
      </c>
      <c r="F7293" t="s">
        <v>8290</v>
      </c>
    </row>
    <row r="7294" spans="1:6" x14ac:dyDescent="0.25">
      <c r="A7294" t="s">
        <v>132</v>
      </c>
      <c r="B7294" t="s">
        <v>5307</v>
      </c>
      <c r="C7294" t="s">
        <v>8291</v>
      </c>
      <c r="D7294" t="s">
        <v>132</v>
      </c>
      <c r="E7294" t="s">
        <v>5307</v>
      </c>
      <c r="F7294" t="s">
        <v>8291</v>
      </c>
    </row>
    <row r="7295" spans="1:6" x14ac:dyDescent="0.25">
      <c r="A7295" t="s">
        <v>132</v>
      </c>
      <c r="B7295" t="s">
        <v>5307</v>
      </c>
      <c r="C7295" t="s">
        <v>8297</v>
      </c>
      <c r="D7295" t="s">
        <v>132</v>
      </c>
      <c r="E7295" t="s">
        <v>5307</v>
      </c>
      <c r="F7295" t="s">
        <v>8297</v>
      </c>
    </row>
    <row r="7296" spans="1:6" x14ac:dyDescent="0.25">
      <c r="A7296" t="s">
        <v>132</v>
      </c>
      <c r="B7296" t="s">
        <v>5307</v>
      </c>
      <c r="C7296" t="s">
        <v>8301</v>
      </c>
      <c r="D7296" t="s">
        <v>132</v>
      </c>
      <c r="E7296" t="s">
        <v>5307</v>
      </c>
      <c r="F7296" t="s">
        <v>8301</v>
      </c>
    </row>
    <row r="7297" spans="1:6" x14ac:dyDescent="0.25">
      <c r="A7297" t="s">
        <v>132</v>
      </c>
      <c r="B7297" t="s">
        <v>5307</v>
      </c>
      <c r="C7297" t="s">
        <v>8306</v>
      </c>
      <c r="D7297" t="s">
        <v>132</v>
      </c>
      <c r="E7297" t="s">
        <v>5307</v>
      </c>
      <c r="F7297" t="s">
        <v>8306</v>
      </c>
    </row>
    <row r="7298" spans="1:6" x14ac:dyDescent="0.25">
      <c r="A7298" t="s">
        <v>132</v>
      </c>
      <c r="B7298" t="s">
        <v>5307</v>
      </c>
      <c r="C7298" t="s">
        <v>8309</v>
      </c>
      <c r="D7298" t="s">
        <v>132</v>
      </c>
      <c r="E7298" t="s">
        <v>5307</v>
      </c>
      <c r="F7298" t="s">
        <v>8309</v>
      </c>
    </row>
    <row r="7299" spans="1:6" x14ac:dyDescent="0.25">
      <c r="A7299" t="s">
        <v>132</v>
      </c>
      <c r="B7299" t="s">
        <v>5307</v>
      </c>
      <c r="C7299" t="s">
        <v>8312</v>
      </c>
      <c r="D7299" t="s">
        <v>132</v>
      </c>
      <c r="E7299" t="s">
        <v>5307</v>
      </c>
      <c r="F7299" t="s">
        <v>8312</v>
      </c>
    </row>
    <row r="7300" spans="1:6" x14ac:dyDescent="0.25">
      <c r="A7300" t="s">
        <v>132</v>
      </c>
      <c r="B7300" t="s">
        <v>5307</v>
      </c>
      <c r="C7300" t="s">
        <v>8314</v>
      </c>
      <c r="D7300" t="s">
        <v>132</v>
      </c>
      <c r="E7300" t="s">
        <v>5307</v>
      </c>
      <c r="F7300" t="s">
        <v>8314</v>
      </c>
    </row>
    <row r="7301" spans="1:6" x14ac:dyDescent="0.25">
      <c r="A7301" t="s">
        <v>132</v>
      </c>
      <c r="B7301" t="s">
        <v>5307</v>
      </c>
      <c r="C7301" t="s">
        <v>8327</v>
      </c>
      <c r="D7301" t="s">
        <v>132</v>
      </c>
      <c r="E7301" t="s">
        <v>5307</v>
      </c>
      <c r="F7301" t="s">
        <v>8327</v>
      </c>
    </row>
    <row r="7302" spans="1:6" x14ac:dyDescent="0.25">
      <c r="A7302" t="s">
        <v>132</v>
      </c>
      <c r="B7302" t="s">
        <v>5307</v>
      </c>
      <c r="C7302" t="s">
        <v>4505</v>
      </c>
      <c r="D7302" t="s">
        <v>132</v>
      </c>
      <c r="E7302" t="s">
        <v>5307</v>
      </c>
      <c r="F7302" t="s">
        <v>4505</v>
      </c>
    </row>
    <row r="7303" spans="1:6" x14ac:dyDescent="0.25">
      <c r="A7303" t="s">
        <v>132</v>
      </c>
      <c r="B7303" t="s">
        <v>5307</v>
      </c>
      <c r="C7303" t="s">
        <v>4508</v>
      </c>
      <c r="D7303" t="s">
        <v>132</v>
      </c>
      <c r="E7303" t="s">
        <v>5307</v>
      </c>
      <c r="F7303" t="s">
        <v>4508</v>
      </c>
    </row>
    <row r="7304" spans="1:6" x14ac:dyDescent="0.25">
      <c r="A7304" t="s">
        <v>132</v>
      </c>
      <c r="B7304" t="s">
        <v>5307</v>
      </c>
      <c r="C7304" t="s">
        <v>7979</v>
      </c>
      <c r="D7304" t="s">
        <v>132</v>
      </c>
      <c r="E7304" t="s">
        <v>5307</v>
      </c>
      <c r="F7304" t="s">
        <v>7979</v>
      </c>
    </row>
    <row r="7305" spans="1:6" x14ac:dyDescent="0.25">
      <c r="A7305" t="s">
        <v>132</v>
      </c>
      <c r="B7305" t="s">
        <v>5307</v>
      </c>
      <c r="C7305" t="s">
        <v>8023</v>
      </c>
      <c r="D7305" t="s">
        <v>132</v>
      </c>
      <c r="E7305" t="s">
        <v>5307</v>
      </c>
      <c r="F7305" t="s">
        <v>8023</v>
      </c>
    </row>
    <row r="7306" spans="1:6" x14ac:dyDescent="0.25">
      <c r="A7306" t="s">
        <v>132</v>
      </c>
      <c r="B7306" t="s">
        <v>5307</v>
      </c>
      <c r="C7306" t="s">
        <v>8030</v>
      </c>
      <c r="D7306" t="s">
        <v>132</v>
      </c>
      <c r="E7306" t="s">
        <v>5307</v>
      </c>
      <c r="F7306" t="s">
        <v>8030</v>
      </c>
    </row>
    <row r="7307" spans="1:6" x14ac:dyDescent="0.25">
      <c r="A7307" t="s">
        <v>132</v>
      </c>
      <c r="B7307" t="s">
        <v>5307</v>
      </c>
      <c r="C7307" t="s">
        <v>8182</v>
      </c>
      <c r="D7307" t="s">
        <v>132</v>
      </c>
      <c r="E7307" t="s">
        <v>5307</v>
      </c>
      <c r="F7307" t="s">
        <v>8182</v>
      </c>
    </row>
    <row r="7308" spans="1:6" x14ac:dyDescent="0.25">
      <c r="A7308" t="s">
        <v>132</v>
      </c>
      <c r="B7308" t="s">
        <v>5307</v>
      </c>
      <c r="C7308" t="s">
        <v>7876</v>
      </c>
      <c r="D7308" t="s">
        <v>132</v>
      </c>
      <c r="E7308" t="s">
        <v>5307</v>
      </c>
      <c r="F7308" t="s">
        <v>7876</v>
      </c>
    </row>
    <row r="7309" spans="1:6" x14ac:dyDescent="0.25">
      <c r="A7309" t="s">
        <v>132</v>
      </c>
      <c r="B7309" t="s">
        <v>5307</v>
      </c>
      <c r="C7309" t="s">
        <v>7877</v>
      </c>
      <c r="D7309" t="s">
        <v>132</v>
      </c>
      <c r="E7309" t="s">
        <v>5307</v>
      </c>
      <c r="F7309" t="s">
        <v>7877</v>
      </c>
    </row>
    <row r="7310" spans="1:6" x14ac:dyDescent="0.25">
      <c r="A7310" t="s">
        <v>132</v>
      </c>
      <c r="B7310" t="s">
        <v>5307</v>
      </c>
      <c r="C7310" t="s">
        <v>8467</v>
      </c>
      <c r="D7310" t="s">
        <v>132</v>
      </c>
      <c r="E7310" t="s">
        <v>5307</v>
      </c>
      <c r="F7310" t="s">
        <v>8467</v>
      </c>
    </row>
    <row r="7311" spans="1:6" x14ac:dyDescent="0.25">
      <c r="A7311" t="s">
        <v>132</v>
      </c>
      <c r="B7311" t="s">
        <v>5307</v>
      </c>
      <c r="C7311" t="s">
        <v>7878</v>
      </c>
      <c r="D7311" t="s">
        <v>132</v>
      </c>
      <c r="E7311" t="s">
        <v>5307</v>
      </c>
      <c r="F7311" t="s">
        <v>7878</v>
      </c>
    </row>
    <row r="7312" spans="1:6" x14ac:dyDescent="0.25">
      <c r="A7312" t="s">
        <v>132</v>
      </c>
      <c r="B7312" t="s">
        <v>5307</v>
      </c>
      <c r="C7312" t="s">
        <v>8183</v>
      </c>
      <c r="D7312" t="s">
        <v>132</v>
      </c>
      <c r="E7312" t="s">
        <v>5307</v>
      </c>
      <c r="F7312" t="s">
        <v>8183</v>
      </c>
    </row>
    <row r="7313" spans="1:6" x14ac:dyDescent="0.25">
      <c r="A7313" t="s">
        <v>132</v>
      </c>
      <c r="B7313" t="s">
        <v>5307</v>
      </c>
      <c r="C7313" t="s">
        <v>8024</v>
      </c>
      <c r="D7313" t="s">
        <v>132</v>
      </c>
      <c r="E7313" t="s">
        <v>5307</v>
      </c>
      <c r="F7313" t="s">
        <v>8024</v>
      </c>
    </row>
    <row r="7314" spans="1:6" x14ac:dyDescent="0.25">
      <c r="A7314" t="s">
        <v>132</v>
      </c>
      <c r="B7314" t="s">
        <v>5307</v>
      </c>
      <c r="C7314" t="s">
        <v>8184</v>
      </c>
      <c r="D7314" t="s">
        <v>132</v>
      </c>
      <c r="E7314" t="s">
        <v>5307</v>
      </c>
      <c r="F7314" t="s">
        <v>8184</v>
      </c>
    </row>
    <row r="7315" spans="1:6" x14ac:dyDescent="0.25">
      <c r="A7315" t="s">
        <v>1941</v>
      </c>
      <c r="B7315" t="s">
        <v>5284</v>
      </c>
      <c r="C7315" t="s">
        <v>3251</v>
      </c>
      <c r="D7315" t="s">
        <v>132</v>
      </c>
      <c r="E7315" t="s">
        <v>5284</v>
      </c>
      <c r="F7315" t="s">
        <v>3251</v>
      </c>
    </row>
    <row r="7316" spans="1:6" x14ac:dyDescent="0.25">
      <c r="A7316" t="s">
        <v>1941</v>
      </c>
      <c r="B7316" t="s">
        <v>5284</v>
      </c>
      <c r="C7316" t="s">
        <v>3254</v>
      </c>
      <c r="D7316" t="s">
        <v>132</v>
      </c>
      <c r="E7316" t="s">
        <v>5284</v>
      </c>
      <c r="F7316" t="s">
        <v>3254</v>
      </c>
    </row>
    <row r="7317" spans="1:6" x14ac:dyDescent="0.25">
      <c r="A7317" t="s">
        <v>1941</v>
      </c>
      <c r="B7317" t="s">
        <v>5284</v>
      </c>
      <c r="C7317" t="s">
        <v>3257</v>
      </c>
      <c r="D7317" t="s">
        <v>132</v>
      </c>
      <c r="E7317" t="s">
        <v>5284</v>
      </c>
      <c r="F7317" t="s">
        <v>3257</v>
      </c>
    </row>
    <row r="7318" spans="1:6" x14ac:dyDescent="0.25">
      <c r="A7318" t="s">
        <v>1941</v>
      </c>
      <c r="B7318" t="s">
        <v>5284</v>
      </c>
      <c r="C7318" t="s">
        <v>3260</v>
      </c>
      <c r="D7318" t="s">
        <v>132</v>
      </c>
      <c r="E7318" t="s">
        <v>5284</v>
      </c>
      <c r="F7318" t="s">
        <v>3260</v>
      </c>
    </row>
    <row r="7319" spans="1:6" x14ac:dyDescent="0.25">
      <c r="A7319" t="s">
        <v>1941</v>
      </c>
      <c r="B7319" t="s">
        <v>5284</v>
      </c>
      <c r="C7319" t="s">
        <v>3263</v>
      </c>
      <c r="D7319" t="s">
        <v>132</v>
      </c>
      <c r="E7319" t="s">
        <v>5284</v>
      </c>
      <c r="F7319" t="s">
        <v>3263</v>
      </c>
    </row>
    <row r="7320" spans="1:6" x14ac:dyDescent="0.25">
      <c r="A7320" t="s">
        <v>1941</v>
      </c>
      <c r="B7320" t="s">
        <v>5284</v>
      </c>
      <c r="C7320" t="s">
        <v>7898</v>
      </c>
      <c r="D7320" t="s">
        <v>132</v>
      </c>
      <c r="E7320" t="s">
        <v>5284</v>
      </c>
      <c r="F7320" t="s">
        <v>7898</v>
      </c>
    </row>
    <row r="7321" spans="1:6" x14ac:dyDescent="0.25">
      <c r="A7321" t="s">
        <v>1941</v>
      </c>
      <c r="B7321" t="s">
        <v>5284</v>
      </c>
      <c r="C7321" t="s">
        <v>9044</v>
      </c>
      <c r="D7321" t="s">
        <v>132</v>
      </c>
      <c r="E7321" t="s">
        <v>5284</v>
      </c>
      <c r="F7321" t="s">
        <v>9044</v>
      </c>
    </row>
    <row r="7322" spans="1:6" x14ac:dyDescent="0.25">
      <c r="A7322" t="s">
        <v>1941</v>
      </c>
      <c r="B7322" t="s">
        <v>5284</v>
      </c>
      <c r="C7322" t="s">
        <v>3266</v>
      </c>
      <c r="D7322" t="s">
        <v>132</v>
      </c>
      <c r="E7322" t="s">
        <v>5284</v>
      </c>
      <c r="F7322" t="s">
        <v>3266</v>
      </c>
    </row>
    <row r="7323" spans="1:6" x14ac:dyDescent="0.25">
      <c r="A7323" t="s">
        <v>1941</v>
      </c>
      <c r="B7323" t="s">
        <v>5284</v>
      </c>
      <c r="C7323" t="s">
        <v>3269</v>
      </c>
      <c r="D7323" t="s">
        <v>132</v>
      </c>
      <c r="E7323" t="s">
        <v>5284</v>
      </c>
      <c r="F7323" t="s">
        <v>3269</v>
      </c>
    </row>
    <row r="7324" spans="1:6" x14ac:dyDescent="0.25">
      <c r="A7324" t="s">
        <v>1941</v>
      </c>
      <c r="B7324" t="s">
        <v>5284</v>
      </c>
      <c r="C7324" t="s">
        <v>3271</v>
      </c>
      <c r="D7324" t="s">
        <v>132</v>
      </c>
      <c r="E7324" t="s">
        <v>5284</v>
      </c>
      <c r="F7324" t="s">
        <v>3271</v>
      </c>
    </row>
    <row r="7325" spans="1:6" x14ac:dyDescent="0.25">
      <c r="A7325" t="s">
        <v>1941</v>
      </c>
      <c r="B7325" t="s">
        <v>5284</v>
      </c>
      <c r="C7325" t="s">
        <v>3274</v>
      </c>
      <c r="D7325" t="s">
        <v>132</v>
      </c>
      <c r="E7325" t="s">
        <v>5284</v>
      </c>
      <c r="F7325" t="s">
        <v>3274</v>
      </c>
    </row>
    <row r="7326" spans="1:6" x14ac:dyDescent="0.25">
      <c r="A7326" t="s">
        <v>1941</v>
      </c>
      <c r="B7326" t="s">
        <v>5284</v>
      </c>
      <c r="C7326" t="s">
        <v>7899</v>
      </c>
      <c r="D7326" t="s">
        <v>132</v>
      </c>
      <c r="E7326" t="s">
        <v>5284</v>
      </c>
      <c r="F7326" t="s">
        <v>7899</v>
      </c>
    </row>
    <row r="7327" spans="1:6" x14ac:dyDescent="0.25">
      <c r="A7327" t="s">
        <v>1941</v>
      </c>
      <c r="B7327" t="s">
        <v>5284</v>
      </c>
      <c r="C7327" t="s">
        <v>7900</v>
      </c>
      <c r="D7327" t="s">
        <v>132</v>
      </c>
      <c r="E7327" t="s">
        <v>5284</v>
      </c>
      <c r="F7327" t="s">
        <v>7900</v>
      </c>
    </row>
    <row r="7328" spans="1:6" x14ac:dyDescent="0.25">
      <c r="A7328" t="s">
        <v>1941</v>
      </c>
      <c r="B7328" t="s">
        <v>5284</v>
      </c>
      <c r="C7328" t="s">
        <v>3276</v>
      </c>
      <c r="D7328" t="s">
        <v>132</v>
      </c>
      <c r="E7328" t="s">
        <v>5284</v>
      </c>
      <c r="F7328" t="s">
        <v>3276</v>
      </c>
    </row>
    <row r="7329" spans="1:6" x14ac:dyDescent="0.25">
      <c r="A7329" t="s">
        <v>1941</v>
      </c>
      <c r="B7329" t="s">
        <v>5284</v>
      </c>
      <c r="C7329" t="s">
        <v>3279</v>
      </c>
      <c r="D7329" t="s">
        <v>132</v>
      </c>
      <c r="E7329" t="s">
        <v>5284</v>
      </c>
      <c r="F7329" t="s">
        <v>3279</v>
      </c>
    </row>
    <row r="7330" spans="1:6" x14ac:dyDescent="0.25">
      <c r="A7330" t="s">
        <v>1941</v>
      </c>
      <c r="B7330" t="s">
        <v>5284</v>
      </c>
      <c r="C7330" t="s">
        <v>7993</v>
      </c>
      <c r="D7330" t="s">
        <v>132</v>
      </c>
      <c r="E7330" t="s">
        <v>5284</v>
      </c>
      <c r="F7330" t="s">
        <v>7993</v>
      </c>
    </row>
    <row r="7331" spans="1:6" x14ac:dyDescent="0.25">
      <c r="A7331" t="s">
        <v>1941</v>
      </c>
      <c r="B7331" t="s">
        <v>5284</v>
      </c>
      <c r="C7331" t="s">
        <v>3282</v>
      </c>
      <c r="D7331" t="s">
        <v>132</v>
      </c>
      <c r="E7331" t="s">
        <v>5284</v>
      </c>
      <c r="F7331" t="s">
        <v>3282</v>
      </c>
    </row>
    <row r="7332" spans="1:6" x14ac:dyDescent="0.25">
      <c r="A7332" t="s">
        <v>1941</v>
      </c>
      <c r="B7332" t="s">
        <v>5284</v>
      </c>
      <c r="C7332" t="s">
        <v>9045</v>
      </c>
      <c r="D7332" t="s">
        <v>132</v>
      </c>
      <c r="E7332" t="s">
        <v>5284</v>
      </c>
      <c r="F7332" t="s">
        <v>9045</v>
      </c>
    </row>
    <row r="7333" spans="1:6" x14ac:dyDescent="0.25">
      <c r="A7333" t="s">
        <v>1941</v>
      </c>
      <c r="B7333" t="s">
        <v>5284</v>
      </c>
      <c r="C7333" t="s">
        <v>3285</v>
      </c>
      <c r="D7333" t="s">
        <v>132</v>
      </c>
      <c r="E7333" t="s">
        <v>5284</v>
      </c>
      <c r="F7333" t="s">
        <v>3285</v>
      </c>
    </row>
    <row r="7334" spans="1:6" x14ac:dyDescent="0.25">
      <c r="A7334" t="s">
        <v>1941</v>
      </c>
      <c r="B7334" t="s">
        <v>5284</v>
      </c>
      <c r="C7334" t="s">
        <v>7936</v>
      </c>
      <c r="D7334" t="s">
        <v>132</v>
      </c>
      <c r="E7334" t="s">
        <v>5284</v>
      </c>
      <c r="F7334" t="s">
        <v>7936</v>
      </c>
    </row>
    <row r="7335" spans="1:6" x14ac:dyDescent="0.25">
      <c r="A7335" t="s">
        <v>1941</v>
      </c>
      <c r="B7335" t="s">
        <v>5284</v>
      </c>
      <c r="C7335" t="s">
        <v>3288</v>
      </c>
      <c r="D7335" t="s">
        <v>132</v>
      </c>
      <c r="E7335" t="s">
        <v>5284</v>
      </c>
      <c r="F7335" t="s">
        <v>3288</v>
      </c>
    </row>
    <row r="7336" spans="1:6" x14ac:dyDescent="0.25">
      <c r="A7336" t="s">
        <v>1941</v>
      </c>
      <c r="B7336" t="s">
        <v>5284</v>
      </c>
      <c r="C7336" t="s">
        <v>3290</v>
      </c>
      <c r="D7336" t="s">
        <v>132</v>
      </c>
      <c r="E7336" t="s">
        <v>5284</v>
      </c>
      <c r="F7336" t="s">
        <v>3290</v>
      </c>
    </row>
    <row r="7337" spans="1:6" x14ac:dyDescent="0.25">
      <c r="A7337" t="s">
        <v>1941</v>
      </c>
      <c r="B7337" t="s">
        <v>5284</v>
      </c>
      <c r="C7337" t="s">
        <v>3293</v>
      </c>
      <c r="D7337" t="s">
        <v>132</v>
      </c>
      <c r="E7337" t="s">
        <v>5284</v>
      </c>
      <c r="F7337" t="s">
        <v>3293</v>
      </c>
    </row>
    <row r="7338" spans="1:6" x14ac:dyDescent="0.25">
      <c r="A7338" t="s">
        <v>1941</v>
      </c>
      <c r="B7338" t="s">
        <v>5284</v>
      </c>
      <c r="C7338" t="s">
        <v>3296</v>
      </c>
      <c r="D7338" t="s">
        <v>132</v>
      </c>
      <c r="E7338" t="s">
        <v>5284</v>
      </c>
      <c r="F7338" t="s">
        <v>3296</v>
      </c>
    </row>
    <row r="7339" spans="1:6" x14ac:dyDescent="0.25">
      <c r="A7339" t="s">
        <v>1941</v>
      </c>
      <c r="B7339" t="s">
        <v>5284</v>
      </c>
      <c r="C7339" t="s">
        <v>3302</v>
      </c>
      <c r="D7339" t="s">
        <v>132</v>
      </c>
      <c r="E7339" t="s">
        <v>5284</v>
      </c>
      <c r="F7339" t="s">
        <v>3302</v>
      </c>
    </row>
    <row r="7340" spans="1:6" x14ac:dyDescent="0.25">
      <c r="A7340" t="s">
        <v>1941</v>
      </c>
      <c r="B7340" t="s">
        <v>5284</v>
      </c>
      <c r="C7340" t="s">
        <v>3305</v>
      </c>
      <c r="D7340" t="s">
        <v>132</v>
      </c>
      <c r="E7340" t="s">
        <v>5284</v>
      </c>
      <c r="F7340" t="s">
        <v>3305</v>
      </c>
    </row>
    <row r="7341" spans="1:6" x14ac:dyDescent="0.25">
      <c r="A7341" t="s">
        <v>1941</v>
      </c>
      <c r="B7341" t="s">
        <v>5284</v>
      </c>
      <c r="C7341" t="s">
        <v>3308</v>
      </c>
      <c r="D7341" t="s">
        <v>132</v>
      </c>
      <c r="E7341" t="s">
        <v>5284</v>
      </c>
      <c r="F7341" t="s">
        <v>3308</v>
      </c>
    </row>
    <row r="7342" spans="1:6" x14ac:dyDescent="0.25">
      <c r="A7342" t="s">
        <v>1941</v>
      </c>
      <c r="B7342" t="s">
        <v>5284</v>
      </c>
      <c r="C7342" t="s">
        <v>7937</v>
      </c>
      <c r="D7342" t="s">
        <v>132</v>
      </c>
      <c r="E7342" t="s">
        <v>5284</v>
      </c>
      <c r="F7342" t="s">
        <v>7937</v>
      </c>
    </row>
    <row r="7343" spans="1:6" x14ac:dyDescent="0.25">
      <c r="A7343" t="s">
        <v>1941</v>
      </c>
      <c r="B7343" t="s">
        <v>5284</v>
      </c>
      <c r="C7343" t="s">
        <v>3311</v>
      </c>
      <c r="D7343" t="s">
        <v>132</v>
      </c>
      <c r="E7343" t="s">
        <v>5284</v>
      </c>
      <c r="F7343" t="s">
        <v>3311</v>
      </c>
    </row>
    <row r="7344" spans="1:6" x14ac:dyDescent="0.25">
      <c r="A7344" t="s">
        <v>1941</v>
      </c>
      <c r="B7344" t="s">
        <v>5284</v>
      </c>
      <c r="C7344" t="s">
        <v>3314</v>
      </c>
      <c r="D7344" t="s">
        <v>132</v>
      </c>
      <c r="E7344" t="s">
        <v>5284</v>
      </c>
      <c r="F7344" t="s">
        <v>3314</v>
      </c>
    </row>
    <row r="7345" spans="1:6" x14ac:dyDescent="0.25">
      <c r="A7345" t="s">
        <v>1941</v>
      </c>
      <c r="B7345" t="s">
        <v>5284</v>
      </c>
      <c r="C7345" t="s">
        <v>3317</v>
      </c>
      <c r="D7345" t="s">
        <v>132</v>
      </c>
      <c r="E7345" t="s">
        <v>5284</v>
      </c>
      <c r="F7345" t="s">
        <v>3317</v>
      </c>
    </row>
    <row r="7346" spans="1:6" x14ac:dyDescent="0.25">
      <c r="A7346" t="s">
        <v>1941</v>
      </c>
      <c r="B7346" t="s">
        <v>5284</v>
      </c>
      <c r="C7346" t="s">
        <v>3320</v>
      </c>
      <c r="D7346" t="s">
        <v>132</v>
      </c>
      <c r="E7346" t="s">
        <v>5284</v>
      </c>
      <c r="F7346" t="s">
        <v>3320</v>
      </c>
    </row>
    <row r="7347" spans="1:6" x14ac:dyDescent="0.25">
      <c r="A7347" t="s">
        <v>1941</v>
      </c>
      <c r="B7347" t="s">
        <v>5284</v>
      </c>
      <c r="C7347" t="s">
        <v>7938</v>
      </c>
      <c r="D7347" t="s">
        <v>132</v>
      </c>
      <c r="E7347" t="s">
        <v>5284</v>
      </c>
      <c r="F7347" t="s">
        <v>7938</v>
      </c>
    </row>
    <row r="7348" spans="1:6" x14ac:dyDescent="0.25">
      <c r="A7348" t="s">
        <v>1941</v>
      </c>
      <c r="B7348" t="s">
        <v>5284</v>
      </c>
      <c r="C7348" t="s">
        <v>8483</v>
      </c>
      <c r="D7348" t="s">
        <v>132</v>
      </c>
      <c r="E7348" t="s">
        <v>5284</v>
      </c>
      <c r="F7348" t="s">
        <v>8483</v>
      </c>
    </row>
    <row r="7349" spans="1:6" x14ac:dyDescent="0.25">
      <c r="A7349" t="s">
        <v>1941</v>
      </c>
      <c r="B7349" t="s">
        <v>5284</v>
      </c>
      <c r="C7349" t="s">
        <v>3323</v>
      </c>
      <c r="D7349" t="s">
        <v>132</v>
      </c>
      <c r="E7349" t="s">
        <v>5284</v>
      </c>
      <c r="F7349" t="s">
        <v>3323</v>
      </c>
    </row>
    <row r="7350" spans="1:6" x14ac:dyDescent="0.25">
      <c r="A7350" t="s">
        <v>1941</v>
      </c>
      <c r="B7350" t="s">
        <v>5284</v>
      </c>
      <c r="C7350" t="s">
        <v>3326</v>
      </c>
      <c r="D7350" t="s">
        <v>132</v>
      </c>
      <c r="E7350" t="s">
        <v>5284</v>
      </c>
      <c r="F7350" t="s">
        <v>3326</v>
      </c>
    </row>
    <row r="7351" spans="1:6" x14ac:dyDescent="0.25">
      <c r="A7351" t="s">
        <v>1941</v>
      </c>
      <c r="B7351" t="s">
        <v>5284</v>
      </c>
      <c r="C7351" t="s">
        <v>3329</v>
      </c>
      <c r="D7351" t="s">
        <v>132</v>
      </c>
      <c r="E7351" t="s">
        <v>5284</v>
      </c>
      <c r="F7351" t="s">
        <v>3329</v>
      </c>
    </row>
    <row r="7352" spans="1:6" x14ac:dyDescent="0.25">
      <c r="A7352" t="s">
        <v>1941</v>
      </c>
      <c r="B7352" t="s">
        <v>5284</v>
      </c>
      <c r="C7352" t="s">
        <v>3332</v>
      </c>
      <c r="D7352" t="s">
        <v>132</v>
      </c>
      <c r="E7352" t="s">
        <v>5284</v>
      </c>
      <c r="F7352" t="s">
        <v>3332</v>
      </c>
    </row>
    <row r="7353" spans="1:6" x14ac:dyDescent="0.25">
      <c r="A7353" t="s">
        <v>1941</v>
      </c>
      <c r="B7353" t="s">
        <v>5284</v>
      </c>
      <c r="C7353" t="s">
        <v>9046</v>
      </c>
      <c r="D7353" t="s">
        <v>132</v>
      </c>
      <c r="E7353" t="s">
        <v>5284</v>
      </c>
      <c r="F7353" t="s">
        <v>9046</v>
      </c>
    </row>
    <row r="7354" spans="1:6" x14ac:dyDescent="0.25">
      <c r="A7354" t="s">
        <v>1941</v>
      </c>
      <c r="B7354" t="s">
        <v>5284</v>
      </c>
      <c r="C7354" t="s">
        <v>9047</v>
      </c>
      <c r="D7354" t="s">
        <v>132</v>
      </c>
      <c r="E7354" t="s">
        <v>5284</v>
      </c>
      <c r="F7354" t="s">
        <v>9047</v>
      </c>
    </row>
    <row r="7355" spans="1:6" x14ac:dyDescent="0.25">
      <c r="A7355" t="s">
        <v>1941</v>
      </c>
      <c r="B7355" t="s">
        <v>5284</v>
      </c>
      <c r="C7355" t="s">
        <v>3335</v>
      </c>
      <c r="D7355" t="s">
        <v>132</v>
      </c>
      <c r="E7355" t="s">
        <v>5284</v>
      </c>
      <c r="F7355" t="s">
        <v>3335</v>
      </c>
    </row>
    <row r="7356" spans="1:6" x14ac:dyDescent="0.25">
      <c r="A7356" t="s">
        <v>1941</v>
      </c>
      <c r="B7356" t="s">
        <v>5284</v>
      </c>
      <c r="C7356" t="s">
        <v>3338</v>
      </c>
      <c r="D7356" t="s">
        <v>132</v>
      </c>
      <c r="E7356" t="s">
        <v>5284</v>
      </c>
      <c r="F7356" t="s">
        <v>3338</v>
      </c>
    </row>
    <row r="7357" spans="1:6" x14ac:dyDescent="0.25">
      <c r="A7357" t="s">
        <v>1941</v>
      </c>
      <c r="B7357" t="s">
        <v>5284</v>
      </c>
      <c r="C7357" t="s">
        <v>9042</v>
      </c>
      <c r="D7357" t="s">
        <v>132</v>
      </c>
      <c r="E7357" t="s">
        <v>5284</v>
      </c>
      <c r="F7357" t="s">
        <v>9042</v>
      </c>
    </row>
    <row r="7358" spans="1:6" x14ac:dyDescent="0.25">
      <c r="A7358" t="s">
        <v>1941</v>
      </c>
      <c r="B7358" t="s">
        <v>5284</v>
      </c>
      <c r="C7358" t="s">
        <v>9036</v>
      </c>
      <c r="D7358" t="s">
        <v>132</v>
      </c>
      <c r="E7358" t="s">
        <v>5284</v>
      </c>
      <c r="F7358" t="s">
        <v>9036</v>
      </c>
    </row>
    <row r="7359" spans="1:6" x14ac:dyDescent="0.25">
      <c r="A7359" t="s">
        <v>1941</v>
      </c>
      <c r="B7359" t="s">
        <v>5284</v>
      </c>
      <c r="C7359" t="s">
        <v>9048</v>
      </c>
      <c r="D7359" t="s">
        <v>132</v>
      </c>
      <c r="E7359" t="s">
        <v>5284</v>
      </c>
      <c r="F7359" t="s">
        <v>9048</v>
      </c>
    </row>
    <row r="7360" spans="1:6" x14ac:dyDescent="0.25">
      <c r="A7360" t="s">
        <v>1941</v>
      </c>
      <c r="B7360" t="s">
        <v>5284</v>
      </c>
      <c r="C7360" t="s">
        <v>3341</v>
      </c>
      <c r="D7360" t="s">
        <v>132</v>
      </c>
      <c r="E7360" t="s">
        <v>5284</v>
      </c>
      <c r="F7360" t="s">
        <v>3341</v>
      </c>
    </row>
    <row r="7361" spans="1:6" x14ac:dyDescent="0.25">
      <c r="A7361" t="s">
        <v>1941</v>
      </c>
      <c r="B7361" t="s">
        <v>5284</v>
      </c>
      <c r="C7361" t="s">
        <v>9049</v>
      </c>
      <c r="D7361" t="s">
        <v>132</v>
      </c>
      <c r="E7361" t="s">
        <v>5284</v>
      </c>
      <c r="F7361" t="s">
        <v>9049</v>
      </c>
    </row>
    <row r="7362" spans="1:6" x14ac:dyDescent="0.25">
      <c r="A7362" t="s">
        <v>1941</v>
      </c>
      <c r="B7362" t="s">
        <v>5284</v>
      </c>
      <c r="C7362" t="s">
        <v>9050</v>
      </c>
      <c r="D7362" t="s">
        <v>132</v>
      </c>
      <c r="E7362" t="s">
        <v>5284</v>
      </c>
      <c r="F7362" t="s">
        <v>9050</v>
      </c>
    </row>
    <row r="7363" spans="1:6" x14ac:dyDescent="0.25">
      <c r="A7363" t="s">
        <v>1941</v>
      </c>
      <c r="B7363" t="s">
        <v>5284</v>
      </c>
      <c r="C7363" t="s">
        <v>3344</v>
      </c>
      <c r="D7363" t="s">
        <v>132</v>
      </c>
      <c r="E7363" t="s">
        <v>5284</v>
      </c>
      <c r="F7363" t="s">
        <v>3344</v>
      </c>
    </row>
    <row r="7364" spans="1:6" x14ac:dyDescent="0.25">
      <c r="A7364" t="s">
        <v>1941</v>
      </c>
      <c r="B7364" t="s">
        <v>5284</v>
      </c>
      <c r="C7364" t="s">
        <v>3347</v>
      </c>
      <c r="D7364" t="s">
        <v>132</v>
      </c>
      <c r="E7364" t="s">
        <v>5284</v>
      </c>
      <c r="F7364" t="s">
        <v>3347</v>
      </c>
    </row>
    <row r="7365" spans="1:6" x14ac:dyDescent="0.25">
      <c r="A7365" t="s">
        <v>1941</v>
      </c>
      <c r="B7365" t="s">
        <v>5284</v>
      </c>
      <c r="C7365" t="s">
        <v>9051</v>
      </c>
      <c r="D7365" t="s">
        <v>132</v>
      </c>
      <c r="E7365" t="s">
        <v>5284</v>
      </c>
      <c r="F7365" t="s">
        <v>9051</v>
      </c>
    </row>
    <row r="7366" spans="1:6" x14ac:dyDescent="0.25">
      <c r="A7366" t="s">
        <v>1941</v>
      </c>
      <c r="B7366" t="s">
        <v>5284</v>
      </c>
      <c r="C7366" t="s">
        <v>9052</v>
      </c>
      <c r="D7366" t="s">
        <v>132</v>
      </c>
      <c r="E7366" t="s">
        <v>5284</v>
      </c>
      <c r="F7366" t="s">
        <v>9052</v>
      </c>
    </row>
    <row r="7367" spans="1:6" x14ac:dyDescent="0.25">
      <c r="A7367" t="s">
        <v>1941</v>
      </c>
      <c r="B7367" t="s">
        <v>5284</v>
      </c>
      <c r="C7367" t="s">
        <v>9053</v>
      </c>
      <c r="D7367" t="s">
        <v>132</v>
      </c>
      <c r="E7367" t="s">
        <v>5284</v>
      </c>
      <c r="F7367" t="s">
        <v>9053</v>
      </c>
    </row>
    <row r="7368" spans="1:6" x14ac:dyDescent="0.25">
      <c r="A7368" t="s">
        <v>1941</v>
      </c>
      <c r="B7368" t="s">
        <v>5284</v>
      </c>
      <c r="C7368" t="s">
        <v>9054</v>
      </c>
      <c r="D7368" t="s">
        <v>132</v>
      </c>
      <c r="E7368" t="s">
        <v>5284</v>
      </c>
      <c r="F7368" t="s">
        <v>9054</v>
      </c>
    </row>
    <row r="7369" spans="1:6" x14ac:dyDescent="0.25">
      <c r="A7369" t="s">
        <v>1941</v>
      </c>
      <c r="B7369" t="s">
        <v>5284</v>
      </c>
      <c r="C7369" t="s">
        <v>3350</v>
      </c>
      <c r="D7369" t="s">
        <v>132</v>
      </c>
      <c r="E7369" t="s">
        <v>5284</v>
      </c>
      <c r="F7369" t="s">
        <v>3350</v>
      </c>
    </row>
    <row r="7370" spans="1:6" x14ac:dyDescent="0.25">
      <c r="A7370" t="s">
        <v>1941</v>
      </c>
      <c r="B7370" t="s">
        <v>5284</v>
      </c>
      <c r="C7370" t="s">
        <v>9055</v>
      </c>
      <c r="D7370" t="s">
        <v>132</v>
      </c>
      <c r="E7370" t="s">
        <v>5284</v>
      </c>
      <c r="F7370" t="s">
        <v>9055</v>
      </c>
    </row>
    <row r="7371" spans="1:6" x14ac:dyDescent="0.25">
      <c r="A7371" t="s">
        <v>1941</v>
      </c>
      <c r="B7371" t="s">
        <v>5284</v>
      </c>
      <c r="C7371" t="s">
        <v>9056</v>
      </c>
      <c r="D7371" t="s">
        <v>132</v>
      </c>
      <c r="E7371" t="s">
        <v>5284</v>
      </c>
      <c r="F7371" t="s">
        <v>9056</v>
      </c>
    </row>
    <row r="7372" spans="1:6" x14ac:dyDescent="0.25">
      <c r="A7372" t="s">
        <v>1941</v>
      </c>
      <c r="B7372" t="s">
        <v>5284</v>
      </c>
      <c r="C7372" t="s">
        <v>9057</v>
      </c>
      <c r="D7372" t="s">
        <v>132</v>
      </c>
      <c r="E7372" t="s">
        <v>5284</v>
      </c>
      <c r="F7372" t="s">
        <v>9057</v>
      </c>
    </row>
    <row r="7373" spans="1:6" x14ac:dyDescent="0.25">
      <c r="A7373" t="s">
        <v>1941</v>
      </c>
      <c r="B7373" t="s">
        <v>5284</v>
      </c>
      <c r="C7373" t="s">
        <v>9058</v>
      </c>
      <c r="D7373" t="s">
        <v>132</v>
      </c>
      <c r="E7373" t="s">
        <v>5284</v>
      </c>
      <c r="F7373" t="s">
        <v>9058</v>
      </c>
    </row>
    <row r="7374" spans="1:6" x14ac:dyDescent="0.25">
      <c r="A7374" t="s">
        <v>1941</v>
      </c>
      <c r="B7374" t="s">
        <v>5284</v>
      </c>
      <c r="C7374" t="s">
        <v>9059</v>
      </c>
      <c r="D7374" t="s">
        <v>132</v>
      </c>
      <c r="E7374" t="s">
        <v>5284</v>
      </c>
      <c r="F7374" t="s">
        <v>9059</v>
      </c>
    </row>
    <row r="7375" spans="1:6" x14ac:dyDescent="0.25">
      <c r="A7375" t="s">
        <v>1941</v>
      </c>
      <c r="B7375" t="s">
        <v>5284</v>
      </c>
      <c r="C7375" t="s">
        <v>9060</v>
      </c>
      <c r="D7375" t="s">
        <v>132</v>
      </c>
      <c r="E7375" t="s">
        <v>5284</v>
      </c>
      <c r="F7375" t="s">
        <v>9060</v>
      </c>
    </row>
    <row r="7376" spans="1:6" x14ac:dyDescent="0.25">
      <c r="A7376" t="s">
        <v>1941</v>
      </c>
      <c r="B7376" t="s">
        <v>5284</v>
      </c>
      <c r="C7376" t="s">
        <v>9061</v>
      </c>
      <c r="D7376" t="s">
        <v>132</v>
      </c>
      <c r="E7376" t="s">
        <v>5284</v>
      </c>
      <c r="F7376" t="s">
        <v>9061</v>
      </c>
    </row>
    <row r="7377" spans="1:6" x14ac:dyDescent="0.25">
      <c r="A7377" t="s">
        <v>1941</v>
      </c>
      <c r="B7377" t="s">
        <v>5284</v>
      </c>
      <c r="C7377" t="s">
        <v>9062</v>
      </c>
      <c r="D7377" t="s">
        <v>132</v>
      </c>
      <c r="E7377" t="s">
        <v>5284</v>
      </c>
      <c r="F7377" t="s">
        <v>9062</v>
      </c>
    </row>
    <row r="7378" spans="1:6" x14ac:dyDescent="0.25">
      <c r="A7378" t="s">
        <v>1941</v>
      </c>
      <c r="B7378" t="s">
        <v>5284</v>
      </c>
      <c r="C7378" t="s">
        <v>9063</v>
      </c>
      <c r="D7378" t="s">
        <v>132</v>
      </c>
      <c r="E7378" t="s">
        <v>5284</v>
      </c>
      <c r="F7378" t="s">
        <v>9063</v>
      </c>
    </row>
    <row r="7379" spans="1:6" x14ac:dyDescent="0.25">
      <c r="A7379" t="s">
        <v>1941</v>
      </c>
      <c r="B7379" t="s">
        <v>5284</v>
      </c>
      <c r="C7379" t="s">
        <v>9064</v>
      </c>
      <c r="D7379" t="s">
        <v>132</v>
      </c>
      <c r="E7379" t="s">
        <v>5284</v>
      </c>
      <c r="F7379" t="s">
        <v>9064</v>
      </c>
    </row>
    <row r="7380" spans="1:6" x14ac:dyDescent="0.25">
      <c r="A7380" t="s">
        <v>1941</v>
      </c>
      <c r="B7380" t="s">
        <v>5284</v>
      </c>
      <c r="C7380" t="s">
        <v>7996</v>
      </c>
      <c r="D7380" t="s">
        <v>132</v>
      </c>
      <c r="E7380" t="s">
        <v>5284</v>
      </c>
      <c r="F7380" t="s">
        <v>7996</v>
      </c>
    </row>
    <row r="7381" spans="1:6" x14ac:dyDescent="0.25">
      <c r="A7381" t="s">
        <v>1941</v>
      </c>
      <c r="B7381" t="s">
        <v>5284</v>
      </c>
      <c r="C7381" t="s">
        <v>9065</v>
      </c>
      <c r="D7381" t="s">
        <v>132</v>
      </c>
      <c r="E7381" t="s">
        <v>5284</v>
      </c>
      <c r="F7381" t="s">
        <v>9065</v>
      </c>
    </row>
    <row r="7382" spans="1:6" x14ac:dyDescent="0.25">
      <c r="A7382" t="s">
        <v>1941</v>
      </c>
      <c r="B7382" t="s">
        <v>5284</v>
      </c>
      <c r="C7382" t="s">
        <v>9066</v>
      </c>
      <c r="D7382" t="s">
        <v>132</v>
      </c>
      <c r="E7382" t="s">
        <v>5284</v>
      </c>
      <c r="F7382" t="s">
        <v>9066</v>
      </c>
    </row>
    <row r="7383" spans="1:6" x14ac:dyDescent="0.25">
      <c r="A7383" t="s">
        <v>1941</v>
      </c>
      <c r="B7383" t="s">
        <v>5284</v>
      </c>
      <c r="C7383" t="s">
        <v>9067</v>
      </c>
      <c r="D7383" t="s">
        <v>132</v>
      </c>
      <c r="E7383" t="s">
        <v>5284</v>
      </c>
      <c r="F7383" t="s">
        <v>9067</v>
      </c>
    </row>
    <row r="7384" spans="1:6" x14ac:dyDescent="0.25">
      <c r="A7384" t="s">
        <v>1941</v>
      </c>
      <c r="B7384" t="s">
        <v>5284</v>
      </c>
      <c r="C7384" t="s">
        <v>9068</v>
      </c>
      <c r="D7384" t="s">
        <v>132</v>
      </c>
      <c r="E7384" t="s">
        <v>5284</v>
      </c>
      <c r="F7384" t="s">
        <v>9068</v>
      </c>
    </row>
    <row r="7385" spans="1:6" x14ac:dyDescent="0.25">
      <c r="A7385" t="s">
        <v>1941</v>
      </c>
      <c r="B7385" t="s">
        <v>5284</v>
      </c>
      <c r="C7385" t="s">
        <v>7939</v>
      </c>
      <c r="D7385" t="s">
        <v>132</v>
      </c>
      <c r="E7385" t="s">
        <v>5284</v>
      </c>
      <c r="F7385" t="s">
        <v>7939</v>
      </c>
    </row>
    <row r="7386" spans="1:6" x14ac:dyDescent="0.25">
      <c r="A7386" t="s">
        <v>1941</v>
      </c>
      <c r="B7386" t="s">
        <v>5284</v>
      </c>
      <c r="C7386" t="s">
        <v>7593</v>
      </c>
      <c r="D7386" t="s">
        <v>132</v>
      </c>
      <c r="E7386" t="s">
        <v>5284</v>
      </c>
      <c r="F7386" t="s">
        <v>7593</v>
      </c>
    </row>
    <row r="7387" spans="1:6" x14ac:dyDescent="0.25">
      <c r="A7387" t="s">
        <v>1941</v>
      </c>
      <c r="B7387" t="s">
        <v>5284</v>
      </c>
      <c r="C7387" t="s">
        <v>3353</v>
      </c>
      <c r="D7387" t="s">
        <v>132</v>
      </c>
      <c r="E7387" t="s">
        <v>5284</v>
      </c>
      <c r="F7387" t="s">
        <v>3353</v>
      </c>
    </row>
    <row r="7388" spans="1:6" x14ac:dyDescent="0.25">
      <c r="A7388" t="s">
        <v>1941</v>
      </c>
      <c r="B7388" t="s">
        <v>5284</v>
      </c>
      <c r="C7388" t="s">
        <v>7595</v>
      </c>
      <c r="D7388" t="s">
        <v>132</v>
      </c>
      <c r="E7388" t="s">
        <v>5284</v>
      </c>
      <c r="F7388" t="s">
        <v>7595</v>
      </c>
    </row>
    <row r="7389" spans="1:6" x14ac:dyDescent="0.25">
      <c r="A7389" t="s">
        <v>1941</v>
      </c>
      <c r="B7389" t="s">
        <v>5284</v>
      </c>
      <c r="C7389" t="s">
        <v>3356</v>
      </c>
      <c r="D7389" t="s">
        <v>132</v>
      </c>
      <c r="E7389" t="s">
        <v>5284</v>
      </c>
      <c r="F7389" t="s">
        <v>3356</v>
      </c>
    </row>
    <row r="7390" spans="1:6" x14ac:dyDescent="0.25">
      <c r="A7390" t="s">
        <v>1941</v>
      </c>
      <c r="B7390" t="s">
        <v>5284</v>
      </c>
      <c r="C7390" t="s">
        <v>3359</v>
      </c>
      <c r="D7390" t="s">
        <v>132</v>
      </c>
      <c r="E7390" t="s">
        <v>5284</v>
      </c>
      <c r="F7390" t="s">
        <v>3359</v>
      </c>
    </row>
    <row r="7391" spans="1:6" x14ac:dyDescent="0.25">
      <c r="A7391" t="s">
        <v>1941</v>
      </c>
      <c r="B7391" t="s">
        <v>5284</v>
      </c>
      <c r="C7391" t="s">
        <v>3362</v>
      </c>
      <c r="D7391" t="s">
        <v>132</v>
      </c>
      <c r="E7391" t="s">
        <v>5284</v>
      </c>
      <c r="F7391" t="s">
        <v>3362</v>
      </c>
    </row>
    <row r="7392" spans="1:6" x14ac:dyDescent="0.25">
      <c r="A7392" t="s">
        <v>1941</v>
      </c>
      <c r="B7392" t="s">
        <v>5284</v>
      </c>
      <c r="C7392" t="s">
        <v>9069</v>
      </c>
      <c r="D7392" t="s">
        <v>132</v>
      </c>
      <c r="E7392" t="s">
        <v>5284</v>
      </c>
      <c r="F7392" t="s">
        <v>9069</v>
      </c>
    </row>
    <row r="7393" spans="1:6" x14ac:dyDescent="0.25">
      <c r="A7393" t="s">
        <v>1941</v>
      </c>
      <c r="B7393" t="s">
        <v>5284</v>
      </c>
      <c r="C7393" t="s">
        <v>3365</v>
      </c>
      <c r="D7393" t="s">
        <v>132</v>
      </c>
      <c r="E7393" t="s">
        <v>5284</v>
      </c>
      <c r="F7393" t="s">
        <v>3365</v>
      </c>
    </row>
    <row r="7394" spans="1:6" x14ac:dyDescent="0.25">
      <c r="A7394" t="s">
        <v>1941</v>
      </c>
      <c r="B7394" t="s">
        <v>5284</v>
      </c>
      <c r="C7394" t="s">
        <v>3368</v>
      </c>
      <c r="D7394" t="s">
        <v>132</v>
      </c>
      <c r="E7394" t="s">
        <v>5284</v>
      </c>
      <c r="F7394" t="s">
        <v>3368</v>
      </c>
    </row>
    <row r="7395" spans="1:6" x14ac:dyDescent="0.25">
      <c r="A7395" t="s">
        <v>1941</v>
      </c>
      <c r="B7395" t="s">
        <v>5284</v>
      </c>
      <c r="C7395" t="s">
        <v>3371</v>
      </c>
      <c r="D7395" t="s">
        <v>132</v>
      </c>
      <c r="E7395" t="s">
        <v>5284</v>
      </c>
      <c r="F7395" t="s">
        <v>3371</v>
      </c>
    </row>
    <row r="7396" spans="1:6" x14ac:dyDescent="0.25">
      <c r="A7396" t="s">
        <v>1941</v>
      </c>
      <c r="B7396" t="s">
        <v>5284</v>
      </c>
      <c r="C7396" t="s">
        <v>3374</v>
      </c>
      <c r="D7396" t="s">
        <v>132</v>
      </c>
      <c r="E7396" t="s">
        <v>5284</v>
      </c>
      <c r="F7396" t="s">
        <v>3374</v>
      </c>
    </row>
    <row r="7397" spans="1:6" x14ac:dyDescent="0.25">
      <c r="A7397" t="s">
        <v>1941</v>
      </c>
      <c r="B7397" t="s">
        <v>5284</v>
      </c>
      <c r="C7397" t="s">
        <v>7945</v>
      </c>
      <c r="D7397" t="s">
        <v>132</v>
      </c>
      <c r="E7397" t="s">
        <v>5284</v>
      </c>
      <c r="F7397" t="s">
        <v>7945</v>
      </c>
    </row>
    <row r="7398" spans="1:6" x14ac:dyDescent="0.25">
      <c r="A7398" t="s">
        <v>1941</v>
      </c>
      <c r="B7398" t="s">
        <v>5284</v>
      </c>
      <c r="C7398" t="s">
        <v>3377</v>
      </c>
      <c r="D7398" t="s">
        <v>132</v>
      </c>
      <c r="E7398" t="s">
        <v>5284</v>
      </c>
      <c r="F7398" t="s">
        <v>3377</v>
      </c>
    </row>
    <row r="7399" spans="1:6" x14ac:dyDescent="0.25">
      <c r="A7399" t="s">
        <v>1941</v>
      </c>
      <c r="B7399" t="s">
        <v>5284</v>
      </c>
      <c r="C7399" t="s">
        <v>3380</v>
      </c>
      <c r="D7399" t="s">
        <v>132</v>
      </c>
      <c r="E7399" t="s">
        <v>5284</v>
      </c>
      <c r="F7399" t="s">
        <v>3380</v>
      </c>
    </row>
    <row r="7400" spans="1:6" x14ac:dyDescent="0.25">
      <c r="A7400" t="s">
        <v>1941</v>
      </c>
      <c r="B7400" t="s">
        <v>5284</v>
      </c>
      <c r="C7400" t="s">
        <v>3383</v>
      </c>
      <c r="D7400" t="s">
        <v>132</v>
      </c>
      <c r="E7400" t="s">
        <v>5284</v>
      </c>
      <c r="F7400" t="s">
        <v>3383</v>
      </c>
    </row>
    <row r="7401" spans="1:6" x14ac:dyDescent="0.25">
      <c r="A7401" t="s">
        <v>1941</v>
      </c>
      <c r="B7401" t="s">
        <v>5284</v>
      </c>
      <c r="C7401" t="s">
        <v>7946</v>
      </c>
      <c r="D7401" t="s">
        <v>132</v>
      </c>
      <c r="E7401" t="s">
        <v>5284</v>
      </c>
      <c r="F7401" t="s">
        <v>7946</v>
      </c>
    </row>
    <row r="7402" spans="1:6" x14ac:dyDescent="0.25">
      <c r="A7402" t="s">
        <v>1941</v>
      </c>
      <c r="B7402" t="s">
        <v>5284</v>
      </c>
      <c r="C7402" t="s">
        <v>7947</v>
      </c>
      <c r="D7402" t="s">
        <v>132</v>
      </c>
      <c r="E7402" t="s">
        <v>5284</v>
      </c>
      <c r="F7402" t="s">
        <v>7947</v>
      </c>
    </row>
    <row r="7403" spans="1:6" x14ac:dyDescent="0.25">
      <c r="A7403" t="s">
        <v>1941</v>
      </c>
      <c r="B7403" t="s">
        <v>5284</v>
      </c>
      <c r="C7403" t="s">
        <v>7997</v>
      </c>
      <c r="D7403" t="s">
        <v>132</v>
      </c>
      <c r="E7403" t="s">
        <v>5284</v>
      </c>
      <c r="F7403" t="s">
        <v>7997</v>
      </c>
    </row>
    <row r="7404" spans="1:6" x14ac:dyDescent="0.25">
      <c r="A7404" t="s">
        <v>1941</v>
      </c>
      <c r="B7404" t="s">
        <v>5284</v>
      </c>
      <c r="C7404" t="s">
        <v>3386</v>
      </c>
      <c r="D7404" t="s">
        <v>132</v>
      </c>
      <c r="E7404" t="s">
        <v>5284</v>
      </c>
      <c r="F7404" t="s">
        <v>3386</v>
      </c>
    </row>
    <row r="7405" spans="1:6" x14ac:dyDescent="0.25">
      <c r="A7405" t="s">
        <v>1941</v>
      </c>
      <c r="B7405" t="s">
        <v>5284</v>
      </c>
      <c r="C7405" t="s">
        <v>7597</v>
      </c>
      <c r="D7405" t="s">
        <v>132</v>
      </c>
      <c r="E7405" t="s">
        <v>5284</v>
      </c>
      <c r="F7405" t="s">
        <v>7597</v>
      </c>
    </row>
    <row r="7406" spans="1:6" x14ac:dyDescent="0.25">
      <c r="A7406" t="s">
        <v>1941</v>
      </c>
      <c r="B7406" t="s">
        <v>5284</v>
      </c>
      <c r="C7406" t="s">
        <v>7949</v>
      </c>
      <c r="D7406" t="s">
        <v>132</v>
      </c>
      <c r="E7406" t="s">
        <v>5284</v>
      </c>
      <c r="F7406" t="s">
        <v>7949</v>
      </c>
    </row>
    <row r="7407" spans="1:6" x14ac:dyDescent="0.25">
      <c r="A7407" t="s">
        <v>1941</v>
      </c>
      <c r="B7407" t="s">
        <v>5284</v>
      </c>
      <c r="C7407" t="s">
        <v>9070</v>
      </c>
      <c r="D7407" t="s">
        <v>132</v>
      </c>
      <c r="E7407" t="s">
        <v>5284</v>
      </c>
      <c r="F7407" t="s">
        <v>9070</v>
      </c>
    </row>
    <row r="7408" spans="1:6" x14ac:dyDescent="0.25">
      <c r="A7408" t="s">
        <v>1941</v>
      </c>
      <c r="B7408" t="s">
        <v>5284</v>
      </c>
      <c r="C7408" t="s">
        <v>3388</v>
      </c>
      <c r="D7408" t="s">
        <v>132</v>
      </c>
      <c r="E7408" t="s">
        <v>5284</v>
      </c>
      <c r="F7408" t="s">
        <v>3388</v>
      </c>
    </row>
    <row r="7409" spans="1:6" x14ac:dyDescent="0.25">
      <c r="A7409" t="s">
        <v>1941</v>
      </c>
      <c r="B7409" t="s">
        <v>5284</v>
      </c>
      <c r="C7409" t="s">
        <v>9071</v>
      </c>
      <c r="D7409" t="s">
        <v>132</v>
      </c>
      <c r="E7409" t="s">
        <v>5284</v>
      </c>
      <c r="F7409" t="s">
        <v>9071</v>
      </c>
    </row>
    <row r="7410" spans="1:6" x14ac:dyDescent="0.25">
      <c r="A7410" t="s">
        <v>1941</v>
      </c>
      <c r="B7410" t="s">
        <v>5284</v>
      </c>
      <c r="C7410" t="s">
        <v>3391</v>
      </c>
      <c r="D7410" t="s">
        <v>132</v>
      </c>
      <c r="E7410" t="s">
        <v>5284</v>
      </c>
      <c r="F7410" t="s">
        <v>3391</v>
      </c>
    </row>
    <row r="7411" spans="1:6" x14ac:dyDescent="0.25">
      <c r="A7411" t="s">
        <v>1941</v>
      </c>
      <c r="B7411" t="s">
        <v>5284</v>
      </c>
      <c r="C7411" t="s">
        <v>9072</v>
      </c>
      <c r="D7411" t="s">
        <v>132</v>
      </c>
      <c r="E7411" t="s">
        <v>5284</v>
      </c>
      <c r="F7411" t="s">
        <v>9072</v>
      </c>
    </row>
    <row r="7412" spans="1:6" x14ac:dyDescent="0.25">
      <c r="A7412" t="s">
        <v>1941</v>
      </c>
      <c r="B7412" t="s">
        <v>5284</v>
      </c>
      <c r="C7412" t="s">
        <v>3394</v>
      </c>
      <c r="D7412" t="s">
        <v>132</v>
      </c>
      <c r="E7412" t="s">
        <v>5284</v>
      </c>
      <c r="F7412" t="s">
        <v>3394</v>
      </c>
    </row>
    <row r="7413" spans="1:6" x14ac:dyDescent="0.25">
      <c r="A7413" t="s">
        <v>1941</v>
      </c>
      <c r="B7413" t="s">
        <v>5284</v>
      </c>
      <c r="C7413" t="s">
        <v>3397</v>
      </c>
      <c r="D7413" t="s">
        <v>132</v>
      </c>
      <c r="E7413" t="s">
        <v>5284</v>
      </c>
      <c r="F7413" t="s">
        <v>3397</v>
      </c>
    </row>
    <row r="7414" spans="1:6" x14ac:dyDescent="0.25">
      <c r="A7414" t="s">
        <v>1941</v>
      </c>
      <c r="B7414" t="s">
        <v>5284</v>
      </c>
      <c r="C7414" t="s">
        <v>8490</v>
      </c>
      <c r="D7414" t="s">
        <v>132</v>
      </c>
      <c r="E7414" t="s">
        <v>5284</v>
      </c>
      <c r="F7414" t="s">
        <v>8490</v>
      </c>
    </row>
    <row r="7415" spans="1:6" x14ac:dyDescent="0.25">
      <c r="A7415" t="s">
        <v>1941</v>
      </c>
      <c r="B7415" t="s">
        <v>5284</v>
      </c>
      <c r="C7415" t="s">
        <v>3399</v>
      </c>
      <c r="D7415" t="s">
        <v>132</v>
      </c>
      <c r="E7415" t="s">
        <v>5284</v>
      </c>
      <c r="F7415" t="s">
        <v>3399</v>
      </c>
    </row>
    <row r="7416" spans="1:6" x14ac:dyDescent="0.25">
      <c r="A7416" t="s">
        <v>1941</v>
      </c>
      <c r="B7416" t="s">
        <v>5284</v>
      </c>
      <c r="C7416" t="s">
        <v>3401</v>
      </c>
      <c r="D7416" t="s">
        <v>132</v>
      </c>
      <c r="E7416" t="s">
        <v>5284</v>
      </c>
      <c r="F7416" t="s">
        <v>3401</v>
      </c>
    </row>
    <row r="7417" spans="1:6" x14ac:dyDescent="0.25">
      <c r="A7417" t="s">
        <v>1941</v>
      </c>
      <c r="B7417" t="s">
        <v>5284</v>
      </c>
      <c r="C7417" t="s">
        <v>3403</v>
      </c>
      <c r="D7417" t="s">
        <v>132</v>
      </c>
      <c r="E7417" t="s">
        <v>5284</v>
      </c>
      <c r="F7417" t="s">
        <v>3403</v>
      </c>
    </row>
    <row r="7418" spans="1:6" x14ac:dyDescent="0.25">
      <c r="A7418" t="s">
        <v>1941</v>
      </c>
      <c r="B7418" t="s">
        <v>5284</v>
      </c>
      <c r="C7418" t="s">
        <v>3405</v>
      </c>
      <c r="D7418" t="s">
        <v>132</v>
      </c>
      <c r="E7418" t="s">
        <v>5284</v>
      </c>
      <c r="F7418" t="s">
        <v>3405</v>
      </c>
    </row>
    <row r="7419" spans="1:6" x14ac:dyDescent="0.25">
      <c r="A7419" t="s">
        <v>1941</v>
      </c>
      <c r="B7419" t="s">
        <v>5284</v>
      </c>
      <c r="C7419" t="s">
        <v>7950</v>
      </c>
      <c r="D7419" t="s">
        <v>132</v>
      </c>
      <c r="E7419" t="s">
        <v>5284</v>
      </c>
      <c r="F7419" t="s">
        <v>7950</v>
      </c>
    </row>
    <row r="7420" spans="1:6" x14ac:dyDescent="0.25">
      <c r="A7420" t="s">
        <v>1941</v>
      </c>
      <c r="B7420" t="s">
        <v>5284</v>
      </c>
      <c r="C7420" t="s">
        <v>7951</v>
      </c>
      <c r="D7420" t="s">
        <v>132</v>
      </c>
      <c r="E7420" t="s">
        <v>5284</v>
      </c>
      <c r="F7420" t="s">
        <v>7951</v>
      </c>
    </row>
    <row r="7421" spans="1:6" x14ac:dyDescent="0.25">
      <c r="A7421" t="s">
        <v>1941</v>
      </c>
      <c r="B7421" t="s">
        <v>5284</v>
      </c>
      <c r="C7421" t="s">
        <v>7952</v>
      </c>
      <c r="D7421" t="s">
        <v>132</v>
      </c>
      <c r="E7421" t="s">
        <v>5284</v>
      </c>
      <c r="F7421" t="s">
        <v>7952</v>
      </c>
    </row>
    <row r="7422" spans="1:6" x14ac:dyDescent="0.25">
      <c r="A7422" t="s">
        <v>1941</v>
      </c>
      <c r="B7422" t="s">
        <v>5284</v>
      </c>
      <c r="C7422" t="s">
        <v>9073</v>
      </c>
      <c r="D7422" t="s">
        <v>132</v>
      </c>
      <c r="E7422" t="s">
        <v>5284</v>
      </c>
      <c r="F7422" t="s">
        <v>9073</v>
      </c>
    </row>
    <row r="7423" spans="1:6" x14ac:dyDescent="0.25">
      <c r="A7423" t="s">
        <v>1941</v>
      </c>
      <c r="B7423" t="s">
        <v>5284</v>
      </c>
      <c r="C7423" t="s">
        <v>3407</v>
      </c>
      <c r="D7423" t="s">
        <v>132</v>
      </c>
      <c r="E7423" t="s">
        <v>5284</v>
      </c>
      <c r="F7423" t="s">
        <v>3407</v>
      </c>
    </row>
    <row r="7424" spans="1:6" x14ac:dyDescent="0.25">
      <c r="A7424" t="s">
        <v>1941</v>
      </c>
      <c r="B7424" t="s">
        <v>5284</v>
      </c>
      <c r="C7424" t="s">
        <v>3409</v>
      </c>
      <c r="D7424" t="s">
        <v>132</v>
      </c>
      <c r="E7424" t="s">
        <v>5284</v>
      </c>
      <c r="F7424" t="s">
        <v>3409</v>
      </c>
    </row>
    <row r="7425" spans="1:6" x14ac:dyDescent="0.25">
      <c r="A7425" t="s">
        <v>1941</v>
      </c>
      <c r="B7425" t="s">
        <v>5284</v>
      </c>
      <c r="C7425" t="s">
        <v>7953</v>
      </c>
      <c r="D7425" t="s">
        <v>132</v>
      </c>
      <c r="E7425" t="s">
        <v>5284</v>
      </c>
      <c r="F7425" t="s">
        <v>7953</v>
      </c>
    </row>
    <row r="7426" spans="1:6" x14ac:dyDescent="0.25">
      <c r="A7426" t="s">
        <v>1941</v>
      </c>
      <c r="B7426" t="s">
        <v>5284</v>
      </c>
      <c r="C7426" t="s">
        <v>7954</v>
      </c>
      <c r="D7426" t="s">
        <v>132</v>
      </c>
      <c r="E7426" t="s">
        <v>5284</v>
      </c>
      <c r="F7426" t="s">
        <v>7954</v>
      </c>
    </row>
    <row r="7427" spans="1:6" x14ac:dyDescent="0.25">
      <c r="A7427" t="s">
        <v>1941</v>
      </c>
      <c r="B7427" t="s">
        <v>5284</v>
      </c>
      <c r="C7427" t="s">
        <v>9074</v>
      </c>
      <c r="D7427" t="s">
        <v>132</v>
      </c>
      <c r="E7427" t="s">
        <v>5284</v>
      </c>
      <c r="F7427" t="s">
        <v>9074</v>
      </c>
    </row>
    <row r="7428" spans="1:6" x14ac:dyDescent="0.25">
      <c r="A7428" t="s">
        <v>1941</v>
      </c>
      <c r="B7428" t="s">
        <v>5284</v>
      </c>
      <c r="C7428" t="s">
        <v>8424</v>
      </c>
      <c r="D7428" t="s">
        <v>132</v>
      </c>
      <c r="E7428" t="s">
        <v>5284</v>
      </c>
      <c r="F7428" t="s">
        <v>8424</v>
      </c>
    </row>
    <row r="7429" spans="1:6" x14ac:dyDescent="0.25">
      <c r="A7429" t="s">
        <v>1941</v>
      </c>
      <c r="B7429" t="s">
        <v>5284</v>
      </c>
      <c r="C7429" t="s">
        <v>7955</v>
      </c>
      <c r="D7429" t="s">
        <v>132</v>
      </c>
      <c r="E7429" t="s">
        <v>5284</v>
      </c>
      <c r="F7429" t="s">
        <v>7955</v>
      </c>
    </row>
    <row r="7430" spans="1:6" x14ac:dyDescent="0.25">
      <c r="A7430" t="s">
        <v>1941</v>
      </c>
      <c r="B7430" t="s">
        <v>5284</v>
      </c>
      <c r="C7430" t="s">
        <v>7956</v>
      </c>
      <c r="D7430" t="s">
        <v>132</v>
      </c>
      <c r="E7430" t="s">
        <v>5284</v>
      </c>
      <c r="F7430" t="s">
        <v>7956</v>
      </c>
    </row>
    <row r="7431" spans="1:6" x14ac:dyDescent="0.25">
      <c r="A7431" t="s">
        <v>1941</v>
      </c>
      <c r="B7431" t="s">
        <v>5284</v>
      </c>
      <c r="C7431" t="s">
        <v>3411</v>
      </c>
      <c r="D7431" t="s">
        <v>132</v>
      </c>
      <c r="E7431" t="s">
        <v>5284</v>
      </c>
      <c r="F7431" t="s">
        <v>3411</v>
      </c>
    </row>
    <row r="7432" spans="1:6" x14ac:dyDescent="0.25">
      <c r="A7432" t="s">
        <v>1941</v>
      </c>
      <c r="B7432" t="s">
        <v>5284</v>
      </c>
      <c r="C7432" t="s">
        <v>7957</v>
      </c>
      <c r="D7432" t="s">
        <v>132</v>
      </c>
      <c r="E7432" t="s">
        <v>5284</v>
      </c>
      <c r="F7432" t="s">
        <v>7957</v>
      </c>
    </row>
    <row r="7433" spans="1:6" x14ac:dyDescent="0.25">
      <c r="A7433" t="s">
        <v>1941</v>
      </c>
      <c r="B7433" t="s">
        <v>5284</v>
      </c>
      <c r="C7433" t="s">
        <v>7998</v>
      </c>
      <c r="D7433" t="s">
        <v>132</v>
      </c>
      <c r="E7433" t="s">
        <v>5284</v>
      </c>
      <c r="F7433" t="s">
        <v>7998</v>
      </c>
    </row>
    <row r="7434" spans="1:6" x14ac:dyDescent="0.25">
      <c r="A7434" t="s">
        <v>1941</v>
      </c>
      <c r="B7434" t="s">
        <v>5284</v>
      </c>
      <c r="C7434" t="s">
        <v>3413</v>
      </c>
      <c r="D7434" t="s">
        <v>132</v>
      </c>
      <c r="E7434" t="s">
        <v>5284</v>
      </c>
      <c r="F7434" t="s">
        <v>3413</v>
      </c>
    </row>
    <row r="7435" spans="1:6" x14ac:dyDescent="0.25">
      <c r="A7435" t="s">
        <v>1941</v>
      </c>
      <c r="B7435" t="s">
        <v>5284</v>
      </c>
      <c r="C7435" t="s">
        <v>8049</v>
      </c>
      <c r="D7435" t="s">
        <v>132</v>
      </c>
      <c r="E7435" t="s">
        <v>5284</v>
      </c>
      <c r="F7435" t="s">
        <v>8049</v>
      </c>
    </row>
    <row r="7436" spans="1:6" x14ac:dyDescent="0.25">
      <c r="A7436" t="s">
        <v>1941</v>
      </c>
      <c r="B7436" t="s">
        <v>5284</v>
      </c>
      <c r="C7436" t="s">
        <v>3415</v>
      </c>
      <c r="D7436" t="s">
        <v>132</v>
      </c>
      <c r="E7436" t="s">
        <v>5284</v>
      </c>
      <c r="F7436" t="s">
        <v>3415</v>
      </c>
    </row>
    <row r="7437" spans="1:6" x14ac:dyDescent="0.25">
      <c r="A7437" t="s">
        <v>1941</v>
      </c>
      <c r="B7437" t="s">
        <v>5284</v>
      </c>
      <c r="C7437" t="s">
        <v>3418</v>
      </c>
      <c r="D7437" t="s">
        <v>132</v>
      </c>
      <c r="E7437" t="s">
        <v>5284</v>
      </c>
      <c r="F7437" t="s">
        <v>3418</v>
      </c>
    </row>
    <row r="7438" spans="1:6" x14ac:dyDescent="0.25">
      <c r="A7438" t="s">
        <v>1941</v>
      </c>
      <c r="B7438" t="s">
        <v>5284</v>
      </c>
      <c r="C7438" t="s">
        <v>3420</v>
      </c>
      <c r="D7438" t="s">
        <v>132</v>
      </c>
      <c r="E7438" t="s">
        <v>5284</v>
      </c>
      <c r="F7438" t="s">
        <v>3420</v>
      </c>
    </row>
    <row r="7439" spans="1:6" x14ac:dyDescent="0.25">
      <c r="A7439" t="s">
        <v>1941</v>
      </c>
      <c r="B7439" t="s">
        <v>5284</v>
      </c>
      <c r="C7439" t="s">
        <v>3422</v>
      </c>
      <c r="D7439" t="s">
        <v>132</v>
      </c>
      <c r="E7439" t="s">
        <v>5284</v>
      </c>
      <c r="F7439" t="s">
        <v>3422</v>
      </c>
    </row>
    <row r="7440" spans="1:6" x14ac:dyDescent="0.25">
      <c r="A7440" t="s">
        <v>1941</v>
      </c>
      <c r="B7440" t="s">
        <v>5284</v>
      </c>
      <c r="C7440" t="s">
        <v>3424</v>
      </c>
      <c r="D7440" t="s">
        <v>132</v>
      </c>
      <c r="E7440" t="s">
        <v>5284</v>
      </c>
      <c r="F7440" t="s">
        <v>3424</v>
      </c>
    </row>
    <row r="7441" spans="1:6" x14ac:dyDescent="0.25">
      <c r="A7441" t="s">
        <v>1941</v>
      </c>
      <c r="B7441" t="s">
        <v>5284</v>
      </c>
      <c r="C7441" t="s">
        <v>3437</v>
      </c>
      <c r="D7441" t="s">
        <v>132</v>
      </c>
      <c r="E7441" t="s">
        <v>5284</v>
      </c>
      <c r="F7441" t="s">
        <v>3437</v>
      </c>
    </row>
    <row r="7442" spans="1:6" x14ac:dyDescent="0.25">
      <c r="A7442" t="s">
        <v>1941</v>
      </c>
      <c r="B7442" t="s">
        <v>5284</v>
      </c>
      <c r="C7442" t="s">
        <v>3439</v>
      </c>
      <c r="D7442" t="s">
        <v>132</v>
      </c>
      <c r="E7442" t="s">
        <v>5284</v>
      </c>
      <c r="F7442" t="s">
        <v>3439</v>
      </c>
    </row>
    <row r="7443" spans="1:6" x14ac:dyDescent="0.25">
      <c r="A7443" t="s">
        <v>1941</v>
      </c>
      <c r="B7443" t="s">
        <v>5284</v>
      </c>
      <c r="C7443" t="s">
        <v>3441</v>
      </c>
      <c r="D7443" t="s">
        <v>132</v>
      </c>
      <c r="E7443" t="s">
        <v>5284</v>
      </c>
      <c r="F7443" t="s">
        <v>3441</v>
      </c>
    </row>
    <row r="7444" spans="1:6" x14ac:dyDescent="0.25">
      <c r="A7444" t="s">
        <v>1941</v>
      </c>
      <c r="B7444" t="s">
        <v>5284</v>
      </c>
      <c r="C7444" t="s">
        <v>3444</v>
      </c>
      <c r="D7444" t="s">
        <v>132</v>
      </c>
      <c r="E7444" t="s">
        <v>5284</v>
      </c>
      <c r="F7444" t="s">
        <v>3444</v>
      </c>
    </row>
    <row r="7445" spans="1:6" x14ac:dyDescent="0.25">
      <c r="A7445" t="s">
        <v>1941</v>
      </c>
      <c r="B7445" t="s">
        <v>5284</v>
      </c>
      <c r="C7445" t="s">
        <v>9075</v>
      </c>
      <c r="D7445" t="s">
        <v>132</v>
      </c>
      <c r="E7445" t="s">
        <v>5284</v>
      </c>
      <c r="F7445" t="s">
        <v>9075</v>
      </c>
    </row>
    <row r="7446" spans="1:6" x14ac:dyDescent="0.25">
      <c r="A7446" t="s">
        <v>1941</v>
      </c>
      <c r="B7446" t="s">
        <v>5284</v>
      </c>
      <c r="C7446" t="s">
        <v>3466</v>
      </c>
      <c r="D7446" t="s">
        <v>132</v>
      </c>
      <c r="E7446" t="s">
        <v>5284</v>
      </c>
      <c r="F7446" t="s">
        <v>3466</v>
      </c>
    </row>
    <row r="7447" spans="1:6" x14ac:dyDescent="0.25">
      <c r="A7447" t="s">
        <v>1941</v>
      </c>
      <c r="B7447" t="s">
        <v>5284</v>
      </c>
      <c r="C7447" t="s">
        <v>3469</v>
      </c>
      <c r="D7447" t="s">
        <v>132</v>
      </c>
      <c r="E7447" t="s">
        <v>5284</v>
      </c>
      <c r="F7447" t="s">
        <v>3469</v>
      </c>
    </row>
    <row r="7448" spans="1:6" x14ac:dyDescent="0.25">
      <c r="A7448" t="s">
        <v>1941</v>
      </c>
      <c r="B7448" t="s">
        <v>5284</v>
      </c>
      <c r="C7448" t="s">
        <v>3475</v>
      </c>
      <c r="D7448" t="s">
        <v>132</v>
      </c>
      <c r="E7448" t="s">
        <v>5284</v>
      </c>
      <c r="F7448" t="s">
        <v>3475</v>
      </c>
    </row>
    <row r="7449" spans="1:6" x14ac:dyDescent="0.25">
      <c r="A7449" t="s">
        <v>1941</v>
      </c>
      <c r="B7449" t="s">
        <v>5284</v>
      </c>
      <c r="C7449" t="s">
        <v>8033</v>
      </c>
      <c r="D7449" t="s">
        <v>132</v>
      </c>
      <c r="E7449" t="s">
        <v>5284</v>
      </c>
      <c r="F7449" t="s">
        <v>8033</v>
      </c>
    </row>
    <row r="7450" spans="1:6" x14ac:dyDescent="0.25">
      <c r="A7450" t="s">
        <v>1941</v>
      </c>
      <c r="B7450" t="s">
        <v>5284</v>
      </c>
      <c r="C7450" t="s">
        <v>9076</v>
      </c>
      <c r="D7450" t="s">
        <v>132</v>
      </c>
      <c r="E7450" t="s">
        <v>5284</v>
      </c>
      <c r="F7450" t="s">
        <v>9076</v>
      </c>
    </row>
    <row r="7451" spans="1:6" x14ac:dyDescent="0.25">
      <c r="A7451" t="s">
        <v>1941</v>
      </c>
      <c r="B7451" t="s">
        <v>5284</v>
      </c>
      <c r="C7451" t="s">
        <v>7746</v>
      </c>
      <c r="D7451" t="s">
        <v>132</v>
      </c>
      <c r="E7451" t="s">
        <v>5284</v>
      </c>
      <c r="F7451" t="s">
        <v>7746</v>
      </c>
    </row>
    <row r="7452" spans="1:6" x14ac:dyDescent="0.25">
      <c r="A7452" t="s">
        <v>1941</v>
      </c>
      <c r="B7452" t="s">
        <v>5284</v>
      </c>
      <c r="C7452" t="s">
        <v>8010</v>
      </c>
      <c r="D7452" t="s">
        <v>132</v>
      </c>
      <c r="E7452" t="s">
        <v>5284</v>
      </c>
      <c r="F7452" t="s">
        <v>8010</v>
      </c>
    </row>
    <row r="7453" spans="1:6" x14ac:dyDescent="0.25">
      <c r="A7453" t="s">
        <v>1941</v>
      </c>
      <c r="B7453" t="s">
        <v>5284</v>
      </c>
      <c r="C7453" t="s">
        <v>7601</v>
      </c>
      <c r="D7453" t="s">
        <v>132</v>
      </c>
      <c r="E7453" t="s">
        <v>5284</v>
      </c>
      <c r="F7453" t="s">
        <v>7601</v>
      </c>
    </row>
    <row r="7454" spans="1:6" x14ac:dyDescent="0.25">
      <c r="A7454" t="s">
        <v>1941</v>
      </c>
      <c r="B7454" t="s">
        <v>5284</v>
      </c>
      <c r="C7454" t="s">
        <v>4511</v>
      </c>
      <c r="D7454" t="s">
        <v>132</v>
      </c>
      <c r="E7454" t="s">
        <v>5284</v>
      </c>
      <c r="F7454" t="s">
        <v>4511</v>
      </c>
    </row>
    <row r="7455" spans="1:6" x14ac:dyDescent="0.25">
      <c r="A7455" t="s">
        <v>1941</v>
      </c>
      <c r="B7455" t="s">
        <v>5284</v>
      </c>
      <c r="C7455" t="s">
        <v>4513</v>
      </c>
      <c r="D7455" t="s">
        <v>132</v>
      </c>
      <c r="E7455" t="s">
        <v>5284</v>
      </c>
      <c r="F7455" t="s">
        <v>4513</v>
      </c>
    </row>
    <row r="7456" spans="1:6" x14ac:dyDescent="0.25">
      <c r="A7456" t="s">
        <v>1941</v>
      </c>
      <c r="B7456" t="s">
        <v>5284</v>
      </c>
      <c r="C7456" t="s">
        <v>9077</v>
      </c>
      <c r="D7456" t="s">
        <v>132</v>
      </c>
      <c r="E7456" t="s">
        <v>5284</v>
      </c>
      <c r="F7456" t="s">
        <v>9077</v>
      </c>
    </row>
    <row r="7457" spans="1:6" x14ac:dyDescent="0.25">
      <c r="A7457" t="s">
        <v>1941</v>
      </c>
      <c r="B7457" t="s">
        <v>5284</v>
      </c>
      <c r="C7457" t="s">
        <v>4515</v>
      </c>
      <c r="D7457" t="s">
        <v>132</v>
      </c>
      <c r="E7457" t="s">
        <v>5284</v>
      </c>
      <c r="F7457" t="s">
        <v>4515</v>
      </c>
    </row>
    <row r="7458" spans="1:6" x14ac:dyDescent="0.25">
      <c r="A7458" t="s">
        <v>1941</v>
      </c>
      <c r="B7458" t="s">
        <v>5284</v>
      </c>
      <c r="C7458" t="s">
        <v>7604</v>
      </c>
      <c r="D7458" t="s">
        <v>132</v>
      </c>
      <c r="E7458" t="s">
        <v>5284</v>
      </c>
      <c r="F7458" t="s">
        <v>7604</v>
      </c>
    </row>
    <row r="7459" spans="1:6" x14ac:dyDescent="0.25">
      <c r="A7459" t="s">
        <v>1941</v>
      </c>
      <c r="B7459" t="s">
        <v>5284</v>
      </c>
      <c r="C7459" t="s">
        <v>8017</v>
      </c>
      <c r="D7459" t="s">
        <v>132</v>
      </c>
      <c r="E7459" t="s">
        <v>5284</v>
      </c>
      <c r="F7459" t="s">
        <v>8017</v>
      </c>
    </row>
    <row r="7460" spans="1:6" x14ac:dyDescent="0.25">
      <c r="A7460" t="s">
        <v>1941</v>
      </c>
      <c r="B7460" t="s">
        <v>5284</v>
      </c>
      <c r="C7460" t="s">
        <v>7608</v>
      </c>
      <c r="D7460" t="s">
        <v>132</v>
      </c>
      <c r="E7460" t="s">
        <v>5284</v>
      </c>
      <c r="F7460" t="s">
        <v>7608</v>
      </c>
    </row>
    <row r="7461" spans="1:6" x14ac:dyDescent="0.25">
      <c r="A7461" t="s">
        <v>1941</v>
      </c>
      <c r="B7461" t="s">
        <v>5284</v>
      </c>
      <c r="C7461" t="s">
        <v>4517</v>
      </c>
      <c r="D7461" t="s">
        <v>132</v>
      </c>
      <c r="E7461" t="s">
        <v>5284</v>
      </c>
      <c r="F7461" t="s">
        <v>4517</v>
      </c>
    </row>
    <row r="7462" spans="1:6" x14ac:dyDescent="0.25">
      <c r="A7462" t="s">
        <v>1941</v>
      </c>
      <c r="B7462" t="s">
        <v>5284</v>
      </c>
      <c r="C7462" t="s">
        <v>7609</v>
      </c>
      <c r="D7462" t="s">
        <v>132</v>
      </c>
      <c r="E7462" t="s">
        <v>5284</v>
      </c>
      <c r="F7462" t="s">
        <v>7609</v>
      </c>
    </row>
    <row r="7463" spans="1:6" x14ac:dyDescent="0.25">
      <c r="A7463" t="s">
        <v>1941</v>
      </c>
      <c r="B7463" t="s">
        <v>5284</v>
      </c>
      <c r="C7463" t="s">
        <v>7611</v>
      </c>
      <c r="D7463" t="s">
        <v>132</v>
      </c>
      <c r="E7463" t="s">
        <v>5284</v>
      </c>
      <c r="F7463" t="s">
        <v>7611</v>
      </c>
    </row>
    <row r="7464" spans="1:6" x14ac:dyDescent="0.25">
      <c r="A7464" t="s">
        <v>1941</v>
      </c>
      <c r="B7464" t="s">
        <v>5284</v>
      </c>
      <c r="C7464" t="s">
        <v>7978</v>
      </c>
      <c r="D7464" t="s">
        <v>132</v>
      </c>
      <c r="E7464" t="s">
        <v>5284</v>
      </c>
      <c r="F7464" t="s">
        <v>7978</v>
      </c>
    </row>
    <row r="7465" spans="1:6" x14ac:dyDescent="0.25">
      <c r="A7465" t="s">
        <v>1941</v>
      </c>
      <c r="B7465" t="s">
        <v>5284</v>
      </c>
      <c r="C7465" t="s">
        <v>9078</v>
      </c>
      <c r="D7465" t="s">
        <v>132</v>
      </c>
      <c r="E7465" t="s">
        <v>5284</v>
      </c>
      <c r="F7465" t="s">
        <v>9078</v>
      </c>
    </row>
    <row r="7466" spans="1:6" x14ac:dyDescent="0.25">
      <c r="A7466" t="s">
        <v>1941</v>
      </c>
      <c r="B7466" t="s">
        <v>5284</v>
      </c>
      <c r="C7466" t="s">
        <v>7612</v>
      </c>
      <c r="D7466" t="s">
        <v>132</v>
      </c>
      <c r="E7466" t="s">
        <v>5284</v>
      </c>
      <c r="F7466" t="s">
        <v>7612</v>
      </c>
    </row>
    <row r="7467" spans="1:6" x14ac:dyDescent="0.25">
      <c r="A7467" t="s">
        <v>1941</v>
      </c>
      <c r="B7467" t="s">
        <v>5284</v>
      </c>
      <c r="C7467" t="s">
        <v>9079</v>
      </c>
      <c r="D7467" t="s">
        <v>132</v>
      </c>
      <c r="E7467" t="s">
        <v>5284</v>
      </c>
      <c r="F7467" t="s">
        <v>9079</v>
      </c>
    </row>
    <row r="7468" spans="1:6" x14ac:dyDescent="0.25">
      <c r="A7468" t="s">
        <v>1941</v>
      </c>
      <c r="B7468" t="s">
        <v>5284</v>
      </c>
      <c r="C7468" t="s">
        <v>7614</v>
      </c>
      <c r="D7468" t="s">
        <v>132</v>
      </c>
      <c r="E7468" t="s">
        <v>5284</v>
      </c>
      <c r="F7468" t="s">
        <v>7614</v>
      </c>
    </row>
    <row r="7469" spans="1:6" x14ac:dyDescent="0.25">
      <c r="A7469" t="s">
        <v>1941</v>
      </c>
      <c r="B7469" t="s">
        <v>5284</v>
      </c>
      <c r="C7469" t="s">
        <v>7618</v>
      </c>
      <c r="D7469" t="s">
        <v>132</v>
      </c>
      <c r="E7469" t="s">
        <v>5284</v>
      </c>
      <c r="F7469" t="s">
        <v>7618</v>
      </c>
    </row>
    <row r="7470" spans="1:6" x14ac:dyDescent="0.25">
      <c r="A7470" t="s">
        <v>1941</v>
      </c>
      <c r="B7470" t="s">
        <v>5284</v>
      </c>
      <c r="C7470" t="s">
        <v>7874</v>
      </c>
      <c r="D7470" t="s">
        <v>132</v>
      </c>
      <c r="E7470" t="s">
        <v>5284</v>
      </c>
      <c r="F7470" t="s">
        <v>7874</v>
      </c>
    </row>
    <row r="7471" spans="1:6" x14ac:dyDescent="0.25">
      <c r="A7471" t="s">
        <v>1941</v>
      </c>
      <c r="B7471" t="s">
        <v>5284</v>
      </c>
      <c r="C7471" t="s">
        <v>7623</v>
      </c>
      <c r="D7471" t="s">
        <v>132</v>
      </c>
      <c r="E7471" t="s">
        <v>5284</v>
      </c>
      <c r="F7471" t="s">
        <v>7623</v>
      </c>
    </row>
    <row r="7472" spans="1:6" x14ac:dyDescent="0.25">
      <c r="A7472" t="s">
        <v>1941</v>
      </c>
      <c r="B7472" t="s">
        <v>5284</v>
      </c>
      <c r="C7472" t="s">
        <v>7624</v>
      </c>
      <c r="D7472" t="s">
        <v>132</v>
      </c>
      <c r="E7472" t="s">
        <v>5284</v>
      </c>
      <c r="F7472" t="s">
        <v>7624</v>
      </c>
    </row>
    <row r="7473" spans="1:6" x14ac:dyDescent="0.25">
      <c r="A7473" t="s">
        <v>1941</v>
      </c>
      <c r="B7473" t="s">
        <v>5284</v>
      </c>
      <c r="C7473" t="s">
        <v>7627</v>
      </c>
      <c r="D7473" t="s">
        <v>132</v>
      </c>
      <c r="E7473" t="s">
        <v>5284</v>
      </c>
      <c r="F7473" t="s">
        <v>7627</v>
      </c>
    </row>
    <row r="7474" spans="1:6" x14ac:dyDescent="0.25">
      <c r="A7474" t="s">
        <v>1941</v>
      </c>
      <c r="B7474" t="s">
        <v>5284</v>
      </c>
      <c r="C7474" t="s">
        <v>7628</v>
      </c>
      <c r="D7474" t="s">
        <v>132</v>
      </c>
      <c r="E7474" t="s">
        <v>5284</v>
      </c>
      <c r="F7474" t="s">
        <v>7628</v>
      </c>
    </row>
    <row r="7475" spans="1:6" x14ac:dyDescent="0.25">
      <c r="A7475" t="s">
        <v>1941</v>
      </c>
      <c r="B7475" t="s">
        <v>5284</v>
      </c>
      <c r="C7475" t="s">
        <v>9080</v>
      </c>
      <c r="D7475" t="s">
        <v>132</v>
      </c>
      <c r="E7475" t="s">
        <v>5284</v>
      </c>
      <c r="F7475" t="s">
        <v>9080</v>
      </c>
    </row>
    <row r="7476" spans="1:6" x14ac:dyDescent="0.25">
      <c r="A7476" t="s">
        <v>1941</v>
      </c>
      <c r="B7476" t="s">
        <v>5284</v>
      </c>
      <c r="C7476" t="s">
        <v>4519</v>
      </c>
      <c r="D7476" t="s">
        <v>132</v>
      </c>
      <c r="E7476" t="s">
        <v>5284</v>
      </c>
      <c r="F7476" t="s">
        <v>4519</v>
      </c>
    </row>
    <row r="7477" spans="1:6" x14ac:dyDescent="0.25">
      <c r="A7477" t="s">
        <v>1941</v>
      </c>
      <c r="B7477" t="s">
        <v>5284</v>
      </c>
      <c r="C7477" t="s">
        <v>7629</v>
      </c>
      <c r="D7477" t="s">
        <v>132</v>
      </c>
      <c r="E7477" t="s">
        <v>5284</v>
      </c>
      <c r="F7477" t="s">
        <v>7629</v>
      </c>
    </row>
    <row r="7478" spans="1:6" x14ac:dyDescent="0.25">
      <c r="A7478" t="s">
        <v>1941</v>
      </c>
      <c r="B7478" t="s">
        <v>5284</v>
      </c>
      <c r="C7478" t="s">
        <v>7631</v>
      </c>
      <c r="D7478" t="s">
        <v>132</v>
      </c>
      <c r="E7478" t="s">
        <v>5284</v>
      </c>
      <c r="F7478" t="s">
        <v>7631</v>
      </c>
    </row>
    <row r="7479" spans="1:6" x14ac:dyDescent="0.25">
      <c r="A7479" t="s">
        <v>1941</v>
      </c>
      <c r="B7479" t="s">
        <v>5284</v>
      </c>
      <c r="C7479" t="s">
        <v>4520</v>
      </c>
      <c r="D7479" t="s">
        <v>132</v>
      </c>
      <c r="E7479" t="s">
        <v>5284</v>
      </c>
      <c r="F7479" t="s">
        <v>4520</v>
      </c>
    </row>
    <row r="7480" spans="1:6" x14ac:dyDescent="0.25">
      <c r="A7480" t="s">
        <v>1941</v>
      </c>
      <c r="B7480" t="s">
        <v>5284</v>
      </c>
      <c r="C7480" t="s">
        <v>4522</v>
      </c>
      <c r="D7480" t="s">
        <v>132</v>
      </c>
      <c r="E7480" t="s">
        <v>5284</v>
      </c>
      <c r="F7480" t="s">
        <v>4522</v>
      </c>
    </row>
    <row r="7481" spans="1:6" x14ac:dyDescent="0.25">
      <c r="A7481" t="s">
        <v>1941</v>
      </c>
      <c r="B7481" t="s">
        <v>5284</v>
      </c>
      <c r="C7481" t="s">
        <v>7635</v>
      </c>
      <c r="D7481" t="s">
        <v>132</v>
      </c>
      <c r="E7481" t="s">
        <v>5284</v>
      </c>
      <c r="F7481" t="s">
        <v>7635</v>
      </c>
    </row>
    <row r="7482" spans="1:6" x14ac:dyDescent="0.25">
      <c r="A7482" t="s">
        <v>1941</v>
      </c>
      <c r="B7482" t="s">
        <v>5284</v>
      </c>
      <c r="C7482" t="s">
        <v>4524</v>
      </c>
      <c r="D7482" t="s">
        <v>132</v>
      </c>
      <c r="E7482" t="s">
        <v>5284</v>
      </c>
      <c r="F7482" t="s">
        <v>4524</v>
      </c>
    </row>
    <row r="7483" spans="1:6" x14ac:dyDescent="0.25">
      <c r="A7483" t="s">
        <v>1941</v>
      </c>
      <c r="B7483" t="s">
        <v>5284</v>
      </c>
      <c r="C7483" t="s">
        <v>4526</v>
      </c>
      <c r="D7483" t="s">
        <v>132</v>
      </c>
      <c r="E7483" t="s">
        <v>5284</v>
      </c>
      <c r="F7483" t="s">
        <v>4526</v>
      </c>
    </row>
    <row r="7484" spans="1:6" x14ac:dyDescent="0.25">
      <c r="A7484" t="s">
        <v>1941</v>
      </c>
      <c r="B7484" t="s">
        <v>5284</v>
      </c>
      <c r="C7484" t="s">
        <v>7637</v>
      </c>
      <c r="D7484" t="s">
        <v>132</v>
      </c>
      <c r="E7484" t="s">
        <v>5284</v>
      </c>
      <c r="F7484" t="s">
        <v>7637</v>
      </c>
    </row>
    <row r="7485" spans="1:6" x14ac:dyDescent="0.25">
      <c r="A7485" t="s">
        <v>1941</v>
      </c>
      <c r="B7485" t="s">
        <v>5284</v>
      </c>
      <c r="C7485" t="s">
        <v>7638</v>
      </c>
      <c r="D7485" t="s">
        <v>132</v>
      </c>
      <c r="E7485" t="s">
        <v>5284</v>
      </c>
      <c r="F7485" t="s">
        <v>7638</v>
      </c>
    </row>
    <row r="7486" spans="1:6" x14ac:dyDescent="0.25">
      <c r="A7486" t="s">
        <v>1941</v>
      </c>
      <c r="B7486" t="s">
        <v>5284</v>
      </c>
      <c r="C7486" t="s">
        <v>4528</v>
      </c>
      <c r="D7486" t="s">
        <v>132</v>
      </c>
      <c r="E7486" t="s">
        <v>5284</v>
      </c>
      <c r="F7486" t="s">
        <v>4528</v>
      </c>
    </row>
    <row r="7487" spans="1:6" x14ac:dyDescent="0.25">
      <c r="A7487" t="s">
        <v>1941</v>
      </c>
      <c r="B7487" t="s">
        <v>5284</v>
      </c>
      <c r="C7487" t="s">
        <v>4530</v>
      </c>
      <c r="D7487" t="s">
        <v>132</v>
      </c>
      <c r="E7487" t="s">
        <v>5284</v>
      </c>
      <c r="F7487" t="s">
        <v>4530</v>
      </c>
    </row>
    <row r="7488" spans="1:6" x14ac:dyDescent="0.25">
      <c r="A7488" t="s">
        <v>1941</v>
      </c>
      <c r="B7488" t="s">
        <v>5284</v>
      </c>
      <c r="C7488" t="s">
        <v>7639</v>
      </c>
      <c r="D7488" t="s">
        <v>132</v>
      </c>
      <c r="E7488" t="s">
        <v>5284</v>
      </c>
      <c r="F7488" t="s">
        <v>7639</v>
      </c>
    </row>
    <row r="7489" spans="1:6" x14ac:dyDescent="0.25">
      <c r="A7489" t="s">
        <v>1941</v>
      </c>
      <c r="B7489" t="s">
        <v>5284</v>
      </c>
      <c r="C7489" t="s">
        <v>7640</v>
      </c>
      <c r="D7489" t="s">
        <v>132</v>
      </c>
      <c r="E7489" t="s">
        <v>5284</v>
      </c>
      <c r="F7489" t="s">
        <v>7640</v>
      </c>
    </row>
    <row r="7490" spans="1:6" x14ac:dyDescent="0.25">
      <c r="A7490" t="s">
        <v>1941</v>
      </c>
      <c r="B7490" t="s">
        <v>5284</v>
      </c>
      <c r="C7490" t="s">
        <v>4531</v>
      </c>
      <c r="D7490" t="s">
        <v>132</v>
      </c>
      <c r="E7490" t="s">
        <v>5284</v>
      </c>
      <c r="F7490" t="s">
        <v>4531</v>
      </c>
    </row>
    <row r="7491" spans="1:6" x14ac:dyDescent="0.25">
      <c r="A7491" t="s">
        <v>1941</v>
      </c>
      <c r="B7491" t="s">
        <v>5284</v>
      </c>
      <c r="C7491" t="s">
        <v>4533</v>
      </c>
      <c r="D7491" t="s">
        <v>132</v>
      </c>
      <c r="E7491" t="s">
        <v>5284</v>
      </c>
      <c r="F7491" t="s">
        <v>4533</v>
      </c>
    </row>
    <row r="7492" spans="1:6" x14ac:dyDescent="0.25">
      <c r="A7492" t="s">
        <v>1941</v>
      </c>
      <c r="B7492" t="s">
        <v>5284</v>
      </c>
      <c r="C7492" t="s">
        <v>8035</v>
      </c>
      <c r="D7492" t="s">
        <v>132</v>
      </c>
      <c r="E7492" t="s">
        <v>5284</v>
      </c>
      <c r="F7492" t="s">
        <v>8035</v>
      </c>
    </row>
    <row r="7493" spans="1:6" x14ac:dyDescent="0.25">
      <c r="A7493" t="s">
        <v>1941</v>
      </c>
      <c r="B7493" t="s">
        <v>7667</v>
      </c>
      <c r="C7493" t="s">
        <v>7618</v>
      </c>
      <c r="D7493" t="s">
        <v>132</v>
      </c>
      <c r="E7493" t="s">
        <v>7667</v>
      </c>
      <c r="F7493" t="s">
        <v>7618</v>
      </c>
    </row>
    <row r="7494" spans="1:6" x14ac:dyDescent="0.25">
      <c r="A7494" t="s">
        <v>1941</v>
      </c>
      <c r="B7494" t="s">
        <v>7667</v>
      </c>
      <c r="C7494" t="s">
        <v>8036</v>
      </c>
      <c r="D7494" t="s">
        <v>132</v>
      </c>
      <c r="E7494" t="s">
        <v>7667</v>
      </c>
      <c r="F7494" t="s">
        <v>8036</v>
      </c>
    </row>
    <row r="7495" spans="1:6" x14ac:dyDescent="0.25">
      <c r="A7495" t="s">
        <v>1941</v>
      </c>
      <c r="B7495" t="s">
        <v>7667</v>
      </c>
      <c r="C7495" t="s">
        <v>8040</v>
      </c>
      <c r="D7495" t="s">
        <v>132</v>
      </c>
      <c r="E7495" t="s">
        <v>7667</v>
      </c>
      <c r="F7495" t="s">
        <v>8040</v>
      </c>
    </row>
    <row r="7496" spans="1:6" x14ac:dyDescent="0.25">
      <c r="A7496" t="s">
        <v>1941</v>
      </c>
      <c r="B7496" t="s">
        <v>7667</v>
      </c>
      <c r="C7496" t="s">
        <v>8037</v>
      </c>
      <c r="D7496" t="s">
        <v>132</v>
      </c>
      <c r="E7496" t="s">
        <v>7667</v>
      </c>
      <c r="F7496" t="s">
        <v>8037</v>
      </c>
    </row>
    <row r="7497" spans="1:6" x14ac:dyDescent="0.25">
      <c r="A7497" t="s">
        <v>1941</v>
      </c>
      <c r="B7497" t="s">
        <v>7667</v>
      </c>
      <c r="C7497" t="s">
        <v>8038</v>
      </c>
      <c r="D7497" t="s">
        <v>132</v>
      </c>
      <c r="E7497" t="s">
        <v>7667</v>
      </c>
      <c r="F7497" t="s">
        <v>8038</v>
      </c>
    </row>
    <row r="7498" spans="1:6" x14ac:dyDescent="0.25">
      <c r="A7498" t="s">
        <v>1941</v>
      </c>
      <c r="B7498" t="s">
        <v>7667</v>
      </c>
      <c r="C7498" t="s">
        <v>8039</v>
      </c>
      <c r="D7498" t="s">
        <v>132</v>
      </c>
      <c r="E7498" t="s">
        <v>7667</v>
      </c>
      <c r="F7498" t="s">
        <v>8039</v>
      </c>
    </row>
    <row r="7499" spans="1:6" x14ac:dyDescent="0.25">
      <c r="A7499" t="s">
        <v>1941</v>
      </c>
      <c r="B7499" t="s">
        <v>7667</v>
      </c>
      <c r="C7499" t="s">
        <v>8041</v>
      </c>
      <c r="D7499" t="s">
        <v>132</v>
      </c>
      <c r="E7499" t="s">
        <v>7667</v>
      </c>
      <c r="F7499" t="s">
        <v>8041</v>
      </c>
    </row>
    <row r="7500" spans="1:6" x14ac:dyDescent="0.25">
      <c r="A7500" t="s">
        <v>1941</v>
      </c>
      <c r="B7500" t="s">
        <v>5288</v>
      </c>
      <c r="C7500" t="s">
        <v>7905</v>
      </c>
      <c r="D7500" t="s">
        <v>132</v>
      </c>
      <c r="E7500" t="s">
        <v>5288</v>
      </c>
      <c r="F7500" t="s">
        <v>7905</v>
      </c>
    </row>
    <row r="7501" spans="1:6" x14ac:dyDescent="0.25">
      <c r="A7501" t="s">
        <v>1941</v>
      </c>
      <c r="B7501" t="s">
        <v>5288</v>
      </c>
      <c r="C7501" t="s">
        <v>7983</v>
      </c>
      <c r="D7501" t="s">
        <v>132</v>
      </c>
      <c r="E7501" t="s">
        <v>5288</v>
      </c>
      <c r="F7501" t="s">
        <v>7983</v>
      </c>
    </row>
    <row r="7502" spans="1:6" x14ac:dyDescent="0.25">
      <c r="A7502" t="s">
        <v>1941</v>
      </c>
      <c r="B7502" t="s">
        <v>5288</v>
      </c>
      <c r="C7502" t="s">
        <v>7984</v>
      </c>
      <c r="D7502" t="s">
        <v>132</v>
      </c>
      <c r="E7502" t="s">
        <v>5288</v>
      </c>
      <c r="F7502" t="s">
        <v>7984</v>
      </c>
    </row>
    <row r="7503" spans="1:6" x14ac:dyDescent="0.25">
      <c r="A7503" t="s">
        <v>1941</v>
      </c>
      <c r="B7503" t="s">
        <v>5288</v>
      </c>
      <c r="C7503" t="s">
        <v>7597</v>
      </c>
      <c r="D7503" t="s">
        <v>132</v>
      </c>
      <c r="E7503" t="s">
        <v>5288</v>
      </c>
      <c r="F7503" t="s">
        <v>7597</v>
      </c>
    </row>
    <row r="7504" spans="1:6" x14ac:dyDescent="0.25">
      <c r="A7504" t="s">
        <v>1941</v>
      </c>
      <c r="B7504" t="s">
        <v>5288</v>
      </c>
      <c r="C7504" t="s">
        <v>3480</v>
      </c>
      <c r="D7504" t="s">
        <v>132</v>
      </c>
      <c r="E7504" t="s">
        <v>5288</v>
      </c>
      <c r="F7504" t="s">
        <v>3480</v>
      </c>
    </row>
    <row r="7505" spans="1:6" x14ac:dyDescent="0.25">
      <c r="A7505" t="s">
        <v>1941</v>
      </c>
      <c r="B7505" t="s">
        <v>5288</v>
      </c>
      <c r="C7505" t="s">
        <v>3489</v>
      </c>
      <c r="D7505" t="s">
        <v>132</v>
      </c>
      <c r="E7505" t="s">
        <v>5288</v>
      </c>
      <c r="F7505" t="s">
        <v>3489</v>
      </c>
    </row>
    <row r="7506" spans="1:6" x14ac:dyDescent="0.25">
      <c r="A7506" t="s">
        <v>1941</v>
      </c>
      <c r="B7506" t="s">
        <v>5288</v>
      </c>
      <c r="C7506" t="s">
        <v>3492</v>
      </c>
      <c r="D7506" t="s">
        <v>132</v>
      </c>
      <c r="E7506" t="s">
        <v>5288</v>
      </c>
      <c r="F7506" t="s">
        <v>3492</v>
      </c>
    </row>
    <row r="7507" spans="1:6" x14ac:dyDescent="0.25">
      <c r="A7507" t="s">
        <v>1941</v>
      </c>
      <c r="B7507" t="s">
        <v>5288</v>
      </c>
      <c r="C7507" t="s">
        <v>7615</v>
      </c>
      <c r="D7507" t="s">
        <v>132</v>
      </c>
      <c r="E7507" t="s">
        <v>5288</v>
      </c>
      <c r="F7507" t="s">
        <v>7615</v>
      </c>
    </row>
    <row r="7508" spans="1:6" x14ac:dyDescent="0.25">
      <c r="A7508" t="s">
        <v>1941</v>
      </c>
      <c r="B7508" t="s">
        <v>5288</v>
      </c>
      <c r="C7508" t="s">
        <v>3513</v>
      </c>
      <c r="D7508" t="s">
        <v>132</v>
      </c>
      <c r="E7508" t="s">
        <v>5288</v>
      </c>
      <c r="F7508" t="s">
        <v>3513</v>
      </c>
    </row>
    <row r="7509" spans="1:6" x14ac:dyDescent="0.25">
      <c r="A7509" t="s">
        <v>1941</v>
      </c>
      <c r="B7509" t="s">
        <v>5288</v>
      </c>
      <c r="C7509" t="s">
        <v>3521</v>
      </c>
      <c r="D7509" t="s">
        <v>132</v>
      </c>
      <c r="E7509" t="s">
        <v>5288</v>
      </c>
      <c r="F7509" t="s">
        <v>3521</v>
      </c>
    </row>
    <row r="7510" spans="1:6" x14ac:dyDescent="0.25">
      <c r="A7510" t="s">
        <v>1941</v>
      </c>
      <c r="B7510" t="s">
        <v>5288</v>
      </c>
      <c r="C7510" t="s">
        <v>3532</v>
      </c>
      <c r="D7510" t="s">
        <v>132</v>
      </c>
      <c r="E7510" t="s">
        <v>5288</v>
      </c>
      <c r="F7510" t="s">
        <v>3532</v>
      </c>
    </row>
    <row r="7511" spans="1:6" x14ac:dyDescent="0.25">
      <c r="A7511" t="s">
        <v>1941</v>
      </c>
      <c r="B7511" t="s">
        <v>5288</v>
      </c>
      <c r="C7511" t="s">
        <v>3535</v>
      </c>
      <c r="D7511" t="s">
        <v>132</v>
      </c>
      <c r="E7511" t="s">
        <v>5288</v>
      </c>
      <c r="F7511" t="s">
        <v>3535</v>
      </c>
    </row>
    <row r="7512" spans="1:6" x14ac:dyDescent="0.25">
      <c r="A7512" t="s">
        <v>1941</v>
      </c>
      <c r="B7512" t="s">
        <v>5288</v>
      </c>
      <c r="C7512" t="s">
        <v>3543</v>
      </c>
      <c r="D7512" t="s">
        <v>132</v>
      </c>
      <c r="E7512" t="s">
        <v>5288</v>
      </c>
      <c r="F7512" t="s">
        <v>3543</v>
      </c>
    </row>
    <row r="7513" spans="1:6" x14ac:dyDescent="0.25">
      <c r="A7513" t="s">
        <v>1941</v>
      </c>
      <c r="B7513" t="s">
        <v>5288</v>
      </c>
      <c r="C7513" t="s">
        <v>3549</v>
      </c>
      <c r="D7513" t="s">
        <v>132</v>
      </c>
      <c r="E7513" t="s">
        <v>5288</v>
      </c>
      <c r="F7513" t="s">
        <v>3549</v>
      </c>
    </row>
    <row r="7514" spans="1:6" x14ac:dyDescent="0.25">
      <c r="A7514" t="s">
        <v>1941</v>
      </c>
      <c r="B7514" t="s">
        <v>5288</v>
      </c>
      <c r="C7514" t="s">
        <v>3570</v>
      </c>
      <c r="D7514" t="s">
        <v>132</v>
      </c>
      <c r="E7514" t="s">
        <v>5288</v>
      </c>
      <c r="F7514" t="s">
        <v>3570</v>
      </c>
    </row>
    <row r="7515" spans="1:6" x14ac:dyDescent="0.25">
      <c r="A7515" t="s">
        <v>1941</v>
      </c>
      <c r="B7515" t="s">
        <v>5288</v>
      </c>
      <c r="C7515" t="s">
        <v>7649</v>
      </c>
      <c r="D7515" t="s">
        <v>132</v>
      </c>
      <c r="E7515" t="s">
        <v>5288</v>
      </c>
      <c r="F7515" t="s">
        <v>7649</v>
      </c>
    </row>
    <row r="7516" spans="1:6" x14ac:dyDescent="0.25">
      <c r="A7516" t="s">
        <v>1941</v>
      </c>
      <c r="B7516" t="s">
        <v>5288</v>
      </c>
      <c r="C7516" t="s">
        <v>3588</v>
      </c>
      <c r="D7516" t="s">
        <v>132</v>
      </c>
      <c r="E7516" t="s">
        <v>5288</v>
      </c>
      <c r="F7516" t="s">
        <v>3588</v>
      </c>
    </row>
    <row r="7517" spans="1:6" x14ac:dyDescent="0.25">
      <c r="A7517" t="s">
        <v>1941</v>
      </c>
      <c r="B7517" t="s">
        <v>5288</v>
      </c>
      <c r="C7517" t="s">
        <v>7654</v>
      </c>
      <c r="D7517" t="s">
        <v>132</v>
      </c>
      <c r="E7517" t="s">
        <v>5288</v>
      </c>
      <c r="F7517" t="s">
        <v>7654</v>
      </c>
    </row>
    <row r="7518" spans="1:6" x14ac:dyDescent="0.25">
      <c r="A7518" t="s">
        <v>1941</v>
      </c>
      <c r="B7518" t="s">
        <v>5288</v>
      </c>
      <c r="C7518" t="s">
        <v>3602</v>
      </c>
      <c r="D7518" t="s">
        <v>132</v>
      </c>
      <c r="E7518" t="s">
        <v>5288</v>
      </c>
      <c r="F7518" t="s">
        <v>3602</v>
      </c>
    </row>
    <row r="7519" spans="1:6" x14ac:dyDescent="0.25">
      <c r="A7519" t="s">
        <v>1941</v>
      </c>
      <c r="B7519" t="s">
        <v>5288</v>
      </c>
      <c r="C7519" t="s">
        <v>7668</v>
      </c>
      <c r="D7519" t="s">
        <v>132</v>
      </c>
      <c r="E7519" t="s">
        <v>5288</v>
      </c>
      <c r="F7519" t="s">
        <v>7668</v>
      </c>
    </row>
    <row r="7520" spans="1:6" x14ac:dyDescent="0.25">
      <c r="A7520" t="s">
        <v>1941</v>
      </c>
      <c r="B7520" t="s">
        <v>5288</v>
      </c>
      <c r="C7520" t="s">
        <v>3628</v>
      </c>
      <c r="D7520" t="s">
        <v>132</v>
      </c>
      <c r="E7520" t="s">
        <v>5288</v>
      </c>
      <c r="F7520" t="s">
        <v>3628</v>
      </c>
    </row>
    <row r="7521" spans="1:6" x14ac:dyDescent="0.25">
      <c r="A7521" t="s">
        <v>1941</v>
      </c>
      <c r="B7521" t="s">
        <v>5288</v>
      </c>
      <c r="C7521" t="s">
        <v>7678</v>
      </c>
      <c r="D7521" t="s">
        <v>132</v>
      </c>
      <c r="E7521" t="s">
        <v>5288</v>
      </c>
      <c r="F7521" t="s">
        <v>7678</v>
      </c>
    </row>
    <row r="7522" spans="1:6" x14ac:dyDescent="0.25">
      <c r="A7522" t="s">
        <v>1941</v>
      </c>
      <c r="B7522" t="s">
        <v>5288</v>
      </c>
      <c r="C7522" t="s">
        <v>3642</v>
      </c>
      <c r="D7522" t="s">
        <v>132</v>
      </c>
      <c r="E7522" t="s">
        <v>5288</v>
      </c>
      <c r="F7522" t="s">
        <v>3642</v>
      </c>
    </row>
    <row r="7523" spans="1:6" x14ac:dyDescent="0.25">
      <c r="A7523" t="s">
        <v>1941</v>
      </c>
      <c r="B7523" t="s">
        <v>5288</v>
      </c>
      <c r="C7523" t="s">
        <v>3645</v>
      </c>
      <c r="D7523" t="s">
        <v>132</v>
      </c>
      <c r="E7523" t="s">
        <v>5288</v>
      </c>
      <c r="F7523" t="s">
        <v>3645</v>
      </c>
    </row>
    <row r="7524" spans="1:6" x14ac:dyDescent="0.25">
      <c r="A7524" t="s">
        <v>1941</v>
      </c>
      <c r="B7524" t="s">
        <v>5288</v>
      </c>
      <c r="C7524" t="s">
        <v>7684</v>
      </c>
      <c r="D7524" t="s">
        <v>132</v>
      </c>
      <c r="E7524" t="s">
        <v>5288</v>
      </c>
      <c r="F7524" t="s">
        <v>7684</v>
      </c>
    </row>
    <row r="7525" spans="1:6" x14ac:dyDescent="0.25">
      <c r="A7525" t="s">
        <v>1941</v>
      </c>
      <c r="B7525" t="s">
        <v>5288</v>
      </c>
      <c r="C7525" t="s">
        <v>7690</v>
      </c>
      <c r="D7525" t="s">
        <v>132</v>
      </c>
      <c r="E7525" t="s">
        <v>5288</v>
      </c>
      <c r="F7525" t="s">
        <v>7690</v>
      </c>
    </row>
    <row r="7526" spans="1:6" x14ac:dyDescent="0.25">
      <c r="A7526" t="s">
        <v>1941</v>
      </c>
      <c r="B7526" t="s">
        <v>5288</v>
      </c>
      <c r="C7526" t="s">
        <v>3663</v>
      </c>
      <c r="D7526" t="s">
        <v>132</v>
      </c>
      <c r="E7526" t="s">
        <v>5288</v>
      </c>
      <c r="F7526" t="s">
        <v>3663</v>
      </c>
    </row>
    <row r="7527" spans="1:6" x14ac:dyDescent="0.25">
      <c r="A7527" t="s">
        <v>1941</v>
      </c>
      <c r="B7527" t="s">
        <v>5288</v>
      </c>
      <c r="C7527" t="s">
        <v>3684</v>
      </c>
      <c r="D7527" t="s">
        <v>132</v>
      </c>
      <c r="E7527" t="s">
        <v>5288</v>
      </c>
      <c r="F7527" t="s">
        <v>3684</v>
      </c>
    </row>
    <row r="7528" spans="1:6" x14ac:dyDescent="0.25">
      <c r="A7528" t="s">
        <v>1941</v>
      </c>
      <c r="B7528" t="s">
        <v>5288</v>
      </c>
      <c r="C7528" t="s">
        <v>3708</v>
      </c>
      <c r="D7528" t="s">
        <v>132</v>
      </c>
      <c r="E7528" t="s">
        <v>5288</v>
      </c>
      <c r="F7528" t="s">
        <v>3708</v>
      </c>
    </row>
    <row r="7529" spans="1:6" x14ac:dyDescent="0.25">
      <c r="A7529" t="s">
        <v>1941</v>
      </c>
      <c r="B7529" t="s">
        <v>5288</v>
      </c>
      <c r="C7529" t="s">
        <v>3714</v>
      </c>
      <c r="D7529" t="s">
        <v>132</v>
      </c>
      <c r="E7529" t="s">
        <v>5288</v>
      </c>
      <c r="F7529" t="s">
        <v>3714</v>
      </c>
    </row>
    <row r="7530" spans="1:6" x14ac:dyDescent="0.25">
      <c r="A7530" t="s">
        <v>1941</v>
      </c>
      <c r="B7530" t="s">
        <v>5288</v>
      </c>
      <c r="C7530" t="s">
        <v>3753</v>
      </c>
      <c r="D7530" t="s">
        <v>132</v>
      </c>
      <c r="E7530" t="s">
        <v>5288</v>
      </c>
      <c r="F7530" t="s">
        <v>3753</v>
      </c>
    </row>
    <row r="7531" spans="1:6" x14ac:dyDescent="0.25">
      <c r="A7531" t="s">
        <v>1941</v>
      </c>
      <c r="B7531" t="s">
        <v>5288</v>
      </c>
      <c r="C7531" t="s">
        <v>3756</v>
      </c>
      <c r="D7531" t="s">
        <v>132</v>
      </c>
      <c r="E7531" t="s">
        <v>5288</v>
      </c>
      <c r="F7531" t="s">
        <v>3756</v>
      </c>
    </row>
    <row r="7532" spans="1:6" x14ac:dyDescent="0.25">
      <c r="A7532" t="s">
        <v>1941</v>
      </c>
      <c r="B7532" t="s">
        <v>5288</v>
      </c>
      <c r="C7532" t="s">
        <v>3759</v>
      </c>
      <c r="D7532" t="s">
        <v>132</v>
      </c>
      <c r="E7532" t="s">
        <v>5288</v>
      </c>
      <c r="F7532" t="s">
        <v>3759</v>
      </c>
    </row>
    <row r="7533" spans="1:6" x14ac:dyDescent="0.25">
      <c r="A7533" t="s">
        <v>1941</v>
      </c>
      <c r="B7533" t="s">
        <v>5288</v>
      </c>
      <c r="C7533" t="s">
        <v>3762</v>
      </c>
      <c r="D7533" t="s">
        <v>132</v>
      </c>
      <c r="E7533" t="s">
        <v>5288</v>
      </c>
      <c r="F7533" t="s">
        <v>3762</v>
      </c>
    </row>
    <row r="7534" spans="1:6" x14ac:dyDescent="0.25">
      <c r="A7534" t="s">
        <v>1941</v>
      </c>
      <c r="B7534" t="s">
        <v>5288</v>
      </c>
      <c r="C7534" t="s">
        <v>3779</v>
      </c>
      <c r="D7534" t="s">
        <v>132</v>
      </c>
      <c r="E7534" t="s">
        <v>5288</v>
      </c>
      <c r="F7534" t="s">
        <v>3779</v>
      </c>
    </row>
    <row r="7535" spans="1:6" x14ac:dyDescent="0.25">
      <c r="A7535" t="s">
        <v>1941</v>
      </c>
      <c r="B7535" t="s">
        <v>5288</v>
      </c>
      <c r="C7535" t="s">
        <v>3785</v>
      </c>
      <c r="D7535" t="s">
        <v>132</v>
      </c>
      <c r="E7535" t="s">
        <v>5288</v>
      </c>
      <c r="F7535" t="s">
        <v>3785</v>
      </c>
    </row>
    <row r="7536" spans="1:6" x14ac:dyDescent="0.25">
      <c r="A7536" t="s">
        <v>1941</v>
      </c>
      <c r="B7536" t="s">
        <v>5288</v>
      </c>
      <c r="C7536" t="s">
        <v>3790</v>
      </c>
      <c r="D7536" t="s">
        <v>132</v>
      </c>
      <c r="E7536" t="s">
        <v>5288</v>
      </c>
      <c r="F7536" t="s">
        <v>3790</v>
      </c>
    </row>
    <row r="7537" spans="1:6" x14ac:dyDescent="0.25">
      <c r="A7537" t="s">
        <v>1941</v>
      </c>
      <c r="B7537" t="s">
        <v>5288</v>
      </c>
      <c r="C7537" t="s">
        <v>3796</v>
      </c>
      <c r="D7537" t="s">
        <v>132</v>
      </c>
      <c r="E7537" t="s">
        <v>5288</v>
      </c>
      <c r="F7537" t="s">
        <v>3796</v>
      </c>
    </row>
    <row r="7538" spans="1:6" x14ac:dyDescent="0.25">
      <c r="A7538" t="s">
        <v>1941</v>
      </c>
      <c r="B7538" t="s">
        <v>5288</v>
      </c>
      <c r="C7538" t="s">
        <v>3802</v>
      </c>
      <c r="D7538" t="s">
        <v>132</v>
      </c>
      <c r="E7538" t="s">
        <v>5288</v>
      </c>
      <c r="F7538" t="s">
        <v>3802</v>
      </c>
    </row>
    <row r="7539" spans="1:6" x14ac:dyDescent="0.25">
      <c r="A7539" t="s">
        <v>1941</v>
      </c>
      <c r="B7539" t="s">
        <v>5288</v>
      </c>
      <c r="C7539" t="s">
        <v>3808</v>
      </c>
      <c r="D7539" t="s">
        <v>132</v>
      </c>
      <c r="E7539" t="s">
        <v>5288</v>
      </c>
      <c r="F7539" t="s">
        <v>3808</v>
      </c>
    </row>
    <row r="7540" spans="1:6" x14ac:dyDescent="0.25">
      <c r="A7540" t="s">
        <v>1941</v>
      </c>
      <c r="B7540" t="s">
        <v>5288</v>
      </c>
      <c r="C7540" t="s">
        <v>3814</v>
      </c>
      <c r="D7540" t="s">
        <v>132</v>
      </c>
      <c r="E7540" t="s">
        <v>5288</v>
      </c>
      <c r="F7540" t="s">
        <v>3814</v>
      </c>
    </row>
    <row r="7541" spans="1:6" x14ac:dyDescent="0.25">
      <c r="A7541" t="s">
        <v>1941</v>
      </c>
      <c r="B7541" t="s">
        <v>5288</v>
      </c>
      <c r="C7541" t="s">
        <v>3820</v>
      </c>
      <c r="D7541" t="s">
        <v>132</v>
      </c>
      <c r="E7541" t="s">
        <v>5288</v>
      </c>
      <c r="F7541" t="s">
        <v>3820</v>
      </c>
    </row>
    <row r="7542" spans="1:6" x14ac:dyDescent="0.25">
      <c r="A7542" t="s">
        <v>1941</v>
      </c>
      <c r="B7542" t="s">
        <v>5288</v>
      </c>
      <c r="C7542" t="s">
        <v>3826</v>
      </c>
      <c r="D7542" t="s">
        <v>132</v>
      </c>
      <c r="E7542" t="s">
        <v>5288</v>
      </c>
      <c r="F7542" t="s">
        <v>3826</v>
      </c>
    </row>
    <row r="7543" spans="1:6" x14ac:dyDescent="0.25">
      <c r="A7543" t="s">
        <v>1941</v>
      </c>
      <c r="B7543" t="s">
        <v>5288</v>
      </c>
      <c r="C7543" t="s">
        <v>3831</v>
      </c>
      <c r="D7543" t="s">
        <v>132</v>
      </c>
      <c r="E7543" t="s">
        <v>5288</v>
      </c>
      <c r="F7543" t="s">
        <v>3831</v>
      </c>
    </row>
    <row r="7544" spans="1:6" x14ac:dyDescent="0.25">
      <c r="A7544" t="s">
        <v>1941</v>
      </c>
      <c r="B7544" t="s">
        <v>5288</v>
      </c>
      <c r="C7544" t="s">
        <v>3834</v>
      </c>
      <c r="D7544" t="s">
        <v>132</v>
      </c>
      <c r="E7544" t="s">
        <v>5288</v>
      </c>
      <c r="F7544" t="s">
        <v>3834</v>
      </c>
    </row>
    <row r="7545" spans="1:6" x14ac:dyDescent="0.25">
      <c r="A7545" t="s">
        <v>1941</v>
      </c>
      <c r="B7545" t="s">
        <v>5288</v>
      </c>
      <c r="C7545" t="s">
        <v>3837</v>
      </c>
      <c r="D7545" t="s">
        <v>132</v>
      </c>
      <c r="E7545" t="s">
        <v>5288</v>
      </c>
      <c r="F7545" t="s">
        <v>3837</v>
      </c>
    </row>
    <row r="7546" spans="1:6" x14ac:dyDescent="0.25">
      <c r="A7546" t="s">
        <v>1941</v>
      </c>
      <c r="B7546" t="s">
        <v>5288</v>
      </c>
      <c r="C7546" t="s">
        <v>3855</v>
      </c>
      <c r="D7546" t="s">
        <v>132</v>
      </c>
      <c r="E7546" t="s">
        <v>5288</v>
      </c>
      <c r="F7546" t="s">
        <v>3855</v>
      </c>
    </row>
    <row r="7547" spans="1:6" x14ac:dyDescent="0.25">
      <c r="A7547" t="s">
        <v>1941</v>
      </c>
      <c r="B7547" t="s">
        <v>5288</v>
      </c>
      <c r="C7547" t="s">
        <v>3858</v>
      </c>
      <c r="D7547" t="s">
        <v>132</v>
      </c>
      <c r="E7547" t="s">
        <v>5288</v>
      </c>
      <c r="F7547" t="s">
        <v>3858</v>
      </c>
    </row>
    <row r="7548" spans="1:6" x14ac:dyDescent="0.25">
      <c r="A7548" t="s">
        <v>1941</v>
      </c>
      <c r="B7548" t="s">
        <v>5288</v>
      </c>
      <c r="C7548" t="s">
        <v>3880</v>
      </c>
      <c r="D7548" t="s">
        <v>132</v>
      </c>
      <c r="E7548" t="s">
        <v>5288</v>
      </c>
      <c r="F7548" t="s">
        <v>3880</v>
      </c>
    </row>
    <row r="7549" spans="1:6" x14ac:dyDescent="0.25">
      <c r="A7549" t="s">
        <v>1941</v>
      </c>
      <c r="B7549" t="s">
        <v>5288</v>
      </c>
      <c r="C7549" t="s">
        <v>3928</v>
      </c>
      <c r="D7549" t="s">
        <v>132</v>
      </c>
      <c r="E7549" t="s">
        <v>5288</v>
      </c>
      <c r="F7549" t="s">
        <v>3928</v>
      </c>
    </row>
    <row r="7550" spans="1:6" x14ac:dyDescent="0.25">
      <c r="A7550" t="s">
        <v>1941</v>
      </c>
      <c r="B7550" t="s">
        <v>5288</v>
      </c>
      <c r="C7550" t="s">
        <v>3930</v>
      </c>
      <c r="D7550" t="s">
        <v>132</v>
      </c>
      <c r="E7550" t="s">
        <v>5288</v>
      </c>
      <c r="F7550" t="s">
        <v>3930</v>
      </c>
    </row>
    <row r="7551" spans="1:6" x14ac:dyDescent="0.25">
      <c r="A7551" t="s">
        <v>1941</v>
      </c>
      <c r="B7551" t="s">
        <v>5288</v>
      </c>
      <c r="C7551" t="s">
        <v>7734</v>
      </c>
      <c r="D7551" t="s">
        <v>132</v>
      </c>
      <c r="E7551" t="s">
        <v>5288</v>
      </c>
      <c r="F7551" t="s">
        <v>7734</v>
      </c>
    </row>
    <row r="7552" spans="1:6" x14ac:dyDescent="0.25">
      <c r="A7552" t="s">
        <v>1941</v>
      </c>
      <c r="B7552" t="s">
        <v>5288</v>
      </c>
      <c r="C7552" t="s">
        <v>3935</v>
      </c>
      <c r="D7552" t="s">
        <v>132</v>
      </c>
      <c r="E7552" t="s">
        <v>5288</v>
      </c>
      <c r="F7552" t="s">
        <v>3935</v>
      </c>
    </row>
    <row r="7553" spans="1:6" x14ac:dyDescent="0.25">
      <c r="A7553" t="s">
        <v>1941</v>
      </c>
      <c r="B7553" t="s">
        <v>5288</v>
      </c>
      <c r="C7553" t="s">
        <v>7735</v>
      </c>
      <c r="D7553" t="s">
        <v>132</v>
      </c>
      <c r="E7553" t="s">
        <v>5288</v>
      </c>
      <c r="F7553" t="s">
        <v>7735</v>
      </c>
    </row>
    <row r="7554" spans="1:6" x14ac:dyDescent="0.25">
      <c r="A7554" t="s">
        <v>1941</v>
      </c>
      <c r="B7554" t="s">
        <v>5288</v>
      </c>
      <c r="C7554" t="s">
        <v>7743</v>
      </c>
      <c r="D7554" t="s">
        <v>132</v>
      </c>
      <c r="E7554" t="s">
        <v>5288</v>
      </c>
      <c r="F7554" t="s">
        <v>7743</v>
      </c>
    </row>
    <row r="7555" spans="1:6" x14ac:dyDescent="0.25">
      <c r="A7555" t="s">
        <v>1941</v>
      </c>
      <c r="B7555" t="s">
        <v>5288</v>
      </c>
      <c r="C7555" t="s">
        <v>7745</v>
      </c>
      <c r="D7555" t="s">
        <v>132</v>
      </c>
      <c r="E7555" t="s">
        <v>5288</v>
      </c>
      <c r="F7555" t="s">
        <v>7745</v>
      </c>
    </row>
    <row r="7556" spans="1:6" x14ac:dyDescent="0.25">
      <c r="A7556" t="s">
        <v>1941</v>
      </c>
      <c r="B7556" t="s">
        <v>5288</v>
      </c>
      <c r="C7556" t="s">
        <v>3944</v>
      </c>
      <c r="D7556" t="s">
        <v>132</v>
      </c>
      <c r="E7556" t="s">
        <v>5288</v>
      </c>
      <c r="F7556" t="s">
        <v>3944</v>
      </c>
    </row>
    <row r="7557" spans="1:6" x14ac:dyDescent="0.25">
      <c r="A7557" t="s">
        <v>1941</v>
      </c>
      <c r="B7557" t="s">
        <v>5288</v>
      </c>
      <c r="C7557" t="s">
        <v>7746</v>
      </c>
      <c r="D7557" t="s">
        <v>132</v>
      </c>
      <c r="E7557" t="s">
        <v>5288</v>
      </c>
      <c r="F7557" t="s">
        <v>7746</v>
      </c>
    </row>
    <row r="7558" spans="1:6" x14ac:dyDescent="0.25">
      <c r="A7558" t="s">
        <v>1941</v>
      </c>
      <c r="B7558" t="s">
        <v>5288</v>
      </c>
      <c r="C7558" t="s">
        <v>3983</v>
      </c>
      <c r="D7558" t="s">
        <v>132</v>
      </c>
      <c r="E7558" t="s">
        <v>5288</v>
      </c>
      <c r="F7558" t="s">
        <v>3983</v>
      </c>
    </row>
    <row r="7559" spans="1:6" x14ac:dyDescent="0.25">
      <c r="A7559" t="s">
        <v>1941</v>
      </c>
      <c r="B7559" t="s">
        <v>5288</v>
      </c>
      <c r="C7559" t="s">
        <v>3997</v>
      </c>
      <c r="D7559" t="s">
        <v>132</v>
      </c>
      <c r="E7559" t="s">
        <v>5288</v>
      </c>
      <c r="F7559" t="s">
        <v>3997</v>
      </c>
    </row>
    <row r="7560" spans="1:6" x14ac:dyDescent="0.25">
      <c r="A7560" t="s">
        <v>1941</v>
      </c>
      <c r="B7560" t="s">
        <v>5288</v>
      </c>
      <c r="C7560" t="s">
        <v>7751</v>
      </c>
      <c r="D7560" t="s">
        <v>132</v>
      </c>
      <c r="E7560" t="s">
        <v>5288</v>
      </c>
      <c r="F7560" t="s">
        <v>7751</v>
      </c>
    </row>
    <row r="7561" spans="1:6" x14ac:dyDescent="0.25">
      <c r="A7561" t="s">
        <v>1941</v>
      </c>
      <c r="B7561" t="s">
        <v>5288</v>
      </c>
      <c r="C7561" t="s">
        <v>8420</v>
      </c>
      <c r="D7561" t="s">
        <v>132</v>
      </c>
      <c r="E7561" t="s">
        <v>5288</v>
      </c>
      <c r="F7561" t="s">
        <v>8420</v>
      </c>
    </row>
    <row r="7562" spans="1:6" x14ac:dyDescent="0.25">
      <c r="A7562" t="s">
        <v>1941</v>
      </c>
      <c r="B7562" t="s">
        <v>5288</v>
      </c>
      <c r="C7562" t="s">
        <v>8185</v>
      </c>
      <c r="D7562" t="s">
        <v>132</v>
      </c>
      <c r="E7562" t="s">
        <v>5288</v>
      </c>
      <c r="F7562" t="s">
        <v>8185</v>
      </c>
    </row>
    <row r="7563" spans="1:6" x14ac:dyDescent="0.25">
      <c r="A7563" t="s">
        <v>1941</v>
      </c>
      <c r="B7563" t="s">
        <v>5288</v>
      </c>
      <c r="C7563" t="s">
        <v>8186</v>
      </c>
      <c r="D7563" t="s">
        <v>132</v>
      </c>
      <c r="E7563" t="s">
        <v>5288</v>
      </c>
      <c r="F7563" t="s">
        <v>8186</v>
      </c>
    </row>
    <row r="7564" spans="1:6" x14ac:dyDescent="0.25">
      <c r="A7564" t="s">
        <v>1941</v>
      </c>
      <c r="B7564" t="s">
        <v>5288</v>
      </c>
      <c r="C7564" t="s">
        <v>9043</v>
      </c>
      <c r="D7564" t="s">
        <v>132</v>
      </c>
      <c r="E7564" t="s">
        <v>5288</v>
      </c>
      <c r="F7564" t="s">
        <v>9043</v>
      </c>
    </row>
    <row r="7565" spans="1:6" x14ac:dyDescent="0.25">
      <c r="A7565" t="s">
        <v>1941</v>
      </c>
      <c r="B7565" t="s">
        <v>5288</v>
      </c>
      <c r="C7565" t="s">
        <v>9081</v>
      </c>
      <c r="D7565" t="s">
        <v>132</v>
      </c>
      <c r="E7565" t="s">
        <v>5288</v>
      </c>
      <c r="F7565" t="s">
        <v>9081</v>
      </c>
    </row>
    <row r="7566" spans="1:6" x14ac:dyDescent="0.25">
      <c r="A7566" t="s">
        <v>1941</v>
      </c>
      <c r="B7566" t="s">
        <v>5288</v>
      </c>
      <c r="C7566" t="s">
        <v>8188</v>
      </c>
      <c r="D7566" t="s">
        <v>132</v>
      </c>
      <c r="E7566" t="s">
        <v>5288</v>
      </c>
      <c r="F7566" t="s">
        <v>8188</v>
      </c>
    </row>
    <row r="7567" spans="1:6" x14ac:dyDescent="0.25">
      <c r="A7567" t="s">
        <v>1941</v>
      </c>
      <c r="B7567" t="s">
        <v>5288</v>
      </c>
      <c r="C7567" t="s">
        <v>8189</v>
      </c>
      <c r="D7567" t="s">
        <v>132</v>
      </c>
      <c r="E7567" t="s">
        <v>5288</v>
      </c>
      <c r="F7567" t="s">
        <v>8189</v>
      </c>
    </row>
    <row r="7568" spans="1:6" x14ac:dyDescent="0.25">
      <c r="A7568" t="s">
        <v>1941</v>
      </c>
      <c r="B7568" t="s">
        <v>5288</v>
      </c>
      <c r="C7568" t="s">
        <v>8421</v>
      </c>
      <c r="D7568" t="s">
        <v>132</v>
      </c>
      <c r="E7568" t="s">
        <v>5288</v>
      </c>
      <c r="F7568" t="s">
        <v>8421</v>
      </c>
    </row>
    <row r="7569" spans="1:6" x14ac:dyDescent="0.25">
      <c r="A7569" t="s">
        <v>1941</v>
      </c>
      <c r="B7569" t="s">
        <v>5288</v>
      </c>
      <c r="C7569" t="s">
        <v>8190</v>
      </c>
      <c r="D7569" t="s">
        <v>132</v>
      </c>
      <c r="E7569" t="s">
        <v>5288</v>
      </c>
      <c r="F7569" t="s">
        <v>8190</v>
      </c>
    </row>
    <row r="7570" spans="1:6" x14ac:dyDescent="0.25">
      <c r="A7570" t="s">
        <v>1941</v>
      </c>
      <c r="B7570" t="s">
        <v>5288</v>
      </c>
      <c r="C7570" t="s">
        <v>8422</v>
      </c>
      <c r="D7570" t="s">
        <v>132</v>
      </c>
      <c r="E7570" t="s">
        <v>5288</v>
      </c>
      <c r="F7570" t="s">
        <v>8422</v>
      </c>
    </row>
    <row r="7571" spans="1:6" x14ac:dyDescent="0.25">
      <c r="A7571" t="s">
        <v>1941</v>
      </c>
      <c r="B7571" t="s">
        <v>5288</v>
      </c>
      <c r="C7571" t="s">
        <v>9082</v>
      </c>
      <c r="D7571" t="s">
        <v>132</v>
      </c>
      <c r="E7571" t="s">
        <v>5288</v>
      </c>
      <c r="F7571" t="s">
        <v>9082</v>
      </c>
    </row>
    <row r="7572" spans="1:6" x14ac:dyDescent="0.25">
      <c r="A7572" t="s">
        <v>1941</v>
      </c>
      <c r="B7572" t="s">
        <v>5288</v>
      </c>
      <c r="C7572" t="s">
        <v>8423</v>
      </c>
      <c r="D7572" t="s">
        <v>132</v>
      </c>
      <c r="E7572" t="s">
        <v>5288</v>
      </c>
      <c r="F7572" t="s">
        <v>8423</v>
      </c>
    </row>
    <row r="7573" spans="1:6" x14ac:dyDescent="0.25">
      <c r="A7573" t="s">
        <v>1941</v>
      </c>
      <c r="B7573" t="s">
        <v>5288</v>
      </c>
      <c r="C7573" t="s">
        <v>8217</v>
      </c>
      <c r="D7573" t="s">
        <v>132</v>
      </c>
      <c r="E7573" t="s">
        <v>5288</v>
      </c>
      <c r="F7573" t="s">
        <v>8217</v>
      </c>
    </row>
    <row r="7574" spans="1:6" x14ac:dyDescent="0.25">
      <c r="A7574" t="s">
        <v>1941</v>
      </c>
      <c r="B7574" t="s">
        <v>5288</v>
      </c>
      <c r="C7574" t="s">
        <v>8227</v>
      </c>
      <c r="D7574" t="s">
        <v>132</v>
      </c>
      <c r="E7574" t="s">
        <v>5288</v>
      </c>
      <c r="F7574" t="s">
        <v>8227</v>
      </c>
    </row>
    <row r="7575" spans="1:6" x14ac:dyDescent="0.25">
      <c r="A7575" t="s">
        <v>1941</v>
      </c>
      <c r="B7575" t="s">
        <v>5288</v>
      </c>
      <c r="C7575" t="s">
        <v>5628</v>
      </c>
      <c r="D7575" t="s">
        <v>132</v>
      </c>
      <c r="E7575" t="s">
        <v>5288</v>
      </c>
      <c r="F7575" t="s">
        <v>5628</v>
      </c>
    </row>
    <row r="7576" spans="1:6" x14ac:dyDescent="0.25">
      <c r="A7576" t="s">
        <v>1941</v>
      </c>
      <c r="B7576" t="s">
        <v>5288</v>
      </c>
      <c r="C7576" t="s">
        <v>8284</v>
      </c>
      <c r="D7576" t="s">
        <v>132</v>
      </c>
      <c r="E7576" t="s">
        <v>5288</v>
      </c>
      <c r="F7576" t="s">
        <v>8284</v>
      </c>
    </row>
    <row r="7577" spans="1:6" x14ac:dyDescent="0.25">
      <c r="A7577" t="s">
        <v>1941</v>
      </c>
      <c r="B7577" t="s">
        <v>5288</v>
      </c>
      <c r="C7577" t="s">
        <v>8285</v>
      </c>
      <c r="D7577" t="s">
        <v>132</v>
      </c>
      <c r="E7577" t="s">
        <v>5288</v>
      </c>
      <c r="F7577" t="s">
        <v>8285</v>
      </c>
    </row>
    <row r="7578" spans="1:6" x14ac:dyDescent="0.25">
      <c r="A7578" t="s">
        <v>1941</v>
      </c>
      <c r="B7578" t="s">
        <v>5288</v>
      </c>
      <c r="C7578" t="s">
        <v>8286</v>
      </c>
      <c r="D7578" t="s">
        <v>132</v>
      </c>
      <c r="E7578" t="s">
        <v>5288</v>
      </c>
      <c r="F7578" t="s">
        <v>8286</v>
      </c>
    </row>
    <row r="7579" spans="1:6" x14ac:dyDescent="0.25">
      <c r="A7579" t="s">
        <v>1941</v>
      </c>
      <c r="B7579" t="s">
        <v>5288</v>
      </c>
      <c r="C7579" t="s">
        <v>8287</v>
      </c>
      <c r="D7579" t="s">
        <v>132</v>
      </c>
      <c r="E7579" t="s">
        <v>5288</v>
      </c>
      <c r="F7579" t="s">
        <v>8287</v>
      </c>
    </row>
    <row r="7580" spans="1:6" x14ac:dyDescent="0.25">
      <c r="A7580" t="s">
        <v>1941</v>
      </c>
      <c r="B7580" t="s">
        <v>5288</v>
      </c>
      <c r="C7580" t="s">
        <v>8288</v>
      </c>
      <c r="D7580" t="s">
        <v>132</v>
      </c>
      <c r="E7580" t="s">
        <v>5288</v>
      </c>
      <c r="F7580" t="s">
        <v>8288</v>
      </c>
    </row>
    <row r="7581" spans="1:6" x14ac:dyDescent="0.25">
      <c r="A7581" t="s">
        <v>1941</v>
      </c>
      <c r="B7581" t="s">
        <v>5288</v>
      </c>
      <c r="C7581" t="s">
        <v>8289</v>
      </c>
      <c r="D7581" t="s">
        <v>132</v>
      </c>
      <c r="E7581" t="s">
        <v>5288</v>
      </c>
      <c r="F7581" t="s">
        <v>8289</v>
      </c>
    </row>
    <row r="7582" spans="1:6" x14ac:dyDescent="0.25">
      <c r="A7582" t="s">
        <v>1941</v>
      </c>
      <c r="B7582" t="s">
        <v>5288</v>
      </c>
      <c r="C7582" t="s">
        <v>8290</v>
      </c>
      <c r="D7582" t="s">
        <v>132</v>
      </c>
      <c r="E7582" t="s">
        <v>5288</v>
      </c>
      <c r="F7582" t="s">
        <v>8290</v>
      </c>
    </row>
    <row r="7583" spans="1:6" x14ac:dyDescent="0.25">
      <c r="A7583" t="s">
        <v>1941</v>
      </c>
      <c r="B7583" t="s">
        <v>5288</v>
      </c>
      <c r="C7583" t="s">
        <v>8291</v>
      </c>
      <c r="D7583" t="s">
        <v>132</v>
      </c>
      <c r="E7583" t="s">
        <v>5288</v>
      </c>
      <c r="F7583" t="s">
        <v>8291</v>
      </c>
    </row>
    <row r="7584" spans="1:6" x14ac:dyDescent="0.25">
      <c r="A7584" t="s">
        <v>1941</v>
      </c>
      <c r="B7584" t="s">
        <v>5288</v>
      </c>
      <c r="C7584" t="s">
        <v>8294</v>
      </c>
      <c r="D7584" t="s">
        <v>132</v>
      </c>
      <c r="E7584" t="s">
        <v>5288</v>
      </c>
      <c r="F7584" t="s">
        <v>8294</v>
      </c>
    </row>
    <row r="7585" spans="1:6" x14ac:dyDescent="0.25">
      <c r="A7585" t="s">
        <v>1941</v>
      </c>
      <c r="B7585" t="s">
        <v>5288</v>
      </c>
      <c r="C7585" t="s">
        <v>8297</v>
      </c>
      <c r="D7585" t="s">
        <v>132</v>
      </c>
      <c r="E7585" t="s">
        <v>5288</v>
      </c>
      <c r="F7585" t="s">
        <v>8297</v>
      </c>
    </row>
    <row r="7586" spans="1:6" x14ac:dyDescent="0.25">
      <c r="A7586" t="s">
        <v>1941</v>
      </c>
      <c r="B7586" t="s">
        <v>5288</v>
      </c>
      <c r="C7586" t="s">
        <v>8301</v>
      </c>
      <c r="D7586" t="s">
        <v>132</v>
      </c>
      <c r="E7586" t="s">
        <v>5288</v>
      </c>
      <c r="F7586" t="s">
        <v>8301</v>
      </c>
    </row>
    <row r="7587" spans="1:6" x14ac:dyDescent="0.25">
      <c r="A7587" t="s">
        <v>1941</v>
      </c>
      <c r="B7587" t="s">
        <v>5288</v>
      </c>
      <c r="C7587" t="s">
        <v>8306</v>
      </c>
      <c r="D7587" t="s">
        <v>132</v>
      </c>
      <c r="E7587" t="s">
        <v>5288</v>
      </c>
      <c r="F7587" t="s">
        <v>8306</v>
      </c>
    </row>
    <row r="7588" spans="1:6" x14ac:dyDescent="0.25">
      <c r="A7588" t="s">
        <v>1941</v>
      </c>
      <c r="B7588" t="s">
        <v>5288</v>
      </c>
      <c r="C7588" t="s">
        <v>8307</v>
      </c>
      <c r="D7588" t="s">
        <v>132</v>
      </c>
      <c r="E7588" t="s">
        <v>5288</v>
      </c>
      <c r="F7588" t="s">
        <v>8307</v>
      </c>
    </row>
    <row r="7589" spans="1:6" x14ac:dyDescent="0.25">
      <c r="A7589" t="s">
        <v>1941</v>
      </c>
      <c r="B7589" t="s">
        <v>5288</v>
      </c>
      <c r="C7589" t="s">
        <v>8309</v>
      </c>
      <c r="D7589" t="s">
        <v>132</v>
      </c>
      <c r="E7589" t="s">
        <v>5288</v>
      </c>
      <c r="F7589" t="s">
        <v>8309</v>
      </c>
    </row>
    <row r="7590" spans="1:6" x14ac:dyDescent="0.25">
      <c r="A7590" t="s">
        <v>1941</v>
      </c>
      <c r="B7590" t="s">
        <v>5288</v>
      </c>
      <c r="C7590" t="s">
        <v>8312</v>
      </c>
      <c r="D7590" t="s">
        <v>132</v>
      </c>
      <c r="E7590" t="s">
        <v>5288</v>
      </c>
      <c r="F7590" t="s">
        <v>8312</v>
      </c>
    </row>
    <row r="7591" spans="1:6" x14ac:dyDescent="0.25">
      <c r="A7591" t="s">
        <v>1941</v>
      </c>
      <c r="B7591" t="s">
        <v>5288</v>
      </c>
      <c r="C7591" t="s">
        <v>8314</v>
      </c>
      <c r="D7591" t="s">
        <v>132</v>
      </c>
      <c r="E7591" t="s">
        <v>5288</v>
      </c>
      <c r="F7591" t="s">
        <v>8314</v>
      </c>
    </row>
    <row r="7592" spans="1:6" x14ac:dyDescent="0.25">
      <c r="A7592" t="s">
        <v>1941</v>
      </c>
      <c r="B7592" t="s">
        <v>5288</v>
      </c>
      <c r="C7592" t="s">
        <v>8327</v>
      </c>
      <c r="D7592" t="s">
        <v>132</v>
      </c>
      <c r="E7592" t="s">
        <v>5288</v>
      </c>
      <c r="F7592" t="s">
        <v>8327</v>
      </c>
    </row>
    <row r="7593" spans="1:6" x14ac:dyDescent="0.25">
      <c r="A7593" t="s">
        <v>1941</v>
      </c>
      <c r="B7593" t="s">
        <v>5288</v>
      </c>
      <c r="C7593" t="s">
        <v>7979</v>
      </c>
      <c r="D7593" t="s">
        <v>132</v>
      </c>
      <c r="E7593" t="s">
        <v>5288</v>
      </c>
      <c r="F7593" t="s">
        <v>7979</v>
      </c>
    </row>
    <row r="7594" spans="1:6" x14ac:dyDescent="0.25">
      <c r="A7594" t="s">
        <v>1941</v>
      </c>
      <c r="B7594" t="s">
        <v>5288</v>
      </c>
      <c r="C7594" t="s">
        <v>8023</v>
      </c>
      <c r="D7594" t="s">
        <v>132</v>
      </c>
      <c r="E7594" t="s">
        <v>5288</v>
      </c>
      <c r="F7594" t="s">
        <v>8023</v>
      </c>
    </row>
    <row r="7595" spans="1:6" x14ac:dyDescent="0.25">
      <c r="A7595" t="s">
        <v>1941</v>
      </c>
      <c r="B7595" t="s">
        <v>5288</v>
      </c>
      <c r="C7595" t="s">
        <v>8030</v>
      </c>
      <c r="D7595" t="s">
        <v>132</v>
      </c>
      <c r="E7595" t="s">
        <v>5288</v>
      </c>
      <c r="F7595" t="s">
        <v>8030</v>
      </c>
    </row>
    <row r="7596" spans="1:6" x14ac:dyDescent="0.25">
      <c r="A7596" t="s">
        <v>1941</v>
      </c>
      <c r="B7596" t="s">
        <v>5288</v>
      </c>
      <c r="C7596" t="s">
        <v>8182</v>
      </c>
      <c r="D7596" t="s">
        <v>132</v>
      </c>
      <c r="E7596" t="s">
        <v>5288</v>
      </c>
      <c r="F7596" t="s">
        <v>8182</v>
      </c>
    </row>
    <row r="7597" spans="1:6" x14ac:dyDescent="0.25">
      <c r="A7597" t="s">
        <v>1941</v>
      </c>
      <c r="B7597" t="s">
        <v>5288</v>
      </c>
      <c r="C7597" t="s">
        <v>7876</v>
      </c>
      <c r="D7597" t="s">
        <v>132</v>
      </c>
      <c r="E7597" t="s">
        <v>5288</v>
      </c>
      <c r="F7597" t="s">
        <v>7876</v>
      </c>
    </row>
    <row r="7598" spans="1:6" x14ac:dyDescent="0.25">
      <c r="A7598" t="s">
        <v>1941</v>
      </c>
      <c r="B7598" t="s">
        <v>5288</v>
      </c>
      <c r="C7598" t="s">
        <v>7877</v>
      </c>
      <c r="D7598" t="s">
        <v>132</v>
      </c>
      <c r="E7598" t="s">
        <v>5288</v>
      </c>
      <c r="F7598" t="s">
        <v>7877</v>
      </c>
    </row>
    <row r="7599" spans="1:6" x14ac:dyDescent="0.25">
      <c r="A7599" t="s">
        <v>1941</v>
      </c>
      <c r="B7599" t="s">
        <v>5288</v>
      </c>
      <c r="C7599" t="s">
        <v>7878</v>
      </c>
      <c r="D7599" t="s">
        <v>132</v>
      </c>
      <c r="E7599" t="s">
        <v>5288</v>
      </c>
      <c r="F7599" t="s">
        <v>7878</v>
      </c>
    </row>
    <row r="7600" spans="1:6" x14ac:dyDescent="0.25">
      <c r="A7600" t="s">
        <v>1941</v>
      </c>
      <c r="B7600" t="s">
        <v>5288</v>
      </c>
      <c r="C7600" t="s">
        <v>8183</v>
      </c>
      <c r="D7600" t="s">
        <v>132</v>
      </c>
      <c r="E7600" t="s">
        <v>5288</v>
      </c>
      <c r="F7600" t="s">
        <v>8183</v>
      </c>
    </row>
    <row r="7601" spans="1:6" x14ac:dyDescent="0.25">
      <c r="A7601" t="s">
        <v>1941</v>
      </c>
      <c r="B7601" t="s">
        <v>5288</v>
      </c>
      <c r="C7601" t="s">
        <v>8024</v>
      </c>
      <c r="D7601" t="s">
        <v>132</v>
      </c>
      <c r="E7601" t="s">
        <v>5288</v>
      </c>
      <c r="F7601" t="s">
        <v>8024</v>
      </c>
    </row>
    <row r="7602" spans="1:6" x14ac:dyDescent="0.25">
      <c r="A7602" t="s">
        <v>1941</v>
      </c>
      <c r="B7602" t="s">
        <v>5288</v>
      </c>
      <c r="C7602" t="s">
        <v>8184</v>
      </c>
      <c r="D7602" t="s">
        <v>132</v>
      </c>
      <c r="E7602" t="s">
        <v>5288</v>
      </c>
      <c r="F7602" t="s">
        <v>8184</v>
      </c>
    </row>
    <row r="7603" spans="1:6" x14ac:dyDescent="0.25">
      <c r="A7603" t="s">
        <v>1941</v>
      </c>
      <c r="B7603" t="s">
        <v>5304</v>
      </c>
      <c r="C7603" t="s">
        <v>7905</v>
      </c>
      <c r="D7603" t="s">
        <v>132</v>
      </c>
      <c r="E7603" t="s">
        <v>5304</v>
      </c>
      <c r="F7603" t="s">
        <v>7905</v>
      </c>
    </row>
    <row r="7604" spans="1:6" x14ac:dyDescent="0.25">
      <c r="A7604" t="s">
        <v>1941</v>
      </c>
      <c r="B7604" t="s">
        <v>5304</v>
      </c>
      <c r="C7604" t="s">
        <v>7983</v>
      </c>
      <c r="D7604" t="s">
        <v>132</v>
      </c>
      <c r="E7604" t="s">
        <v>5304</v>
      </c>
      <c r="F7604" t="s">
        <v>7983</v>
      </c>
    </row>
    <row r="7605" spans="1:6" x14ac:dyDescent="0.25">
      <c r="A7605" t="s">
        <v>1941</v>
      </c>
      <c r="B7605" t="s">
        <v>5304</v>
      </c>
      <c r="C7605" t="s">
        <v>7984</v>
      </c>
      <c r="D7605" t="s">
        <v>132</v>
      </c>
      <c r="E7605" t="s">
        <v>5304</v>
      </c>
      <c r="F7605" t="s">
        <v>7984</v>
      </c>
    </row>
    <row r="7606" spans="1:6" x14ac:dyDescent="0.25">
      <c r="A7606" t="s">
        <v>1941</v>
      </c>
      <c r="B7606" t="s">
        <v>5304</v>
      </c>
      <c r="C7606" t="s">
        <v>3489</v>
      </c>
      <c r="D7606" t="s">
        <v>132</v>
      </c>
      <c r="E7606" t="s">
        <v>5304</v>
      </c>
      <c r="F7606" t="s">
        <v>3489</v>
      </c>
    </row>
    <row r="7607" spans="1:6" x14ac:dyDescent="0.25">
      <c r="A7607" t="s">
        <v>1941</v>
      </c>
      <c r="B7607" t="s">
        <v>5304</v>
      </c>
      <c r="C7607" t="s">
        <v>7615</v>
      </c>
      <c r="D7607" t="s">
        <v>132</v>
      </c>
      <c r="E7607" t="s">
        <v>5304</v>
      </c>
      <c r="F7607" t="s">
        <v>7615</v>
      </c>
    </row>
    <row r="7608" spans="1:6" x14ac:dyDescent="0.25">
      <c r="A7608" t="s">
        <v>1941</v>
      </c>
      <c r="B7608" t="s">
        <v>5304</v>
      </c>
      <c r="C7608" t="s">
        <v>3521</v>
      </c>
      <c r="D7608" t="s">
        <v>132</v>
      </c>
      <c r="E7608" t="s">
        <v>5304</v>
      </c>
      <c r="F7608" t="s">
        <v>3521</v>
      </c>
    </row>
    <row r="7609" spans="1:6" x14ac:dyDescent="0.25">
      <c r="A7609" t="s">
        <v>1941</v>
      </c>
      <c r="B7609" t="s">
        <v>5304</v>
      </c>
      <c r="C7609" t="s">
        <v>3570</v>
      </c>
      <c r="D7609" t="s">
        <v>132</v>
      </c>
      <c r="E7609" t="s">
        <v>5304</v>
      </c>
      <c r="F7609" t="s">
        <v>3570</v>
      </c>
    </row>
    <row r="7610" spans="1:6" x14ac:dyDescent="0.25">
      <c r="A7610" t="s">
        <v>1941</v>
      </c>
      <c r="B7610" t="s">
        <v>5304</v>
      </c>
      <c r="C7610" t="s">
        <v>7649</v>
      </c>
      <c r="D7610" t="s">
        <v>132</v>
      </c>
      <c r="E7610" t="s">
        <v>5304</v>
      </c>
      <c r="F7610" t="s">
        <v>7649</v>
      </c>
    </row>
    <row r="7611" spans="1:6" x14ac:dyDescent="0.25">
      <c r="A7611" t="s">
        <v>1941</v>
      </c>
      <c r="B7611" t="s">
        <v>5304</v>
      </c>
      <c r="C7611" t="s">
        <v>7654</v>
      </c>
      <c r="D7611" t="s">
        <v>132</v>
      </c>
      <c r="E7611" t="s">
        <v>5304</v>
      </c>
      <c r="F7611" t="s">
        <v>7654</v>
      </c>
    </row>
    <row r="7612" spans="1:6" x14ac:dyDescent="0.25">
      <c r="A7612" t="s">
        <v>1941</v>
      </c>
      <c r="B7612" t="s">
        <v>5304</v>
      </c>
      <c r="C7612" t="s">
        <v>3628</v>
      </c>
      <c r="D7612" t="s">
        <v>132</v>
      </c>
      <c r="E7612" t="s">
        <v>5304</v>
      </c>
      <c r="F7612" t="s">
        <v>3628</v>
      </c>
    </row>
    <row r="7613" spans="1:6" x14ac:dyDescent="0.25">
      <c r="A7613" t="s">
        <v>1941</v>
      </c>
      <c r="B7613" t="s">
        <v>5304</v>
      </c>
      <c r="C7613" t="s">
        <v>7678</v>
      </c>
      <c r="D7613" t="s">
        <v>132</v>
      </c>
      <c r="E7613" t="s">
        <v>5304</v>
      </c>
      <c r="F7613" t="s">
        <v>7678</v>
      </c>
    </row>
    <row r="7614" spans="1:6" x14ac:dyDescent="0.25">
      <c r="A7614" t="s">
        <v>1941</v>
      </c>
      <c r="B7614" t="s">
        <v>5304</v>
      </c>
      <c r="C7614" t="s">
        <v>3642</v>
      </c>
      <c r="D7614" t="s">
        <v>132</v>
      </c>
      <c r="E7614" t="s">
        <v>5304</v>
      </c>
      <c r="F7614" t="s">
        <v>3642</v>
      </c>
    </row>
    <row r="7615" spans="1:6" x14ac:dyDescent="0.25">
      <c r="A7615" t="s">
        <v>1941</v>
      </c>
      <c r="B7615" t="s">
        <v>5304</v>
      </c>
      <c r="C7615" t="s">
        <v>7690</v>
      </c>
      <c r="D7615" t="s">
        <v>132</v>
      </c>
      <c r="E7615" t="s">
        <v>5304</v>
      </c>
      <c r="F7615" t="s">
        <v>7690</v>
      </c>
    </row>
    <row r="7616" spans="1:6" x14ac:dyDescent="0.25">
      <c r="A7616" t="s">
        <v>1941</v>
      </c>
      <c r="B7616" t="s">
        <v>5304</v>
      </c>
      <c r="C7616" t="s">
        <v>3663</v>
      </c>
      <c r="D7616" t="s">
        <v>132</v>
      </c>
      <c r="E7616" t="s">
        <v>5304</v>
      </c>
      <c r="F7616" t="s">
        <v>3663</v>
      </c>
    </row>
    <row r="7617" spans="1:6" x14ac:dyDescent="0.25">
      <c r="A7617" t="s">
        <v>1941</v>
      </c>
      <c r="B7617" t="s">
        <v>5304</v>
      </c>
      <c r="C7617" t="s">
        <v>3684</v>
      </c>
      <c r="D7617" t="s">
        <v>132</v>
      </c>
      <c r="E7617" t="s">
        <v>5304</v>
      </c>
      <c r="F7617" t="s">
        <v>3684</v>
      </c>
    </row>
    <row r="7618" spans="1:6" x14ac:dyDescent="0.25">
      <c r="A7618" t="s">
        <v>1941</v>
      </c>
      <c r="B7618" t="s">
        <v>5304</v>
      </c>
      <c r="C7618" t="s">
        <v>3708</v>
      </c>
      <c r="D7618" t="s">
        <v>132</v>
      </c>
      <c r="E7618" t="s">
        <v>5304</v>
      </c>
      <c r="F7618" t="s">
        <v>3708</v>
      </c>
    </row>
    <row r="7619" spans="1:6" x14ac:dyDescent="0.25">
      <c r="A7619" t="s">
        <v>1941</v>
      </c>
      <c r="B7619" t="s">
        <v>5304</v>
      </c>
      <c r="C7619" t="s">
        <v>3714</v>
      </c>
      <c r="D7619" t="s">
        <v>132</v>
      </c>
      <c r="E7619" t="s">
        <v>5304</v>
      </c>
      <c r="F7619" t="s">
        <v>3714</v>
      </c>
    </row>
    <row r="7620" spans="1:6" x14ac:dyDescent="0.25">
      <c r="A7620" t="s">
        <v>1941</v>
      </c>
      <c r="B7620" t="s">
        <v>5304</v>
      </c>
      <c r="C7620" t="s">
        <v>3756</v>
      </c>
      <c r="D7620" t="s">
        <v>132</v>
      </c>
      <c r="E7620" t="s">
        <v>5304</v>
      </c>
      <c r="F7620" t="s">
        <v>3756</v>
      </c>
    </row>
    <row r="7621" spans="1:6" x14ac:dyDescent="0.25">
      <c r="A7621" t="s">
        <v>1941</v>
      </c>
      <c r="B7621" t="s">
        <v>5304</v>
      </c>
      <c r="C7621" t="s">
        <v>3759</v>
      </c>
      <c r="D7621" t="s">
        <v>132</v>
      </c>
      <c r="E7621" t="s">
        <v>5304</v>
      </c>
      <c r="F7621" t="s">
        <v>3759</v>
      </c>
    </row>
    <row r="7622" spans="1:6" x14ac:dyDescent="0.25">
      <c r="A7622" t="s">
        <v>1941</v>
      </c>
      <c r="B7622" t="s">
        <v>5304</v>
      </c>
      <c r="C7622" t="s">
        <v>3762</v>
      </c>
      <c r="D7622" t="s">
        <v>132</v>
      </c>
      <c r="E7622" t="s">
        <v>5304</v>
      </c>
      <c r="F7622" t="s">
        <v>3762</v>
      </c>
    </row>
    <row r="7623" spans="1:6" x14ac:dyDescent="0.25">
      <c r="A7623" t="s">
        <v>1941</v>
      </c>
      <c r="B7623" t="s">
        <v>5304</v>
      </c>
      <c r="C7623" t="s">
        <v>3779</v>
      </c>
      <c r="D7623" t="s">
        <v>132</v>
      </c>
      <c r="E7623" t="s">
        <v>5304</v>
      </c>
      <c r="F7623" t="s">
        <v>3779</v>
      </c>
    </row>
    <row r="7624" spans="1:6" x14ac:dyDescent="0.25">
      <c r="A7624" t="s">
        <v>1941</v>
      </c>
      <c r="B7624" t="s">
        <v>5304</v>
      </c>
      <c r="C7624" t="s">
        <v>3785</v>
      </c>
      <c r="D7624" t="s">
        <v>132</v>
      </c>
      <c r="E7624" t="s">
        <v>5304</v>
      </c>
      <c r="F7624" t="s">
        <v>3785</v>
      </c>
    </row>
    <row r="7625" spans="1:6" x14ac:dyDescent="0.25">
      <c r="A7625" t="s">
        <v>1941</v>
      </c>
      <c r="B7625" t="s">
        <v>5304</v>
      </c>
      <c r="C7625" t="s">
        <v>3790</v>
      </c>
      <c r="D7625" t="s">
        <v>132</v>
      </c>
      <c r="E7625" t="s">
        <v>5304</v>
      </c>
      <c r="F7625" t="s">
        <v>3790</v>
      </c>
    </row>
    <row r="7626" spans="1:6" x14ac:dyDescent="0.25">
      <c r="A7626" t="s">
        <v>1941</v>
      </c>
      <c r="B7626" t="s">
        <v>5304</v>
      </c>
      <c r="C7626" t="s">
        <v>3796</v>
      </c>
      <c r="D7626" t="s">
        <v>132</v>
      </c>
      <c r="E7626" t="s">
        <v>5304</v>
      </c>
      <c r="F7626" t="s">
        <v>3796</v>
      </c>
    </row>
    <row r="7627" spans="1:6" x14ac:dyDescent="0.25">
      <c r="A7627" t="s">
        <v>1941</v>
      </c>
      <c r="B7627" t="s">
        <v>5304</v>
      </c>
      <c r="C7627" t="s">
        <v>3802</v>
      </c>
      <c r="D7627" t="s">
        <v>132</v>
      </c>
      <c r="E7627" t="s">
        <v>5304</v>
      </c>
      <c r="F7627" t="s">
        <v>3802</v>
      </c>
    </row>
    <row r="7628" spans="1:6" x14ac:dyDescent="0.25">
      <c r="A7628" t="s">
        <v>1941</v>
      </c>
      <c r="B7628" t="s">
        <v>5304</v>
      </c>
      <c r="C7628" t="s">
        <v>3808</v>
      </c>
      <c r="D7628" t="s">
        <v>132</v>
      </c>
      <c r="E7628" t="s">
        <v>5304</v>
      </c>
      <c r="F7628" t="s">
        <v>3808</v>
      </c>
    </row>
    <row r="7629" spans="1:6" x14ac:dyDescent="0.25">
      <c r="A7629" t="s">
        <v>1941</v>
      </c>
      <c r="B7629" t="s">
        <v>5304</v>
      </c>
      <c r="C7629" t="s">
        <v>3814</v>
      </c>
      <c r="D7629" t="s">
        <v>132</v>
      </c>
      <c r="E7629" t="s">
        <v>5304</v>
      </c>
      <c r="F7629" t="s">
        <v>3814</v>
      </c>
    </row>
    <row r="7630" spans="1:6" x14ac:dyDescent="0.25">
      <c r="A7630" t="s">
        <v>1941</v>
      </c>
      <c r="B7630" t="s">
        <v>5304</v>
      </c>
      <c r="C7630" t="s">
        <v>3820</v>
      </c>
      <c r="D7630" t="s">
        <v>132</v>
      </c>
      <c r="E7630" t="s">
        <v>5304</v>
      </c>
      <c r="F7630" t="s">
        <v>3820</v>
      </c>
    </row>
    <row r="7631" spans="1:6" x14ac:dyDescent="0.25">
      <c r="A7631" t="s">
        <v>1941</v>
      </c>
      <c r="B7631" t="s">
        <v>5304</v>
      </c>
      <c r="C7631" t="s">
        <v>3826</v>
      </c>
      <c r="D7631" t="s">
        <v>132</v>
      </c>
      <c r="E7631" t="s">
        <v>5304</v>
      </c>
      <c r="F7631" t="s">
        <v>3826</v>
      </c>
    </row>
    <row r="7632" spans="1:6" x14ac:dyDescent="0.25">
      <c r="A7632" t="s">
        <v>1941</v>
      </c>
      <c r="B7632" t="s">
        <v>5304</v>
      </c>
      <c r="C7632" t="s">
        <v>3831</v>
      </c>
      <c r="D7632" t="s">
        <v>132</v>
      </c>
      <c r="E7632" t="s">
        <v>5304</v>
      </c>
      <c r="F7632" t="s">
        <v>3831</v>
      </c>
    </row>
    <row r="7633" spans="1:6" x14ac:dyDescent="0.25">
      <c r="A7633" t="s">
        <v>1941</v>
      </c>
      <c r="B7633" t="s">
        <v>5304</v>
      </c>
      <c r="C7633" t="s">
        <v>3834</v>
      </c>
      <c r="D7633" t="s">
        <v>132</v>
      </c>
      <c r="E7633" t="s">
        <v>5304</v>
      </c>
      <c r="F7633" t="s">
        <v>3834</v>
      </c>
    </row>
    <row r="7634" spans="1:6" x14ac:dyDescent="0.25">
      <c r="A7634" t="s">
        <v>1941</v>
      </c>
      <c r="B7634" t="s">
        <v>5304</v>
      </c>
      <c r="C7634" t="s">
        <v>3837</v>
      </c>
      <c r="D7634" t="s">
        <v>132</v>
      </c>
      <c r="E7634" t="s">
        <v>5304</v>
      </c>
      <c r="F7634" t="s">
        <v>3837</v>
      </c>
    </row>
    <row r="7635" spans="1:6" x14ac:dyDescent="0.25">
      <c r="A7635" t="s">
        <v>1941</v>
      </c>
      <c r="B7635" t="s">
        <v>5304</v>
      </c>
      <c r="C7635" t="s">
        <v>3855</v>
      </c>
      <c r="D7635" t="s">
        <v>132</v>
      </c>
      <c r="E7635" t="s">
        <v>5304</v>
      </c>
      <c r="F7635" t="s">
        <v>3855</v>
      </c>
    </row>
    <row r="7636" spans="1:6" x14ac:dyDescent="0.25">
      <c r="A7636" t="s">
        <v>1941</v>
      </c>
      <c r="B7636" t="s">
        <v>5304</v>
      </c>
      <c r="C7636" t="s">
        <v>3858</v>
      </c>
      <c r="D7636" t="s">
        <v>132</v>
      </c>
      <c r="E7636" t="s">
        <v>5304</v>
      </c>
      <c r="F7636" t="s">
        <v>3858</v>
      </c>
    </row>
    <row r="7637" spans="1:6" x14ac:dyDescent="0.25">
      <c r="A7637" t="s">
        <v>1941</v>
      </c>
      <c r="B7637" t="s">
        <v>5304</v>
      </c>
      <c r="C7637" t="s">
        <v>3880</v>
      </c>
      <c r="D7637" t="s">
        <v>132</v>
      </c>
      <c r="E7637" t="s">
        <v>5304</v>
      </c>
      <c r="F7637" t="s">
        <v>3880</v>
      </c>
    </row>
    <row r="7638" spans="1:6" x14ac:dyDescent="0.25">
      <c r="A7638" t="s">
        <v>1941</v>
      </c>
      <c r="B7638" t="s">
        <v>5304</v>
      </c>
      <c r="C7638" t="s">
        <v>3926</v>
      </c>
      <c r="D7638" t="s">
        <v>132</v>
      </c>
      <c r="E7638" t="s">
        <v>5304</v>
      </c>
      <c r="F7638" t="s">
        <v>3926</v>
      </c>
    </row>
    <row r="7639" spans="1:6" x14ac:dyDescent="0.25">
      <c r="A7639" t="s">
        <v>1941</v>
      </c>
      <c r="B7639" t="s">
        <v>5304</v>
      </c>
      <c r="C7639" t="s">
        <v>3930</v>
      </c>
      <c r="D7639" t="s">
        <v>132</v>
      </c>
      <c r="E7639" t="s">
        <v>5304</v>
      </c>
      <c r="F7639" t="s">
        <v>3930</v>
      </c>
    </row>
    <row r="7640" spans="1:6" x14ac:dyDescent="0.25">
      <c r="A7640" t="s">
        <v>1941</v>
      </c>
      <c r="B7640" t="s">
        <v>5304</v>
      </c>
      <c r="C7640" t="s">
        <v>7734</v>
      </c>
      <c r="D7640" t="s">
        <v>132</v>
      </c>
      <c r="E7640" t="s">
        <v>5304</v>
      </c>
      <c r="F7640" t="s">
        <v>7734</v>
      </c>
    </row>
    <row r="7641" spans="1:6" x14ac:dyDescent="0.25">
      <c r="A7641" t="s">
        <v>1941</v>
      </c>
      <c r="B7641" t="s">
        <v>5304</v>
      </c>
      <c r="C7641" t="s">
        <v>3932</v>
      </c>
      <c r="D7641" t="s">
        <v>132</v>
      </c>
      <c r="E7641" t="s">
        <v>5304</v>
      </c>
      <c r="F7641" t="s">
        <v>3932</v>
      </c>
    </row>
    <row r="7642" spans="1:6" x14ac:dyDescent="0.25">
      <c r="A7642" t="s">
        <v>1941</v>
      </c>
      <c r="B7642" t="s">
        <v>5304</v>
      </c>
      <c r="C7642" t="s">
        <v>3935</v>
      </c>
      <c r="D7642" t="s">
        <v>132</v>
      </c>
      <c r="E7642" t="s">
        <v>5304</v>
      </c>
      <c r="F7642" t="s">
        <v>3935</v>
      </c>
    </row>
    <row r="7643" spans="1:6" x14ac:dyDescent="0.25">
      <c r="A7643" t="s">
        <v>1941</v>
      </c>
      <c r="B7643" t="s">
        <v>5304</v>
      </c>
      <c r="C7643" t="s">
        <v>3997</v>
      </c>
      <c r="D7643" t="s">
        <v>132</v>
      </c>
      <c r="E7643" t="s">
        <v>5304</v>
      </c>
      <c r="F7643" t="s">
        <v>3997</v>
      </c>
    </row>
    <row r="7644" spans="1:6" x14ac:dyDescent="0.25">
      <c r="A7644" t="s">
        <v>1941</v>
      </c>
      <c r="B7644" t="s">
        <v>5304</v>
      </c>
      <c r="C7644" t="s">
        <v>7751</v>
      </c>
      <c r="D7644" t="s">
        <v>132</v>
      </c>
      <c r="E7644" t="s">
        <v>5304</v>
      </c>
      <c r="F7644" t="s">
        <v>7751</v>
      </c>
    </row>
    <row r="7645" spans="1:6" x14ac:dyDescent="0.25">
      <c r="A7645" t="s">
        <v>1941</v>
      </c>
      <c r="B7645" t="s">
        <v>5304</v>
      </c>
      <c r="C7645" t="s">
        <v>7817</v>
      </c>
      <c r="D7645" t="s">
        <v>132</v>
      </c>
      <c r="E7645" t="s">
        <v>5304</v>
      </c>
      <c r="F7645" t="s">
        <v>7817</v>
      </c>
    </row>
    <row r="7646" spans="1:6" x14ac:dyDescent="0.25">
      <c r="A7646" t="s">
        <v>1941</v>
      </c>
      <c r="B7646" t="s">
        <v>5304</v>
      </c>
      <c r="C7646" t="s">
        <v>7818</v>
      </c>
      <c r="D7646" t="s">
        <v>132</v>
      </c>
      <c r="E7646" t="s">
        <v>5304</v>
      </c>
      <c r="F7646" t="s">
        <v>7818</v>
      </c>
    </row>
    <row r="7647" spans="1:6" x14ac:dyDescent="0.25">
      <c r="A7647" t="s">
        <v>1941</v>
      </c>
      <c r="B7647" t="s">
        <v>5304</v>
      </c>
      <c r="C7647" t="s">
        <v>7819</v>
      </c>
      <c r="D7647" t="s">
        <v>132</v>
      </c>
      <c r="E7647" t="s">
        <v>5304</v>
      </c>
      <c r="F7647" t="s">
        <v>7819</v>
      </c>
    </row>
    <row r="7648" spans="1:6" x14ac:dyDescent="0.25">
      <c r="A7648" t="s">
        <v>1941</v>
      </c>
      <c r="B7648" t="s">
        <v>5304</v>
      </c>
      <c r="C7648" t="s">
        <v>7820</v>
      </c>
      <c r="D7648" t="s">
        <v>132</v>
      </c>
      <c r="E7648" t="s">
        <v>5304</v>
      </c>
      <c r="F7648" t="s">
        <v>7820</v>
      </c>
    </row>
    <row r="7649" spans="1:6" x14ac:dyDescent="0.25">
      <c r="A7649" t="s">
        <v>1941</v>
      </c>
      <c r="B7649" t="s">
        <v>5304</v>
      </c>
      <c r="C7649" t="s">
        <v>8185</v>
      </c>
      <c r="D7649" t="s">
        <v>132</v>
      </c>
      <c r="E7649" t="s">
        <v>5304</v>
      </c>
      <c r="F7649" t="s">
        <v>8185</v>
      </c>
    </row>
    <row r="7650" spans="1:6" x14ac:dyDescent="0.25">
      <c r="A7650" t="s">
        <v>1941</v>
      </c>
      <c r="B7650" t="s">
        <v>5304</v>
      </c>
      <c r="C7650" t="s">
        <v>8186</v>
      </c>
      <c r="D7650" t="s">
        <v>132</v>
      </c>
      <c r="E7650" t="s">
        <v>5304</v>
      </c>
      <c r="F7650" t="s">
        <v>8186</v>
      </c>
    </row>
    <row r="7651" spans="1:6" x14ac:dyDescent="0.25">
      <c r="A7651" t="s">
        <v>1941</v>
      </c>
      <c r="B7651" t="s">
        <v>5304</v>
      </c>
      <c r="C7651" t="s">
        <v>9043</v>
      </c>
      <c r="D7651" t="s">
        <v>132</v>
      </c>
      <c r="E7651" t="s">
        <v>5304</v>
      </c>
      <c r="F7651" t="s">
        <v>9043</v>
      </c>
    </row>
    <row r="7652" spans="1:6" x14ac:dyDescent="0.25">
      <c r="A7652" t="s">
        <v>1941</v>
      </c>
      <c r="B7652" t="s">
        <v>5304</v>
      </c>
      <c r="C7652" t="s">
        <v>9081</v>
      </c>
      <c r="D7652" t="s">
        <v>132</v>
      </c>
      <c r="E7652" t="s">
        <v>5304</v>
      </c>
      <c r="F7652" t="s">
        <v>9081</v>
      </c>
    </row>
    <row r="7653" spans="1:6" x14ac:dyDescent="0.25">
      <c r="A7653" t="s">
        <v>1941</v>
      </c>
      <c r="B7653" t="s">
        <v>5304</v>
      </c>
      <c r="C7653" t="s">
        <v>8188</v>
      </c>
      <c r="D7653" t="s">
        <v>132</v>
      </c>
      <c r="E7653" t="s">
        <v>5304</v>
      </c>
      <c r="F7653" t="s">
        <v>8188</v>
      </c>
    </row>
    <row r="7654" spans="1:6" x14ac:dyDescent="0.25">
      <c r="A7654" t="s">
        <v>1941</v>
      </c>
      <c r="B7654" t="s">
        <v>5304</v>
      </c>
      <c r="C7654" t="s">
        <v>8189</v>
      </c>
      <c r="D7654" t="s">
        <v>132</v>
      </c>
      <c r="E7654" t="s">
        <v>5304</v>
      </c>
      <c r="F7654" t="s">
        <v>8189</v>
      </c>
    </row>
    <row r="7655" spans="1:6" x14ac:dyDescent="0.25">
      <c r="A7655" t="s">
        <v>1941</v>
      </c>
      <c r="B7655" t="s">
        <v>5304</v>
      </c>
      <c r="C7655" t="s">
        <v>8421</v>
      </c>
      <c r="D7655" t="s">
        <v>132</v>
      </c>
      <c r="E7655" t="s">
        <v>5304</v>
      </c>
      <c r="F7655" t="s">
        <v>8421</v>
      </c>
    </row>
    <row r="7656" spans="1:6" x14ac:dyDescent="0.25">
      <c r="A7656" t="s">
        <v>1941</v>
      </c>
      <c r="B7656" t="s">
        <v>5304</v>
      </c>
      <c r="C7656" t="s">
        <v>8190</v>
      </c>
      <c r="D7656" t="s">
        <v>132</v>
      </c>
      <c r="E7656" t="s">
        <v>5304</v>
      </c>
      <c r="F7656" t="s">
        <v>8190</v>
      </c>
    </row>
    <row r="7657" spans="1:6" x14ac:dyDescent="0.25">
      <c r="A7657" t="s">
        <v>1941</v>
      </c>
      <c r="B7657" t="s">
        <v>5304</v>
      </c>
      <c r="C7657" t="s">
        <v>8201</v>
      </c>
      <c r="D7657" t="s">
        <v>132</v>
      </c>
      <c r="E7657" t="s">
        <v>5304</v>
      </c>
      <c r="F7657" t="s">
        <v>8201</v>
      </c>
    </row>
    <row r="7658" spans="1:6" x14ac:dyDescent="0.25">
      <c r="A7658" t="s">
        <v>1941</v>
      </c>
      <c r="B7658" t="s">
        <v>5304</v>
      </c>
      <c r="C7658" t="s">
        <v>8422</v>
      </c>
      <c r="D7658" t="s">
        <v>132</v>
      </c>
      <c r="E7658" t="s">
        <v>5304</v>
      </c>
      <c r="F7658" t="s">
        <v>8422</v>
      </c>
    </row>
    <row r="7659" spans="1:6" x14ac:dyDescent="0.25">
      <c r="A7659" t="s">
        <v>1941</v>
      </c>
      <c r="B7659" t="s">
        <v>5304</v>
      </c>
      <c r="C7659" t="s">
        <v>9082</v>
      </c>
      <c r="D7659" t="s">
        <v>132</v>
      </c>
      <c r="E7659" t="s">
        <v>5304</v>
      </c>
      <c r="F7659" t="s">
        <v>9082</v>
      </c>
    </row>
    <row r="7660" spans="1:6" x14ac:dyDescent="0.25">
      <c r="A7660" t="s">
        <v>1941</v>
      </c>
      <c r="B7660" t="s">
        <v>5304</v>
      </c>
      <c r="C7660" t="s">
        <v>8423</v>
      </c>
      <c r="D7660" t="s">
        <v>132</v>
      </c>
      <c r="E7660" t="s">
        <v>5304</v>
      </c>
      <c r="F7660" t="s">
        <v>8423</v>
      </c>
    </row>
    <row r="7661" spans="1:6" x14ac:dyDescent="0.25">
      <c r="A7661" t="s">
        <v>1941</v>
      </c>
      <c r="B7661" t="s">
        <v>5304</v>
      </c>
      <c r="C7661" t="s">
        <v>8217</v>
      </c>
      <c r="D7661" t="s">
        <v>132</v>
      </c>
      <c r="E7661" t="s">
        <v>5304</v>
      </c>
      <c r="F7661" t="s">
        <v>8217</v>
      </c>
    </row>
    <row r="7662" spans="1:6" x14ac:dyDescent="0.25">
      <c r="A7662" t="s">
        <v>1941</v>
      </c>
      <c r="B7662" t="s">
        <v>5304</v>
      </c>
      <c r="C7662" t="s">
        <v>8224</v>
      </c>
      <c r="D7662" t="s">
        <v>132</v>
      </c>
      <c r="E7662" t="s">
        <v>5304</v>
      </c>
      <c r="F7662" t="s">
        <v>8224</v>
      </c>
    </row>
    <row r="7663" spans="1:6" x14ac:dyDescent="0.25">
      <c r="A7663" t="s">
        <v>1941</v>
      </c>
      <c r="B7663" t="s">
        <v>5304</v>
      </c>
      <c r="C7663" t="s">
        <v>8227</v>
      </c>
      <c r="D7663" t="s">
        <v>132</v>
      </c>
      <c r="E7663" t="s">
        <v>5304</v>
      </c>
      <c r="F7663" t="s">
        <v>8227</v>
      </c>
    </row>
    <row r="7664" spans="1:6" x14ac:dyDescent="0.25">
      <c r="A7664" t="s">
        <v>1941</v>
      </c>
      <c r="B7664" t="s">
        <v>5304</v>
      </c>
      <c r="C7664" t="s">
        <v>8228</v>
      </c>
      <c r="D7664" t="s">
        <v>132</v>
      </c>
      <c r="E7664" t="s">
        <v>5304</v>
      </c>
      <c r="F7664" t="s">
        <v>8228</v>
      </c>
    </row>
    <row r="7665" spans="1:6" x14ac:dyDescent="0.25">
      <c r="A7665" t="s">
        <v>1941</v>
      </c>
      <c r="B7665" t="s">
        <v>5304</v>
      </c>
      <c r="C7665" t="s">
        <v>8285</v>
      </c>
      <c r="D7665" t="s">
        <v>132</v>
      </c>
      <c r="E7665" t="s">
        <v>5304</v>
      </c>
      <c r="F7665" t="s">
        <v>8285</v>
      </c>
    </row>
    <row r="7666" spans="1:6" x14ac:dyDescent="0.25">
      <c r="A7666" t="s">
        <v>1941</v>
      </c>
      <c r="B7666" t="s">
        <v>5304</v>
      </c>
      <c r="C7666" t="s">
        <v>8286</v>
      </c>
      <c r="D7666" t="s">
        <v>132</v>
      </c>
      <c r="E7666" t="s">
        <v>5304</v>
      </c>
      <c r="F7666" t="s">
        <v>8286</v>
      </c>
    </row>
    <row r="7667" spans="1:6" x14ac:dyDescent="0.25">
      <c r="A7667" t="s">
        <v>1941</v>
      </c>
      <c r="B7667" t="s">
        <v>5304</v>
      </c>
      <c r="C7667" t="s">
        <v>8287</v>
      </c>
      <c r="D7667" t="s">
        <v>132</v>
      </c>
      <c r="E7667" t="s">
        <v>5304</v>
      </c>
      <c r="F7667" t="s">
        <v>8287</v>
      </c>
    </row>
    <row r="7668" spans="1:6" x14ac:dyDescent="0.25">
      <c r="A7668" t="s">
        <v>1941</v>
      </c>
      <c r="B7668" t="s">
        <v>5304</v>
      </c>
      <c r="C7668" t="s">
        <v>8288</v>
      </c>
      <c r="D7668" t="s">
        <v>132</v>
      </c>
      <c r="E7668" t="s">
        <v>5304</v>
      </c>
      <c r="F7668" t="s">
        <v>8288</v>
      </c>
    </row>
    <row r="7669" spans="1:6" x14ac:dyDescent="0.25">
      <c r="A7669" t="s">
        <v>1941</v>
      </c>
      <c r="B7669" t="s">
        <v>5304</v>
      </c>
      <c r="C7669" t="s">
        <v>8289</v>
      </c>
      <c r="D7669" t="s">
        <v>132</v>
      </c>
      <c r="E7669" t="s">
        <v>5304</v>
      </c>
      <c r="F7669" t="s">
        <v>8289</v>
      </c>
    </row>
    <row r="7670" spans="1:6" x14ac:dyDescent="0.25">
      <c r="A7670" t="s">
        <v>1941</v>
      </c>
      <c r="B7670" t="s">
        <v>5304</v>
      </c>
      <c r="C7670" t="s">
        <v>8290</v>
      </c>
      <c r="D7670" t="s">
        <v>132</v>
      </c>
      <c r="E7670" t="s">
        <v>5304</v>
      </c>
      <c r="F7670" t="s">
        <v>8290</v>
      </c>
    </row>
    <row r="7671" spans="1:6" x14ac:dyDescent="0.25">
      <c r="A7671" t="s">
        <v>1941</v>
      </c>
      <c r="B7671" t="s">
        <v>5304</v>
      </c>
      <c r="C7671" t="s">
        <v>8291</v>
      </c>
      <c r="D7671" t="s">
        <v>132</v>
      </c>
      <c r="E7671" t="s">
        <v>5304</v>
      </c>
      <c r="F7671" t="s">
        <v>8291</v>
      </c>
    </row>
    <row r="7672" spans="1:6" x14ac:dyDescent="0.25">
      <c r="A7672" t="s">
        <v>1941</v>
      </c>
      <c r="B7672" t="s">
        <v>5304</v>
      </c>
      <c r="C7672" t="s">
        <v>8297</v>
      </c>
      <c r="D7672" t="s">
        <v>132</v>
      </c>
      <c r="E7672" t="s">
        <v>5304</v>
      </c>
      <c r="F7672" t="s">
        <v>8297</v>
      </c>
    </row>
    <row r="7673" spans="1:6" x14ac:dyDescent="0.25">
      <c r="A7673" t="s">
        <v>1941</v>
      </c>
      <c r="B7673" t="s">
        <v>5304</v>
      </c>
      <c r="C7673" t="s">
        <v>8301</v>
      </c>
      <c r="D7673" t="s">
        <v>132</v>
      </c>
      <c r="E7673" t="s">
        <v>5304</v>
      </c>
      <c r="F7673" t="s">
        <v>8301</v>
      </c>
    </row>
    <row r="7674" spans="1:6" x14ac:dyDescent="0.25">
      <c r="A7674" t="s">
        <v>1941</v>
      </c>
      <c r="B7674" t="s">
        <v>5304</v>
      </c>
      <c r="C7674" t="s">
        <v>8306</v>
      </c>
      <c r="D7674" t="s">
        <v>132</v>
      </c>
      <c r="E7674" t="s">
        <v>5304</v>
      </c>
      <c r="F7674" t="s">
        <v>8306</v>
      </c>
    </row>
    <row r="7675" spans="1:6" x14ac:dyDescent="0.25">
      <c r="A7675" t="s">
        <v>1941</v>
      </c>
      <c r="B7675" t="s">
        <v>5304</v>
      </c>
      <c r="C7675" t="s">
        <v>8307</v>
      </c>
      <c r="D7675" t="s">
        <v>132</v>
      </c>
      <c r="E7675" t="s">
        <v>5304</v>
      </c>
      <c r="F7675" t="s">
        <v>8307</v>
      </c>
    </row>
    <row r="7676" spans="1:6" x14ac:dyDescent="0.25">
      <c r="A7676" t="s">
        <v>1941</v>
      </c>
      <c r="B7676" t="s">
        <v>5304</v>
      </c>
      <c r="C7676" t="s">
        <v>8309</v>
      </c>
      <c r="D7676" t="s">
        <v>132</v>
      </c>
      <c r="E7676" t="s">
        <v>5304</v>
      </c>
      <c r="F7676" t="s">
        <v>8309</v>
      </c>
    </row>
    <row r="7677" spans="1:6" x14ac:dyDescent="0.25">
      <c r="A7677" t="s">
        <v>1941</v>
      </c>
      <c r="B7677" t="s">
        <v>5304</v>
      </c>
      <c r="C7677" t="s">
        <v>8312</v>
      </c>
      <c r="D7677" t="s">
        <v>132</v>
      </c>
      <c r="E7677" t="s">
        <v>5304</v>
      </c>
      <c r="F7677" t="s">
        <v>8312</v>
      </c>
    </row>
    <row r="7678" spans="1:6" x14ac:dyDescent="0.25">
      <c r="A7678" t="s">
        <v>1941</v>
      </c>
      <c r="B7678" t="s">
        <v>5304</v>
      </c>
      <c r="C7678" t="s">
        <v>8314</v>
      </c>
      <c r="D7678" t="s">
        <v>132</v>
      </c>
      <c r="E7678" t="s">
        <v>5304</v>
      </c>
      <c r="F7678" t="s">
        <v>8314</v>
      </c>
    </row>
    <row r="7679" spans="1:6" x14ac:dyDescent="0.25">
      <c r="A7679" t="s">
        <v>1941</v>
      </c>
      <c r="B7679" t="s">
        <v>5304</v>
      </c>
      <c r="C7679" t="s">
        <v>8030</v>
      </c>
      <c r="D7679" t="s">
        <v>132</v>
      </c>
      <c r="E7679" t="s">
        <v>5304</v>
      </c>
      <c r="F7679" t="s">
        <v>8030</v>
      </c>
    </row>
    <row r="7680" spans="1:6" x14ac:dyDescent="0.25">
      <c r="A7680" t="s">
        <v>1941</v>
      </c>
      <c r="B7680" t="s">
        <v>5307</v>
      </c>
      <c r="C7680" t="s">
        <v>9083</v>
      </c>
      <c r="D7680" t="s">
        <v>132</v>
      </c>
      <c r="E7680" t="s">
        <v>5307</v>
      </c>
      <c r="F7680" t="s">
        <v>9083</v>
      </c>
    </row>
    <row r="7681" spans="1:6" x14ac:dyDescent="0.25">
      <c r="A7681" t="s">
        <v>1941</v>
      </c>
      <c r="B7681" t="s">
        <v>5307</v>
      </c>
      <c r="C7681" t="s">
        <v>8472</v>
      </c>
      <c r="D7681" t="s">
        <v>132</v>
      </c>
      <c r="E7681" t="s">
        <v>5307</v>
      </c>
      <c r="F7681" t="s">
        <v>8472</v>
      </c>
    </row>
    <row r="7682" spans="1:6" x14ac:dyDescent="0.25">
      <c r="A7682" t="s">
        <v>1941</v>
      </c>
      <c r="B7682" t="s">
        <v>5307</v>
      </c>
      <c r="C7682" t="s">
        <v>3480</v>
      </c>
      <c r="D7682" t="s">
        <v>132</v>
      </c>
      <c r="E7682" t="s">
        <v>5307</v>
      </c>
      <c r="F7682" t="s">
        <v>3480</v>
      </c>
    </row>
    <row r="7683" spans="1:6" x14ac:dyDescent="0.25">
      <c r="A7683" t="s">
        <v>1941</v>
      </c>
      <c r="B7683" t="s">
        <v>5307</v>
      </c>
      <c r="C7683" t="s">
        <v>3489</v>
      </c>
      <c r="D7683" t="s">
        <v>132</v>
      </c>
      <c r="E7683" t="s">
        <v>5307</v>
      </c>
      <c r="F7683" t="s">
        <v>3489</v>
      </c>
    </row>
    <row r="7684" spans="1:6" x14ac:dyDescent="0.25">
      <c r="A7684" t="s">
        <v>1941</v>
      </c>
      <c r="B7684" t="s">
        <v>5307</v>
      </c>
      <c r="C7684" t="s">
        <v>3492</v>
      </c>
      <c r="D7684" t="s">
        <v>132</v>
      </c>
      <c r="E7684" t="s">
        <v>5307</v>
      </c>
      <c r="F7684" t="s">
        <v>3492</v>
      </c>
    </row>
    <row r="7685" spans="1:6" x14ac:dyDescent="0.25">
      <c r="A7685" t="s">
        <v>1941</v>
      </c>
      <c r="B7685" t="s">
        <v>5307</v>
      </c>
      <c r="C7685" t="s">
        <v>3495</v>
      </c>
      <c r="D7685" t="s">
        <v>132</v>
      </c>
      <c r="E7685" t="s">
        <v>5307</v>
      </c>
      <c r="F7685" t="s">
        <v>3495</v>
      </c>
    </row>
    <row r="7686" spans="1:6" x14ac:dyDescent="0.25">
      <c r="A7686" t="s">
        <v>1941</v>
      </c>
      <c r="B7686" t="s">
        <v>5307</v>
      </c>
      <c r="C7686" t="s">
        <v>7615</v>
      </c>
      <c r="D7686" t="s">
        <v>132</v>
      </c>
      <c r="E7686" t="s">
        <v>5307</v>
      </c>
      <c r="F7686" t="s">
        <v>7615</v>
      </c>
    </row>
    <row r="7687" spans="1:6" x14ac:dyDescent="0.25">
      <c r="A7687" t="s">
        <v>1941</v>
      </c>
      <c r="B7687" t="s">
        <v>5307</v>
      </c>
      <c r="C7687" t="s">
        <v>3513</v>
      </c>
      <c r="D7687" t="s">
        <v>132</v>
      </c>
      <c r="E7687" t="s">
        <v>5307</v>
      </c>
      <c r="F7687" t="s">
        <v>3513</v>
      </c>
    </row>
    <row r="7688" spans="1:6" x14ac:dyDescent="0.25">
      <c r="A7688" t="s">
        <v>1941</v>
      </c>
      <c r="B7688" t="s">
        <v>5307</v>
      </c>
      <c r="C7688" t="s">
        <v>3521</v>
      </c>
      <c r="D7688" t="s">
        <v>132</v>
      </c>
      <c r="E7688" t="s">
        <v>5307</v>
      </c>
      <c r="F7688" t="s">
        <v>3521</v>
      </c>
    </row>
    <row r="7689" spans="1:6" x14ac:dyDescent="0.25">
      <c r="A7689" t="s">
        <v>1941</v>
      </c>
      <c r="B7689" t="s">
        <v>5307</v>
      </c>
      <c r="C7689" t="s">
        <v>3532</v>
      </c>
      <c r="D7689" t="s">
        <v>132</v>
      </c>
      <c r="E7689" t="s">
        <v>5307</v>
      </c>
      <c r="F7689" t="s">
        <v>3532</v>
      </c>
    </row>
    <row r="7690" spans="1:6" x14ac:dyDescent="0.25">
      <c r="A7690" t="s">
        <v>1941</v>
      </c>
      <c r="B7690" t="s">
        <v>5307</v>
      </c>
      <c r="C7690" t="s">
        <v>3535</v>
      </c>
      <c r="D7690" t="s">
        <v>132</v>
      </c>
      <c r="E7690" t="s">
        <v>5307</v>
      </c>
      <c r="F7690" t="s">
        <v>3535</v>
      </c>
    </row>
    <row r="7691" spans="1:6" x14ac:dyDescent="0.25">
      <c r="A7691" t="s">
        <v>1941</v>
      </c>
      <c r="B7691" t="s">
        <v>5307</v>
      </c>
      <c r="C7691" t="s">
        <v>3541</v>
      </c>
      <c r="D7691" t="s">
        <v>132</v>
      </c>
      <c r="E7691" t="s">
        <v>5307</v>
      </c>
      <c r="F7691" t="s">
        <v>3541</v>
      </c>
    </row>
    <row r="7692" spans="1:6" x14ac:dyDescent="0.25">
      <c r="A7692" t="s">
        <v>1941</v>
      </c>
      <c r="B7692" t="s">
        <v>5307</v>
      </c>
      <c r="C7692" t="s">
        <v>3543</v>
      </c>
      <c r="D7692" t="s">
        <v>132</v>
      </c>
      <c r="E7692" t="s">
        <v>5307</v>
      </c>
      <c r="F7692" t="s">
        <v>3543</v>
      </c>
    </row>
    <row r="7693" spans="1:6" x14ac:dyDescent="0.25">
      <c r="A7693" t="s">
        <v>1941</v>
      </c>
      <c r="B7693" t="s">
        <v>5307</v>
      </c>
      <c r="C7693" t="s">
        <v>3549</v>
      </c>
      <c r="D7693" t="s">
        <v>132</v>
      </c>
      <c r="E7693" t="s">
        <v>5307</v>
      </c>
      <c r="F7693" t="s">
        <v>3549</v>
      </c>
    </row>
    <row r="7694" spans="1:6" x14ac:dyDescent="0.25">
      <c r="A7694" t="s">
        <v>1941</v>
      </c>
      <c r="B7694" t="s">
        <v>5307</v>
      </c>
      <c r="C7694" t="s">
        <v>3570</v>
      </c>
      <c r="D7694" t="s">
        <v>132</v>
      </c>
      <c r="E7694" t="s">
        <v>5307</v>
      </c>
      <c r="F7694" t="s">
        <v>3570</v>
      </c>
    </row>
    <row r="7695" spans="1:6" x14ac:dyDescent="0.25">
      <c r="A7695" t="s">
        <v>1941</v>
      </c>
      <c r="B7695" t="s">
        <v>5307</v>
      </c>
      <c r="C7695" t="s">
        <v>3585</v>
      </c>
      <c r="D7695" t="s">
        <v>132</v>
      </c>
      <c r="E7695" t="s">
        <v>5307</v>
      </c>
      <c r="F7695" t="s">
        <v>3585</v>
      </c>
    </row>
    <row r="7696" spans="1:6" x14ac:dyDescent="0.25">
      <c r="A7696" t="s">
        <v>1941</v>
      </c>
      <c r="B7696" t="s">
        <v>5307</v>
      </c>
      <c r="C7696" t="s">
        <v>3605</v>
      </c>
      <c r="D7696" t="s">
        <v>132</v>
      </c>
      <c r="E7696" t="s">
        <v>5307</v>
      </c>
      <c r="F7696" t="s">
        <v>3605</v>
      </c>
    </row>
    <row r="7697" spans="1:6" x14ac:dyDescent="0.25">
      <c r="A7697" t="s">
        <v>1941</v>
      </c>
      <c r="B7697" t="s">
        <v>5307</v>
      </c>
      <c r="C7697" t="s">
        <v>3607</v>
      </c>
      <c r="D7697" t="s">
        <v>132</v>
      </c>
      <c r="E7697" t="s">
        <v>5307</v>
      </c>
      <c r="F7697" t="s">
        <v>3607</v>
      </c>
    </row>
    <row r="7698" spans="1:6" x14ac:dyDescent="0.25">
      <c r="A7698" t="s">
        <v>1941</v>
      </c>
      <c r="B7698" t="s">
        <v>5307</v>
      </c>
      <c r="C7698" t="s">
        <v>3613</v>
      </c>
      <c r="D7698" t="s">
        <v>132</v>
      </c>
      <c r="E7698" t="s">
        <v>5307</v>
      </c>
      <c r="F7698" t="s">
        <v>3613</v>
      </c>
    </row>
    <row r="7699" spans="1:6" x14ac:dyDescent="0.25">
      <c r="A7699" t="s">
        <v>1941</v>
      </c>
      <c r="B7699" t="s">
        <v>5307</v>
      </c>
      <c r="C7699" t="s">
        <v>7668</v>
      </c>
      <c r="D7699" t="s">
        <v>132</v>
      </c>
      <c r="E7699" t="s">
        <v>5307</v>
      </c>
      <c r="F7699" t="s">
        <v>7668</v>
      </c>
    </row>
    <row r="7700" spans="1:6" x14ac:dyDescent="0.25">
      <c r="A7700" t="s">
        <v>1941</v>
      </c>
      <c r="B7700" t="s">
        <v>5307</v>
      </c>
      <c r="C7700" t="s">
        <v>8474</v>
      </c>
      <c r="D7700" t="s">
        <v>132</v>
      </c>
      <c r="E7700" t="s">
        <v>5307</v>
      </c>
      <c r="F7700" t="s">
        <v>8474</v>
      </c>
    </row>
    <row r="7701" spans="1:6" x14ac:dyDescent="0.25">
      <c r="A7701" t="s">
        <v>1941</v>
      </c>
      <c r="B7701" t="s">
        <v>5307</v>
      </c>
      <c r="C7701" t="s">
        <v>7672</v>
      </c>
      <c r="D7701" t="s">
        <v>132</v>
      </c>
      <c r="E7701" t="s">
        <v>5307</v>
      </c>
      <c r="F7701" t="s">
        <v>7672</v>
      </c>
    </row>
    <row r="7702" spans="1:6" x14ac:dyDescent="0.25">
      <c r="A7702" t="s">
        <v>1941</v>
      </c>
      <c r="B7702" t="s">
        <v>5307</v>
      </c>
      <c r="C7702" t="s">
        <v>3628</v>
      </c>
      <c r="D7702" t="s">
        <v>132</v>
      </c>
      <c r="E7702" t="s">
        <v>5307</v>
      </c>
      <c r="F7702" t="s">
        <v>3628</v>
      </c>
    </row>
    <row r="7703" spans="1:6" x14ac:dyDescent="0.25">
      <c r="A7703" t="s">
        <v>1941</v>
      </c>
      <c r="B7703" t="s">
        <v>5307</v>
      </c>
      <c r="C7703" t="s">
        <v>7678</v>
      </c>
      <c r="D7703" t="s">
        <v>132</v>
      </c>
      <c r="E7703" t="s">
        <v>5307</v>
      </c>
      <c r="F7703" t="s">
        <v>7678</v>
      </c>
    </row>
    <row r="7704" spans="1:6" x14ac:dyDescent="0.25">
      <c r="A7704" t="s">
        <v>1941</v>
      </c>
      <c r="B7704" t="s">
        <v>5307</v>
      </c>
      <c r="C7704" t="s">
        <v>7690</v>
      </c>
      <c r="D7704" t="s">
        <v>132</v>
      </c>
      <c r="E7704" t="s">
        <v>5307</v>
      </c>
      <c r="F7704" t="s">
        <v>7690</v>
      </c>
    </row>
    <row r="7705" spans="1:6" x14ac:dyDescent="0.25">
      <c r="A7705" t="s">
        <v>1941</v>
      </c>
      <c r="B7705" t="s">
        <v>5307</v>
      </c>
      <c r="C7705" t="s">
        <v>8447</v>
      </c>
      <c r="D7705" t="s">
        <v>132</v>
      </c>
      <c r="E7705" t="s">
        <v>5307</v>
      </c>
      <c r="F7705" t="s">
        <v>8447</v>
      </c>
    </row>
    <row r="7706" spans="1:6" x14ac:dyDescent="0.25">
      <c r="A7706" t="s">
        <v>1941</v>
      </c>
      <c r="B7706" t="s">
        <v>5307</v>
      </c>
      <c r="C7706" t="s">
        <v>3663</v>
      </c>
      <c r="D7706" t="s">
        <v>132</v>
      </c>
      <c r="E7706" t="s">
        <v>5307</v>
      </c>
      <c r="F7706" t="s">
        <v>3663</v>
      </c>
    </row>
    <row r="7707" spans="1:6" x14ac:dyDescent="0.25">
      <c r="A7707" t="s">
        <v>1941</v>
      </c>
      <c r="B7707" t="s">
        <v>5307</v>
      </c>
      <c r="C7707" t="s">
        <v>7694</v>
      </c>
      <c r="D7707" t="s">
        <v>132</v>
      </c>
      <c r="E7707" t="s">
        <v>5307</v>
      </c>
      <c r="F7707" t="s">
        <v>7694</v>
      </c>
    </row>
    <row r="7708" spans="1:6" x14ac:dyDescent="0.25">
      <c r="A7708" t="s">
        <v>1941</v>
      </c>
      <c r="B7708" t="s">
        <v>5307</v>
      </c>
      <c r="C7708" t="s">
        <v>3684</v>
      </c>
      <c r="D7708" t="s">
        <v>132</v>
      </c>
      <c r="E7708" t="s">
        <v>5307</v>
      </c>
      <c r="F7708" t="s">
        <v>3684</v>
      </c>
    </row>
    <row r="7709" spans="1:6" x14ac:dyDescent="0.25">
      <c r="A7709" t="s">
        <v>1941</v>
      </c>
      <c r="B7709" t="s">
        <v>5307</v>
      </c>
      <c r="C7709" t="s">
        <v>3708</v>
      </c>
      <c r="D7709" t="s">
        <v>132</v>
      </c>
      <c r="E7709" t="s">
        <v>5307</v>
      </c>
      <c r="F7709" t="s">
        <v>3708</v>
      </c>
    </row>
    <row r="7710" spans="1:6" x14ac:dyDescent="0.25">
      <c r="A7710" t="s">
        <v>1941</v>
      </c>
      <c r="B7710" t="s">
        <v>5307</v>
      </c>
      <c r="C7710" t="s">
        <v>3714</v>
      </c>
      <c r="D7710" t="s">
        <v>132</v>
      </c>
      <c r="E7710" t="s">
        <v>5307</v>
      </c>
      <c r="F7710" t="s">
        <v>3714</v>
      </c>
    </row>
    <row r="7711" spans="1:6" x14ac:dyDescent="0.25">
      <c r="A7711" t="s">
        <v>1941</v>
      </c>
      <c r="B7711" t="s">
        <v>5307</v>
      </c>
      <c r="C7711" t="s">
        <v>3753</v>
      </c>
      <c r="D7711" t="s">
        <v>132</v>
      </c>
      <c r="E7711" t="s">
        <v>5307</v>
      </c>
      <c r="F7711" t="s">
        <v>3753</v>
      </c>
    </row>
    <row r="7712" spans="1:6" x14ac:dyDescent="0.25">
      <c r="A7712" t="s">
        <v>1941</v>
      </c>
      <c r="B7712" t="s">
        <v>5307</v>
      </c>
      <c r="C7712" t="s">
        <v>3756</v>
      </c>
      <c r="D7712" t="s">
        <v>132</v>
      </c>
      <c r="E7712" t="s">
        <v>5307</v>
      </c>
      <c r="F7712" t="s">
        <v>3756</v>
      </c>
    </row>
    <row r="7713" spans="1:6" x14ac:dyDescent="0.25">
      <c r="A7713" t="s">
        <v>1941</v>
      </c>
      <c r="B7713" t="s">
        <v>5307</v>
      </c>
      <c r="C7713" t="s">
        <v>3759</v>
      </c>
      <c r="D7713" t="s">
        <v>132</v>
      </c>
      <c r="E7713" t="s">
        <v>5307</v>
      </c>
      <c r="F7713" t="s">
        <v>3759</v>
      </c>
    </row>
    <row r="7714" spans="1:6" x14ac:dyDescent="0.25">
      <c r="A7714" t="s">
        <v>1941</v>
      </c>
      <c r="B7714" t="s">
        <v>5307</v>
      </c>
      <c r="C7714" t="s">
        <v>3762</v>
      </c>
      <c r="D7714" t="s">
        <v>132</v>
      </c>
      <c r="E7714" t="s">
        <v>5307</v>
      </c>
      <c r="F7714" t="s">
        <v>3762</v>
      </c>
    </row>
    <row r="7715" spans="1:6" x14ac:dyDescent="0.25">
      <c r="A7715" t="s">
        <v>1941</v>
      </c>
      <c r="B7715" t="s">
        <v>5307</v>
      </c>
      <c r="C7715" t="s">
        <v>3779</v>
      </c>
      <c r="D7715" t="s">
        <v>132</v>
      </c>
      <c r="E7715" t="s">
        <v>5307</v>
      </c>
      <c r="F7715" t="s">
        <v>3779</v>
      </c>
    </row>
    <row r="7716" spans="1:6" x14ac:dyDescent="0.25">
      <c r="A7716" t="s">
        <v>1941</v>
      </c>
      <c r="B7716" t="s">
        <v>5307</v>
      </c>
      <c r="C7716" t="s">
        <v>3785</v>
      </c>
      <c r="D7716" t="s">
        <v>132</v>
      </c>
      <c r="E7716" t="s">
        <v>5307</v>
      </c>
      <c r="F7716" t="s">
        <v>3785</v>
      </c>
    </row>
    <row r="7717" spans="1:6" x14ac:dyDescent="0.25">
      <c r="A7717" t="s">
        <v>1941</v>
      </c>
      <c r="B7717" t="s">
        <v>5307</v>
      </c>
      <c r="C7717" t="s">
        <v>3790</v>
      </c>
      <c r="D7717" t="s">
        <v>132</v>
      </c>
      <c r="E7717" t="s">
        <v>5307</v>
      </c>
      <c r="F7717" t="s">
        <v>3790</v>
      </c>
    </row>
    <row r="7718" spans="1:6" x14ac:dyDescent="0.25">
      <c r="A7718" t="s">
        <v>1941</v>
      </c>
      <c r="B7718" t="s">
        <v>5307</v>
      </c>
      <c r="C7718" t="s">
        <v>3796</v>
      </c>
      <c r="D7718" t="s">
        <v>132</v>
      </c>
      <c r="E7718" t="s">
        <v>5307</v>
      </c>
      <c r="F7718" t="s">
        <v>3796</v>
      </c>
    </row>
    <row r="7719" spans="1:6" x14ac:dyDescent="0.25">
      <c r="A7719" t="s">
        <v>1941</v>
      </c>
      <c r="B7719" t="s">
        <v>5307</v>
      </c>
      <c r="C7719" t="s">
        <v>3802</v>
      </c>
      <c r="D7719" t="s">
        <v>132</v>
      </c>
      <c r="E7719" t="s">
        <v>5307</v>
      </c>
      <c r="F7719" t="s">
        <v>3802</v>
      </c>
    </row>
    <row r="7720" spans="1:6" x14ac:dyDescent="0.25">
      <c r="A7720" t="s">
        <v>1941</v>
      </c>
      <c r="B7720" t="s">
        <v>5307</v>
      </c>
      <c r="C7720" t="s">
        <v>3808</v>
      </c>
      <c r="D7720" t="s">
        <v>132</v>
      </c>
      <c r="E7720" t="s">
        <v>5307</v>
      </c>
      <c r="F7720" t="s">
        <v>3808</v>
      </c>
    </row>
    <row r="7721" spans="1:6" x14ac:dyDescent="0.25">
      <c r="A7721" t="s">
        <v>1941</v>
      </c>
      <c r="B7721" t="s">
        <v>5307</v>
      </c>
      <c r="C7721" t="s">
        <v>3814</v>
      </c>
      <c r="D7721" t="s">
        <v>132</v>
      </c>
      <c r="E7721" t="s">
        <v>5307</v>
      </c>
      <c r="F7721" t="s">
        <v>3814</v>
      </c>
    </row>
    <row r="7722" spans="1:6" x14ac:dyDescent="0.25">
      <c r="A7722" t="s">
        <v>1941</v>
      </c>
      <c r="B7722" t="s">
        <v>5307</v>
      </c>
      <c r="C7722" t="s">
        <v>3820</v>
      </c>
      <c r="D7722" t="s">
        <v>132</v>
      </c>
      <c r="E7722" t="s">
        <v>5307</v>
      </c>
      <c r="F7722" t="s">
        <v>3820</v>
      </c>
    </row>
    <row r="7723" spans="1:6" x14ac:dyDescent="0.25">
      <c r="A7723" t="s">
        <v>1941</v>
      </c>
      <c r="B7723" t="s">
        <v>5307</v>
      </c>
      <c r="C7723" t="s">
        <v>3826</v>
      </c>
      <c r="D7723" t="s">
        <v>132</v>
      </c>
      <c r="E7723" t="s">
        <v>5307</v>
      </c>
      <c r="F7723" t="s">
        <v>3826</v>
      </c>
    </row>
    <row r="7724" spans="1:6" x14ac:dyDescent="0.25">
      <c r="A7724" t="s">
        <v>1941</v>
      </c>
      <c r="B7724" t="s">
        <v>5307</v>
      </c>
      <c r="C7724" t="s">
        <v>3831</v>
      </c>
      <c r="D7724" t="s">
        <v>132</v>
      </c>
      <c r="E7724" t="s">
        <v>5307</v>
      </c>
      <c r="F7724" t="s">
        <v>3831</v>
      </c>
    </row>
    <row r="7725" spans="1:6" x14ac:dyDescent="0.25">
      <c r="A7725" t="s">
        <v>1941</v>
      </c>
      <c r="B7725" t="s">
        <v>5307</v>
      </c>
      <c r="C7725" t="s">
        <v>3834</v>
      </c>
      <c r="D7725" t="s">
        <v>132</v>
      </c>
      <c r="E7725" t="s">
        <v>5307</v>
      </c>
      <c r="F7725" t="s">
        <v>3834</v>
      </c>
    </row>
    <row r="7726" spans="1:6" x14ac:dyDescent="0.25">
      <c r="A7726" t="s">
        <v>1941</v>
      </c>
      <c r="B7726" t="s">
        <v>5307</v>
      </c>
      <c r="C7726" t="s">
        <v>3837</v>
      </c>
      <c r="D7726" t="s">
        <v>132</v>
      </c>
      <c r="E7726" t="s">
        <v>5307</v>
      </c>
      <c r="F7726" t="s">
        <v>3837</v>
      </c>
    </row>
    <row r="7727" spans="1:6" x14ac:dyDescent="0.25">
      <c r="A7727" t="s">
        <v>1941</v>
      </c>
      <c r="B7727" t="s">
        <v>5307</v>
      </c>
      <c r="C7727" t="s">
        <v>3855</v>
      </c>
      <c r="D7727" t="s">
        <v>132</v>
      </c>
      <c r="E7727" t="s">
        <v>5307</v>
      </c>
      <c r="F7727" t="s">
        <v>3855</v>
      </c>
    </row>
    <row r="7728" spans="1:6" x14ac:dyDescent="0.25">
      <c r="A7728" t="s">
        <v>1941</v>
      </c>
      <c r="B7728" t="s">
        <v>5307</v>
      </c>
      <c r="C7728" t="s">
        <v>3858</v>
      </c>
      <c r="D7728" t="s">
        <v>132</v>
      </c>
      <c r="E7728" t="s">
        <v>5307</v>
      </c>
      <c r="F7728" t="s">
        <v>3858</v>
      </c>
    </row>
    <row r="7729" spans="1:6" x14ac:dyDescent="0.25">
      <c r="A7729" t="s">
        <v>1941</v>
      </c>
      <c r="B7729" t="s">
        <v>5307</v>
      </c>
      <c r="C7729" t="s">
        <v>3880</v>
      </c>
      <c r="D7729" t="s">
        <v>132</v>
      </c>
      <c r="E7729" t="s">
        <v>5307</v>
      </c>
      <c r="F7729" t="s">
        <v>3880</v>
      </c>
    </row>
    <row r="7730" spans="1:6" x14ac:dyDescent="0.25">
      <c r="A7730" t="s">
        <v>1941</v>
      </c>
      <c r="B7730" t="s">
        <v>5307</v>
      </c>
      <c r="C7730" t="s">
        <v>3930</v>
      </c>
      <c r="D7730" t="s">
        <v>132</v>
      </c>
      <c r="E7730" t="s">
        <v>5307</v>
      </c>
      <c r="F7730" t="s">
        <v>3930</v>
      </c>
    </row>
    <row r="7731" spans="1:6" x14ac:dyDescent="0.25">
      <c r="A7731" t="s">
        <v>1941</v>
      </c>
      <c r="B7731" t="s">
        <v>5307</v>
      </c>
      <c r="C7731" t="s">
        <v>7734</v>
      </c>
      <c r="D7731" t="s">
        <v>132</v>
      </c>
      <c r="E7731" t="s">
        <v>5307</v>
      </c>
      <c r="F7731" t="s">
        <v>7734</v>
      </c>
    </row>
    <row r="7732" spans="1:6" x14ac:dyDescent="0.25">
      <c r="A7732" t="s">
        <v>1941</v>
      </c>
      <c r="B7732" t="s">
        <v>5307</v>
      </c>
      <c r="C7732" t="s">
        <v>3932</v>
      </c>
      <c r="D7732" t="s">
        <v>132</v>
      </c>
      <c r="E7732" t="s">
        <v>5307</v>
      </c>
      <c r="F7732" t="s">
        <v>3932</v>
      </c>
    </row>
    <row r="7733" spans="1:6" x14ac:dyDescent="0.25">
      <c r="A7733" t="s">
        <v>1941</v>
      </c>
      <c r="B7733" t="s">
        <v>5307</v>
      </c>
      <c r="C7733" t="s">
        <v>3935</v>
      </c>
      <c r="D7733" t="s">
        <v>132</v>
      </c>
      <c r="E7733" t="s">
        <v>5307</v>
      </c>
      <c r="F7733" t="s">
        <v>3935</v>
      </c>
    </row>
    <row r="7734" spans="1:6" x14ac:dyDescent="0.25">
      <c r="A7734" t="s">
        <v>1941</v>
      </c>
      <c r="B7734" t="s">
        <v>5307</v>
      </c>
      <c r="C7734" t="s">
        <v>3968</v>
      </c>
      <c r="D7734" t="s">
        <v>132</v>
      </c>
      <c r="E7734" t="s">
        <v>5307</v>
      </c>
      <c r="F7734" t="s">
        <v>3968</v>
      </c>
    </row>
    <row r="7735" spans="1:6" x14ac:dyDescent="0.25">
      <c r="A7735" t="s">
        <v>1941</v>
      </c>
      <c r="B7735" t="s">
        <v>5307</v>
      </c>
      <c r="C7735" t="s">
        <v>3983</v>
      </c>
      <c r="D7735" t="s">
        <v>132</v>
      </c>
      <c r="E7735" t="s">
        <v>5307</v>
      </c>
      <c r="F7735" t="s">
        <v>3983</v>
      </c>
    </row>
    <row r="7736" spans="1:6" x14ac:dyDescent="0.25">
      <c r="A7736" t="s">
        <v>1941</v>
      </c>
      <c r="B7736" t="s">
        <v>5307</v>
      </c>
      <c r="C7736" t="s">
        <v>3995</v>
      </c>
      <c r="D7736" t="s">
        <v>132</v>
      </c>
      <c r="E7736" t="s">
        <v>5307</v>
      </c>
      <c r="F7736" t="s">
        <v>3995</v>
      </c>
    </row>
    <row r="7737" spans="1:6" x14ac:dyDescent="0.25">
      <c r="A7737" t="s">
        <v>1941</v>
      </c>
      <c r="B7737" t="s">
        <v>5307</v>
      </c>
      <c r="C7737" t="s">
        <v>3997</v>
      </c>
      <c r="D7737" t="s">
        <v>132</v>
      </c>
      <c r="E7737" t="s">
        <v>5307</v>
      </c>
      <c r="F7737" t="s">
        <v>3997</v>
      </c>
    </row>
    <row r="7738" spans="1:6" x14ac:dyDescent="0.25">
      <c r="A7738" t="s">
        <v>1941</v>
      </c>
      <c r="B7738" t="s">
        <v>5307</v>
      </c>
      <c r="C7738" t="s">
        <v>7751</v>
      </c>
      <c r="D7738" t="s">
        <v>132</v>
      </c>
      <c r="E7738" t="s">
        <v>5307</v>
      </c>
      <c r="F7738" t="s">
        <v>7751</v>
      </c>
    </row>
    <row r="7739" spans="1:6" x14ac:dyDescent="0.25">
      <c r="A7739" t="s">
        <v>1941</v>
      </c>
      <c r="B7739" t="s">
        <v>5307</v>
      </c>
      <c r="C7739" t="s">
        <v>9084</v>
      </c>
      <c r="D7739" t="s">
        <v>132</v>
      </c>
      <c r="E7739" t="s">
        <v>5307</v>
      </c>
      <c r="F7739" t="s">
        <v>9084</v>
      </c>
    </row>
    <row r="7740" spans="1:6" x14ac:dyDescent="0.25">
      <c r="A7740" t="s">
        <v>1941</v>
      </c>
      <c r="B7740" t="s">
        <v>5307</v>
      </c>
      <c r="C7740" t="s">
        <v>9085</v>
      </c>
      <c r="D7740" t="s">
        <v>132</v>
      </c>
      <c r="E7740" t="s">
        <v>5307</v>
      </c>
      <c r="F7740" t="s">
        <v>9085</v>
      </c>
    </row>
    <row r="7741" spans="1:6" x14ac:dyDescent="0.25">
      <c r="A7741" t="s">
        <v>1941</v>
      </c>
      <c r="B7741" t="s">
        <v>5307</v>
      </c>
      <c r="C7741" t="s">
        <v>9086</v>
      </c>
      <c r="D7741" t="s">
        <v>132</v>
      </c>
      <c r="E7741" t="s">
        <v>5307</v>
      </c>
      <c r="F7741" t="s">
        <v>9086</v>
      </c>
    </row>
    <row r="7742" spans="1:6" x14ac:dyDescent="0.25">
      <c r="A7742" t="s">
        <v>1941</v>
      </c>
      <c r="B7742" t="s">
        <v>5307</v>
      </c>
      <c r="C7742" t="s">
        <v>8420</v>
      </c>
      <c r="D7742" t="s">
        <v>132</v>
      </c>
      <c r="E7742" t="s">
        <v>5307</v>
      </c>
      <c r="F7742" t="s">
        <v>8420</v>
      </c>
    </row>
    <row r="7743" spans="1:6" x14ac:dyDescent="0.25">
      <c r="A7743" t="s">
        <v>1941</v>
      </c>
      <c r="B7743" t="s">
        <v>5307</v>
      </c>
      <c r="C7743" t="s">
        <v>8217</v>
      </c>
      <c r="D7743" t="s">
        <v>132</v>
      </c>
      <c r="E7743" t="s">
        <v>5307</v>
      </c>
      <c r="F7743" t="s">
        <v>8217</v>
      </c>
    </row>
    <row r="7744" spans="1:6" x14ac:dyDescent="0.25">
      <c r="A7744" t="s">
        <v>1941</v>
      </c>
      <c r="B7744" t="s">
        <v>5307</v>
      </c>
      <c r="C7744" t="s">
        <v>4505</v>
      </c>
      <c r="D7744" t="s">
        <v>132</v>
      </c>
      <c r="E7744" t="s">
        <v>5307</v>
      </c>
      <c r="F7744" t="s">
        <v>4505</v>
      </c>
    </row>
    <row r="7745" spans="1:6" x14ac:dyDescent="0.25">
      <c r="A7745" t="s">
        <v>1941</v>
      </c>
      <c r="B7745" t="s">
        <v>5307</v>
      </c>
      <c r="C7745" t="s">
        <v>4508</v>
      </c>
      <c r="D7745" t="s">
        <v>132</v>
      </c>
      <c r="E7745" t="s">
        <v>5307</v>
      </c>
      <c r="F7745" t="s">
        <v>4508</v>
      </c>
    </row>
    <row r="7746" spans="1:6" x14ac:dyDescent="0.25">
      <c r="A7746" t="s">
        <v>1941</v>
      </c>
      <c r="B7746" t="s">
        <v>5307</v>
      </c>
      <c r="C7746" t="s">
        <v>7697</v>
      </c>
      <c r="D7746" t="s">
        <v>132</v>
      </c>
      <c r="E7746" t="s">
        <v>5307</v>
      </c>
      <c r="F7746" t="s">
        <v>7697</v>
      </c>
    </row>
    <row r="7747" spans="1:6" x14ac:dyDescent="0.25">
      <c r="A7747" t="s">
        <v>153</v>
      </c>
      <c r="B7747" t="s">
        <v>5288</v>
      </c>
      <c r="C7747" t="s">
        <v>3628</v>
      </c>
      <c r="D7747" t="s">
        <v>153</v>
      </c>
      <c r="E7747" t="s">
        <v>5288</v>
      </c>
      <c r="F7747" t="s">
        <v>3628</v>
      </c>
    </row>
    <row r="7748" spans="1:6" x14ac:dyDescent="0.25">
      <c r="A7748" t="s">
        <v>153</v>
      </c>
      <c r="B7748" t="s">
        <v>5288</v>
      </c>
      <c r="C7748" t="s">
        <v>3744</v>
      </c>
      <c r="D7748" t="s">
        <v>153</v>
      </c>
      <c r="E7748" t="s">
        <v>5288</v>
      </c>
      <c r="F7748" t="s">
        <v>3744</v>
      </c>
    </row>
    <row r="7749" spans="1:6" x14ac:dyDescent="0.25">
      <c r="A7749" t="s">
        <v>153</v>
      </c>
      <c r="B7749" t="s">
        <v>5288</v>
      </c>
      <c r="C7749" t="s">
        <v>3802</v>
      </c>
      <c r="D7749" t="s">
        <v>153</v>
      </c>
      <c r="E7749" t="s">
        <v>5288</v>
      </c>
      <c r="F7749" t="s">
        <v>3802</v>
      </c>
    </row>
    <row r="7750" spans="1:6" x14ac:dyDescent="0.25">
      <c r="A7750" t="s">
        <v>153</v>
      </c>
      <c r="B7750" t="s">
        <v>5288</v>
      </c>
      <c r="C7750" t="s">
        <v>5654</v>
      </c>
      <c r="D7750" t="s">
        <v>153</v>
      </c>
      <c r="E7750" t="s">
        <v>5288</v>
      </c>
      <c r="F7750" t="s">
        <v>5654</v>
      </c>
    </row>
    <row r="7751" spans="1:6" x14ac:dyDescent="0.25">
      <c r="A7751" t="s">
        <v>153</v>
      </c>
      <c r="B7751" t="s">
        <v>5288</v>
      </c>
      <c r="C7751" t="s">
        <v>3808</v>
      </c>
      <c r="D7751" t="s">
        <v>153</v>
      </c>
      <c r="E7751" t="s">
        <v>5288</v>
      </c>
      <c r="F7751" t="s">
        <v>3808</v>
      </c>
    </row>
    <row r="7752" spans="1:6" x14ac:dyDescent="0.25">
      <c r="A7752" t="s">
        <v>153</v>
      </c>
      <c r="B7752" t="s">
        <v>5288</v>
      </c>
      <c r="C7752" t="s">
        <v>5661</v>
      </c>
      <c r="D7752" t="s">
        <v>153</v>
      </c>
      <c r="E7752" t="s">
        <v>5288</v>
      </c>
      <c r="F7752" t="s">
        <v>5661</v>
      </c>
    </row>
    <row r="7753" spans="1:6" x14ac:dyDescent="0.25">
      <c r="A7753" t="s">
        <v>153</v>
      </c>
      <c r="B7753" t="s">
        <v>5288</v>
      </c>
      <c r="C7753" t="s">
        <v>3826</v>
      </c>
      <c r="D7753" t="s">
        <v>153</v>
      </c>
      <c r="E7753" t="s">
        <v>5288</v>
      </c>
      <c r="F7753" t="s">
        <v>3826</v>
      </c>
    </row>
    <row r="7754" spans="1:6" x14ac:dyDescent="0.25">
      <c r="A7754" t="s">
        <v>153</v>
      </c>
      <c r="B7754" t="s">
        <v>5288</v>
      </c>
      <c r="C7754" t="s">
        <v>5688</v>
      </c>
      <c r="D7754" t="s">
        <v>153</v>
      </c>
      <c r="E7754" t="s">
        <v>5288</v>
      </c>
      <c r="F7754" t="s">
        <v>5688</v>
      </c>
    </row>
    <row r="7755" spans="1:6" x14ac:dyDescent="0.25">
      <c r="A7755" t="s">
        <v>1948</v>
      </c>
      <c r="B7755" t="s">
        <v>5288</v>
      </c>
      <c r="C7755" t="s">
        <v>3628</v>
      </c>
      <c r="D7755" t="s">
        <v>153</v>
      </c>
      <c r="E7755" t="s">
        <v>5288</v>
      </c>
      <c r="F7755" t="s">
        <v>3628</v>
      </c>
    </row>
    <row r="7756" spans="1:6" x14ac:dyDescent="0.25">
      <c r="A7756" t="s">
        <v>1948</v>
      </c>
      <c r="B7756" t="s">
        <v>5288</v>
      </c>
      <c r="C7756" t="s">
        <v>3744</v>
      </c>
      <c r="D7756" t="s">
        <v>153</v>
      </c>
      <c r="E7756" t="s">
        <v>5288</v>
      </c>
      <c r="F7756" t="s">
        <v>3744</v>
      </c>
    </row>
    <row r="7757" spans="1:6" x14ac:dyDescent="0.25">
      <c r="A7757" t="s">
        <v>1948</v>
      </c>
      <c r="B7757" t="s">
        <v>5288</v>
      </c>
      <c r="C7757" t="s">
        <v>3796</v>
      </c>
      <c r="D7757" t="s">
        <v>153</v>
      </c>
      <c r="E7757" t="s">
        <v>5288</v>
      </c>
      <c r="F7757" t="s">
        <v>3796</v>
      </c>
    </row>
    <row r="7758" spans="1:6" x14ac:dyDescent="0.25">
      <c r="A7758" t="s">
        <v>1948</v>
      </c>
      <c r="B7758" t="s">
        <v>5288</v>
      </c>
      <c r="C7758" t="s">
        <v>5647</v>
      </c>
      <c r="D7758" t="s">
        <v>153</v>
      </c>
      <c r="E7758" t="s">
        <v>5288</v>
      </c>
      <c r="F7758" t="s">
        <v>5647</v>
      </c>
    </row>
    <row r="7759" spans="1:6" x14ac:dyDescent="0.25">
      <c r="A7759" t="s">
        <v>1948</v>
      </c>
      <c r="B7759" t="s">
        <v>5288</v>
      </c>
      <c r="C7759" t="s">
        <v>3802</v>
      </c>
      <c r="D7759" t="s">
        <v>153</v>
      </c>
      <c r="E7759" t="s">
        <v>5288</v>
      </c>
      <c r="F7759" t="s">
        <v>3802</v>
      </c>
    </row>
    <row r="7760" spans="1:6" x14ac:dyDescent="0.25">
      <c r="A7760" t="s">
        <v>1948</v>
      </c>
      <c r="B7760" t="s">
        <v>5288</v>
      </c>
      <c r="C7760" t="s">
        <v>5654</v>
      </c>
      <c r="D7760" t="s">
        <v>153</v>
      </c>
      <c r="E7760" t="s">
        <v>5288</v>
      </c>
      <c r="F7760" t="s">
        <v>5654</v>
      </c>
    </row>
    <row r="7761" spans="1:6" x14ac:dyDescent="0.25">
      <c r="A7761" t="s">
        <v>1948</v>
      </c>
      <c r="B7761" t="s">
        <v>5288</v>
      </c>
      <c r="C7761" t="s">
        <v>3808</v>
      </c>
      <c r="D7761" t="s">
        <v>153</v>
      </c>
      <c r="E7761" t="s">
        <v>5288</v>
      </c>
      <c r="F7761" t="s">
        <v>3808</v>
      </c>
    </row>
    <row r="7762" spans="1:6" x14ac:dyDescent="0.25">
      <c r="A7762" t="s">
        <v>1948</v>
      </c>
      <c r="B7762" t="s">
        <v>5288</v>
      </c>
      <c r="C7762" t="s">
        <v>5661</v>
      </c>
      <c r="D7762" t="s">
        <v>153</v>
      </c>
      <c r="E7762" t="s">
        <v>5288</v>
      </c>
      <c r="F7762" t="s">
        <v>5661</v>
      </c>
    </row>
    <row r="7763" spans="1:6" x14ac:dyDescent="0.25">
      <c r="A7763" t="s">
        <v>1948</v>
      </c>
      <c r="B7763" t="s">
        <v>5288</v>
      </c>
      <c r="C7763" t="s">
        <v>3826</v>
      </c>
      <c r="D7763" t="s">
        <v>153</v>
      </c>
      <c r="E7763" t="s">
        <v>5288</v>
      </c>
      <c r="F7763" t="s">
        <v>3826</v>
      </c>
    </row>
    <row r="7764" spans="1:6" x14ac:dyDescent="0.25">
      <c r="A7764" t="s">
        <v>1948</v>
      </c>
      <c r="B7764" t="s">
        <v>5288</v>
      </c>
      <c r="C7764" t="s">
        <v>5688</v>
      </c>
      <c r="D7764" t="s">
        <v>153</v>
      </c>
      <c r="E7764" t="s">
        <v>5288</v>
      </c>
      <c r="F7764" t="s">
        <v>5688</v>
      </c>
    </row>
    <row r="7765" spans="1:6" x14ac:dyDescent="0.25">
      <c r="A7765" t="s">
        <v>180</v>
      </c>
      <c r="B7765" t="s">
        <v>5288</v>
      </c>
      <c r="C7765" t="s">
        <v>3628</v>
      </c>
      <c r="D7765" t="s">
        <v>180</v>
      </c>
      <c r="E7765" t="s">
        <v>5288</v>
      </c>
      <c r="F7765" t="s">
        <v>3628</v>
      </c>
    </row>
    <row r="7766" spans="1:6" x14ac:dyDescent="0.25">
      <c r="A7766" t="s">
        <v>180</v>
      </c>
      <c r="B7766" t="s">
        <v>5288</v>
      </c>
      <c r="C7766" t="s">
        <v>5654</v>
      </c>
      <c r="D7766" t="s">
        <v>180</v>
      </c>
      <c r="E7766" t="s">
        <v>5288</v>
      </c>
      <c r="F7766" t="s">
        <v>5654</v>
      </c>
    </row>
    <row r="7767" spans="1:6" x14ac:dyDescent="0.25">
      <c r="A7767" t="s">
        <v>180</v>
      </c>
      <c r="B7767" t="s">
        <v>5288</v>
      </c>
      <c r="C7767" t="s">
        <v>3995</v>
      </c>
      <c r="D7767" t="s">
        <v>180</v>
      </c>
      <c r="E7767" t="s">
        <v>5288</v>
      </c>
      <c r="F7767" t="s">
        <v>3995</v>
      </c>
    </row>
    <row r="7768" spans="1:6" x14ac:dyDescent="0.25">
      <c r="A7768" t="s">
        <v>1955</v>
      </c>
      <c r="B7768" t="s">
        <v>5288</v>
      </c>
      <c r="C7768" t="s">
        <v>3628</v>
      </c>
      <c r="D7768" t="s">
        <v>180</v>
      </c>
      <c r="E7768" t="s">
        <v>5288</v>
      </c>
      <c r="F7768" t="s">
        <v>3628</v>
      </c>
    </row>
    <row r="7769" spans="1:6" x14ac:dyDescent="0.25">
      <c r="A7769" t="s">
        <v>1955</v>
      </c>
      <c r="B7769" t="s">
        <v>5288</v>
      </c>
      <c r="C7769" t="s">
        <v>5654</v>
      </c>
      <c r="D7769" t="s">
        <v>180</v>
      </c>
      <c r="E7769" t="s">
        <v>5288</v>
      </c>
      <c r="F7769" t="s">
        <v>5654</v>
      </c>
    </row>
    <row r="7770" spans="1:6" x14ac:dyDescent="0.25">
      <c r="A7770" t="s">
        <v>1955</v>
      </c>
      <c r="B7770" t="s">
        <v>5288</v>
      </c>
      <c r="C7770" t="s">
        <v>3995</v>
      </c>
      <c r="D7770" t="s">
        <v>180</v>
      </c>
      <c r="E7770" t="s">
        <v>5288</v>
      </c>
      <c r="F7770" t="s">
        <v>3995</v>
      </c>
    </row>
    <row r="7771" spans="1:6" x14ac:dyDescent="0.25">
      <c r="A7771" t="s">
        <v>134</v>
      </c>
      <c r="B7771" t="s">
        <v>5284</v>
      </c>
      <c r="C7771" t="s">
        <v>3341</v>
      </c>
      <c r="D7771" t="s">
        <v>134</v>
      </c>
      <c r="E7771" t="s">
        <v>5284</v>
      </c>
      <c r="F7771" t="s">
        <v>3341</v>
      </c>
    </row>
    <row r="7772" spans="1:6" x14ac:dyDescent="0.25">
      <c r="A7772" t="s">
        <v>134</v>
      </c>
      <c r="B7772" t="s">
        <v>5284</v>
      </c>
      <c r="C7772" t="s">
        <v>7593</v>
      </c>
      <c r="D7772" t="s">
        <v>134</v>
      </c>
      <c r="E7772" t="s">
        <v>5284</v>
      </c>
      <c r="F7772" t="s">
        <v>7593</v>
      </c>
    </row>
    <row r="7773" spans="1:6" x14ac:dyDescent="0.25">
      <c r="A7773" t="s">
        <v>134</v>
      </c>
      <c r="B7773" t="s">
        <v>5284</v>
      </c>
      <c r="C7773" t="s">
        <v>3377</v>
      </c>
      <c r="D7773" t="s">
        <v>134</v>
      </c>
      <c r="E7773" t="s">
        <v>5284</v>
      </c>
      <c r="F7773" t="s">
        <v>3377</v>
      </c>
    </row>
    <row r="7774" spans="1:6" x14ac:dyDescent="0.25">
      <c r="A7774" t="s">
        <v>134</v>
      </c>
      <c r="B7774" t="s">
        <v>5284</v>
      </c>
      <c r="C7774" t="s">
        <v>3383</v>
      </c>
      <c r="D7774" t="s">
        <v>134</v>
      </c>
      <c r="E7774" t="s">
        <v>5284</v>
      </c>
      <c r="F7774" t="s">
        <v>3383</v>
      </c>
    </row>
    <row r="7775" spans="1:6" x14ac:dyDescent="0.25">
      <c r="A7775" t="s">
        <v>134</v>
      </c>
      <c r="B7775" t="s">
        <v>5284</v>
      </c>
      <c r="C7775" t="s">
        <v>7948</v>
      </c>
      <c r="D7775" t="s">
        <v>134</v>
      </c>
      <c r="E7775" t="s">
        <v>5284</v>
      </c>
      <c r="F7775" t="s">
        <v>7948</v>
      </c>
    </row>
    <row r="7776" spans="1:6" x14ac:dyDescent="0.25">
      <c r="A7776" t="s">
        <v>134</v>
      </c>
      <c r="B7776" t="s">
        <v>5284</v>
      </c>
      <c r="C7776" t="s">
        <v>3386</v>
      </c>
      <c r="D7776" t="s">
        <v>134</v>
      </c>
      <c r="E7776" t="s">
        <v>5284</v>
      </c>
      <c r="F7776" t="s">
        <v>3386</v>
      </c>
    </row>
    <row r="7777" spans="1:6" x14ac:dyDescent="0.25">
      <c r="A7777" t="s">
        <v>134</v>
      </c>
      <c r="B7777" t="s">
        <v>5284</v>
      </c>
      <c r="C7777" t="s">
        <v>3391</v>
      </c>
      <c r="D7777" t="s">
        <v>134</v>
      </c>
      <c r="E7777" t="s">
        <v>5284</v>
      </c>
      <c r="F7777" t="s">
        <v>3391</v>
      </c>
    </row>
    <row r="7778" spans="1:6" x14ac:dyDescent="0.25">
      <c r="A7778" t="s">
        <v>134</v>
      </c>
      <c r="B7778" t="s">
        <v>5284</v>
      </c>
      <c r="C7778" t="s">
        <v>7957</v>
      </c>
      <c r="D7778" t="s">
        <v>134</v>
      </c>
      <c r="E7778" t="s">
        <v>5284</v>
      </c>
      <c r="F7778" t="s">
        <v>7957</v>
      </c>
    </row>
    <row r="7779" spans="1:6" x14ac:dyDescent="0.25">
      <c r="A7779" t="s">
        <v>134</v>
      </c>
      <c r="B7779" t="s">
        <v>7667</v>
      </c>
      <c r="C7779" t="s">
        <v>3478</v>
      </c>
      <c r="D7779" t="s">
        <v>134</v>
      </c>
      <c r="E7779" t="s">
        <v>7667</v>
      </c>
      <c r="F7779" t="s">
        <v>3478</v>
      </c>
    </row>
    <row r="7780" spans="1:6" x14ac:dyDescent="0.25">
      <c r="A7780" t="s">
        <v>134</v>
      </c>
      <c r="B7780" t="s">
        <v>7667</v>
      </c>
      <c r="C7780" t="s">
        <v>8038</v>
      </c>
      <c r="D7780" t="s">
        <v>134</v>
      </c>
      <c r="E7780" t="s">
        <v>7667</v>
      </c>
      <c r="F7780" t="s">
        <v>8038</v>
      </c>
    </row>
    <row r="7781" spans="1:6" x14ac:dyDescent="0.25">
      <c r="A7781" t="s">
        <v>2064</v>
      </c>
      <c r="B7781" t="s">
        <v>5353</v>
      </c>
      <c r="C7781" t="s">
        <v>8212</v>
      </c>
      <c r="D7781" t="s">
        <v>2065</v>
      </c>
      <c r="E7781" t="s">
        <v>5353</v>
      </c>
      <c r="F7781" t="s">
        <v>8212</v>
      </c>
    </row>
    <row r="7782" spans="1:6" x14ac:dyDescent="0.25">
      <c r="A7782" t="s">
        <v>2064</v>
      </c>
      <c r="B7782" t="s">
        <v>5353</v>
      </c>
      <c r="C7782" t="s">
        <v>8220</v>
      </c>
      <c r="D7782" t="s">
        <v>2065</v>
      </c>
      <c r="E7782" t="s">
        <v>5353</v>
      </c>
      <c r="F7782" t="s">
        <v>8220</v>
      </c>
    </row>
    <row r="7783" spans="1:6" x14ac:dyDescent="0.25">
      <c r="A7783" t="s">
        <v>2064</v>
      </c>
      <c r="B7783" t="s">
        <v>5353</v>
      </c>
      <c r="C7783" t="s">
        <v>4273</v>
      </c>
      <c r="D7783" t="s">
        <v>2065</v>
      </c>
      <c r="E7783" t="s">
        <v>5353</v>
      </c>
      <c r="F7783" t="s">
        <v>4273</v>
      </c>
    </row>
    <row r="7784" spans="1:6" x14ac:dyDescent="0.25">
      <c r="A7784" t="s">
        <v>2064</v>
      </c>
      <c r="B7784" t="s">
        <v>5353</v>
      </c>
      <c r="C7784" t="s">
        <v>7601</v>
      </c>
      <c r="D7784" t="s">
        <v>2065</v>
      </c>
      <c r="E7784" t="s">
        <v>5353</v>
      </c>
      <c r="F7784" t="s">
        <v>7601</v>
      </c>
    </row>
    <row r="7785" spans="1:6" x14ac:dyDescent="0.25">
      <c r="A7785" t="s">
        <v>2064</v>
      </c>
      <c r="B7785" t="s">
        <v>5353</v>
      </c>
      <c r="C7785" t="s">
        <v>7866</v>
      </c>
      <c r="D7785" t="s">
        <v>2065</v>
      </c>
      <c r="E7785" t="s">
        <v>5353</v>
      </c>
      <c r="F7785" t="s">
        <v>7866</v>
      </c>
    </row>
    <row r="7786" spans="1:6" x14ac:dyDescent="0.25">
      <c r="A7786" t="s">
        <v>2064</v>
      </c>
      <c r="B7786" t="s">
        <v>5353</v>
      </c>
      <c r="C7786" t="s">
        <v>7868</v>
      </c>
      <c r="D7786" t="s">
        <v>2065</v>
      </c>
      <c r="E7786" t="s">
        <v>5353</v>
      </c>
      <c r="F7786" t="s">
        <v>7868</v>
      </c>
    </row>
    <row r="7787" spans="1:6" x14ac:dyDescent="0.25">
      <c r="A7787" t="s">
        <v>2064</v>
      </c>
      <c r="B7787" t="s">
        <v>5353</v>
      </c>
      <c r="C7787" t="s">
        <v>7869</v>
      </c>
      <c r="D7787" t="s">
        <v>2065</v>
      </c>
      <c r="E7787" t="s">
        <v>5353</v>
      </c>
      <c r="F7787" t="s">
        <v>7869</v>
      </c>
    </row>
    <row r="7788" spans="1:6" x14ac:dyDescent="0.25">
      <c r="A7788" t="s">
        <v>2064</v>
      </c>
      <c r="B7788" t="s">
        <v>5353</v>
      </c>
      <c r="C7788" t="s">
        <v>8274</v>
      </c>
      <c r="D7788" t="s">
        <v>2065</v>
      </c>
      <c r="E7788" t="s">
        <v>5353</v>
      </c>
      <c r="F7788" t="s">
        <v>8274</v>
      </c>
    </row>
    <row r="7789" spans="1:6" x14ac:dyDescent="0.25">
      <c r="A7789" t="s">
        <v>2064</v>
      </c>
      <c r="B7789" t="s">
        <v>5353</v>
      </c>
      <c r="C7789" t="s">
        <v>8280</v>
      </c>
      <c r="D7789" t="s">
        <v>2065</v>
      </c>
      <c r="E7789" t="s">
        <v>5353</v>
      </c>
      <c r="F7789" t="s">
        <v>8280</v>
      </c>
    </row>
    <row r="7790" spans="1:6" x14ac:dyDescent="0.25">
      <c r="A7790" t="s">
        <v>2064</v>
      </c>
      <c r="B7790" t="s">
        <v>5353</v>
      </c>
      <c r="C7790" t="s">
        <v>8281</v>
      </c>
      <c r="D7790" t="s">
        <v>2065</v>
      </c>
      <c r="E7790" t="s">
        <v>5353</v>
      </c>
      <c r="F7790" t="s">
        <v>8281</v>
      </c>
    </row>
    <row r="7791" spans="1:6" x14ac:dyDescent="0.25">
      <c r="A7791" t="s">
        <v>2064</v>
      </c>
      <c r="B7791" t="s">
        <v>5353</v>
      </c>
      <c r="C7791" t="s">
        <v>4428</v>
      </c>
      <c r="D7791" t="s">
        <v>2065</v>
      </c>
      <c r="E7791" t="s">
        <v>5353</v>
      </c>
      <c r="F7791" t="s">
        <v>4428</v>
      </c>
    </row>
    <row r="7792" spans="1:6" x14ac:dyDescent="0.25">
      <c r="A7792" t="s">
        <v>2064</v>
      </c>
      <c r="B7792" t="s">
        <v>5353</v>
      </c>
      <c r="C7792" t="s">
        <v>8300</v>
      </c>
      <c r="D7792" t="s">
        <v>2065</v>
      </c>
      <c r="E7792" t="s">
        <v>5353</v>
      </c>
      <c r="F7792" t="s">
        <v>8300</v>
      </c>
    </row>
    <row r="7793" spans="1:6" x14ac:dyDescent="0.25">
      <c r="A7793" t="s">
        <v>2064</v>
      </c>
      <c r="B7793" t="s">
        <v>5353</v>
      </c>
      <c r="C7793" t="s">
        <v>8301</v>
      </c>
      <c r="D7793" t="s">
        <v>2065</v>
      </c>
      <c r="E7793" t="s">
        <v>5353</v>
      </c>
      <c r="F7793" t="s">
        <v>8301</v>
      </c>
    </row>
    <row r="7794" spans="1:6" x14ac:dyDescent="0.25">
      <c r="A7794" t="s">
        <v>2064</v>
      </c>
      <c r="B7794" t="s">
        <v>5310</v>
      </c>
      <c r="C7794" t="s">
        <v>3257</v>
      </c>
      <c r="D7794" t="s">
        <v>2065</v>
      </c>
      <c r="E7794" t="s">
        <v>5310</v>
      </c>
      <c r="F7794" t="s">
        <v>3257</v>
      </c>
    </row>
    <row r="7795" spans="1:6" x14ac:dyDescent="0.25">
      <c r="A7795" t="s">
        <v>2064</v>
      </c>
      <c r="B7795" t="s">
        <v>5310</v>
      </c>
      <c r="C7795" t="s">
        <v>7905</v>
      </c>
      <c r="D7795" t="s">
        <v>2065</v>
      </c>
      <c r="E7795" t="s">
        <v>5310</v>
      </c>
      <c r="F7795" t="s">
        <v>7905</v>
      </c>
    </row>
    <row r="7796" spans="1:6" x14ac:dyDescent="0.25">
      <c r="A7796" t="s">
        <v>2064</v>
      </c>
      <c r="B7796" t="s">
        <v>5310</v>
      </c>
      <c r="C7796" t="s">
        <v>7945</v>
      </c>
      <c r="D7796" t="s">
        <v>2065</v>
      </c>
      <c r="E7796" t="s">
        <v>5310</v>
      </c>
      <c r="F7796" t="s">
        <v>7945</v>
      </c>
    </row>
    <row r="7797" spans="1:6" x14ac:dyDescent="0.25">
      <c r="A7797" t="s">
        <v>2064</v>
      </c>
      <c r="B7797" t="s">
        <v>5310</v>
      </c>
      <c r="C7797" t="s">
        <v>7597</v>
      </c>
      <c r="D7797" t="s">
        <v>2065</v>
      </c>
      <c r="E7797" t="s">
        <v>5310</v>
      </c>
      <c r="F7797" t="s">
        <v>7597</v>
      </c>
    </row>
    <row r="7798" spans="1:6" x14ac:dyDescent="0.25">
      <c r="A7798" t="s">
        <v>2064</v>
      </c>
      <c r="B7798" t="s">
        <v>5310</v>
      </c>
      <c r="C7798" t="s">
        <v>9075</v>
      </c>
      <c r="D7798" t="s">
        <v>2065</v>
      </c>
      <c r="E7798" t="s">
        <v>5310</v>
      </c>
      <c r="F7798" t="s">
        <v>9075</v>
      </c>
    </row>
    <row r="7799" spans="1:6" x14ac:dyDescent="0.25">
      <c r="A7799" t="s">
        <v>2064</v>
      </c>
      <c r="B7799" t="s">
        <v>5310</v>
      </c>
      <c r="C7799" t="s">
        <v>8493</v>
      </c>
      <c r="D7799" t="s">
        <v>2065</v>
      </c>
      <c r="E7799" t="s">
        <v>5310</v>
      </c>
      <c r="F7799" t="s">
        <v>8493</v>
      </c>
    </row>
    <row r="7800" spans="1:6" x14ac:dyDescent="0.25">
      <c r="A7800" t="s">
        <v>2064</v>
      </c>
      <c r="B7800" t="s">
        <v>5310</v>
      </c>
      <c r="C7800" t="s">
        <v>7612</v>
      </c>
      <c r="D7800" t="s">
        <v>2065</v>
      </c>
      <c r="E7800" t="s">
        <v>5310</v>
      </c>
      <c r="F7800" t="s">
        <v>7612</v>
      </c>
    </row>
    <row r="7801" spans="1:6" x14ac:dyDescent="0.25">
      <c r="A7801" t="s">
        <v>2064</v>
      </c>
      <c r="B7801" t="s">
        <v>5310</v>
      </c>
      <c r="C7801" t="s">
        <v>7874</v>
      </c>
      <c r="D7801" t="s">
        <v>2065</v>
      </c>
      <c r="E7801" t="s">
        <v>5310</v>
      </c>
      <c r="F7801" t="s">
        <v>7874</v>
      </c>
    </row>
    <row r="7802" spans="1:6" x14ac:dyDescent="0.25">
      <c r="A7802" t="s">
        <v>2064</v>
      </c>
      <c r="B7802" t="s">
        <v>5310</v>
      </c>
      <c r="C7802" t="s">
        <v>8494</v>
      </c>
      <c r="D7802" t="s">
        <v>2065</v>
      </c>
      <c r="E7802" t="s">
        <v>5310</v>
      </c>
      <c r="F7802" t="s">
        <v>8494</v>
      </c>
    </row>
    <row r="7803" spans="1:6" x14ac:dyDescent="0.25">
      <c r="A7803" t="s">
        <v>2064</v>
      </c>
      <c r="B7803" t="s">
        <v>5337</v>
      </c>
      <c r="C7803" t="s">
        <v>4175</v>
      </c>
      <c r="D7803" t="s">
        <v>2065</v>
      </c>
      <c r="E7803" t="s">
        <v>5337</v>
      </c>
      <c r="F7803" t="s">
        <v>4175</v>
      </c>
    </row>
    <row r="7804" spans="1:6" x14ac:dyDescent="0.25">
      <c r="A7804" t="s">
        <v>2064</v>
      </c>
      <c r="B7804" t="s">
        <v>5288</v>
      </c>
      <c r="C7804" t="s">
        <v>7600</v>
      </c>
      <c r="D7804" t="s">
        <v>2065</v>
      </c>
      <c r="E7804" t="s">
        <v>5288</v>
      </c>
      <c r="F7804" t="s">
        <v>7600</v>
      </c>
    </row>
    <row r="7805" spans="1:6" x14ac:dyDescent="0.25">
      <c r="A7805" t="s">
        <v>2064</v>
      </c>
      <c r="B7805" t="s">
        <v>5288</v>
      </c>
      <c r="C7805" t="s">
        <v>7749</v>
      </c>
      <c r="D7805" t="s">
        <v>2065</v>
      </c>
      <c r="E7805" t="s">
        <v>5288</v>
      </c>
      <c r="F7805" t="s">
        <v>7749</v>
      </c>
    </row>
    <row r="7806" spans="1:6" x14ac:dyDescent="0.25">
      <c r="A7806" t="s">
        <v>2064</v>
      </c>
      <c r="B7806" t="s">
        <v>5292</v>
      </c>
      <c r="C7806" t="s">
        <v>7600</v>
      </c>
      <c r="D7806" t="s">
        <v>2065</v>
      </c>
      <c r="E7806" t="s">
        <v>5292</v>
      </c>
      <c r="F7806" t="s">
        <v>7600</v>
      </c>
    </row>
    <row r="7807" spans="1:6" x14ac:dyDescent="0.25">
      <c r="A7807" t="s">
        <v>2064</v>
      </c>
      <c r="B7807" t="s">
        <v>7731</v>
      </c>
      <c r="C7807" t="s">
        <v>7600</v>
      </c>
      <c r="D7807" t="s">
        <v>2065</v>
      </c>
      <c r="E7807" t="s">
        <v>7731</v>
      </c>
      <c r="F7807" t="s">
        <v>7600</v>
      </c>
    </row>
    <row r="7808" spans="1:6" x14ac:dyDescent="0.25">
      <c r="A7808" t="s">
        <v>2064</v>
      </c>
      <c r="B7808" t="s">
        <v>5296</v>
      </c>
      <c r="C7808" t="s">
        <v>3257</v>
      </c>
      <c r="D7808" t="s">
        <v>2065</v>
      </c>
      <c r="E7808" t="s">
        <v>5296</v>
      </c>
      <c r="F7808" t="s">
        <v>3257</v>
      </c>
    </row>
    <row r="7809" spans="1:6" x14ac:dyDescent="0.25">
      <c r="A7809" t="s">
        <v>2064</v>
      </c>
      <c r="B7809" t="s">
        <v>5296</v>
      </c>
      <c r="C7809" t="s">
        <v>7905</v>
      </c>
      <c r="D7809" t="s">
        <v>2065</v>
      </c>
      <c r="E7809" t="s">
        <v>5296</v>
      </c>
      <c r="F7809" t="s">
        <v>7905</v>
      </c>
    </row>
    <row r="7810" spans="1:6" x14ac:dyDescent="0.25">
      <c r="A7810" t="s">
        <v>2064</v>
      </c>
      <c r="B7810" t="s">
        <v>5296</v>
      </c>
      <c r="C7810" t="s">
        <v>7945</v>
      </c>
      <c r="D7810" t="s">
        <v>2065</v>
      </c>
      <c r="E7810" t="s">
        <v>5296</v>
      </c>
      <c r="F7810" t="s">
        <v>7945</v>
      </c>
    </row>
    <row r="7811" spans="1:6" x14ac:dyDescent="0.25">
      <c r="A7811" t="s">
        <v>2064</v>
      </c>
      <c r="B7811" t="s">
        <v>5296</v>
      </c>
      <c r="C7811" t="s">
        <v>7597</v>
      </c>
      <c r="D7811" t="s">
        <v>2065</v>
      </c>
      <c r="E7811" t="s">
        <v>5296</v>
      </c>
      <c r="F7811" t="s">
        <v>7597</v>
      </c>
    </row>
    <row r="7812" spans="1:6" x14ac:dyDescent="0.25">
      <c r="A7812" t="s">
        <v>2064</v>
      </c>
      <c r="B7812" t="s">
        <v>5296</v>
      </c>
      <c r="C7812" t="s">
        <v>9075</v>
      </c>
      <c r="D7812" t="s">
        <v>2065</v>
      </c>
      <c r="E7812" t="s">
        <v>5296</v>
      </c>
      <c r="F7812" t="s">
        <v>9075</v>
      </c>
    </row>
    <row r="7813" spans="1:6" x14ac:dyDescent="0.25">
      <c r="A7813" t="s">
        <v>2064</v>
      </c>
      <c r="B7813" t="s">
        <v>5296</v>
      </c>
      <c r="C7813" t="s">
        <v>8493</v>
      </c>
      <c r="D7813" t="s">
        <v>2065</v>
      </c>
      <c r="E7813" t="s">
        <v>5296</v>
      </c>
      <c r="F7813" t="s">
        <v>8493</v>
      </c>
    </row>
    <row r="7814" spans="1:6" x14ac:dyDescent="0.25">
      <c r="A7814" t="s">
        <v>2064</v>
      </c>
      <c r="B7814" t="s">
        <v>5296</v>
      </c>
      <c r="C7814" t="s">
        <v>7600</v>
      </c>
      <c r="D7814" t="s">
        <v>2065</v>
      </c>
      <c r="E7814" t="s">
        <v>5296</v>
      </c>
      <c r="F7814" t="s">
        <v>7600</v>
      </c>
    </row>
    <row r="7815" spans="1:6" x14ac:dyDescent="0.25">
      <c r="A7815" t="s">
        <v>2064</v>
      </c>
      <c r="B7815" t="s">
        <v>5296</v>
      </c>
      <c r="C7815" t="s">
        <v>8212</v>
      </c>
      <c r="D7815" t="s">
        <v>2065</v>
      </c>
      <c r="E7815" t="s">
        <v>5296</v>
      </c>
      <c r="F7815" t="s">
        <v>8212</v>
      </c>
    </row>
    <row r="7816" spans="1:6" x14ac:dyDescent="0.25">
      <c r="A7816" t="s">
        <v>2064</v>
      </c>
      <c r="B7816" t="s">
        <v>5296</v>
      </c>
      <c r="C7816" t="s">
        <v>8220</v>
      </c>
      <c r="D7816" t="s">
        <v>2065</v>
      </c>
      <c r="E7816" t="s">
        <v>5296</v>
      </c>
      <c r="F7816" t="s">
        <v>8220</v>
      </c>
    </row>
    <row r="7817" spans="1:6" x14ac:dyDescent="0.25">
      <c r="A7817" t="s">
        <v>2064</v>
      </c>
      <c r="B7817" t="s">
        <v>5296</v>
      </c>
      <c r="C7817" t="s">
        <v>4273</v>
      </c>
      <c r="D7817" t="s">
        <v>2065</v>
      </c>
      <c r="E7817" t="s">
        <v>5296</v>
      </c>
      <c r="F7817" t="s">
        <v>4273</v>
      </c>
    </row>
    <row r="7818" spans="1:6" x14ac:dyDescent="0.25">
      <c r="A7818" t="s">
        <v>2064</v>
      </c>
      <c r="B7818" t="s">
        <v>5296</v>
      </c>
      <c r="C7818" t="s">
        <v>7601</v>
      </c>
      <c r="D7818" t="s">
        <v>2065</v>
      </c>
      <c r="E7818" t="s">
        <v>5296</v>
      </c>
      <c r="F7818" t="s">
        <v>7601</v>
      </c>
    </row>
    <row r="7819" spans="1:6" x14ac:dyDescent="0.25">
      <c r="A7819" t="s">
        <v>2064</v>
      </c>
      <c r="B7819" t="s">
        <v>5296</v>
      </c>
      <c r="C7819" t="s">
        <v>7866</v>
      </c>
      <c r="D7819" t="s">
        <v>2065</v>
      </c>
      <c r="E7819" t="s">
        <v>5296</v>
      </c>
      <c r="F7819" t="s">
        <v>7866</v>
      </c>
    </row>
    <row r="7820" spans="1:6" x14ac:dyDescent="0.25">
      <c r="A7820" t="s">
        <v>2064</v>
      </c>
      <c r="B7820" t="s">
        <v>5296</v>
      </c>
      <c r="C7820" t="s">
        <v>7867</v>
      </c>
      <c r="D7820" t="s">
        <v>2065</v>
      </c>
      <c r="E7820" t="s">
        <v>5296</v>
      </c>
      <c r="F7820" t="s">
        <v>7867</v>
      </c>
    </row>
    <row r="7821" spans="1:6" x14ac:dyDescent="0.25">
      <c r="A7821" t="s">
        <v>2064</v>
      </c>
      <c r="B7821" t="s">
        <v>5296</v>
      </c>
      <c r="C7821" t="s">
        <v>7868</v>
      </c>
      <c r="D7821" t="s">
        <v>2065</v>
      </c>
      <c r="E7821" t="s">
        <v>5296</v>
      </c>
      <c r="F7821" t="s">
        <v>7868</v>
      </c>
    </row>
    <row r="7822" spans="1:6" x14ac:dyDescent="0.25">
      <c r="A7822" t="s">
        <v>2064</v>
      </c>
      <c r="B7822" t="s">
        <v>5296</v>
      </c>
      <c r="C7822" t="s">
        <v>7869</v>
      </c>
      <c r="D7822" t="s">
        <v>2065</v>
      </c>
      <c r="E7822" t="s">
        <v>5296</v>
      </c>
      <c r="F7822" t="s">
        <v>7869</v>
      </c>
    </row>
    <row r="7823" spans="1:6" x14ac:dyDescent="0.25">
      <c r="A7823" t="s">
        <v>2064</v>
      </c>
      <c r="B7823" t="s">
        <v>5296</v>
      </c>
      <c r="C7823" t="s">
        <v>8274</v>
      </c>
      <c r="D7823" t="s">
        <v>2065</v>
      </c>
      <c r="E7823" t="s">
        <v>5296</v>
      </c>
      <c r="F7823" t="s">
        <v>8274</v>
      </c>
    </row>
    <row r="7824" spans="1:6" x14ac:dyDescent="0.25">
      <c r="A7824" t="s">
        <v>2064</v>
      </c>
      <c r="B7824" t="s">
        <v>5296</v>
      </c>
      <c r="C7824" t="s">
        <v>8280</v>
      </c>
      <c r="D7824" t="s">
        <v>2065</v>
      </c>
      <c r="E7824" t="s">
        <v>5296</v>
      </c>
      <c r="F7824" t="s">
        <v>8280</v>
      </c>
    </row>
    <row r="7825" spans="1:6" x14ac:dyDescent="0.25">
      <c r="A7825" t="s">
        <v>2064</v>
      </c>
      <c r="B7825" t="s">
        <v>5296</v>
      </c>
      <c r="C7825" t="s">
        <v>8281</v>
      </c>
      <c r="D7825" t="s">
        <v>2065</v>
      </c>
      <c r="E7825" t="s">
        <v>5296</v>
      </c>
      <c r="F7825" t="s">
        <v>8281</v>
      </c>
    </row>
    <row r="7826" spans="1:6" x14ac:dyDescent="0.25">
      <c r="A7826" t="s">
        <v>2064</v>
      </c>
      <c r="B7826" t="s">
        <v>5296</v>
      </c>
      <c r="C7826" t="s">
        <v>4428</v>
      </c>
      <c r="D7826" t="s">
        <v>2065</v>
      </c>
      <c r="E7826" t="s">
        <v>5296</v>
      </c>
      <c r="F7826" t="s">
        <v>4428</v>
      </c>
    </row>
    <row r="7827" spans="1:6" x14ac:dyDescent="0.25">
      <c r="A7827" t="s">
        <v>2064</v>
      </c>
      <c r="B7827" t="s">
        <v>5296</v>
      </c>
      <c r="C7827" t="s">
        <v>7870</v>
      </c>
      <c r="D7827" t="s">
        <v>2065</v>
      </c>
      <c r="E7827" t="s">
        <v>5296</v>
      </c>
      <c r="F7827" t="s">
        <v>7870</v>
      </c>
    </row>
    <row r="7828" spans="1:6" x14ac:dyDescent="0.25">
      <c r="A7828" t="s">
        <v>2064</v>
      </c>
      <c r="B7828" t="s">
        <v>5296</v>
      </c>
      <c r="C7828" t="s">
        <v>8300</v>
      </c>
      <c r="D7828" t="s">
        <v>2065</v>
      </c>
      <c r="E7828" t="s">
        <v>5296</v>
      </c>
      <c r="F7828" t="s">
        <v>8300</v>
      </c>
    </row>
    <row r="7829" spans="1:6" x14ac:dyDescent="0.25">
      <c r="A7829" t="s">
        <v>2064</v>
      </c>
      <c r="B7829" t="s">
        <v>5296</v>
      </c>
      <c r="C7829" t="s">
        <v>8301</v>
      </c>
      <c r="D7829" t="s">
        <v>2065</v>
      </c>
      <c r="E7829" t="s">
        <v>5296</v>
      </c>
      <c r="F7829" t="s">
        <v>8301</v>
      </c>
    </row>
    <row r="7830" spans="1:6" x14ac:dyDescent="0.25">
      <c r="A7830" t="s">
        <v>2064</v>
      </c>
      <c r="B7830" t="s">
        <v>5296</v>
      </c>
      <c r="C7830" t="s">
        <v>7612</v>
      </c>
      <c r="D7830" t="s">
        <v>2065</v>
      </c>
      <c r="E7830" t="s">
        <v>5296</v>
      </c>
      <c r="F7830" t="s">
        <v>7612</v>
      </c>
    </row>
    <row r="7831" spans="1:6" x14ac:dyDescent="0.25">
      <c r="A7831" t="s">
        <v>2064</v>
      </c>
      <c r="B7831" t="s">
        <v>5296</v>
      </c>
      <c r="C7831" t="s">
        <v>7874</v>
      </c>
      <c r="D7831" t="s">
        <v>2065</v>
      </c>
      <c r="E7831" t="s">
        <v>5296</v>
      </c>
      <c r="F7831" t="s">
        <v>7874</v>
      </c>
    </row>
    <row r="7832" spans="1:6" x14ac:dyDescent="0.25">
      <c r="A7832" t="s">
        <v>2064</v>
      </c>
      <c r="B7832" t="s">
        <v>5296</v>
      </c>
      <c r="C7832" t="s">
        <v>8494</v>
      </c>
      <c r="D7832" t="s">
        <v>2065</v>
      </c>
      <c r="E7832" t="s">
        <v>5296</v>
      </c>
      <c r="F7832" t="s">
        <v>8494</v>
      </c>
    </row>
    <row r="7833" spans="1:6" x14ac:dyDescent="0.25">
      <c r="A7833" t="s">
        <v>2064</v>
      </c>
      <c r="B7833" t="s">
        <v>5299</v>
      </c>
      <c r="C7833" t="s">
        <v>7600</v>
      </c>
      <c r="D7833" t="s">
        <v>2065</v>
      </c>
      <c r="E7833" t="s">
        <v>5299</v>
      </c>
      <c r="F7833" t="s">
        <v>7600</v>
      </c>
    </row>
    <row r="7834" spans="1:6" x14ac:dyDescent="0.25">
      <c r="A7834" t="s">
        <v>2064</v>
      </c>
      <c r="B7834" t="s">
        <v>5307</v>
      </c>
      <c r="C7834" t="s">
        <v>3489</v>
      </c>
      <c r="D7834" t="s">
        <v>2065</v>
      </c>
      <c r="E7834" t="s">
        <v>5307</v>
      </c>
      <c r="F7834" t="s">
        <v>3489</v>
      </c>
    </row>
    <row r="7835" spans="1:6" x14ac:dyDescent="0.25">
      <c r="A7835" t="s">
        <v>2064</v>
      </c>
      <c r="B7835" t="s">
        <v>5307</v>
      </c>
      <c r="C7835" t="s">
        <v>3492</v>
      </c>
      <c r="D7835" t="s">
        <v>2065</v>
      </c>
      <c r="E7835" t="s">
        <v>5307</v>
      </c>
      <c r="F7835" t="s">
        <v>3492</v>
      </c>
    </row>
    <row r="7836" spans="1:6" x14ac:dyDescent="0.25">
      <c r="A7836" t="s">
        <v>2064</v>
      </c>
      <c r="B7836" t="s">
        <v>5307</v>
      </c>
      <c r="C7836" t="s">
        <v>3535</v>
      </c>
      <c r="D7836" t="s">
        <v>2065</v>
      </c>
      <c r="E7836" t="s">
        <v>5307</v>
      </c>
      <c r="F7836" t="s">
        <v>3535</v>
      </c>
    </row>
    <row r="7837" spans="1:6" x14ac:dyDescent="0.25">
      <c r="A7837" t="s">
        <v>2064</v>
      </c>
      <c r="B7837" t="s">
        <v>5307</v>
      </c>
      <c r="C7837" t="s">
        <v>7673</v>
      </c>
      <c r="D7837" t="s">
        <v>2065</v>
      </c>
      <c r="E7837" t="s">
        <v>5307</v>
      </c>
      <c r="F7837" t="s">
        <v>7673</v>
      </c>
    </row>
    <row r="7838" spans="1:6" x14ac:dyDescent="0.25">
      <c r="A7838" t="s">
        <v>2064</v>
      </c>
      <c r="B7838" t="s">
        <v>5307</v>
      </c>
      <c r="C7838" t="s">
        <v>3663</v>
      </c>
      <c r="D7838" t="s">
        <v>2065</v>
      </c>
      <c r="E7838" t="s">
        <v>5307</v>
      </c>
      <c r="F7838" t="s">
        <v>3663</v>
      </c>
    </row>
    <row r="7839" spans="1:6" x14ac:dyDescent="0.25">
      <c r="A7839" t="s">
        <v>2064</v>
      </c>
      <c r="B7839" t="s">
        <v>5307</v>
      </c>
      <c r="C7839" t="s">
        <v>7741</v>
      </c>
      <c r="D7839" t="s">
        <v>2065</v>
      </c>
      <c r="E7839" t="s">
        <v>5307</v>
      </c>
      <c r="F7839" t="s">
        <v>7741</v>
      </c>
    </row>
    <row r="7840" spans="1:6" x14ac:dyDescent="0.25">
      <c r="A7840" t="s">
        <v>2064</v>
      </c>
      <c r="B7840" t="s">
        <v>5307</v>
      </c>
      <c r="C7840" t="s">
        <v>7742</v>
      </c>
      <c r="D7840" t="s">
        <v>2065</v>
      </c>
      <c r="E7840" t="s">
        <v>5307</v>
      </c>
      <c r="F7840" t="s">
        <v>7742</v>
      </c>
    </row>
    <row r="7841" spans="1:6" x14ac:dyDescent="0.25">
      <c r="A7841" t="s">
        <v>137</v>
      </c>
      <c r="B7841" t="s">
        <v>5284</v>
      </c>
      <c r="C7841" t="s">
        <v>3323</v>
      </c>
      <c r="D7841" t="s">
        <v>137</v>
      </c>
      <c r="E7841" t="s">
        <v>5284</v>
      </c>
      <c r="F7841" t="s">
        <v>3323</v>
      </c>
    </row>
    <row r="7842" spans="1:6" x14ac:dyDescent="0.25">
      <c r="A7842" t="s">
        <v>137</v>
      </c>
      <c r="B7842" t="s">
        <v>5284</v>
      </c>
      <c r="C7842" t="s">
        <v>3329</v>
      </c>
      <c r="D7842" t="s">
        <v>137</v>
      </c>
      <c r="E7842" t="s">
        <v>5284</v>
      </c>
      <c r="F7842" t="s">
        <v>3329</v>
      </c>
    </row>
    <row r="7843" spans="1:6" x14ac:dyDescent="0.25">
      <c r="A7843" t="s">
        <v>137</v>
      </c>
      <c r="B7843" t="s">
        <v>5284</v>
      </c>
      <c r="C7843" t="s">
        <v>3338</v>
      </c>
      <c r="D7843" t="s">
        <v>137</v>
      </c>
      <c r="E7843" t="s">
        <v>5284</v>
      </c>
      <c r="F7843" t="s">
        <v>3338</v>
      </c>
    </row>
    <row r="7844" spans="1:6" x14ac:dyDescent="0.25">
      <c r="A7844" t="s">
        <v>137</v>
      </c>
      <c r="B7844" t="s">
        <v>5284</v>
      </c>
      <c r="C7844" t="s">
        <v>3341</v>
      </c>
      <c r="D7844" t="s">
        <v>137</v>
      </c>
      <c r="E7844" t="s">
        <v>5284</v>
      </c>
      <c r="F7844" t="s">
        <v>3341</v>
      </c>
    </row>
    <row r="7845" spans="1:6" x14ac:dyDescent="0.25">
      <c r="A7845" t="s">
        <v>137</v>
      </c>
      <c r="B7845" t="s">
        <v>5284</v>
      </c>
      <c r="C7845" t="s">
        <v>8508</v>
      </c>
      <c r="D7845" t="s">
        <v>137</v>
      </c>
      <c r="E7845" t="s">
        <v>5284</v>
      </c>
      <c r="F7845" t="s">
        <v>8508</v>
      </c>
    </row>
    <row r="7846" spans="1:6" x14ac:dyDescent="0.25">
      <c r="A7846" t="s">
        <v>137</v>
      </c>
      <c r="B7846" t="s">
        <v>5284</v>
      </c>
      <c r="C7846" t="s">
        <v>8510</v>
      </c>
      <c r="D7846" t="s">
        <v>137</v>
      </c>
      <c r="E7846" t="s">
        <v>5284</v>
      </c>
      <c r="F7846" t="s">
        <v>8510</v>
      </c>
    </row>
    <row r="7847" spans="1:6" x14ac:dyDescent="0.25">
      <c r="A7847" t="s">
        <v>137</v>
      </c>
      <c r="B7847" t="s">
        <v>5284</v>
      </c>
      <c r="C7847" t="s">
        <v>8512</v>
      </c>
      <c r="D7847" t="s">
        <v>137</v>
      </c>
      <c r="E7847" t="s">
        <v>5284</v>
      </c>
      <c r="F7847" t="s">
        <v>8512</v>
      </c>
    </row>
    <row r="7848" spans="1:6" x14ac:dyDescent="0.25">
      <c r="A7848" t="s">
        <v>137</v>
      </c>
      <c r="B7848" t="s">
        <v>5284</v>
      </c>
      <c r="C7848" t="s">
        <v>8513</v>
      </c>
      <c r="D7848" t="s">
        <v>137</v>
      </c>
      <c r="E7848" t="s">
        <v>5284</v>
      </c>
      <c r="F7848" t="s">
        <v>8513</v>
      </c>
    </row>
    <row r="7849" spans="1:6" x14ac:dyDescent="0.25">
      <c r="A7849" t="s">
        <v>137</v>
      </c>
      <c r="B7849" t="s">
        <v>5284</v>
      </c>
      <c r="C7849" t="s">
        <v>9087</v>
      </c>
      <c r="D7849" t="s">
        <v>137</v>
      </c>
      <c r="E7849" t="s">
        <v>5284</v>
      </c>
      <c r="F7849" t="s">
        <v>9087</v>
      </c>
    </row>
    <row r="7850" spans="1:6" x14ac:dyDescent="0.25">
      <c r="A7850" t="s">
        <v>137</v>
      </c>
      <c r="B7850" t="s">
        <v>5284</v>
      </c>
      <c r="C7850" t="s">
        <v>9088</v>
      </c>
      <c r="D7850" t="s">
        <v>137</v>
      </c>
      <c r="E7850" t="s">
        <v>5284</v>
      </c>
      <c r="F7850" t="s">
        <v>9088</v>
      </c>
    </row>
    <row r="7851" spans="1:6" x14ac:dyDescent="0.25">
      <c r="A7851" t="s">
        <v>137</v>
      </c>
      <c r="B7851" t="s">
        <v>5284</v>
      </c>
      <c r="C7851" t="s">
        <v>8515</v>
      </c>
      <c r="D7851" t="s">
        <v>137</v>
      </c>
      <c r="E7851" t="s">
        <v>5284</v>
      </c>
      <c r="F7851" t="s">
        <v>8515</v>
      </c>
    </row>
    <row r="7852" spans="1:6" x14ac:dyDescent="0.25">
      <c r="A7852" t="s">
        <v>137</v>
      </c>
      <c r="B7852" t="s">
        <v>5284</v>
      </c>
      <c r="C7852" t="s">
        <v>9089</v>
      </c>
      <c r="D7852" t="s">
        <v>137</v>
      </c>
      <c r="E7852" t="s">
        <v>5284</v>
      </c>
      <c r="F7852" t="s">
        <v>9089</v>
      </c>
    </row>
    <row r="7853" spans="1:6" x14ac:dyDescent="0.25">
      <c r="A7853" t="s">
        <v>137</v>
      </c>
      <c r="B7853" t="s">
        <v>5284</v>
      </c>
      <c r="C7853" t="s">
        <v>9090</v>
      </c>
      <c r="D7853" t="s">
        <v>137</v>
      </c>
      <c r="E7853" t="s">
        <v>5284</v>
      </c>
      <c r="F7853" t="s">
        <v>9090</v>
      </c>
    </row>
    <row r="7854" spans="1:6" x14ac:dyDescent="0.25">
      <c r="A7854" t="s">
        <v>137</v>
      </c>
      <c r="B7854" t="s">
        <v>5284</v>
      </c>
      <c r="C7854" t="s">
        <v>9091</v>
      </c>
      <c r="D7854" t="s">
        <v>137</v>
      </c>
      <c r="E7854" t="s">
        <v>5284</v>
      </c>
      <c r="F7854" t="s">
        <v>9091</v>
      </c>
    </row>
    <row r="7855" spans="1:6" x14ac:dyDescent="0.25">
      <c r="A7855" t="s">
        <v>137</v>
      </c>
      <c r="B7855" t="s">
        <v>5284</v>
      </c>
      <c r="C7855" t="s">
        <v>9092</v>
      </c>
      <c r="D7855" t="s">
        <v>137</v>
      </c>
      <c r="E7855" t="s">
        <v>5284</v>
      </c>
      <c r="F7855" t="s">
        <v>9092</v>
      </c>
    </row>
    <row r="7856" spans="1:6" x14ac:dyDescent="0.25">
      <c r="A7856" t="s">
        <v>137</v>
      </c>
      <c r="B7856" t="s">
        <v>5284</v>
      </c>
      <c r="C7856" t="s">
        <v>9093</v>
      </c>
      <c r="D7856" t="s">
        <v>137</v>
      </c>
      <c r="E7856" t="s">
        <v>5284</v>
      </c>
      <c r="F7856" t="s">
        <v>9093</v>
      </c>
    </row>
    <row r="7857" spans="1:6" x14ac:dyDescent="0.25">
      <c r="A7857" t="s">
        <v>137</v>
      </c>
      <c r="B7857" t="s">
        <v>5284</v>
      </c>
      <c r="C7857" t="s">
        <v>9094</v>
      </c>
      <c r="D7857" t="s">
        <v>137</v>
      </c>
      <c r="E7857" t="s">
        <v>5284</v>
      </c>
      <c r="F7857" t="s">
        <v>9094</v>
      </c>
    </row>
    <row r="7858" spans="1:6" x14ac:dyDescent="0.25">
      <c r="A7858" t="s">
        <v>137</v>
      </c>
      <c r="B7858" t="s">
        <v>5284</v>
      </c>
      <c r="C7858" t="s">
        <v>8516</v>
      </c>
      <c r="D7858" t="s">
        <v>137</v>
      </c>
      <c r="E7858" t="s">
        <v>5284</v>
      </c>
      <c r="F7858" t="s">
        <v>8516</v>
      </c>
    </row>
    <row r="7859" spans="1:6" x14ac:dyDescent="0.25">
      <c r="A7859" t="s">
        <v>137</v>
      </c>
      <c r="B7859" t="s">
        <v>5284</v>
      </c>
      <c r="C7859" t="s">
        <v>8517</v>
      </c>
      <c r="D7859" t="s">
        <v>137</v>
      </c>
      <c r="E7859" t="s">
        <v>5284</v>
      </c>
      <c r="F7859" t="s">
        <v>8517</v>
      </c>
    </row>
    <row r="7860" spans="1:6" x14ac:dyDescent="0.25">
      <c r="A7860" t="s">
        <v>137</v>
      </c>
      <c r="B7860" t="s">
        <v>5284</v>
      </c>
      <c r="C7860" t="s">
        <v>8518</v>
      </c>
      <c r="D7860" t="s">
        <v>137</v>
      </c>
      <c r="E7860" t="s">
        <v>5284</v>
      </c>
      <c r="F7860" t="s">
        <v>8518</v>
      </c>
    </row>
    <row r="7861" spans="1:6" x14ac:dyDescent="0.25">
      <c r="A7861" t="s">
        <v>137</v>
      </c>
      <c r="B7861" t="s">
        <v>5284</v>
      </c>
      <c r="C7861" t="s">
        <v>8519</v>
      </c>
      <c r="D7861" t="s">
        <v>137</v>
      </c>
      <c r="E7861" t="s">
        <v>5284</v>
      </c>
      <c r="F7861" t="s">
        <v>8519</v>
      </c>
    </row>
    <row r="7862" spans="1:6" x14ac:dyDescent="0.25">
      <c r="A7862" t="s">
        <v>137</v>
      </c>
      <c r="B7862" t="s">
        <v>5284</v>
      </c>
      <c r="C7862" t="s">
        <v>8520</v>
      </c>
      <c r="D7862" t="s">
        <v>137</v>
      </c>
      <c r="E7862" t="s">
        <v>5284</v>
      </c>
      <c r="F7862" t="s">
        <v>8520</v>
      </c>
    </row>
    <row r="7863" spans="1:6" x14ac:dyDescent="0.25">
      <c r="A7863" t="s">
        <v>137</v>
      </c>
      <c r="B7863" t="s">
        <v>5284</v>
      </c>
      <c r="C7863" t="s">
        <v>8521</v>
      </c>
      <c r="D7863" t="s">
        <v>137</v>
      </c>
      <c r="E7863" t="s">
        <v>5284</v>
      </c>
      <c r="F7863" t="s">
        <v>8521</v>
      </c>
    </row>
    <row r="7864" spans="1:6" x14ac:dyDescent="0.25">
      <c r="A7864" t="s">
        <v>137</v>
      </c>
      <c r="B7864" t="s">
        <v>5284</v>
      </c>
      <c r="C7864" t="s">
        <v>8522</v>
      </c>
      <c r="D7864" t="s">
        <v>137</v>
      </c>
      <c r="E7864" t="s">
        <v>5284</v>
      </c>
      <c r="F7864" t="s">
        <v>8522</v>
      </c>
    </row>
    <row r="7865" spans="1:6" x14ac:dyDescent="0.25">
      <c r="A7865" t="s">
        <v>137</v>
      </c>
      <c r="B7865" t="s">
        <v>5284</v>
      </c>
      <c r="C7865" t="s">
        <v>8523</v>
      </c>
      <c r="D7865" t="s">
        <v>137</v>
      </c>
      <c r="E7865" t="s">
        <v>5284</v>
      </c>
      <c r="F7865" t="s">
        <v>8523</v>
      </c>
    </row>
    <row r="7866" spans="1:6" x14ac:dyDescent="0.25">
      <c r="A7866" t="s">
        <v>137</v>
      </c>
      <c r="B7866" t="s">
        <v>5284</v>
      </c>
      <c r="C7866" t="s">
        <v>8524</v>
      </c>
      <c r="D7866" t="s">
        <v>137</v>
      </c>
      <c r="E7866" t="s">
        <v>5284</v>
      </c>
      <c r="F7866" t="s">
        <v>8524</v>
      </c>
    </row>
    <row r="7867" spans="1:6" x14ac:dyDescent="0.25">
      <c r="A7867" t="s">
        <v>137</v>
      </c>
      <c r="B7867" t="s">
        <v>5284</v>
      </c>
      <c r="C7867" t="s">
        <v>8525</v>
      </c>
      <c r="D7867" t="s">
        <v>137</v>
      </c>
      <c r="E7867" t="s">
        <v>5284</v>
      </c>
      <c r="F7867" t="s">
        <v>8525</v>
      </c>
    </row>
    <row r="7868" spans="1:6" x14ac:dyDescent="0.25">
      <c r="A7868" t="s">
        <v>137</v>
      </c>
      <c r="B7868" t="s">
        <v>5284</v>
      </c>
      <c r="C7868" t="s">
        <v>8526</v>
      </c>
      <c r="D7868" t="s">
        <v>137</v>
      </c>
      <c r="E7868" t="s">
        <v>5284</v>
      </c>
      <c r="F7868" t="s">
        <v>8526</v>
      </c>
    </row>
    <row r="7869" spans="1:6" x14ac:dyDescent="0.25">
      <c r="A7869" t="s">
        <v>137</v>
      </c>
      <c r="B7869" t="s">
        <v>5284</v>
      </c>
      <c r="C7869" t="s">
        <v>8527</v>
      </c>
      <c r="D7869" t="s">
        <v>137</v>
      </c>
      <c r="E7869" t="s">
        <v>5284</v>
      </c>
      <c r="F7869" t="s">
        <v>8527</v>
      </c>
    </row>
    <row r="7870" spans="1:6" x14ac:dyDescent="0.25">
      <c r="A7870" t="s">
        <v>137</v>
      </c>
      <c r="B7870" t="s">
        <v>5284</v>
      </c>
      <c r="C7870" t="s">
        <v>8528</v>
      </c>
      <c r="D7870" t="s">
        <v>137</v>
      </c>
      <c r="E7870" t="s">
        <v>5284</v>
      </c>
      <c r="F7870" t="s">
        <v>8528</v>
      </c>
    </row>
    <row r="7871" spans="1:6" x14ac:dyDescent="0.25">
      <c r="A7871" t="s">
        <v>137</v>
      </c>
      <c r="B7871" t="s">
        <v>5284</v>
      </c>
      <c r="C7871" t="s">
        <v>9095</v>
      </c>
      <c r="D7871" t="s">
        <v>137</v>
      </c>
      <c r="E7871" t="s">
        <v>5284</v>
      </c>
      <c r="F7871" t="s">
        <v>9095</v>
      </c>
    </row>
    <row r="7872" spans="1:6" x14ac:dyDescent="0.25">
      <c r="A7872" t="s">
        <v>137</v>
      </c>
      <c r="B7872" t="s">
        <v>5284</v>
      </c>
      <c r="C7872" t="s">
        <v>8529</v>
      </c>
      <c r="D7872" t="s">
        <v>137</v>
      </c>
      <c r="E7872" t="s">
        <v>5284</v>
      </c>
      <c r="F7872" t="s">
        <v>8529</v>
      </c>
    </row>
    <row r="7873" spans="1:6" x14ac:dyDescent="0.25">
      <c r="A7873" t="s">
        <v>137</v>
      </c>
      <c r="B7873" t="s">
        <v>5284</v>
      </c>
      <c r="C7873" t="s">
        <v>8530</v>
      </c>
      <c r="D7873" t="s">
        <v>137</v>
      </c>
      <c r="E7873" t="s">
        <v>5284</v>
      </c>
      <c r="F7873" t="s">
        <v>8530</v>
      </c>
    </row>
    <row r="7874" spans="1:6" x14ac:dyDescent="0.25">
      <c r="A7874" t="s">
        <v>137</v>
      </c>
      <c r="B7874" t="s">
        <v>5284</v>
      </c>
      <c r="C7874" t="s">
        <v>8531</v>
      </c>
      <c r="D7874" t="s">
        <v>137</v>
      </c>
      <c r="E7874" t="s">
        <v>5284</v>
      </c>
      <c r="F7874" t="s">
        <v>8531</v>
      </c>
    </row>
    <row r="7875" spans="1:6" x14ac:dyDescent="0.25">
      <c r="A7875" t="s">
        <v>137</v>
      </c>
      <c r="B7875" t="s">
        <v>5284</v>
      </c>
      <c r="C7875" t="s">
        <v>8532</v>
      </c>
      <c r="D7875" t="s">
        <v>137</v>
      </c>
      <c r="E7875" t="s">
        <v>5284</v>
      </c>
      <c r="F7875" t="s">
        <v>8532</v>
      </c>
    </row>
    <row r="7876" spans="1:6" x14ac:dyDescent="0.25">
      <c r="A7876" t="s">
        <v>137</v>
      </c>
      <c r="B7876" t="s">
        <v>5284</v>
      </c>
      <c r="C7876" t="s">
        <v>8533</v>
      </c>
      <c r="D7876" t="s">
        <v>137</v>
      </c>
      <c r="E7876" t="s">
        <v>5284</v>
      </c>
      <c r="F7876" t="s">
        <v>8533</v>
      </c>
    </row>
    <row r="7877" spans="1:6" x14ac:dyDescent="0.25">
      <c r="A7877" t="s">
        <v>137</v>
      </c>
      <c r="B7877" t="s">
        <v>5284</v>
      </c>
      <c r="C7877" t="s">
        <v>8534</v>
      </c>
      <c r="D7877" t="s">
        <v>137</v>
      </c>
      <c r="E7877" t="s">
        <v>5284</v>
      </c>
      <c r="F7877" t="s">
        <v>8534</v>
      </c>
    </row>
    <row r="7878" spans="1:6" x14ac:dyDescent="0.25">
      <c r="A7878" t="s">
        <v>137</v>
      </c>
      <c r="B7878" t="s">
        <v>5284</v>
      </c>
      <c r="C7878" t="s">
        <v>8535</v>
      </c>
      <c r="D7878" t="s">
        <v>137</v>
      </c>
      <c r="E7878" t="s">
        <v>5284</v>
      </c>
      <c r="F7878" t="s">
        <v>8535</v>
      </c>
    </row>
    <row r="7879" spans="1:6" x14ac:dyDescent="0.25">
      <c r="A7879" t="s">
        <v>137</v>
      </c>
      <c r="B7879" t="s">
        <v>5284</v>
      </c>
      <c r="C7879" t="s">
        <v>8536</v>
      </c>
      <c r="D7879" t="s">
        <v>137</v>
      </c>
      <c r="E7879" t="s">
        <v>5284</v>
      </c>
      <c r="F7879" t="s">
        <v>8536</v>
      </c>
    </row>
    <row r="7880" spans="1:6" x14ac:dyDescent="0.25">
      <c r="A7880" t="s">
        <v>137</v>
      </c>
      <c r="B7880" t="s">
        <v>5284</v>
      </c>
      <c r="C7880" t="s">
        <v>8537</v>
      </c>
      <c r="D7880" t="s">
        <v>137</v>
      </c>
      <c r="E7880" t="s">
        <v>5284</v>
      </c>
      <c r="F7880" t="s">
        <v>8537</v>
      </c>
    </row>
    <row r="7881" spans="1:6" x14ac:dyDescent="0.25">
      <c r="A7881" t="s">
        <v>137</v>
      </c>
      <c r="B7881" t="s">
        <v>5284</v>
      </c>
      <c r="C7881" t="s">
        <v>8538</v>
      </c>
      <c r="D7881" t="s">
        <v>137</v>
      </c>
      <c r="E7881" t="s">
        <v>5284</v>
      </c>
      <c r="F7881" t="s">
        <v>8538</v>
      </c>
    </row>
    <row r="7882" spans="1:6" x14ac:dyDescent="0.25">
      <c r="A7882" t="s">
        <v>137</v>
      </c>
      <c r="B7882" t="s">
        <v>5284</v>
      </c>
      <c r="C7882" t="s">
        <v>8539</v>
      </c>
      <c r="D7882" t="s">
        <v>137</v>
      </c>
      <c r="E7882" t="s">
        <v>5284</v>
      </c>
      <c r="F7882" t="s">
        <v>8539</v>
      </c>
    </row>
    <row r="7883" spans="1:6" x14ac:dyDescent="0.25">
      <c r="A7883" t="s">
        <v>137</v>
      </c>
      <c r="B7883" t="s">
        <v>5284</v>
      </c>
      <c r="C7883" t="s">
        <v>8540</v>
      </c>
      <c r="D7883" t="s">
        <v>137</v>
      </c>
      <c r="E7883" t="s">
        <v>5284</v>
      </c>
      <c r="F7883" t="s">
        <v>8540</v>
      </c>
    </row>
    <row r="7884" spans="1:6" x14ac:dyDescent="0.25">
      <c r="A7884" t="s">
        <v>137</v>
      </c>
      <c r="B7884" t="s">
        <v>5284</v>
      </c>
      <c r="C7884" t="s">
        <v>8541</v>
      </c>
      <c r="D7884" t="s">
        <v>137</v>
      </c>
      <c r="E7884" t="s">
        <v>5284</v>
      </c>
      <c r="F7884" t="s">
        <v>8541</v>
      </c>
    </row>
    <row r="7885" spans="1:6" x14ac:dyDescent="0.25">
      <c r="A7885" t="s">
        <v>137</v>
      </c>
      <c r="B7885" t="s">
        <v>5284</v>
      </c>
      <c r="C7885" t="s">
        <v>8542</v>
      </c>
      <c r="D7885" t="s">
        <v>137</v>
      </c>
      <c r="E7885" t="s">
        <v>5284</v>
      </c>
      <c r="F7885" t="s">
        <v>8542</v>
      </c>
    </row>
    <row r="7886" spans="1:6" x14ac:dyDescent="0.25">
      <c r="A7886" t="s">
        <v>137</v>
      </c>
      <c r="B7886" t="s">
        <v>5284</v>
      </c>
      <c r="C7886" t="s">
        <v>8543</v>
      </c>
      <c r="D7886" t="s">
        <v>137</v>
      </c>
      <c r="E7886" t="s">
        <v>5284</v>
      </c>
      <c r="F7886" t="s">
        <v>8543</v>
      </c>
    </row>
    <row r="7887" spans="1:6" x14ac:dyDescent="0.25">
      <c r="A7887" t="s">
        <v>137</v>
      </c>
      <c r="B7887" t="s">
        <v>5284</v>
      </c>
      <c r="C7887" t="s">
        <v>8544</v>
      </c>
      <c r="D7887" t="s">
        <v>137</v>
      </c>
      <c r="E7887" t="s">
        <v>5284</v>
      </c>
      <c r="F7887" t="s">
        <v>8544</v>
      </c>
    </row>
    <row r="7888" spans="1:6" x14ac:dyDescent="0.25">
      <c r="A7888" t="s">
        <v>137</v>
      </c>
      <c r="B7888" t="s">
        <v>5284</v>
      </c>
      <c r="C7888" t="s">
        <v>8545</v>
      </c>
      <c r="D7888" t="s">
        <v>137</v>
      </c>
      <c r="E7888" t="s">
        <v>5284</v>
      </c>
      <c r="F7888" t="s">
        <v>8545</v>
      </c>
    </row>
    <row r="7889" spans="1:6" x14ac:dyDescent="0.25">
      <c r="A7889" t="s">
        <v>137</v>
      </c>
      <c r="B7889" t="s">
        <v>5284</v>
      </c>
      <c r="C7889" t="s">
        <v>8546</v>
      </c>
      <c r="D7889" t="s">
        <v>137</v>
      </c>
      <c r="E7889" t="s">
        <v>5284</v>
      </c>
      <c r="F7889" t="s">
        <v>8546</v>
      </c>
    </row>
    <row r="7890" spans="1:6" x14ac:dyDescent="0.25">
      <c r="A7890" t="s">
        <v>137</v>
      </c>
      <c r="B7890" t="s">
        <v>5284</v>
      </c>
      <c r="C7890" t="s">
        <v>8547</v>
      </c>
      <c r="D7890" t="s">
        <v>137</v>
      </c>
      <c r="E7890" t="s">
        <v>5284</v>
      </c>
      <c r="F7890" t="s">
        <v>8547</v>
      </c>
    </row>
    <row r="7891" spans="1:6" x14ac:dyDescent="0.25">
      <c r="A7891" t="s">
        <v>137</v>
      </c>
      <c r="B7891" t="s">
        <v>5284</v>
      </c>
      <c r="C7891" t="s">
        <v>8548</v>
      </c>
      <c r="D7891" t="s">
        <v>137</v>
      </c>
      <c r="E7891" t="s">
        <v>5284</v>
      </c>
      <c r="F7891" t="s">
        <v>8548</v>
      </c>
    </row>
    <row r="7892" spans="1:6" x14ac:dyDescent="0.25">
      <c r="A7892" t="s">
        <v>137</v>
      </c>
      <c r="B7892" t="s">
        <v>5284</v>
      </c>
      <c r="C7892" t="s">
        <v>8549</v>
      </c>
      <c r="D7892" t="s">
        <v>137</v>
      </c>
      <c r="E7892" t="s">
        <v>5284</v>
      </c>
      <c r="F7892" t="s">
        <v>8549</v>
      </c>
    </row>
    <row r="7893" spans="1:6" x14ac:dyDescent="0.25">
      <c r="A7893" t="s">
        <v>137</v>
      </c>
      <c r="B7893" t="s">
        <v>5284</v>
      </c>
      <c r="C7893" t="s">
        <v>8550</v>
      </c>
      <c r="D7893" t="s">
        <v>137</v>
      </c>
      <c r="E7893" t="s">
        <v>5284</v>
      </c>
      <c r="F7893" t="s">
        <v>8550</v>
      </c>
    </row>
    <row r="7894" spans="1:6" x14ac:dyDescent="0.25">
      <c r="A7894" t="s">
        <v>137</v>
      </c>
      <c r="B7894" t="s">
        <v>5284</v>
      </c>
      <c r="C7894" t="s">
        <v>8551</v>
      </c>
      <c r="D7894" t="s">
        <v>137</v>
      </c>
      <c r="E7894" t="s">
        <v>5284</v>
      </c>
      <c r="F7894" t="s">
        <v>8551</v>
      </c>
    </row>
    <row r="7895" spans="1:6" x14ac:dyDescent="0.25">
      <c r="A7895" t="s">
        <v>137</v>
      </c>
      <c r="B7895" t="s">
        <v>5284</v>
      </c>
      <c r="C7895" t="s">
        <v>8552</v>
      </c>
      <c r="D7895" t="s">
        <v>137</v>
      </c>
      <c r="E7895" t="s">
        <v>5284</v>
      </c>
      <c r="F7895" t="s">
        <v>8552</v>
      </c>
    </row>
    <row r="7896" spans="1:6" x14ac:dyDescent="0.25">
      <c r="A7896" t="s">
        <v>137</v>
      </c>
      <c r="B7896" t="s">
        <v>5284</v>
      </c>
      <c r="C7896" t="s">
        <v>8553</v>
      </c>
      <c r="D7896" t="s">
        <v>137</v>
      </c>
      <c r="E7896" t="s">
        <v>5284</v>
      </c>
      <c r="F7896" t="s">
        <v>8553</v>
      </c>
    </row>
    <row r="7897" spans="1:6" x14ac:dyDescent="0.25">
      <c r="A7897" t="s">
        <v>137</v>
      </c>
      <c r="B7897" t="s">
        <v>5284</v>
      </c>
      <c r="C7897" t="s">
        <v>8554</v>
      </c>
      <c r="D7897" t="s">
        <v>137</v>
      </c>
      <c r="E7897" t="s">
        <v>5284</v>
      </c>
      <c r="F7897" t="s">
        <v>8554</v>
      </c>
    </row>
    <row r="7898" spans="1:6" x14ac:dyDescent="0.25">
      <c r="A7898" t="s">
        <v>137</v>
      </c>
      <c r="B7898" t="s">
        <v>5284</v>
      </c>
      <c r="C7898" t="s">
        <v>8555</v>
      </c>
      <c r="D7898" t="s">
        <v>137</v>
      </c>
      <c r="E7898" t="s">
        <v>5284</v>
      </c>
      <c r="F7898" t="s">
        <v>8555</v>
      </c>
    </row>
    <row r="7899" spans="1:6" x14ac:dyDescent="0.25">
      <c r="A7899" t="s">
        <v>137</v>
      </c>
      <c r="B7899" t="s">
        <v>5284</v>
      </c>
      <c r="C7899" t="s">
        <v>8556</v>
      </c>
      <c r="D7899" t="s">
        <v>137</v>
      </c>
      <c r="E7899" t="s">
        <v>5284</v>
      </c>
      <c r="F7899" t="s">
        <v>8556</v>
      </c>
    </row>
    <row r="7900" spans="1:6" x14ac:dyDescent="0.25">
      <c r="A7900" t="s">
        <v>137</v>
      </c>
      <c r="B7900" t="s">
        <v>5284</v>
      </c>
      <c r="C7900" t="s">
        <v>8557</v>
      </c>
      <c r="D7900" t="s">
        <v>137</v>
      </c>
      <c r="E7900" t="s">
        <v>5284</v>
      </c>
      <c r="F7900" t="s">
        <v>8557</v>
      </c>
    </row>
    <row r="7901" spans="1:6" x14ac:dyDescent="0.25">
      <c r="A7901" t="s">
        <v>137</v>
      </c>
      <c r="B7901" t="s">
        <v>5284</v>
      </c>
      <c r="C7901" t="s">
        <v>8558</v>
      </c>
      <c r="D7901" t="s">
        <v>137</v>
      </c>
      <c r="E7901" t="s">
        <v>5284</v>
      </c>
      <c r="F7901" t="s">
        <v>8558</v>
      </c>
    </row>
    <row r="7902" spans="1:6" x14ac:dyDescent="0.25">
      <c r="A7902" t="s">
        <v>137</v>
      </c>
      <c r="B7902" t="s">
        <v>5284</v>
      </c>
      <c r="C7902" t="s">
        <v>8559</v>
      </c>
      <c r="D7902" t="s">
        <v>137</v>
      </c>
      <c r="E7902" t="s">
        <v>5284</v>
      </c>
      <c r="F7902" t="s">
        <v>8559</v>
      </c>
    </row>
    <row r="7903" spans="1:6" x14ac:dyDescent="0.25">
      <c r="A7903" t="s">
        <v>137</v>
      </c>
      <c r="B7903" t="s">
        <v>5284</v>
      </c>
      <c r="C7903" t="s">
        <v>8560</v>
      </c>
      <c r="D7903" t="s">
        <v>137</v>
      </c>
      <c r="E7903" t="s">
        <v>5284</v>
      </c>
      <c r="F7903" t="s">
        <v>8560</v>
      </c>
    </row>
    <row r="7904" spans="1:6" x14ac:dyDescent="0.25">
      <c r="A7904" t="s">
        <v>137</v>
      </c>
      <c r="B7904" t="s">
        <v>5284</v>
      </c>
      <c r="C7904" t="s">
        <v>8561</v>
      </c>
      <c r="D7904" t="s">
        <v>137</v>
      </c>
      <c r="E7904" t="s">
        <v>5284</v>
      </c>
      <c r="F7904" t="s">
        <v>8561</v>
      </c>
    </row>
    <row r="7905" spans="1:6" x14ac:dyDescent="0.25">
      <c r="A7905" t="s">
        <v>137</v>
      </c>
      <c r="B7905" t="s">
        <v>5284</v>
      </c>
      <c r="C7905" t="s">
        <v>8562</v>
      </c>
      <c r="D7905" t="s">
        <v>137</v>
      </c>
      <c r="E7905" t="s">
        <v>5284</v>
      </c>
      <c r="F7905" t="s">
        <v>8562</v>
      </c>
    </row>
    <row r="7906" spans="1:6" x14ac:dyDescent="0.25">
      <c r="A7906" t="s">
        <v>137</v>
      </c>
      <c r="B7906" t="s">
        <v>5284</v>
      </c>
      <c r="C7906" t="s">
        <v>8563</v>
      </c>
      <c r="D7906" t="s">
        <v>137</v>
      </c>
      <c r="E7906" t="s">
        <v>5284</v>
      </c>
      <c r="F7906" t="s">
        <v>8563</v>
      </c>
    </row>
    <row r="7907" spans="1:6" x14ac:dyDescent="0.25">
      <c r="A7907" t="s">
        <v>137</v>
      </c>
      <c r="B7907" t="s">
        <v>5284</v>
      </c>
      <c r="C7907" t="s">
        <v>8564</v>
      </c>
      <c r="D7907" t="s">
        <v>137</v>
      </c>
      <c r="E7907" t="s">
        <v>5284</v>
      </c>
      <c r="F7907" t="s">
        <v>8564</v>
      </c>
    </row>
    <row r="7908" spans="1:6" x14ac:dyDescent="0.25">
      <c r="A7908" t="s">
        <v>137</v>
      </c>
      <c r="B7908" t="s">
        <v>5284</v>
      </c>
      <c r="C7908" t="s">
        <v>8565</v>
      </c>
      <c r="D7908" t="s">
        <v>137</v>
      </c>
      <c r="E7908" t="s">
        <v>5284</v>
      </c>
      <c r="F7908" t="s">
        <v>8565</v>
      </c>
    </row>
    <row r="7909" spans="1:6" x14ac:dyDescent="0.25">
      <c r="A7909" t="s">
        <v>137</v>
      </c>
      <c r="B7909" t="s">
        <v>5284</v>
      </c>
      <c r="C7909" t="s">
        <v>8566</v>
      </c>
      <c r="D7909" t="s">
        <v>137</v>
      </c>
      <c r="E7909" t="s">
        <v>5284</v>
      </c>
      <c r="F7909" t="s">
        <v>8566</v>
      </c>
    </row>
    <row r="7910" spans="1:6" x14ac:dyDescent="0.25">
      <c r="A7910" t="s">
        <v>137</v>
      </c>
      <c r="B7910" t="s">
        <v>5284</v>
      </c>
      <c r="C7910" t="s">
        <v>8567</v>
      </c>
      <c r="D7910" t="s">
        <v>137</v>
      </c>
      <c r="E7910" t="s">
        <v>5284</v>
      </c>
      <c r="F7910" t="s">
        <v>8567</v>
      </c>
    </row>
    <row r="7911" spans="1:6" x14ac:dyDescent="0.25">
      <c r="A7911" t="s">
        <v>137</v>
      </c>
      <c r="B7911" t="s">
        <v>5284</v>
      </c>
      <c r="C7911" t="s">
        <v>8568</v>
      </c>
      <c r="D7911" t="s">
        <v>137</v>
      </c>
      <c r="E7911" t="s">
        <v>5284</v>
      </c>
      <c r="F7911" t="s">
        <v>8568</v>
      </c>
    </row>
    <row r="7912" spans="1:6" x14ac:dyDescent="0.25">
      <c r="A7912" t="s">
        <v>137</v>
      </c>
      <c r="B7912" t="s">
        <v>5284</v>
      </c>
      <c r="C7912" t="s">
        <v>8569</v>
      </c>
      <c r="D7912" t="s">
        <v>137</v>
      </c>
      <c r="E7912" t="s">
        <v>5284</v>
      </c>
      <c r="F7912" t="s">
        <v>8569</v>
      </c>
    </row>
    <row r="7913" spans="1:6" x14ac:dyDescent="0.25">
      <c r="A7913" t="s">
        <v>137</v>
      </c>
      <c r="B7913" t="s">
        <v>5284</v>
      </c>
      <c r="C7913" t="s">
        <v>8570</v>
      </c>
      <c r="D7913" t="s">
        <v>137</v>
      </c>
      <c r="E7913" t="s">
        <v>5284</v>
      </c>
      <c r="F7913" t="s">
        <v>8570</v>
      </c>
    </row>
    <row r="7914" spans="1:6" x14ac:dyDescent="0.25">
      <c r="A7914" t="s">
        <v>137</v>
      </c>
      <c r="B7914" t="s">
        <v>5284</v>
      </c>
      <c r="C7914" t="s">
        <v>8571</v>
      </c>
      <c r="D7914" t="s">
        <v>137</v>
      </c>
      <c r="E7914" t="s">
        <v>5284</v>
      </c>
      <c r="F7914" t="s">
        <v>8571</v>
      </c>
    </row>
    <row r="7915" spans="1:6" x14ac:dyDescent="0.25">
      <c r="A7915" t="s">
        <v>137</v>
      </c>
      <c r="B7915" t="s">
        <v>5284</v>
      </c>
      <c r="C7915" t="s">
        <v>8572</v>
      </c>
      <c r="D7915" t="s">
        <v>137</v>
      </c>
      <c r="E7915" t="s">
        <v>5284</v>
      </c>
      <c r="F7915" t="s">
        <v>8572</v>
      </c>
    </row>
    <row r="7916" spans="1:6" x14ac:dyDescent="0.25">
      <c r="A7916" t="s">
        <v>137</v>
      </c>
      <c r="B7916" t="s">
        <v>5284</v>
      </c>
      <c r="C7916" t="s">
        <v>9096</v>
      </c>
      <c r="D7916" t="s">
        <v>137</v>
      </c>
      <c r="E7916" t="s">
        <v>5284</v>
      </c>
      <c r="F7916" t="s">
        <v>9096</v>
      </c>
    </row>
    <row r="7917" spans="1:6" x14ac:dyDescent="0.25">
      <c r="A7917" t="s">
        <v>137</v>
      </c>
      <c r="B7917" t="s">
        <v>5284</v>
      </c>
      <c r="C7917" t="s">
        <v>9097</v>
      </c>
      <c r="D7917" t="s">
        <v>137</v>
      </c>
      <c r="E7917" t="s">
        <v>5284</v>
      </c>
      <c r="F7917" t="s">
        <v>9097</v>
      </c>
    </row>
    <row r="7918" spans="1:6" x14ac:dyDescent="0.25">
      <c r="A7918" t="s">
        <v>137</v>
      </c>
      <c r="B7918" t="s">
        <v>5284</v>
      </c>
      <c r="C7918" t="s">
        <v>8574</v>
      </c>
      <c r="D7918" t="s">
        <v>137</v>
      </c>
      <c r="E7918" t="s">
        <v>5284</v>
      </c>
      <c r="F7918" t="s">
        <v>8574</v>
      </c>
    </row>
    <row r="7919" spans="1:6" x14ac:dyDescent="0.25">
      <c r="A7919" t="s">
        <v>137</v>
      </c>
      <c r="B7919" t="s">
        <v>5284</v>
      </c>
      <c r="C7919" t="s">
        <v>8575</v>
      </c>
      <c r="D7919" t="s">
        <v>137</v>
      </c>
      <c r="E7919" t="s">
        <v>5284</v>
      </c>
      <c r="F7919" t="s">
        <v>8575</v>
      </c>
    </row>
    <row r="7920" spans="1:6" x14ac:dyDescent="0.25">
      <c r="A7920" t="s">
        <v>137</v>
      </c>
      <c r="B7920" t="s">
        <v>5284</v>
      </c>
      <c r="C7920" t="s">
        <v>8576</v>
      </c>
      <c r="D7920" t="s">
        <v>137</v>
      </c>
      <c r="E7920" t="s">
        <v>5284</v>
      </c>
      <c r="F7920" t="s">
        <v>8576</v>
      </c>
    </row>
    <row r="7921" spans="1:6" x14ac:dyDescent="0.25">
      <c r="A7921" t="s">
        <v>137</v>
      </c>
      <c r="B7921" t="s">
        <v>5284</v>
      </c>
      <c r="C7921" t="s">
        <v>8577</v>
      </c>
      <c r="D7921" t="s">
        <v>137</v>
      </c>
      <c r="E7921" t="s">
        <v>5284</v>
      </c>
      <c r="F7921" t="s">
        <v>8577</v>
      </c>
    </row>
    <row r="7922" spans="1:6" x14ac:dyDescent="0.25">
      <c r="A7922" t="s">
        <v>137</v>
      </c>
      <c r="B7922" t="s">
        <v>5284</v>
      </c>
      <c r="C7922" t="s">
        <v>8578</v>
      </c>
      <c r="D7922" t="s">
        <v>137</v>
      </c>
      <c r="E7922" t="s">
        <v>5284</v>
      </c>
      <c r="F7922" t="s">
        <v>8578</v>
      </c>
    </row>
    <row r="7923" spans="1:6" x14ac:dyDescent="0.25">
      <c r="A7923" t="s">
        <v>137</v>
      </c>
      <c r="B7923" t="s">
        <v>5284</v>
      </c>
      <c r="C7923" t="s">
        <v>8579</v>
      </c>
      <c r="D7923" t="s">
        <v>137</v>
      </c>
      <c r="E7923" t="s">
        <v>5284</v>
      </c>
      <c r="F7923" t="s">
        <v>8579</v>
      </c>
    </row>
    <row r="7924" spans="1:6" x14ac:dyDescent="0.25">
      <c r="A7924" t="s">
        <v>137</v>
      </c>
      <c r="B7924" t="s">
        <v>5284</v>
      </c>
      <c r="C7924" t="s">
        <v>8580</v>
      </c>
      <c r="D7924" t="s">
        <v>137</v>
      </c>
      <c r="E7924" t="s">
        <v>5284</v>
      </c>
      <c r="F7924" t="s">
        <v>8580</v>
      </c>
    </row>
    <row r="7925" spans="1:6" x14ac:dyDescent="0.25">
      <c r="A7925" t="s">
        <v>137</v>
      </c>
      <c r="B7925" t="s">
        <v>5284</v>
      </c>
      <c r="C7925" t="s">
        <v>8581</v>
      </c>
      <c r="D7925" t="s">
        <v>137</v>
      </c>
      <c r="E7925" t="s">
        <v>5284</v>
      </c>
      <c r="F7925" t="s">
        <v>8581</v>
      </c>
    </row>
    <row r="7926" spans="1:6" x14ac:dyDescent="0.25">
      <c r="A7926" t="s">
        <v>137</v>
      </c>
      <c r="B7926" t="s">
        <v>5284</v>
      </c>
      <c r="C7926" t="s">
        <v>8582</v>
      </c>
      <c r="D7926" t="s">
        <v>137</v>
      </c>
      <c r="E7926" t="s">
        <v>5284</v>
      </c>
      <c r="F7926" t="s">
        <v>8582</v>
      </c>
    </row>
    <row r="7927" spans="1:6" x14ac:dyDescent="0.25">
      <c r="A7927" t="s">
        <v>137</v>
      </c>
      <c r="B7927" t="s">
        <v>5284</v>
      </c>
      <c r="C7927" t="s">
        <v>8583</v>
      </c>
      <c r="D7927" t="s">
        <v>137</v>
      </c>
      <c r="E7927" t="s">
        <v>5284</v>
      </c>
      <c r="F7927" t="s">
        <v>8583</v>
      </c>
    </row>
    <row r="7928" spans="1:6" x14ac:dyDescent="0.25">
      <c r="A7928" t="s">
        <v>137</v>
      </c>
      <c r="B7928" t="s">
        <v>5284</v>
      </c>
      <c r="C7928" t="s">
        <v>8584</v>
      </c>
      <c r="D7928" t="s">
        <v>137</v>
      </c>
      <c r="E7928" t="s">
        <v>5284</v>
      </c>
      <c r="F7928" t="s">
        <v>8584</v>
      </c>
    </row>
    <row r="7929" spans="1:6" x14ac:dyDescent="0.25">
      <c r="A7929" t="s">
        <v>137</v>
      </c>
      <c r="B7929" t="s">
        <v>5284</v>
      </c>
      <c r="C7929" t="s">
        <v>8585</v>
      </c>
      <c r="D7929" t="s">
        <v>137</v>
      </c>
      <c r="E7929" t="s">
        <v>5284</v>
      </c>
      <c r="F7929" t="s">
        <v>8585</v>
      </c>
    </row>
    <row r="7930" spans="1:6" x14ac:dyDescent="0.25">
      <c r="A7930" t="s">
        <v>137</v>
      </c>
      <c r="B7930" t="s">
        <v>5284</v>
      </c>
      <c r="C7930" t="s">
        <v>8586</v>
      </c>
      <c r="D7930" t="s">
        <v>137</v>
      </c>
      <c r="E7930" t="s">
        <v>5284</v>
      </c>
      <c r="F7930" t="s">
        <v>8586</v>
      </c>
    </row>
    <row r="7931" spans="1:6" x14ac:dyDescent="0.25">
      <c r="A7931" t="s">
        <v>137</v>
      </c>
      <c r="B7931" t="s">
        <v>5284</v>
      </c>
      <c r="C7931" t="s">
        <v>8587</v>
      </c>
      <c r="D7931" t="s">
        <v>137</v>
      </c>
      <c r="E7931" t="s">
        <v>5284</v>
      </c>
      <c r="F7931" t="s">
        <v>8587</v>
      </c>
    </row>
    <row r="7932" spans="1:6" x14ac:dyDescent="0.25">
      <c r="A7932" t="s">
        <v>137</v>
      </c>
      <c r="B7932" t="s">
        <v>5284</v>
      </c>
      <c r="C7932" t="s">
        <v>8588</v>
      </c>
      <c r="D7932" t="s">
        <v>137</v>
      </c>
      <c r="E7932" t="s">
        <v>5284</v>
      </c>
      <c r="F7932" t="s">
        <v>8588</v>
      </c>
    </row>
    <row r="7933" spans="1:6" x14ac:dyDescent="0.25">
      <c r="A7933" t="s">
        <v>137</v>
      </c>
      <c r="B7933" t="s">
        <v>5284</v>
      </c>
      <c r="C7933" t="s">
        <v>8589</v>
      </c>
      <c r="D7933" t="s">
        <v>137</v>
      </c>
      <c r="E7933" t="s">
        <v>5284</v>
      </c>
      <c r="F7933" t="s">
        <v>8589</v>
      </c>
    </row>
    <row r="7934" spans="1:6" x14ac:dyDescent="0.25">
      <c r="A7934" t="s">
        <v>137</v>
      </c>
      <c r="B7934" t="s">
        <v>5284</v>
      </c>
      <c r="C7934" t="s">
        <v>8590</v>
      </c>
      <c r="D7934" t="s">
        <v>137</v>
      </c>
      <c r="E7934" t="s">
        <v>5284</v>
      </c>
      <c r="F7934" t="s">
        <v>8590</v>
      </c>
    </row>
    <row r="7935" spans="1:6" x14ac:dyDescent="0.25">
      <c r="A7935" t="s">
        <v>137</v>
      </c>
      <c r="B7935" t="s">
        <v>5284</v>
      </c>
      <c r="C7935" t="s">
        <v>8591</v>
      </c>
      <c r="D7935" t="s">
        <v>137</v>
      </c>
      <c r="E7935" t="s">
        <v>5284</v>
      </c>
      <c r="F7935" t="s">
        <v>8591</v>
      </c>
    </row>
    <row r="7936" spans="1:6" x14ac:dyDescent="0.25">
      <c r="A7936" t="s">
        <v>137</v>
      </c>
      <c r="B7936" t="s">
        <v>5284</v>
      </c>
      <c r="C7936" t="s">
        <v>8592</v>
      </c>
      <c r="D7936" t="s">
        <v>137</v>
      </c>
      <c r="E7936" t="s">
        <v>5284</v>
      </c>
      <c r="F7936" t="s">
        <v>8592</v>
      </c>
    </row>
    <row r="7937" spans="1:6" x14ac:dyDescent="0.25">
      <c r="A7937" t="s">
        <v>137</v>
      </c>
      <c r="B7937" t="s">
        <v>5284</v>
      </c>
      <c r="C7937" t="s">
        <v>8593</v>
      </c>
      <c r="D7937" t="s">
        <v>137</v>
      </c>
      <c r="E7937" t="s">
        <v>5284</v>
      </c>
      <c r="F7937" t="s">
        <v>8593</v>
      </c>
    </row>
    <row r="7938" spans="1:6" x14ac:dyDescent="0.25">
      <c r="A7938" t="s">
        <v>137</v>
      </c>
      <c r="B7938" t="s">
        <v>5284</v>
      </c>
      <c r="C7938" t="s">
        <v>8594</v>
      </c>
      <c r="D7938" t="s">
        <v>137</v>
      </c>
      <c r="E7938" t="s">
        <v>5284</v>
      </c>
      <c r="F7938" t="s">
        <v>8594</v>
      </c>
    </row>
    <row r="7939" spans="1:6" x14ac:dyDescent="0.25">
      <c r="A7939" t="s">
        <v>137</v>
      </c>
      <c r="B7939" t="s">
        <v>5284</v>
      </c>
      <c r="C7939" t="s">
        <v>8595</v>
      </c>
      <c r="D7939" t="s">
        <v>137</v>
      </c>
      <c r="E7939" t="s">
        <v>5284</v>
      </c>
      <c r="F7939" t="s">
        <v>8595</v>
      </c>
    </row>
    <row r="7940" spans="1:6" x14ac:dyDescent="0.25">
      <c r="A7940" t="s">
        <v>137</v>
      </c>
      <c r="B7940" t="s">
        <v>5284</v>
      </c>
      <c r="C7940" t="s">
        <v>8596</v>
      </c>
      <c r="D7940" t="s">
        <v>137</v>
      </c>
      <c r="E7940" t="s">
        <v>5284</v>
      </c>
      <c r="F7940" t="s">
        <v>8596</v>
      </c>
    </row>
    <row r="7941" spans="1:6" x14ac:dyDescent="0.25">
      <c r="A7941" t="s">
        <v>137</v>
      </c>
      <c r="B7941" t="s">
        <v>5284</v>
      </c>
      <c r="C7941" t="s">
        <v>8597</v>
      </c>
      <c r="D7941" t="s">
        <v>137</v>
      </c>
      <c r="E7941" t="s">
        <v>5284</v>
      </c>
      <c r="F7941" t="s">
        <v>8597</v>
      </c>
    </row>
    <row r="7942" spans="1:6" x14ac:dyDescent="0.25">
      <c r="A7942" t="s">
        <v>137</v>
      </c>
      <c r="B7942" t="s">
        <v>5284</v>
      </c>
      <c r="C7942" t="s">
        <v>8598</v>
      </c>
      <c r="D7942" t="s">
        <v>137</v>
      </c>
      <c r="E7942" t="s">
        <v>5284</v>
      </c>
      <c r="F7942" t="s">
        <v>8598</v>
      </c>
    </row>
    <row r="7943" spans="1:6" x14ac:dyDescent="0.25">
      <c r="A7943" t="s">
        <v>137</v>
      </c>
      <c r="B7943" t="s">
        <v>5284</v>
      </c>
      <c r="C7943" t="s">
        <v>8599</v>
      </c>
      <c r="D7943" t="s">
        <v>137</v>
      </c>
      <c r="E7943" t="s">
        <v>5284</v>
      </c>
      <c r="F7943" t="s">
        <v>8599</v>
      </c>
    </row>
    <row r="7944" spans="1:6" x14ac:dyDescent="0.25">
      <c r="A7944" t="s">
        <v>137</v>
      </c>
      <c r="B7944" t="s">
        <v>5284</v>
      </c>
      <c r="C7944" t="s">
        <v>8600</v>
      </c>
      <c r="D7944" t="s">
        <v>137</v>
      </c>
      <c r="E7944" t="s">
        <v>5284</v>
      </c>
      <c r="F7944" t="s">
        <v>8600</v>
      </c>
    </row>
    <row r="7945" spans="1:6" x14ac:dyDescent="0.25">
      <c r="A7945" t="s">
        <v>137</v>
      </c>
      <c r="B7945" t="s">
        <v>5284</v>
      </c>
      <c r="C7945" t="s">
        <v>8601</v>
      </c>
      <c r="D7945" t="s">
        <v>137</v>
      </c>
      <c r="E7945" t="s">
        <v>5284</v>
      </c>
      <c r="F7945" t="s">
        <v>8601</v>
      </c>
    </row>
    <row r="7946" spans="1:6" x14ac:dyDescent="0.25">
      <c r="A7946" t="s">
        <v>137</v>
      </c>
      <c r="B7946" t="s">
        <v>5284</v>
      </c>
      <c r="C7946" t="s">
        <v>8602</v>
      </c>
      <c r="D7946" t="s">
        <v>137</v>
      </c>
      <c r="E7946" t="s">
        <v>5284</v>
      </c>
      <c r="F7946" t="s">
        <v>8602</v>
      </c>
    </row>
    <row r="7947" spans="1:6" x14ac:dyDescent="0.25">
      <c r="A7947" t="s">
        <v>137</v>
      </c>
      <c r="B7947" t="s">
        <v>5284</v>
      </c>
      <c r="C7947" t="s">
        <v>8603</v>
      </c>
      <c r="D7947" t="s">
        <v>137</v>
      </c>
      <c r="E7947" t="s">
        <v>5284</v>
      </c>
      <c r="F7947" t="s">
        <v>8603</v>
      </c>
    </row>
    <row r="7948" spans="1:6" x14ac:dyDescent="0.25">
      <c r="A7948" t="s">
        <v>137</v>
      </c>
      <c r="B7948" t="s">
        <v>5284</v>
      </c>
      <c r="C7948" t="s">
        <v>8604</v>
      </c>
      <c r="D7948" t="s">
        <v>137</v>
      </c>
      <c r="E7948" t="s">
        <v>5284</v>
      </c>
      <c r="F7948" t="s">
        <v>8604</v>
      </c>
    </row>
    <row r="7949" spans="1:6" x14ac:dyDescent="0.25">
      <c r="A7949" t="s">
        <v>137</v>
      </c>
      <c r="B7949" t="s">
        <v>5284</v>
      </c>
      <c r="C7949" t="s">
        <v>8605</v>
      </c>
      <c r="D7949" t="s">
        <v>137</v>
      </c>
      <c r="E7949" t="s">
        <v>5284</v>
      </c>
      <c r="F7949" t="s">
        <v>8605</v>
      </c>
    </row>
    <row r="7950" spans="1:6" x14ac:dyDescent="0.25">
      <c r="A7950" t="s">
        <v>137</v>
      </c>
      <c r="B7950" t="s">
        <v>5284</v>
      </c>
      <c r="C7950" t="s">
        <v>8606</v>
      </c>
      <c r="D7950" t="s">
        <v>137</v>
      </c>
      <c r="E7950" t="s">
        <v>5284</v>
      </c>
      <c r="F7950" t="s">
        <v>8606</v>
      </c>
    </row>
    <row r="7951" spans="1:6" x14ac:dyDescent="0.25">
      <c r="A7951" t="s">
        <v>137</v>
      </c>
      <c r="B7951" t="s">
        <v>5284</v>
      </c>
      <c r="C7951" t="s">
        <v>8607</v>
      </c>
      <c r="D7951" t="s">
        <v>137</v>
      </c>
      <c r="E7951" t="s">
        <v>5284</v>
      </c>
      <c r="F7951" t="s">
        <v>8607</v>
      </c>
    </row>
    <row r="7952" spans="1:6" x14ac:dyDescent="0.25">
      <c r="A7952" t="s">
        <v>137</v>
      </c>
      <c r="B7952" t="s">
        <v>5284</v>
      </c>
      <c r="C7952" t="s">
        <v>8608</v>
      </c>
      <c r="D7952" t="s">
        <v>137</v>
      </c>
      <c r="E7952" t="s">
        <v>5284</v>
      </c>
      <c r="F7952" t="s">
        <v>8608</v>
      </c>
    </row>
    <row r="7953" spans="1:6" x14ac:dyDescent="0.25">
      <c r="A7953" t="s">
        <v>137</v>
      </c>
      <c r="B7953" t="s">
        <v>5284</v>
      </c>
      <c r="C7953" t="s">
        <v>8609</v>
      </c>
      <c r="D7953" t="s">
        <v>137</v>
      </c>
      <c r="E7953" t="s">
        <v>5284</v>
      </c>
      <c r="F7953" t="s">
        <v>8609</v>
      </c>
    </row>
    <row r="7954" spans="1:6" x14ac:dyDescent="0.25">
      <c r="A7954" t="s">
        <v>137</v>
      </c>
      <c r="B7954" t="s">
        <v>5284</v>
      </c>
      <c r="C7954" t="s">
        <v>8611</v>
      </c>
      <c r="D7954" t="s">
        <v>137</v>
      </c>
      <c r="E7954" t="s">
        <v>5284</v>
      </c>
      <c r="F7954" t="s">
        <v>8611</v>
      </c>
    </row>
    <row r="7955" spans="1:6" x14ac:dyDescent="0.25">
      <c r="A7955" t="s">
        <v>137</v>
      </c>
      <c r="B7955" t="s">
        <v>5284</v>
      </c>
      <c r="C7955" t="s">
        <v>8612</v>
      </c>
      <c r="D7955" t="s">
        <v>137</v>
      </c>
      <c r="E7955" t="s">
        <v>5284</v>
      </c>
      <c r="F7955" t="s">
        <v>8612</v>
      </c>
    </row>
    <row r="7956" spans="1:6" x14ac:dyDescent="0.25">
      <c r="A7956" t="s">
        <v>137</v>
      </c>
      <c r="B7956" t="s">
        <v>5284</v>
      </c>
      <c r="C7956" t="s">
        <v>8613</v>
      </c>
      <c r="D7956" t="s">
        <v>137</v>
      </c>
      <c r="E7956" t="s">
        <v>5284</v>
      </c>
      <c r="F7956" t="s">
        <v>8613</v>
      </c>
    </row>
    <row r="7957" spans="1:6" x14ac:dyDescent="0.25">
      <c r="A7957" t="s">
        <v>137</v>
      </c>
      <c r="B7957" t="s">
        <v>5284</v>
      </c>
      <c r="C7957" t="s">
        <v>8614</v>
      </c>
      <c r="D7957" t="s">
        <v>137</v>
      </c>
      <c r="E7957" t="s">
        <v>5284</v>
      </c>
      <c r="F7957" t="s">
        <v>8614</v>
      </c>
    </row>
    <row r="7958" spans="1:6" x14ac:dyDescent="0.25">
      <c r="A7958" t="s">
        <v>137</v>
      </c>
      <c r="B7958" t="s">
        <v>5284</v>
      </c>
      <c r="C7958" t="s">
        <v>8615</v>
      </c>
      <c r="D7958" t="s">
        <v>137</v>
      </c>
      <c r="E7958" t="s">
        <v>5284</v>
      </c>
      <c r="F7958" t="s">
        <v>8615</v>
      </c>
    </row>
    <row r="7959" spans="1:6" x14ac:dyDescent="0.25">
      <c r="A7959" t="s">
        <v>137</v>
      </c>
      <c r="B7959" t="s">
        <v>5284</v>
      </c>
      <c r="C7959" t="s">
        <v>8616</v>
      </c>
      <c r="D7959" t="s">
        <v>137</v>
      </c>
      <c r="E7959" t="s">
        <v>5284</v>
      </c>
      <c r="F7959" t="s">
        <v>8616</v>
      </c>
    </row>
    <row r="7960" spans="1:6" x14ac:dyDescent="0.25">
      <c r="A7960" t="s">
        <v>137</v>
      </c>
      <c r="B7960" t="s">
        <v>5284</v>
      </c>
      <c r="C7960" t="s">
        <v>8617</v>
      </c>
      <c r="D7960" t="s">
        <v>137</v>
      </c>
      <c r="E7960" t="s">
        <v>5284</v>
      </c>
      <c r="F7960" t="s">
        <v>8617</v>
      </c>
    </row>
    <row r="7961" spans="1:6" x14ac:dyDescent="0.25">
      <c r="A7961" t="s">
        <v>137</v>
      </c>
      <c r="B7961" t="s">
        <v>5284</v>
      </c>
      <c r="C7961" t="s">
        <v>8618</v>
      </c>
      <c r="D7961" t="s">
        <v>137</v>
      </c>
      <c r="E7961" t="s">
        <v>5284</v>
      </c>
      <c r="F7961" t="s">
        <v>8618</v>
      </c>
    </row>
    <row r="7962" spans="1:6" x14ac:dyDescent="0.25">
      <c r="A7962" t="s">
        <v>137</v>
      </c>
      <c r="B7962" t="s">
        <v>5284</v>
      </c>
      <c r="C7962" t="s">
        <v>8619</v>
      </c>
      <c r="D7962" t="s">
        <v>137</v>
      </c>
      <c r="E7962" t="s">
        <v>5284</v>
      </c>
      <c r="F7962" t="s">
        <v>8619</v>
      </c>
    </row>
    <row r="7963" spans="1:6" x14ac:dyDescent="0.25">
      <c r="A7963" t="s">
        <v>137</v>
      </c>
      <c r="B7963" t="s">
        <v>5284</v>
      </c>
      <c r="C7963" t="s">
        <v>8620</v>
      </c>
      <c r="D7963" t="s">
        <v>137</v>
      </c>
      <c r="E7963" t="s">
        <v>5284</v>
      </c>
      <c r="F7963" t="s">
        <v>8620</v>
      </c>
    </row>
    <row r="7964" spans="1:6" x14ac:dyDescent="0.25">
      <c r="A7964" t="s">
        <v>137</v>
      </c>
      <c r="B7964" t="s">
        <v>5284</v>
      </c>
      <c r="C7964" t="s">
        <v>8622</v>
      </c>
      <c r="D7964" t="s">
        <v>137</v>
      </c>
      <c r="E7964" t="s">
        <v>5284</v>
      </c>
      <c r="F7964" t="s">
        <v>8622</v>
      </c>
    </row>
    <row r="7965" spans="1:6" x14ac:dyDescent="0.25">
      <c r="A7965" t="s">
        <v>137</v>
      </c>
      <c r="B7965" t="s">
        <v>5284</v>
      </c>
      <c r="C7965" t="s">
        <v>8623</v>
      </c>
      <c r="D7965" t="s">
        <v>137</v>
      </c>
      <c r="E7965" t="s">
        <v>5284</v>
      </c>
      <c r="F7965" t="s">
        <v>8623</v>
      </c>
    </row>
    <row r="7966" spans="1:6" x14ac:dyDescent="0.25">
      <c r="A7966" t="s">
        <v>137</v>
      </c>
      <c r="B7966" t="s">
        <v>5284</v>
      </c>
      <c r="C7966" t="s">
        <v>8624</v>
      </c>
      <c r="D7966" t="s">
        <v>137</v>
      </c>
      <c r="E7966" t="s">
        <v>5284</v>
      </c>
      <c r="F7966" t="s">
        <v>8624</v>
      </c>
    </row>
    <row r="7967" spans="1:6" x14ac:dyDescent="0.25">
      <c r="A7967" t="s">
        <v>137</v>
      </c>
      <c r="B7967" t="s">
        <v>5284</v>
      </c>
      <c r="C7967" t="s">
        <v>8625</v>
      </c>
      <c r="D7967" t="s">
        <v>137</v>
      </c>
      <c r="E7967" t="s">
        <v>5284</v>
      </c>
      <c r="F7967" t="s">
        <v>8625</v>
      </c>
    </row>
    <row r="7968" spans="1:6" x14ac:dyDescent="0.25">
      <c r="A7968" t="s">
        <v>137</v>
      </c>
      <c r="B7968" t="s">
        <v>5284</v>
      </c>
      <c r="C7968" t="s">
        <v>8626</v>
      </c>
      <c r="D7968" t="s">
        <v>137</v>
      </c>
      <c r="E7968" t="s">
        <v>5284</v>
      </c>
      <c r="F7968" t="s">
        <v>8626</v>
      </c>
    </row>
    <row r="7969" spans="1:6" x14ac:dyDescent="0.25">
      <c r="A7969" t="s">
        <v>137</v>
      </c>
      <c r="B7969" t="s">
        <v>5284</v>
      </c>
      <c r="C7969" t="s">
        <v>8627</v>
      </c>
      <c r="D7969" t="s">
        <v>137</v>
      </c>
      <c r="E7969" t="s">
        <v>5284</v>
      </c>
      <c r="F7969" t="s">
        <v>8627</v>
      </c>
    </row>
    <row r="7970" spans="1:6" x14ac:dyDescent="0.25">
      <c r="A7970" t="s">
        <v>137</v>
      </c>
      <c r="B7970" t="s">
        <v>5284</v>
      </c>
      <c r="C7970" t="s">
        <v>8628</v>
      </c>
      <c r="D7970" t="s">
        <v>137</v>
      </c>
      <c r="E7970" t="s">
        <v>5284</v>
      </c>
      <c r="F7970" t="s">
        <v>8628</v>
      </c>
    </row>
    <row r="7971" spans="1:6" x14ac:dyDescent="0.25">
      <c r="A7971" t="s">
        <v>137</v>
      </c>
      <c r="B7971" t="s">
        <v>5284</v>
      </c>
      <c r="C7971" t="s">
        <v>8629</v>
      </c>
      <c r="D7971" t="s">
        <v>137</v>
      </c>
      <c r="E7971" t="s">
        <v>5284</v>
      </c>
      <c r="F7971" t="s">
        <v>8629</v>
      </c>
    </row>
    <row r="7972" spans="1:6" x14ac:dyDescent="0.25">
      <c r="A7972" t="s">
        <v>137</v>
      </c>
      <c r="B7972" t="s">
        <v>5284</v>
      </c>
      <c r="C7972" t="s">
        <v>8630</v>
      </c>
      <c r="D7972" t="s">
        <v>137</v>
      </c>
      <c r="E7972" t="s">
        <v>5284</v>
      </c>
      <c r="F7972" t="s">
        <v>8630</v>
      </c>
    </row>
    <row r="7973" spans="1:6" x14ac:dyDescent="0.25">
      <c r="A7973" t="s">
        <v>137</v>
      </c>
      <c r="B7973" t="s">
        <v>5284</v>
      </c>
      <c r="C7973" t="s">
        <v>8631</v>
      </c>
      <c r="D7973" t="s">
        <v>137</v>
      </c>
      <c r="E7973" t="s">
        <v>5284</v>
      </c>
      <c r="F7973" t="s">
        <v>8631</v>
      </c>
    </row>
    <row r="7974" spans="1:6" x14ac:dyDescent="0.25">
      <c r="A7974" t="s">
        <v>137</v>
      </c>
      <c r="B7974" t="s">
        <v>5284</v>
      </c>
      <c r="C7974" t="s">
        <v>8632</v>
      </c>
      <c r="D7974" t="s">
        <v>137</v>
      </c>
      <c r="E7974" t="s">
        <v>5284</v>
      </c>
      <c r="F7974" t="s">
        <v>8632</v>
      </c>
    </row>
    <row r="7975" spans="1:6" x14ac:dyDescent="0.25">
      <c r="A7975" t="s">
        <v>137</v>
      </c>
      <c r="B7975" t="s">
        <v>5284</v>
      </c>
      <c r="C7975" t="s">
        <v>9098</v>
      </c>
      <c r="D7975" t="s">
        <v>137</v>
      </c>
      <c r="E7975" t="s">
        <v>5284</v>
      </c>
      <c r="F7975" t="s">
        <v>9098</v>
      </c>
    </row>
    <row r="7976" spans="1:6" x14ac:dyDescent="0.25">
      <c r="A7976" t="s">
        <v>137</v>
      </c>
      <c r="B7976" t="s">
        <v>5284</v>
      </c>
      <c r="C7976" t="s">
        <v>8633</v>
      </c>
      <c r="D7976" t="s">
        <v>137</v>
      </c>
      <c r="E7976" t="s">
        <v>5284</v>
      </c>
      <c r="F7976" t="s">
        <v>8633</v>
      </c>
    </row>
    <row r="7977" spans="1:6" x14ac:dyDescent="0.25">
      <c r="A7977" t="s">
        <v>137</v>
      </c>
      <c r="B7977" t="s">
        <v>5284</v>
      </c>
      <c r="C7977" t="s">
        <v>8634</v>
      </c>
      <c r="D7977" t="s">
        <v>137</v>
      </c>
      <c r="E7977" t="s">
        <v>5284</v>
      </c>
      <c r="F7977" t="s">
        <v>8634</v>
      </c>
    </row>
    <row r="7978" spans="1:6" x14ac:dyDescent="0.25">
      <c r="A7978" t="s">
        <v>137</v>
      </c>
      <c r="B7978" t="s">
        <v>5284</v>
      </c>
      <c r="C7978" t="s">
        <v>8635</v>
      </c>
      <c r="D7978" t="s">
        <v>137</v>
      </c>
      <c r="E7978" t="s">
        <v>5284</v>
      </c>
      <c r="F7978" t="s">
        <v>8635</v>
      </c>
    </row>
    <row r="7979" spans="1:6" x14ac:dyDescent="0.25">
      <c r="A7979" t="s">
        <v>137</v>
      </c>
      <c r="B7979" t="s">
        <v>5284</v>
      </c>
      <c r="C7979" t="s">
        <v>8636</v>
      </c>
      <c r="D7979" t="s">
        <v>137</v>
      </c>
      <c r="E7979" t="s">
        <v>5284</v>
      </c>
      <c r="F7979" t="s">
        <v>8636</v>
      </c>
    </row>
    <row r="7980" spans="1:6" x14ac:dyDescent="0.25">
      <c r="A7980" t="s">
        <v>137</v>
      </c>
      <c r="B7980" t="s">
        <v>5284</v>
      </c>
      <c r="C7980" t="s">
        <v>8637</v>
      </c>
      <c r="D7980" t="s">
        <v>137</v>
      </c>
      <c r="E7980" t="s">
        <v>5284</v>
      </c>
      <c r="F7980" t="s">
        <v>8637</v>
      </c>
    </row>
    <row r="7981" spans="1:6" x14ac:dyDescent="0.25">
      <c r="A7981" t="s">
        <v>137</v>
      </c>
      <c r="B7981" t="s">
        <v>5284</v>
      </c>
      <c r="C7981" t="s">
        <v>8638</v>
      </c>
      <c r="D7981" t="s">
        <v>137</v>
      </c>
      <c r="E7981" t="s">
        <v>5284</v>
      </c>
      <c r="F7981" t="s">
        <v>8638</v>
      </c>
    </row>
    <row r="7982" spans="1:6" x14ac:dyDescent="0.25">
      <c r="A7982" t="s">
        <v>137</v>
      </c>
      <c r="B7982" t="s">
        <v>5284</v>
      </c>
      <c r="C7982" t="s">
        <v>8639</v>
      </c>
      <c r="D7982" t="s">
        <v>137</v>
      </c>
      <c r="E7982" t="s">
        <v>5284</v>
      </c>
      <c r="F7982" t="s">
        <v>8639</v>
      </c>
    </row>
    <row r="7983" spans="1:6" x14ac:dyDescent="0.25">
      <c r="A7983" t="s">
        <v>137</v>
      </c>
      <c r="B7983" t="s">
        <v>5284</v>
      </c>
      <c r="C7983" t="s">
        <v>8640</v>
      </c>
      <c r="D7983" t="s">
        <v>137</v>
      </c>
      <c r="E7983" t="s">
        <v>5284</v>
      </c>
      <c r="F7983" t="s">
        <v>8640</v>
      </c>
    </row>
    <row r="7984" spans="1:6" x14ac:dyDescent="0.25">
      <c r="A7984" t="s">
        <v>137</v>
      </c>
      <c r="B7984" t="s">
        <v>5284</v>
      </c>
      <c r="C7984" t="s">
        <v>8641</v>
      </c>
      <c r="D7984" t="s">
        <v>137</v>
      </c>
      <c r="E7984" t="s">
        <v>5284</v>
      </c>
      <c r="F7984" t="s">
        <v>8641</v>
      </c>
    </row>
    <row r="7985" spans="1:6" x14ac:dyDescent="0.25">
      <c r="A7985" t="s">
        <v>137</v>
      </c>
      <c r="B7985" t="s">
        <v>5284</v>
      </c>
      <c r="C7985" t="s">
        <v>8644</v>
      </c>
      <c r="D7985" t="s">
        <v>137</v>
      </c>
      <c r="E7985" t="s">
        <v>5284</v>
      </c>
      <c r="F7985" t="s">
        <v>8644</v>
      </c>
    </row>
    <row r="7986" spans="1:6" x14ac:dyDescent="0.25">
      <c r="A7986" t="s">
        <v>137</v>
      </c>
      <c r="B7986" t="s">
        <v>5284</v>
      </c>
      <c r="C7986" t="s">
        <v>8645</v>
      </c>
      <c r="D7986" t="s">
        <v>137</v>
      </c>
      <c r="E7986" t="s">
        <v>5284</v>
      </c>
      <c r="F7986" t="s">
        <v>8645</v>
      </c>
    </row>
    <row r="7987" spans="1:6" x14ac:dyDescent="0.25">
      <c r="A7987" t="s">
        <v>137</v>
      </c>
      <c r="B7987" t="s">
        <v>5284</v>
      </c>
      <c r="C7987" t="s">
        <v>8646</v>
      </c>
      <c r="D7987" t="s">
        <v>137</v>
      </c>
      <c r="E7987" t="s">
        <v>5284</v>
      </c>
      <c r="F7987" t="s">
        <v>8646</v>
      </c>
    </row>
    <row r="7988" spans="1:6" x14ac:dyDescent="0.25">
      <c r="A7988" t="s">
        <v>137</v>
      </c>
      <c r="B7988" t="s">
        <v>5284</v>
      </c>
      <c r="C7988" t="s">
        <v>8647</v>
      </c>
      <c r="D7988" t="s">
        <v>137</v>
      </c>
      <c r="E7988" t="s">
        <v>5284</v>
      </c>
      <c r="F7988" t="s">
        <v>8647</v>
      </c>
    </row>
    <row r="7989" spans="1:6" x14ac:dyDescent="0.25">
      <c r="A7989" t="s">
        <v>137</v>
      </c>
      <c r="B7989" t="s">
        <v>5284</v>
      </c>
      <c r="C7989" t="s">
        <v>8648</v>
      </c>
      <c r="D7989" t="s">
        <v>137</v>
      </c>
      <c r="E7989" t="s">
        <v>5284</v>
      </c>
      <c r="F7989" t="s">
        <v>8648</v>
      </c>
    </row>
    <row r="7990" spans="1:6" x14ac:dyDescent="0.25">
      <c r="A7990" t="s">
        <v>137</v>
      </c>
      <c r="B7990" t="s">
        <v>5284</v>
      </c>
      <c r="C7990" t="s">
        <v>8649</v>
      </c>
      <c r="D7990" t="s">
        <v>137</v>
      </c>
      <c r="E7990" t="s">
        <v>5284</v>
      </c>
      <c r="F7990" t="s">
        <v>8649</v>
      </c>
    </row>
    <row r="7991" spans="1:6" x14ac:dyDescent="0.25">
      <c r="A7991" t="s">
        <v>137</v>
      </c>
      <c r="B7991" t="s">
        <v>5284</v>
      </c>
      <c r="C7991" t="s">
        <v>8650</v>
      </c>
      <c r="D7991" t="s">
        <v>137</v>
      </c>
      <c r="E7991" t="s">
        <v>5284</v>
      </c>
      <c r="F7991" t="s">
        <v>8650</v>
      </c>
    </row>
    <row r="7992" spans="1:6" x14ac:dyDescent="0.25">
      <c r="A7992" t="s">
        <v>137</v>
      </c>
      <c r="B7992" t="s">
        <v>5284</v>
      </c>
      <c r="C7992" t="s">
        <v>8651</v>
      </c>
      <c r="D7992" t="s">
        <v>137</v>
      </c>
      <c r="E7992" t="s">
        <v>5284</v>
      </c>
      <c r="F7992" t="s">
        <v>8651</v>
      </c>
    </row>
    <row r="7993" spans="1:6" x14ac:dyDescent="0.25">
      <c r="A7993" t="s">
        <v>137</v>
      </c>
      <c r="B7993" t="s">
        <v>5284</v>
      </c>
      <c r="C7993" t="s">
        <v>8652</v>
      </c>
      <c r="D7993" t="s">
        <v>137</v>
      </c>
      <c r="E7993" t="s">
        <v>5284</v>
      </c>
      <c r="F7993" t="s">
        <v>8652</v>
      </c>
    </row>
    <row r="7994" spans="1:6" x14ac:dyDescent="0.25">
      <c r="A7994" t="s">
        <v>137</v>
      </c>
      <c r="B7994" t="s">
        <v>5284</v>
      </c>
      <c r="C7994" t="s">
        <v>8653</v>
      </c>
      <c r="D7994" t="s">
        <v>137</v>
      </c>
      <c r="E7994" t="s">
        <v>5284</v>
      </c>
      <c r="F7994" t="s">
        <v>8653</v>
      </c>
    </row>
    <row r="7995" spans="1:6" x14ac:dyDescent="0.25">
      <c r="A7995" t="s">
        <v>137</v>
      </c>
      <c r="B7995" t="s">
        <v>5284</v>
      </c>
      <c r="C7995" t="s">
        <v>8654</v>
      </c>
      <c r="D7995" t="s">
        <v>137</v>
      </c>
      <c r="E7995" t="s">
        <v>5284</v>
      </c>
      <c r="F7995" t="s">
        <v>8654</v>
      </c>
    </row>
    <row r="7996" spans="1:6" x14ac:dyDescent="0.25">
      <c r="A7996" t="s">
        <v>137</v>
      </c>
      <c r="B7996" t="s">
        <v>5284</v>
      </c>
      <c r="C7996" t="s">
        <v>8655</v>
      </c>
      <c r="D7996" t="s">
        <v>137</v>
      </c>
      <c r="E7996" t="s">
        <v>5284</v>
      </c>
      <c r="F7996" t="s">
        <v>8655</v>
      </c>
    </row>
    <row r="7997" spans="1:6" x14ac:dyDescent="0.25">
      <c r="A7997" t="s">
        <v>137</v>
      </c>
      <c r="B7997" t="s">
        <v>5284</v>
      </c>
      <c r="C7997" t="s">
        <v>8656</v>
      </c>
      <c r="D7997" t="s">
        <v>137</v>
      </c>
      <c r="E7997" t="s">
        <v>5284</v>
      </c>
      <c r="F7997" t="s">
        <v>8656</v>
      </c>
    </row>
    <row r="7998" spans="1:6" x14ac:dyDescent="0.25">
      <c r="A7998" t="s">
        <v>137</v>
      </c>
      <c r="B7998" t="s">
        <v>5284</v>
      </c>
      <c r="C7998" t="s">
        <v>8657</v>
      </c>
      <c r="D7998" t="s">
        <v>137</v>
      </c>
      <c r="E7998" t="s">
        <v>5284</v>
      </c>
      <c r="F7998" t="s">
        <v>8657</v>
      </c>
    </row>
    <row r="7999" spans="1:6" x14ac:dyDescent="0.25">
      <c r="A7999" t="s">
        <v>137</v>
      </c>
      <c r="B7999" t="s">
        <v>5284</v>
      </c>
      <c r="C7999" t="s">
        <v>8658</v>
      </c>
      <c r="D7999" t="s">
        <v>137</v>
      </c>
      <c r="E7999" t="s">
        <v>5284</v>
      </c>
      <c r="F7999" t="s">
        <v>8658</v>
      </c>
    </row>
    <row r="8000" spans="1:6" x14ac:dyDescent="0.25">
      <c r="A8000" t="s">
        <v>137</v>
      </c>
      <c r="B8000" t="s">
        <v>5284</v>
      </c>
      <c r="C8000" t="s">
        <v>8659</v>
      </c>
      <c r="D8000" t="s">
        <v>137</v>
      </c>
      <c r="E8000" t="s">
        <v>5284</v>
      </c>
      <c r="F8000" t="s">
        <v>8659</v>
      </c>
    </row>
    <row r="8001" spans="1:6" x14ac:dyDescent="0.25">
      <c r="A8001" t="s">
        <v>137</v>
      </c>
      <c r="B8001" t="s">
        <v>5284</v>
      </c>
      <c r="C8001" t="s">
        <v>8660</v>
      </c>
      <c r="D8001" t="s">
        <v>137</v>
      </c>
      <c r="E8001" t="s">
        <v>5284</v>
      </c>
      <c r="F8001" t="s">
        <v>8660</v>
      </c>
    </row>
    <row r="8002" spans="1:6" x14ac:dyDescent="0.25">
      <c r="A8002" t="s">
        <v>137</v>
      </c>
      <c r="B8002" t="s">
        <v>5284</v>
      </c>
      <c r="C8002" t="s">
        <v>8661</v>
      </c>
      <c r="D8002" t="s">
        <v>137</v>
      </c>
      <c r="E8002" t="s">
        <v>5284</v>
      </c>
      <c r="F8002" t="s">
        <v>8661</v>
      </c>
    </row>
    <row r="8003" spans="1:6" x14ac:dyDescent="0.25">
      <c r="A8003" t="s">
        <v>137</v>
      </c>
      <c r="B8003" t="s">
        <v>5284</v>
      </c>
      <c r="C8003" t="s">
        <v>8662</v>
      </c>
      <c r="D8003" t="s">
        <v>137</v>
      </c>
      <c r="E8003" t="s">
        <v>5284</v>
      </c>
      <c r="F8003" t="s">
        <v>8662</v>
      </c>
    </row>
    <row r="8004" spans="1:6" x14ac:dyDescent="0.25">
      <c r="A8004" t="s">
        <v>137</v>
      </c>
      <c r="B8004" t="s">
        <v>5284</v>
      </c>
      <c r="C8004" t="s">
        <v>8663</v>
      </c>
      <c r="D8004" t="s">
        <v>137</v>
      </c>
      <c r="E8004" t="s">
        <v>5284</v>
      </c>
      <c r="F8004" t="s">
        <v>8663</v>
      </c>
    </row>
    <row r="8005" spans="1:6" x14ac:dyDescent="0.25">
      <c r="A8005" t="s">
        <v>137</v>
      </c>
      <c r="B8005" t="s">
        <v>5284</v>
      </c>
      <c r="C8005" t="s">
        <v>8664</v>
      </c>
      <c r="D8005" t="s">
        <v>137</v>
      </c>
      <c r="E8005" t="s">
        <v>5284</v>
      </c>
      <c r="F8005" t="s">
        <v>8664</v>
      </c>
    </row>
    <row r="8006" spans="1:6" x14ac:dyDescent="0.25">
      <c r="A8006" t="s">
        <v>137</v>
      </c>
      <c r="B8006" t="s">
        <v>5284</v>
      </c>
      <c r="C8006" t="s">
        <v>8665</v>
      </c>
      <c r="D8006" t="s">
        <v>137</v>
      </c>
      <c r="E8006" t="s">
        <v>5284</v>
      </c>
      <c r="F8006" t="s">
        <v>8665</v>
      </c>
    </row>
    <row r="8007" spans="1:6" x14ac:dyDescent="0.25">
      <c r="A8007" t="s">
        <v>137</v>
      </c>
      <c r="B8007" t="s">
        <v>5284</v>
      </c>
      <c r="C8007" t="s">
        <v>8666</v>
      </c>
      <c r="D8007" t="s">
        <v>137</v>
      </c>
      <c r="E8007" t="s">
        <v>5284</v>
      </c>
      <c r="F8007" t="s">
        <v>8666</v>
      </c>
    </row>
    <row r="8008" spans="1:6" x14ac:dyDescent="0.25">
      <c r="A8008" t="s">
        <v>137</v>
      </c>
      <c r="B8008" t="s">
        <v>5284</v>
      </c>
      <c r="C8008" t="s">
        <v>8667</v>
      </c>
      <c r="D8008" t="s">
        <v>137</v>
      </c>
      <c r="E8008" t="s">
        <v>5284</v>
      </c>
      <c r="F8008" t="s">
        <v>8667</v>
      </c>
    </row>
    <row r="8009" spans="1:6" x14ac:dyDescent="0.25">
      <c r="A8009" t="s">
        <v>137</v>
      </c>
      <c r="B8009" t="s">
        <v>5284</v>
      </c>
      <c r="C8009" t="s">
        <v>8668</v>
      </c>
      <c r="D8009" t="s">
        <v>137</v>
      </c>
      <c r="E8009" t="s">
        <v>5284</v>
      </c>
      <c r="F8009" t="s">
        <v>8668</v>
      </c>
    </row>
    <row r="8010" spans="1:6" x14ac:dyDescent="0.25">
      <c r="A8010" t="s">
        <v>137</v>
      </c>
      <c r="B8010" t="s">
        <v>5284</v>
      </c>
      <c r="C8010" t="s">
        <v>8669</v>
      </c>
      <c r="D8010" t="s">
        <v>137</v>
      </c>
      <c r="E8010" t="s">
        <v>5284</v>
      </c>
      <c r="F8010" t="s">
        <v>8669</v>
      </c>
    </row>
    <row r="8011" spans="1:6" x14ac:dyDescent="0.25">
      <c r="A8011" t="s">
        <v>137</v>
      </c>
      <c r="B8011" t="s">
        <v>5284</v>
      </c>
      <c r="C8011" t="s">
        <v>8670</v>
      </c>
      <c r="D8011" t="s">
        <v>137</v>
      </c>
      <c r="E8011" t="s">
        <v>5284</v>
      </c>
      <c r="F8011" t="s">
        <v>8670</v>
      </c>
    </row>
    <row r="8012" spans="1:6" x14ac:dyDescent="0.25">
      <c r="A8012" t="s">
        <v>137</v>
      </c>
      <c r="B8012" t="s">
        <v>5284</v>
      </c>
      <c r="C8012" t="s">
        <v>8671</v>
      </c>
      <c r="D8012" t="s">
        <v>137</v>
      </c>
      <c r="E8012" t="s">
        <v>5284</v>
      </c>
      <c r="F8012" t="s">
        <v>8671</v>
      </c>
    </row>
    <row r="8013" spans="1:6" x14ac:dyDescent="0.25">
      <c r="A8013" t="s">
        <v>137</v>
      </c>
      <c r="B8013" t="s">
        <v>5284</v>
      </c>
      <c r="C8013" t="s">
        <v>8672</v>
      </c>
      <c r="D8013" t="s">
        <v>137</v>
      </c>
      <c r="E8013" t="s">
        <v>5284</v>
      </c>
      <c r="F8013" t="s">
        <v>8672</v>
      </c>
    </row>
    <row r="8014" spans="1:6" x14ac:dyDescent="0.25">
      <c r="A8014" t="s">
        <v>137</v>
      </c>
      <c r="B8014" t="s">
        <v>5284</v>
      </c>
      <c r="C8014" t="s">
        <v>8673</v>
      </c>
      <c r="D8014" t="s">
        <v>137</v>
      </c>
      <c r="E8014" t="s">
        <v>5284</v>
      </c>
      <c r="F8014" t="s">
        <v>8673</v>
      </c>
    </row>
    <row r="8015" spans="1:6" x14ac:dyDescent="0.25">
      <c r="A8015" t="s">
        <v>137</v>
      </c>
      <c r="B8015" t="s">
        <v>5284</v>
      </c>
      <c r="C8015" t="s">
        <v>8674</v>
      </c>
      <c r="D8015" t="s">
        <v>137</v>
      </c>
      <c r="E8015" t="s">
        <v>5284</v>
      </c>
      <c r="F8015" t="s">
        <v>8674</v>
      </c>
    </row>
    <row r="8016" spans="1:6" x14ac:dyDescent="0.25">
      <c r="A8016" t="s">
        <v>137</v>
      </c>
      <c r="B8016" t="s">
        <v>5284</v>
      </c>
      <c r="C8016" t="s">
        <v>8675</v>
      </c>
      <c r="D8016" t="s">
        <v>137</v>
      </c>
      <c r="E8016" t="s">
        <v>5284</v>
      </c>
      <c r="F8016" t="s">
        <v>8675</v>
      </c>
    </row>
    <row r="8017" spans="1:6" x14ac:dyDescent="0.25">
      <c r="A8017" t="s">
        <v>137</v>
      </c>
      <c r="B8017" t="s">
        <v>5284</v>
      </c>
      <c r="C8017" t="s">
        <v>8676</v>
      </c>
      <c r="D8017" t="s">
        <v>137</v>
      </c>
      <c r="E8017" t="s">
        <v>5284</v>
      </c>
      <c r="F8017" t="s">
        <v>8676</v>
      </c>
    </row>
    <row r="8018" spans="1:6" x14ac:dyDescent="0.25">
      <c r="A8018" t="s">
        <v>137</v>
      </c>
      <c r="B8018" t="s">
        <v>5284</v>
      </c>
      <c r="C8018" t="s">
        <v>8677</v>
      </c>
      <c r="D8018" t="s">
        <v>137</v>
      </c>
      <c r="E8018" t="s">
        <v>5284</v>
      </c>
      <c r="F8018" t="s">
        <v>8677</v>
      </c>
    </row>
    <row r="8019" spans="1:6" x14ac:dyDescent="0.25">
      <c r="A8019" t="s">
        <v>137</v>
      </c>
      <c r="B8019" t="s">
        <v>5284</v>
      </c>
      <c r="C8019" t="s">
        <v>8678</v>
      </c>
      <c r="D8019" t="s">
        <v>137</v>
      </c>
      <c r="E8019" t="s">
        <v>5284</v>
      </c>
      <c r="F8019" t="s">
        <v>8678</v>
      </c>
    </row>
    <row r="8020" spans="1:6" x14ac:dyDescent="0.25">
      <c r="A8020" t="s">
        <v>137</v>
      </c>
      <c r="B8020" t="s">
        <v>5284</v>
      </c>
      <c r="C8020" t="s">
        <v>8679</v>
      </c>
      <c r="D8020" t="s">
        <v>137</v>
      </c>
      <c r="E8020" t="s">
        <v>5284</v>
      </c>
      <c r="F8020" t="s">
        <v>8679</v>
      </c>
    </row>
    <row r="8021" spans="1:6" x14ac:dyDescent="0.25">
      <c r="A8021" t="s">
        <v>137</v>
      </c>
      <c r="B8021" t="s">
        <v>5284</v>
      </c>
      <c r="C8021" t="s">
        <v>8680</v>
      </c>
      <c r="D8021" t="s">
        <v>137</v>
      </c>
      <c r="E8021" t="s">
        <v>5284</v>
      </c>
      <c r="F8021" t="s">
        <v>8680</v>
      </c>
    </row>
    <row r="8022" spans="1:6" x14ac:dyDescent="0.25">
      <c r="A8022" t="s">
        <v>137</v>
      </c>
      <c r="B8022" t="s">
        <v>5284</v>
      </c>
      <c r="C8022" t="s">
        <v>8681</v>
      </c>
      <c r="D8022" t="s">
        <v>137</v>
      </c>
      <c r="E8022" t="s">
        <v>5284</v>
      </c>
      <c r="F8022" t="s">
        <v>8681</v>
      </c>
    </row>
    <row r="8023" spans="1:6" x14ac:dyDescent="0.25">
      <c r="A8023" t="s">
        <v>137</v>
      </c>
      <c r="B8023" t="s">
        <v>5284</v>
      </c>
      <c r="C8023" t="s">
        <v>8682</v>
      </c>
      <c r="D8023" t="s">
        <v>137</v>
      </c>
      <c r="E8023" t="s">
        <v>5284</v>
      </c>
      <c r="F8023" t="s">
        <v>8682</v>
      </c>
    </row>
    <row r="8024" spans="1:6" x14ac:dyDescent="0.25">
      <c r="A8024" t="s">
        <v>137</v>
      </c>
      <c r="B8024" t="s">
        <v>5284</v>
      </c>
      <c r="C8024" t="s">
        <v>9099</v>
      </c>
      <c r="D8024" t="s">
        <v>137</v>
      </c>
      <c r="E8024" t="s">
        <v>5284</v>
      </c>
      <c r="F8024" t="s">
        <v>9099</v>
      </c>
    </row>
    <row r="8025" spans="1:6" x14ac:dyDescent="0.25">
      <c r="A8025" t="s">
        <v>137</v>
      </c>
      <c r="B8025" t="s">
        <v>5284</v>
      </c>
      <c r="C8025" t="s">
        <v>8683</v>
      </c>
      <c r="D8025" t="s">
        <v>137</v>
      </c>
      <c r="E8025" t="s">
        <v>5284</v>
      </c>
      <c r="F8025" t="s">
        <v>8683</v>
      </c>
    </row>
    <row r="8026" spans="1:6" x14ac:dyDescent="0.25">
      <c r="A8026" t="s">
        <v>137</v>
      </c>
      <c r="B8026" t="s">
        <v>5284</v>
      </c>
      <c r="C8026" t="s">
        <v>8684</v>
      </c>
      <c r="D8026" t="s">
        <v>137</v>
      </c>
      <c r="E8026" t="s">
        <v>5284</v>
      </c>
      <c r="F8026" t="s">
        <v>8684</v>
      </c>
    </row>
    <row r="8027" spans="1:6" x14ac:dyDescent="0.25">
      <c r="A8027" t="s">
        <v>137</v>
      </c>
      <c r="B8027" t="s">
        <v>5284</v>
      </c>
      <c r="C8027" t="s">
        <v>8685</v>
      </c>
      <c r="D8027" t="s">
        <v>137</v>
      </c>
      <c r="E8027" t="s">
        <v>5284</v>
      </c>
      <c r="F8027" t="s">
        <v>8685</v>
      </c>
    </row>
    <row r="8028" spans="1:6" x14ac:dyDescent="0.25">
      <c r="A8028" t="s">
        <v>137</v>
      </c>
      <c r="B8028" t="s">
        <v>5284</v>
      </c>
      <c r="C8028" t="s">
        <v>8686</v>
      </c>
      <c r="D8028" t="s">
        <v>137</v>
      </c>
      <c r="E8028" t="s">
        <v>5284</v>
      </c>
      <c r="F8028" t="s">
        <v>8686</v>
      </c>
    </row>
    <row r="8029" spans="1:6" x14ac:dyDescent="0.25">
      <c r="A8029" t="s">
        <v>137</v>
      </c>
      <c r="B8029" t="s">
        <v>5284</v>
      </c>
      <c r="C8029" t="s">
        <v>8687</v>
      </c>
      <c r="D8029" t="s">
        <v>137</v>
      </c>
      <c r="E8029" t="s">
        <v>5284</v>
      </c>
      <c r="F8029" t="s">
        <v>8687</v>
      </c>
    </row>
    <row r="8030" spans="1:6" x14ac:dyDescent="0.25">
      <c r="A8030" t="s">
        <v>137</v>
      </c>
      <c r="B8030" t="s">
        <v>5284</v>
      </c>
      <c r="C8030" t="s">
        <v>8688</v>
      </c>
      <c r="D8030" t="s">
        <v>137</v>
      </c>
      <c r="E8030" t="s">
        <v>5284</v>
      </c>
      <c r="F8030" t="s">
        <v>8688</v>
      </c>
    </row>
    <row r="8031" spans="1:6" x14ac:dyDescent="0.25">
      <c r="A8031" t="s">
        <v>137</v>
      </c>
      <c r="B8031" t="s">
        <v>5284</v>
      </c>
      <c r="C8031" t="s">
        <v>8689</v>
      </c>
      <c r="D8031" t="s">
        <v>137</v>
      </c>
      <c r="E8031" t="s">
        <v>5284</v>
      </c>
      <c r="F8031" t="s">
        <v>8689</v>
      </c>
    </row>
    <row r="8032" spans="1:6" x14ac:dyDescent="0.25">
      <c r="A8032" t="s">
        <v>137</v>
      </c>
      <c r="B8032" t="s">
        <v>5284</v>
      </c>
      <c r="C8032" t="s">
        <v>8690</v>
      </c>
      <c r="D8032" t="s">
        <v>137</v>
      </c>
      <c r="E8032" t="s">
        <v>5284</v>
      </c>
      <c r="F8032" t="s">
        <v>8690</v>
      </c>
    </row>
    <row r="8033" spans="1:6" x14ac:dyDescent="0.25">
      <c r="A8033" t="s">
        <v>137</v>
      </c>
      <c r="B8033" t="s">
        <v>5284</v>
      </c>
      <c r="C8033" t="s">
        <v>8694</v>
      </c>
      <c r="D8033" t="s">
        <v>137</v>
      </c>
      <c r="E8033" t="s">
        <v>5284</v>
      </c>
      <c r="F8033" t="s">
        <v>8694</v>
      </c>
    </row>
    <row r="8034" spans="1:6" x14ac:dyDescent="0.25">
      <c r="A8034" t="s">
        <v>137</v>
      </c>
      <c r="B8034" t="s">
        <v>5284</v>
      </c>
      <c r="C8034" t="s">
        <v>8695</v>
      </c>
      <c r="D8034" t="s">
        <v>137</v>
      </c>
      <c r="E8034" t="s">
        <v>5284</v>
      </c>
      <c r="F8034" t="s">
        <v>8695</v>
      </c>
    </row>
    <row r="8035" spans="1:6" x14ac:dyDescent="0.25">
      <c r="A8035" t="s">
        <v>137</v>
      </c>
      <c r="B8035" t="s">
        <v>5284</v>
      </c>
      <c r="C8035" t="s">
        <v>8696</v>
      </c>
      <c r="D8035" t="s">
        <v>137</v>
      </c>
      <c r="E8035" t="s">
        <v>5284</v>
      </c>
      <c r="F8035" t="s">
        <v>8696</v>
      </c>
    </row>
    <row r="8036" spans="1:6" x14ac:dyDescent="0.25">
      <c r="A8036" t="s">
        <v>137</v>
      </c>
      <c r="B8036" t="s">
        <v>5284</v>
      </c>
      <c r="C8036" t="s">
        <v>8697</v>
      </c>
      <c r="D8036" t="s">
        <v>137</v>
      </c>
      <c r="E8036" t="s">
        <v>5284</v>
      </c>
      <c r="F8036" t="s">
        <v>8697</v>
      </c>
    </row>
    <row r="8037" spans="1:6" x14ac:dyDescent="0.25">
      <c r="A8037" t="s">
        <v>137</v>
      </c>
      <c r="B8037" t="s">
        <v>5284</v>
      </c>
      <c r="C8037" t="s">
        <v>8698</v>
      </c>
      <c r="D8037" t="s">
        <v>137</v>
      </c>
      <c r="E8037" t="s">
        <v>5284</v>
      </c>
      <c r="F8037" t="s">
        <v>8698</v>
      </c>
    </row>
    <row r="8038" spans="1:6" x14ac:dyDescent="0.25">
      <c r="A8038" t="s">
        <v>137</v>
      </c>
      <c r="B8038" t="s">
        <v>5284</v>
      </c>
      <c r="C8038" t="s">
        <v>8699</v>
      </c>
      <c r="D8038" t="s">
        <v>137</v>
      </c>
      <c r="E8038" t="s">
        <v>5284</v>
      </c>
      <c r="F8038" t="s">
        <v>8699</v>
      </c>
    </row>
    <row r="8039" spans="1:6" x14ac:dyDescent="0.25">
      <c r="A8039" t="s">
        <v>137</v>
      </c>
      <c r="B8039" t="s">
        <v>5284</v>
      </c>
      <c r="C8039" t="s">
        <v>8700</v>
      </c>
      <c r="D8039" t="s">
        <v>137</v>
      </c>
      <c r="E8039" t="s">
        <v>5284</v>
      </c>
      <c r="F8039" t="s">
        <v>8700</v>
      </c>
    </row>
    <row r="8040" spans="1:6" x14ac:dyDescent="0.25">
      <c r="A8040" t="s">
        <v>137</v>
      </c>
      <c r="B8040" t="s">
        <v>5284</v>
      </c>
      <c r="C8040" t="s">
        <v>8701</v>
      </c>
      <c r="D8040" t="s">
        <v>137</v>
      </c>
      <c r="E8040" t="s">
        <v>5284</v>
      </c>
      <c r="F8040" t="s">
        <v>8701</v>
      </c>
    </row>
    <row r="8041" spans="1:6" x14ac:dyDescent="0.25">
      <c r="A8041" t="s">
        <v>137</v>
      </c>
      <c r="B8041" t="s">
        <v>5284</v>
      </c>
      <c r="C8041" t="s">
        <v>8702</v>
      </c>
      <c r="D8041" t="s">
        <v>137</v>
      </c>
      <c r="E8041" t="s">
        <v>5284</v>
      </c>
      <c r="F8041" t="s">
        <v>8702</v>
      </c>
    </row>
    <row r="8042" spans="1:6" x14ac:dyDescent="0.25">
      <c r="A8042" t="s">
        <v>137</v>
      </c>
      <c r="B8042" t="s">
        <v>5284</v>
      </c>
      <c r="C8042" t="s">
        <v>8703</v>
      </c>
      <c r="D8042" t="s">
        <v>137</v>
      </c>
      <c r="E8042" t="s">
        <v>5284</v>
      </c>
      <c r="F8042" t="s">
        <v>8703</v>
      </c>
    </row>
    <row r="8043" spans="1:6" x14ac:dyDescent="0.25">
      <c r="A8043" t="s">
        <v>137</v>
      </c>
      <c r="B8043" t="s">
        <v>5284</v>
      </c>
      <c r="C8043" t="s">
        <v>8704</v>
      </c>
      <c r="D8043" t="s">
        <v>137</v>
      </c>
      <c r="E8043" t="s">
        <v>5284</v>
      </c>
      <c r="F8043" t="s">
        <v>8704</v>
      </c>
    </row>
    <row r="8044" spans="1:6" x14ac:dyDescent="0.25">
      <c r="A8044" t="s">
        <v>137</v>
      </c>
      <c r="B8044" t="s">
        <v>5284</v>
      </c>
      <c r="C8044" t="s">
        <v>8705</v>
      </c>
      <c r="D8044" t="s">
        <v>137</v>
      </c>
      <c r="E8044" t="s">
        <v>5284</v>
      </c>
      <c r="F8044" t="s">
        <v>8705</v>
      </c>
    </row>
    <row r="8045" spans="1:6" x14ac:dyDescent="0.25">
      <c r="A8045" t="s">
        <v>137</v>
      </c>
      <c r="B8045" t="s">
        <v>5284</v>
      </c>
      <c r="C8045" t="s">
        <v>8706</v>
      </c>
      <c r="D8045" t="s">
        <v>137</v>
      </c>
      <c r="E8045" t="s">
        <v>5284</v>
      </c>
      <c r="F8045" t="s">
        <v>8706</v>
      </c>
    </row>
    <row r="8046" spans="1:6" x14ac:dyDescent="0.25">
      <c r="A8046" t="s">
        <v>137</v>
      </c>
      <c r="B8046" t="s">
        <v>5284</v>
      </c>
      <c r="C8046" t="s">
        <v>8707</v>
      </c>
      <c r="D8046" t="s">
        <v>137</v>
      </c>
      <c r="E8046" t="s">
        <v>5284</v>
      </c>
      <c r="F8046" t="s">
        <v>8707</v>
      </c>
    </row>
    <row r="8047" spans="1:6" x14ac:dyDescent="0.25">
      <c r="A8047" t="s">
        <v>137</v>
      </c>
      <c r="B8047" t="s">
        <v>5284</v>
      </c>
      <c r="C8047" t="s">
        <v>8709</v>
      </c>
      <c r="D8047" t="s">
        <v>137</v>
      </c>
      <c r="E8047" t="s">
        <v>5284</v>
      </c>
      <c r="F8047" t="s">
        <v>8709</v>
      </c>
    </row>
    <row r="8048" spans="1:6" x14ac:dyDescent="0.25">
      <c r="A8048" t="s">
        <v>137</v>
      </c>
      <c r="B8048" t="s">
        <v>5284</v>
      </c>
      <c r="C8048" t="s">
        <v>8710</v>
      </c>
      <c r="D8048" t="s">
        <v>137</v>
      </c>
      <c r="E8048" t="s">
        <v>5284</v>
      </c>
      <c r="F8048" t="s">
        <v>8710</v>
      </c>
    </row>
    <row r="8049" spans="1:6" x14ac:dyDescent="0.25">
      <c r="A8049" t="s">
        <v>137</v>
      </c>
      <c r="B8049" t="s">
        <v>5284</v>
      </c>
      <c r="C8049" t="s">
        <v>8711</v>
      </c>
      <c r="D8049" t="s">
        <v>137</v>
      </c>
      <c r="E8049" t="s">
        <v>5284</v>
      </c>
      <c r="F8049" t="s">
        <v>8711</v>
      </c>
    </row>
    <row r="8050" spans="1:6" x14ac:dyDescent="0.25">
      <c r="A8050" t="s">
        <v>137</v>
      </c>
      <c r="B8050" t="s">
        <v>5284</v>
      </c>
      <c r="C8050" t="s">
        <v>8712</v>
      </c>
      <c r="D8050" t="s">
        <v>137</v>
      </c>
      <c r="E8050" t="s">
        <v>5284</v>
      </c>
      <c r="F8050" t="s">
        <v>8712</v>
      </c>
    </row>
    <row r="8051" spans="1:6" x14ac:dyDescent="0.25">
      <c r="A8051" t="s">
        <v>137</v>
      </c>
      <c r="B8051" t="s">
        <v>5284</v>
      </c>
      <c r="C8051" t="s">
        <v>8713</v>
      </c>
      <c r="D8051" t="s">
        <v>137</v>
      </c>
      <c r="E8051" t="s">
        <v>5284</v>
      </c>
      <c r="F8051" t="s">
        <v>8713</v>
      </c>
    </row>
    <row r="8052" spans="1:6" x14ac:dyDescent="0.25">
      <c r="A8052" t="s">
        <v>137</v>
      </c>
      <c r="B8052" t="s">
        <v>5284</v>
      </c>
      <c r="C8052" t="s">
        <v>8714</v>
      </c>
      <c r="D8052" t="s">
        <v>137</v>
      </c>
      <c r="E8052" t="s">
        <v>5284</v>
      </c>
      <c r="F8052" t="s">
        <v>8714</v>
      </c>
    </row>
    <row r="8053" spans="1:6" x14ac:dyDescent="0.25">
      <c r="A8053" t="s">
        <v>137</v>
      </c>
      <c r="B8053" t="s">
        <v>5284</v>
      </c>
      <c r="C8053" t="s">
        <v>8715</v>
      </c>
      <c r="D8053" t="s">
        <v>137</v>
      </c>
      <c r="E8053" t="s">
        <v>5284</v>
      </c>
      <c r="F8053" t="s">
        <v>8715</v>
      </c>
    </row>
    <row r="8054" spans="1:6" x14ac:dyDescent="0.25">
      <c r="A8054" t="s">
        <v>137</v>
      </c>
      <c r="B8054" t="s">
        <v>5284</v>
      </c>
      <c r="C8054" t="s">
        <v>8716</v>
      </c>
      <c r="D8054" t="s">
        <v>137</v>
      </c>
      <c r="E8054" t="s">
        <v>5284</v>
      </c>
      <c r="F8054" t="s">
        <v>8716</v>
      </c>
    </row>
    <row r="8055" spans="1:6" x14ac:dyDescent="0.25">
      <c r="A8055" t="s">
        <v>137</v>
      </c>
      <c r="B8055" t="s">
        <v>5284</v>
      </c>
      <c r="C8055" t="s">
        <v>8717</v>
      </c>
      <c r="D8055" t="s">
        <v>137</v>
      </c>
      <c r="E8055" t="s">
        <v>5284</v>
      </c>
      <c r="F8055" t="s">
        <v>8717</v>
      </c>
    </row>
    <row r="8056" spans="1:6" x14ac:dyDescent="0.25">
      <c r="A8056" t="s">
        <v>137</v>
      </c>
      <c r="B8056" t="s">
        <v>5284</v>
      </c>
      <c r="C8056" t="s">
        <v>8718</v>
      </c>
      <c r="D8056" t="s">
        <v>137</v>
      </c>
      <c r="E8056" t="s">
        <v>5284</v>
      </c>
      <c r="F8056" t="s">
        <v>8718</v>
      </c>
    </row>
    <row r="8057" spans="1:6" x14ac:dyDescent="0.25">
      <c r="A8057" t="s">
        <v>137</v>
      </c>
      <c r="B8057" t="s">
        <v>5284</v>
      </c>
      <c r="C8057" t="s">
        <v>8719</v>
      </c>
      <c r="D8057" t="s">
        <v>137</v>
      </c>
      <c r="E8057" t="s">
        <v>5284</v>
      </c>
      <c r="F8057" t="s">
        <v>8719</v>
      </c>
    </row>
    <row r="8058" spans="1:6" x14ac:dyDescent="0.25">
      <c r="A8058" t="s">
        <v>137</v>
      </c>
      <c r="B8058" t="s">
        <v>5284</v>
      </c>
      <c r="C8058" t="s">
        <v>8720</v>
      </c>
      <c r="D8058" t="s">
        <v>137</v>
      </c>
      <c r="E8058" t="s">
        <v>5284</v>
      </c>
      <c r="F8058" t="s">
        <v>8720</v>
      </c>
    </row>
    <row r="8059" spans="1:6" x14ac:dyDescent="0.25">
      <c r="A8059" t="s">
        <v>137</v>
      </c>
      <c r="B8059" t="s">
        <v>5284</v>
      </c>
      <c r="C8059" t="s">
        <v>8721</v>
      </c>
      <c r="D8059" t="s">
        <v>137</v>
      </c>
      <c r="E8059" t="s">
        <v>5284</v>
      </c>
      <c r="F8059" t="s">
        <v>8721</v>
      </c>
    </row>
    <row r="8060" spans="1:6" x14ac:dyDescent="0.25">
      <c r="A8060" t="s">
        <v>137</v>
      </c>
      <c r="B8060" t="s">
        <v>5284</v>
      </c>
      <c r="C8060" t="s">
        <v>8722</v>
      </c>
      <c r="D8060" t="s">
        <v>137</v>
      </c>
      <c r="E8060" t="s">
        <v>5284</v>
      </c>
      <c r="F8060" t="s">
        <v>8722</v>
      </c>
    </row>
    <row r="8061" spans="1:6" x14ac:dyDescent="0.25">
      <c r="A8061" t="s">
        <v>137</v>
      </c>
      <c r="B8061" t="s">
        <v>5284</v>
      </c>
      <c r="C8061" t="s">
        <v>8723</v>
      </c>
      <c r="D8061" t="s">
        <v>137</v>
      </c>
      <c r="E8061" t="s">
        <v>5284</v>
      </c>
      <c r="F8061" t="s">
        <v>8723</v>
      </c>
    </row>
    <row r="8062" spans="1:6" x14ac:dyDescent="0.25">
      <c r="A8062" t="s">
        <v>137</v>
      </c>
      <c r="B8062" t="s">
        <v>5284</v>
      </c>
      <c r="C8062" t="s">
        <v>8724</v>
      </c>
      <c r="D8062" t="s">
        <v>137</v>
      </c>
      <c r="E8062" t="s">
        <v>5284</v>
      </c>
      <c r="F8062" t="s">
        <v>8724</v>
      </c>
    </row>
    <row r="8063" spans="1:6" x14ac:dyDescent="0.25">
      <c r="A8063" t="s">
        <v>137</v>
      </c>
      <c r="B8063" t="s">
        <v>5284</v>
      </c>
      <c r="C8063" t="s">
        <v>8725</v>
      </c>
      <c r="D8063" t="s">
        <v>137</v>
      </c>
      <c r="E8063" t="s">
        <v>5284</v>
      </c>
      <c r="F8063" t="s">
        <v>8725</v>
      </c>
    </row>
    <row r="8064" spans="1:6" x14ac:dyDescent="0.25">
      <c r="A8064" t="s">
        <v>137</v>
      </c>
      <c r="B8064" t="s">
        <v>5284</v>
      </c>
      <c r="C8064" t="s">
        <v>8726</v>
      </c>
      <c r="D8064" t="s">
        <v>137</v>
      </c>
      <c r="E8064" t="s">
        <v>5284</v>
      </c>
      <c r="F8064" t="s">
        <v>8726</v>
      </c>
    </row>
    <row r="8065" spans="1:6" x14ac:dyDescent="0.25">
      <c r="A8065" t="s">
        <v>137</v>
      </c>
      <c r="B8065" t="s">
        <v>5284</v>
      </c>
      <c r="C8065" t="s">
        <v>8727</v>
      </c>
      <c r="D8065" t="s">
        <v>137</v>
      </c>
      <c r="E8065" t="s">
        <v>5284</v>
      </c>
      <c r="F8065" t="s">
        <v>8727</v>
      </c>
    </row>
    <row r="8066" spans="1:6" x14ac:dyDescent="0.25">
      <c r="A8066" t="s">
        <v>137</v>
      </c>
      <c r="B8066" t="s">
        <v>5284</v>
      </c>
      <c r="C8066" t="s">
        <v>8728</v>
      </c>
      <c r="D8066" t="s">
        <v>137</v>
      </c>
      <c r="E8066" t="s">
        <v>5284</v>
      </c>
      <c r="F8066" t="s">
        <v>8728</v>
      </c>
    </row>
    <row r="8067" spans="1:6" x14ac:dyDescent="0.25">
      <c r="A8067" t="s">
        <v>137</v>
      </c>
      <c r="B8067" t="s">
        <v>5284</v>
      </c>
      <c r="C8067" t="s">
        <v>8729</v>
      </c>
      <c r="D8067" t="s">
        <v>137</v>
      </c>
      <c r="E8067" t="s">
        <v>5284</v>
      </c>
      <c r="F8067" t="s">
        <v>8729</v>
      </c>
    </row>
    <row r="8068" spans="1:6" x14ac:dyDescent="0.25">
      <c r="A8068" t="s">
        <v>137</v>
      </c>
      <c r="B8068" t="s">
        <v>5284</v>
      </c>
      <c r="C8068" t="s">
        <v>8730</v>
      </c>
      <c r="D8068" t="s">
        <v>137</v>
      </c>
      <c r="E8068" t="s">
        <v>5284</v>
      </c>
      <c r="F8068" t="s">
        <v>8730</v>
      </c>
    </row>
    <row r="8069" spans="1:6" x14ac:dyDescent="0.25">
      <c r="A8069" t="s">
        <v>137</v>
      </c>
      <c r="B8069" t="s">
        <v>5284</v>
      </c>
      <c r="C8069" t="s">
        <v>8731</v>
      </c>
      <c r="D8069" t="s">
        <v>137</v>
      </c>
      <c r="E8069" t="s">
        <v>5284</v>
      </c>
      <c r="F8069" t="s">
        <v>8731</v>
      </c>
    </row>
    <row r="8070" spans="1:6" x14ac:dyDescent="0.25">
      <c r="A8070" t="s">
        <v>137</v>
      </c>
      <c r="B8070" t="s">
        <v>5284</v>
      </c>
      <c r="C8070" t="s">
        <v>8732</v>
      </c>
      <c r="D8070" t="s">
        <v>137</v>
      </c>
      <c r="E8070" t="s">
        <v>5284</v>
      </c>
      <c r="F8070" t="s">
        <v>8732</v>
      </c>
    </row>
    <row r="8071" spans="1:6" x14ac:dyDescent="0.25">
      <c r="A8071" t="s">
        <v>137</v>
      </c>
      <c r="B8071" t="s">
        <v>5284</v>
      </c>
      <c r="C8071" t="s">
        <v>8733</v>
      </c>
      <c r="D8071" t="s">
        <v>137</v>
      </c>
      <c r="E8071" t="s">
        <v>5284</v>
      </c>
      <c r="F8071" t="s">
        <v>8733</v>
      </c>
    </row>
    <row r="8072" spans="1:6" x14ac:dyDescent="0.25">
      <c r="A8072" t="s">
        <v>137</v>
      </c>
      <c r="B8072" t="s">
        <v>5284</v>
      </c>
      <c r="C8072" t="s">
        <v>8734</v>
      </c>
      <c r="D8072" t="s">
        <v>137</v>
      </c>
      <c r="E8072" t="s">
        <v>5284</v>
      </c>
      <c r="F8072" t="s">
        <v>8734</v>
      </c>
    </row>
    <row r="8073" spans="1:6" x14ac:dyDescent="0.25">
      <c r="A8073" t="s">
        <v>137</v>
      </c>
      <c r="B8073" t="s">
        <v>5284</v>
      </c>
      <c r="C8073" t="s">
        <v>8735</v>
      </c>
      <c r="D8073" t="s">
        <v>137</v>
      </c>
      <c r="E8073" t="s">
        <v>5284</v>
      </c>
      <c r="F8073" t="s">
        <v>8735</v>
      </c>
    </row>
    <row r="8074" spans="1:6" x14ac:dyDescent="0.25">
      <c r="A8074" t="s">
        <v>137</v>
      </c>
      <c r="B8074" t="s">
        <v>5284</v>
      </c>
      <c r="C8074" t="s">
        <v>8738</v>
      </c>
      <c r="D8074" t="s">
        <v>137</v>
      </c>
      <c r="E8074" t="s">
        <v>5284</v>
      </c>
      <c r="F8074" t="s">
        <v>8738</v>
      </c>
    </row>
    <row r="8075" spans="1:6" x14ac:dyDescent="0.25">
      <c r="A8075" t="s">
        <v>137</v>
      </c>
      <c r="B8075" t="s">
        <v>5284</v>
      </c>
      <c r="C8075" t="s">
        <v>8739</v>
      </c>
      <c r="D8075" t="s">
        <v>137</v>
      </c>
      <c r="E8075" t="s">
        <v>5284</v>
      </c>
      <c r="F8075" t="s">
        <v>8739</v>
      </c>
    </row>
    <row r="8076" spans="1:6" x14ac:dyDescent="0.25">
      <c r="A8076" t="s">
        <v>137</v>
      </c>
      <c r="B8076" t="s">
        <v>5284</v>
      </c>
      <c r="C8076" t="s">
        <v>8740</v>
      </c>
      <c r="D8076" t="s">
        <v>137</v>
      </c>
      <c r="E8076" t="s">
        <v>5284</v>
      </c>
      <c r="F8076" t="s">
        <v>8740</v>
      </c>
    </row>
    <row r="8077" spans="1:6" x14ac:dyDescent="0.25">
      <c r="A8077" t="s">
        <v>137</v>
      </c>
      <c r="B8077" t="s">
        <v>5284</v>
      </c>
      <c r="C8077" t="s">
        <v>8741</v>
      </c>
      <c r="D8077" t="s">
        <v>137</v>
      </c>
      <c r="E8077" t="s">
        <v>5284</v>
      </c>
      <c r="F8077" t="s">
        <v>8741</v>
      </c>
    </row>
    <row r="8078" spans="1:6" x14ac:dyDescent="0.25">
      <c r="A8078" t="s">
        <v>137</v>
      </c>
      <c r="B8078" t="s">
        <v>5284</v>
      </c>
      <c r="C8078" t="s">
        <v>8742</v>
      </c>
      <c r="D8078" t="s">
        <v>137</v>
      </c>
      <c r="E8078" t="s">
        <v>5284</v>
      </c>
      <c r="F8078" t="s">
        <v>8742</v>
      </c>
    </row>
    <row r="8079" spans="1:6" x14ac:dyDescent="0.25">
      <c r="A8079" t="s">
        <v>137</v>
      </c>
      <c r="B8079" t="s">
        <v>5284</v>
      </c>
      <c r="C8079" t="s">
        <v>8743</v>
      </c>
      <c r="D8079" t="s">
        <v>137</v>
      </c>
      <c r="E8079" t="s">
        <v>5284</v>
      </c>
      <c r="F8079" t="s">
        <v>8743</v>
      </c>
    </row>
    <row r="8080" spans="1:6" x14ac:dyDescent="0.25">
      <c r="A8080" t="s">
        <v>137</v>
      </c>
      <c r="B8080" t="s">
        <v>5284</v>
      </c>
      <c r="C8080" t="s">
        <v>8744</v>
      </c>
      <c r="D8080" t="s">
        <v>137</v>
      </c>
      <c r="E8080" t="s">
        <v>5284</v>
      </c>
      <c r="F8080" t="s">
        <v>8744</v>
      </c>
    </row>
    <row r="8081" spans="1:6" x14ac:dyDescent="0.25">
      <c r="A8081" t="s">
        <v>137</v>
      </c>
      <c r="B8081" t="s">
        <v>5284</v>
      </c>
      <c r="C8081" t="s">
        <v>8745</v>
      </c>
      <c r="D8081" t="s">
        <v>137</v>
      </c>
      <c r="E8081" t="s">
        <v>5284</v>
      </c>
      <c r="F8081" t="s">
        <v>8745</v>
      </c>
    </row>
    <row r="8082" spans="1:6" x14ac:dyDescent="0.25">
      <c r="A8082" t="s">
        <v>137</v>
      </c>
      <c r="B8082" t="s">
        <v>5284</v>
      </c>
      <c r="C8082" t="s">
        <v>8746</v>
      </c>
      <c r="D8082" t="s">
        <v>137</v>
      </c>
      <c r="E8082" t="s">
        <v>5284</v>
      </c>
      <c r="F8082" t="s">
        <v>8746</v>
      </c>
    </row>
    <row r="8083" spans="1:6" x14ac:dyDescent="0.25">
      <c r="A8083" t="s">
        <v>137</v>
      </c>
      <c r="B8083" t="s">
        <v>5284</v>
      </c>
      <c r="C8083" t="s">
        <v>8747</v>
      </c>
      <c r="D8083" t="s">
        <v>137</v>
      </c>
      <c r="E8083" t="s">
        <v>5284</v>
      </c>
      <c r="F8083" t="s">
        <v>8747</v>
      </c>
    </row>
    <row r="8084" spans="1:6" x14ac:dyDescent="0.25">
      <c r="A8084" t="s">
        <v>137</v>
      </c>
      <c r="B8084" t="s">
        <v>5284</v>
      </c>
      <c r="C8084" t="s">
        <v>8748</v>
      </c>
      <c r="D8084" t="s">
        <v>137</v>
      </c>
      <c r="E8084" t="s">
        <v>5284</v>
      </c>
      <c r="F8084" t="s">
        <v>8748</v>
      </c>
    </row>
    <row r="8085" spans="1:6" x14ac:dyDescent="0.25">
      <c r="A8085" t="s">
        <v>137</v>
      </c>
      <c r="B8085" t="s">
        <v>5284</v>
      </c>
      <c r="C8085" t="s">
        <v>8750</v>
      </c>
      <c r="D8085" t="s">
        <v>137</v>
      </c>
      <c r="E8085" t="s">
        <v>5284</v>
      </c>
      <c r="F8085" t="s">
        <v>8750</v>
      </c>
    </row>
    <row r="8086" spans="1:6" x14ac:dyDescent="0.25">
      <c r="A8086" t="s">
        <v>137</v>
      </c>
      <c r="B8086" t="s">
        <v>5284</v>
      </c>
      <c r="C8086" t="s">
        <v>8751</v>
      </c>
      <c r="D8086" t="s">
        <v>137</v>
      </c>
      <c r="E8086" t="s">
        <v>5284</v>
      </c>
      <c r="F8086" t="s">
        <v>8751</v>
      </c>
    </row>
    <row r="8087" spans="1:6" x14ac:dyDescent="0.25">
      <c r="A8087" t="s">
        <v>137</v>
      </c>
      <c r="B8087" t="s">
        <v>5284</v>
      </c>
      <c r="C8087" t="s">
        <v>8752</v>
      </c>
      <c r="D8087" t="s">
        <v>137</v>
      </c>
      <c r="E8087" t="s">
        <v>5284</v>
      </c>
      <c r="F8087" t="s">
        <v>8752</v>
      </c>
    </row>
    <row r="8088" spans="1:6" x14ac:dyDescent="0.25">
      <c r="A8088" t="s">
        <v>137</v>
      </c>
      <c r="B8088" t="s">
        <v>5284</v>
      </c>
      <c r="C8088" t="s">
        <v>8753</v>
      </c>
      <c r="D8088" t="s">
        <v>137</v>
      </c>
      <c r="E8088" t="s">
        <v>5284</v>
      </c>
      <c r="F8088" t="s">
        <v>8753</v>
      </c>
    </row>
    <row r="8089" spans="1:6" x14ac:dyDescent="0.25">
      <c r="A8089" t="s">
        <v>137</v>
      </c>
      <c r="B8089" t="s">
        <v>5284</v>
      </c>
      <c r="C8089" t="s">
        <v>8754</v>
      </c>
      <c r="D8089" t="s">
        <v>137</v>
      </c>
      <c r="E8089" t="s">
        <v>5284</v>
      </c>
      <c r="F8089" t="s">
        <v>8754</v>
      </c>
    </row>
    <row r="8090" spans="1:6" x14ac:dyDescent="0.25">
      <c r="A8090" t="s">
        <v>137</v>
      </c>
      <c r="B8090" t="s">
        <v>5284</v>
      </c>
      <c r="C8090" t="s">
        <v>8755</v>
      </c>
      <c r="D8090" t="s">
        <v>137</v>
      </c>
      <c r="E8090" t="s">
        <v>5284</v>
      </c>
      <c r="F8090" t="s">
        <v>8755</v>
      </c>
    </row>
    <row r="8091" spans="1:6" x14ac:dyDescent="0.25">
      <c r="A8091" t="s">
        <v>137</v>
      </c>
      <c r="B8091" t="s">
        <v>5284</v>
      </c>
      <c r="C8091" t="s">
        <v>8756</v>
      </c>
      <c r="D8091" t="s">
        <v>137</v>
      </c>
      <c r="E8091" t="s">
        <v>5284</v>
      </c>
      <c r="F8091" t="s">
        <v>8756</v>
      </c>
    </row>
    <row r="8092" spans="1:6" x14ac:dyDescent="0.25">
      <c r="A8092" t="s">
        <v>137</v>
      </c>
      <c r="B8092" t="s">
        <v>5284</v>
      </c>
      <c r="C8092" t="s">
        <v>8757</v>
      </c>
      <c r="D8092" t="s">
        <v>137</v>
      </c>
      <c r="E8092" t="s">
        <v>5284</v>
      </c>
      <c r="F8092" t="s">
        <v>8757</v>
      </c>
    </row>
    <row r="8093" spans="1:6" x14ac:dyDescent="0.25">
      <c r="A8093" t="s">
        <v>137</v>
      </c>
      <c r="B8093" t="s">
        <v>5284</v>
      </c>
      <c r="C8093" t="s">
        <v>8758</v>
      </c>
      <c r="D8093" t="s">
        <v>137</v>
      </c>
      <c r="E8093" t="s">
        <v>5284</v>
      </c>
      <c r="F8093" t="s">
        <v>8758</v>
      </c>
    </row>
    <row r="8094" spans="1:6" x14ac:dyDescent="0.25">
      <c r="A8094" t="s">
        <v>137</v>
      </c>
      <c r="B8094" t="s">
        <v>5284</v>
      </c>
      <c r="C8094" t="s">
        <v>8759</v>
      </c>
      <c r="D8094" t="s">
        <v>137</v>
      </c>
      <c r="E8094" t="s">
        <v>5284</v>
      </c>
      <c r="F8094" t="s">
        <v>8759</v>
      </c>
    </row>
    <row r="8095" spans="1:6" x14ac:dyDescent="0.25">
      <c r="A8095" t="s">
        <v>137</v>
      </c>
      <c r="B8095" t="s">
        <v>5284</v>
      </c>
      <c r="C8095" t="s">
        <v>8760</v>
      </c>
      <c r="D8095" t="s">
        <v>137</v>
      </c>
      <c r="E8095" t="s">
        <v>5284</v>
      </c>
      <c r="F8095" t="s">
        <v>8760</v>
      </c>
    </row>
    <row r="8096" spans="1:6" x14ac:dyDescent="0.25">
      <c r="A8096" t="s">
        <v>137</v>
      </c>
      <c r="B8096" t="s">
        <v>5284</v>
      </c>
      <c r="C8096" t="s">
        <v>8761</v>
      </c>
      <c r="D8096" t="s">
        <v>137</v>
      </c>
      <c r="E8096" t="s">
        <v>5284</v>
      </c>
      <c r="F8096" t="s">
        <v>8761</v>
      </c>
    </row>
    <row r="8097" spans="1:6" x14ac:dyDescent="0.25">
      <c r="A8097" t="s">
        <v>137</v>
      </c>
      <c r="B8097" t="s">
        <v>5284</v>
      </c>
      <c r="C8097" t="s">
        <v>8762</v>
      </c>
      <c r="D8097" t="s">
        <v>137</v>
      </c>
      <c r="E8097" t="s">
        <v>5284</v>
      </c>
      <c r="F8097" t="s">
        <v>8762</v>
      </c>
    </row>
    <row r="8098" spans="1:6" x14ac:dyDescent="0.25">
      <c r="A8098" t="s">
        <v>137</v>
      </c>
      <c r="B8098" t="s">
        <v>5284</v>
      </c>
      <c r="C8098" t="s">
        <v>8763</v>
      </c>
      <c r="D8098" t="s">
        <v>137</v>
      </c>
      <c r="E8098" t="s">
        <v>5284</v>
      </c>
      <c r="F8098" t="s">
        <v>8763</v>
      </c>
    </row>
    <row r="8099" spans="1:6" x14ac:dyDescent="0.25">
      <c r="A8099" t="s">
        <v>137</v>
      </c>
      <c r="B8099" t="s">
        <v>5284</v>
      </c>
      <c r="C8099" t="s">
        <v>8764</v>
      </c>
      <c r="D8099" t="s">
        <v>137</v>
      </c>
      <c r="E8099" t="s">
        <v>5284</v>
      </c>
      <c r="F8099" t="s">
        <v>8764</v>
      </c>
    </row>
    <row r="8100" spans="1:6" x14ac:dyDescent="0.25">
      <c r="A8100" t="s">
        <v>137</v>
      </c>
      <c r="B8100" t="s">
        <v>5284</v>
      </c>
      <c r="C8100" t="s">
        <v>8765</v>
      </c>
      <c r="D8100" t="s">
        <v>137</v>
      </c>
      <c r="E8100" t="s">
        <v>5284</v>
      </c>
      <c r="F8100" t="s">
        <v>8765</v>
      </c>
    </row>
    <row r="8101" spans="1:6" x14ac:dyDescent="0.25">
      <c r="A8101" t="s">
        <v>137</v>
      </c>
      <c r="B8101" t="s">
        <v>5284</v>
      </c>
      <c r="C8101" t="s">
        <v>8767</v>
      </c>
      <c r="D8101" t="s">
        <v>137</v>
      </c>
      <c r="E8101" t="s">
        <v>5284</v>
      </c>
      <c r="F8101" t="s">
        <v>8767</v>
      </c>
    </row>
    <row r="8102" spans="1:6" x14ac:dyDescent="0.25">
      <c r="A8102" t="s">
        <v>137</v>
      </c>
      <c r="B8102" t="s">
        <v>5284</v>
      </c>
      <c r="C8102" t="s">
        <v>8768</v>
      </c>
      <c r="D8102" t="s">
        <v>137</v>
      </c>
      <c r="E8102" t="s">
        <v>5284</v>
      </c>
      <c r="F8102" t="s">
        <v>8768</v>
      </c>
    </row>
    <row r="8103" spans="1:6" x14ac:dyDescent="0.25">
      <c r="A8103" t="s">
        <v>137</v>
      </c>
      <c r="B8103" t="s">
        <v>5284</v>
      </c>
      <c r="C8103" t="s">
        <v>8769</v>
      </c>
      <c r="D8103" t="s">
        <v>137</v>
      </c>
      <c r="E8103" t="s">
        <v>5284</v>
      </c>
      <c r="F8103" t="s">
        <v>8769</v>
      </c>
    </row>
    <row r="8104" spans="1:6" x14ac:dyDescent="0.25">
      <c r="A8104" t="s">
        <v>137</v>
      </c>
      <c r="B8104" t="s">
        <v>5284</v>
      </c>
      <c r="C8104" t="s">
        <v>8770</v>
      </c>
      <c r="D8104" t="s">
        <v>137</v>
      </c>
      <c r="E8104" t="s">
        <v>5284</v>
      </c>
      <c r="F8104" t="s">
        <v>8770</v>
      </c>
    </row>
    <row r="8105" spans="1:6" x14ac:dyDescent="0.25">
      <c r="A8105" t="s">
        <v>137</v>
      </c>
      <c r="B8105" t="s">
        <v>5284</v>
      </c>
      <c r="C8105" t="s">
        <v>8771</v>
      </c>
      <c r="D8105" t="s">
        <v>137</v>
      </c>
      <c r="E8105" t="s">
        <v>5284</v>
      </c>
      <c r="F8105" t="s">
        <v>8771</v>
      </c>
    </row>
    <row r="8106" spans="1:6" x14ac:dyDescent="0.25">
      <c r="A8106" t="s">
        <v>137</v>
      </c>
      <c r="B8106" t="s">
        <v>5284</v>
      </c>
      <c r="C8106" t="s">
        <v>8772</v>
      </c>
      <c r="D8106" t="s">
        <v>137</v>
      </c>
      <c r="E8106" t="s">
        <v>5284</v>
      </c>
      <c r="F8106" t="s">
        <v>8772</v>
      </c>
    </row>
    <row r="8107" spans="1:6" x14ac:dyDescent="0.25">
      <c r="A8107" t="s">
        <v>137</v>
      </c>
      <c r="B8107" t="s">
        <v>5284</v>
      </c>
      <c r="C8107" t="s">
        <v>8773</v>
      </c>
      <c r="D8107" t="s">
        <v>137</v>
      </c>
      <c r="E8107" t="s">
        <v>5284</v>
      </c>
      <c r="F8107" t="s">
        <v>8773</v>
      </c>
    </row>
    <row r="8108" spans="1:6" x14ac:dyDescent="0.25">
      <c r="A8108" t="s">
        <v>137</v>
      </c>
      <c r="B8108" t="s">
        <v>5284</v>
      </c>
      <c r="C8108" t="s">
        <v>8774</v>
      </c>
      <c r="D8108" t="s">
        <v>137</v>
      </c>
      <c r="E8108" t="s">
        <v>5284</v>
      </c>
      <c r="F8108" t="s">
        <v>8774</v>
      </c>
    </row>
    <row r="8109" spans="1:6" x14ac:dyDescent="0.25">
      <c r="A8109" t="s">
        <v>137</v>
      </c>
      <c r="B8109" t="s">
        <v>5284</v>
      </c>
      <c r="C8109" t="s">
        <v>8775</v>
      </c>
      <c r="D8109" t="s">
        <v>137</v>
      </c>
      <c r="E8109" t="s">
        <v>5284</v>
      </c>
      <c r="F8109" t="s">
        <v>8775</v>
      </c>
    </row>
    <row r="8110" spans="1:6" x14ac:dyDescent="0.25">
      <c r="A8110" t="s">
        <v>137</v>
      </c>
      <c r="B8110" t="s">
        <v>5284</v>
      </c>
      <c r="C8110" t="s">
        <v>8776</v>
      </c>
      <c r="D8110" t="s">
        <v>137</v>
      </c>
      <c r="E8110" t="s">
        <v>5284</v>
      </c>
      <c r="F8110" t="s">
        <v>8776</v>
      </c>
    </row>
    <row r="8111" spans="1:6" x14ac:dyDescent="0.25">
      <c r="A8111" t="s">
        <v>137</v>
      </c>
      <c r="B8111" t="s">
        <v>5284</v>
      </c>
      <c r="C8111" t="s">
        <v>8777</v>
      </c>
      <c r="D8111" t="s">
        <v>137</v>
      </c>
      <c r="E8111" t="s">
        <v>5284</v>
      </c>
      <c r="F8111" t="s">
        <v>8777</v>
      </c>
    </row>
    <row r="8112" spans="1:6" x14ac:dyDescent="0.25">
      <c r="A8112" t="s">
        <v>137</v>
      </c>
      <c r="B8112" t="s">
        <v>5284</v>
      </c>
      <c r="C8112" t="s">
        <v>8778</v>
      </c>
      <c r="D8112" t="s">
        <v>137</v>
      </c>
      <c r="E8112" t="s">
        <v>5284</v>
      </c>
      <c r="F8112" t="s">
        <v>8778</v>
      </c>
    </row>
    <row r="8113" spans="1:6" x14ac:dyDescent="0.25">
      <c r="A8113" t="s">
        <v>137</v>
      </c>
      <c r="B8113" t="s">
        <v>5284</v>
      </c>
      <c r="C8113" t="s">
        <v>9100</v>
      </c>
      <c r="D8113" t="s">
        <v>137</v>
      </c>
      <c r="E8113" t="s">
        <v>5284</v>
      </c>
      <c r="F8113" t="s">
        <v>9100</v>
      </c>
    </row>
    <row r="8114" spans="1:6" x14ac:dyDescent="0.25">
      <c r="A8114" t="s">
        <v>137</v>
      </c>
      <c r="B8114" t="s">
        <v>5284</v>
      </c>
      <c r="C8114" t="s">
        <v>8779</v>
      </c>
      <c r="D8114" t="s">
        <v>137</v>
      </c>
      <c r="E8114" t="s">
        <v>5284</v>
      </c>
      <c r="F8114" t="s">
        <v>8779</v>
      </c>
    </row>
    <row r="8115" spans="1:6" x14ac:dyDescent="0.25">
      <c r="A8115" t="s">
        <v>137</v>
      </c>
      <c r="B8115" t="s">
        <v>5284</v>
      </c>
      <c r="C8115" t="s">
        <v>8780</v>
      </c>
      <c r="D8115" t="s">
        <v>137</v>
      </c>
      <c r="E8115" t="s">
        <v>5284</v>
      </c>
      <c r="F8115" t="s">
        <v>8780</v>
      </c>
    </row>
    <row r="8116" spans="1:6" x14ac:dyDescent="0.25">
      <c r="A8116" t="s">
        <v>137</v>
      </c>
      <c r="B8116" t="s">
        <v>5284</v>
      </c>
      <c r="C8116" t="s">
        <v>8781</v>
      </c>
      <c r="D8116" t="s">
        <v>137</v>
      </c>
      <c r="E8116" t="s">
        <v>5284</v>
      </c>
      <c r="F8116" t="s">
        <v>8781</v>
      </c>
    </row>
    <row r="8117" spans="1:6" x14ac:dyDescent="0.25">
      <c r="A8117" t="s">
        <v>137</v>
      </c>
      <c r="B8117" t="s">
        <v>5284</v>
      </c>
      <c r="C8117" t="s">
        <v>8782</v>
      </c>
      <c r="D8117" t="s">
        <v>137</v>
      </c>
      <c r="E8117" t="s">
        <v>5284</v>
      </c>
      <c r="F8117" t="s">
        <v>8782</v>
      </c>
    </row>
    <row r="8118" spans="1:6" x14ac:dyDescent="0.25">
      <c r="A8118" t="s">
        <v>137</v>
      </c>
      <c r="B8118" t="s">
        <v>5284</v>
      </c>
      <c r="C8118" t="s">
        <v>8783</v>
      </c>
      <c r="D8118" t="s">
        <v>137</v>
      </c>
      <c r="E8118" t="s">
        <v>5284</v>
      </c>
      <c r="F8118" t="s">
        <v>8783</v>
      </c>
    </row>
    <row r="8119" spans="1:6" x14ac:dyDescent="0.25">
      <c r="A8119" t="s">
        <v>137</v>
      </c>
      <c r="B8119" t="s">
        <v>5284</v>
      </c>
      <c r="C8119" t="s">
        <v>8784</v>
      </c>
      <c r="D8119" t="s">
        <v>137</v>
      </c>
      <c r="E8119" t="s">
        <v>5284</v>
      </c>
      <c r="F8119" t="s">
        <v>8784</v>
      </c>
    </row>
    <row r="8120" spans="1:6" x14ac:dyDescent="0.25">
      <c r="A8120" t="s">
        <v>137</v>
      </c>
      <c r="B8120" t="s">
        <v>5284</v>
      </c>
      <c r="C8120" t="s">
        <v>8785</v>
      </c>
      <c r="D8120" t="s">
        <v>137</v>
      </c>
      <c r="E8120" t="s">
        <v>5284</v>
      </c>
      <c r="F8120" t="s">
        <v>8785</v>
      </c>
    </row>
    <row r="8121" spans="1:6" x14ac:dyDescent="0.25">
      <c r="A8121" t="s">
        <v>137</v>
      </c>
      <c r="B8121" t="s">
        <v>5284</v>
      </c>
      <c r="C8121" t="s">
        <v>8786</v>
      </c>
      <c r="D8121" t="s">
        <v>137</v>
      </c>
      <c r="E8121" t="s">
        <v>5284</v>
      </c>
      <c r="F8121" t="s">
        <v>8786</v>
      </c>
    </row>
    <row r="8122" spans="1:6" x14ac:dyDescent="0.25">
      <c r="A8122" t="s">
        <v>137</v>
      </c>
      <c r="B8122" t="s">
        <v>5284</v>
      </c>
      <c r="C8122" t="s">
        <v>8787</v>
      </c>
      <c r="D8122" t="s">
        <v>137</v>
      </c>
      <c r="E8122" t="s">
        <v>5284</v>
      </c>
      <c r="F8122" t="s">
        <v>8787</v>
      </c>
    </row>
    <row r="8123" spans="1:6" x14ac:dyDescent="0.25">
      <c r="A8123" t="s">
        <v>137</v>
      </c>
      <c r="B8123" t="s">
        <v>5284</v>
      </c>
      <c r="C8123" t="s">
        <v>8788</v>
      </c>
      <c r="D8123" t="s">
        <v>137</v>
      </c>
      <c r="E8123" t="s">
        <v>5284</v>
      </c>
      <c r="F8123" t="s">
        <v>8788</v>
      </c>
    </row>
    <row r="8124" spans="1:6" x14ac:dyDescent="0.25">
      <c r="A8124" t="s">
        <v>137</v>
      </c>
      <c r="B8124" t="s">
        <v>5284</v>
      </c>
      <c r="C8124" t="s">
        <v>8789</v>
      </c>
      <c r="D8124" t="s">
        <v>137</v>
      </c>
      <c r="E8124" t="s">
        <v>5284</v>
      </c>
      <c r="F8124" t="s">
        <v>8789</v>
      </c>
    </row>
    <row r="8125" spans="1:6" x14ac:dyDescent="0.25">
      <c r="A8125" t="s">
        <v>137</v>
      </c>
      <c r="B8125" t="s">
        <v>5284</v>
      </c>
      <c r="C8125" t="s">
        <v>8790</v>
      </c>
      <c r="D8125" t="s">
        <v>137</v>
      </c>
      <c r="E8125" t="s">
        <v>5284</v>
      </c>
      <c r="F8125" t="s">
        <v>8790</v>
      </c>
    </row>
    <row r="8126" spans="1:6" x14ac:dyDescent="0.25">
      <c r="A8126" t="s">
        <v>137</v>
      </c>
      <c r="B8126" t="s">
        <v>5284</v>
      </c>
      <c r="C8126" t="s">
        <v>8791</v>
      </c>
      <c r="D8126" t="s">
        <v>137</v>
      </c>
      <c r="E8126" t="s">
        <v>5284</v>
      </c>
      <c r="F8126" t="s">
        <v>8791</v>
      </c>
    </row>
    <row r="8127" spans="1:6" x14ac:dyDescent="0.25">
      <c r="A8127" t="s">
        <v>137</v>
      </c>
      <c r="B8127" t="s">
        <v>5284</v>
      </c>
      <c r="C8127" t="s">
        <v>8792</v>
      </c>
      <c r="D8127" t="s">
        <v>137</v>
      </c>
      <c r="E8127" t="s">
        <v>5284</v>
      </c>
      <c r="F8127" t="s">
        <v>8792</v>
      </c>
    </row>
    <row r="8128" spans="1:6" x14ac:dyDescent="0.25">
      <c r="A8128" t="s">
        <v>137</v>
      </c>
      <c r="B8128" t="s">
        <v>5284</v>
      </c>
      <c r="C8128" t="s">
        <v>8793</v>
      </c>
      <c r="D8128" t="s">
        <v>137</v>
      </c>
      <c r="E8128" t="s">
        <v>5284</v>
      </c>
      <c r="F8128" t="s">
        <v>8793</v>
      </c>
    </row>
    <row r="8129" spans="1:6" x14ac:dyDescent="0.25">
      <c r="A8129" t="s">
        <v>137</v>
      </c>
      <c r="B8129" t="s">
        <v>5284</v>
      </c>
      <c r="C8129" t="s">
        <v>8794</v>
      </c>
      <c r="D8129" t="s">
        <v>137</v>
      </c>
      <c r="E8129" t="s">
        <v>5284</v>
      </c>
      <c r="F8129" t="s">
        <v>8794</v>
      </c>
    </row>
    <row r="8130" spans="1:6" x14ac:dyDescent="0.25">
      <c r="A8130" t="s">
        <v>137</v>
      </c>
      <c r="B8130" t="s">
        <v>5284</v>
      </c>
      <c r="C8130" t="s">
        <v>8795</v>
      </c>
      <c r="D8130" t="s">
        <v>137</v>
      </c>
      <c r="E8130" t="s">
        <v>5284</v>
      </c>
      <c r="F8130" t="s">
        <v>8795</v>
      </c>
    </row>
    <row r="8131" spans="1:6" x14ac:dyDescent="0.25">
      <c r="A8131" t="s">
        <v>137</v>
      </c>
      <c r="B8131" t="s">
        <v>5284</v>
      </c>
      <c r="C8131" t="s">
        <v>8796</v>
      </c>
      <c r="D8131" t="s">
        <v>137</v>
      </c>
      <c r="E8131" t="s">
        <v>5284</v>
      </c>
      <c r="F8131" t="s">
        <v>8796</v>
      </c>
    </row>
    <row r="8132" spans="1:6" x14ac:dyDescent="0.25">
      <c r="A8132" t="s">
        <v>137</v>
      </c>
      <c r="B8132" t="s">
        <v>5284</v>
      </c>
      <c r="C8132" t="s">
        <v>8797</v>
      </c>
      <c r="D8132" t="s">
        <v>137</v>
      </c>
      <c r="E8132" t="s">
        <v>5284</v>
      </c>
      <c r="F8132" t="s">
        <v>8797</v>
      </c>
    </row>
    <row r="8133" spans="1:6" x14ac:dyDescent="0.25">
      <c r="A8133" t="s">
        <v>137</v>
      </c>
      <c r="B8133" t="s">
        <v>5284</v>
      </c>
      <c r="C8133" t="s">
        <v>8798</v>
      </c>
      <c r="D8133" t="s">
        <v>137</v>
      </c>
      <c r="E8133" t="s">
        <v>5284</v>
      </c>
      <c r="F8133" t="s">
        <v>8798</v>
      </c>
    </row>
    <row r="8134" spans="1:6" x14ac:dyDescent="0.25">
      <c r="A8134" t="s">
        <v>137</v>
      </c>
      <c r="B8134" t="s">
        <v>5284</v>
      </c>
      <c r="C8134" t="s">
        <v>8799</v>
      </c>
      <c r="D8134" t="s">
        <v>137</v>
      </c>
      <c r="E8134" t="s">
        <v>5284</v>
      </c>
      <c r="F8134" t="s">
        <v>8799</v>
      </c>
    </row>
    <row r="8135" spans="1:6" x14ac:dyDescent="0.25">
      <c r="A8135" t="s">
        <v>137</v>
      </c>
      <c r="B8135" t="s">
        <v>5284</v>
      </c>
      <c r="C8135" t="s">
        <v>8801</v>
      </c>
      <c r="D8135" t="s">
        <v>137</v>
      </c>
      <c r="E8135" t="s">
        <v>5284</v>
      </c>
      <c r="F8135" t="s">
        <v>8801</v>
      </c>
    </row>
    <row r="8136" spans="1:6" x14ac:dyDescent="0.25">
      <c r="A8136" t="s">
        <v>137</v>
      </c>
      <c r="B8136" t="s">
        <v>5284</v>
      </c>
      <c r="C8136" t="s">
        <v>8802</v>
      </c>
      <c r="D8136" t="s">
        <v>137</v>
      </c>
      <c r="E8136" t="s">
        <v>5284</v>
      </c>
      <c r="F8136" t="s">
        <v>8802</v>
      </c>
    </row>
    <row r="8137" spans="1:6" x14ac:dyDescent="0.25">
      <c r="A8137" t="s">
        <v>137</v>
      </c>
      <c r="B8137" t="s">
        <v>5284</v>
      </c>
      <c r="C8137" t="s">
        <v>8804</v>
      </c>
      <c r="D8137" t="s">
        <v>137</v>
      </c>
      <c r="E8137" t="s">
        <v>5284</v>
      </c>
      <c r="F8137" t="s">
        <v>8804</v>
      </c>
    </row>
    <row r="8138" spans="1:6" x14ac:dyDescent="0.25">
      <c r="A8138" t="s">
        <v>137</v>
      </c>
      <c r="B8138" t="s">
        <v>5284</v>
      </c>
      <c r="C8138" t="s">
        <v>8805</v>
      </c>
      <c r="D8138" t="s">
        <v>137</v>
      </c>
      <c r="E8138" t="s">
        <v>5284</v>
      </c>
      <c r="F8138" t="s">
        <v>8805</v>
      </c>
    </row>
    <row r="8139" spans="1:6" x14ac:dyDescent="0.25">
      <c r="A8139" t="s">
        <v>137</v>
      </c>
      <c r="B8139" t="s">
        <v>5284</v>
      </c>
      <c r="C8139" t="s">
        <v>8806</v>
      </c>
      <c r="D8139" t="s">
        <v>137</v>
      </c>
      <c r="E8139" t="s">
        <v>5284</v>
      </c>
      <c r="F8139" t="s">
        <v>8806</v>
      </c>
    </row>
    <row r="8140" spans="1:6" x14ac:dyDescent="0.25">
      <c r="A8140" t="s">
        <v>137</v>
      </c>
      <c r="B8140" t="s">
        <v>5284</v>
      </c>
      <c r="C8140" t="s">
        <v>8807</v>
      </c>
      <c r="D8140" t="s">
        <v>137</v>
      </c>
      <c r="E8140" t="s">
        <v>5284</v>
      </c>
      <c r="F8140" t="s">
        <v>8807</v>
      </c>
    </row>
    <row r="8141" spans="1:6" x14ac:dyDescent="0.25">
      <c r="A8141" t="s">
        <v>137</v>
      </c>
      <c r="B8141" t="s">
        <v>5284</v>
      </c>
      <c r="C8141" t="s">
        <v>8808</v>
      </c>
      <c r="D8141" t="s">
        <v>137</v>
      </c>
      <c r="E8141" t="s">
        <v>5284</v>
      </c>
      <c r="F8141" t="s">
        <v>8808</v>
      </c>
    </row>
    <row r="8142" spans="1:6" x14ac:dyDescent="0.25">
      <c r="A8142" t="s">
        <v>137</v>
      </c>
      <c r="B8142" t="s">
        <v>5284</v>
      </c>
      <c r="C8142" t="s">
        <v>8809</v>
      </c>
      <c r="D8142" t="s">
        <v>137</v>
      </c>
      <c r="E8142" t="s">
        <v>5284</v>
      </c>
      <c r="F8142" t="s">
        <v>8809</v>
      </c>
    </row>
    <row r="8143" spans="1:6" x14ac:dyDescent="0.25">
      <c r="A8143" t="s">
        <v>137</v>
      </c>
      <c r="B8143" t="s">
        <v>5284</v>
      </c>
      <c r="C8143" t="s">
        <v>8810</v>
      </c>
      <c r="D8143" t="s">
        <v>137</v>
      </c>
      <c r="E8143" t="s">
        <v>5284</v>
      </c>
      <c r="F8143" t="s">
        <v>8810</v>
      </c>
    </row>
    <row r="8144" spans="1:6" x14ac:dyDescent="0.25">
      <c r="A8144" t="s">
        <v>137</v>
      </c>
      <c r="B8144" t="s">
        <v>5284</v>
      </c>
      <c r="C8144" t="s">
        <v>8811</v>
      </c>
      <c r="D8144" t="s">
        <v>137</v>
      </c>
      <c r="E8144" t="s">
        <v>5284</v>
      </c>
      <c r="F8144" t="s">
        <v>8811</v>
      </c>
    </row>
    <row r="8145" spans="1:6" x14ac:dyDescent="0.25">
      <c r="A8145" t="s">
        <v>137</v>
      </c>
      <c r="B8145" t="s">
        <v>5284</v>
      </c>
      <c r="C8145" t="s">
        <v>8812</v>
      </c>
      <c r="D8145" t="s">
        <v>137</v>
      </c>
      <c r="E8145" t="s">
        <v>5284</v>
      </c>
      <c r="F8145" t="s">
        <v>8812</v>
      </c>
    </row>
    <row r="8146" spans="1:6" x14ac:dyDescent="0.25">
      <c r="A8146" t="s">
        <v>137</v>
      </c>
      <c r="B8146" t="s">
        <v>5284</v>
      </c>
      <c r="C8146" t="s">
        <v>8813</v>
      </c>
      <c r="D8146" t="s">
        <v>137</v>
      </c>
      <c r="E8146" t="s">
        <v>5284</v>
      </c>
      <c r="F8146" t="s">
        <v>8813</v>
      </c>
    </row>
    <row r="8147" spans="1:6" x14ac:dyDescent="0.25">
      <c r="A8147" t="s">
        <v>137</v>
      </c>
      <c r="B8147" t="s">
        <v>5284</v>
      </c>
      <c r="C8147" t="s">
        <v>8814</v>
      </c>
      <c r="D8147" t="s">
        <v>137</v>
      </c>
      <c r="E8147" t="s">
        <v>5284</v>
      </c>
      <c r="F8147" t="s">
        <v>8814</v>
      </c>
    </row>
    <row r="8148" spans="1:6" x14ac:dyDescent="0.25">
      <c r="A8148" t="s">
        <v>137</v>
      </c>
      <c r="B8148" t="s">
        <v>5284</v>
      </c>
      <c r="C8148" t="s">
        <v>8815</v>
      </c>
      <c r="D8148" t="s">
        <v>137</v>
      </c>
      <c r="E8148" t="s">
        <v>5284</v>
      </c>
      <c r="F8148" t="s">
        <v>8815</v>
      </c>
    </row>
    <row r="8149" spans="1:6" x14ac:dyDescent="0.25">
      <c r="A8149" t="s">
        <v>137</v>
      </c>
      <c r="B8149" t="s">
        <v>5284</v>
      </c>
      <c r="C8149" t="s">
        <v>8816</v>
      </c>
      <c r="D8149" t="s">
        <v>137</v>
      </c>
      <c r="E8149" t="s">
        <v>5284</v>
      </c>
      <c r="F8149" t="s">
        <v>8816</v>
      </c>
    </row>
    <row r="8150" spans="1:6" x14ac:dyDescent="0.25">
      <c r="A8150" t="s">
        <v>137</v>
      </c>
      <c r="B8150" t="s">
        <v>5284</v>
      </c>
      <c r="C8150" t="s">
        <v>8817</v>
      </c>
      <c r="D8150" t="s">
        <v>137</v>
      </c>
      <c r="E8150" t="s">
        <v>5284</v>
      </c>
      <c r="F8150" t="s">
        <v>8817</v>
      </c>
    </row>
    <row r="8151" spans="1:6" x14ac:dyDescent="0.25">
      <c r="A8151" t="s">
        <v>137</v>
      </c>
      <c r="B8151" t="s">
        <v>5284</v>
      </c>
      <c r="C8151" t="s">
        <v>8818</v>
      </c>
      <c r="D8151" t="s">
        <v>137</v>
      </c>
      <c r="E8151" t="s">
        <v>5284</v>
      </c>
      <c r="F8151" t="s">
        <v>8818</v>
      </c>
    </row>
    <row r="8152" spans="1:6" x14ac:dyDescent="0.25">
      <c r="A8152" t="s">
        <v>137</v>
      </c>
      <c r="B8152" t="s">
        <v>5284</v>
      </c>
      <c r="C8152" t="s">
        <v>8819</v>
      </c>
      <c r="D8152" t="s">
        <v>137</v>
      </c>
      <c r="E8152" t="s">
        <v>5284</v>
      </c>
      <c r="F8152" t="s">
        <v>8819</v>
      </c>
    </row>
    <row r="8153" spans="1:6" x14ac:dyDescent="0.25">
      <c r="A8153" t="s">
        <v>137</v>
      </c>
      <c r="B8153" t="s">
        <v>5284</v>
      </c>
      <c r="C8153" t="s">
        <v>8820</v>
      </c>
      <c r="D8153" t="s">
        <v>137</v>
      </c>
      <c r="E8153" t="s">
        <v>5284</v>
      </c>
      <c r="F8153" t="s">
        <v>8820</v>
      </c>
    </row>
    <row r="8154" spans="1:6" x14ac:dyDescent="0.25">
      <c r="A8154" t="s">
        <v>137</v>
      </c>
      <c r="B8154" t="s">
        <v>5284</v>
      </c>
      <c r="C8154" t="s">
        <v>8821</v>
      </c>
      <c r="D8154" t="s">
        <v>137</v>
      </c>
      <c r="E8154" t="s">
        <v>5284</v>
      </c>
      <c r="F8154" t="s">
        <v>8821</v>
      </c>
    </row>
    <row r="8155" spans="1:6" x14ac:dyDescent="0.25">
      <c r="A8155" t="s">
        <v>137</v>
      </c>
      <c r="B8155" t="s">
        <v>5284</v>
      </c>
      <c r="C8155" t="s">
        <v>8822</v>
      </c>
      <c r="D8155" t="s">
        <v>137</v>
      </c>
      <c r="E8155" t="s">
        <v>5284</v>
      </c>
      <c r="F8155" t="s">
        <v>8822</v>
      </c>
    </row>
    <row r="8156" spans="1:6" x14ac:dyDescent="0.25">
      <c r="A8156" t="s">
        <v>137</v>
      </c>
      <c r="B8156" t="s">
        <v>5284</v>
      </c>
      <c r="C8156" t="s">
        <v>8823</v>
      </c>
      <c r="D8156" t="s">
        <v>137</v>
      </c>
      <c r="E8156" t="s">
        <v>5284</v>
      </c>
      <c r="F8156" t="s">
        <v>8823</v>
      </c>
    </row>
    <row r="8157" spans="1:6" x14ac:dyDescent="0.25">
      <c r="A8157" t="s">
        <v>137</v>
      </c>
      <c r="B8157" t="s">
        <v>5284</v>
      </c>
      <c r="C8157" t="s">
        <v>8824</v>
      </c>
      <c r="D8157" t="s">
        <v>137</v>
      </c>
      <c r="E8157" t="s">
        <v>5284</v>
      </c>
      <c r="F8157" t="s">
        <v>8824</v>
      </c>
    </row>
    <row r="8158" spans="1:6" x14ac:dyDescent="0.25">
      <c r="A8158" t="s">
        <v>137</v>
      </c>
      <c r="B8158" t="s">
        <v>5284</v>
      </c>
      <c r="C8158" t="s">
        <v>8825</v>
      </c>
      <c r="D8158" t="s">
        <v>137</v>
      </c>
      <c r="E8158" t="s">
        <v>5284</v>
      </c>
      <c r="F8158" t="s">
        <v>8825</v>
      </c>
    </row>
    <row r="8159" spans="1:6" x14ac:dyDescent="0.25">
      <c r="A8159" t="s">
        <v>137</v>
      </c>
      <c r="B8159" t="s">
        <v>5284</v>
      </c>
      <c r="C8159" t="s">
        <v>8826</v>
      </c>
      <c r="D8159" t="s">
        <v>137</v>
      </c>
      <c r="E8159" t="s">
        <v>5284</v>
      </c>
      <c r="F8159" t="s">
        <v>8826</v>
      </c>
    </row>
    <row r="8160" spans="1:6" x14ac:dyDescent="0.25">
      <c r="A8160" t="s">
        <v>137</v>
      </c>
      <c r="B8160" t="s">
        <v>5284</v>
      </c>
      <c r="C8160" t="s">
        <v>8827</v>
      </c>
      <c r="D8160" t="s">
        <v>137</v>
      </c>
      <c r="E8160" t="s">
        <v>5284</v>
      </c>
      <c r="F8160" t="s">
        <v>8827</v>
      </c>
    </row>
    <row r="8161" spans="1:6" x14ac:dyDescent="0.25">
      <c r="A8161" t="s">
        <v>137</v>
      </c>
      <c r="B8161" t="s">
        <v>5284</v>
      </c>
      <c r="C8161" t="s">
        <v>8828</v>
      </c>
      <c r="D8161" t="s">
        <v>137</v>
      </c>
      <c r="E8161" t="s">
        <v>5284</v>
      </c>
      <c r="F8161" t="s">
        <v>8828</v>
      </c>
    </row>
    <row r="8162" spans="1:6" x14ac:dyDescent="0.25">
      <c r="A8162" t="s">
        <v>137</v>
      </c>
      <c r="B8162" t="s">
        <v>5284</v>
      </c>
      <c r="C8162" t="s">
        <v>8829</v>
      </c>
      <c r="D8162" t="s">
        <v>137</v>
      </c>
      <c r="E8162" t="s">
        <v>5284</v>
      </c>
      <c r="F8162" t="s">
        <v>8829</v>
      </c>
    </row>
    <row r="8163" spans="1:6" x14ac:dyDescent="0.25">
      <c r="A8163" t="s">
        <v>137</v>
      </c>
      <c r="B8163" t="s">
        <v>5284</v>
      </c>
      <c r="C8163" t="s">
        <v>9101</v>
      </c>
      <c r="D8163" t="s">
        <v>137</v>
      </c>
      <c r="E8163" t="s">
        <v>5284</v>
      </c>
      <c r="F8163" t="s">
        <v>9101</v>
      </c>
    </row>
    <row r="8164" spans="1:6" x14ac:dyDescent="0.25">
      <c r="A8164" t="s">
        <v>137</v>
      </c>
      <c r="B8164" t="s">
        <v>5284</v>
      </c>
      <c r="C8164" t="s">
        <v>8831</v>
      </c>
      <c r="D8164" t="s">
        <v>137</v>
      </c>
      <c r="E8164" t="s">
        <v>5284</v>
      </c>
      <c r="F8164" t="s">
        <v>8831</v>
      </c>
    </row>
    <row r="8165" spans="1:6" x14ac:dyDescent="0.25">
      <c r="A8165" t="s">
        <v>137</v>
      </c>
      <c r="B8165" t="s">
        <v>5284</v>
      </c>
      <c r="C8165" t="s">
        <v>8832</v>
      </c>
      <c r="D8165" t="s">
        <v>137</v>
      </c>
      <c r="E8165" t="s">
        <v>5284</v>
      </c>
      <c r="F8165" t="s">
        <v>8832</v>
      </c>
    </row>
    <row r="8166" spans="1:6" x14ac:dyDescent="0.25">
      <c r="A8166" t="s">
        <v>137</v>
      </c>
      <c r="B8166" t="s">
        <v>5284</v>
      </c>
      <c r="C8166" t="s">
        <v>8834</v>
      </c>
      <c r="D8166" t="s">
        <v>137</v>
      </c>
      <c r="E8166" t="s">
        <v>5284</v>
      </c>
      <c r="F8166" t="s">
        <v>8834</v>
      </c>
    </row>
    <row r="8167" spans="1:6" x14ac:dyDescent="0.25">
      <c r="A8167" t="s">
        <v>137</v>
      </c>
      <c r="B8167" t="s">
        <v>5284</v>
      </c>
      <c r="C8167" t="s">
        <v>8835</v>
      </c>
      <c r="D8167" t="s">
        <v>137</v>
      </c>
      <c r="E8167" t="s">
        <v>5284</v>
      </c>
      <c r="F8167" t="s">
        <v>8835</v>
      </c>
    </row>
    <row r="8168" spans="1:6" x14ac:dyDescent="0.25">
      <c r="A8168" t="s">
        <v>137</v>
      </c>
      <c r="B8168" t="s">
        <v>5284</v>
      </c>
      <c r="C8168" t="s">
        <v>8836</v>
      </c>
      <c r="D8168" t="s">
        <v>137</v>
      </c>
      <c r="E8168" t="s">
        <v>5284</v>
      </c>
      <c r="F8168" t="s">
        <v>8836</v>
      </c>
    </row>
    <row r="8169" spans="1:6" x14ac:dyDescent="0.25">
      <c r="A8169" t="s">
        <v>137</v>
      </c>
      <c r="B8169" t="s">
        <v>5284</v>
      </c>
      <c r="C8169" t="s">
        <v>8837</v>
      </c>
      <c r="D8169" t="s">
        <v>137</v>
      </c>
      <c r="E8169" t="s">
        <v>5284</v>
      </c>
      <c r="F8169" t="s">
        <v>8837</v>
      </c>
    </row>
    <row r="8170" spans="1:6" x14ac:dyDescent="0.25">
      <c r="A8170" t="s">
        <v>137</v>
      </c>
      <c r="B8170" t="s">
        <v>5284</v>
      </c>
      <c r="C8170" t="s">
        <v>8838</v>
      </c>
      <c r="D8170" t="s">
        <v>137</v>
      </c>
      <c r="E8170" t="s">
        <v>5284</v>
      </c>
      <c r="F8170" t="s">
        <v>8838</v>
      </c>
    </row>
    <row r="8171" spans="1:6" x14ac:dyDescent="0.25">
      <c r="A8171" t="s">
        <v>137</v>
      </c>
      <c r="B8171" t="s">
        <v>5284</v>
      </c>
      <c r="C8171" t="s">
        <v>8839</v>
      </c>
      <c r="D8171" t="s">
        <v>137</v>
      </c>
      <c r="E8171" t="s">
        <v>5284</v>
      </c>
      <c r="F8171" t="s">
        <v>8839</v>
      </c>
    </row>
    <row r="8172" spans="1:6" x14ac:dyDescent="0.25">
      <c r="A8172" t="s">
        <v>137</v>
      </c>
      <c r="B8172" t="s">
        <v>5284</v>
      </c>
      <c r="C8172" t="s">
        <v>8841</v>
      </c>
      <c r="D8172" t="s">
        <v>137</v>
      </c>
      <c r="E8172" t="s">
        <v>5284</v>
      </c>
      <c r="F8172" t="s">
        <v>8841</v>
      </c>
    </row>
    <row r="8173" spans="1:6" x14ac:dyDescent="0.25">
      <c r="A8173" t="s">
        <v>137</v>
      </c>
      <c r="B8173" t="s">
        <v>5284</v>
      </c>
      <c r="C8173" t="s">
        <v>8842</v>
      </c>
      <c r="D8173" t="s">
        <v>137</v>
      </c>
      <c r="E8173" t="s">
        <v>5284</v>
      </c>
      <c r="F8173" t="s">
        <v>8842</v>
      </c>
    </row>
    <row r="8174" spans="1:6" x14ac:dyDescent="0.25">
      <c r="A8174" t="s">
        <v>137</v>
      </c>
      <c r="B8174" t="s">
        <v>5284</v>
      </c>
      <c r="C8174" t="s">
        <v>8843</v>
      </c>
      <c r="D8174" t="s">
        <v>137</v>
      </c>
      <c r="E8174" t="s">
        <v>5284</v>
      </c>
      <c r="F8174" t="s">
        <v>8843</v>
      </c>
    </row>
    <row r="8175" spans="1:6" x14ac:dyDescent="0.25">
      <c r="A8175" t="s">
        <v>137</v>
      </c>
      <c r="B8175" t="s">
        <v>5284</v>
      </c>
      <c r="C8175" t="s">
        <v>8844</v>
      </c>
      <c r="D8175" t="s">
        <v>137</v>
      </c>
      <c r="E8175" t="s">
        <v>5284</v>
      </c>
      <c r="F8175" t="s">
        <v>8844</v>
      </c>
    </row>
    <row r="8176" spans="1:6" x14ac:dyDescent="0.25">
      <c r="A8176" t="s">
        <v>137</v>
      </c>
      <c r="B8176" t="s">
        <v>5284</v>
      </c>
      <c r="C8176" t="s">
        <v>8845</v>
      </c>
      <c r="D8176" t="s">
        <v>137</v>
      </c>
      <c r="E8176" t="s">
        <v>5284</v>
      </c>
      <c r="F8176" t="s">
        <v>8845</v>
      </c>
    </row>
    <row r="8177" spans="1:6" x14ac:dyDescent="0.25">
      <c r="A8177" t="s">
        <v>137</v>
      </c>
      <c r="B8177" t="s">
        <v>5284</v>
      </c>
      <c r="C8177" t="s">
        <v>8846</v>
      </c>
      <c r="D8177" t="s">
        <v>137</v>
      </c>
      <c r="E8177" t="s">
        <v>5284</v>
      </c>
      <c r="F8177" t="s">
        <v>8846</v>
      </c>
    </row>
    <row r="8178" spans="1:6" x14ac:dyDescent="0.25">
      <c r="A8178" t="s">
        <v>137</v>
      </c>
      <c r="B8178" t="s">
        <v>5284</v>
      </c>
      <c r="C8178" t="s">
        <v>8848</v>
      </c>
      <c r="D8178" t="s">
        <v>137</v>
      </c>
      <c r="E8178" t="s">
        <v>5284</v>
      </c>
      <c r="F8178" t="s">
        <v>8848</v>
      </c>
    </row>
    <row r="8179" spans="1:6" x14ac:dyDescent="0.25">
      <c r="A8179" t="s">
        <v>137</v>
      </c>
      <c r="B8179" t="s">
        <v>5284</v>
      </c>
      <c r="C8179" t="s">
        <v>8849</v>
      </c>
      <c r="D8179" t="s">
        <v>137</v>
      </c>
      <c r="E8179" t="s">
        <v>5284</v>
      </c>
      <c r="F8179" t="s">
        <v>8849</v>
      </c>
    </row>
    <row r="8180" spans="1:6" x14ac:dyDescent="0.25">
      <c r="A8180" t="s">
        <v>137</v>
      </c>
      <c r="B8180" t="s">
        <v>5284</v>
      </c>
      <c r="C8180" t="s">
        <v>8850</v>
      </c>
      <c r="D8180" t="s">
        <v>137</v>
      </c>
      <c r="E8180" t="s">
        <v>5284</v>
      </c>
      <c r="F8180" t="s">
        <v>8850</v>
      </c>
    </row>
    <row r="8181" spans="1:6" x14ac:dyDescent="0.25">
      <c r="A8181" t="s">
        <v>137</v>
      </c>
      <c r="B8181" t="s">
        <v>5284</v>
      </c>
      <c r="C8181" t="s">
        <v>8851</v>
      </c>
      <c r="D8181" t="s">
        <v>137</v>
      </c>
      <c r="E8181" t="s">
        <v>5284</v>
      </c>
      <c r="F8181" t="s">
        <v>8851</v>
      </c>
    </row>
    <row r="8182" spans="1:6" x14ac:dyDescent="0.25">
      <c r="A8182" t="s">
        <v>137</v>
      </c>
      <c r="B8182" t="s">
        <v>5284</v>
      </c>
      <c r="C8182" t="s">
        <v>8852</v>
      </c>
      <c r="D8182" t="s">
        <v>137</v>
      </c>
      <c r="E8182" t="s">
        <v>5284</v>
      </c>
      <c r="F8182" t="s">
        <v>8852</v>
      </c>
    </row>
    <row r="8183" spans="1:6" x14ac:dyDescent="0.25">
      <c r="A8183" t="s">
        <v>137</v>
      </c>
      <c r="B8183" t="s">
        <v>5284</v>
      </c>
      <c r="C8183" t="s">
        <v>8853</v>
      </c>
      <c r="D8183" t="s">
        <v>137</v>
      </c>
      <c r="E8183" t="s">
        <v>5284</v>
      </c>
      <c r="F8183" t="s">
        <v>8853</v>
      </c>
    </row>
    <row r="8184" spans="1:6" x14ac:dyDescent="0.25">
      <c r="A8184" t="s">
        <v>137</v>
      </c>
      <c r="B8184" t="s">
        <v>5284</v>
      </c>
      <c r="C8184" t="s">
        <v>8854</v>
      </c>
      <c r="D8184" t="s">
        <v>137</v>
      </c>
      <c r="E8184" t="s">
        <v>5284</v>
      </c>
      <c r="F8184" t="s">
        <v>8854</v>
      </c>
    </row>
    <row r="8185" spans="1:6" x14ac:dyDescent="0.25">
      <c r="A8185" t="s">
        <v>137</v>
      </c>
      <c r="B8185" t="s">
        <v>5284</v>
      </c>
      <c r="C8185" t="s">
        <v>8855</v>
      </c>
      <c r="D8185" t="s">
        <v>137</v>
      </c>
      <c r="E8185" t="s">
        <v>5284</v>
      </c>
      <c r="F8185" t="s">
        <v>8855</v>
      </c>
    </row>
    <row r="8186" spans="1:6" x14ac:dyDescent="0.25">
      <c r="A8186" t="s">
        <v>137</v>
      </c>
      <c r="B8186" t="s">
        <v>5284</v>
      </c>
      <c r="C8186" t="s">
        <v>8857</v>
      </c>
      <c r="D8186" t="s">
        <v>137</v>
      </c>
      <c r="E8186" t="s">
        <v>5284</v>
      </c>
      <c r="F8186" t="s">
        <v>8857</v>
      </c>
    </row>
    <row r="8187" spans="1:6" x14ac:dyDescent="0.25">
      <c r="A8187" t="s">
        <v>137</v>
      </c>
      <c r="B8187" t="s">
        <v>5284</v>
      </c>
      <c r="C8187" t="s">
        <v>8858</v>
      </c>
      <c r="D8187" t="s">
        <v>137</v>
      </c>
      <c r="E8187" t="s">
        <v>5284</v>
      </c>
      <c r="F8187" t="s">
        <v>8858</v>
      </c>
    </row>
    <row r="8188" spans="1:6" x14ac:dyDescent="0.25">
      <c r="A8188" t="s">
        <v>137</v>
      </c>
      <c r="B8188" t="s">
        <v>5284</v>
      </c>
      <c r="C8188" t="s">
        <v>8859</v>
      </c>
      <c r="D8188" t="s">
        <v>137</v>
      </c>
      <c r="E8188" t="s">
        <v>5284</v>
      </c>
      <c r="F8188" t="s">
        <v>8859</v>
      </c>
    </row>
    <row r="8189" spans="1:6" x14ac:dyDescent="0.25">
      <c r="A8189" t="s">
        <v>137</v>
      </c>
      <c r="B8189" t="s">
        <v>5284</v>
      </c>
      <c r="C8189" t="s">
        <v>8860</v>
      </c>
      <c r="D8189" t="s">
        <v>137</v>
      </c>
      <c r="E8189" t="s">
        <v>5284</v>
      </c>
      <c r="F8189" t="s">
        <v>8860</v>
      </c>
    </row>
    <row r="8190" spans="1:6" x14ac:dyDescent="0.25">
      <c r="A8190" t="s">
        <v>137</v>
      </c>
      <c r="B8190" t="s">
        <v>5284</v>
      </c>
      <c r="C8190" t="s">
        <v>8861</v>
      </c>
      <c r="D8190" t="s">
        <v>137</v>
      </c>
      <c r="E8190" t="s">
        <v>5284</v>
      </c>
      <c r="F8190" t="s">
        <v>8861</v>
      </c>
    </row>
    <row r="8191" spans="1:6" x14ac:dyDescent="0.25">
      <c r="A8191" t="s">
        <v>137</v>
      </c>
      <c r="B8191" t="s">
        <v>5284</v>
      </c>
      <c r="C8191" t="s">
        <v>8862</v>
      </c>
      <c r="D8191" t="s">
        <v>137</v>
      </c>
      <c r="E8191" t="s">
        <v>5284</v>
      </c>
      <c r="F8191" t="s">
        <v>8862</v>
      </c>
    </row>
    <row r="8192" spans="1:6" x14ac:dyDescent="0.25">
      <c r="A8192" t="s">
        <v>137</v>
      </c>
      <c r="B8192" t="s">
        <v>5284</v>
      </c>
      <c r="C8192" t="s">
        <v>8863</v>
      </c>
      <c r="D8192" t="s">
        <v>137</v>
      </c>
      <c r="E8192" t="s">
        <v>5284</v>
      </c>
      <c r="F8192" t="s">
        <v>8863</v>
      </c>
    </row>
    <row r="8193" spans="1:6" x14ac:dyDescent="0.25">
      <c r="A8193" t="s">
        <v>137</v>
      </c>
      <c r="B8193" t="s">
        <v>5284</v>
      </c>
      <c r="C8193" t="s">
        <v>8864</v>
      </c>
      <c r="D8193" t="s">
        <v>137</v>
      </c>
      <c r="E8193" t="s">
        <v>5284</v>
      </c>
      <c r="F8193" t="s">
        <v>8864</v>
      </c>
    </row>
    <row r="8194" spans="1:6" x14ac:dyDescent="0.25">
      <c r="A8194" t="s">
        <v>137</v>
      </c>
      <c r="B8194" t="s">
        <v>5284</v>
      </c>
      <c r="C8194" t="s">
        <v>8865</v>
      </c>
      <c r="D8194" t="s">
        <v>137</v>
      </c>
      <c r="E8194" t="s">
        <v>5284</v>
      </c>
      <c r="F8194" t="s">
        <v>8865</v>
      </c>
    </row>
    <row r="8195" spans="1:6" x14ac:dyDescent="0.25">
      <c r="A8195" t="s">
        <v>137</v>
      </c>
      <c r="B8195" t="s">
        <v>5284</v>
      </c>
      <c r="C8195" t="s">
        <v>8866</v>
      </c>
      <c r="D8195" t="s">
        <v>137</v>
      </c>
      <c r="E8195" t="s">
        <v>5284</v>
      </c>
      <c r="F8195" t="s">
        <v>8866</v>
      </c>
    </row>
    <row r="8196" spans="1:6" x14ac:dyDescent="0.25">
      <c r="A8196" t="s">
        <v>137</v>
      </c>
      <c r="B8196" t="s">
        <v>5284</v>
      </c>
      <c r="C8196" t="s">
        <v>8867</v>
      </c>
      <c r="D8196" t="s">
        <v>137</v>
      </c>
      <c r="E8196" t="s">
        <v>5284</v>
      </c>
      <c r="F8196" t="s">
        <v>8867</v>
      </c>
    </row>
    <row r="8197" spans="1:6" x14ac:dyDescent="0.25">
      <c r="A8197" t="s">
        <v>137</v>
      </c>
      <c r="B8197" t="s">
        <v>5284</v>
      </c>
      <c r="C8197" t="s">
        <v>8868</v>
      </c>
      <c r="D8197" t="s">
        <v>137</v>
      </c>
      <c r="E8197" t="s">
        <v>5284</v>
      </c>
      <c r="F8197" t="s">
        <v>8868</v>
      </c>
    </row>
    <row r="8198" spans="1:6" x14ac:dyDescent="0.25">
      <c r="A8198" t="s">
        <v>137</v>
      </c>
      <c r="B8198" t="s">
        <v>5284</v>
      </c>
      <c r="C8198" t="s">
        <v>8869</v>
      </c>
      <c r="D8198" t="s">
        <v>137</v>
      </c>
      <c r="E8198" t="s">
        <v>5284</v>
      </c>
      <c r="F8198" t="s">
        <v>8869</v>
      </c>
    </row>
    <row r="8199" spans="1:6" x14ac:dyDescent="0.25">
      <c r="A8199" t="s">
        <v>137</v>
      </c>
      <c r="B8199" t="s">
        <v>5284</v>
      </c>
      <c r="C8199" t="s">
        <v>8870</v>
      </c>
      <c r="D8199" t="s">
        <v>137</v>
      </c>
      <c r="E8199" t="s">
        <v>5284</v>
      </c>
      <c r="F8199" t="s">
        <v>8870</v>
      </c>
    </row>
    <row r="8200" spans="1:6" x14ac:dyDescent="0.25">
      <c r="A8200" t="s">
        <v>137</v>
      </c>
      <c r="B8200" t="s">
        <v>5284</v>
      </c>
      <c r="C8200" t="s">
        <v>8871</v>
      </c>
      <c r="D8200" t="s">
        <v>137</v>
      </c>
      <c r="E8200" t="s">
        <v>5284</v>
      </c>
      <c r="F8200" t="s">
        <v>8871</v>
      </c>
    </row>
    <row r="8201" spans="1:6" x14ac:dyDescent="0.25">
      <c r="A8201" t="s">
        <v>137</v>
      </c>
      <c r="B8201" t="s">
        <v>5284</v>
      </c>
      <c r="C8201" t="s">
        <v>8872</v>
      </c>
      <c r="D8201" t="s">
        <v>137</v>
      </c>
      <c r="E8201" t="s">
        <v>5284</v>
      </c>
      <c r="F8201" t="s">
        <v>8872</v>
      </c>
    </row>
    <row r="8202" spans="1:6" x14ac:dyDescent="0.25">
      <c r="A8202" t="s">
        <v>137</v>
      </c>
      <c r="B8202" t="s">
        <v>5284</v>
      </c>
      <c r="C8202" t="s">
        <v>8873</v>
      </c>
      <c r="D8202" t="s">
        <v>137</v>
      </c>
      <c r="E8202" t="s">
        <v>5284</v>
      </c>
      <c r="F8202" t="s">
        <v>8873</v>
      </c>
    </row>
    <row r="8203" spans="1:6" x14ac:dyDescent="0.25">
      <c r="A8203" t="s">
        <v>137</v>
      </c>
      <c r="B8203" t="s">
        <v>5284</v>
      </c>
      <c r="C8203" t="s">
        <v>8874</v>
      </c>
      <c r="D8203" t="s">
        <v>137</v>
      </c>
      <c r="E8203" t="s">
        <v>5284</v>
      </c>
      <c r="F8203" t="s">
        <v>8874</v>
      </c>
    </row>
    <row r="8204" spans="1:6" x14ac:dyDescent="0.25">
      <c r="A8204" t="s">
        <v>137</v>
      </c>
      <c r="B8204" t="s">
        <v>5284</v>
      </c>
      <c r="C8204" t="s">
        <v>8875</v>
      </c>
      <c r="D8204" t="s">
        <v>137</v>
      </c>
      <c r="E8204" t="s">
        <v>5284</v>
      </c>
      <c r="F8204" t="s">
        <v>8875</v>
      </c>
    </row>
    <row r="8205" spans="1:6" x14ac:dyDescent="0.25">
      <c r="A8205" t="s">
        <v>137</v>
      </c>
      <c r="B8205" t="s">
        <v>5284</v>
      </c>
      <c r="C8205" t="s">
        <v>8876</v>
      </c>
      <c r="D8205" t="s">
        <v>137</v>
      </c>
      <c r="E8205" t="s">
        <v>5284</v>
      </c>
      <c r="F8205" t="s">
        <v>8876</v>
      </c>
    </row>
    <row r="8206" spans="1:6" x14ac:dyDescent="0.25">
      <c r="A8206" t="s">
        <v>137</v>
      </c>
      <c r="B8206" t="s">
        <v>5284</v>
      </c>
      <c r="C8206" t="s">
        <v>8877</v>
      </c>
      <c r="D8206" t="s">
        <v>137</v>
      </c>
      <c r="E8206" t="s">
        <v>5284</v>
      </c>
      <c r="F8206" t="s">
        <v>8877</v>
      </c>
    </row>
    <row r="8207" spans="1:6" x14ac:dyDescent="0.25">
      <c r="A8207" t="s">
        <v>137</v>
      </c>
      <c r="B8207" t="s">
        <v>5284</v>
      </c>
      <c r="C8207" t="s">
        <v>8878</v>
      </c>
      <c r="D8207" t="s">
        <v>137</v>
      </c>
      <c r="E8207" t="s">
        <v>5284</v>
      </c>
      <c r="F8207" t="s">
        <v>8878</v>
      </c>
    </row>
    <row r="8208" spans="1:6" x14ac:dyDescent="0.25">
      <c r="A8208" t="s">
        <v>137</v>
      </c>
      <c r="B8208" t="s">
        <v>5284</v>
      </c>
      <c r="C8208" t="s">
        <v>8879</v>
      </c>
      <c r="D8208" t="s">
        <v>137</v>
      </c>
      <c r="E8208" t="s">
        <v>5284</v>
      </c>
      <c r="F8208" t="s">
        <v>8879</v>
      </c>
    </row>
    <row r="8209" spans="1:6" x14ac:dyDescent="0.25">
      <c r="A8209" t="s">
        <v>137</v>
      </c>
      <c r="B8209" t="s">
        <v>5284</v>
      </c>
      <c r="C8209" t="s">
        <v>8880</v>
      </c>
      <c r="D8209" t="s">
        <v>137</v>
      </c>
      <c r="E8209" t="s">
        <v>5284</v>
      </c>
      <c r="F8209" t="s">
        <v>8880</v>
      </c>
    </row>
    <row r="8210" spans="1:6" x14ac:dyDescent="0.25">
      <c r="A8210" t="s">
        <v>137</v>
      </c>
      <c r="B8210" t="s">
        <v>5284</v>
      </c>
      <c r="C8210" t="s">
        <v>8881</v>
      </c>
      <c r="D8210" t="s">
        <v>137</v>
      </c>
      <c r="E8210" t="s">
        <v>5284</v>
      </c>
      <c r="F8210" t="s">
        <v>8881</v>
      </c>
    </row>
    <row r="8211" spans="1:6" x14ac:dyDescent="0.25">
      <c r="A8211" t="s">
        <v>137</v>
      </c>
      <c r="B8211" t="s">
        <v>5284</v>
      </c>
      <c r="C8211" t="s">
        <v>8882</v>
      </c>
      <c r="D8211" t="s">
        <v>137</v>
      </c>
      <c r="E8211" t="s">
        <v>5284</v>
      </c>
      <c r="F8211" t="s">
        <v>8882</v>
      </c>
    </row>
    <row r="8212" spans="1:6" x14ac:dyDescent="0.25">
      <c r="A8212" t="s">
        <v>137</v>
      </c>
      <c r="B8212" t="s">
        <v>5284</v>
      </c>
      <c r="C8212" t="s">
        <v>8883</v>
      </c>
      <c r="D8212" t="s">
        <v>137</v>
      </c>
      <c r="E8212" t="s">
        <v>5284</v>
      </c>
      <c r="F8212" t="s">
        <v>8883</v>
      </c>
    </row>
    <row r="8213" spans="1:6" x14ac:dyDescent="0.25">
      <c r="A8213" t="s">
        <v>137</v>
      </c>
      <c r="B8213" t="s">
        <v>5284</v>
      </c>
      <c r="C8213" t="s">
        <v>8884</v>
      </c>
      <c r="D8213" t="s">
        <v>137</v>
      </c>
      <c r="E8213" t="s">
        <v>5284</v>
      </c>
      <c r="F8213" t="s">
        <v>8884</v>
      </c>
    </row>
    <row r="8214" spans="1:6" x14ac:dyDescent="0.25">
      <c r="A8214" t="s">
        <v>137</v>
      </c>
      <c r="B8214" t="s">
        <v>5284</v>
      </c>
      <c r="C8214" t="s">
        <v>8885</v>
      </c>
      <c r="D8214" t="s">
        <v>137</v>
      </c>
      <c r="E8214" t="s">
        <v>5284</v>
      </c>
      <c r="F8214" t="s">
        <v>8885</v>
      </c>
    </row>
    <row r="8215" spans="1:6" x14ac:dyDescent="0.25">
      <c r="A8215" t="s">
        <v>137</v>
      </c>
      <c r="B8215" t="s">
        <v>5284</v>
      </c>
      <c r="C8215" t="s">
        <v>8886</v>
      </c>
      <c r="D8215" t="s">
        <v>137</v>
      </c>
      <c r="E8215" t="s">
        <v>5284</v>
      </c>
      <c r="F8215" t="s">
        <v>8886</v>
      </c>
    </row>
    <row r="8216" spans="1:6" x14ac:dyDescent="0.25">
      <c r="A8216" t="s">
        <v>137</v>
      </c>
      <c r="B8216" t="s">
        <v>5284</v>
      </c>
      <c r="C8216" t="s">
        <v>8887</v>
      </c>
      <c r="D8216" t="s">
        <v>137</v>
      </c>
      <c r="E8216" t="s">
        <v>5284</v>
      </c>
      <c r="F8216" t="s">
        <v>8887</v>
      </c>
    </row>
    <row r="8217" spans="1:6" x14ac:dyDescent="0.25">
      <c r="A8217" t="s">
        <v>137</v>
      </c>
      <c r="B8217" t="s">
        <v>5284</v>
      </c>
      <c r="C8217" t="s">
        <v>8888</v>
      </c>
      <c r="D8217" t="s">
        <v>137</v>
      </c>
      <c r="E8217" t="s">
        <v>5284</v>
      </c>
      <c r="F8217" t="s">
        <v>8888</v>
      </c>
    </row>
    <row r="8218" spans="1:6" x14ac:dyDescent="0.25">
      <c r="A8218" t="s">
        <v>137</v>
      </c>
      <c r="B8218" t="s">
        <v>5284</v>
      </c>
      <c r="C8218" t="s">
        <v>8889</v>
      </c>
      <c r="D8218" t="s">
        <v>137</v>
      </c>
      <c r="E8218" t="s">
        <v>5284</v>
      </c>
      <c r="F8218" t="s">
        <v>8889</v>
      </c>
    </row>
    <row r="8219" spans="1:6" x14ac:dyDescent="0.25">
      <c r="A8219" t="s">
        <v>137</v>
      </c>
      <c r="B8219" t="s">
        <v>5284</v>
      </c>
      <c r="C8219" t="s">
        <v>8890</v>
      </c>
      <c r="D8219" t="s">
        <v>137</v>
      </c>
      <c r="E8219" t="s">
        <v>5284</v>
      </c>
      <c r="F8219" t="s">
        <v>8890</v>
      </c>
    </row>
    <row r="8220" spans="1:6" x14ac:dyDescent="0.25">
      <c r="A8220" t="s">
        <v>137</v>
      </c>
      <c r="B8220" t="s">
        <v>5284</v>
      </c>
      <c r="C8220" t="s">
        <v>8891</v>
      </c>
      <c r="D8220" t="s">
        <v>137</v>
      </c>
      <c r="E8220" t="s">
        <v>5284</v>
      </c>
      <c r="F8220" t="s">
        <v>8891</v>
      </c>
    </row>
    <row r="8221" spans="1:6" x14ac:dyDescent="0.25">
      <c r="A8221" t="s">
        <v>137</v>
      </c>
      <c r="B8221" t="s">
        <v>5284</v>
      </c>
      <c r="C8221" t="s">
        <v>8892</v>
      </c>
      <c r="D8221" t="s">
        <v>137</v>
      </c>
      <c r="E8221" t="s">
        <v>5284</v>
      </c>
      <c r="F8221" t="s">
        <v>8892</v>
      </c>
    </row>
    <row r="8222" spans="1:6" x14ac:dyDescent="0.25">
      <c r="A8222" t="s">
        <v>137</v>
      </c>
      <c r="B8222" t="s">
        <v>5284</v>
      </c>
      <c r="C8222" t="s">
        <v>8893</v>
      </c>
      <c r="D8222" t="s">
        <v>137</v>
      </c>
      <c r="E8222" t="s">
        <v>5284</v>
      </c>
      <c r="F8222" t="s">
        <v>8893</v>
      </c>
    </row>
    <row r="8223" spans="1:6" x14ac:dyDescent="0.25">
      <c r="A8223" t="s">
        <v>137</v>
      </c>
      <c r="B8223" t="s">
        <v>5284</v>
      </c>
      <c r="C8223" t="s">
        <v>8894</v>
      </c>
      <c r="D8223" t="s">
        <v>137</v>
      </c>
      <c r="E8223" t="s">
        <v>5284</v>
      </c>
      <c r="F8223" t="s">
        <v>8894</v>
      </c>
    </row>
    <row r="8224" spans="1:6" x14ac:dyDescent="0.25">
      <c r="A8224" t="s">
        <v>137</v>
      </c>
      <c r="B8224" t="s">
        <v>5284</v>
      </c>
      <c r="C8224" t="s">
        <v>8895</v>
      </c>
      <c r="D8224" t="s">
        <v>137</v>
      </c>
      <c r="E8224" t="s">
        <v>5284</v>
      </c>
      <c r="F8224" t="s">
        <v>8895</v>
      </c>
    </row>
    <row r="8225" spans="1:6" x14ac:dyDescent="0.25">
      <c r="A8225" t="s">
        <v>137</v>
      </c>
      <c r="B8225" t="s">
        <v>5284</v>
      </c>
      <c r="C8225" t="s">
        <v>8896</v>
      </c>
      <c r="D8225" t="s">
        <v>137</v>
      </c>
      <c r="E8225" t="s">
        <v>5284</v>
      </c>
      <c r="F8225" t="s">
        <v>8896</v>
      </c>
    </row>
    <row r="8226" spans="1:6" x14ac:dyDescent="0.25">
      <c r="A8226" t="s">
        <v>137</v>
      </c>
      <c r="B8226" t="s">
        <v>5284</v>
      </c>
      <c r="C8226" t="s">
        <v>8897</v>
      </c>
      <c r="D8226" t="s">
        <v>137</v>
      </c>
      <c r="E8226" t="s">
        <v>5284</v>
      </c>
      <c r="F8226" t="s">
        <v>8897</v>
      </c>
    </row>
    <row r="8227" spans="1:6" x14ac:dyDescent="0.25">
      <c r="A8227" t="s">
        <v>137</v>
      </c>
      <c r="B8227" t="s">
        <v>5284</v>
      </c>
      <c r="C8227" t="s">
        <v>8898</v>
      </c>
      <c r="D8227" t="s">
        <v>137</v>
      </c>
      <c r="E8227" t="s">
        <v>5284</v>
      </c>
      <c r="F8227" t="s">
        <v>8898</v>
      </c>
    </row>
    <row r="8228" spans="1:6" x14ac:dyDescent="0.25">
      <c r="A8228" t="s">
        <v>137</v>
      </c>
      <c r="B8228" t="s">
        <v>5284</v>
      </c>
      <c r="C8228" t="s">
        <v>8899</v>
      </c>
      <c r="D8228" t="s">
        <v>137</v>
      </c>
      <c r="E8228" t="s">
        <v>5284</v>
      </c>
      <c r="F8228" t="s">
        <v>8899</v>
      </c>
    </row>
    <row r="8229" spans="1:6" x14ac:dyDescent="0.25">
      <c r="A8229" t="s">
        <v>137</v>
      </c>
      <c r="B8229" t="s">
        <v>5284</v>
      </c>
      <c r="C8229" t="s">
        <v>8900</v>
      </c>
      <c r="D8229" t="s">
        <v>137</v>
      </c>
      <c r="E8229" t="s">
        <v>5284</v>
      </c>
      <c r="F8229" t="s">
        <v>8900</v>
      </c>
    </row>
    <row r="8230" spans="1:6" x14ac:dyDescent="0.25">
      <c r="A8230" t="s">
        <v>137</v>
      </c>
      <c r="B8230" t="s">
        <v>5284</v>
      </c>
      <c r="C8230" t="s">
        <v>8901</v>
      </c>
      <c r="D8230" t="s">
        <v>137</v>
      </c>
      <c r="E8230" t="s">
        <v>5284</v>
      </c>
      <c r="F8230" t="s">
        <v>8901</v>
      </c>
    </row>
    <row r="8231" spans="1:6" x14ac:dyDescent="0.25">
      <c r="A8231" t="s">
        <v>137</v>
      </c>
      <c r="B8231" t="s">
        <v>5284</v>
      </c>
      <c r="C8231" t="s">
        <v>8902</v>
      </c>
      <c r="D8231" t="s">
        <v>137</v>
      </c>
      <c r="E8231" t="s">
        <v>5284</v>
      </c>
      <c r="F8231" t="s">
        <v>8902</v>
      </c>
    </row>
    <row r="8232" spans="1:6" x14ac:dyDescent="0.25">
      <c r="A8232" t="s">
        <v>137</v>
      </c>
      <c r="B8232" t="s">
        <v>5284</v>
      </c>
      <c r="C8232" t="s">
        <v>8903</v>
      </c>
      <c r="D8232" t="s">
        <v>137</v>
      </c>
      <c r="E8232" t="s">
        <v>5284</v>
      </c>
      <c r="F8232" t="s">
        <v>8903</v>
      </c>
    </row>
    <row r="8233" spans="1:6" x14ac:dyDescent="0.25">
      <c r="A8233" t="s">
        <v>137</v>
      </c>
      <c r="B8233" t="s">
        <v>5284</v>
      </c>
      <c r="C8233" t="s">
        <v>8904</v>
      </c>
      <c r="D8233" t="s">
        <v>137</v>
      </c>
      <c r="E8233" t="s">
        <v>5284</v>
      </c>
      <c r="F8233" t="s">
        <v>8904</v>
      </c>
    </row>
    <row r="8234" spans="1:6" x14ac:dyDescent="0.25">
      <c r="A8234" t="s">
        <v>137</v>
      </c>
      <c r="B8234" t="s">
        <v>5284</v>
      </c>
      <c r="C8234" t="s">
        <v>8905</v>
      </c>
      <c r="D8234" t="s">
        <v>137</v>
      </c>
      <c r="E8234" t="s">
        <v>5284</v>
      </c>
      <c r="F8234" t="s">
        <v>8905</v>
      </c>
    </row>
    <row r="8235" spans="1:6" x14ac:dyDescent="0.25">
      <c r="A8235" t="s">
        <v>137</v>
      </c>
      <c r="B8235" t="s">
        <v>5284</v>
      </c>
      <c r="C8235" t="s">
        <v>8906</v>
      </c>
      <c r="D8235" t="s">
        <v>137</v>
      </c>
      <c r="E8235" t="s">
        <v>5284</v>
      </c>
      <c r="F8235" t="s">
        <v>8906</v>
      </c>
    </row>
    <row r="8236" spans="1:6" x14ac:dyDescent="0.25">
      <c r="A8236" t="s">
        <v>137</v>
      </c>
      <c r="B8236" t="s">
        <v>5284</v>
      </c>
      <c r="C8236" t="s">
        <v>8907</v>
      </c>
      <c r="D8236" t="s">
        <v>137</v>
      </c>
      <c r="E8236" t="s">
        <v>5284</v>
      </c>
      <c r="F8236" t="s">
        <v>8907</v>
      </c>
    </row>
    <row r="8237" spans="1:6" x14ac:dyDescent="0.25">
      <c r="A8237" t="s">
        <v>137</v>
      </c>
      <c r="B8237" t="s">
        <v>5284</v>
      </c>
      <c r="C8237" t="s">
        <v>8908</v>
      </c>
      <c r="D8237" t="s">
        <v>137</v>
      </c>
      <c r="E8237" t="s">
        <v>5284</v>
      </c>
      <c r="F8237" t="s">
        <v>8908</v>
      </c>
    </row>
    <row r="8238" spans="1:6" x14ac:dyDescent="0.25">
      <c r="A8238" t="s">
        <v>137</v>
      </c>
      <c r="B8238" t="s">
        <v>5284</v>
      </c>
      <c r="C8238" t="s">
        <v>8909</v>
      </c>
      <c r="D8238" t="s">
        <v>137</v>
      </c>
      <c r="E8238" t="s">
        <v>5284</v>
      </c>
      <c r="F8238" t="s">
        <v>8909</v>
      </c>
    </row>
    <row r="8239" spans="1:6" x14ac:dyDescent="0.25">
      <c r="A8239" t="s">
        <v>137</v>
      </c>
      <c r="B8239" t="s">
        <v>5284</v>
      </c>
      <c r="C8239" t="s">
        <v>8910</v>
      </c>
      <c r="D8239" t="s">
        <v>137</v>
      </c>
      <c r="E8239" t="s">
        <v>5284</v>
      </c>
      <c r="F8239" t="s">
        <v>8910</v>
      </c>
    </row>
    <row r="8240" spans="1:6" x14ac:dyDescent="0.25">
      <c r="A8240" t="s">
        <v>137</v>
      </c>
      <c r="B8240" t="s">
        <v>5284</v>
      </c>
      <c r="C8240" t="s">
        <v>8911</v>
      </c>
      <c r="D8240" t="s">
        <v>137</v>
      </c>
      <c r="E8240" t="s">
        <v>5284</v>
      </c>
      <c r="F8240" t="s">
        <v>8911</v>
      </c>
    </row>
    <row r="8241" spans="1:6" x14ac:dyDescent="0.25">
      <c r="A8241" t="s">
        <v>137</v>
      </c>
      <c r="B8241" t="s">
        <v>5284</v>
      </c>
      <c r="C8241" t="s">
        <v>8912</v>
      </c>
      <c r="D8241" t="s">
        <v>137</v>
      </c>
      <c r="E8241" t="s">
        <v>5284</v>
      </c>
      <c r="F8241" t="s">
        <v>8912</v>
      </c>
    </row>
    <row r="8242" spans="1:6" x14ac:dyDescent="0.25">
      <c r="A8242" t="s">
        <v>137</v>
      </c>
      <c r="B8242" t="s">
        <v>5284</v>
      </c>
      <c r="C8242" t="s">
        <v>8913</v>
      </c>
      <c r="D8242" t="s">
        <v>137</v>
      </c>
      <c r="E8242" t="s">
        <v>5284</v>
      </c>
      <c r="F8242" t="s">
        <v>8913</v>
      </c>
    </row>
    <row r="8243" spans="1:6" x14ac:dyDescent="0.25">
      <c r="A8243" t="s">
        <v>137</v>
      </c>
      <c r="B8243" t="s">
        <v>5284</v>
      </c>
      <c r="C8243" t="s">
        <v>8914</v>
      </c>
      <c r="D8243" t="s">
        <v>137</v>
      </c>
      <c r="E8243" t="s">
        <v>5284</v>
      </c>
      <c r="F8243" t="s">
        <v>8914</v>
      </c>
    </row>
    <row r="8244" spans="1:6" x14ac:dyDescent="0.25">
      <c r="A8244" t="s">
        <v>137</v>
      </c>
      <c r="B8244" t="s">
        <v>5284</v>
      </c>
      <c r="C8244" t="s">
        <v>8915</v>
      </c>
      <c r="D8244" t="s">
        <v>137</v>
      </c>
      <c r="E8244" t="s">
        <v>5284</v>
      </c>
      <c r="F8244" t="s">
        <v>8915</v>
      </c>
    </row>
    <row r="8245" spans="1:6" x14ac:dyDescent="0.25">
      <c r="A8245" t="s">
        <v>137</v>
      </c>
      <c r="B8245" t="s">
        <v>5284</v>
      </c>
      <c r="C8245" t="s">
        <v>8916</v>
      </c>
      <c r="D8245" t="s">
        <v>137</v>
      </c>
      <c r="E8245" t="s">
        <v>5284</v>
      </c>
      <c r="F8245" t="s">
        <v>8916</v>
      </c>
    </row>
    <row r="8246" spans="1:6" x14ac:dyDescent="0.25">
      <c r="A8246" t="s">
        <v>137</v>
      </c>
      <c r="B8246" t="s">
        <v>5284</v>
      </c>
      <c r="C8246" t="s">
        <v>8917</v>
      </c>
      <c r="D8246" t="s">
        <v>137</v>
      </c>
      <c r="E8246" t="s">
        <v>5284</v>
      </c>
      <c r="F8246" t="s">
        <v>8917</v>
      </c>
    </row>
    <row r="8247" spans="1:6" x14ac:dyDescent="0.25">
      <c r="A8247" t="s">
        <v>137</v>
      </c>
      <c r="B8247" t="s">
        <v>5284</v>
      </c>
      <c r="C8247" t="s">
        <v>8918</v>
      </c>
      <c r="D8247" t="s">
        <v>137</v>
      </c>
      <c r="E8247" t="s">
        <v>5284</v>
      </c>
      <c r="F8247" t="s">
        <v>8918</v>
      </c>
    </row>
    <row r="8248" spans="1:6" x14ac:dyDescent="0.25">
      <c r="A8248" t="s">
        <v>137</v>
      </c>
      <c r="B8248" t="s">
        <v>5284</v>
      </c>
      <c r="C8248" t="s">
        <v>8919</v>
      </c>
      <c r="D8248" t="s">
        <v>137</v>
      </c>
      <c r="E8248" t="s">
        <v>5284</v>
      </c>
      <c r="F8248" t="s">
        <v>8919</v>
      </c>
    </row>
    <row r="8249" spans="1:6" x14ac:dyDescent="0.25">
      <c r="A8249" t="s">
        <v>137</v>
      </c>
      <c r="B8249" t="s">
        <v>5284</v>
      </c>
      <c r="C8249" t="s">
        <v>8920</v>
      </c>
      <c r="D8249" t="s">
        <v>137</v>
      </c>
      <c r="E8249" t="s">
        <v>5284</v>
      </c>
      <c r="F8249" t="s">
        <v>8920</v>
      </c>
    </row>
    <row r="8250" spans="1:6" x14ac:dyDescent="0.25">
      <c r="A8250" t="s">
        <v>137</v>
      </c>
      <c r="B8250" t="s">
        <v>5284</v>
      </c>
      <c r="C8250" t="s">
        <v>8921</v>
      </c>
      <c r="D8250" t="s">
        <v>137</v>
      </c>
      <c r="E8250" t="s">
        <v>5284</v>
      </c>
      <c r="F8250" t="s">
        <v>8921</v>
      </c>
    </row>
    <row r="8251" spans="1:6" x14ac:dyDescent="0.25">
      <c r="A8251" t="s">
        <v>137</v>
      </c>
      <c r="B8251" t="s">
        <v>5284</v>
      </c>
      <c r="C8251" t="s">
        <v>8922</v>
      </c>
      <c r="D8251" t="s">
        <v>137</v>
      </c>
      <c r="E8251" t="s">
        <v>5284</v>
      </c>
      <c r="F8251" t="s">
        <v>8922</v>
      </c>
    </row>
    <row r="8252" spans="1:6" x14ac:dyDescent="0.25">
      <c r="A8252" t="s">
        <v>137</v>
      </c>
      <c r="B8252" t="s">
        <v>5284</v>
      </c>
      <c r="C8252" t="s">
        <v>8923</v>
      </c>
      <c r="D8252" t="s">
        <v>137</v>
      </c>
      <c r="E8252" t="s">
        <v>5284</v>
      </c>
      <c r="F8252" t="s">
        <v>8923</v>
      </c>
    </row>
    <row r="8253" spans="1:6" x14ac:dyDescent="0.25">
      <c r="A8253" t="s">
        <v>137</v>
      </c>
      <c r="B8253" t="s">
        <v>5284</v>
      </c>
      <c r="C8253" t="s">
        <v>8924</v>
      </c>
      <c r="D8253" t="s">
        <v>137</v>
      </c>
      <c r="E8253" t="s">
        <v>5284</v>
      </c>
      <c r="F8253" t="s">
        <v>8924</v>
      </c>
    </row>
    <row r="8254" spans="1:6" x14ac:dyDescent="0.25">
      <c r="A8254" t="s">
        <v>137</v>
      </c>
      <c r="B8254" t="s">
        <v>5284</v>
      </c>
      <c r="C8254" t="s">
        <v>8925</v>
      </c>
      <c r="D8254" t="s">
        <v>137</v>
      </c>
      <c r="E8254" t="s">
        <v>5284</v>
      </c>
      <c r="F8254" t="s">
        <v>8925</v>
      </c>
    </row>
    <row r="8255" spans="1:6" x14ac:dyDescent="0.25">
      <c r="A8255" t="s">
        <v>137</v>
      </c>
      <c r="B8255" t="s">
        <v>5284</v>
      </c>
      <c r="C8255" t="s">
        <v>8926</v>
      </c>
      <c r="D8255" t="s">
        <v>137</v>
      </c>
      <c r="E8255" t="s">
        <v>5284</v>
      </c>
      <c r="F8255" t="s">
        <v>8926</v>
      </c>
    </row>
    <row r="8256" spans="1:6" x14ac:dyDescent="0.25">
      <c r="A8256" t="s">
        <v>137</v>
      </c>
      <c r="B8256" t="s">
        <v>5284</v>
      </c>
      <c r="C8256" t="s">
        <v>8927</v>
      </c>
      <c r="D8256" t="s">
        <v>137</v>
      </c>
      <c r="E8256" t="s">
        <v>5284</v>
      </c>
      <c r="F8256" t="s">
        <v>8927</v>
      </c>
    </row>
    <row r="8257" spans="1:6" x14ac:dyDescent="0.25">
      <c r="A8257" t="s">
        <v>137</v>
      </c>
      <c r="B8257" t="s">
        <v>5284</v>
      </c>
      <c r="C8257" t="s">
        <v>8928</v>
      </c>
      <c r="D8257" t="s">
        <v>137</v>
      </c>
      <c r="E8257" t="s">
        <v>5284</v>
      </c>
      <c r="F8257" t="s">
        <v>8928</v>
      </c>
    </row>
    <row r="8258" spans="1:6" x14ac:dyDescent="0.25">
      <c r="A8258" t="s">
        <v>137</v>
      </c>
      <c r="B8258" t="s">
        <v>5284</v>
      </c>
      <c r="C8258" t="s">
        <v>8929</v>
      </c>
      <c r="D8258" t="s">
        <v>137</v>
      </c>
      <c r="E8258" t="s">
        <v>5284</v>
      </c>
      <c r="F8258" t="s">
        <v>8929</v>
      </c>
    </row>
    <row r="8259" spans="1:6" x14ac:dyDescent="0.25">
      <c r="A8259" t="s">
        <v>137</v>
      </c>
      <c r="B8259" t="s">
        <v>5284</v>
      </c>
      <c r="C8259" t="s">
        <v>8930</v>
      </c>
      <c r="D8259" t="s">
        <v>137</v>
      </c>
      <c r="E8259" t="s">
        <v>5284</v>
      </c>
      <c r="F8259" t="s">
        <v>8930</v>
      </c>
    </row>
    <row r="8260" spans="1:6" x14ac:dyDescent="0.25">
      <c r="A8260" t="s">
        <v>137</v>
      </c>
      <c r="B8260" t="s">
        <v>5284</v>
      </c>
      <c r="C8260" t="s">
        <v>8931</v>
      </c>
      <c r="D8260" t="s">
        <v>137</v>
      </c>
      <c r="E8260" t="s">
        <v>5284</v>
      </c>
      <c r="F8260" t="s">
        <v>8931</v>
      </c>
    </row>
    <row r="8261" spans="1:6" x14ac:dyDescent="0.25">
      <c r="A8261" t="s">
        <v>137</v>
      </c>
      <c r="B8261" t="s">
        <v>5284</v>
      </c>
      <c r="C8261" t="s">
        <v>8932</v>
      </c>
      <c r="D8261" t="s">
        <v>137</v>
      </c>
      <c r="E8261" t="s">
        <v>5284</v>
      </c>
      <c r="F8261" t="s">
        <v>8932</v>
      </c>
    </row>
    <row r="8262" spans="1:6" x14ac:dyDescent="0.25">
      <c r="A8262" t="s">
        <v>137</v>
      </c>
      <c r="B8262" t="s">
        <v>5284</v>
      </c>
      <c r="C8262" t="s">
        <v>8933</v>
      </c>
      <c r="D8262" t="s">
        <v>137</v>
      </c>
      <c r="E8262" t="s">
        <v>5284</v>
      </c>
      <c r="F8262" t="s">
        <v>8933</v>
      </c>
    </row>
    <row r="8263" spans="1:6" x14ac:dyDescent="0.25">
      <c r="A8263" t="s">
        <v>137</v>
      </c>
      <c r="B8263" t="s">
        <v>5284</v>
      </c>
      <c r="C8263" t="s">
        <v>8934</v>
      </c>
      <c r="D8263" t="s">
        <v>137</v>
      </c>
      <c r="E8263" t="s">
        <v>5284</v>
      </c>
      <c r="F8263" t="s">
        <v>8934</v>
      </c>
    </row>
    <row r="8264" spans="1:6" x14ac:dyDescent="0.25">
      <c r="A8264" t="s">
        <v>137</v>
      </c>
      <c r="B8264" t="s">
        <v>5284</v>
      </c>
      <c r="C8264" t="s">
        <v>8935</v>
      </c>
      <c r="D8264" t="s">
        <v>137</v>
      </c>
      <c r="E8264" t="s">
        <v>5284</v>
      </c>
      <c r="F8264" t="s">
        <v>8935</v>
      </c>
    </row>
    <row r="8265" spans="1:6" x14ac:dyDescent="0.25">
      <c r="A8265" t="s">
        <v>137</v>
      </c>
      <c r="B8265" t="s">
        <v>5284</v>
      </c>
      <c r="C8265" t="s">
        <v>8936</v>
      </c>
      <c r="D8265" t="s">
        <v>137</v>
      </c>
      <c r="E8265" t="s">
        <v>5284</v>
      </c>
      <c r="F8265" t="s">
        <v>8936</v>
      </c>
    </row>
    <row r="8266" spans="1:6" x14ac:dyDescent="0.25">
      <c r="A8266" t="s">
        <v>137</v>
      </c>
      <c r="B8266" t="s">
        <v>5284</v>
      </c>
      <c r="C8266" t="s">
        <v>8937</v>
      </c>
      <c r="D8266" t="s">
        <v>137</v>
      </c>
      <c r="E8266" t="s">
        <v>5284</v>
      </c>
      <c r="F8266" t="s">
        <v>8937</v>
      </c>
    </row>
    <row r="8267" spans="1:6" x14ac:dyDescent="0.25">
      <c r="A8267" t="s">
        <v>137</v>
      </c>
      <c r="B8267" t="s">
        <v>5284</v>
      </c>
      <c r="C8267" t="s">
        <v>8938</v>
      </c>
      <c r="D8267" t="s">
        <v>137</v>
      </c>
      <c r="E8267" t="s">
        <v>5284</v>
      </c>
      <c r="F8267" t="s">
        <v>8938</v>
      </c>
    </row>
    <row r="8268" spans="1:6" x14ac:dyDescent="0.25">
      <c r="A8268" t="s">
        <v>137</v>
      </c>
      <c r="B8268" t="s">
        <v>5284</v>
      </c>
      <c r="C8268" t="s">
        <v>8939</v>
      </c>
      <c r="D8268" t="s">
        <v>137</v>
      </c>
      <c r="E8268" t="s">
        <v>5284</v>
      </c>
      <c r="F8268" t="s">
        <v>8939</v>
      </c>
    </row>
    <row r="8269" spans="1:6" x14ac:dyDescent="0.25">
      <c r="A8269" t="s">
        <v>137</v>
      </c>
      <c r="B8269" t="s">
        <v>5284</v>
      </c>
      <c r="C8269" t="s">
        <v>8940</v>
      </c>
      <c r="D8269" t="s">
        <v>137</v>
      </c>
      <c r="E8269" t="s">
        <v>5284</v>
      </c>
      <c r="F8269" t="s">
        <v>8940</v>
      </c>
    </row>
    <row r="8270" spans="1:6" x14ac:dyDescent="0.25">
      <c r="A8270" t="s">
        <v>137</v>
      </c>
      <c r="B8270" t="s">
        <v>5284</v>
      </c>
      <c r="C8270" t="s">
        <v>8941</v>
      </c>
      <c r="D8270" t="s">
        <v>137</v>
      </c>
      <c r="E8270" t="s">
        <v>5284</v>
      </c>
      <c r="F8270" t="s">
        <v>8941</v>
      </c>
    </row>
    <row r="8271" spans="1:6" x14ac:dyDescent="0.25">
      <c r="A8271" t="s">
        <v>137</v>
      </c>
      <c r="B8271" t="s">
        <v>5284</v>
      </c>
      <c r="C8271" t="s">
        <v>8942</v>
      </c>
      <c r="D8271" t="s">
        <v>137</v>
      </c>
      <c r="E8271" t="s">
        <v>5284</v>
      </c>
      <c r="F8271" t="s">
        <v>8942</v>
      </c>
    </row>
    <row r="8272" spans="1:6" x14ac:dyDescent="0.25">
      <c r="A8272" t="s">
        <v>137</v>
      </c>
      <c r="B8272" t="s">
        <v>5284</v>
      </c>
      <c r="C8272" t="s">
        <v>8943</v>
      </c>
      <c r="D8272" t="s">
        <v>137</v>
      </c>
      <c r="E8272" t="s">
        <v>5284</v>
      </c>
      <c r="F8272" t="s">
        <v>8943</v>
      </c>
    </row>
    <row r="8273" spans="1:6" x14ac:dyDescent="0.25">
      <c r="A8273" t="s">
        <v>137</v>
      </c>
      <c r="B8273" t="s">
        <v>5284</v>
      </c>
      <c r="C8273" t="s">
        <v>8944</v>
      </c>
      <c r="D8273" t="s">
        <v>137</v>
      </c>
      <c r="E8273" t="s">
        <v>5284</v>
      </c>
      <c r="F8273" t="s">
        <v>8944</v>
      </c>
    </row>
    <row r="8274" spans="1:6" x14ac:dyDescent="0.25">
      <c r="A8274" t="s">
        <v>137</v>
      </c>
      <c r="B8274" t="s">
        <v>5284</v>
      </c>
      <c r="C8274" t="s">
        <v>8945</v>
      </c>
      <c r="D8274" t="s">
        <v>137</v>
      </c>
      <c r="E8274" t="s">
        <v>5284</v>
      </c>
      <c r="F8274" t="s">
        <v>8945</v>
      </c>
    </row>
    <row r="8275" spans="1:6" x14ac:dyDescent="0.25">
      <c r="A8275" t="s">
        <v>137</v>
      </c>
      <c r="B8275" t="s">
        <v>5284</v>
      </c>
      <c r="C8275" t="s">
        <v>8946</v>
      </c>
      <c r="D8275" t="s">
        <v>137</v>
      </c>
      <c r="E8275" t="s">
        <v>5284</v>
      </c>
      <c r="F8275" t="s">
        <v>8946</v>
      </c>
    </row>
    <row r="8276" spans="1:6" x14ac:dyDescent="0.25">
      <c r="A8276" t="s">
        <v>137</v>
      </c>
      <c r="B8276" t="s">
        <v>5284</v>
      </c>
      <c r="C8276" t="s">
        <v>8947</v>
      </c>
      <c r="D8276" t="s">
        <v>137</v>
      </c>
      <c r="E8276" t="s">
        <v>5284</v>
      </c>
      <c r="F8276" t="s">
        <v>8947</v>
      </c>
    </row>
    <row r="8277" spans="1:6" x14ac:dyDescent="0.25">
      <c r="A8277" t="s">
        <v>137</v>
      </c>
      <c r="B8277" t="s">
        <v>5284</v>
      </c>
      <c r="C8277" t="s">
        <v>8949</v>
      </c>
      <c r="D8277" t="s">
        <v>137</v>
      </c>
      <c r="E8277" t="s">
        <v>5284</v>
      </c>
      <c r="F8277" t="s">
        <v>8949</v>
      </c>
    </row>
    <row r="8278" spans="1:6" x14ac:dyDescent="0.25">
      <c r="A8278" t="s">
        <v>137</v>
      </c>
      <c r="B8278" t="s">
        <v>5284</v>
      </c>
      <c r="C8278" t="s">
        <v>8950</v>
      </c>
      <c r="D8278" t="s">
        <v>137</v>
      </c>
      <c r="E8278" t="s">
        <v>5284</v>
      </c>
      <c r="F8278" t="s">
        <v>8950</v>
      </c>
    </row>
    <row r="8279" spans="1:6" x14ac:dyDescent="0.25">
      <c r="A8279" t="s">
        <v>137</v>
      </c>
      <c r="B8279" t="s">
        <v>5284</v>
      </c>
      <c r="C8279" t="s">
        <v>8951</v>
      </c>
      <c r="D8279" t="s">
        <v>137</v>
      </c>
      <c r="E8279" t="s">
        <v>5284</v>
      </c>
      <c r="F8279" t="s">
        <v>8951</v>
      </c>
    </row>
    <row r="8280" spans="1:6" x14ac:dyDescent="0.25">
      <c r="A8280" t="s">
        <v>137</v>
      </c>
      <c r="B8280" t="s">
        <v>5284</v>
      </c>
      <c r="C8280" t="s">
        <v>8952</v>
      </c>
      <c r="D8280" t="s">
        <v>137</v>
      </c>
      <c r="E8280" t="s">
        <v>5284</v>
      </c>
      <c r="F8280" t="s">
        <v>8952</v>
      </c>
    </row>
    <row r="8281" spans="1:6" x14ac:dyDescent="0.25">
      <c r="A8281" t="s">
        <v>137</v>
      </c>
      <c r="B8281" t="s">
        <v>5284</v>
      </c>
      <c r="C8281" t="s">
        <v>8953</v>
      </c>
      <c r="D8281" t="s">
        <v>137</v>
      </c>
      <c r="E8281" t="s">
        <v>5284</v>
      </c>
      <c r="F8281" t="s">
        <v>8953</v>
      </c>
    </row>
    <row r="8282" spans="1:6" x14ac:dyDescent="0.25">
      <c r="A8282" t="s">
        <v>137</v>
      </c>
      <c r="B8282" t="s">
        <v>5284</v>
      </c>
      <c r="C8282" t="s">
        <v>8954</v>
      </c>
      <c r="D8282" t="s">
        <v>137</v>
      </c>
      <c r="E8282" t="s">
        <v>5284</v>
      </c>
      <c r="F8282" t="s">
        <v>8954</v>
      </c>
    </row>
    <row r="8283" spans="1:6" x14ac:dyDescent="0.25">
      <c r="A8283" t="s">
        <v>137</v>
      </c>
      <c r="B8283" t="s">
        <v>5284</v>
      </c>
      <c r="C8283" t="s">
        <v>8955</v>
      </c>
      <c r="D8283" t="s">
        <v>137</v>
      </c>
      <c r="E8283" t="s">
        <v>5284</v>
      </c>
      <c r="F8283" t="s">
        <v>8955</v>
      </c>
    </row>
    <row r="8284" spans="1:6" x14ac:dyDescent="0.25">
      <c r="A8284" t="s">
        <v>137</v>
      </c>
      <c r="B8284" t="s">
        <v>5284</v>
      </c>
      <c r="C8284" t="s">
        <v>8956</v>
      </c>
      <c r="D8284" t="s">
        <v>137</v>
      </c>
      <c r="E8284" t="s">
        <v>5284</v>
      </c>
      <c r="F8284" t="s">
        <v>8956</v>
      </c>
    </row>
    <row r="8285" spans="1:6" x14ac:dyDescent="0.25">
      <c r="A8285" t="s">
        <v>137</v>
      </c>
      <c r="B8285" t="s">
        <v>5284</v>
      </c>
      <c r="C8285" t="s">
        <v>8957</v>
      </c>
      <c r="D8285" t="s">
        <v>137</v>
      </c>
      <c r="E8285" t="s">
        <v>5284</v>
      </c>
      <c r="F8285" t="s">
        <v>8957</v>
      </c>
    </row>
    <row r="8286" spans="1:6" x14ac:dyDescent="0.25">
      <c r="A8286" t="s">
        <v>137</v>
      </c>
      <c r="B8286" t="s">
        <v>5284</v>
      </c>
      <c r="C8286" t="s">
        <v>8958</v>
      </c>
      <c r="D8286" t="s">
        <v>137</v>
      </c>
      <c r="E8286" t="s">
        <v>5284</v>
      </c>
      <c r="F8286" t="s">
        <v>8958</v>
      </c>
    </row>
    <row r="8287" spans="1:6" x14ac:dyDescent="0.25">
      <c r="A8287" t="s">
        <v>137</v>
      </c>
      <c r="B8287" t="s">
        <v>5284</v>
      </c>
      <c r="C8287" t="s">
        <v>8959</v>
      </c>
      <c r="D8287" t="s">
        <v>137</v>
      </c>
      <c r="E8287" t="s">
        <v>5284</v>
      </c>
      <c r="F8287" t="s">
        <v>8959</v>
      </c>
    </row>
    <row r="8288" spans="1:6" x14ac:dyDescent="0.25">
      <c r="A8288" t="s">
        <v>137</v>
      </c>
      <c r="B8288" t="s">
        <v>5284</v>
      </c>
      <c r="C8288" t="s">
        <v>8960</v>
      </c>
      <c r="D8288" t="s">
        <v>137</v>
      </c>
      <c r="E8288" t="s">
        <v>5284</v>
      </c>
      <c r="F8288" t="s">
        <v>8960</v>
      </c>
    </row>
    <row r="8289" spans="1:6" x14ac:dyDescent="0.25">
      <c r="A8289" t="s">
        <v>137</v>
      </c>
      <c r="B8289" t="s">
        <v>5284</v>
      </c>
      <c r="C8289" t="s">
        <v>8961</v>
      </c>
      <c r="D8289" t="s">
        <v>137</v>
      </c>
      <c r="E8289" t="s">
        <v>5284</v>
      </c>
      <c r="F8289" t="s">
        <v>8961</v>
      </c>
    </row>
    <row r="8290" spans="1:6" x14ac:dyDescent="0.25">
      <c r="A8290" t="s">
        <v>137</v>
      </c>
      <c r="B8290" t="s">
        <v>5284</v>
      </c>
      <c r="C8290" t="s">
        <v>8962</v>
      </c>
      <c r="D8290" t="s">
        <v>137</v>
      </c>
      <c r="E8290" t="s">
        <v>5284</v>
      </c>
      <c r="F8290" t="s">
        <v>8962</v>
      </c>
    </row>
    <row r="8291" spans="1:6" x14ac:dyDescent="0.25">
      <c r="A8291" t="s">
        <v>137</v>
      </c>
      <c r="B8291" t="s">
        <v>5284</v>
      </c>
      <c r="C8291" t="s">
        <v>8963</v>
      </c>
      <c r="D8291" t="s">
        <v>137</v>
      </c>
      <c r="E8291" t="s">
        <v>5284</v>
      </c>
      <c r="F8291" t="s">
        <v>8963</v>
      </c>
    </row>
    <row r="8292" spans="1:6" x14ac:dyDescent="0.25">
      <c r="A8292" t="s">
        <v>137</v>
      </c>
      <c r="B8292" t="s">
        <v>5284</v>
      </c>
      <c r="C8292" t="s">
        <v>8964</v>
      </c>
      <c r="D8292" t="s">
        <v>137</v>
      </c>
      <c r="E8292" t="s">
        <v>5284</v>
      </c>
      <c r="F8292" t="s">
        <v>8964</v>
      </c>
    </row>
    <row r="8293" spans="1:6" x14ac:dyDescent="0.25">
      <c r="A8293" t="s">
        <v>137</v>
      </c>
      <c r="B8293" t="s">
        <v>5284</v>
      </c>
      <c r="C8293" t="s">
        <v>8965</v>
      </c>
      <c r="D8293" t="s">
        <v>137</v>
      </c>
      <c r="E8293" t="s">
        <v>5284</v>
      </c>
      <c r="F8293" t="s">
        <v>8965</v>
      </c>
    </row>
    <row r="8294" spans="1:6" x14ac:dyDescent="0.25">
      <c r="A8294" t="s">
        <v>137</v>
      </c>
      <c r="B8294" t="s">
        <v>5284</v>
      </c>
      <c r="C8294" t="s">
        <v>8966</v>
      </c>
      <c r="D8294" t="s">
        <v>137</v>
      </c>
      <c r="E8294" t="s">
        <v>5284</v>
      </c>
      <c r="F8294" t="s">
        <v>8966</v>
      </c>
    </row>
    <row r="8295" spans="1:6" x14ac:dyDescent="0.25">
      <c r="A8295" t="s">
        <v>137</v>
      </c>
      <c r="B8295" t="s">
        <v>5284</v>
      </c>
      <c r="C8295" t="s">
        <v>8967</v>
      </c>
      <c r="D8295" t="s">
        <v>137</v>
      </c>
      <c r="E8295" t="s">
        <v>5284</v>
      </c>
      <c r="F8295" t="s">
        <v>8967</v>
      </c>
    </row>
    <row r="8296" spans="1:6" x14ac:dyDescent="0.25">
      <c r="A8296" t="s">
        <v>137</v>
      </c>
      <c r="B8296" t="s">
        <v>5284</v>
      </c>
      <c r="C8296" t="s">
        <v>8968</v>
      </c>
      <c r="D8296" t="s">
        <v>137</v>
      </c>
      <c r="E8296" t="s">
        <v>5284</v>
      </c>
      <c r="F8296" t="s">
        <v>8968</v>
      </c>
    </row>
    <row r="8297" spans="1:6" x14ac:dyDescent="0.25">
      <c r="A8297" t="s">
        <v>137</v>
      </c>
      <c r="B8297" t="s">
        <v>5284</v>
      </c>
      <c r="C8297" t="s">
        <v>8969</v>
      </c>
      <c r="D8297" t="s">
        <v>137</v>
      </c>
      <c r="E8297" t="s">
        <v>5284</v>
      </c>
      <c r="F8297" t="s">
        <v>8969</v>
      </c>
    </row>
    <row r="8298" spans="1:6" x14ac:dyDescent="0.25">
      <c r="A8298" t="s">
        <v>137</v>
      </c>
      <c r="B8298" t="s">
        <v>5284</v>
      </c>
      <c r="C8298" t="s">
        <v>8970</v>
      </c>
      <c r="D8298" t="s">
        <v>137</v>
      </c>
      <c r="E8298" t="s">
        <v>5284</v>
      </c>
      <c r="F8298" t="s">
        <v>8970</v>
      </c>
    </row>
    <row r="8299" spans="1:6" x14ac:dyDescent="0.25">
      <c r="A8299" t="s">
        <v>137</v>
      </c>
      <c r="B8299" t="s">
        <v>5284</v>
      </c>
      <c r="C8299" t="s">
        <v>9102</v>
      </c>
      <c r="D8299" t="s">
        <v>137</v>
      </c>
      <c r="E8299" t="s">
        <v>5284</v>
      </c>
      <c r="F8299" t="s">
        <v>9102</v>
      </c>
    </row>
    <row r="8300" spans="1:6" x14ac:dyDescent="0.25">
      <c r="A8300" t="s">
        <v>137</v>
      </c>
      <c r="B8300" t="s">
        <v>5284</v>
      </c>
      <c r="C8300" t="s">
        <v>8971</v>
      </c>
      <c r="D8300" t="s">
        <v>137</v>
      </c>
      <c r="E8300" t="s">
        <v>5284</v>
      </c>
      <c r="F8300" t="s">
        <v>8971</v>
      </c>
    </row>
    <row r="8301" spans="1:6" x14ac:dyDescent="0.25">
      <c r="A8301" t="s">
        <v>137</v>
      </c>
      <c r="B8301" t="s">
        <v>5284</v>
      </c>
      <c r="C8301" t="s">
        <v>8972</v>
      </c>
      <c r="D8301" t="s">
        <v>137</v>
      </c>
      <c r="E8301" t="s">
        <v>5284</v>
      </c>
      <c r="F8301" t="s">
        <v>8972</v>
      </c>
    </row>
    <row r="8302" spans="1:6" x14ac:dyDescent="0.25">
      <c r="A8302" t="s">
        <v>137</v>
      </c>
      <c r="B8302" t="s">
        <v>5284</v>
      </c>
      <c r="C8302" t="s">
        <v>8973</v>
      </c>
      <c r="D8302" t="s">
        <v>137</v>
      </c>
      <c r="E8302" t="s">
        <v>5284</v>
      </c>
      <c r="F8302" t="s">
        <v>8973</v>
      </c>
    </row>
    <row r="8303" spans="1:6" x14ac:dyDescent="0.25">
      <c r="A8303" t="s">
        <v>137</v>
      </c>
      <c r="B8303" t="s">
        <v>5284</v>
      </c>
      <c r="C8303" t="s">
        <v>8974</v>
      </c>
      <c r="D8303" t="s">
        <v>137</v>
      </c>
      <c r="E8303" t="s">
        <v>5284</v>
      </c>
      <c r="F8303" t="s">
        <v>8974</v>
      </c>
    </row>
    <row r="8304" spans="1:6" x14ac:dyDescent="0.25">
      <c r="A8304" t="s">
        <v>137</v>
      </c>
      <c r="B8304" t="s">
        <v>5284</v>
      </c>
      <c r="C8304" t="s">
        <v>8975</v>
      </c>
      <c r="D8304" t="s">
        <v>137</v>
      </c>
      <c r="E8304" t="s">
        <v>5284</v>
      </c>
      <c r="F8304" t="s">
        <v>8975</v>
      </c>
    </row>
    <row r="8305" spans="1:6" x14ac:dyDescent="0.25">
      <c r="A8305" t="s">
        <v>137</v>
      </c>
      <c r="B8305" t="s">
        <v>5284</v>
      </c>
      <c r="C8305" t="s">
        <v>8976</v>
      </c>
      <c r="D8305" t="s">
        <v>137</v>
      </c>
      <c r="E8305" t="s">
        <v>5284</v>
      </c>
      <c r="F8305" t="s">
        <v>8976</v>
      </c>
    </row>
    <row r="8306" spans="1:6" x14ac:dyDescent="0.25">
      <c r="A8306" t="s">
        <v>137</v>
      </c>
      <c r="B8306" t="s">
        <v>5284</v>
      </c>
      <c r="C8306" t="s">
        <v>8977</v>
      </c>
      <c r="D8306" t="s">
        <v>137</v>
      </c>
      <c r="E8306" t="s">
        <v>5284</v>
      </c>
      <c r="F8306" t="s">
        <v>8977</v>
      </c>
    </row>
    <row r="8307" spans="1:6" x14ac:dyDescent="0.25">
      <c r="A8307" t="s">
        <v>137</v>
      </c>
      <c r="B8307" t="s">
        <v>5284</v>
      </c>
      <c r="C8307" t="s">
        <v>8978</v>
      </c>
      <c r="D8307" t="s">
        <v>137</v>
      </c>
      <c r="E8307" t="s">
        <v>5284</v>
      </c>
      <c r="F8307" t="s">
        <v>8978</v>
      </c>
    </row>
    <row r="8308" spans="1:6" x14ac:dyDescent="0.25">
      <c r="A8308" t="s">
        <v>137</v>
      </c>
      <c r="B8308" t="s">
        <v>5284</v>
      </c>
      <c r="C8308" t="s">
        <v>8979</v>
      </c>
      <c r="D8308" t="s">
        <v>137</v>
      </c>
      <c r="E8308" t="s">
        <v>5284</v>
      </c>
      <c r="F8308" t="s">
        <v>8979</v>
      </c>
    </row>
    <row r="8309" spans="1:6" x14ac:dyDescent="0.25">
      <c r="A8309" t="s">
        <v>137</v>
      </c>
      <c r="B8309" t="s">
        <v>5284</v>
      </c>
      <c r="C8309" t="s">
        <v>8980</v>
      </c>
      <c r="D8309" t="s">
        <v>137</v>
      </c>
      <c r="E8309" t="s">
        <v>5284</v>
      </c>
      <c r="F8309" t="s">
        <v>8980</v>
      </c>
    </row>
    <row r="8310" spans="1:6" x14ac:dyDescent="0.25">
      <c r="A8310" t="s">
        <v>137</v>
      </c>
      <c r="B8310" t="s">
        <v>5284</v>
      </c>
      <c r="C8310" t="s">
        <v>8981</v>
      </c>
      <c r="D8310" t="s">
        <v>137</v>
      </c>
      <c r="E8310" t="s">
        <v>5284</v>
      </c>
      <c r="F8310" t="s">
        <v>8981</v>
      </c>
    </row>
    <row r="8311" spans="1:6" x14ac:dyDescent="0.25">
      <c r="A8311" t="s">
        <v>137</v>
      </c>
      <c r="B8311" t="s">
        <v>5284</v>
      </c>
      <c r="C8311" t="s">
        <v>8982</v>
      </c>
      <c r="D8311" t="s">
        <v>137</v>
      </c>
      <c r="E8311" t="s">
        <v>5284</v>
      </c>
      <c r="F8311" t="s">
        <v>8982</v>
      </c>
    </row>
    <row r="8312" spans="1:6" x14ac:dyDescent="0.25">
      <c r="A8312" t="s">
        <v>137</v>
      </c>
      <c r="B8312" t="s">
        <v>5284</v>
      </c>
      <c r="C8312" t="s">
        <v>8983</v>
      </c>
      <c r="D8312" t="s">
        <v>137</v>
      </c>
      <c r="E8312" t="s">
        <v>5284</v>
      </c>
      <c r="F8312" t="s">
        <v>8983</v>
      </c>
    </row>
    <row r="8313" spans="1:6" x14ac:dyDescent="0.25">
      <c r="A8313" t="s">
        <v>137</v>
      </c>
      <c r="B8313" t="s">
        <v>5284</v>
      </c>
      <c r="C8313" t="s">
        <v>8984</v>
      </c>
      <c r="D8313" t="s">
        <v>137</v>
      </c>
      <c r="E8313" t="s">
        <v>5284</v>
      </c>
      <c r="F8313" t="s">
        <v>8984</v>
      </c>
    </row>
    <row r="8314" spans="1:6" x14ac:dyDescent="0.25">
      <c r="A8314" t="s">
        <v>137</v>
      </c>
      <c r="B8314" t="s">
        <v>5284</v>
      </c>
      <c r="C8314" t="s">
        <v>8985</v>
      </c>
      <c r="D8314" t="s">
        <v>137</v>
      </c>
      <c r="E8314" t="s">
        <v>5284</v>
      </c>
      <c r="F8314" t="s">
        <v>8985</v>
      </c>
    </row>
    <row r="8315" spans="1:6" x14ac:dyDescent="0.25">
      <c r="A8315" t="s">
        <v>137</v>
      </c>
      <c r="B8315" t="s">
        <v>5284</v>
      </c>
      <c r="C8315" t="s">
        <v>8986</v>
      </c>
      <c r="D8315" t="s">
        <v>137</v>
      </c>
      <c r="E8315" t="s">
        <v>5284</v>
      </c>
      <c r="F8315" t="s">
        <v>8986</v>
      </c>
    </row>
    <row r="8316" spans="1:6" x14ac:dyDescent="0.25">
      <c r="A8316" t="s">
        <v>137</v>
      </c>
      <c r="B8316" t="s">
        <v>5284</v>
      </c>
      <c r="C8316" t="s">
        <v>8987</v>
      </c>
      <c r="D8316" t="s">
        <v>137</v>
      </c>
      <c r="E8316" t="s">
        <v>5284</v>
      </c>
      <c r="F8316" t="s">
        <v>8987</v>
      </c>
    </row>
    <row r="8317" spans="1:6" x14ac:dyDescent="0.25">
      <c r="A8317" t="s">
        <v>137</v>
      </c>
      <c r="B8317" t="s">
        <v>5284</v>
      </c>
      <c r="C8317" t="s">
        <v>8989</v>
      </c>
      <c r="D8317" t="s">
        <v>137</v>
      </c>
      <c r="E8317" t="s">
        <v>5284</v>
      </c>
      <c r="F8317" t="s">
        <v>8989</v>
      </c>
    </row>
    <row r="8318" spans="1:6" x14ac:dyDescent="0.25">
      <c r="A8318" t="s">
        <v>137</v>
      </c>
      <c r="B8318" t="s">
        <v>5284</v>
      </c>
      <c r="C8318" t="s">
        <v>8990</v>
      </c>
      <c r="D8318" t="s">
        <v>137</v>
      </c>
      <c r="E8318" t="s">
        <v>5284</v>
      </c>
      <c r="F8318" t="s">
        <v>8990</v>
      </c>
    </row>
    <row r="8319" spans="1:6" x14ac:dyDescent="0.25">
      <c r="A8319" t="s">
        <v>137</v>
      </c>
      <c r="B8319" t="s">
        <v>5284</v>
      </c>
      <c r="C8319" t="s">
        <v>8991</v>
      </c>
      <c r="D8319" t="s">
        <v>137</v>
      </c>
      <c r="E8319" t="s">
        <v>5284</v>
      </c>
      <c r="F8319" t="s">
        <v>8991</v>
      </c>
    </row>
    <row r="8320" spans="1:6" x14ac:dyDescent="0.25">
      <c r="A8320" t="s">
        <v>137</v>
      </c>
      <c r="B8320" t="s">
        <v>5284</v>
      </c>
      <c r="C8320" t="s">
        <v>8992</v>
      </c>
      <c r="D8320" t="s">
        <v>137</v>
      </c>
      <c r="E8320" t="s">
        <v>5284</v>
      </c>
      <c r="F8320" t="s">
        <v>8992</v>
      </c>
    </row>
    <row r="8321" spans="1:6" x14ac:dyDescent="0.25">
      <c r="A8321" t="s">
        <v>137</v>
      </c>
      <c r="B8321" t="s">
        <v>5284</v>
      </c>
      <c r="C8321" t="s">
        <v>8993</v>
      </c>
      <c r="D8321" t="s">
        <v>137</v>
      </c>
      <c r="E8321" t="s">
        <v>5284</v>
      </c>
      <c r="F8321" t="s">
        <v>8993</v>
      </c>
    </row>
    <row r="8322" spans="1:6" x14ac:dyDescent="0.25">
      <c r="A8322" t="s">
        <v>137</v>
      </c>
      <c r="B8322" t="s">
        <v>5284</v>
      </c>
      <c r="C8322" t="s">
        <v>8994</v>
      </c>
      <c r="D8322" t="s">
        <v>137</v>
      </c>
      <c r="E8322" t="s">
        <v>5284</v>
      </c>
      <c r="F8322" t="s">
        <v>8994</v>
      </c>
    </row>
    <row r="8323" spans="1:6" x14ac:dyDescent="0.25">
      <c r="A8323" t="s">
        <v>137</v>
      </c>
      <c r="B8323" t="s">
        <v>5284</v>
      </c>
      <c r="C8323" t="s">
        <v>8995</v>
      </c>
      <c r="D8323" t="s">
        <v>137</v>
      </c>
      <c r="E8323" t="s">
        <v>5284</v>
      </c>
      <c r="F8323" t="s">
        <v>8995</v>
      </c>
    </row>
    <row r="8324" spans="1:6" x14ac:dyDescent="0.25">
      <c r="A8324" t="s">
        <v>137</v>
      </c>
      <c r="B8324" t="s">
        <v>5284</v>
      </c>
      <c r="C8324" t="s">
        <v>8996</v>
      </c>
      <c r="D8324" t="s">
        <v>137</v>
      </c>
      <c r="E8324" t="s">
        <v>5284</v>
      </c>
      <c r="F8324" t="s">
        <v>8996</v>
      </c>
    </row>
    <row r="8325" spans="1:6" x14ac:dyDescent="0.25">
      <c r="A8325" t="s">
        <v>137</v>
      </c>
      <c r="B8325" t="s">
        <v>5284</v>
      </c>
      <c r="C8325" t="s">
        <v>8997</v>
      </c>
      <c r="D8325" t="s">
        <v>137</v>
      </c>
      <c r="E8325" t="s">
        <v>5284</v>
      </c>
      <c r="F8325" t="s">
        <v>8997</v>
      </c>
    </row>
    <row r="8326" spans="1:6" x14ac:dyDescent="0.25">
      <c r="A8326" t="s">
        <v>137</v>
      </c>
      <c r="B8326" t="s">
        <v>5284</v>
      </c>
      <c r="C8326" t="s">
        <v>8998</v>
      </c>
      <c r="D8326" t="s">
        <v>137</v>
      </c>
      <c r="E8326" t="s">
        <v>5284</v>
      </c>
      <c r="F8326" t="s">
        <v>8998</v>
      </c>
    </row>
    <row r="8327" spans="1:6" x14ac:dyDescent="0.25">
      <c r="A8327" t="s">
        <v>137</v>
      </c>
      <c r="B8327" t="s">
        <v>5284</v>
      </c>
      <c r="C8327" t="s">
        <v>8999</v>
      </c>
      <c r="D8327" t="s">
        <v>137</v>
      </c>
      <c r="E8327" t="s">
        <v>5284</v>
      </c>
      <c r="F8327" t="s">
        <v>8999</v>
      </c>
    </row>
    <row r="8328" spans="1:6" x14ac:dyDescent="0.25">
      <c r="A8328" t="s">
        <v>137</v>
      </c>
      <c r="B8328" t="s">
        <v>5284</v>
      </c>
      <c r="C8328" t="s">
        <v>9000</v>
      </c>
      <c r="D8328" t="s">
        <v>137</v>
      </c>
      <c r="E8328" t="s">
        <v>5284</v>
      </c>
      <c r="F8328" t="s">
        <v>9000</v>
      </c>
    </row>
    <row r="8329" spans="1:6" x14ac:dyDescent="0.25">
      <c r="A8329" t="s">
        <v>137</v>
      </c>
      <c r="B8329" t="s">
        <v>5284</v>
      </c>
      <c r="C8329" t="s">
        <v>9001</v>
      </c>
      <c r="D8329" t="s">
        <v>137</v>
      </c>
      <c r="E8329" t="s">
        <v>5284</v>
      </c>
      <c r="F8329" t="s">
        <v>9001</v>
      </c>
    </row>
    <row r="8330" spans="1:6" x14ac:dyDescent="0.25">
      <c r="A8330" t="s">
        <v>137</v>
      </c>
      <c r="B8330" t="s">
        <v>5284</v>
      </c>
      <c r="C8330" t="s">
        <v>9002</v>
      </c>
      <c r="D8330" t="s">
        <v>137</v>
      </c>
      <c r="E8330" t="s">
        <v>5284</v>
      </c>
      <c r="F8330" t="s">
        <v>9002</v>
      </c>
    </row>
    <row r="8331" spans="1:6" x14ac:dyDescent="0.25">
      <c r="A8331" t="s">
        <v>137</v>
      </c>
      <c r="B8331" t="s">
        <v>5284</v>
      </c>
      <c r="C8331" t="s">
        <v>9003</v>
      </c>
      <c r="D8331" t="s">
        <v>137</v>
      </c>
      <c r="E8331" t="s">
        <v>5284</v>
      </c>
      <c r="F8331" t="s">
        <v>9003</v>
      </c>
    </row>
    <row r="8332" spans="1:6" x14ac:dyDescent="0.25">
      <c r="A8332" t="s">
        <v>137</v>
      </c>
      <c r="B8332" t="s">
        <v>5284</v>
      </c>
      <c r="C8332" t="s">
        <v>9004</v>
      </c>
      <c r="D8332" t="s">
        <v>137</v>
      </c>
      <c r="E8332" t="s">
        <v>5284</v>
      </c>
      <c r="F8332" t="s">
        <v>9004</v>
      </c>
    </row>
    <row r="8333" spans="1:6" x14ac:dyDescent="0.25">
      <c r="A8333" t="s">
        <v>137</v>
      </c>
      <c r="B8333" t="s">
        <v>5284</v>
      </c>
      <c r="C8333" t="s">
        <v>9005</v>
      </c>
      <c r="D8333" t="s">
        <v>137</v>
      </c>
      <c r="E8333" t="s">
        <v>5284</v>
      </c>
      <c r="F8333" t="s">
        <v>9005</v>
      </c>
    </row>
    <row r="8334" spans="1:6" x14ac:dyDescent="0.25">
      <c r="A8334" t="s">
        <v>137</v>
      </c>
      <c r="B8334" t="s">
        <v>5284</v>
      </c>
      <c r="C8334" t="s">
        <v>9006</v>
      </c>
      <c r="D8334" t="s">
        <v>137</v>
      </c>
      <c r="E8334" t="s">
        <v>5284</v>
      </c>
      <c r="F8334" t="s">
        <v>9006</v>
      </c>
    </row>
    <row r="8335" spans="1:6" x14ac:dyDescent="0.25">
      <c r="A8335" t="s">
        <v>137</v>
      </c>
      <c r="B8335" t="s">
        <v>5284</v>
      </c>
      <c r="C8335" t="s">
        <v>9007</v>
      </c>
      <c r="D8335" t="s">
        <v>137</v>
      </c>
      <c r="E8335" t="s">
        <v>5284</v>
      </c>
      <c r="F8335" t="s">
        <v>9007</v>
      </c>
    </row>
    <row r="8336" spans="1:6" x14ac:dyDescent="0.25">
      <c r="A8336" t="s">
        <v>137</v>
      </c>
      <c r="B8336" t="s">
        <v>5284</v>
      </c>
      <c r="C8336" t="s">
        <v>9008</v>
      </c>
      <c r="D8336" t="s">
        <v>137</v>
      </c>
      <c r="E8336" t="s">
        <v>5284</v>
      </c>
      <c r="F8336" t="s">
        <v>9008</v>
      </c>
    </row>
    <row r="8337" spans="1:6" x14ac:dyDescent="0.25">
      <c r="A8337" t="s">
        <v>137</v>
      </c>
      <c r="B8337" t="s">
        <v>5284</v>
      </c>
      <c r="C8337" t="s">
        <v>9009</v>
      </c>
      <c r="D8337" t="s">
        <v>137</v>
      </c>
      <c r="E8337" t="s">
        <v>5284</v>
      </c>
      <c r="F8337" t="s">
        <v>9009</v>
      </c>
    </row>
    <row r="8338" spans="1:6" x14ac:dyDescent="0.25">
      <c r="A8338" t="s">
        <v>137</v>
      </c>
      <c r="B8338" t="s">
        <v>5284</v>
      </c>
      <c r="C8338" t="s">
        <v>9010</v>
      </c>
      <c r="D8338" t="s">
        <v>137</v>
      </c>
      <c r="E8338" t="s">
        <v>5284</v>
      </c>
      <c r="F8338" t="s">
        <v>9010</v>
      </c>
    </row>
    <row r="8339" spans="1:6" x14ac:dyDescent="0.25">
      <c r="A8339" t="s">
        <v>137</v>
      </c>
      <c r="B8339" t="s">
        <v>5284</v>
      </c>
      <c r="C8339" t="s">
        <v>9011</v>
      </c>
      <c r="D8339" t="s">
        <v>137</v>
      </c>
      <c r="E8339" t="s">
        <v>5284</v>
      </c>
      <c r="F8339" t="s">
        <v>9011</v>
      </c>
    </row>
    <row r="8340" spans="1:6" x14ac:dyDescent="0.25">
      <c r="A8340" t="s">
        <v>137</v>
      </c>
      <c r="B8340" t="s">
        <v>5284</v>
      </c>
      <c r="C8340" t="s">
        <v>9012</v>
      </c>
      <c r="D8340" t="s">
        <v>137</v>
      </c>
      <c r="E8340" t="s">
        <v>5284</v>
      </c>
      <c r="F8340" t="s">
        <v>9012</v>
      </c>
    </row>
    <row r="8341" spans="1:6" x14ac:dyDescent="0.25">
      <c r="A8341" t="s">
        <v>137</v>
      </c>
      <c r="B8341" t="s">
        <v>5284</v>
      </c>
      <c r="C8341" t="s">
        <v>9013</v>
      </c>
      <c r="D8341" t="s">
        <v>137</v>
      </c>
      <c r="E8341" t="s">
        <v>5284</v>
      </c>
      <c r="F8341" t="s">
        <v>9013</v>
      </c>
    </row>
    <row r="8342" spans="1:6" x14ac:dyDescent="0.25">
      <c r="A8342" t="s">
        <v>137</v>
      </c>
      <c r="B8342" t="s">
        <v>5284</v>
      </c>
      <c r="C8342" t="s">
        <v>9014</v>
      </c>
      <c r="D8342" t="s">
        <v>137</v>
      </c>
      <c r="E8342" t="s">
        <v>5284</v>
      </c>
      <c r="F8342" t="s">
        <v>9014</v>
      </c>
    </row>
    <row r="8343" spans="1:6" x14ac:dyDescent="0.25">
      <c r="A8343" t="s">
        <v>137</v>
      </c>
      <c r="B8343" t="s">
        <v>5284</v>
      </c>
      <c r="C8343" t="s">
        <v>9015</v>
      </c>
      <c r="D8343" t="s">
        <v>137</v>
      </c>
      <c r="E8343" t="s">
        <v>5284</v>
      </c>
      <c r="F8343" t="s">
        <v>9015</v>
      </c>
    </row>
    <row r="8344" spans="1:6" x14ac:dyDescent="0.25">
      <c r="A8344" t="s">
        <v>137</v>
      </c>
      <c r="B8344" t="s">
        <v>5284</v>
      </c>
      <c r="C8344" t="s">
        <v>9016</v>
      </c>
      <c r="D8344" t="s">
        <v>137</v>
      </c>
      <c r="E8344" t="s">
        <v>5284</v>
      </c>
      <c r="F8344" t="s">
        <v>9016</v>
      </c>
    </row>
    <row r="8345" spans="1:6" x14ac:dyDescent="0.25">
      <c r="A8345" t="s">
        <v>137</v>
      </c>
      <c r="B8345" t="s">
        <v>5284</v>
      </c>
      <c r="C8345" t="s">
        <v>9017</v>
      </c>
      <c r="D8345" t="s">
        <v>137</v>
      </c>
      <c r="E8345" t="s">
        <v>5284</v>
      </c>
      <c r="F8345" t="s">
        <v>9017</v>
      </c>
    </row>
    <row r="8346" spans="1:6" x14ac:dyDescent="0.25">
      <c r="A8346" t="s">
        <v>137</v>
      </c>
      <c r="B8346" t="s">
        <v>5284</v>
      </c>
      <c r="C8346" t="s">
        <v>9018</v>
      </c>
      <c r="D8346" t="s">
        <v>137</v>
      </c>
      <c r="E8346" t="s">
        <v>5284</v>
      </c>
      <c r="F8346" t="s">
        <v>9018</v>
      </c>
    </row>
    <row r="8347" spans="1:6" x14ac:dyDescent="0.25">
      <c r="A8347" t="s">
        <v>137</v>
      </c>
      <c r="B8347" t="s">
        <v>5284</v>
      </c>
      <c r="C8347" t="s">
        <v>9019</v>
      </c>
      <c r="D8347" t="s">
        <v>137</v>
      </c>
      <c r="E8347" t="s">
        <v>5284</v>
      </c>
      <c r="F8347" t="s">
        <v>9019</v>
      </c>
    </row>
    <row r="8348" spans="1:6" x14ac:dyDescent="0.25">
      <c r="A8348" t="s">
        <v>137</v>
      </c>
      <c r="B8348" t="s">
        <v>5284</v>
      </c>
      <c r="C8348" t="s">
        <v>9020</v>
      </c>
      <c r="D8348" t="s">
        <v>137</v>
      </c>
      <c r="E8348" t="s">
        <v>5284</v>
      </c>
      <c r="F8348" t="s">
        <v>9020</v>
      </c>
    </row>
    <row r="8349" spans="1:6" x14ac:dyDescent="0.25">
      <c r="A8349" t="s">
        <v>137</v>
      </c>
      <c r="B8349" t="s">
        <v>5284</v>
      </c>
      <c r="C8349" t="s">
        <v>9022</v>
      </c>
      <c r="D8349" t="s">
        <v>137</v>
      </c>
      <c r="E8349" t="s">
        <v>5284</v>
      </c>
      <c r="F8349" t="s">
        <v>9022</v>
      </c>
    </row>
    <row r="8350" spans="1:6" x14ac:dyDescent="0.25">
      <c r="A8350" t="s">
        <v>137</v>
      </c>
      <c r="B8350" t="s">
        <v>5284</v>
      </c>
      <c r="C8350" t="s">
        <v>9023</v>
      </c>
      <c r="D8350" t="s">
        <v>137</v>
      </c>
      <c r="E8350" t="s">
        <v>5284</v>
      </c>
      <c r="F8350" t="s">
        <v>9023</v>
      </c>
    </row>
    <row r="8351" spans="1:6" x14ac:dyDescent="0.25">
      <c r="A8351" t="s">
        <v>137</v>
      </c>
      <c r="B8351" t="s">
        <v>5284</v>
      </c>
      <c r="C8351" t="s">
        <v>9024</v>
      </c>
      <c r="D8351" t="s">
        <v>137</v>
      </c>
      <c r="E8351" t="s">
        <v>5284</v>
      </c>
      <c r="F8351" t="s">
        <v>9024</v>
      </c>
    </row>
    <row r="8352" spans="1:6" x14ac:dyDescent="0.25">
      <c r="A8352" t="s">
        <v>137</v>
      </c>
      <c r="B8352" t="s">
        <v>5284</v>
      </c>
      <c r="C8352" t="s">
        <v>9025</v>
      </c>
      <c r="D8352" t="s">
        <v>137</v>
      </c>
      <c r="E8352" t="s">
        <v>5284</v>
      </c>
      <c r="F8352" t="s">
        <v>9025</v>
      </c>
    </row>
    <row r="8353" spans="1:6" x14ac:dyDescent="0.25">
      <c r="A8353" t="s">
        <v>137</v>
      </c>
      <c r="B8353" t="s">
        <v>5284</v>
      </c>
      <c r="C8353" t="s">
        <v>9026</v>
      </c>
      <c r="D8353" t="s">
        <v>137</v>
      </c>
      <c r="E8353" t="s">
        <v>5284</v>
      </c>
      <c r="F8353" t="s">
        <v>9026</v>
      </c>
    </row>
    <row r="8354" spans="1:6" x14ac:dyDescent="0.25">
      <c r="A8354" t="s">
        <v>137</v>
      </c>
      <c r="B8354" t="s">
        <v>5284</v>
      </c>
      <c r="C8354" t="s">
        <v>9027</v>
      </c>
      <c r="D8354" t="s">
        <v>137</v>
      </c>
      <c r="E8354" t="s">
        <v>5284</v>
      </c>
      <c r="F8354" t="s">
        <v>9027</v>
      </c>
    </row>
    <row r="8355" spans="1:6" x14ac:dyDescent="0.25">
      <c r="A8355" t="s">
        <v>137</v>
      </c>
      <c r="B8355" t="s">
        <v>5284</v>
      </c>
      <c r="C8355" t="s">
        <v>9028</v>
      </c>
      <c r="D8355" t="s">
        <v>137</v>
      </c>
      <c r="E8355" t="s">
        <v>5284</v>
      </c>
      <c r="F8355" t="s">
        <v>9028</v>
      </c>
    </row>
    <row r="8356" spans="1:6" x14ac:dyDescent="0.25">
      <c r="A8356" t="s">
        <v>137</v>
      </c>
      <c r="B8356" t="s">
        <v>5284</v>
      </c>
      <c r="C8356" t="s">
        <v>9029</v>
      </c>
      <c r="D8356" t="s">
        <v>137</v>
      </c>
      <c r="E8356" t="s">
        <v>5284</v>
      </c>
      <c r="F8356" t="s">
        <v>9029</v>
      </c>
    </row>
    <row r="8357" spans="1:6" x14ac:dyDescent="0.25">
      <c r="A8357" t="s">
        <v>137</v>
      </c>
      <c r="B8357" t="s">
        <v>5284</v>
      </c>
      <c r="C8357" t="s">
        <v>9030</v>
      </c>
      <c r="D8357" t="s">
        <v>137</v>
      </c>
      <c r="E8357" t="s">
        <v>5284</v>
      </c>
      <c r="F8357" t="s">
        <v>9030</v>
      </c>
    </row>
    <row r="8358" spans="1:6" x14ac:dyDescent="0.25">
      <c r="A8358" t="s">
        <v>137</v>
      </c>
      <c r="B8358" t="s">
        <v>5284</v>
      </c>
      <c r="C8358" t="s">
        <v>9031</v>
      </c>
      <c r="D8358" t="s">
        <v>137</v>
      </c>
      <c r="E8358" t="s">
        <v>5284</v>
      </c>
      <c r="F8358" t="s">
        <v>9031</v>
      </c>
    </row>
    <row r="8359" spans="1:6" x14ac:dyDescent="0.25">
      <c r="A8359" t="s">
        <v>137</v>
      </c>
      <c r="B8359" t="s">
        <v>5284</v>
      </c>
      <c r="C8359" t="s">
        <v>9032</v>
      </c>
      <c r="D8359" t="s">
        <v>137</v>
      </c>
      <c r="E8359" t="s">
        <v>5284</v>
      </c>
      <c r="F8359" t="s">
        <v>9032</v>
      </c>
    </row>
    <row r="8360" spans="1:6" x14ac:dyDescent="0.25">
      <c r="A8360" t="s">
        <v>137</v>
      </c>
      <c r="B8360" t="s">
        <v>5284</v>
      </c>
      <c r="C8360" t="s">
        <v>9033</v>
      </c>
      <c r="D8360" t="s">
        <v>137</v>
      </c>
      <c r="E8360" t="s">
        <v>5284</v>
      </c>
      <c r="F8360" t="s">
        <v>9033</v>
      </c>
    </row>
    <row r="8361" spans="1:6" x14ac:dyDescent="0.25">
      <c r="A8361" t="s">
        <v>137</v>
      </c>
      <c r="B8361" t="s">
        <v>5284</v>
      </c>
      <c r="C8361" t="s">
        <v>9034</v>
      </c>
      <c r="D8361" t="s">
        <v>137</v>
      </c>
      <c r="E8361" t="s">
        <v>5284</v>
      </c>
      <c r="F8361" t="s">
        <v>9034</v>
      </c>
    </row>
    <row r="8362" spans="1:6" x14ac:dyDescent="0.25">
      <c r="A8362" t="s">
        <v>137</v>
      </c>
      <c r="B8362" t="s">
        <v>5284</v>
      </c>
      <c r="C8362" t="s">
        <v>9035</v>
      </c>
      <c r="D8362" t="s">
        <v>137</v>
      </c>
      <c r="E8362" t="s">
        <v>5284</v>
      </c>
      <c r="F8362" t="s">
        <v>9035</v>
      </c>
    </row>
    <row r="8363" spans="1:6" x14ac:dyDescent="0.25">
      <c r="A8363" t="s">
        <v>137</v>
      </c>
      <c r="B8363" t="s">
        <v>5284</v>
      </c>
      <c r="C8363" t="s">
        <v>8186</v>
      </c>
      <c r="D8363" t="s">
        <v>137</v>
      </c>
      <c r="E8363" t="s">
        <v>5284</v>
      </c>
      <c r="F8363" t="s">
        <v>8186</v>
      </c>
    </row>
    <row r="8364" spans="1:6" x14ac:dyDescent="0.25">
      <c r="A8364" t="s">
        <v>137</v>
      </c>
      <c r="B8364" t="s">
        <v>5284</v>
      </c>
      <c r="C8364" t="s">
        <v>9103</v>
      </c>
      <c r="D8364" t="s">
        <v>137</v>
      </c>
      <c r="E8364" t="s">
        <v>5284</v>
      </c>
      <c r="F8364" t="s">
        <v>9103</v>
      </c>
    </row>
    <row r="8365" spans="1:6" x14ac:dyDescent="0.25">
      <c r="A8365" t="s">
        <v>2076</v>
      </c>
      <c r="B8365" t="s">
        <v>5284</v>
      </c>
      <c r="C8365" t="s">
        <v>3323</v>
      </c>
      <c r="D8365" t="s">
        <v>137</v>
      </c>
      <c r="E8365" t="s">
        <v>5284</v>
      </c>
      <c r="F8365" t="s">
        <v>3323</v>
      </c>
    </row>
    <row r="8366" spans="1:6" x14ac:dyDescent="0.25">
      <c r="A8366" t="s">
        <v>2076</v>
      </c>
      <c r="B8366" t="s">
        <v>5284</v>
      </c>
      <c r="C8366" t="s">
        <v>3329</v>
      </c>
      <c r="D8366" t="s">
        <v>137</v>
      </c>
      <c r="E8366" t="s">
        <v>5284</v>
      </c>
      <c r="F8366" t="s">
        <v>3329</v>
      </c>
    </row>
    <row r="8367" spans="1:6" x14ac:dyDescent="0.25">
      <c r="A8367" t="s">
        <v>2076</v>
      </c>
      <c r="B8367" t="s">
        <v>5284</v>
      </c>
      <c r="C8367" t="s">
        <v>3332</v>
      </c>
      <c r="D8367" t="s">
        <v>137</v>
      </c>
      <c r="E8367" t="s">
        <v>5284</v>
      </c>
      <c r="F8367" t="s">
        <v>3332</v>
      </c>
    </row>
    <row r="8368" spans="1:6" x14ac:dyDescent="0.25">
      <c r="A8368" t="s">
        <v>2076</v>
      </c>
      <c r="B8368" t="s">
        <v>5284</v>
      </c>
      <c r="C8368" t="s">
        <v>3335</v>
      </c>
      <c r="D8368" t="s">
        <v>137</v>
      </c>
      <c r="E8368" t="s">
        <v>5284</v>
      </c>
      <c r="F8368" t="s">
        <v>3335</v>
      </c>
    </row>
    <row r="8369" spans="1:6" x14ac:dyDescent="0.25">
      <c r="A8369" t="s">
        <v>2076</v>
      </c>
      <c r="B8369" t="s">
        <v>5284</v>
      </c>
      <c r="C8369" t="s">
        <v>3338</v>
      </c>
      <c r="D8369" t="s">
        <v>137</v>
      </c>
      <c r="E8369" t="s">
        <v>5284</v>
      </c>
      <c r="F8369" t="s">
        <v>3338</v>
      </c>
    </row>
    <row r="8370" spans="1:6" x14ac:dyDescent="0.25">
      <c r="A8370" t="s">
        <v>2076</v>
      </c>
      <c r="B8370" t="s">
        <v>5284</v>
      </c>
      <c r="C8370" t="s">
        <v>3341</v>
      </c>
      <c r="D8370" t="s">
        <v>137</v>
      </c>
      <c r="E8370" t="s">
        <v>5284</v>
      </c>
      <c r="F8370" t="s">
        <v>3341</v>
      </c>
    </row>
    <row r="8371" spans="1:6" x14ac:dyDescent="0.25">
      <c r="A8371" t="s">
        <v>2076</v>
      </c>
      <c r="B8371" t="s">
        <v>5284</v>
      </c>
      <c r="C8371" t="s">
        <v>7593</v>
      </c>
      <c r="D8371" t="s">
        <v>137</v>
      </c>
      <c r="E8371" t="s">
        <v>5284</v>
      </c>
      <c r="F8371" t="s">
        <v>7593</v>
      </c>
    </row>
    <row r="8372" spans="1:6" x14ac:dyDescent="0.25">
      <c r="A8372" t="s">
        <v>2076</v>
      </c>
      <c r="B8372" t="s">
        <v>5284</v>
      </c>
      <c r="C8372" t="s">
        <v>3359</v>
      </c>
      <c r="D8372" t="s">
        <v>137</v>
      </c>
      <c r="E8372" t="s">
        <v>5284</v>
      </c>
      <c r="F8372" t="s">
        <v>3359</v>
      </c>
    </row>
    <row r="8373" spans="1:6" x14ac:dyDescent="0.25">
      <c r="A8373" t="s">
        <v>2076</v>
      </c>
      <c r="B8373" t="s">
        <v>5284</v>
      </c>
      <c r="C8373" t="s">
        <v>3386</v>
      </c>
      <c r="D8373" t="s">
        <v>137</v>
      </c>
      <c r="E8373" t="s">
        <v>5284</v>
      </c>
      <c r="F8373" t="s">
        <v>3386</v>
      </c>
    </row>
    <row r="8374" spans="1:6" x14ac:dyDescent="0.25">
      <c r="A8374" t="s">
        <v>2076</v>
      </c>
      <c r="B8374" t="s">
        <v>5284</v>
      </c>
      <c r="C8374" t="s">
        <v>9104</v>
      </c>
      <c r="D8374" t="s">
        <v>137</v>
      </c>
      <c r="E8374" t="s">
        <v>5284</v>
      </c>
      <c r="F8374" t="s">
        <v>9104</v>
      </c>
    </row>
    <row r="8375" spans="1:6" x14ac:dyDescent="0.25">
      <c r="A8375" t="s">
        <v>2076</v>
      </c>
      <c r="B8375" t="s">
        <v>5284</v>
      </c>
      <c r="C8375" t="s">
        <v>8607</v>
      </c>
      <c r="D8375" t="s">
        <v>137</v>
      </c>
      <c r="E8375" t="s">
        <v>5284</v>
      </c>
      <c r="F8375" t="s">
        <v>8607</v>
      </c>
    </row>
    <row r="8376" spans="1:6" x14ac:dyDescent="0.25">
      <c r="A8376" t="s">
        <v>2076</v>
      </c>
      <c r="B8376" t="s">
        <v>5284</v>
      </c>
      <c r="C8376" t="s">
        <v>8625</v>
      </c>
      <c r="D8376" t="s">
        <v>137</v>
      </c>
      <c r="E8376" t="s">
        <v>5284</v>
      </c>
      <c r="F8376" t="s">
        <v>8625</v>
      </c>
    </row>
    <row r="8377" spans="1:6" x14ac:dyDescent="0.25">
      <c r="A8377" t="s">
        <v>2076</v>
      </c>
      <c r="B8377" t="s">
        <v>5284</v>
      </c>
      <c r="C8377" t="s">
        <v>8648</v>
      </c>
      <c r="D8377" t="s">
        <v>137</v>
      </c>
      <c r="E8377" t="s">
        <v>5284</v>
      </c>
      <c r="F8377" t="s">
        <v>8648</v>
      </c>
    </row>
    <row r="8378" spans="1:6" x14ac:dyDescent="0.25">
      <c r="A8378" t="s">
        <v>2076</v>
      </c>
      <c r="B8378" t="s">
        <v>5284</v>
      </c>
      <c r="C8378" t="s">
        <v>8650</v>
      </c>
      <c r="D8378" t="s">
        <v>137</v>
      </c>
      <c r="E8378" t="s">
        <v>5284</v>
      </c>
      <c r="F8378" t="s">
        <v>8650</v>
      </c>
    </row>
    <row r="8379" spans="1:6" x14ac:dyDescent="0.25">
      <c r="A8379" t="s">
        <v>2076</v>
      </c>
      <c r="B8379" t="s">
        <v>5284</v>
      </c>
      <c r="C8379" t="s">
        <v>8655</v>
      </c>
      <c r="D8379" t="s">
        <v>137</v>
      </c>
      <c r="E8379" t="s">
        <v>5284</v>
      </c>
      <c r="F8379" t="s">
        <v>8655</v>
      </c>
    </row>
    <row r="8380" spans="1:6" x14ac:dyDescent="0.25">
      <c r="A8380" t="s">
        <v>2076</v>
      </c>
      <c r="B8380" t="s">
        <v>5284</v>
      </c>
      <c r="C8380" t="s">
        <v>8796</v>
      </c>
      <c r="D8380" t="s">
        <v>137</v>
      </c>
      <c r="E8380" t="s">
        <v>5284</v>
      </c>
      <c r="F8380" t="s">
        <v>8796</v>
      </c>
    </row>
    <row r="8381" spans="1:6" x14ac:dyDescent="0.25">
      <c r="A8381" t="s">
        <v>2076</v>
      </c>
      <c r="B8381" t="s">
        <v>5284</v>
      </c>
      <c r="C8381" t="s">
        <v>8799</v>
      </c>
      <c r="D8381" t="s">
        <v>137</v>
      </c>
      <c r="E8381" t="s">
        <v>5284</v>
      </c>
      <c r="F8381" t="s">
        <v>8799</v>
      </c>
    </row>
    <row r="8382" spans="1:6" x14ac:dyDescent="0.25">
      <c r="A8382" t="s">
        <v>2076</v>
      </c>
      <c r="B8382" t="s">
        <v>5284</v>
      </c>
      <c r="C8382" t="s">
        <v>9101</v>
      </c>
      <c r="D8382" t="s">
        <v>137</v>
      </c>
      <c r="E8382" t="s">
        <v>5284</v>
      </c>
      <c r="F8382" t="s">
        <v>9101</v>
      </c>
    </row>
    <row r="8383" spans="1:6" x14ac:dyDescent="0.25">
      <c r="A8383" t="s">
        <v>2076</v>
      </c>
      <c r="B8383" t="s">
        <v>5284</v>
      </c>
      <c r="C8383" t="s">
        <v>8924</v>
      </c>
      <c r="D8383" t="s">
        <v>137</v>
      </c>
      <c r="E8383" t="s">
        <v>5284</v>
      </c>
      <c r="F8383" t="s">
        <v>8924</v>
      </c>
    </row>
    <row r="8384" spans="1:6" x14ac:dyDescent="0.25">
      <c r="A8384" t="s">
        <v>2076</v>
      </c>
      <c r="B8384" t="s">
        <v>5284</v>
      </c>
      <c r="C8384" t="s">
        <v>8925</v>
      </c>
      <c r="D8384" t="s">
        <v>137</v>
      </c>
      <c r="E8384" t="s">
        <v>5284</v>
      </c>
      <c r="F8384" t="s">
        <v>8925</v>
      </c>
    </row>
    <row r="8385" spans="1:6" x14ac:dyDescent="0.25">
      <c r="A8385" t="s">
        <v>2076</v>
      </c>
      <c r="B8385" t="s">
        <v>5284</v>
      </c>
      <c r="C8385" t="s">
        <v>8971</v>
      </c>
      <c r="D8385" t="s">
        <v>137</v>
      </c>
      <c r="E8385" t="s">
        <v>5284</v>
      </c>
      <c r="F8385" t="s">
        <v>8971</v>
      </c>
    </row>
    <row r="8386" spans="1:6" x14ac:dyDescent="0.25">
      <c r="A8386" t="s">
        <v>2076</v>
      </c>
      <c r="B8386" t="s">
        <v>5284</v>
      </c>
      <c r="C8386" t="s">
        <v>8186</v>
      </c>
      <c r="D8386" t="s">
        <v>137</v>
      </c>
      <c r="E8386" t="s">
        <v>5284</v>
      </c>
      <c r="F8386" t="s">
        <v>8186</v>
      </c>
    </row>
    <row r="8387" spans="1:6" x14ac:dyDescent="0.25">
      <c r="A8387" t="s">
        <v>2076</v>
      </c>
      <c r="B8387" t="s">
        <v>5284</v>
      </c>
      <c r="C8387" t="s">
        <v>9103</v>
      </c>
      <c r="D8387" t="s">
        <v>137</v>
      </c>
      <c r="E8387" t="s">
        <v>5284</v>
      </c>
      <c r="F8387" t="s">
        <v>9103</v>
      </c>
    </row>
    <row r="8388" spans="1:6" x14ac:dyDescent="0.25">
      <c r="A8388" t="s">
        <v>2076</v>
      </c>
      <c r="B8388" t="s">
        <v>5315</v>
      </c>
      <c r="C8388" t="s">
        <v>3323</v>
      </c>
      <c r="D8388" t="s">
        <v>137</v>
      </c>
      <c r="E8388" t="s">
        <v>5315</v>
      </c>
      <c r="F8388" t="s">
        <v>3323</v>
      </c>
    </row>
    <row r="8389" spans="1:6" x14ac:dyDescent="0.25">
      <c r="A8389" t="s">
        <v>2076</v>
      </c>
      <c r="B8389" t="s">
        <v>5315</v>
      </c>
      <c r="C8389" t="s">
        <v>3326</v>
      </c>
      <c r="D8389" t="s">
        <v>137</v>
      </c>
      <c r="E8389" t="s">
        <v>5315</v>
      </c>
      <c r="F8389" t="s">
        <v>3326</v>
      </c>
    </row>
    <row r="8390" spans="1:6" x14ac:dyDescent="0.25">
      <c r="A8390" t="s">
        <v>2076</v>
      </c>
      <c r="B8390" t="s">
        <v>5315</v>
      </c>
      <c r="C8390" t="s">
        <v>3329</v>
      </c>
      <c r="D8390" t="s">
        <v>137</v>
      </c>
      <c r="E8390" t="s">
        <v>5315</v>
      </c>
      <c r="F8390" t="s">
        <v>3329</v>
      </c>
    </row>
    <row r="8391" spans="1:6" x14ac:dyDescent="0.25">
      <c r="A8391" t="s">
        <v>2076</v>
      </c>
      <c r="B8391" t="s">
        <v>5315</v>
      </c>
      <c r="C8391" t="s">
        <v>3332</v>
      </c>
      <c r="D8391" t="s">
        <v>137</v>
      </c>
      <c r="E8391" t="s">
        <v>5315</v>
      </c>
      <c r="F8391" t="s">
        <v>3332</v>
      </c>
    </row>
    <row r="8392" spans="1:6" x14ac:dyDescent="0.25">
      <c r="A8392" t="s">
        <v>2076</v>
      </c>
      <c r="B8392" t="s">
        <v>5315</v>
      </c>
      <c r="C8392" t="s">
        <v>3335</v>
      </c>
      <c r="D8392" t="s">
        <v>137</v>
      </c>
      <c r="E8392" t="s">
        <v>5315</v>
      </c>
      <c r="F8392" t="s">
        <v>3335</v>
      </c>
    </row>
    <row r="8393" spans="1:6" x14ac:dyDescent="0.25">
      <c r="A8393" t="s">
        <v>2076</v>
      </c>
      <c r="B8393" t="s">
        <v>5315</v>
      </c>
      <c r="C8393" t="s">
        <v>3338</v>
      </c>
      <c r="D8393" t="s">
        <v>137</v>
      </c>
      <c r="E8393" t="s">
        <v>5315</v>
      </c>
      <c r="F8393" t="s">
        <v>3338</v>
      </c>
    </row>
    <row r="8394" spans="1:6" x14ac:dyDescent="0.25">
      <c r="A8394" t="s">
        <v>2076</v>
      </c>
      <c r="B8394" t="s">
        <v>5315</v>
      </c>
      <c r="C8394" t="s">
        <v>3359</v>
      </c>
      <c r="D8394" t="s">
        <v>137</v>
      </c>
      <c r="E8394" t="s">
        <v>5315</v>
      </c>
      <c r="F8394" t="s">
        <v>3359</v>
      </c>
    </row>
    <row r="8395" spans="1:6" x14ac:dyDescent="0.25">
      <c r="A8395" t="s">
        <v>139</v>
      </c>
      <c r="B8395" t="s">
        <v>5284</v>
      </c>
      <c r="C8395" t="s">
        <v>3305</v>
      </c>
      <c r="D8395" t="s">
        <v>139</v>
      </c>
      <c r="E8395" t="s">
        <v>5284</v>
      </c>
      <c r="F8395" t="s">
        <v>3305</v>
      </c>
    </row>
    <row r="8396" spans="1:6" x14ac:dyDescent="0.25">
      <c r="A8396" t="s">
        <v>139</v>
      </c>
      <c r="B8396" t="s">
        <v>5284</v>
      </c>
      <c r="C8396" t="s">
        <v>3323</v>
      </c>
      <c r="D8396" t="s">
        <v>139</v>
      </c>
      <c r="E8396" t="s">
        <v>5284</v>
      </c>
      <c r="F8396" t="s">
        <v>3323</v>
      </c>
    </row>
    <row r="8397" spans="1:6" x14ac:dyDescent="0.25">
      <c r="A8397" t="s">
        <v>139</v>
      </c>
      <c r="B8397" t="s">
        <v>5284</v>
      </c>
      <c r="C8397" t="s">
        <v>3326</v>
      </c>
      <c r="D8397" t="s">
        <v>139</v>
      </c>
      <c r="E8397" t="s">
        <v>5284</v>
      </c>
      <c r="F8397" t="s">
        <v>3326</v>
      </c>
    </row>
    <row r="8398" spans="1:6" x14ac:dyDescent="0.25">
      <c r="A8398" t="s">
        <v>139</v>
      </c>
      <c r="B8398" t="s">
        <v>5284</v>
      </c>
      <c r="C8398" t="s">
        <v>3335</v>
      </c>
      <c r="D8398" t="s">
        <v>139</v>
      </c>
      <c r="E8398" t="s">
        <v>5284</v>
      </c>
      <c r="F8398" t="s">
        <v>3335</v>
      </c>
    </row>
    <row r="8399" spans="1:6" x14ac:dyDescent="0.25">
      <c r="A8399" t="s">
        <v>139</v>
      </c>
      <c r="B8399" t="s">
        <v>5284</v>
      </c>
      <c r="C8399" t="s">
        <v>3338</v>
      </c>
      <c r="D8399" t="s">
        <v>139</v>
      </c>
      <c r="E8399" t="s">
        <v>5284</v>
      </c>
      <c r="F8399" t="s">
        <v>3338</v>
      </c>
    </row>
    <row r="8400" spans="1:6" x14ac:dyDescent="0.25">
      <c r="A8400" t="s">
        <v>139</v>
      </c>
      <c r="B8400" t="s">
        <v>5284</v>
      </c>
      <c r="C8400" t="s">
        <v>3341</v>
      </c>
      <c r="D8400" t="s">
        <v>139</v>
      </c>
      <c r="E8400" t="s">
        <v>5284</v>
      </c>
      <c r="F8400" t="s">
        <v>3341</v>
      </c>
    </row>
    <row r="8401" spans="1:6" x14ac:dyDescent="0.25">
      <c r="A8401" t="s">
        <v>139</v>
      </c>
      <c r="B8401" t="s">
        <v>5284</v>
      </c>
      <c r="C8401" t="s">
        <v>7996</v>
      </c>
      <c r="D8401" t="s">
        <v>139</v>
      </c>
      <c r="E8401" t="s">
        <v>5284</v>
      </c>
      <c r="F8401" t="s">
        <v>7996</v>
      </c>
    </row>
    <row r="8402" spans="1:6" x14ac:dyDescent="0.25">
      <c r="A8402" t="s">
        <v>2087</v>
      </c>
      <c r="B8402" t="s">
        <v>5284</v>
      </c>
      <c r="C8402" t="s">
        <v>3305</v>
      </c>
      <c r="D8402" t="s">
        <v>139</v>
      </c>
      <c r="E8402" t="s">
        <v>5284</v>
      </c>
      <c r="F8402" t="s">
        <v>3305</v>
      </c>
    </row>
    <row r="8403" spans="1:6" x14ac:dyDescent="0.25">
      <c r="A8403" t="s">
        <v>2087</v>
      </c>
      <c r="B8403" t="s">
        <v>5284</v>
      </c>
      <c r="C8403" t="s">
        <v>3323</v>
      </c>
      <c r="D8403" t="s">
        <v>139</v>
      </c>
      <c r="E8403" t="s">
        <v>5284</v>
      </c>
      <c r="F8403" t="s">
        <v>3323</v>
      </c>
    </row>
    <row r="8404" spans="1:6" x14ac:dyDescent="0.25">
      <c r="A8404" t="s">
        <v>2087</v>
      </c>
      <c r="B8404" t="s">
        <v>5284</v>
      </c>
      <c r="C8404" t="s">
        <v>3332</v>
      </c>
      <c r="D8404" t="s">
        <v>139</v>
      </c>
      <c r="E8404" t="s">
        <v>5284</v>
      </c>
      <c r="F8404" t="s">
        <v>3332</v>
      </c>
    </row>
    <row r="8405" spans="1:6" x14ac:dyDescent="0.25">
      <c r="A8405" t="s">
        <v>2087</v>
      </c>
      <c r="B8405" t="s">
        <v>5284</v>
      </c>
      <c r="C8405" t="s">
        <v>3335</v>
      </c>
      <c r="D8405" t="s">
        <v>139</v>
      </c>
      <c r="E8405" t="s">
        <v>5284</v>
      </c>
      <c r="F8405" t="s">
        <v>3335</v>
      </c>
    </row>
    <row r="8406" spans="1:6" x14ac:dyDescent="0.25">
      <c r="A8406" t="s">
        <v>2087</v>
      </c>
      <c r="B8406" t="s">
        <v>5284</v>
      </c>
      <c r="C8406" t="s">
        <v>3338</v>
      </c>
      <c r="D8406" t="s">
        <v>139</v>
      </c>
      <c r="E8406" t="s">
        <v>5284</v>
      </c>
      <c r="F8406" t="s">
        <v>3338</v>
      </c>
    </row>
    <row r="8407" spans="1:6" x14ac:dyDescent="0.25">
      <c r="A8407" t="s">
        <v>2087</v>
      </c>
      <c r="B8407" t="s">
        <v>5284</v>
      </c>
      <c r="C8407" t="s">
        <v>3341</v>
      </c>
      <c r="D8407" t="s">
        <v>139</v>
      </c>
      <c r="E8407" t="s">
        <v>5284</v>
      </c>
      <c r="F8407" t="s">
        <v>3341</v>
      </c>
    </row>
    <row r="8408" spans="1:6" x14ac:dyDescent="0.25">
      <c r="A8408" t="s">
        <v>2087</v>
      </c>
      <c r="B8408" t="s">
        <v>5284</v>
      </c>
      <c r="C8408" t="s">
        <v>3359</v>
      </c>
      <c r="D8408" t="s">
        <v>139</v>
      </c>
      <c r="E8408" t="s">
        <v>5284</v>
      </c>
      <c r="F8408" t="s">
        <v>3359</v>
      </c>
    </row>
    <row r="8409" spans="1:6" x14ac:dyDescent="0.25">
      <c r="A8409" t="s">
        <v>2087</v>
      </c>
      <c r="B8409" t="s">
        <v>5284</v>
      </c>
      <c r="C8409" t="s">
        <v>7897</v>
      </c>
      <c r="D8409" t="s">
        <v>139</v>
      </c>
      <c r="E8409" t="s">
        <v>5284</v>
      </c>
      <c r="F8409" t="s">
        <v>7897</v>
      </c>
    </row>
  </sheetData>
  <sortState ref="K4:L5581">
    <sortCondition ref="K4:K5581"/>
    <sortCondition ref="L4:L5581"/>
  </sortState>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1560"/>
  <sheetViews>
    <sheetView workbookViewId="0">
      <pane ySplit="1" topLeftCell="A2" activePane="bottomLeft" state="frozen"/>
      <selection activeCell="K112" sqref="K112"/>
      <selection pane="bottomLeft" activeCell="K112" sqref="K112"/>
    </sheetView>
  </sheetViews>
  <sheetFormatPr defaultRowHeight="15" x14ac:dyDescent="0.25"/>
  <cols>
    <col min="1" max="1" width="29.28515625" bestFit="1" customWidth="1"/>
    <col min="2" max="2" width="31.85546875" style="643" customWidth="1"/>
    <col min="3" max="3" width="50.7109375" style="643" customWidth="1"/>
    <col min="4" max="4" width="24" style="643" customWidth="1"/>
    <col min="5" max="5" width="50.7109375" style="643" customWidth="1"/>
  </cols>
  <sheetData>
    <row r="1" spans="1:5" x14ac:dyDescent="0.25">
      <c r="A1" s="639" t="s">
        <v>9106</v>
      </c>
      <c r="B1" s="640" t="s">
        <v>9107</v>
      </c>
      <c r="C1" s="640" t="s">
        <v>9108</v>
      </c>
      <c r="D1" s="640" t="s">
        <v>9109</v>
      </c>
      <c r="E1" s="640" t="s">
        <v>9110</v>
      </c>
    </row>
    <row r="2" spans="1:5" x14ac:dyDescent="0.25">
      <c r="A2" s="641" t="s">
        <v>9111</v>
      </c>
      <c r="B2" s="641" t="s">
        <v>9112</v>
      </c>
      <c r="C2" s="641" t="s">
        <v>9113</v>
      </c>
      <c r="D2" s="641" t="s">
        <v>9114</v>
      </c>
      <c r="E2" s="641" t="s">
        <v>9115</v>
      </c>
    </row>
    <row r="3" spans="1:5" x14ac:dyDescent="0.25">
      <c r="A3" s="641" t="s">
        <v>9116</v>
      </c>
      <c r="B3" s="641" t="s">
        <v>9117</v>
      </c>
      <c r="C3" s="641" t="s">
        <v>9118</v>
      </c>
      <c r="D3" s="641" t="s">
        <v>9119</v>
      </c>
      <c r="E3" s="641" t="s">
        <v>9120</v>
      </c>
    </row>
    <row r="4" spans="1:5" x14ac:dyDescent="0.25">
      <c r="A4" s="641" t="s">
        <v>9116</v>
      </c>
      <c r="B4" s="641" t="s">
        <v>9117</v>
      </c>
      <c r="C4" s="641" t="s">
        <v>9118</v>
      </c>
      <c r="D4" s="641" t="s">
        <v>9121</v>
      </c>
      <c r="E4" s="641" t="s">
        <v>9122</v>
      </c>
    </row>
    <row r="5" spans="1:5" x14ac:dyDescent="0.25">
      <c r="A5" s="641" t="s">
        <v>9116</v>
      </c>
      <c r="B5" s="641" t="s">
        <v>9117</v>
      </c>
      <c r="C5" s="641" t="s">
        <v>9118</v>
      </c>
      <c r="D5" s="641" t="s">
        <v>9123</v>
      </c>
      <c r="E5" s="641" t="s">
        <v>9124</v>
      </c>
    </row>
    <row r="6" spans="1:5" x14ac:dyDescent="0.25">
      <c r="A6" s="641" t="s">
        <v>9116</v>
      </c>
      <c r="B6" s="641" t="s">
        <v>9117</v>
      </c>
      <c r="C6" s="641" t="s">
        <v>9118</v>
      </c>
      <c r="D6" s="641" t="s">
        <v>9125</v>
      </c>
      <c r="E6" s="641" t="s">
        <v>9126</v>
      </c>
    </row>
    <row r="7" spans="1:5" x14ac:dyDescent="0.25">
      <c r="A7" s="641" t="s">
        <v>9116</v>
      </c>
      <c r="B7" s="641" t="s">
        <v>9117</v>
      </c>
      <c r="C7" s="641" t="s">
        <v>9118</v>
      </c>
      <c r="D7" s="641" t="s">
        <v>9127</v>
      </c>
      <c r="E7" s="641" t="s">
        <v>9128</v>
      </c>
    </row>
    <row r="8" spans="1:5" x14ac:dyDescent="0.25">
      <c r="A8" s="641" t="s">
        <v>9116</v>
      </c>
      <c r="B8" s="641" t="s">
        <v>9117</v>
      </c>
      <c r="C8" s="641" t="s">
        <v>9118</v>
      </c>
      <c r="D8" s="641" t="s">
        <v>9129</v>
      </c>
      <c r="E8" s="641" t="s">
        <v>9130</v>
      </c>
    </row>
    <row r="9" spans="1:5" x14ac:dyDescent="0.25">
      <c r="A9" s="641" t="s">
        <v>9116</v>
      </c>
      <c r="B9" s="641" t="s">
        <v>9117</v>
      </c>
      <c r="C9" s="641" t="s">
        <v>9118</v>
      </c>
      <c r="D9" s="641" t="s">
        <v>9131</v>
      </c>
      <c r="E9" s="641" t="s">
        <v>9132</v>
      </c>
    </row>
    <row r="10" spans="1:5" x14ac:dyDescent="0.25">
      <c r="A10" s="641" t="s">
        <v>9116</v>
      </c>
      <c r="B10" s="641" t="s">
        <v>9117</v>
      </c>
      <c r="C10" s="641" t="s">
        <v>9118</v>
      </c>
      <c r="D10" s="641" t="s">
        <v>9133</v>
      </c>
      <c r="E10" s="641" t="s">
        <v>9134</v>
      </c>
    </row>
    <row r="11" spans="1:5" x14ac:dyDescent="0.25">
      <c r="A11" s="641" t="s">
        <v>9116</v>
      </c>
      <c r="B11" s="641" t="s">
        <v>9117</v>
      </c>
      <c r="C11" s="641" t="s">
        <v>9118</v>
      </c>
      <c r="D11" s="641" t="s">
        <v>9135</v>
      </c>
      <c r="E11" s="641" t="s">
        <v>9136</v>
      </c>
    </row>
    <row r="12" spans="1:5" x14ac:dyDescent="0.25">
      <c r="A12" s="641" t="s">
        <v>9116</v>
      </c>
      <c r="B12" s="641" t="s">
        <v>9117</v>
      </c>
      <c r="C12" s="641" t="s">
        <v>9118</v>
      </c>
      <c r="D12" s="641" t="s">
        <v>9137</v>
      </c>
      <c r="E12" s="641" t="s">
        <v>9138</v>
      </c>
    </row>
    <row r="13" spans="1:5" x14ac:dyDescent="0.25">
      <c r="A13" s="641" t="s">
        <v>9116</v>
      </c>
      <c r="B13" s="641" t="s">
        <v>9117</v>
      </c>
      <c r="C13" s="641" t="s">
        <v>9118</v>
      </c>
      <c r="D13" s="641" t="s">
        <v>9139</v>
      </c>
      <c r="E13" s="641" t="s">
        <v>9140</v>
      </c>
    </row>
    <row r="14" spans="1:5" x14ac:dyDescent="0.25">
      <c r="A14" s="641" t="s">
        <v>9116</v>
      </c>
      <c r="B14" s="641" t="s">
        <v>9117</v>
      </c>
      <c r="C14" s="641" t="s">
        <v>9118</v>
      </c>
      <c r="D14" s="641" t="s">
        <v>9141</v>
      </c>
      <c r="E14" s="641" t="s">
        <v>9142</v>
      </c>
    </row>
    <row r="15" spans="1:5" x14ac:dyDescent="0.25">
      <c r="A15" s="641" t="s">
        <v>9116</v>
      </c>
      <c r="B15" s="641" t="s">
        <v>9117</v>
      </c>
      <c r="C15" s="641" t="s">
        <v>9118</v>
      </c>
      <c r="D15" s="641" t="s">
        <v>9143</v>
      </c>
      <c r="E15" s="641" t="s">
        <v>9144</v>
      </c>
    </row>
    <row r="16" spans="1:5" x14ac:dyDescent="0.25">
      <c r="A16" s="641" t="s">
        <v>9116</v>
      </c>
      <c r="B16" s="641" t="s">
        <v>9117</v>
      </c>
      <c r="C16" s="641" t="s">
        <v>9118</v>
      </c>
      <c r="D16" s="641" t="s">
        <v>9145</v>
      </c>
      <c r="E16" s="641" t="s">
        <v>9146</v>
      </c>
    </row>
    <row r="17" spans="1:5" x14ac:dyDescent="0.25">
      <c r="A17" s="641" t="s">
        <v>9116</v>
      </c>
      <c r="B17" s="641" t="s">
        <v>9117</v>
      </c>
      <c r="C17" s="641" t="s">
        <v>9118</v>
      </c>
      <c r="D17" s="641" t="s">
        <v>9147</v>
      </c>
      <c r="E17" s="641" t="s">
        <v>9148</v>
      </c>
    </row>
    <row r="18" spans="1:5" x14ac:dyDescent="0.25">
      <c r="A18" s="641" t="s">
        <v>9116</v>
      </c>
      <c r="B18" s="641" t="s">
        <v>9117</v>
      </c>
      <c r="C18" s="641" t="s">
        <v>9118</v>
      </c>
      <c r="D18" s="641" t="s">
        <v>9149</v>
      </c>
      <c r="E18" s="641" t="s">
        <v>9150</v>
      </c>
    </row>
    <row r="19" spans="1:5" x14ac:dyDescent="0.25">
      <c r="A19" s="641" t="s">
        <v>9116</v>
      </c>
      <c r="B19" s="641" t="s">
        <v>9117</v>
      </c>
      <c r="C19" s="641" t="s">
        <v>9118</v>
      </c>
      <c r="D19" s="641" t="s">
        <v>9151</v>
      </c>
      <c r="E19" s="641" t="s">
        <v>9152</v>
      </c>
    </row>
    <row r="20" spans="1:5" x14ac:dyDescent="0.25">
      <c r="A20" s="641" t="s">
        <v>9116</v>
      </c>
      <c r="B20" s="641" t="s">
        <v>9117</v>
      </c>
      <c r="C20" s="641" t="s">
        <v>9118</v>
      </c>
      <c r="D20" s="641" t="s">
        <v>9153</v>
      </c>
      <c r="E20" s="641" t="s">
        <v>9154</v>
      </c>
    </row>
    <row r="21" spans="1:5" x14ac:dyDescent="0.25">
      <c r="A21" s="641" t="s">
        <v>9116</v>
      </c>
      <c r="B21" s="641" t="s">
        <v>9117</v>
      </c>
      <c r="C21" s="641" t="s">
        <v>9118</v>
      </c>
      <c r="D21" s="641" t="s">
        <v>9155</v>
      </c>
      <c r="E21" s="641" t="s">
        <v>9156</v>
      </c>
    </row>
    <row r="22" spans="1:5" x14ac:dyDescent="0.25">
      <c r="A22" t="s">
        <v>9157</v>
      </c>
      <c r="B22" s="641" t="s">
        <v>9117</v>
      </c>
      <c r="C22" s="641" t="s">
        <v>9118</v>
      </c>
      <c r="D22" s="641" t="s">
        <v>9158</v>
      </c>
      <c r="E22" s="641" t="s">
        <v>9159</v>
      </c>
    </row>
    <row r="23" spans="1:5" x14ac:dyDescent="0.25">
      <c r="A23" t="s">
        <v>9157</v>
      </c>
      <c r="B23" s="641" t="s">
        <v>9117</v>
      </c>
      <c r="C23" s="641" t="s">
        <v>9118</v>
      </c>
      <c r="D23" s="641" t="s">
        <v>9160</v>
      </c>
      <c r="E23" s="641" t="s">
        <v>9161</v>
      </c>
    </row>
    <row r="24" spans="1:5" x14ac:dyDescent="0.25">
      <c r="A24" t="s">
        <v>9157</v>
      </c>
      <c r="B24" s="641" t="s">
        <v>9117</v>
      </c>
      <c r="C24" s="641" t="s">
        <v>9118</v>
      </c>
      <c r="D24" s="641" t="s">
        <v>9162</v>
      </c>
      <c r="E24" s="641" t="s">
        <v>9163</v>
      </c>
    </row>
    <row r="25" spans="1:5" x14ac:dyDescent="0.25">
      <c r="A25" t="s">
        <v>9157</v>
      </c>
      <c r="B25" s="641" t="s">
        <v>9164</v>
      </c>
      <c r="C25" s="641" t="s">
        <v>9165</v>
      </c>
      <c r="D25" s="641" t="s">
        <v>9166</v>
      </c>
      <c r="E25" s="641" t="s">
        <v>9167</v>
      </c>
    </row>
    <row r="26" spans="1:5" x14ac:dyDescent="0.25">
      <c r="A26" t="s">
        <v>9157</v>
      </c>
      <c r="B26" s="641" t="s">
        <v>9168</v>
      </c>
      <c r="C26" s="641" t="s">
        <v>9169</v>
      </c>
      <c r="D26" s="641" t="s">
        <v>9170</v>
      </c>
      <c r="E26" s="641" t="s">
        <v>9171</v>
      </c>
    </row>
    <row r="27" spans="1:5" x14ac:dyDescent="0.25">
      <c r="A27" t="s">
        <v>9157</v>
      </c>
      <c r="B27" s="641" t="s">
        <v>9168</v>
      </c>
      <c r="C27" s="641" t="s">
        <v>9169</v>
      </c>
      <c r="D27" s="641" t="s">
        <v>9172</v>
      </c>
      <c r="E27" s="641" t="s">
        <v>9173</v>
      </c>
    </row>
    <row r="28" spans="1:5" x14ac:dyDescent="0.25">
      <c r="A28" t="s">
        <v>9157</v>
      </c>
      <c r="B28" s="641" t="s">
        <v>9168</v>
      </c>
      <c r="C28" s="641" t="s">
        <v>9169</v>
      </c>
      <c r="D28" s="641" t="s">
        <v>9174</v>
      </c>
      <c r="E28" s="641" t="s">
        <v>9175</v>
      </c>
    </row>
    <row r="29" spans="1:5" x14ac:dyDescent="0.25">
      <c r="A29" t="s">
        <v>9157</v>
      </c>
      <c r="B29" s="641" t="s">
        <v>9168</v>
      </c>
      <c r="C29" s="641" t="s">
        <v>9169</v>
      </c>
      <c r="D29" s="641" t="s">
        <v>9176</v>
      </c>
      <c r="E29" s="641" t="s">
        <v>9177</v>
      </c>
    </row>
    <row r="30" spans="1:5" x14ac:dyDescent="0.25">
      <c r="A30" t="s">
        <v>9157</v>
      </c>
      <c r="B30" s="641" t="s">
        <v>9168</v>
      </c>
      <c r="C30" s="641" t="s">
        <v>9169</v>
      </c>
      <c r="D30" s="641" t="s">
        <v>9178</v>
      </c>
      <c r="E30" s="641" t="s">
        <v>9179</v>
      </c>
    </row>
    <row r="31" spans="1:5" x14ac:dyDescent="0.25">
      <c r="A31" t="s">
        <v>9157</v>
      </c>
      <c r="B31" s="641" t="s">
        <v>9168</v>
      </c>
      <c r="C31" s="641" t="s">
        <v>9169</v>
      </c>
      <c r="D31" s="641" t="s">
        <v>9180</v>
      </c>
      <c r="E31" s="641" t="s">
        <v>9181</v>
      </c>
    </row>
    <row r="32" spans="1:5" x14ac:dyDescent="0.25">
      <c r="A32" t="s">
        <v>9157</v>
      </c>
      <c r="B32" s="641" t="s">
        <v>9168</v>
      </c>
      <c r="C32" s="641" t="s">
        <v>9169</v>
      </c>
      <c r="D32" s="641" t="s">
        <v>9182</v>
      </c>
      <c r="E32" s="641" t="s">
        <v>9183</v>
      </c>
    </row>
    <row r="33" spans="1:5" x14ac:dyDescent="0.25">
      <c r="A33" t="s">
        <v>9157</v>
      </c>
      <c r="B33" s="641" t="s">
        <v>9168</v>
      </c>
      <c r="C33" s="641" t="s">
        <v>9169</v>
      </c>
      <c r="D33" s="641" t="s">
        <v>9184</v>
      </c>
      <c r="E33" s="641" t="s">
        <v>9185</v>
      </c>
    </row>
    <row r="34" spans="1:5" x14ac:dyDescent="0.25">
      <c r="A34" t="s">
        <v>9157</v>
      </c>
      <c r="B34" s="641" t="s">
        <v>9168</v>
      </c>
      <c r="C34" s="641" t="s">
        <v>9169</v>
      </c>
      <c r="D34" s="641" t="s">
        <v>9186</v>
      </c>
      <c r="E34" s="641" t="s">
        <v>9187</v>
      </c>
    </row>
    <row r="35" spans="1:5" x14ac:dyDescent="0.25">
      <c r="A35" t="s">
        <v>9157</v>
      </c>
      <c r="B35" s="641" t="s">
        <v>9168</v>
      </c>
      <c r="C35" s="641" t="s">
        <v>9169</v>
      </c>
      <c r="D35" s="641" t="s">
        <v>9188</v>
      </c>
      <c r="E35" s="641" t="s">
        <v>9189</v>
      </c>
    </row>
    <row r="36" spans="1:5" x14ac:dyDescent="0.25">
      <c r="A36" t="s">
        <v>9157</v>
      </c>
      <c r="B36" s="641" t="s">
        <v>9168</v>
      </c>
      <c r="C36" s="641" t="s">
        <v>9169</v>
      </c>
      <c r="D36" s="641" t="s">
        <v>9190</v>
      </c>
      <c r="E36" s="641" t="s">
        <v>9191</v>
      </c>
    </row>
    <row r="37" spans="1:5" x14ac:dyDescent="0.25">
      <c r="A37" t="s">
        <v>9157</v>
      </c>
      <c r="B37" s="641" t="s">
        <v>9168</v>
      </c>
      <c r="C37" s="641" t="s">
        <v>9169</v>
      </c>
      <c r="D37" s="641" t="s">
        <v>9192</v>
      </c>
      <c r="E37" s="641" t="s">
        <v>9193</v>
      </c>
    </row>
    <row r="38" spans="1:5" x14ac:dyDescent="0.25">
      <c r="A38" t="s">
        <v>9157</v>
      </c>
      <c r="B38" s="641" t="s">
        <v>9168</v>
      </c>
      <c r="C38" s="641" t="s">
        <v>9169</v>
      </c>
      <c r="D38" s="641" t="s">
        <v>9194</v>
      </c>
      <c r="E38" s="641" t="s">
        <v>9195</v>
      </c>
    </row>
    <row r="39" spans="1:5" x14ac:dyDescent="0.25">
      <c r="A39" t="s">
        <v>9157</v>
      </c>
      <c r="B39" s="641" t="s">
        <v>9168</v>
      </c>
      <c r="C39" s="641" t="s">
        <v>9169</v>
      </c>
      <c r="D39" s="641" t="s">
        <v>9196</v>
      </c>
      <c r="E39" s="641" t="s">
        <v>9197</v>
      </c>
    </row>
    <row r="40" spans="1:5" x14ac:dyDescent="0.25">
      <c r="A40" t="s">
        <v>9157</v>
      </c>
      <c r="B40" s="641" t="s">
        <v>9168</v>
      </c>
      <c r="C40" s="641" t="s">
        <v>9169</v>
      </c>
      <c r="D40" s="641" t="s">
        <v>9198</v>
      </c>
      <c r="E40" s="641" t="s">
        <v>9199</v>
      </c>
    </row>
    <row r="41" spans="1:5" x14ac:dyDescent="0.25">
      <c r="A41" t="s">
        <v>9157</v>
      </c>
      <c r="B41" s="641" t="s">
        <v>9168</v>
      </c>
      <c r="C41" s="641" t="s">
        <v>9169</v>
      </c>
      <c r="D41" s="641" t="s">
        <v>9200</v>
      </c>
      <c r="E41" s="641" t="s">
        <v>9201</v>
      </c>
    </row>
    <row r="42" spans="1:5" x14ac:dyDescent="0.25">
      <c r="A42" t="s">
        <v>9157</v>
      </c>
      <c r="B42" s="641" t="s">
        <v>9168</v>
      </c>
      <c r="C42" s="641" t="s">
        <v>9169</v>
      </c>
      <c r="D42" s="641" t="s">
        <v>9202</v>
      </c>
      <c r="E42" s="641" t="s">
        <v>9203</v>
      </c>
    </row>
    <row r="43" spans="1:5" x14ac:dyDescent="0.25">
      <c r="A43" t="s">
        <v>9157</v>
      </c>
      <c r="B43" s="641" t="s">
        <v>9168</v>
      </c>
      <c r="C43" s="641" t="s">
        <v>9169</v>
      </c>
      <c r="D43" s="641" t="s">
        <v>9204</v>
      </c>
      <c r="E43" s="641" t="s">
        <v>9205</v>
      </c>
    </row>
    <row r="44" spans="1:5" x14ac:dyDescent="0.25">
      <c r="A44" t="s">
        <v>9157</v>
      </c>
      <c r="B44" s="641" t="s">
        <v>9168</v>
      </c>
      <c r="C44" s="641" t="s">
        <v>9169</v>
      </c>
      <c r="D44" s="641" t="s">
        <v>9206</v>
      </c>
      <c r="E44" s="641" t="s">
        <v>9207</v>
      </c>
    </row>
    <row r="45" spans="1:5" x14ac:dyDescent="0.25">
      <c r="A45" t="s">
        <v>9157</v>
      </c>
      <c r="B45" s="641" t="s">
        <v>9168</v>
      </c>
      <c r="C45" s="641" t="s">
        <v>9169</v>
      </c>
      <c r="D45" s="641" t="s">
        <v>9208</v>
      </c>
      <c r="E45" s="641" t="s">
        <v>9209</v>
      </c>
    </row>
    <row r="46" spans="1:5" x14ac:dyDescent="0.25">
      <c r="A46" t="s">
        <v>9157</v>
      </c>
      <c r="B46" s="641" t="s">
        <v>9168</v>
      </c>
      <c r="C46" s="641" t="s">
        <v>9169</v>
      </c>
      <c r="D46" s="641" t="s">
        <v>9210</v>
      </c>
      <c r="E46" s="641" t="s">
        <v>9211</v>
      </c>
    </row>
    <row r="47" spans="1:5" x14ac:dyDescent="0.25">
      <c r="A47" t="s">
        <v>9157</v>
      </c>
      <c r="B47" s="641" t="s">
        <v>9168</v>
      </c>
      <c r="C47" s="641" t="s">
        <v>9169</v>
      </c>
      <c r="D47" s="641" t="s">
        <v>9212</v>
      </c>
      <c r="E47" s="641" t="s">
        <v>9213</v>
      </c>
    </row>
    <row r="48" spans="1:5" x14ac:dyDescent="0.25">
      <c r="A48" t="s">
        <v>9157</v>
      </c>
      <c r="B48" s="641" t="s">
        <v>9168</v>
      </c>
      <c r="C48" s="641" t="s">
        <v>9169</v>
      </c>
      <c r="D48" s="641" t="s">
        <v>9214</v>
      </c>
      <c r="E48" s="641" t="s">
        <v>9215</v>
      </c>
    </row>
    <row r="49" spans="1:5" x14ac:dyDescent="0.25">
      <c r="A49" t="s">
        <v>9157</v>
      </c>
      <c r="B49" s="641" t="s">
        <v>9168</v>
      </c>
      <c r="C49" s="641" t="s">
        <v>9169</v>
      </c>
      <c r="D49" s="641" t="s">
        <v>9216</v>
      </c>
      <c r="E49" s="641" t="s">
        <v>9217</v>
      </c>
    </row>
    <row r="50" spans="1:5" x14ac:dyDescent="0.25">
      <c r="A50" t="s">
        <v>9157</v>
      </c>
      <c r="B50" s="641" t="s">
        <v>9168</v>
      </c>
      <c r="C50" s="641" t="s">
        <v>9169</v>
      </c>
      <c r="D50" s="641" t="s">
        <v>9218</v>
      </c>
      <c r="E50" s="641" t="s">
        <v>9219</v>
      </c>
    </row>
    <row r="51" spans="1:5" x14ac:dyDescent="0.25">
      <c r="A51" t="s">
        <v>9157</v>
      </c>
      <c r="B51" s="641" t="s">
        <v>9168</v>
      </c>
      <c r="C51" s="641" t="s">
        <v>9169</v>
      </c>
      <c r="D51" s="641" t="s">
        <v>9220</v>
      </c>
      <c r="E51" s="641" t="s">
        <v>9221</v>
      </c>
    </row>
    <row r="52" spans="1:5" x14ac:dyDescent="0.25">
      <c r="A52" t="s">
        <v>9157</v>
      </c>
      <c r="B52" s="641" t="s">
        <v>9168</v>
      </c>
      <c r="C52" s="641" t="s">
        <v>9169</v>
      </c>
      <c r="D52" s="641" t="s">
        <v>9222</v>
      </c>
      <c r="E52" s="641" t="s">
        <v>9223</v>
      </c>
    </row>
    <row r="53" spans="1:5" x14ac:dyDescent="0.25">
      <c r="A53" t="s">
        <v>9157</v>
      </c>
      <c r="B53" s="641" t="s">
        <v>9168</v>
      </c>
      <c r="C53" s="641" t="s">
        <v>9169</v>
      </c>
      <c r="D53" s="641" t="s">
        <v>9224</v>
      </c>
      <c r="E53" s="641" t="s">
        <v>9225</v>
      </c>
    </row>
    <row r="54" spans="1:5" x14ac:dyDescent="0.25">
      <c r="A54" t="s">
        <v>9157</v>
      </c>
      <c r="B54" s="641" t="s">
        <v>9168</v>
      </c>
      <c r="C54" s="641" t="s">
        <v>9169</v>
      </c>
      <c r="D54" s="641" t="s">
        <v>9226</v>
      </c>
      <c r="E54" s="641" t="s">
        <v>9227</v>
      </c>
    </row>
    <row r="55" spans="1:5" x14ac:dyDescent="0.25">
      <c r="A55" t="s">
        <v>9157</v>
      </c>
      <c r="B55" s="641" t="s">
        <v>9168</v>
      </c>
      <c r="C55" s="641" t="s">
        <v>9169</v>
      </c>
      <c r="D55" s="641" t="s">
        <v>9228</v>
      </c>
      <c r="E55" s="641" t="s">
        <v>9229</v>
      </c>
    </row>
    <row r="56" spans="1:5" x14ac:dyDescent="0.25">
      <c r="A56" t="s">
        <v>9157</v>
      </c>
      <c r="B56" s="641" t="s">
        <v>9168</v>
      </c>
      <c r="C56" s="641" t="s">
        <v>9169</v>
      </c>
      <c r="D56" s="641" t="s">
        <v>9230</v>
      </c>
      <c r="E56" s="641" t="s">
        <v>9231</v>
      </c>
    </row>
    <row r="57" spans="1:5" x14ac:dyDescent="0.25">
      <c r="A57" t="s">
        <v>9157</v>
      </c>
      <c r="B57" s="641" t="s">
        <v>9168</v>
      </c>
      <c r="C57" s="641" t="s">
        <v>9169</v>
      </c>
      <c r="D57" s="641" t="s">
        <v>9232</v>
      </c>
      <c r="E57" s="641" t="s">
        <v>9233</v>
      </c>
    </row>
    <row r="58" spans="1:5" x14ac:dyDescent="0.25">
      <c r="A58" t="s">
        <v>9157</v>
      </c>
      <c r="B58" s="641" t="s">
        <v>9168</v>
      </c>
      <c r="C58" s="641" t="s">
        <v>9169</v>
      </c>
      <c r="D58" s="641" t="s">
        <v>9234</v>
      </c>
      <c r="E58" s="641" t="s">
        <v>9235</v>
      </c>
    </row>
    <row r="59" spans="1:5" x14ac:dyDescent="0.25">
      <c r="A59" t="s">
        <v>9157</v>
      </c>
      <c r="B59" s="641" t="s">
        <v>9168</v>
      </c>
      <c r="C59" s="641" t="s">
        <v>9169</v>
      </c>
      <c r="D59" s="641" t="s">
        <v>9236</v>
      </c>
      <c r="E59" s="641" t="s">
        <v>9237</v>
      </c>
    </row>
    <row r="60" spans="1:5" x14ac:dyDescent="0.25">
      <c r="A60" t="s">
        <v>9157</v>
      </c>
      <c r="B60" s="641" t="s">
        <v>9168</v>
      </c>
      <c r="C60" s="641" t="s">
        <v>9169</v>
      </c>
      <c r="D60" s="641" t="s">
        <v>9238</v>
      </c>
      <c r="E60" s="641" t="s">
        <v>9239</v>
      </c>
    </row>
    <row r="61" spans="1:5" x14ac:dyDescent="0.25">
      <c r="A61" t="s">
        <v>9157</v>
      </c>
      <c r="B61" s="641" t="s">
        <v>9168</v>
      </c>
      <c r="C61" s="641" t="s">
        <v>9169</v>
      </c>
      <c r="D61" s="641" t="s">
        <v>9240</v>
      </c>
      <c r="E61" s="641" t="s">
        <v>9241</v>
      </c>
    </row>
    <row r="62" spans="1:5" x14ac:dyDescent="0.25">
      <c r="A62" t="s">
        <v>9157</v>
      </c>
      <c r="B62" s="641" t="s">
        <v>9168</v>
      </c>
      <c r="C62" s="641" t="s">
        <v>9169</v>
      </c>
      <c r="D62" s="641" t="s">
        <v>9242</v>
      </c>
      <c r="E62" s="641" t="s">
        <v>9243</v>
      </c>
    </row>
    <row r="63" spans="1:5" x14ac:dyDescent="0.25">
      <c r="A63" t="s">
        <v>9157</v>
      </c>
      <c r="B63" s="641" t="s">
        <v>9168</v>
      </c>
      <c r="C63" s="641" t="s">
        <v>9169</v>
      </c>
      <c r="D63" s="641" t="s">
        <v>9244</v>
      </c>
      <c r="E63" s="641" t="s">
        <v>9245</v>
      </c>
    </row>
    <row r="64" spans="1:5" x14ac:dyDescent="0.25">
      <c r="A64" t="s">
        <v>9157</v>
      </c>
      <c r="B64" s="641" t="s">
        <v>9168</v>
      </c>
      <c r="C64" s="641" t="s">
        <v>9169</v>
      </c>
      <c r="D64" s="641" t="s">
        <v>9246</v>
      </c>
      <c r="E64" s="641" t="s">
        <v>9247</v>
      </c>
    </row>
    <row r="65" spans="1:5" x14ac:dyDescent="0.25">
      <c r="A65" t="s">
        <v>9157</v>
      </c>
      <c r="B65" s="641" t="s">
        <v>9168</v>
      </c>
      <c r="C65" s="641" t="s">
        <v>9169</v>
      </c>
      <c r="D65" s="641" t="s">
        <v>9248</v>
      </c>
      <c r="E65" s="641" t="s">
        <v>9249</v>
      </c>
    </row>
    <row r="66" spans="1:5" x14ac:dyDescent="0.25">
      <c r="A66" t="s">
        <v>9157</v>
      </c>
      <c r="B66" s="641" t="s">
        <v>9168</v>
      </c>
      <c r="C66" s="641" t="s">
        <v>9169</v>
      </c>
      <c r="D66" s="641" t="s">
        <v>9250</v>
      </c>
      <c r="E66" s="641" t="s">
        <v>9251</v>
      </c>
    </row>
    <row r="67" spans="1:5" x14ac:dyDescent="0.25">
      <c r="A67" t="s">
        <v>9157</v>
      </c>
      <c r="B67" s="641" t="s">
        <v>9168</v>
      </c>
      <c r="C67" s="641" t="s">
        <v>9169</v>
      </c>
      <c r="D67" s="641" t="s">
        <v>9252</v>
      </c>
      <c r="E67" s="641" t="s">
        <v>9253</v>
      </c>
    </row>
    <row r="68" spans="1:5" x14ac:dyDescent="0.25">
      <c r="A68" t="s">
        <v>9157</v>
      </c>
      <c r="B68" s="641" t="s">
        <v>9168</v>
      </c>
      <c r="C68" s="641" t="s">
        <v>9169</v>
      </c>
      <c r="D68" s="641" t="s">
        <v>9254</v>
      </c>
      <c r="E68" s="641" t="s">
        <v>9255</v>
      </c>
    </row>
    <row r="69" spans="1:5" x14ac:dyDescent="0.25">
      <c r="A69" t="s">
        <v>9157</v>
      </c>
      <c r="B69" s="641" t="s">
        <v>9168</v>
      </c>
      <c r="C69" s="641" t="s">
        <v>9169</v>
      </c>
      <c r="D69" s="641" t="s">
        <v>9256</v>
      </c>
      <c r="E69" s="641" t="s">
        <v>9257</v>
      </c>
    </row>
    <row r="70" spans="1:5" x14ac:dyDescent="0.25">
      <c r="A70" t="s">
        <v>9157</v>
      </c>
      <c r="B70" s="641" t="s">
        <v>9168</v>
      </c>
      <c r="C70" s="641" t="s">
        <v>9169</v>
      </c>
      <c r="D70" s="641" t="s">
        <v>9258</v>
      </c>
      <c r="E70" s="641" t="s">
        <v>9259</v>
      </c>
    </row>
    <row r="71" spans="1:5" x14ac:dyDescent="0.25">
      <c r="A71" t="s">
        <v>9157</v>
      </c>
      <c r="B71" s="641" t="s">
        <v>9168</v>
      </c>
      <c r="C71" s="641" t="s">
        <v>9169</v>
      </c>
      <c r="D71" s="641" t="s">
        <v>9260</v>
      </c>
      <c r="E71" s="641" t="s">
        <v>9261</v>
      </c>
    </row>
    <row r="72" spans="1:5" x14ac:dyDescent="0.25">
      <c r="A72" t="s">
        <v>9157</v>
      </c>
      <c r="B72" s="641" t="s">
        <v>9168</v>
      </c>
      <c r="C72" s="641" t="s">
        <v>9169</v>
      </c>
      <c r="D72" s="641" t="s">
        <v>9262</v>
      </c>
      <c r="E72" s="641" t="s">
        <v>9263</v>
      </c>
    </row>
    <row r="73" spans="1:5" x14ac:dyDescent="0.25">
      <c r="A73" t="s">
        <v>9157</v>
      </c>
      <c r="B73" s="641" t="s">
        <v>9168</v>
      </c>
      <c r="C73" s="641" t="s">
        <v>9169</v>
      </c>
      <c r="D73" s="641" t="s">
        <v>9264</v>
      </c>
      <c r="E73" s="641" t="s">
        <v>9265</v>
      </c>
    </row>
    <row r="74" spans="1:5" x14ac:dyDescent="0.25">
      <c r="A74" t="s">
        <v>9157</v>
      </c>
      <c r="B74" s="641" t="s">
        <v>9168</v>
      </c>
      <c r="C74" s="641" t="s">
        <v>9169</v>
      </c>
      <c r="D74" s="641" t="s">
        <v>9266</v>
      </c>
      <c r="E74" s="641" t="s">
        <v>9267</v>
      </c>
    </row>
    <row r="75" spans="1:5" x14ac:dyDescent="0.25">
      <c r="A75" t="s">
        <v>9157</v>
      </c>
      <c r="B75" s="641" t="s">
        <v>9168</v>
      </c>
      <c r="C75" s="641" t="s">
        <v>9169</v>
      </c>
      <c r="D75" s="641" t="s">
        <v>9268</v>
      </c>
      <c r="E75" s="641" t="s">
        <v>9269</v>
      </c>
    </row>
    <row r="76" spans="1:5" x14ac:dyDescent="0.25">
      <c r="A76" t="s">
        <v>9157</v>
      </c>
      <c r="B76" s="641" t="s">
        <v>9168</v>
      </c>
      <c r="C76" s="641" t="s">
        <v>9169</v>
      </c>
      <c r="D76" s="641" t="s">
        <v>9270</v>
      </c>
      <c r="E76" s="641" t="s">
        <v>9271</v>
      </c>
    </row>
    <row r="77" spans="1:5" x14ac:dyDescent="0.25">
      <c r="A77" t="s">
        <v>9157</v>
      </c>
      <c r="B77" s="641" t="s">
        <v>9168</v>
      </c>
      <c r="C77" s="641" t="s">
        <v>9169</v>
      </c>
      <c r="D77" s="641" t="s">
        <v>9272</v>
      </c>
      <c r="E77" s="641" t="s">
        <v>9273</v>
      </c>
    </row>
    <row r="78" spans="1:5" x14ac:dyDescent="0.25">
      <c r="A78" t="s">
        <v>9157</v>
      </c>
      <c r="B78" s="641" t="s">
        <v>9168</v>
      </c>
      <c r="C78" s="641" t="s">
        <v>9169</v>
      </c>
      <c r="D78" s="641" t="s">
        <v>9274</v>
      </c>
      <c r="E78" s="641" t="s">
        <v>9275</v>
      </c>
    </row>
    <row r="79" spans="1:5" x14ac:dyDescent="0.25">
      <c r="A79" t="s">
        <v>9157</v>
      </c>
      <c r="B79" s="641" t="s">
        <v>9168</v>
      </c>
      <c r="C79" s="641" t="s">
        <v>9169</v>
      </c>
      <c r="D79" s="641" t="s">
        <v>9276</v>
      </c>
      <c r="E79" s="641" t="s">
        <v>9277</v>
      </c>
    </row>
    <row r="80" spans="1:5" x14ac:dyDescent="0.25">
      <c r="A80" t="s">
        <v>9157</v>
      </c>
      <c r="B80" s="641" t="s">
        <v>9168</v>
      </c>
      <c r="C80" s="641" t="s">
        <v>9169</v>
      </c>
      <c r="D80" s="641" t="s">
        <v>9278</v>
      </c>
      <c r="E80" s="641" t="s">
        <v>9279</v>
      </c>
    </row>
    <row r="81" spans="1:5" x14ac:dyDescent="0.25">
      <c r="A81" t="s">
        <v>9157</v>
      </c>
      <c r="B81" s="641" t="s">
        <v>9168</v>
      </c>
      <c r="C81" s="641" t="s">
        <v>9169</v>
      </c>
      <c r="D81" s="641" t="s">
        <v>9280</v>
      </c>
      <c r="E81" s="641" t="s">
        <v>9281</v>
      </c>
    </row>
    <row r="82" spans="1:5" x14ac:dyDescent="0.25">
      <c r="A82" t="s">
        <v>9157</v>
      </c>
      <c r="B82" s="641" t="s">
        <v>9168</v>
      </c>
      <c r="C82" s="641" t="s">
        <v>9169</v>
      </c>
      <c r="D82" s="641" t="s">
        <v>9282</v>
      </c>
      <c r="E82" s="641" t="s">
        <v>9283</v>
      </c>
    </row>
    <row r="83" spans="1:5" x14ac:dyDescent="0.25">
      <c r="A83" t="s">
        <v>9157</v>
      </c>
      <c r="B83" s="641" t="s">
        <v>9168</v>
      </c>
      <c r="C83" s="641" t="s">
        <v>9169</v>
      </c>
      <c r="D83" s="641" t="s">
        <v>9284</v>
      </c>
      <c r="E83" s="641" t="s">
        <v>9285</v>
      </c>
    </row>
    <row r="84" spans="1:5" x14ac:dyDescent="0.25">
      <c r="A84" t="s">
        <v>9157</v>
      </c>
      <c r="B84" s="641" t="s">
        <v>9168</v>
      </c>
      <c r="C84" s="641" t="s">
        <v>9169</v>
      </c>
      <c r="D84" s="641" t="s">
        <v>9286</v>
      </c>
      <c r="E84" s="641" t="s">
        <v>9287</v>
      </c>
    </row>
    <row r="85" spans="1:5" x14ac:dyDescent="0.25">
      <c r="A85" t="s">
        <v>9157</v>
      </c>
      <c r="B85" s="641" t="s">
        <v>9168</v>
      </c>
      <c r="C85" s="641" t="s">
        <v>9169</v>
      </c>
      <c r="D85" s="641" t="s">
        <v>9288</v>
      </c>
      <c r="E85" s="641" t="s">
        <v>9289</v>
      </c>
    </row>
    <row r="86" spans="1:5" x14ac:dyDescent="0.25">
      <c r="A86" t="s">
        <v>9157</v>
      </c>
      <c r="B86" s="641" t="s">
        <v>9168</v>
      </c>
      <c r="C86" s="641" t="s">
        <v>9169</v>
      </c>
      <c r="D86" s="641" t="s">
        <v>9290</v>
      </c>
      <c r="E86" s="641" t="s">
        <v>9291</v>
      </c>
    </row>
    <row r="87" spans="1:5" x14ac:dyDescent="0.25">
      <c r="A87" t="s">
        <v>9157</v>
      </c>
      <c r="B87" s="641" t="s">
        <v>9168</v>
      </c>
      <c r="C87" s="641" t="s">
        <v>9169</v>
      </c>
      <c r="D87" s="641" t="s">
        <v>9292</v>
      </c>
      <c r="E87" s="641" t="s">
        <v>9293</v>
      </c>
    </row>
    <row r="88" spans="1:5" x14ac:dyDescent="0.25">
      <c r="A88" t="s">
        <v>9157</v>
      </c>
      <c r="B88" s="641" t="s">
        <v>9168</v>
      </c>
      <c r="C88" s="641" t="s">
        <v>9169</v>
      </c>
      <c r="D88" s="641" t="s">
        <v>9294</v>
      </c>
      <c r="E88" s="641" t="s">
        <v>9295</v>
      </c>
    </row>
    <row r="89" spans="1:5" x14ac:dyDescent="0.25">
      <c r="A89" t="s">
        <v>9157</v>
      </c>
      <c r="B89" s="641" t="s">
        <v>9168</v>
      </c>
      <c r="C89" s="641" t="s">
        <v>9169</v>
      </c>
      <c r="D89" s="641" t="s">
        <v>9296</v>
      </c>
      <c r="E89" s="641" t="s">
        <v>9297</v>
      </c>
    </row>
    <row r="90" spans="1:5" x14ac:dyDescent="0.25">
      <c r="A90" t="s">
        <v>9157</v>
      </c>
      <c r="B90" s="641" t="s">
        <v>9168</v>
      </c>
      <c r="C90" s="641" t="s">
        <v>9169</v>
      </c>
      <c r="D90" s="641" t="s">
        <v>9298</v>
      </c>
      <c r="E90" s="641" t="s">
        <v>9299</v>
      </c>
    </row>
    <row r="91" spans="1:5" x14ac:dyDescent="0.25">
      <c r="A91" t="s">
        <v>9157</v>
      </c>
      <c r="B91" s="641" t="s">
        <v>9168</v>
      </c>
      <c r="C91" s="641" t="s">
        <v>9169</v>
      </c>
      <c r="D91" s="641" t="s">
        <v>9300</v>
      </c>
      <c r="E91" s="641" t="s">
        <v>9301</v>
      </c>
    </row>
    <row r="92" spans="1:5" x14ac:dyDescent="0.25">
      <c r="A92" t="s">
        <v>9157</v>
      </c>
      <c r="B92" s="641" t="s">
        <v>9168</v>
      </c>
      <c r="C92" s="641" t="s">
        <v>9169</v>
      </c>
      <c r="D92" s="641" t="s">
        <v>9302</v>
      </c>
      <c r="E92" s="641" t="s">
        <v>9303</v>
      </c>
    </row>
    <row r="93" spans="1:5" x14ac:dyDescent="0.25">
      <c r="A93" t="s">
        <v>9157</v>
      </c>
      <c r="B93" s="641" t="s">
        <v>9168</v>
      </c>
      <c r="C93" s="641" t="s">
        <v>9169</v>
      </c>
      <c r="D93" s="641" t="s">
        <v>9304</v>
      </c>
      <c r="E93" s="641" t="s">
        <v>9305</v>
      </c>
    </row>
    <row r="94" spans="1:5" x14ac:dyDescent="0.25">
      <c r="A94" t="s">
        <v>9157</v>
      </c>
      <c r="B94" s="641" t="s">
        <v>9168</v>
      </c>
      <c r="C94" s="641" t="s">
        <v>9169</v>
      </c>
      <c r="D94" s="641" t="s">
        <v>9306</v>
      </c>
      <c r="E94" s="641" t="s">
        <v>9307</v>
      </c>
    </row>
    <row r="95" spans="1:5" x14ac:dyDescent="0.25">
      <c r="A95" t="s">
        <v>9157</v>
      </c>
      <c r="B95" s="641" t="s">
        <v>9168</v>
      </c>
      <c r="C95" s="641" t="s">
        <v>9169</v>
      </c>
      <c r="D95" s="641" t="s">
        <v>9308</v>
      </c>
      <c r="E95" s="641" t="s">
        <v>9309</v>
      </c>
    </row>
    <row r="96" spans="1:5" x14ac:dyDescent="0.25">
      <c r="A96" t="s">
        <v>9157</v>
      </c>
      <c r="B96" s="641" t="s">
        <v>9168</v>
      </c>
      <c r="C96" s="641" t="s">
        <v>9169</v>
      </c>
      <c r="D96" s="641" t="s">
        <v>9310</v>
      </c>
      <c r="E96" s="641" t="s">
        <v>9311</v>
      </c>
    </row>
    <row r="97" spans="1:5" x14ac:dyDescent="0.25">
      <c r="A97" t="s">
        <v>9157</v>
      </c>
      <c r="B97" s="641" t="s">
        <v>9168</v>
      </c>
      <c r="C97" s="641" t="s">
        <v>9169</v>
      </c>
      <c r="D97" s="641" t="s">
        <v>9312</v>
      </c>
      <c r="E97" s="641" t="s">
        <v>9313</v>
      </c>
    </row>
    <row r="98" spans="1:5" x14ac:dyDescent="0.25">
      <c r="A98" t="s">
        <v>9157</v>
      </c>
      <c r="B98" s="641" t="s">
        <v>9168</v>
      </c>
      <c r="C98" s="641" t="s">
        <v>9169</v>
      </c>
      <c r="D98" s="641" t="s">
        <v>9314</v>
      </c>
      <c r="E98" s="641" t="s">
        <v>9315</v>
      </c>
    </row>
    <row r="99" spans="1:5" x14ac:dyDescent="0.25">
      <c r="A99" t="s">
        <v>9157</v>
      </c>
      <c r="B99" s="641" t="s">
        <v>9168</v>
      </c>
      <c r="C99" s="641" t="s">
        <v>9169</v>
      </c>
      <c r="D99" s="641" t="s">
        <v>9316</v>
      </c>
      <c r="E99" s="641" t="s">
        <v>9317</v>
      </c>
    </row>
    <row r="100" spans="1:5" x14ac:dyDescent="0.25">
      <c r="A100" t="s">
        <v>9157</v>
      </c>
      <c r="B100" s="641" t="s">
        <v>9168</v>
      </c>
      <c r="C100" s="641" t="s">
        <v>9169</v>
      </c>
      <c r="D100" s="641" t="s">
        <v>9318</v>
      </c>
      <c r="E100" s="641" t="s">
        <v>9319</v>
      </c>
    </row>
    <row r="101" spans="1:5" x14ac:dyDescent="0.25">
      <c r="A101" t="s">
        <v>9157</v>
      </c>
      <c r="B101" s="641" t="s">
        <v>9168</v>
      </c>
      <c r="C101" s="641" t="s">
        <v>9169</v>
      </c>
      <c r="D101" s="641" t="s">
        <v>9320</v>
      </c>
      <c r="E101" s="641" t="s">
        <v>9321</v>
      </c>
    </row>
    <row r="102" spans="1:5" x14ac:dyDescent="0.25">
      <c r="A102" t="s">
        <v>9157</v>
      </c>
      <c r="B102" s="641" t="s">
        <v>9168</v>
      </c>
      <c r="C102" s="641" t="s">
        <v>9169</v>
      </c>
      <c r="D102" s="641" t="s">
        <v>9322</v>
      </c>
      <c r="E102" s="641" t="s">
        <v>9323</v>
      </c>
    </row>
    <row r="103" spans="1:5" x14ac:dyDescent="0.25">
      <c r="A103" t="s">
        <v>9157</v>
      </c>
      <c r="B103" s="641" t="s">
        <v>9168</v>
      </c>
      <c r="C103" s="641" t="s">
        <v>9169</v>
      </c>
      <c r="D103" s="641" t="s">
        <v>9324</v>
      </c>
      <c r="E103" s="641" t="s">
        <v>9325</v>
      </c>
    </row>
    <row r="104" spans="1:5" x14ac:dyDescent="0.25">
      <c r="A104" t="s">
        <v>9157</v>
      </c>
      <c r="B104" s="641" t="s">
        <v>9168</v>
      </c>
      <c r="C104" s="641" t="s">
        <v>9169</v>
      </c>
      <c r="D104" s="641" t="s">
        <v>9326</v>
      </c>
      <c r="E104" s="641" t="s">
        <v>9327</v>
      </c>
    </row>
    <row r="105" spans="1:5" x14ac:dyDescent="0.25">
      <c r="A105" t="s">
        <v>9157</v>
      </c>
      <c r="B105" s="641" t="s">
        <v>9168</v>
      </c>
      <c r="C105" s="641" t="s">
        <v>9169</v>
      </c>
      <c r="D105" s="641" t="s">
        <v>9328</v>
      </c>
      <c r="E105" s="641" t="s">
        <v>9329</v>
      </c>
    </row>
    <row r="106" spans="1:5" x14ac:dyDescent="0.25">
      <c r="A106" t="s">
        <v>9157</v>
      </c>
      <c r="B106" s="641" t="s">
        <v>9168</v>
      </c>
      <c r="C106" s="641" t="s">
        <v>9169</v>
      </c>
      <c r="D106" s="641" t="s">
        <v>9330</v>
      </c>
      <c r="E106" s="641" t="s">
        <v>9331</v>
      </c>
    </row>
    <row r="107" spans="1:5" x14ac:dyDescent="0.25">
      <c r="A107" t="s">
        <v>9157</v>
      </c>
      <c r="B107" s="641" t="s">
        <v>9168</v>
      </c>
      <c r="C107" s="641" t="s">
        <v>9169</v>
      </c>
      <c r="D107" s="641" t="s">
        <v>9332</v>
      </c>
      <c r="E107" s="641" t="s">
        <v>9333</v>
      </c>
    </row>
    <row r="108" spans="1:5" x14ac:dyDescent="0.25">
      <c r="A108" t="s">
        <v>9157</v>
      </c>
      <c r="B108" s="641" t="s">
        <v>9168</v>
      </c>
      <c r="C108" s="641" t="s">
        <v>9169</v>
      </c>
      <c r="D108" s="641" t="s">
        <v>9334</v>
      </c>
      <c r="E108" s="641" t="s">
        <v>9335</v>
      </c>
    </row>
    <row r="109" spans="1:5" x14ac:dyDescent="0.25">
      <c r="A109" t="s">
        <v>9157</v>
      </c>
      <c r="B109" s="641" t="s">
        <v>9168</v>
      </c>
      <c r="C109" s="641" t="s">
        <v>9169</v>
      </c>
      <c r="D109" s="641" t="s">
        <v>9336</v>
      </c>
      <c r="E109" s="641" t="s">
        <v>9337</v>
      </c>
    </row>
    <row r="110" spans="1:5" x14ac:dyDescent="0.25">
      <c r="A110" t="s">
        <v>9157</v>
      </c>
      <c r="B110" s="641" t="s">
        <v>9168</v>
      </c>
      <c r="C110" s="641" t="s">
        <v>9169</v>
      </c>
      <c r="D110" s="641" t="s">
        <v>9338</v>
      </c>
      <c r="E110" s="641" t="s">
        <v>9339</v>
      </c>
    </row>
    <row r="111" spans="1:5" x14ac:dyDescent="0.25">
      <c r="A111" t="s">
        <v>9157</v>
      </c>
      <c r="B111" s="641" t="s">
        <v>9168</v>
      </c>
      <c r="C111" s="641" t="s">
        <v>9169</v>
      </c>
      <c r="D111" s="641" t="s">
        <v>9340</v>
      </c>
      <c r="E111" s="641" t="s">
        <v>9341</v>
      </c>
    </row>
    <row r="112" spans="1:5" x14ac:dyDescent="0.25">
      <c r="A112" t="s">
        <v>9157</v>
      </c>
      <c r="B112" s="641" t="s">
        <v>9168</v>
      </c>
      <c r="C112" s="641" t="s">
        <v>9169</v>
      </c>
      <c r="D112" s="641" t="s">
        <v>9342</v>
      </c>
      <c r="E112" s="641" t="s">
        <v>9343</v>
      </c>
    </row>
    <row r="113" spans="1:5" x14ac:dyDescent="0.25">
      <c r="A113" t="s">
        <v>9157</v>
      </c>
      <c r="B113" s="641" t="s">
        <v>9168</v>
      </c>
      <c r="C113" s="641" t="s">
        <v>9169</v>
      </c>
      <c r="D113" s="641" t="s">
        <v>9344</v>
      </c>
      <c r="E113" s="641" t="s">
        <v>9345</v>
      </c>
    </row>
    <row r="114" spans="1:5" x14ac:dyDescent="0.25">
      <c r="A114" t="s">
        <v>9157</v>
      </c>
      <c r="B114" s="641" t="s">
        <v>9168</v>
      </c>
      <c r="C114" s="641" t="s">
        <v>9169</v>
      </c>
      <c r="D114" s="641" t="s">
        <v>9346</v>
      </c>
      <c r="E114" s="641" t="s">
        <v>9347</v>
      </c>
    </row>
    <row r="115" spans="1:5" x14ac:dyDescent="0.25">
      <c r="A115" t="s">
        <v>9157</v>
      </c>
      <c r="B115" s="641" t="s">
        <v>9168</v>
      </c>
      <c r="C115" s="641" t="s">
        <v>9169</v>
      </c>
      <c r="D115" s="641" t="s">
        <v>9348</v>
      </c>
      <c r="E115" s="641" t="s">
        <v>9349</v>
      </c>
    </row>
    <row r="116" spans="1:5" x14ac:dyDescent="0.25">
      <c r="A116" t="s">
        <v>9157</v>
      </c>
      <c r="B116" s="641" t="s">
        <v>9168</v>
      </c>
      <c r="C116" s="641" t="s">
        <v>9169</v>
      </c>
      <c r="D116" s="641" t="s">
        <v>9350</v>
      </c>
      <c r="E116" s="641" t="s">
        <v>9351</v>
      </c>
    </row>
    <row r="117" spans="1:5" x14ac:dyDescent="0.25">
      <c r="A117" s="641" t="s">
        <v>9352</v>
      </c>
      <c r="B117" s="641" t="s">
        <v>9112</v>
      </c>
      <c r="C117" s="641" t="s">
        <v>9113</v>
      </c>
      <c r="D117" s="641" t="s">
        <v>9353</v>
      </c>
      <c r="E117" s="641" t="s">
        <v>9354</v>
      </c>
    </row>
    <row r="118" spans="1:5" x14ac:dyDescent="0.25">
      <c r="A118" s="641" t="s">
        <v>9352</v>
      </c>
      <c r="B118" s="641" t="s">
        <v>9355</v>
      </c>
      <c r="C118" s="641" t="s">
        <v>9356</v>
      </c>
      <c r="D118" s="641" t="s">
        <v>9357</v>
      </c>
      <c r="E118" s="641" t="s">
        <v>9358</v>
      </c>
    </row>
    <row r="119" spans="1:5" x14ac:dyDescent="0.25">
      <c r="A119" s="641" t="s">
        <v>9352</v>
      </c>
      <c r="B119" s="641" t="s">
        <v>9355</v>
      </c>
      <c r="C119" s="641" t="s">
        <v>9356</v>
      </c>
      <c r="D119" s="641" t="s">
        <v>9359</v>
      </c>
      <c r="E119" s="641" t="s">
        <v>9360</v>
      </c>
    </row>
    <row r="120" spans="1:5" x14ac:dyDescent="0.25">
      <c r="A120" s="641" t="s">
        <v>9352</v>
      </c>
      <c r="B120" s="641" t="s">
        <v>9355</v>
      </c>
      <c r="C120" s="641" t="s">
        <v>9356</v>
      </c>
      <c r="D120" s="641" t="s">
        <v>9361</v>
      </c>
      <c r="E120" s="641" t="s">
        <v>9362</v>
      </c>
    </row>
    <row r="121" spans="1:5" x14ac:dyDescent="0.25">
      <c r="A121" s="641" t="s">
        <v>9352</v>
      </c>
      <c r="B121" s="641" t="s">
        <v>9355</v>
      </c>
      <c r="C121" s="641" t="s">
        <v>9356</v>
      </c>
      <c r="D121" s="641" t="s">
        <v>9363</v>
      </c>
      <c r="E121" s="641" t="s">
        <v>9364</v>
      </c>
    </row>
    <row r="122" spans="1:5" x14ac:dyDescent="0.25">
      <c r="A122" s="641" t="s">
        <v>9352</v>
      </c>
      <c r="B122" s="641" t="s">
        <v>9355</v>
      </c>
      <c r="C122" s="641" t="s">
        <v>9356</v>
      </c>
      <c r="D122" s="641" t="s">
        <v>9365</v>
      </c>
      <c r="E122" s="641" t="s">
        <v>9366</v>
      </c>
    </row>
    <row r="123" spans="1:5" x14ac:dyDescent="0.25">
      <c r="A123" s="641" t="s">
        <v>9352</v>
      </c>
      <c r="B123" s="641" t="s">
        <v>9355</v>
      </c>
      <c r="C123" s="641" t="s">
        <v>9356</v>
      </c>
      <c r="D123" s="641" t="s">
        <v>9367</v>
      </c>
      <c r="E123" s="641" t="s">
        <v>9368</v>
      </c>
    </row>
    <row r="124" spans="1:5" x14ac:dyDescent="0.25">
      <c r="A124" s="641" t="s">
        <v>9352</v>
      </c>
      <c r="B124" s="641" t="s">
        <v>9355</v>
      </c>
      <c r="C124" s="641" t="s">
        <v>9356</v>
      </c>
      <c r="D124" s="641" t="s">
        <v>9369</v>
      </c>
      <c r="E124" s="641" t="s">
        <v>9370</v>
      </c>
    </row>
    <row r="125" spans="1:5" x14ac:dyDescent="0.25">
      <c r="A125" s="641" t="s">
        <v>9352</v>
      </c>
      <c r="B125" s="641" t="s">
        <v>9355</v>
      </c>
      <c r="C125" s="641" t="s">
        <v>9356</v>
      </c>
      <c r="D125" s="641" t="s">
        <v>9371</v>
      </c>
      <c r="E125" s="641" t="s">
        <v>9372</v>
      </c>
    </row>
    <row r="126" spans="1:5" x14ac:dyDescent="0.25">
      <c r="A126" s="641" t="s">
        <v>9352</v>
      </c>
      <c r="B126" s="641" t="s">
        <v>9355</v>
      </c>
      <c r="C126" s="641" t="s">
        <v>9356</v>
      </c>
      <c r="D126" s="641" t="s">
        <v>9373</v>
      </c>
      <c r="E126" s="641" t="s">
        <v>9374</v>
      </c>
    </row>
    <row r="127" spans="1:5" x14ac:dyDescent="0.25">
      <c r="A127" s="641" t="s">
        <v>9352</v>
      </c>
      <c r="B127" s="641" t="s">
        <v>9355</v>
      </c>
      <c r="C127" s="641" t="s">
        <v>9356</v>
      </c>
      <c r="D127" s="641" t="s">
        <v>9375</v>
      </c>
      <c r="E127" s="641" t="s">
        <v>9376</v>
      </c>
    </row>
    <row r="128" spans="1:5" x14ac:dyDescent="0.25">
      <c r="A128" s="641" t="s">
        <v>9352</v>
      </c>
      <c r="B128" s="641" t="s">
        <v>9355</v>
      </c>
      <c r="C128" s="641" t="s">
        <v>9356</v>
      </c>
      <c r="D128" s="641" t="s">
        <v>9377</v>
      </c>
      <c r="E128" s="641" t="s">
        <v>9378</v>
      </c>
    </row>
    <row r="129" spans="1:5" x14ac:dyDescent="0.25">
      <c r="A129" s="641" t="s">
        <v>9352</v>
      </c>
      <c r="B129" s="641" t="s">
        <v>9355</v>
      </c>
      <c r="C129" s="641" t="s">
        <v>9356</v>
      </c>
      <c r="D129" s="641" t="s">
        <v>9379</v>
      </c>
      <c r="E129" s="641" t="s">
        <v>9380</v>
      </c>
    </row>
    <row r="130" spans="1:5" x14ac:dyDescent="0.25">
      <c r="A130" s="641" t="s">
        <v>9352</v>
      </c>
      <c r="B130" s="641" t="s">
        <v>9355</v>
      </c>
      <c r="C130" s="641" t="s">
        <v>9356</v>
      </c>
      <c r="D130" s="641" t="s">
        <v>9381</v>
      </c>
      <c r="E130" s="641" t="s">
        <v>9382</v>
      </c>
    </row>
    <row r="131" spans="1:5" x14ac:dyDescent="0.25">
      <c r="A131" s="641" t="s">
        <v>9352</v>
      </c>
      <c r="B131" s="641" t="s">
        <v>9355</v>
      </c>
      <c r="C131" s="641" t="s">
        <v>9356</v>
      </c>
      <c r="D131" s="641" t="s">
        <v>9383</v>
      </c>
      <c r="E131" s="641" t="s">
        <v>9384</v>
      </c>
    </row>
    <row r="132" spans="1:5" x14ac:dyDescent="0.25">
      <c r="A132" s="641" t="s">
        <v>9352</v>
      </c>
      <c r="B132" s="641" t="s">
        <v>9355</v>
      </c>
      <c r="C132" s="641" t="s">
        <v>9356</v>
      </c>
      <c r="D132" s="641" t="s">
        <v>9385</v>
      </c>
      <c r="E132" s="641" t="s">
        <v>9386</v>
      </c>
    </row>
    <row r="133" spans="1:5" x14ac:dyDescent="0.25">
      <c r="A133" s="641" t="s">
        <v>9352</v>
      </c>
      <c r="B133" s="641" t="s">
        <v>9355</v>
      </c>
      <c r="C133" s="641" t="s">
        <v>9356</v>
      </c>
      <c r="D133" s="641" t="s">
        <v>9387</v>
      </c>
      <c r="E133" s="641" t="s">
        <v>9388</v>
      </c>
    </row>
    <row r="134" spans="1:5" x14ac:dyDescent="0.25">
      <c r="A134" s="641" t="s">
        <v>9352</v>
      </c>
      <c r="B134" s="641" t="s">
        <v>9355</v>
      </c>
      <c r="C134" s="641" t="s">
        <v>9356</v>
      </c>
      <c r="D134" s="641" t="s">
        <v>9389</v>
      </c>
      <c r="E134" s="641" t="s">
        <v>9390</v>
      </c>
    </row>
    <row r="135" spans="1:5" x14ac:dyDescent="0.25">
      <c r="A135" s="641" t="s">
        <v>9352</v>
      </c>
      <c r="B135" s="641" t="s">
        <v>9355</v>
      </c>
      <c r="C135" s="641" t="s">
        <v>9356</v>
      </c>
      <c r="D135" s="641" t="s">
        <v>9391</v>
      </c>
      <c r="E135" s="641" t="s">
        <v>9392</v>
      </c>
    </row>
    <row r="136" spans="1:5" x14ac:dyDescent="0.25">
      <c r="A136" s="641" t="s">
        <v>9352</v>
      </c>
      <c r="B136" s="641" t="s">
        <v>9355</v>
      </c>
      <c r="C136" s="641" t="s">
        <v>9356</v>
      </c>
      <c r="D136" s="641" t="s">
        <v>9393</v>
      </c>
      <c r="E136" s="641" t="s">
        <v>9394</v>
      </c>
    </row>
    <row r="137" spans="1:5" x14ac:dyDescent="0.25">
      <c r="A137" s="641" t="s">
        <v>9352</v>
      </c>
      <c r="B137" s="641" t="s">
        <v>9355</v>
      </c>
      <c r="C137" s="641" t="s">
        <v>9356</v>
      </c>
      <c r="D137" s="641" t="s">
        <v>9395</v>
      </c>
      <c r="E137" s="641" t="s">
        <v>9396</v>
      </c>
    </row>
    <row r="138" spans="1:5" x14ac:dyDescent="0.25">
      <c r="A138" s="641" t="s">
        <v>9352</v>
      </c>
      <c r="B138" s="641" t="s">
        <v>9355</v>
      </c>
      <c r="C138" s="641" t="s">
        <v>9356</v>
      </c>
      <c r="D138" s="641" t="s">
        <v>9397</v>
      </c>
      <c r="E138" s="641" t="s">
        <v>9398</v>
      </c>
    </row>
    <row r="139" spans="1:5" x14ac:dyDescent="0.25">
      <c r="A139" s="641" t="s">
        <v>9352</v>
      </c>
      <c r="B139" s="641" t="s">
        <v>9355</v>
      </c>
      <c r="C139" s="641" t="s">
        <v>9356</v>
      </c>
      <c r="D139" s="641" t="s">
        <v>9399</v>
      </c>
      <c r="E139" s="641" t="s">
        <v>9400</v>
      </c>
    </row>
    <row r="140" spans="1:5" x14ac:dyDescent="0.25">
      <c r="A140" s="641" t="s">
        <v>9352</v>
      </c>
      <c r="B140" s="641" t="s">
        <v>9355</v>
      </c>
      <c r="C140" s="641" t="s">
        <v>9356</v>
      </c>
      <c r="D140" s="641" t="s">
        <v>9401</v>
      </c>
      <c r="E140" s="641" t="s">
        <v>9402</v>
      </c>
    </row>
    <row r="141" spans="1:5" x14ac:dyDescent="0.25">
      <c r="A141" s="641" t="s">
        <v>9352</v>
      </c>
      <c r="B141" s="641" t="s">
        <v>9355</v>
      </c>
      <c r="C141" s="641" t="s">
        <v>9356</v>
      </c>
      <c r="D141" s="641" t="s">
        <v>9403</v>
      </c>
      <c r="E141" s="641" t="s">
        <v>9404</v>
      </c>
    </row>
    <row r="142" spans="1:5" x14ac:dyDescent="0.25">
      <c r="A142" s="641" t="s">
        <v>9352</v>
      </c>
      <c r="B142" s="641" t="s">
        <v>9355</v>
      </c>
      <c r="C142" s="641" t="s">
        <v>9356</v>
      </c>
      <c r="D142" s="641" t="s">
        <v>9405</v>
      </c>
      <c r="E142" s="641" t="s">
        <v>9406</v>
      </c>
    </row>
    <row r="143" spans="1:5" x14ac:dyDescent="0.25">
      <c r="A143" s="641" t="s">
        <v>9352</v>
      </c>
      <c r="B143" s="641" t="s">
        <v>9355</v>
      </c>
      <c r="C143" s="641" t="s">
        <v>9356</v>
      </c>
      <c r="D143" s="641" t="s">
        <v>9407</v>
      </c>
      <c r="E143" s="641" t="s">
        <v>9408</v>
      </c>
    </row>
    <row r="144" spans="1:5" x14ac:dyDescent="0.25">
      <c r="A144" s="641" t="s">
        <v>9352</v>
      </c>
      <c r="B144" s="641" t="s">
        <v>9355</v>
      </c>
      <c r="C144" s="641" t="s">
        <v>9356</v>
      </c>
      <c r="D144" s="641" t="s">
        <v>9409</v>
      </c>
      <c r="E144" s="641" t="s">
        <v>9410</v>
      </c>
    </row>
    <row r="145" spans="1:5" x14ac:dyDescent="0.25">
      <c r="A145" s="641" t="s">
        <v>9352</v>
      </c>
      <c r="B145" s="641" t="s">
        <v>9355</v>
      </c>
      <c r="C145" s="641" t="s">
        <v>9356</v>
      </c>
      <c r="D145" s="641" t="s">
        <v>9411</v>
      </c>
      <c r="E145" s="641" t="s">
        <v>9412</v>
      </c>
    </row>
    <row r="146" spans="1:5" x14ac:dyDescent="0.25">
      <c r="A146" s="641" t="s">
        <v>9352</v>
      </c>
      <c r="B146" s="641" t="s">
        <v>9355</v>
      </c>
      <c r="C146" s="641" t="s">
        <v>9356</v>
      </c>
      <c r="D146" s="641" t="s">
        <v>9413</v>
      </c>
      <c r="E146" s="641" t="s">
        <v>9414</v>
      </c>
    </row>
    <row r="147" spans="1:5" x14ac:dyDescent="0.25">
      <c r="A147" s="641" t="s">
        <v>9352</v>
      </c>
      <c r="B147" s="641" t="s">
        <v>9355</v>
      </c>
      <c r="C147" s="641" t="s">
        <v>9356</v>
      </c>
      <c r="D147" s="641" t="s">
        <v>9415</v>
      </c>
      <c r="E147" s="641" t="s">
        <v>9416</v>
      </c>
    </row>
    <row r="148" spans="1:5" x14ac:dyDescent="0.25">
      <c r="A148" s="641" t="s">
        <v>9352</v>
      </c>
      <c r="B148" s="641" t="s">
        <v>9355</v>
      </c>
      <c r="C148" s="641" t="s">
        <v>9356</v>
      </c>
      <c r="D148" s="641" t="s">
        <v>9417</v>
      </c>
      <c r="E148" s="641" t="s">
        <v>9418</v>
      </c>
    </row>
    <row r="149" spans="1:5" x14ac:dyDescent="0.25">
      <c r="A149" s="641" t="s">
        <v>9352</v>
      </c>
      <c r="B149" s="641" t="s">
        <v>9355</v>
      </c>
      <c r="C149" s="641" t="s">
        <v>9356</v>
      </c>
      <c r="D149" s="641" t="s">
        <v>9419</v>
      </c>
      <c r="E149" s="641" t="s">
        <v>9420</v>
      </c>
    </row>
    <row r="150" spans="1:5" x14ac:dyDescent="0.25">
      <c r="A150" s="641" t="s">
        <v>9352</v>
      </c>
      <c r="B150" s="641" t="s">
        <v>9355</v>
      </c>
      <c r="C150" s="641" t="s">
        <v>9356</v>
      </c>
      <c r="D150" s="641" t="s">
        <v>9421</v>
      </c>
      <c r="E150" s="641" t="s">
        <v>9422</v>
      </c>
    </row>
    <row r="151" spans="1:5" x14ac:dyDescent="0.25">
      <c r="A151" s="641" t="s">
        <v>9352</v>
      </c>
      <c r="B151" s="641" t="s">
        <v>9355</v>
      </c>
      <c r="C151" s="641" t="s">
        <v>9356</v>
      </c>
      <c r="D151" s="641" t="s">
        <v>9423</v>
      </c>
      <c r="E151" s="641" t="s">
        <v>9424</v>
      </c>
    </row>
    <row r="152" spans="1:5" x14ac:dyDescent="0.25">
      <c r="A152" s="641" t="s">
        <v>9352</v>
      </c>
      <c r="B152" s="641" t="s">
        <v>9355</v>
      </c>
      <c r="C152" s="641" t="s">
        <v>9356</v>
      </c>
      <c r="D152" s="641" t="s">
        <v>9425</v>
      </c>
      <c r="E152" s="641" t="s">
        <v>9426</v>
      </c>
    </row>
    <row r="153" spans="1:5" x14ac:dyDescent="0.25">
      <c r="A153" s="641" t="s">
        <v>9352</v>
      </c>
      <c r="B153" s="641" t="s">
        <v>9355</v>
      </c>
      <c r="C153" s="641" t="s">
        <v>9356</v>
      </c>
      <c r="D153" s="641" t="s">
        <v>9427</v>
      </c>
      <c r="E153" s="641" t="s">
        <v>9428</v>
      </c>
    </row>
    <row r="154" spans="1:5" x14ac:dyDescent="0.25">
      <c r="A154" s="641" t="s">
        <v>9352</v>
      </c>
      <c r="B154" s="641" t="s">
        <v>9355</v>
      </c>
      <c r="C154" s="641" t="s">
        <v>9356</v>
      </c>
      <c r="D154" s="641" t="s">
        <v>9429</v>
      </c>
      <c r="E154" s="641" t="s">
        <v>9430</v>
      </c>
    </row>
    <row r="155" spans="1:5" x14ac:dyDescent="0.25">
      <c r="A155" s="641" t="s">
        <v>9352</v>
      </c>
      <c r="B155" s="641" t="s">
        <v>9355</v>
      </c>
      <c r="C155" s="641" t="s">
        <v>9356</v>
      </c>
      <c r="D155" s="641" t="s">
        <v>9431</v>
      </c>
      <c r="E155" s="641" t="s">
        <v>9432</v>
      </c>
    </row>
    <row r="156" spans="1:5" x14ac:dyDescent="0.25">
      <c r="A156" s="641" t="s">
        <v>9352</v>
      </c>
      <c r="B156" s="641" t="s">
        <v>9355</v>
      </c>
      <c r="C156" s="641" t="s">
        <v>9356</v>
      </c>
      <c r="D156" s="641" t="s">
        <v>9433</v>
      </c>
      <c r="E156" s="641" t="s">
        <v>9434</v>
      </c>
    </row>
    <row r="157" spans="1:5" x14ac:dyDescent="0.25">
      <c r="A157" s="641" t="s">
        <v>9352</v>
      </c>
      <c r="B157" s="641" t="s">
        <v>9355</v>
      </c>
      <c r="C157" s="641" t="s">
        <v>9356</v>
      </c>
      <c r="D157" s="641" t="s">
        <v>9435</v>
      </c>
      <c r="E157" s="641" t="s">
        <v>9436</v>
      </c>
    </row>
    <row r="158" spans="1:5" x14ac:dyDescent="0.25">
      <c r="A158" s="641" t="s">
        <v>9352</v>
      </c>
      <c r="B158" s="641" t="s">
        <v>9355</v>
      </c>
      <c r="C158" s="641" t="s">
        <v>9356</v>
      </c>
      <c r="D158" s="641" t="s">
        <v>9437</v>
      </c>
      <c r="E158" s="641" t="s">
        <v>9438</v>
      </c>
    </row>
    <row r="159" spans="1:5" x14ac:dyDescent="0.25">
      <c r="A159" s="641" t="s">
        <v>9352</v>
      </c>
      <c r="B159" s="641" t="s">
        <v>9355</v>
      </c>
      <c r="C159" s="641" t="s">
        <v>9356</v>
      </c>
      <c r="D159" s="641" t="s">
        <v>9439</v>
      </c>
      <c r="E159" s="641" t="s">
        <v>9440</v>
      </c>
    </row>
    <row r="160" spans="1:5" x14ac:dyDescent="0.25">
      <c r="A160" s="641" t="s">
        <v>9352</v>
      </c>
      <c r="B160" s="641" t="s">
        <v>9441</v>
      </c>
      <c r="C160" s="641" t="s">
        <v>9442</v>
      </c>
      <c r="D160" s="641" t="s">
        <v>9443</v>
      </c>
      <c r="E160" s="641" t="s">
        <v>9444</v>
      </c>
    </row>
    <row r="161" spans="1:5" x14ac:dyDescent="0.25">
      <c r="A161" s="641" t="s">
        <v>9352</v>
      </c>
      <c r="B161" s="641" t="s">
        <v>9441</v>
      </c>
      <c r="C161" s="641" t="s">
        <v>9442</v>
      </c>
      <c r="D161" s="641" t="s">
        <v>9445</v>
      </c>
      <c r="E161" s="641" t="s">
        <v>9446</v>
      </c>
    </row>
    <row r="162" spans="1:5" x14ac:dyDescent="0.25">
      <c r="A162" s="641" t="s">
        <v>9352</v>
      </c>
      <c r="B162" s="641" t="s">
        <v>9441</v>
      </c>
      <c r="C162" s="641" t="s">
        <v>9442</v>
      </c>
      <c r="D162" s="641" t="s">
        <v>9447</v>
      </c>
      <c r="E162" s="641" t="s">
        <v>9448</v>
      </c>
    </row>
    <row r="163" spans="1:5" x14ac:dyDescent="0.25">
      <c r="A163" s="641" t="s">
        <v>9352</v>
      </c>
      <c r="B163" s="641" t="s">
        <v>9449</v>
      </c>
      <c r="C163" s="641" t="s">
        <v>9450</v>
      </c>
      <c r="D163" s="641" t="s">
        <v>9451</v>
      </c>
      <c r="E163" s="641" t="s">
        <v>9452</v>
      </c>
    </row>
    <row r="164" spans="1:5" x14ac:dyDescent="0.25">
      <c r="A164" s="641" t="s">
        <v>9352</v>
      </c>
      <c r="B164" s="641" t="s">
        <v>9449</v>
      </c>
      <c r="C164" s="641" t="s">
        <v>9450</v>
      </c>
      <c r="D164" s="641" t="s">
        <v>9453</v>
      </c>
      <c r="E164" s="641" t="s">
        <v>9454</v>
      </c>
    </row>
    <row r="165" spans="1:5" x14ac:dyDescent="0.25">
      <c r="A165" s="641" t="s">
        <v>9352</v>
      </c>
      <c r="B165" s="641" t="s">
        <v>9449</v>
      </c>
      <c r="C165" s="641" t="s">
        <v>9450</v>
      </c>
      <c r="D165" s="641" t="s">
        <v>9455</v>
      </c>
      <c r="E165" s="641" t="s">
        <v>9456</v>
      </c>
    </row>
    <row r="166" spans="1:5" x14ac:dyDescent="0.25">
      <c r="A166" s="641" t="s">
        <v>9352</v>
      </c>
      <c r="B166" s="641" t="s">
        <v>9449</v>
      </c>
      <c r="C166" s="641" t="s">
        <v>9450</v>
      </c>
      <c r="D166" s="641" t="s">
        <v>9457</v>
      </c>
      <c r="E166" s="641" t="s">
        <v>9458</v>
      </c>
    </row>
    <row r="167" spans="1:5" x14ac:dyDescent="0.25">
      <c r="A167" s="641" t="s">
        <v>9352</v>
      </c>
      <c r="B167" s="641" t="s">
        <v>9449</v>
      </c>
      <c r="C167" s="641" t="s">
        <v>9450</v>
      </c>
      <c r="D167" s="641" t="s">
        <v>9459</v>
      </c>
      <c r="E167" s="641" t="s">
        <v>9460</v>
      </c>
    </row>
    <row r="168" spans="1:5" x14ac:dyDescent="0.25">
      <c r="A168" s="641" t="s">
        <v>9352</v>
      </c>
      <c r="B168" s="641" t="s">
        <v>9449</v>
      </c>
      <c r="C168" s="641" t="s">
        <v>9450</v>
      </c>
      <c r="D168" s="641" t="s">
        <v>9461</v>
      </c>
      <c r="E168" s="641" t="s">
        <v>9462</v>
      </c>
    </row>
    <row r="169" spans="1:5" x14ac:dyDescent="0.25">
      <c r="A169" s="641" t="s">
        <v>9352</v>
      </c>
      <c r="B169" s="641" t="s">
        <v>9449</v>
      </c>
      <c r="C169" s="641" t="s">
        <v>9450</v>
      </c>
      <c r="D169" s="641" t="s">
        <v>9463</v>
      </c>
      <c r="E169" s="641" t="s">
        <v>9464</v>
      </c>
    </row>
    <row r="170" spans="1:5" x14ac:dyDescent="0.25">
      <c r="A170" s="641" t="s">
        <v>9352</v>
      </c>
      <c r="B170" s="641" t="s">
        <v>9449</v>
      </c>
      <c r="C170" s="641" t="s">
        <v>9450</v>
      </c>
      <c r="D170" s="641" t="s">
        <v>9465</v>
      </c>
      <c r="E170" s="641" t="s">
        <v>9466</v>
      </c>
    </row>
    <row r="171" spans="1:5" x14ac:dyDescent="0.25">
      <c r="A171" s="641" t="s">
        <v>9352</v>
      </c>
      <c r="B171" s="641" t="s">
        <v>9467</v>
      </c>
      <c r="C171" s="641" t="s">
        <v>9468</v>
      </c>
      <c r="D171" s="641" t="s">
        <v>9469</v>
      </c>
      <c r="E171" s="641" t="s">
        <v>9470</v>
      </c>
    </row>
    <row r="172" spans="1:5" x14ac:dyDescent="0.25">
      <c r="A172" s="641" t="s">
        <v>9471</v>
      </c>
      <c r="B172" s="641" t="s">
        <v>9355</v>
      </c>
      <c r="C172" s="641" t="s">
        <v>9356</v>
      </c>
      <c r="D172" s="641" t="s">
        <v>9472</v>
      </c>
      <c r="E172" s="641" t="s">
        <v>9473</v>
      </c>
    </row>
    <row r="173" spans="1:5" x14ac:dyDescent="0.25">
      <c r="A173" s="641" t="s">
        <v>9471</v>
      </c>
      <c r="B173" s="641" t="s">
        <v>9355</v>
      </c>
      <c r="C173" s="641" t="s">
        <v>9356</v>
      </c>
      <c r="D173" s="641" t="s">
        <v>9474</v>
      </c>
      <c r="E173" s="641" t="s">
        <v>9475</v>
      </c>
    </row>
    <row r="174" spans="1:5" x14ac:dyDescent="0.25">
      <c r="A174" s="641" t="s">
        <v>9476</v>
      </c>
      <c r="B174" s="641" t="s">
        <v>9112</v>
      </c>
      <c r="C174" s="641" t="s">
        <v>9113</v>
      </c>
      <c r="D174" s="641" t="s">
        <v>9477</v>
      </c>
      <c r="E174" s="641" t="s">
        <v>9478</v>
      </c>
    </row>
    <row r="175" spans="1:5" x14ac:dyDescent="0.25">
      <c r="A175" s="641" t="s">
        <v>9476</v>
      </c>
      <c r="B175" s="641" t="s">
        <v>9112</v>
      </c>
      <c r="C175" s="641" t="s">
        <v>9113</v>
      </c>
      <c r="D175" s="641" t="s">
        <v>9479</v>
      </c>
      <c r="E175" s="641" t="s">
        <v>9480</v>
      </c>
    </row>
    <row r="176" spans="1:5" x14ac:dyDescent="0.25">
      <c r="A176" s="641" t="s">
        <v>9476</v>
      </c>
      <c r="B176" s="641" t="s">
        <v>9112</v>
      </c>
      <c r="C176" s="641" t="s">
        <v>9113</v>
      </c>
      <c r="D176" s="641" t="s">
        <v>9481</v>
      </c>
      <c r="E176" s="641" t="s">
        <v>9482</v>
      </c>
    </row>
    <row r="177" spans="1:5" x14ac:dyDescent="0.25">
      <c r="A177" s="641" t="s">
        <v>9476</v>
      </c>
      <c r="B177" s="641" t="s">
        <v>9112</v>
      </c>
      <c r="C177" s="641" t="s">
        <v>9113</v>
      </c>
      <c r="D177" s="641" t="s">
        <v>9483</v>
      </c>
      <c r="E177" s="641" t="s">
        <v>9484</v>
      </c>
    </row>
    <row r="178" spans="1:5" x14ac:dyDescent="0.25">
      <c r="A178" s="641" t="s">
        <v>9476</v>
      </c>
      <c r="B178" s="641" t="s">
        <v>9112</v>
      </c>
      <c r="C178" s="641" t="s">
        <v>9113</v>
      </c>
      <c r="D178" s="641" t="s">
        <v>9485</v>
      </c>
      <c r="E178" s="641" t="s">
        <v>9486</v>
      </c>
    </row>
    <row r="179" spans="1:5" x14ac:dyDescent="0.25">
      <c r="A179" s="641" t="s">
        <v>9476</v>
      </c>
      <c r="B179" s="641" t="s">
        <v>9112</v>
      </c>
      <c r="C179" s="641" t="s">
        <v>9113</v>
      </c>
      <c r="D179" s="641" t="s">
        <v>9487</v>
      </c>
      <c r="E179" s="641" t="s">
        <v>9488</v>
      </c>
    </row>
    <row r="180" spans="1:5" x14ac:dyDescent="0.25">
      <c r="A180" s="641" t="s">
        <v>9476</v>
      </c>
      <c r="B180" s="641" t="s">
        <v>9112</v>
      </c>
      <c r="C180" s="641" t="s">
        <v>9113</v>
      </c>
      <c r="D180" s="641" t="s">
        <v>9489</v>
      </c>
      <c r="E180" s="641" t="s">
        <v>9490</v>
      </c>
    </row>
    <row r="181" spans="1:5" x14ac:dyDescent="0.25">
      <c r="A181" s="641" t="s">
        <v>9476</v>
      </c>
      <c r="B181" s="641" t="s">
        <v>9112</v>
      </c>
      <c r="C181" s="641" t="s">
        <v>9113</v>
      </c>
      <c r="D181" s="641" t="s">
        <v>9491</v>
      </c>
      <c r="E181" s="641" t="s">
        <v>9492</v>
      </c>
    </row>
    <row r="182" spans="1:5" x14ac:dyDescent="0.25">
      <c r="A182" s="641" t="s">
        <v>9476</v>
      </c>
      <c r="B182" s="641" t="s">
        <v>9112</v>
      </c>
      <c r="C182" s="641" t="s">
        <v>9113</v>
      </c>
      <c r="D182" s="641" t="s">
        <v>9493</v>
      </c>
      <c r="E182" s="641" t="s">
        <v>9494</v>
      </c>
    </row>
    <row r="183" spans="1:5" x14ac:dyDescent="0.25">
      <c r="A183" s="641" t="s">
        <v>9476</v>
      </c>
      <c r="B183" s="641" t="s">
        <v>9112</v>
      </c>
      <c r="C183" s="641" t="s">
        <v>9113</v>
      </c>
      <c r="D183" s="641" t="s">
        <v>9495</v>
      </c>
      <c r="E183" s="641" t="s">
        <v>9496</v>
      </c>
    </row>
    <row r="184" spans="1:5" x14ac:dyDescent="0.25">
      <c r="A184" s="641" t="s">
        <v>9476</v>
      </c>
      <c r="B184" s="641" t="s">
        <v>9112</v>
      </c>
      <c r="C184" s="641" t="s">
        <v>9113</v>
      </c>
      <c r="D184" s="641" t="s">
        <v>9497</v>
      </c>
      <c r="E184" s="641" t="s">
        <v>9498</v>
      </c>
    </row>
    <row r="185" spans="1:5" x14ac:dyDescent="0.25">
      <c r="A185" s="641" t="s">
        <v>9476</v>
      </c>
      <c r="B185" s="641" t="s">
        <v>9112</v>
      </c>
      <c r="C185" s="641" t="s">
        <v>9113</v>
      </c>
      <c r="D185" s="641" t="s">
        <v>9499</v>
      </c>
      <c r="E185" s="641" t="s">
        <v>9500</v>
      </c>
    </row>
    <row r="186" spans="1:5" x14ac:dyDescent="0.25">
      <c r="A186" s="641" t="s">
        <v>9476</v>
      </c>
      <c r="B186" s="641" t="s">
        <v>9112</v>
      </c>
      <c r="C186" s="641" t="s">
        <v>9113</v>
      </c>
      <c r="D186" s="641" t="s">
        <v>9501</v>
      </c>
      <c r="E186" s="641" t="s">
        <v>9502</v>
      </c>
    </row>
    <row r="187" spans="1:5" x14ac:dyDescent="0.25">
      <c r="A187" s="641" t="s">
        <v>9476</v>
      </c>
      <c r="B187" s="641" t="s">
        <v>9112</v>
      </c>
      <c r="C187" s="641" t="s">
        <v>9113</v>
      </c>
      <c r="D187" s="641" t="s">
        <v>9503</v>
      </c>
      <c r="E187" s="641" t="s">
        <v>9504</v>
      </c>
    </row>
    <row r="188" spans="1:5" x14ac:dyDescent="0.25">
      <c r="A188" s="641" t="s">
        <v>9476</v>
      </c>
      <c r="B188" s="641" t="s">
        <v>9112</v>
      </c>
      <c r="C188" s="641" t="s">
        <v>9113</v>
      </c>
      <c r="D188" s="641" t="s">
        <v>9505</v>
      </c>
      <c r="E188" s="641" t="s">
        <v>9506</v>
      </c>
    </row>
    <row r="189" spans="1:5" x14ac:dyDescent="0.25">
      <c r="A189" s="641" t="s">
        <v>9476</v>
      </c>
      <c r="B189" s="641" t="s">
        <v>9112</v>
      </c>
      <c r="C189" s="641" t="s">
        <v>9113</v>
      </c>
      <c r="D189" s="641" t="s">
        <v>9507</v>
      </c>
      <c r="E189" s="641" t="s">
        <v>9508</v>
      </c>
    </row>
    <row r="190" spans="1:5" x14ac:dyDescent="0.25">
      <c r="A190" s="641" t="s">
        <v>9476</v>
      </c>
      <c r="B190" s="641" t="s">
        <v>9112</v>
      </c>
      <c r="C190" s="641" t="s">
        <v>9113</v>
      </c>
      <c r="D190" s="641" t="s">
        <v>9509</v>
      </c>
      <c r="E190" s="641" t="s">
        <v>9510</v>
      </c>
    </row>
    <row r="191" spans="1:5" x14ac:dyDescent="0.25">
      <c r="A191" s="641" t="s">
        <v>9476</v>
      </c>
      <c r="B191" s="641" t="s">
        <v>9112</v>
      </c>
      <c r="C191" s="641" t="s">
        <v>9113</v>
      </c>
      <c r="D191" s="641" t="s">
        <v>9511</v>
      </c>
      <c r="E191" s="641" t="s">
        <v>9512</v>
      </c>
    </row>
    <row r="192" spans="1:5" x14ac:dyDescent="0.25">
      <c r="A192" s="641" t="s">
        <v>9476</v>
      </c>
      <c r="B192" s="641" t="s">
        <v>9112</v>
      </c>
      <c r="C192" s="641" t="s">
        <v>9113</v>
      </c>
      <c r="D192" s="641" t="s">
        <v>9513</v>
      </c>
      <c r="E192" s="641" t="s">
        <v>9514</v>
      </c>
    </row>
    <row r="193" spans="1:5" x14ac:dyDescent="0.25">
      <c r="A193" s="641" t="s">
        <v>9476</v>
      </c>
      <c r="B193" s="641" t="s">
        <v>9112</v>
      </c>
      <c r="C193" s="641" t="s">
        <v>9113</v>
      </c>
      <c r="D193" s="641" t="s">
        <v>9515</v>
      </c>
      <c r="E193" s="641" t="s">
        <v>9516</v>
      </c>
    </row>
    <row r="194" spans="1:5" x14ac:dyDescent="0.25">
      <c r="A194" s="641" t="s">
        <v>9476</v>
      </c>
      <c r="B194" s="641" t="s">
        <v>9112</v>
      </c>
      <c r="C194" s="641" t="s">
        <v>9113</v>
      </c>
      <c r="D194" s="641" t="s">
        <v>9517</v>
      </c>
      <c r="E194" s="641" t="s">
        <v>9518</v>
      </c>
    </row>
    <row r="195" spans="1:5" x14ac:dyDescent="0.25">
      <c r="A195" s="641" t="s">
        <v>9476</v>
      </c>
      <c r="B195" s="641" t="s">
        <v>9112</v>
      </c>
      <c r="C195" s="641" t="s">
        <v>9113</v>
      </c>
      <c r="D195" s="641" t="s">
        <v>9519</v>
      </c>
      <c r="E195" s="641" t="s">
        <v>9520</v>
      </c>
    </row>
    <row r="196" spans="1:5" x14ac:dyDescent="0.25">
      <c r="A196" s="641" t="s">
        <v>9476</v>
      </c>
      <c r="B196" s="641" t="s">
        <v>9112</v>
      </c>
      <c r="C196" s="641" t="s">
        <v>9113</v>
      </c>
      <c r="D196" s="641" t="s">
        <v>9521</v>
      </c>
      <c r="E196" s="641" t="s">
        <v>9522</v>
      </c>
    </row>
    <row r="197" spans="1:5" x14ac:dyDescent="0.25">
      <c r="A197" s="641" t="s">
        <v>9476</v>
      </c>
      <c r="B197" s="641" t="s">
        <v>9112</v>
      </c>
      <c r="C197" s="641" t="s">
        <v>9113</v>
      </c>
      <c r="D197" s="641" t="s">
        <v>9523</v>
      </c>
      <c r="E197" s="641" t="s">
        <v>9524</v>
      </c>
    </row>
    <row r="198" spans="1:5" x14ac:dyDescent="0.25">
      <c r="A198" s="641" t="s">
        <v>9476</v>
      </c>
      <c r="B198" s="641" t="s">
        <v>9112</v>
      </c>
      <c r="C198" s="641" t="s">
        <v>9113</v>
      </c>
      <c r="D198" s="641" t="s">
        <v>9525</v>
      </c>
      <c r="E198" s="641" t="s">
        <v>9526</v>
      </c>
    </row>
    <row r="199" spans="1:5" x14ac:dyDescent="0.25">
      <c r="A199" s="641" t="s">
        <v>9476</v>
      </c>
      <c r="B199" s="641" t="s">
        <v>9112</v>
      </c>
      <c r="C199" s="641" t="s">
        <v>9113</v>
      </c>
      <c r="D199" s="641" t="s">
        <v>9527</v>
      </c>
      <c r="E199" s="641" t="s">
        <v>9528</v>
      </c>
    </row>
    <row r="200" spans="1:5" x14ac:dyDescent="0.25">
      <c r="A200" s="641" t="s">
        <v>9476</v>
      </c>
      <c r="B200" s="641" t="s">
        <v>9112</v>
      </c>
      <c r="C200" s="641" t="s">
        <v>9113</v>
      </c>
      <c r="D200" s="641" t="s">
        <v>9529</v>
      </c>
      <c r="E200" s="641" t="s">
        <v>9530</v>
      </c>
    </row>
    <row r="201" spans="1:5" x14ac:dyDescent="0.25">
      <c r="A201" s="641" t="s">
        <v>9476</v>
      </c>
      <c r="B201" s="641" t="s">
        <v>9112</v>
      </c>
      <c r="C201" s="641" t="s">
        <v>9113</v>
      </c>
      <c r="D201" s="641" t="s">
        <v>9531</v>
      </c>
      <c r="E201" s="641" t="s">
        <v>9532</v>
      </c>
    </row>
    <row r="202" spans="1:5" x14ac:dyDescent="0.25">
      <c r="A202" s="641" t="s">
        <v>9476</v>
      </c>
      <c r="B202" s="641" t="s">
        <v>9112</v>
      </c>
      <c r="C202" s="641" t="s">
        <v>9113</v>
      </c>
      <c r="D202" s="641" t="s">
        <v>9533</v>
      </c>
      <c r="E202" s="641" t="s">
        <v>9534</v>
      </c>
    </row>
    <row r="203" spans="1:5" x14ac:dyDescent="0.25">
      <c r="A203" s="641" t="s">
        <v>9476</v>
      </c>
      <c r="B203" s="641" t="s">
        <v>9112</v>
      </c>
      <c r="C203" s="641" t="s">
        <v>9113</v>
      </c>
      <c r="D203" s="641" t="s">
        <v>9535</v>
      </c>
      <c r="E203" s="641" t="s">
        <v>9536</v>
      </c>
    </row>
    <row r="204" spans="1:5" x14ac:dyDescent="0.25">
      <c r="A204" s="641" t="s">
        <v>9476</v>
      </c>
      <c r="B204" s="641" t="s">
        <v>9441</v>
      </c>
      <c r="C204" s="641" t="s">
        <v>9442</v>
      </c>
      <c r="D204" s="641" t="s">
        <v>9537</v>
      </c>
      <c r="E204" s="641" t="s">
        <v>9538</v>
      </c>
    </row>
    <row r="205" spans="1:5" x14ac:dyDescent="0.25">
      <c r="A205" s="641" t="s">
        <v>9476</v>
      </c>
      <c r="B205" s="641" t="s">
        <v>9441</v>
      </c>
      <c r="C205" s="641" t="s">
        <v>9442</v>
      </c>
      <c r="D205" s="641" t="s">
        <v>9539</v>
      </c>
      <c r="E205" s="641" t="s">
        <v>9540</v>
      </c>
    </row>
    <row r="206" spans="1:5" x14ac:dyDescent="0.25">
      <c r="A206" s="641" t="s">
        <v>9476</v>
      </c>
      <c r="B206" s="641" t="s">
        <v>9441</v>
      </c>
      <c r="C206" s="641" t="s">
        <v>9442</v>
      </c>
      <c r="D206" s="641" t="s">
        <v>9541</v>
      </c>
      <c r="E206" s="641" t="s">
        <v>9542</v>
      </c>
    </row>
    <row r="207" spans="1:5" x14ac:dyDescent="0.25">
      <c r="A207" s="641" t="s">
        <v>9476</v>
      </c>
      <c r="B207" s="641" t="s">
        <v>9441</v>
      </c>
      <c r="C207" s="641" t="s">
        <v>9442</v>
      </c>
      <c r="D207" s="641" t="s">
        <v>9543</v>
      </c>
      <c r="E207" s="641" t="s">
        <v>9544</v>
      </c>
    </row>
    <row r="208" spans="1:5" x14ac:dyDescent="0.25">
      <c r="A208" s="641" t="s">
        <v>9476</v>
      </c>
      <c r="B208" s="641" t="s">
        <v>9441</v>
      </c>
      <c r="C208" s="641" t="s">
        <v>9442</v>
      </c>
      <c r="D208" s="641" t="s">
        <v>9545</v>
      </c>
      <c r="E208" s="641" t="s">
        <v>9546</v>
      </c>
    </row>
    <row r="209" spans="1:5" x14ac:dyDescent="0.25">
      <c r="A209" s="641" t="s">
        <v>9476</v>
      </c>
      <c r="B209" s="641" t="s">
        <v>9441</v>
      </c>
      <c r="C209" s="641" t="s">
        <v>9442</v>
      </c>
      <c r="D209" s="641" t="s">
        <v>9547</v>
      </c>
      <c r="E209" s="641" t="s">
        <v>9548</v>
      </c>
    </row>
    <row r="210" spans="1:5" x14ac:dyDescent="0.25">
      <c r="A210" s="641" t="s">
        <v>9476</v>
      </c>
      <c r="B210" s="641" t="s">
        <v>9441</v>
      </c>
      <c r="C210" s="641" t="s">
        <v>9442</v>
      </c>
      <c r="D210" s="641" t="s">
        <v>9549</v>
      </c>
      <c r="E210" s="641" t="s">
        <v>9550</v>
      </c>
    </row>
    <row r="211" spans="1:5" x14ac:dyDescent="0.25">
      <c r="A211" s="641" t="s">
        <v>9476</v>
      </c>
      <c r="B211" s="641" t="s">
        <v>9441</v>
      </c>
      <c r="C211" s="641" t="s">
        <v>9442</v>
      </c>
      <c r="D211" s="641" t="s">
        <v>9551</v>
      </c>
      <c r="E211" s="641" t="s">
        <v>9552</v>
      </c>
    </row>
    <row r="212" spans="1:5" x14ac:dyDescent="0.25">
      <c r="A212" s="641" t="s">
        <v>9476</v>
      </c>
      <c r="B212" s="641" t="s">
        <v>9441</v>
      </c>
      <c r="C212" s="641" t="s">
        <v>9442</v>
      </c>
      <c r="D212" s="641" t="s">
        <v>9553</v>
      </c>
      <c r="E212" s="641" t="s">
        <v>9554</v>
      </c>
    </row>
    <row r="213" spans="1:5" x14ac:dyDescent="0.25">
      <c r="A213" s="641" t="s">
        <v>9476</v>
      </c>
      <c r="B213" s="641" t="s">
        <v>9441</v>
      </c>
      <c r="C213" s="641" t="s">
        <v>9442</v>
      </c>
      <c r="D213" s="641" t="s">
        <v>9555</v>
      </c>
      <c r="E213" s="641" t="s">
        <v>9556</v>
      </c>
    </row>
    <row r="214" spans="1:5" x14ac:dyDescent="0.25">
      <c r="A214" s="641" t="s">
        <v>9476</v>
      </c>
      <c r="B214" s="641" t="s">
        <v>9441</v>
      </c>
      <c r="C214" s="641" t="s">
        <v>9442</v>
      </c>
      <c r="D214" s="641" t="s">
        <v>9557</v>
      </c>
      <c r="E214" s="641" t="s">
        <v>9558</v>
      </c>
    </row>
    <row r="215" spans="1:5" x14ac:dyDescent="0.25">
      <c r="A215" s="641" t="s">
        <v>9476</v>
      </c>
      <c r="B215" s="641" t="s">
        <v>9441</v>
      </c>
      <c r="C215" s="641" t="s">
        <v>9442</v>
      </c>
      <c r="D215" s="641" t="s">
        <v>9559</v>
      </c>
      <c r="E215" s="641" t="s">
        <v>9560</v>
      </c>
    </row>
    <row r="216" spans="1:5" x14ac:dyDescent="0.25">
      <c r="A216" s="641" t="s">
        <v>9476</v>
      </c>
      <c r="B216" s="641" t="s">
        <v>9441</v>
      </c>
      <c r="C216" s="641" t="s">
        <v>9442</v>
      </c>
      <c r="D216" s="641" t="s">
        <v>9561</v>
      </c>
      <c r="E216" s="641" t="s">
        <v>9562</v>
      </c>
    </row>
    <row r="217" spans="1:5" x14ac:dyDescent="0.25">
      <c r="A217" s="641" t="s">
        <v>9476</v>
      </c>
      <c r="B217" s="641" t="s">
        <v>9441</v>
      </c>
      <c r="C217" s="641" t="s">
        <v>9442</v>
      </c>
      <c r="D217" s="641" t="s">
        <v>9563</v>
      </c>
      <c r="E217" s="641" t="s">
        <v>9564</v>
      </c>
    </row>
    <row r="218" spans="1:5" x14ac:dyDescent="0.25">
      <c r="A218" s="641" t="s">
        <v>9476</v>
      </c>
      <c r="B218" s="641" t="s">
        <v>9565</v>
      </c>
      <c r="C218" s="641" t="s">
        <v>9566</v>
      </c>
      <c r="D218" s="641" t="s">
        <v>9567</v>
      </c>
      <c r="E218" s="641" t="s">
        <v>9568</v>
      </c>
    </row>
    <row r="219" spans="1:5" x14ac:dyDescent="0.25">
      <c r="A219" s="641" t="s">
        <v>9476</v>
      </c>
      <c r="B219" s="641" t="s">
        <v>9565</v>
      </c>
      <c r="C219" s="641" t="s">
        <v>9566</v>
      </c>
      <c r="D219" s="641" t="s">
        <v>9569</v>
      </c>
      <c r="E219" s="641" t="s">
        <v>9570</v>
      </c>
    </row>
    <row r="220" spans="1:5" x14ac:dyDescent="0.25">
      <c r="A220" s="641" t="s">
        <v>9476</v>
      </c>
      <c r="B220" s="641" t="s">
        <v>9565</v>
      </c>
      <c r="C220" s="641" t="s">
        <v>9566</v>
      </c>
      <c r="D220" s="641" t="s">
        <v>9571</v>
      </c>
      <c r="E220" s="641" t="s">
        <v>9572</v>
      </c>
    </row>
    <row r="221" spans="1:5" x14ac:dyDescent="0.25">
      <c r="A221" s="641" t="s">
        <v>9476</v>
      </c>
      <c r="B221" s="641" t="s">
        <v>9565</v>
      </c>
      <c r="C221" s="641" t="s">
        <v>9566</v>
      </c>
      <c r="D221" s="641" t="s">
        <v>9573</v>
      </c>
      <c r="E221" s="641" t="s">
        <v>9574</v>
      </c>
    </row>
    <row r="222" spans="1:5" x14ac:dyDescent="0.25">
      <c r="A222" s="641" t="s">
        <v>9476</v>
      </c>
      <c r="B222" s="641" t="s">
        <v>9565</v>
      </c>
      <c r="C222" s="641" t="s">
        <v>9566</v>
      </c>
      <c r="D222" s="641" t="s">
        <v>9575</v>
      </c>
      <c r="E222" s="641" t="s">
        <v>9576</v>
      </c>
    </row>
    <row r="223" spans="1:5" x14ac:dyDescent="0.25">
      <c r="A223" s="641" t="s">
        <v>9476</v>
      </c>
      <c r="B223" s="641" t="s">
        <v>9565</v>
      </c>
      <c r="C223" s="641" t="s">
        <v>9566</v>
      </c>
      <c r="D223" s="641" t="s">
        <v>9577</v>
      </c>
      <c r="E223" s="641" t="s">
        <v>9578</v>
      </c>
    </row>
    <row r="224" spans="1:5" x14ac:dyDescent="0.25">
      <c r="A224" s="641" t="s">
        <v>9476</v>
      </c>
      <c r="B224" s="641" t="s">
        <v>9565</v>
      </c>
      <c r="C224" s="641" t="s">
        <v>9566</v>
      </c>
      <c r="D224" s="641" t="s">
        <v>9579</v>
      </c>
      <c r="E224" s="641" t="s">
        <v>9580</v>
      </c>
    </row>
    <row r="225" spans="1:5" x14ac:dyDescent="0.25">
      <c r="A225" s="641" t="s">
        <v>9476</v>
      </c>
      <c r="B225" s="641" t="s">
        <v>9565</v>
      </c>
      <c r="C225" s="641" t="s">
        <v>9566</v>
      </c>
      <c r="D225" s="641" t="s">
        <v>9581</v>
      </c>
      <c r="E225" s="641" t="s">
        <v>9582</v>
      </c>
    </row>
    <row r="226" spans="1:5" x14ac:dyDescent="0.25">
      <c r="A226" s="641" t="s">
        <v>9476</v>
      </c>
      <c r="B226" s="641" t="s">
        <v>9565</v>
      </c>
      <c r="C226" s="641" t="s">
        <v>9566</v>
      </c>
      <c r="D226" s="641" t="s">
        <v>9583</v>
      </c>
      <c r="E226" s="641" t="s">
        <v>9584</v>
      </c>
    </row>
    <row r="227" spans="1:5" x14ac:dyDescent="0.25">
      <c r="A227" s="641" t="s">
        <v>9476</v>
      </c>
      <c r="B227" s="641" t="s">
        <v>9565</v>
      </c>
      <c r="C227" s="641" t="s">
        <v>9566</v>
      </c>
      <c r="D227" s="641" t="s">
        <v>9585</v>
      </c>
      <c r="E227" s="641" t="s">
        <v>9586</v>
      </c>
    </row>
    <row r="228" spans="1:5" x14ac:dyDescent="0.25">
      <c r="A228" s="641" t="s">
        <v>9476</v>
      </c>
      <c r="B228" s="641" t="s">
        <v>9565</v>
      </c>
      <c r="C228" s="641" t="s">
        <v>9566</v>
      </c>
      <c r="D228" s="641" t="s">
        <v>9587</v>
      </c>
      <c r="E228" s="641" t="s">
        <v>9588</v>
      </c>
    </row>
    <row r="229" spans="1:5" x14ac:dyDescent="0.25">
      <c r="A229" s="641" t="s">
        <v>9476</v>
      </c>
      <c r="B229" s="641" t="s">
        <v>9565</v>
      </c>
      <c r="C229" s="641" t="s">
        <v>9566</v>
      </c>
      <c r="D229" s="641" t="s">
        <v>9589</v>
      </c>
      <c r="E229" s="641" t="s">
        <v>9590</v>
      </c>
    </row>
    <row r="230" spans="1:5" x14ac:dyDescent="0.25">
      <c r="A230" s="641" t="s">
        <v>9476</v>
      </c>
      <c r="B230" s="641" t="s">
        <v>9565</v>
      </c>
      <c r="C230" s="641" t="s">
        <v>9566</v>
      </c>
      <c r="D230" s="641" t="s">
        <v>9591</v>
      </c>
      <c r="E230" s="641" t="s">
        <v>9592</v>
      </c>
    </row>
    <row r="231" spans="1:5" x14ac:dyDescent="0.25">
      <c r="A231" s="641" t="s">
        <v>9476</v>
      </c>
      <c r="B231" s="641" t="s">
        <v>9565</v>
      </c>
      <c r="C231" s="641" t="s">
        <v>9566</v>
      </c>
      <c r="D231" s="641" t="s">
        <v>9593</v>
      </c>
      <c r="E231" s="641" t="s">
        <v>9594</v>
      </c>
    </row>
    <row r="232" spans="1:5" x14ac:dyDescent="0.25">
      <c r="A232" s="641" t="s">
        <v>9476</v>
      </c>
      <c r="B232" s="641" t="s">
        <v>9565</v>
      </c>
      <c r="C232" s="641" t="s">
        <v>9566</v>
      </c>
      <c r="D232" s="641" t="s">
        <v>9595</v>
      </c>
      <c r="E232" s="641" t="s">
        <v>9596</v>
      </c>
    </row>
    <row r="233" spans="1:5" x14ac:dyDescent="0.25">
      <c r="A233" s="641" t="s">
        <v>9476</v>
      </c>
      <c r="B233" s="641" t="s">
        <v>9565</v>
      </c>
      <c r="C233" s="641" t="s">
        <v>9566</v>
      </c>
      <c r="D233" s="641" t="s">
        <v>9597</v>
      </c>
      <c r="E233" s="641" t="s">
        <v>9598</v>
      </c>
    </row>
    <row r="234" spans="1:5" x14ac:dyDescent="0.25">
      <c r="A234" s="641" t="s">
        <v>9476</v>
      </c>
      <c r="B234" s="641" t="s">
        <v>9565</v>
      </c>
      <c r="C234" s="641" t="s">
        <v>9566</v>
      </c>
      <c r="D234" s="641" t="s">
        <v>9599</v>
      </c>
      <c r="E234" s="641" t="s">
        <v>9600</v>
      </c>
    </row>
    <row r="235" spans="1:5" x14ac:dyDescent="0.25">
      <c r="A235" s="641" t="s">
        <v>9476</v>
      </c>
      <c r="B235" s="641" t="s">
        <v>9565</v>
      </c>
      <c r="C235" s="641" t="s">
        <v>9566</v>
      </c>
      <c r="D235" s="641" t="s">
        <v>9601</v>
      </c>
      <c r="E235" s="641" t="s">
        <v>9602</v>
      </c>
    </row>
    <row r="236" spans="1:5" x14ac:dyDescent="0.25">
      <c r="A236" s="641" t="s">
        <v>9476</v>
      </c>
      <c r="B236" s="641" t="s">
        <v>9565</v>
      </c>
      <c r="C236" s="641" t="s">
        <v>9566</v>
      </c>
      <c r="D236" s="641" t="s">
        <v>9603</v>
      </c>
      <c r="E236" s="641" t="s">
        <v>9604</v>
      </c>
    </row>
    <row r="237" spans="1:5" x14ac:dyDescent="0.25">
      <c r="A237" s="641" t="s">
        <v>9476</v>
      </c>
      <c r="B237" s="641" t="s">
        <v>9565</v>
      </c>
      <c r="C237" s="641" t="s">
        <v>9566</v>
      </c>
      <c r="D237" s="641" t="s">
        <v>9605</v>
      </c>
      <c r="E237" s="641" t="s">
        <v>9606</v>
      </c>
    </row>
    <row r="238" spans="1:5" x14ac:dyDescent="0.25">
      <c r="A238" s="641" t="s">
        <v>9476</v>
      </c>
      <c r="B238" s="641" t="s">
        <v>9565</v>
      </c>
      <c r="C238" s="641" t="s">
        <v>9566</v>
      </c>
      <c r="D238" s="641" t="s">
        <v>9607</v>
      </c>
      <c r="E238" s="641" t="s">
        <v>9608</v>
      </c>
    </row>
    <row r="239" spans="1:5" x14ac:dyDescent="0.25">
      <c r="A239" s="641" t="s">
        <v>9476</v>
      </c>
      <c r="B239" s="641" t="s">
        <v>9565</v>
      </c>
      <c r="C239" s="641" t="s">
        <v>9566</v>
      </c>
      <c r="D239" s="641" t="s">
        <v>9609</v>
      </c>
      <c r="E239" s="641" t="s">
        <v>9610</v>
      </c>
    </row>
    <row r="240" spans="1:5" x14ac:dyDescent="0.25">
      <c r="A240" s="641" t="s">
        <v>9476</v>
      </c>
      <c r="B240" s="641" t="s">
        <v>9565</v>
      </c>
      <c r="C240" s="641" t="s">
        <v>9566</v>
      </c>
      <c r="D240" s="641" t="s">
        <v>9611</v>
      </c>
      <c r="E240" s="641" t="s">
        <v>9612</v>
      </c>
    </row>
    <row r="241" spans="1:5" x14ac:dyDescent="0.25">
      <c r="A241" s="641" t="s">
        <v>9476</v>
      </c>
      <c r="B241" s="641" t="s">
        <v>9565</v>
      </c>
      <c r="C241" s="641" t="s">
        <v>9566</v>
      </c>
      <c r="D241" s="641" t="s">
        <v>9613</v>
      </c>
      <c r="E241" s="641" t="s">
        <v>9614</v>
      </c>
    </row>
    <row r="242" spans="1:5" x14ac:dyDescent="0.25">
      <c r="A242" s="641" t="s">
        <v>9476</v>
      </c>
      <c r="B242" s="641" t="s">
        <v>9565</v>
      </c>
      <c r="C242" s="641" t="s">
        <v>9566</v>
      </c>
      <c r="D242" s="641" t="s">
        <v>9615</v>
      </c>
      <c r="E242" s="641" t="s">
        <v>9616</v>
      </c>
    </row>
    <row r="243" spans="1:5" x14ac:dyDescent="0.25">
      <c r="A243" s="641" t="s">
        <v>9476</v>
      </c>
      <c r="B243" s="641" t="s">
        <v>9565</v>
      </c>
      <c r="C243" s="641" t="s">
        <v>9566</v>
      </c>
      <c r="D243" s="641" t="s">
        <v>9617</v>
      </c>
      <c r="E243" s="641" t="s">
        <v>9618</v>
      </c>
    </row>
    <row r="244" spans="1:5" x14ac:dyDescent="0.25">
      <c r="A244" s="641" t="s">
        <v>9476</v>
      </c>
      <c r="B244" s="641" t="s">
        <v>9565</v>
      </c>
      <c r="C244" s="641" t="s">
        <v>9566</v>
      </c>
      <c r="D244" s="641" t="s">
        <v>9619</v>
      </c>
      <c r="E244" s="641" t="s">
        <v>9620</v>
      </c>
    </row>
    <row r="245" spans="1:5" x14ac:dyDescent="0.25">
      <c r="A245" s="641" t="s">
        <v>9476</v>
      </c>
      <c r="B245" s="641" t="s">
        <v>9565</v>
      </c>
      <c r="C245" s="641" t="s">
        <v>9566</v>
      </c>
      <c r="D245" s="641" t="s">
        <v>9621</v>
      </c>
      <c r="E245" s="641" t="s">
        <v>9622</v>
      </c>
    </row>
    <row r="246" spans="1:5" x14ac:dyDescent="0.25">
      <c r="A246" s="641" t="s">
        <v>9476</v>
      </c>
      <c r="B246" s="641" t="s">
        <v>9565</v>
      </c>
      <c r="C246" s="641" t="s">
        <v>9566</v>
      </c>
      <c r="D246" s="641" t="s">
        <v>9623</v>
      </c>
      <c r="E246" s="641" t="s">
        <v>9624</v>
      </c>
    </row>
    <row r="247" spans="1:5" x14ac:dyDescent="0.25">
      <c r="A247" s="641" t="s">
        <v>9476</v>
      </c>
      <c r="B247" s="641" t="s">
        <v>9565</v>
      </c>
      <c r="C247" s="641" t="s">
        <v>9566</v>
      </c>
      <c r="D247" s="641" t="s">
        <v>9625</v>
      </c>
      <c r="E247" s="641" t="s">
        <v>9626</v>
      </c>
    </row>
    <row r="248" spans="1:5" x14ac:dyDescent="0.25">
      <c r="A248" s="641" t="s">
        <v>9476</v>
      </c>
      <c r="B248" s="641" t="s">
        <v>9565</v>
      </c>
      <c r="C248" s="641" t="s">
        <v>9566</v>
      </c>
      <c r="D248" s="641" t="s">
        <v>9627</v>
      </c>
      <c r="E248" s="641" t="s">
        <v>9628</v>
      </c>
    </row>
    <row r="249" spans="1:5" x14ac:dyDescent="0.25">
      <c r="A249" s="641" t="s">
        <v>9476</v>
      </c>
      <c r="B249" s="641" t="s">
        <v>9629</v>
      </c>
      <c r="C249" s="641" t="s">
        <v>1573</v>
      </c>
      <c r="D249" s="641" t="s">
        <v>9630</v>
      </c>
      <c r="E249" s="641" t="s">
        <v>9631</v>
      </c>
    </row>
    <row r="250" spans="1:5" x14ac:dyDescent="0.25">
      <c r="A250" s="641" t="s">
        <v>9476</v>
      </c>
      <c r="B250" s="641" t="s">
        <v>9629</v>
      </c>
      <c r="C250" s="641" t="s">
        <v>1573</v>
      </c>
      <c r="D250" s="641" t="s">
        <v>9632</v>
      </c>
      <c r="E250" s="641" t="s">
        <v>9633</v>
      </c>
    </row>
    <row r="251" spans="1:5" x14ac:dyDescent="0.25">
      <c r="A251" s="641" t="s">
        <v>9476</v>
      </c>
      <c r="B251" s="641" t="s">
        <v>9629</v>
      </c>
      <c r="C251" s="641" t="s">
        <v>1573</v>
      </c>
      <c r="D251" s="641" t="s">
        <v>9634</v>
      </c>
      <c r="E251" s="641" t="s">
        <v>9635</v>
      </c>
    </row>
    <row r="252" spans="1:5" x14ac:dyDescent="0.25">
      <c r="A252" s="641" t="s">
        <v>9476</v>
      </c>
      <c r="B252" s="641" t="s">
        <v>9629</v>
      </c>
      <c r="C252" s="641" t="s">
        <v>1573</v>
      </c>
      <c r="D252" s="641" t="s">
        <v>9636</v>
      </c>
      <c r="E252" s="641" t="s">
        <v>9637</v>
      </c>
    </row>
    <row r="253" spans="1:5" x14ac:dyDescent="0.25">
      <c r="A253" s="641" t="s">
        <v>9476</v>
      </c>
      <c r="B253" s="641" t="s">
        <v>9629</v>
      </c>
      <c r="C253" s="641" t="s">
        <v>1573</v>
      </c>
      <c r="D253" s="641" t="s">
        <v>9638</v>
      </c>
      <c r="E253" s="641" t="s">
        <v>9639</v>
      </c>
    </row>
    <row r="254" spans="1:5" x14ac:dyDescent="0.25">
      <c r="A254" s="641" t="s">
        <v>9476</v>
      </c>
      <c r="B254" s="641" t="s">
        <v>9629</v>
      </c>
      <c r="C254" s="641" t="s">
        <v>1573</v>
      </c>
      <c r="D254" s="641" t="s">
        <v>9640</v>
      </c>
      <c r="E254" s="641" t="s">
        <v>9641</v>
      </c>
    </row>
    <row r="255" spans="1:5" x14ac:dyDescent="0.25">
      <c r="A255" s="641" t="s">
        <v>9476</v>
      </c>
      <c r="B255" s="641" t="s">
        <v>9629</v>
      </c>
      <c r="C255" s="641" t="s">
        <v>1573</v>
      </c>
      <c r="D255" s="641" t="s">
        <v>9642</v>
      </c>
      <c r="E255" s="641" t="s">
        <v>9643</v>
      </c>
    </row>
    <row r="256" spans="1:5" x14ac:dyDescent="0.25">
      <c r="A256" s="641" t="s">
        <v>9476</v>
      </c>
      <c r="B256" s="641" t="s">
        <v>9629</v>
      </c>
      <c r="C256" s="641" t="s">
        <v>1573</v>
      </c>
      <c r="D256" s="641" t="s">
        <v>9644</v>
      </c>
      <c r="E256" s="641" t="s">
        <v>9645</v>
      </c>
    </row>
    <row r="257" spans="1:5" x14ac:dyDescent="0.25">
      <c r="A257" s="641" t="s">
        <v>9476</v>
      </c>
      <c r="B257" s="641" t="s">
        <v>9629</v>
      </c>
      <c r="C257" s="641" t="s">
        <v>1573</v>
      </c>
      <c r="D257" s="641" t="s">
        <v>9646</v>
      </c>
      <c r="E257" s="641" t="s">
        <v>9647</v>
      </c>
    </row>
    <row r="258" spans="1:5" x14ac:dyDescent="0.25">
      <c r="A258" s="641" t="s">
        <v>9476</v>
      </c>
      <c r="B258" s="641" t="s">
        <v>9629</v>
      </c>
      <c r="C258" s="641" t="s">
        <v>1573</v>
      </c>
      <c r="D258" s="641" t="s">
        <v>9648</v>
      </c>
      <c r="E258" s="641" t="s">
        <v>9649</v>
      </c>
    </row>
    <row r="259" spans="1:5" x14ac:dyDescent="0.25">
      <c r="A259" s="641" t="s">
        <v>9476</v>
      </c>
      <c r="B259" s="641" t="s">
        <v>9629</v>
      </c>
      <c r="C259" s="641" t="s">
        <v>1573</v>
      </c>
      <c r="D259" s="641" t="s">
        <v>9650</v>
      </c>
      <c r="E259" s="641" t="s">
        <v>9651</v>
      </c>
    </row>
    <row r="260" spans="1:5" x14ac:dyDescent="0.25">
      <c r="A260" s="641" t="s">
        <v>9476</v>
      </c>
      <c r="B260" s="641" t="s">
        <v>9629</v>
      </c>
      <c r="C260" s="641" t="s">
        <v>1573</v>
      </c>
      <c r="D260" s="641" t="s">
        <v>9652</v>
      </c>
      <c r="E260" s="641" t="s">
        <v>9653</v>
      </c>
    </row>
    <row r="261" spans="1:5" x14ac:dyDescent="0.25">
      <c r="A261" s="641" t="s">
        <v>9476</v>
      </c>
      <c r="B261" s="641" t="s">
        <v>9629</v>
      </c>
      <c r="C261" s="641" t="s">
        <v>1573</v>
      </c>
      <c r="D261" s="641" t="s">
        <v>9654</v>
      </c>
      <c r="E261" s="641" t="s">
        <v>9655</v>
      </c>
    </row>
    <row r="262" spans="1:5" x14ac:dyDescent="0.25">
      <c r="A262" s="641" t="s">
        <v>9476</v>
      </c>
      <c r="B262" s="641" t="s">
        <v>9629</v>
      </c>
      <c r="C262" s="641" t="s">
        <v>1573</v>
      </c>
      <c r="D262" s="641" t="s">
        <v>9656</v>
      </c>
      <c r="E262" s="641" t="s">
        <v>9657</v>
      </c>
    </row>
    <row r="263" spans="1:5" x14ac:dyDescent="0.25">
      <c r="A263" s="641" t="s">
        <v>9476</v>
      </c>
      <c r="B263" s="641" t="s">
        <v>9629</v>
      </c>
      <c r="C263" s="641" t="s">
        <v>1573</v>
      </c>
      <c r="D263" s="641" t="s">
        <v>9658</v>
      </c>
      <c r="E263" s="641" t="s">
        <v>9659</v>
      </c>
    </row>
    <row r="264" spans="1:5" x14ac:dyDescent="0.25">
      <c r="A264" s="641" t="s">
        <v>9476</v>
      </c>
      <c r="B264" s="641" t="s">
        <v>9629</v>
      </c>
      <c r="C264" s="641" t="s">
        <v>1573</v>
      </c>
      <c r="D264" s="641" t="s">
        <v>9660</v>
      </c>
      <c r="E264" s="641" t="s">
        <v>9661</v>
      </c>
    </row>
    <row r="265" spans="1:5" x14ac:dyDescent="0.25">
      <c r="A265" s="641" t="s">
        <v>9476</v>
      </c>
      <c r="B265" s="641" t="s">
        <v>9629</v>
      </c>
      <c r="C265" s="641" t="s">
        <v>1573</v>
      </c>
      <c r="D265" s="641" t="s">
        <v>9662</v>
      </c>
      <c r="E265" s="641" t="s">
        <v>9663</v>
      </c>
    </row>
    <row r="266" spans="1:5" x14ac:dyDescent="0.25">
      <c r="A266" s="641" t="s">
        <v>9476</v>
      </c>
      <c r="B266" s="641" t="s">
        <v>9629</v>
      </c>
      <c r="C266" s="641" t="s">
        <v>1573</v>
      </c>
      <c r="D266" s="641" t="s">
        <v>9664</v>
      </c>
      <c r="E266" s="641" t="s">
        <v>9665</v>
      </c>
    </row>
    <row r="267" spans="1:5" x14ac:dyDescent="0.25">
      <c r="A267" s="641" t="s">
        <v>9476</v>
      </c>
      <c r="B267" s="641" t="s">
        <v>9629</v>
      </c>
      <c r="C267" s="641" t="s">
        <v>1573</v>
      </c>
      <c r="D267" s="641" t="s">
        <v>9666</v>
      </c>
      <c r="E267" s="641" t="s">
        <v>9667</v>
      </c>
    </row>
    <row r="268" spans="1:5" x14ac:dyDescent="0.25">
      <c r="A268" s="641" t="s">
        <v>9476</v>
      </c>
      <c r="B268" s="641" t="s">
        <v>9629</v>
      </c>
      <c r="C268" s="641" t="s">
        <v>1573</v>
      </c>
      <c r="D268" s="641" t="s">
        <v>9668</v>
      </c>
      <c r="E268" s="641" t="s">
        <v>9669</v>
      </c>
    </row>
    <row r="269" spans="1:5" x14ac:dyDescent="0.25">
      <c r="A269" s="641" t="s">
        <v>9476</v>
      </c>
      <c r="B269" s="641" t="s">
        <v>9629</v>
      </c>
      <c r="C269" s="641" t="s">
        <v>1573</v>
      </c>
      <c r="D269" s="641" t="s">
        <v>9670</v>
      </c>
      <c r="E269" s="641" t="s">
        <v>9671</v>
      </c>
    </row>
    <row r="270" spans="1:5" x14ac:dyDescent="0.25">
      <c r="A270" s="641" t="s">
        <v>9476</v>
      </c>
      <c r="B270" s="641" t="s">
        <v>9629</v>
      </c>
      <c r="C270" s="641" t="s">
        <v>1573</v>
      </c>
      <c r="D270" s="641" t="s">
        <v>9672</v>
      </c>
      <c r="E270" s="641" t="s">
        <v>9673</v>
      </c>
    </row>
    <row r="271" spans="1:5" x14ac:dyDescent="0.25">
      <c r="A271" s="641" t="s">
        <v>9476</v>
      </c>
      <c r="B271" s="641" t="s">
        <v>9629</v>
      </c>
      <c r="C271" s="641" t="s">
        <v>1573</v>
      </c>
      <c r="D271" s="641" t="s">
        <v>9674</v>
      </c>
      <c r="E271" s="641" t="s">
        <v>9675</v>
      </c>
    </row>
    <row r="272" spans="1:5" x14ac:dyDescent="0.25">
      <c r="A272" s="641" t="s">
        <v>9476</v>
      </c>
      <c r="B272" s="641" t="s">
        <v>9629</v>
      </c>
      <c r="C272" s="641" t="s">
        <v>1573</v>
      </c>
      <c r="D272" s="641" t="s">
        <v>9676</v>
      </c>
      <c r="E272" s="641" t="s">
        <v>9677</v>
      </c>
    </row>
    <row r="273" spans="1:5" x14ac:dyDescent="0.25">
      <c r="A273" s="641" t="s">
        <v>9476</v>
      </c>
      <c r="B273" s="641" t="s">
        <v>9629</v>
      </c>
      <c r="C273" s="641" t="s">
        <v>1573</v>
      </c>
      <c r="D273" s="641" t="s">
        <v>9678</v>
      </c>
      <c r="E273" s="641" t="s">
        <v>9679</v>
      </c>
    </row>
    <row r="274" spans="1:5" x14ac:dyDescent="0.25">
      <c r="A274" s="641" t="s">
        <v>9476</v>
      </c>
      <c r="B274" s="641" t="s">
        <v>9629</v>
      </c>
      <c r="C274" s="641" t="s">
        <v>1573</v>
      </c>
      <c r="D274" s="641" t="s">
        <v>9680</v>
      </c>
      <c r="E274" s="641" t="s">
        <v>9681</v>
      </c>
    </row>
    <row r="275" spans="1:5" x14ac:dyDescent="0.25">
      <c r="A275" s="641" t="s">
        <v>9476</v>
      </c>
      <c r="B275" s="641" t="s">
        <v>9629</v>
      </c>
      <c r="C275" s="641" t="s">
        <v>1573</v>
      </c>
      <c r="D275" s="641" t="s">
        <v>9682</v>
      </c>
      <c r="E275" s="641" t="s">
        <v>9683</v>
      </c>
    </row>
    <row r="276" spans="1:5" x14ac:dyDescent="0.25">
      <c r="A276" s="641" t="s">
        <v>9476</v>
      </c>
      <c r="B276" s="641" t="s">
        <v>9629</v>
      </c>
      <c r="C276" s="641" t="s">
        <v>1573</v>
      </c>
      <c r="D276" s="641" t="s">
        <v>9684</v>
      </c>
      <c r="E276" s="641" t="s">
        <v>9685</v>
      </c>
    </row>
    <row r="277" spans="1:5" x14ac:dyDescent="0.25">
      <c r="A277" s="641" t="s">
        <v>9476</v>
      </c>
      <c r="B277" s="641" t="s">
        <v>9629</v>
      </c>
      <c r="C277" s="641" t="s">
        <v>1573</v>
      </c>
      <c r="D277" s="641" t="s">
        <v>9686</v>
      </c>
      <c r="E277" s="641" t="s">
        <v>9687</v>
      </c>
    </row>
    <row r="278" spans="1:5" x14ac:dyDescent="0.25">
      <c r="A278" s="641" t="s">
        <v>9476</v>
      </c>
      <c r="B278" s="641" t="s">
        <v>9629</v>
      </c>
      <c r="C278" s="641" t="s">
        <v>1573</v>
      </c>
      <c r="D278" s="641" t="s">
        <v>9688</v>
      </c>
      <c r="E278" s="641" t="s">
        <v>9689</v>
      </c>
    </row>
    <row r="279" spans="1:5" x14ac:dyDescent="0.25">
      <c r="A279" s="641" t="s">
        <v>9476</v>
      </c>
      <c r="B279" s="641" t="s">
        <v>9629</v>
      </c>
      <c r="C279" s="641" t="s">
        <v>1573</v>
      </c>
      <c r="D279" s="641" t="s">
        <v>9690</v>
      </c>
      <c r="E279" s="641" t="s">
        <v>9691</v>
      </c>
    </row>
    <row r="280" spans="1:5" x14ac:dyDescent="0.25">
      <c r="A280" s="641" t="s">
        <v>9476</v>
      </c>
      <c r="B280" s="641" t="s">
        <v>9629</v>
      </c>
      <c r="C280" s="641" t="s">
        <v>1573</v>
      </c>
      <c r="D280" s="641" t="s">
        <v>9692</v>
      </c>
      <c r="E280" s="641" t="s">
        <v>9693</v>
      </c>
    </row>
    <row r="281" spans="1:5" x14ac:dyDescent="0.25">
      <c r="A281" s="641" t="s">
        <v>9476</v>
      </c>
      <c r="B281" s="641" t="s">
        <v>9629</v>
      </c>
      <c r="C281" s="641" t="s">
        <v>1573</v>
      </c>
      <c r="D281" s="641" t="s">
        <v>9694</v>
      </c>
      <c r="E281" s="641" t="s">
        <v>9695</v>
      </c>
    </row>
    <row r="282" spans="1:5" x14ac:dyDescent="0.25">
      <c r="A282" s="641" t="s">
        <v>9476</v>
      </c>
      <c r="B282" s="641" t="s">
        <v>9629</v>
      </c>
      <c r="C282" s="641" t="s">
        <v>1573</v>
      </c>
      <c r="D282" s="641" t="s">
        <v>9696</v>
      </c>
      <c r="E282" s="641" t="s">
        <v>9697</v>
      </c>
    </row>
    <row r="283" spans="1:5" x14ac:dyDescent="0.25">
      <c r="A283" s="641" t="s">
        <v>9476</v>
      </c>
      <c r="B283" s="641" t="s">
        <v>9629</v>
      </c>
      <c r="C283" s="641" t="s">
        <v>1573</v>
      </c>
      <c r="D283" s="641" t="s">
        <v>9698</v>
      </c>
      <c r="E283" s="641" t="s">
        <v>9699</v>
      </c>
    </row>
    <row r="284" spans="1:5" x14ac:dyDescent="0.25">
      <c r="A284" s="641" t="s">
        <v>9476</v>
      </c>
      <c r="B284" s="641" t="s">
        <v>9629</v>
      </c>
      <c r="C284" s="641" t="s">
        <v>1573</v>
      </c>
      <c r="D284" s="641" t="s">
        <v>9700</v>
      </c>
      <c r="E284" s="641" t="s">
        <v>9701</v>
      </c>
    </row>
    <row r="285" spans="1:5" x14ac:dyDescent="0.25">
      <c r="A285" s="641" t="s">
        <v>9476</v>
      </c>
      <c r="B285" s="641" t="s">
        <v>9629</v>
      </c>
      <c r="C285" s="641" t="s">
        <v>1573</v>
      </c>
      <c r="D285" s="641" t="s">
        <v>9702</v>
      </c>
      <c r="E285" s="641" t="s">
        <v>9703</v>
      </c>
    </row>
    <row r="286" spans="1:5" x14ac:dyDescent="0.25">
      <c r="A286" s="641" t="s">
        <v>9476</v>
      </c>
      <c r="B286" s="641" t="s">
        <v>9629</v>
      </c>
      <c r="C286" s="641" t="s">
        <v>1573</v>
      </c>
      <c r="D286" s="641" t="s">
        <v>9704</v>
      </c>
      <c r="E286" s="641" t="s">
        <v>9705</v>
      </c>
    </row>
    <row r="287" spans="1:5" x14ac:dyDescent="0.25">
      <c r="A287" s="641" t="s">
        <v>9476</v>
      </c>
      <c r="B287" s="641" t="s">
        <v>9629</v>
      </c>
      <c r="C287" s="641" t="s">
        <v>1573</v>
      </c>
      <c r="D287" s="641" t="s">
        <v>9706</v>
      </c>
      <c r="E287" s="641" t="s">
        <v>9707</v>
      </c>
    </row>
    <row r="288" spans="1:5" x14ac:dyDescent="0.25">
      <c r="A288" s="641" t="s">
        <v>9476</v>
      </c>
      <c r="B288" s="641" t="s">
        <v>9629</v>
      </c>
      <c r="C288" s="641" t="s">
        <v>1573</v>
      </c>
      <c r="D288" s="641" t="s">
        <v>9708</v>
      </c>
      <c r="E288" s="641" t="s">
        <v>9709</v>
      </c>
    </row>
    <row r="289" spans="1:5" x14ac:dyDescent="0.25">
      <c r="A289" s="641" t="s">
        <v>9476</v>
      </c>
      <c r="B289" s="641" t="s">
        <v>9629</v>
      </c>
      <c r="C289" s="641" t="s">
        <v>1573</v>
      </c>
      <c r="D289" s="641" t="s">
        <v>9710</v>
      </c>
      <c r="E289" s="641" t="s">
        <v>9711</v>
      </c>
    </row>
    <row r="290" spans="1:5" x14ac:dyDescent="0.25">
      <c r="A290" s="641" t="s">
        <v>9476</v>
      </c>
      <c r="B290" s="641" t="s">
        <v>9629</v>
      </c>
      <c r="C290" s="641" t="s">
        <v>1573</v>
      </c>
      <c r="D290" s="641" t="s">
        <v>9712</v>
      </c>
      <c r="E290" s="641" t="s">
        <v>9713</v>
      </c>
    </row>
    <row r="291" spans="1:5" x14ac:dyDescent="0.25">
      <c r="A291" s="641" t="s">
        <v>9476</v>
      </c>
      <c r="B291" s="641" t="s">
        <v>9629</v>
      </c>
      <c r="C291" s="641" t="s">
        <v>1573</v>
      </c>
      <c r="D291" s="641" t="s">
        <v>9714</v>
      </c>
      <c r="E291" s="641" t="s">
        <v>9715</v>
      </c>
    </row>
    <row r="292" spans="1:5" x14ac:dyDescent="0.25">
      <c r="A292" s="641" t="s">
        <v>9476</v>
      </c>
      <c r="B292" s="641" t="s">
        <v>9629</v>
      </c>
      <c r="C292" s="641" t="s">
        <v>1573</v>
      </c>
      <c r="D292" s="641" t="s">
        <v>9716</v>
      </c>
      <c r="E292" s="641" t="s">
        <v>9717</v>
      </c>
    </row>
    <row r="293" spans="1:5" x14ac:dyDescent="0.25">
      <c r="A293" s="641" t="s">
        <v>9476</v>
      </c>
      <c r="B293" s="641" t="s">
        <v>9629</v>
      </c>
      <c r="C293" s="641" t="s">
        <v>1573</v>
      </c>
      <c r="D293" s="641" t="s">
        <v>9718</v>
      </c>
      <c r="E293" s="641" t="s">
        <v>9719</v>
      </c>
    </row>
    <row r="294" spans="1:5" x14ac:dyDescent="0.25">
      <c r="A294" s="641" t="s">
        <v>9476</v>
      </c>
      <c r="B294" s="641" t="s">
        <v>9629</v>
      </c>
      <c r="C294" s="641" t="s">
        <v>1573</v>
      </c>
      <c r="D294" s="641" t="s">
        <v>9720</v>
      </c>
      <c r="E294" s="641" t="s">
        <v>9721</v>
      </c>
    </row>
    <row r="295" spans="1:5" x14ac:dyDescent="0.25">
      <c r="A295" s="641" t="s">
        <v>9476</v>
      </c>
      <c r="B295" s="641" t="s">
        <v>9629</v>
      </c>
      <c r="C295" s="641" t="s">
        <v>1573</v>
      </c>
      <c r="D295" s="641" t="s">
        <v>9722</v>
      </c>
      <c r="E295" s="641" t="s">
        <v>9723</v>
      </c>
    </row>
    <row r="296" spans="1:5" x14ac:dyDescent="0.25">
      <c r="A296" s="641" t="s">
        <v>9476</v>
      </c>
      <c r="B296" s="641" t="s">
        <v>9629</v>
      </c>
      <c r="C296" s="641" t="s">
        <v>1573</v>
      </c>
      <c r="D296" s="641" t="s">
        <v>9724</v>
      </c>
      <c r="E296" s="641" t="s">
        <v>9725</v>
      </c>
    </row>
    <row r="297" spans="1:5" x14ac:dyDescent="0.25">
      <c r="A297" s="641" t="s">
        <v>9476</v>
      </c>
      <c r="B297" s="641" t="s">
        <v>9629</v>
      </c>
      <c r="C297" s="641" t="s">
        <v>1573</v>
      </c>
      <c r="D297" s="641" t="s">
        <v>9726</v>
      </c>
      <c r="E297" s="641" t="s">
        <v>9727</v>
      </c>
    </row>
    <row r="298" spans="1:5" x14ac:dyDescent="0.25">
      <c r="A298" s="641" t="s">
        <v>9476</v>
      </c>
      <c r="B298" s="641" t="s">
        <v>9629</v>
      </c>
      <c r="C298" s="641" t="s">
        <v>1573</v>
      </c>
      <c r="D298" s="641" t="s">
        <v>9728</v>
      </c>
      <c r="E298" s="641" t="s">
        <v>9729</v>
      </c>
    </row>
    <row r="299" spans="1:5" x14ac:dyDescent="0.25">
      <c r="A299" s="641" t="s">
        <v>9476</v>
      </c>
      <c r="B299" s="641" t="s">
        <v>9629</v>
      </c>
      <c r="C299" s="641" t="s">
        <v>1573</v>
      </c>
      <c r="D299" s="641" t="s">
        <v>9730</v>
      </c>
      <c r="E299" s="641" t="s">
        <v>9731</v>
      </c>
    </row>
    <row r="300" spans="1:5" x14ac:dyDescent="0.25">
      <c r="A300" s="641" t="s">
        <v>9476</v>
      </c>
      <c r="B300" s="641" t="s">
        <v>9629</v>
      </c>
      <c r="C300" s="641" t="s">
        <v>1573</v>
      </c>
      <c r="D300" s="641" t="s">
        <v>9732</v>
      </c>
      <c r="E300" s="641" t="s">
        <v>9733</v>
      </c>
    </row>
    <row r="301" spans="1:5" x14ac:dyDescent="0.25">
      <c r="A301" s="641" t="s">
        <v>9476</v>
      </c>
      <c r="B301" s="641" t="s">
        <v>9629</v>
      </c>
      <c r="C301" s="641" t="s">
        <v>1573</v>
      </c>
      <c r="D301" s="641" t="s">
        <v>9734</v>
      </c>
      <c r="E301" s="641" t="s">
        <v>9735</v>
      </c>
    </row>
    <row r="302" spans="1:5" x14ac:dyDescent="0.25">
      <c r="A302" s="641" t="s">
        <v>9476</v>
      </c>
      <c r="B302" s="641" t="s">
        <v>9629</v>
      </c>
      <c r="C302" s="641" t="s">
        <v>1573</v>
      </c>
      <c r="D302" s="641" t="s">
        <v>9736</v>
      </c>
      <c r="E302" s="641" t="s">
        <v>9737</v>
      </c>
    </row>
    <row r="303" spans="1:5" x14ac:dyDescent="0.25">
      <c r="A303" s="641" t="s">
        <v>9476</v>
      </c>
      <c r="B303" s="641" t="s">
        <v>9629</v>
      </c>
      <c r="C303" s="641" t="s">
        <v>1573</v>
      </c>
      <c r="D303" s="641" t="s">
        <v>9738</v>
      </c>
      <c r="E303" s="641" t="s">
        <v>9739</v>
      </c>
    </row>
    <row r="304" spans="1:5" x14ac:dyDescent="0.25">
      <c r="A304" s="641" t="s">
        <v>9476</v>
      </c>
      <c r="B304" s="641" t="s">
        <v>9629</v>
      </c>
      <c r="C304" s="641" t="s">
        <v>1573</v>
      </c>
      <c r="D304" s="641" t="s">
        <v>9740</v>
      </c>
      <c r="E304" s="641" t="s">
        <v>9741</v>
      </c>
    </row>
    <row r="305" spans="1:5" x14ac:dyDescent="0.25">
      <c r="A305" s="641" t="s">
        <v>9476</v>
      </c>
      <c r="B305" s="641" t="s">
        <v>9629</v>
      </c>
      <c r="C305" s="641" t="s">
        <v>1573</v>
      </c>
      <c r="D305" s="641" t="s">
        <v>9742</v>
      </c>
      <c r="E305" s="641" t="s">
        <v>9743</v>
      </c>
    </row>
    <row r="306" spans="1:5" x14ac:dyDescent="0.25">
      <c r="A306" s="641" t="s">
        <v>9476</v>
      </c>
      <c r="B306" s="641" t="s">
        <v>9629</v>
      </c>
      <c r="C306" s="641" t="s">
        <v>1573</v>
      </c>
      <c r="D306" s="641" t="s">
        <v>9744</v>
      </c>
      <c r="E306" s="641" t="s">
        <v>9745</v>
      </c>
    </row>
    <row r="307" spans="1:5" x14ac:dyDescent="0.25">
      <c r="A307" s="641" t="s">
        <v>9476</v>
      </c>
      <c r="B307" s="641" t="s">
        <v>9629</v>
      </c>
      <c r="C307" s="641" t="s">
        <v>1573</v>
      </c>
      <c r="D307" s="641" t="s">
        <v>9746</v>
      </c>
      <c r="E307" s="641" t="s">
        <v>9747</v>
      </c>
    </row>
    <row r="308" spans="1:5" x14ac:dyDescent="0.25">
      <c r="A308" s="641" t="s">
        <v>9476</v>
      </c>
      <c r="B308" s="641" t="s">
        <v>9629</v>
      </c>
      <c r="C308" s="641" t="s">
        <v>1573</v>
      </c>
      <c r="D308" s="641" t="s">
        <v>9748</v>
      </c>
      <c r="E308" s="641" t="s">
        <v>9749</v>
      </c>
    </row>
    <row r="309" spans="1:5" x14ac:dyDescent="0.25">
      <c r="A309" s="641" t="s">
        <v>9476</v>
      </c>
      <c r="B309" s="641" t="s">
        <v>9629</v>
      </c>
      <c r="C309" s="641" t="s">
        <v>1573</v>
      </c>
      <c r="D309" s="641" t="s">
        <v>9750</v>
      </c>
      <c r="E309" s="641" t="s">
        <v>9751</v>
      </c>
    </row>
    <row r="310" spans="1:5" x14ac:dyDescent="0.25">
      <c r="A310" s="641" t="s">
        <v>9476</v>
      </c>
      <c r="B310" s="641" t="s">
        <v>9629</v>
      </c>
      <c r="C310" s="641" t="s">
        <v>1573</v>
      </c>
      <c r="D310" s="641" t="s">
        <v>9752</v>
      </c>
      <c r="E310" s="641" t="s">
        <v>9753</v>
      </c>
    </row>
    <row r="311" spans="1:5" x14ac:dyDescent="0.25">
      <c r="A311" s="641" t="s">
        <v>9476</v>
      </c>
      <c r="B311" s="641" t="s">
        <v>9629</v>
      </c>
      <c r="C311" s="641" t="s">
        <v>1573</v>
      </c>
      <c r="D311" s="641" t="s">
        <v>9754</v>
      </c>
      <c r="E311" s="641" t="s">
        <v>9755</v>
      </c>
    </row>
    <row r="312" spans="1:5" x14ac:dyDescent="0.25">
      <c r="A312" s="641" t="s">
        <v>9476</v>
      </c>
      <c r="B312" s="641" t="s">
        <v>9629</v>
      </c>
      <c r="C312" s="641" t="s">
        <v>1573</v>
      </c>
      <c r="D312" s="641" t="s">
        <v>9756</v>
      </c>
      <c r="E312" s="641" t="s">
        <v>9757</v>
      </c>
    </row>
    <row r="313" spans="1:5" x14ac:dyDescent="0.25">
      <c r="A313" s="641" t="s">
        <v>9476</v>
      </c>
      <c r="B313" s="641" t="s">
        <v>9629</v>
      </c>
      <c r="C313" s="641" t="s">
        <v>1573</v>
      </c>
      <c r="D313" s="641" t="s">
        <v>9758</v>
      </c>
      <c r="E313" s="641" t="s">
        <v>9759</v>
      </c>
    </row>
    <row r="314" spans="1:5" x14ac:dyDescent="0.25">
      <c r="A314" s="641" t="s">
        <v>9476</v>
      </c>
      <c r="B314" s="641" t="s">
        <v>9629</v>
      </c>
      <c r="C314" s="641" t="s">
        <v>1573</v>
      </c>
      <c r="D314" s="641" t="s">
        <v>9760</v>
      </c>
      <c r="E314" s="641" t="s">
        <v>9761</v>
      </c>
    </row>
    <row r="315" spans="1:5" x14ac:dyDescent="0.25">
      <c r="A315" s="641" t="s">
        <v>9476</v>
      </c>
      <c r="B315" s="641" t="s">
        <v>9629</v>
      </c>
      <c r="C315" s="641" t="s">
        <v>1573</v>
      </c>
      <c r="D315" s="641" t="s">
        <v>9762</v>
      </c>
      <c r="E315" s="641" t="s">
        <v>9763</v>
      </c>
    </row>
    <row r="316" spans="1:5" x14ac:dyDescent="0.25">
      <c r="A316" s="641" t="s">
        <v>9476</v>
      </c>
      <c r="B316" s="641" t="s">
        <v>9629</v>
      </c>
      <c r="C316" s="641" t="s">
        <v>1573</v>
      </c>
      <c r="D316" s="641" t="s">
        <v>9764</v>
      </c>
      <c r="E316" s="641" t="s">
        <v>9765</v>
      </c>
    </row>
    <row r="317" spans="1:5" x14ac:dyDescent="0.25">
      <c r="A317" s="641" t="s">
        <v>9476</v>
      </c>
      <c r="B317" s="641" t="s">
        <v>9629</v>
      </c>
      <c r="C317" s="641" t="s">
        <v>1573</v>
      </c>
      <c r="D317" s="641" t="s">
        <v>9766</v>
      </c>
      <c r="E317" s="641" t="s">
        <v>9767</v>
      </c>
    </row>
    <row r="318" spans="1:5" x14ac:dyDescent="0.25">
      <c r="A318" s="641" t="s">
        <v>9476</v>
      </c>
      <c r="B318" s="641" t="s">
        <v>9629</v>
      </c>
      <c r="C318" s="641" t="s">
        <v>1573</v>
      </c>
      <c r="D318" s="641" t="s">
        <v>9768</v>
      </c>
      <c r="E318" s="641" t="s">
        <v>9769</v>
      </c>
    </row>
    <row r="319" spans="1:5" x14ac:dyDescent="0.25">
      <c r="A319" s="641" t="s">
        <v>9476</v>
      </c>
      <c r="B319" s="641" t="s">
        <v>9629</v>
      </c>
      <c r="C319" s="641" t="s">
        <v>1573</v>
      </c>
      <c r="D319" s="641" t="s">
        <v>9770</v>
      </c>
      <c r="E319" s="641" t="s">
        <v>9771</v>
      </c>
    </row>
    <row r="320" spans="1:5" x14ac:dyDescent="0.25">
      <c r="A320" s="641" t="s">
        <v>9476</v>
      </c>
      <c r="B320" s="641" t="s">
        <v>9629</v>
      </c>
      <c r="C320" s="641" t="s">
        <v>1573</v>
      </c>
      <c r="D320" s="641" t="s">
        <v>9772</v>
      </c>
      <c r="E320" s="641" t="s">
        <v>9773</v>
      </c>
    </row>
    <row r="321" spans="1:5" x14ac:dyDescent="0.25">
      <c r="A321" s="641" t="s">
        <v>9476</v>
      </c>
      <c r="B321" s="641" t="s">
        <v>9629</v>
      </c>
      <c r="C321" s="641" t="s">
        <v>1573</v>
      </c>
      <c r="D321" s="641" t="s">
        <v>9774</v>
      </c>
      <c r="E321" s="641" t="s">
        <v>9775</v>
      </c>
    </row>
    <row r="322" spans="1:5" x14ac:dyDescent="0.25">
      <c r="A322" s="641" t="s">
        <v>9476</v>
      </c>
      <c r="B322" s="641" t="s">
        <v>9629</v>
      </c>
      <c r="C322" s="641" t="s">
        <v>1573</v>
      </c>
      <c r="D322" s="641" t="s">
        <v>9776</v>
      </c>
      <c r="E322" s="641" t="s">
        <v>9777</v>
      </c>
    </row>
    <row r="323" spans="1:5" x14ac:dyDescent="0.25">
      <c r="A323" s="641" t="s">
        <v>9476</v>
      </c>
      <c r="B323" s="641" t="s">
        <v>9629</v>
      </c>
      <c r="C323" s="641" t="s">
        <v>1573</v>
      </c>
      <c r="D323" s="641" t="s">
        <v>9778</v>
      </c>
      <c r="E323" s="641" t="s">
        <v>9779</v>
      </c>
    </row>
    <row r="324" spans="1:5" x14ac:dyDescent="0.25">
      <c r="A324" s="641" t="s">
        <v>9476</v>
      </c>
      <c r="B324" s="641" t="s">
        <v>9629</v>
      </c>
      <c r="C324" s="641" t="s">
        <v>1573</v>
      </c>
      <c r="D324" s="641" t="s">
        <v>9780</v>
      </c>
      <c r="E324" s="641" t="s">
        <v>9781</v>
      </c>
    </row>
    <row r="325" spans="1:5" x14ac:dyDescent="0.25">
      <c r="A325" s="641" t="s">
        <v>9476</v>
      </c>
      <c r="B325" s="641" t="s">
        <v>9629</v>
      </c>
      <c r="C325" s="641" t="s">
        <v>1573</v>
      </c>
      <c r="D325" s="641" t="s">
        <v>9782</v>
      </c>
      <c r="E325" s="641" t="s">
        <v>9783</v>
      </c>
    </row>
    <row r="326" spans="1:5" x14ac:dyDescent="0.25">
      <c r="A326" s="641" t="s">
        <v>9476</v>
      </c>
      <c r="B326" s="641" t="s">
        <v>9629</v>
      </c>
      <c r="C326" s="641" t="s">
        <v>1573</v>
      </c>
      <c r="D326" s="641" t="s">
        <v>9784</v>
      </c>
      <c r="E326" s="641" t="s">
        <v>9785</v>
      </c>
    </row>
    <row r="327" spans="1:5" x14ac:dyDescent="0.25">
      <c r="A327" s="641" t="s">
        <v>9476</v>
      </c>
      <c r="B327" s="641" t="s">
        <v>9629</v>
      </c>
      <c r="C327" s="641" t="s">
        <v>1573</v>
      </c>
      <c r="D327" s="641" t="s">
        <v>9786</v>
      </c>
      <c r="E327" s="641" t="s">
        <v>9787</v>
      </c>
    </row>
    <row r="328" spans="1:5" x14ac:dyDescent="0.25">
      <c r="A328" s="641" t="s">
        <v>9476</v>
      </c>
      <c r="B328" s="641" t="s">
        <v>9629</v>
      </c>
      <c r="C328" s="641" t="s">
        <v>1573</v>
      </c>
      <c r="D328" s="641" t="s">
        <v>9788</v>
      </c>
      <c r="E328" s="641" t="s">
        <v>9789</v>
      </c>
    </row>
    <row r="329" spans="1:5" x14ac:dyDescent="0.25">
      <c r="A329" s="641" t="s">
        <v>9476</v>
      </c>
      <c r="B329" s="641" t="s">
        <v>9629</v>
      </c>
      <c r="C329" s="641" t="s">
        <v>1573</v>
      </c>
      <c r="D329" s="641" t="s">
        <v>9790</v>
      </c>
      <c r="E329" s="641" t="s">
        <v>9791</v>
      </c>
    </row>
    <row r="330" spans="1:5" x14ac:dyDescent="0.25">
      <c r="A330" s="641" t="s">
        <v>9476</v>
      </c>
      <c r="B330" s="641" t="s">
        <v>9629</v>
      </c>
      <c r="C330" s="641" t="s">
        <v>1573</v>
      </c>
      <c r="D330" s="641" t="s">
        <v>9792</v>
      </c>
      <c r="E330" s="641" t="s">
        <v>9793</v>
      </c>
    </row>
    <row r="331" spans="1:5" x14ac:dyDescent="0.25">
      <c r="A331" s="641" t="s">
        <v>9476</v>
      </c>
      <c r="B331" s="641" t="s">
        <v>9629</v>
      </c>
      <c r="C331" s="641" t="s">
        <v>1573</v>
      </c>
      <c r="D331" s="641" t="s">
        <v>9794</v>
      </c>
      <c r="E331" s="641" t="s">
        <v>9795</v>
      </c>
    </row>
    <row r="332" spans="1:5" x14ac:dyDescent="0.25">
      <c r="A332" s="641" t="s">
        <v>9476</v>
      </c>
      <c r="B332" s="641" t="s">
        <v>9629</v>
      </c>
      <c r="C332" s="641" t="s">
        <v>1573</v>
      </c>
      <c r="D332" s="641" t="s">
        <v>9796</v>
      </c>
      <c r="E332" s="641" t="s">
        <v>9797</v>
      </c>
    </row>
    <row r="333" spans="1:5" x14ac:dyDescent="0.25">
      <c r="A333" s="641" t="s">
        <v>9476</v>
      </c>
      <c r="B333" s="641" t="s">
        <v>9629</v>
      </c>
      <c r="C333" s="641" t="s">
        <v>1573</v>
      </c>
      <c r="D333" s="641" t="s">
        <v>9798</v>
      </c>
      <c r="E333" s="641" t="s">
        <v>9799</v>
      </c>
    </row>
    <row r="334" spans="1:5" x14ac:dyDescent="0.25">
      <c r="A334" s="641" t="s">
        <v>9476</v>
      </c>
      <c r="B334" s="641" t="s">
        <v>9629</v>
      </c>
      <c r="C334" s="641" t="s">
        <v>1573</v>
      </c>
      <c r="D334" s="641" t="s">
        <v>9800</v>
      </c>
      <c r="E334" s="641" t="s">
        <v>9801</v>
      </c>
    </row>
    <row r="335" spans="1:5" x14ac:dyDescent="0.25">
      <c r="A335" s="641" t="s">
        <v>9476</v>
      </c>
      <c r="B335" s="641" t="s">
        <v>9629</v>
      </c>
      <c r="C335" s="641" t="s">
        <v>1573</v>
      </c>
      <c r="D335" s="641" t="s">
        <v>9802</v>
      </c>
      <c r="E335" s="641" t="s">
        <v>9803</v>
      </c>
    </row>
    <row r="336" spans="1:5" x14ac:dyDescent="0.25">
      <c r="A336" s="641" t="s">
        <v>9476</v>
      </c>
      <c r="B336" s="641" t="s">
        <v>9629</v>
      </c>
      <c r="C336" s="641" t="s">
        <v>1573</v>
      </c>
      <c r="D336" s="641" t="s">
        <v>9804</v>
      </c>
      <c r="E336" s="641" t="s">
        <v>9805</v>
      </c>
    </row>
    <row r="337" spans="1:5" x14ac:dyDescent="0.25">
      <c r="A337" s="641" t="s">
        <v>9476</v>
      </c>
      <c r="B337" s="641" t="s">
        <v>9629</v>
      </c>
      <c r="C337" s="641" t="s">
        <v>1573</v>
      </c>
      <c r="D337" s="641" t="s">
        <v>9806</v>
      </c>
      <c r="E337" s="641" t="s">
        <v>9807</v>
      </c>
    </row>
    <row r="338" spans="1:5" x14ac:dyDescent="0.25">
      <c r="A338" s="641" t="s">
        <v>9476</v>
      </c>
      <c r="B338" s="641" t="s">
        <v>9629</v>
      </c>
      <c r="C338" s="641" t="s">
        <v>1573</v>
      </c>
      <c r="D338" s="641" t="s">
        <v>9808</v>
      </c>
      <c r="E338" s="641" t="s">
        <v>9809</v>
      </c>
    </row>
    <row r="339" spans="1:5" x14ac:dyDescent="0.25">
      <c r="A339" s="641" t="s">
        <v>9476</v>
      </c>
      <c r="B339" s="641" t="s">
        <v>9629</v>
      </c>
      <c r="C339" s="641" t="s">
        <v>1573</v>
      </c>
      <c r="D339" s="641" t="s">
        <v>9810</v>
      </c>
      <c r="E339" s="641" t="s">
        <v>9811</v>
      </c>
    </row>
    <row r="340" spans="1:5" x14ac:dyDescent="0.25">
      <c r="A340" s="641" t="s">
        <v>9476</v>
      </c>
      <c r="B340" s="641" t="s">
        <v>9629</v>
      </c>
      <c r="C340" s="641" t="s">
        <v>1573</v>
      </c>
      <c r="D340" s="641" t="s">
        <v>9812</v>
      </c>
      <c r="E340" s="641" t="s">
        <v>9813</v>
      </c>
    </row>
    <row r="341" spans="1:5" x14ac:dyDescent="0.25">
      <c r="A341" s="641" t="s">
        <v>9476</v>
      </c>
      <c r="B341" s="641" t="s">
        <v>9629</v>
      </c>
      <c r="C341" s="641" t="s">
        <v>1573</v>
      </c>
      <c r="D341" s="641" t="s">
        <v>9814</v>
      </c>
      <c r="E341" s="641" t="s">
        <v>9815</v>
      </c>
    </row>
    <row r="342" spans="1:5" x14ac:dyDescent="0.25">
      <c r="A342" s="641" t="s">
        <v>9476</v>
      </c>
      <c r="B342" s="641" t="s">
        <v>9629</v>
      </c>
      <c r="C342" s="641" t="s">
        <v>1573</v>
      </c>
      <c r="D342" s="641" t="s">
        <v>9816</v>
      </c>
      <c r="E342" s="641" t="s">
        <v>9817</v>
      </c>
    </row>
    <row r="343" spans="1:5" x14ac:dyDescent="0.25">
      <c r="A343" s="641" t="s">
        <v>9476</v>
      </c>
      <c r="B343" s="641" t="s">
        <v>9629</v>
      </c>
      <c r="C343" s="641" t="s">
        <v>1573</v>
      </c>
      <c r="D343" s="641" t="s">
        <v>9818</v>
      </c>
      <c r="E343" s="641" t="s">
        <v>9819</v>
      </c>
    </row>
    <row r="344" spans="1:5" x14ac:dyDescent="0.25">
      <c r="A344" s="641" t="s">
        <v>9476</v>
      </c>
      <c r="B344" s="641" t="s">
        <v>9629</v>
      </c>
      <c r="C344" s="641" t="s">
        <v>1573</v>
      </c>
      <c r="D344" s="641" t="s">
        <v>9820</v>
      </c>
      <c r="E344" s="641" t="s">
        <v>9821</v>
      </c>
    </row>
    <row r="345" spans="1:5" x14ac:dyDescent="0.25">
      <c r="A345" s="641" t="s">
        <v>9476</v>
      </c>
      <c r="B345" s="641" t="s">
        <v>9629</v>
      </c>
      <c r="C345" s="641" t="s">
        <v>1573</v>
      </c>
      <c r="D345" s="641" t="s">
        <v>9822</v>
      </c>
      <c r="E345" s="641" t="s">
        <v>9823</v>
      </c>
    </row>
    <row r="346" spans="1:5" x14ac:dyDescent="0.25">
      <c r="A346" s="641" t="s">
        <v>9476</v>
      </c>
      <c r="B346" s="641" t="s">
        <v>9629</v>
      </c>
      <c r="C346" s="641" t="s">
        <v>1573</v>
      </c>
      <c r="D346" s="641" t="s">
        <v>9824</v>
      </c>
      <c r="E346" s="641" t="s">
        <v>9825</v>
      </c>
    </row>
    <row r="347" spans="1:5" x14ac:dyDescent="0.25">
      <c r="A347" s="641" t="s">
        <v>9476</v>
      </c>
      <c r="B347" s="641" t="s">
        <v>9629</v>
      </c>
      <c r="C347" s="641" t="s">
        <v>1573</v>
      </c>
      <c r="D347" s="641" t="s">
        <v>9826</v>
      </c>
      <c r="E347" s="641" t="s">
        <v>9827</v>
      </c>
    </row>
    <row r="348" spans="1:5" x14ac:dyDescent="0.25">
      <c r="A348" s="641" t="s">
        <v>9476</v>
      </c>
      <c r="B348" s="641" t="s">
        <v>9629</v>
      </c>
      <c r="C348" s="641" t="s">
        <v>1573</v>
      </c>
      <c r="D348" s="641" t="s">
        <v>9828</v>
      </c>
      <c r="E348" s="641" t="s">
        <v>9829</v>
      </c>
    </row>
    <row r="349" spans="1:5" x14ac:dyDescent="0.25">
      <c r="A349" s="641" t="s">
        <v>9476</v>
      </c>
      <c r="B349" s="641" t="s">
        <v>9629</v>
      </c>
      <c r="C349" s="641" t="s">
        <v>1573</v>
      </c>
      <c r="D349" s="641" t="s">
        <v>9830</v>
      </c>
      <c r="E349" s="641" t="s">
        <v>9831</v>
      </c>
    </row>
    <row r="350" spans="1:5" x14ac:dyDescent="0.25">
      <c r="A350" s="641" t="s">
        <v>9476</v>
      </c>
      <c r="B350" s="641" t="s">
        <v>9629</v>
      </c>
      <c r="C350" s="641" t="s">
        <v>1573</v>
      </c>
      <c r="D350" s="641" t="s">
        <v>9832</v>
      </c>
      <c r="E350" s="641" t="s">
        <v>9833</v>
      </c>
    </row>
    <row r="351" spans="1:5" x14ac:dyDescent="0.25">
      <c r="A351" s="641" t="s">
        <v>9476</v>
      </c>
      <c r="B351" s="641" t="s">
        <v>9629</v>
      </c>
      <c r="C351" s="641" t="s">
        <v>1573</v>
      </c>
      <c r="D351" s="641" t="s">
        <v>9834</v>
      </c>
      <c r="E351" s="641" t="s">
        <v>9835</v>
      </c>
    </row>
    <row r="352" spans="1:5" x14ac:dyDescent="0.25">
      <c r="A352" s="641" t="s">
        <v>9476</v>
      </c>
      <c r="B352" s="641" t="s">
        <v>9629</v>
      </c>
      <c r="C352" s="641" t="s">
        <v>1573</v>
      </c>
      <c r="D352" s="641" t="s">
        <v>9836</v>
      </c>
      <c r="E352" s="641" t="s">
        <v>9837</v>
      </c>
    </row>
    <row r="353" spans="1:5" x14ac:dyDescent="0.25">
      <c r="A353" s="641" t="s">
        <v>9476</v>
      </c>
      <c r="B353" s="641" t="s">
        <v>9629</v>
      </c>
      <c r="C353" s="641" t="s">
        <v>1573</v>
      </c>
      <c r="D353" s="641" t="s">
        <v>9838</v>
      </c>
      <c r="E353" s="641" t="s">
        <v>9839</v>
      </c>
    </row>
    <row r="354" spans="1:5" x14ac:dyDescent="0.25">
      <c r="A354" s="641" t="s">
        <v>9476</v>
      </c>
      <c r="B354" s="641" t="s">
        <v>9629</v>
      </c>
      <c r="C354" s="641" t="s">
        <v>1573</v>
      </c>
      <c r="D354" s="641" t="s">
        <v>9840</v>
      </c>
      <c r="E354" s="641" t="s">
        <v>9841</v>
      </c>
    </row>
    <row r="355" spans="1:5" x14ac:dyDescent="0.25">
      <c r="A355" s="641" t="s">
        <v>9476</v>
      </c>
      <c r="B355" s="641" t="s">
        <v>9629</v>
      </c>
      <c r="C355" s="641" t="s">
        <v>1573</v>
      </c>
      <c r="D355" s="641" t="s">
        <v>9842</v>
      </c>
      <c r="E355" s="641" t="s">
        <v>9843</v>
      </c>
    </row>
    <row r="356" spans="1:5" x14ac:dyDescent="0.25">
      <c r="A356" s="641" t="s">
        <v>9476</v>
      </c>
      <c r="B356" s="641" t="s">
        <v>9629</v>
      </c>
      <c r="C356" s="641" t="s">
        <v>1573</v>
      </c>
      <c r="D356" s="641" t="s">
        <v>9844</v>
      </c>
      <c r="E356" s="641" t="s">
        <v>9845</v>
      </c>
    </row>
    <row r="357" spans="1:5" x14ac:dyDescent="0.25">
      <c r="A357" s="641" t="s">
        <v>9476</v>
      </c>
      <c r="B357" s="641" t="s">
        <v>9629</v>
      </c>
      <c r="C357" s="641" t="s">
        <v>1573</v>
      </c>
      <c r="D357" s="641" t="s">
        <v>9846</v>
      </c>
      <c r="E357" s="641" t="s">
        <v>9847</v>
      </c>
    </row>
    <row r="358" spans="1:5" x14ac:dyDescent="0.25">
      <c r="A358" s="641" t="s">
        <v>9476</v>
      </c>
      <c r="B358" s="641" t="s">
        <v>9629</v>
      </c>
      <c r="C358" s="641" t="s">
        <v>1573</v>
      </c>
      <c r="D358" s="641" t="s">
        <v>9848</v>
      </c>
      <c r="E358" s="641" t="s">
        <v>9849</v>
      </c>
    </row>
    <row r="359" spans="1:5" x14ac:dyDescent="0.25">
      <c r="A359" s="641" t="s">
        <v>9476</v>
      </c>
      <c r="B359" s="641" t="s">
        <v>9629</v>
      </c>
      <c r="C359" s="641" t="s">
        <v>1573</v>
      </c>
      <c r="D359" s="641" t="s">
        <v>9850</v>
      </c>
      <c r="E359" s="641" t="s">
        <v>9851</v>
      </c>
    </row>
    <row r="360" spans="1:5" x14ac:dyDescent="0.25">
      <c r="A360" s="641" t="s">
        <v>9476</v>
      </c>
      <c r="B360" s="641" t="s">
        <v>9629</v>
      </c>
      <c r="C360" s="641" t="s">
        <v>1573</v>
      </c>
      <c r="D360" s="641" t="s">
        <v>9852</v>
      </c>
      <c r="E360" s="641" t="s">
        <v>9853</v>
      </c>
    </row>
    <row r="361" spans="1:5" x14ac:dyDescent="0.25">
      <c r="A361" s="641" t="s">
        <v>9476</v>
      </c>
      <c r="B361" s="641" t="s">
        <v>9629</v>
      </c>
      <c r="C361" s="641" t="s">
        <v>1573</v>
      </c>
      <c r="D361" s="641" t="s">
        <v>9854</v>
      </c>
      <c r="E361" s="641" t="s">
        <v>9855</v>
      </c>
    </row>
    <row r="362" spans="1:5" x14ac:dyDescent="0.25">
      <c r="A362" s="641" t="s">
        <v>9476</v>
      </c>
      <c r="B362" s="641" t="s">
        <v>9629</v>
      </c>
      <c r="C362" s="641" t="s">
        <v>1573</v>
      </c>
      <c r="D362" s="641" t="s">
        <v>9856</v>
      </c>
      <c r="E362" s="641" t="s">
        <v>9857</v>
      </c>
    </row>
    <row r="363" spans="1:5" x14ac:dyDescent="0.25">
      <c r="A363" s="641" t="s">
        <v>9476</v>
      </c>
      <c r="B363" s="641" t="s">
        <v>9629</v>
      </c>
      <c r="C363" s="641" t="s">
        <v>1573</v>
      </c>
      <c r="D363" s="641" t="s">
        <v>9858</v>
      </c>
      <c r="E363" s="641" t="s">
        <v>9859</v>
      </c>
    </row>
    <row r="364" spans="1:5" x14ac:dyDescent="0.25">
      <c r="A364" s="641" t="s">
        <v>9476</v>
      </c>
      <c r="B364" s="641" t="s">
        <v>9629</v>
      </c>
      <c r="C364" s="641" t="s">
        <v>1573</v>
      </c>
      <c r="D364" s="641" t="s">
        <v>9860</v>
      </c>
      <c r="E364" s="641" t="s">
        <v>9861</v>
      </c>
    </row>
    <row r="365" spans="1:5" x14ac:dyDescent="0.25">
      <c r="A365" s="641" t="s">
        <v>9476</v>
      </c>
      <c r="B365" s="641" t="s">
        <v>9629</v>
      </c>
      <c r="C365" s="641" t="s">
        <v>1573</v>
      </c>
      <c r="D365" s="641" t="s">
        <v>9862</v>
      </c>
      <c r="E365" s="641" t="s">
        <v>9863</v>
      </c>
    </row>
    <row r="366" spans="1:5" x14ac:dyDescent="0.25">
      <c r="A366" s="641" t="s">
        <v>9476</v>
      </c>
      <c r="B366" s="641" t="s">
        <v>9629</v>
      </c>
      <c r="C366" s="641" t="s">
        <v>1573</v>
      </c>
      <c r="D366" s="641" t="s">
        <v>9864</v>
      </c>
      <c r="E366" s="641" t="s">
        <v>9865</v>
      </c>
    </row>
    <row r="367" spans="1:5" x14ac:dyDescent="0.25">
      <c r="A367" s="641" t="s">
        <v>9476</v>
      </c>
      <c r="B367" s="641" t="s">
        <v>9629</v>
      </c>
      <c r="C367" s="641" t="s">
        <v>1573</v>
      </c>
      <c r="D367" s="641" t="s">
        <v>9866</v>
      </c>
      <c r="E367" s="641" t="s">
        <v>9867</v>
      </c>
    </row>
    <row r="368" spans="1:5" x14ac:dyDescent="0.25">
      <c r="A368" s="641" t="s">
        <v>9476</v>
      </c>
      <c r="B368" s="641" t="s">
        <v>9629</v>
      </c>
      <c r="C368" s="641" t="s">
        <v>1573</v>
      </c>
      <c r="D368" s="641" t="s">
        <v>9868</v>
      </c>
      <c r="E368" s="641" t="s">
        <v>9869</v>
      </c>
    </row>
    <row r="369" spans="1:5" x14ac:dyDescent="0.25">
      <c r="A369" s="641" t="s">
        <v>9476</v>
      </c>
      <c r="B369" s="641" t="s">
        <v>9629</v>
      </c>
      <c r="C369" s="641" t="s">
        <v>1573</v>
      </c>
      <c r="D369" s="641" t="s">
        <v>9870</v>
      </c>
      <c r="E369" s="641" t="s">
        <v>9871</v>
      </c>
    </row>
    <row r="370" spans="1:5" x14ac:dyDescent="0.25">
      <c r="A370" s="641" t="s">
        <v>9476</v>
      </c>
      <c r="B370" s="641" t="s">
        <v>9629</v>
      </c>
      <c r="C370" s="641" t="s">
        <v>1573</v>
      </c>
      <c r="D370" s="641" t="s">
        <v>9872</v>
      </c>
      <c r="E370" s="641" t="s">
        <v>9873</v>
      </c>
    </row>
    <row r="371" spans="1:5" x14ac:dyDescent="0.25">
      <c r="A371" s="641" t="s">
        <v>9476</v>
      </c>
      <c r="B371" s="641" t="s">
        <v>9629</v>
      </c>
      <c r="C371" s="641" t="s">
        <v>1573</v>
      </c>
      <c r="D371" s="641" t="s">
        <v>9874</v>
      </c>
      <c r="E371" s="641" t="s">
        <v>9875</v>
      </c>
    </row>
    <row r="372" spans="1:5" x14ac:dyDescent="0.25">
      <c r="A372" s="641" t="s">
        <v>9476</v>
      </c>
      <c r="B372" s="641" t="s">
        <v>9629</v>
      </c>
      <c r="C372" s="641" t="s">
        <v>1573</v>
      </c>
      <c r="D372" s="641" t="s">
        <v>9876</v>
      </c>
      <c r="E372" s="641" t="s">
        <v>9877</v>
      </c>
    </row>
    <row r="373" spans="1:5" x14ac:dyDescent="0.25">
      <c r="A373" s="641" t="s">
        <v>9476</v>
      </c>
      <c r="B373" s="641" t="s">
        <v>9629</v>
      </c>
      <c r="C373" s="641" t="s">
        <v>1573</v>
      </c>
      <c r="D373" s="641" t="s">
        <v>9878</v>
      </c>
      <c r="E373" s="641" t="s">
        <v>9879</v>
      </c>
    </row>
    <row r="374" spans="1:5" x14ac:dyDescent="0.25">
      <c r="A374" s="641" t="s">
        <v>9476</v>
      </c>
      <c r="B374" s="641" t="s">
        <v>9629</v>
      </c>
      <c r="C374" s="641" t="s">
        <v>1573</v>
      </c>
      <c r="D374" s="641" t="s">
        <v>9880</v>
      </c>
      <c r="E374" s="641" t="s">
        <v>9881</v>
      </c>
    </row>
    <row r="375" spans="1:5" x14ac:dyDescent="0.25">
      <c r="A375" s="641" t="s">
        <v>9476</v>
      </c>
      <c r="B375" s="641" t="s">
        <v>9629</v>
      </c>
      <c r="C375" s="641" t="s">
        <v>1573</v>
      </c>
      <c r="D375" s="641" t="s">
        <v>9882</v>
      </c>
      <c r="E375" s="641" t="s">
        <v>9883</v>
      </c>
    </row>
    <row r="376" spans="1:5" x14ac:dyDescent="0.25">
      <c r="A376" s="641" t="s">
        <v>9476</v>
      </c>
      <c r="B376" s="641" t="s">
        <v>9629</v>
      </c>
      <c r="C376" s="641" t="s">
        <v>1573</v>
      </c>
      <c r="D376" s="641" t="s">
        <v>9884</v>
      </c>
      <c r="E376" s="641" t="s">
        <v>9885</v>
      </c>
    </row>
    <row r="377" spans="1:5" x14ac:dyDescent="0.25">
      <c r="A377" s="641" t="s">
        <v>9476</v>
      </c>
      <c r="B377" s="641" t="s">
        <v>9629</v>
      </c>
      <c r="C377" s="641" t="s">
        <v>1573</v>
      </c>
      <c r="D377" s="641" t="s">
        <v>9886</v>
      </c>
      <c r="E377" s="641" t="s">
        <v>9887</v>
      </c>
    </row>
    <row r="378" spans="1:5" x14ac:dyDescent="0.25">
      <c r="A378" s="641" t="s">
        <v>9476</v>
      </c>
      <c r="B378" s="641" t="s">
        <v>9629</v>
      </c>
      <c r="C378" s="641" t="s">
        <v>1573</v>
      </c>
      <c r="D378" s="641" t="s">
        <v>9888</v>
      </c>
      <c r="E378" s="641" t="s">
        <v>9889</v>
      </c>
    </row>
    <row r="379" spans="1:5" x14ac:dyDescent="0.25">
      <c r="A379" s="641" t="s">
        <v>9476</v>
      </c>
      <c r="B379" s="641" t="s">
        <v>9629</v>
      </c>
      <c r="C379" s="641" t="s">
        <v>1573</v>
      </c>
      <c r="D379" s="641" t="s">
        <v>9890</v>
      </c>
      <c r="E379" s="641" t="s">
        <v>9891</v>
      </c>
    </row>
    <row r="380" spans="1:5" x14ac:dyDescent="0.25">
      <c r="A380" s="641" t="s">
        <v>9476</v>
      </c>
      <c r="B380" s="641" t="s">
        <v>9629</v>
      </c>
      <c r="C380" s="641" t="s">
        <v>1573</v>
      </c>
      <c r="D380" s="641" t="s">
        <v>9892</v>
      </c>
      <c r="E380" s="641" t="s">
        <v>9893</v>
      </c>
    </row>
    <row r="381" spans="1:5" x14ac:dyDescent="0.25">
      <c r="A381" s="641" t="s">
        <v>9476</v>
      </c>
      <c r="B381" s="641" t="s">
        <v>9629</v>
      </c>
      <c r="C381" s="641" t="s">
        <v>1573</v>
      </c>
      <c r="D381" s="641" t="s">
        <v>9894</v>
      </c>
      <c r="E381" s="641" t="s">
        <v>9895</v>
      </c>
    </row>
    <row r="382" spans="1:5" x14ac:dyDescent="0.25">
      <c r="A382" s="641" t="s">
        <v>9476</v>
      </c>
      <c r="B382" s="641" t="s">
        <v>9629</v>
      </c>
      <c r="C382" s="641" t="s">
        <v>1573</v>
      </c>
      <c r="D382" s="641" t="s">
        <v>9896</v>
      </c>
      <c r="E382" s="641" t="s">
        <v>9897</v>
      </c>
    </row>
    <row r="383" spans="1:5" x14ac:dyDescent="0.25">
      <c r="A383" s="641" t="s">
        <v>9476</v>
      </c>
      <c r="B383" s="641" t="s">
        <v>9629</v>
      </c>
      <c r="C383" s="641" t="s">
        <v>1573</v>
      </c>
      <c r="D383" s="641" t="s">
        <v>9898</v>
      </c>
      <c r="E383" s="641" t="s">
        <v>9899</v>
      </c>
    </row>
    <row r="384" spans="1:5" x14ac:dyDescent="0.25">
      <c r="A384" s="641" t="s">
        <v>9476</v>
      </c>
      <c r="B384" s="641" t="s">
        <v>9629</v>
      </c>
      <c r="C384" s="641" t="s">
        <v>1573</v>
      </c>
      <c r="D384" s="641" t="s">
        <v>9900</v>
      </c>
      <c r="E384" s="641" t="s">
        <v>9901</v>
      </c>
    </row>
    <row r="385" spans="1:5" x14ac:dyDescent="0.25">
      <c r="A385" s="641" t="s">
        <v>9476</v>
      </c>
      <c r="B385" s="641" t="s">
        <v>9629</v>
      </c>
      <c r="C385" s="641" t="s">
        <v>1573</v>
      </c>
      <c r="D385" s="641" t="s">
        <v>9902</v>
      </c>
      <c r="E385" s="641" t="s">
        <v>9903</v>
      </c>
    </row>
    <row r="386" spans="1:5" x14ac:dyDescent="0.25">
      <c r="A386" s="641" t="s">
        <v>9476</v>
      </c>
      <c r="B386" s="641" t="s">
        <v>9629</v>
      </c>
      <c r="C386" s="641" t="s">
        <v>1573</v>
      </c>
      <c r="D386" s="641" t="s">
        <v>9904</v>
      </c>
      <c r="E386" s="641" t="s">
        <v>9905</v>
      </c>
    </row>
    <row r="387" spans="1:5" x14ac:dyDescent="0.25">
      <c r="A387" s="641" t="s">
        <v>9476</v>
      </c>
      <c r="B387" s="641" t="s">
        <v>9629</v>
      </c>
      <c r="C387" s="641" t="s">
        <v>1573</v>
      </c>
      <c r="D387" s="641" t="s">
        <v>9906</v>
      </c>
      <c r="E387" s="641" t="s">
        <v>9907</v>
      </c>
    </row>
    <row r="388" spans="1:5" x14ac:dyDescent="0.25">
      <c r="A388" s="641" t="s">
        <v>9476</v>
      </c>
      <c r="B388" s="641" t="s">
        <v>9629</v>
      </c>
      <c r="C388" s="641" t="s">
        <v>1573</v>
      </c>
      <c r="D388" s="641" t="s">
        <v>9908</v>
      </c>
      <c r="E388" s="641" t="s">
        <v>9909</v>
      </c>
    </row>
    <row r="389" spans="1:5" x14ac:dyDescent="0.25">
      <c r="A389" s="641" t="s">
        <v>9476</v>
      </c>
      <c r="B389" s="641" t="s">
        <v>9629</v>
      </c>
      <c r="C389" s="641" t="s">
        <v>1573</v>
      </c>
      <c r="D389" s="641" t="s">
        <v>9910</v>
      </c>
      <c r="E389" s="641" t="s">
        <v>9911</v>
      </c>
    </row>
    <row r="390" spans="1:5" x14ac:dyDescent="0.25">
      <c r="A390" s="641" t="s">
        <v>9476</v>
      </c>
      <c r="B390" s="641" t="s">
        <v>9629</v>
      </c>
      <c r="C390" s="641" t="s">
        <v>1573</v>
      </c>
      <c r="D390" s="641" t="s">
        <v>9912</v>
      </c>
      <c r="E390" s="641" t="s">
        <v>9913</v>
      </c>
    </row>
    <row r="391" spans="1:5" x14ac:dyDescent="0.25">
      <c r="A391" s="641" t="s">
        <v>9476</v>
      </c>
      <c r="B391" s="641" t="s">
        <v>9629</v>
      </c>
      <c r="C391" s="641" t="s">
        <v>1573</v>
      </c>
      <c r="D391" s="641" t="s">
        <v>9914</v>
      </c>
      <c r="E391" s="641" t="s">
        <v>9915</v>
      </c>
    </row>
    <row r="392" spans="1:5" x14ac:dyDescent="0.25">
      <c r="A392" s="641" t="s">
        <v>9476</v>
      </c>
      <c r="B392" s="641" t="s">
        <v>9629</v>
      </c>
      <c r="C392" s="641" t="s">
        <v>1573</v>
      </c>
      <c r="D392" s="641" t="s">
        <v>9916</v>
      </c>
      <c r="E392" s="641" t="s">
        <v>9917</v>
      </c>
    </row>
    <row r="393" spans="1:5" x14ac:dyDescent="0.25">
      <c r="A393" s="641" t="s">
        <v>9476</v>
      </c>
      <c r="B393" s="641" t="s">
        <v>9629</v>
      </c>
      <c r="C393" s="641" t="s">
        <v>1573</v>
      </c>
      <c r="D393" s="641" t="s">
        <v>9918</v>
      </c>
      <c r="E393" s="641" t="s">
        <v>9919</v>
      </c>
    </row>
    <row r="394" spans="1:5" x14ac:dyDescent="0.25">
      <c r="A394" s="641" t="s">
        <v>9476</v>
      </c>
      <c r="B394" s="641" t="s">
        <v>9629</v>
      </c>
      <c r="C394" s="641" t="s">
        <v>1573</v>
      </c>
      <c r="D394" s="641" t="s">
        <v>9920</v>
      </c>
      <c r="E394" s="641" t="s">
        <v>9921</v>
      </c>
    </row>
    <row r="395" spans="1:5" x14ac:dyDescent="0.25">
      <c r="A395" s="641" t="s">
        <v>9476</v>
      </c>
      <c r="B395" s="641" t="s">
        <v>9629</v>
      </c>
      <c r="C395" s="641" t="s">
        <v>1573</v>
      </c>
      <c r="D395" s="641" t="s">
        <v>9922</v>
      </c>
      <c r="E395" s="641" t="s">
        <v>9923</v>
      </c>
    </row>
    <row r="396" spans="1:5" x14ac:dyDescent="0.25">
      <c r="A396" s="641" t="s">
        <v>9476</v>
      </c>
      <c r="B396" s="641" t="s">
        <v>9629</v>
      </c>
      <c r="C396" s="641" t="s">
        <v>1573</v>
      </c>
      <c r="D396" s="641" t="s">
        <v>9924</v>
      </c>
      <c r="E396" s="641" t="s">
        <v>9925</v>
      </c>
    </row>
    <row r="397" spans="1:5" x14ac:dyDescent="0.25">
      <c r="A397" s="641" t="s">
        <v>9476</v>
      </c>
      <c r="B397" s="641" t="s">
        <v>9629</v>
      </c>
      <c r="C397" s="641" t="s">
        <v>1573</v>
      </c>
      <c r="D397" s="641" t="s">
        <v>9926</v>
      </c>
      <c r="E397" s="641" t="s">
        <v>9927</v>
      </c>
    </row>
    <row r="398" spans="1:5" x14ac:dyDescent="0.25">
      <c r="A398" s="641" t="s">
        <v>9476</v>
      </c>
      <c r="B398" s="641" t="s">
        <v>9629</v>
      </c>
      <c r="C398" s="641" t="s">
        <v>1573</v>
      </c>
      <c r="D398" s="641" t="s">
        <v>9928</v>
      </c>
      <c r="E398" s="641" t="s">
        <v>9929</v>
      </c>
    </row>
    <row r="399" spans="1:5" x14ac:dyDescent="0.25">
      <c r="A399" s="641" t="s">
        <v>9476</v>
      </c>
      <c r="B399" s="641" t="s">
        <v>9629</v>
      </c>
      <c r="C399" s="641" t="s">
        <v>1573</v>
      </c>
      <c r="D399" s="641" t="s">
        <v>9930</v>
      </c>
      <c r="E399" s="641" t="s">
        <v>9931</v>
      </c>
    </row>
    <row r="400" spans="1:5" x14ac:dyDescent="0.25">
      <c r="A400" s="641" t="s">
        <v>9476</v>
      </c>
      <c r="B400" s="641" t="s">
        <v>9629</v>
      </c>
      <c r="C400" s="641" t="s">
        <v>1573</v>
      </c>
      <c r="D400" s="641" t="s">
        <v>9932</v>
      </c>
      <c r="E400" s="641" t="s">
        <v>9933</v>
      </c>
    </row>
    <row r="401" spans="1:5" x14ac:dyDescent="0.25">
      <c r="A401" s="641" t="s">
        <v>9476</v>
      </c>
      <c r="B401" s="641" t="s">
        <v>9629</v>
      </c>
      <c r="C401" s="641" t="s">
        <v>1573</v>
      </c>
      <c r="D401" s="641" t="s">
        <v>9934</v>
      </c>
      <c r="E401" s="641" t="s">
        <v>9935</v>
      </c>
    </row>
    <row r="402" spans="1:5" x14ac:dyDescent="0.25">
      <c r="A402" s="641" t="s">
        <v>9476</v>
      </c>
      <c r="B402" s="641" t="s">
        <v>9629</v>
      </c>
      <c r="C402" s="641" t="s">
        <v>1573</v>
      </c>
      <c r="D402" s="641" t="s">
        <v>9936</v>
      </c>
      <c r="E402" s="641" t="s">
        <v>9937</v>
      </c>
    </row>
    <row r="403" spans="1:5" x14ac:dyDescent="0.25">
      <c r="A403" s="641" t="s">
        <v>9476</v>
      </c>
      <c r="B403" s="641" t="s">
        <v>9629</v>
      </c>
      <c r="C403" s="641" t="s">
        <v>1573</v>
      </c>
      <c r="D403" s="641" t="s">
        <v>9938</v>
      </c>
      <c r="E403" s="641" t="s">
        <v>9939</v>
      </c>
    </row>
    <row r="404" spans="1:5" x14ac:dyDescent="0.25">
      <c r="A404" s="641" t="s">
        <v>9476</v>
      </c>
      <c r="B404" s="641" t="s">
        <v>9629</v>
      </c>
      <c r="C404" s="641" t="s">
        <v>1573</v>
      </c>
      <c r="D404" s="641" t="s">
        <v>9940</v>
      </c>
      <c r="E404" s="641" t="s">
        <v>9941</v>
      </c>
    </row>
    <row r="405" spans="1:5" x14ac:dyDescent="0.25">
      <c r="A405" s="641" t="s">
        <v>9476</v>
      </c>
      <c r="B405" s="641" t="s">
        <v>9629</v>
      </c>
      <c r="C405" s="641" t="s">
        <v>1573</v>
      </c>
      <c r="D405" s="641" t="s">
        <v>9942</v>
      </c>
      <c r="E405" s="641" t="s">
        <v>9943</v>
      </c>
    </row>
    <row r="406" spans="1:5" x14ac:dyDescent="0.25">
      <c r="A406" s="641" t="s">
        <v>9476</v>
      </c>
      <c r="B406" s="641" t="s">
        <v>9629</v>
      </c>
      <c r="C406" s="641" t="s">
        <v>1573</v>
      </c>
      <c r="D406" s="641" t="s">
        <v>9944</v>
      </c>
      <c r="E406" s="641" t="s">
        <v>9945</v>
      </c>
    </row>
    <row r="407" spans="1:5" x14ac:dyDescent="0.25">
      <c r="A407" s="641" t="s">
        <v>9476</v>
      </c>
      <c r="B407" s="641" t="s">
        <v>9629</v>
      </c>
      <c r="C407" s="641" t="s">
        <v>1573</v>
      </c>
      <c r="D407" s="641" t="s">
        <v>9946</v>
      </c>
      <c r="E407" s="641" t="s">
        <v>9947</v>
      </c>
    </row>
    <row r="408" spans="1:5" x14ac:dyDescent="0.25">
      <c r="A408" s="641" t="s">
        <v>9476</v>
      </c>
      <c r="B408" s="641" t="s">
        <v>9629</v>
      </c>
      <c r="C408" s="641" t="s">
        <v>1573</v>
      </c>
      <c r="D408" s="641" t="s">
        <v>9948</v>
      </c>
      <c r="E408" s="641" t="s">
        <v>9949</v>
      </c>
    </row>
    <row r="409" spans="1:5" x14ac:dyDescent="0.25">
      <c r="A409" s="641" t="s">
        <v>9476</v>
      </c>
      <c r="B409" s="641" t="s">
        <v>9629</v>
      </c>
      <c r="C409" s="641" t="s">
        <v>1573</v>
      </c>
      <c r="D409" s="641" t="s">
        <v>9950</v>
      </c>
      <c r="E409" s="641" t="s">
        <v>9951</v>
      </c>
    </row>
    <row r="410" spans="1:5" x14ac:dyDescent="0.25">
      <c r="A410" s="641" t="s">
        <v>9476</v>
      </c>
      <c r="B410" s="641" t="s">
        <v>9629</v>
      </c>
      <c r="C410" s="641" t="s">
        <v>1573</v>
      </c>
      <c r="D410" s="641" t="s">
        <v>9952</v>
      </c>
      <c r="E410" s="641" t="s">
        <v>9953</v>
      </c>
    </row>
    <row r="411" spans="1:5" x14ac:dyDescent="0.25">
      <c r="A411" s="641" t="s">
        <v>9476</v>
      </c>
      <c r="B411" s="641" t="s">
        <v>9629</v>
      </c>
      <c r="C411" s="641" t="s">
        <v>1573</v>
      </c>
      <c r="D411" s="641" t="s">
        <v>9954</v>
      </c>
      <c r="E411" s="641" t="s">
        <v>9955</v>
      </c>
    </row>
    <row r="412" spans="1:5" x14ac:dyDescent="0.25">
      <c r="A412" s="641" t="s">
        <v>9476</v>
      </c>
      <c r="B412" s="641" t="s">
        <v>9629</v>
      </c>
      <c r="C412" s="641" t="s">
        <v>1573</v>
      </c>
      <c r="D412" s="641" t="s">
        <v>9956</v>
      </c>
      <c r="E412" s="641" t="s">
        <v>9957</v>
      </c>
    </row>
    <row r="413" spans="1:5" x14ac:dyDescent="0.25">
      <c r="A413" s="641" t="s">
        <v>9476</v>
      </c>
      <c r="B413" s="641" t="s">
        <v>9629</v>
      </c>
      <c r="C413" s="641" t="s">
        <v>1573</v>
      </c>
      <c r="D413" s="641" t="s">
        <v>9958</v>
      </c>
      <c r="E413" s="641" t="s">
        <v>9959</v>
      </c>
    </row>
    <row r="414" spans="1:5" x14ac:dyDescent="0.25">
      <c r="A414" s="641" t="s">
        <v>9476</v>
      </c>
      <c r="B414" s="641" t="s">
        <v>9629</v>
      </c>
      <c r="C414" s="641" t="s">
        <v>1573</v>
      </c>
      <c r="D414" s="641" t="s">
        <v>9960</v>
      </c>
      <c r="E414" s="641" t="s">
        <v>9961</v>
      </c>
    </row>
    <row r="415" spans="1:5" x14ac:dyDescent="0.25">
      <c r="A415" s="641" t="s">
        <v>9476</v>
      </c>
      <c r="B415" s="641" t="s">
        <v>9629</v>
      </c>
      <c r="C415" s="641" t="s">
        <v>1573</v>
      </c>
      <c r="D415" s="641" t="s">
        <v>9962</v>
      </c>
      <c r="E415" s="641" t="s">
        <v>9963</v>
      </c>
    </row>
    <row r="416" spans="1:5" x14ac:dyDescent="0.25">
      <c r="A416" s="641" t="s">
        <v>9476</v>
      </c>
      <c r="B416" s="641" t="s">
        <v>9629</v>
      </c>
      <c r="C416" s="641" t="s">
        <v>1573</v>
      </c>
      <c r="D416" s="641" t="s">
        <v>9964</v>
      </c>
      <c r="E416" s="641" t="s">
        <v>9965</v>
      </c>
    </row>
    <row r="417" spans="1:5" x14ac:dyDescent="0.25">
      <c r="A417" s="641" t="s">
        <v>9476</v>
      </c>
      <c r="B417" s="641" t="s">
        <v>9629</v>
      </c>
      <c r="C417" s="641" t="s">
        <v>1573</v>
      </c>
      <c r="D417" s="641" t="s">
        <v>9966</v>
      </c>
      <c r="E417" s="641" t="s">
        <v>9967</v>
      </c>
    </row>
    <row r="418" spans="1:5" x14ac:dyDescent="0.25">
      <c r="A418" s="641" t="s">
        <v>9476</v>
      </c>
      <c r="B418" s="641" t="s">
        <v>9629</v>
      </c>
      <c r="C418" s="641" t="s">
        <v>1573</v>
      </c>
      <c r="D418" s="641" t="s">
        <v>9968</v>
      </c>
      <c r="E418" s="641" t="s">
        <v>9969</v>
      </c>
    </row>
    <row r="419" spans="1:5" x14ac:dyDescent="0.25">
      <c r="A419" s="641" t="s">
        <v>9476</v>
      </c>
      <c r="B419" s="641" t="s">
        <v>9629</v>
      </c>
      <c r="C419" s="641" t="s">
        <v>1573</v>
      </c>
      <c r="D419" s="641" t="s">
        <v>9970</v>
      </c>
      <c r="E419" s="641" t="s">
        <v>9971</v>
      </c>
    </row>
    <row r="420" spans="1:5" x14ac:dyDescent="0.25">
      <c r="A420" s="641" t="s">
        <v>9476</v>
      </c>
      <c r="B420" s="641" t="s">
        <v>9629</v>
      </c>
      <c r="C420" s="641" t="s">
        <v>1573</v>
      </c>
      <c r="D420" s="641" t="s">
        <v>9972</v>
      </c>
      <c r="E420" s="641" t="s">
        <v>9973</v>
      </c>
    </row>
    <row r="421" spans="1:5" x14ac:dyDescent="0.25">
      <c r="A421" s="641" t="s">
        <v>9476</v>
      </c>
      <c r="B421" s="641" t="s">
        <v>9629</v>
      </c>
      <c r="C421" s="641" t="s">
        <v>1573</v>
      </c>
      <c r="D421" s="641" t="s">
        <v>9974</v>
      </c>
      <c r="E421" s="641" t="s">
        <v>9975</v>
      </c>
    </row>
    <row r="422" spans="1:5" x14ac:dyDescent="0.25">
      <c r="A422" s="641" t="s">
        <v>9476</v>
      </c>
      <c r="B422" s="641" t="s">
        <v>9629</v>
      </c>
      <c r="C422" s="641" t="s">
        <v>1573</v>
      </c>
      <c r="D422" s="641" t="s">
        <v>9976</v>
      </c>
      <c r="E422" s="641" t="s">
        <v>9977</v>
      </c>
    </row>
    <row r="423" spans="1:5" x14ac:dyDescent="0.25">
      <c r="A423" s="641" t="s">
        <v>9476</v>
      </c>
      <c r="B423" s="641" t="s">
        <v>9629</v>
      </c>
      <c r="C423" s="641" t="s">
        <v>1573</v>
      </c>
      <c r="D423" s="641" t="s">
        <v>9978</v>
      </c>
      <c r="E423" s="641" t="s">
        <v>9979</v>
      </c>
    </row>
    <row r="424" spans="1:5" x14ac:dyDescent="0.25">
      <c r="A424" s="641" t="s">
        <v>9476</v>
      </c>
      <c r="B424" s="641" t="s">
        <v>9629</v>
      </c>
      <c r="C424" s="641" t="s">
        <v>1573</v>
      </c>
      <c r="D424" s="641" t="s">
        <v>9980</v>
      </c>
      <c r="E424" s="641" t="s">
        <v>9981</v>
      </c>
    </row>
    <row r="425" spans="1:5" x14ac:dyDescent="0.25">
      <c r="A425" s="641" t="s">
        <v>9476</v>
      </c>
      <c r="B425" s="641" t="s">
        <v>9629</v>
      </c>
      <c r="C425" s="641" t="s">
        <v>1573</v>
      </c>
      <c r="D425" s="641" t="s">
        <v>9982</v>
      </c>
      <c r="E425" s="641" t="s">
        <v>9983</v>
      </c>
    </row>
    <row r="426" spans="1:5" x14ac:dyDescent="0.25">
      <c r="A426" s="641" t="s">
        <v>9476</v>
      </c>
      <c r="B426" s="641" t="s">
        <v>9629</v>
      </c>
      <c r="C426" s="641" t="s">
        <v>1573</v>
      </c>
      <c r="D426" s="641" t="s">
        <v>9984</v>
      </c>
      <c r="E426" s="641" t="s">
        <v>9985</v>
      </c>
    </row>
    <row r="427" spans="1:5" x14ac:dyDescent="0.25">
      <c r="A427" s="641" t="s">
        <v>9476</v>
      </c>
      <c r="B427" s="641" t="s">
        <v>9629</v>
      </c>
      <c r="C427" s="641" t="s">
        <v>1573</v>
      </c>
      <c r="D427" s="641" t="s">
        <v>9986</v>
      </c>
      <c r="E427" s="641" t="s">
        <v>9987</v>
      </c>
    </row>
    <row r="428" spans="1:5" x14ac:dyDescent="0.25">
      <c r="A428" s="641" t="s">
        <v>9476</v>
      </c>
      <c r="B428" s="641" t="s">
        <v>9629</v>
      </c>
      <c r="C428" s="641" t="s">
        <v>1573</v>
      </c>
      <c r="D428" s="641" t="s">
        <v>9988</v>
      </c>
      <c r="E428" s="641" t="s">
        <v>9989</v>
      </c>
    </row>
    <row r="429" spans="1:5" x14ac:dyDescent="0.25">
      <c r="A429" s="641" t="s">
        <v>9476</v>
      </c>
      <c r="B429" s="641" t="s">
        <v>9629</v>
      </c>
      <c r="C429" s="641" t="s">
        <v>1573</v>
      </c>
      <c r="D429" s="641" t="s">
        <v>9990</v>
      </c>
      <c r="E429" s="641" t="s">
        <v>9991</v>
      </c>
    </row>
    <row r="430" spans="1:5" x14ac:dyDescent="0.25">
      <c r="A430" s="641" t="s">
        <v>9476</v>
      </c>
      <c r="B430" s="641" t="s">
        <v>9629</v>
      </c>
      <c r="C430" s="641" t="s">
        <v>1573</v>
      </c>
      <c r="D430" s="641" t="s">
        <v>9992</v>
      </c>
      <c r="E430" s="641" t="s">
        <v>9993</v>
      </c>
    </row>
    <row r="431" spans="1:5" x14ac:dyDescent="0.25">
      <c r="A431" s="641" t="s">
        <v>9476</v>
      </c>
      <c r="B431" s="641" t="s">
        <v>9629</v>
      </c>
      <c r="C431" s="641" t="s">
        <v>1573</v>
      </c>
      <c r="D431" s="641" t="s">
        <v>9994</v>
      </c>
      <c r="E431" s="641" t="s">
        <v>9995</v>
      </c>
    </row>
    <row r="432" spans="1:5" x14ac:dyDescent="0.25">
      <c r="A432" s="641" t="s">
        <v>9476</v>
      </c>
      <c r="B432" s="641" t="s">
        <v>9629</v>
      </c>
      <c r="C432" s="641" t="s">
        <v>1573</v>
      </c>
      <c r="D432" s="641" t="s">
        <v>9996</v>
      </c>
      <c r="E432" s="641" t="s">
        <v>9997</v>
      </c>
    </row>
    <row r="433" spans="1:5" x14ac:dyDescent="0.25">
      <c r="A433" s="641" t="s">
        <v>9476</v>
      </c>
      <c r="B433" s="641" t="s">
        <v>9629</v>
      </c>
      <c r="C433" s="641" t="s">
        <v>1573</v>
      </c>
      <c r="D433" s="641" t="s">
        <v>9998</v>
      </c>
      <c r="E433" s="641" t="s">
        <v>9999</v>
      </c>
    </row>
    <row r="434" spans="1:5" x14ac:dyDescent="0.25">
      <c r="A434" s="641" t="s">
        <v>9476</v>
      </c>
      <c r="B434" s="641" t="s">
        <v>9629</v>
      </c>
      <c r="C434" s="641" t="s">
        <v>1573</v>
      </c>
      <c r="D434" s="641" t="s">
        <v>10000</v>
      </c>
      <c r="E434" s="641" t="s">
        <v>10001</v>
      </c>
    </row>
    <row r="435" spans="1:5" x14ac:dyDescent="0.25">
      <c r="A435" s="641" t="s">
        <v>9476</v>
      </c>
      <c r="B435" s="641" t="s">
        <v>9629</v>
      </c>
      <c r="C435" s="641" t="s">
        <v>1573</v>
      </c>
      <c r="D435" s="641" t="s">
        <v>10002</v>
      </c>
      <c r="E435" s="641" t="s">
        <v>10003</v>
      </c>
    </row>
    <row r="436" spans="1:5" x14ac:dyDescent="0.25">
      <c r="A436" s="641" t="s">
        <v>9476</v>
      </c>
      <c r="B436" s="641" t="s">
        <v>9629</v>
      </c>
      <c r="C436" s="641" t="s">
        <v>1573</v>
      </c>
      <c r="D436" s="641" t="s">
        <v>10004</v>
      </c>
      <c r="E436" s="641" t="s">
        <v>10005</v>
      </c>
    </row>
    <row r="437" spans="1:5" x14ac:dyDescent="0.25">
      <c r="A437" s="641" t="s">
        <v>9476</v>
      </c>
      <c r="B437" s="641" t="s">
        <v>9629</v>
      </c>
      <c r="C437" s="641" t="s">
        <v>1573</v>
      </c>
      <c r="D437" s="641" t="s">
        <v>10006</v>
      </c>
      <c r="E437" s="641" t="s">
        <v>10007</v>
      </c>
    </row>
    <row r="438" spans="1:5" x14ac:dyDescent="0.25">
      <c r="A438" s="641" t="s">
        <v>9476</v>
      </c>
      <c r="B438" s="641" t="s">
        <v>9629</v>
      </c>
      <c r="C438" s="641" t="s">
        <v>1573</v>
      </c>
      <c r="D438" s="641" t="s">
        <v>10008</v>
      </c>
      <c r="E438" s="641" t="s">
        <v>10009</v>
      </c>
    </row>
    <row r="439" spans="1:5" x14ac:dyDescent="0.25">
      <c r="A439" s="641" t="s">
        <v>9476</v>
      </c>
      <c r="B439" s="641" t="s">
        <v>9629</v>
      </c>
      <c r="C439" s="641" t="s">
        <v>1573</v>
      </c>
      <c r="D439" s="641" t="s">
        <v>10010</v>
      </c>
      <c r="E439" s="641" t="s">
        <v>10011</v>
      </c>
    </row>
    <row r="440" spans="1:5" x14ac:dyDescent="0.25">
      <c r="A440" s="641" t="s">
        <v>9476</v>
      </c>
      <c r="B440" s="641" t="s">
        <v>9629</v>
      </c>
      <c r="C440" s="641" t="s">
        <v>1573</v>
      </c>
      <c r="D440" s="641" t="s">
        <v>10012</v>
      </c>
      <c r="E440" s="641" t="s">
        <v>10013</v>
      </c>
    </row>
    <row r="441" spans="1:5" x14ac:dyDescent="0.25">
      <c r="A441" s="641" t="s">
        <v>9476</v>
      </c>
      <c r="B441" s="641" t="s">
        <v>9629</v>
      </c>
      <c r="C441" s="641" t="s">
        <v>1573</v>
      </c>
      <c r="D441" s="641" t="s">
        <v>10014</v>
      </c>
      <c r="E441" s="641" t="s">
        <v>10015</v>
      </c>
    </row>
    <row r="442" spans="1:5" x14ac:dyDescent="0.25">
      <c r="A442" s="641" t="s">
        <v>9476</v>
      </c>
      <c r="B442" s="641" t="s">
        <v>9629</v>
      </c>
      <c r="C442" s="641" t="s">
        <v>1573</v>
      </c>
      <c r="D442" s="641" t="s">
        <v>10016</v>
      </c>
      <c r="E442" s="641" t="s">
        <v>10017</v>
      </c>
    </row>
    <row r="443" spans="1:5" x14ac:dyDescent="0.25">
      <c r="A443" s="641" t="s">
        <v>9476</v>
      </c>
      <c r="B443" s="641" t="s">
        <v>9629</v>
      </c>
      <c r="C443" s="641" t="s">
        <v>1573</v>
      </c>
      <c r="D443" s="641" t="s">
        <v>10018</v>
      </c>
      <c r="E443" s="641" t="s">
        <v>10019</v>
      </c>
    </row>
    <row r="444" spans="1:5" x14ac:dyDescent="0.25">
      <c r="A444" s="641" t="s">
        <v>9476</v>
      </c>
      <c r="B444" s="641" t="s">
        <v>9629</v>
      </c>
      <c r="C444" s="641" t="s">
        <v>1573</v>
      </c>
      <c r="D444" s="641" t="s">
        <v>10020</v>
      </c>
      <c r="E444" s="641" t="s">
        <v>10021</v>
      </c>
    </row>
    <row r="445" spans="1:5" x14ac:dyDescent="0.25">
      <c r="A445" s="641" t="s">
        <v>9476</v>
      </c>
      <c r="B445" s="641" t="s">
        <v>9629</v>
      </c>
      <c r="C445" s="641" t="s">
        <v>1573</v>
      </c>
      <c r="D445" s="641" t="s">
        <v>10022</v>
      </c>
      <c r="E445" s="641" t="s">
        <v>10023</v>
      </c>
    </row>
    <row r="446" spans="1:5" x14ac:dyDescent="0.25">
      <c r="A446" s="641" t="s">
        <v>9476</v>
      </c>
      <c r="B446" s="641" t="s">
        <v>9629</v>
      </c>
      <c r="C446" s="641" t="s">
        <v>1573</v>
      </c>
      <c r="D446" s="641" t="s">
        <v>10024</v>
      </c>
      <c r="E446" s="641" t="s">
        <v>10025</v>
      </c>
    </row>
    <row r="447" spans="1:5" x14ac:dyDescent="0.25">
      <c r="A447" s="641" t="s">
        <v>9476</v>
      </c>
      <c r="B447" s="641" t="s">
        <v>9629</v>
      </c>
      <c r="C447" s="641" t="s">
        <v>1573</v>
      </c>
      <c r="D447" s="641" t="s">
        <v>10026</v>
      </c>
      <c r="E447" s="641" t="s">
        <v>10027</v>
      </c>
    </row>
    <row r="448" spans="1:5" x14ac:dyDescent="0.25">
      <c r="A448" s="641" t="s">
        <v>9476</v>
      </c>
      <c r="B448" s="641" t="s">
        <v>9629</v>
      </c>
      <c r="C448" s="641" t="s">
        <v>1573</v>
      </c>
      <c r="D448" s="641" t="s">
        <v>10028</v>
      </c>
      <c r="E448" s="641" t="s">
        <v>10029</v>
      </c>
    </row>
    <row r="449" spans="1:5" x14ac:dyDescent="0.25">
      <c r="A449" s="641" t="s">
        <v>9476</v>
      </c>
      <c r="B449" s="641" t="s">
        <v>9629</v>
      </c>
      <c r="C449" s="641" t="s">
        <v>1573</v>
      </c>
      <c r="D449" s="641" t="s">
        <v>10030</v>
      </c>
      <c r="E449" s="641" t="s">
        <v>10031</v>
      </c>
    </row>
    <row r="450" spans="1:5" x14ac:dyDescent="0.25">
      <c r="A450" s="641" t="s">
        <v>9476</v>
      </c>
      <c r="B450" s="641" t="s">
        <v>9629</v>
      </c>
      <c r="C450" s="641" t="s">
        <v>1573</v>
      </c>
      <c r="D450" s="641" t="s">
        <v>10032</v>
      </c>
      <c r="E450" s="641" t="s">
        <v>10033</v>
      </c>
    </row>
    <row r="451" spans="1:5" x14ac:dyDescent="0.25">
      <c r="A451" s="641" t="s">
        <v>9476</v>
      </c>
      <c r="B451" s="641" t="s">
        <v>9629</v>
      </c>
      <c r="C451" s="641" t="s">
        <v>1573</v>
      </c>
      <c r="D451" s="641" t="s">
        <v>10034</v>
      </c>
      <c r="E451" s="641" t="s">
        <v>10035</v>
      </c>
    </row>
    <row r="452" spans="1:5" x14ac:dyDescent="0.25">
      <c r="A452" s="641" t="s">
        <v>9476</v>
      </c>
      <c r="B452" s="641" t="s">
        <v>9629</v>
      </c>
      <c r="C452" s="641" t="s">
        <v>1573</v>
      </c>
      <c r="D452" s="641" t="s">
        <v>10036</v>
      </c>
      <c r="E452" s="641" t="s">
        <v>10037</v>
      </c>
    </row>
    <row r="453" spans="1:5" x14ac:dyDescent="0.25">
      <c r="A453" s="641" t="s">
        <v>9476</v>
      </c>
      <c r="B453" s="641" t="s">
        <v>9629</v>
      </c>
      <c r="C453" s="641" t="s">
        <v>1573</v>
      </c>
      <c r="D453" s="641" t="s">
        <v>10038</v>
      </c>
      <c r="E453" s="641" t="s">
        <v>10039</v>
      </c>
    </row>
    <row r="454" spans="1:5" x14ac:dyDescent="0.25">
      <c r="A454" s="641" t="s">
        <v>9476</v>
      </c>
      <c r="B454" s="641" t="s">
        <v>9629</v>
      </c>
      <c r="C454" s="641" t="s">
        <v>1573</v>
      </c>
      <c r="D454" s="641" t="s">
        <v>10040</v>
      </c>
      <c r="E454" s="641" t="s">
        <v>10041</v>
      </c>
    </row>
    <row r="455" spans="1:5" x14ac:dyDescent="0.25">
      <c r="A455" s="641" t="s">
        <v>9476</v>
      </c>
      <c r="B455" s="641" t="s">
        <v>9629</v>
      </c>
      <c r="C455" s="641" t="s">
        <v>1573</v>
      </c>
      <c r="D455" s="641" t="s">
        <v>10042</v>
      </c>
      <c r="E455" s="641" t="s">
        <v>10043</v>
      </c>
    </row>
    <row r="456" spans="1:5" x14ac:dyDescent="0.25">
      <c r="A456" s="641" t="s">
        <v>9476</v>
      </c>
      <c r="B456" s="641" t="s">
        <v>9629</v>
      </c>
      <c r="C456" s="641" t="s">
        <v>1573</v>
      </c>
      <c r="D456" s="641" t="s">
        <v>10044</v>
      </c>
      <c r="E456" s="641" t="s">
        <v>10045</v>
      </c>
    </row>
    <row r="457" spans="1:5" x14ac:dyDescent="0.25">
      <c r="A457" s="641" t="s">
        <v>9476</v>
      </c>
      <c r="B457" s="641" t="s">
        <v>9629</v>
      </c>
      <c r="C457" s="641" t="s">
        <v>1573</v>
      </c>
      <c r="D457" s="641" t="s">
        <v>10046</v>
      </c>
      <c r="E457" s="641" t="s">
        <v>10047</v>
      </c>
    </row>
    <row r="458" spans="1:5" x14ac:dyDescent="0.25">
      <c r="A458" s="641" t="s">
        <v>9476</v>
      </c>
      <c r="B458" s="641" t="s">
        <v>9629</v>
      </c>
      <c r="C458" s="641" t="s">
        <v>1573</v>
      </c>
      <c r="D458" s="641" t="s">
        <v>10048</v>
      </c>
      <c r="E458" s="641" t="s">
        <v>10049</v>
      </c>
    </row>
    <row r="459" spans="1:5" x14ac:dyDescent="0.25">
      <c r="A459" s="641" t="s">
        <v>9476</v>
      </c>
      <c r="B459" s="641" t="s">
        <v>9629</v>
      </c>
      <c r="C459" s="641" t="s">
        <v>1573</v>
      </c>
      <c r="D459" s="641" t="s">
        <v>10050</v>
      </c>
      <c r="E459" s="641" t="s">
        <v>10051</v>
      </c>
    </row>
    <row r="460" spans="1:5" x14ac:dyDescent="0.25">
      <c r="A460" s="641" t="s">
        <v>9476</v>
      </c>
      <c r="B460" s="641" t="s">
        <v>9629</v>
      </c>
      <c r="C460" s="641" t="s">
        <v>1573</v>
      </c>
      <c r="D460" s="641" t="s">
        <v>10052</v>
      </c>
      <c r="E460" s="641" t="s">
        <v>10053</v>
      </c>
    </row>
    <row r="461" spans="1:5" x14ac:dyDescent="0.25">
      <c r="A461" s="641" t="s">
        <v>9476</v>
      </c>
      <c r="B461" s="641" t="s">
        <v>9629</v>
      </c>
      <c r="C461" s="641" t="s">
        <v>1573</v>
      </c>
      <c r="D461" s="641" t="s">
        <v>10054</v>
      </c>
      <c r="E461" s="641" t="s">
        <v>10055</v>
      </c>
    </row>
    <row r="462" spans="1:5" x14ac:dyDescent="0.25">
      <c r="A462" s="641" t="s">
        <v>9476</v>
      </c>
      <c r="B462" s="641" t="s">
        <v>9629</v>
      </c>
      <c r="C462" s="641" t="s">
        <v>1573</v>
      </c>
      <c r="D462" s="641" t="s">
        <v>10056</v>
      </c>
      <c r="E462" s="641" t="s">
        <v>10057</v>
      </c>
    </row>
    <row r="463" spans="1:5" x14ac:dyDescent="0.25">
      <c r="A463" s="641" t="s">
        <v>9476</v>
      </c>
      <c r="B463" s="641" t="s">
        <v>9629</v>
      </c>
      <c r="C463" s="641" t="s">
        <v>1573</v>
      </c>
      <c r="D463" s="641" t="s">
        <v>10058</v>
      </c>
      <c r="E463" s="641" t="s">
        <v>10059</v>
      </c>
    </row>
    <row r="464" spans="1:5" x14ac:dyDescent="0.25">
      <c r="A464" s="641" t="s">
        <v>9476</v>
      </c>
      <c r="B464" s="641" t="s">
        <v>9629</v>
      </c>
      <c r="C464" s="641" t="s">
        <v>1573</v>
      </c>
      <c r="D464" s="641" t="s">
        <v>10060</v>
      </c>
      <c r="E464" s="641" t="s">
        <v>10061</v>
      </c>
    </row>
    <row r="465" spans="1:5" x14ac:dyDescent="0.25">
      <c r="A465" s="641" t="s">
        <v>9476</v>
      </c>
      <c r="B465" s="641" t="s">
        <v>9629</v>
      </c>
      <c r="C465" s="641" t="s">
        <v>1573</v>
      </c>
      <c r="D465" s="641" t="s">
        <v>10062</v>
      </c>
      <c r="E465" s="641" t="s">
        <v>10063</v>
      </c>
    </row>
    <row r="466" spans="1:5" x14ac:dyDescent="0.25">
      <c r="A466" s="641" t="s">
        <v>9476</v>
      </c>
      <c r="B466" s="641" t="s">
        <v>9629</v>
      </c>
      <c r="C466" s="641" t="s">
        <v>1573</v>
      </c>
      <c r="D466" s="641" t="s">
        <v>10064</v>
      </c>
      <c r="E466" s="641" t="s">
        <v>10065</v>
      </c>
    </row>
    <row r="467" spans="1:5" x14ac:dyDescent="0.25">
      <c r="A467" s="641" t="s">
        <v>9476</v>
      </c>
      <c r="B467" s="641" t="s">
        <v>9629</v>
      </c>
      <c r="C467" s="641" t="s">
        <v>1573</v>
      </c>
      <c r="D467" s="641" t="s">
        <v>10066</v>
      </c>
      <c r="E467" s="641" t="s">
        <v>10067</v>
      </c>
    </row>
    <row r="468" spans="1:5" x14ac:dyDescent="0.25">
      <c r="A468" s="641" t="s">
        <v>9476</v>
      </c>
      <c r="B468" s="641" t="s">
        <v>9629</v>
      </c>
      <c r="C468" s="641" t="s">
        <v>1573</v>
      </c>
      <c r="D468" s="641" t="s">
        <v>10068</v>
      </c>
      <c r="E468" s="641" t="s">
        <v>10069</v>
      </c>
    </row>
    <row r="469" spans="1:5" x14ac:dyDescent="0.25">
      <c r="A469" s="641" t="s">
        <v>9476</v>
      </c>
      <c r="B469" s="641" t="s">
        <v>9629</v>
      </c>
      <c r="C469" s="641" t="s">
        <v>1573</v>
      </c>
      <c r="D469" s="641" t="s">
        <v>10070</v>
      </c>
      <c r="E469" s="641" t="s">
        <v>10071</v>
      </c>
    </row>
    <row r="470" spans="1:5" x14ac:dyDescent="0.25">
      <c r="A470" s="641" t="s">
        <v>9476</v>
      </c>
      <c r="B470" s="641" t="s">
        <v>9629</v>
      </c>
      <c r="C470" s="641" t="s">
        <v>1573</v>
      </c>
      <c r="D470" s="641" t="s">
        <v>10072</v>
      </c>
      <c r="E470" s="641" t="s">
        <v>10073</v>
      </c>
    </row>
    <row r="471" spans="1:5" x14ac:dyDescent="0.25">
      <c r="A471" s="641" t="s">
        <v>9476</v>
      </c>
      <c r="B471" s="641" t="s">
        <v>9629</v>
      </c>
      <c r="C471" s="641" t="s">
        <v>1573</v>
      </c>
      <c r="D471" s="641" t="s">
        <v>10074</v>
      </c>
      <c r="E471" s="641" t="s">
        <v>10075</v>
      </c>
    </row>
    <row r="472" spans="1:5" x14ac:dyDescent="0.25">
      <c r="A472" s="641" t="s">
        <v>9476</v>
      </c>
      <c r="B472" s="641" t="s">
        <v>9629</v>
      </c>
      <c r="C472" s="641" t="s">
        <v>1573</v>
      </c>
      <c r="D472" s="641" t="s">
        <v>10076</v>
      </c>
      <c r="E472" s="641" t="s">
        <v>10077</v>
      </c>
    </row>
    <row r="473" spans="1:5" x14ac:dyDescent="0.25">
      <c r="A473" s="641" t="s">
        <v>9476</v>
      </c>
      <c r="B473" s="641" t="s">
        <v>9629</v>
      </c>
      <c r="C473" s="641" t="s">
        <v>1573</v>
      </c>
      <c r="D473" s="641" t="s">
        <v>10078</v>
      </c>
      <c r="E473" s="641" t="s">
        <v>10079</v>
      </c>
    </row>
    <row r="474" spans="1:5" x14ac:dyDescent="0.25">
      <c r="A474" s="641" t="s">
        <v>9476</v>
      </c>
      <c r="B474" s="641" t="s">
        <v>9629</v>
      </c>
      <c r="C474" s="641" t="s">
        <v>1573</v>
      </c>
      <c r="D474" s="641" t="s">
        <v>10080</v>
      </c>
      <c r="E474" s="641" t="s">
        <v>10081</v>
      </c>
    </row>
    <row r="475" spans="1:5" x14ac:dyDescent="0.25">
      <c r="A475" s="641" t="s">
        <v>9476</v>
      </c>
      <c r="B475" s="641" t="s">
        <v>9629</v>
      </c>
      <c r="C475" s="641" t="s">
        <v>1573</v>
      </c>
      <c r="D475" s="641" t="s">
        <v>10082</v>
      </c>
      <c r="E475" s="641" t="s">
        <v>10083</v>
      </c>
    </row>
    <row r="476" spans="1:5" x14ac:dyDescent="0.25">
      <c r="A476" s="641" t="s">
        <v>9476</v>
      </c>
      <c r="B476" s="641" t="s">
        <v>9629</v>
      </c>
      <c r="C476" s="641" t="s">
        <v>1573</v>
      </c>
      <c r="D476" s="641" t="s">
        <v>10084</v>
      </c>
      <c r="E476" s="641" t="s">
        <v>10085</v>
      </c>
    </row>
    <row r="477" spans="1:5" x14ac:dyDescent="0.25">
      <c r="A477" s="641" t="s">
        <v>9476</v>
      </c>
      <c r="B477" s="641" t="s">
        <v>9629</v>
      </c>
      <c r="C477" s="641" t="s">
        <v>1573</v>
      </c>
      <c r="D477" s="641" t="s">
        <v>10086</v>
      </c>
      <c r="E477" s="641" t="s">
        <v>10087</v>
      </c>
    </row>
    <row r="478" spans="1:5" x14ac:dyDescent="0.25">
      <c r="A478" s="641" t="s">
        <v>9476</v>
      </c>
      <c r="B478" s="641" t="s">
        <v>9629</v>
      </c>
      <c r="C478" s="641" t="s">
        <v>1573</v>
      </c>
      <c r="D478" s="641" t="s">
        <v>10088</v>
      </c>
      <c r="E478" s="641" t="s">
        <v>10089</v>
      </c>
    </row>
    <row r="479" spans="1:5" x14ac:dyDescent="0.25">
      <c r="A479" s="641" t="s">
        <v>9476</v>
      </c>
      <c r="B479" s="641" t="s">
        <v>9629</v>
      </c>
      <c r="C479" s="641" t="s">
        <v>1573</v>
      </c>
      <c r="D479" s="641" t="s">
        <v>10090</v>
      </c>
      <c r="E479" s="641" t="s">
        <v>10091</v>
      </c>
    </row>
    <row r="480" spans="1:5" x14ac:dyDescent="0.25">
      <c r="A480" s="641" t="s">
        <v>9476</v>
      </c>
      <c r="B480" s="641" t="s">
        <v>9629</v>
      </c>
      <c r="C480" s="641" t="s">
        <v>1573</v>
      </c>
      <c r="D480" s="641" t="s">
        <v>10092</v>
      </c>
      <c r="E480" s="641" t="s">
        <v>10093</v>
      </c>
    </row>
    <row r="481" spans="1:5" x14ac:dyDescent="0.25">
      <c r="A481" s="641" t="s">
        <v>9476</v>
      </c>
      <c r="B481" s="641" t="s">
        <v>9629</v>
      </c>
      <c r="C481" s="641" t="s">
        <v>1573</v>
      </c>
      <c r="D481" s="641" t="s">
        <v>10094</v>
      </c>
      <c r="E481" s="641" t="s">
        <v>10095</v>
      </c>
    </row>
    <row r="482" spans="1:5" x14ac:dyDescent="0.25">
      <c r="A482" s="641" t="s">
        <v>9476</v>
      </c>
      <c r="B482" s="641" t="s">
        <v>9629</v>
      </c>
      <c r="C482" s="641" t="s">
        <v>1573</v>
      </c>
      <c r="D482" s="641" t="s">
        <v>10096</v>
      </c>
      <c r="E482" s="641" t="s">
        <v>10097</v>
      </c>
    </row>
    <row r="483" spans="1:5" x14ac:dyDescent="0.25">
      <c r="A483" s="641" t="s">
        <v>9476</v>
      </c>
      <c r="B483" s="641" t="s">
        <v>9629</v>
      </c>
      <c r="C483" s="641" t="s">
        <v>1573</v>
      </c>
      <c r="D483" s="641" t="s">
        <v>10098</v>
      </c>
      <c r="E483" s="641" t="s">
        <v>10099</v>
      </c>
    </row>
    <row r="484" spans="1:5" x14ac:dyDescent="0.25">
      <c r="A484" s="641" t="s">
        <v>9476</v>
      </c>
      <c r="B484" s="641" t="s">
        <v>9629</v>
      </c>
      <c r="C484" s="641" t="s">
        <v>1573</v>
      </c>
      <c r="D484" s="641" t="s">
        <v>10100</v>
      </c>
      <c r="E484" s="641" t="s">
        <v>10101</v>
      </c>
    </row>
    <row r="485" spans="1:5" x14ac:dyDescent="0.25">
      <c r="A485" s="641" t="s">
        <v>9476</v>
      </c>
      <c r="B485" s="641" t="s">
        <v>9629</v>
      </c>
      <c r="C485" s="641" t="s">
        <v>1573</v>
      </c>
      <c r="D485" s="641" t="s">
        <v>10102</v>
      </c>
      <c r="E485" s="641" t="s">
        <v>10103</v>
      </c>
    </row>
    <row r="486" spans="1:5" x14ac:dyDescent="0.25">
      <c r="A486" s="641" t="s">
        <v>9476</v>
      </c>
      <c r="B486" s="641" t="s">
        <v>9629</v>
      </c>
      <c r="C486" s="641" t="s">
        <v>1573</v>
      </c>
      <c r="D486" s="641" t="s">
        <v>10104</v>
      </c>
      <c r="E486" s="641" t="s">
        <v>10105</v>
      </c>
    </row>
    <row r="487" spans="1:5" x14ac:dyDescent="0.25">
      <c r="A487" s="641" t="s">
        <v>9476</v>
      </c>
      <c r="B487" s="641" t="s">
        <v>9629</v>
      </c>
      <c r="C487" s="641" t="s">
        <v>1573</v>
      </c>
      <c r="D487" s="641" t="s">
        <v>10106</v>
      </c>
      <c r="E487" s="641" t="s">
        <v>10107</v>
      </c>
    </row>
    <row r="488" spans="1:5" x14ac:dyDescent="0.25">
      <c r="A488" s="641" t="s">
        <v>9476</v>
      </c>
      <c r="B488" s="641" t="s">
        <v>9629</v>
      </c>
      <c r="C488" s="641" t="s">
        <v>1573</v>
      </c>
      <c r="D488" s="641" t="s">
        <v>10108</v>
      </c>
      <c r="E488" s="641" t="s">
        <v>10109</v>
      </c>
    </row>
    <row r="489" spans="1:5" x14ac:dyDescent="0.25">
      <c r="A489" s="641" t="s">
        <v>9476</v>
      </c>
      <c r="B489" s="641" t="s">
        <v>9629</v>
      </c>
      <c r="C489" s="641" t="s">
        <v>1573</v>
      </c>
      <c r="D489" s="641" t="s">
        <v>10110</v>
      </c>
      <c r="E489" s="641" t="s">
        <v>10111</v>
      </c>
    </row>
    <row r="490" spans="1:5" x14ac:dyDescent="0.25">
      <c r="A490" s="641" t="s">
        <v>9476</v>
      </c>
      <c r="B490" s="641" t="s">
        <v>9629</v>
      </c>
      <c r="C490" s="641" t="s">
        <v>1573</v>
      </c>
      <c r="D490" s="641" t="s">
        <v>10112</v>
      </c>
      <c r="E490" s="641" t="s">
        <v>10113</v>
      </c>
    </row>
    <row r="491" spans="1:5" x14ac:dyDescent="0.25">
      <c r="A491" s="641" t="s">
        <v>9476</v>
      </c>
      <c r="B491" s="641" t="s">
        <v>9629</v>
      </c>
      <c r="C491" s="641" t="s">
        <v>1573</v>
      </c>
      <c r="D491" s="641" t="s">
        <v>10114</v>
      </c>
      <c r="E491" s="641" t="s">
        <v>10115</v>
      </c>
    </row>
    <row r="492" spans="1:5" x14ac:dyDescent="0.25">
      <c r="A492" s="641" t="s">
        <v>9476</v>
      </c>
      <c r="B492" s="641" t="s">
        <v>9629</v>
      </c>
      <c r="C492" s="641" t="s">
        <v>1573</v>
      </c>
      <c r="D492" s="641" t="s">
        <v>10116</v>
      </c>
      <c r="E492" s="641" t="s">
        <v>10117</v>
      </c>
    </row>
    <row r="493" spans="1:5" x14ac:dyDescent="0.25">
      <c r="A493" s="641" t="s">
        <v>9476</v>
      </c>
      <c r="B493" s="641" t="s">
        <v>9629</v>
      </c>
      <c r="C493" s="641" t="s">
        <v>1573</v>
      </c>
      <c r="D493" s="641" t="s">
        <v>10118</v>
      </c>
      <c r="E493" s="641" t="s">
        <v>10119</v>
      </c>
    </row>
    <row r="494" spans="1:5" x14ac:dyDescent="0.25">
      <c r="A494" s="641" t="s">
        <v>9476</v>
      </c>
      <c r="B494" s="641" t="s">
        <v>9629</v>
      </c>
      <c r="C494" s="641" t="s">
        <v>1573</v>
      </c>
      <c r="D494" s="641" t="s">
        <v>10120</v>
      </c>
      <c r="E494" s="641" t="s">
        <v>10121</v>
      </c>
    </row>
    <row r="495" spans="1:5" x14ac:dyDescent="0.25">
      <c r="A495" s="641" t="s">
        <v>9476</v>
      </c>
      <c r="B495" s="641" t="s">
        <v>9629</v>
      </c>
      <c r="C495" s="641" t="s">
        <v>1573</v>
      </c>
      <c r="D495" s="641" t="s">
        <v>10122</v>
      </c>
      <c r="E495" s="641" t="s">
        <v>10123</v>
      </c>
    </row>
    <row r="496" spans="1:5" x14ac:dyDescent="0.25">
      <c r="A496" s="641" t="s">
        <v>9476</v>
      </c>
      <c r="B496" s="641" t="s">
        <v>9629</v>
      </c>
      <c r="C496" s="641" t="s">
        <v>1573</v>
      </c>
      <c r="D496" s="641" t="s">
        <v>10124</v>
      </c>
      <c r="E496" s="641" t="s">
        <v>10125</v>
      </c>
    </row>
    <row r="497" spans="1:5" x14ac:dyDescent="0.25">
      <c r="A497" s="641" t="s">
        <v>9476</v>
      </c>
      <c r="B497" s="641" t="s">
        <v>9629</v>
      </c>
      <c r="C497" s="641" t="s">
        <v>1573</v>
      </c>
      <c r="D497" s="641" t="s">
        <v>10126</v>
      </c>
      <c r="E497" s="641" t="s">
        <v>10127</v>
      </c>
    </row>
    <row r="498" spans="1:5" x14ac:dyDescent="0.25">
      <c r="A498" s="641" t="s">
        <v>9476</v>
      </c>
      <c r="B498" s="641" t="s">
        <v>9629</v>
      </c>
      <c r="C498" s="641" t="s">
        <v>1573</v>
      </c>
      <c r="D498" s="641" t="s">
        <v>10128</v>
      </c>
      <c r="E498" s="641" t="s">
        <v>10129</v>
      </c>
    </row>
    <row r="499" spans="1:5" x14ac:dyDescent="0.25">
      <c r="A499" s="641" t="s">
        <v>9476</v>
      </c>
      <c r="B499" s="641" t="s">
        <v>9629</v>
      </c>
      <c r="C499" s="641" t="s">
        <v>1573</v>
      </c>
      <c r="D499" s="641" t="s">
        <v>10130</v>
      </c>
      <c r="E499" s="641" t="s">
        <v>10131</v>
      </c>
    </row>
    <row r="500" spans="1:5" x14ac:dyDescent="0.25">
      <c r="A500" s="641" t="s">
        <v>9476</v>
      </c>
      <c r="B500" s="641" t="s">
        <v>9629</v>
      </c>
      <c r="C500" s="641" t="s">
        <v>1573</v>
      </c>
      <c r="D500" s="641" t="s">
        <v>10132</v>
      </c>
      <c r="E500" s="641" t="s">
        <v>10133</v>
      </c>
    </row>
    <row r="501" spans="1:5" x14ac:dyDescent="0.25">
      <c r="A501" s="641" t="s">
        <v>9476</v>
      </c>
      <c r="B501" s="641" t="s">
        <v>9629</v>
      </c>
      <c r="C501" s="641" t="s">
        <v>1573</v>
      </c>
      <c r="D501" s="641" t="s">
        <v>10134</v>
      </c>
      <c r="E501" s="641" t="s">
        <v>10135</v>
      </c>
    </row>
    <row r="502" spans="1:5" x14ac:dyDescent="0.25">
      <c r="A502" s="641" t="s">
        <v>9476</v>
      </c>
      <c r="B502" s="641" t="s">
        <v>9629</v>
      </c>
      <c r="C502" s="641" t="s">
        <v>1573</v>
      </c>
      <c r="D502" s="641" t="s">
        <v>10136</v>
      </c>
      <c r="E502" s="641" t="s">
        <v>10137</v>
      </c>
    </row>
    <row r="503" spans="1:5" x14ac:dyDescent="0.25">
      <c r="A503" s="641" t="s">
        <v>9476</v>
      </c>
      <c r="B503" s="641" t="s">
        <v>9629</v>
      </c>
      <c r="C503" s="641" t="s">
        <v>1573</v>
      </c>
      <c r="D503" s="641" t="s">
        <v>10138</v>
      </c>
      <c r="E503" s="641" t="s">
        <v>10139</v>
      </c>
    </row>
    <row r="504" spans="1:5" x14ac:dyDescent="0.25">
      <c r="A504" s="641" t="s">
        <v>9476</v>
      </c>
      <c r="B504" s="641" t="s">
        <v>9629</v>
      </c>
      <c r="C504" s="641" t="s">
        <v>1573</v>
      </c>
      <c r="D504" s="641" t="s">
        <v>10140</v>
      </c>
      <c r="E504" s="641" t="s">
        <v>10141</v>
      </c>
    </row>
    <row r="505" spans="1:5" x14ac:dyDescent="0.25">
      <c r="A505" s="641" t="s">
        <v>9476</v>
      </c>
      <c r="B505" s="641" t="s">
        <v>9629</v>
      </c>
      <c r="C505" s="641" t="s">
        <v>1573</v>
      </c>
      <c r="D505" s="641" t="s">
        <v>10142</v>
      </c>
      <c r="E505" s="641" t="s">
        <v>10143</v>
      </c>
    </row>
    <row r="506" spans="1:5" x14ac:dyDescent="0.25">
      <c r="A506" s="641" t="s">
        <v>9476</v>
      </c>
      <c r="B506" s="641" t="s">
        <v>9629</v>
      </c>
      <c r="C506" s="641" t="s">
        <v>1573</v>
      </c>
      <c r="D506" s="641" t="s">
        <v>10144</v>
      </c>
      <c r="E506" s="641" t="s">
        <v>10145</v>
      </c>
    </row>
    <row r="507" spans="1:5" x14ac:dyDescent="0.25">
      <c r="A507" s="641" t="s">
        <v>9476</v>
      </c>
      <c r="B507" s="641" t="s">
        <v>9629</v>
      </c>
      <c r="C507" s="641" t="s">
        <v>1573</v>
      </c>
      <c r="D507" s="641" t="s">
        <v>10146</v>
      </c>
      <c r="E507" s="641" t="s">
        <v>10147</v>
      </c>
    </row>
    <row r="508" spans="1:5" x14ac:dyDescent="0.25">
      <c r="A508" s="641" t="s">
        <v>9476</v>
      </c>
      <c r="B508" s="641" t="s">
        <v>9629</v>
      </c>
      <c r="C508" s="641" t="s">
        <v>1573</v>
      </c>
      <c r="D508" s="641" t="s">
        <v>10148</v>
      </c>
      <c r="E508" s="641" t="s">
        <v>10149</v>
      </c>
    </row>
    <row r="509" spans="1:5" x14ac:dyDescent="0.25">
      <c r="A509" s="641" t="s">
        <v>9476</v>
      </c>
      <c r="B509" s="641" t="s">
        <v>9629</v>
      </c>
      <c r="C509" s="641" t="s">
        <v>1573</v>
      </c>
      <c r="D509" s="641" t="s">
        <v>10150</v>
      </c>
      <c r="E509" s="641" t="s">
        <v>10151</v>
      </c>
    </row>
    <row r="510" spans="1:5" x14ac:dyDescent="0.25">
      <c r="A510" s="641" t="s">
        <v>9476</v>
      </c>
      <c r="B510" s="641" t="s">
        <v>9629</v>
      </c>
      <c r="C510" s="641" t="s">
        <v>1573</v>
      </c>
      <c r="D510" s="641" t="s">
        <v>10152</v>
      </c>
      <c r="E510" s="641" t="s">
        <v>10153</v>
      </c>
    </row>
    <row r="511" spans="1:5" x14ac:dyDescent="0.25">
      <c r="A511" s="641" t="s">
        <v>9476</v>
      </c>
      <c r="B511" s="641" t="s">
        <v>9629</v>
      </c>
      <c r="C511" s="641" t="s">
        <v>1573</v>
      </c>
      <c r="D511" s="641" t="s">
        <v>10154</v>
      </c>
      <c r="E511" s="641" t="s">
        <v>10155</v>
      </c>
    </row>
    <row r="512" spans="1:5" x14ac:dyDescent="0.25">
      <c r="A512" s="641" t="s">
        <v>9476</v>
      </c>
      <c r="B512" s="641" t="s">
        <v>9629</v>
      </c>
      <c r="C512" s="641" t="s">
        <v>1573</v>
      </c>
      <c r="D512" s="641" t="s">
        <v>10156</v>
      </c>
      <c r="E512" s="641" t="s">
        <v>10157</v>
      </c>
    </row>
    <row r="513" spans="1:5" x14ac:dyDescent="0.25">
      <c r="A513" s="641" t="s">
        <v>9476</v>
      </c>
      <c r="B513" s="641" t="s">
        <v>9629</v>
      </c>
      <c r="C513" s="641" t="s">
        <v>1573</v>
      </c>
      <c r="D513" s="641" t="s">
        <v>10158</v>
      </c>
      <c r="E513" s="641" t="s">
        <v>10159</v>
      </c>
    </row>
    <row r="514" spans="1:5" x14ac:dyDescent="0.25">
      <c r="A514" s="641" t="s">
        <v>9476</v>
      </c>
      <c r="B514" s="641" t="s">
        <v>9629</v>
      </c>
      <c r="C514" s="641" t="s">
        <v>1573</v>
      </c>
      <c r="D514" s="641" t="s">
        <v>10160</v>
      </c>
      <c r="E514" s="641" t="s">
        <v>10161</v>
      </c>
    </row>
    <row r="515" spans="1:5" x14ac:dyDescent="0.25">
      <c r="A515" s="642" t="s">
        <v>10162</v>
      </c>
      <c r="B515" s="641" t="s">
        <v>9164</v>
      </c>
      <c r="C515" s="641" t="s">
        <v>9165</v>
      </c>
      <c r="D515" s="641" t="s">
        <v>10163</v>
      </c>
      <c r="E515" s="641" t="s">
        <v>10164</v>
      </c>
    </row>
    <row r="516" spans="1:5" x14ac:dyDescent="0.25">
      <c r="A516" s="642" t="s">
        <v>10162</v>
      </c>
      <c r="B516" s="641" t="s">
        <v>9164</v>
      </c>
      <c r="C516" s="641" t="s">
        <v>9165</v>
      </c>
      <c r="D516" s="641" t="s">
        <v>10165</v>
      </c>
      <c r="E516" s="641" t="s">
        <v>10166</v>
      </c>
    </row>
    <row r="517" spans="1:5" x14ac:dyDescent="0.25">
      <c r="A517" s="641" t="s">
        <v>10162</v>
      </c>
      <c r="B517" s="641" t="s">
        <v>10167</v>
      </c>
      <c r="C517" s="641" t="s">
        <v>10168</v>
      </c>
      <c r="D517" s="641" t="s">
        <v>10169</v>
      </c>
      <c r="E517" s="641" t="s">
        <v>10170</v>
      </c>
    </row>
    <row r="518" spans="1:5" x14ac:dyDescent="0.25">
      <c r="A518" s="641" t="s">
        <v>10162</v>
      </c>
      <c r="B518" s="641" t="s">
        <v>10167</v>
      </c>
      <c r="C518" s="641" t="s">
        <v>10168</v>
      </c>
      <c r="D518" s="641" t="s">
        <v>10171</v>
      </c>
      <c r="E518" s="641" t="s">
        <v>10172</v>
      </c>
    </row>
    <row r="519" spans="1:5" x14ac:dyDescent="0.25">
      <c r="A519" s="641" t="s">
        <v>10162</v>
      </c>
      <c r="B519" s="641" t="s">
        <v>10167</v>
      </c>
      <c r="C519" s="641" t="s">
        <v>10168</v>
      </c>
      <c r="D519" s="641" t="s">
        <v>10173</v>
      </c>
      <c r="E519" s="641" t="s">
        <v>10174</v>
      </c>
    </row>
    <row r="520" spans="1:5" x14ac:dyDescent="0.25">
      <c r="A520" s="641" t="s">
        <v>10162</v>
      </c>
      <c r="B520" s="641" t="s">
        <v>10167</v>
      </c>
      <c r="C520" s="641" t="s">
        <v>10168</v>
      </c>
      <c r="D520" s="641" t="s">
        <v>10175</v>
      </c>
      <c r="E520" s="641" t="s">
        <v>10176</v>
      </c>
    </row>
    <row r="521" spans="1:5" x14ac:dyDescent="0.25">
      <c r="A521" s="641" t="s">
        <v>10162</v>
      </c>
      <c r="B521" s="641" t="s">
        <v>10167</v>
      </c>
      <c r="C521" s="641" t="s">
        <v>10168</v>
      </c>
      <c r="D521" s="641" t="s">
        <v>10177</v>
      </c>
      <c r="E521" s="641" t="s">
        <v>10178</v>
      </c>
    </row>
    <row r="522" spans="1:5" x14ac:dyDescent="0.25">
      <c r="A522" s="641" t="s">
        <v>10162</v>
      </c>
      <c r="B522" s="641" t="s">
        <v>10167</v>
      </c>
      <c r="C522" s="641" t="s">
        <v>10168</v>
      </c>
      <c r="D522" s="641" t="s">
        <v>10179</v>
      </c>
      <c r="E522" s="641" t="s">
        <v>10180</v>
      </c>
    </row>
    <row r="523" spans="1:5" x14ac:dyDescent="0.25">
      <c r="A523" s="641" t="s">
        <v>10162</v>
      </c>
      <c r="B523" s="641" t="s">
        <v>10167</v>
      </c>
      <c r="C523" s="641" t="s">
        <v>10168</v>
      </c>
      <c r="D523" s="641" t="s">
        <v>10181</v>
      </c>
      <c r="E523" s="641" t="s">
        <v>10182</v>
      </c>
    </row>
    <row r="524" spans="1:5" x14ac:dyDescent="0.25">
      <c r="A524" s="641" t="s">
        <v>10162</v>
      </c>
      <c r="B524" s="641" t="s">
        <v>10167</v>
      </c>
      <c r="C524" s="641" t="s">
        <v>10168</v>
      </c>
      <c r="D524" s="641" t="s">
        <v>10183</v>
      </c>
      <c r="E524" s="641" t="s">
        <v>10184</v>
      </c>
    </row>
    <row r="525" spans="1:5" x14ac:dyDescent="0.25">
      <c r="A525" s="641" t="s">
        <v>10162</v>
      </c>
      <c r="B525" s="641" t="s">
        <v>10167</v>
      </c>
      <c r="C525" s="641" t="s">
        <v>10168</v>
      </c>
      <c r="D525" s="641" t="s">
        <v>10185</v>
      </c>
      <c r="E525" s="641" t="s">
        <v>10186</v>
      </c>
    </row>
    <row r="526" spans="1:5" x14ac:dyDescent="0.25">
      <c r="A526" s="641" t="s">
        <v>10162</v>
      </c>
      <c r="B526" s="641" t="s">
        <v>10167</v>
      </c>
      <c r="C526" s="641" t="s">
        <v>10168</v>
      </c>
      <c r="D526" s="641" t="s">
        <v>10187</v>
      </c>
      <c r="E526" s="641" t="s">
        <v>10188</v>
      </c>
    </row>
    <row r="527" spans="1:5" x14ac:dyDescent="0.25">
      <c r="A527" s="641" t="s">
        <v>10162</v>
      </c>
      <c r="B527" s="641" t="s">
        <v>10167</v>
      </c>
      <c r="C527" s="641" t="s">
        <v>10168</v>
      </c>
      <c r="D527" s="641" t="s">
        <v>10189</v>
      </c>
      <c r="E527" s="641" t="s">
        <v>10190</v>
      </c>
    </row>
    <row r="528" spans="1:5" x14ac:dyDescent="0.25">
      <c r="A528" s="641" t="s">
        <v>10162</v>
      </c>
      <c r="B528" s="641" t="s">
        <v>10167</v>
      </c>
      <c r="C528" s="641" t="s">
        <v>10168</v>
      </c>
      <c r="D528" s="641" t="s">
        <v>10191</v>
      </c>
      <c r="E528" s="641" t="s">
        <v>10192</v>
      </c>
    </row>
    <row r="529" spans="1:5" x14ac:dyDescent="0.25">
      <c r="A529" s="641" t="s">
        <v>10162</v>
      </c>
      <c r="B529" s="641" t="s">
        <v>10167</v>
      </c>
      <c r="C529" s="641" t="s">
        <v>10168</v>
      </c>
      <c r="D529" s="641" t="s">
        <v>10193</v>
      </c>
      <c r="E529" s="641" t="s">
        <v>10194</v>
      </c>
    </row>
    <row r="530" spans="1:5" x14ac:dyDescent="0.25">
      <c r="A530" s="641" t="s">
        <v>10162</v>
      </c>
      <c r="B530" s="641" t="s">
        <v>10167</v>
      </c>
      <c r="C530" s="641" t="s">
        <v>10168</v>
      </c>
      <c r="D530" s="641" t="s">
        <v>10195</v>
      </c>
      <c r="E530" s="641" t="s">
        <v>10196</v>
      </c>
    </row>
    <row r="531" spans="1:5" x14ac:dyDescent="0.25">
      <c r="A531" s="641" t="s">
        <v>10162</v>
      </c>
      <c r="B531" s="641" t="s">
        <v>10167</v>
      </c>
      <c r="C531" s="641" t="s">
        <v>10168</v>
      </c>
      <c r="D531" s="641" t="s">
        <v>10197</v>
      </c>
      <c r="E531" s="641" t="s">
        <v>10198</v>
      </c>
    </row>
    <row r="532" spans="1:5" x14ac:dyDescent="0.25">
      <c r="A532" s="641" t="s">
        <v>10162</v>
      </c>
      <c r="B532" s="641" t="s">
        <v>10167</v>
      </c>
      <c r="C532" s="641" t="s">
        <v>10168</v>
      </c>
      <c r="D532" s="641" t="s">
        <v>10199</v>
      </c>
      <c r="E532" s="641" t="s">
        <v>10200</v>
      </c>
    </row>
    <row r="533" spans="1:5" x14ac:dyDescent="0.25">
      <c r="A533" s="641" t="s">
        <v>10162</v>
      </c>
      <c r="B533" s="641" t="s">
        <v>10167</v>
      </c>
      <c r="C533" s="641" t="s">
        <v>10168</v>
      </c>
      <c r="D533" s="641" t="s">
        <v>10201</v>
      </c>
      <c r="E533" s="641" t="s">
        <v>10202</v>
      </c>
    </row>
    <row r="534" spans="1:5" x14ac:dyDescent="0.25">
      <c r="A534" s="641" t="s">
        <v>10162</v>
      </c>
      <c r="B534" s="641" t="s">
        <v>10167</v>
      </c>
      <c r="C534" s="641" t="s">
        <v>10168</v>
      </c>
      <c r="D534" s="641" t="s">
        <v>10203</v>
      </c>
      <c r="E534" s="641" t="s">
        <v>10204</v>
      </c>
    </row>
    <row r="535" spans="1:5" x14ac:dyDescent="0.25">
      <c r="A535" s="641" t="s">
        <v>10162</v>
      </c>
      <c r="B535" s="641" t="s">
        <v>10167</v>
      </c>
      <c r="C535" s="641" t="s">
        <v>10168</v>
      </c>
      <c r="D535" s="641" t="s">
        <v>10205</v>
      </c>
      <c r="E535" s="641" t="s">
        <v>10206</v>
      </c>
    </row>
    <row r="536" spans="1:5" x14ac:dyDescent="0.25">
      <c r="A536" s="641" t="s">
        <v>10162</v>
      </c>
      <c r="B536" s="641" t="s">
        <v>10167</v>
      </c>
      <c r="C536" s="641" t="s">
        <v>10168</v>
      </c>
      <c r="D536" s="641" t="s">
        <v>10207</v>
      </c>
      <c r="E536" s="641" t="s">
        <v>10208</v>
      </c>
    </row>
    <row r="537" spans="1:5" x14ac:dyDescent="0.25">
      <c r="A537" s="641" t="s">
        <v>10162</v>
      </c>
      <c r="B537" s="641" t="s">
        <v>10167</v>
      </c>
      <c r="C537" s="641" t="s">
        <v>10168</v>
      </c>
      <c r="D537" s="641" t="s">
        <v>10209</v>
      </c>
      <c r="E537" s="641" t="s">
        <v>10210</v>
      </c>
    </row>
    <row r="538" spans="1:5" x14ac:dyDescent="0.25">
      <c r="A538" s="641" t="s">
        <v>10162</v>
      </c>
      <c r="B538" s="641" t="s">
        <v>10167</v>
      </c>
      <c r="C538" s="641" t="s">
        <v>10168</v>
      </c>
      <c r="D538" s="641" t="s">
        <v>10211</v>
      </c>
      <c r="E538" s="641" t="s">
        <v>10212</v>
      </c>
    </row>
    <row r="539" spans="1:5" x14ac:dyDescent="0.25">
      <c r="A539" s="641" t="s">
        <v>10162</v>
      </c>
      <c r="B539" s="641" t="s">
        <v>10167</v>
      </c>
      <c r="C539" s="641" t="s">
        <v>10168</v>
      </c>
      <c r="D539" s="641" t="s">
        <v>10213</v>
      </c>
      <c r="E539" s="641" t="s">
        <v>10214</v>
      </c>
    </row>
    <row r="540" spans="1:5" x14ac:dyDescent="0.25">
      <c r="A540" s="641" t="s">
        <v>10162</v>
      </c>
      <c r="B540" s="641" t="s">
        <v>10167</v>
      </c>
      <c r="C540" s="641" t="s">
        <v>10168</v>
      </c>
      <c r="D540" s="641" t="s">
        <v>10215</v>
      </c>
      <c r="E540" s="641" t="s">
        <v>10216</v>
      </c>
    </row>
    <row r="541" spans="1:5" x14ac:dyDescent="0.25">
      <c r="A541" s="641" t="s">
        <v>10162</v>
      </c>
      <c r="B541" s="641" t="s">
        <v>10167</v>
      </c>
      <c r="C541" s="641" t="s">
        <v>10168</v>
      </c>
      <c r="D541" s="641" t="s">
        <v>10217</v>
      </c>
      <c r="E541" s="641" t="s">
        <v>10218</v>
      </c>
    </row>
    <row r="542" spans="1:5" x14ac:dyDescent="0.25">
      <c r="A542" s="641" t="s">
        <v>10162</v>
      </c>
      <c r="B542" s="641" t="s">
        <v>10167</v>
      </c>
      <c r="C542" s="641" t="s">
        <v>10168</v>
      </c>
      <c r="D542" s="641" t="s">
        <v>10219</v>
      </c>
      <c r="E542" s="641" t="s">
        <v>10220</v>
      </c>
    </row>
    <row r="543" spans="1:5" x14ac:dyDescent="0.25">
      <c r="A543" s="641" t="s">
        <v>10162</v>
      </c>
      <c r="B543" s="641" t="s">
        <v>10167</v>
      </c>
      <c r="C543" s="641" t="s">
        <v>10168</v>
      </c>
      <c r="D543" s="641" t="s">
        <v>10221</v>
      </c>
      <c r="E543" s="641" t="s">
        <v>10222</v>
      </c>
    </row>
    <row r="544" spans="1:5" x14ac:dyDescent="0.25">
      <c r="A544" s="641" t="s">
        <v>10162</v>
      </c>
      <c r="B544" s="641" t="s">
        <v>10167</v>
      </c>
      <c r="C544" s="641" t="s">
        <v>10168</v>
      </c>
      <c r="D544" s="641" t="s">
        <v>10223</v>
      </c>
      <c r="E544" s="641" t="s">
        <v>10224</v>
      </c>
    </row>
    <row r="545" spans="1:5" x14ac:dyDescent="0.25">
      <c r="A545" s="641" t="s">
        <v>10162</v>
      </c>
      <c r="B545" s="641" t="s">
        <v>10167</v>
      </c>
      <c r="C545" s="641" t="s">
        <v>10168</v>
      </c>
      <c r="D545" s="641" t="s">
        <v>10225</v>
      </c>
      <c r="E545" s="641" t="s">
        <v>10226</v>
      </c>
    </row>
    <row r="546" spans="1:5" x14ac:dyDescent="0.25">
      <c r="A546" s="641" t="s">
        <v>10162</v>
      </c>
      <c r="B546" s="641" t="s">
        <v>10167</v>
      </c>
      <c r="C546" s="641" t="s">
        <v>10168</v>
      </c>
      <c r="D546" s="641" t="s">
        <v>10227</v>
      </c>
      <c r="E546" s="641" t="s">
        <v>10228</v>
      </c>
    </row>
    <row r="547" spans="1:5" x14ac:dyDescent="0.25">
      <c r="A547" s="641" t="s">
        <v>10162</v>
      </c>
      <c r="B547" s="641" t="s">
        <v>10167</v>
      </c>
      <c r="C547" s="641" t="s">
        <v>10168</v>
      </c>
      <c r="D547" s="641" t="s">
        <v>10229</v>
      </c>
      <c r="E547" s="641" t="s">
        <v>10230</v>
      </c>
    </row>
    <row r="548" spans="1:5" x14ac:dyDescent="0.25">
      <c r="A548" s="641" t="s">
        <v>10162</v>
      </c>
      <c r="B548" s="641" t="s">
        <v>10167</v>
      </c>
      <c r="C548" s="641" t="s">
        <v>10168</v>
      </c>
      <c r="D548" s="641" t="s">
        <v>10231</v>
      </c>
      <c r="E548" s="641" t="s">
        <v>10232</v>
      </c>
    </row>
    <row r="549" spans="1:5" x14ac:dyDescent="0.25">
      <c r="A549" s="641" t="s">
        <v>10162</v>
      </c>
      <c r="B549" s="641" t="s">
        <v>10167</v>
      </c>
      <c r="C549" s="641" t="s">
        <v>10168</v>
      </c>
      <c r="D549" s="641" t="s">
        <v>10233</v>
      </c>
      <c r="E549" s="641" t="s">
        <v>10234</v>
      </c>
    </row>
    <row r="550" spans="1:5" x14ac:dyDescent="0.25">
      <c r="A550" s="641" t="s">
        <v>10162</v>
      </c>
      <c r="B550" s="641" t="s">
        <v>10167</v>
      </c>
      <c r="C550" s="641" t="s">
        <v>10168</v>
      </c>
      <c r="D550" s="641" t="s">
        <v>10235</v>
      </c>
      <c r="E550" s="641" t="s">
        <v>10236</v>
      </c>
    </row>
    <row r="551" spans="1:5" x14ac:dyDescent="0.25">
      <c r="A551" s="641" t="s">
        <v>10162</v>
      </c>
      <c r="B551" s="641" t="s">
        <v>10167</v>
      </c>
      <c r="C551" s="641" t="s">
        <v>10168</v>
      </c>
      <c r="D551" s="641" t="s">
        <v>10237</v>
      </c>
      <c r="E551" s="641" t="s">
        <v>10238</v>
      </c>
    </row>
    <row r="552" spans="1:5" x14ac:dyDescent="0.25">
      <c r="A552" s="641" t="s">
        <v>10162</v>
      </c>
      <c r="B552" s="641" t="s">
        <v>10167</v>
      </c>
      <c r="C552" s="641" t="s">
        <v>10168</v>
      </c>
      <c r="D552" s="641" t="s">
        <v>10239</v>
      </c>
      <c r="E552" s="641" t="s">
        <v>10240</v>
      </c>
    </row>
    <row r="553" spans="1:5" x14ac:dyDescent="0.25">
      <c r="A553" s="642" t="s">
        <v>10241</v>
      </c>
      <c r="B553" s="641" t="s">
        <v>10242</v>
      </c>
      <c r="C553" s="641" t="s">
        <v>10243</v>
      </c>
      <c r="D553" s="641" t="s">
        <v>10244</v>
      </c>
      <c r="E553" s="641" t="s">
        <v>10245</v>
      </c>
    </row>
    <row r="554" spans="1:5" x14ac:dyDescent="0.25">
      <c r="A554" s="642" t="s">
        <v>10241</v>
      </c>
      <c r="B554" s="641" t="s">
        <v>10242</v>
      </c>
      <c r="C554" s="641" t="s">
        <v>10243</v>
      </c>
      <c r="D554" s="641" t="s">
        <v>10246</v>
      </c>
      <c r="E554" s="641" t="s">
        <v>10247</v>
      </c>
    </row>
    <row r="555" spans="1:5" x14ac:dyDescent="0.25">
      <c r="A555" s="642" t="s">
        <v>10241</v>
      </c>
      <c r="B555" s="641" t="s">
        <v>10242</v>
      </c>
      <c r="C555" s="641" t="s">
        <v>10243</v>
      </c>
      <c r="D555" s="641" t="s">
        <v>10248</v>
      </c>
      <c r="E555" s="641" t="s">
        <v>10249</v>
      </c>
    </row>
    <row r="556" spans="1:5" x14ac:dyDescent="0.25">
      <c r="A556" s="642" t="s">
        <v>10241</v>
      </c>
      <c r="B556" s="641" t="s">
        <v>10242</v>
      </c>
      <c r="C556" s="641" t="s">
        <v>10243</v>
      </c>
      <c r="D556" s="641" t="s">
        <v>10250</v>
      </c>
      <c r="E556" s="641" t="s">
        <v>10251</v>
      </c>
    </row>
    <row r="557" spans="1:5" x14ac:dyDescent="0.25">
      <c r="A557" s="642" t="s">
        <v>10241</v>
      </c>
      <c r="B557" s="641" t="s">
        <v>10242</v>
      </c>
      <c r="C557" s="641" t="s">
        <v>10243</v>
      </c>
      <c r="D557" s="641" t="s">
        <v>10252</v>
      </c>
      <c r="E557" s="641" t="s">
        <v>10253</v>
      </c>
    </row>
    <row r="558" spans="1:5" x14ac:dyDescent="0.25">
      <c r="A558" s="642" t="s">
        <v>10241</v>
      </c>
      <c r="B558" s="641" t="s">
        <v>10242</v>
      </c>
      <c r="C558" s="641" t="s">
        <v>10243</v>
      </c>
      <c r="D558" s="641" t="s">
        <v>10254</v>
      </c>
      <c r="E558" s="641" t="s">
        <v>10255</v>
      </c>
    </row>
    <row r="559" spans="1:5" x14ac:dyDescent="0.25">
      <c r="A559" s="642" t="s">
        <v>10241</v>
      </c>
      <c r="B559" s="641" t="s">
        <v>10242</v>
      </c>
      <c r="C559" s="641" t="s">
        <v>10243</v>
      </c>
      <c r="D559" s="641" t="s">
        <v>10256</v>
      </c>
      <c r="E559" s="641" t="s">
        <v>10257</v>
      </c>
    </row>
    <row r="560" spans="1:5" x14ac:dyDescent="0.25">
      <c r="A560" s="642" t="s">
        <v>10241</v>
      </c>
      <c r="B560" s="641" t="s">
        <v>10242</v>
      </c>
      <c r="C560" s="641" t="s">
        <v>10243</v>
      </c>
      <c r="D560" s="641" t="s">
        <v>10258</v>
      </c>
      <c r="E560" s="641" t="s">
        <v>10259</v>
      </c>
    </row>
    <row r="561" spans="1:5" x14ac:dyDescent="0.25">
      <c r="A561" s="642" t="s">
        <v>10241</v>
      </c>
      <c r="B561" s="641" t="s">
        <v>10242</v>
      </c>
      <c r="C561" s="641" t="s">
        <v>10243</v>
      </c>
      <c r="D561" s="641" t="s">
        <v>10260</v>
      </c>
      <c r="E561" s="641" t="s">
        <v>10261</v>
      </c>
    </row>
    <row r="562" spans="1:5" x14ac:dyDescent="0.25">
      <c r="A562" s="642" t="s">
        <v>10241</v>
      </c>
      <c r="B562" s="641" t="s">
        <v>10242</v>
      </c>
      <c r="C562" s="641" t="s">
        <v>10243</v>
      </c>
      <c r="D562" s="641" t="s">
        <v>10262</v>
      </c>
      <c r="E562" s="641" t="s">
        <v>10263</v>
      </c>
    </row>
    <row r="563" spans="1:5" x14ac:dyDescent="0.25">
      <c r="A563" s="642" t="s">
        <v>10241</v>
      </c>
      <c r="B563" s="641" t="s">
        <v>10242</v>
      </c>
      <c r="C563" s="641" t="s">
        <v>10243</v>
      </c>
      <c r="D563" s="641" t="s">
        <v>10264</v>
      </c>
      <c r="E563" s="641" t="s">
        <v>10265</v>
      </c>
    </row>
    <row r="564" spans="1:5" x14ac:dyDescent="0.25">
      <c r="A564" s="642" t="s">
        <v>10241</v>
      </c>
      <c r="B564" s="641" t="s">
        <v>10242</v>
      </c>
      <c r="C564" s="641" t="s">
        <v>10243</v>
      </c>
      <c r="D564" s="641" t="s">
        <v>10266</v>
      </c>
      <c r="E564" s="641" t="s">
        <v>10267</v>
      </c>
    </row>
    <row r="565" spans="1:5" x14ac:dyDescent="0.25">
      <c r="A565" s="642" t="s">
        <v>10241</v>
      </c>
      <c r="B565" s="641" t="s">
        <v>10242</v>
      </c>
      <c r="C565" s="641" t="s">
        <v>10243</v>
      </c>
      <c r="D565" s="641" t="s">
        <v>10268</v>
      </c>
      <c r="E565" s="641" t="s">
        <v>10269</v>
      </c>
    </row>
    <row r="566" spans="1:5" x14ac:dyDescent="0.25">
      <c r="A566" s="642" t="s">
        <v>10241</v>
      </c>
      <c r="B566" s="641" t="s">
        <v>10242</v>
      </c>
      <c r="C566" s="641" t="s">
        <v>10243</v>
      </c>
      <c r="D566" s="641" t="s">
        <v>10270</v>
      </c>
      <c r="E566" s="641" t="s">
        <v>10271</v>
      </c>
    </row>
    <row r="567" spans="1:5" x14ac:dyDescent="0.25">
      <c r="A567" s="642" t="s">
        <v>10241</v>
      </c>
      <c r="B567" s="641" t="s">
        <v>10242</v>
      </c>
      <c r="C567" s="641" t="s">
        <v>10243</v>
      </c>
      <c r="D567" s="641" t="s">
        <v>10272</v>
      </c>
      <c r="E567" s="641" t="s">
        <v>10273</v>
      </c>
    </row>
    <row r="568" spans="1:5" x14ac:dyDescent="0.25">
      <c r="A568" s="642" t="s">
        <v>10241</v>
      </c>
      <c r="B568" s="641" t="s">
        <v>10242</v>
      </c>
      <c r="C568" s="641" t="s">
        <v>10243</v>
      </c>
      <c r="D568" s="641" t="s">
        <v>10274</v>
      </c>
      <c r="E568" s="641" t="s">
        <v>10275</v>
      </c>
    </row>
    <row r="569" spans="1:5" x14ac:dyDescent="0.25">
      <c r="A569" s="642" t="s">
        <v>10241</v>
      </c>
      <c r="B569" s="641" t="s">
        <v>10242</v>
      </c>
      <c r="C569" s="641" t="s">
        <v>10243</v>
      </c>
      <c r="D569" s="641" t="s">
        <v>10276</v>
      </c>
      <c r="E569" s="641" t="s">
        <v>10277</v>
      </c>
    </row>
    <row r="570" spans="1:5" x14ac:dyDescent="0.25">
      <c r="A570" s="642" t="s">
        <v>10278</v>
      </c>
      <c r="B570" s="641" t="s">
        <v>10279</v>
      </c>
      <c r="C570" s="641" t="s">
        <v>10280</v>
      </c>
      <c r="D570" s="641" t="s">
        <v>10281</v>
      </c>
      <c r="E570" s="641" t="s">
        <v>10282</v>
      </c>
    </row>
    <row r="571" spans="1:5" x14ac:dyDescent="0.25">
      <c r="A571" s="642" t="s">
        <v>10278</v>
      </c>
      <c r="B571" s="641" t="s">
        <v>10279</v>
      </c>
      <c r="C571" s="641" t="s">
        <v>10280</v>
      </c>
      <c r="D571" s="641" t="s">
        <v>10283</v>
      </c>
      <c r="E571" s="641" t="s">
        <v>10284</v>
      </c>
    </row>
    <row r="572" spans="1:5" x14ac:dyDescent="0.25">
      <c r="A572" s="642" t="s">
        <v>10278</v>
      </c>
      <c r="B572" s="641" t="s">
        <v>10279</v>
      </c>
      <c r="C572" s="641" t="s">
        <v>10280</v>
      </c>
      <c r="D572" s="641" t="s">
        <v>10285</v>
      </c>
      <c r="E572" s="641" t="s">
        <v>10286</v>
      </c>
    </row>
    <row r="573" spans="1:5" x14ac:dyDescent="0.25">
      <c r="A573" s="642" t="s">
        <v>10278</v>
      </c>
      <c r="B573" s="641" t="s">
        <v>10279</v>
      </c>
      <c r="C573" s="641" t="s">
        <v>10280</v>
      </c>
      <c r="D573" s="641" t="s">
        <v>10287</v>
      </c>
      <c r="E573" s="641" t="s">
        <v>10288</v>
      </c>
    </row>
    <row r="574" spans="1:5" x14ac:dyDescent="0.25">
      <c r="A574" s="642" t="s">
        <v>10278</v>
      </c>
      <c r="B574" s="641" t="s">
        <v>9112</v>
      </c>
      <c r="C574" s="641" t="s">
        <v>9113</v>
      </c>
      <c r="D574" s="641" t="s">
        <v>10289</v>
      </c>
      <c r="E574" s="641" t="s">
        <v>10290</v>
      </c>
    </row>
    <row r="575" spans="1:5" x14ac:dyDescent="0.25">
      <c r="A575" s="642" t="s">
        <v>10291</v>
      </c>
      <c r="B575" s="641" t="s">
        <v>9355</v>
      </c>
      <c r="C575" s="641" t="s">
        <v>9356</v>
      </c>
      <c r="D575" s="641" t="s">
        <v>10292</v>
      </c>
      <c r="E575" s="641" t="s">
        <v>10293</v>
      </c>
    </row>
    <row r="576" spans="1:5" x14ac:dyDescent="0.25">
      <c r="A576" s="642" t="s">
        <v>10291</v>
      </c>
      <c r="B576" s="641" t="s">
        <v>9355</v>
      </c>
      <c r="C576" s="641" t="s">
        <v>9356</v>
      </c>
      <c r="D576" s="641" t="s">
        <v>10294</v>
      </c>
      <c r="E576" s="641" t="s">
        <v>10295</v>
      </c>
    </row>
    <row r="577" spans="1:5" x14ac:dyDescent="0.25">
      <c r="A577" s="642" t="s">
        <v>10291</v>
      </c>
      <c r="B577" s="641" t="s">
        <v>9355</v>
      </c>
      <c r="C577" s="641" t="s">
        <v>9356</v>
      </c>
      <c r="D577" s="641" t="s">
        <v>10296</v>
      </c>
      <c r="E577" s="641" t="s">
        <v>10297</v>
      </c>
    </row>
    <row r="578" spans="1:5" x14ac:dyDescent="0.25">
      <c r="A578" s="642" t="s">
        <v>10291</v>
      </c>
      <c r="B578" s="641" t="s">
        <v>9355</v>
      </c>
      <c r="C578" s="641" t="s">
        <v>9356</v>
      </c>
      <c r="D578" s="641" t="s">
        <v>10298</v>
      </c>
      <c r="E578" s="641" t="s">
        <v>10299</v>
      </c>
    </row>
    <row r="579" spans="1:5" x14ac:dyDescent="0.25">
      <c r="A579" s="642" t="s">
        <v>10291</v>
      </c>
      <c r="B579" s="641" t="s">
        <v>9355</v>
      </c>
      <c r="C579" s="641" t="s">
        <v>9356</v>
      </c>
      <c r="D579" s="641" t="s">
        <v>10300</v>
      </c>
      <c r="E579" s="641" t="s">
        <v>10301</v>
      </c>
    </row>
    <row r="580" spans="1:5" x14ac:dyDescent="0.25">
      <c r="A580" s="642" t="s">
        <v>10291</v>
      </c>
      <c r="B580" s="641" t="s">
        <v>9355</v>
      </c>
      <c r="C580" s="641" t="s">
        <v>9356</v>
      </c>
      <c r="D580" s="641" t="s">
        <v>10302</v>
      </c>
      <c r="E580" s="641" t="s">
        <v>10303</v>
      </c>
    </row>
    <row r="581" spans="1:5" x14ac:dyDescent="0.25">
      <c r="A581" s="642" t="s">
        <v>10291</v>
      </c>
      <c r="B581" s="641" t="s">
        <v>9355</v>
      </c>
      <c r="C581" s="641" t="s">
        <v>9356</v>
      </c>
      <c r="D581" s="641" t="s">
        <v>10304</v>
      </c>
      <c r="E581" s="641" t="s">
        <v>10305</v>
      </c>
    </row>
    <row r="582" spans="1:5" x14ac:dyDescent="0.25">
      <c r="A582" s="642" t="s">
        <v>10291</v>
      </c>
      <c r="B582" s="641" t="s">
        <v>9355</v>
      </c>
      <c r="C582" s="641" t="s">
        <v>9356</v>
      </c>
      <c r="D582" s="641" t="s">
        <v>10306</v>
      </c>
      <c r="E582" s="641" t="s">
        <v>10307</v>
      </c>
    </row>
    <row r="583" spans="1:5" x14ac:dyDescent="0.25">
      <c r="A583" s="642" t="s">
        <v>10291</v>
      </c>
      <c r="B583" s="641" t="s">
        <v>9355</v>
      </c>
      <c r="C583" s="641" t="s">
        <v>9356</v>
      </c>
      <c r="D583" s="641" t="s">
        <v>10308</v>
      </c>
      <c r="E583" s="641" t="s">
        <v>10309</v>
      </c>
    </row>
    <row r="584" spans="1:5" x14ac:dyDescent="0.25">
      <c r="A584" s="642" t="s">
        <v>10291</v>
      </c>
      <c r="B584" s="641" t="s">
        <v>9355</v>
      </c>
      <c r="C584" s="641" t="s">
        <v>9356</v>
      </c>
      <c r="D584" s="641" t="s">
        <v>10310</v>
      </c>
      <c r="E584" s="641" t="s">
        <v>10311</v>
      </c>
    </row>
    <row r="585" spans="1:5" x14ac:dyDescent="0.25">
      <c r="A585" s="642" t="s">
        <v>10291</v>
      </c>
      <c r="B585" s="641" t="s">
        <v>9355</v>
      </c>
      <c r="C585" s="641" t="s">
        <v>9356</v>
      </c>
      <c r="D585" s="641" t="s">
        <v>10312</v>
      </c>
      <c r="E585" s="641" t="s">
        <v>10313</v>
      </c>
    </row>
    <row r="586" spans="1:5" x14ac:dyDescent="0.25">
      <c r="A586" s="642" t="s">
        <v>10291</v>
      </c>
      <c r="B586" s="641" t="s">
        <v>9355</v>
      </c>
      <c r="C586" s="641" t="s">
        <v>9356</v>
      </c>
      <c r="D586" s="641" t="s">
        <v>10314</v>
      </c>
      <c r="E586" s="641" t="s">
        <v>10315</v>
      </c>
    </row>
    <row r="587" spans="1:5" x14ac:dyDescent="0.25">
      <c r="A587" s="642" t="s">
        <v>10291</v>
      </c>
      <c r="B587" s="641" t="s">
        <v>9355</v>
      </c>
      <c r="C587" s="641" t="s">
        <v>9356</v>
      </c>
      <c r="D587" s="641" t="s">
        <v>10316</v>
      </c>
      <c r="E587" s="641" t="s">
        <v>10317</v>
      </c>
    </row>
    <row r="588" spans="1:5" x14ac:dyDescent="0.25">
      <c r="A588" s="642" t="s">
        <v>10291</v>
      </c>
      <c r="B588" s="641" t="s">
        <v>9355</v>
      </c>
      <c r="C588" s="641" t="s">
        <v>9356</v>
      </c>
      <c r="D588" s="641" t="s">
        <v>10318</v>
      </c>
      <c r="E588" s="641" t="s">
        <v>10319</v>
      </c>
    </row>
    <row r="589" spans="1:5" x14ac:dyDescent="0.25">
      <c r="A589" s="642" t="s">
        <v>10291</v>
      </c>
      <c r="B589" s="641" t="s">
        <v>9355</v>
      </c>
      <c r="C589" s="641" t="s">
        <v>9356</v>
      </c>
      <c r="D589" s="641" t="s">
        <v>10320</v>
      </c>
      <c r="E589" s="641" t="s">
        <v>10321</v>
      </c>
    </row>
    <row r="590" spans="1:5" x14ac:dyDescent="0.25">
      <c r="A590" s="642" t="s">
        <v>10291</v>
      </c>
      <c r="B590" s="641" t="s">
        <v>9355</v>
      </c>
      <c r="C590" s="641" t="s">
        <v>9356</v>
      </c>
      <c r="D590" s="641" t="s">
        <v>10322</v>
      </c>
      <c r="E590" s="641" t="s">
        <v>10323</v>
      </c>
    </row>
    <row r="591" spans="1:5" x14ac:dyDescent="0.25">
      <c r="A591" s="642" t="s">
        <v>10291</v>
      </c>
      <c r="B591" s="641" t="s">
        <v>9355</v>
      </c>
      <c r="C591" s="641" t="s">
        <v>9356</v>
      </c>
      <c r="D591" s="641" t="s">
        <v>10324</v>
      </c>
      <c r="E591" s="641" t="s">
        <v>10325</v>
      </c>
    </row>
    <row r="592" spans="1:5" x14ac:dyDescent="0.25">
      <c r="A592" s="642" t="s">
        <v>10291</v>
      </c>
      <c r="B592" s="641" t="s">
        <v>9355</v>
      </c>
      <c r="C592" s="641" t="s">
        <v>9356</v>
      </c>
      <c r="D592" s="641" t="s">
        <v>10326</v>
      </c>
      <c r="E592" s="641" t="s">
        <v>10327</v>
      </c>
    </row>
    <row r="593" spans="1:5" x14ac:dyDescent="0.25">
      <c r="A593" s="642" t="s">
        <v>10291</v>
      </c>
      <c r="B593" s="641" t="s">
        <v>9355</v>
      </c>
      <c r="C593" s="641" t="s">
        <v>9356</v>
      </c>
      <c r="D593" s="641" t="s">
        <v>10328</v>
      </c>
      <c r="E593" s="641" t="s">
        <v>10329</v>
      </c>
    </row>
    <row r="594" spans="1:5" x14ac:dyDescent="0.25">
      <c r="A594" s="642" t="s">
        <v>10291</v>
      </c>
      <c r="B594" s="641" t="s">
        <v>9355</v>
      </c>
      <c r="C594" s="641" t="s">
        <v>9356</v>
      </c>
      <c r="D594" s="641" t="s">
        <v>10330</v>
      </c>
      <c r="E594" s="641" t="s">
        <v>10331</v>
      </c>
    </row>
    <row r="595" spans="1:5" x14ac:dyDescent="0.25">
      <c r="A595" s="642" t="s">
        <v>10291</v>
      </c>
      <c r="B595" s="641" t="s">
        <v>9355</v>
      </c>
      <c r="C595" s="641" t="s">
        <v>9356</v>
      </c>
      <c r="D595" s="641" t="s">
        <v>10332</v>
      </c>
      <c r="E595" s="641" t="s">
        <v>10333</v>
      </c>
    </row>
    <row r="596" spans="1:5" x14ac:dyDescent="0.25">
      <c r="A596" s="642" t="s">
        <v>10291</v>
      </c>
      <c r="B596" s="641" t="s">
        <v>9355</v>
      </c>
      <c r="C596" s="641" t="s">
        <v>9356</v>
      </c>
      <c r="D596" s="641" t="s">
        <v>10334</v>
      </c>
      <c r="E596" s="641" t="s">
        <v>10335</v>
      </c>
    </row>
    <row r="597" spans="1:5" x14ac:dyDescent="0.25">
      <c r="A597" s="642" t="s">
        <v>10291</v>
      </c>
      <c r="B597" s="641" t="s">
        <v>9441</v>
      </c>
      <c r="C597" s="641" t="s">
        <v>9442</v>
      </c>
      <c r="D597" s="641" t="s">
        <v>10336</v>
      </c>
      <c r="E597" s="641" t="s">
        <v>10337</v>
      </c>
    </row>
    <row r="598" spans="1:5" x14ac:dyDescent="0.25">
      <c r="A598" s="642" t="s">
        <v>10291</v>
      </c>
      <c r="B598" s="641" t="s">
        <v>10167</v>
      </c>
      <c r="C598" s="641" t="s">
        <v>10168</v>
      </c>
      <c r="D598" s="641" t="s">
        <v>10338</v>
      </c>
      <c r="E598" s="641" t="s">
        <v>10339</v>
      </c>
    </row>
    <row r="599" spans="1:5" x14ac:dyDescent="0.25">
      <c r="A599" s="642" t="s">
        <v>10291</v>
      </c>
      <c r="B599" s="641" t="s">
        <v>10167</v>
      </c>
      <c r="C599" s="641" t="s">
        <v>10168</v>
      </c>
      <c r="D599" s="641" t="s">
        <v>10340</v>
      </c>
      <c r="E599" s="641" t="s">
        <v>10341</v>
      </c>
    </row>
    <row r="600" spans="1:5" x14ac:dyDescent="0.25">
      <c r="A600" s="642" t="s">
        <v>10291</v>
      </c>
      <c r="B600" s="641" t="s">
        <v>10167</v>
      </c>
      <c r="C600" s="641" t="s">
        <v>10168</v>
      </c>
      <c r="D600" s="641" t="s">
        <v>10342</v>
      </c>
      <c r="E600" s="641" t="s">
        <v>10343</v>
      </c>
    </row>
    <row r="601" spans="1:5" x14ac:dyDescent="0.25">
      <c r="A601" s="642" t="s">
        <v>10291</v>
      </c>
      <c r="B601" s="641" t="s">
        <v>10167</v>
      </c>
      <c r="C601" s="641" t="s">
        <v>10168</v>
      </c>
      <c r="D601" s="641" t="s">
        <v>10344</v>
      </c>
      <c r="E601" s="641" t="s">
        <v>10345</v>
      </c>
    </row>
    <row r="602" spans="1:5" x14ac:dyDescent="0.25">
      <c r="A602" s="642" t="s">
        <v>10291</v>
      </c>
      <c r="B602" s="641" t="s">
        <v>10167</v>
      </c>
      <c r="C602" s="641" t="s">
        <v>10168</v>
      </c>
      <c r="D602" s="641" t="s">
        <v>10346</v>
      </c>
      <c r="E602" s="641" t="s">
        <v>10347</v>
      </c>
    </row>
    <row r="603" spans="1:5" x14ac:dyDescent="0.25">
      <c r="A603" s="642" t="s">
        <v>10291</v>
      </c>
      <c r="B603" s="641" t="s">
        <v>10167</v>
      </c>
      <c r="C603" s="641" t="s">
        <v>10168</v>
      </c>
      <c r="D603" s="641" t="s">
        <v>10348</v>
      </c>
      <c r="E603" s="641" t="s">
        <v>10349</v>
      </c>
    </row>
    <row r="604" spans="1:5" x14ac:dyDescent="0.25">
      <c r="A604" s="642" t="s">
        <v>10291</v>
      </c>
      <c r="B604" s="641" t="s">
        <v>10167</v>
      </c>
      <c r="C604" s="641" t="s">
        <v>10168</v>
      </c>
      <c r="D604" s="641" t="s">
        <v>10350</v>
      </c>
      <c r="E604" s="641" t="s">
        <v>10351</v>
      </c>
    </row>
    <row r="605" spans="1:5" x14ac:dyDescent="0.25">
      <c r="A605" s="642" t="s">
        <v>10291</v>
      </c>
      <c r="B605" s="641" t="s">
        <v>10167</v>
      </c>
      <c r="C605" s="641" t="s">
        <v>10168</v>
      </c>
      <c r="D605" s="641" t="s">
        <v>10352</v>
      </c>
      <c r="E605" s="641" t="s">
        <v>10353</v>
      </c>
    </row>
    <row r="606" spans="1:5" x14ac:dyDescent="0.25">
      <c r="A606" s="642" t="s">
        <v>10291</v>
      </c>
      <c r="B606" s="641" t="s">
        <v>10167</v>
      </c>
      <c r="C606" s="641" t="s">
        <v>10168</v>
      </c>
      <c r="D606" s="641" t="s">
        <v>10354</v>
      </c>
      <c r="E606" s="641" t="s">
        <v>10355</v>
      </c>
    </row>
    <row r="607" spans="1:5" x14ac:dyDescent="0.25">
      <c r="A607" s="642" t="s">
        <v>10291</v>
      </c>
      <c r="B607" s="641" t="s">
        <v>10167</v>
      </c>
      <c r="C607" s="641" t="s">
        <v>10168</v>
      </c>
      <c r="D607" s="641" t="s">
        <v>10356</v>
      </c>
      <c r="E607" s="641" t="s">
        <v>10357</v>
      </c>
    </row>
    <row r="608" spans="1:5" x14ac:dyDescent="0.25">
      <c r="A608" s="642" t="s">
        <v>10291</v>
      </c>
      <c r="B608" s="641" t="s">
        <v>10167</v>
      </c>
      <c r="C608" s="641" t="s">
        <v>10168</v>
      </c>
      <c r="D608" s="641" t="s">
        <v>10358</v>
      </c>
      <c r="E608" s="641" t="s">
        <v>10359</v>
      </c>
    </row>
    <row r="609" spans="1:5" x14ac:dyDescent="0.25">
      <c r="A609" s="642" t="s">
        <v>10291</v>
      </c>
      <c r="B609" s="641" t="s">
        <v>10167</v>
      </c>
      <c r="C609" s="641" t="s">
        <v>10168</v>
      </c>
      <c r="D609" s="641" t="s">
        <v>10360</v>
      </c>
      <c r="E609" s="641" t="s">
        <v>10361</v>
      </c>
    </row>
    <row r="610" spans="1:5" x14ac:dyDescent="0.25">
      <c r="A610" s="642" t="s">
        <v>10291</v>
      </c>
      <c r="B610" s="641" t="s">
        <v>10167</v>
      </c>
      <c r="C610" s="641" t="s">
        <v>10168</v>
      </c>
      <c r="D610" s="641" t="s">
        <v>10362</v>
      </c>
      <c r="E610" s="641" t="s">
        <v>10363</v>
      </c>
    </row>
    <row r="611" spans="1:5" x14ac:dyDescent="0.25">
      <c r="A611" s="642" t="s">
        <v>10291</v>
      </c>
      <c r="B611" s="641" t="s">
        <v>10167</v>
      </c>
      <c r="C611" s="641" t="s">
        <v>10168</v>
      </c>
      <c r="D611" s="641" t="s">
        <v>10364</v>
      </c>
      <c r="E611" s="641" t="s">
        <v>10365</v>
      </c>
    </row>
    <row r="612" spans="1:5" x14ac:dyDescent="0.25">
      <c r="A612" s="642" t="s">
        <v>10291</v>
      </c>
      <c r="B612" s="641" t="s">
        <v>10167</v>
      </c>
      <c r="C612" s="641" t="s">
        <v>10168</v>
      </c>
      <c r="D612" s="641" t="s">
        <v>10366</v>
      </c>
      <c r="E612" s="641" t="s">
        <v>10367</v>
      </c>
    </row>
    <row r="613" spans="1:5" x14ac:dyDescent="0.25">
      <c r="A613" s="642" t="s">
        <v>10291</v>
      </c>
      <c r="B613" s="641" t="s">
        <v>10167</v>
      </c>
      <c r="C613" s="641" t="s">
        <v>10168</v>
      </c>
      <c r="D613" s="641" t="s">
        <v>10368</v>
      </c>
      <c r="E613" s="641" t="s">
        <v>10369</v>
      </c>
    </row>
    <row r="614" spans="1:5" x14ac:dyDescent="0.25">
      <c r="A614" s="642" t="s">
        <v>10291</v>
      </c>
      <c r="B614" s="641" t="s">
        <v>10167</v>
      </c>
      <c r="C614" s="641" t="s">
        <v>10168</v>
      </c>
      <c r="D614" s="641" t="s">
        <v>10370</v>
      </c>
      <c r="E614" s="641" t="s">
        <v>10371</v>
      </c>
    </row>
    <row r="615" spans="1:5" x14ac:dyDescent="0.25">
      <c r="A615" s="642" t="s">
        <v>10291</v>
      </c>
      <c r="B615" s="641" t="s">
        <v>10167</v>
      </c>
      <c r="C615" s="641" t="s">
        <v>10168</v>
      </c>
      <c r="D615" s="641" t="s">
        <v>10372</v>
      </c>
      <c r="E615" s="641" t="s">
        <v>10373</v>
      </c>
    </row>
    <row r="616" spans="1:5" x14ac:dyDescent="0.25">
      <c r="A616" s="642" t="s">
        <v>10291</v>
      </c>
      <c r="B616" s="641" t="s">
        <v>10167</v>
      </c>
      <c r="C616" s="641" t="s">
        <v>10168</v>
      </c>
      <c r="D616" s="641" t="s">
        <v>10374</v>
      </c>
      <c r="E616" s="641" t="s">
        <v>10375</v>
      </c>
    </row>
    <row r="617" spans="1:5" x14ac:dyDescent="0.25">
      <c r="A617" s="642" t="s">
        <v>10291</v>
      </c>
      <c r="B617" s="641" t="s">
        <v>10167</v>
      </c>
      <c r="C617" s="641" t="s">
        <v>10168</v>
      </c>
      <c r="D617" s="641" t="s">
        <v>10376</v>
      </c>
      <c r="E617" s="641" t="s">
        <v>10377</v>
      </c>
    </row>
    <row r="618" spans="1:5" x14ac:dyDescent="0.25">
      <c r="A618" s="642" t="s">
        <v>10291</v>
      </c>
      <c r="B618" s="641" t="s">
        <v>10167</v>
      </c>
      <c r="C618" s="641" t="s">
        <v>10168</v>
      </c>
      <c r="D618" s="641" t="s">
        <v>10378</v>
      </c>
      <c r="E618" s="641" t="s">
        <v>10379</v>
      </c>
    </row>
    <row r="619" spans="1:5" x14ac:dyDescent="0.25">
      <c r="A619" s="642" t="s">
        <v>10291</v>
      </c>
      <c r="B619" s="641" t="s">
        <v>10167</v>
      </c>
      <c r="C619" s="641" t="s">
        <v>10168</v>
      </c>
      <c r="D619" s="641" t="s">
        <v>10380</v>
      </c>
      <c r="E619" s="641" t="s">
        <v>10381</v>
      </c>
    </row>
    <row r="620" spans="1:5" x14ac:dyDescent="0.25">
      <c r="A620" s="642" t="s">
        <v>10291</v>
      </c>
      <c r="B620" s="641" t="s">
        <v>10167</v>
      </c>
      <c r="C620" s="641" t="s">
        <v>10168</v>
      </c>
      <c r="D620" s="641" t="s">
        <v>10382</v>
      </c>
      <c r="E620" s="641" t="s">
        <v>10383</v>
      </c>
    </row>
    <row r="621" spans="1:5" x14ac:dyDescent="0.25">
      <c r="A621" s="642" t="s">
        <v>10291</v>
      </c>
      <c r="B621" s="641" t="s">
        <v>10167</v>
      </c>
      <c r="C621" s="641" t="s">
        <v>10168</v>
      </c>
      <c r="D621" s="641" t="s">
        <v>10384</v>
      </c>
      <c r="E621" s="641" t="s">
        <v>10385</v>
      </c>
    </row>
    <row r="622" spans="1:5" x14ac:dyDescent="0.25">
      <c r="A622" s="642" t="s">
        <v>10291</v>
      </c>
      <c r="B622" s="641" t="s">
        <v>10167</v>
      </c>
      <c r="C622" s="641" t="s">
        <v>10168</v>
      </c>
      <c r="D622" s="641" t="s">
        <v>10386</v>
      </c>
      <c r="E622" s="641" t="s">
        <v>10387</v>
      </c>
    </row>
    <row r="623" spans="1:5" x14ac:dyDescent="0.25">
      <c r="A623" s="642" t="s">
        <v>10291</v>
      </c>
      <c r="B623" s="641" t="s">
        <v>10167</v>
      </c>
      <c r="C623" s="641" t="s">
        <v>10168</v>
      </c>
      <c r="D623" s="641" t="s">
        <v>10388</v>
      </c>
      <c r="E623" s="641" t="s">
        <v>10389</v>
      </c>
    </row>
    <row r="624" spans="1:5" x14ac:dyDescent="0.25">
      <c r="A624" s="642" t="s">
        <v>10291</v>
      </c>
      <c r="B624" s="641" t="s">
        <v>10167</v>
      </c>
      <c r="C624" s="641" t="s">
        <v>10168</v>
      </c>
      <c r="D624" s="641" t="s">
        <v>10390</v>
      </c>
      <c r="E624" s="641" t="s">
        <v>10391</v>
      </c>
    </row>
    <row r="625" spans="1:5" x14ac:dyDescent="0.25">
      <c r="A625" s="642" t="s">
        <v>10291</v>
      </c>
      <c r="B625" s="641" t="s">
        <v>10167</v>
      </c>
      <c r="C625" s="641" t="s">
        <v>10168</v>
      </c>
      <c r="D625" s="641" t="s">
        <v>10392</v>
      </c>
      <c r="E625" s="641" t="s">
        <v>10393</v>
      </c>
    </row>
    <row r="626" spans="1:5" x14ac:dyDescent="0.25">
      <c r="A626" s="642" t="s">
        <v>10291</v>
      </c>
      <c r="B626" s="641" t="s">
        <v>10167</v>
      </c>
      <c r="C626" s="641" t="s">
        <v>10168</v>
      </c>
      <c r="D626" s="641" t="s">
        <v>10394</v>
      </c>
      <c r="E626" s="641" t="s">
        <v>10395</v>
      </c>
    </row>
    <row r="627" spans="1:5" x14ac:dyDescent="0.25">
      <c r="A627" s="642" t="s">
        <v>10291</v>
      </c>
      <c r="B627" s="641" t="s">
        <v>10167</v>
      </c>
      <c r="C627" s="641" t="s">
        <v>10168</v>
      </c>
      <c r="D627" s="641" t="s">
        <v>10396</v>
      </c>
      <c r="E627" s="641" t="s">
        <v>10397</v>
      </c>
    </row>
    <row r="628" spans="1:5" x14ac:dyDescent="0.25">
      <c r="A628" s="642" t="s">
        <v>10291</v>
      </c>
      <c r="B628" s="641" t="s">
        <v>10167</v>
      </c>
      <c r="C628" s="641" t="s">
        <v>10168</v>
      </c>
      <c r="D628" s="641" t="s">
        <v>10398</v>
      </c>
      <c r="E628" s="641" t="s">
        <v>10399</v>
      </c>
    </row>
    <row r="629" spans="1:5" x14ac:dyDescent="0.25">
      <c r="A629" s="642" t="s">
        <v>10291</v>
      </c>
      <c r="B629" s="641" t="s">
        <v>10167</v>
      </c>
      <c r="C629" s="641" t="s">
        <v>10168</v>
      </c>
      <c r="D629" s="641" t="s">
        <v>10400</v>
      </c>
      <c r="E629" s="641" t="s">
        <v>10401</v>
      </c>
    </row>
    <row r="630" spans="1:5" x14ac:dyDescent="0.25">
      <c r="A630" s="642" t="s">
        <v>10291</v>
      </c>
      <c r="B630" s="641" t="s">
        <v>10167</v>
      </c>
      <c r="C630" s="641" t="s">
        <v>10168</v>
      </c>
      <c r="D630" s="641" t="s">
        <v>10402</v>
      </c>
      <c r="E630" s="641" t="s">
        <v>10403</v>
      </c>
    </row>
    <row r="631" spans="1:5" x14ac:dyDescent="0.25">
      <c r="A631" s="642" t="s">
        <v>10291</v>
      </c>
      <c r="B631" s="641" t="s">
        <v>10167</v>
      </c>
      <c r="C631" s="641" t="s">
        <v>10168</v>
      </c>
      <c r="D631" s="641" t="s">
        <v>10404</v>
      </c>
      <c r="E631" s="641" t="s">
        <v>10405</v>
      </c>
    </row>
    <row r="632" spans="1:5" x14ac:dyDescent="0.25">
      <c r="A632" s="642" t="s">
        <v>10291</v>
      </c>
      <c r="B632" s="641" t="s">
        <v>10167</v>
      </c>
      <c r="C632" s="641" t="s">
        <v>10168</v>
      </c>
      <c r="D632" s="641" t="s">
        <v>10406</v>
      </c>
      <c r="E632" s="641" t="s">
        <v>10407</v>
      </c>
    </row>
    <row r="633" spans="1:5" x14ac:dyDescent="0.25">
      <c r="A633" s="642" t="s">
        <v>10291</v>
      </c>
      <c r="B633" s="641" t="s">
        <v>10167</v>
      </c>
      <c r="C633" s="641" t="s">
        <v>10168</v>
      </c>
      <c r="D633" s="641" t="s">
        <v>10408</v>
      </c>
      <c r="E633" s="641" t="s">
        <v>10409</v>
      </c>
    </row>
    <row r="634" spans="1:5" x14ac:dyDescent="0.25">
      <c r="A634" s="642" t="s">
        <v>10291</v>
      </c>
      <c r="B634" s="641" t="s">
        <v>10167</v>
      </c>
      <c r="C634" s="641" t="s">
        <v>10168</v>
      </c>
      <c r="D634" s="641" t="s">
        <v>10410</v>
      </c>
      <c r="E634" s="641" t="s">
        <v>10411</v>
      </c>
    </row>
    <row r="635" spans="1:5" x14ac:dyDescent="0.25">
      <c r="A635" s="642" t="s">
        <v>10291</v>
      </c>
      <c r="B635" s="641" t="s">
        <v>10167</v>
      </c>
      <c r="C635" s="641" t="s">
        <v>10168</v>
      </c>
      <c r="D635" s="641" t="s">
        <v>10412</v>
      </c>
      <c r="E635" s="641" t="s">
        <v>10413</v>
      </c>
    </row>
    <row r="636" spans="1:5" x14ac:dyDescent="0.25">
      <c r="A636" s="642" t="s">
        <v>10291</v>
      </c>
      <c r="B636" s="641" t="s">
        <v>10167</v>
      </c>
      <c r="C636" s="641" t="s">
        <v>10168</v>
      </c>
      <c r="D636" s="641" t="s">
        <v>10414</v>
      </c>
      <c r="E636" s="641" t="s">
        <v>10415</v>
      </c>
    </row>
    <row r="637" spans="1:5" x14ac:dyDescent="0.25">
      <c r="A637" s="642" t="s">
        <v>10291</v>
      </c>
      <c r="B637" s="641" t="s">
        <v>10167</v>
      </c>
      <c r="C637" s="641" t="s">
        <v>10168</v>
      </c>
      <c r="D637" s="641" t="s">
        <v>10416</v>
      </c>
      <c r="E637" s="641" t="s">
        <v>10417</v>
      </c>
    </row>
    <row r="638" spans="1:5" x14ac:dyDescent="0.25">
      <c r="A638" s="642" t="s">
        <v>10291</v>
      </c>
      <c r="B638" s="641" t="s">
        <v>10167</v>
      </c>
      <c r="C638" s="641" t="s">
        <v>10168</v>
      </c>
      <c r="D638" s="641" t="s">
        <v>10418</v>
      </c>
      <c r="E638" s="641" t="s">
        <v>10419</v>
      </c>
    </row>
    <row r="639" spans="1:5" x14ac:dyDescent="0.25">
      <c r="A639" s="642" t="s">
        <v>10291</v>
      </c>
      <c r="B639" s="641" t="s">
        <v>10167</v>
      </c>
      <c r="C639" s="641" t="s">
        <v>10168</v>
      </c>
      <c r="D639" s="641" t="s">
        <v>10420</v>
      </c>
      <c r="E639" s="641" t="s">
        <v>10421</v>
      </c>
    </row>
    <row r="640" spans="1:5" x14ac:dyDescent="0.25">
      <c r="A640" s="642" t="s">
        <v>10291</v>
      </c>
      <c r="B640" s="641" t="s">
        <v>10167</v>
      </c>
      <c r="C640" s="641" t="s">
        <v>10168</v>
      </c>
      <c r="D640" s="641" t="s">
        <v>10422</v>
      </c>
      <c r="E640" s="641" t="s">
        <v>10423</v>
      </c>
    </row>
    <row r="641" spans="1:5" x14ac:dyDescent="0.25">
      <c r="A641" s="642" t="s">
        <v>10291</v>
      </c>
      <c r="B641" s="641" t="s">
        <v>10167</v>
      </c>
      <c r="C641" s="641" t="s">
        <v>10168</v>
      </c>
      <c r="D641" s="641" t="s">
        <v>10424</v>
      </c>
      <c r="E641" s="641" t="s">
        <v>10425</v>
      </c>
    </row>
    <row r="642" spans="1:5" x14ac:dyDescent="0.25">
      <c r="A642" s="642" t="s">
        <v>10291</v>
      </c>
      <c r="B642" s="641" t="s">
        <v>10167</v>
      </c>
      <c r="C642" s="641" t="s">
        <v>10168</v>
      </c>
      <c r="D642" s="641" t="s">
        <v>10426</v>
      </c>
      <c r="E642" s="641" t="s">
        <v>10427</v>
      </c>
    </row>
    <row r="643" spans="1:5" x14ac:dyDescent="0.25">
      <c r="A643" s="642" t="s">
        <v>10291</v>
      </c>
      <c r="B643" s="641" t="s">
        <v>10167</v>
      </c>
      <c r="C643" s="641" t="s">
        <v>10168</v>
      </c>
      <c r="D643" s="641" t="s">
        <v>10428</v>
      </c>
      <c r="E643" s="641" t="s">
        <v>10429</v>
      </c>
    </row>
    <row r="644" spans="1:5" x14ac:dyDescent="0.25">
      <c r="A644" s="642" t="s">
        <v>10291</v>
      </c>
      <c r="B644" s="641" t="s">
        <v>10167</v>
      </c>
      <c r="C644" s="641" t="s">
        <v>10168</v>
      </c>
      <c r="D644" s="641" t="s">
        <v>10430</v>
      </c>
      <c r="E644" s="641" t="s">
        <v>10431</v>
      </c>
    </row>
    <row r="645" spans="1:5" x14ac:dyDescent="0.25">
      <c r="A645" s="642" t="s">
        <v>10291</v>
      </c>
      <c r="B645" s="641" t="s">
        <v>10167</v>
      </c>
      <c r="C645" s="641" t="s">
        <v>10168</v>
      </c>
      <c r="D645" s="641" t="s">
        <v>10432</v>
      </c>
      <c r="E645" s="641" t="s">
        <v>10433</v>
      </c>
    </row>
    <row r="646" spans="1:5" x14ac:dyDescent="0.25">
      <c r="A646" s="642" t="s">
        <v>10291</v>
      </c>
      <c r="B646" s="641" t="s">
        <v>10167</v>
      </c>
      <c r="C646" s="641" t="s">
        <v>10168</v>
      </c>
      <c r="D646" s="641" t="s">
        <v>10434</v>
      </c>
      <c r="E646" s="641" t="s">
        <v>10435</v>
      </c>
    </row>
    <row r="647" spans="1:5" x14ac:dyDescent="0.25">
      <c r="A647" s="642" t="s">
        <v>10291</v>
      </c>
      <c r="B647" s="641" t="s">
        <v>10167</v>
      </c>
      <c r="C647" s="641" t="s">
        <v>10168</v>
      </c>
      <c r="D647" s="641" t="s">
        <v>10436</v>
      </c>
      <c r="E647" s="641" t="s">
        <v>10437</v>
      </c>
    </row>
    <row r="648" spans="1:5" x14ac:dyDescent="0.25">
      <c r="A648" s="642" t="s">
        <v>10291</v>
      </c>
      <c r="B648" s="641" t="s">
        <v>10167</v>
      </c>
      <c r="C648" s="641" t="s">
        <v>10168</v>
      </c>
      <c r="D648" s="641" t="s">
        <v>10438</v>
      </c>
      <c r="E648" s="641" t="s">
        <v>10439</v>
      </c>
    </row>
    <row r="649" spans="1:5" x14ac:dyDescent="0.25">
      <c r="A649" s="642" t="s">
        <v>10291</v>
      </c>
      <c r="B649" s="641" t="s">
        <v>10167</v>
      </c>
      <c r="C649" s="641" t="s">
        <v>10168</v>
      </c>
      <c r="D649" s="641" t="s">
        <v>10440</v>
      </c>
      <c r="E649" s="641" t="s">
        <v>10441</v>
      </c>
    </row>
    <row r="650" spans="1:5" x14ac:dyDescent="0.25">
      <c r="A650" s="642" t="s">
        <v>10291</v>
      </c>
      <c r="B650" s="641" t="s">
        <v>10167</v>
      </c>
      <c r="C650" s="641" t="s">
        <v>10168</v>
      </c>
      <c r="D650" s="641" t="s">
        <v>10442</v>
      </c>
      <c r="E650" s="641" t="s">
        <v>10443</v>
      </c>
    </row>
    <row r="651" spans="1:5" x14ac:dyDescent="0.25">
      <c r="A651" s="642" t="s">
        <v>10291</v>
      </c>
      <c r="B651" s="641" t="s">
        <v>10167</v>
      </c>
      <c r="C651" s="641" t="s">
        <v>10168</v>
      </c>
      <c r="D651" s="641" t="s">
        <v>10444</v>
      </c>
      <c r="E651" s="641" t="s">
        <v>10445</v>
      </c>
    </row>
    <row r="652" spans="1:5" x14ac:dyDescent="0.25">
      <c r="A652" s="642" t="s">
        <v>10291</v>
      </c>
      <c r="B652" s="641" t="s">
        <v>10167</v>
      </c>
      <c r="C652" s="641" t="s">
        <v>10168</v>
      </c>
      <c r="D652" s="641" t="s">
        <v>10446</v>
      </c>
      <c r="E652" s="641" t="s">
        <v>10447</v>
      </c>
    </row>
    <row r="653" spans="1:5" x14ac:dyDescent="0.25">
      <c r="A653" s="642" t="s">
        <v>10291</v>
      </c>
      <c r="B653" s="641" t="s">
        <v>10167</v>
      </c>
      <c r="C653" s="641" t="s">
        <v>10168</v>
      </c>
      <c r="D653" s="641" t="s">
        <v>10448</v>
      </c>
      <c r="E653" s="641" t="s">
        <v>10449</v>
      </c>
    </row>
    <row r="654" spans="1:5" x14ac:dyDescent="0.25">
      <c r="A654" s="642" t="s">
        <v>10291</v>
      </c>
      <c r="B654" s="641" t="s">
        <v>10167</v>
      </c>
      <c r="C654" s="641" t="s">
        <v>10168</v>
      </c>
      <c r="D654" s="641" t="s">
        <v>10450</v>
      </c>
      <c r="E654" s="641" t="s">
        <v>10451</v>
      </c>
    </row>
    <row r="655" spans="1:5" x14ac:dyDescent="0.25">
      <c r="A655" s="642" t="s">
        <v>10291</v>
      </c>
      <c r="B655" s="641" t="s">
        <v>10167</v>
      </c>
      <c r="C655" s="641" t="s">
        <v>10168</v>
      </c>
      <c r="D655" s="641" t="s">
        <v>10452</v>
      </c>
      <c r="E655" s="641" t="s">
        <v>10453</v>
      </c>
    </row>
    <row r="656" spans="1:5" x14ac:dyDescent="0.25">
      <c r="A656" s="642" t="s">
        <v>10291</v>
      </c>
      <c r="B656" s="641" t="s">
        <v>10167</v>
      </c>
      <c r="C656" s="641" t="s">
        <v>10168</v>
      </c>
      <c r="D656" s="641" t="s">
        <v>10454</v>
      </c>
      <c r="E656" s="641" t="s">
        <v>10455</v>
      </c>
    </row>
    <row r="657" spans="1:5" x14ac:dyDescent="0.25">
      <c r="A657" s="642" t="s">
        <v>10291</v>
      </c>
      <c r="B657" s="641" t="s">
        <v>10167</v>
      </c>
      <c r="C657" s="641" t="s">
        <v>10168</v>
      </c>
      <c r="D657" s="641" t="s">
        <v>10456</v>
      </c>
      <c r="E657" s="641" t="s">
        <v>10457</v>
      </c>
    </row>
    <row r="658" spans="1:5" x14ac:dyDescent="0.25">
      <c r="A658" s="642" t="s">
        <v>10291</v>
      </c>
      <c r="B658" s="641" t="s">
        <v>10167</v>
      </c>
      <c r="C658" s="641" t="s">
        <v>10168</v>
      </c>
      <c r="D658" s="641" t="s">
        <v>10458</v>
      </c>
      <c r="E658" s="641" t="s">
        <v>10459</v>
      </c>
    </row>
    <row r="659" spans="1:5" x14ac:dyDescent="0.25">
      <c r="A659" s="642" t="s">
        <v>10291</v>
      </c>
      <c r="B659" s="641" t="s">
        <v>10167</v>
      </c>
      <c r="C659" s="641" t="s">
        <v>10168</v>
      </c>
      <c r="D659" s="641" t="s">
        <v>10460</v>
      </c>
      <c r="E659" s="641" t="s">
        <v>10461</v>
      </c>
    </row>
    <row r="660" spans="1:5" x14ac:dyDescent="0.25">
      <c r="A660" s="642" t="s">
        <v>10291</v>
      </c>
      <c r="B660" s="641" t="s">
        <v>10167</v>
      </c>
      <c r="C660" s="641" t="s">
        <v>10168</v>
      </c>
      <c r="D660" s="641" t="s">
        <v>10462</v>
      </c>
      <c r="E660" s="641" t="s">
        <v>10463</v>
      </c>
    </row>
    <row r="661" spans="1:5" x14ac:dyDescent="0.25">
      <c r="A661" s="642" t="s">
        <v>10291</v>
      </c>
      <c r="B661" s="641" t="s">
        <v>10167</v>
      </c>
      <c r="C661" s="641" t="s">
        <v>10168</v>
      </c>
      <c r="D661" s="641" t="s">
        <v>10464</v>
      </c>
      <c r="E661" s="641" t="s">
        <v>10465</v>
      </c>
    </row>
    <row r="662" spans="1:5" x14ac:dyDescent="0.25">
      <c r="A662" s="642" t="s">
        <v>10291</v>
      </c>
      <c r="B662" s="641" t="s">
        <v>10167</v>
      </c>
      <c r="C662" s="641" t="s">
        <v>10168</v>
      </c>
      <c r="D662" s="641" t="s">
        <v>10466</v>
      </c>
      <c r="E662" s="641" t="s">
        <v>10467</v>
      </c>
    </row>
    <row r="663" spans="1:5" x14ac:dyDescent="0.25">
      <c r="A663" s="642" t="s">
        <v>10291</v>
      </c>
      <c r="B663" s="641" t="s">
        <v>10167</v>
      </c>
      <c r="C663" s="641" t="s">
        <v>10168</v>
      </c>
      <c r="D663" s="641" t="s">
        <v>10468</v>
      </c>
      <c r="E663" s="641" t="s">
        <v>10469</v>
      </c>
    </row>
    <row r="664" spans="1:5" x14ac:dyDescent="0.25">
      <c r="A664" s="642" t="s">
        <v>10291</v>
      </c>
      <c r="B664" s="641" t="s">
        <v>10167</v>
      </c>
      <c r="C664" s="641" t="s">
        <v>10168</v>
      </c>
      <c r="D664" s="641" t="s">
        <v>10470</v>
      </c>
      <c r="E664" s="641" t="s">
        <v>10471</v>
      </c>
    </row>
    <row r="665" spans="1:5" x14ac:dyDescent="0.25">
      <c r="A665" s="642" t="s">
        <v>10291</v>
      </c>
      <c r="B665" s="641" t="s">
        <v>10167</v>
      </c>
      <c r="C665" s="641" t="s">
        <v>10168</v>
      </c>
      <c r="D665" s="641" t="s">
        <v>10472</v>
      </c>
      <c r="E665" s="641" t="s">
        <v>10473</v>
      </c>
    </row>
    <row r="666" spans="1:5" x14ac:dyDescent="0.25">
      <c r="A666" s="642" t="s">
        <v>10291</v>
      </c>
      <c r="B666" s="641" t="s">
        <v>10167</v>
      </c>
      <c r="C666" s="641" t="s">
        <v>10168</v>
      </c>
      <c r="D666" s="641" t="s">
        <v>10474</v>
      </c>
      <c r="E666" s="641" t="s">
        <v>10475</v>
      </c>
    </row>
    <row r="667" spans="1:5" x14ac:dyDescent="0.25">
      <c r="A667" s="642" t="s">
        <v>10291</v>
      </c>
      <c r="B667" s="641" t="s">
        <v>10167</v>
      </c>
      <c r="C667" s="641" t="s">
        <v>10168</v>
      </c>
      <c r="D667" s="641" t="s">
        <v>10476</v>
      </c>
      <c r="E667" s="641" t="s">
        <v>10477</v>
      </c>
    </row>
    <row r="668" spans="1:5" x14ac:dyDescent="0.25">
      <c r="A668" s="642" t="s">
        <v>10291</v>
      </c>
      <c r="B668" s="641" t="s">
        <v>10167</v>
      </c>
      <c r="C668" s="641" t="s">
        <v>10168</v>
      </c>
      <c r="D668" s="641" t="s">
        <v>10478</v>
      </c>
      <c r="E668" s="641" t="s">
        <v>10479</v>
      </c>
    </row>
    <row r="669" spans="1:5" x14ac:dyDescent="0.25">
      <c r="A669" s="642" t="s">
        <v>10291</v>
      </c>
      <c r="B669" s="641" t="s">
        <v>10167</v>
      </c>
      <c r="C669" s="641" t="s">
        <v>10168</v>
      </c>
      <c r="D669" s="641" t="s">
        <v>10480</v>
      </c>
      <c r="E669" s="641" t="s">
        <v>10481</v>
      </c>
    </row>
    <row r="670" spans="1:5" x14ac:dyDescent="0.25">
      <c r="A670" s="642" t="s">
        <v>10291</v>
      </c>
      <c r="B670" s="641" t="s">
        <v>10167</v>
      </c>
      <c r="C670" s="641" t="s">
        <v>10168</v>
      </c>
      <c r="D670" s="641" t="s">
        <v>10482</v>
      </c>
      <c r="E670" s="641" t="s">
        <v>10483</v>
      </c>
    </row>
    <row r="671" spans="1:5" x14ac:dyDescent="0.25">
      <c r="A671" s="642" t="s">
        <v>10291</v>
      </c>
      <c r="B671" s="641" t="s">
        <v>10167</v>
      </c>
      <c r="C671" s="641" t="s">
        <v>10168</v>
      </c>
      <c r="D671" s="641" t="s">
        <v>10484</v>
      </c>
      <c r="E671" s="641" t="s">
        <v>10485</v>
      </c>
    </row>
    <row r="672" spans="1:5" x14ac:dyDescent="0.25">
      <c r="A672" s="642" t="s">
        <v>10291</v>
      </c>
      <c r="B672" s="641" t="s">
        <v>10167</v>
      </c>
      <c r="C672" s="641" t="s">
        <v>10168</v>
      </c>
      <c r="D672" s="641" t="s">
        <v>10486</v>
      </c>
      <c r="E672" s="641" t="s">
        <v>10487</v>
      </c>
    </row>
    <row r="673" spans="1:5" x14ac:dyDescent="0.25">
      <c r="A673" s="642" t="s">
        <v>10291</v>
      </c>
      <c r="B673" s="641" t="s">
        <v>10167</v>
      </c>
      <c r="C673" s="641" t="s">
        <v>10168</v>
      </c>
      <c r="D673" s="641" t="s">
        <v>10488</v>
      </c>
      <c r="E673" s="641" t="s">
        <v>10489</v>
      </c>
    </row>
    <row r="674" spans="1:5" x14ac:dyDescent="0.25">
      <c r="A674" s="642" t="s">
        <v>10291</v>
      </c>
      <c r="B674" s="641" t="s">
        <v>10167</v>
      </c>
      <c r="C674" s="641" t="s">
        <v>10168</v>
      </c>
      <c r="D674" s="641" t="s">
        <v>10490</v>
      </c>
      <c r="E674" s="641" t="s">
        <v>10491</v>
      </c>
    </row>
    <row r="675" spans="1:5" x14ac:dyDescent="0.25">
      <c r="A675" s="642" t="s">
        <v>10291</v>
      </c>
      <c r="B675" s="641" t="s">
        <v>10167</v>
      </c>
      <c r="C675" s="641" t="s">
        <v>10168</v>
      </c>
      <c r="D675" s="641" t="s">
        <v>10492</v>
      </c>
      <c r="E675" s="641" t="s">
        <v>10493</v>
      </c>
    </row>
    <row r="676" spans="1:5" x14ac:dyDescent="0.25">
      <c r="A676" s="642" t="s">
        <v>10291</v>
      </c>
      <c r="B676" s="641" t="s">
        <v>10167</v>
      </c>
      <c r="C676" s="641" t="s">
        <v>10168</v>
      </c>
      <c r="D676" s="641" t="s">
        <v>10494</v>
      </c>
      <c r="E676" s="641" t="s">
        <v>10495</v>
      </c>
    </row>
    <row r="677" spans="1:5" x14ac:dyDescent="0.25">
      <c r="A677" s="642" t="s">
        <v>10291</v>
      </c>
      <c r="B677" s="641" t="s">
        <v>10167</v>
      </c>
      <c r="C677" s="641" t="s">
        <v>10168</v>
      </c>
      <c r="D677" s="641" t="s">
        <v>10496</v>
      </c>
      <c r="E677" s="641" t="s">
        <v>10497</v>
      </c>
    </row>
    <row r="678" spans="1:5" x14ac:dyDescent="0.25">
      <c r="A678" s="642" t="s">
        <v>10291</v>
      </c>
      <c r="B678" s="641" t="s">
        <v>10167</v>
      </c>
      <c r="C678" s="641" t="s">
        <v>10168</v>
      </c>
      <c r="D678" s="641" t="s">
        <v>10498</v>
      </c>
      <c r="E678" s="641" t="s">
        <v>10499</v>
      </c>
    </row>
    <row r="679" spans="1:5" x14ac:dyDescent="0.25">
      <c r="A679" s="642" t="s">
        <v>10291</v>
      </c>
      <c r="B679" s="641" t="s">
        <v>10167</v>
      </c>
      <c r="C679" s="641" t="s">
        <v>10168</v>
      </c>
      <c r="D679" s="641" t="s">
        <v>10500</v>
      </c>
      <c r="E679" s="641" t="s">
        <v>10501</v>
      </c>
    </row>
    <row r="680" spans="1:5" x14ac:dyDescent="0.25">
      <c r="A680" s="642" t="s">
        <v>10291</v>
      </c>
      <c r="B680" s="641" t="s">
        <v>10167</v>
      </c>
      <c r="C680" s="641" t="s">
        <v>10168</v>
      </c>
      <c r="D680" s="641" t="s">
        <v>10502</v>
      </c>
      <c r="E680" s="641" t="s">
        <v>10503</v>
      </c>
    </row>
    <row r="681" spans="1:5" x14ac:dyDescent="0.25">
      <c r="A681" s="642" t="s">
        <v>10291</v>
      </c>
      <c r="B681" s="641" t="s">
        <v>10167</v>
      </c>
      <c r="C681" s="641" t="s">
        <v>10168</v>
      </c>
      <c r="D681" s="641" t="s">
        <v>10504</v>
      </c>
      <c r="E681" s="641" t="s">
        <v>10505</v>
      </c>
    </row>
    <row r="682" spans="1:5" x14ac:dyDescent="0.25">
      <c r="A682" s="642" t="s">
        <v>10291</v>
      </c>
      <c r="B682" s="641" t="s">
        <v>10167</v>
      </c>
      <c r="C682" s="641" t="s">
        <v>10168</v>
      </c>
      <c r="D682" s="641" t="s">
        <v>10506</v>
      </c>
      <c r="E682" s="641" t="s">
        <v>10507</v>
      </c>
    </row>
    <row r="683" spans="1:5" x14ac:dyDescent="0.25">
      <c r="A683" s="642" t="s">
        <v>10291</v>
      </c>
      <c r="B683" s="641" t="s">
        <v>10167</v>
      </c>
      <c r="C683" s="641" t="s">
        <v>10168</v>
      </c>
      <c r="D683" s="641" t="s">
        <v>10508</v>
      </c>
      <c r="E683" s="641" t="s">
        <v>10509</v>
      </c>
    </row>
    <row r="684" spans="1:5" x14ac:dyDescent="0.25">
      <c r="A684" s="642" t="s">
        <v>10291</v>
      </c>
      <c r="B684" s="641" t="s">
        <v>10167</v>
      </c>
      <c r="C684" s="641" t="s">
        <v>10168</v>
      </c>
      <c r="D684" s="641" t="s">
        <v>10510</v>
      </c>
      <c r="E684" s="641" t="s">
        <v>10511</v>
      </c>
    </row>
    <row r="685" spans="1:5" x14ac:dyDescent="0.25">
      <c r="A685" s="642" t="s">
        <v>10291</v>
      </c>
      <c r="B685" s="641" t="s">
        <v>10167</v>
      </c>
      <c r="C685" s="641" t="s">
        <v>10168</v>
      </c>
      <c r="D685" s="641" t="s">
        <v>10512</v>
      </c>
      <c r="E685" s="641" t="s">
        <v>10513</v>
      </c>
    </row>
    <row r="686" spans="1:5" x14ac:dyDescent="0.25">
      <c r="A686" s="642" t="s">
        <v>10291</v>
      </c>
      <c r="B686" s="641" t="s">
        <v>10167</v>
      </c>
      <c r="C686" s="641" t="s">
        <v>10168</v>
      </c>
      <c r="D686" s="641" t="s">
        <v>10514</v>
      </c>
      <c r="E686" s="641" t="s">
        <v>10515</v>
      </c>
    </row>
    <row r="687" spans="1:5" x14ac:dyDescent="0.25">
      <c r="A687" s="642" t="s">
        <v>10291</v>
      </c>
      <c r="B687" s="641" t="s">
        <v>10167</v>
      </c>
      <c r="C687" s="641" t="s">
        <v>10168</v>
      </c>
      <c r="D687" s="641" t="s">
        <v>10516</v>
      </c>
      <c r="E687" s="641" t="s">
        <v>10517</v>
      </c>
    </row>
    <row r="688" spans="1:5" x14ac:dyDescent="0.25">
      <c r="A688" s="642" t="s">
        <v>10291</v>
      </c>
      <c r="B688" s="641" t="s">
        <v>10167</v>
      </c>
      <c r="C688" s="641" t="s">
        <v>10168</v>
      </c>
      <c r="D688" s="641" t="s">
        <v>10518</v>
      </c>
      <c r="E688" s="641" t="s">
        <v>10519</v>
      </c>
    </row>
    <row r="689" spans="1:5" x14ac:dyDescent="0.25">
      <c r="A689" s="642" t="s">
        <v>10291</v>
      </c>
      <c r="B689" s="641" t="s">
        <v>10167</v>
      </c>
      <c r="C689" s="641" t="s">
        <v>10168</v>
      </c>
      <c r="D689" s="641" t="s">
        <v>10520</v>
      </c>
      <c r="E689" s="641" t="s">
        <v>10521</v>
      </c>
    </row>
    <row r="690" spans="1:5" x14ac:dyDescent="0.25">
      <c r="A690" s="642" t="s">
        <v>10291</v>
      </c>
      <c r="B690" s="641" t="s">
        <v>10167</v>
      </c>
      <c r="C690" s="641" t="s">
        <v>10168</v>
      </c>
      <c r="D690" s="641" t="s">
        <v>10522</v>
      </c>
      <c r="E690" s="641" t="s">
        <v>10523</v>
      </c>
    </row>
    <row r="691" spans="1:5" x14ac:dyDescent="0.25">
      <c r="A691" s="642" t="s">
        <v>10291</v>
      </c>
      <c r="B691" s="641" t="s">
        <v>10167</v>
      </c>
      <c r="C691" s="641" t="s">
        <v>10168</v>
      </c>
      <c r="D691" s="641" t="s">
        <v>10524</v>
      </c>
      <c r="E691" s="641" t="s">
        <v>10525</v>
      </c>
    </row>
    <row r="692" spans="1:5" x14ac:dyDescent="0.25">
      <c r="A692" s="642" t="s">
        <v>10291</v>
      </c>
      <c r="B692" s="641" t="s">
        <v>10167</v>
      </c>
      <c r="C692" s="641" t="s">
        <v>10168</v>
      </c>
      <c r="D692" s="641" t="s">
        <v>10526</v>
      </c>
      <c r="E692" s="641" t="s">
        <v>10527</v>
      </c>
    </row>
    <row r="693" spans="1:5" x14ac:dyDescent="0.25">
      <c r="A693" s="642" t="s">
        <v>10291</v>
      </c>
      <c r="B693" s="641" t="s">
        <v>10167</v>
      </c>
      <c r="C693" s="641" t="s">
        <v>10168</v>
      </c>
      <c r="D693" s="641" t="s">
        <v>10528</v>
      </c>
      <c r="E693" s="641" t="s">
        <v>10529</v>
      </c>
    </row>
    <row r="694" spans="1:5" x14ac:dyDescent="0.25">
      <c r="A694" s="642" t="s">
        <v>10291</v>
      </c>
      <c r="B694" s="641" t="s">
        <v>10167</v>
      </c>
      <c r="C694" s="641" t="s">
        <v>10168</v>
      </c>
      <c r="D694" s="641" t="s">
        <v>10530</v>
      </c>
      <c r="E694" s="641" t="s">
        <v>10531</v>
      </c>
    </row>
    <row r="695" spans="1:5" x14ac:dyDescent="0.25">
      <c r="A695" s="642" t="s">
        <v>10291</v>
      </c>
      <c r="B695" s="641" t="s">
        <v>10167</v>
      </c>
      <c r="C695" s="641" t="s">
        <v>10168</v>
      </c>
      <c r="D695" s="641" t="s">
        <v>10532</v>
      </c>
      <c r="E695" s="641" t="s">
        <v>10533</v>
      </c>
    </row>
    <row r="696" spans="1:5" x14ac:dyDescent="0.25">
      <c r="A696" s="642" t="s">
        <v>10291</v>
      </c>
      <c r="B696" s="641" t="s">
        <v>10167</v>
      </c>
      <c r="C696" s="641" t="s">
        <v>10168</v>
      </c>
      <c r="D696" s="641" t="s">
        <v>10534</v>
      </c>
      <c r="E696" s="641" t="s">
        <v>10535</v>
      </c>
    </row>
    <row r="697" spans="1:5" x14ac:dyDescent="0.25">
      <c r="A697" s="642" t="s">
        <v>10291</v>
      </c>
      <c r="B697" s="641" t="s">
        <v>10167</v>
      </c>
      <c r="C697" s="641" t="s">
        <v>10168</v>
      </c>
      <c r="D697" s="641" t="s">
        <v>10536</v>
      </c>
      <c r="E697" s="641" t="s">
        <v>10537</v>
      </c>
    </row>
    <row r="698" spans="1:5" x14ac:dyDescent="0.25">
      <c r="A698" s="642" t="s">
        <v>10291</v>
      </c>
      <c r="B698" s="641" t="s">
        <v>10167</v>
      </c>
      <c r="C698" s="641" t="s">
        <v>10168</v>
      </c>
      <c r="D698" s="641" t="s">
        <v>10538</v>
      </c>
      <c r="E698" s="641" t="s">
        <v>10539</v>
      </c>
    </row>
    <row r="699" spans="1:5" x14ac:dyDescent="0.25">
      <c r="A699" s="642" t="s">
        <v>10291</v>
      </c>
      <c r="B699" s="641" t="s">
        <v>10167</v>
      </c>
      <c r="C699" s="641" t="s">
        <v>10168</v>
      </c>
      <c r="D699" s="641" t="s">
        <v>10540</v>
      </c>
      <c r="E699" s="641" t="s">
        <v>10541</v>
      </c>
    </row>
    <row r="700" spans="1:5" x14ac:dyDescent="0.25">
      <c r="A700" s="642" t="s">
        <v>10291</v>
      </c>
      <c r="B700" s="641" t="s">
        <v>10167</v>
      </c>
      <c r="C700" s="641" t="s">
        <v>10168</v>
      </c>
      <c r="D700" s="641" t="s">
        <v>10542</v>
      </c>
      <c r="E700" s="641" t="s">
        <v>10543</v>
      </c>
    </row>
    <row r="701" spans="1:5" x14ac:dyDescent="0.25">
      <c r="A701" s="642" t="s">
        <v>10291</v>
      </c>
      <c r="B701" s="641" t="s">
        <v>10167</v>
      </c>
      <c r="C701" s="641" t="s">
        <v>10168</v>
      </c>
      <c r="D701" s="641" t="s">
        <v>10544</v>
      </c>
      <c r="E701" s="641" t="s">
        <v>10545</v>
      </c>
    </row>
    <row r="702" spans="1:5" x14ac:dyDescent="0.25">
      <c r="A702" s="642" t="s">
        <v>10291</v>
      </c>
      <c r="B702" s="641" t="s">
        <v>10167</v>
      </c>
      <c r="C702" s="641" t="s">
        <v>10168</v>
      </c>
      <c r="D702" s="641" t="s">
        <v>10546</v>
      </c>
      <c r="E702" s="641" t="s">
        <v>10547</v>
      </c>
    </row>
    <row r="703" spans="1:5" x14ac:dyDescent="0.25">
      <c r="A703" s="642" t="s">
        <v>10291</v>
      </c>
      <c r="B703" s="641" t="s">
        <v>10167</v>
      </c>
      <c r="C703" s="641" t="s">
        <v>10168</v>
      </c>
      <c r="D703" s="641" t="s">
        <v>10548</v>
      </c>
      <c r="E703" s="641" t="s">
        <v>10549</v>
      </c>
    </row>
    <row r="704" spans="1:5" x14ac:dyDescent="0.25">
      <c r="A704" s="642" t="s">
        <v>10291</v>
      </c>
      <c r="B704" s="641" t="s">
        <v>10167</v>
      </c>
      <c r="C704" s="641" t="s">
        <v>10168</v>
      </c>
      <c r="D704" s="641" t="s">
        <v>10550</v>
      </c>
      <c r="E704" s="641" t="s">
        <v>10551</v>
      </c>
    </row>
    <row r="705" spans="1:5" x14ac:dyDescent="0.25">
      <c r="A705" s="642" t="s">
        <v>10291</v>
      </c>
      <c r="B705" s="641" t="s">
        <v>10167</v>
      </c>
      <c r="C705" s="641" t="s">
        <v>10168</v>
      </c>
      <c r="D705" s="641" t="s">
        <v>10552</v>
      </c>
      <c r="E705" s="641" t="s">
        <v>10553</v>
      </c>
    </row>
    <row r="706" spans="1:5" x14ac:dyDescent="0.25">
      <c r="A706" s="642" t="s">
        <v>10291</v>
      </c>
      <c r="B706" s="641" t="s">
        <v>10167</v>
      </c>
      <c r="C706" s="641" t="s">
        <v>10168</v>
      </c>
      <c r="D706" s="641" t="s">
        <v>10554</v>
      </c>
      <c r="E706" s="641" t="s">
        <v>10555</v>
      </c>
    </row>
    <row r="707" spans="1:5" x14ac:dyDescent="0.25">
      <c r="A707" s="642" t="s">
        <v>10291</v>
      </c>
      <c r="B707" s="641" t="s">
        <v>10167</v>
      </c>
      <c r="C707" s="641" t="s">
        <v>10168</v>
      </c>
      <c r="D707" s="641" t="s">
        <v>10556</v>
      </c>
      <c r="E707" s="641" t="s">
        <v>10557</v>
      </c>
    </row>
    <row r="708" spans="1:5" x14ac:dyDescent="0.25">
      <c r="A708" s="642" t="s">
        <v>10291</v>
      </c>
      <c r="B708" s="641" t="s">
        <v>10167</v>
      </c>
      <c r="C708" s="641" t="s">
        <v>10168</v>
      </c>
      <c r="D708" s="641" t="s">
        <v>10558</v>
      </c>
      <c r="E708" s="641" t="s">
        <v>10559</v>
      </c>
    </row>
    <row r="709" spans="1:5" x14ac:dyDescent="0.25">
      <c r="A709" s="642" t="s">
        <v>10291</v>
      </c>
      <c r="B709" s="641" t="s">
        <v>10167</v>
      </c>
      <c r="C709" s="641" t="s">
        <v>10168</v>
      </c>
      <c r="D709" s="641" t="s">
        <v>10560</v>
      </c>
      <c r="E709" s="641" t="s">
        <v>10561</v>
      </c>
    </row>
    <row r="710" spans="1:5" x14ac:dyDescent="0.25">
      <c r="A710" s="642" t="s">
        <v>10291</v>
      </c>
      <c r="B710" s="641" t="s">
        <v>10167</v>
      </c>
      <c r="C710" s="641" t="s">
        <v>10168</v>
      </c>
      <c r="D710" s="641" t="s">
        <v>10562</v>
      </c>
      <c r="E710" s="641" t="s">
        <v>10563</v>
      </c>
    </row>
    <row r="711" spans="1:5" x14ac:dyDescent="0.25">
      <c r="A711" s="642" t="s">
        <v>10291</v>
      </c>
      <c r="B711" s="641" t="s">
        <v>10167</v>
      </c>
      <c r="C711" s="641" t="s">
        <v>10168</v>
      </c>
      <c r="D711" s="641" t="s">
        <v>10564</v>
      </c>
      <c r="E711" s="641" t="s">
        <v>10565</v>
      </c>
    </row>
    <row r="712" spans="1:5" x14ac:dyDescent="0.25">
      <c r="A712" s="642" t="s">
        <v>10291</v>
      </c>
      <c r="B712" s="641" t="s">
        <v>10167</v>
      </c>
      <c r="C712" s="641" t="s">
        <v>10168</v>
      </c>
      <c r="D712" s="641" t="s">
        <v>10566</v>
      </c>
      <c r="E712" s="641" t="s">
        <v>10567</v>
      </c>
    </row>
    <row r="713" spans="1:5" x14ac:dyDescent="0.25">
      <c r="A713" s="642" t="s">
        <v>10291</v>
      </c>
      <c r="B713" s="641" t="s">
        <v>10167</v>
      </c>
      <c r="C713" s="641" t="s">
        <v>10168</v>
      </c>
      <c r="D713" s="641" t="s">
        <v>10568</v>
      </c>
      <c r="E713" s="641" t="s">
        <v>10569</v>
      </c>
    </row>
    <row r="714" spans="1:5" x14ac:dyDescent="0.25">
      <c r="A714" s="642" t="s">
        <v>10291</v>
      </c>
      <c r="B714" s="641" t="s">
        <v>10167</v>
      </c>
      <c r="C714" s="641" t="s">
        <v>10168</v>
      </c>
      <c r="D714" s="641" t="s">
        <v>10570</v>
      </c>
      <c r="E714" s="641" t="s">
        <v>10571</v>
      </c>
    </row>
    <row r="715" spans="1:5" x14ac:dyDescent="0.25">
      <c r="A715" s="642" t="s">
        <v>10291</v>
      </c>
      <c r="B715" s="641" t="s">
        <v>10167</v>
      </c>
      <c r="C715" s="641" t="s">
        <v>10168</v>
      </c>
      <c r="D715" s="641" t="s">
        <v>10572</v>
      </c>
      <c r="E715" s="641" t="s">
        <v>10573</v>
      </c>
    </row>
    <row r="716" spans="1:5" x14ac:dyDescent="0.25">
      <c r="A716" s="642" t="s">
        <v>10291</v>
      </c>
      <c r="B716" s="641" t="s">
        <v>10167</v>
      </c>
      <c r="C716" s="641" t="s">
        <v>10168</v>
      </c>
      <c r="D716" s="641" t="s">
        <v>10574</v>
      </c>
      <c r="E716" s="641" t="s">
        <v>10575</v>
      </c>
    </row>
    <row r="717" spans="1:5" x14ac:dyDescent="0.25">
      <c r="A717" s="642" t="s">
        <v>10291</v>
      </c>
      <c r="B717" s="641" t="s">
        <v>10167</v>
      </c>
      <c r="C717" s="641" t="s">
        <v>10168</v>
      </c>
      <c r="D717" s="641" t="s">
        <v>10576</v>
      </c>
      <c r="E717" s="641" t="s">
        <v>10577</v>
      </c>
    </row>
    <row r="718" spans="1:5" x14ac:dyDescent="0.25">
      <c r="A718" s="642" t="s">
        <v>10291</v>
      </c>
      <c r="B718" s="641" t="s">
        <v>9168</v>
      </c>
      <c r="C718" s="641" t="s">
        <v>9169</v>
      </c>
      <c r="D718" s="641" t="s">
        <v>10578</v>
      </c>
      <c r="E718" s="641" t="s">
        <v>10579</v>
      </c>
    </row>
    <row r="719" spans="1:5" x14ac:dyDescent="0.25">
      <c r="A719" s="642" t="s">
        <v>10291</v>
      </c>
      <c r="B719" s="641" t="s">
        <v>10580</v>
      </c>
      <c r="C719" s="641" t="s">
        <v>10581</v>
      </c>
      <c r="D719" s="641" t="s">
        <v>10582</v>
      </c>
      <c r="E719" s="641" t="s">
        <v>10583</v>
      </c>
    </row>
    <row r="720" spans="1:5" x14ac:dyDescent="0.25">
      <c r="A720" s="642" t="s">
        <v>10291</v>
      </c>
      <c r="B720" s="641" t="s">
        <v>10580</v>
      </c>
      <c r="C720" s="641" t="s">
        <v>10581</v>
      </c>
      <c r="D720" s="641" t="s">
        <v>10584</v>
      </c>
      <c r="E720" s="641" t="s">
        <v>10585</v>
      </c>
    </row>
    <row r="721" spans="1:5" x14ac:dyDescent="0.25">
      <c r="A721" s="641" t="s">
        <v>10586</v>
      </c>
      <c r="B721" s="641" t="s">
        <v>9355</v>
      </c>
      <c r="C721" s="641" t="s">
        <v>9356</v>
      </c>
      <c r="D721" s="641" t="s">
        <v>10587</v>
      </c>
      <c r="E721" s="641" t="s">
        <v>10588</v>
      </c>
    </row>
    <row r="722" spans="1:5" x14ac:dyDescent="0.25">
      <c r="A722" s="641" t="s">
        <v>10586</v>
      </c>
      <c r="B722" s="641" t="s">
        <v>9355</v>
      </c>
      <c r="C722" s="641" t="s">
        <v>9356</v>
      </c>
      <c r="D722" s="641" t="s">
        <v>10589</v>
      </c>
      <c r="E722" s="641" t="s">
        <v>10590</v>
      </c>
    </row>
    <row r="723" spans="1:5" x14ac:dyDescent="0.25">
      <c r="A723" s="642" t="s">
        <v>10591</v>
      </c>
      <c r="B723" s="641" t="s">
        <v>9117</v>
      </c>
      <c r="C723" s="641" t="s">
        <v>9118</v>
      </c>
      <c r="D723" s="641" t="s">
        <v>10592</v>
      </c>
      <c r="E723" s="641" t="s">
        <v>10593</v>
      </c>
    </row>
    <row r="724" spans="1:5" x14ac:dyDescent="0.25">
      <c r="A724" s="642" t="s">
        <v>10591</v>
      </c>
      <c r="B724" s="641" t="s">
        <v>10594</v>
      </c>
      <c r="C724" s="641" t="s">
        <v>10595</v>
      </c>
      <c r="D724" s="641" t="s">
        <v>10596</v>
      </c>
      <c r="E724" s="641" t="s">
        <v>10597</v>
      </c>
    </row>
    <row r="725" spans="1:5" x14ac:dyDescent="0.25">
      <c r="A725" s="642" t="s">
        <v>10591</v>
      </c>
      <c r="B725" s="641" t="s">
        <v>10594</v>
      </c>
      <c r="C725" s="641" t="s">
        <v>10595</v>
      </c>
      <c r="D725" s="641" t="s">
        <v>10598</v>
      </c>
      <c r="E725" s="641" t="s">
        <v>10599</v>
      </c>
    </row>
    <row r="726" spans="1:5" x14ac:dyDescent="0.25">
      <c r="A726" s="642" t="s">
        <v>10591</v>
      </c>
      <c r="B726" s="641" t="s">
        <v>10594</v>
      </c>
      <c r="C726" s="641" t="s">
        <v>10595</v>
      </c>
      <c r="D726" s="641" t="s">
        <v>10600</v>
      </c>
      <c r="E726" s="641" t="s">
        <v>10601</v>
      </c>
    </row>
    <row r="727" spans="1:5" x14ac:dyDescent="0.25">
      <c r="A727" s="642" t="s">
        <v>10591</v>
      </c>
      <c r="B727" s="641" t="s">
        <v>10594</v>
      </c>
      <c r="C727" s="641" t="s">
        <v>10595</v>
      </c>
      <c r="D727" s="641" t="s">
        <v>10602</v>
      </c>
      <c r="E727" s="641" t="s">
        <v>10603</v>
      </c>
    </row>
    <row r="728" spans="1:5" x14ac:dyDescent="0.25">
      <c r="A728" s="642" t="s">
        <v>10591</v>
      </c>
      <c r="B728" s="641" t="s">
        <v>10594</v>
      </c>
      <c r="C728" s="641" t="s">
        <v>10595</v>
      </c>
      <c r="D728" s="641" t="s">
        <v>10604</v>
      </c>
      <c r="E728" s="641" t="s">
        <v>10605</v>
      </c>
    </row>
    <row r="729" spans="1:5" x14ac:dyDescent="0.25">
      <c r="A729" s="642" t="s">
        <v>10591</v>
      </c>
      <c r="B729" s="641" t="s">
        <v>10594</v>
      </c>
      <c r="C729" s="641" t="s">
        <v>10595</v>
      </c>
      <c r="D729" s="641" t="s">
        <v>10606</v>
      </c>
      <c r="E729" s="641" t="s">
        <v>10607</v>
      </c>
    </row>
    <row r="730" spans="1:5" x14ac:dyDescent="0.25">
      <c r="A730" s="642" t="s">
        <v>10591</v>
      </c>
      <c r="B730" s="641" t="s">
        <v>10594</v>
      </c>
      <c r="C730" s="641" t="s">
        <v>10595</v>
      </c>
      <c r="D730" s="641" t="s">
        <v>10608</v>
      </c>
      <c r="E730" s="641" t="s">
        <v>10609</v>
      </c>
    </row>
    <row r="731" spans="1:5" x14ac:dyDescent="0.25">
      <c r="A731" s="642" t="s">
        <v>10591</v>
      </c>
      <c r="B731" s="641" t="s">
        <v>10594</v>
      </c>
      <c r="C731" s="641" t="s">
        <v>10595</v>
      </c>
      <c r="D731" s="641" t="s">
        <v>10610</v>
      </c>
      <c r="E731" s="641" t="s">
        <v>10611</v>
      </c>
    </row>
    <row r="732" spans="1:5" x14ac:dyDescent="0.25">
      <c r="A732" s="642" t="s">
        <v>10591</v>
      </c>
      <c r="B732" s="641" t="s">
        <v>10594</v>
      </c>
      <c r="C732" s="641" t="s">
        <v>10595</v>
      </c>
      <c r="D732" s="641" t="s">
        <v>10612</v>
      </c>
      <c r="E732" s="641" t="s">
        <v>10613</v>
      </c>
    </row>
    <row r="733" spans="1:5" x14ac:dyDescent="0.25">
      <c r="A733" s="642" t="s">
        <v>10591</v>
      </c>
      <c r="B733" s="641" t="s">
        <v>10594</v>
      </c>
      <c r="C733" s="641" t="s">
        <v>10595</v>
      </c>
      <c r="D733" s="641" t="s">
        <v>10614</v>
      </c>
      <c r="E733" s="641" t="s">
        <v>10615</v>
      </c>
    </row>
    <row r="734" spans="1:5" x14ac:dyDescent="0.25">
      <c r="A734" s="642" t="s">
        <v>10591</v>
      </c>
      <c r="B734" s="641" t="s">
        <v>10594</v>
      </c>
      <c r="C734" s="641" t="s">
        <v>10595</v>
      </c>
      <c r="D734" s="641" t="s">
        <v>10616</v>
      </c>
      <c r="E734" s="641" t="s">
        <v>10617</v>
      </c>
    </row>
    <row r="735" spans="1:5" x14ac:dyDescent="0.25">
      <c r="A735" s="642" t="s">
        <v>10591</v>
      </c>
      <c r="B735" s="641" t="s">
        <v>10594</v>
      </c>
      <c r="C735" s="641" t="s">
        <v>10595</v>
      </c>
      <c r="D735" s="641" t="s">
        <v>10618</v>
      </c>
      <c r="E735" s="641" t="s">
        <v>10619</v>
      </c>
    </row>
    <row r="736" spans="1:5" x14ac:dyDescent="0.25">
      <c r="A736" s="642" t="s">
        <v>10591</v>
      </c>
      <c r="B736" s="641" t="s">
        <v>10594</v>
      </c>
      <c r="C736" s="641" t="s">
        <v>10595</v>
      </c>
      <c r="D736" s="641" t="s">
        <v>10620</v>
      </c>
      <c r="E736" s="641" t="s">
        <v>10621</v>
      </c>
    </row>
    <row r="737" spans="1:5" x14ac:dyDescent="0.25">
      <c r="A737" s="642" t="s">
        <v>10591</v>
      </c>
      <c r="B737" s="641" t="s">
        <v>10594</v>
      </c>
      <c r="C737" s="641" t="s">
        <v>10595</v>
      </c>
      <c r="D737" s="641" t="s">
        <v>10622</v>
      </c>
      <c r="E737" s="641" t="s">
        <v>10623</v>
      </c>
    </row>
    <row r="738" spans="1:5" x14ac:dyDescent="0.25">
      <c r="A738" s="642" t="s">
        <v>10591</v>
      </c>
      <c r="B738" s="641" t="s">
        <v>10594</v>
      </c>
      <c r="C738" s="641" t="s">
        <v>10595</v>
      </c>
      <c r="D738" s="641" t="s">
        <v>10624</v>
      </c>
      <c r="E738" s="641" t="s">
        <v>10625</v>
      </c>
    </row>
    <row r="739" spans="1:5" x14ac:dyDescent="0.25">
      <c r="A739" s="642" t="s">
        <v>10591</v>
      </c>
      <c r="B739" s="641" t="s">
        <v>10594</v>
      </c>
      <c r="C739" s="641" t="s">
        <v>10595</v>
      </c>
      <c r="D739" s="641" t="s">
        <v>10626</v>
      </c>
      <c r="E739" s="641" t="s">
        <v>10627</v>
      </c>
    </row>
    <row r="740" spans="1:5" x14ac:dyDescent="0.25">
      <c r="A740" s="642" t="s">
        <v>10591</v>
      </c>
      <c r="B740" s="641" t="s">
        <v>10594</v>
      </c>
      <c r="C740" s="641" t="s">
        <v>10595</v>
      </c>
      <c r="D740" s="641" t="s">
        <v>10628</v>
      </c>
      <c r="E740" s="641" t="s">
        <v>10629</v>
      </c>
    </row>
    <row r="741" spans="1:5" x14ac:dyDescent="0.25">
      <c r="A741" s="642" t="s">
        <v>10591</v>
      </c>
      <c r="B741" s="641" t="s">
        <v>10594</v>
      </c>
      <c r="C741" s="641" t="s">
        <v>10595</v>
      </c>
      <c r="D741" s="641" t="s">
        <v>10630</v>
      </c>
      <c r="E741" s="641" t="s">
        <v>10631</v>
      </c>
    </row>
    <row r="742" spans="1:5" x14ac:dyDescent="0.25">
      <c r="A742" s="642" t="s">
        <v>10591</v>
      </c>
      <c r="B742" s="641" t="s">
        <v>10594</v>
      </c>
      <c r="C742" s="641" t="s">
        <v>10595</v>
      </c>
      <c r="D742" s="641" t="s">
        <v>10632</v>
      </c>
      <c r="E742" s="641" t="s">
        <v>10633</v>
      </c>
    </row>
    <row r="743" spans="1:5" x14ac:dyDescent="0.25">
      <c r="A743" s="642" t="s">
        <v>10591</v>
      </c>
      <c r="B743" s="641" t="s">
        <v>10594</v>
      </c>
      <c r="C743" s="641" t="s">
        <v>10595</v>
      </c>
      <c r="D743" s="641" t="s">
        <v>10634</v>
      </c>
      <c r="E743" s="641" t="s">
        <v>10635</v>
      </c>
    </row>
    <row r="744" spans="1:5" x14ac:dyDescent="0.25">
      <c r="A744" s="642" t="s">
        <v>10591</v>
      </c>
      <c r="B744" s="641" t="s">
        <v>10594</v>
      </c>
      <c r="C744" s="641" t="s">
        <v>10595</v>
      </c>
      <c r="D744" s="641" t="s">
        <v>10636</v>
      </c>
      <c r="E744" s="641" t="s">
        <v>10637</v>
      </c>
    </row>
    <row r="745" spans="1:5" x14ac:dyDescent="0.25">
      <c r="A745" s="642" t="s">
        <v>10591</v>
      </c>
      <c r="B745" s="641" t="s">
        <v>10594</v>
      </c>
      <c r="C745" s="641" t="s">
        <v>10595</v>
      </c>
      <c r="D745" s="641" t="s">
        <v>10638</v>
      </c>
      <c r="E745" s="641" t="s">
        <v>10639</v>
      </c>
    </row>
    <row r="746" spans="1:5" x14ac:dyDescent="0.25">
      <c r="A746" s="642" t="s">
        <v>10591</v>
      </c>
      <c r="B746" s="641" t="s">
        <v>10594</v>
      </c>
      <c r="C746" s="641" t="s">
        <v>10595</v>
      </c>
      <c r="D746" s="641" t="s">
        <v>10640</v>
      </c>
      <c r="E746" s="641" t="s">
        <v>10641</v>
      </c>
    </row>
    <row r="747" spans="1:5" x14ac:dyDescent="0.25">
      <c r="A747" s="642" t="s">
        <v>10591</v>
      </c>
      <c r="B747" s="641" t="s">
        <v>10594</v>
      </c>
      <c r="C747" s="641" t="s">
        <v>10595</v>
      </c>
      <c r="D747" s="641" t="s">
        <v>10642</v>
      </c>
      <c r="E747" s="641" t="s">
        <v>10643</v>
      </c>
    </row>
    <row r="748" spans="1:5" x14ac:dyDescent="0.25">
      <c r="A748" s="642" t="s">
        <v>10591</v>
      </c>
      <c r="B748" s="641" t="s">
        <v>10594</v>
      </c>
      <c r="C748" s="641" t="s">
        <v>10595</v>
      </c>
      <c r="D748" s="641" t="s">
        <v>10644</v>
      </c>
      <c r="E748" s="641" t="s">
        <v>10645</v>
      </c>
    </row>
    <row r="749" spans="1:5" x14ac:dyDescent="0.25">
      <c r="A749" s="642" t="s">
        <v>10591</v>
      </c>
      <c r="B749" s="641" t="s">
        <v>10594</v>
      </c>
      <c r="C749" s="641" t="s">
        <v>10595</v>
      </c>
      <c r="D749" s="641" t="s">
        <v>10646</v>
      </c>
      <c r="E749" s="641" t="s">
        <v>10647</v>
      </c>
    </row>
    <row r="750" spans="1:5" x14ac:dyDescent="0.25">
      <c r="A750" s="642" t="s">
        <v>10591</v>
      </c>
      <c r="B750" s="641" t="s">
        <v>10594</v>
      </c>
      <c r="C750" s="641" t="s">
        <v>10595</v>
      </c>
      <c r="D750" s="641" t="s">
        <v>10648</v>
      </c>
      <c r="E750" s="641" t="s">
        <v>10649</v>
      </c>
    </row>
    <row r="751" spans="1:5" x14ac:dyDescent="0.25">
      <c r="A751" s="642" t="s">
        <v>10591</v>
      </c>
      <c r="B751" s="641" t="s">
        <v>10594</v>
      </c>
      <c r="C751" s="641" t="s">
        <v>10595</v>
      </c>
      <c r="D751" s="641" t="s">
        <v>10650</v>
      </c>
      <c r="E751" s="641" t="s">
        <v>10651</v>
      </c>
    </row>
    <row r="752" spans="1:5" x14ac:dyDescent="0.25">
      <c r="A752" s="642" t="s">
        <v>10591</v>
      </c>
      <c r="B752" s="641" t="s">
        <v>10594</v>
      </c>
      <c r="C752" s="641" t="s">
        <v>10595</v>
      </c>
      <c r="D752" s="641" t="s">
        <v>10652</v>
      </c>
      <c r="E752" s="641" t="s">
        <v>10653</v>
      </c>
    </row>
    <row r="753" spans="1:5" x14ac:dyDescent="0.25">
      <c r="A753" s="642" t="s">
        <v>10591</v>
      </c>
      <c r="B753" s="641" t="s">
        <v>10594</v>
      </c>
      <c r="C753" s="641" t="s">
        <v>10595</v>
      </c>
      <c r="D753" s="641" t="s">
        <v>10654</v>
      </c>
      <c r="E753" s="641" t="s">
        <v>10655</v>
      </c>
    </row>
    <row r="754" spans="1:5" x14ac:dyDescent="0.25">
      <c r="A754" s="642" t="s">
        <v>10591</v>
      </c>
      <c r="B754" s="641" t="s">
        <v>10594</v>
      </c>
      <c r="C754" s="641" t="s">
        <v>10595</v>
      </c>
      <c r="D754" s="641" t="s">
        <v>10656</v>
      </c>
      <c r="E754" s="641" t="s">
        <v>10657</v>
      </c>
    </row>
    <row r="755" spans="1:5" x14ac:dyDescent="0.25">
      <c r="A755" s="642" t="s">
        <v>10591</v>
      </c>
      <c r="B755" s="641" t="s">
        <v>10594</v>
      </c>
      <c r="C755" s="641" t="s">
        <v>10595</v>
      </c>
      <c r="D755" s="641" t="s">
        <v>10658</v>
      </c>
      <c r="E755" s="641" t="s">
        <v>10659</v>
      </c>
    </row>
    <row r="756" spans="1:5" x14ac:dyDescent="0.25">
      <c r="A756" s="642" t="s">
        <v>10591</v>
      </c>
      <c r="B756" s="641" t="s">
        <v>10594</v>
      </c>
      <c r="C756" s="641" t="s">
        <v>10595</v>
      </c>
      <c r="D756" s="641" t="s">
        <v>10660</v>
      </c>
      <c r="E756" s="641" t="s">
        <v>10661</v>
      </c>
    </row>
    <row r="757" spans="1:5" x14ac:dyDescent="0.25">
      <c r="A757" s="642" t="s">
        <v>10591</v>
      </c>
      <c r="B757" s="641" t="s">
        <v>10594</v>
      </c>
      <c r="C757" s="641" t="s">
        <v>10595</v>
      </c>
      <c r="D757" s="641" t="s">
        <v>10662</v>
      </c>
      <c r="E757" s="641" t="s">
        <v>10663</v>
      </c>
    </row>
    <row r="758" spans="1:5" x14ac:dyDescent="0.25">
      <c r="A758" s="642" t="s">
        <v>10591</v>
      </c>
      <c r="B758" s="641" t="s">
        <v>10594</v>
      </c>
      <c r="C758" s="641" t="s">
        <v>10595</v>
      </c>
      <c r="D758" s="641" t="s">
        <v>10664</v>
      </c>
      <c r="E758" s="641" t="s">
        <v>10665</v>
      </c>
    </row>
    <row r="759" spans="1:5" x14ac:dyDescent="0.25">
      <c r="A759" s="642" t="s">
        <v>10591</v>
      </c>
      <c r="B759" s="641" t="s">
        <v>10594</v>
      </c>
      <c r="C759" s="641" t="s">
        <v>10595</v>
      </c>
      <c r="D759" s="641" t="s">
        <v>10666</v>
      </c>
      <c r="E759" s="641" t="s">
        <v>10667</v>
      </c>
    </row>
    <row r="760" spans="1:5" x14ac:dyDescent="0.25">
      <c r="A760" s="642" t="s">
        <v>10591</v>
      </c>
      <c r="B760" s="641" t="s">
        <v>10594</v>
      </c>
      <c r="C760" s="641" t="s">
        <v>10595</v>
      </c>
      <c r="D760" s="641" t="s">
        <v>10668</v>
      </c>
      <c r="E760" s="641" t="s">
        <v>10669</v>
      </c>
    </row>
    <row r="761" spans="1:5" x14ac:dyDescent="0.25">
      <c r="A761" s="642" t="s">
        <v>10591</v>
      </c>
      <c r="B761" s="641" t="s">
        <v>10594</v>
      </c>
      <c r="C761" s="641" t="s">
        <v>10595</v>
      </c>
      <c r="D761" s="641" t="s">
        <v>10670</v>
      </c>
      <c r="E761" s="641" t="s">
        <v>10671</v>
      </c>
    </row>
    <row r="762" spans="1:5" x14ac:dyDescent="0.25">
      <c r="A762" s="642" t="s">
        <v>10591</v>
      </c>
      <c r="B762" s="641" t="s">
        <v>10594</v>
      </c>
      <c r="C762" s="641" t="s">
        <v>10595</v>
      </c>
      <c r="D762" s="641" t="s">
        <v>10672</v>
      </c>
      <c r="E762" s="641" t="s">
        <v>10673</v>
      </c>
    </row>
    <row r="763" spans="1:5" x14ac:dyDescent="0.25">
      <c r="A763" s="642" t="s">
        <v>10591</v>
      </c>
      <c r="B763" s="641" t="s">
        <v>10594</v>
      </c>
      <c r="C763" s="641" t="s">
        <v>10595</v>
      </c>
      <c r="D763" s="641" t="s">
        <v>10674</v>
      </c>
      <c r="E763" s="641" t="s">
        <v>10675</v>
      </c>
    </row>
    <row r="764" spans="1:5" x14ac:dyDescent="0.25">
      <c r="A764" s="642" t="s">
        <v>10591</v>
      </c>
      <c r="B764" s="641" t="s">
        <v>10594</v>
      </c>
      <c r="C764" s="641" t="s">
        <v>10595</v>
      </c>
      <c r="D764" s="641" t="s">
        <v>10676</v>
      </c>
      <c r="E764" s="641" t="s">
        <v>10677</v>
      </c>
    </row>
    <row r="765" spans="1:5" x14ac:dyDescent="0.25">
      <c r="A765" s="642" t="s">
        <v>10591</v>
      </c>
      <c r="B765" s="641" t="s">
        <v>10594</v>
      </c>
      <c r="C765" s="641" t="s">
        <v>10595</v>
      </c>
      <c r="D765" s="641" t="s">
        <v>10678</v>
      </c>
      <c r="E765" s="641" t="s">
        <v>10679</v>
      </c>
    </row>
    <row r="766" spans="1:5" x14ac:dyDescent="0.25">
      <c r="A766" s="642" t="s">
        <v>10591</v>
      </c>
      <c r="B766" s="641" t="s">
        <v>10594</v>
      </c>
      <c r="C766" s="641" t="s">
        <v>10595</v>
      </c>
      <c r="D766" s="641" t="s">
        <v>10680</v>
      </c>
      <c r="E766" s="641" t="s">
        <v>10681</v>
      </c>
    </row>
    <row r="767" spans="1:5" x14ac:dyDescent="0.25">
      <c r="A767" s="642" t="s">
        <v>10591</v>
      </c>
      <c r="B767" s="641" t="s">
        <v>10594</v>
      </c>
      <c r="C767" s="641" t="s">
        <v>10595</v>
      </c>
      <c r="D767" s="641" t="s">
        <v>10682</v>
      </c>
      <c r="E767" s="641" t="s">
        <v>10683</v>
      </c>
    </row>
    <row r="768" spans="1:5" x14ac:dyDescent="0.25">
      <c r="A768" s="642" t="s">
        <v>10591</v>
      </c>
      <c r="B768" s="641" t="s">
        <v>10594</v>
      </c>
      <c r="C768" s="641" t="s">
        <v>10595</v>
      </c>
      <c r="D768" s="641" t="s">
        <v>10684</v>
      </c>
      <c r="E768" s="641" t="s">
        <v>10685</v>
      </c>
    </row>
    <row r="769" spans="1:5" x14ac:dyDescent="0.25">
      <c r="A769" s="642" t="s">
        <v>10591</v>
      </c>
      <c r="B769" s="641" t="s">
        <v>10594</v>
      </c>
      <c r="C769" s="641" t="s">
        <v>10595</v>
      </c>
      <c r="D769" s="641" t="s">
        <v>10686</v>
      </c>
      <c r="E769" s="641" t="s">
        <v>10687</v>
      </c>
    </row>
    <row r="770" spans="1:5" x14ac:dyDescent="0.25">
      <c r="A770" s="642" t="s">
        <v>10591</v>
      </c>
      <c r="B770" s="641" t="s">
        <v>10594</v>
      </c>
      <c r="C770" s="641" t="s">
        <v>10595</v>
      </c>
      <c r="D770" s="641" t="s">
        <v>10688</v>
      </c>
      <c r="E770" s="641" t="s">
        <v>10689</v>
      </c>
    </row>
    <row r="771" spans="1:5" x14ac:dyDescent="0.25">
      <c r="A771" s="642" t="s">
        <v>10591</v>
      </c>
      <c r="B771" s="641" t="s">
        <v>10594</v>
      </c>
      <c r="C771" s="641" t="s">
        <v>10595</v>
      </c>
      <c r="D771" s="641" t="s">
        <v>10690</v>
      </c>
      <c r="E771" s="641" t="s">
        <v>10691</v>
      </c>
    </row>
    <row r="772" spans="1:5" x14ac:dyDescent="0.25">
      <c r="A772" s="642" t="s">
        <v>10591</v>
      </c>
      <c r="B772" s="641" t="s">
        <v>10594</v>
      </c>
      <c r="C772" s="641" t="s">
        <v>10595</v>
      </c>
      <c r="D772" s="641" t="s">
        <v>10692</v>
      </c>
      <c r="E772" s="641" t="s">
        <v>10693</v>
      </c>
    </row>
    <row r="773" spans="1:5" x14ac:dyDescent="0.25">
      <c r="A773" s="642" t="s">
        <v>10591</v>
      </c>
      <c r="B773" s="641" t="s">
        <v>10594</v>
      </c>
      <c r="C773" s="641" t="s">
        <v>10595</v>
      </c>
      <c r="D773" s="641" t="s">
        <v>10694</v>
      </c>
      <c r="E773" s="641" t="s">
        <v>10695</v>
      </c>
    </row>
    <row r="774" spans="1:5" x14ac:dyDescent="0.25">
      <c r="A774" s="642" t="s">
        <v>10591</v>
      </c>
      <c r="B774" s="641" t="s">
        <v>10594</v>
      </c>
      <c r="C774" s="641" t="s">
        <v>10595</v>
      </c>
      <c r="D774" s="641" t="s">
        <v>10696</v>
      </c>
      <c r="E774" s="641" t="s">
        <v>10697</v>
      </c>
    </row>
    <row r="775" spans="1:5" x14ac:dyDescent="0.25">
      <c r="A775" s="642" t="s">
        <v>10591</v>
      </c>
      <c r="B775" s="641" t="s">
        <v>10594</v>
      </c>
      <c r="C775" s="641" t="s">
        <v>10595</v>
      </c>
      <c r="D775" s="641" t="s">
        <v>10698</v>
      </c>
      <c r="E775" s="641" t="s">
        <v>10699</v>
      </c>
    </row>
    <row r="776" spans="1:5" x14ac:dyDescent="0.25">
      <c r="A776" s="642" t="s">
        <v>10591</v>
      </c>
      <c r="B776" s="641" t="s">
        <v>10594</v>
      </c>
      <c r="C776" s="641" t="s">
        <v>10595</v>
      </c>
      <c r="D776" s="641" t="s">
        <v>10700</v>
      </c>
      <c r="E776" s="641" t="s">
        <v>10701</v>
      </c>
    </row>
    <row r="777" spans="1:5" x14ac:dyDescent="0.25">
      <c r="A777" s="642" t="s">
        <v>10591</v>
      </c>
      <c r="B777" s="641" t="s">
        <v>10594</v>
      </c>
      <c r="C777" s="641" t="s">
        <v>10595</v>
      </c>
      <c r="D777" s="641" t="s">
        <v>10702</v>
      </c>
      <c r="E777" s="641" t="s">
        <v>10703</v>
      </c>
    </row>
    <row r="778" spans="1:5" x14ac:dyDescent="0.25">
      <c r="A778" s="642" t="s">
        <v>10591</v>
      </c>
      <c r="B778" s="641" t="s">
        <v>10594</v>
      </c>
      <c r="C778" s="641" t="s">
        <v>10595</v>
      </c>
      <c r="D778" s="641" t="s">
        <v>10704</v>
      </c>
      <c r="E778" s="641" t="s">
        <v>10705</v>
      </c>
    </row>
    <row r="779" spans="1:5" x14ac:dyDescent="0.25">
      <c r="A779" s="642" t="s">
        <v>10591</v>
      </c>
      <c r="B779" s="641" t="s">
        <v>10594</v>
      </c>
      <c r="C779" s="641" t="s">
        <v>10595</v>
      </c>
      <c r="D779" s="641" t="s">
        <v>10706</v>
      </c>
      <c r="E779" s="641" t="s">
        <v>10707</v>
      </c>
    </row>
    <row r="780" spans="1:5" x14ac:dyDescent="0.25">
      <c r="A780" s="642" t="s">
        <v>10591</v>
      </c>
      <c r="B780" s="641" t="s">
        <v>10594</v>
      </c>
      <c r="C780" s="641" t="s">
        <v>10595</v>
      </c>
      <c r="D780" s="641" t="s">
        <v>10708</v>
      </c>
      <c r="E780" s="641" t="s">
        <v>10709</v>
      </c>
    </row>
    <row r="781" spans="1:5" x14ac:dyDescent="0.25">
      <c r="A781" s="642" t="s">
        <v>10591</v>
      </c>
      <c r="B781" s="641" t="s">
        <v>10594</v>
      </c>
      <c r="C781" s="641" t="s">
        <v>10595</v>
      </c>
      <c r="D781" s="641" t="s">
        <v>10710</v>
      </c>
      <c r="E781" s="641" t="s">
        <v>10711</v>
      </c>
    </row>
    <row r="782" spans="1:5" x14ac:dyDescent="0.25">
      <c r="A782" s="642" t="s">
        <v>10591</v>
      </c>
      <c r="B782" s="641" t="s">
        <v>10594</v>
      </c>
      <c r="C782" s="641" t="s">
        <v>10595</v>
      </c>
      <c r="D782" s="641" t="s">
        <v>10712</v>
      </c>
      <c r="E782" s="641" t="s">
        <v>10713</v>
      </c>
    </row>
    <row r="783" spans="1:5" x14ac:dyDescent="0.25">
      <c r="A783" s="642" t="s">
        <v>10591</v>
      </c>
      <c r="B783" s="641" t="s">
        <v>10594</v>
      </c>
      <c r="C783" s="641" t="s">
        <v>10595</v>
      </c>
      <c r="D783" s="641" t="s">
        <v>10714</v>
      </c>
      <c r="E783" s="641" t="s">
        <v>10715</v>
      </c>
    </row>
    <row r="784" spans="1:5" x14ac:dyDescent="0.25">
      <c r="A784" s="642" t="s">
        <v>10591</v>
      </c>
      <c r="B784" s="641" t="s">
        <v>10594</v>
      </c>
      <c r="C784" s="641" t="s">
        <v>10595</v>
      </c>
      <c r="D784" s="641" t="s">
        <v>10716</v>
      </c>
      <c r="E784" s="641" t="s">
        <v>10717</v>
      </c>
    </row>
    <row r="785" spans="1:5" x14ac:dyDescent="0.25">
      <c r="A785" s="642" t="s">
        <v>10591</v>
      </c>
      <c r="B785" s="641" t="s">
        <v>10594</v>
      </c>
      <c r="C785" s="641" t="s">
        <v>10595</v>
      </c>
      <c r="D785" s="641" t="s">
        <v>10718</v>
      </c>
      <c r="E785" s="641" t="s">
        <v>10719</v>
      </c>
    </row>
    <row r="786" spans="1:5" x14ac:dyDescent="0.25">
      <c r="A786" s="642" t="s">
        <v>10591</v>
      </c>
      <c r="B786" s="641" t="s">
        <v>10594</v>
      </c>
      <c r="C786" s="641" t="s">
        <v>10595</v>
      </c>
      <c r="D786" s="641" t="s">
        <v>10720</v>
      </c>
      <c r="E786" s="641" t="s">
        <v>10721</v>
      </c>
    </row>
    <row r="787" spans="1:5" x14ac:dyDescent="0.25">
      <c r="A787" s="642" t="s">
        <v>10591</v>
      </c>
      <c r="B787" s="641" t="s">
        <v>10594</v>
      </c>
      <c r="C787" s="641" t="s">
        <v>10595</v>
      </c>
      <c r="D787" s="641" t="s">
        <v>10722</v>
      </c>
      <c r="E787" s="641" t="s">
        <v>10723</v>
      </c>
    </row>
    <row r="788" spans="1:5" x14ac:dyDescent="0.25">
      <c r="A788" s="642" t="s">
        <v>10591</v>
      </c>
      <c r="B788" s="641" t="s">
        <v>10594</v>
      </c>
      <c r="C788" s="641" t="s">
        <v>10595</v>
      </c>
      <c r="D788" s="641" t="s">
        <v>10724</v>
      </c>
      <c r="E788" s="641" t="s">
        <v>10725</v>
      </c>
    </row>
    <row r="789" spans="1:5" x14ac:dyDescent="0.25">
      <c r="A789" s="642" t="s">
        <v>10591</v>
      </c>
      <c r="B789" s="641" t="s">
        <v>10594</v>
      </c>
      <c r="C789" s="641" t="s">
        <v>10595</v>
      </c>
      <c r="D789" s="641" t="s">
        <v>10726</v>
      </c>
      <c r="E789" s="641" t="s">
        <v>10727</v>
      </c>
    </row>
    <row r="790" spans="1:5" x14ac:dyDescent="0.25">
      <c r="A790" s="642" t="s">
        <v>10591</v>
      </c>
      <c r="B790" s="641" t="s">
        <v>10594</v>
      </c>
      <c r="C790" s="641" t="s">
        <v>10595</v>
      </c>
      <c r="D790" s="641" t="s">
        <v>10728</v>
      </c>
      <c r="E790" s="641" t="s">
        <v>10729</v>
      </c>
    </row>
    <row r="791" spans="1:5" x14ac:dyDescent="0.25">
      <c r="A791" s="642" t="s">
        <v>10591</v>
      </c>
      <c r="B791" s="641" t="s">
        <v>10594</v>
      </c>
      <c r="C791" s="641" t="s">
        <v>10595</v>
      </c>
      <c r="D791" s="641" t="s">
        <v>10730</v>
      </c>
      <c r="E791" s="641" t="s">
        <v>10731</v>
      </c>
    </row>
    <row r="792" spans="1:5" x14ac:dyDescent="0.25">
      <c r="A792" s="642" t="s">
        <v>10591</v>
      </c>
      <c r="B792" s="641" t="s">
        <v>10594</v>
      </c>
      <c r="C792" s="641" t="s">
        <v>10595</v>
      </c>
      <c r="D792" s="641" t="s">
        <v>10732</v>
      </c>
      <c r="E792" s="641" t="s">
        <v>10733</v>
      </c>
    </row>
    <row r="793" spans="1:5" x14ac:dyDescent="0.25">
      <c r="A793" s="642" t="s">
        <v>10591</v>
      </c>
      <c r="B793" s="641" t="s">
        <v>10594</v>
      </c>
      <c r="C793" s="641" t="s">
        <v>10595</v>
      </c>
      <c r="D793" s="641" t="s">
        <v>10734</v>
      </c>
      <c r="E793" s="641" t="s">
        <v>10735</v>
      </c>
    </row>
    <row r="794" spans="1:5" x14ac:dyDescent="0.25">
      <c r="A794" s="642" t="s">
        <v>10591</v>
      </c>
      <c r="B794" s="641" t="s">
        <v>10594</v>
      </c>
      <c r="C794" s="641" t="s">
        <v>10595</v>
      </c>
      <c r="D794" s="641" t="s">
        <v>10736</v>
      </c>
      <c r="E794" s="641" t="s">
        <v>10737</v>
      </c>
    </row>
    <row r="795" spans="1:5" x14ac:dyDescent="0.25">
      <c r="A795" s="642" t="s">
        <v>10591</v>
      </c>
      <c r="B795" s="641" t="s">
        <v>10594</v>
      </c>
      <c r="C795" s="641" t="s">
        <v>10595</v>
      </c>
      <c r="D795" s="641" t="s">
        <v>10738</v>
      </c>
      <c r="E795" s="641" t="s">
        <v>10739</v>
      </c>
    </row>
    <row r="796" spans="1:5" x14ac:dyDescent="0.25">
      <c r="A796" s="642" t="s">
        <v>10591</v>
      </c>
      <c r="B796" s="641" t="s">
        <v>10594</v>
      </c>
      <c r="C796" s="641" t="s">
        <v>10595</v>
      </c>
      <c r="D796" s="641" t="s">
        <v>10740</v>
      </c>
      <c r="E796" s="641" t="s">
        <v>10741</v>
      </c>
    </row>
    <row r="797" spans="1:5" x14ac:dyDescent="0.25">
      <c r="A797" s="642" t="s">
        <v>10591</v>
      </c>
      <c r="B797" s="641" t="s">
        <v>10594</v>
      </c>
      <c r="C797" s="641" t="s">
        <v>10595</v>
      </c>
      <c r="D797" s="641" t="s">
        <v>10742</v>
      </c>
      <c r="E797" s="641" t="s">
        <v>10743</v>
      </c>
    </row>
    <row r="798" spans="1:5" x14ac:dyDescent="0.25">
      <c r="A798" s="642" t="s">
        <v>10591</v>
      </c>
      <c r="B798" s="641" t="s">
        <v>10594</v>
      </c>
      <c r="C798" s="641" t="s">
        <v>10595</v>
      </c>
      <c r="D798" s="641" t="s">
        <v>10744</v>
      </c>
      <c r="E798" s="641" t="s">
        <v>10745</v>
      </c>
    </row>
    <row r="799" spans="1:5" x14ac:dyDescent="0.25">
      <c r="A799" s="642" t="s">
        <v>10591</v>
      </c>
      <c r="B799" s="641" t="s">
        <v>10594</v>
      </c>
      <c r="C799" s="641" t="s">
        <v>10595</v>
      </c>
      <c r="D799" s="641" t="s">
        <v>10746</v>
      </c>
      <c r="E799" s="641" t="s">
        <v>10747</v>
      </c>
    </row>
    <row r="800" spans="1:5" x14ac:dyDescent="0.25">
      <c r="A800" s="642" t="s">
        <v>10591</v>
      </c>
      <c r="B800" s="641" t="s">
        <v>10594</v>
      </c>
      <c r="C800" s="641" t="s">
        <v>10595</v>
      </c>
      <c r="D800" s="641" t="s">
        <v>10748</v>
      </c>
      <c r="E800" s="641" t="s">
        <v>10749</v>
      </c>
    </row>
    <row r="801" spans="1:5" x14ac:dyDescent="0.25">
      <c r="A801" s="642" t="s">
        <v>10591</v>
      </c>
      <c r="B801" s="641" t="s">
        <v>10594</v>
      </c>
      <c r="C801" s="641" t="s">
        <v>10595</v>
      </c>
      <c r="D801" s="641" t="s">
        <v>10750</v>
      </c>
      <c r="E801" s="641" t="s">
        <v>10751</v>
      </c>
    </row>
    <row r="802" spans="1:5" x14ac:dyDescent="0.25">
      <c r="A802" s="642" t="s">
        <v>10591</v>
      </c>
      <c r="B802" s="641" t="s">
        <v>10594</v>
      </c>
      <c r="C802" s="641" t="s">
        <v>10595</v>
      </c>
      <c r="D802" s="641" t="s">
        <v>10752</v>
      </c>
      <c r="E802" s="641" t="s">
        <v>10753</v>
      </c>
    </row>
    <row r="803" spans="1:5" x14ac:dyDescent="0.25">
      <c r="A803" s="642" t="s">
        <v>10591</v>
      </c>
      <c r="B803" s="641" t="s">
        <v>10594</v>
      </c>
      <c r="C803" s="641" t="s">
        <v>10595</v>
      </c>
      <c r="D803" s="641" t="s">
        <v>10754</v>
      </c>
      <c r="E803" s="641" t="s">
        <v>10755</v>
      </c>
    </row>
    <row r="804" spans="1:5" x14ac:dyDescent="0.25">
      <c r="A804" s="642" t="s">
        <v>10591</v>
      </c>
      <c r="B804" s="641" t="s">
        <v>10594</v>
      </c>
      <c r="C804" s="641" t="s">
        <v>10595</v>
      </c>
      <c r="D804" s="641" t="s">
        <v>10756</v>
      </c>
      <c r="E804" s="641" t="s">
        <v>10757</v>
      </c>
    </row>
    <row r="805" spans="1:5" x14ac:dyDescent="0.25">
      <c r="A805" s="642" t="s">
        <v>10591</v>
      </c>
      <c r="B805" s="641" t="s">
        <v>10594</v>
      </c>
      <c r="C805" s="641" t="s">
        <v>10595</v>
      </c>
      <c r="D805" s="641" t="s">
        <v>10758</v>
      </c>
      <c r="E805" s="641" t="s">
        <v>10759</v>
      </c>
    </row>
    <row r="806" spans="1:5" x14ac:dyDescent="0.25">
      <c r="A806" s="642" t="s">
        <v>10591</v>
      </c>
      <c r="B806" s="641" t="s">
        <v>10594</v>
      </c>
      <c r="C806" s="641" t="s">
        <v>10595</v>
      </c>
      <c r="D806" s="641" t="s">
        <v>10760</v>
      </c>
      <c r="E806" s="641" t="s">
        <v>10761</v>
      </c>
    </row>
    <row r="807" spans="1:5" x14ac:dyDescent="0.25">
      <c r="A807" s="642" t="s">
        <v>10591</v>
      </c>
      <c r="B807" s="641" t="s">
        <v>10594</v>
      </c>
      <c r="C807" s="641" t="s">
        <v>10595</v>
      </c>
      <c r="D807" s="641" t="s">
        <v>10762</v>
      </c>
      <c r="E807" s="641" t="s">
        <v>10763</v>
      </c>
    </row>
    <row r="808" spans="1:5" x14ac:dyDescent="0.25">
      <c r="A808" s="642" t="s">
        <v>10591</v>
      </c>
      <c r="B808" s="641" t="s">
        <v>10594</v>
      </c>
      <c r="C808" s="641" t="s">
        <v>10595</v>
      </c>
      <c r="D808" s="641" t="s">
        <v>10764</v>
      </c>
      <c r="E808" s="641" t="s">
        <v>10765</v>
      </c>
    </row>
    <row r="809" spans="1:5" x14ac:dyDescent="0.25">
      <c r="A809" s="642" t="s">
        <v>10591</v>
      </c>
      <c r="B809" s="641" t="s">
        <v>10594</v>
      </c>
      <c r="C809" s="641" t="s">
        <v>10595</v>
      </c>
      <c r="D809" s="641" t="s">
        <v>10766</v>
      </c>
      <c r="E809" s="641" t="s">
        <v>10767</v>
      </c>
    </row>
    <row r="810" spans="1:5" x14ac:dyDescent="0.25">
      <c r="A810" s="642" t="s">
        <v>10591</v>
      </c>
      <c r="B810" s="641" t="s">
        <v>10594</v>
      </c>
      <c r="C810" s="641" t="s">
        <v>10595</v>
      </c>
      <c r="D810" s="641" t="s">
        <v>10768</v>
      </c>
      <c r="E810" s="641" t="s">
        <v>10769</v>
      </c>
    </row>
    <row r="811" spans="1:5" x14ac:dyDescent="0.25">
      <c r="A811" s="642" t="s">
        <v>10591</v>
      </c>
      <c r="B811" s="641" t="s">
        <v>10594</v>
      </c>
      <c r="C811" s="641" t="s">
        <v>10595</v>
      </c>
      <c r="D811" s="641" t="s">
        <v>10770</v>
      </c>
      <c r="E811" s="641" t="s">
        <v>10771</v>
      </c>
    </row>
    <row r="812" spans="1:5" x14ac:dyDescent="0.25">
      <c r="A812" s="642" t="s">
        <v>10591</v>
      </c>
      <c r="B812" s="641" t="s">
        <v>10594</v>
      </c>
      <c r="C812" s="641" t="s">
        <v>10595</v>
      </c>
      <c r="D812" s="641" t="s">
        <v>10772</v>
      </c>
      <c r="E812" s="641" t="s">
        <v>10773</v>
      </c>
    </row>
    <row r="813" spans="1:5" x14ac:dyDescent="0.25">
      <c r="A813" s="642" t="s">
        <v>10591</v>
      </c>
      <c r="B813" s="641" t="s">
        <v>10594</v>
      </c>
      <c r="C813" s="641" t="s">
        <v>10595</v>
      </c>
      <c r="D813" s="641" t="s">
        <v>10774</v>
      </c>
      <c r="E813" s="641" t="s">
        <v>10775</v>
      </c>
    </row>
    <row r="814" spans="1:5" x14ac:dyDescent="0.25">
      <c r="A814" s="642" t="s">
        <v>10591</v>
      </c>
      <c r="B814" s="641" t="s">
        <v>10594</v>
      </c>
      <c r="C814" s="641" t="s">
        <v>10595</v>
      </c>
      <c r="D814" s="641" t="s">
        <v>10776</v>
      </c>
      <c r="E814" s="641" t="s">
        <v>10777</v>
      </c>
    </row>
    <row r="815" spans="1:5" x14ac:dyDescent="0.25">
      <c r="A815" s="642" t="s">
        <v>10591</v>
      </c>
      <c r="B815" s="641" t="s">
        <v>10594</v>
      </c>
      <c r="C815" s="641" t="s">
        <v>10595</v>
      </c>
      <c r="D815" s="641" t="s">
        <v>10778</v>
      </c>
      <c r="E815" s="641" t="s">
        <v>10779</v>
      </c>
    </row>
    <row r="816" spans="1:5" x14ac:dyDescent="0.25">
      <c r="A816" s="642" t="s">
        <v>10591</v>
      </c>
      <c r="B816" s="641" t="s">
        <v>10594</v>
      </c>
      <c r="C816" s="641" t="s">
        <v>10595</v>
      </c>
      <c r="D816" s="641" t="s">
        <v>10780</v>
      </c>
      <c r="E816" s="641" t="s">
        <v>10781</v>
      </c>
    </row>
    <row r="817" spans="1:5" x14ac:dyDescent="0.25">
      <c r="A817" s="642" t="s">
        <v>10591</v>
      </c>
      <c r="B817" s="641" t="s">
        <v>10594</v>
      </c>
      <c r="C817" s="641" t="s">
        <v>10595</v>
      </c>
      <c r="D817" s="641" t="s">
        <v>10782</v>
      </c>
      <c r="E817" s="641" t="s">
        <v>10783</v>
      </c>
    </row>
    <row r="818" spans="1:5" x14ac:dyDescent="0.25">
      <c r="A818" s="642" t="s">
        <v>10591</v>
      </c>
      <c r="B818" s="641" t="s">
        <v>10594</v>
      </c>
      <c r="C818" s="641" t="s">
        <v>10595</v>
      </c>
      <c r="D818" s="641" t="s">
        <v>10784</v>
      </c>
      <c r="E818" s="641" t="s">
        <v>10785</v>
      </c>
    </row>
    <row r="819" spans="1:5" x14ac:dyDescent="0.25">
      <c r="A819" s="642" t="s">
        <v>10591</v>
      </c>
      <c r="B819" s="641" t="s">
        <v>10594</v>
      </c>
      <c r="C819" s="641" t="s">
        <v>10595</v>
      </c>
      <c r="D819" s="641" t="s">
        <v>10786</v>
      </c>
      <c r="E819" s="641" t="s">
        <v>10787</v>
      </c>
    </row>
    <row r="820" spans="1:5" x14ac:dyDescent="0.25">
      <c r="A820" s="642" t="s">
        <v>10591</v>
      </c>
      <c r="B820" s="641" t="s">
        <v>10594</v>
      </c>
      <c r="C820" s="641" t="s">
        <v>10595</v>
      </c>
      <c r="D820" s="641" t="s">
        <v>10788</v>
      </c>
      <c r="E820" s="641" t="s">
        <v>10789</v>
      </c>
    </row>
    <row r="821" spans="1:5" x14ac:dyDescent="0.25">
      <c r="A821" s="642" t="s">
        <v>10591</v>
      </c>
      <c r="B821" s="641" t="s">
        <v>10594</v>
      </c>
      <c r="C821" s="641" t="s">
        <v>10595</v>
      </c>
      <c r="D821" s="641" t="s">
        <v>10790</v>
      </c>
      <c r="E821" s="641" t="s">
        <v>10791</v>
      </c>
    </row>
    <row r="822" spans="1:5" x14ac:dyDescent="0.25">
      <c r="A822" s="642" t="s">
        <v>10591</v>
      </c>
      <c r="B822" s="641" t="s">
        <v>10594</v>
      </c>
      <c r="C822" s="641" t="s">
        <v>10595</v>
      </c>
      <c r="D822" s="641" t="s">
        <v>10792</v>
      </c>
      <c r="E822" s="641" t="s">
        <v>10793</v>
      </c>
    </row>
    <row r="823" spans="1:5" x14ac:dyDescent="0.25">
      <c r="A823" s="642" t="s">
        <v>10591</v>
      </c>
      <c r="B823" s="641" t="s">
        <v>10594</v>
      </c>
      <c r="C823" s="641" t="s">
        <v>10595</v>
      </c>
      <c r="D823" s="641" t="s">
        <v>10794</v>
      </c>
      <c r="E823" s="641" t="s">
        <v>10795</v>
      </c>
    </row>
    <row r="824" spans="1:5" x14ac:dyDescent="0.25">
      <c r="A824" s="642" t="s">
        <v>10591</v>
      </c>
      <c r="B824" s="641" t="s">
        <v>10594</v>
      </c>
      <c r="C824" s="641" t="s">
        <v>10595</v>
      </c>
      <c r="D824" s="641" t="s">
        <v>10796</v>
      </c>
      <c r="E824" s="641" t="s">
        <v>10797</v>
      </c>
    </row>
    <row r="825" spans="1:5" x14ac:dyDescent="0.25">
      <c r="A825" s="642" t="s">
        <v>10591</v>
      </c>
      <c r="B825" s="641" t="s">
        <v>10594</v>
      </c>
      <c r="C825" s="641" t="s">
        <v>10595</v>
      </c>
      <c r="D825" s="641" t="s">
        <v>10798</v>
      </c>
      <c r="E825" s="641" t="s">
        <v>10799</v>
      </c>
    </row>
    <row r="826" spans="1:5" x14ac:dyDescent="0.25">
      <c r="A826" s="642" t="s">
        <v>10591</v>
      </c>
      <c r="B826" s="641" t="s">
        <v>10594</v>
      </c>
      <c r="C826" s="641" t="s">
        <v>10595</v>
      </c>
      <c r="D826" s="641" t="s">
        <v>10800</v>
      </c>
      <c r="E826" s="641" t="s">
        <v>10801</v>
      </c>
    </row>
    <row r="827" spans="1:5" x14ac:dyDescent="0.25">
      <c r="A827" s="642" t="s">
        <v>10591</v>
      </c>
      <c r="B827" s="641" t="s">
        <v>10594</v>
      </c>
      <c r="C827" s="641" t="s">
        <v>10595</v>
      </c>
      <c r="D827" s="641" t="s">
        <v>10802</v>
      </c>
      <c r="E827" s="641" t="s">
        <v>10803</v>
      </c>
    </row>
    <row r="828" spans="1:5" x14ac:dyDescent="0.25">
      <c r="A828" s="642" t="s">
        <v>10591</v>
      </c>
      <c r="B828" s="641" t="s">
        <v>10594</v>
      </c>
      <c r="C828" s="641" t="s">
        <v>10595</v>
      </c>
      <c r="D828" s="641" t="s">
        <v>10804</v>
      </c>
      <c r="E828" s="641" t="s">
        <v>10805</v>
      </c>
    </row>
    <row r="829" spans="1:5" x14ac:dyDescent="0.25">
      <c r="A829" s="642" t="s">
        <v>10591</v>
      </c>
      <c r="B829" s="641" t="s">
        <v>10594</v>
      </c>
      <c r="C829" s="641" t="s">
        <v>10595</v>
      </c>
      <c r="D829" s="641" t="s">
        <v>10806</v>
      </c>
      <c r="E829" s="641" t="s">
        <v>10807</v>
      </c>
    </row>
    <row r="830" spans="1:5" x14ac:dyDescent="0.25">
      <c r="A830" s="642" t="s">
        <v>10591</v>
      </c>
      <c r="B830" s="641" t="s">
        <v>10594</v>
      </c>
      <c r="C830" s="641" t="s">
        <v>10595</v>
      </c>
      <c r="D830" s="641" t="s">
        <v>10808</v>
      </c>
      <c r="E830" s="641" t="s">
        <v>10809</v>
      </c>
    </row>
    <row r="831" spans="1:5" x14ac:dyDescent="0.25">
      <c r="A831" s="642" t="s">
        <v>10591</v>
      </c>
      <c r="B831" s="641" t="s">
        <v>10594</v>
      </c>
      <c r="C831" s="641" t="s">
        <v>10595</v>
      </c>
      <c r="D831" s="641" t="s">
        <v>10810</v>
      </c>
      <c r="E831" s="641" t="s">
        <v>10811</v>
      </c>
    </row>
    <row r="832" spans="1:5" x14ac:dyDescent="0.25">
      <c r="A832" s="642" t="s">
        <v>10591</v>
      </c>
      <c r="B832" s="641" t="s">
        <v>10594</v>
      </c>
      <c r="C832" s="641" t="s">
        <v>10595</v>
      </c>
      <c r="D832" s="641" t="s">
        <v>10812</v>
      </c>
      <c r="E832" s="641" t="s">
        <v>10813</v>
      </c>
    </row>
    <row r="833" spans="1:5" x14ac:dyDescent="0.25">
      <c r="A833" s="642" t="s">
        <v>10591</v>
      </c>
      <c r="B833" s="641" t="s">
        <v>10594</v>
      </c>
      <c r="C833" s="641" t="s">
        <v>10595</v>
      </c>
      <c r="D833" s="641" t="s">
        <v>10814</v>
      </c>
      <c r="E833" s="641" t="s">
        <v>10815</v>
      </c>
    </row>
    <row r="834" spans="1:5" x14ac:dyDescent="0.25">
      <c r="A834" s="642" t="s">
        <v>10591</v>
      </c>
      <c r="B834" s="641" t="s">
        <v>10594</v>
      </c>
      <c r="C834" s="641" t="s">
        <v>10595</v>
      </c>
      <c r="D834" s="641" t="s">
        <v>10816</v>
      </c>
      <c r="E834" s="641" t="s">
        <v>10817</v>
      </c>
    </row>
    <row r="835" spans="1:5" x14ac:dyDescent="0.25">
      <c r="A835" s="642" t="s">
        <v>10591</v>
      </c>
      <c r="B835" s="641" t="s">
        <v>10594</v>
      </c>
      <c r="C835" s="641" t="s">
        <v>10595</v>
      </c>
      <c r="D835" s="641" t="s">
        <v>10818</v>
      </c>
      <c r="E835" s="641" t="s">
        <v>10819</v>
      </c>
    </row>
    <row r="836" spans="1:5" x14ac:dyDescent="0.25">
      <c r="A836" s="642" t="s">
        <v>10591</v>
      </c>
      <c r="B836" s="641" t="s">
        <v>10594</v>
      </c>
      <c r="C836" s="641" t="s">
        <v>10595</v>
      </c>
      <c r="D836" s="641" t="s">
        <v>10820</v>
      </c>
      <c r="E836" s="641" t="s">
        <v>10821</v>
      </c>
    </row>
    <row r="837" spans="1:5" x14ac:dyDescent="0.25">
      <c r="A837" s="642" t="s">
        <v>10591</v>
      </c>
      <c r="B837" s="641" t="s">
        <v>10594</v>
      </c>
      <c r="C837" s="641" t="s">
        <v>10595</v>
      </c>
      <c r="D837" s="641" t="s">
        <v>10822</v>
      </c>
      <c r="E837" s="641" t="s">
        <v>10823</v>
      </c>
    </row>
    <row r="838" spans="1:5" x14ac:dyDescent="0.25">
      <c r="A838" s="642" t="s">
        <v>10591</v>
      </c>
      <c r="B838" s="641" t="s">
        <v>10594</v>
      </c>
      <c r="C838" s="641" t="s">
        <v>10595</v>
      </c>
      <c r="D838" s="641" t="s">
        <v>10824</v>
      </c>
      <c r="E838" s="641" t="s">
        <v>10825</v>
      </c>
    </row>
    <row r="839" spans="1:5" x14ac:dyDescent="0.25">
      <c r="A839" s="642" t="s">
        <v>10591</v>
      </c>
      <c r="B839" s="641" t="s">
        <v>10594</v>
      </c>
      <c r="C839" s="641" t="s">
        <v>10595</v>
      </c>
      <c r="D839" s="641" t="s">
        <v>10826</v>
      </c>
      <c r="E839" s="641" t="s">
        <v>10827</v>
      </c>
    </row>
    <row r="840" spans="1:5" x14ac:dyDescent="0.25">
      <c r="A840" s="642" t="s">
        <v>10591</v>
      </c>
      <c r="B840" s="641" t="s">
        <v>10594</v>
      </c>
      <c r="C840" s="641" t="s">
        <v>10595</v>
      </c>
      <c r="D840" s="641" t="s">
        <v>10828</v>
      </c>
      <c r="E840" s="641" t="s">
        <v>10829</v>
      </c>
    </row>
    <row r="841" spans="1:5" x14ac:dyDescent="0.25">
      <c r="A841" s="642" t="s">
        <v>10591</v>
      </c>
      <c r="B841" s="641" t="s">
        <v>10594</v>
      </c>
      <c r="C841" s="641" t="s">
        <v>10595</v>
      </c>
      <c r="D841" s="641" t="s">
        <v>10830</v>
      </c>
      <c r="E841" s="641" t="s">
        <v>10831</v>
      </c>
    </row>
    <row r="842" spans="1:5" x14ac:dyDescent="0.25">
      <c r="A842" s="642" t="s">
        <v>10591</v>
      </c>
      <c r="B842" s="641" t="s">
        <v>10594</v>
      </c>
      <c r="C842" s="641" t="s">
        <v>10595</v>
      </c>
      <c r="D842" s="641" t="s">
        <v>10832</v>
      </c>
      <c r="E842" s="641" t="s">
        <v>10833</v>
      </c>
    </row>
    <row r="843" spans="1:5" x14ac:dyDescent="0.25">
      <c r="A843" s="642" t="s">
        <v>10591</v>
      </c>
      <c r="B843" s="641" t="s">
        <v>10594</v>
      </c>
      <c r="C843" s="641" t="s">
        <v>10595</v>
      </c>
      <c r="D843" s="641" t="s">
        <v>10834</v>
      </c>
      <c r="E843" s="641" t="s">
        <v>10835</v>
      </c>
    </row>
    <row r="844" spans="1:5" x14ac:dyDescent="0.25">
      <c r="A844" s="642" t="s">
        <v>10591</v>
      </c>
      <c r="B844" s="641" t="s">
        <v>10594</v>
      </c>
      <c r="C844" s="641" t="s">
        <v>10595</v>
      </c>
      <c r="D844" s="641" t="s">
        <v>10836</v>
      </c>
      <c r="E844" s="641" t="s">
        <v>10837</v>
      </c>
    </row>
    <row r="845" spans="1:5" x14ac:dyDescent="0.25">
      <c r="A845" s="642" t="s">
        <v>10591</v>
      </c>
      <c r="B845" s="641" t="s">
        <v>10594</v>
      </c>
      <c r="C845" s="641" t="s">
        <v>10595</v>
      </c>
      <c r="D845" s="641" t="s">
        <v>10838</v>
      </c>
      <c r="E845" s="641" t="s">
        <v>10839</v>
      </c>
    </row>
    <row r="846" spans="1:5" x14ac:dyDescent="0.25">
      <c r="A846" s="642" t="s">
        <v>10591</v>
      </c>
      <c r="B846" s="641" t="s">
        <v>10594</v>
      </c>
      <c r="C846" s="641" t="s">
        <v>10595</v>
      </c>
      <c r="D846" s="641" t="s">
        <v>10840</v>
      </c>
      <c r="E846" s="641" t="s">
        <v>10841</v>
      </c>
    </row>
    <row r="847" spans="1:5" x14ac:dyDescent="0.25">
      <c r="A847" s="642" t="s">
        <v>10591</v>
      </c>
      <c r="B847" s="641" t="s">
        <v>10594</v>
      </c>
      <c r="C847" s="641" t="s">
        <v>10595</v>
      </c>
      <c r="D847" s="641" t="s">
        <v>10842</v>
      </c>
      <c r="E847" s="641" t="s">
        <v>10843</v>
      </c>
    </row>
    <row r="848" spans="1:5" x14ac:dyDescent="0.25">
      <c r="A848" s="642" t="s">
        <v>10591</v>
      </c>
      <c r="B848" s="641" t="s">
        <v>10594</v>
      </c>
      <c r="C848" s="641" t="s">
        <v>10595</v>
      </c>
      <c r="D848" s="641" t="s">
        <v>10844</v>
      </c>
      <c r="E848" s="641" t="s">
        <v>10845</v>
      </c>
    </row>
    <row r="849" spans="1:5" x14ac:dyDescent="0.25">
      <c r="A849" s="642" t="s">
        <v>10591</v>
      </c>
      <c r="B849" s="641" t="s">
        <v>10594</v>
      </c>
      <c r="C849" s="641" t="s">
        <v>10595</v>
      </c>
      <c r="D849" s="641" t="s">
        <v>10846</v>
      </c>
      <c r="E849" s="641" t="s">
        <v>10847</v>
      </c>
    </row>
    <row r="850" spans="1:5" x14ac:dyDescent="0.25">
      <c r="A850" s="642" t="s">
        <v>10591</v>
      </c>
      <c r="B850" s="641" t="s">
        <v>10594</v>
      </c>
      <c r="C850" s="641" t="s">
        <v>10595</v>
      </c>
      <c r="D850" s="641" t="s">
        <v>10848</v>
      </c>
      <c r="E850" s="641" t="s">
        <v>10849</v>
      </c>
    </row>
    <row r="851" spans="1:5" x14ac:dyDescent="0.25">
      <c r="A851" s="642" t="s">
        <v>10591</v>
      </c>
      <c r="B851" s="641" t="s">
        <v>10594</v>
      </c>
      <c r="C851" s="641" t="s">
        <v>10595</v>
      </c>
      <c r="D851" s="641" t="s">
        <v>10850</v>
      </c>
      <c r="E851" s="641" t="s">
        <v>10851</v>
      </c>
    </row>
    <row r="852" spans="1:5" x14ac:dyDescent="0.25">
      <c r="A852" s="642" t="s">
        <v>10591</v>
      </c>
      <c r="B852" s="641" t="s">
        <v>10594</v>
      </c>
      <c r="C852" s="641" t="s">
        <v>10595</v>
      </c>
      <c r="D852" s="641" t="s">
        <v>10852</v>
      </c>
      <c r="E852" s="641" t="s">
        <v>10853</v>
      </c>
    </row>
    <row r="853" spans="1:5" x14ac:dyDescent="0.25">
      <c r="A853" s="642" t="s">
        <v>10591</v>
      </c>
      <c r="B853" s="641" t="s">
        <v>10594</v>
      </c>
      <c r="C853" s="641" t="s">
        <v>10595</v>
      </c>
      <c r="D853" s="641" t="s">
        <v>10854</v>
      </c>
      <c r="E853" s="641" t="s">
        <v>10855</v>
      </c>
    </row>
    <row r="854" spans="1:5" x14ac:dyDescent="0.25">
      <c r="A854" s="642" t="s">
        <v>10591</v>
      </c>
      <c r="B854" s="641" t="s">
        <v>10594</v>
      </c>
      <c r="C854" s="641" t="s">
        <v>10595</v>
      </c>
      <c r="D854" s="641" t="s">
        <v>10856</v>
      </c>
      <c r="E854" s="641" t="s">
        <v>10857</v>
      </c>
    </row>
    <row r="855" spans="1:5" x14ac:dyDescent="0.25">
      <c r="A855" s="642" t="s">
        <v>10591</v>
      </c>
      <c r="B855" s="641" t="s">
        <v>10594</v>
      </c>
      <c r="C855" s="641" t="s">
        <v>10595</v>
      </c>
      <c r="D855" s="641" t="s">
        <v>10858</v>
      </c>
      <c r="E855" s="641" t="s">
        <v>10859</v>
      </c>
    </row>
    <row r="856" spans="1:5" x14ac:dyDescent="0.25">
      <c r="A856" s="642" t="s">
        <v>10591</v>
      </c>
      <c r="B856" s="641" t="s">
        <v>10594</v>
      </c>
      <c r="C856" s="641" t="s">
        <v>10595</v>
      </c>
      <c r="D856" s="641" t="s">
        <v>10860</v>
      </c>
      <c r="E856" s="641" t="s">
        <v>10861</v>
      </c>
    </row>
    <row r="857" spans="1:5" x14ac:dyDescent="0.25">
      <c r="A857" s="642" t="s">
        <v>10591</v>
      </c>
      <c r="B857" s="641" t="s">
        <v>10594</v>
      </c>
      <c r="C857" s="641" t="s">
        <v>10595</v>
      </c>
      <c r="D857" s="641" t="s">
        <v>10862</v>
      </c>
      <c r="E857" s="641" t="s">
        <v>10863</v>
      </c>
    </row>
    <row r="858" spans="1:5" x14ac:dyDescent="0.25">
      <c r="A858" s="642" t="s">
        <v>10591</v>
      </c>
      <c r="B858" s="641" t="s">
        <v>10594</v>
      </c>
      <c r="C858" s="641" t="s">
        <v>10595</v>
      </c>
      <c r="D858" s="641" t="s">
        <v>10864</v>
      </c>
      <c r="E858" s="641" t="s">
        <v>10865</v>
      </c>
    </row>
    <row r="859" spans="1:5" x14ac:dyDescent="0.25">
      <c r="A859" s="642" t="s">
        <v>10591</v>
      </c>
      <c r="B859" s="641" t="s">
        <v>10594</v>
      </c>
      <c r="C859" s="641" t="s">
        <v>10595</v>
      </c>
      <c r="D859" s="641" t="s">
        <v>10866</v>
      </c>
      <c r="E859" s="641" t="s">
        <v>10867</v>
      </c>
    </row>
    <row r="860" spans="1:5" x14ac:dyDescent="0.25">
      <c r="A860" s="642" t="s">
        <v>10591</v>
      </c>
      <c r="B860" s="641" t="s">
        <v>10594</v>
      </c>
      <c r="C860" s="641" t="s">
        <v>10595</v>
      </c>
      <c r="D860" s="641" t="s">
        <v>10868</v>
      </c>
      <c r="E860" s="641" t="s">
        <v>10869</v>
      </c>
    </row>
    <row r="861" spans="1:5" x14ac:dyDescent="0.25">
      <c r="A861" s="642" t="s">
        <v>10591</v>
      </c>
      <c r="B861" s="641" t="s">
        <v>10594</v>
      </c>
      <c r="C861" s="641" t="s">
        <v>10595</v>
      </c>
      <c r="D861" s="641" t="s">
        <v>10870</v>
      </c>
      <c r="E861" s="641" t="s">
        <v>10871</v>
      </c>
    </row>
    <row r="862" spans="1:5" x14ac:dyDescent="0.25">
      <c r="A862" s="642" t="s">
        <v>10591</v>
      </c>
      <c r="B862" s="641" t="s">
        <v>10594</v>
      </c>
      <c r="C862" s="641" t="s">
        <v>10595</v>
      </c>
      <c r="D862" s="641" t="s">
        <v>10872</v>
      </c>
      <c r="E862" s="641" t="s">
        <v>10873</v>
      </c>
    </row>
    <row r="863" spans="1:5" x14ac:dyDescent="0.25">
      <c r="A863" s="642" t="s">
        <v>10591</v>
      </c>
      <c r="B863" s="641" t="s">
        <v>10594</v>
      </c>
      <c r="C863" s="641" t="s">
        <v>10595</v>
      </c>
      <c r="D863" s="641" t="s">
        <v>10874</v>
      </c>
      <c r="E863" s="641" t="s">
        <v>10875</v>
      </c>
    </row>
    <row r="864" spans="1:5" x14ac:dyDescent="0.25">
      <c r="A864" s="642" t="s">
        <v>10591</v>
      </c>
      <c r="B864" s="641" t="s">
        <v>10594</v>
      </c>
      <c r="C864" s="641" t="s">
        <v>10595</v>
      </c>
      <c r="D864" s="641" t="s">
        <v>10876</v>
      </c>
      <c r="E864" s="641" t="s">
        <v>10877</v>
      </c>
    </row>
    <row r="865" spans="1:5" x14ac:dyDescent="0.25">
      <c r="A865" s="642" t="s">
        <v>10591</v>
      </c>
      <c r="B865" s="641" t="s">
        <v>10594</v>
      </c>
      <c r="C865" s="641" t="s">
        <v>10595</v>
      </c>
      <c r="D865" s="641" t="s">
        <v>10878</v>
      </c>
      <c r="E865" s="641" t="s">
        <v>10879</v>
      </c>
    </row>
    <row r="866" spans="1:5" x14ac:dyDescent="0.25">
      <c r="A866" s="642" t="s">
        <v>10591</v>
      </c>
      <c r="B866" s="641" t="s">
        <v>10594</v>
      </c>
      <c r="C866" s="641" t="s">
        <v>10595</v>
      </c>
      <c r="D866" s="641" t="s">
        <v>10880</v>
      </c>
      <c r="E866" s="641" t="s">
        <v>10881</v>
      </c>
    </row>
    <row r="867" spans="1:5" x14ac:dyDescent="0.25">
      <c r="A867" s="642" t="s">
        <v>10591</v>
      </c>
      <c r="B867" s="641" t="s">
        <v>10594</v>
      </c>
      <c r="C867" s="641" t="s">
        <v>10595</v>
      </c>
      <c r="D867" s="641" t="s">
        <v>10882</v>
      </c>
      <c r="E867" s="641" t="s">
        <v>10883</v>
      </c>
    </row>
    <row r="868" spans="1:5" x14ac:dyDescent="0.25">
      <c r="A868" s="642" t="s">
        <v>10591</v>
      </c>
      <c r="B868" s="641" t="s">
        <v>10594</v>
      </c>
      <c r="C868" s="641" t="s">
        <v>10595</v>
      </c>
      <c r="D868" s="641" t="s">
        <v>10884</v>
      </c>
      <c r="E868" s="641" t="s">
        <v>10885</v>
      </c>
    </row>
    <row r="869" spans="1:5" x14ac:dyDescent="0.25">
      <c r="A869" s="642" t="s">
        <v>10591</v>
      </c>
      <c r="B869" s="641" t="s">
        <v>10594</v>
      </c>
      <c r="C869" s="641" t="s">
        <v>10595</v>
      </c>
      <c r="D869" s="641" t="s">
        <v>10886</v>
      </c>
      <c r="E869" s="641" t="s">
        <v>10887</v>
      </c>
    </row>
    <row r="870" spans="1:5" x14ac:dyDescent="0.25">
      <c r="A870" s="642" t="s">
        <v>10591</v>
      </c>
      <c r="B870" s="641" t="s">
        <v>10594</v>
      </c>
      <c r="C870" s="641" t="s">
        <v>10595</v>
      </c>
      <c r="D870" s="641" t="s">
        <v>10888</v>
      </c>
      <c r="E870" s="641" t="s">
        <v>10889</v>
      </c>
    </row>
    <row r="871" spans="1:5" x14ac:dyDescent="0.25">
      <c r="A871" s="642" t="s">
        <v>10591</v>
      </c>
      <c r="B871" s="641" t="s">
        <v>10594</v>
      </c>
      <c r="C871" s="641" t="s">
        <v>10595</v>
      </c>
      <c r="D871" s="641" t="s">
        <v>10890</v>
      </c>
      <c r="E871" s="641" t="s">
        <v>10891</v>
      </c>
    </row>
    <row r="872" spans="1:5" x14ac:dyDescent="0.25">
      <c r="A872" s="642" t="s">
        <v>10591</v>
      </c>
      <c r="B872" s="641" t="s">
        <v>10594</v>
      </c>
      <c r="C872" s="641" t="s">
        <v>10595</v>
      </c>
      <c r="D872" s="641" t="s">
        <v>10892</v>
      </c>
      <c r="E872" s="641" t="s">
        <v>10893</v>
      </c>
    </row>
    <row r="873" spans="1:5" x14ac:dyDescent="0.25">
      <c r="A873" s="642" t="s">
        <v>10591</v>
      </c>
      <c r="B873" s="641" t="s">
        <v>10594</v>
      </c>
      <c r="C873" s="641" t="s">
        <v>10595</v>
      </c>
      <c r="D873" s="641" t="s">
        <v>10894</v>
      </c>
      <c r="E873" s="641" t="s">
        <v>10895</v>
      </c>
    </row>
    <row r="874" spans="1:5" x14ac:dyDescent="0.25">
      <c r="A874" s="642" t="s">
        <v>10591</v>
      </c>
      <c r="B874" s="641" t="s">
        <v>10594</v>
      </c>
      <c r="C874" s="641" t="s">
        <v>10595</v>
      </c>
      <c r="D874" s="641" t="s">
        <v>10896</v>
      </c>
      <c r="E874" s="641" t="s">
        <v>10897</v>
      </c>
    </row>
    <row r="875" spans="1:5" x14ac:dyDescent="0.25">
      <c r="A875" s="642" t="s">
        <v>10591</v>
      </c>
      <c r="B875" s="641" t="s">
        <v>10594</v>
      </c>
      <c r="C875" s="641" t="s">
        <v>10595</v>
      </c>
      <c r="D875" s="641" t="s">
        <v>10898</v>
      </c>
      <c r="E875" s="641" t="s">
        <v>10899</v>
      </c>
    </row>
    <row r="876" spans="1:5" x14ac:dyDescent="0.25">
      <c r="A876" s="642" t="s">
        <v>10591</v>
      </c>
      <c r="B876" s="641" t="s">
        <v>10594</v>
      </c>
      <c r="C876" s="641" t="s">
        <v>10595</v>
      </c>
      <c r="D876" s="641" t="s">
        <v>10900</v>
      </c>
      <c r="E876" s="641" t="s">
        <v>10901</v>
      </c>
    </row>
    <row r="877" spans="1:5" x14ac:dyDescent="0.25">
      <c r="A877" s="642" t="s">
        <v>10591</v>
      </c>
      <c r="B877" s="641" t="s">
        <v>10594</v>
      </c>
      <c r="C877" s="641" t="s">
        <v>10595</v>
      </c>
      <c r="D877" s="641" t="s">
        <v>10902</v>
      </c>
      <c r="E877" s="641" t="s">
        <v>10903</v>
      </c>
    </row>
    <row r="878" spans="1:5" x14ac:dyDescent="0.25">
      <c r="A878" s="642" t="s">
        <v>10591</v>
      </c>
      <c r="B878" s="641" t="s">
        <v>10594</v>
      </c>
      <c r="C878" s="641" t="s">
        <v>10595</v>
      </c>
      <c r="D878" s="641" t="s">
        <v>10904</v>
      </c>
      <c r="E878" s="641" t="s">
        <v>10905</v>
      </c>
    </row>
    <row r="879" spans="1:5" x14ac:dyDescent="0.25">
      <c r="A879" s="642" t="s">
        <v>10591</v>
      </c>
      <c r="B879" s="641" t="s">
        <v>10594</v>
      </c>
      <c r="C879" s="641" t="s">
        <v>10595</v>
      </c>
      <c r="D879" s="641" t="s">
        <v>10906</v>
      </c>
      <c r="E879" s="641" t="s">
        <v>10907</v>
      </c>
    </row>
    <row r="880" spans="1:5" x14ac:dyDescent="0.25">
      <c r="A880" s="642" t="s">
        <v>10591</v>
      </c>
      <c r="B880" s="641" t="s">
        <v>10594</v>
      </c>
      <c r="C880" s="641" t="s">
        <v>10595</v>
      </c>
      <c r="D880" s="641" t="s">
        <v>10908</v>
      </c>
      <c r="E880" s="641" t="s">
        <v>10909</v>
      </c>
    </row>
    <row r="881" spans="1:5" x14ac:dyDescent="0.25">
      <c r="A881" s="642" t="s">
        <v>10591</v>
      </c>
      <c r="B881" s="641" t="s">
        <v>10594</v>
      </c>
      <c r="C881" s="641" t="s">
        <v>10595</v>
      </c>
      <c r="D881" s="641" t="s">
        <v>10910</v>
      </c>
      <c r="E881" s="641" t="s">
        <v>10911</v>
      </c>
    </row>
    <row r="882" spans="1:5" x14ac:dyDescent="0.25">
      <c r="A882" s="642" t="s">
        <v>10591</v>
      </c>
      <c r="B882" s="641" t="s">
        <v>10594</v>
      </c>
      <c r="C882" s="641" t="s">
        <v>10595</v>
      </c>
      <c r="D882" s="641" t="s">
        <v>10912</v>
      </c>
      <c r="E882" s="641" t="s">
        <v>10913</v>
      </c>
    </row>
    <row r="883" spans="1:5" x14ac:dyDescent="0.25">
      <c r="A883" s="642" t="s">
        <v>10591</v>
      </c>
      <c r="B883" s="641" t="s">
        <v>10594</v>
      </c>
      <c r="C883" s="641" t="s">
        <v>10595</v>
      </c>
      <c r="D883" s="641" t="s">
        <v>10914</v>
      </c>
      <c r="E883" s="641" t="s">
        <v>10915</v>
      </c>
    </row>
    <row r="884" spans="1:5" x14ac:dyDescent="0.25">
      <c r="A884" s="642" t="s">
        <v>10591</v>
      </c>
      <c r="B884" s="641" t="s">
        <v>10594</v>
      </c>
      <c r="C884" s="641" t="s">
        <v>10595</v>
      </c>
      <c r="D884" s="641" t="s">
        <v>10916</v>
      </c>
      <c r="E884" s="641" t="s">
        <v>10917</v>
      </c>
    </row>
    <row r="885" spans="1:5" x14ac:dyDescent="0.25">
      <c r="A885" s="642" t="s">
        <v>10591</v>
      </c>
      <c r="B885" s="641" t="s">
        <v>10594</v>
      </c>
      <c r="C885" s="641" t="s">
        <v>10595</v>
      </c>
      <c r="D885" s="641" t="s">
        <v>10918</v>
      </c>
      <c r="E885" s="641" t="s">
        <v>10919</v>
      </c>
    </row>
    <row r="886" spans="1:5" x14ac:dyDescent="0.25">
      <c r="A886" s="642" t="s">
        <v>10591</v>
      </c>
      <c r="B886" s="641" t="s">
        <v>10594</v>
      </c>
      <c r="C886" s="641" t="s">
        <v>10595</v>
      </c>
      <c r="D886" s="641" t="s">
        <v>10920</v>
      </c>
      <c r="E886" s="641" t="s">
        <v>10921</v>
      </c>
    </row>
    <row r="887" spans="1:5" x14ac:dyDescent="0.25">
      <c r="A887" s="642" t="s">
        <v>10591</v>
      </c>
      <c r="B887" s="641" t="s">
        <v>10594</v>
      </c>
      <c r="C887" s="641" t="s">
        <v>10595</v>
      </c>
      <c r="D887" s="641" t="s">
        <v>10922</v>
      </c>
      <c r="E887" s="641" t="s">
        <v>10923</v>
      </c>
    </row>
    <row r="888" spans="1:5" x14ac:dyDescent="0.25">
      <c r="A888" s="642" t="s">
        <v>10591</v>
      </c>
      <c r="B888" s="641" t="s">
        <v>10594</v>
      </c>
      <c r="C888" s="641" t="s">
        <v>10595</v>
      </c>
      <c r="D888" s="641" t="s">
        <v>10924</v>
      </c>
      <c r="E888" s="641" t="s">
        <v>10925</v>
      </c>
    </row>
    <row r="889" spans="1:5" x14ac:dyDescent="0.25">
      <c r="A889" s="642" t="s">
        <v>10591</v>
      </c>
      <c r="B889" s="641" t="s">
        <v>10594</v>
      </c>
      <c r="C889" s="641" t="s">
        <v>10595</v>
      </c>
      <c r="D889" s="641" t="s">
        <v>10926</v>
      </c>
      <c r="E889" s="641" t="s">
        <v>10927</v>
      </c>
    </row>
    <row r="890" spans="1:5" x14ac:dyDescent="0.25">
      <c r="A890" s="642" t="s">
        <v>10591</v>
      </c>
      <c r="B890" s="641" t="s">
        <v>10594</v>
      </c>
      <c r="C890" s="641" t="s">
        <v>10595</v>
      </c>
      <c r="D890" s="641" t="s">
        <v>10928</v>
      </c>
      <c r="E890" s="641" t="s">
        <v>10929</v>
      </c>
    </row>
    <row r="891" spans="1:5" x14ac:dyDescent="0.25">
      <c r="A891" s="642" t="s">
        <v>10591</v>
      </c>
      <c r="B891" s="641" t="s">
        <v>10594</v>
      </c>
      <c r="C891" s="641" t="s">
        <v>10595</v>
      </c>
      <c r="D891" s="641" t="s">
        <v>10930</v>
      </c>
      <c r="E891" s="641" t="s">
        <v>10931</v>
      </c>
    </row>
    <row r="892" spans="1:5" x14ac:dyDescent="0.25">
      <c r="A892" s="642" t="s">
        <v>10591</v>
      </c>
      <c r="B892" s="641" t="s">
        <v>10594</v>
      </c>
      <c r="C892" s="641" t="s">
        <v>10595</v>
      </c>
      <c r="D892" s="641" t="s">
        <v>10932</v>
      </c>
      <c r="E892" s="641" t="s">
        <v>10933</v>
      </c>
    </row>
    <row r="893" spans="1:5" x14ac:dyDescent="0.25">
      <c r="A893" s="642" t="s">
        <v>10591</v>
      </c>
      <c r="B893" s="641" t="s">
        <v>10594</v>
      </c>
      <c r="C893" s="641" t="s">
        <v>10595</v>
      </c>
      <c r="D893" s="641" t="s">
        <v>10934</v>
      </c>
      <c r="E893" s="641" t="s">
        <v>10935</v>
      </c>
    </row>
    <row r="894" spans="1:5" x14ac:dyDescent="0.25">
      <c r="A894" s="642" t="s">
        <v>10591</v>
      </c>
      <c r="B894" s="641" t="s">
        <v>10594</v>
      </c>
      <c r="C894" s="641" t="s">
        <v>10595</v>
      </c>
      <c r="D894" s="641" t="s">
        <v>10936</v>
      </c>
      <c r="E894" s="641" t="s">
        <v>10937</v>
      </c>
    </row>
    <row r="895" spans="1:5" x14ac:dyDescent="0.25">
      <c r="A895" s="642" t="s">
        <v>10591</v>
      </c>
      <c r="B895" s="641" t="s">
        <v>10594</v>
      </c>
      <c r="C895" s="641" t="s">
        <v>10595</v>
      </c>
      <c r="D895" s="641" t="s">
        <v>10938</v>
      </c>
      <c r="E895" s="641" t="s">
        <v>10939</v>
      </c>
    </row>
    <row r="896" spans="1:5" x14ac:dyDescent="0.25">
      <c r="A896" s="642" t="s">
        <v>10591</v>
      </c>
      <c r="B896" s="641" t="s">
        <v>10594</v>
      </c>
      <c r="C896" s="641" t="s">
        <v>10595</v>
      </c>
      <c r="D896" s="641" t="s">
        <v>10940</v>
      </c>
      <c r="E896" s="641" t="s">
        <v>10941</v>
      </c>
    </row>
    <row r="897" spans="1:5" x14ac:dyDescent="0.25">
      <c r="A897" s="642" t="s">
        <v>10591</v>
      </c>
      <c r="B897" s="641" t="s">
        <v>10594</v>
      </c>
      <c r="C897" s="641" t="s">
        <v>10595</v>
      </c>
      <c r="D897" s="641" t="s">
        <v>10942</v>
      </c>
      <c r="E897" s="641" t="s">
        <v>10943</v>
      </c>
    </row>
    <row r="898" spans="1:5" x14ac:dyDescent="0.25">
      <c r="A898" s="642" t="s">
        <v>10591</v>
      </c>
      <c r="B898" s="641" t="s">
        <v>10594</v>
      </c>
      <c r="C898" s="641" t="s">
        <v>10595</v>
      </c>
      <c r="D898" s="641" t="s">
        <v>10944</v>
      </c>
      <c r="E898" s="641" t="s">
        <v>10945</v>
      </c>
    </row>
    <row r="899" spans="1:5" x14ac:dyDescent="0.25">
      <c r="A899" s="642" t="s">
        <v>10591</v>
      </c>
      <c r="B899" s="641" t="s">
        <v>10594</v>
      </c>
      <c r="C899" s="641" t="s">
        <v>10595</v>
      </c>
      <c r="D899" s="641" t="s">
        <v>10946</v>
      </c>
      <c r="E899" s="641" t="s">
        <v>10947</v>
      </c>
    </row>
    <row r="900" spans="1:5" x14ac:dyDescent="0.25">
      <c r="A900" s="642" t="s">
        <v>10591</v>
      </c>
      <c r="B900" s="641" t="s">
        <v>10594</v>
      </c>
      <c r="C900" s="641" t="s">
        <v>10595</v>
      </c>
      <c r="D900" s="641" t="s">
        <v>10948</v>
      </c>
      <c r="E900" s="641" t="s">
        <v>10949</v>
      </c>
    </row>
    <row r="901" spans="1:5" x14ac:dyDescent="0.25">
      <c r="A901" s="642" t="s">
        <v>10591</v>
      </c>
      <c r="B901" s="641" t="s">
        <v>10594</v>
      </c>
      <c r="C901" s="641" t="s">
        <v>10595</v>
      </c>
      <c r="D901" s="641" t="s">
        <v>10950</v>
      </c>
      <c r="E901" s="641" t="s">
        <v>10951</v>
      </c>
    </row>
    <row r="902" spans="1:5" x14ac:dyDescent="0.25">
      <c r="A902" s="642" t="s">
        <v>10591</v>
      </c>
      <c r="B902" s="641" t="s">
        <v>10594</v>
      </c>
      <c r="C902" s="641" t="s">
        <v>10595</v>
      </c>
      <c r="D902" s="641" t="s">
        <v>10952</v>
      </c>
      <c r="E902" s="641" t="s">
        <v>10953</v>
      </c>
    </row>
    <row r="903" spans="1:5" x14ac:dyDescent="0.25">
      <c r="A903" s="642" t="s">
        <v>10591</v>
      </c>
      <c r="B903" s="641" t="s">
        <v>10594</v>
      </c>
      <c r="C903" s="641" t="s">
        <v>10595</v>
      </c>
      <c r="D903" s="641" t="s">
        <v>10954</v>
      </c>
      <c r="E903" s="641" t="s">
        <v>10955</v>
      </c>
    </row>
    <row r="904" spans="1:5" x14ac:dyDescent="0.25">
      <c r="A904" s="642" t="s">
        <v>10591</v>
      </c>
      <c r="B904" s="641" t="s">
        <v>10594</v>
      </c>
      <c r="C904" s="641" t="s">
        <v>10595</v>
      </c>
      <c r="D904" s="641" t="s">
        <v>10956</v>
      </c>
      <c r="E904" s="641" t="s">
        <v>10957</v>
      </c>
    </row>
    <row r="905" spans="1:5" x14ac:dyDescent="0.25">
      <c r="A905" s="642" t="s">
        <v>10591</v>
      </c>
      <c r="B905" s="641" t="s">
        <v>10594</v>
      </c>
      <c r="C905" s="641" t="s">
        <v>10595</v>
      </c>
      <c r="D905" s="641" t="s">
        <v>10958</v>
      </c>
      <c r="E905" s="641" t="s">
        <v>10959</v>
      </c>
    </row>
    <row r="906" spans="1:5" x14ac:dyDescent="0.25">
      <c r="A906" s="642" t="s">
        <v>10591</v>
      </c>
      <c r="B906" s="641" t="s">
        <v>10594</v>
      </c>
      <c r="C906" s="641" t="s">
        <v>10595</v>
      </c>
      <c r="D906" s="641" t="s">
        <v>10960</v>
      </c>
      <c r="E906" s="641" t="s">
        <v>10961</v>
      </c>
    </row>
    <row r="907" spans="1:5" x14ac:dyDescent="0.25">
      <c r="A907" s="642" t="s">
        <v>10591</v>
      </c>
      <c r="B907" s="641" t="s">
        <v>10594</v>
      </c>
      <c r="C907" s="641" t="s">
        <v>10595</v>
      </c>
      <c r="D907" s="641" t="s">
        <v>10962</v>
      </c>
      <c r="E907" s="641" t="s">
        <v>10963</v>
      </c>
    </row>
    <row r="908" spans="1:5" x14ac:dyDescent="0.25">
      <c r="A908" s="642" t="s">
        <v>10591</v>
      </c>
      <c r="B908" s="641" t="s">
        <v>10594</v>
      </c>
      <c r="C908" s="641" t="s">
        <v>10595</v>
      </c>
      <c r="D908" s="641" t="s">
        <v>10964</v>
      </c>
      <c r="E908" s="641" t="s">
        <v>10965</v>
      </c>
    </row>
    <row r="909" spans="1:5" x14ac:dyDescent="0.25">
      <c r="A909" s="642" t="s">
        <v>10591</v>
      </c>
      <c r="B909" s="641" t="s">
        <v>10594</v>
      </c>
      <c r="C909" s="641" t="s">
        <v>10595</v>
      </c>
      <c r="D909" s="641" t="s">
        <v>10966</v>
      </c>
      <c r="E909" s="641" t="s">
        <v>10967</v>
      </c>
    </row>
    <row r="910" spans="1:5" x14ac:dyDescent="0.25">
      <c r="A910" s="642" t="s">
        <v>10591</v>
      </c>
      <c r="B910" s="641" t="s">
        <v>10594</v>
      </c>
      <c r="C910" s="641" t="s">
        <v>10595</v>
      </c>
      <c r="D910" s="641" t="s">
        <v>10968</v>
      </c>
      <c r="E910" s="641" t="s">
        <v>10969</v>
      </c>
    </row>
    <row r="911" spans="1:5" x14ac:dyDescent="0.25">
      <c r="A911" s="642" t="s">
        <v>10591</v>
      </c>
      <c r="B911" s="641" t="s">
        <v>10594</v>
      </c>
      <c r="C911" s="641" t="s">
        <v>10595</v>
      </c>
      <c r="D911" s="641" t="s">
        <v>10970</v>
      </c>
      <c r="E911" s="641" t="s">
        <v>10971</v>
      </c>
    </row>
    <row r="912" spans="1:5" x14ac:dyDescent="0.25">
      <c r="A912" s="642" t="s">
        <v>10591</v>
      </c>
      <c r="B912" s="641" t="s">
        <v>10594</v>
      </c>
      <c r="C912" s="641" t="s">
        <v>10595</v>
      </c>
      <c r="D912" s="641" t="s">
        <v>10972</v>
      </c>
      <c r="E912" s="641" t="s">
        <v>10973</v>
      </c>
    </row>
    <row r="913" spans="1:5" x14ac:dyDescent="0.25">
      <c r="A913" s="642" t="s">
        <v>10591</v>
      </c>
      <c r="B913" s="641" t="s">
        <v>10594</v>
      </c>
      <c r="C913" s="641" t="s">
        <v>10595</v>
      </c>
      <c r="D913" s="641" t="s">
        <v>10974</v>
      </c>
      <c r="E913" s="641" t="s">
        <v>10975</v>
      </c>
    </row>
    <row r="914" spans="1:5" x14ac:dyDescent="0.25">
      <c r="A914" s="642" t="s">
        <v>10591</v>
      </c>
      <c r="B914" s="641" t="s">
        <v>10594</v>
      </c>
      <c r="C914" s="641" t="s">
        <v>10595</v>
      </c>
      <c r="D914" s="641" t="s">
        <v>10976</v>
      </c>
      <c r="E914" s="641" t="s">
        <v>10977</v>
      </c>
    </row>
    <row r="915" spans="1:5" x14ac:dyDescent="0.25">
      <c r="A915" s="642" t="s">
        <v>10591</v>
      </c>
      <c r="B915" s="641" t="s">
        <v>10594</v>
      </c>
      <c r="C915" s="641" t="s">
        <v>10595</v>
      </c>
      <c r="D915" s="641" t="s">
        <v>10978</v>
      </c>
      <c r="E915" s="641" t="s">
        <v>10979</v>
      </c>
    </row>
    <row r="916" spans="1:5" x14ac:dyDescent="0.25">
      <c r="A916" s="642" t="s">
        <v>10591</v>
      </c>
      <c r="B916" s="641" t="s">
        <v>10594</v>
      </c>
      <c r="C916" s="641" t="s">
        <v>10595</v>
      </c>
      <c r="D916" s="641" t="s">
        <v>10980</v>
      </c>
      <c r="E916" s="641" t="s">
        <v>10981</v>
      </c>
    </row>
    <row r="917" spans="1:5" x14ac:dyDescent="0.25">
      <c r="A917" s="642" t="s">
        <v>10591</v>
      </c>
      <c r="B917" s="641" t="s">
        <v>10594</v>
      </c>
      <c r="C917" s="641" t="s">
        <v>10595</v>
      </c>
      <c r="D917" s="641" t="s">
        <v>10982</v>
      </c>
      <c r="E917" s="641" t="s">
        <v>10983</v>
      </c>
    </row>
    <row r="918" spans="1:5" x14ac:dyDescent="0.25">
      <c r="A918" s="642" t="s">
        <v>10591</v>
      </c>
      <c r="B918" s="641" t="s">
        <v>10594</v>
      </c>
      <c r="C918" s="641" t="s">
        <v>10595</v>
      </c>
      <c r="D918" s="641" t="s">
        <v>10984</v>
      </c>
      <c r="E918" s="641" t="s">
        <v>10985</v>
      </c>
    </row>
    <row r="919" spans="1:5" x14ac:dyDescent="0.25">
      <c r="A919" s="642" t="s">
        <v>10591</v>
      </c>
      <c r="B919" s="641" t="s">
        <v>10594</v>
      </c>
      <c r="C919" s="641" t="s">
        <v>10595</v>
      </c>
      <c r="D919" s="641" t="s">
        <v>10986</v>
      </c>
      <c r="E919" s="641" t="s">
        <v>10987</v>
      </c>
    </row>
    <row r="920" spans="1:5" x14ac:dyDescent="0.25">
      <c r="A920" s="642" t="s">
        <v>10591</v>
      </c>
      <c r="B920" s="641" t="s">
        <v>10594</v>
      </c>
      <c r="C920" s="641" t="s">
        <v>10595</v>
      </c>
      <c r="D920" s="641" t="s">
        <v>10988</v>
      </c>
      <c r="E920" s="641" t="s">
        <v>10989</v>
      </c>
    </row>
    <row r="921" spans="1:5" x14ac:dyDescent="0.25">
      <c r="A921" s="642" t="s">
        <v>10591</v>
      </c>
      <c r="B921" s="641" t="s">
        <v>10594</v>
      </c>
      <c r="C921" s="641" t="s">
        <v>10595</v>
      </c>
      <c r="D921" s="641" t="s">
        <v>10990</v>
      </c>
      <c r="E921" s="641" t="s">
        <v>10991</v>
      </c>
    </row>
    <row r="922" spans="1:5" x14ac:dyDescent="0.25">
      <c r="A922" s="642" t="s">
        <v>10591</v>
      </c>
      <c r="B922" s="641" t="s">
        <v>10594</v>
      </c>
      <c r="C922" s="641" t="s">
        <v>10595</v>
      </c>
      <c r="D922" s="641" t="s">
        <v>10992</v>
      </c>
      <c r="E922" s="641" t="s">
        <v>10993</v>
      </c>
    </row>
    <row r="923" spans="1:5" x14ac:dyDescent="0.25">
      <c r="A923" s="642" t="s">
        <v>10591</v>
      </c>
      <c r="B923" s="641" t="s">
        <v>10594</v>
      </c>
      <c r="C923" s="641" t="s">
        <v>10595</v>
      </c>
      <c r="D923" s="641" t="s">
        <v>10994</v>
      </c>
      <c r="E923" s="641" t="s">
        <v>10995</v>
      </c>
    </row>
    <row r="924" spans="1:5" x14ac:dyDescent="0.25">
      <c r="A924" s="642" t="s">
        <v>10591</v>
      </c>
      <c r="B924" s="641" t="s">
        <v>10594</v>
      </c>
      <c r="C924" s="641" t="s">
        <v>10595</v>
      </c>
      <c r="D924" s="641" t="s">
        <v>10996</v>
      </c>
      <c r="E924" s="641" t="s">
        <v>10997</v>
      </c>
    </row>
    <row r="925" spans="1:5" x14ac:dyDescent="0.25">
      <c r="A925" s="642" t="s">
        <v>10591</v>
      </c>
      <c r="B925" s="641" t="s">
        <v>10594</v>
      </c>
      <c r="C925" s="641" t="s">
        <v>10595</v>
      </c>
      <c r="D925" s="641" t="s">
        <v>10998</v>
      </c>
      <c r="E925" s="641" t="s">
        <v>10999</v>
      </c>
    </row>
    <row r="926" spans="1:5" x14ac:dyDescent="0.25">
      <c r="A926" s="642" t="s">
        <v>10591</v>
      </c>
      <c r="B926" s="641" t="s">
        <v>10594</v>
      </c>
      <c r="C926" s="641" t="s">
        <v>10595</v>
      </c>
      <c r="D926" s="641" t="s">
        <v>11000</v>
      </c>
      <c r="E926" s="641" t="s">
        <v>11001</v>
      </c>
    </row>
    <row r="927" spans="1:5" x14ac:dyDescent="0.25">
      <c r="A927" s="642" t="s">
        <v>10591</v>
      </c>
      <c r="B927" s="641" t="s">
        <v>10594</v>
      </c>
      <c r="C927" s="641" t="s">
        <v>10595</v>
      </c>
      <c r="D927" s="641" t="s">
        <v>11002</v>
      </c>
      <c r="E927" s="641" t="s">
        <v>11003</v>
      </c>
    </row>
    <row r="928" spans="1:5" x14ac:dyDescent="0.25">
      <c r="A928" s="642" t="s">
        <v>10591</v>
      </c>
      <c r="B928" s="641" t="s">
        <v>10594</v>
      </c>
      <c r="C928" s="641" t="s">
        <v>10595</v>
      </c>
      <c r="D928" s="641" t="s">
        <v>11004</v>
      </c>
      <c r="E928" s="641" t="s">
        <v>11005</v>
      </c>
    </row>
    <row r="929" spans="1:5" x14ac:dyDescent="0.25">
      <c r="A929" s="642" t="s">
        <v>10591</v>
      </c>
      <c r="B929" s="641" t="s">
        <v>10594</v>
      </c>
      <c r="C929" s="641" t="s">
        <v>10595</v>
      </c>
      <c r="D929" s="641" t="s">
        <v>11006</v>
      </c>
      <c r="E929" s="641" t="s">
        <v>11007</v>
      </c>
    </row>
    <row r="930" spans="1:5" x14ac:dyDescent="0.25">
      <c r="A930" s="642" t="s">
        <v>10591</v>
      </c>
      <c r="B930" s="641" t="s">
        <v>10594</v>
      </c>
      <c r="C930" s="641" t="s">
        <v>10595</v>
      </c>
      <c r="D930" s="641" t="s">
        <v>11008</v>
      </c>
      <c r="E930" s="641" t="s">
        <v>11009</v>
      </c>
    </row>
    <row r="931" spans="1:5" x14ac:dyDescent="0.25">
      <c r="A931" s="642" t="s">
        <v>10591</v>
      </c>
      <c r="B931" s="641" t="s">
        <v>10594</v>
      </c>
      <c r="C931" s="641" t="s">
        <v>10595</v>
      </c>
      <c r="D931" s="641" t="s">
        <v>11010</v>
      </c>
      <c r="E931" s="641" t="s">
        <v>11011</v>
      </c>
    </row>
    <row r="932" spans="1:5" x14ac:dyDescent="0.25">
      <c r="A932" s="642" t="s">
        <v>10591</v>
      </c>
      <c r="B932" s="641" t="s">
        <v>10594</v>
      </c>
      <c r="C932" s="641" t="s">
        <v>10595</v>
      </c>
      <c r="D932" s="641" t="s">
        <v>11012</v>
      </c>
      <c r="E932" s="641" t="s">
        <v>11013</v>
      </c>
    </row>
    <row r="933" spans="1:5" x14ac:dyDescent="0.25">
      <c r="A933" s="642" t="s">
        <v>11014</v>
      </c>
      <c r="B933" s="641" t="s">
        <v>10242</v>
      </c>
      <c r="C933" s="641" t="s">
        <v>10243</v>
      </c>
      <c r="D933" s="641" t="s">
        <v>11015</v>
      </c>
      <c r="E933" s="641" t="s">
        <v>11016</v>
      </c>
    </row>
    <row r="934" spans="1:5" x14ac:dyDescent="0.25">
      <c r="A934" s="642" t="s">
        <v>11014</v>
      </c>
      <c r="B934" s="641" t="s">
        <v>10242</v>
      </c>
      <c r="C934" s="641" t="s">
        <v>10243</v>
      </c>
      <c r="D934" s="641" t="s">
        <v>11017</v>
      </c>
      <c r="E934" s="641" t="s">
        <v>11018</v>
      </c>
    </row>
    <row r="935" spans="1:5" x14ac:dyDescent="0.25">
      <c r="A935" s="642" t="s">
        <v>11014</v>
      </c>
      <c r="B935" s="641" t="s">
        <v>10242</v>
      </c>
      <c r="C935" s="641" t="s">
        <v>10243</v>
      </c>
      <c r="D935" s="641" t="s">
        <v>11019</v>
      </c>
      <c r="E935" s="641" t="s">
        <v>11020</v>
      </c>
    </row>
    <row r="936" spans="1:5" x14ac:dyDescent="0.25">
      <c r="A936" s="642" t="s">
        <v>11014</v>
      </c>
      <c r="B936" s="641" t="s">
        <v>10242</v>
      </c>
      <c r="C936" s="641" t="s">
        <v>10243</v>
      </c>
      <c r="D936" s="641" t="s">
        <v>11021</v>
      </c>
      <c r="E936" s="641" t="s">
        <v>11022</v>
      </c>
    </row>
    <row r="937" spans="1:5" x14ac:dyDescent="0.25">
      <c r="A937" s="642" t="s">
        <v>11014</v>
      </c>
      <c r="B937" s="641" t="s">
        <v>10242</v>
      </c>
      <c r="C937" s="641" t="s">
        <v>10243</v>
      </c>
      <c r="D937" s="641" t="s">
        <v>11023</v>
      </c>
      <c r="E937" s="641" t="s">
        <v>11024</v>
      </c>
    </row>
    <row r="938" spans="1:5" x14ac:dyDescent="0.25">
      <c r="A938" s="642" t="s">
        <v>11014</v>
      </c>
      <c r="B938" s="641" t="s">
        <v>10242</v>
      </c>
      <c r="C938" s="641" t="s">
        <v>10243</v>
      </c>
      <c r="D938" s="641" t="s">
        <v>11025</v>
      </c>
      <c r="E938" s="641" t="s">
        <v>11026</v>
      </c>
    </row>
    <row r="939" spans="1:5" x14ac:dyDescent="0.25">
      <c r="A939" s="642" t="s">
        <v>11014</v>
      </c>
      <c r="B939" s="641" t="s">
        <v>10242</v>
      </c>
      <c r="C939" s="641" t="s">
        <v>10243</v>
      </c>
      <c r="D939" s="641" t="s">
        <v>11027</v>
      </c>
      <c r="E939" s="641" t="s">
        <v>11028</v>
      </c>
    </row>
    <row r="940" spans="1:5" x14ac:dyDescent="0.25">
      <c r="A940" s="642" t="s">
        <v>11014</v>
      </c>
      <c r="B940" s="641" t="s">
        <v>10242</v>
      </c>
      <c r="C940" s="641" t="s">
        <v>10243</v>
      </c>
      <c r="D940" s="641" t="s">
        <v>11029</v>
      </c>
      <c r="E940" s="641" t="s">
        <v>11030</v>
      </c>
    </row>
    <row r="941" spans="1:5" x14ac:dyDescent="0.25">
      <c r="A941" s="642" t="s">
        <v>11014</v>
      </c>
      <c r="B941" s="641" t="s">
        <v>10242</v>
      </c>
      <c r="C941" s="641" t="s">
        <v>10243</v>
      </c>
      <c r="D941" s="641" t="s">
        <v>11031</v>
      </c>
      <c r="E941" s="641" t="s">
        <v>11032</v>
      </c>
    </row>
    <row r="942" spans="1:5" x14ac:dyDescent="0.25">
      <c r="A942" s="642" t="s">
        <v>11033</v>
      </c>
      <c r="B942" s="641" t="s">
        <v>9449</v>
      </c>
      <c r="C942" s="641" t="s">
        <v>9450</v>
      </c>
      <c r="D942" s="641" t="s">
        <v>11034</v>
      </c>
      <c r="E942" s="641" t="s">
        <v>11035</v>
      </c>
    </row>
    <row r="943" spans="1:5" x14ac:dyDescent="0.25">
      <c r="A943" s="642" t="s">
        <v>11033</v>
      </c>
      <c r="B943" s="641" t="s">
        <v>9449</v>
      </c>
      <c r="C943" s="641" t="s">
        <v>9450</v>
      </c>
      <c r="D943" s="641" t="s">
        <v>11036</v>
      </c>
      <c r="E943" s="641" t="s">
        <v>11037</v>
      </c>
    </row>
    <row r="944" spans="1:5" x14ac:dyDescent="0.25">
      <c r="A944" s="642" t="s">
        <v>11033</v>
      </c>
      <c r="B944" s="641" t="s">
        <v>9449</v>
      </c>
      <c r="C944" s="641" t="s">
        <v>9450</v>
      </c>
      <c r="D944" s="641" t="s">
        <v>11038</v>
      </c>
      <c r="E944" s="641" t="s">
        <v>11039</v>
      </c>
    </row>
    <row r="945" spans="1:5" x14ac:dyDescent="0.25">
      <c r="A945" s="642" t="s">
        <v>11033</v>
      </c>
      <c r="B945" s="641" t="s">
        <v>9449</v>
      </c>
      <c r="C945" s="641" t="s">
        <v>9450</v>
      </c>
      <c r="D945" s="641" t="s">
        <v>11040</v>
      </c>
      <c r="E945" s="641" t="s">
        <v>11041</v>
      </c>
    </row>
    <row r="946" spans="1:5" x14ac:dyDescent="0.25">
      <c r="A946" s="642" t="s">
        <v>11033</v>
      </c>
      <c r="B946" s="641" t="s">
        <v>9449</v>
      </c>
      <c r="C946" s="641" t="s">
        <v>9450</v>
      </c>
      <c r="D946" s="641" t="s">
        <v>11042</v>
      </c>
      <c r="E946" s="641" t="s">
        <v>11043</v>
      </c>
    </row>
    <row r="947" spans="1:5" x14ac:dyDescent="0.25">
      <c r="A947" s="642" t="s">
        <v>11033</v>
      </c>
      <c r="B947" s="641" t="s">
        <v>9449</v>
      </c>
      <c r="C947" s="641" t="s">
        <v>9450</v>
      </c>
      <c r="D947" s="641" t="s">
        <v>11044</v>
      </c>
      <c r="E947" s="641" t="s">
        <v>11045</v>
      </c>
    </row>
    <row r="948" spans="1:5" x14ac:dyDescent="0.25">
      <c r="A948" s="642" t="s">
        <v>11033</v>
      </c>
      <c r="B948" s="641" t="s">
        <v>9449</v>
      </c>
      <c r="C948" s="641" t="s">
        <v>9450</v>
      </c>
      <c r="D948" s="641" t="s">
        <v>11046</v>
      </c>
      <c r="E948" s="641" t="s">
        <v>11047</v>
      </c>
    </row>
    <row r="949" spans="1:5" x14ac:dyDescent="0.25">
      <c r="A949" s="642" t="s">
        <v>11033</v>
      </c>
      <c r="B949" s="641" t="s">
        <v>9449</v>
      </c>
      <c r="C949" s="641" t="s">
        <v>9450</v>
      </c>
      <c r="D949" s="641" t="s">
        <v>11048</v>
      </c>
      <c r="E949" s="641" t="s">
        <v>11049</v>
      </c>
    </row>
    <row r="950" spans="1:5" x14ac:dyDescent="0.25">
      <c r="A950" s="642" t="s">
        <v>11033</v>
      </c>
      <c r="B950" s="641" t="s">
        <v>9449</v>
      </c>
      <c r="C950" s="641" t="s">
        <v>9450</v>
      </c>
      <c r="D950" s="641" t="s">
        <v>11050</v>
      </c>
      <c r="E950" s="641" t="s">
        <v>11051</v>
      </c>
    </row>
    <row r="951" spans="1:5" x14ac:dyDescent="0.25">
      <c r="A951" s="642" t="s">
        <v>11033</v>
      </c>
      <c r="B951" s="641" t="s">
        <v>9449</v>
      </c>
      <c r="C951" s="641" t="s">
        <v>9450</v>
      </c>
      <c r="D951" s="641" t="s">
        <v>11052</v>
      </c>
      <c r="E951" s="641" t="s">
        <v>11053</v>
      </c>
    </row>
    <row r="952" spans="1:5" x14ac:dyDescent="0.25">
      <c r="A952" s="642" t="s">
        <v>11033</v>
      </c>
      <c r="B952" s="641" t="s">
        <v>9449</v>
      </c>
      <c r="C952" s="641" t="s">
        <v>9450</v>
      </c>
      <c r="D952" s="641" t="s">
        <v>11054</v>
      </c>
      <c r="E952" s="641" t="s">
        <v>11055</v>
      </c>
    </row>
    <row r="953" spans="1:5" x14ac:dyDescent="0.25">
      <c r="A953" s="642" t="s">
        <v>11033</v>
      </c>
      <c r="B953" s="641" t="s">
        <v>9449</v>
      </c>
      <c r="C953" s="641" t="s">
        <v>9450</v>
      </c>
      <c r="D953" s="641" t="s">
        <v>11056</v>
      </c>
      <c r="E953" s="641" t="s">
        <v>11057</v>
      </c>
    </row>
    <row r="954" spans="1:5" x14ac:dyDescent="0.25">
      <c r="A954" s="642" t="s">
        <v>11033</v>
      </c>
      <c r="B954" s="641" t="s">
        <v>9449</v>
      </c>
      <c r="C954" s="641" t="s">
        <v>9450</v>
      </c>
      <c r="D954" s="641" t="s">
        <v>11058</v>
      </c>
      <c r="E954" s="641" t="s">
        <v>11059</v>
      </c>
    </row>
    <row r="955" spans="1:5" x14ac:dyDescent="0.25">
      <c r="A955" s="642" t="s">
        <v>11033</v>
      </c>
      <c r="B955" s="641" t="s">
        <v>9449</v>
      </c>
      <c r="C955" s="641" t="s">
        <v>9450</v>
      </c>
      <c r="D955" s="641" t="s">
        <v>11060</v>
      </c>
      <c r="E955" s="641" t="s">
        <v>11061</v>
      </c>
    </row>
    <row r="956" spans="1:5" x14ac:dyDescent="0.25">
      <c r="A956" s="642" t="s">
        <v>11033</v>
      </c>
      <c r="B956" s="641" t="s">
        <v>9449</v>
      </c>
      <c r="C956" s="641" t="s">
        <v>9450</v>
      </c>
      <c r="D956" s="641" t="s">
        <v>11062</v>
      </c>
      <c r="E956" s="641" t="s">
        <v>11063</v>
      </c>
    </row>
    <row r="957" spans="1:5" x14ac:dyDescent="0.25">
      <c r="A957" s="642" t="s">
        <v>11033</v>
      </c>
      <c r="B957" s="641" t="s">
        <v>9449</v>
      </c>
      <c r="C957" s="641" t="s">
        <v>9450</v>
      </c>
      <c r="D957" s="641" t="s">
        <v>11064</v>
      </c>
      <c r="E957" s="641" t="s">
        <v>11065</v>
      </c>
    </row>
    <row r="958" spans="1:5" x14ac:dyDescent="0.25">
      <c r="A958" s="642" t="s">
        <v>11033</v>
      </c>
      <c r="B958" s="641" t="s">
        <v>9449</v>
      </c>
      <c r="C958" s="641" t="s">
        <v>9450</v>
      </c>
      <c r="D958" s="641" t="s">
        <v>11066</v>
      </c>
      <c r="E958" s="641" t="s">
        <v>11067</v>
      </c>
    </row>
    <row r="959" spans="1:5" x14ac:dyDescent="0.25">
      <c r="A959" s="642" t="s">
        <v>11033</v>
      </c>
      <c r="B959" s="641" t="s">
        <v>9449</v>
      </c>
      <c r="C959" s="641" t="s">
        <v>9450</v>
      </c>
      <c r="D959" s="641" t="s">
        <v>11068</v>
      </c>
      <c r="E959" s="641" t="s">
        <v>11069</v>
      </c>
    </row>
    <row r="960" spans="1:5" x14ac:dyDescent="0.25">
      <c r="A960" s="642" t="s">
        <v>11033</v>
      </c>
      <c r="B960" s="641" t="s">
        <v>9449</v>
      </c>
      <c r="C960" s="641" t="s">
        <v>9450</v>
      </c>
      <c r="D960" s="641" t="s">
        <v>11070</v>
      </c>
      <c r="E960" s="641" t="s">
        <v>11071</v>
      </c>
    </row>
    <row r="961" spans="1:5" x14ac:dyDescent="0.25">
      <c r="A961" s="642" t="s">
        <v>11033</v>
      </c>
      <c r="B961" s="641" t="s">
        <v>9449</v>
      </c>
      <c r="C961" s="641" t="s">
        <v>9450</v>
      </c>
      <c r="D961" s="641" t="s">
        <v>11072</v>
      </c>
      <c r="E961" s="641" t="s">
        <v>11073</v>
      </c>
    </row>
    <row r="962" spans="1:5" x14ac:dyDescent="0.25">
      <c r="A962" s="642" t="s">
        <v>11033</v>
      </c>
      <c r="B962" s="641" t="s">
        <v>9449</v>
      </c>
      <c r="C962" s="641" t="s">
        <v>9450</v>
      </c>
      <c r="D962" s="641" t="s">
        <v>11074</v>
      </c>
      <c r="E962" s="641" t="s">
        <v>11075</v>
      </c>
    </row>
    <row r="963" spans="1:5" x14ac:dyDescent="0.25">
      <c r="A963" s="642" t="s">
        <v>11033</v>
      </c>
      <c r="B963" s="641" t="s">
        <v>9449</v>
      </c>
      <c r="C963" s="641" t="s">
        <v>9450</v>
      </c>
      <c r="D963" s="641" t="s">
        <v>11076</v>
      </c>
      <c r="E963" s="641" t="s">
        <v>11077</v>
      </c>
    </row>
    <row r="964" spans="1:5" x14ac:dyDescent="0.25">
      <c r="A964" s="642" t="s">
        <v>11033</v>
      </c>
      <c r="B964" s="641" t="s">
        <v>10580</v>
      </c>
      <c r="C964" s="641" t="s">
        <v>10581</v>
      </c>
      <c r="D964" s="641" t="s">
        <v>11078</v>
      </c>
      <c r="E964" s="641" t="s">
        <v>11079</v>
      </c>
    </row>
    <row r="965" spans="1:5" x14ac:dyDescent="0.25">
      <c r="A965" s="642" t="s">
        <v>11033</v>
      </c>
      <c r="B965" s="641" t="s">
        <v>10580</v>
      </c>
      <c r="C965" s="641" t="s">
        <v>10581</v>
      </c>
      <c r="D965" s="641" t="s">
        <v>11080</v>
      </c>
      <c r="E965" s="641" t="s">
        <v>11081</v>
      </c>
    </row>
    <row r="966" spans="1:5" x14ac:dyDescent="0.25">
      <c r="A966" s="642" t="s">
        <v>11033</v>
      </c>
      <c r="B966" s="641" t="s">
        <v>10580</v>
      </c>
      <c r="C966" s="641" t="s">
        <v>10581</v>
      </c>
      <c r="D966" s="641" t="s">
        <v>11082</v>
      </c>
      <c r="E966" s="641" t="s">
        <v>11083</v>
      </c>
    </row>
    <row r="967" spans="1:5" x14ac:dyDescent="0.25">
      <c r="A967" s="642" t="s">
        <v>11033</v>
      </c>
      <c r="B967" s="641" t="s">
        <v>10580</v>
      </c>
      <c r="C967" s="641" t="s">
        <v>10581</v>
      </c>
      <c r="D967" s="641" t="s">
        <v>11084</v>
      </c>
      <c r="E967" s="641" t="s">
        <v>11085</v>
      </c>
    </row>
    <row r="968" spans="1:5" x14ac:dyDescent="0.25">
      <c r="A968" s="642" t="s">
        <v>11033</v>
      </c>
      <c r="B968" s="641" t="s">
        <v>10580</v>
      </c>
      <c r="C968" s="641" t="s">
        <v>10581</v>
      </c>
      <c r="D968" s="641" t="s">
        <v>11086</v>
      </c>
      <c r="E968" s="641" t="s">
        <v>11087</v>
      </c>
    </row>
    <row r="969" spans="1:5" x14ac:dyDescent="0.25">
      <c r="A969" s="642" t="s">
        <v>11033</v>
      </c>
      <c r="B969" s="641" t="s">
        <v>10580</v>
      </c>
      <c r="C969" s="641" t="s">
        <v>10581</v>
      </c>
      <c r="D969" s="641" t="s">
        <v>11088</v>
      </c>
      <c r="E969" s="641" t="s">
        <v>11089</v>
      </c>
    </row>
    <row r="970" spans="1:5" x14ac:dyDescent="0.25">
      <c r="A970" s="642" t="s">
        <v>11033</v>
      </c>
      <c r="B970" s="641" t="s">
        <v>10580</v>
      </c>
      <c r="C970" s="641" t="s">
        <v>10581</v>
      </c>
      <c r="D970" s="641" t="s">
        <v>11090</v>
      </c>
      <c r="E970" s="641" t="s">
        <v>11091</v>
      </c>
    </row>
    <row r="971" spans="1:5" x14ac:dyDescent="0.25">
      <c r="A971" s="642" t="s">
        <v>11033</v>
      </c>
      <c r="B971" s="641" t="s">
        <v>10580</v>
      </c>
      <c r="C971" s="641" t="s">
        <v>10581</v>
      </c>
      <c r="D971" s="641" t="s">
        <v>11092</v>
      </c>
      <c r="E971" s="641" t="s">
        <v>11093</v>
      </c>
    </row>
    <row r="972" spans="1:5" x14ac:dyDescent="0.25">
      <c r="A972" s="642" t="s">
        <v>11033</v>
      </c>
      <c r="B972" s="641" t="s">
        <v>10580</v>
      </c>
      <c r="C972" s="641" t="s">
        <v>10581</v>
      </c>
      <c r="D972" s="641" t="s">
        <v>11094</v>
      </c>
      <c r="E972" s="641" t="s">
        <v>11095</v>
      </c>
    </row>
    <row r="973" spans="1:5" x14ac:dyDescent="0.25">
      <c r="A973" s="642" t="s">
        <v>11033</v>
      </c>
      <c r="B973" s="641" t="s">
        <v>10580</v>
      </c>
      <c r="C973" s="641" t="s">
        <v>10581</v>
      </c>
      <c r="D973" s="641" t="s">
        <v>11096</v>
      </c>
      <c r="E973" s="641" t="s">
        <v>11097</v>
      </c>
    </row>
    <row r="974" spans="1:5" x14ac:dyDescent="0.25">
      <c r="A974" s="642" t="s">
        <v>11033</v>
      </c>
      <c r="B974" s="641" t="s">
        <v>10580</v>
      </c>
      <c r="C974" s="641" t="s">
        <v>10581</v>
      </c>
      <c r="D974" s="641" t="s">
        <v>11098</v>
      </c>
      <c r="E974" s="641" t="s">
        <v>11099</v>
      </c>
    </row>
    <row r="975" spans="1:5" x14ac:dyDescent="0.25">
      <c r="A975" s="642" t="s">
        <v>11033</v>
      </c>
      <c r="B975" s="641" t="s">
        <v>10580</v>
      </c>
      <c r="C975" s="641" t="s">
        <v>10581</v>
      </c>
      <c r="D975" s="641" t="s">
        <v>11100</v>
      </c>
      <c r="E975" s="641" t="s">
        <v>11101</v>
      </c>
    </row>
    <row r="976" spans="1:5" x14ac:dyDescent="0.25">
      <c r="A976" s="642" t="s">
        <v>11033</v>
      </c>
      <c r="B976" s="641" t="s">
        <v>10580</v>
      </c>
      <c r="C976" s="641" t="s">
        <v>10581</v>
      </c>
      <c r="D976" s="641" t="s">
        <v>11102</v>
      </c>
      <c r="E976" s="641" t="s">
        <v>11103</v>
      </c>
    </row>
    <row r="977" spans="1:5" x14ac:dyDescent="0.25">
      <c r="A977" s="642" t="s">
        <v>11033</v>
      </c>
      <c r="B977" s="641" t="s">
        <v>10580</v>
      </c>
      <c r="C977" s="641" t="s">
        <v>10581</v>
      </c>
      <c r="D977" s="641" t="s">
        <v>11104</v>
      </c>
      <c r="E977" s="641" t="s">
        <v>11105</v>
      </c>
    </row>
    <row r="978" spans="1:5" x14ac:dyDescent="0.25">
      <c r="A978" s="642" t="s">
        <v>11033</v>
      </c>
      <c r="B978" s="641" t="s">
        <v>10580</v>
      </c>
      <c r="C978" s="641" t="s">
        <v>10581</v>
      </c>
      <c r="D978" s="641" t="s">
        <v>11106</v>
      </c>
      <c r="E978" s="641" t="s">
        <v>11107</v>
      </c>
    </row>
    <row r="979" spans="1:5" x14ac:dyDescent="0.25">
      <c r="A979" s="642" t="s">
        <v>11033</v>
      </c>
      <c r="B979" s="641" t="s">
        <v>10580</v>
      </c>
      <c r="C979" s="641" t="s">
        <v>10581</v>
      </c>
      <c r="D979" s="641" t="s">
        <v>11108</v>
      </c>
      <c r="E979" s="641" t="s">
        <v>11109</v>
      </c>
    </row>
    <row r="980" spans="1:5" x14ac:dyDescent="0.25">
      <c r="A980" s="642" t="s">
        <v>11033</v>
      </c>
      <c r="B980" s="641" t="s">
        <v>10580</v>
      </c>
      <c r="C980" s="641" t="s">
        <v>10581</v>
      </c>
      <c r="D980" s="641" t="s">
        <v>11110</v>
      </c>
      <c r="E980" s="641" t="s">
        <v>11111</v>
      </c>
    </row>
    <row r="981" spans="1:5" x14ac:dyDescent="0.25">
      <c r="A981" s="642" t="s">
        <v>11033</v>
      </c>
      <c r="B981" s="641" t="s">
        <v>10580</v>
      </c>
      <c r="C981" s="641" t="s">
        <v>10581</v>
      </c>
      <c r="D981" s="641" t="s">
        <v>11112</v>
      </c>
      <c r="E981" s="641" t="s">
        <v>11113</v>
      </c>
    </row>
    <row r="982" spans="1:5" x14ac:dyDescent="0.25">
      <c r="A982" s="642" t="s">
        <v>11033</v>
      </c>
      <c r="B982" s="641" t="s">
        <v>10580</v>
      </c>
      <c r="C982" s="641" t="s">
        <v>10581</v>
      </c>
      <c r="D982" s="641" t="s">
        <v>11114</v>
      </c>
      <c r="E982" s="641" t="s">
        <v>11115</v>
      </c>
    </row>
    <row r="983" spans="1:5" x14ac:dyDescent="0.25">
      <c r="A983" s="642" t="s">
        <v>11033</v>
      </c>
      <c r="B983" s="641" t="s">
        <v>10580</v>
      </c>
      <c r="C983" s="641" t="s">
        <v>10581</v>
      </c>
      <c r="D983" s="641" t="s">
        <v>11116</v>
      </c>
      <c r="E983" s="641" t="s">
        <v>11117</v>
      </c>
    </row>
    <row r="984" spans="1:5" x14ac:dyDescent="0.25">
      <c r="A984" s="642" t="s">
        <v>11033</v>
      </c>
      <c r="B984" s="641" t="s">
        <v>10580</v>
      </c>
      <c r="C984" s="641" t="s">
        <v>10581</v>
      </c>
      <c r="D984" s="641" t="s">
        <v>11118</v>
      </c>
      <c r="E984" s="641" t="s">
        <v>11119</v>
      </c>
    </row>
    <row r="985" spans="1:5" x14ac:dyDescent="0.25">
      <c r="A985" s="642" t="s">
        <v>11033</v>
      </c>
      <c r="B985" s="641" t="s">
        <v>10580</v>
      </c>
      <c r="C985" s="641" t="s">
        <v>10581</v>
      </c>
      <c r="D985" s="641" t="s">
        <v>11120</v>
      </c>
      <c r="E985" s="641" t="s">
        <v>11121</v>
      </c>
    </row>
    <row r="986" spans="1:5" x14ac:dyDescent="0.25">
      <c r="A986" s="642" t="s">
        <v>11033</v>
      </c>
      <c r="B986" s="641" t="s">
        <v>10580</v>
      </c>
      <c r="C986" s="641" t="s">
        <v>10581</v>
      </c>
      <c r="D986" s="641" t="s">
        <v>11122</v>
      </c>
      <c r="E986" s="641" t="s">
        <v>11123</v>
      </c>
    </row>
    <row r="987" spans="1:5" x14ac:dyDescent="0.25">
      <c r="A987" s="642" t="s">
        <v>11033</v>
      </c>
      <c r="B987" s="641" t="s">
        <v>10580</v>
      </c>
      <c r="C987" s="641" t="s">
        <v>10581</v>
      </c>
      <c r="D987" s="641" t="s">
        <v>11124</v>
      </c>
      <c r="E987" s="641" t="s">
        <v>11125</v>
      </c>
    </row>
    <row r="988" spans="1:5" x14ac:dyDescent="0.25">
      <c r="A988" s="642" t="s">
        <v>11033</v>
      </c>
      <c r="B988" s="641" t="s">
        <v>10580</v>
      </c>
      <c r="C988" s="641" t="s">
        <v>10581</v>
      </c>
      <c r="D988" s="641" t="s">
        <v>11126</v>
      </c>
      <c r="E988" s="641" t="s">
        <v>11127</v>
      </c>
    </row>
    <row r="989" spans="1:5" x14ac:dyDescent="0.25">
      <c r="A989" s="642" t="s">
        <v>11033</v>
      </c>
      <c r="B989" s="641" t="s">
        <v>10580</v>
      </c>
      <c r="C989" s="641" t="s">
        <v>10581</v>
      </c>
      <c r="D989" s="641" t="s">
        <v>11128</v>
      </c>
      <c r="E989" s="641" t="s">
        <v>11129</v>
      </c>
    </row>
    <row r="990" spans="1:5" x14ac:dyDescent="0.25">
      <c r="A990" s="642" t="s">
        <v>11033</v>
      </c>
      <c r="B990" s="641" t="s">
        <v>10580</v>
      </c>
      <c r="C990" s="641" t="s">
        <v>10581</v>
      </c>
      <c r="D990" s="641" t="s">
        <v>11130</v>
      </c>
      <c r="E990" s="641" t="s">
        <v>11131</v>
      </c>
    </row>
    <row r="991" spans="1:5" x14ac:dyDescent="0.25">
      <c r="A991" s="642" t="s">
        <v>11033</v>
      </c>
      <c r="B991" s="641" t="s">
        <v>10580</v>
      </c>
      <c r="C991" s="641" t="s">
        <v>10581</v>
      </c>
      <c r="D991" s="641" t="s">
        <v>11132</v>
      </c>
      <c r="E991" s="641" t="s">
        <v>11133</v>
      </c>
    </row>
    <row r="992" spans="1:5" x14ac:dyDescent="0.25">
      <c r="A992" s="642" t="s">
        <v>11033</v>
      </c>
      <c r="B992" s="641" t="s">
        <v>10580</v>
      </c>
      <c r="C992" s="641" t="s">
        <v>10581</v>
      </c>
      <c r="D992" s="641" t="s">
        <v>11134</v>
      </c>
      <c r="E992" s="641" t="s">
        <v>11135</v>
      </c>
    </row>
    <row r="993" spans="1:5" x14ac:dyDescent="0.25">
      <c r="A993" s="642" t="s">
        <v>11033</v>
      </c>
      <c r="B993" s="641" t="s">
        <v>10580</v>
      </c>
      <c r="C993" s="641" t="s">
        <v>10581</v>
      </c>
      <c r="D993" s="641" t="s">
        <v>11136</v>
      </c>
      <c r="E993" s="641" t="s">
        <v>11137</v>
      </c>
    </row>
    <row r="994" spans="1:5" x14ac:dyDescent="0.25">
      <c r="A994" s="642" t="s">
        <v>11033</v>
      </c>
      <c r="B994" s="641" t="s">
        <v>10580</v>
      </c>
      <c r="C994" s="641" t="s">
        <v>10581</v>
      </c>
      <c r="D994" s="641" t="s">
        <v>11138</v>
      </c>
      <c r="E994" s="641" t="s">
        <v>11139</v>
      </c>
    </row>
    <row r="995" spans="1:5" x14ac:dyDescent="0.25">
      <c r="A995" s="642" t="s">
        <v>11033</v>
      </c>
      <c r="B995" s="641" t="s">
        <v>10580</v>
      </c>
      <c r="C995" s="641" t="s">
        <v>10581</v>
      </c>
      <c r="D995" s="641" t="s">
        <v>11140</v>
      </c>
      <c r="E995" s="641" t="s">
        <v>11141</v>
      </c>
    </row>
    <row r="996" spans="1:5" x14ac:dyDescent="0.25">
      <c r="A996" s="642" t="s">
        <v>11033</v>
      </c>
      <c r="B996" s="641" t="s">
        <v>10580</v>
      </c>
      <c r="C996" s="641" t="s">
        <v>10581</v>
      </c>
      <c r="D996" s="641" t="s">
        <v>11142</v>
      </c>
      <c r="E996" s="641" t="s">
        <v>11143</v>
      </c>
    </row>
    <row r="997" spans="1:5" x14ac:dyDescent="0.25">
      <c r="A997" s="642" t="s">
        <v>11033</v>
      </c>
      <c r="B997" s="641" t="s">
        <v>10580</v>
      </c>
      <c r="C997" s="641" t="s">
        <v>10581</v>
      </c>
      <c r="D997" s="641" t="s">
        <v>11144</v>
      </c>
      <c r="E997" s="641" t="s">
        <v>11145</v>
      </c>
    </row>
    <row r="998" spans="1:5" x14ac:dyDescent="0.25">
      <c r="A998" s="642" t="s">
        <v>11033</v>
      </c>
      <c r="B998" s="641" t="s">
        <v>10580</v>
      </c>
      <c r="C998" s="641" t="s">
        <v>10581</v>
      </c>
      <c r="D998" s="641" t="s">
        <v>11146</v>
      </c>
      <c r="E998" s="641" t="s">
        <v>11147</v>
      </c>
    </row>
    <row r="999" spans="1:5" x14ac:dyDescent="0.25">
      <c r="A999" s="642" t="s">
        <v>11033</v>
      </c>
      <c r="B999" s="641" t="s">
        <v>10580</v>
      </c>
      <c r="C999" s="641" t="s">
        <v>10581</v>
      </c>
      <c r="D999" s="641" t="s">
        <v>11148</v>
      </c>
      <c r="E999" s="641" t="s">
        <v>11149</v>
      </c>
    </row>
    <row r="1000" spans="1:5" x14ac:dyDescent="0.25">
      <c r="A1000" s="642" t="s">
        <v>11033</v>
      </c>
      <c r="B1000" s="641" t="s">
        <v>10580</v>
      </c>
      <c r="C1000" s="641" t="s">
        <v>10581</v>
      </c>
      <c r="D1000" s="641" t="s">
        <v>11150</v>
      </c>
      <c r="E1000" s="641" t="s">
        <v>11151</v>
      </c>
    </row>
    <row r="1001" spans="1:5" x14ac:dyDescent="0.25">
      <c r="A1001" s="642" t="s">
        <v>11033</v>
      </c>
      <c r="B1001" s="641" t="s">
        <v>10580</v>
      </c>
      <c r="C1001" s="641" t="s">
        <v>10581</v>
      </c>
      <c r="D1001" s="641" t="s">
        <v>11152</v>
      </c>
      <c r="E1001" s="641" t="s">
        <v>11153</v>
      </c>
    </row>
    <row r="1002" spans="1:5" x14ac:dyDescent="0.25">
      <c r="A1002" s="642" t="s">
        <v>11033</v>
      </c>
      <c r="B1002" s="641" t="s">
        <v>10580</v>
      </c>
      <c r="C1002" s="641" t="s">
        <v>10581</v>
      </c>
      <c r="D1002" s="641" t="s">
        <v>11154</v>
      </c>
      <c r="E1002" s="641" t="s">
        <v>11155</v>
      </c>
    </row>
    <row r="1003" spans="1:5" x14ac:dyDescent="0.25">
      <c r="A1003" s="642" t="s">
        <v>11033</v>
      </c>
      <c r="B1003" s="641" t="s">
        <v>10580</v>
      </c>
      <c r="C1003" s="641" t="s">
        <v>10581</v>
      </c>
      <c r="D1003" s="641" t="s">
        <v>11156</v>
      </c>
      <c r="E1003" s="641" t="s">
        <v>11157</v>
      </c>
    </row>
    <row r="1004" spans="1:5" x14ac:dyDescent="0.25">
      <c r="A1004" s="642" t="s">
        <v>11033</v>
      </c>
      <c r="B1004" s="641" t="s">
        <v>10580</v>
      </c>
      <c r="C1004" s="641" t="s">
        <v>10581</v>
      </c>
      <c r="D1004" s="641" t="s">
        <v>11158</v>
      </c>
      <c r="E1004" s="641" t="s">
        <v>11159</v>
      </c>
    </row>
    <row r="1005" spans="1:5" x14ac:dyDescent="0.25">
      <c r="A1005" s="642" t="s">
        <v>11033</v>
      </c>
      <c r="B1005" s="641" t="s">
        <v>10580</v>
      </c>
      <c r="C1005" s="641" t="s">
        <v>10581</v>
      </c>
      <c r="D1005" s="641" t="s">
        <v>11160</v>
      </c>
      <c r="E1005" s="641" t="s">
        <v>11161</v>
      </c>
    </row>
    <row r="1006" spans="1:5" x14ac:dyDescent="0.25">
      <c r="A1006" s="642" t="s">
        <v>11033</v>
      </c>
      <c r="B1006" s="641" t="s">
        <v>10580</v>
      </c>
      <c r="C1006" s="641" t="s">
        <v>10581</v>
      </c>
      <c r="D1006" s="641" t="s">
        <v>11162</v>
      </c>
      <c r="E1006" s="641" t="s">
        <v>11163</v>
      </c>
    </row>
    <row r="1007" spans="1:5" x14ac:dyDescent="0.25">
      <c r="A1007" s="642" t="s">
        <v>11033</v>
      </c>
      <c r="B1007" s="641" t="s">
        <v>10580</v>
      </c>
      <c r="C1007" s="641" t="s">
        <v>10581</v>
      </c>
      <c r="D1007" s="641" t="s">
        <v>11164</v>
      </c>
      <c r="E1007" s="641" t="s">
        <v>11165</v>
      </c>
    </row>
    <row r="1008" spans="1:5" x14ac:dyDescent="0.25">
      <c r="A1008" s="642" t="s">
        <v>11033</v>
      </c>
      <c r="B1008" s="641" t="s">
        <v>10580</v>
      </c>
      <c r="C1008" s="641" t="s">
        <v>10581</v>
      </c>
      <c r="D1008" s="641" t="s">
        <v>11166</v>
      </c>
      <c r="E1008" s="641" t="s">
        <v>11167</v>
      </c>
    </row>
    <row r="1009" spans="1:5" x14ac:dyDescent="0.25">
      <c r="A1009" s="641" t="s">
        <v>11168</v>
      </c>
      <c r="B1009" s="641" t="s">
        <v>11169</v>
      </c>
      <c r="C1009" s="641" t="s">
        <v>11170</v>
      </c>
      <c r="D1009" s="641" t="s">
        <v>11171</v>
      </c>
      <c r="E1009" s="641" t="s">
        <v>11172</v>
      </c>
    </row>
    <row r="1010" spans="1:5" x14ac:dyDescent="0.25">
      <c r="A1010" s="641" t="s">
        <v>11168</v>
      </c>
      <c r="B1010" s="641" t="s">
        <v>11169</v>
      </c>
      <c r="C1010" s="641" t="s">
        <v>11170</v>
      </c>
      <c r="D1010" s="641" t="s">
        <v>11173</v>
      </c>
      <c r="E1010" s="641" t="s">
        <v>11174</v>
      </c>
    </row>
    <row r="1011" spans="1:5" x14ac:dyDescent="0.25">
      <c r="A1011" s="641" t="s">
        <v>11168</v>
      </c>
      <c r="B1011" s="641" t="s">
        <v>11169</v>
      </c>
      <c r="C1011" s="641" t="s">
        <v>11170</v>
      </c>
      <c r="D1011" s="641" t="s">
        <v>11175</v>
      </c>
      <c r="E1011" s="641" t="s">
        <v>11176</v>
      </c>
    </row>
    <row r="1012" spans="1:5" x14ac:dyDescent="0.25">
      <c r="A1012" s="642" t="s">
        <v>11168</v>
      </c>
      <c r="B1012" s="641" t="s">
        <v>11169</v>
      </c>
      <c r="C1012" s="641" t="s">
        <v>11170</v>
      </c>
      <c r="D1012" s="641" t="s">
        <v>11177</v>
      </c>
      <c r="E1012" s="641" t="s">
        <v>11178</v>
      </c>
    </row>
    <row r="1013" spans="1:5" x14ac:dyDescent="0.25">
      <c r="A1013" s="642" t="s">
        <v>11168</v>
      </c>
      <c r="B1013" s="641" t="s">
        <v>11169</v>
      </c>
      <c r="C1013" s="641" t="s">
        <v>11170</v>
      </c>
      <c r="D1013" s="641" t="s">
        <v>11179</v>
      </c>
      <c r="E1013" s="641" t="s">
        <v>11180</v>
      </c>
    </row>
    <row r="1014" spans="1:5" x14ac:dyDescent="0.25">
      <c r="A1014" s="641" t="s">
        <v>11168</v>
      </c>
      <c r="B1014" s="641" t="s">
        <v>11169</v>
      </c>
      <c r="C1014" s="641" t="s">
        <v>11170</v>
      </c>
      <c r="D1014" s="641" t="s">
        <v>11181</v>
      </c>
      <c r="E1014" s="641" t="s">
        <v>11182</v>
      </c>
    </row>
    <row r="1015" spans="1:5" x14ac:dyDescent="0.25">
      <c r="A1015" s="641" t="s">
        <v>11168</v>
      </c>
      <c r="B1015" s="641" t="s">
        <v>11169</v>
      </c>
      <c r="C1015" s="641" t="s">
        <v>11170</v>
      </c>
      <c r="D1015" s="641" t="s">
        <v>11183</v>
      </c>
      <c r="E1015" s="641" t="s">
        <v>11184</v>
      </c>
    </row>
    <row r="1016" spans="1:5" x14ac:dyDescent="0.25">
      <c r="A1016" s="642" t="s">
        <v>11168</v>
      </c>
      <c r="B1016" s="641" t="s">
        <v>11169</v>
      </c>
      <c r="C1016" s="641" t="s">
        <v>11170</v>
      </c>
      <c r="D1016" s="641" t="s">
        <v>11185</v>
      </c>
      <c r="E1016" s="641" t="s">
        <v>11186</v>
      </c>
    </row>
    <row r="1017" spans="1:5" x14ac:dyDescent="0.25">
      <c r="A1017" s="642" t="s">
        <v>11168</v>
      </c>
      <c r="B1017" s="641" t="s">
        <v>11169</v>
      </c>
      <c r="C1017" s="641" t="s">
        <v>11170</v>
      </c>
      <c r="D1017" s="641" t="s">
        <v>11187</v>
      </c>
      <c r="E1017" s="641" t="s">
        <v>11188</v>
      </c>
    </row>
    <row r="1018" spans="1:5" x14ac:dyDescent="0.25">
      <c r="A1018" s="641" t="s">
        <v>11168</v>
      </c>
      <c r="B1018" s="641" t="s">
        <v>11169</v>
      </c>
      <c r="C1018" s="641" t="s">
        <v>11170</v>
      </c>
      <c r="D1018" s="641" t="s">
        <v>11189</v>
      </c>
      <c r="E1018" s="641" t="s">
        <v>11190</v>
      </c>
    </row>
    <row r="1019" spans="1:5" x14ac:dyDescent="0.25">
      <c r="A1019" s="641" t="s">
        <v>11168</v>
      </c>
      <c r="B1019" s="641" t="s">
        <v>11169</v>
      </c>
      <c r="C1019" s="641" t="s">
        <v>11170</v>
      </c>
      <c r="D1019" s="641" t="s">
        <v>11191</v>
      </c>
      <c r="E1019" s="641" t="s">
        <v>11192</v>
      </c>
    </row>
    <row r="1020" spans="1:5" x14ac:dyDescent="0.25">
      <c r="A1020" s="641" t="s">
        <v>11168</v>
      </c>
      <c r="B1020" s="641" t="s">
        <v>11169</v>
      </c>
      <c r="C1020" s="641" t="s">
        <v>11170</v>
      </c>
      <c r="D1020" s="641" t="s">
        <v>11193</v>
      </c>
      <c r="E1020" s="641" t="s">
        <v>11194</v>
      </c>
    </row>
    <row r="1021" spans="1:5" x14ac:dyDescent="0.25">
      <c r="A1021" s="641" t="s">
        <v>11168</v>
      </c>
      <c r="B1021" s="641" t="s">
        <v>11169</v>
      </c>
      <c r="C1021" s="641" t="s">
        <v>11170</v>
      </c>
      <c r="D1021" s="641" t="s">
        <v>11195</v>
      </c>
      <c r="E1021" s="641" t="s">
        <v>11196</v>
      </c>
    </row>
    <row r="1022" spans="1:5" x14ac:dyDescent="0.25">
      <c r="A1022" s="641" t="s">
        <v>11168</v>
      </c>
      <c r="B1022" s="641" t="s">
        <v>11169</v>
      </c>
      <c r="C1022" s="641" t="s">
        <v>11170</v>
      </c>
      <c r="D1022" s="641" t="s">
        <v>11197</v>
      </c>
      <c r="E1022" s="641" t="s">
        <v>11198</v>
      </c>
    </row>
    <row r="1023" spans="1:5" x14ac:dyDescent="0.25">
      <c r="A1023" s="641" t="s">
        <v>11168</v>
      </c>
      <c r="B1023" s="641" t="s">
        <v>11169</v>
      </c>
      <c r="C1023" s="641" t="s">
        <v>11170</v>
      </c>
      <c r="D1023" s="641" t="s">
        <v>11199</v>
      </c>
      <c r="E1023" s="641" t="s">
        <v>11200</v>
      </c>
    </row>
    <row r="1024" spans="1:5" x14ac:dyDescent="0.25">
      <c r="A1024" s="641" t="s">
        <v>11168</v>
      </c>
      <c r="B1024" s="641" t="s">
        <v>11201</v>
      </c>
      <c r="C1024" s="641" t="s">
        <v>11202</v>
      </c>
      <c r="D1024" s="641" t="s">
        <v>11203</v>
      </c>
      <c r="E1024" s="641" t="s">
        <v>11204</v>
      </c>
    </row>
    <row r="1025" spans="1:5" x14ac:dyDescent="0.25">
      <c r="A1025" s="641" t="s">
        <v>11168</v>
      </c>
      <c r="B1025" s="641" t="s">
        <v>11205</v>
      </c>
      <c r="C1025" s="641" t="s">
        <v>11206</v>
      </c>
      <c r="D1025" s="641" t="s">
        <v>11207</v>
      </c>
      <c r="E1025" s="641" t="s">
        <v>11208</v>
      </c>
    </row>
    <row r="1026" spans="1:5" x14ac:dyDescent="0.25">
      <c r="A1026" s="641" t="s">
        <v>11168</v>
      </c>
      <c r="B1026" s="641" t="s">
        <v>11205</v>
      </c>
      <c r="C1026" s="641" t="s">
        <v>11206</v>
      </c>
      <c r="D1026" s="641" t="s">
        <v>11209</v>
      </c>
      <c r="E1026" s="641" t="s">
        <v>11210</v>
      </c>
    </row>
    <row r="1027" spans="1:5" x14ac:dyDescent="0.25">
      <c r="A1027" s="641" t="s">
        <v>11168</v>
      </c>
      <c r="B1027" s="641" t="s">
        <v>11205</v>
      </c>
      <c r="C1027" s="641" t="s">
        <v>11206</v>
      </c>
      <c r="D1027" s="641" t="s">
        <v>11211</v>
      </c>
      <c r="E1027" s="641" t="s">
        <v>11212</v>
      </c>
    </row>
    <row r="1028" spans="1:5" x14ac:dyDescent="0.25">
      <c r="A1028" s="641" t="s">
        <v>11168</v>
      </c>
      <c r="B1028" s="641" t="s">
        <v>11205</v>
      </c>
      <c r="C1028" s="641" t="s">
        <v>11206</v>
      </c>
      <c r="D1028" s="641" t="s">
        <v>11213</v>
      </c>
      <c r="E1028" s="641" t="s">
        <v>11214</v>
      </c>
    </row>
    <row r="1029" spans="1:5" x14ac:dyDescent="0.25">
      <c r="A1029" s="641" t="s">
        <v>11215</v>
      </c>
      <c r="B1029" s="641" t="s">
        <v>11216</v>
      </c>
      <c r="C1029" s="641" t="s">
        <v>11217</v>
      </c>
      <c r="D1029" s="641" t="s">
        <v>11218</v>
      </c>
      <c r="E1029" s="641" t="s">
        <v>11219</v>
      </c>
    </row>
    <row r="1030" spans="1:5" x14ac:dyDescent="0.25">
      <c r="A1030" s="641" t="s">
        <v>11215</v>
      </c>
      <c r="B1030" s="641" t="s">
        <v>11216</v>
      </c>
      <c r="C1030" s="641" t="s">
        <v>11217</v>
      </c>
      <c r="D1030" s="641" t="s">
        <v>11220</v>
      </c>
      <c r="E1030" s="641" t="s">
        <v>11221</v>
      </c>
    </row>
    <row r="1031" spans="1:5" x14ac:dyDescent="0.25">
      <c r="A1031" s="641" t="s">
        <v>11215</v>
      </c>
      <c r="B1031" s="641" t="s">
        <v>11216</v>
      </c>
      <c r="C1031" s="641" t="s">
        <v>11217</v>
      </c>
      <c r="D1031" s="641" t="s">
        <v>11222</v>
      </c>
      <c r="E1031" s="641" t="s">
        <v>11223</v>
      </c>
    </row>
    <row r="1032" spans="1:5" x14ac:dyDescent="0.25">
      <c r="A1032" s="641" t="s">
        <v>11215</v>
      </c>
      <c r="B1032" s="641" t="s">
        <v>11216</v>
      </c>
      <c r="C1032" s="641" t="s">
        <v>11217</v>
      </c>
      <c r="D1032" s="641" t="s">
        <v>11224</v>
      </c>
      <c r="E1032" s="641" t="s">
        <v>11225</v>
      </c>
    </row>
    <row r="1033" spans="1:5" x14ac:dyDescent="0.25">
      <c r="A1033" s="641" t="s">
        <v>11215</v>
      </c>
      <c r="B1033" s="641" t="s">
        <v>11216</v>
      </c>
      <c r="C1033" s="641" t="s">
        <v>11217</v>
      </c>
      <c r="D1033" s="641" t="s">
        <v>11226</v>
      </c>
      <c r="E1033" s="641" t="s">
        <v>11227</v>
      </c>
    </row>
    <row r="1034" spans="1:5" x14ac:dyDescent="0.25">
      <c r="A1034" s="641" t="s">
        <v>11215</v>
      </c>
      <c r="B1034" s="641" t="s">
        <v>11216</v>
      </c>
      <c r="C1034" s="641" t="s">
        <v>11217</v>
      </c>
      <c r="D1034" s="641" t="s">
        <v>11228</v>
      </c>
      <c r="E1034" s="641" t="s">
        <v>11229</v>
      </c>
    </row>
    <row r="1035" spans="1:5" x14ac:dyDescent="0.25">
      <c r="A1035" s="641" t="s">
        <v>11215</v>
      </c>
      <c r="B1035" s="641" t="s">
        <v>11216</v>
      </c>
      <c r="C1035" s="641" t="s">
        <v>11217</v>
      </c>
      <c r="D1035" s="641" t="s">
        <v>11230</v>
      </c>
      <c r="E1035" s="641" t="s">
        <v>11231</v>
      </c>
    </row>
    <row r="1036" spans="1:5" x14ac:dyDescent="0.25">
      <c r="A1036" s="641" t="s">
        <v>11215</v>
      </c>
      <c r="B1036" s="641" t="s">
        <v>11216</v>
      </c>
      <c r="C1036" s="641" t="s">
        <v>11217</v>
      </c>
      <c r="D1036" s="641" t="s">
        <v>11232</v>
      </c>
      <c r="E1036" s="641" t="s">
        <v>11233</v>
      </c>
    </row>
    <row r="1037" spans="1:5" x14ac:dyDescent="0.25">
      <c r="A1037" s="641" t="s">
        <v>11215</v>
      </c>
      <c r="B1037" s="641" t="s">
        <v>11216</v>
      </c>
      <c r="C1037" s="641" t="s">
        <v>11217</v>
      </c>
      <c r="D1037" s="641" t="s">
        <v>11234</v>
      </c>
      <c r="E1037" s="641" t="s">
        <v>11235</v>
      </c>
    </row>
    <row r="1038" spans="1:5" x14ac:dyDescent="0.25">
      <c r="A1038" s="641" t="s">
        <v>11215</v>
      </c>
      <c r="B1038" s="641" t="s">
        <v>11216</v>
      </c>
      <c r="C1038" s="641" t="s">
        <v>11217</v>
      </c>
      <c r="D1038" s="641" t="s">
        <v>11236</v>
      </c>
      <c r="E1038" s="641" t="s">
        <v>11237</v>
      </c>
    </row>
    <row r="1039" spans="1:5" x14ac:dyDescent="0.25">
      <c r="A1039" s="641" t="s">
        <v>11215</v>
      </c>
      <c r="B1039" s="641" t="s">
        <v>11216</v>
      </c>
      <c r="C1039" s="641" t="s">
        <v>11217</v>
      </c>
      <c r="D1039" s="641" t="s">
        <v>11238</v>
      </c>
      <c r="E1039" s="641" t="s">
        <v>11239</v>
      </c>
    </row>
    <row r="1040" spans="1:5" x14ac:dyDescent="0.25">
      <c r="A1040" s="641" t="s">
        <v>11215</v>
      </c>
      <c r="B1040" s="641" t="s">
        <v>11216</v>
      </c>
      <c r="C1040" s="641" t="s">
        <v>11217</v>
      </c>
      <c r="D1040" s="641" t="s">
        <v>11240</v>
      </c>
      <c r="E1040" s="641" t="s">
        <v>11241</v>
      </c>
    </row>
    <row r="1041" spans="1:5" x14ac:dyDescent="0.25">
      <c r="A1041" s="641" t="s">
        <v>11242</v>
      </c>
      <c r="B1041" s="641" t="s">
        <v>9112</v>
      </c>
      <c r="C1041" s="641" t="s">
        <v>9113</v>
      </c>
      <c r="D1041" s="641" t="s">
        <v>11243</v>
      </c>
      <c r="E1041" s="641" t="s">
        <v>11244</v>
      </c>
    </row>
    <row r="1042" spans="1:5" x14ac:dyDescent="0.25">
      <c r="A1042" s="641" t="s">
        <v>11242</v>
      </c>
      <c r="B1042" s="641" t="s">
        <v>9441</v>
      </c>
      <c r="C1042" s="641" t="s">
        <v>9442</v>
      </c>
      <c r="D1042" s="641" t="s">
        <v>11245</v>
      </c>
      <c r="E1042" s="641" t="s">
        <v>11246</v>
      </c>
    </row>
    <row r="1043" spans="1:5" x14ac:dyDescent="0.25">
      <c r="A1043" s="641" t="s">
        <v>11242</v>
      </c>
      <c r="B1043" s="641" t="s">
        <v>9441</v>
      </c>
      <c r="C1043" s="641" t="s">
        <v>9442</v>
      </c>
      <c r="D1043" s="641" t="s">
        <v>11247</v>
      </c>
      <c r="E1043" s="641" t="s">
        <v>11248</v>
      </c>
    </row>
    <row r="1044" spans="1:5" x14ac:dyDescent="0.25">
      <c r="A1044" s="641" t="s">
        <v>11242</v>
      </c>
      <c r="B1044" s="641" t="s">
        <v>9441</v>
      </c>
      <c r="C1044" s="641" t="s">
        <v>9442</v>
      </c>
      <c r="D1044" s="641" t="s">
        <v>11249</v>
      </c>
      <c r="E1044" s="641" t="s">
        <v>11250</v>
      </c>
    </row>
    <row r="1045" spans="1:5" x14ac:dyDescent="0.25">
      <c r="A1045" s="641" t="s">
        <v>11242</v>
      </c>
      <c r="B1045" s="641" t="s">
        <v>9441</v>
      </c>
      <c r="C1045" s="641" t="s">
        <v>9442</v>
      </c>
      <c r="D1045" s="641" t="s">
        <v>11251</v>
      </c>
      <c r="E1045" s="641" t="s">
        <v>11252</v>
      </c>
    </row>
    <row r="1046" spans="1:5" x14ac:dyDescent="0.25">
      <c r="A1046" s="641" t="s">
        <v>11242</v>
      </c>
      <c r="B1046" s="641" t="s">
        <v>9441</v>
      </c>
      <c r="C1046" s="641" t="s">
        <v>9442</v>
      </c>
      <c r="D1046" s="641" t="s">
        <v>11253</v>
      </c>
      <c r="E1046" s="641" t="s">
        <v>11254</v>
      </c>
    </row>
    <row r="1047" spans="1:5" x14ac:dyDescent="0.25">
      <c r="A1047" s="641" t="s">
        <v>11242</v>
      </c>
      <c r="B1047" s="641" t="s">
        <v>9441</v>
      </c>
      <c r="C1047" s="641" t="s">
        <v>9442</v>
      </c>
      <c r="D1047" s="641" t="s">
        <v>11255</v>
      </c>
      <c r="E1047" s="641" t="s">
        <v>11256</v>
      </c>
    </row>
    <row r="1048" spans="1:5" x14ac:dyDescent="0.25">
      <c r="A1048" s="641" t="s">
        <v>11242</v>
      </c>
      <c r="B1048" s="641" t="s">
        <v>9441</v>
      </c>
      <c r="C1048" s="641" t="s">
        <v>9442</v>
      </c>
      <c r="D1048" s="641" t="s">
        <v>11257</v>
      </c>
      <c r="E1048" s="641" t="s">
        <v>11258</v>
      </c>
    </row>
    <row r="1049" spans="1:5" x14ac:dyDescent="0.25">
      <c r="A1049" s="641" t="s">
        <v>11259</v>
      </c>
      <c r="B1049" s="641" t="s">
        <v>11260</v>
      </c>
      <c r="C1049" s="641" t="s">
        <v>11261</v>
      </c>
      <c r="D1049" s="641" t="s">
        <v>11262</v>
      </c>
      <c r="E1049" s="641" t="s">
        <v>11263</v>
      </c>
    </row>
    <row r="1050" spans="1:5" x14ac:dyDescent="0.25">
      <c r="A1050" s="641" t="s">
        <v>11259</v>
      </c>
      <c r="B1050" s="641" t="s">
        <v>11260</v>
      </c>
      <c r="C1050" s="641" t="s">
        <v>11261</v>
      </c>
      <c r="D1050" s="641" t="s">
        <v>11264</v>
      </c>
      <c r="E1050" s="641" t="s">
        <v>11265</v>
      </c>
    </row>
    <row r="1051" spans="1:5" x14ac:dyDescent="0.25">
      <c r="A1051" s="641" t="s">
        <v>11259</v>
      </c>
      <c r="B1051" s="641" t="s">
        <v>11260</v>
      </c>
      <c r="C1051" s="641" t="s">
        <v>11261</v>
      </c>
      <c r="D1051" s="641" t="s">
        <v>11266</v>
      </c>
      <c r="E1051" s="641" t="s">
        <v>11267</v>
      </c>
    </row>
    <row r="1052" spans="1:5" x14ac:dyDescent="0.25">
      <c r="A1052" s="641" t="s">
        <v>11259</v>
      </c>
      <c r="B1052" s="641" t="s">
        <v>11260</v>
      </c>
      <c r="C1052" s="641" t="s">
        <v>11261</v>
      </c>
      <c r="D1052" s="641" t="s">
        <v>11268</v>
      </c>
      <c r="E1052" s="641" t="s">
        <v>11269</v>
      </c>
    </row>
    <row r="1053" spans="1:5" x14ac:dyDescent="0.25">
      <c r="A1053" s="641" t="s">
        <v>11259</v>
      </c>
      <c r="B1053" s="641" t="s">
        <v>11260</v>
      </c>
      <c r="C1053" s="641" t="s">
        <v>11261</v>
      </c>
      <c r="D1053" s="641" t="s">
        <v>11270</v>
      </c>
      <c r="E1053" s="641" t="s">
        <v>11271</v>
      </c>
    </row>
    <row r="1054" spans="1:5" x14ac:dyDescent="0.25">
      <c r="A1054" s="641" t="s">
        <v>11259</v>
      </c>
      <c r="B1054" s="641" t="s">
        <v>11260</v>
      </c>
      <c r="C1054" s="641" t="s">
        <v>11261</v>
      </c>
      <c r="D1054" s="641" t="s">
        <v>11272</v>
      </c>
      <c r="E1054" s="641" t="s">
        <v>11273</v>
      </c>
    </row>
    <row r="1055" spans="1:5" x14ac:dyDescent="0.25">
      <c r="A1055" s="641" t="s">
        <v>11259</v>
      </c>
      <c r="B1055" s="641" t="s">
        <v>11260</v>
      </c>
      <c r="C1055" s="641" t="s">
        <v>11261</v>
      </c>
      <c r="D1055" s="641" t="s">
        <v>11274</v>
      </c>
      <c r="E1055" s="641" t="s">
        <v>11275</v>
      </c>
    </row>
    <row r="1056" spans="1:5" x14ac:dyDescent="0.25">
      <c r="A1056" s="641" t="s">
        <v>11259</v>
      </c>
      <c r="B1056" s="641" t="s">
        <v>11260</v>
      </c>
      <c r="C1056" s="641" t="s">
        <v>11261</v>
      </c>
      <c r="D1056" s="641" t="s">
        <v>11276</v>
      </c>
      <c r="E1056" s="641" t="s">
        <v>11277</v>
      </c>
    </row>
    <row r="1057" spans="1:5" x14ac:dyDescent="0.25">
      <c r="A1057" s="641" t="s">
        <v>11259</v>
      </c>
      <c r="B1057" s="641" t="s">
        <v>11260</v>
      </c>
      <c r="C1057" s="641" t="s">
        <v>11261</v>
      </c>
      <c r="D1057" s="641" t="s">
        <v>11278</v>
      </c>
      <c r="E1057" s="641" t="s">
        <v>11279</v>
      </c>
    </row>
    <row r="1058" spans="1:5" x14ac:dyDescent="0.25">
      <c r="A1058" s="641" t="s">
        <v>11259</v>
      </c>
      <c r="B1058" s="641" t="s">
        <v>11260</v>
      </c>
      <c r="C1058" s="641" t="s">
        <v>11261</v>
      </c>
      <c r="D1058" s="641" t="s">
        <v>11280</v>
      </c>
      <c r="E1058" s="641" t="s">
        <v>11281</v>
      </c>
    </row>
    <row r="1059" spans="1:5" x14ac:dyDescent="0.25">
      <c r="A1059" s="641" t="s">
        <v>11259</v>
      </c>
      <c r="B1059" s="641" t="s">
        <v>11260</v>
      </c>
      <c r="C1059" s="641" t="s">
        <v>11261</v>
      </c>
      <c r="D1059" s="641" t="s">
        <v>11282</v>
      </c>
      <c r="E1059" s="641" t="s">
        <v>11283</v>
      </c>
    </row>
    <row r="1060" spans="1:5" x14ac:dyDescent="0.25">
      <c r="A1060" s="641" t="s">
        <v>11259</v>
      </c>
      <c r="B1060" s="641" t="s">
        <v>11260</v>
      </c>
      <c r="C1060" s="641" t="s">
        <v>11261</v>
      </c>
      <c r="D1060" s="641" t="s">
        <v>11284</v>
      </c>
      <c r="E1060" s="641" t="s">
        <v>11285</v>
      </c>
    </row>
    <row r="1061" spans="1:5" x14ac:dyDescent="0.25">
      <c r="A1061" s="641" t="s">
        <v>11259</v>
      </c>
      <c r="B1061" s="641" t="s">
        <v>11260</v>
      </c>
      <c r="C1061" s="641" t="s">
        <v>11261</v>
      </c>
      <c r="D1061" s="641" t="s">
        <v>11286</v>
      </c>
      <c r="E1061" s="641" t="s">
        <v>11287</v>
      </c>
    </row>
    <row r="1062" spans="1:5" x14ac:dyDescent="0.25">
      <c r="A1062" s="641" t="s">
        <v>11259</v>
      </c>
      <c r="B1062" s="641" t="s">
        <v>11260</v>
      </c>
      <c r="C1062" s="641" t="s">
        <v>11261</v>
      </c>
      <c r="D1062" s="641" t="s">
        <v>11288</v>
      </c>
      <c r="E1062" s="641" t="s">
        <v>11289</v>
      </c>
    </row>
    <row r="1063" spans="1:5" x14ac:dyDescent="0.25">
      <c r="A1063" s="641" t="s">
        <v>11259</v>
      </c>
      <c r="B1063" s="641" t="s">
        <v>11260</v>
      </c>
      <c r="C1063" s="641" t="s">
        <v>11261</v>
      </c>
      <c r="D1063" s="641" t="s">
        <v>11290</v>
      </c>
      <c r="E1063" s="641" t="s">
        <v>11291</v>
      </c>
    </row>
    <row r="1064" spans="1:5" x14ac:dyDescent="0.25">
      <c r="A1064" s="641" t="s">
        <v>11259</v>
      </c>
      <c r="B1064" s="641" t="s">
        <v>11260</v>
      </c>
      <c r="C1064" s="641" t="s">
        <v>11261</v>
      </c>
      <c r="D1064" s="641" t="s">
        <v>11292</v>
      </c>
      <c r="E1064" s="641" t="s">
        <v>11293</v>
      </c>
    </row>
    <row r="1065" spans="1:5" x14ac:dyDescent="0.25">
      <c r="A1065" s="641" t="s">
        <v>11259</v>
      </c>
      <c r="B1065" s="641" t="s">
        <v>11260</v>
      </c>
      <c r="C1065" s="641" t="s">
        <v>11261</v>
      </c>
      <c r="D1065" s="641" t="s">
        <v>11294</v>
      </c>
      <c r="E1065" s="641" t="s">
        <v>11295</v>
      </c>
    </row>
    <row r="1066" spans="1:5" x14ac:dyDescent="0.25">
      <c r="A1066" s="641" t="s">
        <v>11259</v>
      </c>
      <c r="B1066" s="641" t="s">
        <v>11260</v>
      </c>
      <c r="C1066" s="641" t="s">
        <v>11261</v>
      </c>
      <c r="D1066" s="641" t="s">
        <v>11296</v>
      </c>
      <c r="E1066" s="641" t="s">
        <v>11297</v>
      </c>
    </row>
    <row r="1067" spans="1:5" x14ac:dyDescent="0.25">
      <c r="A1067" s="641" t="s">
        <v>11259</v>
      </c>
      <c r="B1067" s="641" t="s">
        <v>11260</v>
      </c>
      <c r="C1067" s="641" t="s">
        <v>11261</v>
      </c>
      <c r="D1067" s="641" t="s">
        <v>11298</v>
      </c>
      <c r="E1067" s="641" t="s">
        <v>11299</v>
      </c>
    </row>
    <row r="1068" spans="1:5" x14ac:dyDescent="0.25">
      <c r="A1068" s="641" t="s">
        <v>11259</v>
      </c>
      <c r="B1068" s="641" t="s">
        <v>11260</v>
      </c>
      <c r="C1068" s="641" t="s">
        <v>11261</v>
      </c>
      <c r="D1068" s="641" t="s">
        <v>11300</v>
      </c>
      <c r="E1068" s="641" t="s">
        <v>11301</v>
      </c>
    </row>
    <row r="1069" spans="1:5" x14ac:dyDescent="0.25">
      <c r="A1069" s="641" t="s">
        <v>11259</v>
      </c>
      <c r="B1069" s="641" t="s">
        <v>11260</v>
      </c>
      <c r="C1069" s="641" t="s">
        <v>11261</v>
      </c>
      <c r="D1069" s="641" t="s">
        <v>11302</v>
      </c>
      <c r="E1069" s="641" t="s">
        <v>11303</v>
      </c>
    </row>
    <row r="1070" spans="1:5" x14ac:dyDescent="0.25">
      <c r="A1070" s="641" t="s">
        <v>11259</v>
      </c>
      <c r="B1070" s="641" t="s">
        <v>11260</v>
      </c>
      <c r="C1070" s="641" t="s">
        <v>11261</v>
      </c>
      <c r="D1070" s="641" t="s">
        <v>11304</v>
      </c>
      <c r="E1070" s="641" t="s">
        <v>11305</v>
      </c>
    </row>
    <row r="1071" spans="1:5" x14ac:dyDescent="0.25">
      <c r="A1071" s="641" t="s">
        <v>11259</v>
      </c>
      <c r="B1071" s="641" t="s">
        <v>11260</v>
      </c>
      <c r="C1071" s="641" t="s">
        <v>11261</v>
      </c>
      <c r="D1071" s="641" t="s">
        <v>11306</v>
      </c>
      <c r="E1071" s="641" t="s">
        <v>11307</v>
      </c>
    </row>
    <row r="1072" spans="1:5" x14ac:dyDescent="0.25">
      <c r="A1072" s="641" t="s">
        <v>11259</v>
      </c>
      <c r="B1072" s="641" t="s">
        <v>11260</v>
      </c>
      <c r="C1072" s="641" t="s">
        <v>11261</v>
      </c>
      <c r="D1072" s="641" t="s">
        <v>11308</v>
      </c>
      <c r="E1072" s="641" t="s">
        <v>11309</v>
      </c>
    </row>
    <row r="1073" spans="1:5" x14ac:dyDescent="0.25">
      <c r="A1073" s="641" t="s">
        <v>11259</v>
      </c>
      <c r="B1073" s="641" t="s">
        <v>11260</v>
      </c>
      <c r="C1073" s="641" t="s">
        <v>11261</v>
      </c>
      <c r="D1073" s="641" t="s">
        <v>11310</v>
      </c>
      <c r="E1073" s="641" t="s">
        <v>11311</v>
      </c>
    </row>
    <row r="1074" spans="1:5" x14ac:dyDescent="0.25">
      <c r="A1074" s="641" t="s">
        <v>11259</v>
      </c>
      <c r="B1074" s="641" t="s">
        <v>11260</v>
      </c>
      <c r="C1074" s="641" t="s">
        <v>11261</v>
      </c>
      <c r="D1074" s="641" t="s">
        <v>11312</v>
      </c>
      <c r="E1074" s="641" t="s">
        <v>11313</v>
      </c>
    </row>
    <row r="1075" spans="1:5" x14ac:dyDescent="0.25">
      <c r="A1075" s="641" t="s">
        <v>11259</v>
      </c>
      <c r="B1075" s="641" t="s">
        <v>11260</v>
      </c>
      <c r="C1075" s="641" t="s">
        <v>11261</v>
      </c>
      <c r="D1075" s="641" t="s">
        <v>11314</v>
      </c>
      <c r="E1075" s="641" t="s">
        <v>11315</v>
      </c>
    </row>
    <row r="1076" spans="1:5" x14ac:dyDescent="0.25">
      <c r="A1076" s="641" t="s">
        <v>11259</v>
      </c>
      <c r="B1076" s="641" t="s">
        <v>11260</v>
      </c>
      <c r="C1076" s="641" t="s">
        <v>11261</v>
      </c>
      <c r="D1076" s="641" t="s">
        <v>11316</v>
      </c>
      <c r="E1076" s="641" t="s">
        <v>11317</v>
      </c>
    </row>
    <row r="1077" spans="1:5" x14ac:dyDescent="0.25">
      <c r="A1077" s="641" t="s">
        <v>11259</v>
      </c>
      <c r="B1077" s="641" t="s">
        <v>11260</v>
      </c>
      <c r="C1077" s="641" t="s">
        <v>11261</v>
      </c>
      <c r="D1077" s="641" t="s">
        <v>11318</v>
      </c>
      <c r="E1077" s="641" t="s">
        <v>11319</v>
      </c>
    </row>
    <row r="1078" spans="1:5" x14ac:dyDescent="0.25">
      <c r="A1078" s="641" t="s">
        <v>11259</v>
      </c>
      <c r="B1078" s="641" t="s">
        <v>11260</v>
      </c>
      <c r="C1078" s="641" t="s">
        <v>11261</v>
      </c>
      <c r="D1078" s="641" t="s">
        <v>11320</v>
      </c>
      <c r="E1078" s="641" t="s">
        <v>11321</v>
      </c>
    </row>
    <row r="1079" spans="1:5" x14ac:dyDescent="0.25">
      <c r="A1079" s="641" t="s">
        <v>11259</v>
      </c>
      <c r="B1079" s="641" t="s">
        <v>11260</v>
      </c>
      <c r="C1079" s="641" t="s">
        <v>11261</v>
      </c>
      <c r="D1079" s="641" t="s">
        <v>11322</v>
      </c>
      <c r="E1079" s="641" t="s">
        <v>11323</v>
      </c>
    </row>
    <row r="1080" spans="1:5" x14ac:dyDescent="0.25">
      <c r="A1080" s="641" t="s">
        <v>11259</v>
      </c>
      <c r="B1080" s="641" t="s">
        <v>11260</v>
      </c>
      <c r="C1080" s="641" t="s">
        <v>11261</v>
      </c>
      <c r="D1080" s="641" t="s">
        <v>11324</v>
      </c>
      <c r="E1080" s="641" t="s">
        <v>11325</v>
      </c>
    </row>
    <row r="1081" spans="1:5" x14ac:dyDescent="0.25">
      <c r="A1081" s="641" t="s">
        <v>11259</v>
      </c>
      <c r="B1081" s="641" t="s">
        <v>11260</v>
      </c>
      <c r="C1081" s="641" t="s">
        <v>11261</v>
      </c>
      <c r="D1081" s="641" t="s">
        <v>11326</v>
      </c>
      <c r="E1081" s="641" t="s">
        <v>11327</v>
      </c>
    </row>
    <row r="1082" spans="1:5" x14ac:dyDescent="0.25">
      <c r="A1082" s="641" t="s">
        <v>11259</v>
      </c>
      <c r="B1082" s="641" t="s">
        <v>11260</v>
      </c>
      <c r="C1082" s="641" t="s">
        <v>11261</v>
      </c>
      <c r="D1082" s="641" t="s">
        <v>11328</v>
      </c>
      <c r="E1082" s="641" t="s">
        <v>11329</v>
      </c>
    </row>
    <row r="1083" spans="1:5" x14ac:dyDescent="0.25">
      <c r="A1083" s="641" t="s">
        <v>11259</v>
      </c>
      <c r="B1083" s="641" t="s">
        <v>11260</v>
      </c>
      <c r="C1083" s="641" t="s">
        <v>11261</v>
      </c>
      <c r="D1083" s="641" t="s">
        <v>11330</v>
      </c>
      <c r="E1083" s="641" t="s">
        <v>11331</v>
      </c>
    </row>
    <row r="1084" spans="1:5" x14ac:dyDescent="0.25">
      <c r="A1084" s="641" t="s">
        <v>11259</v>
      </c>
      <c r="B1084" s="641" t="s">
        <v>11260</v>
      </c>
      <c r="C1084" s="641" t="s">
        <v>11261</v>
      </c>
      <c r="D1084" s="641" t="s">
        <v>11332</v>
      </c>
      <c r="E1084" s="641" t="s">
        <v>11333</v>
      </c>
    </row>
    <row r="1085" spans="1:5" x14ac:dyDescent="0.25">
      <c r="A1085" s="641" t="s">
        <v>11259</v>
      </c>
      <c r="B1085" s="641" t="s">
        <v>11260</v>
      </c>
      <c r="C1085" s="641" t="s">
        <v>11261</v>
      </c>
      <c r="D1085" s="641" t="s">
        <v>11334</v>
      </c>
      <c r="E1085" s="641" t="s">
        <v>11335</v>
      </c>
    </row>
    <row r="1086" spans="1:5" x14ac:dyDescent="0.25">
      <c r="A1086" s="641" t="s">
        <v>11259</v>
      </c>
      <c r="B1086" s="641" t="s">
        <v>11260</v>
      </c>
      <c r="C1086" s="641" t="s">
        <v>11261</v>
      </c>
      <c r="D1086" s="641" t="s">
        <v>11336</v>
      </c>
      <c r="E1086" s="641" t="s">
        <v>11337</v>
      </c>
    </row>
    <row r="1087" spans="1:5" x14ac:dyDescent="0.25">
      <c r="A1087" s="641" t="s">
        <v>11259</v>
      </c>
      <c r="B1087" s="641" t="s">
        <v>11260</v>
      </c>
      <c r="C1087" s="641" t="s">
        <v>11261</v>
      </c>
      <c r="D1087" s="641" t="s">
        <v>11338</v>
      </c>
      <c r="E1087" s="641" t="s">
        <v>11339</v>
      </c>
    </row>
    <row r="1088" spans="1:5" x14ac:dyDescent="0.25">
      <c r="A1088" s="641" t="s">
        <v>11259</v>
      </c>
      <c r="B1088" s="641" t="s">
        <v>11260</v>
      </c>
      <c r="C1088" s="641" t="s">
        <v>11261</v>
      </c>
      <c r="D1088" s="641" t="s">
        <v>11340</v>
      </c>
      <c r="E1088" s="641" t="s">
        <v>11341</v>
      </c>
    </row>
    <row r="1089" spans="1:5" x14ac:dyDescent="0.25">
      <c r="A1089" s="641" t="s">
        <v>11259</v>
      </c>
      <c r="B1089" s="641" t="s">
        <v>11260</v>
      </c>
      <c r="C1089" s="641" t="s">
        <v>11261</v>
      </c>
      <c r="D1089" s="641" t="s">
        <v>11342</v>
      </c>
      <c r="E1089" s="641" t="s">
        <v>11343</v>
      </c>
    </row>
    <row r="1090" spans="1:5" x14ac:dyDescent="0.25">
      <c r="A1090" s="641" t="s">
        <v>11259</v>
      </c>
      <c r="B1090" s="641" t="s">
        <v>11260</v>
      </c>
      <c r="C1090" s="641" t="s">
        <v>11261</v>
      </c>
      <c r="D1090" s="641" t="s">
        <v>11344</v>
      </c>
      <c r="E1090" s="641" t="s">
        <v>11345</v>
      </c>
    </row>
    <row r="1091" spans="1:5" x14ac:dyDescent="0.25">
      <c r="A1091" s="641" t="s">
        <v>11259</v>
      </c>
      <c r="B1091" s="641" t="s">
        <v>11260</v>
      </c>
      <c r="C1091" s="641" t="s">
        <v>11261</v>
      </c>
      <c r="D1091" s="641" t="s">
        <v>11346</v>
      </c>
      <c r="E1091" s="641" t="s">
        <v>11347</v>
      </c>
    </row>
    <row r="1092" spans="1:5" x14ac:dyDescent="0.25">
      <c r="A1092" s="641" t="s">
        <v>11259</v>
      </c>
      <c r="B1092" s="641" t="s">
        <v>11260</v>
      </c>
      <c r="C1092" s="641" t="s">
        <v>11261</v>
      </c>
      <c r="D1092" s="641" t="s">
        <v>11348</v>
      </c>
      <c r="E1092" s="641" t="s">
        <v>11349</v>
      </c>
    </row>
    <row r="1093" spans="1:5" x14ac:dyDescent="0.25">
      <c r="A1093" s="641" t="s">
        <v>11259</v>
      </c>
      <c r="B1093" s="641" t="s">
        <v>11260</v>
      </c>
      <c r="C1093" s="641" t="s">
        <v>11261</v>
      </c>
      <c r="D1093" s="641" t="s">
        <v>11350</v>
      </c>
      <c r="E1093" s="641" t="s">
        <v>11351</v>
      </c>
    </row>
    <row r="1094" spans="1:5" x14ac:dyDescent="0.25">
      <c r="A1094" s="641" t="s">
        <v>11259</v>
      </c>
      <c r="B1094" s="641" t="s">
        <v>11260</v>
      </c>
      <c r="C1094" s="641" t="s">
        <v>11261</v>
      </c>
      <c r="D1094" s="641" t="s">
        <v>11352</v>
      </c>
      <c r="E1094" s="641" t="s">
        <v>11353</v>
      </c>
    </row>
    <row r="1095" spans="1:5" x14ac:dyDescent="0.25">
      <c r="A1095" s="641" t="s">
        <v>11259</v>
      </c>
      <c r="B1095" s="641" t="s">
        <v>11260</v>
      </c>
      <c r="C1095" s="641" t="s">
        <v>11261</v>
      </c>
      <c r="D1095" s="641" t="s">
        <v>11354</v>
      </c>
      <c r="E1095" s="641" t="s">
        <v>11355</v>
      </c>
    </row>
    <row r="1096" spans="1:5" x14ac:dyDescent="0.25">
      <c r="A1096" s="641" t="s">
        <v>11259</v>
      </c>
      <c r="B1096" s="641" t="s">
        <v>11260</v>
      </c>
      <c r="C1096" s="641" t="s">
        <v>11261</v>
      </c>
      <c r="D1096" s="641" t="s">
        <v>11356</v>
      </c>
      <c r="E1096" s="641" t="s">
        <v>11357</v>
      </c>
    </row>
    <row r="1097" spans="1:5" x14ac:dyDescent="0.25">
      <c r="A1097" s="641" t="s">
        <v>11259</v>
      </c>
      <c r="B1097" s="641" t="s">
        <v>11260</v>
      </c>
      <c r="C1097" s="641" t="s">
        <v>11261</v>
      </c>
      <c r="D1097" s="641" t="s">
        <v>11358</v>
      </c>
      <c r="E1097" s="641" t="s">
        <v>11359</v>
      </c>
    </row>
    <row r="1098" spans="1:5" x14ac:dyDescent="0.25">
      <c r="A1098" s="641" t="s">
        <v>11259</v>
      </c>
      <c r="B1098" s="641" t="s">
        <v>11260</v>
      </c>
      <c r="C1098" s="641" t="s">
        <v>11261</v>
      </c>
      <c r="D1098" s="641" t="s">
        <v>11360</v>
      </c>
      <c r="E1098" s="641" t="s">
        <v>11361</v>
      </c>
    </row>
    <row r="1099" spans="1:5" x14ac:dyDescent="0.25">
      <c r="A1099" s="641" t="s">
        <v>11259</v>
      </c>
      <c r="B1099" s="641" t="s">
        <v>11260</v>
      </c>
      <c r="C1099" s="641" t="s">
        <v>11261</v>
      </c>
      <c r="D1099" s="641" t="s">
        <v>11362</v>
      </c>
      <c r="E1099" s="641" t="s">
        <v>11363</v>
      </c>
    </row>
    <row r="1100" spans="1:5" x14ac:dyDescent="0.25">
      <c r="A1100" s="641" t="s">
        <v>11259</v>
      </c>
      <c r="B1100" s="641" t="s">
        <v>11260</v>
      </c>
      <c r="C1100" s="641" t="s">
        <v>11261</v>
      </c>
      <c r="D1100" s="641" t="s">
        <v>11364</v>
      </c>
      <c r="E1100" s="641" t="s">
        <v>11365</v>
      </c>
    </row>
    <row r="1101" spans="1:5" x14ac:dyDescent="0.25">
      <c r="A1101" s="641" t="s">
        <v>11259</v>
      </c>
      <c r="B1101" s="641" t="s">
        <v>11260</v>
      </c>
      <c r="C1101" s="641" t="s">
        <v>11261</v>
      </c>
      <c r="D1101" s="641" t="s">
        <v>11366</v>
      </c>
      <c r="E1101" s="641" t="s">
        <v>11367</v>
      </c>
    </row>
    <row r="1102" spans="1:5" x14ac:dyDescent="0.25">
      <c r="A1102" s="641" t="s">
        <v>11259</v>
      </c>
      <c r="B1102" s="641" t="s">
        <v>11260</v>
      </c>
      <c r="C1102" s="641" t="s">
        <v>11261</v>
      </c>
      <c r="D1102" s="641" t="s">
        <v>11368</v>
      </c>
      <c r="E1102" s="641" t="s">
        <v>11369</v>
      </c>
    </row>
    <row r="1103" spans="1:5" x14ac:dyDescent="0.25">
      <c r="A1103" s="641" t="s">
        <v>11259</v>
      </c>
      <c r="B1103" s="641" t="s">
        <v>11260</v>
      </c>
      <c r="C1103" s="641" t="s">
        <v>11261</v>
      </c>
      <c r="D1103" s="641" t="s">
        <v>11370</v>
      </c>
      <c r="E1103" s="641" t="s">
        <v>11371</v>
      </c>
    </row>
    <row r="1104" spans="1:5" x14ac:dyDescent="0.25">
      <c r="A1104" s="641" t="s">
        <v>11259</v>
      </c>
      <c r="B1104" s="641" t="s">
        <v>11260</v>
      </c>
      <c r="C1104" s="641" t="s">
        <v>11261</v>
      </c>
      <c r="D1104" s="641" t="s">
        <v>11372</v>
      </c>
      <c r="E1104" s="641" t="s">
        <v>11373</v>
      </c>
    </row>
    <row r="1105" spans="1:5" x14ac:dyDescent="0.25">
      <c r="A1105" s="641" t="s">
        <v>11259</v>
      </c>
      <c r="B1105" s="641" t="s">
        <v>11260</v>
      </c>
      <c r="C1105" s="641" t="s">
        <v>11261</v>
      </c>
      <c r="D1105" s="641" t="s">
        <v>11374</v>
      </c>
      <c r="E1105" s="641" t="s">
        <v>11375</v>
      </c>
    </row>
    <row r="1106" spans="1:5" x14ac:dyDescent="0.25">
      <c r="A1106" s="641" t="s">
        <v>11259</v>
      </c>
      <c r="B1106" s="641" t="s">
        <v>11260</v>
      </c>
      <c r="C1106" s="641" t="s">
        <v>11261</v>
      </c>
      <c r="D1106" s="641" t="s">
        <v>11376</v>
      </c>
      <c r="E1106" s="641" t="s">
        <v>11377</v>
      </c>
    </row>
    <row r="1107" spans="1:5" x14ac:dyDescent="0.25">
      <c r="A1107" s="641" t="s">
        <v>11259</v>
      </c>
      <c r="B1107" s="641" t="s">
        <v>10279</v>
      </c>
      <c r="C1107" s="641" t="s">
        <v>10280</v>
      </c>
      <c r="D1107" s="641" t="s">
        <v>11378</v>
      </c>
      <c r="E1107" s="641" t="s">
        <v>11379</v>
      </c>
    </row>
    <row r="1108" spans="1:5" x14ac:dyDescent="0.25">
      <c r="A1108" s="641" t="s">
        <v>11259</v>
      </c>
      <c r="B1108" s="641" t="s">
        <v>10279</v>
      </c>
      <c r="C1108" s="641" t="s">
        <v>10280</v>
      </c>
      <c r="D1108" s="641" t="s">
        <v>11380</v>
      </c>
      <c r="E1108" s="641" t="s">
        <v>11381</v>
      </c>
    </row>
    <row r="1109" spans="1:5" x14ac:dyDescent="0.25">
      <c r="A1109" s="641" t="s">
        <v>11259</v>
      </c>
      <c r="B1109" s="641" t="s">
        <v>10279</v>
      </c>
      <c r="C1109" s="641" t="s">
        <v>10280</v>
      </c>
      <c r="D1109" s="641" t="s">
        <v>11382</v>
      </c>
      <c r="E1109" s="641" t="s">
        <v>11383</v>
      </c>
    </row>
    <row r="1110" spans="1:5" x14ac:dyDescent="0.25">
      <c r="A1110" s="641" t="s">
        <v>11259</v>
      </c>
      <c r="B1110" s="641" t="s">
        <v>10279</v>
      </c>
      <c r="C1110" s="641" t="s">
        <v>10280</v>
      </c>
      <c r="D1110" s="641" t="s">
        <v>11384</v>
      </c>
      <c r="E1110" s="641" t="s">
        <v>11385</v>
      </c>
    </row>
    <row r="1111" spans="1:5" x14ac:dyDescent="0.25">
      <c r="A1111" s="641" t="s">
        <v>11259</v>
      </c>
      <c r="B1111" s="641" t="s">
        <v>10279</v>
      </c>
      <c r="C1111" s="641" t="s">
        <v>10280</v>
      </c>
      <c r="D1111" s="641" t="s">
        <v>11386</v>
      </c>
      <c r="E1111" s="641" t="s">
        <v>11387</v>
      </c>
    </row>
    <row r="1112" spans="1:5" x14ac:dyDescent="0.25">
      <c r="A1112" s="641" t="s">
        <v>11259</v>
      </c>
      <c r="B1112" s="641" t="s">
        <v>10279</v>
      </c>
      <c r="C1112" s="641" t="s">
        <v>10280</v>
      </c>
      <c r="D1112" s="641" t="s">
        <v>11388</v>
      </c>
      <c r="E1112" s="641" t="s">
        <v>11389</v>
      </c>
    </row>
    <row r="1113" spans="1:5" x14ac:dyDescent="0.25">
      <c r="A1113" s="641" t="s">
        <v>11259</v>
      </c>
      <c r="B1113" s="641" t="s">
        <v>10279</v>
      </c>
      <c r="C1113" s="641" t="s">
        <v>10280</v>
      </c>
      <c r="D1113" s="641" t="s">
        <v>11390</v>
      </c>
      <c r="E1113" s="641" t="s">
        <v>11391</v>
      </c>
    </row>
    <row r="1114" spans="1:5" x14ac:dyDescent="0.25">
      <c r="A1114" s="641" t="s">
        <v>11259</v>
      </c>
      <c r="B1114" s="641" t="s">
        <v>10279</v>
      </c>
      <c r="C1114" s="641" t="s">
        <v>10280</v>
      </c>
      <c r="D1114" s="641" t="s">
        <v>11392</v>
      </c>
      <c r="E1114" s="641" t="s">
        <v>11393</v>
      </c>
    </row>
    <row r="1115" spans="1:5" x14ac:dyDescent="0.25">
      <c r="A1115" s="641" t="s">
        <v>11259</v>
      </c>
      <c r="B1115" s="641" t="s">
        <v>11394</v>
      </c>
      <c r="C1115" s="641" t="s">
        <v>11395</v>
      </c>
      <c r="D1115" s="641" t="s">
        <v>11396</v>
      </c>
      <c r="E1115" s="641" t="s">
        <v>11397</v>
      </c>
    </row>
    <row r="1116" spans="1:5" x14ac:dyDescent="0.25">
      <c r="A1116" s="641" t="s">
        <v>11259</v>
      </c>
      <c r="B1116" s="641" t="s">
        <v>11394</v>
      </c>
      <c r="C1116" s="641" t="s">
        <v>11395</v>
      </c>
      <c r="D1116" s="641" t="s">
        <v>11398</v>
      </c>
      <c r="E1116" s="641" t="s">
        <v>11399</v>
      </c>
    </row>
    <row r="1117" spans="1:5" x14ac:dyDescent="0.25">
      <c r="A1117" s="641" t="s">
        <v>11259</v>
      </c>
      <c r="B1117" s="641" t="s">
        <v>11394</v>
      </c>
      <c r="C1117" s="641" t="s">
        <v>11395</v>
      </c>
      <c r="D1117" s="641" t="s">
        <v>11400</v>
      </c>
      <c r="E1117" s="641" t="s">
        <v>11401</v>
      </c>
    </row>
    <row r="1118" spans="1:5" x14ac:dyDescent="0.25">
      <c r="A1118" s="641" t="s">
        <v>11259</v>
      </c>
      <c r="B1118" s="641" t="s">
        <v>11394</v>
      </c>
      <c r="C1118" s="641" t="s">
        <v>11395</v>
      </c>
      <c r="D1118" s="641" t="s">
        <v>11402</v>
      </c>
      <c r="E1118" s="641" t="s">
        <v>11403</v>
      </c>
    </row>
    <row r="1119" spans="1:5" x14ac:dyDescent="0.25">
      <c r="A1119" s="641" t="s">
        <v>11259</v>
      </c>
      <c r="B1119" s="641" t="s">
        <v>9112</v>
      </c>
      <c r="C1119" s="641" t="s">
        <v>9113</v>
      </c>
      <c r="D1119" s="641" t="s">
        <v>11404</v>
      </c>
      <c r="E1119" s="641" t="s">
        <v>11405</v>
      </c>
    </row>
    <row r="1120" spans="1:5" x14ac:dyDescent="0.25">
      <c r="A1120" s="641" t="s">
        <v>11259</v>
      </c>
      <c r="B1120" s="641" t="s">
        <v>9112</v>
      </c>
      <c r="C1120" s="641" t="s">
        <v>9113</v>
      </c>
      <c r="D1120" s="641" t="s">
        <v>11406</v>
      </c>
      <c r="E1120" s="641" t="s">
        <v>11407</v>
      </c>
    </row>
    <row r="1121" spans="1:5" x14ac:dyDescent="0.25">
      <c r="A1121" s="641" t="s">
        <v>11259</v>
      </c>
      <c r="B1121" s="641" t="s">
        <v>9112</v>
      </c>
      <c r="C1121" s="641" t="s">
        <v>9113</v>
      </c>
      <c r="D1121" s="641" t="s">
        <v>11408</v>
      </c>
      <c r="E1121" s="641" t="s">
        <v>11409</v>
      </c>
    </row>
    <row r="1122" spans="1:5" x14ac:dyDescent="0.25">
      <c r="A1122" s="641" t="s">
        <v>11259</v>
      </c>
      <c r="B1122" s="641" t="s">
        <v>9112</v>
      </c>
      <c r="C1122" s="641" t="s">
        <v>9113</v>
      </c>
      <c r="D1122" s="641" t="s">
        <v>11410</v>
      </c>
      <c r="E1122" s="641" t="s">
        <v>11411</v>
      </c>
    </row>
    <row r="1123" spans="1:5" x14ac:dyDescent="0.25">
      <c r="A1123" s="641" t="s">
        <v>11259</v>
      </c>
      <c r="B1123" s="641" t="s">
        <v>9112</v>
      </c>
      <c r="C1123" s="641" t="s">
        <v>9113</v>
      </c>
      <c r="D1123" s="641" t="s">
        <v>11412</v>
      </c>
      <c r="E1123" s="641" t="s">
        <v>11413</v>
      </c>
    </row>
    <row r="1124" spans="1:5" x14ac:dyDescent="0.25">
      <c r="A1124" s="641" t="s">
        <v>11259</v>
      </c>
      <c r="B1124" s="641" t="s">
        <v>9112</v>
      </c>
      <c r="C1124" s="641" t="s">
        <v>9113</v>
      </c>
      <c r="D1124" s="641" t="s">
        <v>11414</v>
      </c>
      <c r="E1124" s="641" t="s">
        <v>11415</v>
      </c>
    </row>
    <row r="1125" spans="1:5" x14ac:dyDescent="0.25">
      <c r="A1125" s="641" t="s">
        <v>11259</v>
      </c>
      <c r="B1125" s="641" t="s">
        <v>9441</v>
      </c>
      <c r="C1125" s="641" t="s">
        <v>9442</v>
      </c>
      <c r="D1125" s="641" t="s">
        <v>11416</v>
      </c>
      <c r="E1125" s="641" t="s">
        <v>11417</v>
      </c>
    </row>
    <row r="1126" spans="1:5" x14ac:dyDescent="0.25">
      <c r="A1126" s="641" t="s">
        <v>11259</v>
      </c>
      <c r="B1126" s="641" t="s">
        <v>9441</v>
      </c>
      <c r="C1126" s="641" t="s">
        <v>9442</v>
      </c>
      <c r="D1126" s="641" t="s">
        <v>11418</v>
      </c>
      <c r="E1126" s="641" t="s">
        <v>11419</v>
      </c>
    </row>
    <row r="1127" spans="1:5" x14ac:dyDescent="0.25">
      <c r="A1127" s="641" t="s">
        <v>11259</v>
      </c>
      <c r="B1127" s="641" t="s">
        <v>9441</v>
      </c>
      <c r="C1127" s="641" t="s">
        <v>9442</v>
      </c>
      <c r="D1127" s="641" t="s">
        <v>11420</v>
      </c>
      <c r="E1127" s="641" t="s">
        <v>11421</v>
      </c>
    </row>
    <row r="1128" spans="1:5" x14ac:dyDescent="0.25">
      <c r="A1128" s="641" t="s">
        <v>11259</v>
      </c>
      <c r="B1128" s="641" t="s">
        <v>9441</v>
      </c>
      <c r="C1128" s="641" t="s">
        <v>9442</v>
      </c>
      <c r="D1128" s="641" t="s">
        <v>11422</v>
      </c>
      <c r="E1128" s="641" t="s">
        <v>11423</v>
      </c>
    </row>
    <row r="1129" spans="1:5" x14ac:dyDescent="0.25">
      <c r="A1129" s="641" t="s">
        <v>11259</v>
      </c>
      <c r="B1129" s="641" t="s">
        <v>9441</v>
      </c>
      <c r="C1129" s="641" t="s">
        <v>9442</v>
      </c>
      <c r="D1129" s="641" t="s">
        <v>11424</v>
      </c>
      <c r="E1129" s="641" t="s">
        <v>11425</v>
      </c>
    </row>
    <row r="1130" spans="1:5" x14ac:dyDescent="0.25">
      <c r="A1130" s="641" t="s">
        <v>11259</v>
      </c>
      <c r="B1130" s="641" t="s">
        <v>9441</v>
      </c>
      <c r="C1130" s="641" t="s">
        <v>9442</v>
      </c>
      <c r="D1130" s="641" t="s">
        <v>11426</v>
      </c>
      <c r="E1130" s="641" t="s">
        <v>11427</v>
      </c>
    </row>
    <row r="1131" spans="1:5" x14ac:dyDescent="0.25">
      <c r="A1131" s="641" t="s">
        <v>11259</v>
      </c>
      <c r="B1131" s="641" t="s">
        <v>9441</v>
      </c>
      <c r="C1131" s="641" t="s">
        <v>9442</v>
      </c>
      <c r="D1131" s="641" t="s">
        <v>11428</v>
      </c>
      <c r="E1131" s="641" t="s">
        <v>11429</v>
      </c>
    </row>
    <row r="1132" spans="1:5" x14ac:dyDescent="0.25">
      <c r="A1132" s="641" t="s">
        <v>11259</v>
      </c>
      <c r="B1132" s="641" t="s">
        <v>9441</v>
      </c>
      <c r="C1132" s="641" t="s">
        <v>9442</v>
      </c>
      <c r="D1132" s="641" t="s">
        <v>11430</v>
      </c>
      <c r="E1132" s="641" t="s">
        <v>11431</v>
      </c>
    </row>
    <row r="1133" spans="1:5" x14ac:dyDescent="0.25">
      <c r="A1133" s="641" t="s">
        <v>11259</v>
      </c>
      <c r="B1133" s="641" t="s">
        <v>9441</v>
      </c>
      <c r="C1133" s="641" t="s">
        <v>9442</v>
      </c>
      <c r="D1133" s="641" t="s">
        <v>11432</v>
      </c>
      <c r="E1133" s="641" t="s">
        <v>11433</v>
      </c>
    </row>
    <row r="1134" spans="1:5" x14ac:dyDescent="0.25">
      <c r="A1134" s="641" t="s">
        <v>11259</v>
      </c>
      <c r="B1134" s="641" t="s">
        <v>9441</v>
      </c>
      <c r="C1134" s="641" t="s">
        <v>9442</v>
      </c>
      <c r="D1134" s="641" t="s">
        <v>11434</v>
      </c>
      <c r="E1134" s="641" t="s">
        <v>11435</v>
      </c>
    </row>
    <row r="1135" spans="1:5" x14ac:dyDescent="0.25">
      <c r="A1135" s="641" t="s">
        <v>11259</v>
      </c>
      <c r="B1135" s="641" t="s">
        <v>9441</v>
      </c>
      <c r="C1135" s="641" t="s">
        <v>9442</v>
      </c>
      <c r="D1135" s="641" t="s">
        <v>11436</v>
      </c>
      <c r="E1135" s="641" t="s">
        <v>11437</v>
      </c>
    </row>
    <row r="1136" spans="1:5" x14ac:dyDescent="0.25">
      <c r="A1136" s="641" t="s">
        <v>11259</v>
      </c>
      <c r="B1136" s="641" t="s">
        <v>9441</v>
      </c>
      <c r="C1136" s="641" t="s">
        <v>9442</v>
      </c>
      <c r="D1136" s="641" t="s">
        <v>11438</v>
      </c>
      <c r="E1136" s="641" t="s">
        <v>11439</v>
      </c>
    </row>
    <row r="1137" spans="1:5" x14ac:dyDescent="0.25">
      <c r="A1137" s="641" t="s">
        <v>11259</v>
      </c>
      <c r="B1137" s="641" t="s">
        <v>9441</v>
      </c>
      <c r="C1137" s="641" t="s">
        <v>9442</v>
      </c>
      <c r="D1137" s="641" t="s">
        <v>11440</v>
      </c>
      <c r="E1137" s="641" t="s">
        <v>11441</v>
      </c>
    </row>
    <row r="1138" spans="1:5" x14ac:dyDescent="0.25">
      <c r="A1138" s="641" t="s">
        <v>11259</v>
      </c>
      <c r="B1138" s="641" t="s">
        <v>9441</v>
      </c>
      <c r="C1138" s="641" t="s">
        <v>9442</v>
      </c>
      <c r="D1138" s="641" t="s">
        <v>11442</v>
      </c>
      <c r="E1138" s="641" t="s">
        <v>11443</v>
      </c>
    </row>
    <row r="1139" spans="1:5" x14ac:dyDescent="0.25">
      <c r="A1139" s="641" t="s">
        <v>11259</v>
      </c>
      <c r="B1139" s="641" t="s">
        <v>9441</v>
      </c>
      <c r="C1139" s="641" t="s">
        <v>9442</v>
      </c>
      <c r="D1139" s="641" t="s">
        <v>11444</v>
      </c>
      <c r="E1139" s="641" t="s">
        <v>11445</v>
      </c>
    </row>
    <row r="1140" spans="1:5" x14ac:dyDescent="0.25">
      <c r="A1140" s="641" t="s">
        <v>11259</v>
      </c>
      <c r="B1140" s="641" t="s">
        <v>9441</v>
      </c>
      <c r="C1140" s="641" t="s">
        <v>9442</v>
      </c>
      <c r="D1140" s="641" t="s">
        <v>11446</v>
      </c>
      <c r="E1140" s="641" t="s">
        <v>11447</v>
      </c>
    </row>
    <row r="1141" spans="1:5" x14ac:dyDescent="0.25">
      <c r="A1141" s="641" t="s">
        <v>11259</v>
      </c>
      <c r="B1141" s="641" t="s">
        <v>9441</v>
      </c>
      <c r="C1141" s="641" t="s">
        <v>9442</v>
      </c>
      <c r="D1141" s="641" t="s">
        <v>11448</v>
      </c>
      <c r="E1141" s="641" t="s">
        <v>11449</v>
      </c>
    </row>
    <row r="1142" spans="1:5" x14ac:dyDescent="0.25">
      <c r="A1142" s="641" t="s">
        <v>11259</v>
      </c>
      <c r="B1142" s="641" t="s">
        <v>9441</v>
      </c>
      <c r="C1142" s="641" t="s">
        <v>9442</v>
      </c>
      <c r="D1142" s="641" t="s">
        <v>11450</v>
      </c>
      <c r="E1142" s="641" t="s">
        <v>11451</v>
      </c>
    </row>
    <row r="1143" spans="1:5" x14ac:dyDescent="0.25">
      <c r="A1143" s="641" t="s">
        <v>11259</v>
      </c>
      <c r="B1143" s="641" t="s">
        <v>9441</v>
      </c>
      <c r="C1143" s="641" t="s">
        <v>9442</v>
      </c>
      <c r="D1143" s="641" t="s">
        <v>11452</v>
      </c>
      <c r="E1143" s="641" t="s">
        <v>11453</v>
      </c>
    </row>
    <row r="1144" spans="1:5" x14ac:dyDescent="0.25">
      <c r="A1144" s="641" t="s">
        <v>11259</v>
      </c>
      <c r="B1144" s="641" t="s">
        <v>9441</v>
      </c>
      <c r="C1144" s="641" t="s">
        <v>9442</v>
      </c>
      <c r="D1144" s="641" t="s">
        <v>11454</v>
      </c>
      <c r="E1144" s="641" t="s">
        <v>11455</v>
      </c>
    </row>
    <row r="1145" spans="1:5" x14ac:dyDescent="0.25">
      <c r="A1145" s="641" t="s">
        <v>11259</v>
      </c>
      <c r="B1145" s="641" t="s">
        <v>9441</v>
      </c>
      <c r="C1145" s="641" t="s">
        <v>9442</v>
      </c>
      <c r="D1145" s="641" t="s">
        <v>11456</v>
      </c>
      <c r="E1145" s="641" t="s">
        <v>11457</v>
      </c>
    </row>
    <row r="1146" spans="1:5" x14ac:dyDescent="0.25">
      <c r="A1146" s="641" t="s">
        <v>11259</v>
      </c>
      <c r="B1146" s="641" t="s">
        <v>9441</v>
      </c>
      <c r="C1146" s="641" t="s">
        <v>9442</v>
      </c>
      <c r="D1146" s="641" t="s">
        <v>11458</v>
      </c>
      <c r="E1146" s="641" t="s">
        <v>11459</v>
      </c>
    </row>
    <row r="1147" spans="1:5" x14ac:dyDescent="0.25">
      <c r="A1147" s="641" t="s">
        <v>11259</v>
      </c>
      <c r="B1147" s="641" t="s">
        <v>9441</v>
      </c>
      <c r="C1147" s="641" t="s">
        <v>9442</v>
      </c>
      <c r="D1147" s="641" t="s">
        <v>11460</v>
      </c>
      <c r="E1147" s="641" t="s">
        <v>11461</v>
      </c>
    </row>
    <row r="1148" spans="1:5" x14ac:dyDescent="0.25">
      <c r="A1148" s="641" t="s">
        <v>11259</v>
      </c>
      <c r="B1148" s="641" t="s">
        <v>9441</v>
      </c>
      <c r="C1148" s="641" t="s">
        <v>9442</v>
      </c>
      <c r="D1148" s="641" t="s">
        <v>11462</v>
      </c>
      <c r="E1148" s="641" t="s">
        <v>11463</v>
      </c>
    </row>
    <row r="1149" spans="1:5" x14ac:dyDescent="0.25">
      <c r="A1149" s="641" t="s">
        <v>11259</v>
      </c>
      <c r="B1149" s="641" t="s">
        <v>9441</v>
      </c>
      <c r="C1149" s="641" t="s">
        <v>9442</v>
      </c>
      <c r="D1149" s="641" t="s">
        <v>11464</v>
      </c>
      <c r="E1149" s="641" t="s">
        <v>11465</v>
      </c>
    </row>
    <row r="1150" spans="1:5" x14ac:dyDescent="0.25">
      <c r="A1150" s="641" t="s">
        <v>11259</v>
      </c>
      <c r="B1150" s="641" t="s">
        <v>9441</v>
      </c>
      <c r="C1150" s="641" t="s">
        <v>9442</v>
      </c>
      <c r="D1150" s="641" t="s">
        <v>11466</v>
      </c>
      <c r="E1150" s="641" t="s">
        <v>11467</v>
      </c>
    </row>
    <row r="1151" spans="1:5" x14ac:dyDescent="0.25">
      <c r="A1151" s="641" t="s">
        <v>11259</v>
      </c>
      <c r="B1151" s="641" t="s">
        <v>9441</v>
      </c>
      <c r="C1151" s="641" t="s">
        <v>9442</v>
      </c>
      <c r="D1151" s="641" t="s">
        <v>11468</v>
      </c>
      <c r="E1151" s="641" t="s">
        <v>11469</v>
      </c>
    </row>
    <row r="1152" spans="1:5" x14ac:dyDescent="0.25">
      <c r="A1152" s="641" t="s">
        <v>11259</v>
      </c>
      <c r="B1152" s="641" t="s">
        <v>9441</v>
      </c>
      <c r="C1152" s="641" t="s">
        <v>9442</v>
      </c>
      <c r="D1152" s="641" t="s">
        <v>11470</v>
      </c>
      <c r="E1152" s="641" t="s">
        <v>11471</v>
      </c>
    </row>
    <row r="1153" spans="1:5" x14ac:dyDescent="0.25">
      <c r="A1153" s="641" t="s">
        <v>11259</v>
      </c>
      <c r="B1153" s="641" t="s">
        <v>9441</v>
      </c>
      <c r="C1153" s="641" t="s">
        <v>9442</v>
      </c>
      <c r="D1153" s="641" t="s">
        <v>11472</v>
      </c>
      <c r="E1153" s="641" t="s">
        <v>11473</v>
      </c>
    </row>
    <row r="1154" spans="1:5" x14ac:dyDescent="0.25">
      <c r="A1154" s="641" t="s">
        <v>11259</v>
      </c>
      <c r="B1154" s="641" t="s">
        <v>9441</v>
      </c>
      <c r="C1154" s="641" t="s">
        <v>9442</v>
      </c>
      <c r="D1154" s="641" t="s">
        <v>11474</v>
      </c>
      <c r="E1154" s="641" t="s">
        <v>11475</v>
      </c>
    </row>
    <row r="1155" spans="1:5" x14ac:dyDescent="0.25">
      <c r="A1155" s="641" t="s">
        <v>11259</v>
      </c>
      <c r="B1155" s="641" t="s">
        <v>9441</v>
      </c>
      <c r="C1155" s="641" t="s">
        <v>9442</v>
      </c>
      <c r="D1155" s="641" t="s">
        <v>11476</v>
      </c>
      <c r="E1155" s="641" t="s">
        <v>11477</v>
      </c>
    </row>
    <row r="1156" spans="1:5" x14ac:dyDescent="0.25">
      <c r="A1156" s="641" t="s">
        <v>11259</v>
      </c>
      <c r="B1156" s="641" t="s">
        <v>9441</v>
      </c>
      <c r="C1156" s="641" t="s">
        <v>9442</v>
      </c>
      <c r="D1156" s="641" t="s">
        <v>11478</v>
      </c>
      <c r="E1156" s="641" t="s">
        <v>11479</v>
      </c>
    </row>
    <row r="1157" spans="1:5" x14ac:dyDescent="0.25">
      <c r="A1157" s="641" t="s">
        <v>11259</v>
      </c>
      <c r="B1157" s="641" t="s">
        <v>9441</v>
      </c>
      <c r="C1157" s="641" t="s">
        <v>9442</v>
      </c>
      <c r="D1157" s="641" t="s">
        <v>11480</v>
      </c>
      <c r="E1157" s="641" t="s">
        <v>11481</v>
      </c>
    </row>
    <row r="1158" spans="1:5" x14ac:dyDescent="0.25">
      <c r="A1158" s="641" t="s">
        <v>11259</v>
      </c>
      <c r="B1158" s="641" t="s">
        <v>9441</v>
      </c>
      <c r="C1158" s="641" t="s">
        <v>9442</v>
      </c>
      <c r="D1158" s="641" t="s">
        <v>11482</v>
      </c>
      <c r="E1158" s="641" t="s">
        <v>11483</v>
      </c>
    </row>
    <row r="1159" spans="1:5" x14ac:dyDescent="0.25">
      <c r="A1159" s="641" t="s">
        <v>11259</v>
      </c>
      <c r="B1159" s="641" t="s">
        <v>9441</v>
      </c>
      <c r="C1159" s="641" t="s">
        <v>9442</v>
      </c>
      <c r="D1159" s="641" t="s">
        <v>11484</v>
      </c>
      <c r="E1159" s="641" t="s">
        <v>11485</v>
      </c>
    </row>
    <row r="1160" spans="1:5" x14ac:dyDescent="0.25">
      <c r="A1160" s="641" t="s">
        <v>11259</v>
      </c>
      <c r="B1160" s="641" t="s">
        <v>9441</v>
      </c>
      <c r="C1160" s="641" t="s">
        <v>9442</v>
      </c>
      <c r="D1160" s="641" t="s">
        <v>11486</v>
      </c>
      <c r="E1160" s="641" t="s">
        <v>11487</v>
      </c>
    </row>
    <row r="1161" spans="1:5" x14ac:dyDescent="0.25">
      <c r="A1161" s="641" t="s">
        <v>11259</v>
      </c>
      <c r="B1161" s="641" t="s">
        <v>9441</v>
      </c>
      <c r="C1161" s="641" t="s">
        <v>9442</v>
      </c>
      <c r="D1161" s="641" t="s">
        <v>11488</v>
      </c>
      <c r="E1161" s="641" t="s">
        <v>11489</v>
      </c>
    </row>
    <row r="1162" spans="1:5" x14ac:dyDescent="0.25">
      <c r="A1162" s="641" t="s">
        <v>11259</v>
      </c>
      <c r="B1162" s="641" t="s">
        <v>9441</v>
      </c>
      <c r="C1162" s="641" t="s">
        <v>9442</v>
      </c>
      <c r="D1162" s="641" t="s">
        <v>11490</v>
      </c>
      <c r="E1162" s="641" t="s">
        <v>11491</v>
      </c>
    </row>
    <row r="1163" spans="1:5" x14ac:dyDescent="0.25">
      <c r="A1163" s="641" t="s">
        <v>11259</v>
      </c>
      <c r="B1163" s="641" t="s">
        <v>9441</v>
      </c>
      <c r="C1163" s="641" t="s">
        <v>9442</v>
      </c>
      <c r="D1163" s="641" t="s">
        <v>11492</v>
      </c>
      <c r="E1163" s="641" t="s">
        <v>11493</v>
      </c>
    </row>
    <row r="1164" spans="1:5" x14ac:dyDescent="0.25">
      <c r="A1164" s="641" t="s">
        <v>11259</v>
      </c>
      <c r="B1164" s="641" t="s">
        <v>9441</v>
      </c>
      <c r="C1164" s="641" t="s">
        <v>9442</v>
      </c>
      <c r="D1164" s="641" t="s">
        <v>11494</v>
      </c>
      <c r="E1164" s="641" t="s">
        <v>11495</v>
      </c>
    </row>
    <row r="1165" spans="1:5" x14ac:dyDescent="0.25">
      <c r="A1165" s="641" t="s">
        <v>11259</v>
      </c>
      <c r="B1165" s="641" t="s">
        <v>9441</v>
      </c>
      <c r="C1165" s="641" t="s">
        <v>9442</v>
      </c>
      <c r="D1165" s="641" t="s">
        <v>11496</v>
      </c>
      <c r="E1165" s="641" t="s">
        <v>11497</v>
      </c>
    </row>
    <row r="1166" spans="1:5" x14ac:dyDescent="0.25">
      <c r="A1166" s="641" t="s">
        <v>11259</v>
      </c>
      <c r="B1166" s="641" t="s">
        <v>9441</v>
      </c>
      <c r="C1166" s="641" t="s">
        <v>9442</v>
      </c>
      <c r="D1166" s="641" t="s">
        <v>11498</v>
      </c>
      <c r="E1166" s="641" t="s">
        <v>11499</v>
      </c>
    </row>
    <row r="1167" spans="1:5" x14ac:dyDescent="0.25">
      <c r="A1167" s="641" t="s">
        <v>11259</v>
      </c>
      <c r="B1167" s="641" t="s">
        <v>9441</v>
      </c>
      <c r="C1167" s="641" t="s">
        <v>9442</v>
      </c>
      <c r="D1167" s="641" t="s">
        <v>11500</v>
      </c>
      <c r="E1167" s="641" t="s">
        <v>11501</v>
      </c>
    </row>
    <row r="1168" spans="1:5" x14ac:dyDescent="0.25">
      <c r="A1168" s="641" t="s">
        <v>11259</v>
      </c>
      <c r="B1168" s="641" t="s">
        <v>9441</v>
      </c>
      <c r="C1168" s="641" t="s">
        <v>9442</v>
      </c>
      <c r="D1168" s="641" t="s">
        <v>11502</v>
      </c>
      <c r="E1168" s="641" t="s">
        <v>11503</v>
      </c>
    </row>
    <row r="1169" spans="1:5" x14ac:dyDescent="0.25">
      <c r="A1169" s="641" t="s">
        <v>11259</v>
      </c>
      <c r="B1169" s="641" t="s">
        <v>9441</v>
      </c>
      <c r="C1169" s="641" t="s">
        <v>9442</v>
      </c>
      <c r="D1169" s="641" t="s">
        <v>11504</v>
      </c>
      <c r="E1169" s="641" t="s">
        <v>11505</v>
      </c>
    </row>
    <row r="1170" spans="1:5" x14ac:dyDescent="0.25">
      <c r="A1170" s="641" t="s">
        <v>11259</v>
      </c>
      <c r="B1170" s="641" t="s">
        <v>9441</v>
      </c>
      <c r="C1170" s="641" t="s">
        <v>9442</v>
      </c>
      <c r="D1170" s="641" t="s">
        <v>11506</v>
      </c>
      <c r="E1170" s="641" t="s">
        <v>11507</v>
      </c>
    </row>
    <row r="1171" spans="1:5" x14ac:dyDescent="0.25">
      <c r="A1171" s="641" t="s">
        <v>11259</v>
      </c>
      <c r="B1171" s="641" t="s">
        <v>9441</v>
      </c>
      <c r="C1171" s="641" t="s">
        <v>9442</v>
      </c>
      <c r="D1171" s="641" t="s">
        <v>11508</v>
      </c>
      <c r="E1171" s="641" t="s">
        <v>11509</v>
      </c>
    </row>
    <row r="1172" spans="1:5" x14ac:dyDescent="0.25">
      <c r="A1172" s="641" t="s">
        <v>11259</v>
      </c>
      <c r="B1172" s="641" t="s">
        <v>9441</v>
      </c>
      <c r="C1172" s="641" t="s">
        <v>9442</v>
      </c>
      <c r="D1172" s="641" t="s">
        <v>11510</v>
      </c>
      <c r="E1172" s="641" t="s">
        <v>11511</v>
      </c>
    </row>
    <row r="1173" spans="1:5" x14ac:dyDescent="0.25">
      <c r="A1173" s="641" t="s">
        <v>11259</v>
      </c>
      <c r="B1173" s="641" t="s">
        <v>11512</v>
      </c>
      <c r="C1173" s="641" t="s">
        <v>11513</v>
      </c>
      <c r="D1173" s="641" t="s">
        <v>11514</v>
      </c>
      <c r="E1173" s="641" t="s">
        <v>11515</v>
      </c>
    </row>
    <row r="1174" spans="1:5" x14ac:dyDescent="0.25">
      <c r="A1174" s="641" t="s">
        <v>11259</v>
      </c>
      <c r="B1174" s="641" t="s">
        <v>11512</v>
      </c>
      <c r="C1174" s="641" t="s">
        <v>11513</v>
      </c>
      <c r="D1174" s="641" t="s">
        <v>11516</v>
      </c>
      <c r="E1174" s="641" t="s">
        <v>11517</v>
      </c>
    </row>
    <row r="1175" spans="1:5" x14ac:dyDescent="0.25">
      <c r="A1175" s="641" t="s">
        <v>11259</v>
      </c>
      <c r="B1175" s="641" t="s">
        <v>11512</v>
      </c>
      <c r="C1175" s="641" t="s">
        <v>11513</v>
      </c>
      <c r="D1175" s="641" t="s">
        <v>11518</v>
      </c>
      <c r="E1175" s="641" t="s">
        <v>11519</v>
      </c>
    </row>
    <row r="1176" spans="1:5" x14ac:dyDescent="0.25">
      <c r="A1176" s="641" t="s">
        <v>11259</v>
      </c>
      <c r="B1176" s="641" t="s">
        <v>11512</v>
      </c>
      <c r="C1176" s="641" t="s">
        <v>11513</v>
      </c>
      <c r="D1176" s="641" t="s">
        <v>11520</v>
      </c>
      <c r="E1176" s="641" t="s">
        <v>11521</v>
      </c>
    </row>
    <row r="1177" spans="1:5" x14ac:dyDescent="0.25">
      <c r="A1177" s="641" t="s">
        <v>11259</v>
      </c>
      <c r="B1177" s="641" t="s">
        <v>11512</v>
      </c>
      <c r="C1177" s="641" t="s">
        <v>11513</v>
      </c>
      <c r="D1177" s="641" t="s">
        <v>11522</v>
      </c>
      <c r="E1177" s="641" t="s">
        <v>11523</v>
      </c>
    </row>
    <row r="1178" spans="1:5" x14ac:dyDescent="0.25">
      <c r="A1178" s="641" t="s">
        <v>11259</v>
      </c>
      <c r="B1178" s="641" t="s">
        <v>11512</v>
      </c>
      <c r="C1178" s="641" t="s">
        <v>11513</v>
      </c>
      <c r="D1178" s="641" t="s">
        <v>11524</v>
      </c>
      <c r="E1178" s="641" t="s">
        <v>11525</v>
      </c>
    </row>
    <row r="1179" spans="1:5" x14ac:dyDescent="0.25">
      <c r="A1179" s="641" t="s">
        <v>11259</v>
      </c>
      <c r="B1179" s="641" t="s">
        <v>11512</v>
      </c>
      <c r="C1179" s="641" t="s">
        <v>11513</v>
      </c>
      <c r="D1179" s="641" t="s">
        <v>11526</v>
      </c>
      <c r="E1179" s="641" t="s">
        <v>11527</v>
      </c>
    </row>
    <row r="1180" spans="1:5" x14ac:dyDescent="0.25">
      <c r="A1180" s="641" t="s">
        <v>11259</v>
      </c>
      <c r="B1180" s="641" t="s">
        <v>11512</v>
      </c>
      <c r="C1180" s="641" t="s">
        <v>11513</v>
      </c>
      <c r="D1180" s="641" t="s">
        <v>11528</v>
      </c>
      <c r="E1180" s="641" t="s">
        <v>11529</v>
      </c>
    </row>
    <row r="1181" spans="1:5" x14ac:dyDescent="0.25">
      <c r="A1181" s="641" t="s">
        <v>11259</v>
      </c>
      <c r="B1181" s="641" t="s">
        <v>11512</v>
      </c>
      <c r="C1181" s="641" t="s">
        <v>11513</v>
      </c>
      <c r="D1181" s="641" t="s">
        <v>11530</v>
      </c>
      <c r="E1181" s="641" t="s">
        <v>11531</v>
      </c>
    </row>
    <row r="1182" spans="1:5" x14ac:dyDescent="0.25">
      <c r="A1182" s="641" t="s">
        <v>11259</v>
      </c>
      <c r="B1182" s="641" t="s">
        <v>11512</v>
      </c>
      <c r="C1182" s="641" t="s">
        <v>11513</v>
      </c>
      <c r="D1182" s="641" t="s">
        <v>11532</v>
      </c>
      <c r="E1182" s="641" t="s">
        <v>11533</v>
      </c>
    </row>
    <row r="1183" spans="1:5" x14ac:dyDescent="0.25">
      <c r="A1183" s="641" t="s">
        <v>11259</v>
      </c>
      <c r="B1183" s="641" t="s">
        <v>11512</v>
      </c>
      <c r="C1183" s="641" t="s">
        <v>11513</v>
      </c>
      <c r="D1183" s="641" t="s">
        <v>11534</v>
      </c>
      <c r="E1183" s="641" t="s">
        <v>11535</v>
      </c>
    </row>
    <row r="1184" spans="1:5" x14ac:dyDescent="0.25">
      <c r="A1184" s="641" t="s">
        <v>11259</v>
      </c>
      <c r="B1184" s="641" t="s">
        <v>11512</v>
      </c>
      <c r="C1184" s="641" t="s">
        <v>11513</v>
      </c>
      <c r="D1184" s="641" t="s">
        <v>11536</v>
      </c>
      <c r="E1184" s="641" t="s">
        <v>11537</v>
      </c>
    </row>
    <row r="1185" spans="1:5" x14ac:dyDescent="0.25">
      <c r="A1185" s="641" t="s">
        <v>11259</v>
      </c>
      <c r="B1185" s="641" t="s">
        <v>11512</v>
      </c>
      <c r="C1185" s="641" t="s">
        <v>11513</v>
      </c>
      <c r="D1185" s="641" t="s">
        <v>11538</v>
      </c>
      <c r="E1185" s="641" t="s">
        <v>11539</v>
      </c>
    </row>
    <row r="1186" spans="1:5" x14ac:dyDescent="0.25">
      <c r="A1186" s="641" t="s">
        <v>11259</v>
      </c>
      <c r="B1186" s="641" t="s">
        <v>11512</v>
      </c>
      <c r="C1186" s="641" t="s">
        <v>11513</v>
      </c>
      <c r="D1186" s="641" t="s">
        <v>11540</v>
      </c>
      <c r="E1186" s="641" t="s">
        <v>11541</v>
      </c>
    </row>
    <row r="1187" spans="1:5" x14ac:dyDescent="0.25">
      <c r="A1187" s="641" t="s">
        <v>11259</v>
      </c>
      <c r="B1187" s="641" t="s">
        <v>11512</v>
      </c>
      <c r="C1187" s="641" t="s">
        <v>11513</v>
      </c>
      <c r="D1187" s="641" t="s">
        <v>11542</v>
      </c>
      <c r="E1187" s="641" t="s">
        <v>11543</v>
      </c>
    </row>
    <row r="1188" spans="1:5" x14ac:dyDescent="0.25">
      <c r="A1188" s="641" t="s">
        <v>11259</v>
      </c>
      <c r="B1188" s="641" t="s">
        <v>11512</v>
      </c>
      <c r="C1188" s="641" t="s">
        <v>11513</v>
      </c>
      <c r="D1188" s="641" t="s">
        <v>11544</v>
      </c>
      <c r="E1188" s="641" t="s">
        <v>11545</v>
      </c>
    </row>
    <row r="1189" spans="1:5" x14ac:dyDescent="0.25">
      <c r="A1189" s="641" t="s">
        <v>11259</v>
      </c>
      <c r="B1189" s="641" t="s">
        <v>11512</v>
      </c>
      <c r="C1189" s="641" t="s">
        <v>11513</v>
      </c>
      <c r="D1189" s="641" t="s">
        <v>11546</v>
      </c>
      <c r="E1189" s="641" t="s">
        <v>11547</v>
      </c>
    </row>
    <row r="1190" spans="1:5" x14ac:dyDescent="0.25">
      <c r="A1190" s="641" t="s">
        <v>11259</v>
      </c>
      <c r="B1190" s="641" t="s">
        <v>11512</v>
      </c>
      <c r="C1190" s="641" t="s">
        <v>11513</v>
      </c>
      <c r="D1190" s="641" t="s">
        <v>11548</v>
      </c>
      <c r="E1190" s="641" t="s">
        <v>11549</v>
      </c>
    </row>
    <row r="1191" spans="1:5" x14ac:dyDescent="0.25">
      <c r="A1191" s="641" t="s">
        <v>11259</v>
      </c>
      <c r="B1191" s="641" t="s">
        <v>11512</v>
      </c>
      <c r="C1191" s="641" t="s">
        <v>11513</v>
      </c>
      <c r="D1191" s="641" t="s">
        <v>11550</v>
      </c>
      <c r="E1191" s="641" t="s">
        <v>11551</v>
      </c>
    </row>
    <row r="1192" spans="1:5" x14ac:dyDescent="0.25">
      <c r="A1192" s="641" t="s">
        <v>11259</v>
      </c>
      <c r="B1192" s="641" t="s">
        <v>11512</v>
      </c>
      <c r="C1192" s="641" t="s">
        <v>11513</v>
      </c>
      <c r="D1192" s="641" t="s">
        <v>11552</v>
      </c>
      <c r="E1192" s="641" t="s">
        <v>11553</v>
      </c>
    </row>
    <row r="1193" spans="1:5" x14ac:dyDescent="0.25">
      <c r="A1193" s="641" t="s">
        <v>11259</v>
      </c>
      <c r="B1193" s="641" t="s">
        <v>11512</v>
      </c>
      <c r="C1193" s="641" t="s">
        <v>11513</v>
      </c>
      <c r="D1193" s="641" t="s">
        <v>11554</v>
      </c>
      <c r="E1193" s="641" t="s">
        <v>11555</v>
      </c>
    </row>
    <row r="1194" spans="1:5" x14ac:dyDescent="0.25">
      <c r="A1194" s="641" t="s">
        <v>11259</v>
      </c>
      <c r="B1194" s="641" t="s">
        <v>11512</v>
      </c>
      <c r="C1194" s="641" t="s">
        <v>11513</v>
      </c>
      <c r="D1194" s="641" t="s">
        <v>11556</v>
      </c>
      <c r="E1194" s="641" t="s">
        <v>11557</v>
      </c>
    </row>
    <row r="1195" spans="1:5" x14ac:dyDescent="0.25">
      <c r="A1195" s="641" t="s">
        <v>11259</v>
      </c>
      <c r="B1195" s="641" t="s">
        <v>11512</v>
      </c>
      <c r="C1195" s="641" t="s">
        <v>11513</v>
      </c>
      <c r="D1195" s="641" t="s">
        <v>11558</v>
      </c>
      <c r="E1195" s="641" t="s">
        <v>11559</v>
      </c>
    </row>
    <row r="1196" spans="1:5" x14ac:dyDescent="0.25">
      <c r="A1196" s="641" t="s">
        <v>11259</v>
      </c>
      <c r="B1196" s="641" t="s">
        <v>11512</v>
      </c>
      <c r="C1196" s="641" t="s">
        <v>11513</v>
      </c>
      <c r="D1196" s="641" t="s">
        <v>11560</v>
      </c>
      <c r="E1196" s="641" t="s">
        <v>11561</v>
      </c>
    </row>
    <row r="1197" spans="1:5" x14ac:dyDescent="0.25">
      <c r="A1197" s="641" t="s">
        <v>11259</v>
      </c>
      <c r="B1197" s="641" t="s">
        <v>11512</v>
      </c>
      <c r="C1197" s="641" t="s">
        <v>11513</v>
      </c>
      <c r="D1197" s="641" t="s">
        <v>11562</v>
      </c>
      <c r="E1197" s="641" t="s">
        <v>11563</v>
      </c>
    </row>
    <row r="1198" spans="1:5" x14ac:dyDescent="0.25">
      <c r="A1198" s="641" t="s">
        <v>11259</v>
      </c>
      <c r="B1198" s="641" t="s">
        <v>11512</v>
      </c>
      <c r="C1198" s="641" t="s">
        <v>11513</v>
      </c>
      <c r="D1198" s="641" t="s">
        <v>11564</v>
      </c>
      <c r="E1198" s="641" t="s">
        <v>11565</v>
      </c>
    </row>
    <row r="1199" spans="1:5" x14ac:dyDescent="0.25">
      <c r="A1199" s="641" t="s">
        <v>11259</v>
      </c>
      <c r="B1199" s="641" t="s">
        <v>11512</v>
      </c>
      <c r="C1199" s="641" t="s">
        <v>11513</v>
      </c>
      <c r="D1199" s="641" t="s">
        <v>11566</v>
      </c>
      <c r="E1199" s="641" t="s">
        <v>11567</v>
      </c>
    </row>
    <row r="1200" spans="1:5" x14ac:dyDescent="0.25">
      <c r="A1200" s="641" t="s">
        <v>11259</v>
      </c>
      <c r="B1200" s="641" t="s">
        <v>11512</v>
      </c>
      <c r="C1200" s="641" t="s">
        <v>11513</v>
      </c>
      <c r="D1200" s="641" t="s">
        <v>11568</v>
      </c>
      <c r="E1200" s="641" t="s">
        <v>11569</v>
      </c>
    </row>
    <row r="1201" spans="1:5" x14ac:dyDescent="0.25">
      <c r="A1201" s="641" t="s">
        <v>11259</v>
      </c>
      <c r="B1201" s="641" t="s">
        <v>11512</v>
      </c>
      <c r="C1201" s="641" t="s">
        <v>11513</v>
      </c>
      <c r="D1201" s="641" t="s">
        <v>11570</v>
      </c>
      <c r="E1201" s="641" t="s">
        <v>11571</v>
      </c>
    </row>
    <row r="1202" spans="1:5" x14ac:dyDescent="0.25">
      <c r="A1202" s="641" t="s">
        <v>11259</v>
      </c>
      <c r="B1202" s="641" t="s">
        <v>11512</v>
      </c>
      <c r="C1202" s="641" t="s">
        <v>11513</v>
      </c>
      <c r="D1202" s="641" t="s">
        <v>11572</v>
      </c>
      <c r="E1202" s="641" t="s">
        <v>11573</v>
      </c>
    </row>
    <row r="1203" spans="1:5" x14ac:dyDescent="0.25">
      <c r="A1203" s="641" t="s">
        <v>11259</v>
      </c>
      <c r="B1203" s="641" t="s">
        <v>11512</v>
      </c>
      <c r="C1203" s="641" t="s">
        <v>11513</v>
      </c>
      <c r="D1203" s="641" t="s">
        <v>11574</v>
      </c>
      <c r="E1203" s="641" t="s">
        <v>11575</v>
      </c>
    </row>
    <row r="1204" spans="1:5" x14ac:dyDescent="0.25">
      <c r="A1204" s="641" t="s">
        <v>11259</v>
      </c>
      <c r="B1204" s="641" t="s">
        <v>11512</v>
      </c>
      <c r="C1204" s="641" t="s">
        <v>11513</v>
      </c>
      <c r="D1204" s="641" t="s">
        <v>11576</v>
      </c>
      <c r="E1204" s="641" t="s">
        <v>11577</v>
      </c>
    </row>
    <row r="1205" spans="1:5" x14ac:dyDescent="0.25">
      <c r="A1205" s="641" t="s">
        <v>11259</v>
      </c>
      <c r="B1205" s="641" t="s">
        <v>11512</v>
      </c>
      <c r="C1205" s="641" t="s">
        <v>11513</v>
      </c>
      <c r="D1205" s="641" t="s">
        <v>11578</v>
      </c>
      <c r="E1205" s="641" t="s">
        <v>11579</v>
      </c>
    </row>
    <row r="1206" spans="1:5" x14ac:dyDescent="0.25">
      <c r="A1206" s="641" t="s">
        <v>11259</v>
      </c>
      <c r="B1206" s="641" t="s">
        <v>11512</v>
      </c>
      <c r="C1206" s="641" t="s">
        <v>11513</v>
      </c>
      <c r="D1206" s="641" t="s">
        <v>11580</v>
      </c>
      <c r="E1206" s="641" t="s">
        <v>11581</v>
      </c>
    </row>
    <row r="1207" spans="1:5" x14ac:dyDescent="0.25">
      <c r="A1207" s="641" t="s">
        <v>11259</v>
      </c>
      <c r="B1207" s="641" t="s">
        <v>11512</v>
      </c>
      <c r="C1207" s="641" t="s">
        <v>11513</v>
      </c>
      <c r="D1207" s="641" t="s">
        <v>11582</v>
      </c>
      <c r="E1207" s="641" t="s">
        <v>11583</v>
      </c>
    </row>
    <row r="1208" spans="1:5" x14ac:dyDescent="0.25">
      <c r="A1208" s="641" t="s">
        <v>11259</v>
      </c>
      <c r="B1208" s="641" t="s">
        <v>11512</v>
      </c>
      <c r="C1208" s="641" t="s">
        <v>11513</v>
      </c>
      <c r="D1208" s="641" t="s">
        <v>11584</v>
      </c>
      <c r="E1208" s="641" t="s">
        <v>11585</v>
      </c>
    </row>
    <row r="1209" spans="1:5" x14ac:dyDescent="0.25">
      <c r="A1209" s="641" t="s">
        <v>11259</v>
      </c>
      <c r="B1209" s="641" t="s">
        <v>11512</v>
      </c>
      <c r="C1209" s="641" t="s">
        <v>11513</v>
      </c>
      <c r="D1209" s="641" t="s">
        <v>11586</v>
      </c>
      <c r="E1209" s="641" t="s">
        <v>11587</v>
      </c>
    </row>
    <row r="1210" spans="1:5" x14ac:dyDescent="0.25">
      <c r="A1210" s="641" t="s">
        <v>11259</v>
      </c>
      <c r="B1210" s="641" t="s">
        <v>11512</v>
      </c>
      <c r="C1210" s="641" t="s">
        <v>11513</v>
      </c>
      <c r="D1210" s="641" t="s">
        <v>11588</v>
      </c>
      <c r="E1210" s="641" t="s">
        <v>11589</v>
      </c>
    </row>
    <row r="1211" spans="1:5" x14ac:dyDescent="0.25">
      <c r="A1211" s="641" t="s">
        <v>11259</v>
      </c>
      <c r="B1211" s="641" t="s">
        <v>11512</v>
      </c>
      <c r="C1211" s="641" t="s">
        <v>11513</v>
      </c>
      <c r="D1211" s="641" t="s">
        <v>11590</v>
      </c>
      <c r="E1211" s="641" t="s">
        <v>11591</v>
      </c>
    </row>
    <row r="1212" spans="1:5" x14ac:dyDescent="0.25">
      <c r="A1212" s="641" t="s">
        <v>11259</v>
      </c>
      <c r="B1212" s="641" t="s">
        <v>11512</v>
      </c>
      <c r="C1212" s="641" t="s">
        <v>11513</v>
      </c>
      <c r="D1212" s="641" t="s">
        <v>11592</v>
      </c>
      <c r="E1212" s="641" t="s">
        <v>11593</v>
      </c>
    </row>
    <row r="1213" spans="1:5" x14ac:dyDescent="0.25">
      <c r="A1213" s="641" t="s">
        <v>11259</v>
      </c>
      <c r="B1213" s="641" t="s">
        <v>11512</v>
      </c>
      <c r="C1213" s="641" t="s">
        <v>11513</v>
      </c>
      <c r="D1213" s="641" t="s">
        <v>11594</v>
      </c>
      <c r="E1213" s="641" t="s">
        <v>11595</v>
      </c>
    </row>
    <row r="1214" spans="1:5" x14ac:dyDescent="0.25">
      <c r="A1214" s="641" t="s">
        <v>11259</v>
      </c>
      <c r="B1214" s="641" t="s">
        <v>11512</v>
      </c>
      <c r="C1214" s="641" t="s">
        <v>11513</v>
      </c>
      <c r="D1214" s="641" t="s">
        <v>11596</v>
      </c>
      <c r="E1214" s="641" t="s">
        <v>11597</v>
      </c>
    </row>
    <row r="1215" spans="1:5" x14ac:dyDescent="0.25">
      <c r="A1215" s="641" t="s">
        <v>11259</v>
      </c>
      <c r="B1215" s="641" t="s">
        <v>11512</v>
      </c>
      <c r="C1215" s="641" t="s">
        <v>11513</v>
      </c>
      <c r="D1215" s="641" t="s">
        <v>11598</v>
      </c>
      <c r="E1215" s="641" t="s">
        <v>11599</v>
      </c>
    </row>
    <row r="1216" spans="1:5" x14ac:dyDescent="0.25">
      <c r="A1216" s="641" t="s">
        <v>11259</v>
      </c>
      <c r="B1216" s="641" t="s">
        <v>11512</v>
      </c>
      <c r="C1216" s="641" t="s">
        <v>11513</v>
      </c>
      <c r="D1216" s="641" t="s">
        <v>11600</v>
      </c>
      <c r="E1216" s="641" t="s">
        <v>11601</v>
      </c>
    </row>
    <row r="1217" spans="1:5" x14ac:dyDescent="0.25">
      <c r="A1217" s="641" t="s">
        <v>11259</v>
      </c>
      <c r="B1217" s="641" t="s">
        <v>11512</v>
      </c>
      <c r="C1217" s="641" t="s">
        <v>11513</v>
      </c>
      <c r="D1217" s="641" t="s">
        <v>11602</v>
      </c>
      <c r="E1217" s="641" t="s">
        <v>11603</v>
      </c>
    </row>
    <row r="1218" spans="1:5" x14ac:dyDescent="0.25">
      <c r="A1218" s="641" t="s">
        <v>11259</v>
      </c>
      <c r="B1218" s="641" t="s">
        <v>11512</v>
      </c>
      <c r="C1218" s="641" t="s">
        <v>11513</v>
      </c>
      <c r="D1218" s="641" t="s">
        <v>11604</v>
      </c>
      <c r="E1218" s="641" t="s">
        <v>11605</v>
      </c>
    </row>
    <row r="1219" spans="1:5" x14ac:dyDescent="0.25">
      <c r="A1219" s="641" t="s">
        <v>11259</v>
      </c>
      <c r="B1219" s="641" t="s">
        <v>11512</v>
      </c>
      <c r="C1219" s="641" t="s">
        <v>11513</v>
      </c>
      <c r="D1219" s="641" t="s">
        <v>11606</v>
      </c>
      <c r="E1219" s="641" t="s">
        <v>11607</v>
      </c>
    </row>
    <row r="1220" spans="1:5" x14ac:dyDescent="0.25">
      <c r="A1220" s="641" t="s">
        <v>11259</v>
      </c>
      <c r="B1220" s="641" t="s">
        <v>11512</v>
      </c>
      <c r="C1220" s="641" t="s">
        <v>11513</v>
      </c>
      <c r="D1220" s="641" t="s">
        <v>11608</v>
      </c>
      <c r="E1220" s="641" t="s">
        <v>11609</v>
      </c>
    </row>
    <row r="1221" spans="1:5" x14ac:dyDescent="0.25">
      <c r="A1221" s="641" t="s">
        <v>11259</v>
      </c>
      <c r="B1221" s="641" t="s">
        <v>11512</v>
      </c>
      <c r="C1221" s="641" t="s">
        <v>11513</v>
      </c>
      <c r="D1221" s="641" t="s">
        <v>11610</v>
      </c>
      <c r="E1221" s="641" t="s">
        <v>11611</v>
      </c>
    </row>
    <row r="1222" spans="1:5" x14ac:dyDescent="0.25">
      <c r="A1222" s="641" t="s">
        <v>11259</v>
      </c>
      <c r="B1222" s="641" t="s">
        <v>11512</v>
      </c>
      <c r="C1222" s="641" t="s">
        <v>11513</v>
      </c>
      <c r="D1222" s="641" t="s">
        <v>11612</v>
      </c>
      <c r="E1222" s="641" t="s">
        <v>11613</v>
      </c>
    </row>
    <row r="1223" spans="1:5" x14ac:dyDescent="0.25">
      <c r="A1223" s="641" t="s">
        <v>11259</v>
      </c>
      <c r="B1223" s="641" t="s">
        <v>11512</v>
      </c>
      <c r="C1223" s="641" t="s">
        <v>11513</v>
      </c>
      <c r="D1223" s="641" t="s">
        <v>11614</v>
      </c>
      <c r="E1223" s="641" t="s">
        <v>11615</v>
      </c>
    </row>
    <row r="1224" spans="1:5" x14ac:dyDescent="0.25">
      <c r="A1224" s="641" t="s">
        <v>11259</v>
      </c>
      <c r="B1224" s="641" t="s">
        <v>11512</v>
      </c>
      <c r="C1224" s="641" t="s">
        <v>11513</v>
      </c>
      <c r="D1224" s="641" t="s">
        <v>11616</v>
      </c>
      <c r="E1224" s="641" t="s">
        <v>11617</v>
      </c>
    </row>
    <row r="1225" spans="1:5" x14ac:dyDescent="0.25">
      <c r="A1225" s="641" t="s">
        <v>11259</v>
      </c>
      <c r="B1225" s="641" t="s">
        <v>11512</v>
      </c>
      <c r="C1225" s="641" t="s">
        <v>11513</v>
      </c>
      <c r="D1225" s="641" t="s">
        <v>11618</v>
      </c>
      <c r="E1225" s="641" t="s">
        <v>11619</v>
      </c>
    </row>
    <row r="1226" spans="1:5" x14ac:dyDescent="0.25">
      <c r="A1226" s="641" t="s">
        <v>11259</v>
      </c>
      <c r="B1226" s="641" t="s">
        <v>11512</v>
      </c>
      <c r="C1226" s="641" t="s">
        <v>11513</v>
      </c>
      <c r="D1226" s="641" t="s">
        <v>11620</v>
      </c>
      <c r="E1226" s="641" t="s">
        <v>11621</v>
      </c>
    </row>
    <row r="1227" spans="1:5" x14ac:dyDescent="0.25">
      <c r="A1227" s="641" t="s">
        <v>11259</v>
      </c>
      <c r="B1227" s="641" t="s">
        <v>11512</v>
      </c>
      <c r="C1227" s="641" t="s">
        <v>11513</v>
      </c>
      <c r="D1227" s="641" t="s">
        <v>11622</v>
      </c>
      <c r="E1227" s="641" t="s">
        <v>11623</v>
      </c>
    </row>
    <row r="1228" spans="1:5" x14ac:dyDescent="0.25">
      <c r="A1228" s="641" t="s">
        <v>11259</v>
      </c>
      <c r="B1228" s="641" t="s">
        <v>11512</v>
      </c>
      <c r="C1228" s="641" t="s">
        <v>11513</v>
      </c>
      <c r="D1228" s="641" t="s">
        <v>11624</v>
      </c>
      <c r="E1228" s="641" t="s">
        <v>11625</v>
      </c>
    </row>
    <row r="1229" spans="1:5" x14ac:dyDescent="0.25">
      <c r="A1229" s="641" t="s">
        <v>11259</v>
      </c>
      <c r="B1229" s="641" t="s">
        <v>11512</v>
      </c>
      <c r="C1229" s="641" t="s">
        <v>11513</v>
      </c>
      <c r="D1229" s="641" t="s">
        <v>11626</v>
      </c>
      <c r="E1229" s="641" t="s">
        <v>11627</v>
      </c>
    </row>
    <row r="1230" spans="1:5" x14ac:dyDescent="0.25">
      <c r="A1230" s="641" t="s">
        <v>11259</v>
      </c>
      <c r="B1230" s="641" t="s">
        <v>11512</v>
      </c>
      <c r="C1230" s="641" t="s">
        <v>11513</v>
      </c>
      <c r="D1230" s="641" t="s">
        <v>11628</v>
      </c>
      <c r="E1230" s="641" t="s">
        <v>11629</v>
      </c>
    </row>
    <row r="1231" spans="1:5" x14ac:dyDescent="0.25">
      <c r="A1231" s="641" t="s">
        <v>11259</v>
      </c>
      <c r="B1231" s="641" t="s">
        <v>11512</v>
      </c>
      <c r="C1231" s="641" t="s">
        <v>11513</v>
      </c>
      <c r="D1231" s="641" t="s">
        <v>11630</v>
      </c>
      <c r="E1231" s="641" t="s">
        <v>11631</v>
      </c>
    </row>
    <row r="1232" spans="1:5" x14ac:dyDescent="0.25">
      <c r="A1232" s="641" t="s">
        <v>11259</v>
      </c>
      <c r="B1232" s="641" t="s">
        <v>11512</v>
      </c>
      <c r="C1232" s="641" t="s">
        <v>11513</v>
      </c>
      <c r="D1232" s="641" t="s">
        <v>11632</v>
      </c>
      <c r="E1232" s="641" t="s">
        <v>11633</v>
      </c>
    </row>
    <row r="1233" spans="1:5" x14ac:dyDescent="0.25">
      <c r="A1233" s="641" t="s">
        <v>11259</v>
      </c>
      <c r="B1233" s="641" t="s">
        <v>11512</v>
      </c>
      <c r="C1233" s="641" t="s">
        <v>11513</v>
      </c>
      <c r="D1233" s="641" t="s">
        <v>11634</v>
      </c>
      <c r="E1233" s="641" t="s">
        <v>11635</v>
      </c>
    </row>
    <row r="1234" spans="1:5" x14ac:dyDescent="0.25">
      <c r="A1234" s="641" t="s">
        <v>11259</v>
      </c>
      <c r="B1234" s="641" t="s">
        <v>11512</v>
      </c>
      <c r="C1234" s="641" t="s">
        <v>11513</v>
      </c>
      <c r="D1234" s="641" t="s">
        <v>11636</v>
      </c>
      <c r="E1234" s="641" t="s">
        <v>11637</v>
      </c>
    </row>
    <row r="1235" spans="1:5" x14ac:dyDescent="0.25">
      <c r="A1235" s="641" t="s">
        <v>11259</v>
      </c>
      <c r="B1235" s="641" t="s">
        <v>11512</v>
      </c>
      <c r="C1235" s="641" t="s">
        <v>11513</v>
      </c>
      <c r="D1235" s="641" t="s">
        <v>11638</v>
      </c>
      <c r="E1235" s="641" t="s">
        <v>11639</v>
      </c>
    </row>
    <row r="1236" spans="1:5" x14ac:dyDescent="0.25">
      <c r="A1236" s="641" t="s">
        <v>11259</v>
      </c>
      <c r="B1236" s="641" t="s">
        <v>11512</v>
      </c>
      <c r="C1236" s="641" t="s">
        <v>11513</v>
      </c>
      <c r="D1236" s="641" t="s">
        <v>11640</v>
      </c>
      <c r="E1236" s="641" t="s">
        <v>11641</v>
      </c>
    </row>
    <row r="1237" spans="1:5" x14ac:dyDescent="0.25">
      <c r="A1237" s="641" t="s">
        <v>11259</v>
      </c>
      <c r="B1237" s="641" t="s">
        <v>11512</v>
      </c>
      <c r="C1237" s="641" t="s">
        <v>11513</v>
      </c>
      <c r="D1237" s="641" t="s">
        <v>11642</v>
      </c>
      <c r="E1237" s="641" t="s">
        <v>11643</v>
      </c>
    </row>
    <row r="1238" spans="1:5" x14ac:dyDescent="0.25">
      <c r="A1238" s="641" t="s">
        <v>11259</v>
      </c>
      <c r="B1238" s="641" t="s">
        <v>11512</v>
      </c>
      <c r="C1238" s="641" t="s">
        <v>11513</v>
      </c>
      <c r="D1238" s="641" t="s">
        <v>11644</v>
      </c>
      <c r="E1238" s="641" t="s">
        <v>11645</v>
      </c>
    </row>
    <row r="1239" spans="1:5" x14ac:dyDescent="0.25">
      <c r="A1239" s="641" t="s">
        <v>11259</v>
      </c>
      <c r="B1239" s="641" t="s">
        <v>11512</v>
      </c>
      <c r="C1239" s="641" t="s">
        <v>11513</v>
      </c>
      <c r="D1239" s="641" t="s">
        <v>11646</v>
      </c>
      <c r="E1239" s="641" t="s">
        <v>11647</v>
      </c>
    </row>
    <row r="1240" spans="1:5" x14ac:dyDescent="0.25">
      <c r="A1240" s="641" t="s">
        <v>11259</v>
      </c>
      <c r="B1240" s="641" t="s">
        <v>11512</v>
      </c>
      <c r="C1240" s="641" t="s">
        <v>11513</v>
      </c>
      <c r="D1240" s="641" t="s">
        <v>11648</v>
      </c>
      <c r="E1240" s="641" t="s">
        <v>11649</v>
      </c>
    </row>
    <row r="1241" spans="1:5" x14ac:dyDescent="0.25">
      <c r="A1241" s="641" t="s">
        <v>11259</v>
      </c>
      <c r="B1241" s="641" t="s">
        <v>11512</v>
      </c>
      <c r="C1241" s="641" t="s">
        <v>11513</v>
      </c>
      <c r="D1241" s="641" t="s">
        <v>11650</v>
      </c>
      <c r="E1241" s="641" t="s">
        <v>11651</v>
      </c>
    </row>
    <row r="1242" spans="1:5" x14ac:dyDescent="0.25">
      <c r="A1242" s="641" t="s">
        <v>11259</v>
      </c>
      <c r="B1242" s="641" t="s">
        <v>11512</v>
      </c>
      <c r="C1242" s="641" t="s">
        <v>11513</v>
      </c>
      <c r="D1242" s="641" t="s">
        <v>11652</v>
      </c>
      <c r="E1242" s="641" t="s">
        <v>11653</v>
      </c>
    </row>
    <row r="1243" spans="1:5" x14ac:dyDescent="0.25">
      <c r="A1243" s="641" t="s">
        <v>11259</v>
      </c>
      <c r="B1243" s="641" t="s">
        <v>11512</v>
      </c>
      <c r="C1243" s="641" t="s">
        <v>11513</v>
      </c>
      <c r="D1243" s="641" t="s">
        <v>11654</v>
      </c>
      <c r="E1243" s="641" t="s">
        <v>11655</v>
      </c>
    </row>
    <row r="1244" spans="1:5" x14ac:dyDescent="0.25">
      <c r="A1244" s="641" t="s">
        <v>11259</v>
      </c>
      <c r="B1244" s="641" t="s">
        <v>11512</v>
      </c>
      <c r="C1244" s="641" t="s">
        <v>11513</v>
      </c>
      <c r="D1244" s="641" t="s">
        <v>11656</v>
      </c>
      <c r="E1244" s="641" t="s">
        <v>11657</v>
      </c>
    </row>
    <row r="1245" spans="1:5" x14ac:dyDescent="0.25">
      <c r="A1245" s="641" t="s">
        <v>11259</v>
      </c>
      <c r="B1245" s="641" t="s">
        <v>11512</v>
      </c>
      <c r="C1245" s="641" t="s">
        <v>11513</v>
      </c>
      <c r="D1245" s="641" t="s">
        <v>11658</v>
      </c>
      <c r="E1245" s="641" t="s">
        <v>11659</v>
      </c>
    </row>
    <row r="1246" spans="1:5" x14ac:dyDescent="0.25">
      <c r="A1246" s="641" t="s">
        <v>11259</v>
      </c>
      <c r="B1246" s="641" t="s">
        <v>11512</v>
      </c>
      <c r="C1246" s="641" t="s">
        <v>11513</v>
      </c>
      <c r="D1246" s="641" t="s">
        <v>11660</v>
      </c>
      <c r="E1246" s="641" t="s">
        <v>11661</v>
      </c>
    </row>
    <row r="1247" spans="1:5" x14ac:dyDescent="0.25">
      <c r="A1247" s="641" t="s">
        <v>11259</v>
      </c>
      <c r="B1247" s="641" t="s">
        <v>11512</v>
      </c>
      <c r="C1247" s="641" t="s">
        <v>11513</v>
      </c>
      <c r="D1247" s="641" t="s">
        <v>11662</v>
      </c>
      <c r="E1247" s="641" t="s">
        <v>11663</v>
      </c>
    </row>
    <row r="1248" spans="1:5" x14ac:dyDescent="0.25">
      <c r="A1248" s="641" t="s">
        <v>11259</v>
      </c>
      <c r="B1248" s="641" t="s">
        <v>11512</v>
      </c>
      <c r="C1248" s="641" t="s">
        <v>11513</v>
      </c>
      <c r="D1248" s="641" t="s">
        <v>11664</v>
      </c>
      <c r="E1248" s="641" t="s">
        <v>11665</v>
      </c>
    </row>
    <row r="1249" spans="1:5" x14ac:dyDescent="0.25">
      <c r="A1249" s="641" t="s">
        <v>11259</v>
      </c>
      <c r="B1249" s="641" t="s">
        <v>11512</v>
      </c>
      <c r="C1249" s="641" t="s">
        <v>11513</v>
      </c>
      <c r="D1249" s="641" t="s">
        <v>11666</v>
      </c>
      <c r="E1249" s="641" t="s">
        <v>11667</v>
      </c>
    </row>
    <row r="1250" spans="1:5" x14ac:dyDescent="0.25">
      <c r="A1250" s="641" t="s">
        <v>11259</v>
      </c>
      <c r="B1250" s="641" t="s">
        <v>11512</v>
      </c>
      <c r="C1250" s="641" t="s">
        <v>11513</v>
      </c>
      <c r="D1250" s="641" t="s">
        <v>11668</v>
      </c>
      <c r="E1250" s="641" t="s">
        <v>11669</v>
      </c>
    </row>
    <row r="1251" spans="1:5" x14ac:dyDescent="0.25">
      <c r="A1251" s="641" t="s">
        <v>11259</v>
      </c>
      <c r="B1251" s="641" t="s">
        <v>11512</v>
      </c>
      <c r="C1251" s="641" t="s">
        <v>11513</v>
      </c>
      <c r="D1251" s="641" t="s">
        <v>11670</v>
      </c>
      <c r="E1251" s="641" t="s">
        <v>11671</v>
      </c>
    </row>
    <row r="1252" spans="1:5" x14ac:dyDescent="0.25">
      <c r="A1252" s="641" t="s">
        <v>11259</v>
      </c>
      <c r="B1252" s="641" t="s">
        <v>11512</v>
      </c>
      <c r="C1252" s="641" t="s">
        <v>11513</v>
      </c>
      <c r="D1252" s="641" t="s">
        <v>11672</v>
      </c>
      <c r="E1252" s="641" t="s">
        <v>11673</v>
      </c>
    </row>
    <row r="1253" spans="1:5" x14ac:dyDescent="0.25">
      <c r="A1253" s="641" t="s">
        <v>11259</v>
      </c>
      <c r="B1253" s="641" t="s">
        <v>11512</v>
      </c>
      <c r="C1253" s="641" t="s">
        <v>11513</v>
      </c>
      <c r="D1253" s="641" t="s">
        <v>11674</v>
      </c>
      <c r="E1253" s="641" t="s">
        <v>11675</v>
      </c>
    </row>
    <row r="1254" spans="1:5" x14ac:dyDescent="0.25">
      <c r="A1254" s="641" t="s">
        <v>11259</v>
      </c>
      <c r="B1254" s="641" t="s">
        <v>11512</v>
      </c>
      <c r="C1254" s="641" t="s">
        <v>11513</v>
      </c>
      <c r="D1254" s="641" t="s">
        <v>11676</v>
      </c>
      <c r="E1254" s="641" t="s">
        <v>11677</v>
      </c>
    </row>
    <row r="1255" spans="1:5" x14ac:dyDescent="0.25">
      <c r="A1255" s="641" t="s">
        <v>11259</v>
      </c>
      <c r="B1255" s="641" t="s">
        <v>11512</v>
      </c>
      <c r="C1255" s="641" t="s">
        <v>11513</v>
      </c>
      <c r="D1255" s="641" t="s">
        <v>11678</v>
      </c>
      <c r="E1255" s="641" t="s">
        <v>11679</v>
      </c>
    </row>
    <row r="1256" spans="1:5" x14ac:dyDescent="0.25">
      <c r="A1256" s="641" t="s">
        <v>11259</v>
      </c>
      <c r="B1256" s="641" t="s">
        <v>11512</v>
      </c>
      <c r="C1256" s="641" t="s">
        <v>11513</v>
      </c>
      <c r="D1256" s="641" t="s">
        <v>11680</v>
      </c>
      <c r="E1256" s="641" t="s">
        <v>11681</v>
      </c>
    </row>
    <row r="1257" spans="1:5" x14ac:dyDescent="0.25">
      <c r="A1257" s="641" t="s">
        <v>11259</v>
      </c>
      <c r="B1257" s="641" t="s">
        <v>11512</v>
      </c>
      <c r="C1257" s="641" t="s">
        <v>11513</v>
      </c>
      <c r="D1257" s="641" t="s">
        <v>11682</v>
      </c>
      <c r="E1257" s="641" t="s">
        <v>11683</v>
      </c>
    </row>
    <row r="1258" spans="1:5" x14ac:dyDescent="0.25">
      <c r="A1258" s="641" t="s">
        <v>11259</v>
      </c>
      <c r="B1258" s="641" t="s">
        <v>11512</v>
      </c>
      <c r="C1258" s="641" t="s">
        <v>11513</v>
      </c>
      <c r="D1258" s="641" t="s">
        <v>11684</v>
      </c>
      <c r="E1258" s="641" t="s">
        <v>11685</v>
      </c>
    </row>
    <row r="1259" spans="1:5" x14ac:dyDescent="0.25">
      <c r="A1259" s="641" t="s">
        <v>11259</v>
      </c>
      <c r="B1259" s="641" t="s">
        <v>11512</v>
      </c>
      <c r="C1259" s="641" t="s">
        <v>11513</v>
      </c>
      <c r="D1259" s="641" t="s">
        <v>11686</v>
      </c>
      <c r="E1259" s="641" t="s">
        <v>11687</v>
      </c>
    </row>
    <row r="1260" spans="1:5" x14ac:dyDescent="0.25">
      <c r="A1260" s="641" t="s">
        <v>11259</v>
      </c>
      <c r="B1260" s="641" t="s">
        <v>11512</v>
      </c>
      <c r="C1260" s="641" t="s">
        <v>11513</v>
      </c>
      <c r="D1260" s="641" t="s">
        <v>11688</v>
      </c>
      <c r="E1260" s="641" t="s">
        <v>11689</v>
      </c>
    </row>
    <row r="1261" spans="1:5" x14ac:dyDescent="0.25">
      <c r="A1261" s="641" t="s">
        <v>11259</v>
      </c>
      <c r="B1261" s="641" t="s">
        <v>11512</v>
      </c>
      <c r="C1261" s="641" t="s">
        <v>11513</v>
      </c>
      <c r="D1261" s="641" t="s">
        <v>11690</v>
      </c>
      <c r="E1261" s="641" t="s">
        <v>11691</v>
      </c>
    </row>
    <row r="1262" spans="1:5" x14ac:dyDescent="0.25">
      <c r="A1262" s="641" t="s">
        <v>11259</v>
      </c>
      <c r="B1262" s="641" t="s">
        <v>11512</v>
      </c>
      <c r="C1262" s="641" t="s">
        <v>11513</v>
      </c>
      <c r="D1262" s="641" t="s">
        <v>11692</v>
      </c>
      <c r="E1262" s="641" t="s">
        <v>11693</v>
      </c>
    </row>
    <row r="1263" spans="1:5" x14ac:dyDescent="0.25">
      <c r="A1263" s="641" t="s">
        <v>11259</v>
      </c>
      <c r="B1263" s="641" t="s">
        <v>11512</v>
      </c>
      <c r="C1263" s="641" t="s">
        <v>11513</v>
      </c>
      <c r="D1263" s="641" t="s">
        <v>11694</v>
      </c>
      <c r="E1263" s="641" t="s">
        <v>11695</v>
      </c>
    </row>
    <row r="1264" spans="1:5" x14ac:dyDescent="0.25">
      <c r="A1264" s="641" t="s">
        <v>11259</v>
      </c>
      <c r="B1264" s="641" t="s">
        <v>11512</v>
      </c>
      <c r="C1264" s="641" t="s">
        <v>11513</v>
      </c>
      <c r="D1264" s="641" t="s">
        <v>11696</v>
      </c>
      <c r="E1264" s="641" t="s">
        <v>11697</v>
      </c>
    </row>
    <row r="1265" spans="1:5" x14ac:dyDescent="0.25">
      <c r="A1265" s="641" t="s">
        <v>11259</v>
      </c>
      <c r="B1265" s="641" t="s">
        <v>11512</v>
      </c>
      <c r="C1265" s="641" t="s">
        <v>11513</v>
      </c>
      <c r="D1265" s="641" t="s">
        <v>11698</v>
      </c>
      <c r="E1265" s="641" t="s">
        <v>11699</v>
      </c>
    </row>
    <row r="1266" spans="1:5" x14ac:dyDescent="0.25">
      <c r="A1266" s="641" t="s">
        <v>11259</v>
      </c>
      <c r="B1266" s="641" t="s">
        <v>11512</v>
      </c>
      <c r="C1266" s="641" t="s">
        <v>11513</v>
      </c>
      <c r="D1266" s="641" t="s">
        <v>11700</v>
      </c>
      <c r="E1266" s="641" t="s">
        <v>11701</v>
      </c>
    </row>
    <row r="1267" spans="1:5" x14ac:dyDescent="0.25">
      <c r="A1267" s="641" t="s">
        <v>11259</v>
      </c>
      <c r="B1267" s="641" t="s">
        <v>11512</v>
      </c>
      <c r="C1267" s="641" t="s">
        <v>11513</v>
      </c>
      <c r="D1267" s="641" t="s">
        <v>11702</v>
      </c>
      <c r="E1267" s="641" t="s">
        <v>11703</v>
      </c>
    </row>
    <row r="1268" spans="1:5" x14ac:dyDescent="0.25">
      <c r="A1268" s="641" t="s">
        <v>11259</v>
      </c>
      <c r="B1268" s="641" t="s">
        <v>11512</v>
      </c>
      <c r="C1268" s="641" t="s">
        <v>11513</v>
      </c>
      <c r="D1268" s="641" t="s">
        <v>11704</v>
      </c>
      <c r="E1268" s="641" t="s">
        <v>11705</v>
      </c>
    </row>
    <row r="1269" spans="1:5" x14ac:dyDescent="0.25">
      <c r="A1269" s="641" t="s">
        <v>11259</v>
      </c>
      <c r="B1269" s="641" t="s">
        <v>11512</v>
      </c>
      <c r="C1269" s="641" t="s">
        <v>11513</v>
      </c>
      <c r="D1269" s="641" t="s">
        <v>11706</v>
      </c>
      <c r="E1269" s="641" t="s">
        <v>11707</v>
      </c>
    </row>
    <row r="1270" spans="1:5" x14ac:dyDescent="0.25">
      <c r="A1270" s="641" t="s">
        <v>11259</v>
      </c>
      <c r="B1270" s="641" t="s">
        <v>11512</v>
      </c>
      <c r="C1270" s="641" t="s">
        <v>11513</v>
      </c>
      <c r="D1270" s="641" t="s">
        <v>11708</v>
      </c>
      <c r="E1270" s="641" t="s">
        <v>11709</v>
      </c>
    </row>
    <row r="1271" spans="1:5" x14ac:dyDescent="0.25">
      <c r="A1271" s="641" t="s">
        <v>11259</v>
      </c>
      <c r="B1271" s="641" t="s">
        <v>11512</v>
      </c>
      <c r="C1271" s="641" t="s">
        <v>11513</v>
      </c>
      <c r="D1271" s="641" t="s">
        <v>11710</v>
      </c>
      <c r="E1271" s="641" t="s">
        <v>11711</v>
      </c>
    </row>
    <row r="1272" spans="1:5" x14ac:dyDescent="0.25">
      <c r="A1272" s="641" t="s">
        <v>11259</v>
      </c>
      <c r="B1272" s="641" t="s">
        <v>11512</v>
      </c>
      <c r="C1272" s="641" t="s">
        <v>11513</v>
      </c>
      <c r="D1272" s="641" t="s">
        <v>11712</v>
      </c>
      <c r="E1272" s="641" t="s">
        <v>11713</v>
      </c>
    </row>
    <row r="1273" spans="1:5" x14ac:dyDescent="0.25">
      <c r="A1273" s="641" t="s">
        <v>11259</v>
      </c>
      <c r="B1273" s="641" t="s">
        <v>11512</v>
      </c>
      <c r="C1273" s="641" t="s">
        <v>11513</v>
      </c>
      <c r="D1273" s="641" t="s">
        <v>11714</v>
      </c>
      <c r="E1273" s="641" t="s">
        <v>11715</v>
      </c>
    </row>
    <row r="1274" spans="1:5" x14ac:dyDescent="0.25">
      <c r="A1274" s="641" t="s">
        <v>11259</v>
      </c>
      <c r="B1274" s="641" t="s">
        <v>11512</v>
      </c>
      <c r="C1274" s="641" t="s">
        <v>11513</v>
      </c>
      <c r="D1274" s="641" t="s">
        <v>11716</v>
      </c>
      <c r="E1274" s="641" t="s">
        <v>11717</v>
      </c>
    </row>
    <row r="1275" spans="1:5" x14ac:dyDescent="0.25">
      <c r="A1275" s="641" t="s">
        <v>11259</v>
      </c>
      <c r="B1275" s="641" t="s">
        <v>11512</v>
      </c>
      <c r="C1275" s="641" t="s">
        <v>11513</v>
      </c>
      <c r="D1275" s="641" t="s">
        <v>11718</v>
      </c>
      <c r="E1275" s="641" t="s">
        <v>11719</v>
      </c>
    </row>
    <row r="1276" spans="1:5" x14ac:dyDescent="0.25">
      <c r="A1276" s="641" t="s">
        <v>11259</v>
      </c>
      <c r="B1276" s="641" t="s">
        <v>11512</v>
      </c>
      <c r="C1276" s="641" t="s">
        <v>11513</v>
      </c>
      <c r="D1276" s="641" t="s">
        <v>11720</v>
      </c>
      <c r="E1276" s="641" t="s">
        <v>11721</v>
      </c>
    </row>
    <row r="1277" spans="1:5" x14ac:dyDescent="0.25">
      <c r="A1277" s="641" t="s">
        <v>11259</v>
      </c>
      <c r="B1277" s="641" t="s">
        <v>11512</v>
      </c>
      <c r="C1277" s="641" t="s">
        <v>11513</v>
      </c>
      <c r="D1277" s="641" t="s">
        <v>11722</v>
      </c>
      <c r="E1277" s="641" t="s">
        <v>11723</v>
      </c>
    </row>
    <row r="1278" spans="1:5" x14ac:dyDescent="0.25">
      <c r="A1278" s="641" t="s">
        <v>11259</v>
      </c>
      <c r="B1278" s="641" t="s">
        <v>11512</v>
      </c>
      <c r="C1278" s="641" t="s">
        <v>11513</v>
      </c>
      <c r="D1278" s="641" t="s">
        <v>11724</v>
      </c>
      <c r="E1278" s="641" t="s">
        <v>11725</v>
      </c>
    </row>
    <row r="1279" spans="1:5" x14ac:dyDescent="0.25">
      <c r="A1279" s="641" t="s">
        <v>11259</v>
      </c>
      <c r="B1279" s="641" t="s">
        <v>11512</v>
      </c>
      <c r="C1279" s="641" t="s">
        <v>11513</v>
      </c>
      <c r="D1279" s="641" t="s">
        <v>11726</v>
      </c>
      <c r="E1279" s="641" t="s">
        <v>11727</v>
      </c>
    </row>
    <row r="1280" spans="1:5" x14ac:dyDescent="0.25">
      <c r="A1280" s="641" t="s">
        <v>11259</v>
      </c>
      <c r="B1280" s="641" t="s">
        <v>11512</v>
      </c>
      <c r="C1280" s="641" t="s">
        <v>11513</v>
      </c>
      <c r="D1280" s="641" t="s">
        <v>11728</v>
      </c>
      <c r="E1280" s="641" t="s">
        <v>11729</v>
      </c>
    </row>
    <row r="1281" spans="1:5" x14ac:dyDescent="0.25">
      <c r="A1281" s="641" t="s">
        <v>11259</v>
      </c>
      <c r="B1281" s="641" t="s">
        <v>11512</v>
      </c>
      <c r="C1281" s="641" t="s">
        <v>11513</v>
      </c>
      <c r="D1281" s="641" t="s">
        <v>11730</v>
      </c>
      <c r="E1281" s="641" t="s">
        <v>11731</v>
      </c>
    </row>
    <row r="1282" spans="1:5" x14ac:dyDescent="0.25">
      <c r="A1282" s="641" t="s">
        <v>11259</v>
      </c>
      <c r="B1282" s="641" t="s">
        <v>11512</v>
      </c>
      <c r="C1282" s="641" t="s">
        <v>11513</v>
      </c>
      <c r="D1282" s="641" t="s">
        <v>11732</v>
      </c>
      <c r="E1282" s="641" t="s">
        <v>11733</v>
      </c>
    </row>
    <row r="1283" spans="1:5" x14ac:dyDescent="0.25">
      <c r="A1283" s="641" t="s">
        <v>11259</v>
      </c>
      <c r="B1283" s="641" t="s">
        <v>11512</v>
      </c>
      <c r="C1283" s="641" t="s">
        <v>11513</v>
      </c>
      <c r="D1283" s="641" t="s">
        <v>11734</v>
      </c>
      <c r="E1283" s="641" t="s">
        <v>11735</v>
      </c>
    </row>
    <row r="1284" spans="1:5" x14ac:dyDescent="0.25">
      <c r="A1284" s="641" t="s">
        <v>11259</v>
      </c>
      <c r="B1284" s="641" t="s">
        <v>11512</v>
      </c>
      <c r="C1284" s="641" t="s">
        <v>11513</v>
      </c>
      <c r="D1284" s="641" t="s">
        <v>11736</v>
      </c>
      <c r="E1284" s="641" t="s">
        <v>11737</v>
      </c>
    </row>
    <row r="1285" spans="1:5" x14ac:dyDescent="0.25">
      <c r="A1285" s="641" t="s">
        <v>11259</v>
      </c>
      <c r="B1285" s="641" t="s">
        <v>11512</v>
      </c>
      <c r="C1285" s="641" t="s">
        <v>11513</v>
      </c>
      <c r="D1285" s="641" t="s">
        <v>11738</v>
      </c>
      <c r="E1285" s="641" t="s">
        <v>11739</v>
      </c>
    </row>
    <row r="1286" spans="1:5" x14ac:dyDescent="0.25">
      <c r="A1286" s="641" t="s">
        <v>11259</v>
      </c>
      <c r="B1286" s="641" t="s">
        <v>11512</v>
      </c>
      <c r="C1286" s="641" t="s">
        <v>11513</v>
      </c>
      <c r="D1286" s="641" t="s">
        <v>11740</v>
      </c>
      <c r="E1286" s="641" t="s">
        <v>11741</v>
      </c>
    </row>
    <row r="1287" spans="1:5" x14ac:dyDescent="0.25">
      <c r="A1287" s="641" t="s">
        <v>11259</v>
      </c>
      <c r="B1287" s="641" t="s">
        <v>11742</v>
      </c>
      <c r="C1287" s="641" t="s">
        <v>11743</v>
      </c>
      <c r="D1287" s="641" t="s">
        <v>11744</v>
      </c>
      <c r="E1287" s="641" t="s">
        <v>11745</v>
      </c>
    </row>
    <row r="1288" spans="1:5" x14ac:dyDescent="0.25">
      <c r="A1288" s="641" t="s">
        <v>11259</v>
      </c>
      <c r="B1288" s="641" t="s">
        <v>11742</v>
      </c>
      <c r="C1288" s="641" t="s">
        <v>11743</v>
      </c>
      <c r="D1288" s="641" t="s">
        <v>11746</v>
      </c>
      <c r="E1288" s="641" t="s">
        <v>11747</v>
      </c>
    </row>
    <row r="1289" spans="1:5" x14ac:dyDescent="0.25">
      <c r="A1289" s="641" t="s">
        <v>11259</v>
      </c>
      <c r="B1289" s="641" t="s">
        <v>11742</v>
      </c>
      <c r="C1289" s="641" t="s">
        <v>11743</v>
      </c>
      <c r="D1289" s="641" t="s">
        <v>11748</v>
      </c>
      <c r="E1289" s="641" t="s">
        <v>11749</v>
      </c>
    </row>
    <row r="1290" spans="1:5" x14ac:dyDescent="0.25">
      <c r="A1290" s="641" t="s">
        <v>11259</v>
      </c>
      <c r="B1290" s="641" t="s">
        <v>11742</v>
      </c>
      <c r="C1290" s="641" t="s">
        <v>11743</v>
      </c>
      <c r="D1290" s="641" t="s">
        <v>11750</v>
      </c>
      <c r="E1290" s="641" t="s">
        <v>11751</v>
      </c>
    </row>
    <row r="1291" spans="1:5" x14ac:dyDescent="0.25">
      <c r="A1291" s="641" t="s">
        <v>11259</v>
      </c>
      <c r="B1291" s="641" t="s">
        <v>11742</v>
      </c>
      <c r="C1291" s="641" t="s">
        <v>11743</v>
      </c>
      <c r="D1291" s="641" t="s">
        <v>11752</v>
      </c>
      <c r="E1291" s="641" t="s">
        <v>11753</v>
      </c>
    </row>
    <row r="1292" spans="1:5" x14ac:dyDescent="0.25">
      <c r="A1292" s="641" t="s">
        <v>11259</v>
      </c>
      <c r="B1292" s="641" t="s">
        <v>11742</v>
      </c>
      <c r="C1292" s="641" t="s">
        <v>11743</v>
      </c>
      <c r="D1292" s="641" t="s">
        <v>11754</v>
      </c>
      <c r="E1292" s="641" t="s">
        <v>11755</v>
      </c>
    </row>
    <row r="1293" spans="1:5" x14ac:dyDescent="0.25">
      <c r="A1293" s="641" t="s">
        <v>11259</v>
      </c>
      <c r="B1293" s="641" t="s">
        <v>11742</v>
      </c>
      <c r="C1293" s="641" t="s">
        <v>11743</v>
      </c>
      <c r="D1293" s="641" t="s">
        <v>11756</v>
      </c>
      <c r="E1293" s="641" t="s">
        <v>11757</v>
      </c>
    </row>
    <row r="1294" spans="1:5" x14ac:dyDescent="0.25">
      <c r="A1294" s="641" t="s">
        <v>11259</v>
      </c>
      <c r="B1294" s="641" t="s">
        <v>11742</v>
      </c>
      <c r="C1294" s="641" t="s">
        <v>11743</v>
      </c>
      <c r="D1294" s="641" t="s">
        <v>11758</v>
      </c>
      <c r="E1294" s="641" t="s">
        <v>11759</v>
      </c>
    </row>
    <row r="1295" spans="1:5" x14ac:dyDescent="0.25">
      <c r="A1295" s="641" t="s">
        <v>11259</v>
      </c>
      <c r="B1295" s="641" t="s">
        <v>11742</v>
      </c>
      <c r="C1295" s="641" t="s">
        <v>11743</v>
      </c>
      <c r="D1295" s="641" t="s">
        <v>11760</v>
      </c>
      <c r="E1295" s="641" t="s">
        <v>11761</v>
      </c>
    </row>
    <row r="1296" spans="1:5" x14ac:dyDescent="0.25">
      <c r="A1296" s="641" t="s">
        <v>11259</v>
      </c>
      <c r="B1296" s="641" t="s">
        <v>11742</v>
      </c>
      <c r="C1296" s="641" t="s">
        <v>11743</v>
      </c>
      <c r="D1296" s="641" t="s">
        <v>11762</v>
      </c>
      <c r="E1296" s="641" t="s">
        <v>11763</v>
      </c>
    </row>
    <row r="1297" spans="1:5" x14ac:dyDescent="0.25">
      <c r="A1297" s="641" t="s">
        <v>11259</v>
      </c>
      <c r="B1297" s="641" t="s">
        <v>11742</v>
      </c>
      <c r="C1297" s="641" t="s">
        <v>11743</v>
      </c>
      <c r="D1297" s="641" t="s">
        <v>11764</v>
      </c>
      <c r="E1297" s="641" t="s">
        <v>11765</v>
      </c>
    </row>
    <row r="1298" spans="1:5" x14ac:dyDescent="0.25">
      <c r="A1298" s="641" t="s">
        <v>11259</v>
      </c>
      <c r="B1298" s="641" t="s">
        <v>11742</v>
      </c>
      <c r="C1298" s="641" t="s">
        <v>11743</v>
      </c>
      <c r="D1298" s="641" t="s">
        <v>11766</v>
      </c>
      <c r="E1298" s="641" t="s">
        <v>11767</v>
      </c>
    </row>
    <row r="1299" spans="1:5" x14ac:dyDescent="0.25">
      <c r="A1299" s="641" t="s">
        <v>11259</v>
      </c>
      <c r="B1299" s="641" t="s">
        <v>11742</v>
      </c>
      <c r="C1299" s="641" t="s">
        <v>11743</v>
      </c>
      <c r="D1299" s="641" t="s">
        <v>11768</v>
      </c>
      <c r="E1299" s="641" t="s">
        <v>11769</v>
      </c>
    </row>
    <row r="1300" spans="1:5" x14ac:dyDescent="0.25">
      <c r="A1300" s="641" t="s">
        <v>11259</v>
      </c>
      <c r="B1300" s="641" t="s">
        <v>11742</v>
      </c>
      <c r="C1300" s="641" t="s">
        <v>11743</v>
      </c>
      <c r="D1300" s="641" t="s">
        <v>11770</v>
      </c>
      <c r="E1300" s="641" t="s">
        <v>11771</v>
      </c>
    </row>
    <row r="1301" spans="1:5" x14ac:dyDescent="0.25">
      <c r="A1301" s="641" t="s">
        <v>11259</v>
      </c>
      <c r="B1301" s="641" t="s">
        <v>11742</v>
      </c>
      <c r="C1301" s="641" t="s">
        <v>11743</v>
      </c>
      <c r="D1301" s="641" t="s">
        <v>11772</v>
      </c>
      <c r="E1301" s="641" t="s">
        <v>11773</v>
      </c>
    </row>
    <row r="1302" spans="1:5" x14ac:dyDescent="0.25">
      <c r="A1302" s="641" t="s">
        <v>11259</v>
      </c>
      <c r="B1302" s="641" t="s">
        <v>11742</v>
      </c>
      <c r="C1302" s="641" t="s">
        <v>11743</v>
      </c>
      <c r="D1302" s="641" t="s">
        <v>11774</v>
      </c>
      <c r="E1302" s="641" t="s">
        <v>11775</v>
      </c>
    </row>
    <row r="1303" spans="1:5" x14ac:dyDescent="0.25">
      <c r="A1303" s="641" t="s">
        <v>11259</v>
      </c>
      <c r="B1303" s="641" t="s">
        <v>11742</v>
      </c>
      <c r="C1303" s="641" t="s">
        <v>11743</v>
      </c>
      <c r="D1303" s="641" t="s">
        <v>11776</v>
      </c>
      <c r="E1303" s="641" t="s">
        <v>11777</v>
      </c>
    </row>
    <row r="1304" spans="1:5" x14ac:dyDescent="0.25">
      <c r="A1304" s="641" t="s">
        <v>11259</v>
      </c>
      <c r="B1304" s="641" t="s">
        <v>11742</v>
      </c>
      <c r="C1304" s="641" t="s">
        <v>11743</v>
      </c>
      <c r="D1304" s="641" t="s">
        <v>11778</v>
      </c>
      <c r="E1304" s="641" t="s">
        <v>11779</v>
      </c>
    </row>
    <row r="1305" spans="1:5" x14ac:dyDescent="0.25">
      <c r="A1305" s="641" t="s">
        <v>11259</v>
      </c>
      <c r="B1305" s="641" t="s">
        <v>11742</v>
      </c>
      <c r="C1305" s="641" t="s">
        <v>11743</v>
      </c>
      <c r="D1305" s="641" t="s">
        <v>11780</v>
      </c>
      <c r="E1305" s="641" t="s">
        <v>11781</v>
      </c>
    </row>
    <row r="1306" spans="1:5" x14ac:dyDescent="0.25">
      <c r="A1306" s="641" t="s">
        <v>11259</v>
      </c>
      <c r="B1306" s="641" t="s">
        <v>11742</v>
      </c>
      <c r="C1306" s="641" t="s">
        <v>11743</v>
      </c>
      <c r="D1306" s="641" t="s">
        <v>11782</v>
      </c>
      <c r="E1306" s="641" t="s">
        <v>11783</v>
      </c>
    </row>
    <row r="1307" spans="1:5" x14ac:dyDescent="0.25">
      <c r="A1307" s="641" t="s">
        <v>11259</v>
      </c>
      <c r="B1307" s="641" t="s">
        <v>11742</v>
      </c>
      <c r="C1307" s="641" t="s">
        <v>11743</v>
      </c>
      <c r="D1307" s="641" t="s">
        <v>11784</v>
      </c>
      <c r="E1307" s="641" t="s">
        <v>11785</v>
      </c>
    </row>
    <row r="1308" spans="1:5" x14ac:dyDescent="0.25">
      <c r="A1308" s="641" t="s">
        <v>11259</v>
      </c>
      <c r="B1308" s="641" t="s">
        <v>11742</v>
      </c>
      <c r="C1308" s="641" t="s">
        <v>11743</v>
      </c>
      <c r="D1308" s="641" t="s">
        <v>11786</v>
      </c>
      <c r="E1308" s="641" t="s">
        <v>11787</v>
      </c>
    </row>
    <row r="1309" spans="1:5" x14ac:dyDescent="0.25">
      <c r="A1309" s="641" t="s">
        <v>11259</v>
      </c>
      <c r="B1309" s="641" t="s">
        <v>11742</v>
      </c>
      <c r="C1309" s="641" t="s">
        <v>11743</v>
      </c>
      <c r="D1309" s="641" t="s">
        <v>11788</v>
      </c>
      <c r="E1309" s="641" t="s">
        <v>11789</v>
      </c>
    </row>
    <row r="1310" spans="1:5" x14ac:dyDescent="0.25">
      <c r="A1310" s="641" t="s">
        <v>11259</v>
      </c>
      <c r="B1310" s="641" t="s">
        <v>11742</v>
      </c>
      <c r="C1310" s="641" t="s">
        <v>11743</v>
      </c>
      <c r="D1310" s="641" t="s">
        <v>11790</v>
      </c>
      <c r="E1310" s="641" t="s">
        <v>11791</v>
      </c>
    </row>
    <row r="1311" spans="1:5" x14ac:dyDescent="0.25">
      <c r="A1311" s="641" t="s">
        <v>11259</v>
      </c>
      <c r="B1311" s="641" t="s">
        <v>11742</v>
      </c>
      <c r="C1311" s="641" t="s">
        <v>11743</v>
      </c>
      <c r="D1311" s="641" t="s">
        <v>11792</v>
      </c>
      <c r="E1311" s="641" t="s">
        <v>11793</v>
      </c>
    </row>
    <row r="1312" spans="1:5" x14ac:dyDescent="0.25">
      <c r="A1312" s="641" t="s">
        <v>11259</v>
      </c>
      <c r="B1312" s="641" t="s">
        <v>11742</v>
      </c>
      <c r="C1312" s="641" t="s">
        <v>11743</v>
      </c>
      <c r="D1312" s="641" t="s">
        <v>11794</v>
      </c>
      <c r="E1312" s="641" t="s">
        <v>11795</v>
      </c>
    </row>
    <row r="1313" spans="1:5" x14ac:dyDescent="0.25">
      <c r="A1313" s="641" t="s">
        <v>11259</v>
      </c>
      <c r="B1313" s="641" t="s">
        <v>11742</v>
      </c>
      <c r="C1313" s="641" t="s">
        <v>11743</v>
      </c>
      <c r="D1313" s="641" t="s">
        <v>11796</v>
      </c>
      <c r="E1313" s="641" t="s">
        <v>11797</v>
      </c>
    </row>
    <row r="1314" spans="1:5" x14ac:dyDescent="0.25">
      <c r="A1314" s="641" t="s">
        <v>11259</v>
      </c>
      <c r="B1314" s="641" t="s">
        <v>11742</v>
      </c>
      <c r="C1314" s="641" t="s">
        <v>11743</v>
      </c>
      <c r="D1314" s="641" t="s">
        <v>11798</v>
      </c>
      <c r="E1314" s="641" t="s">
        <v>11799</v>
      </c>
    </row>
    <row r="1315" spans="1:5" x14ac:dyDescent="0.25">
      <c r="A1315" s="641" t="s">
        <v>11259</v>
      </c>
      <c r="B1315" s="641" t="s">
        <v>11742</v>
      </c>
      <c r="C1315" s="641" t="s">
        <v>11743</v>
      </c>
      <c r="D1315" s="641" t="s">
        <v>11800</v>
      </c>
      <c r="E1315" s="641" t="s">
        <v>11801</v>
      </c>
    </row>
    <row r="1316" spans="1:5" x14ac:dyDescent="0.25">
      <c r="A1316" s="641" t="s">
        <v>11259</v>
      </c>
      <c r="B1316" s="641" t="s">
        <v>11742</v>
      </c>
      <c r="C1316" s="641" t="s">
        <v>11743</v>
      </c>
      <c r="D1316" s="641" t="s">
        <v>11802</v>
      </c>
      <c r="E1316" s="641" t="s">
        <v>11803</v>
      </c>
    </row>
    <row r="1317" spans="1:5" x14ac:dyDescent="0.25">
      <c r="A1317" s="641" t="s">
        <v>11259</v>
      </c>
      <c r="B1317" s="641" t="s">
        <v>11742</v>
      </c>
      <c r="C1317" s="641" t="s">
        <v>11743</v>
      </c>
      <c r="D1317" s="641" t="s">
        <v>11804</v>
      </c>
      <c r="E1317" s="641" t="s">
        <v>11805</v>
      </c>
    </row>
    <row r="1318" spans="1:5" x14ac:dyDescent="0.25">
      <c r="A1318" s="641" t="s">
        <v>11259</v>
      </c>
      <c r="B1318" s="641" t="s">
        <v>11742</v>
      </c>
      <c r="C1318" s="641" t="s">
        <v>11743</v>
      </c>
      <c r="D1318" s="641" t="s">
        <v>11806</v>
      </c>
      <c r="E1318" s="641" t="s">
        <v>11807</v>
      </c>
    </row>
    <row r="1319" spans="1:5" x14ac:dyDescent="0.25">
      <c r="A1319" s="641" t="s">
        <v>11259</v>
      </c>
      <c r="B1319" s="641" t="s">
        <v>11742</v>
      </c>
      <c r="C1319" s="641" t="s">
        <v>11743</v>
      </c>
      <c r="D1319" s="641" t="s">
        <v>11808</v>
      </c>
      <c r="E1319" s="641" t="s">
        <v>11809</v>
      </c>
    </row>
    <row r="1320" spans="1:5" x14ac:dyDescent="0.25">
      <c r="A1320" s="641" t="s">
        <v>11259</v>
      </c>
      <c r="B1320" s="641" t="s">
        <v>11742</v>
      </c>
      <c r="C1320" s="641" t="s">
        <v>11743</v>
      </c>
      <c r="D1320" s="641" t="s">
        <v>11810</v>
      </c>
      <c r="E1320" s="641" t="s">
        <v>11811</v>
      </c>
    </row>
    <row r="1321" spans="1:5" x14ac:dyDescent="0.25">
      <c r="A1321" s="641" t="s">
        <v>11259</v>
      </c>
      <c r="B1321" s="641" t="s">
        <v>11742</v>
      </c>
      <c r="C1321" s="641" t="s">
        <v>11743</v>
      </c>
      <c r="D1321" s="641" t="s">
        <v>11812</v>
      </c>
      <c r="E1321" s="641" t="s">
        <v>11813</v>
      </c>
    </row>
    <row r="1322" spans="1:5" x14ac:dyDescent="0.25">
      <c r="A1322" s="641" t="s">
        <v>11259</v>
      </c>
      <c r="B1322" s="641" t="s">
        <v>11742</v>
      </c>
      <c r="C1322" s="641" t="s">
        <v>11743</v>
      </c>
      <c r="D1322" s="641" t="s">
        <v>11814</v>
      </c>
      <c r="E1322" s="641" t="s">
        <v>11815</v>
      </c>
    </row>
    <row r="1323" spans="1:5" x14ac:dyDescent="0.25">
      <c r="A1323" s="641" t="s">
        <v>11259</v>
      </c>
      <c r="B1323" s="641" t="s">
        <v>11742</v>
      </c>
      <c r="C1323" s="641" t="s">
        <v>11743</v>
      </c>
      <c r="D1323" s="641" t="s">
        <v>11816</v>
      </c>
      <c r="E1323" s="641" t="s">
        <v>11817</v>
      </c>
    </row>
    <row r="1324" spans="1:5" x14ac:dyDescent="0.25">
      <c r="A1324" s="641" t="s">
        <v>11259</v>
      </c>
      <c r="B1324" s="641" t="s">
        <v>11742</v>
      </c>
      <c r="C1324" s="641" t="s">
        <v>11743</v>
      </c>
      <c r="D1324" s="641" t="s">
        <v>11818</v>
      </c>
      <c r="E1324" s="641" t="s">
        <v>11819</v>
      </c>
    </row>
    <row r="1325" spans="1:5" x14ac:dyDescent="0.25">
      <c r="A1325" s="641" t="s">
        <v>11259</v>
      </c>
      <c r="B1325" s="641" t="s">
        <v>11742</v>
      </c>
      <c r="C1325" s="641" t="s">
        <v>11743</v>
      </c>
      <c r="D1325" s="641" t="s">
        <v>11820</v>
      </c>
      <c r="E1325" s="641" t="s">
        <v>11821</v>
      </c>
    </row>
    <row r="1326" spans="1:5" x14ac:dyDescent="0.25">
      <c r="A1326" s="641" t="s">
        <v>11259</v>
      </c>
      <c r="B1326" s="641" t="s">
        <v>11742</v>
      </c>
      <c r="C1326" s="641" t="s">
        <v>11743</v>
      </c>
      <c r="D1326" s="641" t="s">
        <v>11822</v>
      </c>
      <c r="E1326" s="641" t="s">
        <v>11823</v>
      </c>
    </row>
    <row r="1327" spans="1:5" x14ac:dyDescent="0.25">
      <c r="A1327" s="641" t="s">
        <v>11259</v>
      </c>
      <c r="B1327" s="641" t="s">
        <v>11742</v>
      </c>
      <c r="C1327" s="641" t="s">
        <v>11743</v>
      </c>
      <c r="D1327" s="641" t="s">
        <v>11824</v>
      </c>
      <c r="E1327" s="641" t="s">
        <v>11825</v>
      </c>
    </row>
    <row r="1328" spans="1:5" x14ac:dyDescent="0.25">
      <c r="A1328" s="641" t="s">
        <v>11259</v>
      </c>
      <c r="B1328" s="641" t="s">
        <v>11742</v>
      </c>
      <c r="C1328" s="641" t="s">
        <v>11743</v>
      </c>
      <c r="D1328" s="641" t="s">
        <v>11826</v>
      </c>
      <c r="E1328" s="641" t="s">
        <v>11827</v>
      </c>
    </row>
    <row r="1329" spans="1:5" x14ac:dyDescent="0.25">
      <c r="A1329" s="641" t="s">
        <v>11259</v>
      </c>
      <c r="B1329" s="641" t="s">
        <v>11742</v>
      </c>
      <c r="C1329" s="641" t="s">
        <v>11743</v>
      </c>
      <c r="D1329" s="641" t="s">
        <v>11828</v>
      </c>
      <c r="E1329" s="641" t="s">
        <v>11829</v>
      </c>
    </row>
    <row r="1330" spans="1:5" x14ac:dyDescent="0.25">
      <c r="A1330" s="641" t="s">
        <v>11259</v>
      </c>
      <c r="B1330" s="641" t="s">
        <v>11742</v>
      </c>
      <c r="C1330" s="641" t="s">
        <v>11743</v>
      </c>
      <c r="D1330" s="641" t="s">
        <v>11830</v>
      </c>
      <c r="E1330" s="641" t="s">
        <v>11831</v>
      </c>
    </row>
    <row r="1331" spans="1:5" x14ac:dyDescent="0.25">
      <c r="A1331" s="641" t="s">
        <v>11259</v>
      </c>
      <c r="B1331" s="641" t="s">
        <v>11742</v>
      </c>
      <c r="C1331" s="641" t="s">
        <v>11743</v>
      </c>
      <c r="D1331" s="641" t="s">
        <v>11832</v>
      </c>
      <c r="E1331" s="641" t="s">
        <v>11833</v>
      </c>
    </row>
    <row r="1332" spans="1:5" x14ac:dyDescent="0.25">
      <c r="A1332" s="641" t="s">
        <v>11259</v>
      </c>
      <c r="B1332" s="641" t="s">
        <v>11742</v>
      </c>
      <c r="C1332" s="641" t="s">
        <v>11743</v>
      </c>
      <c r="D1332" s="641" t="s">
        <v>11834</v>
      </c>
      <c r="E1332" s="641" t="s">
        <v>11835</v>
      </c>
    </row>
    <row r="1333" spans="1:5" x14ac:dyDescent="0.25">
      <c r="A1333" s="641" t="s">
        <v>11259</v>
      </c>
      <c r="B1333" s="641" t="s">
        <v>11742</v>
      </c>
      <c r="C1333" s="641" t="s">
        <v>11743</v>
      </c>
      <c r="D1333" s="641" t="s">
        <v>11836</v>
      </c>
      <c r="E1333" s="641" t="s">
        <v>11837</v>
      </c>
    </row>
    <row r="1334" spans="1:5" x14ac:dyDescent="0.25">
      <c r="A1334" s="641" t="s">
        <v>11259</v>
      </c>
      <c r="B1334" s="641" t="s">
        <v>11838</v>
      </c>
      <c r="C1334" s="641" t="s">
        <v>11839</v>
      </c>
      <c r="D1334" s="641" t="s">
        <v>11840</v>
      </c>
      <c r="E1334" s="641" t="s">
        <v>11841</v>
      </c>
    </row>
    <row r="1335" spans="1:5" x14ac:dyDescent="0.25">
      <c r="A1335" s="641" t="s">
        <v>11259</v>
      </c>
      <c r="B1335" s="641" t="s">
        <v>11838</v>
      </c>
      <c r="C1335" s="641" t="s">
        <v>11839</v>
      </c>
      <c r="D1335" s="641" t="s">
        <v>11842</v>
      </c>
      <c r="E1335" s="641" t="s">
        <v>11843</v>
      </c>
    </row>
    <row r="1336" spans="1:5" x14ac:dyDescent="0.25">
      <c r="A1336" s="641" t="s">
        <v>11259</v>
      </c>
      <c r="B1336" s="641" t="s">
        <v>11838</v>
      </c>
      <c r="C1336" s="641" t="s">
        <v>11839</v>
      </c>
      <c r="D1336" s="641" t="s">
        <v>11844</v>
      </c>
      <c r="E1336" s="641" t="s">
        <v>11845</v>
      </c>
    </row>
    <row r="1337" spans="1:5" x14ac:dyDescent="0.25">
      <c r="A1337" s="641" t="s">
        <v>11259</v>
      </c>
      <c r="B1337" s="641" t="s">
        <v>11838</v>
      </c>
      <c r="C1337" s="641" t="s">
        <v>11839</v>
      </c>
      <c r="D1337" s="641" t="s">
        <v>11846</v>
      </c>
      <c r="E1337" s="641" t="s">
        <v>11847</v>
      </c>
    </row>
    <row r="1338" spans="1:5" x14ac:dyDescent="0.25">
      <c r="A1338" s="641" t="s">
        <v>11259</v>
      </c>
      <c r="B1338" s="641" t="s">
        <v>11838</v>
      </c>
      <c r="C1338" s="641" t="s">
        <v>11839</v>
      </c>
      <c r="D1338" s="641" t="s">
        <v>11848</v>
      </c>
      <c r="E1338" s="641" t="s">
        <v>11849</v>
      </c>
    </row>
    <row r="1339" spans="1:5" x14ac:dyDescent="0.25">
      <c r="A1339" s="641" t="s">
        <v>11259</v>
      </c>
      <c r="B1339" s="641" t="s">
        <v>11838</v>
      </c>
      <c r="C1339" s="641" t="s">
        <v>11839</v>
      </c>
      <c r="D1339" s="641" t="s">
        <v>11850</v>
      </c>
      <c r="E1339" s="641" t="s">
        <v>11851</v>
      </c>
    </row>
    <row r="1340" spans="1:5" x14ac:dyDescent="0.25">
      <c r="A1340" s="641" t="s">
        <v>11259</v>
      </c>
      <c r="B1340" s="641" t="s">
        <v>11838</v>
      </c>
      <c r="C1340" s="641" t="s">
        <v>11839</v>
      </c>
      <c r="D1340" s="641" t="s">
        <v>11852</v>
      </c>
      <c r="E1340" s="641" t="s">
        <v>11853</v>
      </c>
    </row>
    <row r="1341" spans="1:5" x14ac:dyDescent="0.25">
      <c r="A1341" s="641" t="s">
        <v>11259</v>
      </c>
      <c r="B1341" s="641" t="s">
        <v>11838</v>
      </c>
      <c r="C1341" s="641" t="s">
        <v>11839</v>
      </c>
      <c r="D1341" s="641" t="s">
        <v>11854</v>
      </c>
      <c r="E1341" s="641" t="s">
        <v>11855</v>
      </c>
    </row>
    <row r="1342" spans="1:5" x14ac:dyDescent="0.25">
      <c r="A1342" s="641" t="s">
        <v>11259</v>
      </c>
      <c r="B1342" s="641" t="s">
        <v>11838</v>
      </c>
      <c r="C1342" s="641" t="s">
        <v>11839</v>
      </c>
      <c r="D1342" s="641" t="s">
        <v>11856</v>
      </c>
      <c r="E1342" s="641" t="s">
        <v>11857</v>
      </c>
    </row>
    <row r="1343" spans="1:5" x14ac:dyDescent="0.25">
      <c r="A1343" s="641" t="s">
        <v>11259</v>
      </c>
      <c r="B1343" s="641" t="s">
        <v>11838</v>
      </c>
      <c r="C1343" s="641" t="s">
        <v>11839</v>
      </c>
      <c r="D1343" s="641" t="s">
        <v>11858</v>
      </c>
      <c r="E1343" s="641" t="s">
        <v>11859</v>
      </c>
    </row>
    <row r="1344" spans="1:5" x14ac:dyDescent="0.25">
      <c r="A1344" s="641" t="s">
        <v>11259</v>
      </c>
      <c r="B1344" s="641" t="s">
        <v>11838</v>
      </c>
      <c r="C1344" s="641" t="s">
        <v>11839</v>
      </c>
      <c r="D1344" s="641" t="s">
        <v>11860</v>
      </c>
      <c r="E1344" s="641" t="s">
        <v>11861</v>
      </c>
    </row>
    <row r="1345" spans="1:5" x14ac:dyDescent="0.25">
      <c r="A1345" s="641" t="s">
        <v>11259</v>
      </c>
      <c r="B1345" s="641" t="s">
        <v>11838</v>
      </c>
      <c r="C1345" s="641" t="s">
        <v>11839</v>
      </c>
      <c r="D1345" s="641" t="s">
        <v>11862</v>
      </c>
      <c r="E1345" s="641" t="s">
        <v>11863</v>
      </c>
    </row>
    <row r="1346" spans="1:5" x14ac:dyDescent="0.25">
      <c r="A1346" s="641" t="s">
        <v>11259</v>
      </c>
      <c r="B1346" s="641" t="s">
        <v>11838</v>
      </c>
      <c r="C1346" s="641" t="s">
        <v>11839</v>
      </c>
      <c r="D1346" s="641" t="s">
        <v>11864</v>
      </c>
      <c r="E1346" s="641" t="s">
        <v>11865</v>
      </c>
    </row>
    <row r="1347" spans="1:5" x14ac:dyDescent="0.25">
      <c r="A1347" s="641" t="s">
        <v>11259</v>
      </c>
      <c r="B1347" s="641" t="s">
        <v>11838</v>
      </c>
      <c r="C1347" s="641" t="s">
        <v>11839</v>
      </c>
      <c r="D1347" s="641" t="s">
        <v>11866</v>
      </c>
      <c r="E1347" s="641" t="s">
        <v>11867</v>
      </c>
    </row>
    <row r="1348" spans="1:5" x14ac:dyDescent="0.25">
      <c r="A1348" s="641" t="s">
        <v>11259</v>
      </c>
      <c r="B1348" s="641" t="s">
        <v>11838</v>
      </c>
      <c r="C1348" s="641" t="s">
        <v>11839</v>
      </c>
      <c r="D1348" s="641" t="s">
        <v>11868</v>
      </c>
      <c r="E1348" s="641" t="s">
        <v>11869</v>
      </c>
    </row>
    <row r="1349" spans="1:5" x14ac:dyDescent="0.25">
      <c r="A1349" s="641" t="s">
        <v>11259</v>
      </c>
      <c r="B1349" s="641" t="s">
        <v>11838</v>
      </c>
      <c r="C1349" s="641" t="s">
        <v>11839</v>
      </c>
      <c r="D1349" s="641" t="s">
        <v>11870</v>
      </c>
      <c r="E1349" s="641" t="s">
        <v>11871</v>
      </c>
    </row>
    <row r="1350" spans="1:5" x14ac:dyDescent="0.25">
      <c r="A1350" s="641" t="s">
        <v>11259</v>
      </c>
      <c r="B1350" s="641" t="s">
        <v>11838</v>
      </c>
      <c r="C1350" s="641" t="s">
        <v>11839</v>
      </c>
      <c r="D1350" s="641" t="s">
        <v>11872</v>
      </c>
      <c r="E1350" s="641" t="s">
        <v>11873</v>
      </c>
    </row>
    <row r="1351" spans="1:5" x14ac:dyDescent="0.25">
      <c r="A1351" s="641" t="s">
        <v>11259</v>
      </c>
      <c r="B1351" s="641" t="s">
        <v>11838</v>
      </c>
      <c r="C1351" s="641" t="s">
        <v>11839</v>
      </c>
      <c r="D1351" s="641" t="s">
        <v>11874</v>
      </c>
      <c r="E1351" s="641" t="s">
        <v>11875</v>
      </c>
    </row>
    <row r="1352" spans="1:5" x14ac:dyDescent="0.25">
      <c r="A1352" s="641" t="s">
        <v>11259</v>
      </c>
      <c r="B1352" s="641" t="s">
        <v>11838</v>
      </c>
      <c r="C1352" s="641" t="s">
        <v>11839</v>
      </c>
      <c r="D1352" s="641" t="s">
        <v>11876</v>
      </c>
      <c r="E1352" s="641" t="s">
        <v>11877</v>
      </c>
    </row>
    <row r="1353" spans="1:5" x14ac:dyDescent="0.25">
      <c r="A1353" s="641" t="s">
        <v>11259</v>
      </c>
      <c r="B1353" s="641" t="s">
        <v>11838</v>
      </c>
      <c r="C1353" s="641" t="s">
        <v>11839</v>
      </c>
      <c r="D1353" s="641" t="s">
        <v>11878</v>
      </c>
      <c r="E1353" s="641" t="s">
        <v>11879</v>
      </c>
    </row>
    <row r="1354" spans="1:5" x14ac:dyDescent="0.25">
      <c r="A1354" s="641" t="s">
        <v>11259</v>
      </c>
      <c r="B1354" s="641" t="s">
        <v>11838</v>
      </c>
      <c r="C1354" s="641" t="s">
        <v>11839</v>
      </c>
      <c r="D1354" s="641" t="s">
        <v>11880</v>
      </c>
      <c r="E1354" s="641" t="s">
        <v>11881</v>
      </c>
    </row>
    <row r="1355" spans="1:5" x14ac:dyDescent="0.25">
      <c r="A1355" s="641" t="s">
        <v>11259</v>
      </c>
      <c r="B1355" s="641" t="s">
        <v>11838</v>
      </c>
      <c r="C1355" s="641" t="s">
        <v>11839</v>
      </c>
      <c r="D1355" s="641" t="s">
        <v>11882</v>
      </c>
      <c r="E1355" s="641" t="s">
        <v>11883</v>
      </c>
    </row>
    <row r="1356" spans="1:5" x14ac:dyDescent="0.25">
      <c r="A1356" s="641" t="s">
        <v>11259</v>
      </c>
      <c r="B1356" s="641" t="s">
        <v>11838</v>
      </c>
      <c r="C1356" s="641" t="s">
        <v>11839</v>
      </c>
      <c r="D1356" s="641" t="s">
        <v>11884</v>
      </c>
      <c r="E1356" s="641" t="s">
        <v>11885</v>
      </c>
    </row>
    <row r="1357" spans="1:5" x14ac:dyDescent="0.25">
      <c r="A1357" s="641" t="s">
        <v>11259</v>
      </c>
      <c r="B1357" s="641" t="s">
        <v>11838</v>
      </c>
      <c r="C1357" s="641" t="s">
        <v>11839</v>
      </c>
      <c r="D1357" s="641" t="s">
        <v>11886</v>
      </c>
      <c r="E1357" s="641" t="s">
        <v>11887</v>
      </c>
    </row>
    <row r="1358" spans="1:5" x14ac:dyDescent="0.25">
      <c r="A1358" s="641" t="s">
        <v>11259</v>
      </c>
      <c r="B1358" s="641" t="s">
        <v>11838</v>
      </c>
      <c r="C1358" s="641" t="s">
        <v>11839</v>
      </c>
      <c r="D1358" s="641" t="s">
        <v>11888</v>
      </c>
      <c r="E1358" s="641" t="s">
        <v>11889</v>
      </c>
    </row>
    <row r="1359" spans="1:5" x14ac:dyDescent="0.25">
      <c r="A1359" s="641" t="s">
        <v>11259</v>
      </c>
      <c r="B1359" s="641" t="s">
        <v>11838</v>
      </c>
      <c r="C1359" s="641" t="s">
        <v>11839</v>
      </c>
      <c r="D1359" s="641" t="s">
        <v>11890</v>
      </c>
      <c r="E1359" s="641" t="s">
        <v>11891</v>
      </c>
    </row>
    <row r="1360" spans="1:5" x14ac:dyDescent="0.25">
      <c r="A1360" s="641" t="s">
        <v>11259</v>
      </c>
      <c r="B1360" s="641" t="s">
        <v>11838</v>
      </c>
      <c r="C1360" s="641" t="s">
        <v>11839</v>
      </c>
      <c r="D1360" s="641" t="s">
        <v>11892</v>
      </c>
      <c r="E1360" s="641" t="s">
        <v>11893</v>
      </c>
    </row>
    <row r="1361" spans="1:5" x14ac:dyDescent="0.25">
      <c r="A1361" s="641" t="s">
        <v>11259</v>
      </c>
      <c r="B1361" s="641" t="s">
        <v>11838</v>
      </c>
      <c r="C1361" s="641" t="s">
        <v>11839</v>
      </c>
      <c r="D1361" s="641" t="s">
        <v>11894</v>
      </c>
      <c r="E1361" s="641" t="s">
        <v>11895</v>
      </c>
    </row>
    <row r="1362" spans="1:5" x14ac:dyDescent="0.25">
      <c r="A1362" s="641" t="s">
        <v>11259</v>
      </c>
      <c r="B1362" s="641" t="s">
        <v>11838</v>
      </c>
      <c r="C1362" s="641" t="s">
        <v>11839</v>
      </c>
      <c r="D1362" s="641" t="s">
        <v>11896</v>
      </c>
      <c r="E1362" s="641" t="s">
        <v>11897</v>
      </c>
    </row>
    <row r="1363" spans="1:5" x14ac:dyDescent="0.25">
      <c r="A1363" s="641" t="s">
        <v>11259</v>
      </c>
      <c r="B1363" s="641" t="s">
        <v>11838</v>
      </c>
      <c r="C1363" s="641" t="s">
        <v>11839</v>
      </c>
      <c r="D1363" s="641" t="s">
        <v>11898</v>
      </c>
      <c r="E1363" s="641" t="s">
        <v>11899</v>
      </c>
    </row>
    <row r="1364" spans="1:5" x14ac:dyDescent="0.25">
      <c r="A1364" s="641" t="s">
        <v>11259</v>
      </c>
      <c r="B1364" s="641" t="s">
        <v>11838</v>
      </c>
      <c r="C1364" s="641" t="s">
        <v>11839</v>
      </c>
      <c r="D1364" s="641" t="s">
        <v>11900</v>
      </c>
      <c r="E1364" s="641" t="s">
        <v>11901</v>
      </c>
    </row>
    <row r="1365" spans="1:5" x14ac:dyDescent="0.25">
      <c r="A1365" s="641" t="s">
        <v>11259</v>
      </c>
      <c r="B1365" s="641" t="s">
        <v>11838</v>
      </c>
      <c r="C1365" s="641" t="s">
        <v>11839</v>
      </c>
      <c r="D1365" s="641" t="s">
        <v>11902</v>
      </c>
      <c r="E1365" s="641" t="s">
        <v>11903</v>
      </c>
    </row>
    <row r="1366" spans="1:5" x14ac:dyDescent="0.25">
      <c r="A1366" s="641" t="s">
        <v>11259</v>
      </c>
      <c r="B1366" s="641" t="s">
        <v>11838</v>
      </c>
      <c r="C1366" s="641" t="s">
        <v>11839</v>
      </c>
      <c r="D1366" s="641" t="s">
        <v>11904</v>
      </c>
      <c r="E1366" s="641" t="s">
        <v>11905</v>
      </c>
    </row>
    <row r="1367" spans="1:5" x14ac:dyDescent="0.25">
      <c r="A1367" s="641" t="s">
        <v>11259</v>
      </c>
      <c r="B1367" s="641" t="s">
        <v>11838</v>
      </c>
      <c r="C1367" s="641" t="s">
        <v>11839</v>
      </c>
      <c r="D1367" s="641" t="s">
        <v>11906</v>
      </c>
      <c r="E1367" s="641" t="s">
        <v>11907</v>
      </c>
    </row>
    <row r="1368" spans="1:5" x14ac:dyDescent="0.25">
      <c r="A1368" s="641" t="s">
        <v>11259</v>
      </c>
      <c r="B1368" s="641" t="s">
        <v>11838</v>
      </c>
      <c r="C1368" s="641" t="s">
        <v>11839</v>
      </c>
      <c r="D1368" s="641" t="s">
        <v>11908</v>
      </c>
      <c r="E1368" s="641" t="s">
        <v>11909</v>
      </c>
    </row>
    <row r="1369" spans="1:5" x14ac:dyDescent="0.25">
      <c r="A1369" s="641" t="s">
        <v>11259</v>
      </c>
      <c r="B1369" s="641" t="s">
        <v>11838</v>
      </c>
      <c r="C1369" s="641" t="s">
        <v>11839</v>
      </c>
      <c r="D1369" s="641" t="s">
        <v>11910</v>
      </c>
      <c r="E1369" s="641" t="s">
        <v>11911</v>
      </c>
    </row>
    <row r="1370" spans="1:5" x14ac:dyDescent="0.25">
      <c r="A1370" s="641" t="s">
        <v>11259</v>
      </c>
      <c r="B1370" s="641" t="s">
        <v>11838</v>
      </c>
      <c r="C1370" s="641" t="s">
        <v>11839</v>
      </c>
      <c r="D1370" s="641" t="s">
        <v>11912</v>
      </c>
      <c r="E1370" s="641" t="s">
        <v>11913</v>
      </c>
    </row>
    <row r="1371" spans="1:5" x14ac:dyDescent="0.25">
      <c r="A1371" s="641" t="s">
        <v>11259</v>
      </c>
      <c r="B1371" s="641" t="s">
        <v>11838</v>
      </c>
      <c r="C1371" s="641" t="s">
        <v>11839</v>
      </c>
      <c r="D1371" s="641" t="s">
        <v>11914</v>
      </c>
      <c r="E1371" s="641" t="s">
        <v>11915</v>
      </c>
    </row>
    <row r="1372" spans="1:5" x14ac:dyDescent="0.25">
      <c r="A1372" s="641" t="s">
        <v>11259</v>
      </c>
      <c r="B1372" s="641" t="s">
        <v>11838</v>
      </c>
      <c r="C1372" s="641" t="s">
        <v>11839</v>
      </c>
      <c r="D1372" s="641" t="s">
        <v>11916</v>
      </c>
      <c r="E1372" s="641" t="s">
        <v>11917</v>
      </c>
    </row>
    <row r="1373" spans="1:5" x14ac:dyDescent="0.25">
      <c r="A1373" s="641" t="s">
        <v>11259</v>
      </c>
      <c r="B1373" s="641" t="s">
        <v>11838</v>
      </c>
      <c r="C1373" s="641" t="s">
        <v>11839</v>
      </c>
      <c r="D1373" s="641" t="s">
        <v>11918</v>
      </c>
      <c r="E1373" s="641" t="s">
        <v>11919</v>
      </c>
    </row>
    <row r="1374" spans="1:5" x14ac:dyDescent="0.25">
      <c r="A1374" s="641" t="s">
        <v>11259</v>
      </c>
      <c r="B1374" s="641" t="s">
        <v>11838</v>
      </c>
      <c r="C1374" s="641" t="s">
        <v>11839</v>
      </c>
      <c r="D1374" s="641" t="s">
        <v>11920</v>
      </c>
      <c r="E1374" s="641" t="s">
        <v>11921</v>
      </c>
    </row>
    <row r="1375" spans="1:5" x14ac:dyDescent="0.25">
      <c r="A1375" s="641" t="s">
        <v>11259</v>
      </c>
      <c r="B1375" s="641" t="s">
        <v>11838</v>
      </c>
      <c r="C1375" s="641" t="s">
        <v>11839</v>
      </c>
      <c r="D1375" s="641" t="s">
        <v>11922</v>
      </c>
      <c r="E1375" s="641" t="s">
        <v>11923</v>
      </c>
    </row>
    <row r="1376" spans="1:5" x14ac:dyDescent="0.25">
      <c r="A1376" s="641" t="s">
        <v>11259</v>
      </c>
      <c r="B1376" s="641" t="s">
        <v>11838</v>
      </c>
      <c r="C1376" s="641" t="s">
        <v>11839</v>
      </c>
      <c r="D1376" s="641" t="s">
        <v>11924</v>
      </c>
      <c r="E1376" s="641" t="s">
        <v>11925</v>
      </c>
    </row>
    <row r="1377" spans="1:5" x14ac:dyDescent="0.25">
      <c r="A1377" s="641" t="s">
        <v>11259</v>
      </c>
      <c r="B1377" s="641" t="s">
        <v>11838</v>
      </c>
      <c r="C1377" s="641" t="s">
        <v>11839</v>
      </c>
      <c r="D1377" s="641" t="s">
        <v>11926</v>
      </c>
      <c r="E1377" s="641" t="s">
        <v>11927</v>
      </c>
    </row>
    <row r="1378" spans="1:5" x14ac:dyDescent="0.25">
      <c r="A1378" s="641" t="s">
        <v>11259</v>
      </c>
      <c r="B1378" s="641" t="s">
        <v>11838</v>
      </c>
      <c r="C1378" s="641" t="s">
        <v>11839</v>
      </c>
      <c r="D1378" s="641" t="s">
        <v>11928</v>
      </c>
      <c r="E1378" s="641" t="s">
        <v>11929</v>
      </c>
    </row>
    <row r="1379" spans="1:5" x14ac:dyDescent="0.25">
      <c r="A1379" s="641" t="s">
        <v>11259</v>
      </c>
      <c r="B1379" s="641" t="s">
        <v>11838</v>
      </c>
      <c r="C1379" s="641" t="s">
        <v>11839</v>
      </c>
      <c r="D1379" s="641" t="s">
        <v>11930</v>
      </c>
      <c r="E1379" s="641" t="s">
        <v>11931</v>
      </c>
    </row>
    <row r="1380" spans="1:5" x14ac:dyDescent="0.25">
      <c r="A1380" s="641" t="s">
        <v>11259</v>
      </c>
      <c r="B1380" s="641" t="s">
        <v>11838</v>
      </c>
      <c r="C1380" s="641" t="s">
        <v>11839</v>
      </c>
      <c r="D1380" s="641" t="s">
        <v>11932</v>
      </c>
      <c r="E1380" s="641" t="s">
        <v>11933</v>
      </c>
    </row>
    <row r="1381" spans="1:5" x14ac:dyDescent="0.25">
      <c r="A1381" s="641" t="s">
        <v>11259</v>
      </c>
      <c r="B1381" s="641" t="s">
        <v>11838</v>
      </c>
      <c r="C1381" s="641" t="s">
        <v>11839</v>
      </c>
      <c r="D1381" s="641" t="s">
        <v>11934</v>
      </c>
      <c r="E1381" s="641" t="s">
        <v>11935</v>
      </c>
    </row>
    <row r="1382" spans="1:5" x14ac:dyDescent="0.25">
      <c r="A1382" s="641" t="s">
        <v>11259</v>
      </c>
      <c r="B1382" s="641" t="s">
        <v>11838</v>
      </c>
      <c r="C1382" s="641" t="s">
        <v>11839</v>
      </c>
      <c r="D1382" s="641" t="s">
        <v>11936</v>
      </c>
      <c r="E1382" s="641" t="s">
        <v>11937</v>
      </c>
    </row>
    <row r="1383" spans="1:5" x14ac:dyDescent="0.25">
      <c r="A1383" s="641" t="s">
        <v>11259</v>
      </c>
      <c r="B1383" s="641" t="s">
        <v>11838</v>
      </c>
      <c r="C1383" s="641" t="s">
        <v>11839</v>
      </c>
      <c r="D1383" s="641" t="s">
        <v>11938</v>
      </c>
      <c r="E1383" s="641" t="s">
        <v>11939</v>
      </c>
    </row>
    <row r="1384" spans="1:5" x14ac:dyDescent="0.25">
      <c r="A1384" s="641" t="s">
        <v>11259</v>
      </c>
      <c r="B1384" s="641" t="s">
        <v>11838</v>
      </c>
      <c r="C1384" s="641" t="s">
        <v>11839</v>
      </c>
      <c r="D1384" s="641" t="s">
        <v>11940</v>
      </c>
      <c r="E1384" s="641" t="s">
        <v>11941</v>
      </c>
    </row>
    <row r="1385" spans="1:5" x14ac:dyDescent="0.25">
      <c r="A1385" s="641" t="s">
        <v>11259</v>
      </c>
      <c r="B1385" s="641" t="s">
        <v>11838</v>
      </c>
      <c r="C1385" s="641" t="s">
        <v>11839</v>
      </c>
      <c r="D1385" s="641" t="s">
        <v>11942</v>
      </c>
      <c r="E1385" s="641" t="s">
        <v>11943</v>
      </c>
    </row>
    <row r="1386" spans="1:5" x14ac:dyDescent="0.25">
      <c r="A1386" s="641" t="s">
        <v>11259</v>
      </c>
      <c r="B1386" s="641" t="s">
        <v>11838</v>
      </c>
      <c r="C1386" s="641" t="s">
        <v>11839</v>
      </c>
      <c r="D1386" s="641" t="s">
        <v>11944</v>
      </c>
      <c r="E1386" s="641" t="s">
        <v>11945</v>
      </c>
    </row>
    <row r="1387" spans="1:5" x14ac:dyDescent="0.25">
      <c r="A1387" s="641" t="s">
        <v>11259</v>
      </c>
      <c r="B1387" s="641" t="s">
        <v>11838</v>
      </c>
      <c r="C1387" s="641" t="s">
        <v>11839</v>
      </c>
      <c r="D1387" s="641" t="s">
        <v>11946</v>
      </c>
      <c r="E1387" s="641" t="s">
        <v>11947</v>
      </c>
    </row>
    <row r="1388" spans="1:5" x14ac:dyDescent="0.25">
      <c r="A1388" s="641" t="s">
        <v>11259</v>
      </c>
      <c r="B1388" s="641" t="s">
        <v>11838</v>
      </c>
      <c r="C1388" s="641" t="s">
        <v>11839</v>
      </c>
      <c r="D1388" s="641" t="s">
        <v>11948</v>
      </c>
      <c r="E1388" s="641" t="s">
        <v>11949</v>
      </c>
    </row>
    <row r="1389" spans="1:5" x14ac:dyDescent="0.25">
      <c r="A1389" s="641" t="s">
        <v>11259</v>
      </c>
      <c r="B1389" s="641" t="s">
        <v>11838</v>
      </c>
      <c r="C1389" s="641" t="s">
        <v>11839</v>
      </c>
      <c r="D1389" s="641" t="s">
        <v>11950</v>
      </c>
      <c r="E1389" s="641" t="s">
        <v>11951</v>
      </c>
    </row>
    <row r="1390" spans="1:5" x14ac:dyDescent="0.25">
      <c r="A1390" s="641" t="s">
        <v>11259</v>
      </c>
      <c r="B1390" s="641" t="s">
        <v>11838</v>
      </c>
      <c r="C1390" s="641" t="s">
        <v>11839</v>
      </c>
      <c r="D1390" s="641" t="s">
        <v>11952</v>
      </c>
      <c r="E1390" s="641" t="s">
        <v>11953</v>
      </c>
    </row>
    <row r="1391" spans="1:5" x14ac:dyDescent="0.25">
      <c r="A1391" s="641" t="s">
        <v>11259</v>
      </c>
      <c r="B1391" s="641" t="s">
        <v>11838</v>
      </c>
      <c r="C1391" s="641" t="s">
        <v>11839</v>
      </c>
      <c r="D1391" s="641" t="s">
        <v>11954</v>
      </c>
      <c r="E1391" s="641" t="s">
        <v>11955</v>
      </c>
    </row>
    <row r="1392" spans="1:5" x14ac:dyDescent="0.25">
      <c r="A1392" s="641" t="s">
        <v>11259</v>
      </c>
      <c r="B1392" s="641" t="s">
        <v>11838</v>
      </c>
      <c r="C1392" s="641" t="s">
        <v>11839</v>
      </c>
      <c r="D1392" s="641" t="s">
        <v>11956</v>
      </c>
      <c r="E1392" s="641" t="s">
        <v>11957</v>
      </c>
    </row>
    <row r="1393" spans="1:5" x14ac:dyDescent="0.25">
      <c r="A1393" s="641" t="s">
        <v>11259</v>
      </c>
      <c r="B1393" s="641" t="s">
        <v>11838</v>
      </c>
      <c r="C1393" s="641" t="s">
        <v>11839</v>
      </c>
      <c r="D1393" s="641" t="s">
        <v>11958</v>
      </c>
      <c r="E1393" s="641" t="s">
        <v>11959</v>
      </c>
    </row>
    <row r="1394" spans="1:5" x14ac:dyDescent="0.25">
      <c r="A1394" s="641" t="s">
        <v>11259</v>
      </c>
      <c r="B1394" s="641" t="s">
        <v>11838</v>
      </c>
      <c r="C1394" s="641" t="s">
        <v>11839</v>
      </c>
      <c r="D1394" s="641" t="s">
        <v>11960</v>
      </c>
      <c r="E1394" s="641" t="s">
        <v>11961</v>
      </c>
    </row>
    <row r="1395" spans="1:5" x14ac:dyDescent="0.25">
      <c r="A1395" s="641" t="s">
        <v>11259</v>
      </c>
      <c r="B1395" s="641" t="s">
        <v>11838</v>
      </c>
      <c r="C1395" s="641" t="s">
        <v>11839</v>
      </c>
      <c r="D1395" s="641" t="s">
        <v>11962</v>
      </c>
      <c r="E1395" s="641" t="s">
        <v>11963</v>
      </c>
    </row>
    <row r="1396" spans="1:5" x14ac:dyDescent="0.25">
      <c r="A1396" s="641" t="s">
        <v>11259</v>
      </c>
      <c r="B1396" s="641" t="s">
        <v>11838</v>
      </c>
      <c r="C1396" s="641" t="s">
        <v>11839</v>
      </c>
      <c r="D1396" s="641" t="s">
        <v>11964</v>
      </c>
      <c r="E1396" s="641" t="s">
        <v>11965</v>
      </c>
    </row>
    <row r="1397" spans="1:5" x14ac:dyDescent="0.25">
      <c r="A1397" s="641" t="s">
        <v>11259</v>
      </c>
      <c r="B1397" s="641" t="s">
        <v>11838</v>
      </c>
      <c r="C1397" s="641" t="s">
        <v>11839</v>
      </c>
      <c r="D1397" s="641" t="s">
        <v>11966</v>
      </c>
      <c r="E1397" s="641" t="s">
        <v>11967</v>
      </c>
    </row>
    <row r="1398" spans="1:5" x14ac:dyDescent="0.25">
      <c r="A1398" s="641" t="s">
        <v>11259</v>
      </c>
      <c r="B1398" s="641" t="s">
        <v>11838</v>
      </c>
      <c r="C1398" s="641" t="s">
        <v>11839</v>
      </c>
      <c r="D1398" s="641" t="s">
        <v>11968</v>
      </c>
      <c r="E1398" s="641" t="s">
        <v>11969</v>
      </c>
    </row>
    <row r="1399" spans="1:5" x14ac:dyDescent="0.25">
      <c r="A1399" s="641" t="s">
        <v>11259</v>
      </c>
      <c r="B1399" s="641" t="s">
        <v>11838</v>
      </c>
      <c r="C1399" s="641" t="s">
        <v>11839</v>
      </c>
      <c r="D1399" s="641" t="s">
        <v>11970</v>
      </c>
      <c r="E1399" s="641" t="s">
        <v>11971</v>
      </c>
    </row>
    <row r="1400" spans="1:5" x14ac:dyDescent="0.25">
      <c r="A1400" s="641" t="s">
        <v>11259</v>
      </c>
      <c r="B1400" s="641" t="s">
        <v>11838</v>
      </c>
      <c r="C1400" s="641" t="s">
        <v>11839</v>
      </c>
      <c r="D1400" s="641" t="s">
        <v>11972</v>
      </c>
      <c r="E1400" s="641" t="s">
        <v>11973</v>
      </c>
    </row>
    <row r="1401" spans="1:5" x14ac:dyDescent="0.25">
      <c r="A1401" s="641" t="s">
        <v>11259</v>
      </c>
      <c r="B1401" s="641" t="s">
        <v>11838</v>
      </c>
      <c r="C1401" s="641" t="s">
        <v>11839</v>
      </c>
      <c r="D1401" s="641" t="s">
        <v>11974</v>
      </c>
      <c r="E1401" s="641" t="s">
        <v>11975</v>
      </c>
    </row>
    <row r="1402" spans="1:5" x14ac:dyDescent="0.25">
      <c r="A1402" s="641" t="s">
        <v>11259</v>
      </c>
      <c r="B1402" s="641" t="s">
        <v>11838</v>
      </c>
      <c r="C1402" s="641" t="s">
        <v>11839</v>
      </c>
      <c r="D1402" s="641" t="s">
        <v>11976</v>
      </c>
      <c r="E1402" s="641" t="s">
        <v>11977</v>
      </c>
    </row>
    <row r="1403" spans="1:5" x14ac:dyDescent="0.25">
      <c r="A1403" s="641" t="s">
        <v>11259</v>
      </c>
      <c r="B1403" s="641" t="s">
        <v>11838</v>
      </c>
      <c r="C1403" s="641" t="s">
        <v>11839</v>
      </c>
      <c r="D1403" s="641" t="s">
        <v>11978</v>
      </c>
      <c r="E1403" s="641" t="s">
        <v>11979</v>
      </c>
    </row>
    <row r="1404" spans="1:5" x14ac:dyDescent="0.25">
      <c r="A1404" s="641" t="s">
        <v>11259</v>
      </c>
      <c r="B1404" s="641" t="s">
        <v>11838</v>
      </c>
      <c r="C1404" s="641" t="s">
        <v>11839</v>
      </c>
      <c r="D1404" s="641" t="s">
        <v>11980</v>
      </c>
      <c r="E1404" s="641" t="s">
        <v>11981</v>
      </c>
    </row>
    <row r="1405" spans="1:5" x14ac:dyDescent="0.25">
      <c r="A1405" s="641" t="s">
        <v>11259</v>
      </c>
      <c r="B1405" s="641" t="s">
        <v>11838</v>
      </c>
      <c r="C1405" s="641" t="s">
        <v>11839</v>
      </c>
      <c r="D1405" s="641" t="s">
        <v>11982</v>
      </c>
      <c r="E1405" s="641" t="s">
        <v>11983</v>
      </c>
    </row>
    <row r="1406" spans="1:5" x14ac:dyDescent="0.25">
      <c r="A1406" s="641" t="s">
        <v>11259</v>
      </c>
      <c r="B1406" s="641" t="s">
        <v>11838</v>
      </c>
      <c r="C1406" s="641" t="s">
        <v>11839</v>
      </c>
      <c r="D1406" s="641" t="s">
        <v>11984</v>
      </c>
      <c r="E1406" s="641" t="s">
        <v>11985</v>
      </c>
    </row>
    <row r="1407" spans="1:5" x14ac:dyDescent="0.25">
      <c r="A1407" s="641" t="s">
        <v>11259</v>
      </c>
      <c r="B1407" s="641" t="s">
        <v>11838</v>
      </c>
      <c r="C1407" s="641" t="s">
        <v>11839</v>
      </c>
      <c r="D1407" s="641" t="s">
        <v>11986</v>
      </c>
      <c r="E1407" s="641" t="s">
        <v>11987</v>
      </c>
    </row>
    <row r="1408" spans="1:5" x14ac:dyDescent="0.25">
      <c r="A1408" s="641" t="s">
        <v>11259</v>
      </c>
      <c r="B1408" s="641" t="s">
        <v>11838</v>
      </c>
      <c r="C1408" s="641" t="s">
        <v>11839</v>
      </c>
      <c r="D1408" s="641" t="s">
        <v>11988</v>
      </c>
      <c r="E1408" s="641" t="s">
        <v>11989</v>
      </c>
    </row>
    <row r="1409" spans="1:5" x14ac:dyDescent="0.25">
      <c r="A1409" s="641" t="s">
        <v>11259</v>
      </c>
      <c r="B1409" s="641" t="s">
        <v>11838</v>
      </c>
      <c r="C1409" s="641" t="s">
        <v>11839</v>
      </c>
      <c r="D1409" s="641" t="s">
        <v>11990</v>
      </c>
      <c r="E1409" s="641" t="s">
        <v>11991</v>
      </c>
    </row>
    <row r="1410" spans="1:5" x14ac:dyDescent="0.25">
      <c r="A1410" s="641" t="s">
        <v>11259</v>
      </c>
      <c r="B1410" s="641" t="s">
        <v>11838</v>
      </c>
      <c r="C1410" s="641" t="s">
        <v>11839</v>
      </c>
      <c r="D1410" s="641" t="s">
        <v>11992</v>
      </c>
      <c r="E1410" s="641" t="s">
        <v>11993</v>
      </c>
    </row>
    <row r="1411" spans="1:5" x14ac:dyDescent="0.25">
      <c r="A1411" s="641" t="s">
        <v>11259</v>
      </c>
      <c r="B1411" s="641" t="s">
        <v>11838</v>
      </c>
      <c r="C1411" s="641" t="s">
        <v>11839</v>
      </c>
      <c r="D1411" s="641" t="s">
        <v>11994</v>
      </c>
      <c r="E1411" s="641" t="s">
        <v>11995</v>
      </c>
    </row>
    <row r="1412" spans="1:5" x14ac:dyDescent="0.25">
      <c r="A1412" s="641" t="s">
        <v>11259</v>
      </c>
      <c r="B1412" s="641" t="s">
        <v>11838</v>
      </c>
      <c r="C1412" s="641" t="s">
        <v>11839</v>
      </c>
      <c r="D1412" s="641" t="s">
        <v>11996</v>
      </c>
      <c r="E1412" s="641" t="s">
        <v>11997</v>
      </c>
    </row>
    <row r="1413" spans="1:5" x14ac:dyDescent="0.25">
      <c r="A1413" s="641" t="s">
        <v>11259</v>
      </c>
      <c r="B1413" s="641" t="s">
        <v>11838</v>
      </c>
      <c r="C1413" s="641" t="s">
        <v>11839</v>
      </c>
      <c r="D1413" s="641" t="s">
        <v>11998</v>
      </c>
      <c r="E1413" s="641" t="s">
        <v>11999</v>
      </c>
    </row>
    <row r="1414" spans="1:5" x14ac:dyDescent="0.25">
      <c r="A1414" s="641" t="s">
        <v>11259</v>
      </c>
      <c r="B1414" s="641" t="s">
        <v>11838</v>
      </c>
      <c r="C1414" s="641" t="s">
        <v>11839</v>
      </c>
      <c r="D1414" s="641" t="s">
        <v>12000</v>
      </c>
      <c r="E1414" s="641" t="s">
        <v>12001</v>
      </c>
    </row>
    <row r="1415" spans="1:5" x14ac:dyDescent="0.25">
      <c r="A1415" s="641" t="s">
        <v>11259</v>
      </c>
      <c r="B1415" s="641" t="s">
        <v>11838</v>
      </c>
      <c r="C1415" s="641" t="s">
        <v>11839</v>
      </c>
      <c r="D1415" s="641" t="s">
        <v>12002</v>
      </c>
      <c r="E1415" s="641" t="s">
        <v>12003</v>
      </c>
    </row>
    <row r="1416" spans="1:5" x14ac:dyDescent="0.25">
      <c r="A1416" s="641" t="s">
        <v>11259</v>
      </c>
      <c r="B1416" s="641" t="s">
        <v>11838</v>
      </c>
      <c r="C1416" s="641" t="s">
        <v>11839</v>
      </c>
      <c r="D1416" s="641" t="s">
        <v>12004</v>
      </c>
      <c r="E1416" s="641" t="s">
        <v>12005</v>
      </c>
    </row>
    <row r="1417" spans="1:5" x14ac:dyDescent="0.25">
      <c r="A1417" s="641" t="s">
        <v>11259</v>
      </c>
      <c r="B1417" s="641" t="s">
        <v>11838</v>
      </c>
      <c r="C1417" s="641" t="s">
        <v>11839</v>
      </c>
      <c r="D1417" s="641" t="s">
        <v>12006</v>
      </c>
      <c r="E1417" s="641" t="s">
        <v>12007</v>
      </c>
    </row>
    <row r="1418" spans="1:5" x14ac:dyDescent="0.25">
      <c r="A1418" s="641" t="s">
        <v>11259</v>
      </c>
      <c r="B1418" s="641" t="s">
        <v>11838</v>
      </c>
      <c r="C1418" s="641" t="s">
        <v>11839</v>
      </c>
      <c r="D1418" s="641" t="s">
        <v>12008</v>
      </c>
      <c r="E1418" s="641" t="s">
        <v>12009</v>
      </c>
    </row>
    <row r="1419" spans="1:5" x14ac:dyDescent="0.25">
      <c r="A1419" s="641" t="s">
        <v>11259</v>
      </c>
      <c r="B1419" s="641" t="s">
        <v>11838</v>
      </c>
      <c r="C1419" s="641" t="s">
        <v>11839</v>
      </c>
      <c r="D1419" s="641" t="s">
        <v>12010</v>
      </c>
      <c r="E1419" s="641" t="s">
        <v>12011</v>
      </c>
    </row>
    <row r="1420" spans="1:5" x14ac:dyDescent="0.25">
      <c r="A1420" s="641" t="s">
        <v>11259</v>
      </c>
      <c r="B1420" s="641" t="s">
        <v>11838</v>
      </c>
      <c r="C1420" s="641" t="s">
        <v>11839</v>
      </c>
      <c r="D1420" s="641" t="s">
        <v>12012</v>
      </c>
      <c r="E1420" s="641" t="s">
        <v>12013</v>
      </c>
    </row>
    <row r="1421" spans="1:5" x14ac:dyDescent="0.25">
      <c r="A1421" s="641" t="s">
        <v>11259</v>
      </c>
      <c r="B1421" s="641" t="s">
        <v>11838</v>
      </c>
      <c r="C1421" s="641" t="s">
        <v>11839</v>
      </c>
      <c r="D1421" s="641" t="s">
        <v>12014</v>
      </c>
      <c r="E1421" s="641" t="s">
        <v>12015</v>
      </c>
    </row>
    <row r="1422" spans="1:5" x14ac:dyDescent="0.25">
      <c r="A1422" s="641" t="s">
        <v>11259</v>
      </c>
      <c r="B1422" s="641" t="s">
        <v>11838</v>
      </c>
      <c r="C1422" s="641" t="s">
        <v>11839</v>
      </c>
      <c r="D1422" s="641" t="s">
        <v>12016</v>
      </c>
      <c r="E1422" s="641" t="s">
        <v>12017</v>
      </c>
    </row>
    <row r="1423" spans="1:5" x14ac:dyDescent="0.25">
      <c r="A1423" s="641" t="s">
        <v>11259</v>
      </c>
      <c r="B1423" s="641" t="s">
        <v>11838</v>
      </c>
      <c r="C1423" s="641" t="s">
        <v>11839</v>
      </c>
      <c r="D1423" s="641" t="s">
        <v>12018</v>
      </c>
      <c r="E1423" s="641" t="s">
        <v>12019</v>
      </c>
    </row>
    <row r="1424" spans="1:5" x14ac:dyDescent="0.25">
      <c r="A1424" s="641" t="s">
        <v>11259</v>
      </c>
      <c r="B1424" s="641" t="s">
        <v>11838</v>
      </c>
      <c r="C1424" s="641" t="s">
        <v>11839</v>
      </c>
      <c r="D1424" s="641" t="s">
        <v>12020</v>
      </c>
      <c r="E1424" s="641" t="s">
        <v>12021</v>
      </c>
    </row>
    <row r="1425" spans="1:5" x14ac:dyDescent="0.25">
      <c r="A1425" s="641" t="s">
        <v>11259</v>
      </c>
      <c r="B1425" s="641" t="s">
        <v>11838</v>
      </c>
      <c r="C1425" s="641" t="s">
        <v>11839</v>
      </c>
      <c r="D1425" s="641" t="s">
        <v>12022</v>
      </c>
      <c r="E1425" s="641" t="s">
        <v>12023</v>
      </c>
    </row>
    <row r="1426" spans="1:5" x14ac:dyDescent="0.25">
      <c r="A1426" s="641" t="s">
        <v>11259</v>
      </c>
      <c r="B1426" s="641" t="s">
        <v>11838</v>
      </c>
      <c r="C1426" s="641" t="s">
        <v>11839</v>
      </c>
      <c r="D1426" s="641" t="s">
        <v>12024</v>
      </c>
      <c r="E1426" s="641" t="s">
        <v>12025</v>
      </c>
    </row>
    <row r="1427" spans="1:5" x14ac:dyDescent="0.25">
      <c r="A1427" s="641" t="s">
        <v>11259</v>
      </c>
      <c r="B1427" s="641" t="s">
        <v>11838</v>
      </c>
      <c r="C1427" s="641" t="s">
        <v>11839</v>
      </c>
      <c r="D1427" s="641" t="s">
        <v>12026</v>
      </c>
      <c r="E1427" s="641" t="s">
        <v>12027</v>
      </c>
    </row>
    <row r="1428" spans="1:5" x14ac:dyDescent="0.25">
      <c r="A1428" s="641" t="s">
        <v>11259</v>
      </c>
      <c r="B1428" s="641" t="s">
        <v>11838</v>
      </c>
      <c r="C1428" s="641" t="s">
        <v>11839</v>
      </c>
      <c r="D1428" s="641" t="s">
        <v>12028</v>
      </c>
      <c r="E1428" s="641" t="s">
        <v>12029</v>
      </c>
    </row>
    <row r="1429" spans="1:5" x14ac:dyDescent="0.25">
      <c r="A1429" s="641" t="s">
        <v>11259</v>
      </c>
      <c r="B1429" s="641" t="s">
        <v>11838</v>
      </c>
      <c r="C1429" s="641" t="s">
        <v>11839</v>
      </c>
      <c r="D1429" s="641" t="s">
        <v>12030</v>
      </c>
      <c r="E1429" s="641" t="s">
        <v>12031</v>
      </c>
    </row>
    <row r="1430" spans="1:5" x14ac:dyDescent="0.25">
      <c r="A1430" s="641" t="s">
        <v>11259</v>
      </c>
      <c r="B1430" s="641" t="s">
        <v>11838</v>
      </c>
      <c r="C1430" s="641" t="s">
        <v>11839</v>
      </c>
      <c r="D1430" s="641" t="s">
        <v>12032</v>
      </c>
      <c r="E1430" s="641" t="s">
        <v>12033</v>
      </c>
    </row>
    <row r="1431" spans="1:5" x14ac:dyDescent="0.25">
      <c r="A1431" s="641" t="s">
        <v>11259</v>
      </c>
      <c r="B1431" s="641" t="s">
        <v>11838</v>
      </c>
      <c r="C1431" s="641" t="s">
        <v>11839</v>
      </c>
      <c r="D1431" s="641" t="s">
        <v>12034</v>
      </c>
      <c r="E1431" s="641" t="s">
        <v>12035</v>
      </c>
    </row>
    <row r="1432" spans="1:5" x14ac:dyDescent="0.25">
      <c r="A1432" s="641" t="s">
        <v>11259</v>
      </c>
      <c r="B1432" s="641" t="s">
        <v>11838</v>
      </c>
      <c r="C1432" s="641" t="s">
        <v>11839</v>
      </c>
      <c r="D1432" s="641" t="s">
        <v>12036</v>
      </c>
      <c r="E1432" s="641" t="s">
        <v>12037</v>
      </c>
    </row>
    <row r="1433" spans="1:5" x14ac:dyDescent="0.25">
      <c r="A1433" s="641" t="s">
        <v>11259</v>
      </c>
      <c r="B1433" s="641" t="s">
        <v>11838</v>
      </c>
      <c r="C1433" s="641" t="s">
        <v>11839</v>
      </c>
      <c r="D1433" s="641" t="s">
        <v>12038</v>
      </c>
      <c r="E1433" s="641" t="s">
        <v>12039</v>
      </c>
    </row>
    <row r="1434" spans="1:5" x14ac:dyDescent="0.25">
      <c r="A1434" s="641" t="s">
        <v>11259</v>
      </c>
      <c r="B1434" s="641" t="s">
        <v>11838</v>
      </c>
      <c r="C1434" s="641" t="s">
        <v>11839</v>
      </c>
      <c r="D1434" s="641" t="s">
        <v>12040</v>
      </c>
      <c r="E1434" s="641" t="s">
        <v>12041</v>
      </c>
    </row>
    <row r="1435" spans="1:5" x14ac:dyDescent="0.25">
      <c r="A1435" s="641" t="s">
        <v>11259</v>
      </c>
      <c r="B1435" s="641" t="s">
        <v>11838</v>
      </c>
      <c r="C1435" s="641" t="s">
        <v>11839</v>
      </c>
      <c r="D1435" s="641" t="s">
        <v>12042</v>
      </c>
      <c r="E1435" s="641" t="s">
        <v>12043</v>
      </c>
    </row>
    <row r="1436" spans="1:5" x14ac:dyDescent="0.25">
      <c r="A1436" s="641" t="s">
        <v>11259</v>
      </c>
      <c r="B1436" s="641" t="s">
        <v>11838</v>
      </c>
      <c r="C1436" s="641" t="s">
        <v>11839</v>
      </c>
      <c r="D1436" s="641" t="s">
        <v>12044</v>
      </c>
      <c r="E1436" s="641" t="s">
        <v>12045</v>
      </c>
    </row>
    <row r="1437" spans="1:5" x14ac:dyDescent="0.25">
      <c r="A1437" s="641" t="s">
        <v>11259</v>
      </c>
      <c r="B1437" s="641" t="s">
        <v>11838</v>
      </c>
      <c r="C1437" s="641" t="s">
        <v>11839</v>
      </c>
      <c r="D1437" s="641" t="s">
        <v>12046</v>
      </c>
      <c r="E1437" s="641" t="s">
        <v>12047</v>
      </c>
    </row>
    <row r="1438" spans="1:5" x14ac:dyDescent="0.25">
      <c r="A1438" s="641" t="s">
        <v>11259</v>
      </c>
      <c r="B1438" s="641" t="s">
        <v>11838</v>
      </c>
      <c r="C1438" s="641" t="s">
        <v>11839</v>
      </c>
      <c r="D1438" s="641" t="s">
        <v>12048</v>
      </c>
      <c r="E1438" s="641" t="s">
        <v>12049</v>
      </c>
    </row>
    <row r="1439" spans="1:5" x14ac:dyDescent="0.25">
      <c r="A1439" s="641" t="s">
        <v>11259</v>
      </c>
      <c r="B1439" s="641" t="s">
        <v>11838</v>
      </c>
      <c r="C1439" s="641" t="s">
        <v>11839</v>
      </c>
      <c r="D1439" s="641" t="s">
        <v>12050</v>
      </c>
      <c r="E1439" s="641" t="s">
        <v>12051</v>
      </c>
    </row>
    <row r="1440" spans="1:5" x14ac:dyDescent="0.25">
      <c r="A1440" s="641" t="s">
        <v>11259</v>
      </c>
      <c r="B1440" s="641" t="s">
        <v>11838</v>
      </c>
      <c r="C1440" s="641" t="s">
        <v>11839</v>
      </c>
      <c r="D1440" s="641" t="s">
        <v>12052</v>
      </c>
      <c r="E1440" s="641" t="s">
        <v>12053</v>
      </c>
    </row>
    <row r="1441" spans="1:5" x14ac:dyDescent="0.25">
      <c r="A1441" s="641" t="s">
        <v>11259</v>
      </c>
      <c r="B1441" s="641" t="s">
        <v>11838</v>
      </c>
      <c r="C1441" s="641" t="s">
        <v>11839</v>
      </c>
      <c r="D1441" s="641" t="s">
        <v>12054</v>
      </c>
      <c r="E1441" s="641" t="s">
        <v>12055</v>
      </c>
    </row>
    <row r="1442" spans="1:5" x14ac:dyDescent="0.25">
      <c r="A1442" s="641" t="s">
        <v>11259</v>
      </c>
      <c r="B1442" s="641" t="s">
        <v>11838</v>
      </c>
      <c r="C1442" s="641" t="s">
        <v>11839</v>
      </c>
      <c r="D1442" s="641" t="s">
        <v>12056</v>
      </c>
      <c r="E1442" s="641" t="s">
        <v>12057</v>
      </c>
    </row>
    <row r="1443" spans="1:5" x14ac:dyDescent="0.25">
      <c r="A1443" s="641" t="s">
        <v>11259</v>
      </c>
      <c r="B1443" s="641" t="s">
        <v>11838</v>
      </c>
      <c r="C1443" s="641" t="s">
        <v>11839</v>
      </c>
      <c r="D1443" s="641" t="s">
        <v>12058</v>
      </c>
      <c r="E1443" s="641" t="s">
        <v>12059</v>
      </c>
    </row>
    <row r="1444" spans="1:5" x14ac:dyDescent="0.25">
      <c r="A1444" s="641" t="s">
        <v>11259</v>
      </c>
      <c r="B1444" s="641" t="s">
        <v>11838</v>
      </c>
      <c r="C1444" s="641" t="s">
        <v>11839</v>
      </c>
      <c r="D1444" s="641" t="s">
        <v>12060</v>
      </c>
      <c r="E1444" s="641" t="s">
        <v>12061</v>
      </c>
    </row>
    <row r="1445" spans="1:5" x14ac:dyDescent="0.25">
      <c r="A1445" s="641" t="s">
        <v>11259</v>
      </c>
      <c r="B1445" s="641" t="s">
        <v>11838</v>
      </c>
      <c r="C1445" s="641" t="s">
        <v>11839</v>
      </c>
      <c r="D1445" s="641" t="s">
        <v>12062</v>
      </c>
      <c r="E1445" s="641" t="s">
        <v>12063</v>
      </c>
    </row>
    <row r="1446" spans="1:5" x14ac:dyDescent="0.25">
      <c r="A1446" s="641" t="s">
        <v>11259</v>
      </c>
      <c r="B1446" s="641" t="s">
        <v>11838</v>
      </c>
      <c r="C1446" s="641" t="s">
        <v>11839</v>
      </c>
      <c r="D1446" s="641" t="s">
        <v>12064</v>
      </c>
      <c r="E1446" s="641" t="s">
        <v>12065</v>
      </c>
    </row>
    <row r="1447" spans="1:5" x14ac:dyDescent="0.25">
      <c r="A1447" s="641" t="s">
        <v>11259</v>
      </c>
      <c r="B1447" s="641" t="s">
        <v>11838</v>
      </c>
      <c r="C1447" s="641" t="s">
        <v>11839</v>
      </c>
      <c r="D1447" s="641" t="s">
        <v>12066</v>
      </c>
      <c r="E1447" s="641" t="s">
        <v>12067</v>
      </c>
    </row>
    <row r="1448" spans="1:5" x14ac:dyDescent="0.25">
      <c r="A1448" s="641" t="s">
        <v>11259</v>
      </c>
      <c r="B1448" s="641" t="s">
        <v>11838</v>
      </c>
      <c r="C1448" s="641" t="s">
        <v>11839</v>
      </c>
      <c r="D1448" s="641" t="s">
        <v>12068</v>
      </c>
      <c r="E1448" s="641" t="s">
        <v>12069</v>
      </c>
    </row>
    <row r="1449" spans="1:5" x14ac:dyDescent="0.25">
      <c r="A1449" s="641" t="s">
        <v>11259</v>
      </c>
      <c r="B1449" s="641" t="s">
        <v>11838</v>
      </c>
      <c r="C1449" s="641" t="s">
        <v>11839</v>
      </c>
      <c r="D1449" s="641" t="s">
        <v>12070</v>
      </c>
      <c r="E1449" s="641" t="s">
        <v>12071</v>
      </c>
    </row>
    <row r="1450" spans="1:5" x14ac:dyDescent="0.25">
      <c r="A1450" s="641" t="s">
        <v>11259</v>
      </c>
      <c r="B1450" s="641" t="s">
        <v>11838</v>
      </c>
      <c r="C1450" s="641" t="s">
        <v>11839</v>
      </c>
      <c r="D1450" s="641" t="s">
        <v>12072</v>
      </c>
      <c r="E1450" s="641" t="s">
        <v>12073</v>
      </c>
    </row>
    <row r="1451" spans="1:5" x14ac:dyDescent="0.25">
      <c r="A1451" s="641" t="s">
        <v>11259</v>
      </c>
      <c r="B1451" s="641" t="s">
        <v>11838</v>
      </c>
      <c r="C1451" s="641" t="s">
        <v>11839</v>
      </c>
      <c r="D1451" s="641" t="s">
        <v>12074</v>
      </c>
      <c r="E1451" s="641" t="s">
        <v>12075</v>
      </c>
    </row>
    <row r="1452" spans="1:5" x14ac:dyDescent="0.25">
      <c r="A1452" s="641" t="s">
        <v>11259</v>
      </c>
      <c r="B1452" s="641" t="s">
        <v>11838</v>
      </c>
      <c r="C1452" s="641" t="s">
        <v>11839</v>
      </c>
      <c r="D1452" s="641" t="s">
        <v>12076</v>
      </c>
      <c r="E1452" s="641" t="s">
        <v>12077</v>
      </c>
    </row>
    <row r="1453" spans="1:5" x14ac:dyDescent="0.25">
      <c r="A1453" s="641" t="s">
        <v>11259</v>
      </c>
      <c r="B1453" s="641" t="s">
        <v>11838</v>
      </c>
      <c r="C1453" s="641" t="s">
        <v>11839</v>
      </c>
      <c r="D1453" s="641" t="s">
        <v>12078</v>
      </c>
      <c r="E1453" s="641" t="s">
        <v>12079</v>
      </c>
    </row>
    <row r="1454" spans="1:5" x14ac:dyDescent="0.25">
      <c r="A1454" s="641" t="s">
        <v>11259</v>
      </c>
      <c r="B1454" s="641" t="s">
        <v>11838</v>
      </c>
      <c r="C1454" s="641" t="s">
        <v>11839</v>
      </c>
      <c r="D1454" s="641" t="s">
        <v>12080</v>
      </c>
      <c r="E1454" s="641" t="s">
        <v>12081</v>
      </c>
    </row>
    <row r="1455" spans="1:5" x14ac:dyDescent="0.25">
      <c r="A1455" s="641" t="s">
        <v>11259</v>
      </c>
      <c r="B1455" s="641" t="s">
        <v>11838</v>
      </c>
      <c r="C1455" s="641" t="s">
        <v>11839</v>
      </c>
      <c r="D1455" s="641" t="s">
        <v>12082</v>
      </c>
      <c r="E1455" s="641" t="s">
        <v>12083</v>
      </c>
    </row>
    <row r="1456" spans="1:5" x14ac:dyDescent="0.25">
      <c r="A1456" s="641" t="s">
        <v>11259</v>
      </c>
      <c r="B1456" s="641" t="s">
        <v>11838</v>
      </c>
      <c r="C1456" s="641" t="s">
        <v>11839</v>
      </c>
      <c r="D1456" s="641" t="s">
        <v>12084</v>
      </c>
      <c r="E1456" s="641" t="s">
        <v>12085</v>
      </c>
    </row>
    <row r="1457" spans="1:5" x14ac:dyDescent="0.25">
      <c r="A1457" s="641" t="s">
        <v>11259</v>
      </c>
      <c r="B1457" s="641" t="s">
        <v>11838</v>
      </c>
      <c r="C1457" s="641" t="s">
        <v>11839</v>
      </c>
      <c r="D1457" s="641" t="s">
        <v>12086</v>
      </c>
      <c r="E1457" s="641" t="s">
        <v>12087</v>
      </c>
    </row>
    <row r="1458" spans="1:5" x14ac:dyDescent="0.25">
      <c r="A1458" s="641" t="s">
        <v>11259</v>
      </c>
      <c r="B1458" s="641" t="s">
        <v>11838</v>
      </c>
      <c r="C1458" s="641" t="s">
        <v>11839</v>
      </c>
      <c r="D1458" s="641" t="s">
        <v>12088</v>
      </c>
      <c r="E1458" s="641" t="s">
        <v>12089</v>
      </c>
    </row>
    <row r="1459" spans="1:5" x14ac:dyDescent="0.25">
      <c r="A1459" s="641" t="s">
        <v>11259</v>
      </c>
      <c r="B1459" s="641" t="s">
        <v>11838</v>
      </c>
      <c r="C1459" s="641" t="s">
        <v>11839</v>
      </c>
      <c r="D1459" s="641" t="s">
        <v>12090</v>
      </c>
      <c r="E1459" s="641" t="s">
        <v>12091</v>
      </c>
    </row>
    <row r="1460" spans="1:5" x14ac:dyDescent="0.25">
      <c r="A1460" s="641" t="s">
        <v>11259</v>
      </c>
      <c r="B1460" s="641" t="s">
        <v>11838</v>
      </c>
      <c r="C1460" s="641" t="s">
        <v>11839</v>
      </c>
      <c r="D1460" s="641" t="s">
        <v>12092</v>
      </c>
      <c r="E1460" s="641" t="s">
        <v>12093</v>
      </c>
    </row>
    <row r="1461" spans="1:5" x14ac:dyDescent="0.25">
      <c r="A1461" s="641" t="s">
        <v>11259</v>
      </c>
      <c r="B1461" s="641" t="s">
        <v>11838</v>
      </c>
      <c r="C1461" s="641" t="s">
        <v>11839</v>
      </c>
      <c r="D1461" s="641" t="s">
        <v>12094</v>
      </c>
      <c r="E1461" s="641" t="s">
        <v>12095</v>
      </c>
    </row>
    <row r="1462" spans="1:5" x14ac:dyDescent="0.25">
      <c r="A1462" s="641" t="s">
        <v>11259</v>
      </c>
      <c r="B1462" s="641" t="s">
        <v>11838</v>
      </c>
      <c r="C1462" s="641" t="s">
        <v>11839</v>
      </c>
      <c r="D1462" s="641" t="s">
        <v>12096</v>
      </c>
      <c r="E1462" s="641" t="s">
        <v>12097</v>
      </c>
    </row>
    <row r="1463" spans="1:5" x14ac:dyDescent="0.25">
      <c r="A1463" s="641" t="s">
        <v>11259</v>
      </c>
      <c r="B1463" s="641" t="s">
        <v>11838</v>
      </c>
      <c r="C1463" s="641" t="s">
        <v>11839</v>
      </c>
      <c r="D1463" s="641" t="s">
        <v>12098</v>
      </c>
      <c r="E1463" s="641" t="s">
        <v>12099</v>
      </c>
    </row>
    <row r="1464" spans="1:5" x14ac:dyDescent="0.25">
      <c r="A1464" s="641" t="s">
        <v>11259</v>
      </c>
      <c r="B1464" s="641" t="s">
        <v>11838</v>
      </c>
      <c r="C1464" s="641" t="s">
        <v>11839</v>
      </c>
      <c r="D1464" s="641" t="s">
        <v>12100</v>
      </c>
      <c r="E1464" s="641" t="s">
        <v>12101</v>
      </c>
    </row>
    <row r="1465" spans="1:5" x14ac:dyDescent="0.25">
      <c r="A1465" s="641" t="s">
        <v>11259</v>
      </c>
      <c r="B1465" s="641" t="s">
        <v>11838</v>
      </c>
      <c r="C1465" s="641" t="s">
        <v>11839</v>
      </c>
      <c r="D1465" s="641" t="s">
        <v>12102</v>
      </c>
      <c r="E1465" s="641" t="s">
        <v>12103</v>
      </c>
    </row>
    <row r="1466" spans="1:5" x14ac:dyDescent="0.25">
      <c r="A1466" s="641" t="s">
        <v>11259</v>
      </c>
      <c r="B1466" s="641" t="s">
        <v>11838</v>
      </c>
      <c r="C1466" s="641" t="s">
        <v>11839</v>
      </c>
      <c r="D1466" s="641" t="s">
        <v>12104</v>
      </c>
      <c r="E1466" s="641" t="s">
        <v>12105</v>
      </c>
    </row>
    <row r="1467" spans="1:5" x14ac:dyDescent="0.25">
      <c r="A1467" s="641" t="s">
        <v>11259</v>
      </c>
      <c r="B1467" s="641" t="s">
        <v>11838</v>
      </c>
      <c r="C1467" s="641" t="s">
        <v>11839</v>
      </c>
      <c r="D1467" s="641" t="s">
        <v>12106</v>
      </c>
      <c r="E1467" s="641" t="s">
        <v>12107</v>
      </c>
    </row>
    <row r="1468" spans="1:5" x14ac:dyDescent="0.25">
      <c r="A1468" s="641" t="s">
        <v>11259</v>
      </c>
      <c r="B1468" s="641" t="s">
        <v>11838</v>
      </c>
      <c r="C1468" s="641" t="s">
        <v>11839</v>
      </c>
      <c r="D1468" s="641" t="s">
        <v>12108</v>
      </c>
      <c r="E1468" s="641" t="s">
        <v>12109</v>
      </c>
    </row>
    <row r="1469" spans="1:5" x14ac:dyDescent="0.25">
      <c r="A1469" s="641" t="s">
        <v>11259</v>
      </c>
      <c r="B1469" s="641" t="s">
        <v>11838</v>
      </c>
      <c r="C1469" s="641" t="s">
        <v>11839</v>
      </c>
      <c r="D1469" s="641" t="s">
        <v>12110</v>
      </c>
      <c r="E1469" s="641" t="s">
        <v>12111</v>
      </c>
    </row>
    <row r="1470" spans="1:5" x14ac:dyDescent="0.25">
      <c r="A1470" s="641" t="s">
        <v>11259</v>
      </c>
      <c r="B1470" s="641" t="s">
        <v>11838</v>
      </c>
      <c r="C1470" s="641" t="s">
        <v>11839</v>
      </c>
      <c r="D1470" s="641" t="s">
        <v>12112</v>
      </c>
      <c r="E1470" s="641" t="s">
        <v>12113</v>
      </c>
    </row>
    <row r="1471" spans="1:5" x14ac:dyDescent="0.25">
      <c r="A1471" s="641" t="s">
        <v>11259</v>
      </c>
      <c r="B1471" s="641" t="s">
        <v>11838</v>
      </c>
      <c r="C1471" s="641" t="s">
        <v>11839</v>
      </c>
      <c r="D1471" s="641" t="s">
        <v>12114</v>
      </c>
      <c r="E1471" s="641" t="s">
        <v>12115</v>
      </c>
    </row>
    <row r="1472" spans="1:5" x14ac:dyDescent="0.25">
      <c r="A1472" s="641" t="s">
        <v>11259</v>
      </c>
      <c r="B1472" s="641" t="s">
        <v>11838</v>
      </c>
      <c r="C1472" s="641" t="s">
        <v>11839</v>
      </c>
      <c r="D1472" s="641" t="s">
        <v>12116</v>
      </c>
      <c r="E1472" s="641" t="s">
        <v>12117</v>
      </c>
    </row>
    <row r="1473" spans="1:5" x14ac:dyDescent="0.25">
      <c r="A1473" s="641" t="s">
        <v>11259</v>
      </c>
      <c r="B1473" s="641" t="s">
        <v>11838</v>
      </c>
      <c r="C1473" s="641" t="s">
        <v>11839</v>
      </c>
      <c r="D1473" s="641" t="s">
        <v>12118</v>
      </c>
      <c r="E1473" s="641" t="s">
        <v>12119</v>
      </c>
    </row>
    <row r="1474" spans="1:5" x14ac:dyDescent="0.25">
      <c r="A1474" s="641" t="s">
        <v>11259</v>
      </c>
      <c r="B1474" s="641" t="s">
        <v>12120</v>
      </c>
      <c r="C1474" s="641" t="s">
        <v>12121</v>
      </c>
      <c r="D1474" s="641" t="s">
        <v>12122</v>
      </c>
      <c r="E1474" s="641" t="s">
        <v>12123</v>
      </c>
    </row>
    <row r="1475" spans="1:5" x14ac:dyDescent="0.25">
      <c r="A1475" s="641" t="s">
        <v>11259</v>
      </c>
      <c r="B1475" s="641" t="s">
        <v>12120</v>
      </c>
      <c r="C1475" s="641" t="s">
        <v>12121</v>
      </c>
      <c r="D1475" s="641" t="s">
        <v>12124</v>
      </c>
      <c r="E1475" s="641" t="s">
        <v>12125</v>
      </c>
    </row>
    <row r="1476" spans="1:5" x14ac:dyDescent="0.25">
      <c r="A1476" s="641" t="s">
        <v>11259</v>
      </c>
      <c r="B1476" s="641" t="s">
        <v>12120</v>
      </c>
      <c r="C1476" s="641" t="s">
        <v>12121</v>
      </c>
      <c r="D1476" s="641" t="s">
        <v>12126</v>
      </c>
      <c r="E1476" s="641" t="s">
        <v>12127</v>
      </c>
    </row>
    <row r="1477" spans="1:5" x14ac:dyDescent="0.25">
      <c r="A1477" s="641" t="s">
        <v>11259</v>
      </c>
      <c r="B1477" s="641" t="s">
        <v>12120</v>
      </c>
      <c r="C1477" s="641" t="s">
        <v>12121</v>
      </c>
      <c r="D1477" s="641" t="s">
        <v>12128</v>
      </c>
      <c r="E1477" s="641" t="s">
        <v>12129</v>
      </c>
    </row>
    <row r="1478" spans="1:5" x14ac:dyDescent="0.25">
      <c r="A1478" s="641" t="s">
        <v>11259</v>
      </c>
      <c r="B1478" s="641" t="s">
        <v>12120</v>
      </c>
      <c r="C1478" s="641" t="s">
        <v>12121</v>
      </c>
      <c r="D1478" s="641" t="s">
        <v>12130</v>
      </c>
      <c r="E1478" s="641" t="s">
        <v>12131</v>
      </c>
    </row>
    <row r="1479" spans="1:5" x14ac:dyDescent="0.25">
      <c r="A1479" s="641" t="s">
        <v>11259</v>
      </c>
      <c r="B1479" s="641" t="s">
        <v>12120</v>
      </c>
      <c r="C1479" s="641" t="s">
        <v>12121</v>
      </c>
      <c r="D1479" s="641" t="s">
        <v>12132</v>
      </c>
      <c r="E1479" s="641" t="s">
        <v>12133</v>
      </c>
    </row>
    <row r="1480" spans="1:5" x14ac:dyDescent="0.25">
      <c r="A1480" s="641" t="s">
        <v>11259</v>
      </c>
      <c r="B1480" s="641" t="s">
        <v>12120</v>
      </c>
      <c r="C1480" s="641" t="s">
        <v>12121</v>
      </c>
      <c r="D1480" s="641" t="s">
        <v>12134</v>
      </c>
      <c r="E1480" s="641" t="s">
        <v>12135</v>
      </c>
    </row>
    <row r="1481" spans="1:5" x14ac:dyDescent="0.25">
      <c r="A1481" s="641" t="s">
        <v>11259</v>
      </c>
      <c r="B1481" s="641" t="s">
        <v>12120</v>
      </c>
      <c r="C1481" s="641" t="s">
        <v>12121</v>
      </c>
      <c r="D1481" s="641" t="s">
        <v>12136</v>
      </c>
      <c r="E1481" s="641" t="s">
        <v>12137</v>
      </c>
    </row>
    <row r="1482" spans="1:5" x14ac:dyDescent="0.25">
      <c r="A1482" s="641" t="s">
        <v>11259</v>
      </c>
      <c r="B1482" s="641" t="s">
        <v>12120</v>
      </c>
      <c r="C1482" s="641" t="s">
        <v>12121</v>
      </c>
      <c r="D1482" s="641" t="s">
        <v>12138</v>
      </c>
      <c r="E1482" s="641" t="s">
        <v>12139</v>
      </c>
    </row>
    <row r="1483" spans="1:5" x14ac:dyDescent="0.25">
      <c r="A1483" s="641" t="s">
        <v>11259</v>
      </c>
      <c r="B1483" s="641" t="s">
        <v>12120</v>
      </c>
      <c r="C1483" s="641" t="s">
        <v>12121</v>
      </c>
      <c r="D1483" s="641" t="s">
        <v>12140</v>
      </c>
      <c r="E1483" s="641" t="s">
        <v>12141</v>
      </c>
    </row>
    <row r="1484" spans="1:5" x14ac:dyDescent="0.25">
      <c r="A1484" s="641" t="s">
        <v>11259</v>
      </c>
      <c r="B1484" s="641" t="s">
        <v>12120</v>
      </c>
      <c r="C1484" s="641" t="s">
        <v>12121</v>
      </c>
      <c r="D1484" s="641" t="s">
        <v>12142</v>
      </c>
      <c r="E1484" s="641" t="s">
        <v>12143</v>
      </c>
    </row>
    <row r="1485" spans="1:5" x14ac:dyDescent="0.25">
      <c r="A1485" s="641" t="s">
        <v>11259</v>
      </c>
      <c r="B1485" s="641" t="s">
        <v>12120</v>
      </c>
      <c r="C1485" s="641" t="s">
        <v>12121</v>
      </c>
      <c r="D1485" s="641" t="s">
        <v>12144</v>
      </c>
      <c r="E1485" s="641" t="s">
        <v>12145</v>
      </c>
    </row>
    <row r="1486" spans="1:5" x14ac:dyDescent="0.25">
      <c r="A1486" s="641" t="s">
        <v>11259</v>
      </c>
      <c r="B1486" s="641" t="s">
        <v>12120</v>
      </c>
      <c r="C1486" s="641" t="s">
        <v>12121</v>
      </c>
      <c r="D1486" s="641" t="s">
        <v>12146</v>
      </c>
      <c r="E1486" s="641" t="s">
        <v>12147</v>
      </c>
    </row>
    <row r="1487" spans="1:5" x14ac:dyDescent="0.25">
      <c r="A1487" s="641" t="s">
        <v>11259</v>
      </c>
      <c r="B1487" s="641" t="s">
        <v>12120</v>
      </c>
      <c r="C1487" s="641" t="s">
        <v>12121</v>
      </c>
      <c r="D1487" s="641" t="s">
        <v>12148</v>
      </c>
      <c r="E1487" s="641" t="s">
        <v>12149</v>
      </c>
    </row>
    <row r="1488" spans="1:5" x14ac:dyDescent="0.25">
      <c r="A1488" s="641" t="s">
        <v>11259</v>
      </c>
      <c r="B1488" s="641" t="s">
        <v>12120</v>
      </c>
      <c r="C1488" s="641" t="s">
        <v>12121</v>
      </c>
      <c r="D1488" s="641" t="s">
        <v>12150</v>
      </c>
      <c r="E1488" s="641" t="s">
        <v>12151</v>
      </c>
    </row>
    <row r="1489" spans="1:5" x14ac:dyDescent="0.25">
      <c r="A1489" s="641" t="s">
        <v>11259</v>
      </c>
      <c r="B1489" s="641" t="s">
        <v>12120</v>
      </c>
      <c r="C1489" s="641" t="s">
        <v>12121</v>
      </c>
      <c r="D1489" s="641" t="s">
        <v>12152</v>
      </c>
      <c r="E1489" s="641" t="s">
        <v>12153</v>
      </c>
    </row>
    <row r="1490" spans="1:5" x14ac:dyDescent="0.25">
      <c r="A1490" s="641" t="s">
        <v>11259</v>
      </c>
      <c r="B1490" s="641" t="s">
        <v>12120</v>
      </c>
      <c r="C1490" s="641" t="s">
        <v>12121</v>
      </c>
      <c r="D1490" s="641" t="s">
        <v>12154</v>
      </c>
      <c r="E1490" s="641" t="s">
        <v>12155</v>
      </c>
    </row>
    <row r="1491" spans="1:5" x14ac:dyDescent="0.25">
      <c r="A1491" s="641" t="s">
        <v>11259</v>
      </c>
      <c r="B1491" s="641" t="s">
        <v>12120</v>
      </c>
      <c r="C1491" s="641" t="s">
        <v>12121</v>
      </c>
      <c r="D1491" s="641" t="s">
        <v>12156</v>
      </c>
      <c r="E1491" s="641" t="s">
        <v>12157</v>
      </c>
    </row>
    <row r="1492" spans="1:5" x14ac:dyDescent="0.25">
      <c r="A1492" s="641" t="s">
        <v>11259</v>
      </c>
      <c r="B1492" s="641" t="s">
        <v>12120</v>
      </c>
      <c r="C1492" s="641" t="s">
        <v>12121</v>
      </c>
      <c r="D1492" s="641" t="s">
        <v>12158</v>
      </c>
      <c r="E1492" s="641" t="s">
        <v>12159</v>
      </c>
    </row>
    <row r="1493" spans="1:5" x14ac:dyDescent="0.25">
      <c r="A1493" s="641" t="s">
        <v>11259</v>
      </c>
      <c r="B1493" s="641" t="s">
        <v>12120</v>
      </c>
      <c r="C1493" s="641" t="s">
        <v>12121</v>
      </c>
      <c r="D1493" s="641" t="s">
        <v>12160</v>
      </c>
      <c r="E1493" s="641" t="s">
        <v>12161</v>
      </c>
    </row>
    <row r="1494" spans="1:5" x14ac:dyDescent="0.25">
      <c r="A1494" s="641" t="s">
        <v>11259</v>
      </c>
      <c r="B1494" s="641" t="s">
        <v>12120</v>
      </c>
      <c r="C1494" s="641" t="s">
        <v>12121</v>
      </c>
      <c r="D1494" s="641" t="s">
        <v>12162</v>
      </c>
      <c r="E1494" s="641" t="s">
        <v>12163</v>
      </c>
    </row>
    <row r="1495" spans="1:5" x14ac:dyDescent="0.25">
      <c r="A1495" s="641" t="s">
        <v>11259</v>
      </c>
      <c r="B1495" s="641" t="s">
        <v>12120</v>
      </c>
      <c r="C1495" s="641" t="s">
        <v>12121</v>
      </c>
      <c r="D1495" s="641" t="s">
        <v>12164</v>
      </c>
      <c r="E1495" s="641" t="s">
        <v>12165</v>
      </c>
    </row>
    <row r="1496" spans="1:5" x14ac:dyDescent="0.25">
      <c r="A1496" s="641" t="s">
        <v>11259</v>
      </c>
      <c r="B1496" s="641" t="s">
        <v>12120</v>
      </c>
      <c r="C1496" s="641" t="s">
        <v>12121</v>
      </c>
      <c r="D1496" s="641" t="s">
        <v>12166</v>
      </c>
      <c r="E1496" s="641" t="s">
        <v>12167</v>
      </c>
    </row>
    <row r="1497" spans="1:5" x14ac:dyDescent="0.25">
      <c r="A1497" s="641" t="s">
        <v>11259</v>
      </c>
      <c r="B1497" s="641" t="s">
        <v>12120</v>
      </c>
      <c r="C1497" s="641" t="s">
        <v>12121</v>
      </c>
      <c r="D1497" s="641" t="s">
        <v>12168</v>
      </c>
      <c r="E1497" s="641" t="s">
        <v>12169</v>
      </c>
    </row>
    <row r="1498" spans="1:5" x14ac:dyDescent="0.25">
      <c r="A1498" s="641" t="s">
        <v>11259</v>
      </c>
      <c r="B1498" s="641" t="s">
        <v>12120</v>
      </c>
      <c r="C1498" s="641" t="s">
        <v>12121</v>
      </c>
      <c r="D1498" s="641" t="s">
        <v>12170</v>
      </c>
      <c r="E1498" s="641" t="s">
        <v>12171</v>
      </c>
    </row>
    <row r="1499" spans="1:5" x14ac:dyDescent="0.25">
      <c r="A1499" s="641" t="s">
        <v>11259</v>
      </c>
      <c r="B1499" s="641" t="s">
        <v>12120</v>
      </c>
      <c r="C1499" s="641" t="s">
        <v>12121</v>
      </c>
      <c r="D1499" s="641" t="s">
        <v>12172</v>
      </c>
      <c r="E1499" s="641" t="s">
        <v>12173</v>
      </c>
    </row>
    <row r="1500" spans="1:5" x14ac:dyDescent="0.25">
      <c r="A1500" s="641" t="s">
        <v>11259</v>
      </c>
      <c r="B1500" s="641" t="s">
        <v>12120</v>
      </c>
      <c r="C1500" s="641" t="s">
        <v>12121</v>
      </c>
      <c r="D1500" s="641" t="s">
        <v>12174</v>
      </c>
      <c r="E1500" s="641" t="s">
        <v>12175</v>
      </c>
    </row>
    <row r="1501" spans="1:5" x14ac:dyDescent="0.25">
      <c r="A1501" s="641" t="s">
        <v>11259</v>
      </c>
      <c r="B1501" s="641" t="s">
        <v>12120</v>
      </c>
      <c r="C1501" s="641" t="s">
        <v>12121</v>
      </c>
      <c r="D1501" s="641" t="s">
        <v>12176</v>
      </c>
      <c r="E1501" s="641" t="s">
        <v>12177</v>
      </c>
    </row>
    <row r="1502" spans="1:5" x14ac:dyDescent="0.25">
      <c r="A1502" s="641" t="s">
        <v>11259</v>
      </c>
      <c r="B1502" s="641" t="s">
        <v>12120</v>
      </c>
      <c r="C1502" s="641" t="s">
        <v>12121</v>
      </c>
      <c r="D1502" s="641" t="s">
        <v>12178</v>
      </c>
      <c r="E1502" s="641" t="s">
        <v>12179</v>
      </c>
    </row>
    <row r="1503" spans="1:5" x14ac:dyDescent="0.25">
      <c r="A1503" s="641" t="s">
        <v>11259</v>
      </c>
      <c r="B1503" s="641" t="s">
        <v>12180</v>
      </c>
      <c r="C1503" s="641" t="s">
        <v>12181</v>
      </c>
      <c r="D1503" s="641" t="s">
        <v>12182</v>
      </c>
      <c r="E1503" s="641" t="s">
        <v>12183</v>
      </c>
    </row>
    <row r="1504" spans="1:5" x14ac:dyDescent="0.25">
      <c r="A1504" s="641" t="s">
        <v>11259</v>
      </c>
      <c r="B1504" s="641" t="s">
        <v>12180</v>
      </c>
      <c r="C1504" s="641" t="s">
        <v>12181</v>
      </c>
      <c r="D1504" s="641" t="s">
        <v>12184</v>
      </c>
      <c r="E1504" s="641" t="s">
        <v>12185</v>
      </c>
    </row>
    <row r="1505" spans="1:5" x14ac:dyDescent="0.25">
      <c r="A1505" s="641" t="s">
        <v>11259</v>
      </c>
      <c r="B1505" s="641" t="s">
        <v>12180</v>
      </c>
      <c r="C1505" s="641" t="s">
        <v>12181</v>
      </c>
      <c r="D1505" s="641" t="s">
        <v>12186</v>
      </c>
      <c r="E1505" s="641" t="s">
        <v>12187</v>
      </c>
    </row>
    <row r="1506" spans="1:5" x14ac:dyDescent="0.25">
      <c r="A1506" s="641" t="s">
        <v>11259</v>
      </c>
      <c r="B1506" s="641" t="s">
        <v>12180</v>
      </c>
      <c r="C1506" s="641" t="s">
        <v>12181</v>
      </c>
      <c r="D1506" s="641" t="s">
        <v>12188</v>
      </c>
      <c r="E1506" s="641" t="s">
        <v>12189</v>
      </c>
    </row>
    <row r="1507" spans="1:5" x14ac:dyDescent="0.25">
      <c r="A1507" s="641" t="s">
        <v>11259</v>
      </c>
      <c r="B1507" s="641" t="s">
        <v>12180</v>
      </c>
      <c r="C1507" s="641" t="s">
        <v>12181</v>
      </c>
      <c r="D1507" s="641" t="s">
        <v>12190</v>
      </c>
      <c r="E1507" s="641" t="s">
        <v>12191</v>
      </c>
    </row>
    <row r="1508" spans="1:5" x14ac:dyDescent="0.25">
      <c r="A1508" s="641" t="s">
        <v>11259</v>
      </c>
      <c r="B1508" s="641" t="s">
        <v>12180</v>
      </c>
      <c r="C1508" s="641" t="s">
        <v>12181</v>
      </c>
      <c r="D1508" s="641" t="s">
        <v>12192</v>
      </c>
      <c r="E1508" s="641" t="s">
        <v>12193</v>
      </c>
    </row>
    <row r="1509" spans="1:5" x14ac:dyDescent="0.25">
      <c r="A1509" s="641" t="s">
        <v>11259</v>
      </c>
      <c r="B1509" s="641" t="s">
        <v>12194</v>
      </c>
      <c r="C1509" s="641" t="s">
        <v>12195</v>
      </c>
      <c r="D1509" s="641" t="s">
        <v>12196</v>
      </c>
      <c r="E1509" s="641" t="s">
        <v>12197</v>
      </c>
    </row>
    <row r="1510" spans="1:5" x14ac:dyDescent="0.25">
      <c r="A1510" s="641" t="s">
        <v>11259</v>
      </c>
      <c r="B1510" s="641" t="s">
        <v>12194</v>
      </c>
      <c r="C1510" s="641" t="s">
        <v>12195</v>
      </c>
      <c r="D1510" s="641" t="s">
        <v>12198</v>
      </c>
      <c r="E1510" s="641" t="s">
        <v>12199</v>
      </c>
    </row>
    <row r="1511" spans="1:5" x14ac:dyDescent="0.25">
      <c r="A1511" s="641" t="s">
        <v>11259</v>
      </c>
      <c r="B1511" s="641" t="s">
        <v>12194</v>
      </c>
      <c r="C1511" s="641" t="s">
        <v>12195</v>
      </c>
      <c r="D1511" s="641" t="s">
        <v>12200</v>
      </c>
      <c r="E1511" s="641" t="s">
        <v>12201</v>
      </c>
    </row>
    <row r="1512" spans="1:5" x14ac:dyDescent="0.25">
      <c r="A1512" s="641" t="s">
        <v>11259</v>
      </c>
      <c r="B1512" s="641" t="s">
        <v>12194</v>
      </c>
      <c r="C1512" s="641" t="s">
        <v>12195</v>
      </c>
      <c r="D1512" s="641" t="s">
        <v>12202</v>
      </c>
      <c r="E1512" s="641" t="s">
        <v>12203</v>
      </c>
    </row>
    <row r="1513" spans="1:5" x14ac:dyDescent="0.25">
      <c r="A1513" s="641" t="s">
        <v>11259</v>
      </c>
      <c r="B1513" s="641" t="s">
        <v>12194</v>
      </c>
      <c r="C1513" s="641" t="s">
        <v>12195</v>
      </c>
      <c r="D1513" s="641" t="s">
        <v>12204</v>
      </c>
      <c r="E1513" s="641" t="s">
        <v>12205</v>
      </c>
    </row>
    <row r="1514" spans="1:5" x14ac:dyDescent="0.25">
      <c r="A1514" s="641" t="s">
        <v>11259</v>
      </c>
      <c r="B1514" s="641" t="s">
        <v>12194</v>
      </c>
      <c r="C1514" s="641" t="s">
        <v>12195</v>
      </c>
      <c r="D1514" s="641" t="s">
        <v>12206</v>
      </c>
      <c r="E1514" s="641" t="s">
        <v>12207</v>
      </c>
    </row>
    <row r="1515" spans="1:5" x14ac:dyDescent="0.25">
      <c r="A1515" s="641" t="s">
        <v>11259</v>
      </c>
      <c r="B1515" s="641" t="s">
        <v>12194</v>
      </c>
      <c r="C1515" s="641" t="s">
        <v>12195</v>
      </c>
      <c r="D1515" s="641" t="s">
        <v>12208</v>
      </c>
      <c r="E1515" s="641" t="s">
        <v>12209</v>
      </c>
    </row>
    <row r="1516" spans="1:5" x14ac:dyDescent="0.25">
      <c r="A1516" s="641" t="s">
        <v>11259</v>
      </c>
      <c r="B1516" s="641" t="s">
        <v>12194</v>
      </c>
      <c r="C1516" s="641" t="s">
        <v>12195</v>
      </c>
      <c r="D1516" s="641" t="s">
        <v>12210</v>
      </c>
      <c r="E1516" s="641" t="s">
        <v>12211</v>
      </c>
    </row>
    <row r="1517" spans="1:5" x14ac:dyDescent="0.25">
      <c r="A1517" s="641" t="s">
        <v>11259</v>
      </c>
      <c r="B1517" s="641" t="s">
        <v>12194</v>
      </c>
      <c r="C1517" s="641" t="s">
        <v>12195</v>
      </c>
      <c r="D1517" s="641" t="s">
        <v>12212</v>
      </c>
      <c r="E1517" s="641" t="s">
        <v>12213</v>
      </c>
    </row>
    <row r="1518" spans="1:5" x14ac:dyDescent="0.25">
      <c r="A1518" s="641" t="s">
        <v>11259</v>
      </c>
      <c r="B1518" s="641" t="s">
        <v>12194</v>
      </c>
      <c r="C1518" s="641" t="s">
        <v>12195</v>
      </c>
      <c r="D1518" s="641" t="s">
        <v>12214</v>
      </c>
      <c r="E1518" s="641" t="s">
        <v>12215</v>
      </c>
    </row>
    <row r="1519" spans="1:5" x14ac:dyDescent="0.25">
      <c r="A1519" s="641" t="s">
        <v>11259</v>
      </c>
      <c r="B1519" s="641" t="s">
        <v>12194</v>
      </c>
      <c r="C1519" s="641" t="s">
        <v>12195</v>
      </c>
      <c r="D1519" s="641" t="s">
        <v>12216</v>
      </c>
      <c r="E1519" s="641" t="s">
        <v>12217</v>
      </c>
    </row>
    <row r="1520" spans="1:5" x14ac:dyDescent="0.25">
      <c r="A1520" s="641" t="s">
        <v>11259</v>
      </c>
      <c r="B1520" s="641" t="s">
        <v>9449</v>
      </c>
      <c r="C1520" s="641" t="s">
        <v>9450</v>
      </c>
      <c r="D1520" s="641" t="s">
        <v>12218</v>
      </c>
      <c r="E1520" s="641" t="s">
        <v>12219</v>
      </c>
    </row>
    <row r="1521" spans="1:5" x14ac:dyDescent="0.25">
      <c r="A1521" s="641" t="s">
        <v>11259</v>
      </c>
      <c r="B1521" s="641" t="s">
        <v>9449</v>
      </c>
      <c r="C1521" s="641" t="s">
        <v>9450</v>
      </c>
      <c r="D1521" s="641" t="s">
        <v>12220</v>
      </c>
      <c r="E1521" s="641" t="s">
        <v>12221</v>
      </c>
    </row>
    <row r="1522" spans="1:5" x14ac:dyDescent="0.25">
      <c r="A1522" s="641" t="s">
        <v>11259</v>
      </c>
      <c r="B1522" s="641" t="s">
        <v>9449</v>
      </c>
      <c r="C1522" s="641" t="s">
        <v>9450</v>
      </c>
      <c r="D1522" s="641" t="s">
        <v>12222</v>
      </c>
      <c r="E1522" s="641" t="s">
        <v>12223</v>
      </c>
    </row>
    <row r="1523" spans="1:5" x14ac:dyDescent="0.25">
      <c r="A1523" s="641" t="s">
        <v>11259</v>
      </c>
      <c r="B1523" s="641" t="s">
        <v>9449</v>
      </c>
      <c r="C1523" s="641" t="s">
        <v>9450</v>
      </c>
      <c r="D1523" s="641" t="s">
        <v>12224</v>
      </c>
      <c r="E1523" s="641" t="s">
        <v>12225</v>
      </c>
    </row>
    <row r="1524" spans="1:5" x14ac:dyDescent="0.25">
      <c r="A1524" s="641" t="s">
        <v>11259</v>
      </c>
      <c r="B1524" s="641" t="s">
        <v>9449</v>
      </c>
      <c r="C1524" s="641" t="s">
        <v>9450</v>
      </c>
      <c r="D1524" s="641" t="s">
        <v>12226</v>
      </c>
      <c r="E1524" s="641" t="s">
        <v>12227</v>
      </c>
    </row>
    <row r="1525" spans="1:5" x14ac:dyDescent="0.25">
      <c r="A1525" s="641" t="s">
        <v>11259</v>
      </c>
      <c r="B1525" s="641" t="s">
        <v>9449</v>
      </c>
      <c r="C1525" s="641" t="s">
        <v>9450</v>
      </c>
      <c r="D1525" s="641" t="s">
        <v>12228</v>
      </c>
      <c r="E1525" s="641" t="s">
        <v>12229</v>
      </c>
    </row>
    <row r="1526" spans="1:5" x14ac:dyDescent="0.25">
      <c r="A1526" s="641" t="s">
        <v>11259</v>
      </c>
      <c r="B1526" s="641" t="s">
        <v>12230</v>
      </c>
      <c r="C1526" s="641" t="s">
        <v>12231</v>
      </c>
      <c r="D1526" s="641" t="s">
        <v>12232</v>
      </c>
      <c r="E1526" s="641" t="s">
        <v>12233</v>
      </c>
    </row>
    <row r="1527" spans="1:5" x14ac:dyDescent="0.25">
      <c r="A1527" s="641" t="s">
        <v>11259</v>
      </c>
      <c r="B1527" s="641" t="s">
        <v>12230</v>
      </c>
      <c r="C1527" s="641" t="s">
        <v>12231</v>
      </c>
      <c r="D1527" s="641" t="s">
        <v>12234</v>
      </c>
      <c r="E1527" s="641" t="s">
        <v>12235</v>
      </c>
    </row>
    <row r="1528" spans="1:5" x14ac:dyDescent="0.25">
      <c r="A1528" s="641" t="s">
        <v>11259</v>
      </c>
      <c r="B1528" s="641" t="s">
        <v>12230</v>
      </c>
      <c r="C1528" s="641" t="s">
        <v>12231</v>
      </c>
      <c r="D1528" s="641" t="s">
        <v>12236</v>
      </c>
      <c r="E1528" s="641" t="s">
        <v>12237</v>
      </c>
    </row>
    <row r="1529" spans="1:5" x14ac:dyDescent="0.25">
      <c r="A1529" s="641" t="s">
        <v>11259</v>
      </c>
      <c r="B1529" s="641" t="s">
        <v>12238</v>
      </c>
      <c r="C1529" s="641" t="s">
        <v>12239</v>
      </c>
      <c r="D1529" s="641" t="s">
        <v>12240</v>
      </c>
      <c r="E1529" s="641" t="s">
        <v>12241</v>
      </c>
    </row>
    <row r="1530" spans="1:5" x14ac:dyDescent="0.25">
      <c r="A1530" s="641" t="s">
        <v>11259</v>
      </c>
      <c r="B1530" s="641" t="s">
        <v>12242</v>
      </c>
      <c r="C1530" s="641" t="s">
        <v>12243</v>
      </c>
      <c r="D1530" s="641" t="s">
        <v>12244</v>
      </c>
      <c r="E1530" s="641" t="s">
        <v>12245</v>
      </c>
    </row>
    <row r="1531" spans="1:5" x14ac:dyDescent="0.25">
      <c r="A1531" s="641" t="s">
        <v>11259</v>
      </c>
      <c r="B1531" s="641" t="s">
        <v>9467</v>
      </c>
      <c r="C1531" s="641" t="s">
        <v>9468</v>
      </c>
      <c r="D1531" s="641" t="s">
        <v>12246</v>
      </c>
      <c r="E1531" s="641" t="s">
        <v>12247</v>
      </c>
    </row>
    <row r="1532" spans="1:5" x14ac:dyDescent="0.25">
      <c r="A1532" s="641" t="s">
        <v>11259</v>
      </c>
      <c r="B1532" s="641" t="s">
        <v>9467</v>
      </c>
      <c r="C1532" s="641" t="s">
        <v>9468</v>
      </c>
      <c r="D1532" s="641" t="s">
        <v>12248</v>
      </c>
      <c r="E1532" s="641" t="s">
        <v>12249</v>
      </c>
    </row>
    <row r="1533" spans="1:5" x14ac:dyDescent="0.25">
      <c r="A1533" s="642" t="s">
        <v>12250</v>
      </c>
      <c r="B1533" s="641" t="s">
        <v>9355</v>
      </c>
      <c r="C1533" s="641" t="s">
        <v>9356</v>
      </c>
      <c r="D1533" s="641" t="s">
        <v>12251</v>
      </c>
      <c r="E1533" s="641" t="s">
        <v>12252</v>
      </c>
    </row>
    <row r="1534" spans="1:5" x14ac:dyDescent="0.25">
      <c r="A1534" s="642" t="s">
        <v>12250</v>
      </c>
      <c r="B1534" s="641" t="s">
        <v>9355</v>
      </c>
      <c r="C1534" s="641" t="s">
        <v>9356</v>
      </c>
      <c r="D1534" s="641" t="s">
        <v>12253</v>
      </c>
      <c r="E1534" s="641" t="s">
        <v>12254</v>
      </c>
    </row>
    <row r="1535" spans="1:5" x14ac:dyDescent="0.25">
      <c r="A1535" s="642" t="s">
        <v>12250</v>
      </c>
      <c r="B1535" s="641" t="s">
        <v>9355</v>
      </c>
      <c r="C1535" s="641" t="s">
        <v>9356</v>
      </c>
      <c r="D1535" s="641" t="s">
        <v>12255</v>
      </c>
      <c r="E1535" s="641" t="s">
        <v>12256</v>
      </c>
    </row>
    <row r="1536" spans="1:5" x14ac:dyDescent="0.25">
      <c r="A1536" s="642" t="s">
        <v>12250</v>
      </c>
      <c r="B1536" s="641" t="s">
        <v>9355</v>
      </c>
      <c r="C1536" s="641" t="s">
        <v>9356</v>
      </c>
      <c r="D1536" s="641" t="s">
        <v>12257</v>
      </c>
      <c r="E1536" s="641" t="s">
        <v>12258</v>
      </c>
    </row>
    <row r="1537" spans="1:5" x14ac:dyDescent="0.25">
      <c r="A1537" s="642" t="s">
        <v>12250</v>
      </c>
      <c r="B1537" s="641" t="s">
        <v>9355</v>
      </c>
      <c r="C1537" s="641" t="s">
        <v>9356</v>
      </c>
      <c r="D1537" s="641" t="s">
        <v>12259</v>
      </c>
      <c r="E1537" s="641" t="s">
        <v>12260</v>
      </c>
    </row>
    <row r="1538" spans="1:5" x14ac:dyDescent="0.25">
      <c r="A1538" s="642" t="s">
        <v>12250</v>
      </c>
      <c r="B1538" s="641" t="s">
        <v>9355</v>
      </c>
      <c r="C1538" s="641" t="s">
        <v>9356</v>
      </c>
      <c r="D1538" s="641" t="s">
        <v>12261</v>
      </c>
      <c r="E1538" s="641" t="s">
        <v>12262</v>
      </c>
    </row>
    <row r="1539" spans="1:5" x14ac:dyDescent="0.25">
      <c r="A1539" s="642" t="s">
        <v>12250</v>
      </c>
      <c r="B1539" s="641" t="s">
        <v>9355</v>
      </c>
      <c r="C1539" s="641" t="s">
        <v>9356</v>
      </c>
      <c r="D1539" s="641" t="s">
        <v>12263</v>
      </c>
      <c r="E1539" s="641" t="s">
        <v>12264</v>
      </c>
    </row>
    <row r="1540" spans="1:5" x14ac:dyDescent="0.25">
      <c r="A1540" s="642" t="s">
        <v>12250</v>
      </c>
      <c r="B1540" s="641" t="s">
        <v>9355</v>
      </c>
      <c r="C1540" s="641" t="s">
        <v>9356</v>
      </c>
      <c r="D1540" s="641" t="s">
        <v>12265</v>
      </c>
      <c r="E1540" s="641" t="s">
        <v>12266</v>
      </c>
    </row>
    <row r="1541" spans="1:5" x14ac:dyDescent="0.25">
      <c r="A1541" s="642" t="s">
        <v>12250</v>
      </c>
      <c r="B1541" s="641" t="s">
        <v>9355</v>
      </c>
      <c r="C1541" s="641" t="s">
        <v>9356</v>
      </c>
      <c r="D1541" s="641" t="s">
        <v>12267</v>
      </c>
      <c r="E1541" s="641" t="s">
        <v>12268</v>
      </c>
    </row>
    <row r="1542" spans="1:5" x14ac:dyDescent="0.25">
      <c r="A1542" s="642" t="s">
        <v>12250</v>
      </c>
      <c r="B1542" s="641" t="s">
        <v>9355</v>
      </c>
      <c r="C1542" s="641" t="s">
        <v>9356</v>
      </c>
      <c r="D1542" s="641" t="s">
        <v>12269</v>
      </c>
      <c r="E1542" s="641" t="s">
        <v>12270</v>
      </c>
    </row>
    <row r="1543" spans="1:5" x14ac:dyDescent="0.25">
      <c r="A1543" s="642" t="s">
        <v>12250</v>
      </c>
      <c r="B1543" s="641" t="s">
        <v>9355</v>
      </c>
      <c r="C1543" s="641" t="s">
        <v>9356</v>
      </c>
      <c r="D1543" s="641" t="s">
        <v>12271</v>
      </c>
      <c r="E1543" s="641" t="s">
        <v>12272</v>
      </c>
    </row>
    <row r="1544" spans="1:5" x14ac:dyDescent="0.25">
      <c r="A1544" s="642" t="s">
        <v>12250</v>
      </c>
      <c r="B1544" s="641" t="s">
        <v>9355</v>
      </c>
      <c r="C1544" s="641" t="s">
        <v>9356</v>
      </c>
      <c r="D1544" s="641" t="s">
        <v>12273</v>
      </c>
      <c r="E1544" s="641" t="s">
        <v>12274</v>
      </c>
    </row>
    <row r="1545" spans="1:5" x14ac:dyDescent="0.25">
      <c r="A1545" s="642" t="s">
        <v>12250</v>
      </c>
      <c r="B1545" s="641" t="s">
        <v>9355</v>
      </c>
      <c r="C1545" s="641" t="s">
        <v>9356</v>
      </c>
      <c r="D1545" s="641" t="s">
        <v>12275</v>
      </c>
      <c r="E1545" s="641" t="s">
        <v>12276</v>
      </c>
    </row>
    <row r="1546" spans="1:5" x14ac:dyDescent="0.25">
      <c r="A1546" s="642" t="s">
        <v>12250</v>
      </c>
      <c r="B1546" s="641" t="s">
        <v>9355</v>
      </c>
      <c r="C1546" s="641" t="s">
        <v>9356</v>
      </c>
      <c r="D1546" s="641" t="s">
        <v>12277</v>
      </c>
      <c r="E1546" s="641" t="s">
        <v>12278</v>
      </c>
    </row>
    <row r="1547" spans="1:5" x14ac:dyDescent="0.25">
      <c r="A1547" s="642" t="s">
        <v>12250</v>
      </c>
      <c r="B1547" s="641" t="s">
        <v>9355</v>
      </c>
      <c r="C1547" s="641" t="s">
        <v>9356</v>
      </c>
      <c r="D1547" s="641" t="s">
        <v>12279</v>
      </c>
      <c r="E1547" s="641" t="s">
        <v>12280</v>
      </c>
    </row>
    <row r="1548" spans="1:5" x14ac:dyDescent="0.25">
      <c r="A1548" s="642" t="s">
        <v>12250</v>
      </c>
      <c r="B1548" s="641" t="s">
        <v>9355</v>
      </c>
      <c r="C1548" s="641" t="s">
        <v>9356</v>
      </c>
      <c r="D1548" s="641" t="s">
        <v>12281</v>
      </c>
      <c r="E1548" s="641" t="s">
        <v>12282</v>
      </c>
    </row>
    <row r="1549" spans="1:5" x14ac:dyDescent="0.25">
      <c r="A1549" s="642" t="s">
        <v>12250</v>
      </c>
      <c r="B1549" s="641" t="s">
        <v>9355</v>
      </c>
      <c r="C1549" s="641" t="s">
        <v>9356</v>
      </c>
      <c r="D1549" s="641" t="s">
        <v>12283</v>
      </c>
      <c r="E1549" s="641" t="s">
        <v>12284</v>
      </c>
    </row>
    <row r="1550" spans="1:5" x14ac:dyDescent="0.25">
      <c r="A1550" s="642" t="s">
        <v>12250</v>
      </c>
      <c r="B1550" s="641" t="s">
        <v>9355</v>
      </c>
      <c r="C1550" s="641" t="s">
        <v>9356</v>
      </c>
      <c r="D1550" s="641" t="s">
        <v>12285</v>
      </c>
      <c r="E1550" s="641" t="s">
        <v>12286</v>
      </c>
    </row>
    <row r="1551" spans="1:5" x14ac:dyDescent="0.25">
      <c r="A1551" s="642" t="s">
        <v>12250</v>
      </c>
      <c r="B1551" s="641" t="s">
        <v>9355</v>
      </c>
      <c r="C1551" s="641" t="s">
        <v>9356</v>
      </c>
      <c r="D1551" s="641" t="s">
        <v>12287</v>
      </c>
      <c r="E1551" s="641" t="s">
        <v>12288</v>
      </c>
    </row>
    <row r="1552" spans="1:5" x14ac:dyDescent="0.25">
      <c r="A1552" s="642" t="s">
        <v>12250</v>
      </c>
      <c r="B1552" s="641" t="s">
        <v>9355</v>
      </c>
      <c r="C1552" s="641" t="s">
        <v>9356</v>
      </c>
      <c r="D1552" s="641" t="s">
        <v>12289</v>
      </c>
      <c r="E1552" s="641" t="s">
        <v>12290</v>
      </c>
    </row>
    <row r="1553" spans="1:5" x14ac:dyDescent="0.25">
      <c r="A1553" s="642" t="s">
        <v>12250</v>
      </c>
      <c r="B1553" s="641" t="s">
        <v>9355</v>
      </c>
      <c r="C1553" s="641" t="s">
        <v>9356</v>
      </c>
      <c r="D1553" s="641" t="s">
        <v>12291</v>
      </c>
      <c r="E1553" s="641" t="s">
        <v>12292</v>
      </c>
    </row>
    <row r="1554" spans="1:5" x14ac:dyDescent="0.25">
      <c r="A1554" s="642" t="s">
        <v>12250</v>
      </c>
      <c r="B1554" s="641" t="s">
        <v>9355</v>
      </c>
      <c r="C1554" s="641" t="s">
        <v>9356</v>
      </c>
      <c r="D1554" s="641" t="s">
        <v>12293</v>
      </c>
      <c r="E1554" s="641" t="s">
        <v>12294</v>
      </c>
    </row>
    <row r="1555" spans="1:5" x14ac:dyDescent="0.25">
      <c r="A1555" s="642" t="s">
        <v>12250</v>
      </c>
      <c r="B1555" s="641" t="s">
        <v>9355</v>
      </c>
      <c r="C1555" s="641" t="s">
        <v>9356</v>
      </c>
      <c r="D1555" s="641" t="s">
        <v>12295</v>
      </c>
      <c r="E1555" s="641" t="s">
        <v>12296</v>
      </c>
    </row>
    <row r="1556" spans="1:5" x14ac:dyDescent="0.25">
      <c r="A1556" s="642" t="s">
        <v>12250</v>
      </c>
      <c r="B1556" s="641" t="s">
        <v>9355</v>
      </c>
      <c r="C1556" s="641" t="s">
        <v>9356</v>
      </c>
      <c r="D1556" s="641" t="s">
        <v>12297</v>
      </c>
      <c r="E1556" s="641" t="s">
        <v>12298</v>
      </c>
    </row>
    <row r="1557" spans="1:5" x14ac:dyDescent="0.25">
      <c r="A1557" s="641" t="s">
        <v>12299</v>
      </c>
      <c r="B1557" s="641" t="s">
        <v>9117</v>
      </c>
      <c r="C1557" s="641" t="s">
        <v>9118</v>
      </c>
      <c r="D1557" s="641" t="s">
        <v>12300</v>
      </c>
      <c r="E1557" s="641" t="s">
        <v>12301</v>
      </c>
    </row>
    <row r="1558" spans="1:5" x14ac:dyDescent="0.25">
      <c r="A1558" s="641" t="s">
        <v>12299</v>
      </c>
      <c r="B1558" s="641" t="s">
        <v>9117</v>
      </c>
      <c r="C1558" s="641" t="s">
        <v>9118</v>
      </c>
      <c r="D1558" s="641" t="s">
        <v>12302</v>
      </c>
      <c r="E1558" s="641" t="s">
        <v>12303</v>
      </c>
    </row>
    <row r="1559" spans="1:5" x14ac:dyDescent="0.25">
      <c r="A1559" s="641" t="s">
        <v>12299</v>
      </c>
      <c r="B1559" s="641" t="s">
        <v>9117</v>
      </c>
      <c r="C1559" s="641" t="s">
        <v>9118</v>
      </c>
      <c r="D1559" s="641" t="s">
        <v>12304</v>
      </c>
      <c r="E1559" s="641" t="s">
        <v>12305</v>
      </c>
    </row>
    <row r="1560" spans="1:5" x14ac:dyDescent="0.25">
      <c r="A1560" s="641" t="s">
        <v>12299</v>
      </c>
      <c r="B1560" s="641" t="s">
        <v>9117</v>
      </c>
      <c r="C1560" s="641" t="s">
        <v>9118</v>
      </c>
      <c r="D1560" s="641" t="s">
        <v>12306</v>
      </c>
      <c r="E1560" s="641" t="s">
        <v>12307</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94"/>
  <sheetViews>
    <sheetView workbookViewId="0">
      <pane ySplit="1" topLeftCell="A56" activePane="bottomLeft" state="frozen"/>
      <selection activeCell="K112" sqref="K112"/>
      <selection pane="bottomLeft" activeCell="K112" sqref="K112"/>
    </sheetView>
  </sheetViews>
  <sheetFormatPr defaultRowHeight="15" x14ac:dyDescent="0.25"/>
  <cols>
    <col min="1" max="1" width="4.7109375" style="118" customWidth="1"/>
    <col min="2" max="2" width="4.7109375" customWidth="1"/>
  </cols>
  <sheetData>
    <row r="1" spans="1:14" x14ac:dyDescent="0.25">
      <c r="A1" s="712" t="s">
        <v>12308</v>
      </c>
    </row>
    <row r="3" spans="1:14" x14ac:dyDescent="0.25">
      <c r="A3" s="1016" t="s">
        <v>12309</v>
      </c>
      <c r="B3" s="116" t="s">
        <v>12310</v>
      </c>
      <c r="C3" s="117"/>
      <c r="D3" s="117"/>
      <c r="E3" s="117"/>
      <c r="F3" s="117"/>
      <c r="G3" s="117"/>
      <c r="H3" s="117"/>
      <c r="I3" s="117"/>
      <c r="J3" s="117"/>
      <c r="K3" s="117"/>
      <c r="L3" s="117"/>
      <c r="M3" s="117"/>
      <c r="N3" s="117"/>
    </row>
    <row r="4" spans="1:14" x14ac:dyDescent="0.25">
      <c r="A4" s="1016"/>
      <c r="B4" s="117"/>
      <c r="C4" s="117"/>
      <c r="D4" s="117"/>
      <c r="E4" s="117"/>
      <c r="F4" s="117"/>
      <c r="G4" s="117"/>
      <c r="H4" s="117"/>
      <c r="I4" s="117"/>
      <c r="J4" s="117"/>
      <c r="K4" s="117"/>
      <c r="L4" s="117"/>
      <c r="M4" s="117"/>
      <c r="N4" s="117"/>
    </row>
    <row r="5" spans="1:14" x14ac:dyDescent="0.25">
      <c r="A5" s="1016"/>
      <c r="B5" s="117"/>
      <c r="C5" s="117"/>
      <c r="D5" s="117"/>
      <c r="E5" s="117"/>
      <c r="F5" s="117"/>
      <c r="G5" s="117"/>
      <c r="H5" s="117"/>
      <c r="I5" s="117"/>
      <c r="J5" s="117"/>
      <c r="K5" s="117"/>
      <c r="L5" s="117"/>
      <c r="M5" s="117"/>
      <c r="N5" s="117"/>
    </row>
    <row r="6" spans="1:14" x14ac:dyDescent="0.25">
      <c r="A6" s="1016"/>
      <c r="B6" s="117"/>
      <c r="C6" s="117"/>
      <c r="D6" s="117"/>
      <c r="E6" s="117"/>
      <c r="F6" s="117"/>
      <c r="G6" s="117"/>
      <c r="H6" s="117"/>
      <c r="I6" s="117"/>
      <c r="J6" s="117"/>
      <c r="K6" s="117"/>
      <c r="L6" s="117"/>
      <c r="M6" s="117"/>
      <c r="N6" s="117"/>
    </row>
    <row r="7" spans="1:14" x14ac:dyDescent="0.25">
      <c r="A7" s="1016"/>
      <c r="B7" s="117"/>
      <c r="C7" s="117"/>
      <c r="D7" s="117"/>
      <c r="E7" s="117"/>
      <c r="F7" s="117"/>
      <c r="G7" s="117"/>
      <c r="H7" s="117"/>
      <c r="I7" s="117"/>
      <c r="J7" s="117"/>
      <c r="K7" s="117"/>
      <c r="L7" s="117"/>
      <c r="M7" s="117"/>
      <c r="N7" s="117"/>
    </row>
    <row r="8" spans="1:14" x14ac:dyDescent="0.25">
      <c r="A8" s="1016"/>
      <c r="B8" s="117"/>
      <c r="C8" s="117"/>
      <c r="D8" s="117"/>
      <c r="E8" s="117"/>
      <c r="F8" s="117"/>
      <c r="G8" s="117"/>
      <c r="H8" s="117"/>
      <c r="I8" s="117"/>
      <c r="J8" s="117"/>
      <c r="K8" s="117"/>
      <c r="L8" s="117"/>
      <c r="M8" s="117"/>
      <c r="N8" s="117"/>
    </row>
    <row r="9" spans="1:14" x14ac:dyDescent="0.25">
      <c r="A9" s="1016"/>
      <c r="B9" s="117"/>
      <c r="C9" s="117"/>
      <c r="D9" s="117"/>
      <c r="E9" s="117"/>
      <c r="F9" s="117"/>
      <c r="G9" s="117"/>
      <c r="H9" s="117"/>
      <c r="I9" s="117"/>
      <c r="J9" s="117"/>
      <c r="K9" s="117"/>
      <c r="L9" s="117"/>
      <c r="M9" s="117"/>
      <c r="N9" s="117"/>
    </row>
    <row r="10" spans="1:14" x14ac:dyDescent="0.25">
      <c r="A10" s="1016"/>
      <c r="B10" s="117"/>
      <c r="C10" s="117"/>
      <c r="D10" s="117"/>
      <c r="E10" s="117"/>
      <c r="F10" s="117"/>
      <c r="G10" s="117"/>
      <c r="H10" s="117"/>
      <c r="I10" s="117"/>
      <c r="J10" s="117"/>
      <c r="K10" s="117"/>
      <c r="L10" s="117"/>
      <c r="M10" s="117"/>
      <c r="N10" s="117"/>
    </row>
    <row r="11" spans="1:14" x14ac:dyDescent="0.25">
      <c r="A11" s="1016"/>
      <c r="B11" s="117"/>
      <c r="C11" s="117"/>
      <c r="D11" s="117"/>
      <c r="E11" s="117"/>
      <c r="F11" s="117"/>
      <c r="G11" s="117"/>
      <c r="H11" s="117"/>
      <c r="I11" s="117"/>
      <c r="J11" s="117"/>
      <c r="K11" s="117"/>
      <c r="L11" s="117"/>
      <c r="M11" s="117"/>
      <c r="N11" s="117"/>
    </row>
    <row r="13" spans="1:14" x14ac:dyDescent="0.25">
      <c r="A13" s="1016" t="s">
        <v>12309</v>
      </c>
      <c r="B13" s="116" t="s">
        <v>12311</v>
      </c>
      <c r="C13" s="117"/>
      <c r="D13" s="117"/>
      <c r="E13" s="117"/>
      <c r="F13" s="117"/>
      <c r="G13" s="117"/>
      <c r="H13" s="117"/>
      <c r="I13" s="117"/>
      <c r="J13" s="117"/>
      <c r="K13" s="117"/>
      <c r="L13" s="117"/>
      <c r="M13" s="117"/>
      <c r="N13" s="117"/>
    </row>
    <row r="14" spans="1:14" x14ac:dyDescent="0.25">
      <c r="A14" s="1016"/>
      <c r="B14" s="117"/>
      <c r="C14" s="117"/>
      <c r="D14" s="117"/>
      <c r="E14" s="117"/>
      <c r="F14" s="117"/>
      <c r="G14" s="117"/>
      <c r="H14" s="117"/>
      <c r="I14" s="117"/>
      <c r="J14" s="117"/>
      <c r="K14" s="117"/>
      <c r="L14" s="117"/>
      <c r="M14" s="117"/>
      <c r="N14" s="117"/>
    </row>
    <row r="15" spans="1:14" x14ac:dyDescent="0.25">
      <c r="A15" s="1016"/>
      <c r="B15" s="117"/>
      <c r="C15" s="117"/>
      <c r="D15" s="117"/>
      <c r="E15" s="117"/>
      <c r="F15" s="117"/>
      <c r="G15" s="117"/>
      <c r="H15" s="117"/>
      <c r="I15" s="117"/>
      <c r="J15" s="117"/>
      <c r="K15" s="117"/>
      <c r="L15" s="117"/>
      <c r="M15" s="117"/>
      <c r="N15" s="117"/>
    </row>
    <row r="16" spans="1:14" x14ac:dyDescent="0.25">
      <c r="A16" s="1016"/>
      <c r="B16" s="117"/>
      <c r="C16" s="117"/>
      <c r="D16" s="117"/>
      <c r="E16" s="117"/>
      <c r="F16" s="117"/>
      <c r="G16" s="117"/>
      <c r="H16" s="117"/>
      <c r="I16" s="117"/>
      <c r="J16" s="117"/>
      <c r="K16" s="117"/>
      <c r="L16" s="117"/>
      <c r="M16" s="117"/>
      <c r="N16" s="117"/>
    </row>
    <row r="17" spans="1:14" x14ac:dyDescent="0.25">
      <c r="A17" s="1016"/>
      <c r="B17" s="117"/>
      <c r="C17" s="117"/>
      <c r="D17" s="117"/>
      <c r="E17" s="117"/>
      <c r="F17" s="117"/>
      <c r="G17" s="117"/>
      <c r="H17" s="117"/>
      <c r="I17" s="117"/>
      <c r="J17" s="117"/>
      <c r="K17" s="117"/>
      <c r="L17" s="117"/>
      <c r="M17" s="117"/>
      <c r="N17" s="117"/>
    </row>
    <row r="18" spans="1:14" x14ac:dyDescent="0.25">
      <c r="A18" s="1016"/>
      <c r="B18" s="117"/>
      <c r="C18" s="117"/>
      <c r="D18" s="117"/>
      <c r="E18" s="117"/>
      <c r="F18" s="117"/>
      <c r="G18" s="117"/>
      <c r="H18" s="117"/>
      <c r="I18" s="117"/>
      <c r="J18" s="117"/>
      <c r="K18" s="117"/>
      <c r="L18" s="117"/>
      <c r="M18" s="117"/>
      <c r="N18" s="117"/>
    </row>
    <row r="19" spans="1:14" x14ac:dyDescent="0.25">
      <c r="A19" s="1016"/>
      <c r="B19" s="117"/>
      <c r="C19" s="117"/>
      <c r="D19" s="117"/>
      <c r="E19" s="117"/>
      <c r="F19" s="117"/>
      <c r="G19" s="117"/>
      <c r="H19" s="117"/>
      <c r="I19" s="117"/>
      <c r="J19" s="117"/>
      <c r="K19" s="117"/>
      <c r="L19" s="117"/>
      <c r="M19" s="117"/>
      <c r="N19" s="117"/>
    </row>
    <row r="20" spans="1:14" x14ac:dyDescent="0.25">
      <c r="A20" s="1016"/>
      <c r="B20" s="117"/>
      <c r="C20" s="117"/>
      <c r="D20" s="117"/>
      <c r="E20" s="117"/>
      <c r="F20" s="117"/>
      <c r="G20" s="117"/>
      <c r="H20" s="117"/>
      <c r="I20" s="117"/>
      <c r="J20" s="117"/>
      <c r="K20" s="117"/>
      <c r="L20" s="117"/>
      <c r="M20" s="117"/>
      <c r="N20" s="117"/>
    </row>
    <row r="21" spans="1:14" x14ac:dyDescent="0.25">
      <c r="A21" s="1016"/>
      <c r="B21" s="117"/>
      <c r="C21" s="117"/>
      <c r="D21" s="117"/>
      <c r="E21" s="117"/>
      <c r="F21" s="117"/>
      <c r="G21" s="117"/>
      <c r="H21" s="117"/>
      <c r="I21" s="117"/>
      <c r="J21" s="117"/>
      <c r="K21" s="117"/>
      <c r="L21" s="117"/>
      <c r="M21" s="117"/>
      <c r="N21" s="117"/>
    </row>
    <row r="22" spans="1:14" x14ac:dyDescent="0.25">
      <c r="A22" s="1016"/>
      <c r="B22" s="117"/>
      <c r="C22" s="117"/>
      <c r="D22" s="117"/>
      <c r="E22" s="117"/>
      <c r="F22" s="117"/>
      <c r="G22" s="117"/>
      <c r="H22" s="117"/>
      <c r="I22" s="117"/>
      <c r="J22" s="117"/>
      <c r="K22" s="117"/>
      <c r="L22" s="117"/>
      <c r="M22" s="117"/>
      <c r="N22" s="117"/>
    </row>
    <row r="23" spans="1:14" x14ac:dyDescent="0.25">
      <c r="A23" s="1016"/>
      <c r="B23" s="117"/>
      <c r="C23" s="117"/>
      <c r="D23" s="117"/>
      <c r="E23" s="117"/>
      <c r="F23" s="117"/>
      <c r="G23" s="117"/>
      <c r="H23" s="117"/>
      <c r="I23" s="117"/>
      <c r="J23" s="117"/>
      <c r="K23" s="117"/>
      <c r="L23" s="117"/>
      <c r="M23" s="117"/>
      <c r="N23" s="117"/>
    </row>
    <row r="24" spans="1:14" x14ac:dyDescent="0.25">
      <c r="A24" s="1016"/>
      <c r="B24" s="117"/>
      <c r="C24" s="117"/>
      <c r="D24" s="117"/>
      <c r="E24" s="117"/>
      <c r="F24" s="117"/>
      <c r="G24" s="117"/>
      <c r="H24" s="117"/>
      <c r="I24" s="117"/>
      <c r="J24" s="117"/>
      <c r="K24" s="117"/>
      <c r="L24" s="117"/>
      <c r="M24" s="117"/>
      <c r="N24" s="117"/>
    </row>
    <row r="26" spans="1:14" x14ac:dyDescent="0.25">
      <c r="A26" s="1016" t="s">
        <v>12309</v>
      </c>
      <c r="B26" s="116" t="s">
        <v>12312</v>
      </c>
      <c r="C26" s="117"/>
      <c r="D26" s="117"/>
      <c r="E26" s="117"/>
      <c r="F26" s="117"/>
      <c r="G26" s="117"/>
      <c r="H26" s="117"/>
      <c r="I26" s="117"/>
      <c r="J26" s="117"/>
      <c r="K26" s="117"/>
      <c r="L26" s="117"/>
      <c r="M26" s="117"/>
      <c r="N26" s="117"/>
    </row>
    <row r="27" spans="1:14" x14ac:dyDescent="0.25">
      <c r="A27" s="1016"/>
      <c r="B27" s="117"/>
      <c r="C27" s="117"/>
      <c r="D27" s="117"/>
      <c r="E27" s="117"/>
      <c r="F27" s="117"/>
      <c r="G27" s="117"/>
      <c r="H27" s="117"/>
      <c r="I27" s="117"/>
      <c r="J27" s="117"/>
      <c r="K27" s="117"/>
      <c r="L27" s="117"/>
      <c r="M27" s="117"/>
      <c r="N27" s="117"/>
    </row>
    <row r="28" spans="1:14" x14ac:dyDescent="0.25">
      <c r="A28" s="1016"/>
      <c r="B28" s="117"/>
      <c r="C28" s="117"/>
      <c r="D28" s="117"/>
      <c r="E28" s="117"/>
      <c r="F28" s="117"/>
      <c r="G28" s="117"/>
      <c r="H28" s="117"/>
      <c r="I28" s="117"/>
      <c r="J28" s="117"/>
      <c r="K28" s="117"/>
      <c r="L28" s="117"/>
      <c r="M28" s="117"/>
      <c r="N28" s="117"/>
    </row>
    <row r="29" spans="1:14" x14ac:dyDescent="0.25">
      <c r="A29" s="1016"/>
      <c r="B29" s="117"/>
      <c r="C29" s="117"/>
      <c r="D29" s="117"/>
      <c r="E29" s="117"/>
      <c r="F29" s="117"/>
      <c r="G29" s="117"/>
      <c r="H29" s="117"/>
      <c r="I29" s="117"/>
      <c r="J29" s="117"/>
      <c r="K29" s="117"/>
      <c r="L29" s="117"/>
      <c r="M29" s="117"/>
      <c r="N29" s="117"/>
    </row>
    <row r="30" spans="1:14" x14ac:dyDescent="0.25">
      <c r="A30" s="1016"/>
      <c r="B30" s="117"/>
      <c r="C30" s="117"/>
      <c r="D30" s="117"/>
      <c r="E30" s="117"/>
      <c r="F30" s="117"/>
      <c r="G30" s="117"/>
      <c r="H30" s="117"/>
      <c r="I30" s="117"/>
      <c r="J30" s="117"/>
      <c r="K30" s="117"/>
      <c r="L30" s="117"/>
      <c r="M30" s="117"/>
      <c r="N30" s="117"/>
    </row>
    <row r="31" spans="1:14" x14ac:dyDescent="0.25">
      <c r="A31" s="1016"/>
      <c r="B31" s="117"/>
      <c r="C31" s="117"/>
      <c r="D31" s="117"/>
      <c r="E31" s="117"/>
      <c r="F31" s="117"/>
      <c r="G31" s="117"/>
      <c r="H31" s="117"/>
      <c r="I31" s="117"/>
      <c r="J31" s="117"/>
      <c r="K31" s="117"/>
      <c r="L31" s="117"/>
      <c r="M31" s="117"/>
      <c r="N31" s="117"/>
    </row>
    <row r="32" spans="1:14" x14ac:dyDescent="0.25">
      <c r="A32" s="1016"/>
      <c r="B32" s="117"/>
      <c r="C32" s="117"/>
      <c r="D32" s="117"/>
      <c r="E32" s="117"/>
      <c r="F32" s="117"/>
      <c r="G32" s="117"/>
      <c r="H32" s="117"/>
      <c r="I32" s="117"/>
      <c r="J32" s="117"/>
      <c r="K32" s="117"/>
      <c r="L32" s="117"/>
      <c r="M32" s="117"/>
      <c r="N32" s="117"/>
    </row>
    <row r="33" spans="1:14" x14ac:dyDescent="0.25">
      <c r="A33" s="1016"/>
      <c r="B33" s="117"/>
      <c r="C33" s="117"/>
      <c r="D33" s="117"/>
      <c r="E33" s="117"/>
      <c r="F33" s="117"/>
      <c r="G33" s="117"/>
      <c r="H33" s="117"/>
      <c r="I33" s="117"/>
      <c r="J33" s="117"/>
      <c r="K33" s="117"/>
      <c r="L33" s="117"/>
      <c r="M33" s="117"/>
      <c r="N33" s="117"/>
    </row>
    <row r="34" spans="1:14" x14ac:dyDescent="0.25">
      <c r="A34" s="1016"/>
      <c r="B34" s="117"/>
      <c r="C34" s="117"/>
      <c r="D34" s="117"/>
      <c r="E34" s="117"/>
      <c r="F34" s="117"/>
      <c r="G34" s="117"/>
      <c r="H34" s="117"/>
      <c r="I34" s="117"/>
      <c r="J34" s="117"/>
      <c r="K34" s="117"/>
      <c r="L34" s="117"/>
      <c r="M34" s="117"/>
      <c r="N34" s="117"/>
    </row>
    <row r="36" spans="1:14" x14ac:dyDescent="0.25">
      <c r="A36" s="1016" t="s">
        <v>12309</v>
      </c>
      <c r="B36" s="116" t="s">
        <v>12313</v>
      </c>
      <c r="C36" s="117"/>
      <c r="D36" s="117"/>
      <c r="E36" s="117"/>
      <c r="F36" s="117"/>
      <c r="G36" s="117"/>
      <c r="H36" s="117"/>
      <c r="I36" s="117"/>
      <c r="J36" s="117"/>
      <c r="K36" s="117"/>
      <c r="L36" s="117"/>
      <c r="M36" s="117"/>
      <c r="N36" s="117"/>
    </row>
    <row r="37" spans="1:14" x14ac:dyDescent="0.25">
      <c r="A37" s="1016"/>
      <c r="B37" s="117"/>
      <c r="C37" s="117"/>
      <c r="D37" s="117"/>
      <c r="E37" s="117"/>
      <c r="F37" s="117"/>
      <c r="G37" s="117"/>
      <c r="H37" s="117"/>
      <c r="I37" s="117"/>
      <c r="J37" s="117"/>
      <c r="K37" s="117"/>
      <c r="L37" s="117"/>
      <c r="M37" s="117"/>
      <c r="N37" s="117"/>
    </row>
    <row r="38" spans="1:14" x14ac:dyDescent="0.25">
      <c r="A38" s="1016"/>
      <c r="B38" s="117"/>
      <c r="C38" s="117"/>
      <c r="D38" s="117"/>
      <c r="E38" s="117"/>
      <c r="F38" s="117"/>
      <c r="G38" s="117"/>
      <c r="H38" s="117"/>
      <c r="I38" s="117"/>
      <c r="J38" s="117"/>
      <c r="K38" s="117"/>
      <c r="L38" s="117"/>
      <c r="M38" s="117"/>
      <c r="N38" s="117"/>
    </row>
    <row r="39" spans="1:14" x14ac:dyDescent="0.25">
      <c r="A39" s="1016"/>
      <c r="B39" s="117"/>
      <c r="C39" s="117"/>
      <c r="D39" s="117"/>
      <c r="E39" s="117"/>
      <c r="F39" s="117"/>
      <c r="G39" s="117"/>
      <c r="H39" s="117"/>
      <c r="I39" s="117"/>
      <c r="J39" s="117"/>
      <c r="K39" s="117"/>
      <c r="L39" s="117"/>
      <c r="M39" s="117"/>
      <c r="N39" s="117"/>
    </row>
    <row r="40" spans="1:14" x14ac:dyDescent="0.25">
      <c r="A40" s="1016"/>
      <c r="B40" s="117"/>
      <c r="C40" s="117"/>
      <c r="D40" s="117"/>
      <c r="E40" s="117"/>
      <c r="F40" s="117"/>
      <c r="G40" s="117"/>
      <c r="H40" s="117"/>
      <c r="I40" s="117"/>
      <c r="J40" s="117"/>
      <c r="K40" s="117"/>
      <c r="L40" s="117"/>
      <c r="M40" s="117"/>
      <c r="N40" s="117"/>
    </row>
    <row r="41" spans="1:14" x14ac:dyDescent="0.25">
      <c r="A41" s="1016"/>
      <c r="B41" s="117"/>
      <c r="C41" s="117"/>
      <c r="D41" s="117"/>
      <c r="E41" s="117"/>
      <c r="F41" s="117"/>
      <c r="G41" s="117"/>
      <c r="H41" s="117"/>
      <c r="I41" s="117"/>
      <c r="J41" s="117"/>
      <c r="K41" s="117"/>
      <c r="L41" s="117"/>
      <c r="M41" s="117"/>
      <c r="N41" s="117"/>
    </row>
    <row r="42" spans="1:14" x14ac:dyDescent="0.25">
      <c r="A42" s="1016"/>
      <c r="B42" s="117"/>
      <c r="C42" s="117"/>
      <c r="D42" s="117"/>
      <c r="E42" s="117"/>
      <c r="F42" s="117"/>
      <c r="G42" s="117"/>
      <c r="H42" s="117"/>
      <c r="I42" s="117"/>
      <c r="J42" s="117"/>
      <c r="K42" s="117"/>
      <c r="L42" s="117"/>
      <c r="M42" s="117"/>
      <c r="N42" s="117"/>
    </row>
    <row r="43" spans="1:14" x14ac:dyDescent="0.25">
      <c r="A43" s="1016"/>
      <c r="B43" s="117"/>
      <c r="C43" s="117"/>
      <c r="D43" s="117"/>
      <c r="E43" s="117"/>
      <c r="F43" s="117"/>
      <c r="G43" s="117"/>
      <c r="H43" s="117"/>
      <c r="I43" s="117"/>
      <c r="J43" s="117"/>
      <c r="K43" s="117"/>
      <c r="L43" s="117"/>
      <c r="M43" s="117"/>
      <c r="N43" s="117"/>
    </row>
    <row r="44" spans="1:14" x14ac:dyDescent="0.25">
      <c r="A44" s="1016"/>
      <c r="B44" s="117"/>
      <c r="C44" s="117"/>
      <c r="D44" s="117"/>
      <c r="E44" s="117"/>
      <c r="F44" s="117"/>
      <c r="G44" s="117"/>
      <c r="H44" s="117"/>
      <c r="I44" s="117"/>
      <c r="J44" s="117"/>
      <c r="K44" s="117"/>
      <c r="L44" s="117"/>
      <c r="M44" s="117"/>
      <c r="N44" s="117"/>
    </row>
    <row r="46" spans="1:14" x14ac:dyDescent="0.25">
      <c r="A46" s="1016" t="s">
        <v>12309</v>
      </c>
      <c r="B46" s="116" t="s">
        <v>12314</v>
      </c>
      <c r="C46" s="117"/>
      <c r="D46" s="117"/>
      <c r="E46" s="117"/>
      <c r="F46" s="117"/>
      <c r="G46" s="117"/>
      <c r="H46" s="117"/>
      <c r="I46" s="117"/>
      <c r="J46" s="117"/>
      <c r="K46" s="117"/>
      <c r="L46" s="117"/>
      <c r="M46" s="117"/>
      <c r="N46" s="117"/>
    </row>
    <row r="47" spans="1:14" x14ac:dyDescent="0.25">
      <c r="A47" s="1016"/>
      <c r="B47" s="117"/>
      <c r="C47" s="117"/>
      <c r="D47" s="117"/>
      <c r="E47" s="117"/>
      <c r="F47" s="117"/>
      <c r="G47" s="117"/>
      <c r="H47" s="117"/>
      <c r="I47" s="117"/>
      <c r="J47" s="117"/>
      <c r="K47" s="117"/>
      <c r="L47" s="117"/>
      <c r="M47" s="117"/>
      <c r="N47" s="117"/>
    </row>
    <row r="48" spans="1:14" x14ac:dyDescent="0.25">
      <c r="A48" s="1016"/>
      <c r="B48" s="117"/>
      <c r="C48" s="117"/>
      <c r="D48" s="117"/>
      <c r="E48" s="117"/>
      <c r="F48" s="117"/>
      <c r="G48" s="117"/>
      <c r="H48" s="117"/>
      <c r="I48" s="117"/>
      <c r="J48" s="117"/>
      <c r="K48" s="117"/>
      <c r="L48" s="117"/>
      <c r="M48" s="117"/>
      <c r="N48" s="117"/>
    </row>
    <row r="49" spans="1:14" x14ac:dyDescent="0.25">
      <c r="A49" s="1016"/>
      <c r="B49" s="117"/>
      <c r="C49" s="117"/>
      <c r="D49" s="117"/>
      <c r="E49" s="117"/>
      <c r="F49" s="117"/>
      <c r="G49" s="117"/>
      <c r="H49" s="117"/>
      <c r="I49" s="117"/>
      <c r="J49" s="117"/>
      <c r="K49" s="117"/>
      <c r="L49" s="117"/>
      <c r="M49" s="117"/>
      <c r="N49" s="117"/>
    </row>
    <row r="50" spans="1:14" x14ac:dyDescent="0.25">
      <c r="A50" s="1016"/>
      <c r="B50" s="117"/>
      <c r="C50" s="117"/>
      <c r="D50" s="117"/>
      <c r="E50" s="117"/>
      <c r="F50" s="117"/>
      <c r="G50" s="117"/>
      <c r="H50" s="117"/>
      <c r="I50" s="117"/>
      <c r="J50" s="117"/>
      <c r="K50" s="117"/>
      <c r="L50" s="117"/>
      <c r="M50" s="117"/>
      <c r="N50" s="117"/>
    </row>
    <row r="51" spans="1:14" x14ac:dyDescent="0.25">
      <c r="A51" s="1016"/>
      <c r="B51" s="117"/>
      <c r="C51" s="117"/>
      <c r="D51" s="117"/>
      <c r="E51" s="117"/>
      <c r="F51" s="117"/>
      <c r="G51" s="117"/>
      <c r="H51" s="117"/>
      <c r="I51" s="117"/>
      <c r="J51" s="117"/>
      <c r="K51" s="117"/>
      <c r="L51" s="117"/>
      <c r="M51" s="117"/>
      <c r="N51" s="117"/>
    </row>
    <row r="52" spans="1:14" x14ac:dyDescent="0.25">
      <c r="A52" s="1016"/>
      <c r="B52" s="117"/>
      <c r="C52" s="117"/>
      <c r="D52" s="117"/>
      <c r="E52" s="117"/>
      <c r="F52" s="117"/>
      <c r="G52" s="117"/>
      <c r="H52" s="117"/>
      <c r="I52" s="117"/>
      <c r="J52" s="117"/>
      <c r="K52" s="117"/>
      <c r="L52" s="117"/>
      <c r="M52" s="117"/>
      <c r="N52" s="117"/>
    </row>
    <row r="53" spans="1:14" x14ac:dyDescent="0.25">
      <c r="A53" s="1016"/>
      <c r="B53" s="117"/>
      <c r="C53" s="117"/>
      <c r="D53" s="117"/>
      <c r="E53" s="117"/>
      <c r="F53" s="117"/>
      <c r="G53" s="117"/>
      <c r="H53" s="117"/>
      <c r="I53" s="117"/>
      <c r="J53" s="117"/>
      <c r="K53" s="117"/>
      <c r="L53" s="117"/>
      <c r="M53" s="117"/>
      <c r="N53" s="117"/>
    </row>
    <row r="54" spans="1:14" x14ac:dyDescent="0.25">
      <c r="A54" s="1016"/>
      <c r="B54" s="117"/>
      <c r="C54" s="117"/>
      <c r="D54" s="117"/>
      <c r="E54" s="117"/>
      <c r="F54" s="117"/>
      <c r="G54" s="117"/>
      <c r="H54" s="117"/>
      <c r="I54" s="117"/>
      <c r="J54" s="117"/>
      <c r="K54" s="117"/>
      <c r="L54" s="117"/>
      <c r="M54" s="117"/>
      <c r="N54" s="117"/>
    </row>
    <row r="56" spans="1:14" ht="17.25" x14ac:dyDescent="0.25">
      <c r="A56" s="1016" t="s">
        <v>12309</v>
      </c>
      <c r="B56" s="116" t="s">
        <v>12315</v>
      </c>
      <c r="C56" s="117"/>
      <c r="D56" s="117"/>
      <c r="E56" s="117"/>
      <c r="F56" s="117"/>
      <c r="G56" s="117"/>
      <c r="H56" s="117"/>
      <c r="I56" s="117"/>
      <c r="J56" s="117"/>
      <c r="K56" s="117"/>
      <c r="L56" s="117"/>
      <c r="M56" s="117"/>
      <c r="N56" s="117"/>
    </row>
    <row r="57" spans="1:14" x14ac:dyDescent="0.25">
      <c r="A57" s="1016"/>
      <c r="B57" s="117"/>
      <c r="C57" s="117"/>
      <c r="D57" s="117"/>
      <c r="E57" s="117"/>
      <c r="F57" s="117"/>
      <c r="G57" s="117"/>
      <c r="H57" s="117"/>
      <c r="I57" s="117"/>
      <c r="J57" s="117"/>
      <c r="K57" s="117"/>
      <c r="L57" s="117"/>
      <c r="M57" s="117"/>
      <c r="N57" s="117"/>
    </row>
    <row r="58" spans="1:14" x14ac:dyDescent="0.25">
      <c r="A58" s="1016"/>
      <c r="B58" s="117"/>
      <c r="C58" s="117"/>
      <c r="D58" s="117"/>
      <c r="E58" s="117"/>
      <c r="F58" s="117"/>
      <c r="G58" s="117"/>
      <c r="H58" s="117"/>
      <c r="I58" s="117"/>
      <c r="J58" s="117"/>
      <c r="K58" s="117"/>
      <c r="L58" s="117"/>
      <c r="M58" s="117"/>
      <c r="N58" s="117"/>
    </row>
    <row r="59" spans="1:14" x14ac:dyDescent="0.25">
      <c r="A59" s="1016"/>
      <c r="B59" s="117"/>
      <c r="C59" s="117"/>
      <c r="D59" s="117"/>
      <c r="E59" s="117"/>
      <c r="F59" s="117"/>
      <c r="G59" s="117"/>
      <c r="H59" s="117"/>
      <c r="I59" s="117"/>
      <c r="J59" s="117"/>
      <c r="K59" s="117"/>
      <c r="L59" s="117"/>
      <c r="M59" s="117"/>
      <c r="N59" s="117"/>
    </row>
    <row r="60" spans="1:14" x14ac:dyDescent="0.25">
      <c r="A60" s="1016"/>
      <c r="B60" s="117"/>
      <c r="C60" s="117"/>
      <c r="D60" s="117"/>
      <c r="E60" s="117"/>
      <c r="F60" s="117"/>
      <c r="G60" s="117"/>
      <c r="H60" s="117"/>
      <c r="I60" s="117"/>
      <c r="J60" s="117"/>
      <c r="K60" s="117"/>
      <c r="L60" s="117"/>
      <c r="M60" s="117"/>
      <c r="N60" s="117"/>
    </row>
    <row r="61" spans="1:14" x14ac:dyDescent="0.25">
      <c r="A61" s="1016"/>
      <c r="B61" s="117"/>
      <c r="C61" s="117"/>
      <c r="D61" s="117"/>
      <c r="E61" s="117"/>
      <c r="F61" s="117"/>
      <c r="G61" s="117"/>
      <c r="H61" s="117"/>
      <c r="I61" s="117"/>
      <c r="J61" s="117"/>
      <c r="K61" s="117"/>
      <c r="L61" s="117"/>
      <c r="M61" s="117"/>
      <c r="N61" s="117"/>
    </row>
    <row r="62" spans="1:14" x14ac:dyDescent="0.25">
      <c r="A62" s="1016"/>
      <c r="B62" s="117"/>
      <c r="C62" s="117"/>
      <c r="D62" s="117"/>
      <c r="E62" s="117"/>
      <c r="F62" s="117"/>
      <c r="G62" s="117"/>
      <c r="H62" s="117"/>
      <c r="I62" s="117"/>
      <c r="J62" s="117"/>
      <c r="K62" s="117"/>
      <c r="L62" s="117"/>
      <c r="M62" s="117"/>
      <c r="N62" s="117"/>
    </row>
    <row r="63" spans="1:14" x14ac:dyDescent="0.25">
      <c r="A63" s="1016"/>
      <c r="B63" s="117"/>
      <c r="C63" s="117"/>
      <c r="D63" s="117"/>
      <c r="E63" s="117"/>
      <c r="F63" s="117"/>
      <c r="G63" s="117"/>
      <c r="H63" s="117"/>
      <c r="I63" s="117"/>
      <c r="J63" s="117"/>
      <c r="K63" s="117"/>
      <c r="L63" s="117"/>
      <c r="M63" s="117"/>
      <c r="N63" s="117"/>
    </row>
    <row r="64" spans="1:14" x14ac:dyDescent="0.25">
      <c r="A64" s="1016"/>
      <c r="B64" s="117"/>
      <c r="C64" s="117"/>
      <c r="D64" s="117"/>
      <c r="E64" s="117"/>
      <c r="F64" s="117"/>
      <c r="G64" s="117"/>
      <c r="H64" s="117" t="s">
        <v>12316</v>
      </c>
      <c r="I64" s="117"/>
      <c r="J64" s="117"/>
      <c r="K64" s="117"/>
      <c r="L64" s="117"/>
      <c r="M64" s="117"/>
      <c r="N64" s="117"/>
    </row>
    <row r="66" spans="1:14" ht="17.25" x14ac:dyDescent="0.25">
      <c r="A66" s="1016" t="s">
        <v>12309</v>
      </c>
      <c r="B66" s="116" t="s">
        <v>12317</v>
      </c>
      <c r="C66" s="117"/>
      <c r="D66" s="117"/>
      <c r="E66" s="117"/>
      <c r="F66" s="117"/>
      <c r="G66" s="117"/>
      <c r="H66" s="117"/>
      <c r="I66" s="117"/>
      <c r="J66" s="117"/>
      <c r="K66" s="117"/>
      <c r="L66" s="117"/>
      <c r="M66" s="117"/>
      <c r="N66" s="117"/>
    </row>
    <row r="67" spans="1:14" x14ac:dyDescent="0.25">
      <c r="A67" s="1016"/>
      <c r="B67" s="117"/>
      <c r="C67" s="117"/>
      <c r="D67" s="117"/>
      <c r="E67" s="117"/>
      <c r="F67" s="117"/>
      <c r="G67" s="117"/>
      <c r="H67" s="117"/>
      <c r="I67" s="117"/>
      <c r="J67" s="117"/>
      <c r="K67" s="117"/>
      <c r="L67" s="117"/>
      <c r="M67" s="117"/>
      <c r="N67" s="117"/>
    </row>
    <row r="68" spans="1:14" x14ac:dyDescent="0.25">
      <c r="A68" s="1016"/>
      <c r="B68" s="117"/>
      <c r="C68" s="117"/>
      <c r="D68" s="117"/>
      <c r="E68" s="117"/>
      <c r="F68" s="117"/>
      <c r="G68" s="117"/>
      <c r="H68" s="117"/>
      <c r="I68" s="117"/>
      <c r="J68" s="117"/>
      <c r="K68" s="117"/>
      <c r="L68" s="117"/>
      <c r="M68" s="117"/>
      <c r="N68" s="117"/>
    </row>
    <row r="69" spans="1:14" x14ac:dyDescent="0.25">
      <c r="A69" s="1016"/>
      <c r="B69" s="117"/>
      <c r="C69" s="117"/>
      <c r="D69" s="117"/>
      <c r="E69" s="117"/>
      <c r="F69" s="117"/>
      <c r="G69" s="117"/>
      <c r="H69" s="117"/>
      <c r="I69" s="117"/>
      <c r="J69" s="117"/>
      <c r="K69" s="117"/>
      <c r="L69" s="117"/>
      <c r="M69" s="117"/>
      <c r="N69" s="117"/>
    </row>
    <row r="70" spans="1:14" x14ac:dyDescent="0.25">
      <c r="A70" s="1016"/>
      <c r="B70" s="117"/>
      <c r="C70" s="117"/>
      <c r="D70" s="117"/>
      <c r="E70" s="117"/>
      <c r="F70" s="117"/>
      <c r="G70" s="117"/>
      <c r="H70" s="117"/>
      <c r="I70" s="117"/>
      <c r="J70" s="117"/>
      <c r="K70" s="117"/>
      <c r="L70" s="117"/>
      <c r="M70" s="117"/>
      <c r="N70" s="117"/>
    </row>
    <row r="71" spans="1:14" x14ac:dyDescent="0.25">
      <c r="A71" s="1016"/>
      <c r="B71" s="117"/>
      <c r="C71" s="117"/>
      <c r="D71" s="117"/>
      <c r="E71" s="117"/>
      <c r="F71" s="117"/>
      <c r="G71" s="117"/>
      <c r="H71" s="117"/>
      <c r="I71" s="117"/>
      <c r="J71" s="117"/>
      <c r="K71" s="117"/>
      <c r="L71" s="117"/>
      <c r="M71" s="117"/>
      <c r="N71" s="117"/>
    </row>
    <row r="72" spans="1:14" x14ac:dyDescent="0.25">
      <c r="A72" s="1016"/>
      <c r="B72" s="117"/>
      <c r="C72" s="117"/>
      <c r="D72" s="117"/>
      <c r="E72" s="117"/>
      <c r="F72" s="117"/>
      <c r="G72" s="117"/>
      <c r="H72" s="117"/>
      <c r="I72" s="117"/>
      <c r="J72" s="117"/>
      <c r="K72" s="117"/>
      <c r="L72" s="117"/>
      <c r="M72" s="117"/>
      <c r="N72" s="117"/>
    </row>
    <row r="73" spans="1:14" x14ac:dyDescent="0.25">
      <c r="A73" s="1016"/>
      <c r="B73" s="117"/>
      <c r="C73" s="117"/>
      <c r="D73" s="117"/>
      <c r="E73" s="117"/>
      <c r="F73" s="117"/>
      <c r="G73" s="117"/>
      <c r="H73" s="117"/>
      <c r="I73" s="117"/>
      <c r="J73" s="117"/>
      <c r="K73" s="117"/>
      <c r="L73" s="117"/>
      <c r="M73" s="117"/>
      <c r="N73" s="117"/>
    </row>
    <row r="74" spans="1:14" x14ac:dyDescent="0.25">
      <c r="A74" s="1016"/>
      <c r="B74" s="117"/>
      <c r="C74" s="117"/>
      <c r="D74" s="117"/>
      <c r="E74" s="117"/>
      <c r="F74" s="117"/>
      <c r="G74" s="117"/>
      <c r="H74" s="117" t="s">
        <v>12316</v>
      </c>
      <c r="I74" s="117"/>
      <c r="J74" s="117"/>
      <c r="K74" s="117"/>
      <c r="L74" s="117"/>
      <c r="M74" s="117"/>
      <c r="N74" s="117"/>
    </row>
    <row r="76" spans="1:14" x14ac:dyDescent="0.25">
      <c r="A76" s="1016" t="s">
        <v>12318</v>
      </c>
      <c r="B76" s="116" t="s">
        <v>12319</v>
      </c>
      <c r="C76" s="117"/>
      <c r="D76" s="117"/>
      <c r="E76" s="117"/>
      <c r="F76" s="117"/>
      <c r="G76" s="117"/>
      <c r="H76" s="117"/>
      <c r="I76" s="117"/>
      <c r="J76" s="117"/>
      <c r="K76" s="117"/>
      <c r="L76" s="117"/>
      <c r="M76" s="117"/>
      <c r="N76" s="117"/>
    </row>
    <row r="77" spans="1:14" x14ac:dyDescent="0.25">
      <c r="A77" s="1016"/>
      <c r="B77" s="117"/>
      <c r="C77" s="117"/>
      <c r="D77" s="117"/>
      <c r="E77" s="117"/>
      <c r="F77" s="117"/>
      <c r="G77" s="117"/>
      <c r="H77" s="117"/>
      <c r="I77" s="117"/>
      <c r="J77" s="117"/>
      <c r="K77" s="117"/>
      <c r="L77" s="117"/>
      <c r="M77" s="117"/>
      <c r="N77" s="117"/>
    </row>
    <row r="78" spans="1:14" x14ac:dyDescent="0.25">
      <c r="A78" s="1016"/>
      <c r="B78" s="117"/>
      <c r="C78" s="117"/>
      <c r="D78" s="117"/>
      <c r="E78" s="117"/>
      <c r="F78" s="117"/>
      <c r="G78" s="117"/>
      <c r="H78" s="117"/>
      <c r="I78" s="117"/>
      <c r="J78" s="117"/>
      <c r="K78" s="117"/>
      <c r="L78" s="117"/>
      <c r="M78" s="117"/>
      <c r="N78" s="117"/>
    </row>
    <row r="79" spans="1:14" x14ac:dyDescent="0.25">
      <c r="A79" s="1016"/>
      <c r="B79" s="117"/>
      <c r="C79" s="117"/>
      <c r="D79" s="117"/>
      <c r="E79" s="117"/>
      <c r="F79" s="117"/>
      <c r="G79" s="117"/>
      <c r="H79" s="117"/>
      <c r="I79" s="117"/>
      <c r="J79" s="117"/>
      <c r="K79" s="117"/>
      <c r="L79" s="117"/>
      <c r="M79" s="117"/>
      <c r="N79" s="117"/>
    </row>
    <row r="80" spans="1:14" x14ac:dyDescent="0.25">
      <c r="A80" s="1016"/>
      <c r="B80" s="117"/>
      <c r="C80" s="117"/>
      <c r="D80" s="117"/>
      <c r="E80" s="117"/>
      <c r="F80" s="117"/>
      <c r="G80" s="117"/>
      <c r="H80" s="117"/>
      <c r="I80" s="117"/>
      <c r="J80" s="117"/>
      <c r="K80" s="117"/>
      <c r="L80" s="117"/>
      <c r="M80" s="117"/>
      <c r="N80" s="117"/>
    </row>
    <row r="81" spans="1:14" x14ac:dyDescent="0.25">
      <c r="A81" s="1016"/>
      <c r="B81" s="117"/>
      <c r="C81" s="117"/>
      <c r="D81" s="117"/>
      <c r="E81" s="117"/>
      <c r="F81" s="117"/>
      <c r="G81" s="117"/>
      <c r="H81" s="117"/>
      <c r="I81" s="117"/>
      <c r="J81" s="117"/>
      <c r="K81" s="117"/>
      <c r="L81" s="117"/>
      <c r="M81" s="117"/>
      <c r="N81" s="117"/>
    </row>
    <row r="82" spans="1:14" x14ac:dyDescent="0.25">
      <c r="A82" s="1016"/>
      <c r="B82" s="117"/>
      <c r="C82" s="117"/>
      <c r="D82" s="117"/>
      <c r="E82" s="117"/>
      <c r="F82" s="117"/>
      <c r="G82" s="117"/>
      <c r="H82" s="117"/>
      <c r="I82" s="117"/>
      <c r="J82" s="117"/>
      <c r="K82" s="117"/>
      <c r="L82" s="117"/>
      <c r="M82" s="117"/>
      <c r="N82" s="117"/>
    </row>
    <row r="83" spans="1:14" x14ac:dyDescent="0.25">
      <c r="A83" s="1016"/>
      <c r="B83" s="117"/>
      <c r="C83" s="117"/>
      <c r="D83" s="117"/>
      <c r="E83" s="117"/>
      <c r="F83" s="117"/>
      <c r="G83" s="117"/>
      <c r="H83" s="117"/>
      <c r="I83" s="117"/>
      <c r="J83" s="117"/>
      <c r="K83" s="117"/>
      <c r="L83" s="117"/>
      <c r="M83" s="117"/>
      <c r="N83" s="117"/>
    </row>
    <row r="84" spans="1:14" x14ac:dyDescent="0.25">
      <c r="A84" s="1016"/>
      <c r="B84" s="117"/>
      <c r="C84" s="117"/>
      <c r="D84" s="117"/>
      <c r="E84" s="117"/>
      <c r="F84" s="117"/>
      <c r="G84" s="117"/>
      <c r="H84" s="117"/>
      <c r="I84" s="117"/>
      <c r="J84" s="117"/>
      <c r="K84" s="117"/>
      <c r="L84" s="117"/>
      <c r="M84" s="117"/>
      <c r="N84" s="117"/>
    </row>
    <row r="86" spans="1:14" x14ac:dyDescent="0.25">
      <c r="A86" s="1016" t="s">
        <v>12318</v>
      </c>
      <c r="B86" s="116" t="s">
        <v>12320</v>
      </c>
      <c r="C86" s="117"/>
      <c r="D86" s="117"/>
      <c r="E86" s="117"/>
      <c r="F86" s="117"/>
      <c r="G86" s="117"/>
      <c r="H86" s="117"/>
      <c r="I86" s="117"/>
      <c r="J86" s="117"/>
      <c r="K86" s="117"/>
      <c r="L86" s="117"/>
      <c r="M86" s="117"/>
      <c r="N86" s="117"/>
    </row>
    <row r="87" spans="1:14" x14ac:dyDescent="0.25">
      <c r="A87" s="1016"/>
      <c r="B87" s="117"/>
      <c r="C87" s="117"/>
      <c r="D87" s="117"/>
      <c r="E87" s="117"/>
      <c r="F87" s="117"/>
      <c r="G87" s="117"/>
      <c r="H87" s="117"/>
      <c r="I87" s="117"/>
      <c r="J87" s="117"/>
      <c r="K87" s="117"/>
      <c r="L87" s="117"/>
      <c r="M87" s="117"/>
      <c r="N87" s="117"/>
    </row>
    <row r="88" spans="1:14" x14ac:dyDescent="0.25">
      <c r="A88" s="1016"/>
      <c r="B88" s="117"/>
      <c r="C88" s="117"/>
      <c r="D88" s="117"/>
      <c r="E88" s="117"/>
      <c r="F88" s="117"/>
      <c r="G88" s="117"/>
      <c r="H88" s="117"/>
      <c r="I88" s="117"/>
      <c r="J88" s="117"/>
      <c r="K88" s="117"/>
      <c r="L88" s="117"/>
      <c r="M88" s="117"/>
      <c r="N88" s="117"/>
    </row>
    <row r="89" spans="1:14" x14ac:dyDescent="0.25">
      <c r="A89" s="1016"/>
      <c r="B89" s="117"/>
      <c r="C89" s="117"/>
      <c r="D89" s="117"/>
      <c r="E89" s="117"/>
      <c r="F89" s="117"/>
      <c r="G89" s="117"/>
      <c r="H89" s="117"/>
      <c r="I89" s="117"/>
      <c r="J89" s="117"/>
      <c r="K89" s="117"/>
      <c r="L89" s="117"/>
      <c r="M89" s="117"/>
      <c r="N89" s="117"/>
    </row>
    <row r="90" spans="1:14" x14ac:dyDescent="0.25">
      <c r="A90" s="1016"/>
      <c r="B90" s="117"/>
      <c r="C90" s="117"/>
      <c r="D90" s="117"/>
      <c r="E90" s="117"/>
      <c r="F90" s="117"/>
      <c r="G90" s="117"/>
      <c r="H90" s="117"/>
      <c r="I90" s="117"/>
      <c r="J90" s="117"/>
      <c r="K90" s="117"/>
      <c r="L90" s="117"/>
      <c r="M90" s="117"/>
      <c r="N90" s="117"/>
    </row>
    <row r="91" spans="1:14" x14ac:dyDescent="0.25">
      <c r="A91" s="1016"/>
      <c r="B91" s="117"/>
      <c r="C91" s="117"/>
      <c r="D91" s="117"/>
      <c r="E91" s="117"/>
      <c r="F91" s="117"/>
      <c r="G91" s="117"/>
      <c r="H91" s="117"/>
      <c r="I91" s="117"/>
      <c r="J91" s="117"/>
      <c r="K91" s="117"/>
      <c r="L91" s="117"/>
      <c r="M91" s="117"/>
      <c r="N91" s="117"/>
    </row>
    <row r="92" spans="1:14" x14ac:dyDescent="0.25">
      <c r="A92" s="1016"/>
      <c r="B92" s="117"/>
      <c r="C92" s="117"/>
      <c r="D92" s="117"/>
      <c r="E92" s="117"/>
      <c r="F92" s="117"/>
      <c r="G92" s="117"/>
      <c r="H92" s="117"/>
      <c r="I92" s="117"/>
      <c r="J92" s="117"/>
      <c r="K92" s="117"/>
      <c r="L92" s="117"/>
      <c r="M92" s="117"/>
      <c r="N92" s="117"/>
    </row>
    <row r="93" spans="1:14" x14ac:dyDescent="0.25">
      <c r="A93" s="1016"/>
      <c r="B93" s="117"/>
      <c r="C93" s="117"/>
      <c r="D93" s="117"/>
      <c r="E93" s="117"/>
      <c r="F93" s="117"/>
      <c r="G93" s="117"/>
      <c r="H93" s="117"/>
      <c r="I93" s="117"/>
      <c r="J93" s="117"/>
      <c r="K93" s="117"/>
      <c r="L93" s="117"/>
      <c r="M93" s="117"/>
      <c r="N93" s="117"/>
    </row>
    <row r="94" spans="1:14" x14ac:dyDescent="0.25">
      <c r="A94" s="1016"/>
      <c r="B94" s="117"/>
      <c r="C94" s="117"/>
      <c r="D94" s="117"/>
      <c r="E94" s="117"/>
      <c r="F94" s="117"/>
      <c r="G94" s="117"/>
      <c r="H94" s="117"/>
      <c r="I94" s="117"/>
      <c r="J94" s="117"/>
      <c r="K94" s="117"/>
      <c r="L94" s="117"/>
      <c r="M94" s="117"/>
      <c r="N94" s="117"/>
    </row>
  </sheetData>
  <mergeCells count="9">
    <mergeCell ref="A66:A74"/>
    <mergeCell ref="A76:A84"/>
    <mergeCell ref="A86:A94"/>
    <mergeCell ref="A3:A11"/>
    <mergeCell ref="A13:A24"/>
    <mergeCell ref="A26:A34"/>
    <mergeCell ref="A36:A44"/>
    <mergeCell ref="A46:A54"/>
    <mergeCell ref="A56:A64"/>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T146"/>
  <sheetViews>
    <sheetView zoomScale="97" zoomScaleNormal="97" workbookViewId="0">
      <pane ySplit="14" topLeftCell="A48" activePane="bottomLeft" state="frozen"/>
      <selection pane="bottomLeft" activeCell="A48" sqref="A48:A62"/>
    </sheetView>
  </sheetViews>
  <sheetFormatPr defaultRowHeight="15" x14ac:dyDescent="0.25"/>
  <cols>
    <col min="1" max="1" width="3.7109375" style="118" customWidth="1"/>
    <col min="2" max="2" width="4.7109375" customWidth="1"/>
    <col min="15" max="15" width="3.7109375" style="118" customWidth="1"/>
    <col min="16" max="16" width="4.7109375" customWidth="1"/>
    <col min="29" max="29" width="3.7109375" style="118" customWidth="1"/>
    <col min="30" max="30" width="5.42578125" customWidth="1"/>
    <col min="43" max="43" width="3.7109375" style="118" customWidth="1"/>
    <col min="44" max="44" width="5.28515625" customWidth="1"/>
    <col min="57" max="57" width="3.7109375" style="118" customWidth="1"/>
    <col min="58" max="58" width="4.28515625" customWidth="1"/>
    <col min="71" max="71" width="3.7109375" style="118" customWidth="1"/>
    <col min="72" max="72" width="5" customWidth="1"/>
    <col min="85" max="85" width="3.7109375" style="118" customWidth="1"/>
    <col min="86" max="86" width="5.85546875" customWidth="1"/>
  </cols>
  <sheetData>
    <row r="1" spans="1:98" ht="15.75" thickBot="1" x14ac:dyDescent="0.3">
      <c r="A1" s="714"/>
      <c r="B1" s="1020" t="s">
        <v>12321</v>
      </c>
      <c r="C1" s="1021"/>
      <c r="D1" s="1021"/>
      <c r="E1" s="1021"/>
      <c r="F1" s="1021"/>
      <c r="G1" s="1021"/>
      <c r="H1" s="1021"/>
      <c r="I1" s="1021"/>
      <c r="J1" s="1021"/>
      <c r="K1" s="1021"/>
      <c r="L1" s="1021"/>
      <c r="M1" s="1021"/>
      <c r="N1" s="1022"/>
      <c r="O1" s="714"/>
      <c r="P1" s="1020" t="s">
        <v>12321</v>
      </c>
      <c r="Q1" s="1021"/>
      <c r="R1" s="1021"/>
      <c r="S1" s="1021"/>
      <c r="T1" s="1021"/>
      <c r="U1" s="1021"/>
      <c r="V1" s="1021"/>
      <c r="W1" s="1021"/>
      <c r="X1" s="1021"/>
      <c r="Y1" s="1021"/>
      <c r="Z1" s="1021"/>
      <c r="AA1" s="1021"/>
      <c r="AB1" s="1022"/>
      <c r="AC1" s="714"/>
      <c r="AD1" s="1020" t="s">
        <v>12321</v>
      </c>
      <c r="AE1" s="1021"/>
      <c r="AF1" s="1021"/>
      <c r="AG1" s="1021"/>
      <c r="AH1" s="1021"/>
      <c r="AI1" s="1021"/>
      <c r="AJ1" s="1021"/>
      <c r="AK1" s="1021"/>
      <c r="AL1" s="1021"/>
      <c r="AM1" s="1021"/>
      <c r="AN1" s="1021"/>
      <c r="AO1" s="1021"/>
      <c r="AP1" s="1022"/>
      <c r="AQ1" s="714"/>
      <c r="AR1" s="1020" t="s">
        <v>12321</v>
      </c>
      <c r="AS1" s="1021"/>
      <c r="AT1" s="1021"/>
      <c r="AU1" s="1021"/>
      <c r="AV1" s="1021"/>
      <c r="AW1" s="1021"/>
      <c r="AX1" s="1021"/>
      <c r="AY1" s="1021"/>
      <c r="AZ1" s="1021"/>
      <c r="BA1" s="1021"/>
      <c r="BB1" s="1021"/>
      <c r="BC1" s="1021"/>
      <c r="BD1" s="1022"/>
      <c r="BE1" s="714"/>
      <c r="BF1" s="1020" t="s">
        <v>12321</v>
      </c>
      <c r="BG1" s="1021"/>
      <c r="BH1" s="1021"/>
      <c r="BI1" s="1021"/>
      <c r="BJ1" s="1021"/>
      <c r="BK1" s="1021"/>
      <c r="BL1" s="1021"/>
      <c r="BM1" s="1021"/>
      <c r="BN1" s="1021"/>
      <c r="BO1" s="1021"/>
      <c r="BP1" s="1021"/>
      <c r="BQ1" s="1021"/>
      <c r="BR1" s="1022"/>
      <c r="BS1" s="714"/>
      <c r="BT1" s="1020" t="s">
        <v>12321</v>
      </c>
      <c r="BU1" s="1021"/>
      <c r="BV1" s="1021"/>
      <c r="BW1" s="1021"/>
      <c r="BX1" s="1021"/>
      <c r="BY1" s="1021"/>
      <c r="BZ1" s="1021"/>
      <c r="CA1" s="1021"/>
      <c r="CB1" s="1021"/>
      <c r="CC1" s="1021"/>
      <c r="CD1" s="1021"/>
      <c r="CE1" s="1021"/>
      <c r="CF1" s="1022"/>
      <c r="CG1" s="714"/>
      <c r="CH1" s="1020" t="s">
        <v>12321</v>
      </c>
      <c r="CI1" s="1021"/>
      <c r="CJ1" s="1021"/>
      <c r="CK1" s="1021"/>
      <c r="CL1" s="1021"/>
      <c r="CM1" s="1021"/>
      <c r="CN1" s="1021"/>
      <c r="CO1" s="1021"/>
      <c r="CP1" s="1021"/>
      <c r="CQ1" s="1021"/>
      <c r="CR1" s="1021"/>
      <c r="CS1" s="1021"/>
      <c r="CT1" s="1022"/>
    </row>
    <row r="2" spans="1:98" ht="17.25" x14ac:dyDescent="0.25">
      <c r="A2" s="1017" t="s">
        <v>12322</v>
      </c>
      <c r="B2" s="116" t="s">
        <v>12310</v>
      </c>
      <c r="C2" s="117"/>
      <c r="D2" s="117"/>
      <c r="E2" s="117"/>
      <c r="F2" s="117"/>
      <c r="G2" s="117"/>
      <c r="H2" s="117"/>
      <c r="I2" s="117"/>
      <c r="J2" s="117"/>
      <c r="K2" s="117"/>
      <c r="L2" s="117"/>
      <c r="M2" s="117"/>
      <c r="N2" s="117"/>
      <c r="O2" s="1017" t="s">
        <v>12322</v>
      </c>
      <c r="P2" s="116" t="s">
        <v>12311</v>
      </c>
      <c r="Q2" s="117"/>
      <c r="R2" s="117"/>
      <c r="S2" s="117"/>
      <c r="T2" s="117"/>
      <c r="U2" s="117"/>
      <c r="V2" s="117"/>
      <c r="W2" s="117"/>
      <c r="X2" s="117"/>
      <c r="Y2" s="117"/>
      <c r="Z2" s="117"/>
      <c r="AA2" s="117"/>
      <c r="AB2" s="117"/>
      <c r="AC2" s="1017" t="s">
        <v>12322</v>
      </c>
      <c r="AD2" s="116" t="s">
        <v>12312</v>
      </c>
      <c r="AE2" s="117"/>
      <c r="AF2" s="117"/>
      <c r="AG2" s="117"/>
      <c r="AH2" s="117"/>
      <c r="AI2" s="117"/>
      <c r="AJ2" s="117"/>
      <c r="AK2" s="117"/>
      <c r="AL2" s="117"/>
      <c r="AM2" s="117"/>
      <c r="AN2" s="117"/>
      <c r="AO2" s="117"/>
      <c r="AP2" s="117"/>
      <c r="AQ2" s="1017" t="s">
        <v>12322</v>
      </c>
      <c r="AR2" s="116" t="s">
        <v>12313</v>
      </c>
      <c r="AS2" s="117"/>
      <c r="AT2" s="117"/>
      <c r="AU2" s="117"/>
      <c r="AV2" s="117"/>
      <c r="AW2" s="117"/>
      <c r="AX2" s="117"/>
      <c r="AY2" s="117"/>
      <c r="AZ2" s="117"/>
      <c r="BA2" s="117"/>
      <c r="BB2" s="117"/>
      <c r="BC2" s="117"/>
      <c r="BD2" s="117"/>
      <c r="BE2" s="1017" t="s">
        <v>12322</v>
      </c>
      <c r="BF2" s="116" t="s">
        <v>12314</v>
      </c>
      <c r="BG2" s="117"/>
      <c r="BH2" s="117"/>
      <c r="BI2" s="117"/>
      <c r="BJ2" s="117"/>
      <c r="BK2" s="117"/>
      <c r="BL2" s="117"/>
      <c r="BM2" s="117"/>
      <c r="BN2" s="117"/>
      <c r="BO2" s="117"/>
      <c r="BP2" s="117"/>
      <c r="BQ2" s="117"/>
      <c r="BR2" s="117"/>
      <c r="BS2" s="1017" t="s">
        <v>12322</v>
      </c>
      <c r="BT2" s="116" t="s">
        <v>12323</v>
      </c>
      <c r="BU2" s="117"/>
      <c r="BV2" s="117"/>
      <c r="BW2" s="117"/>
      <c r="BX2" s="117"/>
      <c r="BY2" s="117"/>
      <c r="BZ2" s="117"/>
      <c r="CA2" s="117"/>
      <c r="CB2" s="117"/>
      <c r="CC2" s="117"/>
      <c r="CD2" s="117"/>
      <c r="CE2" s="117"/>
      <c r="CF2" s="117"/>
      <c r="CG2" s="1017" t="s">
        <v>12322</v>
      </c>
      <c r="CH2" s="116" t="s">
        <v>12317</v>
      </c>
      <c r="CI2" s="117"/>
      <c r="CJ2" s="117"/>
      <c r="CK2" s="117"/>
      <c r="CL2" s="117"/>
      <c r="CM2" s="117"/>
      <c r="CN2" s="117"/>
      <c r="CO2" s="117"/>
      <c r="CP2" s="117"/>
      <c r="CQ2" s="117"/>
      <c r="CR2" s="117"/>
      <c r="CS2" s="117"/>
      <c r="CT2" s="117"/>
    </row>
    <row r="3" spans="1:98" x14ac:dyDescent="0.25">
      <c r="A3" s="1018"/>
      <c r="B3" s="117"/>
      <c r="C3" s="117"/>
      <c r="D3" s="117"/>
      <c r="E3" s="117"/>
      <c r="F3" s="117"/>
      <c r="G3" s="117"/>
      <c r="H3" s="117"/>
      <c r="I3" s="117"/>
      <c r="J3" s="117"/>
      <c r="K3" s="117"/>
      <c r="L3" s="117"/>
      <c r="M3" s="117"/>
      <c r="N3" s="117"/>
      <c r="O3" s="1018"/>
      <c r="P3" s="117"/>
      <c r="Q3" s="117"/>
      <c r="R3" s="117"/>
      <c r="S3" s="117"/>
      <c r="T3" s="117"/>
      <c r="U3" s="117"/>
      <c r="V3" s="117"/>
      <c r="W3" s="117"/>
      <c r="X3" s="117"/>
      <c r="Y3" s="117"/>
      <c r="Z3" s="117"/>
      <c r="AA3" s="117"/>
      <c r="AB3" s="117"/>
      <c r="AC3" s="1018"/>
      <c r="AD3" s="117"/>
      <c r="AE3" s="117"/>
      <c r="AF3" s="117"/>
      <c r="AG3" s="117"/>
      <c r="AH3" s="117"/>
      <c r="AI3" s="117"/>
      <c r="AJ3" s="117"/>
      <c r="AK3" s="117"/>
      <c r="AL3" s="117"/>
      <c r="AM3" s="117"/>
      <c r="AN3" s="117"/>
      <c r="AO3" s="117"/>
      <c r="AP3" s="117"/>
      <c r="AQ3" s="1018"/>
      <c r="AR3" s="117"/>
      <c r="AS3" s="117"/>
      <c r="AT3" s="117"/>
      <c r="AU3" s="117"/>
      <c r="AV3" s="117"/>
      <c r="AW3" s="117"/>
      <c r="AX3" s="117"/>
      <c r="AY3" s="117"/>
      <c r="AZ3" s="117"/>
      <c r="BA3" s="117"/>
      <c r="BB3" s="117"/>
      <c r="BC3" s="117"/>
      <c r="BD3" s="117"/>
      <c r="BE3" s="1018"/>
      <c r="BF3" s="117"/>
      <c r="BG3" s="117"/>
      <c r="BH3" s="117"/>
      <c r="BI3" s="117"/>
      <c r="BJ3" s="117"/>
      <c r="BK3" s="117"/>
      <c r="BL3" s="117"/>
      <c r="BM3" s="117"/>
      <c r="BN3" s="117"/>
      <c r="BO3" s="117"/>
      <c r="BP3" s="117"/>
      <c r="BQ3" s="117"/>
      <c r="BR3" s="117"/>
      <c r="BS3" s="1018"/>
      <c r="BT3" s="117"/>
      <c r="BU3" s="117"/>
      <c r="BV3" s="117"/>
      <c r="BW3" s="117"/>
      <c r="BX3" s="117"/>
      <c r="BY3" s="117"/>
      <c r="BZ3" s="117"/>
      <c r="CA3" s="117"/>
      <c r="CB3" s="117"/>
      <c r="CC3" s="117"/>
      <c r="CD3" s="117"/>
      <c r="CE3" s="117"/>
      <c r="CF3" s="117"/>
      <c r="CG3" s="1018"/>
      <c r="CH3" s="117"/>
      <c r="CI3" s="117"/>
      <c r="CJ3" s="117"/>
      <c r="CK3" s="117"/>
      <c r="CL3" s="117"/>
      <c r="CM3" s="117"/>
      <c r="CN3" s="117"/>
      <c r="CO3" s="117"/>
      <c r="CP3" s="117"/>
      <c r="CQ3" s="117"/>
      <c r="CR3" s="117"/>
      <c r="CS3" s="117"/>
      <c r="CT3" s="117"/>
    </row>
    <row r="4" spans="1:98" x14ac:dyDescent="0.25">
      <c r="A4" s="1018"/>
      <c r="B4" s="117"/>
      <c r="C4" s="117"/>
      <c r="D4" s="117"/>
      <c r="E4" s="117"/>
      <c r="F4" s="117"/>
      <c r="G4" s="117"/>
      <c r="H4" s="117"/>
      <c r="I4" s="117"/>
      <c r="J4" s="117"/>
      <c r="K4" s="117"/>
      <c r="L4" s="117"/>
      <c r="M4" s="117"/>
      <c r="N4" s="117"/>
      <c r="O4" s="1018"/>
      <c r="P4" s="117"/>
      <c r="Q4" s="117"/>
      <c r="R4" s="117"/>
      <c r="S4" s="117"/>
      <c r="T4" s="117"/>
      <c r="U4" s="117"/>
      <c r="V4" s="117"/>
      <c r="W4" s="117"/>
      <c r="X4" s="117"/>
      <c r="Y4" s="117"/>
      <c r="Z4" s="117"/>
      <c r="AA4" s="117"/>
      <c r="AB4" s="117"/>
      <c r="AC4" s="1018"/>
      <c r="AD4" s="117"/>
      <c r="AE4" s="117"/>
      <c r="AF4" s="117"/>
      <c r="AG4" s="117"/>
      <c r="AH4" s="117"/>
      <c r="AI4" s="117"/>
      <c r="AJ4" s="117"/>
      <c r="AK4" s="117"/>
      <c r="AL4" s="117"/>
      <c r="AM4" s="117"/>
      <c r="AN4" s="117"/>
      <c r="AO4" s="117"/>
      <c r="AP4" s="117"/>
      <c r="AQ4" s="1018"/>
      <c r="AR4" s="117"/>
      <c r="AS4" s="117"/>
      <c r="AT4" s="117"/>
      <c r="AU4" s="117"/>
      <c r="AV4" s="117"/>
      <c r="AW4" s="117"/>
      <c r="AX4" s="117"/>
      <c r="AY4" s="117"/>
      <c r="AZ4" s="117"/>
      <c r="BA4" s="117"/>
      <c r="BB4" s="117"/>
      <c r="BC4" s="117"/>
      <c r="BD4" s="117"/>
      <c r="BE4" s="1018"/>
      <c r="BF4" s="117"/>
      <c r="BG4" s="117"/>
      <c r="BH4" s="117"/>
      <c r="BI4" s="117"/>
      <c r="BJ4" s="117"/>
      <c r="BK4" s="117"/>
      <c r="BL4" s="117"/>
      <c r="BM4" s="117"/>
      <c r="BN4" s="117"/>
      <c r="BO4" s="117"/>
      <c r="BP4" s="117"/>
      <c r="BQ4" s="117"/>
      <c r="BR4" s="117"/>
      <c r="BS4" s="1018"/>
      <c r="BT4" s="117"/>
      <c r="BU4" s="117"/>
      <c r="BV4" s="117"/>
      <c r="BW4" s="117"/>
      <c r="BX4" s="117"/>
      <c r="BY4" s="117"/>
      <c r="BZ4" s="117"/>
      <c r="CA4" s="117"/>
      <c r="CB4" s="117"/>
      <c r="CC4" s="117"/>
      <c r="CD4" s="117"/>
      <c r="CE4" s="117"/>
      <c r="CF4" s="117"/>
      <c r="CG4" s="1018"/>
      <c r="CH4" s="117"/>
      <c r="CI4" s="117"/>
      <c r="CJ4" s="117"/>
      <c r="CK4" s="117"/>
      <c r="CL4" s="117"/>
      <c r="CM4" s="117"/>
      <c r="CN4" s="117"/>
      <c r="CO4" s="117"/>
      <c r="CP4" s="117"/>
      <c r="CQ4" s="117"/>
      <c r="CR4" s="117"/>
      <c r="CS4" s="117"/>
      <c r="CT4" s="117"/>
    </row>
    <row r="5" spans="1:98" x14ac:dyDescent="0.25">
      <c r="A5" s="1018"/>
      <c r="B5" s="117"/>
      <c r="C5" s="117"/>
      <c r="D5" s="117"/>
      <c r="E5" s="117"/>
      <c r="F5" s="117"/>
      <c r="G5" s="117"/>
      <c r="H5" s="117"/>
      <c r="I5" s="117"/>
      <c r="J5" s="117"/>
      <c r="K5" s="117"/>
      <c r="L5" s="117"/>
      <c r="M5" s="117"/>
      <c r="N5" s="117"/>
      <c r="O5" s="1018"/>
      <c r="P5" s="117"/>
      <c r="Q5" s="117"/>
      <c r="R5" s="117"/>
      <c r="S5" s="117"/>
      <c r="T5" s="117"/>
      <c r="U5" s="117"/>
      <c r="V5" s="117"/>
      <c r="W5" s="117"/>
      <c r="X5" s="117"/>
      <c r="Y5" s="117"/>
      <c r="Z5" s="117"/>
      <c r="AA5" s="117"/>
      <c r="AB5" s="117"/>
      <c r="AC5" s="1018"/>
      <c r="AD5" s="117"/>
      <c r="AE5" s="117"/>
      <c r="AF5" s="117"/>
      <c r="AG5" s="117"/>
      <c r="AH5" s="117"/>
      <c r="AI5" s="117"/>
      <c r="AJ5" s="117"/>
      <c r="AK5" s="117"/>
      <c r="AL5" s="117"/>
      <c r="AM5" s="117"/>
      <c r="AN5" s="117"/>
      <c r="AO5" s="117"/>
      <c r="AP5" s="117"/>
      <c r="AQ5" s="1018"/>
      <c r="AR5" s="117"/>
      <c r="AS5" s="117"/>
      <c r="AT5" s="117"/>
      <c r="AU5" s="117"/>
      <c r="AV5" s="117"/>
      <c r="AW5" s="117"/>
      <c r="AX5" s="117"/>
      <c r="AY5" s="117"/>
      <c r="AZ5" s="117"/>
      <c r="BA5" s="117"/>
      <c r="BB5" s="117"/>
      <c r="BC5" s="117"/>
      <c r="BD5" s="117"/>
      <c r="BE5" s="1018"/>
      <c r="BF5" s="117"/>
      <c r="BG5" s="117"/>
      <c r="BH5" s="117"/>
      <c r="BI5" s="117"/>
      <c r="BJ5" s="117"/>
      <c r="BK5" s="117"/>
      <c r="BL5" s="117"/>
      <c r="BM5" s="117"/>
      <c r="BN5" s="117"/>
      <c r="BO5" s="117"/>
      <c r="BP5" s="117"/>
      <c r="BQ5" s="117"/>
      <c r="BR5" s="117"/>
      <c r="BS5" s="1018"/>
      <c r="BT5" s="117"/>
      <c r="BU5" s="117"/>
      <c r="BV5" s="117"/>
      <c r="BW5" s="117"/>
      <c r="BX5" s="117"/>
      <c r="BY5" s="117"/>
      <c r="BZ5" s="117"/>
      <c r="CA5" s="117"/>
      <c r="CB5" s="117"/>
      <c r="CC5" s="117"/>
      <c r="CD5" s="117"/>
      <c r="CE5" s="117"/>
      <c r="CF5" s="117"/>
      <c r="CG5" s="1018"/>
      <c r="CH5" s="117"/>
      <c r="CI5" s="117"/>
      <c r="CJ5" s="117"/>
      <c r="CK5" s="117"/>
      <c r="CL5" s="117"/>
      <c r="CM5" s="117"/>
      <c r="CN5" s="117"/>
      <c r="CO5" s="117"/>
      <c r="CP5" s="117"/>
      <c r="CQ5" s="117"/>
      <c r="CR5" s="117"/>
      <c r="CS5" s="117"/>
      <c r="CT5" s="117"/>
    </row>
    <row r="6" spans="1:98" x14ac:dyDescent="0.25">
      <c r="A6" s="1018"/>
      <c r="B6" s="117"/>
      <c r="C6" s="117"/>
      <c r="D6" s="117"/>
      <c r="E6" s="117"/>
      <c r="F6" s="117"/>
      <c r="G6" s="117"/>
      <c r="H6" s="117"/>
      <c r="I6" s="117"/>
      <c r="J6" s="117"/>
      <c r="K6" s="117"/>
      <c r="L6" s="117"/>
      <c r="M6" s="117"/>
      <c r="N6" s="117"/>
      <c r="O6" s="1018"/>
      <c r="P6" s="117"/>
      <c r="Q6" s="117"/>
      <c r="R6" s="117"/>
      <c r="S6" s="117"/>
      <c r="T6" s="117"/>
      <c r="U6" s="117"/>
      <c r="V6" s="117"/>
      <c r="W6" s="117"/>
      <c r="X6" s="117"/>
      <c r="Y6" s="117"/>
      <c r="Z6" s="117"/>
      <c r="AA6" s="117"/>
      <c r="AB6" s="117"/>
      <c r="AC6" s="1018"/>
      <c r="AD6" s="117"/>
      <c r="AE6" s="117"/>
      <c r="AF6" s="117"/>
      <c r="AG6" s="117"/>
      <c r="AH6" s="117"/>
      <c r="AI6" s="117"/>
      <c r="AJ6" s="117"/>
      <c r="AK6" s="117"/>
      <c r="AL6" s="117"/>
      <c r="AM6" s="117"/>
      <c r="AN6" s="117"/>
      <c r="AO6" s="117"/>
      <c r="AP6" s="117"/>
      <c r="AQ6" s="1018"/>
      <c r="AR6" s="117"/>
      <c r="AS6" s="117"/>
      <c r="AT6" s="117"/>
      <c r="AU6" s="117"/>
      <c r="AV6" s="117"/>
      <c r="AW6" s="117"/>
      <c r="AX6" s="117"/>
      <c r="AY6" s="117"/>
      <c r="AZ6" s="117"/>
      <c r="BA6" s="117"/>
      <c r="BB6" s="117"/>
      <c r="BC6" s="117"/>
      <c r="BD6" s="117"/>
      <c r="BE6" s="1018"/>
      <c r="BF6" s="117"/>
      <c r="BG6" s="117"/>
      <c r="BH6" s="117"/>
      <c r="BI6" s="117"/>
      <c r="BJ6" s="117"/>
      <c r="BK6" s="117"/>
      <c r="BL6" s="117"/>
      <c r="BM6" s="117"/>
      <c r="BN6" s="117"/>
      <c r="BO6" s="117"/>
      <c r="BP6" s="117"/>
      <c r="BQ6" s="117"/>
      <c r="BR6" s="117"/>
      <c r="BS6" s="1018"/>
      <c r="BT6" s="117"/>
      <c r="BU6" s="117"/>
      <c r="BV6" s="117"/>
      <c r="BW6" s="117"/>
      <c r="BX6" s="117"/>
      <c r="BY6" s="117"/>
      <c r="BZ6" s="117"/>
      <c r="CA6" s="117"/>
      <c r="CB6" s="117"/>
      <c r="CC6" s="117"/>
      <c r="CD6" s="117"/>
      <c r="CE6" s="117"/>
      <c r="CF6" s="117"/>
      <c r="CG6" s="1018"/>
      <c r="CH6" s="117"/>
      <c r="CI6" s="117"/>
      <c r="CJ6" s="117"/>
      <c r="CK6" s="117"/>
      <c r="CL6" s="117"/>
      <c r="CM6" s="117"/>
      <c r="CN6" s="117"/>
      <c r="CO6" s="117"/>
      <c r="CP6" s="117"/>
      <c r="CQ6" s="117"/>
      <c r="CR6" s="117"/>
      <c r="CS6" s="117"/>
      <c r="CT6" s="117"/>
    </row>
    <row r="7" spans="1:98" x14ac:dyDescent="0.25">
      <c r="A7" s="1018"/>
      <c r="B7" s="117"/>
      <c r="C7" s="117"/>
      <c r="D7" s="117"/>
      <c r="E7" s="117"/>
      <c r="F7" s="117"/>
      <c r="G7" s="117"/>
      <c r="H7" s="117"/>
      <c r="I7" s="117"/>
      <c r="J7" s="117"/>
      <c r="K7" s="117"/>
      <c r="L7" s="117"/>
      <c r="M7" s="117"/>
      <c r="N7" s="117"/>
      <c r="O7" s="1018"/>
      <c r="P7" s="117"/>
      <c r="Q7" s="117"/>
      <c r="R7" s="117"/>
      <c r="S7" s="117"/>
      <c r="T7" s="117"/>
      <c r="U7" s="117"/>
      <c r="V7" s="117"/>
      <c r="W7" s="117"/>
      <c r="X7" s="117"/>
      <c r="Y7" s="117"/>
      <c r="Z7" s="117"/>
      <c r="AA7" s="117"/>
      <c r="AB7" s="117"/>
      <c r="AC7" s="1018"/>
      <c r="AD7" s="117"/>
      <c r="AE7" s="117"/>
      <c r="AF7" s="117"/>
      <c r="AG7" s="117"/>
      <c r="AH7" s="117"/>
      <c r="AI7" s="117"/>
      <c r="AJ7" s="117"/>
      <c r="AK7" s="117"/>
      <c r="AL7" s="117"/>
      <c r="AM7" s="117"/>
      <c r="AN7" s="117"/>
      <c r="AO7" s="117"/>
      <c r="AP7" s="117"/>
      <c r="AQ7" s="1018"/>
      <c r="AR7" s="117"/>
      <c r="AS7" s="117"/>
      <c r="AT7" s="117"/>
      <c r="AU7" s="117"/>
      <c r="AV7" s="117"/>
      <c r="AW7" s="117"/>
      <c r="AX7" s="117"/>
      <c r="AY7" s="117"/>
      <c r="AZ7" s="117"/>
      <c r="BA7" s="117"/>
      <c r="BB7" s="117"/>
      <c r="BC7" s="117"/>
      <c r="BD7" s="117"/>
      <c r="BE7" s="1018"/>
      <c r="BF7" s="117"/>
      <c r="BG7" s="117"/>
      <c r="BH7" s="117"/>
      <c r="BI7" s="117"/>
      <c r="BJ7" s="117"/>
      <c r="BK7" s="117"/>
      <c r="BL7" s="117"/>
      <c r="BM7" s="117"/>
      <c r="BN7" s="117"/>
      <c r="BO7" s="117"/>
      <c r="BP7" s="117"/>
      <c r="BQ7" s="117"/>
      <c r="BR7" s="117"/>
      <c r="BS7" s="1018"/>
      <c r="BT7" s="117"/>
      <c r="BU7" s="117"/>
      <c r="BV7" s="117"/>
      <c r="BW7" s="117"/>
      <c r="BX7" s="117"/>
      <c r="BY7" s="117"/>
      <c r="BZ7" s="117"/>
      <c r="CA7" s="117"/>
      <c r="CB7" s="117"/>
      <c r="CC7" s="117"/>
      <c r="CD7" s="117"/>
      <c r="CE7" s="117"/>
      <c r="CF7" s="117"/>
      <c r="CG7" s="1018"/>
      <c r="CH7" s="117"/>
      <c r="CI7" s="117"/>
      <c r="CJ7" s="117"/>
      <c r="CK7" s="117"/>
      <c r="CL7" s="117"/>
      <c r="CM7" s="117"/>
      <c r="CN7" s="117"/>
      <c r="CO7" s="117"/>
      <c r="CP7" s="117"/>
      <c r="CQ7" s="117"/>
      <c r="CR7" s="117"/>
      <c r="CS7" s="117"/>
      <c r="CT7" s="117"/>
    </row>
    <row r="8" spans="1:98" x14ac:dyDescent="0.25">
      <c r="A8" s="1018"/>
      <c r="B8" s="117"/>
      <c r="C8" s="117"/>
      <c r="D8" s="117"/>
      <c r="E8" s="117"/>
      <c r="F8" s="117"/>
      <c r="G8" s="117"/>
      <c r="H8" s="117"/>
      <c r="I8" s="117"/>
      <c r="J8" s="117"/>
      <c r="K8" s="117"/>
      <c r="L8" s="117"/>
      <c r="M8" s="117"/>
      <c r="N8" s="117"/>
      <c r="O8" s="1018"/>
      <c r="P8" s="117"/>
      <c r="Q8" s="117"/>
      <c r="R8" s="117"/>
      <c r="S8" s="117"/>
      <c r="T8" s="117"/>
      <c r="U8" s="117"/>
      <c r="V8" s="117"/>
      <c r="W8" s="117"/>
      <c r="X8" s="117"/>
      <c r="Y8" s="117"/>
      <c r="Z8" s="117"/>
      <c r="AA8" s="117"/>
      <c r="AB8" s="117"/>
      <c r="AC8" s="1018"/>
      <c r="AD8" s="117"/>
      <c r="AE8" s="117"/>
      <c r="AF8" s="117"/>
      <c r="AG8" s="117"/>
      <c r="AH8" s="117"/>
      <c r="AI8" s="117"/>
      <c r="AJ8" s="117"/>
      <c r="AK8" s="117"/>
      <c r="AL8" s="117"/>
      <c r="AM8" s="117"/>
      <c r="AN8" s="117"/>
      <c r="AO8" s="117"/>
      <c r="AP8" s="117"/>
      <c r="AQ8" s="1018"/>
      <c r="AR8" s="117"/>
      <c r="AS8" s="117"/>
      <c r="AT8" s="117"/>
      <c r="AU8" s="117"/>
      <c r="AV8" s="117"/>
      <c r="AW8" s="117"/>
      <c r="AX8" s="117"/>
      <c r="AY8" s="117"/>
      <c r="AZ8" s="117"/>
      <c r="BA8" s="117"/>
      <c r="BB8" s="117"/>
      <c r="BC8" s="117"/>
      <c r="BD8" s="117"/>
      <c r="BE8" s="1018"/>
      <c r="BF8" s="117"/>
      <c r="BG8" s="117"/>
      <c r="BH8" s="117"/>
      <c r="BI8" s="117"/>
      <c r="BJ8" s="117"/>
      <c r="BK8" s="117"/>
      <c r="BL8" s="117"/>
      <c r="BM8" s="117"/>
      <c r="BN8" s="117"/>
      <c r="BO8" s="117"/>
      <c r="BP8" s="117"/>
      <c r="BQ8" s="117"/>
      <c r="BR8" s="117"/>
      <c r="BS8" s="1018"/>
      <c r="BT8" s="117"/>
      <c r="BU8" s="117"/>
      <c r="BV8" s="117"/>
      <c r="BW8" s="117"/>
      <c r="BX8" s="117"/>
      <c r="BY8" s="117"/>
      <c r="BZ8" s="117"/>
      <c r="CA8" s="117"/>
      <c r="CB8" s="117"/>
      <c r="CC8" s="117"/>
      <c r="CD8" s="117"/>
      <c r="CE8" s="117"/>
      <c r="CF8" s="117"/>
      <c r="CG8" s="1018"/>
      <c r="CH8" s="117"/>
      <c r="CI8" s="117"/>
      <c r="CJ8" s="117"/>
      <c r="CK8" s="117"/>
      <c r="CL8" s="117"/>
      <c r="CM8" s="117"/>
      <c r="CN8" s="117"/>
      <c r="CO8" s="117"/>
      <c r="CP8" s="117"/>
      <c r="CQ8" s="117"/>
      <c r="CR8" s="117"/>
      <c r="CS8" s="117"/>
      <c r="CT8" s="117"/>
    </row>
    <row r="9" spans="1:98" x14ac:dyDescent="0.25">
      <c r="A9" s="1018"/>
      <c r="B9" s="117"/>
      <c r="C9" s="117"/>
      <c r="D9" s="117"/>
      <c r="E9" s="117"/>
      <c r="F9" s="117"/>
      <c r="G9" s="117"/>
      <c r="H9" s="117"/>
      <c r="I9" s="117"/>
      <c r="J9" s="117"/>
      <c r="K9" s="117"/>
      <c r="L9" s="117"/>
      <c r="M9" s="117"/>
      <c r="N9" s="117"/>
      <c r="O9" s="1018"/>
      <c r="P9" s="117"/>
      <c r="Q9" s="117"/>
      <c r="R9" s="117"/>
      <c r="S9" s="117"/>
      <c r="T9" s="117"/>
      <c r="U9" s="117"/>
      <c r="V9" s="117"/>
      <c r="W9" s="117"/>
      <c r="X9" s="117"/>
      <c r="Y9" s="117"/>
      <c r="Z9" s="117"/>
      <c r="AA9" s="117"/>
      <c r="AB9" s="117"/>
      <c r="AC9" s="1018"/>
      <c r="AD9" s="117"/>
      <c r="AE9" s="117"/>
      <c r="AF9" s="117"/>
      <c r="AG9" s="117"/>
      <c r="AH9" s="117"/>
      <c r="AI9" s="117"/>
      <c r="AJ9" s="117"/>
      <c r="AK9" s="117"/>
      <c r="AL9" s="117"/>
      <c r="AM9" s="117"/>
      <c r="AN9" s="117"/>
      <c r="AO9" s="117"/>
      <c r="AP9" s="117"/>
      <c r="AQ9" s="1018"/>
      <c r="AR9" s="117"/>
      <c r="AS9" s="117"/>
      <c r="AT9" s="117"/>
      <c r="AU9" s="117"/>
      <c r="AV9" s="117"/>
      <c r="AW9" s="117"/>
      <c r="AX9" s="117"/>
      <c r="AY9" s="117"/>
      <c r="AZ9" s="117"/>
      <c r="BA9" s="117"/>
      <c r="BB9" s="117"/>
      <c r="BC9" s="117"/>
      <c r="BD9" s="117"/>
      <c r="BE9" s="1018"/>
      <c r="BF9" s="117"/>
      <c r="BG9" s="117"/>
      <c r="BH9" s="117"/>
      <c r="BI9" s="117"/>
      <c r="BJ9" s="117"/>
      <c r="BK9" s="117"/>
      <c r="BL9" s="117"/>
      <c r="BM9" s="117"/>
      <c r="BN9" s="117"/>
      <c r="BO9" s="117"/>
      <c r="BP9" s="117"/>
      <c r="BQ9" s="117"/>
      <c r="BR9" s="117"/>
      <c r="BS9" s="1018"/>
      <c r="BT9" s="117"/>
      <c r="BU9" s="117"/>
      <c r="BV9" s="117"/>
      <c r="BW9" s="117"/>
      <c r="BX9" s="117"/>
      <c r="BY9" s="117"/>
      <c r="BZ9" s="117"/>
      <c r="CA9" s="117"/>
      <c r="CB9" s="117"/>
      <c r="CC9" s="117"/>
      <c r="CD9" s="117"/>
      <c r="CE9" s="117"/>
      <c r="CF9" s="117"/>
      <c r="CG9" s="1018"/>
      <c r="CH9" s="117"/>
      <c r="CI9" s="117"/>
      <c r="CJ9" s="117"/>
      <c r="CK9" s="117"/>
      <c r="CL9" s="117"/>
      <c r="CM9" s="117"/>
      <c r="CN9" s="117"/>
      <c r="CO9" s="117"/>
      <c r="CP9" s="117"/>
      <c r="CQ9" s="117"/>
      <c r="CR9" s="117"/>
      <c r="CS9" s="117"/>
      <c r="CT9" s="117"/>
    </row>
    <row r="10" spans="1:98" x14ac:dyDescent="0.25">
      <c r="A10" s="1018"/>
      <c r="B10" s="117"/>
      <c r="C10" s="117"/>
      <c r="D10" s="117"/>
      <c r="E10" s="117"/>
      <c r="F10" s="117"/>
      <c r="G10" s="117"/>
      <c r="H10" s="117"/>
      <c r="I10" s="117"/>
      <c r="J10" s="117"/>
      <c r="K10" s="117"/>
      <c r="L10" s="117"/>
      <c r="M10" s="117"/>
      <c r="N10" s="117"/>
      <c r="O10" s="1018"/>
      <c r="P10" s="117"/>
      <c r="Q10" s="117"/>
      <c r="R10" s="117"/>
      <c r="S10" s="117"/>
      <c r="T10" s="117"/>
      <c r="U10" s="117"/>
      <c r="V10" s="117"/>
      <c r="W10" s="117"/>
      <c r="X10" s="117"/>
      <c r="Y10" s="117"/>
      <c r="Z10" s="117"/>
      <c r="AA10" s="117"/>
      <c r="AB10" s="117"/>
      <c r="AC10" s="1018"/>
      <c r="AD10" s="117"/>
      <c r="AE10" s="117"/>
      <c r="AF10" s="117"/>
      <c r="AG10" s="117"/>
      <c r="AH10" s="117"/>
      <c r="AI10" s="117"/>
      <c r="AJ10" s="117"/>
      <c r="AK10" s="117"/>
      <c r="AL10" s="117"/>
      <c r="AM10" s="117"/>
      <c r="AN10" s="117"/>
      <c r="AO10" s="117"/>
      <c r="AP10" s="117"/>
      <c r="AQ10" s="1018"/>
      <c r="AR10" s="117"/>
      <c r="AS10" s="117"/>
      <c r="AT10" s="117"/>
      <c r="AU10" s="117"/>
      <c r="AV10" s="117"/>
      <c r="AW10" s="117"/>
      <c r="AX10" s="117"/>
      <c r="AY10" s="117"/>
      <c r="AZ10" s="117"/>
      <c r="BA10" s="117"/>
      <c r="BB10" s="117"/>
      <c r="BC10" s="117"/>
      <c r="BD10" s="117"/>
      <c r="BE10" s="1018"/>
      <c r="BF10" s="117"/>
      <c r="BG10" s="117"/>
      <c r="BH10" s="117"/>
      <c r="BI10" s="117"/>
      <c r="BJ10" s="117"/>
      <c r="BK10" s="117"/>
      <c r="BL10" s="117"/>
      <c r="BM10" s="117"/>
      <c r="BN10" s="117"/>
      <c r="BO10" s="117"/>
      <c r="BP10" s="117"/>
      <c r="BQ10" s="117"/>
      <c r="BR10" s="117"/>
      <c r="BS10" s="1018"/>
      <c r="BT10" s="117"/>
      <c r="BU10" s="117"/>
      <c r="BV10" s="117"/>
      <c r="BW10" s="117"/>
      <c r="BX10" s="117"/>
      <c r="BY10" s="117"/>
      <c r="BZ10" s="117"/>
      <c r="CA10" s="117"/>
      <c r="CB10" s="117"/>
      <c r="CC10" s="117"/>
      <c r="CD10" s="117"/>
      <c r="CE10" s="117"/>
      <c r="CF10" s="117"/>
      <c r="CG10" s="1018"/>
      <c r="CH10" s="117"/>
      <c r="CI10" s="117"/>
      <c r="CJ10" s="117"/>
      <c r="CK10" s="117"/>
      <c r="CL10" s="117"/>
      <c r="CM10" s="117"/>
      <c r="CN10" s="117" t="s">
        <v>12316</v>
      </c>
      <c r="CO10" s="117"/>
      <c r="CP10" s="117"/>
      <c r="CQ10" s="117"/>
      <c r="CR10" s="117"/>
      <c r="CS10" s="117"/>
      <c r="CT10" s="117"/>
    </row>
    <row r="11" spans="1:98" x14ac:dyDescent="0.25">
      <c r="A11" s="1018"/>
      <c r="B11" s="117"/>
      <c r="C11" s="117"/>
      <c r="D11" s="117"/>
      <c r="E11" s="117"/>
      <c r="F11" s="117"/>
      <c r="G11" s="117"/>
      <c r="H11" s="117"/>
      <c r="I11" s="117"/>
      <c r="J11" s="117"/>
      <c r="K11" s="117"/>
      <c r="L11" s="117"/>
      <c r="M11" s="117"/>
      <c r="N11" s="117"/>
      <c r="O11" s="1018"/>
      <c r="P11" s="117"/>
      <c r="Q11" s="117"/>
      <c r="R11" s="117"/>
      <c r="S11" s="117"/>
      <c r="T11" s="117"/>
      <c r="U11" s="117"/>
      <c r="V11" s="117"/>
      <c r="W11" s="117"/>
      <c r="X11" s="117"/>
      <c r="Y11" s="117"/>
      <c r="Z11" s="117"/>
      <c r="AA11" s="117"/>
      <c r="AB11" s="117"/>
      <c r="AC11" s="1018"/>
      <c r="AD11" s="117"/>
      <c r="AE11" s="117"/>
      <c r="AF11" s="117"/>
      <c r="AG11" s="117"/>
      <c r="AH11" s="117"/>
      <c r="AI11" s="117"/>
      <c r="AJ11" s="117"/>
      <c r="AK11" s="117"/>
      <c r="AL11" s="117"/>
      <c r="AM11" s="117"/>
      <c r="AN11" s="117"/>
      <c r="AO11" s="117"/>
      <c r="AP11" s="117"/>
      <c r="AQ11" s="1018"/>
      <c r="AR11" s="117"/>
      <c r="AS11" s="117"/>
      <c r="AT11" s="117"/>
      <c r="AU11" s="117"/>
      <c r="AV11" s="117"/>
      <c r="AW11" s="117"/>
      <c r="AX11" s="117"/>
      <c r="AY11" s="117"/>
      <c r="AZ11" s="117"/>
      <c r="BA11" s="117"/>
      <c r="BB11" s="117"/>
      <c r="BC11" s="117"/>
      <c r="BD11" s="117"/>
      <c r="BE11" s="1018"/>
      <c r="BF11" s="117"/>
      <c r="BG11" s="117"/>
      <c r="BH11" s="117"/>
      <c r="BI11" s="117"/>
      <c r="BJ11" s="117"/>
      <c r="BK11" s="117"/>
      <c r="BL11" s="117"/>
      <c r="BM11" s="117"/>
      <c r="BN11" s="117"/>
      <c r="BO11" s="117"/>
      <c r="BP11" s="117"/>
      <c r="BQ11" s="117"/>
      <c r="BR11" s="117"/>
      <c r="BS11" s="1018"/>
      <c r="BT11" s="117"/>
      <c r="BU11" s="117"/>
      <c r="BV11" s="117"/>
      <c r="BW11" s="117"/>
      <c r="BX11" s="117"/>
      <c r="BY11" s="117"/>
      <c r="BZ11" s="117"/>
      <c r="CA11" s="117"/>
      <c r="CB11" s="117"/>
      <c r="CC11" s="117"/>
      <c r="CD11" s="117"/>
      <c r="CE11" s="117"/>
      <c r="CF11" s="117"/>
      <c r="CG11" s="1018"/>
      <c r="CH11" s="117"/>
      <c r="CI11" s="117"/>
      <c r="CJ11" s="117"/>
      <c r="CK11" s="117"/>
      <c r="CL11" s="117"/>
      <c r="CM11" s="117"/>
      <c r="CN11" s="117"/>
      <c r="CO11" s="117"/>
      <c r="CP11" s="117"/>
      <c r="CQ11" s="117"/>
      <c r="CR11" s="117"/>
      <c r="CS11" s="117"/>
      <c r="CT11" s="117"/>
    </row>
    <row r="12" spans="1:98" x14ac:dyDescent="0.25">
      <c r="A12" s="1018"/>
      <c r="B12" s="117"/>
      <c r="C12" s="117"/>
      <c r="D12" s="117"/>
      <c r="E12" s="117"/>
      <c r="F12" s="117"/>
      <c r="G12" s="117"/>
      <c r="H12" s="117"/>
      <c r="I12" s="117"/>
      <c r="J12" s="117"/>
      <c r="K12" s="117"/>
      <c r="L12" s="117"/>
      <c r="M12" s="117"/>
      <c r="N12" s="117"/>
      <c r="O12" s="1018"/>
      <c r="P12" s="117"/>
      <c r="Q12" s="117"/>
      <c r="R12" s="117"/>
      <c r="S12" s="117"/>
      <c r="T12" s="117"/>
      <c r="U12" s="117"/>
      <c r="V12" s="117"/>
      <c r="W12" s="117"/>
      <c r="X12" s="117"/>
      <c r="Y12" s="117"/>
      <c r="Z12" s="117"/>
      <c r="AA12" s="117"/>
      <c r="AB12" s="117"/>
      <c r="AC12" s="1018"/>
      <c r="AD12" s="117"/>
      <c r="AE12" s="117"/>
      <c r="AF12" s="117"/>
      <c r="AG12" s="117"/>
      <c r="AH12" s="117"/>
      <c r="AI12" s="117"/>
      <c r="AJ12" s="117"/>
      <c r="AK12" s="117"/>
      <c r="AL12" s="117"/>
      <c r="AM12" s="117"/>
      <c r="AN12" s="117"/>
      <c r="AO12" s="117"/>
      <c r="AP12" s="117"/>
      <c r="AQ12" s="1018"/>
      <c r="AR12" s="117"/>
      <c r="AS12" s="117"/>
      <c r="AT12" s="117"/>
      <c r="AU12" s="117"/>
      <c r="AV12" s="117"/>
      <c r="AW12" s="117"/>
      <c r="AX12" s="117"/>
      <c r="AY12" s="117"/>
      <c r="AZ12" s="117"/>
      <c r="BA12" s="117"/>
      <c r="BB12" s="117"/>
      <c r="BC12" s="117"/>
      <c r="BD12" s="117"/>
      <c r="BE12" s="1018"/>
      <c r="BF12" s="117"/>
      <c r="BG12" s="117"/>
      <c r="BH12" s="117"/>
      <c r="BI12" s="117"/>
      <c r="BJ12" s="117"/>
      <c r="BK12" s="117"/>
      <c r="BL12" s="117"/>
      <c r="BM12" s="117"/>
      <c r="BN12" s="117"/>
      <c r="BO12" s="117"/>
      <c r="BP12" s="117"/>
      <c r="BQ12" s="117"/>
      <c r="BR12" s="117"/>
      <c r="BS12" s="1018"/>
      <c r="BT12" s="117"/>
      <c r="BU12" s="117"/>
      <c r="BV12" s="117"/>
      <c r="BW12" s="117"/>
      <c r="BX12" s="117"/>
      <c r="BY12" s="117"/>
      <c r="BZ12" s="117"/>
      <c r="CA12" s="117"/>
      <c r="CB12" s="117"/>
      <c r="CC12" s="117"/>
      <c r="CD12" s="117"/>
      <c r="CE12" s="117"/>
      <c r="CF12" s="117"/>
      <c r="CG12" s="1018"/>
      <c r="CH12" s="117"/>
      <c r="CI12" s="117"/>
      <c r="CJ12" s="117"/>
      <c r="CK12" s="117"/>
      <c r="CL12" s="117"/>
      <c r="CM12" s="117"/>
      <c r="CN12" s="117"/>
      <c r="CO12" s="117"/>
      <c r="CP12" s="117"/>
      <c r="CQ12" s="117"/>
      <c r="CR12" s="117"/>
      <c r="CS12" s="117"/>
      <c r="CT12" s="117"/>
    </row>
    <row r="13" spans="1:98" ht="15.75" thickBot="1" x14ac:dyDescent="0.3">
      <c r="A13" s="1019"/>
      <c r="B13" s="117"/>
      <c r="C13" s="117"/>
      <c r="D13" s="117"/>
      <c r="E13" s="117"/>
      <c r="F13" s="117"/>
      <c r="G13" s="117"/>
      <c r="H13" s="117"/>
      <c r="I13" s="117"/>
      <c r="J13" s="117"/>
      <c r="K13" s="117"/>
      <c r="L13" s="117"/>
      <c r="M13" s="117"/>
      <c r="N13" s="117"/>
      <c r="O13" s="1019"/>
      <c r="P13" s="117"/>
      <c r="Q13" s="117"/>
      <c r="R13" s="117"/>
      <c r="S13" s="117"/>
      <c r="T13" s="117"/>
      <c r="U13" s="117"/>
      <c r="V13" s="117"/>
      <c r="W13" s="117"/>
      <c r="X13" s="117"/>
      <c r="Y13" s="117"/>
      <c r="Z13" s="117"/>
      <c r="AA13" s="117"/>
      <c r="AB13" s="117"/>
      <c r="AC13" s="1019"/>
      <c r="AD13" s="117"/>
      <c r="AE13" s="117"/>
      <c r="AF13" s="117"/>
      <c r="AG13" s="117"/>
      <c r="AH13" s="117"/>
      <c r="AI13" s="117"/>
      <c r="AJ13" s="117"/>
      <c r="AK13" s="117"/>
      <c r="AL13" s="117"/>
      <c r="AM13" s="117"/>
      <c r="AN13" s="117"/>
      <c r="AO13" s="117"/>
      <c r="AP13" s="117"/>
      <c r="AQ13" s="1019"/>
      <c r="AR13" s="117"/>
      <c r="AS13" s="117"/>
      <c r="AT13" s="117"/>
      <c r="AU13" s="117"/>
      <c r="AV13" s="117"/>
      <c r="AW13" s="117"/>
      <c r="AX13" s="117"/>
      <c r="AY13" s="117"/>
      <c r="AZ13" s="117"/>
      <c r="BA13" s="117"/>
      <c r="BB13" s="117"/>
      <c r="BC13" s="117"/>
      <c r="BD13" s="117"/>
      <c r="BE13" s="1019"/>
      <c r="BF13" s="117"/>
      <c r="BG13" s="117"/>
      <c r="BH13" s="117"/>
      <c r="BI13" s="117"/>
      <c r="BJ13" s="117"/>
      <c r="BK13" s="117"/>
      <c r="BL13" s="117"/>
      <c r="BM13" s="117"/>
      <c r="BN13" s="117"/>
      <c r="BO13" s="117"/>
      <c r="BP13" s="117"/>
      <c r="BQ13" s="117"/>
      <c r="BR13" s="117"/>
      <c r="BS13" s="1019"/>
      <c r="BT13" s="117" t="s">
        <v>12324</v>
      </c>
      <c r="BU13" s="117"/>
      <c r="BV13" s="117"/>
      <c r="BW13" s="117"/>
      <c r="BX13" s="117"/>
      <c r="BY13" s="117"/>
      <c r="BZ13" s="117"/>
      <c r="CA13" s="117"/>
      <c r="CB13" s="117"/>
      <c r="CC13" s="117"/>
      <c r="CD13" s="117"/>
      <c r="CE13" s="117"/>
      <c r="CF13" s="117"/>
      <c r="CG13" s="1019"/>
      <c r="CH13" s="117"/>
      <c r="CI13" s="117"/>
      <c r="CJ13" s="117"/>
      <c r="CK13" s="117"/>
      <c r="CL13" s="117"/>
      <c r="CM13" s="117"/>
      <c r="CN13" s="117"/>
      <c r="CO13" s="117"/>
      <c r="CP13" s="117"/>
      <c r="CQ13" s="117"/>
      <c r="CR13" s="117"/>
      <c r="CS13" s="117"/>
      <c r="CT13" s="117"/>
    </row>
    <row r="14" spans="1:98" ht="15.75" thickBot="1" x14ac:dyDescent="0.3">
      <c r="A14" s="715"/>
      <c r="B14" s="1026" t="s">
        <v>12325</v>
      </c>
      <c r="C14" s="1027"/>
      <c r="D14" s="1027"/>
      <c r="E14" s="1027"/>
      <c r="F14" s="1027"/>
      <c r="G14" s="1027"/>
      <c r="H14" s="1027"/>
      <c r="I14" s="1027"/>
      <c r="J14" s="1027"/>
      <c r="K14" s="1027"/>
      <c r="L14" s="1027"/>
      <c r="M14" s="1027"/>
      <c r="N14" s="1028"/>
      <c r="O14" s="715"/>
      <c r="P14" s="1026" t="s">
        <v>12325</v>
      </c>
      <c r="Q14" s="1027"/>
      <c r="R14" s="1027"/>
      <c r="S14" s="1027"/>
      <c r="T14" s="1027"/>
      <c r="U14" s="1027"/>
      <c r="V14" s="1027"/>
      <c r="W14" s="1027"/>
      <c r="X14" s="1027"/>
      <c r="Y14" s="1027"/>
      <c r="Z14" s="1027"/>
      <c r="AA14" s="1027"/>
      <c r="AB14" s="1028"/>
      <c r="AC14" s="715"/>
      <c r="AD14" s="1026" t="s">
        <v>12326</v>
      </c>
      <c r="AE14" s="1027"/>
      <c r="AF14" s="1027"/>
      <c r="AG14" s="1027"/>
      <c r="AH14" s="1027"/>
      <c r="AI14" s="1027"/>
      <c r="AJ14" s="1027"/>
      <c r="AK14" s="1027"/>
      <c r="AL14" s="1027"/>
      <c r="AM14" s="1027"/>
      <c r="AN14" s="1027"/>
      <c r="AO14" s="1027"/>
      <c r="AP14" s="1028"/>
      <c r="AQ14" s="715"/>
      <c r="AR14" s="1026" t="s">
        <v>12326</v>
      </c>
      <c r="AS14" s="1027"/>
      <c r="AT14" s="1027"/>
      <c r="AU14" s="1027"/>
      <c r="AV14" s="1027"/>
      <c r="AW14" s="1027"/>
      <c r="AX14" s="1027"/>
      <c r="AY14" s="1027"/>
      <c r="AZ14" s="1027"/>
      <c r="BA14" s="1027"/>
      <c r="BB14" s="1027"/>
      <c r="BC14" s="1027"/>
      <c r="BD14" s="1028"/>
      <c r="BE14" s="715"/>
      <c r="BF14" s="1026" t="s">
        <v>12327</v>
      </c>
      <c r="BG14" s="1027"/>
      <c r="BH14" s="1027"/>
      <c r="BI14" s="1027"/>
      <c r="BJ14" s="1027"/>
      <c r="BK14" s="1027"/>
      <c r="BL14" s="1027"/>
      <c r="BM14" s="1027"/>
      <c r="BN14" s="1027"/>
      <c r="BO14" s="1027"/>
      <c r="BP14" s="1027"/>
      <c r="BQ14" s="1027"/>
      <c r="BR14" s="1028"/>
      <c r="BS14" s="715"/>
      <c r="BT14" s="1026" t="s">
        <v>12328</v>
      </c>
      <c r="BU14" s="1027"/>
      <c r="BV14" s="1027"/>
      <c r="BW14" s="1027"/>
      <c r="BX14" s="1027"/>
      <c r="BY14" s="1027"/>
      <c r="BZ14" s="1027"/>
      <c r="CA14" s="1027"/>
      <c r="CB14" s="1027"/>
      <c r="CC14" s="1027"/>
      <c r="CD14" s="1027"/>
      <c r="CE14" s="1027"/>
      <c r="CF14" s="1028"/>
      <c r="CG14" s="715"/>
      <c r="CH14" s="1026" t="s">
        <v>12328</v>
      </c>
      <c r="CI14" s="1027"/>
      <c r="CJ14" s="1027"/>
      <c r="CK14" s="1027"/>
      <c r="CL14" s="1027"/>
      <c r="CM14" s="1027"/>
      <c r="CN14" s="1027"/>
      <c r="CO14" s="1027"/>
      <c r="CP14" s="1027"/>
      <c r="CQ14" s="1027"/>
      <c r="CR14" s="1027"/>
      <c r="CS14" s="1027"/>
      <c r="CT14" s="1028"/>
    </row>
    <row r="15" spans="1:98" ht="15.75" thickBot="1" x14ac:dyDescent="0.3">
      <c r="A15" s="715"/>
      <c r="B15" s="715"/>
      <c r="C15" s="715"/>
      <c r="D15" s="715"/>
      <c r="E15" s="715"/>
      <c r="F15" s="715"/>
      <c r="G15" s="715"/>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15"/>
      <c r="AM15" s="715"/>
      <c r="AN15" s="715"/>
      <c r="AO15" s="715"/>
      <c r="AP15" s="715"/>
      <c r="AQ15" s="715"/>
      <c r="AR15" s="715"/>
      <c r="AS15" s="715"/>
      <c r="AT15" s="715"/>
      <c r="AU15" s="715"/>
      <c r="AV15" s="715"/>
      <c r="AW15" s="715"/>
      <c r="AX15" s="715"/>
      <c r="AY15" s="715"/>
      <c r="AZ15" s="715"/>
      <c r="BA15" s="715"/>
      <c r="BB15" s="715"/>
      <c r="BC15" s="715"/>
      <c r="BD15" s="715"/>
      <c r="BE15" s="715"/>
      <c r="BF15" s="715"/>
      <c r="BG15" s="715"/>
      <c r="BH15" s="715"/>
      <c r="BI15" s="715"/>
      <c r="BJ15" s="715"/>
      <c r="BK15" s="715"/>
      <c r="BL15" s="715"/>
      <c r="BM15" s="715"/>
      <c r="BN15" s="715"/>
      <c r="BO15" s="715"/>
      <c r="BP15" s="715"/>
      <c r="BQ15" s="715"/>
      <c r="BR15" s="715"/>
      <c r="BS15" s="715"/>
      <c r="BT15" s="715"/>
      <c r="BU15" s="715"/>
      <c r="BV15" s="715"/>
      <c r="BW15" s="715"/>
      <c r="BX15" s="715"/>
      <c r="BY15" s="715"/>
      <c r="BZ15" s="715"/>
      <c r="CA15" s="715"/>
      <c r="CB15" s="715"/>
      <c r="CC15" s="715"/>
      <c r="CD15" s="715"/>
      <c r="CE15" s="715"/>
      <c r="CF15" s="715"/>
      <c r="CG15" s="715"/>
      <c r="CH15" s="715"/>
      <c r="CI15" s="715"/>
      <c r="CJ15" s="715"/>
      <c r="CK15" s="715"/>
      <c r="CL15" s="715"/>
      <c r="CM15" s="715"/>
      <c r="CN15" s="715"/>
      <c r="CO15" s="715"/>
      <c r="CP15" s="715"/>
      <c r="CQ15" s="715"/>
      <c r="CR15" s="715"/>
      <c r="CS15" s="715"/>
      <c r="CT15" s="715"/>
    </row>
    <row r="16" spans="1:98" x14ac:dyDescent="0.25">
      <c r="A16" s="1023" t="s">
        <v>12329</v>
      </c>
      <c r="B16" s="710" t="s">
        <v>12329</v>
      </c>
      <c r="C16" s="683"/>
      <c r="D16" s="683"/>
      <c r="E16" s="683"/>
      <c r="F16" s="683"/>
      <c r="G16" s="683"/>
      <c r="H16" s="683"/>
      <c r="I16" s="683"/>
      <c r="J16" s="683"/>
      <c r="K16" s="683"/>
      <c r="L16" s="683"/>
      <c r="M16" s="683"/>
      <c r="N16" s="683"/>
      <c r="O16" s="1023" t="s">
        <v>12329</v>
      </c>
      <c r="P16" s="710" t="s">
        <v>12330</v>
      </c>
      <c r="Q16" s="683"/>
      <c r="R16" s="683"/>
      <c r="S16" s="683"/>
      <c r="T16" s="683"/>
      <c r="U16" s="683"/>
      <c r="V16" s="683"/>
      <c r="W16" s="683"/>
      <c r="X16" s="683"/>
      <c r="Y16" s="683"/>
      <c r="Z16" s="683"/>
      <c r="AA16" s="683"/>
      <c r="AB16" s="683"/>
      <c r="AC16" s="1023" t="s">
        <v>12329</v>
      </c>
      <c r="AD16" s="710" t="s">
        <v>12329</v>
      </c>
      <c r="AE16" s="683"/>
      <c r="AF16" s="683"/>
      <c r="AG16" s="683"/>
      <c r="AH16" s="683"/>
      <c r="AI16" s="683"/>
      <c r="AJ16" s="683"/>
      <c r="AK16" s="683"/>
      <c r="AL16" s="683"/>
      <c r="AM16" s="683"/>
      <c r="AN16" s="683"/>
      <c r="AO16" s="683"/>
      <c r="AP16" s="683"/>
      <c r="AQ16" s="1023" t="s">
        <v>12329</v>
      </c>
      <c r="AR16" s="710" t="s">
        <v>12329</v>
      </c>
      <c r="AS16" s="683"/>
      <c r="AT16" s="683"/>
      <c r="AU16" s="683"/>
      <c r="AV16" s="683"/>
      <c r="AW16" s="683"/>
      <c r="AX16" s="683"/>
      <c r="AY16" s="683"/>
      <c r="AZ16" s="683"/>
      <c r="BA16" s="683"/>
      <c r="BB16" s="683"/>
      <c r="BC16" s="683"/>
      <c r="BD16" s="683"/>
      <c r="BE16" s="1023" t="s">
        <v>12329</v>
      </c>
      <c r="BF16" s="710" t="s">
        <v>12329</v>
      </c>
      <c r="BG16" s="683"/>
      <c r="BH16" s="683"/>
      <c r="BI16" s="683"/>
      <c r="BJ16" s="683"/>
      <c r="BK16" s="683"/>
      <c r="BL16" s="683"/>
      <c r="BM16" s="683"/>
      <c r="BN16" s="683"/>
      <c r="BO16" s="683"/>
      <c r="BP16" s="683"/>
      <c r="BQ16" s="683"/>
      <c r="BR16" s="683"/>
      <c r="BS16" s="1023" t="s">
        <v>12329</v>
      </c>
      <c r="BT16" s="710" t="s">
        <v>12329</v>
      </c>
      <c r="BU16" s="683"/>
      <c r="BV16" s="683"/>
      <c r="BW16" s="683"/>
      <c r="BX16" s="683"/>
      <c r="BY16" s="683"/>
      <c r="BZ16" s="683"/>
      <c r="CA16" s="683"/>
      <c r="CB16" s="683"/>
      <c r="CC16" s="683"/>
      <c r="CD16" s="683"/>
      <c r="CE16" s="683"/>
      <c r="CF16" s="683"/>
      <c r="CG16" s="1023" t="s">
        <v>12329</v>
      </c>
      <c r="CH16" s="710" t="s">
        <v>12329</v>
      </c>
      <c r="CI16" s="683"/>
      <c r="CJ16" s="683"/>
      <c r="CK16" s="683"/>
      <c r="CL16" s="683"/>
      <c r="CM16" s="683"/>
      <c r="CN16" s="683"/>
      <c r="CO16" s="683"/>
      <c r="CP16" s="683"/>
      <c r="CQ16" s="683"/>
      <c r="CR16" s="683"/>
      <c r="CS16" s="683"/>
      <c r="CT16" s="683"/>
    </row>
    <row r="17" spans="1:98" x14ac:dyDescent="0.25">
      <c r="A17" s="1024"/>
      <c r="B17" s="683"/>
      <c r="C17" s="683"/>
      <c r="D17" s="683"/>
      <c r="E17" s="683"/>
      <c r="F17" s="683"/>
      <c r="G17" s="683"/>
      <c r="H17" s="683"/>
      <c r="I17" s="683"/>
      <c r="J17" s="683"/>
      <c r="K17" s="683"/>
      <c r="L17" s="683"/>
      <c r="M17" s="683"/>
      <c r="N17" s="683"/>
      <c r="O17" s="1024"/>
      <c r="P17" s="683"/>
      <c r="Q17" s="683"/>
      <c r="R17" s="683"/>
      <c r="S17" s="683"/>
      <c r="T17" s="683"/>
      <c r="U17" s="683"/>
      <c r="V17" s="683"/>
      <c r="W17" s="683"/>
      <c r="X17" s="683"/>
      <c r="Y17" s="683"/>
      <c r="Z17" s="683"/>
      <c r="AA17" s="683"/>
      <c r="AB17" s="683"/>
      <c r="AC17" s="1024"/>
      <c r="AD17" s="683"/>
      <c r="AE17" s="683"/>
      <c r="AF17" s="683"/>
      <c r="AG17" s="683"/>
      <c r="AH17" s="683"/>
      <c r="AI17" s="683"/>
      <c r="AJ17" s="683"/>
      <c r="AK17" s="683"/>
      <c r="AL17" s="683"/>
      <c r="AM17" s="683"/>
      <c r="AN17" s="683"/>
      <c r="AO17" s="683"/>
      <c r="AP17" s="683"/>
      <c r="AQ17" s="1024"/>
      <c r="AR17" s="683"/>
      <c r="AS17" s="683"/>
      <c r="AT17" s="683"/>
      <c r="AU17" s="683"/>
      <c r="AV17" s="683"/>
      <c r="AW17" s="683"/>
      <c r="AX17" s="683"/>
      <c r="AY17" s="683"/>
      <c r="AZ17" s="683"/>
      <c r="BA17" s="683"/>
      <c r="BB17" s="683"/>
      <c r="BC17" s="683"/>
      <c r="BD17" s="683"/>
      <c r="BE17" s="1024"/>
      <c r="BF17" s="683"/>
      <c r="BG17" s="683"/>
      <c r="BH17" s="683"/>
      <c r="BI17" s="683"/>
      <c r="BJ17" s="683"/>
      <c r="BK17" s="683"/>
      <c r="BL17" s="683"/>
      <c r="BM17" s="683"/>
      <c r="BN17" s="683"/>
      <c r="BO17" s="683"/>
      <c r="BP17" s="683"/>
      <c r="BQ17" s="683"/>
      <c r="BR17" s="683"/>
      <c r="BS17" s="1024"/>
      <c r="BT17" s="683"/>
      <c r="BU17" s="683"/>
      <c r="BV17" s="683"/>
      <c r="BW17" s="683"/>
      <c r="BX17" s="683"/>
      <c r="BY17" s="683"/>
      <c r="BZ17" s="683"/>
      <c r="CA17" s="683"/>
      <c r="CB17" s="683"/>
      <c r="CC17" s="683"/>
      <c r="CD17" s="683"/>
      <c r="CE17" s="683"/>
      <c r="CF17" s="683"/>
      <c r="CG17" s="1024"/>
      <c r="CH17" s="683"/>
      <c r="CI17" s="683"/>
      <c r="CJ17" s="683"/>
      <c r="CK17" s="683"/>
      <c r="CL17" s="683"/>
      <c r="CM17" s="683"/>
      <c r="CN17" s="683"/>
      <c r="CO17" s="683"/>
      <c r="CP17" s="683"/>
      <c r="CQ17" s="683"/>
      <c r="CR17" s="683"/>
      <c r="CS17" s="683"/>
      <c r="CT17" s="683"/>
    </row>
    <row r="18" spans="1:98" x14ac:dyDescent="0.25">
      <c r="A18" s="1024"/>
      <c r="B18" s="683"/>
      <c r="C18" s="683"/>
      <c r="D18" s="683"/>
      <c r="E18" s="683"/>
      <c r="F18" s="683"/>
      <c r="G18" s="683"/>
      <c r="H18" s="683"/>
      <c r="I18" s="683"/>
      <c r="J18" s="683"/>
      <c r="K18" s="683"/>
      <c r="L18" s="683"/>
      <c r="M18" s="683"/>
      <c r="N18" s="683"/>
      <c r="O18" s="1024"/>
      <c r="P18" s="683"/>
      <c r="Q18" s="683"/>
      <c r="R18" s="683"/>
      <c r="S18" s="683"/>
      <c r="T18" s="683"/>
      <c r="U18" s="683"/>
      <c r="V18" s="683"/>
      <c r="W18" s="683"/>
      <c r="X18" s="683"/>
      <c r="Y18" s="683"/>
      <c r="Z18" s="683"/>
      <c r="AA18" s="683"/>
      <c r="AB18" s="683"/>
      <c r="AC18" s="1024"/>
      <c r="AD18" s="683"/>
      <c r="AE18" s="683"/>
      <c r="AF18" s="683"/>
      <c r="AG18" s="683"/>
      <c r="AH18" s="683"/>
      <c r="AI18" s="683"/>
      <c r="AJ18" s="683"/>
      <c r="AK18" s="683"/>
      <c r="AL18" s="683"/>
      <c r="AM18" s="683"/>
      <c r="AN18" s="683"/>
      <c r="AO18" s="683"/>
      <c r="AP18" s="683"/>
      <c r="AQ18" s="1024"/>
      <c r="AR18" s="683"/>
      <c r="AS18" s="683"/>
      <c r="AT18" s="683"/>
      <c r="AU18" s="683"/>
      <c r="AV18" s="683"/>
      <c r="AW18" s="683"/>
      <c r="AX18" s="683"/>
      <c r="AY18" s="683"/>
      <c r="AZ18" s="683"/>
      <c r="BA18" s="683"/>
      <c r="BB18" s="683"/>
      <c r="BC18" s="683"/>
      <c r="BD18" s="683"/>
      <c r="BE18" s="1024"/>
      <c r="BF18" s="683"/>
      <c r="BG18" s="683"/>
      <c r="BH18" s="683"/>
      <c r="BI18" s="683"/>
      <c r="BJ18" s="683"/>
      <c r="BK18" s="683"/>
      <c r="BL18" s="683"/>
      <c r="BM18" s="683"/>
      <c r="BN18" s="683"/>
      <c r="BO18" s="683"/>
      <c r="BP18" s="683"/>
      <c r="BQ18" s="683"/>
      <c r="BR18" s="683"/>
      <c r="BS18" s="1024"/>
      <c r="BT18" s="683"/>
      <c r="BU18" s="683"/>
      <c r="BV18" s="683"/>
      <c r="BW18" s="683"/>
      <c r="BX18" s="683"/>
      <c r="BY18" s="683"/>
      <c r="BZ18" s="683"/>
      <c r="CA18" s="683"/>
      <c r="CB18" s="683"/>
      <c r="CC18" s="683"/>
      <c r="CD18" s="683"/>
      <c r="CE18" s="683"/>
      <c r="CF18" s="683"/>
      <c r="CG18" s="1024"/>
      <c r="CH18" s="683"/>
      <c r="CI18" s="683"/>
      <c r="CJ18" s="683"/>
      <c r="CK18" s="683"/>
      <c r="CL18" s="683"/>
      <c r="CM18" s="683"/>
      <c r="CN18" s="683"/>
      <c r="CO18" s="683"/>
      <c r="CP18" s="683"/>
      <c r="CQ18" s="683"/>
      <c r="CR18" s="683"/>
      <c r="CS18" s="683"/>
      <c r="CT18" s="683"/>
    </row>
    <row r="19" spans="1:98" x14ac:dyDescent="0.25">
      <c r="A19" s="1024"/>
      <c r="B19" s="683"/>
      <c r="C19" s="683"/>
      <c r="D19" s="683"/>
      <c r="E19" s="683"/>
      <c r="F19" s="683"/>
      <c r="G19" s="683"/>
      <c r="H19" s="683"/>
      <c r="I19" s="683"/>
      <c r="J19" s="683"/>
      <c r="K19" s="683"/>
      <c r="L19" s="683"/>
      <c r="M19" s="683"/>
      <c r="N19" s="683"/>
      <c r="O19" s="1024"/>
      <c r="P19" s="683"/>
      <c r="Q19" s="683"/>
      <c r="R19" s="683"/>
      <c r="S19" s="683"/>
      <c r="T19" s="683"/>
      <c r="U19" s="683"/>
      <c r="V19" s="683"/>
      <c r="W19" s="683"/>
      <c r="X19" s="683"/>
      <c r="Y19" s="683"/>
      <c r="Z19" s="683"/>
      <c r="AA19" s="683"/>
      <c r="AB19" s="683"/>
      <c r="AC19" s="1024"/>
      <c r="AD19" s="683"/>
      <c r="AE19" s="683"/>
      <c r="AF19" s="683"/>
      <c r="AG19" s="683"/>
      <c r="AH19" s="683"/>
      <c r="AI19" s="683"/>
      <c r="AJ19" s="683"/>
      <c r="AK19" s="683"/>
      <c r="AL19" s="683"/>
      <c r="AM19" s="683"/>
      <c r="AN19" s="683"/>
      <c r="AO19" s="683"/>
      <c r="AP19" s="683"/>
      <c r="AQ19" s="1024"/>
      <c r="AR19" s="683"/>
      <c r="AS19" s="683"/>
      <c r="AT19" s="683"/>
      <c r="AU19" s="683"/>
      <c r="AV19" s="683"/>
      <c r="AW19" s="683"/>
      <c r="AX19" s="683"/>
      <c r="AY19" s="683"/>
      <c r="AZ19" s="683"/>
      <c r="BA19" s="683"/>
      <c r="BB19" s="683"/>
      <c r="BC19" s="683"/>
      <c r="BD19" s="683"/>
      <c r="BE19" s="1024"/>
      <c r="BF19" s="683"/>
      <c r="BG19" s="683"/>
      <c r="BH19" s="683"/>
      <c r="BI19" s="683"/>
      <c r="BJ19" s="683"/>
      <c r="BK19" s="683"/>
      <c r="BL19" s="683"/>
      <c r="BM19" s="683"/>
      <c r="BN19" s="683"/>
      <c r="BO19" s="683"/>
      <c r="BP19" s="683"/>
      <c r="BQ19" s="683"/>
      <c r="BR19" s="683"/>
      <c r="BS19" s="1024"/>
      <c r="BT19" s="683"/>
      <c r="BU19" s="683"/>
      <c r="BV19" s="683"/>
      <c r="BW19" s="683"/>
      <c r="BX19" s="683"/>
      <c r="BY19" s="683"/>
      <c r="BZ19" s="683"/>
      <c r="CA19" s="683"/>
      <c r="CB19" s="683"/>
      <c r="CC19" s="683"/>
      <c r="CD19" s="683"/>
      <c r="CE19" s="683"/>
      <c r="CF19" s="683"/>
      <c r="CG19" s="1024"/>
      <c r="CH19" s="683"/>
      <c r="CI19" s="683"/>
      <c r="CJ19" s="683"/>
      <c r="CK19" s="683"/>
      <c r="CL19" s="683"/>
      <c r="CM19" s="683"/>
      <c r="CN19" s="683"/>
      <c r="CO19" s="683"/>
      <c r="CP19" s="683"/>
      <c r="CQ19" s="683"/>
      <c r="CR19" s="683"/>
      <c r="CS19" s="683"/>
      <c r="CT19" s="683"/>
    </row>
    <row r="20" spans="1:98" x14ac:dyDescent="0.25">
      <c r="A20" s="1024"/>
      <c r="B20" s="683"/>
      <c r="C20" s="683"/>
      <c r="D20" s="683"/>
      <c r="E20" s="683"/>
      <c r="F20" s="683"/>
      <c r="G20" s="683"/>
      <c r="H20" s="683"/>
      <c r="I20" s="683"/>
      <c r="J20" s="683"/>
      <c r="K20" s="683"/>
      <c r="L20" s="683"/>
      <c r="M20" s="683"/>
      <c r="N20" s="683"/>
      <c r="O20" s="1024"/>
      <c r="P20" s="683"/>
      <c r="Q20" s="683"/>
      <c r="R20" s="683"/>
      <c r="S20" s="683"/>
      <c r="T20" s="683"/>
      <c r="U20" s="683"/>
      <c r="V20" s="683"/>
      <c r="W20" s="683"/>
      <c r="X20" s="683"/>
      <c r="Y20" s="683"/>
      <c r="Z20" s="683"/>
      <c r="AA20" s="683"/>
      <c r="AB20" s="683"/>
      <c r="AC20" s="1024"/>
      <c r="AD20" s="683"/>
      <c r="AE20" s="683"/>
      <c r="AF20" s="683"/>
      <c r="AG20" s="683"/>
      <c r="AH20" s="683"/>
      <c r="AI20" s="683"/>
      <c r="AJ20" s="683"/>
      <c r="AK20" s="683"/>
      <c r="AL20" s="683"/>
      <c r="AM20" s="683"/>
      <c r="AN20" s="683"/>
      <c r="AO20" s="683"/>
      <c r="AP20" s="683"/>
      <c r="AQ20" s="1024"/>
      <c r="AR20" s="683"/>
      <c r="AS20" s="683"/>
      <c r="AT20" s="683"/>
      <c r="AU20" s="683"/>
      <c r="AV20" s="683"/>
      <c r="AW20" s="683"/>
      <c r="AX20" s="683"/>
      <c r="AY20" s="683"/>
      <c r="AZ20" s="683"/>
      <c r="BA20" s="683"/>
      <c r="BB20" s="683"/>
      <c r="BC20" s="683"/>
      <c r="BD20" s="683"/>
      <c r="BE20" s="1024"/>
      <c r="BF20" s="683"/>
      <c r="BG20" s="683"/>
      <c r="BH20" s="683"/>
      <c r="BI20" s="683"/>
      <c r="BJ20" s="683"/>
      <c r="BK20" s="683"/>
      <c r="BL20" s="683"/>
      <c r="BM20" s="683"/>
      <c r="BN20" s="683"/>
      <c r="BO20" s="683"/>
      <c r="BP20" s="683"/>
      <c r="BQ20" s="683"/>
      <c r="BR20" s="683"/>
      <c r="BS20" s="1024"/>
      <c r="BT20" s="683"/>
      <c r="BU20" s="683"/>
      <c r="BV20" s="683"/>
      <c r="BW20" s="683"/>
      <c r="BX20" s="683"/>
      <c r="BY20" s="683"/>
      <c r="BZ20" s="683"/>
      <c r="CA20" s="683"/>
      <c r="CB20" s="683"/>
      <c r="CC20" s="683"/>
      <c r="CD20" s="683"/>
      <c r="CE20" s="683"/>
      <c r="CF20" s="683"/>
      <c r="CG20" s="1024"/>
      <c r="CH20" s="683"/>
      <c r="CI20" s="683"/>
      <c r="CJ20" s="683"/>
      <c r="CK20" s="683"/>
      <c r="CL20" s="683"/>
      <c r="CM20" s="683"/>
      <c r="CN20" s="683"/>
      <c r="CO20" s="683"/>
      <c r="CP20" s="683"/>
      <c r="CQ20" s="683"/>
      <c r="CR20" s="683"/>
      <c r="CS20" s="683"/>
      <c r="CT20" s="683"/>
    </row>
    <row r="21" spans="1:98" x14ac:dyDescent="0.25">
      <c r="A21" s="1024"/>
      <c r="B21" s="683"/>
      <c r="C21" s="683"/>
      <c r="D21" s="683"/>
      <c r="E21" s="683"/>
      <c r="F21" s="683"/>
      <c r="G21" s="683"/>
      <c r="H21" s="683"/>
      <c r="I21" s="683"/>
      <c r="J21" s="683"/>
      <c r="K21" s="683"/>
      <c r="L21" s="683"/>
      <c r="M21" s="683"/>
      <c r="N21" s="683"/>
      <c r="O21" s="1024"/>
      <c r="P21" s="683"/>
      <c r="Q21" s="683"/>
      <c r="R21" s="683"/>
      <c r="S21" s="683"/>
      <c r="T21" s="683"/>
      <c r="U21" s="683"/>
      <c r="V21" s="683"/>
      <c r="W21" s="683"/>
      <c r="X21" s="683"/>
      <c r="Y21" s="683"/>
      <c r="Z21" s="683"/>
      <c r="AA21" s="683"/>
      <c r="AB21" s="683"/>
      <c r="AC21" s="1024"/>
      <c r="AD21" s="683"/>
      <c r="AE21" s="683"/>
      <c r="AF21" s="683"/>
      <c r="AG21" s="683"/>
      <c r="AH21" s="683"/>
      <c r="AI21" s="683"/>
      <c r="AJ21" s="683"/>
      <c r="AK21" s="683"/>
      <c r="AL21" s="683"/>
      <c r="AM21" s="683"/>
      <c r="AN21" s="683"/>
      <c r="AO21" s="683"/>
      <c r="AP21" s="683"/>
      <c r="AQ21" s="1024"/>
      <c r="AR21" s="683"/>
      <c r="AS21" s="683"/>
      <c r="AT21" s="683"/>
      <c r="AU21" s="683"/>
      <c r="AV21" s="683"/>
      <c r="AW21" s="683"/>
      <c r="AX21" s="683"/>
      <c r="AY21" s="683"/>
      <c r="AZ21" s="683"/>
      <c r="BA21" s="683"/>
      <c r="BB21" s="683"/>
      <c r="BC21" s="683"/>
      <c r="BD21" s="683"/>
      <c r="BE21" s="1024"/>
      <c r="BF21" s="683"/>
      <c r="BG21" s="683"/>
      <c r="BH21" s="683"/>
      <c r="BI21" s="683"/>
      <c r="BJ21" s="683"/>
      <c r="BK21" s="683"/>
      <c r="BL21" s="683"/>
      <c r="BM21" s="683"/>
      <c r="BN21" s="683"/>
      <c r="BO21" s="683"/>
      <c r="BP21" s="683"/>
      <c r="BQ21" s="683"/>
      <c r="BR21" s="683"/>
      <c r="BS21" s="1024"/>
      <c r="BT21" s="683"/>
      <c r="BU21" s="683"/>
      <c r="BV21" s="683"/>
      <c r="BW21" s="683"/>
      <c r="BX21" s="683"/>
      <c r="BY21" s="683"/>
      <c r="BZ21" s="683"/>
      <c r="CA21" s="683"/>
      <c r="CB21" s="683"/>
      <c r="CC21" s="683"/>
      <c r="CD21" s="683"/>
      <c r="CE21" s="683"/>
      <c r="CF21" s="683"/>
      <c r="CG21" s="1024"/>
      <c r="CH21" s="683"/>
      <c r="CI21" s="683"/>
      <c r="CJ21" s="683"/>
      <c r="CK21" s="683"/>
      <c r="CL21" s="683"/>
      <c r="CM21" s="683"/>
      <c r="CN21" s="683"/>
      <c r="CO21" s="683"/>
      <c r="CP21" s="683"/>
      <c r="CQ21" s="683"/>
      <c r="CR21" s="683"/>
      <c r="CS21" s="683"/>
      <c r="CT21" s="683"/>
    </row>
    <row r="22" spans="1:98" x14ac:dyDescent="0.25">
      <c r="A22" s="1024"/>
      <c r="B22" s="683"/>
      <c r="C22" s="683"/>
      <c r="D22" s="683"/>
      <c r="E22" s="683"/>
      <c r="F22" s="683"/>
      <c r="G22" s="683"/>
      <c r="H22" s="683"/>
      <c r="I22" s="683"/>
      <c r="J22" s="683"/>
      <c r="K22" s="683"/>
      <c r="L22" s="683"/>
      <c r="M22" s="683"/>
      <c r="N22" s="683"/>
      <c r="O22" s="1024"/>
      <c r="P22" s="683"/>
      <c r="Q22" s="683"/>
      <c r="R22" s="683"/>
      <c r="S22" s="683"/>
      <c r="T22" s="683"/>
      <c r="U22" s="683"/>
      <c r="V22" s="683"/>
      <c r="W22" s="683"/>
      <c r="X22" s="683"/>
      <c r="Y22" s="683"/>
      <c r="Z22" s="683"/>
      <c r="AA22" s="683"/>
      <c r="AB22" s="683"/>
      <c r="AC22" s="1024"/>
      <c r="AD22" s="683"/>
      <c r="AE22" s="683"/>
      <c r="AF22" s="683"/>
      <c r="AG22" s="683"/>
      <c r="AH22" s="683"/>
      <c r="AI22" s="683"/>
      <c r="AJ22" s="683"/>
      <c r="AK22" s="683"/>
      <c r="AL22" s="683"/>
      <c r="AM22" s="683"/>
      <c r="AN22" s="683"/>
      <c r="AO22" s="683"/>
      <c r="AP22" s="683"/>
      <c r="AQ22" s="1024"/>
      <c r="AR22" s="683"/>
      <c r="AS22" s="683"/>
      <c r="AT22" s="683"/>
      <c r="AU22" s="683"/>
      <c r="AV22" s="683"/>
      <c r="AW22" s="683"/>
      <c r="AX22" s="683"/>
      <c r="AY22" s="683"/>
      <c r="AZ22" s="683"/>
      <c r="BA22" s="683"/>
      <c r="BB22" s="683"/>
      <c r="BC22" s="683"/>
      <c r="BD22" s="683"/>
      <c r="BE22" s="1024"/>
      <c r="BF22" s="683"/>
      <c r="BG22" s="683"/>
      <c r="BH22" s="683"/>
      <c r="BI22" s="683"/>
      <c r="BJ22" s="683"/>
      <c r="BK22" s="683"/>
      <c r="BL22" s="683"/>
      <c r="BM22" s="683"/>
      <c r="BN22" s="683"/>
      <c r="BO22" s="683"/>
      <c r="BP22" s="683"/>
      <c r="BQ22" s="683"/>
      <c r="BR22" s="683"/>
      <c r="BS22" s="1024"/>
      <c r="BT22" s="683"/>
      <c r="BU22" s="683"/>
      <c r="BV22" s="683"/>
      <c r="BW22" s="683"/>
      <c r="BX22" s="683"/>
      <c r="BY22" s="683"/>
      <c r="BZ22" s="683"/>
      <c r="CA22" s="683"/>
      <c r="CB22" s="683"/>
      <c r="CC22" s="683"/>
      <c r="CD22" s="683"/>
      <c r="CE22" s="683"/>
      <c r="CF22" s="683"/>
      <c r="CG22" s="1024"/>
      <c r="CH22" s="683"/>
      <c r="CI22" s="683"/>
      <c r="CJ22" s="683"/>
      <c r="CK22" s="683"/>
      <c r="CL22" s="683"/>
      <c r="CM22" s="683"/>
      <c r="CN22" s="683"/>
      <c r="CO22" s="683"/>
      <c r="CP22" s="683"/>
      <c r="CQ22" s="683"/>
      <c r="CR22" s="683"/>
      <c r="CS22" s="683"/>
      <c r="CT22" s="683"/>
    </row>
    <row r="23" spans="1:98" x14ac:dyDescent="0.25">
      <c r="A23" s="1024"/>
      <c r="B23" s="683"/>
      <c r="C23" s="683"/>
      <c r="D23" s="683"/>
      <c r="E23" s="683"/>
      <c r="F23" s="683"/>
      <c r="G23" s="683"/>
      <c r="H23" s="683"/>
      <c r="I23" s="683"/>
      <c r="J23" s="683"/>
      <c r="K23" s="683"/>
      <c r="L23" s="683"/>
      <c r="M23" s="683"/>
      <c r="N23" s="683"/>
      <c r="O23" s="1024"/>
      <c r="P23" s="683"/>
      <c r="Q23" s="683"/>
      <c r="R23" s="683"/>
      <c r="S23" s="683"/>
      <c r="T23" s="683"/>
      <c r="U23" s="683"/>
      <c r="V23" s="683"/>
      <c r="W23" s="683"/>
      <c r="X23" s="683"/>
      <c r="Y23" s="683"/>
      <c r="Z23" s="683"/>
      <c r="AA23" s="683"/>
      <c r="AB23" s="683"/>
      <c r="AC23" s="1024"/>
      <c r="AD23" s="683"/>
      <c r="AE23" s="683"/>
      <c r="AF23" s="683"/>
      <c r="AG23" s="683"/>
      <c r="AH23" s="683"/>
      <c r="AI23" s="683"/>
      <c r="AJ23" s="683"/>
      <c r="AK23" s="683"/>
      <c r="AL23" s="683"/>
      <c r="AM23" s="683"/>
      <c r="AN23" s="683"/>
      <c r="AO23" s="683"/>
      <c r="AP23" s="683"/>
      <c r="AQ23" s="1024"/>
      <c r="AR23" s="683"/>
      <c r="AS23" s="683"/>
      <c r="AT23" s="683"/>
      <c r="AU23" s="683"/>
      <c r="AV23" s="683"/>
      <c r="AW23" s="683"/>
      <c r="AX23" s="683"/>
      <c r="AY23" s="683"/>
      <c r="AZ23" s="683"/>
      <c r="BA23" s="683"/>
      <c r="BB23" s="683"/>
      <c r="BC23" s="683"/>
      <c r="BD23" s="683"/>
      <c r="BE23" s="1024"/>
      <c r="BF23" s="683"/>
      <c r="BG23" s="683"/>
      <c r="BH23" s="683"/>
      <c r="BI23" s="683"/>
      <c r="BJ23" s="683"/>
      <c r="BK23" s="683"/>
      <c r="BL23" s="683"/>
      <c r="BM23" s="683"/>
      <c r="BN23" s="683"/>
      <c r="BO23" s="683"/>
      <c r="BP23" s="683"/>
      <c r="BQ23" s="683"/>
      <c r="BR23" s="683"/>
      <c r="BS23" s="1024"/>
      <c r="BT23" s="683"/>
      <c r="BU23" s="683"/>
      <c r="BV23" s="683"/>
      <c r="BW23" s="683"/>
      <c r="BX23" s="683"/>
      <c r="BY23" s="683"/>
      <c r="BZ23" s="683"/>
      <c r="CA23" s="683"/>
      <c r="CB23" s="683"/>
      <c r="CC23" s="683"/>
      <c r="CD23" s="683"/>
      <c r="CE23" s="683"/>
      <c r="CF23" s="683"/>
      <c r="CG23" s="1024"/>
      <c r="CH23" s="683"/>
      <c r="CI23" s="683"/>
      <c r="CJ23" s="683"/>
      <c r="CK23" s="683"/>
      <c r="CL23" s="683"/>
      <c r="CM23" s="683"/>
      <c r="CN23" s="683"/>
      <c r="CO23" s="683"/>
      <c r="CP23" s="683"/>
      <c r="CQ23" s="683"/>
      <c r="CR23" s="683"/>
      <c r="CS23" s="683"/>
      <c r="CT23" s="683"/>
    </row>
    <row r="24" spans="1:98" x14ac:dyDescent="0.25">
      <c r="A24" s="1024"/>
      <c r="B24" s="683"/>
      <c r="C24" s="683"/>
      <c r="D24" s="683"/>
      <c r="E24" s="683"/>
      <c r="F24" s="683"/>
      <c r="G24" s="683"/>
      <c r="H24" s="683"/>
      <c r="I24" s="683"/>
      <c r="J24" s="683"/>
      <c r="K24" s="683"/>
      <c r="L24" s="683"/>
      <c r="M24" s="683"/>
      <c r="N24" s="683"/>
      <c r="O24" s="1024"/>
      <c r="P24" s="683"/>
      <c r="Q24" s="683"/>
      <c r="R24" s="683"/>
      <c r="S24" s="683"/>
      <c r="T24" s="683"/>
      <c r="U24" s="683"/>
      <c r="V24" s="683"/>
      <c r="W24" s="683"/>
      <c r="X24" s="683"/>
      <c r="Y24" s="683"/>
      <c r="Z24" s="683"/>
      <c r="AA24" s="683"/>
      <c r="AB24" s="683"/>
      <c r="AC24" s="1024"/>
      <c r="AD24" s="683"/>
      <c r="AE24" s="683"/>
      <c r="AF24" s="683"/>
      <c r="AG24" s="683"/>
      <c r="AH24" s="683"/>
      <c r="AI24" s="683"/>
      <c r="AJ24" s="683"/>
      <c r="AK24" s="683"/>
      <c r="AL24" s="683"/>
      <c r="AM24" s="683"/>
      <c r="AN24" s="683"/>
      <c r="AO24" s="683"/>
      <c r="AP24" s="683"/>
      <c r="AQ24" s="1024"/>
      <c r="AR24" s="683"/>
      <c r="AS24" s="683"/>
      <c r="AT24" s="683"/>
      <c r="AU24" s="683"/>
      <c r="AV24" s="683"/>
      <c r="AW24" s="683"/>
      <c r="AX24" s="683"/>
      <c r="AY24" s="683"/>
      <c r="AZ24" s="683"/>
      <c r="BA24" s="683"/>
      <c r="BB24" s="683"/>
      <c r="BC24" s="683"/>
      <c r="BD24" s="683"/>
      <c r="BE24" s="1024"/>
      <c r="BF24" s="683"/>
      <c r="BG24" s="683"/>
      <c r="BH24" s="683"/>
      <c r="BI24" s="683"/>
      <c r="BJ24" s="683"/>
      <c r="BK24" s="683"/>
      <c r="BL24" s="683"/>
      <c r="BM24" s="683"/>
      <c r="BN24" s="683"/>
      <c r="BO24" s="683"/>
      <c r="BP24" s="683"/>
      <c r="BQ24" s="683"/>
      <c r="BR24" s="683"/>
      <c r="BS24" s="1024"/>
      <c r="BT24" s="683"/>
      <c r="BU24" s="683"/>
      <c r="BV24" s="683"/>
      <c r="BW24" s="683"/>
      <c r="BX24" s="683"/>
      <c r="BY24" s="683"/>
      <c r="BZ24" s="683"/>
      <c r="CA24" s="683"/>
      <c r="CB24" s="683"/>
      <c r="CC24" s="683"/>
      <c r="CD24" s="683"/>
      <c r="CE24" s="683"/>
      <c r="CF24" s="683"/>
      <c r="CG24" s="1024"/>
      <c r="CH24" s="683"/>
      <c r="CI24" s="683"/>
      <c r="CJ24" s="683"/>
      <c r="CK24" s="683"/>
      <c r="CL24" s="683"/>
      <c r="CM24" s="683"/>
      <c r="CN24" s="683"/>
      <c r="CO24" s="683"/>
      <c r="CP24" s="683"/>
      <c r="CQ24" s="683"/>
      <c r="CR24" s="683"/>
      <c r="CS24" s="683"/>
      <c r="CT24" s="683"/>
    </row>
    <row r="25" spans="1:98" x14ac:dyDescent="0.25">
      <c r="A25" s="1024"/>
      <c r="B25" s="683"/>
      <c r="C25" s="683"/>
      <c r="D25" s="683"/>
      <c r="E25" s="683"/>
      <c r="F25" s="683"/>
      <c r="G25" s="683"/>
      <c r="H25" s="683"/>
      <c r="I25" s="683"/>
      <c r="J25" s="683"/>
      <c r="K25" s="683"/>
      <c r="L25" s="683"/>
      <c r="M25" s="683"/>
      <c r="N25" s="683"/>
      <c r="O25" s="1024"/>
      <c r="P25" s="683"/>
      <c r="Q25" s="683"/>
      <c r="R25" s="683"/>
      <c r="S25" s="683"/>
      <c r="T25" s="683"/>
      <c r="U25" s="683"/>
      <c r="V25" s="683"/>
      <c r="W25" s="683"/>
      <c r="X25" s="683"/>
      <c r="Y25" s="683"/>
      <c r="Z25" s="683"/>
      <c r="AA25" s="683"/>
      <c r="AB25" s="683"/>
      <c r="AC25" s="1024"/>
      <c r="AD25" s="683"/>
      <c r="AE25" s="683"/>
      <c r="AF25" s="683"/>
      <c r="AG25" s="683"/>
      <c r="AH25" s="683"/>
      <c r="AI25" s="683"/>
      <c r="AJ25" s="683"/>
      <c r="AK25" s="683"/>
      <c r="AL25" s="683"/>
      <c r="AM25" s="683"/>
      <c r="AN25" s="683"/>
      <c r="AO25" s="683"/>
      <c r="AP25" s="683"/>
      <c r="AQ25" s="1024"/>
      <c r="AR25" s="683"/>
      <c r="AS25" s="683"/>
      <c r="AT25" s="683"/>
      <c r="AU25" s="683"/>
      <c r="AV25" s="683"/>
      <c r="AW25" s="683"/>
      <c r="AX25" s="683"/>
      <c r="AY25" s="683"/>
      <c r="AZ25" s="683"/>
      <c r="BA25" s="683"/>
      <c r="BB25" s="683"/>
      <c r="BC25" s="683"/>
      <c r="BD25" s="683"/>
      <c r="BE25" s="1024"/>
      <c r="BF25" s="683"/>
      <c r="BG25" s="683"/>
      <c r="BH25" s="683"/>
      <c r="BI25" s="683"/>
      <c r="BJ25" s="683"/>
      <c r="BK25" s="683"/>
      <c r="BL25" s="683"/>
      <c r="BM25" s="683"/>
      <c r="BN25" s="683"/>
      <c r="BO25" s="683"/>
      <c r="BP25" s="683"/>
      <c r="BQ25" s="683"/>
      <c r="BR25" s="683"/>
      <c r="BS25" s="1024"/>
      <c r="BT25" s="683"/>
      <c r="BU25" s="683"/>
      <c r="BV25" s="683"/>
      <c r="BW25" s="683"/>
      <c r="BX25" s="683"/>
      <c r="BY25" s="683"/>
      <c r="BZ25" s="683"/>
      <c r="CA25" s="683"/>
      <c r="CB25" s="683"/>
      <c r="CC25" s="683"/>
      <c r="CD25" s="683"/>
      <c r="CE25" s="683"/>
      <c r="CF25" s="683"/>
      <c r="CG25" s="1024"/>
      <c r="CH25" s="683"/>
      <c r="CI25" s="683"/>
      <c r="CJ25" s="683"/>
      <c r="CK25" s="683"/>
      <c r="CL25" s="683"/>
      <c r="CM25" s="683"/>
      <c r="CN25" s="683"/>
      <c r="CO25" s="683"/>
      <c r="CP25" s="683"/>
      <c r="CQ25" s="683"/>
      <c r="CR25" s="683"/>
      <c r="CS25" s="683"/>
      <c r="CT25" s="683"/>
    </row>
    <row r="26" spans="1:98" x14ac:dyDescent="0.25">
      <c r="A26" s="1024"/>
      <c r="B26" s="683"/>
      <c r="C26" s="683"/>
      <c r="D26" s="683"/>
      <c r="E26" s="683"/>
      <c r="F26" s="683"/>
      <c r="G26" s="683"/>
      <c r="H26" s="683"/>
      <c r="I26" s="683"/>
      <c r="J26" s="683"/>
      <c r="K26" s="683"/>
      <c r="L26" s="683"/>
      <c r="M26" s="683"/>
      <c r="N26" s="683"/>
      <c r="O26" s="1024"/>
      <c r="P26" s="683"/>
      <c r="Q26" s="683"/>
      <c r="R26" s="683"/>
      <c r="S26" s="683"/>
      <c r="T26" s="683"/>
      <c r="U26" s="683"/>
      <c r="V26" s="683"/>
      <c r="W26" s="683"/>
      <c r="X26" s="683"/>
      <c r="Y26" s="683"/>
      <c r="Z26" s="683"/>
      <c r="AA26" s="683"/>
      <c r="AB26" s="683"/>
      <c r="AC26" s="1024"/>
      <c r="AD26" s="683"/>
      <c r="AE26" s="683"/>
      <c r="AF26" s="683"/>
      <c r="AG26" s="683"/>
      <c r="AH26" s="683"/>
      <c r="AI26" s="683"/>
      <c r="AJ26" s="683"/>
      <c r="AK26" s="683"/>
      <c r="AL26" s="683"/>
      <c r="AM26" s="683"/>
      <c r="AN26" s="683"/>
      <c r="AO26" s="683"/>
      <c r="AP26" s="683"/>
      <c r="AQ26" s="1024"/>
      <c r="AR26" s="683"/>
      <c r="AS26" s="683"/>
      <c r="AT26" s="683"/>
      <c r="AU26" s="683"/>
      <c r="AV26" s="683"/>
      <c r="AW26" s="683"/>
      <c r="AX26" s="683"/>
      <c r="AY26" s="683"/>
      <c r="AZ26" s="683"/>
      <c r="BA26" s="683"/>
      <c r="BB26" s="683"/>
      <c r="BC26" s="683"/>
      <c r="BD26" s="683"/>
      <c r="BE26" s="1024"/>
      <c r="BF26" s="683"/>
      <c r="BG26" s="711"/>
      <c r="BH26" s="683"/>
      <c r="BI26" s="683"/>
      <c r="BJ26" s="683"/>
      <c r="BK26" s="683"/>
      <c r="BL26" s="683"/>
      <c r="BM26" s="683"/>
      <c r="BN26" s="683"/>
      <c r="BO26" s="683"/>
      <c r="BP26" s="683"/>
      <c r="BQ26" s="683"/>
      <c r="BR26" s="683"/>
      <c r="BS26" s="1024"/>
      <c r="BT26" s="683"/>
      <c r="BU26" s="683"/>
      <c r="BV26" s="683"/>
      <c r="BW26" s="683"/>
      <c r="BX26" s="683"/>
      <c r="BY26" s="683"/>
      <c r="BZ26" s="683"/>
      <c r="CA26" s="683"/>
      <c r="CB26" s="683"/>
      <c r="CC26" s="683"/>
      <c r="CD26" s="683"/>
      <c r="CE26" s="683"/>
      <c r="CF26" s="683"/>
      <c r="CG26" s="1024"/>
      <c r="CH26" s="683"/>
      <c r="CI26" s="683"/>
      <c r="CJ26" s="683"/>
      <c r="CK26" s="683"/>
      <c r="CL26" s="683"/>
      <c r="CM26" s="683"/>
      <c r="CN26" s="683"/>
      <c r="CO26" s="683"/>
      <c r="CP26" s="683"/>
      <c r="CQ26" s="683"/>
      <c r="CR26" s="683"/>
      <c r="CS26" s="683"/>
      <c r="CT26" s="683"/>
    </row>
    <row r="27" spans="1:98" x14ac:dyDescent="0.25">
      <c r="A27" s="1024"/>
      <c r="B27" s="711" t="s">
        <v>12331</v>
      </c>
      <c r="C27" s="711"/>
      <c r="D27" s="683"/>
      <c r="E27" s="683"/>
      <c r="F27" s="683"/>
      <c r="G27" s="683"/>
      <c r="H27" s="683"/>
      <c r="I27" s="683"/>
      <c r="J27" s="683"/>
      <c r="K27" s="683"/>
      <c r="L27" s="683"/>
      <c r="M27" s="683"/>
      <c r="N27" s="683"/>
      <c r="O27" s="1024"/>
      <c r="P27" s="711" t="s">
        <v>12331</v>
      </c>
      <c r="Q27" s="711"/>
      <c r="R27" s="683"/>
      <c r="S27" s="683"/>
      <c r="T27" s="683"/>
      <c r="U27" s="683"/>
      <c r="V27" s="683"/>
      <c r="W27" s="683"/>
      <c r="X27" s="683"/>
      <c r="Y27" s="683"/>
      <c r="Z27" s="683"/>
      <c r="AA27" s="683"/>
      <c r="AB27" s="683"/>
      <c r="AC27" s="1024"/>
      <c r="AD27" s="711" t="s">
        <v>12331</v>
      </c>
      <c r="AE27" s="711"/>
      <c r="AF27" s="683"/>
      <c r="AG27" s="683"/>
      <c r="AH27" s="683"/>
      <c r="AI27" s="683"/>
      <c r="AJ27" s="683"/>
      <c r="AK27" s="683"/>
      <c r="AL27" s="683"/>
      <c r="AM27" s="683"/>
      <c r="AN27" s="683"/>
      <c r="AO27" s="683"/>
      <c r="AP27" s="683"/>
      <c r="AQ27" s="1024"/>
      <c r="AR27" s="711" t="s">
        <v>12331</v>
      </c>
      <c r="AS27" s="711"/>
      <c r="AT27" s="683"/>
      <c r="AU27" s="683"/>
      <c r="AV27" s="683"/>
      <c r="AW27" s="683"/>
      <c r="AX27" s="683"/>
      <c r="AY27" s="683"/>
      <c r="AZ27" s="683"/>
      <c r="BA27" s="683"/>
      <c r="BB27" s="683"/>
      <c r="BC27" s="683"/>
      <c r="BD27" s="683"/>
      <c r="BE27" s="1024"/>
      <c r="BF27" s="711" t="s">
        <v>12331</v>
      </c>
      <c r="BG27" s="683"/>
      <c r="BH27" s="683"/>
      <c r="BI27" s="683"/>
      <c r="BJ27" s="683"/>
      <c r="BK27" s="683"/>
      <c r="BL27" s="683"/>
      <c r="BM27" s="683"/>
      <c r="BN27" s="683"/>
      <c r="BO27" s="683"/>
      <c r="BP27" s="683"/>
      <c r="BQ27" s="683"/>
      <c r="BR27" s="683"/>
      <c r="BS27" s="1024"/>
      <c r="BT27" s="711" t="s">
        <v>12331</v>
      </c>
      <c r="BU27" s="711"/>
      <c r="BV27" s="683"/>
      <c r="BW27" s="683"/>
      <c r="BX27" s="683"/>
      <c r="BY27" s="683"/>
      <c r="BZ27" s="683"/>
      <c r="CA27" s="683"/>
      <c r="CB27" s="683"/>
      <c r="CC27" s="683"/>
      <c r="CD27" s="683"/>
      <c r="CE27" s="683"/>
      <c r="CF27" s="683"/>
      <c r="CG27" s="1024"/>
      <c r="CH27" s="711" t="s">
        <v>12331</v>
      </c>
      <c r="CI27" s="711"/>
      <c r="CJ27" s="683"/>
      <c r="CK27" s="683"/>
      <c r="CL27" s="683"/>
      <c r="CM27" s="683"/>
      <c r="CN27" s="683"/>
      <c r="CO27" s="683"/>
      <c r="CP27" s="683"/>
      <c r="CQ27" s="683"/>
      <c r="CR27" s="683"/>
      <c r="CS27" s="683"/>
      <c r="CT27" s="683"/>
    </row>
    <row r="28" spans="1:98" x14ac:dyDescent="0.25">
      <c r="A28" s="1024"/>
      <c r="B28" s="683" t="s">
        <v>12332</v>
      </c>
      <c r="C28" s="683"/>
      <c r="D28" s="683"/>
      <c r="E28" s="683"/>
      <c r="F28" s="683"/>
      <c r="G28" s="683"/>
      <c r="H28" s="683"/>
      <c r="I28" s="683"/>
      <c r="J28" s="683"/>
      <c r="K28" s="683"/>
      <c r="L28" s="683"/>
      <c r="M28" s="683"/>
      <c r="N28" s="683"/>
      <c r="O28" s="1024"/>
      <c r="P28" s="683" t="s">
        <v>12332</v>
      </c>
      <c r="Q28" s="683"/>
      <c r="R28" s="683"/>
      <c r="S28" s="683"/>
      <c r="T28" s="683"/>
      <c r="U28" s="683"/>
      <c r="V28" s="683"/>
      <c r="W28" s="683"/>
      <c r="X28" s="683"/>
      <c r="Y28" s="683"/>
      <c r="Z28" s="683"/>
      <c r="AA28" s="683"/>
      <c r="AB28" s="683"/>
      <c r="AC28" s="1024"/>
      <c r="AD28" s="683" t="s">
        <v>12333</v>
      </c>
      <c r="AE28" s="683"/>
      <c r="AF28" s="683"/>
      <c r="AG28" s="683"/>
      <c r="AH28" s="683"/>
      <c r="AI28" s="683"/>
      <c r="AJ28" s="683"/>
      <c r="AK28" s="683"/>
      <c r="AL28" s="683"/>
      <c r="AM28" s="683"/>
      <c r="AN28" s="683"/>
      <c r="AO28" s="683"/>
      <c r="AP28" s="683"/>
      <c r="AQ28" s="1024"/>
      <c r="AR28" s="683" t="s">
        <v>12333</v>
      </c>
      <c r="AS28" s="683"/>
      <c r="AT28" s="683"/>
      <c r="AU28" s="683"/>
      <c r="AV28" s="683"/>
      <c r="AW28" s="683"/>
      <c r="AX28" s="683"/>
      <c r="AY28" s="683"/>
      <c r="AZ28" s="683"/>
      <c r="BA28" s="683"/>
      <c r="BB28" s="683"/>
      <c r="BC28" s="683"/>
      <c r="BD28" s="683"/>
      <c r="BE28" s="1024"/>
      <c r="BF28" s="683" t="s">
        <v>12334</v>
      </c>
      <c r="BG28" s="683"/>
      <c r="BH28" s="683"/>
      <c r="BI28" s="683"/>
      <c r="BJ28" s="683"/>
      <c r="BK28" s="683"/>
      <c r="BL28" s="683"/>
      <c r="BM28" s="683"/>
      <c r="BN28" s="683"/>
      <c r="BO28" s="683"/>
      <c r="BP28" s="683"/>
      <c r="BQ28" s="683"/>
      <c r="BR28" s="683"/>
      <c r="BS28" s="1024"/>
      <c r="BT28" s="683" t="s">
        <v>12335</v>
      </c>
      <c r="BU28" s="683"/>
      <c r="BV28" s="683"/>
      <c r="BW28" s="683"/>
      <c r="BX28" s="683"/>
      <c r="BY28" s="683"/>
      <c r="BZ28" s="683"/>
      <c r="CA28" s="683"/>
      <c r="CB28" s="683"/>
      <c r="CC28" s="683"/>
      <c r="CD28" s="683"/>
      <c r="CE28" s="683"/>
      <c r="CF28" s="683"/>
      <c r="CG28" s="1024"/>
      <c r="CH28" s="683" t="s">
        <v>12335</v>
      </c>
      <c r="CI28" s="683"/>
      <c r="CJ28" s="683"/>
      <c r="CK28" s="683"/>
      <c r="CL28" s="683"/>
      <c r="CM28" s="683"/>
      <c r="CN28" s="683"/>
      <c r="CO28" s="683"/>
      <c r="CP28" s="683"/>
      <c r="CQ28" s="683"/>
      <c r="CR28" s="683"/>
      <c r="CS28" s="683"/>
      <c r="CT28" s="683"/>
    </row>
    <row r="29" spans="1:98" x14ac:dyDescent="0.25">
      <c r="A29" s="1024"/>
      <c r="B29" s="683" t="s">
        <v>12336</v>
      </c>
      <c r="C29" s="683"/>
      <c r="D29" s="683"/>
      <c r="E29" s="683"/>
      <c r="F29" s="683"/>
      <c r="G29" s="683"/>
      <c r="H29" s="683"/>
      <c r="I29" s="683"/>
      <c r="J29" s="683"/>
      <c r="K29" s="683"/>
      <c r="L29" s="683"/>
      <c r="M29" s="683"/>
      <c r="N29" s="683"/>
      <c r="O29" s="1024"/>
      <c r="P29" s="683" t="s">
        <v>12337</v>
      </c>
      <c r="Q29" s="683"/>
      <c r="R29" s="683"/>
      <c r="S29" s="683"/>
      <c r="T29" s="683"/>
      <c r="U29" s="683"/>
      <c r="V29" s="683"/>
      <c r="W29" s="683"/>
      <c r="X29" s="683"/>
      <c r="Y29" s="683"/>
      <c r="Z29" s="683"/>
      <c r="AA29" s="683"/>
      <c r="AB29" s="683"/>
      <c r="AC29" s="1024"/>
      <c r="AD29" s="683"/>
      <c r="AE29" s="683"/>
      <c r="AF29" s="683"/>
      <c r="AG29" s="683"/>
      <c r="AH29" s="683"/>
      <c r="AI29" s="683"/>
      <c r="AJ29" s="683"/>
      <c r="AK29" s="683"/>
      <c r="AL29" s="683"/>
      <c r="AM29" s="683"/>
      <c r="AN29" s="683"/>
      <c r="AO29" s="683"/>
      <c r="AP29" s="683"/>
      <c r="AQ29" s="1024"/>
      <c r="AR29" s="683"/>
      <c r="AS29" s="683"/>
      <c r="AT29" s="683"/>
      <c r="AU29" s="683"/>
      <c r="AV29" s="683"/>
      <c r="AW29" s="683"/>
      <c r="AX29" s="683"/>
      <c r="AY29" s="683"/>
      <c r="AZ29" s="683"/>
      <c r="BA29" s="683"/>
      <c r="BB29" s="683"/>
      <c r="BC29" s="683"/>
      <c r="BD29" s="683"/>
      <c r="BE29" s="1024"/>
      <c r="BF29" s="683" t="s">
        <v>12338</v>
      </c>
      <c r="BG29" s="683"/>
      <c r="BH29" s="683"/>
      <c r="BI29" s="683"/>
      <c r="BJ29" s="683"/>
      <c r="BK29" s="683"/>
      <c r="BL29" s="683"/>
      <c r="BM29" s="683"/>
      <c r="BN29" s="683"/>
      <c r="BO29" s="683"/>
      <c r="BP29" s="683"/>
      <c r="BQ29" s="683"/>
      <c r="BR29" s="683"/>
      <c r="BS29" s="1024"/>
      <c r="BT29" s="683"/>
      <c r="BU29" s="683"/>
      <c r="BV29" s="683"/>
      <c r="BW29" s="683"/>
      <c r="BX29" s="683"/>
      <c r="BY29" s="683"/>
      <c r="BZ29" s="683"/>
      <c r="CA29" s="683"/>
      <c r="CB29" s="683"/>
      <c r="CC29" s="683"/>
      <c r="CD29" s="683"/>
      <c r="CE29" s="683"/>
      <c r="CF29" s="683"/>
      <c r="CG29" s="1024"/>
      <c r="CH29" s="683"/>
      <c r="CI29" s="683"/>
      <c r="CJ29" s="683"/>
      <c r="CK29" s="683"/>
      <c r="CL29" s="683"/>
      <c r="CM29" s="683"/>
      <c r="CN29" s="683"/>
      <c r="CO29" s="683"/>
      <c r="CP29" s="683"/>
      <c r="CQ29" s="683"/>
      <c r="CR29" s="683"/>
      <c r="CS29" s="683"/>
      <c r="CT29" s="683"/>
    </row>
    <row r="30" spans="1:98" ht="15.75" thickBot="1" x14ac:dyDescent="0.3">
      <c r="A30" s="1025"/>
      <c r="B30" s="683"/>
      <c r="C30" s="683"/>
      <c r="D30" s="683"/>
      <c r="E30" s="683"/>
      <c r="F30" s="683"/>
      <c r="G30" s="683"/>
      <c r="H30" s="683"/>
      <c r="I30" s="683"/>
      <c r="J30" s="683"/>
      <c r="K30" s="683"/>
      <c r="L30" s="683"/>
      <c r="M30" s="683"/>
      <c r="N30" s="683"/>
      <c r="O30" s="1025"/>
      <c r="P30" s="683"/>
      <c r="Q30" s="683"/>
      <c r="R30" s="683"/>
      <c r="S30" s="683"/>
      <c r="T30" s="683"/>
      <c r="U30" s="683"/>
      <c r="V30" s="683"/>
      <c r="W30" s="683"/>
      <c r="X30" s="683"/>
      <c r="Y30" s="683"/>
      <c r="Z30" s="683"/>
      <c r="AA30" s="683"/>
      <c r="AB30" s="683"/>
      <c r="AC30" s="1025"/>
      <c r="AD30" s="683"/>
      <c r="AE30" s="683"/>
      <c r="AF30" s="683"/>
      <c r="AG30" s="683"/>
      <c r="AH30" s="683"/>
      <c r="AI30" s="683"/>
      <c r="AJ30" s="683"/>
      <c r="AK30" s="683"/>
      <c r="AL30" s="683"/>
      <c r="AM30" s="683"/>
      <c r="AN30" s="683"/>
      <c r="AO30" s="683"/>
      <c r="AP30" s="683"/>
      <c r="AQ30" s="1025"/>
      <c r="AR30" s="683"/>
      <c r="AS30" s="683"/>
      <c r="AT30" s="683"/>
      <c r="AU30" s="683"/>
      <c r="AV30" s="683"/>
      <c r="AW30" s="683"/>
      <c r="AX30" s="683"/>
      <c r="AY30" s="683"/>
      <c r="AZ30" s="683"/>
      <c r="BA30" s="683"/>
      <c r="BB30" s="683"/>
      <c r="BC30" s="683"/>
      <c r="BD30" s="683"/>
      <c r="BE30" s="1025"/>
      <c r="BF30" s="683"/>
      <c r="BG30" s="683"/>
      <c r="BH30" s="683"/>
      <c r="BI30" s="683"/>
      <c r="BJ30" s="683"/>
      <c r="BK30" s="683"/>
      <c r="BL30" s="683"/>
      <c r="BM30" s="683"/>
      <c r="BN30" s="683"/>
      <c r="BO30" s="683"/>
      <c r="BP30" s="683"/>
      <c r="BQ30" s="683"/>
      <c r="BR30" s="683"/>
      <c r="BS30" s="1025"/>
      <c r="BT30" s="683"/>
      <c r="BU30" s="683"/>
      <c r="BV30" s="683"/>
      <c r="BW30" s="683"/>
      <c r="BX30" s="683"/>
      <c r="BY30" s="683"/>
      <c r="BZ30" s="683"/>
      <c r="CA30" s="683"/>
      <c r="CB30" s="683"/>
      <c r="CC30" s="683"/>
      <c r="CD30" s="683"/>
      <c r="CE30" s="683"/>
      <c r="CF30" s="683"/>
      <c r="CG30" s="1025"/>
      <c r="CH30" s="683"/>
      <c r="CI30" s="683"/>
      <c r="CJ30" s="683"/>
      <c r="CK30" s="683"/>
      <c r="CL30" s="683"/>
      <c r="CM30" s="683"/>
      <c r="CN30" s="683"/>
      <c r="CO30" s="683"/>
      <c r="CP30" s="683"/>
      <c r="CQ30" s="683"/>
      <c r="CR30" s="683"/>
      <c r="CS30" s="683"/>
      <c r="CT30" s="683"/>
    </row>
    <row r="31" spans="1:98" ht="15.75" thickBot="1" x14ac:dyDescent="0.3">
      <c r="A31" s="715"/>
      <c r="B31" s="715"/>
      <c r="C31" s="715"/>
      <c r="D31" s="715"/>
      <c r="E31" s="715"/>
      <c r="F31" s="715"/>
      <c r="G31" s="715"/>
      <c r="H31" s="715"/>
      <c r="I31" s="715"/>
      <c r="J31" s="715"/>
      <c r="K31" s="715"/>
      <c r="L31" s="715"/>
      <c r="M31" s="715"/>
      <c r="N31" s="715"/>
      <c r="O31" s="715"/>
      <c r="P31" s="715"/>
      <c r="Q31" s="715"/>
      <c r="R31" s="715"/>
      <c r="S31" s="715"/>
      <c r="T31" s="715"/>
      <c r="U31" s="715"/>
      <c r="V31" s="715"/>
      <c r="W31" s="715"/>
      <c r="X31" s="715"/>
      <c r="Y31" s="715"/>
      <c r="Z31" s="715"/>
      <c r="AA31" s="715"/>
      <c r="AB31" s="715"/>
      <c r="AC31" s="715"/>
      <c r="AD31" s="715"/>
      <c r="AE31" s="715"/>
      <c r="AF31" s="715"/>
      <c r="AG31" s="715"/>
      <c r="AH31" s="715"/>
      <c r="AI31" s="715"/>
      <c r="AJ31" s="715"/>
      <c r="AK31" s="715"/>
      <c r="AL31" s="715"/>
      <c r="AM31" s="715"/>
      <c r="AN31" s="715"/>
      <c r="AO31" s="715"/>
      <c r="AP31" s="715"/>
      <c r="AQ31" s="715"/>
      <c r="AR31" s="715"/>
      <c r="AS31" s="715"/>
      <c r="AT31" s="715"/>
      <c r="AU31" s="715"/>
      <c r="AV31" s="715"/>
      <c r="AW31" s="715"/>
      <c r="AX31" s="715"/>
      <c r="AY31" s="715"/>
      <c r="AZ31" s="715"/>
      <c r="BA31" s="715"/>
      <c r="BB31" s="715"/>
      <c r="BC31" s="715"/>
      <c r="BD31" s="715"/>
      <c r="BE31" s="715"/>
      <c r="BF31" s="715"/>
      <c r="BG31" s="715"/>
      <c r="BH31" s="715"/>
      <c r="BI31" s="715"/>
      <c r="BJ31" s="715"/>
      <c r="BK31" s="715"/>
      <c r="BL31" s="715"/>
      <c r="BM31" s="715"/>
      <c r="BN31" s="715"/>
      <c r="BO31" s="715"/>
      <c r="BP31" s="715"/>
      <c r="BQ31" s="715"/>
      <c r="BR31" s="715"/>
      <c r="BS31" s="715"/>
      <c r="BT31" s="715"/>
      <c r="BU31" s="715"/>
      <c r="BV31" s="715"/>
      <c r="BW31" s="715"/>
      <c r="BX31" s="715"/>
      <c r="BY31" s="715"/>
      <c r="BZ31" s="715"/>
      <c r="CA31" s="715"/>
      <c r="CB31" s="715"/>
      <c r="CC31" s="715"/>
      <c r="CD31" s="715"/>
      <c r="CE31" s="715"/>
      <c r="CF31" s="715"/>
      <c r="CG31" s="715"/>
      <c r="CH31" s="715"/>
      <c r="CI31" s="715"/>
      <c r="CJ31" s="715"/>
      <c r="CK31" s="715"/>
      <c r="CL31" s="715"/>
      <c r="CM31" s="715"/>
      <c r="CN31" s="715"/>
      <c r="CO31" s="715"/>
      <c r="CP31" s="715"/>
      <c r="CQ31" s="715"/>
      <c r="CR31" s="715"/>
      <c r="CS31" s="715"/>
      <c r="CT31" s="715"/>
    </row>
    <row r="32" spans="1:98" x14ac:dyDescent="0.25">
      <c r="A32" s="1023" t="s">
        <v>12339</v>
      </c>
      <c r="B32" s="710" t="s">
        <v>12339</v>
      </c>
      <c r="C32" s="683"/>
      <c r="D32" s="683"/>
      <c r="E32" s="683"/>
      <c r="F32" s="683"/>
      <c r="G32" s="683"/>
      <c r="H32" s="683"/>
      <c r="I32" s="683"/>
      <c r="J32" s="683"/>
      <c r="K32" s="683"/>
      <c r="L32" s="683"/>
      <c r="M32" s="683"/>
      <c r="N32" s="683"/>
      <c r="O32" s="1023" t="s">
        <v>12339</v>
      </c>
      <c r="P32" s="710" t="s">
        <v>12339</v>
      </c>
      <c r="Q32" s="683"/>
      <c r="R32" s="683"/>
      <c r="S32" s="683"/>
      <c r="T32" s="683"/>
      <c r="U32" s="683"/>
      <c r="V32" s="683"/>
      <c r="W32" s="683"/>
      <c r="X32" s="683"/>
      <c r="Y32" s="683"/>
      <c r="Z32" s="683"/>
      <c r="AA32" s="683"/>
      <c r="AB32" s="683"/>
      <c r="AC32" s="1023" t="s">
        <v>12339</v>
      </c>
      <c r="AD32" s="710" t="s">
        <v>12339</v>
      </c>
      <c r="AE32" s="683"/>
      <c r="AF32" s="683"/>
      <c r="AG32" s="683"/>
      <c r="AH32" s="683"/>
      <c r="AI32" s="683"/>
      <c r="AJ32" s="683"/>
      <c r="AK32" s="683"/>
      <c r="AL32" s="683"/>
      <c r="AM32" s="683"/>
      <c r="AN32" s="683"/>
      <c r="AO32" s="683"/>
      <c r="AP32" s="683"/>
      <c r="AQ32" s="1023" t="s">
        <v>12339</v>
      </c>
      <c r="AR32" s="710" t="s">
        <v>12339</v>
      </c>
      <c r="AS32" s="683"/>
      <c r="AT32" s="683"/>
      <c r="AU32" s="683"/>
      <c r="AV32" s="683"/>
      <c r="AW32" s="683"/>
      <c r="AX32" s="683"/>
      <c r="AY32" s="683"/>
      <c r="AZ32" s="683"/>
      <c r="BA32" s="683"/>
      <c r="BB32" s="683"/>
      <c r="BC32" s="683"/>
      <c r="BD32" s="683"/>
      <c r="BE32" s="1023" t="s">
        <v>12339</v>
      </c>
      <c r="BF32" s="710" t="s">
        <v>12339</v>
      </c>
      <c r="BG32" s="683"/>
      <c r="BH32" s="683"/>
      <c r="BI32" s="683"/>
      <c r="BJ32" s="683"/>
      <c r="BK32" s="683"/>
      <c r="BL32" s="683"/>
      <c r="BM32" s="683"/>
      <c r="BN32" s="683"/>
      <c r="BO32" s="683"/>
      <c r="BP32" s="683"/>
      <c r="BQ32" s="683"/>
      <c r="BR32" s="683"/>
      <c r="BS32" s="1023" t="s">
        <v>12339</v>
      </c>
      <c r="BT32" s="710" t="s">
        <v>12339</v>
      </c>
      <c r="BU32" s="683"/>
      <c r="BV32" s="683"/>
      <c r="BW32" s="683"/>
      <c r="BX32" s="683"/>
      <c r="BY32" s="683"/>
      <c r="BZ32" s="683"/>
      <c r="CA32" s="683"/>
      <c r="CB32" s="683"/>
      <c r="CC32" s="683"/>
      <c r="CD32" s="683"/>
      <c r="CE32" s="683"/>
      <c r="CF32" s="683"/>
      <c r="CG32" s="1023" t="s">
        <v>12339</v>
      </c>
      <c r="CH32" s="710" t="s">
        <v>12339</v>
      </c>
      <c r="CI32" s="683"/>
      <c r="CJ32" s="683"/>
      <c r="CK32" s="683"/>
      <c r="CL32" s="683"/>
      <c r="CM32" s="683"/>
      <c r="CN32" s="683"/>
      <c r="CO32" s="683"/>
      <c r="CP32" s="683"/>
      <c r="CQ32" s="683"/>
      <c r="CR32" s="683"/>
      <c r="CS32" s="683"/>
      <c r="CT32" s="683"/>
    </row>
    <row r="33" spans="1:98" x14ac:dyDescent="0.25">
      <c r="A33" s="1024"/>
      <c r="B33" s="683"/>
      <c r="C33" s="683"/>
      <c r="D33" s="683"/>
      <c r="E33" s="683"/>
      <c r="F33" s="683"/>
      <c r="G33" s="683"/>
      <c r="H33" s="683"/>
      <c r="I33" s="683"/>
      <c r="J33" s="683"/>
      <c r="K33" s="683"/>
      <c r="L33" s="683"/>
      <c r="M33" s="683"/>
      <c r="N33" s="683"/>
      <c r="O33" s="1024"/>
      <c r="P33" s="683"/>
      <c r="Q33" s="683"/>
      <c r="R33" s="683"/>
      <c r="S33" s="683"/>
      <c r="T33" s="683"/>
      <c r="U33" s="683"/>
      <c r="V33" s="683"/>
      <c r="W33" s="683"/>
      <c r="X33" s="683"/>
      <c r="Y33" s="683"/>
      <c r="Z33" s="683"/>
      <c r="AA33" s="683"/>
      <c r="AB33" s="683"/>
      <c r="AC33" s="1024"/>
      <c r="AD33" s="683"/>
      <c r="AE33" s="683"/>
      <c r="AF33" s="683"/>
      <c r="AG33" s="683"/>
      <c r="AH33" s="683"/>
      <c r="AI33" s="683"/>
      <c r="AJ33" s="683"/>
      <c r="AK33" s="683"/>
      <c r="AL33" s="683"/>
      <c r="AM33" s="683"/>
      <c r="AN33" s="683"/>
      <c r="AO33" s="683"/>
      <c r="AP33" s="683"/>
      <c r="AQ33" s="1024"/>
      <c r="AR33" s="683"/>
      <c r="AS33" s="683"/>
      <c r="AT33" s="683"/>
      <c r="AU33" s="683"/>
      <c r="AV33" s="683"/>
      <c r="AW33" s="683"/>
      <c r="AX33" s="683"/>
      <c r="AY33" s="683"/>
      <c r="AZ33" s="683"/>
      <c r="BA33" s="683"/>
      <c r="BB33" s="683"/>
      <c r="BC33" s="683"/>
      <c r="BD33" s="683"/>
      <c r="BE33" s="1024"/>
      <c r="BF33" s="683"/>
      <c r="BG33" s="683"/>
      <c r="BH33" s="683"/>
      <c r="BI33" s="683"/>
      <c r="BJ33" s="683"/>
      <c r="BK33" s="683"/>
      <c r="BL33" s="683"/>
      <c r="BM33" s="683"/>
      <c r="BN33" s="683"/>
      <c r="BO33" s="683"/>
      <c r="BP33" s="683"/>
      <c r="BQ33" s="683"/>
      <c r="BR33" s="683"/>
      <c r="BS33" s="1024"/>
      <c r="BT33" s="683"/>
      <c r="BU33" s="683"/>
      <c r="BV33" s="683"/>
      <c r="BW33" s="683"/>
      <c r="BX33" s="683"/>
      <c r="BY33" s="683"/>
      <c r="BZ33" s="683"/>
      <c r="CA33" s="683"/>
      <c r="CB33" s="683"/>
      <c r="CC33" s="683"/>
      <c r="CD33" s="683"/>
      <c r="CE33" s="683"/>
      <c r="CF33" s="683"/>
      <c r="CG33" s="1024"/>
      <c r="CH33" s="683"/>
      <c r="CI33" s="683"/>
      <c r="CJ33" s="683"/>
      <c r="CK33" s="683"/>
      <c r="CL33" s="683"/>
      <c r="CM33" s="683"/>
      <c r="CN33" s="683"/>
      <c r="CO33" s="683"/>
      <c r="CP33" s="683"/>
      <c r="CQ33" s="683"/>
      <c r="CR33" s="683"/>
      <c r="CS33" s="683"/>
      <c r="CT33" s="683"/>
    </row>
    <row r="34" spans="1:98" x14ac:dyDescent="0.25">
      <c r="A34" s="1024"/>
      <c r="B34" s="683"/>
      <c r="C34" s="683"/>
      <c r="D34" s="683"/>
      <c r="E34" s="683"/>
      <c r="F34" s="683"/>
      <c r="G34" s="683"/>
      <c r="H34" s="683"/>
      <c r="I34" s="683"/>
      <c r="J34" s="683"/>
      <c r="K34" s="683"/>
      <c r="L34" s="683"/>
      <c r="M34" s="683"/>
      <c r="N34" s="683"/>
      <c r="O34" s="1024"/>
      <c r="P34" s="683"/>
      <c r="Q34" s="683"/>
      <c r="R34" s="683"/>
      <c r="S34" s="683"/>
      <c r="T34" s="683"/>
      <c r="U34" s="683"/>
      <c r="V34" s="683"/>
      <c r="W34" s="683"/>
      <c r="X34" s="683"/>
      <c r="Y34" s="683"/>
      <c r="Z34" s="683"/>
      <c r="AA34" s="683"/>
      <c r="AB34" s="683"/>
      <c r="AC34" s="1024"/>
      <c r="AD34" s="683"/>
      <c r="AE34" s="683"/>
      <c r="AF34" s="683"/>
      <c r="AG34" s="683"/>
      <c r="AH34" s="683"/>
      <c r="AI34" s="683"/>
      <c r="AJ34" s="683"/>
      <c r="AK34" s="683"/>
      <c r="AL34" s="683"/>
      <c r="AM34" s="683"/>
      <c r="AN34" s="683"/>
      <c r="AO34" s="683"/>
      <c r="AP34" s="683"/>
      <c r="AQ34" s="1024"/>
      <c r="AR34" s="683"/>
      <c r="AS34" s="683"/>
      <c r="AT34" s="683"/>
      <c r="AU34" s="683"/>
      <c r="AV34" s="683"/>
      <c r="AW34" s="683"/>
      <c r="AX34" s="683"/>
      <c r="AY34" s="683"/>
      <c r="AZ34" s="683"/>
      <c r="BA34" s="683"/>
      <c r="BB34" s="683"/>
      <c r="BC34" s="683"/>
      <c r="BD34" s="683"/>
      <c r="BE34" s="1024"/>
      <c r="BF34" s="683"/>
      <c r="BG34" s="683"/>
      <c r="BH34" s="683"/>
      <c r="BI34" s="683"/>
      <c r="BJ34" s="683"/>
      <c r="BK34" s="683"/>
      <c r="BL34" s="683"/>
      <c r="BM34" s="683"/>
      <c r="BN34" s="683"/>
      <c r="BO34" s="683"/>
      <c r="BP34" s="683"/>
      <c r="BQ34" s="683"/>
      <c r="BR34" s="683"/>
      <c r="BS34" s="1024"/>
      <c r="BT34" s="683"/>
      <c r="BU34" s="683"/>
      <c r="BV34" s="683"/>
      <c r="BW34" s="683"/>
      <c r="BX34" s="683"/>
      <c r="BY34" s="683"/>
      <c r="BZ34" s="683"/>
      <c r="CA34" s="683"/>
      <c r="CB34" s="683"/>
      <c r="CC34" s="683"/>
      <c r="CD34" s="683"/>
      <c r="CE34" s="683"/>
      <c r="CF34" s="683"/>
      <c r="CG34" s="1024"/>
      <c r="CH34" s="683"/>
      <c r="CI34" s="683"/>
      <c r="CJ34" s="683"/>
      <c r="CK34" s="683"/>
      <c r="CL34" s="683"/>
      <c r="CM34" s="683"/>
      <c r="CN34" s="683"/>
      <c r="CO34" s="683"/>
      <c r="CP34" s="683"/>
      <c r="CQ34" s="683"/>
      <c r="CR34" s="683"/>
      <c r="CS34" s="683"/>
      <c r="CT34" s="683"/>
    </row>
    <row r="35" spans="1:98" x14ac:dyDescent="0.25">
      <c r="A35" s="1024"/>
      <c r="B35" s="683"/>
      <c r="C35" s="683"/>
      <c r="D35" s="683"/>
      <c r="E35" s="683"/>
      <c r="F35" s="683"/>
      <c r="G35" s="683"/>
      <c r="H35" s="683"/>
      <c r="I35" s="683"/>
      <c r="J35" s="683"/>
      <c r="K35" s="683"/>
      <c r="L35" s="683"/>
      <c r="M35" s="683"/>
      <c r="N35" s="683"/>
      <c r="O35" s="1024"/>
      <c r="P35" s="683"/>
      <c r="Q35" s="683"/>
      <c r="R35" s="683"/>
      <c r="S35" s="683"/>
      <c r="T35" s="683"/>
      <c r="U35" s="683"/>
      <c r="V35" s="683"/>
      <c r="W35" s="683"/>
      <c r="X35" s="683"/>
      <c r="Y35" s="683"/>
      <c r="Z35" s="683"/>
      <c r="AA35" s="683"/>
      <c r="AB35" s="683"/>
      <c r="AC35" s="1024"/>
      <c r="AD35" s="683"/>
      <c r="AE35" s="683"/>
      <c r="AF35" s="683"/>
      <c r="AG35" s="683"/>
      <c r="AH35" s="683"/>
      <c r="AI35" s="683"/>
      <c r="AJ35" s="683"/>
      <c r="AK35" s="683"/>
      <c r="AL35" s="683"/>
      <c r="AM35" s="683"/>
      <c r="AN35" s="683"/>
      <c r="AO35" s="683"/>
      <c r="AP35" s="683"/>
      <c r="AQ35" s="1024"/>
      <c r="AR35" s="683"/>
      <c r="AS35" s="683"/>
      <c r="AT35" s="683"/>
      <c r="AU35" s="683"/>
      <c r="AV35" s="683"/>
      <c r="AW35" s="683"/>
      <c r="AX35" s="683"/>
      <c r="AY35" s="683"/>
      <c r="AZ35" s="683"/>
      <c r="BA35" s="683"/>
      <c r="BB35" s="683"/>
      <c r="BC35" s="683"/>
      <c r="BD35" s="683"/>
      <c r="BE35" s="1024"/>
      <c r="BF35" s="683"/>
      <c r="BG35" s="683"/>
      <c r="BH35" s="683"/>
      <c r="BI35" s="683"/>
      <c r="BJ35" s="683"/>
      <c r="BK35" s="683"/>
      <c r="BL35" s="683"/>
      <c r="BM35" s="683"/>
      <c r="BN35" s="683"/>
      <c r="BO35" s="683"/>
      <c r="BP35" s="683"/>
      <c r="BQ35" s="683"/>
      <c r="BR35" s="683"/>
      <c r="BS35" s="1024"/>
      <c r="BT35" s="683"/>
      <c r="BU35" s="683"/>
      <c r="BV35" s="683"/>
      <c r="BW35" s="683"/>
      <c r="BX35" s="683"/>
      <c r="BY35" s="683"/>
      <c r="BZ35" s="683"/>
      <c r="CA35" s="683"/>
      <c r="CB35" s="683"/>
      <c r="CC35" s="683"/>
      <c r="CD35" s="683"/>
      <c r="CE35" s="683"/>
      <c r="CF35" s="683"/>
      <c r="CG35" s="1024"/>
      <c r="CH35" s="683"/>
      <c r="CI35" s="683"/>
      <c r="CJ35" s="683"/>
      <c r="CK35" s="683"/>
      <c r="CL35" s="683"/>
      <c r="CM35" s="683"/>
      <c r="CN35" s="683"/>
      <c r="CO35" s="683"/>
      <c r="CP35" s="683"/>
      <c r="CQ35" s="683"/>
      <c r="CR35" s="683"/>
      <c r="CS35" s="683"/>
      <c r="CT35" s="683"/>
    </row>
    <row r="36" spans="1:98" x14ac:dyDescent="0.25">
      <c r="A36" s="1024"/>
      <c r="B36" s="683"/>
      <c r="C36" s="683"/>
      <c r="D36" s="683"/>
      <c r="E36" s="683"/>
      <c r="F36" s="683"/>
      <c r="G36" s="683"/>
      <c r="H36" s="683"/>
      <c r="I36" s="683"/>
      <c r="J36" s="683"/>
      <c r="K36" s="683"/>
      <c r="L36" s="683"/>
      <c r="M36" s="683"/>
      <c r="N36" s="683"/>
      <c r="O36" s="1024"/>
      <c r="P36" s="683"/>
      <c r="Q36" s="683"/>
      <c r="R36" s="683"/>
      <c r="S36" s="683"/>
      <c r="T36" s="683"/>
      <c r="U36" s="683"/>
      <c r="V36" s="683"/>
      <c r="W36" s="683"/>
      <c r="X36" s="683"/>
      <c r="Y36" s="683"/>
      <c r="Z36" s="683"/>
      <c r="AA36" s="683"/>
      <c r="AB36" s="683"/>
      <c r="AC36" s="1024"/>
      <c r="AD36" s="683"/>
      <c r="AE36" s="683"/>
      <c r="AF36" s="683"/>
      <c r="AG36" s="683"/>
      <c r="AH36" s="683"/>
      <c r="AI36" s="683"/>
      <c r="AJ36" s="683"/>
      <c r="AK36" s="683"/>
      <c r="AL36" s="683"/>
      <c r="AM36" s="683"/>
      <c r="AN36" s="683"/>
      <c r="AO36" s="683"/>
      <c r="AP36" s="683"/>
      <c r="AQ36" s="1024"/>
      <c r="AR36" s="683"/>
      <c r="AS36" s="683"/>
      <c r="AT36" s="683"/>
      <c r="AU36" s="683"/>
      <c r="AV36" s="683"/>
      <c r="AW36" s="683"/>
      <c r="AX36" s="683"/>
      <c r="AY36" s="683"/>
      <c r="AZ36" s="683"/>
      <c r="BA36" s="683"/>
      <c r="BB36" s="683"/>
      <c r="BC36" s="683"/>
      <c r="BD36" s="683"/>
      <c r="BE36" s="1024"/>
      <c r="BF36" s="683"/>
      <c r="BG36" s="683"/>
      <c r="BH36" s="683"/>
      <c r="BI36" s="683"/>
      <c r="BJ36" s="683"/>
      <c r="BK36" s="683"/>
      <c r="BL36" s="683"/>
      <c r="BM36" s="683"/>
      <c r="BN36" s="683"/>
      <c r="BO36" s="683"/>
      <c r="BP36" s="683"/>
      <c r="BQ36" s="683"/>
      <c r="BR36" s="683"/>
      <c r="BS36" s="1024"/>
      <c r="BT36" s="683"/>
      <c r="BU36" s="683"/>
      <c r="BV36" s="683"/>
      <c r="BW36" s="683"/>
      <c r="BX36" s="683"/>
      <c r="BY36" s="683"/>
      <c r="BZ36" s="683"/>
      <c r="CA36" s="683"/>
      <c r="CB36" s="683"/>
      <c r="CC36" s="683"/>
      <c r="CD36" s="683"/>
      <c r="CE36" s="683"/>
      <c r="CF36" s="683"/>
      <c r="CG36" s="1024"/>
      <c r="CH36" s="683"/>
      <c r="CI36" s="683"/>
      <c r="CJ36" s="683"/>
      <c r="CK36" s="683"/>
      <c r="CL36" s="683"/>
      <c r="CM36" s="683"/>
      <c r="CN36" s="683"/>
      <c r="CO36" s="683"/>
      <c r="CP36" s="683"/>
      <c r="CQ36" s="683"/>
      <c r="CR36" s="683"/>
      <c r="CS36" s="683"/>
      <c r="CT36" s="683"/>
    </row>
    <row r="37" spans="1:98" x14ac:dyDescent="0.25">
      <c r="A37" s="1024"/>
      <c r="B37" s="683"/>
      <c r="C37" s="683"/>
      <c r="D37" s="683"/>
      <c r="E37" s="683"/>
      <c r="F37" s="683"/>
      <c r="G37" s="683"/>
      <c r="H37" s="683"/>
      <c r="I37" s="683"/>
      <c r="J37" s="683"/>
      <c r="K37" s="683"/>
      <c r="L37" s="683"/>
      <c r="M37" s="683"/>
      <c r="N37" s="683"/>
      <c r="O37" s="1024"/>
      <c r="P37" s="683"/>
      <c r="Q37" s="683"/>
      <c r="R37" s="683"/>
      <c r="S37" s="683"/>
      <c r="T37" s="683"/>
      <c r="U37" s="683"/>
      <c r="V37" s="683"/>
      <c r="W37" s="683"/>
      <c r="X37" s="683"/>
      <c r="Y37" s="683"/>
      <c r="Z37" s="683"/>
      <c r="AA37" s="683"/>
      <c r="AB37" s="683"/>
      <c r="AC37" s="1024"/>
      <c r="AD37" s="683"/>
      <c r="AE37" s="683"/>
      <c r="AF37" s="683"/>
      <c r="AG37" s="683"/>
      <c r="AH37" s="683"/>
      <c r="AI37" s="683"/>
      <c r="AJ37" s="683"/>
      <c r="AK37" s="683"/>
      <c r="AL37" s="683"/>
      <c r="AM37" s="683"/>
      <c r="AN37" s="683"/>
      <c r="AO37" s="683"/>
      <c r="AP37" s="683"/>
      <c r="AQ37" s="1024"/>
      <c r="AR37" s="683"/>
      <c r="AS37" s="683"/>
      <c r="AT37" s="683"/>
      <c r="AU37" s="683"/>
      <c r="AV37" s="683"/>
      <c r="AW37" s="683"/>
      <c r="AX37" s="683"/>
      <c r="AY37" s="683"/>
      <c r="AZ37" s="683"/>
      <c r="BA37" s="683"/>
      <c r="BB37" s="683"/>
      <c r="BC37" s="683"/>
      <c r="BD37" s="683"/>
      <c r="BE37" s="1024"/>
      <c r="BF37" s="683"/>
      <c r="BG37" s="683"/>
      <c r="BH37" s="683"/>
      <c r="BI37" s="683"/>
      <c r="BJ37" s="683"/>
      <c r="BK37" s="683"/>
      <c r="BL37" s="683"/>
      <c r="BM37" s="683"/>
      <c r="BN37" s="683"/>
      <c r="BO37" s="683"/>
      <c r="BP37" s="683"/>
      <c r="BQ37" s="683"/>
      <c r="BR37" s="683"/>
      <c r="BS37" s="1024"/>
      <c r="BT37" s="683"/>
      <c r="BU37" s="683"/>
      <c r="BV37" s="683"/>
      <c r="BW37" s="683"/>
      <c r="BX37" s="683"/>
      <c r="BY37" s="683"/>
      <c r="BZ37" s="683"/>
      <c r="CA37" s="683"/>
      <c r="CB37" s="683"/>
      <c r="CC37" s="683"/>
      <c r="CD37" s="683"/>
      <c r="CE37" s="683"/>
      <c r="CF37" s="683"/>
      <c r="CG37" s="1024"/>
      <c r="CH37" s="683"/>
      <c r="CI37" s="683"/>
      <c r="CJ37" s="683"/>
      <c r="CK37" s="683"/>
      <c r="CL37" s="683"/>
      <c r="CM37" s="683"/>
      <c r="CN37" s="683"/>
      <c r="CO37" s="683"/>
      <c r="CP37" s="683"/>
      <c r="CQ37" s="683"/>
      <c r="CR37" s="683"/>
      <c r="CS37" s="683"/>
      <c r="CT37" s="683"/>
    </row>
    <row r="38" spans="1:98" x14ac:dyDescent="0.25">
      <c r="A38" s="1024"/>
      <c r="B38" s="683"/>
      <c r="C38" s="683"/>
      <c r="D38" s="683"/>
      <c r="E38" s="683"/>
      <c r="F38" s="683"/>
      <c r="G38" s="683"/>
      <c r="H38" s="683"/>
      <c r="I38" s="683"/>
      <c r="J38" s="683"/>
      <c r="K38" s="683"/>
      <c r="L38" s="683"/>
      <c r="M38" s="683"/>
      <c r="N38" s="683"/>
      <c r="O38" s="1024"/>
      <c r="P38" s="683"/>
      <c r="Q38" s="683"/>
      <c r="R38" s="683"/>
      <c r="S38" s="683"/>
      <c r="T38" s="683"/>
      <c r="U38" s="683"/>
      <c r="V38" s="683"/>
      <c r="W38" s="683"/>
      <c r="X38" s="683"/>
      <c r="Y38" s="683"/>
      <c r="Z38" s="683"/>
      <c r="AA38" s="683"/>
      <c r="AB38" s="683"/>
      <c r="AC38" s="1024"/>
      <c r="AD38" s="683"/>
      <c r="AE38" s="683"/>
      <c r="AF38" s="683"/>
      <c r="AG38" s="683"/>
      <c r="AH38" s="683"/>
      <c r="AI38" s="683"/>
      <c r="AJ38" s="683"/>
      <c r="AK38" s="683"/>
      <c r="AL38" s="683"/>
      <c r="AM38" s="683"/>
      <c r="AN38" s="683"/>
      <c r="AO38" s="683"/>
      <c r="AP38" s="683"/>
      <c r="AQ38" s="1024"/>
      <c r="AR38" s="683"/>
      <c r="AS38" s="683"/>
      <c r="AT38" s="683"/>
      <c r="AU38" s="683"/>
      <c r="AV38" s="683"/>
      <c r="AW38" s="683"/>
      <c r="AX38" s="683"/>
      <c r="AY38" s="683"/>
      <c r="AZ38" s="683"/>
      <c r="BA38" s="683"/>
      <c r="BB38" s="683"/>
      <c r="BC38" s="683"/>
      <c r="BD38" s="683"/>
      <c r="BE38" s="1024"/>
      <c r="BF38" s="683"/>
      <c r="BG38" s="683"/>
      <c r="BH38" s="683"/>
      <c r="BI38" s="683"/>
      <c r="BJ38" s="683"/>
      <c r="BK38" s="683"/>
      <c r="BL38" s="683"/>
      <c r="BM38" s="683"/>
      <c r="BN38" s="683"/>
      <c r="BO38" s="683"/>
      <c r="BP38" s="683"/>
      <c r="BQ38" s="683"/>
      <c r="BR38" s="683"/>
      <c r="BS38" s="1024"/>
      <c r="BT38" s="683"/>
      <c r="BU38" s="683"/>
      <c r="BV38" s="683"/>
      <c r="BW38" s="683"/>
      <c r="BX38" s="683"/>
      <c r="BY38" s="683"/>
      <c r="BZ38" s="683"/>
      <c r="CA38" s="683"/>
      <c r="CB38" s="683"/>
      <c r="CC38" s="683"/>
      <c r="CD38" s="683"/>
      <c r="CE38" s="683"/>
      <c r="CF38" s="683"/>
      <c r="CG38" s="1024"/>
      <c r="CH38" s="683"/>
      <c r="CI38" s="683"/>
      <c r="CJ38" s="683"/>
      <c r="CK38" s="683"/>
      <c r="CL38" s="683"/>
      <c r="CM38" s="683"/>
      <c r="CN38" s="683"/>
      <c r="CO38" s="683"/>
      <c r="CP38" s="683"/>
      <c r="CQ38" s="683"/>
      <c r="CR38" s="683"/>
      <c r="CS38" s="683"/>
      <c r="CT38" s="683"/>
    </row>
    <row r="39" spans="1:98" x14ac:dyDescent="0.25">
      <c r="A39" s="1024"/>
      <c r="B39" s="683"/>
      <c r="C39" s="683"/>
      <c r="D39" s="683"/>
      <c r="E39" s="683"/>
      <c r="F39" s="683"/>
      <c r="G39" s="683"/>
      <c r="H39" s="683"/>
      <c r="I39" s="683"/>
      <c r="J39" s="683"/>
      <c r="K39" s="683"/>
      <c r="L39" s="683"/>
      <c r="M39" s="683"/>
      <c r="N39" s="683"/>
      <c r="O39" s="1024"/>
      <c r="P39" s="683"/>
      <c r="Q39" s="683"/>
      <c r="R39" s="683"/>
      <c r="S39" s="683"/>
      <c r="T39" s="683"/>
      <c r="U39" s="683"/>
      <c r="V39" s="683"/>
      <c r="W39" s="683"/>
      <c r="X39" s="683"/>
      <c r="Y39" s="683"/>
      <c r="Z39" s="683"/>
      <c r="AA39" s="683"/>
      <c r="AB39" s="683"/>
      <c r="AC39" s="1024"/>
      <c r="AD39" s="683"/>
      <c r="AE39" s="683"/>
      <c r="AF39" s="683"/>
      <c r="AG39" s="683"/>
      <c r="AH39" s="683"/>
      <c r="AI39" s="683"/>
      <c r="AJ39" s="683"/>
      <c r="AK39" s="683"/>
      <c r="AL39" s="683"/>
      <c r="AM39" s="683"/>
      <c r="AN39" s="683"/>
      <c r="AO39" s="683"/>
      <c r="AP39" s="683"/>
      <c r="AQ39" s="1024"/>
      <c r="AR39" s="683"/>
      <c r="AS39" s="683"/>
      <c r="AT39" s="683"/>
      <c r="AU39" s="683"/>
      <c r="AV39" s="683"/>
      <c r="AW39" s="683"/>
      <c r="AX39" s="683"/>
      <c r="AY39" s="683"/>
      <c r="AZ39" s="683"/>
      <c r="BA39" s="683"/>
      <c r="BB39" s="683"/>
      <c r="BC39" s="683"/>
      <c r="BD39" s="683"/>
      <c r="BE39" s="1024"/>
      <c r="BF39" s="683"/>
      <c r="BG39" s="683"/>
      <c r="BH39" s="683"/>
      <c r="BI39" s="683"/>
      <c r="BJ39" s="683"/>
      <c r="BK39" s="683"/>
      <c r="BL39" s="683"/>
      <c r="BM39" s="683"/>
      <c r="BN39" s="683"/>
      <c r="BO39" s="683"/>
      <c r="BP39" s="683"/>
      <c r="BQ39" s="683"/>
      <c r="BR39" s="683"/>
      <c r="BS39" s="1024"/>
      <c r="BT39" s="683"/>
      <c r="BU39" s="683"/>
      <c r="BV39" s="683"/>
      <c r="BW39" s="683"/>
      <c r="BX39" s="683"/>
      <c r="BY39" s="683"/>
      <c r="BZ39" s="683"/>
      <c r="CA39" s="683"/>
      <c r="CB39" s="683"/>
      <c r="CC39" s="683"/>
      <c r="CD39" s="683"/>
      <c r="CE39" s="683"/>
      <c r="CF39" s="683"/>
      <c r="CG39" s="1024"/>
      <c r="CH39" s="683"/>
      <c r="CI39" s="683"/>
      <c r="CJ39" s="683"/>
      <c r="CK39" s="683"/>
      <c r="CL39" s="683"/>
      <c r="CM39" s="683"/>
      <c r="CN39" s="683"/>
      <c r="CO39" s="683"/>
      <c r="CP39" s="683"/>
      <c r="CQ39" s="683"/>
      <c r="CR39" s="683"/>
      <c r="CS39" s="683"/>
      <c r="CT39" s="683"/>
    </row>
    <row r="40" spans="1:98" x14ac:dyDescent="0.25">
      <c r="A40" s="1024"/>
      <c r="B40" s="683"/>
      <c r="C40" s="683"/>
      <c r="D40" s="683"/>
      <c r="E40" s="683"/>
      <c r="F40" s="683"/>
      <c r="G40" s="683"/>
      <c r="H40" s="683"/>
      <c r="I40" s="683"/>
      <c r="J40" s="683"/>
      <c r="K40" s="683"/>
      <c r="L40" s="683"/>
      <c r="M40" s="683"/>
      <c r="N40" s="683"/>
      <c r="O40" s="1024"/>
      <c r="P40" s="683"/>
      <c r="Q40" s="683"/>
      <c r="R40" s="683"/>
      <c r="S40" s="683"/>
      <c r="T40" s="683"/>
      <c r="U40" s="683"/>
      <c r="V40" s="683"/>
      <c r="W40" s="683"/>
      <c r="X40" s="683"/>
      <c r="Y40" s="683"/>
      <c r="Z40" s="683"/>
      <c r="AA40" s="683"/>
      <c r="AB40" s="683"/>
      <c r="AC40" s="1024"/>
      <c r="AD40" s="683"/>
      <c r="AE40" s="683"/>
      <c r="AF40" s="683"/>
      <c r="AG40" s="683"/>
      <c r="AH40" s="683"/>
      <c r="AI40" s="683"/>
      <c r="AJ40" s="683"/>
      <c r="AK40" s="683"/>
      <c r="AL40" s="683"/>
      <c r="AM40" s="683"/>
      <c r="AN40" s="683"/>
      <c r="AO40" s="683"/>
      <c r="AP40" s="683"/>
      <c r="AQ40" s="1024"/>
      <c r="AR40" s="683"/>
      <c r="AS40" s="683"/>
      <c r="AT40" s="683"/>
      <c r="AU40" s="683"/>
      <c r="AV40" s="683"/>
      <c r="AW40" s="683"/>
      <c r="AX40" s="683"/>
      <c r="AY40" s="683"/>
      <c r="AZ40" s="683"/>
      <c r="BA40" s="683"/>
      <c r="BB40" s="683"/>
      <c r="BC40" s="683"/>
      <c r="BD40" s="683"/>
      <c r="BE40" s="1024"/>
      <c r="BF40" s="683"/>
      <c r="BG40" s="683"/>
      <c r="BH40" s="683"/>
      <c r="BI40" s="683"/>
      <c r="BJ40" s="683"/>
      <c r="BK40" s="683"/>
      <c r="BL40" s="683"/>
      <c r="BM40" s="683"/>
      <c r="BN40" s="683"/>
      <c r="BO40" s="683"/>
      <c r="BP40" s="683"/>
      <c r="BQ40" s="683"/>
      <c r="BR40" s="683"/>
      <c r="BS40" s="1024"/>
      <c r="BT40" s="683"/>
      <c r="BU40" s="683"/>
      <c r="BV40" s="683"/>
      <c r="BW40" s="683"/>
      <c r="BX40" s="683"/>
      <c r="BY40" s="683"/>
      <c r="BZ40" s="683"/>
      <c r="CA40" s="683"/>
      <c r="CB40" s="683"/>
      <c r="CC40" s="683"/>
      <c r="CD40" s="683"/>
      <c r="CE40" s="683"/>
      <c r="CF40" s="683"/>
      <c r="CG40" s="1024"/>
      <c r="CH40" s="683"/>
      <c r="CI40" s="683"/>
      <c r="CJ40" s="683"/>
      <c r="CK40" s="683"/>
      <c r="CL40" s="683"/>
      <c r="CM40" s="683"/>
      <c r="CN40" s="683"/>
      <c r="CO40" s="683"/>
      <c r="CP40" s="683"/>
      <c r="CQ40" s="683"/>
      <c r="CR40" s="683"/>
      <c r="CS40" s="683"/>
      <c r="CT40" s="683"/>
    </row>
    <row r="41" spans="1:98" x14ac:dyDescent="0.25">
      <c r="A41" s="1024"/>
      <c r="B41" s="683"/>
      <c r="C41" s="683"/>
      <c r="D41" s="683"/>
      <c r="E41" s="683"/>
      <c r="F41" s="683"/>
      <c r="G41" s="683"/>
      <c r="H41" s="683"/>
      <c r="I41" s="683"/>
      <c r="J41" s="683"/>
      <c r="K41" s="683"/>
      <c r="L41" s="683"/>
      <c r="M41" s="683"/>
      <c r="N41" s="683"/>
      <c r="O41" s="1024"/>
      <c r="P41" s="683"/>
      <c r="Q41" s="683"/>
      <c r="R41" s="683"/>
      <c r="S41" s="683"/>
      <c r="T41" s="683"/>
      <c r="U41" s="683"/>
      <c r="V41" s="683"/>
      <c r="W41" s="683"/>
      <c r="X41" s="683"/>
      <c r="Y41" s="683"/>
      <c r="Z41" s="683"/>
      <c r="AA41" s="683"/>
      <c r="AB41" s="683"/>
      <c r="AC41" s="1024"/>
      <c r="AD41" s="683"/>
      <c r="AE41" s="683"/>
      <c r="AF41" s="683"/>
      <c r="AG41" s="683"/>
      <c r="AH41" s="683"/>
      <c r="AI41" s="683"/>
      <c r="AJ41" s="683"/>
      <c r="AK41" s="683"/>
      <c r="AL41" s="683"/>
      <c r="AM41" s="683"/>
      <c r="AN41" s="683"/>
      <c r="AO41" s="683"/>
      <c r="AP41" s="683"/>
      <c r="AQ41" s="1024"/>
      <c r="AR41" s="683"/>
      <c r="AS41" s="683"/>
      <c r="AT41" s="683"/>
      <c r="AU41" s="683"/>
      <c r="AV41" s="683"/>
      <c r="AW41" s="683"/>
      <c r="AX41" s="683"/>
      <c r="AY41" s="683"/>
      <c r="AZ41" s="683"/>
      <c r="BA41" s="683"/>
      <c r="BB41" s="683"/>
      <c r="BC41" s="683"/>
      <c r="BD41" s="683"/>
      <c r="BE41" s="1024"/>
      <c r="BF41" s="683"/>
      <c r="BG41" s="683"/>
      <c r="BH41" s="683"/>
      <c r="BI41" s="683"/>
      <c r="BJ41" s="683"/>
      <c r="BK41" s="683"/>
      <c r="BL41" s="683"/>
      <c r="BM41" s="683"/>
      <c r="BN41" s="683"/>
      <c r="BO41" s="683"/>
      <c r="BP41" s="683"/>
      <c r="BQ41" s="683"/>
      <c r="BR41" s="683"/>
      <c r="BS41" s="1024"/>
      <c r="BT41" s="683"/>
      <c r="BU41" s="683"/>
      <c r="BV41" s="683"/>
      <c r="BW41" s="683"/>
      <c r="BX41" s="683"/>
      <c r="BY41" s="683"/>
      <c r="BZ41" s="683"/>
      <c r="CA41" s="683"/>
      <c r="CB41" s="683"/>
      <c r="CC41" s="683"/>
      <c r="CD41" s="683"/>
      <c r="CE41" s="683"/>
      <c r="CF41" s="683"/>
      <c r="CG41" s="1024"/>
      <c r="CH41" s="683"/>
      <c r="CI41" s="683"/>
      <c r="CJ41" s="683"/>
      <c r="CK41" s="683"/>
      <c r="CL41" s="683"/>
      <c r="CM41" s="683"/>
      <c r="CN41" s="683"/>
      <c r="CO41" s="683"/>
      <c r="CP41" s="683"/>
      <c r="CQ41" s="683"/>
      <c r="CR41" s="683"/>
      <c r="CS41" s="683"/>
      <c r="CT41" s="683"/>
    </row>
    <row r="42" spans="1:98" x14ac:dyDescent="0.25">
      <c r="A42" s="1024"/>
      <c r="B42" s="683"/>
      <c r="C42" s="683"/>
      <c r="D42" s="683"/>
      <c r="E42" s="683"/>
      <c r="F42" s="683"/>
      <c r="G42" s="683"/>
      <c r="H42" s="683"/>
      <c r="I42" s="683"/>
      <c r="J42" s="683"/>
      <c r="K42" s="683"/>
      <c r="L42" s="683"/>
      <c r="M42" s="683"/>
      <c r="N42" s="683"/>
      <c r="O42" s="1024"/>
      <c r="P42" s="683"/>
      <c r="Q42" s="683"/>
      <c r="R42" s="683"/>
      <c r="S42" s="683"/>
      <c r="T42" s="683"/>
      <c r="U42" s="683"/>
      <c r="V42" s="683"/>
      <c r="W42" s="683"/>
      <c r="X42" s="683"/>
      <c r="Y42" s="683"/>
      <c r="Z42" s="683"/>
      <c r="AA42" s="683"/>
      <c r="AB42" s="683"/>
      <c r="AC42" s="1024"/>
      <c r="AD42" s="683"/>
      <c r="AE42" s="683"/>
      <c r="AF42" s="683"/>
      <c r="AG42" s="683"/>
      <c r="AH42" s="683"/>
      <c r="AI42" s="683"/>
      <c r="AJ42" s="683"/>
      <c r="AK42" s="683"/>
      <c r="AL42" s="683"/>
      <c r="AM42" s="683"/>
      <c r="AN42" s="683"/>
      <c r="AO42" s="683"/>
      <c r="AP42" s="683"/>
      <c r="AQ42" s="1024"/>
      <c r="AR42" s="683"/>
      <c r="AS42" s="683"/>
      <c r="AT42" s="683"/>
      <c r="AU42" s="683"/>
      <c r="AV42" s="683"/>
      <c r="AW42" s="683"/>
      <c r="AX42" s="683"/>
      <c r="AY42" s="683"/>
      <c r="AZ42" s="683"/>
      <c r="BA42" s="683"/>
      <c r="BB42" s="683"/>
      <c r="BC42" s="683"/>
      <c r="BD42" s="683"/>
      <c r="BE42" s="1024"/>
      <c r="BF42" s="683"/>
      <c r="BG42" s="711"/>
      <c r="BH42" s="683"/>
      <c r="BI42" s="683"/>
      <c r="BJ42" s="683"/>
      <c r="BK42" s="683"/>
      <c r="BL42" s="683"/>
      <c r="BM42" s="683"/>
      <c r="BN42" s="683"/>
      <c r="BO42" s="683"/>
      <c r="BP42" s="683"/>
      <c r="BQ42" s="683"/>
      <c r="BR42" s="683"/>
      <c r="BS42" s="1024"/>
      <c r="BT42" s="683"/>
      <c r="BU42" s="683"/>
      <c r="BV42" s="683"/>
      <c r="BW42" s="683"/>
      <c r="BX42" s="683"/>
      <c r="BY42" s="683"/>
      <c r="BZ42" s="683"/>
      <c r="CA42" s="683"/>
      <c r="CB42" s="683"/>
      <c r="CC42" s="683"/>
      <c r="CD42" s="683"/>
      <c r="CE42" s="683"/>
      <c r="CF42" s="683"/>
      <c r="CG42" s="1024"/>
      <c r="CH42" s="683"/>
      <c r="CI42" s="683"/>
      <c r="CJ42" s="683"/>
      <c r="CK42" s="683"/>
      <c r="CL42" s="683"/>
      <c r="CM42" s="683"/>
      <c r="CN42" s="683"/>
      <c r="CO42" s="683"/>
      <c r="CP42" s="683"/>
      <c r="CQ42" s="683"/>
      <c r="CR42" s="683"/>
      <c r="CS42" s="683"/>
      <c r="CT42" s="683"/>
    </row>
    <row r="43" spans="1:98" x14ac:dyDescent="0.25">
      <c r="A43" s="1024"/>
      <c r="B43" s="711" t="s">
        <v>12331</v>
      </c>
      <c r="C43" s="711"/>
      <c r="D43" s="683"/>
      <c r="E43" s="683"/>
      <c r="F43" s="683"/>
      <c r="G43" s="683"/>
      <c r="H43" s="683"/>
      <c r="I43" s="683"/>
      <c r="J43" s="683"/>
      <c r="K43" s="683"/>
      <c r="L43" s="683"/>
      <c r="M43" s="683"/>
      <c r="N43" s="683"/>
      <c r="O43" s="1024"/>
      <c r="P43" s="711" t="s">
        <v>12331</v>
      </c>
      <c r="Q43" s="711"/>
      <c r="R43" s="683"/>
      <c r="S43" s="683"/>
      <c r="T43" s="683"/>
      <c r="U43" s="683"/>
      <c r="V43" s="683"/>
      <c r="W43" s="683"/>
      <c r="X43" s="683"/>
      <c r="Y43" s="683"/>
      <c r="Z43" s="683"/>
      <c r="AA43" s="683"/>
      <c r="AB43" s="683"/>
      <c r="AC43" s="1024"/>
      <c r="AD43" s="711" t="s">
        <v>12331</v>
      </c>
      <c r="AE43" s="711"/>
      <c r="AF43" s="683"/>
      <c r="AG43" s="683"/>
      <c r="AH43" s="683"/>
      <c r="AI43" s="683"/>
      <c r="AJ43" s="683"/>
      <c r="AK43" s="683"/>
      <c r="AL43" s="683"/>
      <c r="AM43" s="683"/>
      <c r="AN43" s="683"/>
      <c r="AO43" s="683"/>
      <c r="AP43" s="683"/>
      <c r="AQ43" s="1024"/>
      <c r="AR43" s="711" t="s">
        <v>12331</v>
      </c>
      <c r="AS43" s="711"/>
      <c r="AT43" s="683"/>
      <c r="AU43" s="683"/>
      <c r="AV43" s="683"/>
      <c r="AW43" s="683"/>
      <c r="AX43" s="683"/>
      <c r="AY43" s="683"/>
      <c r="AZ43" s="683"/>
      <c r="BA43" s="683"/>
      <c r="BB43" s="683"/>
      <c r="BC43" s="683"/>
      <c r="BD43" s="683"/>
      <c r="BE43" s="1024"/>
      <c r="BF43" s="711" t="s">
        <v>12331</v>
      </c>
      <c r="BG43" s="683"/>
      <c r="BH43" s="683"/>
      <c r="BI43" s="683"/>
      <c r="BJ43" s="683"/>
      <c r="BK43" s="683"/>
      <c r="BL43" s="683"/>
      <c r="BM43" s="683"/>
      <c r="BN43" s="683"/>
      <c r="BO43" s="683"/>
      <c r="BP43" s="683"/>
      <c r="BQ43" s="683"/>
      <c r="BR43" s="683"/>
      <c r="BS43" s="1024"/>
      <c r="BT43" s="711" t="s">
        <v>12331</v>
      </c>
      <c r="BU43" s="711"/>
      <c r="BV43" s="683"/>
      <c r="BW43" s="683"/>
      <c r="BX43" s="683"/>
      <c r="BY43" s="683"/>
      <c r="BZ43" s="683"/>
      <c r="CA43" s="683"/>
      <c r="CB43" s="683"/>
      <c r="CC43" s="683"/>
      <c r="CD43" s="683"/>
      <c r="CE43" s="683"/>
      <c r="CF43" s="683"/>
      <c r="CG43" s="1024"/>
      <c r="CH43" s="711" t="s">
        <v>12331</v>
      </c>
      <c r="CI43" s="711"/>
      <c r="CJ43" s="683"/>
      <c r="CK43" s="683"/>
      <c r="CL43" s="683"/>
      <c r="CM43" s="683"/>
      <c r="CN43" s="683"/>
      <c r="CO43" s="683"/>
      <c r="CP43" s="683"/>
      <c r="CQ43" s="683"/>
      <c r="CR43" s="683"/>
      <c r="CS43" s="683"/>
      <c r="CT43" s="683"/>
    </row>
    <row r="44" spans="1:98" x14ac:dyDescent="0.25">
      <c r="A44" s="1024"/>
      <c r="B44" s="683" t="s">
        <v>12340</v>
      </c>
      <c r="C44" s="683"/>
      <c r="D44" s="683"/>
      <c r="E44" s="683"/>
      <c r="F44" s="683"/>
      <c r="G44" s="683"/>
      <c r="H44" s="683"/>
      <c r="I44" s="683"/>
      <c r="J44" s="683"/>
      <c r="K44" s="683"/>
      <c r="L44" s="683"/>
      <c r="M44" s="683"/>
      <c r="N44" s="683"/>
      <c r="O44" s="1024"/>
      <c r="P44" s="683" t="s">
        <v>12340</v>
      </c>
      <c r="Q44" s="683"/>
      <c r="R44" s="683"/>
      <c r="S44" s="683"/>
      <c r="T44" s="683"/>
      <c r="U44" s="683"/>
      <c r="V44" s="683"/>
      <c r="W44" s="683"/>
      <c r="X44" s="683"/>
      <c r="Y44" s="683"/>
      <c r="Z44" s="683"/>
      <c r="AA44" s="683"/>
      <c r="AB44" s="683"/>
      <c r="AC44" s="1024"/>
      <c r="AD44" s="683" t="s">
        <v>12341</v>
      </c>
      <c r="AE44" s="683"/>
      <c r="AF44" s="683"/>
      <c r="AG44" s="683"/>
      <c r="AH44" s="683"/>
      <c r="AI44" s="683"/>
      <c r="AJ44" s="683"/>
      <c r="AK44" s="683"/>
      <c r="AL44" s="683"/>
      <c r="AM44" s="683"/>
      <c r="AN44" s="683"/>
      <c r="AO44" s="683"/>
      <c r="AP44" s="683"/>
      <c r="AQ44" s="1024"/>
      <c r="AR44" s="683" t="s">
        <v>12341</v>
      </c>
      <c r="AS44" s="683"/>
      <c r="AT44" s="683"/>
      <c r="AU44" s="683"/>
      <c r="AV44" s="683"/>
      <c r="AW44" s="683"/>
      <c r="AX44" s="683"/>
      <c r="AY44" s="683"/>
      <c r="AZ44" s="683"/>
      <c r="BA44" s="683"/>
      <c r="BB44" s="683"/>
      <c r="BC44" s="683"/>
      <c r="BD44" s="683"/>
      <c r="BE44" s="1024"/>
      <c r="BF44" s="683" t="s">
        <v>12342</v>
      </c>
      <c r="BG44" s="683"/>
      <c r="BH44" s="683"/>
      <c r="BI44" s="683"/>
      <c r="BJ44" s="683"/>
      <c r="BK44" s="683"/>
      <c r="BL44" s="683"/>
      <c r="BM44" s="683"/>
      <c r="BN44" s="683"/>
      <c r="BO44" s="683"/>
      <c r="BP44" s="683"/>
      <c r="BQ44" s="683"/>
      <c r="BR44" s="683"/>
      <c r="BS44" s="1024"/>
      <c r="BT44" s="683" t="s">
        <v>12343</v>
      </c>
      <c r="BU44" s="683"/>
      <c r="BV44" s="683"/>
      <c r="BW44" s="683"/>
      <c r="BX44" s="683"/>
      <c r="BY44" s="683"/>
      <c r="BZ44" s="683"/>
      <c r="CA44" s="683"/>
      <c r="CB44" s="683"/>
      <c r="CC44" s="683"/>
      <c r="CD44" s="683"/>
      <c r="CE44" s="683"/>
      <c r="CF44" s="683"/>
      <c r="CG44" s="1024"/>
      <c r="CH44" s="683" t="s">
        <v>12343</v>
      </c>
      <c r="CI44" s="683"/>
      <c r="CJ44" s="683"/>
      <c r="CK44" s="683"/>
      <c r="CL44" s="683"/>
      <c r="CM44" s="683"/>
      <c r="CN44" s="683"/>
      <c r="CO44" s="683"/>
      <c r="CP44" s="683"/>
      <c r="CQ44" s="683"/>
      <c r="CR44" s="683"/>
      <c r="CS44" s="683"/>
      <c r="CT44" s="683"/>
    </row>
    <row r="45" spans="1:98" x14ac:dyDescent="0.25">
      <c r="A45" s="1024"/>
      <c r="B45" s="683" t="s">
        <v>12344</v>
      </c>
      <c r="C45" s="683"/>
      <c r="D45" s="683"/>
      <c r="E45" s="683"/>
      <c r="F45" s="683"/>
      <c r="G45" s="683"/>
      <c r="H45" s="683"/>
      <c r="I45" s="683"/>
      <c r="J45" s="683"/>
      <c r="K45" s="683"/>
      <c r="L45" s="683"/>
      <c r="M45" s="683"/>
      <c r="N45" s="683"/>
      <c r="O45" s="1024"/>
      <c r="P45" s="683" t="s">
        <v>12344</v>
      </c>
      <c r="Q45" s="683"/>
      <c r="R45" s="683"/>
      <c r="S45" s="683"/>
      <c r="T45" s="683"/>
      <c r="U45" s="683"/>
      <c r="V45" s="683"/>
      <c r="W45" s="683"/>
      <c r="X45" s="683"/>
      <c r="Y45" s="683"/>
      <c r="Z45" s="683"/>
      <c r="AA45" s="683"/>
      <c r="AB45" s="683"/>
      <c r="AC45" s="1024"/>
      <c r="AD45" s="683" t="s">
        <v>12345</v>
      </c>
      <c r="AE45" s="683"/>
      <c r="AF45" s="683"/>
      <c r="AG45" s="683"/>
      <c r="AH45" s="683"/>
      <c r="AI45" s="683"/>
      <c r="AJ45" s="683"/>
      <c r="AK45" s="683"/>
      <c r="AL45" s="683"/>
      <c r="AM45" s="683"/>
      <c r="AN45" s="683"/>
      <c r="AO45" s="683"/>
      <c r="AP45" s="683"/>
      <c r="AQ45" s="1024"/>
      <c r="AR45" s="683" t="s">
        <v>12346</v>
      </c>
      <c r="AS45" s="683"/>
      <c r="AT45" s="683"/>
      <c r="AU45" s="683"/>
      <c r="AV45" s="683"/>
      <c r="AW45" s="683"/>
      <c r="AX45" s="683"/>
      <c r="AY45" s="683"/>
      <c r="AZ45" s="683"/>
      <c r="BA45" s="683"/>
      <c r="BB45" s="683"/>
      <c r="BC45" s="683"/>
      <c r="BD45" s="683"/>
      <c r="BE45" s="1024"/>
      <c r="BF45" s="683" t="s">
        <v>12347</v>
      </c>
      <c r="BG45" s="683"/>
      <c r="BH45" s="683"/>
      <c r="BI45" s="683"/>
      <c r="BJ45" s="683"/>
      <c r="BK45" s="683"/>
      <c r="BL45" s="683"/>
      <c r="BM45" s="683"/>
      <c r="BN45" s="683"/>
      <c r="BO45" s="683"/>
      <c r="BP45" s="683"/>
      <c r="BQ45" s="683"/>
      <c r="BR45" s="683"/>
      <c r="BS45" s="1024"/>
      <c r="BT45" s="683" t="s">
        <v>12348</v>
      </c>
      <c r="BU45" s="683"/>
      <c r="BV45" s="683"/>
      <c r="BW45" s="683"/>
      <c r="BX45" s="683"/>
      <c r="BY45" s="683"/>
      <c r="BZ45" s="683"/>
      <c r="CA45" s="683"/>
      <c r="CB45" s="683"/>
      <c r="CC45" s="683"/>
      <c r="CD45" s="683"/>
      <c r="CE45" s="683"/>
      <c r="CF45" s="683"/>
      <c r="CG45" s="1024"/>
      <c r="CH45" s="683" t="s">
        <v>12348</v>
      </c>
      <c r="CI45" s="683"/>
      <c r="CJ45" s="683"/>
      <c r="CK45" s="683"/>
      <c r="CL45" s="683"/>
      <c r="CM45" s="683"/>
      <c r="CN45" s="683"/>
      <c r="CO45" s="683"/>
      <c r="CP45" s="683"/>
      <c r="CQ45" s="683"/>
      <c r="CR45" s="683"/>
      <c r="CS45" s="683"/>
      <c r="CT45" s="683"/>
    </row>
    <row r="46" spans="1:98" ht="15.75" thickBot="1" x14ac:dyDescent="0.3">
      <c r="A46" s="1025"/>
      <c r="B46" s="683" t="s">
        <v>12349</v>
      </c>
      <c r="C46" s="683"/>
      <c r="D46" s="683"/>
      <c r="E46" s="683"/>
      <c r="F46" s="683"/>
      <c r="G46" s="683"/>
      <c r="H46" s="683"/>
      <c r="I46" s="683"/>
      <c r="J46" s="683"/>
      <c r="K46" s="683"/>
      <c r="L46" s="683"/>
      <c r="M46" s="683"/>
      <c r="N46" s="683"/>
      <c r="O46" s="1025"/>
      <c r="P46" s="683" t="s">
        <v>12350</v>
      </c>
      <c r="Q46" s="683"/>
      <c r="R46" s="683"/>
      <c r="S46" s="683"/>
      <c r="T46" s="683"/>
      <c r="U46" s="683"/>
      <c r="V46" s="683"/>
      <c r="W46" s="683"/>
      <c r="X46" s="683"/>
      <c r="Y46" s="683"/>
      <c r="Z46" s="683"/>
      <c r="AA46" s="683"/>
      <c r="AB46" s="683"/>
      <c r="AC46" s="1025"/>
      <c r="AD46" s="683"/>
      <c r="AE46" s="683"/>
      <c r="AF46" s="683"/>
      <c r="AG46" s="683"/>
      <c r="AH46" s="683"/>
      <c r="AI46" s="683"/>
      <c r="AJ46" s="683"/>
      <c r="AK46" s="683"/>
      <c r="AL46" s="683"/>
      <c r="AM46" s="683"/>
      <c r="AN46" s="683"/>
      <c r="AO46" s="683"/>
      <c r="AP46" s="683"/>
      <c r="AQ46" s="1025"/>
      <c r="AR46" s="683"/>
      <c r="AS46" s="683"/>
      <c r="AT46" s="683"/>
      <c r="AU46" s="683"/>
      <c r="AV46" s="683"/>
      <c r="AW46" s="683"/>
      <c r="AX46" s="683"/>
      <c r="AY46" s="683"/>
      <c r="AZ46" s="683"/>
      <c r="BA46" s="683"/>
      <c r="BB46" s="683"/>
      <c r="BC46" s="683"/>
      <c r="BD46" s="683"/>
      <c r="BE46" s="1025"/>
      <c r="BF46" s="683" t="s">
        <v>12351</v>
      </c>
      <c r="BG46" s="683"/>
      <c r="BH46" s="683"/>
      <c r="BI46" s="683"/>
      <c r="BJ46" s="683"/>
      <c r="BK46" s="683"/>
      <c r="BL46" s="683"/>
      <c r="BM46" s="683"/>
      <c r="BN46" s="683"/>
      <c r="BO46" s="683"/>
      <c r="BP46" s="683"/>
      <c r="BQ46" s="683"/>
      <c r="BR46" s="683"/>
      <c r="BS46" s="1025"/>
      <c r="BT46" s="683"/>
      <c r="BU46" s="683"/>
      <c r="BV46" s="683"/>
      <c r="BW46" s="683"/>
      <c r="BX46" s="683"/>
      <c r="BY46" s="683"/>
      <c r="BZ46" s="683"/>
      <c r="CA46" s="683"/>
      <c r="CB46" s="683"/>
      <c r="CC46" s="683"/>
      <c r="CD46" s="683"/>
      <c r="CE46" s="683"/>
      <c r="CF46" s="683"/>
      <c r="CG46" s="1025"/>
      <c r="CH46" s="683"/>
      <c r="CI46" s="683"/>
      <c r="CJ46" s="683"/>
      <c r="CK46" s="683"/>
      <c r="CL46" s="683"/>
      <c r="CM46" s="683"/>
      <c r="CN46" s="683"/>
      <c r="CO46" s="683"/>
      <c r="CP46" s="683"/>
      <c r="CQ46" s="683"/>
      <c r="CR46" s="683"/>
      <c r="CS46" s="683"/>
      <c r="CT46" s="683"/>
    </row>
    <row r="47" spans="1:98" ht="15.75" thickBot="1" x14ac:dyDescent="0.3">
      <c r="A47" s="715"/>
      <c r="B47" s="715"/>
      <c r="C47" s="715"/>
      <c r="D47" s="715"/>
      <c r="E47" s="715"/>
      <c r="F47" s="715"/>
      <c r="G47" s="715"/>
      <c r="H47" s="715"/>
      <c r="I47" s="715"/>
      <c r="J47" s="715"/>
      <c r="K47" s="715"/>
      <c r="L47" s="715"/>
      <c r="M47" s="715"/>
      <c r="N47" s="715"/>
      <c r="O47" s="715"/>
      <c r="P47" s="715"/>
      <c r="Q47" s="715"/>
      <c r="R47" s="715"/>
      <c r="S47" s="715"/>
      <c r="T47" s="715"/>
      <c r="U47" s="715"/>
      <c r="V47" s="715"/>
      <c r="W47" s="715"/>
      <c r="X47" s="715"/>
      <c r="Y47" s="715"/>
      <c r="Z47" s="715"/>
      <c r="AA47" s="715"/>
      <c r="AB47" s="715"/>
      <c r="AC47" s="715"/>
      <c r="AQ47" s="715"/>
      <c r="AR47" s="715"/>
      <c r="AS47" s="715"/>
      <c r="AT47" s="715"/>
      <c r="AU47" s="715"/>
      <c r="AV47" s="715"/>
      <c r="AW47" s="715"/>
      <c r="AX47" s="715"/>
      <c r="AY47" s="715"/>
      <c r="AZ47" s="715"/>
      <c r="BA47" s="715"/>
      <c r="BB47" s="715"/>
      <c r="BC47" s="715"/>
      <c r="BD47" s="715"/>
      <c r="BE47" s="715"/>
      <c r="BF47" s="715"/>
      <c r="BG47" s="715"/>
      <c r="BH47" s="715"/>
      <c r="BI47" s="715"/>
      <c r="BJ47" s="715"/>
      <c r="BK47" s="715"/>
      <c r="BL47" s="715"/>
      <c r="BM47" s="715"/>
      <c r="BN47" s="715"/>
      <c r="BO47" s="715"/>
      <c r="BP47" s="715"/>
      <c r="BQ47" s="715"/>
      <c r="BR47" s="715"/>
      <c r="BS47" s="715"/>
      <c r="BT47" s="715"/>
      <c r="BU47" s="715"/>
      <c r="BV47" s="715"/>
      <c r="BW47" s="715"/>
      <c r="BX47" s="715"/>
      <c r="BY47" s="715"/>
      <c r="BZ47" s="715"/>
      <c r="CA47" s="715"/>
      <c r="CB47" s="715"/>
      <c r="CC47" s="715"/>
      <c r="CD47" s="715"/>
      <c r="CE47" s="715"/>
      <c r="CF47" s="715"/>
      <c r="CG47" s="715"/>
      <c r="CH47" s="715"/>
      <c r="CI47" s="715"/>
      <c r="CJ47" s="715"/>
      <c r="CK47" s="715"/>
      <c r="CL47" s="715"/>
      <c r="CM47" s="715"/>
      <c r="CN47" s="715"/>
      <c r="CO47" s="715"/>
      <c r="CP47" s="715"/>
      <c r="CQ47" s="715"/>
      <c r="CR47" s="715"/>
      <c r="CS47" s="715"/>
      <c r="CT47" s="715"/>
    </row>
    <row r="48" spans="1:98" x14ac:dyDescent="0.25">
      <c r="A48" s="1023" t="s">
        <v>12352</v>
      </c>
      <c r="B48" s="710" t="s">
        <v>12352</v>
      </c>
      <c r="C48" s="683"/>
      <c r="D48" s="683"/>
      <c r="E48" s="683"/>
      <c r="F48" s="683"/>
      <c r="G48" s="683"/>
      <c r="H48" s="683"/>
      <c r="I48" s="683"/>
      <c r="J48" s="683"/>
      <c r="K48" s="683"/>
      <c r="L48" s="683"/>
      <c r="M48" s="683"/>
      <c r="N48" s="683"/>
      <c r="O48" s="1023" t="s">
        <v>12352</v>
      </c>
      <c r="P48" s="710" t="s">
        <v>12352</v>
      </c>
      <c r="Q48" s="683"/>
      <c r="R48" s="683"/>
      <c r="S48" s="683"/>
      <c r="T48" s="683"/>
      <c r="U48" s="683"/>
      <c r="V48" s="683"/>
      <c r="W48" s="683"/>
      <c r="X48" s="683"/>
      <c r="Y48" s="683"/>
      <c r="Z48" s="683"/>
      <c r="AA48" s="683"/>
      <c r="AB48" s="683"/>
      <c r="AC48" s="1023" t="s">
        <v>12352</v>
      </c>
      <c r="AD48" s="710" t="s">
        <v>12352</v>
      </c>
      <c r="AE48" s="683"/>
      <c r="AF48" s="683"/>
      <c r="AG48" s="683"/>
      <c r="AH48" s="683"/>
      <c r="AI48" s="683"/>
      <c r="AJ48" s="683"/>
      <c r="AK48" s="683"/>
      <c r="AL48" s="683"/>
      <c r="AM48" s="683"/>
      <c r="AN48" s="683"/>
      <c r="AO48" s="683"/>
      <c r="AP48" s="683"/>
      <c r="AQ48" s="1023" t="s">
        <v>12352</v>
      </c>
      <c r="AR48" s="710" t="s">
        <v>12352</v>
      </c>
      <c r="AS48" s="683"/>
      <c r="AT48" s="683"/>
      <c r="AU48" s="683"/>
      <c r="AV48" s="683"/>
      <c r="AW48" s="683"/>
      <c r="AX48" s="683"/>
      <c r="AY48" s="683"/>
      <c r="AZ48" s="683"/>
      <c r="BA48" s="683"/>
      <c r="BB48" s="683"/>
      <c r="BC48" s="683"/>
      <c r="BD48" s="683"/>
      <c r="BE48" s="1023" t="s">
        <v>12352</v>
      </c>
      <c r="BF48" s="710" t="s">
        <v>12352</v>
      </c>
      <c r="BG48" s="683"/>
      <c r="BH48" s="683"/>
      <c r="BI48" s="683"/>
      <c r="BJ48" s="683"/>
      <c r="BK48" s="683"/>
      <c r="BL48" s="683"/>
      <c r="BM48" s="683"/>
      <c r="BN48" s="683"/>
      <c r="BO48" s="683"/>
      <c r="BP48" s="683"/>
      <c r="BQ48" s="683"/>
      <c r="BR48" s="683"/>
      <c r="BS48" s="1023" t="s">
        <v>12352</v>
      </c>
      <c r="BT48" s="710" t="s">
        <v>12352</v>
      </c>
      <c r="BU48" s="683"/>
      <c r="BV48" s="683"/>
      <c r="BW48" s="683"/>
      <c r="BX48" s="683"/>
      <c r="BY48" s="683"/>
      <c r="BZ48" s="683"/>
      <c r="CA48" s="683"/>
      <c r="CB48" s="683"/>
      <c r="CC48" s="683"/>
      <c r="CD48" s="683"/>
      <c r="CE48" s="683"/>
      <c r="CF48" s="683"/>
      <c r="CG48" s="1023" t="s">
        <v>12352</v>
      </c>
    </row>
    <row r="49" spans="1:85" x14ac:dyDescent="0.25">
      <c r="A49" s="1024"/>
      <c r="B49" s="683"/>
      <c r="C49" s="683"/>
      <c r="D49" s="683"/>
      <c r="E49" s="683"/>
      <c r="F49" s="683"/>
      <c r="G49" s="683"/>
      <c r="H49" s="683"/>
      <c r="I49" s="683"/>
      <c r="J49" s="683"/>
      <c r="K49" s="683"/>
      <c r="L49" s="683"/>
      <c r="M49" s="683"/>
      <c r="N49" s="683"/>
      <c r="O49" s="1024"/>
      <c r="P49" s="683"/>
      <c r="Q49" s="683"/>
      <c r="R49" s="683"/>
      <c r="S49" s="683"/>
      <c r="T49" s="683"/>
      <c r="U49" s="683"/>
      <c r="V49" s="683"/>
      <c r="W49" s="683"/>
      <c r="X49" s="683"/>
      <c r="Y49" s="683"/>
      <c r="Z49" s="683"/>
      <c r="AA49" s="683"/>
      <c r="AB49" s="683"/>
      <c r="AC49" s="1024"/>
      <c r="AD49" s="683"/>
      <c r="AE49" s="683"/>
      <c r="AF49" s="683"/>
      <c r="AG49" s="683"/>
      <c r="AH49" s="683"/>
      <c r="AI49" s="683"/>
      <c r="AJ49" s="683"/>
      <c r="AK49" s="683"/>
      <c r="AL49" s="683"/>
      <c r="AM49" s="683"/>
      <c r="AN49" s="683"/>
      <c r="AO49" s="683"/>
      <c r="AP49" s="683"/>
      <c r="AQ49" s="1024"/>
      <c r="AR49" s="683"/>
      <c r="AS49" s="683"/>
      <c r="AT49" s="683"/>
      <c r="AU49" s="683"/>
      <c r="AV49" s="683"/>
      <c r="AW49" s="683"/>
      <c r="AX49" s="683"/>
      <c r="AY49" s="683"/>
      <c r="AZ49" s="683"/>
      <c r="BA49" s="683"/>
      <c r="BB49" s="683"/>
      <c r="BC49" s="683"/>
      <c r="BD49" s="683"/>
      <c r="BE49" s="1024"/>
      <c r="BF49" s="683"/>
      <c r="BG49" s="683"/>
      <c r="BH49" s="683"/>
      <c r="BI49" s="683"/>
      <c r="BJ49" s="683"/>
      <c r="BK49" s="683"/>
      <c r="BL49" s="683"/>
      <c r="BM49" s="683"/>
      <c r="BN49" s="683"/>
      <c r="BO49" s="683"/>
      <c r="BP49" s="683"/>
      <c r="BQ49" s="683"/>
      <c r="BR49" s="683"/>
      <c r="BS49" s="1024"/>
      <c r="BT49" s="683"/>
      <c r="BU49" s="683"/>
      <c r="BV49" s="683"/>
      <c r="BW49" s="683"/>
      <c r="BX49" s="683"/>
      <c r="BY49" s="683"/>
      <c r="BZ49" s="683"/>
      <c r="CA49" s="683"/>
      <c r="CB49" s="683"/>
      <c r="CC49" s="683"/>
      <c r="CD49" s="683"/>
      <c r="CE49" s="683"/>
      <c r="CF49" s="683"/>
      <c r="CG49" s="1024"/>
    </row>
    <row r="50" spans="1:85" x14ac:dyDescent="0.25">
      <c r="A50" s="1024"/>
      <c r="B50" s="683"/>
      <c r="C50" s="683"/>
      <c r="D50" s="683"/>
      <c r="E50" s="683"/>
      <c r="F50" s="683"/>
      <c r="G50" s="683"/>
      <c r="H50" s="683"/>
      <c r="I50" s="683"/>
      <c r="J50" s="683"/>
      <c r="K50" s="683"/>
      <c r="L50" s="683"/>
      <c r="M50" s="683"/>
      <c r="N50" s="683"/>
      <c r="O50" s="1024"/>
      <c r="P50" s="683"/>
      <c r="Q50" s="683"/>
      <c r="R50" s="683"/>
      <c r="S50" s="683"/>
      <c r="T50" s="683"/>
      <c r="U50" s="683"/>
      <c r="V50" s="683"/>
      <c r="W50" s="683"/>
      <c r="X50" s="683"/>
      <c r="Y50" s="683"/>
      <c r="Z50" s="683"/>
      <c r="AA50" s="683"/>
      <c r="AB50" s="683"/>
      <c r="AC50" s="1024"/>
      <c r="AD50" s="683"/>
      <c r="AE50" s="683"/>
      <c r="AF50" s="683"/>
      <c r="AG50" s="683"/>
      <c r="AH50" s="683"/>
      <c r="AI50" s="683"/>
      <c r="AJ50" s="683"/>
      <c r="AK50" s="683"/>
      <c r="AL50" s="683"/>
      <c r="AM50" s="683"/>
      <c r="AN50" s="683"/>
      <c r="AO50" s="683"/>
      <c r="AP50" s="683"/>
      <c r="AQ50" s="1024"/>
      <c r="AR50" s="683"/>
      <c r="AS50" s="683"/>
      <c r="AT50" s="683"/>
      <c r="AU50" s="683"/>
      <c r="AV50" s="683"/>
      <c r="AW50" s="683"/>
      <c r="AX50" s="683"/>
      <c r="AY50" s="683"/>
      <c r="AZ50" s="683"/>
      <c r="BA50" s="683"/>
      <c r="BB50" s="683"/>
      <c r="BC50" s="683"/>
      <c r="BD50" s="683"/>
      <c r="BE50" s="1024"/>
      <c r="BF50" s="683"/>
      <c r="BG50" s="683"/>
      <c r="BH50" s="683"/>
      <c r="BI50" s="683"/>
      <c r="BJ50" s="683"/>
      <c r="BK50" s="683"/>
      <c r="BL50" s="683"/>
      <c r="BM50" s="683"/>
      <c r="BN50" s="683"/>
      <c r="BO50" s="683"/>
      <c r="BP50" s="683"/>
      <c r="BQ50" s="683"/>
      <c r="BR50" s="683"/>
      <c r="BS50" s="1024"/>
      <c r="BT50" s="683"/>
      <c r="BU50" s="683"/>
      <c r="BV50" s="683"/>
      <c r="BW50" s="683"/>
      <c r="BX50" s="683"/>
      <c r="BY50" s="683"/>
      <c r="BZ50" s="683"/>
      <c r="CA50" s="683"/>
      <c r="CB50" s="683"/>
      <c r="CC50" s="683"/>
      <c r="CD50" s="683"/>
      <c r="CE50" s="683"/>
      <c r="CF50" s="683"/>
      <c r="CG50" s="1024"/>
    </row>
    <row r="51" spans="1:85" x14ac:dyDescent="0.25">
      <c r="A51" s="1024"/>
      <c r="B51" s="683"/>
      <c r="C51" s="683"/>
      <c r="D51" s="683"/>
      <c r="E51" s="683"/>
      <c r="F51" s="683"/>
      <c r="G51" s="683"/>
      <c r="H51" s="683"/>
      <c r="I51" s="683"/>
      <c r="J51" s="683"/>
      <c r="K51" s="683"/>
      <c r="L51" s="683"/>
      <c r="M51" s="683"/>
      <c r="N51" s="683"/>
      <c r="O51" s="1024"/>
      <c r="P51" s="683"/>
      <c r="Q51" s="683"/>
      <c r="R51" s="683"/>
      <c r="S51" s="683"/>
      <c r="T51" s="683"/>
      <c r="U51" s="683"/>
      <c r="V51" s="683"/>
      <c r="W51" s="683"/>
      <c r="X51" s="683"/>
      <c r="Y51" s="683"/>
      <c r="Z51" s="683"/>
      <c r="AA51" s="683"/>
      <c r="AB51" s="683"/>
      <c r="AC51" s="1024"/>
      <c r="AD51" s="683"/>
      <c r="AE51" s="683"/>
      <c r="AF51" s="683"/>
      <c r="AG51" s="683"/>
      <c r="AH51" s="683"/>
      <c r="AI51" s="683"/>
      <c r="AJ51" s="683"/>
      <c r="AK51" s="683"/>
      <c r="AL51" s="683"/>
      <c r="AM51" s="683"/>
      <c r="AN51" s="683"/>
      <c r="AO51" s="683"/>
      <c r="AP51" s="683"/>
      <c r="AQ51" s="1024"/>
      <c r="AR51" s="683"/>
      <c r="AS51" s="683"/>
      <c r="AT51" s="683"/>
      <c r="AU51" s="683"/>
      <c r="AV51" s="683"/>
      <c r="AW51" s="683"/>
      <c r="AX51" s="683"/>
      <c r="AY51" s="683"/>
      <c r="AZ51" s="683"/>
      <c r="BA51" s="683"/>
      <c r="BB51" s="683"/>
      <c r="BC51" s="683"/>
      <c r="BD51" s="683"/>
      <c r="BE51" s="1024"/>
      <c r="BF51" s="683"/>
      <c r="BG51" s="683"/>
      <c r="BH51" s="683"/>
      <c r="BI51" s="683"/>
      <c r="BJ51" s="683"/>
      <c r="BK51" s="683"/>
      <c r="BL51" s="683"/>
      <c r="BM51" s="683"/>
      <c r="BN51" s="683"/>
      <c r="BO51" s="683"/>
      <c r="BP51" s="683"/>
      <c r="BQ51" s="683"/>
      <c r="BR51" s="683"/>
      <c r="BS51" s="1024"/>
      <c r="BT51" s="683"/>
      <c r="BU51" s="683"/>
      <c r="BV51" s="683"/>
      <c r="BW51" s="683"/>
      <c r="BX51" s="683"/>
      <c r="BY51" s="683"/>
      <c r="BZ51" s="683"/>
      <c r="CA51" s="683"/>
      <c r="CB51" s="683"/>
      <c r="CC51" s="683"/>
      <c r="CD51" s="683"/>
      <c r="CE51" s="683"/>
      <c r="CF51" s="683"/>
      <c r="CG51" s="1024"/>
    </row>
    <row r="52" spans="1:85" x14ac:dyDescent="0.25">
      <c r="A52" s="1024"/>
      <c r="B52" s="683"/>
      <c r="C52" s="683"/>
      <c r="D52" s="683"/>
      <c r="E52" s="683"/>
      <c r="F52" s="683"/>
      <c r="G52" s="683"/>
      <c r="H52" s="683"/>
      <c r="I52" s="683"/>
      <c r="J52" s="683"/>
      <c r="K52" s="683"/>
      <c r="L52" s="683"/>
      <c r="M52" s="683"/>
      <c r="N52" s="683"/>
      <c r="O52" s="1024"/>
      <c r="P52" s="683"/>
      <c r="Q52" s="683"/>
      <c r="R52" s="683"/>
      <c r="S52" s="683"/>
      <c r="T52" s="683"/>
      <c r="U52" s="683"/>
      <c r="V52" s="683"/>
      <c r="W52" s="683"/>
      <c r="X52" s="683"/>
      <c r="Y52" s="683"/>
      <c r="Z52" s="683"/>
      <c r="AA52" s="683"/>
      <c r="AB52" s="683"/>
      <c r="AC52" s="1024"/>
      <c r="AD52" s="683"/>
      <c r="AE52" s="683"/>
      <c r="AF52" s="683"/>
      <c r="AG52" s="683"/>
      <c r="AH52" s="683"/>
      <c r="AI52" s="683"/>
      <c r="AJ52" s="683"/>
      <c r="AK52" s="683"/>
      <c r="AL52" s="683"/>
      <c r="AM52" s="683"/>
      <c r="AN52" s="683"/>
      <c r="AO52" s="683"/>
      <c r="AP52" s="683"/>
      <c r="AQ52" s="1024"/>
      <c r="AR52" s="683"/>
      <c r="AS52" s="683"/>
      <c r="AT52" s="683"/>
      <c r="AU52" s="683"/>
      <c r="AV52" s="683"/>
      <c r="AW52" s="683"/>
      <c r="AX52" s="683"/>
      <c r="AY52" s="683"/>
      <c r="AZ52" s="683"/>
      <c r="BA52" s="683"/>
      <c r="BB52" s="683"/>
      <c r="BC52" s="683"/>
      <c r="BD52" s="683"/>
      <c r="BE52" s="1024"/>
      <c r="BF52" s="683"/>
      <c r="BG52" s="683"/>
      <c r="BH52" s="683"/>
      <c r="BI52" s="683"/>
      <c r="BJ52" s="683"/>
      <c r="BK52" s="683"/>
      <c r="BL52" s="683"/>
      <c r="BM52" s="683"/>
      <c r="BN52" s="683"/>
      <c r="BO52" s="683"/>
      <c r="BP52" s="683"/>
      <c r="BQ52" s="683"/>
      <c r="BR52" s="683"/>
      <c r="BS52" s="1024"/>
      <c r="BT52" s="683"/>
      <c r="BU52" s="683"/>
      <c r="BV52" s="683"/>
      <c r="BW52" s="683"/>
      <c r="BX52" s="683"/>
      <c r="BY52" s="683"/>
      <c r="BZ52" s="683"/>
      <c r="CA52" s="683"/>
      <c r="CB52" s="683"/>
      <c r="CC52" s="683"/>
      <c r="CD52" s="683"/>
      <c r="CE52" s="683"/>
      <c r="CF52" s="683"/>
      <c r="CG52" s="1024"/>
    </row>
    <row r="53" spans="1:85" x14ac:dyDescent="0.25">
      <c r="A53" s="1024"/>
      <c r="B53" s="683"/>
      <c r="C53" s="683"/>
      <c r="D53" s="683"/>
      <c r="E53" s="683"/>
      <c r="F53" s="683"/>
      <c r="G53" s="683"/>
      <c r="H53" s="683"/>
      <c r="I53" s="683"/>
      <c r="J53" s="683"/>
      <c r="K53" s="683"/>
      <c r="L53" s="683"/>
      <c r="M53" s="683"/>
      <c r="N53" s="683"/>
      <c r="O53" s="1024"/>
      <c r="P53" s="683"/>
      <c r="Q53" s="683"/>
      <c r="R53" s="683"/>
      <c r="S53" s="683"/>
      <c r="T53" s="683"/>
      <c r="U53" s="683"/>
      <c r="V53" s="683"/>
      <c r="W53" s="683"/>
      <c r="X53" s="683"/>
      <c r="Y53" s="683"/>
      <c r="Z53" s="683"/>
      <c r="AA53" s="683"/>
      <c r="AB53" s="683"/>
      <c r="AC53" s="1024"/>
      <c r="AD53" s="683"/>
      <c r="AE53" s="683"/>
      <c r="AF53" s="683"/>
      <c r="AG53" s="683"/>
      <c r="AH53" s="683"/>
      <c r="AI53" s="683"/>
      <c r="AJ53" s="683"/>
      <c r="AK53" s="683"/>
      <c r="AL53" s="683"/>
      <c r="AM53" s="683"/>
      <c r="AN53" s="683"/>
      <c r="AO53" s="683"/>
      <c r="AP53" s="683"/>
      <c r="AQ53" s="1024"/>
      <c r="AR53" s="683"/>
      <c r="AS53" s="683"/>
      <c r="AT53" s="683"/>
      <c r="AU53" s="683"/>
      <c r="AV53" s="683"/>
      <c r="AW53" s="683"/>
      <c r="AX53" s="683"/>
      <c r="AY53" s="683"/>
      <c r="AZ53" s="683"/>
      <c r="BA53" s="683"/>
      <c r="BB53" s="683"/>
      <c r="BC53" s="683"/>
      <c r="BD53" s="683"/>
      <c r="BE53" s="1024"/>
      <c r="BF53" s="683"/>
      <c r="BG53" s="683"/>
      <c r="BH53" s="683"/>
      <c r="BI53" s="683"/>
      <c r="BJ53" s="683"/>
      <c r="BK53" s="683"/>
      <c r="BL53" s="683"/>
      <c r="BM53" s="683"/>
      <c r="BN53" s="683"/>
      <c r="BO53" s="683"/>
      <c r="BP53" s="683"/>
      <c r="BQ53" s="683"/>
      <c r="BR53" s="683"/>
      <c r="BS53" s="1024"/>
      <c r="BT53" s="683"/>
      <c r="BU53" s="683"/>
      <c r="BV53" s="683"/>
      <c r="BW53" s="683"/>
      <c r="BX53" s="683"/>
      <c r="BY53" s="683"/>
      <c r="BZ53" s="683"/>
      <c r="CA53" s="683"/>
      <c r="CB53" s="683"/>
      <c r="CC53" s="683"/>
      <c r="CD53" s="683"/>
      <c r="CE53" s="683"/>
      <c r="CF53" s="683"/>
      <c r="CG53" s="1024"/>
    </row>
    <row r="54" spans="1:85" x14ac:dyDescent="0.25">
      <c r="A54" s="1024"/>
      <c r="B54" s="683"/>
      <c r="C54" s="683"/>
      <c r="D54" s="683"/>
      <c r="E54" s="683"/>
      <c r="F54" s="683"/>
      <c r="G54" s="683"/>
      <c r="H54" s="683"/>
      <c r="I54" s="683"/>
      <c r="J54" s="683"/>
      <c r="K54" s="683"/>
      <c r="L54" s="683"/>
      <c r="M54" s="683"/>
      <c r="N54" s="683"/>
      <c r="O54" s="1024"/>
      <c r="P54" s="683"/>
      <c r="Q54" s="683"/>
      <c r="R54" s="683"/>
      <c r="S54" s="683"/>
      <c r="T54" s="683"/>
      <c r="U54" s="683"/>
      <c r="V54" s="683"/>
      <c r="W54" s="683"/>
      <c r="X54" s="683"/>
      <c r="Y54" s="683"/>
      <c r="Z54" s="683"/>
      <c r="AA54" s="683"/>
      <c r="AB54" s="683"/>
      <c r="AC54" s="1024"/>
      <c r="AD54" s="683"/>
      <c r="AE54" s="683"/>
      <c r="AF54" s="683"/>
      <c r="AG54" s="683"/>
      <c r="AH54" s="683"/>
      <c r="AI54" s="683"/>
      <c r="AJ54" s="683"/>
      <c r="AK54" s="683"/>
      <c r="AL54" s="683"/>
      <c r="AM54" s="683"/>
      <c r="AN54" s="683"/>
      <c r="AO54" s="683"/>
      <c r="AP54" s="683"/>
      <c r="AQ54" s="1024"/>
      <c r="AR54" s="683"/>
      <c r="AS54" s="683"/>
      <c r="AT54" s="683"/>
      <c r="AU54" s="683"/>
      <c r="AV54" s="683"/>
      <c r="AW54" s="683"/>
      <c r="AX54" s="683"/>
      <c r="AY54" s="683"/>
      <c r="AZ54" s="683"/>
      <c r="BA54" s="683"/>
      <c r="BB54" s="683"/>
      <c r="BC54" s="683"/>
      <c r="BD54" s="683"/>
      <c r="BE54" s="1024"/>
      <c r="BF54" s="683"/>
      <c r="BG54" s="683"/>
      <c r="BH54" s="683"/>
      <c r="BI54" s="683"/>
      <c r="BJ54" s="683"/>
      <c r="BK54" s="683"/>
      <c r="BL54" s="683"/>
      <c r="BM54" s="683"/>
      <c r="BN54" s="683"/>
      <c r="BO54" s="683"/>
      <c r="BP54" s="683"/>
      <c r="BQ54" s="683"/>
      <c r="BR54" s="683"/>
      <c r="BS54" s="1024"/>
      <c r="BT54" s="683"/>
      <c r="BU54" s="683"/>
      <c r="BV54" s="683"/>
      <c r="BW54" s="683"/>
      <c r="BX54" s="683"/>
      <c r="BY54" s="683"/>
      <c r="BZ54" s="683"/>
      <c r="CA54" s="683"/>
      <c r="CB54" s="683"/>
      <c r="CC54" s="683"/>
      <c r="CD54" s="683"/>
      <c r="CE54" s="683"/>
      <c r="CF54" s="683"/>
      <c r="CG54" s="1024"/>
    </row>
    <row r="55" spans="1:85" x14ac:dyDescent="0.25">
      <c r="A55" s="1024"/>
      <c r="B55" s="683"/>
      <c r="C55" s="683"/>
      <c r="D55" s="683"/>
      <c r="E55" s="683"/>
      <c r="F55" s="683"/>
      <c r="G55" s="683"/>
      <c r="H55" s="683"/>
      <c r="I55" s="683"/>
      <c r="J55" s="683"/>
      <c r="K55" s="683"/>
      <c r="L55" s="683"/>
      <c r="M55" s="683"/>
      <c r="N55" s="683"/>
      <c r="O55" s="1024"/>
      <c r="P55" s="683"/>
      <c r="Q55" s="683"/>
      <c r="R55" s="683"/>
      <c r="S55" s="683"/>
      <c r="T55" s="683"/>
      <c r="U55" s="683"/>
      <c r="V55" s="683"/>
      <c r="W55" s="683"/>
      <c r="X55" s="683"/>
      <c r="Y55" s="683"/>
      <c r="Z55" s="683"/>
      <c r="AA55" s="683"/>
      <c r="AB55" s="683"/>
      <c r="AC55" s="1024"/>
      <c r="AD55" s="683"/>
      <c r="AE55" s="683"/>
      <c r="AF55" s="683"/>
      <c r="AG55" s="683"/>
      <c r="AH55" s="683"/>
      <c r="AI55" s="683"/>
      <c r="AJ55" s="683"/>
      <c r="AK55" s="683"/>
      <c r="AL55" s="683"/>
      <c r="AM55" s="683"/>
      <c r="AN55" s="683"/>
      <c r="AO55" s="683"/>
      <c r="AP55" s="683"/>
      <c r="AQ55" s="1024"/>
      <c r="AR55" s="683"/>
      <c r="AS55" s="683"/>
      <c r="AT55" s="683"/>
      <c r="AU55" s="683"/>
      <c r="AV55" s="683"/>
      <c r="AW55" s="683"/>
      <c r="AX55" s="683"/>
      <c r="AY55" s="683"/>
      <c r="AZ55" s="683"/>
      <c r="BA55" s="683"/>
      <c r="BB55" s="683"/>
      <c r="BC55" s="683"/>
      <c r="BD55" s="683"/>
      <c r="BE55" s="1024"/>
      <c r="BF55" s="683"/>
      <c r="BG55" s="683"/>
      <c r="BH55" s="683"/>
      <c r="BI55" s="683"/>
      <c r="BJ55" s="683"/>
      <c r="BK55" s="683"/>
      <c r="BL55" s="683"/>
      <c r="BM55" s="683"/>
      <c r="BN55" s="683"/>
      <c r="BO55" s="683"/>
      <c r="BP55" s="683"/>
      <c r="BQ55" s="683"/>
      <c r="BR55" s="683"/>
      <c r="BS55" s="1024"/>
      <c r="BT55" s="683"/>
      <c r="BU55" s="683"/>
      <c r="BV55" s="683"/>
      <c r="BW55" s="683"/>
      <c r="BX55" s="683"/>
      <c r="BY55" s="683"/>
      <c r="BZ55" s="683"/>
      <c r="CA55" s="683"/>
      <c r="CB55" s="683"/>
      <c r="CC55" s="683"/>
      <c r="CD55" s="683"/>
      <c r="CE55" s="683"/>
      <c r="CF55" s="683"/>
      <c r="CG55" s="1024"/>
    </row>
    <row r="56" spans="1:85" x14ac:dyDescent="0.25">
      <c r="A56" s="1024"/>
      <c r="B56" s="683"/>
      <c r="C56" s="683"/>
      <c r="D56" s="683"/>
      <c r="E56" s="683"/>
      <c r="F56" s="683"/>
      <c r="G56" s="683"/>
      <c r="H56" s="683"/>
      <c r="I56" s="683"/>
      <c r="J56" s="683"/>
      <c r="K56" s="683"/>
      <c r="L56" s="683"/>
      <c r="M56" s="683"/>
      <c r="N56" s="683"/>
      <c r="O56" s="1024"/>
      <c r="P56" s="683"/>
      <c r="Q56" s="683"/>
      <c r="R56" s="683"/>
      <c r="S56" s="683"/>
      <c r="T56" s="683"/>
      <c r="U56" s="683"/>
      <c r="V56" s="683"/>
      <c r="W56" s="683"/>
      <c r="X56" s="683"/>
      <c r="Y56" s="683"/>
      <c r="Z56" s="683"/>
      <c r="AA56" s="683"/>
      <c r="AB56" s="683"/>
      <c r="AC56" s="1024"/>
      <c r="AD56" s="683"/>
      <c r="AE56" s="683"/>
      <c r="AF56" s="683"/>
      <c r="AG56" s="683"/>
      <c r="AH56" s="683"/>
      <c r="AI56" s="683"/>
      <c r="AJ56" s="683"/>
      <c r="AK56" s="683"/>
      <c r="AL56" s="683"/>
      <c r="AM56" s="683"/>
      <c r="AN56" s="683"/>
      <c r="AO56" s="683"/>
      <c r="AP56" s="683"/>
      <c r="AQ56" s="1024"/>
      <c r="AR56" s="683"/>
      <c r="AS56" s="683"/>
      <c r="AT56" s="683"/>
      <c r="AU56" s="683"/>
      <c r="AV56" s="683"/>
      <c r="AW56" s="683"/>
      <c r="AX56" s="683"/>
      <c r="AY56" s="683"/>
      <c r="AZ56" s="683"/>
      <c r="BA56" s="683"/>
      <c r="BB56" s="683"/>
      <c r="BC56" s="683"/>
      <c r="BD56" s="683"/>
      <c r="BE56" s="1024"/>
      <c r="BF56" s="683"/>
      <c r="BG56" s="683"/>
      <c r="BH56" s="683"/>
      <c r="BI56" s="683"/>
      <c r="BJ56" s="683"/>
      <c r="BK56" s="683"/>
      <c r="BL56" s="683"/>
      <c r="BM56" s="683"/>
      <c r="BN56" s="683"/>
      <c r="BO56" s="683"/>
      <c r="BP56" s="683"/>
      <c r="BQ56" s="683"/>
      <c r="BR56" s="683"/>
      <c r="BS56" s="1024"/>
      <c r="BT56" s="683"/>
      <c r="BU56" s="683"/>
      <c r="BV56" s="683"/>
      <c r="BW56" s="683"/>
      <c r="BX56" s="683"/>
      <c r="BY56" s="683"/>
      <c r="BZ56" s="683"/>
      <c r="CA56" s="683"/>
      <c r="CB56" s="683"/>
      <c r="CC56" s="683"/>
      <c r="CD56" s="683"/>
      <c r="CE56" s="683"/>
      <c r="CF56" s="683"/>
      <c r="CG56" s="1024"/>
    </row>
    <row r="57" spans="1:85" x14ac:dyDescent="0.25">
      <c r="A57" s="1024"/>
      <c r="B57" s="683"/>
      <c r="C57" s="683"/>
      <c r="D57" s="683"/>
      <c r="E57" s="683"/>
      <c r="F57" s="683"/>
      <c r="G57" s="683"/>
      <c r="H57" s="683"/>
      <c r="I57" s="683"/>
      <c r="J57" s="683"/>
      <c r="K57" s="683"/>
      <c r="L57" s="683"/>
      <c r="M57" s="683"/>
      <c r="N57" s="683"/>
      <c r="O57" s="1024"/>
      <c r="P57" s="683"/>
      <c r="Q57" s="683"/>
      <c r="R57" s="683"/>
      <c r="S57" s="683"/>
      <c r="T57" s="683"/>
      <c r="U57" s="683"/>
      <c r="V57" s="683"/>
      <c r="W57" s="683"/>
      <c r="X57" s="683"/>
      <c r="Y57" s="683"/>
      <c r="Z57" s="683"/>
      <c r="AA57" s="683"/>
      <c r="AB57" s="683"/>
      <c r="AC57" s="1024"/>
      <c r="AD57" s="683"/>
      <c r="AE57" s="683"/>
      <c r="AF57" s="683"/>
      <c r="AG57" s="683"/>
      <c r="AH57" s="683"/>
      <c r="AI57" s="683"/>
      <c r="AJ57" s="683"/>
      <c r="AK57" s="683"/>
      <c r="AL57" s="683"/>
      <c r="AM57" s="683"/>
      <c r="AN57" s="683"/>
      <c r="AO57" s="683"/>
      <c r="AP57" s="683"/>
      <c r="AQ57" s="1024"/>
      <c r="AR57" s="683"/>
      <c r="AS57" s="683"/>
      <c r="AT57" s="683"/>
      <c r="AU57" s="683"/>
      <c r="AV57" s="683"/>
      <c r="AW57" s="683"/>
      <c r="AX57" s="683"/>
      <c r="AY57" s="683"/>
      <c r="AZ57" s="683"/>
      <c r="BA57" s="683"/>
      <c r="BB57" s="683"/>
      <c r="BC57" s="683"/>
      <c r="BD57" s="683"/>
      <c r="BE57" s="1024"/>
      <c r="BF57" s="683"/>
      <c r="BG57" s="683"/>
      <c r="BH57" s="683"/>
      <c r="BI57" s="683"/>
      <c r="BJ57" s="683"/>
      <c r="BK57" s="683"/>
      <c r="BL57" s="683"/>
      <c r="BM57" s="683"/>
      <c r="BN57" s="683"/>
      <c r="BO57" s="683"/>
      <c r="BP57" s="683"/>
      <c r="BQ57" s="683"/>
      <c r="BR57" s="683"/>
      <c r="BS57" s="1024"/>
      <c r="BT57" s="683"/>
      <c r="BU57" s="683"/>
      <c r="BV57" s="683"/>
      <c r="BW57" s="683"/>
      <c r="BX57" s="683"/>
      <c r="BY57" s="683"/>
      <c r="BZ57" s="683"/>
      <c r="CA57" s="683"/>
      <c r="CB57" s="683"/>
      <c r="CC57" s="683"/>
      <c r="CD57" s="683"/>
      <c r="CE57" s="683"/>
      <c r="CF57" s="683"/>
      <c r="CG57" s="1024"/>
    </row>
    <row r="58" spans="1:85" x14ac:dyDescent="0.25">
      <c r="A58" s="1024"/>
      <c r="B58" s="683"/>
      <c r="C58" s="683"/>
      <c r="D58" s="683"/>
      <c r="E58" s="683"/>
      <c r="F58" s="683"/>
      <c r="G58" s="683"/>
      <c r="H58" s="683"/>
      <c r="I58" s="683"/>
      <c r="J58" s="683"/>
      <c r="K58" s="683"/>
      <c r="L58" s="683"/>
      <c r="M58" s="683"/>
      <c r="N58" s="683"/>
      <c r="O58" s="1024"/>
      <c r="P58" s="683"/>
      <c r="Q58" s="683"/>
      <c r="R58" s="683"/>
      <c r="S58" s="683"/>
      <c r="T58" s="683"/>
      <c r="U58" s="683"/>
      <c r="V58" s="683"/>
      <c r="W58" s="683"/>
      <c r="X58" s="683"/>
      <c r="Y58" s="683"/>
      <c r="Z58" s="683"/>
      <c r="AA58" s="683"/>
      <c r="AB58" s="683"/>
      <c r="AC58" s="1024"/>
      <c r="AD58" s="683"/>
      <c r="AE58" s="683"/>
      <c r="AF58" s="683"/>
      <c r="AG58" s="683"/>
      <c r="AH58" s="683"/>
      <c r="AI58" s="683"/>
      <c r="AJ58" s="683"/>
      <c r="AK58" s="683"/>
      <c r="AL58" s="683"/>
      <c r="AM58" s="683"/>
      <c r="AN58" s="683"/>
      <c r="AO58" s="683"/>
      <c r="AP58" s="683"/>
      <c r="AQ58" s="1024"/>
      <c r="AR58" s="683"/>
      <c r="AS58" s="683"/>
      <c r="AT58" s="683"/>
      <c r="AU58" s="683"/>
      <c r="AV58" s="683"/>
      <c r="AW58" s="683"/>
      <c r="AX58" s="683"/>
      <c r="AY58" s="683"/>
      <c r="AZ58" s="683"/>
      <c r="BA58" s="683"/>
      <c r="BB58" s="683"/>
      <c r="BC58" s="683"/>
      <c r="BD58" s="683"/>
      <c r="BE58" s="1024"/>
      <c r="BF58" s="711" t="s">
        <v>12331</v>
      </c>
      <c r="BG58" s="711"/>
      <c r="BH58" s="683"/>
      <c r="BI58" s="683"/>
      <c r="BJ58" s="683"/>
      <c r="BK58" s="683"/>
      <c r="BL58" s="683"/>
      <c r="BM58" s="683"/>
      <c r="BN58" s="683"/>
      <c r="BO58" s="683"/>
      <c r="BP58" s="683"/>
      <c r="BQ58" s="683"/>
      <c r="BR58" s="683"/>
      <c r="BS58" s="1024"/>
      <c r="BT58" s="683"/>
      <c r="BU58" s="683"/>
      <c r="BV58" s="683"/>
      <c r="BW58" s="683"/>
      <c r="BX58" s="683"/>
      <c r="BY58" s="683"/>
      <c r="BZ58" s="683"/>
      <c r="CA58" s="683"/>
      <c r="CB58" s="683"/>
      <c r="CC58" s="683"/>
      <c r="CD58" s="683"/>
      <c r="CE58" s="683"/>
      <c r="CF58" s="683"/>
      <c r="CG58" s="1024"/>
    </row>
    <row r="59" spans="1:85" x14ac:dyDescent="0.25">
      <c r="A59" s="1024"/>
      <c r="B59" s="711" t="s">
        <v>12331</v>
      </c>
      <c r="C59" s="711"/>
      <c r="D59" s="683"/>
      <c r="E59" s="683"/>
      <c r="F59" s="683"/>
      <c r="G59" s="683"/>
      <c r="H59" s="683"/>
      <c r="I59" s="683"/>
      <c r="J59" s="683"/>
      <c r="K59" s="683"/>
      <c r="L59" s="683"/>
      <c r="M59" s="683"/>
      <c r="N59" s="683"/>
      <c r="O59" s="1024"/>
      <c r="P59" s="711" t="s">
        <v>12331</v>
      </c>
      <c r="Q59" s="711"/>
      <c r="R59" s="683"/>
      <c r="S59" s="683"/>
      <c r="T59" s="683"/>
      <c r="U59" s="683"/>
      <c r="V59" s="683"/>
      <c r="W59" s="683"/>
      <c r="X59" s="683"/>
      <c r="Y59" s="683"/>
      <c r="Z59" s="683"/>
      <c r="AA59" s="683"/>
      <c r="AB59" s="683"/>
      <c r="AC59" s="1024"/>
      <c r="AD59" s="711" t="s">
        <v>12331</v>
      </c>
      <c r="AE59" s="711"/>
      <c r="AF59" s="683"/>
      <c r="AG59" s="683"/>
      <c r="AH59" s="683"/>
      <c r="AI59" s="683"/>
      <c r="AJ59" s="683"/>
      <c r="AK59" s="683"/>
      <c r="AL59" s="683"/>
      <c r="AM59" s="683"/>
      <c r="AN59" s="683"/>
      <c r="AO59" s="683"/>
      <c r="AP59" s="683"/>
      <c r="AQ59" s="1024"/>
      <c r="AR59" s="711" t="s">
        <v>12331</v>
      </c>
      <c r="AS59" s="711"/>
      <c r="AT59" s="683"/>
      <c r="AU59" s="683"/>
      <c r="AV59" s="683"/>
      <c r="AW59" s="683"/>
      <c r="AX59" s="683"/>
      <c r="AY59" s="683"/>
      <c r="AZ59" s="683"/>
      <c r="BA59" s="683"/>
      <c r="BB59" s="683"/>
      <c r="BC59" s="683"/>
      <c r="BD59" s="683"/>
      <c r="BE59" s="1024"/>
      <c r="BF59" s="683" t="s">
        <v>12353</v>
      </c>
      <c r="BG59" s="683"/>
      <c r="BH59" s="683"/>
      <c r="BI59" s="683"/>
      <c r="BJ59" s="683"/>
      <c r="BK59" s="683"/>
      <c r="BL59" s="683"/>
      <c r="BM59" s="683"/>
      <c r="BN59" s="683"/>
      <c r="BO59" s="683"/>
      <c r="BP59" s="683"/>
      <c r="BQ59" s="683"/>
      <c r="BR59" s="683"/>
      <c r="BS59" s="1024"/>
      <c r="BT59" s="711" t="s">
        <v>12331</v>
      </c>
      <c r="BU59" s="711"/>
      <c r="BV59" s="683"/>
      <c r="BW59" s="683"/>
      <c r="BX59" s="683"/>
      <c r="BY59" s="683"/>
      <c r="BZ59" s="683"/>
      <c r="CA59" s="683"/>
      <c r="CB59" s="683"/>
      <c r="CC59" s="683"/>
      <c r="CD59" s="683"/>
      <c r="CE59" s="683"/>
      <c r="CF59" s="683"/>
      <c r="CG59" s="1024"/>
    </row>
    <row r="60" spans="1:85" x14ac:dyDescent="0.25">
      <c r="A60" s="1024"/>
      <c r="B60" s="683" t="s">
        <v>12354</v>
      </c>
      <c r="C60" s="683"/>
      <c r="D60" s="683"/>
      <c r="E60" s="683"/>
      <c r="F60" s="683"/>
      <c r="G60" s="683"/>
      <c r="H60" s="683"/>
      <c r="I60" s="683"/>
      <c r="J60" s="683"/>
      <c r="K60" s="683"/>
      <c r="L60" s="683"/>
      <c r="M60" s="683"/>
      <c r="N60" s="683"/>
      <c r="O60" s="1024"/>
      <c r="P60" s="683" t="s">
        <v>12354</v>
      </c>
      <c r="Q60" s="683"/>
      <c r="R60" s="683"/>
      <c r="S60" s="683"/>
      <c r="T60" s="683"/>
      <c r="U60" s="683"/>
      <c r="V60" s="683"/>
      <c r="W60" s="683"/>
      <c r="X60" s="683"/>
      <c r="Y60" s="683"/>
      <c r="Z60" s="683"/>
      <c r="AA60" s="683"/>
      <c r="AB60" s="683"/>
      <c r="AC60" s="1024"/>
      <c r="AD60" s="683" t="s">
        <v>12355</v>
      </c>
      <c r="AE60" s="683"/>
      <c r="AF60" s="683"/>
      <c r="AG60" s="683"/>
      <c r="AH60" s="683"/>
      <c r="AI60" s="683"/>
      <c r="AJ60" s="683"/>
      <c r="AK60" s="683"/>
      <c r="AL60" s="683"/>
      <c r="AM60" s="683"/>
      <c r="AN60" s="683"/>
      <c r="AO60" s="683"/>
      <c r="AP60" s="683"/>
      <c r="AQ60" s="1024"/>
      <c r="AR60" s="683" t="s">
        <v>12355</v>
      </c>
      <c r="AS60" s="683"/>
      <c r="AT60" s="683"/>
      <c r="AU60" s="683"/>
      <c r="AV60" s="683"/>
      <c r="AW60" s="683"/>
      <c r="AX60" s="683"/>
      <c r="AY60" s="683"/>
      <c r="AZ60" s="683"/>
      <c r="BA60" s="683"/>
      <c r="BB60" s="683"/>
      <c r="BC60" s="683"/>
      <c r="BD60" s="683"/>
      <c r="BE60" s="1024"/>
      <c r="BF60" s="683" t="s">
        <v>12356</v>
      </c>
      <c r="BG60" s="683"/>
      <c r="BH60" s="683"/>
      <c r="BI60" s="683"/>
      <c r="BJ60" s="683"/>
      <c r="BK60" s="683"/>
      <c r="BL60" s="683"/>
      <c r="BM60" s="683"/>
      <c r="BN60" s="683"/>
      <c r="BO60" s="683"/>
      <c r="BP60" s="683"/>
      <c r="BQ60" s="683"/>
      <c r="BR60" s="683"/>
      <c r="BS60" s="1024"/>
      <c r="BT60" s="683" t="s">
        <v>12357</v>
      </c>
      <c r="BU60" s="683"/>
      <c r="BV60" s="683"/>
      <c r="BW60" s="683"/>
      <c r="BX60" s="683"/>
      <c r="BY60" s="683"/>
      <c r="BZ60" s="683"/>
      <c r="CA60" s="683"/>
      <c r="CB60" s="683"/>
      <c r="CC60" s="683"/>
      <c r="CD60" s="683"/>
      <c r="CE60" s="683"/>
      <c r="CF60" s="683"/>
      <c r="CG60" s="1024"/>
    </row>
    <row r="61" spans="1:85" x14ac:dyDescent="0.25">
      <c r="A61" s="1024"/>
      <c r="B61" s="683" t="s">
        <v>12358</v>
      </c>
      <c r="C61" s="683"/>
      <c r="D61" s="683"/>
      <c r="E61" s="683"/>
      <c r="F61" s="683"/>
      <c r="G61" s="683"/>
      <c r="H61" s="683"/>
      <c r="I61" s="683"/>
      <c r="J61" s="683"/>
      <c r="K61" s="683"/>
      <c r="L61" s="683"/>
      <c r="M61" s="683"/>
      <c r="N61" s="683"/>
      <c r="O61" s="1024"/>
      <c r="P61" s="683" t="s">
        <v>12358</v>
      </c>
      <c r="Q61" s="683"/>
      <c r="R61" s="683"/>
      <c r="S61" s="683"/>
      <c r="T61" s="683"/>
      <c r="U61" s="683"/>
      <c r="V61" s="683"/>
      <c r="W61" s="683"/>
      <c r="X61" s="683"/>
      <c r="Y61" s="683"/>
      <c r="Z61" s="683"/>
      <c r="AA61" s="683"/>
      <c r="AB61" s="683"/>
      <c r="AC61" s="1024"/>
      <c r="AD61" s="683" t="s">
        <v>12359</v>
      </c>
      <c r="AE61" s="683"/>
      <c r="AF61" s="683"/>
      <c r="AG61" s="683"/>
      <c r="AH61" s="683"/>
      <c r="AI61" s="683"/>
      <c r="AJ61" s="683"/>
      <c r="AK61" s="683"/>
      <c r="AL61" s="683"/>
      <c r="AM61" s="683"/>
      <c r="AN61" s="683"/>
      <c r="AO61" s="683"/>
      <c r="AP61" s="683"/>
      <c r="AQ61" s="1024"/>
      <c r="AR61" s="683" t="s">
        <v>12359</v>
      </c>
      <c r="AS61" s="683"/>
      <c r="AT61" s="683"/>
      <c r="AU61" s="683"/>
      <c r="AV61" s="683"/>
      <c r="AW61" s="683"/>
      <c r="AX61" s="683"/>
      <c r="AY61" s="683"/>
      <c r="AZ61" s="683"/>
      <c r="BA61" s="683"/>
      <c r="BB61" s="683"/>
      <c r="BC61" s="683"/>
      <c r="BD61" s="683"/>
      <c r="BE61" s="1024"/>
      <c r="BF61" s="683" t="s">
        <v>12351</v>
      </c>
      <c r="BG61" s="683"/>
      <c r="BH61" s="683"/>
      <c r="BI61" s="683"/>
      <c r="BJ61" s="683"/>
      <c r="BK61" s="683"/>
      <c r="BL61" s="683"/>
      <c r="BM61" s="683"/>
      <c r="BN61" s="683"/>
      <c r="BO61" s="683"/>
      <c r="BP61" s="683"/>
      <c r="BQ61" s="683"/>
      <c r="BR61" s="683"/>
      <c r="BS61" s="1024"/>
      <c r="BT61" s="683" t="s">
        <v>12360</v>
      </c>
      <c r="BU61" s="683"/>
      <c r="BV61" s="683"/>
      <c r="BW61" s="683"/>
      <c r="BX61" s="683"/>
      <c r="BY61" s="683"/>
      <c r="BZ61" s="683"/>
      <c r="CA61" s="683"/>
      <c r="CB61" s="683"/>
      <c r="CC61" s="683"/>
      <c r="CD61" s="683"/>
      <c r="CE61" s="683"/>
      <c r="CF61" s="683"/>
      <c r="CG61" s="1024"/>
    </row>
    <row r="62" spans="1:85" ht="15.75" thickBot="1" x14ac:dyDescent="0.3">
      <c r="A62" s="1025"/>
      <c r="B62" s="683" t="s">
        <v>12349</v>
      </c>
      <c r="C62" s="683"/>
      <c r="D62" s="683"/>
      <c r="E62" s="683"/>
      <c r="F62" s="683"/>
      <c r="G62" s="683"/>
      <c r="H62" s="683"/>
      <c r="I62" s="683"/>
      <c r="J62" s="683"/>
      <c r="K62" s="683"/>
      <c r="L62" s="683"/>
      <c r="M62" s="683"/>
      <c r="N62" s="683"/>
      <c r="O62" s="1025"/>
      <c r="P62" s="683" t="s">
        <v>12350</v>
      </c>
      <c r="Q62" s="683"/>
      <c r="R62" s="683"/>
      <c r="S62" s="683"/>
      <c r="T62" s="683"/>
      <c r="U62" s="683"/>
      <c r="V62" s="683"/>
      <c r="W62" s="683"/>
      <c r="X62" s="683"/>
      <c r="Y62" s="683"/>
      <c r="Z62" s="683"/>
      <c r="AA62" s="683"/>
      <c r="AB62" s="683"/>
      <c r="AC62" s="1025"/>
      <c r="AD62" s="683" t="s">
        <v>12361</v>
      </c>
      <c r="AE62" s="683"/>
      <c r="AF62" s="683"/>
      <c r="AG62" s="683"/>
      <c r="AH62" s="683"/>
      <c r="AI62" s="683"/>
      <c r="AJ62" s="683"/>
      <c r="AK62" s="683"/>
      <c r="AL62" s="683"/>
      <c r="AM62" s="683"/>
      <c r="AN62" s="683"/>
      <c r="AO62" s="683"/>
      <c r="AP62" s="683"/>
      <c r="AQ62" s="1025"/>
      <c r="AR62" s="683" t="s">
        <v>12361</v>
      </c>
      <c r="AS62" s="683"/>
      <c r="AT62" s="683"/>
      <c r="AU62" s="683"/>
      <c r="AV62" s="683"/>
      <c r="AW62" s="683"/>
      <c r="AX62" s="683"/>
      <c r="AY62" s="683"/>
      <c r="AZ62" s="683"/>
      <c r="BA62" s="683"/>
      <c r="BB62" s="683"/>
      <c r="BC62" s="683"/>
      <c r="BD62" s="683"/>
      <c r="BE62" s="1025"/>
      <c r="BF62" s="683"/>
      <c r="BG62" s="683"/>
      <c r="BH62" s="683"/>
      <c r="BI62" s="683"/>
      <c r="BJ62" s="683"/>
      <c r="BK62" s="683"/>
      <c r="BL62" s="683"/>
      <c r="BM62" s="683"/>
      <c r="BN62" s="683"/>
      <c r="BO62" s="683"/>
      <c r="BP62" s="683"/>
      <c r="BQ62" s="683"/>
      <c r="BR62" s="683"/>
      <c r="BS62" s="1025"/>
      <c r="BT62" s="683" t="s">
        <v>12361</v>
      </c>
      <c r="BU62" s="683"/>
      <c r="BV62" s="683"/>
      <c r="BW62" s="683"/>
      <c r="BX62" s="683"/>
      <c r="BY62" s="683"/>
      <c r="BZ62" s="683"/>
      <c r="CA62" s="683"/>
      <c r="CB62" s="683"/>
      <c r="CC62" s="683"/>
      <c r="CD62" s="683"/>
      <c r="CE62" s="683"/>
      <c r="CF62" s="683"/>
      <c r="CG62" s="1025"/>
    </row>
    <row r="63" spans="1:85" ht="15.75" thickBot="1" x14ac:dyDescent="0.3">
      <c r="A63" s="715"/>
      <c r="B63" s="715"/>
      <c r="C63" s="715"/>
      <c r="D63" s="715"/>
      <c r="E63" s="715"/>
      <c r="F63" s="715"/>
      <c r="G63" s="715"/>
      <c r="H63" s="715"/>
      <c r="I63" s="715"/>
      <c r="J63" s="715"/>
      <c r="K63" s="715"/>
      <c r="L63" s="715"/>
      <c r="M63" s="715"/>
      <c r="N63" s="715"/>
      <c r="O63" s="715"/>
      <c r="P63" s="715"/>
      <c r="Q63" s="715"/>
      <c r="R63" s="715"/>
      <c r="S63" s="715"/>
      <c r="T63" s="715"/>
      <c r="U63" s="715"/>
      <c r="V63" s="715"/>
      <c r="W63" s="715"/>
      <c r="X63" s="715"/>
      <c r="Y63" s="715"/>
      <c r="Z63" s="715"/>
      <c r="AA63" s="715"/>
      <c r="AB63" s="715"/>
      <c r="AC63" s="715"/>
      <c r="AQ63" s="715"/>
      <c r="AR63" s="715"/>
      <c r="AS63" s="715"/>
      <c r="AT63" s="715"/>
      <c r="AU63" s="715"/>
      <c r="AV63" s="715"/>
      <c r="AW63" s="715"/>
      <c r="AX63" s="715"/>
      <c r="AY63" s="715"/>
      <c r="AZ63" s="715"/>
      <c r="BA63" s="715"/>
      <c r="BB63" s="715"/>
      <c r="BC63" s="715"/>
      <c r="BD63" s="715"/>
      <c r="BE63" s="715"/>
      <c r="BS63" s="715"/>
      <c r="CG63" s="715"/>
    </row>
    <row r="64" spans="1:85" ht="14.45" customHeight="1" x14ac:dyDescent="0.25">
      <c r="A64" s="1023" t="s">
        <v>12362</v>
      </c>
      <c r="B64" s="710" t="s">
        <v>12363</v>
      </c>
      <c r="C64" s="683"/>
      <c r="D64" s="683"/>
      <c r="E64" s="683"/>
      <c r="F64" s="683"/>
      <c r="G64" s="683"/>
      <c r="H64" s="683"/>
      <c r="I64" s="683"/>
      <c r="J64" s="683"/>
      <c r="K64" s="683"/>
      <c r="L64" s="683"/>
      <c r="M64" s="683"/>
      <c r="N64" s="683"/>
      <c r="O64" s="1023" t="s">
        <v>12362</v>
      </c>
      <c r="P64" s="710" t="s">
        <v>12363</v>
      </c>
      <c r="Q64" s="683"/>
      <c r="R64" s="683"/>
      <c r="S64" s="683"/>
      <c r="T64" s="683"/>
      <c r="U64" s="683"/>
      <c r="V64" s="683"/>
      <c r="W64" s="683"/>
      <c r="X64" s="683"/>
      <c r="Y64" s="683"/>
      <c r="Z64" s="683"/>
      <c r="AA64" s="683"/>
      <c r="AB64" s="683"/>
      <c r="AC64" s="1023" t="s">
        <v>12362</v>
      </c>
      <c r="AD64" s="710" t="s">
        <v>12363</v>
      </c>
      <c r="AE64" s="683"/>
      <c r="AF64" s="683"/>
      <c r="AG64" s="683"/>
      <c r="AH64" s="683"/>
      <c r="AI64" s="683"/>
      <c r="AJ64" s="683"/>
      <c r="AK64" s="683"/>
      <c r="AL64" s="683"/>
      <c r="AM64" s="683"/>
      <c r="AN64" s="683"/>
      <c r="AO64" s="683"/>
      <c r="AP64" s="683"/>
      <c r="AQ64" s="1023" t="s">
        <v>12362</v>
      </c>
      <c r="AR64" s="710" t="s">
        <v>12363</v>
      </c>
      <c r="AS64" s="683"/>
      <c r="AT64" s="683"/>
      <c r="AU64" s="683"/>
      <c r="AV64" s="683"/>
      <c r="AW64" s="683"/>
      <c r="AX64" s="683"/>
      <c r="AY64" s="683"/>
      <c r="AZ64" s="683"/>
      <c r="BA64" s="683"/>
      <c r="BB64" s="683"/>
      <c r="BC64" s="683"/>
      <c r="BD64" s="683"/>
      <c r="BE64" s="1023" t="s">
        <v>12362</v>
      </c>
      <c r="BF64" s="710" t="s">
        <v>12363</v>
      </c>
      <c r="BG64" s="683"/>
      <c r="BH64" s="683"/>
      <c r="BI64" s="683"/>
      <c r="BJ64" s="683"/>
      <c r="BK64" s="683"/>
      <c r="BL64" s="683"/>
      <c r="BM64" s="683"/>
      <c r="BN64" s="683"/>
      <c r="BO64" s="683"/>
      <c r="BP64" s="683"/>
      <c r="BQ64" s="683"/>
      <c r="BR64" s="683"/>
      <c r="BS64" s="1023" t="s">
        <v>12362</v>
      </c>
      <c r="CG64" s="1023" t="s">
        <v>12362</v>
      </c>
    </row>
    <row r="65" spans="1:85" x14ac:dyDescent="0.25">
      <c r="A65" s="1024"/>
      <c r="B65" s="683"/>
      <c r="C65" s="683"/>
      <c r="D65" s="683"/>
      <c r="E65" s="683"/>
      <c r="F65" s="683"/>
      <c r="G65" s="683"/>
      <c r="H65" s="683"/>
      <c r="I65" s="683"/>
      <c r="J65" s="683"/>
      <c r="K65" s="683"/>
      <c r="L65" s="683"/>
      <c r="M65" s="683"/>
      <c r="N65" s="683"/>
      <c r="O65" s="1024"/>
      <c r="P65" s="683"/>
      <c r="Q65" s="683"/>
      <c r="R65" s="683"/>
      <c r="S65" s="683"/>
      <c r="T65" s="683"/>
      <c r="U65" s="683"/>
      <c r="V65" s="683"/>
      <c r="W65" s="683"/>
      <c r="X65" s="683"/>
      <c r="Y65" s="683"/>
      <c r="Z65" s="683"/>
      <c r="AA65" s="683"/>
      <c r="AB65" s="683"/>
      <c r="AC65" s="1024"/>
      <c r="AD65" s="683"/>
      <c r="AE65" s="683"/>
      <c r="AF65" s="683"/>
      <c r="AG65" s="683"/>
      <c r="AH65" s="683"/>
      <c r="AI65" s="683"/>
      <c r="AJ65" s="683"/>
      <c r="AK65" s="683"/>
      <c r="AL65" s="683"/>
      <c r="AM65" s="683"/>
      <c r="AN65" s="683"/>
      <c r="AO65" s="683"/>
      <c r="AP65" s="683"/>
      <c r="AQ65" s="1024"/>
      <c r="AR65" s="683"/>
      <c r="AS65" s="683"/>
      <c r="AT65" s="683"/>
      <c r="AU65" s="683"/>
      <c r="AV65" s="683"/>
      <c r="AW65" s="683"/>
      <c r="AX65" s="683"/>
      <c r="AY65" s="683"/>
      <c r="AZ65" s="683"/>
      <c r="BA65" s="683"/>
      <c r="BB65" s="683"/>
      <c r="BC65" s="683"/>
      <c r="BD65" s="683"/>
      <c r="BE65" s="1024"/>
      <c r="BF65" s="683"/>
      <c r="BG65" s="683"/>
      <c r="BH65" s="683"/>
      <c r="BI65" s="683"/>
      <c r="BJ65" s="683"/>
      <c r="BK65" s="683"/>
      <c r="BL65" s="683"/>
      <c r="BM65" s="683"/>
      <c r="BN65" s="683"/>
      <c r="BO65" s="683"/>
      <c r="BP65" s="683"/>
      <c r="BQ65" s="683"/>
      <c r="BR65" s="683"/>
      <c r="BS65" s="1024"/>
      <c r="CG65" s="1024"/>
    </row>
    <row r="66" spans="1:85" x14ac:dyDescent="0.25">
      <c r="A66" s="1024"/>
      <c r="B66" s="683"/>
      <c r="C66" s="683"/>
      <c r="D66" s="683"/>
      <c r="E66" s="683"/>
      <c r="F66" s="683"/>
      <c r="G66" s="683"/>
      <c r="H66" s="683"/>
      <c r="I66" s="683"/>
      <c r="J66" s="683"/>
      <c r="K66" s="683"/>
      <c r="L66" s="683"/>
      <c r="M66" s="683"/>
      <c r="N66" s="683"/>
      <c r="O66" s="1024"/>
      <c r="P66" s="683"/>
      <c r="Q66" s="683"/>
      <c r="R66" s="683"/>
      <c r="S66" s="683"/>
      <c r="T66" s="683"/>
      <c r="U66" s="683"/>
      <c r="V66" s="683"/>
      <c r="W66" s="683"/>
      <c r="X66" s="683"/>
      <c r="Y66" s="683"/>
      <c r="Z66" s="683"/>
      <c r="AA66" s="683"/>
      <c r="AB66" s="683"/>
      <c r="AC66" s="1024"/>
      <c r="AD66" s="683"/>
      <c r="AE66" s="683"/>
      <c r="AF66" s="683"/>
      <c r="AG66" s="683"/>
      <c r="AH66" s="683"/>
      <c r="AI66" s="683"/>
      <c r="AJ66" s="683"/>
      <c r="AK66" s="683"/>
      <c r="AL66" s="683"/>
      <c r="AM66" s="683"/>
      <c r="AN66" s="683"/>
      <c r="AO66" s="683"/>
      <c r="AP66" s="683"/>
      <c r="AQ66" s="1024"/>
      <c r="AR66" s="683"/>
      <c r="AS66" s="683"/>
      <c r="AT66" s="683"/>
      <c r="AU66" s="683"/>
      <c r="AV66" s="683"/>
      <c r="AW66" s="683"/>
      <c r="AX66" s="683"/>
      <c r="AY66" s="683"/>
      <c r="AZ66" s="683"/>
      <c r="BA66" s="683"/>
      <c r="BB66" s="683"/>
      <c r="BC66" s="683"/>
      <c r="BD66" s="683"/>
      <c r="BE66" s="1024"/>
      <c r="BF66" s="683"/>
      <c r="BG66" s="683"/>
      <c r="BH66" s="683"/>
      <c r="BI66" s="683"/>
      <c r="BJ66" s="683"/>
      <c r="BK66" s="683"/>
      <c r="BL66" s="683"/>
      <c r="BM66" s="683"/>
      <c r="BN66" s="683"/>
      <c r="BO66" s="683"/>
      <c r="BP66" s="683"/>
      <c r="BQ66" s="683"/>
      <c r="BR66" s="683"/>
      <c r="BS66" s="1024"/>
      <c r="CG66" s="1024"/>
    </row>
    <row r="67" spans="1:85" x14ac:dyDescent="0.25">
      <c r="A67" s="1024"/>
      <c r="B67" s="683"/>
      <c r="C67" s="683"/>
      <c r="D67" s="683"/>
      <c r="E67" s="683"/>
      <c r="F67" s="713" t="s">
        <v>12364</v>
      </c>
      <c r="G67" s="683"/>
      <c r="H67" s="683"/>
      <c r="I67" s="683"/>
      <c r="J67" s="683"/>
      <c r="K67" s="683"/>
      <c r="L67" s="683"/>
      <c r="M67" s="683"/>
      <c r="N67" s="683"/>
      <c r="O67" s="1024"/>
      <c r="P67" s="683"/>
      <c r="Q67" s="683"/>
      <c r="R67" s="683"/>
      <c r="S67" s="683"/>
      <c r="T67" s="713" t="s">
        <v>12364</v>
      </c>
      <c r="U67" s="683"/>
      <c r="V67" s="683"/>
      <c r="W67" s="683"/>
      <c r="X67" s="683"/>
      <c r="Y67" s="683"/>
      <c r="Z67" s="683"/>
      <c r="AA67" s="683"/>
      <c r="AB67" s="683"/>
      <c r="AC67" s="1024"/>
      <c r="AD67" s="683"/>
      <c r="AE67" s="683"/>
      <c r="AF67" s="683"/>
      <c r="AG67" s="683"/>
      <c r="AH67" s="713" t="s">
        <v>12365</v>
      </c>
      <c r="AI67" s="683"/>
      <c r="AJ67" s="683"/>
      <c r="AK67" s="683"/>
      <c r="AL67" s="683"/>
      <c r="AM67" s="683"/>
      <c r="AN67" s="683"/>
      <c r="AO67" s="683"/>
      <c r="AP67" s="683"/>
      <c r="AQ67" s="1024"/>
      <c r="AR67" s="683"/>
      <c r="AS67" s="683"/>
      <c r="AT67" s="683"/>
      <c r="AU67" s="683"/>
      <c r="AV67" s="713" t="s">
        <v>12365</v>
      </c>
      <c r="AW67" s="683"/>
      <c r="AX67" s="683"/>
      <c r="AY67" s="683"/>
      <c r="AZ67" s="683"/>
      <c r="BA67" s="683"/>
      <c r="BB67" s="683"/>
      <c r="BC67" s="683"/>
      <c r="BD67" s="683"/>
      <c r="BE67" s="1024"/>
      <c r="BF67" s="683"/>
      <c r="BG67" s="683"/>
      <c r="BH67" s="683"/>
      <c r="BI67" s="683"/>
      <c r="BJ67" s="683"/>
      <c r="BK67" s="683"/>
      <c r="BL67" s="683"/>
      <c r="BM67" s="683"/>
      <c r="BN67" s="683"/>
      <c r="BO67" s="683"/>
      <c r="BP67" s="683"/>
      <c r="BQ67" s="683"/>
      <c r="BR67" s="683"/>
      <c r="BS67" s="1024"/>
      <c r="CG67" s="1024"/>
    </row>
    <row r="68" spans="1:85" x14ac:dyDescent="0.25">
      <c r="A68" s="1024"/>
      <c r="B68" s="683"/>
      <c r="C68" s="683"/>
      <c r="D68" s="683"/>
      <c r="E68" s="683"/>
      <c r="F68" s="683"/>
      <c r="G68" s="683"/>
      <c r="H68" s="683"/>
      <c r="I68" s="683"/>
      <c r="J68" s="683"/>
      <c r="K68" s="683"/>
      <c r="L68" s="683"/>
      <c r="M68" s="683"/>
      <c r="N68" s="683"/>
      <c r="O68" s="1024"/>
      <c r="P68" s="683"/>
      <c r="Q68" s="683"/>
      <c r="R68" s="683"/>
      <c r="S68" s="683"/>
      <c r="T68" s="683"/>
      <c r="U68" s="683"/>
      <c r="V68" s="683"/>
      <c r="W68" s="683"/>
      <c r="X68" s="683"/>
      <c r="Y68" s="683"/>
      <c r="Z68" s="683"/>
      <c r="AA68" s="683"/>
      <c r="AB68" s="683"/>
      <c r="AC68" s="1024"/>
      <c r="AD68" s="683"/>
      <c r="AE68" s="683"/>
      <c r="AF68" s="683"/>
      <c r="AG68" s="683"/>
      <c r="AH68" s="683"/>
      <c r="AI68" s="683"/>
      <c r="AJ68" s="683"/>
      <c r="AK68" s="683"/>
      <c r="AL68" s="683"/>
      <c r="AM68" s="683"/>
      <c r="AN68" s="683"/>
      <c r="AO68" s="683"/>
      <c r="AP68" s="683"/>
      <c r="AQ68" s="1024"/>
      <c r="AR68" s="683"/>
      <c r="AS68" s="683"/>
      <c r="AT68" s="683"/>
      <c r="AU68" s="683"/>
      <c r="AV68" s="683"/>
      <c r="AW68" s="683"/>
      <c r="AX68" s="683"/>
      <c r="AY68" s="683"/>
      <c r="AZ68" s="683"/>
      <c r="BA68" s="683"/>
      <c r="BB68" s="683"/>
      <c r="BC68" s="683"/>
      <c r="BD68" s="683"/>
      <c r="BE68" s="1024"/>
      <c r="BF68" s="683"/>
      <c r="BG68" s="683"/>
      <c r="BH68" s="683"/>
      <c r="BI68" s="683"/>
      <c r="BJ68" s="683"/>
      <c r="BK68" s="683"/>
      <c r="BL68" s="683"/>
      <c r="BM68" s="683"/>
      <c r="BN68" s="683"/>
      <c r="BO68" s="683"/>
      <c r="BP68" s="683"/>
      <c r="BQ68" s="683"/>
      <c r="BR68" s="683"/>
      <c r="BS68" s="1024"/>
      <c r="CG68" s="1024"/>
    </row>
    <row r="69" spans="1:85" x14ac:dyDescent="0.25">
      <c r="A69" s="1024"/>
      <c r="B69" s="683"/>
      <c r="C69" s="683"/>
      <c r="D69" s="683"/>
      <c r="E69" s="683"/>
      <c r="F69" s="683"/>
      <c r="G69" s="683"/>
      <c r="H69" s="683"/>
      <c r="I69" s="683"/>
      <c r="J69" s="683"/>
      <c r="K69" s="683"/>
      <c r="L69" s="683"/>
      <c r="M69" s="683"/>
      <c r="N69" s="683"/>
      <c r="O69" s="1024"/>
      <c r="P69" s="683"/>
      <c r="Q69" s="683"/>
      <c r="R69" s="683"/>
      <c r="S69" s="683"/>
      <c r="T69" s="683"/>
      <c r="U69" s="683"/>
      <c r="V69" s="683"/>
      <c r="W69" s="683"/>
      <c r="X69" s="683"/>
      <c r="Y69" s="683"/>
      <c r="Z69" s="683"/>
      <c r="AA69" s="683"/>
      <c r="AB69" s="683"/>
      <c r="AC69" s="1024"/>
      <c r="AD69" s="683"/>
      <c r="AE69" s="683"/>
      <c r="AF69" s="683"/>
      <c r="AG69" s="683"/>
      <c r="AH69" s="683"/>
      <c r="AI69" s="683"/>
      <c r="AJ69" s="683"/>
      <c r="AK69" s="683"/>
      <c r="AL69" s="683"/>
      <c r="AM69" s="683"/>
      <c r="AN69" s="683"/>
      <c r="AO69" s="683"/>
      <c r="AP69" s="683"/>
      <c r="AQ69" s="1024"/>
      <c r="AR69" s="683"/>
      <c r="AS69" s="683"/>
      <c r="AT69" s="683"/>
      <c r="AU69" s="683"/>
      <c r="AV69" s="683"/>
      <c r="AW69" s="683"/>
      <c r="AX69" s="683"/>
      <c r="AY69" s="683"/>
      <c r="AZ69" s="683"/>
      <c r="BA69" s="683"/>
      <c r="BB69" s="683"/>
      <c r="BC69" s="683"/>
      <c r="BD69" s="683"/>
      <c r="BE69" s="1024"/>
      <c r="BF69" s="683"/>
      <c r="BG69" s="683"/>
      <c r="BH69" s="683"/>
      <c r="BI69" s="683"/>
      <c r="BJ69" s="683"/>
      <c r="BK69" s="683"/>
      <c r="BL69" s="683"/>
      <c r="BM69" s="683"/>
      <c r="BN69" s="683"/>
      <c r="BO69" s="683"/>
      <c r="BP69" s="683"/>
      <c r="BQ69" s="683"/>
      <c r="BR69" s="683"/>
      <c r="BS69" s="1024"/>
      <c r="CG69" s="1024"/>
    </row>
    <row r="70" spans="1:85" x14ac:dyDescent="0.25">
      <c r="A70" s="1024"/>
      <c r="B70" s="683"/>
      <c r="C70" s="683"/>
      <c r="D70" s="683"/>
      <c r="E70" s="683"/>
      <c r="F70" s="683"/>
      <c r="G70" s="683"/>
      <c r="H70" s="683"/>
      <c r="I70" s="683"/>
      <c r="J70" s="683"/>
      <c r="K70" s="683"/>
      <c r="L70" s="683"/>
      <c r="M70" s="683"/>
      <c r="N70" s="683"/>
      <c r="O70" s="1024"/>
      <c r="P70" s="683"/>
      <c r="Q70" s="683"/>
      <c r="R70" s="683"/>
      <c r="S70" s="683"/>
      <c r="T70" s="683"/>
      <c r="U70" s="683"/>
      <c r="V70" s="683"/>
      <c r="W70" s="683"/>
      <c r="X70" s="683"/>
      <c r="Y70" s="683"/>
      <c r="Z70" s="683"/>
      <c r="AA70" s="683"/>
      <c r="AB70" s="683"/>
      <c r="AC70" s="1024"/>
      <c r="AD70" s="683"/>
      <c r="AE70" s="683"/>
      <c r="AF70" s="683"/>
      <c r="AG70" s="683"/>
      <c r="AH70" s="683"/>
      <c r="AI70" s="683"/>
      <c r="AJ70" s="683"/>
      <c r="AK70" s="683"/>
      <c r="AL70" s="683"/>
      <c r="AM70" s="683"/>
      <c r="AN70" s="683"/>
      <c r="AO70" s="683"/>
      <c r="AP70" s="683"/>
      <c r="AQ70" s="1024"/>
      <c r="AR70" s="683"/>
      <c r="AS70" s="683"/>
      <c r="AT70" s="683"/>
      <c r="AU70" s="683"/>
      <c r="AV70" s="683"/>
      <c r="AW70" s="683"/>
      <c r="AX70" s="683"/>
      <c r="AY70" s="683"/>
      <c r="AZ70" s="683"/>
      <c r="BA70" s="683"/>
      <c r="BB70" s="683"/>
      <c r="BC70" s="683"/>
      <c r="BD70" s="683"/>
      <c r="BE70" s="1024"/>
      <c r="BF70" s="683"/>
      <c r="BG70" s="683"/>
      <c r="BH70" s="683"/>
      <c r="BI70" s="683"/>
      <c r="BJ70" s="683"/>
      <c r="BK70" s="683"/>
      <c r="BL70" s="683"/>
      <c r="BM70" s="683"/>
      <c r="BN70" s="683"/>
      <c r="BO70" s="683"/>
      <c r="BP70" s="683"/>
      <c r="BQ70" s="683"/>
      <c r="BR70" s="683"/>
      <c r="BS70" s="1024"/>
      <c r="CG70" s="1024"/>
    </row>
    <row r="71" spans="1:85" x14ac:dyDescent="0.25">
      <c r="A71" s="1024"/>
      <c r="B71" s="683"/>
      <c r="C71" s="683"/>
      <c r="D71" s="683"/>
      <c r="E71" s="683"/>
      <c r="F71" s="683"/>
      <c r="G71" s="683"/>
      <c r="H71" s="683"/>
      <c r="I71" s="683"/>
      <c r="J71" s="683"/>
      <c r="K71" s="683"/>
      <c r="L71" s="683"/>
      <c r="M71" s="683"/>
      <c r="N71" s="683"/>
      <c r="O71" s="1024"/>
      <c r="P71" s="683"/>
      <c r="Q71" s="683"/>
      <c r="R71" s="683"/>
      <c r="S71" s="683"/>
      <c r="T71" s="683"/>
      <c r="U71" s="683"/>
      <c r="V71" s="683"/>
      <c r="W71" s="683"/>
      <c r="X71" s="683"/>
      <c r="Y71" s="683"/>
      <c r="Z71" s="683"/>
      <c r="AA71" s="683"/>
      <c r="AB71" s="683"/>
      <c r="AC71" s="1024"/>
      <c r="AD71" s="683"/>
      <c r="AE71" s="683"/>
      <c r="AF71" s="683"/>
      <c r="AG71" s="683"/>
      <c r="AH71" s="683"/>
      <c r="AI71" s="683"/>
      <c r="AJ71" s="683"/>
      <c r="AK71" s="683"/>
      <c r="AL71" s="683"/>
      <c r="AM71" s="683"/>
      <c r="AN71" s="683"/>
      <c r="AO71" s="683"/>
      <c r="AP71" s="683"/>
      <c r="AQ71" s="1024"/>
      <c r="AR71" s="683"/>
      <c r="AS71" s="683"/>
      <c r="AT71" s="683"/>
      <c r="AU71" s="683"/>
      <c r="AV71" s="683"/>
      <c r="AW71" s="683"/>
      <c r="AX71" s="683"/>
      <c r="AY71" s="683"/>
      <c r="AZ71" s="683"/>
      <c r="BA71" s="683"/>
      <c r="BB71" s="683"/>
      <c r="BC71" s="683"/>
      <c r="BD71" s="683"/>
      <c r="BE71" s="1024"/>
      <c r="BF71" s="683"/>
      <c r="BG71" s="683"/>
      <c r="BH71" s="683"/>
      <c r="BI71" s="683"/>
      <c r="BJ71" s="683"/>
      <c r="BK71" s="683"/>
      <c r="BL71" s="683"/>
      <c r="BM71" s="683"/>
      <c r="BN71" s="683"/>
      <c r="BO71" s="683"/>
      <c r="BP71" s="683"/>
      <c r="BQ71" s="683"/>
      <c r="BR71" s="683"/>
      <c r="BS71" s="1024"/>
      <c r="CG71" s="1024"/>
    </row>
    <row r="72" spans="1:85" x14ac:dyDescent="0.25">
      <c r="A72" s="1024"/>
      <c r="B72" s="683"/>
      <c r="C72" s="683"/>
      <c r="D72" s="683"/>
      <c r="E72" s="683"/>
      <c r="F72" s="683"/>
      <c r="G72" s="683"/>
      <c r="H72" s="683"/>
      <c r="I72" s="683"/>
      <c r="J72" s="683"/>
      <c r="K72" s="683"/>
      <c r="L72" s="683"/>
      <c r="M72" s="683"/>
      <c r="N72" s="683"/>
      <c r="O72" s="1024"/>
      <c r="P72" s="683"/>
      <c r="Q72" s="683"/>
      <c r="R72" s="683"/>
      <c r="S72" s="683"/>
      <c r="T72" s="683"/>
      <c r="U72" s="683"/>
      <c r="V72" s="683"/>
      <c r="W72" s="683"/>
      <c r="X72" s="683"/>
      <c r="Y72" s="683"/>
      <c r="Z72" s="683"/>
      <c r="AA72" s="683"/>
      <c r="AB72" s="683"/>
      <c r="AC72" s="1024"/>
      <c r="AD72" s="683"/>
      <c r="AE72" s="683"/>
      <c r="AF72" s="683"/>
      <c r="AG72" s="683"/>
      <c r="AH72" s="683"/>
      <c r="AI72" s="683"/>
      <c r="AJ72" s="683"/>
      <c r="AK72" s="683"/>
      <c r="AL72" s="683"/>
      <c r="AM72" s="683"/>
      <c r="AN72" s="683"/>
      <c r="AO72" s="683"/>
      <c r="AP72" s="683"/>
      <c r="AQ72" s="1024"/>
      <c r="AR72" s="683"/>
      <c r="AS72" s="683"/>
      <c r="AT72" s="683"/>
      <c r="AU72" s="683"/>
      <c r="AV72" s="683"/>
      <c r="AW72" s="683"/>
      <c r="AX72" s="683"/>
      <c r="AY72" s="683"/>
      <c r="AZ72" s="683"/>
      <c r="BA72" s="683"/>
      <c r="BB72" s="683"/>
      <c r="BC72" s="683"/>
      <c r="BD72" s="683"/>
      <c r="BE72" s="1024"/>
      <c r="BF72" s="683"/>
      <c r="BG72" s="683"/>
      <c r="BH72" s="683"/>
      <c r="BI72" s="683"/>
      <c r="BJ72" s="683"/>
      <c r="BK72" s="683"/>
      <c r="BL72" s="683"/>
      <c r="BM72" s="683"/>
      <c r="BN72" s="683"/>
      <c r="BO72" s="683"/>
      <c r="BP72" s="683"/>
      <c r="BQ72" s="683"/>
      <c r="BR72" s="683"/>
      <c r="BS72" s="1024"/>
      <c r="CG72" s="1024"/>
    </row>
    <row r="73" spans="1:85" x14ac:dyDescent="0.25">
      <c r="A73" s="1024"/>
      <c r="B73" s="683"/>
      <c r="C73" s="683"/>
      <c r="D73" s="683"/>
      <c r="E73" s="683"/>
      <c r="F73" s="683"/>
      <c r="G73" s="683"/>
      <c r="H73" s="683"/>
      <c r="I73" s="683"/>
      <c r="J73" s="683"/>
      <c r="K73" s="683"/>
      <c r="L73" s="683"/>
      <c r="M73" s="683"/>
      <c r="N73" s="683"/>
      <c r="O73" s="1024"/>
      <c r="P73" s="683"/>
      <c r="Q73" s="683"/>
      <c r="R73" s="683"/>
      <c r="S73" s="683"/>
      <c r="T73" s="683"/>
      <c r="U73" s="683"/>
      <c r="V73" s="683"/>
      <c r="W73" s="683"/>
      <c r="X73" s="683"/>
      <c r="Y73" s="683"/>
      <c r="Z73" s="683"/>
      <c r="AA73" s="683"/>
      <c r="AB73" s="683"/>
      <c r="AC73" s="1024"/>
      <c r="AD73" s="683"/>
      <c r="AE73" s="683"/>
      <c r="AF73" s="683"/>
      <c r="AG73" s="683"/>
      <c r="AH73" s="683"/>
      <c r="AI73" s="683"/>
      <c r="AJ73" s="683"/>
      <c r="AK73" s="683"/>
      <c r="AL73" s="683"/>
      <c r="AM73" s="683"/>
      <c r="AN73" s="683"/>
      <c r="AO73" s="683"/>
      <c r="AP73" s="683"/>
      <c r="AQ73" s="1024"/>
      <c r="AR73" s="683"/>
      <c r="AS73" s="683"/>
      <c r="AT73" s="683"/>
      <c r="AU73" s="683"/>
      <c r="AV73" s="683"/>
      <c r="AW73" s="683"/>
      <c r="AX73" s="683"/>
      <c r="AY73" s="683"/>
      <c r="AZ73" s="683"/>
      <c r="BA73" s="683"/>
      <c r="BB73" s="683"/>
      <c r="BC73" s="683"/>
      <c r="BD73" s="683"/>
      <c r="BE73" s="1024"/>
      <c r="BF73" s="711" t="s">
        <v>12331</v>
      </c>
      <c r="BG73" s="683"/>
      <c r="BH73" s="683"/>
      <c r="BI73" s="683"/>
      <c r="BJ73" s="683"/>
      <c r="BK73" s="683"/>
      <c r="BL73" s="683"/>
      <c r="BM73" s="683"/>
      <c r="BN73" s="683"/>
      <c r="BO73" s="683"/>
      <c r="BP73" s="683"/>
      <c r="BQ73" s="683"/>
      <c r="BR73" s="683"/>
      <c r="BS73" s="1024"/>
      <c r="CG73" s="1024"/>
    </row>
    <row r="74" spans="1:85" x14ac:dyDescent="0.25">
      <c r="A74" s="1024"/>
      <c r="B74" s="683"/>
      <c r="C74" s="683"/>
      <c r="D74" s="683"/>
      <c r="E74" s="683"/>
      <c r="F74" s="683"/>
      <c r="G74" s="683"/>
      <c r="H74" s="683"/>
      <c r="I74" s="683"/>
      <c r="J74" s="683"/>
      <c r="K74" s="683"/>
      <c r="L74" s="683"/>
      <c r="M74" s="683"/>
      <c r="N74" s="683"/>
      <c r="O74" s="1024"/>
      <c r="P74" s="683"/>
      <c r="Q74" s="683"/>
      <c r="R74" s="683"/>
      <c r="S74" s="683"/>
      <c r="T74" s="683"/>
      <c r="U74" s="683"/>
      <c r="V74" s="683"/>
      <c r="W74" s="683"/>
      <c r="X74" s="683"/>
      <c r="Y74" s="683"/>
      <c r="Z74" s="683"/>
      <c r="AA74" s="683"/>
      <c r="AB74" s="683"/>
      <c r="AC74" s="1024"/>
      <c r="AD74" s="683"/>
      <c r="AE74" s="683"/>
      <c r="AF74" s="683"/>
      <c r="AG74" s="683"/>
      <c r="AH74" s="683"/>
      <c r="AI74" s="683"/>
      <c r="AJ74" s="683"/>
      <c r="AK74" s="683"/>
      <c r="AL74" s="683"/>
      <c r="AM74" s="683"/>
      <c r="AN74" s="683"/>
      <c r="AO74" s="683"/>
      <c r="AP74" s="683"/>
      <c r="AQ74" s="1024"/>
      <c r="AR74" s="683"/>
      <c r="AS74" s="683"/>
      <c r="AT74" s="683"/>
      <c r="AU74" s="683"/>
      <c r="AV74" s="683"/>
      <c r="AW74" s="683"/>
      <c r="AX74" s="683"/>
      <c r="AY74" s="683"/>
      <c r="AZ74" s="683"/>
      <c r="BA74" s="683"/>
      <c r="BB74" s="683"/>
      <c r="BC74" s="683"/>
      <c r="BD74" s="683"/>
      <c r="BE74" s="1024"/>
      <c r="BF74" s="683" t="s">
        <v>12353</v>
      </c>
      <c r="BG74" s="711"/>
      <c r="BH74" s="683"/>
      <c r="BI74" s="683"/>
      <c r="BJ74" s="683"/>
      <c r="BK74" s="683"/>
      <c r="BL74" s="683"/>
      <c r="BM74" s="683"/>
      <c r="BN74" s="683"/>
      <c r="BO74" s="683"/>
      <c r="BP74" s="683"/>
      <c r="BQ74" s="683"/>
      <c r="BR74" s="683"/>
      <c r="BS74" s="1024"/>
      <c r="CG74" s="1024"/>
    </row>
    <row r="75" spans="1:85" x14ac:dyDescent="0.25">
      <c r="A75" s="1024"/>
      <c r="B75" s="683"/>
      <c r="C75" s="683"/>
      <c r="D75" s="683"/>
      <c r="E75" s="683"/>
      <c r="F75" s="683"/>
      <c r="G75" s="683"/>
      <c r="H75" s="683"/>
      <c r="I75" s="683"/>
      <c r="J75" s="683"/>
      <c r="K75" s="683"/>
      <c r="L75" s="683"/>
      <c r="M75" s="683"/>
      <c r="N75" s="683"/>
      <c r="O75" s="1024"/>
      <c r="P75" s="683"/>
      <c r="Q75" s="683"/>
      <c r="R75" s="683"/>
      <c r="S75" s="683"/>
      <c r="T75" s="683"/>
      <c r="U75" s="683"/>
      <c r="V75" s="683"/>
      <c r="W75" s="683"/>
      <c r="X75" s="683"/>
      <c r="Y75" s="683"/>
      <c r="Z75" s="683"/>
      <c r="AA75" s="683"/>
      <c r="AB75" s="683"/>
      <c r="AC75" s="1024"/>
      <c r="AD75" s="683"/>
      <c r="AE75" s="683"/>
      <c r="AF75" s="683"/>
      <c r="AG75" s="683"/>
      <c r="AH75" s="683"/>
      <c r="AI75" s="683"/>
      <c r="AJ75" s="683"/>
      <c r="AK75" s="683"/>
      <c r="AL75" s="683"/>
      <c r="AM75" s="683"/>
      <c r="AN75" s="683"/>
      <c r="AO75" s="683"/>
      <c r="AP75" s="683"/>
      <c r="AQ75" s="1024"/>
      <c r="AR75" s="683"/>
      <c r="AS75" s="683"/>
      <c r="AT75" s="683"/>
      <c r="AU75" s="683"/>
      <c r="AV75" s="683"/>
      <c r="AW75" s="683"/>
      <c r="AX75" s="683"/>
      <c r="AY75" s="683"/>
      <c r="AZ75" s="683"/>
      <c r="BA75" s="683"/>
      <c r="BB75" s="683"/>
      <c r="BC75" s="683"/>
      <c r="BD75" s="683"/>
      <c r="BE75" s="1024"/>
      <c r="BF75" s="683" t="s">
        <v>12366</v>
      </c>
      <c r="BG75" s="683"/>
      <c r="BH75" s="683"/>
      <c r="BI75" s="683"/>
      <c r="BJ75" s="683"/>
      <c r="BK75" s="683"/>
      <c r="BL75" s="683"/>
      <c r="BM75" s="683"/>
      <c r="BN75" s="683"/>
      <c r="BO75" s="683"/>
      <c r="BP75" s="683"/>
      <c r="BQ75" s="683"/>
      <c r="BR75" s="683"/>
      <c r="BS75" s="1024"/>
      <c r="CG75" s="1024"/>
    </row>
    <row r="76" spans="1:85" x14ac:dyDescent="0.25">
      <c r="A76" s="1024"/>
      <c r="B76" s="683"/>
      <c r="C76" s="683"/>
      <c r="D76" s="683"/>
      <c r="E76" s="683"/>
      <c r="F76" s="683"/>
      <c r="G76" s="683"/>
      <c r="H76" s="683"/>
      <c r="I76" s="683"/>
      <c r="J76" s="683"/>
      <c r="K76" s="683"/>
      <c r="L76" s="683"/>
      <c r="M76" s="683"/>
      <c r="N76" s="683"/>
      <c r="O76" s="1024"/>
      <c r="P76" s="683"/>
      <c r="Q76" s="683"/>
      <c r="R76" s="683"/>
      <c r="S76" s="683"/>
      <c r="T76" s="683"/>
      <c r="U76" s="683"/>
      <c r="V76" s="683"/>
      <c r="W76" s="683"/>
      <c r="X76" s="683"/>
      <c r="Y76" s="683"/>
      <c r="Z76" s="683"/>
      <c r="AA76" s="683"/>
      <c r="AB76" s="683"/>
      <c r="AC76" s="1024"/>
      <c r="AD76" s="683"/>
      <c r="AE76" s="683"/>
      <c r="AF76" s="683"/>
      <c r="AG76" s="683"/>
      <c r="AH76" s="683"/>
      <c r="AI76" s="683"/>
      <c r="AJ76" s="683"/>
      <c r="AK76" s="683"/>
      <c r="AL76" s="683"/>
      <c r="AM76" s="683"/>
      <c r="AN76" s="683"/>
      <c r="AO76" s="683"/>
      <c r="AP76" s="683"/>
      <c r="AQ76" s="1024"/>
      <c r="AR76" s="683"/>
      <c r="AS76" s="683"/>
      <c r="AT76" s="683"/>
      <c r="AU76" s="683"/>
      <c r="AV76" s="683"/>
      <c r="AW76" s="683"/>
      <c r="AX76" s="683"/>
      <c r="AY76" s="683"/>
      <c r="AZ76" s="683"/>
      <c r="BA76" s="683"/>
      <c r="BB76" s="683"/>
      <c r="BC76" s="683"/>
      <c r="BD76" s="683"/>
      <c r="BE76" s="1024"/>
      <c r="BF76" s="683" t="s">
        <v>12367</v>
      </c>
      <c r="BG76" s="683"/>
      <c r="BH76" s="683"/>
      <c r="BI76" s="683"/>
      <c r="BJ76" s="683"/>
      <c r="BK76" s="683"/>
      <c r="BL76" s="683"/>
      <c r="BM76" s="683"/>
      <c r="BN76" s="683"/>
      <c r="BO76" s="683"/>
      <c r="BP76" s="683"/>
      <c r="BQ76" s="683"/>
      <c r="BR76" s="683"/>
      <c r="BS76" s="1024"/>
      <c r="CG76" s="1024"/>
    </row>
    <row r="77" spans="1:85" x14ac:dyDescent="0.25">
      <c r="A77" s="1024"/>
      <c r="B77" s="683"/>
      <c r="C77" s="683"/>
      <c r="D77" s="683"/>
      <c r="E77" s="683"/>
      <c r="F77" s="683"/>
      <c r="G77" s="683"/>
      <c r="H77" s="683"/>
      <c r="I77" s="683"/>
      <c r="J77" s="683"/>
      <c r="K77" s="683"/>
      <c r="L77" s="683"/>
      <c r="M77" s="683"/>
      <c r="N77" s="683"/>
      <c r="O77" s="1024"/>
      <c r="P77" s="683"/>
      <c r="Q77" s="683"/>
      <c r="R77" s="683"/>
      <c r="S77" s="683"/>
      <c r="T77" s="683"/>
      <c r="U77" s="683"/>
      <c r="V77" s="683"/>
      <c r="W77" s="683"/>
      <c r="X77" s="683"/>
      <c r="Y77" s="683"/>
      <c r="Z77" s="683"/>
      <c r="AA77" s="683"/>
      <c r="AB77" s="683"/>
      <c r="AC77" s="1024"/>
      <c r="AD77" s="683"/>
      <c r="AE77" s="683"/>
      <c r="AF77" s="683"/>
      <c r="AG77" s="683"/>
      <c r="AH77" s="683"/>
      <c r="AI77" s="683"/>
      <c r="AJ77" s="683"/>
      <c r="AK77" s="683"/>
      <c r="AL77" s="683"/>
      <c r="AM77" s="683"/>
      <c r="AN77" s="683"/>
      <c r="AO77" s="683"/>
      <c r="AP77" s="683"/>
      <c r="AQ77" s="1024"/>
      <c r="AR77" s="683"/>
      <c r="AS77" s="683"/>
      <c r="AT77" s="683"/>
      <c r="AU77" s="683"/>
      <c r="AV77" s="683"/>
      <c r="AW77" s="683"/>
      <c r="AX77" s="683"/>
      <c r="AY77" s="683"/>
      <c r="AZ77" s="683"/>
      <c r="BA77" s="683"/>
      <c r="BB77" s="683"/>
      <c r="BC77" s="683"/>
      <c r="BD77" s="683"/>
      <c r="BE77" s="1024"/>
      <c r="BF77" s="683" t="s">
        <v>12368</v>
      </c>
      <c r="BG77" s="683"/>
      <c r="BH77" s="683"/>
      <c r="BI77" s="683"/>
      <c r="BJ77" s="683"/>
      <c r="BK77" s="683"/>
      <c r="BL77" s="683"/>
      <c r="BM77" s="683"/>
      <c r="BN77" s="683"/>
      <c r="BO77" s="683"/>
      <c r="BP77" s="683"/>
      <c r="BQ77" s="683"/>
      <c r="BR77" s="683"/>
      <c r="BS77" s="1024"/>
      <c r="CG77" s="1024"/>
    </row>
    <row r="78" spans="1:85" ht="15.75" thickBot="1" x14ac:dyDescent="0.3">
      <c r="A78" s="1025"/>
      <c r="B78" s="683"/>
      <c r="C78" s="683"/>
      <c r="D78" s="683"/>
      <c r="E78" s="683"/>
      <c r="F78" s="683"/>
      <c r="G78" s="683"/>
      <c r="H78" s="683"/>
      <c r="I78" s="683"/>
      <c r="J78" s="683"/>
      <c r="K78" s="683"/>
      <c r="L78" s="683"/>
      <c r="M78" s="683"/>
      <c r="N78" s="683"/>
      <c r="O78" s="1025"/>
      <c r="P78" s="683"/>
      <c r="Q78" s="683"/>
      <c r="R78" s="683"/>
      <c r="S78" s="683"/>
      <c r="T78" s="683"/>
      <c r="U78" s="683"/>
      <c r="V78" s="683"/>
      <c r="W78" s="683"/>
      <c r="X78" s="683"/>
      <c r="Y78" s="683"/>
      <c r="Z78" s="683"/>
      <c r="AA78" s="683"/>
      <c r="AB78" s="683"/>
      <c r="AC78" s="1025"/>
      <c r="AD78" s="683"/>
      <c r="AE78" s="683"/>
      <c r="AF78" s="683"/>
      <c r="AG78" s="683"/>
      <c r="AH78" s="683"/>
      <c r="AI78" s="683"/>
      <c r="AJ78" s="683"/>
      <c r="AK78" s="683"/>
      <c r="AL78" s="683"/>
      <c r="AM78" s="683"/>
      <c r="AN78" s="683"/>
      <c r="AO78" s="683"/>
      <c r="AP78" s="683"/>
      <c r="AQ78" s="1025"/>
      <c r="AR78" s="683"/>
      <c r="AS78" s="683"/>
      <c r="AT78" s="683"/>
      <c r="AU78" s="683"/>
      <c r="AV78" s="683"/>
      <c r="AW78" s="683"/>
      <c r="AX78" s="683"/>
      <c r="AY78" s="683"/>
      <c r="AZ78" s="683"/>
      <c r="BA78" s="683"/>
      <c r="BB78" s="683"/>
      <c r="BC78" s="683"/>
      <c r="BD78" s="683"/>
      <c r="BE78" s="1025"/>
      <c r="BF78" s="683" t="s">
        <v>12369</v>
      </c>
      <c r="BG78" s="683"/>
      <c r="BH78" s="683"/>
      <c r="BI78" s="683"/>
      <c r="BJ78" s="683"/>
      <c r="BK78" s="683"/>
      <c r="BL78" s="683"/>
      <c r="BM78" s="683"/>
      <c r="BN78" s="683"/>
      <c r="BO78" s="683"/>
      <c r="BP78" s="683"/>
      <c r="BQ78" s="683"/>
      <c r="BR78" s="683"/>
      <c r="BS78" s="1025"/>
      <c r="CG78" s="1025"/>
    </row>
    <row r="79" spans="1:85" ht="15.75" thickBot="1" x14ac:dyDescent="0.3">
      <c r="A79" s="715"/>
      <c r="B79" s="715"/>
      <c r="C79" s="715"/>
      <c r="D79" s="715"/>
      <c r="E79" s="715"/>
      <c r="F79" s="715"/>
      <c r="G79" s="715"/>
      <c r="H79" s="715"/>
      <c r="I79" s="715"/>
      <c r="J79" s="715"/>
      <c r="K79" s="715"/>
      <c r="L79" s="715"/>
      <c r="M79" s="715"/>
      <c r="N79" s="715"/>
      <c r="O79" s="715"/>
      <c r="AC79" s="715"/>
      <c r="AQ79" s="715"/>
      <c r="BE79" s="715"/>
      <c r="BS79" s="715"/>
      <c r="CG79" s="715"/>
    </row>
    <row r="80" spans="1:85" ht="14.45" customHeight="1" x14ac:dyDescent="0.25">
      <c r="A80" s="1023" t="s">
        <v>12370</v>
      </c>
      <c r="B80" s="710" t="s">
        <v>12370</v>
      </c>
      <c r="C80" s="683"/>
      <c r="D80" s="683"/>
      <c r="E80" s="683"/>
      <c r="F80" s="683"/>
      <c r="G80" s="683"/>
      <c r="H80" s="683"/>
      <c r="I80" s="683"/>
      <c r="J80" s="683"/>
      <c r="K80" s="683"/>
      <c r="L80" s="683"/>
      <c r="M80" s="683"/>
      <c r="N80" s="683"/>
      <c r="O80" s="1023" t="s">
        <v>12370</v>
      </c>
      <c r="P80" s="710" t="s">
        <v>12370</v>
      </c>
      <c r="Q80" s="683"/>
      <c r="R80" s="683"/>
      <c r="S80" s="683"/>
      <c r="T80" s="683"/>
      <c r="U80" s="683"/>
      <c r="V80" s="683"/>
      <c r="W80" s="683"/>
      <c r="X80" s="683"/>
      <c r="Y80" s="683"/>
      <c r="Z80" s="683"/>
      <c r="AA80" s="683"/>
      <c r="AB80" s="683"/>
      <c r="AC80" s="1023" t="s">
        <v>12370</v>
      </c>
      <c r="AD80" s="710" t="s">
        <v>12370</v>
      </c>
      <c r="AE80" s="683"/>
      <c r="AF80" s="683"/>
      <c r="AG80" s="683"/>
      <c r="AH80" s="683"/>
      <c r="AI80" s="683"/>
      <c r="AJ80" s="683"/>
      <c r="AK80" s="683"/>
      <c r="AL80" s="683"/>
      <c r="AM80" s="683"/>
      <c r="AN80" s="683"/>
      <c r="AO80" s="683"/>
      <c r="AP80" s="683"/>
      <c r="AQ80" s="1023" t="s">
        <v>12370</v>
      </c>
      <c r="AR80" s="710" t="s">
        <v>12370</v>
      </c>
      <c r="AS80" s="683"/>
      <c r="AT80" s="683"/>
      <c r="AU80" s="683"/>
      <c r="AV80" s="683"/>
      <c r="AW80" s="683"/>
      <c r="AX80" s="683"/>
      <c r="AY80" s="683"/>
      <c r="AZ80" s="683"/>
      <c r="BA80" s="683"/>
      <c r="BB80" s="683"/>
      <c r="BC80" s="683"/>
      <c r="BD80" s="683"/>
      <c r="BE80" s="1023" t="s">
        <v>12370</v>
      </c>
      <c r="BF80" s="710" t="s">
        <v>12370</v>
      </c>
      <c r="BG80" s="683"/>
      <c r="BH80" s="683"/>
      <c r="BI80" s="683"/>
      <c r="BJ80" s="683"/>
      <c r="BK80" s="683"/>
      <c r="BL80" s="683"/>
      <c r="BM80" s="683"/>
      <c r="BN80" s="683"/>
      <c r="BO80" s="683"/>
      <c r="BP80" s="683"/>
      <c r="BQ80" s="683"/>
      <c r="BR80" s="683"/>
      <c r="BS80" s="1023" t="s">
        <v>12370</v>
      </c>
      <c r="BT80" s="710" t="s">
        <v>12370</v>
      </c>
      <c r="BU80" s="683"/>
      <c r="BV80" s="683"/>
      <c r="BW80" s="683"/>
      <c r="BX80" s="683"/>
      <c r="BY80" s="683"/>
      <c r="BZ80" s="683"/>
      <c r="CA80" s="683"/>
      <c r="CB80" s="683"/>
      <c r="CC80" s="683"/>
      <c r="CD80" s="683"/>
      <c r="CE80" s="683"/>
      <c r="CF80" s="683"/>
      <c r="CG80" s="1023" t="s">
        <v>12370</v>
      </c>
    </row>
    <row r="81" spans="1:85" x14ac:dyDescent="0.25">
      <c r="A81" s="1024"/>
      <c r="B81" s="683"/>
      <c r="C81" s="683"/>
      <c r="D81" s="683"/>
      <c r="E81" s="683"/>
      <c r="F81" s="683"/>
      <c r="G81" s="683"/>
      <c r="H81" s="683"/>
      <c r="I81" s="683"/>
      <c r="J81" s="683"/>
      <c r="K81" s="683"/>
      <c r="L81" s="683"/>
      <c r="M81" s="683"/>
      <c r="N81" s="683"/>
      <c r="O81" s="1024"/>
      <c r="P81" s="683"/>
      <c r="Q81" s="683"/>
      <c r="R81" s="683"/>
      <c r="S81" s="683"/>
      <c r="T81" s="683"/>
      <c r="U81" s="683"/>
      <c r="V81" s="683"/>
      <c r="W81" s="683"/>
      <c r="X81" s="683"/>
      <c r="Y81" s="683"/>
      <c r="Z81" s="683"/>
      <c r="AA81" s="683"/>
      <c r="AB81" s="683"/>
      <c r="AC81" s="1024"/>
      <c r="AD81" s="683"/>
      <c r="AE81" s="683"/>
      <c r="AF81" s="683"/>
      <c r="AG81" s="683"/>
      <c r="AH81" s="683"/>
      <c r="AI81" s="683"/>
      <c r="AJ81" s="683"/>
      <c r="AK81" s="683"/>
      <c r="AL81" s="683"/>
      <c r="AM81" s="683"/>
      <c r="AN81" s="683"/>
      <c r="AO81" s="683"/>
      <c r="AP81" s="683"/>
      <c r="AQ81" s="1024"/>
      <c r="AR81" s="683"/>
      <c r="AS81" s="683"/>
      <c r="AT81" s="683"/>
      <c r="AU81" s="683"/>
      <c r="AV81" s="683"/>
      <c r="AW81" s="683"/>
      <c r="AX81" s="683"/>
      <c r="AY81" s="683"/>
      <c r="AZ81" s="683"/>
      <c r="BA81" s="683"/>
      <c r="BB81" s="683"/>
      <c r="BC81" s="683"/>
      <c r="BD81" s="683"/>
      <c r="BE81" s="1024"/>
      <c r="BF81" s="683"/>
      <c r="BG81" s="683"/>
      <c r="BH81" s="683"/>
      <c r="BI81" s="683"/>
      <c r="BJ81" s="683"/>
      <c r="BK81" s="683"/>
      <c r="BL81" s="683"/>
      <c r="BM81" s="683"/>
      <c r="BN81" s="683"/>
      <c r="BO81" s="683"/>
      <c r="BP81" s="683"/>
      <c r="BQ81" s="683"/>
      <c r="BR81" s="683"/>
      <c r="BS81" s="1024"/>
      <c r="BT81" s="683"/>
      <c r="BU81" s="683"/>
      <c r="BV81" s="683"/>
      <c r="BW81" s="683"/>
      <c r="BX81" s="683"/>
      <c r="BY81" s="683"/>
      <c r="BZ81" s="683"/>
      <c r="CA81" s="683"/>
      <c r="CB81" s="683"/>
      <c r="CC81" s="683"/>
      <c r="CD81" s="683"/>
      <c r="CE81" s="683"/>
      <c r="CF81" s="683"/>
      <c r="CG81" s="1024"/>
    </row>
    <row r="82" spans="1:85" x14ac:dyDescent="0.25">
      <c r="A82" s="1024"/>
      <c r="B82" s="683"/>
      <c r="C82" s="683"/>
      <c r="D82" s="683"/>
      <c r="E82" s="683"/>
      <c r="F82" s="683"/>
      <c r="G82" s="683"/>
      <c r="H82" s="683"/>
      <c r="I82" s="683"/>
      <c r="J82" s="683"/>
      <c r="K82" s="683"/>
      <c r="L82" s="683"/>
      <c r="M82" s="683"/>
      <c r="N82" s="683"/>
      <c r="O82" s="1024"/>
      <c r="P82" s="683"/>
      <c r="Q82" s="683"/>
      <c r="R82" s="683"/>
      <c r="S82" s="683"/>
      <c r="T82" s="683"/>
      <c r="U82" s="683"/>
      <c r="V82" s="683"/>
      <c r="W82" s="683"/>
      <c r="X82" s="683"/>
      <c r="Y82" s="683"/>
      <c r="Z82" s="683"/>
      <c r="AA82" s="683"/>
      <c r="AB82" s="683"/>
      <c r="AC82" s="1024"/>
      <c r="AD82" s="683"/>
      <c r="AE82" s="683"/>
      <c r="AF82" s="683"/>
      <c r="AG82" s="683"/>
      <c r="AH82" s="683"/>
      <c r="AI82" s="683"/>
      <c r="AJ82" s="683"/>
      <c r="AK82" s="683"/>
      <c r="AL82" s="683"/>
      <c r="AM82" s="683"/>
      <c r="AN82" s="683"/>
      <c r="AO82" s="683"/>
      <c r="AP82" s="683"/>
      <c r="AQ82" s="1024"/>
      <c r="AR82" s="683"/>
      <c r="AS82" s="683"/>
      <c r="AT82" s="683"/>
      <c r="AU82" s="683"/>
      <c r="AV82" s="683"/>
      <c r="AW82" s="683"/>
      <c r="AX82" s="683"/>
      <c r="AY82" s="683"/>
      <c r="AZ82" s="683"/>
      <c r="BA82" s="683"/>
      <c r="BB82" s="683"/>
      <c r="BC82" s="683"/>
      <c r="BD82" s="683"/>
      <c r="BE82" s="1024"/>
      <c r="BF82" s="683"/>
      <c r="BG82" s="683"/>
      <c r="BH82" s="683"/>
      <c r="BI82" s="683"/>
      <c r="BJ82" s="683"/>
      <c r="BK82" s="683"/>
      <c r="BL82" s="683"/>
      <c r="BM82" s="683"/>
      <c r="BN82" s="683"/>
      <c r="BO82" s="683"/>
      <c r="BP82" s="683"/>
      <c r="BQ82" s="683"/>
      <c r="BR82" s="683"/>
      <c r="BS82" s="1024"/>
      <c r="BT82" s="683"/>
      <c r="BU82" s="683"/>
      <c r="BV82" s="683"/>
      <c r="BW82" s="683"/>
      <c r="BX82" s="683"/>
      <c r="BY82" s="683"/>
      <c r="BZ82" s="683"/>
      <c r="CA82" s="683"/>
      <c r="CB82" s="683"/>
      <c r="CC82" s="683"/>
      <c r="CD82" s="683"/>
      <c r="CE82" s="683"/>
      <c r="CF82" s="683"/>
      <c r="CG82" s="1024"/>
    </row>
    <row r="83" spans="1:85" x14ac:dyDescent="0.25">
      <c r="A83" s="1024"/>
      <c r="B83" s="683"/>
      <c r="C83" s="683"/>
      <c r="D83" s="683"/>
      <c r="E83" s="683"/>
      <c r="F83" s="683"/>
      <c r="G83" s="683"/>
      <c r="H83" s="683"/>
      <c r="I83" s="683"/>
      <c r="J83" s="683"/>
      <c r="K83" s="683"/>
      <c r="L83" s="683"/>
      <c r="M83" s="683"/>
      <c r="N83" s="683"/>
      <c r="O83" s="1024"/>
      <c r="P83" s="683"/>
      <c r="Q83" s="683"/>
      <c r="R83" s="683"/>
      <c r="S83" s="683"/>
      <c r="T83" s="683"/>
      <c r="U83" s="683"/>
      <c r="V83" s="683"/>
      <c r="W83" s="683"/>
      <c r="X83" s="683"/>
      <c r="Y83" s="683"/>
      <c r="Z83" s="683"/>
      <c r="AA83" s="683"/>
      <c r="AB83" s="683"/>
      <c r="AC83" s="1024"/>
      <c r="AD83" s="683"/>
      <c r="AE83" s="683"/>
      <c r="AF83" s="683"/>
      <c r="AG83" s="683"/>
      <c r="AH83" s="683"/>
      <c r="AI83" s="683"/>
      <c r="AJ83" s="683"/>
      <c r="AK83" s="683"/>
      <c r="AL83" s="683"/>
      <c r="AM83" s="683"/>
      <c r="AN83" s="683"/>
      <c r="AO83" s="683"/>
      <c r="AP83" s="683"/>
      <c r="AQ83" s="1024"/>
      <c r="AR83" s="683"/>
      <c r="AS83" s="683"/>
      <c r="AT83" s="683"/>
      <c r="AU83" s="683"/>
      <c r="AV83" s="683"/>
      <c r="AW83" s="683"/>
      <c r="AX83" s="683"/>
      <c r="AY83" s="683"/>
      <c r="AZ83" s="683"/>
      <c r="BA83" s="683"/>
      <c r="BB83" s="683"/>
      <c r="BC83" s="683"/>
      <c r="BD83" s="683"/>
      <c r="BE83" s="1024"/>
      <c r="BF83" s="683"/>
      <c r="BG83" s="683"/>
      <c r="BH83" s="683"/>
      <c r="BI83" s="683"/>
      <c r="BJ83" s="683"/>
      <c r="BK83" s="683"/>
      <c r="BL83" s="683"/>
      <c r="BM83" s="683"/>
      <c r="BN83" s="683"/>
      <c r="BO83" s="683"/>
      <c r="BP83" s="683"/>
      <c r="BQ83" s="683"/>
      <c r="BR83" s="683"/>
      <c r="BS83" s="1024"/>
      <c r="BT83" s="683"/>
      <c r="BU83" s="683"/>
      <c r="BV83" s="683"/>
      <c r="BW83" s="683"/>
      <c r="BX83" s="683"/>
      <c r="BY83" s="683"/>
      <c r="BZ83" s="683"/>
      <c r="CA83" s="683"/>
      <c r="CB83" s="683"/>
      <c r="CC83" s="683"/>
      <c r="CD83" s="683"/>
      <c r="CE83" s="683"/>
      <c r="CF83" s="683"/>
      <c r="CG83" s="1024"/>
    </row>
    <row r="84" spans="1:85" x14ac:dyDescent="0.25">
      <c r="A84" s="1024"/>
      <c r="B84" s="683"/>
      <c r="C84" s="683"/>
      <c r="D84" s="683"/>
      <c r="E84" s="683"/>
      <c r="F84" s="683"/>
      <c r="G84" s="683"/>
      <c r="H84" s="683"/>
      <c r="I84" s="683"/>
      <c r="J84" s="683"/>
      <c r="K84" s="683"/>
      <c r="L84" s="683"/>
      <c r="M84" s="683"/>
      <c r="N84" s="683"/>
      <c r="O84" s="1024"/>
      <c r="P84" s="683"/>
      <c r="Q84" s="683"/>
      <c r="R84" s="683"/>
      <c r="S84" s="683"/>
      <c r="T84" s="683"/>
      <c r="U84" s="683"/>
      <c r="V84" s="683"/>
      <c r="W84" s="683"/>
      <c r="X84" s="683"/>
      <c r="Y84" s="683"/>
      <c r="Z84" s="683"/>
      <c r="AA84" s="683"/>
      <c r="AB84" s="683"/>
      <c r="AC84" s="1024"/>
      <c r="AD84" s="683"/>
      <c r="AE84" s="683"/>
      <c r="AF84" s="683"/>
      <c r="AG84" s="683"/>
      <c r="AH84" s="683"/>
      <c r="AI84" s="683"/>
      <c r="AJ84" s="683"/>
      <c r="AK84" s="683"/>
      <c r="AL84" s="683"/>
      <c r="AM84" s="683"/>
      <c r="AN84" s="683"/>
      <c r="AO84" s="683"/>
      <c r="AP84" s="683"/>
      <c r="AQ84" s="1024"/>
      <c r="AR84" s="683"/>
      <c r="AS84" s="683"/>
      <c r="AT84" s="683"/>
      <c r="AU84" s="683"/>
      <c r="AV84" s="683"/>
      <c r="AW84" s="683"/>
      <c r="AX84" s="683"/>
      <c r="AY84" s="683"/>
      <c r="AZ84" s="683"/>
      <c r="BA84" s="683"/>
      <c r="BB84" s="683"/>
      <c r="BC84" s="683"/>
      <c r="BD84" s="683"/>
      <c r="BE84" s="1024"/>
      <c r="BF84" s="683"/>
      <c r="BG84" s="683"/>
      <c r="BH84" s="683"/>
      <c r="BI84" s="683"/>
      <c r="BJ84" s="683"/>
      <c r="BK84" s="683"/>
      <c r="BL84" s="683"/>
      <c r="BM84" s="683"/>
      <c r="BN84" s="683"/>
      <c r="BO84" s="683"/>
      <c r="BP84" s="683"/>
      <c r="BQ84" s="683"/>
      <c r="BR84" s="683"/>
      <c r="BS84" s="1024"/>
      <c r="BT84" s="683"/>
      <c r="BU84" s="683"/>
      <c r="BV84" s="683"/>
      <c r="BW84" s="683"/>
      <c r="BX84" s="683"/>
      <c r="BY84" s="683"/>
      <c r="BZ84" s="683"/>
      <c r="CA84" s="683"/>
      <c r="CB84" s="683"/>
      <c r="CC84" s="683"/>
      <c r="CD84" s="683"/>
      <c r="CE84" s="683"/>
      <c r="CF84" s="683"/>
      <c r="CG84" s="1024"/>
    </row>
    <row r="85" spans="1:85" x14ac:dyDescent="0.25">
      <c r="A85" s="1024"/>
      <c r="B85" s="683"/>
      <c r="C85" s="683"/>
      <c r="D85" s="683"/>
      <c r="E85" s="683"/>
      <c r="F85" s="683"/>
      <c r="G85" s="683"/>
      <c r="H85" s="683"/>
      <c r="I85" s="683"/>
      <c r="J85" s="683"/>
      <c r="K85" s="683"/>
      <c r="L85" s="683"/>
      <c r="M85" s="683"/>
      <c r="N85" s="683"/>
      <c r="O85" s="1024"/>
      <c r="P85" s="683"/>
      <c r="Q85" s="683"/>
      <c r="R85" s="683"/>
      <c r="S85" s="683"/>
      <c r="T85" s="683"/>
      <c r="U85" s="683"/>
      <c r="V85" s="683"/>
      <c r="W85" s="683"/>
      <c r="X85" s="683"/>
      <c r="Y85" s="683"/>
      <c r="Z85" s="683"/>
      <c r="AA85" s="683"/>
      <c r="AB85" s="683"/>
      <c r="AC85" s="1024"/>
      <c r="AD85" s="683"/>
      <c r="AE85" s="683"/>
      <c r="AF85" s="683"/>
      <c r="AG85" s="683"/>
      <c r="AH85" s="683"/>
      <c r="AI85" s="683"/>
      <c r="AJ85" s="683"/>
      <c r="AK85" s="683"/>
      <c r="AL85" s="683"/>
      <c r="AM85" s="683"/>
      <c r="AN85" s="683"/>
      <c r="AO85" s="683"/>
      <c r="AP85" s="683"/>
      <c r="AQ85" s="1024"/>
      <c r="AR85" s="683"/>
      <c r="AS85" s="683"/>
      <c r="AT85" s="683"/>
      <c r="AU85" s="683"/>
      <c r="AV85" s="683"/>
      <c r="AW85" s="683"/>
      <c r="AX85" s="683"/>
      <c r="AY85" s="683"/>
      <c r="AZ85" s="683"/>
      <c r="BA85" s="683"/>
      <c r="BB85" s="683"/>
      <c r="BC85" s="683"/>
      <c r="BD85" s="683"/>
      <c r="BE85" s="1024"/>
      <c r="BF85" s="683"/>
      <c r="BG85" s="683"/>
      <c r="BH85" s="683"/>
      <c r="BI85" s="683"/>
      <c r="BJ85" s="683"/>
      <c r="BK85" s="683"/>
      <c r="BL85" s="683"/>
      <c r="BM85" s="683"/>
      <c r="BN85" s="683"/>
      <c r="BO85" s="683"/>
      <c r="BP85" s="683"/>
      <c r="BQ85" s="683"/>
      <c r="BR85" s="683"/>
      <c r="BS85" s="1024"/>
      <c r="BT85" s="683"/>
      <c r="BU85" s="683"/>
      <c r="BV85" s="683"/>
      <c r="BW85" s="683"/>
      <c r="BX85" s="683"/>
      <c r="BY85" s="683"/>
      <c r="BZ85" s="683"/>
      <c r="CA85" s="683"/>
      <c r="CB85" s="683"/>
      <c r="CC85" s="683"/>
      <c r="CD85" s="683"/>
      <c r="CE85" s="683"/>
      <c r="CF85" s="683"/>
      <c r="CG85" s="1024"/>
    </row>
    <row r="86" spans="1:85" x14ac:dyDescent="0.25">
      <c r="A86" s="1024"/>
      <c r="B86" s="683"/>
      <c r="C86" s="683"/>
      <c r="D86" s="683"/>
      <c r="E86" s="683"/>
      <c r="F86" s="683"/>
      <c r="G86" s="683"/>
      <c r="H86" s="683"/>
      <c r="I86" s="683"/>
      <c r="J86" s="683"/>
      <c r="K86" s="683"/>
      <c r="L86" s="683"/>
      <c r="M86" s="683"/>
      <c r="N86" s="683"/>
      <c r="O86" s="1024"/>
      <c r="P86" s="683"/>
      <c r="Q86" s="683"/>
      <c r="R86" s="683"/>
      <c r="S86" s="683"/>
      <c r="T86" s="683"/>
      <c r="U86" s="683"/>
      <c r="V86" s="683"/>
      <c r="W86" s="683"/>
      <c r="X86" s="683"/>
      <c r="Y86" s="683"/>
      <c r="Z86" s="683"/>
      <c r="AA86" s="683"/>
      <c r="AB86" s="683"/>
      <c r="AC86" s="1024"/>
      <c r="AD86" s="683"/>
      <c r="AE86" s="683"/>
      <c r="AF86" s="683"/>
      <c r="AG86" s="683"/>
      <c r="AH86" s="683"/>
      <c r="AI86" s="683"/>
      <c r="AJ86" s="683"/>
      <c r="AK86" s="683"/>
      <c r="AL86" s="683"/>
      <c r="AM86" s="683"/>
      <c r="AN86" s="683"/>
      <c r="AO86" s="683"/>
      <c r="AP86" s="683"/>
      <c r="AQ86" s="1024"/>
      <c r="AR86" s="683"/>
      <c r="AS86" s="683"/>
      <c r="AT86" s="683"/>
      <c r="AU86" s="683"/>
      <c r="AV86" s="683"/>
      <c r="AW86" s="683"/>
      <c r="AX86" s="683"/>
      <c r="AY86" s="683"/>
      <c r="AZ86" s="683"/>
      <c r="BA86" s="683"/>
      <c r="BB86" s="683"/>
      <c r="BC86" s="683"/>
      <c r="BD86" s="683"/>
      <c r="BE86" s="1024"/>
      <c r="BF86" s="683"/>
      <c r="BG86" s="683"/>
      <c r="BH86" s="683"/>
      <c r="BI86" s="683"/>
      <c r="BJ86" s="683"/>
      <c r="BK86" s="683"/>
      <c r="BL86" s="683"/>
      <c r="BM86" s="683"/>
      <c r="BN86" s="683"/>
      <c r="BO86" s="683"/>
      <c r="BP86" s="683"/>
      <c r="BQ86" s="683"/>
      <c r="BR86" s="683"/>
      <c r="BS86" s="1024"/>
      <c r="BT86" s="683"/>
      <c r="BU86" s="683"/>
      <c r="BV86" s="683"/>
      <c r="BW86" s="683"/>
      <c r="BX86" s="683"/>
      <c r="BY86" s="683"/>
      <c r="BZ86" s="683"/>
      <c r="CA86" s="683"/>
      <c r="CB86" s="683"/>
      <c r="CC86" s="683"/>
      <c r="CD86" s="683"/>
      <c r="CE86" s="683"/>
      <c r="CF86" s="683"/>
      <c r="CG86" s="1024"/>
    </row>
    <row r="87" spans="1:85" x14ac:dyDescent="0.25">
      <c r="A87" s="1024"/>
      <c r="B87" s="683"/>
      <c r="C87" s="683"/>
      <c r="D87" s="683"/>
      <c r="E87" s="683"/>
      <c r="F87" s="683"/>
      <c r="G87" s="683"/>
      <c r="H87" s="683"/>
      <c r="I87" s="683"/>
      <c r="J87" s="683"/>
      <c r="K87" s="683"/>
      <c r="L87" s="683"/>
      <c r="M87" s="683"/>
      <c r="N87" s="683"/>
      <c r="O87" s="1024"/>
      <c r="P87" s="683"/>
      <c r="Q87" s="683"/>
      <c r="R87" s="683"/>
      <c r="S87" s="683"/>
      <c r="T87" s="683"/>
      <c r="U87" s="683"/>
      <c r="V87" s="683"/>
      <c r="W87" s="683"/>
      <c r="X87" s="683"/>
      <c r="Y87" s="683"/>
      <c r="Z87" s="683"/>
      <c r="AA87" s="683"/>
      <c r="AB87" s="683"/>
      <c r="AC87" s="1024"/>
      <c r="AD87" s="683"/>
      <c r="AE87" s="683"/>
      <c r="AF87" s="683"/>
      <c r="AG87" s="683"/>
      <c r="AH87" s="683"/>
      <c r="AI87" s="683"/>
      <c r="AJ87" s="683"/>
      <c r="AK87" s="683"/>
      <c r="AL87" s="683"/>
      <c r="AM87" s="683"/>
      <c r="AN87" s="683"/>
      <c r="AO87" s="683"/>
      <c r="AP87" s="683"/>
      <c r="AQ87" s="1024"/>
      <c r="AR87" s="683"/>
      <c r="AS87" s="683"/>
      <c r="AT87" s="683"/>
      <c r="AU87" s="683"/>
      <c r="AV87" s="683"/>
      <c r="AW87" s="683"/>
      <c r="AX87" s="683"/>
      <c r="AY87" s="683"/>
      <c r="AZ87" s="683"/>
      <c r="BA87" s="683"/>
      <c r="BB87" s="683"/>
      <c r="BC87" s="683"/>
      <c r="BD87" s="683"/>
      <c r="BE87" s="1024"/>
      <c r="BF87" s="683"/>
      <c r="BG87" s="683"/>
      <c r="BH87" s="683"/>
      <c r="BI87" s="683"/>
      <c r="BJ87" s="683"/>
      <c r="BK87" s="683"/>
      <c r="BL87" s="683"/>
      <c r="BM87" s="683"/>
      <c r="BN87" s="683"/>
      <c r="BO87" s="683"/>
      <c r="BP87" s="683"/>
      <c r="BQ87" s="683"/>
      <c r="BR87" s="683"/>
      <c r="BS87" s="1024"/>
      <c r="BT87" s="683"/>
      <c r="BU87" s="683"/>
      <c r="BV87" s="683"/>
      <c r="BW87" s="683"/>
      <c r="BX87" s="683"/>
      <c r="BY87" s="683"/>
      <c r="BZ87" s="683"/>
      <c r="CA87" s="683"/>
      <c r="CB87" s="683"/>
      <c r="CC87" s="683"/>
      <c r="CD87" s="683"/>
      <c r="CE87" s="683"/>
      <c r="CF87" s="683"/>
      <c r="CG87" s="1024"/>
    </row>
    <row r="88" spans="1:85" x14ac:dyDescent="0.25">
      <c r="A88" s="1024"/>
      <c r="B88" s="683"/>
      <c r="C88" s="683"/>
      <c r="D88" s="683"/>
      <c r="E88" s="683"/>
      <c r="F88" s="683"/>
      <c r="G88" s="683"/>
      <c r="H88" s="683"/>
      <c r="I88" s="683"/>
      <c r="J88" s="683"/>
      <c r="K88" s="683"/>
      <c r="L88" s="683"/>
      <c r="M88" s="683"/>
      <c r="N88" s="683"/>
      <c r="O88" s="1024"/>
      <c r="P88" s="683"/>
      <c r="Q88" s="683"/>
      <c r="R88" s="683"/>
      <c r="S88" s="683"/>
      <c r="T88" s="683"/>
      <c r="U88" s="683"/>
      <c r="V88" s="683"/>
      <c r="W88" s="683"/>
      <c r="X88" s="683"/>
      <c r="Y88" s="683"/>
      <c r="Z88" s="683"/>
      <c r="AA88" s="683"/>
      <c r="AB88" s="683"/>
      <c r="AC88" s="1024"/>
      <c r="AD88" s="683"/>
      <c r="AE88" s="683"/>
      <c r="AF88" s="683"/>
      <c r="AG88" s="683"/>
      <c r="AH88" s="683"/>
      <c r="AI88" s="683"/>
      <c r="AJ88" s="683"/>
      <c r="AK88" s="683"/>
      <c r="AL88" s="683"/>
      <c r="AM88" s="683"/>
      <c r="AN88" s="683"/>
      <c r="AO88" s="683"/>
      <c r="AP88" s="683"/>
      <c r="AQ88" s="1024"/>
      <c r="AR88" s="683"/>
      <c r="AS88" s="683"/>
      <c r="AT88" s="683"/>
      <c r="AU88" s="683"/>
      <c r="AV88" s="683"/>
      <c r="AW88" s="683"/>
      <c r="AX88" s="683"/>
      <c r="AY88" s="683"/>
      <c r="AZ88" s="683"/>
      <c r="BA88" s="683"/>
      <c r="BB88" s="683"/>
      <c r="BC88" s="683"/>
      <c r="BD88" s="683"/>
      <c r="BE88" s="1024"/>
      <c r="BF88" s="683"/>
      <c r="BG88" s="683"/>
      <c r="BH88" s="683"/>
      <c r="BI88" s="683"/>
      <c r="BJ88" s="683"/>
      <c r="BK88" s="683"/>
      <c r="BL88" s="683"/>
      <c r="BM88" s="683"/>
      <c r="BN88" s="683"/>
      <c r="BO88" s="683"/>
      <c r="BP88" s="683"/>
      <c r="BQ88" s="683"/>
      <c r="BR88" s="683"/>
      <c r="BS88" s="1024"/>
      <c r="BT88" s="683"/>
      <c r="BU88" s="683"/>
      <c r="BV88" s="683"/>
      <c r="BW88" s="683"/>
      <c r="BX88" s="683"/>
      <c r="BY88" s="683"/>
      <c r="BZ88" s="683"/>
      <c r="CA88" s="683"/>
      <c r="CB88" s="683"/>
      <c r="CC88" s="683"/>
      <c r="CD88" s="683"/>
      <c r="CE88" s="683"/>
      <c r="CF88" s="683"/>
      <c r="CG88" s="1024"/>
    </row>
    <row r="89" spans="1:85" x14ac:dyDescent="0.25">
      <c r="A89" s="1024"/>
      <c r="B89" s="711" t="s">
        <v>12331</v>
      </c>
      <c r="C89" s="711"/>
      <c r="D89" s="683"/>
      <c r="E89" s="683"/>
      <c r="F89" s="683"/>
      <c r="G89" s="683"/>
      <c r="H89" s="683"/>
      <c r="I89" s="683"/>
      <c r="J89" s="683"/>
      <c r="K89" s="683"/>
      <c r="L89" s="683"/>
      <c r="M89" s="683"/>
      <c r="N89" s="683"/>
      <c r="O89" s="1024"/>
      <c r="P89" s="711" t="s">
        <v>12331</v>
      </c>
      <c r="Q89" s="711"/>
      <c r="R89" s="683"/>
      <c r="S89" s="683"/>
      <c r="T89" s="683"/>
      <c r="U89" s="683"/>
      <c r="V89" s="683"/>
      <c r="W89" s="683"/>
      <c r="X89" s="683"/>
      <c r="Y89" s="683"/>
      <c r="Z89" s="683"/>
      <c r="AA89" s="683"/>
      <c r="AB89" s="683"/>
      <c r="AC89" s="1024"/>
      <c r="AD89" s="711" t="s">
        <v>12331</v>
      </c>
      <c r="AE89" s="711"/>
      <c r="AF89" s="683"/>
      <c r="AG89" s="683"/>
      <c r="AH89" s="683"/>
      <c r="AI89" s="683"/>
      <c r="AJ89" s="683"/>
      <c r="AK89" s="683"/>
      <c r="AL89" s="683"/>
      <c r="AM89" s="683"/>
      <c r="AN89" s="683"/>
      <c r="AO89" s="683"/>
      <c r="AP89" s="683"/>
      <c r="AQ89" s="1024"/>
      <c r="AR89" s="711" t="s">
        <v>12331</v>
      </c>
      <c r="AS89" s="711"/>
      <c r="AT89" s="683"/>
      <c r="AU89" s="683"/>
      <c r="AV89" s="683"/>
      <c r="AW89" s="683"/>
      <c r="AX89" s="683"/>
      <c r="AY89" s="683"/>
      <c r="AZ89" s="683"/>
      <c r="BA89" s="683"/>
      <c r="BB89" s="683"/>
      <c r="BC89" s="683"/>
      <c r="BD89" s="683"/>
      <c r="BE89" s="1024"/>
      <c r="BF89" s="711" t="s">
        <v>12331</v>
      </c>
      <c r="BG89" s="683"/>
      <c r="BH89" s="683"/>
      <c r="BI89" s="683"/>
      <c r="BJ89" s="683"/>
      <c r="BK89" s="683"/>
      <c r="BL89" s="683"/>
      <c r="BM89" s="683"/>
      <c r="BN89" s="683"/>
      <c r="BO89" s="683"/>
      <c r="BP89" s="683"/>
      <c r="BQ89" s="683"/>
      <c r="BR89" s="683"/>
      <c r="BS89" s="1024"/>
      <c r="BT89" s="711" t="s">
        <v>12331</v>
      </c>
      <c r="BU89" s="711"/>
      <c r="BV89" s="683"/>
      <c r="BW89" s="683"/>
      <c r="BX89" s="683"/>
      <c r="BY89" s="683"/>
      <c r="BZ89" s="683"/>
      <c r="CA89" s="683"/>
      <c r="CB89" s="683"/>
      <c r="CC89" s="683"/>
      <c r="CD89" s="683"/>
      <c r="CE89" s="683"/>
      <c r="CF89" s="683"/>
      <c r="CG89" s="1024"/>
    </row>
    <row r="90" spans="1:85" x14ac:dyDescent="0.25">
      <c r="A90" s="1024"/>
      <c r="B90" s="683" t="s">
        <v>12340</v>
      </c>
      <c r="C90" s="683"/>
      <c r="D90" s="683"/>
      <c r="E90" s="683"/>
      <c r="F90" s="683"/>
      <c r="G90" s="683"/>
      <c r="H90" s="683"/>
      <c r="I90" s="683"/>
      <c r="J90" s="683"/>
      <c r="K90" s="683"/>
      <c r="L90" s="683"/>
      <c r="M90" s="683"/>
      <c r="N90" s="683"/>
      <c r="O90" s="1024"/>
      <c r="P90" s="683" t="s">
        <v>12340</v>
      </c>
      <c r="Q90" s="683"/>
      <c r="R90" s="683"/>
      <c r="S90" s="683"/>
      <c r="T90" s="683"/>
      <c r="U90" s="683"/>
      <c r="V90" s="683"/>
      <c r="W90" s="683"/>
      <c r="X90" s="683"/>
      <c r="Y90" s="683"/>
      <c r="Z90" s="683"/>
      <c r="AA90" s="683"/>
      <c r="AB90" s="683"/>
      <c r="AC90" s="1024"/>
      <c r="AD90" s="683" t="s">
        <v>12341</v>
      </c>
      <c r="AE90" s="683"/>
      <c r="AF90" s="683"/>
      <c r="AG90" s="683"/>
      <c r="AH90" s="683"/>
      <c r="AI90" s="683"/>
      <c r="AJ90" s="683"/>
      <c r="AK90" s="683"/>
      <c r="AL90" s="683"/>
      <c r="AM90" s="683"/>
      <c r="AN90" s="683"/>
      <c r="AO90" s="683"/>
      <c r="AP90" s="683"/>
      <c r="AQ90" s="1024"/>
      <c r="AR90" s="683" t="s">
        <v>12341</v>
      </c>
      <c r="AS90" s="683"/>
      <c r="AT90" s="683"/>
      <c r="AU90" s="683"/>
      <c r="AV90" s="683"/>
      <c r="AW90" s="683"/>
      <c r="AX90" s="683"/>
      <c r="AY90" s="683"/>
      <c r="AZ90" s="683"/>
      <c r="BA90" s="683"/>
      <c r="BB90" s="683"/>
      <c r="BC90" s="683"/>
      <c r="BD90" s="683"/>
      <c r="BE90" s="1024"/>
      <c r="BF90" s="683" t="s">
        <v>12342</v>
      </c>
      <c r="BG90" s="711"/>
      <c r="BH90" s="683"/>
      <c r="BI90" s="683"/>
      <c r="BJ90" s="683"/>
      <c r="BK90" s="683"/>
      <c r="BL90" s="683"/>
      <c r="BM90" s="683"/>
      <c r="BN90" s="683"/>
      <c r="BO90" s="683"/>
      <c r="BP90" s="683"/>
      <c r="BQ90" s="683"/>
      <c r="BR90" s="683"/>
      <c r="BS90" s="1024"/>
      <c r="BT90" s="683" t="s">
        <v>12343</v>
      </c>
      <c r="BU90" s="683"/>
      <c r="BV90" s="683"/>
      <c r="BW90" s="683"/>
      <c r="BX90" s="683"/>
      <c r="BY90" s="683"/>
      <c r="BZ90" s="683"/>
      <c r="CA90" s="683"/>
      <c r="CB90" s="683"/>
      <c r="CC90" s="683"/>
      <c r="CD90" s="683"/>
      <c r="CE90" s="683"/>
      <c r="CF90" s="683"/>
      <c r="CG90" s="1024"/>
    </row>
    <row r="91" spans="1:85" x14ac:dyDescent="0.25">
      <c r="A91" s="1024"/>
      <c r="B91" s="683" t="s">
        <v>12371</v>
      </c>
      <c r="C91" s="683"/>
      <c r="D91" s="683"/>
      <c r="E91" s="683"/>
      <c r="F91" s="683"/>
      <c r="G91" s="683"/>
      <c r="H91" s="683"/>
      <c r="I91" s="683"/>
      <c r="J91" s="683"/>
      <c r="K91" s="683"/>
      <c r="L91" s="683"/>
      <c r="M91" s="683"/>
      <c r="N91" s="683"/>
      <c r="O91" s="1024"/>
      <c r="P91" s="683" t="s">
        <v>12371</v>
      </c>
      <c r="Q91" s="683"/>
      <c r="R91" s="683"/>
      <c r="S91" s="683"/>
      <c r="T91" s="683"/>
      <c r="U91" s="683"/>
      <c r="V91" s="683"/>
      <c r="W91" s="683"/>
      <c r="X91" s="683"/>
      <c r="Y91" s="683"/>
      <c r="Z91" s="683"/>
      <c r="AA91" s="683"/>
      <c r="AB91" s="683"/>
      <c r="AC91" s="1024"/>
      <c r="AD91" s="683" t="s">
        <v>12371</v>
      </c>
      <c r="AE91" s="683"/>
      <c r="AF91" s="683"/>
      <c r="AG91" s="683"/>
      <c r="AH91" s="683"/>
      <c r="AI91" s="683"/>
      <c r="AJ91" s="683"/>
      <c r="AK91" s="683"/>
      <c r="AL91" s="683"/>
      <c r="AM91" s="683"/>
      <c r="AN91" s="683"/>
      <c r="AO91" s="683"/>
      <c r="AP91" s="683"/>
      <c r="AQ91" s="1024"/>
      <c r="AR91" s="683" t="s">
        <v>12371</v>
      </c>
      <c r="AS91" s="683"/>
      <c r="AT91" s="683"/>
      <c r="AU91" s="683"/>
      <c r="AV91" s="683"/>
      <c r="AW91" s="683"/>
      <c r="AX91" s="683"/>
      <c r="AY91" s="683"/>
      <c r="AZ91" s="683"/>
      <c r="BA91" s="683"/>
      <c r="BB91" s="683"/>
      <c r="BC91" s="683"/>
      <c r="BD91" s="683"/>
      <c r="BE91" s="1024"/>
      <c r="BF91" s="683" t="s">
        <v>12371</v>
      </c>
      <c r="BG91" s="683"/>
      <c r="BH91" s="683"/>
      <c r="BI91" s="683"/>
      <c r="BJ91" s="683"/>
      <c r="BK91" s="683"/>
      <c r="BL91" s="683"/>
      <c r="BM91" s="683"/>
      <c r="BN91" s="683"/>
      <c r="BO91" s="683"/>
      <c r="BP91" s="683"/>
      <c r="BQ91" s="683"/>
      <c r="BR91" s="683"/>
      <c r="BS91" s="1024"/>
      <c r="BT91" s="683" t="s">
        <v>12371</v>
      </c>
      <c r="BU91" s="683"/>
      <c r="BV91" s="683"/>
      <c r="BW91" s="683"/>
      <c r="BX91" s="683"/>
      <c r="BY91" s="683"/>
      <c r="BZ91" s="683"/>
      <c r="CA91" s="683"/>
      <c r="CB91" s="683"/>
      <c r="CC91" s="683"/>
      <c r="CD91" s="683"/>
      <c r="CE91" s="683"/>
      <c r="CF91" s="683"/>
      <c r="CG91" s="1024"/>
    </row>
    <row r="92" spans="1:85" x14ac:dyDescent="0.25">
      <c r="A92" s="1024"/>
      <c r="B92" s="683" t="s">
        <v>12372</v>
      </c>
      <c r="C92" s="683"/>
      <c r="D92" s="683"/>
      <c r="E92" s="683"/>
      <c r="F92" s="683"/>
      <c r="G92" s="683"/>
      <c r="H92" s="683"/>
      <c r="I92" s="683"/>
      <c r="J92" s="683"/>
      <c r="K92" s="683"/>
      <c r="L92" s="683"/>
      <c r="M92" s="683"/>
      <c r="N92" s="683"/>
      <c r="O92" s="1024"/>
      <c r="P92" s="683" t="s">
        <v>12372</v>
      </c>
      <c r="Q92" s="683"/>
      <c r="R92" s="683"/>
      <c r="S92" s="683"/>
      <c r="T92" s="683"/>
      <c r="U92" s="683"/>
      <c r="V92" s="683"/>
      <c r="W92" s="683"/>
      <c r="X92" s="683"/>
      <c r="Y92" s="683"/>
      <c r="Z92" s="683"/>
      <c r="AA92" s="683"/>
      <c r="AB92" s="683"/>
      <c r="AC92" s="1024"/>
      <c r="AD92" s="683" t="s">
        <v>12372</v>
      </c>
      <c r="AE92" s="683"/>
      <c r="AF92" s="683"/>
      <c r="AG92" s="683"/>
      <c r="AH92" s="683"/>
      <c r="AI92" s="683"/>
      <c r="AJ92" s="683"/>
      <c r="AK92" s="683"/>
      <c r="AL92" s="683"/>
      <c r="AM92" s="683"/>
      <c r="AN92" s="683"/>
      <c r="AO92" s="683"/>
      <c r="AP92" s="683"/>
      <c r="AQ92" s="1024"/>
      <c r="AR92" s="683" t="s">
        <v>12372</v>
      </c>
      <c r="AS92" s="683"/>
      <c r="AT92" s="683"/>
      <c r="AU92" s="683"/>
      <c r="AV92" s="683"/>
      <c r="AW92" s="683"/>
      <c r="AX92" s="683"/>
      <c r="AY92" s="683"/>
      <c r="AZ92" s="683"/>
      <c r="BA92" s="683"/>
      <c r="BB92" s="683"/>
      <c r="BC92" s="683"/>
      <c r="BD92" s="683"/>
      <c r="BE92" s="1024"/>
      <c r="BF92" s="683" t="s">
        <v>12372</v>
      </c>
      <c r="BG92" s="683"/>
      <c r="BH92" s="683"/>
      <c r="BI92" s="683"/>
      <c r="BJ92" s="683"/>
      <c r="BK92" s="683"/>
      <c r="BL92" s="683"/>
      <c r="BM92" s="683"/>
      <c r="BN92" s="683"/>
      <c r="BO92" s="683"/>
      <c r="BP92" s="683"/>
      <c r="BQ92" s="683"/>
      <c r="BR92" s="683"/>
      <c r="BS92" s="1024"/>
      <c r="BT92" s="683" t="s">
        <v>12372</v>
      </c>
      <c r="BU92" s="683"/>
      <c r="BV92" s="683"/>
      <c r="BW92" s="683"/>
      <c r="BX92" s="683"/>
      <c r="BY92" s="683"/>
      <c r="BZ92" s="683"/>
      <c r="CA92" s="683"/>
      <c r="CB92" s="683"/>
      <c r="CC92" s="683"/>
      <c r="CD92" s="683"/>
      <c r="CE92" s="683"/>
      <c r="CF92" s="683"/>
      <c r="CG92" s="1024"/>
    </row>
    <row r="93" spans="1:85" x14ac:dyDescent="0.25">
      <c r="A93" s="1024"/>
      <c r="B93" s="683" t="s">
        <v>12373</v>
      </c>
      <c r="C93" s="683"/>
      <c r="D93" s="683"/>
      <c r="E93" s="683"/>
      <c r="F93" s="683"/>
      <c r="G93" s="683"/>
      <c r="H93" s="683"/>
      <c r="I93" s="683"/>
      <c r="J93" s="683"/>
      <c r="K93" s="683"/>
      <c r="L93" s="683"/>
      <c r="M93" s="683"/>
      <c r="N93" s="683"/>
      <c r="O93" s="1024"/>
      <c r="P93" s="683" t="s">
        <v>12373</v>
      </c>
      <c r="Q93" s="683"/>
      <c r="R93" s="683"/>
      <c r="S93" s="683"/>
      <c r="T93" s="683"/>
      <c r="U93" s="683"/>
      <c r="V93" s="683"/>
      <c r="W93" s="683"/>
      <c r="X93" s="683"/>
      <c r="Y93" s="683"/>
      <c r="Z93" s="683"/>
      <c r="AA93" s="683"/>
      <c r="AB93" s="683"/>
      <c r="AC93" s="1024"/>
      <c r="AD93" s="683" t="s">
        <v>12374</v>
      </c>
      <c r="AE93" s="683"/>
      <c r="AF93" s="683"/>
      <c r="AG93" s="683"/>
      <c r="AH93" s="683"/>
      <c r="AI93" s="683"/>
      <c r="AJ93" s="683"/>
      <c r="AK93" s="683"/>
      <c r="AL93" s="683"/>
      <c r="AM93" s="683"/>
      <c r="AN93" s="683"/>
      <c r="AO93" s="683"/>
      <c r="AP93" s="683"/>
      <c r="AQ93" s="1024"/>
      <c r="AR93" s="683" t="s">
        <v>12374</v>
      </c>
      <c r="AS93" s="683"/>
      <c r="AT93" s="683"/>
      <c r="AU93" s="683"/>
      <c r="AV93" s="683"/>
      <c r="AW93" s="683"/>
      <c r="AX93" s="683"/>
      <c r="AY93" s="683"/>
      <c r="AZ93" s="683"/>
      <c r="BA93" s="683"/>
      <c r="BB93" s="683"/>
      <c r="BC93" s="683"/>
      <c r="BD93" s="683"/>
      <c r="BE93" s="1024"/>
      <c r="BF93" s="683" t="s">
        <v>12374</v>
      </c>
      <c r="BG93" s="683"/>
      <c r="BH93" s="683"/>
      <c r="BI93" s="683"/>
      <c r="BJ93" s="683"/>
      <c r="BK93" s="683"/>
      <c r="BL93" s="683"/>
      <c r="BM93" s="683"/>
      <c r="BN93" s="683"/>
      <c r="BO93" s="683"/>
      <c r="BP93" s="683"/>
      <c r="BQ93" s="683"/>
      <c r="BR93" s="683"/>
      <c r="BS93" s="1024"/>
      <c r="BT93" s="683" t="s">
        <v>12374</v>
      </c>
      <c r="BU93" s="683"/>
      <c r="BV93" s="683"/>
      <c r="BW93" s="683"/>
      <c r="BX93" s="683"/>
      <c r="BY93" s="683"/>
      <c r="BZ93" s="683"/>
      <c r="CA93" s="683"/>
      <c r="CB93" s="683"/>
      <c r="CC93" s="683"/>
      <c r="CD93" s="683"/>
      <c r="CE93" s="683"/>
      <c r="CF93" s="683"/>
      <c r="CG93" s="1024"/>
    </row>
    <row r="94" spans="1:85" ht="15.75" thickBot="1" x14ac:dyDescent="0.3">
      <c r="A94" s="1025"/>
      <c r="B94" s="683"/>
      <c r="C94" s="683"/>
      <c r="D94" s="683"/>
      <c r="E94" s="683"/>
      <c r="F94" s="683"/>
      <c r="G94" s="683"/>
      <c r="H94" s="683"/>
      <c r="I94" s="683"/>
      <c r="J94" s="683"/>
      <c r="K94" s="683"/>
      <c r="L94" s="683"/>
      <c r="M94" s="683"/>
      <c r="N94" s="683"/>
      <c r="O94" s="1025"/>
      <c r="P94" s="683"/>
      <c r="Q94" s="683"/>
      <c r="R94" s="683"/>
      <c r="S94" s="683"/>
      <c r="T94" s="683"/>
      <c r="U94" s="683"/>
      <c r="V94" s="683"/>
      <c r="W94" s="683"/>
      <c r="X94" s="683"/>
      <c r="Y94" s="683"/>
      <c r="Z94" s="683"/>
      <c r="AA94" s="683"/>
      <c r="AB94" s="683"/>
      <c r="AC94" s="1025"/>
      <c r="AD94" s="683"/>
      <c r="AE94" s="683"/>
      <c r="AF94" s="683"/>
      <c r="AG94" s="683"/>
      <c r="AH94" s="683"/>
      <c r="AI94" s="683"/>
      <c r="AJ94" s="683"/>
      <c r="AK94" s="683"/>
      <c r="AL94" s="683"/>
      <c r="AM94" s="683"/>
      <c r="AN94" s="683"/>
      <c r="AO94" s="683"/>
      <c r="AP94" s="683"/>
      <c r="AQ94" s="1025"/>
      <c r="AR94" s="683"/>
      <c r="AS94" s="683"/>
      <c r="AT94" s="683"/>
      <c r="AU94" s="683"/>
      <c r="AV94" s="683"/>
      <c r="AW94" s="683"/>
      <c r="AX94" s="683"/>
      <c r="AY94" s="683"/>
      <c r="AZ94" s="683"/>
      <c r="BA94" s="683"/>
      <c r="BB94" s="683"/>
      <c r="BC94" s="683"/>
      <c r="BD94" s="683"/>
      <c r="BE94" s="1025"/>
      <c r="BF94" s="683"/>
      <c r="BG94" s="683"/>
      <c r="BH94" s="683"/>
      <c r="BI94" s="683"/>
      <c r="BJ94" s="683"/>
      <c r="BK94" s="683"/>
      <c r="BL94" s="683"/>
      <c r="BM94" s="683"/>
      <c r="BN94" s="683"/>
      <c r="BO94" s="683"/>
      <c r="BP94" s="683"/>
      <c r="BQ94" s="683"/>
      <c r="BR94" s="683"/>
      <c r="BS94" s="1025"/>
      <c r="BT94" s="683"/>
      <c r="BU94" s="683"/>
      <c r="BV94" s="683"/>
      <c r="BW94" s="683"/>
      <c r="BX94" s="683"/>
      <c r="BY94" s="683"/>
      <c r="BZ94" s="683"/>
      <c r="CA94" s="683"/>
      <c r="CB94" s="683"/>
      <c r="CC94" s="683"/>
      <c r="CD94" s="683"/>
      <c r="CE94" s="683"/>
      <c r="CF94" s="683"/>
      <c r="CG94" s="1025"/>
    </row>
    <row r="95" spans="1:85" ht="15.75" thickBot="1" x14ac:dyDescent="0.3">
      <c r="A95" s="715"/>
      <c r="B95" s="715"/>
      <c r="C95" s="715"/>
      <c r="D95" s="715"/>
      <c r="E95" s="715"/>
      <c r="F95" s="715"/>
      <c r="G95" s="715"/>
      <c r="H95" s="715"/>
      <c r="I95" s="715"/>
      <c r="J95" s="715"/>
      <c r="K95" s="715"/>
      <c r="L95" s="715"/>
      <c r="M95" s="715"/>
      <c r="N95" s="715"/>
      <c r="O95" s="715"/>
      <c r="AC95" s="715"/>
      <c r="AQ95" s="715"/>
      <c r="BE95" s="715"/>
      <c r="BS95" s="715"/>
      <c r="CG95" s="715"/>
    </row>
    <row r="96" spans="1:85" x14ac:dyDescent="0.25">
      <c r="A96" s="1023" t="s">
        <v>12375</v>
      </c>
      <c r="B96" s="710" t="s">
        <v>12375</v>
      </c>
      <c r="C96" s="683"/>
      <c r="D96" s="683"/>
      <c r="E96" s="683"/>
      <c r="F96" s="683"/>
      <c r="G96" s="683"/>
      <c r="H96" s="683"/>
      <c r="I96" s="683"/>
      <c r="J96" s="683"/>
      <c r="K96" s="683"/>
      <c r="L96" s="683"/>
      <c r="M96" s="683"/>
      <c r="N96" s="683"/>
      <c r="O96" s="1023" t="s">
        <v>12375</v>
      </c>
      <c r="P96" s="710" t="s">
        <v>12375</v>
      </c>
      <c r="Q96" s="683"/>
      <c r="R96" s="683"/>
      <c r="S96" s="683"/>
      <c r="T96" s="683"/>
      <c r="U96" s="683"/>
      <c r="V96" s="683"/>
      <c r="W96" s="683"/>
      <c r="X96" s="683"/>
      <c r="Y96" s="683"/>
      <c r="Z96" s="683"/>
      <c r="AA96" s="683"/>
      <c r="AB96" s="683"/>
      <c r="AC96" s="1023" t="s">
        <v>12375</v>
      </c>
      <c r="AQ96" s="1023" t="s">
        <v>12375</v>
      </c>
      <c r="BE96" s="1023" t="s">
        <v>12375</v>
      </c>
      <c r="BF96" s="710" t="s">
        <v>12375</v>
      </c>
      <c r="BG96" s="683"/>
      <c r="BH96" s="683"/>
      <c r="BI96" s="683"/>
      <c r="BJ96" s="683"/>
      <c r="BK96" s="683"/>
      <c r="BL96" s="683"/>
      <c r="BM96" s="683"/>
      <c r="BN96" s="683"/>
      <c r="BO96" s="683"/>
      <c r="BP96" s="683"/>
      <c r="BQ96" s="683"/>
      <c r="BR96" s="683"/>
      <c r="BS96" s="1023" t="s">
        <v>12375</v>
      </c>
      <c r="CG96" s="1023" t="s">
        <v>12375</v>
      </c>
    </row>
    <row r="97" spans="1:85" x14ac:dyDescent="0.25">
      <c r="A97" s="1024"/>
      <c r="B97" s="683"/>
      <c r="C97" s="683"/>
      <c r="D97" s="683"/>
      <c r="E97" s="683"/>
      <c r="F97" s="683"/>
      <c r="G97" s="683"/>
      <c r="H97" s="683"/>
      <c r="I97" s="683"/>
      <c r="J97" s="683"/>
      <c r="K97" s="683"/>
      <c r="L97" s="683"/>
      <c r="M97" s="683"/>
      <c r="N97" s="683"/>
      <c r="O97" s="1024"/>
      <c r="P97" s="683"/>
      <c r="Q97" s="683"/>
      <c r="R97" s="683"/>
      <c r="S97" s="683"/>
      <c r="T97" s="683"/>
      <c r="U97" s="683"/>
      <c r="V97" s="683"/>
      <c r="W97" s="683"/>
      <c r="X97" s="683"/>
      <c r="Y97" s="683"/>
      <c r="Z97" s="683"/>
      <c r="AA97" s="683"/>
      <c r="AB97" s="683"/>
      <c r="AC97" s="1024"/>
      <c r="AQ97" s="1024"/>
      <c r="BE97" s="1024"/>
      <c r="BF97" s="683"/>
      <c r="BG97" s="683"/>
      <c r="BH97" s="683"/>
      <c r="BI97" s="683"/>
      <c r="BJ97" s="683"/>
      <c r="BK97" s="683"/>
      <c r="BL97" s="683"/>
      <c r="BM97" s="683"/>
      <c r="BN97" s="683"/>
      <c r="BO97" s="683"/>
      <c r="BP97" s="683"/>
      <c r="BQ97" s="683"/>
      <c r="BR97" s="683"/>
      <c r="BS97" s="1024"/>
      <c r="CG97" s="1024"/>
    </row>
    <row r="98" spans="1:85" x14ac:dyDescent="0.25">
      <c r="A98" s="1024"/>
      <c r="B98" s="683"/>
      <c r="C98" s="683"/>
      <c r="D98" s="683"/>
      <c r="E98" s="683"/>
      <c r="F98" s="683"/>
      <c r="G98" s="683"/>
      <c r="H98" s="683"/>
      <c r="I98" s="683"/>
      <c r="J98" s="683"/>
      <c r="K98" s="683"/>
      <c r="L98" s="683"/>
      <c r="M98" s="683"/>
      <c r="N98" s="683"/>
      <c r="O98" s="1024"/>
      <c r="P98" s="683"/>
      <c r="Q98" s="683"/>
      <c r="R98" s="683"/>
      <c r="S98" s="683"/>
      <c r="T98" s="683"/>
      <c r="U98" s="683"/>
      <c r="V98" s="683"/>
      <c r="W98" s="683"/>
      <c r="X98" s="683"/>
      <c r="Y98" s="683"/>
      <c r="Z98" s="683"/>
      <c r="AA98" s="683"/>
      <c r="AB98" s="683"/>
      <c r="AC98" s="1024"/>
      <c r="AQ98" s="1024"/>
      <c r="BE98" s="1024"/>
      <c r="BF98" s="683"/>
      <c r="BG98" s="683"/>
      <c r="BH98" s="683"/>
      <c r="BI98" s="683"/>
      <c r="BJ98" s="683"/>
      <c r="BK98" s="683"/>
      <c r="BL98" s="683"/>
      <c r="BM98" s="683"/>
      <c r="BN98" s="683"/>
      <c r="BO98" s="683"/>
      <c r="BP98" s="683"/>
      <c r="BQ98" s="683"/>
      <c r="BR98" s="683"/>
      <c r="BS98" s="1024"/>
      <c r="CG98" s="1024"/>
    </row>
    <row r="99" spans="1:85" x14ac:dyDescent="0.25">
      <c r="A99" s="1024"/>
      <c r="B99" s="683"/>
      <c r="C99" s="683"/>
      <c r="D99" s="683"/>
      <c r="E99" s="683"/>
      <c r="F99" s="683"/>
      <c r="G99" s="683"/>
      <c r="H99" s="683"/>
      <c r="I99" s="683"/>
      <c r="J99" s="683"/>
      <c r="K99" s="683"/>
      <c r="L99" s="683"/>
      <c r="M99" s="683"/>
      <c r="N99" s="683"/>
      <c r="O99" s="1024"/>
      <c r="P99" s="683"/>
      <c r="Q99" s="683"/>
      <c r="R99" s="683"/>
      <c r="S99" s="683"/>
      <c r="T99" s="683"/>
      <c r="U99" s="683"/>
      <c r="V99" s="683"/>
      <c r="W99" s="683"/>
      <c r="X99" s="683"/>
      <c r="Y99" s="683"/>
      <c r="Z99" s="683"/>
      <c r="AA99" s="683"/>
      <c r="AB99" s="683"/>
      <c r="AC99" s="1024"/>
      <c r="AQ99" s="1024"/>
      <c r="BE99" s="1024"/>
      <c r="BF99" s="683"/>
      <c r="BG99" s="683"/>
      <c r="BH99" s="683"/>
      <c r="BI99" s="683"/>
      <c r="BJ99" s="683"/>
      <c r="BK99" s="683"/>
      <c r="BL99" s="683"/>
      <c r="BM99" s="683"/>
      <c r="BN99" s="683"/>
      <c r="BO99" s="683"/>
      <c r="BP99" s="683"/>
      <c r="BQ99" s="683"/>
      <c r="BR99" s="683"/>
      <c r="BS99" s="1024"/>
      <c r="CG99" s="1024"/>
    </row>
    <row r="100" spans="1:85" x14ac:dyDescent="0.25">
      <c r="A100" s="1024"/>
      <c r="B100" s="683"/>
      <c r="C100" s="683"/>
      <c r="D100" s="683"/>
      <c r="E100" s="683"/>
      <c r="F100" s="683"/>
      <c r="G100" s="683"/>
      <c r="H100" s="683"/>
      <c r="I100" s="683"/>
      <c r="J100" s="683"/>
      <c r="K100" s="683"/>
      <c r="L100" s="683"/>
      <c r="M100" s="683"/>
      <c r="N100" s="683"/>
      <c r="O100" s="1024"/>
      <c r="P100" s="683"/>
      <c r="Q100" s="683"/>
      <c r="R100" s="683"/>
      <c r="S100" s="683"/>
      <c r="T100" s="683"/>
      <c r="U100" s="683"/>
      <c r="V100" s="683"/>
      <c r="W100" s="683"/>
      <c r="X100" s="683"/>
      <c r="Y100" s="683"/>
      <c r="Z100" s="683"/>
      <c r="AA100" s="683"/>
      <c r="AB100" s="683"/>
      <c r="AC100" s="1024"/>
      <c r="AQ100" s="1024"/>
      <c r="BE100" s="1024"/>
      <c r="BF100" s="683"/>
      <c r="BG100" s="683"/>
      <c r="BH100" s="683"/>
      <c r="BI100" s="683"/>
      <c r="BJ100" s="683"/>
      <c r="BK100" s="683"/>
      <c r="BL100" s="683"/>
      <c r="BM100" s="683"/>
      <c r="BN100" s="683"/>
      <c r="BO100" s="683"/>
      <c r="BP100" s="683"/>
      <c r="BQ100" s="683"/>
      <c r="BR100" s="683"/>
      <c r="BS100" s="1024"/>
      <c r="CG100" s="1024"/>
    </row>
    <row r="101" spans="1:85" x14ac:dyDescent="0.25">
      <c r="A101" s="1024"/>
      <c r="B101" s="683"/>
      <c r="C101" s="683"/>
      <c r="D101" s="683"/>
      <c r="E101" s="683"/>
      <c r="F101" s="683"/>
      <c r="G101" s="683"/>
      <c r="H101" s="683"/>
      <c r="I101" s="683"/>
      <c r="J101" s="683"/>
      <c r="K101" s="683"/>
      <c r="L101" s="683"/>
      <c r="M101" s="683"/>
      <c r="N101" s="683"/>
      <c r="O101" s="1024"/>
      <c r="P101" s="683"/>
      <c r="Q101" s="683"/>
      <c r="R101" s="683"/>
      <c r="S101" s="683"/>
      <c r="T101" s="683"/>
      <c r="U101" s="683"/>
      <c r="V101" s="683"/>
      <c r="W101" s="683"/>
      <c r="X101" s="683"/>
      <c r="Y101" s="683"/>
      <c r="Z101" s="683"/>
      <c r="AA101" s="683"/>
      <c r="AB101" s="683"/>
      <c r="AC101" s="1024"/>
      <c r="AQ101" s="1024"/>
      <c r="BE101" s="1024"/>
      <c r="BF101" s="683"/>
      <c r="BG101" s="683"/>
      <c r="BH101" s="683"/>
      <c r="BI101" s="683"/>
      <c r="BJ101" s="683"/>
      <c r="BK101" s="683"/>
      <c r="BL101" s="683"/>
      <c r="BM101" s="683"/>
      <c r="BN101" s="683"/>
      <c r="BO101" s="683"/>
      <c r="BP101" s="683"/>
      <c r="BQ101" s="683"/>
      <c r="BR101" s="683"/>
      <c r="BS101" s="1024"/>
      <c r="CG101" s="1024"/>
    </row>
    <row r="102" spans="1:85" x14ac:dyDescent="0.25">
      <c r="A102" s="1024"/>
      <c r="B102" s="683"/>
      <c r="C102" s="683"/>
      <c r="D102" s="683"/>
      <c r="E102" s="683"/>
      <c r="F102" s="683"/>
      <c r="G102" s="683"/>
      <c r="H102" s="683"/>
      <c r="I102" s="683"/>
      <c r="J102" s="683"/>
      <c r="K102" s="683"/>
      <c r="L102" s="683"/>
      <c r="M102" s="683"/>
      <c r="N102" s="683"/>
      <c r="O102" s="1024"/>
      <c r="P102" s="683"/>
      <c r="Q102" s="683"/>
      <c r="R102" s="683"/>
      <c r="S102" s="683"/>
      <c r="T102" s="683"/>
      <c r="U102" s="683"/>
      <c r="V102" s="683"/>
      <c r="W102" s="683"/>
      <c r="X102" s="683"/>
      <c r="Y102" s="683"/>
      <c r="Z102" s="683"/>
      <c r="AA102" s="683"/>
      <c r="AB102" s="683"/>
      <c r="AC102" s="1024"/>
      <c r="AQ102" s="1024"/>
      <c r="BE102" s="1024"/>
      <c r="BF102" s="683"/>
      <c r="BG102" s="683"/>
      <c r="BH102" s="683"/>
      <c r="BI102" s="683"/>
      <c r="BJ102" s="683"/>
      <c r="BK102" s="683"/>
      <c r="BL102" s="683"/>
      <c r="BM102" s="683"/>
      <c r="BN102" s="683"/>
      <c r="BO102" s="683"/>
      <c r="BP102" s="683"/>
      <c r="BQ102" s="683"/>
      <c r="BR102" s="683"/>
      <c r="BS102" s="1024"/>
      <c r="CG102" s="1024"/>
    </row>
    <row r="103" spans="1:85" x14ac:dyDescent="0.25">
      <c r="A103" s="1024"/>
      <c r="B103" s="683"/>
      <c r="C103" s="683"/>
      <c r="D103" s="683"/>
      <c r="E103" s="683"/>
      <c r="F103" s="683"/>
      <c r="G103" s="683"/>
      <c r="H103" s="683"/>
      <c r="I103" s="683"/>
      <c r="J103" s="683"/>
      <c r="K103" s="683"/>
      <c r="L103" s="683"/>
      <c r="M103" s="683"/>
      <c r="N103" s="683"/>
      <c r="O103" s="1024"/>
      <c r="P103" s="683"/>
      <c r="Q103" s="683"/>
      <c r="R103" s="683"/>
      <c r="S103" s="683"/>
      <c r="T103" s="683"/>
      <c r="U103" s="683"/>
      <c r="V103" s="683"/>
      <c r="W103" s="683"/>
      <c r="X103" s="683"/>
      <c r="Y103" s="683"/>
      <c r="Z103" s="683"/>
      <c r="AA103" s="683"/>
      <c r="AB103" s="683"/>
      <c r="AC103" s="1024"/>
      <c r="AQ103" s="1024"/>
      <c r="BE103" s="1024"/>
      <c r="BF103" s="683"/>
      <c r="BG103" s="683"/>
      <c r="BH103" s="683"/>
      <c r="BI103" s="683"/>
      <c r="BJ103" s="683"/>
      <c r="BK103" s="683"/>
      <c r="BL103" s="683"/>
      <c r="BM103" s="683"/>
      <c r="BN103" s="683"/>
      <c r="BO103" s="683"/>
      <c r="BP103" s="683"/>
      <c r="BQ103" s="683"/>
      <c r="BR103" s="683"/>
      <c r="BS103" s="1024"/>
      <c r="CG103" s="1024"/>
    </row>
    <row r="104" spans="1:85" x14ac:dyDescent="0.25">
      <c r="A104" s="1024"/>
      <c r="B104" s="683"/>
      <c r="C104" s="683"/>
      <c r="D104" s="683"/>
      <c r="E104" s="683"/>
      <c r="F104" s="683"/>
      <c r="G104" s="683"/>
      <c r="H104" s="683"/>
      <c r="I104" s="683"/>
      <c r="J104" s="683"/>
      <c r="K104" s="683"/>
      <c r="L104" s="683"/>
      <c r="M104" s="683"/>
      <c r="N104" s="683"/>
      <c r="O104" s="1024"/>
      <c r="P104" s="683"/>
      <c r="Q104" s="683"/>
      <c r="R104" s="683"/>
      <c r="S104" s="683"/>
      <c r="T104" s="683"/>
      <c r="U104" s="683"/>
      <c r="V104" s="683"/>
      <c r="W104" s="683"/>
      <c r="X104" s="683"/>
      <c r="Y104" s="683"/>
      <c r="Z104" s="683"/>
      <c r="AA104" s="683"/>
      <c r="AB104" s="683"/>
      <c r="AC104" s="1024"/>
      <c r="AQ104" s="1024"/>
      <c r="BE104" s="1024"/>
      <c r="BF104" s="683"/>
      <c r="BG104" s="683"/>
      <c r="BH104" s="683"/>
      <c r="BI104" s="683"/>
      <c r="BJ104" s="683"/>
      <c r="BK104" s="683"/>
      <c r="BL104" s="683"/>
      <c r="BM104" s="683"/>
      <c r="BN104" s="683"/>
      <c r="BO104" s="683"/>
      <c r="BP104" s="683"/>
      <c r="BQ104" s="683"/>
      <c r="BR104" s="683"/>
      <c r="BS104" s="1024"/>
      <c r="CG104" s="1024"/>
    </row>
    <row r="105" spans="1:85" x14ac:dyDescent="0.25">
      <c r="A105" s="1024"/>
      <c r="B105" s="683"/>
      <c r="C105" s="683"/>
      <c r="D105" s="683"/>
      <c r="E105" s="683"/>
      <c r="F105" s="683"/>
      <c r="G105" s="683"/>
      <c r="H105" s="683"/>
      <c r="I105" s="683"/>
      <c r="J105" s="683"/>
      <c r="K105" s="683"/>
      <c r="L105" s="683"/>
      <c r="M105" s="683"/>
      <c r="N105" s="683"/>
      <c r="O105" s="1024"/>
      <c r="P105" s="683"/>
      <c r="Q105" s="683"/>
      <c r="R105" s="683"/>
      <c r="S105" s="683"/>
      <c r="T105" s="683"/>
      <c r="U105" s="683"/>
      <c r="V105" s="683"/>
      <c r="W105" s="683"/>
      <c r="X105" s="683"/>
      <c r="Y105" s="683"/>
      <c r="Z105" s="683"/>
      <c r="AA105" s="683"/>
      <c r="AB105" s="683"/>
      <c r="AC105" s="1024"/>
      <c r="AQ105" s="1024"/>
      <c r="BE105" s="1024"/>
      <c r="BF105" s="711" t="s">
        <v>12331</v>
      </c>
      <c r="BG105" s="683"/>
      <c r="BH105" s="683"/>
      <c r="BI105" s="683"/>
      <c r="BJ105" s="683"/>
      <c r="BK105" s="683"/>
      <c r="BL105" s="683"/>
      <c r="BM105" s="683"/>
      <c r="BN105" s="683"/>
      <c r="BO105" s="683"/>
      <c r="BP105" s="683"/>
      <c r="BQ105" s="683"/>
      <c r="BR105" s="683"/>
      <c r="BS105" s="1024"/>
      <c r="CG105" s="1024"/>
    </row>
    <row r="106" spans="1:85" x14ac:dyDescent="0.25">
      <c r="A106" s="1024"/>
      <c r="B106" s="711" t="s">
        <v>12331</v>
      </c>
      <c r="C106" s="711"/>
      <c r="D106" s="683"/>
      <c r="E106" s="683"/>
      <c r="F106" s="683"/>
      <c r="G106" s="683"/>
      <c r="H106" s="683"/>
      <c r="I106" s="683"/>
      <c r="J106" s="683"/>
      <c r="K106" s="683"/>
      <c r="L106" s="683"/>
      <c r="M106" s="683"/>
      <c r="N106" s="683"/>
      <c r="O106" s="1024"/>
      <c r="P106" s="711" t="s">
        <v>12331</v>
      </c>
      <c r="Q106" s="683"/>
      <c r="R106" s="683"/>
      <c r="S106" s="683"/>
      <c r="T106" s="683"/>
      <c r="U106" s="683"/>
      <c r="V106" s="683"/>
      <c r="W106" s="683"/>
      <c r="X106" s="683"/>
      <c r="Y106" s="683"/>
      <c r="Z106" s="683"/>
      <c r="AA106" s="683"/>
      <c r="AB106" s="683"/>
      <c r="AC106" s="1024"/>
      <c r="AQ106" s="1024"/>
      <c r="BE106" s="1024"/>
      <c r="BF106" s="683" t="s">
        <v>12342</v>
      </c>
      <c r="BG106" s="711"/>
      <c r="BH106" s="683"/>
      <c r="BI106" s="683"/>
      <c r="BJ106" s="683"/>
      <c r="BK106" s="683"/>
      <c r="BL106" s="683"/>
      <c r="BM106" s="683"/>
      <c r="BN106" s="683"/>
      <c r="BO106" s="683"/>
      <c r="BP106" s="683"/>
      <c r="BQ106" s="683"/>
      <c r="BR106" s="683"/>
      <c r="BS106" s="1024"/>
      <c r="CG106" s="1024"/>
    </row>
    <row r="107" spans="1:85" x14ac:dyDescent="0.25">
      <c r="A107" s="1024"/>
      <c r="B107" s="683" t="s">
        <v>12340</v>
      </c>
      <c r="C107" s="683"/>
      <c r="D107" s="683"/>
      <c r="E107" s="683"/>
      <c r="F107" s="683"/>
      <c r="G107" s="683"/>
      <c r="H107" s="683"/>
      <c r="I107" s="683"/>
      <c r="J107" s="683"/>
      <c r="K107" s="683"/>
      <c r="L107" s="683"/>
      <c r="M107" s="683"/>
      <c r="N107" s="683"/>
      <c r="O107" s="1024"/>
      <c r="P107" s="683" t="s">
        <v>12340</v>
      </c>
      <c r="Q107" s="711"/>
      <c r="R107" s="683"/>
      <c r="S107" s="683"/>
      <c r="T107" s="683"/>
      <c r="U107" s="683"/>
      <c r="V107" s="683"/>
      <c r="W107" s="683"/>
      <c r="X107" s="683"/>
      <c r="Y107" s="683"/>
      <c r="Z107" s="683"/>
      <c r="AA107" s="683"/>
      <c r="AB107" s="683"/>
      <c r="AC107" s="1024"/>
      <c r="AQ107" s="1024"/>
      <c r="BE107" s="1024"/>
      <c r="BF107" s="683" t="s">
        <v>12371</v>
      </c>
      <c r="BG107" s="683"/>
      <c r="BH107" s="683"/>
      <c r="BI107" s="683"/>
      <c r="BJ107" s="683"/>
      <c r="BK107" s="683"/>
      <c r="BL107" s="683"/>
      <c r="BM107" s="683"/>
      <c r="BN107" s="683"/>
      <c r="BO107" s="683"/>
      <c r="BP107" s="683"/>
      <c r="BQ107" s="683"/>
      <c r="BR107" s="683"/>
      <c r="BS107" s="1024"/>
      <c r="CG107" s="1024"/>
    </row>
    <row r="108" spans="1:85" x14ac:dyDescent="0.25">
      <c r="A108" s="1024"/>
      <c r="B108" s="683" t="s">
        <v>12371</v>
      </c>
      <c r="C108" s="683"/>
      <c r="D108" s="683"/>
      <c r="E108" s="683"/>
      <c r="F108" s="683"/>
      <c r="G108" s="683"/>
      <c r="H108" s="683"/>
      <c r="I108" s="683"/>
      <c r="J108" s="683"/>
      <c r="K108" s="683"/>
      <c r="L108" s="683"/>
      <c r="M108" s="683"/>
      <c r="N108" s="683"/>
      <c r="O108" s="1024"/>
      <c r="P108" s="683" t="s">
        <v>12371</v>
      </c>
      <c r="Q108" s="683"/>
      <c r="R108" s="683"/>
      <c r="S108" s="683"/>
      <c r="T108" s="683"/>
      <c r="U108" s="683"/>
      <c r="V108" s="683"/>
      <c r="W108" s="683"/>
      <c r="X108" s="683"/>
      <c r="Y108" s="683"/>
      <c r="Z108" s="683"/>
      <c r="AA108" s="683"/>
      <c r="AB108" s="683"/>
      <c r="AC108" s="1024"/>
      <c r="AQ108" s="1024"/>
      <c r="BE108" s="1024"/>
      <c r="BF108" s="683" t="s">
        <v>12372</v>
      </c>
      <c r="BG108" s="683"/>
      <c r="BH108" s="683"/>
      <c r="BI108" s="683"/>
      <c r="BJ108" s="683"/>
      <c r="BK108" s="683"/>
      <c r="BL108" s="683"/>
      <c r="BM108" s="683"/>
      <c r="BN108" s="683"/>
      <c r="BO108" s="683"/>
      <c r="BP108" s="683"/>
      <c r="BQ108" s="683"/>
      <c r="BR108" s="683"/>
      <c r="BS108" s="1024"/>
      <c r="CG108" s="1024"/>
    </row>
    <row r="109" spans="1:85" x14ac:dyDescent="0.25">
      <c r="A109" s="1024"/>
      <c r="B109" s="683" t="s">
        <v>12372</v>
      </c>
      <c r="C109" s="683"/>
      <c r="D109" s="683"/>
      <c r="E109" s="683"/>
      <c r="F109" s="683"/>
      <c r="G109" s="683"/>
      <c r="H109" s="683"/>
      <c r="I109" s="683"/>
      <c r="J109" s="683"/>
      <c r="K109" s="683"/>
      <c r="L109" s="683"/>
      <c r="M109" s="683"/>
      <c r="N109" s="683"/>
      <c r="O109" s="1024"/>
      <c r="P109" s="683" t="s">
        <v>12372</v>
      </c>
      <c r="Q109" s="683"/>
      <c r="R109" s="683"/>
      <c r="S109" s="683"/>
      <c r="T109" s="683"/>
      <c r="U109" s="683"/>
      <c r="V109" s="683"/>
      <c r="W109" s="683"/>
      <c r="X109" s="683"/>
      <c r="Y109" s="683"/>
      <c r="Z109" s="683"/>
      <c r="AA109" s="683"/>
      <c r="AB109" s="683"/>
      <c r="AC109" s="1024"/>
      <c r="AQ109" s="1024"/>
      <c r="BE109" s="1024"/>
      <c r="BF109" s="683" t="s">
        <v>12376</v>
      </c>
      <c r="BG109" s="683"/>
      <c r="BH109" s="683"/>
      <c r="BI109" s="683"/>
      <c r="BJ109" s="683"/>
      <c r="BK109" s="683"/>
      <c r="BL109" s="683"/>
      <c r="BM109" s="683"/>
      <c r="BN109" s="683"/>
      <c r="BO109" s="683"/>
      <c r="BP109" s="683"/>
      <c r="BQ109" s="683"/>
      <c r="BR109" s="683"/>
      <c r="BS109" s="1024"/>
      <c r="CG109" s="1024"/>
    </row>
    <row r="110" spans="1:85" ht="15.75" thickBot="1" x14ac:dyDescent="0.3">
      <c r="A110" s="1025"/>
      <c r="B110" s="683" t="s">
        <v>12377</v>
      </c>
      <c r="C110" s="683"/>
      <c r="D110" s="683"/>
      <c r="E110" s="683"/>
      <c r="F110" s="683"/>
      <c r="G110" s="683"/>
      <c r="H110" s="683"/>
      <c r="I110" s="683"/>
      <c r="J110" s="683"/>
      <c r="K110" s="683"/>
      <c r="L110" s="683"/>
      <c r="M110" s="683"/>
      <c r="N110" s="683"/>
      <c r="O110" s="1025"/>
      <c r="P110" s="683" t="s">
        <v>12377</v>
      </c>
      <c r="Q110" s="683"/>
      <c r="R110" s="683"/>
      <c r="S110" s="683"/>
      <c r="T110" s="683"/>
      <c r="U110" s="683"/>
      <c r="V110" s="683"/>
      <c r="W110" s="683"/>
      <c r="X110" s="683"/>
      <c r="Y110" s="683"/>
      <c r="Z110" s="683"/>
      <c r="AA110" s="683"/>
      <c r="AB110" s="683"/>
      <c r="AC110" s="1025"/>
      <c r="AQ110" s="1025"/>
      <c r="BE110" s="1025"/>
      <c r="BF110" s="683"/>
      <c r="BG110" s="683"/>
      <c r="BH110" s="683"/>
      <c r="BI110" s="683"/>
      <c r="BJ110" s="683"/>
      <c r="BK110" s="683"/>
      <c r="BL110" s="683"/>
      <c r="BM110" s="683"/>
      <c r="BN110" s="683"/>
      <c r="BO110" s="683"/>
      <c r="BP110" s="683"/>
      <c r="BQ110" s="683"/>
      <c r="BR110" s="683"/>
      <c r="BS110" s="1025"/>
      <c r="CG110" s="1025"/>
    </row>
    <row r="111" spans="1:85" ht="15.75" thickBot="1" x14ac:dyDescent="0.3">
      <c r="A111" s="715"/>
      <c r="O111" s="715"/>
      <c r="AC111" s="715"/>
      <c r="AQ111" s="715"/>
      <c r="BE111" s="715"/>
      <c r="BS111" s="715"/>
      <c r="CG111" s="715"/>
    </row>
    <row r="112" spans="1:85" ht="14.45" customHeight="1" x14ac:dyDescent="0.25">
      <c r="A112" s="1023" t="s">
        <v>12378</v>
      </c>
      <c r="B112" s="710" t="s">
        <v>12378</v>
      </c>
      <c r="C112" s="683"/>
      <c r="D112" s="683"/>
      <c r="E112" s="683"/>
      <c r="F112" s="683"/>
      <c r="G112" s="683"/>
      <c r="H112" s="713" t="s">
        <v>12379</v>
      </c>
      <c r="I112" s="683"/>
      <c r="J112" s="683"/>
      <c r="K112" s="683"/>
      <c r="L112" s="683"/>
      <c r="M112" s="683"/>
      <c r="N112" s="683"/>
      <c r="O112" s="1023" t="s">
        <v>12378</v>
      </c>
      <c r="P112" s="710" t="s">
        <v>12378</v>
      </c>
      <c r="Q112" s="683"/>
      <c r="R112" s="683"/>
      <c r="S112" s="683"/>
      <c r="T112" s="683"/>
      <c r="U112" s="683"/>
      <c r="V112" s="713" t="s">
        <v>12379</v>
      </c>
      <c r="W112" s="683"/>
      <c r="X112" s="683"/>
      <c r="Y112" s="683"/>
      <c r="Z112" s="683"/>
      <c r="AA112" s="683"/>
      <c r="AB112" s="683"/>
      <c r="AC112" s="1023" t="s">
        <v>12378</v>
      </c>
      <c r="AD112" s="710" t="s">
        <v>12378</v>
      </c>
      <c r="AE112" s="683"/>
      <c r="AF112" s="683"/>
      <c r="AG112" s="683"/>
      <c r="AH112" s="683"/>
      <c r="AI112" s="683"/>
      <c r="AJ112" s="713" t="s">
        <v>12379</v>
      </c>
      <c r="AK112" s="683"/>
      <c r="AL112" s="683"/>
      <c r="AM112" s="683"/>
      <c r="AN112" s="683"/>
      <c r="AO112" s="683"/>
      <c r="AP112" s="683"/>
      <c r="AQ112" s="1023" t="s">
        <v>12378</v>
      </c>
      <c r="AR112" s="710" t="s">
        <v>12378</v>
      </c>
      <c r="AS112" s="683"/>
      <c r="AT112" s="683"/>
      <c r="AU112" s="683"/>
      <c r="AV112" s="683"/>
      <c r="AW112" s="683"/>
      <c r="AX112" s="713" t="s">
        <v>12379</v>
      </c>
      <c r="AY112" s="683"/>
      <c r="AZ112" s="683"/>
      <c r="BA112" s="683"/>
      <c r="BB112" s="683"/>
      <c r="BC112" s="683"/>
      <c r="BD112" s="683"/>
      <c r="BE112" s="1023" t="s">
        <v>12378</v>
      </c>
      <c r="BF112" s="710" t="s">
        <v>12378</v>
      </c>
      <c r="BG112" s="683"/>
      <c r="BH112" s="683"/>
      <c r="BI112" s="683"/>
      <c r="BJ112" s="683"/>
      <c r="BK112" s="683"/>
      <c r="BL112" s="713" t="s">
        <v>12379</v>
      </c>
      <c r="BM112" s="683"/>
      <c r="BN112" s="683"/>
      <c r="BO112" s="683"/>
      <c r="BP112" s="683"/>
      <c r="BQ112" s="683"/>
      <c r="BR112" s="683"/>
      <c r="BS112" s="1023" t="s">
        <v>12378</v>
      </c>
      <c r="BT112" s="710" t="s">
        <v>12378</v>
      </c>
      <c r="BU112" s="683"/>
      <c r="BV112" s="683"/>
      <c r="BW112" s="683"/>
      <c r="BX112" s="683"/>
      <c r="BY112" s="683"/>
      <c r="BZ112" s="713" t="s">
        <v>12379</v>
      </c>
      <c r="CA112" s="683"/>
      <c r="CB112" s="683"/>
      <c r="CC112" s="683"/>
      <c r="CD112" s="683"/>
      <c r="CE112" s="683"/>
      <c r="CF112" s="683"/>
      <c r="CG112" s="1023" t="s">
        <v>12378</v>
      </c>
    </row>
    <row r="113" spans="1:85" x14ac:dyDescent="0.25">
      <c r="A113" s="1024"/>
      <c r="B113" s="713"/>
      <c r="C113" s="683"/>
      <c r="D113" s="683"/>
      <c r="E113" s="683"/>
      <c r="F113" s="683"/>
      <c r="G113" s="683"/>
      <c r="H113" s="683"/>
      <c r="I113" s="683"/>
      <c r="J113" s="683"/>
      <c r="K113" s="683"/>
      <c r="L113" s="683"/>
      <c r="M113" s="683"/>
      <c r="N113" s="683"/>
      <c r="O113" s="1024"/>
      <c r="P113" s="713"/>
      <c r="Q113" s="683"/>
      <c r="R113" s="683"/>
      <c r="S113" s="683"/>
      <c r="T113" s="683"/>
      <c r="U113" s="683"/>
      <c r="V113" s="683"/>
      <c r="W113" s="683"/>
      <c r="X113" s="683"/>
      <c r="Y113" s="683"/>
      <c r="Z113" s="683"/>
      <c r="AA113" s="683"/>
      <c r="AB113" s="683"/>
      <c r="AC113" s="1024"/>
      <c r="AD113" s="713"/>
      <c r="AE113" s="683"/>
      <c r="AF113" s="683"/>
      <c r="AG113" s="683"/>
      <c r="AH113" s="683"/>
      <c r="AI113" s="683"/>
      <c r="AJ113" s="683"/>
      <c r="AK113" s="683"/>
      <c r="AL113" s="683"/>
      <c r="AM113" s="683"/>
      <c r="AN113" s="683"/>
      <c r="AO113" s="683"/>
      <c r="AP113" s="683"/>
      <c r="AQ113" s="1024"/>
      <c r="AR113" s="713"/>
      <c r="AS113" s="683"/>
      <c r="AT113" s="683"/>
      <c r="AU113" s="683"/>
      <c r="AV113" s="683"/>
      <c r="AW113" s="683"/>
      <c r="AX113" s="683"/>
      <c r="AY113" s="683"/>
      <c r="AZ113" s="683"/>
      <c r="BA113" s="683"/>
      <c r="BB113" s="683"/>
      <c r="BC113" s="683"/>
      <c r="BD113" s="683"/>
      <c r="BE113" s="1024"/>
      <c r="BF113" s="683"/>
      <c r="BG113" s="683"/>
      <c r="BH113" s="683"/>
      <c r="BI113" s="683"/>
      <c r="BJ113" s="683"/>
      <c r="BK113" s="683"/>
      <c r="BL113" s="683"/>
      <c r="BM113" s="683"/>
      <c r="BN113" s="683"/>
      <c r="BO113" s="683"/>
      <c r="BP113" s="683"/>
      <c r="BQ113" s="683"/>
      <c r="BR113" s="683"/>
      <c r="BS113" s="1024"/>
      <c r="BT113" s="713"/>
      <c r="BU113" s="683"/>
      <c r="BV113" s="683"/>
      <c r="BW113" s="683"/>
      <c r="BX113" s="683"/>
      <c r="BY113" s="683"/>
      <c r="BZ113" s="683"/>
      <c r="CA113" s="683"/>
      <c r="CB113" s="683"/>
      <c r="CC113" s="683"/>
      <c r="CD113" s="683"/>
      <c r="CE113" s="683"/>
      <c r="CF113" s="683"/>
      <c r="CG113" s="1024"/>
    </row>
    <row r="114" spans="1:85" x14ac:dyDescent="0.25">
      <c r="A114" s="1024"/>
      <c r="B114" s="683"/>
      <c r="C114" s="683"/>
      <c r="D114" s="683"/>
      <c r="E114" s="683"/>
      <c r="F114" s="683"/>
      <c r="G114" s="683"/>
      <c r="H114" s="683"/>
      <c r="I114" s="683"/>
      <c r="J114" s="683"/>
      <c r="K114" s="683"/>
      <c r="L114" s="683"/>
      <c r="M114" s="683"/>
      <c r="N114" s="683"/>
      <c r="O114" s="1024"/>
      <c r="P114" s="683"/>
      <c r="Q114" s="683"/>
      <c r="R114" s="683"/>
      <c r="S114" s="683"/>
      <c r="T114" s="683"/>
      <c r="U114" s="683"/>
      <c r="V114" s="683"/>
      <c r="W114" s="683"/>
      <c r="X114" s="683"/>
      <c r="Y114" s="683"/>
      <c r="Z114" s="683"/>
      <c r="AA114" s="683"/>
      <c r="AB114" s="683"/>
      <c r="AC114" s="1024"/>
      <c r="AD114" s="683"/>
      <c r="AE114" s="683"/>
      <c r="AF114" s="683"/>
      <c r="AG114" s="683"/>
      <c r="AH114" s="683"/>
      <c r="AI114" s="683"/>
      <c r="AJ114" s="683"/>
      <c r="AK114" s="683"/>
      <c r="AL114" s="683"/>
      <c r="AM114" s="683"/>
      <c r="AN114" s="683"/>
      <c r="AO114" s="683"/>
      <c r="AP114" s="683"/>
      <c r="AQ114" s="1024"/>
      <c r="AR114" s="683"/>
      <c r="AS114" s="683"/>
      <c r="AT114" s="683"/>
      <c r="AU114" s="683"/>
      <c r="AV114" s="683"/>
      <c r="AW114" s="683"/>
      <c r="AX114" s="683"/>
      <c r="AY114" s="683"/>
      <c r="AZ114" s="683"/>
      <c r="BA114" s="683"/>
      <c r="BB114" s="683"/>
      <c r="BC114" s="683"/>
      <c r="BD114" s="683"/>
      <c r="BE114" s="1024"/>
      <c r="BF114" s="683"/>
      <c r="BG114" s="683"/>
      <c r="BH114" s="683"/>
      <c r="BI114" s="683"/>
      <c r="BJ114" s="683"/>
      <c r="BK114" s="683"/>
      <c r="BL114" s="683"/>
      <c r="BM114" s="683"/>
      <c r="BN114" s="683"/>
      <c r="BO114" s="683"/>
      <c r="BP114" s="683"/>
      <c r="BQ114" s="683"/>
      <c r="BR114" s="683"/>
      <c r="BS114" s="1024"/>
      <c r="BT114" s="683"/>
      <c r="BU114" s="683"/>
      <c r="BV114" s="683"/>
      <c r="BW114" s="683"/>
      <c r="BX114" s="683"/>
      <c r="BY114" s="683"/>
      <c r="BZ114" s="683"/>
      <c r="CA114" s="683"/>
      <c r="CB114" s="683"/>
      <c r="CC114" s="683"/>
      <c r="CD114" s="683"/>
      <c r="CE114" s="683"/>
      <c r="CF114" s="683"/>
      <c r="CG114" s="1024"/>
    </row>
    <row r="115" spans="1:85" x14ac:dyDescent="0.25">
      <c r="A115" s="1024"/>
      <c r="B115" s="683"/>
      <c r="C115" s="683"/>
      <c r="D115" s="683"/>
      <c r="E115" s="683"/>
      <c r="F115" s="683"/>
      <c r="G115" s="683"/>
      <c r="H115" s="683"/>
      <c r="I115" s="683"/>
      <c r="J115" s="683"/>
      <c r="K115" s="683"/>
      <c r="L115" s="683"/>
      <c r="M115" s="683"/>
      <c r="N115" s="683"/>
      <c r="O115" s="1024"/>
      <c r="P115" s="683"/>
      <c r="Q115" s="683"/>
      <c r="R115" s="683"/>
      <c r="S115" s="683"/>
      <c r="T115" s="683"/>
      <c r="U115" s="683"/>
      <c r="V115" s="683"/>
      <c r="W115" s="683"/>
      <c r="X115" s="683"/>
      <c r="Y115" s="683"/>
      <c r="Z115" s="683"/>
      <c r="AA115" s="683"/>
      <c r="AB115" s="683"/>
      <c r="AC115" s="1024"/>
      <c r="AD115" s="683"/>
      <c r="AE115" s="683"/>
      <c r="AF115" s="683"/>
      <c r="AG115" s="683"/>
      <c r="AH115" s="683"/>
      <c r="AI115" s="683"/>
      <c r="AJ115" s="683"/>
      <c r="AK115" s="683"/>
      <c r="AL115" s="683"/>
      <c r="AM115" s="683"/>
      <c r="AN115" s="683"/>
      <c r="AO115" s="683"/>
      <c r="AP115" s="683"/>
      <c r="AQ115" s="1024"/>
      <c r="AR115" s="683"/>
      <c r="AS115" s="683"/>
      <c r="AT115" s="683"/>
      <c r="AU115" s="683"/>
      <c r="AV115" s="683"/>
      <c r="AW115" s="683"/>
      <c r="AX115" s="683"/>
      <c r="AY115" s="683"/>
      <c r="AZ115" s="683"/>
      <c r="BA115" s="683"/>
      <c r="BB115" s="683"/>
      <c r="BC115" s="683"/>
      <c r="BD115" s="683"/>
      <c r="BE115" s="1024"/>
      <c r="BF115" s="683"/>
      <c r="BG115" s="683"/>
      <c r="BH115" s="683"/>
      <c r="BI115" s="683"/>
      <c r="BJ115" s="683"/>
      <c r="BK115" s="683"/>
      <c r="BL115" s="683"/>
      <c r="BM115" s="683"/>
      <c r="BN115" s="683"/>
      <c r="BO115" s="683"/>
      <c r="BP115" s="683"/>
      <c r="BQ115" s="683"/>
      <c r="BR115" s="683"/>
      <c r="BS115" s="1024"/>
      <c r="BT115" s="683"/>
      <c r="BU115" s="683"/>
      <c r="BV115" s="683"/>
      <c r="BW115" s="683"/>
      <c r="BX115" s="683"/>
      <c r="BY115" s="683"/>
      <c r="BZ115" s="683"/>
      <c r="CA115" s="683"/>
      <c r="CB115" s="683"/>
      <c r="CC115" s="683"/>
      <c r="CD115" s="683"/>
      <c r="CE115" s="683"/>
      <c r="CF115" s="683"/>
      <c r="CG115" s="1024"/>
    </row>
    <row r="116" spans="1:85" x14ac:dyDescent="0.25">
      <c r="A116" s="1024"/>
      <c r="B116" s="683"/>
      <c r="C116" s="683"/>
      <c r="D116" s="683"/>
      <c r="E116" s="683"/>
      <c r="F116" s="683"/>
      <c r="G116" s="683"/>
      <c r="H116" s="683"/>
      <c r="I116" s="683"/>
      <c r="J116" s="683"/>
      <c r="K116" s="683"/>
      <c r="L116" s="683"/>
      <c r="M116" s="683"/>
      <c r="N116" s="683"/>
      <c r="O116" s="1024"/>
      <c r="P116" s="683"/>
      <c r="Q116" s="683"/>
      <c r="R116" s="683"/>
      <c r="S116" s="683"/>
      <c r="T116" s="683"/>
      <c r="U116" s="683"/>
      <c r="V116" s="683"/>
      <c r="W116" s="683"/>
      <c r="X116" s="683"/>
      <c r="Y116" s="683"/>
      <c r="Z116" s="683"/>
      <c r="AA116" s="683"/>
      <c r="AB116" s="683"/>
      <c r="AC116" s="1024"/>
      <c r="AD116" s="683"/>
      <c r="AE116" s="683"/>
      <c r="AF116" s="683"/>
      <c r="AG116" s="683"/>
      <c r="AH116" s="683"/>
      <c r="AI116" s="683"/>
      <c r="AJ116" s="683"/>
      <c r="AK116" s="683"/>
      <c r="AL116" s="683"/>
      <c r="AM116" s="683"/>
      <c r="AN116" s="683"/>
      <c r="AO116" s="683"/>
      <c r="AP116" s="683"/>
      <c r="AQ116" s="1024"/>
      <c r="AR116" s="683"/>
      <c r="AS116" s="683"/>
      <c r="AT116" s="683"/>
      <c r="AU116" s="683"/>
      <c r="AV116" s="683"/>
      <c r="AW116" s="683"/>
      <c r="AX116" s="683"/>
      <c r="AY116" s="683"/>
      <c r="AZ116" s="683"/>
      <c r="BA116" s="683"/>
      <c r="BB116" s="683"/>
      <c r="BC116" s="683"/>
      <c r="BD116" s="683"/>
      <c r="BE116" s="1024"/>
      <c r="BF116" s="683"/>
      <c r="BG116" s="683"/>
      <c r="BH116" s="683"/>
      <c r="BI116" s="683"/>
      <c r="BJ116" s="683"/>
      <c r="BK116" s="683"/>
      <c r="BL116" s="683"/>
      <c r="BM116" s="683"/>
      <c r="BN116" s="683"/>
      <c r="BO116" s="683"/>
      <c r="BP116" s="683"/>
      <c r="BQ116" s="683"/>
      <c r="BR116" s="683"/>
      <c r="BS116" s="1024"/>
      <c r="BT116" s="683"/>
      <c r="BU116" s="683"/>
      <c r="BV116" s="683"/>
      <c r="BW116" s="683"/>
      <c r="BX116" s="683"/>
      <c r="BY116" s="683"/>
      <c r="BZ116" s="683"/>
      <c r="CA116" s="683"/>
      <c r="CB116" s="683"/>
      <c r="CC116" s="683"/>
      <c r="CD116" s="683"/>
      <c r="CE116" s="683"/>
      <c r="CF116" s="683"/>
      <c r="CG116" s="1024"/>
    </row>
    <row r="117" spans="1:85" x14ac:dyDescent="0.25">
      <c r="A117" s="1024"/>
      <c r="B117" s="683"/>
      <c r="C117" s="683"/>
      <c r="D117" s="683"/>
      <c r="E117" s="683"/>
      <c r="F117" s="683"/>
      <c r="G117" s="683"/>
      <c r="H117" s="683"/>
      <c r="I117" s="683"/>
      <c r="J117" s="683"/>
      <c r="K117" s="683"/>
      <c r="L117" s="683"/>
      <c r="M117" s="683"/>
      <c r="N117" s="683"/>
      <c r="O117" s="1024"/>
      <c r="P117" s="683"/>
      <c r="Q117" s="683"/>
      <c r="R117" s="683"/>
      <c r="S117" s="683"/>
      <c r="T117" s="683"/>
      <c r="U117" s="683"/>
      <c r="V117" s="683"/>
      <c r="W117" s="683"/>
      <c r="X117" s="683"/>
      <c r="Y117" s="683"/>
      <c r="Z117" s="683"/>
      <c r="AA117" s="683"/>
      <c r="AB117" s="683"/>
      <c r="AC117" s="1024"/>
      <c r="AD117" s="683"/>
      <c r="AE117" s="683"/>
      <c r="AF117" s="683"/>
      <c r="AG117" s="683"/>
      <c r="AH117" s="683"/>
      <c r="AI117" s="683"/>
      <c r="AJ117" s="683"/>
      <c r="AK117" s="683"/>
      <c r="AL117" s="683"/>
      <c r="AM117" s="683"/>
      <c r="AN117" s="683"/>
      <c r="AO117" s="683"/>
      <c r="AP117" s="683"/>
      <c r="AQ117" s="1024"/>
      <c r="AR117" s="683"/>
      <c r="AS117" s="683"/>
      <c r="AT117" s="683"/>
      <c r="AU117" s="683"/>
      <c r="AV117" s="683"/>
      <c r="AW117" s="683"/>
      <c r="AX117" s="683"/>
      <c r="AY117" s="683"/>
      <c r="AZ117" s="683"/>
      <c r="BA117" s="683"/>
      <c r="BB117" s="683"/>
      <c r="BC117" s="683"/>
      <c r="BD117" s="683"/>
      <c r="BE117" s="1024"/>
      <c r="BF117" s="683"/>
      <c r="BG117" s="683"/>
      <c r="BH117" s="683"/>
      <c r="BI117" s="683"/>
      <c r="BJ117" s="683"/>
      <c r="BK117" s="683"/>
      <c r="BL117" s="683"/>
      <c r="BM117" s="683"/>
      <c r="BN117" s="683"/>
      <c r="BO117" s="683"/>
      <c r="BP117" s="683"/>
      <c r="BQ117" s="683"/>
      <c r="BR117" s="683"/>
      <c r="BS117" s="1024"/>
      <c r="BT117" s="683"/>
      <c r="BU117" s="683"/>
      <c r="BV117" s="683"/>
      <c r="BW117" s="683"/>
      <c r="BX117" s="683"/>
      <c r="BY117" s="683"/>
      <c r="BZ117" s="683"/>
      <c r="CA117" s="683"/>
      <c r="CB117" s="683"/>
      <c r="CC117" s="683"/>
      <c r="CD117" s="683"/>
      <c r="CE117" s="683"/>
      <c r="CF117" s="683"/>
      <c r="CG117" s="1024"/>
    </row>
    <row r="118" spans="1:85" x14ac:dyDescent="0.25">
      <c r="A118" s="1024"/>
      <c r="B118" s="683"/>
      <c r="C118" s="683"/>
      <c r="D118" s="683"/>
      <c r="E118" s="683"/>
      <c r="F118" s="683"/>
      <c r="G118" s="683"/>
      <c r="H118" s="683"/>
      <c r="I118" s="683"/>
      <c r="J118" s="683"/>
      <c r="K118" s="683"/>
      <c r="L118" s="683"/>
      <c r="M118" s="683"/>
      <c r="N118" s="683"/>
      <c r="O118" s="1024"/>
      <c r="P118" s="683"/>
      <c r="Q118" s="683"/>
      <c r="R118" s="683"/>
      <c r="S118" s="683"/>
      <c r="T118" s="683"/>
      <c r="U118" s="683"/>
      <c r="V118" s="683"/>
      <c r="W118" s="683"/>
      <c r="X118" s="683"/>
      <c r="Y118" s="683"/>
      <c r="Z118" s="683"/>
      <c r="AA118" s="683"/>
      <c r="AB118" s="683"/>
      <c r="AC118" s="1024"/>
      <c r="AD118" s="683"/>
      <c r="AE118" s="683"/>
      <c r="AF118" s="683"/>
      <c r="AG118" s="683"/>
      <c r="AH118" s="683"/>
      <c r="AI118" s="683"/>
      <c r="AJ118" s="683"/>
      <c r="AK118" s="683"/>
      <c r="AL118" s="683"/>
      <c r="AM118" s="683"/>
      <c r="AN118" s="683"/>
      <c r="AO118" s="683"/>
      <c r="AP118" s="683"/>
      <c r="AQ118" s="1024"/>
      <c r="AR118" s="683"/>
      <c r="AS118" s="683"/>
      <c r="AT118" s="683"/>
      <c r="AU118" s="683"/>
      <c r="AV118" s="683"/>
      <c r="AW118" s="683"/>
      <c r="AX118" s="683"/>
      <c r="AY118" s="683"/>
      <c r="AZ118" s="683"/>
      <c r="BA118" s="683"/>
      <c r="BB118" s="683"/>
      <c r="BC118" s="683"/>
      <c r="BD118" s="683"/>
      <c r="BE118" s="1024"/>
      <c r="BF118" s="683"/>
      <c r="BG118" s="683"/>
      <c r="BH118" s="683"/>
      <c r="BI118" s="683"/>
      <c r="BJ118" s="683"/>
      <c r="BK118" s="683"/>
      <c r="BL118" s="683"/>
      <c r="BM118" s="683"/>
      <c r="BN118" s="683"/>
      <c r="BO118" s="683"/>
      <c r="BP118" s="683"/>
      <c r="BQ118" s="683"/>
      <c r="BR118" s="683"/>
      <c r="BS118" s="1024"/>
      <c r="BT118" s="683"/>
      <c r="BU118" s="683"/>
      <c r="BV118" s="683"/>
      <c r="BW118" s="683"/>
      <c r="BX118" s="683"/>
      <c r="BY118" s="683"/>
      <c r="BZ118" s="683"/>
      <c r="CA118" s="683"/>
      <c r="CB118" s="683"/>
      <c r="CC118" s="683"/>
      <c r="CD118" s="683"/>
      <c r="CE118" s="683"/>
      <c r="CF118" s="683"/>
      <c r="CG118" s="1024"/>
    </row>
    <row r="119" spans="1:85" x14ac:dyDescent="0.25">
      <c r="A119" s="1024"/>
      <c r="B119" s="683"/>
      <c r="C119" s="683"/>
      <c r="D119" s="683"/>
      <c r="E119" s="683"/>
      <c r="F119" s="683"/>
      <c r="G119" s="683"/>
      <c r="H119" s="683"/>
      <c r="I119" s="683"/>
      <c r="J119" s="683"/>
      <c r="K119" s="683"/>
      <c r="L119" s="683"/>
      <c r="M119" s="683"/>
      <c r="N119" s="683"/>
      <c r="O119" s="1024"/>
      <c r="P119" s="683"/>
      <c r="Q119" s="683"/>
      <c r="R119" s="683"/>
      <c r="S119" s="683"/>
      <c r="T119" s="683"/>
      <c r="U119" s="683"/>
      <c r="V119" s="683"/>
      <c r="W119" s="683"/>
      <c r="X119" s="683"/>
      <c r="Y119" s="683"/>
      <c r="Z119" s="683"/>
      <c r="AA119" s="683"/>
      <c r="AB119" s="683"/>
      <c r="AC119" s="1024"/>
      <c r="AD119" s="683"/>
      <c r="AE119" s="683"/>
      <c r="AF119" s="683"/>
      <c r="AG119" s="683"/>
      <c r="AH119" s="683"/>
      <c r="AI119" s="683"/>
      <c r="AJ119" s="683"/>
      <c r="AK119" s="683"/>
      <c r="AL119" s="683"/>
      <c r="AM119" s="683"/>
      <c r="AN119" s="683"/>
      <c r="AO119" s="683"/>
      <c r="AP119" s="683"/>
      <c r="AQ119" s="1024"/>
      <c r="AR119" s="683"/>
      <c r="AS119" s="683"/>
      <c r="AT119" s="683"/>
      <c r="AU119" s="683"/>
      <c r="AV119" s="683"/>
      <c r="AW119" s="683"/>
      <c r="AX119" s="683"/>
      <c r="AY119" s="683"/>
      <c r="AZ119" s="683"/>
      <c r="BA119" s="683"/>
      <c r="BB119" s="683"/>
      <c r="BC119" s="683"/>
      <c r="BD119" s="683"/>
      <c r="BE119" s="1024"/>
      <c r="BF119" s="683"/>
      <c r="BG119" s="683"/>
      <c r="BH119" s="683"/>
      <c r="BI119" s="683"/>
      <c r="BJ119" s="683"/>
      <c r="BK119" s="683"/>
      <c r="BL119" s="683"/>
      <c r="BM119" s="683"/>
      <c r="BN119" s="683"/>
      <c r="BO119" s="683"/>
      <c r="BP119" s="683"/>
      <c r="BQ119" s="683"/>
      <c r="BR119" s="683"/>
      <c r="BS119" s="1024"/>
      <c r="BT119" s="683"/>
      <c r="BU119" s="683"/>
      <c r="BV119" s="683"/>
      <c r="BW119" s="683"/>
      <c r="BX119" s="683"/>
      <c r="BY119" s="683"/>
      <c r="BZ119" s="683"/>
      <c r="CA119" s="683"/>
      <c r="CB119" s="683"/>
      <c r="CC119" s="683"/>
      <c r="CD119" s="683"/>
      <c r="CE119" s="683"/>
      <c r="CF119" s="683"/>
      <c r="CG119" s="1024"/>
    </row>
    <row r="120" spans="1:85" x14ac:dyDescent="0.25">
      <c r="A120" s="1024"/>
      <c r="B120" s="683"/>
      <c r="C120" s="683"/>
      <c r="D120" s="683"/>
      <c r="E120" s="683"/>
      <c r="F120" s="683"/>
      <c r="G120" s="683"/>
      <c r="H120" s="683"/>
      <c r="I120" s="683"/>
      <c r="J120" s="683"/>
      <c r="K120" s="683"/>
      <c r="L120" s="683"/>
      <c r="M120" s="683"/>
      <c r="N120" s="683"/>
      <c r="O120" s="1024"/>
      <c r="P120" s="683"/>
      <c r="Q120" s="683"/>
      <c r="R120" s="683"/>
      <c r="S120" s="683"/>
      <c r="T120" s="683"/>
      <c r="U120" s="683"/>
      <c r="V120" s="683"/>
      <c r="W120" s="683"/>
      <c r="X120" s="683"/>
      <c r="Y120" s="683"/>
      <c r="Z120" s="683"/>
      <c r="AA120" s="683"/>
      <c r="AB120" s="683"/>
      <c r="AC120" s="1024"/>
      <c r="AD120" s="683"/>
      <c r="AE120" s="683"/>
      <c r="AF120" s="683"/>
      <c r="AG120" s="683"/>
      <c r="AH120" s="683"/>
      <c r="AI120" s="683"/>
      <c r="AJ120" s="683"/>
      <c r="AK120" s="683"/>
      <c r="AL120" s="683"/>
      <c r="AM120" s="683"/>
      <c r="AN120" s="683"/>
      <c r="AO120" s="683"/>
      <c r="AP120" s="683"/>
      <c r="AQ120" s="1024"/>
      <c r="AR120" s="683"/>
      <c r="AS120" s="683"/>
      <c r="AT120" s="683"/>
      <c r="AU120" s="683"/>
      <c r="AV120" s="683"/>
      <c r="AW120" s="683"/>
      <c r="AX120" s="683"/>
      <c r="AY120" s="683"/>
      <c r="AZ120" s="683"/>
      <c r="BA120" s="683"/>
      <c r="BB120" s="683"/>
      <c r="BC120" s="683"/>
      <c r="BD120" s="683"/>
      <c r="BE120" s="1024"/>
      <c r="BF120" s="683"/>
      <c r="BG120" s="683"/>
      <c r="BH120" s="683"/>
      <c r="BI120" s="683"/>
      <c r="BJ120" s="683"/>
      <c r="BK120" s="683"/>
      <c r="BL120" s="683"/>
      <c r="BM120" s="683"/>
      <c r="BN120" s="683"/>
      <c r="BO120" s="683"/>
      <c r="BP120" s="683"/>
      <c r="BQ120" s="683"/>
      <c r="BR120" s="683"/>
      <c r="BS120" s="1024"/>
      <c r="BT120" s="683"/>
      <c r="BU120" s="683"/>
      <c r="BV120" s="683"/>
      <c r="BW120" s="683"/>
      <c r="BX120" s="683"/>
      <c r="BY120" s="683"/>
      <c r="BZ120" s="683"/>
      <c r="CA120" s="683"/>
      <c r="CB120" s="683"/>
      <c r="CC120" s="683"/>
      <c r="CD120" s="683"/>
      <c r="CE120" s="683"/>
      <c r="CF120" s="683"/>
      <c r="CG120" s="1024"/>
    </row>
    <row r="121" spans="1:85" x14ac:dyDescent="0.25">
      <c r="A121" s="1024"/>
      <c r="B121" s="683"/>
      <c r="C121" s="683"/>
      <c r="D121" s="683"/>
      <c r="E121" s="683"/>
      <c r="F121" s="683"/>
      <c r="G121" s="683"/>
      <c r="H121" s="683"/>
      <c r="I121" s="683"/>
      <c r="J121" s="683"/>
      <c r="K121" s="683"/>
      <c r="L121" s="683"/>
      <c r="M121" s="683"/>
      <c r="N121" s="683"/>
      <c r="O121" s="1024"/>
      <c r="P121" s="683"/>
      <c r="Q121" s="683"/>
      <c r="R121" s="683"/>
      <c r="S121" s="683"/>
      <c r="T121" s="683"/>
      <c r="U121" s="683"/>
      <c r="V121" s="683"/>
      <c r="W121" s="683"/>
      <c r="X121" s="683"/>
      <c r="Y121" s="683"/>
      <c r="Z121" s="683"/>
      <c r="AA121" s="683"/>
      <c r="AB121" s="683"/>
      <c r="AC121" s="1024"/>
      <c r="AD121" s="683"/>
      <c r="AE121" s="683"/>
      <c r="AF121" s="683"/>
      <c r="AG121" s="683"/>
      <c r="AH121" s="683"/>
      <c r="AI121" s="683"/>
      <c r="AJ121" s="683"/>
      <c r="AK121" s="683"/>
      <c r="AL121" s="683"/>
      <c r="AM121" s="683"/>
      <c r="AN121" s="683"/>
      <c r="AO121" s="683"/>
      <c r="AP121" s="683"/>
      <c r="AQ121" s="1024"/>
      <c r="AR121" s="683"/>
      <c r="AS121" s="683"/>
      <c r="AT121" s="683"/>
      <c r="AU121" s="683"/>
      <c r="AV121" s="683"/>
      <c r="AW121" s="683"/>
      <c r="AX121" s="683"/>
      <c r="AY121" s="683"/>
      <c r="AZ121" s="683"/>
      <c r="BA121" s="683"/>
      <c r="BB121" s="683"/>
      <c r="BC121" s="683"/>
      <c r="BD121" s="683"/>
      <c r="BE121" s="1024"/>
      <c r="BF121" s="711"/>
      <c r="BG121" s="683"/>
      <c r="BH121" s="683"/>
      <c r="BI121" s="683"/>
      <c r="BJ121" s="683"/>
      <c r="BK121" s="683"/>
      <c r="BL121" s="683"/>
      <c r="BM121" s="683"/>
      <c r="BN121" s="683"/>
      <c r="BO121" s="683"/>
      <c r="BP121" s="683"/>
      <c r="BQ121" s="683"/>
      <c r="BR121" s="683"/>
      <c r="BS121" s="1024"/>
      <c r="BT121" s="683"/>
      <c r="BU121" s="683"/>
      <c r="BV121" s="683"/>
      <c r="BW121" s="683"/>
      <c r="BX121" s="683"/>
      <c r="BY121" s="683"/>
      <c r="BZ121" s="683"/>
      <c r="CA121" s="683"/>
      <c r="CB121" s="683"/>
      <c r="CC121" s="683"/>
      <c r="CD121" s="683"/>
      <c r="CE121" s="683"/>
      <c r="CF121" s="683"/>
      <c r="CG121" s="1024"/>
    </row>
    <row r="122" spans="1:85" x14ac:dyDescent="0.25">
      <c r="A122" s="1024"/>
      <c r="B122" s="683"/>
      <c r="C122" s="683"/>
      <c r="D122" s="683"/>
      <c r="E122" s="683"/>
      <c r="F122" s="683"/>
      <c r="G122" s="683"/>
      <c r="H122" s="683"/>
      <c r="I122" s="683"/>
      <c r="J122" s="683"/>
      <c r="K122" s="683"/>
      <c r="L122" s="683"/>
      <c r="M122" s="683"/>
      <c r="N122" s="683"/>
      <c r="O122" s="1024"/>
      <c r="P122" s="683"/>
      <c r="Q122" s="683"/>
      <c r="R122" s="683"/>
      <c r="S122" s="683"/>
      <c r="T122" s="683"/>
      <c r="U122" s="683"/>
      <c r="V122" s="683"/>
      <c r="W122" s="683"/>
      <c r="X122" s="683"/>
      <c r="Y122" s="683"/>
      <c r="Z122" s="683"/>
      <c r="AA122" s="683"/>
      <c r="AB122" s="683"/>
      <c r="AC122" s="1024"/>
      <c r="AD122" s="683"/>
      <c r="AE122" s="683"/>
      <c r="AF122" s="683"/>
      <c r="AG122" s="683"/>
      <c r="AH122" s="683"/>
      <c r="AI122" s="683"/>
      <c r="AJ122" s="683"/>
      <c r="AK122" s="683"/>
      <c r="AL122" s="683"/>
      <c r="AM122" s="683"/>
      <c r="AN122" s="683"/>
      <c r="AO122" s="683"/>
      <c r="AP122" s="683"/>
      <c r="AQ122" s="1024"/>
      <c r="AR122" s="683"/>
      <c r="AS122" s="683"/>
      <c r="AT122" s="683"/>
      <c r="AU122" s="683"/>
      <c r="AV122" s="683"/>
      <c r="AW122" s="683"/>
      <c r="AX122" s="683"/>
      <c r="AY122" s="683"/>
      <c r="AZ122" s="683"/>
      <c r="BA122" s="683"/>
      <c r="BB122" s="683"/>
      <c r="BC122" s="683"/>
      <c r="BD122" s="683"/>
      <c r="BE122" s="1024"/>
      <c r="BF122" s="683"/>
      <c r="BG122" s="711"/>
      <c r="BH122" s="683"/>
      <c r="BI122" s="683"/>
      <c r="BJ122" s="683"/>
      <c r="BK122" s="683"/>
      <c r="BL122" s="683"/>
      <c r="BM122" s="683"/>
      <c r="BN122" s="683"/>
      <c r="BO122" s="683"/>
      <c r="BP122" s="683"/>
      <c r="BQ122" s="683"/>
      <c r="BR122" s="683"/>
      <c r="BS122" s="1024"/>
      <c r="BT122" s="683"/>
      <c r="BU122" s="683"/>
      <c r="BV122" s="683"/>
      <c r="BW122" s="683"/>
      <c r="BX122" s="683"/>
      <c r="BY122" s="683"/>
      <c r="BZ122" s="683"/>
      <c r="CA122" s="683"/>
      <c r="CB122" s="683"/>
      <c r="CC122" s="683"/>
      <c r="CD122" s="683"/>
      <c r="CE122" s="683"/>
      <c r="CF122" s="683"/>
      <c r="CG122" s="1024"/>
    </row>
    <row r="123" spans="1:85" x14ac:dyDescent="0.25">
      <c r="A123" s="1024"/>
      <c r="B123" s="711" t="s">
        <v>12331</v>
      </c>
      <c r="C123" s="683"/>
      <c r="D123" s="683"/>
      <c r="E123" s="683"/>
      <c r="F123" s="683"/>
      <c r="G123" s="683"/>
      <c r="H123" s="683"/>
      <c r="I123" s="683"/>
      <c r="J123" s="683"/>
      <c r="K123" s="683"/>
      <c r="L123" s="683"/>
      <c r="M123" s="683"/>
      <c r="N123" s="683"/>
      <c r="O123" s="1024"/>
      <c r="P123" s="711" t="s">
        <v>12331</v>
      </c>
      <c r="Q123" s="683"/>
      <c r="R123" s="683"/>
      <c r="S123" s="683"/>
      <c r="T123" s="683"/>
      <c r="U123" s="683"/>
      <c r="V123" s="683"/>
      <c r="W123" s="683"/>
      <c r="X123" s="683"/>
      <c r="Y123" s="683"/>
      <c r="Z123" s="683"/>
      <c r="AA123" s="683"/>
      <c r="AB123" s="683"/>
      <c r="AC123" s="1024"/>
      <c r="AD123" s="711" t="s">
        <v>12331</v>
      </c>
      <c r="AE123" s="683"/>
      <c r="AF123" s="683"/>
      <c r="AG123" s="683"/>
      <c r="AH123" s="683"/>
      <c r="AI123" s="683"/>
      <c r="AJ123" s="683"/>
      <c r="AK123" s="683"/>
      <c r="AL123" s="683"/>
      <c r="AM123" s="683"/>
      <c r="AN123" s="683"/>
      <c r="AO123" s="683"/>
      <c r="AP123" s="683"/>
      <c r="AQ123" s="1024"/>
      <c r="AR123" s="711" t="s">
        <v>12331</v>
      </c>
      <c r="AS123" s="683"/>
      <c r="AT123" s="683"/>
      <c r="AU123" s="683"/>
      <c r="AV123" s="683"/>
      <c r="AW123" s="683"/>
      <c r="AX123" s="683"/>
      <c r="AY123" s="683"/>
      <c r="AZ123" s="683"/>
      <c r="BA123" s="683"/>
      <c r="BB123" s="683"/>
      <c r="BC123" s="683"/>
      <c r="BD123" s="683"/>
      <c r="BE123" s="1024"/>
      <c r="BF123" s="711" t="s">
        <v>12331</v>
      </c>
      <c r="BG123" s="683"/>
      <c r="BH123" s="683"/>
      <c r="BI123" s="683"/>
      <c r="BJ123" s="683"/>
      <c r="BK123" s="683"/>
      <c r="BL123" s="683"/>
      <c r="BM123" s="683"/>
      <c r="BN123" s="683"/>
      <c r="BO123" s="683"/>
      <c r="BP123" s="683"/>
      <c r="BQ123" s="683"/>
      <c r="BR123" s="683"/>
      <c r="BS123" s="1024"/>
      <c r="BT123" s="711" t="s">
        <v>12331</v>
      </c>
      <c r="BU123" s="683"/>
      <c r="BV123" s="683"/>
      <c r="BW123" s="683"/>
      <c r="BX123" s="683"/>
      <c r="BY123" s="683"/>
      <c r="BZ123" s="683"/>
      <c r="CA123" s="683"/>
      <c r="CB123" s="683"/>
      <c r="CC123" s="683"/>
      <c r="CD123" s="683"/>
      <c r="CE123" s="683"/>
      <c r="CF123" s="683"/>
      <c r="CG123" s="1024"/>
    </row>
    <row r="124" spans="1:85" x14ac:dyDescent="0.25">
      <c r="A124" s="1024"/>
      <c r="B124" s="683" t="s">
        <v>12380</v>
      </c>
      <c r="C124" s="711"/>
      <c r="D124" s="683"/>
      <c r="E124" s="683"/>
      <c r="F124" s="683"/>
      <c r="G124" s="683"/>
      <c r="H124" s="683"/>
      <c r="I124" s="683"/>
      <c r="J124" s="683"/>
      <c r="K124" s="683"/>
      <c r="L124" s="683"/>
      <c r="M124" s="683"/>
      <c r="N124" s="683"/>
      <c r="O124" s="1024"/>
      <c r="P124" s="683" t="s">
        <v>12380</v>
      </c>
      <c r="Q124" s="711"/>
      <c r="R124" s="683"/>
      <c r="S124" s="683"/>
      <c r="T124" s="683"/>
      <c r="U124" s="683"/>
      <c r="V124" s="683"/>
      <c r="W124" s="683"/>
      <c r="X124" s="683"/>
      <c r="Y124" s="683"/>
      <c r="Z124" s="683"/>
      <c r="AA124" s="683"/>
      <c r="AB124" s="683"/>
      <c r="AC124" s="1024"/>
      <c r="AD124" s="683" t="s">
        <v>12381</v>
      </c>
      <c r="AE124" s="711"/>
      <c r="AF124" s="683"/>
      <c r="AG124" s="683"/>
      <c r="AH124" s="683"/>
      <c r="AI124" s="683"/>
      <c r="AJ124" s="683"/>
      <c r="AK124" s="683"/>
      <c r="AL124" s="683"/>
      <c r="AM124" s="683"/>
      <c r="AN124" s="683"/>
      <c r="AO124" s="683"/>
      <c r="AP124" s="683"/>
      <c r="AQ124" s="1024"/>
      <c r="AR124" s="683" t="s">
        <v>12381</v>
      </c>
      <c r="AS124" s="711"/>
      <c r="AT124" s="683"/>
      <c r="AU124" s="683"/>
      <c r="AV124" s="683"/>
      <c r="AW124" s="683"/>
      <c r="AX124" s="683"/>
      <c r="AY124" s="683"/>
      <c r="AZ124" s="683"/>
      <c r="BA124" s="683"/>
      <c r="BB124" s="683"/>
      <c r="BC124" s="683"/>
      <c r="BD124" s="683"/>
      <c r="BE124" s="1024"/>
      <c r="BF124" s="683" t="s">
        <v>12382</v>
      </c>
      <c r="BG124" s="683"/>
      <c r="BH124" s="683"/>
      <c r="BI124" s="683"/>
      <c r="BJ124" s="683"/>
      <c r="BK124" s="683"/>
      <c r="BL124" s="683"/>
      <c r="BM124" s="683"/>
      <c r="BN124" s="683"/>
      <c r="BO124" s="683"/>
      <c r="BP124" s="683"/>
      <c r="BQ124" s="683"/>
      <c r="BR124" s="683"/>
      <c r="BS124" s="1024"/>
      <c r="BT124" s="683" t="s">
        <v>12383</v>
      </c>
      <c r="BU124" s="711"/>
      <c r="BV124" s="683"/>
      <c r="BW124" s="683"/>
      <c r="BX124" s="683"/>
      <c r="BY124" s="683"/>
      <c r="BZ124" s="683"/>
      <c r="CA124" s="683"/>
      <c r="CB124" s="683"/>
      <c r="CC124" s="683"/>
      <c r="CD124" s="683"/>
      <c r="CE124" s="683"/>
      <c r="CF124" s="683"/>
      <c r="CG124" s="1024"/>
    </row>
    <row r="125" spans="1:85" x14ac:dyDescent="0.25">
      <c r="A125" s="1024"/>
      <c r="B125" s="683" t="s">
        <v>12384</v>
      </c>
      <c r="C125" s="683"/>
      <c r="D125" s="683"/>
      <c r="E125" s="683"/>
      <c r="F125" s="683"/>
      <c r="G125" s="683"/>
      <c r="H125" s="683"/>
      <c r="I125" s="683"/>
      <c r="J125" s="683"/>
      <c r="K125" s="683"/>
      <c r="L125" s="683"/>
      <c r="M125" s="683"/>
      <c r="N125" s="683"/>
      <c r="O125" s="1024"/>
      <c r="P125" s="683" t="s">
        <v>12384</v>
      </c>
      <c r="Q125" s="683"/>
      <c r="R125" s="683"/>
      <c r="S125" s="683"/>
      <c r="T125" s="683"/>
      <c r="U125" s="683"/>
      <c r="V125" s="683"/>
      <c r="W125" s="683"/>
      <c r="X125" s="683"/>
      <c r="Y125" s="683"/>
      <c r="Z125" s="683"/>
      <c r="AA125" s="683"/>
      <c r="AB125" s="683"/>
      <c r="AC125" s="1024"/>
      <c r="AD125" s="683" t="s">
        <v>12385</v>
      </c>
      <c r="AE125" s="683"/>
      <c r="AF125" s="683"/>
      <c r="AG125" s="683"/>
      <c r="AH125" s="683"/>
      <c r="AI125" s="683"/>
      <c r="AJ125" s="683"/>
      <c r="AK125" s="683"/>
      <c r="AL125" s="683"/>
      <c r="AM125" s="683"/>
      <c r="AN125" s="683"/>
      <c r="AO125" s="683"/>
      <c r="AP125" s="683"/>
      <c r="AQ125" s="1024"/>
      <c r="AR125" s="683" t="s">
        <v>12385</v>
      </c>
      <c r="AS125" s="683"/>
      <c r="AT125" s="683"/>
      <c r="AU125" s="683"/>
      <c r="AV125" s="683"/>
      <c r="AW125" s="683"/>
      <c r="AX125" s="683"/>
      <c r="AY125" s="683"/>
      <c r="AZ125" s="683"/>
      <c r="BA125" s="683"/>
      <c r="BB125" s="683"/>
      <c r="BC125" s="683"/>
      <c r="BD125" s="683"/>
      <c r="BE125" s="1024"/>
      <c r="BF125" s="683" t="s">
        <v>12385</v>
      </c>
      <c r="BG125" s="711"/>
      <c r="BH125" s="683"/>
      <c r="BI125" s="683"/>
      <c r="BJ125" s="683"/>
      <c r="BK125" s="683"/>
      <c r="BL125" s="683"/>
      <c r="BM125" s="683"/>
      <c r="BN125" s="683"/>
      <c r="BO125" s="683"/>
      <c r="BP125" s="683"/>
      <c r="BQ125" s="683"/>
      <c r="BR125" s="683"/>
      <c r="BS125" s="1024"/>
      <c r="BT125" s="683" t="s">
        <v>12385</v>
      </c>
      <c r="BU125" s="683"/>
      <c r="BV125" s="683"/>
      <c r="BW125" s="683"/>
      <c r="BX125" s="683"/>
      <c r="BY125" s="683"/>
      <c r="BZ125" s="683"/>
      <c r="CA125" s="683"/>
      <c r="CB125" s="683"/>
      <c r="CC125" s="683"/>
      <c r="CD125" s="683"/>
      <c r="CE125" s="683"/>
      <c r="CF125" s="683"/>
      <c r="CG125" s="1024"/>
    </row>
    <row r="126" spans="1:85" x14ac:dyDescent="0.25">
      <c r="A126" s="1024"/>
      <c r="B126" s="683" t="s">
        <v>12386</v>
      </c>
      <c r="C126" s="683"/>
      <c r="D126" s="683"/>
      <c r="E126" s="683"/>
      <c r="F126" s="683"/>
      <c r="G126" s="683"/>
      <c r="H126" s="683"/>
      <c r="I126" s="683"/>
      <c r="J126" s="683"/>
      <c r="K126" s="683"/>
      <c r="L126" s="683"/>
      <c r="M126" s="683"/>
      <c r="N126" s="683"/>
      <c r="O126" s="1024"/>
      <c r="P126" s="683" t="s">
        <v>12386</v>
      </c>
      <c r="Q126" s="683"/>
      <c r="R126" s="683"/>
      <c r="S126" s="683"/>
      <c r="T126" s="683"/>
      <c r="U126" s="683"/>
      <c r="V126" s="683"/>
      <c r="W126" s="683"/>
      <c r="X126" s="683"/>
      <c r="Y126" s="683"/>
      <c r="Z126" s="683"/>
      <c r="AA126" s="683"/>
      <c r="AB126" s="683"/>
      <c r="AC126" s="1024"/>
      <c r="AD126" s="683" t="s">
        <v>12387</v>
      </c>
      <c r="AE126" s="683"/>
      <c r="AF126" s="683"/>
      <c r="AG126" s="683"/>
      <c r="AH126" s="683"/>
      <c r="AI126" s="683"/>
      <c r="AJ126" s="683"/>
      <c r="AK126" s="683"/>
      <c r="AL126" s="683"/>
      <c r="AM126" s="683"/>
      <c r="AN126" s="683"/>
      <c r="AO126" s="683"/>
      <c r="AP126" s="683"/>
      <c r="AQ126" s="1024"/>
      <c r="AR126" s="683" t="s">
        <v>12387</v>
      </c>
      <c r="AS126" s="683"/>
      <c r="AT126" s="683"/>
      <c r="AU126" s="683"/>
      <c r="AV126" s="683"/>
      <c r="AW126" s="683"/>
      <c r="AX126" s="683"/>
      <c r="AY126" s="683"/>
      <c r="AZ126" s="683"/>
      <c r="BA126" s="683"/>
      <c r="BB126" s="683"/>
      <c r="BC126" s="683"/>
      <c r="BD126" s="683"/>
      <c r="BE126" s="1024"/>
      <c r="BF126" s="683" t="s">
        <v>12387</v>
      </c>
      <c r="BG126" s="683"/>
      <c r="BH126" s="683"/>
      <c r="BI126" s="683"/>
      <c r="BJ126" s="683"/>
      <c r="BK126" s="683"/>
      <c r="BL126" s="683"/>
      <c r="BM126" s="683"/>
      <c r="BN126" s="683"/>
      <c r="BO126" s="683"/>
      <c r="BP126" s="683"/>
      <c r="BQ126" s="683"/>
      <c r="BR126" s="683"/>
      <c r="BS126" s="1024"/>
      <c r="BT126" s="683" t="s">
        <v>12387</v>
      </c>
      <c r="BU126" s="683"/>
      <c r="BV126" s="683"/>
      <c r="BW126" s="683"/>
      <c r="BX126" s="683"/>
      <c r="BY126" s="683"/>
      <c r="BZ126" s="683"/>
      <c r="CA126" s="683"/>
      <c r="CB126" s="683"/>
      <c r="CC126" s="683"/>
      <c r="CD126" s="683"/>
      <c r="CE126" s="683"/>
      <c r="CF126" s="683"/>
      <c r="CG126" s="1024"/>
    </row>
    <row r="127" spans="1:85" x14ac:dyDescent="0.25">
      <c r="A127" s="1024"/>
      <c r="B127" s="683" t="s">
        <v>12388</v>
      </c>
      <c r="C127" s="683"/>
      <c r="D127" s="683"/>
      <c r="E127" s="683"/>
      <c r="F127" s="683"/>
      <c r="G127" s="683"/>
      <c r="H127" s="683"/>
      <c r="I127" s="683"/>
      <c r="J127" s="683"/>
      <c r="K127" s="683"/>
      <c r="L127" s="683"/>
      <c r="M127" s="683"/>
      <c r="N127" s="683"/>
      <c r="O127" s="1024"/>
      <c r="P127" s="683" t="s">
        <v>12388</v>
      </c>
      <c r="Q127" s="683"/>
      <c r="R127" s="683"/>
      <c r="S127" s="683"/>
      <c r="T127" s="683"/>
      <c r="U127" s="683"/>
      <c r="V127" s="683"/>
      <c r="W127" s="683"/>
      <c r="X127" s="683"/>
      <c r="Y127" s="683"/>
      <c r="Z127" s="683"/>
      <c r="AA127" s="683"/>
      <c r="AB127" s="683"/>
      <c r="AC127" s="1024"/>
      <c r="AD127" s="683" t="s">
        <v>12388</v>
      </c>
      <c r="AE127" s="683"/>
      <c r="AF127" s="683"/>
      <c r="AG127" s="683"/>
      <c r="AH127" s="683"/>
      <c r="AI127" s="683"/>
      <c r="AJ127" s="683"/>
      <c r="AK127" s="683"/>
      <c r="AL127" s="683"/>
      <c r="AM127" s="683"/>
      <c r="AN127" s="683"/>
      <c r="AO127" s="683"/>
      <c r="AP127" s="683"/>
      <c r="AQ127" s="1024"/>
      <c r="AR127" s="683" t="s">
        <v>12388</v>
      </c>
      <c r="AS127" s="683"/>
      <c r="AT127" s="683"/>
      <c r="AU127" s="683"/>
      <c r="AV127" s="683"/>
      <c r="AW127" s="683"/>
      <c r="AX127" s="683"/>
      <c r="AY127" s="683"/>
      <c r="AZ127" s="683"/>
      <c r="BA127" s="683"/>
      <c r="BB127" s="683"/>
      <c r="BC127" s="683"/>
      <c r="BD127" s="683"/>
      <c r="BE127" s="1024"/>
      <c r="BF127" s="683" t="s">
        <v>12388</v>
      </c>
      <c r="BG127" s="683"/>
      <c r="BH127" s="683"/>
      <c r="BI127" s="683"/>
      <c r="BJ127" s="683"/>
      <c r="BK127" s="683"/>
      <c r="BL127" s="683"/>
      <c r="BM127" s="683"/>
      <c r="BN127" s="683"/>
      <c r="BO127" s="683"/>
      <c r="BP127" s="683"/>
      <c r="BQ127" s="683"/>
      <c r="BR127" s="683"/>
      <c r="BS127" s="1024"/>
      <c r="BT127" s="683" t="s">
        <v>12388</v>
      </c>
      <c r="BU127" s="683"/>
      <c r="BV127" s="683"/>
      <c r="BW127" s="683"/>
      <c r="BX127" s="683"/>
      <c r="BY127" s="683"/>
      <c r="BZ127" s="683"/>
      <c r="CA127" s="683"/>
      <c r="CB127" s="683"/>
      <c r="CC127" s="683"/>
      <c r="CD127" s="683"/>
      <c r="CE127" s="683"/>
      <c r="CF127" s="683"/>
      <c r="CG127" s="1024"/>
    </row>
    <row r="128" spans="1:85" ht="14.45" customHeight="1" thickBot="1" x14ac:dyDescent="0.3">
      <c r="A128" s="1025"/>
      <c r="B128" s="683" t="s">
        <v>12389</v>
      </c>
      <c r="C128" s="683"/>
      <c r="D128" s="683"/>
      <c r="E128" s="683"/>
      <c r="F128" s="683"/>
      <c r="G128" s="683"/>
      <c r="H128" s="683"/>
      <c r="I128" s="683"/>
      <c r="J128" s="683"/>
      <c r="K128" s="683"/>
      <c r="L128" s="683"/>
      <c r="M128" s="683"/>
      <c r="N128" s="683"/>
      <c r="O128" s="1025"/>
      <c r="P128" s="683" t="s">
        <v>12390</v>
      </c>
      <c r="Q128" s="683"/>
      <c r="R128" s="683"/>
      <c r="S128" s="683"/>
      <c r="T128" s="683"/>
      <c r="U128" s="683"/>
      <c r="V128" s="683"/>
      <c r="W128" s="683"/>
      <c r="X128" s="683"/>
      <c r="Y128" s="683"/>
      <c r="Z128" s="683"/>
      <c r="AA128" s="683"/>
      <c r="AB128" s="683"/>
      <c r="AC128" s="1025"/>
      <c r="AD128" s="683" t="s">
        <v>12391</v>
      </c>
      <c r="AE128" s="683"/>
      <c r="AF128" s="683"/>
      <c r="AG128" s="683"/>
      <c r="AH128" s="683"/>
      <c r="AI128" s="683"/>
      <c r="AJ128" s="683"/>
      <c r="AK128" s="683"/>
      <c r="AL128" s="683"/>
      <c r="AM128" s="683"/>
      <c r="AN128" s="683"/>
      <c r="AO128" s="683"/>
      <c r="AP128" s="683"/>
      <c r="AQ128" s="1025"/>
      <c r="AR128" s="683" t="s">
        <v>12391</v>
      </c>
      <c r="AS128" s="683"/>
      <c r="AT128" s="683"/>
      <c r="AU128" s="683"/>
      <c r="AV128" s="683"/>
      <c r="AW128" s="683"/>
      <c r="AX128" s="683"/>
      <c r="AY128" s="683"/>
      <c r="AZ128" s="683"/>
      <c r="BA128" s="683"/>
      <c r="BB128" s="683"/>
      <c r="BC128" s="683"/>
      <c r="BD128" s="683"/>
      <c r="BE128" s="1025"/>
      <c r="BF128" s="683" t="s">
        <v>12392</v>
      </c>
      <c r="BG128" s="683"/>
      <c r="BH128" s="683"/>
      <c r="BI128" s="683"/>
      <c r="BJ128" s="683"/>
      <c r="BK128" s="683"/>
      <c r="BL128" s="683"/>
      <c r="BM128" s="683"/>
      <c r="BN128" s="683"/>
      <c r="BO128" s="683"/>
      <c r="BP128" s="683"/>
      <c r="BQ128" s="683"/>
      <c r="BR128" s="683"/>
      <c r="BS128" s="1025"/>
      <c r="BT128" s="683" t="s">
        <v>12391</v>
      </c>
      <c r="BU128" s="683"/>
      <c r="BV128" s="683"/>
      <c r="BW128" s="683"/>
      <c r="BX128" s="683"/>
      <c r="BY128" s="683"/>
      <c r="BZ128" s="683"/>
      <c r="CA128" s="683"/>
      <c r="CB128" s="683"/>
      <c r="CC128" s="683"/>
      <c r="CD128" s="683"/>
      <c r="CE128" s="683"/>
      <c r="CF128" s="683"/>
      <c r="CG128" s="1025"/>
    </row>
    <row r="129" spans="1:85" ht="15.75" thickBot="1" x14ac:dyDescent="0.3">
      <c r="A129" s="715"/>
      <c r="O129" s="715"/>
      <c r="AC129" s="715"/>
      <c r="AQ129" s="715"/>
      <c r="BE129" s="715"/>
      <c r="BS129" s="715"/>
      <c r="CG129" s="715"/>
    </row>
    <row r="130" spans="1:85" x14ac:dyDescent="0.25">
      <c r="A130" s="1023" t="s">
        <v>12393</v>
      </c>
      <c r="B130" s="710" t="s">
        <v>12393</v>
      </c>
      <c r="C130" s="683"/>
      <c r="D130" s="683"/>
      <c r="E130" s="683"/>
      <c r="F130" s="683"/>
      <c r="G130" s="683"/>
      <c r="H130" s="713"/>
      <c r="I130" s="683"/>
      <c r="J130" s="683"/>
      <c r="K130" s="683"/>
      <c r="L130" s="683"/>
      <c r="M130" s="683"/>
      <c r="N130" s="683"/>
      <c r="O130" s="1023" t="s">
        <v>12393</v>
      </c>
      <c r="P130" s="710" t="s">
        <v>12393</v>
      </c>
      <c r="Q130" s="683"/>
      <c r="R130" s="683"/>
      <c r="S130" s="683"/>
      <c r="T130" s="683"/>
      <c r="U130" s="683"/>
      <c r="V130" s="713"/>
      <c r="W130" s="683"/>
      <c r="X130" s="683"/>
      <c r="Y130" s="683"/>
      <c r="Z130" s="683"/>
      <c r="AA130" s="683"/>
      <c r="AB130" s="683"/>
      <c r="AC130" s="1023" t="s">
        <v>12393</v>
      </c>
      <c r="AD130" s="710" t="s">
        <v>12393</v>
      </c>
      <c r="AE130" s="683"/>
      <c r="AF130" s="683"/>
      <c r="AG130" s="683"/>
      <c r="AH130" s="683"/>
      <c r="AI130" s="683"/>
      <c r="AJ130" s="713"/>
      <c r="AK130" s="683"/>
      <c r="AL130" s="683"/>
      <c r="AM130" s="683"/>
      <c r="AN130" s="683"/>
      <c r="AO130" s="683"/>
      <c r="AP130" s="683"/>
      <c r="AQ130" s="1023" t="s">
        <v>12393</v>
      </c>
      <c r="AR130" s="710" t="s">
        <v>12393</v>
      </c>
      <c r="AS130" s="683"/>
      <c r="AT130" s="683"/>
      <c r="AU130" s="683"/>
      <c r="AV130" s="683"/>
      <c r="AW130" s="683"/>
      <c r="AX130" s="713"/>
      <c r="AY130" s="683"/>
      <c r="AZ130" s="683"/>
      <c r="BA130" s="683"/>
      <c r="BB130" s="683"/>
      <c r="BC130" s="683"/>
      <c r="BD130" s="683"/>
      <c r="BE130" s="1023" t="s">
        <v>12393</v>
      </c>
      <c r="BF130" s="710" t="s">
        <v>12393</v>
      </c>
      <c r="BG130" s="683"/>
      <c r="BH130" s="683"/>
      <c r="BI130" s="683"/>
      <c r="BJ130" s="683"/>
      <c r="BK130" s="683"/>
      <c r="BL130" s="713"/>
      <c r="BM130" s="683"/>
      <c r="BN130" s="683"/>
      <c r="BO130" s="683"/>
      <c r="BP130" s="683"/>
      <c r="BQ130" s="683"/>
      <c r="BR130" s="683"/>
      <c r="BS130" s="1023" t="s">
        <v>12393</v>
      </c>
      <c r="BT130" s="710" t="s">
        <v>12393</v>
      </c>
      <c r="BU130" s="683"/>
      <c r="BV130" s="683"/>
      <c r="BW130" s="683"/>
      <c r="BX130" s="683"/>
      <c r="BY130" s="683"/>
      <c r="BZ130" s="713"/>
      <c r="CA130" s="683"/>
      <c r="CB130" s="683"/>
      <c r="CC130" s="683"/>
      <c r="CD130" s="683"/>
      <c r="CE130" s="683"/>
      <c r="CF130" s="683"/>
      <c r="CG130" s="1023" t="s">
        <v>12393</v>
      </c>
    </row>
    <row r="131" spans="1:85" x14ac:dyDescent="0.25">
      <c r="A131" s="1024"/>
      <c r="B131" s="713"/>
      <c r="C131" s="683"/>
      <c r="D131" s="683"/>
      <c r="E131" s="683"/>
      <c r="F131" s="683"/>
      <c r="G131" s="683"/>
      <c r="H131" s="683"/>
      <c r="I131" s="683"/>
      <c r="J131" s="683"/>
      <c r="K131" s="683"/>
      <c r="L131" s="683"/>
      <c r="M131" s="683"/>
      <c r="N131" s="683"/>
      <c r="O131" s="1024"/>
      <c r="P131" s="713"/>
      <c r="Q131" s="683"/>
      <c r="R131" s="683"/>
      <c r="S131" s="683"/>
      <c r="T131" s="683"/>
      <c r="U131" s="683"/>
      <c r="V131" s="683"/>
      <c r="W131" s="683"/>
      <c r="X131" s="683"/>
      <c r="Y131" s="683"/>
      <c r="Z131" s="683"/>
      <c r="AA131" s="683"/>
      <c r="AB131" s="683"/>
      <c r="AC131" s="1024"/>
      <c r="AD131" s="713"/>
      <c r="AE131" s="683"/>
      <c r="AF131" s="683"/>
      <c r="AG131" s="683"/>
      <c r="AH131" s="683"/>
      <c r="AI131" s="683"/>
      <c r="AJ131" s="683"/>
      <c r="AK131" s="683"/>
      <c r="AL131" s="683"/>
      <c r="AM131" s="683"/>
      <c r="AN131" s="683"/>
      <c r="AO131" s="683"/>
      <c r="AP131" s="683"/>
      <c r="AQ131" s="1024"/>
      <c r="AR131" s="713"/>
      <c r="AS131" s="683"/>
      <c r="AT131" s="683"/>
      <c r="AU131" s="683"/>
      <c r="AV131" s="683"/>
      <c r="AW131" s="683"/>
      <c r="AX131" s="683"/>
      <c r="AY131" s="683"/>
      <c r="AZ131" s="683"/>
      <c r="BA131" s="683"/>
      <c r="BB131" s="683"/>
      <c r="BC131" s="683"/>
      <c r="BD131" s="683"/>
      <c r="BE131" s="1024"/>
      <c r="BF131" s="683"/>
      <c r="BG131" s="683"/>
      <c r="BH131" s="683"/>
      <c r="BI131" s="683"/>
      <c r="BJ131" s="683"/>
      <c r="BK131" s="683"/>
      <c r="BL131" s="683"/>
      <c r="BM131" s="683"/>
      <c r="BN131" s="683"/>
      <c r="BO131" s="683"/>
      <c r="BP131" s="683"/>
      <c r="BQ131" s="683"/>
      <c r="BR131" s="683"/>
      <c r="BS131" s="1024"/>
      <c r="BT131" s="713"/>
      <c r="BU131" s="683"/>
      <c r="BV131" s="683"/>
      <c r="BW131" s="683"/>
      <c r="BX131" s="683"/>
      <c r="BY131" s="683"/>
      <c r="BZ131" s="683"/>
      <c r="CA131" s="683"/>
      <c r="CB131" s="683"/>
      <c r="CC131" s="683"/>
      <c r="CD131" s="683"/>
      <c r="CE131" s="683"/>
      <c r="CF131" s="683"/>
      <c r="CG131" s="1024"/>
    </row>
    <row r="132" spans="1:85" x14ac:dyDescent="0.25">
      <c r="A132" s="1024"/>
      <c r="B132" s="683"/>
      <c r="C132" s="683"/>
      <c r="D132" s="683"/>
      <c r="E132" s="683"/>
      <c r="F132" s="683"/>
      <c r="G132" s="683"/>
      <c r="H132" s="683"/>
      <c r="I132" s="683"/>
      <c r="J132" s="683"/>
      <c r="K132" s="683"/>
      <c r="L132" s="683"/>
      <c r="M132" s="683"/>
      <c r="N132" s="683"/>
      <c r="O132" s="1024"/>
      <c r="P132" s="683"/>
      <c r="Q132" s="683"/>
      <c r="R132" s="683"/>
      <c r="S132" s="683"/>
      <c r="T132" s="683"/>
      <c r="U132" s="683"/>
      <c r="V132" s="683"/>
      <c r="W132" s="683"/>
      <c r="X132" s="683"/>
      <c r="Y132" s="683"/>
      <c r="Z132" s="683"/>
      <c r="AA132" s="683"/>
      <c r="AB132" s="683"/>
      <c r="AC132" s="1024"/>
      <c r="AD132" s="683"/>
      <c r="AE132" s="683"/>
      <c r="AF132" s="683"/>
      <c r="AG132" s="683"/>
      <c r="AH132" s="683"/>
      <c r="AI132" s="683"/>
      <c r="AJ132" s="683"/>
      <c r="AK132" s="683"/>
      <c r="AL132" s="683"/>
      <c r="AM132" s="683"/>
      <c r="AN132" s="683"/>
      <c r="AO132" s="683"/>
      <c r="AP132" s="683"/>
      <c r="AQ132" s="1024"/>
      <c r="AR132" s="683"/>
      <c r="AS132" s="683"/>
      <c r="AT132" s="683"/>
      <c r="AU132" s="683"/>
      <c r="AV132" s="683"/>
      <c r="AW132" s="683"/>
      <c r="AX132" s="683"/>
      <c r="AY132" s="683"/>
      <c r="AZ132" s="683"/>
      <c r="BA132" s="683"/>
      <c r="BB132" s="683"/>
      <c r="BC132" s="683"/>
      <c r="BD132" s="683"/>
      <c r="BE132" s="1024"/>
      <c r="BF132" s="683"/>
      <c r="BG132" s="683"/>
      <c r="BH132" s="683"/>
      <c r="BI132" s="683"/>
      <c r="BJ132" s="683"/>
      <c r="BK132" s="683"/>
      <c r="BL132" s="683"/>
      <c r="BM132" s="683"/>
      <c r="BN132" s="683"/>
      <c r="BO132" s="683"/>
      <c r="BP132" s="683"/>
      <c r="BQ132" s="683"/>
      <c r="BR132" s="683"/>
      <c r="BS132" s="1024"/>
      <c r="BT132" s="683"/>
      <c r="BU132" s="683"/>
      <c r="BV132" s="683"/>
      <c r="BW132" s="683"/>
      <c r="BX132" s="683"/>
      <c r="BY132" s="683"/>
      <c r="BZ132" s="683"/>
      <c r="CA132" s="683"/>
      <c r="CB132" s="683"/>
      <c r="CC132" s="683"/>
      <c r="CD132" s="683"/>
      <c r="CE132" s="683"/>
      <c r="CF132" s="683"/>
      <c r="CG132" s="1024"/>
    </row>
    <row r="133" spans="1:85" x14ac:dyDescent="0.25">
      <c r="A133" s="1024"/>
      <c r="B133" s="683"/>
      <c r="C133" s="683"/>
      <c r="D133" s="683"/>
      <c r="E133" s="683"/>
      <c r="F133" s="683"/>
      <c r="G133" s="683"/>
      <c r="H133" s="683"/>
      <c r="I133" s="683"/>
      <c r="J133" s="683"/>
      <c r="K133" s="683"/>
      <c r="L133" s="683"/>
      <c r="M133" s="683"/>
      <c r="N133" s="683"/>
      <c r="O133" s="1024"/>
      <c r="P133" s="683"/>
      <c r="Q133" s="683"/>
      <c r="R133" s="683"/>
      <c r="S133" s="683"/>
      <c r="T133" s="683"/>
      <c r="U133" s="683"/>
      <c r="V133" s="683"/>
      <c r="W133" s="683"/>
      <c r="X133" s="683"/>
      <c r="Y133" s="683"/>
      <c r="Z133" s="683"/>
      <c r="AA133" s="683"/>
      <c r="AB133" s="683"/>
      <c r="AC133" s="1024"/>
      <c r="AD133" s="683"/>
      <c r="AE133" s="683"/>
      <c r="AF133" s="683"/>
      <c r="AG133" s="683"/>
      <c r="AH133" s="683"/>
      <c r="AI133" s="683"/>
      <c r="AJ133" s="683"/>
      <c r="AK133" s="683"/>
      <c r="AL133" s="683"/>
      <c r="AM133" s="683"/>
      <c r="AN133" s="683"/>
      <c r="AO133" s="683"/>
      <c r="AP133" s="683"/>
      <c r="AQ133" s="1024"/>
      <c r="AR133" s="683"/>
      <c r="AS133" s="683"/>
      <c r="AT133" s="683"/>
      <c r="AU133" s="683"/>
      <c r="AV133" s="683"/>
      <c r="AW133" s="683"/>
      <c r="AX133" s="683"/>
      <c r="AY133" s="683"/>
      <c r="AZ133" s="683"/>
      <c r="BA133" s="683"/>
      <c r="BB133" s="683"/>
      <c r="BC133" s="683"/>
      <c r="BD133" s="683"/>
      <c r="BE133" s="1024"/>
      <c r="BF133" s="683"/>
      <c r="BG133" s="683"/>
      <c r="BH133" s="683"/>
      <c r="BI133" s="683"/>
      <c r="BJ133" s="683"/>
      <c r="BK133" s="683"/>
      <c r="BL133" s="683"/>
      <c r="BM133" s="683"/>
      <c r="BN133" s="683"/>
      <c r="BO133" s="683"/>
      <c r="BP133" s="683"/>
      <c r="BQ133" s="683"/>
      <c r="BR133" s="683"/>
      <c r="BS133" s="1024"/>
      <c r="BT133" s="683"/>
      <c r="BU133" s="683"/>
      <c r="BV133" s="683"/>
      <c r="BW133" s="683"/>
      <c r="BX133" s="683"/>
      <c r="BY133" s="683"/>
      <c r="BZ133" s="683"/>
      <c r="CA133" s="683"/>
      <c r="CB133" s="683"/>
      <c r="CC133" s="683"/>
      <c r="CD133" s="683"/>
      <c r="CE133" s="683"/>
      <c r="CF133" s="683"/>
      <c r="CG133" s="1024"/>
    </row>
    <row r="134" spans="1:85" x14ac:dyDescent="0.25">
      <c r="A134" s="1024"/>
      <c r="B134" s="683"/>
      <c r="C134" s="683"/>
      <c r="D134" s="683"/>
      <c r="E134" s="683"/>
      <c r="F134" s="683"/>
      <c r="G134" s="683"/>
      <c r="H134" s="683"/>
      <c r="I134" s="683"/>
      <c r="J134" s="683"/>
      <c r="K134" s="683"/>
      <c r="L134" s="683"/>
      <c r="M134" s="683"/>
      <c r="N134" s="683"/>
      <c r="O134" s="1024"/>
      <c r="P134" s="683"/>
      <c r="Q134" s="683"/>
      <c r="R134" s="683"/>
      <c r="S134" s="683"/>
      <c r="T134" s="683"/>
      <c r="U134" s="683"/>
      <c r="V134" s="683"/>
      <c r="W134" s="683"/>
      <c r="X134" s="683"/>
      <c r="Y134" s="683"/>
      <c r="Z134" s="683"/>
      <c r="AA134" s="683"/>
      <c r="AB134" s="683"/>
      <c r="AC134" s="1024"/>
      <c r="AD134" s="683"/>
      <c r="AE134" s="683"/>
      <c r="AF134" s="683"/>
      <c r="AG134" s="683"/>
      <c r="AH134" s="683"/>
      <c r="AI134" s="683"/>
      <c r="AJ134" s="683"/>
      <c r="AK134" s="683"/>
      <c r="AL134" s="683"/>
      <c r="AM134" s="683"/>
      <c r="AN134" s="683"/>
      <c r="AO134" s="683"/>
      <c r="AP134" s="683"/>
      <c r="AQ134" s="1024"/>
      <c r="AR134" s="683"/>
      <c r="AS134" s="683"/>
      <c r="AT134" s="683"/>
      <c r="AU134" s="683"/>
      <c r="AV134" s="683"/>
      <c r="AW134" s="683"/>
      <c r="AX134" s="683"/>
      <c r="AY134" s="683"/>
      <c r="AZ134" s="683"/>
      <c r="BA134" s="683"/>
      <c r="BB134" s="683"/>
      <c r="BC134" s="683"/>
      <c r="BD134" s="683"/>
      <c r="BE134" s="1024"/>
      <c r="BF134" s="683"/>
      <c r="BG134" s="683"/>
      <c r="BH134" s="683"/>
      <c r="BI134" s="683"/>
      <c r="BJ134" s="683"/>
      <c r="BK134" s="683"/>
      <c r="BL134" s="683"/>
      <c r="BM134" s="683"/>
      <c r="BN134" s="683"/>
      <c r="BO134" s="683"/>
      <c r="BP134" s="683"/>
      <c r="BQ134" s="683"/>
      <c r="BR134" s="683"/>
      <c r="BS134" s="1024"/>
      <c r="BT134" s="683"/>
      <c r="BU134" s="683"/>
      <c r="BV134" s="683"/>
      <c r="BW134" s="683"/>
      <c r="BX134" s="683"/>
      <c r="BY134" s="683"/>
      <c r="BZ134" s="683"/>
      <c r="CA134" s="683"/>
      <c r="CB134" s="683"/>
      <c r="CC134" s="683"/>
      <c r="CD134" s="683"/>
      <c r="CE134" s="683"/>
      <c r="CF134" s="683"/>
      <c r="CG134" s="1024"/>
    </row>
    <row r="135" spans="1:85" x14ac:dyDescent="0.25">
      <c r="A135" s="1024"/>
      <c r="B135" s="683"/>
      <c r="C135" s="683"/>
      <c r="D135" s="683"/>
      <c r="E135" s="683"/>
      <c r="F135" s="683"/>
      <c r="G135" s="683"/>
      <c r="H135" s="683"/>
      <c r="I135" s="683"/>
      <c r="J135" s="683"/>
      <c r="K135" s="683"/>
      <c r="L135" s="683"/>
      <c r="M135" s="683"/>
      <c r="N135" s="683"/>
      <c r="O135" s="1024"/>
      <c r="P135" s="683"/>
      <c r="Q135" s="683"/>
      <c r="R135" s="683"/>
      <c r="S135" s="683"/>
      <c r="T135" s="683"/>
      <c r="U135" s="683"/>
      <c r="V135" s="683"/>
      <c r="W135" s="683"/>
      <c r="X135" s="683"/>
      <c r="Y135" s="683"/>
      <c r="Z135" s="683"/>
      <c r="AA135" s="683"/>
      <c r="AB135" s="683"/>
      <c r="AC135" s="1024"/>
      <c r="AD135" s="683"/>
      <c r="AE135" s="683"/>
      <c r="AF135" s="683"/>
      <c r="AG135" s="683"/>
      <c r="AH135" s="683"/>
      <c r="AI135" s="683"/>
      <c r="AJ135" s="683"/>
      <c r="AK135" s="683"/>
      <c r="AL135" s="683"/>
      <c r="AM135" s="683"/>
      <c r="AN135" s="683"/>
      <c r="AO135" s="683"/>
      <c r="AP135" s="683"/>
      <c r="AQ135" s="1024"/>
      <c r="AR135" s="683"/>
      <c r="AS135" s="683"/>
      <c r="AT135" s="683"/>
      <c r="AU135" s="683"/>
      <c r="AV135" s="683"/>
      <c r="AW135" s="683"/>
      <c r="AX135" s="683"/>
      <c r="AY135" s="683"/>
      <c r="AZ135" s="683"/>
      <c r="BA135" s="683"/>
      <c r="BB135" s="683"/>
      <c r="BC135" s="683"/>
      <c r="BD135" s="683"/>
      <c r="BE135" s="1024"/>
      <c r="BF135" s="683"/>
      <c r="BG135" s="683"/>
      <c r="BH135" s="683"/>
      <c r="BI135" s="683"/>
      <c r="BJ135" s="683"/>
      <c r="BK135" s="683"/>
      <c r="BL135" s="683"/>
      <c r="BM135" s="683"/>
      <c r="BN135" s="683"/>
      <c r="BO135" s="683"/>
      <c r="BP135" s="683"/>
      <c r="BQ135" s="683"/>
      <c r="BR135" s="683"/>
      <c r="BS135" s="1024"/>
      <c r="BT135" s="683"/>
      <c r="BU135" s="683"/>
      <c r="BV135" s="683"/>
      <c r="BW135" s="683"/>
      <c r="BX135" s="683"/>
      <c r="BY135" s="683"/>
      <c r="BZ135" s="683"/>
      <c r="CA135" s="683"/>
      <c r="CB135" s="683"/>
      <c r="CC135" s="683"/>
      <c r="CD135" s="683"/>
      <c r="CE135" s="683"/>
      <c r="CF135" s="683"/>
      <c r="CG135" s="1024"/>
    </row>
    <row r="136" spans="1:85" x14ac:dyDescent="0.25">
      <c r="A136" s="1024"/>
      <c r="B136" s="683"/>
      <c r="C136" s="683"/>
      <c r="D136" s="683"/>
      <c r="E136" s="683"/>
      <c r="F136" s="683"/>
      <c r="G136" s="683"/>
      <c r="H136" s="683"/>
      <c r="I136" s="683"/>
      <c r="J136" s="683"/>
      <c r="K136" s="683"/>
      <c r="L136" s="683"/>
      <c r="M136" s="683"/>
      <c r="N136" s="683"/>
      <c r="O136" s="1024"/>
      <c r="P136" s="683"/>
      <c r="Q136" s="683"/>
      <c r="R136" s="683"/>
      <c r="S136" s="683"/>
      <c r="T136" s="683"/>
      <c r="U136" s="683"/>
      <c r="V136" s="683"/>
      <c r="W136" s="683"/>
      <c r="X136" s="683"/>
      <c r="Y136" s="683"/>
      <c r="Z136" s="683"/>
      <c r="AA136" s="683"/>
      <c r="AB136" s="683"/>
      <c r="AC136" s="1024"/>
      <c r="AD136" s="683"/>
      <c r="AE136" s="683"/>
      <c r="AF136" s="683"/>
      <c r="AG136" s="683"/>
      <c r="AH136" s="683"/>
      <c r="AI136" s="683"/>
      <c r="AJ136" s="683"/>
      <c r="AK136" s="683"/>
      <c r="AL136" s="683"/>
      <c r="AM136" s="683"/>
      <c r="AN136" s="683"/>
      <c r="AO136" s="683"/>
      <c r="AP136" s="683"/>
      <c r="AQ136" s="1024"/>
      <c r="AR136" s="683"/>
      <c r="AS136" s="683"/>
      <c r="AT136" s="683"/>
      <c r="AU136" s="683"/>
      <c r="AV136" s="683"/>
      <c r="AW136" s="683"/>
      <c r="AX136" s="683"/>
      <c r="AY136" s="683"/>
      <c r="AZ136" s="683"/>
      <c r="BA136" s="683"/>
      <c r="BB136" s="683"/>
      <c r="BC136" s="683"/>
      <c r="BD136" s="683"/>
      <c r="BE136" s="1024"/>
      <c r="BF136" s="683"/>
      <c r="BG136" s="683"/>
      <c r="BH136" s="683"/>
      <c r="BI136" s="683"/>
      <c r="BJ136" s="683"/>
      <c r="BK136" s="683"/>
      <c r="BL136" s="683"/>
      <c r="BM136" s="683"/>
      <c r="BN136" s="683"/>
      <c r="BO136" s="683"/>
      <c r="BP136" s="683"/>
      <c r="BQ136" s="683"/>
      <c r="BR136" s="683"/>
      <c r="BS136" s="1024"/>
      <c r="BT136" s="683"/>
      <c r="BU136" s="683"/>
      <c r="BV136" s="683"/>
      <c r="BW136" s="683"/>
      <c r="BX136" s="683"/>
      <c r="BY136" s="683"/>
      <c r="BZ136" s="683"/>
      <c r="CA136" s="683"/>
      <c r="CB136" s="683"/>
      <c r="CC136" s="683"/>
      <c r="CD136" s="683"/>
      <c r="CE136" s="683"/>
      <c r="CF136" s="683"/>
      <c r="CG136" s="1024"/>
    </row>
    <row r="137" spans="1:85" x14ac:dyDescent="0.25">
      <c r="A137" s="1024"/>
      <c r="B137" s="683"/>
      <c r="C137" s="683"/>
      <c r="D137" s="683"/>
      <c r="E137" s="683"/>
      <c r="F137" s="683"/>
      <c r="G137" s="683"/>
      <c r="H137" s="683"/>
      <c r="I137" s="683"/>
      <c r="J137" s="683"/>
      <c r="K137" s="683"/>
      <c r="L137" s="683"/>
      <c r="M137" s="683"/>
      <c r="N137" s="683"/>
      <c r="O137" s="1024"/>
      <c r="P137" s="683"/>
      <c r="Q137" s="683"/>
      <c r="R137" s="683"/>
      <c r="S137" s="683"/>
      <c r="T137" s="683"/>
      <c r="U137" s="683"/>
      <c r="V137" s="683"/>
      <c r="W137" s="683"/>
      <c r="X137" s="683"/>
      <c r="Y137" s="683"/>
      <c r="Z137" s="683"/>
      <c r="AA137" s="683"/>
      <c r="AB137" s="683"/>
      <c r="AC137" s="1024"/>
      <c r="AD137" s="683"/>
      <c r="AE137" s="683"/>
      <c r="AF137" s="683"/>
      <c r="AG137" s="683"/>
      <c r="AH137" s="683"/>
      <c r="AI137" s="683"/>
      <c r="AJ137" s="683"/>
      <c r="AK137" s="683"/>
      <c r="AL137" s="683"/>
      <c r="AM137" s="683"/>
      <c r="AN137" s="683"/>
      <c r="AO137" s="683"/>
      <c r="AP137" s="683"/>
      <c r="AQ137" s="1024"/>
      <c r="AR137" s="683"/>
      <c r="AS137" s="683"/>
      <c r="AT137" s="683"/>
      <c r="AU137" s="683"/>
      <c r="AV137" s="683"/>
      <c r="AW137" s="683"/>
      <c r="AX137" s="683"/>
      <c r="AY137" s="683"/>
      <c r="AZ137" s="683"/>
      <c r="BA137" s="683"/>
      <c r="BB137" s="683"/>
      <c r="BC137" s="683"/>
      <c r="BD137" s="683"/>
      <c r="BE137" s="1024"/>
      <c r="BF137" s="683"/>
      <c r="BG137" s="683"/>
      <c r="BH137" s="683"/>
      <c r="BI137" s="683"/>
      <c r="BJ137" s="683"/>
      <c r="BK137" s="683"/>
      <c r="BL137" s="683"/>
      <c r="BM137" s="683"/>
      <c r="BN137" s="683"/>
      <c r="BO137" s="683"/>
      <c r="BP137" s="683"/>
      <c r="BQ137" s="683"/>
      <c r="BR137" s="683"/>
      <c r="BS137" s="1024"/>
      <c r="BT137" s="683"/>
      <c r="BU137" s="683"/>
      <c r="BV137" s="683"/>
      <c r="BW137" s="683"/>
      <c r="BX137" s="683"/>
      <c r="BY137" s="683"/>
      <c r="BZ137" s="683"/>
      <c r="CA137" s="683"/>
      <c r="CB137" s="683"/>
      <c r="CC137" s="683"/>
      <c r="CD137" s="683"/>
      <c r="CE137" s="683"/>
      <c r="CF137" s="683"/>
      <c r="CG137" s="1024"/>
    </row>
    <row r="138" spans="1:85" x14ac:dyDescent="0.25">
      <c r="A138" s="1024"/>
      <c r="B138" s="683"/>
      <c r="C138" s="683"/>
      <c r="D138" s="683"/>
      <c r="E138" s="683"/>
      <c r="F138" s="683"/>
      <c r="G138" s="683"/>
      <c r="H138" s="683"/>
      <c r="I138" s="683"/>
      <c r="J138" s="683"/>
      <c r="K138" s="683"/>
      <c r="L138" s="683"/>
      <c r="M138" s="683"/>
      <c r="N138" s="683"/>
      <c r="O138" s="1024"/>
      <c r="P138" s="683"/>
      <c r="Q138" s="683"/>
      <c r="R138" s="683"/>
      <c r="S138" s="683"/>
      <c r="T138" s="683"/>
      <c r="U138" s="683"/>
      <c r="V138" s="683"/>
      <c r="W138" s="683"/>
      <c r="X138" s="683"/>
      <c r="Y138" s="683"/>
      <c r="Z138" s="683"/>
      <c r="AA138" s="683"/>
      <c r="AB138" s="683"/>
      <c r="AC138" s="1024"/>
      <c r="AD138" s="683"/>
      <c r="AE138" s="683"/>
      <c r="AF138" s="683"/>
      <c r="AG138" s="683"/>
      <c r="AH138" s="683"/>
      <c r="AI138" s="683"/>
      <c r="AJ138" s="683"/>
      <c r="AK138" s="683"/>
      <c r="AL138" s="683"/>
      <c r="AM138" s="683"/>
      <c r="AN138" s="683"/>
      <c r="AO138" s="683"/>
      <c r="AP138" s="683"/>
      <c r="AQ138" s="1024"/>
      <c r="AR138" s="683"/>
      <c r="AS138" s="683"/>
      <c r="AT138" s="683"/>
      <c r="AU138" s="683"/>
      <c r="AV138" s="683"/>
      <c r="AW138" s="683"/>
      <c r="AX138" s="683"/>
      <c r="AY138" s="683"/>
      <c r="AZ138" s="683"/>
      <c r="BA138" s="683"/>
      <c r="BB138" s="683"/>
      <c r="BC138" s="683"/>
      <c r="BD138" s="683"/>
      <c r="BE138" s="1024"/>
      <c r="BF138" s="683"/>
      <c r="BG138" s="683"/>
      <c r="BH138" s="683"/>
      <c r="BI138" s="683"/>
      <c r="BJ138" s="683"/>
      <c r="BK138" s="683"/>
      <c r="BL138" s="683"/>
      <c r="BM138" s="683"/>
      <c r="BN138" s="683"/>
      <c r="BO138" s="683"/>
      <c r="BP138" s="683"/>
      <c r="BQ138" s="683"/>
      <c r="BR138" s="683"/>
      <c r="BS138" s="1024"/>
      <c r="BT138" s="683"/>
      <c r="BU138" s="683"/>
      <c r="BV138" s="683"/>
      <c r="BW138" s="683"/>
      <c r="BX138" s="683"/>
      <c r="BY138" s="683"/>
      <c r="BZ138" s="683"/>
      <c r="CA138" s="683"/>
      <c r="CB138" s="683"/>
      <c r="CC138" s="683"/>
      <c r="CD138" s="683"/>
      <c r="CE138" s="683"/>
      <c r="CF138" s="683"/>
      <c r="CG138" s="1024"/>
    </row>
    <row r="139" spans="1:85" x14ac:dyDescent="0.25">
      <c r="A139" s="1024"/>
      <c r="B139" s="683"/>
      <c r="C139" s="683"/>
      <c r="D139" s="683"/>
      <c r="E139" s="683"/>
      <c r="F139" s="683"/>
      <c r="G139" s="683"/>
      <c r="H139" s="683"/>
      <c r="I139" s="683"/>
      <c r="J139" s="683"/>
      <c r="K139" s="683"/>
      <c r="L139" s="683"/>
      <c r="M139" s="683"/>
      <c r="N139" s="683"/>
      <c r="O139" s="1024"/>
      <c r="P139" s="683"/>
      <c r="Q139" s="683"/>
      <c r="R139" s="683"/>
      <c r="S139" s="683"/>
      <c r="T139" s="683"/>
      <c r="U139" s="683"/>
      <c r="V139" s="683"/>
      <c r="W139" s="683"/>
      <c r="X139" s="683"/>
      <c r="Y139" s="683"/>
      <c r="Z139" s="683"/>
      <c r="AA139" s="683"/>
      <c r="AB139" s="683"/>
      <c r="AC139" s="1024"/>
      <c r="AD139" s="683"/>
      <c r="AE139" s="683"/>
      <c r="AF139" s="683"/>
      <c r="AG139" s="683"/>
      <c r="AH139" s="683"/>
      <c r="AI139" s="683"/>
      <c r="AJ139" s="683"/>
      <c r="AK139" s="683"/>
      <c r="AL139" s="683"/>
      <c r="AM139" s="683"/>
      <c r="AN139" s="683"/>
      <c r="AO139" s="683"/>
      <c r="AP139" s="683"/>
      <c r="AQ139" s="1024"/>
      <c r="AR139" s="683"/>
      <c r="AS139" s="683"/>
      <c r="AT139" s="683"/>
      <c r="AU139" s="683"/>
      <c r="AV139" s="683"/>
      <c r="AW139" s="683"/>
      <c r="AX139" s="683"/>
      <c r="AY139" s="683"/>
      <c r="AZ139" s="683"/>
      <c r="BA139" s="683"/>
      <c r="BB139" s="683"/>
      <c r="BC139" s="683"/>
      <c r="BD139" s="683"/>
      <c r="BE139" s="1024"/>
      <c r="BF139" s="711"/>
      <c r="BG139" s="683"/>
      <c r="BH139" s="683"/>
      <c r="BI139" s="683"/>
      <c r="BJ139" s="683"/>
      <c r="BK139" s="683"/>
      <c r="BL139" s="683"/>
      <c r="BM139" s="683"/>
      <c r="BN139" s="683"/>
      <c r="BO139" s="683"/>
      <c r="BP139" s="683"/>
      <c r="BQ139" s="683"/>
      <c r="BR139" s="683"/>
      <c r="BS139" s="1024"/>
      <c r="BT139" s="683"/>
      <c r="BU139" s="683"/>
      <c r="BV139" s="683"/>
      <c r="BW139" s="683"/>
      <c r="BX139" s="683"/>
      <c r="BY139" s="683"/>
      <c r="BZ139" s="683"/>
      <c r="CA139" s="683"/>
      <c r="CB139" s="683"/>
      <c r="CC139" s="683"/>
      <c r="CD139" s="683"/>
      <c r="CE139" s="683"/>
      <c r="CF139" s="683"/>
      <c r="CG139" s="1024"/>
    </row>
    <row r="140" spans="1:85" x14ac:dyDescent="0.25">
      <c r="A140" s="1024"/>
      <c r="B140" s="683"/>
      <c r="C140" s="683"/>
      <c r="D140" s="683"/>
      <c r="E140" s="683"/>
      <c r="F140" s="683"/>
      <c r="G140" s="683"/>
      <c r="H140" s="683"/>
      <c r="I140" s="683"/>
      <c r="J140" s="683"/>
      <c r="K140" s="683"/>
      <c r="L140" s="683"/>
      <c r="M140" s="683"/>
      <c r="N140" s="683"/>
      <c r="O140" s="1024"/>
      <c r="P140" s="683"/>
      <c r="Q140" s="683"/>
      <c r="R140" s="683"/>
      <c r="S140" s="683"/>
      <c r="T140" s="683"/>
      <c r="U140" s="683"/>
      <c r="V140" s="683"/>
      <c r="W140" s="683"/>
      <c r="X140" s="683"/>
      <c r="Y140" s="683"/>
      <c r="Z140" s="683"/>
      <c r="AA140" s="683"/>
      <c r="AB140" s="683"/>
      <c r="AC140" s="1024"/>
      <c r="AD140" s="683"/>
      <c r="AE140" s="683"/>
      <c r="AF140" s="683"/>
      <c r="AG140" s="683"/>
      <c r="AH140" s="683"/>
      <c r="AI140" s="683"/>
      <c r="AJ140" s="683"/>
      <c r="AK140" s="683"/>
      <c r="AL140" s="683"/>
      <c r="AM140" s="683"/>
      <c r="AN140" s="683"/>
      <c r="AO140" s="683"/>
      <c r="AP140" s="683"/>
      <c r="AQ140" s="1024"/>
      <c r="AR140" s="683"/>
      <c r="AS140" s="683"/>
      <c r="AT140" s="683"/>
      <c r="AU140" s="683"/>
      <c r="AV140" s="683"/>
      <c r="AW140" s="683"/>
      <c r="AX140" s="683"/>
      <c r="AY140" s="683"/>
      <c r="AZ140" s="683"/>
      <c r="BA140" s="683"/>
      <c r="BB140" s="683"/>
      <c r="BC140" s="683"/>
      <c r="BD140" s="683"/>
      <c r="BE140" s="1024"/>
      <c r="BF140" s="683"/>
      <c r="BG140" s="711"/>
      <c r="BH140" s="683"/>
      <c r="BI140" s="683"/>
      <c r="BJ140" s="683"/>
      <c r="BK140" s="683"/>
      <c r="BL140" s="683"/>
      <c r="BM140" s="683"/>
      <c r="BN140" s="683"/>
      <c r="BO140" s="683"/>
      <c r="BP140" s="683"/>
      <c r="BQ140" s="683"/>
      <c r="BR140" s="683"/>
      <c r="BS140" s="1024"/>
      <c r="BT140" s="683"/>
      <c r="BU140" s="683"/>
      <c r="BV140" s="683"/>
      <c r="BW140" s="683"/>
      <c r="BX140" s="683"/>
      <c r="BY140" s="683"/>
      <c r="BZ140" s="683"/>
      <c r="CA140" s="683"/>
      <c r="CB140" s="683"/>
      <c r="CC140" s="683"/>
      <c r="CD140" s="683"/>
      <c r="CE140" s="683"/>
      <c r="CF140" s="683"/>
      <c r="CG140" s="1024"/>
    </row>
    <row r="141" spans="1:85" x14ac:dyDescent="0.25">
      <c r="A141" s="1024"/>
      <c r="B141" s="711" t="s">
        <v>12331</v>
      </c>
      <c r="C141" s="683"/>
      <c r="D141" s="683"/>
      <c r="E141" s="683"/>
      <c r="F141" s="683"/>
      <c r="G141" s="683"/>
      <c r="H141" s="683"/>
      <c r="I141" s="683"/>
      <c r="J141" s="683"/>
      <c r="K141" s="683"/>
      <c r="L141" s="683"/>
      <c r="M141" s="683"/>
      <c r="N141" s="683"/>
      <c r="O141" s="1024"/>
      <c r="P141" s="711" t="s">
        <v>12331</v>
      </c>
      <c r="Q141" s="683"/>
      <c r="R141" s="683"/>
      <c r="S141" s="683"/>
      <c r="T141" s="683"/>
      <c r="U141" s="683"/>
      <c r="V141" s="683"/>
      <c r="W141" s="683"/>
      <c r="X141" s="683"/>
      <c r="Y141" s="683"/>
      <c r="Z141" s="683"/>
      <c r="AA141" s="683"/>
      <c r="AB141" s="683"/>
      <c r="AC141" s="1024"/>
      <c r="AD141" s="711" t="s">
        <v>12331</v>
      </c>
      <c r="AE141" s="683"/>
      <c r="AF141" s="683"/>
      <c r="AG141" s="683"/>
      <c r="AH141" s="683"/>
      <c r="AI141" s="683"/>
      <c r="AJ141" s="683"/>
      <c r="AK141" s="683"/>
      <c r="AL141" s="683"/>
      <c r="AM141" s="683"/>
      <c r="AN141" s="683"/>
      <c r="AO141" s="683"/>
      <c r="AP141" s="683"/>
      <c r="AQ141" s="1024"/>
      <c r="AR141" s="711" t="s">
        <v>12331</v>
      </c>
      <c r="AS141" s="683"/>
      <c r="AT141" s="683"/>
      <c r="AU141" s="683"/>
      <c r="AV141" s="683"/>
      <c r="AW141" s="683"/>
      <c r="AX141" s="683"/>
      <c r="AY141" s="683"/>
      <c r="AZ141" s="683"/>
      <c r="BA141" s="683"/>
      <c r="BB141" s="683"/>
      <c r="BC141" s="683"/>
      <c r="BD141" s="683"/>
      <c r="BE141" s="1024"/>
      <c r="BF141" s="711" t="s">
        <v>12331</v>
      </c>
      <c r="BG141" s="683"/>
      <c r="BH141" s="683"/>
      <c r="BI141" s="683"/>
      <c r="BJ141" s="683"/>
      <c r="BK141" s="683"/>
      <c r="BL141" s="683"/>
      <c r="BM141" s="683"/>
      <c r="BN141" s="683"/>
      <c r="BO141" s="683"/>
      <c r="BP141" s="683"/>
      <c r="BQ141" s="683"/>
      <c r="BR141" s="683"/>
      <c r="BS141" s="1024"/>
      <c r="BT141" s="711" t="s">
        <v>12331</v>
      </c>
      <c r="BU141" s="683"/>
      <c r="BV141" s="683"/>
      <c r="BW141" s="683"/>
      <c r="BX141" s="683"/>
      <c r="BY141" s="683"/>
      <c r="BZ141" s="683"/>
      <c r="CA141" s="683"/>
      <c r="CB141" s="683"/>
      <c r="CC141" s="683"/>
      <c r="CD141" s="683"/>
      <c r="CE141" s="683"/>
      <c r="CF141" s="683"/>
      <c r="CG141" s="1024"/>
    </row>
    <row r="142" spans="1:85" x14ac:dyDescent="0.25">
      <c r="A142" s="1024"/>
      <c r="B142" s="683" t="s">
        <v>12394</v>
      </c>
      <c r="C142" s="711"/>
      <c r="D142" s="683"/>
      <c r="E142" s="683"/>
      <c r="F142" s="683"/>
      <c r="G142" s="683"/>
      <c r="H142" s="683"/>
      <c r="I142" s="683"/>
      <c r="J142" s="683"/>
      <c r="K142" s="683"/>
      <c r="L142" s="683"/>
      <c r="M142" s="683"/>
      <c r="N142" s="683"/>
      <c r="O142" s="1024"/>
      <c r="P142" s="683" t="s">
        <v>12394</v>
      </c>
      <c r="Q142" s="711"/>
      <c r="R142" s="683"/>
      <c r="S142" s="683"/>
      <c r="T142" s="683"/>
      <c r="U142" s="683"/>
      <c r="V142" s="683"/>
      <c r="W142" s="683"/>
      <c r="X142" s="683"/>
      <c r="Y142" s="683"/>
      <c r="Z142" s="683"/>
      <c r="AA142" s="683"/>
      <c r="AB142" s="683"/>
      <c r="AC142" s="1024"/>
      <c r="AD142" s="683" t="s">
        <v>12395</v>
      </c>
      <c r="AE142" s="711"/>
      <c r="AF142" s="683"/>
      <c r="AG142" s="683"/>
      <c r="AH142" s="683"/>
      <c r="AI142" s="683"/>
      <c r="AJ142" s="683"/>
      <c r="AK142" s="683"/>
      <c r="AL142" s="683"/>
      <c r="AM142" s="683"/>
      <c r="AN142" s="683"/>
      <c r="AO142" s="683"/>
      <c r="AP142" s="683"/>
      <c r="AQ142" s="1024"/>
      <c r="AR142" s="683" t="s">
        <v>12395</v>
      </c>
      <c r="AS142" s="711"/>
      <c r="AT142" s="683"/>
      <c r="AU142" s="683"/>
      <c r="AV142" s="683"/>
      <c r="AW142" s="683"/>
      <c r="AX142" s="683"/>
      <c r="AY142" s="683"/>
      <c r="AZ142" s="683"/>
      <c r="BA142" s="683"/>
      <c r="BB142" s="683"/>
      <c r="BC142" s="683"/>
      <c r="BD142" s="683"/>
      <c r="BE142" s="1024"/>
      <c r="BF142" s="683" t="s">
        <v>12382</v>
      </c>
      <c r="BG142" s="683"/>
      <c r="BH142" s="683"/>
      <c r="BI142" s="683"/>
      <c r="BJ142" s="683"/>
      <c r="BK142" s="683"/>
      <c r="BL142" s="683"/>
      <c r="BM142" s="683"/>
      <c r="BN142" s="683"/>
      <c r="BO142" s="683"/>
      <c r="BP142" s="683"/>
      <c r="BQ142" s="683"/>
      <c r="BR142" s="683"/>
      <c r="BS142" s="1024"/>
      <c r="BT142" s="683" t="s">
        <v>12396</v>
      </c>
      <c r="BU142" s="711"/>
      <c r="BV142" s="683"/>
      <c r="BW142" s="683"/>
      <c r="BX142" s="683"/>
      <c r="BY142" s="683"/>
      <c r="BZ142" s="683"/>
      <c r="CA142" s="683"/>
      <c r="CB142" s="683"/>
      <c r="CC142" s="683"/>
      <c r="CD142" s="683"/>
      <c r="CE142" s="683"/>
      <c r="CF142" s="683"/>
      <c r="CG142" s="1024"/>
    </row>
    <row r="143" spans="1:85" x14ac:dyDescent="0.25">
      <c r="A143" s="1024"/>
      <c r="B143" s="683" t="s">
        <v>12397</v>
      </c>
      <c r="C143" s="683"/>
      <c r="D143" s="683"/>
      <c r="E143" s="683"/>
      <c r="F143" s="683"/>
      <c r="G143" s="683"/>
      <c r="H143" s="683"/>
      <c r="I143" s="683"/>
      <c r="J143" s="683"/>
      <c r="K143" s="683"/>
      <c r="L143" s="683"/>
      <c r="M143" s="683"/>
      <c r="N143" s="683"/>
      <c r="O143" s="1024"/>
      <c r="P143" s="683" t="s">
        <v>12397</v>
      </c>
      <c r="Q143" s="683"/>
      <c r="R143" s="683"/>
      <c r="S143" s="683"/>
      <c r="T143" s="683"/>
      <c r="U143" s="683"/>
      <c r="V143" s="683"/>
      <c r="W143" s="683"/>
      <c r="X143" s="683"/>
      <c r="Y143" s="683"/>
      <c r="Z143" s="683"/>
      <c r="AA143" s="683"/>
      <c r="AB143" s="683"/>
      <c r="AC143" s="1024"/>
      <c r="AD143" s="683" t="s">
        <v>12397</v>
      </c>
      <c r="AE143" s="683"/>
      <c r="AF143" s="683"/>
      <c r="AG143" s="683"/>
      <c r="AH143" s="683"/>
      <c r="AI143" s="683"/>
      <c r="AJ143" s="683"/>
      <c r="AK143" s="683"/>
      <c r="AL143" s="683"/>
      <c r="AM143" s="683"/>
      <c r="AN143" s="683"/>
      <c r="AO143" s="683"/>
      <c r="AP143" s="683"/>
      <c r="AQ143" s="1024"/>
      <c r="AR143" s="683" t="s">
        <v>12397</v>
      </c>
      <c r="AS143" s="683"/>
      <c r="AT143" s="683"/>
      <c r="AU143" s="683"/>
      <c r="AV143" s="683"/>
      <c r="AW143" s="683"/>
      <c r="AX143" s="683"/>
      <c r="AY143" s="683"/>
      <c r="AZ143" s="683"/>
      <c r="BA143" s="683"/>
      <c r="BB143" s="683"/>
      <c r="BC143" s="683"/>
      <c r="BD143" s="683"/>
      <c r="BE143" s="1024"/>
      <c r="BF143" s="683" t="s">
        <v>12397</v>
      </c>
      <c r="BG143" s="711"/>
      <c r="BH143" s="683"/>
      <c r="BI143" s="683"/>
      <c r="BJ143" s="683"/>
      <c r="BK143" s="683"/>
      <c r="BL143" s="683"/>
      <c r="BM143" s="683"/>
      <c r="BN143" s="683"/>
      <c r="BO143" s="683"/>
      <c r="BP143" s="683"/>
      <c r="BQ143" s="683"/>
      <c r="BR143" s="683"/>
      <c r="BS143" s="1024"/>
      <c r="BT143" s="683" t="s">
        <v>12397</v>
      </c>
      <c r="BU143" s="683"/>
      <c r="BV143" s="683"/>
      <c r="BW143" s="683"/>
      <c r="BX143" s="683"/>
      <c r="BY143" s="683"/>
      <c r="BZ143" s="683"/>
      <c r="CA143" s="683"/>
      <c r="CB143" s="683"/>
      <c r="CC143" s="683"/>
      <c r="CD143" s="683"/>
      <c r="CE143" s="683"/>
      <c r="CF143" s="683"/>
      <c r="CG143" s="1024"/>
    </row>
    <row r="144" spans="1:85" x14ac:dyDescent="0.25">
      <c r="A144" s="1024"/>
      <c r="B144" s="683" t="s">
        <v>12398</v>
      </c>
      <c r="C144" s="683"/>
      <c r="D144" s="683"/>
      <c r="E144" s="683"/>
      <c r="F144" s="683"/>
      <c r="G144" s="683"/>
      <c r="H144" s="683"/>
      <c r="I144" s="683"/>
      <c r="J144" s="683"/>
      <c r="K144" s="683"/>
      <c r="L144" s="683"/>
      <c r="M144" s="683"/>
      <c r="N144" s="683"/>
      <c r="O144" s="1024"/>
      <c r="P144" s="683" t="s">
        <v>12398</v>
      </c>
      <c r="Q144" s="683"/>
      <c r="R144" s="683"/>
      <c r="S144" s="683"/>
      <c r="T144" s="683"/>
      <c r="U144" s="683"/>
      <c r="V144" s="683"/>
      <c r="W144" s="683"/>
      <c r="X144" s="683"/>
      <c r="Y144" s="683"/>
      <c r="Z144" s="683"/>
      <c r="AA144" s="683"/>
      <c r="AB144" s="683"/>
      <c r="AC144" s="1024"/>
      <c r="AD144" s="683" t="s">
        <v>12399</v>
      </c>
      <c r="AE144" s="683"/>
      <c r="AF144" s="683"/>
      <c r="AG144" s="683"/>
      <c r="AH144" s="683"/>
      <c r="AI144" s="683"/>
      <c r="AJ144" s="683"/>
      <c r="AK144" s="683"/>
      <c r="AL144" s="683"/>
      <c r="AM144" s="683"/>
      <c r="AN144" s="683"/>
      <c r="AO144" s="683"/>
      <c r="AP144" s="683"/>
      <c r="AQ144" s="1024"/>
      <c r="AR144" s="683" t="s">
        <v>12399</v>
      </c>
      <c r="AS144" s="683"/>
      <c r="AT144" s="683"/>
      <c r="AU144" s="683"/>
      <c r="AV144" s="683"/>
      <c r="AW144" s="683"/>
      <c r="AX144" s="683"/>
      <c r="AY144" s="683"/>
      <c r="AZ144" s="683"/>
      <c r="BA144" s="683"/>
      <c r="BB144" s="683"/>
      <c r="BC144" s="683"/>
      <c r="BD144" s="683"/>
      <c r="BE144" s="1024"/>
      <c r="BF144" s="683" t="s">
        <v>12399</v>
      </c>
      <c r="BG144" s="683"/>
      <c r="BH144" s="683"/>
      <c r="BI144" s="683"/>
      <c r="BJ144" s="683"/>
      <c r="BK144" s="683"/>
      <c r="BL144" s="683"/>
      <c r="BM144" s="683"/>
      <c r="BN144" s="683"/>
      <c r="BO144" s="683"/>
      <c r="BP144" s="683"/>
      <c r="BQ144" s="683"/>
      <c r="BR144" s="683"/>
      <c r="BS144" s="1024"/>
      <c r="BT144" s="683" t="s">
        <v>12400</v>
      </c>
      <c r="BU144" s="683"/>
      <c r="BV144" s="683"/>
      <c r="BW144" s="683"/>
      <c r="BX144" s="683"/>
      <c r="BY144" s="683"/>
      <c r="BZ144" s="683"/>
      <c r="CA144" s="683"/>
      <c r="CB144" s="683"/>
      <c r="CC144" s="683"/>
      <c r="CD144" s="683"/>
      <c r="CE144" s="683"/>
      <c r="CF144" s="683"/>
      <c r="CG144" s="1024"/>
    </row>
    <row r="145" spans="1:85" x14ac:dyDescent="0.25">
      <c r="A145" s="1024"/>
      <c r="B145" s="683" t="s">
        <v>12401</v>
      </c>
      <c r="C145" s="683"/>
      <c r="D145" s="683"/>
      <c r="E145" s="683"/>
      <c r="F145" s="683"/>
      <c r="G145" s="683"/>
      <c r="H145" s="683"/>
      <c r="I145" s="683"/>
      <c r="J145" s="683"/>
      <c r="K145" s="683"/>
      <c r="L145" s="683"/>
      <c r="M145" s="683"/>
      <c r="N145" s="683"/>
      <c r="O145" s="1024"/>
      <c r="P145" s="683" t="s">
        <v>12377</v>
      </c>
      <c r="Q145" s="683"/>
      <c r="R145" s="683"/>
      <c r="S145" s="683"/>
      <c r="T145" s="683"/>
      <c r="U145" s="683"/>
      <c r="V145" s="683"/>
      <c r="W145" s="683"/>
      <c r="X145" s="683"/>
      <c r="Y145" s="683"/>
      <c r="Z145" s="683"/>
      <c r="AA145" s="683"/>
      <c r="AB145" s="683"/>
      <c r="AC145" s="1024"/>
      <c r="AD145" s="683" t="s">
        <v>12402</v>
      </c>
      <c r="AE145" s="683"/>
      <c r="AF145" s="683"/>
      <c r="AG145" s="683"/>
      <c r="AH145" s="683"/>
      <c r="AI145" s="683"/>
      <c r="AJ145" s="683"/>
      <c r="AK145" s="683"/>
      <c r="AL145" s="683"/>
      <c r="AM145" s="683"/>
      <c r="AN145" s="683"/>
      <c r="AO145" s="683"/>
      <c r="AP145" s="683"/>
      <c r="AQ145" s="1024"/>
      <c r="AR145" s="683" t="s">
        <v>12402</v>
      </c>
      <c r="AS145" s="683"/>
      <c r="AT145" s="683"/>
      <c r="AU145" s="683"/>
      <c r="AV145" s="683"/>
      <c r="AW145" s="683"/>
      <c r="AX145" s="683"/>
      <c r="AY145" s="683"/>
      <c r="AZ145" s="683"/>
      <c r="BA145" s="683"/>
      <c r="BB145" s="683"/>
      <c r="BC145" s="683"/>
      <c r="BD145" s="683"/>
      <c r="BE145" s="1024"/>
      <c r="BF145" s="683" t="s">
        <v>12376</v>
      </c>
      <c r="BG145" s="683"/>
      <c r="BH145" s="683"/>
      <c r="BI145" s="683"/>
      <c r="BJ145" s="683"/>
      <c r="BK145" s="683"/>
      <c r="BL145" s="683"/>
      <c r="BM145" s="683"/>
      <c r="BN145" s="683"/>
      <c r="BO145" s="683"/>
      <c r="BP145" s="683"/>
      <c r="BQ145" s="683"/>
      <c r="BR145" s="683"/>
      <c r="BS145" s="1024"/>
      <c r="BT145" s="683" t="s">
        <v>12402</v>
      </c>
      <c r="BU145" s="683"/>
      <c r="BV145" s="683"/>
      <c r="BW145" s="683"/>
      <c r="BX145" s="683"/>
      <c r="BY145" s="683"/>
      <c r="BZ145" s="683"/>
      <c r="CA145" s="683"/>
      <c r="CB145" s="683"/>
      <c r="CC145" s="683"/>
      <c r="CD145" s="683"/>
      <c r="CE145" s="683"/>
      <c r="CF145" s="683"/>
      <c r="CG145" s="1024"/>
    </row>
    <row r="146" spans="1:85" ht="15.75" thickBot="1" x14ac:dyDescent="0.3">
      <c r="A146" s="1025"/>
      <c r="B146" s="683"/>
      <c r="C146" s="683"/>
      <c r="D146" s="683"/>
      <c r="E146" s="683"/>
      <c r="F146" s="683"/>
      <c r="G146" s="683"/>
      <c r="H146" s="683"/>
      <c r="I146" s="683"/>
      <c r="J146" s="683"/>
      <c r="K146" s="683"/>
      <c r="L146" s="683"/>
      <c r="M146" s="683"/>
      <c r="N146" s="683"/>
      <c r="O146" s="1025"/>
      <c r="P146" s="683"/>
      <c r="Q146" s="683"/>
      <c r="R146" s="683"/>
      <c r="S146" s="683"/>
      <c r="T146" s="683"/>
      <c r="U146" s="683"/>
      <c r="V146" s="683"/>
      <c r="W146" s="683"/>
      <c r="X146" s="683"/>
      <c r="Y146" s="683"/>
      <c r="Z146" s="683"/>
      <c r="AA146" s="683"/>
      <c r="AB146" s="683"/>
      <c r="AC146" s="1025"/>
      <c r="AD146" s="683"/>
      <c r="AE146" s="683"/>
      <c r="AF146" s="683"/>
      <c r="AG146" s="683"/>
      <c r="AH146" s="683"/>
      <c r="AI146" s="683"/>
      <c r="AJ146" s="683"/>
      <c r="AK146" s="683"/>
      <c r="AL146" s="683"/>
      <c r="AM146" s="683"/>
      <c r="AN146" s="683"/>
      <c r="AO146" s="683"/>
      <c r="AP146" s="683"/>
      <c r="AQ146" s="1025"/>
      <c r="AR146" s="683"/>
      <c r="AS146" s="683"/>
      <c r="AT146" s="683"/>
      <c r="AU146" s="683"/>
      <c r="AV146" s="683"/>
      <c r="AW146" s="683"/>
      <c r="AX146" s="683"/>
      <c r="AY146" s="683"/>
      <c r="AZ146" s="683"/>
      <c r="BA146" s="683"/>
      <c r="BB146" s="683"/>
      <c r="BC146" s="683"/>
      <c r="BD146" s="683"/>
      <c r="BE146" s="1025"/>
      <c r="BF146" s="683"/>
      <c r="BG146" s="683"/>
      <c r="BH146" s="683"/>
      <c r="BI146" s="683"/>
      <c r="BJ146" s="683"/>
      <c r="BK146" s="683"/>
      <c r="BL146" s="683"/>
      <c r="BM146" s="683"/>
      <c r="BN146" s="683"/>
      <c r="BO146" s="683"/>
      <c r="BP146" s="683"/>
      <c r="BQ146" s="683"/>
      <c r="BR146" s="683"/>
      <c r="BS146" s="1025"/>
      <c r="BT146" s="683"/>
      <c r="BU146" s="683"/>
      <c r="BV146" s="683"/>
      <c r="BW146" s="683"/>
      <c r="BX146" s="683"/>
      <c r="BY146" s="683"/>
      <c r="BZ146" s="683"/>
      <c r="CA146" s="683"/>
      <c r="CB146" s="683"/>
      <c r="CC146" s="683"/>
      <c r="CD146" s="683"/>
      <c r="CE146" s="683"/>
      <c r="CF146" s="683"/>
      <c r="CG146" s="1025"/>
    </row>
  </sheetData>
  <mergeCells count="77">
    <mergeCell ref="AQ112:AQ128"/>
    <mergeCell ref="AQ130:AQ146"/>
    <mergeCell ref="CH1:CT1"/>
    <mergeCell ref="CH14:CT14"/>
    <mergeCell ref="CG64:CG78"/>
    <mergeCell ref="CG80:CG94"/>
    <mergeCell ref="CG96:CG110"/>
    <mergeCell ref="CG112:CG128"/>
    <mergeCell ref="CG130:CG146"/>
    <mergeCell ref="BT14:CF14"/>
    <mergeCell ref="CG2:CG13"/>
    <mergeCell ref="CG16:CG30"/>
    <mergeCell ref="CG32:CG46"/>
    <mergeCell ref="CG48:CG62"/>
    <mergeCell ref="BE96:BE110"/>
    <mergeCell ref="BE112:BE128"/>
    <mergeCell ref="BS80:BS94"/>
    <mergeCell ref="BE130:BE146"/>
    <mergeCell ref="B14:N14"/>
    <mergeCell ref="P14:AB14"/>
    <mergeCell ref="AD14:AP14"/>
    <mergeCell ref="AR14:BD14"/>
    <mergeCell ref="BF14:BR14"/>
    <mergeCell ref="O80:O94"/>
    <mergeCell ref="BS64:BS78"/>
    <mergeCell ref="BS96:BS110"/>
    <mergeCell ref="BS112:BS128"/>
    <mergeCell ref="BS130:BS146"/>
    <mergeCell ref="AQ80:AQ94"/>
    <mergeCell ref="AQ96:AQ110"/>
    <mergeCell ref="O130:O146"/>
    <mergeCell ref="AC80:AC94"/>
    <mergeCell ref="BS2:BS13"/>
    <mergeCell ref="BS16:BS30"/>
    <mergeCell ref="BS32:BS46"/>
    <mergeCell ref="BS48:BS62"/>
    <mergeCell ref="O112:O128"/>
    <mergeCell ref="BE2:BE13"/>
    <mergeCell ref="BE16:BE30"/>
    <mergeCell ref="BE32:BE46"/>
    <mergeCell ref="BE48:BE62"/>
    <mergeCell ref="BE64:BE78"/>
    <mergeCell ref="AQ2:AQ13"/>
    <mergeCell ref="AQ16:AQ30"/>
    <mergeCell ref="AQ32:AQ46"/>
    <mergeCell ref="AQ48:AQ62"/>
    <mergeCell ref="AQ64:AQ78"/>
    <mergeCell ref="BE80:BE94"/>
    <mergeCell ref="AC2:AC13"/>
    <mergeCell ref="AC16:AC30"/>
    <mergeCell ref="AC32:AC46"/>
    <mergeCell ref="AC48:AC62"/>
    <mergeCell ref="AC64:AC78"/>
    <mergeCell ref="AC96:AC110"/>
    <mergeCell ref="AC112:AC128"/>
    <mergeCell ref="AC130:AC146"/>
    <mergeCell ref="O16:O30"/>
    <mergeCell ref="O32:O46"/>
    <mergeCell ref="O48:O62"/>
    <mergeCell ref="O64:O78"/>
    <mergeCell ref="O96:O110"/>
    <mergeCell ref="O2:O13"/>
    <mergeCell ref="BT1:CF1"/>
    <mergeCell ref="A112:A128"/>
    <mergeCell ref="A130:A146"/>
    <mergeCell ref="A2:A13"/>
    <mergeCell ref="A96:A110"/>
    <mergeCell ref="A16:A30"/>
    <mergeCell ref="A32:A46"/>
    <mergeCell ref="A48:A62"/>
    <mergeCell ref="A64:A78"/>
    <mergeCell ref="A80:A94"/>
    <mergeCell ref="B1:N1"/>
    <mergeCell ref="P1:AB1"/>
    <mergeCell ref="AD1:AP1"/>
    <mergeCell ref="AR1:BD1"/>
    <mergeCell ref="BF1:BR1"/>
  </mergeCell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3448"/>
  <sheetViews>
    <sheetView workbookViewId="0">
      <pane ySplit="3" topLeftCell="A425" activePane="bottomLeft" state="frozen"/>
      <selection pane="bottomLeft" activeCell="L1" sqref="L1:L3"/>
    </sheetView>
  </sheetViews>
  <sheetFormatPr defaultRowHeight="15" x14ac:dyDescent="0.25"/>
  <cols>
    <col min="1" max="1" width="7.140625" bestFit="1" customWidth="1"/>
    <col min="2" max="2" width="23.28515625" bestFit="1" customWidth="1"/>
    <col min="3" max="3" width="7" bestFit="1" customWidth="1"/>
    <col min="4" max="5" width="6.7109375" bestFit="1" customWidth="1"/>
    <col min="7" max="7" width="7" bestFit="1" customWidth="1"/>
    <col min="8" max="8" width="8.85546875" style="149"/>
    <col min="14" max="14" width="3.140625" customWidth="1"/>
    <col min="15" max="15" width="11" bestFit="1" customWidth="1"/>
    <col min="16" max="16" width="4.28515625" bestFit="1" customWidth="1"/>
    <col min="17" max="17" width="7" bestFit="1" customWidth="1"/>
    <col min="18" max="18" width="10.140625" bestFit="1" customWidth="1"/>
    <col min="20" max="20" width="31.140625" bestFit="1" customWidth="1"/>
    <col min="21" max="21" width="12.7109375" customWidth="1"/>
    <col min="22" max="22" width="2.7109375" customWidth="1"/>
    <col min="23" max="23" width="23.42578125" bestFit="1" customWidth="1"/>
    <col min="24" max="24" width="4.28515625" bestFit="1" customWidth="1"/>
    <col min="25" max="25" width="20.7109375" bestFit="1" customWidth="1"/>
  </cols>
  <sheetData>
    <row r="1" spans="1:25" x14ac:dyDescent="0.25">
      <c r="A1" t="s">
        <v>12403</v>
      </c>
      <c r="I1" s="291">
        <f>COUNTA(I4:I91)</f>
        <v>88</v>
      </c>
      <c r="J1" s="293">
        <f>SUM(J4:J91)</f>
        <v>3445</v>
      </c>
      <c r="L1" s="312">
        <f>COUNTA(L4:L1529)</f>
        <v>1526</v>
      </c>
      <c r="M1" s="291">
        <f>COUNTIF(M4:M1529,"Y")</f>
        <v>409</v>
      </c>
      <c r="O1" s="291">
        <f>COUNTA(O4:O2985)</f>
        <v>2982</v>
      </c>
      <c r="P1" s="291"/>
      <c r="Q1" s="291"/>
      <c r="R1" s="291">
        <f>COUNTIF(R4:R2985,"Y")</f>
        <v>284</v>
      </c>
      <c r="S1" s="37"/>
      <c r="T1" s="289">
        <f>COUNTA(T4:T3448)</f>
        <v>3445</v>
      </c>
      <c r="U1" s="289" t="s">
        <v>12404</v>
      </c>
      <c r="V1" s="159"/>
      <c r="X1" s="37"/>
      <c r="Y1" s="37"/>
    </row>
    <row r="2" spans="1:25" x14ac:dyDescent="0.25">
      <c r="A2" t="s">
        <v>2735</v>
      </c>
      <c r="B2" t="s">
        <v>7589</v>
      </c>
      <c r="C2" t="s">
        <v>5269</v>
      </c>
      <c r="D2" t="s">
        <v>12405</v>
      </c>
      <c r="E2" t="s">
        <v>12406</v>
      </c>
      <c r="F2" t="s">
        <v>12407</v>
      </c>
      <c r="G2" t="s">
        <v>5269</v>
      </c>
      <c r="I2" s="292" t="s">
        <v>3239</v>
      </c>
      <c r="J2" s="293" t="s">
        <v>12408</v>
      </c>
      <c r="L2" s="312" t="s">
        <v>3239</v>
      </c>
      <c r="M2" s="292" t="s">
        <v>12409</v>
      </c>
      <c r="O2" s="292" t="s">
        <v>3239</v>
      </c>
      <c r="P2" s="292"/>
      <c r="Q2" s="292"/>
      <c r="R2" s="292" t="s">
        <v>12410</v>
      </c>
      <c r="S2" s="37" t="s">
        <v>12411</v>
      </c>
      <c r="T2" s="37"/>
      <c r="U2" s="37" t="s">
        <v>12412</v>
      </c>
      <c r="X2" s="37" t="s">
        <v>12413</v>
      </c>
      <c r="Y2" s="37"/>
    </row>
    <row r="3" spans="1:25" x14ac:dyDescent="0.25">
      <c r="I3" s="292" t="s">
        <v>12414</v>
      </c>
      <c r="J3" s="293" t="s">
        <v>12415</v>
      </c>
      <c r="L3" s="312" t="s">
        <v>5276</v>
      </c>
      <c r="M3" s="292" t="s">
        <v>12416</v>
      </c>
      <c r="O3" s="292" t="s">
        <v>5277</v>
      </c>
      <c r="P3" s="292"/>
      <c r="Q3" s="292"/>
      <c r="R3" s="292" t="s">
        <v>12417</v>
      </c>
      <c r="S3" s="290" t="s">
        <v>12414</v>
      </c>
      <c r="T3" s="37" t="s">
        <v>12415</v>
      </c>
      <c r="U3" s="37" t="s">
        <v>12418</v>
      </c>
      <c r="X3" s="37" t="s">
        <v>12414</v>
      </c>
      <c r="Y3" s="37" t="s">
        <v>7589</v>
      </c>
    </row>
    <row r="4" spans="1:25" x14ac:dyDescent="0.25">
      <c r="A4" t="s">
        <v>20</v>
      </c>
      <c r="B4" t="s">
        <v>5284</v>
      </c>
      <c r="C4" t="s">
        <v>3341</v>
      </c>
      <c r="D4" t="s">
        <v>525</v>
      </c>
      <c r="E4" t="s">
        <v>12419</v>
      </c>
      <c r="F4" t="str">
        <f>D4&amp;"-"&amp;E4</f>
        <v>CA-IFRS</v>
      </c>
      <c r="G4" t="s">
        <v>3341</v>
      </c>
      <c r="H4" s="149" t="s">
        <v>20</v>
      </c>
      <c r="I4" t="s">
        <v>20</v>
      </c>
      <c r="J4">
        <f t="shared" ref="J4:J35" si="0">COUNTIF(A:A,I4)</f>
        <v>5</v>
      </c>
      <c r="L4" t="s">
        <v>3251</v>
      </c>
      <c r="M4" t="str">
        <f>IF(COUNTIF('16 reserve entries'!M:M,'16 AJE data'!L4)&gt;0,"Y","N")</f>
        <v>Y</v>
      </c>
      <c r="O4" t="s">
        <v>12420</v>
      </c>
      <c r="P4" t="s">
        <v>20</v>
      </c>
      <c r="Q4" t="s">
        <v>3341</v>
      </c>
      <c r="R4" t="str">
        <f>IF(COUNTIF('16 reserve entries'!Q:Q,'16 AJE data'!O4)&gt;0,"Y","N")</f>
        <v>N</v>
      </c>
      <c r="S4" s="149" t="s">
        <v>20</v>
      </c>
      <c r="T4" t="s">
        <v>3247</v>
      </c>
      <c r="U4" t="str">
        <f>IF(COUNTIF('16 reserve bal'!D:D,'16 AJE data'!T4)&gt;0,"Y","N")</f>
        <v>Y</v>
      </c>
      <c r="W4" t="s">
        <v>12421</v>
      </c>
      <c r="X4" t="s">
        <v>20</v>
      </c>
      <c r="Y4" t="s">
        <v>5284</v>
      </c>
    </row>
    <row r="5" spans="1:25" x14ac:dyDescent="0.25">
      <c r="A5" t="s">
        <v>20</v>
      </c>
      <c r="B5" t="s">
        <v>5284</v>
      </c>
      <c r="C5" t="s">
        <v>3368</v>
      </c>
      <c r="D5" t="s">
        <v>525</v>
      </c>
      <c r="E5" t="s">
        <v>12419</v>
      </c>
      <c r="F5" t="str">
        <f t="shared" ref="F5:F68" si="1">D5&amp;"-"&amp;E5</f>
        <v>CA-IFRS</v>
      </c>
      <c r="G5" t="s">
        <v>3368</v>
      </c>
      <c r="H5" s="149" t="s">
        <v>25</v>
      </c>
      <c r="I5" t="s">
        <v>25</v>
      </c>
      <c r="J5">
        <f t="shared" si="0"/>
        <v>1</v>
      </c>
      <c r="L5" t="s">
        <v>3257</v>
      </c>
      <c r="M5" t="str">
        <f>IF(COUNTIF('16 reserve entries'!M:M,'16 AJE data'!L5)&gt;0,"Y","N")</f>
        <v>N</v>
      </c>
      <c r="O5" t="s">
        <v>12422</v>
      </c>
      <c r="P5" t="s">
        <v>20</v>
      </c>
      <c r="Q5" t="s">
        <v>3368</v>
      </c>
      <c r="R5" t="str">
        <f>IF(COUNTIF('16 reserve entries'!Q:Q,'16 AJE data'!O5)&gt;0,"Y","N")</f>
        <v>N</v>
      </c>
      <c r="S5" s="149" t="s">
        <v>20</v>
      </c>
      <c r="T5" t="s">
        <v>3250</v>
      </c>
      <c r="U5" t="str">
        <f>IF(COUNTIF('16 reserve bal'!D:D,'16 AJE data'!T5)&gt;0,"Y","N")</f>
        <v>Y</v>
      </c>
      <c r="W5" t="s">
        <v>12423</v>
      </c>
      <c r="X5" t="s">
        <v>25</v>
      </c>
      <c r="Y5" t="s">
        <v>5288</v>
      </c>
    </row>
    <row r="6" spans="1:25" x14ac:dyDescent="0.25">
      <c r="A6" t="s">
        <v>20</v>
      </c>
      <c r="B6" t="s">
        <v>5284</v>
      </c>
      <c r="C6" t="s">
        <v>3374</v>
      </c>
      <c r="D6" t="s">
        <v>525</v>
      </c>
      <c r="E6" t="s">
        <v>12419</v>
      </c>
      <c r="F6" t="str">
        <f t="shared" si="1"/>
        <v>CA-IFRS</v>
      </c>
      <c r="G6" t="s">
        <v>3374</v>
      </c>
      <c r="H6" s="149" t="s">
        <v>27</v>
      </c>
      <c r="I6" t="s">
        <v>27</v>
      </c>
      <c r="J6">
        <f t="shared" si="0"/>
        <v>5</v>
      </c>
      <c r="L6" t="s">
        <v>3260</v>
      </c>
      <c r="M6" t="str">
        <f>IF(COUNTIF('16 reserve entries'!M:M,'16 AJE data'!L6)&gt;0,"Y","N")</f>
        <v>Y</v>
      </c>
      <c r="O6" t="s">
        <v>12424</v>
      </c>
      <c r="P6" t="s">
        <v>20</v>
      </c>
      <c r="Q6" t="s">
        <v>3374</v>
      </c>
      <c r="R6" t="str">
        <f>IF(COUNTIF('16 reserve entries'!Q:Q,'16 AJE data'!O6)&gt;0,"Y","N")</f>
        <v>N</v>
      </c>
      <c r="S6" s="149" t="s">
        <v>20</v>
      </c>
      <c r="T6" t="s">
        <v>3253</v>
      </c>
      <c r="U6" t="str">
        <f>IF(COUNTIF('16 reserve bal'!D:D,'16 AJE data'!T6)&gt;0,"Y","N")</f>
        <v>Y</v>
      </c>
      <c r="W6" t="s">
        <v>12425</v>
      </c>
      <c r="X6" t="s">
        <v>27</v>
      </c>
      <c r="Y6" t="s">
        <v>5288</v>
      </c>
    </row>
    <row r="7" spans="1:25" x14ac:dyDescent="0.25">
      <c r="A7" t="s">
        <v>20</v>
      </c>
      <c r="B7" t="s">
        <v>5284</v>
      </c>
      <c r="C7" t="s">
        <v>3377</v>
      </c>
      <c r="D7" t="s">
        <v>525</v>
      </c>
      <c r="E7" t="s">
        <v>12419</v>
      </c>
      <c r="F7" t="str">
        <f t="shared" si="1"/>
        <v>CA-IFRS</v>
      </c>
      <c r="G7" t="s">
        <v>3377</v>
      </c>
      <c r="H7" s="149" t="s">
        <v>32</v>
      </c>
      <c r="I7" t="s">
        <v>32</v>
      </c>
      <c r="J7">
        <f t="shared" si="0"/>
        <v>197</v>
      </c>
      <c r="L7" t="s">
        <v>3263</v>
      </c>
      <c r="M7" t="str">
        <f>IF(COUNTIF('16 reserve entries'!M:M,'16 AJE data'!L7)&gt;0,"Y","N")</f>
        <v>N</v>
      </c>
      <c r="O7" t="s">
        <v>12426</v>
      </c>
      <c r="P7" t="s">
        <v>20</v>
      </c>
      <c r="Q7" t="s">
        <v>3377</v>
      </c>
      <c r="R7" t="str">
        <f>IF(COUNTIF('16 reserve entries'!Q:Q,'16 AJE data'!O7)&gt;0,"Y","N")</f>
        <v>N</v>
      </c>
      <c r="S7" s="149" t="s">
        <v>20</v>
      </c>
      <c r="T7" t="s">
        <v>3256</v>
      </c>
      <c r="U7" t="str">
        <f>IF(COUNTIF('16 reserve bal'!D:D,'16 AJE data'!T7)&gt;0,"Y","N")</f>
        <v>Y</v>
      </c>
      <c r="W7" t="s">
        <v>12427</v>
      </c>
      <c r="X7" t="s">
        <v>32</v>
      </c>
      <c r="Y7" t="s">
        <v>5284</v>
      </c>
    </row>
    <row r="8" spans="1:25" x14ac:dyDescent="0.25">
      <c r="A8" t="s">
        <v>20</v>
      </c>
      <c r="B8" t="s">
        <v>5284</v>
      </c>
      <c r="C8" t="s">
        <v>3411</v>
      </c>
      <c r="D8" t="s">
        <v>525</v>
      </c>
      <c r="E8" t="s">
        <v>12419</v>
      </c>
      <c r="F8" t="str">
        <f t="shared" si="1"/>
        <v>CA-IFRS</v>
      </c>
      <c r="G8" t="s">
        <v>3411</v>
      </c>
      <c r="H8" s="149" t="s">
        <v>35</v>
      </c>
      <c r="I8" t="s">
        <v>35</v>
      </c>
      <c r="J8">
        <f t="shared" si="0"/>
        <v>10</v>
      </c>
      <c r="L8" t="s">
        <v>3266</v>
      </c>
      <c r="M8" t="str">
        <f>IF(COUNTIF('16 reserve entries'!M:M,'16 AJE data'!L8)&gt;0,"Y","N")</f>
        <v>Y</v>
      </c>
      <c r="O8" t="s">
        <v>12428</v>
      </c>
      <c r="P8" t="s">
        <v>20</v>
      </c>
      <c r="Q8" t="s">
        <v>3411</v>
      </c>
      <c r="R8" t="str">
        <f>IF(COUNTIF('16 reserve entries'!Q:Q,'16 AJE data'!O8)&gt;0,"Y","N")</f>
        <v>N</v>
      </c>
      <c r="S8" s="149" t="s">
        <v>20</v>
      </c>
      <c r="T8" t="s">
        <v>3259</v>
      </c>
      <c r="U8" t="str">
        <f>IF(COUNTIF('16 reserve bal'!D:D,'16 AJE data'!T8)&gt;0,"Y","N")</f>
        <v>Y</v>
      </c>
      <c r="W8" t="s">
        <v>12429</v>
      </c>
      <c r="X8" t="s">
        <v>32</v>
      </c>
      <c r="Y8" t="s">
        <v>5337</v>
      </c>
    </row>
    <row r="9" spans="1:25" x14ac:dyDescent="0.25">
      <c r="A9" t="s">
        <v>25</v>
      </c>
      <c r="B9" t="s">
        <v>5288</v>
      </c>
      <c r="C9" t="s">
        <v>7713</v>
      </c>
      <c r="D9" t="s">
        <v>141</v>
      </c>
      <c r="E9" t="s">
        <v>12419</v>
      </c>
      <c r="F9" t="str">
        <f t="shared" si="1"/>
        <v>US-IFRS</v>
      </c>
      <c r="G9" t="s">
        <v>7713</v>
      </c>
      <c r="H9" s="149" t="s">
        <v>222</v>
      </c>
      <c r="I9" t="s">
        <v>222</v>
      </c>
      <c r="J9">
        <f t="shared" si="0"/>
        <v>4</v>
      </c>
      <c r="L9" t="s">
        <v>3269</v>
      </c>
      <c r="M9" t="str">
        <f>IF(COUNTIF('16 reserve entries'!M:M,'16 AJE data'!L9)&gt;0,"Y","N")</f>
        <v>Y</v>
      </c>
      <c r="O9" t="s">
        <v>12430</v>
      </c>
      <c r="P9" t="s">
        <v>25</v>
      </c>
      <c r="Q9" t="s">
        <v>7713</v>
      </c>
      <c r="R9" t="str">
        <f>IF(COUNTIF('16 reserve entries'!Q:Q,'16 AJE data'!O9)&gt;0,"Y","N")</f>
        <v>N</v>
      </c>
      <c r="S9" s="149" t="s">
        <v>25</v>
      </c>
      <c r="T9" t="s">
        <v>12431</v>
      </c>
      <c r="U9" t="str">
        <f>IF(COUNTIF('16 reserve bal'!D:D,'16 AJE data'!T9)&gt;0,"Y","N")</f>
        <v>N</v>
      </c>
      <c r="W9" t="s">
        <v>12432</v>
      </c>
      <c r="X9" t="s">
        <v>32</v>
      </c>
      <c r="Y9" t="s">
        <v>9021</v>
      </c>
    </row>
    <row r="10" spans="1:25" x14ac:dyDescent="0.25">
      <c r="A10" t="s">
        <v>27</v>
      </c>
      <c r="B10" t="s">
        <v>5288</v>
      </c>
      <c r="C10" t="s">
        <v>3628</v>
      </c>
      <c r="D10" t="s">
        <v>141</v>
      </c>
      <c r="E10" t="s">
        <v>12419</v>
      </c>
      <c r="F10" t="str">
        <f t="shared" si="1"/>
        <v>US-IFRS</v>
      </c>
      <c r="G10" t="s">
        <v>3628</v>
      </c>
      <c r="H10" s="149" t="s">
        <v>37</v>
      </c>
      <c r="I10" t="s">
        <v>37</v>
      </c>
      <c r="J10">
        <f t="shared" si="0"/>
        <v>17</v>
      </c>
      <c r="L10" t="s">
        <v>3271</v>
      </c>
      <c r="M10" t="str">
        <f>IF(COUNTIF('16 reserve entries'!M:M,'16 AJE data'!L10)&gt;0,"Y","N")</f>
        <v>Y</v>
      </c>
      <c r="O10" t="s">
        <v>12433</v>
      </c>
      <c r="P10" t="s">
        <v>27</v>
      </c>
      <c r="Q10" t="s">
        <v>3628</v>
      </c>
      <c r="R10" t="str">
        <f>IF(COUNTIF('16 reserve entries'!Q:Q,'16 AJE data'!O10)&gt;0,"Y","N")</f>
        <v>N</v>
      </c>
      <c r="S10" s="149" t="s">
        <v>27</v>
      </c>
      <c r="T10" t="s">
        <v>3262</v>
      </c>
      <c r="U10" t="str">
        <f>IF(COUNTIF('16 reserve bal'!D:D,'16 AJE data'!T10)&gt;0,"Y","N")</f>
        <v>Y</v>
      </c>
      <c r="W10" t="s">
        <v>12434</v>
      </c>
      <c r="X10" t="s">
        <v>32</v>
      </c>
      <c r="Y10" t="s">
        <v>5288</v>
      </c>
    </row>
    <row r="11" spans="1:25" x14ac:dyDescent="0.25">
      <c r="A11" t="s">
        <v>27</v>
      </c>
      <c r="B11" t="s">
        <v>5288</v>
      </c>
      <c r="C11" t="s">
        <v>4499</v>
      </c>
      <c r="D11" t="s">
        <v>141</v>
      </c>
      <c r="E11" t="s">
        <v>12419</v>
      </c>
      <c r="F11" t="str">
        <f t="shared" si="1"/>
        <v>US-IFRS</v>
      </c>
      <c r="G11" t="s">
        <v>4499</v>
      </c>
      <c r="H11" s="149" t="s">
        <v>40</v>
      </c>
      <c r="I11" t="s">
        <v>40</v>
      </c>
      <c r="J11">
        <f t="shared" si="0"/>
        <v>46</v>
      </c>
      <c r="L11" t="s">
        <v>3276</v>
      </c>
      <c r="M11" t="str">
        <f>IF(COUNTIF('16 reserve entries'!M:M,'16 AJE data'!L11)&gt;0,"Y","N")</f>
        <v>N</v>
      </c>
      <c r="O11" t="s">
        <v>6088</v>
      </c>
      <c r="P11" t="s">
        <v>27</v>
      </c>
      <c r="Q11" t="s">
        <v>4499</v>
      </c>
      <c r="R11" t="str">
        <f>IF(COUNTIF('16 reserve entries'!Q:Q,'16 AJE data'!O11)&gt;0,"Y","N")</f>
        <v>Y</v>
      </c>
      <c r="S11" s="149" t="s">
        <v>27</v>
      </c>
      <c r="T11" t="s">
        <v>3265</v>
      </c>
      <c r="U11" t="str">
        <f>IF(COUNTIF('16 reserve bal'!D:D,'16 AJE data'!T11)&gt;0,"Y","N")</f>
        <v>Y</v>
      </c>
      <c r="W11" t="s">
        <v>12435</v>
      </c>
      <c r="X11" t="s">
        <v>35</v>
      </c>
      <c r="Y11" t="s">
        <v>5284</v>
      </c>
    </row>
    <row r="12" spans="1:25" x14ac:dyDescent="0.25">
      <c r="A12" t="s">
        <v>27</v>
      </c>
      <c r="B12" t="s">
        <v>5288</v>
      </c>
      <c r="C12" t="s">
        <v>7716</v>
      </c>
      <c r="D12" t="s">
        <v>141</v>
      </c>
      <c r="E12" t="s">
        <v>12419</v>
      </c>
      <c r="F12" t="str">
        <f t="shared" si="1"/>
        <v>US-IFRS</v>
      </c>
      <c r="G12" t="s">
        <v>7716</v>
      </c>
      <c r="H12" s="149" t="s">
        <v>241</v>
      </c>
      <c r="I12" t="s">
        <v>241</v>
      </c>
      <c r="J12">
        <f t="shared" si="0"/>
        <v>35</v>
      </c>
      <c r="L12" t="s">
        <v>3279</v>
      </c>
      <c r="M12" t="str">
        <f>IF(COUNTIF('16 reserve entries'!M:M,'16 AJE data'!L12)&gt;0,"Y","N")</f>
        <v>N</v>
      </c>
      <c r="O12" t="s">
        <v>12436</v>
      </c>
      <c r="P12" t="s">
        <v>27</v>
      </c>
      <c r="Q12" t="s">
        <v>7716</v>
      </c>
      <c r="R12" t="str">
        <f>IF(COUNTIF('16 reserve entries'!Q:Q,'16 AJE data'!O12)&gt;0,"Y","N")</f>
        <v>N</v>
      </c>
      <c r="S12" s="149" t="s">
        <v>27</v>
      </c>
      <c r="T12" t="s">
        <v>12437</v>
      </c>
      <c r="U12" t="str">
        <f>IF(COUNTIF('16 reserve bal'!D:D,'16 AJE data'!T12)&gt;0,"Y","N")</f>
        <v>N</v>
      </c>
      <c r="W12" t="s">
        <v>12438</v>
      </c>
      <c r="X12" t="s">
        <v>35</v>
      </c>
      <c r="Y12" t="s">
        <v>5288</v>
      </c>
    </row>
    <row r="13" spans="1:25" x14ac:dyDescent="0.25">
      <c r="A13" t="s">
        <v>27</v>
      </c>
      <c r="B13" t="s">
        <v>5288</v>
      </c>
      <c r="C13" t="s">
        <v>4503</v>
      </c>
      <c r="D13" t="s">
        <v>141</v>
      </c>
      <c r="E13" t="s">
        <v>12419</v>
      </c>
      <c r="F13" t="str">
        <f t="shared" si="1"/>
        <v>US-IFRS</v>
      </c>
      <c r="G13" t="s">
        <v>4503</v>
      </c>
      <c r="H13" s="149" t="s">
        <v>993</v>
      </c>
      <c r="I13" t="s">
        <v>993</v>
      </c>
      <c r="J13">
        <f t="shared" si="0"/>
        <v>392</v>
      </c>
      <c r="L13" t="s">
        <v>3282</v>
      </c>
      <c r="M13" t="str">
        <f>IF(COUNTIF('16 reserve entries'!M:M,'16 AJE data'!L13)&gt;0,"Y","N")</f>
        <v>N</v>
      </c>
      <c r="O13" t="s">
        <v>6090</v>
      </c>
      <c r="P13" t="s">
        <v>27</v>
      </c>
      <c r="Q13" t="s">
        <v>4503</v>
      </c>
      <c r="R13" t="str">
        <f>IF(COUNTIF('16 reserve entries'!Q:Q,'16 AJE data'!O13)&gt;0,"Y","N")</f>
        <v>Y</v>
      </c>
      <c r="S13" s="149" t="s">
        <v>27</v>
      </c>
      <c r="T13" t="s">
        <v>3268</v>
      </c>
      <c r="U13" t="str">
        <f>IF(COUNTIF('16 reserve bal'!D:D,'16 AJE data'!T13)&gt;0,"Y","N")</f>
        <v>Y</v>
      </c>
      <c r="W13" t="s">
        <v>12439</v>
      </c>
      <c r="X13" t="s">
        <v>222</v>
      </c>
      <c r="Y13" t="s">
        <v>5288</v>
      </c>
    </row>
    <row r="14" spans="1:25" x14ac:dyDescent="0.25">
      <c r="A14" t="s">
        <v>27</v>
      </c>
      <c r="B14" t="s">
        <v>5288</v>
      </c>
      <c r="C14" t="s">
        <v>4505</v>
      </c>
      <c r="D14" t="s">
        <v>141</v>
      </c>
      <c r="E14" t="s">
        <v>12419</v>
      </c>
      <c r="F14" t="str">
        <f t="shared" si="1"/>
        <v>US-IFRS</v>
      </c>
      <c r="G14" t="s">
        <v>4505</v>
      </c>
      <c r="H14" s="149" t="s">
        <v>1038</v>
      </c>
      <c r="I14" t="s">
        <v>1038</v>
      </c>
      <c r="J14">
        <f t="shared" si="0"/>
        <v>60</v>
      </c>
      <c r="L14" t="s">
        <v>3285</v>
      </c>
      <c r="M14" t="str">
        <f>IF(COUNTIF('16 reserve entries'!M:M,'16 AJE data'!L14)&gt;0,"Y","N")</f>
        <v>Y</v>
      </c>
      <c r="O14" t="s">
        <v>6102</v>
      </c>
      <c r="P14" t="s">
        <v>27</v>
      </c>
      <c r="Q14" t="s">
        <v>4505</v>
      </c>
      <c r="R14" t="str">
        <f>IF(COUNTIF('16 reserve entries'!Q:Q,'16 AJE data'!O14)&gt;0,"Y","N")</f>
        <v>Y</v>
      </c>
      <c r="S14" s="149" t="s">
        <v>27</v>
      </c>
      <c r="T14" t="s">
        <v>12440</v>
      </c>
      <c r="U14" t="str">
        <f>IF(COUNTIF('16 reserve bal'!D:D,'16 AJE data'!T14)&gt;0,"Y","N")</f>
        <v>N</v>
      </c>
      <c r="W14" t="s">
        <v>12441</v>
      </c>
      <c r="X14" t="s">
        <v>37</v>
      </c>
      <c r="Y14" t="s">
        <v>5284</v>
      </c>
    </row>
    <row r="15" spans="1:25" x14ac:dyDescent="0.25">
      <c r="A15" t="s">
        <v>32</v>
      </c>
      <c r="B15" t="s">
        <v>5284</v>
      </c>
      <c r="C15" t="s">
        <v>3251</v>
      </c>
      <c r="D15" t="s">
        <v>525</v>
      </c>
      <c r="E15" t="s">
        <v>12419</v>
      </c>
      <c r="F15" t="str">
        <f t="shared" si="1"/>
        <v>CA-IFRS</v>
      </c>
      <c r="G15" t="s">
        <v>3251</v>
      </c>
      <c r="H15" s="149" t="s">
        <v>44</v>
      </c>
      <c r="I15" t="s">
        <v>44</v>
      </c>
      <c r="J15">
        <f t="shared" si="0"/>
        <v>95</v>
      </c>
      <c r="L15" t="s">
        <v>7936</v>
      </c>
      <c r="M15" t="str">
        <f>IF(COUNTIF('16 reserve entries'!M:M,'16 AJE data'!L15)&gt;0,"Y","N")</f>
        <v>N</v>
      </c>
      <c r="O15" t="s">
        <v>6104</v>
      </c>
      <c r="P15" t="s">
        <v>32</v>
      </c>
      <c r="Q15" t="s">
        <v>3251</v>
      </c>
      <c r="R15" t="str">
        <f>IF(COUNTIF('16 reserve entries'!Q:Q,'16 AJE data'!O15)&gt;0,"Y","N")</f>
        <v>Y</v>
      </c>
      <c r="S15" s="149" t="s">
        <v>32</v>
      </c>
      <c r="T15" t="s">
        <v>3258</v>
      </c>
      <c r="U15" t="str">
        <f>IF(COUNTIF('16 reserve bal'!D:D,'16 AJE data'!T15)&gt;0,"Y","N")</f>
        <v>Y</v>
      </c>
      <c r="W15" t="s">
        <v>12442</v>
      </c>
      <c r="X15" t="s">
        <v>40</v>
      </c>
      <c r="Y15" t="s">
        <v>5284</v>
      </c>
    </row>
    <row r="16" spans="1:25" x14ac:dyDescent="0.25">
      <c r="A16" t="s">
        <v>32</v>
      </c>
      <c r="B16" t="s">
        <v>5284</v>
      </c>
      <c r="C16" t="s">
        <v>3260</v>
      </c>
      <c r="D16" t="s">
        <v>525</v>
      </c>
      <c r="E16" t="s">
        <v>12419</v>
      </c>
      <c r="F16" t="str">
        <f t="shared" si="1"/>
        <v>CA-IFRS</v>
      </c>
      <c r="G16" t="s">
        <v>3260</v>
      </c>
      <c r="H16" s="149" t="s">
        <v>244</v>
      </c>
      <c r="I16" t="s">
        <v>244</v>
      </c>
      <c r="J16">
        <f t="shared" si="0"/>
        <v>7</v>
      </c>
      <c r="L16" t="s">
        <v>3302</v>
      </c>
      <c r="M16" t="str">
        <f>IF(COUNTIF('16 reserve entries'!M:M,'16 AJE data'!L16)&gt;0,"Y","N")</f>
        <v>Y</v>
      </c>
      <c r="O16" t="s">
        <v>6106</v>
      </c>
      <c r="P16" t="s">
        <v>32</v>
      </c>
      <c r="Q16" t="s">
        <v>3260</v>
      </c>
      <c r="R16" t="str">
        <f>IF(COUNTIF('16 reserve entries'!Q:Q,'16 AJE data'!O16)&gt;0,"Y","N")</f>
        <v>Y</v>
      </c>
      <c r="S16" s="149" t="s">
        <v>32</v>
      </c>
      <c r="T16" t="s">
        <v>3273</v>
      </c>
      <c r="U16" t="str">
        <f>IF(COUNTIF('16 reserve bal'!D:D,'16 AJE data'!T16)&gt;0,"Y","N")</f>
        <v>Y</v>
      </c>
      <c r="W16" t="s">
        <v>12443</v>
      </c>
      <c r="X16" t="s">
        <v>40</v>
      </c>
      <c r="Y16" t="s">
        <v>7667</v>
      </c>
    </row>
    <row r="17" spans="1:25" x14ac:dyDescent="0.25">
      <c r="A17" t="s">
        <v>32</v>
      </c>
      <c r="B17" t="s">
        <v>5284</v>
      </c>
      <c r="C17" t="s">
        <v>3341</v>
      </c>
      <c r="D17" t="s">
        <v>525</v>
      </c>
      <c r="E17" t="s">
        <v>12419</v>
      </c>
      <c r="F17" t="str">
        <f t="shared" si="1"/>
        <v>CA-IFRS</v>
      </c>
      <c r="G17" t="s">
        <v>3341</v>
      </c>
      <c r="H17" s="149" t="s">
        <v>48</v>
      </c>
      <c r="I17" t="s">
        <v>48</v>
      </c>
      <c r="J17">
        <f t="shared" si="0"/>
        <v>7</v>
      </c>
      <c r="L17" t="s">
        <v>3305</v>
      </c>
      <c r="M17" t="str">
        <f>IF(COUNTIF('16 reserve entries'!M:M,'16 AJE data'!L17)&gt;0,"Y","N")</f>
        <v>Y</v>
      </c>
      <c r="O17" t="s">
        <v>12444</v>
      </c>
      <c r="P17" t="s">
        <v>32</v>
      </c>
      <c r="Q17" t="s">
        <v>3341</v>
      </c>
      <c r="R17" t="str">
        <f>IF(COUNTIF('16 reserve entries'!Q:Q,'16 AJE data'!O17)&gt;0,"Y","N")</f>
        <v>N</v>
      </c>
      <c r="S17" s="149" t="s">
        <v>32</v>
      </c>
      <c r="T17" t="s">
        <v>3247</v>
      </c>
      <c r="U17" t="str">
        <f>IF(COUNTIF('16 reserve bal'!D:D,'16 AJE data'!T17)&gt;0,"Y","N")</f>
        <v>Y</v>
      </c>
      <c r="W17" t="s">
        <v>12445</v>
      </c>
      <c r="X17" t="s">
        <v>40</v>
      </c>
      <c r="Y17" t="s">
        <v>5288</v>
      </c>
    </row>
    <row r="18" spans="1:25" x14ac:dyDescent="0.25">
      <c r="A18" t="s">
        <v>32</v>
      </c>
      <c r="B18" t="s">
        <v>5337</v>
      </c>
      <c r="C18" t="s">
        <v>4112</v>
      </c>
      <c r="D18" t="s">
        <v>31</v>
      </c>
      <c r="E18" t="s">
        <v>12419</v>
      </c>
      <c r="F18" t="str">
        <f t="shared" si="1"/>
        <v>UK-IFRS</v>
      </c>
      <c r="G18" t="s">
        <v>4112</v>
      </c>
      <c r="H18" s="149" t="s">
        <v>52</v>
      </c>
      <c r="I18" t="s">
        <v>52</v>
      </c>
      <c r="J18">
        <f t="shared" si="0"/>
        <v>8</v>
      </c>
      <c r="L18" t="s">
        <v>3308</v>
      </c>
      <c r="M18" t="str">
        <f>IF(COUNTIF('16 reserve entries'!M:M,'16 AJE data'!L18)&gt;0,"Y","N")</f>
        <v>Y</v>
      </c>
      <c r="O18" t="s">
        <v>6108</v>
      </c>
      <c r="P18" t="s">
        <v>32</v>
      </c>
      <c r="Q18" t="s">
        <v>3483</v>
      </c>
      <c r="R18" t="str">
        <f>IF(COUNTIF('16 reserve entries'!Q:Q,'16 AJE data'!O18)&gt;0,"Y","N")</f>
        <v>Y</v>
      </c>
      <c r="S18" s="149" t="s">
        <v>32</v>
      </c>
      <c r="T18" t="s">
        <v>3278</v>
      </c>
      <c r="U18" t="str">
        <f>IF(COUNTIF('16 reserve bal'!D:D,'16 AJE data'!T18)&gt;0,"Y","N")</f>
        <v>Y</v>
      </c>
      <c r="W18" t="s">
        <v>12446</v>
      </c>
      <c r="X18" t="s">
        <v>241</v>
      </c>
      <c r="Y18" t="s">
        <v>5288</v>
      </c>
    </row>
    <row r="19" spans="1:25" x14ac:dyDescent="0.25">
      <c r="A19" t="s">
        <v>32</v>
      </c>
      <c r="B19" t="s">
        <v>5337</v>
      </c>
      <c r="C19" t="s">
        <v>4114</v>
      </c>
      <c r="D19" t="s">
        <v>31</v>
      </c>
      <c r="E19" t="s">
        <v>12419</v>
      </c>
      <c r="F19" t="str">
        <f t="shared" si="1"/>
        <v>UK-IFRS</v>
      </c>
      <c r="G19" t="s">
        <v>4114</v>
      </c>
      <c r="H19" s="149" t="s">
        <v>230</v>
      </c>
      <c r="I19" t="s">
        <v>230</v>
      </c>
      <c r="J19">
        <f t="shared" si="0"/>
        <v>8</v>
      </c>
      <c r="L19" t="s">
        <v>3311</v>
      </c>
      <c r="M19" t="str">
        <f>IF(COUNTIF('16 reserve entries'!M:M,'16 AJE data'!L19)&gt;0,"Y","N")</f>
        <v>Y</v>
      </c>
      <c r="O19" t="s">
        <v>6110</v>
      </c>
      <c r="P19" t="s">
        <v>32</v>
      </c>
      <c r="Q19" t="s">
        <v>3498</v>
      </c>
      <c r="R19" t="str">
        <f>IF(COUNTIF('16 reserve entries'!Q:Q,'16 AJE data'!O19)&gt;0,"Y","N")</f>
        <v>Y</v>
      </c>
      <c r="S19" s="149" t="s">
        <v>32</v>
      </c>
      <c r="T19" t="s">
        <v>3281</v>
      </c>
      <c r="U19" t="str">
        <f>IF(COUNTIF('16 reserve bal'!D:D,'16 AJE data'!T19)&gt;0,"Y","N")</f>
        <v>Y</v>
      </c>
      <c r="W19" t="s">
        <v>12447</v>
      </c>
      <c r="X19" t="s">
        <v>993</v>
      </c>
      <c r="Y19" t="s">
        <v>9105</v>
      </c>
    </row>
    <row r="20" spans="1:25" x14ac:dyDescent="0.25">
      <c r="A20" t="s">
        <v>32</v>
      </c>
      <c r="B20" t="s">
        <v>5337</v>
      </c>
      <c r="C20" t="s">
        <v>8056</v>
      </c>
      <c r="D20" t="s">
        <v>31</v>
      </c>
      <c r="E20" t="s">
        <v>12419</v>
      </c>
      <c r="F20" t="str">
        <f t="shared" si="1"/>
        <v>UK-IFRS</v>
      </c>
      <c r="G20" t="s">
        <v>8056</v>
      </c>
      <c r="H20" s="149" t="s">
        <v>56</v>
      </c>
      <c r="I20" t="s">
        <v>56</v>
      </c>
      <c r="J20">
        <f t="shared" si="0"/>
        <v>1</v>
      </c>
      <c r="L20" t="s">
        <v>3314</v>
      </c>
      <c r="M20" t="str">
        <f>IF(COUNTIF('16 reserve entries'!M:M,'16 AJE data'!L20)&gt;0,"Y","N")</f>
        <v>Y</v>
      </c>
      <c r="O20" t="s">
        <v>12448</v>
      </c>
      <c r="P20" t="s">
        <v>32</v>
      </c>
      <c r="Q20" t="s">
        <v>3628</v>
      </c>
      <c r="R20" t="str">
        <f>IF(COUNTIF('16 reserve entries'!Q:Q,'16 AJE data'!O20)&gt;0,"Y","N")</f>
        <v>N</v>
      </c>
      <c r="S20" s="149" t="s">
        <v>32</v>
      </c>
      <c r="T20" t="s">
        <v>12449</v>
      </c>
      <c r="U20" t="str">
        <f>IF(COUNTIF('16 reserve bal'!D:D,'16 AJE data'!T20)&gt;0,"Y","N")</f>
        <v>N</v>
      </c>
      <c r="W20" t="s">
        <v>12450</v>
      </c>
      <c r="X20" t="s">
        <v>993</v>
      </c>
      <c r="Y20" t="s">
        <v>5353</v>
      </c>
    </row>
    <row r="21" spans="1:25" x14ac:dyDescent="0.25">
      <c r="A21" t="s">
        <v>32</v>
      </c>
      <c r="B21" t="s">
        <v>5337</v>
      </c>
      <c r="C21" t="s">
        <v>4118</v>
      </c>
      <c r="D21" t="s">
        <v>31</v>
      </c>
      <c r="E21" t="s">
        <v>12419</v>
      </c>
      <c r="F21" t="str">
        <f t="shared" si="1"/>
        <v>UK-IFRS</v>
      </c>
      <c r="G21" t="s">
        <v>4118</v>
      </c>
      <c r="H21" s="149" t="s">
        <v>59</v>
      </c>
      <c r="I21" t="s">
        <v>59</v>
      </c>
      <c r="J21">
        <f t="shared" si="0"/>
        <v>15</v>
      </c>
      <c r="L21" t="s">
        <v>3317</v>
      </c>
      <c r="M21" t="str">
        <f>IF(COUNTIF('16 reserve entries'!M:M,'16 AJE data'!L21)&gt;0,"Y","N")</f>
        <v>Y</v>
      </c>
      <c r="O21" t="s">
        <v>6112</v>
      </c>
      <c r="P21" t="s">
        <v>32</v>
      </c>
      <c r="Q21" t="s">
        <v>4112</v>
      </c>
      <c r="R21" t="str">
        <f>IF(COUNTIF('16 reserve entries'!Q:Q,'16 AJE data'!O21)&gt;0,"Y","N")</f>
        <v>Y</v>
      </c>
      <c r="S21" s="149" t="s">
        <v>32</v>
      </c>
      <c r="T21" t="s">
        <v>3284</v>
      </c>
      <c r="U21" t="str">
        <f>IF(COUNTIF('16 reserve bal'!D:D,'16 AJE data'!T21)&gt;0,"Y","N")</f>
        <v>Y</v>
      </c>
      <c r="W21" t="s">
        <v>12451</v>
      </c>
      <c r="X21" t="s">
        <v>993</v>
      </c>
      <c r="Y21" t="s">
        <v>5284</v>
      </c>
    </row>
    <row r="22" spans="1:25" x14ac:dyDescent="0.25">
      <c r="A22" t="s">
        <v>32</v>
      </c>
      <c r="B22" t="s">
        <v>5337</v>
      </c>
      <c r="C22" t="s">
        <v>7832</v>
      </c>
      <c r="D22" t="s">
        <v>31</v>
      </c>
      <c r="E22" t="s">
        <v>12419</v>
      </c>
      <c r="F22" t="str">
        <f t="shared" si="1"/>
        <v>UK-IFRS</v>
      </c>
      <c r="G22" t="s">
        <v>7832</v>
      </c>
      <c r="H22" s="149" t="s">
        <v>162</v>
      </c>
      <c r="I22" t="s">
        <v>162</v>
      </c>
      <c r="J22">
        <f t="shared" si="0"/>
        <v>6</v>
      </c>
      <c r="L22" t="s">
        <v>3320</v>
      </c>
      <c r="M22" t="str">
        <f>IF(COUNTIF('16 reserve entries'!M:M,'16 AJE data'!L22)&gt;0,"Y","N")</f>
        <v>Y</v>
      </c>
      <c r="O22" t="s">
        <v>6114</v>
      </c>
      <c r="P22" t="s">
        <v>32</v>
      </c>
      <c r="Q22" t="s">
        <v>4114</v>
      </c>
      <c r="R22" t="str">
        <f>IF(COUNTIF('16 reserve entries'!Q:Q,'16 AJE data'!O22)&gt;0,"Y","N")</f>
        <v>Y</v>
      </c>
      <c r="S22" s="149" t="s">
        <v>32</v>
      </c>
      <c r="T22" t="s">
        <v>12452</v>
      </c>
      <c r="U22" t="str">
        <f>IF(COUNTIF('16 reserve bal'!D:D,'16 AJE data'!T22)&gt;0,"Y","N")</f>
        <v>N</v>
      </c>
      <c r="W22" t="s">
        <v>12453</v>
      </c>
      <c r="X22" t="s">
        <v>993</v>
      </c>
      <c r="Y22" t="s">
        <v>5288</v>
      </c>
    </row>
    <row r="23" spans="1:25" x14ac:dyDescent="0.25">
      <c r="A23" t="s">
        <v>32</v>
      </c>
      <c r="B23" t="s">
        <v>5337</v>
      </c>
      <c r="C23" t="s">
        <v>4120</v>
      </c>
      <c r="D23" t="s">
        <v>31</v>
      </c>
      <c r="E23" t="s">
        <v>12419</v>
      </c>
      <c r="F23" t="str">
        <f t="shared" si="1"/>
        <v>UK-IFRS</v>
      </c>
      <c r="G23" t="s">
        <v>4120</v>
      </c>
      <c r="H23" s="149" t="s">
        <v>63</v>
      </c>
      <c r="I23" t="s">
        <v>63</v>
      </c>
      <c r="J23">
        <f t="shared" si="0"/>
        <v>4</v>
      </c>
      <c r="L23" t="s">
        <v>3323</v>
      </c>
      <c r="M23" t="str">
        <f>IF(COUNTIF('16 reserve entries'!M:M,'16 AJE data'!L23)&gt;0,"Y","N")</f>
        <v>Y</v>
      </c>
      <c r="O23" t="s">
        <v>12454</v>
      </c>
      <c r="P23" t="s">
        <v>32</v>
      </c>
      <c r="Q23" t="s">
        <v>8056</v>
      </c>
      <c r="R23" t="str">
        <f>IF(COUNTIF('16 reserve entries'!Q:Q,'16 AJE data'!O23)&gt;0,"Y","N")</f>
        <v>N</v>
      </c>
      <c r="S23" s="149" t="s">
        <v>32</v>
      </c>
      <c r="T23" t="s">
        <v>3287</v>
      </c>
      <c r="U23" t="str">
        <f>IF(COUNTIF('16 reserve bal'!D:D,'16 AJE data'!T23)&gt;0,"Y","N")</f>
        <v>Y</v>
      </c>
      <c r="W23" t="s">
        <v>12455</v>
      </c>
      <c r="X23" t="s">
        <v>1038</v>
      </c>
      <c r="Y23" t="s">
        <v>5284</v>
      </c>
    </row>
    <row r="24" spans="1:25" x14ac:dyDescent="0.25">
      <c r="A24" t="s">
        <v>32</v>
      </c>
      <c r="B24" t="s">
        <v>5337</v>
      </c>
      <c r="C24" t="s">
        <v>7833</v>
      </c>
      <c r="D24" t="s">
        <v>31</v>
      </c>
      <c r="E24" t="s">
        <v>12419</v>
      </c>
      <c r="F24" t="str">
        <f t="shared" si="1"/>
        <v>UK-IFRS</v>
      </c>
      <c r="G24" t="s">
        <v>7833</v>
      </c>
      <c r="H24" s="149" t="s">
        <v>193</v>
      </c>
      <c r="I24" t="s">
        <v>193</v>
      </c>
      <c r="J24">
        <f t="shared" si="0"/>
        <v>2</v>
      </c>
      <c r="L24" t="s">
        <v>3326</v>
      </c>
      <c r="M24" t="str">
        <f>IF(COUNTIF('16 reserve entries'!M:M,'16 AJE data'!L24)&gt;0,"Y","N")</f>
        <v>Y</v>
      </c>
      <c r="O24" t="s">
        <v>6116</v>
      </c>
      <c r="P24" t="s">
        <v>32</v>
      </c>
      <c r="Q24" t="s">
        <v>4118</v>
      </c>
      <c r="R24" t="str">
        <f>IF(COUNTIF('16 reserve entries'!Q:Q,'16 AJE data'!O24)&gt;0,"Y","N")</f>
        <v>Y</v>
      </c>
      <c r="S24" s="149" t="s">
        <v>32</v>
      </c>
      <c r="T24" t="s">
        <v>12456</v>
      </c>
      <c r="U24" t="str">
        <f>IF(COUNTIF('16 reserve bal'!D:D,'16 AJE data'!T24)&gt;0,"Y","N")</f>
        <v>N</v>
      </c>
      <c r="W24" t="s">
        <v>12457</v>
      </c>
      <c r="X24" t="s">
        <v>1038</v>
      </c>
      <c r="Y24" t="s">
        <v>5288</v>
      </c>
    </row>
    <row r="25" spans="1:25" x14ac:dyDescent="0.25">
      <c r="A25" t="s">
        <v>32</v>
      </c>
      <c r="B25" t="s">
        <v>5337</v>
      </c>
      <c r="C25" t="s">
        <v>4122</v>
      </c>
      <c r="D25" t="s">
        <v>31</v>
      </c>
      <c r="E25" t="s">
        <v>12419</v>
      </c>
      <c r="F25" t="str">
        <f t="shared" si="1"/>
        <v>UK-IFRS</v>
      </c>
      <c r="G25" t="s">
        <v>4122</v>
      </c>
      <c r="H25" s="149" t="s">
        <v>67</v>
      </c>
      <c r="I25" t="s">
        <v>67</v>
      </c>
      <c r="J25">
        <f t="shared" si="0"/>
        <v>7</v>
      </c>
      <c r="L25" t="s">
        <v>3329</v>
      </c>
      <c r="M25" t="str">
        <f>IF(COUNTIF('16 reserve entries'!M:M,'16 AJE data'!L25)&gt;0,"Y","N")</f>
        <v>Y</v>
      </c>
      <c r="O25" t="s">
        <v>12458</v>
      </c>
      <c r="P25" t="s">
        <v>32</v>
      </c>
      <c r="Q25" t="s">
        <v>7832</v>
      </c>
      <c r="R25" t="str">
        <f>IF(COUNTIF('16 reserve entries'!Q:Q,'16 AJE data'!O25)&gt;0,"Y","N")</f>
        <v>N</v>
      </c>
      <c r="S25" s="149" t="s">
        <v>32</v>
      </c>
      <c r="T25" t="s">
        <v>3289</v>
      </c>
      <c r="U25" t="str">
        <f>IF(COUNTIF('16 reserve bal'!D:D,'16 AJE data'!T25)&gt;0,"Y","N")</f>
        <v>Y</v>
      </c>
      <c r="W25" t="s">
        <v>12459</v>
      </c>
      <c r="X25" t="s">
        <v>44</v>
      </c>
      <c r="Y25" t="s">
        <v>5288</v>
      </c>
    </row>
    <row r="26" spans="1:25" x14ac:dyDescent="0.25">
      <c r="A26" t="s">
        <v>32</v>
      </c>
      <c r="B26" t="s">
        <v>5337</v>
      </c>
      <c r="C26" t="s">
        <v>4124</v>
      </c>
      <c r="D26" t="s">
        <v>31</v>
      </c>
      <c r="E26" t="s">
        <v>12419</v>
      </c>
      <c r="F26" t="str">
        <f t="shared" si="1"/>
        <v>UK-IFRS</v>
      </c>
      <c r="G26" t="s">
        <v>4124</v>
      </c>
      <c r="H26" s="149" t="s">
        <v>164</v>
      </c>
      <c r="I26" t="s">
        <v>164</v>
      </c>
      <c r="J26">
        <f t="shared" si="0"/>
        <v>12</v>
      </c>
      <c r="L26" t="s">
        <v>3335</v>
      </c>
      <c r="M26" t="str">
        <f>IF(COUNTIF('16 reserve entries'!M:M,'16 AJE data'!L26)&gt;0,"Y","N")</f>
        <v>Y</v>
      </c>
      <c r="O26" t="s">
        <v>6118</v>
      </c>
      <c r="P26" t="s">
        <v>32</v>
      </c>
      <c r="Q26" t="s">
        <v>4120</v>
      </c>
      <c r="R26" t="str">
        <f>IF(COUNTIF('16 reserve entries'!Q:Q,'16 AJE data'!O26)&gt;0,"Y","N")</f>
        <v>Y</v>
      </c>
      <c r="S26" s="149" t="s">
        <v>32</v>
      </c>
      <c r="T26" t="s">
        <v>3292</v>
      </c>
      <c r="U26" t="str">
        <f>IF(COUNTIF('16 reserve bal'!D:D,'16 AJE data'!T26)&gt;0,"Y","N")</f>
        <v>Y</v>
      </c>
      <c r="W26" t="s">
        <v>12460</v>
      </c>
      <c r="X26" t="s">
        <v>44</v>
      </c>
      <c r="Y26" t="s">
        <v>5332</v>
      </c>
    </row>
    <row r="27" spans="1:25" x14ac:dyDescent="0.25">
      <c r="A27" t="s">
        <v>32</v>
      </c>
      <c r="B27" t="s">
        <v>5337</v>
      </c>
      <c r="C27" t="s">
        <v>4126</v>
      </c>
      <c r="D27" t="s">
        <v>31</v>
      </c>
      <c r="E27" t="s">
        <v>12419</v>
      </c>
      <c r="F27" t="str">
        <f t="shared" si="1"/>
        <v>UK-IFRS</v>
      </c>
      <c r="G27" t="s">
        <v>4126</v>
      </c>
      <c r="H27" s="149" t="s">
        <v>70</v>
      </c>
      <c r="I27" t="s">
        <v>70</v>
      </c>
      <c r="J27">
        <f t="shared" si="0"/>
        <v>3</v>
      </c>
      <c r="L27" t="s">
        <v>3338</v>
      </c>
      <c r="M27" t="str">
        <f>IF(COUNTIF('16 reserve entries'!M:M,'16 AJE data'!L27)&gt;0,"Y","N")</f>
        <v>Y</v>
      </c>
      <c r="O27" t="s">
        <v>12461</v>
      </c>
      <c r="P27" t="s">
        <v>32</v>
      </c>
      <c r="Q27" t="s">
        <v>7833</v>
      </c>
      <c r="R27" t="str">
        <f>IF(COUNTIF('16 reserve entries'!Q:Q,'16 AJE data'!O27)&gt;0,"Y","N")</f>
        <v>N</v>
      </c>
      <c r="S27" s="149" t="s">
        <v>32</v>
      </c>
      <c r="T27" t="s">
        <v>3295</v>
      </c>
      <c r="U27" t="str">
        <f>IF(COUNTIF('16 reserve bal'!D:D,'16 AJE data'!T27)&gt;0,"Y","N")</f>
        <v>Y</v>
      </c>
      <c r="W27" t="s">
        <v>12462</v>
      </c>
      <c r="X27" t="s">
        <v>44</v>
      </c>
      <c r="Y27" t="s">
        <v>5307</v>
      </c>
    </row>
    <row r="28" spans="1:25" x14ac:dyDescent="0.25">
      <c r="A28" t="s">
        <v>32</v>
      </c>
      <c r="B28" t="s">
        <v>5337</v>
      </c>
      <c r="C28" t="s">
        <v>4128</v>
      </c>
      <c r="D28" t="s">
        <v>31</v>
      </c>
      <c r="E28" t="s">
        <v>12419</v>
      </c>
      <c r="F28" t="str">
        <f t="shared" si="1"/>
        <v>UK-IFRS</v>
      </c>
      <c r="G28" t="s">
        <v>4128</v>
      </c>
      <c r="H28" s="149" t="s">
        <v>205</v>
      </c>
      <c r="I28" t="s">
        <v>205</v>
      </c>
      <c r="J28">
        <f t="shared" si="0"/>
        <v>18</v>
      </c>
      <c r="L28" t="s">
        <v>9042</v>
      </c>
      <c r="M28" t="str">
        <f>IF(COUNTIF('16 reserve entries'!M:M,'16 AJE data'!L28)&gt;0,"Y","N")</f>
        <v>N</v>
      </c>
      <c r="O28" t="s">
        <v>6120</v>
      </c>
      <c r="P28" t="s">
        <v>32</v>
      </c>
      <c r="Q28" t="s">
        <v>4122</v>
      </c>
      <c r="R28" t="str">
        <f>IF(COUNTIF('16 reserve entries'!Q:Q,'16 AJE data'!O28)&gt;0,"Y","N")</f>
        <v>Y</v>
      </c>
      <c r="S28" s="149" t="s">
        <v>32</v>
      </c>
      <c r="T28" t="s">
        <v>3298</v>
      </c>
      <c r="U28" t="str">
        <f>IF(COUNTIF('16 reserve bal'!D:D,'16 AJE data'!T28)&gt;0,"Y","N")</f>
        <v>Y</v>
      </c>
      <c r="W28" t="s">
        <v>12463</v>
      </c>
      <c r="X28" t="s">
        <v>244</v>
      </c>
      <c r="Y28" t="s">
        <v>5284</v>
      </c>
    </row>
    <row r="29" spans="1:25" x14ac:dyDescent="0.25">
      <c r="A29" t="s">
        <v>32</v>
      </c>
      <c r="B29" t="s">
        <v>5337</v>
      </c>
      <c r="C29" t="s">
        <v>7834</v>
      </c>
      <c r="D29" t="s">
        <v>31</v>
      </c>
      <c r="E29" t="s">
        <v>12419</v>
      </c>
      <c r="F29" t="str">
        <f t="shared" si="1"/>
        <v>UK-IFRS</v>
      </c>
      <c r="G29" t="s">
        <v>7834</v>
      </c>
      <c r="H29" s="149" t="s">
        <v>208</v>
      </c>
      <c r="I29" t="s">
        <v>208</v>
      </c>
      <c r="J29">
        <f t="shared" si="0"/>
        <v>2</v>
      </c>
      <c r="L29" t="s">
        <v>3341</v>
      </c>
      <c r="M29" t="str">
        <f>IF(COUNTIF('16 reserve entries'!M:M,'16 AJE data'!L29)&gt;0,"Y","N")</f>
        <v>Y</v>
      </c>
      <c r="O29" t="s">
        <v>6122</v>
      </c>
      <c r="P29" t="s">
        <v>32</v>
      </c>
      <c r="Q29" t="s">
        <v>4124</v>
      </c>
      <c r="R29" t="str">
        <f>IF(COUNTIF('16 reserve entries'!Q:Q,'16 AJE data'!O29)&gt;0,"Y","N")</f>
        <v>Y</v>
      </c>
      <c r="S29" s="149" t="s">
        <v>32</v>
      </c>
      <c r="T29" t="s">
        <v>12464</v>
      </c>
      <c r="U29" t="str">
        <f>IF(COUNTIF('16 reserve bal'!D:D,'16 AJE data'!T29)&gt;0,"Y","N")</f>
        <v>N</v>
      </c>
      <c r="W29" t="s">
        <v>12465</v>
      </c>
      <c r="X29" t="s">
        <v>244</v>
      </c>
      <c r="Y29" t="s">
        <v>5288</v>
      </c>
    </row>
    <row r="30" spans="1:25" x14ac:dyDescent="0.25">
      <c r="A30" t="s">
        <v>32</v>
      </c>
      <c r="B30" t="s">
        <v>5337</v>
      </c>
      <c r="C30" t="s">
        <v>4130</v>
      </c>
      <c r="D30" t="s">
        <v>31</v>
      </c>
      <c r="E30" t="s">
        <v>12419</v>
      </c>
      <c r="F30" t="str">
        <f t="shared" si="1"/>
        <v>UK-IFRS</v>
      </c>
      <c r="G30" t="s">
        <v>4130</v>
      </c>
      <c r="H30" s="149" t="s">
        <v>212</v>
      </c>
      <c r="I30" t="s">
        <v>212</v>
      </c>
      <c r="J30">
        <f t="shared" si="0"/>
        <v>2</v>
      </c>
      <c r="L30" t="s">
        <v>7996</v>
      </c>
      <c r="M30" t="str">
        <f>IF(COUNTIF('16 reserve entries'!M:M,'16 AJE data'!L30)&gt;0,"Y","N")</f>
        <v>N</v>
      </c>
      <c r="O30" t="s">
        <v>6124</v>
      </c>
      <c r="P30" t="s">
        <v>32</v>
      </c>
      <c r="Q30" t="s">
        <v>4126</v>
      </c>
      <c r="R30" t="str">
        <f>IF(COUNTIF('16 reserve entries'!Q:Q,'16 AJE data'!O30)&gt;0,"Y","N")</f>
        <v>Y</v>
      </c>
      <c r="S30" s="149" t="s">
        <v>32</v>
      </c>
      <c r="T30" t="s">
        <v>3301</v>
      </c>
      <c r="U30" t="str">
        <f>IF(COUNTIF('16 reserve bal'!D:D,'16 AJE data'!T30)&gt;0,"Y","N")</f>
        <v>Y</v>
      </c>
      <c r="W30" t="s">
        <v>12466</v>
      </c>
      <c r="X30" t="s">
        <v>48</v>
      </c>
      <c r="Y30" t="s">
        <v>5284</v>
      </c>
    </row>
    <row r="31" spans="1:25" x14ac:dyDescent="0.25">
      <c r="A31" t="s">
        <v>32</v>
      </c>
      <c r="B31" t="s">
        <v>5337</v>
      </c>
      <c r="C31" t="s">
        <v>4132</v>
      </c>
      <c r="D31" t="s">
        <v>31</v>
      </c>
      <c r="E31" t="s">
        <v>12419</v>
      </c>
      <c r="F31" t="str">
        <f t="shared" si="1"/>
        <v>UK-IFRS</v>
      </c>
      <c r="G31" t="s">
        <v>4132</v>
      </c>
      <c r="H31" s="149" t="s">
        <v>73</v>
      </c>
      <c r="I31" t="s">
        <v>73</v>
      </c>
      <c r="J31">
        <f t="shared" si="0"/>
        <v>5</v>
      </c>
      <c r="L31" t="s">
        <v>7939</v>
      </c>
      <c r="M31" t="str">
        <f>IF(COUNTIF('16 reserve entries'!M:M,'16 AJE data'!L31)&gt;0,"Y","N")</f>
        <v>N</v>
      </c>
      <c r="O31" t="s">
        <v>6126</v>
      </c>
      <c r="P31" t="s">
        <v>32</v>
      </c>
      <c r="Q31" t="s">
        <v>4128</v>
      </c>
      <c r="R31" t="str">
        <f>IF(COUNTIF('16 reserve entries'!Q:Q,'16 AJE data'!O31)&gt;0,"Y","N")</f>
        <v>Y</v>
      </c>
      <c r="S31" s="149" t="s">
        <v>32</v>
      </c>
      <c r="T31" t="s">
        <v>3304</v>
      </c>
      <c r="U31" t="str">
        <f>IF(COUNTIF('16 reserve bal'!D:D,'16 AJE data'!T31)&gt;0,"Y","N")</f>
        <v>Y</v>
      </c>
      <c r="W31" t="s">
        <v>12467</v>
      </c>
      <c r="X31" t="s">
        <v>48</v>
      </c>
      <c r="Y31" t="s">
        <v>5288</v>
      </c>
    </row>
    <row r="32" spans="1:25" x14ac:dyDescent="0.25">
      <c r="A32" t="s">
        <v>32</v>
      </c>
      <c r="B32" t="s">
        <v>5337</v>
      </c>
      <c r="C32" t="s">
        <v>4136</v>
      </c>
      <c r="D32" t="s">
        <v>31</v>
      </c>
      <c r="E32" t="s">
        <v>12419</v>
      </c>
      <c r="F32" t="str">
        <f t="shared" si="1"/>
        <v>UK-IFRS</v>
      </c>
      <c r="G32" t="s">
        <v>4136</v>
      </c>
      <c r="I32" s="206" t="s">
        <v>1346</v>
      </c>
      <c r="J32">
        <f t="shared" si="0"/>
        <v>2</v>
      </c>
      <c r="L32" t="s">
        <v>7593</v>
      </c>
      <c r="M32" t="str">
        <f>IF(COUNTIF('16 reserve entries'!M:M,'16 AJE data'!L32)&gt;0,"Y","N")</f>
        <v>N</v>
      </c>
      <c r="O32" t="s">
        <v>12468</v>
      </c>
      <c r="P32" t="s">
        <v>32</v>
      </c>
      <c r="Q32" t="s">
        <v>7834</v>
      </c>
      <c r="R32" t="str">
        <f>IF(COUNTIF('16 reserve entries'!Q:Q,'16 AJE data'!O32)&gt;0,"Y","N")</f>
        <v>N</v>
      </c>
      <c r="S32" s="149" t="s">
        <v>32</v>
      </c>
      <c r="T32" t="s">
        <v>3307</v>
      </c>
      <c r="U32" t="str">
        <f>IF(COUNTIF('16 reserve bal'!D:D,'16 AJE data'!T32)&gt;0,"Y","N")</f>
        <v>Y</v>
      </c>
      <c r="W32" t="s">
        <v>12469</v>
      </c>
      <c r="X32" t="s">
        <v>52</v>
      </c>
      <c r="Y32" t="s">
        <v>5284</v>
      </c>
    </row>
    <row r="33" spans="1:25" x14ac:dyDescent="0.25">
      <c r="A33" t="s">
        <v>32</v>
      </c>
      <c r="B33" t="s">
        <v>5337</v>
      </c>
      <c r="C33" t="s">
        <v>4139</v>
      </c>
      <c r="D33" t="s">
        <v>31</v>
      </c>
      <c r="E33" t="s">
        <v>12419</v>
      </c>
      <c r="F33" t="str">
        <f t="shared" si="1"/>
        <v>UK-IFRS</v>
      </c>
      <c r="G33" t="s">
        <v>4139</v>
      </c>
      <c r="H33" s="149" t="s">
        <v>76</v>
      </c>
      <c r="I33" t="s">
        <v>76</v>
      </c>
      <c r="J33">
        <f t="shared" si="0"/>
        <v>3</v>
      </c>
      <c r="L33" t="s">
        <v>3353</v>
      </c>
      <c r="M33" t="str">
        <f>IF(COUNTIF('16 reserve entries'!M:M,'16 AJE data'!L33)&gt;0,"Y","N")</f>
        <v>Y</v>
      </c>
      <c r="O33" t="s">
        <v>6128</v>
      </c>
      <c r="P33" t="s">
        <v>32</v>
      </c>
      <c r="Q33" t="s">
        <v>4130</v>
      </c>
      <c r="R33" t="str">
        <f>IF(COUNTIF('16 reserve entries'!Q:Q,'16 AJE data'!O33)&gt;0,"Y","N")</f>
        <v>Y</v>
      </c>
      <c r="S33" s="149" t="s">
        <v>32</v>
      </c>
      <c r="T33" t="s">
        <v>3310</v>
      </c>
      <c r="U33" t="str">
        <f>IF(COUNTIF('16 reserve bal'!D:D,'16 AJE data'!T33)&gt;0,"Y","N")</f>
        <v>Y</v>
      </c>
      <c r="W33" t="s">
        <v>12470</v>
      </c>
      <c r="X33" t="s">
        <v>52</v>
      </c>
      <c r="Y33" t="s">
        <v>5288</v>
      </c>
    </row>
    <row r="34" spans="1:25" x14ac:dyDescent="0.25">
      <c r="A34" t="s">
        <v>32</v>
      </c>
      <c r="B34" t="s">
        <v>5337</v>
      </c>
      <c r="C34" t="s">
        <v>4141</v>
      </c>
      <c r="D34" t="s">
        <v>31</v>
      </c>
      <c r="E34" t="s">
        <v>12419</v>
      </c>
      <c r="F34" t="str">
        <f t="shared" si="1"/>
        <v>UK-IFRS</v>
      </c>
      <c r="G34" t="s">
        <v>4141</v>
      </c>
      <c r="H34" s="149" t="s">
        <v>80</v>
      </c>
      <c r="I34" t="s">
        <v>80</v>
      </c>
      <c r="J34">
        <f t="shared" si="0"/>
        <v>1</v>
      </c>
      <c r="L34" t="s">
        <v>3359</v>
      </c>
      <c r="M34" t="str">
        <f>IF(COUNTIF('16 reserve entries'!M:M,'16 AJE data'!L34)&gt;0,"Y","N")</f>
        <v>Y</v>
      </c>
      <c r="O34" t="s">
        <v>6130</v>
      </c>
      <c r="P34" t="s">
        <v>32</v>
      </c>
      <c r="Q34" t="s">
        <v>4132</v>
      </c>
      <c r="R34" t="str">
        <f>IF(COUNTIF('16 reserve entries'!Q:Q,'16 AJE data'!O34)&gt;0,"Y","N")</f>
        <v>Y</v>
      </c>
      <c r="S34" s="149" t="s">
        <v>32</v>
      </c>
      <c r="T34" t="s">
        <v>3313</v>
      </c>
      <c r="U34" t="str">
        <f>IF(COUNTIF('16 reserve bal'!D:D,'16 AJE data'!T34)&gt;0,"Y","N")</f>
        <v>Y</v>
      </c>
      <c r="W34" t="s">
        <v>12471</v>
      </c>
      <c r="X34" t="s">
        <v>230</v>
      </c>
      <c r="Y34" t="s">
        <v>5284</v>
      </c>
    </row>
    <row r="35" spans="1:25" x14ac:dyDescent="0.25">
      <c r="A35" t="s">
        <v>32</v>
      </c>
      <c r="B35" t="s">
        <v>5337</v>
      </c>
      <c r="C35" t="s">
        <v>4144</v>
      </c>
      <c r="D35" t="s">
        <v>31</v>
      </c>
      <c r="E35" t="s">
        <v>12419</v>
      </c>
      <c r="F35" t="str">
        <f t="shared" si="1"/>
        <v>UK-IFRS</v>
      </c>
      <c r="G35" t="s">
        <v>4144</v>
      </c>
      <c r="H35" s="149" t="s">
        <v>149</v>
      </c>
      <c r="I35" t="s">
        <v>149</v>
      </c>
      <c r="J35">
        <f t="shared" si="0"/>
        <v>7</v>
      </c>
      <c r="L35" t="s">
        <v>7897</v>
      </c>
      <c r="M35" t="str">
        <f>IF(COUNTIF('16 reserve entries'!M:M,'16 AJE data'!L35)&gt;0,"Y","N")</f>
        <v>N</v>
      </c>
      <c r="O35" t="s">
        <v>6132</v>
      </c>
      <c r="P35" t="s">
        <v>32</v>
      </c>
      <c r="Q35" t="s">
        <v>4136</v>
      </c>
      <c r="R35" t="str">
        <f>IF(COUNTIF('16 reserve entries'!Q:Q,'16 AJE data'!O35)&gt;0,"Y","N")</f>
        <v>Y</v>
      </c>
      <c r="S35" s="149" t="s">
        <v>32</v>
      </c>
      <c r="T35" t="s">
        <v>3316</v>
      </c>
      <c r="U35" t="str">
        <f>IF(COUNTIF('16 reserve bal'!D:D,'16 AJE data'!T35)&gt;0,"Y","N")</f>
        <v>Y</v>
      </c>
      <c r="W35" t="s">
        <v>12472</v>
      </c>
      <c r="X35" t="s">
        <v>230</v>
      </c>
      <c r="Y35" t="s">
        <v>5288</v>
      </c>
    </row>
    <row r="36" spans="1:25" x14ac:dyDescent="0.25">
      <c r="A36" t="s">
        <v>32</v>
      </c>
      <c r="B36" t="s">
        <v>5337</v>
      </c>
      <c r="C36" t="s">
        <v>4147</v>
      </c>
      <c r="D36" t="s">
        <v>31</v>
      </c>
      <c r="E36" t="s">
        <v>12419</v>
      </c>
      <c r="F36" t="str">
        <f t="shared" si="1"/>
        <v>UK-IFRS</v>
      </c>
      <c r="G36" t="s">
        <v>4147</v>
      </c>
      <c r="H36" s="149" t="s">
        <v>83</v>
      </c>
      <c r="I36" t="s">
        <v>83</v>
      </c>
      <c r="J36">
        <f t="shared" ref="J36:J67" si="2">COUNTIF(A:A,I36)</f>
        <v>30</v>
      </c>
      <c r="L36" t="s">
        <v>3362</v>
      </c>
      <c r="M36" t="str">
        <f>IF(COUNTIF('16 reserve entries'!M:M,'16 AJE data'!L36)&gt;0,"Y","N")</f>
        <v>Y</v>
      </c>
      <c r="O36" t="s">
        <v>6134</v>
      </c>
      <c r="P36" t="s">
        <v>32</v>
      </c>
      <c r="Q36" t="s">
        <v>4139</v>
      </c>
      <c r="R36" t="str">
        <f>IF(COUNTIF('16 reserve entries'!Q:Q,'16 AJE data'!O36)&gt;0,"Y","N")</f>
        <v>Y</v>
      </c>
      <c r="S36" s="149" t="s">
        <v>32</v>
      </c>
      <c r="T36" t="s">
        <v>3319</v>
      </c>
      <c r="U36" t="str">
        <f>IF(COUNTIF('16 reserve bal'!D:D,'16 AJE data'!T36)&gt;0,"Y","N")</f>
        <v>Y</v>
      </c>
      <c r="W36" t="s">
        <v>12473</v>
      </c>
      <c r="X36" t="s">
        <v>56</v>
      </c>
      <c r="Y36" t="s">
        <v>5284</v>
      </c>
    </row>
    <row r="37" spans="1:25" x14ac:dyDescent="0.25">
      <c r="A37" t="s">
        <v>32</v>
      </c>
      <c r="B37" t="s">
        <v>5337</v>
      </c>
      <c r="C37" t="s">
        <v>5338</v>
      </c>
      <c r="D37" t="s">
        <v>31</v>
      </c>
      <c r="E37" t="s">
        <v>12419</v>
      </c>
      <c r="F37" t="str">
        <f t="shared" si="1"/>
        <v>UK-IFRS</v>
      </c>
      <c r="G37" t="s">
        <v>5338</v>
      </c>
      <c r="H37" s="149" t="s">
        <v>85</v>
      </c>
      <c r="I37" t="s">
        <v>85</v>
      </c>
      <c r="J37">
        <f t="shared" si="2"/>
        <v>4</v>
      </c>
      <c r="L37" t="s">
        <v>7940</v>
      </c>
      <c r="M37" t="str">
        <f>IF(COUNTIF('16 reserve entries'!M:M,'16 AJE data'!L37)&gt;0,"Y","N")</f>
        <v>N</v>
      </c>
      <c r="O37" t="s">
        <v>6136</v>
      </c>
      <c r="P37" t="s">
        <v>32</v>
      </c>
      <c r="Q37" t="s">
        <v>4141</v>
      </c>
      <c r="R37" t="str">
        <f>IF(COUNTIF('16 reserve entries'!Q:Q,'16 AJE data'!O37)&gt;0,"Y","N")</f>
        <v>Y</v>
      </c>
      <c r="S37" s="149" t="s">
        <v>32</v>
      </c>
      <c r="T37" t="s">
        <v>5074</v>
      </c>
      <c r="U37" t="str">
        <f>IF(COUNTIF('16 reserve bal'!D:D,'16 AJE data'!T37)&gt;0,"Y","N")</f>
        <v>N</v>
      </c>
      <c r="W37" t="s">
        <v>12474</v>
      </c>
      <c r="X37" t="s">
        <v>59</v>
      </c>
      <c r="Y37" t="s">
        <v>5284</v>
      </c>
    </row>
    <row r="38" spans="1:25" x14ac:dyDescent="0.25">
      <c r="A38" t="s">
        <v>32</v>
      </c>
      <c r="B38" t="s">
        <v>5337</v>
      </c>
      <c r="C38" t="s">
        <v>4150</v>
      </c>
      <c r="D38" t="s">
        <v>31</v>
      </c>
      <c r="E38" t="s">
        <v>12419</v>
      </c>
      <c r="F38" t="str">
        <f t="shared" si="1"/>
        <v>UK-IFRS</v>
      </c>
      <c r="G38" t="s">
        <v>4150</v>
      </c>
      <c r="H38" s="149" t="s">
        <v>896</v>
      </c>
      <c r="I38" t="s">
        <v>896</v>
      </c>
      <c r="J38">
        <f t="shared" si="2"/>
        <v>3</v>
      </c>
      <c r="L38" t="s">
        <v>7596</v>
      </c>
      <c r="M38" t="str">
        <f>IF(COUNTIF('16 reserve entries'!M:M,'16 AJE data'!L38)&gt;0,"Y","N")</f>
        <v>N</v>
      </c>
      <c r="O38" t="s">
        <v>6138</v>
      </c>
      <c r="P38" t="s">
        <v>32</v>
      </c>
      <c r="Q38" t="s">
        <v>4144</v>
      </c>
      <c r="R38" t="str">
        <f>IF(COUNTIF('16 reserve entries'!Q:Q,'16 AJE data'!O38)&gt;0,"Y","N")</f>
        <v>Y</v>
      </c>
      <c r="S38" s="149" t="s">
        <v>32</v>
      </c>
      <c r="T38" t="s">
        <v>3322</v>
      </c>
      <c r="U38" t="str">
        <f>IF(COUNTIF('16 reserve bal'!D:D,'16 AJE data'!T38)&gt;0,"Y","N")</f>
        <v>Y</v>
      </c>
      <c r="W38" t="s">
        <v>12475</v>
      </c>
      <c r="X38" t="s">
        <v>59</v>
      </c>
      <c r="Y38" t="s">
        <v>5288</v>
      </c>
    </row>
    <row r="39" spans="1:25" x14ac:dyDescent="0.25">
      <c r="A39" t="s">
        <v>32</v>
      </c>
      <c r="B39" t="s">
        <v>5337</v>
      </c>
      <c r="C39" t="s">
        <v>4153</v>
      </c>
      <c r="D39" t="s">
        <v>31</v>
      </c>
      <c r="E39" t="s">
        <v>12419</v>
      </c>
      <c r="F39" t="str">
        <f t="shared" si="1"/>
        <v>UK-IFRS</v>
      </c>
      <c r="G39" t="s">
        <v>4153</v>
      </c>
      <c r="H39" s="149" t="s">
        <v>91</v>
      </c>
      <c r="I39" t="s">
        <v>91</v>
      </c>
      <c r="J39">
        <f t="shared" si="2"/>
        <v>17</v>
      </c>
      <c r="L39" t="s">
        <v>7941</v>
      </c>
      <c r="M39" t="str">
        <f>IF(COUNTIF('16 reserve entries'!M:M,'16 AJE data'!L39)&gt;0,"Y","N")</f>
        <v>N</v>
      </c>
      <c r="O39" t="s">
        <v>12476</v>
      </c>
      <c r="P39" t="s">
        <v>32</v>
      </c>
      <c r="Q39" t="s">
        <v>4147</v>
      </c>
      <c r="R39" t="str">
        <f>IF(COUNTIF('16 reserve entries'!Q:Q,'16 AJE data'!O39)&gt;0,"Y","N")</f>
        <v>N</v>
      </c>
      <c r="S39" s="149" t="s">
        <v>32</v>
      </c>
      <c r="T39" t="s">
        <v>3325</v>
      </c>
      <c r="U39" t="str">
        <f>IF(COUNTIF('16 reserve bal'!D:D,'16 AJE data'!T39)&gt;0,"Y","N")</f>
        <v>Y</v>
      </c>
      <c r="W39" t="s">
        <v>12477</v>
      </c>
      <c r="X39" t="s">
        <v>162</v>
      </c>
      <c r="Y39" t="s">
        <v>5288</v>
      </c>
    </row>
    <row r="40" spans="1:25" x14ac:dyDescent="0.25">
      <c r="A40" t="s">
        <v>32</v>
      </c>
      <c r="B40" t="s">
        <v>5337</v>
      </c>
      <c r="C40" t="s">
        <v>4156</v>
      </c>
      <c r="D40" t="s">
        <v>31</v>
      </c>
      <c r="E40" t="s">
        <v>12419</v>
      </c>
      <c r="F40" t="str">
        <f t="shared" si="1"/>
        <v>UK-IFRS</v>
      </c>
      <c r="G40" t="s">
        <v>4156</v>
      </c>
      <c r="H40" s="149" t="s">
        <v>94</v>
      </c>
      <c r="I40" t="s">
        <v>94</v>
      </c>
      <c r="J40">
        <f t="shared" si="2"/>
        <v>19</v>
      </c>
      <c r="L40" t="s">
        <v>7905</v>
      </c>
      <c r="M40" t="str">
        <f>IF(COUNTIF('16 reserve entries'!M:M,'16 AJE data'!L40)&gt;0,"Y","N")</f>
        <v>N</v>
      </c>
      <c r="O40" t="s">
        <v>6140</v>
      </c>
      <c r="P40" t="s">
        <v>32</v>
      </c>
      <c r="Q40" t="s">
        <v>5338</v>
      </c>
      <c r="R40" t="str">
        <f>IF(COUNTIF('16 reserve entries'!Q:Q,'16 AJE data'!O40)&gt;0,"Y","N")</f>
        <v>Y</v>
      </c>
      <c r="S40" s="149" t="s">
        <v>32</v>
      </c>
      <c r="T40" t="s">
        <v>3328</v>
      </c>
      <c r="U40" t="str">
        <f>IF(COUNTIF('16 reserve bal'!D:D,'16 AJE data'!T40)&gt;0,"Y","N")</f>
        <v>Y</v>
      </c>
      <c r="W40" t="s">
        <v>12478</v>
      </c>
      <c r="X40" t="s">
        <v>63</v>
      </c>
      <c r="Y40" t="s">
        <v>5284</v>
      </c>
    </row>
    <row r="41" spans="1:25" x14ac:dyDescent="0.25">
      <c r="A41" t="s">
        <v>32</v>
      </c>
      <c r="B41" t="s">
        <v>5337</v>
      </c>
      <c r="C41" t="s">
        <v>7836</v>
      </c>
      <c r="D41" t="s">
        <v>31</v>
      </c>
      <c r="E41" t="s">
        <v>12419</v>
      </c>
      <c r="F41" t="str">
        <f t="shared" si="1"/>
        <v>UK-IFRS</v>
      </c>
      <c r="G41" t="s">
        <v>7836</v>
      </c>
      <c r="H41" s="149" t="s">
        <v>57</v>
      </c>
      <c r="I41" t="s">
        <v>57</v>
      </c>
      <c r="J41">
        <f t="shared" si="2"/>
        <v>4</v>
      </c>
      <c r="L41" t="s">
        <v>7983</v>
      </c>
      <c r="M41" t="str">
        <f>IF(COUNTIF('16 reserve entries'!M:M,'16 AJE data'!L41)&gt;0,"Y","N")</f>
        <v>N</v>
      </c>
      <c r="O41" t="s">
        <v>6142</v>
      </c>
      <c r="P41" t="s">
        <v>32</v>
      </c>
      <c r="Q41" t="s">
        <v>4150</v>
      </c>
      <c r="R41" t="str">
        <f>IF(COUNTIF('16 reserve entries'!Q:Q,'16 AJE data'!O41)&gt;0,"Y","N")</f>
        <v>Y</v>
      </c>
      <c r="S41" s="149" t="s">
        <v>32</v>
      </c>
      <c r="T41" t="s">
        <v>12479</v>
      </c>
      <c r="U41" t="str">
        <f>IF(COUNTIF('16 reserve bal'!D:D,'16 AJE data'!T41)&gt;0,"Y","N")</f>
        <v>N</v>
      </c>
      <c r="W41" t="s">
        <v>12480</v>
      </c>
      <c r="X41" t="s">
        <v>63</v>
      </c>
      <c r="Y41" t="s">
        <v>7667</v>
      </c>
    </row>
    <row r="42" spans="1:25" x14ac:dyDescent="0.25">
      <c r="A42" t="s">
        <v>32</v>
      </c>
      <c r="B42" t="s">
        <v>5337</v>
      </c>
      <c r="C42" t="s">
        <v>7837</v>
      </c>
      <c r="D42" t="s">
        <v>31</v>
      </c>
      <c r="E42" t="s">
        <v>12419</v>
      </c>
      <c r="F42" t="str">
        <f t="shared" si="1"/>
        <v>UK-IFRS</v>
      </c>
      <c r="G42" t="s">
        <v>7837</v>
      </c>
      <c r="H42" s="149" t="s">
        <v>98</v>
      </c>
      <c r="I42" t="s">
        <v>98</v>
      </c>
      <c r="J42">
        <f t="shared" si="2"/>
        <v>29</v>
      </c>
      <c r="L42" t="s">
        <v>7984</v>
      </c>
      <c r="M42" t="str">
        <f>IF(COUNTIF('16 reserve entries'!M:M,'16 AJE data'!L42)&gt;0,"Y","N")</f>
        <v>N</v>
      </c>
      <c r="O42" t="s">
        <v>6144</v>
      </c>
      <c r="P42" t="s">
        <v>32</v>
      </c>
      <c r="Q42" t="s">
        <v>4153</v>
      </c>
      <c r="R42" t="str">
        <f>IF(COUNTIF('16 reserve entries'!Q:Q,'16 AJE data'!O42)&gt;0,"Y","N")</f>
        <v>Y</v>
      </c>
      <c r="S42" s="149" t="s">
        <v>32</v>
      </c>
      <c r="T42" t="s">
        <v>12481</v>
      </c>
      <c r="U42" t="str">
        <f>IF(COUNTIF('16 reserve bal'!D:D,'16 AJE data'!T42)&gt;0,"Y","N")</f>
        <v>N</v>
      </c>
      <c r="W42" t="s">
        <v>12482</v>
      </c>
      <c r="X42" t="s">
        <v>193</v>
      </c>
      <c r="Y42" t="s">
        <v>5288</v>
      </c>
    </row>
    <row r="43" spans="1:25" x14ac:dyDescent="0.25">
      <c r="A43" t="s">
        <v>32</v>
      </c>
      <c r="B43" t="s">
        <v>5337</v>
      </c>
      <c r="C43" t="s">
        <v>4159</v>
      </c>
      <c r="D43" t="s">
        <v>31</v>
      </c>
      <c r="E43" t="s">
        <v>12419</v>
      </c>
      <c r="F43" t="str">
        <f t="shared" si="1"/>
        <v>UK-IFRS</v>
      </c>
      <c r="G43" t="s">
        <v>4159</v>
      </c>
      <c r="H43" s="149" t="s">
        <v>1464</v>
      </c>
      <c r="I43" t="s">
        <v>1464</v>
      </c>
      <c r="J43">
        <f t="shared" si="2"/>
        <v>107</v>
      </c>
      <c r="L43" t="s">
        <v>3365</v>
      </c>
      <c r="M43" t="str">
        <f>IF(COUNTIF('16 reserve entries'!M:M,'16 AJE data'!L43)&gt;0,"Y","N")</f>
        <v>Y</v>
      </c>
      <c r="O43" t="s">
        <v>6146</v>
      </c>
      <c r="P43" t="s">
        <v>32</v>
      </c>
      <c r="Q43" t="s">
        <v>4156</v>
      </c>
      <c r="R43" t="str">
        <f>IF(COUNTIF('16 reserve entries'!Q:Q,'16 AJE data'!O43)&gt;0,"Y","N")</f>
        <v>Y</v>
      </c>
      <c r="S43" s="149" t="s">
        <v>32</v>
      </c>
      <c r="T43" t="s">
        <v>3331</v>
      </c>
      <c r="U43" t="str">
        <f>IF(COUNTIF('16 reserve bal'!D:D,'16 AJE data'!T43)&gt;0,"Y","N")</f>
        <v>Y</v>
      </c>
      <c r="W43" t="s">
        <v>12483</v>
      </c>
      <c r="X43" t="s">
        <v>67</v>
      </c>
      <c r="Y43" t="s">
        <v>5284</v>
      </c>
    </row>
    <row r="44" spans="1:25" x14ac:dyDescent="0.25">
      <c r="A44" t="s">
        <v>32</v>
      </c>
      <c r="B44" t="s">
        <v>5337</v>
      </c>
      <c r="C44" t="s">
        <v>4162</v>
      </c>
      <c r="D44" t="s">
        <v>31</v>
      </c>
      <c r="E44" t="s">
        <v>12419</v>
      </c>
      <c r="F44" t="str">
        <f t="shared" si="1"/>
        <v>UK-IFRS</v>
      </c>
      <c r="G44" t="s">
        <v>4162</v>
      </c>
      <c r="H44" s="149" t="s">
        <v>101</v>
      </c>
      <c r="I44" t="s">
        <v>101</v>
      </c>
      <c r="J44">
        <f t="shared" si="2"/>
        <v>21</v>
      </c>
      <c r="L44" t="s">
        <v>3368</v>
      </c>
      <c r="M44" t="str">
        <f>IF(COUNTIF('16 reserve entries'!M:M,'16 AJE data'!L44)&gt;0,"Y","N")</f>
        <v>Y</v>
      </c>
      <c r="O44" t="s">
        <v>12484</v>
      </c>
      <c r="P44" t="s">
        <v>32</v>
      </c>
      <c r="Q44" t="s">
        <v>7836</v>
      </c>
      <c r="R44" t="str">
        <f>IF(COUNTIF('16 reserve entries'!Q:Q,'16 AJE data'!O44)&gt;0,"Y","N")</f>
        <v>N</v>
      </c>
      <c r="S44" s="149" t="s">
        <v>32</v>
      </c>
      <c r="T44" t="s">
        <v>3334</v>
      </c>
      <c r="U44" t="str">
        <f>IF(COUNTIF('16 reserve bal'!D:D,'16 AJE data'!T44)&gt;0,"Y","N")</f>
        <v>Y</v>
      </c>
      <c r="W44" t="s">
        <v>12485</v>
      </c>
      <c r="X44" t="s">
        <v>67</v>
      </c>
      <c r="Y44" t="s">
        <v>7667</v>
      </c>
    </row>
    <row r="45" spans="1:25" x14ac:dyDescent="0.25">
      <c r="A45" t="s">
        <v>32</v>
      </c>
      <c r="B45" t="s">
        <v>5337</v>
      </c>
      <c r="C45" t="s">
        <v>4165</v>
      </c>
      <c r="D45" t="s">
        <v>31</v>
      </c>
      <c r="E45" t="s">
        <v>12419</v>
      </c>
      <c r="F45" t="str">
        <f t="shared" si="1"/>
        <v>UK-IFRS</v>
      </c>
      <c r="G45" t="s">
        <v>4165</v>
      </c>
      <c r="H45" s="149" t="s">
        <v>104</v>
      </c>
      <c r="I45" t="s">
        <v>104</v>
      </c>
      <c r="J45">
        <f t="shared" si="2"/>
        <v>42</v>
      </c>
      <c r="L45" t="s">
        <v>3371</v>
      </c>
      <c r="M45" t="str">
        <f>IF(COUNTIF('16 reserve entries'!M:M,'16 AJE data'!L45)&gt;0,"Y","N")</f>
        <v>Y</v>
      </c>
      <c r="O45" t="s">
        <v>12486</v>
      </c>
      <c r="P45" t="s">
        <v>32</v>
      </c>
      <c r="Q45" t="s">
        <v>7837</v>
      </c>
      <c r="R45" t="str">
        <f>IF(COUNTIF('16 reserve entries'!Q:Q,'16 AJE data'!O45)&gt;0,"Y","N")</f>
        <v>N</v>
      </c>
      <c r="S45" s="149" t="s">
        <v>32</v>
      </c>
      <c r="T45" t="s">
        <v>3337</v>
      </c>
      <c r="U45" t="str">
        <f>IF(COUNTIF('16 reserve bal'!D:D,'16 AJE data'!T45)&gt;0,"Y","N")</f>
        <v>Y</v>
      </c>
      <c r="W45" t="s">
        <v>12487</v>
      </c>
      <c r="X45" t="s">
        <v>164</v>
      </c>
      <c r="Y45" t="s">
        <v>5288</v>
      </c>
    </row>
    <row r="46" spans="1:25" x14ac:dyDescent="0.25">
      <c r="A46" t="s">
        <v>32</v>
      </c>
      <c r="B46" t="s">
        <v>5337</v>
      </c>
      <c r="C46" t="s">
        <v>4167</v>
      </c>
      <c r="D46" t="s">
        <v>31</v>
      </c>
      <c r="E46" t="s">
        <v>12419</v>
      </c>
      <c r="F46" t="str">
        <f t="shared" si="1"/>
        <v>UK-IFRS</v>
      </c>
      <c r="G46" t="s">
        <v>4167</v>
      </c>
      <c r="H46" s="149" t="s">
        <v>106</v>
      </c>
      <c r="I46" t="s">
        <v>106</v>
      </c>
      <c r="J46">
        <f t="shared" si="2"/>
        <v>3</v>
      </c>
      <c r="L46" t="s">
        <v>3374</v>
      </c>
      <c r="M46" t="str">
        <f>IF(COUNTIF('16 reserve entries'!M:M,'16 AJE data'!L46)&gt;0,"Y","N")</f>
        <v>Y</v>
      </c>
      <c r="O46" t="s">
        <v>6148</v>
      </c>
      <c r="P46" t="s">
        <v>32</v>
      </c>
      <c r="Q46" t="s">
        <v>4159</v>
      </c>
      <c r="R46" t="str">
        <f>IF(COUNTIF('16 reserve entries'!Q:Q,'16 AJE data'!O46)&gt;0,"Y","N")</f>
        <v>Y</v>
      </c>
      <c r="S46" s="149" t="s">
        <v>32</v>
      </c>
      <c r="T46" t="s">
        <v>3340</v>
      </c>
      <c r="U46" t="str">
        <f>IF(COUNTIF('16 reserve bal'!D:D,'16 AJE data'!T46)&gt;0,"Y","N")</f>
        <v>Y</v>
      </c>
      <c r="W46" t="s">
        <v>12488</v>
      </c>
      <c r="X46" t="s">
        <v>70</v>
      </c>
      <c r="Y46" t="s">
        <v>5284</v>
      </c>
    </row>
    <row r="47" spans="1:25" x14ac:dyDescent="0.25">
      <c r="A47" t="s">
        <v>32</v>
      </c>
      <c r="B47" t="s">
        <v>5337</v>
      </c>
      <c r="C47" t="s">
        <v>7838</v>
      </c>
      <c r="D47" t="s">
        <v>31</v>
      </c>
      <c r="E47" t="s">
        <v>12419</v>
      </c>
      <c r="F47" t="str">
        <f t="shared" si="1"/>
        <v>UK-IFRS</v>
      </c>
      <c r="G47" t="s">
        <v>7838</v>
      </c>
      <c r="H47" s="149" t="s">
        <v>166</v>
      </c>
      <c r="I47" t="s">
        <v>166</v>
      </c>
      <c r="J47">
        <f t="shared" si="2"/>
        <v>1</v>
      </c>
      <c r="L47" t="s">
        <v>7945</v>
      </c>
      <c r="M47" t="str">
        <f>IF(COUNTIF('16 reserve entries'!M:M,'16 AJE data'!L47)&gt;0,"Y","N")</f>
        <v>N</v>
      </c>
      <c r="O47" t="s">
        <v>6150</v>
      </c>
      <c r="P47" t="s">
        <v>32</v>
      </c>
      <c r="Q47" t="s">
        <v>4162</v>
      </c>
      <c r="R47" t="str">
        <f>IF(COUNTIF('16 reserve entries'!Q:Q,'16 AJE data'!O47)&gt;0,"Y","N")</f>
        <v>Y</v>
      </c>
      <c r="S47" s="149" t="s">
        <v>32</v>
      </c>
      <c r="T47" t="s">
        <v>12489</v>
      </c>
      <c r="U47" t="str">
        <f>IF(COUNTIF('16 reserve bal'!D:D,'16 AJE data'!T47)&gt;0,"Y","N")</f>
        <v>N</v>
      </c>
      <c r="W47" t="s">
        <v>12490</v>
      </c>
      <c r="X47" t="s">
        <v>205</v>
      </c>
      <c r="Y47" t="s">
        <v>5288</v>
      </c>
    </row>
    <row r="48" spans="1:25" x14ac:dyDescent="0.25">
      <c r="A48" t="s">
        <v>32</v>
      </c>
      <c r="B48" t="s">
        <v>5337</v>
      </c>
      <c r="C48" t="s">
        <v>4169</v>
      </c>
      <c r="D48" t="s">
        <v>31</v>
      </c>
      <c r="E48" t="s">
        <v>12419</v>
      </c>
      <c r="F48" t="str">
        <f t="shared" si="1"/>
        <v>UK-IFRS</v>
      </c>
      <c r="G48" t="s">
        <v>4169</v>
      </c>
      <c r="H48" s="149" t="s">
        <v>167</v>
      </c>
      <c r="I48" t="s">
        <v>167</v>
      </c>
      <c r="J48">
        <f t="shared" si="2"/>
        <v>6</v>
      </c>
      <c r="L48" t="s">
        <v>3377</v>
      </c>
      <c r="M48" t="str">
        <f>IF(COUNTIF('16 reserve entries'!M:M,'16 AJE data'!L48)&gt;0,"Y","N")</f>
        <v>Y</v>
      </c>
      <c r="O48" t="s">
        <v>6152</v>
      </c>
      <c r="P48" t="s">
        <v>32</v>
      </c>
      <c r="Q48" t="s">
        <v>4165</v>
      </c>
      <c r="R48" t="str">
        <f>IF(COUNTIF('16 reserve entries'!Q:Q,'16 AJE data'!O48)&gt;0,"Y","N")</f>
        <v>Y</v>
      </c>
      <c r="S48" s="149" t="s">
        <v>32</v>
      </c>
      <c r="T48" t="s">
        <v>3343</v>
      </c>
      <c r="U48" t="str">
        <f>IF(COUNTIF('16 reserve bal'!D:D,'16 AJE data'!T48)&gt;0,"Y","N")</f>
        <v>Y</v>
      </c>
      <c r="W48" t="s">
        <v>12491</v>
      </c>
      <c r="X48" t="s">
        <v>208</v>
      </c>
      <c r="Y48" t="s">
        <v>5288</v>
      </c>
    </row>
    <row r="49" spans="1:25" x14ac:dyDescent="0.25">
      <c r="A49" t="s">
        <v>32</v>
      </c>
      <c r="B49" t="s">
        <v>5337</v>
      </c>
      <c r="C49" t="s">
        <v>4173</v>
      </c>
      <c r="D49" t="s">
        <v>31</v>
      </c>
      <c r="E49" t="s">
        <v>12419</v>
      </c>
      <c r="F49" t="str">
        <f t="shared" si="1"/>
        <v>UK-IFRS</v>
      </c>
      <c r="G49" t="s">
        <v>4173</v>
      </c>
      <c r="H49" s="149" t="s">
        <v>168</v>
      </c>
      <c r="I49" t="s">
        <v>168</v>
      </c>
      <c r="J49">
        <f t="shared" si="2"/>
        <v>7</v>
      </c>
      <c r="L49" t="s">
        <v>3380</v>
      </c>
      <c r="M49" t="str">
        <f>IF(COUNTIF('16 reserve entries'!M:M,'16 AJE data'!L49)&gt;0,"Y","N")</f>
        <v>N</v>
      </c>
      <c r="O49" t="s">
        <v>6154</v>
      </c>
      <c r="P49" t="s">
        <v>32</v>
      </c>
      <c r="Q49" t="s">
        <v>4167</v>
      </c>
      <c r="R49" t="str">
        <f>IF(COUNTIF('16 reserve entries'!Q:Q,'16 AJE data'!O49)&gt;0,"Y","N")</f>
        <v>Y</v>
      </c>
      <c r="S49" s="149" t="s">
        <v>32</v>
      </c>
      <c r="T49" t="s">
        <v>3346</v>
      </c>
      <c r="U49" t="str">
        <f>IF(COUNTIF('16 reserve bal'!D:D,'16 AJE data'!T49)&gt;0,"Y","N")</f>
        <v>Y</v>
      </c>
      <c r="W49" t="s">
        <v>12492</v>
      </c>
      <c r="X49" t="s">
        <v>212</v>
      </c>
      <c r="Y49" t="s">
        <v>5288</v>
      </c>
    </row>
    <row r="50" spans="1:25" x14ac:dyDescent="0.25">
      <c r="A50" t="s">
        <v>32</v>
      </c>
      <c r="B50" t="s">
        <v>5337</v>
      </c>
      <c r="C50" t="s">
        <v>7839</v>
      </c>
      <c r="D50" t="s">
        <v>31</v>
      </c>
      <c r="E50" t="s">
        <v>12419</v>
      </c>
      <c r="F50" t="str">
        <f t="shared" si="1"/>
        <v>UK-IFRS</v>
      </c>
      <c r="G50" t="s">
        <v>7839</v>
      </c>
      <c r="H50" s="149" t="s">
        <v>170</v>
      </c>
      <c r="I50" t="s">
        <v>170</v>
      </c>
      <c r="J50">
        <f t="shared" si="2"/>
        <v>10</v>
      </c>
      <c r="L50" t="s">
        <v>3383</v>
      </c>
      <c r="M50" t="str">
        <f>IF(COUNTIF('16 reserve entries'!M:M,'16 AJE data'!L50)&gt;0,"Y","N")</f>
        <v>Y</v>
      </c>
      <c r="O50" t="s">
        <v>12493</v>
      </c>
      <c r="P50" t="s">
        <v>32</v>
      </c>
      <c r="Q50" t="s">
        <v>7838</v>
      </c>
      <c r="R50" t="str">
        <f>IF(COUNTIF('16 reserve entries'!Q:Q,'16 AJE data'!O50)&gt;0,"Y","N")</f>
        <v>N</v>
      </c>
      <c r="S50" s="149" t="s">
        <v>32</v>
      </c>
      <c r="T50" t="s">
        <v>12494</v>
      </c>
      <c r="U50" t="str">
        <f>IF(COUNTIF('16 reserve bal'!D:D,'16 AJE data'!T50)&gt;0,"Y","N")</f>
        <v>N</v>
      </c>
      <c r="W50" t="s">
        <v>12495</v>
      </c>
      <c r="X50" t="s">
        <v>73</v>
      </c>
      <c r="Y50" t="s">
        <v>5284</v>
      </c>
    </row>
    <row r="51" spans="1:25" x14ac:dyDescent="0.25">
      <c r="A51" t="s">
        <v>32</v>
      </c>
      <c r="B51" t="s">
        <v>5337</v>
      </c>
      <c r="C51" t="s">
        <v>4175</v>
      </c>
      <c r="D51" t="s">
        <v>31</v>
      </c>
      <c r="E51" t="s">
        <v>12419</v>
      </c>
      <c r="F51" t="str">
        <f t="shared" si="1"/>
        <v>UK-IFRS</v>
      </c>
      <c r="G51" t="s">
        <v>4175</v>
      </c>
      <c r="H51" s="149" t="s">
        <v>189</v>
      </c>
      <c r="I51" t="s">
        <v>189</v>
      </c>
      <c r="J51">
        <f t="shared" si="2"/>
        <v>5</v>
      </c>
      <c r="L51" t="s">
        <v>7946</v>
      </c>
      <c r="M51" t="str">
        <f>IF(COUNTIF('16 reserve entries'!M:M,'16 AJE data'!L51)&gt;0,"Y","N")</f>
        <v>N</v>
      </c>
      <c r="O51" t="s">
        <v>6156</v>
      </c>
      <c r="P51" t="s">
        <v>32</v>
      </c>
      <c r="Q51" t="s">
        <v>4169</v>
      </c>
      <c r="R51" t="str">
        <f>IF(COUNTIF('16 reserve entries'!Q:Q,'16 AJE data'!O51)&gt;0,"Y","N")</f>
        <v>Y</v>
      </c>
      <c r="S51" s="149" t="s">
        <v>32</v>
      </c>
      <c r="T51" t="s">
        <v>3349</v>
      </c>
      <c r="U51" t="str">
        <f>IF(COUNTIF('16 reserve bal'!D:D,'16 AJE data'!T51)&gt;0,"Y","N")</f>
        <v>Y</v>
      </c>
      <c r="W51" t="s">
        <v>12496</v>
      </c>
      <c r="X51" t="s">
        <v>1346</v>
      </c>
      <c r="Y51" t="s">
        <v>5288</v>
      </c>
    </row>
    <row r="52" spans="1:25" x14ac:dyDescent="0.25">
      <c r="A52" t="s">
        <v>32</v>
      </c>
      <c r="B52" t="s">
        <v>5337</v>
      </c>
      <c r="C52" t="s">
        <v>7840</v>
      </c>
      <c r="D52" t="s">
        <v>31</v>
      </c>
      <c r="E52" t="s">
        <v>12419</v>
      </c>
      <c r="F52" t="str">
        <f t="shared" si="1"/>
        <v>UK-IFRS</v>
      </c>
      <c r="G52" t="s">
        <v>7840</v>
      </c>
      <c r="H52" s="149" t="s">
        <v>186</v>
      </c>
      <c r="I52" t="s">
        <v>186</v>
      </c>
      <c r="J52">
        <f t="shared" si="2"/>
        <v>5</v>
      </c>
      <c r="L52" t="s">
        <v>7947</v>
      </c>
      <c r="M52" t="str">
        <f>IF(COUNTIF('16 reserve entries'!M:M,'16 AJE data'!L52)&gt;0,"Y","N")</f>
        <v>N</v>
      </c>
      <c r="O52" t="s">
        <v>6158</v>
      </c>
      <c r="P52" t="s">
        <v>32</v>
      </c>
      <c r="Q52" t="s">
        <v>4173</v>
      </c>
      <c r="R52" t="str">
        <f>IF(COUNTIF('16 reserve entries'!Q:Q,'16 AJE data'!O52)&gt;0,"Y","N")</f>
        <v>Y</v>
      </c>
      <c r="S52" s="149" t="s">
        <v>32</v>
      </c>
      <c r="T52" t="s">
        <v>12497</v>
      </c>
      <c r="U52" t="str">
        <f>IF(COUNTIF('16 reserve bal'!D:D,'16 AJE data'!T52)&gt;0,"Y","N")</f>
        <v>N</v>
      </c>
      <c r="W52" t="s">
        <v>12498</v>
      </c>
      <c r="X52" t="s">
        <v>76</v>
      </c>
      <c r="Y52" t="s">
        <v>5284</v>
      </c>
    </row>
    <row r="53" spans="1:25" x14ac:dyDescent="0.25">
      <c r="A53" t="s">
        <v>32</v>
      </c>
      <c r="B53" t="s">
        <v>5337</v>
      </c>
      <c r="C53" t="s">
        <v>7841</v>
      </c>
      <c r="D53" t="s">
        <v>31</v>
      </c>
      <c r="E53" t="s">
        <v>12419</v>
      </c>
      <c r="F53" t="str">
        <f t="shared" si="1"/>
        <v>UK-IFRS</v>
      </c>
      <c r="G53" t="s">
        <v>7841</v>
      </c>
      <c r="H53" s="149" t="s">
        <v>195</v>
      </c>
      <c r="I53" t="s">
        <v>195</v>
      </c>
      <c r="J53">
        <f t="shared" si="2"/>
        <v>14</v>
      </c>
      <c r="L53" t="s">
        <v>7948</v>
      </c>
      <c r="M53" t="str">
        <f>IF(COUNTIF('16 reserve entries'!M:M,'16 AJE data'!L53)&gt;0,"Y","N")</f>
        <v>N</v>
      </c>
      <c r="O53" t="s">
        <v>12499</v>
      </c>
      <c r="P53" t="s">
        <v>32</v>
      </c>
      <c r="Q53" t="s">
        <v>7839</v>
      </c>
      <c r="R53" t="str">
        <f>IF(COUNTIF('16 reserve entries'!Q:Q,'16 AJE data'!O53)&gt;0,"Y","N")</f>
        <v>N</v>
      </c>
      <c r="S53" s="149" t="s">
        <v>32</v>
      </c>
      <c r="T53" t="s">
        <v>12500</v>
      </c>
      <c r="U53" t="str">
        <f>IF(COUNTIF('16 reserve bal'!D:D,'16 AJE data'!T53)&gt;0,"Y","N")</f>
        <v>N</v>
      </c>
      <c r="W53" t="s">
        <v>12501</v>
      </c>
      <c r="X53" t="s">
        <v>80</v>
      </c>
      <c r="Y53" t="s">
        <v>5284</v>
      </c>
    </row>
    <row r="54" spans="1:25" x14ac:dyDescent="0.25">
      <c r="A54" t="s">
        <v>32</v>
      </c>
      <c r="B54" t="s">
        <v>5337</v>
      </c>
      <c r="C54" t="s">
        <v>7842</v>
      </c>
      <c r="D54" t="s">
        <v>31</v>
      </c>
      <c r="E54" t="s">
        <v>12419</v>
      </c>
      <c r="F54" t="str">
        <f t="shared" si="1"/>
        <v>UK-IFRS</v>
      </c>
      <c r="G54" t="s">
        <v>7842</v>
      </c>
      <c r="I54" s="206" t="s">
        <v>1593</v>
      </c>
      <c r="J54">
        <f t="shared" si="2"/>
        <v>1</v>
      </c>
      <c r="L54" t="s">
        <v>3386</v>
      </c>
      <c r="M54" t="str">
        <f>IF(COUNTIF('16 reserve entries'!M:M,'16 AJE data'!L54)&gt;0,"Y","N")</f>
        <v>Y</v>
      </c>
      <c r="O54" t="s">
        <v>6160</v>
      </c>
      <c r="P54" t="s">
        <v>32</v>
      </c>
      <c r="Q54" t="s">
        <v>4175</v>
      </c>
      <c r="R54" t="str">
        <f>IF(COUNTIF('16 reserve entries'!Q:Q,'16 AJE data'!O54)&gt;0,"Y","N")</f>
        <v>Y</v>
      </c>
      <c r="S54" s="149" t="s">
        <v>32</v>
      </c>
      <c r="T54" t="s">
        <v>12502</v>
      </c>
      <c r="U54" t="str">
        <f>IF(COUNTIF('16 reserve bal'!D:D,'16 AJE data'!T54)&gt;0,"Y","N")</f>
        <v>N</v>
      </c>
      <c r="W54" t="s">
        <v>12503</v>
      </c>
      <c r="X54" t="s">
        <v>149</v>
      </c>
      <c r="Y54" t="s">
        <v>5288</v>
      </c>
    </row>
    <row r="55" spans="1:25" x14ac:dyDescent="0.25">
      <c r="A55" t="s">
        <v>32</v>
      </c>
      <c r="B55" t="s">
        <v>5337</v>
      </c>
      <c r="C55" t="s">
        <v>7843</v>
      </c>
      <c r="D55" t="s">
        <v>31</v>
      </c>
      <c r="E55" t="s">
        <v>12419</v>
      </c>
      <c r="F55" t="str">
        <f t="shared" si="1"/>
        <v>UK-IFRS</v>
      </c>
      <c r="G55" t="s">
        <v>7843</v>
      </c>
      <c r="I55" s="206" t="s">
        <v>1608</v>
      </c>
      <c r="J55">
        <f t="shared" si="2"/>
        <v>2</v>
      </c>
      <c r="L55" t="s">
        <v>7597</v>
      </c>
      <c r="M55" t="str">
        <f>IF(COUNTIF('16 reserve entries'!M:M,'16 AJE data'!L55)&gt;0,"Y","N")</f>
        <v>N</v>
      </c>
      <c r="O55" t="s">
        <v>12504</v>
      </c>
      <c r="P55" t="s">
        <v>32</v>
      </c>
      <c r="Q55" t="s">
        <v>7840</v>
      </c>
      <c r="R55" t="str">
        <f>IF(COUNTIF('16 reserve entries'!Q:Q,'16 AJE data'!O55)&gt;0,"Y","N")</f>
        <v>N</v>
      </c>
      <c r="S55" s="149" t="s">
        <v>32</v>
      </c>
      <c r="T55" t="s">
        <v>12505</v>
      </c>
      <c r="U55" t="str">
        <f>IF(COUNTIF('16 reserve bal'!D:D,'16 AJE data'!T55)&gt;0,"Y","N")</f>
        <v>N</v>
      </c>
      <c r="W55" t="s">
        <v>12506</v>
      </c>
      <c r="X55" t="s">
        <v>83</v>
      </c>
      <c r="Y55" t="s">
        <v>5284</v>
      </c>
    </row>
    <row r="56" spans="1:25" x14ac:dyDescent="0.25">
      <c r="A56" t="s">
        <v>32</v>
      </c>
      <c r="B56" t="s">
        <v>5337</v>
      </c>
      <c r="C56" t="s">
        <v>7844</v>
      </c>
      <c r="D56" t="s">
        <v>31</v>
      </c>
      <c r="E56" t="s">
        <v>12419</v>
      </c>
      <c r="F56" t="str">
        <f t="shared" si="1"/>
        <v>UK-IFRS</v>
      </c>
      <c r="G56" t="s">
        <v>7844</v>
      </c>
      <c r="H56" s="149" t="s">
        <v>199</v>
      </c>
      <c r="I56" t="s">
        <v>199</v>
      </c>
      <c r="J56">
        <f t="shared" si="2"/>
        <v>29</v>
      </c>
      <c r="L56" t="s">
        <v>3391</v>
      </c>
      <c r="M56" t="str">
        <f>IF(COUNTIF('16 reserve entries'!M:M,'16 AJE data'!L56)&gt;0,"Y","N")</f>
        <v>Y</v>
      </c>
      <c r="O56" t="s">
        <v>12507</v>
      </c>
      <c r="P56" t="s">
        <v>32</v>
      </c>
      <c r="Q56" t="s">
        <v>7841</v>
      </c>
      <c r="R56" t="str">
        <f>IF(COUNTIF('16 reserve entries'!Q:Q,'16 AJE data'!O56)&gt;0,"Y","N")</f>
        <v>N</v>
      </c>
      <c r="S56" s="149" t="s">
        <v>32</v>
      </c>
      <c r="T56" t="s">
        <v>12508</v>
      </c>
      <c r="U56" t="str">
        <f>IF(COUNTIF('16 reserve bal'!D:D,'16 AJE data'!T56)&gt;0,"Y","N")</f>
        <v>N</v>
      </c>
      <c r="W56" t="s">
        <v>12509</v>
      </c>
      <c r="X56" t="s">
        <v>83</v>
      </c>
      <c r="Y56" t="s">
        <v>5288</v>
      </c>
    </row>
    <row r="57" spans="1:25" x14ac:dyDescent="0.25">
      <c r="A57" t="s">
        <v>32</v>
      </c>
      <c r="B57" t="s">
        <v>5337</v>
      </c>
      <c r="C57" t="s">
        <v>7845</v>
      </c>
      <c r="D57" t="s">
        <v>31</v>
      </c>
      <c r="E57" t="s">
        <v>12419</v>
      </c>
      <c r="F57" t="str">
        <f t="shared" si="1"/>
        <v>UK-IFRS</v>
      </c>
      <c r="G57" t="s">
        <v>7845</v>
      </c>
      <c r="H57" s="149" t="s">
        <v>112</v>
      </c>
      <c r="I57" t="s">
        <v>112</v>
      </c>
      <c r="J57">
        <f t="shared" si="2"/>
        <v>5</v>
      </c>
      <c r="L57" t="s">
        <v>3394</v>
      </c>
      <c r="M57" t="str">
        <f>IF(COUNTIF('16 reserve entries'!M:M,'16 AJE data'!L57)&gt;0,"Y","N")</f>
        <v>Y</v>
      </c>
      <c r="O57" t="s">
        <v>12510</v>
      </c>
      <c r="P57" t="s">
        <v>32</v>
      </c>
      <c r="Q57" t="s">
        <v>7842</v>
      </c>
      <c r="R57" t="str">
        <f>IF(COUNTIF('16 reserve entries'!Q:Q,'16 AJE data'!O57)&gt;0,"Y","N")</f>
        <v>N</v>
      </c>
      <c r="S57" s="149" t="s">
        <v>32</v>
      </c>
      <c r="T57" t="s">
        <v>12511</v>
      </c>
      <c r="U57" t="str">
        <f>IF(COUNTIF('16 reserve bal'!D:D,'16 AJE data'!T57)&gt;0,"Y","N")</f>
        <v>N</v>
      </c>
      <c r="W57" t="s">
        <v>12512</v>
      </c>
      <c r="X57" t="s">
        <v>85</v>
      </c>
      <c r="Y57" t="s">
        <v>5284</v>
      </c>
    </row>
    <row r="58" spans="1:25" x14ac:dyDescent="0.25">
      <c r="A58" t="s">
        <v>32</v>
      </c>
      <c r="B58" t="s">
        <v>5337</v>
      </c>
      <c r="C58" t="s">
        <v>7846</v>
      </c>
      <c r="D58" t="s">
        <v>31</v>
      </c>
      <c r="E58" t="s">
        <v>12419</v>
      </c>
      <c r="F58" t="str">
        <f t="shared" si="1"/>
        <v>UK-IFRS</v>
      </c>
      <c r="G58" t="s">
        <v>7846</v>
      </c>
      <c r="H58" s="149" t="s">
        <v>116</v>
      </c>
      <c r="I58" t="s">
        <v>116</v>
      </c>
      <c r="J58">
        <f t="shared" si="2"/>
        <v>4</v>
      </c>
      <c r="L58" t="s">
        <v>3397</v>
      </c>
      <c r="M58" t="str">
        <f>IF(COUNTIF('16 reserve entries'!M:M,'16 AJE data'!L58)&gt;0,"Y","N")</f>
        <v>Y</v>
      </c>
      <c r="O58" t="s">
        <v>12513</v>
      </c>
      <c r="P58" t="s">
        <v>32</v>
      </c>
      <c r="Q58" t="s">
        <v>7843</v>
      </c>
      <c r="R58" t="str">
        <f>IF(COUNTIF('16 reserve entries'!Q:Q,'16 AJE data'!O58)&gt;0,"Y","N")</f>
        <v>N</v>
      </c>
      <c r="S58" s="149" t="s">
        <v>32</v>
      </c>
      <c r="T58" t="s">
        <v>12514</v>
      </c>
      <c r="U58" t="str">
        <f>IF(COUNTIF('16 reserve bal'!D:D,'16 AJE data'!T58)&gt;0,"Y","N")</f>
        <v>N</v>
      </c>
      <c r="W58" t="s">
        <v>12515</v>
      </c>
      <c r="X58" t="s">
        <v>896</v>
      </c>
      <c r="Y58" t="s">
        <v>5284</v>
      </c>
    </row>
    <row r="59" spans="1:25" x14ac:dyDescent="0.25">
      <c r="A59" t="s">
        <v>32</v>
      </c>
      <c r="B59" t="s">
        <v>5337</v>
      </c>
      <c r="C59" t="s">
        <v>7847</v>
      </c>
      <c r="D59" t="s">
        <v>31</v>
      </c>
      <c r="E59" t="s">
        <v>12419</v>
      </c>
      <c r="F59" t="str">
        <f t="shared" si="1"/>
        <v>UK-IFRS</v>
      </c>
      <c r="G59" t="s">
        <v>7847</v>
      </c>
      <c r="H59" s="149" t="s">
        <v>178</v>
      </c>
      <c r="I59" t="s">
        <v>178</v>
      </c>
      <c r="J59">
        <f t="shared" si="2"/>
        <v>9</v>
      </c>
      <c r="L59" t="s">
        <v>3399</v>
      </c>
      <c r="M59" t="str">
        <f>IF(COUNTIF('16 reserve entries'!M:M,'16 AJE data'!L59)&gt;0,"Y","N")</f>
        <v>Y</v>
      </c>
      <c r="O59" t="s">
        <v>12516</v>
      </c>
      <c r="P59" t="s">
        <v>32</v>
      </c>
      <c r="Q59" t="s">
        <v>7844</v>
      </c>
      <c r="R59" t="str">
        <f>IF(COUNTIF('16 reserve entries'!Q:Q,'16 AJE data'!O59)&gt;0,"Y","N")</f>
        <v>N</v>
      </c>
      <c r="S59" s="149" t="s">
        <v>32</v>
      </c>
      <c r="T59" t="s">
        <v>12517</v>
      </c>
      <c r="U59" t="str">
        <f>IF(COUNTIF('16 reserve bal'!D:D,'16 AJE data'!T59)&gt;0,"Y","N")</f>
        <v>N</v>
      </c>
      <c r="W59" t="s">
        <v>12518</v>
      </c>
      <c r="X59" t="s">
        <v>91</v>
      </c>
      <c r="Y59" t="s">
        <v>5284</v>
      </c>
    </row>
    <row r="60" spans="1:25" x14ac:dyDescent="0.25">
      <c r="A60" t="s">
        <v>32</v>
      </c>
      <c r="B60" t="s">
        <v>5337</v>
      </c>
      <c r="C60" t="s">
        <v>7848</v>
      </c>
      <c r="D60" t="s">
        <v>31</v>
      </c>
      <c r="E60" t="s">
        <v>12419</v>
      </c>
      <c r="F60" t="str">
        <f t="shared" si="1"/>
        <v>UK-IFRS</v>
      </c>
      <c r="G60" t="s">
        <v>7848</v>
      </c>
      <c r="H60" s="149" t="s">
        <v>214</v>
      </c>
      <c r="I60" t="s">
        <v>214</v>
      </c>
      <c r="J60">
        <f t="shared" si="2"/>
        <v>1</v>
      </c>
      <c r="L60" t="s">
        <v>3401</v>
      </c>
      <c r="M60" t="str">
        <f>IF(COUNTIF('16 reserve entries'!M:M,'16 AJE data'!L60)&gt;0,"Y","N")</f>
        <v>Y</v>
      </c>
      <c r="O60" t="s">
        <v>12519</v>
      </c>
      <c r="P60" t="s">
        <v>32</v>
      </c>
      <c r="Q60" t="s">
        <v>7845</v>
      </c>
      <c r="R60" t="str">
        <f>IF(COUNTIF('16 reserve entries'!Q:Q,'16 AJE data'!O60)&gt;0,"Y","N")</f>
        <v>N</v>
      </c>
      <c r="S60" s="149" t="s">
        <v>32</v>
      </c>
      <c r="T60" t="s">
        <v>12520</v>
      </c>
      <c r="U60" t="str">
        <f>IF(COUNTIF('16 reserve bal'!D:D,'16 AJE data'!T60)&gt;0,"Y","N")</f>
        <v>N</v>
      </c>
      <c r="W60" t="s">
        <v>12521</v>
      </c>
      <c r="X60" t="s">
        <v>94</v>
      </c>
      <c r="Y60" t="s">
        <v>5284</v>
      </c>
    </row>
    <row r="61" spans="1:25" x14ac:dyDescent="0.25">
      <c r="A61" t="s">
        <v>32</v>
      </c>
      <c r="B61" t="s">
        <v>5337</v>
      </c>
      <c r="C61" t="s">
        <v>7849</v>
      </c>
      <c r="D61" t="s">
        <v>31</v>
      </c>
      <c r="E61" t="s">
        <v>12419</v>
      </c>
      <c r="F61" t="str">
        <f t="shared" si="1"/>
        <v>UK-IFRS</v>
      </c>
      <c r="G61" t="s">
        <v>7849</v>
      </c>
      <c r="H61" s="149" t="s">
        <v>119</v>
      </c>
      <c r="I61" t="s">
        <v>119</v>
      </c>
      <c r="J61">
        <f t="shared" si="2"/>
        <v>2</v>
      </c>
      <c r="L61" t="s">
        <v>3403</v>
      </c>
      <c r="M61" t="str">
        <f>IF(COUNTIF('16 reserve entries'!M:M,'16 AJE data'!L61)&gt;0,"Y","N")</f>
        <v>Y</v>
      </c>
      <c r="O61" t="s">
        <v>12522</v>
      </c>
      <c r="P61" t="s">
        <v>32</v>
      </c>
      <c r="Q61" t="s">
        <v>7846</v>
      </c>
      <c r="R61" t="str">
        <f>IF(COUNTIF('16 reserve entries'!Q:Q,'16 AJE data'!O61)&gt;0,"Y","N")</f>
        <v>N</v>
      </c>
      <c r="S61" s="149" t="s">
        <v>32</v>
      </c>
      <c r="T61" t="s">
        <v>12523</v>
      </c>
      <c r="U61" t="str">
        <f>IF(COUNTIF('16 reserve bal'!D:D,'16 AJE data'!T61)&gt;0,"Y","N")</f>
        <v>N</v>
      </c>
      <c r="W61" t="s">
        <v>12524</v>
      </c>
      <c r="X61" t="s">
        <v>57</v>
      </c>
      <c r="Y61" t="s">
        <v>5284</v>
      </c>
    </row>
    <row r="62" spans="1:25" x14ac:dyDescent="0.25">
      <c r="A62" t="s">
        <v>32</v>
      </c>
      <c r="B62" t="s">
        <v>5337</v>
      </c>
      <c r="C62" t="s">
        <v>7850</v>
      </c>
      <c r="D62" t="s">
        <v>31</v>
      </c>
      <c r="E62" t="s">
        <v>12419</v>
      </c>
      <c r="F62" t="str">
        <f t="shared" si="1"/>
        <v>UK-IFRS</v>
      </c>
      <c r="G62" t="s">
        <v>7850</v>
      </c>
      <c r="H62" s="149" t="s">
        <v>233</v>
      </c>
      <c r="I62" t="s">
        <v>233</v>
      </c>
      <c r="J62">
        <f t="shared" si="2"/>
        <v>155</v>
      </c>
      <c r="L62" t="s">
        <v>7950</v>
      </c>
      <c r="M62" t="str">
        <f>IF(COUNTIF('16 reserve entries'!M:M,'16 AJE data'!L62)&gt;0,"Y","N")</f>
        <v>N</v>
      </c>
      <c r="O62" t="s">
        <v>12525</v>
      </c>
      <c r="P62" t="s">
        <v>32</v>
      </c>
      <c r="Q62" t="s">
        <v>7847</v>
      </c>
      <c r="R62" t="str">
        <f>IF(COUNTIF('16 reserve entries'!Q:Q,'16 AJE data'!O62)&gt;0,"Y","N")</f>
        <v>N</v>
      </c>
      <c r="S62" s="149" t="s">
        <v>32</v>
      </c>
      <c r="T62" t="s">
        <v>12526</v>
      </c>
      <c r="U62" t="str">
        <f>IF(COUNTIF('16 reserve bal'!D:D,'16 AJE data'!T62)&gt;0,"Y","N")</f>
        <v>N</v>
      </c>
      <c r="W62" t="s">
        <v>12527</v>
      </c>
      <c r="X62" t="s">
        <v>98</v>
      </c>
      <c r="Y62" t="s">
        <v>5284</v>
      </c>
    </row>
    <row r="63" spans="1:25" x14ac:dyDescent="0.25">
      <c r="A63" t="s">
        <v>32</v>
      </c>
      <c r="B63" t="s">
        <v>5337</v>
      </c>
      <c r="C63" t="s">
        <v>4177</v>
      </c>
      <c r="D63" t="s">
        <v>31</v>
      </c>
      <c r="E63" t="s">
        <v>12419</v>
      </c>
      <c r="F63" t="str">
        <f t="shared" si="1"/>
        <v>UK-IFRS</v>
      </c>
      <c r="G63" t="s">
        <v>4177</v>
      </c>
      <c r="H63" s="149" t="s">
        <v>210</v>
      </c>
      <c r="I63" t="s">
        <v>210</v>
      </c>
      <c r="J63">
        <f t="shared" si="2"/>
        <v>3</v>
      </c>
      <c r="L63" t="s">
        <v>7951</v>
      </c>
      <c r="M63" t="str">
        <f>IF(COUNTIF('16 reserve entries'!M:M,'16 AJE data'!L63)&gt;0,"Y","N")</f>
        <v>N</v>
      </c>
      <c r="O63" t="s">
        <v>12528</v>
      </c>
      <c r="P63" t="s">
        <v>32</v>
      </c>
      <c r="Q63" t="s">
        <v>7848</v>
      </c>
      <c r="R63" t="str">
        <f>IF(COUNTIF('16 reserve entries'!Q:Q,'16 AJE data'!O63)&gt;0,"Y","N")</f>
        <v>N</v>
      </c>
      <c r="S63" s="149" t="s">
        <v>32</v>
      </c>
      <c r="T63" t="s">
        <v>3352</v>
      </c>
      <c r="U63" t="str">
        <f>IF(COUNTIF('16 reserve bal'!D:D,'16 AJE data'!T63)&gt;0,"Y","N")</f>
        <v>Y</v>
      </c>
      <c r="W63" t="s">
        <v>12529</v>
      </c>
      <c r="X63" t="s">
        <v>98</v>
      </c>
      <c r="Y63" t="s">
        <v>7667</v>
      </c>
    </row>
    <row r="64" spans="1:25" x14ac:dyDescent="0.25">
      <c r="A64" t="s">
        <v>32</v>
      </c>
      <c r="B64" t="s">
        <v>5337</v>
      </c>
      <c r="C64" t="s">
        <v>4179</v>
      </c>
      <c r="D64" t="s">
        <v>31</v>
      </c>
      <c r="E64" t="s">
        <v>12419</v>
      </c>
      <c r="F64" t="str">
        <f t="shared" si="1"/>
        <v>UK-IFRS</v>
      </c>
      <c r="G64" t="s">
        <v>4179</v>
      </c>
      <c r="H64" s="149" t="s">
        <v>219</v>
      </c>
      <c r="I64" t="s">
        <v>219</v>
      </c>
      <c r="J64">
        <f t="shared" si="2"/>
        <v>3</v>
      </c>
      <c r="L64" t="s">
        <v>8177</v>
      </c>
      <c r="M64" t="str">
        <f>IF(COUNTIF('16 reserve entries'!M:M,'16 AJE data'!L64)&gt;0,"Y","N")</f>
        <v>N</v>
      </c>
      <c r="O64" t="s">
        <v>12530</v>
      </c>
      <c r="P64" t="s">
        <v>32</v>
      </c>
      <c r="Q64" t="s">
        <v>7849</v>
      </c>
      <c r="R64" t="str">
        <f>IF(COUNTIF('16 reserve entries'!Q:Q,'16 AJE data'!O64)&gt;0,"Y","N")</f>
        <v>N</v>
      </c>
      <c r="S64" s="149" t="s">
        <v>32</v>
      </c>
      <c r="T64" t="s">
        <v>3355</v>
      </c>
      <c r="U64" t="str">
        <f>IF(COUNTIF('16 reserve bal'!D:D,'16 AJE data'!T64)&gt;0,"Y","N")</f>
        <v>Y</v>
      </c>
      <c r="W64" t="s">
        <v>12531</v>
      </c>
      <c r="X64" t="s">
        <v>98</v>
      </c>
      <c r="Y64" t="s">
        <v>5315</v>
      </c>
    </row>
    <row r="65" spans="1:25" x14ac:dyDescent="0.25">
      <c r="A65" t="s">
        <v>32</v>
      </c>
      <c r="B65" t="s">
        <v>5337</v>
      </c>
      <c r="C65" t="s">
        <v>7851</v>
      </c>
      <c r="D65" t="s">
        <v>31</v>
      </c>
      <c r="E65" t="s">
        <v>12419</v>
      </c>
      <c r="F65" t="str">
        <f t="shared" si="1"/>
        <v>UK-IFRS</v>
      </c>
      <c r="G65" t="s">
        <v>7851</v>
      </c>
      <c r="H65" s="149" t="s">
        <v>217</v>
      </c>
      <c r="I65" t="s">
        <v>217</v>
      </c>
      <c r="J65">
        <f t="shared" si="2"/>
        <v>19</v>
      </c>
      <c r="L65" t="s">
        <v>7952</v>
      </c>
      <c r="M65" t="str">
        <f>IF(COUNTIF('16 reserve entries'!M:M,'16 AJE data'!L65)&gt;0,"Y","N")</f>
        <v>N</v>
      </c>
      <c r="O65" t="s">
        <v>12532</v>
      </c>
      <c r="P65" t="s">
        <v>32</v>
      </c>
      <c r="Q65" t="s">
        <v>7850</v>
      </c>
      <c r="R65" t="str">
        <f>IF(COUNTIF('16 reserve entries'!Q:Q,'16 AJE data'!O65)&gt;0,"Y","N")</f>
        <v>N</v>
      </c>
      <c r="S65" s="149" t="s">
        <v>32</v>
      </c>
      <c r="T65" t="s">
        <v>12533</v>
      </c>
      <c r="U65" t="str">
        <f>IF(COUNTIF('16 reserve bal'!D:D,'16 AJE data'!T65)&gt;0,"Y","N")</f>
        <v>N</v>
      </c>
      <c r="W65" t="s">
        <v>12534</v>
      </c>
      <c r="X65" t="s">
        <v>1464</v>
      </c>
      <c r="Y65" t="s">
        <v>5288</v>
      </c>
    </row>
    <row r="66" spans="1:25" x14ac:dyDescent="0.25">
      <c r="A66" t="s">
        <v>32</v>
      </c>
      <c r="B66" t="s">
        <v>5337</v>
      </c>
      <c r="C66" t="s">
        <v>7852</v>
      </c>
      <c r="D66" t="s">
        <v>31</v>
      </c>
      <c r="E66" t="s">
        <v>12419</v>
      </c>
      <c r="F66" t="str">
        <f t="shared" si="1"/>
        <v>UK-IFRS</v>
      </c>
      <c r="G66" t="s">
        <v>7852</v>
      </c>
      <c r="H66" s="149" t="s">
        <v>216</v>
      </c>
      <c r="I66" t="s">
        <v>216</v>
      </c>
      <c r="J66">
        <f t="shared" si="2"/>
        <v>19</v>
      </c>
      <c r="L66" t="s">
        <v>3409</v>
      </c>
      <c r="M66" t="str">
        <f>IF(COUNTIF('16 reserve entries'!M:M,'16 AJE data'!L66)&gt;0,"Y","N")</f>
        <v>Y</v>
      </c>
      <c r="O66" t="s">
        <v>6162</v>
      </c>
      <c r="P66" t="s">
        <v>32</v>
      </c>
      <c r="Q66" t="s">
        <v>4177</v>
      </c>
      <c r="R66" t="str">
        <f>IF(COUNTIF('16 reserve entries'!Q:Q,'16 AJE data'!O66)&gt;0,"Y","N")</f>
        <v>Y</v>
      </c>
      <c r="S66" s="149" t="s">
        <v>32</v>
      </c>
      <c r="T66" t="s">
        <v>12535</v>
      </c>
      <c r="U66" t="str">
        <f>IF(COUNTIF('16 reserve bal'!D:D,'16 AJE data'!T66)&gt;0,"Y","N")</f>
        <v>N</v>
      </c>
      <c r="W66" t="s">
        <v>12536</v>
      </c>
      <c r="X66" t="s">
        <v>1464</v>
      </c>
      <c r="Y66" t="s">
        <v>5332</v>
      </c>
    </row>
    <row r="67" spans="1:25" x14ac:dyDescent="0.25">
      <c r="A67" t="s">
        <v>32</v>
      </c>
      <c r="B67" t="s">
        <v>5337</v>
      </c>
      <c r="C67" t="s">
        <v>4181</v>
      </c>
      <c r="D67" t="s">
        <v>31</v>
      </c>
      <c r="E67" t="s">
        <v>12419</v>
      </c>
      <c r="F67" t="str">
        <f t="shared" si="1"/>
        <v>UK-IFRS</v>
      </c>
      <c r="G67" t="s">
        <v>4181</v>
      </c>
      <c r="H67" s="149" t="s">
        <v>144</v>
      </c>
      <c r="I67" t="s">
        <v>144</v>
      </c>
      <c r="J67">
        <f t="shared" si="2"/>
        <v>53</v>
      </c>
      <c r="L67" t="s">
        <v>7953</v>
      </c>
      <c r="M67" t="str">
        <f>IF(COUNTIF('16 reserve entries'!M:M,'16 AJE data'!L67)&gt;0,"Y","N")</f>
        <v>N</v>
      </c>
      <c r="O67" t="s">
        <v>6164</v>
      </c>
      <c r="P67" t="s">
        <v>32</v>
      </c>
      <c r="Q67" t="s">
        <v>4179</v>
      </c>
      <c r="R67" t="str">
        <f>IF(COUNTIF('16 reserve entries'!Q:Q,'16 AJE data'!O67)&gt;0,"Y","N")</f>
        <v>Y</v>
      </c>
      <c r="S67" s="149" t="s">
        <v>32</v>
      </c>
      <c r="T67" t="s">
        <v>3358</v>
      </c>
      <c r="U67" t="str">
        <f>IF(COUNTIF('16 reserve bal'!D:D,'16 AJE data'!T67)&gt;0,"Y","N")</f>
        <v>Y</v>
      </c>
      <c r="W67" t="s">
        <v>12537</v>
      </c>
      <c r="X67" t="s">
        <v>1464</v>
      </c>
      <c r="Y67" t="s">
        <v>5307</v>
      </c>
    </row>
    <row r="68" spans="1:25" x14ac:dyDescent="0.25">
      <c r="A68" t="s">
        <v>32</v>
      </c>
      <c r="B68" t="s">
        <v>5337</v>
      </c>
      <c r="C68" t="s">
        <v>4183</v>
      </c>
      <c r="D68" t="s">
        <v>31</v>
      </c>
      <c r="E68" t="s">
        <v>12419</v>
      </c>
      <c r="F68" t="str">
        <f t="shared" si="1"/>
        <v>UK-IFRS</v>
      </c>
      <c r="G68" t="s">
        <v>4183</v>
      </c>
      <c r="H68" s="149" t="s">
        <v>146</v>
      </c>
      <c r="I68" t="s">
        <v>146</v>
      </c>
      <c r="J68">
        <f t="shared" ref="J68:J91" si="3">COUNTIF(A:A,I68)</f>
        <v>3</v>
      </c>
      <c r="L68" t="s">
        <v>7954</v>
      </c>
      <c r="M68" t="str">
        <f>IF(COUNTIF('16 reserve entries'!M:M,'16 AJE data'!L68)&gt;0,"Y","N")</f>
        <v>N</v>
      </c>
      <c r="O68" t="s">
        <v>12538</v>
      </c>
      <c r="P68" t="s">
        <v>32</v>
      </c>
      <c r="Q68" t="s">
        <v>7851</v>
      </c>
      <c r="R68" t="str">
        <f>IF(COUNTIF('16 reserve entries'!Q:Q,'16 AJE data'!O68)&gt;0,"Y","N")</f>
        <v>N</v>
      </c>
      <c r="S68" s="149" t="s">
        <v>32</v>
      </c>
      <c r="T68" t="s">
        <v>3361</v>
      </c>
      <c r="U68" t="str">
        <f>IF(COUNTIF('16 reserve bal'!D:D,'16 AJE data'!T68)&gt;0,"Y","N")</f>
        <v>Y</v>
      </c>
      <c r="W68" t="s">
        <v>12539</v>
      </c>
      <c r="X68" t="s">
        <v>101</v>
      </c>
      <c r="Y68" t="s">
        <v>5284</v>
      </c>
    </row>
    <row r="69" spans="1:25" x14ac:dyDescent="0.25">
      <c r="A69" t="s">
        <v>32</v>
      </c>
      <c r="B69" t="s">
        <v>5337</v>
      </c>
      <c r="C69" t="s">
        <v>7853</v>
      </c>
      <c r="D69" t="s">
        <v>31</v>
      </c>
      <c r="E69" t="s">
        <v>12419</v>
      </c>
      <c r="F69" t="str">
        <f t="shared" ref="F69:F132" si="4">D69&amp;"-"&amp;E69</f>
        <v>UK-IFRS</v>
      </c>
      <c r="G69" t="s">
        <v>7853</v>
      </c>
      <c r="H69" s="149" t="s">
        <v>147</v>
      </c>
      <c r="I69" t="s">
        <v>147</v>
      </c>
      <c r="J69">
        <f t="shared" si="3"/>
        <v>3</v>
      </c>
      <c r="L69" t="s">
        <v>8424</v>
      </c>
      <c r="M69" t="str">
        <f>IF(COUNTIF('16 reserve entries'!M:M,'16 AJE data'!L69)&gt;0,"Y","N")</f>
        <v>N</v>
      </c>
      <c r="O69" t="s">
        <v>12540</v>
      </c>
      <c r="P69" t="s">
        <v>32</v>
      </c>
      <c r="Q69" t="s">
        <v>7852</v>
      </c>
      <c r="R69" t="str">
        <f>IF(COUNTIF('16 reserve entries'!Q:Q,'16 AJE data'!O69)&gt;0,"Y","N")</f>
        <v>N</v>
      </c>
      <c r="S69" s="149" t="s">
        <v>32</v>
      </c>
      <c r="T69" t="s">
        <v>12541</v>
      </c>
      <c r="U69" t="str">
        <f>IF(COUNTIF('16 reserve bal'!D:D,'16 AJE data'!T69)&gt;0,"Y","N")</f>
        <v>N</v>
      </c>
      <c r="W69" t="s">
        <v>12542</v>
      </c>
      <c r="X69" t="s">
        <v>101</v>
      </c>
      <c r="Y69" t="s">
        <v>7667</v>
      </c>
    </row>
    <row r="70" spans="1:25" x14ac:dyDescent="0.25">
      <c r="A70" t="s">
        <v>32</v>
      </c>
      <c r="B70" t="s">
        <v>5337</v>
      </c>
      <c r="C70" t="s">
        <v>7854</v>
      </c>
      <c r="D70" t="s">
        <v>31</v>
      </c>
      <c r="E70" t="s">
        <v>12419</v>
      </c>
      <c r="F70" t="str">
        <f t="shared" si="4"/>
        <v>UK-IFRS</v>
      </c>
      <c r="G70" t="s">
        <v>7854</v>
      </c>
      <c r="H70" s="149" t="s">
        <v>31</v>
      </c>
      <c r="I70" t="s">
        <v>31</v>
      </c>
      <c r="J70">
        <f t="shared" si="3"/>
        <v>2</v>
      </c>
      <c r="L70" t="s">
        <v>7901</v>
      </c>
      <c r="M70" t="str">
        <f>IF(COUNTIF('16 reserve entries'!M:M,'16 AJE data'!L70)&gt;0,"Y","N")</f>
        <v>N</v>
      </c>
      <c r="O70" t="s">
        <v>6166</v>
      </c>
      <c r="P70" t="s">
        <v>32</v>
      </c>
      <c r="Q70" t="s">
        <v>4181</v>
      </c>
      <c r="R70" t="str">
        <f>IF(COUNTIF('16 reserve entries'!Q:Q,'16 AJE data'!O70)&gt;0,"Y","N")</f>
        <v>Y</v>
      </c>
      <c r="S70" s="149" t="s">
        <v>32</v>
      </c>
      <c r="T70" t="s">
        <v>12543</v>
      </c>
      <c r="U70" t="str">
        <f>IF(COUNTIF('16 reserve bal'!D:D,'16 AJE data'!T70)&gt;0,"Y","N")</f>
        <v>N</v>
      </c>
      <c r="W70" t="s">
        <v>12544</v>
      </c>
      <c r="X70" t="s">
        <v>101</v>
      </c>
      <c r="Y70" t="s">
        <v>5315</v>
      </c>
    </row>
    <row r="71" spans="1:25" x14ac:dyDescent="0.25">
      <c r="A71" t="s">
        <v>32</v>
      </c>
      <c r="B71" t="s">
        <v>5337</v>
      </c>
      <c r="C71" t="s">
        <v>7855</v>
      </c>
      <c r="D71" t="s">
        <v>31</v>
      </c>
      <c r="E71" t="s">
        <v>12419</v>
      </c>
      <c r="F71" t="str">
        <f t="shared" si="4"/>
        <v>UK-IFRS</v>
      </c>
      <c r="G71" t="s">
        <v>7855</v>
      </c>
      <c r="H71" s="149" t="s">
        <v>176</v>
      </c>
      <c r="I71" t="s">
        <v>176</v>
      </c>
      <c r="J71">
        <f t="shared" si="3"/>
        <v>11</v>
      </c>
      <c r="L71" t="s">
        <v>7956</v>
      </c>
      <c r="M71" t="str">
        <f>IF(COUNTIF('16 reserve entries'!M:M,'16 AJE data'!L71)&gt;0,"Y","N")</f>
        <v>N</v>
      </c>
      <c r="O71" t="s">
        <v>6168</v>
      </c>
      <c r="P71" t="s">
        <v>32</v>
      </c>
      <c r="Q71" t="s">
        <v>4183</v>
      </c>
      <c r="R71" t="str">
        <f>IF(COUNTIF('16 reserve entries'!Q:Q,'16 AJE data'!O71)&gt;0,"Y","N")</f>
        <v>Y</v>
      </c>
      <c r="S71" s="149" t="s">
        <v>32</v>
      </c>
      <c r="T71" t="s">
        <v>12545</v>
      </c>
      <c r="U71" t="str">
        <f>IF(COUNTIF('16 reserve bal'!D:D,'16 AJE data'!T71)&gt;0,"Y","N")</f>
        <v>N</v>
      </c>
      <c r="W71" t="s">
        <v>12546</v>
      </c>
      <c r="X71" t="s">
        <v>104</v>
      </c>
      <c r="Y71" t="s">
        <v>5288</v>
      </c>
    </row>
    <row r="72" spans="1:25" x14ac:dyDescent="0.25">
      <c r="A72" t="s">
        <v>32</v>
      </c>
      <c r="B72" t="s">
        <v>5337</v>
      </c>
      <c r="C72" t="s">
        <v>8057</v>
      </c>
      <c r="D72" t="s">
        <v>31</v>
      </c>
      <c r="E72" t="s">
        <v>12419</v>
      </c>
      <c r="F72" t="str">
        <f t="shared" si="4"/>
        <v>UK-IFRS</v>
      </c>
      <c r="G72" t="s">
        <v>8057</v>
      </c>
      <c r="H72" s="149" t="s">
        <v>174</v>
      </c>
      <c r="I72" t="s">
        <v>174</v>
      </c>
      <c r="J72">
        <f t="shared" si="3"/>
        <v>20</v>
      </c>
      <c r="L72" t="s">
        <v>3411</v>
      </c>
      <c r="M72" t="str">
        <f>IF(COUNTIF('16 reserve entries'!M:M,'16 AJE data'!L72)&gt;0,"Y","N")</f>
        <v>Y</v>
      </c>
      <c r="O72" t="s">
        <v>12547</v>
      </c>
      <c r="P72" t="s">
        <v>32</v>
      </c>
      <c r="Q72" t="s">
        <v>7853</v>
      </c>
      <c r="R72" t="str">
        <f>IF(COUNTIF('16 reserve entries'!Q:Q,'16 AJE data'!O72)&gt;0,"Y","N")</f>
        <v>N</v>
      </c>
      <c r="S72" s="149" t="s">
        <v>32</v>
      </c>
      <c r="T72" t="s">
        <v>12548</v>
      </c>
      <c r="U72" t="str">
        <f>IF(COUNTIF('16 reserve bal'!D:D,'16 AJE data'!T72)&gt;0,"Y","N")</f>
        <v>N</v>
      </c>
      <c r="W72" t="s">
        <v>12549</v>
      </c>
      <c r="X72" t="s">
        <v>104</v>
      </c>
      <c r="Y72" t="s">
        <v>5304</v>
      </c>
    </row>
    <row r="73" spans="1:25" x14ac:dyDescent="0.25">
      <c r="A73" t="s">
        <v>32</v>
      </c>
      <c r="B73" t="s">
        <v>5337</v>
      </c>
      <c r="C73" t="s">
        <v>7856</v>
      </c>
      <c r="D73" t="s">
        <v>31</v>
      </c>
      <c r="E73" t="s">
        <v>12419</v>
      </c>
      <c r="F73" t="str">
        <f t="shared" si="4"/>
        <v>UK-IFRS</v>
      </c>
      <c r="G73" t="s">
        <v>7856</v>
      </c>
      <c r="H73" s="149" t="s">
        <v>184</v>
      </c>
      <c r="I73" t="s">
        <v>184</v>
      </c>
      <c r="J73">
        <f t="shared" si="3"/>
        <v>14</v>
      </c>
      <c r="L73" t="s">
        <v>7957</v>
      </c>
      <c r="M73" t="str">
        <f>IF(COUNTIF('16 reserve entries'!M:M,'16 AJE data'!L73)&gt;0,"Y","N")</f>
        <v>N</v>
      </c>
      <c r="O73" t="s">
        <v>12550</v>
      </c>
      <c r="P73" t="s">
        <v>32</v>
      </c>
      <c r="Q73" t="s">
        <v>7854</v>
      </c>
      <c r="R73" t="str">
        <f>IF(COUNTIF('16 reserve entries'!Q:Q,'16 AJE data'!O73)&gt;0,"Y","N")</f>
        <v>N</v>
      </c>
      <c r="S73" s="149" t="s">
        <v>32</v>
      </c>
      <c r="T73" t="s">
        <v>12551</v>
      </c>
      <c r="U73" t="str">
        <f>IF(COUNTIF('16 reserve bal'!D:D,'16 AJE data'!T73)&gt;0,"Y","N")</f>
        <v>N</v>
      </c>
      <c r="W73" t="s">
        <v>12552</v>
      </c>
      <c r="X73" t="s">
        <v>104</v>
      </c>
      <c r="Y73" t="s">
        <v>5332</v>
      </c>
    </row>
    <row r="74" spans="1:25" x14ac:dyDescent="0.25">
      <c r="A74" t="s">
        <v>32</v>
      </c>
      <c r="B74" t="s">
        <v>5337</v>
      </c>
      <c r="C74" t="s">
        <v>8058</v>
      </c>
      <c r="D74" t="s">
        <v>31</v>
      </c>
      <c r="E74" t="s">
        <v>12419</v>
      </c>
      <c r="F74" t="str">
        <f t="shared" si="4"/>
        <v>UK-IFRS</v>
      </c>
      <c r="G74" t="s">
        <v>8058</v>
      </c>
      <c r="H74" s="149" t="s">
        <v>161</v>
      </c>
      <c r="I74" t="s">
        <v>161</v>
      </c>
      <c r="J74">
        <f t="shared" si="3"/>
        <v>8</v>
      </c>
      <c r="L74" t="s">
        <v>8492</v>
      </c>
      <c r="M74" t="str">
        <f>IF(COUNTIF('16 reserve entries'!M:M,'16 AJE data'!L74)&gt;0,"Y","N")</f>
        <v>N</v>
      </c>
      <c r="O74" t="s">
        <v>12553</v>
      </c>
      <c r="P74" t="s">
        <v>32</v>
      </c>
      <c r="Q74" t="s">
        <v>7855</v>
      </c>
      <c r="R74" t="str">
        <f>IF(COUNTIF('16 reserve entries'!Q:Q,'16 AJE data'!O74)&gt;0,"Y","N")</f>
        <v>N</v>
      </c>
      <c r="S74" s="149" t="s">
        <v>32</v>
      </c>
      <c r="T74" t="s">
        <v>12554</v>
      </c>
      <c r="U74" t="str">
        <f>IF(COUNTIF('16 reserve bal'!D:D,'16 AJE data'!T74)&gt;0,"Y","N")</f>
        <v>N</v>
      </c>
      <c r="W74" t="s">
        <v>12555</v>
      </c>
      <c r="X74" t="s">
        <v>104</v>
      </c>
      <c r="Y74" t="s">
        <v>5307</v>
      </c>
    </row>
    <row r="75" spans="1:25" x14ac:dyDescent="0.25">
      <c r="A75" t="s">
        <v>32</v>
      </c>
      <c r="B75" t="s">
        <v>5337</v>
      </c>
      <c r="C75" t="s">
        <v>7857</v>
      </c>
      <c r="D75" t="s">
        <v>31</v>
      </c>
      <c r="E75" t="s">
        <v>12419</v>
      </c>
      <c r="F75" t="str">
        <f t="shared" si="4"/>
        <v>UK-IFRS</v>
      </c>
      <c r="G75" t="s">
        <v>7857</v>
      </c>
      <c r="H75" s="149" t="s">
        <v>182</v>
      </c>
      <c r="I75" t="s">
        <v>182</v>
      </c>
      <c r="J75">
        <f t="shared" si="3"/>
        <v>19</v>
      </c>
      <c r="L75" t="s">
        <v>3413</v>
      </c>
      <c r="M75" t="str">
        <f>IF(COUNTIF('16 reserve entries'!M:M,'16 AJE data'!L75)&gt;0,"Y","N")</f>
        <v>Y</v>
      </c>
      <c r="O75" t="s">
        <v>12556</v>
      </c>
      <c r="P75" t="s">
        <v>32</v>
      </c>
      <c r="Q75" t="s">
        <v>8057</v>
      </c>
      <c r="R75" t="str">
        <f>IF(COUNTIF('16 reserve entries'!Q:Q,'16 AJE data'!O75)&gt;0,"Y","N")</f>
        <v>N</v>
      </c>
      <c r="S75" s="149" t="s">
        <v>32</v>
      </c>
      <c r="T75" t="s">
        <v>12557</v>
      </c>
      <c r="U75" t="str">
        <f>IF(COUNTIF('16 reserve bal'!D:D,'16 AJE data'!T75)&gt;0,"Y","N")</f>
        <v>N</v>
      </c>
      <c r="W75" t="s">
        <v>12558</v>
      </c>
      <c r="X75" t="s">
        <v>106</v>
      </c>
      <c r="Y75" t="s">
        <v>5284</v>
      </c>
    </row>
    <row r="76" spans="1:25" x14ac:dyDescent="0.25">
      <c r="A76" t="s">
        <v>32</v>
      </c>
      <c r="B76" t="s">
        <v>5337</v>
      </c>
      <c r="C76" t="s">
        <v>7858</v>
      </c>
      <c r="D76" t="s">
        <v>31</v>
      </c>
      <c r="E76" t="s">
        <v>12419</v>
      </c>
      <c r="F76" t="str">
        <f t="shared" si="4"/>
        <v>UK-IFRS</v>
      </c>
      <c r="G76" t="s">
        <v>7858</v>
      </c>
      <c r="H76" s="149" t="s">
        <v>191</v>
      </c>
      <c r="I76" t="s">
        <v>191</v>
      </c>
      <c r="J76">
        <f t="shared" si="3"/>
        <v>3</v>
      </c>
      <c r="L76" t="s">
        <v>8000</v>
      </c>
      <c r="M76" t="str">
        <f>IF(COUNTIF('16 reserve entries'!M:M,'16 AJE data'!L76)&gt;0,"Y","N")</f>
        <v>N</v>
      </c>
      <c r="O76" t="s">
        <v>12559</v>
      </c>
      <c r="P76" t="s">
        <v>32</v>
      </c>
      <c r="Q76" t="s">
        <v>7856</v>
      </c>
      <c r="R76" t="str">
        <f>IF(COUNTIF('16 reserve entries'!Q:Q,'16 AJE data'!O76)&gt;0,"Y","N")</f>
        <v>N</v>
      </c>
      <c r="S76" s="149" t="s">
        <v>32</v>
      </c>
      <c r="T76" t="s">
        <v>12560</v>
      </c>
      <c r="U76" t="str">
        <f>IF(COUNTIF('16 reserve bal'!D:D,'16 AJE data'!T76)&gt;0,"Y","N")</f>
        <v>N</v>
      </c>
      <c r="W76" t="s">
        <v>12561</v>
      </c>
      <c r="X76" t="s">
        <v>166</v>
      </c>
      <c r="Y76" t="s">
        <v>5288</v>
      </c>
    </row>
    <row r="77" spans="1:25" x14ac:dyDescent="0.25">
      <c r="A77" t="s">
        <v>32</v>
      </c>
      <c r="B77" t="s">
        <v>5337</v>
      </c>
      <c r="C77" t="s">
        <v>7859</v>
      </c>
      <c r="D77" t="s">
        <v>31</v>
      </c>
      <c r="E77" t="s">
        <v>12419</v>
      </c>
      <c r="F77" t="str">
        <f t="shared" si="4"/>
        <v>UK-IFRS</v>
      </c>
      <c r="G77" t="s">
        <v>7859</v>
      </c>
      <c r="H77" s="149" t="s">
        <v>157</v>
      </c>
      <c r="I77" t="s">
        <v>157</v>
      </c>
      <c r="J77">
        <f t="shared" si="3"/>
        <v>40</v>
      </c>
      <c r="L77" t="s">
        <v>8178</v>
      </c>
      <c r="M77" t="str">
        <f>IF(COUNTIF('16 reserve entries'!M:M,'16 AJE data'!L77)&gt;0,"Y","N")</f>
        <v>N</v>
      </c>
      <c r="O77" t="s">
        <v>12562</v>
      </c>
      <c r="P77" t="s">
        <v>32</v>
      </c>
      <c r="Q77" t="s">
        <v>8058</v>
      </c>
      <c r="R77" t="str">
        <f>IF(COUNTIF('16 reserve entries'!Q:Q,'16 AJE data'!O77)&gt;0,"Y","N")</f>
        <v>N</v>
      </c>
      <c r="S77" s="149" t="s">
        <v>32</v>
      </c>
      <c r="T77" t="s">
        <v>12563</v>
      </c>
      <c r="U77" t="str">
        <f>IF(COUNTIF('16 reserve bal'!D:D,'16 AJE data'!T77)&gt;0,"Y","N")</f>
        <v>N</v>
      </c>
      <c r="W77" t="s">
        <v>12564</v>
      </c>
      <c r="X77" t="s">
        <v>167</v>
      </c>
      <c r="Y77" t="s">
        <v>5288</v>
      </c>
    </row>
    <row r="78" spans="1:25" x14ac:dyDescent="0.25">
      <c r="A78" t="s">
        <v>32</v>
      </c>
      <c r="B78" t="s">
        <v>5337</v>
      </c>
      <c r="C78" t="s">
        <v>7860</v>
      </c>
      <c r="D78" t="s">
        <v>31</v>
      </c>
      <c r="E78" t="s">
        <v>12419</v>
      </c>
      <c r="F78" t="str">
        <f t="shared" si="4"/>
        <v>UK-IFRS</v>
      </c>
      <c r="G78" t="s">
        <v>7860</v>
      </c>
      <c r="H78" s="149" t="s">
        <v>159</v>
      </c>
      <c r="I78" t="s">
        <v>159</v>
      </c>
      <c r="J78">
        <f t="shared" si="3"/>
        <v>34</v>
      </c>
      <c r="L78" t="s">
        <v>8049</v>
      </c>
      <c r="M78" t="str">
        <f>IF(COUNTIF('16 reserve entries'!M:M,'16 AJE data'!L78)&gt;0,"Y","N")</f>
        <v>N</v>
      </c>
      <c r="O78" t="s">
        <v>12565</v>
      </c>
      <c r="P78" t="s">
        <v>32</v>
      </c>
      <c r="Q78" t="s">
        <v>7857</v>
      </c>
      <c r="R78" t="str">
        <f>IF(COUNTIF('16 reserve entries'!Q:Q,'16 AJE data'!O78)&gt;0,"Y","N")</f>
        <v>N</v>
      </c>
      <c r="S78" s="149" t="s">
        <v>32</v>
      </c>
      <c r="T78" t="s">
        <v>12566</v>
      </c>
      <c r="U78" t="str">
        <f>IF(COUNTIF('16 reserve bal'!D:D,'16 AJE data'!T78)&gt;0,"Y","N")</f>
        <v>N</v>
      </c>
      <c r="W78" t="s">
        <v>12567</v>
      </c>
      <c r="X78" t="s">
        <v>168</v>
      </c>
      <c r="Y78" t="s">
        <v>5288</v>
      </c>
    </row>
    <row r="79" spans="1:25" x14ac:dyDescent="0.25">
      <c r="A79" t="s">
        <v>32</v>
      </c>
      <c r="B79" t="s">
        <v>5337</v>
      </c>
      <c r="C79" t="s">
        <v>4185</v>
      </c>
      <c r="D79" t="s">
        <v>31</v>
      </c>
      <c r="E79" t="s">
        <v>12419</v>
      </c>
      <c r="F79" t="str">
        <f t="shared" si="4"/>
        <v>UK-IFRS</v>
      </c>
      <c r="G79" t="s">
        <v>4185</v>
      </c>
      <c r="H79" s="149" t="s">
        <v>155</v>
      </c>
      <c r="I79" t="s">
        <v>155</v>
      </c>
      <c r="J79">
        <f t="shared" si="3"/>
        <v>30</v>
      </c>
      <c r="L79" t="s">
        <v>3415</v>
      </c>
      <c r="M79" t="str">
        <f>IF(COUNTIF('16 reserve entries'!M:M,'16 AJE data'!L79)&gt;0,"Y","N")</f>
        <v>Y</v>
      </c>
      <c r="O79" t="s">
        <v>12568</v>
      </c>
      <c r="P79" t="s">
        <v>32</v>
      </c>
      <c r="Q79" t="s">
        <v>7858</v>
      </c>
      <c r="R79" t="str">
        <f>IF(COUNTIF('16 reserve entries'!Q:Q,'16 AJE data'!O79)&gt;0,"Y","N")</f>
        <v>N</v>
      </c>
      <c r="S79" s="149" t="s">
        <v>32</v>
      </c>
      <c r="T79" t="s">
        <v>3364</v>
      </c>
      <c r="U79" t="str">
        <f>IF(COUNTIF('16 reserve bal'!D:D,'16 AJE data'!T79)&gt;0,"Y","N")</f>
        <v>Y</v>
      </c>
      <c r="W79" t="s">
        <v>12569</v>
      </c>
      <c r="X79" t="s">
        <v>170</v>
      </c>
      <c r="Y79" t="s">
        <v>5288</v>
      </c>
    </row>
    <row r="80" spans="1:25" x14ac:dyDescent="0.25">
      <c r="A80" t="s">
        <v>32</v>
      </c>
      <c r="B80" t="s">
        <v>5337</v>
      </c>
      <c r="C80" t="s">
        <v>7861</v>
      </c>
      <c r="D80" t="s">
        <v>31</v>
      </c>
      <c r="E80" t="s">
        <v>12419</v>
      </c>
      <c r="F80" t="str">
        <f t="shared" si="4"/>
        <v>UK-IFRS</v>
      </c>
      <c r="G80" t="s">
        <v>7861</v>
      </c>
      <c r="H80" s="149" t="s">
        <v>151</v>
      </c>
      <c r="I80" t="s">
        <v>151</v>
      </c>
      <c r="J80">
        <f t="shared" si="3"/>
        <v>39</v>
      </c>
      <c r="L80" t="s">
        <v>3418</v>
      </c>
      <c r="M80" t="str">
        <f>IF(COUNTIF('16 reserve entries'!M:M,'16 AJE data'!L80)&gt;0,"Y","N")</f>
        <v>Y</v>
      </c>
      <c r="O80" t="s">
        <v>12570</v>
      </c>
      <c r="P80" t="s">
        <v>32</v>
      </c>
      <c r="Q80" t="s">
        <v>7859</v>
      </c>
      <c r="R80" t="str">
        <f>IF(COUNTIF('16 reserve entries'!Q:Q,'16 AJE data'!O80)&gt;0,"Y","N")</f>
        <v>N</v>
      </c>
      <c r="S80" s="149" t="s">
        <v>32</v>
      </c>
      <c r="T80" t="s">
        <v>12571</v>
      </c>
      <c r="U80" t="str">
        <f>IF(COUNTIF('16 reserve bal'!D:D,'16 AJE data'!T80)&gt;0,"Y","N")</f>
        <v>N</v>
      </c>
      <c r="W80" t="s">
        <v>12572</v>
      </c>
      <c r="X80" t="s">
        <v>189</v>
      </c>
      <c r="Y80" t="s">
        <v>5288</v>
      </c>
    </row>
    <row r="81" spans="1:25" x14ac:dyDescent="0.25">
      <c r="A81" t="s">
        <v>32</v>
      </c>
      <c r="B81" t="s">
        <v>5337</v>
      </c>
      <c r="C81" t="s">
        <v>4187</v>
      </c>
      <c r="D81" t="s">
        <v>31</v>
      </c>
      <c r="E81" t="s">
        <v>12419</v>
      </c>
      <c r="F81" t="str">
        <f t="shared" si="4"/>
        <v>UK-IFRS</v>
      </c>
      <c r="G81" t="s">
        <v>4187</v>
      </c>
      <c r="H81" s="149" t="s">
        <v>122</v>
      </c>
      <c r="I81" t="s">
        <v>122</v>
      </c>
      <c r="J81">
        <f t="shared" si="3"/>
        <v>21</v>
      </c>
      <c r="L81" t="s">
        <v>3420</v>
      </c>
      <c r="M81" t="str">
        <f>IF(COUNTIF('16 reserve entries'!M:M,'16 AJE data'!L81)&gt;0,"Y","N")</f>
        <v>Y</v>
      </c>
      <c r="O81" t="s">
        <v>12573</v>
      </c>
      <c r="P81" t="s">
        <v>32</v>
      </c>
      <c r="Q81" t="s">
        <v>7860</v>
      </c>
      <c r="R81" t="str">
        <f>IF(COUNTIF('16 reserve entries'!Q:Q,'16 AJE data'!O81)&gt;0,"Y","N")</f>
        <v>N</v>
      </c>
      <c r="S81" s="149" t="s">
        <v>32</v>
      </c>
      <c r="T81" t="s">
        <v>3367</v>
      </c>
      <c r="U81" t="str">
        <f>IF(COUNTIF('16 reserve bal'!D:D,'16 AJE data'!T81)&gt;0,"Y","N")</f>
        <v>Y</v>
      </c>
      <c r="W81" t="s">
        <v>12574</v>
      </c>
      <c r="X81" t="s">
        <v>186</v>
      </c>
      <c r="Y81" t="s">
        <v>5288</v>
      </c>
    </row>
    <row r="82" spans="1:25" x14ac:dyDescent="0.25">
      <c r="A82" t="s">
        <v>32</v>
      </c>
      <c r="B82" t="s">
        <v>5337</v>
      </c>
      <c r="C82" t="s">
        <v>7862</v>
      </c>
      <c r="D82" t="s">
        <v>31</v>
      </c>
      <c r="E82" t="s">
        <v>12419</v>
      </c>
      <c r="F82" t="str">
        <f t="shared" si="4"/>
        <v>UK-IFRS</v>
      </c>
      <c r="G82" t="s">
        <v>7862</v>
      </c>
      <c r="H82" s="149" t="s">
        <v>125</v>
      </c>
      <c r="I82" t="s">
        <v>125</v>
      </c>
      <c r="J82">
        <f t="shared" si="3"/>
        <v>529</v>
      </c>
      <c r="L82" t="s">
        <v>3424</v>
      </c>
      <c r="M82" t="str">
        <f>IF(COUNTIF('16 reserve entries'!M:M,'16 AJE data'!L82)&gt;0,"Y","N")</f>
        <v>Y</v>
      </c>
      <c r="O82" t="s">
        <v>6170</v>
      </c>
      <c r="P82" t="s">
        <v>32</v>
      </c>
      <c r="Q82" t="s">
        <v>4185</v>
      </c>
      <c r="R82" t="str">
        <f>IF(COUNTIF('16 reserve entries'!Q:Q,'16 AJE data'!O82)&gt;0,"Y","N")</f>
        <v>Y</v>
      </c>
      <c r="S82" s="149" t="s">
        <v>32</v>
      </c>
      <c r="T82" t="s">
        <v>12575</v>
      </c>
      <c r="U82" t="str">
        <f>IF(COUNTIF('16 reserve bal'!D:D,'16 AJE data'!T82)&gt;0,"Y","N")</f>
        <v>N</v>
      </c>
      <c r="W82" t="s">
        <v>12576</v>
      </c>
      <c r="X82" t="s">
        <v>195</v>
      </c>
      <c r="Y82" t="s">
        <v>5288</v>
      </c>
    </row>
    <row r="83" spans="1:25" x14ac:dyDescent="0.25">
      <c r="A83" t="s">
        <v>32</v>
      </c>
      <c r="B83" t="s">
        <v>5337</v>
      </c>
      <c r="C83" t="s">
        <v>4189</v>
      </c>
      <c r="D83" t="s">
        <v>31</v>
      </c>
      <c r="E83" t="s">
        <v>12419</v>
      </c>
      <c r="F83" t="str">
        <f t="shared" si="4"/>
        <v>UK-IFRS</v>
      </c>
      <c r="G83" t="s">
        <v>4189</v>
      </c>
      <c r="H83" s="149" t="s">
        <v>128</v>
      </c>
      <c r="I83" t="s">
        <v>128</v>
      </c>
      <c r="J83">
        <f t="shared" si="3"/>
        <v>44</v>
      </c>
      <c r="L83" t="s">
        <v>3439</v>
      </c>
      <c r="M83" t="str">
        <f>IF(COUNTIF('16 reserve entries'!M:M,'16 AJE data'!L83)&gt;0,"Y","N")</f>
        <v>Y</v>
      </c>
      <c r="O83" t="s">
        <v>12577</v>
      </c>
      <c r="P83" t="s">
        <v>32</v>
      </c>
      <c r="Q83" t="s">
        <v>7861</v>
      </c>
      <c r="R83" t="str">
        <f>IF(COUNTIF('16 reserve entries'!Q:Q,'16 AJE data'!O83)&gt;0,"Y","N")</f>
        <v>N</v>
      </c>
      <c r="S83" s="149" t="s">
        <v>32</v>
      </c>
      <c r="T83" t="s">
        <v>3370</v>
      </c>
      <c r="U83" t="str">
        <f>IF(COUNTIF('16 reserve bal'!D:D,'16 AJE data'!T83)&gt;0,"Y","N")</f>
        <v>Y</v>
      </c>
      <c r="W83" t="s">
        <v>12578</v>
      </c>
      <c r="X83" t="s">
        <v>1593</v>
      </c>
      <c r="Y83" t="s">
        <v>5288</v>
      </c>
    </row>
    <row r="84" spans="1:25" x14ac:dyDescent="0.25">
      <c r="A84" t="s">
        <v>32</v>
      </c>
      <c r="B84" t="s">
        <v>5337</v>
      </c>
      <c r="C84" t="s">
        <v>4191</v>
      </c>
      <c r="D84" t="s">
        <v>31</v>
      </c>
      <c r="E84" t="s">
        <v>12419</v>
      </c>
      <c r="F84" t="str">
        <f t="shared" si="4"/>
        <v>UK-IFRS</v>
      </c>
      <c r="G84" t="s">
        <v>4191</v>
      </c>
      <c r="H84" s="149" t="s">
        <v>221</v>
      </c>
      <c r="I84" t="s">
        <v>221</v>
      </c>
      <c r="J84">
        <f t="shared" si="3"/>
        <v>4</v>
      </c>
      <c r="L84" t="s">
        <v>8033</v>
      </c>
      <c r="M84" t="str">
        <f>IF(COUNTIF('16 reserve entries'!M:M,'16 AJE data'!L84)&gt;0,"Y","N")</f>
        <v>N</v>
      </c>
      <c r="O84" t="s">
        <v>6172</v>
      </c>
      <c r="P84" t="s">
        <v>32</v>
      </c>
      <c r="Q84" t="s">
        <v>4187</v>
      </c>
      <c r="R84" t="str">
        <f>IF(COUNTIF('16 reserve entries'!Q:Q,'16 AJE data'!O84)&gt;0,"Y","N")</f>
        <v>Y</v>
      </c>
      <c r="S84" s="149" t="s">
        <v>32</v>
      </c>
      <c r="T84" t="s">
        <v>3373</v>
      </c>
      <c r="U84" t="str">
        <f>IF(COUNTIF('16 reserve bal'!D:D,'16 AJE data'!T84)&gt;0,"Y","N")</f>
        <v>Y</v>
      </c>
      <c r="W84" t="s">
        <v>12579</v>
      </c>
      <c r="X84" t="s">
        <v>1608</v>
      </c>
      <c r="Y84" t="s">
        <v>5288</v>
      </c>
    </row>
    <row r="85" spans="1:25" x14ac:dyDescent="0.25">
      <c r="A85" t="s">
        <v>32</v>
      </c>
      <c r="B85" t="s">
        <v>5337</v>
      </c>
      <c r="C85" t="s">
        <v>4193</v>
      </c>
      <c r="D85" t="s">
        <v>31</v>
      </c>
      <c r="E85" t="s">
        <v>12419</v>
      </c>
      <c r="F85" t="str">
        <f t="shared" si="4"/>
        <v>UK-IFRS</v>
      </c>
      <c r="G85" t="s">
        <v>4193</v>
      </c>
      <c r="H85" s="149" t="s">
        <v>130</v>
      </c>
      <c r="I85" t="s">
        <v>130</v>
      </c>
      <c r="J85">
        <f t="shared" si="3"/>
        <v>57</v>
      </c>
      <c r="L85" t="s">
        <v>8005</v>
      </c>
      <c r="M85" t="str">
        <f>IF(COUNTIF('16 reserve entries'!M:M,'16 AJE data'!L85)&gt;0,"Y","N")</f>
        <v>N</v>
      </c>
      <c r="O85" t="s">
        <v>12580</v>
      </c>
      <c r="P85" t="s">
        <v>32</v>
      </c>
      <c r="Q85" t="s">
        <v>7862</v>
      </c>
      <c r="R85" t="str">
        <f>IF(COUNTIF('16 reserve entries'!Q:Q,'16 AJE data'!O85)&gt;0,"Y","N")</f>
        <v>N</v>
      </c>
      <c r="S85" s="149" t="s">
        <v>32</v>
      </c>
      <c r="T85" t="s">
        <v>3376</v>
      </c>
      <c r="U85" t="str">
        <f>IF(COUNTIF('16 reserve bal'!D:D,'16 AJE data'!T85)&gt;0,"Y","N")</f>
        <v>Y</v>
      </c>
      <c r="W85" t="s">
        <v>12581</v>
      </c>
      <c r="X85" t="s">
        <v>199</v>
      </c>
      <c r="Y85" t="s">
        <v>5288</v>
      </c>
    </row>
    <row r="86" spans="1:25" x14ac:dyDescent="0.25">
      <c r="A86" t="s">
        <v>32</v>
      </c>
      <c r="B86" t="s">
        <v>5337</v>
      </c>
      <c r="C86" t="s">
        <v>7863</v>
      </c>
      <c r="D86" t="s">
        <v>31</v>
      </c>
      <c r="E86" t="s">
        <v>12419</v>
      </c>
      <c r="F86" t="str">
        <f t="shared" si="4"/>
        <v>UK-IFRS</v>
      </c>
      <c r="G86" t="s">
        <v>7863</v>
      </c>
      <c r="H86" s="149" t="s">
        <v>132</v>
      </c>
      <c r="I86" t="s">
        <v>132</v>
      </c>
      <c r="J86">
        <f t="shared" si="3"/>
        <v>393</v>
      </c>
      <c r="L86" t="s">
        <v>8493</v>
      </c>
      <c r="M86" t="str">
        <f>IF(COUNTIF('16 reserve entries'!M:M,'16 AJE data'!L86)&gt;0,"Y","N")</f>
        <v>N</v>
      </c>
      <c r="O86" t="s">
        <v>6174</v>
      </c>
      <c r="P86" t="s">
        <v>32</v>
      </c>
      <c r="Q86" t="s">
        <v>4189</v>
      </c>
      <c r="R86" t="str">
        <f>IF(COUNTIF('16 reserve entries'!Q:Q,'16 AJE data'!O86)&gt;0,"Y","N")</f>
        <v>Y</v>
      </c>
      <c r="S86" s="149" t="s">
        <v>32</v>
      </c>
      <c r="T86" t="s">
        <v>12582</v>
      </c>
      <c r="U86" t="str">
        <f>IF(COUNTIF('16 reserve bal'!D:D,'16 AJE data'!T86)&gt;0,"Y","N")</f>
        <v>N</v>
      </c>
      <c r="W86" t="s">
        <v>12583</v>
      </c>
      <c r="X86" t="s">
        <v>112</v>
      </c>
      <c r="Y86" t="s">
        <v>5284</v>
      </c>
    </row>
    <row r="87" spans="1:25" x14ac:dyDescent="0.25">
      <c r="A87" t="s">
        <v>32</v>
      </c>
      <c r="B87" t="s">
        <v>5337</v>
      </c>
      <c r="C87" t="s">
        <v>8059</v>
      </c>
      <c r="D87" t="s">
        <v>31</v>
      </c>
      <c r="E87" t="s">
        <v>12419</v>
      </c>
      <c r="F87" t="str">
        <f t="shared" si="4"/>
        <v>UK-IFRS</v>
      </c>
      <c r="G87" t="s">
        <v>8059</v>
      </c>
      <c r="H87" s="149" t="s">
        <v>153</v>
      </c>
      <c r="I87" t="s">
        <v>153</v>
      </c>
      <c r="J87">
        <f t="shared" si="3"/>
        <v>8</v>
      </c>
      <c r="L87" t="s">
        <v>8007</v>
      </c>
      <c r="M87" t="str">
        <f>IF(COUNTIF('16 reserve entries'!M:M,'16 AJE data'!L87)&gt;0,"Y","N")</f>
        <v>N</v>
      </c>
      <c r="O87" t="s">
        <v>6176</v>
      </c>
      <c r="P87" t="s">
        <v>32</v>
      </c>
      <c r="Q87" t="s">
        <v>4191</v>
      </c>
      <c r="R87" t="str">
        <f>IF(COUNTIF('16 reserve entries'!Q:Q,'16 AJE data'!O87)&gt;0,"Y","N")</f>
        <v>Y</v>
      </c>
      <c r="S87" s="149" t="s">
        <v>32</v>
      </c>
      <c r="T87" t="s">
        <v>12584</v>
      </c>
      <c r="U87" t="str">
        <f>IF(COUNTIF('16 reserve bal'!D:D,'16 AJE data'!T87)&gt;0,"Y","N")</f>
        <v>N</v>
      </c>
      <c r="W87" t="s">
        <v>12585</v>
      </c>
      <c r="X87" t="s">
        <v>116</v>
      </c>
      <c r="Y87" t="s">
        <v>5284</v>
      </c>
    </row>
    <row r="88" spans="1:25" x14ac:dyDescent="0.25">
      <c r="A88" t="s">
        <v>32</v>
      </c>
      <c r="B88" t="s">
        <v>5337</v>
      </c>
      <c r="C88" t="s">
        <v>8060</v>
      </c>
      <c r="D88" t="s">
        <v>31</v>
      </c>
      <c r="E88" t="s">
        <v>12419</v>
      </c>
      <c r="F88" t="str">
        <f t="shared" si="4"/>
        <v>UK-IFRS</v>
      </c>
      <c r="G88" t="s">
        <v>8060</v>
      </c>
      <c r="H88" s="149" t="s">
        <v>180</v>
      </c>
      <c r="I88" t="s">
        <v>180</v>
      </c>
      <c r="J88">
        <f t="shared" si="3"/>
        <v>3</v>
      </c>
      <c r="L88" t="s">
        <v>8508</v>
      </c>
      <c r="M88" t="str">
        <f>IF(COUNTIF('16 reserve entries'!M:M,'16 AJE data'!L88)&gt;0,"Y","N")</f>
        <v>N</v>
      </c>
      <c r="O88" t="s">
        <v>6178</v>
      </c>
      <c r="P88" t="s">
        <v>32</v>
      </c>
      <c r="Q88" t="s">
        <v>4193</v>
      </c>
      <c r="R88" t="str">
        <f>IF(COUNTIF('16 reserve entries'!Q:Q,'16 AJE data'!O88)&gt;0,"Y","N")</f>
        <v>Y</v>
      </c>
      <c r="S88" s="149" t="s">
        <v>32</v>
      </c>
      <c r="T88" t="s">
        <v>12586</v>
      </c>
      <c r="U88" t="str">
        <f>IF(COUNTIF('16 reserve bal'!D:D,'16 AJE data'!T88)&gt;0,"Y","N")</f>
        <v>N</v>
      </c>
      <c r="W88" t="s">
        <v>12587</v>
      </c>
      <c r="X88" t="s">
        <v>178</v>
      </c>
      <c r="Y88" t="s">
        <v>5288</v>
      </c>
    </row>
    <row r="89" spans="1:25" x14ac:dyDescent="0.25">
      <c r="A89" t="s">
        <v>32</v>
      </c>
      <c r="B89" t="s">
        <v>5337</v>
      </c>
      <c r="C89" t="s">
        <v>8061</v>
      </c>
      <c r="D89" t="s">
        <v>31</v>
      </c>
      <c r="E89" t="s">
        <v>12419</v>
      </c>
      <c r="F89" t="str">
        <f t="shared" si="4"/>
        <v>UK-IFRS</v>
      </c>
      <c r="G89" t="s">
        <v>8061</v>
      </c>
      <c r="H89" s="149" t="s">
        <v>134</v>
      </c>
      <c r="I89" t="s">
        <v>134</v>
      </c>
      <c r="J89">
        <f t="shared" si="3"/>
        <v>10</v>
      </c>
      <c r="L89" t="s">
        <v>8509</v>
      </c>
      <c r="M89" t="str">
        <f>IF(COUNTIF('16 reserve entries'!M:M,'16 AJE data'!L89)&gt;0,"Y","N")</f>
        <v>N</v>
      </c>
      <c r="O89" t="s">
        <v>12588</v>
      </c>
      <c r="P89" t="s">
        <v>32</v>
      </c>
      <c r="Q89" t="s">
        <v>7863</v>
      </c>
      <c r="R89" t="str">
        <f>IF(COUNTIF('16 reserve entries'!Q:Q,'16 AJE data'!O89)&gt;0,"Y","N")</f>
        <v>N</v>
      </c>
      <c r="S89" s="149" t="s">
        <v>32</v>
      </c>
      <c r="T89" t="s">
        <v>12589</v>
      </c>
      <c r="U89" t="str">
        <f>IF(COUNTIF('16 reserve bal'!D:D,'16 AJE data'!T89)&gt;0,"Y","N")</f>
        <v>N</v>
      </c>
      <c r="W89" t="s">
        <v>12590</v>
      </c>
      <c r="X89" t="s">
        <v>214</v>
      </c>
      <c r="Y89" t="s">
        <v>5288</v>
      </c>
    </row>
    <row r="90" spans="1:25" x14ac:dyDescent="0.25">
      <c r="A90" t="s">
        <v>32</v>
      </c>
      <c r="B90" t="s">
        <v>5337</v>
      </c>
      <c r="C90" t="s">
        <v>8062</v>
      </c>
      <c r="D90" t="s">
        <v>31</v>
      </c>
      <c r="E90" t="s">
        <v>12419</v>
      </c>
      <c r="F90" t="str">
        <f t="shared" si="4"/>
        <v>UK-IFRS</v>
      </c>
      <c r="G90" t="s">
        <v>8062</v>
      </c>
      <c r="H90" s="149" t="s">
        <v>137</v>
      </c>
      <c r="I90" t="s">
        <v>137</v>
      </c>
      <c r="J90">
        <f t="shared" si="3"/>
        <v>524</v>
      </c>
      <c r="L90" t="s">
        <v>8510</v>
      </c>
      <c r="M90" t="str">
        <f>IF(COUNTIF('16 reserve entries'!M:M,'16 AJE data'!L90)&gt;0,"Y","N")</f>
        <v>N</v>
      </c>
      <c r="O90" t="s">
        <v>12591</v>
      </c>
      <c r="P90" t="s">
        <v>32</v>
      </c>
      <c r="Q90" t="s">
        <v>8059</v>
      </c>
      <c r="R90" t="str">
        <f>IF(COUNTIF('16 reserve entries'!Q:Q,'16 AJE data'!O90)&gt;0,"Y","N")</f>
        <v>N</v>
      </c>
      <c r="S90" s="149" t="s">
        <v>32</v>
      </c>
      <c r="T90" t="s">
        <v>12592</v>
      </c>
      <c r="U90" t="str">
        <f>IF(COUNTIF('16 reserve bal'!D:D,'16 AJE data'!T90)&gt;0,"Y","N")</f>
        <v>N</v>
      </c>
      <c r="W90" t="s">
        <v>12593</v>
      </c>
      <c r="X90" t="s">
        <v>119</v>
      </c>
      <c r="Y90" t="s">
        <v>5284</v>
      </c>
    </row>
    <row r="91" spans="1:25" x14ac:dyDescent="0.25">
      <c r="A91" t="s">
        <v>32</v>
      </c>
      <c r="B91" t="s">
        <v>5337</v>
      </c>
      <c r="C91" t="s">
        <v>8063</v>
      </c>
      <c r="D91" t="s">
        <v>31</v>
      </c>
      <c r="E91" t="s">
        <v>12419</v>
      </c>
      <c r="F91" t="str">
        <f t="shared" si="4"/>
        <v>UK-IFRS</v>
      </c>
      <c r="G91" t="s">
        <v>8063</v>
      </c>
      <c r="H91" s="149" t="s">
        <v>139</v>
      </c>
      <c r="I91" t="s">
        <v>139</v>
      </c>
      <c r="J91">
        <f t="shared" si="3"/>
        <v>7</v>
      </c>
      <c r="L91" t="s">
        <v>8511</v>
      </c>
      <c r="M91" t="str">
        <f>IF(COUNTIF('16 reserve entries'!M:M,'16 AJE data'!L91)&gt;0,"Y","N")</f>
        <v>N</v>
      </c>
      <c r="O91" t="s">
        <v>12594</v>
      </c>
      <c r="P91" t="s">
        <v>32</v>
      </c>
      <c r="Q91" t="s">
        <v>8060</v>
      </c>
      <c r="R91" t="str">
        <f>IF(COUNTIF('16 reserve entries'!Q:Q,'16 AJE data'!O91)&gt;0,"Y","N")</f>
        <v>N</v>
      </c>
      <c r="S91" s="149" t="s">
        <v>32</v>
      </c>
      <c r="T91" t="s">
        <v>12595</v>
      </c>
      <c r="U91" t="str">
        <f>IF(COUNTIF('16 reserve bal'!D:D,'16 AJE data'!T91)&gt;0,"Y","N")</f>
        <v>N</v>
      </c>
      <c r="W91" t="s">
        <v>12596</v>
      </c>
      <c r="X91" t="s">
        <v>233</v>
      </c>
      <c r="Y91" t="s">
        <v>5288</v>
      </c>
    </row>
    <row r="92" spans="1:25" x14ac:dyDescent="0.25">
      <c r="A92" t="s">
        <v>32</v>
      </c>
      <c r="B92" t="s">
        <v>5337</v>
      </c>
      <c r="C92" t="s">
        <v>8064</v>
      </c>
      <c r="D92" t="s">
        <v>31</v>
      </c>
      <c r="E92" t="s">
        <v>12419</v>
      </c>
      <c r="F92" t="str">
        <f t="shared" si="4"/>
        <v>UK-IFRS</v>
      </c>
      <c r="G92" t="s">
        <v>8064</v>
      </c>
      <c r="L92" t="s">
        <v>8512</v>
      </c>
      <c r="M92" t="str">
        <f>IF(COUNTIF('16 reserve entries'!M:M,'16 AJE data'!L92)&gt;0,"Y","N")</f>
        <v>N</v>
      </c>
      <c r="O92" t="s">
        <v>12597</v>
      </c>
      <c r="P92" t="s">
        <v>32</v>
      </c>
      <c r="Q92" t="s">
        <v>8061</v>
      </c>
      <c r="R92" t="str">
        <f>IF(COUNTIF('16 reserve entries'!Q:Q,'16 AJE data'!O92)&gt;0,"Y","N")</f>
        <v>N</v>
      </c>
      <c r="S92" s="149" t="s">
        <v>32</v>
      </c>
      <c r="T92" t="s">
        <v>12598</v>
      </c>
      <c r="U92" t="str">
        <f>IF(COUNTIF('16 reserve bal'!D:D,'16 AJE data'!T92)&gt;0,"Y","N")</f>
        <v>N</v>
      </c>
      <c r="W92" t="s">
        <v>12599</v>
      </c>
      <c r="X92" t="s">
        <v>210</v>
      </c>
      <c r="Y92" t="s">
        <v>5288</v>
      </c>
    </row>
    <row r="93" spans="1:25" x14ac:dyDescent="0.25">
      <c r="A93" t="s">
        <v>32</v>
      </c>
      <c r="B93" t="s">
        <v>5337</v>
      </c>
      <c r="C93" t="s">
        <v>8065</v>
      </c>
      <c r="D93" t="s">
        <v>31</v>
      </c>
      <c r="E93" t="s">
        <v>12419</v>
      </c>
      <c r="F93" t="str">
        <f t="shared" si="4"/>
        <v>UK-IFRS</v>
      </c>
      <c r="G93" t="s">
        <v>8065</v>
      </c>
      <c r="L93" t="s">
        <v>8513</v>
      </c>
      <c r="M93" t="str">
        <f>IF(COUNTIF('16 reserve entries'!M:M,'16 AJE data'!L93)&gt;0,"Y","N")</f>
        <v>N</v>
      </c>
      <c r="O93" t="s">
        <v>12600</v>
      </c>
      <c r="P93" t="s">
        <v>32</v>
      </c>
      <c r="Q93" t="s">
        <v>8062</v>
      </c>
      <c r="R93" t="str">
        <f>IF(COUNTIF('16 reserve entries'!Q:Q,'16 AJE data'!O93)&gt;0,"Y","N")</f>
        <v>N</v>
      </c>
      <c r="S93" s="149" t="s">
        <v>32</v>
      </c>
      <c r="T93" t="s">
        <v>12601</v>
      </c>
      <c r="U93" t="str">
        <f>IF(COUNTIF('16 reserve bal'!D:D,'16 AJE data'!T93)&gt;0,"Y","N")</f>
        <v>N</v>
      </c>
      <c r="W93" t="s">
        <v>12602</v>
      </c>
      <c r="X93" t="s">
        <v>219</v>
      </c>
      <c r="Y93" t="s">
        <v>5288</v>
      </c>
    </row>
    <row r="94" spans="1:25" x14ac:dyDescent="0.25">
      <c r="A94" t="s">
        <v>32</v>
      </c>
      <c r="B94" t="s">
        <v>5337</v>
      </c>
      <c r="C94" t="s">
        <v>8066</v>
      </c>
      <c r="D94" t="s">
        <v>31</v>
      </c>
      <c r="E94" t="s">
        <v>12419</v>
      </c>
      <c r="F94" t="str">
        <f t="shared" si="4"/>
        <v>UK-IFRS</v>
      </c>
      <c r="G94" t="s">
        <v>8066</v>
      </c>
      <c r="L94" t="s">
        <v>9087</v>
      </c>
      <c r="M94" t="str">
        <f>IF(COUNTIF('16 reserve entries'!M:M,'16 AJE data'!L94)&gt;0,"Y","N")</f>
        <v>N</v>
      </c>
      <c r="O94" t="s">
        <v>12603</v>
      </c>
      <c r="P94" t="s">
        <v>32</v>
      </c>
      <c r="Q94" t="s">
        <v>8063</v>
      </c>
      <c r="R94" t="str">
        <f>IF(COUNTIF('16 reserve entries'!Q:Q,'16 AJE data'!O94)&gt;0,"Y","N")</f>
        <v>N</v>
      </c>
      <c r="S94" s="149" t="s">
        <v>32</v>
      </c>
      <c r="T94" t="s">
        <v>12604</v>
      </c>
      <c r="U94" t="str">
        <f>IF(COUNTIF('16 reserve bal'!D:D,'16 AJE data'!T94)&gt;0,"Y","N")</f>
        <v>N</v>
      </c>
      <c r="W94" t="s">
        <v>12605</v>
      </c>
      <c r="X94" t="s">
        <v>217</v>
      </c>
      <c r="Y94" t="s">
        <v>5288</v>
      </c>
    </row>
    <row r="95" spans="1:25" x14ac:dyDescent="0.25">
      <c r="A95" t="s">
        <v>32</v>
      </c>
      <c r="B95" t="s">
        <v>5337</v>
      </c>
      <c r="C95" t="s">
        <v>8067</v>
      </c>
      <c r="D95" t="s">
        <v>31</v>
      </c>
      <c r="E95" t="s">
        <v>12419</v>
      </c>
      <c r="F95" t="str">
        <f t="shared" si="4"/>
        <v>UK-IFRS</v>
      </c>
      <c r="G95" t="s">
        <v>8067</v>
      </c>
      <c r="L95" t="s">
        <v>9088</v>
      </c>
      <c r="M95" t="str">
        <f>IF(COUNTIF('16 reserve entries'!M:M,'16 AJE data'!L95)&gt;0,"Y","N")</f>
        <v>N</v>
      </c>
      <c r="O95" t="s">
        <v>12606</v>
      </c>
      <c r="P95" t="s">
        <v>32</v>
      </c>
      <c r="Q95" t="s">
        <v>8064</v>
      </c>
      <c r="R95" t="str">
        <f>IF(COUNTIF('16 reserve entries'!Q:Q,'16 AJE data'!O95)&gt;0,"Y","N")</f>
        <v>N</v>
      </c>
      <c r="S95" s="149" t="s">
        <v>32</v>
      </c>
      <c r="T95" t="s">
        <v>12607</v>
      </c>
      <c r="U95" t="str">
        <f>IF(COUNTIF('16 reserve bal'!D:D,'16 AJE data'!T95)&gt;0,"Y","N")</f>
        <v>N</v>
      </c>
      <c r="W95" t="s">
        <v>12608</v>
      </c>
      <c r="X95" t="s">
        <v>216</v>
      </c>
      <c r="Y95" t="s">
        <v>5288</v>
      </c>
    </row>
    <row r="96" spans="1:25" x14ac:dyDescent="0.25">
      <c r="A96" t="s">
        <v>32</v>
      </c>
      <c r="B96" t="s">
        <v>5337</v>
      </c>
      <c r="C96" t="s">
        <v>8068</v>
      </c>
      <c r="D96" t="s">
        <v>31</v>
      </c>
      <c r="E96" t="s">
        <v>12419</v>
      </c>
      <c r="F96" t="str">
        <f t="shared" si="4"/>
        <v>UK-IFRS</v>
      </c>
      <c r="G96" t="s">
        <v>8068</v>
      </c>
      <c r="L96" t="s">
        <v>8514</v>
      </c>
      <c r="M96" t="str">
        <f>IF(COUNTIF('16 reserve entries'!M:M,'16 AJE data'!L96)&gt;0,"Y","N")</f>
        <v>N</v>
      </c>
      <c r="O96" t="s">
        <v>12609</v>
      </c>
      <c r="P96" t="s">
        <v>32</v>
      </c>
      <c r="Q96" t="s">
        <v>8065</v>
      </c>
      <c r="R96" t="str">
        <f>IF(COUNTIF('16 reserve entries'!Q:Q,'16 AJE data'!O96)&gt;0,"Y","N")</f>
        <v>N</v>
      </c>
      <c r="S96" s="149" t="s">
        <v>32</v>
      </c>
      <c r="T96" t="s">
        <v>12610</v>
      </c>
      <c r="U96" t="str">
        <f>IF(COUNTIF('16 reserve bal'!D:D,'16 AJE data'!T96)&gt;0,"Y","N")</f>
        <v>N</v>
      </c>
      <c r="W96" t="s">
        <v>12611</v>
      </c>
      <c r="X96" t="s">
        <v>144</v>
      </c>
      <c r="Y96" t="s">
        <v>5288</v>
      </c>
    </row>
    <row r="97" spans="1:25" x14ac:dyDescent="0.25">
      <c r="A97" t="s">
        <v>32</v>
      </c>
      <c r="B97" t="s">
        <v>5337</v>
      </c>
      <c r="C97" t="s">
        <v>8069</v>
      </c>
      <c r="D97" t="s">
        <v>31</v>
      </c>
      <c r="E97" t="s">
        <v>12419</v>
      </c>
      <c r="F97" t="str">
        <f t="shared" si="4"/>
        <v>UK-IFRS</v>
      </c>
      <c r="G97" t="s">
        <v>8069</v>
      </c>
      <c r="L97" t="s">
        <v>8515</v>
      </c>
      <c r="M97" t="str">
        <f>IF(COUNTIF('16 reserve entries'!M:M,'16 AJE data'!L97)&gt;0,"Y","N")</f>
        <v>N</v>
      </c>
      <c r="O97" t="s">
        <v>12612</v>
      </c>
      <c r="P97" t="s">
        <v>32</v>
      </c>
      <c r="Q97" t="s">
        <v>8066</v>
      </c>
      <c r="R97" t="str">
        <f>IF(COUNTIF('16 reserve entries'!Q:Q,'16 AJE data'!O97)&gt;0,"Y","N")</f>
        <v>N</v>
      </c>
      <c r="S97" s="149" t="s">
        <v>32</v>
      </c>
      <c r="T97" t="s">
        <v>12613</v>
      </c>
      <c r="U97" t="str">
        <f>IF(COUNTIF('16 reserve bal'!D:D,'16 AJE data'!T97)&gt;0,"Y","N")</f>
        <v>N</v>
      </c>
      <c r="W97" t="s">
        <v>12614</v>
      </c>
      <c r="X97" t="s">
        <v>146</v>
      </c>
      <c r="Y97" t="s">
        <v>5288</v>
      </c>
    </row>
    <row r="98" spans="1:25" x14ac:dyDescent="0.25">
      <c r="A98" t="s">
        <v>32</v>
      </c>
      <c r="B98" t="s">
        <v>5337</v>
      </c>
      <c r="C98" t="s">
        <v>8070</v>
      </c>
      <c r="D98" t="s">
        <v>31</v>
      </c>
      <c r="E98" t="s">
        <v>12419</v>
      </c>
      <c r="F98" t="str">
        <f t="shared" si="4"/>
        <v>UK-IFRS</v>
      </c>
      <c r="G98" t="s">
        <v>8070</v>
      </c>
      <c r="L98" t="s">
        <v>9089</v>
      </c>
      <c r="M98" t="str">
        <f>IF(COUNTIF('16 reserve entries'!M:M,'16 AJE data'!L98)&gt;0,"Y","N")</f>
        <v>N</v>
      </c>
      <c r="O98" t="s">
        <v>12615</v>
      </c>
      <c r="P98" t="s">
        <v>32</v>
      </c>
      <c r="Q98" t="s">
        <v>8067</v>
      </c>
      <c r="R98" t="str">
        <f>IF(COUNTIF('16 reserve entries'!Q:Q,'16 AJE data'!O98)&gt;0,"Y","N")</f>
        <v>N</v>
      </c>
      <c r="S98" s="149" t="s">
        <v>32</v>
      </c>
      <c r="T98" t="s">
        <v>12616</v>
      </c>
      <c r="U98" t="str">
        <f>IF(COUNTIF('16 reserve bal'!D:D,'16 AJE data'!T98)&gt;0,"Y","N")</f>
        <v>N</v>
      </c>
      <c r="W98" t="s">
        <v>12617</v>
      </c>
      <c r="X98" t="s">
        <v>147</v>
      </c>
      <c r="Y98" t="s">
        <v>5288</v>
      </c>
    </row>
    <row r="99" spans="1:25" x14ac:dyDescent="0.25">
      <c r="A99" t="s">
        <v>32</v>
      </c>
      <c r="B99" t="s">
        <v>5337</v>
      </c>
      <c r="C99" t="s">
        <v>8071</v>
      </c>
      <c r="D99" t="s">
        <v>31</v>
      </c>
      <c r="E99" t="s">
        <v>12419</v>
      </c>
      <c r="F99" t="str">
        <f t="shared" si="4"/>
        <v>UK-IFRS</v>
      </c>
      <c r="G99" t="s">
        <v>8071</v>
      </c>
      <c r="L99" t="s">
        <v>9090</v>
      </c>
      <c r="M99" t="str">
        <f>IF(COUNTIF('16 reserve entries'!M:M,'16 AJE data'!L99)&gt;0,"Y","N")</f>
        <v>N</v>
      </c>
      <c r="O99" t="s">
        <v>12618</v>
      </c>
      <c r="P99" t="s">
        <v>32</v>
      </c>
      <c r="Q99" t="s">
        <v>8068</v>
      </c>
      <c r="R99" t="str">
        <f>IF(COUNTIF('16 reserve entries'!Q:Q,'16 AJE data'!O99)&gt;0,"Y","N")</f>
        <v>N</v>
      </c>
      <c r="S99" s="149" t="s">
        <v>32</v>
      </c>
      <c r="T99" t="s">
        <v>12619</v>
      </c>
      <c r="U99" t="str">
        <f>IF(COUNTIF('16 reserve bal'!D:D,'16 AJE data'!T99)&gt;0,"Y","N")</f>
        <v>N</v>
      </c>
      <c r="W99" t="s">
        <v>12620</v>
      </c>
      <c r="X99" t="s">
        <v>31</v>
      </c>
      <c r="Y99" t="s">
        <v>5288</v>
      </c>
    </row>
    <row r="100" spans="1:25" x14ac:dyDescent="0.25">
      <c r="A100" t="s">
        <v>32</v>
      </c>
      <c r="B100" t="s">
        <v>5337</v>
      </c>
      <c r="C100" t="s">
        <v>8072</v>
      </c>
      <c r="D100" t="s">
        <v>31</v>
      </c>
      <c r="E100" t="s">
        <v>12419</v>
      </c>
      <c r="F100" t="str">
        <f t="shared" si="4"/>
        <v>UK-IFRS</v>
      </c>
      <c r="G100" t="s">
        <v>8072</v>
      </c>
      <c r="L100" t="s">
        <v>9091</v>
      </c>
      <c r="M100" t="str">
        <f>IF(COUNTIF('16 reserve entries'!M:M,'16 AJE data'!L100)&gt;0,"Y","N")</f>
        <v>N</v>
      </c>
      <c r="O100" t="s">
        <v>12621</v>
      </c>
      <c r="P100" t="s">
        <v>32</v>
      </c>
      <c r="Q100" t="s">
        <v>8069</v>
      </c>
      <c r="R100" t="str">
        <f>IF(COUNTIF('16 reserve entries'!Q:Q,'16 AJE data'!O100)&gt;0,"Y","N")</f>
        <v>N</v>
      </c>
      <c r="S100" s="149" t="s">
        <v>32</v>
      </c>
      <c r="T100" t="s">
        <v>12622</v>
      </c>
      <c r="U100" t="str">
        <f>IF(COUNTIF('16 reserve bal'!D:D,'16 AJE data'!T100)&gt;0,"Y","N")</f>
        <v>N</v>
      </c>
      <c r="W100" t="s">
        <v>12623</v>
      </c>
      <c r="X100" t="s">
        <v>176</v>
      </c>
      <c r="Y100" t="s">
        <v>5288</v>
      </c>
    </row>
    <row r="101" spans="1:25" x14ac:dyDescent="0.25">
      <c r="A101" t="s">
        <v>32</v>
      </c>
      <c r="B101" t="s">
        <v>5337</v>
      </c>
      <c r="C101" t="s">
        <v>8073</v>
      </c>
      <c r="D101" t="s">
        <v>31</v>
      </c>
      <c r="E101" t="s">
        <v>12419</v>
      </c>
      <c r="F101" t="str">
        <f t="shared" si="4"/>
        <v>UK-IFRS</v>
      </c>
      <c r="G101" t="s">
        <v>8073</v>
      </c>
      <c r="L101" t="s">
        <v>9092</v>
      </c>
      <c r="M101" t="str">
        <f>IF(COUNTIF('16 reserve entries'!M:M,'16 AJE data'!L101)&gt;0,"Y","N")</f>
        <v>N</v>
      </c>
      <c r="O101" t="s">
        <v>12624</v>
      </c>
      <c r="P101" t="s">
        <v>32</v>
      </c>
      <c r="Q101" t="s">
        <v>8070</v>
      </c>
      <c r="R101" t="str">
        <f>IF(COUNTIF('16 reserve entries'!Q:Q,'16 AJE data'!O101)&gt;0,"Y","N")</f>
        <v>N</v>
      </c>
      <c r="S101" s="149" t="s">
        <v>32</v>
      </c>
      <c r="T101" t="s">
        <v>12625</v>
      </c>
      <c r="U101" t="str">
        <f>IF(COUNTIF('16 reserve bal'!D:D,'16 AJE data'!T101)&gt;0,"Y","N")</f>
        <v>N</v>
      </c>
      <c r="W101" t="s">
        <v>12626</v>
      </c>
      <c r="X101" t="s">
        <v>174</v>
      </c>
      <c r="Y101" t="s">
        <v>5288</v>
      </c>
    </row>
    <row r="102" spans="1:25" x14ac:dyDescent="0.25">
      <c r="A102" t="s">
        <v>32</v>
      </c>
      <c r="B102" t="s">
        <v>5337</v>
      </c>
      <c r="C102" t="s">
        <v>8074</v>
      </c>
      <c r="D102" t="s">
        <v>31</v>
      </c>
      <c r="E102" t="s">
        <v>12419</v>
      </c>
      <c r="F102" t="str">
        <f t="shared" si="4"/>
        <v>UK-IFRS</v>
      </c>
      <c r="G102" t="s">
        <v>8074</v>
      </c>
      <c r="L102" t="s">
        <v>9093</v>
      </c>
      <c r="M102" t="str">
        <f>IF(COUNTIF('16 reserve entries'!M:M,'16 AJE data'!L102)&gt;0,"Y","N")</f>
        <v>N</v>
      </c>
      <c r="O102" t="s">
        <v>12627</v>
      </c>
      <c r="P102" t="s">
        <v>32</v>
      </c>
      <c r="Q102" t="s">
        <v>8071</v>
      </c>
      <c r="R102" t="str">
        <f>IF(COUNTIF('16 reserve entries'!Q:Q,'16 AJE data'!O102)&gt;0,"Y","N")</f>
        <v>N</v>
      </c>
      <c r="S102" s="149" t="s">
        <v>32</v>
      </c>
      <c r="T102" t="s">
        <v>12628</v>
      </c>
      <c r="U102" t="str">
        <f>IF(COUNTIF('16 reserve bal'!D:D,'16 AJE data'!T102)&gt;0,"Y","N")</f>
        <v>N</v>
      </c>
      <c r="W102" t="s">
        <v>12629</v>
      </c>
      <c r="X102" t="s">
        <v>184</v>
      </c>
      <c r="Y102" t="s">
        <v>5288</v>
      </c>
    </row>
    <row r="103" spans="1:25" x14ac:dyDescent="0.25">
      <c r="A103" t="s">
        <v>32</v>
      </c>
      <c r="B103" t="s">
        <v>5337</v>
      </c>
      <c r="C103" t="s">
        <v>8075</v>
      </c>
      <c r="D103" t="s">
        <v>31</v>
      </c>
      <c r="E103" t="s">
        <v>12419</v>
      </c>
      <c r="F103" t="str">
        <f t="shared" si="4"/>
        <v>UK-IFRS</v>
      </c>
      <c r="G103" t="s">
        <v>8075</v>
      </c>
      <c r="L103" t="s">
        <v>9094</v>
      </c>
      <c r="M103" t="str">
        <f>IF(COUNTIF('16 reserve entries'!M:M,'16 AJE data'!L103)&gt;0,"Y","N")</f>
        <v>N</v>
      </c>
      <c r="O103" t="s">
        <v>12630</v>
      </c>
      <c r="P103" t="s">
        <v>32</v>
      </c>
      <c r="Q103" t="s">
        <v>8072</v>
      </c>
      <c r="R103" t="str">
        <f>IF(COUNTIF('16 reserve entries'!Q:Q,'16 AJE data'!O103)&gt;0,"Y","N")</f>
        <v>N</v>
      </c>
      <c r="S103" s="149" t="s">
        <v>32</v>
      </c>
      <c r="T103" t="s">
        <v>12631</v>
      </c>
      <c r="U103" t="str">
        <f>IF(COUNTIF('16 reserve bal'!D:D,'16 AJE data'!T103)&gt;0,"Y","N")</f>
        <v>N</v>
      </c>
      <c r="W103" t="s">
        <v>12632</v>
      </c>
      <c r="X103" t="s">
        <v>161</v>
      </c>
      <c r="Y103" t="s">
        <v>5288</v>
      </c>
    </row>
    <row r="104" spans="1:25" x14ac:dyDescent="0.25">
      <c r="A104" t="s">
        <v>32</v>
      </c>
      <c r="B104" t="s">
        <v>5337</v>
      </c>
      <c r="C104" t="s">
        <v>8076</v>
      </c>
      <c r="D104" t="s">
        <v>31</v>
      </c>
      <c r="E104" t="s">
        <v>12419</v>
      </c>
      <c r="F104" t="str">
        <f t="shared" si="4"/>
        <v>UK-IFRS</v>
      </c>
      <c r="G104" t="s">
        <v>8076</v>
      </c>
      <c r="L104" t="s">
        <v>8516</v>
      </c>
      <c r="M104" t="str">
        <f>IF(COUNTIF('16 reserve entries'!M:M,'16 AJE data'!L104)&gt;0,"Y","N")</f>
        <v>N</v>
      </c>
      <c r="O104" t="s">
        <v>12633</v>
      </c>
      <c r="P104" t="s">
        <v>32</v>
      </c>
      <c r="Q104" t="s">
        <v>8073</v>
      </c>
      <c r="R104" t="str">
        <f>IF(COUNTIF('16 reserve entries'!Q:Q,'16 AJE data'!O104)&gt;0,"Y","N")</f>
        <v>N</v>
      </c>
      <c r="S104" s="149" t="s">
        <v>32</v>
      </c>
      <c r="T104" t="s">
        <v>12634</v>
      </c>
      <c r="U104" t="str">
        <f>IF(COUNTIF('16 reserve bal'!D:D,'16 AJE data'!T104)&gt;0,"Y","N")</f>
        <v>N</v>
      </c>
      <c r="W104" t="s">
        <v>12635</v>
      </c>
      <c r="X104" t="s">
        <v>182</v>
      </c>
      <c r="Y104" t="s">
        <v>5288</v>
      </c>
    </row>
    <row r="105" spans="1:25" x14ac:dyDescent="0.25">
      <c r="A105" t="s">
        <v>32</v>
      </c>
      <c r="B105" t="s">
        <v>5337</v>
      </c>
      <c r="C105" t="s">
        <v>8077</v>
      </c>
      <c r="D105" t="s">
        <v>31</v>
      </c>
      <c r="E105" t="s">
        <v>12419</v>
      </c>
      <c r="F105" t="str">
        <f t="shared" si="4"/>
        <v>UK-IFRS</v>
      </c>
      <c r="G105" t="s">
        <v>8077</v>
      </c>
      <c r="L105" t="s">
        <v>8517</v>
      </c>
      <c r="M105" t="str">
        <f>IF(COUNTIF('16 reserve entries'!M:M,'16 AJE data'!L105)&gt;0,"Y","N")</f>
        <v>N</v>
      </c>
      <c r="O105" t="s">
        <v>12636</v>
      </c>
      <c r="P105" t="s">
        <v>32</v>
      </c>
      <c r="Q105" t="s">
        <v>8074</v>
      </c>
      <c r="R105" t="str">
        <f>IF(COUNTIF('16 reserve entries'!Q:Q,'16 AJE data'!O105)&gt;0,"Y","N")</f>
        <v>N</v>
      </c>
      <c r="S105" s="149" t="s">
        <v>32</v>
      </c>
      <c r="T105" t="s">
        <v>12637</v>
      </c>
      <c r="U105" t="str">
        <f>IF(COUNTIF('16 reserve bal'!D:D,'16 AJE data'!T105)&gt;0,"Y","N")</f>
        <v>N</v>
      </c>
      <c r="W105" t="s">
        <v>12638</v>
      </c>
      <c r="X105" t="s">
        <v>191</v>
      </c>
      <c r="Y105" t="s">
        <v>5288</v>
      </c>
    </row>
    <row r="106" spans="1:25" x14ac:dyDescent="0.25">
      <c r="A106" t="s">
        <v>32</v>
      </c>
      <c r="B106" t="s">
        <v>5337</v>
      </c>
      <c r="C106" t="s">
        <v>8078</v>
      </c>
      <c r="D106" t="s">
        <v>31</v>
      </c>
      <c r="E106" t="s">
        <v>12419</v>
      </c>
      <c r="F106" t="str">
        <f t="shared" si="4"/>
        <v>UK-IFRS</v>
      </c>
      <c r="G106" t="s">
        <v>8078</v>
      </c>
      <c r="L106" t="s">
        <v>8518</v>
      </c>
      <c r="M106" t="str">
        <f>IF(COUNTIF('16 reserve entries'!M:M,'16 AJE data'!L106)&gt;0,"Y","N")</f>
        <v>N</v>
      </c>
      <c r="O106" t="s">
        <v>12639</v>
      </c>
      <c r="P106" t="s">
        <v>32</v>
      </c>
      <c r="Q106" t="s">
        <v>8075</v>
      </c>
      <c r="R106" t="str">
        <f>IF(COUNTIF('16 reserve entries'!Q:Q,'16 AJE data'!O106)&gt;0,"Y","N")</f>
        <v>N</v>
      </c>
      <c r="S106" s="149" t="s">
        <v>32</v>
      </c>
      <c r="T106" t="s">
        <v>12640</v>
      </c>
      <c r="U106" t="str">
        <f>IF(COUNTIF('16 reserve bal'!D:D,'16 AJE data'!T106)&gt;0,"Y","N")</f>
        <v>N</v>
      </c>
      <c r="W106" t="s">
        <v>12641</v>
      </c>
      <c r="X106" t="s">
        <v>157</v>
      </c>
      <c r="Y106" t="s">
        <v>5288</v>
      </c>
    </row>
    <row r="107" spans="1:25" x14ac:dyDescent="0.25">
      <c r="A107" t="s">
        <v>32</v>
      </c>
      <c r="B107" t="s">
        <v>5337</v>
      </c>
      <c r="C107" t="s">
        <v>8079</v>
      </c>
      <c r="D107" t="s">
        <v>31</v>
      </c>
      <c r="E107" t="s">
        <v>12419</v>
      </c>
      <c r="F107" t="str">
        <f t="shared" si="4"/>
        <v>UK-IFRS</v>
      </c>
      <c r="G107" t="s">
        <v>8079</v>
      </c>
      <c r="L107" t="s">
        <v>8519</v>
      </c>
      <c r="M107" t="str">
        <f>IF(COUNTIF('16 reserve entries'!M:M,'16 AJE data'!L107)&gt;0,"Y","N")</f>
        <v>N</v>
      </c>
      <c r="O107" t="s">
        <v>12642</v>
      </c>
      <c r="P107" t="s">
        <v>32</v>
      </c>
      <c r="Q107" t="s">
        <v>8076</v>
      </c>
      <c r="R107" t="str">
        <f>IF(COUNTIF('16 reserve entries'!Q:Q,'16 AJE data'!O107)&gt;0,"Y","N")</f>
        <v>N</v>
      </c>
      <c r="S107" s="149" t="s">
        <v>32</v>
      </c>
      <c r="T107" t="s">
        <v>12643</v>
      </c>
      <c r="U107" t="str">
        <f>IF(COUNTIF('16 reserve bal'!D:D,'16 AJE data'!T107)&gt;0,"Y","N")</f>
        <v>N</v>
      </c>
      <c r="W107" t="s">
        <v>12644</v>
      </c>
      <c r="X107" t="s">
        <v>159</v>
      </c>
      <c r="Y107" t="s">
        <v>5288</v>
      </c>
    </row>
    <row r="108" spans="1:25" x14ac:dyDescent="0.25">
      <c r="A108" t="s">
        <v>32</v>
      </c>
      <c r="B108" t="s">
        <v>5337</v>
      </c>
      <c r="C108" t="s">
        <v>8080</v>
      </c>
      <c r="D108" t="s">
        <v>31</v>
      </c>
      <c r="E108" t="s">
        <v>12419</v>
      </c>
      <c r="F108" t="str">
        <f t="shared" si="4"/>
        <v>UK-IFRS</v>
      </c>
      <c r="G108" t="s">
        <v>8080</v>
      </c>
      <c r="L108" t="s">
        <v>8520</v>
      </c>
      <c r="M108" t="str">
        <f>IF(COUNTIF('16 reserve entries'!M:M,'16 AJE data'!L108)&gt;0,"Y","N")</f>
        <v>N</v>
      </c>
      <c r="O108" t="s">
        <v>12645</v>
      </c>
      <c r="P108" t="s">
        <v>32</v>
      </c>
      <c r="Q108" t="s">
        <v>8077</v>
      </c>
      <c r="R108" t="str">
        <f>IF(COUNTIF('16 reserve entries'!Q:Q,'16 AJE data'!O108)&gt;0,"Y","N")</f>
        <v>N</v>
      </c>
      <c r="S108" s="149" t="s">
        <v>32</v>
      </c>
      <c r="T108" t="s">
        <v>12646</v>
      </c>
      <c r="U108" t="str">
        <f>IF(COUNTIF('16 reserve bal'!D:D,'16 AJE data'!T108)&gt;0,"Y","N")</f>
        <v>N</v>
      </c>
      <c r="W108" t="s">
        <v>12647</v>
      </c>
      <c r="X108" t="s">
        <v>155</v>
      </c>
      <c r="Y108" t="s">
        <v>5288</v>
      </c>
    </row>
    <row r="109" spans="1:25" x14ac:dyDescent="0.25">
      <c r="A109" t="s">
        <v>32</v>
      </c>
      <c r="B109" t="s">
        <v>5337</v>
      </c>
      <c r="C109" t="s">
        <v>8081</v>
      </c>
      <c r="D109" t="s">
        <v>31</v>
      </c>
      <c r="E109" t="s">
        <v>12419</v>
      </c>
      <c r="F109" t="str">
        <f t="shared" si="4"/>
        <v>UK-IFRS</v>
      </c>
      <c r="G109" t="s">
        <v>8081</v>
      </c>
      <c r="L109" t="s">
        <v>8521</v>
      </c>
      <c r="M109" t="str">
        <f>IF(COUNTIF('16 reserve entries'!M:M,'16 AJE data'!L109)&gt;0,"Y","N")</f>
        <v>N</v>
      </c>
      <c r="O109" t="s">
        <v>12648</v>
      </c>
      <c r="P109" t="s">
        <v>32</v>
      </c>
      <c r="Q109" t="s">
        <v>8078</v>
      </c>
      <c r="R109" t="str">
        <f>IF(COUNTIF('16 reserve entries'!Q:Q,'16 AJE data'!O109)&gt;0,"Y","N")</f>
        <v>N</v>
      </c>
      <c r="S109" s="149" t="s">
        <v>32</v>
      </c>
      <c r="T109" t="s">
        <v>12649</v>
      </c>
      <c r="U109" t="str">
        <f>IF(COUNTIF('16 reserve bal'!D:D,'16 AJE data'!T109)&gt;0,"Y","N")</f>
        <v>N</v>
      </c>
      <c r="W109" t="s">
        <v>12650</v>
      </c>
      <c r="X109" t="s">
        <v>151</v>
      </c>
      <c r="Y109" t="s">
        <v>5288</v>
      </c>
    </row>
    <row r="110" spans="1:25" x14ac:dyDescent="0.25">
      <c r="A110" t="s">
        <v>32</v>
      </c>
      <c r="B110" t="s">
        <v>5337</v>
      </c>
      <c r="C110" t="s">
        <v>8082</v>
      </c>
      <c r="D110" t="s">
        <v>31</v>
      </c>
      <c r="E110" t="s">
        <v>12419</v>
      </c>
      <c r="F110" t="str">
        <f t="shared" si="4"/>
        <v>UK-IFRS</v>
      </c>
      <c r="G110" t="s">
        <v>8082</v>
      </c>
      <c r="L110" t="s">
        <v>8522</v>
      </c>
      <c r="M110" t="str">
        <f>IF(COUNTIF('16 reserve entries'!M:M,'16 AJE data'!L110)&gt;0,"Y","N")</f>
        <v>N</v>
      </c>
      <c r="O110" t="s">
        <v>12651</v>
      </c>
      <c r="P110" t="s">
        <v>32</v>
      </c>
      <c r="Q110" t="s">
        <v>8079</v>
      </c>
      <c r="R110" t="str">
        <f>IF(COUNTIF('16 reserve entries'!Q:Q,'16 AJE data'!O110)&gt;0,"Y","N")</f>
        <v>N</v>
      </c>
      <c r="S110" s="149" t="s">
        <v>32</v>
      </c>
      <c r="T110" t="s">
        <v>12652</v>
      </c>
      <c r="U110" t="str">
        <f>IF(COUNTIF('16 reserve bal'!D:D,'16 AJE data'!T110)&gt;0,"Y","N")</f>
        <v>N</v>
      </c>
      <c r="W110" t="s">
        <v>12653</v>
      </c>
      <c r="X110" t="s">
        <v>122</v>
      </c>
      <c r="Y110" t="s">
        <v>5288</v>
      </c>
    </row>
    <row r="111" spans="1:25" x14ac:dyDescent="0.25">
      <c r="A111" t="s">
        <v>32</v>
      </c>
      <c r="B111" t="s">
        <v>5337</v>
      </c>
      <c r="C111" t="s">
        <v>8083</v>
      </c>
      <c r="D111" t="s">
        <v>31</v>
      </c>
      <c r="E111" t="s">
        <v>12419</v>
      </c>
      <c r="F111" t="str">
        <f t="shared" si="4"/>
        <v>UK-IFRS</v>
      </c>
      <c r="G111" t="s">
        <v>8083</v>
      </c>
      <c r="L111" t="s">
        <v>8523</v>
      </c>
      <c r="M111" t="str">
        <f>IF(COUNTIF('16 reserve entries'!M:M,'16 AJE data'!L111)&gt;0,"Y","N")</f>
        <v>N</v>
      </c>
      <c r="O111" t="s">
        <v>12654</v>
      </c>
      <c r="P111" t="s">
        <v>32</v>
      </c>
      <c r="Q111" t="s">
        <v>8080</v>
      </c>
      <c r="R111" t="str">
        <f>IF(COUNTIF('16 reserve entries'!Q:Q,'16 AJE data'!O111)&gt;0,"Y","N")</f>
        <v>N</v>
      </c>
      <c r="S111" s="149" t="s">
        <v>32</v>
      </c>
      <c r="T111" t="s">
        <v>12655</v>
      </c>
      <c r="U111" t="str">
        <f>IF(COUNTIF('16 reserve bal'!D:D,'16 AJE data'!T111)&gt;0,"Y","N")</f>
        <v>N</v>
      </c>
      <c r="W111" t="s">
        <v>12656</v>
      </c>
      <c r="X111" t="s">
        <v>122</v>
      </c>
      <c r="Y111" t="s">
        <v>5332</v>
      </c>
    </row>
    <row r="112" spans="1:25" x14ac:dyDescent="0.25">
      <c r="A112" t="s">
        <v>32</v>
      </c>
      <c r="B112" t="s">
        <v>5337</v>
      </c>
      <c r="C112" t="s">
        <v>8084</v>
      </c>
      <c r="D112" t="s">
        <v>31</v>
      </c>
      <c r="E112" t="s">
        <v>12419</v>
      </c>
      <c r="F112" t="str">
        <f t="shared" si="4"/>
        <v>UK-IFRS</v>
      </c>
      <c r="G112" t="s">
        <v>8084</v>
      </c>
      <c r="L112" t="s">
        <v>8524</v>
      </c>
      <c r="M112" t="str">
        <f>IF(COUNTIF('16 reserve entries'!M:M,'16 AJE data'!L112)&gt;0,"Y","N")</f>
        <v>N</v>
      </c>
      <c r="O112" t="s">
        <v>12657</v>
      </c>
      <c r="P112" t="s">
        <v>32</v>
      </c>
      <c r="Q112" t="s">
        <v>8081</v>
      </c>
      <c r="R112" t="str">
        <f>IF(COUNTIF('16 reserve entries'!Q:Q,'16 AJE data'!O112)&gt;0,"Y","N")</f>
        <v>N</v>
      </c>
      <c r="S112" s="149" t="s">
        <v>32</v>
      </c>
      <c r="T112" t="s">
        <v>12658</v>
      </c>
      <c r="U112" t="str">
        <f>IF(COUNTIF('16 reserve bal'!D:D,'16 AJE data'!T112)&gt;0,"Y","N")</f>
        <v>N</v>
      </c>
      <c r="W112" t="s">
        <v>12659</v>
      </c>
      <c r="X112" t="s">
        <v>125</v>
      </c>
      <c r="Y112" t="s">
        <v>5284</v>
      </c>
    </row>
    <row r="113" spans="1:25" x14ac:dyDescent="0.25">
      <c r="A113" t="s">
        <v>32</v>
      </c>
      <c r="B113" t="s">
        <v>5337</v>
      </c>
      <c r="C113" t="s">
        <v>8085</v>
      </c>
      <c r="D113" t="s">
        <v>31</v>
      </c>
      <c r="E113" t="s">
        <v>12419</v>
      </c>
      <c r="F113" t="str">
        <f t="shared" si="4"/>
        <v>UK-IFRS</v>
      </c>
      <c r="G113" t="s">
        <v>8085</v>
      </c>
      <c r="L113" t="s">
        <v>8525</v>
      </c>
      <c r="M113" t="str">
        <f>IF(COUNTIF('16 reserve entries'!M:M,'16 AJE data'!L113)&gt;0,"Y","N")</f>
        <v>N</v>
      </c>
      <c r="O113" t="s">
        <v>12660</v>
      </c>
      <c r="P113" t="s">
        <v>32</v>
      </c>
      <c r="Q113" t="s">
        <v>8082</v>
      </c>
      <c r="R113" t="str">
        <f>IF(COUNTIF('16 reserve entries'!Q:Q,'16 AJE data'!O113)&gt;0,"Y","N")</f>
        <v>N</v>
      </c>
      <c r="S113" s="149" t="s">
        <v>32</v>
      </c>
      <c r="T113" t="s">
        <v>12661</v>
      </c>
      <c r="U113" t="str">
        <f>IF(COUNTIF('16 reserve bal'!D:D,'16 AJE data'!T113)&gt;0,"Y","N")</f>
        <v>N</v>
      </c>
      <c r="W113" t="s">
        <v>12662</v>
      </c>
      <c r="X113" t="s">
        <v>128</v>
      </c>
      <c r="Y113" t="s">
        <v>5284</v>
      </c>
    </row>
    <row r="114" spans="1:25" x14ac:dyDescent="0.25">
      <c r="A114" t="s">
        <v>32</v>
      </c>
      <c r="B114" t="s">
        <v>5337</v>
      </c>
      <c r="C114" t="s">
        <v>8086</v>
      </c>
      <c r="D114" t="s">
        <v>31</v>
      </c>
      <c r="E114" t="s">
        <v>12419</v>
      </c>
      <c r="F114" t="str">
        <f t="shared" si="4"/>
        <v>UK-IFRS</v>
      </c>
      <c r="G114" t="s">
        <v>8086</v>
      </c>
      <c r="L114" t="s">
        <v>8526</v>
      </c>
      <c r="M114" t="str">
        <f>IF(COUNTIF('16 reserve entries'!M:M,'16 AJE data'!L114)&gt;0,"Y","N")</f>
        <v>N</v>
      </c>
      <c r="O114" t="s">
        <v>12663</v>
      </c>
      <c r="P114" t="s">
        <v>32</v>
      </c>
      <c r="Q114" t="s">
        <v>8083</v>
      </c>
      <c r="R114" t="str">
        <f>IF(COUNTIF('16 reserve entries'!Q:Q,'16 AJE data'!O114)&gt;0,"Y","N")</f>
        <v>N</v>
      </c>
      <c r="S114" s="149" t="s">
        <v>32</v>
      </c>
      <c r="T114" t="s">
        <v>12664</v>
      </c>
      <c r="U114" t="str">
        <f>IF(COUNTIF('16 reserve bal'!D:D,'16 AJE data'!T114)&gt;0,"Y","N")</f>
        <v>N</v>
      </c>
      <c r="W114" t="s">
        <v>12665</v>
      </c>
      <c r="X114" t="s">
        <v>128</v>
      </c>
      <c r="Y114" t="s">
        <v>7667</v>
      </c>
    </row>
    <row r="115" spans="1:25" x14ac:dyDescent="0.25">
      <c r="A115" t="s">
        <v>32</v>
      </c>
      <c r="B115" t="s">
        <v>5337</v>
      </c>
      <c r="C115" t="s">
        <v>8087</v>
      </c>
      <c r="D115" t="s">
        <v>31</v>
      </c>
      <c r="E115" t="s">
        <v>12419</v>
      </c>
      <c r="F115" t="str">
        <f t="shared" si="4"/>
        <v>UK-IFRS</v>
      </c>
      <c r="G115" t="s">
        <v>8087</v>
      </c>
      <c r="L115" t="s">
        <v>8527</v>
      </c>
      <c r="M115" t="str">
        <f>IF(COUNTIF('16 reserve entries'!M:M,'16 AJE data'!L115)&gt;0,"Y","N")</f>
        <v>N</v>
      </c>
      <c r="O115" t="s">
        <v>12666</v>
      </c>
      <c r="P115" t="s">
        <v>32</v>
      </c>
      <c r="Q115" t="s">
        <v>8084</v>
      </c>
      <c r="R115" t="str">
        <f>IF(COUNTIF('16 reserve entries'!Q:Q,'16 AJE data'!O115)&gt;0,"Y","N")</f>
        <v>N</v>
      </c>
      <c r="S115" s="149" t="s">
        <v>32</v>
      </c>
      <c r="T115" t="s">
        <v>12667</v>
      </c>
      <c r="U115" t="str">
        <f>IF(COUNTIF('16 reserve bal'!D:D,'16 AJE data'!T115)&gt;0,"Y","N")</f>
        <v>N</v>
      </c>
      <c r="W115" t="s">
        <v>12668</v>
      </c>
      <c r="X115" t="s">
        <v>128</v>
      </c>
      <c r="Y115" t="s">
        <v>7702</v>
      </c>
    </row>
    <row r="116" spans="1:25" x14ac:dyDescent="0.25">
      <c r="A116" t="s">
        <v>32</v>
      </c>
      <c r="B116" t="s">
        <v>5337</v>
      </c>
      <c r="C116" t="s">
        <v>8088</v>
      </c>
      <c r="D116" t="s">
        <v>31</v>
      </c>
      <c r="E116" t="s">
        <v>12419</v>
      </c>
      <c r="F116" t="str">
        <f t="shared" si="4"/>
        <v>UK-IFRS</v>
      </c>
      <c r="G116" t="s">
        <v>8088</v>
      </c>
      <c r="L116" t="s">
        <v>8528</v>
      </c>
      <c r="M116" t="str">
        <f>IF(COUNTIF('16 reserve entries'!M:M,'16 AJE data'!L116)&gt;0,"Y","N")</f>
        <v>N</v>
      </c>
      <c r="O116" t="s">
        <v>12669</v>
      </c>
      <c r="P116" t="s">
        <v>32</v>
      </c>
      <c r="Q116" t="s">
        <v>8085</v>
      </c>
      <c r="R116" t="str">
        <f>IF(COUNTIF('16 reserve entries'!Q:Q,'16 AJE data'!O116)&gt;0,"Y","N")</f>
        <v>N</v>
      </c>
      <c r="S116" s="149" t="s">
        <v>32</v>
      </c>
      <c r="T116" t="s">
        <v>12670</v>
      </c>
      <c r="U116" t="str">
        <f>IF(COUNTIF('16 reserve bal'!D:D,'16 AJE data'!T116)&gt;0,"Y","N")</f>
        <v>N</v>
      </c>
      <c r="W116" t="s">
        <v>12671</v>
      </c>
      <c r="X116" t="s">
        <v>221</v>
      </c>
      <c r="Y116" t="s">
        <v>5288</v>
      </c>
    </row>
    <row r="117" spans="1:25" x14ac:dyDescent="0.25">
      <c r="A117" t="s">
        <v>32</v>
      </c>
      <c r="B117" t="s">
        <v>5337</v>
      </c>
      <c r="C117" t="s">
        <v>8089</v>
      </c>
      <c r="D117" t="s">
        <v>31</v>
      </c>
      <c r="E117" t="s">
        <v>12419</v>
      </c>
      <c r="F117" t="str">
        <f t="shared" si="4"/>
        <v>UK-IFRS</v>
      </c>
      <c r="G117" t="s">
        <v>8089</v>
      </c>
      <c r="L117" t="s">
        <v>9095</v>
      </c>
      <c r="M117" t="str">
        <f>IF(COUNTIF('16 reserve entries'!M:M,'16 AJE data'!L117)&gt;0,"Y","N")</f>
        <v>N</v>
      </c>
      <c r="O117" t="s">
        <v>12672</v>
      </c>
      <c r="P117" t="s">
        <v>32</v>
      </c>
      <c r="Q117" t="s">
        <v>8086</v>
      </c>
      <c r="R117" t="str">
        <f>IF(COUNTIF('16 reserve entries'!Q:Q,'16 AJE data'!O117)&gt;0,"Y","N")</f>
        <v>N</v>
      </c>
      <c r="S117" s="149" t="s">
        <v>32</v>
      </c>
      <c r="T117" t="s">
        <v>12673</v>
      </c>
      <c r="U117" t="str">
        <f>IF(COUNTIF('16 reserve bal'!D:D,'16 AJE data'!T117)&gt;0,"Y","N")</f>
        <v>N</v>
      </c>
      <c r="W117" t="s">
        <v>12674</v>
      </c>
      <c r="X117" t="s">
        <v>130</v>
      </c>
      <c r="Y117" t="s">
        <v>5284</v>
      </c>
    </row>
    <row r="118" spans="1:25" x14ac:dyDescent="0.25">
      <c r="A118" t="s">
        <v>32</v>
      </c>
      <c r="B118" t="s">
        <v>5337</v>
      </c>
      <c r="C118" t="s">
        <v>8090</v>
      </c>
      <c r="D118" t="s">
        <v>31</v>
      </c>
      <c r="E118" t="s">
        <v>12419</v>
      </c>
      <c r="F118" t="str">
        <f t="shared" si="4"/>
        <v>UK-IFRS</v>
      </c>
      <c r="G118" t="s">
        <v>8090</v>
      </c>
      <c r="L118" t="s">
        <v>8529</v>
      </c>
      <c r="M118" t="str">
        <f>IF(COUNTIF('16 reserve entries'!M:M,'16 AJE data'!L118)&gt;0,"Y","N")</f>
        <v>N</v>
      </c>
      <c r="O118" t="s">
        <v>12675</v>
      </c>
      <c r="P118" t="s">
        <v>32</v>
      </c>
      <c r="Q118" t="s">
        <v>8087</v>
      </c>
      <c r="R118" t="str">
        <f>IF(COUNTIF('16 reserve entries'!Q:Q,'16 AJE data'!O118)&gt;0,"Y","N")</f>
        <v>N</v>
      </c>
      <c r="S118" s="149" t="s">
        <v>32</v>
      </c>
      <c r="T118" t="s">
        <v>12676</v>
      </c>
      <c r="U118" t="str">
        <f>IF(COUNTIF('16 reserve bal'!D:D,'16 AJE data'!T118)&gt;0,"Y","N")</f>
        <v>N</v>
      </c>
      <c r="W118" t="s">
        <v>12677</v>
      </c>
      <c r="X118" t="s">
        <v>130</v>
      </c>
      <c r="Y118" t="s">
        <v>7667</v>
      </c>
    </row>
    <row r="119" spans="1:25" x14ac:dyDescent="0.25">
      <c r="A119" t="s">
        <v>32</v>
      </c>
      <c r="B119" t="s">
        <v>5337</v>
      </c>
      <c r="C119" t="s">
        <v>8091</v>
      </c>
      <c r="D119" t="s">
        <v>31</v>
      </c>
      <c r="E119" t="s">
        <v>12419</v>
      </c>
      <c r="F119" t="str">
        <f t="shared" si="4"/>
        <v>UK-IFRS</v>
      </c>
      <c r="G119" t="s">
        <v>8091</v>
      </c>
      <c r="L119" t="s">
        <v>8530</v>
      </c>
      <c r="M119" t="str">
        <f>IF(COUNTIF('16 reserve entries'!M:M,'16 AJE data'!L119)&gt;0,"Y","N")</f>
        <v>N</v>
      </c>
      <c r="O119" t="s">
        <v>12678</v>
      </c>
      <c r="P119" t="s">
        <v>32</v>
      </c>
      <c r="Q119" t="s">
        <v>8088</v>
      </c>
      <c r="R119" t="str">
        <f>IF(COUNTIF('16 reserve entries'!Q:Q,'16 AJE data'!O119)&gt;0,"Y","N")</f>
        <v>N</v>
      </c>
      <c r="S119" s="149" t="s">
        <v>32</v>
      </c>
      <c r="T119" t="s">
        <v>12679</v>
      </c>
      <c r="U119" t="str">
        <f>IF(COUNTIF('16 reserve bal'!D:D,'16 AJE data'!T119)&gt;0,"Y","N")</f>
        <v>N</v>
      </c>
      <c r="W119" t="s">
        <v>12680</v>
      </c>
      <c r="X119" t="s">
        <v>130</v>
      </c>
      <c r="Y119" t="s">
        <v>7702</v>
      </c>
    </row>
    <row r="120" spans="1:25" x14ac:dyDescent="0.25">
      <c r="A120" t="s">
        <v>32</v>
      </c>
      <c r="B120" t="s">
        <v>5337</v>
      </c>
      <c r="C120" t="s">
        <v>8092</v>
      </c>
      <c r="D120" t="s">
        <v>31</v>
      </c>
      <c r="E120" t="s">
        <v>12419</v>
      </c>
      <c r="F120" t="str">
        <f t="shared" si="4"/>
        <v>UK-IFRS</v>
      </c>
      <c r="G120" t="s">
        <v>8092</v>
      </c>
      <c r="L120" t="s">
        <v>8531</v>
      </c>
      <c r="M120" t="str">
        <f>IF(COUNTIF('16 reserve entries'!M:M,'16 AJE data'!L120)&gt;0,"Y","N")</f>
        <v>N</v>
      </c>
      <c r="O120" t="s">
        <v>12681</v>
      </c>
      <c r="P120" t="s">
        <v>32</v>
      </c>
      <c r="Q120" t="s">
        <v>8089</v>
      </c>
      <c r="R120" t="str">
        <f>IF(COUNTIF('16 reserve entries'!Q:Q,'16 AJE data'!O120)&gt;0,"Y","N")</f>
        <v>N</v>
      </c>
      <c r="S120" s="149" t="s">
        <v>32</v>
      </c>
      <c r="T120" t="s">
        <v>12682</v>
      </c>
      <c r="U120" t="str">
        <f>IF(COUNTIF('16 reserve bal'!D:D,'16 AJE data'!T120)&gt;0,"Y","N")</f>
        <v>N</v>
      </c>
      <c r="W120" t="s">
        <v>12683</v>
      </c>
      <c r="X120" t="s">
        <v>132</v>
      </c>
      <c r="Y120" t="s">
        <v>5284</v>
      </c>
    </row>
    <row r="121" spans="1:25" x14ac:dyDescent="0.25">
      <c r="A121" t="s">
        <v>32</v>
      </c>
      <c r="B121" t="s">
        <v>5337</v>
      </c>
      <c r="C121" t="s">
        <v>8093</v>
      </c>
      <c r="D121" t="s">
        <v>31</v>
      </c>
      <c r="E121" t="s">
        <v>12419</v>
      </c>
      <c r="F121" t="str">
        <f t="shared" si="4"/>
        <v>UK-IFRS</v>
      </c>
      <c r="G121" t="s">
        <v>8093</v>
      </c>
      <c r="L121" t="s">
        <v>8532</v>
      </c>
      <c r="M121" t="str">
        <f>IF(COUNTIF('16 reserve entries'!M:M,'16 AJE data'!L121)&gt;0,"Y","N")</f>
        <v>N</v>
      </c>
      <c r="O121" t="s">
        <v>12684</v>
      </c>
      <c r="P121" t="s">
        <v>32</v>
      </c>
      <c r="Q121" t="s">
        <v>8090</v>
      </c>
      <c r="R121" t="str">
        <f>IF(COUNTIF('16 reserve entries'!Q:Q,'16 AJE data'!O121)&gt;0,"Y","N")</f>
        <v>N</v>
      </c>
      <c r="S121" s="149" t="s">
        <v>32</v>
      </c>
      <c r="T121" t="s">
        <v>12685</v>
      </c>
      <c r="U121" t="str">
        <f>IF(COUNTIF('16 reserve bal'!D:D,'16 AJE data'!T121)&gt;0,"Y","N")</f>
        <v>N</v>
      </c>
      <c r="W121" t="s">
        <v>12686</v>
      </c>
      <c r="X121" t="s">
        <v>132</v>
      </c>
      <c r="Y121" t="s">
        <v>7667</v>
      </c>
    </row>
    <row r="122" spans="1:25" x14ac:dyDescent="0.25">
      <c r="A122" t="s">
        <v>32</v>
      </c>
      <c r="B122" t="s">
        <v>5337</v>
      </c>
      <c r="C122" t="s">
        <v>8094</v>
      </c>
      <c r="D122" t="s">
        <v>31</v>
      </c>
      <c r="E122" t="s">
        <v>12419</v>
      </c>
      <c r="F122" t="str">
        <f t="shared" si="4"/>
        <v>UK-IFRS</v>
      </c>
      <c r="G122" t="s">
        <v>8094</v>
      </c>
      <c r="L122" t="s">
        <v>8533</v>
      </c>
      <c r="M122" t="str">
        <f>IF(COUNTIF('16 reserve entries'!M:M,'16 AJE data'!L122)&gt;0,"Y","N")</f>
        <v>N</v>
      </c>
      <c r="O122" t="s">
        <v>12687</v>
      </c>
      <c r="P122" t="s">
        <v>32</v>
      </c>
      <c r="Q122" t="s">
        <v>8091</v>
      </c>
      <c r="R122" t="str">
        <f>IF(COUNTIF('16 reserve entries'!Q:Q,'16 AJE data'!O122)&gt;0,"Y","N")</f>
        <v>N</v>
      </c>
      <c r="S122" s="149" t="s">
        <v>32</v>
      </c>
      <c r="T122" t="s">
        <v>12688</v>
      </c>
      <c r="U122" t="str">
        <f>IF(COUNTIF('16 reserve bal'!D:D,'16 AJE data'!T122)&gt;0,"Y","N")</f>
        <v>N</v>
      </c>
      <c r="W122" t="s">
        <v>12689</v>
      </c>
      <c r="X122" t="s">
        <v>132</v>
      </c>
      <c r="Y122" t="s">
        <v>7702</v>
      </c>
    </row>
    <row r="123" spans="1:25" x14ac:dyDescent="0.25">
      <c r="A123" t="s">
        <v>32</v>
      </c>
      <c r="B123" t="s">
        <v>5337</v>
      </c>
      <c r="C123" t="s">
        <v>8095</v>
      </c>
      <c r="D123" t="s">
        <v>31</v>
      </c>
      <c r="E123" t="s">
        <v>12419</v>
      </c>
      <c r="F123" t="str">
        <f t="shared" si="4"/>
        <v>UK-IFRS</v>
      </c>
      <c r="G123" t="s">
        <v>8095</v>
      </c>
      <c r="L123" t="s">
        <v>8534</v>
      </c>
      <c r="M123" t="str">
        <f>IF(COUNTIF('16 reserve entries'!M:M,'16 AJE data'!L123)&gt;0,"Y","N")</f>
        <v>N</v>
      </c>
      <c r="O123" t="s">
        <v>12690</v>
      </c>
      <c r="P123" t="s">
        <v>32</v>
      </c>
      <c r="Q123" t="s">
        <v>8092</v>
      </c>
      <c r="R123" t="str">
        <f>IF(COUNTIF('16 reserve entries'!Q:Q,'16 AJE data'!O123)&gt;0,"Y","N")</f>
        <v>N</v>
      </c>
      <c r="S123" s="149" t="s">
        <v>32</v>
      </c>
      <c r="T123" t="s">
        <v>12691</v>
      </c>
      <c r="U123" t="str">
        <f>IF(COUNTIF('16 reserve bal'!D:D,'16 AJE data'!T123)&gt;0,"Y","N")</f>
        <v>N</v>
      </c>
      <c r="W123" t="s">
        <v>12692</v>
      </c>
      <c r="X123" t="s">
        <v>132</v>
      </c>
      <c r="Y123" t="s">
        <v>5288</v>
      </c>
    </row>
    <row r="124" spans="1:25" x14ac:dyDescent="0.25">
      <c r="A124" t="s">
        <v>32</v>
      </c>
      <c r="B124" t="s">
        <v>5337</v>
      </c>
      <c r="C124" t="s">
        <v>8096</v>
      </c>
      <c r="D124" t="s">
        <v>31</v>
      </c>
      <c r="E124" t="s">
        <v>12419</v>
      </c>
      <c r="F124" t="str">
        <f t="shared" si="4"/>
        <v>UK-IFRS</v>
      </c>
      <c r="G124" t="s">
        <v>8096</v>
      </c>
      <c r="L124" t="s">
        <v>8535</v>
      </c>
      <c r="M124" t="str">
        <f>IF(COUNTIF('16 reserve entries'!M:M,'16 AJE data'!L124)&gt;0,"Y","N")</f>
        <v>N</v>
      </c>
      <c r="O124" t="s">
        <v>12693</v>
      </c>
      <c r="P124" t="s">
        <v>32</v>
      </c>
      <c r="Q124" t="s">
        <v>8093</v>
      </c>
      <c r="R124" t="str">
        <f>IF(COUNTIF('16 reserve entries'!Q:Q,'16 AJE data'!O124)&gt;0,"Y","N")</f>
        <v>N</v>
      </c>
      <c r="S124" s="149" t="s">
        <v>32</v>
      </c>
      <c r="T124" t="s">
        <v>12694</v>
      </c>
      <c r="U124" t="str">
        <f>IF(COUNTIF('16 reserve bal'!D:D,'16 AJE data'!T124)&gt;0,"Y","N")</f>
        <v>N</v>
      </c>
      <c r="W124" t="s">
        <v>12695</v>
      </c>
      <c r="X124" t="s">
        <v>132</v>
      </c>
      <c r="Y124" t="s">
        <v>5332</v>
      </c>
    </row>
    <row r="125" spans="1:25" x14ac:dyDescent="0.25">
      <c r="A125" t="s">
        <v>32</v>
      </c>
      <c r="B125" t="s">
        <v>5337</v>
      </c>
      <c r="C125" t="s">
        <v>8097</v>
      </c>
      <c r="D125" t="s">
        <v>31</v>
      </c>
      <c r="E125" t="s">
        <v>12419</v>
      </c>
      <c r="F125" t="str">
        <f t="shared" si="4"/>
        <v>UK-IFRS</v>
      </c>
      <c r="G125" t="s">
        <v>8097</v>
      </c>
      <c r="L125" t="s">
        <v>8536</v>
      </c>
      <c r="M125" t="str">
        <f>IF(COUNTIF('16 reserve entries'!M:M,'16 AJE data'!L125)&gt;0,"Y","N")</f>
        <v>N</v>
      </c>
      <c r="O125" t="s">
        <v>12696</v>
      </c>
      <c r="P125" t="s">
        <v>32</v>
      </c>
      <c r="Q125" t="s">
        <v>8094</v>
      </c>
      <c r="R125" t="str">
        <f>IF(COUNTIF('16 reserve entries'!Q:Q,'16 AJE data'!O125)&gt;0,"Y","N")</f>
        <v>N</v>
      </c>
      <c r="S125" s="149" t="s">
        <v>32</v>
      </c>
      <c r="T125" t="s">
        <v>12697</v>
      </c>
      <c r="U125" t="str">
        <f>IF(COUNTIF('16 reserve bal'!D:D,'16 AJE data'!T125)&gt;0,"Y","N")</f>
        <v>N</v>
      </c>
      <c r="W125" t="s">
        <v>12698</v>
      </c>
      <c r="X125" t="s">
        <v>132</v>
      </c>
      <c r="Y125" t="s">
        <v>5307</v>
      </c>
    </row>
    <row r="126" spans="1:25" x14ac:dyDescent="0.25">
      <c r="A126" t="s">
        <v>32</v>
      </c>
      <c r="B126" t="s">
        <v>5337</v>
      </c>
      <c r="C126" t="s">
        <v>8098</v>
      </c>
      <c r="D126" t="s">
        <v>31</v>
      </c>
      <c r="E126" t="s">
        <v>12419</v>
      </c>
      <c r="F126" t="str">
        <f t="shared" si="4"/>
        <v>UK-IFRS</v>
      </c>
      <c r="G126" t="s">
        <v>8098</v>
      </c>
      <c r="L126" t="s">
        <v>8537</v>
      </c>
      <c r="M126" t="str">
        <f>IF(COUNTIF('16 reserve entries'!M:M,'16 AJE data'!L126)&gt;0,"Y","N")</f>
        <v>N</v>
      </c>
      <c r="O126" t="s">
        <v>12699</v>
      </c>
      <c r="P126" t="s">
        <v>32</v>
      </c>
      <c r="Q126" t="s">
        <v>8095</v>
      </c>
      <c r="R126" t="str">
        <f>IF(COUNTIF('16 reserve entries'!Q:Q,'16 AJE data'!O126)&gt;0,"Y","N")</f>
        <v>N</v>
      </c>
      <c r="S126" s="149" t="s">
        <v>32</v>
      </c>
      <c r="T126" t="s">
        <v>12700</v>
      </c>
      <c r="U126" t="str">
        <f>IF(COUNTIF('16 reserve bal'!D:D,'16 AJE data'!T126)&gt;0,"Y","N")</f>
        <v>N</v>
      </c>
      <c r="W126" t="s">
        <v>12701</v>
      </c>
      <c r="X126" t="s">
        <v>153</v>
      </c>
      <c r="Y126" t="s">
        <v>5288</v>
      </c>
    </row>
    <row r="127" spans="1:25" x14ac:dyDescent="0.25">
      <c r="A127" t="s">
        <v>32</v>
      </c>
      <c r="B127" t="s">
        <v>5337</v>
      </c>
      <c r="C127" t="s">
        <v>8099</v>
      </c>
      <c r="D127" t="s">
        <v>31</v>
      </c>
      <c r="E127" t="s">
        <v>12419</v>
      </c>
      <c r="F127" t="str">
        <f t="shared" si="4"/>
        <v>UK-IFRS</v>
      </c>
      <c r="G127" t="s">
        <v>8099</v>
      </c>
      <c r="L127" t="s">
        <v>8538</v>
      </c>
      <c r="M127" t="str">
        <f>IF(COUNTIF('16 reserve entries'!M:M,'16 AJE data'!L127)&gt;0,"Y","N")</f>
        <v>N</v>
      </c>
      <c r="O127" t="s">
        <v>12702</v>
      </c>
      <c r="P127" t="s">
        <v>32</v>
      </c>
      <c r="Q127" t="s">
        <v>8096</v>
      </c>
      <c r="R127" t="str">
        <f>IF(COUNTIF('16 reserve entries'!Q:Q,'16 AJE data'!O127)&gt;0,"Y","N")</f>
        <v>N</v>
      </c>
      <c r="S127" s="149" t="s">
        <v>32</v>
      </c>
      <c r="T127" t="s">
        <v>12703</v>
      </c>
      <c r="U127" t="str">
        <f>IF(COUNTIF('16 reserve bal'!D:D,'16 AJE data'!T127)&gt;0,"Y","N")</f>
        <v>N</v>
      </c>
      <c r="W127" t="s">
        <v>12704</v>
      </c>
      <c r="X127" t="s">
        <v>180</v>
      </c>
      <c r="Y127" t="s">
        <v>5288</v>
      </c>
    </row>
    <row r="128" spans="1:25" x14ac:dyDescent="0.25">
      <c r="A128" t="s">
        <v>32</v>
      </c>
      <c r="B128" t="s">
        <v>5337</v>
      </c>
      <c r="C128" t="s">
        <v>8100</v>
      </c>
      <c r="D128" t="s">
        <v>31</v>
      </c>
      <c r="E128" t="s">
        <v>12419</v>
      </c>
      <c r="F128" t="str">
        <f t="shared" si="4"/>
        <v>UK-IFRS</v>
      </c>
      <c r="G128" t="s">
        <v>8100</v>
      </c>
      <c r="L128" t="s">
        <v>8539</v>
      </c>
      <c r="M128" t="str">
        <f>IF(COUNTIF('16 reserve entries'!M:M,'16 AJE data'!L128)&gt;0,"Y","N")</f>
        <v>N</v>
      </c>
      <c r="O128" t="s">
        <v>12705</v>
      </c>
      <c r="P128" t="s">
        <v>32</v>
      </c>
      <c r="Q128" t="s">
        <v>8097</v>
      </c>
      <c r="R128" t="str">
        <f>IF(COUNTIF('16 reserve entries'!Q:Q,'16 AJE data'!O128)&gt;0,"Y","N")</f>
        <v>N</v>
      </c>
      <c r="S128" s="149" t="s">
        <v>32</v>
      </c>
      <c r="T128" t="s">
        <v>12706</v>
      </c>
      <c r="U128" t="str">
        <f>IF(COUNTIF('16 reserve bal'!D:D,'16 AJE data'!T128)&gt;0,"Y","N")</f>
        <v>N</v>
      </c>
      <c r="W128" t="s">
        <v>12707</v>
      </c>
      <c r="X128" t="s">
        <v>134</v>
      </c>
      <c r="Y128" t="s">
        <v>5284</v>
      </c>
    </row>
    <row r="129" spans="1:25" x14ac:dyDescent="0.25">
      <c r="A129" t="s">
        <v>32</v>
      </c>
      <c r="B129" t="s">
        <v>5337</v>
      </c>
      <c r="C129" t="s">
        <v>8101</v>
      </c>
      <c r="D129" t="s">
        <v>31</v>
      </c>
      <c r="E129" t="s">
        <v>12419</v>
      </c>
      <c r="F129" t="str">
        <f t="shared" si="4"/>
        <v>UK-IFRS</v>
      </c>
      <c r="G129" t="s">
        <v>8101</v>
      </c>
      <c r="L129" t="s">
        <v>8540</v>
      </c>
      <c r="M129" t="str">
        <f>IF(COUNTIF('16 reserve entries'!M:M,'16 AJE data'!L129)&gt;0,"Y","N")</f>
        <v>N</v>
      </c>
      <c r="O129" t="s">
        <v>12708</v>
      </c>
      <c r="P129" t="s">
        <v>32</v>
      </c>
      <c r="Q129" t="s">
        <v>8098</v>
      </c>
      <c r="R129" t="str">
        <f>IF(COUNTIF('16 reserve entries'!Q:Q,'16 AJE data'!O129)&gt;0,"Y","N")</f>
        <v>N</v>
      </c>
      <c r="S129" s="149" t="s">
        <v>32</v>
      </c>
      <c r="T129" t="s">
        <v>12709</v>
      </c>
      <c r="U129" t="str">
        <f>IF(COUNTIF('16 reserve bal'!D:D,'16 AJE data'!T129)&gt;0,"Y","N")</f>
        <v>N</v>
      </c>
      <c r="W129" t="s">
        <v>12710</v>
      </c>
      <c r="X129" t="s">
        <v>134</v>
      </c>
      <c r="Y129" t="s">
        <v>7667</v>
      </c>
    </row>
    <row r="130" spans="1:25" x14ac:dyDescent="0.25">
      <c r="A130" t="s">
        <v>32</v>
      </c>
      <c r="B130" t="s">
        <v>5337</v>
      </c>
      <c r="C130" t="s">
        <v>8102</v>
      </c>
      <c r="D130" t="s">
        <v>31</v>
      </c>
      <c r="E130" t="s">
        <v>12419</v>
      </c>
      <c r="F130" t="str">
        <f t="shared" si="4"/>
        <v>UK-IFRS</v>
      </c>
      <c r="G130" t="s">
        <v>8102</v>
      </c>
      <c r="L130" t="s">
        <v>8541</v>
      </c>
      <c r="M130" t="str">
        <f>IF(COUNTIF('16 reserve entries'!M:M,'16 AJE data'!L130)&gt;0,"Y","N")</f>
        <v>N</v>
      </c>
      <c r="O130" t="s">
        <v>12711</v>
      </c>
      <c r="P130" t="s">
        <v>32</v>
      </c>
      <c r="Q130" t="s">
        <v>8099</v>
      </c>
      <c r="R130" t="str">
        <f>IF(COUNTIF('16 reserve entries'!Q:Q,'16 AJE data'!O130)&gt;0,"Y","N")</f>
        <v>N</v>
      </c>
      <c r="S130" s="149" t="s">
        <v>32</v>
      </c>
      <c r="T130" t="s">
        <v>12712</v>
      </c>
      <c r="U130" t="str">
        <f>IF(COUNTIF('16 reserve bal'!D:D,'16 AJE data'!T130)&gt;0,"Y","N")</f>
        <v>N</v>
      </c>
      <c r="W130" t="s">
        <v>12713</v>
      </c>
      <c r="X130" t="s">
        <v>137</v>
      </c>
      <c r="Y130" t="s">
        <v>5284</v>
      </c>
    </row>
    <row r="131" spans="1:25" x14ac:dyDescent="0.25">
      <c r="A131" t="s">
        <v>32</v>
      </c>
      <c r="B131" t="s">
        <v>5337</v>
      </c>
      <c r="C131" t="s">
        <v>8103</v>
      </c>
      <c r="D131" t="s">
        <v>31</v>
      </c>
      <c r="E131" t="s">
        <v>12419</v>
      </c>
      <c r="F131" t="str">
        <f t="shared" si="4"/>
        <v>UK-IFRS</v>
      </c>
      <c r="G131" t="s">
        <v>8103</v>
      </c>
      <c r="L131" t="s">
        <v>8542</v>
      </c>
      <c r="M131" t="str">
        <f>IF(COUNTIF('16 reserve entries'!M:M,'16 AJE data'!L131)&gt;0,"Y","N")</f>
        <v>N</v>
      </c>
      <c r="O131" t="s">
        <v>12714</v>
      </c>
      <c r="P131" t="s">
        <v>32</v>
      </c>
      <c r="Q131" t="s">
        <v>8100</v>
      </c>
      <c r="R131" t="str">
        <f>IF(COUNTIF('16 reserve entries'!Q:Q,'16 AJE data'!O131)&gt;0,"Y","N")</f>
        <v>N</v>
      </c>
      <c r="S131" s="149" t="s">
        <v>32</v>
      </c>
      <c r="T131" t="s">
        <v>12715</v>
      </c>
      <c r="U131" t="str">
        <f>IF(COUNTIF('16 reserve bal'!D:D,'16 AJE data'!T131)&gt;0,"Y","N")</f>
        <v>N</v>
      </c>
      <c r="W131" t="s">
        <v>12716</v>
      </c>
      <c r="X131" t="s">
        <v>139</v>
      </c>
      <c r="Y131" t="s">
        <v>5284</v>
      </c>
    </row>
    <row r="132" spans="1:25" x14ac:dyDescent="0.25">
      <c r="A132" t="s">
        <v>32</v>
      </c>
      <c r="B132" t="s">
        <v>5337</v>
      </c>
      <c r="C132" t="s">
        <v>8104</v>
      </c>
      <c r="D132" t="s">
        <v>31</v>
      </c>
      <c r="E132" t="s">
        <v>12419</v>
      </c>
      <c r="F132" t="str">
        <f t="shared" si="4"/>
        <v>UK-IFRS</v>
      </c>
      <c r="G132" t="s">
        <v>8104</v>
      </c>
      <c r="L132" t="s">
        <v>8543</v>
      </c>
      <c r="M132" t="str">
        <f>IF(COUNTIF('16 reserve entries'!M:M,'16 AJE data'!L132)&gt;0,"Y","N")</f>
        <v>N</v>
      </c>
      <c r="O132" t="s">
        <v>12717</v>
      </c>
      <c r="P132" t="s">
        <v>32</v>
      </c>
      <c r="Q132" t="s">
        <v>8101</v>
      </c>
      <c r="R132" t="str">
        <f>IF(COUNTIF('16 reserve entries'!Q:Q,'16 AJE data'!O132)&gt;0,"Y","N")</f>
        <v>N</v>
      </c>
      <c r="S132" s="149" t="s">
        <v>32</v>
      </c>
      <c r="T132" t="s">
        <v>12718</v>
      </c>
      <c r="U132" t="str">
        <f>IF(COUNTIF('16 reserve bal'!D:D,'16 AJE data'!T132)&gt;0,"Y","N")</f>
        <v>N</v>
      </c>
    </row>
    <row r="133" spans="1:25" x14ac:dyDescent="0.25">
      <c r="A133" t="s">
        <v>32</v>
      </c>
      <c r="B133" t="s">
        <v>5337</v>
      </c>
      <c r="C133" t="s">
        <v>8105</v>
      </c>
      <c r="D133" t="s">
        <v>31</v>
      </c>
      <c r="E133" t="s">
        <v>12419</v>
      </c>
      <c r="F133" t="str">
        <f t="shared" ref="F133:F196" si="5">D133&amp;"-"&amp;E133</f>
        <v>UK-IFRS</v>
      </c>
      <c r="G133" t="s">
        <v>8105</v>
      </c>
      <c r="L133" t="s">
        <v>8544</v>
      </c>
      <c r="M133" t="str">
        <f>IF(COUNTIF('16 reserve entries'!M:M,'16 AJE data'!L133)&gt;0,"Y","N")</f>
        <v>N</v>
      </c>
      <c r="O133" t="s">
        <v>12719</v>
      </c>
      <c r="P133" t="s">
        <v>32</v>
      </c>
      <c r="Q133" t="s">
        <v>8102</v>
      </c>
      <c r="R133" t="str">
        <f>IF(COUNTIF('16 reserve entries'!Q:Q,'16 AJE data'!O133)&gt;0,"Y","N")</f>
        <v>N</v>
      </c>
      <c r="S133" s="149" t="s">
        <v>32</v>
      </c>
      <c r="T133" t="s">
        <v>12720</v>
      </c>
      <c r="U133" t="str">
        <f>IF(COUNTIF('16 reserve bal'!D:D,'16 AJE data'!T133)&gt;0,"Y","N")</f>
        <v>N</v>
      </c>
    </row>
    <row r="134" spans="1:25" x14ac:dyDescent="0.25">
      <c r="A134" t="s">
        <v>32</v>
      </c>
      <c r="B134" t="s">
        <v>5337</v>
      </c>
      <c r="C134" t="s">
        <v>8106</v>
      </c>
      <c r="D134" t="s">
        <v>31</v>
      </c>
      <c r="E134" t="s">
        <v>12419</v>
      </c>
      <c r="F134" t="str">
        <f t="shared" si="5"/>
        <v>UK-IFRS</v>
      </c>
      <c r="G134" t="s">
        <v>8106</v>
      </c>
      <c r="L134" t="s">
        <v>8545</v>
      </c>
      <c r="M134" t="str">
        <f>IF(COUNTIF('16 reserve entries'!M:M,'16 AJE data'!L134)&gt;0,"Y","N")</f>
        <v>N</v>
      </c>
      <c r="O134" t="s">
        <v>12721</v>
      </c>
      <c r="P134" t="s">
        <v>32</v>
      </c>
      <c r="Q134" t="s">
        <v>8103</v>
      </c>
      <c r="R134" t="str">
        <f>IF(COUNTIF('16 reserve entries'!Q:Q,'16 AJE data'!O134)&gt;0,"Y","N")</f>
        <v>N</v>
      </c>
      <c r="S134" s="149" t="s">
        <v>32</v>
      </c>
      <c r="T134" t="s">
        <v>12722</v>
      </c>
      <c r="U134" t="str">
        <f>IF(COUNTIF('16 reserve bal'!D:D,'16 AJE data'!T134)&gt;0,"Y","N")</f>
        <v>N</v>
      </c>
    </row>
    <row r="135" spans="1:25" x14ac:dyDescent="0.25">
      <c r="A135" t="s">
        <v>32</v>
      </c>
      <c r="B135" t="s">
        <v>5337</v>
      </c>
      <c r="C135" t="s">
        <v>8107</v>
      </c>
      <c r="D135" t="s">
        <v>31</v>
      </c>
      <c r="E135" t="s">
        <v>12419</v>
      </c>
      <c r="F135" t="str">
        <f t="shared" si="5"/>
        <v>UK-IFRS</v>
      </c>
      <c r="G135" t="s">
        <v>8107</v>
      </c>
      <c r="L135" t="s">
        <v>8546</v>
      </c>
      <c r="M135" t="str">
        <f>IF(COUNTIF('16 reserve entries'!M:M,'16 AJE data'!L135)&gt;0,"Y","N")</f>
        <v>N</v>
      </c>
      <c r="O135" t="s">
        <v>12723</v>
      </c>
      <c r="P135" t="s">
        <v>32</v>
      </c>
      <c r="Q135" t="s">
        <v>8104</v>
      </c>
      <c r="R135" t="str">
        <f>IF(COUNTIF('16 reserve entries'!Q:Q,'16 AJE data'!O135)&gt;0,"Y","N")</f>
        <v>N</v>
      </c>
      <c r="S135" s="149" t="s">
        <v>32</v>
      </c>
      <c r="T135" t="s">
        <v>12724</v>
      </c>
      <c r="U135" t="str">
        <f>IF(COUNTIF('16 reserve bal'!D:D,'16 AJE data'!T135)&gt;0,"Y","N")</f>
        <v>N</v>
      </c>
    </row>
    <row r="136" spans="1:25" x14ac:dyDescent="0.25">
      <c r="A136" t="s">
        <v>32</v>
      </c>
      <c r="B136" t="s">
        <v>5337</v>
      </c>
      <c r="C136" t="s">
        <v>8108</v>
      </c>
      <c r="D136" t="s">
        <v>31</v>
      </c>
      <c r="E136" t="s">
        <v>12419</v>
      </c>
      <c r="F136" t="str">
        <f t="shared" si="5"/>
        <v>UK-IFRS</v>
      </c>
      <c r="G136" t="s">
        <v>8108</v>
      </c>
      <c r="L136" t="s">
        <v>8547</v>
      </c>
      <c r="M136" t="str">
        <f>IF(COUNTIF('16 reserve entries'!M:M,'16 AJE data'!L136)&gt;0,"Y","N")</f>
        <v>N</v>
      </c>
      <c r="O136" t="s">
        <v>12725</v>
      </c>
      <c r="P136" t="s">
        <v>32</v>
      </c>
      <c r="Q136" t="s">
        <v>8105</v>
      </c>
      <c r="R136" t="str">
        <f>IF(COUNTIF('16 reserve entries'!Q:Q,'16 AJE data'!O136)&gt;0,"Y","N")</f>
        <v>N</v>
      </c>
      <c r="S136" s="149" t="s">
        <v>32</v>
      </c>
      <c r="T136" t="s">
        <v>12726</v>
      </c>
      <c r="U136" t="str">
        <f>IF(COUNTIF('16 reserve bal'!D:D,'16 AJE data'!T136)&gt;0,"Y","N")</f>
        <v>N</v>
      </c>
    </row>
    <row r="137" spans="1:25" x14ac:dyDescent="0.25">
      <c r="A137" t="s">
        <v>32</v>
      </c>
      <c r="B137" t="s">
        <v>5337</v>
      </c>
      <c r="C137" t="s">
        <v>8109</v>
      </c>
      <c r="D137" t="s">
        <v>31</v>
      </c>
      <c r="E137" t="s">
        <v>12419</v>
      </c>
      <c r="F137" t="str">
        <f t="shared" si="5"/>
        <v>UK-IFRS</v>
      </c>
      <c r="G137" t="s">
        <v>8109</v>
      </c>
      <c r="L137" t="s">
        <v>8548</v>
      </c>
      <c r="M137" t="str">
        <f>IF(COUNTIF('16 reserve entries'!M:M,'16 AJE data'!L137)&gt;0,"Y","N")</f>
        <v>N</v>
      </c>
      <c r="O137" t="s">
        <v>12727</v>
      </c>
      <c r="P137" t="s">
        <v>32</v>
      </c>
      <c r="Q137" t="s">
        <v>8106</v>
      </c>
      <c r="R137" t="str">
        <f>IF(COUNTIF('16 reserve entries'!Q:Q,'16 AJE data'!O137)&gt;0,"Y","N")</f>
        <v>N</v>
      </c>
      <c r="S137" s="149" t="s">
        <v>32</v>
      </c>
      <c r="T137" t="s">
        <v>12728</v>
      </c>
      <c r="U137" t="str">
        <f>IF(COUNTIF('16 reserve bal'!D:D,'16 AJE data'!T137)&gt;0,"Y","N")</f>
        <v>N</v>
      </c>
    </row>
    <row r="138" spans="1:25" x14ac:dyDescent="0.25">
      <c r="A138" t="s">
        <v>32</v>
      </c>
      <c r="B138" t="s">
        <v>5337</v>
      </c>
      <c r="C138" t="s">
        <v>8110</v>
      </c>
      <c r="D138" t="s">
        <v>31</v>
      </c>
      <c r="E138" t="s">
        <v>12419</v>
      </c>
      <c r="F138" t="str">
        <f t="shared" si="5"/>
        <v>UK-IFRS</v>
      </c>
      <c r="G138" t="s">
        <v>8110</v>
      </c>
      <c r="L138" t="s">
        <v>8549</v>
      </c>
      <c r="M138" t="str">
        <f>IF(COUNTIF('16 reserve entries'!M:M,'16 AJE data'!L138)&gt;0,"Y","N")</f>
        <v>N</v>
      </c>
      <c r="O138" t="s">
        <v>12729</v>
      </c>
      <c r="P138" t="s">
        <v>32</v>
      </c>
      <c r="Q138" t="s">
        <v>8107</v>
      </c>
      <c r="R138" t="str">
        <f>IF(COUNTIF('16 reserve entries'!Q:Q,'16 AJE data'!O138)&gt;0,"Y","N")</f>
        <v>N</v>
      </c>
      <c r="S138" s="149" t="s">
        <v>32</v>
      </c>
      <c r="T138" t="s">
        <v>12730</v>
      </c>
      <c r="U138" t="str">
        <f>IF(COUNTIF('16 reserve bal'!D:D,'16 AJE data'!T138)&gt;0,"Y","N")</f>
        <v>N</v>
      </c>
    </row>
    <row r="139" spans="1:25" x14ac:dyDescent="0.25">
      <c r="A139" t="s">
        <v>32</v>
      </c>
      <c r="B139" t="s">
        <v>5337</v>
      </c>
      <c r="C139" t="s">
        <v>8111</v>
      </c>
      <c r="D139" t="s">
        <v>31</v>
      </c>
      <c r="E139" t="s">
        <v>12419</v>
      </c>
      <c r="F139" t="str">
        <f t="shared" si="5"/>
        <v>UK-IFRS</v>
      </c>
      <c r="G139" t="s">
        <v>8111</v>
      </c>
      <c r="L139" t="s">
        <v>8550</v>
      </c>
      <c r="M139" t="str">
        <f>IF(COUNTIF('16 reserve entries'!M:M,'16 AJE data'!L139)&gt;0,"Y","N")</f>
        <v>N</v>
      </c>
      <c r="O139" t="s">
        <v>12731</v>
      </c>
      <c r="P139" t="s">
        <v>32</v>
      </c>
      <c r="Q139" t="s">
        <v>8108</v>
      </c>
      <c r="R139" t="str">
        <f>IF(COUNTIF('16 reserve entries'!Q:Q,'16 AJE data'!O139)&gt;0,"Y","N")</f>
        <v>N</v>
      </c>
      <c r="S139" s="149" t="s">
        <v>32</v>
      </c>
      <c r="T139" t="s">
        <v>12732</v>
      </c>
      <c r="U139" t="str">
        <f>IF(COUNTIF('16 reserve bal'!D:D,'16 AJE data'!T139)&gt;0,"Y","N")</f>
        <v>N</v>
      </c>
    </row>
    <row r="140" spans="1:25" x14ac:dyDescent="0.25">
      <c r="A140" t="s">
        <v>32</v>
      </c>
      <c r="B140" t="s">
        <v>5337</v>
      </c>
      <c r="C140" t="s">
        <v>8112</v>
      </c>
      <c r="D140" t="s">
        <v>31</v>
      </c>
      <c r="E140" t="s">
        <v>12419</v>
      </c>
      <c r="F140" t="str">
        <f t="shared" si="5"/>
        <v>UK-IFRS</v>
      </c>
      <c r="G140" t="s">
        <v>8112</v>
      </c>
      <c r="L140" t="s">
        <v>8551</v>
      </c>
      <c r="M140" t="str">
        <f>IF(COUNTIF('16 reserve entries'!M:M,'16 AJE data'!L140)&gt;0,"Y","N")</f>
        <v>N</v>
      </c>
      <c r="O140" t="s">
        <v>12733</v>
      </c>
      <c r="P140" t="s">
        <v>32</v>
      </c>
      <c r="Q140" t="s">
        <v>8109</v>
      </c>
      <c r="R140" t="str">
        <f>IF(COUNTIF('16 reserve entries'!Q:Q,'16 AJE data'!O140)&gt;0,"Y","N")</f>
        <v>N</v>
      </c>
      <c r="S140" s="149" t="s">
        <v>32</v>
      </c>
      <c r="T140" t="s">
        <v>12734</v>
      </c>
      <c r="U140" t="str">
        <f>IF(COUNTIF('16 reserve bal'!D:D,'16 AJE data'!T140)&gt;0,"Y","N")</f>
        <v>N</v>
      </c>
    </row>
    <row r="141" spans="1:25" x14ac:dyDescent="0.25">
      <c r="A141" t="s">
        <v>32</v>
      </c>
      <c r="B141" t="s">
        <v>5337</v>
      </c>
      <c r="C141" t="s">
        <v>8113</v>
      </c>
      <c r="D141" t="s">
        <v>31</v>
      </c>
      <c r="E141" t="s">
        <v>12419</v>
      </c>
      <c r="F141" t="str">
        <f t="shared" si="5"/>
        <v>UK-IFRS</v>
      </c>
      <c r="G141" t="s">
        <v>8113</v>
      </c>
      <c r="L141" t="s">
        <v>8552</v>
      </c>
      <c r="M141" t="str">
        <f>IF(COUNTIF('16 reserve entries'!M:M,'16 AJE data'!L141)&gt;0,"Y","N")</f>
        <v>N</v>
      </c>
      <c r="O141" t="s">
        <v>12735</v>
      </c>
      <c r="P141" t="s">
        <v>32</v>
      </c>
      <c r="Q141" t="s">
        <v>8110</v>
      </c>
      <c r="R141" t="str">
        <f>IF(COUNTIF('16 reserve entries'!Q:Q,'16 AJE data'!O141)&gt;0,"Y","N")</f>
        <v>N</v>
      </c>
      <c r="S141" s="149" t="s">
        <v>32</v>
      </c>
      <c r="T141" t="s">
        <v>12736</v>
      </c>
      <c r="U141" t="str">
        <f>IF(COUNTIF('16 reserve bal'!D:D,'16 AJE data'!T141)&gt;0,"Y","N")</f>
        <v>N</v>
      </c>
    </row>
    <row r="142" spans="1:25" x14ac:dyDescent="0.25">
      <c r="A142" t="s">
        <v>32</v>
      </c>
      <c r="B142" t="s">
        <v>5337</v>
      </c>
      <c r="C142" t="s">
        <v>8114</v>
      </c>
      <c r="D142" t="s">
        <v>31</v>
      </c>
      <c r="E142" t="s">
        <v>12419</v>
      </c>
      <c r="F142" t="str">
        <f t="shared" si="5"/>
        <v>UK-IFRS</v>
      </c>
      <c r="G142" t="s">
        <v>8114</v>
      </c>
      <c r="L142" t="s">
        <v>8553</v>
      </c>
      <c r="M142" t="str">
        <f>IF(COUNTIF('16 reserve entries'!M:M,'16 AJE data'!L142)&gt;0,"Y","N")</f>
        <v>N</v>
      </c>
      <c r="O142" t="s">
        <v>12737</v>
      </c>
      <c r="P142" t="s">
        <v>32</v>
      </c>
      <c r="Q142" t="s">
        <v>8111</v>
      </c>
      <c r="R142" t="str">
        <f>IF(COUNTIF('16 reserve entries'!Q:Q,'16 AJE data'!O142)&gt;0,"Y","N")</f>
        <v>N</v>
      </c>
      <c r="S142" s="149" t="s">
        <v>32</v>
      </c>
      <c r="T142" t="s">
        <v>12738</v>
      </c>
      <c r="U142" t="str">
        <f>IF(COUNTIF('16 reserve bal'!D:D,'16 AJE data'!T142)&gt;0,"Y","N")</f>
        <v>N</v>
      </c>
    </row>
    <row r="143" spans="1:25" x14ac:dyDescent="0.25">
      <c r="A143" t="s">
        <v>32</v>
      </c>
      <c r="B143" t="s">
        <v>5337</v>
      </c>
      <c r="C143" t="s">
        <v>8115</v>
      </c>
      <c r="D143" t="s">
        <v>31</v>
      </c>
      <c r="E143" t="s">
        <v>12419</v>
      </c>
      <c r="F143" t="str">
        <f t="shared" si="5"/>
        <v>UK-IFRS</v>
      </c>
      <c r="G143" t="s">
        <v>8115</v>
      </c>
      <c r="L143" t="s">
        <v>8554</v>
      </c>
      <c r="M143" t="str">
        <f>IF(COUNTIF('16 reserve entries'!M:M,'16 AJE data'!L143)&gt;0,"Y","N")</f>
        <v>N</v>
      </c>
      <c r="O143" t="s">
        <v>12739</v>
      </c>
      <c r="P143" t="s">
        <v>32</v>
      </c>
      <c r="Q143" t="s">
        <v>8112</v>
      </c>
      <c r="R143" t="str">
        <f>IF(COUNTIF('16 reserve entries'!Q:Q,'16 AJE data'!O143)&gt;0,"Y","N")</f>
        <v>N</v>
      </c>
      <c r="S143" s="149" t="s">
        <v>32</v>
      </c>
      <c r="T143" t="s">
        <v>12740</v>
      </c>
      <c r="U143" t="str">
        <f>IF(COUNTIF('16 reserve bal'!D:D,'16 AJE data'!T143)&gt;0,"Y","N")</f>
        <v>N</v>
      </c>
    </row>
    <row r="144" spans="1:25" x14ac:dyDescent="0.25">
      <c r="A144" t="s">
        <v>32</v>
      </c>
      <c r="B144" t="s">
        <v>5337</v>
      </c>
      <c r="C144" t="s">
        <v>8116</v>
      </c>
      <c r="D144" t="s">
        <v>31</v>
      </c>
      <c r="E144" t="s">
        <v>12419</v>
      </c>
      <c r="F144" t="str">
        <f t="shared" si="5"/>
        <v>UK-IFRS</v>
      </c>
      <c r="G144" t="s">
        <v>8116</v>
      </c>
      <c r="L144" t="s">
        <v>8555</v>
      </c>
      <c r="M144" t="str">
        <f>IF(COUNTIF('16 reserve entries'!M:M,'16 AJE data'!L144)&gt;0,"Y","N")</f>
        <v>N</v>
      </c>
      <c r="O144" t="s">
        <v>12741</v>
      </c>
      <c r="P144" t="s">
        <v>32</v>
      </c>
      <c r="Q144" t="s">
        <v>8113</v>
      </c>
      <c r="R144" t="str">
        <f>IF(COUNTIF('16 reserve entries'!Q:Q,'16 AJE data'!O144)&gt;0,"Y","N")</f>
        <v>N</v>
      </c>
      <c r="S144" s="149" t="s">
        <v>32</v>
      </c>
      <c r="T144" t="s">
        <v>12742</v>
      </c>
      <c r="U144" t="str">
        <f>IF(COUNTIF('16 reserve bal'!D:D,'16 AJE data'!T144)&gt;0,"Y","N")</f>
        <v>N</v>
      </c>
    </row>
    <row r="145" spans="1:21" x14ac:dyDescent="0.25">
      <c r="A145" t="s">
        <v>32</v>
      </c>
      <c r="B145" t="s">
        <v>5337</v>
      </c>
      <c r="C145" t="s">
        <v>8117</v>
      </c>
      <c r="D145" t="s">
        <v>31</v>
      </c>
      <c r="E145" t="s">
        <v>12419</v>
      </c>
      <c r="F145" t="str">
        <f t="shared" si="5"/>
        <v>UK-IFRS</v>
      </c>
      <c r="G145" t="s">
        <v>8117</v>
      </c>
      <c r="L145" t="s">
        <v>8556</v>
      </c>
      <c r="M145" t="str">
        <f>IF(COUNTIF('16 reserve entries'!M:M,'16 AJE data'!L145)&gt;0,"Y","N")</f>
        <v>N</v>
      </c>
      <c r="O145" t="s">
        <v>12743</v>
      </c>
      <c r="P145" t="s">
        <v>32</v>
      </c>
      <c r="Q145" t="s">
        <v>8114</v>
      </c>
      <c r="R145" t="str">
        <f>IF(COUNTIF('16 reserve entries'!Q:Q,'16 AJE data'!O145)&gt;0,"Y","N")</f>
        <v>N</v>
      </c>
      <c r="S145" s="149" t="s">
        <v>32</v>
      </c>
      <c r="T145" t="s">
        <v>12744</v>
      </c>
      <c r="U145" t="str">
        <f>IF(COUNTIF('16 reserve bal'!D:D,'16 AJE data'!T145)&gt;0,"Y","N")</f>
        <v>N</v>
      </c>
    </row>
    <row r="146" spans="1:21" x14ac:dyDescent="0.25">
      <c r="A146" t="s">
        <v>32</v>
      </c>
      <c r="B146" t="s">
        <v>5337</v>
      </c>
      <c r="C146" t="s">
        <v>8118</v>
      </c>
      <c r="D146" t="s">
        <v>31</v>
      </c>
      <c r="E146" t="s">
        <v>12419</v>
      </c>
      <c r="F146" t="str">
        <f t="shared" si="5"/>
        <v>UK-IFRS</v>
      </c>
      <c r="G146" t="s">
        <v>8118</v>
      </c>
      <c r="L146" t="s">
        <v>8557</v>
      </c>
      <c r="M146" t="str">
        <f>IF(COUNTIF('16 reserve entries'!M:M,'16 AJE data'!L146)&gt;0,"Y","N")</f>
        <v>N</v>
      </c>
      <c r="O146" t="s">
        <v>12745</v>
      </c>
      <c r="P146" t="s">
        <v>32</v>
      </c>
      <c r="Q146" t="s">
        <v>8115</v>
      </c>
      <c r="R146" t="str">
        <f>IF(COUNTIF('16 reserve entries'!Q:Q,'16 AJE data'!O146)&gt;0,"Y","N")</f>
        <v>N</v>
      </c>
      <c r="S146" s="149" t="s">
        <v>32</v>
      </c>
      <c r="T146" t="s">
        <v>12746</v>
      </c>
      <c r="U146" t="str">
        <f>IF(COUNTIF('16 reserve bal'!D:D,'16 AJE data'!T146)&gt;0,"Y","N")</f>
        <v>N</v>
      </c>
    </row>
    <row r="147" spans="1:21" x14ac:dyDescent="0.25">
      <c r="A147" t="s">
        <v>32</v>
      </c>
      <c r="B147" t="s">
        <v>5337</v>
      </c>
      <c r="C147" t="s">
        <v>8119</v>
      </c>
      <c r="D147" t="s">
        <v>31</v>
      </c>
      <c r="E147" t="s">
        <v>12419</v>
      </c>
      <c r="F147" t="str">
        <f t="shared" si="5"/>
        <v>UK-IFRS</v>
      </c>
      <c r="G147" t="s">
        <v>8119</v>
      </c>
      <c r="L147" t="s">
        <v>8558</v>
      </c>
      <c r="M147" t="str">
        <f>IF(COUNTIF('16 reserve entries'!M:M,'16 AJE data'!L147)&gt;0,"Y","N")</f>
        <v>N</v>
      </c>
      <c r="O147" t="s">
        <v>12747</v>
      </c>
      <c r="P147" t="s">
        <v>32</v>
      </c>
      <c r="Q147" t="s">
        <v>8116</v>
      </c>
      <c r="R147" t="str">
        <f>IF(COUNTIF('16 reserve entries'!Q:Q,'16 AJE data'!O147)&gt;0,"Y","N")</f>
        <v>N</v>
      </c>
      <c r="S147" s="149" t="s">
        <v>32</v>
      </c>
      <c r="T147" t="s">
        <v>12748</v>
      </c>
      <c r="U147" t="str">
        <f>IF(COUNTIF('16 reserve bal'!D:D,'16 AJE data'!T147)&gt;0,"Y","N")</f>
        <v>N</v>
      </c>
    </row>
    <row r="148" spans="1:21" x14ac:dyDescent="0.25">
      <c r="A148" t="s">
        <v>32</v>
      </c>
      <c r="B148" t="s">
        <v>5337</v>
      </c>
      <c r="C148" t="s">
        <v>8120</v>
      </c>
      <c r="D148" t="s">
        <v>31</v>
      </c>
      <c r="E148" t="s">
        <v>12419</v>
      </c>
      <c r="F148" t="str">
        <f t="shared" si="5"/>
        <v>UK-IFRS</v>
      </c>
      <c r="G148" t="s">
        <v>8120</v>
      </c>
      <c r="L148" t="s">
        <v>8559</v>
      </c>
      <c r="M148" t="str">
        <f>IF(COUNTIF('16 reserve entries'!M:M,'16 AJE data'!L148)&gt;0,"Y","N")</f>
        <v>N</v>
      </c>
      <c r="O148" t="s">
        <v>12749</v>
      </c>
      <c r="P148" t="s">
        <v>32</v>
      </c>
      <c r="Q148" t="s">
        <v>8117</v>
      </c>
      <c r="R148" t="str">
        <f>IF(COUNTIF('16 reserve entries'!Q:Q,'16 AJE data'!O148)&gt;0,"Y","N")</f>
        <v>N</v>
      </c>
      <c r="S148" s="149" t="s">
        <v>32</v>
      </c>
      <c r="T148" t="s">
        <v>12750</v>
      </c>
      <c r="U148" t="str">
        <f>IF(COUNTIF('16 reserve bal'!D:D,'16 AJE data'!T148)&gt;0,"Y","N")</f>
        <v>N</v>
      </c>
    </row>
    <row r="149" spans="1:21" x14ac:dyDescent="0.25">
      <c r="A149" t="s">
        <v>32</v>
      </c>
      <c r="B149" t="s">
        <v>5337</v>
      </c>
      <c r="C149" t="s">
        <v>8121</v>
      </c>
      <c r="D149" t="s">
        <v>31</v>
      </c>
      <c r="E149" t="s">
        <v>12419</v>
      </c>
      <c r="F149" t="str">
        <f t="shared" si="5"/>
        <v>UK-IFRS</v>
      </c>
      <c r="G149" t="s">
        <v>8121</v>
      </c>
      <c r="L149" t="s">
        <v>8560</v>
      </c>
      <c r="M149" t="str">
        <f>IF(COUNTIF('16 reserve entries'!M:M,'16 AJE data'!L149)&gt;0,"Y","N")</f>
        <v>N</v>
      </c>
      <c r="O149" t="s">
        <v>12751</v>
      </c>
      <c r="P149" t="s">
        <v>32</v>
      </c>
      <c r="Q149" t="s">
        <v>8118</v>
      </c>
      <c r="R149" t="str">
        <f>IF(COUNTIF('16 reserve entries'!Q:Q,'16 AJE data'!O149)&gt;0,"Y","N")</f>
        <v>N</v>
      </c>
      <c r="S149" s="149" t="s">
        <v>32</v>
      </c>
      <c r="T149" t="s">
        <v>12752</v>
      </c>
      <c r="U149" t="str">
        <f>IF(COUNTIF('16 reserve bal'!D:D,'16 AJE data'!T149)&gt;0,"Y","N")</f>
        <v>N</v>
      </c>
    </row>
    <row r="150" spans="1:21" x14ac:dyDescent="0.25">
      <c r="A150" t="s">
        <v>32</v>
      </c>
      <c r="B150" t="s">
        <v>5337</v>
      </c>
      <c r="C150" t="s">
        <v>8122</v>
      </c>
      <c r="D150" t="s">
        <v>31</v>
      </c>
      <c r="E150" t="s">
        <v>12419</v>
      </c>
      <c r="F150" t="str">
        <f t="shared" si="5"/>
        <v>UK-IFRS</v>
      </c>
      <c r="G150" t="s">
        <v>8122</v>
      </c>
      <c r="L150" t="s">
        <v>8561</v>
      </c>
      <c r="M150" t="str">
        <f>IF(COUNTIF('16 reserve entries'!M:M,'16 AJE data'!L150)&gt;0,"Y","N")</f>
        <v>N</v>
      </c>
      <c r="O150" t="s">
        <v>12753</v>
      </c>
      <c r="P150" t="s">
        <v>32</v>
      </c>
      <c r="Q150" t="s">
        <v>8119</v>
      </c>
      <c r="R150" t="str">
        <f>IF(COUNTIF('16 reserve entries'!Q:Q,'16 AJE data'!O150)&gt;0,"Y","N")</f>
        <v>N</v>
      </c>
      <c r="S150" s="149" t="s">
        <v>32</v>
      </c>
      <c r="T150" t="s">
        <v>12754</v>
      </c>
      <c r="U150" t="str">
        <f>IF(COUNTIF('16 reserve bal'!D:D,'16 AJE data'!T150)&gt;0,"Y","N")</f>
        <v>N</v>
      </c>
    </row>
    <row r="151" spans="1:21" x14ac:dyDescent="0.25">
      <c r="A151" t="s">
        <v>32</v>
      </c>
      <c r="B151" t="s">
        <v>5337</v>
      </c>
      <c r="C151" t="s">
        <v>8123</v>
      </c>
      <c r="D151" t="s">
        <v>31</v>
      </c>
      <c r="E151" t="s">
        <v>12419</v>
      </c>
      <c r="F151" t="str">
        <f t="shared" si="5"/>
        <v>UK-IFRS</v>
      </c>
      <c r="G151" t="s">
        <v>8123</v>
      </c>
      <c r="L151" t="s">
        <v>8562</v>
      </c>
      <c r="M151" t="str">
        <f>IF(COUNTIF('16 reserve entries'!M:M,'16 AJE data'!L151)&gt;0,"Y","N")</f>
        <v>N</v>
      </c>
      <c r="O151" t="s">
        <v>12755</v>
      </c>
      <c r="P151" t="s">
        <v>32</v>
      </c>
      <c r="Q151" t="s">
        <v>8120</v>
      </c>
      <c r="R151" t="str">
        <f>IF(COUNTIF('16 reserve entries'!Q:Q,'16 AJE data'!O151)&gt;0,"Y","N")</f>
        <v>N</v>
      </c>
      <c r="S151" s="149" t="s">
        <v>32</v>
      </c>
      <c r="T151" t="s">
        <v>12756</v>
      </c>
      <c r="U151" t="str">
        <f>IF(COUNTIF('16 reserve bal'!D:D,'16 AJE data'!T151)&gt;0,"Y","N")</f>
        <v>N</v>
      </c>
    </row>
    <row r="152" spans="1:21" x14ac:dyDescent="0.25">
      <c r="A152" t="s">
        <v>32</v>
      </c>
      <c r="B152" t="s">
        <v>5337</v>
      </c>
      <c r="C152" t="s">
        <v>8124</v>
      </c>
      <c r="D152" t="s">
        <v>31</v>
      </c>
      <c r="E152" t="s">
        <v>12419</v>
      </c>
      <c r="F152" t="str">
        <f t="shared" si="5"/>
        <v>UK-IFRS</v>
      </c>
      <c r="G152" t="s">
        <v>8124</v>
      </c>
      <c r="L152" t="s">
        <v>8563</v>
      </c>
      <c r="M152" t="str">
        <f>IF(COUNTIF('16 reserve entries'!M:M,'16 AJE data'!L152)&gt;0,"Y","N")</f>
        <v>N</v>
      </c>
      <c r="O152" t="s">
        <v>12757</v>
      </c>
      <c r="P152" t="s">
        <v>32</v>
      </c>
      <c r="Q152" t="s">
        <v>8121</v>
      </c>
      <c r="R152" t="str">
        <f>IF(COUNTIF('16 reserve entries'!Q:Q,'16 AJE data'!O152)&gt;0,"Y","N")</f>
        <v>N</v>
      </c>
      <c r="S152" s="149" t="s">
        <v>32</v>
      </c>
      <c r="T152" t="s">
        <v>12758</v>
      </c>
      <c r="U152" t="str">
        <f>IF(COUNTIF('16 reserve bal'!D:D,'16 AJE data'!T152)&gt;0,"Y","N")</f>
        <v>N</v>
      </c>
    </row>
    <row r="153" spans="1:21" x14ac:dyDescent="0.25">
      <c r="A153" t="s">
        <v>32</v>
      </c>
      <c r="B153" t="s">
        <v>5337</v>
      </c>
      <c r="C153" t="s">
        <v>8125</v>
      </c>
      <c r="D153" t="s">
        <v>31</v>
      </c>
      <c r="E153" t="s">
        <v>12419</v>
      </c>
      <c r="F153" t="str">
        <f t="shared" si="5"/>
        <v>UK-IFRS</v>
      </c>
      <c r="G153" t="s">
        <v>8125</v>
      </c>
      <c r="L153" t="s">
        <v>8564</v>
      </c>
      <c r="M153" t="str">
        <f>IF(COUNTIF('16 reserve entries'!M:M,'16 AJE data'!L153)&gt;0,"Y","N")</f>
        <v>N</v>
      </c>
      <c r="O153" t="s">
        <v>12759</v>
      </c>
      <c r="P153" t="s">
        <v>32</v>
      </c>
      <c r="Q153" t="s">
        <v>8122</v>
      </c>
      <c r="R153" t="str">
        <f>IF(COUNTIF('16 reserve entries'!Q:Q,'16 AJE data'!O153)&gt;0,"Y","N")</f>
        <v>N</v>
      </c>
      <c r="S153" s="149" t="s">
        <v>32</v>
      </c>
      <c r="T153" t="s">
        <v>12760</v>
      </c>
      <c r="U153" t="str">
        <f>IF(COUNTIF('16 reserve bal'!D:D,'16 AJE data'!T153)&gt;0,"Y","N")</f>
        <v>N</v>
      </c>
    </row>
    <row r="154" spans="1:21" x14ac:dyDescent="0.25">
      <c r="A154" t="s">
        <v>32</v>
      </c>
      <c r="B154" t="s">
        <v>5337</v>
      </c>
      <c r="C154" t="s">
        <v>8126</v>
      </c>
      <c r="D154" t="s">
        <v>31</v>
      </c>
      <c r="E154" t="s">
        <v>12419</v>
      </c>
      <c r="F154" t="str">
        <f t="shared" si="5"/>
        <v>UK-IFRS</v>
      </c>
      <c r="G154" t="s">
        <v>8126</v>
      </c>
      <c r="L154" t="s">
        <v>8565</v>
      </c>
      <c r="M154" t="str">
        <f>IF(COUNTIF('16 reserve entries'!M:M,'16 AJE data'!L154)&gt;0,"Y","N")</f>
        <v>N</v>
      </c>
      <c r="O154" t="s">
        <v>12761</v>
      </c>
      <c r="P154" t="s">
        <v>32</v>
      </c>
      <c r="Q154" t="s">
        <v>8123</v>
      </c>
      <c r="R154" t="str">
        <f>IF(COUNTIF('16 reserve entries'!Q:Q,'16 AJE data'!O154)&gt;0,"Y","N")</f>
        <v>N</v>
      </c>
      <c r="S154" s="149" t="s">
        <v>32</v>
      </c>
      <c r="T154" t="s">
        <v>12762</v>
      </c>
      <c r="U154" t="str">
        <f>IF(COUNTIF('16 reserve bal'!D:D,'16 AJE data'!T154)&gt;0,"Y","N")</f>
        <v>N</v>
      </c>
    </row>
    <row r="155" spans="1:21" x14ac:dyDescent="0.25">
      <c r="A155" t="s">
        <v>32</v>
      </c>
      <c r="B155" t="s">
        <v>5337</v>
      </c>
      <c r="C155" t="s">
        <v>8127</v>
      </c>
      <c r="D155" t="s">
        <v>31</v>
      </c>
      <c r="E155" t="s">
        <v>12419</v>
      </c>
      <c r="F155" t="str">
        <f t="shared" si="5"/>
        <v>UK-IFRS</v>
      </c>
      <c r="G155" t="s">
        <v>8127</v>
      </c>
      <c r="L155" t="s">
        <v>8566</v>
      </c>
      <c r="M155" t="str">
        <f>IF(COUNTIF('16 reserve entries'!M:M,'16 AJE data'!L155)&gt;0,"Y","N")</f>
        <v>N</v>
      </c>
      <c r="O155" t="s">
        <v>12763</v>
      </c>
      <c r="P155" t="s">
        <v>32</v>
      </c>
      <c r="Q155" t="s">
        <v>8124</v>
      </c>
      <c r="R155" t="str">
        <f>IF(COUNTIF('16 reserve entries'!Q:Q,'16 AJE data'!O155)&gt;0,"Y","N")</f>
        <v>N</v>
      </c>
      <c r="S155" s="149" t="s">
        <v>32</v>
      </c>
      <c r="T155" t="s">
        <v>12764</v>
      </c>
      <c r="U155" t="str">
        <f>IF(COUNTIF('16 reserve bal'!D:D,'16 AJE data'!T155)&gt;0,"Y","N")</f>
        <v>N</v>
      </c>
    </row>
    <row r="156" spans="1:21" x14ac:dyDescent="0.25">
      <c r="A156" t="s">
        <v>32</v>
      </c>
      <c r="B156" t="s">
        <v>5337</v>
      </c>
      <c r="C156" t="s">
        <v>8128</v>
      </c>
      <c r="D156" t="s">
        <v>31</v>
      </c>
      <c r="E156" t="s">
        <v>12419</v>
      </c>
      <c r="F156" t="str">
        <f t="shared" si="5"/>
        <v>UK-IFRS</v>
      </c>
      <c r="G156" t="s">
        <v>8128</v>
      </c>
      <c r="L156" t="s">
        <v>8567</v>
      </c>
      <c r="M156" t="str">
        <f>IF(COUNTIF('16 reserve entries'!M:M,'16 AJE data'!L156)&gt;0,"Y","N")</f>
        <v>N</v>
      </c>
      <c r="O156" t="s">
        <v>12765</v>
      </c>
      <c r="P156" t="s">
        <v>32</v>
      </c>
      <c r="Q156" t="s">
        <v>8125</v>
      </c>
      <c r="R156" t="str">
        <f>IF(COUNTIF('16 reserve entries'!Q:Q,'16 AJE data'!O156)&gt;0,"Y","N")</f>
        <v>N</v>
      </c>
      <c r="S156" s="149" t="s">
        <v>32</v>
      </c>
      <c r="T156" t="s">
        <v>12766</v>
      </c>
      <c r="U156" t="str">
        <f>IF(COUNTIF('16 reserve bal'!D:D,'16 AJE data'!T156)&gt;0,"Y","N")</f>
        <v>N</v>
      </c>
    </row>
    <row r="157" spans="1:21" x14ac:dyDescent="0.25">
      <c r="A157" t="s">
        <v>32</v>
      </c>
      <c r="B157" t="s">
        <v>5337</v>
      </c>
      <c r="C157" t="s">
        <v>8129</v>
      </c>
      <c r="D157" t="s">
        <v>31</v>
      </c>
      <c r="E157" t="s">
        <v>12419</v>
      </c>
      <c r="F157" t="str">
        <f t="shared" si="5"/>
        <v>UK-IFRS</v>
      </c>
      <c r="G157" t="s">
        <v>8129</v>
      </c>
      <c r="L157" t="s">
        <v>8568</v>
      </c>
      <c r="M157" t="str">
        <f>IF(COUNTIF('16 reserve entries'!M:M,'16 AJE data'!L157)&gt;0,"Y","N")</f>
        <v>N</v>
      </c>
      <c r="O157" t="s">
        <v>12767</v>
      </c>
      <c r="P157" t="s">
        <v>32</v>
      </c>
      <c r="Q157" t="s">
        <v>8126</v>
      </c>
      <c r="R157" t="str">
        <f>IF(COUNTIF('16 reserve entries'!Q:Q,'16 AJE data'!O157)&gt;0,"Y","N")</f>
        <v>N</v>
      </c>
      <c r="S157" s="149" t="s">
        <v>32</v>
      </c>
      <c r="T157" t="s">
        <v>12768</v>
      </c>
      <c r="U157" t="str">
        <f>IF(COUNTIF('16 reserve bal'!D:D,'16 AJE data'!T157)&gt;0,"Y","N")</f>
        <v>N</v>
      </c>
    </row>
    <row r="158" spans="1:21" x14ac:dyDescent="0.25">
      <c r="A158" t="s">
        <v>32</v>
      </c>
      <c r="B158" t="s">
        <v>5337</v>
      </c>
      <c r="C158" t="s">
        <v>8130</v>
      </c>
      <c r="D158" t="s">
        <v>31</v>
      </c>
      <c r="E158" t="s">
        <v>12419</v>
      </c>
      <c r="F158" t="str">
        <f t="shared" si="5"/>
        <v>UK-IFRS</v>
      </c>
      <c r="G158" t="s">
        <v>8130</v>
      </c>
      <c r="L158" t="s">
        <v>8569</v>
      </c>
      <c r="M158" t="str">
        <f>IF(COUNTIF('16 reserve entries'!M:M,'16 AJE data'!L158)&gt;0,"Y","N")</f>
        <v>N</v>
      </c>
      <c r="O158" t="s">
        <v>12769</v>
      </c>
      <c r="P158" t="s">
        <v>32</v>
      </c>
      <c r="Q158" t="s">
        <v>8127</v>
      </c>
      <c r="R158" t="str">
        <f>IF(COUNTIF('16 reserve entries'!Q:Q,'16 AJE data'!O158)&gt;0,"Y","N")</f>
        <v>N</v>
      </c>
      <c r="S158" s="149" t="s">
        <v>32</v>
      </c>
      <c r="T158" t="s">
        <v>12770</v>
      </c>
      <c r="U158" t="str">
        <f>IF(COUNTIF('16 reserve bal'!D:D,'16 AJE data'!T158)&gt;0,"Y","N")</f>
        <v>N</v>
      </c>
    </row>
    <row r="159" spans="1:21" x14ac:dyDescent="0.25">
      <c r="A159" t="s">
        <v>32</v>
      </c>
      <c r="B159" t="s">
        <v>5337</v>
      </c>
      <c r="C159" t="s">
        <v>8131</v>
      </c>
      <c r="D159" t="s">
        <v>31</v>
      </c>
      <c r="E159" t="s">
        <v>12419</v>
      </c>
      <c r="F159" t="str">
        <f t="shared" si="5"/>
        <v>UK-IFRS</v>
      </c>
      <c r="G159" t="s">
        <v>8131</v>
      </c>
      <c r="L159" t="s">
        <v>8570</v>
      </c>
      <c r="M159" t="str">
        <f>IF(COUNTIF('16 reserve entries'!M:M,'16 AJE data'!L159)&gt;0,"Y","N")</f>
        <v>N</v>
      </c>
      <c r="O159" t="s">
        <v>12771</v>
      </c>
      <c r="P159" t="s">
        <v>32</v>
      </c>
      <c r="Q159" t="s">
        <v>8128</v>
      </c>
      <c r="R159" t="str">
        <f>IF(COUNTIF('16 reserve entries'!Q:Q,'16 AJE data'!O159)&gt;0,"Y","N")</f>
        <v>N</v>
      </c>
      <c r="S159" s="149" t="s">
        <v>32</v>
      </c>
      <c r="T159" t="s">
        <v>12772</v>
      </c>
      <c r="U159" t="str">
        <f>IF(COUNTIF('16 reserve bal'!D:D,'16 AJE data'!T159)&gt;0,"Y","N")</f>
        <v>N</v>
      </c>
    </row>
    <row r="160" spans="1:21" x14ac:dyDescent="0.25">
      <c r="A160" t="s">
        <v>32</v>
      </c>
      <c r="B160" t="s">
        <v>5337</v>
      </c>
      <c r="C160" t="s">
        <v>8132</v>
      </c>
      <c r="D160" t="s">
        <v>31</v>
      </c>
      <c r="E160" t="s">
        <v>12419</v>
      </c>
      <c r="F160" t="str">
        <f t="shared" si="5"/>
        <v>UK-IFRS</v>
      </c>
      <c r="G160" t="s">
        <v>8132</v>
      </c>
      <c r="L160" t="s">
        <v>8571</v>
      </c>
      <c r="M160" t="str">
        <f>IF(COUNTIF('16 reserve entries'!M:M,'16 AJE data'!L160)&gt;0,"Y","N")</f>
        <v>N</v>
      </c>
      <c r="O160" t="s">
        <v>12773</v>
      </c>
      <c r="P160" t="s">
        <v>32</v>
      </c>
      <c r="Q160" t="s">
        <v>8129</v>
      </c>
      <c r="R160" t="str">
        <f>IF(COUNTIF('16 reserve entries'!Q:Q,'16 AJE data'!O160)&gt;0,"Y","N")</f>
        <v>N</v>
      </c>
      <c r="S160" s="149" t="s">
        <v>32</v>
      </c>
      <c r="T160" t="s">
        <v>12774</v>
      </c>
      <c r="U160" t="str">
        <f>IF(COUNTIF('16 reserve bal'!D:D,'16 AJE data'!T160)&gt;0,"Y","N")</f>
        <v>N</v>
      </c>
    </row>
    <row r="161" spans="1:21" x14ac:dyDescent="0.25">
      <c r="A161" t="s">
        <v>32</v>
      </c>
      <c r="B161" t="s">
        <v>5337</v>
      </c>
      <c r="C161" t="s">
        <v>8133</v>
      </c>
      <c r="D161" t="s">
        <v>31</v>
      </c>
      <c r="E161" t="s">
        <v>12419</v>
      </c>
      <c r="F161" t="str">
        <f t="shared" si="5"/>
        <v>UK-IFRS</v>
      </c>
      <c r="G161" t="s">
        <v>8133</v>
      </c>
      <c r="L161" t="s">
        <v>8572</v>
      </c>
      <c r="M161" t="str">
        <f>IF(COUNTIF('16 reserve entries'!M:M,'16 AJE data'!L161)&gt;0,"Y","N")</f>
        <v>N</v>
      </c>
      <c r="O161" t="s">
        <v>12775</v>
      </c>
      <c r="P161" t="s">
        <v>32</v>
      </c>
      <c r="Q161" t="s">
        <v>8130</v>
      </c>
      <c r="R161" t="str">
        <f>IF(COUNTIF('16 reserve entries'!Q:Q,'16 AJE data'!O161)&gt;0,"Y","N")</f>
        <v>N</v>
      </c>
      <c r="S161" s="149" t="s">
        <v>32</v>
      </c>
      <c r="T161" t="s">
        <v>12776</v>
      </c>
      <c r="U161" t="str">
        <f>IF(COUNTIF('16 reserve bal'!D:D,'16 AJE data'!T161)&gt;0,"Y","N")</f>
        <v>N</v>
      </c>
    </row>
    <row r="162" spans="1:21" x14ac:dyDescent="0.25">
      <c r="A162" t="s">
        <v>32</v>
      </c>
      <c r="B162" t="s">
        <v>5337</v>
      </c>
      <c r="C162" t="s">
        <v>8134</v>
      </c>
      <c r="D162" t="s">
        <v>31</v>
      </c>
      <c r="E162" t="s">
        <v>12419</v>
      </c>
      <c r="F162" t="str">
        <f t="shared" si="5"/>
        <v>UK-IFRS</v>
      </c>
      <c r="G162" t="s">
        <v>8134</v>
      </c>
      <c r="L162" t="s">
        <v>9096</v>
      </c>
      <c r="M162" t="str">
        <f>IF(COUNTIF('16 reserve entries'!M:M,'16 AJE data'!L162)&gt;0,"Y","N")</f>
        <v>N</v>
      </c>
      <c r="O162" t="s">
        <v>12777</v>
      </c>
      <c r="P162" t="s">
        <v>32</v>
      </c>
      <c r="Q162" t="s">
        <v>8131</v>
      </c>
      <c r="R162" t="str">
        <f>IF(COUNTIF('16 reserve entries'!Q:Q,'16 AJE data'!O162)&gt;0,"Y","N")</f>
        <v>N</v>
      </c>
      <c r="S162" s="149" t="s">
        <v>32</v>
      </c>
      <c r="T162" t="s">
        <v>12778</v>
      </c>
      <c r="U162" t="str">
        <f>IF(COUNTIF('16 reserve bal'!D:D,'16 AJE data'!T162)&gt;0,"Y","N")</f>
        <v>N</v>
      </c>
    </row>
    <row r="163" spans="1:21" x14ac:dyDescent="0.25">
      <c r="A163" t="s">
        <v>32</v>
      </c>
      <c r="B163" t="s">
        <v>5337</v>
      </c>
      <c r="C163" t="s">
        <v>8135</v>
      </c>
      <c r="D163" t="s">
        <v>31</v>
      </c>
      <c r="E163" t="s">
        <v>12419</v>
      </c>
      <c r="F163" t="str">
        <f t="shared" si="5"/>
        <v>UK-IFRS</v>
      </c>
      <c r="G163" t="s">
        <v>8135</v>
      </c>
      <c r="L163" t="s">
        <v>8573</v>
      </c>
      <c r="M163" t="str">
        <f>IF(COUNTIF('16 reserve entries'!M:M,'16 AJE data'!L163)&gt;0,"Y","N")</f>
        <v>N</v>
      </c>
      <c r="O163" t="s">
        <v>12779</v>
      </c>
      <c r="P163" t="s">
        <v>32</v>
      </c>
      <c r="Q163" t="s">
        <v>8132</v>
      </c>
      <c r="R163" t="str">
        <f>IF(COUNTIF('16 reserve entries'!Q:Q,'16 AJE data'!O163)&gt;0,"Y","N")</f>
        <v>N</v>
      </c>
      <c r="S163" s="149" t="s">
        <v>32</v>
      </c>
      <c r="T163" t="s">
        <v>12780</v>
      </c>
      <c r="U163" t="str">
        <f>IF(COUNTIF('16 reserve bal'!D:D,'16 AJE data'!T163)&gt;0,"Y","N")</f>
        <v>N</v>
      </c>
    </row>
    <row r="164" spans="1:21" x14ac:dyDescent="0.25">
      <c r="A164" t="s">
        <v>32</v>
      </c>
      <c r="B164" t="s">
        <v>5337</v>
      </c>
      <c r="C164" t="s">
        <v>8136</v>
      </c>
      <c r="D164" t="s">
        <v>31</v>
      </c>
      <c r="E164" t="s">
        <v>12419</v>
      </c>
      <c r="F164" t="str">
        <f t="shared" si="5"/>
        <v>UK-IFRS</v>
      </c>
      <c r="G164" t="s">
        <v>8136</v>
      </c>
      <c r="L164" t="s">
        <v>9097</v>
      </c>
      <c r="M164" t="str">
        <f>IF(COUNTIF('16 reserve entries'!M:M,'16 AJE data'!L164)&gt;0,"Y","N")</f>
        <v>N</v>
      </c>
      <c r="O164" t="s">
        <v>12781</v>
      </c>
      <c r="P164" t="s">
        <v>32</v>
      </c>
      <c r="Q164" t="s">
        <v>8133</v>
      </c>
      <c r="R164" t="str">
        <f>IF(COUNTIF('16 reserve entries'!Q:Q,'16 AJE data'!O164)&gt;0,"Y","N")</f>
        <v>N</v>
      </c>
      <c r="S164" s="149" t="s">
        <v>32</v>
      </c>
      <c r="T164" t="s">
        <v>12782</v>
      </c>
      <c r="U164" t="str">
        <f>IF(COUNTIF('16 reserve bal'!D:D,'16 AJE data'!T164)&gt;0,"Y","N")</f>
        <v>N</v>
      </c>
    </row>
    <row r="165" spans="1:21" x14ac:dyDescent="0.25">
      <c r="A165" t="s">
        <v>32</v>
      </c>
      <c r="B165" t="s">
        <v>5337</v>
      </c>
      <c r="C165" t="s">
        <v>8137</v>
      </c>
      <c r="D165" t="s">
        <v>31</v>
      </c>
      <c r="E165" t="s">
        <v>12419</v>
      </c>
      <c r="F165" t="str">
        <f t="shared" si="5"/>
        <v>UK-IFRS</v>
      </c>
      <c r="G165" t="s">
        <v>8137</v>
      </c>
      <c r="L165" t="s">
        <v>8574</v>
      </c>
      <c r="M165" t="str">
        <f>IF(COUNTIF('16 reserve entries'!M:M,'16 AJE data'!L165)&gt;0,"Y","N")</f>
        <v>N</v>
      </c>
      <c r="O165" t="s">
        <v>12783</v>
      </c>
      <c r="P165" t="s">
        <v>32</v>
      </c>
      <c r="Q165" t="s">
        <v>8134</v>
      </c>
      <c r="R165" t="str">
        <f>IF(COUNTIF('16 reserve entries'!Q:Q,'16 AJE data'!O165)&gt;0,"Y","N")</f>
        <v>N</v>
      </c>
      <c r="S165" s="149" t="s">
        <v>32</v>
      </c>
      <c r="T165" t="s">
        <v>12784</v>
      </c>
      <c r="U165" t="str">
        <f>IF(COUNTIF('16 reserve bal'!D:D,'16 AJE data'!T165)&gt;0,"Y","N")</f>
        <v>N</v>
      </c>
    </row>
    <row r="166" spans="1:21" x14ac:dyDescent="0.25">
      <c r="A166" t="s">
        <v>32</v>
      </c>
      <c r="B166" t="s">
        <v>5337</v>
      </c>
      <c r="C166" t="s">
        <v>8138</v>
      </c>
      <c r="D166" t="s">
        <v>31</v>
      </c>
      <c r="E166" t="s">
        <v>12419</v>
      </c>
      <c r="F166" t="str">
        <f t="shared" si="5"/>
        <v>UK-IFRS</v>
      </c>
      <c r="G166" t="s">
        <v>8138</v>
      </c>
      <c r="L166" t="s">
        <v>8575</v>
      </c>
      <c r="M166" t="str">
        <f>IF(COUNTIF('16 reserve entries'!M:M,'16 AJE data'!L166)&gt;0,"Y","N")</f>
        <v>N</v>
      </c>
      <c r="O166" t="s">
        <v>12785</v>
      </c>
      <c r="P166" t="s">
        <v>32</v>
      </c>
      <c r="Q166" t="s">
        <v>8135</v>
      </c>
      <c r="R166" t="str">
        <f>IF(COUNTIF('16 reserve entries'!Q:Q,'16 AJE data'!O166)&gt;0,"Y","N")</f>
        <v>N</v>
      </c>
      <c r="S166" s="149" t="s">
        <v>32</v>
      </c>
      <c r="T166" t="s">
        <v>12786</v>
      </c>
      <c r="U166" t="str">
        <f>IF(COUNTIF('16 reserve bal'!D:D,'16 AJE data'!T166)&gt;0,"Y","N")</f>
        <v>N</v>
      </c>
    </row>
    <row r="167" spans="1:21" x14ac:dyDescent="0.25">
      <c r="A167" t="s">
        <v>32</v>
      </c>
      <c r="B167" t="s">
        <v>5337</v>
      </c>
      <c r="C167" t="s">
        <v>8139</v>
      </c>
      <c r="D167" t="s">
        <v>31</v>
      </c>
      <c r="E167" t="s">
        <v>12419</v>
      </c>
      <c r="F167" t="str">
        <f t="shared" si="5"/>
        <v>UK-IFRS</v>
      </c>
      <c r="G167" t="s">
        <v>8139</v>
      </c>
      <c r="L167" t="s">
        <v>8576</v>
      </c>
      <c r="M167" t="str">
        <f>IF(COUNTIF('16 reserve entries'!M:M,'16 AJE data'!L167)&gt;0,"Y","N")</f>
        <v>N</v>
      </c>
      <c r="O167" t="s">
        <v>12787</v>
      </c>
      <c r="P167" t="s">
        <v>32</v>
      </c>
      <c r="Q167" t="s">
        <v>8136</v>
      </c>
      <c r="R167" t="str">
        <f>IF(COUNTIF('16 reserve entries'!Q:Q,'16 AJE data'!O167)&gt;0,"Y","N")</f>
        <v>N</v>
      </c>
      <c r="S167" s="149" t="s">
        <v>32</v>
      </c>
      <c r="T167" t="s">
        <v>12788</v>
      </c>
      <c r="U167" t="str">
        <f>IF(COUNTIF('16 reserve bal'!D:D,'16 AJE data'!T167)&gt;0,"Y","N")</f>
        <v>N</v>
      </c>
    </row>
    <row r="168" spans="1:21" x14ac:dyDescent="0.25">
      <c r="A168" t="s">
        <v>32</v>
      </c>
      <c r="B168" t="s">
        <v>5337</v>
      </c>
      <c r="C168" t="s">
        <v>8140</v>
      </c>
      <c r="D168" t="s">
        <v>31</v>
      </c>
      <c r="E168" t="s">
        <v>12419</v>
      </c>
      <c r="F168" t="str">
        <f t="shared" si="5"/>
        <v>UK-IFRS</v>
      </c>
      <c r="G168" t="s">
        <v>8140</v>
      </c>
      <c r="L168" t="s">
        <v>8577</v>
      </c>
      <c r="M168" t="str">
        <f>IF(COUNTIF('16 reserve entries'!M:M,'16 AJE data'!L168)&gt;0,"Y","N")</f>
        <v>N</v>
      </c>
      <c r="O168" t="s">
        <v>12789</v>
      </c>
      <c r="P168" t="s">
        <v>32</v>
      </c>
      <c r="Q168" t="s">
        <v>8137</v>
      </c>
      <c r="R168" t="str">
        <f>IF(COUNTIF('16 reserve entries'!Q:Q,'16 AJE data'!O168)&gt;0,"Y","N")</f>
        <v>N</v>
      </c>
      <c r="S168" s="149" t="s">
        <v>32</v>
      </c>
      <c r="T168" t="s">
        <v>12790</v>
      </c>
      <c r="U168" t="str">
        <f>IF(COUNTIF('16 reserve bal'!D:D,'16 AJE data'!T168)&gt;0,"Y","N")</f>
        <v>N</v>
      </c>
    </row>
    <row r="169" spans="1:21" x14ac:dyDescent="0.25">
      <c r="A169" t="s">
        <v>32</v>
      </c>
      <c r="B169" t="s">
        <v>5337</v>
      </c>
      <c r="C169" t="s">
        <v>8141</v>
      </c>
      <c r="D169" t="s">
        <v>31</v>
      </c>
      <c r="E169" t="s">
        <v>12419</v>
      </c>
      <c r="F169" t="str">
        <f t="shared" si="5"/>
        <v>UK-IFRS</v>
      </c>
      <c r="G169" t="s">
        <v>8141</v>
      </c>
      <c r="L169" t="s">
        <v>8578</v>
      </c>
      <c r="M169" t="str">
        <f>IF(COUNTIF('16 reserve entries'!M:M,'16 AJE data'!L169)&gt;0,"Y","N")</f>
        <v>N</v>
      </c>
      <c r="O169" t="s">
        <v>12791</v>
      </c>
      <c r="P169" t="s">
        <v>32</v>
      </c>
      <c r="Q169" t="s">
        <v>8138</v>
      </c>
      <c r="R169" t="str">
        <f>IF(COUNTIF('16 reserve entries'!Q:Q,'16 AJE data'!O169)&gt;0,"Y","N")</f>
        <v>N</v>
      </c>
      <c r="S169" s="149" t="s">
        <v>32</v>
      </c>
      <c r="T169" t="s">
        <v>12792</v>
      </c>
      <c r="U169" t="str">
        <f>IF(COUNTIF('16 reserve bal'!D:D,'16 AJE data'!T169)&gt;0,"Y","N")</f>
        <v>N</v>
      </c>
    </row>
    <row r="170" spans="1:21" x14ac:dyDescent="0.25">
      <c r="A170" t="s">
        <v>32</v>
      </c>
      <c r="B170" t="s">
        <v>5337</v>
      </c>
      <c r="C170" t="s">
        <v>8142</v>
      </c>
      <c r="D170" t="s">
        <v>31</v>
      </c>
      <c r="E170" t="s">
        <v>12419</v>
      </c>
      <c r="F170" t="str">
        <f t="shared" si="5"/>
        <v>UK-IFRS</v>
      </c>
      <c r="G170" t="s">
        <v>8142</v>
      </c>
      <c r="L170" t="s">
        <v>8579</v>
      </c>
      <c r="M170" t="str">
        <f>IF(COUNTIF('16 reserve entries'!M:M,'16 AJE data'!L170)&gt;0,"Y","N")</f>
        <v>N</v>
      </c>
      <c r="O170" t="s">
        <v>12793</v>
      </c>
      <c r="P170" t="s">
        <v>32</v>
      </c>
      <c r="Q170" t="s">
        <v>8139</v>
      </c>
      <c r="R170" t="str">
        <f>IF(COUNTIF('16 reserve entries'!Q:Q,'16 AJE data'!O170)&gt;0,"Y","N")</f>
        <v>N</v>
      </c>
      <c r="S170" s="149" t="s">
        <v>32</v>
      </c>
      <c r="T170" t="s">
        <v>12794</v>
      </c>
      <c r="U170" t="str">
        <f>IF(COUNTIF('16 reserve bal'!D:D,'16 AJE data'!T170)&gt;0,"Y","N")</f>
        <v>N</v>
      </c>
    </row>
    <row r="171" spans="1:21" x14ac:dyDescent="0.25">
      <c r="A171" t="s">
        <v>32</v>
      </c>
      <c r="B171" t="s">
        <v>5337</v>
      </c>
      <c r="C171" t="s">
        <v>8143</v>
      </c>
      <c r="D171" t="s">
        <v>31</v>
      </c>
      <c r="E171" t="s">
        <v>12419</v>
      </c>
      <c r="F171" t="str">
        <f t="shared" si="5"/>
        <v>UK-IFRS</v>
      </c>
      <c r="G171" t="s">
        <v>8143</v>
      </c>
      <c r="L171" t="s">
        <v>8580</v>
      </c>
      <c r="M171" t="str">
        <f>IF(COUNTIF('16 reserve entries'!M:M,'16 AJE data'!L171)&gt;0,"Y","N")</f>
        <v>N</v>
      </c>
      <c r="O171" t="s">
        <v>12795</v>
      </c>
      <c r="P171" t="s">
        <v>32</v>
      </c>
      <c r="Q171" t="s">
        <v>8140</v>
      </c>
      <c r="R171" t="str">
        <f>IF(COUNTIF('16 reserve entries'!Q:Q,'16 AJE data'!O171)&gt;0,"Y","N")</f>
        <v>N</v>
      </c>
      <c r="S171" s="149" t="s">
        <v>32</v>
      </c>
      <c r="T171" t="s">
        <v>12796</v>
      </c>
      <c r="U171" t="str">
        <f>IF(COUNTIF('16 reserve bal'!D:D,'16 AJE data'!T171)&gt;0,"Y","N")</f>
        <v>N</v>
      </c>
    </row>
    <row r="172" spans="1:21" x14ac:dyDescent="0.25">
      <c r="A172" t="s">
        <v>32</v>
      </c>
      <c r="B172" t="s">
        <v>5337</v>
      </c>
      <c r="C172" t="s">
        <v>8144</v>
      </c>
      <c r="D172" t="s">
        <v>31</v>
      </c>
      <c r="E172" t="s">
        <v>12419</v>
      </c>
      <c r="F172" t="str">
        <f t="shared" si="5"/>
        <v>UK-IFRS</v>
      </c>
      <c r="G172" t="s">
        <v>8144</v>
      </c>
      <c r="L172" t="s">
        <v>8581</v>
      </c>
      <c r="M172" t="str">
        <f>IF(COUNTIF('16 reserve entries'!M:M,'16 AJE data'!L172)&gt;0,"Y","N")</f>
        <v>N</v>
      </c>
      <c r="O172" t="s">
        <v>12797</v>
      </c>
      <c r="P172" t="s">
        <v>32</v>
      </c>
      <c r="Q172" t="s">
        <v>8141</v>
      </c>
      <c r="R172" t="str">
        <f>IF(COUNTIF('16 reserve entries'!Q:Q,'16 AJE data'!O172)&gt;0,"Y","N")</f>
        <v>N</v>
      </c>
      <c r="S172" s="149" t="s">
        <v>32</v>
      </c>
      <c r="T172" t="s">
        <v>12798</v>
      </c>
      <c r="U172" t="str">
        <f>IF(COUNTIF('16 reserve bal'!D:D,'16 AJE data'!T172)&gt;0,"Y","N")</f>
        <v>N</v>
      </c>
    </row>
    <row r="173" spans="1:21" x14ac:dyDescent="0.25">
      <c r="A173" t="s">
        <v>32</v>
      </c>
      <c r="B173" t="s">
        <v>5337</v>
      </c>
      <c r="C173" t="s">
        <v>8145</v>
      </c>
      <c r="D173" t="s">
        <v>31</v>
      </c>
      <c r="E173" t="s">
        <v>12419</v>
      </c>
      <c r="F173" t="str">
        <f t="shared" si="5"/>
        <v>UK-IFRS</v>
      </c>
      <c r="G173" t="s">
        <v>8145</v>
      </c>
      <c r="L173" t="s">
        <v>8582</v>
      </c>
      <c r="M173" t="str">
        <f>IF(COUNTIF('16 reserve entries'!M:M,'16 AJE data'!L173)&gt;0,"Y","N")</f>
        <v>N</v>
      </c>
      <c r="O173" t="s">
        <v>12799</v>
      </c>
      <c r="P173" t="s">
        <v>32</v>
      </c>
      <c r="Q173" t="s">
        <v>8142</v>
      </c>
      <c r="R173" t="str">
        <f>IF(COUNTIF('16 reserve entries'!Q:Q,'16 AJE data'!O173)&gt;0,"Y","N")</f>
        <v>N</v>
      </c>
      <c r="S173" s="149" t="s">
        <v>32</v>
      </c>
      <c r="T173" t="s">
        <v>12800</v>
      </c>
      <c r="U173" t="str">
        <f>IF(COUNTIF('16 reserve bal'!D:D,'16 AJE data'!T173)&gt;0,"Y","N")</f>
        <v>N</v>
      </c>
    </row>
    <row r="174" spans="1:21" x14ac:dyDescent="0.25">
      <c r="A174" t="s">
        <v>32</v>
      </c>
      <c r="B174" t="s">
        <v>5337</v>
      </c>
      <c r="C174" t="s">
        <v>8146</v>
      </c>
      <c r="D174" t="s">
        <v>31</v>
      </c>
      <c r="E174" t="s">
        <v>12419</v>
      </c>
      <c r="F174" t="str">
        <f t="shared" si="5"/>
        <v>UK-IFRS</v>
      </c>
      <c r="G174" t="s">
        <v>8146</v>
      </c>
      <c r="L174" t="s">
        <v>8583</v>
      </c>
      <c r="M174" t="str">
        <f>IF(COUNTIF('16 reserve entries'!M:M,'16 AJE data'!L174)&gt;0,"Y","N")</f>
        <v>N</v>
      </c>
      <c r="O174" t="s">
        <v>12801</v>
      </c>
      <c r="P174" t="s">
        <v>32</v>
      </c>
      <c r="Q174" t="s">
        <v>8143</v>
      </c>
      <c r="R174" t="str">
        <f>IF(COUNTIF('16 reserve entries'!Q:Q,'16 AJE data'!O174)&gt;0,"Y","N")</f>
        <v>N</v>
      </c>
      <c r="S174" s="149" t="s">
        <v>32</v>
      </c>
      <c r="T174" t="s">
        <v>12802</v>
      </c>
      <c r="U174" t="str">
        <f>IF(COUNTIF('16 reserve bal'!D:D,'16 AJE data'!T174)&gt;0,"Y","N")</f>
        <v>N</v>
      </c>
    </row>
    <row r="175" spans="1:21" x14ac:dyDescent="0.25">
      <c r="A175" t="s">
        <v>32</v>
      </c>
      <c r="B175" t="s">
        <v>5337</v>
      </c>
      <c r="C175" t="s">
        <v>8147</v>
      </c>
      <c r="D175" t="s">
        <v>31</v>
      </c>
      <c r="E175" t="s">
        <v>12419</v>
      </c>
      <c r="F175" t="str">
        <f t="shared" si="5"/>
        <v>UK-IFRS</v>
      </c>
      <c r="G175" t="s">
        <v>8147</v>
      </c>
      <c r="L175" t="s">
        <v>8584</v>
      </c>
      <c r="M175" t="str">
        <f>IF(COUNTIF('16 reserve entries'!M:M,'16 AJE data'!L175)&gt;0,"Y","N")</f>
        <v>N</v>
      </c>
      <c r="O175" t="s">
        <v>12803</v>
      </c>
      <c r="P175" t="s">
        <v>32</v>
      </c>
      <c r="Q175" t="s">
        <v>8144</v>
      </c>
      <c r="R175" t="str">
        <f>IF(COUNTIF('16 reserve entries'!Q:Q,'16 AJE data'!O175)&gt;0,"Y","N")</f>
        <v>N</v>
      </c>
      <c r="S175" s="149" t="s">
        <v>32</v>
      </c>
      <c r="T175" t="s">
        <v>12804</v>
      </c>
      <c r="U175" t="str">
        <f>IF(COUNTIF('16 reserve bal'!D:D,'16 AJE data'!T175)&gt;0,"Y","N")</f>
        <v>N</v>
      </c>
    </row>
    <row r="176" spans="1:21" x14ac:dyDescent="0.25">
      <c r="A176" t="s">
        <v>32</v>
      </c>
      <c r="B176" t="s">
        <v>5337</v>
      </c>
      <c r="C176" t="s">
        <v>8148</v>
      </c>
      <c r="D176" t="s">
        <v>31</v>
      </c>
      <c r="E176" t="s">
        <v>12419</v>
      </c>
      <c r="F176" t="str">
        <f t="shared" si="5"/>
        <v>UK-IFRS</v>
      </c>
      <c r="G176" t="s">
        <v>8148</v>
      </c>
      <c r="L176" t="s">
        <v>8585</v>
      </c>
      <c r="M176" t="str">
        <f>IF(COUNTIF('16 reserve entries'!M:M,'16 AJE data'!L176)&gt;0,"Y","N")</f>
        <v>N</v>
      </c>
      <c r="O176" t="s">
        <v>12805</v>
      </c>
      <c r="P176" t="s">
        <v>32</v>
      </c>
      <c r="Q176" t="s">
        <v>8145</v>
      </c>
      <c r="R176" t="str">
        <f>IF(COUNTIF('16 reserve entries'!Q:Q,'16 AJE data'!O176)&gt;0,"Y","N")</f>
        <v>N</v>
      </c>
      <c r="S176" s="149" t="s">
        <v>32</v>
      </c>
      <c r="T176" t="s">
        <v>12806</v>
      </c>
      <c r="U176" t="str">
        <f>IF(COUNTIF('16 reserve bal'!D:D,'16 AJE data'!T176)&gt;0,"Y","N")</f>
        <v>N</v>
      </c>
    </row>
    <row r="177" spans="1:21" x14ac:dyDescent="0.25">
      <c r="A177" t="s">
        <v>32</v>
      </c>
      <c r="B177" t="s">
        <v>5337</v>
      </c>
      <c r="C177" t="s">
        <v>8149</v>
      </c>
      <c r="D177" t="s">
        <v>31</v>
      </c>
      <c r="E177" t="s">
        <v>12419</v>
      </c>
      <c r="F177" t="str">
        <f t="shared" si="5"/>
        <v>UK-IFRS</v>
      </c>
      <c r="G177" t="s">
        <v>8149</v>
      </c>
      <c r="L177" t="s">
        <v>8586</v>
      </c>
      <c r="M177" t="str">
        <f>IF(COUNTIF('16 reserve entries'!M:M,'16 AJE data'!L177)&gt;0,"Y","N")</f>
        <v>N</v>
      </c>
      <c r="O177" t="s">
        <v>12807</v>
      </c>
      <c r="P177" t="s">
        <v>32</v>
      </c>
      <c r="Q177" t="s">
        <v>8146</v>
      </c>
      <c r="R177" t="str">
        <f>IF(COUNTIF('16 reserve entries'!Q:Q,'16 AJE data'!O177)&gt;0,"Y","N")</f>
        <v>N</v>
      </c>
      <c r="S177" s="149" t="s">
        <v>32</v>
      </c>
      <c r="T177" t="s">
        <v>12808</v>
      </c>
      <c r="U177" t="str">
        <f>IF(COUNTIF('16 reserve bal'!D:D,'16 AJE data'!T177)&gt;0,"Y","N")</f>
        <v>N</v>
      </c>
    </row>
    <row r="178" spans="1:21" x14ac:dyDescent="0.25">
      <c r="A178" t="s">
        <v>32</v>
      </c>
      <c r="B178" t="s">
        <v>5337</v>
      </c>
      <c r="C178" t="s">
        <v>8150</v>
      </c>
      <c r="D178" t="s">
        <v>31</v>
      </c>
      <c r="E178" t="s">
        <v>12419</v>
      </c>
      <c r="F178" t="str">
        <f t="shared" si="5"/>
        <v>UK-IFRS</v>
      </c>
      <c r="G178" t="s">
        <v>8150</v>
      </c>
      <c r="L178" t="s">
        <v>8587</v>
      </c>
      <c r="M178" t="str">
        <f>IF(COUNTIF('16 reserve entries'!M:M,'16 AJE data'!L178)&gt;0,"Y","N")</f>
        <v>N</v>
      </c>
      <c r="O178" t="s">
        <v>12809</v>
      </c>
      <c r="P178" t="s">
        <v>32</v>
      </c>
      <c r="Q178" t="s">
        <v>8147</v>
      </c>
      <c r="R178" t="str">
        <f>IF(COUNTIF('16 reserve entries'!Q:Q,'16 AJE data'!O178)&gt;0,"Y","N")</f>
        <v>N</v>
      </c>
      <c r="S178" s="149" t="s">
        <v>32</v>
      </c>
      <c r="T178" t="s">
        <v>12810</v>
      </c>
      <c r="U178" t="str">
        <f>IF(COUNTIF('16 reserve bal'!D:D,'16 AJE data'!T178)&gt;0,"Y","N")</f>
        <v>N</v>
      </c>
    </row>
    <row r="179" spans="1:21" x14ac:dyDescent="0.25">
      <c r="A179" t="s">
        <v>32</v>
      </c>
      <c r="B179" t="s">
        <v>5337</v>
      </c>
      <c r="C179" t="s">
        <v>8151</v>
      </c>
      <c r="D179" t="s">
        <v>31</v>
      </c>
      <c r="E179" t="s">
        <v>12419</v>
      </c>
      <c r="F179" t="str">
        <f t="shared" si="5"/>
        <v>UK-IFRS</v>
      </c>
      <c r="G179" t="s">
        <v>8151</v>
      </c>
      <c r="L179" t="s">
        <v>8588</v>
      </c>
      <c r="M179" t="str">
        <f>IF(COUNTIF('16 reserve entries'!M:M,'16 AJE data'!L179)&gt;0,"Y","N")</f>
        <v>N</v>
      </c>
      <c r="O179" t="s">
        <v>12811</v>
      </c>
      <c r="P179" t="s">
        <v>32</v>
      </c>
      <c r="Q179" t="s">
        <v>8148</v>
      </c>
      <c r="R179" t="str">
        <f>IF(COUNTIF('16 reserve entries'!Q:Q,'16 AJE data'!O179)&gt;0,"Y","N")</f>
        <v>N</v>
      </c>
      <c r="S179" s="149" t="s">
        <v>32</v>
      </c>
      <c r="T179" t="s">
        <v>12812</v>
      </c>
      <c r="U179" t="str">
        <f>IF(COUNTIF('16 reserve bal'!D:D,'16 AJE data'!T179)&gt;0,"Y","N")</f>
        <v>N</v>
      </c>
    </row>
    <row r="180" spans="1:21" x14ac:dyDescent="0.25">
      <c r="A180" t="s">
        <v>32</v>
      </c>
      <c r="B180" t="s">
        <v>5337</v>
      </c>
      <c r="C180" t="s">
        <v>8152</v>
      </c>
      <c r="D180" t="s">
        <v>31</v>
      </c>
      <c r="E180" t="s">
        <v>12419</v>
      </c>
      <c r="F180" t="str">
        <f t="shared" si="5"/>
        <v>UK-IFRS</v>
      </c>
      <c r="G180" t="s">
        <v>8152</v>
      </c>
      <c r="L180" t="s">
        <v>8589</v>
      </c>
      <c r="M180" t="str">
        <f>IF(COUNTIF('16 reserve entries'!M:M,'16 AJE data'!L180)&gt;0,"Y","N")</f>
        <v>N</v>
      </c>
      <c r="O180" t="s">
        <v>12813</v>
      </c>
      <c r="P180" t="s">
        <v>32</v>
      </c>
      <c r="Q180" t="s">
        <v>8149</v>
      </c>
      <c r="R180" t="str">
        <f>IF(COUNTIF('16 reserve entries'!Q:Q,'16 AJE data'!O180)&gt;0,"Y","N")</f>
        <v>N</v>
      </c>
      <c r="S180" s="149" t="s">
        <v>32</v>
      </c>
      <c r="T180" t="s">
        <v>12814</v>
      </c>
      <c r="U180" t="str">
        <f>IF(COUNTIF('16 reserve bal'!D:D,'16 AJE data'!T180)&gt;0,"Y","N")</f>
        <v>N</v>
      </c>
    </row>
    <row r="181" spans="1:21" x14ac:dyDescent="0.25">
      <c r="A181" t="s">
        <v>32</v>
      </c>
      <c r="B181" t="s">
        <v>5337</v>
      </c>
      <c r="C181" t="s">
        <v>8153</v>
      </c>
      <c r="D181" t="s">
        <v>31</v>
      </c>
      <c r="E181" t="s">
        <v>12419</v>
      </c>
      <c r="F181" t="str">
        <f t="shared" si="5"/>
        <v>UK-IFRS</v>
      </c>
      <c r="G181" t="s">
        <v>8153</v>
      </c>
      <c r="L181" t="s">
        <v>8590</v>
      </c>
      <c r="M181" t="str">
        <f>IF(COUNTIF('16 reserve entries'!M:M,'16 AJE data'!L181)&gt;0,"Y","N")</f>
        <v>N</v>
      </c>
      <c r="O181" t="s">
        <v>12815</v>
      </c>
      <c r="P181" t="s">
        <v>32</v>
      </c>
      <c r="Q181" t="s">
        <v>8150</v>
      </c>
      <c r="R181" t="str">
        <f>IF(COUNTIF('16 reserve entries'!Q:Q,'16 AJE data'!O181)&gt;0,"Y","N")</f>
        <v>N</v>
      </c>
      <c r="S181" s="149" t="s">
        <v>32</v>
      </c>
      <c r="T181" t="s">
        <v>12816</v>
      </c>
      <c r="U181" t="str">
        <f>IF(COUNTIF('16 reserve bal'!D:D,'16 AJE data'!T181)&gt;0,"Y","N")</f>
        <v>N</v>
      </c>
    </row>
    <row r="182" spans="1:21" x14ac:dyDescent="0.25">
      <c r="A182" t="s">
        <v>32</v>
      </c>
      <c r="B182" t="s">
        <v>5337</v>
      </c>
      <c r="C182" t="s">
        <v>8154</v>
      </c>
      <c r="D182" t="s">
        <v>31</v>
      </c>
      <c r="E182" t="s">
        <v>12419</v>
      </c>
      <c r="F182" t="str">
        <f t="shared" si="5"/>
        <v>UK-IFRS</v>
      </c>
      <c r="G182" t="s">
        <v>8154</v>
      </c>
      <c r="L182" t="s">
        <v>8591</v>
      </c>
      <c r="M182" t="str">
        <f>IF(COUNTIF('16 reserve entries'!M:M,'16 AJE data'!L182)&gt;0,"Y","N")</f>
        <v>N</v>
      </c>
      <c r="O182" t="s">
        <v>12817</v>
      </c>
      <c r="P182" t="s">
        <v>32</v>
      </c>
      <c r="Q182" t="s">
        <v>8151</v>
      </c>
      <c r="R182" t="str">
        <f>IF(COUNTIF('16 reserve entries'!Q:Q,'16 AJE data'!O182)&gt;0,"Y","N")</f>
        <v>N</v>
      </c>
      <c r="S182" s="149" t="s">
        <v>32</v>
      </c>
      <c r="T182" t="s">
        <v>12818</v>
      </c>
      <c r="U182" t="str">
        <f>IF(COUNTIF('16 reserve bal'!D:D,'16 AJE data'!T182)&gt;0,"Y","N")</f>
        <v>N</v>
      </c>
    </row>
    <row r="183" spans="1:21" x14ac:dyDescent="0.25">
      <c r="A183" t="s">
        <v>32</v>
      </c>
      <c r="B183" t="s">
        <v>5337</v>
      </c>
      <c r="C183" t="s">
        <v>8155</v>
      </c>
      <c r="D183" t="s">
        <v>31</v>
      </c>
      <c r="E183" t="s">
        <v>12419</v>
      </c>
      <c r="F183" t="str">
        <f t="shared" si="5"/>
        <v>UK-IFRS</v>
      </c>
      <c r="G183" t="s">
        <v>8155</v>
      </c>
      <c r="L183" t="s">
        <v>8592</v>
      </c>
      <c r="M183" t="str">
        <f>IF(COUNTIF('16 reserve entries'!M:M,'16 AJE data'!L183)&gt;0,"Y","N")</f>
        <v>N</v>
      </c>
      <c r="O183" t="s">
        <v>12819</v>
      </c>
      <c r="P183" t="s">
        <v>32</v>
      </c>
      <c r="Q183" t="s">
        <v>8152</v>
      </c>
      <c r="R183" t="str">
        <f>IF(COUNTIF('16 reserve entries'!Q:Q,'16 AJE data'!O183)&gt;0,"Y","N")</f>
        <v>N</v>
      </c>
      <c r="S183" s="149" t="s">
        <v>32</v>
      </c>
      <c r="T183" t="s">
        <v>12820</v>
      </c>
      <c r="U183" t="str">
        <f>IF(COUNTIF('16 reserve bal'!D:D,'16 AJE data'!T183)&gt;0,"Y","N")</f>
        <v>N</v>
      </c>
    </row>
    <row r="184" spans="1:21" x14ac:dyDescent="0.25">
      <c r="A184" t="s">
        <v>32</v>
      </c>
      <c r="B184" t="s">
        <v>5337</v>
      </c>
      <c r="C184" t="s">
        <v>8156</v>
      </c>
      <c r="D184" t="s">
        <v>31</v>
      </c>
      <c r="E184" t="s">
        <v>12419</v>
      </c>
      <c r="F184" t="str">
        <f t="shared" si="5"/>
        <v>UK-IFRS</v>
      </c>
      <c r="G184" t="s">
        <v>8156</v>
      </c>
      <c r="L184" t="s">
        <v>8593</v>
      </c>
      <c r="M184" t="str">
        <f>IF(COUNTIF('16 reserve entries'!M:M,'16 AJE data'!L184)&gt;0,"Y","N")</f>
        <v>N</v>
      </c>
      <c r="O184" t="s">
        <v>12821</v>
      </c>
      <c r="P184" t="s">
        <v>32</v>
      </c>
      <c r="Q184" t="s">
        <v>8153</v>
      </c>
      <c r="R184" t="str">
        <f>IF(COUNTIF('16 reserve entries'!Q:Q,'16 AJE data'!O184)&gt;0,"Y","N")</f>
        <v>N</v>
      </c>
      <c r="S184" s="149" t="s">
        <v>32</v>
      </c>
      <c r="T184" t="s">
        <v>12822</v>
      </c>
      <c r="U184" t="str">
        <f>IF(COUNTIF('16 reserve bal'!D:D,'16 AJE data'!T184)&gt;0,"Y","N")</f>
        <v>N</v>
      </c>
    </row>
    <row r="185" spans="1:21" x14ac:dyDescent="0.25">
      <c r="A185" t="s">
        <v>32</v>
      </c>
      <c r="B185" t="s">
        <v>5337</v>
      </c>
      <c r="C185" t="s">
        <v>8157</v>
      </c>
      <c r="D185" t="s">
        <v>31</v>
      </c>
      <c r="E185" t="s">
        <v>12419</v>
      </c>
      <c r="F185" t="str">
        <f t="shared" si="5"/>
        <v>UK-IFRS</v>
      </c>
      <c r="G185" t="s">
        <v>8157</v>
      </c>
      <c r="L185" t="s">
        <v>8594</v>
      </c>
      <c r="M185" t="str">
        <f>IF(COUNTIF('16 reserve entries'!M:M,'16 AJE data'!L185)&gt;0,"Y","N")</f>
        <v>N</v>
      </c>
      <c r="O185" t="s">
        <v>12823</v>
      </c>
      <c r="P185" t="s">
        <v>32</v>
      </c>
      <c r="Q185" t="s">
        <v>8154</v>
      </c>
      <c r="R185" t="str">
        <f>IF(COUNTIF('16 reserve entries'!Q:Q,'16 AJE data'!O185)&gt;0,"Y","N")</f>
        <v>N</v>
      </c>
      <c r="S185" s="149" t="s">
        <v>32</v>
      </c>
      <c r="T185" t="s">
        <v>12824</v>
      </c>
      <c r="U185" t="str">
        <f>IF(COUNTIF('16 reserve bal'!D:D,'16 AJE data'!T185)&gt;0,"Y","N")</f>
        <v>N</v>
      </c>
    </row>
    <row r="186" spans="1:21" x14ac:dyDescent="0.25">
      <c r="A186" t="s">
        <v>32</v>
      </c>
      <c r="B186" t="s">
        <v>5337</v>
      </c>
      <c r="C186" t="s">
        <v>8158</v>
      </c>
      <c r="D186" t="s">
        <v>31</v>
      </c>
      <c r="E186" t="s">
        <v>12419</v>
      </c>
      <c r="F186" t="str">
        <f t="shared" si="5"/>
        <v>UK-IFRS</v>
      </c>
      <c r="G186" t="s">
        <v>8158</v>
      </c>
      <c r="L186" t="s">
        <v>8595</v>
      </c>
      <c r="M186" t="str">
        <f>IF(COUNTIF('16 reserve entries'!M:M,'16 AJE data'!L186)&gt;0,"Y","N")</f>
        <v>N</v>
      </c>
      <c r="O186" t="s">
        <v>12825</v>
      </c>
      <c r="P186" t="s">
        <v>32</v>
      </c>
      <c r="Q186" t="s">
        <v>8155</v>
      </c>
      <c r="R186" t="str">
        <f>IF(COUNTIF('16 reserve entries'!Q:Q,'16 AJE data'!O186)&gt;0,"Y","N")</f>
        <v>N</v>
      </c>
      <c r="S186" s="149" t="s">
        <v>32</v>
      </c>
      <c r="T186" t="s">
        <v>12826</v>
      </c>
      <c r="U186" t="str">
        <f>IF(COUNTIF('16 reserve bal'!D:D,'16 AJE data'!T186)&gt;0,"Y","N")</f>
        <v>N</v>
      </c>
    </row>
    <row r="187" spans="1:21" x14ac:dyDescent="0.25">
      <c r="A187" t="s">
        <v>32</v>
      </c>
      <c r="B187" t="s">
        <v>5337</v>
      </c>
      <c r="C187" t="s">
        <v>8159</v>
      </c>
      <c r="D187" t="s">
        <v>31</v>
      </c>
      <c r="E187" t="s">
        <v>12419</v>
      </c>
      <c r="F187" t="str">
        <f t="shared" si="5"/>
        <v>UK-IFRS</v>
      </c>
      <c r="G187" t="s">
        <v>8159</v>
      </c>
      <c r="L187" t="s">
        <v>8596</v>
      </c>
      <c r="M187" t="str">
        <f>IF(COUNTIF('16 reserve entries'!M:M,'16 AJE data'!L187)&gt;0,"Y","N")</f>
        <v>N</v>
      </c>
      <c r="O187" t="s">
        <v>12827</v>
      </c>
      <c r="P187" t="s">
        <v>32</v>
      </c>
      <c r="Q187" t="s">
        <v>8156</v>
      </c>
      <c r="R187" t="str">
        <f>IF(COUNTIF('16 reserve entries'!Q:Q,'16 AJE data'!O187)&gt;0,"Y","N")</f>
        <v>N</v>
      </c>
      <c r="S187" s="149" t="s">
        <v>32</v>
      </c>
      <c r="T187" t="s">
        <v>12828</v>
      </c>
      <c r="U187" t="str">
        <f>IF(COUNTIF('16 reserve bal'!D:D,'16 AJE data'!T187)&gt;0,"Y","N")</f>
        <v>N</v>
      </c>
    </row>
    <row r="188" spans="1:21" x14ac:dyDescent="0.25">
      <c r="A188" t="s">
        <v>32</v>
      </c>
      <c r="B188" t="s">
        <v>5337</v>
      </c>
      <c r="C188" t="s">
        <v>8160</v>
      </c>
      <c r="D188" t="s">
        <v>31</v>
      </c>
      <c r="E188" t="s">
        <v>12419</v>
      </c>
      <c r="F188" t="str">
        <f t="shared" si="5"/>
        <v>UK-IFRS</v>
      </c>
      <c r="G188" t="s">
        <v>8160</v>
      </c>
      <c r="L188" t="s">
        <v>8597</v>
      </c>
      <c r="M188" t="str">
        <f>IF(COUNTIF('16 reserve entries'!M:M,'16 AJE data'!L188)&gt;0,"Y","N")</f>
        <v>N</v>
      </c>
      <c r="O188" t="s">
        <v>12829</v>
      </c>
      <c r="P188" t="s">
        <v>32</v>
      </c>
      <c r="Q188" t="s">
        <v>8157</v>
      </c>
      <c r="R188" t="str">
        <f>IF(COUNTIF('16 reserve entries'!Q:Q,'16 AJE data'!O188)&gt;0,"Y","N")</f>
        <v>N</v>
      </c>
      <c r="S188" s="149" t="s">
        <v>32</v>
      </c>
      <c r="T188" t="s">
        <v>12830</v>
      </c>
      <c r="U188" t="str">
        <f>IF(COUNTIF('16 reserve bal'!D:D,'16 AJE data'!T188)&gt;0,"Y","N")</f>
        <v>N</v>
      </c>
    </row>
    <row r="189" spans="1:21" x14ac:dyDescent="0.25">
      <c r="A189" t="s">
        <v>32</v>
      </c>
      <c r="B189" t="s">
        <v>5337</v>
      </c>
      <c r="C189" t="s">
        <v>8161</v>
      </c>
      <c r="D189" t="s">
        <v>31</v>
      </c>
      <c r="E189" t="s">
        <v>12419</v>
      </c>
      <c r="F189" t="str">
        <f t="shared" si="5"/>
        <v>UK-IFRS</v>
      </c>
      <c r="G189" t="s">
        <v>8161</v>
      </c>
      <c r="L189" t="s">
        <v>8598</v>
      </c>
      <c r="M189" t="str">
        <f>IF(COUNTIF('16 reserve entries'!M:M,'16 AJE data'!L189)&gt;0,"Y","N")</f>
        <v>N</v>
      </c>
      <c r="O189" t="s">
        <v>12831</v>
      </c>
      <c r="P189" t="s">
        <v>32</v>
      </c>
      <c r="Q189" t="s">
        <v>8158</v>
      </c>
      <c r="R189" t="str">
        <f>IF(COUNTIF('16 reserve entries'!Q:Q,'16 AJE data'!O189)&gt;0,"Y","N")</f>
        <v>N</v>
      </c>
      <c r="S189" s="149" t="s">
        <v>32</v>
      </c>
      <c r="T189" t="s">
        <v>12832</v>
      </c>
      <c r="U189" t="str">
        <f>IF(COUNTIF('16 reserve bal'!D:D,'16 AJE data'!T189)&gt;0,"Y","N")</f>
        <v>N</v>
      </c>
    </row>
    <row r="190" spans="1:21" x14ac:dyDescent="0.25">
      <c r="A190" t="s">
        <v>32</v>
      </c>
      <c r="B190" t="s">
        <v>5337</v>
      </c>
      <c r="C190" t="s">
        <v>8162</v>
      </c>
      <c r="D190" t="s">
        <v>31</v>
      </c>
      <c r="E190" t="s">
        <v>12419</v>
      </c>
      <c r="F190" t="str">
        <f t="shared" si="5"/>
        <v>UK-IFRS</v>
      </c>
      <c r="G190" t="s">
        <v>8162</v>
      </c>
      <c r="L190" t="s">
        <v>8599</v>
      </c>
      <c r="M190" t="str">
        <f>IF(COUNTIF('16 reserve entries'!M:M,'16 AJE data'!L190)&gt;0,"Y","N")</f>
        <v>N</v>
      </c>
      <c r="O190" t="s">
        <v>12833</v>
      </c>
      <c r="P190" t="s">
        <v>32</v>
      </c>
      <c r="Q190" t="s">
        <v>8159</v>
      </c>
      <c r="R190" t="str">
        <f>IF(COUNTIF('16 reserve entries'!Q:Q,'16 AJE data'!O190)&gt;0,"Y","N")</f>
        <v>N</v>
      </c>
      <c r="S190" s="149" t="s">
        <v>32</v>
      </c>
      <c r="T190" t="s">
        <v>12834</v>
      </c>
      <c r="U190" t="str">
        <f>IF(COUNTIF('16 reserve bal'!D:D,'16 AJE data'!T190)&gt;0,"Y","N")</f>
        <v>N</v>
      </c>
    </row>
    <row r="191" spans="1:21" x14ac:dyDescent="0.25">
      <c r="A191" t="s">
        <v>32</v>
      </c>
      <c r="B191" t="s">
        <v>5337</v>
      </c>
      <c r="C191" t="s">
        <v>8163</v>
      </c>
      <c r="D191" t="s">
        <v>31</v>
      </c>
      <c r="E191" t="s">
        <v>12419</v>
      </c>
      <c r="F191" t="str">
        <f t="shared" si="5"/>
        <v>UK-IFRS</v>
      </c>
      <c r="G191" t="s">
        <v>8163</v>
      </c>
      <c r="L191" t="s">
        <v>8600</v>
      </c>
      <c r="M191" t="str">
        <f>IF(COUNTIF('16 reserve entries'!M:M,'16 AJE data'!L191)&gt;0,"Y","N")</f>
        <v>N</v>
      </c>
      <c r="O191" t="s">
        <v>12835</v>
      </c>
      <c r="P191" t="s">
        <v>32</v>
      </c>
      <c r="Q191" t="s">
        <v>8160</v>
      </c>
      <c r="R191" t="str">
        <f>IF(COUNTIF('16 reserve entries'!Q:Q,'16 AJE data'!O191)&gt;0,"Y","N")</f>
        <v>N</v>
      </c>
      <c r="S191" s="149" t="s">
        <v>32</v>
      </c>
      <c r="T191" t="s">
        <v>12836</v>
      </c>
      <c r="U191" t="str">
        <f>IF(COUNTIF('16 reserve bal'!D:D,'16 AJE data'!T191)&gt;0,"Y","N")</f>
        <v>N</v>
      </c>
    </row>
    <row r="192" spans="1:21" x14ac:dyDescent="0.25">
      <c r="A192" t="s">
        <v>32</v>
      </c>
      <c r="B192" t="s">
        <v>5337</v>
      </c>
      <c r="C192" t="s">
        <v>8164</v>
      </c>
      <c r="D192" t="s">
        <v>31</v>
      </c>
      <c r="E192" t="s">
        <v>12419</v>
      </c>
      <c r="F192" t="str">
        <f t="shared" si="5"/>
        <v>UK-IFRS</v>
      </c>
      <c r="G192" t="s">
        <v>8164</v>
      </c>
      <c r="L192" t="s">
        <v>8601</v>
      </c>
      <c r="M192" t="str">
        <f>IF(COUNTIF('16 reserve entries'!M:M,'16 AJE data'!L192)&gt;0,"Y","N")</f>
        <v>N</v>
      </c>
      <c r="O192" t="s">
        <v>12837</v>
      </c>
      <c r="P192" t="s">
        <v>32</v>
      </c>
      <c r="Q192" t="s">
        <v>8161</v>
      </c>
      <c r="R192" t="str">
        <f>IF(COUNTIF('16 reserve entries'!Q:Q,'16 AJE data'!O192)&gt;0,"Y","N")</f>
        <v>N</v>
      </c>
      <c r="S192" s="149" t="s">
        <v>32</v>
      </c>
      <c r="T192" t="s">
        <v>12838</v>
      </c>
      <c r="U192" t="str">
        <f>IF(COUNTIF('16 reserve bal'!D:D,'16 AJE data'!T192)&gt;0,"Y","N")</f>
        <v>N</v>
      </c>
    </row>
    <row r="193" spans="1:21" x14ac:dyDescent="0.25">
      <c r="A193" t="s">
        <v>32</v>
      </c>
      <c r="B193" t="s">
        <v>5337</v>
      </c>
      <c r="C193" t="s">
        <v>8165</v>
      </c>
      <c r="D193" t="s">
        <v>31</v>
      </c>
      <c r="E193" t="s">
        <v>12419</v>
      </c>
      <c r="F193" t="str">
        <f t="shared" si="5"/>
        <v>UK-IFRS</v>
      </c>
      <c r="G193" t="s">
        <v>8165</v>
      </c>
      <c r="L193" t="s">
        <v>8602</v>
      </c>
      <c r="M193" t="str">
        <f>IF(COUNTIF('16 reserve entries'!M:M,'16 AJE data'!L193)&gt;0,"Y","N")</f>
        <v>N</v>
      </c>
      <c r="O193" t="s">
        <v>12839</v>
      </c>
      <c r="P193" t="s">
        <v>32</v>
      </c>
      <c r="Q193" t="s">
        <v>8162</v>
      </c>
      <c r="R193" t="str">
        <f>IF(COUNTIF('16 reserve entries'!Q:Q,'16 AJE data'!O193)&gt;0,"Y","N")</f>
        <v>N</v>
      </c>
      <c r="S193" s="149" t="s">
        <v>32</v>
      </c>
      <c r="T193" t="s">
        <v>12840</v>
      </c>
      <c r="U193" t="str">
        <f>IF(COUNTIF('16 reserve bal'!D:D,'16 AJE data'!T193)&gt;0,"Y","N")</f>
        <v>N</v>
      </c>
    </row>
    <row r="194" spans="1:21" x14ac:dyDescent="0.25">
      <c r="A194" t="s">
        <v>32</v>
      </c>
      <c r="B194" t="s">
        <v>5337</v>
      </c>
      <c r="C194" t="s">
        <v>8166</v>
      </c>
      <c r="D194" t="s">
        <v>31</v>
      </c>
      <c r="E194" t="s">
        <v>12419</v>
      </c>
      <c r="F194" t="str">
        <f t="shared" si="5"/>
        <v>UK-IFRS</v>
      </c>
      <c r="G194" t="s">
        <v>8166</v>
      </c>
      <c r="L194" t="s">
        <v>8603</v>
      </c>
      <c r="M194" t="str">
        <f>IF(COUNTIF('16 reserve entries'!M:M,'16 AJE data'!L194)&gt;0,"Y","N")</f>
        <v>N</v>
      </c>
      <c r="O194" t="s">
        <v>12841</v>
      </c>
      <c r="P194" t="s">
        <v>32</v>
      </c>
      <c r="Q194" t="s">
        <v>8163</v>
      </c>
      <c r="R194" t="str">
        <f>IF(COUNTIF('16 reserve entries'!Q:Q,'16 AJE data'!O194)&gt;0,"Y","N")</f>
        <v>N</v>
      </c>
      <c r="S194" s="149" t="s">
        <v>32</v>
      </c>
      <c r="T194" t="s">
        <v>12842</v>
      </c>
      <c r="U194" t="str">
        <f>IF(COUNTIF('16 reserve bal'!D:D,'16 AJE data'!T194)&gt;0,"Y","N")</f>
        <v>N</v>
      </c>
    </row>
    <row r="195" spans="1:21" x14ac:dyDescent="0.25">
      <c r="A195" t="s">
        <v>32</v>
      </c>
      <c r="B195" t="s">
        <v>5337</v>
      </c>
      <c r="C195" t="s">
        <v>8167</v>
      </c>
      <c r="D195" t="s">
        <v>31</v>
      </c>
      <c r="E195" t="s">
        <v>12419</v>
      </c>
      <c r="F195" t="str">
        <f t="shared" si="5"/>
        <v>UK-IFRS</v>
      </c>
      <c r="G195" t="s">
        <v>8167</v>
      </c>
      <c r="L195" t="s">
        <v>8604</v>
      </c>
      <c r="M195" t="str">
        <f>IF(COUNTIF('16 reserve entries'!M:M,'16 AJE data'!L195)&gt;0,"Y","N")</f>
        <v>N</v>
      </c>
      <c r="O195" t="s">
        <v>12843</v>
      </c>
      <c r="P195" t="s">
        <v>32</v>
      </c>
      <c r="Q195" t="s">
        <v>8164</v>
      </c>
      <c r="R195" t="str">
        <f>IF(COUNTIF('16 reserve entries'!Q:Q,'16 AJE data'!O195)&gt;0,"Y","N")</f>
        <v>N</v>
      </c>
      <c r="S195" s="149" t="s">
        <v>32</v>
      </c>
      <c r="T195" t="s">
        <v>12844</v>
      </c>
      <c r="U195" t="str">
        <f>IF(COUNTIF('16 reserve bal'!D:D,'16 AJE data'!T195)&gt;0,"Y","N")</f>
        <v>N</v>
      </c>
    </row>
    <row r="196" spans="1:21" x14ac:dyDescent="0.25">
      <c r="A196" t="s">
        <v>32</v>
      </c>
      <c r="B196" t="s">
        <v>5337</v>
      </c>
      <c r="C196" t="s">
        <v>8168</v>
      </c>
      <c r="D196" t="s">
        <v>31</v>
      </c>
      <c r="E196" t="s">
        <v>12419</v>
      </c>
      <c r="F196" t="str">
        <f t="shared" si="5"/>
        <v>UK-IFRS</v>
      </c>
      <c r="G196" t="s">
        <v>8168</v>
      </c>
      <c r="L196" t="s">
        <v>8605</v>
      </c>
      <c r="M196" t="str">
        <f>IF(COUNTIF('16 reserve entries'!M:M,'16 AJE data'!L196)&gt;0,"Y","N")</f>
        <v>N</v>
      </c>
      <c r="O196" t="s">
        <v>12845</v>
      </c>
      <c r="P196" t="s">
        <v>32</v>
      </c>
      <c r="Q196" t="s">
        <v>8165</v>
      </c>
      <c r="R196" t="str">
        <f>IF(COUNTIF('16 reserve entries'!Q:Q,'16 AJE data'!O196)&gt;0,"Y","N")</f>
        <v>N</v>
      </c>
      <c r="S196" s="149" t="s">
        <v>32</v>
      </c>
      <c r="T196" t="s">
        <v>12846</v>
      </c>
      <c r="U196" t="str">
        <f>IF(COUNTIF('16 reserve bal'!D:D,'16 AJE data'!T196)&gt;0,"Y","N")</f>
        <v>N</v>
      </c>
    </row>
    <row r="197" spans="1:21" x14ac:dyDescent="0.25">
      <c r="A197" t="s">
        <v>32</v>
      </c>
      <c r="B197" t="s">
        <v>5337</v>
      </c>
      <c r="C197" t="s">
        <v>8169</v>
      </c>
      <c r="D197" t="s">
        <v>31</v>
      </c>
      <c r="E197" t="s">
        <v>12419</v>
      </c>
      <c r="F197" t="str">
        <f t="shared" ref="F197:F260" si="6">D197&amp;"-"&amp;E197</f>
        <v>UK-IFRS</v>
      </c>
      <c r="G197" t="s">
        <v>8169</v>
      </c>
      <c r="L197" t="s">
        <v>8606</v>
      </c>
      <c r="M197" t="str">
        <f>IF(COUNTIF('16 reserve entries'!M:M,'16 AJE data'!L197)&gt;0,"Y","N")</f>
        <v>N</v>
      </c>
      <c r="O197" t="s">
        <v>12847</v>
      </c>
      <c r="P197" t="s">
        <v>32</v>
      </c>
      <c r="Q197" t="s">
        <v>8166</v>
      </c>
      <c r="R197" t="str">
        <f>IF(COUNTIF('16 reserve entries'!Q:Q,'16 AJE data'!O197)&gt;0,"Y","N")</f>
        <v>N</v>
      </c>
      <c r="S197" s="149" t="s">
        <v>32</v>
      </c>
      <c r="T197" t="s">
        <v>12848</v>
      </c>
      <c r="U197" t="str">
        <f>IF(COUNTIF('16 reserve bal'!D:D,'16 AJE data'!T197)&gt;0,"Y","N")</f>
        <v>N</v>
      </c>
    </row>
    <row r="198" spans="1:21" x14ac:dyDescent="0.25">
      <c r="A198" t="s">
        <v>32</v>
      </c>
      <c r="B198" t="s">
        <v>5337</v>
      </c>
      <c r="C198" t="s">
        <v>8170</v>
      </c>
      <c r="D198" t="s">
        <v>31</v>
      </c>
      <c r="E198" t="s">
        <v>12419</v>
      </c>
      <c r="F198" t="str">
        <f t="shared" si="6"/>
        <v>UK-IFRS</v>
      </c>
      <c r="G198" t="s">
        <v>8170</v>
      </c>
      <c r="L198" t="s">
        <v>8607</v>
      </c>
      <c r="M198" t="str">
        <f>IF(COUNTIF('16 reserve entries'!M:M,'16 AJE data'!L198)&gt;0,"Y","N")</f>
        <v>N</v>
      </c>
      <c r="O198" t="s">
        <v>12849</v>
      </c>
      <c r="P198" t="s">
        <v>32</v>
      </c>
      <c r="Q198" t="s">
        <v>8167</v>
      </c>
      <c r="R198" t="str">
        <f>IF(COUNTIF('16 reserve entries'!Q:Q,'16 AJE data'!O198)&gt;0,"Y","N")</f>
        <v>N</v>
      </c>
      <c r="S198" s="149" t="s">
        <v>32</v>
      </c>
      <c r="T198" t="s">
        <v>12850</v>
      </c>
      <c r="U198" t="str">
        <f>IF(COUNTIF('16 reserve bal'!D:D,'16 AJE data'!T198)&gt;0,"Y","N")</f>
        <v>N</v>
      </c>
    </row>
    <row r="199" spans="1:21" x14ac:dyDescent="0.25">
      <c r="A199" t="s">
        <v>32</v>
      </c>
      <c r="B199" t="s">
        <v>5337</v>
      </c>
      <c r="C199" t="s">
        <v>8171</v>
      </c>
      <c r="D199" t="s">
        <v>31</v>
      </c>
      <c r="E199" t="s">
        <v>12419</v>
      </c>
      <c r="F199" t="str">
        <f t="shared" si="6"/>
        <v>UK-IFRS</v>
      </c>
      <c r="G199" t="s">
        <v>8171</v>
      </c>
      <c r="L199" t="s">
        <v>8608</v>
      </c>
      <c r="M199" t="str">
        <f>IF(COUNTIF('16 reserve entries'!M:M,'16 AJE data'!L199)&gt;0,"Y","N")</f>
        <v>N</v>
      </c>
      <c r="O199" t="s">
        <v>12851</v>
      </c>
      <c r="P199" t="s">
        <v>32</v>
      </c>
      <c r="Q199" t="s">
        <v>8168</v>
      </c>
      <c r="R199" t="str">
        <f>IF(COUNTIF('16 reserve entries'!Q:Q,'16 AJE data'!O199)&gt;0,"Y","N")</f>
        <v>N</v>
      </c>
      <c r="S199" s="149" t="s">
        <v>32</v>
      </c>
      <c r="T199" t="s">
        <v>12852</v>
      </c>
      <c r="U199" t="str">
        <f>IF(COUNTIF('16 reserve bal'!D:D,'16 AJE data'!T199)&gt;0,"Y","N")</f>
        <v>N</v>
      </c>
    </row>
    <row r="200" spans="1:21" x14ac:dyDescent="0.25">
      <c r="A200" t="s">
        <v>32</v>
      </c>
      <c r="B200" t="s">
        <v>5337</v>
      </c>
      <c r="C200" t="s">
        <v>8172</v>
      </c>
      <c r="D200" t="s">
        <v>31</v>
      </c>
      <c r="E200" t="s">
        <v>12419</v>
      </c>
      <c r="F200" t="str">
        <f t="shared" si="6"/>
        <v>UK-IFRS</v>
      </c>
      <c r="G200" t="s">
        <v>8172</v>
      </c>
      <c r="L200" t="s">
        <v>8609</v>
      </c>
      <c r="M200" t="str">
        <f>IF(COUNTIF('16 reserve entries'!M:M,'16 AJE data'!L200)&gt;0,"Y","N")</f>
        <v>N</v>
      </c>
      <c r="O200" t="s">
        <v>12853</v>
      </c>
      <c r="P200" t="s">
        <v>32</v>
      </c>
      <c r="Q200" t="s">
        <v>8169</v>
      </c>
      <c r="R200" t="str">
        <f>IF(COUNTIF('16 reserve entries'!Q:Q,'16 AJE data'!O200)&gt;0,"Y","N")</f>
        <v>N</v>
      </c>
      <c r="S200" s="149" t="s">
        <v>32</v>
      </c>
      <c r="T200" t="s">
        <v>12854</v>
      </c>
      <c r="U200" t="str">
        <f>IF(COUNTIF('16 reserve bal'!D:D,'16 AJE data'!T200)&gt;0,"Y","N")</f>
        <v>N</v>
      </c>
    </row>
    <row r="201" spans="1:21" x14ac:dyDescent="0.25">
      <c r="A201" t="s">
        <v>32</v>
      </c>
      <c r="B201" t="s">
        <v>5337</v>
      </c>
      <c r="C201" t="s">
        <v>4509</v>
      </c>
      <c r="D201" t="s">
        <v>31</v>
      </c>
      <c r="E201" t="s">
        <v>12419</v>
      </c>
      <c r="F201" t="str">
        <f t="shared" si="6"/>
        <v>UK-IFRS</v>
      </c>
      <c r="G201" t="s">
        <v>4509</v>
      </c>
      <c r="L201" t="s">
        <v>8610</v>
      </c>
      <c r="M201" t="str">
        <f>IF(COUNTIF('16 reserve entries'!M:M,'16 AJE data'!L201)&gt;0,"Y","N")</f>
        <v>N</v>
      </c>
      <c r="O201" t="s">
        <v>12855</v>
      </c>
      <c r="P201" t="s">
        <v>32</v>
      </c>
      <c r="Q201" t="s">
        <v>8170</v>
      </c>
      <c r="R201" t="str">
        <f>IF(COUNTIF('16 reserve entries'!Q:Q,'16 AJE data'!O201)&gt;0,"Y","N")</f>
        <v>N</v>
      </c>
      <c r="S201" s="149" t="s">
        <v>32</v>
      </c>
      <c r="T201" t="s">
        <v>3379</v>
      </c>
      <c r="U201" t="str">
        <f>IF(COUNTIF('16 reserve bal'!D:D,'16 AJE data'!T201)&gt;0,"Y","N")</f>
        <v>Y</v>
      </c>
    </row>
    <row r="202" spans="1:21" x14ac:dyDescent="0.25">
      <c r="A202" t="s">
        <v>32</v>
      </c>
      <c r="B202" t="s">
        <v>5337</v>
      </c>
      <c r="C202" t="s">
        <v>8173</v>
      </c>
      <c r="D202" t="s">
        <v>31</v>
      </c>
      <c r="E202" t="s">
        <v>12419</v>
      </c>
      <c r="F202" t="str">
        <f t="shared" si="6"/>
        <v>UK-IFRS</v>
      </c>
      <c r="G202" t="s">
        <v>8173</v>
      </c>
      <c r="L202" t="s">
        <v>8611</v>
      </c>
      <c r="M202" t="str">
        <f>IF(COUNTIF('16 reserve entries'!M:M,'16 AJE data'!L202)&gt;0,"Y","N")</f>
        <v>N</v>
      </c>
      <c r="O202" t="s">
        <v>12856</v>
      </c>
      <c r="P202" t="s">
        <v>32</v>
      </c>
      <c r="Q202" t="s">
        <v>8171</v>
      </c>
      <c r="R202" t="str">
        <f>IF(COUNTIF('16 reserve entries'!Q:Q,'16 AJE data'!O202)&gt;0,"Y","N")</f>
        <v>N</v>
      </c>
      <c r="S202" s="149" t="s">
        <v>32</v>
      </c>
      <c r="T202" t="s">
        <v>12857</v>
      </c>
      <c r="U202" t="str">
        <f>IF(COUNTIF('16 reserve bal'!D:D,'16 AJE data'!T202)&gt;0,"Y","N")</f>
        <v>N</v>
      </c>
    </row>
    <row r="203" spans="1:21" x14ac:dyDescent="0.25">
      <c r="A203" t="s">
        <v>32</v>
      </c>
      <c r="B203" t="s">
        <v>5337</v>
      </c>
      <c r="C203" t="s">
        <v>8174</v>
      </c>
      <c r="D203" t="s">
        <v>31</v>
      </c>
      <c r="E203" t="s">
        <v>12419</v>
      </c>
      <c r="F203" t="str">
        <f t="shared" si="6"/>
        <v>UK-IFRS</v>
      </c>
      <c r="G203" t="s">
        <v>8174</v>
      </c>
      <c r="L203" t="s">
        <v>8612</v>
      </c>
      <c r="M203" t="str">
        <f>IF(COUNTIF('16 reserve entries'!M:M,'16 AJE data'!L203)&gt;0,"Y","N")</f>
        <v>N</v>
      </c>
      <c r="O203" t="s">
        <v>12858</v>
      </c>
      <c r="P203" t="s">
        <v>32</v>
      </c>
      <c r="Q203" t="s">
        <v>8172</v>
      </c>
      <c r="R203" t="str">
        <f>IF(COUNTIF('16 reserve entries'!Q:Q,'16 AJE data'!O203)&gt;0,"Y","N")</f>
        <v>N</v>
      </c>
      <c r="S203" s="149" t="s">
        <v>32</v>
      </c>
      <c r="T203" t="s">
        <v>12859</v>
      </c>
      <c r="U203" t="str">
        <f>IF(COUNTIF('16 reserve bal'!D:D,'16 AJE data'!T203)&gt;0,"Y","N")</f>
        <v>N</v>
      </c>
    </row>
    <row r="204" spans="1:21" x14ac:dyDescent="0.25">
      <c r="A204" t="s">
        <v>32</v>
      </c>
      <c r="B204" t="s">
        <v>5337</v>
      </c>
      <c r="C204" t="s">
        <v>7885</v>
      </c>
      <c r="D204" t="s">
        <v>31</v>
      </c>
      <c r="E204" t="s">
        <v>12419</v>
      </c>
      <c r="F204" t="str">
        <f t="shared" si="6"/>
        <v>UK-IFRS</v>
      </c>
      <c r="G204" t="s">
        <v>7885</v>
      </c>
      <c r="L204" t="s">
        <v>8613</v>
      </c>
      <c r="M204" t="str">
        <f>IF(COUNTIF('16 reserve entries'!M:M,'16 AJE data'!L204)&gt;0,"Y","N")</f>
        <v>N</v>
      </c>
      <c r="O204" t="s">
        <v>6180</v>
      </c>
      <c r="P204" t="s">
        <v>32</v>
      </c>
      <c r="Q204" t="s">
        <v>4509</v>
      </c>
      <c r="R204" t="str">
        <f>IF(COUNTIF('16 reserve entries'!Q:Q,'16 AJE data'!O204)&gt;0,"Y","N")</f>
        <v>Y</v>
      </c>
      <c r="S204" s="149" t="s">
        <v>32</v>
      </c>
      <c r="T204" t="s">
        <v>12860</v>
      </c>
      <c r="U204" t="str">
        <f>IF(COUNTIF('16 reserve bal'!D:D,'16 AJE data'!T204)&gt;0,"Y","N")</f>
        <v>N</v>
      </c>
    </row>
    <row r="205" spans="1:21" x14ac:dyDescent="0.25">
      <c r="A205" t="s">
        <v>32</v>
      </c>
      <c r="B205" t="s">
        <v>9021</v>
      </c>
      <c r="C205" t="s">
        <v>4150</v>
      </c>
      <c r="D205" t="s">
        <v>31</v>
      </c>
      <c r="E205" t="s">
        <v>12419</v>
      </c>
      <c r="F205" t="str">
        <f t="shared" si="6"/>
        <v>UK-IFRS</v>
      </c>
      <c r="G205" t="s">
        <v>4150</v>
      </c>
      <c r="L205" t="s">
        <v>8614</v>
      </c>
      <c r="M205" t="str">
        <f>IF(COUNTIF('16 reserve entries'!M:M,'16 AJE data'!L205)&gt;0,"Y","N")</f>
        <v>N</v>
      </c>
      <c r="O205" t="s">
        <v>12861</v>
      </c>
      <c r="P205" t="s">
        <v>32</v>
      </c>
      <c r="Q205" t="s">
        <v>8173</v>
      </c>
      <c r="R205" t="str">
        <f>IF(COUNTIF('16 reserve entries'!Q:Q,'16 AJE data'!O205)&gt;0,"Y","N")</f>
        <v>N</v>
      </c>
      <c r="S205" s="149" t="s">
        <v>32</v>
      </c>
      <c r="T205" t="s">
        <v>12862</v>
      </c>
      <c r="U205" t="str">
        <f>IF(COUNTIF('16 reserve bal'!D:D,'16 AJE data'!T205)&gt;0,"Y","N")</f>
        <v>N</v>
      </c>
    </row>
    <row r="206" spans="1:21" x14ac:dyDescent="0.25">
      <c r="A206" t="s">
        <v>32</v>
      </c>
      <c r="B206" t="s">
        <v>9021</v>
      </c>
      <c r="C206" t="s">
        <v>4153</v>
      </c>
      <c r="D206" t="s">
        <v>31</v>
      </c>
      <c r="E206" t="s">
        <v>12419</v>
      </c>
      <c r="F206" t="str">
        <f t="shared" si="6"/>
        <v>UK-IFRS</v>
      </c>
      <c r="G206" t="s">
        <v>4153</v>
      </c>
      <c r="L206" t="s">
        <v>8615</v>
      </c>
      <c r="M206" t="str">
        <f>IF(COUNTIF('16 reserve entries'!M:M,'16 AJE data'!L206)&gt;0,"Y","N")</f>
        <v>N</v>
      </c>
      <c r="O206" t="s">
        <v>12863</v>
      </c>
      <c r="P206" t="s">
        <v>32</v>
      </c>
      <c r="Q206" t="s">
        <v>8174</v>
      </c>
      <c r="R206" t="str">
        <f>IF(COUNTIF('16 reserve entries'!Q:Q,'16 AJE data'!O206)&gt;0,"Y","N")</f>
        <v>N</v>
      </c>
      <c r="S206" s="149" t="s">
        <v>32</v>
      </c>
      <c r="T206" t="s">
        <v>12864</v>
      </c>
      <c r="U206" t="str">
        <f>IF(COUNTIF('16 reserve bal'!D:D,'16 AJE data'!T206)&gt;0,"Y","N")</f>
        <v>N</v>
      </c>
    </row>
    <row r="207" spans="1:21" x14ac:dyDescent="0.25">
      <c r="A207" t="s">
        <v>32</v>
      </c>
      <c r="B207" t="s">
        <v>9021</v>
      </c>
      <c r="C207" t="s">
        <v>4156</v>
      </c>
      <c r="D207" t="s">
        <v>31</v>
      </c>
      <c r="E207" t="s">
        <v>12419</v>
      </c>
      <c r="F207" t="str">
        <f t="shared" si="6"/>
        <v>UK-IFRS</v>
      </c>
      <c r="G207" t="s">
        <v>4156</v>
      </c>
      <c r="L207" t="s">
        <v>8616</v>
      </c>
      <c r="M207" t="str">
        <f>IF(COUNTIF('16 reserve entries'!M:M,'16 AJE data'!L207)&gt;0,"Y","N")</f>
        <v>N</v>
      </c>
      <c r="O207" t="s">
        <v>12865</v>
      </c>
      <c r="P207" t="s">
        <v>32</v>
      </c>
      <c r="Q207" t="s">
        <v>7885</v>
      </c>
      <c r="R207" t="str">
        <f>IF(COUNTIF('16 reserve entries'!Q:Q,'16 AJE data'!O207)&gt;0,"Y","N")</f>
        <v>N</v>
      </c>
      <c r="S207" s="149" t="s">
        <v>32</v>
      </c>
      <c r="T207" t="s">
        <v>12866</v>
      </c>
      <c r="U207" t="str">
        <f>IF(COUNTIF('16 reserve bal'!D:D,'16 AJE data'!T207)&gt;0,"Y","N")</f>
        <v>N</v>
      </c>
    </row>
    <row r="208" spans="1:21" x14ac:dyDescent="0.25">
      <c r="A208" t="s">
        <v>32</v>
      </c>
      <c r="B208" t="s">
        <v>9021</v>
      </c>
      <c r="C208" t="s">
        <v>4175</v>
      </c>
      <c r="D208" t="s">
        <v>31</v>
      </c>
      <c r="E208" t="s">
        <v>12419</v>
      </c>
      <c r="F208" t="str">
        <f t="shared" si="6"/>
        <v>UK-IFRS</v>
      </c>
      <c r="G208" t="s">
        <v>4175</v>
      </c>
      <c r="L208" t="s">
        <v>8617</v>
      </c>
      <c r="M208" t="str">
        <f>IF(COUNTIF('16 reserve entries'!M:M,'16 AJE data'!L208)&gt;0,"Y","N")</f>
        <v>N</v>
      </c>
      <c r="O208" t="s">
        <v>12867</v>
      </c>
      <c r="P208" t="s">
        <v>35</v>
      </c>
      <c r="Q208" t="s">
        <v>8034</v>
      </c>
      <c r="R208" t="str">
        <f>IF(COUNTIF('16 reserve entries'!Q:Q,'16 AJE data'!O208)&gt;0,"Y","N")</f>
        <v>N</v>
      </c>
      <c r="S208" s="149" t="s">
        <v>32</v>
      </c>
      <c r="T208" t="s">
        <v>12868</v>
      </c>
      <c r="U208" t="str">
        <f>IF(COUNTIF('16 reserve bal'!D:D,'16 AJE data'!T208)&gt;0,"Y","N")</f>
        <v>N</v>
      </c>
    </row>
    <row r="209" spans="1:21" x14ac:dyDescent="0.25">
      <c r="A209" t="s">
        <v>32</v>
      </c>
      <c r="B209" t="s">
        <v>5288</v>
      </c>
      <c r="C209" t="s">
        <v>3483</v>
      </c>
      <c r="D209" t="s">
        <v>141</v>
      </c>
      <c r="E209" t="s">
        <v>12419</v>
      </c>
      <c r="F209" t="str">
        <f t="shared" si="6"/>
        <v>US-IFRS</v>
      </c>
      <c r="G209" t="s">
        <v>3483</v>
      </c>
      <c r="L209" t="s">
        <v>8618</v>
      </c>
      <c r="M209" t="str">
        <f>IF(COUNTIF('16 reserve entries'!M:M,'16 AJE data'!L209)&gt;0,"Y","N")</f>
        <v>N</v>
      </c>
      <c r="O209" t="s">
        <v>12869</v>
      </c>
      <c r="P209" t="s">
        <v>35</v>
      </c>
      <c r="Q209" t="s">
        <v>8043</v>
      </c>
      <c r="R209" t="str">
        <f>IF(COUNTIF('16 reserve entries'!Q:Q,'16 AJE data'!O209)&gt;0,"Y","N")</f>
        <v>N</v>
      </c>
      <c r="S209" s="149" t="s">
        <v>32</v>
      </c>
      <c r="T209" t="s">
        <v>3382</v>
      </c>
      <c r="U209" t="str">
        <f>IF(COUNTIF('16 reserve bal'!D:D,'16 AJE data'!T209)&gt;0,"Y","N")</f>
        <v>Y</v>
      </c>
    </row>
    <row r="210" spans="1:21" x14ac:dyDescent="0.25">
      <c r="A210" t="s">
        <v>32</v>
      </c>
      <c r="B210" t="s">
        <v>5288</v>
      </c>
      <c r="C210" t="s">
        <v>3498</v>
      </c>
      <c r="D210" t="s">
        <v>141</v>
      </c>
      <c r="E210" t="s">
        <v>12419</v>
      </c>
      <c r="F210" t="str">
        <f t="shared" si="6"/>
        <v>US-IFRS</v>
      </c>
      <c r="G210" t="s">
        <v>3498</v>
      </c>
      <c r="L210" t="s">
        <v>8619</v>
      </c>
      <c r="M210" t="str">
        <f>IF(COUNTIF('16 reserve entries'!M:M,'16 AJE data'!L210)&gt;0,"Y","N")</f>
        <v>N</v>
      </c>
      <c r="O210" t="s">
        <v>12870</v>
      </c>
      <c r="P210" t="s">
        <v>35</v>
      </c>
      <c r="Q210" t="s">
        <v>8044</v>
      </c>
      <c r="R210" t="str">
        <f>IF(COUNTIF('16 reserve entries'!Q:Q,'16 AJE data'!O210)&gt;0,"Y","N")</f>
        <v>N</v>
      </c>
      <c r="S210" s="149" t="s">
        <v>32</v>
      </c>
      <c r="T210" t="s">
        <v>3385</v>
      </c>
      <c r="U210" t="str">
        <f>IF(COUNTIF('16 reserve bal'!D:D,'16 AJE data'!T210)&gt;0,"Y","N")</f>
        <v>Y</v>
      </c>
    </row>
    <row r="211" spans="1:21" x14ac:dyDescent="0.25">
      <c r="A211" t="s">
        <v>32</v>
      </c>
      <c r="B211" t="s">
        <v>5288</v>
      </c>
      <c r="C211" t="s">
        <v>3628</v>
      </c>
      <c r="D211" t="s">
        <v>141</v>
      </c>
      <c r="E211" t="s">
        <v>12419</v>
      </c>
      <c r="F211" t="str">
        <f t="shared" si="6"/>
        <v>US-IFRS</v>
      </c>
      <c r="G211" t="s">
        <v>3628</v>
      </c>
      <c r="L211" t="s">
        <v>8620</v>
      </c>
      <c r="M211" t="str">
        <f>IF(COUNTIF('16 reserve entries'!M:M,'16 AJE data'!L211)&gt;0,"Y","N")</f>
        <v>N</v>
      </c>
      <c r="O211" t="s">
        <v>12871</v>
      </c>
      <c r="P211" t="s">
        <v>35</v>
      </c>
      <c r="Q211" t="s">
        <v>8176</v>
      </c>
      <c r="R211" t="str">
        <f>IF(COUNTIF('16 reserve entries'!Q:Q,'16 AJE data'!O211)&gt;0,"Y","N")</f>
        <v>N</v>
      </c>
      <c r="S211" s="149" t="s">
        <v>32</v>
      </c>
      <c r="T211" t="s">
        <v>3262</v>
      </c>
      <c r="U211" t="str">
        <f>IF(COUNTIF('16 reserve bal'!D:D,'16 AJE data'!T211)&gt;0,"Y","N")</f>
        <v>Y</v>
      </c>
    </row>
    <row r="212" spans="1:21" x14ac:dyDescent="0.25">
      <c r="A212" t="s">
        <v>35</v>
      </c>
      <c r="B212" t="s">
        <v>5284</v>
      </c>
      <c r="C212" t="s">
        <v>8034</v>
      </c>
      <c r="D212" t="s">
        <v>525</v>
      </c>
      <c r="E212" t="s">
        <v>12419</v>
      </c>
      <c r="F212" t="str">
        <f t="shared" si="6"/>
        <v>CA-IFRS</v>
      </c>
      <c r="G212" t="s">
        <v>8034</v>
      </c>
      <c r="L212" t="s">
        <v>8621</v>
      </c>
      <c r="M212" t="str">
        <f>IF(COUNTIF('16 reserve entries'!M:M,'16 AJE data'!L212)&gt;0,"Y","N")</f>
        <v>N</v>
      </c>
      <c r="O212" t="s">
        <v>12872</v>
      </c>
      <c r="P212" t="s">
        <v>35</v>
      </c>
      <c r="Q212" t="s">
        <v>7621</v>
      </c>
      <c r="R212" t="str">
        <f>IF(COUNTIF('16 reserve entries'!Q:Q,'16 AJE data'!O212)&gt;0,"Y","N")</f>
        <v>N</v>
      </c>
      <c r="S212" s="149" t="s">
        <v>35</v>
      </c>
      <c r="T212" t="s">
        <v>12873</v>
      </c>
      <c r="U212" t="str">
        <f>IF(COUNTIF('16 reserve bal'!D:D,'16 AJE data'!T212)&gt;0,"Y","N")</f>
        <v>N</v>
      </c>
    </row>
    <row r="213" spans="1:21" x14ac:dyDescent="0.25">
      <c r="A213" t="s">
        <v>35</v>
      </c>
      <c r="B213" t="s">
        <v>5284</v>
      </c>
      <c r="C213" t="s">
        <v>8176</v>
      </c>
      <c r="D213" t="s">
        <v>525</v>
      </c>
      <c r="E213" t="s">
        <v>12419</v>
      </c>
      <c r="F213" t="str">
        <f t="shared" si="6"/>
        <v>CA-IFRS</v>
      </c>
      <c r="G213" t="s">
        <v>8176</v>
      </c>
      <c r="L213" t="s">
        <v>8622</v>
      </c>
      <c r="M213" t="str">
        <f>IF(COUNTIF('16 reserve entries'!M:M,'16 AJE data'!L213)&gt;0,"Y","N")</f>
        <v>N</v>
      </c>
      <c r="O213" t="s">
        <v>12874</v>
      </c>
      <c r="P213" t="s">
        <v>35</v>
      </c>
      <c r="Q213" t="s">
        <v>7699</v>
      </c>
      <c r="R213" t="str">
        <f>IF(COUNTIF('16 reserve entries'!Q:Q,'16 AJE data'!O213)&gt;0,"Y","N")</f>
        <v>N</v>
      </c>
      <c r="S213" s="149" t="s">
        <v>35</v>
      </c>
      <c r="T213" t="s">
        <v>12875</v>
      </c>
      <c r="U213" t="str">
        <f>IF(COUNTIF('16 reserve bal'!D:D,'16 AJE data'!T213)&gt;0,"Y","N")</f>
        <v>N</v>
      </c>
    </row>
    <row r="214" spans="1:21" x14ac:dyDescent="0.25">
      <c r="A214" t="s">
        <v>35</v>
      </c>
      <c r="B214" t="s">
        <v>5284</v>
      </c>
      <c r="C214" t="s">
        <v>7621</v>
      </c>
      <c r="D214" t="s">
        <v>525</v>
      </c>
      <c r="E214" t="s">
        <v>12419</v>
      </c>
      <c r="F214" t="str">
        <f t="shared" si="6"/>
        <v>CA-IFRS</v>
      </c>
      <c r="G214" t="s">
        <v>7621</v>
      </c>
      <c r="L214" t="s">
        <v>8623</v>
      </c>
      <c r="M214" t="str">
        <f>IF(COUNTIF('16 reserve entries'!M:M,'16 AJE data'!L214)&gt;0,"Y","N")</f>
        <v>N</v>
      </c>
      <c r="O214" t="s">
        <v>12876</v>
      </c>
      <c r="P214" t="s">
        <v>35</v>
      </c>
      <c r="Q214" t="s">
        <v>7641</v>
      </c>
      <c r="R214" t="str">
        <f>IF(COUNTIF('16 reserve entries'!Q:Q,'16 AJE data'!O214)&gt;0,"Y","N")</f>
        <v>N</v>
      </c>
      <c r="S214" s="149" t="s">
        <v>35</v>
      </c>
      <c r="T214" t="s">
        <v>12877</v>
      </c>
      <c r="U214" t="str">
        <f>IF(COUNTIF('16 reserve bal'!D:D,'16 AJE data'!T214)&gt;0,"Y","N")</f>
        <v>N</v>
      </c>
    </row>
    <row r="215" spans="1:21" x14ac:dyDescent="0.25">
      <c r="A215" t="s">
        <v>35</v>
      </c>
      <c r="B215" t="s">
        <v>5284</v>
      </c>
      <c r="C215" t="s">
        <v>7641</v>
      </c>
      <c r="D215" t="s">
        <v>525</v>
      </c>
      <c r="E215" t="s">
        <v>12419</v>
      </c>
      <c r="F215" t="str">
        <f t="shared" si="6"/>
        <v>CA-IFRS</v>
      </c>
      <c r="G215" t="s">
        <v>7641</v>
      </c>
      <c r="L215" t="s">
        <v>8624</v>
      </c>
      <c r="M215" t="str">
        <f>IF(COUNTIF('16 reserve entries'!M:M,'16 AJE data'!L215)&gt;0,"Y","N")</f>
        <v>N</v>
      </c>
      <c r="O215" t="s">
        <v>12878</v>
      </c>
      <c r="P215" t="s">
        <v>35</v>
      </c>
      <c r="Q215" t="s">
        <v>8048</v>
      </c>
      <c r="R215" t="str">
        <f>IF(COUNTIF('16 reserve entries'!Q:Q,'16 AJE data'!O215)&gt;0,"Y","N")</f>
        <v>N</v>
      </c>
      <c r="S215" s="149" t="s">
        <v>35</v>
      </c>
      <c r="T215" t="s">
        <v>12879</v>
      </c>
      <c r="U215" t="str">
        <f>IF(COUNTIF('16 reserve bal'!D:D,'16 AJE data'!T215)&gt;0,"Y","N")</f>
        <v>N</v>
      </c>
    </row>
    <row r="216" spans="1:21" x14ac:dyDescent="0.25">
      <c r="A216" t="s">
        <v>35</v>
      </c>
      <c r="B216" t="s">
        <v>5284</v>
      </c>
      <c r="C216" t="s">
        <v>7646</v>
      </c>
      <c r="D216" t="s">
        <v>525</v>
      </c>
      <c r="E216" t="s">
        <v>12419</v>
      </c>
      <c r="F216" t="str">
        <f t="shared" si="6"/>
        <v>CA-IFRS</v>
      </c>
      <c r="G216" t="s">
        <v>7646</v>
      </c>
      <c r="L216" t="s">
        <v>8625</v>
      </c>
      <c r="M216" t="str">
        <f>IF(COUNTIF('16 reserve entries'!M:M,'16 AJE data'!L216)&gt;0,"Y","N")</f>
        <v>N</v>
      </c>
      <c r="O216" t="s">
        <v>12880</v>
      </c>
      <c r="P216" t="s">
        <v>35</v>
      </c>
      <c r="Q216" t="s">
        <v>7646</v>
      </c>
      <c r="R216" t="str">
        <f>IF(COUNTIF('16 reserve entries'!Q:Q,'16 AJE data'!O216)&gt;0,"Y","N")</f>
        <v>N</v>
      </c>
      <c r="S216" s="149" t="s">
        <v>35</v>
      </c>
      <c r="T216" t="s">
        <v>12881</v>
      </c>
      <c r="U216" t="str">
        <f>IF(COUNTIF('16 reserve bal'!D:D,'16 AJE data'!T216)&gt;0,"Y","N")</f>
        <v>N</v>
      </c>
    </row>
    <row r="217" spans="1:21" x14ac:dyDescent="0.25">
      <c r="A217" t="s">
        <v>35</v>
      </c>
      <c r="B217" t="s">
        <v>5284</v>
      </c>
      <c r="C217" t="s">
        <v>7650</v>
      </c>
      <c r="D217" t="s">
        <v>525</v>
      </c>
      <c r="E217" t="s">
        <v>12419</v>
      </c>
      <c r="F217" t="str">
        <f t="shared" si="6"/>
        <v>CA-IFRS</v>
      </c>
      <c r="G217" t="s">
        <v>7650</v>
      </c>
      <c r="L217" t="s">
        <v>8626</v>
      </c>
      <c r="M217" t="str">
        <f>IF(COUNTIF('16 reserve entries'!M:M,'16 AJE data'!L217)&gt;0,"Y","N")</f>
        <v>N</v>
      </c>
      <c r="O217" t="s">
        <v>12882</v>
      </c>
      <c r="P217" t="s">
        <v>35</v>
      </c>
      <c r="Q217" t="s">
        <v>7650</v>
      </c>
      <c r="R217" t="str">
        <f>IF(COUNTIF('16 reserve entries'!Q:Q,'16 AJE data'!O217)&gt;0,"Y","N")</f>
        <v>N</v>
      </c>
      <c r="S217" s="149" t="s">
        <v>35</v>
      </c>
      <c r="T217" t="s">
        <v>12883</v>
      </c>
      <c r="U217" t="str">
        <f>IF(COUNTIF('16 reserve bal'!D:D,'16 AJE data'!T217)&gt;0,"Y","N")</f>
        <v>N</v>
      </c>
    </row>
    <row r="218" spans="1:21" x14ac:dyDescent="0.25">
      <c r="A218" t="s">
        <v>35</v>
      </c>
      <c r="B218" t="s">
        <v>5288</v>
      </c>
      <c r="C218" t="s">
        <v>8043</v>
      </c>
      <c r="D218" t="s">
        <v>141</v>
      </c>
      <c r="E218" t="s">
        <v>12419</v>
      </c>
      <c r="F218" t="str">
        <f t="shared" si="6"/>
        <v>US-IFRS</v>
      </c>
      <c r="G218" t="s">
        <v>8043</v>
      </c>
      <c r="L218" t="s">
        <v>8627</v>
      </c>
      <c r="M218" t="str">
        <f>IF(COUNTIF('16 reserve entries'!M:M,'16 AJE data'!L218)&gt;0,"Y","N")</f>
        <v>N</v>
      </c>
      <c r="O218" t="s">
        <v>6182</v>
      </c>
      <c r="P218" t="s">
        <v>222</v>
      </c>
      <c r="Q218" t="s">
        <v>3588</v>
      </c>
      <c r="R218" t="str">
        <f>IF(COUNTIF('16 reserve entries'!Q:Q,'16 AJE data'!O218)&gt;0,"Y","N")</f>
        <v>Y</v>
      </c>
      <c r="S218" s="149" t="s">
        <v>35</v>
      </c>
      <c r="T218" t="s">
        <v>12884</v>
      </c>
      <c r="U218" t="str">
        <f>IF(COUNTIF('16 reserve bal'!D:D,'16 AJE data'!T218)&gt;0,"Y","N")</f>
        <v>N</v>
      </c>
    </row>
    <row r="219" spans="1:21" x14ac:dyDescent="0.25">
      <c r="A219" t="s">
        <v>35</v>
      </c>
      <c r="B219" t="s">
        <v>5288</v>
      </c>
      <c r="C219" t="s">
        <v>8044</v>
      </c>
      <c r="D219" t="s">
        <v>141</v>
      </c>
      <c r="E219" t="s">
        <v>12419</v>
      </c>
      <c r="F219" t="str">
        <f t="shared" si="6"/>
        <v>US-IFRS</v>
      </c>
      <c r="G219" t="s">
        <v>8044</v>
      </c>
      <c r="L219" t="s">
        <v>8628</v>
      </c>
      <c r="M219" t="str">
        <f>IF(COUNTIF('16 reserve entries'!M:M,'16 AJE data'!L219)&gt;0,"Y","N")</f>
        <v>N</v>
      </c>
      <c r="O219" t="s">
        <v>12885</v>
      </c>
      <c r="P219" t="s">
        <v>222</v>
      </c>
      <c r="Q219" t="s">
        <v>7654</v>
      </c>
      <c r="R219" t="str">
        <f>IF(COUNTIF('16 reserve entries'!Q:Q,'16 AJE data'!O219)&gt;0,"Y","N")</f>
        <v>N</v>
      </c>
      <c r="S219" s="149" t="s">
        <v>35</v>
      </c>
      <c r="T219" t="s">
        <v>12886</v>
      </c>
      <c r="U219" t="str">
        <f>IF(COUNTIF('16 reserve bal'!D:D,'16 AJE data'!T219)&gt;0,"Y","N")</f>
        <v>N</v>
      </c>
    </row>
    <row r="220" spans="1:21" x14ac:dyDescent="0.25">
      <c r="A220" t="s">
        <v>35</v>
      </c>
      <c r="B220" t="s">
        <v>5288</v>
      </c>
      <c r="C220" t="s">
        <v>7699</v>
      </c>
      <c r="D220" t="s">
        <v>141</v>
      </c>
      <c r="E220" t="s">
        <v>12419</v>
      </c>
      <c r="F220" t="str">
        <f t="shared" si="6"/>
        <v>US-IFRS</v>
      </c>
      <c r="G220" t="s">
        <v>7699</v>
      </c>
      <c r="L220" t="s">
        <v>8629</v>
      </c>
      <c r="M220" t="str">
        <f>IF(COUNTIF('16 reserve entries'!M:M,'16 AJE data'!L220)&gt;0,"Y","N")</f>
        <v>N</v>
      </c>
      <c r="O220" t="s">
        <v>6184</v>
      </c>
      <c r="P220" t="s">
        <v>222</v>
      </c>
      <c r="Q220" t="s">
        <v>3642</v>
      </c>
      <c r="R220" t="str">
        <f>IF(COUNTIF('16 reserve entries'!Q:Q,'16 AJE data'!O220)&gt;0,"Y","N")</f>
        <v>Y</v>
      </c>
      <c r="S220" s="149" t="s">
        <v>35</v>
      </c>
      <c r="T220" t="s">
        <v>12887</v>
      </c>
      <c r="U220" t="str">
        <f>IF(COUNTIF('16 reserve bal'!D:D,'16 AJE data'!T220)&gt;0,"Y","N")</f>
        <v>N</v>
      </c>
    </row>
    <row r="221" spans="1:21" x14ac:dyDescent="0.25">
      <c r="A221" t="s">
        <v>35</v>
      </c>
      <c r="B221" t="s">
        <v>5288</v>
      </c>
      <c r="C221" t="s">
        <v>8048</v>
      </c>
      <c r="D221" t="s">
        <v>141</v>
      </c>
      <c r="E221" t="s">
        <v>12419</v>
      </c>
      <c r="F221" t="str">
        <f t="shared" si="6"/>
        <v>US-IFRS</v>
      </c>
      <c r="G221" t="s">
        <v>8048</v>
      </c>
      <c r="L221" t="s">
        <v>8630</v>
      </c>
      <c r="M221" t="str">
        <f>IF(COUNTIF('16 reserve entries'!M:M,'16 AJE data'!L221)&gt;0,"Y","N")</f>
        <v>N</v>
      </c>
      <c r="O221" t="s">
        <v>6186</v>
      </c>
      <c r="P221" t="s">
        <v>222</v>
      </c>
      <c r="Q221" t="s">
        <v>3645</v>
      </c>
      <c r="R221" t="str">
        <f>IF(COUNTIF('16 reserve entries'!Q:Q,'16 AJE data'!O221)&gt;0,"Y","N")</f>
        <v>Y</v>
      </c>
      <c r="S221" s="149" t="s">
        <v>35</v>
      </c>
      <c r="T221" t="s">
        <v>12888</v>
      </c>
      <c r="U221" t="str">
        <f>IF(COUNTIF('16 reserve bal'!D:D,'16 AJE data'!T221)&gt;0,"Y","N")</f>
        <v>N</v>
      </c>
    </row>
    <row r="222" spans="1:21" x14ac:dyDescent="0.25">
      <c r="A222" t="s">
        <v>222</v>
      </c>
      <c r="B222" t="s">
        <v>5288</v>
      </c>
      <c r="C222" t="s">
        <v>3588</v>
      </c>
      <c r="D222" t="s">
        <v>141</v>
      </c>
      <c r="E222" t="s">
        <v>12419</v>
      </c>
      <c r="F222" t="str">
        <f t="shared" si="6"/>
        <v>US-IFRS</v>
      </c>
      <c r="G222" t="s">
        <v>3588</v>
      </c>
      <c r="L222" t="s">
        <v>8631</v>
      </c>
      <c r="M222" t="str">
        <f>IF(COUNTIF('16 reserve entries'!M:M,'16 AJE data'!L222)&gt;0,"Y","N")</f>
        <v>N</v>
      </c>
      <c r="O222" t="s">
        <v>12889</v>
      </c>
      <c r="P222" t="s">
        <v>37</v>
      </c>
      <c r="Q222" t="s">
        <v>3251</v>
      </c>
      <c r="R222" t="str">
        <f>IF(COUNTIF('16 reserve entries'!Q:Q,'16 AJE data'!O222)&gt;0,"Y","N")</f>
        <v>N</v>
      </c>
      <c r="S222" s="149" t="s">
        <v>222</v>
      </c>
      <c r="T222" t="s">
        <v>3390</v>
      </c>
      <c r="U222" t="str">
        <f>IF(COUNTIF('16 reserve bal'!D:D,'16 AJE data'!T222)&gt;0,"Y","N")</f>
        <v>Y</v>
      </c>
    </row>
    <row r="223" spans="1:21" x14ac:dyDescent="0.25">
      <c r="A223" t="s">
        <v>222</v>
      </c>
      <c r="B223" t="s">
        <v>5288</v>
      </c>
      <c r="C223" t="s">
        <v>7654</v>
      </c>
      <c r="D223" t="s">
        <v>141</v>
      </c>
      <c r="E223" t="s">
        <v>12419</v>
      </c>
      <c r="F223" t="str">
        <f t="shared" si="6"/>
        <v>US-IFRS</v>
      </c>
      <c r="G223" t="s">
        <v>7654</v>
      </c>
      <c r="L223" t="s">
        <v>8632</v>
      </c>
      <c r="M223" t="str">
        <f>IF(COUNTIF('16 reserve entries'!M:M,'16 AJE data'!L223)&gt;0,"Y","N")</f>
        <v>N</v>
      </c>
      <c r="O223" t="s">
        <v>12890</v>
      </c>
      <c r="P223" t="s">
        <v>37</v>
      </c>
      <c r="Q223" t="s">
        <v>3260</v>
      </c>
      <c r="R223" t="str">
        <f>IF(COUNTIF('16 reserve entries'!Q:Q,'16 AJE data'!O223)&gt;0,"Y","N")</f>
        <v>N</v>
      </c>
      <c r="S223" s="149" t="s">
        <v>222</v>
      </c>
      <c r="T223" t="s">
        <v>12891</v>
      </c>
      <c r="U223" t="str">
        <f>IF(COUNTIF('16 reserve bal'!D:D,'16 AJE data'!T223)&gt;0,"Y","N")</f>
        <v>N</v>
      </c>
    </row>
    <row r="224" spans="1:21" x14ac:dyDescent="0.25">
      <c r="A224" t="s">
        <v>222</v>
      </c>
      <c r="B224" t="s">
        <v>5288</v>
      </c>
      <c r="C224" t="s">
        <v>3642</v>
      </c>
      <c r="D224" t="s">
        <v>141</v>
      </c>
      <c r="E224" t="s">
        <v>12419</v>
      </c>
      <c r="F224" t="str">
        <f t="shared" si="6"/>
        <v>US-IFRS</v>
      </c>
      <c r="G224" t="s">
        <v>3642</v>
      </c>
      <c r="L224" t="s">
        <v>9098</v>
      </c>
      <c r="M224" t="str">
        <f>IF(COUNTIF('16 reserve entries'!M:M,'16 AJE data'!L224)&gt;0,"Y","N")</f>
        <v>N</v>
      </c>
      <c r="O224" t="s">
        <v>12892</v>
      </c>
      <c r="P224" t="s">
        <v>37</v>
      </c>
      <c r="Q224" t="s">
        <v>3263</v>
      </c>
      <c r="R224" t="str">
        <f>IF(COUNTIF('16 reserve entries'!Q:Q,'16 AJE data'!O224)&gt;0,"Y","N")</f>
        <v>N</v>
      </c>
      <c r="S224" s="149" t="s">
        <v>222</v>
      </c>
      <c r="T224" t="s">
        <v>3393</v>
      </c>
      <c r="U224" t="str">
        <f>IF(COUNTIF('16 reserve bal'!D:D,'16 AJE data'!T224)&gt;0,"Y","N")</f>
        <v>Y</v>
      </c>
    </row>
    <row r="225" spans="1:21" x14ac:dyDescent="0.25">
      <c r="A225" t="s">
        <v>222</v>
      </c>
      <c r="B225" t="s">
        <v>5288</v>
      </c>
      <c r="C225" t="s">
        <v>3645</v>
      </c>
      <c r="D225" t="s">
        <v>141</v>
      </c>
      <c r="E225" t="s">
        <v>12419</v>
      </c>
      <c r="F225" t="str">
        <f t="shared" si="6"/>
        <v>US-IFRS</v>
      </c>
      <c r="G225" t="s">
        <v>3645</v>
      </c>
      <c r="L225" t="s">
        <v>8633</v>
      </c>
      <c r="M225" t="str">
        <f>IF(COUNTIF('16 reserve entries'!M:M,'16 AJE data'!L225)&gt;0,"Y","N")</f>
        <v>N</v>
      </c>
      <c r="O225" t="s">
        <v>12893</v>
      </c>
      <c r="P225" t="s">
        <v>37</v>
      </c>
      <c r="Q225" t="s">
        <v>3266</v>
      </c>
      <c r="R225" t="str">
        <f>IF(COUNTIF('16 reserve entries'!Q:Q,'16 AJE data'!O225)&gt;0,"Y","N")</f>
        <v>N</v>
      </c>
      <c r="S225" s="149" t="s">
        <v>222</v>
      </c>
      <c r="T225" t="s">
        <v>3396</v>
      </c>
      <c r="U225" t="str">
        <f>IF(COUNTIF('16 reserve bal'!D:D,'16 AJE data'!T225)&gt;0,"Y","N")</f>
        <v>Y</v>
      </c>
    </row>
    <row r="226" spans="1:21" x14ac:dyDescent="0.25">
      <c r="A226" t="s">
        <v>37</v>
      </c>
      <c r="B226" t="s">
        <v>5284</v>
      </c>
      <c r="C226" t="s">
        <v>3251</v>
      </c>
      <c r="D226" t="s">
        <v>525</v>
      </c>
      <c r="E226" t="s">
        <v>12419</v>
      </c>
      <c r="F226" t="str">
        <f t="shared" si="6"/>
        <v>CA-IFRS</v>
      </c>
      <c r="G226" t="s">
        <v>3251</v>
      </c>
      <c r="L226" t="s">
        <v>8634</v>
      </c>
      <c r="M226" t="str">
        <f>IF(COUNTIF('16 reserve entries'!M:M,'16 AJE data'!L226)&gt;0,"Y","N")</f>
        <v>N</v>
      </c>
      <c r="O226" t="s">
        <v>12894</v>
      </c>
      <c r="P226" t="s">
        <v>37</v>
      </c>
      <c r="Q226" t="s">
        <v>3271</v>
      </c>
      <c r="R226" t="str">
        <f>IF(COUNTIF('16 reserve entries'!Q:Q,'16 AJE data'!O226)&gt;0,"Y","N")</f>
        <v>N</v>
      </c>
      <c r="S226" s="149" t="s">
        <v>37</v>
      </c>
      <c r="T226" t="s">
        <v>3258</v>
      </c>
      <c r="U226" t="str">
        <f>IF(COUNTIF('16 reserve bal'!D:D,'16 AJE data'!T226)&gt;0,"Y","N")</f>
        <v>Y</v>
      </c>
    </row>
    <row r="227" spans="1:21" x14ac:dyDescent="0.25">
      <c r="A227" t="s">
        <v>37</v>
      </c>
      <c r="B227" t="s">
        <v>5284</v>
      </c>
      <c r="C227" t="s">
        <v>3260</v>
      </c>
      <c r="D227" t="s">
        <v>525</v>
      </c>
      <c r="E227" t="s">
        <v>12419</v>
      </c>
      <c r="F227" t="str">
        <f t="shared" si="6"/>
        <v>CA-IFRS</v>
      </c>
      <c r="G227" t="s">
        <v>3260</v>
      </c>
      <c r="L227" t="s">
        <v>8635</v>
      </c>
      <c r="M227" t="str">
        <f>IF(COUNTIF('16 reserve entries'!M:M,'16 AJE data'!L227)&gt;0,"Y","N")</f>
        <v>N</v>
      </c>
      <c r="O227" t="s">
        <v>12895</v>
      </c>
      <c r="P227" t="s">
        <v>37</v>
      </c>
      <c r="Q227" t="s">
        <v>3276</v>
      </c>
      <c r="R227" t="str">
        <f>IF(COUNTIF('16 reserve entries'!Q:Q,'16 AJE data'!O227)&gt;0,"Y","N")</f>
        <v>N</v>
      </c>
      <c r="S227" s="149" t="s">
        <v>37</v>
      </c>
      <c r="T227" t="s">
        <v>3273</v>
      </c>
      <c r="U227" t="str">
        <f>IF(COUNTIF('16 reserve bal'!D:D,'16 AJE data'!T227)&gt;0,"Y","N")</f>
        <v>Y</v>
      </c>
    </row>
    <row r="228" spans="1:21" x14ac:dyDescent="0.25">
      <c r="A228" t="s">
        <v>37</v>
      </c>
      <c r="B228" t="s">
        <v>5284</v>
      </c>
      <c r="C228" t="s">
        <v>3263</v>
      </c>
      <c r="D228" t="s">
        <v>525</v>
      </c>
      <c r="E228" t="s">
        <v>12419</v>
      </c>
      <c r="F228" t="str">
        <f t="shared" si="6"/>
        <v>CA-IFRS</v>
      </c>
      <c r="G228" t="s">
        <v>3263</v>
      </c>
      <c r="L228" t="s">
        <v>8636</v>
      </c>
      <c r="M228" t="str">
        <f>IF(COUNTIF('16 reserve entries'!M:M,'16 AJE data'!L228)&gt;0,"Y","N")</f>
        <v>N</v>
      </c>
      <c r="O228" t="s">
        <v>12896</v>
      </c>
      <c r="P228" t="s">
        <v>37</v>
      </c>
      <c r="Q228" t="s">
        <v>3279</v>
      </c>
      <c r="R228" t="str">
        <f>IF(COUNTIF('16 reserve entries'!Q:Q,'16 AJE data'!O228)&gt;0,"Y","N")</f>
        <v>N</v>
      </c>
      <c r="S228" s="149" t="s">
        <v>37</v>
      </c>
      <c r="T228" t="s">
        <v>3297</v>
      </c>
      <c r="U228" t="str">
        <f>IF(COUNTIF('16 reserve bal'!D:D,'16 AJE data'!T228)&gt;0,"Y","N")</f>
        <v>Y</v>
      </c>
    </row>
    <row r="229" spans="1:21" x14ac:dyDescent="0.25">
      <c r="A229" t="s">
        <v>37</v>
      </c>
      <c r="B229" t="s">
        <v>5284</v>
      </c>
      <c r="C229" t="s">
        <v>3266</v>
      </c>
      <c r="D229" t="s">
        <v>525</v>
      </c>
      <c r="E229" t="s">
        <v>12419</v>
      </c>
      <c r="F229" t="str">
        <f t="shared" si="6"/>
        <v>CA-IFRS</v>
      </c>
      <c r="G229" t="s">
        <v>3266</v>
      </c>
      <c r="L229" t="s">
        <v>8637</v>
      </c>
      <c r="M229" t="str">
        <f>IF(COUNTIF('16 reserve entries'!M:M,'16 AJE data'!L229)&gt;0,"Y","N")</f>
        <v>N</v>
      </c>
      <c r="O229" t="s">
        <v>12897</v>
      </c>
      <c r="P229" t="s">
        <v>37</v>
      </c>
      <c r="Q229" t="s">
        <v>3282</v>
      </c>
      <c r="R229" t="str">
        <f>IF(COUNTIF('16 reserve entries'!Q:Q,'16 AJE data'!O229)&gt;0,"Y","N")</f>
        <v>N</v>
      </c>
      <c r="S229" s="149" t="s">
        <v>37</v>
      </c>
      <c r="T229" t="s">
        <v>3303</v>
      </c>
      <c r="U229" t="str">
        <f>IF(COUNTIF('16 reserve bal'!D:D,'16 AJE data'!T229)&gt;0,"Y","N")</f>
        <v>Y</v>
      </c>
    </row>
    <row r="230" spans="1:21" x14ac:dyDescent="0.25">
      <c r="A230" t="s">
        <v>37</v>
      </c>
      <c r="B230" t="s">
        <v>5284</v>
      </c>
      <c r="C230" t="s">
        <v>3271</v>
      </c>
      <c r="D230" t="s">
        <v>525</v>
      </c>
      <c r="E230" t="s">
        <v>12419</v>
      </c>
      <c r="F230" t="str">
        <f t="shared" si="6"/>
        <v>CA-IFRS</v>
      </c>
      <c r="G230" t="s">
        <v>3271</v>
      </c>
      <c r="L230" t="s">
        <v>8638</v>
      </c>
      <c r="M230" t="str">
        <f>IF(COUNTIF('16 reserve entries'!M:M,'16 AJE data'!L230)&gt;0,"Y","N")</f>
        <v>N</v>
      </c>
      <c r="O230" t="s">
        <v>12898</v>
      </c>
      <c r="P230" t="s">
        <v>37</v>
      </c>
      <c r="Q230" t="s">
        <v>7936</v>
      </c>
      <c r="R230" t="str">
        <f>IF(COUNTIF('16 reserve entries'!Q:Q,'16 AJE data'!O230)&gt;0,"Y","N")</f>
        <v>N</v>
      </c>
      <c r="S230" s="149" t="s">
        <v>37</v>
      </c>
      <c r="T230" t="s">
        <v>3318</v>
      </c>
      <c r="U230" t="str">
        <f>IF(COUNTIF('16 reserve bal'!D:D,'16 AJE data'!T230)&gt;0,"Y","N")</f>
        <v>Y</v>
      </c>
    </row>
    <row r="231" spans="1:21" x14ac:dyDescent="0.25">
      <c r="A231" t="s">
        <v>37</v>
      </c>
      <c r="B231" t="s">
        <v>5284</v>
      </c>
      <c r="C231" t="s">
        <v>3276</v>
      </c>
      <c r="D231" t="s">
        <v>525</v>
      </c>
      <c r="E231" t="s">
        <v>12419</v>
      </c>
      <c r="F231" t="str">
        <f t="shared" si="6"/>
        <v>CA-IFRS</v>
      </c>
      <c r="G231" t="s">
        <v>3276</v>
      </c>
      <c r="L231" t="s">
        <v>8639</v>
      </c>
      <c r="M231" t="str">
        <f>IF(COUNTIF('16 reserve entries'!M:M,'16 AJE data'!L231)&gt;0,"Y","N")</f>
        <v>N</v>
      </c>
      <c r="O231" t="s">
        <v>12899</v>
      </c>
      <c r="P231" t="s">
        <v>37</v>
      </c>
      <c r="Q231" t="s">
        <v>3311</v>
      </c>
      <c r="R231" t="str">
        <f>IF(COUNTIF('16 reserve entries'!Q:Q,'16 AJE data'!O231)&gt;0,"Y","N")</f>
        <v>N</v>
      </c>
      <c r="S231" s="149" t="s">
        <v>37</v>
      </c>
      <c r="T231" t="s">
        <v>3336</v>
      </c>
      <c r="U231" t="str">
        <f>IF(COUNTIF('16 reserve bal'!D:D,'16 AJE data'!T231)&gt;0,"Y","N")</f>
        <v>Y</v>
      </c>
    </row>
    <row r="232" spans="1:21" x14ac:dyDescent="0.25">
      <c r="A232" t="s">
        <v>37</v>
      </c>
      <c r="B232" t="s">
        <v>5284</v>
      </c>
      <c r="C232" t="s">
        <v>3279</v>
      </c>
      <c r="D232" t="s">
        <v>525</v>
      </c>
      <c r="E232" t="s">
        <v>12419</v>
      </c>
      <c r="F232" t="str">
        <f t="shared" si="6"/>
        <v>CA-IFRS</v>
      </c>
      <c r="G232" t="s">
        <v>3279</v>
      </c>
      <c r="L232" t="s">
        <v>8640</v>
      </c>
      <c r="M232" t="str">
        <f>IF(COUNTIF('16 reserve entries'!M:M,'16 AJE data'!L232)&gt;0,"Y","N")</f>
        <v>N</v>
      </c>
      <c r="O232" t="s">
        <v>12900</v>
      </c>
      <c r="P232" t="s">
        <v>37</v>
      </c>
      <c r="Q232" t="s">
        <v>3314</v>
      </c>
      <c r="R232" t="str">
        <f>IF(COUNTIF('16 reserve entries'!Q:Q,'16 AJE data'!O232)&gt;0,"Y","N")</f>
        <v>N</v>
      </c>
      <c r="S232" s="149" t="s">
        <v>37</v>
      </c>
      <c r="T232" t="s">
        <v>3342</v>
      </c>
      <c r="U232" t="str">
        <f>IF(COUNTIF('16 reserve bal'!D:D,'16 AJE data'!T232)&gt;0,"Y","N")</f>
        <v>Y</v>
      </c>
    </row>
    <row r="233" spans="1:21" x14ac:dyDescent="0.25">
      <c r="A233" t="s">
        <v>37</v>
      </c>
      <c r="B233" t="s">
        <v>5284</v>
      </c>
      <c r="C233" t="s">
        <v>3282</v>
      </c>
      <c r="D233" t="s">
        <v>525</v>
      </c>
      <c r="E233" t="s">
        <v>12419</v>
      </c>
      <c r="F233" t="str">
        <f t="shared" si="6"/>
        <v>CA-IFRS</v>
      </c>
      <c r="G233" t="s">
        <v>3282</v>
      </c>
      <c r="L233" t="s">
        <v>8641</v>
      </c>
      <c r="M233" t="str">
        <f>IF(COUNTIF('16 reserve entries'!M:M,'16 AJE data'!L233)&gt;0,"Y","N")</f>
        <v>N</v>
      </c>
      <c r="O233" t="s">
        <v>12901</v>
      </c>
      <c r="P233" t="s">
        <v>37</v>
      </c>
      <c r="Q233" t="s">
        <v>3341</v>
      </c>
      <c r="R233" t="str">
        <f>IF(COUNTIF('16 reserve entries'!Q:Q,'16 AJE data'!O233)&gt;0,"Y","N")</f>
        <v>N</v>
      </c>
      <c r="S233" s="149" t="s">
        <v>37</v>
      </c>
      <c r="T233" t="s">
        <v>3348</v>
      </c>
      <c r="U233" t="str">
        <f>IF(COUNTIF('16 reserve bal'!D:D,'16 AJE data'!T233)&gt;0,"Y","N")</f>
        <v>Y</v>
      </c>
    </row>
    <row r="234" spans="1:21" x14ac:dyDescent="0.25">
      <c r="A234" t="s">
        <v>37</v>
      </c>
      <c r="B234" t="s">
        <v>5284</v>
      </c>
      <c r="C234" t="s">
        <v>7936</v>
      </c>
      <c r="D234" t="s">
        <v>525</v>
      </c>
      <c r="E234" t="s">
        <v>12419</v>
      </c>
      <c r="F234" t="str">
        <f t="shared" si="6"/>
        <v>CA-IFRS</v>
      </c>
      <c r="G234" t="s">
        <v>7936</v>
      </c>
      <c r="L234" t="s">
        <v>8642</v>
      </c>
      <c r="M234" t="str">
        <f>IF(COUNTIF('16 reserve entries'!M:M,'16 AJE data'!L234)&gt;0,"Y","N")</f>
        <v>N</v>
      </c>
      <c r="O234" t="s">
        <v>12902</v>
      </c>
      <c r="P234" t="s">
        <v>37</v>
      </c>
      <c r="Q234" t="s">
        <v>3365</v>
      </c>
      <c r="R234" t="str">
        <f>IF(COUNTIF('16 reserve entries'!Q:Q,'16 AJE data'!O234)&gt;0,"Y","N")</f>
        <v>N</v>
      </c>
      <c r="S234" s="149" t="s">
        <v>37</v>
      </c>
      <c r="T234" t="s">
        <v>12903</v>
      </c>
      <c r="U234" t="str">
        <f>IF(COUNTIF('16 reserve bal'!D:D,'16 AJE data'!T234)&gt;0,"Y","N")</f>
        <v>N</v>
      </c>
    </row>
    <row r="235" spans="1:21" x14ac:dyDescent="0.25">
      <c r="A235" t="s">
        <v>37</v>
      </c>
      <c r="B235" t="s">
        <v>5284</v>
      </c>
      <c r="C235" t="s">
        <v>3311</v>
      </c>
      <c r="D235" t="s">
        <v>525</v>
      </c>
      <c r="E235" t="s">
        <v>12419</v>
      </c>
      <c r="F235" t="str">
        <f t="shared" si="6"/>
        <v>CA-IFRS</v>
      </c>
      <c r="G235" t="s">
        <v>3311</v>
      </c>
      <c r="L235" t="s">
        <v>8643</v>
      </c>
      <c r="M235" t="str">
        <f>IF(COUNTIF('16 reserve entries'!M:M,'16 AJE data'!L235)&gt;0,"Y","N")</f>
        <v>N</v>
      </c>
      <c r="O235" t="s">
        <v>12904</v>
      </c>
      <c r="P235" t="s">
        <v>37</v>
      </c>
      <c r="Q235" t="s">
        <v>3377</v>
      </c>
      <c r="R235" t="str">
        <f>IF(COUNTIF('16 reserve entries'!Q:Q,'16 AJE data'!O235)&gt;0,"Y","N")</f>
        <v>N</v>
      </c>
      <c r="S235" s="149" t="s">
        <v>37</v>
      </c>
      <c r="T235" t="s">
        <v>3414</v>
      </c>
      <c r="U235" t="str">
        <f>IF(COUNTIF('16 reserve bal'!D:D,'16 AJE data'!T235)&gt;0,"Y","N")</f>
        <v>Y</v>
      </c>
    </row>
    <row r="236" spans="1:21" x14ac:dyDescent="0.25">
      <c r="A236" t="s">
        <v>37</v>
      </c>
      <c r="B236" t="s">
        <v>5284</v>
      </c>
      <c r="C236" t="s">
        <v>3314</v>
      </c>
      <c r="D236" t="s">
        <v>525</v>
      </c>
      <c r="E236" t="s">
        <v>12419</v>
      </c>
      <c r="F236" t="str">
        <f t="shared" si="6"/>
        <v>CA-IFRS</v>
      </c>
      <c r="G236" t="s">
        <v>3314</v>
      </c>
      <c r="L236" t="s">
        <v>8644</v>
      </c>
      <c r="M236" t="str">
        <f>IF(COUNTIF('16 reserve entries'!M:M,'16 AJE data'!L236)&gt;0,"Y","N")</f>
        <v>N</v>
      </c>
      <c r="O236" t="s">
        <v>12905</v>
      </c>
      <c r="P236" t="s">
        <v>37</v>
      </c>
      <c r="Q236" t="s">
        <v>3383</v>
      </c>
      <c r="R236" t="str">
        <f>IF(COUNTIF('16 reserve entries'!Q:Q,'16 AJE data'!O236)&gt;0,"Y","N")</f>
        <v>N</v>
      </c>
      <c r="S236" s="149" t="s">
        <v>37</v>
      </c>
      <c r="T236" t="s">
        <v>3417</v>
      </c>
      <c r="U236" t="str">
        <f>IF(COUNTIF('16 reserve bal'!D:D,'16 AJE data'!T236)&gt;0,"Y","N")</f>
        <v>Y</v>
      </c>
    </row>
    <row r="237" spans="1:21" x14ac:dyDescent="0.25">
      <c r="A237" t="s">
        <v>37</v>
      </c>
      <c r="B237" t="s">
        <v>5284</v>
      </c>
      <c r="C237" t="s">
        <v>3341</v>
      </c>
      <c r="D237" t="s">
        <v>525</v>
      </c>
      <c r="E237" t="s">
        <v>12419</v>
      </c>
      <c r="F237" t="str">
        <f t="shared" si="6"/>
        <v>CA-IFRS</v>
      </c>
      <c r="G237" t="s">
        <v>3341</v>
      </c>
      <c r="L237" t="s">
        <v>8645</v>
      </c>
      <c r="M237" t="str">
        <f>IF(COUNTIF('16 reserve entries'!M:M,'16 AJE data'!L237)&gt;0,"Y","N")</f>
        <v>N</v>
      </c>
      <c r="O237" t="s">
        <v>12906</v>
      </c>
      <c r="P237" t="s">
        <v>37</v>
      </c>
      <c r="Q237" t="s">
        <v>3399</v>
      </c>
      <c r="R237" t="str">
        <f>IF(COUNTIF('16 reserve entries'!Q:Q,'16 AJE data'!O237)&gt;0,"Y","N")</f>
        <v>N</v>
      </c>
      <c r="S237" s="149" t="s">
        <v>37</v>
      </c>
      <c r="T237" t="s">
        <v>3247</v>
      </c>
      <c r="U237" t="str">
        <f>IF(COUNTIF('16 reserve bal'!D:D,'16 AJE data'!T237)&gt;0,"Y","N")</f>
        <v>Y</v>
      </c>
    </row>
    <row r="238" spans="1:21" x14ac:dyDescent="0.25">
      <c r="A238" t="s">
        <v>37</v>
      </c>
      <c r="B238" t="s">
        <v>5284</v>
      </c>
      <c r="C238" t="s">
        <v>3365</v>
      </c>
      <c r="D238" t="s">
        <v>525</v>
      </c>
      <c r="E238" t="s">
        <v>12419</v>
      </c>
      <c r="F238" t="str">
        <f t="shared" si="6"/>
        <v>CA-IFRS</v>
      </c>
      <c r="G238" t="s">
        <v>3365</v>
      </c>
      <c r="L238" t="s">
        <v>8646</v>
      </c>
      <c r="M238" t="str">
        <f>IF(COUNTIF('16 reserve entries'!M:M,'16 AJE data'!L238)&gt;0,"Y","N")</f>
        <v>N</v>
      </c>
      <c r="O238" t="s">
        <v>12907</v>
      </c>
      <c r="P238" t="s">
        <v>37</v>
      </c>
      <c r="Q238" t="s">
        <v>3401</v>
      </c>
      <c r="R238" t="str">
        <f>IF(COUNTIF('16 reserve entries'!Q:Q,'16 AJE data'!O238)&gt;0,"Y","N")</f>
        <v>N</v>
      </c>
      <c r="S238" s="149" t="s">
        <v>37</v>
      </c>
      <c r="T238" t="s">
        <v>3421</v>
      </c>
      <c r="U238" t="str">
        <f>IF(COUNTIF('16 reserve bal'!D:D,'16 AJE data'!T238)&gt;0,"Y","N")</f>
        <v>Y</v>
      </c>
    </row>
    <row r="239" spans="1:21" x14ac:dyDescent="0.25">
      <c r="A239" t="s">
        <v>37</v>
      </c>
      <c r="B239" t="s">
        <v>5284</v>
      </c>
      <c r="C239" t="s">
        <v>3377</v>
      </c>
      <c r="D239" t="s">
        <v>525</v>
      </c>
      <c r="E239" t="s">
        <v>12419</v>
      </c>
      <c r="F239" t="str">
        <f t="shared" si="6"/>
        <v>CA-IFRS</v>
      </c>
      <c r="G239" t="s">
        <v>3377</v>
      </c>
      <c r="L239" t="s">
        <v>8647</v>
      </c>
      <c r="M239" t="str">
        <f>IF(COUNTIF('16 reserve entries'!M:M,'16 AJE data'!L239)&gt;0,"Y","N")</f>
        <v>N</v>
      </c>
      <c r="O239" t="s">
        <v>12908</v>
      </c>
      <c r="P239" t="s">
        <v>40</v>
      </c>
      <c r="Q239" t="s">
        <v>3302</v>
      </c>
      <c r="R239" t="str">
        <f>IF(COUNTIF('16 reserve entries'!Q:Q,'16 AJE data'!O239)&gt;0,"Y","N")</f>
        <v>N</v>
      </c>
      <c r="S239" s="149" t="s">
        <v>37</v>
      </c>
      <c r="T239" t="s">
        <v>3256</v>
      </c>
      <c r="U239" t="str">
        <f>IF(COUNTIF('16 reserve bal'!D:D,'16 AJE data'!T239)&gt;0,"Y","N")</f>
        <v>Y</v>
      </c>
    </row>
    <row r="240" spans="1:21" x14ac:dyDescent="0.25">
      <c r="A240" t="s">
        <v>37</v>
      </c>
      <c r="B240" t="s">
        <v>5284</v>
      </c>
      <c r="C240" t="s">
        <v>3383</v>
      </c>
      <c r="D240" t="s">
        <v>525</v>
      </c>
      <c r="E240" t="s">
        <v>12419</v>
      </c>
      <c r="F240" t="str">
        <f t="shared" si="6"/>
        <v>CA-IFRS</v>
      </c>
      <c r="G240" t="s">
        <v>3383</v>
      </c>
      <c r="L240" t="s">
        <v>8648</v>
      </c>
      <c r="M240" t="str">
        <f>IF(COUNTIF('16 reserve entries'!M:M,'16 AJE data'!L240)&gt;0,"Y","N")</f>
        <v>N</v>
      </c>
      <c r="O240" t="s">
        <v>12909</v>
      </c>
      <c r="P240" t="s">
        <v>40</v>
      </c>
      <c r="Q240" t="s">
        <v>3308</v>
      </c>
      <c r="R240" t="str">
        <f>IF(COUNTIF('16 reserve entries'!Q:Q,'16 AJE data'!O240)&gt;0,"Y","N")</f>
        <v>N</v>
      </c>
      <c r="S240" s="149" t="s">
        <v>37</v>
      </c>
      <c r="T240" t="s">
        <v>3426</v>
      </c>
      <c r="U240" t="str">
        <f>IF(COUNTIF('16 reserve bal'!D:D,'16 AJE data'!T240)&gt;0,"Y","N")</f>
        <v>Y</v>
      </c>
    </row>
    <row r="241" spans="1:21" x14ac:dyDescent="0.25">
      <c r="A241" t="s">
        <v>37</v>
      </c>
      <c r="B241" t="s">
        <v>5284</v>
      </c>
      <c r="C241" t="s">
        <v>3399</v>
      </c>
      <c r="D241" t="s">
        <v>525</v>
      </c>
      <c r="E241" t="s">
        <v>12419</v>
      </c>
      <c r="F241" t="str">
        <f t="shared" si="6"/>
        <v>CA-IFRS</v>
      </c>
      <c r="G241" t="s">
        <v>3399</v>
      </c>
      <c r="L241" t="s">
        <v>8649</v>
      </c>
      <c r="M241" t="str">
        <f>IF(COUNTIF('16 reserve entries'!M:M,'16 AJE data'!L241)&gt;0,"Y","N")</f>
        <v>N</v>
      </c>
      <c r="O241" t="s">
        <v>12910</v>
      </c>
      <c r="P241" t="s">
        <v>40</v>
      </c>
      <c r="Q241" t="s">
        <v>3311</v>
      </c>
      <c r="R241" t="str">
        <f>IF(COUNTIF('16 reserve entries'!Q:Q,'16 AJE data'!O241)&gt;0,"Y","N")</f>
        <v>N</v>
      </c>
      <c r="S241" s="149" t="s">
        <v>37</v>
      </c>
      <c r="T241" t="s">
        <v>3429</v>
      </c>
      <c r="U241" t="str">
        <f>IF(COUNTIF('16 reserve bal'!D:D,'16 AJE data'!T241)&gt;0,"Y","N")</f>
        <v>Y</v>
      </c>
    </row>
    <row r="242" spans="1:21" x14ac:dyDescent="0.25">
      <c r="A242" t="s">
        <v>37</v>
      </c>
      <c r="B242" t="s">
        <v>5284</v>
      </c>
      <c r="C242" t="s">
        <v>3401</v>
      </c>
      <c r="D242" t="s">
        <v>525</v>
      </c>
      <c r="E242" t="s">
        <v>12419</v>
      </c>
      <c r="F242" t="str">
        <f t="shared" si="6"/>
        <v>CA-IFRS</v>
      </c>
      <c r="G242" t="s">
        <v>3401</v>
      </c>
      <c r="L242" t="s">
        <v>8650</v>
      </c>
      <c r="M242" t="str">
        <f>IF(COUNTIF('16 reserve entries'!M:M,'16 AJE data'!L242)&gt;0,"Y","N")</f>
        <v>N</v>
      </c>
      <c r="O242" t="s">
        <v>12911</v>
      </c>
      <c r="P242" t="s">
        <v>40</v>
      </c>
      <c r="Q242" t="s">
        <v>3314</v>
      </c>
      <c r="R242" t="str">
        <f>IF(COUNTIF('16 reserve entries'!Q:Q,'16 AJE data'!O242)&gt;0,"Y","N")</f>
        <v>N</v>
      </c>
      <c r="S242" s="149" t="s">
        <v>37</v>
      </c>
      <c r="T242" t="s">
        <v>3432</v>
      </c>
      <c r="U242" t="str">
        <f>IF(COUNTIF('16 reserve bal'!D:D,'16 AJE data'!T242)&gt;0,"Y","N")</f>
        <v>Y</v>
      </c>
    </row>
    <row r="243" spans="1:21" x14ac:dyDescent="0.25">
      <c r="A243" t="s">
        <v>40</v>
      </c>
      <c r="B243" t="s">
        <v>5284</v>
      </c>
      <c r="C243" t="s">
        <v>3302</v>
      </c>
      <c r="D243" t="s">
        <v>525</v>
      </c>
      <c r="E243" t="s">
        <v>12419</v>
      </c>
      <c r="F243" t="str">
        <f t="shared" si="6"/>
        <v>CA-IFRS</v>
      </c>
      <c r="G243" t="s">
        <v>3302</v>
      </c>
      <c r="L243" t="s">
        <v>8651</v>
      </c>
      <c r="M243" t="str">
        <f>IF(COUNTIF('16 reserve entries'!M:M,'16 AJE data'!L243)&gt;0,"Y","N")</f>
        <v>N</v>
      </c>
      <c r="O243" t="s">
        <v>6188</v>
      </c>
      <c r="P243" t="s">
        <v>40</v>
      </c>
      <c r="Q243" t="s">
        <v>3341</v>
      </c>
      <c r="R243" t="str">
        <f>IF(COUNTIF('16 reserve entries'!Q:Q,'16 AJE data'!O243)&gt;0,"Y","N")</f>
        <v>Y</v>
      </c>
      <c r="S243" s="149" t="s">
        <v>40</v>
      </c>
      <c r="T243" t="s">
        <v>12912</v>
      </c>
      <c r="U243" t="str">
        <f>IF(COUNTIF('16 reserve bal'!D:D,'16 AJE data'!T243)&gt;0,"Y","N")</f>
        <v>N</v>
      </c>
    </row>
    <row r="244" spans="1:21" x14ac:dyDescent="0.25">
      <c r="A244" t="s">
        <v>40</v>
      </c>
      <c r="B244" t="s">
        <v>5284</v>
      </c>
      <c r="C244" t="s">
        <v>3308</v>
      </c>
      <c r="D244" t="s">
        <v>525</v>
      </c>
      <c r="E244" t="s">
        <v>12419</v>
      </c>
      <c r="F244" t="str">
        <f t="shared" si="6"/>
        <v>CA-IFRS</v>
      </c>
      <c r="G244" t="s">
        <v>3308</v>
      </c>
      <c r="L244" t="s">
        <v>8652</v>
      </c>
      <c r="M244" t="str">
        <f>IF(COUNTIF('16 reserve entries'!M:M,'16 AJE data'!L244)&gt;0,"Y","N")</f>
        <v>N</v>
      </c>
      <c r="O244" t="s">
        <v>12913</v>
      </c>
      <c r="P244" t="s">
        <v>40</v>
      </c>
      <c r="Q244" t="s">
        <v>7593</v>
      </c>
      <c r="R244" t="str">
        <f>IF(COUNTIF('16 reserve entries'!Q:Q,'16 AJE data'!O244)&gt;0,"Y","N")</f>
        <v>N</v>
      </c>
      <c r="S244" s="149" t="s">
        <v>40</v>
      </c>
      <c r="T244" t="s">
        <v>3408</v>
      </c>
      <c r="U244" t="str">
        <f>IF(COUNTIF('16 reserve bal'!D:D,'16 AJE data'!T244)&gt;0,"Y","N")</f>
        <v>Y</v>
      </c>
    </row>
    <row r="245" spans="1:21" x14ac:dyDescent="0.25">
      <c r="A245" t="s">
        <v>40</v>
      </c>
      <c r="B245" t="s">
        <v>5284</v>
      </c>
      <c r="C245" t="s">
        <v>3311</v>
      </c>
      <c r="D245" t="s">
        <v>525</v>
      </c>
      <c r="E245" t="s">
        <v>12419</v>
      </c>
      <c r="F245" t="str">
        <f t="shared" si="6"/>
        <v>CA-IFRS</v>
      </c>
      <c r="G245" t="s">
        <v>3311</v>
      </c>
      <c r="L245" t="s">
        <v>8653</v>
      </c>
      <c r="M245" t="str">
        <f>IF(COUNTIF('16 reserve entries'!M:M,'16 AJE data'!L245)&gt;0,"Y","N")</f>
        <v>N</v>
      </c>
      <c r="O245" t="s">
        <v>12914</v>
      </c>
      <c r="P245" t="s">
        <v>40</v>
      </c>
      <c r="Q245" t="s">
        <v>7897</v>
      </c>
      <c r="R245" t="str">
        <f>IF(COUNTIF('16 reserve entries'!Q:Q,'16 AJE data'!O245)&gt;0,"Y","N")</f>
        <v>N</v>
      </c>
      <c r="S245" s="149" t="s">
        <v>40</v>
      </c>
      <c r="T245" t="s">
        <v>3414</v>
      </c>
      <c r="U245" t="str">
        <f>IF(COUNTIF('16 reserve bal'!D:D,'16 AJE data'!T245)&gt;0,"Y","N")</f>
        <v>Y</v>
      </c>
    </row>
    <row r="246" spans="1:21" x14ac:dyDescent="0.25">
      <c r="A246" t="s">
        <v>40</v>
      </c>
      <c r="B246" t="s">
        <v>5284</v>
      </c>
      <c r="C246" t="s">
        <v>3314</v>
      </c>
      <c r="D246" t="s">
        <v>525</v>
      </c>
      <c r="E246" t="s">
        <v>12419</v>
      </c>
      <c r="F246" t="str">
        <f t="shared" si="6"/>
        <v>CA-IFRS</v>
      </c>
      <c r="G246" t="s">
        <v>3314</v>
      </c>
      <c r="L246" t="s">
        <v>8654</v>
      </c>
      <c r="M246" t="str">
        <f>IF(COUNTIF('16 reserve entries'!M:M,'16 AJE data'!L246)&gt;0,"Y","N")</f>
        <v>N</v>
      </c>
      <c r="O246" t="s">
        <v>12915</v>
      </c>
      <c r="P246" t="s">
        <v>40</v>
      </c>
      <c r="Q246" t="s">
        <v>7940</v>
      </c>
      <c r="R246" t="str">
        <f>IF(COUNTIF('16 reserve entries'!Q:Q,'16 AJE data'!O246)&gt;0,"Y","N")</f>
        <v>N</v>
      </c>
      <c r="S246" s="149" t="s">
        <v>40</v>
      </c>
      <c r="T246" t="s">
        <v>3417</v>
      </c>
      <c r="U246" t="str">
        <f>IF(COUNTIF('16 reserve bal'!D:D,'16 AJE data'!T246)&gt;0,"Y","N")</f>
        <v>Y</v>
      </c>
    </row>
    <row r="247" spans="1:21" x14ac:dyDescent="0.25">
      <c r="A247" t="s">
        <v>40</v>
      </c>
      <c r="B247" t="s">
        <v>5284</v>
      </c>
      <c r="C247" t="s">
        <v>3341</v>
      </c>
      <c r="D247" t="s">
        <v>525</v>
      </c>
      <c r="E247" t="s">
        <v>12419</v>
      </c>
      <c r="F247" t="str">
        <f t="shared" si="6"/>
        <v>CA-IFRS</v>
      </c>
      <c r="G247" t="s">
        <v>3341</v>
      </c>
      <c r="L247" t="s">
        <v>8655</v>
      </c>
      <c r="M247" t="str">
        <f>IF(COUNTIF('16 reserve entries'!M:M,'16 AJE data'!L247)&gt;0,"Y","N")</f>
        <v>N</v>
      </c>
      <c r="O247" t="s">
        <v>12916</v>
      </c>
      <c r="P247" t="s">
        <v>40</v>
      </c>
      <c r="Q247" t="s">
        <v>7596</v>
      </c>
      <c r="R247" t="str">
        <f>IF(COUNTIF('16 reserve entries'!Q:Q,'16 AJE data'!O247)&gt;0,"Y","N")</f>
        <v>N</v>
      </c>
      <c r="S247" s="149" t="s">
        <v>40</v>
      </c>
      <c r="T247" t="s">
        <v>3247</v>
      </c>
      <c r="U247" t="str">
        <f>IF(COUNTIF('16 reserve bal'!D:D,'16 AJE data'!T247)&gt;0,"Y","N")</f>
        <v>Y</v>
      </c>
    </row>
    <row r="248" spans="1:21" x14ac:dyDescent="0.25">
      <c r="A248" t="s">
        <v>40</v>
      </c>
      <c r="B248" t="s">
        <v>5284</v>
      </c>
      <c r="C248" t="s">
        <v>7593</v>
      </c>
      <c r="D248" t="s">
        <v>525</v>
      </c>
      <c r="E248" t="s">
        <v>12419</v>
      </c>
      <c r="F248" t="str">
        <f t="shared" si="6"/>
        <v>CA-IFRS</v>
      </c>
      <c r="G248" t="s">
        <v>7593</v>
      </c>
      <c r="L248" t="s">
        <v>8656</v>
      </c>
      <c r="M248" t="str">
        <f>IF(COUNTIF('16 reserve entries'!M:M,'16 AJE data'!L248)&gt;0,"Y","N")</f>
        <v>N</v>
      </c>
      <c r="O248" t="s">
        <v>12917</v>
      </c>
      <c r="P248" t="s">
        <v>40</v>
      </c>
      <c r="Q248" t="s">
        <v>7941</v>
      </c>
      <c r="R248" t="str">
        <f>IF(COUNTIF('16 reserve entries'!Q:Q,'16 AJE data'!O248)&gt;0,"Y","N")</f>
        <v>N</v>
      </c>
      <c r="S248" s="149" t="s">
        <v>40</v>
      </c>
      <c r="T248" t="s">
        <v>12918</v>
      </c>
      <c r="U248" t="str">
        <f>IF(COUNTIF('16 reserve bal'!D:D,'16 AJE data'!T248)&gt;0,"Y","N")</f>
        <v>N</v>
      </c>
    </row>
    <row r="249" spans="1:21" x14ac:dyDescent="0.25">
      <c r="A249" t="s">
        <v>40</v>
      </c>
      <c r="B249" t="s">
        <v>5284</v>
      </c>
      <c r="C249" t="s">
        <v>7897</v>
      </c>
      <c r="D249" t="s">
        <v>525</v>
      </c>
      <c r="E249" t="s">
        <v>12419</v>
      </c>
      <c r="F249" t="str">
        <f t="shared" si="6"/>
        <v>CA-IFRS</v>
      </c>
      <c r="G249" t="s">
        <v>7897</v>
      </c>
      <c r="L249" t="s">
        <v>8657</v>
      </c>
      <c r="M249" t="str">
        <f>IF(COUNTIF('16 reserve entries'!M:M,'16 AJE data'!L249)&gt;0,"Y","N")</f>
        <v>N</v>
      </c>
      <c r="O249" t="s">
        <v>12919</v>
      </c>
      <c r="P249" t="s">
        <v>40</v>
      </c>
      <c r="Q249" t="s">
        <v>7948</v>
      </c>
      <c r="R249" t="str">
        <f>IF(COUNTIF('16 reserve entries'!Q:Q,'16 AJE data'!O249)&gt;0,"Y","N")</f>
        <v>N</v>
      </c>
      <c r="S249" s="149" t="s">
        <v>40</v>
      </c>
      <c r="T249" t="s">
        <v>12920</v>
      </c>
      <c r="U249" t="str">
        <f>IF(COUNTIF('16 reserve bal'!D:D,'16 AJE data'!T249)&gt;0,"Y","N")</f>
        <v>N</v>
      </c>
    </row>
    <row r="250" spans="1:21" x14ac:dyDescent="0.25">
      <c r="A250" t="s">
        <v>40</v>
      </c>
      <c r="B250" t="s">
        <v>5284</v>
      </c>
      <c r="C250" t="s">
        <v>7940</v>
      </c>
      <c r="D250" t="s">
        <v>525</v>
      </c>
      <c r="E250" t="s">
        <v>12419</v>
      </c>
      <c r="F250" t="str">
        <f t="shared" si="6"/>
        <v>CA-IFRS</v>
      </c>
      <c r="G250" t="s">
        <v>7940</v>
      </c>
      <c r="L250" t="s">
        <v>8658</v>
      </c>
      <c r="M250" t="str">
        <f>IF(COUNTIF('16 reserve entries'!M:M,'16 AJE data'!L250)&gt;0,"Y","N")</f>
        <v>N</v>
      </c>
      <c r="O250" t="s">
        <v>6190</v>
      </c>
      <c r="P250" t="s">
        <v>40</v>
      </c>
      <c r="Q250" t="s">
        <v>3386</v>
      </c>
      <c r="R250" t="str">
        <f>IF(COUNTIF('16 reserve entries'!Q:Q,'16 AJE data'!O250)&gt;0,"Y","N")</f>
        <v>Y</v>
      </c>
      <c r="S250" s="149" t="s">
        <v>40</v>
      </c>
      <c r="T250" t="s">
        <v>12921</v>
      </c>
      <c r="U250" t="str">
        <f>IF(COUNTIF('16 reserve bal'!D:D,'16 AJE data'!T250)&gt;0,"Y","N")</f>
        <v>N</v>
      </c>
    </row>
    <row r="251" spans="1:21" x14ac:dyDescent="0.25">
      <c r="A251" t="s">
        <v>40</v>
      </c>
      <c r="B251" t="s">
        <v>5284</v>
      </c>
      <c r="C251" t="s">
        <v>7596</v>
      </c>
      <c r="D251" t="s">
        <v>525</v>
      </c>
      <c r="E251" t="s">
        <v>12419</v>
      </c>
      <c r="F251" t="str">
        <f t="shared" si="6"/>
        <v>CA-IFRS</v>
      </c>
      <c r="G251" t="s">
        <v>7596</v>
      </c>
      <c r="L251" t="s">
        <v>8659</v>
      </c>
      <c r="M251" t="str">
        <f>IF(COUNTIF('16 reserve entries'!M:M,'16 AJE data'!L251)&gt;0,"Y","N")</f>
        <v>N</v>
      </c>
      <c r="O251" t="s">
        <v>12922</v>
      </c>
      <c r="P251" t="s">
        <v>40</v>
      </c>
      <c r="Q251" t="s">
        <v>7597</v>
      </c>
      <c r="R251" t="str">
        <f>IF(COUNTIF('16 reserve entries'!Q:Q,'16 AJE data'!O251)&gt;0,"Y","N")</f>
        <v>N</v>
      </c>
      <c r="S251" s="149" t="s">
        <v>40</v>
      </c>
      <c r="T251" t="s">
        <v>12923</v>
      </c>
      <c r="U251" t="str">
        <f>IF(COUNTIF('16 reserve bal'!D:D,'16 AJE data'!T251)&gt;0,"Y","N")</f>
        <v>N</v>
      </c>
    </row>
    <row r="252" spans="1:21" x14ac:dyDescent="0.25">
      <c r="A252" t="s">
        <v>40</v>
      </c>
      <c r="B252" t="s">
        <v>5284</v>
      </c>
      <c r="C252" t="s">
        <v>7941</v>
      </c>
      <c r="D252" t="s">
        <v>525</v>
      </c>
      <c r="E252" t="s">
        <v>12419</v>
      </c>
      <c r="F252" t="str">
        <f t="shared" si="6"/>
        <v>CA-IFRS</v>
      </c>
      <c r="G252" t="s">
        <v>7941</v>
      </c>
      <c r="L252" t="s">
        <v>8660</v>
      </c>
      <c r="M252" t="str">
        <f>IF(COUNTIF('16 reserve entries'!M:M,'16 AJE data'!L252)&gt;0,"Y","N")</f>
        <v>N</v>
      </c>
      <c r="O252" t="s">
        <v>12924</v>
      </c>
      <c r="P252" t="s">
        <v>40</v>
      </c>
      <c r="Q252" t="s">
        <v>8177</v>
      </c>
      <c r="R252" t="str">
        <f>IF(COUNTIF('16 reserve entries'!Q:Q,'16 AJE data'!O252)&gt;0,"Y","N")</f>
        <v>N</v>
      </c>
      <c r="S252" s="149" t="s">
        <v>40</v>
      </c>
      <c r="T252" t="s">
        <v>12925</v>
      </c>
      <c r="U252" t="str">
        <f>IF(COUNTIF('16 reserve bal'!D:D,'16 AJE data'!T252)&gt;0,"Y","N")</f>
        <v>N</v>
      </c>
    </row>
    <row r="253" spans="1:21" x14ac:dyDescent="0.25">
      <c r="A253" t="s">
        <v>40</v>
      </c>
      <c r="B253" t="s">
        <v>5284</v>
      </c>
      <c r="C253" t="s">
        <v>7948</v>
      </c>
      <c r="D253" t="s">
        <v>525</v>
      </c>
      <c r="E253" t="s">
        <v>12419</v>
      </c>
      <c r="F253" t="str">
        <f t="shared" si="6"/>
        <v>CA-IFRS</v>
      </c>
      <c r="G253" t="s">
        <v>7948</v>
      </c>
      <c r="L253" t="s">
        <v>8661</v>
      </c>
      <c r="M253" t="str">
        <f>IF(COUNTIF('16 reserve entries'!M:M,'16 AJE data'!L253)&gt;0,"Y","N")</f>
        <v>N</v>
      </c>
      <c r="O253" t="s">
        <v>12926</v>
      </c>
      <c r="P253" t="s">
        <v>40</v>
      </c>
      <c r="Q253" t="s">
        <v>7901</v>
      </c>
      <c r="R253" t="str">
        <f>IF(COUNTIF('16 reserve entries'!Q:Q,'16 AJE data'!O253)&gt;0,"Y","N")</f>
        <v>N</v>
      </c>
      <c r="S253" s="149" t="s">
        <v>40</v>
      </c>
      <c r="T253" t="s">
        <v>12927</v>
      </c>
      <c r="U253" t="str">
        <f>IF(COUNTIF('16 reserve bal'!D:D,'16 AJE data'!T253)&gt;0,"Y","N")</f>
        <v>N</v>
      </c>
    </row>
    <row r="254" spans="1:21" x14ac:dyDescent="0.25">
      <c r="A254" t="s">
        <v>40</v>
      </c>
      <c r="B254" t="s">
        <v>5284</v>
      </c>
      <c r="C254" t="s">
        <v>3386</v>
      </c>
      <c r="D254" t="s">
        <v>525</v>
      </c>
      <c r="E254" t="s">
        <v>12419</v>
      </c>
      <c r="F254" t="str">
        <f t="shared" si="6"/>
        <v>CA-IFRS</v>
      </c>
      <c r="G254" t="s">
        <v>3386</v>
      </c>
      <c r="L254" t="s">
        <v>8662</v>
      </c>
      <c r="M254" t="str">
        <f>IF(COUNTIF('16 reserve entries'!M:M,'16 AJE data'!L254)&gt;0,"Y","N")</f>
        <v>N</v>
      </c>
      <c r="O254" t="s">
        <v>12928</v>
      </c>
      <c r="P254" t="s">
        <v>40</v>
      </c>
      <c r="Q254" t="s">
        <v>7957</v>
      </c>
      <c r="R254" t="str">
        <f>IF(COUNTIF('16 reserve entries'!Q:Q,'16 AJE data'!O254)&gt;0,"Y","N")</f>
        <v>N</v>
      </c>
      <c r="S254" s="149" t="s">
        <v>40</v>
      </c>
      <c r="T254" t="s">
        <v>3443</v>
      </c>
      <c r="U254" t="str">
        <f>IF(COUNTIF('16 reserve bal'!D:D,'16 AJE data'!T254)&gt;0,"Y","N")</f>
        <v>Y</v>
      </c>
    </row>
    <row r="255" spans="1:21" x14ac:dyDescent="0.25">
      <c r="A255" t="s">
        <v>40</v>
      </c>
      <c r="B255" t="s">
        <v>5284</v>
      </c>
      <c r="C255" t="s">
        <v>7597</v>
      </c>
      <c r="D255" t="s">
        <v>525</v>
      </c>
      <c r="E255" t="s">
        <v>12419</v>
      </c>
      <c r="F255" t="str">
        <f t="shared" si="6"/>
        <v>CA-IFRS</v>
      </c>
      <c r="G255" t="s">
        <v>7597</v>
      </c>
      <c r="L255" t="s">
        <v>8663</v>
      </c>
      <c r="M255" t="str">
        <f>IF(COUNTIF('16 reserve entries'!M:M,'16 AJE data'!L255)&gt;0,"Y","N")</f>
        <v>N</v>
      </c>
      <c r="O255" t="s">
        <v>12929</v>
      </c>
      <c r="P255" t="s">
        <v>40</v>
      </c>
      <c r="Q255" t="s">
        <v>8000</v>
      </c>
      <c r="R255" t="str">
        <f>IF(COUNTIF('16 reserve entries'!Q:Q,'16 AJE data'!O255)&gt;0,"Y","N")</f>
        <v>N</v>
      </c>
      <c r="S255" s="149" t="s">
        <v>40</v>
      </c>
      <c r="T255" t="s">
        <v>12930</v>
      </c>
      <c r="U255" t="str">
        <f>IF(COUNTIF('16 reserve bal'!D:D,'16 AJE data'!T255)&gt;0,"Y","N")</f>
        <v>N</v>
      </c>
    </row>
    <row r="256" spans="1:21" x14ac:dyDescent="0.25">
      <c r="A256" t="s">
        <v>40</v>
      </c>
      <c r="B256" t="s">
        <v>5284</v>
      </c>
      <c r="C256" t="s">
        <v>8177</v>
      </c>
      <c r="D256" t="s">
        <v>525</v>
      </c>
      <c r="E256" t="s">
        <v>12419</v>
      </c>
      <c r="F256" t="str">
        <f t="shared" si="6"/>
        <v>CA-IFRS</v>
      </c>
      <c r="G256" t="s">
        <v>8177</v>
      </c>
      <c r="L256" t="s">
        <v>8664</v>
      </c>
      <c r="M256" t="str">
        <f>IF(COUNTIF('16 reserve entries'!M:M,'16 AJE data'!L256)&gt;0,"Y","N")</f>
        <v>N</v>
      </c>
      <c r="O256" t="s">
        <v>12931</v>
      </c>
      <c r="P256" t="s">
        <v>40</v>
      </c>
      <c r="Q256" t="s">
        <v>8178</v>
      </c>
      <c r="R256" t="str">
        <f>IF(COUNTIF('16 reserve entries'!Q:Q,'16 AJE data'!O256)&gt;0,"Y","N")</f>
        <v>N</v>
      </c>
      <c r="S256" s="149" t="s">
        <v>40</v>
      </c>
      <c r="T256" t="s">
        <v>12932</v>
      </c>
      <c r="U256" t="str">
        <f>IF(COUNTIF('16 reserve bal'!D:D,'16 AJE data'!T256)&gt;0,"Y","N")</f>
        <v>N</v>
      </c>
    </row>
    <row r="257" spans="1:21" x14ac:dyDescent="0.25">
      <c r="A257" t="s">
        <v>40</v>
      </c>
      <c r="B257" t="s">
        <v>5284</v>
      </c>
      <c r="C257" t="s">
        <v>7901</v>
      </c>
      <c r="D257" t="s">
        <v>525</v>
      </c>
      <c r="E257" t="s">
        <v>12419</v>
      </c>
      <c r="F257" t="str">
        <f t="shared" si="6"/>
        <v>CA-IFRS</v>
      </c>
      <c r="G257" t="s">
        <v>7901</v>
      </c>
      <c r="L257" t="s">
        <v>8665</v>
      </c>
      <c r="M257" t="str">
        <f>IF(COUNTIF('16 reserve entries'!M:M,'16 AJE data'!L257)&gt;0,"Y","N")</f>
        <v>N</v>
      </c>
      <c r="O257" t="s">
        <v>12933</v>
      </c>
      <c r="P257" t="s">
        <v>40</v>
      </c>
      <c r="Q257" t="s">
        <v>8033</v>
      </c>
      <c r="R257" t="str">
        <f>IF(COUNTIF('16 reserve entries'!Q:Q,'16 AJE data'!O257)&gt;0,"Y","N")</f>
        <v>N</v>
      </c>
      <c r="S257" s="149" t="s">
        <v>40</v>
      </c>
      <c r="T257" t="s">
        <v>12934</v>
      </c>
      <c r="U257" t="str">
        <f>IF(COUNTIF('16 reserve bal'!D:D,'16 AJE data'!T257)&gt;0,"Y","N")</f>
        <v>N</v>
      </c>
    </row>
    <row r="258" spans="1:21" x14ac:dyDescent="0.25">
      <c r="A258" t="s">
        <v>40</v>
      </c>
      <c r="B258" t="s">
        <v>5284</v>
      </c>
      <c r="C258" t="s">
        <v>7957</v>
      </c>
      <c r="D258" t="s">
        <v>525</v>
      </c>
      <c r="E258" t="s">
        <v>12419</v>
      </c>
      <c r="F258" t="str">
        <f t="shared" si="6"/>
        <v>CA-IFRS</v>
      </c>
      <c r="G258" t="s">
        <v>7957</v>
      </c>
      <c r="L258" t="s">
        <v>8666</v>
      </c>
      <c r="M258" t="str">
        <f>IF(COUNTIF('16 reserve entries'!M:M,'16 AJE data'!L258)&gt;0,"Y","N")</f>
        <v>N</v>
      </c>
      <c r="O258" t="s">
        <v>12935</v>
      </c>
      <c r="P258" t="s">
        <v>40</v>
      </c>
      <c r="Q258" t="s">
        <v>3478</v>
      </c>
      <c r="R258" t="str">
        <f>IF(COUNTIF('16 reserve entries'!Q:Q,'16 AJE data'!O258)&gt;0,"Y","N")</f>
        <v>N</v>
      </c>
      <c r="S258" s="149" t="s">
        <v>40</v>
      </c>
      <c r="T258" t="s">
        <v>12936</v>
      </c>
      <c r="U258" t="str">
        <f>IF(COUNTIF('16 reserve bal'!D:D,'16 AJE data'!T258)&gt;0,"Y","N")</f>
        <v>N</v>
      </c>
    </row>
    <row r="259" spans="1:21" x14ac:dyDescent="0.25">
      <c r="A259" t="s">
        <v>40</v>
      </c>
      <c r="B259" t="s">
        <v>5284</v>
      </c>
      <c r="C259" t="s">
        <v>8000</v>
      </c>
      <c r="D259" t="s">
        <v>525</v>
      </c>
      <c r="E259" t="s">
        <v>12419</v>
      </c>
      <c r="F259" t="str">
        <f t="shared" si="6"/>
        <v>CA-IFRS</v>
      </c>
      <c r="G259" t="s">
        <v>8000</v>
      </c>
      <c r="L259" t="s">
        <v>8667</v>
      </c>
      <c r="M259" t="str">
        <f>IF(COUNTIF('16 reserve entries'!M:M,'16 AJE data'!L259)&gt;0,"Y","N")</f>
        <v>N</v>
      </c>
      <c r="O259" t="s">
        <v>12937</v>
      </c>
      <c r="P259" t="s">
        <v>40</v>
      </c>
      <c r="Q259" t="s">
        <v>7654</v>
      </c>
      <c r="R259" t="str">
        <f>IF(COUNTIF('16 reserve entries'!Q:Q,'16 AJE data'!O259)&gt;0,"Y","N")</f>
        <v>N</v>
      </c>
      <c r="S259" s="149" t="s">
        <v>40</v>
      </c>
      <c r="T259" t="s">
        <v>12938</v>
      </c>
      <c r="U259" t="str">
        <f>IF(COUNTIF('16 reserve bal'!D:D,'16 AJE data'!T259)&gt;0,"Y","N")</f>
        <v>N</v>
      </c>
    </row>
    <row r="260" spans="1:21" x14ac:dyDescent="0.25">
      <c r="A260" t="s">
        <v>40</v>
      </c>
      <c r="B260" t="s">
        <v>5284</v>
      </c>
      <c r="C260" t="s">
        <v>8178</v>
      </c>
      <c r="D260" t="s">
        <v>525</v>
      </c>
      <c r="E260" t="s">
        <v>12419</v>
      </c>
      <c r="F260" t="str">
        <f t="shared" si="6"/>
        <v>CA-IFRS</v>
      </c>
      <c r="G260" t="s">
        <v>8178</v>
      </c>
      <c r="L260" t="s">
        <v>8668</v>
      </c>
      <c r="M260" t="str">
        <f>IF(COUNTIF('16 reserve entries'!M:M,'16 AJE data'!L260)&gt;0,"Y","N")</f>
        <v>N</v>
      </c>
      <c r="O260" t="s">
        <v>12939</v>
      </c>
      <c r="P260" t="s">
        <v>40</v>
      </c>
      <c r="Q260" t="s">
        <v>3628</v>
      </c>
      <c r="R260" t="str">
        <f>IF(COUNTIF('16 reserve entries'!Q:Q,'16 AJE data'!O260)&gt;0,"Y","N")</f>
        <v>N</v>
      </c>
      <c r="S260" s="149" t="s">
        <v>40</v>
      </c>
      <c r="T260" t="s">
        <v>12940</v>
      </c>
      <c r="U260" t="str">
        <f>IF(COUNTIF('16 reserve bal'!D:D,'16 AJE data'!T260)&gt;0,"Y","N")</f>
        <v>N</v>
      </c>
    </row>
    <row r="261" spans="1:21" x14ac:dyDescent="0.25">
      <c r="A261" t="s">
        <v>40</v>
      </c>
      <c r="B261" t="s">
        <v>5284</v>
      </c>
      <c r="C261" t="s">
        <v>8033</v>
      </c>
      <c r="D261" t="s">
        <v>525</v>
      </c>
      <c r="E261" t="s">
        <v>12419</v>
      </c>
      <c r="F261" t="str">
        <f t="shared" ref="F261:F324" si="7">D261&amp;"-"&amp;E261</f>
        <v>CA-IFRS</v>
      </c>
      <c r="G261" t="s">
        <v>8033</v>
      </c>
      <c r="L261" t="s">
        <v>8669</v>
      </c>
      <c r="M261" t="str">
        <f>IF(COUNTIF('16 reserve entries'!M:M,'16 AJE data'!L261)&gt;0,"Y","N")</f>
        <v>N</v>
      </c>
      <c r="O261" t="s">
        <v>12941</v>
      </c>
      <c r="P261" t="s">
        <v>40</v>
      </c>
      <c r="Q261" t="s">
        <v>7743</v>
      </c>
      <c r="R261" t="str">
        <f>IF(COUNTIF('16 reserve entries'!Q:Q,'16 AJE data'!O261)&gt;0,"Y","N")</f>
        <v>N</v>
      </c>
      <c r="S261" s="149" t="s">
        <v>40</v>
      </c>
      <c r="T261" t="s">
        <v>12942</v>
      </c>
      <c r="U261" t="str">
        <f>IF(COUNTIF('16 reserve bal'!D:D,'16 AJE data'!T261)&gt;0,"Y","N")</f>
        <v>N</v>
      </c>
    </row>
    <row r="262" spans="1:21" x14ac:dyDescent="0.25">
      <c r="A262" t="s">
        <v>40</v>
      </c>
      <c r="B262" t="s">
        <v>5284</v>
      </c>
      <c r="C262" t="s">
        <v>8179</v>
      </c>
      <c r="D262" t="s">
        <v>525</v>
      </c>
      <c r="E262" t="s">
        <v>12419</v>
      </c>
      <c r="F262" t="str">
        <f t="shared" si="7"/>
        <v>CA-IFRS</v>
      </c>
      <c r="G262" t="s">
        <v>8179</v>
      </c>
      <c r="L262" t="s">
        <v>8670</v>
      </c>
      <c r="M262" t="str">
        <f>IF(COUNTIF('16 reserve entries'!M:M,'16 AJE data'!L262)&gt;0,"Y","N")</f>
        <v>N</v>
      </c>
      <c r="O262" t="s">
        <v>12943</v>
      </c>
      <c r="P262" t="s">
        <v>40</v>
      </c>
      <c r="Q262" t="s">
        <v>8179</v>
      </c>
      <c r="R262" t="str">
        <f>IF(COUNTIF('16 reserve entries'!Q:Q,'16 AJE data'!O262)&gt;0,"Y","N")</f>
        <v>N</v>
      </c>
      <c r="S262" s="149" t="s">
        <v>40</v>
      </c>
      <c r="T262" t="s">
        <v>12944</v>
      </c>
      <c r="U262" t="str">
        <f>IF(COUNTIF('16 reserve bal'!D:D,'16 AJE data'!T262)&gt;0,"Y","N")</f>
        <v>N</v>
      </c>
    </row>
    <row r="263" spans="1:21" x14ac:dyDescent="0.25">
      <c r="A263" t="s">
        <v>40</v>
      </c>
      <c r="B263" t="s">
        <v>5284</v>
      </c>
      <c r="C263" t="s">
        <v>4505</v>
      </c>
      <c r="D263" t="s">
        <v>525</v>
      </c>
      <c r="E263" t="s">
        <v>12419</v>
      </c>
      <c r="F263" t="str">
        <f t="shared" si="7"/>
        <v>CA-IFRS</v>
      </c>
      <c r="G263" t="s">
        <v>4505</v>
      </c>
      <c r="L263" t="s">
        <v>8671</v>
      </c>
      <c r="M263" t="str">
        <f>IF(COUNTIF('16 reserve entries'!M:M,'16 AJE data'!L263)&gt;0,"Y","N")</f>
        <v>N</v>
      </c>
      <c r="O263" t="s">
        <v>12945</v>
      </c>
      <c r="P263" t="s">
        <v>40</v>
      </c>
      <c r="Q263" t="s">
        <v>4505</v>
      </c>
      <c r="R263" t="str">
        <f>IF(COUNTIF('16 reserve entries'!Q:Q,'16 AJE data'!O263)&gt;0,"Y","N")</f>
        <v>N</v>
      </c>
      <c r="S263" s="149" t="s">
        <v>40</v>
      </c>
      <c r="T263" t="s">
        <v>12946</v>
      </c>
      <c r="U263" t="str">
        <f>IF(COUNTIF('16 reserve bal'!D:D,'16 AJE data'!T263)&gt;0,"Y","N")</f>
        <v>N</v>
      </c>
    </row>
    <row r="264" spans="1:21" x14ac:dyDescent="0.25">
      <c r="A264" t="s">
        <v>40</v>
      </c>
      <c r="B264" t="s">
        <v>5284</v>
      </c>
      <c r="C264" t="s">
        <v>7611</v>
      </c>
      <c r="D264" t="s">
        <v>525</v>
      </c>
      <c r="E264" t="s">
        <v>12419</v>
      </c>
      <c r="F264" t="str">
        <f t="shared" si="7"/>
        <v>CA-IFRS</v>
      </c>
      <c r="G264" t="s">
        <v>7611</v>
      </c>
      <c r="L264" t="s">
        <v>8672</v>
      </c>
      <c r="M264" t="str">
        <f>IF(COUNTIF('16 reserve entries'!M:M,'16 AJE data'!L264)&gt;0,"Y","N")</f>
        <v>N</v>
      </c>
      <c r="O264" t="s">
        <v>12947</v>
      </c>
      <c r="P264" t="s">
        <v>40</v>
      </c>
      <c r="Q264" t="s">
        <v>7611</v>
      </c>
      <c r="R264" t="str">
        <f>IF(COUNTIF('16 reserve entries'!Q:Q,'16 AJE data'!O264)&gt;0,"Y","N")</f>
        <v>N</v>
      </c>
      <c r="S264" s="149" t="s">
        <v>40</v>
      </c>
      <c r="T264" t="s">
        <v>12948</v>
      </c>
      <c r="U264" t="str">
        <f>IF(COUNTIF('16 reserve bal'!D:D,'16 AJE data'!T264)&gt;0,"Y","N")</f>
        <v>N</v>
      </c>
    </row>
    <row r="265" spans="1:21" x14ac:dyDescent="0.25">
      <c r="A265" t="s">
        <v>40</v>
      </c>
      <c r="B265" t="s">
        <v>5284</v>
      </c>
      <c r="C265" t="s">
        <v>7614</v>
      </c>
      <c r="D265" t="s">
        <v>525</v>
      </c>
      <c r="E265" t="s">
        <v>12419</v>
      </c>
      <c r="F265" t="str">
        <f t="shared" si="7"/>
        <v>CA-IFRS</v>
      </c>
      <c r="G265" t="s">
        <v>7614</v>
      </c>
      <c r="L265" t="s">
        <v>8673</v>
      </c>
      <c r="M265" t="str">
        <f>IF(COUNTIF('16 reserve entries'!M:M,'16 AJE data'!L265)&gt;0,"Y","N")</f>
        <v>N</v>
      </c>
      <c r="O265" t="s">
        <v>12949</v>
      </c>
      <c r="P265" t="s">
        <v>40</v>
      </c>
      <c r="Q265" t="s">
        <v>7614</v>
      </c>
      <c r="R265" t="str">
        <f>IF(COUNTIF('16 reserve entries'!Q:Q,'16 AJE data'!O265)&gt;0,"Y","N")</f>
        <v>N</v>
      </c>
      <c r="S265" s="149" t="s">
        <v>40</v>
      </c>
      <c r="T265" t="s">
        <v>12950</v>
      </c>
      <c r="U265" t="str">
        <f>IF(COUNTIF('16 reserve bal'!D:D,'16 AJE data'!T265)&gt;0,"Y","N")</f>
        <v>N</v>
      </c>
    </row>
    <row r="266" spans="1:21" x14ac:dyDescent="0.25">
      <c r="A266" t="s">
        <v>40</v>
      </c>
      <c r="B266" t="s">
        <v>5284</v>
      </c>
      <c r="C266" t="s">
        <v>7616</v>
      </c>
      <c r="D266" t="s">
        <v>525</v>
      </c>
      <c r="E266" t="s">
        <v>12419</v>
      </c>
      <c r="F266" t="str">
        <f t="shared" si="7"/>
        <v>CA-IFRS</v>
      </c>
      <c r="G266" t="s">
        <v>7616</v>
      </c>
      <c r="L266" t="s">
        <v>8674</v>
      </c>
      <c r="M266" t="str">
        <f>IF(COUNTIF('16 reserve entries'!M:M,'16 AJE data'!L266)&gt;0,"Y","N")</f>
        <v>N</v>
      </c>
      <c r="O266" t="s">
        <v>12951</v>
      </c>
      <c r="P266" t="s">
        <v>40</v>
      </c>
      <c r="Q266" t="s">
        <v>7616</v>
      </c>
      <c r="R266" t="str">
        <f>IF(COUNTIF('16 reserve entries'!Q:Q,'16 AJE data'!O266)&gt;0,"Y","N")</f>
        <v>N</v>
      </c>
      <c r="S266" s="149" t="s">
        <v>40</v>
      </c>
      <c r="T266" t="s">
        <v>12952</v>
      </c>
      <c r="U266" t="str">
        <f>IF(COUNTIF('16 reserve bal'!D:D,'16 AJE data'!T266)&gt;0,"Y","N")</f>
        <v>N</v>
      </c>
    </row>
    <row r="267" spans="1:21" x14ac:dyDescent="0.25">
      <c r="A267" t="s">
        <v>40</v>
      </c>
      <c r="B267" t="s">
        <v>5284</v>
      </c>
      <c r="C267" t="s">
        <v>7617</v>
      </c>
      <c r="D267" t="s">
        <v>525</v>
      </c>
      <c r="E267" t="s">
        <v>12419</v>
      </c>
      <c r="F267" t="str">
        <f t="shared" si="7"/>
        <v>CA-IFRS</v>
      </c>
      <c r="G267" t="s">
        <v>7617</v>
      </c>
      <c r="L267" t="s">
        <v>8675</v>
      </c>
      <c r="M267" t="str">
        <f>IF(COUNTIF('16 reserve entries'!M:M,'16 AJE data'!L267)&gt;0,"Y","N")</f>
        <v>N</v>
      </c>
      <c r="O267" t="s">
        <v>12953</v>
      </c>
      <c r="P267" t="s">
        <v>40</v>
      </c>
      <c r="Q267" t="s">
        <v>7617</v>
      </c>
      <c r="R267" t="str">
        <f>IF(COUNTIF('16 reserve entries'!Q:Q,'16 AJE data'!O267)&gt;0,"Y","N")</f>
        <v>N</v>
      </c>
      <c r="S267" s="149" t="s">
        <v>40</v>
      </c>
      <c r="T267" t="s">
        <v>12954</v>
      </c>
      <c r="U267" t="str">
        <f>IF(COUNTIF('16 reserve bal'!D:D,'16 AJE data'!T267)&gt;0,"Y","N")</f>
        <v>N</v>
      </c>
    </row>
    <row r="268" spans="1:21" x14ac:dyDescent="0.25">
      <c r="A268" t="s">
        <v>40</v>
      </c>
      <c r="B268" t="s">
        <v>5284</v>
      </c>
      <c r="C268" t="s">
        <v>7618</v>
      </c>
      <c r="D268" t="s">
        <v>525</v>
      </c>
      <c r="E268" t="s">
        <v>12419</v>
      </c>
      <c r="F268" t="str">
        <f t="shared" si="7"/>
        <v>CA-IFRS</v>
      </c>
      <c r="G268" t="s">
        <v>7618</v>
      </c>
      <c r="L268" t="s">
        <v>8676</v>
      </c>
      <c r="M268" t="str">
        <f>IF(COUNTIF('16 reserve entries'!M:M,'16 AJE data'!L268)&gt;0,"Y","N")</f>
        <v>N</v>
      </c>
      <c r="O268" t="s">
        <v>12955</v>
      </c>
      <c r="P268" t="s">
        <v>40</v>
      </c>
      <c r="Q268" t="s">
        <v>7618</v>
      </c>
      <c r="R268" t="str">
        <f>IF(COUNTIF('16 reserve entries'!Q:Q,'16 AJE data'!O268)&gt;0,"Y","N")</f>
        <v>N</v>
      </c>
      <c r="S268" s="149" t="s">
        <v>40</v>
      </c>
      <c r="T268" t="s">
        <v>12956</v>
      </c>
      <c r="U268" t="str">
        <f>IF(COUNTIF('16 reserve bal'!D:D,'16 AJE data'!T268)&gt;0,"Y","N")</f>
        <v>N</v>
      </c>
    </row>
    <row r="269" spans="1:21" x14ac:dyDescent="0.25">
      <c r="A269" t="s">
        <v>40</v>
      </c>
      <c r="B269" t="s">
        <v>5284</v>
      </c>
      <c r="C269" t="s">
        <v>8018</v>
      </c>
      <c r="D269" t="s">
        <v>525</v>
      </c>
      <c r="E269" t="s">
        <v>12419</v>
      </c>
      <c r="F269" t="str">
        <f t="shared" si="7"/>
        <v>CA-IFRS</v>
      </c>
      <c r="G269" t="s">
        <v>8018</v>
      </c>
      <c r="L269" t="s">
        <v>8677</v>
      </c>
      <c r="M269" t="str">
        <f>IF(COUNTIF('16 reserve entries'!M:M,'16 AJE data'!L269)&gt;0,"Y","N")</f>
        <v>N</v>
      </c>
      <c r="O269" t="s">
        <v>12957</v>
      </c>
      <c r="P269" t="s">
        <v>40</v>
      </c>
      <c r="Q269" t="s">
        <v>8018</v>
      </c>
      <c r="R269" t="str">
        <f>IF(COUNTIF('16 reserve entries'!Q:Q,'16 AJE data'!O269)&gt;0,"Y","N")</f>
        <v>N</v>
      </c>
      <c r="S269" s="149" t="s">
        <v>40</v>
      </c>
      <c r="T269" t="s">
        <v>12958</v>
      </c>
      <c r="U269" t="str">
        <f>IF(COUNTIF('16 reserve bal'!D:D,'16 AJE data'!T269)&gt;0,"Y","N")</f>
        <v>N</v>
      </c>
    </row>
    <row r="270" spans="1:21" x14ac:dyDescent="0.25">
      <c r="A270" t="s">
        <v>40</v>
      </c>
      <c r="B270" t="s">
        <v>5284</v>
      </c>
      <c r="C270" t="s">
        <v>8019</v>
      </c>
      <c r="D270" t="s">
        <v>525</v>
      </c>
      <c r="E270" t="s">
        <v>12419</v>
      </c>
      <c r="F270" t="str">
        <f t="shared" si="7"/>
        <v>CA-IFRS</v>
      </c>
      <c r="G270" t="s">
        <v>8019</v>
      </c>
      <c r="L270" t="s">
        <v>8678</v>
      </c>
      <c r="M270" t="str">
        <f>IF(COUNTIF('16 reserve entries'!M:M,'16 AJE data'!L270)&gt;0,"Y","N")</f>
        <v>N</v>
      </c>
      <c r="O270" t="s">
        <v>12959</v>
      </c>
      <c r="P270" t="s">
        <v>40</v>
      </c>
      <c r="Q270" t="s">
        <v>8019</v>
      </c>
      <c r="R270" t="str">
        <f>IF(COUNTIF('16 reserve entries'!Q:Q,'16 AJE data'!O270)&gt;0,"Y","N")</f>
        <v>N</v>
      </c>
      <c r="S270" s="149" t="s">
        <v>40</v>
      </c>
      <c r="T270" t="s">
        <v>12960</v>
      </c>
      <c r="U270" t="str">
        <f>IF(COUNTIF('16 reserve bal'!D:D,'16 AJE data'!T270)&gt;0,"Y","N")</f>
        <v>N</v>
      </c>
    </row>
    <row r="271" spans="1:21" x14ac:dyDescent="0.25">
      <c r="A271" t="s">
        <v>40</v>
      </c>
      <c r="B271" t="s">
        <v>5284</v>
      </c>
      <c r="C271" t="s">
        <v>8020</v>
      </c>
      <c r="D271" t="s">
        <v>525</v>
      </c>
      <c r="E271" t="s">
        <v>12419</v>
      </c>
      <c r="F271" t="str">
        <f t="shared" si="7"/>
        <v>CA-IFRS</v>
      </c>
      <c r="G271" t="s">
        <v>8020</v>
      </c>
      <c r="L271" t="s">
        <v>8679</v>
      </c>
      <c r="M271" t="str">
        <f>IF(COUNTIF('16 reserve entries'!M:M,'16 AJE data'!L271)&gt;0,"Y","N")</f>
        <v>N</v>
      </c>
      <c r="O271" t="s">
        <v>12961</v>
      </c>
      <c r="P271" t="s">
        <v>40</v>
      </c>
      <c r="Q271" t="s">
        <v>8020</v>
      </c>
      <c r="R271" t="str">
        <f>IF(COUNTIF('16 reserve entries'!Q:Q,'16 AJE data'!O271)&gt;0,"Y","N")</f>
        <v>N</v>
      </c>
      <c r="S271" s="149" t="s">
        <v>40</v>
      </c>
      <c r="T271" t="s">
        <v>12962</v>
      </c>
      <c r="U271" t="str">
        <f>IF(COUNTIF('16 reserve bal'!D:D,'16 AJE data'!T271)&gt;0,"Y","N")</f>
        <v>N</v>
      </c>
    </row>
    <row r="272" spans="1:21" x14ac:dyDescent="0.25">
      <c r="A272" t="s">
        <v>40</v>
      </c>
      <c r="B272" t="s">
        <v>5284</v>
      </c>
      <c r="C272" t="s">
        <v>8021</v>
      </c>
      <c r="D272" t="s">
        <v>525</v>
      </c>
      <c r="E272" t="s">
        <v>12419</v>
      </c>
      <c r="F272" t="str">
        <f t="shared" si="7"/>
        <v>CA-IFRS</v>
      </c>
      <c r="G272" t="s">
        <v>8021</v>
      </c>
      <c r="L272" t="s">
        <v>8680</v>
      </c>
      <c r="M272" t="str">
        <f>IF(COUNTIF('16 reserve entries'!M:M,'16 AJE data'!L272)&gt;0,"Y","N")</f>
        <v>N</v>
      </c>
      <c r="O272" t="s">
        <v>12963</v>
      </c>
      <c r="P272" t="s">
        <v>40</v>
      </c>
      <c r="Q272" t="s">
        <v>8021</v>
      </c>
      <c r="R272" t="str">
        <f>IF(COUNTIF('16 reserve entries'!Q:Q,'16 AJE data'!O272)&gt;0,"Y","N")</f>
        <v>N</v>
      </c>
      <c r="S272" s="149" t="s">
        <v>40</v>
      </c>
      <c r="T272" t="s">
        <v>12964</v>
      </c>
      <c r="U272" t="str">
        <f>IF(COUNTIF('16 reserve bal'!D:D,'16 AJE data'!T272)&gt;0,"Y","N")</f>
        <v>N</v>
      </c>
    </row>
    <row r="273" spans="1:21" x14ac:dyDescent="0.25">
      <c r="A273" t="s">
        <v>40</v>
      </c>
      <c r="B273" t="s">
        <v>5284</v>
      </c>
      <c r="C273" t="s">
        <v>8022</v>
      </c>
      <c r="D273" t="s">
        <v>525</v>
      </c>
      <c r="E273" t="s">
        <v>12419</v>
      </c>
      <c r="F273" t="str">
        <f t="shared" si="7"/>
        <v>CA-IFRS</v>
      </c>
      <c r="G273" t="s">
        <v>8022</v>
      </c>
      <c r="L273" t="s">
        <v>8681</v>
      </c>
      <c r="M273" t="str">
        <f>IF(COUNTIF('16 reserve entries'!M:M,'16 AJE data'!L273)&gt;0,"Y","N")</f>
        <v>N</v>
      </c>
      <c r="O273" t="s">
        <v>12965</v>
      </c>
      <c r="P273" t="s">
        <v>40</v>
      </c>
      <c r="Q273" t="s">
        <v>8022</v>
      </c>
      <c r="R273" t="str">
        <f>IF(COUNTIF('16 reserve entries'!Q:Q,'16 AJE data'!O273)&gt;0,"Y","N")</f>
        <v>N</v>
      </c>
      <c r="S273" s="149" t="s">
        <v>40</v>
      </c>
      <c r="T273" t="s">
        <v>12966</v>
      </c>
      <c r="U273" t="str">
        <f>IF(COUNTIF('16 reserve bal'!D:D,'16 AJE data'!T273)&gt;0,"Y","N")</f>
        <v>N</v>
      </c>
    </row>
    <row r="274" spans="1:21" x14ac:dyDescent="0.25">
      <c r="A274" t="s">
        <v>40</v>
      </c>
      <c r="B274" t="s">
        <v>5284</v>
      </c>
      <c r="C274" t="s">
        <v>8034</v>
      </c>
      <c r="D274" t="s">
        <v>525</v>
      </c>
      <c r="E274" t="s">
        <v>12419</v>
      </c>
      <c r="F274" t="str">
        <f t="shared" si="7"/>
        <v>CA-IFRS</v>
      </c>
      <c r="G274" t="s">
        <v>8034</v>
      </c>
      <c r="L274" t="s">
        <v>8682</v>
      </c>
      <c r="M274" t="str">
        <f>IF(COUNTIF('16 reserve entries'!M:M,'16 AJE data'!L274)&gt;0,"Y","N")</f>
        <v>N</v>
      </c>
      <c r="O274" t="s">
        <v>12967</v>
      </c>
      <c r="P274" t="s">
        <v>40</v>
      </c>
      <c r="Q274" t="s">
        <v>8034</v>
      </c>
      <c r="R274" t="str">
        <f>IF(COUNTIF('16 reserve entries'!Q:Q,'16 AJE data'!O274)&gt;0,"Y","N")</f>
        <v>N</v>
      </c>
      <c r="S274" s="149" t="s">
        <v>40</v>
      </c>
      <c r="T274" t="s">
        <v>12873</v>
      </c>
      <c r="U274" t="str">
        <f>IF(COUNTIF('16 reserve bal'!D:D,'16 AJE data'!T274)&gt;0,"Y","N")</f>
        <v>N</v>
      </c>
    </row>
    <row r="275" spans="1:21" x14ac:dyDescent="0.25">
      <c r="A275" t="s">
        <v>40</v>
      </c>
      <c r="B275" t="s">
        <v>5284</v>
      </c>
      <c r="C275" t="s">
        <v>7980</v>
      </c>
      <c r="D275" t="s">
        <v>525</v>
      </c>
      <c r="E275" t="s">
        <v>12419</v>
      </c>
      <c r="F275" t="str">
        <f t="shared" si="7"/>
        <v>CA-IFRS</v>
      </c>
      <c r="G275" t="s">
        <v>7980</v>
      </c>
      <c r="L275" t="s">
        <v>9099</v>
      </c>
      <c r="M275" t="str">
        <f>IF(COUNTIF('16 reserve entries'!M:M,'16 AJE data'!L275)&gt;0,"Y","N")</f>
        <v>N</v>
      </c>
      <c r="O275" t="s">
        <v>12968</v>
      </c>
      <c r="P275" t="s">
        <v>40</v>
      </c>
      <c r="Q275" t="s">
        <v>7980</v>
      </c>
      <c r="R275" t="str">
        <f>IF(COUNTIF('16 reserve entries'!Q:Q,'16 AJE data'!O275)&gt;0,"Y","N")</f>
        <v>N</v>
      </c>
      <c r="S275" s="149" t="s">
        <v>40</v>
      </c>
      <c r="T275" t="s">
        <v>12969</v>
      </c>
      <c r="U275" t="str">
        <f>IF(COUNTIF('16 reserve bal'!D:D,'16 AJE data'!T275)&gt;0,"Y","N")</f>
        <v>N</v>
      </c>
    </row>
    <row r="276" spans="1:21" x14ac:dyDescent="0.25">
      <c r="A276" t="s">
        <v>40</v>
      </c>
      <c r="B276" t="s">
        <v>5284</v>
      </c>
      <c r="C276" t="s">
        <v>7875</v>
      </c>
      <c r="D276" t="s">
        <v>525</v>
      </c>
      <c r="E276" t="s">
        <v>12419</v>
      </c>
      <c r="F276" t="str">
        <f t="shared" si="7"/>
        <v>CA-IFRS</v>
      </c>
      <c r="G276" t="s">
        <v>7875</v>
      </c>
      <c r="L276" t="s">
        <v>8683</v>
      </c>
      <c r="M276" t="str">
        <f>IF(COUNTIF('16 reserve entries'!M:M,'16 AJE data'!L276)&gt;0,"Y","N")</f>
        <v>N</v>
      </c>
      <c r="O276" t="s">
        <v>12970</v>
      </c>
      <c r="P276" t="s">
        <v>40</v>
      </c>
      <c r="Q276" t="s">
        <v>7875</v>
      </c>
      <c r="R276" t="str">
        <f>IF(COUNTIF('16 reserve entries'!Q:Q,'16 AJE data'!O276)&gt;0,"Y","N")</f>
        <v>N</v>
      </c>
      <c r="S276" s="149" t="s">
        <v>40</v>
      </c>
      <c r="T276" t="s">
        <v>12971</v>
      </c>
      <c r="U276" t="str">
        <f>IF(COUNTIF('16 reserve bal'!D:D,'16 AJE data'!T276)&gt;0,"Y","N")</f>
        <v>N</v>
      </c>
    </row>
    <row r="277" spans="1:21" x14ac:dyDescent="0.25">
      <c r="A277" t="s">
        <v>40</v>
      </c>
      <c r="B277" t="s">
        <v>5284</v>
      </c>
      <c r="C277" t="s">
        <v>7623</v>
      </c>
      <c r="D277" t="s">
        <v>525</v>
      </c>
      <c r="E277" t="s">
        <v>12419</v>
      </c>
      <c r="F277" t="str">
        <f t="shared" si="7"/>
        <v>CA-IFRS</v>
      </c>
      <c r="G277" t="s">
        <v>7623</v>
      </c>
      <c r="L277" t="s">
        <v>8684</v>
      </c>
      <c r="M277" t="str">
        <f>IF(COUNTIF('16 reserve entries'!M:M,'16 AJE data'!L277)&gt;0,"Y","N")</f>
        <v>N</v>
      </c>
      <c r="O277" t="s">
        <v>12972</v>
      </c>
      <c r="P277" t="s">
        <v>40</v>
      </c>
      <c r="Q277" t="s">
        <v>7623</v>
      </c>
      <c r="R277" t="str">
        <f>IF(COUNTIF('16 reserve entries'!Q:Q,'16 AJE data'!O277)&gt;0,"Y","N")</f>
        <v>N</v>
      </c>
      <c r="S277" s="149" t="s">
        <v>40</v>
      </c>
      <c r="T277" t="s">
        <v>12973</v>
      </c>
      <c r="U277" t="str">
        <f>IF(COUNTIF('16 reserve bal'!D:D,'16 AJE data'!T277)&gt;0,"Y","N")</f>
        <v>N</v>
      </c>
    </row>
    <row r="278" spans="1:21" x14ac:dyDescent="0.25">
      <c r="A278" t="s">
        <v>40</v>
      </c>
      <c r="B278" t="s">
        <v>5284</v>
      </c>
      <c r="C278" t="s">
        <v>7625</v>
      </c>
      <c r="D278" t="s">
        <v>525</v>
      </c>
      <c r="E278" t="s">
        <v>12419</v>
      </c>
      <c r="F278" t="str">
        <f t="shared" si="7"/>
        <v>CA-IFRS</v>
      </c>
      <c r="G278" t="s">
        <v>7625</v>
      </c>
      <c r="L278" t="s">
        <v>8685</v>
      </c>
      <c r="M278" t="str">
        <f>IF(COUNTIF('16 reserve entries'!M:M,'16 AJE data'!L278)&gt;0,"Y","N")</f>
        <v>N</v>
      </c>
      <c r="O278" t="s">
        <v>12974</v>
      </c>
      <c r="P278" t="s">
        <v>40</v>
      </c>
      <c r="Q278" t="s">
        <v>7625</v>
      </c>
      <c r="R278" t="str">
        <f>IF(COUNTIF('16 reserve entries'!Q:Q,'16 AJE data'!O278)&gt;0,"Y","N")</f>
        <v>N</v>
      </c>
      <c r="S278" s="149" t="s">
        <v>40</v>
      </c>
      <c r="T278" t="s">
        <v>12975</v>
      </c>
      <c r="U278" t="str">
        <f>IF(COUNTIF('16 reserve bal'!D:D,'16 AJE data'!T278)&gt;0,"Y","N")</f>
        <v>N</v>
      </c>
    </row>
    <row r="279" spans="1:21" x14ac:dyDescent="0.25">
      <c r="A279" t="s">
        <v>40</v>
      </c>
      <c r="B279" t="s">
        <v>5284</v>
      </c>
      <c r="C279" t="s">
        <v>7626</v>
      </c>
      <c r="D279" t="s">
        <v>525</v>
      </c>
      <c r="E279" t="s">
        <v>12419</v>
      </c>
      <c r="F279" t="str">
        <f t="shared" si="7"/>
        <v>CA-IFRS</v>
      </c>
      <c r="G279" t="s">
        <v>7626</v>
      </c>
      <c r="L279" t="s">
        <v>8686</v>
      </c>
      <c r="M279" t="str">
        <f>IF(COUNTIF('16 reserve entries'!M:M,'16 AJE data'!L279)&gt;0,"Y","N")</f>
        <v>N</v>
      </c>
      <c r="O279" t="s">
        <v>12976</v>
      </c>
      <c r="P279" t="s">
        <v>40</v>
      </c>
      <c r="Q279" t="s">
        <v>7626</v>
      </c>
      <c r="R279" t="str">
        <f>IF(COUNTIF('16 reserve entries'!Q:Q,'16 AJE data'!O279)&gt;0,"Y","N")</f>
        <v>N</v>
      </c>
      <c r="S279" s="149" t="s">
        <v>40</v>
      </c>
      <c r="T279" t="s">
        <v>12977</v>
      </c>
      <c r="U279" t="str">
        <f>IF(COUNTIF('16 reserve bal'!D:D,'16 AJE data'!T279)&gt;0,"Y","N")</f>
        <v>N</v>
      </c>
    </row>
    <row r="280" spans="1:21" x14ac:dyDescent="0.25">
      <c r="A280" t="s">
        <v>40</v>
      </c>
      <c r="B280" t="s">
        <v>7667</v>
      </c>
      <c r="C280" t="s">
        <v>3478</v>
      </c>
      <c r="D280" t="s">
        <v>525</v>
      </c>
      <c r="E280" t="s">
        <v>12978</v>
      </c>
      <c r="F280" t="str">
        <f t="shared" si="7"/>
        <v>CA-MANF</v>
      </c>
      <c r="G280" t="s">
        <v>3478</v>
      </c>
      <c r="L280" t="s">
        <v>8687</v>
      </c>
      <c r="M280" t="str">
        <f>IF(COUNTIF('16 reserve entries'!M:M,'16 AJE data'!L280)&gt;0,"Y","N")</f>
        <v>N</v>
      </c>
      <c r="O280" t="s">
        <v>12979</v>
      </c>
      <c r="P280" t="s">
        <v>40</v>
      </c>
      <c r="Q280" t="s">
        <v>8036</v>
      </c>
      <c r="R280" t="str">
        <f>IF(COUNTIF('16 reserve entries'!Q:Q,'16 AJE data'!O280)&gt;0,"Y","N")</f>
        <v>N</v>
      </c>
      <c r="S280" s="149" t="s">
        <v>40</v>
      </c>
      <c r="T280" t="s">
        <v>3446</v>
      </c>
      <c r="U280" t="str">
        <f>IF(COUNTIF('16 reserve bal'!D:D,'16 AJE data'!T280)&gt;0,"Y","N")</f>
        <v>Y</v>
      </c>
    </row>
    <row r="281" spans="1:21" x14ac:dyDescent="0.25">
      <c r="A281" t="s">
        <v>40</v>
      </c>
      <c r="B281" t="s">
        <v>7667</v>
      </c>
      <c r="C281" t="s">
        <v>8036</v>
      </c>
      <c r="D281" t="s">
        <v>525</v>
      </c>
      <c r="E281" t="s">
        <v>12978</v>
      </c>
      <c r="F281" t="str">
        <f t="shared" si="7"/>
        <v>CA-MANF</v>
      </c>
      <c r="G281" t="s">
        <v>8036</v>
      </c>
      <c r="L281" t="s">
        <v>8688</v>
      </c>
      <c r="M281" t="str">
        <f>IF(COUNTIF('16 reserve entries'!M:M,'16 AJE data'!L281)&gt;0,"Y","N")</f>
        <v>N</v>
      </c>
      <c r="O281" t="s">
        <v>12980</v>
      </c>
      <c r="P281" t="s">
        <v>40</v>
      </c>
      <c r="Q281" t="s">
        <v>8037</v>
      </c>
      <c r="R281" t="str">
        <f>IF(COUNTIF('16 reserve entries'!Q:Q,'16 AJE data'!O281)&gt;0,"Y","N")</f>
        <v>N</v>
      </c>
      <c r="S281" s="149" t="s">
        <v>40</v>
      </c>
      <c r="T281" t="s">
        <v>12981</v>
      </c>
      <c r="U281" t="str">
        <f>IF(COUNTIF('16 reserve bal'!D:D,'16 AJE data'!T281)&gt;0,"Y","N")</f>
        <v>N</v>
      </c>
    </row>
    <row r="282" spans="1:21" x14ac:dyDescent="0.25">
      <c r="A282" t="s">
        <v>40</v>
      </c>
      <c r="B282" t="s">
        <v>7667</v>
      </c>
      <c r="C282" t="s">
        <v>8037</v>
      </c>
      <c r="D282" t="s">
        <v>525</v>
      </c>
      <c r="E282" t="s">
        <v>12978</v>
      </c>
      <c r="F282" t="str">
        <f t="shared" si="7"/>
        <v>CA-MANF</v>
      </c>
      <c r="G282" t="s">
        <v>8037</v>
      </c>
      <c r="L282" t="s">
        <v>8689</v>
      </c>
      <c r="M282" t="str">
        <f>IF(COUNTIF('16 reserve entries'!M:M,'16 AJE data'!L282)&gt;0,"Y","N")</f>
        <v>N</v>
      </c>
      <c r="O282" t="s">
        <v>12982</v>
      </c>
      <c r="P282" t="s">
        <v>40</v>
      </c>
      <c r="Q282" t="s">
        <v>8038</v>
      </c>
      <c r="R282" t="str">
        <f>IF(COUNTIF('16 reserve entries'!Q:Q,'16 AJE data'!O282)&gt;0,"Y","N")</f>
        <v>N</v>
      </c>
      <c r="S282" s="149" t="s">
        <v>40</v>
      </c>
      <c r="T282" t="s">
        <v>12983</v>
      </c>
      <c r="U282" t="str">
        <f>IF(COUNTIF('16 reserve bal'!D:D,'16 AJE data'!T282)&gt;0,"Y","N")</f>
        <v>N</v>
      </c>
    </row>
    <row r="283" spans="1:21" x14ac:dyDescent="0.25">
      <c r="A283" t="s">
        <v>40</v>
      </c>
      <c r="B283" t="s">
        <v>7667</v>
      </c>
      <c r="C283" t="s">
        <v>8038</v>
      </c>
      <c r="D283" t="s">
        <v>525</v>
      </c>
      <c r="E283" t="s">
        <v>12978</v>
      </c>
      <c r="F283" t="str">
        <f t="shared" si="7"/>
        <v>CA-MANF</v>
      </c>
      <c r="G283" t="s">
        <v>8038</v>
      </c>
      <c r="L283" t="s">
        <v>8690</v>
      </c>
      <c r="M283" t="str">
        <f>IF(COUNTIF('16 reserve entries'!M:M,'16 AJE data'!L283)&gt;0,"Y","N")</f>
        <v>N</v>
      </c>
      <c r="O283" t="s">
        <v>12984</v>
      </c>
      <c r="P283" t="s">
        <v>40</v>
      </c>
      <c r="Q283" t="s">
        <v>8039</v>
      </c>
      <c r="R283" t="str">
        <f>IF(COUNTIF('16 reserve entries'!Q:Q,'16 AJE data'!O283)&gt;0,"Y","N")</f>
        <v>N</v>
      </c>
      <c r="S283" s="149" t="s">
        <v>40</v>
      </c>
      <c r="T283" t="s">
        <v>12985</v>
      </c>
      <c r="U283" t="str">
        <f>IF(COUNTIF('16 reserve bal'!D:D,'16 AJE data'!T283)&gt;0,"Y","N")</f>
        <v>N</v>
      </c>
    </row>
    <row r="284" spans="1:21" x14ac:dyDescent="0.25">
      <c r="A284" t="s">
        <v>40</v>
      </c>
      <c r="B284" t="s">
        <v>7667</v>
      </c>
      <c r="C284" t="s">
        <v>8039</v>
      </c>
      <c r="D284" t="s">
        <v>525</v>
      </c>
      <c r="E284" t="s">
        <v>12978</v>
      </c>
      <c r="F284" t="str">
        <f t="shared" si="7"/>
        <v>CA-MANF</v>
      </c>
      <c r="G284" t="s">
        <v>8039</v>
      </c>
      <c r="L284" t="s">
        <v>8691</v>
      </c>
      <c r="M284" t="str">
        <f>IF(COUNTIF('16 reserve entries'!M:M,'16 AJE data'!L284)&gt;0,"Y","N")</f>
        <v>N</v>
      </c>
      <c r="O284" t="s">
        <v>12986</v>
      </c>
      <c r="P284" t="s">
        <v>241</v>
      </c>
      <c r="Q284" t="s">
        <v>3628</v>
      </c>
      <c r="R284" t="str">
        <f>IF(COUNTIF('16 reserve entries'!Q:Q,'16 AJE data'!O284)&gt;0,"Y","N")</f>
        <v>N</v>
      </c>
      <c r="S284" s="149" t="s">
        <v>40</v>
      </c>
      <c r="T284" t="s">
        <v>12987</v>
      </c>
      <c r="U284" t="str">
        <f>IF(COUNTIF('16 reserve bal'!D:D,'16 AJE data'!T284)&gt;0,"Y","N")</f>
        <v>N</v>
      </c>
    </row>
    <row r="285" spans="1:21" x14ac:dyDescent="0.25">
      <c r="A285" t="s">
        <v>40</v>
      </c>
      <c r="B285" t="s">
        <v>5288</v>
      </c>
      <c r="C285" t="s">
        <v>7654</v>
      </c>
      <c r="D285" t="s">
        <v>141</v>
      </c>
      <c r="E285" t="s">
        <v>12419</v>
      </c>
      <c r="F285" t="str">
        <f t="shared" si="7"/>
        <v>US-IFRS</v>
      </c>
      <c r="G285" t="s">
        <v>7654</v>
      </c>
      <c r="L285" t="s">
        <v>8692</v>
      </c>
      <c r="M285" t="str">
        <f>IF(COUNTIF('16 reserve entries'!M:M,'16 AJE data'!L285)&gt;0,"Y","N")</f>
        <v>N</v>
      </c>
      <c r="O285" t="s">
        <v>12988</v>
      </c>
      <c r="P285" t="s">
        <v>241</v>
      </c>
      <c r="Q285" t="s">
        <v>7684</v>
      </c>
      <c r="R285" t="str">
        <f>IF(COUNTIF('16 reserve entries'!Q:Q,'16 AJE data'!O285)&gt;0,"Y","N")</f>
        <v>N</v>
      </c>
      <c r="S285" s="149" t="s">
        <v>40</v>
      </c>
      <c r="T285" t="s">
        <v>12891</v>
      </c>
      <c r="U285" t="str">
        <f>IF(COUNTIF('16 reserve bal'!D:D,'16 AJE data'!T285)&gt;0,"Y","N")</f>
        <v>N</v>
      </c>
    </row>
    <row r="286" spans="1:21" x14ac:dyDescent="0.25">
      <c r="A286" t="s">
        <v>40</v>
      </c>
      <c r="B286" t="s">
        <v>5288</v>
      </c>
      <c r="C286" t="s">
        <v>3628</v>
      </c>
      <c r="D286" t="s">
        <v>141</v>
      </c>
      <c r="E286" t="s">
        <v>12419</v>
      </c>
      <c r="F286" t="str">
        <f t="shared" si="7"/>
        <v>US-IFRS</v>
      </c>
      <c r="G286" t="s">
        <v>3628</v>
      </c>
      <c r="L286" t="s">
        <v>8693</v>
      </c>
      <c r="M286" t="str">
        <f>IF(COUNTIF('16 reserve entries'!M:M,'16 AJE data'!L286)&gt;0,"Y","N")</f>
        <v>N</v>
      </c>
      <c r="O286" t="s">
        <v>12989</v>
      </c>
      <c r="P286" t="s">
        <v>241</v>
      </c>
      <c r="Q286" t="s">
        <v>7725</v>
      </c>
      <c r="R286" t="str">
        <f>IF(COUNTIF('16 reserve entries'!Q:Q,'16 AJE data'!O286)&gt;0,"Y","N")</f>
        <v>N</v>
      </c>
      <c r="S286" s="149" t="s">
        <v>40</v>
      </c>
      <c r="T286" t="s">
        <v>3262</v>
      </c>
      <c r="U286" t="str">
        <f>IF(COUNTIF('16 reserve bal'!D:D,'16 AJE data'!T286)&gt;0,"Y","N")</f>
        <v>Y</v>
      </c>
    </row>
    <row r="287" spans="1:21" x14ac:dyDescent="0.25">
      <c r="A287" t="s">
        <v>40</v>
      </c>
      <c r="B287" t="s">
        <v>5288</v>
      </c>
      <c r="C287" t="s">
        <v>7743</v>
      </c>
      <c r="D287" t="s">
        <v>141</v>
      </c>
      <c r="E287" t="s">
        <v>12419</v>
      </c>
      <c r="F287" t="str">
        <f t="shared" si="7"/>
        <v>US-IFRS</v>
      </c>
      <c r="G287" t="s">
        <v>7743</v>
      </c>
      <c r="L287" t="s">
        <v>8694</v>
      </c>
      <c r="M287" t="str">
        <f>IF(COUNTIF('16 reserve entries'!M:M,'16 AJE data'!L287)&gt;0,"Y","N")</f>
        <v>N</v>
      </c>
      <c r="O287" t="s">
        <v>12990</v>
      </c>
      <c r="P287" t="s">
        <v>241</v>
      </c>
      <c r="Q287" t="s">
        <v>7600</v>
      </c>
      <c r="R287" t="str">
        <f>IF(COUNTIF('16 reserve entries'!Q:Q,'16 AJE data'!O287)&gt;0,"Y","N")</f>
        <v>N</v>
      </c>
      <c r="S287" s="149" t="s">
        <v>40</v>
      </c>
      <c r="T287" t="s">
        <v>12991</v>
      </c>
      <c r="U287" t="str">
        <f>IF(COUNTIF('16 reserve bal'!D:D,'16 AJE data'!T287)&gt;0,"Y","N")</f>
        <v>N</v>
      </c>
    </row>
    <row r="288" spans="1:21" x14ac:dyDescent="0.25">
      <c r="A288" t="s">
        <v>40</v>
      </c>
      <c r="B288" t="s">
        <v>5288</v>
      </c>
      <c r="C288" t="s">
        <v>4505</v>
      </c>
      <c r="D288" t="s">
        <v>141</v>
      </c>
      <c r="E288" t="s">
        <v>12419</v>
      </c>
      <c r="F288" t="str">
        <f t="shared" si="7"/>
        <v>US-IFRS</v>
      </c>
      <c r="G288" t="s">
        <v>4505</v>
      </c>
      <c r="L288" t="s">
        <v>8695</v>
      </c>
      <c r="M288" t="str">
        <f>IF(COUNTIF('16 reserve entries'!M:M,'16 AJE data'!L288)&gt;0,"Y","N")</f>
        <v>N</v>
      </c>
      <c r="O288" t="s">
        <v>12992</v>
      </c>
      <c r="P288" t="s">
        <v>241</v>
      </c>
      <c r="Q288" t="s">
        <v>5629</v>
      </c>
      <c r="R288" t="str">
        <f>IF(COUNTIF('16 reserve entries'!Q:Q,'16 AJE data'!O288)&gt;0,"Y","N")</f>
        <v>N</v>
      </c>
      <c r="S288" s="149" t="s">
        <v>40</v>
      </c>
      <c r="T288" t="s">
        <v>12440</v>
      </c>
      <c r="U288" t="str">
        <f>IF(COUNTIF('16 reserve bal'!D:D,'16 AJE data'!T288)&gt;0,"Y","N")</f>
        <v>N</v>
      </c>
    </row>
    <row r="289" spans="1:21" x14ac:dyDescent="0.25">
      <c r="A289" t="s">
        <v>241</v>
      </c>
      <c r="B289" t="s">
        <v>5288</v>
      </c>
      <c r="C289" t="s">
        <v>3628</v>
      </c>
      <c r="D289" t="s">
        <v>141</v>
      </c>
      <c r="E289" t="s">
        <v>12419</v>
      </c>
      <c r="F289" t="str">
        <f t="shared" si="7"/>
        <v>US-IFRS</v>
      </c>
      <c r="G289" t="s">
        <v>3628</v>
      </c>
      <c r="L289" t="s">
        <v>8696</v>
      </c>
      <c r="M289" t="str">
        <f>IF(COUNTIF('16 reserve entries'!M:M,'16 AJE data'!L289)&gt;0,"Y","N")</f>
        <v>N</v>
      </c>
      <c r="O289" t="s">
        <v>12993</v>
      </c>
      <c r="P289" t="s">
        <v>241</v>
      </c>
      <c r="Q289" t="s">
        <v>7727</v>
      </c>
      <c r="R289" t="str">
        <f>IF(COUNTIF('16 reserve entries'!Q:Q,'16 AJE data'!O289)&gt;0,"Y","N")</f>
        <v>N</v>
      </c>
      <c r="S289" s="149" t="s">
        <v>241</v>
      </c>
      <c r="T289" t="s">
        <v>3262</v>
      </c>
      <c r="U289" t="str">
        <f>IF(COUNTIF('16 reserve bal'!D:D,'16 AJE data'!T289)&gt;0,"Y","N")</f>
        <v>Y</v>
      </c>
    </row>
    <row r="290" spans="1:21" x14ac:dyDescent="0.25">
      <c r="A290" t="s">
        <v>241</v>
      </c>
      <c r="B290" t="s">
        <v>5288</v>
      </c>
      <c r="C290" t="s">
        <v>7684</v>
      </c>
      <c r="D290" t="s">
        <v>141</v>
      </c>
      <c r="E290" t="s">
        <v>12419</v>
      </c>
      <c r="F290" t="str">
        <f t="shared" si="7"/>
        <v>US-IFRS</v>
      </c>
      <c r="G290" t="s">
        <v>7684</v>
      </c>
      <c r="L290" t="s">
        <v>8697</v>
      </c>
      <c r="M290" t="str">
        <f>IF(COUNTIF('16 reserve entries'!M:M,'16 AJE data'!L290)&gt;0,"Y","N")</f>
        <v>N</v>
      </c>
      <c r="O290" t="s">
        <v>12994</v>
      </c>
      <c r="P290" t="s">
        <v>241</v>
      </c>
      <c r="Q290" t="s">
        <v>5640</v>
      </c>
      <c r="R290" t="str">
        <f>IF(COUNTIF('16 reserve entries'!Q:Q,'16 AJE data'!O290)&gt;0,"Y","N")</f>
        <v>N</v>
      </c>
      <c r="S290" s="149" t="s">
        <v>241</v>
      </c>
      <c r="T290" t="s">
        <v>12995</v>
      </c>
      <c r="U290" t="str">
        <f>IF(COUNTIF('16 reserve bal'!D:D,'16 AJE data'!T290)&gt;0,"Y","N")</f>
        <v>N</v>
      </c>
    </row>
    <row r="291" spans="1:21" x14ac:dyDescent="0.25">
      <c r="A291" t="s">
        <v>241</v>
      </c>
      <c r="B291" t="s">
        <v>5288</v>
      </c>
      <c r="C291" t="s">
        <v>7725</v>
      </c>
      <c r="D291" t="s">
        <v>141</v>
      </c>
      <c r="E291" t="s">
        <v>12419</v>
      </c>
      <c r="F291" t="str">
        <f t="shared" si="7"/>
        <v>US-IFRS</v>
      </c>
      <c r="G291" t="s">
        <v>7725</v>
      </c>
      <c r="L291" t="s">
        <v>8698</v>
      </c>
      <c r="M291" t="str">
        <f>IF(COUNTIF('16 reserve entries'!M:M,'16 AJE data'!L291)&gt;0,"Y","N")</f>
        <v>N</v>
      </c>
      <c r="O291" t="s">
        <v>12996</v>
      </c>
      <c r="P291" t="s">
        <v>241</v>
      </c>
      <c r="Q291" t="s">
        <v>5647</v>
      </c>
      <c r="R291" t="str">
        <f>IF(COUNTIF('16 reserve entries'!Q:Q,'16 AJE data'!O291)&gt;0,"Y","N")</f>
        <v>N</v>
      </c>
      <c r="S291" s="149" t="s">
        <v>241</v>
      </c>
      <c r="T291" t="s">
        <v>12997</v>
      </c>
      <c r="U291" t="str">
        <f>IF(COUNTIF('16 reserve bal'!D:D,'16 AJE data'!T291)&gt;0,"Y","N")</f>
        <v>N</v>
      </c>
    </row>
    <row r="292" spans="1:21" x14ac:dyDescent="0.25">
      <c r="A292" t="s">
        <v>241</v>
      </c>
      <c r="B292" t="s">
        <v>5288</v>
      </c>
      <c r="C292" t="s">
        <v>7600</v>
      </c>
      <c r="D292" t="s">
        <v>141</v>
      </c>
      <c r="E292" t="s">
        <v>12419</v>
      </c>
      <c r="F292" t="str">
        <f t="shared" si="7"/>
        <v>US-IFRS</v>
      </c>
      <c r="G292" t="s">
        <v>7600</v>
      </c>
      <c r="L292" t="s">
        <v>8699</v>
      </c>
      <c r="M292" t="str">
        <f>IF(COUNTIF('16 reserve entries'!M:M,'16 AJE data'!L292)&gt;0,"Y","N")</f>
        <v>N</v>
      </c>
      <c r="O292" t="s">
        <v>12998</v>
      </c>
      <c r="P292" t="s">
        <v>241</v>
      </c>
      <c r="Q292" t="s">
        <v>5654</v>
      </c>
      <c r="R292" t="str">
        <f>IF(COUNTIF('16 reserve entries'!Q:Q,'16 AJE data'!O292)&gt;0,"Y","N")</f>
        <v>N</v>
      </c>
      <c r="S292" s="149" t="s">
        <v>241</v>
      </c>
      <c r="T292" t="s">
        <v>12999</v>
      </c>
      <c r="U292" t="str">
        <f>IF(COUNTIF('16 reserve bal'!D:D,'16 AJE data'!T292)&gt;0,"Y","N")</f>
        <v>N</v>
      </c>
    </row>
    <row r="293" spans="1:21" x14ac:dyDescent="0.25">
      <c r="A293" t="s">
        <v>241</v>
      </c>
      <c r="B293" t="s">
        <v>5288</v>
      </c>
      <c r="C293" t="s">
        <v>5629</v>
      </c>
      <c r="D293" t="s">
        <v>141</v>
      </c>
      <c r="E293" t="s">
        <v>12419</v>
      </c>
      <c r="F293" t="str">
        <f t="shared" si="7"/>
        <v>US-IFRS</v>
      </c>
      <c r="G293" t="s">
        <v>5629</v>
      </c>
      <c r="L293" t="s">
        <v>8700</v>
      </c>
      <c r="M293" t="str">
        <f>IF(COUNTIF('16 reserve entries'!M:M,'16 AJE data'!L293)&gt;0,"Y","N")</f>
        <v>N</v>
      </c>
      <c r="O293" t="s">
        <v>13000</v>
      </c>
      <c r="P293" t="s">
        <v>241</v>
      </c>
      <c r="Q293" t="s">
        <v>5661</v>
      </c>
      <c r="R293" t="str">
        <f>IF(COUNTIF('16 reserve entries'!Q:Q,'16 AJE data'!O293)&gt;0,"Y","N")</f>
        <v>N</v>
      </c>
      <c r="S293" s="149" t="s">
        <v>241</v>
      </c>
      <c r="T293" t="s">
        <v>13001</v>
      </c>
      <c r="U293" t="str">
        <f>IF(COUNTIF('16 reserve bal'!D:D,'16 AJE data'!T293)&gt;0,"Y","N")</f>
        <v>N</v>
      </c>
    </row>
    <row r="294" spans="1:21" x14ac:dyDescent="0.25">
      <c r="A294" t="s">
        <v>241</v>
      </c>
      <c r="B294" t="s">
        <v>5288</v>
      </c>
      <c r="C294" t="s">
        <v>7727</v>
      </c>
      <c r="D294" t="s">
        <v>141</v>
      </c>
      <c r="E294" t="s">
        <v>12419</v>
      </c>
      <c r="F294" t="str">
        <f t="shared" si="7"/>
        <v>US-IFRS</v>
      </c>
      <c r="G294" t="s">
        <v>7727</v>
      </c>
      <c r="L294" t="s">
        <v>8701</v>
      </c>
      <c r="M294" t="str">
        <f>IF(COUNTIF('16 reserve entries'!M:M,'16 AJE data'!L294)&gt;0,"Y","N")</f>
        <v>N</v>
      </c>
      <c r="O294" t="s">
        <v>13002</v>
      </c>
      <c r="P294" t="s">
        <v>241</v>
      </c>
      <c r="Q294" t="s">
        <v>5668</v>
      </c>
      <c r="R294" t="str">
        <f>IF(COUNTIF('16 reserve entries'!Q:Q,'16 AJE data'!O294)&gt;0,"Y","N")</f>
        <v>N</v>
      </c>
      <c r="S294" s="149" t="s">
        <v>241</v>
      </c>
      <c r="T294" t="s">
        <v>13003</v>
      </c>
      <c r="U294" t="str">
        <f>IF(COUNTIF('16 reserve bal'!D:D,'16 AJE data'!T294)&gt;0,"Y","N")</f>
        <v>N</v>
      </c>
    </row>
    <row r="295" spans="1:21" x14ac:dyDescent="0.25">
      <c r="A295" t="s">
        <v>241</v>
      </c>
      <c r="B295" t="s">
        <v>5288</v>
      </c>
      <c r="C295" t="s">
        <v>5640</v>
      </c>
      <c r="D295" t="s">
        <v>141</v>
      </c>
      <c r="E295" t="s">
        <v>12419</v>
      </c>
      <c r="F295" t="str">
        <f t="shared" si="7"/>
        <v>US-IFRS</v>
      </c>
      <c r="G295" t="s">
        <v>5640</v>
      </c>
      <c r="L295" t="s">
        <v>8702</v>
      </c>
      <c r="M295" t="str">
        <f>IF(COUNTIF('16 reserve entries'!M:M,'16 AJE data'!L295)&gt;0,"Y","N")</f>
        <v>N</v>
      </c>
      <c r="O295" t="s">
        <v>13004</v>
      </c>
      <c r="P295" t="s">
        <v>241</v>
      </c>
      <c r="Q295" t="s">
        <v>5678</v>
      </c>
      <c r="R295" t="str">
        <f>IF(COUNTIF('16 reserve entries'!Q:Q,'16 AJE data'!O295)&gt;0,"Y","N")</f>
        <v>N</v>
      </c>
      <c r="S295" s="149" t="s">
        <v>241</v>
      </c>
      <c r="T295" t="s">
        <v>13005</v>
      </c>
      <c r="U295" t="str">
        <f>IF(COUNTIF('16 reserve bal'!D:D,'16 AJE data'!T295)&gt;0,"Y","N")</f>
        <v>N</v>
      </c>
    </row>
    <row r="296" spans="1:21" x14ac:dyDescent="0.25">
      <c r="A296" t="s">
        <v>241</v>
      </c>
      <c r="B296" t="s">
        <v>5288</v>
      </c>
      <c r="C296" t="s">
        <v>5647</v>
      </c>
      <c r="D296" t="s">
        <v>141</v>
      </c>
      <c r="E296" t="s">
        <v>12419</v>
      </c>
      <c r="F296" t="str">
        <f t="shared" si="7"/>
        <v>US-IFRS</v>
      </c>
      <c r="G296" t="s">
        <v>5647</v>
      </c>
      <c r="L296" t="s">
        <v>8703</v>
      </c>
      <c r="M296" t="str">
        <f>IF(COUNTIF('16 reserve entries'!M:M,'16 AJE data'!L296)&gt;0,"Y","N")</f>
        <v>N</v>
      </c>
      <c r="O296" t="s">
        <v>13006</v>
      </c>
      <c r="P296" t="s">
        <v>241</v>
      </c>
      <c r="Q296" t="s">
        <v>5688</v>
      </c>
      <c r="R296" t="str">
        <f>IF(COUNTIF('16 reserve entries'!Q:Q,'16 AJE data'!O296)&gt;0,"Y","N")</f>
        <v>N</v>
      </c>
      <c r="S296" s="149" t="s">
        <v>241</v>
      </c>
      <c r="T296" t="s">
        <v>13007</v>
      </c>
      <c r="U296" t="str">
        <f>IF(COUNTIF('16 reserve bal'!D:D,'16 AJE data'!T296)&gt;0,"Y","N")</f>
        <v>N</v>
      </c>
    </row>
    <row r="297" spans="1:21" x14ac:dyDescent="0.25">
      <c r="A297" t="s">
        <v>241</v>
      </c>
      <c r="B297" t="s">
        <v>5288</v>
      </c>
      <c r="C297" t="s">
        <v>5654</v>
      </c>
      <c r="D297" t="s">
        <v>141</v>
      </c>
      <c r="E297" t="s">
        <v>12419</v>
      </c>
      <c r="F297" t="str">
        <f t="shared" si="7"/>
        <v>US-IFRS</v>
      </c>
      <c r="G297" t="s">
        <v>5654</v>
      </c>
      <c r="L297" t="s">
        <v>8704</v>
      </c>
      <c r="M297" t="str">
        <f>IF(COUNTIF('16 reserve entries'!M:M,'16 AJE data'!L297)&gt;0,"Y","N")</f>
        <v>N</v>
      </c>
      <c r="O297" t="s">
        <v>13008</v>
      </c>
      <c r="P297" t="s">
        <v>241</v>
      </c>
      <c r="Q297" t="s">
        <v>5695</v>
      </c>
      <c r="R297" t="str">
        <f>IF(COUNTIF('16 reserve entries'!Q:Q,'16 AJE data'!O297)&gt;0,"Y","N")</f>
        <v>N</v>
      </c>
      <c r="S297" s="149" t="s">
        <v>241</v>
      </c>
      <c r="T297" t="s">
        <v>13009</v>
      </c>
      <c r="U297" t="str">
        <f>IF(COUNTIF('16 reserve bal'!D:D,'16 AJE data'!T297)&gt;0,"Y","N")</f>
        <v>N</v>
      </c>
    </row>
    <row r="298" spans="1:21" x14ac:dyDescent="0.25">
      <c r="A298" t="s">
        <v>241</v>
      </c>
      <c r="B298" t="s">
        <v>5288</v>
      </c>
      <c r="C298" t="s">
        <v>5661</v>
      </c>
      <c r="D298" t="s">
        <v>141</v>
      </c>
      <c r="E298" t="s">
        <v>12419</v>
      </c>
      <c r="F298" t="str">
        <f t="shared" si="7"/>
        <v>US-IFRS</v>
      </c>
      <c r="G298" t="s">
        <v>5661</v>
      </c>
      <c r="L298" t="s">
        <v>8705</v>
      </c>
      <c r="M298" t="str">
        <f>IF(COUNTIF('16 reserve entries'!M:M,'16 AJE data'!L298)&gt;0,"Y","N")</f>
        <v>N</v>
      </c>
      <c r="O298" t="s">
        <v>13010</v>
      </c>
      <c r="P298" t="s">
        <v>241</v>
      </c>
      <c r="Q298" t="s">
        <v>5702</v>
      </c>
      <c r="R298" t="str">
        <f>IF(COUNTIF('16 reserve entries'!Q:Q,'16 AJE data'!O298)&gt;0,"Y","N")</f>
        <v>N</v>
      </c>
      <c r="S298" s="149" t="s">
        <v>241</v>
      </c>
      <c r="T298" t="s">
        <v>13011</v>
      </c>
      <c r="U298" t="str">
        <f>IF(COUNTIF('16 reserve bal'!D:D,'16 AJE data'!T298)&gt;0,"Y","N")</f>
        <v>N</v>
      </c>
    </row>
    <row r="299" spans="1:21" x14ac:dyDescent="0.25">
      <c r="A299" t="s">
        <v>241</v>
      </c>
      <c r="B299" t="s">
        <v>5288</v>
      </c>
      <c r="C299" t="s">
        <v>5668</v>
      </c>
      <c r="D299" t="s">
        <v>141</v>
      </c>
      <c r="E299" t="s">
        <v>12419</v>
      </c>
      <c r="F299" t="str">
        <f t="shared" si="7"/>
        <v>US-IFRS</v>
      </c>
      <c r="G299" t="s">
        <v>5668</v>
      </c>
      <c r="L299" t="s">
        <v>8706</v>
      </c>
      <c r="M299" t="str">
        <f>IF(COUNTIF('16 reserve entries'!M:M,'16 AJE data'!L299)&gt;0,"Y","N")</f>
        <v>N</v>
      </c>
      <c r="O299" t="s">
        <v>13012</v>
      </c>
      <c r="P299" t="s">
        <v>241</v>
      </c>
      <c r="Q299" t="s">
        <v>5708</v>
      </c>
      <c r="R299" t="str">
        <f>IF(COUNTIF('16 reserve entries'!Q:Q,'16 AJE data'!O299)&gt;0,"Y","N")</f>
        <v>N</v>
      </c>
      <c r="S299" s="149" t="s">
        <v>241</v>
      </c>
      <c r="T299" t="s">
        <v>13013</v>
      </c>
      <c r="U299" t="str">
        <f>IF(COUNTIF('16 reserve bal'!D:D,'16 AJE data'!T299)&gt;0,"Y","N")</f>
        <v>N</v>
      </c>
    </row>
    <row r="300" spans="1:21" x14ac:dyDescent="0.25">
      <c r="A300" t="s">
        <v>241</v>
      </c>
      <c r="B300" t="s">
        <v>5288</v>
      </c>
      <c r="C300" t="s">
        <v>5678</v>
      </c>
      <c r="D300" t="s">
        <v>141</v>
      </c>
      <c r="E300" t="s">
        <v>12419</v>
      </c>
      <c r="F300" t="str">
        <f t="shared" si="7"/>
        <v>US-IFRS</v>
      </c>
      <c r="G300" t="s">
        <v>5678</v>
      </c>
      <c r="L300" t="s">
        <v>8707</v>
      </c>
      <c r="M300" t="str">
        <f>IF(COUNTIF('16 reserve entries'!M:M,'16 AJE data'!L300)&gt;0,"Y","N")</f>
        <v>N</v>
      </c>
      <c r="O300" t="s">
        <v>13014</v>
      </c>
      <c r="P300" t="s">
        <v>241</v>
      </c>
      <c r="Q300" t="s">
        <v>7730</v>
      </c>
      <c r="R300" t="str">
        <f>IF(COUNTIF('16 reserve entries'!Q:Q,'16 AJE data'!O300)&gt;0,"Y","N")</f>
        <v>N</v>
      </c>
      <c r="S300" s="149" t="s">
        <v>241</v>
      </c>
      <c r="T300" t="s">
        <v>13015</v>
      </c>
      <c r="U300" t="str">
        <f>IF(COUNTIF('16 reserve bal'!D:D,'16 AJE data'!T300)&gt;0,"Y","N")</f>
        <v>N</v>
      </c>
    </row>
    <row r="301" spans="1:21" x14ac:dyDescent="0.25">
      <c r="A301" t="s">
        <v>241</v>
      </c>
      <c r="B301" t="s">
        <v>5288</v>
      </c>
      <c r="C301" t="s">
        <v>5688</v>
      </c>
      <c r="D301" t="s">
        <v>141</v>
      </c>
      <c r="E301" t="s">
        <v>12419</v>
      </c>
      <c r="F301" t="str">
        <f t="shared" si="7"/>
        <v>US-IFRS</v>
      </c>
      <c r="G301" t="s">
        <v>5688</v>
      </c>
      <c r="L301" t="s">
        <v>8708</v>
      </c>
      <c r="M301" t="str">
        <f>IF(COUNTIF('16 reserve entries'!M:M,'16 AJE data'!L301)&gt;0,"Y","N")</f>
        <v>N</v>
      </c>
      <c r="O301" t="s">
        <v>13016</v>
      </c>
      <c r="P301" t="s">
        <v>241</v>
      </c>
      <c r="Q301" t="s">
        <v>3930</v>
      </c>
      <c r="R301" t="str">
        <f>IF(COUNTIF('16 reserve entries'!Q:Q,'16 AJE data'!O301)&gt;0,"Y","N")</f>
        <v>N</v>
      </c>
      <c r="S301" s="149" t="s">
        <v>241</v>
      </c>
      <c r="T301" t="s">
        <v>13017</v>
      </c>
      <c r="U301" t="str">
        <f>IF(COUNTIF('16 reserve bal'!D:D,'16 AJE data'!T301)&gt;0,"Y","N")</f>
        <v>N</v>
      </c>
    </row>
    <row r="302" spans="1:21" x14ac:dyDescent="0.25">
      <c r="A302" t="s">
        <v>241</v>
      </c>
      <c r="B302" t="s">
        <v>5288</v>
      </c>
      <c r="C302" t="s">
        <v>5695</v>
      </c>
      <c r="D302" t="s">
        <v>141</v>
      </c>
      <c r="E302" t="s">
        <v>12419</v>
      </c>
      <c r="F302" t="str">
        <f t="shared" si="7"/>
        <v>US-IFRS</v>
      </c>
      <c r="G302" t="s">
        <v>5695</v>
      </c>
      <c r="L302" t="s">
        <v>8709</v>
      </c>
      <c r="M302" t="str">
        <f>IF(COUNTIF('16 reserve entries'!M:M,'16 AJE data'!L302)&gt;0,"Y","N")</f>
        <v>N</v>
      </c>
      <c r="O302" t="s">
        <v>13018</v>
      </c>
      <c r="P302" t="s">
        <v>241</v>
      </c>
      <c r="Q302" t="s">
        <v>3932</v>
      </c>
      <c r="R302" t="str">
        <f>IF(COUNTIF('16 reserve entries'!Q:Q,'16 AJE data'!O302)&gt;0,"Y","N")</f>
        <v>N</v>
      </c>
      <c r="S302" s="149" t="s">
        <v>241</v>
      </c>
      <c r="T302" t="s">
        <v>13019</v>
      </c>
      <c r="U302" t="str">
        <f>IF(COUNTIF('16 reserve bal'!D:D,'16 AJE data'!T302)&gt;0,"Y","N")</f>
        <v>N</v>
      </c>
    </row>
    <row r="303" spans="1:21" x14ac:dyDescent="0.25">
      <c r="A303" t="s">
        <v>241</v>
      </c>
      <c r="B303" t="s">
        <v>5288</v>
      </c>
      <c r="C303" t="s">
        <v>5702</v>
      </c>
      <c r="D303" t="s">
        <v>141</v>
      </c>
      <c r="E303" t="s">
        <v>12419</v>
      </c>
      <c r="F303" t="str">
        <f t="shared" si="7"/>
        <v>US-IFRS</v>
      </c>
      <c r="G303" t="s">
        <v>5702</v>
      </c>
      <c r="L303" t="s">
        <v>8710</v>
      </c>
      <c r="M303" t="str">
        <f>IF(COUNTIF('16 reserve entries'!M:M,'16 AJE data'!L303)&gt;0,"Y","N")</f>
        <v>N</v>
      </c>
      <c r="O303" t="s">
        <v>13020</v>
      </c>
      <c r="P303" t="s">
        <v>241</v>
      </c>
      <c r="Q303" t="s">
        <v>7735</v>
      </c>
      <c r="R303" t="str">
        <f>IF(COUNTIF('16 reserve entries'!Q:Q,'16 AJE data'!O303)&gt;0,"Y","N")</f>
        <v>N</v>
      </c>
      <c r="S303" s="149" t="s">
        <v>241</v>
      </c>
      <c r="T303" t="s">
        <v>13021</v>
      </c>
      <c r="U303" t="str">
        <f>IF(COUNTIF('16 reserve bal'!D:D,'16 AJE data'!T303)&gt;0,"Y","N")</f>
        <v>N</v>
      </c>
    </row>
    <row r="304" spans="1:21" x14ac:dyDescent="0.25">
      <c r="A304" t="s">
        <v>241</v>
      </c>
      <c r="B304" t="s">
        <v>5288</v>
      </c>
      <c r="C304" t="s">
        <v>5708</v>
      </c>
      <c r="D304" t="s">
        <v>141</v>
      </c>
      <c r="E304" t="s">
        <v>12419</v>
      </c>
      <c r="F304" t="str">
        <f t="shared" si="7"/>
        <v>US-IFRS</v>
      </c>
      <c r="G304" t="s">
        <v>5708</v>
      </c>
      <c r="L304" t="s">
        <v>8711</v>
      </c>
      <c r="M304" t="str">
        <f>IF(COUNTIF('16 reserve entries'!M:M,'16 AJE data'!L304)&gt;0,"Y","N")</f>
        <v>N</v>
      </c>
      <c r="O304" t="s">
        <v>13022</v>
      </c>
      <c r="P304" t="s">
        <v>241</v>
      </c>
      <c r="Q304" t="s">
        <v>7743</v>
      </c>
      <c r="R304" t="str">
        <f>IF(COUNTIF('16 reserve entries'!Q:Q,'16 AJE data'!O304)&gt;0,"Y","N")</f>
        <v>N</v>
      </c>
      <c r="S304" s="149" t="s">
        <v>241</v>
      </c>
      <c r="T304" t="s">
        <v>13023</v>
      </c>
      <c r="U304" t="str">
        <f>IF(COUNTIF('16 reserve bal'!D:D,'16 AJE data'!T304)&gt;0,"Y","N")</f>
        <v>N</v>
      </c>
    </row>
    <row r="305" spans="1:21" x14ac:dyDescent="0.25">
      <c r="A305" t="s">
        <v>241</v>
      </c>
      <c r="B305" t="s">
        <v>5288</v>
      </c>
      <c r="C305" t="s">
        <v>7730</v>
      </c>
      <c r="D305" t="s">
        <v>141</v>
      </c>
      <c r="E305" t="s">
        <v>12419</v>
      </c>
      <c r="F305" t="str">
        <f t="shared" si="7"/>
        <v>US-IFRS</v>
      </c>
      <c r="G305" t="s">
        <v>7730</v>
      </c>
      <c r="L305" t="s">
        <v>8712</v>
      </c>
      <c r="M305" t="str">
        <f>IF(COUNTIF('16 reserve entries'!M:M,'16 AJE data'!L305)&gt;0,"Y","N")</f>
        <v>N</v>
      </c>
      <c r="O305" t="s">
        <v>13024</v>
      </c>
      <c r="P305" t="s">
        <v>241</v>
      </c>
      <c r="Q305" t="s">
        <v>7745</v>
      </c>
      <c r="R305" t="str">
        <f>IF(COUNTIF('16 reserve entries'!Q:Q,'16 AJE data'!O305)&gt;0,"Y","N")</f>
        <v>N</v>
      </c>
      <c r="S305" s="149" t="s">
        <v>241</v>
      </c>
      <c r="T305" t="s">
        <v>13025</v>
      </c>
      <c r="U305" t="str">
        <f>IF(COUNTIF('16 reserve bal'!D:D,'16 AJE data'!T305)&gt;0,"Y","N")</f>
        <v>N</v>
      </c>
    </row>
    <row r="306" spans="1:21" x14ac:dyDescent="0.25">
      <c r="A306" t="s">
        <v>241</v>
      </c>
      <c r="B306" t="s">
        <v>5288</v>
      </c>
      <c r="C306" t="s">
        <v>3930</v>
      </c>
      <c r="D306" t="s">
        <v>141</v>
      </c>
      <c r="E306" t="s">
        <v>12419</v>
      </c>
      <c r="F306" t="str">
        <f t="shared" si="7"/>
        <v>US-IFRS</v>
      </c>
      <c r="G306" t="s">
        <v>3930</v>
      </c>
      <c r="L306" t="s">
        <v>8713</v>
      </c>
      <c r="M306" t="str">
        <f>IF(COUNTIF('16 reserve entries'!M:M,'16 AJE data'!L306)&gt;0,"Y","N")</f>
        <v>N</v>
      </c>
      <c r="O306" t="s">
        <v>13026</v>
      </c>
      <c r="P306" t="s">
        <v>241</v>
      </c>
      <c r="Q306" t="s">
        <v>7746</v>
      </c>
      <c r="R306" t="str">
        <f>IF(COUNTIF('16 reserve entries'!Q:Q,'16 AJE data'!O306)&gt;0,"Y","N")</f>
        <v>N</v>
      </c>
      <c r="S306" s="149" t="s">
        <v>241</v>
      </c>
      <c r="T306" t="s">
        <v>3453</v>
      </c>
      <c r="U306" t="str">
        <f>IF(COUNTIF('16 reserve bal'!D:D,'16 AJE data'!T306)&gt;0,"Y","N")</f>
        <v>Y</v>
      </c>
    </row>
    <row r="307" spans="1:21" x14ac:dyDescent="0.25">
      <c r="A307" t="s">
        <v>241</v>
      </c>
      <c r="B307" t="s">
        <v>5288</v>
      </c>
      <c r="C307" t="s">
        <v>3932</v>
      </c>
      <c r="D307" t="s">
        <v>141</v>
      </c>
      <c r="E307" t="s">
        <v>12419</v>
      </c>
      <c r="F307" t="str">
        <f t="shared" si="7"/>
        <v>US-IFRS</v>
      </c>
      <c r="G307" t="s">
        <v>3932</v>
      </c>
      <c r="L307" t="s">
        <v>8714</v>
      </c>
      <c r="M307" t="str">
        <f>IF(COUNTIF('16 reserve entries'!M:M,'16 AJE data'!L307)&gt;0,"Y","N")</f>
        <v>N</v>
      </c>
      <c r="O307" t="s">
        <v>13027</v>
      </c>
      <c r="P307" t="s">
        <v>241</v>
      </c>
      <c r="Q307" t="s">
        <v>3995</v>
      </c>
      <c r="R307" t="str">
        <f>IF(COUNTIF('16 reserve entries'!Q:Q,'16 AJE data'!O307)&gt;0,"Y","N")</f>
        <v>N</v>
      </c>
      <c r="S307" s="149" t="s">
        <v>241</v>
      </c>
      <c r="T307" t="s">
        <v>3456</v>
      </c>
      <c r="U307" t="str">
        <f>IF(COUNTIF('16 reserve bal'!D:D,'16 AJE data'!T307)&gt;0,"Y","N")</f>
        <v>Y</v>
      </c>
    </row>
    <row r="308" spans="1:21" x14ac:dyDescent="0.25">
      <c r="A308" t="s">
        <v>241</v>
      </c>
      <c r="B308" t="s">
        <v>5288</v>
      </c>
      <c r="C308" t="s">
        <v>7735</v>
      </c>
      <c r="D308" t="s">
        <v>141</v>
      </c>
      <c r="E308" t="s">
        <v>12419</v>
      </c>
      <c r="F308" t="str">
        <f t="shared" si="7"/>
        <v>US-IFRS</v>
      </c>
      <c r="G308" t="s">
        <v>7735</v>
      </c>
      <c r="L308" t="s">
        <v>8715</v>
      </c>
      <c r="M308" t="str">
        <f>IF(COUNTIF('16 reserve entries'!M:M,'16 AJE data'!L308)&gt;0,"Y","N")</f>
        <v>N</v>
      </c>
      <c r="O308" t="s">
        <v>13028</v>
      </c>
      <c r="P308" t="s">
        <v>241</v>
      </c>
      <c r="Q308" t="s">
        <v>7749</v>
      </c>
      <c r="R308" t="str">
        <f>IF(COUNTIF('16 reserve entries'!Q:Q,'16 AJE data'!O308)&gt;0,"Y","N")</f>
        <v>N</v>
      </c>
      <c r="S308" s="149" t="s">
        <v>241</v>
      </c>
      <c r="T308" t="s">
        <v>13029</v>
      </c>
      <c r="U308" t="str">
        <f>IF(COUNTIF('16 reserve bal'!D:D,'16 AJE data'!T308)&gt;0,"Y","N")</f>
        <v>N</v>
      </c>
    </row>
    <row r="309" spans="1:21" x14ac:dyDescent="0.25">
      <c r="A309" t="s">
        <v>241</v>
      </c>
      <c r="B309" t="s">
        <v>5288</v>
      </c>
      <c r="C309" t="s">
        <v>7743</v>
      </c>
      <c r="D309" t="s">
        <v>141</v>
      </c>
      <c r="E309" t="s">
        <v>12419</v>
      </c>
      <c r="F309" t="str">
        <f t="shared" si="7"/>
        <v>US-IFRS</v>
      </c>
      <c r="G309" t="s">
        <v>7743</v>
      </c>
      <c r="L309" t="s">
        <v>8716</v>
      </c>
      <c r="M309" t="str">
        <f>IF(COUNTIF('16 reserve entries'!M:M,'16 AJE data'!L309)&gt;0,"Y","N")</f>
        <v>N</v>
      </c>
      <c r="O309" t="s">
        <v>13030</v>
      </c>
      <c r="P309" t="s">
        <v>241</v>
      </c>
      <c r="Q309" t="s">
        <v>7750</v>
      </c>
      <c r="R309" t="str">
        <f>IF(COUNTIF('16 reserve entries'!Q:Q,'16 AJE data'!O309)&gt;0,"Y","N")</f>
        <v>N</v>
      </c>
      <c r="S309" s="149" t="s">
        <v>241</v>
      </c>
      <c r="T309" t="s">
        <v>12991</v>
      </c>
      <c r="U309" t="str">
        <f>IF(COUNTIF('16 reserve bal'!D:D,'16 AJE data'!T309)&gt;0,"Y","N")</f>
        <v>N</v>
      </c>
    </row>
    <row r="310" spans="1:21" x14ac:dyDescent="0.25">
      <c r="A310" t="s">
        <v>241</v>
      </c>
      <c r="B310" t="s">
        <v>5288</v>
      </c>
      <c r="C310" t="s">
        <v>7745</v>
      </c>
      <c r="D310" t="s">
        <v>141</v>
      </c>
      <c r="E310" t="s">
        <v>12419</v>
      </c>
      <c r="F310" t="str">
        <f t="shared" si="7"/>
        <v>US-IFRS</v>
      </c>
      <c r="G310" t="s">
        <v>7745</v>
      </c>
      <c r="L310" t="s">
        <v>8717</v>
      </c>
      <c r="M310" t="str">
        <f>IF(COUNTIF('16 reserve entries'!M:M,'16 AJE data'!L310)&gt;0,"Y","N")</f>
        <v>N</v>
      </c>
      <c r="O310" t="s">
        <v>13031</v>
      </c>
      <c r="P310" t="s">
        <v>241</v>
      </c>
      <c r="Q310" t="s">
        <v>8180</v>
      </c>
      <c r="R310" t="str">
        <f>IF(COUNTIF('16 reserve entries'!Q:Q,'16 AJE data'!O310)&gt;0,"Y","N")</f>
        <v>N</v>
      </c>
      <c r="S310" s="149" t="s">
        <v>241</v>
      </c>
      <c r="T310" t="s">
        <v>13032</v>
      </c>
      <c r="U310" t="str">
        <f>IF(COUNTIF('16 reserve bal'!D:D,'16 AJE data'!T310)&gt;0,"Y","N")</f>
        <v>N</v>
      </c>
    </row>
    <row r="311" spans="1:21" x14ac:dyDescent="0.25">
      <c r="A311" t="s">
        <v>241</v>
      </c>
      <c r="B311" t="s">
        <v>5288</v>
      </c>
      <c r="C311" t="s">
        <v>7746</v>
      </c>
      <c r="D311" t="s">
        <v>141</v>
      </c>
      <c r="E311" t="s">
        <v>12419</v>
      </c>
      <c r="F311" t="str">
        <f t="shared" si="7"/>
        <v>US-IFRS</v>
      </c>
      <c r="G311" t="s">
        <v>7746</v>
      </c>
      <c r="L311" t="s">
        <v>8718</v>
      </c>
      <c r="M311" t="str">
        <f>IF(COUNTIF('16 reserve entries'!M:M,'16 AJE data'!L311)&gt;0,"Y","N")</f>
        <v>N</v>
      </c>
      <c r="O311" t="s">
        <v>13033</v>
      </c>
      <c r="P311" t="s">
        <v>241</v>
      </c>
      <c r="Q311" t="s">
        <v>8181</v>
      </c>
      <c r="R311" t="str">
        <f>IF(COUNTIF('16 reserve entries'!Q:Q,'16 AJE data'!O311)&gt;0,"Y","N")</f>
        <v>N</v>
      </c>
      <c r="S311" s="149" t="s">
        <v>241</v>
      </c>
      <c r="T311" t="s">
        <v>13034</v>
      </c>
      <c r="U311" t="str">
        <f>IF(COUNTIF('16 reserve bal'!D:D,'16 AJE data'!T311)&gt;0,"Y","N")</f>
        <v>N</v>
      </c>
    </row>
    <row r="312" spans="1:21" x14ac:dyDescent="0.25">
      <c r="A312" t="s">
        <v>241</v>
      </c>
      <c r="B312" t="s">
        <v>5288</v>
      </c>
      <c r="C312" t="s">
        <v>3995</v>
      </c>
      <c r="D312" t="s">
        <v>141</v>
      </c>
      <c r="E312" t="s">
        <v>12419</v>
      </c>
      <c r="F312" t="str">
        <f t="shared" si="7"/>
        <v>US-IFRS</v>
      </c>
      <c r="G312" t="s">
        <v>3995</v>
      </c>
      <c r="L312" t="s">
        <v>8719</v>
      </c>
      <c r="M312" t="str">
        <f>IF(COUNTIF('16 reserve entries'!M:M,'16 AJE data'!L312)&gt;0,"Y","N")</f>
        <v>N</v>
      </c>
      <c r="O312" t="s">
        <v>13035</v>
      </c>
      <c r="P312" t="s">
        <v>241</v>
      </c>
      <c r="Q312" t="s">
        <v>8030</v>
      </c>
      <c r="R312" t="str">
        <f>IF(COUNTIF('16 reserve entries'!Q:Q,'16 AJE data'!O312)&gt;0,"Y","N")</f>
        <v>N</v>
      </c>
      <c r="S312" s="149" t="s">
        <v>241</v>
      </c>
      <c r="T312" t="s">
        <v>3459</v>
      </c>
      <c r="U312" t="str">
        <f>IF(COUNTIF('16 reserve bal'!D:D,'16 AJE data'!T312)&gt;0,"Y","N")</f>
        <v>Y</v>
      </c>
    </row>
    <row r="313" spans="1:21" x14ac:dyDescent="0.25">
      <c r="A313" t="s">
        <v>241</v>
      </c>
      <c r="B313" t="s">
        <v>5288</v>
      </c>
      <c r="C313" t="s">
        <v>7749</v>
      </c>
      <c r="D313" t="s">
        <v>141</v>
      </c>
      <c r="E313" t="s">
        <v>12419</v>
      </c>
      <c r="F313" t="str">
        <f t="shared" si="7"/>
        <v>US-IFRS</v>
      </c>
      <c r="G313" t="s">
        <v>7749</v>
      </c>
      <c r="L313" t="s">
        <v>8720</v>
      </c>
      <c r="M313" t="str">
        <f>IF(COUNTIF('16 reserve entries'!M:M,'16 AJE data'!L313)&gt;0,"Y","N")</f>
        <v>N</v>
      </c>
      <c r="O313" t="s">
        <v>13036</v>
      </c>
      <c r="P313" t="s">
        <v>241</v>
      </c>
      <c r="Q313" t="s">
        <v>8182</v>
      </c>
      <c r="R313" t="str">
        <f>IF(COUNTIF('16 reserve entries'!Q:Q,'16 AJE data'!O313)&gt;0,"Y","N")</f>
        <v>N</v>
      </c>
      <c r="S313" s="149" t="s">
        <v>241</v>
      </c>
      <c r="T313" t="s">
        <v>13037</v>
      </c>
      <c r="U313" t="str">
        <f>IF(COUNTIF('16 reserve bal'!D:D,'16 AJE data'!T313)&gt;0,"Y","N")</f>
        <v>N</v>
      </c>
    </row>
    <row r="314" spans="1:21" x14ac:dyDescent="0.25">
      <c r="A314" t="s">
        <v>241</v>
      </c>
      <c r="B314" t="s">
        <v>5288</v>
      </c>
      <c r="C314" t="s">
        <v>7750</v>
      </c>
      <c r="D314" t="s">
        <v>141</v>
      </c>
      <c r="E314" t="s">
        <v>12419</v>
      </c>
      <c r="F314" t="str">
        <f t="shared" si="7"/>
        <v>US-IFRS</v>
      </c>
      <c r="G314" t="s">
        <v>7750</v>
      </c>
      <c r="L314" t="s">
        <v>8721</v>
      </c>
      <c r="M314" t="str">
        <f>IF(COUNTIF('16 reserve entries'!M:M,'16 AJE data'!L314)&gt;0,"Y","N")</f>
        <v>N</v>
      </c>
      <c r="O314" t="s">
        <v>13038</v>
      </c>
      <c r="P314" t="s">
        <v>241</v>
      </c>
      <c r="Q314" t="s">
        <v>7876</v>
      </c>
      <c r="R314" t="str">
        <f>IF(COUNTIF('16 reserve entries'!Q:Q,'16 AJE data'!O314)&gt;0,"Y","N")</f>
        <v>N</v>
      </c>
      <c r="S314" s="149" t="s">
        <v>241</v>
      </c>
      <c r="T314" t="s">
        <v>13039</v>
      </c>
      <c r="U314" t="str">
        <f>IF(COUNTIF('16 reserve bal'!D:D,'16 AJE data'!T314)&gt;0,"Y","N")</f>
        <v>N</v>
      </c>
    </row>
    <row r="315" spans="1:21" x14ac:dyDescent="0.25">
      <c r="A315" t="s">
        <v>241</v>
      </c>
      <c r="B315" t="s">
        <v>5288</v>
      </c>
      <c r="C315" t="s">
        <v>8180</v>
      </c>
      <c r="D315" t="s">
        <v>141</v>
      </c>
      <c r="E315" t="s">
        <v>12419</v>
      </c>
      <c r="F315" t="str">
        <f t="shared" si="7"/>
        <v>US-IFRS</v>
      </c>
      <c r="G315" t="s">
        <v>8180</v>
      </c>
      <c r="L315" t="s">
        <v>8722</v>
      </c>
      <c r="M315" t="str">
        <f>IF(COUNTIF('16 reserve entries'!M:M,'16 AJE data'!L315)&gt;0,"Y","N")</f>
        <v>N</v>
      </c>
      <c r="O315" t="s">
        <v>13040</v>
      </c>
      <c r="P315" t="s">
        <v>241</v>
      </c>
      <c r="Q315" t="s">
        <v>7877</v>
      </c>
      <c r="R315" t="str">
        <f>IF(COUNTIF('16 reserve entries'!Q:Q,'16 AJE data'!O315)&gt;0,"Y","N")</f>
        <v>N</v>
      </c>
      <c r="S315" s="149" t="s">
        <v>241</v>
      </c>
      <c r="T315" t="s">
        <v>13041</v>
      </c>
      <c r="U315" t="str">
        <f>IF(COUNTIF('16 reserve bal'!D:D,'16 AJE data'!T315)&gt;0,"Y","N")</f>
        <v>N</v>
      </c>
    </row>
    <row r="316" spans="1:21" x14ac:dyDescent="0.25">
      <c r="A316" t="s">
        <v>241</v>
      </c>
      <c r="B316" t="s">
        <v>5288</v>
      </c>
      <c r="C316" t="s">
        <v>8181</v>
      </c>
      <c r="D316" t="s">
        <v>141</v>
      </c>
      <c r="E316" t="s">
        <v>12419</v>
      </c>
      <c r="F316" t="str">
        <f t="shared" si="7"/>
        <v>US-IFRS</v>
      </c>
      <c r="G316" t="s">
        <v>8181</v>
      </c>
      <c r="L316" t="s">
        <v>8723</v>
      </c>
      <c r="M316" t="str">
        <f>IF(COUNTIF('16 reserve entries'!M:M,'16 AJE data'!L316)&gt;0,"Y","N")</f>
        <v>N</v>
      </c>
      <c r="O316" t="s">
        <v>13042</v>
      </c>
      <c r="P316" t="s">
        <v>241</v>
      </c>
      <c r="Q316" t="s">
        <v>7878</v>
      </c>
      <c r="R316" t="str">
        <f>IF(COUNTIF('16 reserve entries'!Q:Q,'16 AJE data'!O316)&gt;0,"Y","N")</f>
        <v>N</v>
      </c>
      <c r="S316" s="149" t="s">
        <v>241</v>
      </c>
      <c r="T316" t="s">
        <v>13043</v>
      </c>
      <c r="U316" t="str">
        <f>IF(COUNTIF('16 reserve bal'!D:D,'16 AJE data'!T316)&gt;0,"Y","N")</f>
        <v>N</v>
      </c>
    </row>
    <row r="317" spans="1:21" x14ac:dyDescent="0.25">
      <c r="A317" t="s">
        <v>241</v>
      </c>
      <c r="B317" t="s">
        <v>5288</v>
      </c>
      <c r="C317" t="s">
        <v>8030</v>
      </c>
      <c r="D317" t="s">
        <v>141</v>
      </c>
      <c r="E317" t="s">
        <v>12419</v>
      </c>
      <c r="F317" t="str">
        <f t="shared" si="7"/>
        <v>US-IFRS</v>
      </c>
      <c r="G317" t="s">
        <v>8030</v>
      </c>
      <c r="L317" t="s">
        <v>8724</v>
      </c>
      <c r="M317" t="str">
        <f>IF(COUNTIF('16 reserve entries'!M:M,'16 AJE data'!L317)&gt;0,"Y","N")</f>
        <v>N</v>
      </c>
      <c r="O317" t="s">
        <v>13044</v>
      </c>
      <c r="P317" t="s">
        <v>241</v>
      </c>
      <c r="Q317" t="s">
        <v>8183</v>
      </c>
      <c r="R317" t="str">
        <f>IF(COUNTIF('16 reserve entries'!Q:Q,'16 AJE data'!O317)&gt;0,"Y","N")</f>
        <v>N</v>
      </c>
      <c r="S317" s="149" t="s">
        <v>241</v>
      </c>
      <c r="T317" t="s">
        <v>13045</v>
      </c>
      <c r="U317" t="str">
        <f>IF(COUNTIF('16 reserve bal'!D:D,'16 AJE data'!T317)&gt;0,"Y","N")</f>
        <v>N</v>
      </c>
    </row>
    <row r="318" spans="1:21" x14ac:dyDescent="0.25">
      <c r="A318" t="s">
        <v>241</v>
      </c>
      <c r="B318" t="s">
        <v>5288</v>
      </c>
      <c r="C318" t="s">
        <v>8182</v>
      </c>
      <c r="D318" t="s">
        <v>141</v>
      </c>
      <c r="E318" t="s">
        <v>12419</v>
      </c>
      <c r="F318" t="str">
        <f t="shared" si="7"/>
        <v>US-IFRS</v>
      </c>
      <c r="G318" t="s">
        <v>8182</v>
      </c>
      <c r="L318" t="s">
        <v>8725</v>
      </c>
      <c r="M318" t="str">
        <f>IF(COUNTIF('16 reserve entries'!M:M,'16 AJE data'!L318)&gt;0,"Y","N")</f>
        <v>N</v>
      </c>
      <c r="O318" t="s">
        <v>13046</v>
      </c>
      <c r="P318" t="s">
        <v>241</v>
      </c>
      <c r="Q318" t="s">
        <v>8184</v>
      </c>
      <c r="R318" t="str">
        <f>IF(COUNTIF('16 reserve entries'!Q:Q,'16 AJE data'!O318)&gt;0,"Y","N")</f>
        <v>N</v>
      </c>
      <c r="S318" s="149" t="s">
        <v>241</v>
      </c>
      <c r="T318" t="s">
        <v>13047</v>
      </c>
      <c r="U318" t="str">
        <f>IF(COUNTIF('16 reserve bal'!D:D,'16 AJE data'!T318)&gt;0,"Y","N")</f>
        <v>N</v>
      </c>
    </row>
    <row r="319" spans="1:21" x14ac:dyDescent="0.25">
      <c r="A319" t="s">
        <v>241</v>
      </c>
      <c r="B319" t="s">
        <v>5288</v>
      </c>
      <c r="C319" t="s">
        <v>7876</v>
      </c>
      <c r="D319" t="s">
        <v>141</v>
      </c>
      <c r="E319" t="s">
        <v>12419</v>
      </c>
      <c r="F319" t="str">
        <f t="shared" si="7"/>
        <v>US-IFRS</v>
      </c>
      <c r="G319" t="s">
        <v>7876</v>
      </c>
      <c r="L319" t="s">
        <v>8726</v>
      </c>
      <c r="M319" t="str">
        <f>IF(COUNTIF('16 reserve entries'!M:M,'16 AJE data'!L319)&gt;0,"Y","N")</f>
        <v>N</v>
      </c>
      <c r="O319" t="s">
        <v>13048</v>
      </c>
      <c r="P319" t="s">
        <v>993</v>
      </c>
      <c r="Q319" t="s">
        <v>3341</v>
      </c>
      <c r="R319" t="str">
        <f>IF(COUNTIF('16 reserve entries'!Q:Q,'16 AJE data'!O319)&gt;0,"Y","N")</f>
        <v>N</v>
      </c>
      <c r="S319" s="149" t="s">
        <v>241</v>
      </c>
      <c r="T319" t="s">
        <v>13049</v>
      </c>
      <c r="U319" t="str">
        <f>IF(COUNTIF('16 reserve bal'!D:D,'16 AJE data'!T319)&gt;0,"Y","N")</f>
        <v>N</v>
      </c>
    </row>
    <row r="320" spans="1:21" x14ac:dyDescent="0.25">
      <c r="A320" t="s">
        <v>241</v>
      </c>
      <c r="B320" t="s">
        <v>5288</v>
      </c>
      <c r="C320" t="s">
        <v>7877</v>
      </c>
      <c r="D320" t="s">
        <v>141</v>
      </c>
      <c r="E320" t="s">
        <v>12419</v>
      </c>
      <c r="F320" t="str">
        <f t="shared" si="7"/>
        <v>US-IFRS</v>
      </c>
      <c r="G320" t="s">
        <v>7877</v>
      </c>
      <c r="L320" t="s">
        <v>8727</v>
      </c>
      <c r="M320" t="str">
        <f>IF(COUNTIF('16 reserve entries'!M:M,'16 AJE data'!L320)&gt;0,"Y","N")</f>
        <v>N</v>
      </c>
      <c r="O320" t="s">
        <v>13050</v>
      </c>
      <c r="P320" t="s">
        <v>993</v>
      </c>
      <c r="Q320" t="s">
        <v>3628</v>
      </c>
      <c r="R320" t="str">
        <f>IF(COUNTIF('16 reserve entries'!Q:Q,'16 AJE data'!O320)&gt;0,"Y","N")</f>
        <v>N</v>
      </c>
      <c r="S320" s="149" t="s">
        <v>241</v>
      </c>
      <c r="T320" t="s">
        <v>13051</v>
      </c>
      <c r="U320" t="str">
        <f>IF(COUNTIF('16 reserve bal'!D:D,'16 AJE data'!T320)&gt;0,"Y","N")</f>
        <v>N</v>
      </c>
    </row>
    <row r="321" spans="1:21" x14ac:dyDescent="0.25">
      <c r="A321" t="s">
        <v>241</v>
      </c>
      <c r="B321" t="s">
        <v>5288</v>
      </c>
      <c r="C321" t="s">
        <v>7878</v>
      </c>
      <c r="D321" t="s">
        <v>141</v>
      </c>
      <c r="E321" t="s">
        <v>12419</v>
      </c>
      <c r="F321" t="str">
        <f t="shared" si="7"/>
        <v>US-IFRS</v>
      </c>
      <c r="G321" t="s">
        <v>7878</v>
      </c>
      <c r="L321" t="s">
        <v>8728</v>
      </c>
      <c r="M321" t="str">
        <f>IF(COUNTIF('16 reserve entries'!M:M,'16 AJE data'!L321)&gt;0,"Y","N")</f>
        <v>N</v>
      </c>
      <c r="O321" t="s">
        <v>13052</v>
      </c>
      <c r="P321" t="s">
        <v>993</v>
      </c>
      <c r="Q321" t="s">
        <v>8185</v>
      </c>
      <c r="R321" t="str">
        <f>IF(COUNTIF('16 reserve entries'!Q:Q,'16 AJE data'!O321)&gt;0,"Y","N")</f>
        <v>N</v>
      </c>
      <c r="S321" s="149" t="s">
        <v>241</v>
      </c>
      <c r="T321" t="s">
        <v>13053</v>
      </c>
      <c r="U321" t="str">
        <f>IF(COUNTIF('16 reserve bal'!D:D,'16 AJE data'!T321)&gt;0,"Y","N")</f>
        <v>N</v>
      </c>
    </row>
    <row r="322" spans="1:21" x14ac:dyDescent="0.25">
      <c r="A322" t="s">
        <v>241</v>
      </c>
      <c r="B322" t="s">
        <v>5288</v>
      </c>
      <c r="C322" t="s">
        <v>8183</v>
      </c>
      <c r="D322" t="s">
        <v>141</v>
      </c>
      <c r="E322" t="s">
        <v>12419</v>
      </c>
      <c r="F322" t="str">
        <f t="shared" si="7"/>
        <v>US-IFRS</v>
      </c>
      <c r="G322" t="s">
        <v>8183</v>
      </c>
      <c r="L322" t="s">
        <v>8729</v>
      </c>
      <c r="M322" t="str">
        <f>IF(COUNTIF('16 reserve entries'!M:M,'16 AJE data'!L322)&gt;0,"Y","N")</f>
        <v>N</v>
      </c>
      <c r="O322" t="s">
        <v>6192</v>
      </c>
      <c r="P322" t="s">
        <v>993</v>
      </c>
      <c r="Q322" t="s">
        <v>4195</v>
      </c>
      <c r="R322" t="str">
        <f>IF(COUNTIF('16 reserve entries'!Q:Q,'16 AJE data'!O322)&gt;0,"Y","N")</f>
        <v>Y</v>
      </c>
      <c r="S322" s="149" t="s">
        <v>241</v>
      </c>
      <c r="T322" t="s">
        <v>13054</v>
      </c>
      <c r="U322" t="str">
        <f>IF(COUNTIF('16 reserve bal'!D:D,'16 AJE data'!T322)&gt;0,"Y","N")</f>
        <v>N</v>
      </c>
    </row>
    <row r="323" spans="1:21" x14ac:dyDescent="0.25">
      <c r="A323" t="s">
        <v>241</v>
      </c>
      <c r="B323" t="s">
        <v>5288</v>
      </c>
      <c r="C323" t="s">
        <v>8184</v>
      </c>
      <c r="D323" t="s">
        <v>141</v>
      </c>
      <c r="E323" t="s">
        <v>12419</v>
      </c>
      <c r="F323" t="str">
        <f t="shared" si="7"/>
        <v>US-IFRS</v>
      </c>
      <c r="G323" t="s">
        <v>8184</v>
      </c>
      <c r="L323" t="s">
        <v>8730</v>
      </c>
      <c r="M323" t="str">
        <f>IF(COUNTIF('16 reserve entries'!M:M,'16 AJE data'!L323)&gt;0,"Y","N")</f>
        <v>N</v>
      </c>
      <c r="O323" t="s">
        <v>6194</v>
      </c>
      <c r="P323" t="s">
        <v>993</v>
      </c>
      <c r="Q323" t="s">
        <v>4197</v>
      </c>
      <c r="R323" t="str">
        <f>IF(COUNTIF('16 reserve entries'!Q:Q,'16 AJE data'!O323)&gt;0,"Y","N")</f>
        <v>Y</v>
      </c>
      <c r="S323" s="149" t="s">
        <v>241</v>
      </c>
      <c r="T323" t="s">
        <v>13055</v>
      </c>
      <c r="U323" t="str">
        <f>IF(COUNTIF('16 reserve bal'!D:D,'16 AJE data'!T323)&gt;0,"Y","N")</f>
        <v>N</v>
      </c>
    </row>
    <row r="324" spans="1:21" x14ac:dyDescent="0.25">
      <c r="A324" t="s">
        <v>993</v>
      </c>
      <c r="B324" t="s">
        <v>9105</v>
      </c>
      <c r="C324" t="s">
        <v>7871</v>
      </c>
      <c r="D324" t="s">
        <v>990</v>
      </c>
      <c r="E324" t="s">
        <v>13056</v>
      </c>
      <c r="F324" t="str">
        <f t="shared" si="7"/>
        <v>AS-UGAAP</v>
      </c>
      <c r="G324" t="s">
        <v>7871</v>
      </c>
      <c r="L324" t="s">
        <v>8731</v>
      </c>
      <c r="M324" t="str">
        <f>IF(COUNTIF('16 reserve entries'!M:M,'16 AJE data'!L324)&gt;0,"Y","N")</f>
        <v>N</v>
      </c>
      <c r="O324" t="s">
        <v>13057</v>
      </c>
      <c r="P324" t="s">
        <v>993</v>
      </c>
      <c r="Q324" t="s">
        <v>8186</v>
      </c>
      <c r="R324" t="str">
        <f>IF(COUNTIF('16 reserve entries'!Q:Q,'16 AJE data'!O324)&gt;0,"Y","N")</f>
        <v>N</v>
      </c>
      <c r="S324" s="149" t="s">
        <v>993</v>
      </c>
      <c r="T324" t="s">
        <v>13058</v>
      </c>
      <c r="U324" t="str">
        <f>IF(COUNTIF('16 reserve bal'!D:D,'16 AJE data'!T324)&gt;0,"Y","N")</f>
        <v>N</v>
      </c>
    </row>
    <row r="325" spans="1:21" x14ac:dyDescent="0.25">
      <c r="A325" t="s">
        <v>993</v>
      </c>
      <c r="B325" t="s">
        <v>5353</v>
      </c>
      <c r="C325" t="s">
        <v>8185</v>
      </c>
      <c r="D325" t="s">
        <v>990</v>
      </c>
      <c r="E325" t="s">
        <v>12419</v>
      </c>
      <c r="F325" t="str">
        <f t="shared" ref="F325:F388" si="8">D325&amp;"-"&amp;E325</f>
        <v>AS-IFRS</v>
      </c>
      <c r="G325" t="s">
        <v>8185</v>
      </c>
      <c r="L325" t="s">
        <v>8732</v>
      </c>
      <c r="M325" t="str">
        <f>IF(COUNTIF('16 reserve entries'!M:M,'16 AJE data'!L325)&gt;0,"Y","N")</f>
        <v>N</v>
      </c>
      <c r="O325" t="s">
        <v>6196</v>
      </c>
      <c r="P325" t="s">
        <v>993</v>
      </c>
      <c r="Q325" t="s">
        <v>4201</v>
      </c>
      <c r="R325" t="str">
        <f>IF(COUNTIF('16 reserve entries'!Q:Q,'16 AJE data'!O325)&gt;0,"Y","N")</f>
        <v>Y</v>
      </c>
      <c r="S325" s="149" t="s">
        <v>993</v>
      </c>
      <c r="T325" t="s">
        <v>13059</v>
      </c>
      <c r="U325" t="str">
        <f>IF(COUNTIF('16 reserve bal'!D:D,'16 AJE data'!T325)&gt;0,"Y","N")</f>
        <v>N</v>
      </c>
    </row>
    <row r="326" spans="1:21" x14ac:dyDescent="0.25">
      <c r="A326" t="s">
        <v>993</v>
      </c>
      <c r="B326" t="s">
        <v>5353</v>
      </c>
      <c r="C326" t="s">
        <v>4195</v>
      </c>
      <c r="D326" t="s">
        <v>990</v>
      </c>
      <c r="E326" t="s">
        <v>12419</v>
      </c>
      <c r="F326" t="str">
        <f t="shared" si="8"/>
        <v>AS-IFRS</v>
      </c>
      <c r="G326" t="s">
        <v>4195</v>
      </c>
      <c r="L326" t="s">
        <v>8733</v>
      </c>
      <c r="M326" t="str">
        <f>IF(COUNTIF('16 reserve entries'!M:M,'16 AJE data'!L326)&gt;0,"Y","N")</f>
        <v>N</v>
      </c>
      <c r="O326" t="s">
        <v>6198</v>
      </c>
      <c r="P326" t="s">
        <v>993</v>
      </c>
      <c r="Q326" t="s">
        <v>4203</v>
      </c>
      <c r="R326" t="str">
        <f>IF(COUNTIF('16 reserve entries'!Q:Q,'16 AJE data'!O326)&gt;0,"Y","N")</f>
        <v>Y</v>
      </c>
      <c r="S326" s="149" t="s">
        <v>993</v>
      </c>
      <c r="T326" t="s">
        <v>3462</v>
      </c>
      <c r="U326" t="str">
        <f>IF(COUNTIF('16 reserve bal'!D:D,'16 AJE data'!T326)&gt;0,"Y","N")</f>
        <v>Y</v>
      </c>
    </row>
    <row r="327" spans="1:21" x14ac:dyDescent="0.25">
      <c r="A327" t="s">
        <v>993</v>
      </c>
      <c r="B327" t="s">
        <v>5353</v>
      </c>
      <c r="C327" t="s">
        <v>4197</v>
      </c>
      <c r="D327" t="s">
        <v>990</v>
      </c>
      <c r="E327" t="s">
        <v>12419</v>
      </c>
      <c r="F327" t="str">
        <f t="shared" si="8"/>
        <v>AS-IFRS</v>
      </c>
      <c r="G327" t="s">
        <v>4197</v>
      </c>
      <c r="L327" t="s">
        <v>8734</v>
      </c>
      <c r="M327" t="str">
        <f>IF(COUNTIF('16 reserve entries'!M:M,'16 AJE data'!L327)&gt;0,"Y","N")</f>
        <v>N</v>
      </c>
      <c r="O327" t="s">
        <v>13060</v>
      </c>
      <c r="P327" t="s">
        <v>993</v>
      </c>
      <c r="Q327" t="s">
        <v>8187</v>
      </c>
      <c r="R327" t="str">
        <f>IF(COUNTIF('16 reserve entries'!Q:Q,'16 AJE data'!O327)&gt;0,"Y","N")</f>
        <v>N</v>
      </c>
      <c r="S327" s="149" t="s">
        <v>993</v>
      </c>
      <c r="T327" t="s">
        <v>3465</v>
      </c>
      <c r="U327" t="str">
        <f>IF(COUNTIF('16 reserve bal'!D:D,'16 AJE data'!T327)&gt;0,"Y","N")</f>
        <v>Y</v>
      </c>
    </row>
    <row r="328" spans="1:21" x14ac:dyDescent="0.25">
      <c r="A328" t="s">
        <v>993</v>
      </c>
      <c r="B328" t="s">
        <v>5353</v>
      </c>
      <c r="C328" t="s">
        <v>8186</v>
      </c>
      <c r="D328" t="s">
        <v>990</v>
      </c>
      <c r="E328" t="s">
        <v>12419</v>
      </c>
      <c r="F328" t="str">
        <f t="shared" si="8"/>
        <v>AS-IFRS</v>
      </c>
      <c r="G328" t="s">
        <v>8186</v>
      </c>
      <c r="L328" t="s">
        <v>8735</v>
      </c>
      <c r="M328" t="str">
        <f>IF(COUNTIF('16 reserve entries'!M:M,'16 AJE data'!L328)&gt;0,"Y","N")</f>
        <v>N</v>
      </c>
      <c r="O328" t="s">
        <v>6200</v>
      </c>
      <c r="P328" t="s">
        <v>993</v>
      </c>
      <c r="Q328" t="s">
        <v>4205</v>
      </c>
      <c r="R328" t="str">
        <f>IF(COUNTIF('16 reserve entries'!Q:Q,'16 AJE data'!O328)&gt;0,"Y","N")</f>
        <v>Y</v>
      </c>
      <c r="S328" s="149" t="s">
        <v>993</v>
      </c>
      <c r="T328" t="s">
        <v>13061</v>
      </c>
      <c r="U328" t="str">
        <f>IF(COUNTIF('16 reserve bal'!D:D,'16 AJE data'!T328)&gt;0,"Y","N")</f>
        <v>N</v>
      </c>
    </row>
    <row r="329" spans="1:21" x14ac:dyDescent="0.25">
      <c r="A329" t="s">
        <v>993</v>
      </c>
      <c r="B329" t="s">
        <v>5353</v>
      </c>
      <c r="C329" t="s">
        <v>4201</v>
      </c>
      <c r="D329" t="s">
        <v>990</v>
      </c>
      <c r="E329" t="s">
        <v>12419</v>
      </c>
      <c r="F329" t="str">
        <f t="shared" si="8"/>
        <v>AS-IFRS</v>
      </c>
      <c r="G329" t="s">
        <v>4201</v>
      </c>
      <c r="L329" t="s">
        <v>8736</v>
      </c>
      <c r="M329" t="str">
        <f>IF(COUNTIF('16 reserve entries'!M:M,'16 AJE data'!L329)&gt;0,"Y","N")</f>
        <v>N</v>
      </c>
      <c r="O329" t="s">
        <v>6202</v>
      </c>
      <c r="P329" t="s">
        <v>993</v>
      </c>
      <c r="Q329" t="s">
        <v>4207</v>
      </c>
      <c r="R329" t="str">
        <f>IF(COUNTIF('16 reserve entries'!Q:Q,'16 AJE data'!O329)&gt;0,"Y","N")</f>
        <v>Y</v>
      </c>
      <c r="S329" s="149" t="s">
        <v>993</v>
      </c>
      <c r="T329" t="s">
        <v>3468</v>
      </c>
      <c r="U329" t="str">
        <f>IF(COUNTIF('16 reserve bal'!D:D,'16 AJE data'!T329)&gt;0,"Y","N")</f>
        <v>Y</v>
      </c>
    </row>
    <row r="330" spans="1:21" x14ac:dyDescent="0.25">
      <c r="A330" t="s">
        <v>993</v>
      </c>
      <c r="B330" t="s">
        <v>5353</v>
      </c>
      <c r="C330" t="s">
        <v>4203</v>
      </c>
      <c r="D330" t="s">
        <v>990</v>
      </c>
      <c r="E330" t="s">
        <v>12419</v>
      </c>
      <c r="F330" t="str">
        <f t="shared" si="8"/>
        <v>AS-IFRS</v>
      </c>
      <c r="G330" t="s">
        <v>4203</v>
      </c>
      <c r="L330" t="s">
        <v>8737</v>
      </c>
      <c r="M330" t="str">
        <f>IF(COUNTIF('16 reserve entries'!M:M,'16 AJE data'!L330)&gt;0,"Y","N")</f>
        <v>N</v>
      </c>
      <c r="O330" t="s">
        <v>6204</v>
      </c>
      <c r="P330" t="s">
        <v>993</v>
      </c>
      <c r="Q330" t="s">
        <v>4209</v>
      </c>
      <c r="R330" t="str">
        <f>IF(COUNTIF('16 reserve entries'!Q:Q,'16 AJE data'!O330)&gt;0,"Y","N")</f>
        <v>Y</v>
      </c>
      <c r="S330" s="149" t="s">
        <v>993</v>
      </c>
      <c r="T330" t="s">
        <v>3471</v>
      </c>
      <c r="U330" t="str">
        <f>IF(COUNTIF('16 reserve bal'!D:D,'16 AJE data'!T330)&gt;0,"Y","N")</f>
        <v>Y</v>
      </c>
    </row>
    <row r="331" spans="1:21" x14ac:dyDescent="0.25">
      <c r="A331" t="s">
        <v>993</v>
      </c>
      <c r="B331" t="s">
        <v>5353</v>
      </c>
      <c r="C331" t="s">
        <v>8187</v>
      </c>
      <c r="D331" t="s">
        <v>990</v>
      </c>
      <c r="E331" t="s">
        <v>12419</v>
      </c>
      <c r="F331" t="str">
        <f t="shared" si="8"/>
        <v>AS-IFRS</v>
      </c>
      <c r="G331" t="s">
        <v>8187</v>
      </c>
      <c r="L331" t="s">
        <v>8738</v>
      </c>
      <c r="M331" t="str">
        <f>IF(COUNTIF('16 reserve entries'!M:M,'16 AJE data'!L331)&gt;0,"Y","N")</f>
        <v>N</v>
      </c>
      <c r="O331" t="s">
        <v>6206</v>
      </c>
      <c r="P331" t="s">
        <v>993</v>
      </c>
      <c r="Q331" t="s">
        <v>4211</v>
      </c>
      <c r="R331" t="str">
        <f>IF(COUNTIF('16 reserve entries'!Q:Q,'16 AJE data'!O331)&gt;0,"Y","N")</f>
        <v>Y</v>
      </c>
      <c r="S331" s="149" t="s">
        <v>993</v>
      </c>
      <c r="T331" t="s">
        <v>13062</v>
      </c>
      <c r="U331" t="str">
        <f>IF(COUNTIF('16 reserve bal'!D:D,'16 AJE data'!T331)&gt;0,"Y","N")</f>
        <v>N</v>
      </c>
    </row>
    <row r="332" spans="1:21" x14ac:dyDescent="0.25">
      <c r="A332" t="s">
        <v>993</v>
      </c>
      <c r="B332" t="s">
        <v>5353</v>
      </c>
      <c r="C332" t="s">
        <v>4205</v>
      </c>
      <c r="D332" t="s">
        <v>990</v>
      </c>
      <c r="E332" t="s">
        <v>12419</v>
      </c>
      <c r="F332" t="str">
        <f t="shared" si="8"/>
        <v>AS-IFRS</v>
      </c>
      <c r="G332" t="s">
        <v>4205</v>
      </c>
      <c r="L332" t="s">
        <v>8739</v>
      </c>
      <c r="M332" t="str">
        <f>IF(COUNTIF('16 reserve entries'!M:M,'16 AJE data'!L332)&gt;0,"Y","N")</f>
        <v>N</v>
      </c>
      <c r="O332" t="s">
        <v>13063</v>
      </c>
      <c r="P332" t="s">
        <v>993</v>
      </c>
      <c r="Q332" t="s">
        <v>8188</v>
      </c>
      <c r="R332" t="str">
        <f>IF(COUNTIF('16 reserve entries'!Q:Q,'16 AJE data'!O332)&gt;0,"Y","N")</f>
        <v>N</v>
      </c>
      <c r="S332" s="149" t="s">
        <v>993</v>
      </c>
      <c r="T332" t="s">
        <v>3474</v>
      </c>
      <c r="U332" t="str">
        <f>IF(COUNTIF('16 reserve bal'!D:D,'16 AJE data'!T332)&gt;0,"Y","N")</f>
        <v>Y</v>
      </c>
    </row>
    <row r="333" spans="1:21" x14ac:dyDescent="0.25">
      <c r="A333" t="s">
        <v>993</v>
      </c>
      <c r="B333" t="s">
        <v>5353</v>
      </c>
      <c r="C333" t="s">
        <v>4207</v>
      </c>
      <c r="D333" t="s">
        <v>990</v>
      </c>
      <c r="E333" t="s">
        <v>12419</v>
      </c>
      <c r="F333" t="str">
        <f t="shared" si="8"/>
        <v>AS-IFRS</v>
      </c>
      <c r="G333" t="s">
        <v>4207</v>
      </c>
      <c r="L333" t="s">
        <v>8740</v>
      </c>
      <c r="M333" t="str">
        <f>IF(COUNTIF('16 reserve entries'!M:M,'16 AJE data'!L333)&gt;0,"Y","N")</f>
        <v>N</v>
      </c>
      <c r="O333" t="s">
        <v>13064</v>
      </c>
      <c r="P333" t="s">
        <v>993</v>
      </c>
      <c r="Q333" t="s">
        <v>8189</v>
      </c>
      <c r="R333" t="str">
        <f>IF(COUNTIF('16 reserve entries'!Q:Q,'16 AJE data'!O333)&gt;0,"Y","N")</f>
        <v>N</v>
      </c>
      <c r="S333" s="149" t="s">
        <v>993</v>
      </c>
      <c r="T333" t="s">
        <v>3477</v>
      </c>
      <c r="U333" t="str">
        <f>IF(COUNTIF('16 reserve bal'!D:D,'16 AJE data'!T333)&gt;0,"Y","N")</f>
        <v>Y</v>
      </c>
    </row>
    <row r="334" spans="1:21" x14ac:dyDescent="0.25">
      <c r="A334" t="s">
        <v>993</v>
      </c>
      <c r="B334" t="s">
        <v>5353</v>
      </c>
      <c r="C334" t="s">
        <v>4209</v>
      </c>
      <c r="D334" t="s">
        <v>990</v>
      </c>
      <c r="E334" t="s">
        <v>12419</v>
      </c>
      <c r="F334" t="str">
        <f t="shared" si="8"/>
        <v>AS-IFRS</v>
      </c>
      <c r="G334" t="s">
        <v>4209</v>
      </c>
      <c r="L334" t="s">
        <v>8741</v>
      </c>
      <c r="M334" t="str">
        <f>IF(COUNTIF('16 reserve entries'!M:M,'16 AJE data'!L334)&gt;0,"Y","N")</f>
        <v>N</v>
      </c>
      <c r="O334" t="s">
        <v>13065</v>
      </c>
      <c r="P334" t="s">
        <v>993</v>
      </c>
      <c r="Q334" t="s">
        <v>8190</v>
      </c>
      <c r="R334" t="str">
        <f>IF(COUNTIF('16 reserve entries'!Q:Q,'16 AJE data'!O334)&gt;0,"Y","N")</f>
        <v>N</v>
      </c>
      <c r="S334" s="149" t="s">
        <v>993</v>
      </c>
      <c r="T334" t="s">
        <v>3479</v>
      </c>
      <c r="U334" t="str">
        <f>IF(COUNTIF('16 reserve bal'!D:D,'16 AJE data'!T334)&gt;0,"Y","N")</f>
        <v>Y</v>
      </c>
    </row>
    <row r="335" spans="1:21" x14ac:dyDescent="0.25">
      <c r="A335" t="s">
        <v>993</v>
      </c>
      <c r="B335" t="s">
        <v>5353</v>
      </c>
      <c r="C335" t="s">
        <v>4211</v>
      </c>
      <c r="D335" t="s">
        <v>990</v>
      </c>
      <c r="E335" t="s">
        <v>12419</v>
      </c>
      <c r="F335" t="str">
        <f t="shared" si="8"/>
        <v>AS-IFRS</v>
      </c>
      <c r="G335" t="s">
        <v>4211</v>
      </c>
      <c r="L335" t="s">
        <v>8742</v>
      </c>
      <c r="M335" t="str">
        <f>IF(COUNTIF('16 reserve entries'!M:M,'16 AJE data'!L335)&gt;0,"Y","N")</f>
        <v>N</v>
      </c>
      <c r="O335" t="s">
        <v>13066</v>
      </c>
      <c r="P335" t="s">
        <v>993</v>
      </c>
      <c r="Q335" t="s">
        <v>8191</v>
      </c>
      <c r="R335" t="str">
        <f>IF(COUNTIF('16 reserve entries'!Q:Q,'16 AJE data'!O335)&gt;0,"Y","N")</f>
        <v>N</v>
      </c>
      <c r="S335" s="149" t="s">
        <v>993</v>
      </c>
      <c r="T335" t="s">
        <v>3482</v>
      </c>
      <c r="U335" t="str">
        <f>IF(COUNTIF('16 reserve bal'!D:D,'16 AJE data'!T335)&gt;0,"Y","N")</f>
        <v>Y</v>
      </c>
    </row>
    <row r="336" spans="1:21" x14ac:dyDescent="0.25">
      <c r="A336" t="s">
        <v>993</v>
      </c>
      <c r="B336" t="s">
        <v>5353</v>
      </c>
      <c r="C336" t="s">
        <v>8188</v>
      </c>
      <c r="D336" t="s">
        <v>990</v>
      </c>
      <c r="E336" t="s">
        <v>12419</v>
      </c>
      <c r="F336" t="str">
        <f t="shared" si="8"/>
        <v>AS-IFRS</v>
      </c>
      <c r="G336" t="s">
        <v>8188</v>
      </c>
      <c r="L336" t="s">
        <v>8743</v>
      </c>
      <c r="M336" t="str">
        <f>IF(COUNTIF('16 reserve entries'!M:M,'16 AJE data'!L336)&gt;0,"Y","N")</f>
        <v>N</v>
      </c>
      <c r="O336" t="s">
        <v>13067</v>
      </c>
      <c r="P336" t="s">
        <v>993</v>
      </c>
      <c r="Q336" t="s">
        <v>8192</v>
      </c>
      <c r="R336" t="str">
        <f>IF(COUNTIF('16 reserve entries'!Q:Q,'16 AJE data'!O336)&gt;0,"Y","N")</f>
        <v>N</v>
      </c>
      <c r="S336" s="149" t="s">
        <v>993</v>
      </c>
      <c r="T336" t="s">
        <v>13068</v>
      </c>
      <c r="U336" t="str">
        <f>IF(COUNTIF('16 reserve bal'!D:D,'16 AJE data'!T336)&gt;0,"Y","N")</f>
        <v>N</v>
      </c>
    </row>
    <row r="337" spans="1:21" x14ac:dyDescent="0.25">
      <c r="A337" t="s">
        <v>993</v>
      </c>
      <c r="B337" t="s">
        <v>5353</v>
      </c>
      <c r="C337" t="s">
        <v>8189</v>
      </c>
      <c r="D337" t="s">
        <v>990</v>
      </c>
      <c r="E337" t="s">
        <v>12419</v>
      </c>
      <c r="F337" t="str">
        <f t="shared" si="8"/>
        <v>AS-IFRS</v>
      </c>
      <c r="G337" t="s">
        <v>8189</v>
      </c>
      <c r="L337" t="s">
        <v>8744</v>
      </c>
      <c r="M337" t="str">
        <f>IF(COUNTIF('16 reserve entries'!M:M,'16 AJE data'!L337)&gt;0,"Y","N")</f>
        <v>N</v>
      </c>
      <c r="O337" t="s">
        <v>13069</v>
      </c>
      <c r="P337" t="s">
        <v>993</v>
      </c>
      <c r="Q337" t="s">
        <v>7864</v>
      </c>
      <c r="R337" t="str">
        <f>IF(COUNTIF('16 reserve entries'!Q:Q,'16 AJE data'!O337)&gt;0,"Y","N")</f>
        <v>N</v>
      </c>
      <c r="S337" s="149" t="s">
        <v>993</v>
      </c>
      <c r="T337" t="s">
        <v>13070</v>
      </c>
      <c r="U337" t="str">
        <f>IF(COUNTIF('16 reserve bal'!D:D,'16 AJE data'!T337)&gt;0,"Y","N")</f>
        <v>N</v>
      </c>
    </row>
    <row r="338" spans="1:21" x14ac:dyDescent="0.25">
      <c r="A338" t="s">
        <v>993</v>
      </c>
      <c r="B338" t="s">
        <v>5353</v>
      </c>
      <c r="C338" t="s">
        <v>8190</v>
      </c>
      <c r="D338" t="s">
        <v>990</v>
      </c>
      <c r="E338" t="s">
        <v>12419</v>
      </c>
      <c r="F338" t="str">
        <f t="shared" si="8"/>
        <v>AS-IFRS</v>
      </c>
      <c r="G338" t="s">
        <v>8190</v>
      </c>
      <c r="L338" t="s">
        <v>8745</v>
      </c>
      <c r="M338" t="str">
        <f>IF(COUNTIF('16 reserve entries'!M:M,'16 AJE data'!L338)&gt;0,"Y","N")</f>
        <v>N</v>
      </c>
      <c r="O338" t="s">
        <v>13071</v>
      </c>
      <c r="P338" t="s">
        <v>993</v>
      </c>
      <c r="Q338" t="s">
        <v>8193</v>
      </c>
      <c r="R338" t="str">
        <f>IF(COUNTIF('16 reserve entries'!Q:Q,'16 AJE data'!O338)&gt;0,"Y","N")</f>
        <v>N</v>
      </c>
      <c r="S338" s="149" t="s">
        <v>993</v>
      </c>
      <c r="T338" t="s">
        <v>13072</v>
      </c>
      <c r="U338" t="str">
        <f>IF(COUNTIF('16 reserve bal'!D:D,'16 AJE data'!T338)&gt;0,"Y","N")</f>
        <v>N</v>
      </c>
    </row>
    <row r="339" spans="1:21" x14ac:dyDescent="0.25">
      <c r="A339" t="s">
        <v>993</v>
      </c>
      <c r="B339" t="s">
        <v>5353</v>
      </c>
      <c r="C339" t="s">
        <v>8191</v>
      </c>
      <c r="D339" t="s">
        <v>990</v>
      </c>
      <c r="E339" t="s">
        <v>12419</v>
      </c>
      <c r="F339" t="str">
        <f t="shared" si="8"/>
        <v>AS-IFRS</v>
      </c>
      <c r="G339" t="s">
        <v>8191</v>
      </c>
      <c r="L339" t="s">
        <v>8746</v>
      </c>
      <c r="M339" t="str">
        <f>IF(COUNTIF('16 reserve entries'!M:M,'16 AJE data'!L339)&gt;0,"Y","N")</f>
        <v>N</v>
      </c>
      <c r="O339" t="s">
        <v>13073</v>
      </c>
      <c r="P339" t="s">
        <v>993</v>
      </c>
      <c r="Q339" t="s">
        <v>8194</v>
      </c>
      <c r="R339" t="str">
        <f>IF(COUNTIF('16 reserve entries'!Q:Q,'16 AJE data'!O339)&gt;0,"Y","N")</f>
        <v>N</v>
      </c>
      <c r="S339" s="149" t="s">
        <v>993</v>
      </c>
      <c r="T339" t="s">
        <v>13074</v>
      </c>
      <c r="U339" t="str">
        <f>IF(COUNTIF('16 reserve bal'!D:D,'16 AJE data'!T339)&gt;0,"Y","N")</f>
        <v>N</v>
      </c>
    </row>
    <row r="340" spans="1:21" x14ac:dyDescent="0.25">
      <c r="A340" t="s">
        <v>993</v>
      </c>
      <c r="B340" t="s">
        <v>5353</v>
      </c>
      <c r="C340" t="s">
        <v>8192</v>
      </c>
      <c r="D340" t="s">
        <v>990</v>
      </c>
      <c r="E340" t="s">
        <v>12419</v>
      </c>
      <c r="F340" t="str">
        <f t="shared" si="8"/>
        <v>AS-IFRS</v>
      </c>
      <c r="G340" t="s">
        <v>8192</v>
      </c>
      <c r="L340" t="s">
        <v>8747</v>
      </c>
      <c r="M340" t="str">
        <f>IF(COUNTIF('16 reserve entries'!M:M,'16 AJE data'!L340)&gt;0,"Y","N")</f>
        <v>N</v>
      </c>
      <c r="O340" t="s">
        <v>13075</v>
      </c>
      <c r="P340" t="s">
        <v>993</v>
      </c>
      <c r="Q340" t="s">
        <v>8195</v>
      </c>
      <c r="R340" t="str">
        <f>IF(COUNTIF('16 reserve entries'!Q:Q,'16 AJE data'!O340)&gt;0,"Y","N")</f>
        <v>N</v>
      </c>
      <c r="S340" s="149" t="s">
        <v>993</v>
      </c>
      <c r="T340" t="s">
        <v>13076</v>
      </c>
      <c r="U340" t="str">
        <f>IF(COUNTIF('16 reserve bal'!D:D,'16 AJE data'!T340)&gt;0,"Y","N")</f>
        <v>N</v>
      </c>
    </row>
    <row r="341" spans="1:21" x14ac:dyDescent="0.25">
      <c r="A341" t="s">
        <v>993</v>
      </c>
      <c r="B341" t="s">
        <v>5353</v>
      </c>
      <c r="C341" t="s">
        <v>7864</v>
      </c>
      <c r="D341" t="s">
        <v>990</v>
      </c>
      <c r="E341" t="s">
        <v>12419</v>
      </c>
      <c r="F341" t="str">
        <f t="shared" si="8"/>
        <v>AS-IFRS</v>
      </c>
      <c r="G341" t="s">
        <v>7864</v>
      </c>
      <c r="L341" t="s">
        <v>8748</v>
      </c>
      <c r="M341" t="str">
        <f>IF(COUNTIF('16 reserve entries'!M:M,'16 AJE data'!L341)&gt;0,"Y","N")</f>
        <v>N</v>
      </c>
      <c r="O341" t="s">
        <v>13077</v>
      </c>
      <c r="P341" t="s">
        <v>993</v>
      </c>
      <c r="Q341" t="s">
        <v>8196</v>
      </c>
      <c r="R341" t="str">
        <f>IF(COUNTIF('16 reserve entries'!Q:Q,'16 AJE data'!O341)&gt;0,"Y","N")</f>
        <v>N</v>
      </c>
      <c r="S341" s="149" t="s">
        <v>993</v>
      </c>
      <c r="T341" t="s">
        <v>13078</v>
      </c>
      <c r="U341" t="str">
        <f>IF(COUNTIF('16 reserve bal'!D:D,'16 AJE data'!T341)&gt;0,"Y","N")</f>
        <v>N</v>
      </c>
    </row>
    <row r="342" spans="1:21" x14ac:dyDescent="0.25">
      <c r="A342" t="s">
        <v>993</v>
      </c>
      <c r="B342" t="s">
        <v>5353</v>
      </c>
      <c r="C342" t="s">
        <v>8193</v>
      </c>
      <c r="D342" t="s">
        <v>990</v>
      </c>
      <c r="E342" t="s">
        <v>12419</v>
      </c>
      <c r="F342" t="str">
        <f t="shared" si="8"/>
        <v>AS-IFRS</v>
      </c>
      <c r="G342" t="s">
        <v>8193</v>
      </c>
      <c r="L342" t="s">
        <v>8749</v>
      </c>
      <c r="M342" t="str">
        <f>IF(COUNTIF('16 reserve entries'!M:M,'16 AJE data'!L342)&gt;0,"Y","N")</f>
        <v>N</v>
      </c>
      <c r="O342" t="s">
        <v>13079</v>
      </c>
      <c r="P342" t="s">
        <v>993</v>
      </c>
      <c r="Q342" t="s">
        <v>8197</v>
      </c>
      <c r="R342" t="str">
        <f>IF(COUNTIF('16 reserve entries'!Q:Q,'16 AJE data'!O342)&gt;0,"Y","N")</f>
        <v>N</v>
      </c>
      <c r="S342" s="149" t="s">
        <v>993</v>
      </c>
      <c r="T342" t="s">
        <v>13080</v>
      </c>
      <c r="U342" t="str">
        <f>IF(COUNTIF('16 reserve bal'!D:D,'16 AJE data'!T342)&gt;0,"Y","N")</f>
        <v>N</v>
      </c>
    </row>
    <row r="343" spans="1:21" x14ac:dyDescent="0.25">
      <c r="A343" t="s">
        <v>993</v>
      </c>
      <c r="B343" t="s">
        <v>5353</v>
      </c>
      <c r="C343" t="s">
        <v>8194</v>
      </c>
      <c r="D343" t="s">
        <v>990</v>
      </c>
      <c r="E343" t="s">
        <v>12419</v>
      </c>
      <c r="F343" t="str">
        <f t="shared" si="8"/>
        <v>AS-IFRS</v>
      </c>
      <c r="G343" t="s">
        <v>8194</v>
      </c>
      <c r="L343" t="s">
        <v>8750</v>
      </c>
      <c r="M343" t="str">
        <f>IF(COUNTIF('16 reserve entries'!M:M,'16 AJE data'!L343)&gt;0,"Y","N")</f>
        <v>N</v>
      </c>
      <c r="O343" t="s">
        <v>13081</v>
      </c>
      <c r="P343" t="s">
        <v>993</v>
      </c>
      <c r="Q343" t="s">
        <v>8198</v>
      </c>
      <c r="R343" t="str">
        <f>IF(COUNTIF('16 reserve entries'!Q:Q,'16 AJE data'!O343)&gt;0,"Y","N")</f>
        <v>N</v>
      </c>
      <c r="S343" s="149" t="s">
        <v>993</v>
      </c>
      <c r="T343" t="s">
        <v>13082</v>
      </c>
      <c r="U343" t="str">
        <f>IF(COUNTIF('16 reserve bal'!D:D,'16 AJE data'!T343)&gt;0,"Y","N")</f>
        <v>N</v>
      </c>
    </row>
    <row r="344" spans="1:21" x14ac:dyDescent="0.25">
      <c r="A344" t="s">
        <v>993</v>
      </c>
      <c r="B344" t="s">
        <v>5353</v>
      </c>
      <c r="C344" t="s">
        <v>8195</v>
      </c>
      <c r="D344" t="s">
        <v>990</v>
      </c>
      <c r="E344" t="s">
        <v>12419</v>
      </c>
      <c r="F344" t="str">
        <f t="shared" si="8"/>
        <v>AS-IFRS</v>
      </c>
      <c r="G344" t="s">
        <v>8195</v>
      </c>
      <c r="L344" t="s">
        <v>8751</v>
      </c>
      <c r="M344" t="str">
        <f>IF(COUNTIF('16 reserve entries'!M:M,'16 AJE data'!L344)&gt;0,"Y","N")</f>
        <v>N</v>
      </c>
      <c r="O344" t="s">
        <v>13083</v>
      </c>
      <c r="P344" t="s">
        <v>993</v>
      </c>
      <c r="Q344" t="s">
        <v>8199</v>
      </c>
      <c r="R344" t="str">
        <f>IF(COUNTIF('16 reserve entries'!Q:Q,'16 AJE data'!O344)&gt;0,"Y","N")</f>
        <v>N</v>
      </c>
      <c r="S344" s="149" t="s">
        <v>993</v>
      </c>
      <c r="T344" t="s">
        <v>13084</v>
      </c>
      <c r="U344" t="str">
        <f>IF(COUNTIF('16 reserve bal'!D:D,'16 AJE data'!T344)&gt;0,"Y","N")</f>
        <v>N</v>
      </c>
    </row>
    <row r="345" spans="1:21" x14ac:dyDescent="0.25">
      <c r="A345" t="s">
        <v>993</v>
      </c>
      <c r="B345" t="s">
        <v>5353</v>
      </c>
      <c r="C345" t="s">
        <v>8196</v>
      </c>
      <c r="D345" t="s">
        <v>990</v>
      </c>
      <c r="E345" t="s">
        <v>12419</v>
      </c>
      <c r="F345" t="str">
        <f t="shared" si="8"/>
        <v>AS-IFRS</v>
      </c>
      <c r="G345" t="s">
        <v>8196</v>
      </c>
      <c r="L345" t="s">
        <v>8752</v>
      </c>
      <c r="M345" t="str">
        <f>IF(COUNTIF('16 reserve entries'!M:M,'16 AJE data'!L345)&gt;0,"Y","N")</f>
        <v>N</v>
      </c>
      <c r="O345" t="s">
        <v>13085</v>
      </c>
      <c r="P345" t="s">
        <v>993</v>
      </c>
      <c r="Q345" t="s">
        <v>8200</v>
      </c>
      <c r="R345" t="str">
        <f>IF(COUNTIF('16 reserve entries'!Q:Q,'16 AJE data'!O345)&gt;0,"Y","N")</f>
        <v>N</v>
      </c>
      <c r="S345" s="149" t="s">
        <v>993</v>
      </c>
      <c r="T345" t="s">
        <v>13086</v>
      </c>
      <c r="U345" t="str">
        <f>IF(COUNTIF('16 reserve bal'!D:D,'16 AJE data'!T345)&gt;0,"Y","N")</f>
        <v>N</v>
      </c>
    </row>
    <row r="346" spans="1:21" x14ac:dyDescent="0.25">
      <c r="A346" t="s">
        <v>993</v>
      </c>
      <c r="B346" t="s">
        <v>5353</v>
      </c>
      <c r="C346" t="s">
        <v>8197</v>
      </c>
      <c r="D346" t="s">
        <v>990</v>
      </c>
      <c r="E346" t="s">
        <v>12419</v>
      </c>
      <c r="F346" t="str">
        <f t="shared" si="8"/>
        <v>AS-IFRS</v>
      </c>
      <c r="G346" t="s">
        <v>8197</v>
      </c>
      <c r="L346" t="s">
        <v>8753</v>
      </c>
      <c r="M346" t="str">
        <f>IF(COUNTIF('16 reserve entries'!M:M,'16 AJE data'!L346)&gt;0,"Y","N")</f>
        <v>N</v>
      </c>
      <c r="O346" t="s">
        <v>13087</v>
      </c>
      <c r="P346" t="s">
        <v>993</v>
      </c>
      <c r="Q346" t="s">
        <v>8201</v>
      </c>
      <c r="R346" t="str">
        <f>IF(COUNTIF('16 reserve entries'!Q:Q,'16 AJE data'!O346)&gt;0,"Y","N")</f>
        <v>N</v>
      </c>
      <c r="S346" s="149" t="s">
        <v>993</v>
      </c>
      <c r="T346" t="s">
        <v>13088</v>
      </c>
      <c r="U346" t="str">
        <f>IF(COUNTIF('16 reserve bal'!D:D,'16 AJE data'!T346)&gt;0,"Y","N")</f>
        <v>N</v>
      </c>
    </row>
    <row r="347" spans="1:21" x14ac:dyDescent="0.25">
      <c r="A347" t="s">
        <v>993</v>
      </c>
      <c r="B347" t="s">
        <v>5353</v>
      </c>
      <c r="C347" t="s">
        <v>8198</v>
      </c>
      <c r="D347" t="s">
        <v>990</v>
      </c>
      <c r="E347" t="s">
        <v>12419</v>
      </c>
      <c r="F347" t="str">
        <f t="shared" si="8"/>
        <v>AS-IFRS</v>
      </c>
      <c r="G347" t="s">
        <v>8198</v>
      </c>
      <c r="L347" t="s">
        <v>8754</v>
      </c>
      <c r="M347" t="str">
        <f>IF(COUNTIF('16 reserve entries'!M:M,'16 AJE data'!L347)&gt;0,"Y","N")</f>
        <v>N</v>
      </c>
      <c r="O347" t="s">
        <v>13089</v>
      </c>
      <c r="P347" t="s">
        <v>993</v>
      </c>
      <c r="Q347" t="s">
        <v>8202</v>
      </c>
      <c r="R347" t="str">
        <f>IF(COUNTIF('16 reserve entries'!Q:Q,'16 AJE data'!O347)&gt;0,"Y","N")</f>
        <v>N</v>
      </c>
      <c r="S347" s="149" t="s">
        <v>993</v>
      </c>
      <c r="T347" t="s">
        <v>13090</v>
      </c>
      <c r="U347" t="str">
        <f>IF(COUNTIF('16 reserve bal'!D:D,'16 AJE data'!T347)&gt;0,"Y","N")</f>
        <v>N</v>
      </c>
    </row>
    <row r="348" spans="1:21" x14ac:dyDescent="0.25">
      <c r="A348" t="s">
        <v>993</v>
      </c>
      <c r="B348" t="s">
        <v>5353</v>
      </c>
      <c r="C348" t="s">
        <v>8199</v>
      </c>
      <c r="D348" t="s">
        <v>990</v>
      </c>
      <c r="E348" t="s">
        <v>12419</v>
      </c>
      <c r="F348" t="str">
        <f t="shared" si="8"/>
        <v>AS-IFRS</v>
      </c>
      <c r="G348" t="s">
        <v>8199</v>
      </c>
      <c r="L348" t="s">
        <v>8755</v>
      </c>
      <c r="M348" t="str">
        <f>IF(COUNTIF('16 reserve entries'!M:M,'16 AJE data'!L348)&gt;0,"Y","N")</f>
        <v>N</v>
      </c>
      <c r="O348" t="s">
        <v>6208</v>
      </c>
      <c r="P348" t="s">
        <v>993</v>
      </c>
      <c r="Q348" t="s">
        <v>4213</v>
      </c>
      <c r="R348" t="str">
        <f>IF(COUNTIF('16 reserve entries'!Q:Q,'16 AJE data'!O348)&gt;0,"Y","N")</f>
        <v>Y</v>
      </c>
      <c r="S348" s="149" t="s">
        <v>993</v>
      </c>
      <c r="T348" t="s">
        <v>13091</v>
      </c>
      <c r="U348" t="str">
        <f>IF(COUNTIF('16 reserve bal'!D:D,'16 AJE data'!T348)&gt;0,"Y","N")</f>
        <v>N</v>
      </c>
    </row>
    <row r="349" spans="1:21" x14ac:dyDescent="0.25">
      <c r="A349" t="s">
        <v>993</v>
      </c>
      <c r="B349" t="s">
        <v>5353</v>
      </c>
      <c r="C349" t="s">
        <v>8200</v>
      </c>
      <c r="D349" t="s">
        <v>990</v>
      </c>
      <c r="E349" t="s">
        <v>12419</v>
      </c>
      <c r="F349" t="str">
        <f t="shared" si="8"/>
        <v>AS-IFRS</v>
      </c>
      <c r="G349" t="s">
        <v>8200</v>
      </c>
      <c r="L349" t="s">
        <v>8756</v>
      </c>
      <c r="M349" t="str">
        <f>IF(COUNTIF('16 reserve entries'!M:M,'16 AJE data'!L349)&gt;0,"Y","N")</f>
        <v>N</v>
      </c>
      <c r="O349" t="s">
        <v>13092</v>
      </c>
      <c r="P349" t="s">
        <v>993</v>
      </c>
      <c r="Q349" t="s">
        <v>4215</v>
      </c>
      <c r="R349" t="str">
        <f>IF(COUNTIF('16 reserve entries'!Q:Q,'16 AJE data'!O349)&gt;0,"Y","N")</f>
        <v>N</v>
      </c>
      <c r="S349" s="149" t="s">
        <v>993</v>
      </c>
      <c r="T349" t="s">
        <v>13093</v>
      </c>
      <c r="U349" t="str">
        <f>IF(COUNTIF('16 reserve bal'!D:D,'16 AJE data'!T349)&gt;0,"Y","N")</f>
        <v>N</v>
      </c>
    </row>
    <row r="350" spans="1:21" x14ac:dyDescent="0.25">
      <c r="A350" t="s">
        <v>993</v>
      </c>
      <c r="B350" t="s">
        <v>5353</v>
      </c>
      <c r="C350" t="s">
        <v>8201</v>
      </c>
      <c r="D350" t="s">
        <v>990</v>
      </c>
      <c r="E350" t="s">
        <v>12419</v>
      </c>
      <c r="F350" t="str">
        <f t="shared" si="8"/>
        <v>AS-IFRS</v>
      </c>
      <c r="G350" t="s">
        <v>8201</v>
      </c>
      <c r="L350" t="s">
        <v>8757</v>
      </c>
      <c r="M350" t="str">
        <f>IF(COUNTIF('16 reserve entries'!M:M,'16 AJE data'!L350)&gt;0,"Y","N")</f>
        <v>N</v>
      </c>
      <c r="O350" t="s">
        <v>13094</v>
      </c>
      <c r="P350" t="s">
        <v>993</v>
      </c>
      <c r="Q350" t="s">
        <v>8203</v>
      </c>
      <c r="R350" t="str">
        <f>IF(COUNTIF('16 reserve entries'!Q:Q,'16 AJE data'!O350)&gt;0,"Y","N")</f>
        <v>N</v>
      </c>
      <c r="S350" s="149" t="s">
        <v>993</v>
      </c>
      <c r="T350" t="s">
        <v>13095</v>
      </c>
      <c r="U350" t="str">
        <f>IF(COUNTIF('16 reserve bal'!D:D,'16 AJE data'!T350)&gt;0,"Y","N")</f>
        <v>N</v>
      </c>
    </row>
    <row r="351" spans="1:21" x14ac:dyDescent="0.25">
      <c r="A351" t="s">
        <v>993</v>
      </c>
      <c r="B351" t="s">
        <v>5353</v>
      </c>
      <c r="C351" t="s">
        <v>8202</v>
      </c>
      <c r="D351" t="s">
        <v>990</v>
      </c>
      <c r="E351" t="s">
        <v>12419</v>
      </c>
      <c r="F351" t="str">
        <f t="shared" si="8"/>
        <v>AS-IFRS</v>
      </c>
      <c r="G351" t="s">
        <v>8202</v>
      </c>
      <c r="L351" t="s">
        <v>8758</v>
      </c>
      <c r="M351" t="str">
        <f>IF(COUNTIF('16 reserve entries'!M:M,'16 AJE data'!L351)&gt;0,"Y","N")</f>
        <v>N</v>
      </c>
      <c r="O351" t="s">
        <v>6210</v>
      </c>
      <c r="P351" t="s">
        <v>993</v>
      </c>
      <c r="Q351" t="s">
        <v>4217</v>
      </c>
      <c r="R351" t="str">
        <f>IF(COUNTIF('16 reserve entries'!Q:Q,'16 AJE data'!O351)&gt;0,"Y","N")</f>
        <v>Y</v>
      </c>
      <c r="S351" s="149" t="s">
        <v>993</v>
      </c>
      <c r="T351" t="s">
        <v>13096</v>
      </c>
      <c r="U351" t="str">
        <f>IF(COUNTIF('16 reserve bal'!D:D,'16 AJE data'!T351)&gt;0,"Y","N")</f>
        <v>N</v>
      </c>
    </row>
    <row r="352" spans="1:21" x14ac:dyDescent="0.25">
      <c r="A352" t="s">
        <v>993</v>
      </c>
      <c r="B352" t="s">
        <v>5353</v>
      </c>
      <c r="C352" t="s">
        <v>4213</v>
      </c>
      <c r="D352" t="s">
        <v>990</v>
      </c>
      <c r="E352" t="s">
        <v>12419</v>
      </c>
      <c r="F352" t="str">
        <f t="shared" si="8"/>
        <v>AS-IFRS</v>
      </c>
      <c r="G352" t="s">
        <v>4213</v>
      </c>
      <c r="L352" t="s">
        <v>8759</v>
      </c>
      <c r="M352" t="str">
        <f>IF(COUNTIF('16 reserve entries'!M:M,'16 AJE data'!L352)&gt;0,"Y","N")</f>
        <v>N</v>
      </c>
      <c r="O352" t="s">
        <v>13097</v>
      </c>
      <c r="P352" t="s">
        <v>993</v>
      </c>
      <c r="Q352" t="s">
        <v>4219</v>
      </c>
      <c r="R352" t="str">
        <f>IF(COUNTIF('16 reserve entries'!Q:Q,'16 AJE data'!O352)&gt;0,"Y","N")</f>
        <v>N</v>
      </c>
      <c r="S352" s="149" t="s">
        <v>993</v>
      </c>
      <c r="T352" t="s">
        <v>3485</v>
      </c>
      <c r="U352" t="str">
        <f>IF(COUNTIF('16 reserve bal'!D:D,'16 AJE data'!T352)&gt;0,"Y","N")</f>
        <v>Y</v>
      </c>
    </row>
    <row r="353" spans="1:21" x14ac:dyDescent="0.25">
      <c r="A353" t="s">
        <v>993</v>
      </c>
      <c r="B353" t="s">
        <v>5353</v>
      </c>
      <c r="C353" t="s">
        <v>4215</v>
      </c>
      <c r="D353" t="s">
        <v>990</v>
      </c>
      <c r="E353" t="s">
        <v>12419</v>
      </c>
      <c r="F353" t="str">
        <f t="shared" si="8"/>
        <v>AS-IFRS</v>
      </c>
      <c r="G353" t="s">
        <v>4215</v>
      </c>
      <c r="L353" t="s">
        <v>8760</v>
      </c>
      <c r="M353" t="str">
        <f>IF(COUNTIF('16 reserve entries'!M:M,'16 AJE data'!L353)&gt;0,"Y","N")</f>
        <v>N</v>
      </c>
      <c r="O353" t="s">
        <v>13098</v>
      </c>
      <c r="P353" t="s">
        <v>993</v>
      </c>
      <c r="Q353" t="s">
        <v>8204</v>
      </c>
      <c r="R353" t="str">
        <f>IF(COUNTIF('16 reserve entries'!Q:Q,'16 AJE data'!O353)&gt;0,"Y","N")</f>
        <v>N</v>
      </c>
      <c r="S353" s="149" t="s">
        <v>993</v>
      </c>
      <c r="T353" t="s">
        <v>3488</v>
      </c>
      <c r="U353" t="str">
        <f>IF(COUNTIF('16 reserve bal'!D:D,'16 AJE data'!T353)&gt;0,"Y","N")</f>
        <v>Y</v>
      </c>
    </row>
    <row r="354" spans="1:21" x14ac:dyDescent="0.25">
      <c r="A354" t="s">
        <v>993</v>
      </c>
      <c r="B354" t="s">
        <v>5353</v>
      </c>
      <c r="C354" t="s">
        <v>8203</v>
      </c>
      <c r="D354" t="s">
        <v>990</v>
      </c>
      <c r="E354" t="s">
        <v>12419</v>
      </c>
      <c r="F354" t="str">
        <f t="shared" si="8"/>
        <v>AS-IFRS</v>
      </c>
      <c r="G354" t="s">
        <v>8203</v>
      </c>
      <c r="L354" t="s">
        <v>8761</v>
      </c>
      <c r="M354" t="str">
        <f>IF(COUNTIF('16 reserve entries'!M:M,'16 AJE data'!L354)&gt;0,"Y","N")</f>
        <v>N</v>
      </c>
      <c r="O354" t="s">
        <v>13099</v>
      </c>
      <c r="P354" t="s">
        <v>993</v>
      </c>
      <c r="Q354" t="s">
        <v>4221</v>
      </c>
      <c r="R354" t="str">
        <f>IF(COUNTIF('16 reserve entries'!Q:Q,'16 AJE data'!O354)&gt;0,"Y","N")</f>
        <v>N</v>
      </c>
      <c r="S354" s="149" t="s">
        <v>993</v>
      </c>
      <c r="T354" t="s">
        <v>13100</v>
      </c>
      <c r="U354" t="str">
        <f>IF(COUNTIF('16 reserve bal'!D:D,'16 AJE data'!T354)&gt;0,"Y","N")</f>
        <v>N</v>
      </c>
    </row>
    <row r="355" spans="1:21" x14ac:dyDescent="0.25">
      <c r="A355" t="s">
        <v>993</v>
      </c>
      <c r="B355" t="s">
        <v>5353</v>
      </c>
      <c r="C355" t="s">
        <v>4217</v>
      </c>
      <c r="D355" t="s">
        <v>990</v>
      </c>
      <c r="E355" t="s">
        <v>12419</v>
      </c>
      <c r="F355" t="str">
        <f t="shared" si="8"/>
        <v>AS-IFRS</v>
      </c>
      <c r="G355" t="s">
        <v>4217</v>
      </c>
      <c r="L355" t="s">
        <v>8762</v>
      </c>
      <c r="M355" t="str">
        <f>IF(COUNTIF('16 reserve entries'!M:M,'16 AJE data'!L355)&gt;0,"Y","N")</f>
        <v>N</v>
      </c>
      <c r="O355" t="s">
        <v>13101</v>
      </c>
      <c r="P355" t="s">
        <v>993</v>
      </c>
      <c r="Q355" t="s">
        <v>8205</v>
      </c>
      <c r="R355" t="str">
        <f>IF(COUNTIF('16 reserve entries'!Q:Q,'16 AJE data'!O355)&gt;0,"Y","N")</f>
        <v>N</v>
      </c>
      <c r="S355" s="149" t="s">
        <v>993</v>
      </c>
      <c r="T355" t="s">
        <v>3491</v>
      </c>
      <c r="U355" t="str">
        <f>IF(COUNTIF('16 reserve bal'!D:D,'16 AJE data'!T355)&gt;0,"Y","N")</f>
        <v>Y</v>
      </c>
    </row>
    <row r="356" spans="1:21" x14ac:dyDescent="0.25">
      <c r="A356" t="s">
        <v>993</v>
      </c>
      <c r="B356" t="s">
        <v>5353</v>
      </c>
      <c r="C356" t="s">
        <v>4219</v>
      </c>
      <c r="D356" t="s">
        <v>990</v>
      </c>
      <c r="E356" t="s">
        <v>12419</v>
      </c>
      <c r="F356" t="str">
        <f t="shared" si="8"/>
        <v>AS-IFRS</v>
      </c>
      <c r="G356" t="s">
        <v>4219</v>
      </c>
      <c r="L356" t="s">
        <v>8763</v>
      </c>
      <c r="M356" t="str">
        <f>IF(COUNTIF('16 reserve entries'!M:M,'16 AJE data'!L356)&gt;0,"Y","N")</f>
        <v>N</v>
      </c>
      <c r="O356" t="s">
        <v>6212</v>
      </c>
      <c r="P356" t="s">
        <v>993</v>
      </c>
      <c r="Q356" t="s">
        <v>4223</v>
      </c>
      <c r="R356" t="str">
        <f>IF(COUNTIF('16 reserve entries'!Q:Q,'16 AJE data'!O356)&gt;0,"Y","N")</f>
        <v>Y</v>
      </c>
      <c r="S356" s="149" t="s">
        <v>993</v>
      </c>
      <c r="T356" t="s">
        <v>3494</v>
      </c>
      <c r="U356" t="str">
        <f>IF(COUNTIF('16 reserve bal'!D:D,'16 AJE data'!T356)&gt;0,"Y","N")</f>
        <v>Y</v>
      </c>
    </row>
    <row r="357" spans="1:21" x14ac:dyDescent="0.25">
      <c r="A357" t="s">
        <v>993</v>
      </c>
      <c r="B357" t="s">
        <v>5353</v>
      </c>
      <c r="C357" t="s">
        <v>8204</v>
      </c>
      <c r="D357" t="s">
        <v>990</v>
      </c>
      <c r="E357" t="s">
        <v>12419</v>
      </c>
      <c r="F357" t="str">
        <f t="shared" si="8"/>
        <v>AS-IFRS</v>
      </c>
      <c r="G357" t="s">
        <v>8204</v>
      </c>
      <c r="L357" t="s">
        <v>8764</v>
      </c>
      <c r="M357" t="str">
        <f>IF(COUNTIF('16 reserve entries'!M:M,'16 AJE data'!L357)&gt;0,"Y","N")</f>
        <v>N</v>
      </c>
      <c r="O357" t="s">
        <v>6214</v>
      </c>
      <c r="P357" t="s">
        <v>993</v>
      </c>
      <c r="Q357" t="s">
        <v>4225</v>
      </c>
      <c r="R357" t="str">
        <f>IF(COUNTIF('16 reserve entries'!Q:Q,'16 AJE data'!O357)&gt;0,"Y","N")</f>
        <v>Y</v>
      </c>
      <c r="S357" s="149" t="s">
        <v>993</v>
      </c>
      <c r="T357" t="s">
        <v>13102</v>
      </c>
      <c r="U357" t="str">
        <f>IF(COUNTIF('16 reserve bal'!D:D,'16 AJE data'!T357)&gt;0,"Y","N")</f>
        <v>N</v>
      </c>
    </row>
    <row r="358" spans="1:21" x14ac:dyDescent="0.25">
      <c r="A358" t="s">
        <v>993</v>
      </c>
      <c r="B358" t="s">
        <v>5353</v>
      </c>
      <c r="C358" t="s">
        <v>4221</v>
      </c>
      <c r="D358" t="s">
        <v>990</v>
      </c>
      <c r="E358" t="s">
        <v>12419</v>
      </c>
      <c r="F358" t="str">
        <f t="shared" si="8"/>
        <v>AS-IFRS</v>
      </c>
      <c r="G358" t="s">
        <v>4221</v>
      </c>
      <c r="L358" t="s">
        <v>8765</v>
      </c>
      <c r="M358" t="str">
        <f>IF(COUNTIF('16 reserve entries'!M:M,'16 AJE data'!L358)&gt;0,"Y","N")</f>
        <v>N</v>
      </c>
      <c r="O358" t="s">
        <v>6216</v>
      </c>
      <c r="P358" t="s">
        <v>993</v>
      </c>
      <c r="Q358" t="s">
        <v>4227</v>
      </c>
      <c r="R358" t="str">
        <f>IF(COUNTIF('16 reserve entries'!Q:Q,'16 AJE data'!O358)&gt;0,"Y","N")</f>
        <v>Y</v>
      </c>
      <c r="S358" s="149" t="s">
        <v>993</v>
      </c>
      <c r="T358" t="s">
        <v>3497</v>
      </c>
      <c r="U358" t="str">
        <f>IF(COUNTIF('16 reserve bal'!D:D,'16 AJE data'!T358)&gt;0,"Y","N")</f>
        <v>Y</v>
      </c>
    </row>
    <row r="359" spans="1:21" x14ac:dyDescent="0.25">
      <c r="A359" t="s">
        <v>993</v>
      </c>
      <c r="B359" t="s">
        <v>5353</v>
      </c>
      <c r="C359" t="s">
        <v>8205</v>
      </c>
      <c r="D359" t="s">
        <v>990</v>
      </c>
      <c r="E359" t="s">
        <v>12419</v>
      </c>
      <c r="F359" t="str">
        <f t="shared" si="8"/>
        <v>AS-IFRS</v>
      </c>
      <c r="G359" t="s">
        <v>8205</v>
      </c>
      <c r="L359" t="s">
        <v>8766</v>
      </c>
      <c r="M359" t="str">
        <f>IF(COUNTIF('16 reserve entries'!M:M,'16 AJE data'!L359)&gt;0,"Y","N")</f>
        <v>N</v>
      </c>
      <c r="O359" t="s">
        <v>6218</v>
      </c>
      <c r="P359" t="s">
        <v>993</v>
      </c>
      <c r="Q359" t="s">
        <v>4229</v>
      </c>
      <c r="R359" t="str">
        <f>IF(COUNTIF('16 reserve entries'!Q:Q,'16 AJE data'!O359)&gt;0,"Y","N")</f>
        <v>Y</v>
      </c>
      <c r="S359" s="149" t="s">
        <v>993</v>
      </c>
      <c r="T359" t="s">
        <v>13103</v>
      </c>
      <c r="U359" t="str">
        <f>IF(COUNTIF('16 reserve bal'!D:D,'16 AJE data'!T359)&gt;0,"Y","N")</f>
        <v>N</v>
      </c>
    </row>
    <row r="360" spans="1:21" x14ac:dyDescent="0.25">
      <c r="A360" t="s">
        <v>993</v>
      </c>
      <c r="B360" t="s">
        <v>5353</v>
      </c>
      <c r="C360" t="s">
        <v>4223</v>
      </c>
      <c r="D360" t="s">
        <v>990</v>
      </c>
      <c r="E360" t="s">
        <v>12419</v>
      </c>
      <c r="F360" t="str">
        <f t="shared" si="8"/>
        <v>AS-IFRS</v>
      </c>
      <c r="G360" t="s">
        <v>4223</v>
      </c>
      <c r="L360" t="s">
        <v>8767</v>
      </c>
      <c r="M360" t="str">
        <f>IF(COUNTIF('16 reserve entries'!M:M,'16 AJE data'!L360)&gt;0,"Y","N")</f>
        <v>N</v>
      </c>
      <c r="O360" t="s">
        <v>6220</v>
      </c>
      <c r="P360" t="s">
        <v>993</v>
      </c>
      <c r="Q360" t="s">
        <v>4231</v>
      </c>
      <c r="R360" t="str">
        <f>IF(COUNTIF('16 reserve entries'!Q:Q,'16 AJE data'!O360)&gt;0,"Y","N")</f>
        <v>Y</v>
      </c>
      <c r="S360" s="149" t="s">
        <v>993</v>
      </c>
      <c r="T360" t="s">
        <v>3500</v>
      </c>
      <c r="U360" t="str">
        <f>IF(COUNTIF('16 reserve bal'!D:D,'16 AJE data'!T360)&gt;0,"Y","N")</f>
        <v>Y</v>
      </c>
    </row>
    <row r="361" spans="1:21" x14ac:dyDescent="0.25">
      <c r="A361" t="s">
        <v>993</v>
      </c>
      <c r="B361" t="s">
        <v>5353</v>
      </c>
      <c r="C361" t="s">
        <v>4225</v>
      </c>
      <c r="D361" t="s">
        <v>990</v>
      </c>
      <c r="E361" t="s">
        <v>12419</v>
      </c>
      <c r="F361" t="str">
        <f t="shared" si="8"/>
        <v>AS-IFRS</v>
      </c>
      <c r="G361" t="s">
        <v>4225</v>
      </c>
      <c r="L361" t="s">
        <v>8768</v>
      </c>
      <c r="M361" t="str">
        <f>IF(COUNTIF('16 reserve entries'!M:M,'16 AJE data'!L361)&gt;0,"Y","N")</f>
        <v>N</v>
      </c>
      <c r="O361" t="s">
        <v>6222</v>
      </c>
      <c r="P361" t="s">
        <v>993</v>
      </c>
      <c r="Q361" t="s">
        <v>4233</v>
      </c>
      <c r="R361" t="str">
        <f>IF(COUNTIF('16 reserve entries'!Q:Q,'16 AJE data'!O361)&gt;0,"Y","N")</f>
        <v>Y</v>
      </c>
      <c r="S361" s="149" t="s">
        <v>993</v>
      </c>
      <c r="T361" t="s">
        <v>3503</v>
      </c>
      <c r="U361" t="str">
        <f>IF(COUNTIF('16 reserve bal'!D:D,'16 AJE data'!T361)&gt;0,"Y","N")</f>
        <v>Y</v>
      </c>
    </row>
    <row r="362" spans="1:21" x14ac:dyDescent="0.25">
      <c r="A362" t="s">
        <v>993</v>
      </c>
      <c r="B362" t="s">
        <v>5353</v>
      </c>
      <c r="C362" t="s">
        <v>4227</v>
      </c>
      <c r="D362" t="s">
        <v>990</v>
      </c>
      <c r="E362" t="s">
        <v>12419</v>
      </c>
      <c r="F362" t="str">
        <f t="shared" si="8"/>
        <v>AS-IFRS</v>
      </c>
      <c r="G362" t="s">
        <v>4227</v>
      </c>
      <c r="L362" t="s">
        <v>8769</v>
      </c>
      <c r="M362" t="str">
        <f>IF(COUNTIF('16 reserve entries'!M:M,'16 AJE data'!L362)&gt;0,"Y","N")</f>
        <v>N</v>
      </c>
      <c r="O362" t="s">
        <v>6224</v>
      </c>
      <c r="P362" t="s">
        <v>993</v>
      </c>
      <c r="Q362" t="s">
        <v>4235</v>
      </c>
      <c r="R362" t="str">
        <f>IF(COUNTIF('16 reserve entries'!Q:Q,'16 AJE data'!O362)&gt;0,"Y","N")</f>
        <v>Y</v>
      </c>
      <c r="S362" s="149" t="s">
        <v>993</v>
      </c>
      <c r="T362" t="s">
        <v>3506</v>
      </c>
      <c r="U362" t="str">
        <f>IF(COUNTIF('16 reserve bal'!D:D,'16 AJE data'!T362)&gt;0,"Y","N")</f>
        <v>Y</v>
      </c>
    </row>
    <row r="363" spans="1:21" x14ac:dyDescent="0.25">
      <c r="A363" t="s">
        <v>993</v>
      </c>
      <c r="B363" t="s">
        <v>5353</v>
      </c>
      <c r="C363" t="s">
        <v>4229</v>
      </c>
      <c r="D363" t="s">
        <v>990</v>
      </c>
      <c r="E363" t="s">
        <v>12419</v>
      </c>
      <c r="F363" t="str">
        <f t="shared" si="8"/>
        <v>AS-IFRS</v>
      </c>
      <c r="G363" t="s">
        <v>4229</v>
      </c>
      <c r="L363" t="s">
        <v>8770</v>
      </c>
      <c r="M363" t="str">
        <f>IF(COUNTIF('16 reserve entries'!M:M,'16 AJE data'!L363)&gt;0,"Y","N")</f>
        <v>N</v>
      </c>
      <c r="O363" t="s">
        <v>6226</v>
      </c>
      <c r="P363" t="s">
        <v>993</v>
      </c>
      <c r="Q363" t="s">
        <v>4237</v>
      </c>
      <c r="R363" t="str">
        <f>IF(COUNTIF('16 reserve entries'!Q:Q,'16 AJE data'!O363)&gt;0,"Y","N")</f>
        <v>Y</v>
      </c>
      <c r="S363" s="149" t="s">
        <v>993</v>
      </c>
      <c r="T363" t="s">
        <v>3509</v>
      </c>
      <c r="U363" t="str">
        <f>IF(COUNTIF('16 reserve bal'!D:D,'16 AJE data'!T363)&gt;0,"Y","N")</f>
        <v>Y</v>
      </c>
    </row>
    <row r="364" spans="1:21" x14ac:dyDescent="0.25">
      <c r="A364" t="s">
        <v>993</v>
      </c>
      <c r="B364" t="s">
        <v>5353</v>
      </c>
      <c r="C364" t="s">
        <v>4231</v>
      </c>
      <c r="D364" t="s">
        <v>990</v>
      </c>
      <c r="E364" t="s">
        <v>12419</v>
      </c>
      <c r="F364" t="str">
        <f t="shared" si="8"/>
        <v>AS-IFRS</v>
      </c>
      <c r="G364" t="s">
        <v>4231</v>
      </c>
      <c r="L364" t="s">
        <v>8771</v>
      </c>
      <c r="M364" t="str">
        <f>IF(COUNTIF('16 reserve entries'!M:M,'16 AJE data'!L364)&gt;0,"Y","N")</f>
        <v>N</v>
      </c>
      <c r="O364" t="s">
        <v>13104</v>
      </c>
      <c r="P364" t="s">
        <v>993</v>
      </c>
      <c r="Q364" t="s">
        <v>8206</v>
      </c>
      <c r="R364" t="str">
        <f>IF(COUNTIF('16 reserve entries'!Q:Q,'16 AJE data'!O364)&gt;0,"Y","N")</f>
        <v>N</v>
      </c>
      <c r="S364" s="149" t="s">
        <v>993</v>
      </c>
      <c r="T364" t="s">
        <v>3512</v>
      </c>
      <c r="U364" t="str">
        <f>IF(COUNTIF('16 reserve bal'!D:D,'16 AJE data'!T364)&gt;0,"Y","N")</f>
        <v>Y</v>
      </c>
    </row>
    <row r="365" spans="1:21" x14ac:dyDescent="0.25">
      <c r="A365" t="s">
        <v>993</v>
      </c>
      <c r="B365" t="s">
        <v>5353</v>
      </c>
      <c r="C365" t="s">
        <v>4233</v>
      </c>
      <c r="D365" t="s">
        <v>990</v>
      </c>
      <c r="E365" t="s">
        <v>12419</v>
      </c>
      <c r="F365" t="str">
        <f t="shared" si="8"/>
        <v>AS-IFRS</v>
      </c>
      <c r="G365" t="s">
        <v>4233</v>
      </c>
      <c r="L365" t="s">
        <v>8772</v>
      </c>
      <c r="M365" t="str">
        <f>IF(COUNTIF('16 reserve entries'!M:M,'16 AJE data'!L365)&gt;0,"Y","N")</f>
        <v>N</v>
      </c>
      <c r="O365" t="s">
        <v>13105</v>
      </c>
      <c r="P365" t="s">
        <v>993</v>
      </c>
      <c r="Q365" t="s">
        <v>8207</v>
      </c>
      <c r="R365" t="str">
        <f>IF(COUNTIF('16 reserve entries'!Q:Q,'16 AJE data'!O365)&gt;0,"Y","N")</f>
        <v>N</v>
      </c>
      <c r="S365" s="149" t="s">
        <v>993</v>
      </c>
      <c r="T365" t="s">
        <v>3515</v>
      </c>
      <c r="U365" t="str">
        <f>IF(COUNTIF('16 reserve bal'!D:D,'16 AJE data'!T365)&gt;0,"Y","N")</f>
        <v>Y</v>
      </c>
    </row>
    <row r="366" spans="1:21" x14ac:dyDescent="0.25">
      <c r="A366" t="s">
        <v>993</v>
      </c>
      <c r="B366" t="s">
        <v>5353</v>
      </c>
      <c r="C366" t="s">
        <v>4235</v>
      </c>
      <c r="D366" t="s">
        <v>990</v>
      </c>
      <c r="E366" t="s">
        <v>12419</v>
      </c>
      <c r="F366" t="str">
        <f t="shared" si="8"/>
        <v>AS-IFRS</v>
      </c>
      <c r="G366" t="s">
        <v>4235</v>
      </c>
      <c r="L366" t="s">
        <v>8773</v>
      </c>
      <c r="M366" t="str">
        <f>IF(COUNTIF('16 reserve entries'!M:M,'16 AJE data'!L366)&gt;0,"Y","N")</f>
        <v>N</v>
      </c>
      <c r="O366" t="s">
        <v>6228</v>
      </c>
      <c r="P366" t="s">
        <v>993</v>
      </c>
      <c r="Q366" t="s">
        <v>4239</v>
      </c>
      <c r="R366" t="str">
        <f>IF(COUNTIF('16 reserve entries'!Q:Q,'16 AJE data'!O366)&gt;0,"Y","N")</f>
        <v>Y</v>
      </c>
      <c r="S366" s="149" t="s">
        <v>993</v>
      </c>
      <c r="T366" t="s">
        <v>3518</v>
      </c>
      <c r="U366" t="str">
        <f>IF(COUNTIF('16 reserve bal'!D:D,'16 AJE data'!T366)&gt;0,"Y","N")</f>
        <v>Y</v>
      </c>
    </row>
    <row r="367" spans="1:21" x14ac:dyDescent="0.25">
      <c r="A367" t="s">
        <v>993</v>
      </c>
      <c r="B367" t="s">
        <v>5353</v>
      </c>
      <c r="C367" t="s">
        <v>4237</v>
      </c>
      <c r="D367" t="s">
        <v>990</v>
      </c>
      <c r="E367" t="s">
        <v>12419</v>
      </c>
      <c r="F367" t="str">
        <f t="shared" si="8"/>
        <v>AS-IFRS</v>
      </c>
      <c r="G367" t="s">
        <v>4237</v>
      </c>
      <c r="L367" t="s">
        <v>8774</v>
      </c>
      <c r="M367" t="str">
        <f>IF(COUNTIF('16 reserve entries'!M:M,'16 AJE data'!L367)&gt;0,"Y","N")</f>
        <v>N</v>
      </c>
      <c r="O367" t="s">
        <v>6230</v>
      </c>
      <c r="P367" t="s">
        <v>993</v>
      </c>
      <c r="Q367" t="s">
        <v>4241</v>
      </c>
      <c r="R367" t="str">
        <f>IF(COUNTIF('16 reserve entries'!Q:Q,'16 AJE data'!O367)&gt;0,"Y","N")</f>
        <v>Y</v>
      </c>
      <c r="S367" s="149" t="s">
        <v>993</v>
      </c>
      <c r="T367" t="s">
        <v>3520</v>
      </c>
      <c r="U367" t="str">
        <f>IF(COUNTIF('16 reserve bal'!D:D,'16 AJE data'!T367)&gt;0,"Y","N")</f>
        <v>Y</v>
      </c>
    </row>
    <row r="368" spans="1:21" x14ac:dyDescent="0.25">
      <c r="A368" t="s">
        <v>993</v>
      </c>
      <c r="B368" t="s">
        <v>5353</v>
      </c>
      <c r="C368" t="s">
        <v>8206</v>
      </c>
      <c r="D368" t="s">
        <v>990</v>
      </c>
      <c r="E368" t="s">
        <v>12419</v>
      </c>
      <c r="F368" t="str">
        <f t="shared" si="8"/>
        <v>AS-IFRS</v>
      </c>
      <c r="G368" t="s">
        <v>8206</v>
      </c>
      <c r="L368" t="s">
        <v>8775</v>
      </c>
      <c r="M368" t="str">
        <f>IF(COUNTIF('16 reserve entries'!M:M,'16 AJE data'!L368)&gt;0,"Y","N")</f>
        <v>N</v>
      </c>
      <c r="O368" t="s">
        <v>13106</v>
      </c>
      <c r="P368" t="s">
        <v>993</v>
      </c>
      <c r="Q368" t="s">
        <v>7865</v>
      </c>
      <c r="R368" t="str">
        <f>IF(COUNTIF('16 reserve entries'!Q:Q,'16 AJE data'!O368)&gt;0,"Y","N")</f>
        <v>N</v>
      </c>
      <c r="S368" s="149" t="s">
        <v>993</v>
      </c>
      <c r="T368" t="s">
        <v>13107</v>
      </c>
      <c r="U368" t="str">
        <f>IF(COUNTIF('16 reserve bal'!D:D,'16 AJE data'!T368)&gt;0,"Y","N")</f>
        <v>N</v>
      </c>
    </row>
    <row r="369" spans="1:21" x14ac:dyDescent="0.25">
      <c r="A369" t="s">
        <v>993</v>
      </c>
      <c r="B369" t="s">
        <v>5353</v>
      </c>
      <c r="C369" t="s">
        <v>8207</v>
      </c>
      <c r="D369" t="s">
        <v>990</v>
      </c>
      <c r="E369" t="s">
        <v>12419</v>
      </c>
      <c r="F369" t="str">
        <f t="shared" si="8"/>
        <v>AS-IFRS</v>
      </c>
      <c r="G369" t="s">
        <v>8207</v>
      </c>
      <c r="L369" t="s">
        <v>8776</v>
      </c>
      <c r="M369" t="str">
        <f>IF(COUNTIF('16 reserve entries'!M:M,'16 AJE data'!L369)&gt;0,"Y","N")</f>
        <v>N</v>
      </c>
      <c r="O369" t="s">
        <v>13108</v>
      </c>
      <c r="P369" t="s">
        <v>993</v>
      </c>
      <c r="Q369" t="s">
        <v>8208</v>
      </c>
      <c r="R369" t="str">
        <f>IF(COUNTIF('16 reserve entries'!Q:Q,'16 AJE data'!O369)&gt;0,"Y","N")</f>
        <v>N</v>
      </c>
      <c r="S369" s="149" t="s">
        <v>993</v>
      </c>
      <c r="T369" t="s">
        <v>13109</v>
      </c>
      <c r="U369" t="str">
        <f>IF(COUNTIF('16 reserve bal'!D:D,'16 AJE data'!T369)&gt;0,"Y","N")</f>
        <v>N</v>
      </c>
    </row>
    <row r="370" spans="1:21" x14ac:dyDescent="0.25">
      <c r="A370" t="s">
        <v>993</v>
      </c>
      <c r="B370" t="s">
        <v>5353</v>
      </c>
      <c r="C370" t="s">
        <v>4239</v>
      </c>
      <c r="D370" t="s">
        <v>990</v>
      </c>
      <c r="E370" t="s">
        <v>12419</v>
      </c>
      <c r="F370" t="str">
        <f t="shared" si="8"/>
        <v>AS-IFRS</v>
      </c>
      <c r="G370" t="s">
        <v>4239</v>
      </c>
      <c r="L370" t="s">
        <v>8777</v>
      </c>
      <c r="M370" t="str">
        <f>IF(COUNTIF('16 reserve entries'!M:M,'16 AJE data'!L370)&gt;0,"Y","N")</f>
        <v>N</v>
      </c>
      <c r="O370" t="s">
        <v>13110</v>
      </c>
      <c r="P370" t="s">
        <v>993</v>
      </c>
      <c r="Q370" t="s">
        <v>8209</v>
      </c>
      <c r="R370" t="str">
        <f>IF(COUNTIF('16 reserve entries'!Q:Q,'16 AJE data'!O370)&gt;0,"Y","N")</f>
        <v>N</v>
      </c>
      <c r="S370" s="149" t="s">
        <v>993</v>
      </c>
      <c r="T370" t="s">
        <v>3523</v>
      </c>
      <c r="U370" t="str">
        <f>IF(COUNTIF('16 reserve bal'!D:D,'16 AJE data'!T370)&gt;0,"Y","N")</f>
        <v>Y</v>
      </c>
    </row>
    <row r="371" spans="1:21" x14ac:dyDescent="0.25">
      <c r="A371" t="s">
        <v>993</v>
      </c>
      <c r="B371" t="s">
        <v>5353</v>
      </c>
      <c r="C371" t="s">
        <v>4241</v>
      </c>
      <c r="D371" t="s">
        <v>990</v>
      </c>
      <c r="E371" t="s">
        <v>12419</v>
      </c>
      <c r="F371" t="str">
        <f t="shared" si="8"/>
        <v>AS-IFRS</v>
      </c>
      <c r="G371" t="s">
        <v>4241</v>
      </c>
      <c r="L371" t="s">
        <v>8778</v>
      </c>
      <c r="M371" t="str">
        <f>IF(COUNTIF('16 reserve entries'!M:M,'16 AJE data'!L371)&gt;0,"Y","N")</f>
        <v>N</v>
      </c>
      <c r="O371" t="s">
        <v>6232</v>
      </c>
      <c r="P371" t="s">
        <v>993</v>
      </c>
      <c r="Q371" t="s">
        <v>4243</v>
      </c>
      <c r="R371" t="str">
        <f>IF(COUNTIF('16 reserve entries'!Q:Q,'16 AJE data'!O371)&gt;0,"Y","N")</f>
        <v>Y</v>
      </c>
      <c r="S371" s="149" t="s">
        <v>993</v>
      </c>
      <c r="T371" t="s">
        <v>3525</v>
      </c>
      <c r="U371" t="str">
        <f>IF(COUNTIF('16 reserve bal'!D:D,'16 AJE data'!T371)&gt;0,"Y","N")</f>
        <v>Y</v>
      </c>
    </row>
    <row r="372" spans="1:21" x14ac:dyDescent="0.25">
      <c r="A372" t="s">
        <v>993</v>
      </c>
      <c r="B372" t="s">
        <v>5353</v>
      </c>
      <c r="C372" t="s">
        <v>7865</v>
      </c>
      <c r="D372" t="s">
        <v>990</v>
      </c>
      <c r="E372" t="s">
        <v>12419</v>
      </c>
      <c r="F372" t="str">
        <f t="shared" si="8"/>
        <v>AS-IFRS</v>
      </c>
      <c r="G372" t="s">
        <v>7865</v>
      </c>
      <c r="L372" t="s">
        <v>9100</v>
      </c>
      <c r="M372" t="str">
        <f>IF(COUNTIF('16 reserve entries'!M:M,'16 AJE data'!L372)&gt;0,"Y","N")</f>
        <v>N</v>
      </c>
      <c r="O372" t="s">
        <v>6234</v>
      </c>
      <c r="P372" t="s">
        <v>993</v>
      </c>
      <c r="Q372" t="s">
        <v>4245</v>
      </c>
      <c r="R372" t="str">
        <f>IF(COUNTIF('16 reserve entries'!Q:Q,'16 AJE data'!O372)&gt;0,"Y","N")</f>
        <v>Y</v>
      </c>
      <c r="S372" s="149" t="s">
        <v>993</v>
      </c>
      <c r="T372" t="s">
        <v>13111</v>
      </c>
      <c r="U372" t="str">
        <f>IF(COUNTIF('16 reserve bal'!D:D,'16 AJE data'!T372)&gt;0,"Y","N")</f>
        <v>N</v>
      </c>
    </row>
    <row r="373" spans="1:21" x14ac:dyDescent="0.25">
      <c r="A373" t="s">
        <v>993</v>
      </c>
      <c r="B373" t="s">
        <v>5353</v>
      </c>
      <c r="C373" t="s">
        <v>8208</v>
      </c>
      <c r="D373" t="s">
        <v>990</v>
      </c>
      <c r="E373" t="s">
        <v>12419</v>
      </c>
      <c r="F373" t="str">
        <f t="shared" si="8"/>
        <v>AS-IFRS</v>
      </c>
      <c r="G373" t="s">
        <v>8208</v>
      </c>
      <c r="L373" t="s">
        <v>8779</v>
      </c>
      <c r="M373" t="str">
        <f>IF(COUNTIF('16 reserve entries'!M:M,'16 AJE data'!L373)&gt;0,"Y","N")</f>
        <v>N</v>
      </c>
      <c r="O373" t="s">
        <v>6236</v>
      </c>
      <c r="P373" t="s">
        <v>993</v>
      </c>
      <c r="Q373" t="s">
        <v>4247</v>
      </c>
      <c r="R373" t="str">
        <f>IF(COUNTIF('16 reserve entries'!Q:Q,'16 AJE data'!O373)&gt;0,"Y","N")</f>
        <v>Y</v>
      </c>
      <c r="S373" s="149" t="s">
        <v>993</v>
      </c>
      <c r="T373" t="s">
        <v>13112</v>
      </c>
      <c r="U373" t="str">
        <f>IF(COUNTIF('16 reserve bal'!D:D,'16 AJE data'!T373)&gt;0,"Y","N")</f>
        <v>N</v>
      </c>
    </row>
    <row r="374" spans="1:21" x14ac:dyDescent="0.25">
      <c r="A374" t="s">
        <v>993</v>
      </c>
      <c r="B374" t="s">
        <v>5353</v>
      </c>
      <c r="C374" t="s">
        <v>8209</v>
      </c>
      <c r="D374" t="s">
        <v>990</v>
      </c>
      <c r="E374" t="s">
        <v>12419</v>
      </c>
      <c r="F374" t="str">
        <f t="shared" si="8"/>
        <v>AS-IFRS</v>
      </c>
      <c r="G374" t="s">
        <v>8209</v>
      </c>
      <c r="L374" t="s">
        <v>8780</v>
      </c>
      <c r="M374" t="str">
        <f>IF(COUNTIF('16 reserve entries'!M:M,'16 AJE data'!L374)&gt;0,"Y","N")</f>
        <v>N</v>
      </c>
      <c r="O374" t="s">
        <v>6238</v>
      </c>
      <c r="P374" t="s">
        <v>993</v>
      </c>
      <c r="Q374" t="s">
        <v>4249</v>
      </c>
      <c r="R374" t="str">
        <f>IF(COUNTIF('16 reserve entries'!Q:Q,'16 AJE data'!O374)&gt;0,"Y","N")</f>
        <v>Y</v>
      </c>
      <c r="S374" s="149" t="s">
        <v>993</v>
      </c>
      <c r="T374" t="s">
        <v>13113</v>
      </c>
      <c r="U374" t="str">
        <f>IF(COUNTIF('16 reserve bal'!D:D,'16 AJE data'!T374)&gt;0,"Y","N")</f>
        <v>N</v>
      </c>
    </row>
    <row r="375" spans="1:21" x14ac:dyDescent="0.25">
      <c r="A375" t="s">
        <v>993</v>
      </c>
      <c r="B375" t="s">
        <v>5353</v>
      </c>
      <c r="C375" t="s">
        <v>4243</v>
      </c>
      <c r="D375" t="s">
        <v>990</v>
      </c>
      <c r="E375" t="s">
        <v>12419</v>
      </c>
      <c r="F375" t="str">
        <f t="shared" si="8"/>
        <v>AS-IFRS</v>
      </c>
      <c r="G375" t="s">
        <v>4243</v>
      </c>
      <c r="L375" t="s">
        <v>8781</v>
      </c>
      <c r="M375" t="str">
        <f>IF(COUNTIF('16 reserve entries'!M:M,'16 AJE data'!L375)&gt;0,"Y","N")</f>
        <v>N</v>
      </c>
      <c r="O375" t="s">
        <v>6240</v>
      </c>
      <c r="P375" t="s">
        <v>993</v>
      </c>
      <c r="Q375" t="s">
        <v>4251</v>
      </c>
      <c r="R375" t="str">
        <f>IF(COUNTIF('16 reserve entries'!Q:Q,'16 AJE data'!O375)&gt;0,"Y","N")</f>
        <v>Y</v>
      </c>
      <c r="S375" s="149" t="s">
        <v>993</v>
      </c>
      <c r="T375" t="s">
        <v>3528</v>
      </c>
      <c r="U375" t="str">
        <f>IF(COUNTIF('16 reserve bal'!D:D,'16 AJE data'!T375)&gt;0,"Y","N")</f>
        <v>Y</v>
      </c>
    </row>
    <row r="376" spans="1:21" x14ac:dyDescent="0.25">
      <c r="A376" t="s">
        <v>993</v>
      </c>
      <c r="B376" t="s">
        <v>5353</v>
      </c>
      <c r="C376" t="s">
        <v>4245</v>
      </c>
      <c r="D376" t="s">
        <v>990</v>
      </c>
      <c r="E376" t="s">
        <v>12419</v>
      </c>
      <c r="F376" t="str">
        <f t="shared" si="8"/>
        <v>AS-IFRS</v>
      </c>
      <c r="G376" t="s">
        <v>4245</v>
      </c>
      <c r="L376" t="s">
        <v>8782</v>
      </c>
      <c r="M376" t="str">
        <f>IF(COUNTIF('16 reserve entries'!M:M,'16 AJE data'!L376)&gt;0,"Y","N")</f>
        <v>N</v>
      </c>
      <c r="O376" t="s">
        <v>6242</v>
      </c>
      <c r="P376" t="s">
        <v>993</v>
      </c>
      <c r="Q376" t="s">
        <v>4253</v>
      </c>
      <c r="R376" t="str">
        <f>IF(COUNTIF('16 reserve entries'!Q:Q,'16 AJE data'!O376)&gt;0,"Y","N")</f>
        <v>Y</v>
      </c>
      <c r="S376" s="149" t="s">
        <v>993</v>
      </c>
      <c r="T376" t="s">
        <v>3531</v>
      </c>
      <c r="U376" t="str">
        <f>IF(COUNTIF('16 reserve bal'!D:D,'16 AJE data'!T376)&gt;0,"Y","N")</f>
        <v>Y</v>
      </c>
    </row>
    <row r="377" spans="1:21" x14ac:dyDescent="0.25">
      <c r="A377" t="s">
        <v>993</v>
      </c>
      <c r="B377" t="s">
        <v>5353</v>
      </c>
      <c r="C377" t="s">
        <v>4247</v>
      </c>
      <c r="D377" t="s">
        <v>990</v>
      </c>
      <c r="E377" t="s">
        <v>12419</v>
      </c>
      <c r="F377" t="str">
        <f t="shared" si="8"/>
        <v>AS-IFRS</v>
      </c>
      <c r="G377" t="s">
        <v>4247</v>
      </c>
      <c r="L377" t="s">
        <v>8783</v>
      </c>
      <c r="M377" t="str">
        <f>IF(COUNTIF('16 reserve entries'!M:M,'16 AJE data'!L377)&gt;0,"Y","N")</f>
        <v>N</v>
      </c>
      <c r="O377" t="s">
        <v>6244</v>
      </c>
      <c r="P377" t="s">
        <v>993</v>
      </c>
      <c r="Q377" t="s">
        <v>4255</v>
      </c>
      <c r="R377" t="str">
        <f>IF(COUNTIF('16 reserve entries'!Q:Q,'16 AJE data'!O377)&gt;0,"Y","N")</f>
        <v>Y</v>
      </c>
      <c r="S377" s="149" t="s">
        <v>993</v>
      </c>
      <c r="T377" t="s">
        <v>3534</v>
      </c>
      <c r="U377" t="str">
        <f>IF(COUNTIF('16 reserve bal'!D:D,'16 AJE data'!T377)&gt;0,"Y","N")</f>
        <v>Y</v>
      </c>
    </row>
    <row r="378" spans="1:21" x14ac:dyDescent="0.25">
      <c r="A378" t="s">
        <v>993</v>
      </c>
      <c r="B378" t="s">
        <v>5353</v>
      </c>
      <c r="C378" t="s">
        <v>4249</v>
      </c>
      <c r="D378" t="s">
        <v>990</v>
      </c>
      <c r="E378" t="s">
        <v>12419</v>
      </c>
      <c r="F378" t="str">
        <f t="shared" si="8"/>
        <v>AS-IFRS</v>
      </c>
      <c r="G378" t="s">
        <v>4249</v>
      </c>
      <c r="L378" t="s">
        <v>8784</v>
      </c>
      <c r="M378" t="str">
        <f>IF(COUNTIF('16 reserve entries'!M:M,'16 AJE data'!L378)&gt;0,"Y","N")</f>
        <v>N</v>
      </c>
      <c r="O378" t="s">
        <v>13114</v>
      </c>
      <c r="P378" t="s">
        <v>993</v>
      </c>
      <c r="Q378" t="s">
        <v>8210</v>
      </c>
      <c r="R378" t="str">
        <f>IF(COUNTIF('16 reserve entries'!Q:Q,'16 AJE data'!O378)&gt;0,"Y","N")</f>
        <v>N</v>
      </c>
      <c r="S378" s="149" t="s">
        <v>993</v>
      </c>
      <c r="T378" t="s">
        <v>3537</v>
      </c>
      <c r="U378" t="str">
        <f>IF(COUNTIF('16 reserve bal'!D:D,'16 AJE data'!T378)&gt;0,"Y","N")</f>
        <v>Y</v>
      </c>
    </row>
    <row r="379" spans="1:21" x14ac:dyDescent="0.25">
      <c r="A379" t="s">
        <v>993</v>
      </c>
      <c r="B379" t="s">
        <v>5353</v>
      </c>
      <c r="C379" t="s">
        <v>4251</v>
      </c>
      <c r="D379" t="s">
        <v>990</v>
      </c>
      <c r="E379" t="s">
        <v>12419</v>
      </c>
      <c r="F379" t="str">
        <f t="shared" si="8"/>
        <v>AS-IFRS</v>
      </c>
      <c r="G379" t="s">
        <v>4251</v>
      </c>
      <c r="L379" t="s">
        <v>8785</v>
      </c>
      <c r="M379" t="str">
        <f>IF(COUNTIF('16 reserve entries'!M:M,'16 AJE data'!L379)&gt;0,"Y","N")</f>
        <v>N</v>
      </c>
      <c r="O379" t="s">
        <v>6246</v>
      </c>
      <c r="P379" t="s">
        <v>993</v>
      </c>
      <c r="Q379" t="s">
        <v>4257</v>
      </c>
      <c r="R379" t="str">
        <f>IF(COUNTIF('16 reserve entries'!Q:Q,'16 AJE data'!O379)&gt;0,"Y","N")</f>
        <v>Y</v>
      </c>
      <c r="S379" s="149" t="s">
        <v>993</v>
      </c>
      <c r="T379" t="s">
        <v>3540</v>
      </c>
      <c r="U379" t="str">
        <f>IF(COUNTIF('16 reserve bal'!D:D,'16 AJE data'!T379)&gt;0,"Y","N")</f>
        <v>Y</v>
      </c>
    </row>
    <row r="380" spans="1:21" x14ac:dyDescent="0.25">
      <c r="A380" t="s">
        <v>993</v>
      </c>
      <c r="B380" t="s">
        <v>5353</v>
      </c>
      <c r="C380" t="s">
        <v>4253</v>
      </c>
      <c r="D380" t="s">
        <v>990</v>
      </c>
      <c r="E380" t="s">
        <v>12419</v>
      </c>
      <c r="F380" t="str">
        <f t="shared" si="8"/>
        <v>AS-IFRS</v>
      </c>
      <c r="G380" t="s">
        <v>4253</v>
      </c>
      <c r="L380" t="s">
        <v>8786</v>
      </c>
      <c r="M380" t="str">
        <f>IF(COUNTIF('16 reserve entries'!M:M,'16 AJE data'!L380)&gt;0,"Y","N")</f>
        <v>N</v>
      </c>
      <c r="O380" t="s">
        <v>13115</v>
      </c>
      <c r="P380" t="s">
        <v>993</v>
      </c>
      <c r="Q380" t="s">
        <v>8211</v>
      </c>
      <c r="R380" t="str">
        <f>IF(COUNTIF('16 reserve entries'!Q:Q,'16 AJE data'!O380)&gt;0,"Y","N")</f>
        <v>N</v>
      </c>
      <c r="S380" s="149" t="s">
        <v>993</v>
      </c>
      <c r="T380" t="s">
        <v>3542</v>
      </c>
      <c r="U380" t="str">
        <f>IF(COUNTIF('16 reserve bal'!D:D,'16 AJE data'!T380)&gt;0,"Y","N")</f>
        <v>Y</v>
      </c>
    </row>
    <row r="381" spans="1:21" x14ac:dyDescent="0.25">
      <c r="A381" t="s">
        <v>993</v>
      </c>
      <c r="B381" t="s">
        <v>5353</v>
      </c>
      <c r="C381" t="s">
        <v>4255</v>
      </c>
      <c r="D381" t="s">
        <v>990</v>
      </c>
      <c r="E381" t="s">
        <v>12419</v>
      </c>
      <c r="F381" t="str">
        <f t="shared" si="8"/>
        <v>AS-IFRS</v>
      </c>
      <c r="G381" t="s">
        <v>4255</v>
      </c>
      <c r="L381" t="s">
        <v>8787</v>
      </c>
      <c r="M381" t="str">
        <f>IF(COUNTIF('16 reserve entries'!M:M,'16 AJE data'!L381)&gt;0,"Y","N")</f>
        <v>N</v>
      </c>
      <c r="O381" t="s">
        <v>13116</v>
      </c>
      <c r="P381" t="s">
        <v>993</v>
      </c>
      <c r="Q381" t="s">
        <v>8212</v>
      </c>
      <c r="R381" t="str">
        <f>IF(COUNTIF('16 reserve entries'!Q:Q,'16 AJE data'!O381)&gt;0,"Y","N")</f>
        <v>N</v>
      </c>
      <c r="S381" s="149" t="s">
        <v>993</v>
      </c>
      <c r="T381" t="s">
        <v>3545</v>
      </c>
      <c r="U381" t="str">
        <f>IF(COUNTIF('16 reserve bal'!D:D,'16 AJE data'!T381)&gt;0,"Y","N")</f>
        <v>Y</v>
      </c>
    </row>
    <row r="382" spans="1:21" x14ac:dyDescent="0.25">
      <c r="A382" t="s">
        <v>993</v>
      </c>
      <c r="B382" t="s">
        <v>5353</v>
      </c>
      <c r="C382" t="s">
        <v>8210</v>
      </c>
      <c r="D382" t="s">
        <v>990</v>
      </c>
      <c r="E382" t="s">
        <v>12419</v>
      </c>
      <c r="F382" t="str">
        <f t="shared" si="8"/>
        <v>AS-IFRS</v>
      </c>
      <c r="G382" t="s">
        <v>8210</v>
      </c>
      <c r="L382" t="s">
        <v>8788</v>
      </c>
      <c r="M382" t="str">
        <f>IF(COUNTIF('16 reserve entries'!M:M,'16 AJE data'!L382)&gt;0,"Y","N")</f>
        <v>N</v>
      </c>
      <c r="O382" t="s">
        <v>13117</v>
      </c>
      <c r="P382" t="s">
        <v>993</v>
      </c>
      <c r="Q382" t="s">
        <v>8213</v>
      </c>
      <c r="R382" t="str">
        <f>IF(COUNTIF('16 reserve entries'!Q:Q,'16 AJE data'!O382)&gt;0,"Y","N")</f>
        <v>N</v>
      </c>
      <c r="S382" s="149" t="s">
        <v>993</v>
      </c>
      <c r="T382" t="s">
        <v>13118</v>
      </c>
      <c r="U382" t="str">
        <f>IF(COUNTIF('16 reserve bal'!D:D,'16 AJE data'!T382)&gt;0,"Y","N")</f>
        <v>N</v>
      </c>
    </row>
    <row r="383" spans="1:21" x14ac:dyDescent="0.25">
      <c r="A383" t="s">
        <v>993</v>
      </c>
      <c r="B383" t="s">
        <v>5353</v>
      </c>
      <c r="C383" t="s">
        <v>4257</v>
      </c>
      <c r="D383" t="s">
        <v>990</v>
      </c>
      <c r="E383" t="s">
        <v>12419</v>
      </c>
      <c r="F383" t="str">
        <f t="shared" si="8"/>
        <v>AS-IFRS</v>
      </c>
      <c r="G383" t="s">
        <v>4257</v>
      </c>
      <c r="L383" t="s">
        <v>8789</v>
      </c>
      <c r="M383" t="str">
        <f>IF(COUNTIF('16 reserve entries'!M:M,'16 AJE data'!L383)&gt;0,"Y","N")</f>
        <v>N</v>
      </c>
      <c r="O383" t="s">
        <v>6248</v>
      </c>
      <c r="P383" t="s">
        <v>993</v>
      </c>
      <c r="Q383" t="s">
        <v>4259</v>
      </c>
      <c r="R383" t="str">
        <f>IF(COUNTIF('16 reserve entries'!Q:Q,'16 AJE data'!O383)&gt;0,"Y","N")</f>
        <v>Y</v>
      </c>
      <c r="S383" s="149" t="s">
        <v>993</v>
      </c>
      <c r="T383" t="s">
        <v>3548</v>
      </c>
      <c r="U383" t="str">
        <f>IF(COUNTIF('16 reserve bal'!D:D,'16 AJE data'!T383)&gt;0,"Y","N")</f>
        <v>Y</v>
      </c>
    </row>
    <row r="384" spans="1:21" x14ac:dyDescent="0.25">
      <c r="A384" t="s">
        <v>993</v>
      </c>
      <c r="B384" t="s">
        <v>5353</v>
      </c>
      <c r="C384" t="s">
        <v>8211</v>
      </c>
      <c r="D384" t="s">
        <v>990</v>
      </c>
      <c r="E384" t="s">
        <v>12419</v>
      </c>
      <c r="F384" t="str">
        <f t="shared" si="8"/>
        <v>AS-IFRS</v>
      </c>
      <c r="G384" t="s">
        <v>8211</v>
      </c>
      <c r="L384" t="s">
        <v>8790</v>
      </c>
      <c r="M384" t="str">
        <f>IF(COUNTIF('16 reserve entries'!M:M,'16 AJE data'!L384)&gt;0,"Y","N")</f>
        <v>N</v>
      </c>
      <c r="O384" t="s">
        <v>6250</v>
      </c>
      <c r="P384" t="s">
        <v>993</v>
      </c>
      <c r="Q384" t="s">
        <v>4261</v>
      </c>
      <c r="R384" t="str">
        <f>IF(COUNTIF('16 reserve entries'!Q:Q,'16 AJE data'!O384)&gt;0,"Y","N")</f>
        <v>Y</v>
      </c>
      <c r="S384" s="149" t="s">
        <v>993</v>
      </c>
      <c r="T384" t="s">
        <v>13119</v>
      </c>
      <c r="U384" t="str">
        <f>IF(COUNTIF('16 reserve bal'!D:D,'16 AJE data'!T384)&gt;0,"Y","N")</f>
        <v>N</v>
      </c>
    </row>
    <row r="385" spans="1:21" x14ac:dyDescent="0.25">
      <c r="A385" t="s">
        <v>993</v>
      </c>
      <c r="B385" t="s">
        <v>5353</v>
      </c>
      <c r="C385" t="s">
        <v>8212</v>
      </c>
      <c r="D385" t="s">
        <v>990</v>
      </c>
      <c r="E385" t="s">
        <v>12419</v>
      </c>
      <c r="F385" t="str">
        <f t="shared" si="8"/>
        <v>AS-IFRS</v>
      </c>
      <c r="G385" t="s">
        <v>8212</v>
      </c>
      <c r="L385" t="s">
        <v>8791</v>
      </c>
      <c r="M385" t="str">
        <f>IF(COUNTIF('16 reserve entries'!M:M,'16 AJE data'!L385)&gt;0,"Y","N")</f>
        <v>N</v>
      </c>
      <c r="O385" t="s">
        <v>6252</v>
      </c>
      <c r="P385" t="s">
        <v>993</v>
      </c>
      <c r="Q385" t="s">
        <v>4263</v>
      </c>
      <c r="R385" t="str">
        <f>IF(COUNTIF('16 reserve entries'!Q:Q,'16 AJE data'!O385)&gt;0,"Y","N")</f>
        <v>Y</v>
      </c>
      <c r="S385" s="149" t="s">
        <v>993</v>
      </c>
      <c r="T385" t="s">
        <v>13120</v>
      </c>
      <c r="U385" t="str">
        <f>IF(COUNTIF('16 reserve bal'!D:D,'16 AJE data'!T385)&gt;0,"Y","N")</f>
        <v>N</v>
      </c>
    </row>
    <row r="386" spans="1:21" x14ac:dyDescent="0.25">
      <c r="A386" t="s">
        <v>993</v>
      </c>
      <c r="B386" t="s">
        <v>5353</v>
      </c>
      <c r="C386" t="s">
        <v>8213</v>
      </c>
      <c r="D386" t="s">
        <v>990</v>
      </c>
      <c r="E386" t="s">
        <v>12419</v>
      </c>
      <c r="F386" t="str">
        <f t="shared" si="8"/>
        <v>AS-IFRS</v>
      </c>
      <c r="G386" t="s">
        <v>8213</v>
      </c>
      <c r="L386" t="s">
        <v>8792</v>
      </c>
      <c r="M386" t="str">
        <f>IF(COUNTIF('16 reserve entries'!M:M,'16 AJE data'!L386)&gt;0,"Y","N")</f>
        <v>N</v>
      </c>
      <c r="O386" t="s">
        <v>6254</v>
      </c>
      <c r="P386" t="s">
        <v>993</v>
      </c>
      <c r="Q386" t="s">
        <v>4265</v>
      </c>
      <c r="R386" t="str">
        <f>IF(COUNTIF('16 reserve entries'!Q:Q,'16 AJE data'!O386)&gt;0,"Y","N")</f>
        <v>Y</v>
      </c>
      <c r="S386" s="149" t="s">
        <v>993</v>
      </c>
      <c r="T386" t="s">
        <v>13121</v>
      </c>
      <c r="U386" t="str">
        <f>IF(COUNTIF('16 reserve bal'!D:D,'16 AJE data'!T386)&gt;0,"Y","N")</f>
        <v>N</v>
      </c>
    </row>
    <row r="387" spans="1:21" x14ac:dyDescent="0.25">
      <c r="A387" t="s">
        <v>993</v>
      </c>
      <c r="B387" t="s">
        <v>5353</v>
      </c>
      <c r="C387" t="s">
        <v>4259</v>
      </c>
      <c r="D387" t="s">
        <v>990</v>
      </c>
      <c r="E387" t="s">
        <v>12419</v>
      </c>
      <c r="F387" t="str">
        <f t="shared" si="8"/>
        <v>AS-IFRS</v>
      </c>
      <c r="G387" t="s">
        <v>4259</v>
      </c>
      <c r="L387" t="s">
        <v>8793</v>
      </c>
      <c r="M387" t="str">
        <f>IF(COUNTIF('16 reserve entries'!M:M,'16 AJE data'!L387)&gt;0,"Y","N")</f>
        <v>N</v>
      </c>
      <c r="O387" t="s">
        <v>6256</v>
      </c>
      <c r="P387" t="s">
        <v>993</v>
      </c>
      <c r="Q387" t="s">
        <v>4267</v>
      </c>
      <c r="R387" t="str">
        <f>IF(COUNTIF('16 reserve entries'!Q:Q,'16 AJE data'!O387)&gt;0,"Y","N")</f>
        <v>Y</v>
      </c>
      <c r="S387" s="149" t="s">
        <v>993</v>
      </c>
      <c r="T387" t="s">
        <v>3550</v>
      </c>
      <c r="U387" t="str">
        <f>IF(COUNTIF('16 reserve bal'!D:D,'16 AJE data'!T387)&gt;0,"Y","N")</f>
        <v>Y</v>
      </c>
    </row>
    <row r="388" spans="1:21" x14ac:dyDescent="0.25">
      <c r="A388" t="s">
        <v>993</v>
      </c>
      <c r="B388" t="s">
        <v>5353</v>
      </c>
      <c r="C388" t="s">
        <v>4261</v>
      </c>
      <c r="D388" t="s">
        <v>990</v>
      </c>
      <c r="E388" t="s">
        <v>12419</v>
      </c>
      <c r="F388" t="str">
        <f t="shared" si="8"/>
        <v>AS-IFRS</v>
      </c>
      <c r="G388" t="s">
        <v>4261</v>
      </c>
      <c r="L388" t="s">
        <v>8794</v>
      </c>
      <c r="M388" t="str">
        <f>IF(COUNTIF('16 reserve entries'!M:M,'16 AJE data'!L388)&gt;0,"Y","N")</f>
        <v>N</v>
      </c>
      <c r="O388" t="s">
        <v>6258</v>
      </c>
      <c r="P388" t="s">
        <v>993</v>
      </c>
      <c r="Q388" t="s">
        <v>4269</v>
      </c>
      <c r="R388" t="str">
        <f>IF(COUNTIF('16 reserve entries'!Q:Q,'16 AJE data'!O388)&gt;0,"Y","N")</f>
        <v>Y</v>
      </c>
      <c r="S388" s="149" t="s">
        <v>993</v>
      </c>
      <c r="T388" t="s">
        <v>3553</v>
      </c>
      <c r="U388" t="str">
        <f>IF(COUNTIF('16 reserve bal'!D:D,'16 AJE data'!T388)&gt;0,"Y","N")</f>
        <v>Y</v>
      </c>
    </row>
    <row r="389" spans="1:21" x14ac:dyDescent="0.25">
      <c r="A389" t="s">
        <v>993</v>
      </c>
      <c r="B389" t="s">
        <v>5353</v>
      </c>
      <c r="C389" t="s">
        <v>4263</v>
      </c>
      <c r="D389" t="s">
        <v>990</v>
      </c>
      <c r="E389" t="s">
        <v>12419</v>
      </c>
      <c r="F389" t="str">
        <f t="shared" ref="F389:F452" si="9">D389&amp;"-"&amp;E389</f>
        <v>AS-IFRS</v>
      </c>
      <c r="G389" t="s">
        <v>4263</v>
      </c>
      <c r="L389" t="s">
        <v>8795</v>
      </c>
      <c r="M389" t="str">
        <f>IF(COUNTIF('16 reserve entries'!M:M,'16 AJE data'!L389)&gt;0,"Y","N")</f>
        <v>N</v>
      </c>
      <c r="O389" t="s">
        <v>13122</v>
      </c>
      <c r="P389" t="s">
        <v>993</v>
      </c>
      <c r="Q389" t="s">
        <v>8214</v>
      </c>
      <c r="R389" t="str">
        <f>IF(COUNTIF('16 reserve entries'!Q:Q,'16 AJE data'!O389)&gt;0,"Y","N")</f>
        <v>N</v>
      </c>
      <c r="S389" s="149" t="s">
        <v>993</v>
      </c>
      <c r="T389" t="s">
        <v>3556</v>
      </c>
      <c r="U389" t="str">
        <f>IF(COUNTIF('16 reserve bal'!D:D,'16 AJE data'!T389)&gt;0,"Y","N")</f>
        <v>Y</v>
      </c>
    </row>
    <row r="390" spans="1:21" x14ac:dyDescent="0.25">
      <c r="A390" t="s">
        <v>993</v>
      </c>
      <c r="B390" t="s">
        <v>5353</v>
      </c>
      <c r="C390" t="s">
        <v>4265</v>
      </c>
      <c r="D390" t="s">
        <v>990</v>
      </c>
      <c r="E390" t="s">
        <v>12419</v>
      </c>
      <c r="F390" t="str">
        <f t="shared" si="9"/>
        <v>AS-IFRS</v>
      </c>
      <c r="G390" t="s">
        <v>4265</v>
      </c>
      <c r="L390" t="s">
        <v>8796</v>
      </c>
      <c r="M390" t="str">
        <f>IF(COUNTIF('16 reserve entries'!M:M,'16 AJE data'!L390)&gt;0,"Y","N")</f>
        <v>N</v>
      </c>
      <c r="O390" t="s">
        <v>13123</v>
      </c>
      <c r="P390" t="s">
        <v>993</v>
      </c>
      <c r="Q390" t="s">
        <v>8215</v>
      </c>
      <c r="R390" t="str">
        <f>IF(COUNTIF('16 reserve entries'!Q:Q,'16 AJE data'!O390)&gt;0,"Y","N")</f>
        <v>N</v>
      </c>
      <c r="S390" s="149" t="s">
        <v>993</v>
      </c>
      <c r="T390" t="s">
        <v>3559</v>
      </c>
      <c r="U390" t="str">
        <f>IF(COUNTIF('16 reserve bal'!D:D,'16 AJE data'!T390)&gt;0,"Y","N")</f>
        <v>Y</v>
      </c>
    </row>
    <row r="391" spans="1:21" x14ac:dyDescent="0.25">
      <c r="A391" t="s">
        <v>993</v>
      </c>
      <c r="B391" t="s">
        <v>5353</v>
      </c>
      <c r="C391" t="s">
        <v>4267</v>
      </c>
      <c r="D391" t="s">
        <v>990</v>
      </c>
      <c r="E391" t="s">
        <v>12419</v>
      </c>
      <c r="F391" t="str">
        <f t="shared" si="9"/>
        <v>AS-IFRS</v>
      </c>
      <c r="G391" t="s">
        <v>4267</v>
      </c>
      <c r="L391" t="s">
        <v>8797</v>
      </c>
      <c r="M391" t="str">
        <f>IF(COUNTIF('16 reserve entries'!M:M,'16 AJE data'!L391)&gt;0,"Y","N")</f>
        <v>N</v>
      </c>
      <c r="O391" t="s">
        <v>13124</v>
      </c>
      <c r="P391" t="s">
        <v>993</v>
      </c>
      <c r="Q391" t="s">
        <v>8216</v>
      </c>
      <c r="R391" t="str">
        <f>IF(COUNTIF('16 reserve entries'!Q:Q,'16 AJE data'!O391)&gt;0,"Y","N")</f>
        <v>N</v>
      </c>
      <c r="S391" s="149" t="s">
        <v>993</v>
      </c>
      <c r="T391" t="s">
        <v>3561</v>
      </c>
      <c r="U391" t="str">
        <f>IF(COUNTIF('16 reserve bal'!D:D,'16 AJE data'!T391)&gt;0,"Y","N")</f>
        <v>Y</v>
      </c>
    </row>
    <row r="392" spans="1:21" x14ac:dyDescent="0.25">
      <c r="A392" t="s">
        <v>993</v>
      </c>
      <c r="B392" t="s">
        <v>5353</v>
      </c>
      <c r="C392" t="s">
        <v>4269</v>
      </c>
      <c r="D392" t="s">
        <v>990</v>
      </c>
      <c r="E392" t="s">
        <v>12419</v>
      </c>
      <c r="F392" t="str">
        <f t="shared" si="9"/>
        <v>AS-IFRS</v>
      </c>
      <c r="G392" t="s">
        <v>4269</v>
      </c>
      <c r="L392" t="s">
        <v>8798</v>
      </c>
      <c r="M392" t="str">
        <f>IF(COUNTIF('16 reserve entries'!M:M,'16 AJE data'!L392)&gt;0,"Y","N")</f>
        <v>N</v>
      </c>
      <c r="O392" t="s">
        <v>13125</v>
      </c>
      <c r="P392" t="s">
        <v>993</v>
      </c>
      <c r="Q392" t="s">
        <v>8217</v>
      </c>
      <c r="R392" t="str">
        <f>IF(COUNTIF('16 reserve entries'!Q:Q,'16 AJE data'!O392)&gt;0,"Y","N")</f>
        <v>N</v>
      </c>
      <c r="S392" s="149" t="s">
        <v>993</v>
      </c>
      <c r="T392" t="s">
        <v>3564</v>
      </c>
      <c r="U392" t="str">
        <f>IF(COUNTIF('16 reserve bal'!D:D,'16 AJE data'!T392)&gt;0,"Y","N")</f>
        <v>Y</v>
      </c>
    </row>
    <row r="393" spans="1:21" x14ac:dyDescent="0.25">
      <c r="A393" t="s">
        <v>993</v>
      </c>
      <c r="B393" t="s">
        <v>5353</v>
      </c>
      <c r="C393" t="s">
        <v>8214</v>
      </c>
      <c r="D393" t="s">
        <v>990</v>
      </c>
      <c r="E393" t="s">
        <v>12419</v>
      </c>
      <c r="F393" t="str">
        <f t="shared" si="9"/>
        <v>AS-IFRS</v>
      </c>
      <c r="G393" t="s">
        <v>8214</v>
      </c>
      <c r="L393" t="s">
        <v>8799</v>
      </c>
      <c r="M393" t="str">
        <f>IF(COUNTIF('16 reserve entries'!M:M,'16 AJE data'!L393)&gt;0,"Y","N")</f>
        <v>N</v>
      </c>
      <c r="O393" t="s">
        <v>13126</v>
      </c>
      <c r="P393" t="s">
        <v>993</v>
      </c>
      <c r="Q393" t="s">
        <v>8218</v>
      </c>
      <c r="R393" t="str">
        <f>IF(COUNTIF('16 reserve entries'!Q:Q,'16 AJE data'!O393)&gt;0,"Y","N")</f>
        <v>N</v>
      </c>
      <c r="S393" s="149" t="s">
        <v>993</v>
      </c>
      <c r="T393" t="s">
        <v>13127</v>
      </c>
      <c r="U393" t="str">
        <f>IF(COUNTIF('16 reserve bal'!D:D,'16 AJE data'!T393)&gt;0,"Y","N")</f>
        <v>N</v>
      </c>
    </row>
    <row r="394" spans="1:21" x14ac:dyDescent="0.25">
      <c r="A394" t="s">
        <v>993</v>
      </c>
      <c r="B394" t="s">
        <v>5353</v>
      </c>
      <c r="C394" t="s">
        <v>8215</v>
      </c>
      <c r="D394" t="s">
        <v>990</v>
      </c>
      <c r="E394" t="s">
        <v>12419</v>
      </c>
      <c r="F394" t="str">
        <f t="shared" si="9"/>
        <v>AS-IFRS</v>
      </c>
      <c r="G394" t="s">
        <v>8215</v>
      </c>
      <c r="L394" t="s">
        <v>8800</v>
      </c>
      <c r="M394" t="str">
        <f>IF(COUNTIF('16 reserve entries'!M:M,'16 AJE data'!L394)&gt;0,"Y","N")</f>
        <v>N</v>
      </c>
      <c r="O394" t="s">
        <v>13128</v>
      </c>
      <c r="P394" t="s">
        <v>993</v>
      </c>
      <c r="Q394" t="s">
        <v>8219</v>
      </c>
      <c r="R394" t="str">
        <f>IF(COUNTIF('16 reserve entries'!Q:Q,'16 AJE data'!O394)&gt;0,"Y","N")</f>
        <v>N</v>
      </c>
      <c r="S394" s="149" t="s">
        <v>993</v>
      </c>
      <c r="T394" t="s">
        <v>13129</v>
      </c>
      <c r="U394" t="str">
        <f>IF(COUNTIF('16 reserve bal'!D:D,'16 AJE data'!T394)&gt;0,"Y","N")</f>
        <v>N</v>
      </c>
    </row>
    <row r="395" spans="1:21" x14ac:dyDescent="0.25">
      <c r="A395" t="s">
        <v>993</v>
      </c>
      <c r="B395" t="s">
        <v>5353</v>
      </c>
      <c r="C395" t="s">
        <v>8216</v>
      </c>
      <c r="D395" t="s">
        <v>990</v>
      </c>
      <c r="E395" t="s">
        <v>12419</v>
      </c>
      <c r="F395" t="str">
        <f t="shared" si="9"/>
        <v>AS-IFRS</v>
      </c>
      <c r="G395" t="s">
        <v>8216</v>
      </c>
      <c r="L395" t="s">
        <v>8801</v>
      </c>
      <c r="M395" t="str">
        <f>IF(COUNTIF('16 reserve entries'!M:M,'16 AJE data'!L395)&gt;0,"Y","N")</f>
        <v>N</v>
      </c>
      <c r="O395" t="s">
        <v>13130</v>
      </c>
      <c r="P395" t="s">
        <v>993</v>
      </c>
      <c r="Q395" t="s">
        <v>8220</v>
      </c>
      <c r="R395" t="str">
        <f>IF(COUNTIF('16 reserve entries'!Q:Q,'16 AJE data'!O395)&gt;0,"Y","N")</f>
        <v>N</v>
      </c>
      <c r="S395" s="149" t="s">
        <v>993</v>
      </c>
      <c r="T395" t="s">
        <v>13131</v>
      </c>
      <c r="U395" t="str">
        <f>IF(COUNTIF('16 reserve bal'!D:D,'16 AJE data'!T395)&gt;0,"Y","N")</f>
        <v>N</v>
      </c>
    </row>
    <row r="396" spans="1:21" x14ac:dyDescent="0.25">
      <c r="A396" t="s">
        <v>993</v>
      </c>
      <c r="B396" t="s">
        <v>5353</v>
      </c>
      <c r="C396" t="s">
        <v>8217</v>
      </c>
      <c r="D396" t="s">
        <v>990</v>
      </c>
      <c r="E396" t="s">
        <v>12419</v>
      </c>
      <c r="F396" t="str">
        <f t="shared" si="9"/>
        <v>AS-IFRS</v>
      </c>
      <c r="G396" t="s">
        <v>8217</v>
      </c>
      <c r="L396" t="s">
        <v>8802</v>
      </c>
      <c r="M396" t="str">
        <f>IF(COUNTIF('16 reserve entries'!M:M,'16 AJE data'!L396)&gt;0,"Y","N")</f>
        <v>N</v>
      </c>
      <c r="O396" t="s">
        <v>6260</v>
      </c>
      <c r="P396" t="s">
        <v>993</v>
      </c>
      <c r="Q396" t="s">
        <v>4271</v>
      </c>
      <c r="R396" t="str">
        <f>IF(COUNTIF('16 reserve entries'!Q:Q,'16 AJE data'!O396)&gt;0,"Y","N")</f>
        <v>Y</v>
      </c>
      <c r="S396" s="149" t="s">
        <v>993</v>
      </c>
      <c r="T396" t="s">
        <v>13132</v>
      </c>
      <c r="U396" t="str">
        <f>IF(COUNTIF('16 reserve bal'!D:D,'16 AJE data'!T396)&gt;0,"Y","N")</f>
        <v>N</v>
      </c>
    </row>
    <row r="397" spans="1:21" x14ac:dyDescent="0.25">
      <c r="A397" t="s">
        <v>993</v>
      </c>
      <c r="B397" t="s">
        <v>5353</v>
      </c>
      <c r="C397" t="s">
        <v>8218</v>
      </c>
      <c r="D397" t="s">
        <v>990</v>
      </c>
      <c r="E397" t="s">
        <v>12419</v>
      </c>
      <c r="F397" t="str">
        <f t="shared" si="9"/>
        <v>AS-IFRS</v>
      </c>
      <c r="G397" t="s">
        <v>8218</v>
      </c>
      <c r="L397" t="s">
        <v>8803</v>
      </c>
      <c r="M397" t="str">
        <f>IF(COUNTIF('16 reserve entries'!M:M,'16 AJE data'!L397)&gt;0,"Y","N")</f>
        <v>N</v>
      </c>
      <c r="O397" t="s">
        <v>13133</v>
      </c>
      <c r="P397" t="s">
        <v>993</v>
      </c>
      <c r="Q397" t="s">
        <v>8221</v>
      </c>
      <c r="R397" t="str">
        <f>IF(COUNTIF('16 reserve entries'!Q:Q,'16 AJE data'!O397)&gt;0,"Y","N")</f>
        <v>N</v>
      </c>
      <c r="S397" s="149" t="s">
        <v>993</v>
      </c>
      <c r="T397" t="s">
        <v>13134</v>
      </c>
      <c r="U397" t="str">
        <f>IF(COUNTIF('16 reserve bal'!D:D,'16 AJE data'!T397)&gt;0,"Y","N")</f>
        <v>N</v>
      </c>
    </row>
    <row r="398" spans="1:21" x14ac:dyDescent="0.25">
      <c r="A398" t="s">
        <v>993</v>
      </c>
      <c r="B398" t="s">
        <v>5353</v>
      </c>
      <c r="C398" t="s">
        <v>8219</v>
      </c>
      <c r="D398" t="s">
        <v>990</v>
      </c>
      <c r="E398" t="s">
        <v>12419</v>
      </c>
      <c r="F398" t="str">
        <f t="shared" si="9"/>
        <v>AS-IFRS</v>
      </c>
      <c r="G398" t="s">
        <v>8219</v>
      </c>
      <c r="L398" t="s">
        <v>8804</v>
      </c>
      <c r="M398" t="str">
        <f>IF(COUNTIF('16 reserve entries'!M:M,'16 AJE data'!L398)&gt;0,"Y","N")</f>
        <v>N</v>
      </c>
      <c r="O398" t="s">
        <v>13135</v>
      </c>
      <c r="P398" t="s">
        <v>993</v>
      </c>
      <c r="Q398" t="s">
        <v>8222</v>
      </c>
      <c r="R398" t="str">
        <f>IF(COUNTIF('16 reserve entries'!Q:Q,'16 AJE data'!O398)&gt;0,"Y","N")</f>
        <v>N</v>
      </c>
      <c r="S398" s="149" t="s">
        <v>993</v>
      </c>
      <c r="T398" t="s">
        <v>13136</v>
      </c>
      <c r="U398" t="str">
        <f>IF(COUNTIF('16 reserve bal'!D:D,'16 AJE data'!T398)&gt;0,"Y","N")</f>
        <v>N</v>
      </c>
    </row>
    <row r="399" spans="1:21" x14ac:dyDescent="0.25">
      <c r="A399" t="s">
        <v>993</v>
      </c>
      <c r="B399" t="s">
        <v>5353</v>
      </c>
      <c r="C399" t="s">
        <v>8220</v>
      </c>
      <c r="D399" t="s">
        <v>990</v>
      </c>
      <c r="E399" t="s">
        <v>12419</v>
      </c>
      <c r="F399" t="str">
        <f t="shared" si="9"/>
        <v>AS-IFRS</v>
      </c>
      <c r="G399" t="s">
        <v>8220</v>
      </c>
      <c r="L399" t="s">
        <v>8805</v>
      </c>
      <c r="M399" t="str">
        <f>IF(COUNTIF('16 reserve entries'!M:M,'16 AJE data'!L399)&gt;0,"Y","N")</f>
        <v>N</v>
      </c>
      <c r="O399" t="s">
        <v>6262</v>
      </c>
      <c r="P399" t="s">
        <v>993</v>
      </c>
      <c r="Q399" t="s">
        <v>4273</v>
      </c>
      <c r="R399" t="str">
        <f>IF(COUNTIF('16 reserve entries'!Q:Q,'16 AJE data'!O399)&gt;0,"Y","N")</f>
        <v>Y</v>
      </c>
      <c r="S399" s="149" t="s">
        <v>993</v>
      </c>
      <c r="T399" t="s">
        <v>13137</v>
      </c>
      <c r="U399" t="str">
        <f>IF(COUNTIF('16 reserve bal'!D:D,'16 AJE data'!T399)&gt;0,"Y","N")</f>
        <v>N</v>
      </c>
    </row>
    <row r="400" spans="1:21" x14ac:dyDescent="0.25">
      <c r="A400" t="s">
        <v>993</v>
      </c>
      <c r="B400" t="s">
        <v>5353</v>
      </c>
      <c r="C400" t="s">
        <v>4271</v>
      </c>
      <c r="D400" t="s">
        <v>990</v>
      </c>
      <c r="E400" t="s">
        <v>12419</v>
      </c>
      <c r="F400" t="str">
        <f t="shared" si="9"/>
        <v>AS-IFRS</v>
      </c>
      <c r="G400" t="s">
        <v>4271</v>
      </c>
      <c r="L400" t="s">
        <v>8806</v>
      </c>
      <c r="M400" t="str">
        <f>IF(COUNTIF('16 reserve entries'!M:M,'16 AJE data'!L400)&gt;0,"Y","N")</f>
        <v>N</v>
      </c>
      <c r="O400" t="s">
        <v>13138</v>
      </c>
      <c r="P400" t="s">
        <v>993</v>
      </c>
      <c r="Q400" t="s">
        <v>8223</v>
      </c>
      <c r="R400" t="str">
        <f>IF(COUNTIF('16 reserve entries'!Q:Q,'16 AJE data'!O400)&gt;0,"Y","N")</f>
        <v>N</v>
      </c>
      <c r="S400" s="149" t="s">
        <v>993</v>
      </c>
      <c r="T400" t="s">
        <v>3567</v>
      </c>
      <c r="U400" t="str">
        <f>IF(COUNTIF('16 reserve bal'!D:D,'16 AJE data'!T400)&gt;0,"Y","N")</f>
        <v>Y</v>
      </c>
    </row>
    <row r="401" spans="1:21" x14ac:dyDescent="0.25">
      <c r="A401" t="s">
        <v>993</v>
      </c>
      <c r="B401" t="s">
        <v>5353</v>
      </c>
      <c r="C401" t="s">
        <v>8221</v>
      </c>
      <c r="D401" t="s">
        <v>990</v>
      </c>
      <c r="E401" t="s">
        <v>12419</v>
      </c>
      <c r="F401" t="str">
        <f t="shared" si="9"/>
        <v>AS-IFRS</v>
      </c>
      <c r="G401" t="s">
        <v>8221</v>
      </c>
      <c r="L401" t="s">
        <v>8807</v>
      </c>
      <c r="M401" t="str">
        <f>IF(COUNTIF('16 reserve entries'!M:M,'16 AJE data'!L401)&gt;0,"Y","N")</f>
        <v>N</v>
      </c>
      <c r="O401" t="s">
        <v>13139</v>
      </c>
      <c r="P401" t="s">
        <v>993</v>
      </c>
      <c r="Q401" t="s">
        <v>8224</v>
      </c>
      <c r="R401" t="str">
        <f>IF(COUNTIF('16 reserve entries'!Q:Q,'16 AJE data'!O401)&gt;0,"Y","N")</f>
        <v>N</v>
      </c>
      <c r="S401" s="149" t="s">
        <v>993</v>
      </c>
      <c r="T401" t="s">
        <v>13140</v>
      </c>
      <c r="U401" t="str">
        <f>IF(COUNTIF('16 reserve bal'!D:D,'16 AJE data'!T401)&gt;0,"Y","N")</f>
        <v>N</v>
      </c>
    </row>
    <row r="402" spans="1:21" x14ac:dyDescent="0.25">
      <c r="A402" t="s">
        <v>993</v>
      </c>
      <c r="B402" t="s">
        <v>5353</v>
      </c>
      <c r="C402" t="s">
        <v>8222</v>
      </c>
      <c r="D402" t="s">
        <v>990</v>
      </c>
      <c r="E402" t="s">
        <v>12419</v>
      </c>
      <c r="F402" t="str">
        <f t="shared" si="9"/>
        <v>AS-IFRS</v>
      </c>
      <c r="G402" t="s">
        <v>8222</v>
      </c>
      <c r="L402" t="s">
        <v>8808</v>
      </c>
      <c r="M402" t="str">
        <f>IF(COUNTIF('16 reserve entries'!M:M,'16 AJE data'!L402)&gt;0,"Y","N")</f>
        <v>N</v>
      </c>
      <c r="O402" t="s">
        <v>13141</v>
      </c>
      <c r="P402" t="s">
        <v>993</v>
      </c>
      <c r="Q402" t="s">
        <v>8225</v>
      </c>
      <c r="R402" t="str">
        <f>IF(COUNTIF('16 reserve entries'!Q:Q,'16 AJE data'!O402)&gt;0,"Y","N")</f>
        <v>N</v>
      </c>
      <c r="S402" s="149" t="s">
        <v>993</v>
      </c>
      <c r="T402" t="s">
        <v>13142</v>
      </c>
      <c r="U402" t="str">
        <f>IF(COUNTIF('16 reserve bal'!D:D,'16 AJE data'!T402)&gt;0,"Y","N")</f>
        <v>N</v>
      </c>
    </row>
    <row r="403" spans="1:21" x14ac:dyDescent="0.25">
      <c r="A403" t="s">
        <v>993</v>
      </c>
      <c r="B403" t="s">
        <v>5353</v>
      </c>
      <c r="C403" t="s">
        <v>4273</v>
      </c>
      <c r="D403" t="s">
        <v>990</v>
      </c>
      <c r="E403" t="s">
        <v>12419</v>
      </c>
      <c r="F403" t="str">
        <f t="shared" si="9"/>
        <v>AS-IFRS</v>
      </c>
      <c r="G403" t="s">
        <v>4273</v>
      </c>
      <c r="L403" t="s">
        <v>8809</v>
      </c>
      <c r="M403" t="str">
        <f>IF(COUNTIF('16 reserve entries'!M:M,'16 AJE data'!L403)&gt;0,"Y","N")</f>
        <v>N</v>
      </c>
      <c r="O403" t="s">
        <v>13143</v>
      </c>
      <c r="P403" t="s">
        <v>993</v>
      </c>
      <c r="Q403" t="s">
        <v>8226</v>
      </c>
      <c r="R403" t="str">
        <f>IF(COUNTIF('16 reserve entries'!Q:Q,'16 AJE data'!O403)&gt;0,"Y","N")</f>
        <v>N</v>
      </c>
      <c r="S403" s="149" t="s">
        <v>993</v>
      </c>
      <c r="T403" t="s">
        <v>3569</v>
      </c>
      <c r="U403" t="str">
        <f>IF(COUNTIF('16 reserve bal'!D:D,'16 AJE data'!T403)&gt;0,"Y","N")</f>
        <v>Y</v>
      </c>
    </row>
    <row r="404" spans="1:21" x14ac:dyDescent="0.25">
      <c r="A404" t="s">
        <v>993</v>
      </c>
      <c r="B404" t="s">
        <v>5353</v>
      </c>
      <c r="C404" t="s">
        <v>8223</v>
      </c>
      <c r="D404" t="s">
        <v>990</v>
      </c>
      <c r="E404" t="s">
        <v>12419</v>
      </c>
      <c r="F404" t="str">
        <f t="shared" si="9"/>
        <v>AS-IFRS</v>
      </c>
      <c r="G404" t="s">
        <v>8223</v>
      </c>
      <c r="L404" t="s">
        <v>8810</v>
      </c>
      <c r="M404" t="str">
        <f>IF(COUNTIF('16 reserve entries'!M:M,'16 AJE data'!L404)&gt;0,"Y","N")</f>
        <v>N</v>
      </c>
      <c r="O404" t="s">
        <v>13144</v>
      </c>
      <c r="P404" t="s">
        <v>993</v>
      </c>
      <c r="Q404" t="s">
        <v>8227</v>
      </c>
      <c r="R404" t="str">
        <f>IF(COUNTIF('16 reserve entries'!Q:Q,'16 AJE data'!O404)&gt;0,"Y","N")</f>
        <v>N</v>
      </c>
      <c r="S404" s="149" t="s">
        <v>993</v>
      </c>
      <c r="T404" t="s">
        <v>13145</v>
      </c>
      <c r="U404" t="str">
        <f>IF(COUNTIF('16 reserve bal'!D:D,'16 AJE data'!T404)&gt;0,"Y","N")</f>
        <v>N</v>
      </c>
    </row>
    <row r="405" spans="1:21" x14ac:dyDescent="0.25">
      <c r="A405" t="s">
        <v>993</v>
      </c>
      <c r="B405" t="s">
        <v>5353</v>
      </c>
      <c r="C405" t="s">
        <v>8224</v>
      </c>
      <c r="D405" t="s">
        <v>990</v>
      </c>
      <c r="E405" t="s">
        <v>12419</v>
      </c>
      <c r="F405" t="str">
        <f t="shared" si="9"/>
        <v>AS-IFRS</v>
      </c>
      <c r="G405" t="s">
        <v>8224</v>
      </c>
      <c r="L405" t="s">
        <v>8811</v>
      </c>
      <c r="M405" t="str">
        <f>IF(COUNTIF('16 reserve entries'!M:M,'16 AJE data'!L405)&gt;0,"Y","N")</f>
        <v>N</v>
      </c>
      <c r="O405" t="s">
        <v>13146</v>
      </c>
      <c r="P405" t="s">
        <v>993</v>
      </c>
      <c r="Q405" t="s">
        <v>8228</v>
      </c>
      <c r="R405" t="str">
        <f>IF(COUNTIF('16 reserve entries'!Q:Q,'16 AJE data'!O405)&gt;0,"Y","N")</f>
        <v>N</v>
      </c>
      <c r="S405" s="149" t="s">
        <v>993</v>
      </c>
      <c r="T405" t="s">
        <v>13147</v>
      </c>
      <c r="U405" t="str">
        <f>IF(COUNTIF('16 reserve bal'!D:D,'16 AJE data'!T405)&gt;0,"Y","N")</f>
        <v>N</v>
      </c>
    </row>
    <row r="406" spans="1:21" x14ac:dyDescent="0.25">
      <c r="A406" t="s">
        <v>993</v>
      </c>
      <c r="B406" t="s">
        <v>5353</v>
      </c>
      <c r="C406" t="s">
        <v>8225</v>
      </c>
      <c r="D406" t="s">
        <v>990</v>
      </c>
      <c r="E406" t="s">
        <v>12419</v>
      </c>
      <c r="F406" t="str">
        <f t="shared" si="9"/>
        <v>AS-IFRS</v>
      </c>
      <c r="G406" t="s">
        <v>8225</v>
      </c>
      <c r="L406" t="s">
        <v>8812</v>
      </c>
      <c r="M406" t="str">
        <f>IF(COUNTIF('16 reserve entries'!M:M,'16 AJE data'!L406)&gt;0,"Y","N")</f>
        <v>N</v>
      </c>
      <c r="O406" t="s">
        <v>13148</v>
      </c>
      <c r="P406" t="s">
        <v>993</v>
      </c>
      <c r="Q406" t="s">
        <v>8229</v>
      </c>
      <c r="R406" t="str">
        <f>IF(COUNTIF('16 reserve entries'!Q:Q,'16 AJE data'!O406)&gt;0,"Y","N")</f>
        <v>N</v>
      </c>
      <c r="S406" s="149" t="s">
        <v>993</v>
      </c>
      <c r="T406" t="s">
        <v>13149</v>
      </c>
      <c r="U406" t="str">
        <f>IF(COUNTIF('16 reserve bal'!D:D,'16 AJE data'!T406)&gt;0,"Y","N")</f>
        <v>N</v>
      </c>
    </row>
    <row r="407" spans="1:21" x14ac:dyDescent="0.25">
      <c r="A407" t="s">
        <v>993</v>
      </c>
      <c r="B407" t="s">
        <v>5353</v>
      </c>
      <c r="C407" t="s">
        <v>8226</v>
      </c>
      <c r="D407" t="s">
        <v>990</v>
      </c>
      <c r="E407" t="s">
        <v>12419</v>
      </c>
      <c r="F407" t="str">
        <f t="shared" si="9"/>
        <v>AS-IFRS</v>
      </c>
      <c r="G407" t="s">
        <v>8226</v>
      </c>
      <c r="L407" t="s">
        <v>8813</v>
      </c>
      <c r="M407" t="str">
        <f>IF(COUNTIF('16 reserve entries'!M:M,'16 AJE data'!L407)&gt;0,"Y","N")</f>
        <v>N</v>
      </c>
      <c r="O407" t="s">
        <v>13150</v>
      </c>
      <c r="P407" t="s">
        <v>993</v>
      </c>
      <c r="Q407" t="s">
        <v>8230</v>
      </c>
      <c r="R407" t="str">
        <f>IF(COUNTIF('16 reserve entries'!Q:Q,'16 AJE data'!O407)&gt;0,"Y","N")</f>
        <v>N</v>
      </c>
      <c r="S407" s="149" t="s">
        <v>993</v>
      </c>
      <c r="T407" t="s">
        <v>13151</v>
      </c>
      <c r="U407" t="str">
        <f>IF(COUNTIF('16 reserve bal'!D:D,'16 AJE data'!T407)&gt;0,"Y","N")</f>
        <v>N</v>
      </c>
    </row>
    <row r="408" spans="1:21" x14ac:dyDescent="0.25">
      <c r="A408" t="s">
        <v>993</v>
      </c>
      <c r="B408" t="s">
        <v>5353</v>
      </c>
      <c r="C408" t="s">
        <v>8227</v>
      </c>
      <c r="D408" t="s">
        <v>990</v>
      </c>
      <c r="E408" t="s">
        <v>12419</v>
      </c>
      <c r="F408" t="str">
        <f t="shared" si="9"/>
        <v>AS-IFRS</v>
      </c>
      <c r="G408" t="s">
        <v>8227</v>
      </c>
      <c r="L408" t="s">
        <v>8814</v>
      </c>
      <c r="M408" t="str">
        <f>IF(COUNTIF('16 reserve entries'!M:M,'16 AJE data'!L408)&gt;0,"Y","N")</f>
        <v>N</v>
      </c>
      <c r="O408" t="s">
        <v>6264</v>
      </c>
      <c r="P408" t="s">
        <v>993</v>
      </c>
      <c r="Q408" t="s">
        <v>5466</v>
      </c>
      <c r="R408" t="str">
        <f>IF(COUNTIF('16 reserve entries'!Q:Q,'16 AJE data'!O408)&gt;0,"Y","N")</f>
        <v>Y</v>
      </c>
      <c r="S408" s="149" t="s">
        <v>993</v>
      </c>
      <c r="T408" t="s">
        <v>13152</v>
      </c>
      <c r="U408" t="str">
        <f>IF(COUNTIF('16 reserve bal'!D:D,'16 AJE data'!T408)&gt;0,"Y","N")</f>
        <v>N</v>
      </c>
    </row>
    <row r="409" spans="1:21" x14ac:dyDescent="0.25">
      <c r="A409" t="s">
        <v>993</v>
      </c>
      <c r="B409" t="s">
        <v>5353</v>
      </c>
      <c r="C409" t="s">
        <v>8228</v>
      </c>
      <c r="D409" t="s">
        <v>990</v>
      </c>
      <c r="E409" t="s">
        <v>12419</v>
      </c>
      <c r="F409" t="str">
        <f t="shared" si="9"/>
        <v>AS-IFRS</v>
      </c>
      <c r="G409" t="s">
        <v>8228</v>
      </c>
      <c r="L409" t="s">
        <v>8815</v>
      </c>
      <c r="M409" t="str">
        <f>IF(COUNTIF('16 reserve entries'!M:M,'16 AJE data'!L409)&gt;0,"Y","N")</f>
        <v>N</v>
      </c>
      <c r="O409" t="s">
        <v>6266</v>
      </c>
      <c r="P409" t="s">
        <v>993</v>
      </c>
      <c r="Q409" t="s">
        <v>5469</v>
      </c>
      <c r="R409" t="str">
        <f>IF(COUNTIF('16 reserve entries'!Q:Q,'16 AJE data'!O409)&gt;0,"Y","N")</f>
        <v>Y</v>
      </c>
      <c r="S409" s="149" t="s">
        <v>993</v>
      </c>
      <c r="T409" t="s">
        <v>13153</v>
      </c>
      <c r="U409" t="str">
        <f>IF(COUNTIF('16 reserve bal'!D:D,'16 AJE data'!T409)&gt;0,"Y","N")</f>
        <v>N</v>
      </c>
    </row>
    <row r="410" spans="1:21" x14ac:dyDescent="0.25">
      <c r="A410" t="s">
        <v>993</v>
      </c>
      <c r="B410" t="s">
        <v>5353</v>
      </c>
      <c r="C410" t="s">
        <v>8229</v>
      </c>
      <c r="D410" t="s">
        <v>990</v>
      </c>
      <c r="E410" t="s">
        <v>12419</v>
      </c>
      <c r="F410" t="str">
        <f t="shared" si="9"/>
        <v>AS-IFRS</v>
      </c>
      <c r="G410" t="s">
        <v>8229</v>
      </c>
      <c r="L410" t="s">
        <v>8816</v>
      </c>
      <c r="M410" t="str">
        <f>IF(COUNTIF('16 reserve entries'!M:M,'16 AJE data'!L410)&gt;0,"Y","N")</f>
        <v>N</v>
      </c>
      <c r="O410" t="s">
        <v>6268</v>
      </c>
      <c r="P410" t="s">
        <v>993</v>
      </c>
      <c r="Q410" t="s">
        <v>5473</v>
      </c>
      <c r="R410" t="str">
        <f>IF(COUNTIF('16 reserve entries'!Q:Q,'16 AJE data'!O410)&gt;0,"Y","N")</f>
        <v>Y</v>
      </c>
      <c r="S410" s="149" t="s">
        <v>993</v>
      </c>
      <c r="T410" t="s">
        <v>13154</v>
      </c>
      <c r="U410" t="str">
        <f>IF(COUNTIF('16 reserve bal'!D:D,'16 AJE data'!T410)&gt;0,"Y","N")</f>
        <v>N</v>
      </c>
    </row>
    <row r="411" spans="1:21" x14ac:dyDescent="0.25">
      <c r="A411" t="s">
        <v>993</v>
      </c>
      <c r="B411" t="s">
        <v>5353</v>
      </c>
      <c r="C411" t="s">
        <v>8230</v>
      </c>
      <c r="D411" t="s">
        <v>990</v>
      </c>
      <c r="E411" t="s">
        <v>12419</v>
      </c>
      <c r="F411" t="str">
        <f t="shared" si="9"/>
        <v>AS-IFRS</v>
      </c>
      <c r="G411" t="s">
        <v>8230</v>
      </c>
      <c r="L411" t="s">
        <v>8817</v>
      </c>
      <c r="M411" t="str">
        <f>IF(COUNTIF('16 reserve entries'!M:M,'16 AJE data'!L411)&gt;0,"Y","N")</f>
        <v>N</v>
      </c>
      <c r="O411" t="s">
        <v>13155</v>
      </c>
      <c r="P411" t="s">
        <v>993</v>
      </c>
      <c r="Q411" t="s">
        <v>8231</v>
      </c>
      <c r="R411" t="str">
        <f>IF(COUNTIF('16 reserve entries'!Q:Q,'16 AJE data'!O411)&gt;0,"Y","N")</f>
        <v>N</v>
      </c>
      <c r="S411" s="149" t="s">
        <v>993</v>
      </c>
      <c r="T411" t="s">
        <v>13156</v>
      </c>
      <c r="U411" t="str">
        <f>IF(COUNTIF('16 reserve bal'!D:D,'16 AJE data'!T411)&gt;0,"Y","N")</f>
        <v>N</v>
      </c>
    </row>
    <row r="412" spans="1:21" x14ac:dyDescent="0.25">
      <c r="A412" t="s">
        <v>993</v>
      </c>
      <c r="B412" t="s">
        <v>5353</v>
      </c>
      <c r="C412" t="s">
        <v>5466</v>
      </c>
      <c r="D412" t="s">
        <v>990</v>
      </c>
      <c r="E412" t="s">
        <v>12419</v>
      </c>
      <c r="F412" t="str">
        <f t="shared" si="9"/>
        <v>AS-IFRS</v>
      </c>
      <c r="G412" t="s">
        <v>5466</v>
      </c>
      <c r="L412" t="s">
        <v>8818</v>
      </c>
      <c r="M412" t="str">
        <f>IF(COUNTIF('16 reserve entries'!M:M,'16 AJE data'!L412)&gt;0,"Y","N")</f>
        <v>N</v>
      </c>
      <c r="O412" t="s">
        <v>6270</v>
      </c>
      <c r="P412" t="s">
        <v>993</v>
      </c>
      <c r="Q412" t="s">
        <v>4275</v>
      </c>
      <c r="R412" t="str">
        <f>IF(COUNTIF('16 reserve entries'!Q:Q,'16 AJE data'!O412)&gt;0,"Y","N")</f>
        <v>Y</v>
      </c>
      <c r="S412" s="149" t="s">
        <v>993</v>
      </c>
      <c r="T412" t="s">
        <v>5078</v>
      </c>
      <c r="U412" t="str">
        <f>IF(COUNTIF('16 reserve bal'!D:D,'16 AJE data'!T412)&gt;0,"Y","N")</f>
        <v>N</v>
      </c>
    </row>
    <row r="413" spans="1:21" x14ac:dyDescent="0.25">
      <c r="A413" t="s">
        <v>993</v>
      </c>
      <c r="B413" t="s">
        <v>5353</v>
      </c>
      <c r="C413" t="s">
        <v>5469</v>
      </c>
      <c r="D413" t="s">
        <v>990</v>
      </c>
      <c r="E413" t="s">
        <v>12419</v>
      </c>
      <c r="F413" t="str">
        <f t="shared" si="9"/>
        <v>AS-IFRS</v>
      </c>
      <c r="G413" t="s">
        <v>5469</v>
      </c>
      <c r="L413" t="s">
        <v>8819</v>
      </c>
      <c r="M413" t="str">
        <f>IF(COUNTIF('16 reserve entries'!M:M,'16 AJE data'!L413)&gt;0,"Y","N")</f>
        <v>N</v>
      </c>
      <c r="O413" t="s">
        <v>6272</v>
      </c>
      <c r="P413" t="s">
        <v>993</v>
      </c>
      <c r="Q413" t="s">
        <v>4277</v>
      </c>
      <c r="R413" t="str">
        <f>IF(COUNTIF('16 reserve entries'!Q:Q,'16 AJE data'!O413)&gt;0,"Y","N")</f>
        <v>Y</v>
      </c>
      <c r="S413" s="149" t="s">
        <v>993</v>
      </c>
      <c r="T413" t="s">
        <v>5075</v>
      </c>
      <c r="U413" t="str">
        <f>IF(COUNTIF('16 reserve bal'!D:D,'16 AJE data'!T413)&gt;0,"Y","N")</f>
        <v>N</v>
      </c>
    </row>
    <row r="414" spans="1:21" x14ac:dyDescent="0.25">
      <c r="A414" t="s">
        <v>993</v>
      </c>
      <c r="B414" t="s">
        <v>5353</v>
      </c>
      <c r="C414" t="s">
        <v>5473</v>
      </c>
      <c r="D414" t="s">
        <v>990</v>
      </c>
      <c r="E414" t="s">
        <v>12419</v>
      </c>
      <c r="F414" t="str">
        <f t="shared" si="9"/>
        <v>AS-IFRS</v>
      </c>
      <c r="G414" t="s">
        <v>5473</v>
      </c>
      <c r="L414" t="s">
        <v>8820</v>
      </c>
      <c r="M414" t="str">
        <f>IF(COUNTIF('16 reserve entries'!M:M,'16 AJE data'!L414)&gt;0,"Y","N")</f>
        <v>N</v>
      </c>
      <c r="O414" t="s">
        <v>6274</v>
      </c>
      <c r="P414" t="s">
        <v>993</v>
      </c>
      <c r="Q414" t="s">
        <v>4279</v>
      </c>
      <c r="R414" t="str">
        <f>IF(COUNTIF('16 reserve entries'!Q:Q,'16 AJE data'!O414)&gt;0,"Y","N")</f>
        <v>Y</v>
      </c>
      <c r="S414" s="149" t="s">
        <v>993</v>
      </c>
      <c r="T414" t="s">
        <v>5076</v>
      </c>
      <c r="U414" t="str">
        <f>IF(COUNTIF('16 reserve bal'!D:D,'16 AJE data'!T414)&gt;0,"Y","N")</f>
        <v>N</v>
      </c>
    </row>
    <row r="415" spans="1:21" x14ac:dyDescent="0.25">
      <c r="A415" t="s">
        <v>993</v>
      </c>
      <c r="B415" t="s">
        <v>5353</v>
      </c>
      <c r="C415" t="s">
        <v>8231</v>
      </c>
      <c r="D415" t="s">
        <v>990</v>
      </c>
      <c r="E415" t="s">
        <v>12419</v>
      </c>
      <c r="F415" t="str">
        <f t="shared" si="9"/>
        <v>AS-IFRS</v>
      </c>
      <c r="G415" t="s">
        <v>8231</v>
      </c>
      <c r="L415" t="s">
        <v>8821</v>
      </c>
      <c r="M415" t="str">
        <f>IF(COUNTIF('16 reserve entries'!M:M,'16 AJE data'!L415)&gt;0,"Y","N")</f>
        <v>N</v>
      </c>
      <c r="O415" t="s">
        <v>6276</v>
      </c>
      <c r="P415" t="s">
        <v>993</v>
      </c>
      <c r="Q415" t="s">
        <v>4281</v>
      </c>
      <c r="R415" t="str">
        <f>IF(COUNTIF('16 reserve entries'!Q:Q,'16 AJE data'!O415)&gt;0,"Y","N")</f>
        <v>Y</v>
      </c>
      <c r="S415" s="149" t="s">
        <v>993</v>
      </c>
      <c r="T415" t="s">
        <v>13157</v>
      </c>
      <c r="U415" t="str">
        <f>IF(COUNTIF('16 reserve bal'!D:D,'16 AJE data'!T415)&gt;0,"Y","N")</f>
        <v>N</v>
      </c>
    </row>
    <row r="416" spans="1:21" x14ac:dyDescent="0.25">
      <c r="A416" t="s">
        <v>993</v>
      </c>
      <c r="B416" t="s">
        <v>5353</v>
      </c>
      <c r="C416" t="s">
        <v>4275</v>
      </c>
      <c r="D416" t="s">
        <v>990</v>
      </c>
      <c r="E416" t="s">
        <v>12419</v>
      </c>
      <c r="F416" t="str">
        <f t="shared" si="9"/>
        <v>AS-IFRS</v>
      </c>
      <c r="G416" t="s">
        <v>4275</v>
      </c>
      <c r="L416" t="s">
        <v>8822</v>
      </c>
      <c r="M416" t="str">
        <f>IF(COUNTIF('16 reserve entries'!M:M,'16 AJE data'!L416)&gt;0,"Y","N")</f>
        <v>N</v>
      </c>
      <c r="O416" t="s">
        <v>6278</v>
      </c>
      <c r="P416" t="s">
        <v>993</v>
      </c>
      <c r="Q416" t="s">
        <v>4283</v>
      </c>
      <c r="R416" t="str">
        <f>IF(COUNTIF('16 reserve entries'!Q:Q,'16 AJE data'!O416)&gt;0,"Y","N")</f>
        <v>Y</v>
      </c>
      <c r="S416" s="149" t="s">
        <v>993</v>
      </c>
      <c r="T416" t="s">
        <v>3572</v>
      </c>
      <c r="U416" t="str">
        <f>IF(COUNTIF('16 reserve bal'!D:D,'16 AJE data'!T416)&gt;0,"Y","N")</f>
        <v>Y</v>
      </c>
    </row>
    <row r="417" spans="1:21" x14ac:dyDescent="0.25">
      <c r="A417" t="s">
        <v>993</v>
      </c>
      <c r="B417" t="s">
        <v>5353</v>
      </c>
      <c r="C417" t="s">
        <v>4277</v>
      </c>
      <c r="D417" t="s">
        <v>990</v>
      </c>
      <c r="E417" t="s">
        <v>12419</v>
      </c>
      <c r="F417" t="str">
        <f t="shared" si="9"/>
        <v>AS-IFRS</v>
      </c>
      <c r="G417" t="s">
        <v>4277</v>
      </c>
      <c r="L417" t="s">
        <v>8823</v>
      </c>
      <c r="M417" t="str">
        <f>IF(COUNTIF('16 reserve entries'!M:M,'16 AJE data'!L417)&gt;0,"Y","N")</f>
        <v>N</v>
      </c>
      <c r="O417" t="s">
        <v>6280</v>
      </c>
      <c r="P417" t="s">
        <v>993</v>
      </c>
      <c r="Q417" t="s">
        <v>4285</v>
      </c>
      <c r="R417" t="str">
        <f>IF(COUNTIF('16 reserve entries'!Q:Q,'16 AJE data'!O417)&gt;0,"Y","N")</f>
        <v>Y</v>
      </c>
      <c r="S417" s="149" t="s">
        <v>993</v>
      </c>
      <c r="T417" t="s">
        <v>3575</v>
      </c>
      <c r="U417" t="str">
        <f>IF(COUNTIF('16 reserve bal'!D:D,'16 AJE data'!T417)&gt;0,"Y","N")</f>
        <v>Y</v>
      </c>
    </row>
    <row r="418" spans="1:21" x14ac:dyDescent="0.25">
      <c r="A418" t="s">
        <v>993</v>
      </c>
      <c r="B418" t="s">
        <v>5353</v>
      </c>
      <c r="C418" t="s">
        <v>4279</v>
      </c>
      <c r="D418" t="s">
        <v>990</v>
      </c>
      <c r="E418" t="s">
        <v>12419</v>
      </c>
      <c r="F418" t="str">
        <f t="shared" si="9"/>
        <v>AS-IFRS</v>
      </c>
      <c r="G418" t="s">
        <v>4279</v>
      </c>
      <c r="L418" t="s">
        <v>8824</v>
      </c>
      <c r="M418" t="str">
        <f>IF(COUNTIF('16 reserve entries'!M:M,'16 AJE data'!L418)&gt;0,"Y","N")</f>
        <v>N</v>
      </c>
      <c r="O418" t="s">
        <v>6282</v>
      </c>
      <c r="P418" t="s">
        <v>993</v>
      </c>
      <c r="Q418" t="s">
        <v>4287</v>
      </c>
      <c r="R418" t="str">
        <f>IF(COUNTIF('16 reserve entries'!Q:Q,'16 AJE data'!O418)&gt;0,"Y","N")</f>
        <v>Y</v>
      </c>
      <c r="S418" s="149" t="s">
        <v>993</v>
      </c>
      <c r="T418" t="s">
        <v>3578</v>
      </c>
      <c r="U418" t="str">
        <f>IF(COUNTIF('16 reserve bal'!D:D,'16 AJE data'!T418)&gt;0,"Y","N")</f>
        <v>Y</v>
      </c>
    </row>
    <row r="419" spans="1:21" x14ac:dyDescent="0.25">
      <c r="A419" t="s">
        <v>993</v>
      </c>
      <c r="B419" t="s">
        <v>5353</v>
      </c>
      <c r="C419" t="s">
        <v>4281</v>
      </c>
      <c r="D419" t="s">
        <v>990</v>
      </c>
      <c r="E419" t="s">
        <v>12419</v>
      </c>
      <c r="F419" t="str">
        <f t="shared" si="9"/>
        <v>AS-IFRS</v>
      </c>
      <c r="G419" t="s">
        <v>4281</v>
      </c>
      <c r="L419" t="s">
        <v>8825</v>
      </c>
      <c r="M419" t="str">
        <f>IF(COUNTIF('16 reserve entries'!M:M,'16 AJE data'!L419)&gt;0,"Y","N")</f>
        <v>N</v>
      </c>
      <c r="O419" t="s">
        <v>13158</v>
      </c>
      <c r="P419" t="s">
        <v>993</v>
      </c>
      <c r="Q419" t="s">
        <v>8232</v>
      </c>
      <c r="R419" t="str">
        <f>IF(COUNTIF('16 reserve entries'!Q:Q,'16 AJE data'!O419)&gt;0,"Y","N")</f>
        <v>N</v>
      </c>
      <c r="S419" s="149" t="s">
        <v>993</v>
      </c>
      <c r="T419" t="s">
        <v>3581</v>
      </c>
      <c r="U419" t="str">
        <f>IF(COUNTIF('16 reserve bal'!D:D,'16 AJE data'!T419)&gt;0,"Y","N")</f>
        <v>Y</v>
      </c>
    </row>
    <row r="420" spans="1:21" x14ac:dyDescent="0.25">
      <c r="A420" t="s">
        <v>993</v>
      </c>
      <c r="B420" t="s">
        <v>5353</v>
      </c>
      <c r="C420" t="s">
        <v>4283</v>
      </c>
      <c r="D420" t="s">
        <v>990</v>
      </c>
      <c r="E420" t="s">
        <v>12419</v>
      </c>
      <c r="F420" t="str">
        <f t="shared" si="9"/>
        <v>AS-IFRS</v>
      </c>
      <c r="G420" t="s">
        <v>4283</v>
      </c>
      <c r="L420" t="s">
        <v>8826</v>
      </c>
      <c r="M420" t="str">
        <f>IF(COUNTIF('16 reserve entries'!M:M,'16 AJE data'!L420)&gt;0,"Y","N")</f>
        <v>N</v>
      </c>
      <c r="O420" t="s">
        <v>13159</v>
      </c>
      <c r="P420" t="s">
        <v>993</v>
      </c>
      <c r="Q420" t="s">
        <v>8233</v>
      </c>
      <c r="R420" t="str">
        <f>IF(COUNTIF('16 reserve entries'!Q:Q,'16 AJE data'!O420)&gt;0,"Y","N")</f>
        <v>N</v>
      </c>
      <c r="S420" s="149" t="s">
        <v>993</v>
      </c>
      <c r="T420" t="s">
        <v>3584</v>
      </c>
      <c r="U420" t="str">
        <f>IF(COUNTIF('16 reserve bal'!D:D,'16 AJE data'!T420)&gt;0,"Y","N")</f>
        <v>Y</v>
      </c>
    </row>
    <row r="421" spans="1:21" x14ac:dyDescent="0.25">
      <c r="A421" t="s">
        <v>993</v>
      </c>
      <c r="B421" t="s">
        <v>5353</v>
      </c>
      <c r="C421" t="s">
        <v>4285</v>
      </c>
      <c r="D421" t="s">
        <v>990</v>
      </c>
      <c r="E421" t="s">
        <v>12419</v>
      </c>
      <c r="F421" t="str">
        <f t="shared" si="9"/>
        <v>AS-IFRS</v>
      </c>
      <c r="G421" t="s">
        <v>4285</v>
      </c>
      <c r="L421" t="s">
        <v>8827</v>
      </c>
      <c r="M421" t="str">
        <f>IF(COUNTIF('16 reserve entries'!M:M,'16 AJE data'!L421)&gt;0,"Y","N")</f>
        <v>N</v>
      </c>
      <c r="O421" t="s">
        <v>13160</v>
      </c>
      <c r="P421" t="s">
        <v>993</v>
      </c>
      <c r="Q421" t="s">
        <v>7601</v>
      </c>
      <c r="R421" t="str">
        <f>IF(COUNTIF('16 reserve entries'!Q:Q,'16 AJE data'!O421)&gt;0,"Y","N")</f>
        <v>N</v>
      </c>
      <c r="S421" s="149" t="s">
        <v>993</v>
      </c>
      <c r="T421" t="s">
        <v>3587</v>
      </c>
      <c r="U421" t="str">
        <f>IF(COUNTIF('16 reserve bal'!D:D,'16 AJE data'!T421)&gt;0,"Y","N")</f>
        <v>Y</v>
      </c>
    </row>
    <row r="422" spans="1:21" x14ac:dyDescent="0.25">
      <c r="A422" t="s">
        <v>993</v>
      </c>
      <c r="B422" t="s">
        <v>5353</v>
      </c>
      <c r="C422" t="s">
        <v>4287</v>
      </c>
      <c r="D422" t="s">
        <v>990</v>
      </c>
      <c r="E422" t="s">
        <v>12419</v>
      </c>
      <c r="F422" t="str">
        <f t="shared" si="9"/>
        <v>AS-IFRS</v>
      </c>
      <c r="G422" t="s">
        <v>4287</v>
      </c>
      <c r="L422" t="s">
        <v>8828</v>
      </c>
      <c r="M422" t="str">
        <f>IF(COUNTIF('16 reserve entries'!M:M,'16 AJE data'!L422)&gt;0,"Y","N")</f>
        <v>N</v>
      </c>
      <c r="O422" t="s">
        <v>6284</v>
      </c>
      <c r="P422" t="s">
        <v>993</v>
      </c>
      <c r="Q422" t="s">
        <v>4289</v>
      </c>
      <c r="R422" t="str">
        <f>IF(COUNTIF('16 reserve entries'!Q:Q,'16 AJE data'!O422)&gt;0,"Y","N")</f>
        <v>Y</v>
      </c>
      <c r="S422" s="149" t="s">
        <v>993</v>
      </c>
      <c r="T422" t="s">
        <v>3590</v>
      </c>
      <c r="U422" t="str">
        <f>IF(COUNTIF('16 reserve bal'!D:D,'16 AJE data'!T422)&gt;0,"Y","N")</f>
        <v>Y</v>
      </c>
    </row>
    <row r="423" spans="1:21" x14ac:dyDescent="0.25">
      <c r="A423" t="s">
        <v>993</v>
      </c>
      <c r="B423" t="s">
        <v>5353</v>
      </c>
      <c r="C423" t="s">
        <v>8232</v>
      </c>
      <c r="D423" t="s">
        <v>990</v>
      </c>
      <c r="E423" t="s">
        <v>12419</v>
      </c>
      <c r="F423" t="str">
        <f t="shared" si="9"/>
        <v>AS-IFRS</v>
      </c>
      <c r="G423" t="s">
        <v>8232</v>
      </c>
      <c r="L423" t="s">
        <v>8829</v>
      </c>
      <c r="M423" t="str">
        <f>IF(COUNTIF('16 reserve entries'!M:M,'16 AJE data'!L423)&gt;0,"Y","N")</f>
        <v>N</v>
      </c>
      <c r="O423" t="s">
        <v>6286</v>
      </c>
      <c r="P423" t="s">
        <v>993</v>
      </c>
      <c r="Q423" t="s">
        <v>4291</v>
      </c>
      <c r="R423" t="str">
        <f>IF(COUNTIF('16 reserve entries'!Q:Q,'16 AJE data'!O423)&gt;0,"Y","N")</f>
        <v>Y</v>
      </c>
      <c r="S423" s="149" t="s">
        <v>993</v>
      </c>
      <c r="T423" t="s">
        <v>13161</v>
      </c>
      <c r="U423" t="str">
        <f>IF(COUNTIF('16 reserve bal'!D:D,'16 AJE data'!T423)&gt;0,"Y","N")</f>
        <v>N</v>
      </c>
    </row>
    <row r="424" spans="1:21" x14ac:dyDescent="0.25">
      <c r="A424" t="s">
        <v>993</v>
      </c>
      <c r="B424" t="s">
        <v>5353</v>
      </c>
      <c r="C424" t="s">
        <v>8233</v>
      </c>
      <c r="D424" t="s">
        <v>990</v>
      </c>
      <c r="E424" t="s">
        <v>12419</v>
      </c>
      <c r="F424" t="str">
        <f t="shared" si="9"/>
        <v>AS-IFRS</v>
      </c>
      <c r="G424" t="s">
        <v>8233</v>
      </c>
      <c r="L424" t="s">
        <v>8830</v>
      </c>
      <c r="M424" t="str">
        <f>IF(COUNTIF('16 reserve entries'!M:M,'16 AJE data'!L424)&gt;0,"Y","N")</f>
        <v>N</v>
      </c>
      <c r="O424" t="s">
        <v>6288</v>
      </c>
      <c r="P424" t="s">
        <v>993</v>
      </c>
      <c r="Q424" t="s">
        <v>4293</v>
      </c>
      <c r="R424" t="str">
        <f>IF(COUNTIF('16 reserve entries'!Q:Q,'16 AJE data'!O424)&gt;0,"Y","N")</f>
        <v>Y</v>
      </c>
      <c r="S424" s="149" t="s">
        <v>993</v>
      </c>
      <c r="T424" t="s">
        <v>13162</v>
      </c>
      <c r="U424" t="str">
        <f>IF(COUNTIF('16 reserve bal'!D:D,'16 AJE data'!T424)&gt;0,"Y","N")</f>
        <v>N</v>
      </c>
    </row>
    <row r="425" spans="1:21" x14ac:dyDescent="0.25">
      <c r="A425" t="s">
        <v>993</v>
      </c>
      <c r="B425" t="s">
        <v>5353</v>
      </c>
      <c r="C425" t="s">
        <v>7601</v>
      </c>
      <c r="D425" t="s">
        <v>990</v>
      </c>
      <c r="E425" t="s">
        <v>12419</v>
      </c>
      <c r="F425" t="str">
        <f t="shared" si="9"/>
        <v>AS-IFRS</v>
      </c>
      <c r="G425" t="s">
        <v>7601</v>
      </c>
      <c r="L425" t="s">
        <v>9101</v>
      </c>
      <c r="M425" t="str">
        <f>IF(COUNTIF('16 reserve entries'!M:M,'16 AJE data'!L425)&gt;0,"Y","N")</f>
        <v>N</v>
      </c>
      <c r="O425" t="s">
        <v>6290</v>
      </c>
      <c r="P425" t="s">
        <v>993</v>
      </c>
      <c r="Q425" t="s">
        <v>4295</v>
      </c>
      <c r="R425" t="str">
        <f>IF(COUNTIF('16 reserve entries'!Q:Q,'16 AJE data'!O425)&gt;0,"Y","N")</f>
        <v>Y</v>
      </c>
      <c r="S425" s="149" t="s">
        <v>993</v>
      </c>
      <c r="T425" t="s">
        <v>13163</v>
      </c>
      <c r="U425" t="str">
        <f>IF(COUNTIF('16 reserve bal'!D:D,'16 AJE data'!T425)&gt;0,"Y","N")</f>
        <v>N</v>
      </c>
    </row>
    <row r="426" spans="1:21" x14ac:dyDescent="0.25">
      <c r="A426" t="s">
        <v>993</v>
      </c>
      <c r="B426" t="s">
        <v>5353</v>
      </c>
      <c r="C426" t="s">
        <v>4289</v>
      </c>
      <c r="D426" t="s">
        <v>990</v>
      </c>
      <c r="E426" t="s">
        <v>12419</v>
      </c>
      <c r="F426" t="str">
        <f t="shared" si="9"/>
        <v>AS-IFRS</v>
      </c>
      <c r="G426" t="s">
        <v>4289</v>
      </c>
      <c r="L426" t="s">
        <v>8831</v>
      </c>
      <c r="M426" t="str">
        <f>IF(COUNTIF('16 reserve entries'!M:M,'16 AJE data'!L426)&gt;0,"Y","N")</f>
        <v>N</v>
      </c>
      <c r="O426" t="s">
        <v>6292</v>
      </c>
      <c r="P426" t="s">
        <v>993</v>
      </c>
      <c r="Q426" t="s">
        <v>4297</v>
      </c>
      <c r="R426" t="str">
        <f>IF(COUNTIF('16 reserve entries'!Q:Q,'16 AJE data'!O426)&gt;0,"Y","N")</f>
        <v>Y</v>
      </c>
      <c r="S426" s="149" t="s">
        <v>993</v>
      </c>
      <c r="T426" t="s">
        <v>3593</v>
      </c>
      <c r="U426" t="str">
        <f>IF(COUNTIF('16 reserve bal'!D:D,'16 AJE data'!T426)&gt;0,"Y","N")</f>
        <v>Y</v>
      </c>
    </row>
    <row r="427" spans="1:21" x14ac:dyDescent="0.25">
      <c r="A427" t="s">
        <v>993</v>
      </c>
      <c r="B427" t="s">
        <v>5353</v>
      </c>
      <c r="C427" t="s">
        <v>4291</v>
      </c>
      <c r="D427" t="s">
        <v>990</v>
      </c>
      <c r="E427" t="s">
        <v>12419</v>
      </c>
      <c r="F427" t="str">
        <f t="shared" si="9"/>
        <v>AS-IFRS</v>
      </c>
      <c r="G427" t="s">
        <v>4291</v>
      </c>
      <c r="L427" t="s">
        <v>8832</v>
      </c>
      <c r="M427" t="str">
        <f>IF(COUNTIF('16 reserve entries'!M:M,'16 AJE data'!L427)&gt;0,"Y","N")</f>
        <v>N</v>
      </c>
      <c r="O427" t="s">
        <v>6294</v>
      </c>
      <c r="P427" t="s">
        <v>993</v>
      </c>
      <c r="Q427" t="s">
        <v>4299</v>
      </c>
      <c r="R427" t="str">
        <f>IF(COUNTIF('16 reserve entries'!Q:Q,'16 AJE data'!O427)&gt;0,"Y","N")</f>
        <v>Y</v>
      </c>
      <c r="S427" s="149" t="s">
        <v>993</v>
      </c>
      <c r="T427" t="s">
        <v>3596</v>
      </c>
      <c r="U427" t="str">
        <f>IF(COUNTIF('16 reserve bal'!D:D,'16 AJE data'!T427)&gt;0,"Y","N")</f>
        <v>Y</v>
      </c>
    </row>
    <row r="428" spans="1:21" x14ac:dyDescent="0.25">
      <c r="A428" t="s">
        <v>993</v>
      </c>
      <c r="B428" t="s">
        <v>5353</v>
      </c>
      <c r="C428" t="s">
        <v>4293</v>
      </c>
      <c r="D428" t="s">
        <v>990</v>
      </c>
      <c r="E428" t="s">
        <v>12419</v>
      </c>
      <c r="F428" t="str">
        <f t="shared" si="9"/>
        <v>AS-IFRS</v>
      </c>
      <c r="G428" t="s">
        <v>4293</v>
      </c>
      <c r="L428" t="s">
        <v>8833</v>
      </c>
      <c r="M428" t="str">
        <f>IF(COUNTIF('16 reserve entries'!M:M,'16 AJE data'!L428)&gt;0,"Y","N")</f>
        <v>N</v>
      </c>
      <c r="O428" t="s">
        <v>6296</v>
      </c>
      <c r="P428" t="s">
        <v>993</v>
      </c>
      <c r="Q428" t="s">
        <v>4301</v>
      </c>
      <c r="R428" t="str">
        <f>IF(COUNTIF('16 reserve entries'!Q:Q,'16 AJE data'!O428)&gt;0,"Y","N")</f>
        <v>Y</v>
      </c>
      <c r="S428" s="149" t="s">
        <v>993</v>
      </c>
      <c r="T428" t="s">
        <v>3599</v>
      </c>
      <c r="U428" t="str">
        <f>IF(COUNTIF('16 reserve bal'!D:D,'16 AJE data'!T428)&gt;0,"Y","N")</f>
        <v>Y</v>
      </c>
    </row>
    <row r="429" spans="1:21" x14ac:dyDescent="0.25">
      <c r="A429" t="s">
        <v>993</v>
      </c>
      <c r="B429" t="s">
        <v>5353</v>
      </c>
      <c r="C429" t="s">
        <v>4295</v>
      </c>
      <c r="D429" t="s">
        <v>990</v>
      </c>
      <c r="E429" t="s">
        <v>12419</v>
      </c>
      <c r="F429" t="str">
        <f t="shared" si="9"/>
        <v>AS-IFRS</v>
      </c>
      <c r="G429" t="s">
        <v>4295</v>
      </c>
      <c r="L429" t="s">
        <v>8834</v>
      </c>
      <c r="M429" t="str">
        <f>IF(COUNTIF('16 reserve entries'!M:M,'16 AJE data'!L429)&gt;0,"Y","N")</f>
        <v>N</v>
      </c>
      <c r="O429" t="s">
        <v>6298</v>
      </c>
      <c r="P429" t="s">
        <v>993</v>
      </c>
      <c r="Q429" t="s">
        <v>4303</v>
      </c>
      <c r="R429" t="str">
        <f>IF(COUNTIF('16 reserve entries'!Q:Q,'16 AJE data'!O429)&gt;0,"Y","N")</f>
        <v>Y</v>
      </c>
      <c r="S429" s="149" t="s">
        <v>993</v>
      </c>
      <c r="T429" t="s">
        <v>3601</v>
      </c>
      <c r="U429" t="str">
        <f>IF(COUNTIF('16 reserve bal'!D:D,'16 AJE data'!T429)&gt;0,"Y","N")</f>
        <v>Y</v>
      </c>
    </row>
    <row r="430" spans="1:21" x14ac:dyDescent="0.25">
      <c r="A430" t="s">
        <v>993</v>
      </c>
      <c r="B430" t="s">
        <v>5353</v>
      </c>
      <c r="C430" t="s">
        <v>4297</v>
      </c>
      <c r="D430" t="s">
        <v>990</v>
      </c>
      <c r="E430" t="s">
        <v>12419</v>
      </c>
      <c r="F430" t="str">
        <f t="shared" si="9"/>
        <v>AS-IFRS</v>
      </c>
      <c r="G430" t="s">
        <v>4297</v>
      </c>
      <c r="L430" t="s">
        <v>8835</v>
      </c>
      <c r="M430" t="str">
        <f>IF(COUNTIF('16 reserve entries'!M:M,'16 AJE data'!L430)&gt;0,"Y","N")</f>
        <v>N</v>
      </c>
      <c r="O430" t="s">
        <v>6300</v>
      </c>
      <c r="P430" t="s">
        <v>993</v>
      </c>
      <c r="Q430" t="s">
        <v>4305</v>
      </c>
      <c r="R430" t="str">
        <f>IF(COUNTIF('16 reserve entries'!Q:Q,'16 AJE data'!O430)&gt;0,"Y","N")</f>
        <v>Y</v>
      </c>
      <c r="S430" s="149" t="s">
        <v>993</v>
      </c>
      <c r="T430" t="s">
        <v>3604</v>
      </c>
      <c r="U430" t="str">
        <f>IF(COUNTIF('16 reserve bal'!D:D,'16 AJE data'!T430)&gt;0,"Y","N")</f>
        <v>Y</v>
      </c>
    </row>
    <row r="431" spans="1:21" x14ac:dyDescent="0.25">
      <c r="A431" t="s">
        <v>993</v>
      </c>
      <c r="B431" t="s">
        <v>5353</v>
      </c>
      <c r="C431" t="s">
        <v>4299</v>
      </c>
      <c r="D431" t="s">
        <v>990</v>
      </c>
      <c r="E431" t="s">
        <v>12419</v>
      </c>
      <c r="F431" t="str">
        <f t="shared" si="9"/>
        <v>AS-IFRS</v>
      </c>
      <c r="G431" t="s">
        <v>4299</v>
      </c>
      <c r="L431" t="s">
        <v>8836</v>
      </c>
      <c r="M431" t="str">
        <f>IF(COUNTIF('16 reserve entries'!M:M,'16 AJE data'!L431)&gt;0,"Y","N")</f>
        <v>N</v>
      </c>
      <c r="O431" t="s">
        <v>6302</v>
      </c>
      <c r="P431" t="s">
        <v>993</v>
      </c>
      <c r="Q431" t="s">
        <v>4307</v>
      </c>
      <c r="R431" t="str">
        <f>IF(COUNTIF('16 reserve entries'!Q:Q,'16 AJE data'!O431)&gt;0,"Y","N")</f>
        <v>Y</v>
      </c>
      <c r="S431" s="149" t="s">
        <v>993</v>
      </c>
      <c r="T431" t="s">
        <v>3606</v>
      </c>
      <c r="U431" t="str">
        <f>IF(COUNTIF('16 reserve bal'!D:D,'16 AJE data'!T431)&gt;0,"Y","N")</f>
        <v>Y</v>
      </c>
    </row>
    <row r="432" spans="1:21" x14ac:dyDescent="0.25">
      <c r="A432" t="s">
        <v>993</v>
      </c>
      <c r="B432" t="s">
        <v>5353</v>
      </c>
      <c r="C432" t="s">
        <v>4301</v>
      </c>
      <c r="D432" t="s">
        <v>990</v>
      </c>
      <c r="E432" t="s">
        <v>12419</v>
      </c>
      <c r="F432" t="str">
        <f t="shared" si="9"/>
        <v>AS-IFRS</v>
      </c>
      <c r="G432" t="s">
        <v>4301</v>
      </c>
      <c r="L432" t="s">
        <v>8837</v>
      </c>
      <c r="M432" t="str">
        <f>IF(COUNTIF('16 reserve entries'!M:M,'16 AJE data'!L432)&gt;0,"Y","N")</f>
        <v>N</v>
      </c>
      <c r="O432" t="s">
        <v>6304</v>
      </c>
      <c r="P432" t="s">
        <v>993</v>
      </c>
      <c r="Q432" t="s">
        <v>4309</v>
      </c>
      <c r="R432" t="str">
        <f>IF(COUNTIF('16 reserve entries'!Q:Q,'16 AJE data'!O432)&gt;0,"Y","N")</f>
        <v>Y</v>
      </c>
      <c r="S432" s="149" t="s">
        <v>993</v>
      </c>
      <c r="T432" t="s">
        <v>3609</v>
      </c>
      <c r="U432" t="str">
        <f>IF(COUNTIF('16 reserve bal'!D:D,'16 AJE data'!T432)&gt;0,"Y","N")</f>
        <v>Y</v>
      </c>
    </row>
    <row r="433" spans="1:21" x14ac:dyDescent="0.25">
      <c r="A433" t="s">
        <v>993</v>
      </c>
      <c r="B433" t="s">
        <v>5353</v>
      </c>
      <c r="C433" t="s">
        <v>4303</v>
      </c>
      <c r="D433" t="s">
        <v>990</v>
      </c>
      <c r="E433" t="s">
        <v>12419</v>
      </c>
      <c r="F433" t="str">
        <f t="shared" si="9"/>
        <v>AS-IFRS</v>
      </c>
      <c r="G433" t="s">
        <v>4303</v>
      </c>
      <c r="L433" t="s">
        <v>8838</v>
      </c>
      <c r="M433" t="str">
        <f>IF(COUNTIF('16 reserve entries'!M:M,'16 AJE data'!L433)&gt;0,"Y","N")</f>
        <v>N</v>
      </c>
      <c r="O433" t="s">
        <v>13164</v>
      </c>
      <c r="P433" t="s">
        <v>993</v>
      </c>
      <c r="Q433" t="s">
        <v>8234</v>
      </c>
      <c r="R433" t="str">
        <f>IF(COUNTIF('16 reserve entries'!Q:Q,'16 AJE data'!O433)&gt;0,"Y","N")</f>
        <v>N</v>
      </c>
      <c r="S433" s="149" t="s">
        <v>993</v>
      </c>
      <c r="T433" t="s">
        <v>3612</v>
      </c>
      <c r="U433" t="str">
        <f>IF(COUNTIF('16 reserve bal'!D:D,'16 AJE data'!T433)&gt;0,"Y","N")</f>
        <v>Y</v>
      </c>
    </row>
    <row r="434" spans="1:21" x14ac:dyDescent="0.25">
      <c r="A434" t="s">
        <v>993</v>
      </c>
      <c r="B434" t="s">
        <v>5353</v>
      </c>
      <c r="C434" t="s">
        <v>4305</v>
      </c>
      <c r="D434" t="s">
        <v>990</v>
      </c>
      <c r="E434" t="s">
        <v>12419</v>
      </c>
      <c r="F434" t="str">
        <f t="shared" si="9"/>
        <v>AS-IFRS</v>
      </c>
      <c r="G434" t="s">
        <v>4305</v>
      </c>
      <c r="L434" t="s">
        <v>8839</v>
      </c>
      <c r="M434" t="str">
        <f>IF(COUNTIF('16 reserve entries'!M:M,'16 AJE data'!L434)&gt;0,"Y","N")</f>
        <v>N</v>
      </c>
      <c r="O434" t="s">
        <v>13165</v>
      </c>
      <c r="P434" t="s">
        <v>993</v>
      </c>
      <c r="Q434" t="s">
        <v>8235</v>
      </c>
      <c r="R434" t="str">
        <f>IF(COUNTIF('16 reserve entries'!Q:Q,'16 AJE data'!O434)&gt;0,"Y","N")</f>
        <v>N</v>
      </c>
      <c r="S434" s="149" t="s">
        <v>993</v>
      </c>
      <c r="T434" t="s">
        <v>3615</v>
      </c>
      <c r="U434" t="str">
        <f>IF(COUNTIF('16 reserve bal'!D:D,'16 AJE data'!T434)&gt;0,"Y","N")</f>
        <v>Y</v>
      </c>
    </row>
    <row r="435" spans="1:21" x14ac:dyDescent="0.25">
      <c r="A435" t="s">
        <v>993</v>
      </c>
      <c r="B435" t="s">
        <v>5353</v>
      </c>
      <c r="C435" t="s">
        <v>4307</v>
      </c>
      <c r="D435" t="s">
        <v>990</v>
      </c>
      <c r="E435" t="s">
        <v>12419</v>
      </c>
      <c r="F435" t="str">
        <f t="shared" si="9"/>
        <v>AS-IFRS</v>
      </c>
      <c r="G435" t="s">
        <v>4307</v>
      </c>
      <c r="L435" t="s">
        <v>8840</v>
      </c>
      <c r="M435" t="str">
        <f>IF(COUNTIF('16 reserve entries'!M:M,'16 AJE data'!L435)&gt;0,"Y","N")</f>
        <v>N</v>
      </c>
      <c r="O435" t="s">
        <v>13166</v>
      </c>
      <c r="P435" t="s">
        <v>993</v>
      </c>
      <c r="Q435" t="s">
        <v>8236</v>
      </c>
      <c r="R435" t="str">
        <f>IF(COUNTIF('16 reserve entries'!Q:Q,'16 AJE data'!O435)&gt;0,"Y","N")</f>
        <v>N</v>
      </c>
      <c r="S435" s="149" t="s">
        <v>993</v>
      </c>
      <c r="T435" t="s">
        <v>3618</v>
      </c>
      <c r="U435" t="str">
        <f>IF(COUNTIF('16 reserve bal'!D:D,'16 AJE data'!T435)&gt;0,"Y","N")</f>
        <v>Y</v>
      </c>
    </row>
    <row r="436" spans="1:21" x14ac:dyDescent="0.25">
      <c r="A436" t="s">
        <v>993</v>
      </c>
      <c r="B436" t="s">
        <v>5353</v>
      </c>
      <c r="C436" t="s">
        <v>4309</v>
      </c>
      <c r="D436" t="s">
        <v>990</v>
      </c>
      <c r="E436" t="s">
        <v>12419</v>
      </c>
      <c r="F436" t="str">
        <f t="shared" si="9"/>
        <v>AS-IFRS</v>
      </c>
      <c r="G436" t="s">
        <v>4309</v>
      </c>
      <c r="L436" t="s">
        <v>8841</v>
      </c>
      <c r="M436" t="str">
        <f>IF(COUNTIF('16 reserve entries'!M:M,'16 AJE data'!L436)&gt;0,"Y","N")</f>
        <v>N</v>
      </c>
      <c r="O436" t="s">
        <v>13167</v>
      </c>
      <c r="P436" t="s">
        <v>993</v>
      </c>
      <c r="Q436" t="s">
        <v>8237</v>
      </c>
      <c r="R436" t="str">
        <f>IF(COUNTIF('16 reserve entries'!Q:Q,'16 AJE data'!O436)&gt;0,"Y","N")</f>
        <v>N</v>
      </c>
      <c r="S436" s="149" t="s">
        <v>993</v>
      </c>
      <c r="T436" t="s">
        <v>3621</v>
      </c>
      <c r="U436" t="str">
        <f>IF(COUNTIF('16 reserve bal'!D:D,'16 AJE data'!T436)&gt;0,"Y","N")</f>
        <v>Y</v>
      </c>
    </row>
    <row r="437" spans="1:21" x14ac:dyDescent="0.25">
      <c r="A437" t="s">
        <v>993</v>
      </c>
      <c r="B437" t="s">
        <v>5353</v>
      </c>
      <c r="C437" t="s">
        <v>8234</v>
      </c>
      <c r="D437" t="s">
        <v>990</v>
      </c>
      <c r="E437" t="s">
        <v>12419</v>
      </c>
      <c r="F437" t="str">
        <f t="shared" si="9"/>
        <v>AS-IFRS</v>
      </c>
      <c r="G437" t="s">
        <v>8234</v>
      </c>
      <c r="L437" t="s">
        <v>8842</v>
      </c>
      <c r="M437" t="str">
        <f>IF(COUNTIF('16 reserve entries'!M:M,'16 AJE data'!L437)&gt;0,"Y","N")</f>
        <v>N</v>
      </c>
      <c r="O437" t="s">
        <v>13168</v>
      </c>
      <c r="P437" t="s">
        <v>993</v>
      </c>
      <c r="Q437" t="s">
        <v>8238</v>
      </c>
      <c r="R437" t="str">
        <f>IF(COUNTIF('16 reserve entries'!Q:Q,'16 AJE data'!O437)&gt;0,"Y","N")</f>
        <v>N</v>
      </c>
      <c r="S437" s="149" t="s">
        <v>993</v>
      </c>
      <c r="T437" t="s">
        <v>13169</v>
      </c>
      <c r="U437" t="str">
        <f>IF(COUNTIF('16 reserve bal'!D:D,'16 AJE data'!T437)&gt;0,"Y","N")</f>
        <v>N</v>
      </c>
    </row>
    <row r="438" spans="1:21" x14ac:dyDescent="0.25">
      <c r="A438" t="s">
        <v>993</v>
      </c>
      <c r="B438" t="s">
        <v>5353</v>
      </c>
      <c r="C438" t="s">
        <v>8235</v>
      </c>
      <c r="D438" t="s">
        <v>990</v>
      </c>
      <c r="E438" t="s">
        <v>12419</v>
      </c>
      <c r="F438" t="str">
        <f t="shared" si="9"/>
        <v>AS-IFRS</v>
      </c>
      <c r="G438" t="s">
        <v>8235</v>
      </c>
      <c r="L438" t="s">
        <v>8843</v>
      </c>
      <c r="M438" t="str">
        <f>IF(COUNTIF('16 reserve entries'!M:M,'16 AJE data'!L438)&gt;0,"Y","N")</f>
        <v>N</v>
      </c>
      <c r="O438" t="s">
        <v>6306</v>
      </c>
      <c r="P438" t="s">
        <v>993</v>
      </c>
      <c r="Q438" t="s">
        <v>4312</v>
      </c>
      <c r="R438" t="str">
        <f>IF(COUNTIF('16 reserve entries'!Q:Q,'16 AJE data'!O438)&gt;0,"Y","N")</f>
        <v>Y</v>
      </c>
      <c r="S438" s="149" t="s">
        <v>993</v>
      </c>
      <c r="T438" t="s">
        <v>13170</v>
      </c>
      <c r="U438" t="str">
        <f>IF(COUNTIF('16 reserve bal'!D:D,'16 AJE data'!T438)&gt;0,"Y","N")</f>
        <v>N</v>
      </c>
    </row>
    <row r="439" spans="1:21" x14ac:dyDescent="0.25">
      <c r="A439" t="s">
        <v>993</v>
      </c>
      <c r="B439" t="s">
        <v>5353</v>
      </c>
      <c r="C439" t="s">
        <v>8236</v>
      </c>
      <c r="D439" t="s">
        <v>990</v>
      </c>
      <c r="E439" t="s">
        <v>12419</v>
      </c>
      <c r="F439" t="str">
        <f t="shared" si="9"/>
        <v>AS-IFRS</v>
      </c>
      <c r="G439" t="s">
        <v>8236</v>
      </c>
      <c r="L439" t="s">
        <v>8844</v>
      </c>
      <c r="M439" t="str">
        <f>IF(COUNTIF('16 reserve entries'!M:M,'16 AJE data'!L439)&gt;0,"Y","N")</f>
        <v>N</v>
      </c>
      <c r="O439" t="s">
        <v>6308</v>
      </c>
      <c r="P439" t="s">
        <v>993</v>
      </c>
      <c r="Q439" t="s">
        <v>4315</v>
      </c>
      <c r="R439" t="str">
        <f>IF(COUNTIF('16 reserve entries'!Q:Q,'16 AJE data'!O439)&gt;0,"Y","N")</f>
        <v>Y</v>
      </c>
      <c r="S439" s="149" t="s">
        <v>993</v>
      </c>
      <c r="T439" t="s">
        <v>13171</v>
      </c>
      <c r="U439" t="str">
        <f>IF(COUNTIF('16 reserve bal'!D:D,'16 AJE data'!T439)&gt;0,"Y","N")</f>
        <v>N</v>
      </c>
    </row>
    <row r="440" spans="1:21" x14ac:dyDescent="0.25">
      <c r="A440" t="s">
        <v>993</v>
      </c>
      <c r="B440" t="s">
        <v>5353</v>
      </c>
      <c r="C440" t="s">
        <v>8237</v>
      </c>
      <c r="D440" t="s">
        <v>990</v>
      </c>
      <c r="E440" t="s">
        <v>12419</v>
      </c>
      <c r="F440" t="str">
        <f t="shared" si="9"/>
        <v>AS-IFRS</v>
      </c>
      <c r="G440" t="s">
        <v>8237</v>
      </c>
      <c r="L440" t="s">
        <v>8845</v>
      </c>
      <c r="M440" t="str">
        <f>IF(COUNTIF('16 reserve entries'!M:M,'16 AJE data'!L440)&gt;0,"Y","N")</f>
        <v>N</v>
      </c>
      <c r="O440" t="s">
        <v>6310</v>
      </c>
      <c r="P440" t="s">
        <v>993</v>
      </c>
      <c r="Q440" t="s">
        <v>4318</v>
      </c>
      <c r="R440" t="str">
        <f>IF(COUNTIF('16 reserve entries'!Q:Q,'16 AJE data'!O440)&gt;0,"Y","N")</f>
        <v>Y</v>
      </c>
      <c r="S440" s="149" t="s">
        <v>993</v>
      </c>
      <c r="T440" t="s">
        <v>13172</v>
      </c>
      <c r="U440" t="str">
        <f>IF(COUNTIF('16 reserve bal'!D:D,'16 AJE data'!T440)&gt;0,"Y","N")</f>
        <v>N</v>
      </c>
    </row>
    <row r="441" spans="1:21" x14ac:dyDescent="0.25">
      <c r="A441" t="s">
        <v>993</v>
      </c>
      <c r="B441" t="s">
        <v>5353</v>
      </c>
      <c r="C441" t="s">
        <v>8238</v>
      </c>
      <c r="D441" t="s">
        <v>990</v>
      </c>
      <c r="E441" t="s">
        <v>12419</v>
      </c>
      <c r="F441" t="str">
        <f t="shared" si="9"/>
        <v>AS-IFRS</v>
      </c>
      <c r="G441" t="s">
        <v>8238</v>
      </c>
      <c r="L441" t="s">
        <v>8846</v>
      </c>
      <c r="M441" t="str">
        <f>IF(COUNTIF('16 reserve entries'!M:M,'16 AJE data'!L441)&gt;0,"Y","N")</f>
        <v>N</v>
      </c>
      <c r="O441" t="s">
        <v>6312</v>
      </c>
      <c r="P441" t="s">
        <v>993</v>
      </c>
      <c r="Q441" t="s">
        <v>4321</v>
      </c>
      <c r="R441" t="str">
        <f>IF(COUNTIF('16 reserve entries'!Q:Q,'16 AJE data'!O441)&gt;0,"Y","N")</f>
        <v>Y</v>
      </c>
      <c r="S441" s="149" t="s">
        <v>993</v>
      </c>
      <c r="T441" t="s">
        <v>13173</v>
      </c>
      <c r="U441" t="str">
        <f>IF(COUNTIF('16 reserve bal'!D:D,'16 AJE data'!T441)&gt;0,"Y","N")</f>
        <v>N</v>
      </c>
    </row>
    <row r="442" spans="1:21" x14ac:dyDescent="0.25">
      <c r="A442" t="s">
        <v>993</v>
      </c>
      <c r="B442" t="s">
        <v>5353</v>
      </c>
      <c r="C442" t="s">
        <v>4312</v>
      </c>
      <c r="D442" t="s">
        <v>990</v>
      </c>
      <c r="E442" t="s">
        <v>12419</v>
      </c>
      <c r="F442" t="str">
        <f t="shared" si="9"/>
        <v>AS-IFRS</v>
      </c>
      <c r="G442" t="s">
        <v>4312</v>
      </c>
      <c r="L442" t="s">
        <v>8847</v>
      </c>
      <c r="M442" t="str">
        <f>IF(COUNTIF('16 reserve entries'!M:M,'16 AJE data'!L442)&gt;0,"Y","N")</f>
        <v>N</v>
      </c>
      <c r="O442" t="s">
        <v>6314</v>
      </c>
      <c r="P442" t="s">
        <v>993</v>
      </c>
      <c r="Q442" t="s">
        <v>4324</v>
      </c>
      <c r="R442" t="str">
        <f>IF(COUNTIF('16 reserve entries'!Q:Q,'16 AJE data'!O442)&gt;0,"Y","N")</f>
        <v>Y</v>
      </c>
      <c r="S442" s="149" t="s">
        <v>993</v>
      </c>
      <c r="T442" t="s">
        <v>3624</v>
      </c>
      <c r="U442" t="str">
        <f>IF(COUNTIF('16 reserve bal'!D:D,'16 AJE data'!T442)&gt;0,"Y","N")</f>
        <v>Y</v>
      </c>
    </row>
    <row r="443" spans="1:21" x14ac:dyDescent="0.25">
      <c r="A443" t="s">
        <v>993</v>
      </c>
      <c r="B443" t="s">
        <v>5353</v>
      </c>
      <c r="C443" t="s">
        <v>4315</v>
      </c>
      <c r="D443" t="s">
        <v>990</v>
      </c>
      <c r="E443" t="s">
        <v>12419</v>
      </c>
      <c r="F443" t="str">
        <f t="shared" si="9"/>
        <v>AS-IFRS</v>
      </c>
      <c r="G443" t="s">
        <v>4315</v>
      </c>
      <c r="L443" t="s">
        <v>8848</v>
      </c>
      <c r="M443" t="str">
        <f>IF(COUNTIF('16 reserve entries'!M:M,'16 AJE data'!L443)&gt;0,"Y","N")</f>
        <v>N</v>
      </c>
      <c r="O443" t="s">
        <v>6316</v>
      </c>
      <c r="P443" t="s">
        <v>993</v>
      </c>
      <c r="Q443" t="s">
        <v>4326</v>
      </c>
      <c r="R443" t="str">
        <f>IF(COUNTIF('16 reserve entries'!Q:Q,'16 AJE data'!O443)&gt;0,"Y","N")</f>
        <v>Y</v>
      </c>
      <c r="S443" s="149" t="s">
        <v>993</v>
      </c>
      <c r="T443" t="s">
        <v>3627</v>
      </c>
      <c r="U443" t="str">
        <f>IF(COUNTIF('16 reserve bal'!D:D,'16 AJE data'!T443)&gt;0,"Y","N")</f>
        <v>Y</v>
      </c>
    </row>
    <row r="444" spans="1:21" x14ac:dyDescent="0.25">
      <c r="A444" t="s">
        <v>993</v>
      </c>
      <c r="B444" t="s">
        <v>5353</v>
      </c>
      <c r="C444" t="s">
        <v>4318</v>
      </c>
      <c r="D444" t="s">
        <v>990</v>
      </c>
      <c r="E444" t="s">
        <v>12419</v>
      </c>
      <c r="F444" t="str">
        <f t="shared" si="9"/>
        <v>AS-IFRS</v>
      </c>
      <c r="G444" t="s">
        <v>4318</v>
      </c>
      <c r="L444" t="s">
        <v>8849</v>
      </c>
      <c r="M444" t="str">
        <f>IF(COUNTIF('16 reserve entries'!M:M,'16 AJE data'!L444)&gt;0,"Y","N")</f>
        <v>N</v>
      </c>
      <c r="O444" t="s">
        <v>6318</v>
      </c>
      <c r="P444" t="s">
        <v>993</v>
      </c>
      <c r="Q444" t="s">
        <v>4328</v>
      </c>
      <c r="R444" t="str">
        <f>IF(COUNTIF('16 reserve entries'!Q:Q,'16 AJE data'!O444)&gt;0,"Y","N")</f>
        <v>Y</v>
      </c>
      <c r="S444" s="149" t="s">
        <v>993</v>
      </c>
      <c r="T444" t="s">
        <v>3630</v>
      </c>
      <c r="U444" t="str">
        <f>IF(COUNTIF('16 reserve bal'!D:D,'16 AJE data'!T444)&gt;0,"Y","N")</f>
        <v>Y</v>
      </c>
    </row>
    <row r="445" spans="1:21" x14ac:dyDescent="0.25">
      <c r="A445" t="s">
        <v>993</v>
      </c>
      <c r="B445" t="s">
        <v>5353</v>
      </c>
      <c r="C445" t="s">
        <v>4321</v>
      </c>
      <c r="D445" t="s">
        <v>990</v>
      </c>
      <c r="E445" t="s">
        <v>12419</v>
      </c>
      <c r="F445" t="str">
        <f t="shared" si="9"/>
        <v>AS-IFRS</v>
      </c>
      <c r="G445" t="s">
        <v>4321</v>
      </c>
      <c r="L445" t="s">
        <v>8850</v>
      </c>
      <c r="M445" t="str">
        <f>IF(COUNTIF('16 reserve entries'!M:M,'16 AJE data'!L445)&gt;0,"Y","N")</f>
        <v>N</v>
      </c>
      <c r="O445" t="s">
        <v>13174</v>
      </c>
      <c r="P445" t="s">
        <v>993</v>
      </c>
      <c r="Q445" t="s">
        <v>8239</v>
      </c>
      <c r="R445" t="str">
        <f>IF(COUNTIF('16 reserve entries'!Q:Q,'16 AJE data'!O445)&gt;0,"Y","N")</f>
        <v>N</v>
      </c>
      <c r="S445" s="149" t="s">
        <v>993</v>
      </c>
      <c r="T445" t="s">
        <v>3633</v>
      </c>
      <c r="U445" t="str">
        <f>IF(COUNTIF('16 reserve bal'!D:D,'16 AJE data'!T445)&gt;0,"Y","N")</f>
        <v>Y</v>
      </c>
    </row>
    <row r="446" spans="1:21" x14ac:dyDescent="0.25">
      <c r="A446" t="s">
        <v>993</v>
      </c>
      <c r="B446" t="s">
        <v>5353</v>
      </c>
      <c r="C446" t="s">
        <v>4324</v>
      </c>
      <c r="D446" t="s">
        <v>990</v>
      </c>
      <c r="E446" t="s">
        <v>12419</v>
      </c>
      <c r="F446" t="str">
        <f t="shared" si="9"/>
        <v>AS-IFRS</v>
      </c>
      <c r="G446" t="s">
        <v>4324</v>
      </c>
      <c r="L446" t="s">
        <v>8851</v>
      </c>
      <c r="M446" t="str">
        <f>IF(COUNTIF('16 reserve entries'!M:M,'16 AJE data'!L446)&gt;0,"Y","N")</f>
        <v>N</v>
      </c>
      <c r="O446" t="s">
        <v>6320</v>
      </c>
      <c r="P446" t="s">
        <v>993</v>
      </c>
      <c r="Q446" t="s">
        <v>4330</v>
      </c>
      <c r="R446" t="str">
        <f>IF(COUNTIF('16 reserve entries'!Q:Q,'16 AJE data'!O446)&gt;0,"Y","N")</f>
        <v>Y</v>
      </c>
      <c r="S446" s="149" t="s">
        <v>993</v>
      </c>
      <c r="T446" t="s">
        <v>3636</v>
      </c>
      <c r="U446" t="str">
        <f>IF(COUNTIF('16 reserve bal'!D:D,'16 AJE data'!T446)&gt;0,"Y","N")</f>
        <v>Y</v>
      </c>
    </row>
    <row r="447" spans="1:21" x14ac:dyDescent="0.25">
      <c r="A447" t="s">
        <v>993</v>
      </c>
      <c r="B447" t="s">
        <v>5353</v>
      </c>
      <c r="C447" t="s">
        <v>4326</v>
      </c>
      <c r="D447" t="s">
        <v>990</v>
      </c>
      <c r="E447" t="s">
        <v>12419</v>
      </c>
      <c r="F447" t="str">
        <f t="shared" si="9"/>
        <v>AS-IFRS</v>
      </c>
      <c r="G447" t="s">
        <v>4326</v>
      </c>
      <c r="L447" t="s">
        <v>8852</v>
      </c>
      <c r="M447" t="str">
        <f>IF(COUNTIF('16 reserve entries'!M:M,'16 AJE data'!L447)&gt;0,"Y","N")</f>
        <v>N</v>
      </c>
      <c r="O447" t="s">
        <v>6322</v>
      </c>
      <c r="P447" t="s">
        <v>993</v>
      </c>
      <c r="Q447" t="s">
        <v>4332</v>
      </c>
      <c r="R447" t="str">
        <f>IF(COUNTIF('16 reserve entries'!Q:Q,'16 AJE data'!O447)&gt;0,"Y","N")</f>
        <v>Y</v>
      </c>
      <c r="S447" s="149" t="s">
        <v>993</v>
      </c>
      <c r="T447" t="s">
        <v>3638</v>
      </c>
      <c r="U447" t="str">
        <f>IF(COUNTIF('16 reserve bal'!D:D,'16 AJE data'!T447)&gt;0,"Y","N")</f>
        <v>Y</v>
      </c>
    </row>
    <row r="448" spans="1:21" x14ac:dyDescent="0.25">
      <c r="A448" t="s">
        <v>993</v>
      </c>
      <c r="B448" t="s">
        <v>5353</v>
      </c>
      <c r="C448" t="s">
        <v>4328</v>
      </c>
      <c r="D448" t="s">
        <v>990</v>
      </c>
      <c r="E448" t="s">
        <v>12419</v>
      </c>
      <c r="F448" t="str">
        <f t="shared" si="9"/>
        <v>AS-IFRS</v>
      </c>
      <c r="G448" t="s">
        <v>4328</v>
      </c>
      <c r="L448" t="s">
        <v>8853</v>
      </c>
      <c r="M448" t="str">
        <f>IF(COUNTIF('16 reserve entries'!M:M,'16 AJE data'!L448)&gt;0,"Y","N")</f>
        <v>N</v>
      </c>
      <c r="O448" t="s">
        <v>6324</v>
      </c>
      <c r="P448" t="s">
        <v>993</v>
      </c>
      <c r="Q448" t="s">
        <v>4333</v>
      </c>
      <c r="R448" t="str">
        <f>IF(COUNTIF('16 reserve entries'!Q:Q,'16 AJE data'!O448)&gt;0,"Y","N")</f>
        <v>Y</v>
      </c>
      <c r="S448" s="149" t="s">
        <v>993</v>
      </c>
      <c r="T448" t="s">
        <v>3641</v>
      </c>
      <c r="U448" t="str">
        <f>IF(COUNTIF('16 reserve bal'!D:D,'16 AJE data'!T448)&gt;0,"Y","N")</f>
        <v>Y</v>
      </c>
    </row>
    <row r="449" spans="1:21" x14ac:dyDescent="0.25">
      <c r="A449" t="s">
        <v>993</v>
      </c>
      <c r="B449" t="s">
        <v>5353</v>
      </c>
      <c r="C449" t="s">
        <v>8239</v>
      </c>
      <c r="D449" t="s">
        <v>990</v>
      </c>
      <c r="E449" t="s">
        <v>12419</v>
      </c>
      <c r="F449" t="str">
        <f t="shared" si="9"/>
        <v>AS-IFRS</v>
      </c>
      <c r="G449" t="s">
        <v>8239</v>
      </c>
      <c r="L449" t="s">
        <v>8854</v>
      </c>
      <c r="M449" t="str">
        <f>IF(COUNTIF('16 reserve entries'!M:M,'16 AJE data'!L449)&gt;0,"Y","N")</f>
        <v>N</v>
      </c>
      <c r="O449" t="s">
        <v>6326</v>
      </c>
      <c r="P449" t="s">
        <v>993</v>
      </c>
      <c r="Q449" t="s">
        <v>4335</v>
      </c>
      <c r="R449" t="str">
        <f>IF(COUNTIF('16 reserve entries'!Q:Q,'16 AJE data'!O449)&gt;0,"Y","N")</f>
        <v>Y</v>
      </c>
      <c r="S449" s="149" t="s">
        <v>993</v>
      </c>
      <c r="T449" t="s">
        <v>13175</v>
      </c>
      <c r="U449" t="str">
        <f>IF(COUNTIF('16 reserve bal'!D:D,'16 AJE data'!T449)&gt;0,"Y","N")</f>
        <v>N</v>
      </c>
    </row>
    <row r="450" spans="1:21" x14ac:dyDescent="0.25">
      <c r="A450" t="s">
        <v>993</v>
      </c>
      <c r="B450" t="s">
        <v>5353</v>
      </c>
      <c r="C450" t="s">
        <v>4330</v>
      </c>
      <c r="D450" t="s">
        <v>990</v>
      </c>
      <c r="E450" t="s">
        <v>12419</v>
      </c>
      <c r="F450" t="str">
        <f t="shared" si="9"/>
        <v>AS-IFRS</v>
      </c>
      <c r="G450" t="s">
        <v>4330</v>
      </c>
      <c r="L450" t="s">
        <v>8855</v>
      </c>
      <c r="M450" t="str">
        <f>IF(COUNTIF('16 reserve entries'!M:M,'16 AJE data'!L450)&gt;0,"Y","N")</f>
        <v>N</v>
      </c>
      <c r="O450" t="s">
        <v>13176</v>
      </c>
      <c r="P450" t="s">
        <v>993</v>
      </c>
      <c r="Q450" t="s">
        <v>8240</v>
      </c>
      <c r="R450" t="str">
        <f>IF(COUNTIF('16 reserve entries'!Q:Q,'16 AJE data'!O450)&gt;0,"Y","N")</f>
        <v>N</v>
      </c>
      <c r="S450" s="149" t="s">
        <v>993</v>
      </c>
      <c r="T450" t="s">
        <v>3644</v>
      </c>
      <c r="U450" t="str">
        <f>IF(COUNTIF('16 reserve bal'!D:D,'16 AJE data'!T450)&gt;0,"Y","N")</f>
        <v>Y</v>
      </c>
    </row>
    <row r="451" spans="1:21" x14ac:dyDescent="0.25">
      <c r="A451" t="s">
        <v>993</v>
      </c>
      <c r="B451" t="s">
        <v>5353</v>
      </c>
      <c r="C451" t="s">
        <v>4332</v>
      </c>
      <c r="D451" t="s">
        <v>990</v>
      </c>
      <c r="E451" t="s">
        <v>12419</v>
      </c>
      <c r="F451" t="str">
        <f t="shared" si="9"/>
        <v>AS-IFRS</v>
      </c>
      <c r="G451" t="s">
        <v>4332</v>
      </c>
      <c r="L451" t="s">
        <v>8856</v>
      </c>
      <c r="M451" t="str">
        <f>IF(COUNTIF('16 reserve entries'!M:M,'16 AJE data'!L451)&gt;0,"Y","N")</f>
        <v>N</v>
      </c>
      <c r="O451" t="s">
        <v>13177</v>
      </c>
      <c r="P451" t="s">
        <v>993</v>
      </c>
      <c r="Q451" t="s">
        <v>7866</v>
      </c>
      <c r="R451" t="str">
        <f>IF(COUNTIF('16 reserve entries'!Q:Q,'16 AJE data'!O451)&gt;0,"Y","N")</f>
        <v>N</v>
      </c>
      <c r="S451" s="149" t="s">
        <v>993</v>
      </c>
      <c r="T451" t="s">
        <v>3647</v>
      </c>
      <c r="U451" t="str">
        <f>IF(COUNTIF('16 reserve bal'!D:D,'16 AJE data'!T451)&gt;0,"Y","N")</f>
        <v>Y</v>
      </c>
    </row>
    <row r="452" spans="1:21" x14ac:dyDescent="0.25">
      <c r="A452" t="s">
        <v>993</v>
      </c>
      <c r="B452" t="s">
        <v>5353</v>
      </c>
      <c r="C452" t="s">
        <v>4333</v>
      </c>
      <c r="D452" t="s">
        <v>990</v>
      </c>
      <c r="E452" t="s">
        <v>12419</v>
      </c>
      <c r="F452" t="str">
        <f t="shared" si="9"/>
        <v>AS-IFRS</v>
      </c>
      <c r="G452" t="s">
        <v>4333</v>
      </c>
      <c r="L452" t="s">
        <v>8857</v>
      </c>
      <c r="M452" t="str">
        <f>IF(COUNTIF('16 reserve entries'!M:M,'16 AJE data'!L452)&gt;0,"Y","N")</f>
        <v>N</v>
      </c>
      <c r="O452" t="s">
        <v>6328</v>
      </c>
      <c r="P452" t="s">
        <v>993</v>
      </c>
      <c r="Q452" t="s">
        <v>4336</v>
      </c>
      <c r="R452" t="str">
        <f>IF(COUNTIF('16 reserve entries'!Q:Q,'16 AJE data'!O452)&gt;0,"Y","N")</f>
        <v>Y</v>
      </c>
      <c r="S452" s="149" t="s">
        <v>993</v>
      </c>
      <c r="T452" t="s">
        <v>3650</v>
      </c>
      <c r="U452" t="str">
        <f>IF(COUNTIF('16 reserve bal'!D:D,'16 AJE data'!T452)&gt;0,"Y","N")</f>
        <v>Y</v>
      </c>
    </row>
    <row r="453" spans="1:21" x14ac:dyDescent="0.25">
      <c r="A453" t="s">
        <v>993</v>
      </c>
      <c r="B453" t="s">
        <v>5353</v>
      </c>
      <c r="C453" t="s">
        <v>4335</v>
      </c>
      <c r="D453" t="s">
        <v>990</v>
      </c>
      <c r="E453" t="s">
        <v>12419</v>
      </c>
      <c r="F453" t="str">
        <f t="shared" ref="F453:F516" si="10">D453&amp;"-"&amp;E453</f>
        <v>AS-IFRS</v>
      </c>
      <c r="G453" t="s">
        <v>4335</v>
      </c>
      <c r="L453" t="s">
        <v>8858</v>
      </c>
      <c r="M453" t="str">
        <f>IF(COUNTIF('16 reserve entries'!M:M,'16 AJE data'!L453)&gt;0,"Y","N")</f>
        <v>N</v>
      </c>
      <c r="O453" t="s">
        <v>6330</v>
      </c>
      <c r="P453" t="s">
        <v>993</v>
      </c>
      <c r="Q453" t="s">
        <v>4338</v>
      </c>
      <c r="R453" t="str">
        <f>IF(COUNTIF('16 reserve entries'!Q:Q,'16 AJE data'!O453)&gt;0,"Y","N")</f>
        <v>Y</v>
      </c>
      <c r="S453" s="149" t="s">
        <v>993</v>
      </c>
      <c r="T453" t="s">
        <v>3653</v>
      </c>
      <c r="U453" t="str">
        <f>IF(COUNTIF('16 reserve bal'!D:D,'16 AJE data'!T453)&gt;0,"Y","N")</f>
        <v>Y</v>
      </c>
    </row>
    <row r="454" spans="1:21" x14ac:dyDescent="0.25">
      <c r="A454" t="s">
        <v>993</v>
      </c>
      <c r="B454" t="s">
        <v>5353</v>
      </c>
      <c r="C454" t="s">
        <v>8240</v>
      </c>
      <c r="D454" t="s">
        <v>990</v>
      </c>
      <c r="E454" t="s">
        <v>12419</v>
      </c>
      <c r="F454" t="str">
        <f t="shared" si="10"/>
        <v>AS-IFRS</v>
      </c>
      <c r="G454" t="s">
        <v>8240</v>
      </c>
      <c r="L454" t="s">
        <v>8859</v>
      </c>
      <c r="M454" t="str">
        <f>IF(COUNTIF('16 reserve entries'!M:M,'16 AJE data'!L454)&gt;0,"Y","N")</f>
        <v>N</v>
      </c>
      <c r="O454" t="s">
        <v>6332</v>
      </c>
      <c r="P454" t="s">
        <v>993</v>
      </c>
      <c r="Q454" t="s">
        <v>4340</v>
      </c>
      <c r="R454" t="str">
        <f>IF(COUNTIF('16 reserve entries'!Q:Q,'16 AJE data'!O454)&gt;0,"Y","N")</f>
        <v>Y</v>
      </c>
      <c r="S454" s="149" t="s">
        <v>993</v>
      </c>
      <c r="T454" t="s">
        <v>13178</v>
      </c>
      <c r="U454" t="str">
        <f>IF(COUNTIF('16 reserve bal'!D:D,'16 AJE data'!T454)&gt;0,"Y","N")</f>
        <v>N</v>
      </c>
    </row>
    <row r="455" spans="1:21" x14ac:dyDescent="0.25">
      <c r="A455" t="s">
        <v>993</v>
      </c>
      <c r="B455" t="s">
        <v>5353</v>
      </c>
      <c r="C455" t="s">
        <v>7866</v>
      </c>
      <c r="D455" t="s">
        <v>990</v>
      </c>
      <c r="E455" t="s">
        <v>12419</v>
      </c>
      <c r="F455" t="str">
        <f t="shared" si="10"/>
        <v>AS-IFRS</v>
      </c>
      <c r="G455" t="s">
        <v>7866</v>
      </c>
      <c r="L455" t="s">
        <v>8860</v>
      </c>
      <c r="M455" t="str">
        <f>IF(COUNTIF('16 reserve entries'!M:M,'16 AJE data'!L455)&gt;0,"Y","N")</f>
        <v>N</v>
      </c>
      <c r="O455" t="s">
        <v>6334</v>
      </c>
      <c r="P455" t="s">
        <v>993</v>
      </c>
      <c r="Q455" t="s">
        <v>4342</v>
      </c>
      <c r="R455" t="str">
        <f>IF(COUNTIF('16 reserve entries'!Q:Q,'16 AJE data'!O455)&gt;0,"Y","N")</f>
        <v>Y</v>
      </c>
      <c r="S455" s="149" t="s">
        <v>993</v>
      </c>
      <c r="T455" t="s">
        <v>13179</v>
      </c>
      <c r="U455" t="str">
        <f>IF(COUNTIF('16 reserve bal'!D:D,'16 AJE data'!T455)&gt;0,"Y","N")</f>
        <v>N</v>
      </c>
    </row>
    <row r="456" spans="1:21" x14ac:dyDescent="0.25">
      <c r="A456" t="s">
        <v>993</v>
      </c>
      <c r="B456" t="s">
        <v>5353</v>
      </c>
      <c r="C456" t="s">
        <v>4336</v>
      </c>
      <c r="D456" t="s">
        <v>990</v>
      </c>
      <c r="E456" t="s">
        <v>12419</v>
      </c>
      <c r="F456" t="str">
        <f t="shared" si="10"/>
        <v>AS-IFRS</v>
      </c>
      <c r="G456" t="s">
        <v>4336</v>
      </c>
      <c r="L456" t="s">
        <v>8861</v>
      </c>
      <c r="M456" t="str">
        <f>IF(COUNTIF('16 reserve entries'!M:M,'16 AJE data'!L456)&gt;0,"Y","N")</f>
        <v>N</v>
      </c>
      <c r="O456" t="s">
        <v>6336</v>
      </c>
      <c r="P456" t="s">
        <v>993</v>
      </c>
      <c r="Q456" t="s">
        <v>4345</v>
      </c>
      <c r="R456" t="str">
        <f>IF(COUNTIF('16 reserve entries'!Q:Q,'16 AJE data'!O456)&gt;0,"Y","N")</f>
        <v>Y</v>
      </c>
      <c r="S456" s="149" t="s">
        <v>993</v>
      </c>
      <c r="T456" t="s">
        <v>3656</v>
      </c>
      <c r="U456" t="str">
        <f>IF(COUNTIF('16 reserve bal'!D:D,'16 AJE data'!T456)&gt;0,"Y","N")</f>
        <v>Y</v>
      </c>
    </row>
    <row r="457" spans="1:21" x14ac:dyDescent="0.25">
      <c r="A457" t="s">
        <v>993</v>
      </c>
      <c r="B457" t="s">
        <v>5353</v>
      </c>
      <c r="C457" t="s">
        <v>4338</v>
      </c>
      <c r="D457" t="s">
        <v>990</v>
      </c>
      <c r="E457" t="s">
        <v>12419</v>
      </c>
      <c r="F457" t="str">
        <f t="shared" si="10"/>
        <v>AS-IFRS</v>
      </c>
      <c r="G457" t="s">
        <v>4338</v>
      </c>
      <c r="L457" t="s">
        <v>8862</v>
      </c>
      <c r="M457" t="str">
        <f>IF(COUNTIF('16 reserve entries'!M:M,'16 AJE data'!L457)&gt;0,"Y","N")</f>
        <v>N</v>
      </c>
      <c r="O457" t="s">
        <v>6338</v>
      </c>
      <c r="P457" t="s">
        <v>993</v>
      </c>
      <c r="Q457" t="s">
        <v>4347</v>
      </c>
      <c r="R457" t="str">
        <f>IF(COUNTIF('16 reserve entries'!Q:Q,'16 AJE data'!O457)&gt;0,"Y","N")</f>
        <v>Y</v>
      </c>
      <c r="S457" s="149" t="s">
        <v>993</v>
      </c>
      <c r="T457" t="s">
        <v>3659</v>
      </c>
      <c r="U457" t="str">
        <f>IF(COUNTIF('16 reserve bal'!D:D,'16 AJE data'!T457)&gt;0,"Y","N")</f>
        <v>Y</v>
      </c>
    </row>
    <row r="458" spans="1:21" x14ac:dyDescent="0.25">
      <c r="A458" t="s">
        <v>993</v>
      </c>
      <c r="B458" t="s">
        <v>5353</v>
      </c>
      <c r="C458" t="s">
        <v>4340</v>
      </c>
      <c r="D458" t="s">
        <v>990</v>
      </c>
      <c r="E458" t="s">
        <v>12419</v>
      </c>
      <c r="F458" t="str">
        <f t="shared" si="10"/>
        <v>AS-IFRS</v>
      </c>
      <c r="G458" t="s">
        <v>4340</v>
      </c>
      <c r="L458" t="s">
        <v>8863</v>
      </c>
      <c r="M458" t="str">
        <f>IF(COUNTIF('16 reserve entries'!M:M,'16 AJE data'!L458)&gt;0,"Y","N")</f>
        <v>N</v>
      </c>
      <c r="O458" t="s">
        <v>6340</v>
      </c>
      <c r="P458" t="s">
        <v>993</v>
      </c>
      <c r="Q458" t="s">
        <v>4349</v>
      </c>
      <c r="R458" t="str">
        <f>IF(COUNTIF('16 reserve entries'!Q:Q,'16 AJE data'!O458)&gt;0,"Y","N")</f>
        <v>Y</v>
      </c>
      <c r="S458" s="149" t="s">
        <v>993</v>
      </c>
      <c r="T458" t="s">
        <v>3662</v>
      </c>
      <c r="U458" t="str">
        <f>IF(COUNTIF('16 reserve bal'!D:D,'16 AJE data'!T458)&gt;0,"Y","N")</f>
        <v>Y</v>
      </c>
    </row>
    <row r="459" spans="1:21" x14ac:dyDescent="0.25">
      <c r="A459" t="s">
        <v>993</v>
      </c>
      <c r="B459" t="s">
        <v>5353</v>
      </c>
      <c r="C459" t="s">
        <v>4342</v>
      </c>
      <c r="D459" t="s">
        <v>990</v>
      </c>
      <c r="E459" t="s">
        <v>12419</v>
      </c>
      <c r="F459" t="str">
        <f t="shared" si="10"/>
        <v>AS-IFRS</v>
      </c>
      <c r="G459" t="s">
        <v>4342</v>
      </c>
      <c r="L459" t="s">
        <v>8864</v>
      </c>
      <c r="M459" t="str">
        <f>IF(COUNTIF('16 reserve entries'!M:M,'16 AJE data'!L459)&gt;0,"Y","N")</f>
        <v>N</v>
      </c>
      <c r="O459" t="s">
        <v>13180</v>
      </c>
      <c r="P459" t="s">
        <v>993</v>
      </c>
      <c r="Q459" t="s">
        <v>8241</v>
      </c>
      <c r="R459" t="str">
        <f>IF(COUNTIF('16 reserve entries'!Q:Q,'16 AJE data'!O459)&gt;0,"Y","N")</f>
        <v>N</v>
      </c>
      <c r="S459" s="149" t="s">
        <v>993</v>
      </c>
      <c r="T459" t="s">
        <v>3665</v>
      </c>
      <c r="U459" t="str">
        <f>IF(COUNTIF('16 reserve bal'!D:D,'16 AJE data'!T459)&gt;0,"Y","N")</f>
        <v>Y</v>
      </c>
    </row>
    <row r="460" spans="1:21" x14ac:dyDescent="0.25">
      <c r="A460" t="s">
        <v>993</v>
      </c>
      <c r="B460" t="s">
        <v>5353</v>
      </c>
      <c r="C460" t="s">
        <v>4345</v>
      </c>
      <c r="D460" t="s">
        <v>990</v>
      </c>
      <c r="E460" t="s">
        <v>12419</v>
      </c>
      <c r="F460" t="str">
        <f t="shared" si="10"/>
        <v>AS-IFRS</v>
      </c>
      <c r="G460" t="s">
        <v>4345</v>
      </c>
      <c r="L460" t="s">
        <v>8865</v>
      </c>
      <c r="M460" t="str">
        <f>IF(COUNTIF('16 reserve entries'!M:M,'16 AJE data'!L460)&gt;0,"Y","N")</f>
        <v>N</v>
      </c>
      <c r="O460" t="s">
        <v>13181</v>
      </c>
      <c r="P460" t="s">
        <v>993</v>
      </c>
      <c r="Q460" t="s">
        <v>8242</v>
      </c>
      <c r="R460" t="str">
        <f>IF(COUNTIF('16 reserve entries'!Q:Q,'16 AJE data'!O460)&gt;0,"Y","N")</f>
        <v>N</v>
      </c>
      <c r="S460" s="149" t="s">
        <v>993</v>
      </c>
      <c r="T460" t="s">
        <v>3668</v>
      </c>
      <c r="U460" t="str">
        <f>IF(COUNTIF('16 reserve bal'!D:D,'16 AJE data'!T460)&gt;0,"Y","N")</f>
        <v>Y</v>
      </c>
    </row>
    <row r="461" spans="1:21" x14ac:dyDescent="0.25">
      <c r="A461" t="s">
        <v>993</v>
      </c>
      <c r="B461" t="s">
        <v>5353</v>
      </c>
      <c r="C461" t="s">
        <v>4347</v>
      </c>
      <c r="D461" t="s">
        <v>990</v>
      </c>
      <c r="E461" t="s">
        <v>12419</v>
      </c>
      <c r="F461" t="str">
        <f t="shared" si="10"/>
        <v>AS-IFRS</v>
      </c>
      <c r="G461" t="s">
        <v>4347</v>
      </c>
      <c r="L461" t="s">
        <v>8866</v>
      </c>
      <c r="M461" t="str">
        <f>IF(COUNTIF('16 reserve entries'!M:M,'16 AJE data'!L461)&gt;0,"Y","N")</f>
        <v>N</v>
      </c>
      <c r="O461" t="s">
        <v>13182</v>
      </c>
      <c r="P461" t="s">
        <v>993</v>
      </c>
      <c r="Q461" t="s">
        <v>8243</v>
      </c>
      <c r="R461" t="str">
        <f>IF(COUNTIF('16 reserve entries'!Q:Q,'16 AJE data'!O461)&gt;0,"Y","N")</f>
        <v>N</v>
      </c>
      <c r="S461" s="149" t="s">
        <v>993</v>
      </c>
      <c r="T461" t="s">
        <v>3671</v>
      </c>
      <c r="U461" t="str">
        <f>IF(COUNTIF('16 reserve bal'!D:D,'16 AJE data'!T461)&gt;0,"Y","N")</f>
        <v>Y</v>
      </c>
    </row>
    <row r="462" spans="1:21" x14ac:dyDescent="0.25">
      <c r="A462" t="s">
        <v>993</v>
      </c>
      <c r="B462" t="s">
        <v>5353</v>
      </c>
      <c r="C462" t="s">
        <v>4349</v>
      </c>
      <c r="D462" t="s">
        <v>990</v>
      </c>
      <c r="E462" t="s">
        <v>12419</v>
      </c>
      <c r="F462" t="str">
        <f t="shared" si="10"/>
        <v>AS-IFRS</v>
      </c>
      <c r="G462" t="s">
        <v>4349</v>
      </c>
      <c r="L462" t="s">
        <v>8867</v>
      </c>
      <c r="M462" t="str">
        <f>IF(COUNTIF('16 reserve entries'!M:M,'16 AJE data'!L462)&gt;0,"Y","N")</f>
        <v>N</v>
      </c>
      <c r="O462" t="s">
        <v>13183</v>
      </c>
      <c r="P462" t="s">
        <v>993</v>
      </c>
      <c r="Q462" t="s">
        <v>8244</v>
      </c>
      <c r="R462" t="str">
        <f>IF(COUNTIF('16 reserve entries'!Q:Q,'16 AJE data'!O462)&gt;0,"Y","N")</f>
        <v>N</v>
      </c>
      <c r="S462" s="149" t="s">
        <v>993</v>
      </c>
      <c r="T462" t="s">
        <v>3674</v>
      </c>
      <c r="U462" t="str">
        <f>IF(COUNTIF('16 reserve bal'!D:D,'16 AJE data'!T462)&gt;0,"Y","N")</f>
        <v>Y</v>
      </c>
    </row>
    <row r="463" spans="1:21" x14ac:dyDescent="0.25">
      <c r="A463" t="s">
        <v>993</v>
      </c>
      <c r="B463" t="s">
        <v>5353</v>
      </c>
      <c r="C463" t="s">
        <v>8241</v>
      </c>
      <c r="D463" t="s">
        <v>990</v>
      </c>
      <c r="E463" t="s">
        <v>12419</v>
      </c>
      <c r="F463" t="str">
        <f t="shared" si="10"/>
        <v>AS-IFRS</v>
      </c>
      <c r="G463" t="s">
        <v>8241</v>
      </c>
      <c r="L463" t="s">
        <v>8868</v>
      </c>
      <c r="M463" t="str">
        <f>IF(COUNTIF('16 reserve entries'!M:M,'16 AJE data'!L463)&gt;0,"Y","N")</f>
        <v>N</v>
      </c>
      <c r="O463" t="s">
        <v>6342</v>
      </c>
      <c r="P463" t="s">
        <v>993</v>
      </c>
      <c r="Q463" t="s">
        <v>4351</v>
      </c>
      <c r="R463" t="str">
        <f>IF(COUNTIF('16 reserve entries'!Q:Q,'16 AJE data'!O463)&gt;0,"Y","N")</f>
        <v>Y</v>
      </c>
      <c r="S463" s="149" t="s">
        <v>993</v>
      </c>
      <c r="T463" t="s">
        <v>13184</v>
      </c>
      <c r="U463" t="str">
        <f>IF(COUNTIF('16 reserve bal'!D:D,'16 AJE data'!T463)&gt;0,"Y","N")</f>
        <v>N</v>
      </c>
    </row>
    <row r="464" spans="1:21" x14ac:dyDescent="0.25">
      <c r="A464" t="s">
        <v>993</v>
      </c>
      <c r="B464" t="s">
        <v>5353</v>
      </c>
      <c r="C464" t="s">
        <v>8242</v>
      </c>
      <c r="D464" t="s">
        <v>990</v>
      </c>
      <c r="E464" t="s">
        <v>12419</v>
      </c>
      <c r="F464" t="str">
        <f t="shared" si="10"/>
        <v>AS-IFRS</v>
      </c>
      <c r="G464" t="s">
        <v>8242</v>
      </c>
      <c r="L464" t="s">
        <v>8869</v>
      </c>
      <c r="M464" t="str">
        <f>IF(COUNTIF('16 reserve entries'!M:M,'16 AJE data'!L464)&gt;0,"Y","N")</f>
        <v>N</v>
      </c>
      <c r="O464" t="s">
        <v>13185</v>
      </c>
      <c r="P464" t="s">
        <v>993</v>
      </c>
      <c r="Q464" t="s">
        <v>8245</v>
      </c>
      <c r="R464" t="str">
        <f>IF(COUNTIF('16 reserve entries'!Q:Q,'16 AJE data'!O464)&gt;0,"Y","N")</f>
        <v>N</v>
      </c>
      <c r="S464" s="149" t="s">
        <v>993</v>
      </c>
      <c r="T464" t="s">
        <v>13186</v>
      </c>
      <c r="U464" t="str">
        <f>IF(COUNTIF('16 reserve bal'!D:D,'16 AJE data'!T464)&gt;0,"Y","N")</f>
        <v>N</v>
      </c>
    </row>
    <row r="465" spans="1:21" x14ac:dyDescent="0.25">
      <c r="A465" t="s">
        <v>993</v>
      </c>
      <c r="B465" t="s">
        <v>5353</v>
      </c>
      <c r="C465" t="s">
        <v>8243</v>
      </c>
      <c r="D465" t="s">
        <v>990</v>
      </c>
      <c r="E465" t="s">
        <v>12419</v>
      </c>
      <c r="F465" t="str">
        <f t="shared" si="10"/>
        <v>AS-IFRS</v>
      </c>
      <c r="G465" t="s">
        <v>8243</v>
      </c>
      <c r="L465" t="s">
        <v>8870</v>
      </c>
      <c r="M465" t="str">
        <f>IF(COUNTIF('16 reserve entries'!M:M,'16 AJE data'!L465)&gt;0,"Y","N")</f>
        <v>N</v>
      </c>
      <c r="O465" t="s">
        <v>6344</v>
      </c>
      <c r="P465" t="s">
        <v>993</v>
      </c>
      <c r="Q465" t="s">
        <v>4353</v>
      </c>
      <c r="R465" t="str">
        <f>IF(COUNTIF('16 reserve entries'!Q:Q,'16 AJE data'!O465)&gt;0,"Y","N")</f>
        <v>Y</v>
      </c>
      <c r="S465" s="149" t="s">
        <v>993</v>
      </c>
      <c r="T465" t="s">
        <v>13187</v>
      </c>
      <c r="U465" t="str">
        <f>IF(COUNTIF('16 reserve bal'!D:D,'16 AJE data'!T465)&gt;0,"Y","N")</f>
        <v>N</v>
      </c>
    </row>
    <row r="466" spans="1:21" x14ac:dyDescent="0.25">
      <c r="A466" t="s">
        <v>993</v>
      </c>
      <c r="B466" t="s">
        <v>5353</v>
      </c>
      <c r="C466" t="s">
        <v>8244</v>
      </c>
      <c r="D466" t="s">
        <v>990</v>
      </c>
      <c r="E466" t="s">
        <v>12419</v>
      </c>
      <c r="F466" t="str">
        <f t="shared" si="10"/>
        <v>AS-IFRS</v>
      </c>
      <c r="G466" t="s">
        <v>8244</v>
      </c>
      <c r="L466" t="s">
        <v>8871</v>
      </c>
      <c r="M466" t="str">
        <f>IF(COUNTIF('16 reserve entries'!M:M,'16 AJE data'!L466)&gt;0,"Y","N")</f>
        <v>N</v>
      </c>
      <c r="O466" t="s">
        <v>6346</v>
      </c>
      <c r="P466" t="s">
        <v>993</v>
      </c>
      <c r="Q466" t="s">
        <v>4355</v>
      </c>
      <c r="R466" t="str">
        <f>IF(COUNTIF('16 reserve entries'!Q:Q,'16 AJE data'!O466)&gt;0,"Y","N")</f>
        <v>Y</v>
      </c>
      <c r="S466" s="149" t="s">
        <v>993</v>
      </c>
      <c r="T466" t="s">
        <v>13188</v>
      </c>
      <c r="U466" t="str">
        <f>IF(COUNTIF('16 reserve bal'!D:D,'16 AJE data'!T466)&gt;0,"Y","N")</f>
        <v>N</v>
      </c>
    </row>
    <row r="467" spans="1:21" x14ac:dyDescent="0.25">
      <c r="A467" t="s">
        <v>993</v>
      </c>
      <c r="B467" t="s">
        <v>5353</v>
      </c>
      <c r="C467" t="s">
        <v>4351</v>
      </c>
      <c r="D467" t="s">
        <v>990</v>
      </c>
      <c r="E467" t="s">
        <v>12419</v>
      </c>
      <c r="F467" t="str">
        <f t="shared" si="10"/>
        <v>AS-IFRS</v>
      </c>
      <c r="G467" t="s">
        <v>4351</v>
      </c>
      <c r="L467" t="s">
        <v>8872</v>
      </c>
      <c r="M467" t="str">
        <f>IF(COUNTIF('16 reserve entries'!M:M,'16 AJE data'!L467)&gt;0,"Y","N")</f>
        <v>N</v>
      </c>
      <c r="O467" t="s">
        <v>6348</v>
      </c>
      <c r="P467" t="s">
        <v>993</v>
      </c>
      <c r="Q467" t="s">
        <v>4357</v>
      </c>
      <c r="R467" t="str">
        <f>IF(COUNTIF('16 reserve entries'!Q:Q,'16 AJE data'!O467)&gt;0,"Y","N")</f>
        <v>Y</v>
      </c>
      <c r="S467" s="149" t="s">
        <v>993</v>
      </c>
      <c r="T467" t="s">
        <v>3677</v>
      </c>
      <c r="U467" t="str">
        <f>IF(COUNTIF('16 reserve bal'!D:D,'16 AJE data'!T467)&gt;0,"Y","N")</f>
        <v>Y</v>
      </c>
    </row>
    <row r="468" spans="1:21" x14ac:dyDescent="0.25">
      <c r="A468" t="s">
        <v>993</v>
      </c>
      <c r="B468" t="s">
        <v>5353</v>
      </c>
      <c r="C468" t="s">
        <v>8245</v>
      </c>
      <c r="D468" t="s">
        <v>990</v>
      </c>
      <c r="E468" t="s">
        <v>12419</v>
      </c>
      <c r="F468" t="str">
        <f t="shared" si="10"/>
        <v>AS-IFRS</v>
      </c>
      <c r="G468" t="s">
        <v>8245</v>
      </c>
      <c r="L468" t="s">
        <v>8873</v>
      </c>
      <c r="M468" t="str">
        <f>IF(COUNTIF('16 reserve entries'!M:M,'16 AJE data'!L468)&gt;0,"Y","N")</f>
        <v>N</v>
      </c>
      <c r="O468" t="s">
        <v>6350</v>
      </c>
      <c r="P468" t="s">
        <v>993</v>
      </c>
      <c r="Q468" t="s">
        <v>4359</v>
      </c>
      <c r="R468" t="str">
        <f>IF(COUNTIF('16 reserve entries'!Q:Q,'16 AJE data'!O468)&gt;0,"Y","N")</f>
        <v>Y</v>
      </c>
      <c r="S468" s="149" t="s">
        <v>993</v>
      </c>
      <c r="T468" t="s">
        <v>13189</v>
      </c>
      <c r="U468" t="str">
        <f>IF(COUNTIF('16 reserve bal'!D:D,'16 AJE data'!T468)&gt;0,"Y","N")</f>
        <v>N</v>
      </c>
    </row>
    <row r="469" spans="1:21" x14ac:dyDescent="0.25">
      <c r="A469" t="s">
        <v>993</v>
      </c>
      <c r="B469" t="s">
        <v>5353</v>
      </c>
      <c r="C469" t="s">
        <v>4353</v>
      </c>
      <c r="D469" t="s">
        <v>990</v>
      </c>
      <c r="E469" t="s">
        <v>12419</v>
      </c>
      <c r="F469" t="str">
        <f t="shared" si="10"/>
        <v>AS-IFRS</v>
      </c>
      <c r="G469" t="s">
        <v>4353</v>
      </c>
      <c r="L469" t="s">
        <v>8874</v>
      </c>
      <c r="M469" t="str">
        <f>IF(COUNTIF('16 reserve entries'!M:M,'16 AJE data'!L469)&gt;0,"Y","N")</f>
        <v>N</v>
      </c>
      <c r="O469" t="s">
        <v>6352</v>
      </c>
      <c r="P469" t="s">
        <v>993</v>
      </c>
      <c r="Q469" t="s">
        <v>4361</v>
      </c>
      <c r="R469" t="str">
        <f>IF(COUNTIF('16 reserve entries'!Q:Q,'16 AJE data'!O469)&gt;0,"Y","N")</f>
        <v>Y</v>
      </c>
      <c r="S469" s="149" t="s">
        <v>993</v>
      </c>
      <c r="T469" t="s">
        <v>3680</v>
      </c>
      <c r="U469" t="str">
        <f>IF(COUNTIF('16 reserve bal'!D:D,'16 AJE data'!T469)&gt;0,"Y","N")</f>
        <v>Y</v>
      </c>
    </row>
    <row r="470" spans="1:21" x14ac:dyDescent="0.25">
      <c r="A470" t="s">
        <v>993</v>
      </c>
      <c r="B470" t="s">
        <v>5353</v>
      </c>
      <c r="C470" t="s">
        <v>4355</v>
      </c>
      <c r="D470" t="s">
        <v>990</v>
      </c>
      <c r="E470" t="s">
        <v>12419</v>
      </c>
      <c r="F470" t="str">
        <f t="shared" si="10"/>
        <v>AS-IFRS</v>
      </c>
      <c r="G470" t="s">
        <v>4355</v>
      </c>
      <c r="L470" t="s">
        <v>8875</v>
      </c>
      <c r="M470" t="str">
        <f>IF(COUNTIF('16 reserve entries'!M:M,'16 AJE data'!L470)&gt;0,"Y","N")</f>
        <v>N</v>
      </c>
      <c r="O470" t="s">
        <v>6354</v>
      </c>
      <c r="P470" t="s">
        <v>993</v>
      </c>
      <c r="Q470" t="s">
        <v>4362</v>
      </c>
      <c r="R470" t="str">
        <f>IF(COUNTIF('16 reserve entries'!Q:Q,'16 AJE data'!O470)&gt;0,"Y","N")</f>
        <v>Y</v>
      </c>
      <c r="S470" s="149" t="s">
        <v>993</v>
      </c>
      <c r="T470" t="s">
        <v>3683</v>
      </c>
      <c r="U470" t="str">
        <f>IF(COUNTIF('16 reserve bal'!D:D,'16 AJE data'!T470)&gt;0,"Y","N")</f>
        <v>Y</v>
      </c>
    </row>
    <row r="471" spans="1:21" x14ac:dyDescent="0.25">
      <c r="A471" t="s">
        <v>993</v>
      </c>
      <c r="B471" t="s">
        <v>5353</v>
      </c>
      <c r="C471" t="s">
        <v>4357</v>
      </c>
      <c r="D471" t="s">
        <v>990</v>
      </c>
      <c r="E471" t="s">
        <v>12419</v>
      </c>
      <c r="F471" t="str">
        <f t="shared" si="10"/>
        <v>AS-IFRS</v>
      </c>
      <c r="G471" t="s">
        <v>4357</v>
      </c>
      <c r="L471" t="s">
        <v>8876</v>
      </c>
      <c r="M471" t="str">
        <f>IF(COUNTIF('16 reserve entries'!M:M,'16 AJE data'!L471)&gt;0,"Y","N")</f>
        <v>N</v>
      </c>
      <c r="O471" t="s">
        <v>13190</v>
      </c>
      <c r="P471" t="s">
        <v>993</v>
      </c>
      <c r="Q471" t="s">
        <v>7867</v>
      </c>
      <c r="R471" t="str">
        <f>IF(COUNTIF('16 reserve entries'!Q:Q,'16 AJE data'!O471)&gt;0,"Y","N")</f>
        <v>N</v>
      </c>
      <c r="S471" s="149" t="s">
        <v>993</v>
      </c>
      <c r="T471" t="s">
        <v>3686</v>
      </c>
      <c r="U471" t="str">
        <f>IF(COUNTIF('16 reserve bal'!D:D,'16 AJE data'!T471)&gt;0,"Y","N")</f>
        <v>Y</v>
      </c>
    </row>
    <row r="472" spans="1:21" x14ac:dyDescent="0.25">
      <c r="A472" t="s">
        <v>993</v>
      </c>
      <c r="B472" t="s">
        <v>5353</v>
      </c>
      <c r="C472" t="s">
        <v>4359</v>
      </c>
      <c r="D472" t="s">
        <v>990</v>
      </c>
      <c r="E472" t="s">
        <v>12419</v>
      </c>
      <c r="F472" t="str">
        <f t="shared" si="10"/>
        <v>AS-IFRS</v>
      </c>
      <c r="G472" t="s">
        <v>4359</v>
      </c>
      <c r="L472" t="s">
        <v>8877</v>
      </c>
      <c r="M472" t="str">
        <f>IF(COUNTIF('16 reserve entries'!M:M,'16 AJE data'!L472)&gt;0,"Y","N")</f>
        <v>N</v>
      </c>
      <c r="O472" t="s">
        <v>13191</v>
      </c>
      <c r="P472" t="s">
        <v>993</v>
      </c>
      <c r="Q472" t="s">
        <v>8246</v>
      </c>
      <c r="R472" t="str">
        <f>IF(COUNTIF('16 reserve entries'!Q:Q,'16 AJE data'!O472)&gt;0,"Y","N")</f>
        <v>N</v>
      </c>
      <c r="S472" s="149" t="s">
        <v>993</v>
      </c>
      <c r="T472" t="s">
        <v>3689</v>
      </c>
      <c r="U472" t="str">
        <f>IF(COUNTIF('16 reserve bal'!D:D,'16 AJE data'!T472)&gt;0,"Y","N")</f>
        <v>Y</v>
      </c>
    </row>
    <row r="473" spans="1:21" x14ac:dyDescent="0.25">
      <c r="A473" t="s">
        <v>993</v>
      </c>
      <c r="B473" t="s">
        <v>5353</v>
      </c>
      <c r="C473" t="s">
        <v>4361</v>
      </c>
      <c r="D473" t="s">
        <v>990</v>
      </c>
      <c r="E473" t="s">
        <v>12419</v>
      </c>
      <c r="F473" t="str">
        <f t="shared" si="10"/>
        <v>AS-IFRS</v>
      </c>
      <c r="G473" t="s">
        <v>4361</v>
      </c>
      <c r="L473" t="s">
        <v>8878</v>
      </c>
      <c r="M473" t="str">
        <f>IF(COUNTIF('16 reserve entries'!M:M,'16 AJE data'!L473)&gt;0,"Y","N")</f>
        <v>N</v>
      </c>
      <c r="O473" t="s">
        <v>6356</v>
      </c>
      <c r="P473" t="s">
        <v>993</v>
      </c>
      <c r="Q473" t="s">
        <v>4364</v>
      </c>
      <c r="R473" t="str">
        <f>IF(COUNTIF('16 reserve entries'!Q:Q,'16 AJE data'!O473)&gt;0,"Y","N")</f>
        <v>Y</v>
      </c>
      <c r="S473" s="149" t="s">
        <v>993</v>
      </c>
      <c r="T473" t="s">
        <v>3692</v>
      </c>
      <c r="U473" t="str">
        <f>IF(COUNTIF('16 reserve bal'!D:D,'16 AJE data'!T473)&gt;0,"Y","N")</f>
        <v>Y</v>
      </c>
    </row>
    <row r="474" spans="1:21" x14ac:dyDescent="0.25">
      <c r="A474" t="s">
        <v>993</v>
      </c>
      <c r="B474" t="s">
        <v>5353</v>
      </c>
      <c r="C474" t="s">
        <v>4362</v>
      </c>
      <c r="D474" t="s">
        <v>990</v>
      </c>
      <c r="E474" t="s">
        <v>12419</v>
      </c>
      <c r="F474" t="str">
        <f t="shared" si="10"/>
        <v>AS-IFRS</v>
      </c>
      <c r="G474" t="s">
        <v>4362</v>
      </c>
      <c r="L474" t="s">
        <v>8879</v>
      </c>
      <c r="M474" t="str">
        <f>IF(COUNTIF('16 reserve entries'!M:M,'16 AJE data'!L474)&gt;0,"Y","N")</f>
        <v>N</v>
      </c>
      <c r="O474" t="s">
        <v>13192</v>
      </c>
      <c r="P474" t="s">
        <v>993</v>
      </c>
      <c r="Q474" t="s">
        <v>8247</v>
      </c>
      <c r="R474" t="str">
        <f>IF(COUNTIF('16 reserve entries'!Q:Q,'16 AJE data'!O474)&gt;0,"Y","N")</f>
        <v>N</v>
      </c>
      <c r="S474" s="149" t="s">
        <v>993</v>
      </c>
      <c r="T474" t="s">
        <v>3695</v>
      </c>
      <c r="U474" t="str">
        <f>IF(COUNTIF('16 reserve bal'!D:D,'16 AJE data'!T474)&gt;0,"Y","N")</f>
        <v>Y</v>
      </c>
    </row>
    <row r="475" spans="1:21" x14ac:dyDescent="0.25">
      <c r="A475" t="s">
        <v>993</v>
      </c>
      <c r="B475" t="s">
        <v>5353</v>
      </c>
      <c r="C475" t="s">
        <v>7867</v>
      </c>
      <c r="D475" t="s">
        <v>990</v>
      </c>
      <c r="E475" t="s">
        <v>12419</v>
      </c>
      <c r="F475" t="str">
        <f t="shared" si="10"/>
        <v>AS-IFRS</v>
      </c>
      <c r="G475" t="s">
        <v>7867</v>
      </c>
      <c r="L475" t="s">
        <v>8880</v>
      </c>
      <c r="M475" t="str">
        <f>IF(COUNTIF('16 reserve entries'!M:M,'16 AJE data'!L475)&gt;0,"Y","N")</f>
        <v>N</v>
      </c>
      <c r="O475" t="s">
        <v>13193</v>
      </c>
      <c r="P475" t="s">
        <v>993</v>
      </c>
      <c r="Q475" t="s">
        <v>8248</v>
      </c>
      <c r="R475" t="str">
        <f>IF(COUNTIF('16 reserve entries'!Q:Q,'16 AJE data'!O475)&gt;0,"Y","N")</f>
        <v>N</v>
      </c>
      <c r="S475" s="149" t="s">
        <v>993</v>
      </c>
      <c r="T475" t="s">
        <v>13194</v>
      </c>
      <c r="U475" t="str">
        <f>IF(COUNTIF('16 reserve bal'!D:D,'16 AJE data'!T475)&gt;0,"Y","N")</f>
        <v>N</v>
      </c>
    </row>
    <row r="476" spans="1:21" x14ac:dyDescent="0.25">
      <c r="A476" t="s">
        <v>993</v>
      </c>
      <c r="B476" t="s">
        <v>5353</v>
      </c>
      <c r="C476" t="s">
        <v>8246</v>
      </c>
      <c r="D476" t="s">
        <v>990</v>
      </c>
      <c r="E476" t="s">
        <v>12419</v>
      </c>
      <c r="F476" t="str">
        <f t="shared" si="10"/>
        <v>AS-IFRS</v>
      </c>
      <c r="G476" t="s">
        <v>8246</v>
      </c>
      <c r="L476" t="s">
        <v>8881</v>
      </c>
      <c r="M476" t="str">
        <f>IF(COUNTIF('16 reserve entries'!M:M,'16 AJE data'!L476)&gt;0,"Y","N")</f>
        <v>N</v>
      </c>
      <c r="O476" t="s">
        <v>13195</v>
      </c>
      <c r="P476" t="s">
        <v>993</v>
      </c>
      <c r="Q476" t="s">
        <v>8249</v>
      </c>
      <c r="R476" t="str">
        <f>IF(COUNTIF('16 reserve entries'!Q:Q,'16 AJE data'!O476)&gt;0,"Y","N")</f>
        <v>N</v>
      </c>
      <c r="S476" s="149" t="s">
        <v>993</v>
      </c>
      <c r="T476" t="s">
        <v>13196</v>
      </c>
      <c r="U476" t="str">
        <f>IF(COUNTIF('16 reserve bal'!D:D,'16 AJE data'!T476)&gt;0,"Y","N")</f>
        <v>N</v>
      </c>
    </row>
    <row r="477" spans="1:21" x14ac:dyDescent="0.25">
      <c r="A477" t="s">
        <v>993</v>
      </c>
      <c r="B477" t="s">
        <v>5353</v>
      </c>
      <c r="C477" t="s">
        <v>4364</v>
      </c>
      <c r="D477" t="s">
        <v>990</v>
      </c>
      <c r="E477" t="s">
        <v>12419</v>
      </c>
      <c r="F477" t="str">
        <f t="shared" si="10"/>
        <v>AS-IFRS</v>
      </c>
      <c r="G477" t="s">
        <v>4364</v>
      </c>
      <c r="L477" t="s">
        <v>8882</v>
      </c>
      <c r="M477" t="str">
        <f>IF(COUNTIF('16 reserve entries'!M:M,'16 AJE data'!L477)&gt;0,"Y","N")</f>
        <v>N</v>
      </c>
      <c r="O477" t="s">
        <v>13197</v>
      </c>
      <c r="P477" t="s">
        <v>993</v>
      </c>
      <c r="Q477" t="s">
        <v>8250</v>
      </c>
      <c r="R477" t="str">
        <f>IF(COUNTIF('16 reserve entries'!Q:Q,'16 AJE data'!O477)&gt;0,"Y","N")</f>
        <v>N</v>
      </c>
      <c r="S477" s="149" t="s">
        <v>993</v>
      </c>
      <c r="T477" t="s">
        <v>3698</v>
      </c>
      <c r="U477" t="str">
        <f>IF(COUNTIF('16 reserve bal'!D:D,'16 AJE data'!T477)&gt;0,"Y","N")</f>
        <v>Y</v>
      </c>
    </row>
    <row r="478" spans="1:21" x14ac:dyDescent="0.25">
      <c r="A478" t="s">
        <v>993</v>
      </c>
      <c r="B478" t="s">
        <v>5353</v>
      </c>
      <c r="C478" t="s">
        <v>8247</v>
      </c>
      <c r="D478" t="s">
        <v>990</v>
      </c>
      <c r="E478" t="s">
        <v>12419</v>
      </c>
      <c r="F478" t="str">
        <f t="shared" si="10"/>
        <v>AS-IFRS</v>
      </c>
      <c r="G478" t="s">
        <v>8247</v>
      </c>
      <c r="L478" t="s">
        <v>8883</v>
      </c>
      <c r="M478" t="str">
        <f>IF(COUNTIF('16 reserve entries'!M:M,'16 AJE data'!L478)&gt;0,"Y","N")</f>
        <v>N</v>
      </c>
      <c r="O478" t="s">
        <v>13198</v>
      </c>
      <c r="P478" t="s">
        <v>993</v>
      </c>
      <c r="Q478" t="s">
        <v>8251</v>
      </c>
      <c r="R478" t="str">
        <f>IF(COUNTIF('16 reserve entries'!Q:Q,'16 AJE data'!O478)&gt;0,"Y","N")</f>
        <v>N</v>
      </c>
      <c r="S478" s="149" t="s">
        <v>993</v>
      </c>
      <c r="T478" t="s">
        <v>13199</v>
      </c>
      <c r="U478" t="str">
        <f>IF(COUNTIF('16 reserve bal'!D:D,'16 AJE data'!T478)&gt;0,"Y","N")</f>
        <v>N</v>
      </c>
    </row>
    <row r="479" spans="1:21" x14ac:dyDescent="0.25">
      <c r="A479" t="s">
        <v>993</v>
      </c>
      <c r="B479" t="s">
        <v>5353</v>
      </c>
      <c r="C479" t="s">
        <v>8248</v>
      </c>
      <c r="D479" t="s">
        <v>990</v>
      </c>
      <c r="E479" t="s">
        <v>12419</v>
      </c>
      <c r="F479" t="str">
        <f t="shared" si="10"/>
        <v>AS-IFRS</v>
      </c>
      <c r="G479" t="s">
        <v>8248</v>
      </c>
      <c r="L479" t="s">
        <v>8884</v>
      </c>
      <c r="M479" t="str">
        <f>IF(COUNTIF('16 reserve entries'!M:M,'16 AJE data'!L479)&gt;0,"Y","N")</f>
        <v>N</v>
      </c>
      <c r="O479" t="s">
        <v>13200</v>
      </c>
      <c r="P479" t="s">
        <v>993</v>
      </c>
      <c r="Q479" t="s">
        <v>8252</v>
      </c>
      <c r="R479" t="str">
        <f>IF(COUNTIF('16 reserve entries'!Q:Q,'16 AJE data'!O479)&gt;0,"Y","N")</f>
        <v>N</v>
      </c>
      <c r="S479" s="149" t="s">
        <v>993</v>
      </c>
      <c r="T479" t="s">
        <v>13201</v>
      </c>
      <c r="U479" t="str">
        <f>IF(COUNTIF('16 reserve bal'!D:D,'16 AJE data'!T479)&gt;0,"Y","N")</f>
        <v>N</v>
      </c>
    </row>
    <row r="480" spans="1:21" x14ac:dyDescent="0.25">
      <c r="A480" t="s">
        <v>993</v>
      </c>
      <c r="B480" t="s">
        <v>5353</v>
      </c>
      <c r="C480" t="s">
        <v>8249</v>
      </c>
      <c r="D480" t="s">
        <v>990</v>
      </c>
      <c r="E480" t="s">
        <v>12419</v>
      </c>
      <c r="F480" t="str">
        <f t="shared" si="10"/>
        <v>AS-IFRS</v>
      </c>
      <c r="G480" t="s">
        <v>8249</v>
      </c>
      <c r="L480" t="s">
        <v>8885</v>
      </c>
      <c r="M480" t="str">
        <f>IF(COUNTIF('16 reserve entries'!M:M,'16 AJE data'!L480)&gt;0,"Y","N")</f>
        <v>N</v>
      </c>
      <c r="O480" t="s">
        <v>13202</v>
      </c>
      <c r="P480" t="s">
        <v>993</v>
      </c>
      <c r="Q480" t="s">
        <v>8253</v>
      </c>
      <c r="R480" t="str">
        <f>IF(COUNTIF('16 reserve entries'!Q:Q,'16 AJE data'!O480)&gt;0,"Y","N")</f>
        <v>N</v>
      </c>
      <c r="S480" s="149" t="s">
        <v>993</v>
      </c>
      <c r="T480" t="s">
        <v>13203</v>
      </c>
      <c r="U480" t="str">
        <f>IF(COUNTIF('16 reserve bal'!D:D,'16 AJE data'!T480)&gt;0,"Y","N")</f>
        <v>N</v>
      </c>
    </row>
    <row r="481" spans="1:21" x14ac:dyDescent="0.25">
      <c r="A481" t="s">
        <v>993</v>
      </c>
      <c r="B481" t="s">
        <v>5353</v>
      </c>
      <c r="C481" t="s">
        <v>8250</v>
      </c>
      <c r="D481" t="s">
        <v>990</v>
      </c>
      <c r="E481" t="s">
        <v>12419</v>
      </c>
      <c r="F481" t="str">
        <f t="shared" si="10"/>
        <v>AS-IFRS</v>
      </c>
      <c r="G481" t="s">
        <v>8250</v>
      </c>
      <c r="L481" t="s">
        <v>8886</v>
      </c>
      <c r="M481" t="str">
        <f>IF(COUNTIF('16 reserve entries'!M:M,'16 AJE data'!L481)&gt;0,"Y","N")</f>
        <v>N</v>
      </c>
      <c r="O481" t="s">
        <v>13204</v>
      </c>
      <c r="P481" t="s">
        <v>993</v>
      </c>
      <c r="Q481" t="s">
        <v>8254</v>
      </c>
      <c r="R481" t="str">
        <f>IF(COUNTIF('16 reserve entries'!Q:Q,'16 AJE data'!O481)&gt;0,"Y","N")</f>
        <v>N</v>
      </c>
      <c r="S481" s="149" t="s">
        <v>993</v>
      </c>
      <c r="T481" t="s">
        <v>13205</v>
      </c>
      <c r="U481" t="str">
        <f>IF(COUNTIF('16 reserve bal'!D:D,'16 AJE data'!T481)&gt;0,"Y","N")</f>
        <v>N</v>
      </c>
    </row>
    <row r="482" spans="1:21" x14ac:dyDescent="0.25">
      <c r="A482" t="s">
        <v>993</v>
      </c>
      <c r="B482" t="s">
        <v>5353</v>
      </c>
      <c r="C482" t="s">
        <v>8251</v>
      </c>
      <c r="D482" t="s">
        <v>990</v>
      </c>
      <c r="E482" t="s">
        <v>12419</v>
      </c>
      <c r="F482" t="str">
        <f t="shared" si="10"/>
        <v>AS-IFRS</v>
      </c>
      <c r="G482" t="s">
        <v>8251</v>
      </c>
      <c r="L482" t="s">
        <v>8887</v>
      </c>
      <c r="M482" t="str">
        <f>IF(COUNTIF('16 reserve entries'!M:M,'16 AJE data'!L482)&gt;0,"Y","N")</f>
        <v>N</v>
      </c>
      <c r="O482" t="s">
        <v>13206</v>
      </c>
      <c r="P482" t="s">
        <v>993</v>
      </c>
      <c r="Q482" t="s">
        <v>8255</v>
      </c>
      <c r="R482" t="str">
        <f>IF(COUNTIF('16 reserve entries'!Q:Q,'16 AJE data'!O482)&gt;0,"Y","N")</f>
        <v>N</v>
      </c>
      <c r="S482" s="149" t="s">
        <v>993</v>
      </c>
      <c r="T482" t="s">
        <v>13207</v>
      </c>
      <c r="U482" t="str">
        <f>IF(COUNTIF('16 reserve bal'!D:D,'16 AJE data'!T482)&gt;0,"Y","N")</f>
        <v>N</v>
      </c>
    </row>
    <row r="483" spans="1:21" x14ac:dyDescent="0.25">
      <c r="A483" t="s">
        <v>993</v>
      </c>
      <c r="B483" t="s">
        <v>5353</v>
      </c>
      <c r="C483" t="s">
        <v>8252</v>
      </c>
      <c r="D483" t="s">
        <v>990</v>
      </c>
      <c r="E483" t="s">
        <v>12419</v>
      </c>
      <c r="F483" t="str">
        <f t="shared" si="10"/>
        <v>AS-IFRS</v>
      </c>
      <c r="G483" t="s">
        <v>8252</v>
      </c>
      <c r="L483" t="s">
        <v>8888</v>
      </c>
      <c r="M483" t="str">
        <f>IF(COUNTIF('16 reserve entries'!M:M,'16 AJE data'!L483)&gt;0,"Y","N")</f>
        <v>N</v>
      </c>
      <c r="O483" t="s">
        <v>13208</v>
      </c>
      <c r="P483" t="s">
        <v>993</v>
      </c>
      <c r="Q483" t="s">
        <v>8256</v>
      </c>
      <c r="R483" t="str">
        <f>IF(COUNTIF('16 reserve entries'!Q:Q,'16 AJE data'!O483)&gt;0,"Y","N")</f>
        <v>N</v>
      </c>
      <c r="S483" s="149" t="s">
        <v>993</v>
      </c>
      <c r="T483" t="s">
        <v>13209</v>
      </c>
      <c r="U483" t="str">
        <f>IF(COUNTIF('16 reserve bal'!D:D,'16 AJE data'!T483)&gt;0,"Y","N")</f>
        <v>N</v>
      </c>
    </row>
    <row r="484" spans="1:21" x14ac:dyDescent="0.25">
      <c r="A484" t="s">
        <v>993</v>
      </c>
      <c r="B484" t="s">
        <v>5353</v>
      </c>
      <c r="C484" t="s">
        <v>8253</v>
      </c>
      <c r="D484" t="s">
        <v>990</v>
      </c>
      <c r="E484" t="s">
        <v>12419</v>
      </c>
      <c r="F484" t="str">
        <f t="shared" si="10"/>
        <v>AS-IFRS</v>
      </c>
      <c r="G484" t="s">
        <v>8253</v>
      </c>
      <c r="L484" t="s">
        <v>8889</v>
      </c>
      <c r="M484" t="str">
        <f>IF(COUNTIF('16 reserve entries'!M:M,'16 AJE data'!L484)&gt;0,"Y","N")</f>
        <v>N</v>
      </c>
      <c r="O484" t="s">
        <v>13210</v>
      </c>
      <c r="P484" t="s">
        <v>993</v>
      </c>
      <c r="Q484" t="s">
        <v>8257</v>
      </c>
      <c r="R484" t="str">
        <f>IF(COUNTIF('16 reserve entries'!Q:Q,'16 AJE data'!O484)&gt;0,"Y","N")</f>
        <v>N</v>
      </c>
      <c r="S484" s="149" t="s">
        <v>993</v>
      </c>
      <c r="T484" t="s">
        <v>13211</v>
      </c>
      <c r="U484" t="str">
        <f>IF(COUNTIF('16 reserve bal'!D:D,'16 AJE data'!T484)&gt;0,"Y","N")</f>
        <v>N</v>
      </c>
    </row>
    <row r="485" spans="1:21" x14ac:dyDescent="0.25">
      <c r="A485" t="s">
        <v>993</v>
      </c>
      <c r="B485" t="s">
        <v>5353</v>
      </c>
      <c r="C485" t="s">
        <v>8254</v>
      </c>
      <c r="D485" t="s">
        <v>990</v>
      </c>
      <c r="E485" t="s">
        <v>12419</v>
      </c>
      <c r="F485" t="str">
        <f t="shared" si="10"/>
        <v>AS-IFRS</v>
      </c>
      <c r="G485" t="s">
        <v>8254</v>
      </c>
      <c r="L485" t="s">
        <v>8890</v>
      </c>
      <c r="M485" t="str">
        <f>IF(COUNTIF('16 reserve entries'!M:M,'16 AJE data'!L485)&gt;0,"Y","N")</f>
        <v>N</v>
      </c>
      <c r="O485" t="s">
        <v>6358</v>
      </c>
      <c r="P485" t="s">
        <v>993</v>
      </c>
      <c r="Q485" t="s">
        <v>4365</v>
      </c>
      <c r="R485" t="str">
        <f>IF(COUNTIF('16 reserve entries'!Q:Q,'16 AJE data'!O485)&gt;0,"Y","N")</f>
        <v>Y</v>
      </c>
      <c r="S485" s="149" t="s">
        <v>993</v>
      </c>
      <c r="T485" t="s">
        <v>13212</v>
      </c>
      <c r="U485" t="str">
        <f>IF(COUNTIF('16 reserve bal'!D:D,'16 AJE data'!T485)&gt;0,"Y","N")</f>
        <v>N</v>
      </c>
    </row>
    <row r="486" spans="1:21" x14ac:dyDescent="0.25">
      <c r="A486" t="s">
        <v>993</v>
      </c>
      <c r="B486" t="s">
        <v>5353</v>
      </c>
      <c r="C486" t="s">
        <v>8255</v>
      </c>
      <c r="D486" t="s">
        <v>990</v>
      </c>
      <c r="E486" t="s">
        <v>12419</v>
      </c>
      <c r="F486" t="str">
        <f t="shared" si="10"/>
        <v>AS-IFRS</v>
      </c>
      <c r="G486" t="s">
        <v>8255</v>
      </c>
      <c r="L486" t="s">
        <v>8891</v>
      </c>
      <c r="M486" t="str">
        <f>IF(COUNTIF('16 reserve entries'!M:M,'16 AJE data'!L486)&gt;0,"Y","N")</f>
        <v>N</v>
      </c>
      <c r="O486" t="s">
        <v>6360</v>
      </c>
      <c r="P486" t="s">
        <v>993</v>
      </c>
      <c r="Q486" t="s">
        <v>4367</v>
      </c>
      <c r="R486" t="str">
        <f>IF(COUNTIF('16 reserve entries'!Q:Q,'16 AJE data'!O486)&gt;0,"Y","N")</f>
        <v>Y</v>
      </c>
      <c r="S486" s="149" t="s">
        <v>993</v>
      </c>
      <c r="T486" t="s">
        <v>13213</v>
      </c>
      <c r="U486" t="str">
        <f>IF(COUNTIF('16 reserve bal'!D:D,'16 AJE data'!T486)&gt;0,"Y","N")</f>
        <v>N</v>
      </c>
    </row>
    <row r="487" spans="1:21" x14ac:dyDescent="0.25">
      <c r="A487" t="s">
        <v>993</v>
      </c>
      <c r="B487" t="s">
        <v>5353</v>
      </c>
      <c r="C487" t="s">
        <v>8256</v>
      </c>
      <c r="D487" t="s">
        <v>990</v>
      </c>
      <c r="E487" t="s">
        <v>12419</v>
      </c>
      <c r="F487" t="str">
        <f t="shared" si="10"/>
        <v>AS-IFRS</v>
      </c>
      <c r="G487" t="s">
        <v>8256</v>
      </c>
      <c r="L487" t="s">
        <v>8892</v>
      </c>
      <c r="M487" t="str">
        <f>IF(COUNTIF('16 reserve entries'!M:M,'16 AJE data'!L487)&gt;0,"Y","N")</f>
        <v>N</v>
      </c>
      <c r="O487" t="s">
        <v>6362</v>
      </c>
      <c r="P487" t="s">
        <v>993</v>
      </c>
      <c r="Q487" t="s">
        <v>4369</v>
      </c>
      <c r="R487" t="str">
        <f>IF(COUNTIF('16 reserve entries'!Q:Q,'16 AJE data'!O487)&gt;0,"Y","N")</f>
        <v>Y</v>
      </c>
      <c r="S487" s="149" t="s">
        <v>993</v>
      </c>
      <c r="T487" t="s">
        <v>13214</v>
      </c>
      <c r="U487" t="str">
        <f>IF(COUNTIF('16 reserve bal'!D:D,'16 AJE data'!T487)&gt;0,"Y","N")</f>
        <v>N</v>
      </c>
    </row>
    <row r="488" spans="1:21" x14ac:dyDescent="0.25">
      <c r="A488" t="s">
        <v>993</v>
      </c>
      <c r="B488" t="s">
        <v>5353</v>
      </c>
      <c r="C488" t="s">
        <v>8257</v>
      </c>
      <c r="D488" t="s">
        <v>990</v>
      </c>
      <c r="E488" t="s">
        <v>12419</v>
      </c>
      <c r="F488" t="str">
        <f t="shared" si="10"/>
        <v>AS-IFRS</v>
      </c>
      <c r="G488" t="s">
        <v>8257</v>
      </c>
      <c r="L488" t="s">
        <v>8893</v>
      </c>
      <c r="M488" t="str">
        <f>IF(COUNTIF('16 reserve entries'!M:M,'16 AJE data'!L488)&gt;0,"Y","N")</f>
        <v>N</v>
      </c>
      <c r="O488" t="s">
        <v>13215</v>
      </c>
      <c r="P488" t="s">
        <v>993</v>
      </c>
      <c r="Q488" t="s">
        <v>8258</v>
      </c>
      <c r="R488" t="str">
        <f>IF(COUNTIF('16 reserve entries'!Q:Q,'16 AJE data'!O488)&gt;0,"Y","N")</f>
        <v>N</v>
      </c>
      <c r="S488" s="149" t="s">
        <v>993</v>
      </c>
      <c r="T488" t="s">
        <v>13216</v>
      </c>
      <c r="U488" t="str">
        <f>IF(COUNTIF('16 reserve bal'!D:D,'16 AJE data'!T488)&gt;0,"Y","N")</f>
        <v>N</v>
      </c>
    </row>
    <row r="489" spans="1:21" x14ac:dyDescent="0.25">
      <c r="A489" t="s">
        <v>993</v>
      </c>
      <c r="B489" t="s">
        <v>5353</v>
      </c>
      <c r="C489" t="s">
        <v>4365</v>
      </c>
      <c r="D489" t="s">
        <v>990</v>
      </c>
      <c r="E489" t="s">
        <v>12419</v>
      </c>
      <c r="F489" t="str">
        <f t="shared" si="10"/>
        <v>AS-IFRS</v>
      </c>
      <c r="G489" t="s">
        <v>4365</v>
      </c>
      <c r="L489" t="s">
        <v>8894</v>
      </c>
      <c r="M489" t="str">
        <f>IF(COUNTIF('16 reserve entries'!M:M,'16 AJE data'!L489)&gt;0,"Y","N")</f>
        <v>N</v>
      </c>
      <c r="O489" t="s">
        <v>13217</v>
      </c>
      <c r="P489" t="s">
        <v>993</v>
      </c>
      <c r="Q489" t="s">
        <v>7868</v>
      </c>
      <c r="R489" t="str">
        <f>IF(COUNTIF('16 reserve entries'!Q:Q,'16 AJE data'!O489)&gt;0,"Y","N")</f>
        <v>N</v>
      </c>
      <c r="S489" s="149" t="s">
        <v>993</v>
      </c>
      <c r="T489" t="s">
        <v>3701</v>
      </c>
      <c r="U489" t="str">
        <f>IF(COUNTIF('16 reserve bal'!D:D,'16 AJE data'!T489)&gt;0,"Y","N")</f>
        <v>Y</v>
      </c>
    </row>
    <row r="490" spans="1:21" x14ac:dyDescent="0.25">
      <c r="A490" t="s">
        <v>993</v>
      </c>
      <c r="B490" t="s">
        <v>5353</v>
      </c>
      <c r="C490" t="s">
        <v>4367</v>
      </c>
      <c r="D490" t="s">
        <v>990</v>
      </c>
      <c r="E490" t="s">
        <v>12419</v>
      </c>
      <c r="F490" t="str">
        <f t="shared" si="10"/>
        <v>AS-IFRS</v>
      </c>
      <c r="G490" t="s">
        <v>4367</v>
      </c>
      <c r="L490" t="s">
        <v>8895</v>
      </c>
      <c r="M490" t="str">
        <f>IF(COUNTIF('16 reserve entries'!M:M,'16 AJE data'!L490)&gt;0,"Y","N")</f>
        <v>N</v>
      </c>
      <c r="O490" t="s">
        <v>13218</v>
      </c>
      <c r="P490" t="s">
        <v>993</v>
      </c>
      <c r="Q490" t="s">
        <v>7869</v>
      </c>
      <c r="R490" t="str">
        <f>IF(COUNTIF('16 reserve entries'!Q:Q,'16 AJE data'!O490)&gt;0,"Y","N")</f>
        <v>N</v>
      </c>
      <c r="S490" s="149" t="s">
        <v>993</v>
      </c>
      <c r="T490" t="s">
        <v>3704</v>
      </c>
      <c r="U490" t="str">
        <f>IF(COUNTIF('16 reserve bal'!D:D,'16 AJE data'!T490)&gt;0,"Y","N")</f>
        <v>Y</v>
      </c>
    </row>
    <row r="491" spans="1:21" x14ac:dyDescent="0.25">
      <c r="A491" t="s">
        <v>993</v>
      </c>
      <c r="B491" t="s">
        <v>5353</v>
      </c>
      <c r="C491" t="s">
        <v>4369</v>
      </c>
      <c r="D491" t="s">
        <v>990</v>
      </c>
      <c r="E491" t="s">
        <v>12419</v>
      </c>
      <c r="F491" t="str">
        <f t="shared" si="10"/>
        <v>AS-IFRS</v>
      </c>
      <c r="G491" t="s">
        <v>4369</v>
      </c>
      <c r="L491" t="s">
        <v>8896</v>
      </c>
      <c r="M491" t="str">
        <f>IF(COUNTIF('16 reserve entries'!M:M,'16 AJE data'!L491)&gt;0,"Y","N")</f>
        <v>N</v>
      </c>
      <c r="O491" t="s">
        <v>6364</v>
      </c>
      <c r="P491" t="s">
        <v>993</v>
      </c>
      <c r="Q491" t="s">
        <v>4371</v>
      </c>
      <c r="R491" t="str">
        <f>IF(COUNTIF('16 reserve entries'!Q:Q,'16 AJE data'!O491)&gt;0,"Y","N")</f>
        <v>Y</v>
      </c>
      <c r="S491" s="149" t="s">
        <v>993</v>
      </c>
      <c r="T491" t="s">
        <v>3707</v>
      </c>
      <c r="U491" t="str">
        <f>IF(COUNTIF('16 reserve bal'!D:D,'16 AJE data'!T491)&gt;0,"Y","N")</f>
        <v>Y</v>
      </c>
    </row>
    <row r="492" spans="1:21" x14ac:dyDescent="0.25">
      <c r="A492" t="s">
        <v>993</v>
      </c>
      <c r="B492" t="s">
        <v>5353</v>
      </c>
      <c r="C492" t="s">
        <v>8258</v>
      </c>
      <c r="D492" t="s">
        <v>990</v>
      </c>
      <c r="E492" t="s">
        <v>12419</v>
      </c>
      <c r="F492" t="str">
        <f t="shared" si="10"/>
        <v>AS-IFRS</v>
      </c>
      <c r="G492" t="s">
        <v>8258</v>
      </c>
      <c r="L492" t="s">
        <v>8897</v>
      </c>
      <c r="M492" t="str">
        <f>IF(COUNTIF('16 reserve entries'!M:M,'16 AJE data'!L492)&gt;0,"Y","N")</f>
        <v>N</v>
      </c>
      <c r="O492" t="s">
        <v>13219</v>
      </c>
      <c r="P492" t="s">
        <v>993</v>
      </c>
      <c r="Q492" t="s">
        <v>8259</v>
      </c>
      <c r="R492" t="str">
        <f>IF(COUNTIF('16 reserve entries'!Q:Q,'16 AJE data'!O492)&gt;0,"Y","N")</f>
        <v>N</v>
      </c>
      <c r="S492" s="149" t="s">
        <v>993</v>
      </c>
      <c r="T492" t="s">
        <v>13220</v>
      </c>
      <c r="U492" t="str">
        <f>IF(COUNTIF('16 reserve bal'!D:D,'16 AJE data'!T492)&gt;0,"Y","N")</f>
        <v>N</v>
      </c>
    </row>
    <row r="493" spans="1:21" x14ac:dyDescent="0.25">
      <c r="A493" t="s">
        <v>993</v>
      </c>
      <c r="B493" t="s">
        <v>5353</v>
      </c>
      <c r="C493" t="s">
        <v>7868</v>
      </c>
      <c r="D493" t="s">
        <v>990</v>
      </c>
      <c r="E493" t="s">
        <v>12419</v>
      </c>
      <c r="F493" t="str">
        <f t="shared" si="10"/>
        <v>AS-IFRS</v>
      </c>
      <c r="G493" t="s">
        <v>7868</v>
      </c>
      <c r="L493" t="s">
        <v>8898</v>
      </c>
      <c r="M493" t="str">
        <f>IF(COUNTIF('16 reserve entries'!M:M,'16 AJE data'!L493)&gt;0,"Y","N")</f>
        <v>N</v>
      </c>
      <c r="O493" t="s">
        <v>13221</v>
      </c>
      <c r="P493" t="s">
        <v>993</v>
      </c>
      <c r="Q493" t="s">
        <v>8260</v>
      </c>
      <c r="R493" t="str">
        <f>IF(COUNTIF('16 reserve entries'!Q:Q,'16 AJE data'!O493)&gt;0,"Y","N")</f>
        <v>N</v>
      </c>
      <c r="S493" s="149" t="s">
        <v>993</v>
      </c>
      <c r="T493" t="s">
        <v>13222</v>
      </c>
      <c r="U493" t="str">
        <f>IF(COUNTIF('16 reserve bal'!D:D,'16 AJE data'!T493)&gt;0,"Y","N")</f>
        <v>N</v>
      </c>
    </row>
    <row r="494" spans="1:21" x14ac:dyDescent="0.25">
      <c r="A494" t="s">
        <v>993</v>
      </c>
      <c r="B494" t="s">
        <v>5353</v>
      </c>
      <c r="C494" t="s">
        <v>7869</v>
      </c>
      <c r="D494" t="s">
        <v>990</v>
      </c>
      <c r="E494" t="s">
        <v>12419</v>
      </c>
      <c r="F494" t="str">
        <f t="shared" si="10"/>
        <v>AS-IFRS</v>
      </c>
      <c r="G494" t="s">
        <v>7869</v>
      </c>
      <c r="L494" t="s">
        <v>8899</v>
      </c>
      <c r="M494" t="str">
        <f>IF(COUNTIF('16 reserve entries'!M:M,'16 AJE data'!L494)&gt;0,"Y","N")</f>
        <v>N</v>
      </c>
      <c r="O494" t="s">
        <v>13223</v>
      </c>
      <c r="P494" t="s">
        <v>993</v>
      </c>
      <c r="Q494" t="s">
        <v>8261</v>
      </c>
      <c r="R494" t="str">
        <f>IF(COUNTIF('16 reserve entries'!Q:Q,'16 AJE data'!O494)&gt;0,"Y","N")</f>
        <v>N</v>
      </c>
      <c r="S494" s="149" t="s">
        <v>993</v>
      </c>
      <c r="T494" t="s">
        <v>13224</v>
      </c>
      <c r="U494" t="str">
        <f>IF(COUNTIF('16 reserve bal'!D:D,'16 AJE data'!T494)&gt;0,"Y","N")</f>
        <v>N</v>
      </c>
    </row>
    <row r="495" spans="1:21" x14ac:dyDescent="0.25">
      <c r="A495" t="s">
        <v>993</v>
      </c>
      <c r="B495" t="s">
        <v>5353</v>
      </c>
      <c r="C495" t="s">
        <v>4371</v>
      </c>
      <c r="D495" t="s">
        <v>990</v>
      </c>
      <c r="E495" t="s">
        <v>12419</v>
      </c>
      <c r="F495" t="str">
        <f t="shared" si="10"/>
        <v>AS-IFRS</v>
      </c>
      <c r="G495" t="s">
        <v>4371</v>
      </c>
      <c r="L495" t="s">
        <v>8900</v>
      </c>
      <c r="M495" t="str">
        <f>IF(COUNTIF('16 reserve entries'!M:M,'16 AJE data'!L495)&gt;0,"Y","N")</f>
        <v>N</v>
      </c>
      <c r="O495" t="s">
        <v>13225</v>
      </c>
      <c r="P495" t="s">
        <v>993</v>
      </c>
      <c r="Q495" t="s">
        <v>8262</v>
      </c>
      <c r="R495" t="str">
        <f>IF(COUNTIF('16 reserve entries'!Q:Q,'16 AJE data'!O495)&gt;0,"Y","N")</f>
        <v>N</v>
      </c>
      <c r="S495" s="149" t="s">
        <v>993</v>
      </c>
      <c r="T495" t="s">
        <v>3710</v>
      </c>
      <c r="U495" t="str">
        <f>IF(COUNTIF('16 reserve bal'!D:D,'16 AJE data'!T495)&gt;0,"Y","N")</f>
        <v>Y</v>
      </c>
    </row>
    <row r="496" spans="1:21" x14ac:dyDescent="0.25">
      <c r="A496" t="s">
        <v>993</v>
      </c>
      <c r="B496" t="s">
        <v>5353</v>
      </c>
      <c r="C496" t="s">
        <v>8259</v>
      </c>
      <c r="D496" t="s">
        <v>990</v>
      </c>
      <c r="E496" t="s">
        <v>12419</v>
      </c>
      <c r="F496" t="str">
        <f t="shared" si="10"/>
        <v>AS-IFRS</v>
      </c>
      <c r="G496" t="s">
        <v>8259</v>
      </c>
      <c r="L496" t="s">
        <v>8901</v>
      </c>
      <c r="M496" t="str">
        <f>IF(COUNTIF('16 reserve entries'!M:M,'16 AJE data'!L496)&gt;0,"Y","N")</f>
        <v>N</v>
      </c>
      <c r="O496" t="s">
        <v>13226</v>
      </c>
      <c r="P496" t="s">
        <v>993</v>
      </c>
      <c r="Q496" t="s">
        <v>8263</v>
      </c>
      <c r="R496" t="str">
        <f>IF(COUNTIF('16 reserve entries'!Q:Q,'16 AJE data'!O496)&gt;0,"Y","N")</f>
        <v>N</v>
      </c>
      <c r="S496" s="149" t="s">
        <v>993</v>
      </c>
      <c r="T496" t="s">
        <v>13227</v>
      </c>
      <c r="U496" t="str">
        <f>IF(COUNTIF('16 reserve bal'!D:D,'16 AJE data'!T496)&gt;0,"Y","N")</f>
        <v>N</v>
      </c>
    </row>
    <row r="497" spans="1:21" x14ac:dyDescent="0.25">
      <c r="A497" t="s">
        <v>993</v>
      </c>
      <c r="B497" t="s">
        <v>5353</v>
      </c>
      <c r="C497" t="s">
        <v>8260</v>
      </c>
      <c r="D497" t="s">
        <v>990</v>
      </c>
      <c r="E497" t="s">
        <v>12419</v>
      </c>
      <c r="F497" t="str">
        <f t="shared" si="10"/>
        <v>AS-IFRS</v>
      </c>
      <c r="G497" t="s">
        <v>8260</v>
      </c>
      <c r="L497" t="s">
        <v>8902</v>
      </c>
      <c r="M497" t="str">
        <f>IF(COUNTIF('16 reserve entries'!M:M,'16 AJE data'!L497)&gt;0,"Y","N")</f>
        <v>N</v>
      </c>
      <c r="O497" t="s">
        <v>6366</v>
      </c>
      <c r="P497" t="s">
        <v>993</v>
      </c>
      <c r="Q497" t="s">
        <v>4373</v>
      </c>
      <c r="R497" t="str">
        <f>IF(COUNTIF('16 reserve entries'!Q:Q,'16 AJE data'!O497)&gt;0,"Y","N")</f>
        <v>Y</v>
      </c>
      <c r="S497" s="149" t="s">
        <v>993</v>
      </c>
      <c r="T497" t="s">
        <v>13228</v>
      </c>
      <c r="U497" t="str">
        <f>IF(COUNTIF('16 reserve bal'!D:D,'16 AJE data'!T497)&gt;0,"Y","N")</f>
        <v>N</v>
      </c>
    </row>
    <row r="498" spans="1:21" x14ac:dyDescent="0.25">
      <c r="A498" t="s">
        <v>993</v>
      </c>
      <c r="B498" t="s">
        <v>5353</v>
      </c>
      <c r="C498" t="s">
        <v>8261</v>
      </c>
      <c r="D498" t="s">
        <v>990</v>
      </c>
      <c r="E498" t="s">
        <v>12419</v>
      </c>
      <c r="F498" t="str">
        <f t="shared" si="10"/>
        <v>AS-IFRS</v>
      </c>
      <c r="G498" t="s">
        <v>8261</v>
      </c>
      <c r="L498" t="s">
        <v>8903</v>
      </c>
      <c r="M498" t="str">
        <f>IF(COUNTIF('16 reserve entries'!M:M,'16 AJE data'!L498)&gt;0,"Y","N")</f>
        <v>N</v>
      </c>
      <c r="O498" t="s">
        <v>6368</v>
      </c>
      <c r="P498" t="s">
        <v>993</v>
      </c>
      <c r="Q498" t="s">
        <v>4375</v>
      </c>
      <c r="R498" t="str">
        <f>IF(COUNTIF('16 reserve entries'!Q:Q,'16 AJE data'!O498)&gt;0,"Y","N")</f>
        <v>Y</v>
      </c>
      <c r="S498" s="149" t="s">
        <v>993</v>
      </c>
      <c r="T498" t="s">
        <v>13229</v>
      </c>
      <c r="U498" t="str">
        <f>IF(COUNTIF('16 reserve bal'!D:D,'16 AJE data'!T498)&gt;0,"Y","N")</f>
        <v>N</v>
      </c>
    </row>
    <row r="499" spans="1:21" x14ac:dyDescent="0.25">
      <c r="A499" t="s">
        <v>993</v>
      </c>
      <c r="B499" t="s">
        <v>5353</v>
      </c>
      <c r="C499" t="s">
        <v>8262</v>
      </c>
      <c r="D499" t="s">
        <v>990</v>
      </c>
      <c r="E499" t="s">
        <v>12419</v>
      </c>
      <c r="F499" t="str">
        <f t="shared" si="10"/>
        <v>AS-IFRS</v>
      </c>
      <c r="G499" t="s">
        <v>8262</v>
      </c>
      <c r="L499" t="s">
        <v>8904</v>
      </c>
      <c r="M499" t="str">
        <f>IF(COUNTIF('16 reserve entries'!M:M,'16 AJE data'!L499)&gt;0,"Y","N")</f>
        <v>N</v>
      </c>
      <c r="O499" t="s">
        <v>13230</v>
      </c>
      <c r="P499" t="s">
        <v>993</v>
      </c>
      <c r="Q499" t="s">
        <v>8264</v>
      </c>
      <c r="R499" t="str">
        <f>IF(COUNTIF('16 reserve entries'!Q:Q,'16 AJE data'!O499)&gt;0,"Y","N")</f>
        <v>N</v>
      </c>
      <c r="S499" s="149" t="s">
        <v>993</v>
      </c>
      <c r="T499" t="s">
        <v>13231</v>
      </c>
      <c r="U499" t="str">
        <f>IF(COUNTIF('16 reserve bal'!D:D,'16 AJE data'!T499)&gt;0,"Y","N")</f>
        <v>N</v>
      </c>
    </row>
    <row r="500" spans="1:21" x14ac:dyDescent="0.25">
      <c r="A500" t="s">
        <v>993</v>
      </c>
      <c r="B500" t="s">
        <v>5353</v>
      </c>
      <c r="C500" t="s">
        <v>8263</v>
      </c>
      <c r="D500" t="s">
        <v>990</v>
      </c>
      <c r="E500" t="s">
        <v>12419</v>
      </c>
      <c r="F500" t="str">
        <f t="shared" si="10"/>
        <v>AS-IFRS</v>
      </c>
      <c r="G500" t="s">
        <v>8263</v>
      </c>
      <c r="L500" t="s">
        <v>8905</v>
      </c>
      <c r="M500" t="str">
        <f>IF(COUNTIF('16 reserve entries'!M:M,'16 AJE data'!L500)&gt;0,"Y","N")</f>
        <v>N</v>
      </c>
      <c r="O500" t="s">
        <v>13232</v>
      </c>
      <c r="P500" t="s">
        <v>993</v>
      </c>
      <c r="Q500" t="s">
        <v>8265</v>
      </c>
      <c r="R500" t="str">
        <f>IF(COUNTIF('16 reserve entries'!Q:Q,'16 AJE data'!O500)&gt;0,"Y","N")</f>
        <v>N</v>
      </c>
      <c r="S500" s="149" t="s">
        <v>993</v>
      </c>
      <c r="T500" t="s">
        <v>13233</v>
      </c>
      <c r="U500" t="str">
        <f>IF(COUNTIF('16 reserve bal'!D:D,'16 AJE data'!T500)&gt;0,"Y","N")</f>
        <v>N</v>
      </c>
    </row>
    <row r="501" spans="1:21" x14ac:dyDescent="0.25">
      <c r="A501" t="s">
        <v>993</v>
      </c>
      <c r="B501" t="s">
        <v>5353</v>
      </c>
      <c r="C501" t="s">
        <v>4373</v>
      </c>
      <c r="D501" t="s">
        <v>990</v>
      </c>
      <c r="E501" t="s">
        <v>12419</v>
      </c>
      <c r="F501" t="str">
        <f t="shared" si="10"/>
        <v>AS-IFRS</v>
      </c>
      <c r="G501" t="s">
        <v>4373</v>
      </c>
      <c r="L501" t="s">
        <v>8906</v>
      </c>
      <c r="M501" t="str">
        <f>IF(COUNTIF('16 reserve entries'!M:M,'16 AJE data'!L501)&gt;0,"Y","N")</f>
        <v>N</v>
      </c>
      <c r="O501" t="s">
        <v>13234</v>
      </c>
      <c r="P501" t="s">
        <v>993</v>
      </c>
      <c r="Q501" t="s">
        <v>8266</v>
      </c>
      <c r="R501" t="str">
        <f>IF(COUNTIF('16 reserve entries'!Q:Q,'16 AJE data'!O501)&gt;0,"Y","N")</f>
        <v>N</v>
      </c>
      <c r="S501" s="149" t="s">
        <v>993</v>
      </c>
      <c r="T501" t="s">
        <v>3713</v>
      </c>
      <c r="U501" t="str">
        <f>IF(COUNTIF('16 reserve bal'!D:D,'16 AJE data'!T501)&gt;0,"Y","N")</f>
        <v>Y</v>
      </c>
    </row>
    <row r="502" spans="1:21" x14ac:dyDescent="0.25">
      <c r="A502" t="s">
        <v>993</v>
      </c>
      <c r="B502" t="s">
        <v>5353</v>
      </c>
      <c r="C502" t="s">
        <v>4375</v>
      </c>
      <c r="D502" t="s">
        <v>990</v>
      </c>
      <c r="E502" t="s">
        <v>12419</v>
      </c>
      <c r="F502" t="str">
        <f t="shared" si="10"/>
        <v>AS-IFRS</v>
      </c>
      <c r="G502" t="s">
        <v>4375</v>
      </c>
      <c r="L502" t="s">
        <v>8907</v>
      </c>
      <c r="M502" t="str">
        <f>IF(COUNTIF('16 reserve entries'!M:M,'16 AJE data'!L502)&gt;0,"Y","N")</f>
        <v>N</v>
      </c>
      <c r="O502" t="s">
        <v>6370</v>
      </c>
      <c r="P502" t="s">
        <v>993</v>
      </c>
      <c r="Q502" t="s">
        <v>4377</v>
      </c>
      <c r="R502" t="str">
        <f>IF(COUNTIF('16 reserve entries'!Q:Q,'16 AJE data'!O502)&gt;0,"Y","N")</f>
        <v>Y</v>
      </c>
      <c r="S502" s="149" t="s">
        <v>993</v>
      </c>
      <c r="T502" t="s">
        <v>3716</v>
      </c>
      <c r="U502" t="str">
        <f>IF(COUNTIF('16 reserve bal'!D:D,'16 AJE data'!T502)&gt;0,"Y","N")</f>
        <v>Y</v>
      </c>
    </row>
    <row r="503" spans="1:21" x14ac:dyDescent="0.25">
      <c r="A503" t="s">
        <v>993</v>
      </c>
      <c r="B503" t="s">
        <v>5353</v>
      </c>
      <c r="C503" t="s">
        <v>8264</v>
      </c>
      <c r="D503" t="s">
        <v>990</v>
      </c>
      <c r="E503" t="s">
        <v>12419</v>
      </c>
      <c r="F503" t="str">
        <f t="shared" si="10"/>
        <v>AS-IFRS</v>
      </c>
      <c r="G503" t="s">
        <v>8264</v>
      </c>
      <c r="L503" t="s">
        <v>8908</v>
      </c>
      <c r="M503" t="str">
        <f>IF(COUNTIF('16 reserve entries'!M:M,'16 AJE data'!L503)&gt;0,"Y","N")</f>
        <v>N</v>
      </c>
      <c r="O503" t="s">
        <v>6372</v>
      </c>
      <c r="P503" t="s">
        <v>993</v>
      </c>
      <c r="Q503" t="s">
        <v>4379</v>
      </c>
      <c r="R503" t="str">
        <f>IF(COUNTIF('16 reserve entries'!Q:Q,'16 AJE data'!O503)&gt;0,"Y","N")</f>
        <v>Y</v>
      </c>
      <c r="S503" s="149" t="s">
        <v>993</v>
      </c>
      <c r="T503" t="s">
        <v>13235</v>
      </c>
      <c r="U503" t="str">
        <f>IF(COUNTIF('16 reserve bal'!D:D,'16 AJE data'!T503)&gt;0,"Y","N")</f>
        <v>N</v>
      </c>
    </row>
    <row r="504" spans="1:21" x14ac:dyDescent="0.25">
      <c r="A504" t="s">
        <v>993</v>
      </c>
      <c r="B504" t="s">
        <v>5353</v>
      </c>
      <c r="C504" t="s">
        <v>8265</v>
      </c>
      <c r="D504" t="s">
        <v>990</v>
      </c>
      <c r="E504" t="s">
        <v>12419</v>
      </c>
      <c r="F504" t="str">
        <f t="shared" si="10"/>
        <v>AS-IFRS</v>
      </c>
      <c r="G504" t="s">
        <v>8265</v>
      </c>
      <c r="L504" t="s">
        <v>8909</v>
      </c>
      <c r="M504" t="str">
        <f>IF(COUNTIF('16 reserve entries'!M:M,'16 AJE data'!L504)&gt;0,"Y","N")</f>
        <v>N</v>
      </c>
      <c r="O504" t="s">
        <v>6374</v>
      </c>
      <c r="P504" t="s">
        <v>993</v>
      </c>
      <c r="Q504" t="s">
        <v>4381</v>
      </c>
      <c r="R504" t="str">
        <f>IF(COUNTIF('16 reserve entries'!Q:Q,'16 AJE data'!O504)&gt;0,"Y","N")</f>
        <v>Y</v>
      </c>
      <c r="S504" s="149" t="s">
        <v>993</v>
      </c>
      <c r="T504" t="s">
        <v>13236</v>
      </c>
      <c r="U504" t="str">
        <f>IF(COUNTIF('16 reserve bal'!D:D,'16 AJE data'!T504)&gt;0,"Y","N")</f>
        <v>N</v>
      </c>
    </row>
    <row r="505" spans="1:21" x14ac:dyDescent="0.25">
      <c r="A505" t="s">
        <v>993</v>
      </c>
      <c r="B505" t="s">
        <v>5353</v>
      </c>
      <c r="C505" t="s">
        <v>8266</v>
      </c>
      <c r="D505" t="s">
        <v>990</v>
      </c>
      <c r="E505" t="s">
        <v>12419</v>
      </c>
      <c r="F505" t="str">
        <f t="shared" si="10"/>
        <v>AS-IFRS</v>
      </c>
      <c r="G505" t="s">
        <v>8266</v>
      </c>
      <c r="L505" t="s">
        <v>8910</v>
      </c>
      <c r="M505" t="str">
        <f>IF(COUNTIF('16 reserve entries'!M:M,'16 AJE data'!L505)&gt;0,"Y","N")</f>
        <v>N</v>
      </c>
      <c r="O505" t="s">
        <v>6376</v>
      </c>
      <c r="P505" t="s">
        <v>993</v>
      </c>
      <c r="Q505" t="s">
        <v>4383</v>
      </c>
      <c r="R505" t="str">
        <f>IF(COUNTIF('16 reserve entries'!Q:Q,'16 AJE data'!O505)&gt;0,"Y","N")</f>
        <v>Y</v>
      </c>
      <c r="S505" s="149" t="s">
        <v>993</v>
      </c>
      <c r="T505" t="s">
        <v>13237</v>
      </c>
      <c r="U505" t="str">
        <f>IF(COUNTIF('16 reserve bal'!D:D,'16 AJE data'!T505)&gt;0,"Y","N")</f>
        <v>N</v>
      </c>
    </row>
    <row r="506" spans="1:21" x14ac:dyDescent="0.25">
      <c r="A506" t="s">
        <v>993</v>
      </c>
      <c r="B506" t="s">
        <v>5353</v>
      </c>
      <c r="C506" t="s">
        <v>4377</v>
      </c>
      <c r="D506" t="s">
        <v>990</v>
      </c>
      <c r="E506" t="s">
        <v>12419</v>
      </c>
      <c r="F506" t="str">
        <f t="shared" si="10"/>
        <v>AS-IFRS</v>
      </c>
      <c r="G506" t="s">
        <v>4377</v>
      </c>
      <c r="L506" t="s">
        <v>8911</v>
      </c>
      <c r="M506" t="str">
        <f>IF(COUNTIF('16 reserve entries'!M:M,'16 AJE data'!L506)&gt;0,"Y","N")</f>
        <v>N</v>
      </c>
      <c r="O506" t="s">
        <v>13238</v>
      </c>
      <c r="P506" t="s">
        <v>993</v>
      </c>
      <c r="Q506" t="s">
        <v>8267</v>
      </c>
      <c r="R506" t="str">
        <f>IF(COUNTIF('16 reserve entries'!Q:Q,'16 AJE data'!O506)&gt;0,"Y","N")</f>
        <v>N</v>
      </c>
      <c r="S506" s="149" t="s">
        <v>993</v>
      </c>
      <c r="T506" t="s">
        <v>3719</v>
      </c>
      <c r="U506" t="str">
        <f>IF(COUNTIF('16 reserve bal'!D:D,'16 AJE data'!T506)&gt;0,"Y","N")</f>
        <v>Y</v>
      </c>
    </row>
    <row r="507" spans="1:21" x14ac:dyDescent="0.25">
      <c r="A507" t="s">
        <v>993</v>
      </c>
      <c r="B507" t="s">
        <v>5353</v>
      </c>
      <c r="C507" t="s">
        <v>4379</v>
      </c>
      <c r="D507" t="s">
        <v>990</v>
      </c>
      <c r="E507" t="s">
        <v>12419</v>
      </c>
      <c r="F507" t="str">
        <f t="shared" si="10"/>
        <v>AS-IFRS</v>
      </c>
      <c r="G507" t="s">
        <v>4379</v>
      </c>
      <c r="L507" t="s">
        <v>8912</v>
      </c>
      <c r="M507" t="str">
        <f>IF(COUNTIF('16 reserve entries'!M:M,'16 AJE data'!L507)&gt;0,"Y","N")</f>
        <v>N</v>
      </c>
      <c r="O507" t="s">
        <v>13239</v>
      </c>
      <c r="P507" t="s">
        <v>993</v>
      </c>
      <c r="Q507" t="s">
        <v>8268</v>
      </c>
      <c r="R507" t="str">
        <f>IF(COUNTIF('16 reserve entries'!Q:Q,'16 AJE data'!O507)&gt;0,"Y","N")</f>
        <v>N</v>
      </c>
      <c r="S507" s="149" t="s">
        <v>993</v>
      </c>
      <c r="T507" t="s">
        <v>3722</v>
      </c>
      <c r="U507" t="str">
        <f>IF(COUNTIF('16 reserve bal'!D:D,'16 AJE data'!T507)&gt;0,"Y","N")</f>
        <v>Y</v>
      </c>
    </row>
    <row r="508" spans="1:21" x14ac:dyDescent="0.25">
      <c r="A508" t="s">
        <v>993</v>
      </c>
      <c r="B508" t="s">
        <v>5353</v>
      </c>
      <c r="C508" t="s">
        <v>4381</v>
      </c>
      <c r="D508" t="s">
        <v>990</v>
      </c>
      <c r="E508" t="s">
        <v>12419</v>
      </c>
      <c r="F508" t="str">
        <f t="shared" si="10"/>
        <v>AS-IFRS</v>
      </c>
      <c r="G508" t="s">
        <v>4381</v>
      </c>
      <c r="L508" t="s">
        <v>8913</v>
      </c>
      <c r="M508" t="str">
        <f>IF(COUNTIF('16 reserve entries'!M:M,'16 AJE data'!L508)&gt;0,"Y","N")</f>
        <v>N</v>
      </c>
      <c r="O508" t="s">
        <v>6378</v>
      </c>
      <c r="P508" t="s">
        <v>993</v>
      </c>
      <c r="Q508" t="s">
        <v>4385</v>
      </c>
      <c r="R508" t="str">
        <f>IF(COUNTIF('16 reserve entries'!Q:Q,'16 AJE data'!O508)&gt;0,"Y","N")</f>
        <v>Y</v>
      </c>
      <c r="S508" s="149" t="s">
        <v>993</v>
      </c>
      <c r="T508" t="s">
        <v>3725</v>
      </c>
      <c r="U508" t="str">
        <f>IF(COUNTIF('16 reserve bal'!D:D,'16 AJE data'!T508)&gt;0,"Y","N")</f>
        <v>Y</v>
      </c>
    </row>
    <row r="509" spans="1:21" x14ac:dyDescent="0.25">
      <c r="A509" t="s">
        <v>993</v>
      </c>
      <c r="B509" t="s">
        <v>5353</v>
      </c>
      <c r="C509" t="s">
        <v>4383</v>
      </c>
      <c r="D509" t="s">
        <v>990</v>
      </c>
      <c r="E509" t="s">
        <v>12419</v>
      </c>
      <c r="F509" t="str">
        <f t="shared" si="10"/>
        <v>AS-IFRS</v>
      </c>
      <c r="G509" t="s">
        <v>4383</v>
      </c>
      <c r="L509" t="s">
        <v>8914</v>
      </c>
      <c r="M509" t="str">
        <f>IF(COUNTIF('16 reserve entries'!M:M,'16 AJE data'!L509)&gt;0,"Y","N")</f>
        <v>N</v>
      </c>
      <c r="O509" t="s">
        <v>6380</v>
      </c>
      <c r="P509" t="s">
        <v>993</v>
      </c>
      <c r="Q509" t="s">
        <v>4387</v>
      </c>
      <c r="R509" t="str">
        <f>IF(COUNTIF('16 reserve entries'!Q:Q,'16 AJE data'!O509)&gt;0,"Y","N")</f>
        <v>Y</v>
      </c>
      <c r="S509" s="149" t="s">
        <v>993</v>
      </c>
      <c r="T509" t="s">
        <v>3728</v>
      </c>
      <c r="U509" t="str">
        <f>IF(COUNTIF('16 reserve bal'!D:D,'16 AJE data'!T509)&gt;0,"Y","N")</f>
        <v>Y</v>
      </c>
    </row>
    <row r="510" spans="1:21" x14ac:dyDescent="0.25">
      <c r="A510" t="s">
        <v>993</v>
      </c>
      <c r="B510" t="s">
        <v>5353</v>
      </c>
      <c r="C510" t="s">
        <v>8267</v>
      </c>
      <c r="D510" t="s">
        <v>990</v>
      </c>
      <c r="E510" t="s">
        <v>12419</v>
      </c>
      <c r="F510" t="str">
        <f t="shared" si="10"/>
        <v>AS-IFRS</v>
      </c>
      <c r="G510" t="s">
        <v>8267</v>
      </c>
      <c r="L510" t="s">
        <v>8915</v>
      </c>
      <c r="M510" t="str">
        <f>IF(COUNTIF('16 reserve entries'!M:M,'16 AJE data'!L510)&gt;0,"Y","N")</f>
        <v>N</v>
      </c>
      <c r="O510" t="s">
        <v>13240</v>
      </c>
      <c r="P510" t="s">
        <v>993</v>
      </c>
      <c r="Q510" t="s">
        <v>8269</v>
      </c>
      <c r="R510" t="str">
        <f>IF(COUNTIF('16 reserve entries'!Q:Q,'16 AJE data'!O510)&gt;0,"Y","N")</f>
        <v>N</v>
      </c>
      <c r="S510" s="149" t="s">
        <v>993</v>
      </c>
      <c r="T510" t="s">
        <v>13241</v>
      </c>
      <c r="U510" t="str">
        <f>IF(COUNTIF('16 reserve bal'!D:D,'16 AJE data'!T510)&gt;0,"Y","N")</f>
        <v>N</v>
      </c>
    </row>
    <row r="511" spans="1:21" x14ac:dyDescent="0.25">
      <c r="A511" t="s">
        <v>993</v>
      </c>
      <c r="B511" t="s">
        <v>5353</v>
      </c>
      <c r="C511" t="s">
        <v>8268</v>
      </c>
      <c r="D511" t="s">
        <v>990</v>
      </c>
      <c r="E511" t="s">
        <v>12419</v>
      </c>
      <c r="F511" t="str">
        <f t="shared" si="10"/>
        <v>AS-IFRS</v>
      </c>
      <c r="G511" t="s">
        <v>8268</v>
      </c>
      <c r="L511" t="s">
        <v>8916</v>
      </c>
      <c r="M511" t="str">
        <f>IF(COUNTIF('16 reserve entries'!M:M,'16 AJE data'!L511)&gt;0,"Y","N")</f>
        <v>N</v>
      </c>
      <c r="O511" t="s">
        <v>6382</v>
      </c>
      <c r="P511" t="s">
        <v>993</v>
      </c>
      <c r="Q511" t="s">
        <v>4390</v>
      </c>
      <c r="R511" t="str">
        <f>IF(COUNTIF('16 reserve entries'!Q:Q,'16 AJE data'!O511)&gt;0,"Y","N")</f>
        <v>Y</v>
      </c>
      <c r="S511" s="149" t="s">
        <v>993</v>
      </c>
      <c r="T511" t="s">
        <v>13242</v>
      </c>
      <c r="U511" t="str">
        <f>IF(COUNTIF('16 reserve bal'!D:D,'16 AJE data'!T511)&gt;0,"Y","N")</f>
        <v>N</v>
      </c>
    </row>
    <row r="512" spans="1:21" x14ac:dyDescent="0.25">
      <c r="A512" t="s">
        <v>993</v>
      </c>
      <c r="B512" t="s">
        <v>5353</v>
      </c>
      <c r="C512" t="s">
        <v>4385</v>
      </c>
      <c r="D512" t="s">
        <v>990</v>
      </c>
      <c r="E512" t="s">
        <v>12419</v>
      </c>
      <c r="F512" t="str">
        <f t="shared" si="10"/>
        <v>AS-IFRS</v>
      </c>
      <c r="G512" t="s">
        <v>4385</v>
      </c>
      <c r="L512" t="s">
        <v>8917</v>
      </c>
      <c r="M512" t="str">
        <f>IF(COUNTIF('16 reserve entries'!M:M,'16 AJE data'!L512)&gt;0,"Y","N")</f>
        <v>N</v>
      </c>
      <c r="O512" t="s">
        <v>13243</v>
      </c>
      <c r="P512" t="s">
        <v>993</v>
      </c>
      <c r="Q512" t="s">
        <v>8270</v>
      </c>
      <c r="R512" t="str">
        <f>IF(COUNTIF('16 reserve entries'!Q:Q,'16 AJE data'!O512)&gt;0,"Y","N")</f>
        <v>N</v>
      </c>
      <c r="S512" s="149" t="s">
        <v>993</v>
      </c>
      <c r="T512" t="s">
        <v>3731</v>
      </c>
      <c r="U512" t="str">
        <f>IF(COUNTIF('16 reserve bal'!D:D,'16 AJE data'!T512)&gt;0,"Y","N")</f>
        <v>Y</v>
      </c>
    </row>
    <row r="513" spans="1:21" x14ac:dyDescent="0.25">
      <c r="A513" t="s">
        <v>993</v>
      </c>
      <c r="B513" t="s">
        <v>5353</v>
      </c>
      <c r="C513" t="s">
        <v>4387</v>
      </c>
      <c r="D513" t="s">
        <v>990</v>
      </c>
      <c r="E513" t="s">
        <v>12419</v>
      </c>
      <c r="F513" t="str">
        <f t="shared" si="10"/>
        <v>AS-IFRS</v>
      </c>
      <c r="G513" t="s">
        <v>4387</v>
      </c>
      <c r="L513" t="s">
        <v>8918</v>
      </c>
      <c r="M513" t="str">
        <f>IF(COUNTIF('16 reserve entries'!M:M,'16 AJE data'!L513)&gt;0,"Y","N")</f>
        <v>N</v>
      </c>
      <c r="O513" t="s">
        <v>6384</v>
      </c>
      <c r="P513" t="s">
        <v>993</v>
      </c>
      <c r="Q513" t="s">
        <v>4396</v>
      </c>
      <c r="R513" t="str">
        <f>IF(COUNTIF('16 reserve entries'!Q:Q,'16 AJE data'!O513)&gt;0,"Y","N")</f>
        <v>Y</v>
      </c>
      <c r="S513" s="149" t="s">
        <v>993</v>
      </c>
      <c r="T513" t="s">
        <v>3734</v>
      </c>
      <c r="U513" t="str">
        <f>IF(COUNTIF('16 reserve bal'!D:D,'16 AJE data'!T513)&gt;0,"Y","N")</f>
        <v>Y</v>
      </c>
    </row>
    <row r="514" spans="1:21" x14ac:dyDescent="0.25">
      <c r="A514" t="s">
        <v>993</v>
      </c>
      <c r="B514" t="s">
        <v>5353</v>
      </c>
      <c r="C514" t="s">
        <v>8269</v>
      </c>
      <c r="D514" t="s">
        <v>990</v>
      </c>
      <c r="E514" t="s">
        <v>12419</v>
      </c>
      <c r="F514" t="str">
        <f t="shared" si="10"/>
        <v>AS-IFRS</v>
      </c>
      <c r="G514" t="s">
        <v>8269</v>
      </c>
      <c r="L514" t="s">
        <v>8919</v>
      </c>
      <c r="M514" t="str">
        <f>IF(COUNTIF('16 reserve entries'!M:M,'16 AJE data'!L514)&gt;0,"Y","N")</f>
        <v>N</v>
      </c>
      <c r="O514" t="s">
        <v>13244</v>
      </c>
      <c r="P514" t="s">
        <v>993</v>
      </c>
      <c r="Q514" t="s">
        <v>8271</v>
      </c>
      <c r="R514" t="str">
        <f>IF(COUNTIF('16 reserve entries'!Q:Q,'16 AJE data'!O514)&gt;0,"Y","N")</f>
        <v>N</v>
      </c>
      <c r="S514" s="149" t="s">
        <v>993</v>
      </c>
      <c r="T514" t="s">
        <v>13245</v>
      </c>
      <c r="U514" t="str">
        <f>IF(COUNTIF('16 reserve bal'!D:D,'16 AJE data'!T514)&gt;0,"Y","N")</f>
        <v>N</v>
      </c>
    </row>
    <row r="515" spans="1:21" x14ac:dyDescent="0.25">
      <c r="A515" t="s">
        <v>993</v>
      </c>
      <c r="B515" t="s">
        <v>5353</v>
      </c>
      <c r="C515" t="s">
        <v>4390</v>
      </c>
      <c r="D515" t="s">
        <v>990</v>
      </c>
      <c r="E515" t="s">
        <v>12419</v>
      </c>
      <c r="F515" t="str">
        <f t="shared" si="10"/>
        <v>AS-IFRS</v>
      </c>
      <c r="G515" t="s">
        <v>4390</v>
      </c>
      <c r="L515" t="s">
        <v>8920</v>
      </c>
      <c r="M515" t="str">
        <f>IF(COUNTIF('16 reserve entries'!M:M,'16 AJE data'!L515)&gt;0,"Y","N")</f>
        <v>N</v>
      </c>
      <c r="O515" t="s">
        <v>6386</v>
      </c>
      <c r="P515" t="s">
        <v>993</v>
      </c>
      <c r="Q515" t="s">
        <v>4399</v>
      </c>
      <c r="R515" t="str">
        <f>IF(COUNTIF('16 reserve entries'!Q:Q,'16 AJE data'!O515)&gt;0,"Y","N")</f>
        <v>Y</v>
      </c>
      <c r="S515" s="149" t="s">
        <v>993</v>
      </c>
      <c r="T515" t="s">
        <v>3737</v>
      </c>
      <c r="U515" t="str">
        <f>IF(COUNTIF('16 reserve bal'!D:D,'16 AJE data'!T515)&gt;0,"Y","N")</f>
        <v>Y</v>
      </c>
    </row>
    <row r="516" spans="1:21" x14ac:dyDescent="0.25">
      <c r="A516" t="s">
        <v>993</v>
      </c>
      <c r="B516" t="s">
        <v>5353</v>
      </c>
      <c r="C516" t="s">
        <v>8270</v>
      </c>
      <c r="D516" t="s">
        <v>990</v>
      </c>
      <c r="E516" t="s">
        <v>12419</v>
      </c>
      <c r="F516" t="str">
        <f t="shared" si="10"/>
        <v>AS-IFRS</v>
      </c>
      <c r="G516" t="s">
        <v>8270</v>
      </c>
      <c r="L516" t="s">
        <v>8921</v>
      </c>
      <c r="M516" t="str">
        <f>IF(COUNTIF('16 reserve entries'!M:M,'16 AJE data'!L516)&gt;0,"Y","N")</f>
        <v>N</v>
      </c>
      <c r="O516" t="s">
        <v>6388</v>
      </c>
      <c r="P516" t="s">
        <v>993</v>
      </c>
      <c r="Q516" t="s">
        <v>4402</v>
      </c>
      <c r="R516" t="str">
        <f>IF(COUNTIF('16 reserve entries'!Q:Q,'16 AJE data'!O516)&gt;0,"Y","N")</f>
        <v>Y</v>
      </c>
      <c r="S516" s="149" t="s">
        <v>993</v>
      </c>
      <c r="T516" t="s">
        <v>13246</v>
      </c>
      <c r="U516" t="str">
        <f>IF(COUNTIF('16 reserve bal'!D:D,'16 AJE data'!T516)&gt;0,"Y","N")</f>
        <v>N</v>
      </c>
    </row>
    <row r="517" spans="1:21" x14ac:dyDescent="0.25">
      <c r="A517" t="s">
        <v>993</v>
      </c>
      <c r="B517" t="s">
        <v>5353</v>
      </c>
      <c r="C517" t="s">
        <v>4396</v>
      </c>
      <c r="D517" t="s">
        <v>990</v>
      </c>
      <c r="E517" t="s">
        <v>12419</v>
      </c>
      <c r="F517" t="str">
        <f t="shared" ref="F517:F580" si="11">D517&amp;"-"&amp;E517</f>
        <v>AS-IFRS</v>
      </c>
      <c r="G517" t="s">
        <v>4396</v>
      </c>
      <c r="L517" t="s">
        <v>8922</v>
      </c>
      <c r="M517" t="str">
        <f>IF(COUNTIF('16 reserve entries'!M:M,'16 AJE data'!L517)&gt;0,"Y","N")</f>
        <v>N</v>
      </c>
      <c r="O517" t="s">
        <v>13247</v>
      </c>
      <c r="P517" t="s">
        <v>993</v>
      </c>
      <c r="Q517" t="s">
        <v>8272</v>
      </c>
      <c r="R517" t="str">
        <f>IF(COUNTIF('16 reserve entries'!Q:Q,'16 AJE data'!O517)&gt;0,"Y","N")</f>
        <v>N</v>
      </c>
      <c r="S517" s="149" t="s">
        <v>993</v>
      </c>
      <c r="T517" t="s">
        <v>3740</v>
      </c>
      <c r="U517" t="str">
        <f>IF(COUNTIF('16 reserve bal'!D:D,'16 AJE data'!T517)&gt;0,"Y","N")</f>
        <v>Y</v>
      </c>
    </row>
    <row r="518" spans="1:21" x14ac:dyDescent="0.25">
      <c r="A518" t="s">
        <v>993</v>
      </c>
      <c r="B518" t="s">
        <v>5353</v>
      </c>
      <c r="C518" t="s">
        <v>8271</v>
      </c>
      <c r="D518" t="s">
        <v>990</v>
      </c>
      <c r="E518" t="s">
        <v>12419</v>
      </c>
      <c r="F518" t="str">
        <f t="shared" si="11"/>
        <v>AS-IFRS</v>
      </c>
      <c r="G518" t="s">
        <v>8271</v>
      </c>
      <c r="L518" t="s">
        <v>8923</v>
      </c>
      <c r="M518" t="str">
        <f>IF(COUNTIF('16 reserve entries'!M:M,'16 AJE data'!L518)&gt;0,"Y","N")</f>
        <v>N</v>
      </c>
      <c r="O518" t="s">
        <v>13248</v>
      </c>
      <c r="P518" t="s">
        <v>993</v>
      </c>
      <c r="Q518" t="s">
        <v>8273</v>
      </c>
      <c r="R518" t="str">
        <f>IF(COUNTIF('16 reserve entries'!Q:Q,'16 AJE data'!O518)&gt;0,"Y","N")</f>
        <v>N</v>
      </c>
      <c r="S518" s="149" t="s">
        <v>993</v>
      </c>
      <c r="T518" t="s">
        <v>13249</v>
      </c>
      <c r="U518" t="str">
        <f>IF(COUNTIF('16 reserve bal'!D:D,'16 AJE data'!T518)&gt;0,"Y","N")</f>
        <v>N</v>
      </c>
    </row>
    <row r="519" spans="1:21" x14ac:dyDescent="0.25">
      <c r="A519" t="s">
        <v>993</v>
      </c>
      <c r="B519" t="s">
        <v>5353</v>
      </c>
      <c r="C519" t="s">
        <v>4399</v>
      </c>
      <c r="D519" t="s">
        <v>990</v>
      </c>
      <c r="E519" t="s">
        <v>12419</v>
      </c>
      <c r="F519" t="str">
        <f t="shared" si="11"/>
        <v>AS-IFRS</v>
      </c>
      <c r="G519" t="s">
        <v>4399</v>
      </c>
      <c r="L519" t="s">
        <v>8924</v>
      </c>
      <c r="M519" t="str">
        <f>IF(COUNTIF('16 reserve entries'!M:M,'16 AJE data'!L519)&gt;0,"Y","N")</f>
        <v>N</v>
      </c>
      <c r="O519" t="s">
        <v>13250</v>
      </c>
      <c r="P519" t="s">
        <v>993</v>
      </c>
      <c r="Q519" t="s">
        <v>8274</v>
      </c>
      <c r="R519" t="str">
        <f>IF(COUNTIF('16 reserve entries'!Q:Q,'16 AJE data'!O519)&gt;0,"Y","N")</f>
        <v>N</v>
      </c>
      <c r="S519" s="149" t="s">
        <v>993</v>
      </c>
      <c r="T519" t="s">
        <v>3743</v>
      </c>
      <c r="U519" t="str">
        <f>IF(COUNTIF('16 reserve bal'!D:D,'16 AJE data'!T519)&gt;0,"Y","N")</f>
        <v>Y</v>
      </c>
    </row>
    <row r="520" spans="1:21" x14ac:dyDescent="0.25">
      <c r="A520" t="s">
        <v>993</v>
      </c>
      <c r="B520" t="s">
        <v>5353</v>
      </c>
      <c r="C520" t="s">
        <v>4402</v>
      </c>
      <c r="D520" t="s">
        <v>990</v>
      </c>
      <c r="E520" t="s">
        <v>12419</v>
      </c>
      <c r="F520" t="str">
        <f t="shared" si="11"/>
        <v>AS-IFRS</v>
      </c>
      <c r="G520" t="s">
        <v>4402</v>
      </c>
      <c r="L520" t="s">
        <v>8925</v>
      </c>
      <c r="M520" t="str">
        <f>IF(COUNTIF('16 reserve entries'!M:M,'16 AJE data'!L520)&gt;0,"Y","N")</f>
        <v>N</v>
      </c>
      <c r="O520" t="s">
        <v>13251</v>
      </c>
      <c r="P520" t="s">
        <v>993</v>
      </c>
      <c r="Q520" t="s">
        <v>8275</v>
      </c>
      <c r="R520" t="str">
        <f>IF(COUNTIF('16 reserve entries'!Q:Q,'16 AJE data'!O520)&gt;0,"Y","N")</f>
        <v>N</v>
      </c>
      <c r="S520" s="149" t="s">
        <v>993</v>
      </c>
      <c r="T520" t="s">
        <v>3746</v>
      </c>
      <c r="U520" t="str">
        <f>IF(COUNTIF('16 reserve bal'!D:D,'16 AJE data'!T520)&gt;0,"Y","N")</f>
        <v>Y</v>
      </c>
    </row>
    <row r="521" spans="1:21" x14ac:dyDescent="0.25">
      <c r="A521" t="s">
        <v>993</v>
      </c>
      <c r="B521" t="s">
        <v>5353</v>
      </c>
      <c r="C521" t="s">
        <v>8272</v>
      </c>
      <c r="D521" t="s">
        <v>990</v>
      </c>
      <c r="E521" t="s">
        <v>12419</v>
      </c>
      <c r="F521" t="str">
        <f t="shared" si="11"/>
        <v>AS-IFRS</v>
      </c>
      <c r="G521" t="s">
        <v>8272</v>
      </c>
      <c r="L521" t="s">
        <v>8926</v>
      </c>
      <c r="M521" t="str">
        <f>IF(COUNTIF('16 reserve entries'!M:M,'16 AJE data'!L521)&gt;0,"Y","N")</f>
        <v>N</v>
      </c>
      <c r="O521" t="s">
        <v>6390</v>
      </c>
      <c r="P521" t="s">
        <v>993</v>
      </c>
      <c r="Q521" t="s">
        <v>4404</v>
      </c>
      <c r="R521" t="str">
        <f>IF(COUNTIF('16 reserve entries'!Q:Q,'16 AJE data'!O521)&gt;0,"Y","N")</f>
        <v>Y</v>
      </c>
      <c r="S521" s="149" t="s">
        <v>993</v>
      </c>
      <c r="T521" t="s">
        <v>13252</v>
      </c>
      <c r="U521" t="str">
        <f>IF(COUNTIF('16 reserve bal'!D:D,'16 AJE data'!T521)&gt;0,"Y","N")</f>
        <v>N</v>
      </c>
    </row>
    <row r="522" spans="1:21" x14ac:dyDescent="0.25">
      <c r="A522" t="s">
        <v>993</v>
      </c>
      <c r="B522" t="s">
        <v>5353</v>
      </c>
      <c r="C522" t="s">
        <v>8273</v>
      </c>
      <c r="D522" t="s">
        <v>990</v>
      </c>
      <c r="E522" t="s">
        <v>12419</v>
      </c>
      <c r="F522" t="str">
        <f t="shared" si="11"/>
        <v>AS-IFRS</v>
      </c>
      <c r="G522" t="s">
        <v>8273</v>
      </c>
      <c r="L522" t="s">
        <v>8927</v>
      </c>
      <c r="M522" t="str">
        <f>IF(COUNTIF('16 reserve entries'!M:M,'16 AJE data'!L522)&gt;0,"Y","N")</f>
        <v>N</v>
      </c>
      <c r="O522" t="s">
        <v>13253</v>
      </c>
      <c r="P522" t="s">
        <v>993</v>
      </c>
      <c r="Q522" t="s">
        <v>8276</v>
      </c>
      <c r="R522" t="str">
        <f>IF(COUNTIF('16 reserve entries'!Q:Q,'16 AJE data'!O522)&gt;0,"Y","N")</f>
        <v>N</v>
      </c>
      <c r="S522" s="149" t="s">
        <v>993</v>
      </c>
      <c r="T522" t="s">
        <v>13254</v>
      </c>
      <c r="U522" t="str">
        <f>IF(COUNTIF('16 reserve bal'!D:D,'16 AJE data'!T522)&gt;0,"Y","N")</f>
        <v>N</v>
      </c>
    </row>
    <row r="523" spans="1:21" x14ac:dyDescent="0.25">
      <c r="A523" t="s">
        <v>993</v>
      </c>
      <c r="B523" t="s">
        <v>5353</v>
      </c>
      <c r="C523" t="s">
        <v>8274</v>
      </c>
      <c r="D523" t="s">
        <v>990</v>
      </c>
      <c r="E523" t="s">
        <v>12419</v>
      </c>
      <c r="F523" t="str">
        <f t="shared" si="11"/>
        <v>AS-IFRS</v>
      </c>
      <c r="G523" t="s">
        <v>8274</v>
      </c>
      <c r="L523" t="s">
        <v>8928</v>
      </c>
      <c r="M523" t="str">
        <f>IF(COUNTIF('16 reserve entries'!M:M,'16 AJE data'!L523)&gt;0,"Y","N")</f>
        <v>N</v>
      </c>
      <c r="O523" t="s">
        <v>6392</v>
      </c>
      <c r="P523" t="s">
        <v>993</v>
      </c>
      <c r="Q523" t="s">
        <v>4406</v>
      </c>
      <c r="R523" t="str">
        <f>IF(COUNTIF('16 reserve entries'!Q:Q,'16 AJE data'!O523)&gt;0,"Y","N")</f>
        <v>Y</v>
      </c>
      <c r="S523" s="149" t="s">
        <v>993</v>
      </c>
      <c r="T523" t="s">
        <v>13255</v>
      </c>
      <c r="U523" t="str">
        <f>IF(COUNTIF('16 reserve bal'!D:D,'16 AJE data'!T523)&gt;0,"Y","N")</f>
        <v>N</v>
      </c>
    </row>
    <row r="524" spans="1:21" x14ac:dyDescent="0.25">
      <c r="A524" t="s">
        <v>993</v>
      </c>
      <c r="B524" t="s">
        <v>5353</v>
      </c>
      <c r="C524" t="s">
        <v>8275</v>
      </c>
      <c r="D524" t="s">
        <v>990</v>
      </c>
      <c r="E524" t="s">
        <v>12419</v>
      </c>
      <c r="F524" t="str">
        <f t="shared" si="11"/>
        <v>AS-IFRS</v>
      </c>
      <c r="G524" t="s">
        <v>8275</v>
      </c>
      <c r="L524" t="s">
        <v>8929</v>
      </c>
      <c r="M524" t="str">
        <f>IF(COUNTIF('16 reserve entries'!M:M,'16 AJE data'!L524)&gt;0,"Y","N")</f>
        <v>N</v>
      </c>
      <c r="O524" t="s">
        <v>13256</v>
      </c>
      <c r="P524" t="s">
        <v>993</v>
      </c>
      <c r="Q524" t="s">
        <v>8277</v>
      </c>
      <c r="R524" t="str">
        <f>IF(COUNTIF('16 reserve entries'!Q:Q,'16 AJE data'!O524)&gt;0,"Y","N")</f>
        <v>N</v>
      </c>
      <c r="S524" s="149" t="s">
        <v>993</v>
      </c>
      <c r="T524" t="s">
        <v>13257</v>
      </c>
      <c r="U524" t="str">
        <f>IF(COUNTIF('16 reserve bal'!D:D,'16 AJE data'!T524)&gt;0,"Y","N")</f>
        <v>N</v>
      </c>
    </row>
    <row r="525" spans="1:21" x14ac:dyDescent="0.25">
      <c r="A525" t="s">
        <v>993</v>
      </c>
      <c r="B525" t="s">
        <v>5353</v>
      </c>
      <c r="C525" t="s">
        <v>4404</v>
      </c>
      <c r="D525" t="s">
        <v>990</v>
      </c>
      <c r="E525" t="s">
        <v>12419</v>
      </c>
      <c r="F525" t="str">
        <f t="shared" si="11"/>
        <v>AS-IFRS</v>
      </c>
      <c r="G525" t="s">
        <v>4404</v>
      </c>
      <c r="L525" t="s">
        <v>8930</v>
      </c>
      <c r="M525" t="str">
        <f>IF(COUNTIF('16 reserve entries'!M:M,'16 AJE data'!L525)&gt;0,"Y","N")</f>
        <v>N</v>
      </c>
      <c r="O525" t="s">
        <v>13258</v>
      </c>
      <c r="P525" t="s">
        <v>993</v>
      </c>
      <c r="Q525" t="s">
        <v>8278</v>
      </c>
      <c r="R525" t="str">
        <f>IF(COUNTIF('16 reserve entries'!Q:Q,'16 AJE data'!O525)&gt;0,"Y","N")</f>
        <v>N</v>
      </c>
      <c r="S525" s="149" t="s">
        <v>993</v>
      </c>
      <c r="T525" t="s">
        <v>3749</v>
      </c>
      <c r="U525" t="str">
        <f>IF(COUNTIF('16 reserve bal'!D:D,'16 AJE data'!T525)&gt;0,"Y","N")</f>
        <v>Y</v>
      </c>
    </row>
    <row r="526" spans="1:21" x14ac:dyDescent="0.25">
      <c r="A526" t="s">
        <v>993</v>
      </c>
      <c r="B526" t="s">
        <v>5353</v>
      </c>
      <c r="C526" t="s">
        <v>8276</v>
      </c>
      <c r="D526" t="s">
        <v>990</v>
      </c>
      <c r="E526" t="s">
        <v>12419</v>
      </c>
      <c r="F526" t="str">
        <f t="shared" si="11"/>
        <v>AS-IFRS</v>
      </c>
      <c r="G526" t="s">
        <v>8276</v>
      </c>
      <c r="L526" t="s">
        <v>8931</v>
      </c>
      <c r="M526" t="str">
        <f>IF(COUNTIF('16 reserve entries'!M:M,'16 AJE data'!L526)&gt;0,"Y","N")</f>
        <v>N</v>
      </c>
      <c r="O526" t="s">
        <v>13259</v>
      </c>
      <c r="P526" t="s">
        <v>993</v>
      </c>
      <c r="Q526" t="s">
        <v>8279</v>
      </c>
      <c r="R526" t="str">
        <f>IF(COUNTIF('16 reserve entries'!Q:Q,'16 AJE data'!O526)&gt;0,"Y","N")</f>
        <v>N</v>
      </c>
      <c r="S526" s="149" t="s">
        <v>993</v>
      </c>
      <c r="T526" t="s">
        <v>13260</v>
      </c>
      <c r="U526" t="str">
        <f>IF(COUNTIF('16 reserve bal'!D:D,'16 AJE data'!T526)&gt;0,"Y","N")</f>
        <v>N</v>
      </c>
    </row>
    <row r="527" spans="1:21" x14ac:dyDescent="0.25">
      <c r="A527" t="s">
        <v>993</v>
      </c>
      <c r="B527" t="s">
        <v>5353</v>
      </c>
      <c r="C527" t="s">
        <v>4406</v>
      </c>
      <c r="D527" t="s">
        <v>990</v>
      </c>
      <c r="E527" t="s">
        <v>12419</v>
      </c>
      <c r="F527" t="str">
        <f t="shared" si="11"/>
        <v>AS-IFRS</v>
      </c>
      <c r="G527" t="s">
        <v>4406</v>
      </c>
      <c r="L527" t="s">
        <v>8932</v>
      </c>
      <c r="M527" t="str">
        <f>IF(COUNTIF('16 reserve entries'!M:M,'16 AJE data'!L527)&gt;0,"Y","N")</f>
        <v>N</v>
      </c>
      <c r="O527" t="s">
        <v>6394</v>
      </c>
      <c r="P527" t="s">
        <v>993</v>
      </c>
      <c r="Q527" t="s">
        <v>4408</v>
      </c>
      <c r="R527" t="str">
        <f>IF(COUNTIF('16 reserve entries'!Q:Q,'16 AJE data'!O527)&gt;0,"Y","N")</f>
        <v>Y</v>
      </c>
      <c r="S527" s="149" t="s">
        <v>993</v>
      </c>
      <c r="T527" t="s">
        <v>3752</v>
      </c>
      <c r="U527" t="str">
        <f>IF(COUNTIF('16 reserve bal'!D:D,'16 AJE data'!T527)&gt;0,"Y","N")</f>
        <v>Y</v>
      </c>
    </row>
    <row r="528" spans="1:21" x14ac:dyDescent="0.25">
      <c r="A528" t="s">
        <v>993</v>
      </c>
      <c r="B528" t="s">
        <v>5353</v>
      </c>
      <c r="C528" t="s">
        <v>8277</v>
      </c>
      <c r="D528" t="s">
        <v>990</v>
      </c>
      <c r="E528" t="s">
        <v>12419</v>
      </c>
      <c r="F528" t="str">
        <f t="shared" si="11"/>
        <v>AS-IFRS</v>
      </c>
      <c r="G528" t="s">
        <v>8277</v>
      </c>
      <c r="L528" t="s">
        <v>8933</v>
      </c>
      <c r="M528" t="str">
        <f>IF(COUNTIF('16 reserve entries'!M:M,'16 AJE data'!L528)&gt;0,"Y","N")</f>
        <v>N</v>
      </c>
      <c r="O528" t="s">
        <v>6396</v>
      </c>
      <c r="P528" t="s">
        <v>993</v>
      </c>
      <c r="Q528" t="s">
        <v>4410</v>
      </c>
      <c r="R528" t="str">
        <f>IF(COUNTIF('16 reserve entries'!Q:Q,'16 AJE data'!O528)&gt;0,"Y","N")</f>
        <v>Y</v>
      </c>
      <c r="S528" s="149" t="s">
        <v>993</v>
      </c>
      <c r="T528" t="s">
        <v>13261</v>
      </c>
      <c r="U528" t="str">
        <f>IF(COUNTIF('16 reserve bal'!D:D,'16 AJE data'!T528)&gt;0,"Y","N")</f>
        <v>N</v>
      </c>
    </row>
    <row r="529" spans="1:21" x14ac:dyDescent="0.25">
      <c r="A529" t="s">
        <v>993</v>
      </c>
      <c r="B529" t="s">
        <v>5353</v>
      </c>
      <c r="C529" t="s">
        <v>8278</v>
      </c>
      <c r="D529" t="s">
        <v>990</v>
      </c>
      <c r="E529" t="s">
        <v>12419</v>
      </c>
      <c r="F529" t="str">
        <f t="shared" si="11"/>
        <v>AS-IFRS</v>
      </c>
      <c r="G529" t="s">
        <v>8278</v>
      </c>
      <c r="L529" t="s">
        <v>8934</v>
      </c>
      <c r="M529" t="str">
        <f>IF(COUNTIF('16 reserve entries'!M:M,'16 AJE data'!L529)&gt;0,"Y","N")</f>
        <v>N</v>
      </c>
      <c r="O529" t="s">
        <v>6398</v>
      </c>
      <c r="P529" t="s">
        <v>993</v>
      </c>
      <c r="Q529" t="s">
        <v>4412</v>
      </c>
      <c r="R529" t="str">
        <f>IF(COUNTIF('16 reserve entries'!Q:Q,'16 AJE data'!O529)&gt;0,"Y","N")</f>
        <v>Y</v>
      </c>
      <c r="S529" s="149" t="s">
        <v>993</v>
      </c>
      <c r="T529" t="s">
        <v>13262</v>
      </c>
      <c r="U529" t="str">
        <f>IF(COUNTIF('16 reserve bal'!D:D,'16 AJE data'!T529)&gt;0,"Y","N")</f>
        <v>N</v>
      </c>
    </row>
    <row r="530" spans="1:21" x14ac:dyDescent="0.25">
      <c r="A530" t="s">
        <v>993</v>
      </c>
      <c r="B530" t="s">
        <v>5353</v>
      </c>
      <c r="C530" t="s">
        <v>8279</v>
      </c>
      <c r="D530" t="s">
        <v>990</v>
      </c>
      <c r="E530" t="s">
        <v>12419</v>
      </c>
      <c r="F530" t="str">
        <f t="shared" si="11"/>
        <v>AS-IFRS</v>
      </c>
      <c r="G530" t="s">
        <v>8279</v>
      </c>
      <c r="L530" t="s">
        <v>8935</v>
      </c>
      <c r="M530" t="str">
        <f>IF(COUNTIF('16 reserve entries'!M:M,'16 AJE data'!L530)&gt;0,"Y","N")</f>
        <v>N</v>
      </c>
      <c r="O530" t="s">
        <v>6400</v>
      </c>
      <c r="P530" t="s">
        <v>993</v>
      </c>
      <c r="Q530" t="s">
        <v>4414</v>
      </c>
      <c r="R530" t="str">
        <f>IF(COUNTIF('16 reserve entries'!Q:Q,'16 AJE data'!O530)&gt;0,"Y","N")</f>
        <v>Y</v>
      </c>
      <c r="S530" s="149" t="s">
        <v>993</v>
      </c>
      <c r="T530" t="s">
        <v>13263</v>
      </c>
      <c r="U530" t="str">
        <f>IF(COUNTIF('16 reserve bal'!D:D,'16 AJE data'!T530)&gt;0,"Y","N")</f>
        <v>N</v>
      </c>
    </row>
    <row r="531" spans="1:21" x14ac:dyDescent="0.25">
      <c r="A531" t="s">
        <v>993</v>
      </c>
      <c r="B531" t="s">
        <v>5353</v>
      </c>
      <c r="C531" t="s">
        <v>4408</v>
      </c>
      <c r="D531" t="s">
        <v>990</v>
      </c>
      <c r="E531" t="s">
        <v>12419</v>
      </c>
      <c r="F531" t="str">
        <f t="shared" si="11"/>
        <v>AS-IFRS</v>
      </c>
      <c r="G531" t="s">
        <v>4408</v>
      </c>
      <c r="L531" t="s">
        <v>8936</v>
      </c>
      <c r="M531" t="str">
        <f>IF(COUNTIF('16 reserve entries'!M:M,'16 AJE data'!L531)&gt;0,"Y","N")</f>
        <v>N</v>
      </c>
      <c r="O531" t="s">
        <v>6402</v>
      </c>
      <c r="P531" t="s">
        <v>993</v>
      </c>
      <c r="Q531" t="s">
        <v>4415</v>
      </c>
      <c r="R531" t="str">
        <f>IF(COUNTIF('16 reserve entries'!Q:Q,'16 AJE data'!O531)&gt;0,"Y","N")</f>
        <v>Y</v>
      </c>
      <c r="S531" s="149" t="s">
        <v>993</v>
      </c>
      <c r="T531" t="s">
        <v>3755</v>
      </c>
      <c r="U531" t="str">
        <f>IF(COUNTIF('16 reserve bal'!D:D,'16 AJE data'!T531)&gt;0,"Y","N")</f>
        <v>Y</v>
      </c>
    </row>
    <row r="532" spans="1:21" x14ac:dyDescent="0.25">
      <c r="A532" t="s">
        <v>993</v>
      </c>
      <c r="B532" t="s">
        <v>5353</v>
      </c>
      <c r="C532" t="s">
        <v>4410</v>
      </c>
      <c r="D532" t="s">
        <v>990</v>
      </c>
      <c r="E532" t="s">
        <v>12419</v>
      </c>
      <c r="F532" t="str">
        <f t="shared" si="11"/>
        <v>AS-IFRS</v>
      </c>
      <c r="G532" t="s">
        <v>4410</v>
      </c>
      <c r="L532" t="s">
        <v>8937</v>
      </c>
      <c r="M532" t="str">
        <f>IF(COUNTIF('16 reserve entries'!M:M,'16 AJE data'!L532)&gt;0,"Y","N")</f>
        <v>N</v>
      </c>
      <c r="O532" t="s">
        <v>13264</v>
      </c>
      <c r="P532" t="s">
        <v>993</v>
      </c>
      <c r="Q532" t="s">
        <v>8280</v>
      </c>
      <c r="R532" t="str">
        <f>IF(COUNTIF('16 reserve entries'!Q:Q,'16 AJE data'!O532)&gt;0,"Y","N")</f>
        <v>N</v>
      </c>
      <c r="S532" s="149" t="s">
        <v>993</v>
      </c>
      <c r="T532" t="s">
        <v>3758</v>
      </c>
      <c r="U532" t="str">
        <f>IF(COUNTIF('16 reserve bal'!D:D,'16 AJE data'!T532)&gt;0,"Y","N")</f>
        <v>Y</v>
      </c>
    </row>
    <row r="533" spans="1:21" x14ac:dyDescent="0.25">
      <c r="A533" t="s">
        <v>993</v>
      </c>
      <c r="B533" t="s">
        <v>5353</v>
      </c>
      <c r="C533" t="s">
        <v>4412</v>
      </c>
      <c r="D533" t="s">
        <v>990</v>
      </c>
      <c r="E533" t="s">
        <v>12419</v>
      </c>
      <c r="F533" t="str">
        <f t="shared" si="11"/>
        <v>AS-IFRS</v>
      </c>
      <c r="G533" t="s">
        <v>4412</v>
      </c>
      <c r="L533" t="s">
        <v>8938</v>
      </c>
      <c r="M533" t="str">
        <f>IF(COUNTIF('16 reserve entries'!M:M,'16 AJE data'!L533)&gt;0,"Y","N")</f>
        <v>N</v>
      </c>
      <c r="O533" t="s">
        <v>6404</v>
      </c>
      <c r="P533" t="s">
        <v>993</v>
      </c>
      <c r="Q533" t="s">
        <v>4417</v>
      </c>
      <c r="R533" t="str">
        <f>IF(COUNTIF('16 reserve entries'!Q:Q,'16 AJE data'!O533)&gt;0,"Y","N")</f>
        <v>Y</v>
      </c>
      <c r="S533" s="149" t="s">
        <v>993</v>
      </c>
      <c r="T533" t="s">
        <v>3761</v>
      </c>
      <c r="U533" t="str">
        <f>IF(COUNTIF('16 reserve bal'!D:D,'16 AJE data'!T533)&gt;0,"Y","N")</f>
        <v>Y</v>
      </c>
    </row>
    <row r="534" spans="1:21" x14ac:dyDescent="0.25">
      <c r="A534" t="s">
        <v>993</v>
      </c>
      <c r="B534" t="s">
        <v>5353</v>
      </c>
      <c r="C534" t="s">
        <v>4414</v>
      </c>
      <c r="D534" t="s">
        <v>990</v>
      </c>
      <c r="E534" t="s">
        <v>12419</v>
      </c>
      <c r="F534" t="str">
        <f t="shared" si="11"/>
        <v>AS-IFRS</v>
      </c>
      <c r="G534" t="s">
        <v>4414</v>
      </c>
      <c r="L534" t="s">
        <v>8939</v>
      </c>
      <c r="M534" t="str">
        <f>IF(COUNTIF('16 reserve entries'!M:M,'16 AJE data'!L534)&gt;0,"Y","N")</f>
        <v>N</v>
      </c>
      <c r="O534" t="s">
        <v>13265</v>
      </c>
      <c r="P534" t="s">
        <v>993</v>
      </c>
      <c r="Q534" t="s">
        <v>4420</v>
      </c>
      <c r="R534" t="str">
        <f>IF(COUNTIF('16 reserve entries'!Q:Q,'16 AJE data'!O534)&gt;0,"Y","N")</f>
        <v>N</v>
      </c>
      <c r="S534" s="149" t="s">
        <v>993</v>
      </c>
      <c r="T534" t="s">
        <v>3764</v>
      </c>
      <c r="U534" t="str">
        <f>IF(COUNTIF('16 reserve bal'!D:D,'16 AJE data'!T534)&gt;0,"Y","N")</f>
        <v>Y</v>
      </c>
    </row>
    <row r="535" spans="1:21" x14ac:dyDescent="0.25">
      <c r="A535" t="s">
        <v>993</v>
      </c>
      <c r="B535" t="s">
        <v>5353</v>
      </c>
      <c r="C535" t="s">
        <v>4415</v>
      </c>
      <c r="D535" t="s">
        <v>990</v>
      </c>
      <c r="E535" t="s">
        <v>12419</v>
      </c>
      <c r="F535" t="str">
        <f t="shared" si="11"/>
        <v>AS-IFRS</v>
      </c>
      <c r="G535" t="s">
        <v>4415</v>
      </c>
      <c r="L535" t="s">
        <v>8940</v>
      </c>
      <c r="M535" t="str">
        <f>IF(COUNTIF('16 reserve entries'!M:M,'16 AJE data'!L535)&gt;0,"Y","N")</f>
        <v>N</v>
      </c>
      <c r="O535" t="s">
        <v>6406</v>
      </c>
      <c r="P535" t="s">
        <v>993</v>
      </c>
      <c r="Q535" t="s">
        <v>4422</v>
      </c>
      <c r="R535" t="str">
        <f>IF(COUNTIF('16 reserve entries'!Q:Q,'16 AJE data'!O535)&gt;0,"Y","N")</f>
        <v>Y</v>
      </c>
      <c r="S535" s="149" t="s">
        <v>993</v>
      </c>
      <c r="T535" t="s">
        <v>3767</v>
      </c>
      <c r="U535" t="str">
        <f>IF(COUNTIF('16 reserve bal'!D:D,'16 AJE data'!T535)&gt;0,"Y","N")</f>
        <v>Y</v>
      </c>
    </row>
    <row r="536" spans="1:21" x14ac:dyDescent="0.25">
      <c r="A536" t="s">
        <v>993</v>
      </c>
      <c r="B536" t="s">
        <v>5353</v>
      </c>
      <c r="C536" t="s">
        <v>8280</v>
      </c>
      <c r="D536" t="s">
        <v>990</v>
      </c>
      <c r="E536" t="s">
        <v>12419</v>
      </c>
      <c r="F536" t="str">
        <f t="shared" si="11"/>
        <v>AS-IFRS</v>
      </c>
      <c r="G536" t="s">
        <v>8280</v>
      </c>
      <c r="L536" t="s">
        <v>8941</v>
      </c>
      <c r="M536" t="str">
        <f>IF(COUNTIF('16 reserve entries'!M:M,'16 AJE data'!L536)&gt;0,"Y","N")</f>
        <v>N</v>
      </c>
      <c r="O536" t="s">
        <v>6408</v>
      </c>
      <c r="P536" t="s">
        <v>993</v>
      </c>
      <c r="Q536" t="s">
        <v>4423</v>
      </c>
      <c r="R536" t="str">
        <f>IF(COUNTIF('16 reserve entries'!Q:Q,'16 AJE data'!O536)&gt;0,"Y","N")</f>
        <v>Y</v>
      </c>
      <c r="S536" s="149" t="s">
        <v>993</v>
      </c>
      <c r="T536" t="s">
        <v>13266</v>
      </c>
      <c r="U536" t="str">
        <f>IF(COUNTIF('16 reserve bal'!D:D,'16 AJE data'!T536)&gt;0,"Y","N")</f>
        <v>N</v>
      </c>
    </row>
    <row r="537" spans="1:21" x14ac:dyDescent="0.25">
      <c r="A537" t="s">
        <v>993</v>
      </c>
      <c r="B537" t="s">
        <v>5353</v>
      </c>
      <c r="C537" t="s">
        <v>4417</v>
      </c>
      <c r="D537" t="s">
        <v>990</v>
      </c>
      <c r="E537" t="s">
        <v>12419</v>
      </c>
      <c r="F537" t="str">
        <f t="shared" si="11"/>
        <v>AS-IFRS</v>
      </c>
      <c r="G537" t="s">
        <v>4417</v>
      </c>
      <c r="L537" t="s">
        <v>8942</v>
      </c>
      <c r="M537" t="str">
        <f>IF(COUNTIF('16 reserve entries'!M:M,'16 AJE data'!L537)&gt;0,"Y","N")</f>
        <v>N</v>
      </c>
      <c r="O537" t="s">
        <v>6410</v>
      </c>
      <c r="P537" t="s">
        <v>993</v>
      </c>
      <c r="Q537" t="s">
        <v>4425</v>
      </c>
      <c r="R537" t="str">
        <f>IF(COUNTIF('16 reserve entries'!Q:Q,'16 AJE data'!O537)&gt;0,"Y","N")</f>
        <v>Y</v>
      </c>
      <c r="S537" s="149" t="s">
        <v>993</v>
      </c>
      <c r="T537" t="s">
        <v>3770</v>
      </c>
      <c r="U537" t="str">
        <f>IF(COUNTIF('16 reserve bal'!D:D,'16 AJE data'!T537)&gt;0,"Y","N")</f>
        <v>Y</v>
      </c>
    </row>
    <row r="538" spans="1:21" x14ac:dyDescent="0.25">
      <c r="A538" t="s">
        <v>993</v>
      </c>
      <c r="B538" t="s">
        <v>5353</v>
      </c>
      <c r="C538" t="s">
        <v>4420</v>
      </c>
      <c r="D538" t="s">
        <v>990</v>
      </c>
      <c r="E538" t="s">
        <v>12419</v>
      </c>
      <c r="F538" t="str">
        <f t="shared" si="11"/>
        <v>AS-IFRS</v>
      </c>
      <c r="G538" t="s">
        <v>4420</v>
      </c>
      <c r="L538" t="s">
        <v>8943</v>
      </c>
      <c r="M538" t="str">
        <f>IF(COUNTIF('16 reserve entries'!M:M,'16 AJE data'!L538)&gt;0,"Y","N")</f>
        <v>N</v>
      </c>
      <c r="O538" t="s">
        <v>13267</v>
      </c>
      <c r="P538" t="s">
        <v>993</v>
      </c>
      <c r="Q538" t="s">
        <v>8281</v>
      </c>
      <c r="R538" t="str">
        <f>IF(COUNTIF('16 reserve entries'!Q:Q,'16 AJE data'!O538)&gt;0,"Y","N")</f>
        <v>N</v>
      </c>
      <c r="S538" s="149" t="s">
        <v>993</v>
      </c>
      <c r="T538" t="s">
        <v>3773</v>
      </c>
      <c r="U538" t="str">
        <f>IF(COUNTIF('16 reserve bal'!D:D,'16 AJE data'!T538)&gt;0,"Y","N")</f>
        <v>Y</v>
      </c>
    </row>
    <row r="539" spans="1:21" x14ac:dyDescent="0.25">
      <c r="A539" t="s">
        <v>993</v>
      </c>
      <c r="B539" t="s">
        <v>5353</v>
      </c>
      <c r="C539" t="s">
        <v>4422</v>
      </c>
      <c r="D539" t="s">
        <v>990</v>
      </c>
      <c r="E539" t="s">
        <v>12419</v>
      </c>
      <c r="F539" t="str">
        <f t="shared" si="11"/>
        <v>AS-IFRS</v>
      </c>
      <c r="G539" t="s">
        <v>4422</v>
      </c>
      <c r="L539" t="s">
        <v>8944</v>
      </c>
      <c r="M539" t="str">
        <f>IF(COUNTIF('16 reserve entries'!M:M,'16 AJE data'!L539)&gt;0,"Y","N")</f>
        <v>N</v>
      </c>
      <c r="O539" t="s">
        <v>13268</v>
      </c>
      <c r="P539" t="s">
        <v>993</v>
      </c>
      <c r="Q539" t="s">
        <v>8282</v>
      </c>
      <c r="R539" t="str">
        <f>IF(COUNTIF('16 reserve entries'!Q:Q,'16 AJE data'!O539)&gt;0,"Y","N")</f>
        <v>N</v>
      </c>
      <c r="S539" s="149" t="s">
        <v>993</v>
      </c>
      <c r="T539" t="s">
        <v>3775</v>
      </c>
      <c r="U539" t="str">
        <f>IF(COUNTIF('16 reserve bal'!D:D,'16 AJE data'!T539)&gt;0,"Y","N")</f>
        <v>Y</v>
      </c>
    </row>
    <row r="540" spans="1:21" x14ac:dyDescent="0.25">
      <c r="A540" t="s">
        <v>993</v>
      </c>
      <c r="B540" t="s">
        <v>5353</v>
      </c>
      <c r="C540" t="s">
        <v>4423</v>
      </c>
      <c r="D540" t="s">
        <v>990</v>
      </c>
      <c r="E540" t="s">
        <v>12419</v>
      </c>
      <c r="F540" t="str">
        <f t="shared" si="11"/>
        <v>AS-IFRS</v>
      </c>
      <c r="G540" t="s">
        <v>4423</v>
      </c>
      <c r="L540" t="s">
        <v>8945</v>
      </c>
      <c r="M540" t="str">
        <f>IF(COUNTIF('16 reserve entries'!M:M,'16 AJE data'!L540)&gt;0,"Y","N")</f>
        <v>N</v>
      </c>
      <c r="O540" t="s">
        <v>6412</v>
      </c>
      <c r="P540" t="s">
        <v>993</v>
      </c>
      <c r="Q540" t="s">
        <v>4428</v>
      </c>
      <c r="R540" t="str">
        <f>IF(COUNTIF('16 reserve entries'!Q:Q,'16 AJE data'!O540)&gt;0,"Y","N")</f>
        <v>Y</v>
      </c>
      <c r="S540" s="149" t="s">
        <v>993</v>
      </c>
      <c r="T540" t="s">
        <v>3778</v>
      </c>
      <c r="U540" t="str">
        <f>IF(COUNTIF('16 reserve bal'!D:D,'16 AJE data'!T540)&gt;0,"Y","N")</f>
        <v>Y</v>
      </c>
    </row>
    <row r="541" spans="1:21" x14ac:dyDescent="0.25">
      <c r="A541" t="s">
        <v>993</v>
      </c>
      <c r="B541" t="s">
        <v>5353</v>
      </c>
      <c r="C541" t="s">
        <v>4425</v>
      </c>
      <c r="D541" t="s">
        <v>990</v>
      </c>
      <c r="E541" t="s">
        <v>12419</v>
      </c>
      <c r="F541" t="str">
        <f t="shared" si="11"/>
        <v>AS-IFRS</v>
      </c>
      <c r="G541" t="s">
        <v>4425</v>
      </c>
      <c r="L541" t="s">
        <v>8946</v>
      </c>
      <c r="M541" t="str">
        <f>IF(COUNTIF('16 reserve entries'!M:M,'16 AJE data'!L541)&gt;0,"Y","N")</f>
        <v>N</v>
      </c>
      <c r="O541" t="s">
        <v>13269</v>
      </c>
      <c r="P541" t="s">
        <v>993</v>
      </c>
      <c r="Q541" t="s">
        <v>7870</v>
      </c>
      <c r="R541" t="str">
        <f>IF(COUNTIF('16 reserve entries'!Q:Q,'16 AJE data'!O541)&gt;0,"Y","N")</f>
        <v>N</v>
      </c>
      <c r="S541" s="149" t="s">
        <v>993</v>
      </c>
      <c r="T541" t="s">
        <v>3781</v>
      </c>
      <c r="U541" t="str">
        <f>IF(COUNTIF('16 reserve bal'!D:D,'16 AJE data'!T541)&gt;0,"Y","N")</f>
        <v>Y</v>
      </c>
    </row>
    <row r="542" spans="1:21" x14ac:dyDescent="0.25">
      <c r="A542" t="s">
        <v>993</v>
      </c>
      <c r="B542" t="s">
        <v>5353</v>
      </c>
      <c r="C542" t="s">
        <v>8281</v>
      </c>
      <c r="D542" t="s">
        <v>990</v>
      </c>
      <c r="E542" t="s">
        <v>12419</v>
      </c>
      <c r="F542" t="str">
        <f t="shared" si="11"/>
        <v>AS-IFRS</v>
      </c>
      <c r="G542" t="s">
        <v>8281</v>
      </c>
      <c r="L542" t="s">
        <v>8947</v>
      </c>
      <c r="M542" t="str">
        <f>IF(COUNTIF('16 reserve entries'!M:M,'16 AJE data'!L542)&gt;0,"Y","N")</f>
        <v>N</v>
      </c>
      <c r="O542" t="s">
        <v>6414</v>
      </c>
      <c r="P542" t="s">
        <v>993</v>
      </c>
      <c r="Q542" t="s">
        <v>4431</v>
      </c>
      <c r="R542" t="str">
        <f>IF(COUNTIF('16 reserve entries'!Q:Q,'16 AJE data'!O542)&gt;0,"Y","N")</f>
        <v>Y</v>
      </c>
      <c r="S542" s="149" t="s">
        <v>993</v>
      </c>
      <c r="T542" t="s">
        <v>13270</v>
      </c>
      <c r="U542" t="str">
        <f>IF(COUNTIF('16 reserve bal'!D:D,'16 AJE data'!T542)&gt;0,"Y","N")</f>
        <v>N</v>
      </c>
    </row>
    <row r="543" spans="1:21" x14ac:dyDescent="0.25">
      <c r="A543" t="s">
        <v>993</v>
      </c>
      <c r="B543" t="s">
        <v>5353</v>
      </c>
      <c r="C543" t="s">
        <v>8282</v>
      </c>
      <c r="D543" t="s">
        <v>990</v>
      </c>
      <c r="E543" t="s">
        <v>12419</v>
      </c>
      <c r="F543" t="str">
        <f t="shared" si="11"/>
        <v>AS-IFRS</v>
      </c>
      <c r="G543" t="s">
        <v>8282</v>
      </c>
      <c r="L543" t="s">
        <v>8948</v>
      </c>
      <c r="M543" t="str">
        <f>IF(COUNTIF('16 reserve entries'!M:M,'16 AJE data'!L543)&gt;0,"Y","N")</f>
        <v>N</v>
      </c>
      <c r="O543" t="s">
        <v>13271</v>
      </c>
      <c r="P543" t="s">
        <v>993</v>
      </c>
      <c r="Q543" t="s">
        <v>8283</v>
      </c>
      <c r="R543" t="str">
        <f>IF(COUNTIF('16 reserve entries'!Q:Q,'16 AJE data'!O543)&gt;0,"Y","N")</f>
        <v>N</v>
      </c>
      <c r="S543" s="149" t="s">
        <v>993</v>
      </c>
      <c r="T543" t="s">
        <v>13272</v>
      </c>
      <c r="U543" t="str">
        <f>IF(COUNTIF('16 reserve bal'!D:D,'16 AJE data'!T543)&gt;0,"Y","N")</f>
        <v>N</v>
      </c>
    </row>
    <row r="544" spans="1:21" x14ac:dyDescent="0.25">
      <c r="A544" t="s">
        <v>993</v>
      </c>
      <c r="B544" t="s">
        <v>5353</v>
      </c>
      <c r="C544" t="s">
        <v>4428</v>
      </c>
      <c r="D544" t="s">
        <v>990</v>
      </c>
      <c r="E544" t="s">
        <v>12419</v>
      </c>
      <c r="F544" t="str">
        <f t="shared" si="11"/>
        <v>AS-IFRS</v>
      </c>
      <c r="G544" t="s">
        <v>4428</v>
      </c>
      <c r="L544" t="s">
        <v>8949</v>
      </c>
      <c r="M544" t="str">
        <f>IF(COUNTIF('16 reserve entries'!M:M,'16 AJE data'!L544)&gt;0,"Y","N")</f>
        <v>N</v>
      </c>
      <c r="O544" t="s">
        <v>6416</v>
      </c>
      <c r="P544" t="s">
        <v>993</v>
      </c>
      <c r="Q544" t="s">
        <v>4433</v>
      </c>
      <c r="R544" t="str">
        <f>IF(COUNTIF('16 reserve entries'!Q:Q,'16 AJE data'!O544)&gt;0,"Y","N")</f>
        <v>Y</v>
      </c>
      <c r="S544" s="149" t="s">
        <v>993</v>
      </c>
      <c r="T544" t="s">
        <v>3784</v>
      </c>
      <c r="U544" t="str">
        <f>IF(COUNTIF('16 reserve bal'!D:D,'16 AJE data'!T544)&gt;0,"Y","N")</f>
        <v>Y</v>
      </c>
    </row>
    <row r="545" spans="1:21" x14ac:dyDescent="0.25">
      <c r="A545" t="s">
        <v>993</v>
      </c>
      <c r="B545" t="s">
        <v>5353</v>
      </c>
      <c r="C545" t="s">
        <v>7870</v>
      </c>
      <c r="D545" t="s">
        <v>990</v>
      </c>
      <c r="E545" t="s">
        <v>12419</v>
      </c>
      <c r="F545" t="str">
        <f t="shared" si="11"/>
        <v>AS-IFRS</v>
      </c>
      <c r="G545" t="s">
        <v>7870</v>
      </c>
      <c r="L545" t="s">
        <v>8950</v>
      </c>
      <c r="M545" t="str">
        <f>IF(COUNTIF('16 reserve entries'!M:M,'16 AJE data'!L545)&gt;0,"Y","N")</f>
        <v>N</v>
      </c>
      <c r="O545" t="s">
        <v>6418</v>
      </c>
      <c r="P545" t="s">
        <v>993</v>
      </c>
      <c r="Q545" t="s">
        <v>5628</v>
      </c>
      <c r="R545" t="str">
        <f>IF(COUNTIF('16 reserve entries'!Q:Q,'16 AJE data'!O545)&gt;0,"Y","N")</f>
        <v>Y</v>
      </c>
      <c r="S545" s="149" t="s">
        <v>993</v>
      </c>
      <c r="T545" t="s">
        <v>13273</v>
      </c>
      <c r="U545" t="str">
        <f>IF(COUNTIF('16 reserve bal'!D:D,'16 AJE data'!T545)&gt;0,"Y","N")</f>
        <v>N</v>
      </c>
    </row>
    <row r="546" spans="1:21" x14ac:dyDescent="0.25">
      <c r="A546" t="s">
        <v>993</v>
      </c>
      <c r="B546" t="s">
        <v>5353</v>
      </c>
      <c r="C546" t="s">
        <v>4431</v>
      </c>
      <c r="D546" t="s">
        <v>990</v>
      </c>
      <c r="E546" t="s">
        <v>12419</v>
      </c>
      <c r="F546" t="str">
        <f t="shared" si="11"/>
        <v>AS-IFRS</v>
      </c>
      <c r="G546" t="s">
        <v>4431</v>
      </c>
      <c r="L546" t="s">
        <v>8951</v>
      </c>
      <c r="M546" t="str">
        <f>IF(COUNTIF('16 reserve entries'!M:M,'16 AJE data'!L546)&gt;0,"Y","N")</f>
        <v>N</v>
      </c>
      <c r="O546" t="s">
        <v>13274</v>
      </c>
      <c r="P546" t="s">
        <v>993</v>
      </c>
      <c r="Q546" t="s">
        <v>8284</v>
      </c>
      <c r="R546" t="str">
        <f>IF(COUNTIF('16 reserve entries'!Q:Q,'16 AJE data'!O546)&gt;0,"Y","N")</f>
        <v>N</v>
      </c>
      <c r="S546" s="149" t="s">
        <v>993</v>
      </c>
      <c r="T546" t="s">
        <v>3786</v>
      </c>
      <c r="U546" t="str">
        <f>IF(COUNTIF('16 reserve bal'!D:D,'16 AJE data'!T546)&gt;0,"Y","N")</f>
        <v>Y</v>
      </c>
    </row>
    <row r="547" spans="1:21" x14ac:dyDescent="0.25">
      <c r="A547" t="s">
        <v>993</v>
      </c>
      <c r="B547" t="s">
        <v>5353</v>
      </c>
      <c r="C547" t="s">
        <v>8283</v>
      </c>
      <c r="D547" t="s">
        <v>990</v>
      </c>
      <c r="E547" t="s">
        <v>12419</v>
      </c>
      <c r="F547" t="str">
        <f t="shared" si="11"/>
        <v>AS-IFRS</v>
      </c>
      <c r="G547" t="s">
        <v>8283</v>
      </c>
      <c r="L547" t="s">
        <v>8952</v>
      </c>
      <c r="M547" t="str">
        <f>IF(COUNTIF('16 reserve entries'!M:M,'16 AJE data'!L547)&gt;0,"Y","N")</f>
        <v>N</v>
      </c>
      <c r="O547" t="s">
        <v>13275</v>
      </c>
      <c r="P547" t="s">
        <v>993</v>
      </c>
      <c r="Q547" t="s">
        <v>8285</v>
      </c>
      <c r="R547" t="str">
        <f>IF(COUNTIF('16 reserve entries'!Q:Q,'16 AJE data'!O547)&gt;0,"Y","N")</f>
        <v>N</v>
      </c>
      <c r="S547" s="149" t="s">
        <v>993</v>
      </c>
      <c r="T547" t="s">
        <v>13276</v>
      </c>
      <c r="U547" t="str">
        <f>IF(COUNTIF('16 reserve bal'!D:D,'16 AJE data'!T547)&gt;0,"Y","N")</f>
        <v>N</v>
      </c>
    </row>
    <row r="548" spans="1:21" x14ac:dyDescent="0.25">
      <c r="A548" t="s">
        <v>993</v>
      </c>
      <c r="B548" t="s">
        <v>5353</v>
      </c>
      <c r="C548" t="s">
        <v>4433</v>
      </c>
      <c r="D548" t="s">
        <v>990</v>
      </c>
      <c r="E548" t="s">
        <v>12419</v>
      </c>
      <c r="F548" t="str">
        <f t="shared" si="11"/>
        <v>AS-IFRS</v>
      </c>
      <c r="G548" t="s">
        <v>4433</v>
      </c>
      <c r="L548" t="s">
        <v>8953</v>
      </c>
      <c r="M548" t="str">
        <f>IF(COUNTIF('16 reserve entries'!M:M,'16 AJE data'!L548)&gt;0,"Y","N")</f>
        <v>N</v>
      </c>
      <c r="O548" t="s">
        <v>6420</v>
      </c>
      <c r="P548" t="s">
        <v>993</v>
      </c>
      <c r="Q548" t="s">
        <v>4435</v>
      </c>
      <c r="R548" t="str">
        <f>IF(COUNTIF('16 reserve entries'!Q:Q,'16 AJE data'!O548)&gt;0,"Y","N")</f>
        <v>Y</v>
      </c>
      <c r="S548" s="149" t="s">
        <v>993</v>
      </c>
      <c r="T548" t="s">
        <v>3789</v>
      </c>
      <c r="U548" t="str">
        <f>IF(COUNTIF('16 reserve bal'!D:D,'16 AJE data'!T548)&gt;0,"Y","N")</f>
        <v>Y</v>
      </c>
    </row>
    <row r="549" spans="1:21" x14ac:dyDescent="0.25">
      <c r="A549" t="s">
        <v>993</v>
      </c>
      <c r="B549" t="s">
        <v>5353</v>
      </c>
      <c r="C549" t="s">
        <v>5628</v>
      </c>
      <c r="D549" t="s">
        <v>990</v>
      </c>
      <c r="E549" t="s">
        <v>12419</v>
      </c>
      <c r="F549" t="str">
        <f t="shared" si="11"/>
        <v>AS-IFRS</v>
      </c>
      <c r="G549" t="s">
        <v>5628</v>
      </c>
      <c r="L549" t="s">
        <v>8954</v>
      </c>
      <c r="M549" t="str">
        <f>IF(COUNTIF('16 reserve entries'!M:M,'16 AJE data'!L549)&gt;0,"Y","N")</f>
        <v>N</v>
      </c>
      <c r="O549" t="s">
        <v>13277</v>
      </c>
      <c r="P549" t="s">
        <v>993</v>
      </c>
      <c r="Q549" t="s">
        <v>8286</v>
      </c>
      <c r="R549" t="str">
        <f>IF(COUNTIF('16 reserve entries'!Q:Q,'16 AJE data'!O549)&gt;0,"Y","N")</f>
        <v>N</v>
      </c>
      <c r="S549" s="149" t="s">
        <v>993</v>
      </c>
      <c r="T549" t="s">
        <v>5077</v>
      </c>
      <c r="U549" t="str">
        <f>IF(COUNTIF('16 reserve bal'!D:D,'16 AJE data'!T549)&gt;0,"Y","N")</f>
        <v>N</v>
      </c>
    </row>
    <row r="550" spans="1:21" x14ac:dyDescent="0.25">
      <c r="A550" t="s">
        <v>993</v>
      </c>
      <c r="B550" t="s">
        <v>5353</v>
      </c>
      <c r="C550" t="s">
        <v>8284</v>
      </c>
      <c r="D550" t="s">
        <v>990</v>
      </c>
      <c r="E550" t="s">
        <v>12419</v>
      </c>
      <c r="F550" t="str">
        <f t="shared" si="11"/>
        <v>AS-IFRS</v>
      </c>
      <c r="G550" t="s">
        <v>8284</v>
      </c>
      <c r="L550" t="s">
        <v>8955</v>
      </c>
      <c r="M550" t="str">
        <f>IF(COUNTIF('16 reserve entries'!M:M,'16 AJE data'!L550)&gt;0,"Y","N")</f>
        <v>N</v>
      </c>
      <c r="O550" t="s">
        <v>13278</v>
      </c>
      <c r="P550" t="s">
        <v>993</v>
      </c>
      <c r="Q550" t="s">
        <v>8287</v>
      </c>
      <c r="R550" t="str">
        <f>IF(COUNTIF('16 reserve entries'!Q:Q,'16 AJE data'!O550)&gt;0,"Y","N")</f>
        <v>N</v>
      </c>
      <c r="S550" s="149" t="s">
        <v>993</v>
      </c>
      <c r="T550" t="s">
        <v>13279</v>
      </c>
      <c r="U550" t="str">
        <f>IF(COUNTIF('16 reserve bal'!D:D,'16 AJE data'!T550)&gt;0,"Y","N")</f>
        <v>N</v>
      </c>
    </row>
    <row r="551" spans="1:21" x14ac:dyDescent="0.25">
      <c r="A551" t="s">
        <v>993</v>
      </c>
      <c r="B551" t="s">
        <v>5353</v>
      </c>
      <c r="C551" t="s">
        <v>8285</v>
      </c>
      <c r="D551" t="s">
        <v>990</v>
      </c>
      <c r="E551" t="s">
        <v>12419</v>
      </c>
      <c r="F551" t="str">
        <f t="shared" si="11"/>
        <v>AS-IFRS</v>
      </c>
      <c r="G551" t="s">
        <v>8285</v>
      </c>
      <c r="L551" t="s">
        <v>8956</v>
      </c>
      <c r="M551" t="str">
        <f>IF(COUNTIF('16 reserve entries'!M:M,'16 AJE data'!L551)&gt;0,"Y","N")</f>
        <v>N</v>
      </c>
      <c r="O551" t="s">
        <v>13280</v>
      </c>
      <c r="P551" t="s">
        <v>993</v>
      </c>
      <c r="Q551" t="s">
        <v>8288</v>
      </c>
      <c r="R551" t="str">
        <f>IF(COUNTIF('16 reserve entries'!Q:Q,'16 AJE data'!O551)&gt;0,"Y","N")</f>
        <v>N</v>
      </c>
      <c r="S551" s="149" t="s">
        <v>993</v>
      </c>
      <c r="T551" t="s">
        <v>13281</v>
      </c>
      <c r="U551" t="str">
        <f>IF(COUNTIF('16 reserve bal'!D:D,'16 AJE data'!T551)&gt;0,"Y","N")</f>
        <v>N</v>
      </c>
    </row>
    <row r="552" spans="1:21" x14ac:dyDescent="0.25">
      <c r="A552" t="s">
        <v>993</v>
      </c>
      <c r="B552" t="s">
        <v>5353</v>
      </c>
      <c r="C552" t="s">
        <v>4435</v>
      </c>
      <c r="D552" t="s">
        <v>990</v>
      </c>
      <c r="E552" t="s">
        <v>12419</v>
      </c>
      <c r="F552" t="str">
        <f t="shared" si="11"/>
        <v>AS-IFRS</v>
      </c>
      <c r="G552" t="s">
        <v>4435</v>
      </c>
      <c r="L552" t="s">
        <v>8957</v>
      </c>
      <c r="M552" t="str">
        <f>IF(COUNTIF('16 reserve entries'!M:M,'16 AJE data'!L552)&gt;0,"Y","N")</f>
        <v>N</v>
      </c>
      <c r="O552" t="s">
        <v>13282</v>
      </c>
      <c r="P552" t="s">
        <v>993</v>
      </c>
      <c r="Q552" t="s">
        <v>8289</v>
      </c>
      <c r="R552" t="str">
        <f>IF(COUNTIF('16 reserve entries'!Q:Q,'16 AJE data'!O552)&gt;0,"Y","N")</f>
        <v>N</v>
      </c>
      <c r="S552" s="149" t="s">
        <v>993</v>
      </c>
      <c r="T552" t="s">
        <v>3792</v>
      </c>
      <c r="U552" t="str">
        <f>IF(COUNTIF('16 reserve bal'!D:D,'16 AJE data'!T552)&gt;0,"Y","N")</f>
        <v>Y</v>
      </c>
    </row>
    <row r="553" spans="1:21" x14ac:dyDescent="0.25">
      <c r="A553" t="s">
        <v>993</v>
      </c>
      <c r="B553" t="s">
        <v>5353</v>
      </c>
      <c r="C553" t="s">
        <v>8286</v>
      </c>
      <c r="D553" t="s">
        <v>990</v>
      </c>
      <c r="E553" t="s">
        <v>12419</v>
      </c>
      <c r="F553" t="str">
        <f t="shared" si="11"/>
        <v>AS-IFRS</v>
      </c>
      <c r="G553" t="s">
        <v>8286</v>
      </c>
      <c r="L553" t="s">
        <v>8958</v>
      </c>
      <c r="M553" t="str">
        <f>IF(COUNTIF('16 reserve entries'!M:M,'16 AJE data'!L553)&gt;0,"Y","N")</f>
        <v>N</v>
      </c>
      <c r="O553" t="s">
        <v>13283</v>
      </c>
      <c r="P553" t="s">
        <v>993</v>
      </c>
      <c r="Q553" t="s">
        <v>8290</v>
      </c>
      <c r="R553" t="str">
        <f>IF(COUNTIF('16 reserve entries'!Q:Q,'16 AJE data'!O553)&gt;0,"Y","N")</f>
        <v>N</v>
      </c>
      <c r="S553" s="149" t="s">
        <v>993</v>
      </c>
      <c r="T553" t="s">
        <v>13284</v>
      </c>
      <c r="U553" t="str">
        <f>IF(COUNTIF('16 reserve bal'!D:D,'16 AJE data'!T553)&gt;0,"Y","N")</f>
        <v>N</v>
      </c>
    </row>
    <row r="554" spans="1:21" x14ac:dyDescent="0.25">
      <c r="A554" t="s">
        <v>993</v>
      </c>
      <c r="B554" t="s">
        <v>5353</v>
      </c>
      <c r="C554" t="s">
        <v>8287</v>
      </c>
      <c r="D554" t="s">
        <v>990</v>
      </c>
      <c r="E554" t="s">
        <v>12419</v>
      </c>
      <c r="F554" t="str">
        <f t="shared" si="11"/>
        <v>AS-IFRS</v>
      </c>
      <c r="G554" t="s">
        <v>8287</v>
      </c>
      <c r="L554" t="s">
        <v>8959</v>
      </c>
      <c r="M554" t="str">
        <f>IF(COUNTIF('16 reserve entries'!M:M,'16 AJE data'!L554)&gt;0,"Y","N")</f>
        <v>N</v>
      </c>
      <c r="O554" t="s">
        <v>13285</v>
      </c>
      <c r="P554" t="s">
        <v>993</v>
      </c>
      <c r="Q554" t="s">
        <v>8291</v>
      </c>
      <c r="R554" t="str">
        <f>IF(COUNTIF('16 reserve entries'!Q:Q,'16 AJE data'!O554)&gt;0,"Y","N")</f>
        <v>N</v>
      </c>
      <c r="S554" s="149" t="s">
        <v>993</v>
      </c>
      <c r="T554" t="s">
        <v>13286</v>
      </c>
      <c r="U554" t="str">
        <f>IF(COUNTIF('16 reserve bal'!D:D,'16 AJE data'!T554)&gt;0,"Y","N")</f>
        <v>N</v>
      </c>
    </row>
    <row r="555" spans="1:21" x14ac:dyDescent="0.25">
      <c r="A555" t="s">
        <v>993</v>
      </c>
      <c r="B555" t="s">
        <v>5353</v>
      </c>
      <c r="C555" t="s">
        <v>8288</v>
      </c>
      <c r="D555" t="s">
        <v>990</v>
      </c>
      <c r="E555" t="s">
        <v>12419</v>
      </c>
      <c r="F555" t="str">
        <f t="shared" si="11"/>
        <v>AS-IFRS</v>
      </c>
      <c r="G555" t="s">
        <v>8288</v>
      </c>
      <c r="L555" t="s">
        <v>8960</v>
      </c>
      <c r="M555" t="str">
        <f>IF(COUNTIF('16 reserve entries'!M:M,'16 AJE data'!L555)&gt;0,"Y","N")</f>
        <v>N</v>
      </c>
      <c r="O555" t="s">
        <v>13287</v>
      </c>
      <c r="P555" t="s">
        <v>993</v>
      </c>
      <c r="Q555" t="s">
        <v>8292</v>
      </c>
      <c r="R555" t="str">
        <f>IF(COUNTIF('16 reserve entries'!Q:Q,'16 AJE data'!O555)&gt;0,"Y","N")</f>
        <v>N</v>
      </c>
      <c r="S555" s="149" t="s">
        <v>993</v>
      </c>
      <c r="T555" t="s">
        <v>13288</v>
      </c>
      <c r="U555" t="str">
        <f>IF(COUNTIF('16 reserve bal'!D:D,'16 AJE data'!T555)&gt;0,"Y","N")</f>
        <v>N</v>
      </c>
    </row>
    <row r="556" spans="1:21" x14ac:dyDescent="0.25">
      <c r="A556" t="s">
        <v>993</v>
      </c>
      <c r="B556" t="s">
        <v>5353</v>
      </c>
      <c r="C556" t="s">
        <v>8289</v>
      </c>
      <c r="D556" t="s">
        <v>990</v>
      </c>
      <c r="E556" t="s">
        <v>12419</v>
      </c>
      <c r="F556" t="str">
        <f t="shared" si="11"/>
        <v>AS-IFRS</v>
      </c>
      <c r="G556" t="s">
        <v>8289</v>
      </c>
      <c r="L556" t="s">
        <v>8961</v>
      </c>
      <c r="M556" t="str">
        <f>IF(COUNTIF('16 reserve entries'!M:M,'16 AJE data'!L556)&gt;0,"Y","N")</f>
        <v>N</v>
      </c>
      <c r="O556" t="s">
        <v>13289</v>
      </c>
      <c r="P556" t="s">
        <v>993</v>
      </c>
      <c r="Q556" t="s">
        <v>8293</v>
      </c>
      <c r="R556" t="str">
        <f>IF(COUNTIF('16 reserve entries'!Q:Q,'16 AJE data'!O556)&gt;0,"Y","N")</f>
        <v>N</v>
      </c>
      <c r="S556" s="149" t="s">
        <v>993</v>
      </c>
      <c r="T556" t="s">
        <v>13290</v>
      </c>
      <c r="U556" t="str">
        <f>IF(COUNTIF('16 reserve bal'!D:D,'16 AJE data'!T556)&gt;0,"Y","N")</f>
        <v>N</v>
      </c>
    </row>
    <row r="557" spans="1:21" x14ac:dyDescent="0.25">
      <c r="A557" t="s">
        <v>993</v>
      </c>
      <c r="B557" t="s">
        <v>5353</v>
      </c>
      <c r="C557" t="s">
        <v>8290</v>
      </c>
      <c r="D557" t="s">
        <v>990</v>
      </c>
      <c r="E557" t="s">
        <v>12419</v>
      </c>
      <c r="F557" t="str">
        <f t="shared" si="11"/>
        <v>AS-IFRS</v>
      </c>
      <c r="G557" t="s">
        <v>8290</v>
      </c>
      <c r="L557" t="s">
        <v>8962</v>
      </c>
      <c r="M557" t="str">
        <f>IF(COUNTIF('16 reserve entries'!M:M,'16 AJE data'!L557)&gt;0,"Y","N")</f>
        <v>N</v>
      </c>
      <c r="O557" t="s">
        <v>13291</v>
      </c>
      <c r="P557" t="s">
        <v>993</v>
      </c>
      <c r="Q557" t="s">
        <v>8294</v>
      </c>
      <c r="R557" t="str">
        <f>IF(COUNTIF('16 reserve entries'!Q:Q,'16 AJE data'!O557)&gt;0,"Y","N")</f>
        <v>N</v>
      </c>
      <c r="S557" s="149" t="s">
        <v>993</v>
      </c>
      <c r="T557" t="s">
        <v>13292</v>
      </c>
      <c r="U557" t="str">
        <f>IF(COUNTIF('16 reserve bal'!D:D,'16 AJE data'!T557)&gt;0,"Y","N")</f>
        <v>N</v>
      </c>
    </row>
    <row r="558" spans="1:21" x14ac:dyDescent="0.25">
      <c r="A558" t="s">
        <v>993</v>
      </c>
      <c r="B558" t="s">
        <v>5353</v>
      </c>
      <c r="C558" t="s">
        <v>8291</v>
      </c>
      <c r="D558" t="s">
        <v>990</v>
      </c>
      <c r="E558" t="s">
        <v>12419</v>
      </c>
      <c r="F558" t="str">
        <f t="shared" si="11"/>
        <v>AS-IFRS</v>
      </c>
      <c r="G558" t="s">
        <v>8291</v>
      </c>
      <c r="L558" t="s">
        <v>8963</v>
      </c>
      <c r="M558" t="str">
        <f>IF(COUNTIF('16 reserve entries'!M:M,'16 AJE data'!L558)&gt;0,"Y","N")</f>
        <v>N</v>
      </c>
      <c r="O558" t="s">
        <v>13293</v>
      </c>
      <c r="P558" t="s">
        <v>993</v>
      </c>
      <c r="Q558" t="s">
        <v>8295</v>
      </c>
      <c r="R558" t="str">
        <f>IF(COUNTIF('16 reserve entries'!Q:Q,'16 AJE data'!O558)&gt;0,"Y","N")</f>
        <v>N</v>
      </c>
      <c r="S558" s="149" t="s">
        <v>993</v>
      </c>
      <c r="T558" t="s">
        <v>13294</v>
      </c>
      <c r="U558" t="str">
        <f>IF(COUNTIF('16 reserve bal'!D:D,'16 AJE data'!T558)&gt;0,"Y","N")</f>
        <v>N</v>
      </c>
    </row>
    <row r="559" spans="1:21" x14ac:dyDescent="0.25">
      <c r="A559" t="s">
        <v>993</v>
      </c>
      <c r="B559" t="s">
        <v>5353</v>
      </c>
      <c r="C559" t="s">
        <v>8292</v>
      </c>
      <c r="D559" t="s">
        <v>990</v>
      </c>
      <c r="E559" t="s">
        <v>12419</v>
      </c>
      <c r="F559" t="str">
        <f t="shared" si="11"/>
        <v>AS-IFRS</v>
      </c>
      <c r="G559" t="s">
        <v>8292</v>
      </c>
      <c r="L559" t="s">
        <v>8964</v>
      </c>
      <c r="M559" t="str">
        <f>IF(COUNTIF('16 reserve entries'!M:M,'16 AJE data'!L559)&gt;0,"Y","N")</f>
        <v>N</v>
      </c>
      <c r="O559" t="s">
        <v>13295</v>
      </c>
      <c r="P559" t="s">
        <v>993</v>
      </c>
      <c r="Q559" t="s">
        <v>8296</v>
      </c>
      <c r="R559" t="str">
        <f>IF(COUNTIF('16 reserve entries'!Q:Q,'16 AJE data'!O559)&gt;0,"Y","N")</f>
        <v>N</v>
      </c>
      <c r="S559" s="149" t="s">
        <v>993</v>
      </c>
      <c r="T559" t="s">
        <v>13296</v>
      </c>
      <c r="U559" t="str">
        <f>IF(COUNTIF('16 reserve bal'!D:D,'16 AJE data'!T559)&gt;0,"Y","N")</f>
        <v>N</v>
      </c>
    </row>
    <row r="560" spans="1:21" x14ac:dyDescent="0.25">
      <c r="A560" t="s">
        <v>993</v>
      </c>
      <c r="B560" t="s">
        <v>5353</v>
      </c>
      <c r="C560" t="s">
        <v>8293</v>
      </c>
      <c r="D560" t="s">
        <v>990</v>
      </c>
      <c r="E560" t="s">
        <v>12419</v>
      </c>
      <c r="F560" t="str">
        <f t="shared" si="11"/>
        <v>AS-IFRS</v>
      </c>
      <c r="G560" t="s">
        <v>8293</v>
      </c>
      <c r="L560" t="s">
        <v>8965</v>
      </c>
      <c r="M560" t="str">
        <f>IF(COUNTIF('16 reserve entries'!M:M,'16 AJE data'!L560)&gt;0,"Y","N")</f>
        <v>N</v>
      </c>
      <c r="O560" t="s">
        <v>13297</v>
      </c>
      <c r="P560" t="s">
        <v>993</v>
      </c>
      <c r="Q560" t="s">
        <v>8297</v>
      </c>
      <c r="R560" t="str">
        <f>IF(COUNTIF('16 reserve entries'!Q:Q,'16 AJE data'!O560)&gt;0,"Y","N")</f>
        <v>N</v>
      </c>
      <c r="S560" s="149" t="s">
        <v>993</v>
      </c>
      <c r="T560" t="s">
        <v>13298</v>
      </c>
      <c r="U560" t="str">
        <f>IF(COUNTIF('16 reserve bal'!D:D,'16 AJE data'!T560)&gt;0,"Y","N")</f>
        <v>N</v>
      </c>
    </row>
    <row r="561" spans="1:21" x14ac:dyDescent="0.25">
      <c r="A561" t="s">
        <v>993</v>
      </c>
      <c r="B561" t="s">
        <v>5353</v>
      </c>
      <c r="C561" t="s">
        <v>8294</v>
      </c>
      <c r="D561" t="s">
        <v>990</v>
      </c>
      <c r="E561" t="s">
        <v>12419</v>
      </c>
      <c r="F561" t="str">
        <f t="shared" si="11"/>
        <v>AS-IFRS</v>
      </c>
      <c r="G561" t="s">
        <v>8294</v>
      </c>
      <c r="L561" t="s">
        <v>8966</v>
      </c>
      <c r="M561" t="str">
        <f>IF(COUNTIF('16 reserve entries'!M:M,'16 AJE data'!L561)&gt;0,"Y","N")</f>
        <v>N</v>
      </c>
      <c r="O561" t="s">
        <v>13299</v>
      </c>
      <c r="P561" t="s">
        <v>993</v>
      </c>
      <c r="Q561" t="s">
        <v>8298</v>
      </c>
      <c r="R561" t="str">
        <f>IF(COUNTIF('16 reserve entries'!Q:Q,'16 AJE data'!O561)&gt;0,"Y","N")</f>
        <v>N</v>
      </c>
      <c r="S561" s="149" t="s">
        <v>993</v>
      </c>
      <c r="T561" t="s">
        <v>13300</v>
      </c>
      <c r="U561" t="str">
        <f>IF(COUNTIF('16 reserve bal'!D:D,'16 AJE data'!T561)&gt;0,"Y","N")</f>
        <v>N</v>
      </c>
    </row>
    <row r="562" spans="1:21" x14ac:dyDescent="0.25">
      <c r="A562" t="s">
        <v>993</v>
      </c>
      <c r="B562" t="s">
        <v>5353</v>
      </c>
      <c r="C562" t="s">
        <v>8295</v>
      </c>
      <c r="D562" t="s">
        <v>990</v>
      </c>
      <c r="E562" t="s">
        <v>12419</v>
      </c>
      <c r="F562" t="str">
        <f t="shared" si="11"/>
        <v>AS-IFRS</v>
      </c>
      <c r="G562" t="s">
        <v>8295</v>
      </c>
      <c r="L562" t="s">
        <v>8967</v>
      </c>
      <c r="M562" t="str">
        <f>IF(COUNTIF('16 reserve entries'!M:M,'16 AJE data'!L562)&gt;0,"Y","N")</f>
        <v>N</v>
      </c>
      <c r="O562" t="s">
        <v>13301</v>
      </c>
      <c r="P562" t="s">
        <v>993</v>
      </c>
      <c r="Q562" t="s">
        <v>8299</v>
      </c>
      <c r="R562" t="str">
        <f>IF(COUNTIF('16 reserve entries'!Q:Q,'16 AJE data'!O562)&gt;0,"Y","N")</f>
        <v>N</v>
      </c>
      <c r="S562" s="149" t="s">
        <v>993</v>
      </c>
      <c r="T562" t="s">
        <v>13302</v>
      </c>
      <c r="U562" t="str">
        <f>IF(COUNTIF('16 reserve bal'!D:D,'16 AJE data'!T562)&gt;0,"Y","N")</f>
        <v>N</v>
      </c>
    </row>
    <row r="563" spans="1:21" x14ac:dyDescent="0.25">
      <c r="A563" t="s">
        <v>993</v>
      </c>
      <c r="B563" t="s">
        <v>5353</v>
      </c>
      <c r="C563" t="s">
        <v>8296</v>
      </c>
      <c r="D563" t="s">
        <v>990</v>
      </c>
      <c r="E563" t="s">
        <v>12419</v>
      </c>
      <c r="F563" t="str">
        <f t="shared" si="11"/>
        <v>AS-IFRS</v>
      </c>
      <c r="G563" t="s">
        <v>8296</v>
      </c>
      <c r="L563" t="s">
        <v>8968</v>
      </c>
      <c r="M563" t="str">
        <f>IF(COUNTIF('16 reserve entries'!M:M,'16 AJE data'!L563)&gt;0,"Y","N")</f>
        <v>N</v>
      </c>
      <c r="O563" t="s">
        <v>6422</v>
      </c>
      <c r="P563" t="s">
        <v>993</v>
      </c>
      <c r="Q563" t="s">
        <v>4437</v>
      </c>
      <c r="R563" t="str">
        <f>IF(COUNTIF('16 reserve entries'!Q:Q,'16 AJE data'!O563)&gt;0,"Y","N")</f>
        <v>Y</v>
      </c>
      <c r="S563" s="149" t="s">
        <v>993</v>
      </c>
      <c r="T563" t="s">
        <v>13303</v>
      </c>
      <c r="U563" t="str">
        <f>IF(COUNTIF('16 reserve bal'!D:D,'16 AJE data'!T563)&gt;0,"Y","N")</f>
        <v>N</v>
      </c>
    </row>
    <row r="564" spans="1:21" x14ac:dyDescent="0.25">
      <c r="A564" t="s">
        <v>993</v>
      </c>
      <c r="B564" t="s">
        <v>5353</v>
      </c>
      <c r="C564" t="s">
        <v>8297</v>
      </c>
      <c r="D564" t="s">
        <v>990</v>
      </c>
      <c r="E564" t="s">
        <v>12419</v>
      </c>
      <c r="F564" t="str">
        <f t="shared" si="11"/>
        <v>AS-IFRS</v>
      </c>
      <c r="G564" t="s">
        <v>8297</v>
      </c>
      <c r="L564" t="s">
        <v>8969</v>
      </c>
      <c r="M564" t="str">
        <f>IF(COUNTIF('16 reserve entries'!M:M,'16 AJE data'!L564)&gt;0,"Y","N")</f>
        <v>N</v>
      </c>
      <c r="O564" t="s">
        <v>6424</v>
      </c>
      <c r="P564" t="s">
        <v>993</v>
      </c>
      <c r="Q564" t="s">
        <v>4439</v>
      </c>
      <c r="R564" t="str">
        <f>IF(COUNTIF('16 reserve entries'!Q:Q,'16 AJE data'!O564)&gt;0,"Y","N")</f>
        <v>Y</v>
      </c>
      <c r="S564" s="149" t="s">
        <v>993</v>
      </c>
      <c r="T564" t="s">
        <v>13304</v>
      </c>
      <c r="U564" t="str">
        <f>IF(COUNTIF('16 reserve bal'!D:D,'16 AJE data'!T564)&gt;0,"Y","N")</f>
        <v>N</v>
      </c>
    </row>
    <row r="565" spans="1:21" x14ac:dyDescent="0.25">
      <c r="A565" t="s">
        <v>993</v>
      </c>
      <c r="B565" t="s">
        <v>5353</v>
      </c>
      <c r="C565" t="s">
        <v>8298</v>
      </c>
      <c r="D565" t="s">
        <v>990</v>
      </c>
      <c r="E565" t="s">
        <v>12419</v>
      </c>
      <c r="F565" t="str">
        <f t="shared" si="11"/>
        <v>AS-IFRS</v>
      </c>
      <c r="G565" t="s">
        <v>8298</v>
      </c>
      <c r="L565" t="s">
        <v>8970</v>
      </c>
      <c r="M565" t="str">
        <f>IF(COUNTIF('16 reserve entries'!M:M,'16 AJE data'!L565)&gt;0,"Y","N")</f>
        <v>N</v>
      </c>
      <c r="O565" t="s">
        <v>6426</v>
      </c>
      <c r="P565" t="s">
        <v>993</v>
      </c>
      <c r="Q565" t="s">
        <v>4441</v>
      </c>
      <c r="R565" t="str">
        <f>IF(COUNTIF('16 reserve entries'!Q:Q,'16 AJE data'!O565)&gt;0,"Y","N")</f>
        <v>Y</v>
      </c>
      <c r="S565" s="149" t="s">
        <v>993</v>
      </c>
      <c r="T565" t="s">
        <v>13305</v>
      </c>
      <c r="U565" t="str">
        <f>IF(COUNTIF('16 reserve bal'!D:D,'16 AJE data'!T565)&gt;0,"Y","N")</f>
        <v>N</v>
      </c>
    </row>
    <row r="566" spans="1:21" x14ac:dyDescent="0.25">
      <c r="A566" t="s">
        <v>993</v>
      </c>
      <c r="B566" t="s">
        <v>5353</v>
      </c>
      <c r="C566" t="s">
        <v>8299</v>
      </c>
      <c r="D566" t="s">
        <v>990</v>
      </c>
      <c r="E566" t="s">
        <v>12419</v>
      </c>
      <c r="F566" t="str">
        <f t="shared" si="11"/>
        <v>AS-IFRS</v>
      </c>
      <c r="G566" t="s">
        <v>8299</v>
      </c>
      <c r="L566" t="s">
        <v>9102</v>
      </c>
      <c r="M566" t="str">
        <f>IF(COUNTIF('16 reserve entries'!M:M,'16 AJE data'!L566)&gt;0,"Y","N")</f>
        <v>N</v>
      </c>
      <c r="O566" t="s">
        <v>13306</v>
      </c>
      <c r="P566" t="s">
        <v>993</v>
      </c>
      <c r="Q566" t="s">
        <v>8300</v>
      </c>
      <c r="R566" t="str">
        <f>IF(COUNTIF('16 reserve entries'!Q:Q,'16 AJE data'!O566)&gt;0,"Y","N")</f>
        <v>N</v>
      </c>
      <c r="S566" s="149" t="s">
        <v>993</v>
      </c>
      <c r="T566" t="s">
        <v>13307</v>
      </c>
      <c r="U566" t="str">
        <f>IF(COUNTIF('16 reserve bal'!D:D,'16 AJE data'!T566)&gt;0,"Y","N")</f>
        <v>N</v>
      </c>
    </row>
    <row r="567" spans="1:21" x14ac:dyDescent="0.25">
      <c r="A567" t="s">
        <v>993</v>
      </c>
      <c r="B567" t="s">
        <v>5353</v>
      </c>
      <c r="C567" t="s">
        <v>4437</v>
      </c>
      <c r="D567" t="s">
        <v>990</v>
      </c>
      <c r="E567" t="s">
        <v>12419</v>
      </c>
      <c r="F567" t="str">
        <f t="shared" si="11"/>
        <v>AS-IFRS</v>
      </c>
      <c r="G567" t="s">
        <v>4437</v>
      </c>
      <c r="L567" t="s">
        <v>8971</v>
      </c>
      <c r="M567" t="str">
        <f>IF(COUNTIF('16 reserve entries'!M:M,'16 AJE data'!L567)&gt;0,"Y","N")</f>
        <v>N</v>
      </c>
      <c r="O567" t="s">
        <v>6428</v>
      </c>
      <c r="P567" t="s">
        <v>993</v>
      </c>
      <c r="Q567" t="s">
        <v>4443</v>
      </c>
      <c r="R567" t="str">
        <f>IF(COUNTIF('16 reserve entries'!Q:Q,'16 AJE data'!O567)&gt;0,"Y","N")</f>
        <v>Y</v>
      </c>
      <c r="S567" s="149" t="s">
        <v>993</v>
      </c>
      <c r="T567" t="s">
        <v>3795</v>
      </c>
      <c r="U567" t="str">
        <f>IF(COUNTIF('16 reserve bal'!D:D,'16 AJE data'!T567)&gt;0,"Y","N")</f>
        <v>Y</v>
      </c>
    </row>
    <row r="568" spans="1:21" x14ac:dyDescent="0.25">
      <c r="A568" t="s">
        <v>993</v>
      </c>
      <c r="B568" t="s">
        <v>5353</v>
      </c>
      <c r="C568" t="s">
        <v>4439</v>
      </c>
      <c r="D568" t="s">
        <v>990</v>
      </c>
      <c r="E568" t="s">
        <v>12419</v>
      </c>
      <c r="F568" t="str">
        <f t="shared" si="11"/>
        <v>AS-IFRS</v>
      </c>
      <c r="G568" t="s">
        <v>4439</v>
      </c>
      <c r="L568" t="s">
        <v>8972</v>
      </c>
      <c r="M568" t="str">
        <f>IF(COUNTIF('16 reserve entries'!M:M,'16 AJE data'!L568)&gt;0,"Y","N")</f>
        <v>N</v>
      </c>
      <c r="O568" t="s">
        <v>6430</v>
      </c>
      <c r="P568" t="s">
        <v>993</v>
      </c>
      <c r="Q568" t="s">
        <v>4445</v>
      </c>
      <c r="R568" t="str">
        <f>IF(COUNTIF('16 reserve entries'!Q:Q,'16 AJE data'!O568)&gt;0,"Y","N")</f>
        <v>Y</v>
      </c>
      <c r="S568" s="149" t="s">
        <v>993</v>
      </c>
      <c r="T568" t="s">
        <v>3798</v>
      </c>
      <c r="U568" t="str">
        <f>IF(COUNTIF('16 reserve bal'!D:D,'16 AJE data'!T568)&gt;0,"Y","N")</f>
        <v>Y</v>
      </c>
    </row>
    <row r="569" spans="1:21" x14ac:dyDescent="0.25">
      <c r="A569" t="s">
        <v>993</v>
      </c>
      <c r="B569" t="s">
        <v>5353</v>
      </c>
      <c r="C569" t="s">
        <v>4441</v>
      </c>
      <c r="D569" t="s">
        <v>990</v>
      </c>
      <c r="E569" t="s">
        <v>12419</v>
      </c>
      <c r="F569" t="str">
        <f t="shared" si="11"/>
        <v>AS-IFRS</v>
      </c>
      <c r="G569" t="s">
        <v>4441</v>
      </c>
      <c r="L569" t="s">
        <v>8973</v>
      </c>
      <c r="M569" t="str">
        <f>IF(COUNTIF('16 reserve entries'!M:M,'16 AJE data'!L569)&gt;0,"Y","N")</f>
        <v>N</v>
      </c>
      <c r="O569" t="s">
        <v>6432</v>
      </c>
      <c r="P569" t="s">
        <v>993</v>
      </c>
      <c r="Q569" t="s">
        <v>4446</v>
      </c>
      <c r="R569" t="str">
        <f>IF(COUNTIF('16 reserve entries'!Q:Q,'16 AJE data'!O569)&gt;0,"Y","N")</f>
        <v>Y</v>
      </c>
      <c r="S569" s="149" t="s">
        <v>993</v>
      </c>
      <c r="T569" t="s">
        <v>3801</v>
      </c>
      <c r="U569" t="str">
        <f>IF(COUNTIF('16 reserve bal'!D:D,'16 AJE data'!T569)&gt;0,"Y","N")</f>
        <v>Y</v>
      </c>
    </row>
    <row r="570" spans="1:21" x14ac:dyDescent="0.25">
      <c r="A570" t="s">
        <v>993</v>
      </c>
      <c r="B570" t="s">
        <v>5353</v>
      </c>
      <c r="C570" t="s">
        <v>8300</v>
      </c>
      <c r="D570" t="s">
        <v>990</v>
      </c>
      <c r="E570" t="s">
        <v>12419</v>
      </c>
      <c r="F570" t="str">
        <f t="shared" si="11"/>
        <v>AS-IFRS</v>
      </c>
      <c r="G570" t="s">
        <v>8300</v>
      </c>
      <c r="L570" t="s">
        <v>8974</v>
      </c>
      <c r="M570" t="str">
        <f>IF(COUNTIF('16 reserve entries'!M:M,'16 AJE data'!L570)&gt;0,"Y","N")</f>
        <v>N</v>
      </c>
      <c r="O570" t="s">
        <v>6434</v>
      </c>
      <c r="P570" t="s">
        <v>993</v>
      </c>
      <c r="Q570" t="s">
        <v>4448</v>
      </c>
      <c r="R570" t="str">
        <f>IF(COUNTIF('16 reserve entries'!Q:Q,'16 AJE data'!O570)&gt;0,"Y","N")</f>
        <v>Y</v>
      </c>
      <c r="S570" s="149" t="s">
        <v>993</v>
      </c>
      <c r="T570" t="s">
        <v>13308</v>
      </c>
      <c r="U570" t="str">
        <f>IF(COUNTIF('16 reserve bal'!D:D,'16 AJE data'!T570)&gt;0,"Y","N")</f>
        <v>N</v>
      </c>
    </row>
    <row r="571" spans="1:21" x14ac:dyDescent="0.25">
      <c r="A571" t="s">
        <v>993</v>
      </c>
      <c r="B571" t="s">
        <v>5353</v>
      </c>
      <c r="C571" t="s">
        <v>4443</v>
      </c>
      <c r="D571" t="s">
        <v>990</v>
      </c>
      <c r="E571" t="s">
        <v>12419</v>
      </c>
      <c r="F571" t="str">
        <f t="shared" si="11"/>
        <v>AS-IFRS</v>
      </c>
      <c r="G571" t="s">
        <v>4443</v>
      </c>
      <c r="L571" t="s">
        <v>8975</v>
      </c>
      <c r="M571" t="str">
        <f>IF(COUNTIF('16 reserve entries'!M:M,'16 AJE data'!L571)&gt;0,"Y","N")</f>
        <v>N</v>
      </c>
      <c r="O571" t="s">
        <v>6436</v>
      </c>
      <c r="P571" t="s">
        <v>993</v>
      </c>
      <c r="Q571" t="s">
        <v>4450</v>
      </c>
      <c r="R571" t="str">
        <f>IF(COUNTIF('16 reserve entries'!Q:Q,'16 AJE data'!O571)&gt;0,"Y","N")</f>
        <v>Y</v>
      </c>
      <c r="S571" s="149" t="s">
        <v>993</v>
      </c>
      <c r="T571" t="s">
        <v>3804</v>
      </c>
      <c r="U571" t="str">
        <f>IF(COUNTIF('16 reserve bal'!D:D,'16 AJE data'!T571)&gt;0,"Y","N")</f>
        <v>Y</v>
      </c>
    </row>
    <row r="572" spans="1:21" x14ac:dyDescent="0.25">
      <c r="A572" t="s">
        <v>993</v>
      </c>
      <c r="B572" t="s">
        <v>5353</v>
      </c>
      <c r="C572" t="s">
        <v>4445</v>
      </c>
      <c r="D572" t="s">
        <v>990</v>
      </c>
      <c r="E572" t="s">
        <v>12419</v>
      </c>
      <c r="F572" t="str">
        <f t="shared" si="11"/>
        <v>AS-IFRS</v>
      </c>
      <c r="G572" t="s">
        <v>4445</v>
      </c>
      <c r="L572" t="s">
        <v>8976</v>
      </c>
      <c r="M572" t="str">
        <f>IF(COUNTIF('16 reserve entries'!M:M,'16 AJE data'!L572)&gt;0,"Y","N")</f>
        <v>N</v>
      </c>
      <c r="O572" t="s">
        <v>6438</v>
      </c>
      <c r="P572" t="s">
        <v>993</v>
      </c>
      <c r="Q572" t="s">
        <v>4452</v>
      </c>
      <c r="R572" t="str">
        <f>IF(COUNTIF('16 reserve entries'!Q:Q,'16 AJE data'!O572)&gt;0,"Y","N")</f>
        <v>Y</v>
      </c>
      <c r="S572" s="149" t="s">
        <v>993</v>
      </c>
      <c r="T572" t="s">
        <v>3807</v>
      </c>
      <c r="U572" t="str">
        <f>IF(COUNTIF('16 reserve bal'!D:D,'16 AJE data'!T572)&gt;0,"Y","N")</f>
        <v>Y</v>
      </c>
    </row>
    <row r="573" spans="1:21" x14ac:dyDescent="0.25">
      <c r="A573" t="s">
        <v>993</v>
      </c>
      <c r="B573" t="s">
        <v>5353</v>
      </c>
      <c r="C573" t="s">
        <v>4446</v>
      </c>
      <c r="D573" t="s">
        <v>990</v>
      </c>
      <c r="E573" t="s">
        <v>12419</v>
      </c>
      <c r="F573" t="str">
        <f t="shared" si="11"/>
        <v>AS-IFRS</v>
      </c>
      <c r="G573" t="s">
        <v>4446</v>
      </c>
      <c r="L573" t="s">
        <v>8977</v>
      </c>
      <c r="M573" t="str">
        <f>IF(COUNTIF('16 reserve entries'!M:M,'16 AJE data'!L573)&gt;0,"Y","N")</f>
        <v>N</v>
      </c>
      <c r="O573" t="s">
        <v>6440</v>
      </c>
      <c r="P573" t="s">
        <v>993</v>
      </c>
      <c r="Q573" t="s">
        <v>4455</v>
      </c>
      <c r="R573" t="str">
        <f>IF(COUNTIF('16 reserve entries'!Q:Q,'16 AJE data'!O573)&gt;0,"Y","N")</f>
        <v>Y</v>
      </c>
      <c r="S573" s="149" t="s">
        <v>993</v>
      </c>
      <c r="T573" t="s">
        <v>3810</v>
      </c>
      <c r="U573" t="str">
        <f>IF(COUNTIF('16 reserve bal'!D:D,'16 AJE data'!T573)&gt;0,"Y","N")</f>
        <v>Y</v>
      </c>
    </row>
    <row r="574" spans="1:21" x14ac:dyDescent="0.25">
      <c r="A574" t="s">
        <v>993</v>
      </c>
      <c r="B574" t="s">
        <v>5353</v>
      </c>
      <c r="C574" t="s">
        <v>4448</v>
      </c>
      <c r="D574" t="s">
        <v>990</v>
      </c>
      <c r="E574" t="s">
        <v>12419</v>
      </c>
      <c r="F574" t="str">
        <f t="shared" si="11"/>
        <v>AS-IFRS</v>
      </c>
      <c r="G574" t="s">
        <v>4448</v>
      </c>
      <c r="L574" t="s">
        <v>8978</v>
      </c>
      <c r="M574" t="str">
        <f>IF(COUNTIF('16 reserve entries'!M:M,'16 AJE data'!L574)&gt;0,"Y","N")</f>
        <v>N</v>
      </c>
      <c r="O574" t="s">
        <v>6442</v>
      </c>
      <c r="P574" t="s">
        <v>993</v>
      </c>
      <c r="Q574" t="s">
        <v>4458</v>
      </c>
      <c r="R574" t="str">
        <f>IF(COUNTIF('16 reserve entries'!Q:Q,'16 AJE data'!O574)&gt;0,"Y","N")</f>
        <v>Y</v>
      </c>
      <c r="S574" s="149" t="s">
        <v>993</v>
      </c>
      <c r="T574" t="s">
        <v>3813</v>
      </c>
      <c r="U574" t="str">
        <f>IF(COUNTIF('16 reserve bal'!D:D,'16 AJE data'!T574)&gt;0,"Y","N")</f>
        <v>Y</v>
      </c>
    </row>
    <row r="575" spans="1:21" x14ac:dyDescent="0.25">
      <c r="A575" t="s">
        <v>993</v>
      </c>
      <c r="B575" t="s">
        <v>5353</v>
      </c>
      <c r="C575" t="s">
        <v>4450</v>
      </c>
      <c r="D575" t="s">
        <v>990</v>
      </c>
      <c r="E575" t="s">
        <v>12419</v>
      </c>
      <c r="F575" t="str">
        <f t="shared" si="11"/>
        <v>AS-IFRS</v>
      </c>
      <c r="G575" t="s">
        <v>4450</v>
      </c>
      <c r="L575" t="s">
        <v>8979</v>
      </c>
      <c r="M575" t="str">
        <f>IF(COUNTIF('16 reserve entries'!M:M,'16 AJE data'!L575)&gt;0,"Y","N")</f>
        <v>N</v>
      </c>
      <c r="O575" t="s">
        <v>6444</v>
      </c>
      <c r="P575" t="s">
        <v>993</v>
      </c>
      <c r="Q575" t="s">
        <v>4461</v>
      </c>
      <c r="R575" t="str">
        <f>IF(COUNTIF('16 reserve entries'!Q:Q,'16 AJE data'!O575)&gt;0,"Y","N")</f>
        <v>Y</v>
      </c>
      <c r="S575" s="149" t="s">
        <v>993</v>
      </c>
      <c r="T575" t="s">
        <v>3816</v>
      </c>
      <c r="U575" t="str">
        <f>IF(COUNTIF('16 reserve bal'!D:D,'16 AJE data'!T575)&gt;0,"Y","N")</f>
        <v>Y</v>
      </c>
    </row>
    <row r="576" spans="1:21" x14ac:dyDescent="0.25">
      <c r="A576" t="s">
        <v>993</v>
      </c>
      <c r="B576" t="s">
        <v>5353</v>
      </c>
      <c r="C576" t="s">
        <v>4452</v>
      </c>
      <c r="D576" t="s">
        <v>990</v>
      </c>
      <c r="E576" t="s">
        <v>12419</v>
      </c>
      <c r="F576" t="str">
        <f t="shared" si="11"/>
        <v>AS-IFRS</v>
      </c>
      <c r="G576" t="s">
        <v>4452</v>
      </c>
      <c r="L576" t="s">
        <v>8980</v>
      </c>
      <c r="M576" t="str">
        <f>IF(COUNTIF('16 reserve entries'!M:M,'16 AJE data'!L576)&gt;0,"Y","N")</f>
        <v>N</v>
      </c>
      <c r="O576" t="s">
        <v>6446</v>
      </c>
      <c r="P576" t="s">
        <v>993</v>
      </c>
      <c r="Q576" t="s">
        <v>4464</v>
      </c>
      <c r="R576" t="str">
        <f>IF(COUNTIF('16 reserve entries'!Q:Q,'16 AJE data'!O576)&gt;0,"Y","N")</f>
        <v>Y</v>
      </c>
      <c r="S576" s="149" t="s">
        <v>993</v>
      </c>
      <c r="T576" t="s">
        <v>3819</v>
      </c>
      <c r="U576" t="str">
        <f>IF(COUNTIF('16 reserve bal'!D:D,'16 AJE data'!T576)&gt;0,"Y","N")</f>
        <v>Y</v>
      </c>
    </row>
    <row r="577" spans="1:21" x14ac:dyDescent="0.25">
      <c r="A577" t="s">
        <v>993</v>
      </c>
      <c r="B577" t="s">
        <v>5353</v>
      </c>
      <c r="C577" t="s">
        <v>4455</v>
      </c>
      <c r="D577" t="s">
        <v>990</v>
      </c>
      <c r="E577" t="s">
        <v>12419</v>
      </c>
      <c r="F577" t="str">
        <f t="shared" si="11"/>
        <v>AS-IFRS</v>
      </c>
      <c r="G577" t="s">
        <v>4455</v>
      </c>
      <c r="L577" t="s">
        <v>8981</v>
      </c>
      <c r="M577" t="str">
        <f>IF(COUNTIF('16 reserve entries'!M:M,'16 AJE data'!L577)&gt;0,"Y","N")</f>
        <v>N</v>
      </c>
      <c r="O577" t="s">
        <v>6448</v>
      </c>
      <c r="P577" t="s">
        <v>993</v>
      </c>
      <c r="Q577" t="s">
        <v>4467</v>
      </c>
      <c r="R577" t="str">
        <f>IF(COUNTIF('16 reserve entries'!Q:Q,'16 AJE data'!O577)&gt;0,"Y","N")</f>
        <v>Y</v>
      </c>
      <c r="S577" s="149" t="s">
        <v>993</v>
      </c>
      <c r="T577" t="s">
        <v>3822</v>
      </c>
      <c r="U577" t="str">
        <f>IF(COUNTIF('16 reserve bal'!D:D,'16 AJE data'!T577)&gt;0,"Y","N")</f>
        <v>Y</v>
      </c>
    </row>
    <row r="578" spans="1:21" x14ac:dyDescent="0.25">
      <c r="A578" t="s">
        <v>993</v>
      </c>
      <c r="B578" t="s">
        <v>5353</v>
      </c>
      <c r="C578" t="s">
        <v>4458</v>
      </c>
      <c r="D578" t="s">
        <v>990</v>
      </c>
      <c r="E578" t="s">
        <v>12419</v>
      </c>
      <c r="F578" t="str">
        <f t="shared" si="11"/>
        <v>AS-IFRS</v>
      </c>
      <c r="G578" t="s">
        <v>4458</v>
      </c>
      <c r="L578" t="s">
        <v>8982</v>
      </c>
      <c r="M578" t="str">
        <f>IF(COUNTIF('16 reserve entries'!M:M,'16 AJE data'!L578)&gt;0,"Y","N")</f>
        <v>N</v>
      </c>
      <c r="O578" t="s">
        <v>6450</v>
      </c>
      <c r="P578" t="s">
        <v>993</v>
      </c>
      <c r="Q578" t="s">
        <v>4470</v>
      </c>
      <c r="R578" t="str">
        <f>IF(COUNTIF('16 reserve entries'!Q:Q,'16 AJE data'!O578)&gt;0,"Y","N")</f>
        <v>Y</v>
      </c>
      <c r="S578" s="149" t="s">
        <v>993</v>
      </c>
      <c r="T578" t="s">
        <v>3825</v>
      </c>
      <c r="U578" t="str">
        <f>IF(COUNTIF('16 reserve bal'!D:D,'16 AJE data'!T578)&gt;0,"Y","N")</f>
        <v>Y</v>
      </c>
    </row>
    <row r="579" spans="1:21" x14ac:dyDescent="0.25">
      <c r="A579" t="s">
        <v>993</v>
      </c>
      <c r="B579" t="s">
        <v>5353</v>
      </c>
      <c r="C579" t="s">
        <v>4461</v>
      </c>
      <c r="D579" t="s">
        <v>990</v>
      </c>
      <c r="E579" t="s">
        <v>12419</v>
      </c>
      <c r="F579" t="str">
        <f t="shared" si="11"/>
        <v>AS-IFRS</v>
      </c>
      <c r="G579" t="s">
        <v>4461</v>
      </c>
      <c r="L579" t="s">
        <v>8983</v>
      </c>
      <c r="M579" t="str">
        <f>IF(COUNTIF('16 reserve entries'!M:M,'16 AJE data'!L579)&gt;0,"Y","N")</f>
        <v>N</v>
      </c>
      <c r="O579" t="s">
        <v>13309</v>
      </c>
      <c r="P579" t="s">
        <v>993</v>
      </c>
      <c r="Q579" t="s">
        <v>8301</v>
      </c>
      <c r="R579" t="str">
        <f>IF(COUNTIF('16 reserve entries'!Q:Q,'16 AJE data'!O579)&gt;0,"Y","N")</f>
        <v>N</v>
      </c>
      <c r="S579" s="149" t="s">
        <v>993</v>
      </c>
      <c r="T579" t="s">
        <v>3828</v>
      </c>
      <c r="U579" t="str">
        <f>IF(COUNTIF('16 reserve bal'!D:D,'16 AJE data'!T579)&gt;0,"Y","N")</f>
        <v>Y</v>
      </c>
    </row>
    <row r="580" spans="1:21" x14ac:dyDescent="0.25">
      <c r="A580" t="s">
        <v>993</v>
      </c>
      <c r="B580" t="s">
        <v>5353</v>
      </c>
      <c r="C580" t="s">
        <v>4464</v>
      </c>
      <c r="D580" t="s">
        <v>990</v>
      </c>
      <c r="E580" t="s">
        <v>12419</v>
      </c>
      <c r="F580" t="str">
        <f t="shared" si="11"/>
        <v>AS-IFRS</v>
      </c>
      <c r="G580" t="s">
        <v>4464</v>
      </c>
      <c r="L580" t="s">
        <v>8984</v>
      </c>
      <c r="M580" t="str">
        <f>IF(COUNTIF('16 reserve entries'!M:M,'16 AJE data'!L580)&gt;0,"Y","N")</f>
        <v>N</v>
      </c>
      <c r="O580" t="s">
        <v>13310</v>
      </c>
      <c r="P580" t="s">
        <v>993</v>
      </c>
      <c r="Q580" t="s">
        <v>8302</v>
      </c>
      <c r="R580" t="str">
        <f>IF(COUNTIF('16 reserve entries'!Q:Q,'16 AJE data'!O580)&gt;0,"Y","N")</f>
        <v>N</v>
      </c>
      <c r="S580" s="149" t="s">
        <v>993</v>
      </c>
      <c r="T580" t="s">
        <v>3830</v>
      </c>
      <c r="U580" t="str">
        <f>IF(COUNTIF('16 reserve bal'!D:D,'16 AJE data'!T580)&gt;0,"Y","N")</f>
        <v>Y</v>
      </c>
    </row>
    <row r="581" spans="1:21" x14ac:dyDescent="0.25">
      <c r="A581" t="s">
        <v>993</v>
      </c>
      <c r="B581" t="s">
        <v>5353</v>
      </c>
      <c r="C581" t="s">
        <v>4467</v>
      </c>
      <c r="D581" t="s">
        <v>990</v>
      </c>
      <c r="E581" t="s">
        <v>12419</v>
      </c>
      <c r="F581" t="str">
        <f t="shared" ref="F581:F644" si="12">D581&amp;"-"&amp;E581</f>
        <v>AS-IFRS</v>
      </c>
      <c r="G581" t="s">
        <v>4467</v>
      </c>
      <c r="L581" t="s">
        <v>8985</v>
      </c>
      <c r="M581" t="str">
        <f>IF(COUNTIF('16 reserve entries'!M:M,'16 AJE data'!L581)&gt;0,"Y","N")</f>
        <v>N</v>
      </c>
      <c r="O581" t="s">
        <v>13311</v>
      </c>
      <c r="P581" t="s">
        <v>993</v>
      </c>
      <c r="Q581" t="s">
        <v>8303</v>
      </c>
      <c r="R581" t="str">
        <f>IF(COUNTIF('16 reserve entries'!Q:Q,'16 AJE data'!O581)&gt;0,"Y","N")</f>
        <v>N</v>
      </c>
      <c r="S581" s="149" t="s">
        <v>993</v>
      </c>
      <c r="T581" t="s">
        <v>3833</v>
      </c>
      <c r="U581" t="str">
        <f>IF(COUNTIF('16 reserve bal'!D:D,'16 AJE data'!T581)&gt;0,"Y","N")</f>
        <v>Y</v>
      </c>
    </row>
    <row r="582" spans="1:21" x14ac:dyDescent="0.25">
      <c r="A582" t="s">
        <v>993</v>
      </c>
      <c r="B582" t="s">
        <v>5353</v>
      </c>
      <c r="C582" t="s">
        <v>4470</v>
      </c>
      <c r="D582" t="s">
        <v>990</v>
      </c>
      <c r="E582" t="s">
        <v>12419</v>
      </c>
      <c r="F582" t="str">
        <f t="shared" si="12"/>
        <v>AS-IFRS</v>
      </c>
      <c r="G582" t="s">
        <v>4470</v>
      </c>
      <c r="L582" t="s">
        <v>8986</v>
      </c>
      <c r="M582" t="str">
        <f>IF(COUNTIF('16 reserve entries'!M:M,'16 AJE data'!L582)&gt;0,"Y","N")</f>
        <v>N</v>
      </c>
      <c r="O582" t="s">
        <v>6452</v>
      </c>
      <c r="P582" t="s">
        <v>993</v>
      </c>
      <c r="Q582" t="s">
        <v>4473</v>
      </c>
      <c r="R582" t="str">
        <f>IF(COUNTIF('16 reserve entries'!Q:Q,'16 AJE data'!O582)&gt;0,"Y","N")</f>
        <v>Y</v>
      </c>
      <c r="S582" s="149" t="s">
        <v>993</v>
      </c>
      <c r="T582" t="s">
        <v>3836</v>
      </c>
      <c r="U582" t="str">
        <f>IF(COUNTIF('16 reserve bal'!D:D,'16 AJE data'!T582)&gt;0,"Y","N")</f>
        <v>Y</v>
      </c>
    </row>
    <row r="583" spans="1:21" x14ac:dyDescent="0.25">
      <c r="A583" t="s">
        <v>993</v>
      </c>
      <c r="B583" t="s">
        <v>5353</v>
      </c>
      <c r="C583" t="s">
        <v>8301</v>
      </c>
      <c r="D583" t="s">
        <v>990</v>
      </c>
      <c r="E583" t="s">
        <v>12419</v>
      </c>
      <c r="F583" t="str">
        <f t="shared" si="12"/>
        <v>AS-IFRS</v>
      </c>
      <c r="G583" t="s">
        <v>8301</v>
      </c>
      <c r="L583" t="s">
        <v>8987</v>
      </c>
      <c r="M583" t="str">
        <f>IF(COUNTIF('16 reserve entries'!M:M,'16 AJE data'!L583)&gt;0,"Y","N")</f>
        <v>N</v>
      </c>
      <c r="O583" t="s">
        <v>13312</v>
      </c>
      <c r="P583" t="s">
        <v>993</v>
      </c>
      <c r="Q583" t="s">
        <v>8304</v>
      </c>
      <c r="R583" t="str">
        <f>IF(COUNTIF('16 reserve entries'!Q:Q,'16 AJE data'!O583)&gt;0,"Y","N")</f>
        <v>N</v>
      </c>
      <c r="S583" s="149" t="s">
        <v>993</v>
      </c>
      <c r="T583" t="s">
        <v>13313</v>
      </c>
      <c r="U583" t="str">
        <f>IF(COUNTIF('16 reserve bal'!D:D,'16 AJE data'!T583)&gt;0,"Y","N")</f>
        <v>N</v>
      </c>
    </row>
    <row r="584" spans="1:21" x14ac:dyDescent="0.25">
      <c r="A584" t="s">
        <v>993</v>
      </c>
      <c r="B584" t="s">
        <v>5353</v>
      </c>
      <c r="C584" t="s">
        <v>8302</v>
      </c>
      <c r="D584" t="s">
        <v>990</v>
      </c>
      <c r="E584" t="s">
        <v>12419</v>
      </c>
      <c r="F584" t="str">
        <f t="shared" si="12"/>
        <v>AS-IFRS</v>
      </c>
      <c r="G584" t="s">
        <v>8302</v>
      </c>
      <c r="L584" t="s">
        <v>8988</v>
      </c>
      <c r="M584" t="str">
        <f>IF(COUNTIF('16 reserve entries'!M:M,'16 AJE data'!L584)&gt;0,"Y","N")</f>
        <v>N</v>
      </c>
      <c r="O584" t="s">
        <v>6454</v>
      </c>
      <c r="P584" t="s">
        <v>993</v>
      </c>
      <c r="Q584" t="s">
        <v>4476</v>
      </c>
      <c r="R584" t="str">
        <f>IF(COUNTIF('16 reserve entries'!Q:Q,'16 AJE data'!O584)&gt;0,"Y","N")</f>
        <v>Y</v>
      </c>
      <c r="S584" s="149" t="s">
        <v>993</v>
      </c>
      <c r="T584" t="s">
        <v>13314</v>
      </c>
      <c r="U584" t="str">
        <f>IF(COUNTIF('16 reserve bal'!D:D,'16 AJE data'!T584)&gt;0,"Y","N")</f>
        <v>N</v>
      </c>
    </row>
    <row r="585" spans="1:21" x14ac:dyDescent="0.25">
      <c r="A585" t="s">
        <v>993</v>
      </c>
      <c r="B585" t="s">
        <v>5353</v>
      </c>
      <c r="C585" t="s">
        <v>8303</v>
      </c>
      <c r="D585" t="s">
        <v>990</v>
      </c>
      <c r="E585" t="s">
        <v>12419</v>
      </c>
      <c r="F585" t="str">
        <f t="shared" si="12"/>
        <v>AS-IFRS</v>
      </c>
      <c r="G585" t="s">
        <v>8303</v>
      </c>
      <c r="L585" t="s">
        <v>8989</v>
      </c>
      <c r="M585" t="str">
        <f>IF(COUNTIF('16 reserve entries'!M:M,'16 AJE data'!L585)&gt;0,"Y","N")</f>
        <v>N</v>
      </c>
      <c r="O585" t="s">
        <v>6456</v>
      </c>
      <c r="P585" t="s">
        <v>993</v>
      </c>
      <c r="Q585" t="s">
        <v>4479</v>
      </c>
      <c r="R585" t="str">
        <f>IF(COUNTIF('16 reserve entries'!Q:Q,'16 AJE data'!O585)&gt;0,"Y","N")</f>
        <v>Y</v>
      </c>
      <c r="S585" s="149" t="s">
        <v>993</v>
      </c>
      <c r="T585" t="s">
        <v>13315</v>
      </c>
      <c r="U585" t="str">
        <f>IF(COUNTIF('16 reserve bal'!D:D,'16 AJE data'!T585)&gt;0,"Y","N")</f>
        <v>N</v>
      </c>
    </row>
    <row r="586" spans="1:21" x14ac:dyDescent="0.25">
      <c r="A586" t="s">
        <v>993</v>
      </c>
      <c r="B586" t="s">
        <v>5353</v>
      </c>
      <c r="C586" t="s">
        <v>4473</v>
      </c>
      <c r="D586" t="s">
        <v>990</v>
      </c>
      <c r="E586" t="s">
        <v>12419</v>
      </c>
      <c r="F586" t="str">
        <f t="shared" si="12"/>
        <v>AS-IFRS</v>
      </c>
      <c r="G586" t="s">
        <v>4473</v>
      </c>
      <c r="L586" t="s">
        <v>8990</v>
      </c>
      <c r="M586" t="str">
        <f>IF(COUNTIF('16 reserve entries'!M:M,'16 AJE data'!L586)&gt;0,"Y","N")</f>
        <v>N</v>
      </c>
      <c r="O586" t="s">
        <v>6458</v>
      </c>
      <c r="P586" t="s">
        <v>993</v>
      </c>
      <c r="Q586" t="s">
        <v>4481</v>
      </c>
      <c r="R586" t="str">
        <f>IF(COUNTIF('16 reserve entries'!Q:Q,'16 AJE data'!O586)&gt;0,"Y","N")</f>
        <v>Y</v>
      </c>
      <c r="S586" s="149" t="s">
        <v>993</v>
      </c>
      <c r="T586" t="s">
        <v>3839</v>
      </c>
      <c r="U586" t="str">
        <f>IF(COUNTIF('16 reserve bal'!D:D,'16 AJE data'!T586)&gt;0,"Y","N")</f>
        <v>Y</v>
      </c>
    </row>
    <row r="587" spans="1:21" x14ac:dyDescent="0.25">
      <c r="A587" t="s">
        <v>993</v>
      </c>
      <c r="B587" t="s">
        <v>5353</v>
      </c>
      <c r="C587" t="s">
        <v>8304</v>
      </c>
      <c r="D587" t="s">
        <v>990</v>
      </c>
      <c r="E587" t="s">
        <v>12419</v>
      </c>
      <c r="F587" t="str">
        <f t="shared" si="12"/>
        <v>AS-IFRS</v>
      </c>
      <c r="G587" t="s">
        <v>8304</v>
      </c>
      <c r="L587" t="s">
        <v>8991</v>
      </c>
      <c r="M587" t="str">
        <f>IF(COUNTIF('16 reserve entries'!M:M,'16 AJE data'!L587)&gt;0,"Y","N")</f>
        <v>N</v>
      </c>
      <c r="O587" t="s">
        <v>6460</v>
      </c>
      <c r="P587" t="s">
        <v>993</v>
      </c>
      <c r="Q587" t="s">
        <v>4483</v>
      </c>
      <c r="R587" t="str">
        <f>IF(COUNTIF('16 reserve entries'!Q:Q,'16 AJE data'!O587)&gt;0,"Y","N")</f>
        <v>Y</v>
      </c>
      <c r="S587" s="149" t="s">
        <v>993</v>
      </c>
      <c r="T587" t="s">
        <v>13316</v>
      </c>
      <c r="U587" t="str">
        <f>IF(COUNTIF('16 reserve bal'!D:D,'16 AJE data'!T587)&gt;0,"Y","N")</f>
        <v>N</v>
      </c>
    </row>
    <row r="588" spans="1:21" x14ac:dyDescent="0.25">
      <c r="A588" t="s">
        <v>993</v>
      </c>
      <c r="B588" t="s">
        <v>5353</v>
      </c>
      <c r="C588" t="s">
        <v>4476</v>
      </c>
      <c r="D588" t="s">
        <v>990</v>
      </c>
      <c r="E588" t="s">
        <v>12419</v>
      </c>
      <c r="F588" t="str">
        <f t="shared" si="12"/>
        <v>AS-IFRS</v>
      </c>
      <c r="G588" t="s">
        <v>4476</v>
      </c>
      <c r="L588" t="s">
        <v>8992</v>
      </c>
      <c r="M588" t="str">
        <f>IF(COUNTIF('16 reserve entries'!M:M,'16 AJE data'!L588)&gt;0,"Y","N")</f>
        <v>N</v>
      </c>
      <c r="O588" t="s">
        <v>13317</v>
      </c>
      <c r="P588" t="s">
        <v>993</v>
      </c>
      <c r="Q588" t="s">
        <v>8305</v>
      </c>
      <c r="R588" t="str">
        <f>IF(COUNTIF('16 reserve entries'!Q:Q,'16 AJE data'!O588)&gt;0,"Y","N")</f>
        <v>N</v>
      </c>
      <c r="S588" s="149" t="s">
        <v>993</v>
      </c>
      <c r="T588" t="s">
        <v>3842</v>
      </c>
      <c r="U588" t="str">
        <f>IF(COUNTIF('16 reserve bal'!D:D,'16 AJE data'!T588)&gt;0,"Y","N")</f>
        <v>Y</v>
      </c>
    </row>
    <row r="589" spans="1:21" x14ac:dyDescent="0.25">
      <c r="A589" t="s">
        <v>993</v>
      </c>
      <c r="B589" t="s">
        <v>5353</v>
      </c>
      <c r="C589" t="s">
        <v>4479</v>
      </c>
      <c r="D589" t="s">
        <v>990</v>
      </c>
      <c r="E589" t="s">
        <v>12419</v>
      </c>
      <c r="F589" t="str">
        <f t="shared" si="12"/>
        <v>AS-IFRS</v>
      </c>
      <c r="G589" t="s">
        <v>4479</v>
      </c>
      <c r="L589" t="s">
        <v>8993</v>
      </c>
      <c r="M589" t="str">
        <f>IF(COUNTIF('16 reserve entries'!M:M,'16 AJE data'!L589)&gt;0,"Y","N")</f>
        <v>N</v>
      </c>
      <c r="O589" t="s">
        <v>13318</v>
      </c>
      <c r="P589" t="s">
        <v>993</v>
      </c>
      <c r="Q589" t="s">
        <v>8306</v>
      </c>
      <c r="R589" t="str">
        <f>IF(COUNTIF('16 reserve entries'!Q:Q,'16 AJE data'!O589)&gt;0,"Y","N")</f>
        <v>N</v>
      </c>
      <c r="S589" s="149" t="s">
        <v>993</v>
      </c>
      <c r="T589" t="s">
        <v>3845</v>
      </c>
      <c r="U589" t="str">
        <f>IF(COUNTIF('16 reserve bal'!D:D,'16 AJE data'!T589)&gt;0,"Y","N")</f>
        <v>Y</v>
      </c>
    </row>
    <row r="590" spans="1:21" x14ac:dyDescent="0.25">
      <c r="A590" t="s">
        <v>993</v>
      </c>
      <c r="B590" t="s">
        <v>5353</v>
      </c>
      <c r="C590" t="s">
        <v>4481</v>
      </c>
      <c r="D590" t="s">
        <v>990</v>
      </c>
      <c r="E590" t="s">
        <v>12419</v>
      </c>
      <c r="F590" t="str">
        <f t="shared" si="12"/>
        <v>AS-IFRS</v>
      </c>
      <c r="G590" t="s">
        <v>4481</v>
      </c>
      <c r="L590" t="s">
        <v>8994</v>
      </c>
      <c r="M590" t="str">
        <f>IF(COUNTIF('16 reserve entries'!M:M,'16 AJE data'!L590)&gt;0,"Y","N")</f>
        <v>N</v>
      </c>
      <c r="O590" t="s">
        <v>13319</v>
      </c>
      <c r="P590" t="s">
        <v>993</v>
      </c>
      <c r="Q590" t="s">
        <v>8307</v>
      </c>
      <c r="R590" t="str">
        <f>IF(COUNTIF('16 reserve entries'!Q:Q,'16 AJE data'!O590)&gt;0,"Y","N")</f>
        <v>N</v>
      </c>
      <c r="S590" s="149" t="s">
        <v>993</v>
      </c>
      <c r="T590" t="s">
        <v>3848</v>
      </c>
      <c r="U590" t="str">
        <f>IF(COUNTIF('16 reserve bal'!D:D,'16 AJE data'!T590)&gt;0,"Y","N")</f>
        <v>Y</v>
      </c>
    </row>
    <row r="591" spans="1:21" x14ac:dyDescent="0.25">
      <c r="A591" t="s">
        <v>993</v>
      </c>
      <c r="B591" t="s">
        <v>5353</v>
      </c>
      <c r="C591" t="s">
        <v>4483</v>
      </c>
      <c r="D591" t="s">
        <v>990</v>
      </c>
      <c r="E591" t="s">
        <v>12419</v>
      </c>
      <c r="F591" t="str">
        <f t="shared" si="12"/>
        <v>AS-IFRS</v>
      </c>
      <c r="G591" t="s">
        <v>4483</v>
      </c>
      <c r="L591" t="s">
        <v>8995</v>
      </c>
      <c r="M591" t="str">
        <f>IF(COUNTIF('16 reserve entries'!M:M,'16 AJE data'!L591)&gt;0,"Y","N")</f>
        <v>N</v>
      </c>
      <c r="O591" t="s">
        <v>6462</v>
      </c>
      <c r="P591" t="s">
        <v>993</v>
      </c>
      <c r="Q591" t="s">
        <v>4485</v>
      </c>
      <c r="R591" t="str">
        <f>IF(COUNTIF('16 reserve entries'!Q:Q,'16 AJE data'!O591)&gt;0,"Y","N")</f>
        <v>Y</v>
      </c>
      <c r="S591" s="149" t="s">
        <v>993</v>
      </c>
      <c r="T591" t="s">
        <v>3851</v>
      </c>
      <c r="U591" t="str">
        <f>IF(COUNTIF('16 reserve bal'!D:D,'16 AJE data'!T591)&gt;0,"Y","N")</f>
        <v>Y</v>
      </c>
    </row>
    <row r="592" spans="1:21" x14ac:dyDescent="0.25">
      <c r="A592" t="s">
        <v>993</v>
      </c>
      <c r="B592" t="s">
        <v>5353</v>
      </c>
      <c r="C592" t="s">
        <v>8305</v>
      </c>
      <c r="D592" t="s">
        <v>990</v>
      </c>
      <c r="E592" t="s">
        <v>12419</v>
      </c>
      <c r="F592" t="str">
        <f t="shared" si="12"/>
        <v>AS-IFRS</v>
      </c>
      <c r="G592" t="s">
        <v>8305</v>
      </c>
      <c r="L592" t="s">
        <v>8996</v>
      </c>
      <c r="M592" t="str">
        <f>IF(COUNTIF('16 reserve entries'!M:M,'16 AJE data'!L592)&gt;0,"Y","N")</f>
        <v>N</v>
      </c>
      <c r="O592" t="s">
        <v>6464</v>
      </c>
      <c r="P592" t="s">
        <v>993</v>
      </c>
      <c r="Q592" t="s">
        <v>4487</v>
      </c>
      <c r="R592" t="str">
        <f>IF(COUNTIF('16 reserve entries'!Q:Q,'16 AJE data'!O592)&gt;0,"Y","N")</f>
        <v>Y</v>
      </c>
      <c r="S592" s="149" t="s">
        <v>993</v>
      </c>
      <c r="T592" t="s">
        <v>13320</v>
      </c>
      <c r="U592" t="str">
        <f>IF(COUNTIF('16 reserve bal'!D:D,'16 AJE data'!T592)&gt;0,"Y","N")</f>
        <v>N</v>
      </c>
    </row>
    <row r="593" spans="1:21" x14ac:dyDescent="0.25">
      <c r="A593" t="s">
        <v>993</v>
      </c>
      <c r="B593" t="s">
        <v>5353</v>
      </c>
      <c r="C593" t="s">
        <v>8306</v>
      </c>
      <c r="D593" t="s">
        <v>990</v>
      </c>
      <c r="E593" t="s">
        <v>12419</v>
      </c>
      <c r="F593" t="str">
        <f t="shared" si="12"/>
        <v>AS-IFRS</v>
      </c>
      <c r="G593" t="s">
        <v>8306</v>
      </c>
      <c r="L593" t="s">
        <v>8997</v>
      </c>
      <c r="M593" t="str">
        <f>IF(COUNTIF('16 reserve entries'!M:M,'16 AJE data'!L593)&gt;0,"Y","N")</f>
        <v>N</v>
      </c>
      <c r="O593" t="s">
        <v>6466</v>
      </c>
      <c r="P593" t="s">
        <v>993</v>
      </c>
      <c r="Q593" t="s">
        <v>4489</v>
      </c>
      <c r="R593" t="str">
        <f>IF(COUNTIF('16 reserve entries'!Q:Q,'16 AJE data'!O593)&gt;0,"Y","N")</f>
        <v>Y</v>
      </c>
      <c r="S593" s="149" t="s">
        <v>993</v>
      </c>
      <c r="T593" t="s">
        <v>13321</v>
      </c>
      <c r="U593" t="str">
        <f>IF(COUNTIF('16 reserve bal'!D:D,'16 AJE data'!T593)&gt;0,"Y","N")</f>
        <v>N</v>
      </c>
    </row>
    <row r="594" spans="1:21" x14ac:dyDescent="0.25">
      <c r="A594" t="s">
        <v>993</v>
      </c>
      <c r="B594" t="s">
        <v>5353</v>
      </c>
      <c r="C594" t="s">
        <v>8307</v>
      </c>
      <c r="D594" t="s">
        <v>990</v>
      </c>
      <c r="E594" t="s">
        <v>12419</v>
      </c>
      <c r="F594" t="str">
        <f t="shared" si="12"/>
        <v>AS-IFRS</v>
      </c>
      <c r="G594" t="s">
        <v>8307</v>
      </c>
      <c r="L594" t="s">
        <v>8998</v>
      </c>
      <c r="M594" t="str">
        <f>IF(COUNTIF('16 reserve entries'!M:M,'16 AJE data'!L594)&gt;0,"Y","N")</f>
        <v>N</v>
      </c>
      <c r="O594" t="s">
        <v>6468</v>
      </c>
      <c r="P594" t="s">
        <v>993</v>
      </c>
      <c r="Q594" t="s">
        <v>4491</v>
      </c>
      <c r="R594" t="str">
        <f>IF(COUNTIF('16 reserve entries'!Q:Q,'16 AJE data'!O594)&gt;0,"Y","N")</f>
        <v>Y</v>
      </c>
      <c r="S594" s="149" t="s">
        <v>993</v>
      </c>
      <c r="T594" t="s">
        <v>13322</v>
      </c>
      <c r="U594" t="str">
        <f>IF(COUNTIF('16 reserve bal'!D:D,'16 AJE data'!T594)&gt;0,"Y","N")</f>
        <v>N</v>
      </c>
    </row>
    <row r="595" spans="1:21" x14ac:dyDescent="0.25">
      <c r="A595" t="s">
        <v>993</v>
      </c>
      <c r="B595" t="s">
        <v>5353</v>
      </c>
      <c r="C595" t="s">
        <v>4485</v>
      </c>
      <c r="D595" t="s">
        <v>990</v>
      </c>
      <c r="E595" t="s">
        <v>12419</v>
      </c>
      <c r="F595" t="str">
        <f t="shared" si="12"/>
        <v>AS-IFRS</v>
      </c>
      <c r="G595" t="s">
        <v>4485</v>
      </c>
      <c r="L595" t="s">
        <v>8999</v>
      </c>
      <c r="M595" t="str">
        <f>IF(COUNTIF('16 reserve entries'!M:M,'16 AJE data'!L595)&gt;0,"Y","N")</f>
        <v>N</v>
      </c>
      <c r="O595" t="s">
        <v>13323</v>
      </c>
      <c r="P595" t="s">
        <v>993</v>
      </c>
      <c r="Q595" t="s">
        <v>8308</v>
      </c>
      <c r="R595" t="str">
        <f>IF(COUNTIF('16 reserve entries'!Q:Q,'16 AJE data'!O595)&gt;0,"Y","N")</f>
        <v>N</v>
      </c>
      <c r="S595" s="149" t="s">
        <v>993</v>
      </c>
      <c r="T595" t="s">
        <v>3854</v>
      </c>
      <c r="U595" t="str">
        <f>IF(COUNTIF('16 reserve bal'!D:D,'16 AJE data'!T595)&gt;0,"Y","N")</f>
        <v>Y</v>
      </c>
    </row>
    <row r="596" spans="1:21" x14ac:dyDescent="0.25">
      <c r="A596" t="s">
        <v>993</v>
      </c>
      <c r="B596" t="s">
        <v>5353</v>
      </c>
      <c r="C596" t="s">
        <v>4487</v>
      </c>
      <c r="D596" t="s">
        <v>990</v>
      </c>
      <c r="E596" t="s">
        <v>12419</v>
      </c>
      <c r="F596" t="str">
        <f t="shared" si="12"/>
        <v>AS-IFRS</v>
      </c>
      <c r="G596" t="s">
        <v>4487</v>
      </c>
      <c r="L596" t="s">
        <v>9000</v>
      </c>
      <c r="M596" t="str">
        <f>IF(COUNTIF('16 reserve entries'!M:M,'16 AJE data'!L596)&gt;0,"Y","N")</f>
        <v>N</v>
      </c>
      <c r="O596" t="s">
        <v>13324</v>
      </c>
      <c r="P596" t="s">
        <v>993</v>
      </c>
      <c r="Q596" t="s">
        <v>8309</v>
      </c>
      <c r="R596" t="str">
        <f>IF(COUNTIF('16 reserve entries'!Q:Q,'16 AJE data'!O596)&gt;0,"Y","N")</f>
        <v>N</v>
      </c>
      <c r="S596" s="149" t="s">
        <v>993</v>
      </c>
      <c r="T596" t="s">
        <v>3857</v>
      </c>
      <c r="U596" t="str">
        <f>IF(COUNTIF('16 reserve bal'!D:D,'16 AJE data'!T596)&gt;0,"Y","N")</f>
        <v>Y</v>
      </c>
    </row>
    <row r="597" spans="1:21" x14ac:dyDescent="0.25">
      <c r="A597" t="s">
        <v>993</v>
      </c>
      <c r="B597" t="s">
        <v>5353</v>
      </c>
      <c r="C597" t="s">
        <v>4489</v>
      </c>
      <c r="D597" t="s">
        <v>990</v>
      </c>
      <c r="E597" t="s">
        <v>12419</v>
      </c>
      <c r="F597" t="str">
        <f t="shared" si="12"/>
        <v>AS-IFRS</v>
      </c>
      <c r="G597" t="s">
        <v>4489</v>
      </c>
      <c r="L597" t="s">
        <v>9001</v>
      </c>
      <c r="M597" t="str">
        <f>IF(COUNTIF('16 reserve entries'!M:M,'16 AJE data'!L597)&gt;0,"Y","N")</f>
        <v>N</v>
      </c>
      <c r="O597" t="s">
        <v>13325</v>
      </c>
      <c r="P597" t="s">
        <v>993</v>
      </c>
      <c r="Q597" t="s">
        <v>8310</v>
      </c>
      <c r="R597" t="str">
        <f>IF(COUNTIF('16 reserve entries'!Q:Q,'16 AJE data'!O597)&gt;0,"Y","N")</f>
        <v>N</v>
      </c>
      <c r="S597" s="149" t="s">
        <v>993</v>
      </c>
      <c r="T597" t="s">
        <v>3860</v>
      </c>
      <c r="U597" t="str">
        <f>IF(COUNTIF('16 reserve bal'!D:D,'16 AJE data'!T597)&gt;0,"Y","N")</f>
        <v>Y</v>
      </c>
    </row>
    <row r="598" spans="1:21" x14ac:dyDescent="0.25">
      <c r="A598" t="s">
        <v>993</v>
      </c>
      <c r="B598" t="s">
        <v>5353</v>
      </c>
      <c r="C598" t="s">
        <v>4491</v>
      </c>
      <c r="D598" t="s">
        <v>990</v>
      </c>
      <c r="E598" t="s">
        <v>12419</v>
      </c>
      <c r="F598" t="str">
        <f t="shared" si="12"/>
        <v>AS-IFRS</v>
      </c>
      <c r="G598" t="s">
        <v>4491</v>
      </c>
      <c r="L598" t="s">
        <v>9002</v>
      </c>
      <c r="M598" t="str">
        <f>IF(COUNTIF('16 reserve entries'!M:M,'16 AJE data'!L598)&gt;0,"Y","N")</f>
        <v>N</v>
      </c>
      <c r="O598" t="s">
        <v>13326</v>
      </c>
      <c r="P598" t="s">
        <v>993</v>
      </c>
      <c r="Q598" t="s">
        <v>8311</v>
      </c>
      <c r="R598" t="str">
        <f>IF(COUNTIF('16 reserve entries'!Q:Q,'16 AJE data'!O598)&gt;0,"Y","N")</f>
        <v>N</v>
      </c>
      <c r="S598" s="149" t="s">
        <v>993</v>
      </c>
      <c r="T598" t="s">
        <v>3863</v>
      </c>
      <c r="U598" t="str">
        <f>IF(COUNTIF('16 reserve bal'!D:D,'16 AJE data'!T598)&gt;0,"Y","N")</f>
        <v>Y</v>
      </c>
    </row>
    <row r="599" spans="1:21" x14ac:dyDescent="0.25">
      <c r="A599" t="s">
        <v>993</v>
      </c>
      <c r="B599" t="s">
        <v>5353</v>
      </c>
      <c r="C599" t="s">
        <v>8308</v>
      </c>
      <c r="D599" t="s">
        <v>990</v>
      </c>
      <c r="E599" t="s">
        <v>12419</v>
      </c>
      <c r="F599" t="str">
        <f t="shared" si="12"/>
        <v>AS-IFRS</v>
      </c>
      <c r="G599" t="s">
        <v>8308</v>
      </c>
      <c r="L599" t="s">
        <v>9003</v>
      </c>
      <c r="M599" t="str">
        <f>IF(COUNTIF('16 reserve entries'!M:M,'16 AJE data'!L599)&gt;0,"Y","N")</f>
        <v>N</v>
      </c>
      <c r="O599" t="s">
        <v>13327</v>
      </c>
      <c r="P599" t="s">
        <v>993</v>
      </c>
      <c r="Q599" t="s">
        <v>8312</v>
      </c>
      <c r="R599" t="str">
        <f>IF(COUNTIF('16 reserve entries'!Q:Q,'16 AJE data'!O599)&gt;0,"Y","N")</f>
        <v>N</v>
      </c>
      <c r="S599" s="149" t="s">
        <v>993</v>
      </c>
      <c r="T599" t="s">
        <v>13328</v>
      </c>
      <c r="U599" t="str">
        <f>IF(COUNTIF('16 reserve bal'!D:D,'16 AJE data'!T599)&gt;0,"Y","N")</f>
        <v>N</v>
      </c>
    </row>
    <row r="600" spans="1:21" x14ac:dyDescent="0.25">
      <c r="A600" t="s">
        <v>993</v>
      </c>
      <c r="B600" t="s">
        <v>5353</v>
      </c>
      <c r="C600" t="s">
        <v>8309</v>
      </c>
      <c r="D600" t="s">
        <v>990</v>
      </c>
      <c r="E600" t="s">
        <v>12419</v>
      </c>
      <c r="F600" t="str">
        <f t="shared" si="12"/>
        <v>AS-IFRS</v>
      </c>
      <c r="G600" t="s">
        <v>8309</v>
      </c>
      <c r="L600" t="s">
        <v>9004</v>
      </c>
      <c r="M600" t="str">
        <f>IF(COUNTIF('16 reserve entries'!M:M,'16 AJE data'!L600)&gt;0,"Y","N")</f>
        <v>N</v>
      </c>
      <c r="O600" t="s">
        <v>13329</v>
      </c>
      <c r="P600" t="s">
        <v>993</v>
      </c>
      <c r="Q600" t="s">
        <v>8313</v>
      </c>
      <c r="R600" t="str">
        <f>IF(COUNTIF('16 reserve entries'!Q:Q,'16 AJE data'!O600)&gt;0,"Y","N")</f>
        <v>N</v>
      </c>
      <c r="S600" s="149" t="s">
        <v>993</v>
      </c>
      <c r="T600" t="s">
        <v>13330</v>
      </c>
      <c r="U600" t="str">
        <f>IF(COUNTIF('16 reserve bal'!D:D,'16 AJE data'!T600)&gt;0,"Y","N")</f>
        <v>N</v>
      </c>
    </row>
    <row r="601" spans="1:21" x14ac:dyDescent="0.25">
      <c r="A601" t="s">
        <v>993</v>
      </c>
      <c r="B601" t="s">
        <v>5353</v>
      </c>
      <c r="C601" t="s">
        <v>8310</v>
      </c>
      <c r="D601" t="s">
        <v>990</v>
      </c>
      <c r="E601" t="s">
        <v>12419</v>
      </c>
      <c r="F601" t="str">
        <f t="shared" si="12"/>
        <v>AS-IFRS</v>
      </c>
      <c r="G601" t="s">
        <v>8310</v>
      </c>
      <c r="L601" t="s">
        <v>9005</v>
      </c>
      <c r="M601" t="str">
        <f>IF(COUNTIF('16 reserve entries'!M:M,'16 AJE data'!L601)&gt;0,"Y","N")</f>
        <v>N</v>
      </c>
      <c r="O601" t="s">
        <v>13331</v>
      </c>
      <c r="P601" t="s">
        <v>993</v>
      </c>
      <c r="Q601" t="s">
        <v>8314</v>
      </c>
      <c r="R601" t="str">
        <f>IF(COUNTIF('16 reserve entries'!Q:Q,'16 AJE data'!O601)&gt;0,"Y","N")</f>
        <v>N</v>
      </c>
      <c r="S601" s="149" t="s">
        <v>993</v>
      </c>
      <c r="T601" t="s">
        <v>13332</v>
      </c>
      <c r="U601" t="str">
        <f>IF(COUNTIF('16 reserve bal'!D:D,'16 AJE data'!T601)&gt;0,"Y","N")</f>
        <v>N</v>
      </c>
    </row>
    <row r="602" spans="1:21" x14ac:dyDescent="0.25">
      <c r="A602" t="s">
        <v>993</v>
      </c>
      <c r="B602" t="s">
        <v>5353</v>
      </c>
      <c r="C602" t="s">
        <v>8311</v>
      </c>
      <c r="D602" t="s">
        <v>990</v>
      </c>
      <c r="E602" t="s">
        <v>12419</v>
      </c>
      <c r="F602" t="str">
        <f t="shared" si="12"/>
        <v>AS-IFRS</v>
      </c>
      <c r="G602" t="s">
        <v>8311</v>
      </c>
      <c r="L602" t="s">
        <v>9006</v>
      </c>
      <c r="M602" t="str">
        <f>IF(COUNTIF('16 reserve entries'!M:M,'16 AJE data'!L602)&gt;0,"Y","N")</f>
        <v>N</v>
      </c>
      <c r="O602" t="s">
        <v>13333</v>
      </c>
      <c r="P602" t="s">
        <v>993</v>
      </c>
      <c r="Q602" t="s">
        <v>8315</v>
      </c>
      <c r="R602" t="str">
        <f>IF(COUNTIF('16 reserve entries'!Q:Q,'16 AJE data'!O602)&gt;0,"Y","N")</f>
        <v>N</v>
      </c>
      <c r="S602" s="149" t="s">
        <v>993</v>
      </c>
      <c r="T602" t="s">
        <v>13334</v>
      </c>
      <c r="U602" t="str">
        <f>IF(COUNTIF('16 reserve bal'!D:D,'16 AJE data'!T602)&gt;0,"Y","N")</f>
        <v>N</v>
      </c>
    </row>
    <row r="603" spans="1:21" x14ac:dyDescent="0.25">
      <c r="A603" t="s">
        <v>993</v>
      </c>
      <c r="B603" t="s">
        <v>5353</v>
      </c>
      <c r="C603" t="s">
        <v>8312</v>
      </c>
      <c r="D603" t="s">
        <v>990</v>
      </c>
      <c r="E603" t="s">
        <v>12419</v>
      </c>
      <c r="F603" t="str">
        <f t="shared" si="12"/>
        <v>AS-IFRS</v>
      </c>
      <c r="G603" t="s">
        <v>8312</v>
      </c>
      <c r="L603" t="s">
        <v>9007</v>
      </c>
      <c r="M603" t="str">
        <f>IF(COUNTIF('16 reserve entries'!M:M,'16 AJE data'!L603)&gt;0,"Y","N")</f>
        <v>N</v>
      </c>
      <c r="O603" t="s">
        <v>13335</v>
      </c>
      <c r="P603" t="s">
        <v>993</v>
      </c>
      <c r="Q603" t="s">
        <v>8316</v>
      </c>
      <c r="R603" t="str">
        <f>IF(COUNTIF('16 reserve entries'!Q:Q,'16 AJE data'!O603)&gt;0,"Y","N")</f>
        <v>N</v>
      </c>
      <c r="S603" s="149" t="s">
        <v>993</v>
      </c>
      <c r="T603" t="s">
        <v>13336</v>
      </c>
      <c r="U603" t="str">
        <f>IF(COUNTIF('16 reserve bal'!D:D,'16 AJE data'!T603)&gt;0,"Y","N")</f>
        <v>N</v>
      </c>
    </row>
    <row r="604" spans="1:21" x14ac:dyDescent="0.25">
      <c r="A604" t="s">
        <v>993</v>
      </c>
      <c r="B604" t="s">
        <v>5353</v>
      </c>
      <c r="C604" t="s">
        <v>8313</v>
      </c>
      <c r="D604" t="s">
        <v>990</v>
      </c>
      <c r="E604" t="s">
        <v>12419</v>
      </c>
      <c r="F604" t="str">
        <f t="shared" si="12"/>
        <v>AS-IFRS</v>
      </c>
      <c r="G604" t="s">
        <v>8313</v>
      </c>
      <c r="L604" t="s">
        <v>9008</v>
      </c>
      <c r="M604" t="str">
        <f>IF(COUNTIF('16 reserve entries'!M:M,'16 AJE data'!L604)&gt;0,"Y","N")</f>
        <v>N</v>
      </c>
      <c r="O604" t="s">
        <v>13337</v>
      </c>
      <c r="P604" t="s">
        <v>993</v>
      </c>
      <c r="Q604" t="s">
        <v>8317</v>
      </c>
      <c r="R604" t="str">
        <f>IF(COUNTIF('16 reserve entries'!Q:Q,'16 AJE data'!O604)&gt;0,"Y","N")</f>
        <v>N</v>
      </c>
      <c r="S604" s="149" t="s">
        <v>993</v>
      </c>
      <c r="T604" t="s">
        <v>13338</v>
      </c>
      <c r="U604" t="str">
        <f>IF(COUNTIF('16 reserve bal'!D:D,'16 AJE data'!T604)&gt;0,"Y","N")</f>
        <v>N</v>
      </c>
    </row>
    <row r="605" spans="1:21" x14ac:dyDescent="0.25">
      <c r="A605" t="s">
        <v>993</v>
      </c>
      <c r="B605" t="s">
        <v>5353</v>
      </c>
      <c r="C605" t="s">
        <v>8314</v>
      </c>
      <c r="D605" t="s">
        <v>990</v>
      </c>
      <c r="E605" t="s">
        <v>12419</v>
      </c>
      <c r="F605" t="str">
        <f t="shared" si="12"/>
        <v>AS-IFRS</v>
      </c>
      <c r="G605" t="s">
        <v>8314</v>
      </c>
      <c r="L605" t="s">
        <v>9009</v>
      </c>
      <c r="M605" t="str">
        <f>IF(COUNTIF('16 reserve entries'!M:M,'16 AJE data'!L605)&gt;0,"Y","N")</f>
        <v>N</v>
      </c>
      <c r="O605" t="s">
        <v>13339</v>
      </c>
      <c r="P605" t="s">
        <v>993</v>
      </c>
      <c r="Q605" t="s">
        <v>8318</v>
      </c>
      <c r="R605" t="str">
        <f>IF(COUNTIF('16 reserve entries'!Q:Q,'16 AJE data'!O605)&gt;0,"Y","N")</f>
        <v>N</v>
      </c>
      <c r="S605" s="149" t="s">
        <v>993</v>
      </c>
      <c r="T605" t="s">
        <v>13340</v>
      </c>
      <c r="U605" t="str">
        <f>IF(COUNTIF('16 reserve bal'!D:D,'16 AJE data'!T605)&gt;0,"Y","N")</f>
        <v>N</v>
      </c>
    </row>
    <row r="606" spans="1:21" x14ac:dyDescent="0.25">
      <c r="A606" t="s">
        <v>993</v>
      </c>
      <c r="B606" t="s">
        <v>5353</v>
      </c>
      <c r="C606" t="s">
        <v>8315</v>
      </c>
      <c r="D606" t="s">
        <v>990</v>
      </c>
      <c r="E606" t="s">
        <v>12419</v>
      </c>
      <c r="F606" t="str">
        <f t="shared" si="12"/>
        <v>AS-IFRS</v>
      </c>
      <c r="G606" t="s">
        <v>8315</v>
      </c>
      <c r="L606" t="s">
        <v>9010</v>
      </c>
      <c r="M606" t="str">
        <f>IF(COUNTIF('16 reserve entries'!M:M,'16 AJE data'!L606)&gt;0,"Y","N")</f>
        <v>N</v>
      </c>
      <c r="O606" t="s">
        <v>13341</v>
      </c>
      <c r="P606" t="s">
        <v>993</v>
      </c>
      <c r="Q606" t="s">
        <v>8319</v>
      </c>
      <c r="R606" t="str">
        <f>IF(COUNTIF('16 reserve entries'!Q:Q,'16 AJE data'!O606)&gt;0,"Y","N")</f>
        <v>N</v>
      </c>
      <c r="S606" s="149" t="s">
        <v>993</v>
      </c>
      <c r="T606" t="s">
        <v>13342</v>
      </c>
      <c r="U606" t="str">
        <f>IF(COUNTIF('16 reserve bal'!D:D,'16 AJE data'!T606)&gt;0,"Y","N")</f>
        <v>N</v>
      </c>
    </row>
    <row r="607" spans="1:21" x14ac:dyDescent="0.25">
      <c r="A607" t="s">
        <v>993</v>
      </c>
      <c r="B607" t="s">
        <v>5353</v>
      </c>
      <c r="C607" t="s">
        <v>8316</v>
      </c>
      <c r="D607" t="s">
        <v>990</v>
      </c>
      <c r="E607" t="s">
        <v>12419</v>
      </c>
      <c r="F607" t="str">
        <f t="shared" si="12"/>
        <v>AS-IFRS</v>
      </c>
      <c r="G607" t="s">
        <v>8316</v>
      </c>
      <c r="L607" t="s">
        <v>9011</v>
      </c>
      <c r="M607" t="str">
        <f>IF(COUNTIF('16 reserve entries'!M:M,'16 AJE data'!L607)&gt;0,"Y","N")</f>
        <v>N</v>
      </c>
      <c r="O607" t="s">
        <v>13343</v>
      </c>
      <c r="P607" t="s">
        <v>993</v>
      </c>
      <c r="Q607" t="s">
        <v>8320</v>
      </c>
      <c r="R607" t="str">
        <f>IF(COUNTIF('16 reserve entries'!Q:Q,'16 AJE data'!O607)&gt;0,"Y","N")</f>
        <v>N</v>
      </c>
      <c r="S607" s="149" t="s">
        <v>993</v>
      </c>
      <c r="T607" t="s">
        <v>13344</v>
      </c>
      <c r="U607" t="str">
        <f>IF(COUNTIF('16 reserve bal'!D:D,'16 AJE data'!T607)&gt;0,"Y","N")</f>
        <v>N</v>
      </c>
    </row>
    <row r="608" spans="1:21" x14ac:dyDescent="0.25">
      <c r="A608" t="s">
        <v>993</v>
      </c>
      <c r="B608" t="s">
        <v>5353</v>
      </c>
      <c r="C608" t="s">
        <v>8317</v>
      </c>
      <c r="D608" t="s">
        <v>990</v>
      </c>
      <c r="E608" t="s">
        <v>12419</v>
      </c>
      <c r="F608" t="str">
        <f t="shared" si="12"/>
        <v>AS-IFRS</v>
      </c>
      <c r="G608" t="s">
        <v>8317</v>
      </c>
      <c r="L608" t="s">
        <v>9012</v>
      </c>
      <c r="M608" t="str">
        <f>IF(COUNTIF('16 reserve entries'!M:M,'16 AJE data'!L608)&gt;0,"Y","N")</f>
        <v>N</v>
      </c>
      <c r="O608" t="s">
        <v>13345</v>
      </c>
      <c r="P608" t="s">
        <v>993</v>
      </c>
      <c r="Q608" t="s">
        <v>8321</v>
      </c>
      <c r="R608" t="str">
        <f>IF(COUNTIF('16 reserve entries'!Q:Q,'16 AJE data'!O608)&gt;0,"Y","N")</f>
        <v>N</v>
      </c>
      <c r="S608" s="149" t="s">
        <v>993</v>
      </c>
      <c r="T608" t="s">
        <v>13346</v>
      </c>
      <c r="U608" t="str">
        <f>IF(COUNTIF('16 reserve bal'!D:D,'16 AJE data'!T608)&gt;0,"Y","N")</f>
        <v>N</v>
      </c>
    </row>
    <row r="609" spans="1:21" x14ac:dyDescent="0.25">
      <c r="A609" t="s">
        <v>993</v>
      </c>
      <c r="B609" t="s">
        <v>5353</v>
      </c>
      <c r="C609" t="s">
        <v>8318</v>
      </c>
      <c r="D609" t="s">
        <v>990</v>
      </c>
      <c r="E609" t="s">
        <v>12419</v>
      </c>
      <c r="F609" t="str">
        <f t="shared" si="12"/>
        <v>AS-IFRS</v>
      </c>
      <c r="G609" t="s">
        <v>8318</v>
      </c>
      <c r="L609" t="s">
        <v>9013</v>
      </c>
      <c r="M609" t="str">
        <f>IF(COUNTIF('16 reserve entries'!M:M,'16 AJE data'!L609)&gt;0,"Y","N")</f>
        <v>N</v>
      </c>
      <c r="O609" t="s">
        <v>13347</v>
      </c>
      <c r="P609" t="s">
        <v>993</v>
      </c>
      <c r="Q609" t="s">
        <v>8322</v>
      </c>
      <c r="R609" t="str">
        <f>IF(COUNTIF('16 reserve entries'!Q:Q,'16 AJE data'!O609)&gt;0,"Y","N")</f>
        <v>N</v>
      </c>
      <c r="S609" s="149" t="s">
        <v>993</v>
      </c>
      <c r="T609" t="s">
        <v>13348</v>
      </c>
      <c r="U609" t="str">
        <f>IF(COUNTIF('16 reserve bal'!D:D,'16 AJE data'!T609)&gt;0,"Y","N")</f>
        <v>N</v>
      </c>
    </row>
    <row r="610" spans="1:21" x14ac:dyDescent="0.25">
      <c r="A610" t="s">
        <v>993</v>
      </c>
      <c r="B610" t="s">
        <v>5353</v>
      </c>
      <c r="C610" t="s">
        <v>8319</v>
      </c>
      <c r="D610" t="s">
        <v>990</v>
      </c>
      <c r="E610" t="s">
        <v>12419</v>
      </c>
      <c r="F610" t="str">
        <f t="shared" si="12"/>
        <v>AS-IFRS</v>
      </c>
      <c r="G610" t="s">
        <v>8319</v>
      </c>
      <c r="L610" t="s">
        <v>9014</v>
      </c>
      <c r="M610" t="str">
        <f>IF(COUNTIF('16 reserve entries'!M:M,'16 AJE data'!L610)&gt;0,"Y","N")</f>
        <v>N</v>
      </c>
      <c r="O610" t="s">
        <v>13349</v>
      </c>
      <c r="P610" t="s">
        <v>993</v>
      </c>
      <c r="Q610" t="s">
        <v>8323</v>
      </c>
      <c r="R610" t="str">
        <f>IF(COUNTIF('16 reserve entries'!Q:Q,'16 AJE data'!O610)&gt;0,"Y","N")</f>
        <v>N</v>
      </c>
      <c r="S610" s="149" t="s">
        <v>993</v>
      </c>
      <c r="T610" t="s">
        <v>13350</v>
      </c>
      <c r="U610" t="str">
        <f>IF(COUNTIF('16 reserve bal'!D:D,'16 AJE data'!T610)&gt;0,"Y","N")</f>
        <v>N</v>
      </c>
    </row>
    <row r="611" spans="1:21" x14ac:dyDescent="0.25">
      <c r="A611" t="s">
        <v>993</v>
      </c>
      <c r="B611" t="s">
        <v>5353</v>
      </c>
      <c r="C611" t="s">
        <v>8320</v>
      </c>
      <c r="D611" t="s">
        <v>990</v>
      </c>
      <c r="E611" t="s">
        <v>12419</v>
      </c>
      <c r="F611" t="str">
        <f t="shared" si="12"/>
        <v>AS-IFRS</v>
      </c>
      <c r="G611" t="s">
        <v>8320</v>
      </c>
      <c r="L611" t="s">
        <v>9015</v>
      </c>
      <c r="M611" t="str">
        <f>IF(COUNTIF('16 reserve entries'!M:M,'16 AJE data'!L611)&gt;0,"Y","N")</f>
        <v>N</v>
      </c>
      <c r="O611" t="s">
        <v>13351</v>
      </c>
      <c r="P611" t="s">
        <v>993</v>
      </c>
      <c r="Q611" t="s">
        <v>8324</v>
      </c>
      <c r="R611" t="str">
        <f>IF(COUNTIF('16 reserve entries'!Q:Q,'16 AJE data'!O611)&gt;0,"Y","N")</f>
        <v>N</v>
      </c>
      <c r="S611" s="149" t="s">
        <v>993</v>
      </c>
      <c r="T611" t="s">
        <v>13352</v>
      </c>
      <c r="U611" t="str">
        <f>IF(COUNTIF('16 reserve bal'!D:D,'16 AJE data'!T611)&gt;0,"Y","N")</f>
        <v>N</v>
      </c>
    </row>
    <row r="612" spans="1:21" x14ac:dyDescent="0.25">
      <c r="A612" t="s">
        <v>993</v>
      </c>
      <c r="B612" t="s">
        <v>5353</v>
      </c>
      <c r="C612" t="s">
        <v>8321</v>
      </c>
      <c r="D612" t="s">
        <v>990</v>
      </c>
      <c r="E612" t="s">
        <v>12419</v>
      </c>
      <c r="F612" t="str">
        <f t="shared" si="12"/>
        <v>AS-IFRS</v>
      </c>
      <c r="G612" t="s">
        <v>8321</v>
      </c>
      <c r="L612" t="s">
        <v>9016</v>
      </c>
      <c r="M612" t="str">
        <f>IF(COUNTIF('16 reserve entries'!M:M,'16 AJE data'!L612)&gt;0,"Y","N")</f>
        <v>N</v>
      </c>
      <c r="O612" t="s">
        <v>13353</v>
      </c>
      <c r="P612" t="s">
        <v>993</v>
      </c>
      <c r="Q612" t="s">
        <v>8325</v>
      </c>
      <c r="R612" t="str">
        <f>IF(COUNTIF('16 reserve entries'!Q:Q,'16 AJE data'!O612)&gt;0,"Y","N")</f>
        <v>N</v>
      </c>
      <c r="S612" s="149" t="s">
        <v>993</v>
      </c>
      <c r="T612" t="s">
        <v>13354</v>
      </c>
      <c r="U612" t="str">
        <f>IF(COUNTIF('16 reserve bal'!D:D,'16 AJE data'!T612)&gt;0,"Y","N")</f>
        <v>N</v>
      </c>
    </row>
    <row r="613" spans="1:21" x14ac:dyDescent="0.25">
      <c r="A613" t="s">
        <v>993</v>
      </c>
      <c r="B613" t="s">
        <v>5353</v>
      </c>
      <c r="C613" t="s">
        <v>8322</v>
      </c>
      <c r="D613" t="s">
        <v>990</v>
      </c>
      <c r="E613" t="s">
        <v>12419</v>
      </c>
      <c r="F613" t="str">
        <f t="shared" si="12"/>
        <v>AS-IFRS</v>
      </c>
      <c r="G613" t="s">
        <v>8322</v>
      </c>
      <c r="L613" t="s">
        <v>9017</v>
      </c>
      <c r="M613" t="str">
        <f>IF(COUNTIF('16 reserve entries'!M:M,'16 AJE data'!L613)&gt;0,"Y","N")</f>
        <v>N</v>
      </c>
      <c r="O613" t="s">
        <v>6470</v>
      </c>
      <c r="P613" t="s">
        <v>993</v>
      </c>
      <c r="Q613" t="s">
        <v>4493</v>
      </c>
      <c r="R613" t="str">
        <f>IF(COUNTIF('16 reserve entries'!Q:Q,'16 AJE data'!O613)&gt;0,"Y","N")</f>
        <v>Y</v>
      </c>
      <c r="S613" s="149" t="s">
        <v>993</v>
      </c>
      <c r="T613" t="s">
        <v>13355</v>
      </c>
      <c r="U613" t="str">
        <f>IF(COUNTIF('16 reserve bal'!D:D,'16 AJE data'!T613)&gt;0,"Y","N")</f>
        <v>N</v>
      </c>
    </row>
    <row r="614" spans="1:21" x14ac:dyDescent="0.25">
      <c r="A614" t="s">
        <v>993</v>
      </c>
      <c r="B614" t="s">
        <v>5353</v>
      </c>
      <c r="C614" t="s">
        <v>8323</v>
      </c>
      <c r="D614" t="s">
        <v>990</v>
      </c>
      <c r="E614" t="s">
        <v>12419</v>
      </c>
      <c r="F614" t="str">
        <f t="shared" si="12"/>
        <v>AS-IFRS</v>
      </c>
      <c r="G614" t="s">
        <v>8323</v>
      </c>
      <c r="L614" t="s">
        <v>9018</v>
      </c>
      <c r="M614" t="str">
        <f>IF(COUNTIF('16 reserve entries'!M:M,'16 AJE data'!L614)&gt;0,"Y","N")</f>
        <v>N</v>
      </c>
      <c r="O614" t="s">
        <v>13356</v>
      </c>
      <c r="P614" t="s">
        <v>993</v>
      </c>
      <c r="Q614" t="s">
        <v>8326</v>
      </c>
      <c r="R614" t="str">
        <f>IF(COUNTIF('16 reserve entries'!Q:Q,'16 AJE data'!O614)&gt;0,"Y","N")</f>
        <v>N</v>
      </c>
      <c r="S614" s="149" t="s">
        <v>993</v>
      </c>
      <c r="T614" t="s">
        <v>13357</v>
      </c>
      <c r="U614" t="str">
        <f>IF(COUNTIF('16 reserve bal'!D:D,'16 AJE data'!T614)&gt;0,"Y","N")</f>
        <v>N</v>
      </c>
    </row>
    <row r="615" spans="1:21" x14ac:dyDescent="0.25">
      <c r="A615" t="s">
        <v>993</v>
      </c>
      <c r="B615" t="s">
        <v>5353</v>
      </c>
      <c r="C615" t="s">
        <v>8324</v>
      </c>
      <c r="D615" t="s">
        <v>990</v>
      </c>
      <c r="E615" t="s">
        <v>12419</v>
      </c>
      <c r="F615" t="str">
        <f t="shared" si="12"/>
        <v>AS-IFRS</v>
      </c>
      <c r="G615" t="s">
        <v>8324</v>
      </c>
      <c r="L615" t="s">
        <v>9019</v>
      </c>
      <c r="M615" t="str">
        <f>IF(COUNTIF('16 reserve entries'!M:M,'16 AJE data'!L615)&gt;0,"Y","N")</f>
        <v>N</v>
      </c>
      <c r="O615" t="s">
        <v>13358</v>
      </c>
      <c r="P615" t="s">
        <v>993</v>
      </c>
      <c r="Q615" t="s">
        <v>8327</v>
      </c>
      <c r="R615" t="str">
        <f>IF(COUNTIF('16 reserve entries'!Q:Q,'16 AJE data'!O615)&gt;0,"Y","N")</f>
        <v>N</v>
      </c>
      <c r="S615" s="149" t="s">
        <v>993</v>
      </c>
      <c r="T615" t="s">
        <v>13359</v>
      </c>
      <c r="U615" t="str">
        <f>IF(COUNTIF('16 reserve bal'!D:D,'16 AJE data'!T615)&gt;0,"Y","N")</f>
        <v>N</v>
      </c>
    </row>
    <row r="616" spans="1:21" x14ac:dyDescent="0.25">
      <c r="A616" t="s">
        <v>993</v>
      </c>
      <c r="B616" t="s">
        <v>5353</v>
      </c>
      <c r="C616" t="s">
        <v>8325</v>
      </c>
      <c r="D616" t="s">
        <v>990</v>
      </c>
      <c r="E616" t="s">
        <v>12419</v>
      </c>
      <c r="F616" t="str">
        <f t="shared" si="12"/>
        <v>AS-IFRS</v>
      </c>
      <c r="G616" t="s">
        <v>8325</v>
      </c>
      <c r="L616" t="s">
        <v>9020</v>
      </c>
      <c r="M616" t="str">
        <f>IF(COUNTIF('16 reserve entries'!M:M,'16 AJE data'!L616)&gt;0,"Y","N")</f>
        <v>N</v>
      </c>
      <c r="O616" t="s">
        <v>13360</v>
      </c>
      <c r="P616" t="s">
        <v>993</v>
      </c>
      <c r="Q616" t="s">
        <v>8328</v>
      </c>
      <c r="R616" t="str">
        <f>IF(COUNTIF('16 reserve entries'!Q:Q,'16 AJE data'!O616)&gt;0,"Y","N")</f>
        <v>N</v>
      </c>
      <c r="S616" s="149" t="s">
        <v>993</v>
      </c>
      <c r="T616" t="s">
        <v>13361</v>
      </c>
      <c r="U616" t="str">
        <f>IF(COUNTIF('16 reserve bal'!D:D,'16 AJE data'!T616)&gt;0,"Y","N")</f>
        <v>N</v>
      </c>
    </row>
    <row r="617" spans="1:21" x14ac:dyDescent="0.25">
      <c r="A617" t="s">
        <v>993</v>
      </c>
      <c r="B617" t="s">
        <v>5353</v>
      </c>
      <c r="C617" t="s">
        <v>4493</v>
      </c>
      <c r="D617" t="s">
        <v>990</v>
      </c>
      <c r="E617" t="s">
        <v>12419</v>
      </c>
      <c r="F617" t="str">
        <f t="shared" si="12"/>
        <v>AS-IFRS</v>
      </c>
      <c r="G617" t="s">
        <v>4493</v>
      </c>
      <c r="L617" t="s">
        <v>9022</v>
      </c>
      <c r="M617" t="str">
        <f>IF(COUNTIF('16 reserve entries'!M:M,'16 AJE data'!L617)&gt;0,"Y","N")</f>
        <v>N</v>
      </c>
      <c r="O617" t="s">
        <v>13362</v>
      </c>
      <c r="P617" t="s">
        <v>993</v>
      </c>
      <c r="Q617" t="s">
        <v>8329</v>
      </c>
      <c r="R617" t="str">
        <f>IF(COUNTIF('16 reserve entries'!Q:Q,'16 AJE data'!O617)&gt;0,"Y","N")</f>
        <v>N</v>
      </c>
      <c r="S617" s="149" t="s">
        <v>993</v>
      </c>
      <c r="T617" t="s">
        <v>3866</v>
      </c>
      <c r="U617" t="str">
        <f>IF(COUNTIF('16 reserve bal'!D:D,'16 AJE data'!T617)&gt;0,"Y","N")</f>
        <v>Y</v>
      </c>
    </row>
    <row r="618" spans="1:21" x14ac:dyDescent="0.25">
      <c r="A618" t="s">
        <v>993</v>
      </c>
      <c r="B618" t="s">
        <v>5353</v>
      </c>
      <c r="C618" t="s">
        <v>8326</v>
      </c>
      <c r="D618" t="s">
        <v>990</v>
      </c>
      <c r="E618" t="s">
        <v>12419</v>
      </c>
      <c r="F618" t="str">
        <f t="shared" si="12"/>
        <v>AS-IFRS</v>
      </c>
      <c r="G618" t="s">
        <v>8326</v>
      </c>
      <c r="L618" t="s">
        <v>9023</v>
      </c>
      <c r="M618" t="str">
        <f>IF(COUNTIF('16 reserve entries'!M:M,'16 AJE data'!L618)&gt;0,"Y","N")</f>
        <v>N</v>
      </c>
      <c r="O618" t="s">
        <v>13363</v>
      </c>
      <c r="P618" t="s">
        <v>993</v>
      </c>
      <c r="Q618" t="s">
        <v>8330</v>
      </c>
      <c r="R618" t="str">
        <f>IF(COUNTIF('16 reserve entries'!Q:Q,'16 AJE data'!O618)&gt;0,"Y","N")</f>
        <v>N</v>
      </c>
      <c r="S618" s="149" t="s">
        <v>993</v>
      </c>
      <c r="T618" t="s">
        <v>13364</v>
      </c>
      <c r="U618" t="str">
        <f>IF(COUNTIF('16 reserve bal'!D:D,'16 AJE data'!T618)&gt;0,"Y","N")</f>
        <v>N</v>
      </c>
    </row>
    <row r="619" spans="1:21" x14ac:dyDescent="0.25">
      <c r="A619" t="s">
        <v>993</v>
      </c>
      <c r="B619" t="s">
        <v>5353</v>
      </c>
      <c r="C619" t="s">
        <v>8327</v>
      </c>
      <c r="D619" t="s">
        <v>990</v>
      </c>
      <c r="E619" t="s">
        <v>12419</v>
      </c>
      <c r="F619" t="str">
        <f t="shared" si="12"/>
        <v>AS-IFRS</v>
      </c>
      <c r="G619" t="s">
        <v>8327</v>
      </c>
      <c r="L619" t="s">
        <v>9024</v>
      </c>
      <c r="M619" t="str">
        <f>IF(COUNTIF('16 reserve entries'!M:M,'16 AJE data'!L619)&gt;0,"Y","N")</f>
        <v>N</v>
      </c>
      <c r="O619" t="s">
        <v>13365</v>
      </c>
      <c r="P619" t="s">
        <v>993</v>
      </c>
      <c r="Q619" t="s">
        <v>8331</v>
      </c>
      <c r="R619" t="str">
        <f>IF(COUNTIF('16 reserve entries'!Q:Q,'16 AJE data'!O619)&gt;0,"Y","N")</f>
        <v>N</v>
      </c>
      <c r="S619" s="149" t="s">
        <v>993</v>
      </c>
      <c r="T619" t="s">
        <v>13366</v>
      </c>
      <c r="U619" t="str">
        <f>IF(COUNTIF('16 reserve bal'!D:D,'16 AJE data'!T619)&gt;0,"Y","N")</f>
        <v>N</v>
      </c>
    </row>
    <row r="620" spans="1:21" x14ac:dyDescent="0.25">
      <c r="A620" t="s">
        <v>993</v>
      </c>
      <c r="B620" t="s">
        <v>5353</v>
      </c>
      <c r="C620" t="s">
        <v>8328</v>
      </c>
      <c r="D620" t="s">
        <v>990</v>
      </c>
      <c r="E620" t="s">
        <v>12419</v>
      </c>
      <c r="F620" t="str">
        <f t="shared" si="12"/>
        <v>AS-IFRS</v>
      </c>
      <c r="G620" t="s">
        <v>8328</v>
      </c>
      <c r="L620" t="s">
        <v>9025</v>
      </c>
      <c r="M620" t="str">
        <f>IF(COUNTIF('16 reserve entries'!M:M,'16 AJE data'!L620)&gt;0,"Y","N")</f>
        <v>N</v>
      </c>
      <c r="O620" t="s">
        <v>13367</v>
      </c>
      <c r="P620" t="s">
        <v>993</v>
      </c>
      <c r="Q620" t="s">
        <v>8332</v>
      </c>
      <c r="R620" t="str">
        <f>IF(COUNTIF('16 reserve entries'!Q:Q,'16 AJE data'!O620)&gt;0,"Y","N")</f>
        <v>N</v>
      </c>
      <c r="S620" s="149" t="s">
        <v>993</v>
      </c>
      <c r="T620" t="s">
        <v>13368</v>
      </c>
      <c r="U620" t="str">
        <f>IF(COUNTIF('16 reserve bal'!D:D,'16 AJE data'!T620)&gt;0,"Y","N")</f>
        <v>N</v>
      </c>
    </row>
    <row r="621" spans="1:21" x14ac:dyDescent="0.25">
      <c r="A621" t="s">
        <v>993</v>
      </c>
      <c r="B621" t="s">
        <v>5353</v>
      </c>
      <c r="C621" t="s">
        <v>8329</v>
      </c>
      <c r="D621" t="s">
        <v>990</v>
      </c>
      <c r="E621" t="s">
        <v>12419</v>
      </c>
      <c r="F621" t="str">
        <f t="shared" si="12"/>
        <v>AS-IFRS</v>
      </c>
      <c r="G621" t="s">
        <v>8329</v>
      </c>
      <c r="L621" t="s">
        <v>9026</v>
      </c>
      <c r="M621" t="str">
        <f>IF(COUNTIF('16 reserve entries'!M:M,'16 AJE data'!L621)&gt;0,"Y","N")</f>
        <v>N</v>
      </c>
      <c r="O621" t="s">
        <v>13369</v>
      </c>
      <c r="P621" t="s">
        <v>993</v>
      </c>
      <c r="Q621" t="s">
        <v>8333</v>
      </c>
      <c r="R621" t="str">
        <f>IF(COUNTIF('16 reserve entries'!Q:Q,'16 AJE data'!O621)&gt;0,"Y","N")</f>
        <v>N</v>
      </c>
      <c r="S621" s="149" t="s">
        <v>993</v>
      </c>
      <c r="T621" t="s">
        <v>13370</v>
      </c>
      <c r="U621" t="str">
        <f>IF(COUNTIF('16 reserve bal'!D:D,'16 AJE data'!T621)&gt;0,"Y","N")</f>
        <v>N</v>
      </c>
    </row>
    <row r="622" spans="1:21" x14ac:dyDescent="0.25">
      <c r="A622" t="s">
        <v>993</v>
      </c>
      <c r="B622" t="s">
        <v>5353</v>
      </c>
      <c r="C622" t="s">
        <v>8330</v>
      </c>
      <c r="D622" t="s">
        <v>990</v>
      </c>
      <c r="E622" t="s">
        <v>12419</v>
      </c>
      <c r="F622" t="str">
        <f t="shared" si="12"/>
        <v>AS-IFRS</v>
      </c>
      <c r="G622" t="s">
        <v>8330</v>
      </c>
      <c r="L622" t="s">
        <v>9027</v>
      </c>
      <c r="M622" t="str">
        <f>IF(COUNTIF('16 reserve entries'!M:M,'16 AJE data'!L622)&gt;0,"Y","N")</f>
        <v>N</v>
      </c>
      <c r="O622" t="s">
        <v>13371</v>
      </c>
      <c r="P622" t="s">
        <v>993</v>
      </c>
      <c r="Q622" t="s">
        <v>8334</v>
      </c>
      <c r="R622" t="str">
        <f>IF(COUNTIF('16 reserve entries'!Q:Q,'16 AJE data'!O622)&gt;0,"Y","N")</f>
        <v>N</v>
      </c>
      <c r="S622" s="149" t="s">
        <v>993</v>
      </c>
      <c r="T622" t="s">
        <v>13372</v>
      </c>
      <c r="U622" t="str">
        <f>IF(COUNTIF('16 reserve bal'!D:D,'16 AJE data'!T622)&gt;0,"Y","N")</f>
        <v>N</v>
      </c>
    </row>
    <row r="623" spans="1:21" x14ac:dyDescent="0.25">
      <c r="A623" t="s">
        <v>993</v>
      </c>
      <c r="B623" t="s">
        <v>5353</v>
      </c>
      <c r="C623" t="s">
        <v>8331</v>
      </c>
      <c r="D623" t="s">
        <v>990</v>
      </c>
      <c r="E623" t="s">
        <v>12419</v>
      </c>
      <c r="F623" t="str">
        <f t="shared" si="12"/>
        <v>AS-IFRS</v>
      </c>
      <c r="G623" t="s">
        <v>8331</v>
      </c>
      <c r="L623" t="s">
        <v>9028</v>
      </c>
      <c r="M623" t="str">
        <f>IF(COUNTIF('16 reserve entries'!M:M,'16 AJE data'!L623)&gt;0,"Y","N")</f>
        <v>N</v>
      </c>
      <c r="O623" t="s">
        <v>13373</v>
      </c>
      <c r="P623" t="s">
        <v>993</v>
      </c>
      <c r="Q623" t="s">
        <v>8335</v>
      </c>
      <c r="R623" t="str">
        <f>IF(COUNTIF('16 reserve entries'!Q:Q,'16 AJE data'!O623)&gt;0,"Y","N")</f>
        <v>N</v>
      </c>
      <c r="S623" s="149" t="s">
        <v>993</v>
      </c>
      <c r="T623" t="s">
        <v>13374</v>
      </c>
      <c r="U623" t="str">
        <f>IF(COUNTIF('16 reserve bal'!D:D,'16 AJE data'!T623)&gt;0,"Y","N")</f>
        <v>N</v>
      </c>
    </row>
    <row r="624" spans="1:21" x14ac:dyDescent="0.25">
      <c r="A624" t="s">
        <v>993</v>
      </c>
      <c r="B624" t="s">
        <v>5353</v>
      </c>
      <c r="C624" t="s">
        <v>8332</v>
      </c>
      <c r="D624" t="s">
        <v>990</v>
      </c>
      <c r="E624" t="s">
        <v>12419</v>
      </c>
      <c r="F624" t="str">
        <f t="shared" si="12"/>
        <v>AS-IFRS</v>
      </c>
      <c r="G624" t="s">
        <v>8332</v>
      </c>
      <c r="L624" t="s">
        <v>9029</v>
      </c>
      <c r="M624" t="str">
        <f>IF(COUNTIF('16 reserve entries'!M:M,'16 AJE data'!L624)&gt;0,"Y","N")</f>
        <v>N</v>
      </c>
      <c r="O624" t="s">
        <v>13375</v>
      </c>
      <c r="P624" t="s">
        <v>993</v>
      </c>
      <c r="Q624" t="s">
        <v>8336</v>
      </c>
      <c r="R624" t="str">
        <f>IF(COUNTIF('16 reserve entries'!Q:Q,'16 AJE data'!O624)&gt;0,"Y","N")</f>
        <v>N</v>
      </c>
      <c r="S624" s="149" t="s">
        <v>993</v>
      </c>
      <c r="T624" t="s">
        <v>13376</v>
      </c>
      <c r="U624" t="str">
        <f>IF(COUNTIF('16 reserve bal'!D:D,'16 AJE data'!T624)&gt;0,"Y","N")</f>
        <v>N</v>
      </c>
    </row>
    <row r="625" spans="1:21" x14ac:dyDescent="0.25">
      <c r="A625" t="s">
        <v>993</v>
      </c>
      <c r="B625" t="s">
        <v>5353</v>
      </c>
      <c r="C625" t="s">
        <v>8333</v>
      </c>
      <c r="D625" t="s">
        <v>990</v>
      </c>
      <c r="E625" t="s">
        <v>12419</v>
      </c>
      <c r="F625" t="str">
        <f t="shared" si="12"/>
        <v>AS-IFRS</v>
      </c>
      <c r="G625" t="s">
        <v>8333</v>
      </c>
      <c r="L625" t="s">
        <v>9030</v>
      </c>
      <c r="M625" t="str">
        <f>IF(COUNTIF('16 reserve entries'!M:M,'16 AJE data'!L625)&gt;0,"Y","N")</f>
        <v>N</v>
      </c>
      <c r="O625" t="s">
        <v>6472</v>
      </c>
      <c r="P625" t="s">
        <v>993</v>
      </c>
      <c r="Q625" t="s">
        <v>4495</v>
      </c>
      <c r="R625" t="str">
        <f>IF(COUNTIF('16 reserve entries'!Q:Q,'16 AJE data'!O625)&gt;0,"Y","N")</f>
        <v>Y</v>
      </c>
      <c r="S625" s="149" t="s">
        <v>993</v>
      </c>
      <c r="T625" t="s">
        <v>13377</v>
      </c>
      <c r="U625" t="str">
        <f>IF(COUNTIF('16 reserve bal'!D:D,'16 AJE data'!T625)&gt;0,"Y","N")</f>
        <v>N</v>
      </c>
    </row>
    <row r="626" spans="1:21" x14ac:dyDescent="0.25">
      <c r="A626" t="s">
        <v>993</v>
      </c>
      <c r="B626" t="s">
        <v>5353</v>
      </c>
      <c r="C626" t="s">
        <v>8334</v>
      </c>
      <c r="D626" t="s">
        <v>990</v>
      </c>
      <c r="E626" t="s">
        <v>12419</v>
      </c>
      <c r="F626" t="str">
        <f t="shared" si="12"/>
        <v>AS-IFRS</v>
      </c>
      <c r="G626" t="s">
        <v>8334</v>
      </c>
      <c r="L626" t="s">
        <v>9031</v>
      </c>
      <c r="M626" t="str">
        <f>IF(COUNTIF('16 reserve entries'!M:M,'16 AJE data'!L626)&gt;0,"Y","N")</f>
        <v>N</v>
      </c>
      <c r="O626" t="s">
        <v>13378</v>
      </c>
      <c r="P626" t="s">
        <v>993</v>
      </c>
      <c r="Q626" t="s">
        <v>8337</v>
      </c>
      <c r="R626" t="str">
        <f>IF(COUNTIF('16 reserve entries'!Q:Q,'16 AJE data'!O626)&gt;0,"Y","N")</f>
        <v>N</v>
      </c>
      <c r="S626" s="149" t="s">
        <v>993</v>
      </c>
      <c r="T626" t="s">
        <v>13379</v>
      </c>
      <c r="U626" t="str">
        <f>IF(COUNTIF('16 reserve bal'!D:D,'16 AJE data'!T626)&gt;0,"Y","N")</f>
        <v>N</v>
      </c>
    </row>
    <row r="627" spans="1:21" x14ac:dyDescent="0.25">
      <c r="A627" t="s">
        <v>993</v>
      </c>
      <c r="B627" t="s">
        <v>5353</v>
      </c>
      <c r="C627" t="s">
        <v>8335</v>
      </c>
      <c r="D627" t="s">
        <v>990</v>
      </c>
      <c r="E627" t="s">
        <v>12419</v>
      </c>
      <c r="F627" t="str">
        <f t="shared" si="12"/>
        <v>AS-IFRS</v>
      </c>
      <c r="G627" t="s">
        <v>8335</v>
      </c>
      <c r="L627" t="s">
        <v>9032</v>
      </c>
      <c r="M627" t="str">
        <f>IF(COUNTIF('16 reserve entries'!M:M,'16 AJE data'!L627)&gt;0,"Y","N")</f>
        <v>N</v>
      </c>
      <c r="O627" t="s">
        <v>13380</v>
      </c>
      <c r="P627" t="s">
        <v>993</v>
      </c>
      <c r="Q627" t="s">
        <v>8338</v>
      </c>
      <c r="R627" t="str">
        <f>IF(COUNTIF('16 reserve entries'!Q:Q,'16 AJE data'!O627)&gt;0,"Y","N")</f>
        <v>N</v>
      </c>
      <c r="S627" s="149" t="s">
        <v>993</v>
      </c>
      <c r="T627" t="s">
        <v>13381</v>
      </c>
      <c r="U627" t="str">
        <f>IF(COUNTIF('16 reserve bal'!D:D,'16 AJE data'!T627)&gt;0,"Y","N")</f>
        <v>N</v>
      </c>
    </row>
    <row r="628" spans="1:21" x14ac:dyDescent="0.25">
      <c r="A628" t="s">
        <v>993</v>
      </c>
      <c r="B628" t="s">
        <v>5353</v>
      </c>
      <c r="C628" t="s">
        <v>8336</v>
      </c>
      <c r="D628" t="s">
        <v>990</v>
      </c>
      <c r="E628" t="s">
        <v>12419</v>
      </c>
      <c r="F628" t="str">
        <f t="shared" si="12"/>
        <v>AS-IFRS</v>
      </c>
      <c r="G628" t="s">
        <v>8336</v>
      </c>
      <c r="L628" t="s">
        <v>9033</v>
      </c>
      <c r="M628" t="str">
        <f>IF(COUNTIF('16 reserve entries'!M:M,'16 AJE data'!L628)&gt;0,"Y","N")</f>
        <v>N</v>
      </c>
      <c r="O628" t="s">
        <v>13382</v>
      </c>
      <c r="P628" t="s">
        <v>993</v>
      </c>
      <c r="Q628" t="s">
        <v>8339</v>
      </c>
      <c r="R628" t="str">
        <f>IF(COUNTIF('16 reserve entries'!Q:Q,'16 AJE data'!O628)&gt;0,"Y","N")</f>
        <v>N</v>
      </c>
      <c r="S628" s="149" t="s">
        <v>993</v>
      </c>
      <c r="T628" t="s">
        <v>13383</v>
      </c>
      <c r="U628" t="str">
        <f>IF(COUNTIF('16 reserve bal'!D:D,'16 AJE data'!T628)&gt;0,"Y","N")</f>
        <v>N</v>
      </c>
    </row>
    <row r="629" spans="1:21" x14ac:dyDescent="0.25">
      <c r="A629" t="s">
        <v>993</v>
      </c>
      <c r="B629" t="s">
        <v>5353</v>
      </c>
      <c r="C629" t="s">
        <v>4495</v>
      </c>
      <c r="D629" t="s">
        <v>990</v>
      </c>
      <c r="E629" t="s">
        <v>12419</v>
      </c>
      <c r="F629" t="str">
        <f t="shared" si="12"/>
        <v>AS-IFRS</v>
      </c>
      <c r="G629" t="s">
        <v>4495</v>
      </c>
      <c r="L629" t="s">
        <v>9034</v>
      </c>
      <c r="M629" t="str">
        <f>IF(COUNTIF('16 reserve entries'!M:M,'16 AJE data'!L629)&gt;0,"Y","N")</f>
        <v>N</v>
      </c>
      <c r="O629" t="s">
        <v>13384</v>
      </c>
      <c r="P629" t="s">
        <v>993</v>
      </c>
      <c r="Q629" t="s">
        <v>8340</v>
      </c>
      <c r="R629" t="str">
        <f>IF(COUNTIF('16 reserve entries'!Q:Q,'16 AJE data'!O629)&gt;0,"Y","N")</f>
        <v>N</v>
      </c>
      <c r="S629" s="149" t="s">
        <v>993</v>
      </c>
      <c r="T629" t="s">
        <v>3869</v>
      </c>
      <c r="U629" t="str">
        <f>IF(COUNTIF('16 reserve bal'!D:D,'16 AJE data'!T629)&gt;0,"Y","N")</f>
        <v>Y</v>
      </c>
    </row>
    <row r="630" spans="1:21" x14ac:dyDescent="0.25">
      <c r="A630" t="s">
        <v>993</v>
      </c>
      <c r="B630" t="s">
        <v>5353</v>
      </c>
      <c r="C630" t="s">
        <v>8337</v>
      </c>
      <c r="D630" t="s">
        <v>990</v>
      </c>
      <c r="E630" t="s">
        <v>12419</v>
      </c>
      <c r="F630" t="str">
        <f t="shared" si="12"/>
        <v>AS-IFRS</v>
      </c>
      <c r="G630" t="s">
        <v>8337</v>
      </c>
      <c r="L630" t="s">
        <v>9035</v>
      </c>
      <c r="M630" t="str">
        <f>IF(COUNTIF('16 reserve entries'!M:M,'16 AJE data'!L630)&gt;0,"Y","N")</f>
        <v>N</v>
      </c>
      <c r="O630" t="s">
        <v>13385</v>
      </c>
      <c r="P630" t="s">
        <v>993</v>
      </c>
      <c r="Q630" t="s">
        <v>8341</v>
      </c>
      <c r="R630" t="str">
        <f>IF(COUNTIF('16 reserve entries'!Q:Q,'16 AJE data'!O630)&gt;0,"Y","N")</f>
        <v>N</v>
      </c>
      <c r="S630" s="149" t="s">
        <v>993</v>
      </c>
      <c r="T630" t="s">
        <v>13386</v>
      </c>
      <c r="U630" t="str">
        <f>IF(COUNTIF('16 reserve bal'!D:D,'16 AJE data'!T630)&gt;0,"Y","N")</f>
        <v>N</v>
      </c>
    </row>
    <row r="631" spans="1:21" x14ac:dyDescent="0.25">
      <c r="A631" t="s">
        <v>993</v>
      </c>
      <c r="B631" t="s">
        <v>5353</v>
      </c>
      <c r="C631" t="s">
        <v>8338</v>
      </c>
      <c r="D631" t="s">
        <v>990</v>
      </c>
      <c r="E631" t="s">
        <v>12419</v>
      </c>
      <c r="F631" t="str">
        <f t="shared" si="12"/>
        <v>AS-IFRS</v>
      </c>
      <c r="G631" t="s">
        <v>8338</v>
      </c>
      <c r="L631" t="s">
        <v>3478</v>
      </c>
      <c r="M631" t="str">
        <f>IF(COUNTIF('16 reserve entries'!M:M,'16 AJE data'!L631)&gt;0,"Y","N")</f>
        <v>N</v>
      </c>
      <c r="O631" t="s">
        <v>13387</v>
      </c>
      <c r="P631" t="s">
        <v>993</v>
      </c>
      <c r="Q631" t="s">
        <v>8342</v>
      </c>
      <c r="R631" t="str">
        <f>IF(COUNTIF('16 reserve entries'!Q:Q,'16 AJE data'!O631)&gt;0,"Y","N")</f>
        <v>N</v>
      </c>
      <c r="S631" s="149" t="s">
        <v>993</v>
      </c>
      <c r="T631" t="s">
        <v>13388</v>
      </c>
      <c r="U631" t="str">
        <f>IF(COUNTIF('16 reserve bal'!D:D,'16 AJE data'!T631)&gt;0,"Y","N")</f>
        <v>N</v>
      </c>
    </row>
    <row r="632" spans="1:21" x14ac:dyDescent="0.25">
      <c r="A632" t="s">
        <v>993</v>
      </c>
      <c r="B632" t="s">
        <v>5353</v>
      </c>
      <c r="C632" t="s">
        <v>8339</v>
      </c>
      <c r="D632" t="s">
        <v>990</v>
      </c>
      <c r="E632" t="s">
        <v>12419</v>
      </c>
      <c r="F632" t="str">
        <f t="shared" si="12"/>
        <v>AS-IFRS</v>
      </c>
      <c r="G632" t="s">
        <v>8339</v>
      </c>
      <c r="L632" t="s">
        <v>3480</v>
      </c>
      <c r="M632" t="str">
        <f>IF(COUNTIF('16 reserve entries'!M:M,'16 AJE data'!L632)&gt;0,"Y","N")</f>
        <v>Y</v>
      </c>
      <c r="O632" t="s">
        <v>13389</v>
      </c>
      <c r="P632" t="s">
        <v>993</v>
      </c>
      <c r="Q632" t="s">
        <v>8343</v>
      </c>
      <c r="R632" t="str">
        <f>IF(COUNTIF('16 reserve entries'!Q:Q,'16 AJE data'!O632)&gt;0,"Y","N")</f>
        <v>N</v>
      </c>
      <c r="S632" s="149" t="s">
        <v>993</v>
      </c>
      <c r="T632" t="s">
        <v>13390</v>
      </c>
      <c r="U632" t="str">
        <f>IF(COUNTIF('16 reserve bal'!D:D,'16 AJE data'!T632)&gt;0,"Y","N")</f>
        <v>N</v>
      </c>
    </row>
    <row r="633" spans="1:21" x14ac:dyDescent="0.25">
      <c r="A633" t="s">
        <v>993</v>
      </c>
      <c r="B633" t="s">
        <v>5353</v>
      </c>
      <c r="C633" t="s">
        <v>8340</v>
      </c>
      <c r="D633" t="s">
        <v>990</v>
      </c>
      <c r="E633" t="s">
        <v>12419</v>
      </c>
      <c r="F633" t="str">
        <f t="shared" si="12"/>
        <v>AS-IFRS</v>
      </c>
      <c r="G633" t="s">
        <v>8340</v>
      </c>
      <c r="L633" t="s">
        <v>3483</v>
      </c>
      <c r="M633" t="str">
        <f>IF(COUNTIF('16 reserve entries'!M:M,'16 AJE data'!L633)&gt;0,"Y","N")</f>
        <v>Y</v>
      </c>
      <c r="O633" t="s">
        <v>13391</v>
      </c>
      <c r="P633" t="s">
        <v>993</v>
      </c>
      <c r="Q633" t="s">
        <v>8344</v>
      </c>
      <c r="R633" t="str">
        <f>IF(COUNTIF('16 reserve entries'!Q:Q,'16 AJE data'!O633)&gt;0,"Y","N")</f>
        <v>N</v>
      </c>
      <c r="S633" s="149" t="s">
        <v>993</v>
      </c>
      <c r="T633" t="s">
        <v>13392</v>
      </c>
      <c r="U633" t="str">
        <f>IF(COUNTIF('16 reserve bal'!D:D,'16 AJE data'!T633)&gt;0,"Y","N")</f>
        <v>N</v>
      </c>
    </row>
    <row r="634" spans="1:21" x14ac:dyDescent="0.25">
      <c r="A634" t="s">
        <v>993</v>
      </c>
      <c r="B634" t="s">
        <v>5353</v>
      </c>
      <c r="C634" t="s">
        <v>8341</v>
      </c>
      <c r="D634" t="s">
        <v>990</v>
      </c>
      <c r="E634" t="s">
        <v>12419</v>
      </c>
      <c r="F634" t="str">
        <f t="shared" si="12"/>
        <v>AS-IFRS</v>
      </c>
      <c r="G634" t="s">
        <v>8341</v>
      </c>
      <c r="L634" t="s">
        <v>3486</v>
      </c>
      <c r="M634" t="str">
        <f>IF(COUNTIF('16 reserve entries'!M:M,'16 AJE data'!L634)&gt;0,"Y","N")</f>
        <v>Y</v>
      </c>
      <c r="O634" t="s">
        <v>13393</v>
      </c>
      <c r="P634" t="s">
        <v>993</v>
      </c>
      <c r="Q634" t="s">
        <v>8345</v>
      </c>
      <c r="R634" t="str">
        <f>IF(COUNTIF('16 reserve entries'!Q:Q,'16 AJE data'!O634)&gt;0,"Y","N")</f>
        <v>N</v>
      </c>
      <c r="S634" s="149" t="s">
        <v>993</v>
      </c>
      <c r="T634" t="s">
        <v>13394</v>
      </c>
      <c r="U634" t="str">
        <f>IF(COUNTIF('16 reserve bal'!D:D,'16 AJE data'!T634)&gt;0,"Y","N")</f>
        <v>N</v>
      </c>
    </row>
    <row r="635" spans="1:21" x14ac:dyDescent="0.25">
      <c r="A635" t="s">
        <v>993</v>
      </c>
      <c r="B635" t="s">
        <v>5353</v>
      </c>
      <c r="C635" t="s">
        <v>8342</v>
      </c>
      <c r="D635" t="s">
        <v>990</v>
      </c>
      <c r="E635" t="s">
        <v>12419</v>
      </c>
      <c r="F635" t="str">
        <f t="shared" si="12"/>
        <v>AS-IFRS</v>
      </c>
      <c r="G635" t="s">
        <v>8342</v>
      </c>
      <c r="L635" t="s">
        <v>3489</v>
      </c>
      <c r="M635" t="str">
        <f>IF(COUNTIF('16 reserve entries'!M:M,'16 AJE data'!L635)&gt;0,"Y","N")</f>
        <v>N</v>
      </c>
      <c r="O635" t="s">
        <v>13395</v>
      </c>
      <c r="P635" t="s">
        <v>993</v>
      </c>
      <c r="Q635" t="s">
        <v>8346</v>
      </c>
      <c r="R635" t="str">
        <f>IF(COUNTIF('16 reserve entries'!Q:Q,'16 AJE data'!O635)&gt;0,"Y","N")</f>
        <v>N</v>
      </c>
      <c r="S635" s="149" t="s">
        <v>993</v>
      </c>
      <c r="T635" t="s">
        <v>13396</v>
      </c>
      <c r="U635" t="str">
        <f>IF(COUNTIF('16 reserve bal'!D:D,'16 AJE data'!T635)&gt;0,"Y","N")</f>
        <v>N</v>
      </c>
    </row>
    <row r="636" spans="1:21" x14ac:dyDescent="0.25">
      <c r="A636" t="s">
        <v>993</v>
      </c>
      <c r="B636" t="s">
        <v>5353</v>
      </c>
      <c r="C636" t="s">
        <v>8343</v>
      </c>
      <c r="D636" t="s">
        <v>990</v>
      </c>
      <c r="E636" t="s">
        <v>12419</v>
      </c>
      <c r="F636" t="str">
        <f t="shared" si="12"/>
        <v>AS-IFRS</v>
      </c>
      <c r="G636" t="s">
        <v>8343</v>
      </c>
      <c r="L636" t="s">
        <v>3492</v>
      </c>
      <c r="M636" t="str">
        <f>IF(COUNTIF('16 reserve entries'!M:M,'16 AJE data'!L636)&gt;0,"Y","N")</f>
        <v>Y</v>
      </c>
      <c r="O636" t="s">
        <v>13397</v>
      </c>
      <c r="P636" t="s">
        <v>993</v>
      </c>
      <c r="Q636" t="s">
        <v>8347</v>
      </c>
      <c r="R636" t="str">
        <f>IF(COUNTIF('16 reserve entries'!Q:Q,'16 AJE data'!O636)&gt;0,"Y","N")</f>
        <v>N</v>
      </c>
      <c r="S636" s="149" t="s">
        <v>993</v>
      </c>
      <c r="T636" t="s">
        <v>13398</v>
      </c>
      <c r="U636" t="str">
        <f>IF(COUNTIF('16 reserve bal'!D:D,'16 AJE data'!T636)&gt;0,"Y","N")</f>
        <v>N</v>
      </c>
    </row>
    <row r="637" spans="1:21" x14ac:dyDescent="0.25">
      <c r="A637" t="s">
        <v>993</v>
      </c>
      <c r="B637" t="s">
        <v>5353</v>
      </c>
      <c r="C637" t="s">
        <v>8344</v>
      </c>
      <c r="D637" t="s">
        <v>990</v>
      </c>
      <c r="E637" t="s">
        <v>12419</v>
      </c>
      <c r="F637" t="str">
        <f t="shared" si="12"/>
        <v>AS-IFRS</v>
      </c>
      <c r="G637" t="s">
        <v>8344</v>
      </c>
      <c r="L637" t="s">
        <v>3495</v>
      </c>
      <c r="M637" t="str">
        <f>IF(COUNTIF('16 reserve entries'!M:M,'16 AJE data'!L637)&gt;0,"Y","N")</f>
        <v>Y</v>
      </c>
      <c r="O637" t="s">
        <v>13399</v>
      </c>
      <c r="P637" t="s">
        <v>993</v>
      </c>
      <c r="Q637" t="s">
        <v>8348</v>
      </c>
      <c r="R637" t="str">
        <f>IF(COUNTIF('16 reserve entries'!Q:Q,'16 AJE data'!O637)&gt;0,"Y","N")</f>
        <v>N</v>
      </c>
      <c r="S637" s="149" t="s">
        <v>993</v>
      </c>
      <c r="T637" t="s">
        <v>13400</v>
      </c>
      <c r="U637" t="str">
        <f>IF(COUNTIF('16 reserve bal'!D:D,'16 AJE data'!T637)&gt;0,"Y","N")</f>
        <v>N</v>
      </c>
    </row>
    <row r="638" spans="1:21" x14ac:dyDescent="0.25">
      <c r="A638" t="s">
        <v>993</v>
      </c>
      <c r="B638" t="s">
        <v>5353</v>
      </c>
      <c r="C638" t="s">
        <v>8345</v>
      </c>
      <c r="D638" t="s">
        <v>990</v>
      </c>
      <c r="E638" t="s">
        <v>12419</v>
      </c>
      <c r="F638" t="str">
        <f t="shared" si="12"/>
        <v>AS-IFRS</v>
      </c>
      <c r="G638" t="s">
        <v>8345</v>
      </c>
      <c r="L638" t="s">
        <v>3498</v>
      </c>
      <c r="M638" t="str">
        <f>IF(COUNTIF('16 reserve entries'!M:M,'16 AJE data'!L638)&gt;0,"Y","N")</f>
        <v>Y</v>
      </c>
      <c r="O638" t="s">
        <v>13401</v>
      </c>
      <c r="P638" t="s">
        <v>993</v>
      </c>
      <c r="Q638" t="s">
        <v>8349</v>
      </c>
      <c r="R638" t="str">
        <f>IF(COUNTIF('16 reserve entries'!Q:Q,'16 AJE data'!O638)&gt;0,"Y","N")</f>
        <v>N</v>
      </c>
      <c r="S638" s="149" t="s">
        <v>993</v>
      </c>
      <c r="T638" t="s">
        <v>13402</v>
      </c>
      <c r="U638" t="str">
        <f>IF(COUNTIF('16 reserve bal'!D:D,'16 AJE data'!T638)&gt;0,"Y","N")</f>
        <v>N</v>
      </c>
    </row>
    <row r="639" spans="1:21" x14ac:dyDescent="0.25">
      <c r="A639" t="s">
        <v>993</v>
      </c>
      <c r="B639" t="s">
        <v>5353</v>
      </c>
      <c r="C639" t="s">
        <v>8346</v>
      </c>
      <c r="D639" t="s">
        <v>990</v>
      </c>
      <c r="E639" t="s">
        <v>12419</v>
      </c>
      <c r="F639" t="str">
        <f t="shared" si="12"/>
        <v>AS-IFRS</v>
      </c>
      <c r="G639" t="s">
        <v>8346</v>
      </c>
      <c r="L639" t="s">
        <v>7615</v>
      </c>
      <c r="M639" t="str">
        <f>IF(COUNTIF('16 reserve entries'!M:M,'16 AJE data'!L639)&gt;0,"Y","N")</f>
        <v>N</v>
      </c>
      <c r="O639" t="s">
        <v>13403</v>
      </c>
      <c r="P639" t="s">
        <v>993</v>
      </c>
      <c r="Q639" t="s">
        <v>8350</v>
      </c>
      <c r="R639" t="str">
        <f>IF(COUNTIF('16 reserve entries'!Q:Q,'16 AJE data'!O639)&gt;0,"Y","N")</f>
        <v>N</v>
      </c>
      <c r="S639" s="149" t="s">
        <v>993</v>
      </c>
      <c r="T639" t="s">
        <v>13404</v>
      </c>
      <c r="U639" t="str">
        <f>IF(COUNTIF('16 reserve bal'!D:D,'16 AJE data'!T639)&gt;0,"Y","N")</f>
        <v>N</v>
      </c>
    </row>
    <row r="640" spans="1:21" x14ac:dyDescent="0.25">
      <c r="A640" t="s">
        <v>993</v>
      </c>
      <c r="B640" t="s">
        <v>5353</v>
      </c>
      <c r="C640" t="s">
        <v>8347</v>
      </c>
      <c r="D640" t="s">
        <v>990</v>
      </c>
      <c r="E640" t="s">
        <v>12419</v>
      </c>
      <c r="F640" t="str">
        <f t="shared" si="12"/>
        <v>AS-IFRS</v>
      </c>
      <c r="G640" t="s">
        <v>8347</v>
      </c>
      <c r="L640" t="s">
        <v>3504</v>
      </c>
      <c r="M640" t="str">
        <f>IF(COUNTIF('16 reserve entries'!M:M,'16 AJE data'!L640)&gt;0,"Y","N")</f>
        <v>Y</v>
      </c>
      <c r="O640" t="s">
        <v>13405</v>
      </c>
      <c r="P640" t="s">
        <v>993</v>
      </c>
      <c r="Q640" t="s">
        <v>8351</v>
      </c>
      <c r="R640" t="str">
        <f>IF(COUNTIF('16 reserve entries'!Q:Q,'16 AJE data'!O640)&gt;0,"Y","N")</f>
        <v>N</v>
      </c>
      <c r="S640" s="149" t="s">
        <v>993</v>
      </c>
      <c r="T640" t="s">
        <v>13406</v>
      </c>
      <c r="U640" t="str">
        <f>IF(COUNTIF('16 reserve bal'!D:D,'16 AJE data'!T640)&gt;0,"Y","N")</f>
        <v>N</v>
      </c>
    </row>
    <row r="641" spans="1:21" x14ac:dyDescent="0.25">
      <c r="A641" t="s">
        <v>993</v>
      </c>
      <c r="B641" t="s">
        <v>5353</v>
      </c>
      <c r="C641" t="s">
        <v>8348</v>
      </c>
      <c r="D641" t="s">
        <v>990</v>
      </c>
      <c r="E641" t="s">
        <v>12419</v>
      </c>
      <c r="F641" t="str">
        <f t="shared" si="12"/>
        <v>AS-IFRS</v>
      </c>
      <c r="G641" t="s">
        <v>8348</v>
      </c>
      <c r="L641" t="s">
        <v>3507</v>
      </c>
      <c r="M641" t="str">
        <f>IF(COUNTIF('16 reserve entries'!M:M,'16 AJE data'!L641)&gt;0,"Y","N")</f>
        <v>Y</v>
      </c>
      <c r="O641" t="s">
        <v>13407</v>
      </c>
      <c r="P641" t="s">
        <v>993</v>
      </c>
      <c r="Q641" t="s">
        <v>8352</v>
      </c>
      <c r="R641" t="str">
        <f>IF(COUNTIF('16 reserve entries'!Q:Q,'16 AJE data'!O641)&gt;0,"Y","N")</f>
        <v>N</v>
      </c>
      <c r="S641" s="149" t="s">
        <v>993</v>
      </c>
      <c r="T641" t="s">
        <v>13408</v>
      </c>
      <c r="U641" t="str">
        <f>IF(COUNTIF('16 reserve bal'!D:D,'16 AJE data'!T641)&gt;0,"Y","N")</f>
        <v>N</v>
      </c>
    </row>
    <row r="642" spans="1:21" x14ac:dyDescent="0.25">
      <c r="A642" t="s">
        <v>993</v>
      </c>
      <c r="B642" t="s">
        <v>5353</v>
      </c>
      <c r="C642" t="s">
        <v>8349</v>
      </c>
      <c r="D642" t="s">
        <v>990</v>
      </c>
      <c r="E642" t="s">
        <v>12419</v>
      </c>
      <c r="F642" t="str">
        <f t="shared" si="12"/>
        <v>AS-IFRS</v>
      </c>
      <c r="G642" t="s">
        <v>8349</v>
      </c>
      <c r="L642" t="s">
        <v>3510</v>
      </c>
      <c r="M642" t="str">
        <f>IF(COUNTIF('16 reserve entries'!M:M,'16 AJE data'!L642)&gt;0,"Y","N")</f>
        <v>Y</v>
      </c>
      <c r="O642" t="s">
        <v>13409</v>
      </c>
      <c r="P642" t="s">
        <v>993</v>
      </c>
      <c r="Q642" t="s">
        <v>8353</v>
      </c>
      <c r="R642" t="str">
        <f>IF(COUNTIF('16 reserve entries'!Q:Q,'16 AJE data'!O642)&gt;0,"Y","N")</f>
        <v>N</v>
      </c>
      <c r="S642" s="149" t="s">
        <v>993</v>
      </c>
      <c r="T642" t="s">
        <v>13410</v>
      </c>
      <c r="U642" t="str">
        <f>IF(COUNTIF('16 reserve bal'!D:D,'16 AJE data'!T642)&gt;0,"Y","N")</f>
        <v>N</v>
      </c>
    </row>
    <row r="643" spans="1:21" x14ac:dyDescent="0.25">
      <c r="A643" t="s">
        <v>993</v>
      </c>
      <c r="B643" t="s">
        <v>5353</v>
      </c>
      <c r="C643" t="s">
        <v>8350</v>
      </c>
      <c r="D643" t="s">
        <v>990</v>
      </c>
      <c r="E643" t="s">
        <v>12419</v>
      </c>
      <c r="F643" t="str">
        <f t="shared" si="12"/>
        <v>AS-IFRS</v>
      </c>
      <c r="G643" t="s">
        <v>8350</v>
      </c>
      <c r="L643" t="s">
        <v>3513</v>
      </c>
      <c r="M643" t="str">
        <f>IF(COUNTIF('16 reserve entries'!M:M,'16 AJE data'!L643)&gt;0,"Y","N")</f>
        <v>Y</v>
      </c>
      <c r="O643" t="s">
        <v>13411</v>
      </c>
      <c r="P643" t="s">
        <v>993</v>
      </c>
      <c r="Q643" t="s">
        <v>8354</v>
      </c>
      <c r="R643" t="str">
        <f>IF(COUNTIF('16 reserve entries'!Q:Q,'16 AJE data'!O643)&gt;0,"Y","N")</f>
        <v>N</v>
      </c>
      <c r="S643" s="149" t="s">
        <v>993</v>
      </c>
      <c r="T643" t="s">
        <v>13412</v>
      </c>
      <c r="U643" t="str">
        <f>IF(COUNTIF('16 reserve bal'!D:D,'16 AJE data'!T643)&gt;0,"Y","N")</f>
        <v>N</v>
      </c>
    </row>
    <row r="644" spans="1:21" x14ac:dyDescent="0.25">
      <c r="A644" t="s">
        <v>993</v>
      </c>
      <c r="B644" t="s">
        <v>5353</v>
      </c>
      <c r="C644" t="s">
        <v>8351</v>
      </c>
      <c r="D644" t="s">
        <v>990</v>
      </c>
      <c r="E644" t="s">
        <v>12419</v>
      </c>
      <c r="F644" t="str">
        <f t="shared" si="12"/>
        <v>AS-IFRS</v>
      </c>
      <c r="G644" t="s">
        <v>8351</v>
      </c>
      <c r="L644" t="s">
        <v>3521</v>
      </c>
      <c r="M644" t="str">
        <f>IF(COUNTIF('16 reserve entries'!M:M,'16 AJE data'!L644)&gt;0,"Y","N")</f>
        <v>Y</v>
      </c>
      <c r="O644" t="s">
        <v>13413</v>
      </c>
      <c r="P644" t="s">
        <v>993</v>
      </c>
      <c r="Q644" t="s">
        <v>8355</v>
      </c>
      <c r="R644" t="str">
        <f>IF(COUNTIF('16 reserve entries'!Q:Q,'16 AJE data'!O644)&gt;0,"Y","N")</f>
        <v>N</v>
      </c>
      <c r="S644" s="149" t="s">
        <v>993</v>
      </c>
      <c r="T644" t="s">
        <v>13414</v>
      </c>
      <c r="U644" t="str">
        <f>IF(COUNTIF('16 reserve bal'!D:D,'16 AJE data'!T644)&gt;0,"Y","N")</f>
        <v>N</v>
      </c>
    </row>
    <row r="645" spans="1:21" x14ac:dyDescent="0.25">
      <c r="A645" t="s">
        <v>993</v>
      </c>
      <c r="B645" t="s">
        <v>5353</v>
      </c>
      <c r="C645" t="s">
        <v>8352</v>
      </c>
      <c r="D645" t="s">
        <v>990</v>
      </c>
      <c r="E645" t="s">
        <v>12419</v>
      </c>
      <c r="F645" t="str">
        <f t="shared" ref="F645:F708" si="13">D645&amp;"-"&amp;E645</f>
        <v>AS-IFRS</v>
      </c>
      <c r="G645" t="s">
        <v>8352</v>
      </c>
      <c r="L645" t="s">
        <v>3524</v>
      </c>
      <c r="M645" t="str">
        <f>IF(COUNTIF('16 reserve entries'!M:M,'16 AJE data'!L645)&gt;0,"Y","N")</f>
        <v>Y</v>
      </c>
      <c r="O645" t="s">
        <v>13415</v>
      </c>
      <c r="P645" t="s">
        <v>993</v>
      </c>
      <c r="Q645" t="s">
        <v>7871</v>
      </c>
      <c r="R645" t="str">
        <f>IF(COUNTIF('16 reserve entries'!Q:Q,'16 AJE data'!O645)&gt;0,"Y","N")</f>
        <v>N</v>
      </c>
      <c r="S645" s="149" t="s">
        <v>993</v>
      </c>
      <c r="T645" t="s">
        <v>13416</v>
      </c>
      <c r="U645" t="str">
        <f>IF(COUNTIF('16 reserve bal'!D:D,'16 AJE data'!T645)&gt;0,"Y","N")</f>
        <v>N</v>
      </c>
    </row>
    <row r="646" spans="1:21" x14ac:dyDescent="0.25">
      <c r="A646" t="s">
        <v>993</v>
      </c>
      <c r="B646" t="s">
        <v>5353</v>
      </c>
      <c r="C646" t="s">
        <v>8353</v>
      </c>
      <c r="D646" t="s">
        <v>990</v>
      </c>
      <c r="E646" t="s">
        <v>12419</v>
      </c>
      <c r="F646" t="str">
        <f t="shared" si="13"/>
        <v>AS-IFRS</v>
      </c>
      <c r="G646" t="s">
        <v>8353</v>
      </c>
      <c r="L646" t="s">
        <v>3526</v>
      </c>
      <c r="M646" t="str">
        <f>IF(COUNTIF('16 reserve entries'!M:M,'16 AJE data'!L646)&gt;0,"Y","N")</f>
        <v>Y</v>
      </c>
      <c r="O646" t="s">
        <v>13417</v>
      </c>
      <c r="P646" t="s">
        <v>993</v>
      </c>
      <c r="Q646" t="s">
        <v>8356</v>
      </c>
      <c r="R646" t="str">
        <f>IF(COUNTIF('16 reserve entries'!Q:Q,'16 AJE data'!O646)&gt;0,"Y","N")</f>
        <v>N</v>
      </c>
      <c r="S646" s="149" t="s">
        <v>993</v>
      </c>
      <c r="T646" t="s">
        <v>13418</v>
      </c>
      <c r="U646" t="str">
        <f>IF(COUNTIF('16 reserve bal'!D:D,'16 AJE data'!T646)&gt;0,"Y","N")</f>
        <v>N</v>
      </c>
    </row>
    <row r="647" spans="1:21" x14ac:dyDescent="0.25">
      <c r="A647" t="s">
        <v>993</v>
      </c>
      <c r="B647" t="s">
        <v>5353</v>
      </c>
      <c r="C647" t="s">
        <v>8354</v>
      </c>
      <c r="D647" t="s">
        <v>990</v>
      </c>
      <c r="E647" t="s">
        <v>12419</v>
      </c>
      <c r="F647" t="str">
        <f t="shared" si="13"/>
        <v>AS-IFRS</v>
      </c>
      <c r="G647" t="s">
        <v>8354</v>
      </c>
      <c r="L647" t="s">
        <v>3529</v>
      </c>
      <c r="M647" t="str">
        <f>IF(COUNTIF('16 reserve entries'!M:M,'16 AJE data'!L647)&gt;0,"Y","N")</f>
        <v>Y</v>
      </c>
      <c r="O647" t="s">
        <v>13419</v>
      </c>
      <c r="P647" t="s">
        <v>993</v>
      </c>
      <c r="Q647" t="s">
        <v>8357</v>
      </c>
      <c r="R647" t="str">
        <f>IF(COUNTIF('16 reserve entries'!Q:Q,'16 AJE data'!O647)&gt;0,"Y","N")</f>
        <v>N</v>
      </c>
      <c r="S647" s="149" t="s">
        <v>993</v>
      </c>
      <c r="T647" t="s">
        <v>13420</v>
      </c>
      <c r="U647" t="str">
        <f>IF(COUNTIF('16 reserve bal'!D:D,'16 AJE data'!T647)&gt;0,"Y","N")</f>
        <v>N</v>
      </c>
    </row>
    <row r="648" spans="1:21" x14ac:dyDescent="0.25">
      <c r="A648" t="s">
        <v>993</v>
      </c>
      <c r="B648" t="s">
        <v>5353</v>
      </c>
      <c r="C648" t="s">
        <v>8355</v>
      </c>
      <c r="D648" t="s">
        <v>990</v>
      </c>
      <c r="E648" t="s">
        <v>12419</v>
      </c>
      <c r="F648" t="str">
        <f t="shared" si="13"/>
        <v>AS-IFRS</v>
      </c>
      <c r="G648" t="s">
        <v>8355</v>
      </c>
      <c r="L648" t="s">
        <v>3532</v>
      </c>
      <c r="M648" t="str">
        <f>IF(COUNTIF('16 reserve entries'!M:M,'16 AJE data'!L648)&gt;0,"Y","N")</f>
        <v>Y</v>
      </c>
      <c r="O648" t="s">
        <v>13421</v>
      </c>
      <c r="P648" t="s">
        <v>993</v>
      </c>
      <c r="Q648" t="s">
        <v>8358</v>
      </c>
      <c r="R648" t="str">
        <f>IF(COUNTIF('16 reserve entries'!Q:Q,'16 AJE data'!O648)&gt;0,"Y","N")</f>
        <v>N</v>
      </c>
      <c r="S648" s="149" t="s">
        <v>993</v>
      </c>
      <c r="T648" t="s">
        <v>13422</v>
      </c>
      <c r="U648" t="str">
        <f>IF(COUNTIF('16 reserve bal'!D:D,'16 AJE data'!T648)&gt;0,"Y","N")</f>
        <v>N</v>
      </c>
    </row>
    <row r="649" spans="1:21" x14ac:dyDescent="0.25">
      <c r="A649" t="s">
        <v>993</v>
      </c>
      <c r="B649" t="s">
        <v>5353</v>
      </c>
      <c r="C649" t="s">
        <v>7871</v>
      </c>
      <c r="D649" t="s">
        <v>990</v>
      </c>
      <c r="E649" t="s">
        <v>12419</v>
      </c>
      <c r="F649" t="str">
        <f t="shared" si="13"/>
        <v>AS-IFRS</v>
      </c>
      <c r="G649" t="s">
        <v>7871</v>
      </c>
      <c r="L649" t="s">
        <v>3535</v>
      </c>
      <c r="M649" t="str">
        <f>IF(COUNTIF('16 reserve entries'!M:M,'16 AJE data'!L649)&gt;0,"Y","N")</f>
        <v>Y</v>
      </c>
      <c r="O649" t="s">
        <v>13423</v>
      </c>
      <c r="P649" t="s">
        <v>993</v>
      </c>
      <c r="Q649" t="s">
        <v>8359</v>
      </c>
      <c r="R649" t="str">
        <f>IF(COUNTIF('16 reserve entries'!Q:Q,'16 AJE data'!O649)&gt;0,"Y","N")</f>
        <v>N</v>
      </c>
      <c r="S649" s="149" t="s">
        <v>993</v>
      </c>
      <c r="T649" t="s">
        <v>13424</v>
      </c>
      <c r="U649" t="str">
        <f>IF(COUNTIF('16 reserve bal'!D:D,'16 AJE data'!T649)&gt;0,"Y","N")</f>
        <v>N</v>
      </c>
    </row>
    <row r="650" spans="1:21" x14ac:dyDescent="0.25">
      <c r="A650" t="s">
        <v>993</v>
      </c>
      <c r="B650" t="s">
        <v>5353</v>
      </c>
      <c r="C650" t="s">
        <v>8356</v>
      </c>
      <c r="D650" t="s">
        <v>990</v>
      </c>
      <c r="E650" t="s">
        <v>12419</v>
      </c>
      <c r="F650" t="str">
        <f t="shared" si="13"/>
        <v>AS-IFRS</v>
      </c>
      <c r="G650" t="s">
        <v>8356</v>
      </c>
      <c r="L650" t="s">
        <v>3538</v>
      </c>
      <c r="M650" t="str">
        <f>IF(COUNTIF('16 reserve entries'!M:M,'16 AJE data'!L650)&gt;0,"Y","N")</f>
        <v>Y</v>
      </c>
      <c r="O650" t="s">
        <v>13425</v>
      </c>
      <c r="P650" t="s">
        <v>993</v>
      </c>
      <c r="Q650" t="s">
        <v>8360</v>
      </c>
      <c r="R650" t="str">
        <f>IF(COUNTIF('16 reserve entries'!Q:Q,'16 AJE data'!O650)&gt;0,"Y","N")</f>
        <v>N</v>
      </c>
      <c r="S650" s="149" t="s">
        <v>993</v>
      </c>
      <c r="T650" t="s">
        <v>13426</v>
      </c>
      <c r="U650" t="str">
        <f>IF(COUNTIF('16 reserve bal'!D:D,'16 AJE data'!T650)&gt;0,"Y","N")</f>
        <v>N</v>
      </c>
    </row>
    <row r="651" spans="1:21" x14ac:dyDescent="0.25">
      <c r="A651" t="s">
        <v>993</v>
      </c>
      <c r="B651" t="s">
        <v>5353</v>
      </c>
      <c r="C651" t="s">
        <v>8357</v>
      </c>
      <c r="D651" t="s">
        <v>990</v>
      </c>
      <c r="E651" t="s">
        <v>12419</v>
      </c>
      <c r="F651" t="str">
        <f t="shared" si="13"/>
        <v>AS-IFRS</v>
      </c>
      <c r="G651" t="s">
        <v>8357</v>
      </c>
      <c r="L651" t="s">
        <v>3541</v>
      </c>
      <c r="M651" t="str">
        <f>IF(COUNTIF('16 reserve entries'!M:M,'16 AJE data'!L651)&gt;0,"Y","N")</f>
        <v>Y</v>
      </c>
      <c r="O651" t="s">
        <v>13427</v>
      </c>
      <c r="P651" t="s">
        <v>993</v>
      </c>
      <c r="Q651" t="s">
        <v>8361</v>
      </c>
      <c r="R651" t="str">
        <f>IF(COUNTIF('16 reserve entries'!Q:Q,'16 AJE data'!O651)&gt;0,"Y","N")</f>
        <v>N</v>
      </c>
      <c r="S651" s="149" t="s">
        <v>993</v>
      </c>
      <c r="T651" t="s">
        <v>13428</v>
      </c>
      <c r="U651" t="str">
        <f>IF(COUNTIF('16 reserve bal'!D:D,'16 AJE data'!T651)&gt;0,"Y","N")</f>
        <v>N</v>
      </c>
    </row>
    <row r="652" spans="1:21" x14ac:dyDescent="0.25">
      <c r="A652" t="s">
        <v>993</v>
      </c>
      <c r="B652" t="s">
        <v>5353</v>
      </c>
      <c r="C652" t="s">
        <v>8358</v>
      </c>
      <c r="D652" t="s">
        <v>990</v>
      </c>
      <c r="E652" t="s">
        <v>12419</v>
      </c>
      <c r="F652" t="str">
        <f t="shared" si="13"/>
        <v>AS-IFRS</v>
      </c>
      <c r="G652" t="s">
        <v>8358</v>
      </c>
      <c r="L652" t="s">
        <v>3543</v>
      </c>
      <c r="M652" t="str">
        <f>IF(COUNTIF('16 reserve entries'!M:M,'16 AJE data'!L652)&gt;0,"Y","N")</f>
        <v>Y</v>
      </c>
      <c r="O652" t="s">
        <v>13429</v>
      </c>
      <c r="P652" t="s">
        <v>993</v>
      </c>
      <c r="Q652" t="s">
        <v>8362</v>
      </c>
      <c r="R652" t="str">
        <f>IF(COUNTIF('16 reserve entries'!Q:Q,'16 AJE data'!O652)&gt;0,"Y","N")</f>
        <v>N</v>
      </c>
      <c r="S652" s="149" t="s">
        <v>993</v>
      </c>
      <c r="T652" t="s">
        <v>13430</v>
      </c>
      <c r="U652" t="str">
        <f>IF(COUNTIF('16 reserve bal'!D:D,'16 AJE data'!T652)&gt;0,"Y","N")</f>
        <v>N</v>
      </c>
    </row>
    <row r="653" spans="1:21" x14ac:dyDescent="0.25">
      <c r="A653" t="s">
        <v>993</v>
      </c>
      <c r="B653" t="s">
        <v>5353</v>
      </c>
      <c r="C653" t="s">
        <v>8359</v>
      </c>
      <c r="D653" t="s">
        <v>990</v>
      </c>
      <c r="E653" t="s">
        <v>12419</v>
      </c>
      <c r="F653" t="str">
        <f t="shared" si="13"/>
        <v>AS-IFRS</v>
      </c>
      <c r="G653" t="s">
        <v>8359</v>
      </c>
      <c r="L653" t="s">
        <v>3546</v>
      </c>
      <c r="M653" t="str">
        <f>IF(COUNTIF('16 reserve entries'!M:M,'16 AJE data'!L653)&gt;0,"Y","N")</f>
        <v>Y</v>
      </c>
      <c r="O653" t="s">
        <v>13431</v>
      </c>
      <c r="P653" t="s">
        <v>993</v>
      </c>
      <c r="Q653" t="s">
        <v>8363</v>
      </c>
      <c r="R653" t="str">
        <f>IF(COUNTIF('16 reserve entries'!Q:Q,'16 AJE data'!O653)&gt;0,"Y","N")</f>
        <v>N</v>
      </c>
      <c r="S653" s="149" t="s">
        <v>993</v>
      </c>
      <c r="T653" t="s">
        <v>13432</v>
      </c>
      <c r="U653" t="str">
        <f>IF(COUNTIF('16 reserve bal'!D:D,'16 AJE data'!T653)&gt;0,"Y","N")</f>
        <v>N</v>
      </c>
    </row>
    <row r="654" spans="1:21" x14ac:dyDescent="0.25">
      <c r="A654" t="s">
        <v>993</v>
      </c>
      <c r="B654" t="s">
        <v>5353</v>
      </c>
      <c r="C654" t="s">
        <v>8360</v>
      </c>
      <c r="D654" t="s">
        <v>990</v>
      </c>
      <c r="E654" t="s">
        <v>12419</v>
      </c>
      <c r="F654" t="str">
        <f t="shared" si="13"/>
        <v>AS-IFRS</v>
      </c>
      <c r="G654" t="s">
        <v>8360</v>
      </c>
      <c r="L654" t="s">
        <v>3549</v>
      </c>
      <c r="M654" t="str">
        <f>IF(COUNTIF('16 reserve entries'!M:M,'16 AJE data'!L654)&gt;0,"Y","N")</f>
        <v>Y</v>
      </c>
      <c r="O654" t="s">
        <v>13433</v>
      </c>
      <c r="P654" t="s">
        <v>993</v>
      </c>
      <c r="Q654" t="s">
        <v>8364</v>
      </c>
      <c r="R654" t="str">
        <f>IF(COUNTIF('16 reserve entries'!Q:Q,'16 AJE data'!O654)&gt;0,"Y","N")</f>
        <v>N</v>
      </c>
      <c r="S654" s="149" t="s">
        <v>993</v>
      </c>
      <c r="T654" t="s">
        <v>13434</v>
      </c>
      <c r="U654" t="str">
        <f>IF(COUNTIF('16 reserve bal'!D:D,'16 AJE data'!T654)&gt;0,"Y","N")</f>
        <v>N</v>
      </c>
    </row>
    <row r="655" spans="1:21" x14ac:dyDescent="0.25">
      <c r="A655" t="s">
        <v>993</v>
      </c>
      <c r="B655" t="s">
        <v>5353</v>
      </c>
      <c r="C655" t="s">
        <v>8361</v>
      </c>
      <c r="D655" t="s">
        <v>990</v>
      </c>
      <c r="E655" t="s">
        <v>12419</v>
      </c>
      <c r="F655" t="str">
        <f t="shared" si="13"/>
        <v>AS-IFRS</v>
      </c>
      <c r="G655" t="s">
        <v>8361</v>
      </c>
      <c r="L655" t="s">
        <v>3551</v>
      </c>
      <c r="M655" t="str">
        <f>IF(COUNTIF('16 reserve entries'!M:M,'16 AJE data'!L655)&gt;0,"Y","N")</f>
        <v>Y</v>
      </c>
      <c r="O655" t="s">
        <v>13435</v>
      </c>
      <c r="P655" t="s">
        <v>993</v>
      </c>
      <c r="Q655" t="s">
        <v>8365</v>
      </c>
      <c r="R655" t="str">
        <f>IF(COUNTIF('16 reserve entries'!Q:Q,'16 AJE data'!O655)&gt;0,"Y","N")</f>
        <v>N</v>
      </c>
      <c r="S655" s="149" t="s">
        <v>993</v>
      </c>
      <c r="T655" t="s">
        <v>13436</v>
      </c>
      <c r="U655" t="str">
        <f>IF(COUNTIF('16 reserve bal'!D:D,'16 AJE data'!T655)&gt;0,"Y","N")</f>
        <v>N</v>
      </c>
    </row>
    <row r="656" spans="1:21" x14ac:dyDescent="0.25">
      <c r="A656" t="s">
        <v>993</v>
      </c>
      <c r="B656" t="s">
        <v>5353</v>
      </c>
      <c r="C656" t="s">
        <v>8362</v>
      </c>
      <c r="D656" t="s">
        <v>990</v>
      </c>
      <c r="E656" t="s">
        <v>12419</v>
      </c>
      <c r="F656" t="str">
        <f t="shared" si="13"/>
        <v>AS-IFRS</v>
      </c>
      <c r="G656" t="s">
        <v>8362</v>
      </c>
      <c r="L656" t="s">
        <v>3554</v>
      </c>
      <c r="M656" t="str">
        <f>IF(COUNTIF('16 reserve entries'!M:M,'16 AJE data'!L656)&gt;0,"Y","N")</f>
        <v>Y</v>
      </c>
      <c r="O656" t="s">
        <v>13437</v>
      </c>
      <c r="P656" t="s">
        <v>993</v>
      </c>
      <c r="Q656" t="s">
        <v>8366</v>
      </c>
      <c r="R656" t="str">
        <f>IF(COUNTIF('16 reserve entries'!Q:Q,'16 AJE data'!O656)&gt;0,"Y","N")</f>
        <v>N</v>
      </c>
      <c r="S656" s="149" t="s">
        <v>993</v>
      </c>
      <c r="T656" t="s">
        <v>13438</v>
      </c>
      <c r="U656" t="str">
        <f>IF(COUNTIF('16 reserve bal'!D:D,'16 AJE data'!T656)&gt;0,"Y","N")</f>
        <v>N</v>
      </c>
    </row>
    <row r="657" spans="1:21" x14ac:dyDescent="0.25">
      <c r="A657" t="s">
        <v>993</v>
      </c>
      <c r="B657" t="s">
        <v>5353</v>
      </c>
      <c r="C657" t="s">
        <v>8363</v>
      </c>
      <c r="D657" t="s">
        <v>990</v>
      </c>
      <c r="E657" t="s">
        <v>12419</v>
      </c>
      <c r="F657" t="str">
        <f t="shared" si="13"/>
        <v>AS-IFRS</v>
      </c>
      <c r="G657" t="s">
        <v>8363</v>
      </c>
      <c r="L657" t="s">
        <v>3560</v>
      </c>
      <c r="M657" t="str">
        <f>IF(COUNTIF('16 reserve entries'!M:M,'16 AJE data'!L657)&gt;0,"Y","N")</f>
        <v>Y</v>
      </c>
      <c r="O657" t="s">
        <v>13439</v>
      </c>
      <c r="P657" t="s">
        <v>993</v>
      </c>
      <c r="Q657" t="s">
        <v>8367</v>
      </c>
      <c r="R657" t="str">
        <f>IF(COUNTIF('16 reserve entries'!Q:Q,'16 AJE data'!O657)&gt;0,"Y","N")</f>
        <v>N</v>
      </c>
      <c r="S657" s="149" t="s">
        <v>993</v>
      </c>
      <c r="T657" t="s">
        <v>13440</v>
      </c>
      <c r="U657" t="str">
        <f>IF(COUNTIF('16 reserve bal'!D:D,'16 AJE data'!T657)&gt;0,"Y","N")</f>
        <v>N</v>
      </c>
    </row>
    <row r="658" spans="1:21" x14ac:dyDescent="0.25">
      <c r="A658" t="s">
        <v>993</v>
      </c>
      <c r="B658" t="s">
        <v>5353</v>
      </c>
      <c r="C658" t="s">
        <v>8364</v>
      </c>
      <c r="D658" t="s">
        <v>990</v>
      </c>
      <c r="E658" t="s">
        <v>12419</v>
      </c>
      <c r="F658" t="str">
        <f t="shared" si="13"/>
        <v>AS-IFRS</v>
      </c>
      <c r="G658" t="s">
        <v>8364</v>
      </c>
      <c r="L658" t="s">
        <v>3562</v>
      </c>
      <c r="M658" t="str">
        <f>IF(COUNTIF('16 reserve entries'!M:M,'16 AJE data'!L658)&gt;0,"Y","N")</f>
        <v>Y</v>
      </c>
      <c r="O658" t="s">
        <v>13441</v>
      </c>
      <c r="P658" t="s">
        <v>993</v>
      </c>
      <c r="Q658" t="s">
        <v>8368</v>
      </c>
      <c r="R658" t="str">
        <f>IF(COUNTIF('16 reserve entries'!Q:Q,'16 AJE data'!O658)&gt;0,"Y","N")</f>
        <v>N</v>
      </c>
      <c r="S658" s="149" t="s">
        <v>993</v>
      </c>
      <c r="T658" t="s">
        <v>13442</v>
      </c>
      <c r="U658" t="str">
        <f>IF(COUNTIF('16 reserve bal'!D:D,'16 AJE data'!T658)&gt;0,"Y","N")</f>
        <v>N</v>
      </c>
    </row>
    <row r="659" spans="1:21" x14ac:dyDescent="0.25">
      <c r="A659" t="s">
        <v>993</v>
      </c>
      <c r="B659" t="s">
        <v>5353</v>
      </c>
      <c r="C659" t="s">
        <v>8365</v>
      </c>
      <c r="D659" t="s">
        <v>990</v>
      </c>
      <c r="E659" t="s">
        <v>12419</v>
      </c>
      <c r="F659" t="str">
        <f t="shared" si="13"/>
        <v>AS-IFRS</v>
      </c>
      <c r="G659" t="s">
        <v>8365</v>
      </c>
      <c r="L659" t="s">
        <v>3565</v>
      </c>
      <c r="M659" t="str">
        <f>IF(COUNTIF('16 reserve entries'!M:M,'16 AJE data'!L659)&gt;0,"Y","N")</f>
        <v>Y</v>
      </c>
      <c r="O659" t="s">
        <v>13443</v>
      </c>
      <c r="P659" t="s">
        <v>993</v>
      </c>
      <c r="Q659" t="s">
        <v>8369</v>
      </c>
      <c r="R659" t="str">
        <f>IF(COUNTIF('16 reserve entries'!Q:Q,'16 AJE data'!O659)&gt;0,"Y","N")</f>
        <v>N</v>
      </c>
      <c r="S659" s="149" t="s">
        <v>993</v>
      </c>
      <c r="T659" t="s">
        <v>13444</v>
      </c>
      <c r="U659" t="str">
        <f>IF(COUNTIF('16 reserve bal'!D:D,'16 AJE data'!T659)&gt;0,"Y","N")</f>
        <v>N</v>
      </c>
    </row>
    <row r="660" spans="1:21" x14ac:dyDescent="0.25">
      <c r="A660" t="s">
        <v>993</v>
      </c>
      <c r="B660" t="s">
        <v>5353</v>
      </c>
      <c r="C660" t="s">
        <v>8366</v>
      </c>
      <c r="D660" t="s">
        <v>990</v>
      </c>
      <c r="E660" t="s">
        <v>12419</v>
      </c>
      <c r="F660" t="str">
        <f t="shared" si="13"/>
        <v>AS-IFRS</v>
      </c>
      <c r="G660" t="s">
        <v>8366</v>
      </c>
      <c r="L660" t="s">
        <v>3568</v>
      </c>
      <c r="M660" t="str">
        <f>IF(COUNTIF('16 reserve entries'!M:M,'16 AJE data'!L660)&gt;0,"Y","N")</f>
        <v>Y</v>
      </c>
      <c r="O660" t="s">
        <v>13445</v>
      </c>
      <c r="P660" t="s">
        <v>993</v>
      </c>
      <c r="Q660" t="s">
        <v>8370</v>
      </c>
      <c r="R660" t="str">
        <f>IF(COUNTIF('16 reserve entries'!Q:Q,'16 AJE data'!O660)&gt;0,"Y","N")</f>
        <v>N</v>
      </c>
      <c r="S660" s="149" t="s">
        <v>993</v>
      </c>
      <c r="T660" t="s">
        <v>13446</v>
      </c>
      <c r="U660" t="str">
        <f>IF(COUNTIF('16 reserve bal'!D:D,'16 AJE data'!T660)&gt;0,"Y","N")</f>
        <v>N</v>
      </c>
    </row>
    <row r="661" spans="1:21" x14ac:dyDescent="0.25">
      <c r="A661" t="s">
        <v>993</v>
      </c>
      <c r="B661" t="s">
        <v>5353</v>
      </c>
      <c r="C661" t="s">
        <v>8367</v>
      </c>
      <c r="D661" t="s">
        <v>990</v>
      </c>
      <c r="E661" t="s">
        <v>12419</v>
      </c>
      <c r="F661" t="str">
        <f t="shared" si="13"/>
        <v>AS-IFRS</v>
      </c>
      <c r="G661" t="s">
        <v>8367</v>
      </c>
      <c r="L661" t="s">
        <v>3570</v>
      </c>
      <c r="M661" t="str">
        <f>IF(COUNTIF('16 reserve entries'!M:M,'16 AJE data'!L661)&gt;0,"Y","N")</f>
        <v>Y</v>
      </c>
      <c r="O661" t="s">
        <v>13447</v>
      </c>
      <c r="P661" t="s">
        <v>993</v>
      </c>
      <c r="Q661" t="s">
        <v>8371</v>
      </c>
      <c r="R661" t="str">
        <f>IF(COUNTIF('16 reserve entries'!Q:Q,'16 AJE data'!O661)&gt;0,"Y","N")</f>
        <v>N</v>
      </c>
      <c r="S661" s="149" t="s">
        <v>993</v>
      </c>
      <c r="T661" t="s">
        <v>13448</v>
      </c>
      <c r="U661" t="str">
        <f>IF(COUNTIF('16 reserve bal'!D:D,'16 AJE data'!T661)&gt;0,"Y","N")</f>
        <v>N</v>
      </c>
    </row>
    <row r="662" spans="1:21" x14ac:dyDescent="0.25">
      <c r="A662" t="s">
        <v>993</v>
      </c>
      <c r="B662" t="s">
        <v>5353</v>
      </c>
      <c r="C662" t="s">
        <v>8368</v>
      </c>
      <c r="D662" t="s">
        <v>990</v>
      </c>
      <c r="E662" t="s">
        <v>12419</v>
      </c>
      <c r="F662" t="str">
        <f t="shared" si="13"/>
        <v>AS-IFRS</v>
      </c>
      <c r="G662" t="s">
        <v>8368</v>
      </c>
      <c r="L662" t="s">
        <v>3576</v>
      </c>
      <c r="M662" t="str">
        <f>IF(COUNTIF('16 reserve entries'!M:M,'16 AJE data'!L662)&gt;0,"Y","N")</f>
        <v>Y</v>
      </c>
      <c r="O662" t="s">
        <v>13449</v>
      </c>
      <c r="P662" t="s">
        <v>993</v>
      </c>
      <c r="Q662" t="s">
        <v>8372</v>
      </c>
      <c r="R662" t="str">
        <f>IF(COUNTIF('16 reserve entries'!Q:Q,'16 AJE data'!O662)&gt;0,"Y","N")</f>
        <v>N</v>
      </c>
      <c r="S662" s="149" t="s">
        <v>993</v>
      </c>
      <c r="T662" t="s">
        <v>13450</v>
      </c>
      <c r="U662" t="str">
        <f>IF(COUNTIF('16 reserve bal'!D:D,'16 AJE data'!T662)&gt;0,"Y","N")</f>
        <v>N</v>
      </c>
    </row>
    <row r="663" spans="1:21" x14ac:dyDescent="0.25">
      <c r="A663" t="s">
        <v>993</v>
      </c>
      <c r="B663" t="s">
        <v>5353</v>
      </c>
      <c r="C663" t="s">
        <v>8369</v>
      </c>
      <c r="D663" t="s">
        <v>990</v>
      </c>
      <c r="E663" t="s">
        <v>12419</v>
      </c>
      <c r="F663" t="str">
        <f t="shared" si="13"/>
        <v>AS-IFRS</v>
      </c>
      <c r="G663" t="s">
        <v>8369</v>
      </c>
      <c r="L663" t="s">
        <v>3579</v>
      </c>
      <c r="M663" t="str">
        <f>IF(COUNTIF('16 reserve entries'!M:M,'16 AJE data'!L663)&gt;0,"Y","N")</f>
        <v>Y</v>
      </c>
      <c r="O663" t="s">
        <v>13451</v>
      </c>
      <c r="P663" t="s">
        <v>993</v>
      </c>
      <c r="Q663" t="s">
        <v>8373</v>
      </c>
      <c r="R663" t="str">
        <f>IF(COUNTIF('16 reserve entries'!Q:Q,'16 AJE data'!O663)&gt;0,"Y","N")</f>
        <v>N</v>
      </c>
      <c r="S663" s="149" t="s">
        <v>993</v>
      </c>
      <c r="T663" t="s">
        <v>13452</v>
      </c>
      <c r="U663" t="str">
        <f>IF(COUNTIF('16 reserve bal'!D:D,'16 AJE data'!T663)&gt;0,"Y","N")</f>
        <v>N</v>
      </c>
    </row>
    <row r="664" spans="1:21" x14ac:dyDescent="0.25">
      <c r="A664" t="s">
        <v>993</v>
      </c>
      <c r="B664" t="s">
        <v>5353</v>
      </c>
      <c r="C664" t="s">
        <v>8370</v>
      </c>
      <c r="D664" t="s">
        <v>990</v>
      </c>
      <c r="E664" t="s">
        <v>12419</v>
      </c>
      <c r="F664" t="str">
        <f t="shared" si="13"/>
        <v>AS-IFRS</v>
      </c>
      <c r="G664" t="s">
        <v>8370</v>
      </c>
      <c r="L664" t="s">
        <v>3582</v>
      </c>
      <c r="M664" t="str">
        <f>IF(COUNTIF('16 reserve entries'!M:M,'16 AJE data'!L664)&gt;0,"Y","N")</f>
        <v>Y</v>
      </c>
      <c r="O664" t="s">
        <v>13453</v>
      </c>
      <c r="P664" t="s">
        <v>993</v>
      </c>
      <c r="Q664" t="s">
        <v>8374</v>
      </c>
      <c r="R664" t="str">
        <f>IF(COUNTIF('16 reserve entries'!Q:Q,'16 AJE data'!O664)&gt;0,"Y","N")</f>
        <v>N</v>
      </c>
      <c r="S664" s="149" t="s">
        <v>993</v>
      </c>
      <c r="T664" t="s">
        <v>13454</v>
      </c>
      <c r="U664" t="str">
        <f>IF(COUNTIF('16 reserve bal'!D:D,'16 AJE data'!T664)&gt;0,"Y","N")</f>
        <v>N</v>
      </c>
    </row>
    <row r="665" spans="1:21" x14ac:dyDescent="0.25">
      <c r="A665" t="s">
        <v>993</v>
      </c>
      <c r="B665" t="s">
        <v>5353</v>
      </c>
      <c r="C665" t="s">
        <v>8371</v>
      </c>
      <c r="D665" t="s">
        <v>990</v>
      </c>
      <c r="E665" t="s">
        <v>12419</v>
      </c>
      <c r="F665" t="str">
        <f t="shared" si="13"/>
        <v>AS-IFRS</v>
      </c>
      <c r="G665" t="s">
        <v>8371</v>
      </c>
      <c r="L665" t="s">
        <v>3585</v>
      </c>
      <c r="M665" t="str">
        <f>IF(COUNTIF('16 reserve entries'!M:M,'16 AJE data'!L665)&gt;0,"Y","N")</f>
        <v>Y</v>
      </c>
      <c r="O665" t="s">
        <v>13455</v>
      </c>
      <c r="P665" t="s">
        <v>993</v>
      </c>
      <c r="Q665" t="s">
        <v>8375</v>
      </c>
      <c r="R665" t="str">
        <f>IF(COUNTIF('16 reserve entries'!Q:Q,'16 AJE data'!O665)&gt;0,"Y","N")</f>
        <v>N</v>
      </c>
      <c r="S665" s="149" t="s">
        <v>993</v>
      </c>
      <c r="T665" t="s">
        <v>13456</v>
      </c>
      <c r="U665" t="str">
        <f>IF(COUNTIF('16 reserve bal'!D:D,'16 AJE data'!T665)&gt;0,"Y","N")</f>
        <v>N</v>
      </c>
    </row>
    <row r="666" spans="1:21" x14ac:dyDescent="0.25">
      <c r="A666" t="s">
        <v>993</v>
      </c>
      <c r="B666" t="s">
        <v>5353</v>
      </c>
      <c r="C666" t="s">
        <v>8372</v>
      </c>
      <c r="D666" t="s">
        <v>990</v>
      </c>
      <c r="E666" t="s">
        <v>12419</v>
      </c>
      <c r="F666" t="str">
        <f t="shared" si="13"/>
        <v>AS-IFRS</v>
      </c>
      <c r="G666" t="s">
        <v>8372</v>
      </c>
      <c r="L666" t="s">
        <v>7649</v>
      </c>
      <c r="M666" t="str">
        <f>IF(COUNTIF('16 reserve entries'!M:M,'16 AJE data'!L666)&gt;0,"Y","N")</f>
        <v>N</v>
      </c>
      <c r="O666" t="s">
        <v>13457</v>
      </c>
      <c r="P666" t="s">
        <v>993</v>
      </c>
      <c r="Q666" t="s">
        <v>8376</v>
      </c>
      <c r="R666" t="str">
        <f>IF(COUNTIF('16 reserve entries'!Q:Q,'16 AJE data'!O666)&gt;0,"Y","N")</f>
        <v>N</v>
      </c>
      <c r="S666" s="149" t="s">
        <v>993</v>
      </c>
      <c r="T666" t="s">
        <v>13458</v>
      </c>
      <c r="U666" t="str">
        <f>IF(COUNTIF('16 reserve bal'!D:D,'16 AJE data'!T666)&gt;0,"Y","N")</f>
        <v>N</v>
      </c>
    </row>
    <row r="667" spans="1:21" x14ac:dyDescent="0.25">
      <c r="A667" t="s">
        <v>993</v>
      </c>
      <c r="B667" t="s">
        <v>5353</v>
      </c>
      <c r="C667" t="s">
        <v>8373</v>
      </c>
      <c r="D667" t="s">
        <v>990</v>
      </c>
      <c r="E667" t="s">
        <v>12419</v>
      </c>
      <c r="F667" t="str">
        <f t="shared" si="13"/>
        <v>AS-IFRS</v>
      </c>
      <c r="G667" t="s">
        <v>8373</v>
      </c>
      <c r="L667" t="s">
        <v>3588</v>
      </c>
      <c r="M667" t="str">
        <f>IF(COUNTIF('16 reserve entries'!M:M,'16 AJE data'!L667)&gt;0,"Y","N")</f>
        <v>Y</v>
      </c>
      <c r="O667" t="s">
        <v>13459</v>
      </c>
      <c r="P667" t="s">
        <v>993</v>
      </c>
      <c r="Q667" t="s">
        <v>8377</v>
      </c>
      <c r="R667" t="str">
        <f>IF(COUNTIF('16 reserve entries'!Q:Q,'16 AJE data'!O667)&gt;0,"Y","N")</f>
        <v>N</v>
      </c>
      <c r="S667" s="149" t="s">
        <v>993</v>
      </c>
      <c r="T667" t="s">
        <v>13460</v>
      </c>
      <c r="U667" t="str">
        <f>IF(COUNTIF('16 reserve bal'!D:D,'16 AJE data'!T667)&gt;0,"Y","N")</f>
        <v>N</v>
      </c>
    </row>
    <row r="668" spans="1:21" x14ac:dyDescent="0.25">
      <c r="A668" t="s">
        <v>993</v>
      </c>
      <c r="B668" t="s">
        <v>5353</v>
      </c>
      <c r="C668" t="s">
        <v>8374</v>
      </c>
      <c r="D668" t="s">
        <v>990</v>
      </c>
      <c r="E668" t="s">
        <v>12419</v>
      </c>
      <c r="F668" t="str">
        <f t="shared" si="13"/>
        <v>AS-IFRS</v>
      </c>
      <c r="G668" t="s">
        <v>8374</v>
      </c>
      <c r="L668" t="s">
        <v>3591</v>
      </c>
      <c r="M668" t="str">
        <f>IF(COUNTIF('16 reserve entries'!M:M,'16 AJE data'!L668)&gt;0,"Y","N")</f>
        <v>Y</v>
      </c>
      <c r="O668" t="s">
        <v>13461</v>
      </c>
      <c r="P668" t="s">
        <v>993</v>
      </c>
      <c r="Q668" t="s">
        <v>8378</v>
      </c>
      <c r="R668" t="str">
        <f>IF(COUNTIF('16 reserve entries'!Q:Q,'16 AJE data'!O668)&gt;0,"Y","N")</f>
        <v>N</v>
      </c>
      <c r="S668" s="149" t="s">
        <v>993</v>
      </c>
      <c r="T668" t="s">
        <v>13462</v>
      </c>
      <c r="U668" t="str">
        <f>IF(COUNTIF('16 reserve bal'!D:D,'16 AJE data'!T668)&gt;0,"Y","N")</f>
        <v>N</v>
      </c>
    </row>
    <row r="669" spans="1:21" x14ac:dyDescent="0.25">
      <c r="A669" t="s">
        <v>993</v>
      </c>
      <c r="B669" t="s">
        <v>5353</v>
      </c>
      <c r="C669" t="s">
        <v>8375</v>
      </c>
      <c r="D669" t="s">
        <v>990</v>
      </c>
      <c r="E669" t="s">
        <v>12419</v>
      </c>
      <c r="F669" t="str">
        <f t="shared" si="13"/>
        <v>AS-IFRS</v>
      </c>
      <c r="G669" t="s">
        <v>8375</v>
      </c>
      <c r="L669" t="s">
        <v>3594</v>
      </c>
      <c r="M669" t="str">
        <f>IF(COUNTIF('16 reserve entries'!M:M,'16 AJE data'!L669)&gt;0,"Y","N")</f>
        <v>Y</v>
      </c>
      <c r="O669" t="s">
        <v>13463</v>
      </c>
      <c r="P669" t="s">
        <v>993</v>
      </c>
      <c r="Q669" t="s">
        <v>8379</v>
      </c>
      <c r="R669" t="str">
        <f>IF(COUNTIF('16 reserve entries'!Q:Q,'16 AJE data'!O669)&gt;0,"Y","N")</f>
        <v>N</v>
      </c>
      <c r="S669" s="149" t="s">
        <v>993</v>
      </c>
      <c r="T669" t="s">
        <v>13464</v>
      </c>
      <c r="U669" t="str">
        <f>IF(COUNTIF('16 reserve bal'!D:D,'16 AJE data'!T669)&gt;0,"Y","N")</f>
        <v>N</v>
      </c>
    </row>
    <row r="670" spans="1:21" x14ac:dyDescent="0.25">
      <c r="A670" t="s">
        <v>993</v>
      </c>
      <c r="B670" t="s">
        <v>5353</v>
      </c>
      <c r="C670" t="s">
        <v>8376</v>
      </c>
      <c r="D670" t="s">
        <v>990</v>
      </c>
      <c r="E670" t="s">
        <v>12419</v>
      </c>
      <c r="F670" t="str">
        <f t="shared" si="13"/>
        <v>AS-IFRS</v>
      </c>
      <c r="G670" t="s">
        <v>8376</v>
      </c>
      <c r="L670" t="s">
        <v>7654</v>
      </c>
      <c r="M670" t="str">
        <f>IF(COUNTIF('16 reserve entries'!M:M,'16 AJE data'!L670)&gt;0,"Y","N")</f>
        <v>N</v>
      </c>
      <c r="O670" t="s">
        <v>13465</v>
      </c>
      <c r="P670" t="s">
        <v>993</v>
      </c>
      <c r="Q670" t="s">
        <v>8380</v>
      </c>
      <c r="R670" t="str">
        <f>IF(COUNTIF('16 reserve entries'!Q:Q,'16 AJE data'!O670)&gt;0,"Y","N")</f>
        <v>N</v>
      </c>
      <c r="S670" s="149" t="s">
        <v>993</v>
      </c>
      <c r="T670" t="s">
        <v>13466</v>
      </c>
      <c r="U670" t="str">
        <f>IF(COUNTIF('16 reserve bal'!D:D,'16 AJE data'!T670)&gt;0,"Y","N")</f>
        <v>N</v>
      </c>
    </row>
    <row r="671" spans="1:21" x14ac:dyDescent="0.25">
      <c r="A671" t="s">
        <v>993</v>
      </c>
      <c r="B671" t="s">
        <v>5353</v>
      </c>
      <c r="C671" t="s">
        <v>8377</v>
      </c>
      <c r="D671" t="s">
        <v>990</v>
      </c>
      <c r="E671" t="s">
        <v>12419</v>
      </c>
      <c r="F671" t="str">
        <f t="shared" si="13"/>
        <v>AS-IFRS</v>
      </c>
      <c r="G671" t="s">
        <v>8377</v>
      </c>
      <c r="L671" t="s">
        <v>3597</v>
      </c>
      <c r="M671" t="str">
        <f>IF(COUNTIF('16 reserve entries'!M:M,'16 AJE data'!L671)&gt;0,"Y","N")</f>
        <v>Y</v>
      </c>
      <c r="O671" t="s">
        <v>13467</v>
      </c>
      <c r="P671" t="s">
        <v>993</v>
      </c>
      <c r="Q671" t="s">
        <v>8381</v>
      </c>
      <c r="R671" t="str">
        <f>IF(COUNTIF('16 reserve entries'!Q:Q,'16 AJE data'!O671)&gt;0,"Y","N")</f>
        <v>N</v>
      </c>
      <c r="S671" s="149" t="s">
        <v>993</v>
      </c>
      <c r="T671" t="s">
        <v>13468</v>
      </c>
      <c r="U671" t="str">
        <f>IF(COUNTIF('16 reserve bal'!D:D,'16 AJE data'!T671)&gt;0,"Y","N")</f>
        <v>N</v>
      </c>
    </row>
    <row r="672" spans="1:21" x14ac:dyDescent="0.25">
      <c r="A672" t="s">
        <v>993</v>
      </c>
      <c r="B672" t="s">
        <v>5353</v>
      </c>
      <c r="C672" t="s">
        <v>8378</v>
      </c>
      <c r="D672" t="s">
        <v>990</v>
      </c>
      <c r="E672" t="s">
        <v>12419</v>
      </c>
      <c r="F672" t="str">
        <f t="shared" si="13"/>
        <v>AS-IFRS</v>
      </c>
      <c r="G672" t="s">
        <v>8378</v>
      </c>
      <c r="L672" t="s">
        <v>3600</v>
      </c>
      <c r="M672" t="str">
        <f>IF(COUNTIF('16 reserve entries'!M:M,'16 AJE data'!L672)&gt;0,"Y","N")</f>
        <v>Y</v>
      </c>
      <c r="O672" t="s">
        <v>13469</v>
      </c>
      <c r="P672" t="s">
        <v>993</v>
      </c>
      <c r="Q672" t="s">
        <v>8382</v>
      </c>
      <c r="R672" t="str">
        <f>IF(COUNTIF('16 reserve entries'!Q:Q,'16 AJE data'!O672)&gt;0,"Y","N")</f>
        <v>N</v>
      </c>
      <c r="S672" s="149" t="s">
        <v>993</v>
      </c>
      <c r="T672" t="s">
        <v>13470</v>
      </c>
      <c r="U672" t="str">
        <f>IF(COUNTIF('16 reserve bal'!D:D,'16 AJE data'!T672)&gt;0,"Y","N")</f>
        <v>N</v>
      </c>
    </row>
    <row r="673" spans="1:21" x14ac:dyDescent="0.25">
      <c r="A673" t="s">
        <v>993</v>
      </c>
      <c r="B673" t="s">
        <v>5353</v>
      </c>
      <c r="C673" t="s">
        <v>8379</v>
      </c>
      <c r="D673" t="s">
        <v>990</v>
      </c>
      <c r="E673" t="s">
        <v>12419</v>
      </c>
      <c r="F673" t="str">
        <f t="shared" si="13"/>
        <v>AS-IFRS</v>
      </c>
      <c r="G673" t="s">
        <v>8379</v>
      </c>
      <c r="L673" t="s">
        <v>3602</v>
      </c>
      <c r="M673" t="str">
        <f>IF(COUNTIF('16 reserve entries'!M:M,'16 AJE data'!L673)&gt;0,"Y","N")</f>
        <v>Y</v>
      </c>
      <c r="O673" t="s">
        <v>13471</v>
      </c>
      <c r="P673" t="s">
        <v>993</v>
      </c>
      <c r="Q673" t="s">
        <v>8383</v>
      </c>
      <c r="R673" t="str">
        <f>IF(COUNTIF('16 reserve entries'!Q:Q,'16 AJE data'!O673)&gt;0,"Y","N")</f>
        <v>N</v>
      </c>
      <c r="S673" s="149" t="s">
        <v>993</v>
      </c>
      <c r="T673" t="s">
        <v>13472</v>
      </c>
      <c r="U673" t="str">
        <f>IF(COUNTIF('16 reserve bal'!D:D,'16 AJE data'!T673)&gt;0,"Y","N")</f>
        <v>N</v>
      </c>
    </row>
    <row r="674" spans="1:21" x14ac:dyDescent="0.25">
      <c r="A674" t="s">
        <v>993</v>
      </c>
      <c r="B674" t="s">
        <v>5353</v>
      </c>
      <c r="C674" t="s">
        <v>8380</v>
      </c>
      <c r="D674" t="s">
        <v>990</v>
      </c>
      <c r="E674" t="s">
        <v>12419</v>
      </c>
      <c r="F674" t="str">
        <f t="shared" si="13"/>
        <v>AS-IFRS</v>
      </c>
      <c r="G674" t="s">
        <v>8380</v>
      </c>
      <c r="L674" t="s">
        <v>3605</v>
      </c>
      <c r="M674" t="str">
        <f>IF(COUNTIF('16 reserve entries'!M:M,'16 AJE data'!L674)&gt;0,"Y","N")</f>
        <v>Y</v>
      </c>
      <c r="O674" t="s">
        <v>13473</v>
      </c>
      <c r="P674" t="s">
        <v>993</v>
      </c>
      <c r="Q674" t="s">
        <v>8384</v>
      </c>
      <c r="R674" t="str">
        <f>IF(COUNTIF('16 reserve entries'!Q:Q,'16 AJE data'!O674)&gt;0,"Y","N")</f>
        <v>N</v>
      </c>
      <c r="S674" s="149" t="s">
        <v>993</v>
      </c>
      <c r="T674" t="s">
        <v>13474</v>
      </c>
      <c r="U674" t="str">
        <f>IF(COUNTIF('16 reserve bal'!D:D,'16 AJE data'!T674)&gt;0,"Y","N")</f>
        <v>N</v>
      </c>
    </row>
    <row r="675" spans="1:21" x14ac:dyDescent="0.25">
      <c r="A675" t="s">
        <v>993</v>
      </c>
      <c r="B675" t="s">
        <v>5353</v>
      </c>
      <c r="C675" t="s">
        <v>8381</v>
      </c>
      <c r="D675" t="s">
        <v>990</v>
      </c>
      <c r="E675" t="s">
        <v>12419</v>
      </c>
      <c r="F675" t="str">
        <f t="shared" si="13"/>
        <v>AS-IFRS</v>
      </c>
      <c r="G675" t="s">
        <v>8381</v>
      </c>
      <c r="L675" t="s">
        <v>3607</v>
      </c>
      <c r="M675" t="str">
        <f>IF(COUNTIF('16 reserve entries'!M:M,'16 AJE data'!L675)&gt;0,"Y","N")</f>
        <v>Y</v>
      </c>
      <c r="O675" t="s">
        <v>13475</v>
      </c>
      <c r="P675" t="s">
        <v>993</v>
      </c>
      <c r="Q675" t="s">
        <v>8385</v>
      </c>
      <c r="R675" t="str">
        <f>IF(COUNTIF('16 reserve entries'!Q:Q,'16 AJE data'!O675)&gt;0,"Y","N")</f>
        <v>N</v>
      </c>
      <c r="S675" s="149" t="s">
        <v>993</v>
      </c>
      <c r="T675" t="s">
        <v>13476</v>
      </c>
      <c r="U675" t="str">
        <f>IF(COUNTIF('16 reserve bal'!D:D,'16 AJE data'!T675)&gt;0,"Y","N")</f>
        <v>N</v>
      </c>
    </row>
    <row r="676" spans="1:21" x14ac:dyDescent="0.25">
      <c r="A676" t="s">
        <v>993</v>
      </c>
      <c r="B676" t="s">
        <v>5353</v>
      </c>
      <c r="C676" t="s">
        <v>8382</v>
      </c>
      <c r="D676" t="s">
        <v>990</v>
      </c>
      <c r="E676" t="s">
        <v>12419</v>
      </c>
      <c r="F676" t="str">
        <f t="shared" si="13"/>
        <v>AS-IFRS</v>
      </c>
      <c r="G676" t="s">
        <v>8382</v>
      </c>
      <c r="L676" t="s">
        <v>3613</v>
      </c>
      <c r="M676" t="str">
        <f>IF(COUNTIF('16 reserve entries'!M:M,'16 AJE data'!L676)&gt;0,"Y","N")</f>
        <v>Y</v>
      </c>
      <c r="O676" t="s">
        <v>13477</v>
      </c>
      <c r="P676" t="s">
        <v>993</v>
      </c>
      <c r="Q676" t="s">
        <v>8386</v>
      </c>
      <c r="R676" t="str">
        <f>IF(COUNTIF('16 reserve entries'!Q:Q,'16 AJE data'!O676)&gt;0,"Y","N")</f>
        <v>N</v>
      </c>
      <c r="S676" s="149" t="s">
        <v>993</v>
      </c>
      <c r="T676" t="s">
        <v>13478</v>
      </c>
      <c r="U676" t="str">
        <f>IF(COUNTIF('16 reserve bal'!D:D,'16 AJE data'!T676)&gt;0,"Y","N")</f>
        <v>N</v>
      </c>
    </row>
    <row r="677" spans="1:21" x14ac:dyDescent="0.25">
      <c r="A677" t="s">
        <v>993</v>
      </c>
      <c r="B677" t="s">
        <v>5353</v>
      </c>
      <c r="C677" t="s">
        <v>8383</v>
      </c>
      <c r="D677" t="s">
        <v>990</v>
      </c>
      <c r="E677" t="s">
        <v>12419</v>
      </c>
      <c r="F677" t="str">
        <f t="shared" si="13"/>
        <v>AS-IFRS</v>
      </c>
      <c r="G677" t="s">
        <v>8383</v>
      </c>
      <c r="L677" t="s">
        <v>7665</v>
      </c>
      <c r="M677" t="str">
        <f>IF(COUNTIF('16 reserve entries'!M:M,'16 AJE data'!L677)&gt;0,"Y","N")</f>
        <v>N</v>
      </c>
      <c r="O677" t="s">
        <v>13479</v>
      </c>
      <c r="P677" t="s">
        <v>993</v>
      </c>
      <c r="Q677" t="s">
        <v>8387</v>
      </c>
      <c r="R677" t="str">
        <f>IF(COUNTIF('16 reserve entries'!Q:Q,'16 AJE data'!O677)&gt;0,"Y","N")</f>
        <v>N</v>
      </c>
      <c r="S677" s="149" t="s">
        <v>993</v>
      </c>
      <c r="T677" t="s">
        <v>13480</v>
      </c>
      <c r="U677" t="str">
        <f>IF(COUNTIF('16 reserve bal'!D:D,'16 AJE data'!T677)&gt;0,"Y","N")</f>
        <v>N</v>
      </c>
    </row>
    <row r="678" spans="1:21" x14ac:dyDescent="0.25">
      <c r="A678" t="s">
        <v>993</v>
      </c>
      <c r="B678" t="s">
        <v>5353</v>
      </c>
      <c r="C678" t="s">
        <v>8384</v>
      </c>
      <c r="D678" t="s">
        <v>990</v>
      </c>
      <c r="E678" t="s">
        <v>12419</v>
      </c>
      <c r="F678" t="str">
        <f t="shared" si="13"/>
        <v>AS-IFRS</v>
      </c>
      <c r="G678" t="s">
        <v>8384</v>
      </c>
      <c r="L678" t="s">
        <v>3616</v>
      </c>
      <c r="M678" t="str">
        <f>IF(COUNTIF('16 reserve entries'!M:M,'16 AJE data'!L678)&gt;0,"Y","N")</f>
        <v>Y</v>
      </c>
      <c r="O678" t="s">
        <v>13481</v>
      </c>
      <c r="P678" t="s">
        <v>993</v>
      </c>
      <c r="Q678" t="s">
        <v>8388</v>
      </c>
      <c r="R678" t="str">
        <f>IF(COUNTIF('16 reserve entries'!Q:Q,'16 AJE data'!O678)&gt;0,"Y","N")</f>
        <v>N</v>
      </c>
      <c r="S678" s="149" t="s">
        <v>993</v>
      </c>
      <c r="T678" t="s">
        <v>13482</v>
      </c>
      <c r="U678" t="str">
        <f>IF(COUNTIF('16 reserve bal'!D:D,'16 AJE data'!T678)&gt;0,"Y","N")</f>
        <v>N</v>
      </c>
    </row>
    <row r="679" spans="1:21" x14ac:dyDescent="0.25">
      <c r="A679" t="s">
        <v>993</v>
      </c>
      <c r="B679" t="s">
        <v>5353</v>
      </c>
      <c r="C679" t="s">
        <v>8385</v>
      </c>
      <c r="D679" t="s">
        <v>990</v>
      </c>
      <c r="E679" t="s">
        <v>12419</v>
      </c>
      <c r="F679" t="str">
        <f t="shared" si="13"/>
        <v>AS-IFRS</v>
      </c>
      <c r="G679" t="s">
        <v>8385</v>
      </c>
      <c r="L679" t="s">
        <v>7668</v>
      </c>
      <c r="M679" t="str">
        <f>IF(COUNTIF('16 reserve entries'!M:M,'16 AJE data'!L679)&gt;0,"Y","N")</f>
        <v>N</v>
      </c>
      <c r="O679" t="s">
        <v>13483</v>
      </c>
      <c r="P679" t="s">
        <v>993</v>
      </c>
      <c r="Q679" t="s">
        <v>8389</v>
      </c>
      <c r="R679" t="str">
        <f>IF(COUNTIF('16 reserve entries'!Q:Q,'16 AJE data'!O679)&gt;0,"Y","N")</f>
        <v>N</v>
      </c>
      <c r="S679" s="149" t="s">
        <v>993</v>
      </c>
      <c r="T679" t="s">
        <v>13484</v>
      </c>
      <c r="U679" t="str">
        <f>IF(COUNTIF('16 reserve bal'!D:D,'16 AJE data'!T679)&gt;0,"Y","N")</f>
        <v>N</v>
      </c>
    </row>
    <row r="680" spans="1:21" x14ac:dyDescent="0.25">
      <c r="A680" t="s">
        <v>993</v>
      </c>
      <c r="B680" t="s">
        <v>5353</v>
      </c>
      <c r="C680" t="s">
        <v>8386</v>
      </c>
      <c r="D680" t="s">
        <v>990</v>
      </c>
      <c r="E680" t="s">
        <v>12419</v>
      </c>
      <c r="F680" t="str">
        <f t="shared" si="13"/>
        <v>AS-IFRS</v>
      </c>
      <c r="G680" t="s">
        <v>8386</v>
      </c>
      <c r="L680" t="s">
        <v>3619</v>
      </c>
      <c r="M680" t="str">
        <f>IF(COUNTIF('16 reserve entries'!M:M,'16 AJE data'!L680)&gt;0,"Y","N")</f>
        <v>Y</v>
      </c>
      <c r="O680" t="s">
        <v>13485</v>
      </c>
      <c r="P680" t="s">
        <v>993</v>
      </c>
      <c r="Q680" t="s">
        <v>8390</v>
      </c>
      <c r="R680" t="str">
        <f>IF(COUNTIF('16 reserve entries'!Q:Q,'16 AJE data'!O680)&gt;0,"Y","N")</f>
        <v>N</v>
      </c>
      <c r="S680" s="149" t="s">
        <v>993</v>
      </c>
      <c r="T680" t="s">
        <v>13486</v>
      </c>
      <c r="U680" t="str">
        <f>IF(COUNTIF('16 reserve bal'!D:D,'16 AJE data'!T680)&gt;0,"Y","N")</f>
        <v>N</v>
      </c>
    </row>
    <row r="681" spans="1:21" x14ac:dyDescent="0.25">
      <c r="A681" t="s">
        <v>993</v>
      </c>
      <c r="B681" t="s">
        <v>5353</v>
      </c>
      <c r="C681" t="s">
        <v>8387</v>
      </c>
      <c r="D681" t="s">
        <v>990</v>
      </c>
      <c r="E681" t="s">
        <v>12419</v>
      </c>
      <c r="F681" t="str">
        <f t="shared" si="13"/>
        <v>AS-IFRS</v>
      </c>
      <c r="G681" t="s">
        <v>8387</v>
      </c>
      <c r="L681" t="s">
        <v>3622</v>
      </c>
      <c r="M681" t="str">
        <f>IF(COUNTIF('16 reserve entries'!M:M,'16 AJE data'!L681)&gt;0,"Y","N")</f>
        <v>Y</v>
      </c>
      <c r="O681" t="s">
        <v>13487</v>
      </c>
      <c r="P681" t="s">
        <v>993</v>
      </c>
      <c r="Q681" t="s">
        <v>8391</v>
      </c>
      <c r="R681" t="str">
        <f>IF(COUNTIF('16 reserve entries'!Q:Q,'16 AJE data'!O681)&gt;0,"Y","N")</f>
        <v>N</v>
      </c>
      <c r="S681" s="149" t="s">
        <v>993</v>
      </c>
      <c r="T681" t="s">
        <v>13488</v>
      </c>
      <c r="U681" t="str">
        <f>IF(COUNTIF('16 reserve bal'!D:D,'16 AJE data'!T681)&gt;0,"Y","N")</f>
        <v>N</v>
      </c>
    </row>
    <row r="682" spans="1:21" x14ac:dyDescent="0.25">
      <c r="A682" t="s">
        <v>993</v>
      </c>
      <c r="B682" t="s">
        <v>5353</v>
      </c>
      <c r="C682" t="s">
        <v>8388</v>
      </c>
      <c r="D682" t="s">
        <v>990</v>
      </c>
      <c r="E682" t="s">
        <v>12419</v>
      </c>
      <c r="F682" t="str">
        <f t="shared" si="13"/>
        <v>AS-IFRS</v>
      </c>
      <c r="G682" t="s">
        <v>8388</v>
      </c>
      <c r="L682" t="s">
        <v>8474</v>
      </c>
      <c r="M682" t="str">
        <f>IF(COUNTIF('16 reserve entries'!M:M,'16 AJE data'!L682)&gt;0,"Y","N")</f>
        <v>N</v>
      </c>
      <c r="O682" t="s">
        <v>13489</v>
      </c>
      <c r="P682" t="s">
        <v>993</v>
      </c>
      <c r="Q682" t="s">
        <v>8392</v>
      </c>
      <c r="R682" t="str">
        <f>IF(COUNTIF('16 reserve entries'!Q:Q,'16 AJE data'!O682)&gt;0,"Y","N")</f>
        <v>N</v>
      </c>
      <c r="S682" s="149" t="s">
        <v>993</v>
      </c>
      <c r="T682" t="s">
        <v>13490</v>
      </c>
      <c r="U682" t="str">
        <f>IF(COUNTIF('16 reserve bal'!D:D,'16 AJE data'!T682)&gt;0,"Y","N")</f>
        <v>N</v>
      </c>
    </row>
    <row r="683" spans="1:21" x14ac:dyDescent="0.25">
      <c r="A683" t="s">
        <v>993</v>
      </c>
      <c r="B683" t="s">
        <v>5353</v>
      </c>
      <c r="C683" t="s">
        <v>8389</v>
      </c>
      <c r="D683" t="s">
        <v>990</v>
      </c>
      <c r="E683" t="s">
        <v>12419</v>
      </c>
      <c r="F683" t="str">
        <f t="shared" si="13"/>
        <v>AS-IFRS</v>
      </c>
      <c r="G683" t="s">
        <v>8389</v>
      </c>
      <c r="L683" t="s">
        <v>3628</v>
      </c>
      <c r="M683" t="str">
        <f>IF(COUNTIF('16 reserve entries'!M:M,'16 AJE data'!L683)&gt;0,"Y","N")</f>
        <v>Y</v>
      </c>
      <c r="O683" t="s">
        <v>13491</v>
      </c>
      <c r="P683" t="s">
        <v>993</v>
      </c>
      <c r="Q683" t="s">
        <v>8393</v>
      </c>
      <c r="R683" t="str">
        <f>IF(COUNTIF('16 reserve entries'!Q:Q,'16 AJE data'!O683)&gt;0,"Y","N")</f>
        <v>N</v>
      </c>
      <c r="S683" s="149" t="s">
        <v>993</v>
      </c>
      <c r="T683" t="s">
        <v>13492</v>
      </c>
      <c r="U683" t="str">
        <f>IF(COUNTIF('16 reserve bal'!D:D,'16 AJE data'!T683)&gt;0,"Y","N")</f>
        <v>N</v>
      </c>
    </row>
    <row r="684" spans="1:21" x14ac:dyDescent="0.25">
      <c r="A684" t="s">
        <v>993</v>
      </c>
      <c r="B684" t="s">
        <v>5353</v>
      </c>
      <c r="C684" t="s">
        <v>8390</v>
      </c>
      <c r="D684" t="s">
        <v>990</v>
      </c>
      <c r="E684" t="s">
        <v>12419</v>
      </c>
      <c r="F684" t="str">
        <f t="shared" si="13"/>
        <v>AS-IFRS</v>
      </c>
      <c r="G684" t="s">
        <v>8390</v>
      </c>
      <c r="L684" t="s">
        <v>7673</v>
      </c>
      <c r="M684" t="str">
        <f>IF(COUNTIF('16 reserve entries'!M:M,'16 AJE data'!L684)&gt;0,"Y","N")</f>
        <v>N</v>
      </c>
      <c r="O684" t="s">
        <v>13493</v>
      </c>
      <c r="P684" t="s">
        <v>993</v>
      </c>
      <c r="Q684" t="s">
        <v>8394</v>
      </c>
      <c r="R684" t="str">
        <f>IF(COUNTIF('16 reserve entries'!Q:Q,'16 AJE data'!O684)&gt;0,"Y","N")</f>
        <v>N</v>
      </c>
      <c r="S684" s="149" t="s">
        <v>993</v>
      </c>
      <c r="T684" t="s">
        <v>13494</v>
      </c>
      <c r="U684" t="str">
        <f>IF(COUNTIF('16 reserve bal'!D:D,'16 AJE data'!T684)&gt;0,"Y","N")</f>
        <v>N</v>
      </c>
    </row>
    <row r="685" spans="1:21" x14ac:dyDescent="0.25">
      <c r="A685" t="s">
        <v>993</v>
      </c>
      <c r="B685" t="s">
        <v>5353</v>
      </c>
      <c r="C685" t="s">
        <v>8391</v>
      </c>
      <c r="D685" t="s">
        <v>990</v>
      </c>
      <c r="E685" t="s">
        <v>12419</v>
      </c>
      <c r="F685" t="str">
        <f t="shared" si="13"/>
        <v>AS-IFRS</v>
      </c>
      <c r="G685" t="s">
        <v>8391</v>
      </c>
      <c r="L685" t="s">
        <v>7674</v>
      </c>
      <c r="M685" t="str">
        <f>IF(COUNTIF('16 reserve entries'!M:M,'16 AJE data'!L685)&gt;0,"Y","N")</f>
        <v>N</v>
      </c>
      <c r="O685" t="s">
        <v>13495</v>
      </c>
      <c r="P685" t="s">
        <v>993</v>
      </c>
      <c r="Q685" t="s">
        <v>8395</v>
      </c>
      <c r="R685" t="str">
        <f>IF(COUNTIF('16 reserve entries'!Q:Q,'16 AJE data'!O685)&gt;0,"Y","N")</f>
        <v>N</v>
      </c>
      <c r="S685" s="149" t="s">
        <v>993</v>
      </c>
      <c r="T685" t="s">
        <v>13496</v>
      </c>
      <c r="U685" t="str">
        <f>IF(COUNTIF('16 reserve bal'!D:D,'16 AJE data'!T685)&gt;0,"Y","N")</f>
        <v>N</v>
      </c>
    </row>
    <row r="686" spans="1:21" x14ac:dyDescent="0.25">
      <c r="A686" t="s">
        <v>993</v>
      </c>
      <c r="B686" t="s">
        <v>5353</v>
      </c>
      <c r="C686" t="s">
        <v>8392</v>
      </c>
      <c r="D686" t="s">
        <v>990</v>
      </c>
      <c r="E686" t="s">
        <v>12419</v>
      </c>
      <c r="F686" t="str">
        <f t="shared" si="13"/>
        <v>AS-IFRS</v>
      </c>
      <c r="G686" t="s">
        <v>8392</v>
      </c>
      <c r="L686" t="s">
        <v>7677</v>
      </c>
      <c r="M686" t="str">
        <f>IF(COUNTIF('16 reserve entries'!M:M,'16 AJE data'!L686)&gt;0,"Y","N")</f>
        <v>N</v>
      </c>
      <c r="O686" t="s">
        <v>13497</v>
      </c>
      <c r="P686" t="s">
        <v>993</v>
      </c>
      <c r="Q686" t="s">
        <v>8396</v>
      </c>
      <c r="R686" t="str">
        <f>IF(COUNTIF('16 reserve entries'!Q:Q,'16 AJE data'!O686)&gt;0,"Y","N")</f>
        <v>N</v>
      </c>
      <c r="S686" s="149" t="s">
        <v>993</v>
      </c>
      <c r="T686" t="s">
        <v>13498</v>
      </c>
      <c r="U686" t="str">
        <f>IF(COUNTIF('16 reserve bal'!D:D,'16 AJE data'!T686)&gt;0,"Y","N")</f>
        <v>N</v>
      </c>
    </row>
    <row r="687" spans="1:21" x14ac:dyDescent="0.25">
      <c r="A687" t="s">
        <v>993</v>
      </c>
      <c r="B687" t="s">
        <v>5353</v>
      </c>
      <c r="C687" t="s">
        <v>8393</v>
      </c>
      <c r="D687" t="s">
        <v>990</v>
      </c>
      <c r="E687" t="s">
        <v>12419</v>
      </c>
      <c r="F687" t="str">
        <f t="shared" si="13"/>
        <v>AS-IFRS</v>
      </c>
      <c r="G687" t="s">
        <v>8393</v>
      </c>
      <c r="L687" t="s">
        <v>7678</v>
      </c>
      <c r="M687" t="str">
        <f>IF(COUNTIF('16 reserve entries'!M:M,'16 AJE data'!L687)&gt;0,"Y","N")</f>
        <v>N</v>
      </c>
      <c r="O687" t="s">
        <v>13499</v>
      </c>
      <c r="P687" t="s">
        <v>993</v>
      </c>
      <c r="Q687" t="s">
        <v>8397</v>
      </c>
      <c r="R687" t="str">
        <f>IF(COUNTIF('16 reserve entries'!Q:Q,'16 AJE data'!O687)&gt;0,"Y","N")</f>
        <v>N</v>
      </c>
      <c r="S687" s="149" t="s">
        <v>993</v>
      </c>
      <c r="T687" t="s">
        <v>13500</v>
      </c>
      <c r="U687" t="str">
        <f>IF(COUNTIF('16 reserve bal'!D:D,'16 AJE data'!T687)&gt;0,"Y","N")</f>
        <v>N</v>
      </c>
    </row>
    <row r="688" spans="1:21" x14ac:dyDescent="0.25">
      <c r="A688" t="s">
        <v>993</v>
      </c>
      <c r="B688" t="s">
        <v>5353</v>
      </c>
      <c r="C688" t="s">
        <v>8394</v>
      </c>
      <c r="D688" t="s">
        <v>990</v>
      </c>
      <c r="E688" t="s">
        <v>12419</v>
      </c>
      <c r="F688" t="str">
        <f t="shared" si="13"/>
        <v>AS-IFRS</v>
      </c>
      <c r="G688" t="s">
        <v>8394</v>
      </c>
      <c r="L688" t="s">
        <v>3642</v>
      </c>
      <c r="M688" t="str">
        <f>IF(COUNTIF('16 reserve entries'!M:M,'16 AJE data'!L688)&gt;0,"Y","N")</f>
        <v>Y</v>
      </c>
      <c r="O688" t="s">
        <v>13501</v>
      </c>
      <c r="P688" t="s">
        <v>993</v>
      </c>
      <c r="Q688" t="s">
        <v>8398</v>
      </c>
      <c r="R688" t="str">
        <f>IF(COUNTIF('16 reserve entries'!Q:Q,'16 AJE data'!O688)&gt;0,"Y","N")</f>
        <v>N</v>
      </c>
      <c r="S688" s="149" t="s">
        <v>993</v>
      </c>
      <c r="T688" t="s">
        <v>13502</v>
      </c>
      <c r="U688" t="str">
        <f>IF(COUNTIF('16 reserve bal'!D:D,'16 AJE data'!T688)&gt;0,"Y","N")</f>
        <v>N</v>
      </c>
    </row>
    <row r="689" spans="1:21" x14ac:dyDescent="0.25">
      <c r="A689" t="s">
        <v>993</v>
      </c>
      <c r="B689" t="s">
        <v>5353</v>
      </c>
      <c r="C689" t="s">
        <v>8395</v>
      </c>
      <c r="D689" t="s">
        <v>990</v>
      </c>
      <c r="E689" t="s">
        <v>12419</v>
      </c>
      <c r="F689" t="str">
        <f t="shared" si="13"/>
        <v>AS-IFRS</v>
      </c>
      <c r="G689" t="s">
        <v>8395</v>
      </c>
      <c r="L689" t="s">
        <v>3645</v>
      </c>
      <c r="M689" t="str">
        <f>IF(COUNTIF('16 reserve entries'!M:M,'16 AJE data'!L689)&gt;0,"Y","N")</f>
        <v>Y</v>
      </c>
      <c r="O689" t="s">
        <v>13503</v>
      </c>
      <c r="P689" t="s">
        <v>993</v>
      </c>
      <c r="Q689" t="s">
        <v>8399</v>
      </c>
      <c r="R689" t="str">
        <f>IF(COUNTIF('16 reserve entries'!Q:Q,'16 AJE data'!O689)&gt;0,"Y","N")</f>
        <v>N</v>
      </c>
      <c r="S689" s="149" t="s">
        <v>993</v>
      </c>
      <c r="T689" t="s">
        <v>13504</v>
      </c>
      <c r="U689" t="str">
        <f>IF(COUNTIF('16 reserve bal'!D:D,'16 AJE data'!T689)&gt;0,"Y","N")</f>
        <v>N</v>
      </c>
    </row>
    <row r="690" spans="1:21" x14ac:dyDescent="0.25">
      <c r="A690" t="s">
        <v>993</v>
      </c>
      <c r="B690" t="s">
        <v>5353</v>
      </c>
      <c r="C690" t="s">
        <v>8396</v>
      </c>
      <c r="D690" t="s">
        <v>990</v>
      </c>
      <c r="E690" t="s">
        <v>12419</v>
      </c>
      <c r="F690" t="str">
        <f t="shared" si="13"/>
        <v>AS-IFRS</v>
      </c>
      <c r="G690" t="s">
        <v>8396</v>
      </c>
      <c r="L690" t="s">
        <v>7684</v>
      </c>
      <c r="M690" t="str">
        <f>IF(COUNTIF('16 reserve entries'!M:M,'16 AJE data'!L690)&gt;0,"Y","N")</f>
        <v>N</v>
      </c>
      <c r="O690" t="s">
        <v>13505</v>
      </c>
      <c r="P690" t="s">
        <v>993</v>
      </c>
      <c r="Q690" t="s">
        <v>8400</v>
      </c>
      <c r="R690" t="str">
        <f>IF(COUNTIF('16 reserve entries'!Q:Q,'16 AJE data'!O690)&gt;0,"Y","N")</f>
        <v>N</v>
      </c>
      <c r="S690" s="149" t="s">
        <v>993</v>
      </c>
      <c r="T690" t="s">
        <v>13506</v>
      </c>
      <c r="U690" t="str">
        <f>IF(COUNTIF('16 reserve bal'!D:D,'16 AJE data'!T690)&gt;0,"Y","N")</f>
        <v>N</v>
      </c>
    </row>
    <row r="691" spans="1:21" x14ac:dyDescent="0.25">
      <c r="A691" t="s">
        <v>993</v>
      </c>
      <c r="B691" t="s">
        <v>5353</v>
      </c>
      <c r="C691" t="s">
        <v>8397</v>
      </c>
      <c r="D691" t="s">
        <v>990</v>
      </c>
      <c r="E691" t="s">
        <v>12419</v>
      </c>
      <c r="F691" t="str">
        <f t="shared" si="13"/>
        <v>AS-IFRS</v>
      </c>
      <c r="G691" t="s">
        <v>8397</v>
      </c>
      <c r="L691" t="s">
        <v>7690</v>
      </c>
      <c r="M691" t="str">
        <f>IF(COUNTIF('16 reserve entries'!M:M,'16 AJE data'!L691)&gt;0,"Y","N")</f>
        <v>N</v>
      </c>
      <c r="O691" t="s">
        <v>13507</v>
      </c>
      <c r="P691" t="s">
        <v>993</v>
      </c>
      <c r="Q691" t="s">
        <v>8401</v>
      </c>
      <c r="R691" t="str">
        <f>IF(COUNTIF('16 reserve entries'!Q:Q,'16 AJE data'!O691)&gt;0,"Y","N")</f>
        <v>N</v>
      </c>
      <c r="S691" s="149" t="s">
        <v>993</v>
      </c>
      <c r="T691" t="s">
        <v>13508</v>
      </c>
      <c r="U691" t="str">
        <f>IF(COUNTIF('16 reserve bal'!D:D,'16 AJE data'!T691)&gt;0,"Y","N")</f>
        <v>N</v>
      </c>
    </row>
    <row r="692" spans="1:21" x14ac:dyDescent="0.25">
      <c r="A692" t="s">
        <v>993</v>
      </c>
      <c r="B692" t="s">
        <v>5353</v>
      </c>
      <c r="C692" t="s">
        <v>8398</v>
      </c>
      <c r="D692" t="s">
        <v>990</v>
      </c>
      <c r="E692" t="s">
        <v>12419</v>
      </c>
      <c r="F692" t="str">
        <f t="shared" si="13"/>
        <v>AS-IFRS</v>
      </c>
      <c r="G692" t="s">
        <v>8398</v>
      </c>
      <c r="L692" t="s">
        <v>3663</v>
      </c>
      <c r="M692" t="str">
        <f>IF(COUNTIF('16 reserve entries'!M:M,'16 AJE data'!L692)&gt;0,"Y","N")</f>
        <v>N</v>
      </c>
      <c r="O692" t="s">
        <v>13509</v>
      </c>
      <c r="P692" t="s">
        <v>993</v>
      </c>
      <c r="Q692" t="s">
        <v>8402</v>
      </c>
      <c r="R692" t="str">
        <f>IF(COUNTIF('16 reserve entries'!Q:Q,'16 AJE data'!O692)&gt;0,"Y","N")</f>
        <v>N</v>
      </c>
      <c r="S692" s="149" t="s">
        <v>993</v>
      </c>
      <c r="T692" t="s">
        <v>13510</v>
      </c>
      <c r="U692" t="str">
        <f>IF(COUNTIF('16 reserve bal'!D:D,'16 AJE data'!T692)&gt;0,"Y","N")</f>
        <v>N</v>
      </c>
    </row>
    <row r="693" spans="1:21" x14ac:dyDescent="0.25">
      <c r="A693" t="s">
        <v>993</v>
      </c>
      <c r="B693" t="s">
        <v>5353</v>
      </c>
      <c r="C693" t="s">
        <v>8399</v>
      </c>
      <c r="D693" t="s">
        <v>990</v>
      </c>
      <c r="E693" t="s">
        <v>12419</v>
      </c>
      <c r="F693" t="str">
        <f t="shared" si="13"/>
        <v>AS-IFRS</v>
      </c>
      <c r="G693" t="s">
        <v>8399</v>
      </c>
      <c r="L693" t="s">
        <v>7694</v>
      </c>
      <c r="M693" t="str">
        <f>IF(COUNTIF('16 reserve entries'!M:M,'16 AJE data'!L693)&gt;0,"Y","N")</f>
        <v>N</v>
      </c>
      <c r="O693" t="s">
        <v>13511</v>
      </c>
      <c r="P693" t="s">
        <v>993</v>
      </c>
      <c r="Q693" t="s">
        <v>8403</v>
      </c>
      <c r="R693" t="str">
        <f>IF(COUNTIF('16 reserve entries'!Q:Q,'16 AJE data'!O693)&gt;0,"Y","N")</f>
        <v>N</v>
      </c>
      <c r="S693" s="149" t="s">
        <v>993</v>
      </c>
      <c r="T693" t="s">
        <v>13512</v>
      </c>
      <c r="U693" t="str">
        <f>IF(COUNTIF('16 reserve bal'!D:D,'16 AJE data'!T693)&gt;0,"Y","N")</f>
        <v>N</v>
      </c>
    </row>
    <row r="694" spans="1:21" x14ac:dyDescent="0.25">
      <c r="A694" t="s">
        <v>993</v>
      </c>
      <c r="B694" t="s">
        <v>5353</v>
      </c>
      <c r="C694" t="s">
        <v>8400</v>
      </c>
      <c r="D694" t="s">
        <v>990</v>
      </c>
      <c r="E694" t="s">
        <v>12419</v>
      </c>
      <c r="F694" t="str">
        <f t="shared" si="13"/>
        <v>AS-IFRS</v>
      </c>
      <c r="G694" t="s">
        <v>8400</v>
      </c>
      <c r="L694" t="s">
        <v>3666</v>
      </c>
      <c r="M694" t="str">
        <f>IF(COUNTIF('16 reserve entries'!M:M,'16 AJE data'!L694)&gt;0,"Y","N")</f>
        <v>Y</v>
      </c>
      <c r="O694" t="s">
        <v>13513</v>
      </c>
      <c r="P694" t="s">
        <v>993</v>
      </c>
      <c r="Q694" t="s">
        <v>8404</v>
      </c>
      <c r="R694" t="str">
        <f>IF(COUNTIF('16 reserve entries'!Q:Q,'16 AJE data'!O694)&gt;0,"Y","N")</f>
        <v>N</v>
      </c>
      <c r="S694" s="149" t="s">
        <v>993</v>
      </c>
      <c r="T694" t="s">
        <v>13514</v>
      </c>
      <c r="U694" t="str">
        <f>IF(COUNTIF('16 reserve bal'!D:D,'16 AJE data'!T694)&gt;0,"Y","N")</f>
        <v>N</v>
      </c>
    </row>
    <row r="695" spans="1:21" x14ac:dyDescent="0.25">
      <c r="A695" t="s">
        <v>993</v>
      </c>
      <c r="B695" t="s">
        <v>5353</v>
      </c>
      <c r="C695" t="s">
        <v>8401</v>
      </c>
      <c r="D695" t="s">
        <v>990</v>
      </c>
      <c r="E695" t="s">
        <v>12419</v>
      </c>
      <c r="F695" t="str">
        <f t="shared" si="13"/>
        <v>AS-IFRS</v>
      </c>
      <c r="G695" t="s">
        <v>8401</v>
      </c>
      <c r="L695" t="s">
        <v>3669</v>
      </c>
      <c r="M695" t="str">
        <f>IF(COUNTIF('16 reserve entries'!M:M,'16 AJE data'!L695)&gt;0,"Y","N")</f>
        <v>Y</v>
      </c>
      <c r="O695" t="s">
        <v>13515</v>
      </c>
      <c r="P695" t="s">
        <v>993</v>
      </c>
      <c r="Q695" t="s">
        <v>8405</v>
      </c>
      <c r="R695" t="str">
        <f>IF(COUNTIF('16 reserve entries'!Q:Q,'16 AJE data'!O695)&gt;0,"Y","N")</f>
        <v>N</v>
      </c>
      <c r="S695" s="149" t="s">
        <v>993</v>
      </c>
      <c r="T695" t="s">
        <v>13516</v>
      </c>
      <c r="U695" t="str">
        <f>IF(COUNTIF('16 reserve bal'!D:D,'16 AJE data'!T695)&gt;0,"Y","N")</f>
        <v>N</v>
      </c>
    </row>
    <row r="696" spans="1:21" x14ac:dyDescent="0.25">
      <c r="A696" t="s">
        <v>993</v>
      </c>
      <c r="B696" t="s">
        <v>5353</v>
      </c>
      <c r="C696" t="s">
        <v>8402</v>
      </c>
      <c r="D696" t="s">
        <v>990</v>
      </c>
      <c r="E696" t="s">
        <v>12419</v>
      </c>
      <c r="F696" t="str">
        <f t="shared" si="13"/>
        <v>AS-IFRS</v>
      </c>
      <c r="G696" t="s">
        <v>8402</v>
      </c>
      <c r="L696" t="s">
        <v>3672</v>
      </c>
      <c r="M696" t="str">
        <f>IF(COUNTIF('16 reserve entries'!M:M,'16 AJE data'!L696)&gt;0,"Y","N")</f>
        <v>Y</v>
      </c>
      <c r="O696" t="s">
        <v>13517</v>
      </c>
      <c r="P696" t="s">
        <v>993</v>
      </c>
      <c r="Q696" t="s">
        <v>8406</v>
      </c>
      <c r="R696" t="str">
        <f>IF(COUNTIF('16 reserve entries'!Q:Q,'16 AJE data'!O696)&gt;0,"Y","N")</f>
        <v>N</v>
      </c>
      <c r="S696" s="149" t="s">
        <v>993</v>
      </c>
      <c r="T696" t="s">
        <v>13518</v>
      </c>
      <c r="U696" t="str">
        <f>IF(COUNTIF('16 reserve bal'!D:D,'16 AJE data'!T696)&gt;0,"Y","N")</f>
        <v>N</v>
      </c>
    </row>
    <row r="697" spans="1:21" x14ac:dyDescent="0.25">
      <c r="A697" t="s">
        <v>993</v>
      </c>
      <c r="B697" t="s">
        <v>5353</v>
      </c>
      <c r="C697" t="s">
        <v>8403</v>
      </c>
      <c r="D697" t="s">
        <v>990</v>
      </c>
      <c r="E697" t="s">
        <v>12419</v>
      </c>
      <c r="F697" t="str">
        <f t="shared" si="13"/>
        <v>AS-IFRS</v>
      </c>
      <c r="G697" t="s">
        <v>8403</v>
      </c>
      <c r="L697" t="s">
        <v>3675</v>
      </c>
      <c r="M697" t="str">
        <f>IF(COUNTIF('16 reserve entries'!M:M,'16 AJE data'!L697)&gt;0,"Y","N")</f>
        <v>Y</v>
      </c>
      <c r="O697" t="s">
        <v>13519</v>
      </c>
      <c r="P697" t="s">
        <v>993</v>
      </c>
      <c r="Q697" t="s">
        <v>8407</v>
      </c>
      <c r="R697" t="str">
        <f>IF(COUNTIF('16 reserve entries'!Q:Q,'16 AJE data'!O697)&gt;0,"Y","N")</f>
        <v>N</v>
      </c>
      <c r="S697" s="149" t="s">
        <v>993</v>
      </c>
      <c r="T697" t="s">
        <v>13520</v>
      </c>
      <c r="U697" t="str">
        <f>IF(COUNTIF('16 reserve bal'!D:D,'16 AJE data'!T697)&gt;0,"Y","N")</f>
        <v>N</v>
      </c>
    </row>
    <row r="698" spans="1:21" x14ac:dyDescent="0.25">
      <c r="A698" t="s">
        <v>993</v>
      </c>
      <c r="B698" t="s">
        <v>5353</v>
      </c>
      <c r="C698" t="s">
        <v>8404</v>
      </c>
      <c r="D698" t="s">
        <v>990</v>
      </c>
      <c r="E698" t="s">
        <v>12419</v>
      </c>
      <c r="F698" t="str">
        <f t="shared" si="13"/>
        <v>AS-IFRS</v>
      </c>
      <c r="G698" t="s">
        <v>8404</v>
      </c>
      <c r="L698" t="s">
        <v>3678</v>
      </c>
      <c r="M698" t="str">
        <f>IF(COUNTIF('16 reserve entries'!M:M,'16 AJE data'!L698)&gt;0,"Y","N")</f>
        <v>Y</v>
      </c>
      <c r="O698" t="s">
        <v>13521</v>
      </c>
      <c r="P698" t="s">
        <v>993</v>
      </c>
      <c r="Q698" t="s">
        <v>8408</v>
      </c>
      <c r="R698" t="str">
        <f>IF(COUNTIF('16 reserve entries'!Q:Q,'16 AJE data'!O698)&gt;0,"Y","N")</f>
        <v>N</v>
      </c>
      <c r="S698" s="149" t="s">
        <v>993</v>
      </c>
      <c r="T698" t="s">
        <v>13522</v>
      </c>
      <c r="U698" t="str">
        <f>IF(COUNTIF('16 reserve bal'!D:D,'16 AJE data'!T698)&gt;0,"Y","N")</f>
        <v>N</v>
      </c>
    </row>
    <row r="699" spans="1:21" x14ac:dyDescent="0.25">
      <c r="A699" t="s">
        <v>993</v>
      </c>
      <c r="B699" t="s">
        <v>5353</v>
      </c>
      <c r="C699" t="s">
        <v>8405</v>
      </c>
      <c r="D699" t="s">
        <v>990</v>
      </c>
      <c r="E699" t="s">
        <v>12419</v>
      </c>
      <c r="F699" t="str">
        <f t="shared" si="13"/>
        <v>AS-IFRS</v>
      </c>
      <c r="G699" t="s">
        <v>8405</v>
      </c>
      <c r="L699" t="s">
        <v>3684</v>
      </c>
      <c r="M699" t="str">
        <f>IF(COUNTIF('16 reserve entries'!M:M,'16 AJE data'!L699)&gt;0,"Y","N")</f>
        <v>Y</v>
      </c>
      <c r="O699" t="s">
        <v>6474</v>
      </c>
      <c r="P699" t="s">
        <v>993</v>
      </c>
      <c r="Q699" t="s">
        <v>4496</v>
      </c>
      <c r="R699" t="str">
        <f>IF(COUNTIF('16 reserve entries'!Q:Q,'16 AJE data'!O699)&gt;0,"Y","N")</f>
        <v>Y</v>
      </c>
      <c r="S699" s="149" t="s">
        <v>993</v>
      </c>
      <c r="T699" t="s">
        <v>13523</v>
      </c>
      <c r="U699" t="str">
        <f>IF(COUNTIF('16 reserve bal'!D:D,'16 AJE data'!T699)&gt;0,"Y","N")</f>
        <v>N</v>
      </c>
    </row>
    <row r="700" spans="1:21" x14ac:dyDescent="0.25">
      <c r="A700" t="s">
        <v>993</v>
      </c>
      <c r="B700" t="s">
        <v>5353</v>
      </c>
      <c r="C700" t="s">
        <v>8406</v>
      </c>
      <c r="D700" t="s">
        <v>990</v>
      </c>
      <c r="E700" t="s">
        <v>12419</v>
      </c>
      <c r="F700" t="str">
        <f t="shared" si="13"/>
        <v>AS-IFRS</v>
      </c>
      <c r="G700" t="s">
        <v>8406</v>
      </c>
      <c r="L700" t="s">
        <v>3690</v>
      </c>
      <c r="M700" t="str">
        <f>IF(COUNTIF('16 reserve entries'!M:M,'16 AJE data'!L700)&gt;0,"Y","N")</f>
        <v>Y</v>
      </c>
      <c r="O700" t="s">
        <v>13524</v>
      </c>
      <c r="P700" t="s">
        <v>993</v>
      </c>
      <c r="Q700" t="s">
        <v>8409</v>
      </c>
      <c r="R700" t="str">
        <f>IF(COUNTIF('16 reserve entries'!Q:Q,'16 AJE data'!O700)&gt;0,"Y","N")</f>
        <v>N</v>
      </c>
      <c r="S700" s="149" t="s">
        <v>993</v>
      </c>
      <c r="T700" t="s">
        <v>13525</v>
      </c>
      <c r="U700" t="str">
        <f>IF(COUNTIF('16 reserve bal'!D:D,'16 AJE data'!T700)&gt;0,"Y","N")</f>
        <v>N</v>
      </c>
    </row>
    <row r="701" spans="1:21" x14ac:dyDescent="0.25">
      <c r="A701" t="s">
        <v>993</v>
      </c>
      <c r="B701" t="s">
        <v>5353</v>
      </c>
      <c r="C701" t="s">
        <v>8407</v>
      </c>
      <c r="D701" t="s">
        <v>990</v>
      </c>
      <c r="E701" t="s">
        <v>12419</v>
      </c>
      <c r="F701" t="str">
        <f t="shared" si="13"/>
        <v>AS-IFRS</v>
      </c>
      <c r="G701" t="s">
        <v>8407</v>
      </c>
      <c r="L701" t="s">
        <v>3693</v>
      </c>
      <c r="M701" t="str">
        <f>IF(COUNTIF('16 reserve entries'!M:M,'16 AJE data'!L701)&gt;0,"Y","N")</f>
        <v>Y</v>
      </c>
      <c r="O701" t="s">
        <v>13526</v>
      </c>
      <c r="P701" t="s">
        <v>993</v>
      </c>
      <c r="Q701" t="s">
        <v>8410</v>
      </c>
      <c r="R701" t="str">
        <f>IF(COUNTIF('16 reserve entries'!Q:Q,'16 AJE data'!O701)&gt;0,"Y","N")</f>
        <v>N</v>
      </c>
      <c r="S701" s="149" t="s">
        <v>993</v>
      </c>
      <c r="T701" t="s">
        <v>13527</v>
      </c>
      <c r="U701" t="str">
        <f>IF(COUNTIF('16 reserve bal'!D:D,'16 AJE data'!T701)&gt;0,"Y","N")</f>
        <v>N</v>
      </c>
    </row>
    <row r="702" spans="1:21" x14ac:dyDescent="0.25">
      <c r="A702" t="s">
        <v>993</v>
      </c>
      <c r="B702" t="s">
        <v>5353</v>
      </c>
      <c r="C702" t="s">
        <v>8408</v>
      </c>
      <c r="D702" t="s">
        <v>990</v>
      </c>
      <c r="E702" t="s">
        <v>12419</v>
      </c>
      <c r="F702" t="str">
        <f t="shared" si="13"/>
        <v>AS-IFRS</v>
      </c>
      <c r="G702" t="s">
        <v>8408</v>
      </c>
      <c r="L702" t="s">
        <v>3702</v>
      </c>
      <c r="M702" t="str">
        <f>IF(COUNTIF('16 reserve entries'!M:M,'16 AJE data'!L702)&gt;0,"Y","N")</f>
        <v>Y</v>
      </c>
      <c r="O702" t="s">
        <v>13528</v>
      </c>
      <c r="P702" t="s">
        <v>993</v>
      </c>
      <c r="Q702" t="s">
        <v>8411</v>
      </c>
      <c r="R702" t="str">
        <f>IF(COUNTIF('16 reserve entries'!Q:Q,'16 AJE data'!O702)&gt;0,"Y","N")</f>
        <v>N</v>
      </c>
      <c r="S702" s="149" t="s">
        <v>993</v>
      </c>
      <c r="T702" t="s">
        <v>13529</v>
      </c>
      <c r="U702" t="str">
        <f>IF(COUNTIF('16 reserve bal'!D:D,'16 AJE data'!T702)&gt;0,"Y","N")</f>
        <v>N</v>
      </c>
    </row>
    <row r="703" spans="1:21" x14ac:dyDescent="0.25">
      <c r="A703" t="s">
        <v>993</v>
      </c>
      <c r="B703" t="s">
        <v>5353</v>
      </c>
      <c r="C703" t="s">
        <v>4496</v>
      </c>
      <c r="D703" t="s">
        <v>990</v>
      </c>
      <c r="E703" t="s">
        <v>12419</v>
      </c>
      <c r="F703" t="str">
        <f t="shared" si="13"/>
        <v>AS-IFRS</v>
      </c>
      <c r="G703" t="s">
        <v>4496</v>
      </c>
      <c r="L703" t="s">
        <v>3705</v>
      </c>
      <c r="M703" t="str">
        <f>IF(COUNTIF('16 reserve entries'!M:M,'16 AJE data'!L703)&gt;0,"Y","N")</f>
        <v>Y</v>
      </c>
      <c r="O703" t="s">
        <v>13530</v>
      </c>
      <c r="P703" t="s">
        <v>993</v>
      </c>
      <c r="Q703" t="s">
        <v>8412</v>
      </c>
      <c r="R703" t="str">
        <f>IF(COUNTIF('16 reserve entries'!Q:Q,'16 AJE data'!O703)&gt;0,"Y","N")</f>
        <v>N</v>
      </c>
      <c r="S703" s="149" t="s">
        <v>993</v>
      </c>
      <c r="T703" t="s">
        <v>3872</v>
      </c>
      <c r="U703" t="str">
        <f>IF(COUNTIF('16 reserve bal'!D:D,'16 AJE data'!T703)&gt;0,"Y","N")</f>
        <v>Y</v>
      </c>
    </row>
    <row r="704" spans="1:21" x14ac:dyDescent="0.25">
      <c r="A704" t="s">
        <v>993</v>
      </c>
      <c r="B704" t="s">
        <v>5353</v>
      </c>
      <c r="C704" t="s">
        <v>8409</v>
      </c>
      <c r="D704" t="s">
        <v>990</v>
      </c>
      <c r="E704" t="s">
        <v>12419</v>
      </c>
      <c r="F704" t="str">
        <f t="shared" si="13"/>
        <v>AS-IFRS</v>
      </c>
      <c r="G704" t="s">
        <v>8409</v>
      </c>
      <c r="L704" t="s">
        <v>3708</v>
      </c>
      <c r="M704" t="str">
        <f>IF(COUNTIF('16 reserve entries'!M:M,'16 AJE data'!L704)&gt;0,"Y","N")</f>
        <v>Y</v>
      </c>
      <c r="O704" t="s">
        <v>13531</v>
      </c>
      <c r="P704" t="s">
        <v>993</v>
      </c>
      <c r="Q704" t="s">
        <v>8413</v>
      </c>
      <c r="R704" t="str">
        <f>IF(COUNTIF('16 reserve entries'!Q:Q,'16 AJE data'!O704)&gt;0,"Y","N")</f>
        <v>N</v>
      </c>
      <c r="S704" s="149" t="s">
        <v>993</v>
      </c>
      <c r="T704" t="s">
        <v>13532</v>
      </c>
      <c r="U704" t="str">
        <f>IF(COUNTIF('16 reserve bal'!D:D,'16 AJE data'!T704)&gt;0,"Y","N")</f>
        <v>N</v>
      </c>
    </row>
    <row r="705" spans="1:21" x14ac:dyDescent="0.25">
      <c r="A705" t="s">
        <v>993</v>
      </c>
      <c r="B705" t="s">
        <v>5353</v>
      </c>
      <c r="C705" t="s">
        <v>8410</v>
      </c>
      <c r="D705" t="s">
        <v>990</v>
      </c>
      <c r="E705" t="s">
        <v>12419</v>
      </c>
      <c r="F705" t="str">
        <f t="shared" si="13"/>
        <v>AS-IFRS</v>
      </c>
      <c r="G705" t="s">
        <v>8410</v>
      </c>
      <c r="L705" t="s">
        <v>3711</v>
      </c>
      <c r="M705" t="str">
        <f>IF(COUNTIF('16 reserve entries'!M:M,'16 AJE data'!L705)&gt;0,"Y","N")</f>
        <v>Y</v>
      </c>
      <c r="O705" t="s">
        <v>13533</v>
      </c>
      <c r="P705" t="s">
        <v>993</v>
      </c>
      <c r="Q705" t="s">
        <v>8414</v>
      </c>
      <c r="R705" t="str">
        <f>IF(COUNTIF('16 reserve entries'!Q:Q,'16 AJE data'!O705)&gt;0,"Y","N")</f>
        <v>N</v>
      </c>
      <c r="S705" s="149" t="s">
        <v>993</v>
      </c>
      <c r="T705" t="s">
        <v>13534</v>
      </c>
      <c r="U705" t="str">
        <f>IF(COUNTIF('16 reserve bal'!D:D,'16 AJE data'!T705)&gt;0,"Y","N")</f>
        <v>N</v>
      </c>
    </row>
    <row r="706" spans="1:21" x14ac:dyDescent="0.25">
      <c r="A706" t="s">
        <v>993</v>
      </c>
      <c r="B706" t="s">
        <v>5353</v>
      </c>
      <c r="C706" t="s">
        <v>8411</v>
      </c>
      <c r="D706" t="s">
        <v>990</v>
      </c>
      <c r="E706" t="s">
        <v>12419</v>
      </c>
      <c r="F706" t="str">
        <f t="shared" si="13"/>
        <v>AS-IFRS</v>
      </c>
      <c r="G706" t="s">
        <v>8411</v>
      </c>
      <c r="L706" t="s">
        <v>3714</v>
      </c>
      <c r="M706" t="str">
        <f>IF(COUNTIF('16 reserve entries'!M:M,'16 AJE data'!L706)&gt;0,"Y","N")</f>
        <v>Y</v>
      </c>
      <c r="O706" t="s">
        <v>13535</v>
      </c>
      <c r="P706" t="s">
        <v>993</v>
      </c>
      <c r="Q706" t="s">
        <v>8415</v>
      </c>
      <c r="R706" t="str">
        <f>IF(COUNTIF('16 reserve entries'!Q:Q,'16 AJE data'!O706)&gt;0,"Y","N")</f>
        <v>N</v>
      </c>
      <c r="S706" s="149" t="s">
        <v>993</v>
      </c>
      <c r="T706" t="s">
        <v>13536</v>
      </c>
      <c r="U706" t="str">
        <f>IF(COUNTIF('16 reserve bal'!D:D,'16 AJE data'!T706)&gt;0,"Y","N")</f>
        <v>N</v>
      </c>
    </row>
    <row r="707" spans="1:21" x14ac:dyDescent="0.25">
      <c r="A707" t="s">
        <v>993</v>
      </c>
      <c r="B707" t="s">
        <v>5353</v>
      </c>
      <c r="C707" t="s">
        <v>8412</v>
      </c>
      <c r="D707" t="s">
        <v>990</v>
      </c>
      <c r="E707" t="s">
        <v>12419</v>
      </c>
      <c r="F707" t="str">
        <f t="shared" si="13"/>
        <v>AS-IFRS</v>
      </c>
      <c r="G707" t="s">
        <v>8412</v>
      </c>
      <c r="L707" t="s">
        <v>3717</v>
      </c>
      <c r="M707" t="str">
        <f>IF(COUNTIF('16 reserve entries'!M:M,'16 AJE data'!L707)&gt;0,"Y","N")</f>
        <v>Y</v>
      </c>
      <c r="O707" t="s">
        <v>13537</v>
      </c>
      <c r="P707" t="s">
        <v>993</v>
      </c>
      <c r="Q707" t="s">
        <v>8416</v>
      </c>
      <c r="R707" t="str">
        <f>IF(COUNTIF('16 reserve entries'!Q:Q,'16 AJE data'!O707)&gt;0,"Y","N")</f>
        <v>N</v>
      </c>
      <c r="S707" s="149" t="s">
        <v>993</v>
      </c>
      <c r="T707" t="s">
        <v>13538</v>
      </c>
      <c r="U707" t="str">
        <f>IF(COUNTIF('16 reserve bal'!D:D,'16 AJE data'!T707)&gt;0,"Y","N")</f>
        <v>N</v>
      </c>
    </row>
    <row r="708" spans="1:21" x14ac:dyDescent="0.25">
      <c r="A708" t="s">
        <v>993</v>
      </c>
      <c r="B708" t="s">
        <v>5353</v>
      </c>
      <c r="C708" t="s">
        <v>8413</v>
      </c>
      <c r="D708" t="s">
        <v>990</v>
      </c>
      <c r="E708" t="s">
        <v>12419</v>
      </c>
      <c r="F708" t="str">
        <f t="shared" si="13"/>
        <v>AS-IFRS</v>
      </c>
      <c r="G708" t="s">
        <v>8413</v>
      </c>
      <c r="L708" t="s">
        <v>3720</v>
      </c>
      <c r="M708" t="str">
        <f>IF(COUNTIF('16 reserve entries'!M:M,'16 AJE data'!L708)&gt;0,"Y","N")</f>
        <v>Y</v>
      </c>
      <c r="O708" t="s">
        <v>13539</v>
      </c>
      <c r="P708" t="s">
        <v>993</v>
      </c>
      <c r="Q708" t="s">
        <v>8417</v>
      </c>
      <c r="R708" t="str">
        <f>IF(COUNTIF('16 reserve entries'!Q:Q,'16 AJE data'!O708)&gt;0,"Y","N")</f>
        <v>N</v>
      </c>
      <c r="S708" s="149" t="s">
        <v>993</v>
      </c>
      <c r="T708" t="s">
        <v>13540</v>
      </c>
      <c r="U708" t="str">
        <f>IF(COUNTIF('16 reserve bal'!D:D,'16 AJE data'!T708)&gt;0,"Y","N")</f>
        <v>N</v>
      </c>
    </row>
    <row r="709" spans="1:21" x14ac:dyDescent="0.25">
      <c r="A709" t="s">
        <v>993</v>
      </c>
      <c r="B709" t="s">
        <v>5353</v>
      </c>
      <c r="C709" t="s">
        <v>8414</v>
      </c>
      <c r="D709" t="s">
        <v>990</v>
      </c>
      <c r="E709" t="s">
        <v>12419</v>
      </c>
      <c r="F709" t="str">
        <f t="shared" ref="F709:F772" si="14">D709&amp;"-"&amp;E709</f>
        <v>AS-IFRS</v>
      </c>
      <c r="G709" t="s">
        <v>8414</v>
      </c>
      <c r="L709" t="s">
        <v>3723</v>
      </c>
      <c r="M709" t="str">
        <f>IF(COUNTIF('16 reserve entries'!M:M,'16 AJE data'!L709)&gt;0,"Y","N")</f>
        <v>Y</v>
      </c>
      <c r="O709" t="s">
        <v>13541</v>
      </c>
      <c r="P709" t="s">
        <v>993</v>
      </c>
      <c r="Q709" t="s">
        <v>8418</v>
      </c>
      <c r="R709" t="str">
        <f>IF(COUNTIF('16 reserve entries'!Q:Q,'16 AJE data'!O709)&gt;0,"Y","N")</f>
        <v>N</v>
      </c>
      <c r="S709" s="149" t="s">
        <v>993</v>
      </c>
      <c r="T709" t="s">
        <v>13542</v>
      </c>
      <c r="U709" t="str">
        <f>IF(COUNTIF('16 reserve bal'!D:D,'16 AJE data'!T709)&gt;0,"Y","N")</f>
        <v>N</v>
      </c>
    </row>
    <row r="710" spans="1:21" x14ac:dyDescent="0.25">
      <c r="A710" t="s">
        <v>993</v>
      </c>
      <c r="B710" t="s">
        <v>5353</v>
      </c>
      <c r="C710" t="s">
        <v>8415</v>
      </c>
      <c r="D710" t="s">
        <v>990</v>
      </c>
      <c r="E710" t="s">
        <v>12419</v>
      </c>
      <c r="F710" t="str">
        <f t="shared" si="14"/>
        <v>AS-IFRS</v>
      </c>
      <c r="G710" t="s">
        <v>8415</v>
      </c>
      <c r="L710" t="s">
        <v>3726</v>
      </c>
      <c r="M710" t="str">
        <f>IF(COUNTIF('16 reserve entries'!M:M,'16 AJE data'!L710)&gt;0,"Y","N")</f>
        <v>Y</v>
      </c>
      <c r="O710" t="s">
        <v>13543</v>
      </c>
      <c r="P710" t="s">
        <v>1038</v>
      </c>
      <c r="Q710" t="s">
        <v>7905</v>
      </c>
      <c r="R710" t="str">
        <f>IF(COUNTIF('16 reserve entries'!Q:Q,'16 AJE data'!O710)&gt;0,"Y","N")</f>
        <v>N</v>
      </c>
      <c r="S710" s="149" t="s">
        <v>993</v>
      </c>
      <c r="T710" t="s">
        <v>13544</v>
      </c>
      <c r="U710" t="str">
        <f>IF(COUNTIF('16 reserve bal'!D:D,'16 AJE data'!T710)&gt;0,"Y","N")</f>
        <v>N</v>
      </c>
    </row>
    <row r="711" spans="1:21" x14ac:dyDescent="0.25">
      <c r="A711" t="s">
        <v>993</v>
      </c>
      <c r="B711" t="s">
        <v>5353</v>
      </c>
      <c r="C711" t="s">
        <v>8416</v>
      </c>
      <c r="D711" t="s">
        <v>990</v>
      </c>
      <c r="E711" t="s">
        <v>12419</v>
      </c>
      <c r="F711" t="str">
        <f t="shared" si="14"/>
        <v>AS-IFRS</v>
      </c>
      <c r="G711" t="s">
        <v>8416</v>
      </c>
      <c r="L711" t="s">
        <v>3729</v>
      </c>
      <c r="M711" t="str">
        <f>IF(COUNTIF('16 reserve entries'!M:M,'16 AJE data'!L711)&gt;0,"Y","N")</f>
        <v>Y</v>
      </c>
      <c r="O711" t="s">
        <v>13545</v>
      </c>
      <c r="P711" t="s">
        <v>1038</v>
      </c>
      <c r="Q711" t="s">
        <v>7983</v>
      </c>
      <c r="R711" t="str">
        <f>IF(COUNTIF('16 reserve entries'!Q:Q,'16 AJE data'!O711)&gt;0,"Y","N")</f>
        <v>N</v>
      </c>
      <c r="S711" s="149" t="s">
        <v>993</v>
      </c>
      <c r="T711" t="s">
        <v>13546</v>
      </c>
      <c r="U711" t="str">
        <f>IF(COUNTIF('16 reserve bal'!D:D,'16 AJE data'!T711)&gt;0,"Y","N")</f>
        <v>N</v>
      </c>
    </row>
    <row r="712" spans="1:21" x14ac:dyDescent="0.25">
      <c r="A712" t="s">
        <v>993</v>
      </c>
      <c r="B712" t="s">
        <v>5353</v>
      </c>
      <c r="C712" t="s">
        <v>8417</v>
      </c>
      <c r="D712" t="s">
        <v>990</v>
      </c>
      <c r="E712" t="s">
        <v>12419</v>
      </c>
      <c r="F712" t="str">
        <f t="shared" si="14"/>
        <v>AS-IFRS</v>
      </c>
      <c r="G712" t="s">
        <v>8417</v>
      </c>
      <c r="L712" t="s">
        <v>3732</v>
      </c>
      <c r="M712" t="str">
        <f>IF(COUNTIF('16 reserve entries'!M:M,'16 AJE data'!L712)&gt;0,"Y","N")</f>
        <v>Y</v>
      </c>
      <c r="O712" t="s">
        <v>13547</v>
      </c>
      <c r="P712" t="s">
        <v>1038</v>
      </c>
      <c r="Q712" t="s">
        <v>7984</v>
      </c>
      <c r="R712" t="str">
        <f>IF(COUNTIF('16 reserve entries'!Q:Q,'16 AJE data'!O712)&gt;0,"Y","N")</f>
        <v>N</v>
      </c>
      <c r="S712" s="149" t="s">
        <v>993</v>
      </c>
      <c r="T712" t="s">
        <v>13548</v>
      </c>
      <c r="U712" t="str">
        <f>IF(COUNTIF('16 reserve bal'!D:D,'16 AJE data'!T712)&gt;0,"Y","N")</f>
        <v>N</v>
      </c>
    </row>
    <row r="713" spans="1:21" x14ac:dyDescent="0.25">
      <c r="A713" t="s">
        <v>993</v>
      </c>
      <c r="B713" t="s">
        <v>5353</v>
      </c>
      <c r="C713" t="s">
        <v>8418</v>
      </c>
      <c r="D713" t="s">
        <v>990</v>
      </c>
      <c r="E713" t="s">
        <v>12419</v>
      </c>
      <c r="F713" t="str">
        <f t="shared" si="14"/>
        <v>AS-IFRS</v>
      </c>
      <c r="G713" t="s">
        <v>8418</v>
      </c>
      <c r="L713" t="s">
        <v>3735</v>
      </c>
      <c r="M713" t="str">
        <f>IF(COUNTIF('16 reserve entries'!M:M,'16 AJE data'!L713)&gt;0,"Y","N")</f>
        <v>Y</v>
      </c>
      <c r="O713" t="s">
        <v>13549</v>
      </c>
      <c r="P713" t="s">
        <v>1038</v>
      </c>
      <c r="Q713" t="s">
        <v>3498</v>
      </c>
      <c r="R713" t="str">
        <f>IF(COUNTIF('16 reserve entries'!Q:Q,'16 AJE data'!O713)&gt;0,"Y","N")</f>
        <v>N</v>
      </c>
      <c r="S713" s="149" t="s">
        <v>993</v>
      </c>
      <c r="T713" t="s">
        <v>13550</v>
      </c>
      <c r="U713" t="str">
        <f>IF(COUNTIF('16 reserve bal'!D:D,'16 AJE data'!T713)&gt;0,"Y","N")</f>
        <v>N</v>
      </c>
    </row>
    <row r="714" spans="1:21" x14ac:dyDescent="0.25">
      <c r="A714" s="206" t="s">
        <v>993</v>
      </c>
      <c r="B714" s="206" t="s">
        <v>5284</v>
      </c>
      <c r="C714" s="206" t="s">
        <v>3341</v>
      </c>
      <c r="D714" s="206" t="s">
        <v>525</v>
      </c>
      <c r="E714" s="206" t="s">
        <v>12419</v>
      </c>
      <c r="F714" s="206" t="str">
        <f t="shared" si="14"/>
        <v>CA-IFRS</v>
      </c>
      <c r="G714" s="206" t="s">
        <v>3341</v>
      </c>
      <c r="L714" t="s">
        <v>3738</v>
      </c>
      <c r="M714" t="str">
        <f>IF(COUNTIF('16 reserve entries'!M:M,'16 AJE data'!L714)&gt;0,"Y","N")</f>
        <v>Y</v>
      </c>
      <c r="O714" t="s">
        <v>13551</v>
      </c>
      <c r="P714" t="s">
        <v>1038</v>
      </c>
      <c r="Q714" t="s">
        <v>7665</v>
      </c>
      <c r="R714" t="str">
        <f>IF(COUNTIF('16 reserve entries'!Q:Q,'16 AJE data'!O714)&gt;0,"Y","N")</f>
        <v>N</v>
      </c>
      <c r="S714" s="149" t="s">
        <v>993</v>
      </c>
      <c r="T714" t="s">
        <v>3247</v>
      </c>
      <c r="U714" t="str">
        <f>IF(COUNTIF('16 reserve bal'!D:D,'16 AJE data'!T714)&gt;0,"Y","N")</f>
        <v>Y</v>
      </c>
    </row>
    <row r="715" spans="1:21" x14ac:dyDescent="0.25">
      <c r="A715" s="206" t="s">
        <v>993</v>
      </c>
      <c r="B715" s="206" t="s">
        <v>5288</v>
      </c>
      <c r="C715" s="206" t="s">
        <v>3628</v>
      </c>
      <c r="D715" s="206" t="s">
        <v>141</v>
      </c>
      <c r="E715" s="206" t="s">
        <v>12419</v>
      </c>
      <c r="F715" s="206" t="str">
        <f t="shared" si="14"/>
        <v>US-IFRS</v>
      </c>
      <c r="G715" s="206" t="s">
        <v>3628</v>
      </c>
      <c r="L715" t="s">
        <v>3741</v>
      </c>
      <c r="M715" t="str">
        <f>IF(COUNTIF('16 reserve entries'!M:M,'16 AJE data'!L715)&gt;0,"Y","N")</f>
        <v>Y</v>
      </c>
      <c r="O715" t="s">
        <v>13552</v>
      </c>
      <c r="P715" t="s">
        <v>1038</v>
      </c>
      <c r="Q715" t="s">
        <v>3628</v>
      </c>
      <c r="R715" t="str">
        <f>IF(COUNTIF('16 reserve entries'!Q:Q,'16 AJE data'!O715)&gt;0,"Y","N")</f>
        <v>N</v>
      </c>
      <c r="S715" s="149" t="s">
        <v>993</v>
      </c>
      <c r="T715" t="s">
        <v>3262</v>
      </c>
      <c r="U715" t="str">
        <f>IF(COUNTIF('16 reserve bal'!D:D,'16 AJE data'!T715)&gt;0,"Y","N")</f>
        <v>Y</v>
      </c>
    </row>
    <row r="716" spans="1:21" x14ac:dyDescent="0.25">
      <c r="A716" t="s">
        <v>1038</v>
      </c>
      <c r="B716" t="s">
        <v>5284</v>
      </c>
      <c r="C716" t="s">
        <v>4513</v>
      </c>
      <c r="D716" t="s">
        <v>525</v>
      </c>
      <c r="E716" t="s">
        <v>12419</v>
      </c>
      <c r="F716" t="str">
        <f t="shared" si="14"/>
        <v>CA-IFRS</v>
      </c>
      <c r="G716" t="s">
        <v>4513</v>
      </c>
      <c r="L716" t="s">
        <v>3744</v>
      </c>
      <c r="M716" t="str">
        <f>IF(COUNTIF('16 reserve entries'!M:M,'16 AJE data'!L716)&gt;0,"Y","N")</f>
        <v>Y</v>
      </c>
      <c r="O716" t="s">
        <v>13553</v>
      </c>
      <c r="P716" t="s">
        <v>1038</v>
      </c>
      <c r="Q716" t="s">
        <v>7684</v>
      </c>
      <c r="R716" t="str">
        <f>IF(COUNTIF('16 reserve entries'!Q:Q,'16 AJE data'!O716)&gt;0,"Y","N")</f>
        <v>N</v>
      </c>
      <c r="S716" s="149" t="s">
        <v>1038</v>
      </c>
      <c r="T716" t="s">
        <v>3879</v>
      </c>
      <c r="U716" t="str">
        <f>IF(COUNTIF('16 reserve bal'!D:D,'16 AJE data'!T716)&gt;0,"Y","N")</f>
        <v>Y</v>
      </c>
    </row>
    <row r="717" spans="1:21" x14ac:dyDescent="0.25">
      <c r="A717" t="s">
        <v>1038</v>
      </c>
      <c r="B717" t="s">
        <v>5284</v>
      </c>
      <c r="C717" t="s">
        <v>7629</v>
      </c>
      <c r="D717" t="s">
        <v>525</v>
      </c>
      <c r="E717" t="s">
        <v>12419</v>
      </c>
      <c r="F717" t="str">
        <f t="shared" si="14"/>
        <v>CA-IFRS</v>
      </c>
      <c r="G717" t="s">
        <v>7629</v>
      </c>
      <c r="L717" t="s">
        <v>3747</v>
      </c>
      <c r="M717" t="str">
        <f>IF(COUNTIF('16 reserve entries'!M:M,'16 AJE data'!L717)&gt;0,"Y","N")</f>
        <v>Y</v>
      </c>
      <c r="O717" t="s">
        <v>13554</v>
      </c>
      <c r="P717" t="s">
        <v>1038</v>
      </c>
      <c r="Q717" t="s">
        <v>7690</v>
      </c>
      <c r="R717" t="str">
        <f>IF(COUNTIF('16 reserve entries'!Q:Q,'16 AJE data'!O717)&gt;0,"Y","N")</f>
        <v>N</v>
      </c>
      <c r="S717" s="149" t="s">
        <v>1038</v>
      </c>
      <c r="T717" t="s">
        <v>13555</v>
      </c>
      <c r="U717" t="str">
        <f>IF(COUNTIF('16 reserve bal'!D:D,'16 AJE data'!T717)&gt;0,"Y","N")</f>
        <v>N</v>
      </c>
    </row>
    <row r="718" spans="1:21" x14ac:dyDescent="0.25">
      <c r="A718" t="s">
        <v>1038</v>
      </c>
      <c r="B718" t="s">
        <v>5288</v>
      </c>
      <c r="C718" t="s">
        <v>7905</v>
      </c>
      <c r="D718" t="s">
        <v>141</v>
      </c>
      <c r="E718" t="s">
        <v>12419</v>
      </c>
      <c r="F718" t="str">
        <f t="shared" si="14"/>
        <v>US-IFRS</v>
      </c>
      <c r="G718" t="s">
        <v>7905</v>
      </c>
      <c r="L718" t="s">
        <v>3750</v>
      </c>
      <c r="M718" t="str">
        <f>IF(COUNTIF('16 reserve entries'!M:M,'16 AJE data'!L718)&gt;0,"Y","N")</f>
        <v>Y</v>
      </c>
      <c r="O718" t="s">
        <v>13556</v>
      </c>
      <c r="P718" t="s">
        <v>1038</v>
      </c>
      <c r="Q718" t="s">
        <v>7907</v>
      </c>
      <c r="R718" t="str">
        <f>IF(COUNTIF('16 reserve entries'!Q:Q,'16 AJE data'!O718)&gt;0,"Y","N")</f>
        <v>N</v>
      </c>
      <c r="S718" s="149" t="s">
        <v>1038</v>
      </c>
      <c r="T718" t="s">
        <v>13557</v>
      </c>
      <c r="U718" t="str">
        <f>IF(COUNTIF('16 reserve bal'!D:D,'16 AJE data'!T718)&gt;0,"Y","N")</f>
        <v>N</v>
      </c>
    </row>
    <row r="719" spans="1:21" x14ac:dyDescent="0.25">
      <c r="A719" t="s">
        <v>1038</v>
      </c>
      <c r="B719" t="s">
        <v>5288</v>
      </c>
      <c r="C719" t="s">
        <v>7983</v>
      </c>
      <c r="D719" t="s">
        <v>141</v>
      </c>
      <c r="E719" t="s">
        <v>12419</v>
      </c>
      <c r="F719" t="str">
        <f t="shared" si="14"/>
        <v>US-IFRS</v>
      </c>
      <c r="G719" t="s">
        <v>7983</v>
      </c>
      <c r="L719" t="s">
        <v>3756</v>
      </c>
      <c r="M719" t="str">
        <f>IF(COUNTIF('16 reserve entries'!M:M,'16 AJE data'!L719)&gt;0,"Y","N")</f>
        <v>Y</v>
      </c>
      <c r="O719" t="s">
        <v>13558</v>
      </c>
      <c r="P719" t="s">
        <v>1038</v>
      </c>
      <c r="Q719" t="s">
        <v>7908</v>
      </c>
      <c r="R719" t="str">
        <f>IF(COUNTIF('16 reserve entries'!Q:Q,'16 AJE data'!O719)&gt;0,"Y","N")</f>
        <v>N</v>
      </c>
      <c r="S719" s="149" t="s">
        <v>1038</v>
      </c>
      <c r="T719" t="s">
        <v>13559</v>
      </c>
      <c r="U719" t="str">
        <f>IF(COUNTIF('16 reserve bal'!D:D,'16 AJE data'!T719)&gt;0,"Y","N")</f>
        <v>N</v>
      </c>
    </row>
    <row r="720" spans="1:21" x14ac:dyDescent="0.25">
      <c r="A720" t="s">
        <v>1038</v>
      </c>
      <c r="B720" t="s">
        <v>5288</v>
      </c>
      <c r="C720" t="s">
        <v>7984</v>
      </c>
      <c r="D720" t="s">
        <v>141</v>
      </c>
      <c r="E720" t="s">
        <v>12419</v>
      </c>
      <c r="F720" t="str">
        <f t="shared" si="14"/>
        <v>US-IFRS</v>
      </c>
      <c r="G720" t="s">
        <v>7984</v>
      </c>
      <c r="L720" t="s">
        <v>3759</v>
      </c>
      <c r="M720" t="str">
        <f>IF(COUNTIF('16 reserve entries'!M:M,'16 AJE data'!L720)&gt;0,"Y","N")</f>
        <v>Y</v>
      </c>
      <c r="O720" t="s">
        <v>13560</v>
      </c>
      <c r="P720" t="s">
        <v>1038</v>
      </c>
      <c r="Q720" t="s">
        <v>7909</v>
      </c>
      <c r="R720" t="str">
        <f>IF(COUNTIF('16 reserve entries'!Q:Q,'16 AJE data'!O720)&gt;0,"Y","N")</f>
        <v>N</v>
      </c>
      <c r="S720" s="149" t="s">
        <v>1038</v>
      </c>
      <c r="T720" t="s">
        <v>13561</v>
      </c>
      <c r="U720" t="str">
        <f>IF(COUNTIF('16 reserve bal'!D:D,'16 AJE data'!T720)&gt;0,"Y","N")</f>
        <v>N</v>
      </c>
    </row>
    <row r="721" spans="1:21" x14ac:dyDescent="0.25">
      <c r="A721" t="s">
        <v>1038</v>
      </c>
      <c r="B721" t="s">
        <v>5288</v>
      </c>
      <c r="C721" t="s">
        <v>3498</v>
      </c>
      <c r="D721" t="s">
        <v>141</v>
      </c>
      <c r="E721" t="s">
        <v>12419</v>
      </c>
      <c r="F721" t="str">
        <f t="shared" si="14"/>
        <v>US-IFRS</v>
      </c>
      <c r="G721" t="s">
        <v>3498</v>
      </c>
      <c r="L721" t="s">
        <v>3762</v>
      </c>
      <c r="M721" t="str">
        <f>IF(COUNTIF('16 reserve entries'!M:M,'16 AJE data'!L721)&gt;0,"Y","N")</f>
        <v>Y</v>
      </c>
      <c r="O721" t="s">
        <v>13562</v>
      </c>
      <c r="P721" t="s">
        <v>1038</v>
      </c>
      <c r="Q721" t="s">
        <v>7910</v>
      </c>
      <c r="R721" t="str">
        <f>IF(COUNTIF('16 reserve entries'!Q:Q,'16 AJE data'!O721)&gt;0,"Y","N")</f>
        <v>N</v>
      </c>
      <c r="S721" s="149" t="s">
        <v>1038</v>
      </c>
      <c r="T721" t="s">
        <v>3385</v>
      </c>
      <c r="U721" t="str">
        <f>IF(COUNTIF('16 reserve bal'!D:D,'16 AJE data'!T721)&gt;0,"Y","N")</f>
        <v>Y</v>
      </c>
    </row>
    <row r="722" spans="1:21" x14ac:dyDescent="0.25">
      <c r="A722" t="s">
        <v>1038</v>
      </c>
      <c r="B722" t="s">
        <v>5288</v>
      </c>
      <c r="C722" t="s">
        <v>7665</v>
      </c>
      <c r="D722" t="s">
        <v>141</v>
      </c>
      <c r="E722" t="s">
        <v>12419</v>
      </c>
      <c r="F722" t="str">
        <f t="shared" si="14"/>
        <v>US-IFRS</v>
      </c>
      <c r="G722" t="s">
        <v>7665</v>
      </c>
      <c r="L722" t="s">
        <v>7906</v>
      </c>
      <c r="M722" t="str">
        <f>IF(COUNTIF('16 reserve entries'!M:M,'16 AJE data'!L722)&gt;0,"Y","N")</f>
        <v>N</v>
      </c>
      <c r="O722" t="s">
        <v>13563</v>
      </c>
      <c r="P722" t="s">
        <v>1038</v>
      </c>
      <c r="Q722" t="s">
        <v>7911</v>
      </c>
      <c r="R722" t="str">
        <f>IF(COUNTIF('16 reserve entries'!Q:Q,'16 AJE data'!O722)&gt;0,"Y","N")</f>
        <v>N</v>
      </c>
      <c r="S722" s="149" t="s">
        <v>1038</v>
      </c>
      <c r="T722" t="s">
        <v>13564</v>
      </c>
      <c r="U722" t="str">
        <f>IF(COUNTIF('16 reserve bal'!D:D,'16 AJE data'!T722)&gt;0,"Y","N")</f>
        <v>N</v>
      </c>
    </row>
    <row r="723" spans="1:21" x14ac:dyDescent="0.25">
      <c r="A723" t="s">
        <v>1038</v>
      </c>
      <c r="B723" t="s">
        <v>5288</v>
      </c>
      <c r="C723" t="s">
        <v>3628</v>
      </c>
      <c r="D723" t="s">
        <v>141</v>
      </c>
      <c r="E723" t="s">
        <v>12419</v>
      </c>
      <c r="F723" t="str">
        <f t="shared" si="14"/>
        <v>US-IFRS</v>
      </c>
      <c r="G723" t="s">
        <v>3628</v>
      </c>
      <c r="L723" t="s">
        <v>7907</v>
      </c>
      <c r="M723" t="str">
        <f>IF(COUNTIF('16 reserve entries'!M:M,'16 AJE data'!L723)&gt;0,"Y","N")</f>
        <v>N</v>
      </c>
      <c r="O723" t="s">
        <v>13565</v>
      </c>
      <c r="P723" t="s">
        <v>1038</v>
      </c>
      <c r="Q723" t="s">
        <v>7725</v>
      </c>
      <c r="R723" t="str">
        <f>IF(COUNTIF('16 reserve entries'!Q:Q,'16 AJE data'!O723)&gt;0,"Y","N")</f>
        <v>N</v>
      </c>
      <c r="S723" s="149" t="s">
        <v>1038</v>
      </c>
      <c r="T723" t="s">
        <v>3262</v>
      </c>
      <c r="U723" t="str">
        <f>IF(COUNTIF('16 reserve bal'!D:D,'16 AJE data'!T723)&gt;0,"Y","N")</f>
        <v>Y</v>
      </c>
    </row>
    <row r="724" spans="1:21" x14ac:dyDescent="0.25">
      <c r="A724" t="s">
        <v>1038</v>
      </c>
      <c r="B724" t="s">
        <v>5288</v>
      </c>
      <c r="C724" t="s">
        <v>7684</v>
      </c>
      <c r="D724" t="s">
        <v>141</v>
      </c>
      <c r="E724" t="s">
        <v>12419</v>
      </c>
      <c r="F724" t="str">
        <f t="shared" si="14"/>
        <v>US-IFRS</v>
      </c>
      <c r="G724" t="s">
        <v>7684</v>
      </c>
      <c r="L724" t="s">
        <v>7908</v>
      </c>
      <c r="M724" t="str">
        <f>IF(COUNTIF('16 reserve entries'!M:M,'16 AJE data'!L724)&gt;0,"Y","N")</f>
        <v>N</v>
      </c>
      <c r="O724" t="s">
        <v>13566</v>
      </c>
      <c r="P724" t="s">
        <v>1038</v>
      </c>
      <c r="Q724" t="s">
        <v>7600</v>
      </c>
      <c r="R724" t="str">
        <f>IF(COUNTIF('16 reserve entries'!Q:Q,'16 AJE data'!O724)&gt;0,"Y","N")</f>
        <v>N</v>
      </c>
      <c r="S724" s="149" t="s">
        <v>1038</v>
      </c>
      <c r="T724" t="s">
        <v>12995</v>
      </c>
      <c r="U724" t="str">
        <f>IF(COUNTIF('16 reserve bal'!D:D,'16 AJE data'!T724)&gt;0,"Y","N")</f>
        <v>N</v>
      </c>
    </row>
    <row r="725" spans="1:21" x14ac:dyDescent="0.25">
      <c r="A725" t="s">
        <v>1038</v>
      </c>
      <c r="B725" t="s">
        <v>5288</v>
      </c>
      <c r="C725" t="s">
        <v>7690</v>
      </c>
      <c r="D725" t="s">
        <v>141</v>
      </c>
      <c r="E725" t="s">
        <v>12419</v>
      </c>
      <c r="F725" t="str">
        <f t="shared" si="14"/>
        <v>US-IFRS</v>
      </c>
      <c r="G725" t="s">
        <v>7690</v>
      </c>
      <c r="L725" t="s">
        <v>7909</v>
      </c>
      <c r="M725" t="str">
        <f>IF(COUNTIF('16 reserve entries'!M:M,'16 AJE data'!L725)&gt;0,"Y","N")</f>
        <v>N</v>
      </c>
      <c r="O725" t="s">
        <v>13567</v>
      </c>
      <c r="P725" t="s">
        <v>1038</v>
      </c>
      <c r="Q725" t="s">
        <v>5629</v>
      </c>
      <c r="R725" t="str">
        <f>IF(COUNTIF('16 reserve entries'!Q:Q,'16 AJE data'!O725)&gt;0,"Y","N")</f>
        <v>N</v>
      </c>
      <c r="S725" s="149" t="s">
        <v>1038</v>
      </c>
      <c r="T725" t="s">
        <v>13568</v>
      </c>
      <c r="U725" t="str">
        <f>IF(COUNTIF('16 reserve bal'!D:D,'16 AJE data'!T725)&gt;0,"Y","N")</f>
        <v>N</v>
      </c>
    </row>
    <row r="726" spans="1:21" x14ac:dyDescent="0.25">
      <c r="A726" t="s">
        <v>1038</v>
      </c>
      <c r="B726" t="s">
        <v>5288</v>
      </c>
      <c r="C726" t="s">
        <v>7907</v>
      </c>
      <c r="D726" t="s">
        <v>141</v>
      </c>
      <c r="E726" t="s">
        <v>12419</v>
      </c>
      <c r="F726" t="str">
        <f t="shared" si="14"/>
        <v>US-IFRS</v>
      </c>
      <c r="G726" t="s">
        <v>7907</v>
      </c>
      <c r="L726" t="s">
        <v>7910</v>
      </c>
      <c r="M726" t="str">
        <f>IF(COUNTIF('16 reserve entries'!M:M,'16 AJE data'!L726)&gt;0,"Y","N")</f>
        <v>N</v>
      </c>
      <c r="O726" t="s">
        <v>13569</v>
      </c>
      <c r="P726" t="s">
        <v>1038</v>
      </c>
      <c r="Q726" t="s">
        <v>7727</v>
      </c>
      <c r="R726" t="str">
        <f>IF(COUNTIF('16 reserve entries'!Q:Q,'16 AJE data'!O726)&gt;0,"Y","N")</f>
        <v>N</v>
      </c>
      <c r="S726" s="149" t="s">
        <v>1038</v>
      </c>
      <c r="T726" t="s">
        <v>13570</v>
      </c>
      <c r="U726" t="str">
        <f>IF(COUNTIF('16 reserve bal'!D:D,'16 AJE data'!T726)&gt;0,"Y","N")</f>
        <v>N</v>
      </c>
    </row>
    <row r="727" spans="1:21" x14ac:dyDescent="0.25">
      <c r="A727" t="s">
        <v>1038</v>
      </c>
      <c r="B727" t="s">
        <v>5288</v>
      </c>
      <c r="C727" t="s">
        <v>7908</v>
      </c>
      <c r="D727" t="s">
        <v>141</v>
      </c>
      <c r="E727" t="s">
        <v>12419</v>
      </c>
      <c r="F727" t="str">
        <f t="shared" si="14"/>
        <v>US-IFRS</v>
      </c>
      <c r="G727" t="s">
        <v>7908</v>
      </c>
      <c r="L727" t="s">
        <v>7911</v>
      </c>
      <c r="M727" t="str">
        <f>IF(COUNTIF('16 reserve entries'!M:M,'16 AJE data'!L727)&gt;0,"Y","N")</f>
        <v>N</v>
      </c>
      <c r="O727" t="s">
        <v>13571</v>
      </c>
      <c r="P727" t="s">
        <v>1038</v>
      </c>
      <c r="Q727" t="s">
        <v>5640</v>
      </c>
      <c r="R727" t="str">
        <f>IF(COUNTIF('16 reserve entries'!Q:Q,'16 AJE data'!O727)&gt;0,"Y","N")</f>
        <v>N</v>
      </c>
      <c r="S727" s="149" t="s">
        <v>1038</v>
      </c>
      <c r="T727" t="s">
        <v>13572</v>
      </c>
      <c r="U727" t="str">
        <f>IF(COUNTIF('16 reserve bal'!D:D,'16 AJE data'!T727)&gt;0,"Y","N")</f>
        <v>N</v>
      </c>
    </row>
    <row r="728" spans="1:21" x14ac:dyDescent="0.25">
      <c r="A728" t="s">
        <v>1038</v>
      </c>
      <c r="B728" t="s">
        <v>5288</v>
      </c>
      <c r="C728" t="s">
        <v>7909</v>
      </c>
      <c r="D728" t="s">
        <v>141</v>
      </c>
      <c r="E728" t="s">
        <v>12419</v>
      </c>
      <c r="F728" t="str">
        <f t="shared" si="14"/>
        <v>US-IFRS</v>
      </c>
      <c r="G728" t="s">
        <v>7909</v>
      </c>
      <c r="L728" t="s">
        <v>7724</v>
      </c>
      <c r="M728" t="str">
        <f>IF(COUNTIF('16 reserve entries'!M:M,'16 AJE data'!L728)&gt;0,"Y","N")</f>
        <v>N</v>
      </c>
      <c r="O728" t="s">
        <v>13573</v>
      </c>
      <c r="P728" t="s">
        <v>1038</v>
      </c>
      <c r="Q728" t="s">
        <v>5647</v>
      </c>
      <c r="R728" t="str">
        <f>IF(COUNTIF('16 reserve entries'!Q:Q,'16 AJE data'!O728)&gt;0,"Y","N")</f>
        <v>N</v>
      </c>
      <c r="S728" s="149" t="s">
        <v>1038</v>
      </c>
      <c r="T728" t="s">
        <v>13574</v>
      </c>
      <c r="U728" t="str">
        <f>IF(COUNTIF('16 reserve bal'!D:D,'16 AJE data'!T728)&gt;0,"Y","N")</f>
        <v>N</v>
      </c>
    </row>
    <row r="729" spans="1:21" x14ac:dyDescent="0.25">
      <c r="A729" t="s">
        <v>1038</v>
      </c>
      <c r="B729" t="s">
        <v>5288</v>
      </c>
      <c r="C729" t="s">
        <v>7910</v>
      </c>
      <c r="D729" t="s">
        <v>141</v>
      </c>
      <c r="E729" t="s">
        <v>12419</v>
      </c>
      <c r="F729" t="str">
        <f t="shared" si="14"/>
        <v>US-IFRS</v>
      </c>
      <c r="G729" t="s">
        <v>7910</v>
      </c>
      <c r="L729" t="s">
        <v>7725</v>
      </c>
      <c r="M729" t="str">
        <f>IF(COUNTIF('16 reserve entries'!M:M,'16 AJE data'!L729)&gt;0,"Y","N")</f>
        <v>N</v>
      </c>
      <c r="O729" t="s">
        <v>13575</v>
      </c>
      <c r="P729" t="s">
        <v>1038</v>
      </c>
      <c r="Q729" t="s">
        <v>5654</v>
      </c>
      <c r="R729" t="str">
        <f>IF(COUNTIF('16 reserve entries'!Q:Q,'16 AJE data'!O729)&gt;0,"Y","N")</f>
        <v>N</v>
      </c>
      <c r="S729" s="149" t="s">
        <v>1038</v>
      </c>
      <c r="T729" t="s">
        <v>13576</v>
      </c>
      <c r="U729" t="str">
        <f>IF(COUNTIF('16 reserve bal'!D:D,'16 AJE data'!T729)&gt;0,"Y","N")</f>
        <v>N</v>
      </c>
    </row>
    <row r="730" spans="1:21" x14ac:dyDescent="0.25">
      <c r="A730" t="s">
        <v>1038</v>
      </c>
      <c r="B730" t="s">
        <v>5288</v>
      </c>
      <c r="C730" t="s">
        <v>7911</v>
      </c>
      <c r="D730" t="s">
        <v>141</v>
      </c>
      <c r="E730" t="s">
        <v>12419</v>
      </c>
      <c r="F730" t="str">
        <f t="shared" si="14"/>
        <v>US-IFRS</v>
      </c>
      <c r="G730" t="s">
        <v>7911</v>
      </c>
      <c r="L730" t="s">
        <v>7726</v>
      </c>
      <c r="M730" t="str">
        <f>IF(COUNTIF('16 reserve entries'!M:M,'16 AJE data'!L730)&gt;0,"Y","N")</f>
        <v>N</v>
      </c>
      <c r="O730" t="s">
        <v>13577</v>
      </c>
      <c r="P730" t="s">
        <v>1038</v>
      </c>
      <c r="Q730" t="s">
        <v>5661</v>
      </c>
      <c r="R730" t="str">
        <f>IF(COUNTIF('16 reserve entries'!Q:Q,'16 AJE data'!O730)&gt;0,"Y","N")</f>
        <v>N</v>
      </c>
      <c r="S730" s="149" t="s">
        <v>1038</v>
      </c>
      <c r="T730" t="s">
        <v>13578</v>
      </c>
      <c r="U730" t="str">
        <f>IF(COUNTIF('16 reserve bal'!D:D,'16 AJE data'!T730)&gt;0,"Y","N")</f>
        <v>N</v>
      </c>
    </row>
    <row r="731" spans="1:21" x14ac:dyDescent="0.25">
      <c r="A731" t="s">
        <v>1038</v>
      </c>
      <c r="B731" t="s">
        <v>5288</v>
      </c>
      <c r="C731" t="s">
        <v>7725</v>
      </c>
      <c r="D731" t="s">
        <v>141</v>
      </c>
      <c r="E731" t="s">
        <v>12419</v>
      </c>
      <c r="F731" t="str">
        <f t="shared" si="14"/>
        <v>US-IFRS</v>
      </c>
      <c r="G731" t="s">
        <v>7725</v>
      </c>
      <c r="L731" t="s">
        <v>7600</v>
      </c>
      <c r="M731" t="str">
        <f>IF(COUNTIF('16 reserve entries'!M:M,'16 AJE data'!L731)&gt;0,"Y","N")</f>
        <v>N</v>
      </c>
      <c r="O731" t="s">
        <v>13579</v>
      </c>
      <c r="P731" t="s">
        <v>1038</v>
      </c>
      <c r="Q731" t="s">
        <v>5668</v>
      </c>
      <c r="R731" t="str">
        <f>IF(COUNTIF('16 reserve entries'!Q:Q,'16 AJE data'!O731)&gt;0,"Y","N")</f>
        <v>N</v>
      </c>
      <c r="S731" s="149" t="s">
        <v>1038</v>
      </c>
      <c r="T731" t="s">
        <v>12997</v>
      </c>
      <c r="U731" t="str">
        <f>IF(COUNTIF('16 reserve bal'!D:D,'16 AJE data'!T731)&gt;0,"Y","N")</f>
        <v>N</v>
      </c>
    </row>
    <row r="732" spans="1:21" x14ac:dyDescent="0.25">
      <c r="A732" t="s">
        <v>1038</v>
      </c>
      <c r="B732" t="s">
        <v>5288</v>
      </c>
      <c r="C732" t="s">
        <v>7600</v>
      </c>
      <c r="D732" t="s">
        <v>141</v>
      </c>
      <c r="E732" t="s">
        <v>12419</v>
      </c>
      <c r="F732" t="str">
        <f t="shared" si="14"/>
        <v>US-IFRS</v>
      </c>
      <c r="G732" t="s">
        <v>7600</v>
      </c>
      <c r="L732" t="s">
        <v>3779</v>
      </c>
      <c r="M732" t="str">
        <f>IF(COUNTIF('16 reserve entries'!M:M,'16 AJE data'!L732)&gt;0,"Y","N")</f>
        <v>Y</v>
      </c>
      <c r="O732" t="s">
        <v>13580</v>
      </c>
      <c r="P732" t="s">
        <v>1038</v>
      </c>
      <c r="Q732" t="s">
        <v>5678</v>
      </c>
      <c r="R732" t="str">
        <f>IF(COUNTIF('16 reserve entries'!Q:Q,'16 AJE data'!O732)&gt;0,"Y","N")</f>
        <v>N</v>
      </c>
      <c r="S732" s="149" t="s">
        <v>1038</v>
      </c>
      <c r="T732" t="s">
        <v>12999</v>
      </c>
      <c r="U732" t="str">
        <f>IF(COUNTIF('16 reserve bal'!D:D,'16 AJE data'!T732)&gt;0,"Y","N")</f>
        <v>N</v>
      </c>
    </row>
    <row r="733" spans="1:21" x14ac:dyDescent="0.25">
      <c r="A733" t="s">
        <v>1038</v>
      </c>
      <c r="B733" t="s">
        <v>5288</v>
      </c>
      <c r="C733" t="s">
        <v>5629</v>
      </c>
      <c r="D733" t="s">
        <v>141</v>
      </c>
      <c r="E733" t="s">
        <v>12419</v>
      </c>
      <c r="F733" t="str">
        <f t="shared" si="14"/>
        <v>US-IFRS</v>
      </c>
      <c r="G733" t="s">
        <v>5629</v>
      </c>
      <c r="L733" t="s">
        <v>3782</v>
      </c>
      <c r="M733" t="str">
        <f>IF(COUNTIF('16 reserve entries'!M:M,'16 AJE data'!L733)&gt;0,"Y","N")</f>
        <v>Y</v>
      </c>
      <c r="O733" t="s">
        <v>13581</v>
      </c>
      <c r="P733" t="s">
        <v>1038</v>
      </c>
      <c r="Q733" t="s">
        <v>5688</v>
      </c>
      <c r="R733" t="str">
        <f>IF(COUNTIF('16 reserve entries'!Q:Q,'16 AJE data'!O733)&gt;0,"Y","N")</f>
        <v>N</v>
      </c>
      <c r="S733" s="149" t="s">
        <v>1038</v>
      </c>
      <c r="T733" t="s">
        <v>13001</v>
      </c>
      <c r="U733" t="str">
        <f>IF(COUNTIF('16 reserve bal'!D:D,'16 AJE data'!T733)&gt;0,"Y","N")</f>
        <v>N</v>
      </c>
    </row>
    <row r="734" spans="1:21" x14ac:dyDescent="0.25">
      <c r="A734" t="s">
        <v>1038</v>
      </c>
      <c r="B734" t="s">
        <v>5288</v>
      </c>
      <c r="C734" t="s">
        <v>7727</v>
      </c>
      <c r="D734" t="s">
        <v>141</v>
      </c>
      <c r="E734" t="s">
        <v>12419</v>
      </c>
      <c r="F734" t="str">
        <f t="shared" si="14"/>
        <v>US-IFRS</v>
      </c>
      <c r="G734" t="s">
        <v>7727</v>
      </c>
      <c r="L734" t="s">
        <v>5629</v>
      </c>
      <c r="M734" t="str">
        <f>IF(COUNTIF('16 reserve entries'!M:M,'16 AJE data'!L734)&gt;0,"Y","N")</f>
        <v>Y</v>
      </c>
      <c r="O734" t="s">
        <v>13582</v>
      </c>
      <c r="P734" t="s">
        <v>1038</v>
      </c>
      <c r="Q734" t="s">
        <v>5695</v>
      </c>
      <c r="R734" t="str">
        <f>IF(COUNTIF('16 reserve entries'!Q:Q,'16 AJE data'!O734)&gt;0,"Y","N")</f>
        <v>N</v>
      </c>
      <c r="S734" s="149" t="s">
        <v>1038</v>
      </c>
      <c r="T734" t="s">
        <v>13003</v>
      </c>
      <c r="U734" t="str">
        <f>IF(COUNTIF('16 reserve bal'!D:D,'16 AJE data'!T734)&gt;0,"Y","N")</f>
        <v>N</v>
      </c>
    </row>
    <row r="735" spans="1:21" x14ac:dyDescent="0.25">
      <c r="A735" t="s">
        <v>1038</v>
      </c>
      <c r="B735" t="s">
        <v>5288</v>
      </c>
      <c r="C735" t="s">
        <v>5640</v>
      </c>
      <c r="D735" t="s">
        <v>141</v>
      </c>
      <c r="E735" t="s">
        <v>12419</v>
      </c>
      <c r="F735" t="str">
        <f t="shared" si="14"/>
        <v>US-IFRS</v>
      </c>
      <c r="G735" t="s">
        <v>5640</v>
      </c>
      <c r="L735" t="s">
        <v>3785</v>
      </c>
      <c r="M735" t="str">
        <f>IF(COUNTIF('16 reserve entries'!M:M,'16 AJE data'!L735)&gt;0,"Y","N")</f>
        <v>Y</v>
      </c>
      <c r="O735" t="s">
        <v>13583</v>
      </c>
      <c r="P735" t="s">
        <v>1038</v>
      </c>
      <c r="Q735" t="s">
        <v>5702</v>
      </c>
      <c r="R735" t="str">
        <f>IF(COUNTIF('16 reserve entries'!Q:Q,'16 AJE data'!O735)&gt;0,"Y","N")</f>
        <v>N</v>
      </c>
      <c r="S735" s="149" t="s">
        <v>1038</v>
      </c>
      <c r="T735" t="s">
        <v>13005</v>
      </c>
      <c r="U735" t="str">
        <f>IF(COUNTIF('16 reserve bal'!D:D,'16 AJE data'!T735)&gt;0,"Y","N")</f>
        <v>N</v>
      </c>
    </row>
    <row r="736" spans="1:21" x14ac:dyDescent="0.25">
      <c r="A736" t="s">
        <v>1038</v>
      </c>
      <c r="B736" t="s">
        <v>5288</v>
      </c>
      <c r="C736" t="s">
        <v>5647</v>
      </c>
      <c r="D736" t="s">
        <v>141</v>
      </c>
      <c r="E736" t="s">
        <v>12419</v>
      </c>
      <c r="F736" t="str">
        <f t="shared" si="14"/>
        <v>US-IFRS</v>
      </c>
      <c r="G736" t="s">
        <v>5647</v>
      </c>
      <c r="L736" t="s">
        <v>3787</v>
      </c>
      <c r="M736" t="str">
        <f>IF(COUNTIF('16 reserve entries'!M:M,'16 AJE data'!L736)&gt;0,"Y","N")</f>
        <v>Y</v>
      </c>
      <c r="O736" t="s">
        <v>13584</v>
      </c>
      <c r="P736" t="s">
        <v>1038</v>
      </c>
      <c r="Q736" t="s">
        <v>5708</v>
      </c>
      <c r="R736" t="str">
        <f>IF(COUNTIF('16 reserve entries'!Q:Q,'16 AJE data'!O736)&gt;0,"Y","N")</f>
        <v>N</v>
      </c>
      <c r="S736" s="149" t="s">
        <v>1038</v>
      </c>
      <c r="T736" t="s">
        <v>13007</v>
      </c>
      <c r="U736" t="str">
        <f>IF(COUNTIF('16 reserve bal'!D:D,'16 AJE data'!T736)&gt;0,"Y","N")</f>
        <v>N</v>
      </c>
    </row>
    <row r="737" spans="1:21" x14ac:dyDescent="0.25">
      <c r="A737" t="s">
        <v>1038</v>
      </c>
      <c r="B737" t="s">
        <v>5288</v>
      </c>
      <c r="C737" t="s">
        <v>5654</v>
      </c>
      <c r="D737" t="s">
        <v>141</v>
      </c>
      <c r="E737" t="s">
        <v>12419</v>
      </c>
      <c r="F737" t="str">
        <f t="shared" si="14"/>
        <v>US-IFRS</v>
      </c>
      <c r="G737" t="s">
        <v>5654</v>
      </c>
      <c r="L737" t="s">
        <v>7727</v>
      </c>
      <c r="M737" t="str">
        <f>IF(COUNTIF('16 reserve entries'!M:M,'16 AJE data'!L737)&gt;0,"Y","N")</f>
        <v>N</v>
      </c>
      <c r="O737" t="s">
        <v>13585</v>
      </c>
      <c r="P737" t="s">
        <v>1038</v>
      </c>
      <c r="Q737" t="s">
        <v>7730</v>
      </c>
      <c r="R737" t="str">
        <f>IF(COUNTIF('16 reserve entries'!Q:Q,'16 AJE data'!O737)&gt;0,"Y","N")</f>
        <v>N</v>
      </c>
      <c r="S737" s="149" t="s">
        <v>1038</v>
      </c>
      <c r="T737" t="s">
        <v>13009</v>
      </c>
      <c r="U737" t="str">
        <f>IF(COUNTIF('16 reserve bal'!D:D,'16 AJE data'!T737)&gt;0,"Y","N")</f>
        <v>N</v>
      </c>
    </row>
    <row r="738" spans="1:21" x14ac:dyDescent="0.25">
      <c r="A738" t="s">
        <v>1038</v>
      </c>
      <c r="B738" t="s">
        <v>5288</v>
      </c>
      <c r="C738" t="s">
        <v>5661</v>
      </c>
      <c r="D738" t="s">
        <v>141</v>
      </c>
      <c r="E738" t="s">
        <v>12419</v>
      </c>
      <c r="F738" t="str">
        <f t="shared" si="14"/>
        <v>US-IFRS</v>
      </c>
      <c r="G738" t="s">
        <v>5661</v>
      </c>
      <c r="L738" t="s">
        <v>3790</v>
      </c>
      <c r="M738" t="str">
        <f>IF(COUNTIF('16 reserve entries'!M:M,'16 AJE data'!L738)&gt;0,"Y","N")</f>
        <v>Y</v>
      </c>
      <c r="O738" t="s">
        <v>13586</v>
      </c>
      <c r="P738" t="s">
        <v>1038</v>
      </c>
      <c r="Q738" t="s">
        <v>7914</v>
      </c>
      <c r="R738" t="str">
        <f>IF(COUNTIF('16 reserve entries'!Q:Q,'16 AJE data'!O738)&gt;0,"Y","N")</f>
        <v>N</v>
      </c>
      <c r="S738" s="149" t="s">
        <v>1038</v>
      </c>
      <c r="T738" t="s">
        <v>13011</v>
      </c>
      <c r="U738" t="str">
        <f>IF(COUNTIF('16 reserve bal'!D:D,'16 AJE data'!T738)&gt;0,"Y","N")</f>
        <v>N</v>
      </c>
    </row>
    <row r="739" spans="1:21" x14ac:dyDescent="0.25">
      <c r="A739" t="s">
        <v>1038</v>
      </c>
      <c r="B739" t="s">
        <v>5288</v>
      </c>
      <c r="C739" t="s">
        <v>5668</v>
      </c>
      <c r="D739" t="s">
        <v>141</v>
      </c>
      <c r="E739" t="s">
        <v>12419</v>
      </c>
      <c r="F739" t="str">
        <f t="shared" si="14"/>
        <v>US-IFRS</v>
      </c>
      <c r="G739" t="s">
        <v>5668</v>
      </c>
      <c r="L739" t="s">
        <v>3793</v>
      </c>
      <c r="M739" t="str">
        <f>IF(COUNTIF('16 reserve entries'!M:M,'16 AJE data'!L739)&gt;0,"Y","N")</f>
        <v>Y</v>
      </c>
      <c r="O739" t="s">
        <v>13587</v>
      </c>
      <c r="P739" t="s">
        <v>1038</v>
      </c>
      <c r="Q739" t="s">
        <v>7916</v>
      </c>
      <c r="R739" t="str">
        <f>IF(COUNTIF('16 reserve entries'!Q:Q,'16 AJE data'!O739)&gt;0,"Y","N")</f>
        <v>N</v>
      </c>
      <c r="S739" s="149" t="s">
        <v>1038</v>
      </c>
      <c r="T739" t="s">
        <v>13013</v>
      </c>
      <c r="U739" t="str">
        <f>IF(COUNTIF('16 reserve bal'!D:D,'16 AJE data'!T739)&gt;0,"Y","N")</f>
        <v>N</v>
      </c>
    </row>
    <row r="740" spans="1:21" x14ac:dyDescent="0.25">
      <c r="A740" t="s">
        <v>1038</v>
      </c>
      <c r="B740" t="s">
        <v>5288</v>
      </c>
      <c r="C740" t="s">
        <v>5678</v>
      </c>
      <c r="D740" t="s">
        <v>141</v>
      </c>
      <c r="E740" t="s">
        <v>12419</v>
      </c>
      <c r="F740" t="str">
        <f t="shared" si="14"/>
        <v>US-IFRS</v>
      </c>
      <c r="G740" t="s">
        <v>5678</v>
      </c>
      <c r="L740" t="s">
        <v>5640</v>
      </c>
      <c r="M740" t="str">
        <f>IF(COUNTIF('16 reserve entries'!M:M,'16 AJE data'!L740)&gt;0,"Y","N")</f>
        <v>Y</v>
      </c>
      <c r="O740" t="s">
        <v>13588</v>
      </c>
      <c r="P740" t="s">
        <v>1038</v>
      </c>
      <c r="Q740" t="s">
        <v>7917</v>
      </c>
      <c r="R740" t="str">
        <f>IF(COUNTIF('16 reserve entries'!Q:Q,'16 AJE data'!O740)&gt;0,"Y","N")</f>
        <v>N</v>
      </c>
      <c r="S740" s="149" t="s">
        <v>1038</v>
      </c>
      <c r="T740" t="s">
        <v>13015</v>
      </c>
      <c r="U740" t="str">
        <f>IF(COUNTIF('16 reserve bal'!D:D,'16 AJE data'!T740)&gt;0,"Y","N")</f>
        <v>N</v>
      </c>
    </row>
    <row r="741" spans="1:21" x14ac:dyDescent="0.25">
      <c r="A741" t="s">
        <v>1038</v>
      </c>
      <c r="B741" t="s">
        <v>5288</v>
      </c>
      <c r="C741" t="s">
        <v>5688</v>
      </c>
      <c r="D741" t="s">
        <v>141</v>
      </c>
      <c r="E741" t="s">
        <v>12419</v>
      </c>
      <c r="F741" t="str">
        <f t="shared" si="14"/>
        <v>US-IFRS</v>
      </c>
      <c r="G741" t="s">
        <v>5688</v>
      </c>
      <c r="L741" t="s">
        <v>3796</v>
      </c>
      <c r="M741" t="str">
        <f>IF(COUNTIF('16 reserve entries'!M:M,'16 AJE data'!L741)&gt;0,"Y","N")</f>
        <v>Y</v>
      </c>
      <c r="O741" t="s">
        <v>13589</v>
      </c>
      <c r="P741" t="s">
        <v>1038</v>
      </c>
      <c r="Q741" t="s">
        <v>3926</v>
      </c>
      <c r="R741" t="str">
        <f>IF(COUNTIF('16 reserve entries'!Q:Q,'16 AJE data'!O741)&gt;0,"Y","N")</f>
        <v>N</v>
      </c>
      <c r="S741" s="149" t="s">
        <v>1038</v>
      </c>
      <c r="T741" t="s">
        <v>13017</v>
      </c>
      <c r="U741" t="str">
        <f>IF(COUNTIF('16 reserve bal'!D:D,'16 AJE data'!T741)&gt;0,"Y","N")</f>
        <v>N</v>
      </c>
    </row>
    <row r="742" spans="1:21" x14ac:dyDescent="0.25">
      <c r="A742" t="s">
        <v>1038</v>
      </c>
      <c r="B742" t="s">
        <v>5288</v>
      </c>
      <c r="C742" t="s">
        <v>5695</v>
      </c>
      <c r="D742" t="s">
        <v>141</v>
      </c>
      <c r="E742" t="s">
        <v>12419</v>
      </c>
      <c r="F742" t="str">
        <f t="shared" si="14"/>
        <v>US-IFRS</v>
      </c>
      <c r="G742" t="s">
        <v>5695</v>
      </c>
      <c r="L742" t="s">
        <v>3799</v>
      </c>
      <c r="M742" t="str">
        <f>IF(COUNTIF('16 reserve entries'!M:M,'16 AJE data'!L742)&gt;0,"Y","N")</f>
        <v>Y</v>
      </c>
      <c r="O742" t="s">
        <v>13590</v>
      </c>
      <c r="P742" t="s">
        <v>1038</v>
      </c>
      <c r="Q742" t="s">
        <v>3935</v>
      </c>
      <c r="R742" t="str">
        <f>IF(COUNTIF('16 reserve entries'!Q:Q,'16 AJE data'!O742)&gt;0,"Y","N")</f>
        <v>N</v>
      </c>
      <c r="S742" s="149" t="s">
        <v>1038</v>
      </c>
      <c r="T742" t="s">
        <v>13019</v>
      </c>
      <c r="U742" t="str">
        <f>IF(COUNTIF('16 reserve bal'!D:D,'16 AJE data'!T742)&gt;0,"Y","N")</f>
        <v>N</v>
      </c>
    </row>
    <row r="743" spans="1:21" x14ac:dyDescent="0.25">
      <c r="A743" t="s">
        <v>1038</v>
      </c>
      <c r="B743" t="s">
        <v>5288</v>
      </c>
      <c r="C743" t="s">
        <v>5702</v>
      </c>
      <c r="D743" t="s">
        <v>141</v>
      </c>
      <c r="E743" t="s">
        <v>12419</v>
      </c>
      <c r="F743" t="str">
        <f t="shared" si="14"/>
        <v>US-IFRS</v>
      </c>
      <c r="G743" t="s">
        <v>5702</v>
      </c>
      <c r="L743" t="s">
        <v>5647</v>
      </c>
      <c r="M743" t="str">
        <f>IF(COUNTIF('16 reserve entries'!M:M,'16 AJE data'!L743)&gt;0,"Y","N")</f>
        <v>Y</v>
      </c>
      <c r="O743" t="s">
        <v>13591</v>
      </c>
      <c r="P743" t="s">
        <v>1038</v>
      </c>
      <c r="Q743" t="s">
        <v>7735</v>
      </c>
      <c r="R743" t="str">
        <f>IF(COUNTIF('16 reserve entries'!Q:Q,'16 AJE data'!O743)&gt;0,"Y","N")</f>
        <v>N</v>
      </c>
      <c r="S743" s="149" t="s">
        <v>1038</v>
      </c>
      <c r="T743" t="s">
        <v>13021</v>
      </c>
      <c r="U743" t="str">
        <f>IF(COUNTIF('16 reserve bal'!D:D,'16 AJE data'!T743)&gt;0,"Y","N")</f>
        <v>N</v>
      </c>
    </row>
    <row r="744" spans="1:21" x14ac:dyDescent="0.25">
      <c r="A744" t="s">
        <v>1038</v>
      </c>
      <c r="B744" t="s">
        <v>5288</v>
      </c>
      <c r="C744" t="s">
        <v>5708</v>
      </c>
      <c r="D744" t="s">
        <v>141</v>
      </c>
      <c r="E744" t="s">
        <v>12419</v>
      </c>
      <c r="F744" t="str">
        <f t="shared" si="14"/>
        <v>US-IFRS</v>
      </c>
      <c r="G744" t="s">
        <v>5708</v>
      </c>
      <c r="L744" t="s">
        <v>3802</v>
      </c>
      <c r="M744" t="str">
        <f>IF(COUNTIF('16 reserve entries'!M:M,'16 AJE data'!L744)&gt;0,"Y","N")</f>
        <v>Y</v>
      </c>
      <c r="O744" t="s">
        <v>13592</v>
      </c>
      <c r="P744" t="s">
        <v>1038</v>
      </c>
      <c r="Q744" t="s">
        <v>7738</v>
      </c>
      <c r="R744" t="str">
        <f>IF(COUNTIF('16 reserve entries'!Q:Q,'16 AJE data'!O744)&gt;0,"Y","N")</f>
        <v>N</v>
      </c>
      <c r="S744" s="149" t="s">
        <v>1038</v>
      </c>
      <c r="T744" t="s">
        <v>13023</v>
      </c>
      <c r="U744" t="str">
        <f>IF(COUNTIF('16 reserve bal'!D:D,'16 AJE data'!T744)&gt;0,"Y","N")</f>
        <v>N</v>
      </c>
    </row>
    <row r="745" spans="1:21" x14ac:dyDescent="0.25">
      <c r="A745" t="s">
        <v>1038</v>
      </c>
      <c r="B745" t="s">
        <v>5288</v>
      </c>
      <c r="C745" t="s">
        <v>7730</v>
      </c>
      <c r="D745" t="s">
        <v>141</v>
      </c>
      <c r="E745" t="s">
        <v>12419</v>
      </c>
      <c r="F745" t="str">
        <f t="shared" si="14"/>
        <v>US-IFRS</v>
      </c>
      <c r="G745" t="s">
        <v>7730</v>
      </c>
      <c r="L745" t="s">
        <v>3805</v>
      </c>
      <c r="M745" t="str">
        <f>IF(COUNTIF('16 reserve entries'!M:M,'16 AJE data'!L745)&gt;0,"Y","N")</f>
        <v>Y</v>
      </c>
      <c r="O745" t="s">
        <v>13593</v>
      </c>
      <c r="P745" t="s">
        <v>1038</v>
      </c>
      <c r="Q745" t="s">
        <v>7682</v>
      </c>
      <c r="R745" t="str">
        <f>IF(COUNTIF('16 reserve entries'!Q:Q,'16 AJE data'!O745)&gt;0,"Y","N")</f>
        <v>N</v>
      </c>
      <c r="S745" s="149" t="s">
        <v>1038</v>
      </c>
      <c r="T745" t="s">
        <v>13025</v>
      </c>
      <c r="U745" t="str">
        <f>IF(COUNTIF('16 reserve bal'!D:D,'16 AJE data'!T745)&gt;0,"Y","N")</f>
        <v>N</v>
      </c>
    </row>
    <row r="746" spans="1:21" x14ac:dyDescent="0.25">
      <c r="A746" t="s">
        <v>1038</v>
      </c>
      <c r="B746" t="s">
        <v>5288</v>
      </c>
      <c r="C746" t="s">
        <v>7914</v>
      </c>
      <c r="D746" t="s">
        <v>141</v>
      </c>
      <c r="E746" t="s">
        <v>12419</v>
      </c>
      <c r="F746" t="str">
        <f t="shared" si="14"/>
        <v>US-IFRS</v>
      </c>
      <c r="G746" t="s">
        <v>7914</v>
      </c>
      <c r="L746" t="s">
        <v>5654</v>
      </c>
      <c r="M746" t="str">
        <f>IF(COUNTIF('16 reserve entries'!M:M,'16 AJE data'!L746)&gt;0,"Y","N")</f>
        <v>Y</v>
      </c>
      <c r="O746" t="s">
        <v>13594</v>
      </c>
      <c r="P746" t="s">
        <v>1038</v>
      </c>
      <c r="Q746" t="s">
        <v>7743</v>
      </c>
      <c r="R746" t="str">
        <f>IF(COUNTIF('16 reserve entries'!Q:Q,'16 AJE data'!O746)&gt;0,"Y","N")</f>
        <v>N</v>
      </c>
      <c r="S746" s="149" t="s">
        <v>1038</v>
      </c>
      <c r="T746" t="s">
        <v>13595</v>
      </c>
      <c r="U746" t="str">
        <f>IF(COUNTIF('16 reserve bal'!D:D,'16 AJE data'!T746)&gt;0,"Y","N")</f>
        <v>N</v>
      </c>
    </row>
    <row r="747" spans="1:21" x14ac:dyDescent="0.25">
      <c r="A747" t="s">
        <v>1038</v>
      </c>
      <c r="B747" t="s">
        <v>5288</v>
      </c>
      <c r="C747" t="s">
        <v>7916</v>
      </c>
      <c r="D747" t="s">
        <v>141</v>
      </c>
      <c r="E747" t="s">
        <v>12419</v>
      </c>
      <c r="F747" t="str">
        <f t="shared" si="14"/>
        <v>US-IFRS</v>
      </c>
      <c r="G747" t="s">
        <v>7916</v>
      </c>
      <c r="L747" t="s">
        <v>3808</v>
      </c>
      <c r="M747" t="str">
        <f>IF(COUNTIF('16 reserve entries'!M:M,'16 AJE data'!L747)&gt;0,"Y","N")</f>
        <v>Y</v>
      </c>
      <c r="O747" t="s">
        <v>13596</v>
      </c>
      <c r="P747" t="s">
        <v>1038</v>
      </c>
      <c r="Q747" t="s">
        <v>7745</v>
      </c>
      <c r="R747" t="str">
        <f>IF(COUNTIF('16 reserve entries'!Q:Q,'16 AJE data'!O747)&gt;0,"Y","N")</f>
        <v>N</v>
      </c>
      <c r="S747" s="149" t="s">
        <v>1038</v>
      </c>
      <c r="T747" t="s">
        <v>13597</v>
      </c>
      <c r="U747" t="str">
        <f>IF(COUNTIF('16 reserve bal'!D:D,'16 AJE data'!T747)&gt;0,"Y","N")</f>
        <v>N</v>
      </c>
    </row>
    <row r="748" spans="1:21" x14ac:dyDescent="0.25">
      <c r="A748" t="s">
        <v>1038</v>
      </c>
      <c r="B748" t="s">
        <v>5288</v>
      </c>
      <c r="C748" t="s">
        <v>7917</v>
      </c>
      <c r="D748" t="s">
        <v>141</v>
      </c>
      <c r="E748" t="s">
        <v>12419</v>
      </c>
      <c r="F748" t="str">
        <f t="shared" si="14"/>
        <v>US-IFRS</v>
      </c>
      <c r="G748" t="s">
        <v>7917</v>
      </c>
      <c r="L748" t="s">
        <v>3811</v>
      </c>
      <c r="M748" t="str">
        <f>IF(COUNTIF('16 reserve entries'!M:M,'16 AJE data'!L748)&gt;0,"Y","N")</f>
        <v>Y</v>
      </c>
      <c r="O748" t="s">
        <v>13598</v>
      </c>
      <c r="P748" t="s">
        <v>1038</v>
      </c>
      <c r="Q748" t="s">
        <v>3944</v>
      </c>
      <c r="R748" t="str">
        <f>IF(COUNTIF('16 reserve entries'!Q:Q,'16 AJE data'!O748)&gt;0,"Y","N")</f>
        <v>N</v>
      </c>
      <c r="S748" s="149" t="s">
        <v>1038</v>
      </c>
      <c r="T748" t="s">
        <v>13599</v>
      </c>
      <c r="U748" t="str">
        <f>IF(COUNTIF('16 reserve bal'!D:D,'16 AJE data'!T748)&gt;0,"Y","N")</f>
        <v>N</v>
      </c>
    </row>
    <row r="749" spans="1:21" x14ac:dyDescent="0.25">
      <c r="A749" t="s">
        <v>1038</v>
      </c>
      <c r="B749" t="s">
        <v>5288</v>
      </c>
      <c r="C749" t="s">
        <v>3926</v>
      </c>
      <c r="D749" t="s">
        <v>141</v>
      </c>
      <c r="E749" t="s">
        <v>12419</v>
      </c>
      <c r="F749" t="str">
        <f t="shared" si="14"/>
        <v>US-IFRS</v>
      </c>
      <c r="G749" t="s">
        <v>3926</v>
      </c>
      <c r="L749" t="s">
        <v>5661</v>
      </c>
      <c r="M749" t="str">
        <f>IF(COUNTIF('16 reserve entries'!M:M,'16 AJE data'!L749)&gt;0,"Y","N")</f>
        <v>Y</v>
      </c>
      <c r="O749" t="s">
        <v>13600</v>
      </c>
      <c r="P749" t="s">
        <v>1038</v>
      </c>
      <c r="Q749" t="s">
        <v>7746</v>
      </c>
      <c r="R749" t="str">
        <f>IF(COUNTIF('16 reserve entries'!Q:Q,'16 AJE data'!O749)&gt;0,"Y","N")</f>
        <v>N</v>
      </c>
      <c r="S749" s="149" t="s">
        <v>1038</v>
      </c>
      <c r="T749" t="s">
        <v>13601</v>
      </c>
      <c r="U749" t="str">
        <f>IF(COUNTIF('16 reserve bal'!D:D,'16 AJE data'!T749)&gt;0,"Y","N")</f>
        <v>N</v>
      </c>
    </row>
    <row r="750" spans="1:21" x14ac:dyDescent="0.25">
      <c r="A750" t="s">
        <v>1038</v>
      </c>
      <c r="B750" t="s">
        <v>5288</v>
      </c>
      <c r="C750" t="s">
        <v>3935</v>
      </c>
      <c r="D750" t="s">
        <v>141</v>
      </c>
      <c r="E750" t="s">
        <v>12419</v>
      </c>
      <c r="F750" t="str">
        <f t="shared" si="14"/>
        <v>US-IFRS</v>
      </c>
      <c r="G750" t="s">
        <v>3935</v>
      </c>
      <c r="L750" t="s">
        <v>3814</v>
      </c>
      <c r="M750" t="str">
        <f>IF(COUNTIF('16 reserve entries'!M:M,'16 AJE data'!L750)&gt;0,"Y","N")</f>
        <v>Y</v>
      </c>
      <c r="O750" t="s">
        <v>13602</v>
      </c>
      <c r="P750" t="s">
        <v>1038</v>
      </c>
      <c r="Q750" t="s">
        <v>3995</v>
      </c>
      <c r="R750" t="str">
        <f>IF(COUNTIF('16 reserve entries'!Q:Q,'16 AJE data'!O750)&gt;0,"Y","N")</f>
        <v>N</v>
      </c>
      <c r="S750" s="149" t="s">
        <v>1038</v>
      </c>
      <c r="T750" t="s">
        <v>3886</v>
      </c>
      <c r="U750" t="str">
        <f>IF(COUNTIF('16 reserve bal'!D:D,'16 AJE data'!T750)&gt;0,"Y","N")</f>
        <v>Y</v>
      </c>
    </row>
    <row r="751" spans="1:21" x14ac:dyDescent="0.25">
      <c r="A751" t="s">
        <v>1038</v>
      </c>
      <c r="B751" t="s">
        <v>5288</v>
      </c>
      <c r="C751" t="s">
        <v>7735</v>
      </c>
      <c r="D751" t="s">
        <v>141</v>
      </c>
      <c r="E751" t="s">
        <v>12419</v>
      </c>
      <c r="F751" t="str">
        <f t="shared" si="14"/>
        <v>US-IFRS</v>
      </c>
      <c r="G751" t="s">
        <v>7735</v>
      </c>
      <c r="L751" t="s">
        <v>3817</v>
      </c>
      <c r="M751" t="str">
        <f>IF(COUNTIF('16 reserve entries'!M:M,'16 AJE data'!L751)&gt;0,"Y","N")</f>
        <v>Y</v>
      </c>
      <c r="O751" t="s">
        <v>13603</v>
      </c>
      <c r="P751" t="s">
        <v>1038</v>
      </c>
      <c r="Q751" t="s">
        <v>3997</v>
      </c>
      <c r="R751" t="str">
        <f>IF(COUNTIF('16 reserve entries'!Q:Q,'16 AJE data'!O751)&gt;0,"Y","N")</f>
        <v>N</v>
      </c>
      <c r="S751" s="149" t="s">
        <v>1038</v>
      </c>
      <c r="T751" t="s">
        <v>13029</v>
      </c>
      <c r="U751" t="str">
        <f>IF(COUNTIF('16 reserve bal'!D:D,'16 AJE data'!T751)&gt;0,"Y","N")</f>
        <v>N</v>
      </c>
    </row>
    <row r="752" spans="1:21" x14ac:dyDescent="0.25">
      <c r="A752" t="s">
        <v>1038</v>
      </c>
      <c r="B752" t="s">
        <v>5288</v>
      </c>
      <c r="C752" t="s">
        <v>7738</v>
      </c>
      <c r="D752" t="s">
        <v>141</v>
      </c>
      <c r="E752" t="s">
        <v>12419</v>
      </c>
      <c r="F752" t="str">
        <f t="shared" si="14"/>
        <v>US-IFRS</v>
      </c>
      <c r="G752" t="s">
        <v>7738</v>
      </c>
      <c r="L752" t="s">
        <v>5668</v>
      </c>
      <c r="M752" t="str">
        <f>IF(COUNTIF('16 reserve entries'!M:M,'16 AJE data'!L752)&gt;0,"Y","N")</f>
        <v>Y</v>
      </c>
      <c r="O752" t="s">
        <v>13604</v>
      </c>
      <c r="P752" t="s">
        <v>1038</v>
      </c>
      <c r="Q752" t="s">
        <v>7749</v>
      </c>
      <c r="R752" t="str">
        <f>IF(COUNTIF('16 reserve entries'!Q:Q,'16 AJE data'!O752)&gt;0,"Y","N")</f>
        <v>N</v>
      </c>
      <c r="S752" s="149" t="s">
        <v>1038</v>
      </c>
      <c r="T752" t="s">
        <v>13605</v>
      </c>
      <c r="U752" t="str">
        <f>IF(COUNTIF('16 reserve bal'!D:D,'16 AJE data'!T752)&gt;0,"Y","N")</f>
        <v>N</v>
      </c>
    </row>
    <row r="753" spans="1:21" x14ac:dyDescent="0.25">
      <c r="A753" t="s">
        <v>1038</v>
      </c>
      <c r="B753" t="s">
        <v>5288</v>
      </c>
      <c r="C753" t="s">
        <v>7682</v>
      </c>
      <c r="D753" t="s">
        <v>141</v>
      </c>
      <c r="E753" t="s">
        <v>12419</v>
      </c>
      <c r="F753" t="str">
        <f t="shared" si="14"/>
        <v>US-IFRS</v>
      </c>
      <c r="G753" t="s">
        <v>7682</v>
      </c>
      <c r="L753" t="s">
        <v>3820</v>
      </c>
      <c r="M753" t="str">
        <f>IF(COUNTIF('16 reserve entries'!M:M,'16 AJE data'!L753)&gt;0,"Y","N")</f>
        <v>Y</v>
      </c>
      <c r="O753" t="s">
        <v>13606</v>
      </c>
      <c r="P753" t="s">
        <v>1038</v>
      </c>
      <c r="Q753" t="s">
        <v>7750</v>
      </c>
      <c r="R753" t="str">
        <f>IF(COUNTIF('16 reserve entries'!Q:Q,'16 AJE data'!O753)&gt;0,"Y","N")</f>
        <v>N</v>
      </c>
      <c r="S753" s="149" t="s">
        <v>1038</v>
      </c>
      <c r="T753" t="s">
        <v>13607</v>
      </c>
      <c r="U753" t="str">
        <f>IF(COUNTIF('16 reserve bal'!D:D,'16 AJE data'!T753)&gt;0,"Y","N")</f>
        <v>N</v>
      </c>
    </row>
    <row r="754" spans="1:21" x14ac:dyDescent="0.25">
      <c r="A754" t="s">
        <v>1038</v>
      </c>
      <c r="B754" t="s">
        <v>5288</v>
      </c>
      <c r="C754" t="s">
        <v>7743</v>
      </c>
      <c r="D754" t="s">
        <v>141</v>
      </c>
      <c r="E754" t="s">
        <v>12419</v>
      </c>
      <c r="F754" t="str">
        <f t="shared" si="14"/>
        <v>US-IFRS</v>
      </c>
      <c r="G754" t="s">
        <v>7743</v>
      </c>
      <c r="L754" t="s">
        <v>3823</v>
      </c>
      <c r="M754" t="str">
        <f>IF(COUNTIF('16 reserve entries'!M:M,'16 AJE data'!L754)&gt;0,"Y","N")</f>
        <v>Y</v>
      </c>
      <c r="O754" t="s">
        <v>13608</v>
      </c>
      <c r="P754" t="s">
        <v>1038</v>
      </c>
      <c r="Q754" t="s">
        <v>8180</v>
      </c>
      <c r="R754" t="str">
        <f>IF(COUNTIF('16 reserve entries'!Q:Q,'16 AJE data'!O754)&gt;0,"Y","N")</f>
        <v>N</v>
      </c>
      <c r="S754" s="149" t="s">
        <v>1038</v>
      </c>
      <c r="T754" t="s">
        <v>12991</v>
      </c>
      <c r="U754" t="str">
        <f>IF(COUNTIF('16 reserve bal'!D:D,'16 AJE data'!T754)&gt;0,"Y","N")</f>
        <v>N</v>
      </c>
    </row>
    <row r="755" spans="1:21" x14ac:dyDescent="0.25">
      <c r="A755" t="s">
        <v>1038</v>
      </c>
      <c r="B755" t="s">
        <v>5288</v>
      </c>
      <c r="C755" t="s">
        <v>7745</v>
      </c>
      <c r="D755" t="s">
        <v>141</v>
      </c>
      <c r="E755" t="s">
        <v>12419</v>
      </c>
      <c r="F755" t="str">
        <f t="shared" si="14"/>
        <v>US-IFRS</v>
      </c>
      <c r="G755" t="s">
        <v>7745</v>
      </c>
      <c r="L755" t="s">
        <v>5678</v>
      </c>
      <c r="M755" t="str">
        <f>IF(COUNTIF('16 reserve entries'!M:M,'16 AJE data'!L755)&gt;0,"Y","N")</f>
        <v>Y</v>
      </c>
      <c r="O755" t="s">
        <v>13609</v>
      </c>
      <c r="P755" t="s">
        <v>1038</v>
      </c>
      <c r="Q755" t="s">
        <v>7751</v>
      </c>
      <c r="R755" t="str">
        <f>IF(COUNTIF('16 reserve entries'!Q:Q,'16 AJE data'!O755)&gt;0,"Y","N")</f>
        <v>N</v>
      </c>
      <c r="S755" s="149" t="s">
        <v>1038</v>
      </c>
      <c r="T755" t="s">
        <v>13032</v>
      </c>
      <c r="U755" t="str">
        <f>IF(COUNTIF('16 reserve bal'!D:D,'16 AJE data'!T755)&gt;0,"Y","N")</f>
        <v>N</v>
      </c>
    </row>
    <row r="756" spans="1:21" x14ac:dyDescent="0.25">
      <c r="A756" t="s">
        <v>1038</v>
      </c>
      <c r="B756" t="s">
        <v>5288</v>
      </c>
      <c r="C756" t="s">
        <v>3944</v>
      </c>
      <c r="D756" t="s">
        <v>141</v>
      </c>
      <c r="E756" t="s">
        <v>12419</v>
      </c>
      <c r="F756" t="str">
        <f t="shared" si="14"/>
        <v>US-IFRS</v>
      </c>
      <c r="G756" t="s">
        <v>3944</v>
      </c>
      <c r="L756" t="s">
        <v>3826</v>
      </c>
      <c r="M756" t="str">
        <f>IF(COUNTIF('16 reserve entries'!M:M,'16 AJE data'!L756)&gt;0,"Y","N")</f>
        <v>Y</v>
      </c>
      <c r="O756" t="s">
        <v>13610</v>
      </c>
      <c r="P756" t="s">
        <v>1038</v>
      </c>
      <c r="Q756" t="s">
        <v>4070</v>
      </c>
      <c r="R756" t="str">
        <f>IF(COUNTIF('16 reserve entries'!Q:Q,'16 AJE data'!O756)&gt;0,"Y","N")</f>
        <v>N</v>
      </c>
      <c r="S756" s="149" t="s">
        <v>1038</v>
      </c>
      <c r="T756" t="s">
        <v>3889</v>
      </c>
      <c r="U756" t="str">
        <f>IF(COUNTIF('16 reserve bal'!D:D,'16 AJE data'!T756)&gt;0,"Y","N")</f>
        <v>Y</v>
      </c>
    </row>
    <row r="757" spans="1:21" x14ac:dyDescent="0.25">
      <c r="A757" t="s">
        <v>1038</v>
      </c>
      <c r="B757" t="s">
        <v>5288</v>
      </c>
      <c r="C757" t="s">
        <v>7746</v>
      </c>
      <c r="D757" t="s">
        <v>141</v>
      </c>
      <c r="E757" t="s">
        <v>12419</v>
      </c>
      <c r="F757" t="str">
        <f t="shared" si="14"/>
        <v>US-IFRS</v>
      </c>
      <c r="G757" t="s">
        <v>7746</v>
      </c>
      <c r="L757" t="s">
        <v>3829</v>
      </c>
      <c r="M757" t="str">
        <f>IF(COUNTIF('16 reserve entries'!M:M,'16 AJE data'!L757)&gt;0,"Y","N")</f>
        <v>Y</v>
      </c>
      <c r="O757" t="s">
        <v>13611</v>
      </c>
      <c r="P757" t="s">
        <v>1038</v>
      </c>
      <c r="Q757" t="s">
        <v>8181</v>
      </c>
      <c r="R757" t="str">
        <f>IF(COUNTIF('16 reserve entries'!Q:Q,'16 AJE data'!O757)&gt;0,"Y","N")</f>
        <v>N</v>
      </c>
      <c r="S757" s="149" t="s">
        <v>1038</v>
      </c>
      <c r="T757" t="s">
        <v>13034</v>
      </c>
      <c r="U757" t="str">
        <f>IF(COUNTIF('16 reserve bal'!D:D,'16 AJE data'!T757)&gt;0,"Y","N")</f>
        <v>N</v>
      </c>
    </row>
    <row r="758" spans="1:21" x14ac:dyDescent="0.25">
      <c r="A758" t="s">
        <v>1038</v>
      </c>
      <c r="B758" t="s">
        <v>5288</v>
      </c>
      <c r="C758" t="s">
        <v>3995</v>
      </c>
      <c r="D758" t="s">
        <v>141</v>
      </c>
      <c r="E758" t="s">
        <v>12419</v>
      </c>
      <c r="F758" t="str">
        <f t="shared" si="14"/>
        <v>US-IFRS</v>
      </c>
      <c r="G758" t="s">
        <v>3995</v>
      </c>
      <c r="L758" t="s">
        <v>5688</v>
      </c>
      <c r="M758" t="str">
        <f>IF(COUNTIF('16 reserve entries'!M:M,'16 AJE data'!L758)&gt;0,"Y","N")</f>
        <v>Y</v>
      </c>
      <c r="O758" t="s">
        <v>13612</v>
      </c>
      <c r="P758" t="s">
        <v>1038</v>
      </c>
      <c r="Q758" t="s">
        <v>4505</v>
      </c>
      <c r="R758" t="str">
        <f>IF(COUNTIF('16 reserve entries'!Q:Q,'16 AJE data'!O758)&gt;0,"Y","N")</f>
        <v>N</v>
      </c>
      <c r="S758" s="149" t="s">
        <v>1038</v>
      </c>
      <c r="T758" t="s">
        <v>3459</v>
      </c>
      <c r="U758" t="str">
        <f>IF(COUNTIF('16 reserve bal'!D:D,'16 AJE data'!T758)&gt;0,"Y","N")</f>
        <v>Y</v>
      </c>
    </row>
    <row r="759" spans="1:21" x14ac:dyDescent="0.25">
      <c r="A759" t="s">
        <v>1038</v>
      </c>
      <c r="B759" t="s">
        <v>5288</v>
      </c>
      <c r="C759" t="s">
        <v>3997</v>
      </c>
      <c r="D759" t="s">
        <v>141</v>
      </c>
      <c r="E759" t="s">
        <v>12419</v>
      </c>
      <c r="F759" t="str">
        <f t="shared" si="14"/>
        <v>US-IFRS</v>
      </c>
      <c r="G759" t="s">
        <v>3997</v>
      </c>
      <c r="L759" t="s">
        <v>3831</v>
      </c>
      <c r="M759" t="str">
        <f>IF(COUNTIF('16 reserve entries'!M:M,'16 AJE data'!L759)&gt;0,"Y","N")</f>
        <v>Y</v>
      </c>
      <c r="O759" t="s">
        <v>13613</v>
      </c>
      <c r="P759" t="s">
        <v>1038</v>
      </c>
      <c r="Q759" t="s">
        <v>4513</v>
      </c>
      <c r="R759" t="str">
        <f>IF(COUNTIF('16 reserve entries'!Q:Q,'16 AJE data'!O759)&gt;0,"Y","N")</f>
        <v>N</v>
      </c>
      <c r="S759" s="149" t="s">
        <v>1038</v>
      </c>
      <c r="T759" t="s">
        <v>3894</v>
      </c>
      <c r="U759" t="str">
        <f>IF(COUNTIF('16 reserve bal'!D:D,'16 AJE data'!T759)&gt;0,"Y","N")</f>
        <v>Y</v>
      </c>
    </row>
    <row r="760" spans="1:21" x14ac:dyDescent="0.25">
      <c r="A760" t="s">
        <v>1038</v>
      </c>
      <c r="B760" t="s">
        <v>5288</v>
      </c>
      <c r="C760" t="s">
        <v>7749</v>
      </c>
      <c r="D760" t="s">
        <v>141</v>
      </c>
      <c r="E760" t="s">
        <v>12419</v>
      </c>
      <c r="F760" t="str">
        <f t="shared" si="14"/>
        <v>US-IFRS</v>
      </c>
      <c r="G760" t="s">
        <v>7749</v>
      </c>
      <c r="L760" t="s">
        <v>5695</v>
      </c>
      <c r="M760" t="str">
        <f>IF(COUNTIF('16 reserve entries'!M:M,'16 AJE data'!L760)&gt;0,"Y","N")</f>
        <v>Y</v>
      </c>
      <c r="O760" t="s">
        <v>13614</v>
      </c>
      <c r="P760" t="s">
        <v>1038</v>
      </c>
      <c r="Q760" t="s">
        <v>8023</v>
      </c>
      <c r="R760" t="str">
        <f>IF(COUNTIF('16 reserve entries'!Q:Q,'16 AJE data'!O760)&gt;0,"Y","N")</f>
        <v>N</v>
      </c>
      <c r="S760" s="149" t="s">
        <v>1038</v>
      </c>
      <c r="T760" t="s">
        <v>13037</v>
      </c>
      <c r="U760" t="str">
        <f>IF(COUNTIF('16 reserve bal'!D:D,'16 AJE data'!T760)&gt;0,"Y","N")</f>
        <v>N</v>
      </c>
    </row>
    <row r="761" spans="1:21" x14ac:dyDescent="0.25">
      <c r="A761" t="s">
        <v>1038</v>
      </c>
      <c r="B761" t="s">
        <v>5288</v>
      </c>
      <c r="C761" t="s">
        <v>7750</v>
      </c>
      <c r="D761" t="s">
        <v>141</v>
      </c>
      <c r="E761" t="s">
        <v>12419</v>
      </c>
      <c r="F761" t="str">
        <f t="shared" si="14"/>
        <v>US-IFRS</v>
      </c>
      <c r="G761" t="s">
        <v>7750</v>
      </c>
      <c r="L761" t="s">
        <v>3834</v>
      </c>
      <c r="M761" t="str">
        <f>IF(COUNTIF('16 reserve entries'!M:M,'16 AJE data'!L761)&gt;0,"Y","N")</f>
        <v>Y</v>
      </c>
      <c r="O761" t="s">
        <v>13615</v>
      </c>
      <c r="P761" t="s">
        <v>1038</v>
      </c>
      <c r="Q761" t="s">
        <v>8030</v>
      </c>
      <c r="R761" t="str">
        <f>IF(COUNTIF('16 reserve entries'!Q:Q,'16 AJE data'!O761)&gt;0,"Y","N")</f>
        <v>N</v>
      </c>
      <c r="S761" s="149" t="s">
        <v>1038</v>
      </c>
      <c r="T761" t="s">
        <v>13039</v>
      </c>
      <c r="U761" t="str">
        <f>IF(COUNTIF('16 reserve bal'!D:D,'16 AJE data'!T761)&gt;0,"Y","N")</f>
        <v>N</v>
      </c>
    </row>
    <row r="762" spans="1:21" x14ac:dyDescent="0.25">
      <c r="A762" t="s">
        <v>1038</v>
      </c>
      <c r="B762" t="s">
        <v>5288</v>
      </c>
      <c r="C762" t="s">
        <v>8180</v>
      </c>
      <c r="D762" t="s">
        <v>141</v>
      </c>
      <c r="E762" t="s">
        <v>12419</v>
      </c>
      <c r="F762" t="str">
        <f t="shared" si="14"/>
        <v>US-IFRS</v>
      </c>
      <c r="G762" t="s">
        <v>8180</v>
      </c>
      <c r="L762" t="s">
        <v>5702</v>
      </c>
      <c r="M762" t="str">
        <f>IF(COUNTIF('16 reserve entries'!M:M,'16 AJE data'!L762)&gt;0,"Y","N")</f>
        <v>Y</v>
      </c>
      <c r="O762" t="s">
        <v>13616</v>
      </c>
      <c r="P762" t="s">
        <v>1038</v>
      </c>
      <c r="Q762" t="s">
        <v>8182</v>
      </c>
      <c r="R762" t="str">
        <f>IF(COUNTIF('16 reserve entries'!Q:Q,'16 AJE data'!O762)&gt;0,"Y","N")</f>
        <v>N</v>
      </c>
      <c r="S762" s="149" t="s">
        <v>1038</v>
      </c>
      <c r="T762" t="s">
        <v>13041</v>
      </c>
      <c r="U762" t="str">
        <f>IF(COUNTIF('16 reserve bal'!D:D,'16 AJE data'!T762)&gt;0,"Y","N")</f>
        <v>N</v>
      </c>
    </row>
    <row r="763" spans="1:21" x14ac:dyDescent="0.25">
      <c r="A763" t="s">
        <v>1038</v>
      </c>
      <c r="B763" t="s">
        <v>5288</v>
      </c>
      <c r="C763" t="s">
        <v>7751</v>
      </c>
      <c r="D763" t="s">
        <v>141</v>
      </c>
      <c r="E763" t="s">
        <v>12419</v>
      </c>
      <c r="F763" t="str">
        <f t="shared" si="14"/>
        <v>US-IFRS</v>
      </c>
      <c r="G763" t="s">
        <v>7751</v>
      </c>
      <c r="L763" t="s">
        <v>3837</v>
      </c>
      <c r="M763" t="str">
        <f>IF(COUNTIF('16 reserve entries'!M:M,'16 AJE data'!L763)&gt;0,"Y","N")</f>
        <v>Y</v>
      </c>
      <c r="O763" t="s">
        <v>13617</v>
      </c>
      <c r="P763" t="s">
        <v>1038</v>
      </c>
      <c r="Q763" t="s">
        <v>7876</v>
      </c>
      <c r="R763" t="str">
        <f>IF(COUNTIF('16 reserve entries'!Q:Q,'16 AJE data'!O763)&gt;0,"Y","N")</f>
        <v>N</v>
      </c>
      <c r="S763" s="149" t="s">
        <v>1038</v>
      </c>
      <c r="T763" t="s">
        <v>13618</v>
      </c>
      <c r="U763" t="str">
        <f>IF(COUNTIF('16 reserve bal'!D:D,'16 AJE data'!T763)&gt;0,"Y","N")</f>
        <v>N</v>
      </c>
    </row>
    <row r="764" spans="1:21" x14ac:dyDescent="0.25">
      <c r="A764" t="s">
        <v>1038</v>
      </c>
      <c r="B764" t="s">
        <v>5288</v>
      </c>
      <c r="C764" t="s">
        <v>4070</v>
      </c>
      <c r="D764" t="s">
        <v>141</v>
      </c>
      <c r="E764" t="s">
        <v>12419</v>
      </c>
      <c r="F764" t="str">
        <f t="shared" si="14"/>
        <v>US-IFRS</v>
      </c>
      <c r="G764" t="s">
        <v>4070</v>
      </c>
      <c r="L764" t="s">
        <v>5708</v>
      </c>
      <c r="M764" t="str">
        <f>IF(COUNTIF('16 reserve entries'!M:M,'16 AJE data'!L764)&gt;0,"Y","N")</f>
        <v>Y</v>
      </c>
      <c r="O764" t="s">
        <v>13619</v>
      </c>
      <c r="P764" t="s">
        <v>1038</v>
      </c>
      <c r="Q764" t="s">
        <v>7877</v>
      </c>
      <c r="R764" t="str">
        <f>IF(COUNTIF('16 reserve entries'!Q:Q,'16 AJE data'!O764)&gt;0,"Y","N")</f>
        <v>N</v>
      </c>
      <c r="S764" s="149" t="s">
        <v>1038</v>
      </c>
      <c r="T764" t="s">
        <v>3897</v>
      </c>
      <c r="U764" t="str">
        <f>IF(COUNTIF('16 reserve bal'!D:D,'16 AJE data'!T764)&gt;0,"Y","N")</f>
        <v>Y</v>
      </c>
    </row>
    <row r="765" spans="1:21" x14ac:dyDescent="0.25">
      <c r="A765" t="s">
        <v>1038</v>
      </c>
      <c r="B765" t="s">
        <v>5288</v>
      </c>
      <c r="C765" t="s">
        <v>8181</v>
      </c>
      <c r="D765" t="s">
        <v>141</v>
      </c>
      <c r="E765" t="s">
        <v>12419</v>
      </c>
      <c r="F765" t="str">
        <f t="shared" si="14"/>
        <v>US-IFRS</v>
      </c>
      <c r="G765" t="s">
        <v>8181</v>
      </c>
      <c r="L765" t="s">
        <v>7728</v>
      </c>
      <c r="M765" t="str">
        <f>IF(COUNTIF('16 reserve entries'!M:M,'16 AJE data'!L765)&gt;0,"Y","N")</f>
        <v>N</v>
      </c>
      <c r="O765" t="s">
        <v>13620</v>
      </c>
      <c r="P765" t="s">
        <v>1038</v>
      </c>
      <c r="Q765" t="s">
        <v>7878</v>
      </c>
      <c r="R765" t="str">
        <f>IF(COUNTIF('16 reserve entries'!Q:Q,'16 AJE data'!O765)&gt;0,"Y","N")</f>
        <v>N</v>
      </c>
      <c r="S765" s="149" t="s">
        <v>1038</v>
      </c>
      <c r="T765" t="s">
        <v>13043</v>
      </c>
      <c r="U765" t="str">
        <f>IF(COUNTIF('16 reserve bal'!D:D,'16 AJE data'!T765)&gt;0,"Y","N")</f>
        <v>N</v>
      </c>
    </row>
    <row r="766" spans="1:21" x14ac:dyDescent="0.25">
      <c r="A766" t="s">
        <v>1038</v>
      </c>
      <c r="B766" t="s">
        <v>5288</v>
      </c>
      <c r="C766" t="s">
        <v>4505</v>
      </c>
      <c r="D766" t="s">
        <v>141</v>
      </c>
      <c r="E766" t="s">
        <v>12419</v>
      </c>
      <c r="F766" t="str">
        <f t="shared" si="14"/>
        <v>US-IFRS</v>
      </c>
      <c r="G766" t="s">
        <v>4505</v>
      </c>
      <c r="L766" t="s">
        <v>7730</v>
      </c>
      <c r="M766" t="str">
        <f>IF(COUNTIF('16 reserve entries'!M:M,'16 AJE data'!L766)&gt;0,"Y","N")</f>
        <v>N</v>
      </c>
      <c r="O766" t="s">
        <v>13621</v>
      </c>
      <c r="P766" t="s">
        <v>1038</v>
      </c>
      <c r="Q766" t="s">
        <v>8183</v>
      </c>
      <c r="R766" t="str">
        <f>IF(COUNTIF('16 reserve entries'!Q:Q,'16 AJE data'!O766)&gt;0,"Y","N")</f>
        <v>N</v>
      </c>
      <c r="S766" s="149" t="s">
        <v>1038</v>
      </c>
      <c r="T766" t="s">
        <v>12440</v>
      </c>
      <c r="U766" t="str">
        <f>IF(COUNTIF('16 reserve bal'!D:D,'16 AJE data'!T766)&gt;0,"Y","N")</f>
        <v>N</v>
      </c>
    </row>
    <row r="767" spans="1:21" x14ac:dyDescent="0.25">
      <c r="A767" t="s">
        <v>1038</v>
      </c>
      <c r="B767" t="s">
        <v>5288</v>
      </c>
      <c r="C767" t="s">
        <v>8023</v>
      </c>
      <c r="D767" t="s">
        <v>141</v>
      </c>
      <c r="E767" t="s">
        <v>12419</v>
      </c>
      <c r="F767" t="str">
        <f t="shared" si="14"/>
        <v>US-IFRS</v>
      </c>
      <c r="G767" t="s">
        <v>8023</v>
      </c>
      <c r="L767" t="s">
        <v>3840</v>
      </c>
      <c r="M767" t="str">
        <f>IF(COUNTIF('16 reserve entries'!M:M,'16 AJE data'!L767)&gt;0,"Y","N")</f>
        <v>Y</v>
      </c>
      <c r="O767" t="s">
        <v>13622</v>
      </c>
      <c r="P767" t="s">
        <v>1038</v>
      </c>
      <c r="Q767" t="s">
        <v>7629</v>
      </c>
      <c r="R767" t="str">
        <f>IF(COUNTIF('16 reserve entries'!Q:Q,'16 AJE data'!O767)&gt;0,"Y","N")</f>
        <v>N</v>
      </c>
      <c r="S767" s="149" t="s">
        <v>1038</v>
      </c>
      <c r="T767" t="s">
        <v>13623</v>
      </c>
      <c r="U767" t="str">
        <f>IF(COUNTIF('16 reserve bal'!D:D,'16 AJE data'!T767)&gt;0,"Y","N")</f>
        <v>N</v>
      </c>
    </row>
    <row r="768" spans="1:21" x14ac:dyDescent="0.25">
      <c r="A768" t="s">
        <v>1038</v>
      </c>
      <c r="B768" t="s">
        <v>5288</v>
      </c>
      <c r="C768" t="s">
        <v>8030</v>
      </c>
      <c r="D768" t="s">
        <v>141</v>
      </c>
      <c r="E768" t="s">
        <v>12419</v>
      </c>
      <c r="F768" t="str">
        <f t="shared" si="14"/>
        <v>US-IFRS</v>
      </c>
      <c r="G768" t="s">
        <v>8030</v>
      </c>
      <c r="L768" t="s">
        <v>3843</v>
      </c>
      <c r="M768" t="str">
        <f>IF(COUNTIF('16 reserve entries'!M:M,'16 AJE data'!L768)&gt;0,"Y","N")</f>
        <v>Y</v>
      </c>
      <c r="O768" t="s">
        <v>13624</v>
      </c>
      <c r="P768" t="s">
        <v>1038</v>
      </c>
      <c r="Q768" t="s">
        <v>8184</v>
      </c>
      <c r="R768" t="str">
        <f>IF(COUNTIF('16 reserve entries'!Q:Q,'16 AJE data'!O768)&gt;0,"Y","N")</f>
        <v>N</v>
      </c>
      <c r="S768" s="149" t="s">
        <v>1038</v>
      </c>
      <c r="T768" t="s">
        <v>13045</v>
      </c>
      <c r="U768" t="str">
        <f>IF(COUNTIF('16 reserve bal'!D:D,'16 AJE data'!T768)&gt;0,"Y","N")</f>
        <v>N</v>
      </c>
    </row>
    <row r="769" spans="1:21" x14ac:dyDescent="0.25">
      <c r="A769" t="s">
        <v>1038</v>
      </c>
      <c r="B769" t="s">
        <v>5288</v>
      </c>
      <c r="C769" t="s">
        <v>8182</v>
      </c>
      <c r="D769" t="s">
        <v>141</v>
      </c>
      <c r="E769" t="s">
        <v>12419</v>
      </c>
      <c r="F769" t="str">
        <f t="shared" si="14"/>
        <v>US-IFRS</v>
      </c>
      <c r="G769" t="s">
        <v>8182</v>
      </c>
      <c r="L769" t="s">
        <v>3846</v>
      </c>
      <c r="M769" t="str">
        <f>IF(COUNTIF('16 reserve entries'!M:M,'16 AJE data'!L769)&gt;0,"Y","N")</f>
        <v>Y</v>
      </c>
      <c r="O769" t="s">
        <v>13625</v>
      </c>
      <c r="P769" t="s">
        <v>44</v>
      </c>
      <c r="Q769" t="s">
        <v>7905</v>
      </c>
      <c r="R769" t="str">
        <f>IF(COUNTIF('16 reserve entries'!Q:Q,'16 AJE data'!O769)&gt;0,"Y","N")</f>
        <v>N</v>
      </c>
      <c r="S769" s="149" t="s">
        <v>1038</v>
      </c>
      <c r="T769" t="s">
        <v>13047</v>
      </c>
      <c r="U769" t="str">
        <f>IF(COUNTIF('16 reserve bal'!D:D,'16 AJE data'!T769)&gt;0,"Y","N")</f>
        <v>N</v>
      </c>
    </row>
    <row r="770" spans="1:21" x14ac:dyDescent="0.25">
      <c r="A770" t="s">
        <v>1038</v>
      </c>
      <c r="B770" t="s">
        <v>5288</v>
      </c>
      <c r="C770" t="s">
        <v>7876</v>
      </c>
      <c r="D770" t="s">
        <v>141</v>
      </c>
      <c r="E770" t="s">
        <v>12419</v>
      </c>
      <c r="F770" t="str">
        <f t="shared" si="14"/>
        <v>US-IFRS</v>
      </c>
      <c r="G770" t="s">
        <v>7876</v>
      </c>
      <c r="L770" t="s">
        <v>3849</v>
      </c>
      <c r="M770" t="str">
        <f>IF(COUNTIF('16 reserve entries'!M:M,'16 AJE data'!L770)&gt;0,"Y","N")</f>
        <v>Y</v>
      </c>
      <c r="O770" t="s">
        <v>13626</v>
      </c>
      <c r="P770" t="s">
        <v>44</v>
      </c>
      <c r="Q770" t="s">
        <v>7983</v>
      </c>
      <c r="R770" t="str">
        <f>IF(COUNTIF('16 reserve entries'!Q:Q,'16 AJE data'!O770)&gt;0,"Y","N")</f>
        <v>N</v>
      </c>
      <c r="S770" s="149" t="s">
        <v>1038</v>
      </c>
      <c r="T770" t="s">
        <v>13049</v>
      </c>
      <c r="U770" t="str">
        <f>IF(COUNTIF('16 reserve bal'!D:D,'16 AJE data'!T770)&gt;0,"Y","N")</f>
        <v>N</v>
      </c>
    </row>
    <row r="771" spans="1:21" x14ac:dyDescent="0.25">
      <c r="A771" t="s">
        <v>1038</v>
      </c>
      <c r="B771" t="s">
        <v>5288</v>
      </c>
      <c r="C771" t="s">
        <v>7877</v>
      </c>
      <c r="D771" t="s">
        <v>141</v>
      </c>
      <c r="E771" t="s">
        <v>12419</v>
      </c>
      <c r="F771" t="str">
        <f t="shared" si="14"/>
        <v>US-IFRS</v>
      </c>
      <c r="G771" t="s">
        <v>7877</v>
      </c>
      <c r="L771" t="s">
        <v>3852</v>
      </c>
      <c r="M771" t="str">
        <f>IF(COUNTIF('16 reserve entries'!M:M,'16 AJE data'!L771)&gt;0,"Y","N")</f>
        <v>Y</v>
      </c>
      <c r="O771" t="s">
        <v>13627</v>
      </c>
      <c r="P771" t="s">
        <v>44</v>
      </c>
      <c r="Q771" t="s">
        <v>7984</v>
      </c>
      <c r="R771" t="str">
        <f>IF(COUNTIF('16 reserve entries'!Q:Q,'16 AJE data'!O771)&gt;0,"Y","N")</f>
        <v>N</v>
      </c>
      <c r="S771" s="149" t="s">
        <v>1038</v>
      </c>
      <c r="T771" t="s">
        <v>13051</v>
      </c>
      <c r="U771" t="str">
        <f>IF(COUNTIF('16 reserve bal'!D:D,'16 AJE data'!T771)&gt;0,"Y","N")</f>
        <v>N</v>
      </c>
    </row>
    <row r="772" spans="1:21" x14ac:dyDescent="0.25">
      <c r="A772" t="s">
        <v>1038</v>
      </c>
      <c r="B772" t="s">
        <v>5288</v>
      </c>
      <c r="C772" t="s">
        <v>7878</v>
      </c>
      <c r="D772" t="s">
        <v>141</v>
      </c>
      <c r="E772" t="s">
        <v>12419</v>
      </c>
      <c r="F772" t="str">
        <f t="shared" si="14"/>
        <v>US-IFRS</v>
      </c>
      <c r="G772" t="s">
        <v>7878</v>
      </c>
      <c r="L772" t="s">
        <v>3855</v>
      </c>
      <c r="M772" t="str">
        <f>IF(COUNTIF('16 reserve entries'!M:M,'16 AJE data'!L772)&gt;0,"Y","N")</f>
        <v>Y</v>
      </c>
      <c r="O772" t="s">
        <v>13628</v>
      </c>
      <c r="P772" t="s">
        <v>44</v>
      </c>
      <c r="Q772" t="s">
        <v>3492</v>
      </c>
      <c r="R772" t="str">
        <f>IF(COUNTIF('16 reserve entries'!Q:Q,'16 AJE data'!O772)&gt;0,"Y","N")</f>
        <v>N</v>
      </c>
      <c r="S772" s="149" t="s">
        <v>1038</v>
      </c>
      <c r="T772" t="s">
        <v>13053</v>
      </c>
      <c r="U772" t="str">
        <f>IF(COUNTIF('16 reserve bal'!D:D,'16 AJE data'!T772)&gt;0,"Y","N")</f>
        <v>N</v>
      </c>
    </row>
    <row r="773" spans="1:21" x14ac:dyDescent="0.25">
      <c r="A773" t="s">
        <v>1038</v>
      </c>
      <c r="B773" t="s">
        <v>5288</v>
      </c>
      <c r="C773" t="s">
        <v>8183</v>
      </c>
      <c r="D773" t="s">
        <v>141</v>
      </c>
      <c r="E773" t="s">
        <v>12419</v>
      </c>
      <c r="F773" t="str">
        <f t="shared" ref="F773:F836" si="15">D773&amp;"-"&amp;E773</f>
        <v>US-IFRS</v>
      </c>
      <c r="G773" t="s">
        <v>8183</v>
      </c>
      <c r="L773" t="s">
        <v>3858</v>
      </c>
      <c r="M773" t="str">
        <f>IF(COUNTIF('16 reserve entries'!M:M,'16 AJE data'!L773)&gt;0,"Y","N")</f>
        <v>Y</v>
      </c>
      <c r="O773" t="s">
        <v>13629</v>
      </c>
      <c r="P773" t="s">
        <v>44</v>
      </c>
      <c r="Q773" t="s">
        <v>3495</v>
      </c>
      <c r="R773" t="str">
        <f>IF(COUNTIF('16 reserve entries'!Q:Q,'16 AJE data'!O773)&gt;0,"Y","N")</f>
        <v>N</v>
      </c>
      <c r="S773" s="149" t="s">
        <v>1038</v>
      </c>
      <c r="T773" t="s">
        <v>13054</v>
      </c>
      <c r="U773" t="str">
        <f>IF(COUNTIF('16 reserve bal'!D:D,'16 AJE data'!T773)&gt;0,"Y","N")</f>
        <v>N</v>
      </c>
    </row>
    <row r="774" spans="1:21" x14ac:dyDescent="0.25">
      <c r="A774" t="s">
        <v>1038</v>
      </c>
      <c r="B774" t="s">
        <v>5288</v>
      </c>
      <c r="C774" t="s">
        <v>7629</v>
      </c>
      <c r="D774" t="s">
        <v>141</v>
      </c>
      <c r="E774" t="s">
        <v>12419</v>
      </c>
      <c r="F774" t="str">
        <f t="shared" si="15"/>
        <v>US-IFRS</v>
      </c>
      <c r="G774" t="s">
        <v>7629</v>
      </c>
      <c r="L774" t="s">
        <v>3861</v>
      </c>
      <c r="M774" t="str">
        <f>IF(COUNTIF('16 reserve entries'!M:M,'16 AJE data'!L774)&gt;0,"Y","N")</f>
        <v>Y</v>
      </c>
      <c r="O774" t="s">
        <v>13630</v>
      </c>
      <c r="P774" t="s">
        <v>44</v>
      </c>
      <c r="Q774" t="s">
        <v>7615</v>
      </c>
      <c r="R774" t="str">
        <f>IF(COUNTIF('16 reserve entries'!Q:Q,'16 AJE data'!O774)&gt;0,"Y","N")</f>
        <v>N</v>
      </c>
      <c r="S774" s="149" t="s">
        <v>1038</v>
      </c>
      <c r="T774" t="s">
        <v>13631</v>
      </c>
      <c r="U774" t="str">
        <f>IF(COUNTIF('16 reserve bal'!D:D,'16 AJE data'!T774)&gt;0,"Y","N")</f>
        <v>N</v>
      </c>
    </row>
    <row r="775" spans="1:21" x14ac:dyDescent="0.25">
      <c r="A775" t="s">
        <v>1038</v>
      </c>
      <c r="B775" t="s">
        <v>5288</v>
      </c>
      <c r="C775" t="s">
        <v>8184</v>
      </c>
      <c r="D775" t="s">
        <v>141</v>
      </c>
      <c r="E775" t="s">
        <v>12419</v>
      </c>
      <c r="F775" t="str">
        <f t="shared" si="15"/>
        <v>US-IFRS</v>
      </c>
      <c r="G775" t="s">
        <v>8184</v>
      </c>
      <c r="L775" t="s">
        <v>3864</v>
      </c>
      <c r="M775" t="str">
        <f>IF(COUNTIF('16 reserve entries'!M:M,'16 AJE data'!L775)&gt;0,"Y","N")</f>
        <v>Y</v>
      </c>
      <c r="O775" t="s">
        <v>13632</v>
      </c>
      <c r="P775" t="s">
        <v>44</v>
      </c>
      <c r="Q775" t="s">
        <v>3532</v>
      </c>
      <c r="R775" t="str">
        <f>IF(COUNTIF('16 reserve entries'!Q:Q,'16 AJE data'!O775)&gt;0,"Y","N")</f>
        <v>N</v>
      </c>
      <c r="S775" s="149" t="s">
        <v>1038</v>
      </c>
      <c r="T775" t="s">
        <v>13055</v>
      </c>
      <c r="U775" t="str">
        <f>IF(COUNTIF('16 reserve bal'!D:D,'16 AJE data'!T775)&gt;0,"Y","N")</f>
        <v>N</v>
      </c>
    </row>
    <row r="776" spans="1:21" x14ac:dyDescent="0.25">
      <c r="A776" t="s">
        <v>44</v>
      </c>
      <c r="B776" t="s">
        <v>5288</v>
      </c>
      <c r="C776" t="s">
        <v>7905</v>
      </c>
      <c r="D776" t="s">
        <v>141</v>
      </c>
      <c r="E776" t="s">
        <v>12419</v>
      </c>
      <c r="F776" t="str">
        <f t="shared" si="15"/>
        <v>US-IFRS</v>
      </c>
      <c r="G776" t="s">
        <v>7905</v>
      </c>
      <c r="L776" t="s">
        <v>3867</v>
      </c>
      <c r="M776" t="str">
        <f>IF(COUNTIF('16 reserve entries'!M:M,'16 AJE data'!L776)&gt;0,"Y","N")</f>
        <v>Y</v>
      </c>
      <c r="O776" t="s">
        <v>13633</v>
      </c>
      <c r="P776" t="s">
        <v>44</v>
      </c>
      <c r="Q776" t="s">
        <v>3535</v>
      </c>
      <c r="R776" t="str">
        <f>IF(COUNTIF('16 reserve entries'!Q:Q,'16 AJE data'!O776)&gt;0,"Y","N")</f>
        <v>N</v>
      </c>
      <c r="S776" s="149" t="s">
        <v>44</v>
      </c>
      <c r="T776" t="s">
        <v>13557</v>
      </c>
      <c r="U776" t="str">
        <f>IF(COUNTIF('16 reserve bal'!D:D,'16 AJE data'!T776)&gt;0,"Y","N")</f>
        <v>N</v>
      </c>
    </row>
    <row r="777" spans="1:21" x14ac:dyDescent="0.25">
      <c r="A777" t="s">
        <v>44</v>
      </c>
      <c r="B777" t="s">
        <v>5288</v>
      </c>
      <c r="C777" t="s">
        <v>7983</v>
      </c>
      <c r="D777" t="s">
        <v>141</v>
      </c>
      <c r="E777" t="s">
        <v>12419</v>
      </c>
      <c r="F777" t="str">
        <f t="shared" si="15"/>
        <v>US-IFRS</v>
      </c>
      <c r="G777" t="s">
        <v>7983</v>
      </c>
      <c r="L777" t="s">
        <v>3870</v>
      </c>
      <c r="M777" t="str">
        <f>IF(COUNTIF('16 reserve entries'!M:M,'16 AJE data'!L777)&gt;0,"Y","N")</f>
        <v>Y</v>
      </c>
      <c r="O777" t="s">
        <v>13634</v>
      </c>
      <c r="P777" t="s">
        <v>44</v>
      </c>
      <c r="Q777" t="s">
        <v>3543</v>
      </c>
      <c r="R777" t="str">
        <f>IF(COUNTIF('16 reserve entries'!Q:Q,'16 AJE data'!O777)&gt;0,"Y","N")</f>
        <v>N</v>
      </c>
      <c r="S777" s="149" t="s">
        <v>44</v>
      </c>
      <c r="T777" t="s">
        <v>13559</v>
      </c>
      <c r="U777" t="str">
        <f>IF(COUNTIF('16 reserve bal'!D:D,'16 AJE data'!T777)&gt;0,"Y","N")</f>
        <v>N</v>
      </c>
    </row>
    <row r="778" spans="1:21" x14ac:dyDescent="0.25">
      <c r="A778" t="s">
        <v>44</v>
      </c>
      <c r="B778" t="s">
        <v>5288</v>
      </c>
      <c r="C778" t="s">
        <v>7984</v>
      </c>
      <c r="D778" t="s">
        <v>141</v>
      </c>
      <c r="E778" t="s">
        <v>12419</v>
      </c>
      <c r="F778" t="str">
        <f t="shared" si="15"/>
        <v>US-IFRS</v>
      </c>
      <c r="G778" t="s">
        <v>7984</v>
      </c>
      <c r="L778" t="s">
        <v>3873</v>
      </c>
      <c r="M778" t="str">
        <f>IF(COUNTIF('16 reserve entries'!M:M,'16 AJE data'!L778)&gt;0,"Y","N")</f>
        <v>Y</v>
      </c>
      <c r="O778" t="s">
        <v>13635</v>
      </c>
      <c r="P778" t="s">
        <v>44</v>
      </c>
      <c r="Q778" t="s">
        <v>3570</v>
      </c>
      <c r="R778" t="str">
        <f>IF(COUNTIF('16 reserve entries'!Q:Q,'16 AJE data'!O778)&gt;0,"Y","N")</f>
        <v>N</v>
      </c>
      <c r="S778" s="149" t="s">
        <v>44</v>
      </c>
      <c r="T778" t="s">
        <v>13561</v>
      </c>
      <c r="U778" t="str">
        <f>IF(COUNTIF('16 reserve bal'!D:D,'16 AJE data'!T778)&gt;0,"Y","N")</f>
        <v>N</v>
      </c>
    </row>
    <row r="779" spans="1:21" x14ac:dyDescent="0.25">
      <c r="A779" t="s">
        <v>44</v>
      </c>
      <c r="B779" t="s">
        <v>5288</v>
      </c>
      <c r="C779" t="s">
        <v>3492</v>
      </c>
      <c r="D779" t="s">
        <v>141</v>
      </c>
      <c r="E779" t="s">
        <v>12419</v>
      </c>
      <c r="F779" t="str">
        <f t="shared" si="15"/>
        <v>US-IFRS</v>
      </c>
      <c r="G779" t="s">
        <v>3492</v>
      </c>
      <c r="L779" t="s">
        <v>3877</v>
      </c>
      <c r="M779" t="str">
        <f>IF(COUNTIF('16 reserve entries'!M:M,'16 AJE data'!L779)&gt;0,"Y","N")</f>
        <v>Y</v>
      </c>
      <c r="O779" t="s">
        <v>13636</v>
      </c>
      <c r="P779" t="s">
        <v>44</v>
      </c>
      <c r="Q779" t="s">
        <v>3588</v>
      </c>
      <c r="R779" t="str">
        <f>IF(COUNTIF('16 reserve entries'!Q:Q,'16 AJE data'!O779)&gt;0,"Y","N")</f>
        <v>N</v>
      </c>
      <c r="S779" s="149" t="s">
        <v>44</v>
      </c>
      <c r="T779" t="s">
        <v>3809</v>
      </c>
      <c r="U779" t="str">
        <f>IF(COUNTIF('16 reserve bal'!D:D,'16 AJE data'!T779)&gt;0,"Y","N")</f>
        <v>Y</v>
      </c>
    </row>
    <row r="780" spans="1:21" x14ac:dyDescent="0.25">
      <c r="A780" t="s">
        <v>44</v>
      </c>
      <c r="B780" t="s">
        <v>5288</v>
      </c>
      <c r="C780" t="s">
        <v>3495</v>
      </c>
      <c r="D780" t="s">
        <v>141</v>
      </c>
      <c r="E780" t="s">
        <v>12419</v>
      </c>
      <c r="F780" t="str">
        <f t="shared" si="15"/>
        <v>US-IFRS</v>
      </c>
      <c r="G780" t="s">
        <v>3495</v>
      </c>
      <c r="L780" t="s">
        <v>3880</v>
      </c>
      <c r="M780" t="str">
        <f>IF(COUNTIF('16 reserve entries'!M:M,'16 AJE data'!L780)&gt;0,"Y","N")</f>
        <v>Y</v>
      </c>
      <c r="O780" t="s">
        <v>13637</v>
      </c>
      <c r="P780" t="s">
        <v>44</v>
      </c>
      <c r="Q780" t="s">
        <v>3594</v>
      </c>
      <c r="R780" t="str">
        <f>IF(COUNTIF('16 reserve entries'!Q:Q,'16 AJE data'!O780)&gt;0,"Y","N")</f>
        <v>N</v>
      </c>
      <c r="S780" s="149" t="s">
        <v>44</v>
      </c>
      <c r="T780" t="s">
        <v>3818</v>
      </c>
      <c r="U780" t="str">
        <f>IF(COUNTIF('16 reserve bal'!D:D,'16 AJE data'!T780)&gt;0,"Y","N")</f>
        <v>Y</v>
      </c>
    </row>
    <row r="781" spans="1:21" x14ac:dyDescent="0.25">
      <c r="A781" t="s">
        <v>44</v>
      </c>
      <c r="B781" t="s">
        <v>5288</v>
      </c>
      <c r="C781" t="s">
        <v>7615</v>
      </c>
      <c r="D781" t="s">
        <v>141</v>
      </c>
      <c r="E781" t="s">
        <v>12419</v>
      </c>
      <c r="F781" t="str">
        <f t="shared" si="15"/>
        <v>US-IFRS</v>
      </c>
      <c r="G781" t="s">
        <v>7615</v>
      </c>
      <c r="L781" t="s">
        <v>7913</v>
      </c>
      <c r="M781" t="str">
        <f>IF(COUNTIF('16 reserve entries'!M:M,'16 AJE data'!L781)&gt;0,"Y","N")</f>
        <v>N</v>
      </c>
      <c r="O781" t="s">
        <v>13638</v>
      </c>
      <c r="P781" t="s">
        <v>44</v>
      </c>
      <c r="Q781" t="s">
        <v>3602</v>
      </c>
      <c r="R781" t="str">
        <f>IF(COUNTIF('16 reserve entries'!Q:Q,'16 AJE data'!O781)&gt;0,"Y","N")</f>
        <v>N</v>
      </c>
      <c r="S781" s="149" t="s">
        <v>44</v>
      </c>
      <c r="T781" t="s">
        <v>13639</v>
      </c>
      <c r="U781" t="str">
        <f>IF(COUNTIF('16 reserve bal'!D:D,'16 AJE data'!T781)&gt;0,"Y","N")</f>
        <v>N</v>
      </c>
    </row>
    <row r="782" spans="1:21" x14ac:dyDescent="0.25">
      <c r="A782" t="s">
        <v>44</v>
      </c>
      <c r="B782" t="s">
        <v>5288</v>
      </c>
      <c r="C782" t="s">
        <v>3532</v>
      </c>
      <c r="D782" t="s">
        <v>141</v>
      </c>
      <c r="E782" t="s">
        <v>12419</v>
      </c>
      <c r="F782" t="str">
        <f t="shared" si="15"/>
        <v>US-IFRS</v>
      </c>
      <c r="G782" t="s">
        <v>3532</v>
      </c>
      <c r="L782" t="s">
        <v>7932</v>
      </c>
      <c r="M782" t="str">
        <f>IF(COUNTIF('16 reserve entries'!M:M,'16 AJE data'!L782)&gt;0,"Y","N")</f>
        <v>N</v>
      </c>
      <c r="O782" t="s">
        <v>13640</v>
      </c>
      <c r="P782" t="s">
        <v>44</v>
      </c>
      <c r="Q782" t="s">
        <v>3642</v>
      </c>
      <c r="R782" t="str">
        <f>IF(COUNTIF('16 reserve entries'!Q:Q,'16 AJE data'!O782)&gt;0,"Y","N")</f>
        <v>N</v>
      </c>
      <c r="S782" s="149" t="s">
        <v>44</v>
      </c>
      <c r="T782" t="s">
        <v>3904</v>
      </c>
      <c r="U782" t="str">
        <f>IF(COUNTIF('16 reserve bal'!D:D,'16 AJE data'!T782)&gt;0,"Y","N")</f>
        <v>Y</v>
      </c>
    </row>
    <row r="783" spans="1:21" x14ac:dyDescent="0.25">
      <c r="A783" t="s">
        <v>44</v>
      </c>
      <c r="B783" t="s">
        <v>5288</v>
      </c>
      <c r="C783" t="s">
        <v>3535</v>
      </c>
      <c r="D783" t="s">
        <v>141</v>
      </c>
      <c r="E783" t="s">
        <v>12419</v>
      </c>
      <c r="F783" t="str">
        <f t="shared" si="15"/>
        <v>US-IFRS</v>
      </c>
      <c r="G783" t="s">
        <v>3535</v>
      </c>
      <c r="L783" t="s">
        <v>7914</v>
      </c>
      <c r="M783" t="str">
        <f>IF(COUNTIF('16 reserve entries'!M:M,'16 AJE data'!L783)&gt;0,"Y","N")</f>
        <v>N</v>
      </c>
      <c r="O783" t="s">
        <v>13641</v>
      </c>
      <c r="P783" t="s">
        <v>44</v>
      </c>
      <c r="Q783" t="s">
        <v>3645</v>
      </c>
      <c r="R783" t="str">
        <f>IF(COUNTIF('16 reserve entries'!Q:Q,'16 AJE data'!O783)&gt;0,"Y","N")</f>
        <v>N</v>
      </c>
      <c r="S783" s="149" t="s">
        <v>44</v>
      </c>
      <c r="T783" t="s">
        <v>3907</v>
      </c>
      <c r="U783" t="str">
        <f>IF(COUNTIF('16 reserve bal'!D:D,'16 AJE data'!T783)&gt;0,"Y","N")</f>
        <v>Y</v>
      </c>
    </row>
    <row r="784" spans="1:21" x14ac:dyDescent="0.25">
      <c r="A784" t="s">
        <v>44</v>
      </c>
      <c r="B784" t="s">
        <v>5288</v>
      </c>
      <c r="C784" t="s">
        <v>3543</v>
      </c>
      <c r="D784" t="s">
        <v>141</v>
      </c>
      <c r="E784" t="s">
        <v>12419</v>
      </c>
      <c r="F784" t="str">
        <f t="shared" si="15"/>
        <v>US-IFRS</v>
      </c>
      <c r="G784" t="s">
        <v>3543</v>
      </c>
      <c r="L784" t="s">
        <v>3882</v>
      </c>
      <c r="M784" t="str">
        <f>IF(COUNTIF('16 reserve entries'!M:M,'16 AJE data'!L784)&gt;0,"Y","N")</f>
        <v>Y</v>
      </c>
      <c r="O784" t="s">
        <v>13642</v>
      </c>
      <c r="P784" t="s">
        <v>44</v>
      </c>
      <c r="Q784" t="s">
        <v>7690</v>
      </c>
      <c r="R784" t="str">
        <f>IF(COUNTIF('16 reserve entries'!Q:Q,'16 AJE data'!O784)&gt;0,"Y","N")</f>
        <v>N</v>
      </c>
      <c r="S784" s="149" t="s">
        <v>44</v>
      </c>
      <c r="T784" t="s">
        <v>3910</v>
      </c>
      <c r="U784" t="str">
        <f>IF(COUNTIF('16 reserve bal'!D:D,'16 AJE data'!T784)&gt;0,"Y","N")</f>
        <v>Y</v>
      </c>
    </row>
    <row r="785" spans="1:21" x14ac:dyDescent="0.25">
      <c r="A785" t="s">
        <v>44</v>
      </c>
      <c r="B785" t="s">
        <v>5288</v>
      </c>
      <c r="C785" t="s">
        <v>3570</v>
      </c>
      <c r="D785" t="s">
        <v>141</v>
      </c>
      <c r="E785" t="s">
        <v>12419</v>
      </c>
      <c r="F785" t="str">
        <f t="shared" si="15"/>
        <v>US-IFRS</v>
      </c>
      <c r="G785" t="s">
        <v>3570</v>
      </c>
      <c r="L785" t="s">
        <v>3884</v>
      </c>
      <c r="M785" t="str">
        <f>IF(COUNTIF('16 reserve entries'!M:M,'16 AJE data'!L785)&gt;0,"Y","N")</f>
        <v>Y</v>
      </c>
      <c r="O785" t="s">
        <v>13643</v>
      </c>
      <c r="P785" t="s">
        <v>44</v>
      </c>
      <c r="Q785" t="s">
        <v>3663</v>
      </c>
      <c r="R785" t="str">
        <f>IF(COUNTIF('16 reserve entries'!Q:Q,'16 AJE data'!O785)&gt;0,"Y","N")</f>
        <v>N</v>
      </c>
      <c r="S785" s="149" t="s">
        <v>44</v>
      </c>
      <c r="T785" t="s">
        <v>3913</v>
      </c>
      <c r="U785" t="str">
        <f>IF(COUNTIF('16 reserve bal'!D:D,'16 AJE data'!T785)&gt;0,"Y","N")</f>
        <v>Y</v>
      </c>
    </row>
    <row r="786" spans="1:21" x14ac:dyDescent="0.25">
      <c r="A786" t="s">
        <v>44</v>
      </c>
      <c r="B786" t="s">
        <v>5288</v>
      </c>
      <c r="C786" t="s">
        <v>3588</v>
      </c>
      <c r="D786" t="s">
        <v>141</v>
      </c>
      <c r="E786" t="s">
        <v>12419</v>
      </c>
      <c r="F786" t="str">
        <f t="shared" si="15"/>
        <v>US-IFRS</v>
      </c>
      <c r="G786" t="s">
        <v>3588</v>
      </c>
      <c r="L786" t="s">
        <v>7915</v>
      </c>
      <c r="M786" t="str">
        <f>IF(COUNTIF('16 reserve entries'!M:M,'16 AJE data'!L786)&gt;0,"Y","N")</f>
        <v>N</v>
      </c>
      <c r="O786" t="s">
        <v>13644</v>
      </c>
      <c r="P786" t="s">
        <v>44</v>
      </c>
      <c r="Q786" t="s">
        <v>7734</v>
      </c>
      <c r="R786" t="str">
        <f>IF(COUNTIF('16 reserve entries'!Q:Q,'16 AJE data'!O786)&gt;0,"Y","N")</f>
        <v>N</v>
      </c>
      <c r="S786" s="149" t="s">
        <v>44</v>
      </c>
      <c r="T786" t="s">
        <v>3390</v>
      </c>
      <c r="U786" t="str">
        <f>IF(COUNTIF('16 reserve bal'!D:D,'16 AJE data'!T786)&gt;0,"Y","N")</f>
        <v>Y</v>
      </c>
    </row>
    <row r="787" spans="1:21" x14ac:dyDescent="0.25">
      <c r="A787" t="s">
        <v>44</v>
      </c>
      <c r="B787" t="s">
        <v>5288</v>
      </c>
      <c r="C787" t="s">
        <v>3594</v>
      </c>
      <c r="D787" t="s">
        <v>141</v>
      </c>
      <c r="E787" t="s">
        <v>12419</v>
      </c>
      <c r="F787" t="str">
        <f t="shared" si="15"/>
        <v>US-IFRS</v>
      </c>
      <c r="G787" t="s">
        <v>3594</v>
      </c>
      <c r="L787" t="s">
        <v>7916</v>
      </c>
      <c r="M787" t="str">
        <f>IF(COUNTIF('16 reserve entries'!M:M,'16 AJE data'!L787)&gt;0,"Y","N")</f>
        <v>N</v>
      </c>
      <c r="O787" t="s">
        <v>13645</v>
      </c>
      <c r="P787" t="s">
        <v>44</v>
      </c>
      <c r="Q787" t="s">
        <v>8185</v>
      </c>
      <c r="R787" t="str">
        <f>IF(COUNTIF('16 reserve entries'!Q:Q,'16 AJE data'!O787)&gt;0,"Y","N")</f>
        <v>N</v>
      </c>
      <c r="S787" s="149" t="s">
        <v>44</v>
      </c>
      <c r="T787" t="s">
        <v>3918</v>
      </c>
      <c r="U787" t="str">
        <f>IF(COUNTIF('16 reserve bal'!D:D,'16 AJE data'!T787)&gt;0,"Y","N")</f>
        <v>Y</v>
      </c>
    </row>
    <row r="788" spans="1:21" x14ac:dyDescent="0.25">
      <c r="A788" t="s">
        <v>44</v>
      </c>
      <c r="B788" t="s">
        <v>5288</v>
      </c>
      <c r="C788" t="s">
        <v>3602</v>
      </c>
      <c r="D788" t="s">
        <v>141</v>
      </c>
      <c r="E788" t="s">
        <v>12419</v>
      </c>
      <c r="F788" t="str">
        <f t="shared" si="15"/>
        <v>US-IFRS</v>
      </c>
      <c r="G788" t="s">
        <v>3602</v>
      </c>
      <c r="L788" t="s">
        <v>7917</v>
      </c>
      <c r="M788" t="str">
        <f>IF(COUNTIF('16 reserve entries'!M:M,'16 AJE data'!L788)&gt;0,"Y","N")</f>
        <v>N</v>
      </c>
      <c r="O788" t="s">
        <v>13646</v>
      </c>
      <c r="P788" t="s">
        <v>44</v>
      </c>
      <c r="Q788" t="s">
        <v>8186</v>
      </c>
      <c r="R788" t="str">
        <f>IF(COUNTIF('16 reserve entries'!Q:Q,'16 AJE data'!O788)&gt;0,"Y","N")</f>
        <v>N</v>
      </c>
      <c r="S788" s="149" t="s">
        <v>44</v>
      </c>
      <c r="T788" t="s">
        <v>3920</v>
      </c>
      <c r="U788" t="str">
        <f>IF(COUNTIF('16 reserve bal'!D:D,'16 AJE data'!T788)&gt;0,"Y","N")</f>
        <v>Y</v>
      </c>
    </row>
    <row r="789" spans="1:21" x14ac:dyDescent="0.25">
      <c r="A789" t="s">
        <v>44</v>
      </c>
      <c r="B789" t="s">
        <v>5288</v>
      </c>
      <c r="C789" t="s">
        <v>3642</v>
      </c>
      <c r="D789" t="s">
        <v>141</v>
      </c>
      <c r="E789" t="s">
        <v>12419</v>
      </c>
      <c r="F789" t="str">
        <f t="shared" si="15"/>
        <v>US-IFRS</v>
      </c>
      <c r="G789" t="s">
        <v>3642</v>
      </c>
      <c r="L789" t="s">
        <v>7922</v>
      </c>
      <c r="M789" t="str">
        <f>IF(COUNTIF('16 reserve entries'!M:M,'16 AJE data'!L789)&gt;0,"Y","N")</f>
        <v>N</v>
      </c>
      <c r="O789" t="s">
        <v>13647</v>
      </c>
      <c r="P789" t="s">
        <v>44</v>
      </c>
      <c r="Q789" t="s">
        <v>8421</v>
      </c>
      <c r="R789" t="str">
        <f>IF(COUNTIF('16 reserve entries'!Q:Q,'16 AJE data'!O789)&gt;0,"Y","N")</f>
        <v>N</v>
      </c>
      <c r="S789" s="149" t="s">
        <v>44</v>
      </c>
      <c r="T789" t="s">
        <v>3393</v>
      </c>
      <c r="U789" t="str">
        <f>IF(COUNTIF('16 reserve bal'!D:D,'16 AJE data'!T789)&gt;0,"Y","N")</f>
        <v>Y</v>
      </c>
    </row>
    <row r="790" spans="1:21" x14ac:dyDescent="0.25">
      <c r="A790" t="s">
        <v>44</v>
      </c>
      <c r="B790" t="s">
        <v>5288</v>
      </c>
      <c r="C790" t="s">
        <v>3645</v>
      </c>
      <c r="D790" t="s">
        <v>141</v>
      </c>
      <c r="E790" t="s">
        <v>12419</v>
      </c>
      <c r="F790" t="str">
        <f t="shared" si="15"/>
        <v>US-IFRS</v>
      </c>
      <c r="G790" t="s">
        <v>3645</v>
      </c>
      <c r="L790" t="s">
        <v>3926</v>
      </c>
      <c r="M790" t="str">
        <f>IF(COUNTIF('16 reserve entries'!M:M,'16 AJE data'!L790)&gt;0,"Y","N")</f>
        <v>Y</v>
      </c>
      <c r="O790" t="s">
        <v>13648</v>
      </c>
      <c r="P790" t="s">
        <v>44</v>
      </c>
      <c r="Q790" t="s">
        <v>8190</v>
      </c>
      <c r="R790" t="str">
        <f>IF(COUNTIF('16 reserve entries'!Q:Q,'16 AJE data'!O790)&gt;0,"Y","N")</f>
        <v>N</v>
      </c>
      <c r="S790" s="149" t="s">
        <v>44</v>
      </c>
      <c r="T790" t="s">
        <v>3396</v>
      </c>
      <c r="U790" t="str">
        <f>IF(COUNTIF('16 reserve bal'!D:D,'16 AJE data'!T790)&gt;0,"Y","N")</f>
        <v>Y</v>
      </c>
    </row>
    <row r="791" spans="1:21" x14ac:dyDescent="0.25">
      <c r="A791" t="s">
        <v>44</v>
      </c>
      <c r="B791" t="s">
        <v>5288</v>
      </c>
      <c r="C791" t="s">
        <v>7690</v>
      </c>
      <c r="D791" t="s">
        <v>141</v>
      </c>
      <c r="E791" t="s">
        <v>12419</v>
      </c>
      <c r="F791" t="str">
        <f t="shared" si="15"/>
        <v>US-IFRS</v>
      </c>
      <c r="G791" t="s">
        <v>7690</v>
      </c>
      <c r="L791" t="s">
        <v>3928</v>
      </c>
      <c r="M791" t="str">
        <f>IF(COUNTIF('16 reserve entries'!M:M,'16 AJE data'!L791)&gt;0,"Y","N")</f>
        <v>Y</v>
      </c>
      <c r="O791" t="s">
        <v>13649</v>
      </c>
      <c r="P791" t="s">
        <v>44</v>
      </c>
      <c r="Q791" t="s">
        <v>8201</v>
      </c>
      <c r="R791" t="str">
        <f>IF(COUNTIF('16 reserve entries'!Q:Q,'16 AJE data'!O791)&gt;0,"Y","N")</f>
        <v>N</v>
      </c>
      <c r="S791" s="149" t="s">
        <v>44</v>
      </c>
      <c r="T791" t="s">
        <v>13568</v>
      </c>
      <c r="U791" t="str">
        <f>IF(COUNTIF('16 reserve bal'!D:D,'16 AJE data'!T791)&gt;0,"Y","N")</f>
        <v>N</v>
      </c>
    </row>
    <row r="792" spans="1:21" x14ac:dyDescent="0.25">
      <c r="A792" t="s">
        <v>44</v>
      </c>
      <c r="B792" t="s">
        <v>5288</v>
      </c>
      <c r="C792" t="s">
        <v>3663</v>
      </c>
      <c r="D792" t="s">
        <v>141</v>
      </c>
      <c r="E792" t="s">
        <v>12419</v>
      </c>
      <c r="F792" t="str">
        <f t="shared" si="15"/>
        <v>US-IFRS</v>
      </c>
      <c r="G792" t="s">
        <v>3663</v>
      </c>
      <c r="L792" t="s">
        <v>7680</v>
      </c>
      <c r="M792" t="str">
        <f>IF(COUNTIF('16 reserve entries'!M:M,'16 AJE data'!L792)&gt;0,"Y","N")</f>
        <v>N</v>
      </c>
      <c r="O792" t="s">
        <v>13650</v>
      </c>
      <c r="P792" t="s">
        <v>44</v>
      </c>
      <c r="Q792" t="s">
        <v>8202</v>
      </c>
      <c r="R792" t="str">
        <f>IF(COUNTIF('16 reserve entries'!Q:Q,'16 AJE data'!O792)&gt;0,"Y","N")</f>
        <v>N</v>
      </c>
      <c r="S792" s="149" t="s">
        <v>44</v>
      </c>
      <c r="T792" t="s">
        <v>13651</v>
      </c>
      <c r="U792" t="str">
        <f>IF(COUNTIF('16 reserve bal'!D:D,'16 AJE data'!T792)&gt;0,"Y","N")</f>
        <v>N</v>
      </c>
    </row>
    <row r="793" spans="1:21" x14ac:dyDescent="0.25">
      <c r="A793" t="s">
        <v>44</v>
      </c>
      <c r="B793" t="s">
        <v>5288</v>
      </c>
      <c r="C793" t="s">
        <v>7734</v>
      </c>
      <c r="D793" t="s">
        <v>141</v>
      </c>
      <c r="E793" t="s">
        <v>12419</v>
      </c>
      <c r="F793" t="str">
        <f t="shared" si="15"/>
        <v>US-IFRS</v>
      </c>
      <c r="G793" t="s">
        <v>7734</v>
      </c>
      <c r="L793" t="s">
        <v>7681</v>
      </c>
      <c r="M793" t="str">
        <f>IF(COUNTIF('16 reserve entries'!M:M,'16 AJE data'!L793)&gt;0,"Y","N")</f>
        <v>N</v>
      </c>
      <c r="O793" t="s">
        <v>13652</v>
      </c>
      <c r="P793" t="s">
        <v>44</v>
      </c>
      <c r="Q793" t="s">
        <v>8422</v>
      </c>
      <c r="R793" t="str">
        <f>IF(COUNTIF('16 reserve entries'!Q:Q,'16 AJE data'!O793)&gt;0,"Y","N")</f>
        <v>N</v>
      </c>
      <c r="S793" s="149" t="s">
        <v>44</v>
      </c>
      <c r="T793" t="s">
        <v>13653</v>
      </c>
      <c r="U793" t="str">
        <f>IF(COUNTIF('16 reserve bal'!D:D,'16 AJE data'!T793)&gt;0,"Y","N")</f>
        <v>N</v>
      </c>
    </row>
    <row r="794" spans="1:21" x14ac:dyDescent="0.25">
      <c r="A794" t="s">
        <v>44</v>
      </c>
      <c r="B794" t="s">
        <v>5288</v>
      </c>
      <c r="C794" t="s">
        <v>8185</v>
      </c>
      <c r="D794" t="s">
        <v>141</v>
      </c>
      <c r="E794" t="s">
        <v>12419</v>
      </c>
      <c r="F794" t="str">
        <f t="shared" si="15"/>
        <v>US-IFRS</v>
      </c>
      <c r="G794" t="s">
        <v>8185</v>
      </c>
      <c r="L794" t="s">
        <v>3930</v>
      </c>
      <c r="M794" t="str">
        <f>IF(COUNTIF('16 reserve entries'!M:M,'16 AJE data'!L794)&gt;0,"Y","N")</f>
        <v>Y</v>
      </c>
      <c r="O794" t="s">
        <v>13654</v>
      </c>
      <c r="P794" t="s">
        <v>44</v>
      </c>
      <c r="Q794" t="s">
        <v>8423</v>
      </c>
      <c r="R794" t="str">
        <f>IF(COUNTIF('16 reserve entries'!Q:Q,'16 AJE data'!O794)&gt;0,"Y","N")</f>
        <v>N</v>
      </c>
      <c r="S794" s="149" t="s">
        <v>44</v>
      </c>
      <c r="T794" t="s">
        <v>13655</v>
      </c>
      <c r="U794" t="str">
        <f>IF(COUNTIF('16 reserve bal'!D:D,'16 AJE data'!T794)&gt;0,"Y","N")</f>
        <v>N</v>
      </c>
    </row>
    <row r="795" spans="1:21" x14ac:dyDescent="0.25">
      <c r="A795" t="s">
        <v>44</v>
      </c>
      <c r="B795" t="s">
        <v>5288</v>
      </c>
      <c r="C795" t="s">
        <v>8186</v>
      </c>
      <c r="D795" t="s">
        <v>141</v>
      </c>
      <c r="E795" t="s">
        <v>12419</v>
      </c>
      <c r="F795" t="str">
        <f t="shared" si="15"/>
        <v>US-IFRS</v>
      </c>
      <c r="G795" t="s">
        <v>8186</v>
      </c>
      <c r="L795" t="s">
        <v>7734</v>
      </c>
      <c r="M795" t="str">
        <f>IF(COUNTIF('16 reserve entries'!M:M,'16 AJE data'!L795)&gt;0,"Y","N")</f>
        <v>N</v>
      </c>
      <c r="O795" t="s">
        <v>13656</v>
      </c>
      <c r="P795" t="s">
        <v>44</v>
      </c>
      <c r="Q795" t="s">
        <v>8217</v>
      </c>
      <c r="R795" t="str">
        <f>IF(COUNTIF('16 reserve entries'!Q:Q,'16 AJE data'!O795)&gt;0,"Y","N")</f>
        <v>N</v>
      </c>
      <c r="S795" s="149" t="s">
        <v>44</v>
      </c>
      <c r="T795" t="s">
        <v>13657</v>
      </c>
      <c r="U795" t="str">
        <f>IF(COUNTIF('16 reserve bal'!D:D,'16 AJE data'!T795)&gt;0,"Y","N")</f>
        <v>N</v>
      </c>
    </row>
    <row r="796" spans="1:21" x14ac:dyDescent="0.25">
      <c r="A796" t="s">
        <v>44</v>
      </c>
      <c r="B796" t="s">
        <v>5288</v>
      </c>
      <c r="C796" t="s">
        <v>8421</v>
      </c>
      <c r="D796" t="s">
        <v>141</v>
      </c>
      <c r="E796" t="s">
        <v>12419</v>
      </c>
      <c r="F796" t="str">
        <f t="shared" si="15"/>
        <v>US-IFRS</v>
      </c>
      <c r="G796" t="s">
        <v>8421</v>
      </c>
      <c r="L796" t="s">
        <v>3932</v>
      </c>
      <c r="M796" t="str">
        <f>IF(COUNTIF('16 reserve entries'!M:M,'16 AJE data'!L796)&gt;0,"Y","N")</f>
        <v>Y</v>
      </c>
      <c r="O796" t="s">
        <v>13658</v>
      </c>
      <c r="P796" t="s">
        <v>44</v>
      </c>
      <c r="Q796" t="s">
        <v>8284</v>
      </c>
      <c r="R796" t="str">
        <f>IF(COUNTIF('16 reserve entries'!Q:Q,'16 AJE data'!O796)&gt;0,"Y","N")</f>
        <v>N</v>
      </c>
      <c r="S796" s="149" t="s">
        <v>44</v>
      </c>
      <c r="T796" t="s">
        <v>13659</v>
      </c>
      <c r="U796" t="str">
        <f>IF(COUNTIF('16 reserve bal'!D:D,'16 AJE data'!T796)&gt;0,"Y","N")</f>
        <v>N</v>
      </c>
    </row>
    <row r="797" spans="1:21" x14ac:dyDescent="0.25">
      <c r="A797" t="s">
        <v>44</v>
      </c>
      <c r="B797" t="s">
        <v>5288</v>
      </c>
      <c r="C797" t="s">
        <v>8190</v>
      </c>
      <c r="D797" t="s">
        <v>141</v>
      </c>
      <c r="E797" t="s">
        <v>12419</v>
      </c>
      <c r="F797" t="str">
        <f t="shared" si="15"/>
        <v>US-IFRS</v>
      </c>
      <c r="G797" t="s">
        <v>8190</v>
      </c>
      <c r="L797" t="s">
        <v>3935</v>
      </c>
      <c r="M797" t="str">
        <f>IF(COUNTIF('16 reserve entries'!M:M,'16 AJE data'!L797)&gt;0,"Y","N")</f>
        <v>Y</v>
      </c>
      <c r="O797" t="s">
        <v>13660</v>
      </c>
      <c r="P797" t="s">
        <v>44</v>
      </c>
      <c r="Q797" t="s">
        <v>8291</v>
      </c>
      <c r="R797" t="str">
        <f>IF(COUNTIF('16 reserve entries'!Q:Q,'16 AJE data'!O797)&gt;0,"Y","N")</f>
        <v>N</v>
      </c>
      <c r="S797" s="149" t="s">
        <v>44</v>
      </c>
      <c r="T797" t="s">
        <v>13661</v>
      </c>
      <c r="U797" t="str">
        <f>IF(COUNTIF('16 reserve bal'!D:D,'16 AJE data'!T797)&gt;0,"Y","N")</f>
        <v>N</v>
      </c>
    </row>
    <row r="798" spans="1:21" x14ac:dyDescent="0.25">
      <c r="A798" t="s">
        <v>44</v>
      </c>
      <c r="B798" t="s">
        <v>5288</v>
      </c>
      <c r="C798" t="s">
        <v>8201</v>
      </c>
      <c r="D798" t="s">
        <v>141</v>
      </c>
      <c r="E798" t="s">
        <v>12419</v>
      </c>
      <c r="F798" t="str">
        <f t="shared" si="15"/>
        <v>US-IFRS</v>
      </c>
      <c r="G798" t="s">
        <v>8201</v>
      </c>
      <c r="L798" t="s">
        <v>7735</v>
      </c>
      <c r="M798" t="str">
        <f>IF(COUNTIF('16 reserve entries'!M:M,'16 AJE data'!L798)&gt;0,"Y","N")</f>
        <v>N</v>
      </c>
      <c r="O798" t="s">
        <v>13662</v>
      </c>
      <c r="P798" t="s">
        <v>44</v>
      </c>
      <c r="Q798" t="s">
        <v>8297</v>
      </c>
      <c r="R798" t="str">
        <f>IF(COUNTIF('16 reserve entries'!Q:Q,'16 AJE data'!O798)&gt;0,"Y","N")</f>
        <v>N</v>
      </c>
      <c r="S798" s="149" t="s">
        <v>44</v>
      </c>
      <c r="T798" t="s">
        <v>13663</v>
      </c>
      <c r="U798" t="str">
        <f>IF(COUNTIF('16 reserve bal'!D:D,'16 AJE data'!T798)&gt;0,"Y","N")</f>
        <v>N</v>
      </c>
    </row>
    <row r="799" spans="1:21" x14ac:dyDescent="0.25">
      <c r="A799" t="s">
        <v>44</v>
      </c>
      <c r="B799" t="s">
        <v>5288</v>
      </c>
      <c r="C799" t="s">
        <v>8202</v>
      </c>
      <c r="D799" t="s">
        <v>141</v>
      </c>
      <c r="E799" t="s">
        <v>12419</v>
      </c>
      <c r="F799" t="str">
        <f t="shared" si="15"/>
        <v>US-IFRS</v>
      </c>
      <c r="G799" t="s">
        <v>8202</v>
      </c>
      <c r="L799" t="s">
        <v>3941</v>
      </c>
      <c r="M799" t="str">
        <f>IF(COUNTIF('16 reserve entries'!M:M,'16 AJE data'!L799)&gt;0,"Y","N")</f>
        <v>Y</v>
      </c>
      <c r="O799" t="s">
        <v>13664</v>
      </c>
      <c r="P799" t="s">
        <v>44</v>
      </c>
      <c r="Q799" t="s">
        <v>4508</v>
      </c>
      <c r="R799" t="str">
        <f>IF(COUNTIF('16 reserve entries'!Q:Q,'16 AJE data'!O799)&gt;0,"Y","N")</f>
        <v>N</v>
      </c>
      <c r="S799" s="149" t="s">
        <v>44</v>
      </c>
      <c r="T799" t="s">
        <v>13665</v>
      </c>
      <c r="U799" t="str">
        <f>IF(COUNTIF('16 reserve bal'!D:D,'16 AJE data'!T799)&gt;0,"Y","N")</f>
        <v>N</v>
      </c>
    </row>
    <row r="800" spans="1:21" x14ac:dyDescent="0.25">
      <c r="A800" t="s">
        <v>44</v>
      </c>
      <c r="B800" t="s">
        <v>5288</v>
      </c>
      <c r="C800" t="s">
        <v>8422</v>
      </c>
      <c r="D800" t="s">
        <v>141</v>
      </c>
      <c r="E800" t="s">
        <v>12419</v>
      </c>
      <c r="F800" t="str">
        <f t="shared" si="15"/>
        <v>US-IFRS</v>
      </c>
      <c r="G800" t="s">
        <v>8422</v>
      </c>
      <c r="L800" t="s">
        <v>7738</v>
      </c>
      <c r="M800" t="str">
        <f>IF(COUNTIF('16 reserve entries'!M:M,'16 AJE data'!L800)&gt;0,"Y","N")</f>
        <v>N</v>
      </c>
      <c r="O800" t="s">
        <v>13666</v>
      </c>
      <c r="P800" t="s">
        <v>44</v>
      </c>
      <c r="Q800" t="s">
        <v>7704</v>
      </c>
      <c r="R800" t="str">
        <f>IF(COUNTIF('16 reserve entries'!Q:Q,'16 AJE data'!O800)&gt;0,"Y","N")</f>
        <v>N</v>
      </c>
      <c r="S800" s="149" t="s">
        <v>44</v>
      </c>
      <c r="T800" t="s">
        <v>13667</v>
      </c>
      <c r="U800" t="str">
        <f>IF(COUNTIF('16 reserve bal'!D:D,'16 AJE data'!T800)&gt;0,"Y","N")</f>
        <v>N</v>
      </c>
    </row>
    <row r="801" spans="1:21" x14ac:dyDescent="0.25">
      <c r="A801" t="s">
        <v>44</v>
      </c>
      <c r="B801" t="s">
        <v>5288</v>
      </c>
      <c r="C801" t="s">
        <v>8423</v>
      </c>
      <c r="D801" t="s">
        <v>141</v>
      </c>
      <c r="E801" t="s">
        <v>12419</v>
      </c>
      <c r="F801" t="str">
        <f t="shared" si="15"/>
        <v>US-IFRS</v>
      </c>
      <c r="G801" t="s">
        <v>8423</v>
      </c>
      <c r="L801" t="s">
        <v>7682</v>
      </c>
      <c r="M801" t="str">
        <f>IF(COUNTIF('16 reserve entries'!M:M,'16 AJE data'!L801)&gt;0,"Y","N")</f>
        <v>N</v>
      </c>
      <c r="O801" t="s">
        <v>13668</v>
      </c>
      <c r="P801" t="s">
        <v>244</v>
      </c>
      <c r="Q801" t="s">
        <v>3341</v>
      </c>
      <c r="R801" t="str">
        <f>IF(COUNTIF('16 reserve entries'!Q:Q,'16 AJE data'!O801)&gt;0,"Y","N")</f>
        <v>N</v>
      </c>
      <c r="S801" s="149" t="s">
        <v>44</v>
      </c>
      <c r="T801" t="s">
        <v>13669</v>
      </c>
      <c r="U801" t="str">
        <f>IF(COUNTIF('16 reserve bal'!D:D,'16 AJE data'!T801)&gt;0,"Y","N")</f>
        <v>N</v>
      </c>
    </row>
    <row r="802" spans="1:21" x14ac:dyDescent="0.25">
      <c r="A802" t="s">
        <v>44</v>
      </c>
      <c r="B802" t="s">
        <v>5288</v>
      </c>
      <c r="C802" t="s">
        <v>8217</v>
      </c>
      <c r="D802" t="s">
        <v>141</v>
      </c>
      <c r="E802" t="s">
        <v>12419</v>
      </c>
      <c r="F802" t="str">
        <f t="shared" si="15"/>
        <v>US-IFRS</v>
      </c>
      <c r="G802" t="s">
        <v>8217</v>
      </c>
      <c r="L802" t="s">
        <v>7740</v>
      </c>
      <c r="M802" t="str">
        <f>IF(COUNTIF('16 reserve entries'!M:M,'16 AJE data'!L802)&gt;0,"Y","N")</f>
        <v>N</v>
      </c>
      <c r="O802" t="s">
        <v>13670</v>
      </c>
      <c r="P802" t="s">
        <v>244</v>
      </c>
      <c r="Q802" t="s">
        <v>7905</v>
      </c>
      <c r="R802" t="str">
        <f>IF(COUNTIF('16 reserve entries'!Q:Q,'16 AJE data'!O802)&gt;0,"Y","N")</f>
        <v>N</v>
      </c>
      <c r="S802" s="149" t="s">
        <v>44</v>
      </c>
      <c r="T802" t="s">
        <v>13671</v>
      </c>
      <c r="U802" t="str">
        <f>IF(COUNTIF('16 reserve bal'!D:D,'16 AJE data'!T802)&gt;0,"Y","N")</f>
        <v>N</v>
      </c>
    </row>
    <row r="803" spans="1:21" x14ac:dyDescent="0.25">
      <c r="A803" t="s">
        <v>44</v>
      </c>
      <c r="B803" t="s">
        <v>5288</v>
      </c>
      <c r="C803" t="s">
        <v>8284</v>
      </c>
      <c r="D803" t="s">
        <v>141</v>
      </c>
      <c r="E803" t="s">
        <v>12419</v>
      </c>
      <c r="F803" t="str">
        <f t="shared" si="15"/>
        <v>US-IFRS</v>
      </c>
      <c r="G803" t="s">
        <v>8284</v>
      </c>
      <c r="L803" t="s">
        <v>7741</v>
      </c>
      <c r="M803" t="str">
        <f>IF(COUNTIF('16 reserve entries'!M:M,'16 AJE data'!L803)&gt;0,"Y","N")</f>
        <v>N</v>
      </c>
      <c r="O803" t="s">
        <v>13672</v>
      </c>
      <c r="P803" t="s">
        <v>244</v>
      </c>
      <c r="Q803" t="s">
        <v>7654</v>
      </c>
      <c r="R803" t="str">
        <f>IF(COUNTIF('16 reserve entries'!Q:Q,'16 AJE data'!O803)&gt;0,"Y","N")</f>
        <v>N</v>
      </c>
      <c r="S803" s="149" t="s">
        <v>44</v>
      </c>
      <c r="T803" t="s">
        <v>13673</v>
      </c>
      <c r="U803" t="str">
        <f>IF(COUNTIF('16 reserve bal'!D:D,'16 AJE data'!T803)&gt;0,"Y","N")</f>
        <v>N</v>
      </c>
    </row>
    <row r="804" spans="1:21" x14ac:dyDescent="0.25">
      <c r="A804" t="s">
        <v>44</v>
      </c>
      <c r="B804" t="s">
        <v>5288</v>
      </c>
      <c r="C804" t="s">
        <v>8291</v>
      </c>
      <c r="D804" t="s">
        <v>141</v>
      </c>
      <c r="E804" t="s">
        <v>12419</v>
      </c>
      <c r="F804" t="str">
        <f t="shared" si="15"/>
        <v>US-IFRS</v>
      </c>
      <c r="G804" t="s">
        <v>8291</v>
      </c>
      <c r="L804" t="s">
        <v>7742</v>
      </c>
      <c r="M804" t="str">
        <f>IF(COUNTIF('16 reserve entries'!M:M,'16 AJE data'!L804)&gt;0,"Y","N")</f>
        <v>N</v>
      </c>
      <c r="O804" t="s">
        <v>13674</v>
      </c>
      <c r="P804" t="s">
        <v>244</v>
      </c>
      <c r="Q804" t="s">
        <v>3628</v>
      </c>
      <c r="R804" t="str">
        <f>IF(COUNTIF('16 reserve entries'!Q:Q,'16 AJE data'!O804)&gt;0,"Y","N")</f>
        <v>N</v>
      </c>
      <c r="S804" s="149" t="s">
        <v>44</v>
      </c>
      <c r="T804" t="s">
        <v>13675</v>
      </c>
      <c r="U804" t="str">
        <f>IF(COUNTIF('16 reserve bal'!D:D,'16 AJE data'!T804)&gt;0,"Y","N")</f>
        <v>N</v>
      </c>
    </row>
    <row r="805" spans="1:21" x14ac:dyDescent="0.25">
      <c r="A805" t="s">
        <v>44</v>
      </c>
      <c r="B805" t="s">
        <v>5288</v>
      </c>
      <c r="C805" t="s">
        <v>8297</v>
      </c>
      <c r="D805" t="s">
        <v>141</v>
      </c>
      <c r="E805" t="s">
        <v>12419</v>
      </c>
      <c r="F805" t="str">
        <f t="shared" si="15"/>
        <v>US-IFRS</v>
      </c>
      <c r="G805" t="s">
        <v>8297</v>
      </c>
      <c r="L805" t="s">
        <v>7743</v>
      </c>
      <c r="M805" t="str">
        <f>IF(COUNTIF('16 reserve entries'!M:M,'16 AJE data'!L805)&gt;0,"Y","N")</f>
        <v>N</v>
      </c>
      <c r="O805" t="s">
        <v>13676</v>
      </c>
      <c r="P805" t="s">
        <v>244</v>
      </c>
      <c r="Q805" t="s">
        <v>7600</v>
      </c>
      <c r="R805" t="str">
        <f>IF(COUNTIF('16 reserve entries'!Q:Q,'16 AJE data'!O805)&gt;0,"Y","N")</f>
        <v>N</v>
      </c>
      <c r="S805" s="149" t="s">
        <v>44</v>
      </c>
      <c r="T805" t="s">
        <v>13677</v>
      </c>
      <c r="U805" t="str">
        <f>IF(COUNTIF('16 reserve bal'!D:D,'16 AJE data'!T805)&gt;0,"Y","N")</f>
        <v>N</v>
      </c>
    </row>
    <row r="806" spans="1:21" x14ac:dyDescent="0.25">
      <c r="A806" t="s">
        <v>44</v>
      </c>
      <c r="B806" t="s">
        <v>5288</v>
      </c>
      <c r="C806" t="s">
        <v>4508</v>
      </c>
      <c r="D806" t="s">
        <v>141</v>
      </c>
      <c r="E806" t="s">
        <v>12419</v>
      </c>
      <c r="F806" t="str">
        <f t="shared" si="15"/>
        <v>US-IFRS</v>
      </c>
      <c r="G806" t="s">
        <v>4508</v>
      </c>
      <c r="L806" t="s">
        <v>7745</v>
      </c>
      <c r="M806" t="str">
        <f>IF(COUNTIF('16 reserve entries'!M:M,'16 AJE data'!L806)&gt;0,"Y","N")</f>
        <v>N</v>
      </c>
      <c r="O806" t="s">
        <v>13678</v>
      </c>
      <c r="P806" t="s">
        <v>244</v>
      </c>
      <c r="Q806" t="s">
        <v>7743</v>
      </c>
      <c r="R806" t="str">
        <f>IF(COUNTIF('16 reserve entries'!Q:Q,'16 AJE data'!O806)&gt;0,"Y","N")</f>
        <v>N</v>
      </c>
      <c r="S806" s="149" t="s">
        <v>44</v>
      </c>
      <c r="T806" t="s">
        <v>13679</v>
      </c>
      <c r="U806" t="str">
        <f>IF(COUNTIF('16 reserve bal'!D:D,'16 AJE data'!T806)&gt;0,"Y","N")</f>
        <v>N</v>
      </c>
    </row>
    <row r="807" spans="1:21" x14ac:dyDescent="0.25">
      <c r="A807" t="s">
        <v>44</v>
      </c>
      <c r="B807" t="s">
        <v>5288</v>
      </c>
      <c r="C807" t="s">
        <v>7704</v>
      </c>
      <c r="D807" t="s">
        <v>141</v>
      </c>
      <c r="E807" t="s">
        <v>12419</v>
      </c>
      <c r="F807" t="str">
        <f t="shared" si="15"/>
        <v>US-IFRS</v>
      </c>
      <c r="G807" t="s">
        <v>7704</v>
      </c>
      <c r="L807" t="s">
        <v>3944</v>
      </c>
      <c r="M807" t="str">
        <f>IF(COUNTIF('16 reserve entries'!M:M,'16 AJE data'!L807)&gt;0,"Y","N")</f>
        <v>Y</v>
      </c>
      <c r="O807" t="s">
        <v>13680</v>
      </c>
      <c r="P807" t="s">
        <v>244</v>
      </c>
      <c r="Q807" t="s">
        <v>7745</v>
      </c>
      <c r="R807" t="str">
        <f>IF(COUNTIF('16 reserve entries'!Q:Q,'16 AJE data'!O807)&gt;0,"Y","N")</f>
        <v>N</v>
      </c>
      <c r="S807" s="149" t="s">
        <v>44</v>
      </c>
      <c r="T807" t="s">
        <v>13681</v>
      </c>
      <c r="U807" t="str">
        <f>IF(COUNTIF('16 reserve bal'!D:D,'16 AJE data'!T807)&gt;0,"Y","N")</f>
        <v>N</v>
      </c>
    </row>
    <row r="808" spans="1:21" x14ac:dyDescent="0.25">
      <c r="A808" t="s">
        <v>44</v>
      </c>
      <c r="B808" t="s">
        <v>5332</v>
      </c>
      <c r="C808" t="s">
        <v>7905</v>
      </c>
      <c r="D808" t="s">
        <v>141</v>
      </c>
      <c r="E808" t="s">
        <v>13056</v>
      </c>
      <c r="F808" t="str">
        <f t="shared" si="15"/>
        <v>US-UGAAP</v>
      </c>
      <c r="G808" t="s">
        <v>7905</v>
      </c>
      <c r="L808" t="s">
        <v>3946</v>
      </c>
      <c r="M808" t="str">
        <f>IF(COUNTIF('16 reserve entries'!M:M,'16 AJE data'!L808)&gt;0,"Y","N")</f>
        <v>Y</v>
      </c>
      <c r="O808" t="s">
        <v>13682</v>
      </c>
      <c r="P808" t="s">
        <v>48</v>
      </c>
      <c r="Q808" t="s">
        <v>3341</v>
      </c>
      <c r="R808" t="str">
        <f>IF(COUNTIF('16 reserve entries'!Q:Q,'16 AJE data'!O808)&gt;0,"Y","N")</f>
        <v>N</v>
      </c>
      <c r="S808" s="149" t="s">
        <v>44</v>
      </c>
      <c r="T808" t="s">
        <v>13683</v>
      </c>
      <c r="U808" t="str">
        <f>IF(COUNTIF('16 reserve bal'!D:D,'16 AJE data'!T808)&gt;0,"Y","N")</f>
        <v>N</v>
      </c>
    </row>
    <row r="809" spans="1:21" x14ac:dyDescent="0.25">
      <c r="A809" t="s">
        <v>44</v>
      </c>
      <c r="B809" t="s">
        <v>5332</v>
      </c>
      <c r="C809" t="s">
        <v>7983</v>
      </c>
      <c r="D809" t="s">
        <v>141</v>
      </c>
      <c r="E809" t="s">
        <v>13056</v>
      </c>
      <c r="F809" t="str">
        <f t="shared" si="15"/>
        <v>US-UGAAP</v>
      </c>
      <c r="G809" t="s">
        <v>7983</v>
      </c>
      <c r="L809" t="s">
        <v>7746</v>
      </c>
      <c r="M809" t="str">
        <f>IF(COUNTIF('16 reserve entries'!M:M,'16 AJE data'!L809)&gt;0,"Y","N")</f>
        <v>N</v>
      </c>
      <c r="O809" t="s">
        <v>13684</v>
      </c>
      <c r="P809" t="s">
        <v>48</v>
      </c>
      <c r="Q809" t="s">
        <v>7897</v>
      </c>
      <c r="R809" t="str">
        <f>IF(COUNTIF('16 reserve entries'!Q:Q,'16 AJE data'!O809)&gt;0,"Y","N")</f>
        <v>N</v>
      </c>
      <c r="S809" s="149" t="s">
        <v>44</v>
      </c>
      <c r="T809" t="s">
        <v>13685</v>
      </c>
      <c r="U809" t="str">
        <f>IF(COUNTIF('16 reserve bal'!D:D,'16 AJE data'!T809)&gt;0,"Y","N")</f>
        <v>N</v>
      </c>
    </row>
    <row r="810" spans="1:21" x14ac:dyDescent="0.25">
      <c r="A810" t="s">
        <v>44</v>
      </c>
      <c r="B810" t="s">
        <v>5332</v>
      </c>
      <c r="C810" t="s">
        <v>7984</v>
      </c>
      <c r="D810" t="s">
        <v>141</v>
      </c>
      <c r="E810" t="s">
        <v>13056</v>
      </c>
      <c r="F810" t="str">
        <f t="shared" si="15"/>
        <v>US-UGAAP</v>
      </c>
      <c r="G810" t="s">
        <v>7984</v>
      </c>
      <c r="L810" t="s">
        <v>3966</v>
      </c>
      <c r="M810" t="str">
        <f>IF(COUNTIF('16 reserve entries'!M:M,'16 AJE data'!L810)&gt;0,"Y","N")</f>
        <v>Y</v>
      </c>
      <c r="O810" t="s">
        <v>13686</v>
      </c>
      <c r="P810" t="s">
        <v>48</v>
      </c>
      <c r="Q810" t="s">
        <v>7596</v>
      </c>
      <c r="R810" t="str">
        <f>IF(COUNTIF('16 reserve entries'!Q:Q,'16 AJE data'!O810)&gt;0,"Y","N")</f>
        <v>N</v>
      </c>
      <c r="S810" s="149" t="s">
        <v>44</v>
      </c>
      <c r="T810" t="s">
        <v>13687</v>
      </c>
      <c r="U810" t="str">
        <f>IF(COUNTIF('16 reserve bal'!D:D,'16 AJE data'!T810)&gt;0,"Y","N")</f>
        <v>N</v>
      </c>
    </row>
    <row r="811" spans="1:21" x14ac:dyDescent="0.25">
      <c r="A811" t="s">
        <v>44</v>
      </c>
      <c r="B811" t="s">
        <v>5332</v>
      </c>
      <c r="C811" t="s">
        <v>3492</v>
      </c>
      <c r="D811" t="s">
        <v>141</v>
      </c>
      <c r="E811" t="s">
        <v>13056</v>
      </c>
      <c r="F811" t="str">
        <f t="shared" si="15"/>
        <v>US-UGAAP</v>
      </c>
      <c r="G811" t="s">
        <v>3492</v>
      </c>
      <c r="L811" t="s">
        <v>3968</v>
      </c>
      <c r="M811" t="str">
        <f>IF(COUNTIF('16 reserve entries'!M:M,'16 AJE data'!L811)&gt;0,"Y","N")</f>
        <v>Y</v>
      </c>
      <c r="O811" t="s">
        <v>13688</v>
      </c>
      <c r="P811" t="s">
        <v>48</v>
      </c>
      <c r="Q811" t="s">
        <v>7654</v>
      </c>
      <c r="R811" t="str">
        <f>IF(COUNTIF('16 reserve entries'!Q:Q,'16 AJE data'!O811)&gt;0,"Y","N")</f>
        <v>N</v>
      </c>
      <c r="S811" s="149" t="s">
        <v>44</v>
      </c>
      <c r="T811" t="s">
        <v>3815</v>
      </c>
      <c r="U811" t="str">
        <f>IF(COUNTIF('16 reserve bal'!D:D,'16 AJE data'!T811)&gt;0,"Y","N")</f>
        <v>Y</v>
      </c>
    </row>
    <row r="812" spans="1:21" x14ac:dyDescent="0.25">
      <c r="A812" t="s">
        <v>44</v>
      </c>
      <c r="B812" t="s">
        <v>5332</v>
      </c>
      <c r="C812" t="s">
        <v>3495</v>
      </c>
      <c r="D812" t="s">
        <v>141</v>
      </c>
      <c r="E812" t="s">
        <v>13056</v>
      </c>
      <c r="F812" t="str">
        <f t="shared" si="15"/>
        <v>US-UGAAP</v>
      </c>
      <c r="G812" t="s">
        <v>3495</v>
      </c>
      <c r="L812" t="s">
        <v>3970</v>
      </c>
      <c r="M812" t="str">
        <f>IF(COUNTIF('16 reserve entries'!M:M,'16 AJE data'!L812)&gt;0,"Y","N")</f>
        <v>Y</v>
      </c>
      <c r="O812" t="s">
        <v>13689</v>
      </c>
      <c r="P812" t="s">
        <v>48</v>
      </c>
      <c r="Q812" t="s">
        <v>3628</v>
      </c>
      <c r="R812" t="str">
        <f>IF(COUNTIF('16 reserve entries'!Q:Q,'16 AJE data'!O812)&gt;0,"Y","N")</f>
        <v>N</v>
      </c>
      <c r="S812" s="149" t="s">
        <v>44</v>
      </c>
      <c r="T812" t="s">
        <v>3824</v>
      </c>
      <c r="U812" t="str">
        <f>IF(COUNTIF('16 reserve bal'!D:D,'16 AJE data'!T812)&gt;0,"Y","N")</f>
        <v>Y</v>
      </c>
    </row>
    <row r="813" spans="1:21" x14ac:dyDescent="0.25">
      <c r="A813" t="s">
        <v>44</v>
      </c>
      <c r="B813" t="s">
        <v>5332</v>
      </c>
      <c r="C813" t="s">
        <v>7615</v>
      </c>
      <c r="D813" t="s">
        <v>141</v>
      </c>
      <c r="E813" t="s">
        <v>13056</v>
      </c>
      <c r="F813" t="str">
        <f t="shared" si="15"/>
        <v>US-UGAAP</v>
      </c>
      <c r="G813" t="s">
        <v>7615</v>
      </c>
      <c r="L813" t="s">
        <v>3974</v>
      </c>
      <c r="M813" t="str">
        <f>IF(COUNTIF('16 reserve entries'!M:M,'16 AJE data'!L813)&gt;0,"Y","N")</f>
        <v>Y</v>
      </c>
      <c r="O813" t="s">
        <v>13690</v>
      </c>
      <c r="P813" t="s">
        <v>48</v>
      </c>
      <c r="Q813" t="s">
        <v>7623</v>
      </c>
      <c r="R813" t="str">
        <f>IF(COUNTIF('16 reserve entries'!Q:Q,'16 AJE data'!O813)&gt;0,"Y","N")</f>
        <v>N</v>
      </c>
      <c r="S813" s="149" t="s">
        <v>44</v>
      </c>
      <c r="T813" t="s">
        <v>13691</v>
      </c>
      <c r="U813" t="str">
        <f>IF(COUNTIF('16 reserve bal'!D:D,'16 AJE data'!T813)&gt;0,"Y","N")</f>
        <v>N</v>
      </c>
    </row>
    <row r="814" spans="1:21" x14ac:dyDescent="0.25">
      <c r="A814" t="s">
        <v>44</v>
      </c>
      <c r="B814" t="s">
        <v>5332</v>
      </c>
      <c r="C814" t="s">
        <v>3532</v>
      </c>
      <c r="D814" t="s">
        <v>141</v>
      </c>
      <c r="E814" t="s">
        <v>13056</v>
      </c>
      <c r="F814" t="str">
        <f t="shared" si="15"/>
        <v>US-UGAAP</v>
      </c>
      <c r="G814" t="s">
        <v>3532</v>
      </c>
      <c r="L814" t="s">
        <v>3979</v>
      </c>
      <c r="M814" t="str">
        <f>IF(COUNTIF('16 reserve entries'!M:M,'16 AJE data'!L814)&gt;0,"Y","N")</f>
        <v>Y</v>
      </c>
      <c r="O814" t="s">
        <v>13692</v>
      </c>
      <c r="P814" t="s">
        <v>52</v>
      </c>
      <c r="Q814" t="s">
        <v>3341</v>
      </c>
      <c r="R814" t="str">
        <f>IF(COUNTIF('16 reserve entries'!Q:Q,'16 AJE data'!O814)&gt;0,"Y","N")</f>
        <v>N</v>
      </c>
      <c r="S814" s="149" t="s">
        <v>44</v>
      </c>
      <c r="T814" t="s">
        <v>3924</v>
      </c>
      <c r="U814" t="str">
        <f>IF(COUNTIF('16 reserve bal'!D:D,'16 AJE data'!T814)&gt;0,"Y","N")</f>
        <v>Y</v>
      </c>
    </row>
    <row r="815" spans="1:21" x14ac:dyDescent="0.25">
      <c r="A815" t="s">
        <v>44</v>
      </c>
      <c r="B815" t="s">
        <v>5332</v>
      </c>
      <c r="C815" t="s">
        <v>3535</v>
      </c>
      <c r="D815" t="s">
        <v>141</v>
      </c>
      <c r="E815" t="s">
        <v>13056</v>
      </c>
      <c r="F815" t="str">
        <f t="shared" si="15"/>
        <v>US-UGAAP</v>
      </c>
      <c r="G815" t="s">
        <v>3535</v>
      </c>
      <c r="L815" t="s">
        <v>3983</v>
      </c>
      <c r="M815" t="str">
        <f>IF(COUNTIF('16 reserve entries'!M:M,'16 AJE data'!L815)&gt;0,"Y","N")</f>
        <v>Y</v>
      </c>
      <c r="O815" t="s">
        <v>13693</v>
      </c>
      <c r="P815" t="s">
        <v>52</v>
      </c>
      <c r="Q815" t="s">
        <v>7897</v>
      </c>
      <c r="R815" t="str">
        <f>IF(COUNTIF('16 reserve entries'!Q:Q,'16 AJE data'!O815)&gt;0,"Y","N")</f>
        <v>N</v>
      </c>
      <c r="S815" s="149" t="s">
        <v>44</v>
      </c>
      <c r="T815" t="s">
        <v>3929</v>
      </c>
      <c r="U815" t="str">
        <f>IF(COUNTIF('16 reserve bal'!D:D,'16 AJE data'!T815)&gt;0,"Y","N")</f>
        <v>Y</v>
      </c>
    </row>
    <row r="816" spans="1:21" x14ac:dyDescent="0.25">
      <c r="A816" t="s">
        <v>44</v>
      </c>
      <c r="B816" t="s">
        <v>5332</v>
      </c>
      <c r="C816" t="s">
        <v>3543</v>
      </c>
      <c r="D816" t="s">
        <v>141</v>
      </c>
      <c r="E816" t="s">
        <v>13056</v>
      </c>
      <c r="F816" t="str">
        <f t="shared" si="15"/>
        <v>US-UGAAP</v>
      </c>
      <c r="G816" t="s">
        <v>3543</v>
      </c>
      <c r="L816" t="s">
        <v>3988</v>
      </c>
      <c r="M816" t="str">
        <f>IF(COUNTIF('16 reserve entries'!M:M,'16 AJE data'!L816)&gt;0,"Y","N")</f>
        <v>Y</v>
      </c>
      <c r="O816" t="s">
        <v>13694</v>
      </c>
      <c r="P816" t="s">
        <v>52</v>
      </c>
      <c r="Q816" t="s">
        <v>7596</v>
      </c>
      <c r="R816" t="str">
        <f>IF(COUNTIF('16 reserve entries'!Q:Q,'16 AJE data'!O816)&gt;0,"Y","N")</f>
        <v>N</v>
      </c>
      <c r="S816" s="149" t="s">
        <v>44</v>
      </c>
      <c r="T816" t="s">
        <v>13695</v>
      </c>
      <c r="U816" t="str">
        <f>IF(COUNTIF('16 reserve bal'!D:D,'16 AJE data'!T816)&gt;0,"Y","N")</f>
        <v>N</v>
      </c>
    </row>
    <row r="817" spans="1:21" x14ac:dyDescent="0.25">
      <c r="A817" t="s">
        <v>44</v>
      </c>
      <c r="B817" t="s">
        <v>5332</v>
      </c>
      <c r="C817" t="s">
        <v>3570</v>
      </c>
      <c r="D817" t="s">
        <v>141</v>
      </c>
      <c r="E817" t="s">
        <v>13056</v>
      </c>
      <c r="F817" t="str">
        <f t="shared" si="15"/>
        <v>US-UGAAP</v>
      </c>
      <c r="G817" t="s">
        <v>3570</v>
      </c>
      <c r="L817" t="s">
        <v>3991</v>
      </c>
      <c r="M817" t="str">
        <f>IF(COUNTIF('16 reserve entries'!M:M,'16 AJE data'!L817)&gt;0,"Y","N")</f>
        <v>Y</v>
      </c>
      <c r="O817" t="s">
        <v>13696</v>
      </c>
      <c r="P817" t="s">
        <v>52</v>
      </c>
      <c r="Q817" t="s">
        <v>3386</v>
      </c>
      <c r="R817" t="str">
        <f>IF(COUNTIF('16 reserve entries'!Q:Q,'16 AJE data'!O817)&gt;0,"Y","N")</f>
        <v>N</v>
      </c>
      <c r="S817" s="149" t="s">
        <v>44</v>
      </c>
      <c r="T817" t="s">
        <v>3934</v>
      </c>
      <c r="U817" t="str">
        <f>IF(COUNTIF('16 reserve bal'!D:D,'16 AJE data'!T817)&gt;0,"Y","N")</f>
        <v>Y</v>
      </c>
    </row>
    <row r="818" spans="1:21" x14ac:dyDescent="0.25">
      <c r="A818" t="s">
        <v>44</v>
      </c>
      <c r="B818" t="s">
        <v>5332</v>
      </c>
      <c r="C818" t="s">
        <v>3588</v>
      </c>
      <c r="D818" t="s">
        <v>141</v>
      </c>
      <c r="E818" t="s">
        <v>13056</v>
      </c>
      <c r="F818" t="str">
        <f t="shared" si="15"/>
        <v>US-UGAAP</v>
      </c>
      <c r="G818" t="s">
        <v>3588</v>
      </c>
      <c r="L818" t="s">
        <v>3995</v>
      </c>
      <c r="M818" t="str">
        <f>IF(COUNTIF('16 reserve entries'!M:M,'16 AJE data'!L818)&gt;0,"Y","N")</f>
        <v>Y</v>
      </c>
      <c r="O818" t="s">
        <v>13697</v>
      </c>
      <c r="P818" t="s">
        <v>52</v>
      </c>
      <c r="Q818" t="s">
        <v>7654</v>
      </c>
      <c r="R818" t="str">
        <f>IF(COUNTIF('16 reserve entries'!Q:Q,'16 AJE data'!O818)&gt;0,"Y","N")</f>
        <v>N</v>
      </c>
      <c r="S818" s="149" t="s">
        <v>44</v>
      </c>
      <c r="T818" t="s">
        <v>3937</v>
      </c>
      <c r="U818" t="str">
        <f>IF(COUNTIF('16 reserve bal'!D:D,'16 AJE data'!T818)&gt;0,"Y","N")</f>
        <v>Y</v>
      </c>
    </row>
    <row r="819" spans="1:21" x14ac:dyDescent="0.25">
      <c r="A819" t="s">
        <v>44</v>
      </c>
      <c r="B819" t="s">
        <v>5332</v>
      </c>
      <c r="C819" t="s">
        <v>3594</v>
      </c>
      <c r="D819" t="s">
        <v>141</v>
      </c>
      <c r="E819" t="s">
        <v>13056</v>
      </c>
      <c r="F819" t="str">
        <f t="shared" si="15"/>
        <v>US-UGAAP</v>
      </c>
      <c r="G819" t="s">
        <v>3594</v>
      </c>
      <c r="L819" t="s">
        <v>3997</v>
      </c>
      <c r="M819" t="str">
        <f>IF(COUNTIF('16 reserve entries'!M:M,'16 AJE data'!L819)&gt;0,"Y","N")</f>
        <v>Y</v>
      </c>
      <c r="O819" t="s">
        <v>13698</v>
      </c>
      <c r="P819" t="s">
        <v>52</v>
      </c>
      <c r="Q819" t="s">
        <v>3628</v>
      </c>
      <c r="R819" t="str">
        <f>IF(COUNTIF('16 reserve entries'!Q:Q,'16 AJE data'!O819)&gt;0,"Y","N")</f>
        <v>N</v>
      </c>
      <c r="S819" s="149" t="s">
        <v>44</v>
      </c>
      <c r="T819" t="s">
        <v>3940</v>
      </c>
      <c r="U819" t="str">
        <f>IF(COUNTIF('16 reserve bal'!D:D,'16 AJE data'!T819)&gt;0,"Y","N")</f>
        <v>Y</v>
      </c>
    </row>
    <row r="820" spans="1:21" x14ac:dyDescent="0.25">
      <c r="A820" t="s">
        <v>44</v>
      </c>
      <c r="B820" t="s">
        <v>5332</v>
      </c>
      <c r="C820" t="s">
        <v>3602</v>
      </c>
      <c r="D820" t="s">
        <v>141</v>
      </c>
      <c r="E820" t="s">
        <v>13056</v>
      </c>
      <c r="F820" t="str">
        <f t="shared" si="15"/>
        <v>US-UGAAP</v>
      </c>
      <c r="G820" t="s">
        <v>3602</v>
      </c>
      <c r="L820" t="s">
        <v>3999</v>
      </c>
      <c r="M820" t="str">
        <f>IF(COUNTIF('16 reserve entries'!M:M,'16 AJE data'!L820)&gt;0,"Y","N")</f>
        <v>Y</v>
      </c>
      <c r="O820" t="s">
        <v>13699</v>
      </c>
      <c r="P820" t="s">
        <v>52</v>
      </c>
      <c r="Q820" t="s">
        <v>7743</v>
      </c>
      <c r="R820" t="str">
        <f>IF(COUNTIF('16 reserve entries'!Q:Q,'16 AJE data'!O820)&gt;0,"Y","N")</f>
        <v>N</v>
      </c>
      <c r="S820" s="149" t="s">
        <v>44</v>
      </c>
      <c r="T820" t="s">
        <v>13700</v>
      </c>
      <c r="U820" t="str">
        <f>IF(COUNTIF('16 reserve bal'!D:D,'16 AJE data'!T820)&gt;0,"Y","N")</f>
        <v>N</v>
      </c>
    </row>
    <row r="821" spans="1:21" x14ac:dyDescent="0.25">
      <c r="A821" t="s">
        <v>44</v>
      </c>
      <c r="B821" t="s">
        <v>5332</v>
      </c>
      <c r="C821" t="s">
        <v>3642</v>
      </c>
      <c r="D821" t="s">
        <v>141</v>
      </c>
      <c r="E821" t="s">
        <v>13056</v>
      </c>
      <c r="F821" t="str">
        <f t="shared" si="15"/>
        <v>US-UGAAP</v>
      </c>
      <c r="G821" t="s">
        <v>3642</v>
      </c>
      <c r="L821" t="s">
        <v>4001</v>
      </c>
      <c r="M821" t="str">
        <f>IF(COUNTIF('16 reserve entries'!M:M,'16 AJE data'!L821)&gt;0,"Y","N")</f>
        <v>Y</v>
      </c>
      <c r="O821" t="s">
        <v>13701</v>
      </c>
      <c r="P821" t="s">
        <v>52</v>
      </c>
      <c r="Q821" t="s">
        <v>7623</v>
      </c>
      <c r="R821" t="str">
        <f>IF(COUNTIF('16 reserve entries'!Q:Q,'16 AJE data'!O821)&gt;0,"Y","N")</f>
        <v>N</v>
      </c>
      <c r="S821" s="149" t="s">
        <v>44</v>
      </c>
      <c r="T821" t="s">
        <v>13702</v>
      </c>
      <c r="U821" t="str">
        <f>IF(COUNTIF('16 reserve bal'!D:D,'16 AJE data'!T821)&gt;0,"Y","N")</f>
        <v>N</v>
      </c>
    </row>
    <row r="822" spans="1:21" x14ac:dyDescent="0.25">
      <c r="A822" t="s">
        <v>44</v>
      </c>
      <c r="B822" t="s">
        <v>5332</v>
      </c>
      <c r="C822" t="s">
        <v>3645</v>
      </c>
      <c r="D822" t="s">
        <v>141</v>
      </c>
      <c r="E822" t="s">
        <v>13056</v>
      </c>
      <c r="F822" t="str">
        <f t="shared" si="15"/>
        <v>US-UGAAP</v>
      </c>
      <c r="G822" t="s">
        <v>3645</v>
      </c>
      <c r="L822" t="s">
        <v>4003</v>
      </c>
      <c r="M822" t="str">
        <f>IF(COUNTIF('16 reserve entries'!M:M,'16 AJE data'!L822)&gt;0,"Y","N")</f>
        <v>Y</v>
      </c>
      <c r="O822" t="s">
        <v>13703</v>
      </c>
      <c r="P822" t="s">
        <v>230</v>
      </c>
      <c r="Q822" t="s">
        <v>3341</v>
      </c>
      <c r="R822" t="str">
        <f>IF(COUNTIF('16 reserve entries'!Q:Q,'16 AJE data'!O822)&gt;0,"Y","N")</f>
        <v>N</v>
      </c>
      <c r="S822" s="149" t="s">
        <v>44</v>
      </c>
      <c r="T822" t="s">
        <v>13704</v>
      </c>
      <c r="U822" t="str">
        <f>IF(COUNTIF('16 reserve bal'!D:D,'16 AJE data'!T822)&gt;0,"Y","N")</f>
        <v>N</v>
      </c>
    </row>
    <row r="823" spans="1:21" x14ac:dyDescent="0.25">
      <c r="A823" t="s">
        <v>44</v>
      </c>
      <c r="B823" t="s">
        <v>5332</v>
      </c>
      <c r="C823" t="s">
        <v>7690</v>
      </c>
      <c r="D823" t="s">
        <v>141</v>
      </c>
      <c r="E823" t="s">
        <v>13056</v>
      </c>
      <c r="F823" t="str">
        <f t="shared" si="15"/>
        <v>US-UGAAP</v>
      </c>
      <c r="G823" t="s">
        <v>7690</v>
      </c>
      <c r="L823" t="s">
        <v>4005</v>
      </c>
      <c r="M823" t="str">
        <f>IF(COUNTIF('16 reserve entries'!M:M,'16 AJE data'!L823)&gt;0,"Y","N")</f>
        <v>Y</v>
      </c>
      <c r="O823" t="s">
        <v>13705</v>
      </c>
      <c r="P823" t="s">
        <v>230</v>
      </c>
      <c r="Q823" t="s">
        <v>7596</v>
      </c>
      <c r="R823" t="str">
        <f>IF(COUNTIF('16 reserve entries'!Q:Q,'16 AJE data'!O823)&gt;0,"Y","N")</f>
        <v>N</v>
      </c>
      <c r="S823" s="149" t="s">
        <v>44</v>
      </c>
      <c r="T823" t="s">
        <v>13706</v>
      </c>
      <c r="U823" t="str">
        <f>IF(COUNTIF('16 reserve bal'!D:D,'16 AJE data'!T823)&gt;0,"Y","N")</f>
        <v>N</v>
      </c>
    </row>
    <row r="824" spans="1:21" x14ac:dyDescent="0.25">
      <c r="A824" t="s">
        <v>44</v>
      </c>
      <c r="B824" t="s">
        <v>5332</v>
      </c>
      <c r="C824" t="s">
        <v>3663</v>
      </c>
      <c r="D824" t="s">
        <v>141</v>
      </c>
      <c r="E824" t="s">
        <v>13056</v>
      </c>
      <c r="F824" t="str">
        <f t="shared" si="15"/>
        <v>US-UGAAP</v>
      </c>
      <c r="G824" t="s">
        <v>3663</v>
      </c>
      <c r="L824" t="s">
        <v>4007</v>
      </c>
      <c r="M824" t="str">
        <f>IF(COUNTIF('16 reserve entries'!M:M,'16 AJE data'!L824)&gt;0,"Y","N")</f>
        <v>Y</v>
      </c>
      <c r="O824" t="s">
        <v>13707</v>
      </c>
      <c r="P824" t="s">
        <v>230</v>
      </c>
      <c r="Q824" t="s">
        <v>7905</v>
      </c>
      <c r="R824" t="str">
        <f>IF(COUNTIF('16 reserve entries'!Q:Q,'16 AJE data'!O824)&gt;0,"Y","N")</f>
        <v>N</v>
      </c>
      <c r="S824" s="149" t="s">
        <v>44</v>
      </c>
      <c r="T824" t="s">
        <v>3943</v>
      </c>
      <c r="U824" t="str">
        <f>IF(COUNTIF('16 reserve bal'!D:D,'16 AJE data'!T824)&gt;0,"Y","N")</f>
        <v>Y</v>
      </c>
    </row>
    <row r="825" spans="1:21" x14ac:dyDescent="0.25">
      <c r="A825" t="s">
        <v>44</v>
      </c>
      <c r="B825" t="s">
        <v>5332</v>
      </c>
      <c r="C825" t="s">
        <v>7734</v>
      </c>
      <c r="D825" t="s">
        <v>141</v>
      </c>
      <c r="E825" t="s">
        <v>13056</v>
      </c>
      <c r="F825" t="str">
        <f t="shared" si="15"/>
        <v>US-UGAAP</v>
      </c>
      <c r="G825" t="s">
        <v>7734</v>
      </c>
      <c r="L825" t="s">
        <v>4009</v>
      </c>
      <c r="M825" t="str">
        <f>IF(COUNTIF('16 reserve entries'!M:M,'16 AJE data'!L825)&gt;0,"Y","N")</f>
        <v>Y</v>
      </c>
      <c r="O825" t="s">
        <v>13708</v>
      </c>
      <c r="P825" t="s">
        <v>230</v>
      </c>
      <c r="Q825" t="s">
        <v>7654</v>
      </c>
      <c r="R825" t="str">
        <f>IF(COUNTIF('16 reserve entries'!Q:Q,'16 AJE data'!O825)&gt;0,"Y","N")</f>
        <v>N</v>
      </c>
      <c r="S825" s="149" t="s">
        <v>44</v>
      </c>
      <c r="T825" t="s">
        <v>13709</v>
      </c>
      <c r="U825" t="str">
        <f>IF(COUNTIF('16 reserve bal'!D:D,'16 AJE data'!T825)&gt;0,"Y","N")</f>
        <v>N</v>
      </c>
    </row>
    <row r="826" spans="1:21" x14ac:dyDescent="0.25">
      <c r="A826" t="s">
        <v>44</v>
      </c>
      <c r="B826" t="s">
        <v>5332</v>
      </c>
      <c r="C826" t="s">
        <v>8185</v>
      </c>
      <c r="D826" t="s">
        <v>141</v>
      </c>
      <c r="E826" t="s">
        <v>13056</v>
      </c>
      <c r="F826" t="str">
        <f t="shared" si="15"/>
        <v>US-UGAAP</v>
      </c>
      <c r="G826" t="s">
        <v>8185</v>
      </c>
      <c r="L826" t="s">
        <v>4010</v>
      </c>
      <c r="M826" t="str">
        <f>IF(COUNTIF('16 reserve entries'!M:M,'16 AJE data'!L826)&gt;0,"Y","N")</f>
        <v>Y</v>
      </c>
      <c r="O826" t="s">
        <v>13710</v>
      </c>
      <c r="P826" t="s">
        <v>230</v>
      </c>
      <c r="Q826" t="s">
        <v>3628</v>
      </c>
      <c r="R826" t="str">
        <f>IF(COUNTIF('16 reserve entries'!Q:Q,'16 AJE data'!O826)&gt;0,"Y","N")</f>
        <v>N</v>
      </c>
      <c r="S826" s="149" t="s">
        <v>44</v>
      </c>
      <c r="T826" t="s">
        <v>13711</v>
      </c>
      <c r="U826" t="str">
        <f>IF(COUNTIF('16 reserve bal'!D:D,'16 AJE data'!T826)&gt;0,"Y","N")</f>
        <v>N</v>
      </c>
    </row>
    <row r="827" spans="1:21" x14ac:dyDescent="0.25">
      <c r="A827" t="s">
        <v>44</v>
      </c>
      <c r="B827" t="s">
        <v>5332</v>
      </c>
      <c r="C827" t="s">
        <v>8186</v>
      </c>
      <c r="D827" t="s">
        <v>141</v>
      </c>
      <c r="E827" t="s">
        <v>13056</v>
      </c>
      <c r="F827" t="str">
        <f t="shared" si="15"/>
        <v>US-UGAAP</v>
      </c>
      <c r="G827" t="s">
        <v>8186</v>
      </c>
      <c r="L827" t="s">
        <v>4012</v>
      </c>
      <c r="M827" t="str">
        <f>IF(COUNTIF('16 reserve entries'!M:M,'16 AJE data'!L827)&gt;0,"Y","N")</f>
        <v>Y</v>
      </c>
      <c r="O827" t="s">
        <v>13712</v>
      </c>
      <c r="P827" t="s">
        <v>230</v>
      </c>
      <c r="Q827" t="s">
        <v>7600</v>
      </c>
      <c r="R827" t="str">
        <f>IF(COUNTIF('16 reserve entries'!Q:Q,'16 AJE data'!O827)&gt;0,"Y","N")</f>
        <v>N</v>
      </c>
      <c r="S827" s="149" t="s">
        <v>44</v>
      </c>
      <c r="T827" t="s">
        <v>13713</v>
      </c>
      <c r="U827" t="str">
        <f>IF(COUNTIF('16 reserve bal'!D:D,'16 AJE data'!T827)&gt;0,"Y","N")</f>
        <v>N</v>
      </c>
    </row>
    <row r="828" spans="1:21" x14ac:dyDescent="0.25">
      <c r="A828" t="s">
        <v>44</v>
      </c>
      <c r="B828" t="s">
        <v>5332</v>
      </c>
      <c r="C828" t="s">
        <v>8421</v>
      </c>
      <c r="D828" t="s">
        <v>141</v>
      </c>
      <c r="E828" t="s">
        <v>13056</v>
      </c>
      <c r="F828" t="str">
        <f t="shared" si="15"/>
        <v>US-UGAAP</v>
      </c>
      <c r="G828" t="s">
        <v>8421</v>
      </c>
      <c r="L828" t="s">
        <v>4014</v>
      </c>
      <c r="M828" t="str">
        <f>IF(COUNTIF('16 reserve entries'!M:M,'16 AJE data'!L828)&gt;0,"Y","N")</f>
        <v>Y</v>
      </c>
      <c r="O828" t="s">
        <v>13714</v>
      </c>
      <c r="P828" t="s">
        <v>230</v>
      </c>
      <c r="Q828" t="s">
        <v>7743</v>
      </c>
      <c r="R828" t="str">
        <f>IF(COUNTIF('16 reserve entries'!Q:Q,'16 AJE data'!O828)&gt;0,"Y","N")</f>
        <v>N</v>
      </c>
      <c r="S828" s="149" t="s">
        <v>44</v>
      </c>
      <c r="T828" t="s">
        <v>13715</v>
      </c>
      <c r="U828" t="str">
        <f>IF(COUNTIF('16 reserve bal'!D:D,'16 AJE data'!T828)&gt;0,"Y","N")</f>
        <v>N</v>
      </c>
    </row>
    <row r="829" spans="1:21" x14ac:dyDescent="0.25">
      <c r="A829" t="s">
        <v>44</v>
      </c>
      <c r="B829" t="s">
        <v>5332</v>
      </c>
      <c r="C829" t="s">
        <v>8190</v>
      </c>
      <c r="D829" t="s">
        <v>141</v>
      </c>
      <c r="E829" t="s">
        <v>13056</v>
      </c>
      <c r="F829" t="str">
        <f t="shared" si="15"/>
        <v>US-UGAAP</v>
      </c>
      <c r="G829" t="s">
        <v>8190</v>
      </c>
      <c r="L829" t="s">
        <v>4015</v>
      </c>
      <c r="M829" t="str">
        <f>IF(COUNTIF('16 reserve entries'!M:M,'16 AJE data'!L829)&gt;0,"Y","N")</f>
        <v>Y</v>
      </c>
      <c r="O829" t="s">
        <v>13716</v>
      </c>
      <c r="P829" t="s">
        <v>230</v>
      </c>
      <c r="Q829" t="s">
        <v>7745</v>
      </c>
      <c r="R829" t="str">
        <f>IF(COUNTIF('16 reserve entries'!Q:Q,'16 AJE data'!O829)&gt;0,"Y","N")</f>
        <v>N</v>
      </c>
      <c r="S829" s="149" t="s">
        <v>44</v>
      </c>
      <c r="T829" t="s">
        <v>13717</v>
      </c>
      <c r="U829" t="str">
        <f>IF(COUNTIF('16 reserve bal'!D:D,'16 AJE data'!T829)&gt;0,"Y","N")</f>
        <v>N</v>
      </c>
    </row>
    <row r="830" spans="1:21" x14ac:dyDescent="0.25">
      <c r="A830" t="s">
        <v>44</v>
      </c>
      <c r="B830" t="s">
        <v>5332</v>
      </c>
      <c r="C830" t="s">
        <v>8201</v>
      </c>
      <c r="D830" t="s">
        <v>141</v>
      </c>
      <c r="E830" t="s">
        <v>13056</v>
      </c>
      <c r="F830" t="str">
        <f t="shared" si="15"/>
        <v>US-UGAAP</v>
      </c>
      <c r="G830" t="s">
        <v>8201</v>
      </c>
      <c r="L830" t="s">
        <v>4018</v>
      </c>
      <c r="M830" t="str">
        <f>IF(COUNTIF('16 reserve entries'!M:M,'16 AJE data'!L830)&gt;0,"Y","N")</f>
        <v>Y</v>
      </c>
      <c r="O830" t="s">
        <v>6476</v>
      </c>
      <c r="P830" t="s">
        <v>56</v>
      </c>
      <c r="Q830" t="s">
        <v>3386</v>
      </c>
      <c r="R830" t="str">
        <f>IF(COUNTIF('16 reserve entries'!Q:Q,'16 AJE data'!O830)&gt;0,"Y","N")</f>
        <v>Y</v>
      </c>
      <c r="S830" s="149" t="s">
        <v>44</v>
      </c>
      <c r="T830" t="s">
        <v>13718</v>
      </c>
      <c r="U830" t="str">
        <f>IF(COUNTIF('16 reserve bal'!D:D,'16 AJE data'!T830)&gt;0,"Y","N")</f>
        <v>N</v>
      </c>
    </row>
    <row r="831" spans="1:21" x14ac:dyDescent="0.25">
      <c r="A831" t="s">
        <v>44</v>
      </c>
      <c r="B831" t="s">
        <v>5332</v>
      </c>
      <c r="C831" t="s">
        <v>8202</v>
      </c>
      <c r="D831" t="s">
        <v>141</v>
      </c>
      <c r="E831" t="s">
        <v>13056</v>
      </c>
      <c r="F831" t="str">
        <f t="shared" si="15"/>
        <v>US-UGAAP</v>
      </c>
      <c r="G831" t="s">
        <v>8202</v>
      </c>
      <c r="L831" t="s">
        <v>7749</v>
      </c>
      <c r="M831" t="str">
        <f>IF(COUNTIF('16 reserve entries'!M:M,'16 AJE data'!L831)&gt;0,"Y","N")</f>
        <v>N</v>
      </c>
      <c r="O831" t="s">
        <v>13719</v>
      </c>
      <c r="P831" t="s">
        <v>59</v>
      </c>
      <c r="Q831" t="s">
        <v>3341</v>
      </c>
      <c r="R831" t="str">
        <f>IF(COUNTIF('16 reserve entries'!Q:Q,'16 AJE data'!O831)&gt;0,"Y","N")</f>
        <v>N</v>
      </c>
      <c r="S831" s="149" t="s">
        <v>44</v>
      </c>
      <c r="T831" t="s">
        <v>13720</v>
      </c>
      <c r="U831" t="str">
        <f>IF(COUNTIF('16 reserve bal'!D:D,'16 AJE data'!T831)&gt;0,"Y","N")</f>
        <v>N</v>
      </c>
    </row>
    <row r="832" spans="1:21" x14ac:dyDescent="0.25">
      <c r="A832" t="s">
        <v>44</v>
      </c>
      <c r="B832" t="s">
        <v>5332</v>
      </c>
      <c r="C832" t="s">
        <v>8422</v>
      </c>
      <c r="D832" t="s">
        <v>141</v>
      </c>
      <c r="E832" t="s">
        <v>13056</v>
      </c>
      <c r="F832" t="str">
        <f t="shared" si="15"/>
        <v>US-UGAAP</v>
      </c>
      <c r="G832" t="s">
        <v>8422</v>
      </c>
      <c r="L832" t="s">
        <v>7750</v>
      </c>
      <c r="M832" t="str">
        <f>IF(COUNTIF('16 reserve entries'!M:M,'16 AJE data'!L832)&gt;0,"Y","N")</f>
        <v>N</v>
      </c>
      <c r="O832" t="s">
        <v>13721</v>
      </c>
      <c r="P832" t="s">
        <v>59</v>
      </c>
      <c r="Q832" t="s">
        <v>7593</v>
      </c>
      <c r="R832" t="str">
        <f>IF(COUNTIF('16 reserve entries'!Q:Q,'16 AJE data'!O832)&gt;0,"Y","N")</f>
        <v>N</v>
      </c>
      <c r="S832" s="149" t="s">
        <v>44</v>
      </c>
      <c r="T832" t="s">
        <v>13722</v>
      </c>
      <c r="U832" t="str">
        <f>IF(COUNTIF('16 reserve bal'!D:D,'16 AJE data'!T832)&gt;0,"Y","N")</f>
        <v>N</v>
      </c>
    </row>
    <row r="833" spans="1:21" x14ac:dyDescent="0.25">
      <c r="A833" t="s">
        <v>44</v>
      </c>
      <c r="B833" t="s">
        <v>5332</v>
      </c>
      <c r="C833" t="s">
        <v>8423</v>
      </c>
      <c r="D833" t="s">
        <v>141</v>
      </c>
      <c r="E833" t="s">
        <v>13056</v>
      </c>
      <c r="F833" t="str">
        <f t="shared" si="15"/>
        <v>US-UGAAP</v>
      </c>
      <c r="G833" t="s">
        <v>8423</v>
      </c>
      <c r="L833" t="s">
        <v>4022</v>
      </c>
      <c r="M833" t="str">
        <f>IF(COUNTIF('16 reserve entries'!M:M,'16 AJE data'!L833)&gt;0,"Y","N")</f>
        <v>Y</v>
      </c>
      <c r="O833" t="s">
        <v>13723</v>
      </c>
      <c r="P833" t="s">
        <v>59</v>
      </c>
      <c r="Q833" t="s">
        <v>7897</v>
      </c>
      <c r="R833" t="str">
        <f>IF(COUNTIF('16 reserve entries'!Q:Q,'16 AJE data'!O833)&gt;0,"Y","N")</f>
        <v>N</v>
      </c>
      <c r="S833" s="149" t="s">
        <v>44</v>
      </c>
      <c r="T833" t="s">
        <v>13724</v>
      </c>
      <c r="U833" t="str">
        <f>IF(COUNTIF('16 reserve bal'!D:D,'16 AJE data'!T833)&gt;0,"Y","N")</f>
        <v>N</v>
      </c>
    </row>
    <row r="834" spans="1:21" x14ac:dyDescent="0.25">
      <c r="A834" t="s">
        <v>44</v>
      </c>
      <c r="B834" t="s">
        <v>5332</v>
      </c>
      <c r="C834" t="s">
        <v>8217</v>
      </c>
      <c r="D834" t="s">
        <v>141</v>
      </c>
      <c r="E834" t="s">
        <v>13056</v>
      </c>
      <c r="F834" t="str">
        <f t="shared" si="15"/>
        <v>US-UGAAP</v>
      </c>
      <c r="G834" t="s">
        <v>8217</v>
      </c>
      <c r="L834" t="s">
        <v>4024</v>
      </c>
      <c r="M834" t="str">
        <f>IF(COUNTIF('16 reserve entries'!M:M,'16 AJE data'!L834)&gt;0,"Y","N")</f>
        <v>N</v>
      </c>
      <c r="O834" t="s">
        <v>13725</v>
      </c>
      <c r="P834" t="s">
        <v>59</v>
      </c>
      <c r="Q834" t="s">
        <v>7596</v>
      </c>
      <c r="R834" t="str">
        <f>IF(COUNTIF('16 reserve entries'!Q:Q,'16 AJE data'!O834)&gt;0,"Y","N")</f>
        <v>N</v>
      </c>
      <c r="S834" s="149" t="s">
        <v>44</v>
      </c>
      <c r="T834" t="s">
        <v>13726</v>
      </c>
      <c r="U834" t="str">
        <f>IF(COUNTIF('16 reserve bal'!D:D,'16 AJE data'!T834)&gt;0,"Y","N")</f>
        <v>N</v>
      </c>
    </row>
    <row r="835" spans="1:21" x14ac:dyDescent="0.25">
      <c r="A835" t="s">
        <v>44</v>
      </c>
      <c r="B835" t="s">
        <v>5332</v>
      </c>
      <c r="C835" t="s">
        <v>8284</v>
      </c>
      <c r="D835" t="s">
        <v>141</v>
      </c>
      <c r="E835" t="s">
        <v>13056</v>
      </c>
      <c r="F835" t="str">
        <f t="shared" si="15"/>
        <v>US-UGAAP</v>
      </c>
      <c r="G835" t="s">
        <v>8284</v>
      </c>
      <c r="L835" t="s">
        <v>4028</v>
      </c>
      <c r="M835" t="str">
        <f>IF(COUNTIF('16 reserve entries'!M:M,'16 AJE data'!L835)&gt;0,"Y","N")</f>
        <v>N</v>
      </c>
      <c r="O835" t="s">
        <v>13727</v>
      </c>
      <c r="P835" t="s">
        <v>59</v>
      </c>
      <c r="Q835" t="s">
        <v>7905</v>
      </c>
      <c r="R835" t="str">
        <f>IF(COUNTIF('16 reserve entries'!Q:Q,'16 AJE data'!O835)&gt;0,"Y","N")</f>
        <v>N</v>
      </c>
      <c r="S835" s="149" t="s">
        <v>44</v>
      </c>
      <c r="T835" t="s">
        <v>13728</v>
      </c>
      <c r="U835" t="str">
        <f>IF(COUNTIF('16 reserve bal'!D:D,'16 AJE data'!T835)&gt;0,"Y","N")</f>
        <v>N</v>
      </c>
    </row>
    <row r="836" spans="1:21" x14ac:dyDescent="0.25">
      <c r="A836" t="s">
        <v>44</v>
      </c>
      <c r="B836" t="s">
        <v>5332</v>
      </c>
      <c r="C836" t="s">
        <v>8291</v>
      </c>
      <c r="D836" t="s">
        <v>141</v>
      </c>
      <c r="E836" t="s">
        <v>13056</v>
      </c>
      <c r="F836" t="str">
        <f t="shared" si="15"/>
        <v>US-UGAAP</v>
      </c>
      <c r="G836" t="s">
        <v>8291</v>
      </c>
      <c r="L836" t="s">
        <v>8180</v>
      </c>
      <c r="M836" t="str">
        <f>IF(COUNTIF('16 reserve entries'!M:M,'16 AJE data'!L836)&gt;0,"Y","N")</f>
        <v>N</v>
      </c>
      <c r="O836" t="s">
        <v>13729</v>
      </c>
      <c r="P836" t="s">
        <v>59</v>
      </c>
      <c r="Q836" t="s">
        <v>3386</v>
      </c>
      <c r="R836" t="str">
        <f>IF(COUNTIF('16 reserve entries'!Q:Q,'16 AJE data'!O836)&gt;0,"Y","N")</f>
        <v>N</v>
      </c>
      <c r="S836" s="149" t="s">
        <v>44</v>
      </c>
      <c r="T836" t="s">
        <v>13730</v>
      </c>
      <c r="U836" t="str">
        <f>IF(COUNTIF('16 reserve bal'!D:D,'16 AJE data'!T836)&gt;0,"Y","N")</f>
        <v>N</v>
      </c>
    </row>
    <row r="837" spans="1:21" x14ac:dyDescent="0.25">
      <c r="A837" t="s">
        <v>44</v>
      </c>
      <c r="B837" t="s">
        <v>5332</v>
      </c>
      <c r="C837" t="s">
        <v>8297</v>
      </c>
      <c r="D837" t="s">
        <v>141</v>
      </c>
      <c r="E837" t="s">
        <v>13056</v>
      </c>
      <c r="F837" t="str">
        <f t="shared" ref="F837:F900" si="16">D837&amp;"-"&amp;E837</f>
        <v>US-UGAAP</v>
      </c>
      <c r="G837" t="s">
        <v>8297</v>
      </c>
      <c r="L837" t="s">
        <v>7751</v>
      </c>
      <c r="M837" t="str">
        <f>IF(COUNTIF('16 reserve entries'!M:M,'16 AJE data'!L837)&gt;0,"Y","N")</f>
        <v>N</v>
      </c>
      <c r="O837" t="s">
        <v>13731</v>
      </c>
      <c r="P837" t="s">
        <v>59</v>
      </c>
      <c r="Q837" t="s">
        <v>7654</v>
      </c>
      <c r="R837" t="str">
        <f>IF(COUNTIF('16 reserve entries'!Q:Q,'16 AJE data'!O837)&gt;0,"Y","N")</f>
        <v>N</v>
      </c>
      <c r="S837" s="149" t="s">
        <v>44</v>
      </c>
      <c r="T837" t="s">
        <v>13732</v>
      </c>
      <c r="U837" t="str">
        <f>IF(COUNTIF('16 reserve bal'!D:D,'16 AJE data'!T837)&gt;0,"Y","N")</f>
        <v>N</v>
      </c>
    </row>
    <row r="838" spans="1:21" x14ac:dyDescent="0.25">
      <c r="A838" t="s">
        <v>44</v>
      </c>
      <c r="B838" t="s">
        <v>5332</v>
      </c>
      <c r="C838" t="s">
        <v>4508</v>
      </c>
      <c r="D838" t="s">
        <v>141</v>
      </c>
      <c r="E838" t="s">
        <v>13056</v>
      </c>
      <c r="F838" t="str">
        <f t="shared" si="16"/>
        <v>US-UGAAP</v>
      </c>
      <c r="G838" t="s">
        <v>4508</v>
      </c>
      <c r="L838" t="s">
        <v>4037</v>
      </c>
      <c r="M838" t="str">
        <f>IF(COUNTIF('16 reserve entries'!M:M,'16 AJE data'!L838)&gt;0,"Y","N")</f>
        <v>Y</v>
      </c>
      <c r="O838" t="s">
        <v>13733</v>
      </c>
      <c r="P838" t="s">
        <v>59</v>
      </c>
      <c r="Q838" t="s">
        <v>3628</v>
      </c>
      <c r="R838" t="str">
        <f>IF(COUNTIF('16 reserve entries'!Q:Q,'16 AJE data'!O838)&gt;0,"Y","N")</f>
        <v>N</v>
      </c>
      <c r="S838" s="149" t="s">
        <v>44</v>
      </c>
      <c r="T838" t="s">
        <v>3945</v>
      </c>
      <c r="U838" t="str">
        <f>IF(COUNTIF('16 reserve bal'!D:D,'16 AJE data'!T838)&gt;0,"Y","N")</f>
        <v>Y</v>
      </c>
    </row>
    <row r="839" spans="1:21" x14ac:dyDescent="0.25">
      <c r="A839" t="s">
        <v>44</v>
      </c>
      <c r="B839" t="s">
        <v>5332</v>
      </c>
      <c r="C839" t="s">
        <v>7704</v>
      </c>
      <c r="D839" t="s">
        <v>141</v>
      </c>
      <c r="E839" t="s">
        <v>13056</v>
      </c>
      <c r="F839" t="str">
        <f t="shared" si="16"/>
        <v>US-UGAAP</v>
      </c>
      <c r="G839" t="s">
        <v>7704</v>
      </c>
      <c r="L839" t="s">
        <v>4038</v>
      </c>
      <c r="M839" t="str">
        <f>IF(COUNTIF('16 reserve entries'!M:M,'16 AJE data'!L839)&gt;0,"Y","N")</f>
        <v>Y</v>
      </c>
      <c r="O839" t="s">
        <v>13734</v>
      </c>
      <c r="P839" t="s">
        <v>59</v>
      </c>
      <c r="Q839" t="s">
        <v>7600</v>
      </c>
      <c r="R839" t="str">
        <f>IF(COUNTIF('16 reserve entries'!Q:Q,'16 AJE data'!O839)&gt;0,"Y","N")</f>
        <v>N</v>
      </c>
      <c r="S839" s="149" t="s">
        <v>44</v>
      </c>
      <c r="T839" t="s">
        <v>13735</v>
      </c>
      <c r="U839" t="str">
        <f>IF(COUNTIF('16 reserve bal'!D:D,'16 AJE data'!T839)&gt;0,"Y","N")</f>
        <v>N</v>
      </c>
    </row>
    <row r="840" spans="1:21" x14ac:dyDescent="0.25">
      <c r="A840" t="s">
        <v>44</v>
      </c>
      <c r="B840" t="s">
        <v>5307</v>
      </c>
      <c r="C840" t="s">
        <v>7905</v>
      </c>
      <c r="D840" t="s">
        <v>141</v>
      </c>
      <c r="E840" t="s">
        <v>13736</v>
      </c>
      <c r="F840" t="str">
        <f t="shared" si="16"/>
        <v>US-NAIC</v>
      </c>
      <c r="G840" t="s">
        <v>7905</v>
      </c>
      <c r="L840" t="s">
        <v>4040</v>
      </c>
      <c r="M840" t="str">
        <f>IF(COUNTIF('16 reserve entries'!M:M,'16 AJE data'!L840)&gt;0,"Y","N")</f>
        <v>Y</v>
      </c>
      <c r="O840" t="s">
        <v>13737</v>
      </c>
      <c r="P840" t="s">
        <v>59</v>
      </c>
      <c r="Q840" t="s">
        <v>7743</v>
      </c>
      <c r="R840" t="str">
        <f>IF(COUNTIF('16 reserve entries'!Q:Q,'16 AJE data'!O840)&gt;0,"Y","N")</f>
        <v>N</v>
      </c>
      <c r="S840" s="149" t="s">
        <v>44</v>
      </c>
      <c r="T840" t="s">
        <v>13738</v>
      </c>
      <c r="U840" t="str">
        <f>IF(COUNTIF('16 reserve bal'!D:D,'16 AJE data'!T840)&gt;0,"Y","N")</f>
        <v>N</v>
      </c>
    </row>
    <row r="841" spans="1:21" x14ac:dyDescent="0.25">
      <c r="A841" t="s">
        <v>44</v>
      </c>
      <c r="B841" t="s">
        <v>5307</v>
      </c>
      <c r="C841" t="s">
        <v>7983</v>
      </c>
      <c r="D841" t="s">
        <v>141</v>
      </c>
      <c r="E841" t="s">
        <v>13736</v>
      </c>
      <c r="F841" t="str">
        <f t="shared" si="16"/>
        <v>US-NAIC</v>
      </c>
      <c r="G841" t="s">
        <v>7983</v>
      </c>
      <c r="L841" t="s">
        <v>4042</v>
      </c>
      <c r="M841" t="str">
        <f>IF(COUNTIF('16 reserve entries'!M:M,'16 AJE data'!L841)&gt;0,"Y","N")</f>
        <v>Y</v>
      </c>
      <c r="O841" t="s">
        <v>13739</v>
      </c>
      <c r="P841" t="s">
        <v>59</v>
      </c>
      <c r="Q841" t="s">
        <v>7745</v>
      </c>
      <c r="R841" t="str">
        <f>IF(COUNTIF('16 reserve entries'!Q:Q,'16 AJE data'!O841)&gt;0,"Y","N")</f>
        <v>N</v>
      </c>
      <c r="S841" s="149" t="s">
        <v>44</v>
      </c>
      <c r="T841" t="s">
        <v>13740</v>
      </c>
      <c r="U841" t="str">
        <f>IF(COUNTIF('16 reserve bal'!D:D,'16 AJE data'!T841)&gt;0,"Y","N")</f>
        <v>N</v>
      </c>
    </row>
    <row r="842" spans="1:21" x14ac:dyDescent="0.25">
      <c r="A842" t="s">
        <v>44</v>
      </c>
      <c r="B842" t="s">
        <v>5307</v>
      </c>
      <c r="C842" t="s">
        <v>7984</v>
      </c>
      <c r="D842" t="s">
        <v>141</v>
      </c>
      <c r="E842" t="s">
        <v>13736</v>
      </c>
      <c r="F842" t="str">
        <f t="shared" si="16"/>
        <v>US-NAIC</v>
      </c>
      <c r="G842" t="s">
        <v>7984</v>
      </c>
      <c r="L842" t="s">
        <v>4044</v>
      </c>
      <c r="M842" t="str">
        <f>IF(COUNTIF('16 reserve entries'!M:M,'16 AJE data'!L842)&gt;0,"Y","N")</f>
        <v>Y</v>
      </c>
      <c r="O842" t="s">
        <v>13741</v>
      </c>
      <c r="P842" t="s">
        <v>59</v>
      </c>
      <c r="Q842" t="s">
        <v>7746</v>
      </c>
      <c r="R842" t="str">
        <f>IF(COUNTIF('16 reserve entries'!Q:Q,'16 AJE data'!O842)&gt;0,"Y","N")</f>
        <v>N</v>
      </c>
      <c r="S842" s="149" t="s">
        <v>44</v>
      </c>
      <c r="T842" t="s">
        <v>13742</v>
      </c>
      <c r="U842" t="str">
        <f>IF(COUNTIF('16 reserve bal'!D:D,'16 AJE data'!T842)&gt;0,"Y","N")</f>
        <v>N</v>
      </c>
    </row>
    <row r="843" spans="1:21" x14ac:dyDescent="0.25">
      <c r="A843" t="s">
        <v>44</v>
      </c>
      <c r="B843" t="s">
        <v>5307</v>
      </c>
      <c r="C843" t="s">
        <v>3492</v>
      </c>
      <c r="D843" t="s">
        <v>141</v>
      </c>
      <c r="E843" t="s">
        <v>13736</v>
      </c>
      <c r="F843" t="str">
        <f t="shared" si="16"/>
        <v>US-NAIC</v>
      </c>
      <c r="G843" t="s">
        <v>3492</v>
      </c>
      <c r="L843" t="s">
        <v>4046</v>
      </c>
      <c r="M843" t="str">
        <f>IF(COUNTIF('16 reserve entries'!M:M,'16 AJE data'!L843)&gt;0,"Y","N")</f>
        <v>Y</v>
      </c>
      <c r="O843" t="s">
        <v>13743</v>
      </c>
      <c r="P843" t="s">
        <v>59</v>
      </c>
      <c r="Q843" t="s">
        <v>3995</v>
      </c>
      <c r="R843" t="str">
        <f>IF(COUNTIF('16 reserve entries'!Q:Q,'16 AJE data'!O843)&gt;0,"Y","N")</f>
        <v>N</v>
      </c>
      <c r="S843" s="149" t="s">
        <v>44</v>
      </c>
      <c r="T843" t="s">
        <v>5247</v>
      </c>
      <c r="U843" t="str">
        <f>IF(COUNTIF('16 reserve bal'!D:D,'16 AJE data'!T843)&gt;0,"Y","N")</f>
        <v>N</v>
      </c>
    </row>
    <row r="844" spans="1:21" x14ac:dyDescent="0.25">
      <c r="A844" t="s">
        <v>44</v>
      </c>
      <c r="B844" t="s">
        <v>5307</v>
      </c>
      <c r="C844" t="s">
        <v>3495</v>
      </c>
      <c r="D844" t="s">
        <v>141</v>
      </c>
      <c r="E844" t="s">
        <v>13736</v>
      </c>
      <c r="F844" t="str">
        <f t="shared" si="16"/>
        <v>US-NAIC</v>
      </c>
      <c r="G844" t="s">
        <v>3495</v>
      </c>
      <c r="L844" t="s">
        <v>4047</v>
      </c>
      <c r="M844" t="str">
        <f>IF(COUNTIF('16 reserve entries'!M:M,'16 AJE data'!L844)&gt;0,"Y","N")</f>
        <v>Y</v>
      </c>
      <c r="O844" t="s">
        <v>13744</v>
      </c>
      <c r="P844" t="s">
        <v>59</v>
      </c>
      <c r="Q844" t="s">
        <v>7874</v>
      </c>
      <c r="R844" t="str">
        <f>IF(COUNTIF('16 reserve entries'!Q:Q,'16 AJE data'!O844)&gt;0,"Y","N")</f>
        <v>N</v>
      </c>
      <c r="S844" s="149" t="s">
        <v>44</v>
      </c>
      <c r="T844" t="s">
        <v>5248</v>
      </c>
      <c r="U844" t="str">
        <f>IF(COUNTIF('16 reserve bal'!D:D,'16 AJE data'!T844)&gt;0,"Y","N")</f>
        <v>N</v>
      </c>
    </row>
    <row r="845" spans="1:21" x14ac:dyDescent="0.25">
      <c r="A845" t="s">
        <v>44</v>
      </c>
      <c r="B845" t="s">
        <v>5307</v>
      </c>
      <c r="C845" t="s">
        <v>7615</v>
      </c>
      <c r="D845" t="s">
        <v>141</v>
      </c>
      <c r="E845" t="s">
        <v>13736</v>
      </c>
      <c r="F845" t="str">
        <f t="shared" si="16"/>
        <v>US-NAIC</v>
      </c>
      <c r="G845" t="s">
        <v>7615</v>
      </c>
      <c r="L845" t="s">
        <v>4049</v>
      </c>
      <c r="M845" t="str">
        <f>IF(COUNTIF('16 reserve entries'!M:M,'16 AJE data'!L845)&gt;0,"Y","N")</f>
        <v>Y</v>
      </c>
      <c r="O845" t="s">
        <v>13745</v>
      </c>
      <c r="P845" t="s">
        <v>59</v>
      </c>
      <c r="Q845" t="s">
        <v>7623</v>
      </c>
      <c r="R845" t="str">
        <f>IF(COUNTIF('16 reserve entries'!Q:Q,'16 AJE data'!O845)&gt;0,"Y","N")</f>
        <v>N</v>
      </c>
      <c r="S845" s="149" t="s">
        <v>44</v>
      </c>
      <c r="T845" t="s">
        <v>13746</v>
      </c>
      <c r="U845" t="str">
        <f>IF(COUNTIF('16 reserve bal'!D:D,'16 AJE data'!T845)&gt;0,"Y","N")</f>
        <v>N</v>
      </c>
    </row>
    <row r="846" spans="1:21" x14ac:dyDescent="0.25">
      <c r="A846" t="s">
        <v>44</v>
      </c>
      <c r="B846" t="s">
        <v>5307</v>
      </c>
      <c r="C846" t="s">
        <v>3532</v>
      </c>
      <c r="D846" t="s">
        <v>141</v>
      </c>
      <c r="E846" t="s">
        <v>13736</v>
      </c>
      <c r="F846" t="str">
        <f t="shared" si="16"/>
        <v>US-NAIC</v>
      </c>
      <c r="G846" t="s">
        <v>3532</v>
      </c>
      <c r="L846" t="s">
        <v>4051</v>
      </c>
      <c r="M846" t="str">
        <f>IF(COUNTIF('16 reserve entries'!M:M,'16 AJE data'!L846)&gt;0,"Y","N")</f>
        <v>Y</v>
      </c>
      <c r="O846" t="s">
        <v>13747</v>
      </c>
      <c r="P846" t="s">
        <v>162</v>
      </c>
      <c r="Q846" t="s">
        <v>3568</v>
      </c>
      <c r="R846" t="str">
        <f>IF(COUNTIF('16 reserve entries'!Q:Q,'16 AJE data'!O846)&gt;0,"Y","N")</f>
        <v>N</v>
      </c>
      <c r="S846" s="149" t="s">
        <v>44</v>
      </c>
      <c r="T846" t="s">
        <v>5252</v>
      </c>
      <c r="U846" t="str">
        <f>IF(COUNTIF('16 reserve bal'!D:D,'16 AJE data'!T846)&gt;0,"Y","N")</f>
        <v>N</v>
      </c>
    </row>
    <row r="847" spans="1:21" x14ac:dyDescent="0.25">
      <c r="A847" t="s">
        <v>44</v>
      </c>
      <c r="B847" t="s">
        <v>5307</v>
      </c>
      <c r="C847" t="s">
        <v>3535</v>
      </c>
      <c r="D847" t="s">
        <v>141</v>
      </c>
      <c r="E847" t="s">
        <v>13736</v>
      </c>
      <c r="F847" t="str">
        <f t="shared" si="16"/>
        <v>US-NAIC</v>
      </c>
      <c r="G847" t="s">
        <v>3535</v>
      </c>
      <c r="L847" t="s">
        <v>4053</v>
      </c>
      <c r="M847" t="str">
        <f>IF(COUNTIF('16 reserve entries'!M:M,'16 AJE data'!L847)&gt;0,"Y","N")</f>
        <v>Y</v>
      </c>
      <c r="O847" t="s">
        <v>13748</v>
      </c>
      <c r="P847" t="s">
        <v>162</v>
      </c>
      <c r="Q847" t="s">
        <v>3628</v>
      </c>
      <c r="R847" t="str">
        <f>IF(COUNTIF('16 reserve entries'!Q:Q,'16 AJE data'!O847)&gt;0,"Y","N")</f>
        <v>N</v>
      </c>
      <c r="S847" s="149" t="s">
        <v>44</v>
      </c>
      <c r="T847" t="s">
        <v>5253</v>
      </c>
      <c r="U847" t="str">
        <f>IF(COUNTIF('16 reserve bal'!D:D,'16 AJE data'!T847)&gt;0,"Y","N")</f>
        <v>N</v>
      </c>
    </row>
    <row r="848" spans="1:21" x14ac:dyDescent="0.25">
      <c r="A848" t="s">
        <v>44</v>
      </c>
      <c r="B848" t="s">
        <v>5307</v>
      </c>
      <c r="C848" t="s">
        <v>3543</v>
      </c>
      <c r="D848" t="s">
        <v>141</v>
      </c>
      <c r="E848" t="s">
        <v>13736</v>
      </c>
      <c r="F848" t="str">
        <f t="shared" si="16"/>
        <v>US-NAIC</v>
      </c>
      <c r="G848" t="s">
        <v>3543</v>
      </c>
      <c r="L848" t="s">
        <v>4054</v>
      </c>
      <c r="M848" t="str">
        <f>IF(COUNTIF('16 reserve entries'!M:M,'16 AJE data'!L848)&gt;0,"Y","N")</f>
        <v>Y</v>
      </c>
      <c r="O848" t="s">
        <v>13749</v>
      </c>
      <c r="P848" t="s">
        <v>162</v>
      </c>
      <c r="Q848" t="s">
        <v>3995</v>
      </c>
      <c r="R848" t="str">
        <f>IF(COUNTIF('16 reserve entries'!Q:Q,'16 AJE data'!O848)&gt;0,"Y","N")</f>
        <v>N</v>
      </c>
      <c r="S848" s="149" t="s">
        <v>44</v>
      </c>
      <c r="T848" t="s">
        <v>5255</v>
      </c>
      <c r="U848" t="str">
        <f>IF(COUNTIF('16 reserve bal'!D:D,'16 AJE data'!T848)&gt;0,"Y","N")</f>
        <v>N</v>
      </c>
    </row>
    <row r="849" spans="1:21" x14ac:dyDescent="0.25">
      <c r="A849" t="s">
        <v>44</v>
      </c>
      <c r="B849" t="s">
        <v>5307</v>
      </c>
      <c r="C849" t="s">
        <v>3570</v>
      </c>
      <c r="D849" t="s">
        <v>141</v>
      </c>
      <c r="E849" t="s">
        <v>13736</v>
      </c>
      <c r="F849" t="str">
        <f t="shared" si="16"/>
        <v>US-NAIC</v>
      </c>
      <c r="G849" t="s">
        <v>3570</v>
      </c>
      <c r="L849" t="s">
        <v>4056</v>
      </c>
      <c r="M849" t="str">
        <f>IF(COUNTIF('16 reserve entries'!M:M,'16 AJE data'!L849)&gt;0,"Y","N")</f>
        <v>Y</v>
      </c>
      <c r="O849" t="s">
        <v>13750</v>
      </c>
      <c r="P849" t="s">
        <v>162</v>
      </c>
      <c r="Q849" t="s">
        <v>4040</v>
      </c>
      <c r="R849" t="str">
        <f>IF(COUNTIF('16 reserve entries'!Q:Q,'16 AJE data'!O849)&gt;0,"Y","N")</f>
        <v>N</v>
      </c>
      <c r="S849" s="149" t="s">
        <v>44</v>
      </c>
      <c r="T849" t="s">
        <v>13751</v>
      </c>
      <c r="U849" t="str">
        <f>IF(COUNTIF('16 reserve bal'!D:D,'16 AJE data'!T849)&gt;0,"Y","N")</f>
        <v>N</v>
      </c>
    </row>
    <row r="850" spans="1:21" x14ac:dyDescent="0.25">
      <c r="A850" t="s">
        <v>44</v>
      </c>
      <c r="B850" t="s">
        <v>5307</v>
      </c>
      <c r="C850" t="s">
        <v>3588</v>
      </c>
      <c r="D850" t="s">
        <v>141</v>
      </c>
      <c r="E850" t="s">
        <v>13736</v>
      </c>
      <c r="F850" t="str">
        <f t="shared" si="16"/>
        <v>US-NAIC</v>
      </c>
      <c r="G850" t="s">
        <v>3588</v>
      </c>
      <c r="L850" t="s">
        <v>4058</v>
      </c>
      <c r="M850" t="str">
        <f>IF(COUNTIF('16 reserve entries'!M:M,'16 AJE data'!L850)&gt;0,"Y","N")</f>
        <v>Y</v>
      </c>
      <c r="O850" t="s">
        <v>13752</v>
      </c>
      <c r="P850" t="s">
        <v>162</v>
      </c>
      <c r="Q850" t="s">
        <v>4074</v>
      </c>
      <c r="R850" t="str">
        <f>IF(COUNTIF('16 reserve entries'!Q:Q,'16 AJE data'!O850)&gt;0,"Y","N")</f>
        <v>N</v>
      </c>
      <c r="S850" s="149" t="s">
        <v>44</v>
      </c>
      <c r="T850" t="s">
        <v>13753</v>
      </c>
      <c r="U850" t="str">
        <f>IF(COUNTIF('16 reserve bal'!D:D,'16 AJE data'!T850)&gt;0,"Y","N")</f>
        <v>N</v>
      </c>
    </row>
    <row r="851" spans="1:21" x14ac:dyDescent="0.25">
      <c r="A851" t="s">
        <v>44</v>
      </c>
      <c r="B851" t="s">
        <v>5307</v>
      </c>
      <c r="C851" t="s">
        <v>3594</v>
      </c>
      <c r="D851" t="s">
        <v>141</v>
      </c>
      <c r="E851" t="s">
        <v>13736</v>
      </c>
      <c r="F851" t="str">
        <f t="shared" si="16"/>
        <v>US-NAIC</v>
      </c>
      <c r="G851" t="s">
        <v>3594</v>
      </c>
      <c r="L851" t="s">
        <v>4068</v>
      </c>
      <c r="M851" t="str">
        <f>IF(COUNTIF('16 reserve entries'!M:M,'16 AJE data'!L851)&gt;0,"Y","N")</f>
        <v>Y</v>
      </c>
      <c r="O851" t="s">
        <v>13754</v>
      </c>
      <c r="P851" t="s">
        <v>162</v>
      </c>
      <c r="Q851" t="s">
        <v>8181</v>
      </c>
      <c r="R851" t="str">
        <f>IF(COUNTIF('16 reserve entries'!Q:Q,'16 AJE data'!O851)&gt;0,"Y","N")</f>
        <v>N</v>
      </c>
      <c r="S851" s="149" t="s">
        <v>44</v>
      </c>
      <c r="T851" t="s">
        <v>13755</v>
      </c>
      <c r="U851" t="str">
        <f>IF(COUNTIF('16 reserve bal'!D:D,'16 AJE data'!T851)&gt;0,"Y","N")</f>
        <v>N</v>
      </c>
    </row>
    <row r="852" spans="1:21" x14ac:dyDescent="0.25">
      <c r="A852" t="s">
        <v>44</v>
      </c>
      <c r="B852" t="s">
        <v>5307</v>
      </c>
      <c r="C852" t="s">
        <v>3602</v>
      </c>
      <c r="D852" t="s">
        <v>141</v>
      </c>
      <c r="E852" t="s">
        <v>13736</v>
      </c>
      <c r="F852" t="str">
        <f t="shared" si="16"/>
        <v>US-NAIC</v>
      </c>
      <c r="G852" t="s">
        <v>3602</v>
      </c>
      <c r="L852" t="s">
        <v>7753</v>
      </c>
      <c r="M852" t="str">
        <f>IF(COUNTIF('16 reserve entries'!M:M,'16 AJE data'!L852)&gt;0,"Y","N")</f>
        <v>N</v>
      </c>
      <c r="O852" t="s">
        <v>13756</v>
      </c>
      <c r="P852" t="s">
        <v>63</v>
      </c>
      <c r="Q852" t="s">
        <v>3311</v>
      </c>
      <c r="R852" t="str">
        <f>IF(COUNTIF('16 reserve entries'!Q:Q,'16 AJE data'!O852)&gt;0,"Y","N")</f>
        <v>N</v>
      </c>
      <c r="S852" s="149" t="s">
        <v>44</v>
      </c>
      <c r="T852" t="s">
        <v>13757</v>
      </c>
      <c r="U852" t="str">
        <f>IF(COUNTIF('16 reserve bal'!D:D,'16 AJE data'!T852)&gt;0,"Y","N")</f>
        <v>N</v>
      </c>
    </row>
    <row r="853" spans="1:21" x14ac:dyDescent="0.25">
      <c r="A853" t="s">
        <v>44</v>
      </c>
      <c r="B853" t="s">
        <v>5307</v>
      </c>
      <c r="C853" t="s">
        <v>3642</v>
      </c>
      <c r="D853" t="s">
        <v>141</v>
      </c>
      <c r="E853" t="s">
        <v>13736</v>
      </c>
      <c r="F853" t="str">
        <f t="shared" si="16"/>
        <v>US-NAIC</v>
      </c>
      <c r="G853" t="s">
        <v>3642</v>
      </c>
      <c r="L853" t="s">
        <v>7754</v>
      </c>
      <c r="M853" t="str">
        <f>IF(COUNTIF('16 reserve entries'!M:M,'16 AJE data'!L853)&gt;0,"Y","N")</f>
        <v>N</v>
      </c>
      <c r="O853" t="s">
        <v>13758</v>
      </c>
      <c r="P853" t="s">
        <v>63</v>
      </c>
      <c r="Q853" t="s">
        <v>3314</v>
      </c>
      <c r="R853" t="str">
        <f>IF(COUNTIF('16 reserve entries'!Q:Q,'16 AJE data'!O853)&gt;0,"Y","N")</f>
        <v>N</v>
      </c>
      <c r="S853" s="149" t="s">
        <v>44</v>
      </c>
      <c r="T853" t="s">
        <v>13759</v>
      </c>
      <c r="U853" t="str">
        <f>IF(COUNTIF('16 reserve bal'!D:D,'16 AJE data'!T853)&gt;0,"Y","N")</f>
        <v>N</v>
      </c>
    </row>
    <row r="854" spans="1:21" x14ac:dyDescent="0.25">
      <c r="A854" t="s">
        <v>44</v>
      </c>
      <c r="B854" t="s">
        <v>5307</v>
      </c>
      <c r="C854" t="s">
        <v>3645</v>
      </c>
      <c r="D854" t="s">
        <v>141</v>
      </c>
      <c r="E854" t="s">
        <v>13736</v>
      </c>
      <c r="F854" t="str">
        <f t="shared" si="16"/>
        <v>US-NAIC</v>
      </c>
      <c r="G854" t="s">
        <v>3645</v>
      </c>
      <c r="L854" t="s">
        <v>7755</v>
      </c>
      <c r="M854" t="str">
        <f>IF(COUNTIF('16 reserve entries'!M:M,'16 AJE data'!L854)&gt;0,"Y","N")</f>
        <v>N</v>
      </c>
      <c r="O854" t="s">
        <v>13760</v>
      </c>
      <c r="P854" t="s">
        <v>63</v>
      </c>
      <c r="Q854" t="s">
        <v>3341</v>
      </c>
      <c r="R854" t="str">
        <f>IF(COUNTIF('16 reserve entries'!Q:Q,'16 AJE data'!O854)&gt;0,"Y","N")</f>
        <v>N</v>
      </c>
      <c r="S854" s="149" t="s">
        <v>44</v>
      </c>
      <c r="T854" t="s">
        <v>13761</v>
      </c>
      <c r="U854" t="str">
        <f>IF(COUNTIF('16 reserve bal'!D:D,'16 AJE data'!T854)&gt;0,"Y","N")</f>
        <v>N</v>
      </c>
    </row>
    <row r="855" spans="1:21" x14ac:dyDescent="0.25">
      <c r="A855" t="s">
        <v>44</v>
      </c>
      <c r="B855" t="s">
        <v>5307</v>
      </c>
      <c r="C855" t="s">
        <v>7690</v>
      </c>
      <c r="D855" t="s">
        <v>141</v>
      </c>
      <c r="E855" t="s">
        <v>13736</v>
      </c>
      <c r="F855" t="str">
        <f t="shared" si="16"/>
        <v>US-NAIC</v>
      </c>
      <c r="G855" t="s">
        <v>7690</v>
      </c>
      <c r="L855" t="s">
        <v>7756</v>
      </c>
      <c r="M855" t="str">
        <f>IF(COUNTIF('16 reserve entries'!M:M,'16 AJE data'!L855)&gt;0,"Y","N")</f>
        <v>N</v>
      </c>
      <c r="O855" t="s">
        <v>13762</v>
      </c>
      <c r="P855" t="s">
        <v>63</v>
      </c>
      <c r="Q855" t="s">
        <v>3478</v>
      </c>
      <c r="R855" t="str">
        <f>IF(COUNTIF('16 reserve entries'!Q:Q,'16 AJE data'!O855)&gt;0,"Y","N")</f>
        <v>N</v>
      </c>
      <c r="S855" s="149" t="s">
        <v>44</v>
      </c>
      <c r="T855" t="s">
        <v>13763</v>
      </c>
      <c r="U855" t="str">
        <f>IF(COUNTIF('16 reserve bal'!D:D,'16 AJE data'!T855)&gt;0,"Y","N")</f>
        <v>N</v>
      </c>
    </row>
    <row r="856" spans="1:21" x14ac:dyDescent="0.25">
      <c r="A856" t="s">
        <v>44</v>
      </c>
      <c r="B856" t="s">
        <v>5307</v>
      </c>
      <c r="C856" t="s">
        <v>3663</v>
      </c>
      <c r="D856" t="s">
        <v>141</v>
      </c>
      <c r="E856" t="s">
        <v>13736</v>
      </c>
      <c r="F856" t="str">
        <f t="shared" si="16"/>
        <v>US-NAIC</v>
      </c>
      <c r="G856" t="s">
        <v>3663</v>
      </c>
      <c r="L856" t="s">
        <v>7757</v>
      </c>
      <c r="M856" t="str">
        <f>IF(COUNTIF('16 reserve entries'!M:M,'16 AJE data'!L856)&gt;0,"Y","N")</f>
        <v>N</v>
      </c>
      <c r="O856" t="s">
        <v>13764</v>
      </c>
      <c r="P856" t="s">
        <v>193</v>
      </c>
      <c r="Q856" t="s">
        <v>3585</v>
      </c>
      <c r="R856" t="str">
        <f>IF(COUNTIF('16 reserve entries'!Q:Q,'16 AJE data'!O856)&gt;0,"Y","N")</f>
        <v>N</v>
      </c>
      <c r="S856" s="149" t="s">
        <v>44</v>
      </c>
      <c r="T856" t="s">
        <v>13765</v>
      </c>
      <c r="U856" t="str">
        <f>IF(COUNTIF('16 reserve bal'!D:D,'16 AJE data'!T856)&gt;0,"Y","N")</f>
        <v>N</v>
      </c>
    </row>
    <row r="857" spans="1:21" x14ac:dyDescent="0.25">
      <c r="A857" t="s">
        <v>44</v>
      </c>
      <c r="B857" t="s">
        <v>5307</v>
      </c>
      <c r="C857" t="s">
        <v>7734</v>
      </c>
      <c r="D857" t="s">
        <v>141</v>
      </c>
      <c r="E857" t="s">
        <v>13736</v>
      </c>
      <c r="F857" t="str">
        <f t="shared" si="16"/>
        <v>US-NAIC</v>
      </c>
      <c r="G857" t="s">
        <v>7734</v>
      </c>
      <c r="L857" t="s">
        <v>7760</v>
      </c>
      <c r="M857" t="str">
        <f>IF(COUNTIF('16 reserve entries'!M:M,'16 AJE data'!L857)&gt;0,"Y","N")</f>
        <v>N</v>
      </c>
      <c r="O857" t="s">
        <v>13766</v>
      </c>
      <c r="P857" t="s">
        <v>193</v>
      </c>
      <c r="Q857" t="s">
        <v>3628</v>
      </c>
      <c r="R857" t="str">
        <f>IF(COUNTIF('16 reserve entries'!Q:Q,'16 AJE data'!O857)&gt;0,"Y","N")</f>
        <v>N</v>
      </c>
      <c r="S857" s="149" t="s">
        <v>44</v>
      </c>
      <c r="T857" t="s">
        <v>13767</v>
      </c>
      <c r="U857" t="str">
        <f>IF(COUNTIF('16 reserve bal'!D:D,'16 AJE data'!T857)&gt;0,"Y","N")</f>
        <v>N</v>
      </c>
    </row>
    <row r="858" spans="1:21" x14ac:dyDescent="0.25">
      <c r="A858" t="s">
        <v>44</v>
      </c>
      <c r="B858" t="s">
        <v>5307</v>
      </c>
      <c r="C858" t="s">
        <v>8185</v>
      </c>
      <c r="D858" t="s">
        <v>141</v>
      </c>
      <c r="E858" t="s">
        <v>13736</v>
      </c>
      <c r="F858" t="str">
        <f t="shared" si="16"/>
        <v>US-NAIC</v>
      </c>
      <c r="G858" t="s">
        <v>8185</v>
      </c>
      <c r="L858" t="s">
        <v>7992</v>
      </c>
      <c r="M858" t="str">
        <f>IF(COUNTIF('16 reserve entries'!M:M,'16 AJE data'!L858)&gt;0,"Y","N")</f>
        <v>N</v>
      </c>
      <c r="O858" t="s">
        <v>6522</v>
      </c>
      <c r="P858" t="s">
        <v>67</v>
      </c>
      <c r="Q858" t="s">
        <v>3305</v>
      </c>
      <c r="R858" t="str">
        <f>IF(COUNTIF('16 reserve entries'!Q:Q,'16 AJE data'!O858)&gt;0,"Y","N")</f>
        <v>Y</v>
      </c>
      <c r="S858" s="149" t="s">
        <v>44</v>
      </c>
      <c r="T858" t="s">
        <v>13768</v>
      </c>
      <c r="U858" t="str">
        <f>IF(COUNTIF('16 reserve bal'!D:D,'16 AJE data'!T858)&gt;0,"Y","N")</f>
        <v>N</v>
      </c>
    </row>
    <row r="859" spans="1:21" x14ac:dyDescent="0.25">
      <c r="A859" t="s">
        <v>44</v>
      </c>
      <c r="B859" t="s">
        <v>5307</v>
      </c>
      <c r="C859" t="s">
        <v>8421</v>
      </c>
      <c r="D859" t="s">
        <v>141</v>
      </c>
      <c r="E859" t="s">
        <v>13736</v>
      </c>
      <c r="F859" t="str">
        <f t="shared" si="16"/>
        <v>US-NAIC</v>
      </c>
      <c r="G859" t="s">
        <v>8421</v>
      </c>
      <c r="L859" t="s">
        <v>8506</v>
      </c>
      <c r="M859" t="str">
        <f>IF(COUNTIF('16 reserve entries'!M:M,'16 AJE data'!L859)&gt;0,"Y","N")</f>
        <v>N</v>
      </c>
      <c r="O859" t="s">
        <v>6516</v>
      </c>
      <c r="P859" t="s">
        <v>67</v>
      </c>
      <c r="Q859" t="s">
        <v>3308</v>
      </c>
      <c r="R859" t="str">
        <f>IF(COUNTIF('16 reserve entries'!Q:Q,'16 AJE data'!O859)&gt;0,"Y","N")</f>
        <v>Y</v>
      </c>
      <c r="S859" s="149" t="s">
        <v>44</v>
      </c>
      <c r="T859" t="s">
        <v>13769</v>
      </c>
      <c r="U859" t="str">
        <f>IF(COUNTIF('16 reserve bal'!D:D,'16 AJE data'!T859)&gt;0,"Y","N")</f>
        <v>N</v>
      </c>
    </row>
    <row r="860" spans="1:21" x14ac:dyDescent="0.25">
      <c r="A860" t="s">
        <v>44</v>
      </c>
      <c r="B860" t="s">
        <v>5307</v>
      </c>
      <c r="C860" t="s">
        <v>8190</v>
      </c>
      <c r="D860" t="s">
        <v>141</v>
      </c>
      <c r="E860" t="s">
        <v>13736</v>
      </c>
      <c r="F860" t="str">
        <f t="shared" si="16"/>
        <v>US-NAIC</v>
      </c>
      <c r="G860" t="s">
        <v>8190</v>
      </c>
      <c r="L860" t="s">
        <v>8501</v>
      </c>
      <c r="M860" t="str">
        <f>IF(COUNTIF('16 reserve entries'!M:M,'16 AJE data'!L860)&gt;0,"Y","N")</f>
        <v>N</v>
      </c>
      <c r="O860" t="s">
        <v>13770</v>
      </c>
      <c r="P860" t="s">
        <v>67</v>
      </c>
      <c r="Q860" t="s">
        <v>3311</v>
      </c>
      <c r="R860" t="str">
        <f>IF(COUNTIF('16 reserve entries'!Q:Q,'16 AJE data'!O860)&gt;0,"Y","N")</f>
        <v>N</v>
      </c>
      <c r="S860" s="149" t="s">
        <v>44</v>
      </c>
      <c r="T860" t="s">
        <v>13771</v>
      </c>
      <c r="U860" t="str">
        <f>IF(COUNTIF('16 reserve bal'!D:D,'16 AJE data'!T860)&gt;0,"Y","N")</f>
        <v>N</v>
      </c>
    </row>
    <row r="861" spans="1:21" x14ac:dyDescent="0.25">
      <c r="A861" t="s">
        <v>44</v>
      </c>
      <c r="B861" t="s">
        <v>5307</v>
      </c>
      <c r="C861" t="s">
        <v>8201</v>
      </c>
      <c r="D861" t="s">
        <v>141</v>
      </c>
      <c r="E861" t="s">
        <v>13736</v>
      </c>
      <c r="F861" t="str">
        <f t="shared" si="16"/>
        <v>US-NAIC</v>
      </c>
      <c r="G861" t="s">
        <v>8201</v>
      </c>
      <c r="L861" t="s">
        <v>8502</v>
      </c>
      <c r="M861" t="str">
        <f>IF(COUNTIF('16 reserve entries'!M:M,'16 AJE data'!L861)&gt;0,"Y","N")</f>
        <v>N</v>
      </c>
      <c r="O861" t="s">
        <v>6518</v>
      </c>
      <c r="P861" t="s">
        <v>67</v>
      </c>
      <c r="Q861" t="s">
        <v>3314</v>
      </c>
      <c r="R861" t="str">
        <f>IF(COUNTIF('16 reserve entries'!Q:Q,'16 AJE data'!O861)&gt;0,"Y","N")</f>
        <v>Y</v>
      </c>
      <c r="S861" s="149" t="s">
        <v>44</v>
      </c>
      <c r="T861" t="s">
        <v>13772</v>
      </c>
      <c r="U861" t="str">
        <f>IF(COUNTIF('16 reserve bal'!D:D,'16 AJE data'!T861)&gt;0,"Y","N")</f>
        <v>N</v>
      </c>
    </row>
    <row r="862" spans="1:21" x14ac:dyDescent="0.25">
      <c r="A862" t="s">
        <v>44</v>
      </c>
      <c r="B862" t="s">
        <v>5307</v>
      </c>
      <c r="C862" t="s">
        <v>8202</v>
      </c>
      <c r="D862" t="s">
        <v>141</v>
      </c>
      <c r="E862" t="s">
        <v>13736</v>
      </c>
      <c r="F862" t="str">
        <f t="shared" si="16"/>
        <v>US-NAIC</v>
      </c>
      <c r="G862" t="s">
        <v>8202</v>
      </c>
      <c r="L862" t="s">
        <v>4070</v>
      </c>
      <c r="M862" t="str">
        <f>IF(COUNTIF('16 reserve entries'!M:M,'16 AJE data'!L862)&gt;0,"Y","N")</f>
        <v>Y</v>
      </c>
      <c r="O862" t="s">
        <v>6520</v>
      </c>
      <c r="P862" t="s">
        <v>67</v>
      </c>
      <c r="Q862" t="s">
        <v>3320</v>
      </c>
      <c r="R862" t="str">
        <f>IF(COUNTIF('16 reserve entries'!Q:Q,'16 AJE data'!O862)&gt;0,"Y","N")</f>
        <v>Y</v>
      </c>
      <c r="S862" s="149" t="s">
        <v>44</v>
      </c>
      <c r="T862" t="s">
        <v>13773</v>
      </c>
      <c r="U862" t="str">
        <f>IF(COUNTIF('16 reserve bal'!D:D,'16 AJE data'!T862)&gt;0,"Y","N")</f>
        <v>N</v>
      </c>
    </row>
    <row r="863" spans="1:21" x14ac:dyDescent="0.25">
      <c r="A863" t="s">
        <v>44</v>
      </c>
      <c r="B863" t="s">
        <v>5307</v>
      </c>
      <c r="C863" t="s">
        <v>8422</v>
      </c>
      <c r="D863" t="s">
        <v>141</v>
      </c>
      <c r="E863" t="s">
        <v>13736</v>
      </c>
      <c r="F863" t="str">
        <f t="shared" si="16"/>
        <v>US-NAIC</v>
      </c>
      <c r="G863" t="s">
        <v>8422</v>
      </c>
      <c r="L863" t="s">
        <v>4072</v>
      </c>
      <c r="M863" t="str">
        <f>IF(COUNTIF('16 reserve entries'!M:M,'16 AJE data'!L863)&gt;0,"Y","N")</f>
        <v>Y</v>
      </c>
      <c r="O863" t="s">
        <v>13774</v>
      </c>
      <c r="P863" t="s">
        <v>67</v>
      </c>
      <c r="Q863" t="s">
        <v>3341</v>
      </c>
      <c r="R863" t="str">
        <f>IF(COUNTIF('16 reserve entries'!Q:Q,'16 AJE data'!O863)&gt;0,"Y","N")</f>
        <v>N</v>
      </c>
      <c r="S863" s="149" t="s">
        <v>44</v>
      </c>
      <c r="T863" t="s">
        <v>13775</v>
      </c>
      <c r="U863" t="str">
        <f>IF(COUNTIF('16 reserve bal'!D:D,'16 AJE data'!T863)&gt;0,"Y","N")</f>
        <v>N</v>
      </c>
    </row>
    <row r="864" spans="1:21" x14ac:dyDescent="0.25">
      <c r="A864" t="s">
        <v>44</v>
      </c>
      <c r="B864" t="s">
        <v>5307</v>
      </c>
      <c r="C864" t="s">
        <v>8423</v>
      </c>
      <c r="D864" t="s">
        <v>141</v>
      </c>
      <c r="E864" t="s">
        <v>13736</v>
      </c>
      <c r="F864" t="str">
        <f t="shared" si="16"/>
        <v>US-NAIC</v>
      </c>
      <c r="G864" t="s">
        <v>8423</v>
      </c>
      <c r="L864" t="s">
        <v>4074</v>
      </c>
      <c r="M864" t="str">
        <f>IF(COUNTIF('16 reserve entries'!M:M,'16 AJE data'!L864)&gt;0,"Y","N")</f>
        <v>Y</v>
      </c>
      <c r="O864" t="s">
        <v>13776</v>
      </c>
      <c r="P864" t="s">
        <v>67</v>
      </c>
      <c r="Q864" t="s">
        <v>3478</v>
      </c>
      <c r="R864" t="str">
        <f>IF(COUNTIF('16 reserve entries'!Q:Q,'16 AJE data'!O864)&gt;0,"Y","N")</f>
        <v>N</v>
      </c>
      <c r="S864" s="149" t="s">
        <v>44</v>
      </c>
      <c r="T864" t="s">
        <v>13777</v>
      </c>
      <c r="U864" t="str">
        <f>IF(COUNTIF('16 reserve bal'!D:D,'16 AJE data'!T864)&gt;0,"Y","N")</f>
        <v>N</v>
      </c>
    </row>
    <row r="865" spans="1:21" x14ac:dyDescent="0.25">
      <c r="A865" t="s">
        <v>44</v>
      </c>
      <c r="B865" t="s">
        <v>5307</v>
      </c>
      <c r="C865" t="s">
        <v>8217</v>
      </c>
      <c r="D865" t="s">
        <v>141</v>
      </c>
      <c r="E865" t="s">
        <v>13736</v>
      </c>
      <c r="F865" t="str">
        <f t="shared" si="16"/>
        <v>US-NAIC</v>
      </c>
      <c r="G865" t="s">
        <v>8217</v>
      </c>
      <c r="L865" t="s">
        <v>4076</v>
      </c>
      <c r="M865" t="str">
        <f>IF(COUNTIF('16 reserve entries'!M:M,'16 AJE data'!L865)&gt;0,"Y","N")</f>
        <v>Y</v>
      </c>
      <c r="O865" t="s">
        <v>6526</v>
      </c>
      <c r="P865" t="s">
        <v>164</v>
      </c>
      <c r="Q865" t="s">
        <v>3541</v>
      </c>
      <c r="R865" t="str">
        <f>IF(COUNTIF('16 reserve entries'!Q:Q,'16 AJE data'!O865)&gt;0,"Y","N")</f>
        <v>Y</v>
      </c>
      <c r="S865" s="149" t="s">
        <v>44</v>
      </c>
      <c r="T865" t="s">
        <v>13778</v>
      </c>
      <c r="U865" t="str">
        <f>IF(COUNTIF('16 reserve bal'!D:D,'16 AJE data'!T865)&gt;0,"Y","N")</f>
        <v>N</v>
      </c>
    </row>
    <row r="866" spans="1:21" x14ac:dyDescent="0.25">
      <c r="A866" t="s">
        <v>44</v>
      </c>
      <c r="B866" t="s">
        <v>5307</v>
      </c>
      <c r="C866" t="s">
        <v>8284</v>
      </c>
      <c r="D866" t="s">
        <v>141</v>
      </c>
      <c r="E866" t="s">
        <v>13736</v>
      </c>
      <c r="F866" t="str">
        <f t="shared" si="16"/>
        <v>US-NAIC</v>
      </c>
      <c r="G866" t="s">
        <v>8284</v>
      </c>
      <c r="L866" t="s">
        <v>4078</v>
      </c>
      <c r="M866" t="str">
        <f>IF(COUNTIF('16 reserve entries'!M:M,'16 AJE data'!L866)&gt;0,"Y","N")</f>
        <v>Y</v>
      </c>
      <c r="O866" t="s">
        <v>6528</v>
      </c>
      <c r="P866" t="s">
        <v>164</v>
      </c>
      <c r="Q866" t="s">
        <v>3549</v>
      </c>
      <c r="R866" t="str">
        <f>IF(COUNTIF('16 reserve entries'!Q:Q,'16 AJE data'!O866)&gt;0,"Y","N")</f>
        <v>Y</v>
      </c>
      <c r="S866" s="149" t="s">
        <v>44</v>
      </c>
      <c r="T866" t="s">
        <v>13779</v>
      </c>
      <c r="U866" t="str">
        <f>IF(COUNTIF('16 reserve bal'!D:D,'16 AJE data'!T866)&gt;0,"Y","N")</f>
        <v>N</v>
      </c>
    </row>
    <row r="867" spans="1:21" x14ac:dyDescent="0.25">
      <c r="A867" t="s">
        <v>44</v>
      </c>
      <c r="B867" t="s">
        <v>5307</v>
      </c>
      <c r="C867" t="s">
        <v>8291</v>
      </c>
      <c r="D867" t="s">
        <v>141</v>
      </c>
      <c r="E867" t="s">
        <v>13736</v>
      </c>
      <c r="F867" t="str">
        <f t="shared" si="16"/>
        <v>US-NAIC</v>
      </c>
      <c r="G867" t="s">
        <v>8291</v>
      </c>
      <c r="L867" t="s">
        <v>8181</v>
      </c>
      <c r="M867" t="str">
        <f>IF(COUNTIF('16 reserve entries'!M:M,'16 AJE data'!L867)&gt;0,"Y","N")</f>
        <v>N</v>
      </c>
      <c r="O867" t="s">
        <v>6530</v>
      </c>
      <c r="P867" t="s">
        <v>164</v>
      </c>
      <c r="Q867" t="s">
        <v>3568</v>
      </c>
      <c r="R867" t="str">
        <f>IF(COUNTIF('16 reserve entries'!Q:Q,'16 AJE data'!O867)&gt;0,"Y","N")</f>
        <v>Y</v>
      </c>
      <c r="S867" s="149" t="s">
        <v>44</v>
      </c>
      <c r="T867" t="s">
        <v>13780</v>
      </c>
      <c r="U867" t="str">
        <f>IF(COUNTIF('16 reserve bal'!D:D,'16 AJE data'!T867)&gt;0,"Y","N")</f>
        <v>N</v>
      </c>
    </row>
    <row r="868" spans="1:21" x14ac:dyDescent="0.25">
      <c r="A868" t="s">
        <v>44</v>
      </c>
      <c r="B868" t="s">
        <v>5307</v>
      </c>
      <c r="C868" t="s">
        <v>8297</v>
      </c>
      <c r="D868" t="s">
        <v>141</v>
      </c>
      <c r="E868" t="s">
        <v>13736</v>
      </c>
      <c r="F868" t="str">
        <f t="shared" si="16"/>
        <v>US-NAIC</v>
      </c>
      <c r="G868" t="s">
        <v>8297</v>
      </c>
      <c r="L868" t="s">
        <v>4100</v>
      </c>
      <c r="M868" t="str">
        <f>IF(COUNTIF('16 reserve entries'!M:M,'16 AJE data'!L868)&gt;0,"Y","N")</f>
        <v>Y</v>
      </c>
      <c r="O868" t="s">
        <v>13781</v>
      </c>
      <c r="P868" t="s">
        <v>164</v>
      </c>
      <c r="Q868" t="s">
        <v>3607</v>
      </c>
      <c r="R868" t="str">
        <f>IF(COUNTIF('16 reserve entries'!Q:Q,'16 AJE data'!O868)&gt;0,"Y","N")</f>
        <v>N</v>
      </c>
      <c r="S868" s="149" t="s">
        <v>44</v>
      </c>
      <c r="T868" t="s">
        <v>13782</v>
      </c>
      <c r="U868" t="str">
        <f>IF(COUNTIF('16 reserve bal'!D:D,'16 AJE data'!T868)&gt;0,"Y","N")</f>
        <v>N</v>
      </c>
    </row>
    <row r="869" spans="1:21" x14ac:dyDescent="0.25">
      <c r="A869" t="s">
        <v>44</v>
      </c>
      <c r="B869" t="s">
        <v>5307</v>
      </c>
      <c r="C869" t="s">
        <v>4508</v>
      </c>
      <c r="D869" t="s">
        <v>141</v>
      </c>
      <c r="E869" t="s">
        <v>13736</v>
      </c>
      <c r="F869" t="str">
        <f t="shared" si="16"/>
        <v>US-NAIC</v>
      </c>
      <c r="G869" t="s">
        <v>4508</v>
      </c>
      <c r="L869" t="s">
        <v>4101</v>
      </c>
      <c r="M869" t="str">
        <f>IF(COUNTIF('16 reserve entries'!M:M,'16 AJE data'!L869)&gt;0,"Y","N")</f>
        <v>Y</v>
      </c>
      <c r="O869" t="s">
        <v>13783</v>
      </c>
      <c r="P869" t="s">
        <v>164</v>
      </c>
      <c r="Q869" t="s">
        <v>3613</v>
      </c>
      <c r="R869" t="str">
        <f>IF(COUNTIF('16 reserve entries'!Q:Q,'16 AJE data'!O869)&gt;0,"Y","N")</f>
        <v>N</v>
      </c>
      <c r="S869" s="149" t="s">
        <v>44</v>
      </c>
      <c r="T869" t="s">
        <v>5088</v>
      </c>
      <c r="U869" t="str">
        <f>IF(COUNTIF('16 reserve bal'!D:D,'16 AJE data'!T869)&gt;0,"Y","N")</f>
        <v>N</v>
      </c>
    </row>
    <row r="870" spans="1:21" x14ac:dyDescent="0.25">
      <c r="A870" t="s">
        <v>44</v>
      </c>
      <c r="B870" t="s">
        <v>5307</v>
      </c>
      <c r="C870" t="s">
        <v>7704</v>
      </c>
      <c r="D870" t="s">
        <v>141</v>
      </c>
      <c r="E870" t="s">
        <v>13736</v>
      </c>
      <c r="F870" t="str">
        <f t="shared" si="16"/>
        <v>US-NAIC</v>
      </c>
      <c r="G870" t="s">
        <v>7704</v>
      </c>
      <c r="L870" t="s">
        <v>7822</v>
      </c>
      <c r="M870" t="str">
        <f>IF(COUNTIF('16 reserve entries'!M:M,'16 AJE data'!L870)&gt;0,"Y","N")</f>
        <v>N</v>
      </c>
      <c r="O870" t="s">
        <v>13784</v>
      </c>
      <c r="P870" t="s">
        <v>164</v>
      </c>
      <c r="Q870" t="s">
        <v>3628</v>
      </c>
      <c r="R870" t="str">
        <f>IF(COUNTIF('16 reserve entries'!Q:Q,'16 AJE data'!O870)&gt;0,"Y","N")</f>
        <v>N</v>
      </c>
      <c r="S870" s="149" t="s">
        <v>44</v>
      </c>
      <c r="T870" t="s">
        <v>13785</v>
      </c>
      <c r="U870" t="str">
        <f>IF(COUNTIF('16 reserve bal'!D:D,'16 AJE data'!T870)&gt;0,"Y","N")</f>
        <v>N</v>
      </c>
    </row>
    <row r="871" spans="1:21" x14ac:dyDescent="0.25">
      <c r="A871" t="s">
        <v>244</v>
      </c>
      <c r="B871" t="s">
        <v>5284</v>
      </c>
      <c r="C871" t="s">
        <v>3341</v>
      </c>
      <c r="D871" t="s">
        <v>525</v>
      </c>
      <c r="E871" t="s">
        <v>12419</v>
      </c>
      <c r="F871" t="str">
        <f t="shared" si="16"/>
        <v>CA-IFRS</v>
      </c>
      <c r="G871" t="s">
        <v>3341</v>
      </c>
      <c r="L871" t="s">
        <v>7829</v>
      </c>
      <c r="M871" t="str">
        <f>IF(COUNTIF('16 reserve entries'!M:M,'16 AJE data'!L871)&gt;0,"Y","N")</f>
        <v>N</v>
      </c>
      <c r="O871" t="s">
        <v>6822</v>
      </c>
      <c r="P871" t="s">
        <v>164</v>
      </c>
      <c r="Q871" t="s">
        <v>3995</v>
      </c>
      <c r="R871" t="str">
        <f>IF(COUNTIF('16 reserve entries'!Q:Q,'16 AJE data'!O871)&gt;0,"Y","N")</f>
        <v>Y</v>
      </c>
      <c r="S871" s="149" t="s">
        <v>244</v>
      </c>
      <c r="T871" t="s">
        <v>3247</v>
      </c>
      <c r="U871" t="str">
        <f>IF(COUNTIF('16 reserve bal'!D:D,'16 AJE data'!T871)&gt;0,"Y","N")</f>
        <v>Y</v>
      </c>
    </row>
    <row r="872" spans="1:21" x14ac:dyDescent="0.25">
      <c r="A872" t="s">
        <v>244</v>
      </c>
      <c r="B872" t="s">
        <v>5288</v>
      </c>
      <c r="C872" t="s">
        <v>7905</v>
      </c>
      <c r="D872" t="s">
        <v>141</v>
      </c>
      <c r="E872" t="s">
        <v>12419</v>
      </c>
      <c r="F872" t="str">
        <f t="shared" si="16"/>
        <v>US-IFRS</v>
      </c>
      <c r="G872" t="s">
        <v>7905</v>
      </c>
      <c r="L872" t="s">
        <v>8507</v>
      </c>
      <c r="M872" t="str">
        <f>IF(COUNTIF('16 reserve entries'!M:M,'16 AJE data'!L872)&gt;0,"Y","N")</f>
        <v>N</v>
      </c>
      <c r="O872" t="s">
        <v>6532</v>
      </c>
      <c r="P872" t="s">
        <v>164</v>
      </c>
      <c r="Q872" t="s">
        <v>4037</v>
      </c>
      <c r="R872" t="str">
        <f>IF(COUNTIF('16 reserve entries'!Q:Q,'16 AJE data'!O872)&gt;0,"Y","N")</f>
        <v>Y</v>
      </c>
      <c r="S872" s="149" t="s">
        <v>244</v>
      </c>
      <c r="T872" t="s">
        <v>13557</v>
      </c>
      <c r="U872" t="str">
        <f>IF(COUNTIF('16 reserve bal'!D:D,'16 AJE data'!T872)&gt;0,"Y","N")</f>
        <v>N</v>
      </c>
    </row>
    <row r="873" spans="1:21" x14ac:dyDescent="0.25">
      <c r="A873" t="s">
        <v>244</v>
      </c>
      <c r="B873" t="s">
        <v>5288</v>
      </c>
      <c r="C873" t="s">
        <v>7654</v>
      </c>
      <c r="D873" t="s">
        <v>141</v>
      </c>
      <c r="E873" t="s">
        <v>12419</v>
      </c>
      <c r="F873" t="str">
        <f t="shared" si="16"/>
        <v>US-IFRS</v>
      </c>
      <c r="G873" t="s">
        <v>7654</v>
      </c>
      <c r="L873" t="s">
        <v>8420</v>
      </c>
      <c r="M873" t="str">
        <f>IF(COUNTIF('16 reserve entries'!M:M,'16 AJE data'!L873)&gt;0,"Y","N")</f>
        <v>N</v>
      </c>
      <c r="O873" t="s">
        <v>6534</v>
      </c>
      <c r="P873" t="s">
        <v>164</v>
      </c>
      <c r="Q873" t="s">
        <v>4040</v>
      </c>
      <c r="R873" t="str">
        <f>IF(COUNTIF('16 reserve entries'!Q:Q,'16 AJE data'!O873)&gt;0,"Y","N")</f>
        <v>Y</v>
      </c>
      <c r="S873" s="149" t="s">
        <v>244</v>
      </c>
      <c r="T873" t="s">
        <v>12891</v>
      </c>
      <c r="U873" t="str">
        <f>IF(COUNTIF('16 reserve bal'!D:D,'16 AJE data'!T873)&gt;0,"Y","N")</f>
        <v>N</v>
      </c>
    </row>
    <row r="874" spans="1:21" x14ac:dyDescent="0.25">
      <c r="A874" t="s">
        <v>244</v>
      </c>
      <c r="B874" t="s">
        <v>5288</v>
      </c>
      <c r="C874" t="s">
        <v>3628</v>
      </c>
      <c r="D874" t="s">
        <v>141</v>
      </c>
      <c r="E874" t="s">
        <v>12419</v>
      </c>
      <c r="F874" t="str">
        <f t="shared" si="16"/>
        <v>US-IFRS</v>
      </c>
      <c r="G874" t="s">
        <v>3628</v>
      </c>
      <c r="L874" t="s">
        <v>4110</v>
      </c>
      <c r="M874" t="str">
        <f>IF(COUNTIF('16 reserve entries'!M:M,'16 AJE data'!L874)&gt;0,"Y","N")</f>
        <v>Y</v>
      </c>
      <c r="O874" t="s">
        <v>6536</v>
      </c>
      <c r="P874" t="s">
        <v>164</v>
      </c>
      <c r="Q874" t="s">
        <v>4070</v>
      </c>
      <c r="R874" t="str">
        <f>IF(COUNTIF('16 reserve entries'!Q:Q,'16 AJE data'!O874)&gt;0,"Y","N")</f>
        <v>Y</v>
      </c>
      <c r="S874" s="149" t="s">
        <v>244</v>
      </c>
      <c r="T874" t="s">
        <v>3262</v>
      </c>
      <c r="U874" t="str">
        <f>IF(COUNTIF('16 reserve bal'!D:D,'16 AJE data'!T874)&gt;0,"Y","N")</f>
        <v>Y</v>
      </c>
    </row>
    <row r="875" spans="1:21" x14ac:dyDescent="0.25">
      <c r="A875" t="s">
        <v>244</v>
      </c>
      <c r="B875" t="s">
        <v>5288</v>
      </c>
      <c r="C875" t="s">
        <v>7600</v>
      </c>
      <c r="D875" t="s">
        <v>141</v>
      </c>
      <c r="E875" t="s">
        <v>12419</v>
      </c>
      <c r="F875" t="str">
        <f t="shared" si="16"/>
        <v>US-IFRS</v>
      </c>
      <c r="G875" t="s">
        <v>7600</v>
      </c>
      <c r="L875" t="s">
        <v>4112</v>
      </c>
      <c r="M875" t="str">
        <f>IF(COUNTIF('16 reserve entries'!M:M,'16 AJE data'!L875)&gt;0,"Y","N")</f>
        <v>Y</v>
      </c>
      <c r="O875" t="s">
        <v>6892</v>
      </c>
      <c r="P875" t="s">
        <v>164</v>
      </c>
      <c r="Q875" t="s">
        <v>4074</v>
      </c>
      <c r="R875" t="str">
        <f>IF(COUNTIF('16 reserve entries'!Q:Q,'16 AJE data'!O875)&gt;0,"Y","N")</f>
        <v>Y</v>
      </c>
      <c r="S875" s="149" t="s">
        <v>244</v>
      </c>
      <c r="T875" t="s">
        <v>12999</v>
      </c>
      <c r="U875" t="str">
        <f>IF(COUNTIF('16 reserve bal'!D:D,'16 AJE data'!T875)&gt;0,"Y","N")</f>
        <v>N</v>
      </c>
    </row>
    <row r="876" spans="1:21" x14ac:dyDescent="0.25">
      <c r="A876" t="s">
        <v>244</v>
      </c>
      <c r="B876" t="s">
        <v>5288</v>
      </c>
      <c r="C876" t="s">
        <v>7743</v>
      </c>
      <c r="D876" t="s">
        <v>141</v>
      </c>
      <c r="E876" t="s">
        <v>12419</v>
      </c>
      <c r="F876" t="str">
        <f t="shared" si="16"/>
        <v>US-IFRS</v>
      </c>
      <c r="G876" t="s">
        <v>7743</v>
      </c>
      <c r="L876" t="s">
        <v>4114</v>
      </c>
      <c r="M876" t="str">
        <f>IF(COUNTIF('16 reserve entries'!M:M,'16 AJE data'!L876)&gt;0,"Y","N")</f>
        <v>Y</v>
      </c>
      <c r="O876" t="s">
        <v>13786</v>
      </c>
      <c r="P876" t="s">
        <v>164</v>
      </c>
      <c r="Q876" t="s">
        <v>8181</v>
      </c>
      <c r="R876" t="str">
        <f>IF(COUNTIF('16 reserve entries'!Q:Q,'16 AJE data'!O876)&gt;0,"Y","N")</f>
        <v>N</v>
      </c>
      <c r="S876" s="149" t="s">
        <v>244</v>
      </c>
      <c r="T876" t="s">
        <v>12991</v>
      </c>
      <c r="U876" t="str">
        <f>IF(COUNTIF('16 reserve bal'!D:D,'16 AJE data'!T876)&gt;0,"Y","N")</f>
        <v>N</v>
      </c>
    </row>
    <row r="877" spans="1:21" x14ac:dyDescent="0.25">
      <c r="A877" t="s">
        <v>244</v>
      </c>
      <c r="B877" t="s">
        <v>5288</v>
      </c>
      <c r="C877" t="s">
        <v>7745</v>
      </c>
      <c r="D877" t="s">
        <v>141</v>
      </c>
      <c r="E877" t="s">
        <v>12419</v>
      </c>
      <c r="F877" t="str">
        <f t="shared" si="16"/>
        <v>US-IFRS</v>
      </c>
      <c r="G877" t="s">
        <v>7745</v>
      </c>
      <c r="L877" t="s">
        <v>8056</v>
      </c>
      <c r="M877" t="str">
        <f>IF(COUNTIF('16 reserve entries'!M:M,'16 AJE data'!L877)&gt;0,"Y","N")</f>
        <v>N</v>
      </c>
      <c r="O877" t="s">
        <v>13787</v>
      </c>
      <c r="P877" t="s">
        <v>70</v>
      </c>
      <c r="Q877" t="s">
        <v>3341</v>
      </c>
      <c r="R877" t="str">
        <f>IF(COUNTIF('16 reserve entries'!Q:Q,'16 AJE data'!O877)&gt;0,"Y","N")</f>
        <v>N</v>
      </c>
      <c r="S877" s="149" t="s">
        <v>244</v>
      </c>
      <c r="T877" t="s">
        <v>13032</v>
      </c>
      <c r="U877" t="str">
        <f>IF(COUNTIF('16 reserve bal'!D:D,'16 AJE data'!T877)&gt;0,"Y","N")</f>
        <v>N</v>
      </c>
    </row>
    <row r="878" spans="1:21" x14ac:dyDescent="0.25">
      <c r="A878" t="s">
        <v>48</v>
      </c>
      <c r="B878" t="s">
        <v>5284</v>
      </c>
      <c r="C878" t="s">
        <v>3341</v>
      </c>
      <c r="D878" t="s">
        <v>525</v>
      </c>
      <c r="E878" t="s">
        <v>12419</v>
      </c>
      <c r="F878" t="str">
        <f t="shared" si="16"/>
        <v>CA-IFRS</v>
      </c>
      <c r="G878" t="s">
        <v>3341</v>
      </c>
      <c r="L878" t="s">
        <v>4118</v>
      </c>
      <c r="M878" t="str">
        <f>IF(COUNTIF('16 reserve entries'!M:M,'16 AJE data'!L878)&gt;0,"Y","N")</f>
        <v>Y</v>
      </c>
      <c r="O878" t="s">
        <v>13788</v>
      </c>
      <c r="P878" t="s">
        <v>70</v>
      </c>
      <c r="Q878" t="s">
        <v>3383</v>
      </c>
      <c r="R878" t="str">
        <f>IF(COUNTIF('16 reserve entries'!Q:Q,'16 AJE data'!O878)&gt;0,"Y","N")</f>
        <v>N</v>
      </c>
      <c r="S878" s="149" t="s">
        <v>48</v>
      </c>
      <c r="T878" t="s">
        <v>3247</v>
      </c>
      <c r="U878" t="str">
        <f>IF(COUNTIF('16 reserve bal'!D:D,'16 AJE data'!T878)&gt;0,"Y","N")</f>
        <v>Y</v>
      </c>
    </row>
    <row r="879" spans="1:21" x14ac:dyDescent="0.25">
      <c r="A879" t="s">
        <v>48</v>
      </c>
      <c r="B879" t="s">
        <v>5284</v>
      </c>
      <c r="C879" t="s">
        <v>7897</v>
      </c>
      <c r="D879" t="s">
        <v>525</v>
      </c>
      <c r="E879" t="s">
        <v>12419</v>
      </c>
      <c r="F879" t="str">
        <f t="shared" si="16"/>
        <v>CA-IFRS</v>
      </c>
      <c r="G879" t="s">
        <v>7897</v>
      </c>
      <c r="L879" t="s">
        <v>7832</v>
      </c>
      <c r="M879" t="str">
        <f>IF(COUNTIF('16 reserve entries'!M:M,'16 AJE data'!L879)&gt;0,"Y","N")</f>
        <v>N</v>
      </c>
      <c r="O879" t="s">
        <v>13789</v>
      </c>
      <c r="P879" t="s">
        <v>70</v>
      </c>
      <c r="Q879" t="s">
        <v>7948</v>
      </c>
      <c r="R879" t="str">
        <f>IF(COUNTIF('16 reserve entries'!Q:Q,'16 AJE data'!O879)&gt;0,"Y","N")</f>
        <v>N</v>
      </c>
      <c r="S879" s="149" t="s">
        <v>48</v>
      </c>
      <c r="T879" t="s">
        <v>12920</v>
      </c>
      <c r="U879" t="str">
        <f>IF(COUNTIF('16 reserve bal'!D:D,'16 AJE data'!T879)&gt;0,"Y","N")</f>
        <v>N</v>
      </c>
    </row>
    <row r="880" spans="1:21" x14ac:dyDescent="0.25">
      <c r="A880" t="s">
        <v>48</v>
      </c>
      <c r="B880" t="s">
        <v>5284</v>
      </c>
      <c r="C880" t="s">
        <v>7596</v>
      </c>
      <c r="D880" t="s">
        <v>525</v>
      </c>
      <c r="E880" t="s">
        <v>12419</v>
      </c>
      <c r="F880" t="str">
        <f t="shared" si="16"/>
        <v>CA-IFRS</v>
      </c>
      <c r="G880" t="s">
        <v>7596</v>
      </c>
      <c r="L880" t="s">
        <v>4120</v>
      </c>
      <c r="M880" t="str">
        <f>IF(COUNTIF('16 reserve entries'!M:M,'16 AJE data'!L880)&gt;0,"Y","N")</f>
        <v>Y</v>
      </c>
      <c r="O880" t="s">
        <v>6930</v>
      </c>
      <c r="P880" t="s">
        <v>205</v>
      </c>
      <c r="Q880" t="s">
        <v>3483</v>
      </c>
      <c r="R880" t="str">
        <f>IF(COUNTIF('16 reserve entries'!Q:Q,'16 AJE data'!O880)&gt;0,"Y","N")</f>
        <v>Y</v>
      </c>
      <c r="S880" s="149" t="s">
        <v>48</v>
      </c>
      <c r="T880" t="s">
        <v>12923</v>
      </c>
      <c r="U880" t="str">
        <f>IF(COUNTIF('16 reserve bal'!D:D,'16 AJE data'!T880)&gt;0,"Y","N")</f>
        <v>N</v>
      </c>
    </row>
    <row r="881" spans="1:21" x14ac:dyDescent="0.25">
      <c r="A881" t="s">
        <v>48</v>
      </c>
      <c r="B881" t="s">
        <v>5284</v>
      </c>
      <c r="C881" t="s">
        <v>7623</v>
      </c>
      <c r="D881" t="s">
        <v>525</v>
      </c>
      <c r="E881" t="s">
        <v>12419</v>
      </c>
      <c r="F881" t="str">
        <f t="shared" si="16"/>
        <v>CA-IFRS</v>
      </c>
      <c r="G881" t="s">
        <v>7623</v>
      </c>
      <c r="L881" t="s">
        <v>7833</v>
      </c>
      <c r="M881" t="str">
        <f>IF(COUNTIF('16 reserve entries'!M:M,'16 AJE data'!L881)&gt;0,"Y","N")</f>
        <v>N</v>
      </c>
      <c r="O881" t="s">
        <v>6932</v>
      </c>
      <c r="P881" t="s">
        <v>205</v>
      </c>
      <c r="Q881" t="s">
        <v>3486</v>
      </c>
      <c r="R881" t="str">
        <f>IF(COUNTIF('16 reserve entries'!Q:Q,'16 AJE data'!O881)&gt;0,"Y","N")</f>
        <v>Y</v>
      </c>
      <c r="S881" s="149" t="s">
        <v>48</v>
      </c>
      <c r="T881" t="s">
        <v>12973</v>
      </c>
      <c r="U881" t="str">
        <f>IF(COUNTIF('16 reserve bal'!D:D,'16 AJE data'!T881)&gt;0,"Y","N")</f>
        <v>N</v>
      </c>
    </row>
    <row r="882" spans="1:21" x14ac:dyDescent="0.25">
      <c r="A882" t="s">
        <v>48</v>
      </c>
      <c r="B882" t="s">
        <v>5288</v>
      </c>
      <c r="C882" t="s">
        <v>7596</v>
      </c>
      <c r="D882" t="s">
        <v>141</v>
      </c>
      <c r="E882" t="s">
        <v>12419</v>
      </c>
      <c r="F882" t="str">
        <f t="shared" si="16"/>
        <v>US-IFRS</v>
      </c>
      <c r="G882" t="s">
        <v>7596</v>
      </c>
      <c r="L882" t="s">
        <v>4122</v>
      </c>
      <c r="M882" t="str">
        <f>IF(COUNTIF('16 reserve entries'!M:M,'16 AJE data'!L882)&gt;0,"Y","N")</f>
        <v>Y</v>
      </c>
      <c r="O882" t="s">
        <v>6934</v>
      </c>
      <c r="P882" t="s">
        <v>205</v>
      </c>
      <c r="Q882" t="s">
        <v>3492</v>
      </c>
      <c r="R882" t="str">
        <f>IF(COUNTIF('16 reserve entries'!Q:Q,'16 AJE data'!O882)&gt;0,"Y","N")</f>
        <v>Y</v>
      </c>
      <c r="S882" s="149" t="s">
        <v>48</v>
      </c>
      <c r="T882" t="s">
        <v>13790</v>
      </c>
      <c r="U882" t="str">
        <f>IF(COUNTIF('16 reserve bal'!D:D,'16 AJE data'!T882)&gt;0,"Y","N")</f>
        <v>N</v>
      </c>
    </row>
    <row r="883" spans="1:21" x14ac:dyDescent="0.25">
      <c r="A883" t="s">
        <v>48</v>
      </c>
      <c r="B883" t="s">
        <v>5288</v>
      </c>
      <c r="C883" t="s">
        <v>7654</v>
      </c>
      <c r="D883" t="s">
        <v>141</v>
      </c>
      <c r="E883" t="s">
        <v>12419</v>
      </c>
      <c r="F883" t="str">
        <f t="shared" si="16"/>
        <v>US-IFRS</v>
      </c>
      <c r="G883" t="s">
        <v>7654</v>
      </c>
      <c r="L883" t="s">
        <v>4124</v>
      </c>
      <c r="M883" t="str">
        <f>IF(COUNTIF('16 reserve entries'!M:M,'16 AJE data'!L883)&gt;0,"Y","N")</f>
        <v>Y</v>
      </c>
      <c r="O883" t="s">
        <v>6936</v>
      </c>
      <c r="P883" t="s">
        <v>205</v>
      </c>
      <c r="Q883" t="s">
        <v>3498</v>
      </c>
      <c r="R883" t="str">
        <f>IF(COUNTIF('16 reserve entries'!Q:Q,'16 AJE data'!O883)&gt;0,"Y","N")</f>
        <v>Y</v>
      </c>
      <c r="S883" s="149" t="s">
        <v>48</v>
      </c>
      <c r="T883" t="s">
        <v>12891</v>
      </c>
      <c r="U883" t="str">
        <f>IF(COUNTIF('16 reserve bal'!D:D,'16 AJE data'!T883)&gt;0,"Y","N")</f>
        <v>N</v>
      </c>
    </row>
    <row r="884" spans="1:21" x14ac:dyDescent="0.25">
      <c r="A884" t="s">
        <v>48</v>
      </c>
      <c r="B884" t="s">
        <v>5288</v>
      </c>
      <c r="C884" t="s">
        <v>3628</v>
      </c>
      <c r="D884" t="s">
        <v>141</v>
      </c>
      <c r="E884" t="s">
        <v>12419</v>
      </c>
      <c r="F884" t="str">
        <f t="shared" si="16"/>
        <v>US-IFRS</v>
      </c>
      <c r="G884" t="s">
        <v>3628</v>
      </c>
      <c r="L884" t="s">
        <v>4126</v>
      </c>
      <c r="M884" t="str">
        <f>IF(COUNTIF('16 reserve entries'!M:M,'16 AJE data'!L884)&gt;0,"Y","N")</f>
        <v>Y</v>
      </c>
      <c r="O884" t="s">
        <v>6938</v>
      </c>
      <c r="P884" t="s">
        <v>205</v>
      </c>
      <c r="Q884" t="s">
        <v>3504</v>
      </c>
      <c r="R884" t="str">
        <f>IF(COUNTIF('16 reserve entries'!Q:Q,'16 AJE data'!O884)&gt;0,"Y","N")</f>
        <v>Y</v>
      </c>
      <c r="S884" s="149" t="s">
        <v>48</v>
      </c>
      <c r="T884" t="s">
        <v>3262</v>
      </c>
      <c r="U884" t="str">
        <f>IF(COUNTIF('16 reserve bal'!D:D,'16 AJE data'!T884)&gt;0,"Y","N")</f>
        <v>Y</v>
      </c>
    </row>
    <row r="885" spans="1:21" x14ac:dyDescent="0.25">
      <c r="A885" t="s">
        <v>52</v>
      </c>
      <c r="B885" t="s">
        <v>5284</v>
      </c>
      <c r="C885" t="s">
        <v>3341</v>
      </c>
      <c r="D885" t="s">
        <v>525</v>
      </c>
      <c r="E885" t="s">
        <v>12419</v>
      </c>
      <c r="F885" t="str">
        <f t="shared" si="16"/>
        <v>CA-IFRS</v>
      </c>
      <c r="G885" t="s">
        <v>3341</v>
      </c>
      <c r="L885" t="s">
        <v>4128</v>
      </c>
      <c r="M885" t="str">
        <f>IF(COUNTIF('16 reserve entries'!M:M,'16 AJE data'!L885)&gt;0,"Y","N")</f>
        <v>Y</v>
      </c>
      <c r="O885" t="s">
        <v>6940</v>
      </c>
      <c r="P885" t="s">
        <v>205</v>
      </c>
      <c r="Q885" t="s">
        <v>3507</v>
      </c>
      <c r="R885" t="str">
        <f>IF(COUNTIF('16 reserve entries'!Q:Q,'16 AJE data'!O885)&gt;0,"Y","N")</f>
        <v>Y</v>
      </c>
      <c r="S885" s="149" t="s">
        <v>52</v>
      </c>
      <c r="T885" t="s">
        <v>3247</v>
      </c>
      <c r="U885" t="str">
        <f>IF(COUNTIF('16 reserve bal'!D:D,'16 AJE data'!T885)&gt;0,"Y","N")</f>
        <v>Y</v>
      </c>
    </row>
    <row r="886" spans="1:21" x14ac:dyDescent="0.25">
      <c r="A886" t="s">
        <v>52</v>
      </c>
      <c r="B886" t="s">
        <v>5284</v>
      </c>
      <c r="C886" t="s">
        <v>7897</v>
      </c>
      <c r="D886" t="s">
        <v>525</v>
      </c>
      <c r="E886" t="s">
        <v>12419</v>
      </c>
      <c r="F886" t="str">
        <f t="shared" si="16"/>
        <v>CA-IFRS</v>
      </c>
      <c r="G886" t="s">
        <v>7897</v>
      </c>
      <c r="L886" t="s">
        <v>7834</v>
      </c>
      <c r="M886" t="str">
        <f>IF(COUNTIF('16 reserve entries'!M:M,'16 AJE data'!L886)&gt;0,"Y","N")</f>
        <v>N</v>
      </c>
      <c r="O886" t="s">
        <v>6942</v>
      </c>
      <c r="P886" t="s">
        <v>205</v>
      </c>
      <c r="Q886" t="s">
        <v>3524</v>
      </c>
      <c r="R886" t="str">
        <f>IF(COUNTIF('16 reserve entries'!Q:Q,'16 AJE data'!O886)&gt;0,"Y","N")</f>
        <v>Y</v>
      </c>
      <c r="S886" s="149" t="s">
        <v>52</v>
      </c>
      <c r="T886" t="s">
        <v>12920</v>
      </c>
      <c r="U886" t="str">
        <f>IF(COUNTIF('16 reserve bal'!D:D,'16 AJE data'!T886)&gt;0,"Y","N")</f>
        <v>N</v>
      </c>
    </row>
    <row r="887" spans="1:21" x14ac:dyDescent="0.25">
      <c r="A887" t="s">
        <v>52</v>
      </c>
      <c r="B887" t="s">
        <v>5284</v>
      </c>
      <c r="C887" t="s">
        <v>7596</v>
      </c>
      <c r="D887" t="s">
        <v>525</v>
      </c>
      <c r="E887" t="s">
        <v>12419</v>
      </c>
      <c r="F887" t="str">
        <f t="shared" si="16"/>
        <v>CA-IFRS</v>
      </c>
      <c r="G887" t="s">
        <v>7596</v>
      </c>
      <c r="L887" t="s">
        <v>4130</v>
      </c>
      <c r="M887" t="str">
        <f>IF(COUNTIF('16 reserve entries'!M:M,'16 AJE data'!L887)&gt;0,"Y","N")</f>
        <v>Y</v>
      </c>
      <c r="O887" t="s">
        <v>6944</v>
      </c>
      <c r="P887" t="s">
        <v>205</v>
      </c>
      <c r="Q887" t="s">
        <v>3532</v>
      </c>
      <c r="R887" t="str">
        <f>IF(COUNTIF('16 reserve entries'!Q:Q,'16 AJE data'!O887)&gt;0,"Y","N")</f>
        <v>Y</v>
      </c>
      <c r="S887" s="149" t="s">
        <v>52</v>
      </c>
      <c r="T887" t="s">
        <v>12923</v>
      </c>
      <c r="U887" t="str">
        <f>IF(COUNTIF('16 reserve bal'!D:D,'16 AJE data'!T887)&gt;0,"Y","N")</f>
        <v>N</v>
      </c>
    </row>
    <row r="888" spans="1:21" x14ac:dyDescent="0.25">
      <c r="A888" t="s">
        <v>52</v>
      </c>
      <c r="B888" t="s">
        <v>5284</v>
      </c>
      <c r="C888" t="s">
        <v>3386</v>
      </c>
      <c r="D888" t="s">
        <v>525</v>
      </c>
      <c r="E888" t="s">
        <v>12419</v>
      </c>
      <c r="F888" t="str">
        <f t="shared" si="16"/>
        <v>CA-IFRS</v>
      </c>
      <c r="G888" t="s">
        <v>3386</v>
      </c>
      <c r="L888" t="s">
        <v>4132</v>
      </c>
      <c r="M888" t="str">
        <f>IF(COUNTIF('16 reserve entries'!M:M,'16 AJE data'!L888)&gt;0,"Y","N")</f>
        <v>Y</v>
      </c>
      <c r="O888" t="s">
        <v>6946</v>
      </c>
      <c r="P888" t="s">
        <v>205</v>
      </c>
      <c r="Q888" t="s">
        <v>3535</v>
      </c>
      <c r="R888" t="str">
        <f>IF(COUNTIF('16 reserve entries'!Q:Q,'16 AJE data'!O888)&gt;0,"Y","N")</f>
        <v>Y</v>
      </c>
      <c r="S888" s="149" t="s">
        <v>52</v>
      </c>
      <c r="T888" t="s">
        <v>3443</v>
      </c>
      <c r="U888" t="str">
        <f>IF(COUNTIF('16 reserve bal'!D:D,'16 AJE data'!T888)&gt;0,"Y","N")</f>
        <v>Y</v>
      </c>
    </row>
    <row r="889" spans="1:21" x14ac:dyDescent="0.25">
      <c r="A889" t="s">
        <v>52</v>
      </c>
      <c r="B889" t="s">
        <v>5284</v>
      </c>
      <c r="C889" t="s">
        <v>7623</v>
      </c>
      <c r="D889" t="s">
        <v>525</v>
      </c>
      <c r="E889" t="s">
        <v>12419</v>
      </c>
      <c r="F889" t="str">
        <f t="shared" si="16"/>
        <v>CA-IFRS</v>
      </c>
      <c r="G889" t="s">
        <v>7623</v>
      </c>
      <c r="L889" t="s">
        <v>4136</v>
      </c>
      <c r="M889" t="str">
        <f>IF(COUNTIF('16 reserve entries'!M:M,'16 AJE data'!L889)&gt;0,"Y","N")</f>
        <v>Y</v>
      </c>
      <c r="O889" t="s">
        <v>6948</v>
      </c>
      <c r="P889" t="s">
        <v>205</v>
      </c>
      <c r="Q889" t="s">
        <v>3538</v>
      </c>
      <c r="R889" t="str">
        <f>IF(COUNTIF('16 reserve entries'!Q:Q,'16 AJE data'!O889)&gt;0,"Y","N")</f>
        <v>Y</v>
      </c>
      <c r="S889" s="149" t="s">
        <v>52</v>
      </c>
      <c r="T889" t="s">
        <v>12973</v>
      </c>
      <c r="U889" t="str">
        <f>IF(COUNTIF('16 reserve bal'!D:D,'16 AJE data'!T889)&gt;0,"Y","N")</f>
        <v>N</v>
      </c>
    </row>
    <row r="890" spans="1:21" x14ac:dyDescent="0.25">
      <c r="A890" t="s">
        <v>52</v>
      </c>
      <c r="B890" t="s">
        <v>5288</v>
      </c>
      <c r="C890" t="s">
        <v>7654</v>
      </c>
      <c r="D890" t="s">
        <v>141</v>
      </c>
      <c r="E890" t="s">
        <v>12419</v>
      </c>
      <c r="F890" t="str">
        <f t="shared" si="16"/>
        <v>US-IFRS</v>
      </c>
      <c r="G890" t="s">
        <v>7654</v>
      </c>
      <c r="L890" t="s">
        <v>4139</v>
      </c>
      <c r="M890" t="str">
        <f>IF(COUNTIF('16 reserve entries'!M:M,'16 AJE data'!L890)&gt;0,"Y","N")</f>
        <v>Y</v>
      </c>
      <c r="O890" t="s">
        <v>6950</v>
      </c>
      <c r="P890" t="s">
        <v>205</v>
      </c>
      <c r="Q890" t="s">
        <v>3543</v>
      </c>
      <c r="R890" t="str">
        <f>IF(COUNTIF('16 reserve entries'!Q:Q,'16 AJE data'!O890)&gt;0,"Y","N")</f>
        <v>Y</v>
      </c>
      <c r="S890" s="149" t="s">
        <v>52</v>
      </c>
      <c r="T890" t="s">
        <v>12891</v>
      </c>
      <c r="U890" t="str">
        <f>IF(COUNTIF('16 reserve bal'!D:D,'16 AJE data'!T890)&gt;0,"Y","N")</f>
        <v>N</v>
      </c>
    </row>
    <row r="891" spans="1:21" x14ac:dyDescent="0.25">
      <c r="A891" t="s">
        <v>52</v>
      </c>
      <c r="B891" t="s">
        <v>5288</v>
      </c>
      <c r="C891" t="s">
        <v>3628</v>
      </c>
      <c r="D891" t="s">
        <v>141</v>
      </c>
      <c r="E891" t="s">
        <v>12419</v>
      </c>
      <c r="F891" t="str">
        <f t="shared" si="16"/>
        <v>US-IFRS</v>
      </c>
      <c r="G891" t="s">
        <v>3628</v>
      </c>
      <c r="L891" t="s">
        <v>4141</v>
      </c>
      <c r="M891" t="str">
        <f>IF(COUNTIF('16 reserve entries'!M:M,'16 AJE data'!L891)&gt;0,"Y","N")</f>
        <v>Y</v>
      </c>
      <c r="O891" t="s">
        <v>13791</v>
      </c>
      <c r="P891" t="s">
        <v>205</v>
      </c>
      <c r="Q891" t="s">
        <v>3565</v>
      </c>
      <c r="R891" t="str">
        <f>IF(COUNTIF('16 reserve entries'!Q:Q,'16 AJE data'!O891)&gt;0,"Y","N")</f>
        <v>N</v>
      </c>
      <c r="S891" s="149" t="s">
        <v>52</v>
      </c>
      <c r="T891" t="s">
        <v>3262</v>
      </c>
      <c r="U891" t="str">
        <f>IF(COUNTIF('16 reserve bal'!D:D,'16 AJE data'!T891)&gt;0,"Y","N")</f>
        <v>Y</v>
      </c>
    </row>
    <row r="892" spans="1:21" x14ac:dyDescent="0.25">
      <c r="A892" t="s">
        <v>52</v>
      </c>
      <c r="B892" t="s">
        <v>5288</v>
      </c>
      <c r="C892" t="s">
        <v>7743</v>
      </c>
      <c r="D892" t="s">
        <v>141</v>
      </c>
      <c r="E892" t="s">
        <v>12419</v>
      </c>
      <c r="F892" t="str">
        <f t="shared" si="16"/>
        <v>US-IFRS</v>
      </c>
      <c r="G892" t="s">
        <v>7743</v>
      </c>
      <c r="L892" t="s">
        <v>4144</v>
      </c>
      <c r="M892" t="str">
        <f>IF(COUNTIF('16 reserve entries'!M:M,'16 AJE data'!L892)&gt;0,"Y","N")</f>
        <v>Y</v>
      </c>
      <c r="O892" t="s">
        <v>13792</v>
      </c>
      <c r="P892" t="s">
        <v>205</v>
      </c>
      <c r="Q892" t="s">
        <v>3628</v>
      </c>
      <c r="R892" t="str">
        <f>IF(COUNTIF('16 reserve entries'!Q:Q,'16 AJE data'!O892)&gt;0,"Y","N")</f>
        <v>N</v>
      </c>
      <c r="S892" s="149" t="s">
        <v>52</v>
      </c>
      <c r="T892" t="s">
        <v>12991</v>
      </c>
      <c r="U892" t="str">
        <f>IF(COUNTIF('16 reserve bal'!D:D,'16 AJE data'!T892)&gt;0,"Y","N")</f>
        <v>N</v>
      </c>
    </row>
    <row r="893" spans="1:21" x14ac:dyDescent="0.25">
      <c r="A893" t="s">
        <v>230</v>
      </c>
      <c r="B893" t="s">
        <v>5284</v>
      </c>
      <c r="C893" t="s">
        <v>3341</v>
      </c>
      <c r="D893" t="s">
        <v>525</v>
      </c>
      <c r="E893" t="s">
        <v>12419</v>
      </c>
      <c r="F893" t="str">
        <f t="shared" si="16"/>
        <v>CA-IFRS</v>
      </c>
      <c r="G893" t="s">
        <v>3341</v>
      </c>
      <c r="L893" t="s">
        <v>4147</v>
      </c>
      <c r="M893" t="str">
        <f>IF(COUNTIF('16 reserve entries'!M:M,'16 AJE data'!L893)&gt;0,"Y","N")</f>
        <v>N</v>
      </c>
      <c r="O893" t="s">
        <v>13793</v>
      </c>
      <c r="P893" t="s">
        <v>205</v>
      </c>
      <c r="Q893" t="s">
        <v>3995</v>
      </c>
      <c r="R893" t="str">
        <f>IF(COUNTIF('16 reserve entries'!Q:Q,'16 AJE data'!O893)&gt;0,"Y","N")</f>
        <v>N</v>
      </c>
      <c r="S893" s="149" t="s">
        <v>230</v>
      </c>
      <c r="T893" t="s">
        <v>3247</v>
      </c>
      <c r="U893" t="str">
        <f>IF(COUNTIF('16 reserve bal'!D:D,'16 AJE data'!T893)&gt;0,"Y","N")</f>
        <v>Y</v>
      </c>
    </row>
    <row r="894" spans="1:21" x14ac:dyDescent="0.25">
      <c r="A894" t="s">
        <v>230</v>
      </c>
      <c r="B894" t="s">
        <v>5284</v>
      </c>
      <c r="C894" t="s">
        <v>7596</v>
      </c>
      <c r="D894" t="s">
        <v>525</v>
      </c>
      <c r="E894" t="s">
        <v>12419</v>
      </c>
      <c r="F894" t="str">
        <f t="shared" si="16"/>
        <v>CA-IFRS</v>
      </c>
      <c r="G894" t="s">
        <v>7596</v>
      </c>
      <c r="L894" t="s">
        <v>5338</v>
      </c>
      <c r="M894" t="str">
        <f>IF(COUNTIF('16 reserve entries'!M:M,'16 AJE data'!L894)&gt;0,"Y","N")</f>
        <v>Y</v>
      </c>
      <c r="O894" t="s">
        <v>6952</v>
      </c>
      <c r="P894" t="s">
        <v>205</v>
      </c>
      <c r="Q894" t="s">
        <v>4068</v>
      </c>
      <c r="R894" t="str">
        <f>IF(COUNTIF('16 reserve entries'!Q:Q,'16 AJE data'!O894)&gt;0,"Y","N")</f>
        <v>Y</v>
      </c>
      <c r="S894" s="149" t="s">
        <v>230</v>
      </c>
      <c r="T894" t="s">
        <v>12923</v>
      </c>
      <c r="U894" t="str">
        <f>IF(COUNTIF('16 reserve bal'!D:D,'16 AJE data'!T894)&gt;0,"Y","N")</f>
        <v>N</v>
      </c>
    </row>
    <row r="895" spans="1:21" x14ac:dyDescent="0.25">
      <c r="A895" t="s">
        <v>230</v>
      </c>
      <c r="B895" t="s">
        <v>5288</v>
      </c>
      <c r="C895" t="s">
        <v>7905</v>
      </c>
      <c r="D895" t="s">
        <v>141</v>
      </c>
      <c r="E895" t="s">
        <v>12419</v>
      </c>
      <c r="F895" t="str">
        <f t="shared" si="16"/>
        <v>US-IFRS</v>
      </c>
      <c r="G895" t="s">
        <v>7905</v>
      </c>
      <c r="L895" t="s">
        <v>4150</v>
      </c>
      <c r="M895" t="str">
        <f>IF(COUNTIF('16 reserve entries'!M:M,'16 AJE data'!L895)&gt;0,"Y","N")</f>
        <v>Y</v>
      </c>
      <c r="O895" t="s">
        <v>13794</v>
      </c>
      <c r="P895" t="s">
        <v>205</v>
      </c>
      <c r="Q895" t="s">
        <v>8181</v>
      </c>
      <c r="R895" t="str">
        <f>IF(COUNTIF('16 reserve entries'!Q:Q,'16 AJE data'!O895)&gt;0,"Y","N")</f>
        <v>N</v>
      </c>
      <c r="S895" s="149" t="s">
        <v>230</v>
      </c>
      <c r="T895" t="s">
        <v>13557</v>
      </c>
      <c r="U895" t="str">
        <f>IF(COUNTIF('16 reserve bal'!D:D,'16 AJE data'!T895)&gt;0,"Y","N")</f>
        <v>N</v>
      </c>
    </row>
    <row r="896" spans="1:21" x14ac:dyDescent="0.25">
      <c r="A896" t="s">
        <v>230</v>
      </c>
      <c r="B896" t="s">
        <v>5288</v>
      </c>
      <c r="C896" t="s">
        <v>7654</v>
      </c>
      <c r="D896" t="s">
        <v>141</v>
      </c>
      <c r="E896" t="s">
        <v>12419</v>
      </c>
      <c r="F896" t="str">
        <f t="shared" si="16"/>
        <v>US-IFRS</v>
      </c>
      <c r="G896" t="s">
        <v>7654</v>
      </c>
      <c r="L896" t="s">
        <v>4153</v>
      </c>
      <c r="M896" t="str">
        <f>IF(COUNTIF('16 reserve entries'!M:M,'16 AJE data'!L896)&gt;0,"Y","N")</f>
        <v>Y</v>
      </c>
      <c r="O896" t="s">
        <v>6954</v>
      </c>
      <c r="P896" t="s">
        <v>205</v>
      </c>
      <c r="Q896" t="s">
        <v>4100</v>
      </c>
      <c r="R896" t="str">
        <f>IF(COUNTIF('16 reserve entries'!Q:Q,'16 AJE data'!O896)&gt;0,"Y","N")</f>
        <v>Y</v>
      </c>
      <c r="S896" s="149" t="s">
        <v>230</v>
      </c>
      <c r="T896" t="s">
        <v>12891</v>
      </c>
      <c r="U896" t="str">
        <f>IF(COUNTIF('16 reserve bal'!D:D,'16 AJE data'!T896)&gt;0,"Y","N")</f>
        <v>N</v>
      </c>
    </row>
    <row r="897" spans="1:21" x14ac:dyDescent="0.25">
      <c r="A897" t="s">
        <v>230</v>
      </c>
      <c r="B897" t="s">
        <v>5288</v>
      </c>
      <c r="C897" t="s">
        <v>3628</v>
      </c>
      <c r="D897" t="s">
        <v>141</v>
      </c>
      <c r="E897" t="s">
        <v>12419</v>
      </c>
      <c r="F897" t="str">
        <f t="shared" si="16"/>
        <v>US-IFRS</v>
      </c>
      <c r="G897" t="s">
        <v>3628</v>
      </c>
      <c r="L897" t="s">
        <v>7835</v>
      </c>
      <c r="M897" t="str">
        <f>IF(COUNTIF('16 reserve entries'!M:M,'16 AJE data'!L897)&gt;0,"Y","N")</f>
        <v>N</v>
      </c>
      <c r="O897" t="s">
        <v>6992</v>
      </c>
      <c r="P897" t="s">
        <v>205</v>
      </c>
      <c r="Q897" t="s">
        <v>4101</v>
      </c>
      <c r="R897" t="str">
        <f>IF(COUNTIF('16 reserve entries'!Q:Q,'16 AJE data'!O897)&gt;0,"Y","N")</f>
        <v>Y</v>
      </c>
      <c r="S897" s="149" t="s">
        <v>230</v>
      </c>
      <c r="T897" t="s">
        <v>3262</v>
      </c>
      <c r="U897" t="str">
        <f>IF(COUNTIF('16 reserve bal'!D:D,'16 AJE data'!T897)&gt;0,"Y","N")</f>
        <v>Y</v>
      </c>
    </row>
    <row r="898" spans="1:21" x14ac:dyDescent="0.25">
      <c r="A898" t="s">
        <v>230</v>
      </c>
      <c r="B898" t="s">
        <v>5288</v>
      </c>
      <c r="C898" t="s">
        <v>7600</v>
      </c>
      <c r="D898" t="s">
        <v>141</v>
      </c>
      <c r="E898" t="s">
        <v>12419</v>
      </c>
      <c r="F898" t="str">
        <f t="shared" si="16"/>
        <v>US-IFRS</v>
      </c>
      <c r="G898" t="s">
        <v>7600</v>
      </c>
      <c r="L898" t="s">
        <v>4156</v>
      </c>
      <c r="M898" t="str">
        <f>IF(COUNTIF('16 reserve entries'!M:M,'16 AJE data'!L898)&gt;0,"Y","N")</f>
        <v>Y</v>
      </c>
      <c r="O898" t="s">
        <v>6994</v>
      </c>
      <c r="P898" t="s">
        <v>208</v>
      </c>
      <c r="Q898" t="s">
        <v>3495</v>
      </c>
      <c r="R898" t="str">
        <f>IF(COUNTIF('16 reserve entries'!Q:Q,'16 AJE data'!O898)&gt;0,"Y","N")</f>
        <v>Y</v>
      </c>
      <c r="S898" s="149" t="s">
        <v>230</v>
      </c>
      <c r="T898" t="s">
        <v>12999</v>
      </c>
      <c r="U898" t="str">
        <f>IF(COUNTIF('16 reserve bal'!D:D,'16 AJE data'!T898)&gt;0,"Y","N")</f>
        <v>N</v>
      </c>
    </row>
    <row r="899" spans="1:21" x14ac:dyDescent="0.25">
      <c r="A899" t="s">
        <v>230</v>
      </c>
      <c r="B899" t="s">
        <v>5288</v>
      </c>
      <c r="C899" t="s">
        <v>7743</v>
      </c>
      <c r="D899" t="s">
        <v>141</v>
      </c>
      <c r="E899" t="s">
        <v>12419</v>
      </c>
      <c r="F899" t="str">
        <f t="shared" si="16"/>
        <v>US-IFRS</v>
      </c>
      <c r="G899" t="s">
        <v>7743</v>
      </c>
      <c r="L899" t="s">
        <v>7836</v>
      </c>
      <c r="M899" t="str">
        <f>IF(COUNTIF('16 reserve entries'!M:M,'16 AJE data'!L899)&gt;0,"Y","N")</f>
        <v>N</v>
      </c>
      <c r="O899" t="s">
        <v>6996</v>
      </c>
      <c r="P899" t="s">
        <v>208</v>
      </c>
      <c r="Q899" t="s">
        <v>4100</v>
      </c>
      <c r="R899" t="str">
        <f>IF(COUNTIF('16 reserve entries'!Q:Q,'16 AJE data'!O899)&gt;0,"Y","N")</f>
        <v>Y</v>
      </c>
      <c r="S899" s="149" t="s">
        <v>230</v>
      </c>
      <c r="T899" t="s">
        <v>12991</v>
      </c>
      <c r="U899" t="str">
        <f>IF(COUNTIF('16 reserve bal'!D:D,'16 AJE data'!T899)&gt;0,"Y","N")</f>
        <v>N</v>
      </c>
    </row>
    <row r="900" spans="1:21" x14ac:dyDescent="0.25">
      <c r="A900" t="s">
        <v>230</v>
      </c>
      <c r="B900" t="s">
        <v>5288</v>
      </c>
      <c r="C900" t="s">
        <v>7745</v>
      </c>
      <c r="D900" t="s">
        <v>141</v>
      </c>
      <c r="E900" t="s">
        <v>12419</v>
      </c>
      <c r="F900" t="str">
        <f t="shared" si="16"/>
        <v>US-IFRS</v>
      </c>
      <c r="G900" t="s">
        <v>7745</v>
      </c>
      <c r="L900" t="s">
        <v>7837</v>
      </c>
      <c r="M900" t="str">
        <f>IF(COUNTIF('16 reserve entries'!M:M,'16 AJE data'!L900)&gt;0,"Y","N")</f>
        <v>N</v>
      </c>
      <c r="O900" t="s">
        <v>6998</v>
      </c>
      <c r="P900" t="s">
        <v>212</v>
      </c>
      <c r="Q900" t="s">
        <v>3498</v>
      </c>
      <c r="R900" t="str">
        <f>IF(COUNTIF('16 reserve entries'!Q:Q,'16 AJE data'!O900)&gt;0,"Y","N")</f>
        <v>Y</v>
      </c>
      <c r="S900" s="149" t="s">
        <v>230</v>
      </c>
      <c r="T900" t="s">
        <v>13032</v>
      </c>
      <c r="U900" t="str">
        <f>IF(COUNTIF('16 reserve bal'!D:D,'16 AJE data'!T900)&gt;0,"Y","N")</f>
        <v>N</v>
      </c>
    </row>
    <row r="901" spans="1:21" x14ac:dyDescent="0.25">
      <c r="A901" t="s">
        <v>56</v>
      </c>
      <c r="B901" t="s">
        <v>5284</v>
      </c>
      <c r="C901" t="s">
        <v>3386</v>
      </c>
      <c r="D901" t="s">
        <v>525</v>
      </c>
      <c r="E901" t="s">
        <v>12419</v>
      </c>
      <c r="F901" t="str">
        <f t="shared" ref="F901:F964" si="17">D901&amp;"-"&amp;E901</f>
        <v>CA-IFRS</v>
      </c>
      <c r="G901" t="s">
        <v>3386</v>
      </c>
      <c r="L901" t="s">
        <v>4159</v>
      </c>
      <c r="M901" t="str">
        <f>IF(COUNTIF('16 reserve entries'!M:M,'16 AJE data'!L901)&gt;0,"Y","N")</f>
        <v>Y</v>
      </c>
      <c r="O901" t="s">
        <v>13795</v>
      </c>
      <c r="P901" t="s">
        <v>212</v>
      </c>
      <c r="Q901" t="s">
        <v>3628</v>
      </c>
      <c r="R901" t="str">
        <f>IF(COUNTIF('16 reserve entries'!Q:Q,'16 AJE data'!O901)&gt;0,"Y","N")</f>
        <v>N</v>
      </c>
      <c r="S901" s="149" t="s">
        <v>56</v>
      </c>
      <c r="T901" t="s">
        <v>3443</v>
      </c>
      <c r="U901" t="str">
        <f>IF(COUNTIF('16 reserve bal'!D:D,'16 AJE data'!T901)&gt;0,"Y","N")</f>
        <v>Y</v>
      </c>
    </row>
    <row r="902" spans="1:21" x14ac:dyDescent="0.25">
      <c r="A902" t="s">
        <v>59</v>
      </c>
      <c r="B902" t="s">
        <v>5284</v>
      </c>
      <c r="C902" t="s">
        <v>3341</v>
      </c>
      <c r="D902" t="s">
        <v>525</v>
      </c>
      <c r="E902" t="s">
        <v>12419</v>
      </c>
      <c r="F902" t="str">
        <f t="shared" si="17"/>
        <v>CA-IFRS</v>
      </c>
      <c r="G902" t="s">
        <v>3341</v>
      </c>
      <c r="L902" t="s">
        <v>4162</v>
      </c>
      <c r="M902" t="str">
        <f>IF(COUNTIF('16 reserve entries'!M:M,'16 AJE data'!L902)&gt;0,"Y","N")</f>
        <v>Y</v>
      </c>
      <c r="O902" t="s">
        <v>13796</v>
      </c>
      <c r="P902" t="s">
        <v>73</v>
      </c>
      <c r="Q902" t="s">
        <v>3341</v>
      </c>
      <c r="R902" t="str">
        <f>IF(COUNTIF('16 reserve entries'!Q:Q,'16 AJE data'!O902)&gt;0,"Y","N")</f>
        <v>N</v>
      </c>
      <c r="S902" s="149" t="s">
        <v>59</v>
      </c>
      <c r="T902" t="s">
        <v>3247</v>
      </c>
      <c r="U902" t="str">
        <f>IF(COUNTIF('16 reserve bal'!D:D,'16 AJE data'!T902)&gt;0,"Y","N")</f>
        <v>Y</v>
      </c>
    </row>
    <row r="903" spans="1:21" x14ac:dyDescent="0.25">
      <c r="A903" t="s">
        <v>59</v>
      </c>
      <c r="B903" t="s">
        <v>5284</v>
      </c>
      <c r="C903" t="s">
        <v>7593</v>
      </c>
      <c r="D903" t="s">
        <v>525</v>
      </c>
      <c r="E903" t="s">
        <v>12419</v>
      </c>
      <c r="F903" t="str">
        <f t="shared" si="17"/>
        <v>CA-IFRS</v>
      </c>
      <c r="G903" t="s">
        <v>7593</v>
      </c>
      <c r="L903" t="s">
        <v>4165</v>
      </c>
      <c r="M903" t="str">
        <f>IF(COUNTIF('16 reserve entries'!M:M,'16 AJE data'!L903)&gt;0,"Y","N")</f>
        <v>Y</v>
      </c>
      <c r="O903" t="s">
        <v>7000</v>
      </c>
      <c r="P903" t="s">
        <v>73</v>
      </c>
      <c r="Q903" t="s">
        <v>3377</v>
      </c>
      <c r="R903" t="str">
        <f>IF(COUNTIF('16 reserve entries'!Q:Q,'16 AJE data'!O903)&gt;0,"Y","N")</f>
        <v>Y</v>
      </c>
      <c r="S903" s="149" t="s">
        <v>59</v>
      </c>
      <c r="T903" t="s">
        <v>12918</v>
      </c>
      <c r="U903" t="str">
        <f>IF(COUNTIF('16 reserve bal'!D:D,'16 AJE data'!T903)&gt;0,"Y","N")</f>
        <v>N</v>
      </c>
    </row>
    <row r="904" spans="1:21" x14ac:dyDescent="0.25">
      <c r="A904" t="s">
        <v>59</v>
      </c>
      <c r="B904" t="s">
        <v>5284</v>
      </c>
      <c r="C904" t="s">
        <v>7897</v>
      </c>
      <c r="D904" t="s">
        <v>525</v>
      </c>
      <c r="E904" t="s">
        <v>12419</v>
      </c>
      <c r="F904" t="str">
        <f t="shared" si="17"/>
        <v>CA-IFRS</v>
      </c>
      <c r="G904" t="s">
        <v>7897</v>
      </c>
      <c r="L904" t="s">
        <v>4167</v>
      </c>
      <c r="M904" t="str">
        <f>IF(COUNTIF('16 reserve entries'!M:M,'16 AJE data'!L904)&gt;0,"Y","N")</f>
        <v>Y</v>
      </c>
      <c r="O904" t="s">
        <v>13797</v>
      </c>
      <c r="P904" t="s">
        <v>73</v>
      </c>
      <c r="Q904" t="s">
        <v>3394</v>
      </c>
      <c r="R904" t="str">
        <f>IF(COUNTIF('16 reserve entries'!Q:Q,'16 AJE data'!O904)&gt;0,"Y","N")</f>
        <v>N</v>
      </c>
      <c r="S904" s="149" t="s">
        <v>59</v>
      </c>
      <c r="T904" t="s">
        <v>12920</v>
      </c>
      <c r="U904" t="str">
        <f>IF(COUNTIF('16 reserve bal'!D:D,'16 AJE data'!T904)&gt;0,"Y","N")</f>
        <v>N</v>
      </c>
    </row>
    <row r="905" spans="1:21" x14ac:dyDescent="0.25">
      <c r="A905" t="s">
        <v>59</v>
      </c>
      <c r="B905" t="s">
        <v>5284</v>
      </c>
      <c r="C905" t="s">
        <v>7596</v>
      </c>
      <c r="D905" t="s">
        <v>525</v>
      </c>
      <c r="E905" t="s">
        <v>12419</v>
      </c>
      <c r="F905" t="str">
        <f t="shared" si="17"/>
        <v>CA-IFRS</v>
      </c>
      <c r="G905" t="s">
        <v>7596</v>
      </c>
      <c r="L905" t="s">
        <v>7838</v>
      </c>
      <c r="M905" t="str">
        <f>IF(COUNTIF('16 reserve entries'!M:M,'16 AJE data'!L905)&gt;0,"Y","N")</f>
        <v>N</v>
      </c>
      <c r="O905" t="s">
        <v>7002</v>
      </c>
      <c r="P905" t="s">
        <v>73</v>
      </c>
      <c r="Q905" t="s">
        <v>3397</v>
      </c>
      <c r="R905" t="str">
        <f>IF(COUNTIF('16 reserve entries'!Q:Q,'16 AJE data'!O905)&gt;0,"Y","N")</f>
        <v>Y</v>
      </c>
      <c r="S905" s="149" t="s">
        <v>59</v>
      </c>
      <c r="T905" t="s">
        <v>12923</v>
      </c>
      <c r="U905" t="str">
        <f>IF(COUNTIF('16 reserve bal'!D:D,'16 AJE data'!T905)&gt;0,"Y","N")</f>
        <v>N</v>
      </c>
    </row>
    <row r="906" spans="1:21" x14ac:dyDescent="0.25">
      <c r="A906" t="s">
        <v>59</v>
      </c>
      <c r="B906" t="s">
        <v>5284</v>
      </c>
      <c r="C906" t="s">
        <v>3386</v>
      </c>
      <c r="D906" t="s">
        <v>525</v>
      </c>
      <c r="E906" t="s">
        <v>12419</v>
      </c>
      <c r="F906" t="str">
        <f t="shared" si="17"/>
        <v>CA-IFRS</v>
      </c>
      <c r="G906" t="s">
        <v>3386</v>
      </c>
      <c r="L906" t="s">
        <v>4169</v>
      </c>
      <c r="M906" t="str">
        <f>IF(COUNTIF('16 reserve entries'!M:M,'16 AJE data'!L906)&gt;0,"Y","N")</f>
        <v>Y</v>
      </c>
      <c r="O906" t="s">
        <v>7004</v>
      </c>
      <c r="P906" t="s">
        <v>73</v>
      </c>
      <c r="Q906" t="s">
        <v>3403</v>
      </c>
      <c r="R906" t="str">
        <f>IF(COUNTIF('16 reserve entries'!Q:Q,'16 AJE data'!O906)&gt;0,"Y","N")</f>
        <v>Y</v>
      </c>
      <c r="S906" s="149" t="s">
        <v>59</v>
      </c>
      <c r="T906" t="s">
        <v>3443</v>
      </c>
      <c r="U906" t="str">
        <f>IF(COUNTIF('16 reserve bal'!D:D,'16 AJE data'!T906)&gt;0,"Y","N")</f>
        <v>Y</v>
      </c>
    </row>
    <row r="907" spans="1:21" x14ac:dyDescent="0.25">
      <c r="A907" t="s">
        <v>59</v>
      </c>
      <c r="B907" t="s">
        <v>5284</v>
      </c>
      <c r="C907" t="s">
        <v>7874</v>
      </c>
      <c r="D907" t="s">
        <v>525</v>
      </c>
      <c r="E907" t="s">
        <v>12419</v>
      </c>
      <c r="F907" t="str">
        <f t="shared" si="17"/>
        <v>CA-IFRS</v>
      </c>
      <c r="G907" t="s">
        <v>7874</v>
      </c>
      <c r="L907" t="s">
        <v>4173</v>
      </c>
      <c r="M907" t="str">
        <f>IF(COUNTIF('16 reserve entries'!M:M,'16 AJE data'!L907)&gt;0,"Y","N")</f>
        <v>Y</v>
      </c>
      <c r="O907" t="s">
        <v>7006</v>
      </c>
      <c r="P907" t="s">
        <v>1346</v>
      </c>
      <c r="Q907" t="s">
        <v>3944</v>
      </c>
      <c r="R907" t="str">
        <f>IF(COUNTIF('16 reserve entries'!Q:Q,'16 AJE data'!O907)&gt;0,"Y","N")</f>
        <v>Y</v>
      </c>
      <c r="S907" s="149" t="s">
        <v>59</v>
      </c>
      <c r="T907" t="s">
        <v>13798</v>
      </c>
      <c r="U907" t="str">
        <f>IF(COUNTIF('16 reserve bal'!D:D,'16 AJE data'!T907)&gt;0,"Y","N")</f>
        <v>N</v>
      </c>
    </row>
    <row r="908" spans="1:21" x14ac:dyDescent="0.25">
      <c r="A908" t="s">
        <v>59</v>
      </c>
      <c r="B908" t="s">
        <v>5284</v>
      </c>
      <c r="C908" t="s">
        <v>7623</v>
      </c>
      <c r="D908" t="s">
        <v>525</v>
      </c>
      <c r="E908" t="s">
        <v>12419</v>
      </c>
      <c r="F908" t="str">
        <f t="shared" si="17"/>
        <v>CA-IFRS</v>
      </c>
      <c r="G908" t="s">
        <v>7623</v>
      </c>
      <c r="L908" t="s">
        <v>7839</v>
      </c>
      <c r="M908" t="str">
        <f>IF(COUNTIF('16 reserve entries'!M:M,'16 AJE data'!L908)&gt;0,"Y","N")</f>
        <v>N</v>
      </c>
      <c r="O908" t="s">
        <v>13799</v>
      </c>
      <c r="P908" t="s">
        <v>1346</v>
      </c>
      <c r="Q908" t="s">
        <v>3946</v>
      </c>
      <c r="R908" t="str">
        <f>IF(COUNTIF('16 reserve entries'!Q:Q,'16 AJE data'!O908)&gt;0,"Y","N")</f>
        <v>N</v>
      </c>
      <c r="S908" s="149" t="s">
        <v>59</v>
      </c>
      <c r="T908" t="s">
        <v>12973</v>
      </c>
      <c r="U908" t="str">
        <f>IF(COUNTIF('16 reserve bal'!D:D,'16 AJE data'!T908)&gt;0,"Y","N")</f>
        <v>N</v>
      </c>
    </row>
    <row r="909" spans="1:21" x14ac:dyDescent="0.25">
      <c r="A909" t="s">
        <v>59</v>
      </c>
      <c r="B909" t="s">
        <v>5288</v>
      </c>
      <c r="C909" t="s">
        <v>7905</v>
      </c>
      <c r="D909" t="s">
        <v>141</v>
      </c>
      <c r="E909" t="s">
        <v>12419</v>
      </c>
      <c r="F909" t="str">
        <f t="shared" si="17"/>
        <v>US-IFRS</v>
      </c>
      <c r="G909" t="s">
        <v>7905</v>
      </c>
      <c r="L909" t="s">
        <v>8050</v>
      </c>
      <c r="M909" t="str">
        <f>IF(COUNTIF('16 reserve entries'!M:M,'16 AJE data'!L909)&gt;0,"Y","N")</f>
        <v>N</v>
      </c>
      <c r="O909" t="s">
        <v>13800</v>
      </c>
      <c r="P909" t="s">
        <v>76</v>
      </c>
      <c r="Q909" t="s">
        <v>3341</v>
      </c>
      <c r="R909" t="str">
        <f>IF(COUNTIF('16 reserve entries'!Q:Q,'16 AJE data'!O909)&gt;0,"Y","N")</f>
        <v>N</v>
      </c>
      <c r="S909" s="149" t="s">
        <v>59</v>
      </c>
      <c r="T909" t="s">
        <v>13557</v>
      </c>
      <c r="U909" t="str">
        <f>IF(COUNTIF('16 reserve bal'!D:D,'16 AJE data'!T909)&gt;0,"Y","N")</f>
        <v>N</v>
      </c>
    </row>
    <row r="910" spans="1:21" x14ac:dyDescent="0.25">
      <c r="A910" t="s">
        <v>59</v>
      </c>
      <c r="B910" t="s">
        <v>5288</v>
      </c>
      <c r="C910" t="s">
        <v>7654</v>
      </c>
      <c r="D910" t="s">
        <v>141</v>
      </c>
      <c r="E910" t="s">
        <v>12419</v>
      </c>
      <c r="F910" t="str">
        <f t="shared" si="17"/>
        <v>US-IFRS</v>
      </c>
      <c r="G910" t="s">
        <v>7654</v>
      </c>
      <c r="L910" t="s">
        <v>4175</v>
      </c>
      <c r="M910" t="str">
        <f>IF(COUNTIF('16 reserve entries'!M:M,'16 AJE data'!L910)&gt;0,"Y","N")</f>
        <v>Y</v>
      </c>
      <c r="O910" t="s">
        <v>13801</v>
      </c>
      <c r="P910" t="s">
        <v>76</v>
      </c>
      <c r="Q910" t="s">
        <v>3377</v>
      </c>
      <c r="R910" t="str">
        <f>IF(COUNTIF('16 reserve entries'!Q:Q,'16 AJE data'!O910)&gt;0,"Y","N")</f>
        <v>N</v>
      </c>
      <c r="S910" s="149" t="s">
        <v>59</v>
      </c>
      <c r="T910" t="s">
        <v>12891</v>
      </c>
      <c r="U910" t="str">
        <f>IF(COUNTIF('16 reserve bal'!D:D,'16 AJE data'!T910)&gt;0,"Y","N")</f>
        <v>N</v>
      </c>
    </row>
    <row r="911" spans="1:21" x14ac:dyDescent="0.25">
      <c r="A911" t="s">
        <v>59</v>
      </c>
      <c r="B911" t="s">
        <v>5288</v>
      </c>
      <c r="C911" t="s">
        <v>3628</v>
      </c>
      <c r="D911" t="s">
        <v>141</v>
      </c>
      <c r="E911" t="s">
        <v>12419</v>
      </c>
      <c r="F911" t="str">
        <f t="shared" si="17"/>
        <v>US-IFRS</v>
      </c>
      <c r="G911" t="s">
        <v>3628</v>
      </c>
      <c r="L911" t="s">
        <v>7840</v>
      </c>
      <c r="M911" t="str">
        <f>IF(COUNTIF('16 reserve entries'!M:M,'16 AJE data'!L911)&gt;0,"Y","N")</f>
        <v>N</v>
      </c>
      <c r="O911" t="s">
        <v>7008</v>
      </c>
      <c r="P911" t="s">
        <v>76</v>
      </c>
      <c r="Q911" t="s">
        <v>3383</v>
      </c>
      <c r="R911" t="str">
        <f>IF(COUNTIF('16 reserve entries'!Q:Q,'16 AJE data'!O911)&gt;0,"Y","N")</f>
        <v>Y</v>
      </c>
      <c r="S911" s="149" t="s">
        <v>59</v>
      </c>
      <c r="T911" t="s">
        <v>3262</v>
      </c>
      <c r="U911" t="str">
        <f>IF(COUNTIF('16 reserve bal'!D:D,'16 AJE data'!T911)&gt;0,"Y","N")</f>
        <v>Y</v>
      </c>
    </row>
    <row r="912" spans="1:21" x14ac:dyDescent="0.25">
      <c r="A912" t="s">
        <v>59</v>
      </c>
      <c r="B912" t="s">
        <v>5288</v>
      </c>
      <c r="C912" t="s">
        <v>7600</v>
      </c>
      <c r="D912" t="s">
        <v>141</v>
      </c>
      <c r="E912" t="s">
        <v>12419</v>
      </c>
      <c r="F912" t="str">
        <f t="shared" si="17"/>
        <v>US-IFRS</v>
      </c>
      <c r="G912" t="s">
        <v>7600</v>
      </c>
      <c r="L912" t="s">
        <v>7841</v>
      </c>
      <c r="M912" t="str">
        <f>IF(COUNTIF('16 reserve entries'!M:M,'16 AJE data'!L912)&gt;0,"Y","N")</f>
        <v>N</v>
      </c>
      <c r="O912" t="s">
        <v>7010</v>
      </c>
      <c r="P912" t="s">
        <v>80</v>
      </c>
      <c r="Q912" t="s">
        <v>3386</v>
      </c>
      <c r="R912" t="str">
        <f>IF(COUNTIF('16 reserve entries'!Q:Q,'16 AJE data'!O912)&gt;0,"Y","N")</f>
        <v>Y</v>
      </c>
      <c r="S912" s="149" t="s">
        <v>59</v>
      </c>
      <c r="T912" t="s">
        <v>12999</v>
      </c>
      <c r="U912" t="str">
        <f>IF(COUNTIF('16 reserve bal'!D:D,'16 AJE data'!T912)&gt;0,"Y","N")</f>
        <v>N</v>
      </c>
    </row>
    <row r="913" spans="1:21" x14ac:dyDescent="0.25">
      <c r="A913" t="s">
        <v>59</v>
      </c>
      <c r="B913" t="s">
        <v>5288</v>
      </c>
      <c r="C913" t="s">
        <v>7743</v>
      </c>
      <c r="D913" t="s">
        <v>141</v>
      </c>
      <c r="E913" t="s">
        <v>12419</v>
      </c>
      <c r="F913" t="str">
        <f t="shared" si="17"/>
        <v>US-IFRS</v>
      </c>
      <c r="G913" t="s">
        <v>7743</v>
      </c>
      <c r="L913" t="s">
        <v>7842</v>
      </c>
      <c r="M913" t="str">
        <f>IF(COUNTIF('16 reserve entries'!M:M,'16 AJE data'!L913)&gt;0,"Y","N")</f>
        <v>N</v>
      </c>
      <c r="O913" t="s">
        <v>7012</v>
      </c>
      <c r="P913" t="s">
        <v>149</v>
      </c>
      <c r="Q913" t="s">
        <v>3549</v>
      </c>
      <c r="R913" t="str">
        <f>IF(COUNTIF('16 reserve entries'!Q:Q,'16 AJE data'!O913)&gt;0,"Y","N")</f>
        <v>Y</v>
      </c>
      <c r="S913" s="149" t="s">
        <v>59</v>
      </c>
      <c r="T913" t="s">
        <v>12991</v>
      </c>
      <c r="U913" t="str">
        <f>IF(COUNTIF('16 reserve bal'!D:D,'16 AJE data'!T913)&gt;0,"Y","N")</f>
        <v>N</v>
      </c>
    </row>
    <row r="914" spans="1:21" x14ac:dyDescent="0.25">
      <c r="A914" t="s">
        <v>59</v>
      </c>
      <c r="B914" t="s">
        <v>5288</v>
      </c>
      <c r="C914" t="s">
        <v>7745</v>
      </c>
      <c r="D914" t="s">
        <v>141</v>
      </c>
      <c r="E914" t="s">
        <v>12419</v>
      </c>
      <c r="F914" t="str">
        <f t="shared" si="17"/>
        <v>US-IFRS</v>
      </c>
      <c r="G914" t="s">
        <v>7745</v>
      </c>
      <c r="L914" t="s">
        <v>7843</v>
      </c>
      <c r="M914" t="str">
        <f>IF(COUNTIF('16 reserve entries'!M:M,'16 AJE data'!L914)&gt;0,"Y","N")</f>
        <v>N</v>
      </c>
      <c r="O914" t="s">
        <v>7014</v>
      </c>
      <c r="P914" t="s">
        <v>149</v>
      </c>
      <c r="Q914" t="s">
        <v>3551</v>
      </c>
      <c r="R914" t="str">
        <f>IF(COUNTIF('16 reserve entries'!Q:Q,'16 AJE data'!O914)&gt;0,"Y","N")</f>
        <v>Y</v>
      </c>
      <c r="S914" s="149" t="s">
        <v>59</v>
      </c>
      <c r="T914" t="s">
        <v>13032</v>
      </c>
      <c r="U914" t="str">
        <f>IF(COUNTIF('16 reserve bal'!D:D,'16 AJE data'!T914)&gt;0,"Y","N")</f>
        <v>N</v>
      </c>
    </row>
    <row r="915" spans="1:21" x14ac:dyDescent="0.25">
      <c r="A915" t="s">
        <v>59</v>
      </c>
      <c r="B915" t="s">
        <v>5288</v>
      </c>
      <c r="C915" t="s">
        <v>7746</v>
      </c>
      <c r="D915" t="s">
        <v>141</v>
      </c>
      <c r="E915" t="s">
        <v>12419</v>
      </c>
      <c r="F915" t="str">
        <f t="shared" si="17"/>
        <v>US-IFRS</v>
      </c>
      <c r="G915" t="s">
        <v>7746</v>
      </c>
      <c r="L915" t="s">
        <v>7844</v>
      </c>
      <c r="M915" t="str">
        <f>IF(COUNTIF('16 reserve entries'!M:M,'16 AJE data'!L915)&gt;0,"Y","N")</f>
        <v>N</v>
      </c>
      <c r="O915" t="s">
        <v>13802</v>
      </c>
      <c r="P915" t="s">
        <v>149</v>
      </c>
      <c r="Q915" t="s">
        <v>3628</v>
      </c>
      <c r="R915" t="str">
        <f>IF(COUNTIF('16 reserve entries'!Q:Q,'16 AJE data'!O915)&gt;0,"Y","N")</f>
        <v>N</v>
      </c>
      <c r="S915" s="149" t="s">
        <v>59</v>
      </c>
      <c r="T915" t="s">
        <v>13034</v>
      </c>
      <c r="U915" t="str">
        <f>IF(COUNTIF('16 reserve bal'!D:D,'16 AJE data'!T915)&gt;0,"Y","N")</f>
        <v>N</v>
      </c>
    </row>
    <row r="916" spans="1:21" x14ac:dyDescent="0.25">
      <c r="A916" t="s">
        <v>59</v>
      </c>
      <c r="B916" t="s">
        <v>5288</v>
      </c>
      <c r="C916" t="s">
        <v>3995</v>
      </c>
      <c r="D916" t="s">
        <v>141</v>
      </c>
      <c r="E916" t="s">
        <v>12419</v>
      </c>
      <c r="F916" t="str">
        <f t="shared" si="17"/>
        <v>US-IFRS</v>
      </c>
      <c r="G916" t="s">
        <v>3995</v>
      </c>
      <c r="L916" t="s">
        <v>7845</v>
      </c>
      <c r="M916" t="str">
        <f>IF(COUNTIF('16 reserve entries'!M:M,'16 AJE data'!L916)&gt;0,"Y","N")</f>
        <v>N</v>
      </c>
      <c r="O916" t="s">
        <v>7016</v>
      </c>
      <c r="P916" t="s">
        <v>149</v>
      </c>
      <c r="Q916" t="s">
        <v>3968</v>
      </c>
      <c r="R916" t="str">
        <f>IF(COUNTIF('16 reserve entries'!Q:Q,'16 AJE data'!O916)&gt;0,"Y","N")</f>
        <v>Y</v>
      </c>
      <c r="S916" s="149" t="s">
        <v>59</v>
      </c>
      <c r="T916" t="s">
        <v>3459</v>
      </c>
      <c r="U916" t="str">
        <f>IF(COUNTIF('16 reserve bal'!D:D,'16 AJE data'!T916)&gt;0,"Y","N")</f>
        <v>Y</v>
      </c>
    </row>
    <row r="917" spans="1:21" x14ac:dyDescent="0.25">
      <c r="A917" t="s">
        <v>162</v>
      </c>
      <c r="B917" t="s">
        <v>5288</v>
      </c>
      <c r="C917" t="s">
        <v>3568</v>
      </c>
      <c r="D917" t="s">
        <v>141</v>
      </c>
      <c r="E917" t="s">
        <v>12419</v>
      </c>
      <c r="F917" t="str">
        <f t="shared" si="17"/>
        <v>US-IFRS</v>
      </c>
      <c r="G917" t="s">
        <v>3568</v>
      </c>
      <c r="L917" t="s">
        <v>7846</v>
      </c>
      <c r="M917" t="str">
        <f>IF(COUNTIF('16 reserve entries'!M:M,'16 AJE data'!L917)&gt;0,"Y","N")</f>
        <v>N</v>
      </c>
      <c r="O917" t="s">
        <v>13803</v>
      </c>
      <c r="P917" t="s">
        <v>149</v>
      </c>
      <c r="Q917" t="s">
        <v>3995</v>
      </c>
      <c r="R917" t="str">
        <f>IF(COUNTIF('16 reserve entries'!Q:Q,'16 AJE data'!O917)&gt;0,"Y","N")</f>
        <v>N</v>
      </c>
      <c r="S917" s="149" t="s">
        <v>162</v>
      </c>
      <c r="T917" t="s">
        <v>3976</v>
      </c>
      <c r="U917" t="str">
        <f>IF(COUNTIF('16 reserve bal'!D:D,'16 AJE data'!T917)&gt;0,"Y","N")</f>
        <v>Y</v>
      </c>
    </row>
    <row r="918" spans="1:21" x14ac:dyDescent="0.25">
      <c r="A918" t="s">
        <v>162</v>
      </c>
      <c r="B918" t="s">
        <v>5288</v>
      </c>
      <c r="C918" t="s">
        <v>3628</v>
      </c>
      <c r="D918" t="s">
        <v>141</v>
      </c>
      <c r="E918" t="s">
        <v>12419</v>
      </c>
      <c r="F918" t="str">
        <f t="shared" si="17"/>
        <v>US-IFRS</v>
      </c>
      <c r="G918" t="s">
        <v>3628</v>
      </c>
      <c r="L918" t="s">
        <v>7847</v>
      </c>
      <c r="M918" t="str">
        <f>IF(COUNTIF('16 reserve entries'!M:M,'16 AJE data'!L918)&gt;0,"Y","N")</f>
        <v>N</v>
      </c>
      <c r="O918" t="s">
        <v>7018</v>
      </c>
      <c r="P918" t="s">
        <v>149</v>
      </c>
      <c r="Q918" t="s">
        <v>4037</v>
      </c>
      <c r="R918" t="str">
        <f>IF(COUNTIF('16 reserve entries'!Q:Q,'16 AJE data'!O918)&gt;0,"Y","N")</f>
        <v>Y</v>
      </c>
      <c r="S918" s="149" t="s">
        <v>162</v>
      </c>
      <c r="T918" t="s">
        <v>3262</v>
      </c>
      <c r="U918" t="str">
        <f>IF(COUNTIF('16 reserve bal'!D:D,'16 AJE data'!T918)&gt;0,"Y","N")</f>
        <v>Y</v>
      </c>
    </row>
    <row r="919" spans="1:21" x14ac:dyDescent="0.25">
      <c r="A919" t="s">
        <v>162</v>
      </c>
      <c r="B919" t="s">
        <v>5288</v>
      </c>
      <c r="C919" t="s">
        <v>3995</v>
      </c>
      <c r="D919" t="s">
        <v>141</v>
      </c>
      <c r="E919" t="s">
        <v>12419</v>
      </c>
      <c r="F919" t="str">
        <f t="shared" si="17"/>
        <v>US-IFRS</v>
      </c>
      <c r="G919" t="s">
        <v>3995</v>
      </c>
      <c r="L919" t="s">
        <v>7848</v>
      </c>
      <c r="M919" t="str">
        <f>IF(COUNTIF('16 reserve entries'!M:M,'16 AJE data'!L919)&gt;0,"Y","N")</f>
        <v>N</v>
      </c>
      <c r="O919" t="s">
        <v>7020</v>
      </c>
      <c r="P919" t="s">
        <v>149</v>
      </c>
      <c r="Q919" t="s">
        <v>4056</v>
      </c>
      <c r="R919" t="str">
        <f>IF(COUNTIF('16 reserve entries'!Q:Q,'16 AJE data'!O919)&gt;0,"Y","N")</f>
        <v>Y</v>
      </c>
      <c r="S919" s="149" t="s">
        <v>162</v>
      </c>
      <c r="T919" t="s">
        <v>3459</v>
      </c>
      <c r="U919" t="str">
        <f>IF(COUNTIF('16 reserve bal'!D:D,'16 AJE data'!T919)&gt;0,"Y","N")</f>
        <v>Y</v>
      </c>
    </row>
    <row r="920" spans="1:21" x14ac:dyDescent="0.25">
      <c r="A920" t="s">
        <v>162</v>
      </c>
      <c r="B920" t="s">
        <v>5288</v>
      </c>
      <c r="C920" t="s">
        <v>4040</v>
      </c>
      <c r="D920" t="s">
        <v>141</v>
      </c>
      <c r="E920" t="s">
        <v>12419</v>
      </c>
      <c r="F920" t="str">
        <f t="shared" si="17"/>
        <v>US-IFRS</v>
      </c>
      <c r="G920" t="s">
        <v>4040</v>
      </c>
      <c r="L920" t="s">
        <v>7849</v>
      </c>
      <c r="M920" t="str">
        <f>IF(COUNTIF('16 reserve entries'!M:M,'16 AJE data'!L920)&gt;0,"Y","N")</f>
        <v>N</v>
      </c>
      <c r="O920" t="s">
        <v>7022</v>
      </c>
      <c r="P920" t="s">
        <v>83</v>
      </c>
      <c r="Q920" t="s">
        <v>3251</v>
      </c>
      <c r="R920" t="str">
        <f>IF(COUNTIF('16 reserve entries'!Q:Q,'16 AJE data'!O920)&gt;0,"Y","N")</f>
        <v>Y</v>
      </c>
      <c r="S920" s="149" t="s">
        <v>162</v>
      </c>
      <c r="T920" t="s">
        <v>3982</v>
      </c>
      <c r="U920" t="str">
        <f>IF(COUNTIF('16 reserve bal'!D:D,'16 AJE data'!T920)&gt;0,"Y","N")</f>
        <v>Y</v>
      </c>
    </row>
    <row r="921" spans="1:21" x14ac:dyDescent="0.25">
      <c r="A921" t="s">
        <v>162</v>
      </c>
      <c r="B921" t="s">
        <v>5288</v>
      </c>
      <c r="C921" t="s">
        <v>4074</v>
      </c>
      <c r="D921" t="s">
        <v>141</v>
      </c>
      <c r="E921" t="s">
        <v>12419</v>
      </c>
      <c r="F921" t="str">
        <f t="shared" si="17"/>
        <v>US-IFRS</v>
      </c>
      <c r="G921" t="s">
        <v>4074</v>
      </c>
      <c r="L921" t="s">
        <v>7850</v>
      </c>
      <c r="M921" t="str">
        <f>IF(COUNTIF('16 reserve entries'!M:M,'16 AJE data'!L921)&gt;0,"Y","N")</f>
        <v>N</v>
      </c>
      <c r="O921" t="s">
        <v>7024</v>
      </c>
      <c r="P921" t="s">
        <v>83</v>
      </c>
      <c r="Q921" t="s">
        <v>3266</v>
      </c>
      <c r="R921" t="str">
        <f>IF(COUNTIF('16 reserve entries'!Q:Q,'16 AJE data'!O921)&gt;0,"Y","N")</f>
        <v>Y</v>
      </c>
      <c r="S921" s="149" t="s">
        <v>162</v>
      </c>
      <c r="T921" t="s">
        <v>3985</v>
      </c>
      <c r="U921" t="str">
        <f>IF(COUNTIF('16 reserve bal'!D:D,'16 AJE data'!T921)&gt;0,"Y","N")</f>
        <v>Y</v>
      </c>
    </row>
    <row r="922" spans="1:21" x14ac:dyDescent="0.25">
      <c r="A922" t="s">
        <v>162</v>
      </c>
      <c r="B922" t="s">
        <v>5288</v>
      </c>
      <c r="C922" t="s">
        <v>8181</v>
      </c>
      <c r="D922" t="s">
        <v>141</v>
      </c>
      <c r="E922" t="s">
        <v>12419</v>
      </c>
      <c r="F922" t="str">
        <f t="shared" si="17"/>
        <v>US-IFRS</v>
      </c>
      <c r="G922" t="s">
        <v>8181</v>
      </c>
      <c r="L922" t="s">
        <v>4177</v>
      </c>
      <c r="M922" t="str">
        <f>IF(COUNTIF('16 reserve entries'!M:M,'16 AJE data'!L922)&gt;0,"Y","N")</f>
        <v>Y</v>
      </c>
      <c r="O922" t="s">
        <v>7026</v>
      </c>
      <c r="P922" t="s">
        <v>83</v>
      </c>
      <c r="Q922" t="s">
        <v>3269</v>
      </c>
      <c r="R922" t="str">
        <f>IF(COUNTIF('16 reserve entries'!Q:Q,'16 AJE data'!O922)&gt;0,"Y","N")</f>
        <v>Y</v>
      </c>
      <c r="S922" s="149" t="s">
        <v>162</v>
      </c>
      <c r="T922" t="s">
        <v>13043</v>
      </c>
      <c r="U922" t="str">
        <f>IF(COUNTIF('16 reserve bal'!D:D,'16 AJE data'!T922)&gt;0,"Y","N")</f>
        <v>N</v>
      </c>
    </row>
    <row r="923" spans="1:21" x14ac:dyDescent="0.25">
      <c r="A923" t="s">
        <v>63</v>
      </c>
      <c r="B923" t="s">
        <v>5284</v>
      </c>
      <c r="C923" t="s">
        <v>3311</v>
      </c>
      <c r="D923" t="s">
        <v>525</v>
      </c>
      <c r="E923" t="s">
        <v>12419</v>
      </c>
      <c r="F923" t="str">
        <f t="shared" si="17"/>
        <v>CA-IFRS</v>
      </c>
      <c r="G923" t="s">
        <v>3311</v>
      </c>
      <c r="L923" t="s">
        <v>4179</v>
      </c>
      <c r="M923" t="str">
        <f>IF(COUNTIF('16 reserve entries'!M:M,'16 AJE data'!L923)&gt;0,"Y","N")</f>
        <v>Y</v>
      </c>
      <c r="O923" t="s">
        <v>13804</v>
      </c>
      <c r="P923" t="s">
        <v>83</v>
      </c>
      <c r="Q923" t="s">
        <v>3341</v>
      </c>
      <c r="R923" t="str">
        <f>IF(COUNTIF('16 reserve entries'!Q:Q,'16 AJE data'!O923)&gt;0,"Y","N")</f>
        <v>N</v>
      </c>
      <c r="S923" s="149" t="s">
        <v>63</v>
      </c>
      <c r="T923" t="s">
        <v>3414</v>
      </c>
      <c r="U923" t="str">
        <f>IF(COUNTIF('16 reserve bal'!D:D,'16 AJE data'!T923)&gt;0,"Y","N")</f>
        <v>Y</v>
      </c>
    </row>
    <row r="924" spans="1:21" x14ac:dyDescent="0.25">
      <c r="A924" t="s">
        <v>63</v>
      </c>
      <c r="B924" t="s">
        <v>5284</v>
      </c>
      <c r="C924" t="s">
        <v>3314</v>
      </c>
      <c r="D924" t="s">
        <v>525</v>
      </c>
      <c r="E924" t="s">
        <v>12419</v>
      </c>
      <c r="F924" t="str">
        <f t="shared" si="17"/>
        <v>CA-IFRS</v>
      </c>
      <c r="G924" t="s">
        <v>3314</v>
      </c>
      <c r="L924" t="s">
        <v>7851</v>
      </c>
      <c r="M924" t="str">
        <f>IF(COUNTIF('16 reserve entries'!M:M,'16 AJE data'!L924)&gt;0,"Y","N")</f>
        <v>N</v>
      </c>
      <c r="O924" t="s">
        <v>7028</v>
      </c>
      <c r="P924" t="s">
        <v>83</v>
      </c>
      <c r="Q924" t="s">
        <v>3368</v>
      </c>
      <c r="R924" t="str">
        <f>IF(COUNTIF('16 reserve entries'!Q:Q,'16 AJE data'!O924)&gt;0,"Y","N")</f>
        <v>Y</v>
      </c>
      <c r="S924" s="149" t="s">
        <v>63</v>
      </c>
      <c r="T924" t="s">
        <v>3417</v>
      </c>
      <c r="U924" t="str">
        <f>IF(COUNTIF('16 reserve bal'!D:D,'16 AJE data'!T924)&gt;0,"Y","N")</f>
        <v>Y</v>
      </c>
    </row>
    <row r="925" spans="1:21" x14ac:dyDescent="0.25">
      <c r="A925" t="s">
        <v>63</v>
      </c>
      <c r="B925" t="s">
        <v>5284</v>
      </c>
      <c r="C925" t="s">
        <v>3341</v>
      </c>
      <c r="D925" t="s">
        <v>525</v>
      </c>
      <c r="E925" t="s">
        <v>12419</v>
      </c>
      <c r="F925" t="str">
        <f t="shared" si="17"/>
        <v>CA-IFRS</v>
      </c>
      <c r="G925" t="s">
        <v>3341</v>
      </c>
      <c r="L925" t="s">
        <v>7852</v>
      </c>
      <c r="M925" t="str">
        <f>IF(COUNTIF('16 reserve entries'!M:M,'16 AJE data'!L925)&gt;0,"Y","N")</f>
        <v>N</v>
      </c>
      <c r="O925" t="s">
        <v>7030</v>
      </c>
      <c r="P925" t="s">
        <v>83</v>
      </c>
      <c r="Q925" t="s">
        <v>3371</v>
      </c>
      <c r="R925" t="str">
        <f>IF(COUNTIF('16 reserve entries'!Q:Q,'16 AJE data'!O925)&gt;0,"Y","N")</f>
        <v>Y</v>
      </c>
      <c r="S925" s="149" t="s">
        <v>63</v>
      </c>
      <c r="T925" t="s">
        <v>3247</v>
      </c>
      <c r="U925" t="str">
        <f>IF(COUNTIF('16 reserve bal'!D:D,'16 AJE data'!T925)&gt;0,"Y","N")</f>
        <v>Y</v>
      </c>
    </row>
    <row r="926" spans="1:21" x14ac:dyDescent="0.25">
      <c r="A926" t="s">
        <v>63</v>
      </c>
      <c r="B926" t="s">
        <v>7667</v>
      </c>
      <c r="C926" t="s">
        <v>3478</v>
      </c>
      <c r="D926" t="s">
        <v>525</v>
      </c>
      <c r="E926" t="s">
        <v>12978</v>
      </c>
      <c r="F926" t="str">
        <f t="shared" si="17"/>
        <v>CA-MANF</v>
      </c>
      <c r="G926" t="s">
        <v>3478</v>
      </c>
      <c r="L926" t="s">
        <v>4181</v>
      </c>
      <c r="M926" t="str">
        <f>IF(COUNTIF('16 reserve entries'!M:M,'16 AJE data'!L926)&gt;0,"Y","N")</f>
        <v>Y</v>
      </c>
      <c r="O926" t="s">
        <v>7032</v>
      </c>
      <c r="P926" t="s">
        <v>83</v>
      </c>
      <c r="Q926" t="s">
        <v>3374</v>
      </c>
      <c r="R926" t="str">
        <f>IF(COUNTIF('16 reserve entries'!Q:Q,'16 AJE data'!O926)&gt;0,"Y","N")</f>
        <v>Y</v>
      </c>
      <c r="S926" s="149" t="s">
        <v>63</v>
      </c>
      <c r="T926" t="s">
        <v>3446</v>
      </c>
      <c r="U926" t="str">
        <f>IF(COUNTIF('16 reserve bal'!D:D,'16 AJE data'!T926)&gt;0,"Y","N")</f>
        <v>Y</v>
      </c>
    </row>
    <row r="927" spans="1:21" x14ac:dyDescent="0.25">
      <c r="A927" t="s">
        <v>193</v>
      </c>
      <c r="B927" t="s">
        <v>5288</v>
      </c>
      <c r="C927" t="s">
        <v>3585</v>
      </c>
      <c r="D927" t="s">
        <v>141</v>
      </c>
      <c r="E927" t="s">
        <v>12419</v>
      </c>
      <c r="F927" t="str">
        <f t="shared" si="17"/>
        <v>US-IFRS</v>
      </c>
      <c r="G927" t="s">
        <v>3585</v>
      </c>
      <c r="L927" t="s">
        <v>4183</v>
      </c>
      <c r="M927" t="str">
        <f>IF(COUNTIF('16 reserve entries'!M:M,'16 AJE data'!L927)&gt;0,"Y","N")</f>
        <v>Y</v>
      </c>
      <c r="O927" t="s">
        <v>7034</v>
      </c>
      <c r="P927" t="s">
        <v>83</v>
      </c>
      <c r="Q927" t="s">
        <v>3377</v>
      </c>
      <c r="R927" t="str">
        <f>IF(COUNTIF('16 reserve entries'!Q:Q,'16 AJE data'!O927)&gt;0,"Y","N")</f>
        <v>Y</v>
      </c>
      <c r="S927" s="149" t="s">
        <v>193</v>
      </c>
      <c r="T927" t="s">
        <v>3994</v>
      </c>
      <c r="U927" t="str">
        <f>IF(COUNTIF('16 reserve bal'!D:D,'16 AJE data'!T927)&gt;0,"Y","N")</f>
        <v>Y</v>
      </c>
    </row>
    <row r="928" spans="1:21" x14ac:dyDescent="0.25">
      <c r="A928" t="s">
        <v>193</v>
      </c>
      <c r="B928" t="s">
        <v>5288</v>
      </c>
      <c r="C928" t="s">
        <v>3628</v>
      </c>
      <c r="D928" t="s">
        <v>141</v>
      </c>
      <c r="E928" t="s">
        <v>12419</v>
      </c>
      <c r="F928" t="str">
        <f t="shared" si="17"/>
        <v>US-IFRS</v>
      </c>
      <c r="G928" t="s">
        <v>3628</v>
      </c>
      <c r="L928" t="s">
        <v>7853</v>
      </c>
      <c r="M928" t="str">
        <f>IF(COUNTIF('16 reserve entries'!M:M,'16 AJE data'!L928)&gt;0,"Y","N")</f>
        <v>N</v>
      </c>
      <c r="O928" t="s">
        <v>13805</v>
      </c>
      <c r="P928" t="s">
        <v>83</v>
      </c>
      <c r="Q928" t="s">
        <v>7597</v>
      </c>
      <c r="R928" t="str">
        <f>IF(COUNTIF('16 reserve entries'!Q:Q,'16 AJE data'!O928)&gt;0,"Y","N")</f>
        <v>N</v>
      </c>
      <c r="S928" s="149" t="s">
        <v>193</v>
      </c>
      <c r="T928" t="s">
        <v>3262</v>
      </c>
      <c r="U928" t="str">
        <f>IF(COUNTIF('16 reserve bal'!D:D,'16 AJE data'!T928)&gt;0,"Y","N")</f>
        <v>Y</v>
      </c>
    </row>
    <row r="929" spans="1:21" x14ac:dyDescent="0.25">
      <c r="A929" t="s">
        <v>67</v>
      </c>
      <c r="B929" t="s">
        <v>5284</v>
      </c>
      <c r="C929" t="s">
        <v>3305</v>
      </c>
      <c r="D929" t="s">
        <v>525</v>
      </c>
      <c r="E929" t="s">
        <v>12419</v>
      </c>
      <c r="F929" t="str">
        <f t="shared" si="17"/>
        <v>CA-IFRS</v>
      </c>
      <c r="G929" t="s">
        <v>3305</v>
      </c>
      <c r="L929" t="s">
        <v>7854</v>
      </c>
      <c r="M929" t="str">
        <f>IF(COUNTIF('16 reserve entries'!M:M,'16 AJE data'!L929)&gt;0,"Y","N")</f>
        <v>N</v>
      </c>
      <c r="O929" t="s">
        <v>7036</v>
      </c>
      <c r="P929" t="s">
        <v>83</v>
      </c>
      <c r="Q929" t="s">
        <v>3394</v>
      </c>
      <c r="R929" t="str">
        <f>IF(COUNTIF('16 reserve entries'!Q:Q,'16 AJE data'!O929)&gt;0,"Y","N")</f>
        <v>Y</v>
      </c>
      <c r="S929" s="149" t="s">
        <v>67</v>
      </c>
      <c r="T929" t="s">
        <v>3402</v>
      </c>
      <c r="U929" t="str">
        <f>IF(COUNTIF('16 reserve bal'!D:D,'16 AJE data'!T929)&gt;0,"Y","N")</f>
        <v>Y</v>
      </c>
    </row>
    <row r="930" spans="1:21" x14ac:dyDescent="0.25">
      <c r="A930" t="s">
        <v>67</v>
      </c>
      <c r="B930" t="s">
        <v>5284</v>
      </c>
      <c r="C930" t="s">
        <v>3308</v>
      </c>
      <c r="D930" t="s">
        <v>525</v>
      </c>
      <c r="E930" t="s">
        <v>12419</v>
      </c>
      <c r="F930" t="str">
        <f t="shared" si="17"/>
        <v>CA-IFRS</v>
      </c>
      <c r="G930" t="s">
        <v>3308</v>
      </c>
      <c r="L930" t="s">
        <v>7855</v>
      </c>
      <c r="M930" t="str">
        <f>IF(COUNTIF('16 reserve entries'!M:M,'16 AJE data'!L930)&gt;0,"Y","N")</f>
        <v>N</v>
      </c>
      <c r="O930" t="s">
        <v>7038</v>
      </c>
      <c r="P930" t="s">
        <v>83</v>
      </c>
      <c r="Q930" t="s">
        <v>3399</v>
      </c>
      <c r="R930" t="str">
        <f>IF(COUNTIF('16 reserve entries'!Q:Q,'16 AJE data'!O930)&gt;0,"Y","N")</f>
        <v>Y</v>
      </c>
      <c r="S930" s="149" t="s">
        <v>67</v>
      </c>
      <c r="T930" t="s">
        <v>3408</v>
      </c>
      <c r="U930" t="str">
        <f>IF(COUNTIF('16 reserve bal'!D:D,'16 AJE data'!T930)&gt;0,"Y","N")</f>
        <v>Y</v>
      </c>
    </row>
    <row r="931" spans="1:21" x14ac:dyDescent="0.25">
      <c r="A931" t="s">
        <v>67</v>
      </c>
      <c r="B931" t="s">
        <v>5284</v>
      </c>
      <c r="C931" t="s">
        <v>3311</v>
      </c>
      <c r="D931" t="s">
        <v>525</v>
      </c>
      <c r="E931" t="s">
        <v>12419</v>
      </c>
      <c r="F931" t="str">
        <f t="shared" si="17"/>
        <v>CA-IFRS</v>
      </c>
      <c r="G931" t="s">
        <v>3311</v>
      </c>
      <c r="L931" t="s">
        <v>8057</v>
      </c>
      <c r="M931" t="str">
        <f>IF(COUNTIF('16 reserve entries'!M:M,'16 AJE data'!L931)&gt;0,"Y","N")</f>
        <v>N</v>
      </c>
      <c r="O931" t="s">
        <v>7040</v>
      </c>
      <c r="P931" t="s">
        <v>83</v>
      </c>
      <c r="Q931" t="s">
        <v>3401</v>
      </c>
      <c r="R931" t="str">
        <f>IF(COUNTIF('16 reserve entries'!Q:Q,'16 AJE data'!O931)&gt;0,"Y","N")</f>
        <v>Y</v>
      </c>
      <c r="S931" s="149" t="s">
        <v>67</v>
      </c>
      <c r="T931" t="s">
        <v>3414</v>
      </c>
      <c r="U931" t="str">
        <f>IF(COUNTIF('16 reserve bal'!D:D,'16 AJE data'!T931)&gt;0,"Y","N")</f>
        <v>Y</v>
      </c>
    </row>
    <row r="932" spans="1:21" x14ac:dyDescent="0.25">
      <c r="A932" t="s">
        <v>67</v>
      </c>
      <c r="B932" t="s">
        <v>5284</v>
      </c>
      <c r="C932" t="s">
        <v>3314</v>
      </c>
      <c r="D932" t="s">
        <v>525</v>
      </c>
      <c r="E932" t="s">
        <v>12419</v>
      </c>
      <c r="F932" t="str">
        <f t="shared" si="17"/>
        <v>CA-IFRS</v>
      </c>
      <c r="G932" t="s">
        <v>3314</v>
      </c>
      <c r="L932" t="s">
        <v>7856</v>
      </c>
      <c r="M932" t="str">
        <f>IF(COUNTIF('16 reserve entries'!M:M,'16 AJE data'!L932)&gt;0,"Y","N")</f>
        <v>N</v>
      </c>
      <c r="O932" t="s">
        <v>7042</v>
      </c>
      <c r="P932" t="s">
        <v>83</v>
      </c>
      <c r="Q932" t="s">
        <v>3415</v>
      </c>
      <c r="R932" t="str">
        <f>IF(COUNTIF('16 reserve entries'!Q:Q,'16 AJE data'!O932)&gt;0,"Y","N")</f>
        <v>Y</v>
      </c>
      <c r="S932" s="149" t="s">
        <v>67</v>
      </c>
      <c r="T932" t="s">
        <v>3417</v>
      </c>
      <c r="U932" t="str">
        <f>IF(COUNTIF('16 reserve bal'!D:D,'16 AJE data'!T932)&gt;0,"Y","N")</f>
        <v>Y</v>
      </c>
    </row>
    <row r="933" spans="1:21" x14ac:dyDescent="0.25">
      <c r="A933" t="s">
        <v>67</v>
      </c>
      <c r="B933" t="s">
        <v>5284</v>
      </c>
      <c r="C933" t="s">
        <v>3320</v>
      </c>
      <c r="D933" t="s">
        <v>525</v>
      </c>
      <c r="E933" t="s">
        <v>12419</v>
      </c>
      <c r="F933" t="str">
        <f t="shared" si="17"/>
        <v>CA-IFRS</v>
      </c>
      <c r="G933" t="s">
        <v>3320</v>
      </c>
      <c r="L933" t="s">
        <v>8058</v>
      </c>
      <c r="M933" t="str">
        <f>IF(COUNTIF('16 reserve entries'!M:M,'16 AJE data'!L933)&gt;0,"Y","N")</f>
        <v>N</v>
      </c>
      <c r="O933" t="s">
        <v>7044</v>
      </c>
      <c r="P933" t="s">
        <v>83</v>
      </c>
      <c r="Q933" t="s">
        <v>3418</v>
      </c>
      <c r="R933" t="str">
        <f>IF(COUNTIF('16 reserve entries'!Q:Q,'16 AJE data'!O933)&gt;0,"Y","N")</f>
        <v>Y</v>
      </c>
      <c r="S933" s="149" t="s">
        <v>67</v>
      </c>
      <c r="T933" t="s">
        <v>3436</v>
      </c>
      <c r="U933" t="str">
        <f>IF(COUNTIF('16 reserve bal'!D:D,'16 AJE data'!T933)&gt;0,"Y","N")</f>
        <v>Y</v>
      </c>
    </row>
    <row r="934" spans="1:21" x14ac:dyDescent="0.25">
      <c r="A934" t="s">
        <v>67</v>
      </c>
      <c r="B934" t="s">
        <v>5284</v>
      </c>
      <c r="C934" t="s">
        <v>3341</v>
      </c>
      <c r="D934" t="s">
        <v>525</v>
      </c>
      <c r="E934" t="s">
        <v>12419</v>
      </c>
      <c r="F934" t="str">
        <f t="shared" si="17"/>
        <v>CA-IFRS</v>
      </c>
      <c r="G934" t="s">
        <v>3341</v>
      </c>
      <c r="L934" t="s">
        <v>7857</v>
      </c>
      <c r="M934" t="str">
        <f>IF(COUNTIF('16 reserve entries'!M:M,'16 AJE data'!L934)&gt;0,"Y","N")</f>
        <v>N</v>
      </c>
      <c r="O934" t="s">
        <v>7046</v>
      </c>
      <c r="P934" t="s">
        <v>83</v>
      </c>
      <c r="Q934" t="s">
        <v>3420</v>
      </c>
      <c r="R934" t="str">
        <f>IF(COUNTIF('16 reserve entries'!Q:Q,'16 AJE data'!O934)&gt;0,"Y","N")</f>
        <v>Y</v>
      </c>
      <c r="S934" s="149" t="s">
        <v>67</v>
      </c>
      <c r="T934" t="s">
        <v>3247</v>
      </c>
      <c r="U934" t="str">
        <f>IF(COUNTIF('16 reserve bal'!D:D,'16 AJE data'!T934)&gt;0,"Y","N")</f>
        <v>Y</v>
      </c>
    </row>
    <row r="935" spans="1:21" x14ac:dyDescent="0.25">
      <c r="A935" t="s">
        <v>67</v>
      </c>
      <c r="B935" t="s">
        <v>7667</v>
      </c>
      <c r="C935" t="s">
        <v>3478</v>
      </c>
      <c r="D935" t="s">
        <v>525</v>
      </c>
      <c r="E935" t="s">
        <v>12978</v>
      </c>
      <c r="F935" t="str">
        <f t="shared" si="17"/>
        <v>CA-MANF</v>
      </c>
      <c r="G935" t="s">
        <v>3478</v>
      </c>
      <c r="L935" t="s">
        <v>7858</v>
      </c>
      <c r="M935" t="str">
        <f>IF(COUNTIF('16 reserve entries'!M:M,'16 AJE data'!L935)&gt;0,"Y","N")</f>
        <v>N</v>
      </c>
      <c r="O935" t="s">
        <v>7048</v>
      </c>
      <c r="P935" t="s">
        <v>83</v>
      </c>
      <c r="Q935" t="s">
        <v>3483</v>
      </c>
      <c r="R935" t="str">
        <f>IF(COUNTIF('16 reserve entries'!Q:Q,'16 AJE data'!O935)&gt;0,"Y","N")</f>
        <v>Y</v>
      </c>
      <c r="S935" s="149" t="s">
        <v>67</v>
      </c>
      <c r="T935" t="s">
        <v>3446</v>
      </c>
      <c r="U935" t="str">
        <f>IF(COUNTIF('16 reserve bal'!D:D,'16 AJE data'!T935)&gt;0,"Y","N")</f>
        <v>Y</v>
      </c>
    </row>
    <row r="936" spans="1:21" x14ac:dyDescent="0.25">
      <c r="A936" t="s">
        <v>164</v>
      </c>
      <c r="B936" t="s">
        <v>5288</v>
      </c>
      <c r="C936" t="s">
        <v>3541</v>
      </c>
      <c r="D936" t="s">
        <v>141</v>
      </c>
      <c r="E936" t="s">
        <v>12419</v>
      </c>
      <c r="F936" t="str">
        <f t="shared" si="17"/>
        <v>US-IFRS</v>
      </c>
      <c r="G936" t="s">
        <v>3541</v>
      </c>
      <c r="L936" t="s">
        <v>7859</v>
      </c>
      <c r="M936" t="str">
        <f>IF(COUNTIF('16 reserve entries'!M:M,'16 AJE data'!L936)&gt;0,"Y","N")</f>
        <v>N</v>
      </c>
      <c r="O936" t="s">
        <v>13806</v>
      </c>
      <c r="P936" t="s">
        <v>83</v>
      </c>
      <c r="Q936" t="s">
        <v>3628</v>
      </c>
      <c r="R936" t="str">
        <f>IF(COUNTIF('16 reserve entries'!Q:Q,'16 AJE data'!O936)&gt;0,"Y","N")</f>
        <v>N</v>
      </c>
      <c r="S936" s="149" t="s">
        <v>164</v>
      </c>
      <c r="T936" t="s">
        <v>3936</v>
      </c>
      <c r="U936" t="str">
        <f>IF(COUNTIF('16 reserve bal'!D:D,'16 AJE data'!T936)&gt;0,"Y","N")</f>
        <v>Y</v>
      </c>
    </row>
    <row r="937" spans="1:21" x14ac:dyDescent="0.25">
      <c r="A937" t="s">
        <v>164</v>
      </c>
      <c r="B937" t="s">
        <v>5288</v>
      </c>
      <c r="C937" t="s">
        <v>3549</v>
      </c>
      <c r="D937" t="s">
        <v>141</v>
      </c>
      <c r="E937" t="s">
        <v>12419</v>
      </c>
      <c r="F937" t="str">
        <f t="shared" si="17"/>
        <v>US-IFRS</v>
      </c>
      <c r="G937" t="s">
        <v>3549</v>
      </c>
      <c r="L937" t="s">
        <v>7860</v>
      </c>
      <c r="M937" t="str">
        <f>IF(COUNTIF('16 reserve entries'!M:M,'16 AJE data'!L937)&gt;0,"Y","N")</f>
        <v>N</v>
      </c>
      <c r="O937" t="s">
        <v>7050</v>
      </c>
      <c r="P937" t="s">
        <v>83</v>
      </c>
      <c r="Q937" t="s">
        <v>4150</v>
      </c>
      <c r="R937" t="str">
        <f>IF(COUNTIF('16 reserve entries'!Q:Q,'16 AJE data'!O937)&gt;0,"Y","N")</f>
        <v>Y</v>
      </c>
      <c r="S937" s="149" t="s">
        <v>164</v>
      </c>
      <c r="T937" t="s">
        <v>3951</v>
      </c>
      <c r="U937" t="str">
        <f>IF(COUNTIF('16 reserve bal'!D:D,'16 AJE data'!T937)&gt;0,"Y","N")</f>
        <v>Y</v>
      </c>
    </row>
    <row r="938" spans="1:21" x14ac:dyDescent="0.25">
      <c r="A938" t="s">
        <v>164</v>
      </c>
      <c r="B938" t="s">
        <v>5288</v>
      </c>
      <c r="C938" t="s">
        <v>3568</v>
      </c>
      <c r="D938" t="s">
        <v>141</v>
      </c>
      <c r="E938" t="s">
        <v>12419</v>
      </c>
      <c r="F938" t="str">
        <f t="shared" si="17"/>
        <v>US-IFRS</v>
      </c>
      <c r="G938" t="s">
        <v>3568</v>
      </c>
      <c r="L938" t="s">
        <v>4185</v>
      </c>
      <c r="M938" t="str">
        <f>IF(COUNTIF('16 reserve entries'!M:M,'16 AJE data'!L938)&gt;0,"Y","N")</f>
        <v>Y</v>
      </c>
      <c r="O938" t="s">
        <v>13807</v>
      </c>
      <c r="P938" t="s">
        <v>83</v>
      </c>
      <c r="Q938" t="s">
        <v>7835</v>
      </c>
      <c r="R938" t="str">
        <f>IF(COUNTIF('16 reserve entries'!Q:Q,'16 AJE data'!O938)&gt;0,"Y","N")</f>
        <v>N</v>
      </c>
      <c r="S938" s="149" t="s">
        <v>164</v>
      </c>
      <c r="T938" t="s">
        <v>3976</v>
      </c>
      <c r="U938" t="str">
        <f>IF(COUNTIF('16 reserve bal'!D:D,'16 AJE data'!T938)&gt;0,"Y","N")</f>
        <v>Y</v>
      </c>
    </row>
    <row r="939" spans="1:21" x14ac:dyDescent="0.25">
      <c r="A939" t="s">
        <v>164</v>
      </c>
      <c r="B939" t="s">
        <v>5288</v>
      </c>
      <c r="C939" t="s">
        <v>3607</v>
      </c>
      <c r="D939" t="s">
        <v>141</v>
      </c>
      <c r="E939" t="s">
        <v>12419</v>
      </c>
      <c r="F939" t="str">
        <f t="shared" si="17"/>
        <v>US-IFRS</v>
      </c>
      <c r="G939" t="s">
        <v>3607</v>
      </c>
      <c r="L939" t="s">
        <v>7861</v>
      </c>
      <c r="M939" t="str">
        <f>IF(COUNTIF('16 reserve entries'!M:M,'16 AJE data'!L939)&gt;0,"Y","N")</f>
        <v>N</v>
      </c>
      <c r="O939" t="s">
        <v>13808</v>
      </c>
      <c r="P939" t="s">
        <v>83</v>
      </c>
      <c r="Q939" t="s">
        <v>8050</v>
      </c>
      <c r="R939" t="str">
        <f>IF(COUNTIF('16 reserve entries'!Q:Q,'16 AJE data'!O939)&gt;0,"Y","N")</f>
        <v>N</v>
      </c>
      <c r="S939" s="149" t="s">
        <v>164</v>
      </c>
      <c r="T939" t="s">
        <v>4017</v>
      </c>
      <c r="U939" t="str">
        <f>IF(COUNTIF('16 reserve bal'!D:D,'16 AJE data'!T939)&gt;0,"Y","N")</f>
        <v>Y</v>
      </c>
    </row>
    <row r="940" spans="1:21" x14ac:dyDescent="0.25">
      <c r="A940" t="s">
        <v>164</v>
      </c>
      <c r="B940" t="s">
        <v>5288</v>
      </c>
      <c r="C940" t="s">
        <v>3613</v>
      </c>
      <c r="D940" t="s">
        <v>141</v>
      </c>
      <c r="E940" t="s">
        <v>12419</v>
      </c>
      <c r="F940" t="str">
        <f t="shared" si="17"/>
        <v>US-IFRS</v>
      </c>
      <c r="G940" t="s">
        <v>3613</v>
      </c>
      <c r="L940" t="s">
        <v>4187</v>
      </c>
      <c r="M940" t="str">
        <f>IF(COUNTIF('16 reserve entries'!M:M,'16 AJE data'!L940)&gt;0,"Y","N")</f>
        <v>Y</v>
      </c>
      <c r="O940" t="s">
        <v>13809</v>
      </c>
      <c r="P940" t="s">
        <v>83</v>
      </c>
      <c r="Q940" t="s">
        <v>4513</v>
      </c>
      <c r="R940" t="str">
        <f>IF(COUNTIF('16 reserve entries'!Q:Q,'16 AJE data'!O940)&gt;0,"Y","N")</f>
        <v>N</v>
      </c>
      <c r="S940" s="149" t="s">
        <v>164</v>
      </c>
      <c r="T940" t="s">
        <v>4019</v>
      </c>
      <c r="U940" t="str">
        <f>IF(COUNTIF('16 reserve bal'!D:D,'16 AJE data'!T940)&gt;0,"Y","N")</f>
        <v>Y</v>
      </c>
    </row>
    <row r="941" spans="1:21" x14ac:dyDescent="0.25">
      <c r="A941" t="s">
        <v>164</v>
      </c>
      <c r="B941" t="s">
        <v>5288</v>
      </c>
      <c r="C941" t="s">
        <v>3628</v>
      </c>
      <c r="D941" t="s">
        <v>141</v>
      </c>
      <c r="E941" t="s">
        <v>12419</v>
      </c>
      <c r="F941" t="str">
        <f t="shared" si="17"/>
        <v>US-IFRS</v>
      </c>
      <c r="G941" t="s">
        <v>3628</v>
      </c>
      <c r="L941" t="s">
        <v>7862</v>
      </c>
      <c r="M941" t="str">
        <f>IF(COUNTIF('16 reserve entries'!M:M,'16 AJE data'!L941)&gt;0,"Y","N")</f>
        <v>N</v>
      </c>
      <c r="O941" t="s">
        <v>7052</v>
      </c>
      <c r="P941" t="s">
        <v>83</v>
      </c>
      <c r="Q941" t="s">
        <v>4519</v>
      </c>
      <c r="R941" t="str">
        <f>IF(COUNTIF('16 reserve entries'!Q:Q,'16 AJE data'!O941)&gt;0,"Y","N")</f>
        <v>Y</v>
      </c>
      <c r="S941" s="149" t="s">
        <v>164</v>
      </c>
      <c r="T941" t="s">
        <v>3262</v>
      </c>
      <c r="U941" t="str">
        <f>IF(COUNTIF('16 reserve bal'!D:D,'16 AJE data'!T941)&gt;0,"Y","N")</f>
        <v>Y</v>
      </c>
    </row>
    <row r="942" spans="1:21" x14ac:dyDescent="0.25">
      <c r="A942" t="s">
        <v>164</v>
      </c>
      <c r="B942" t="s">
        <v>5288</v>
      </c>
      <c r="C942" t="s">
        <v>3995</v>
      </c>
      <c r="D942" t="s">
        <v>141</v>
      </c>
      <c r="E942" t="s">
        <v>12419</v>
      </c>
      <c r="F942" t="str">
        <f t="shared" si="17"/>
        <v>US-IFRS</v>
      </c>
      <c r="G942" t="s">
        <v>3995</v>
      </c>
      <c r="L942" t="s">
        <v>4189</v>
      </c>
      <c r="M942" t="str">
        <f>IF(COUNTIF('16 reserve entries'!M:M,'16 AJE data'!L942)&gt;0,"Y","N")</f>
        <v>Y</v>
      </c>
      <c r="O942" t="s">
        <v>13810</v>
      </c>
      <c r="P942" t="s">
        <v>83</v>
      </c>
      <c r="Q942" t="s">
        <v>4520</v>
      </c>
      <c r="R942" t="str">
        <f>IF(COUNTIF('16 reserve entries'!Q:Q,'16 AJE data'!O942)&gt;0,"Y","N")</f>
        <v>N</v>
      </c>
      <c r="S942" s="149" t="s">
        <v>164</v>
      </c>
      <c r="T942" t="s">
        <v>3459</v>
      </c>
      <c r="U942" t="str">
        <f>IF(COUNTIF('16 reserve bal'!D:D,'16 AJE data'!T942)&gt;0,"Y","N")</f>
        <v>Y</v>
      </c>
    </row>
    <row r="943" spans="1:21" x14ac:dyDescent="0.25">
      <c r="A943" t="s">
        <v>164</v>
      </c>
      <c r="B943" t="s">
        <v>5288</v>
      </c>
      <c r="C943" t="s">
        <v>4037</v>
      </c>
      <c r="D943" t="s">
        <v>141</v>
      </c>
      <c r="E943" t="s">
        <v>12419</v>
      </c>
      <c r="F943" t="str">
        <f t="shared" si="17"/>
        <v>US-IFRS</v>
      </c>
      <c r="G943" t="s">
        <v>4037</v>
      </c>
      <c r="L943" t="s">
        <v>4191</v>
      </c>
      <c r="M943" t="str">
        <f>IF(COUNTIF('16 reserve entries'!M:M,'16 AJE data'!L943)&gt;0,"Y","N")</f>
        <v>Y</v>
      </c>
      <c r="O943" t="s">
        <v>7054</v>
      </c>
      <c r="P943" t="s">
        <v>83</v>
      </c>
      <c r="Q943" t="s">
        <v>4524</v>
      </c>
      <c r="R943" t="str">
        <f>IF(COUNTIF('16 reserve entries'!Q:Q,'16 AJE data'!O943)&gt;0,"Y","N")</f>
        <v>Y</v>
      </c>
      <c r="S943" s="149" t="s">
        <v>164</v>
      </c>
      <c r="T943" t="s">
        <v>4025</v>
      </c>
      <c r="U943" t="str">
        <f>IF(COUNTIF('16 reserve bal'!D:D,'16 AJE data'!T943)&gt;0,"Y","N")</f>
        <v>Y</v>
      </c>
    </row>
    <row r="944" spans="1:21" x14ac:dyDescent="0.25">
      <c r="A944" t="s">
        <v>164</v>
      </c>
      <c r="B944" t="s">
        <v>5288</v>
      </c>
      <c r="C944" t="s">
        <v>4040</v>
      </c>
      <c r="D944" t="s">
        <v>141</v>
      </c>
      <c r="E944" t="s">
        <v>12419</v>
      </c>
      <c r="F944" t="str">
        <f t="shared" si="17"/>
        <v>US-IFRS</v>
      </c>
      <c r="G944" t="s">
        <v>4040</v>
      </c>
      <c r="L944" t="s">
        <v>4193</v>
      </c>
      <c r="M944" t="str">
        <f>IF(COUNTIF('16 reserve entries'!M:M,'16 AJE data'!L944)&gt;0,"Y","N")</f>
        <v>Y</v>
      </c>
      <c r="O944" t="s">
        <v>7056</v>
      </c>
      <c r="P944" t="s">
        <v>83</v>
      </c>
      <c r="Q944" t="s">
        <v>4526</v>
      </c>
      <c r="R944" t="str">
        <f>IF(COUNTIF('16 reserve entries'!Q:Q,'16 AJE data'!O944)&gt;0,"Y","N")</f>
        <v>Y</v>
      </c>
      <c r="S944" s="149" t="s">
        <v>164</v>
      </c>
      <c r="T944" t="s">
        <v>3982</v>
      </c>
      <c r="U944" t="str">
        <f>IF(COUNTIF('16 reserve bal'!D:D,'16 AJE data'!T944)&gt;0,"Y","N")</f>
        <v>Y</v>
      </c>
    </row>
    <row r="945" spans="1:21" x14ac:dyDescent="0.25">
      <c r="A945" t="s">
        <v>164</v>
      </c>
      <c r="B945" t="s">
        <v>5288</v>
      </c>
      <c r="C945" t="s">
        <v>4070</v>
      </c>
      <c r="D945" t="s">
        <v>141</v>
      </c>
      <c r="E945" t="s">
        <v>12419</v>
      </c>
      <c r="F945" t="str">
        <f t="shared" si="17"/>
        <v>US-IFRS</v>
      </c>
      <c r="G945" t="s">
        <v>4070</v>
      </c>
      <c r="L945" t="s">
        <v>7863</v>
      </c>
      <c r="M945" t="str">
        <f>IF(COUNTIF('16 reserve entries'!M:M,'16 AJE data'!L945)&gt;0,"Y","N")</f>
        <v>N</v>
      </c>
      <c r="O945" t="s">
        <v>7058</v>
      </c>
      <c r="P945" t="s">
        <v>83</v>
      </c>
      <c r="Q945" t="s">
        <v>4528</v>
      </c>
      <c r="R945" t="str">
        <f>IF(COUNTIF('16 reserve entries'!Q:Q,'16 AJE data'!O945)&gt;0,"Y","N")</f>
        <v>Y</v>
      </c>
      <c r="S945" s="149" t="s">
        <v>164</v>
      </c>
      <c r="T945" t="s">
        <v>3897</v>
      </c>
      <c r="U945" t="str">
        <f>IF(COUNTIF('16 reserve bal'!D:D,'16 AJE data'!T945)&gt;0,"Y","N")</f>
        <v>Y</v>
      </c>
    </row>
    <row r="946" spans="1:21" x14ac:dyDescent="0.25">
      <c r="A946" t="s">
        <v>164</v>
      </c>
      <c r="B946" t="s">
        <v>5288</v>
      </c>
      <c r="C946" t="s">
        <v>4074</v>
      </c>
      <c r="D946" t="s">
        <v>141</v>
      </c>
      <c r="E946" t="s">
        <v>12419</v>
      </c>
      <c r="F946" t="str">
        <f t="shared" si="17"/>
        <v>US-IFRS</v>
      </c>
      <c r="G946" t="s">
        <v>4074</v>
      </c>
      <c r="L946" t="s">
        <v>8059</v>
      </c>
      <c r="M946" t="str">
        <f>IF(COUNTIF('16 reserve entries'!M:M,'16 AJE data'!L946)&gt;0,"Y","N")</f>
        <v>N</v>
      </c>
      <c r="O946" t="s">
        <v>7060</v>
      </c>
      <c r="P946" t="s">
        <v>83</v>
      </c>
      <c r="Q946" t="s">
        <v>4530</v>
      </c>
      <c r="R946" t="str">
        <f>IF(COUNTIF('16 reserve entries'!Q:Q,'16 AJE data'!O946)&gt;0,"Y","N")</f>
        <v>Y</v>
      </c>
      <c r="S946" s="149" t="s">
        <v>164</v>
      </c>
      <c r="T946" t="s">
        <v>3985</v>
      </c>
      <c r="U946" t="str">
        <f>IF(COUNTIF('16 reserve bal'!D:D,'16 AJE data'!T946)&gt;0,"Y","N")</f>
        <v>Y</v>
      </c>
    </row>
    <row r="947" spans="1:21" x14ac:dyDescent="0.25">
      <c r="A947" t="s">
        <v>164</v>
      </c>
      <c r="B947" t="s">
        <v>5288</v>
      </c>
      <c r="C947" t="s">
        <v>8181</v>
      </c>
      <c r="D947" t="s">
        <v>141</v>
      </c>
      <c r="E947" t="s">
        <v>12419</v>
      </c>
      <c r="F947" t="str">
        <f t="shared" si="17"/>
        <v>US-IFRS</v>
      </c>
      <c r="G947" t="s">
        <v>8181</v>
      </c>
      <c r="L947" t="s">
        <v>8060</v>
      </c>
      <c r="M947" t="str">
        <f>IF(COUNTIF('16 reserve entries'!M:M,'16 AJE data'!L947)&gt;0,"Y","N")</f>
        <v>N</v>
      </c>
      <c r="O947" t="s">
        <v>7062</v>
      </c>
      <c r="P947" t="s">
        <v>83</v>
      </c>
      <c r="Q947" t="s">
        <v>4531</v>
      </c>
      <c r="R947" t="str">
        <f>IF(COUNTIF('16 reserve entries'!Q:Q,'16 AJE data'!O947)&gt;0,"Y","N")</f>
        <v>Y</v>
      </c>
      <c r="S947" s="149" t="s">
        <v>164</v>
      </c>
      <c r="T947" t="s">
        <v>13043</v>
      </c>
      <c r="U947" t="str">
        <f>IF(COUNTIF('16 reserve bal'!D:D,'16 AJE data'!T947)&gt;0,"Y","N")</f>
        <v>N</v>
      </c>
    </row>
    <row r="948" spans="1:21" x14ac:dyDescent="0.25">
      <c r="A948" t="s">
        <v>70</v>
      </c>
      <c r="B948" t="s">
        <v>5284</v>
      </c>
      <c r="C948" t="s">
        <v>3341</v>
      </c>
      <c r="D948" t="s">
        <v>525</v>
      </c>
      <c r="E948" t="s">
        <v>12419</v>
      </c>
      <c r="F948" t="str">
        <f t="shared" si="17"/>
        <v>CA-IFRS</v>
      </c>
      <c r="G948" t="s">
        <v>3341</v>
      </c>
      <c r="L948" t="s">
        <v>8061</v>
      </c>
      <c r="M948" t="str">
        <f>IF(COUNTIF('16 reserve entries'!M:M,'16 AJE data'!L948)&gt;0,"Y","N")</f>
        <v>N</v>
      </c>
      <c r="O948" t="s">
        <v>7064</v>
      </c>
      <c r="P948" t="s">
        <v>83</v>
      </c>
      <c r="Q948" t="s">
        <v>4533</v>
      </c>
      <c r="R948" t="str">
        <f>IF(COUNTIF('16 reserve entries'!Q:Q,'16 AJE data'!O948)&gt;0,"Y","N")</f>
        <v>Y</v>
      </c>
      <c r="S948" s="149" t="s">
        <v>70</v>
      </c>
      <c r="T948" t="s">
        <v>3247</v>
      </c>
      <c r="U948" t="str">
        <f>IF(COUNTIF('16 reserve bal'!D:D,'16 AJE data'!T948)&gt;0,"Y","N")</f>
        <v>Y</v>
      </c>
    </row>
    <row r="949" spans="1:21" x14ac:dyDescent="0.25">
      <c r="A949" t="s">
        <v>70</v>
      </c>
      <c r="B949" t="s">
        <v>5284</v>
      </c>
      <c r="C949" t="s">
        <v>3383</v>
      </c>
      <c r="D949" t="s">
        <v>525</v>
      </c>
      <c r="E949" t="s">
        <v>12419</v>
      </c>
      <c r="F949" t="str">
        <f t="shared" si="17"/>
        <v>CA-IFRS</v>
      </c>
      <c r="G949" t="s">
        <v>3383</v>
      </c>
      <c r="L949" t="s">
        <v>8062</v>
      </c>
      <c r="M949" t="str">
        <f>IF(COUNTIF('16 reserve entries'!M:M,'16 AJE data'!L949)&gt;0,"Y","N")</f>
        <v>N</v>
      </c>
      <c r="O949" t="s">
        <v>13811</v>
      </c>
      <c r="P949" t="s">
        <v>85</v>
      </c>
      <c r="Q949" t="s">
        <v>3341</v>
      </c>
      <c r="R949" t="str">
        <f>IF(COUNTIF('16 reserve entries'!Q:Q,'16 AJE data'!O949)&gt;0,"Y","N")</f>
        <v>N</v>
      </c>
      <c r="S949" s="149" t="s">
        <v>70</v>
      </c>
      <c r="T949" t="s">
        <v>3426</v>
      </c>
      <c r="U949" t="str">
        <f>IF(COUNTIF('16 reserve bal'!D:D,'16 AJE data'!T949)&gt;0,"Y","N")</f>
        <v>Y</v>
      </c>
    </row>
    <row r="950" spans="1:21" x14ac:dyDescent="0.25">
      <c r="A950" t="s">
        <v>70</v>
      </c>
      <c r="B950" t="s">
        <v>5284</v>
      </c>
      <c r="C950" t="s">
        <v>7948</v>
      </c>
      <c r="D950" t="s">
        <v>525</v>
      </c>
      <c r="E950" t="s">
        <v>12419</v>
      </c>
      <c r="F950" t="str">
        <f t="shared" si="17"/>
        <v>CA-IFRS</v>
      </c>
      <c r="G950" t="s">
        <v>7948</v>
      </c>
      <c r="L950" t="s">
        <v>8063</v>
      </c>
      <c r="M950" t="str">
        <f>IF(COUNTIF('16 reserve entries'!M:M,'16 AJE data'!L950)&gt;0,"Y","N")</f>
        <v>N</v>
      </c>
      <c r="O950" t="s">
        <v>13812</v>
      </c>
      <c r="P950" t="s">
        <v>85</v>
      </c>
      <c r="Q950" t="s">
        <v>3377</v>
      </c>
      <c r="R950" t="str">
        <f>IF(COUNTIF('16 reserve entries'!Q:Q,'16 AJE data'!O950)&gt;0,"Y","N")</f>
        <v>N</v>
      </c>
      <c r="S950" s="149" t="s">
        <v>70</v>
      </c>
      <c r="T950" t="s">
        <v>12927</v>
      </c>
      <c r="U950" t="str">
        <f>IF(COUNTIF('16 reserve bal'!D:D,'16 AJE data'!T950)&gt;0,"Y","N")</f>
        <v>N</v>
      </c>
    </row>
    <row r="951" spans="1:21" x14ac:dyDescent="0.25">
      <c r="A951" t="s">
        <v>205</v>
      </c>
      <c r="B951" t="s">
        <v>5288</v>
      </c>
      <c r="C951" t="s">
        <v>3483</v>
      </c>
      <c r="D951" t="s">
        <v>141</v>
      </c>
      <c r="E951" t="s">
        <v>12419</v>
      </c>
      <c r="F951" t="str">
        <f t="shared" si="17"/>
        <v>US-IFRS</v>
      </c>
      <c r="G951" t="s">
        <v>3483</v>
      </c>
      <c r="L951" t="s">
        <v>8064</v>
      </c>
      <c r="M951" t="str">
        <f>IF(COUNTIF('16 reserve entries'!M:M,'16 AJE data'!L951)&gt;0,"Y","N")</f>
        <v>N</v>
      </c>
      <c r="O951" t="s">
        <v>7066</v>
      </c>
      <c r="P951" t="s">
        <v>85</v>
      </c>
      <c r="Q951" t="s">
        <v>3397</v>
      </c>
      <c r="R951" t="str">
        <f>IF(COUNTIF('16 reserve entries'!Q:Q,'16 AJE data'!O951)&gt;0,"Y","N")</f>
        <v>Y</v>
      </c>
      <c r="S951" s="149" t="s">
        <v>205</v>
      </c>
      <c r="T951" t="s">
        <v>3382</v>
      </c>
      <c r="U951" t="str">
        <f>IF(COUNTIF('16 reserve bal'!D:D,'16 AJE data'!T951)&gt;0,"Y","N")</f>
        <v>Y</v>
      </c>
    </row>
    <row r="952" spans="1:21" x14ac:dyDescent="0.25">
      <c r="A952" t="s">
        <v>205</v>
      </c>
      <c r="B952" t="s">
        <v>5288</v>
      </c>
      <c r="C952" t="s">
        <v>3486</v>
      </c>
      <c r="D952" t="s">
        <v>141</v>
      </c>
      <c r="E952" t="s">
        <v>12419</v>
      </c>
      <c r="F952" t="str">
        <f t="shared" si="17"/>
        <v>US-IFRS</v>
      </c>
      <c r="G952" t="s">
        <v>3486</v>
      </c>
      <c r="L952" t="s">
        <v>8065</v>
      </c>
      <c r="M952" t="str">
        <f>IF(COUNTIF('16 reserve entries'!M:M,'16 AJE data'!L952)&gt;0,"Y","N")</f>
        <v>N</v>
      </c>
      <c r="O952" t="s">
        <v>7068</v>
      </c>
      <c r="P952" t="s">
        <v>85</v>
      </c>
      <c r="Q952" t="s">
        <v>3411</v>
      </c>
      <c r="R952" t="str">
        <f>IF(COUNTIF('16 reserve entries'!Q:Q,'16 AJE data'!O952)&gt;0,"Y","N")</f>
        <v>Y</v>
      </c>
      <c r="S952" s="149" t="s">
        <v>205</v>
      </c>
      <c r="T952" t="s">
        <v>3797</v>
      </c>
      <c r="U952" t="str">
        <f>IF(COUNTIF('16 reserve bal'!D:D,'16 AJE data'!T952)&gt;0,"Y","N")</f>
        <v>Y</v>
      </c>
    </row>
    <row r="953" spans="1:21" x14ac:dyDescent="0.25">
      <c r="A953" t="s">
        <v>205</v>
      </c>
      <c r="B953" t="s">
        <v>5288</v>
      </c>
      <c r="C953" t="s">
        <v>3492</v>
      </c>
      <c r="D953" t="s">
        <v>141</v>
      </c>
      <c r="E953" t="s">
        <v>12419</v>
      </c>
      <c r="F953" t="str">
        <f t="shared" si="17"/>
        <v>US-IFRS</v>
      </c>
      <c r="G953" t="s">
        <v>3492</v>
      </c>
      <c r="L953" t="s">
        <v>8066</v>
      </c>
      <c r="M953" t="str">
        <f>IF(COUNTIF('16 reserve entries'!M:M,'16 AJE data'!L953)&gt;0,"Y","N")</f>
        <v>N</v>
      </c>
      <c r="O953" t="s">
        <v>13813</v>
      </c>
      <c r="P953" t="s">
        <v>896</v>
      </c>
      <c r="Q953" t="s">
        <v>3377</v>
      </c>
      <c r="R953" t="str">
        <f>IF(COUNTIF('16 reserve entries'!Q:Q,'16 AJE data'!O953)&gt;0,"Y","N")</f>
        <v>N</v>
      </c>
      <c r="S953" s="149" t="s">
        <v>205</v>
      </c>
      <c r="T953" t="s">
        <v>3809</v>
      </c>
      <c r="U953" t="str">
        <f>IF(COUNTIF('16 reserve bal'!D:D,'16 AJE data'!T953)&gt;0,"Y","N")</f>
        <v>Y</v>
      </c>
    </row>
    <row r="954" spans="1:21" x14ac:dyDescent="0.25">
      <c r="A954" t="s">
        <v>205</v>
      </c>
      <c r="B954" t="s">
        <v>5288</v>
      </c>
      <c r="C954" t="s">
        <v>3498</v>
      </c>
      <c r="D954" t="s">
        <v>141</v>
      </c>
      <c r="E954" t="s">
        <v>12419</v>
      </c>
      <c r="F954" t="str">
        <f t="shared" si="17"/>
        <v>US-IFRS</v>
      </c>
      <c r="G954" t="s">
        <v>3498</v>
      </c>
      <c r="L954" t="s">
        <v>8067</v>
      </c>
      <c r="M954" t="str">
        <f>IF(COUNTIF('16 reserve entries'!M:M,'16 AJE data'!L954)&gt;0,"Y","N")</f>
        <v>N</v>
      </c>
      <c r="O954" t="s">
        <v>13814</v>
      </c>
      <c r="P954" t="s">
        <v>896</v>
      </c>
      <c r="Q954" t="s">
        <v>3383</v>
      </c>
      <c r="R954" t="str">
        <f>IF(COUNTIF('16 reserve entries'!Q:Q,'16 AJE data'!O954)&gt;0,"Y","N")</f>
        <v>N</v>
      </c>
      <c r="S954" s="149" t="s">
        <v>205</v>
      </c>
      <c r="T954" t="s">
        <v>3385</v>
      </c>
      <c r="U954" t="str">
        <f>IF(COUNTIF('16 reserve bal'!D:D,'16 AJE data'!T954)&gt;0,"Y","N")</f>
        <v>Y</v>
      </c>
    </row>
    <row r="955" spans="1:21" x14ac:dyDescent="0.25">
      <c r="A955" t="s">
        <v>205</v>
      </c>
      <c r="B955" t="s">
        <v>5288</v>
      </c>
      <c r="C955" t="s">
        <v>3504</v>
      </c>
      <c r="D955" t="s">
        <v>141</v>
      </c>
      <c r="E955" t="s">
        <v>12419</v>
      </c>
      <c r="F955" t="str">
        <f t="shared" si="17"/>
        <v>US-IFRS</v>
      </c>
      <c r="G955" t="s">
        <v>3504</v>
      </c>
      <c r="L955" t="s">
        <v>8068</v>
      </c>
      <c r="M955" t="str">
        <f>IF(COUNTIF('16 reserve entries'!M:M,'16 AJE data'!L955)&gt;0,"Y","N")</f>
        <v>N</v>
      </c>
      <c r="O955" t="s">
        <v>13815</v>
      </c>
      <c r="P955" t="s">
        <v>896</v>
      </c>
      <c r="Q955" t="s">
        <v>3397</v>
      </c>
      <c r="R955" t="str">
        <f>IF(COUNTIF('16 reserve entries'!Q:Q,'16 AJE data'!O955)&gt;0,"Y","N")</f>
        <v>N</v>
      </c>
      <c r="S955" s="149" t="s">
        <v>205</v>
      </c>
      <c r="T955" t="s">
        <v>3847</v>
      </c>
      <c r="U955" t="str">
        <f>IF(COUNTIF('16 reserve bal'!D:D,'16 AJE data'!T955)&gt;0,"Y","N")</f>
        <v>Y</v>
      </c>
    </row>
    <row r="956" spans="1:21" x14ac:dyDescent="0.25">
      <c r="A956" t="s">
        <v>205</v>
      </c>
      <c r="B956" t="s">
        <v>5288</v>
      </c>
      <c r="C956" t="s">
        <v>3507</v>
      </c>
      <c r="D956" t="s">
        <v>141</v>
      </c>
      <c r="E956" t="s">
        <v>12419</v>
      </c>
      <c r="F956" t="str">
        <f t="shared" si="17"/>
        <v>US-IFRS</v>
      </c>
      <c r="G956" t="s">
        <v>3507</v>
      </c>
      <c r="L956" t="s">
        <v>8069</v>
      </c>
      <c r="M956" t="str">
        <f>IF(COUNTIF('16 reserve entries'!M:M,'16 AJE data'!L956)&gt;0,"Y","N")</f>
        <v>N</v>
      </c>
      <c r="O956" t="s">
        <v>13816</v>
      </c>
      <c r="P956" t="s">
        <v>91</v>
      </c>
      <c r="Q956" t="s">
        <v>3251</v>
      </c>
      <c r="R956" t="str">
        <f>IF(COUNTIF('16 reserve entries'!Q:Q,'16 AJE data'!O956)&gt;0,"Y","N")</f>
        <v>N</v>
      </c>
      <c r="S956" s="149" t="s">
        <v>205</v>
      </c>
      <c r="T956" t="s">
        <v>3859</v>
      </c>
      <c r="U956" t="str">
        <f>IF(COUNTIF('16 reserve bal'!D:D,'16 AJE data'!T956)&gt;0,"Y","N")</f>
        <v>Y</v>
      </c>
    </row>
    <row r="957" spans="1:21" x14ac:dyDescent="0.25">
      <c r="A957" t="s">
        <v>205</v>
      </c>
      <c r="B957" t="s">
        <v>5288</v>
      </c>
      <c r="C957" t="s">
        <v>3524</v>
      </c>
      <c r="D957" t="s">
        <v>141</v>
      </c>
      <c r="E957" t="s">
        <v>12419</v>
      </c>
      <c r="F957" t="str">
        <f t="shared" si="17"/>
        <v>US-IFRS</v>
      </c>
      <c r="G957" t="s">
        <v>3524</v>
      </c>
      <c r="L957" t="s">
        <v>8070</v>
      </c>
      <c r="M957" t="str">
        <f>IF(COUNTIF('16 reserve entries'!M:M,'16 AJE data'!L957)&gt;0,"Y","N")</f>
        <v>N</v>
      </c>
      <c r="O957" t="s">
        <v>13817</v>
      </c>
      <c r="P957" t="s">
        <v>91</v>
      </c>
      <c r="Q957" t="s">
        <v>3266</v>
      </c>
      <c r="R957" t="str">
        <f>IF(COUNTIF('16 reserve entries'!Q:Q,'16 AJE data'!O957)&gt;0,"Y","N")</f>
        <v>N</v>
      </c>
      <c r="S957" s="149" t="s">
        <v>205</v>
      </c>
      <c r="T957" t="s">
        <v>3896</v>
      </c>
      <c r="U957" t="str">
        <f>IF(COUNTIF('16 reserve bal'!D:D,'16 AJE data'!T957)&gt;0,"Y","N")</f>
        <v>Y</v>
      </c>
    </row>
    <row r="958" spans="1:21" x14ac:dyDescent="0.25">
      <c r="A958" t="s">
        <v>205</v>
      </c>
      <c r="B958" t="s">
        <v>5288</v>
      </c>
      <c r="C958" t="s">
        <v>3532</v>
      </c>
      <c r="D958" t="s">
        <v>141</v>
      </c>
      <c r="E958" t="s">
        <v>12419</v>
      </c>
      <c r="F958" t="str">
        <f t="shared" si="17"/>
        <v>US-IFRS</v>
      </c>
      <c r="G958" t="s">
        <v>3532</v>
      </c>
      <c r="L958" t="s">
        <v>8071</v>
      </c>
      <c r="M958" t="str">
        <f>IF(COUNTIF('16 reserve entries'!M:M,'16 AJE data'!L958)&gt;0,"Y","N")</f>
        <v>N</v>
      </c>
      <c r="O958" t="s">
        <v>13818</v>
      </c>
      <c r="P958" t="s">
        <v>91</v>
      </c>
      <c r="Q958" t="s">
        <v>3341</v>
      </c>
      <c r="R958" t="str">
        <f>IF(COUNTIF('16 reserve entries'!Q:Q,'16 AJE data'!O958)&gt;0,"Y","N")</f>
        <v>N</v>
      </c>
      <c r="S958" s="149" t="s">
        <v>205</v>
      </c>
      <c r="T958" t="s">
        <v>3904</v>
      </c>
      <c r="U958" t="str">
        <f>IF(COUNTIF('16 reserve bal'!D:D,'16 AJE data'!T958)&gt;0,"Y","N")</f>
        <v>Y</v>
      </c>
    </row>
    <row r="959" spans="1:21" x14ac:dyDescent="0.25">
      <c r="A959" t="s">
        <v>205</v>
      </c>
      <c r="B959" t="s">
        <v>5288</v>
      </c>
      <c r="C959" t="s">
        <v>3535</v>
      </c>
      <c r="D959" t="s">
        <v>141</v>
      </c>
      <c r="E959" t="s">
        <v>12419</v>
      </c>
      <c r="F959" t="str">
        <f t="shared" si="17"/>
        <v>US-IFRS</v>
      </c>
      <c r="G959" t="s">
        <v>3535</v>
      </c>
      <c r="L959" t="s">
        <v>8072</v>
      </c>
      <c r="M959" t="str">
        <f>IF(COUNTIF('16 reserve entries'!M:M,'16 AJE data'!L959)&gt;0,"Y","N")</f>
        <v>N</v>
      </c>
      <c r="O959" t="s">
        <v>13819</v>
      </c>
      <c r="P959" t="s">
        <v>91</v>
      </c>
      <c r="Q959" t="s">
        <v>3365</v>
      </c>
      <c r="R959" t="str">
        <f>IF(COUNTIF('16 reserve entries'!Q:Q,'16 AJE data'!O959)&gt;0,"Y","N")</f>
        <v>N</v>
      </c>
      <c r="S959" s="149" t="s">
        <v>205</v>
      </c>
      <c r="T959" t="s">
        <v>3907</v>
      </c>
      <c r="U959" t="str">
        <f>IF(COUNTIF('16 reserve bal'!D:D,'16 AJE data'!T959)&gt;0,"Y","N")</f>
        <v>Y</v>
      </c>
    </row>
    <row r="960" spans="1:21" x14ac:dyDescent="0.25">
      <c r="A960" t="s">
        <v>205</v>
      </c>
      <c r="B960" t="s">
        <v>5288</v>
      </c>
      <c r="C960" t="s">
        <v>3538</v>
      </c>
      <c r="D960" t="s">
        <v>141</v>
      </c>
      <c r="E960" t="s">
        <v>12419</v>
      </c>
      <c r="F960" t="str">
        <f t="shared" si="17"/>
        <v>US-IFRS</v>
      </c>
      <c r="G960" t="s">
        <v>3538</v>
      </c>
      <c r="L960" t="s">
        <v>8073</v>
      </c>
      <c r="M960" t="str">
        <f>IF(COUNTIF('16 reserve entries'!M:M,'16 AJE data'!L960)&gt;0,"Y","N")</f>
        <v>N</v>
      </c>
      <c r="O960" t="s">
        <v>13820</v>
      </c>
      <c r="P960" t="s">
        <v>91</v>
      </c>
      <c r="Q960" t="s">
        <v>3368</v>
      </c>
      <c r="R960" t="str">
        <f>IF(COUNTIF('16 reserve entries'!Q:Q,'16 AJE data'!O960)&gt;0,"Y","N")</f>
        <v>N</v>
      </c>
      <c r="S960" s="149" t="s">
        <v>205</v>
      </c>
      <c r="T960" t="s">
        <v>3931</v>
      </c>
      <c r="U960" t="str">
        <f>IF(COUNTIF('16 reserve bal'!D:D,'16 AJE data'!T960)&gt;0,"Y","N")</f>
        <v>Y</v>
      </c>
    </row>
    <row r="961" spans="1:21" x14ac:dyDescent="0.25">
      <c r="A961" t="s">
        <v>205</v>
      </c>
      <c r="B961" t="s">
        <v>5288</v>
      </c>
      <c r="C961" t="s">
        <v>3543</v>
      </c>
      <c r="D961" t="s">
        <v>141</v>
      </c>
      <c r="E961" t="s">
        <v>12419</v>
      </c>
      <c r="F961" t="str">
        <f t="shared" si="17"/>
        <v>US-IFRS</v>
      </c>
      <c r="G961" t="s">
        <v>3543</v>
      </c>
      <c r="L961" t="s">
        <v>8074</v>
      </c>
      <c r="M961" t="str">
        <f>IF(COUNTIF('16 reserve entries'!M:M,'16 AJE data'!L961)&gt;0,"Y","N")</f>
        <v>N</v>
      </c>
      <c r="O961" t="s">
        <v>13821</v>
      </c>
      <c r="P961" t="s">
        <v>91</v>
      </c>
      <c r="Q961" t="s">
        <v>3371</v>
      </c>
      <c r="R961" t="str">
        <f>IF(COUNTIF('16 reserve entries'!Q:Q,'16 AJE data'!O961)&gt;0,"Y","N")</f>
        <v>N</v>
      </c>
      <c r="S961" s="149" t="s">
        <v>205</v>
      </c>
      <c r="T961" t="s">
        <v>3910</v>
      </c>
      <c r="U961" t="str">
        <f>IF(COUNTIF('16 reserve bal'!D:D,'16 AJE data'!T961)&gt;0,"Y","N")</f>
        <v>Y</v>
      </c>
    </row>
    <row r="962" spans="1:21" x14ac:dyDescent="0.25">
      <c r="A962" t="s">
        <v>205</v>
      </c>
      <c r="B962" t="s">
        <v>5288</v>
      </c>
      <c r="C962" t="s">
        <v>3565</v>
      </c>
      <c r="D962" t="s">
        <v>141</v>
      </c>
      <c r="E962" t="s">
        <v>12419</v>
      </c>
      <c r="F962" t="str">
        <f t="shared" si="17"/>
        <v>US-IFRS</v>
      </c>
      <c r="G962" t="s">
        <v>3565</v>
      </c>
      <c r="L962" t="s">
        <v>8075</v>
      </c>
      <c r="M962" t="str">
        <f>IF(COUNTIF('16 reserve entries'!M:M,'16 AJE data'!L962)&gt;0,"Y","N")</f>
        <v>N</v>
      </c>
      <c r="O962" t="s">
        <v>13822</v>
      </c>
      <c r="P962" t="s">
        <v>91</v>
      </c>
      <c r="Q962" t="s">
        <v>3374</v>
      </c>
      <c r="R962" t="str">
        <f>IF(COUNTIF('16 reserve entries'!Q:Q,'16 AJE data'!O962)&gt;0,"Y","N")</f>
        <v>N</v>
      </c>
      <c r="S962" s="149" t="s">
        <v>205</v>
      </c>
      <c r="T962" t="s">
        <v>3975</v>
      </c>
      <c r="U962" t="str">
        <f>IF(COUNTIF('16 reserve bal'!D:D,'16 AJE data'!T962)&gt;0,"Y","N")</f>
        <v>Y</v>
      </c>
    </row>
    <row r="963" spans="1:21" x14ac:dyDescent="0.25">
      <c r="A963" t="s">
        <v>205</v>
      </c>
      <c r="B963" t="s">
        <v>5288</v>
      </c>
      <c r="C963" t="s">
        <v>3628</v>
      </c>
      <c r="D963" t="s">
        <v>141</v>
      </c>
      <c r="E963" t="s">
        <v>12419</v>
      </c>
      <c r="F963" t="str">
        <f t="shared" si="17"/>
        <v>US-IFRS</v>
      </c>
      <c r="G963" t="s">
        <v>3628</v>
      </c>
      <c r="L963" t="s">
        <v>8076</v>
      </c>
      <c r="M963" t="str">
        <f>IF(COUNTIF('16 reserve entries'!M:M,'16 AJE data'!L963)&gt;0,"Y","N")</f>
        <v>N</v>
      </c>
      <c r="O963" t="s">
        <v>13823</v>
      </c>
      <c r="P963" t="s">
        <v>91</v>
      </c>
      <c r="Q963" t="s">
        <v>3377</v>
      </c>
      <c r="R963" t="str">
        <f>IF(COUNTIF('16 reserve entries'!Q:Q,'16 AJE data'!O963)&gt;0,"Y","N")</f>
        <v>N</v>
      </c>
      <c r="S963" s="149" t="s">
        <v>205</v>
      </c>
      <c r="T963" t="s">
        <v>3262</v>
      </c>
      <c r="U963" t="str">
        <f>IF(COUNTIF('16 reserve bal'!D:D,'16 AJE data'!T963)&gt;0,"Y","N")</f>
        <v>Y</v>
      </c>
    </row>
    <row r="964" spans="1:21" x14ac:dyDescent="0.25">
      <c r="A964" t="s">
        <v>205</v>
      </c>
      <c r="B964" t="s">
        <v>5288</v>
      </c>
      <c r="C964" t="s">
        <v>3995</v>
      </c>
      <c r="D964" t="s">
        <v>141</v>
      </c>
      <c r="E964" t="s">
        <v>12419</v>
      </c>
      <c r="F964" t="str">
        <f t="shared" si="17"/>
        <v>US-IFRS</v>
      </c>
      <c r="G964" t="s">
        <v>3995</v>
      </c>
      <c r="L964" t="s">
        <v>8077</v>
      </c>
      <c r="M964" t="str">
        <f>IF(COUNTIF('16 reserve entries'!M:M,'16 AJE data'!L964)&gt;0,"Y","N")</f>
        <v>N</v>
      </c>
      <c r="O964" t="s">
        <v>13824</v>
      </c>
      <c r="P964" t="s">
        <v>91</v>
      </c>
      <c r="Q964" t="s">
        <v>3383</v>
      </c>
      <c r="R964" t="str">
        <f>IF(COUNTIF('16 reserve entries'!Q:Q,'16 AJE data'!O964)&gt;0,"Y","N")</f>
        <v>N</v>
      </c>
      <c r="S964" s="149" t="s">
        <v>205</v>
      </c>
      <c r="T964" t="s">
        <v>3459</v>
      </c>
      <c r="U964" t="str">
        <f>IF(COUNTIF('16 reserve bal'!D:D,'16 AJE data'!T964)&gt;0,"Y","N")</f>
        <v>Y</v>
      </c>
    </row>
    <row r="965" spans="1:21" x14ac:dyDescent="0.25">
      <c r="A965" t="s">
        <v>205</v>
      </c>
      <c r="B965" t="s">
        <v>5288</v>
      </c>
      <c r="C965" t="s">
        <v>4068</v>
      </c>
      <c r="D965" t="s">
        <v>141</v>
      </c>
      <c r="E965" t="s">
        <v>12419</v>
      </c>
      <c r="F965" t="str">
        <f t="shared" ref="F965:F1028" si="18">D965&amp;"-"&amp;E965</f>
        <v>US-IFRS</v>
      </c>
      <c r="G965" t="s">
        <v>4068</v>
      </c>
      <c r="L965" t="s">
        <v>8078</v>
      </c>
      <c r="M965" t="str">
        <f>IF(COUNTIF('16 reserve entries'!M:M,'16 AJE data'!L965)&gt;0,"Y","N")</f>
        <v>N</v>
      </c>
      <c r="O965" t="s">
        <v>13825</v>
      </c>
      <c r="P965" t="s">
        <v>91</v>
      </c>
      <c r="Q965" t="s">
        <v>3391</v>
      </c>
      <c r="R965" t="str">
        <f>IF(COUNTIF('16 reserve entries'!Q:Q,'16 AJE data'!O965)&gt;0,"Y","N")</f>
        <v>N</v>
      </c>
      <c r="S965" s="149" t="s">
        <v>205</v>
      </c>
      <c r="T965" t="s">
        <v>5245</v>
      </c>
      <c r="U965" t="str">
        <f>IF(COUNTIF('16 reserve bal'!D:D,'16 AJE data'!T965)&gt;0,"Y","N")</f>
        <v>N</v>
      </c>
    </row>
    <row r="966" spans="1:21" x14ac:dyDescent="0.25">
      <c r="A966" t="s">
        <v>205</v>
      </c>
      <c r="B966" t="s">
        <v>5288</v>
      </c>
      <c r="C966" t="s">
        <v>8181</v>
      </c>
      <c r="D966" t="s">
        <v>141</v>
      </c>
      <c r="E966" t="s">
        <v>12419</v>
      </c>
      <c r="F966" t="str">
        <f t="shared" si="18"/>
        <v>US-IFRS</v>
      </c>
      <c r="G966" t="s">
        <v>8181</v>
      </c>
      <c r="L966" t="s">
        <v>8079</v>
      </c>
      <c r="M966" t="str">
        <f>IF(COUNTIF('16 reserve entries'!M:M,'16 AJE data'!L966)&gt;0,"Y","N")</f>
        <v>N</v>
      </c>
      <c r="O966" t="s">
        <v>13826</v>
      </c>
      <c r="P966" t="s">
        <v>91</v>
      </c>
      <c r="Q966" t="s">
        <v>3394</v>
      </c>
      <c r="R966" t="str">
        <f>IF(COUNTIF('16 reserve entries'!Q:Q,'16 AJE data'!O966)&gt;0,"Y","N")</f>
        <v>N</v>
      </c>
      <c r="S966" s="149" t="s">
        <v>205</v>
      </c>
      <c r="T966" t="s">
        <v>13043</v>
      </c>
      <c r="U966" t="str">
        <f>IF(COUNTIF('16 reserve bal'!D:D,'16 AJE data'!T966)&gt;0,"Y","N")</f>
        <v>N</v>
      </c>
    </row>
    <row r="967" spans="1:21" x14ac:dyDescent="0.25">
      <c r="A967" t="s">
        <v>205</v>
      </c>
      <c r="B967" t="s">
        <v>5288</v>
      </c>
      <c r="C967" t="s">
        <v>4100</v>
      </c>
      <c r="D967" t="s">
        <v>141</v>
      </c>
      <c r="E967" t="s">
        <v>12419</v>
      </c>
      <c r="F967" t="str">
        <f t="shared" si="18"/>
        <v>US-IFRS</v>
      </c>
      <c r="G967" t="s">
        <v>4100</v>
      </c>
      <c r="L967" t="s">
        <v>8080</v>
      </c>
      <c r="M967" t="str">
        <f>IF(COUNTIF('16 reserve entries'!M:M,'16 AJE data'!L967)&gt;0,"Y","N")</f>
        <v>N</v>
      </c>
      <c r="O967" t="s">
        <v>13827</v>
      </c>
      <c r="P967" t="s">
        <v>91</v>
      </c>
      <c r="Q967" t="s">
        <v>3397</v>
      </c>
      <c r="R967" t="str">
        <f>IF(COUNTIF('16 reserve entries'!Q:Q,'16 AJE data'!O967)&gt;0,"Y","N")</f>
        <v>N</v>
      </c>
      <c r="S967" s="149" t="s">
        <v>205</v>
      </c>
      <c r="T967" t="s">
        <v>4062</v>
      </c>
      <c r="U967" t="str">
        <f>IF(COUNTIF('16 reserve bal'!D:D,'16 AJE data'!T967)&gt;0,"Y","N")</f>
        <v>Y</v>
      </c>
    </row>
    <row r="968" spans="1:21" x14ac:dyDescent="0.25">
      <c r="A968" t="s">
        <v>205</v>
      </c>
      <c r="B968" t="s">
        <v>5288</v>
      </c>
      <c r="C968" t="s">
        <v>4101</v>
      </c>
      <c r="D968" t="s">
        <v>141</v>
      </c>
      <c r="E968" t="s">
        <v>12419</v>
      </c>
      <c r="F968" t="str">
        <f t="shared" si="18"/>
        <v>US-IFRS</v>
      </c>
      <c r="G968" t="s">
        <v>4101</v>
      </c>
      <c r="L968" t="s">
        <v>8081</v>
      </c>
      <c r="M968" t="str">
        <f>IF(COUNTIF('16 reserve entries'!M:M,'16 AJE data'!L968)&gt;0,"Y","N")</f>
        <v>N</v>
      </c>
      <c r="O968" t="s">
        <v>13828</v>
      </c>
      <c r="P968" t="s">
        <v>91</v>
      </c>
      <c r="Q968" t="s">
        <v>3399</v>
      </c>
      <c r="R968" t="str">
        <f>IF(COUNTIF('16 reserve entries'!Q:Q,'16 AJE data'!O968)&gt;0,"Y","N")</f>
        <v>N</v>
      </c>
      <c r="S968" s="149" t="s">
        <v>205</v>
      </c>
      <c r="T968" t="s">
        <v>13829</v>
      </c>
      <c r="U968" t="str">
        <f>IF(COUNTIF('16 reserve bal'!D:D,'16 AJE data'!T968)&gt;0,"Y","N")</f>
        <v>N</v>
      </c>
    </row>
    <row r="969" spans="1:21" x14ac:dyDescent="0.25">
      <c r="A969" t="s">
        <v>208</v>
      </c>
      <c r="B969" t="s">
        <v>5288</v>
      </c>
      <c r="C969" t="s">
        <v>3495</v>
      </c>
      <c r="D969" t="s">
        <v>141</v>
      </c>
      <c r="E969" t="s">
        <v>12419</v>
      </c>
      <c r="F969" t="str">
        <f t="shared" si="18"/>
        <v>US-IFRS</v>
      </c>
      <c r="G969" t="s">
        <v>3495</v>
      </c>
      <c r="L969" t="s">
        <v>8082</v>
      </c>
      <c r="M969" t="str">
        <f>IF(COUNTIF('16 reserve entries'!M:M,'16 AJE data'!L969)&gt;0,"Y","N")</f>
        <v>N</v>
      </c>
      <c r="O969" t="s">
        <v>13830</v>
      </c>
      <c r="P969" t="s">
        <v>91</v>
      </c>
      <c r="Q969" t="s">
        <v>3401</v>
      </c>
      <c r="R969" t="str">
        <f>IF(COUNTIF('16 reserve entries'!Q:Q,'16 AJE data'!O969)&gt;0,"Y","N")</f>
        <v>N</v>
      </c>
      <c r="S969" s="149" t="s">
        <v>208</v>
      </c>
      <c r="T969" t="s">
        <v>3818</v>
      </c>
      <c r="U969" t="str">
        <f>IF(COUNTIF('16 reserve bal'!D:D,'16 AJE data'!T969)&gt;0,"Y","N")</f>
        <v>Y</v>
      </c>
    </row>
    <row r="970" spans="1:21" x14ac:dyDescent="0.25">
      <c r="A970" t="s">
        <v>208</v>
      </c>
      <c r="B970" t="s">
        <v>5288</v>
      </c>
      <c r="C970" t="s">
        <v>4100</v>
      </c>
      <c r="D970" t="s">
        <v>141</v>
      </c>
      <c r="E970" t="s">
        <v>12419</v>
      </c>
      <c r="F970" t="str">
        <f t="shared" si="18"/>
        <v>US-IFRS</v>
      </c>
      <c r="G970" t="s">
        <v>4100</v>
      </c>
      <c r="L970" t="s">
        <v>8083</v>
      </c>
      <c r="M970" t="str">
        <f>IF(COUNTIF('16 reserve entries'!M:M,'16 AJE data'!L970)&gt;0,"Y","N")</f>
        <v>N</v>
      </c>
      <c r="O970" t="s">
        <v>13831</v>
      </c>
      <c r="P970" t="s">
        <v>91</v>
      </c>
      <c r="Q970" t="s">
        <v>3403</v>
      </c>
      <c r="R970" t="str">
        <f>IF(COUNTIF('16 reserve entries'!Q:Q,'16 AJE data'!O970)&gt;0,"Y","N")</f>
        <v>N</v>
      </c>
      <c r="S970" s="149" t="s">
        <v>208</v>
      </c>
      <c r="T970" t="s">
        <v>4062</v>
      </c>
      <c r="U970" t="str">
        <f>IF(COUNTIF('16 reserve bal'!D:D,'16 AJE data'!T970)&gt;0,"Y","N")</f>
        <v>Y</v>
      </c>
    </row>
    <row r="971" spans="1:21" x14ac:dyDescent="0.25">
      <c r="A971" t="s">
        <v>212</v>
      </c>
      <c r="B971" t="s">
        <v>5288</v>
      </c>
      <c r="C971" t="s">
        <v>3498</v>
      </c>
      <c r="D971" t="s">
        <v>141</v>
      </c>
      <c r="E971" t="s">
        <v>12419</v>
      </c>
      <c r="F971" t="str">
        <f t="shared" si="18"/>
        <v>US-IFRS</v>
      </c>
      <c r="G971" t="s">
        <v>3498</v>
      </c>
      <c r="L971" t="s">
        <v>8084</v>
      </c>
      <c r="M971" t="str">
        <f>IF(COUNTIF('16 reserve entries'!M:M,'16 AJE data'!L971)&gt;0,"Y","N")</f>
        <v>N</v>
      </c>
      <c r="O971" t="s">
        <v>13832</v>
      </c>
      <c r="P971" t="s">
        <v>91</v>
      </c>
      <c r="Q971" t="s">
        <v>7956</v>
      </c>
      <c r="R971" t="str">
        <f>IF(COUNTIF('16 reserve entries'!Q:Q,'16 AJE data'!O971)&gt;0,"Y","N")</f>
        <v>N</v>
      </c>
      <c r="S971" s="149" t="s">
        <v>212</v>
      </c>
      <c r="T971" t="s">
        <v>3385</v>
      </c>
      <c r="U971" t="str">
        <f>IF(COUNTIF('16 reserve bal'!D:D,'16 AJE data'!T971)&gt;0,"Y","N")</f>
        <v>Y</v>
      </c>
    </row>
    <row r="972" spans="1:21" x14ac:dyDescent="0.25">
      <c r="A972" t="s">
        <v>212</v>
      </c>
      <c r="B972" t="s">
        <v>5288</v>
      </c>
      <c r="C972" t="s">
        <v>3628</v>
      </c>
      <c r="D972" t="s">
        <v>141</v>
      </c>
      <c r="E972" t="s">
        <v>12419</v>
      </c>
      <c r="F972" t="str">
        <f t="shared" si="18"/>
        <v>US-IFRS</v>
      </c>
      <c r="G972" t="s">
        <v>3628</v>
      </c>
      <c r="L972" t="s">
        <v>8085</v>
      </c>
      <c r="M972" t="str">
        <f>IF(COUNTIF('16 reserve entries'!M:M,'16 AJE data'!L972)&gt;0,"Y","N")</f>
        <v>N</v>
      </c>
      <c r="O972" t="s">
        <v>13833</v>
      </c>
      <c r="P972" t="s">
        <v>91</v>
      </c>
      <c r="Q972" t="s">
        <v>3411</v>
      </c>
      <c r="R972" t="str">
        <f>IF(COUNTIF('16 reserve entries'!Q:Q,'16 AJE data'!O972)&gt;0,"Y","N")</f>
        <v>N</v>
      </c>
      <c r="S972" s="149" t="s">
        <v>212</v>
      </c>
      <c r="T972" t="s">
        <v>3262</v>
      </c>
      <c r="U972" t="str">
        <f>IF(COUNTIF('16 reserve bal'!D:D,'16 AJE data'!T972)&gt;0,"Y","N")</f>
        <v>Y</v>
      </c>
    </row>
    <row r="973" spans="1:21" x14ac:dyDescent="0.25">
      <c r="A973" t="s">
        <v>73</v>
      </c>
      <c r="B973" t="s">
        <v>5284</v>
      </c>
      <c r="C973" t="s">
        <v>3341</v>
      </c>
      <c r="D973" t="s">
        <v>525</v>
      </c>
      <c r="E973" t="s">
        <v>12419</v>
      </c>
      <c r="F973" t="str">
        <f t="shared" si="18"/>
        <v>CA-IFRS</v>
      </c>
      <c r="G973" t="s">
        <v>3341</v>
      </c>
      <c r="L973" t="s">
        <v>8086</v>
      </c>
      <c r="M973" t="str">
        <f>IF(COUNTIF('16 reserve entries'!M:M,'16 AJE data'!L973)&gt;0,"Y","N")</f>
        <v>N</v>
      </c>
      <c r="O973" t="s">
        <v>13834</v>
      </c>
      <c r="P973" t="s">
        <v>94</v>
      </c>
      <c r="Q973" t="s">
        <v>3251</v>
      </c>
      <c r="R973" t="str">
        <f>IF(COUNTIF('16 reserve entries'!Q:Q,'16 AJE data'!O973)&gt;0,"Y","N")</f>
        <v>N</v>
      </c>
      <c r="S973" s="149" t="s">
        <v>73</v>
      </c>
      <c r="T973" t="s">
        <v>3247</v>
      </c>
      <c r="U973" t="str">
        <f>IF(COUNTIF('16 reserve bal'!D:D,'16 AJE data'!T973)&gt;0,"Y","N")</f>
        <v>Y</v>
      </c>
    </row>
    <row r="974" spans="1:21" x14ac:dyDescent="0.25">
      <c r="A974" t="s">
        <v>73</v>
      </c>
      <c r="B974" t="s">
        <v>5284</v>
      </c>
      <c r="C974" t="s">
        <v>3377</v>
      </c>
      <c r="D974" t="s">
        <v>525</v>
      </c>
      <c r="E974" t="s">
        <v>12419</v>
      </c>
      <c r="F974" t="str">
        <f t="shared" si="18"/>
        <v>CA-IFRS</v>
      </c>
      <c r="G974" t="s">
        <v>3377</v>
      </c>
      <c r="L974" t="s">
        <v>8087</v>
      </c>
      <c r="M974" t="str">
        <f>IF(COUNTIF('16 reserve entries'!M:M,'16 AJE data'!L974)&gt;0,"Y","N")</f>
        <v>N</v>
      </c>
      <c r="O974" t="s">
        <v>13835</v>
      </c>
      <c r="P974" t="s">
        <v>94</v>
      </c>
      <c r="Q974" t="s">
        <v>3266</v>
      </c>
      <c r="R974" t="str">
        <f>IF(COUNTIF('16 reserve entries'!Q:Q,'16 AJE data'!O974)&gt;0,"Y","N")</f>
        <v>N</v>
      </c>
      <c r="S974" s="149" t="s">
        <v>73</v>
      </c>
      <c r="T974" t="s">
        <v>3256</v>
      </c>
      <c r="U974" t="str">
        <f>IF(COUNTIF('16 reserve bal'!D:D,'16 AJE data'!T974)&gt;0,"Y","N")</f>
        <v>Y</v>
      </c>
    </row>
    <row r="975" spans="1:21" x14ac:dyDescent="0.25">
      <c r="A975" t="s">
        <v>73</v>
      </c>
      <c r="B975" t="s">
        <v>5284</v>
      </c>
      <c r="C975" t="s">
        <v>3394</v>
      </c>
      <c r="D975" t="s">
        <v>525</v>
      </c>
      <c r="E975" t="s">
        <v>12419</v>
      </c>
      <c r="F975" t="str">
        <f t="shared" si="18"/>
        <v>CA-IFRS</v>
      </c>
      <c r="G975" t="s">
        <v>3394</v>
      </c>
      <c r="L975" t="s">
        <v>8088</v>
      </c>
      <c r="M975" t="str">
        <f>IF(COUNTIF('16 reserve entries'!M:M,'16 AJE data'!L975)&gt;0,"Y","N")</f>
        <v>N</v>
      </c>
      <c r="O975" t="s">
        <v>13836</v>
      </c>
      <c r="P975" t="s">
        <v>94</v>
      </c>
      <c r="Q975" t="s">
        <v>3341</v>
      </c>
      <c r="R975" t="str">
        <f>IF(COUNTIF('16 reserve entries'!Q:Q,'16 AJE data'!O975)&gt;0,"Y","N")</f>
        <v>N</v>
      </c>
      <c r="S975" s="149" t="s">
        <v>73</v>
      </c>
      <c r="T975" t="s">
        <v>3583</v>
      </c>
      <c r="U975" t="str">
        <f>IF(COUNTIF('16 reserve bal'!D:D,'16 AJE data'!T975)&gt;0,"Y","N")</f>
        <v>Y</v>
      </c>
    </row>
    <row r="976" spans="1:21" x14ac:dyDescent="0.25">
      <c r="A976" t="s">
        <v>73</v>
      </c>
      <c r="B976" t="s">
        <v>5284</v>
      </c>
      <c r="C976" t="s">
        <v>3397</v>
      </c>
      <c r="D976" t="s">
        <v>525</v>
      </c>
      <c r="E976" t="s">
        <v>12419</v>
      </c>
      <c r="F976" t="str">
        <f t="shared" si="18"/>
        <v>CA-IFRS</v>
      </c>
      <c r="G976" t="s">
        <v>3397</v>
      </c>
      <c r="L976" t="s">
        <v>8089</v>
      </c>
      <c r="M976" t="str">
        <f>IF(COUNTIF('16 reserve entries'!M:M,'16 AJE data'!L976)&gt;0,"Y","N")</f>
        <v>N</v>
      </c>
      <c r="O976" t="s">
        <v>13837</v>
      </c>
      <c r="P976" t="s">
        <v>94</v>
      </c>
      <c r="Q976" t="s">
        <v>3368</v>
      </c>
      <c r="R976" t="str">
        <f>IF(COUNTIF('16 reserve entries'!Q:Q,'16 AJE data'!O976)&gt;0,"Y","N")</f>
        <v>N</v>
      </c>
      <c r="S976" s="149" t="s">
        <v>73</v>
      </c>
      <c r="T976" t="s">
        <v>3592</v>
      </c>
      <c r="U976" t="str">
        <f>IF(COUNTIF('16 reserve bal'!D:D,'16 AJE data'!T976)&gt;0,"Y","N")</f>
        <v>Y</v>
      </c>
    </row>
    <row r="977" spans="1:21" x14ac:dyDescent="0.25">
      <c r="A977" t="s">
        <v>73</v>
      </c>
      <c r="B977" t="s">
        <v>5284</v>
      </c>
      <c r="C977" t="s">
        <v>3403</v>
      </c>
      <c r="D977" t="s">
        <v>525</v>
      </c>
      <c r="E977" t="s">
        <v>12419</v>
      </c>
      <c r="F977" t="str">
        <f t="shared" si="18"/>
        <v>CA-IFRS</v>
      </c>
      <c r="G977" t="s">
        <v>3403</v>
      </c>
      <c r="L977" t="s">
        <v>8090</v>
      </c>
      <c r="M977" t="str">
        <f>IF(COUNTIF('16 reserve entries'!M:M,'16 AJE data'!L977)&gt;0,"Y","N")</f>
        <v>N</v>
      </c>
      <c r="O977" t="s">
        <v>13838</v>
      </c>
      <c r="P977" t="s">
        <v>94</v>
      </c>
      <c r="Q977" t="s">
        <v>3371</v>
      </c>
      <c r="R977" t="str">
        <f>IF(COUNTIF('16 reserve entries'!Q:Q,'16 AJE data'!O977)&gt;0,"Y","N")</f>
        <v>N</v>
      </c>
      <c r="S977" s="149" t="s">
        <v>73</v>
      </c>
      <c r="T977" t="s">
        <v>3611</v>
      </c>
      <c r="U977" t="str">
        <f>IF(COUNTIF('16 reserve bal'!D:D,'16 AJE data'!T977)&gt;0,"Y","N")</f>
        <v>Y</v>
      </c>
    </row>
    <row r="978" spans="1:21" x14ac:dyDescent="0.25">
      <c r="A978" t="s">
        <v>1346</v>
      </c>
      <c r="B978" t="s">
        <v>5288</v>
      </c>
      <c r="C978" t="s">
        <v>3944</v>
      </c>
      <c r="D978" t="s">
        <v>141</v>
      </c>
      <c r="E978" t="s">
        <v>12419</v>
      </c>
      <c r="F978" t="str">
        <f t="shared" si="18"/>
        <v>US-IFRS</v>
      </c>
      <c r="G978" t="s">
        <v>3944</v>
      </c>
      <c r="L978" t="s">
        <v>8091</v>
      </c>
      <c r="M978" t="str">
        <f>IF(COUNTIF('16 reserve entries'!M:M,'16 AJE data'!L978)&gt;0,"Y","N")</f>
        <v>N</v>
      </c>
      <c r="O978" t="s">
        <v>13839</v>
      </c>
      <c r="P978" t="s">
        <v>94</v>
      </c>
      <c r="Q978" t="s">
        <v>3374</v>
      </c>
      <c r="R978" t="str">
        <f>IF(COUNTIF('16 reserve entries'!Q:Q,'16 AJE data'!O978)&gt;0,"Y","N")</f>
        <v>N</v>
      </c>
      <c r="S978" s="149" t="s">
        <v>1346</v>
      </c>
      <c r="T978" t="s">
        <v>3889</v>
      </c>
      <c r="U978" t="str">
        <f>IF(COUNTIF('16 reserve bal'!D:D,'16 AJE data'!T978)&gt;0,"Y","N")</f>
        <v>Y</v>
      </c>
    </row>
    <row r="979" spans="1:21" x14ac:dyDescent="0.25">
      <c r="A979" t="s">
        <v>1346</v>
      </c>
      <c r="B979" t="s">
        <v>5288</v>
      </c>
      <c r="C979" t="s">
        <v>3946</v>
      </c>
      <c r="D979" t="s">
        <v>141</v>
      </c>
      <c r="E979" t="s">
        <v>12419</v>
      </c>
      <c r="F979" t="str">
        <f t="shared" si="18"/>
        <v>US-IFRS</v>
      </c>
      <c r="G979" t="s">
        <v>3946</v>
      </c>
      <c r="L979" t="s">
        <v>8092</v>
      </c>
      <c r="M979" t="str">
        <f>IF(COUNTIF('16 reserve entries'!M:M,'16 AJE data'!L979)&gt;0,"Y","N")</f>
        <v>N</v>
      </c>
      <c r="O979" t="s">
        <v>13840</v>
      </c>
      <c r="P979" t="s">
        <v>94</v>
      </c>
      <c r="Q979" t="s">
        <v>3377</v>
      </c>
      <c r="R979" t="str">
        <f>IF(COUNTIF('16 reserve entries'!Q:Q,'16 AJE data'!O979)&gt;0,"Y","N")</f>
        <v>N</v>
      </c>
      <c r="S979" s="149" t="s">
        <v>1346</v>
      </c>
      <c r="T979" t="s">
        <v>4082</v>
      </c>
      <c r="U979" t="str">
        <f>IF(COUNTIF('16 reserve bal'!D:D,'16 AJE data'!T979)&gt;0,"Y","N")</f>
        <v>Y</v>
      </c>
    </row>
    <row r="980" spans="1:21" x14ac:dyDescent="0.25">
      <c r="A980" t="s">
        <v>76</v>
      </c>
      <c r="B980" t="s">
        <v>5284</v>
      </c>
      <c r="C980" t="s">
        <v>3341</v>
      </c>
      <c r="D980" t="s">
        <v>525</v>
      </c>
      <c r="E980" t="s">
        <v>12419</v>
      </c>
      <c r="F980" t="str">
        <f t="shared" si="18"/>
        <v>CA-IFRS</v>
      </c>
      <c r="G980" t="s">
        <v>3341</v>
      </c>
      <c r="L980" t="s">
        <v>8093</v>
      </c>
      <c r="M980" t="str">
        <f>IF(COUNTIF('16 reserve entries'!M:M,'16 AJE data'!L980)&gt;0,"Y","N")</f>
        <v>N</v>
      </c>
      <c r="O980" t="s">
        <v>13841</v>
      </c>
      <c r="P980" t="s">
        <v>94</v>
      </c>
      <c r="Q980" t="s">
        <v>7597</v>
      </c>
      <c r="R980" t="str">
        <f>IF(COUNTIF('16 reserve entries'!Q:Q,'16 AJE data'!O980)&gt;0,"Y","N")</f>
        <v>N</v>
      </c>
      <c r="S980" s="149" t="s">
        <v>76</v>
      </c>
      <c r="T980" t="s">
        <v>3247</v>
      </c>
      <c r="U980" t="str">
        <f>IF(COUNTIF('16 reserve bal'!D:D,'16 AJE data'!T980)&gt;0,"Y","N")</f>
        <v>Y</v>
      </c>
    </row>
    <row r="981" spans="1:21" x14ac:dyDescent="0.25">
      <c r="A981" t="s">
        <v>76</v>
      </c>
      <c r="B981" t="s">
        <v>5284</v>
      </c>
      <c r="C981" t="s">
        <v>3377</v>
      </c>
      <c r="D981" t="s">
        <v>525</v>
      </c>
      <c r="E981" t="s">
        <v>12419</v>
      </c>
      <c r="F981" t="str">
        <f t="shared" si="18"/>
        <v>CA-IFRS</v>
      </c>
      <c r="G981" t="s">
        <v>3377</v>
      </c>
      <c r="L981" t="s">
        <v>8094</v>
      </c>
      <c r="M981" t="str">
        <f>IF(COUNTIF('16 reserve entries'!M:M,'16 AJE data'!L981)&gt;0,"Y","N")</f>
        <v>N</v>
      </c>
      <c r="O981" t="s">
        <v>13842</v>
      </c>
      <c r="P981" t="s">
        <v>94</v>
      </c>
      <c r="Q981" t="s">
        <v>3394</v>
      </c>
      <c r="R981" t="str">
        <f>IF(COUNTIF('16 reserve entries'!Q:Q,'16 AJE data'!O981)&gt;0,"Y","N")</f>
        <v>N</v>
      </c>
      <c r="S981" s="149" t="s">
        <v>76</v>
      </c>
      <c r="T981" t="s">
        <v>3256</v>
      </c>
      <c r="U981" t="str">
        <f>IF(COUNTIF('16 reserve bal'!D:D,'16 AJE data'!T981)&gt;0,"Y","N")</f>
        <v>Y</v>
      </c>
    </row>
    <row r="982" spans="1:21" x14ac:dyDescent="0.25">
      <c r="A982" t="s">
        <v>76</v>
      </c>
      <c r="B982" t="s">
        <v>5284</v>
      </c>
      <c r="C982" t="s">
        <v>3383</v>
      </c>
      <c r="D982" t="s">
        <v>525</v>
      </c>
      <c r="E982" t="s">
        <v>12419</v>
      </c>
      <c r="F982" t="str">
        <f t="shared" si="18"/>
        <v>CA-IFRS</v>
      </c>
      <c r="G982" t="s">
        <v>3383</v>
      </c>
      <c r="L982" t="s">
        <v>8095</v>
      </c>
      <c r="M982" t="str">
        <f>IF(COUNTIF('16 reserve entries'!M:M,'16 AJE data'!L982)&gt;0,"Y","N")</f>
        <v>N</v>
      </c>
      <c r="O982" t="s">
        <v>13843</v>
      </c>
      <c r="P982" t="s">
        <v>94</v>
      </c>
      <c r="Q982" t="s">
        <v>3397</v>
      </c>
      <c r="R982" t="str">
        <f>IF(COUNTIF('16 reserve entries'!Q:Q,'16 AJE data'!O982)&gt;0,"Y","N")</f>
        <v>N</v>
      </c>
      <c r="S982" s="149" t="s">
        <v>76</v>
      </c>
      <c r="T982" t="s">
        <v>3426</v>
      </c>
      <c r="U982" t="str">
        <f>IF(COUNTIF('16 reserve bal'!D:D,'16 AJE data'!T982)&gt;0,"Y","N")</f>
        <v>Y</v>
      </c>
    </row>
    <row r="983" spans="1:21" x14ac:dyDescent="0.25">
      <c r="A983" t="s">
        <v>80</v>
      </c>
      <c r="B983" t="s">
        <v>5284</v>
      </c>
      <c r="C983" t="s">
        <v>3386</v>
      </c>
      <c r="D983" t="s">
        <v>525</v>
      </c>
      <c r="E983" t="s">
        <v>12419</v>
      </c>
      <c r="F983" t="str">
        <f t="shared" si="18"/>
        <v>CA-IFRS</v>
      </c>
      <c r="G983" t="s">
        <v>3386</v>
      </c>
      <c r="L983" t="s">
        <v>8096</v>
      </c>
      <c r="M983" t="str">
        <f>IF(COUNTIF('16 reserve entries'!M:M,'16 AJE data'!L983)&gt;0,"Y","N")</f>
        <v>N</v>
      </c>
      <c r="O983" t="s">
        <v>13844</v>
      </c>
      <c r="P983" t="s">
        <v>94</v>
      </c>
      <c r="Q983" t="s">
        <v>3399</v>
      </c>
      <c r="R983" t="str">
        <f>IF(COUNTIF('16 reserve entries'!Q:Q,'16 AJE data'!O983)&gt;0,"Y","N")</f>
        <v>N</v>
      </c>
      <c r="S983" s="149" t="s">
        <v>80</v>
      </c>
      <c r="T983" t="s">
        <v>3443</v>
      </c>
      <c r="U983" t="str">
        <f>IF(COUNTIF('16 reserve bal'!D:D,'16 AJE data'!T983)&gt;0,"Y","N")</f>
        <v>Y</v>
      </c>
    </row>
    <row r="984" spans="1:21" x14ac:dyDescent="0.25">
      <c r="A984" t="s">
        <v>149</v>
      </c>
      <c r="B984" t="s">
        <v>5288</v>
      </c>
      <c r="C984" t="s">
        <v>3549</v>
      </c>
      <c r="D984" t="s">
        <v>141</v>
      </c>
      <c r="E984" t="s">
        <v>12419</v>
      </c>
      <c r="F984" t="str">
        <f t="shared" si="18"/>
        <v>US-IFRS</v>
      </c>
      <c r="G984" t="s">
        <v>3549</v>
      </c>
      <c r="L984" t="s">
        <v>8097</v>
      </c>
      <c r="M984" t="str">
        <f>IF(COUNTIF('16 reserve entries'!M:M,'16 AJE data'!L984)&gt;0,"Y","N")</f>
        <v>N</v>
      </c>
      <c r="O984" t="s">
        <v>13845</v>
      </c>
      <c r="P984" t="s">
        <v>94</v>
      </c>
      <c r="Q984" t="s">
        <v>3401</v>
      </c>
      <c r="R984" t="str">
        <f>IF(COUNTIF('16 reserve entries'!Q:Q,'16 AJE data'!O984)&gt;0,"Y","N")</f>
        <v>N</v>
      </c>
      <c r="S984" s="149" t="s">
        <v>149</v>
      </c>
      <c r="T984" t="s">
        <v>3951</v>
      </c>
      <c r="U984" t="str">
        <f>IF(COUNTIF('16 reserve bal'!D:D,'16 AJE data'!T984)&gt;0,"Y","N")</f>
        <v>Y</v>
      </c>
    </row>
    <row r="985" spans="1:21" x14ac:dyDescent="0.25">
      <c r="A985" t="s">
        <v>149</v>
      </c>
      <c r="B985" t="s">
        <v>5288</v>
      </c>
      <c r="C985" t="s">
        <v>3551</v>
      </c>
      <c r="D985" t="s">
        <v>141</v>
      </c>
      <c r="E985" t="s">
        <v>12419</v>
      </c>
      <c r="F985" t="str">
        <f t="shared" si="18"/>
        <v>US-IFRS</v>
      </c>
      <c r="G985" t="s">
        <v>3551</v>
      </c>
      <c r="L985" t="s">
        <v>8098</v>
      </c>
      <c r="M985" t="str">
        <f>IF(COUNTIF('16 reserve entries'!M:M,'16 AJE data'!L985)&gt;0,"Y","N")</f>
        <v>N</v>
      </c>
      <c r="O985" t="s">
        <v>13846</v>
      </c>
      <c r="P985" t="s">
        <v>94</v>
      </c>
      <c r="Q985" t="s">
        <v>3403</v>
      </c>
      <c r="R985" t="str">
        <f>IF(COUNTIF('16 reserve entries'!Q:Q,'16 AJE data'!O985)&gt;0,"Y","N")</f>
        <v>N</v>
      </c>
      <c r="S985" s="149" t="s">
        <v>149</v>
      </c>
      <c r="T985" t="s">
        <v>3957</v>
      </c>
      <c r="U985" t="str">
        <f>IF(COUNTIF('16 reserve bal'!D:D,'16 AJE data'!T985)&gt;0,"Y","N")</f>
        <v>Y</v>
      </c>
    </row>
    <row r="986" spans="1:21" x14ac:dyDescent="0.25">
      <c r="A986" t="s">
        <v>149</v>
      </c>
      <c r="B986" t="s">
        <v>5288</v>
      </c>
      <c r="C986" t="s">
        <v>3628</v>
      </c>
      <c r="D986" t="s">
        <v>141</v>
      </c>
      <c r="E986" t="s">
        <v>12419</v>
      </c>
      <c r="F986" t="str">
        <f t="shared" si="18"/>
        <v>US-IFRS</v>
      </c>
      <c r="G986" t="s">
        <v>3628</v>
      </c>
      <c r="L986" t="s">
        <v>8099</v>
      </c>
      <c r="M986" t="str">
        <f>IF(COUNTIF('16 reserve entries'!M:M,'16 AJE data'!L986)&gt;0,"Y","N")</f>
        <v>N</v>
      </c>
      <c r="O986" t="s">
        <v>13847</v>
      </c>
      <c r="P986" t="s">
        <v>94</v>
      </c>
      <c r="Q986" t="s">
        <v>3411</v>
      </c>
      <c r="R986" t="str">
        <f>IF(COUNTIF('16 reserve entries'!Q:Q,'16 AJE data'!O986)&gt;0,"Y","N")</f>
        <v>N</v>
      </c>
      <c r="S986" s="149" t="s">
        <v>149</v>
      </c>
      <c r="T986" t="s">
        <v>3262</v>
      </c>
      <c r="U986" t="str">
        <f>IF(COUNTIF('16 reserve bal'!D:D,'16 AJE data'!T986)&gt;0,"Y","N")</f>
        <v>Y</v>
      </c>
    </row>
    <row r="987" spans="1:21" x14ac:dyDescent="0.25">
      <c r="A987" t="s">
        <v>149</v>
      </c>
      <c r="B987" t="s">
        <v>5288</v>
      </c>
      <c r="C987" t="s">
        <v>3968</v>
      </c>
      <c r="D987" t="s">
        <v>141</v>
      </c>
      <c r="E987" t="s">
        <v>12419</v>
      </c>
      <c r="F987" t="str">
        <f t="shared" si="18"/>
        <v>US-IFRS</v>
      </c>
      <c r="G987" t="s">
        <v>3968</v>
      </c>
      <c r="L987" t="s">
        <v>8100</v>
      </c>
      <c r="M987" t="str">
        <f>IF(COUNTIF('16 reserve entries'!M:M,'16 AJE data'!L987)&gt;0,"Y","N")</f>
        <v>N</v>
      </c>
      <c r="O987" t="s">
        <v>13848</v>
      </c>
      <c r="P987" t="s">
        <v>94</v>
      </c>
      <c r="Q987" t="s">
        <v>3418</v>
      </c>
      <c r="R987" t="str">
        <f>IF(COUNTIF('16 reserve entries'!Q:Q,'16 AJE data'!O987)&gt;0,"Y","N")</f>
        <v>N</v>
      </c>
      <c r="S987" s="149" t="s">
        <v>149</v>
      </c>
      <c r="T987" t="s">
        <v>4099</v>
      </c>
      <c r="U987" t="str">
        <f>IF(COUNTIF('16 reserve bal'!D:D,'16 AJE data'!T987)&gt;0,"Y","N")</f>
        <v>Y</v>
      </c>
    </row>
    <row r="988" spans="1:21" x14ac:dyDescent="0.25">
      <c r="A988" t="s">
        <v>149</v>
      </c>
      <c r="B988" t="s">
        <v>5288</v>
      </c>
      <c r="C988" t="s">
        <v>3995</v>
      </c>
      <c r="D988" t="s">
        <v>141</v>
      </c>
      <c r="E988" t="s">
        <v>12419</v>
      </c>
      <c r="F988" t="str">
        <f t="shared" si="18"/>
        <v>US-IFRS</v>
      </c>
      <c r="G988" t="s">
        <v>3995</v>
      </c>
      <c r="L988" t="s">
        <v>8101</v>
      </c>
      <c r="M988" t="str">
        <f>IF(COUNTIF('16 reserve entries'!M:M,'16 AJE data'!L988)&gt;0,"Y","N")</f>
        <v>N</v>
      </c>
      <c r="O988" t="s">
        <v>13849</v>
      </c>
      <c r="P988" t="s">
        <v>94</v>
      </c>
      <c r="Q988" t="s">
        <v>3420</v>
      </c>
      <c r="R988" t="str">
        <f>IF(COUNTIF('16 reserve entries'!Q:Q,'16 AJE data'!O988)&gt;0,"Y","N")</f>
        <v>N</v>
      </c>
      <c r="S988" s="149" t="s">
        <v>149</v>
      </c>
      <c r="T988" t="s">
        <v>3459</v>
      </c>
      <c r="U988" t="str">
        <f>IF(COUNTIF('16 reserve bal'!D:D,'16 AJE data'!T988)&gt;0,"Y","N")</f>
        <v>Y</v>
      </c>
    </row>
    <row r="989" spans="1:21" x14ac:dyDescent="0.25">
      <c r="A989" t="s">
        <v>149</v>
      </c>
      <c r="B989" t="s">
        <v>5288</v>
      </c>
      <c r="C989" t="s">
        <v>4037</v>
      </c>
      <c r="D989" t="s">
        <v>141</v>
      </c>
      <c r="E989" t="s">
        <v>12419</v>
      </c>
      <c r="F989" t="str">
        <f t="shared" si="18"/>
        <v>US-IFRS</v>
      </c>
      <c r="G989" t="s">
        <v>4037</v>
      </c>
      <c r="L989" t="s">
        <v>8102</v>
      </c>
      <c r="M989" t="str">
        <f>IF(COUNTIF('16 reserve entries'!M:M,'16 AJE data'!L989)&gt;0,"Y","N")</f>
        <v>N</v>
      </c>
      <c r="O989" t="s">
        <v>13850</v>
      </c>
      <c r="P989" t="s">
        <v>94</v>
      </c>
      <c r="Q989" t="s">
        <v>3424</v>
      </c>
      <c r="R989" t="str">
        <f>IF(COUNTIF('16 reserve entries'!Q:Q,'16 AJE data'!O989)&gt;0,"Y","N")</f>
        <v>N</v>
      </c>
      <c r="S989" s="149" t="s">
        <v>149</v>
      </c>
      <c r="T989" t="s">
        <v>4025</v>
      </c>
      <c r="U989" t="str">
        <f>IF(COUNTIF('16 reserve bal'!D:D,'16 AJE data'!T989)&gt;0,"Y","N")</f>
        <v>Y</v>
      </c>
    </row>
    <row r="990" spans="1:21" x14ac:dyDescent="0.25">
      <c r="A990" t="s">
        <v>149</v>
      </c>
      <c r="B990" t="s">
        <v>5288</v>
      </c>
      <c r="C990" t="s">
        <v>4056</v>
      </c>
      <c r="D990" t="s">
        <v>141</v>
      </c>
      <c r="E990" t="s">
        <v>12419</v>
      </c>
      <c r="F990" t="str">
        <f t="shared" si="18"/>
        <v>US-IFRS</v>
      </c>
      <c r="G990" t="s">
        <v>4056</v>
      </c>
      <c r="L990" t="s">
        <v>8103</v>
      </c>
      <c r="M990" t="str">
        <f>IF(COUNTIF('16 reserve entries'!M:M,'16 AJE data'!L990)&gt;0,"Y","N")</f>
        <v>N</v>
      </c>
      <c r="O990" t="s">
        <v>13851</v>
      </c>
      <c r="P990" t="s">
        <v>94</v>
      </c>
      <c r="Q990" t="s">
        <v>4513</v>
      </c>
      <c r="R990" t="str">
        <f>IF(COUNTIF('16 reserve entries'!Q:Q,'16 AJE data'!O990)&gt;0,"Y","N")</f>
        <v>N</v>
      </c>
      <c r="S990" s="149" t="s">
        <v>149</v>
      </c>
      <c r="T990" t="s">
        <v>4105</v>
      </c>
      <c r="U990" t="str">
        <f>IF(COUNTIF('16 reserve bal'!D:D,'16 AJE data'!T990)&gt;0,"Y","N")</f>
        <v>Y</v>
      </c>
    </row>
    <row r="991" spans="1:21" x14ac:dyDescent="0.25">
      <c r="A991" t="s">
        <v>83</v>
      </c>
      <c r="B991" t="s">
        <v>5284</v>
      </c>
      <c r="C991" t="s">
        <v>3251</v>
      </c>
      <c r="D991" t="s">
        <v>525</v>
      </c>
      <c r="E991" t="s">
        <v>12419</v>
      </c>
      <c r="F991" t="str">
        <f t="shared" si="18"/>
        <v>CA-IFRS</v>
      </c>
      <c r="G991" t="s">
        <v>3251</v>
      </c>
      <c r="L991" t="s">
        <v>8104</v>
      </c>
      <c r="M991" t="str">
        <f>IF(COUNTIF('16 reserve entries'!M:M,'16 AJE data'!L991)&gt;0,"Y","N")</f>
        <v>N</v>
      </c>
      <c r="O991" t="s">
        <v>13852</v>
      </c>
      <c r="P991" t="s">
        <v>94</v>
      </c>
      <c r="Q991" t="s">
        <v>4533</v>
      </c>
      <c r="R991" t="str">
        <f>IF(COUNTIF('16 reserve entries'!Q:Q,'16 AJE data'!O991)&gt;0,"Y","N")</f>
        <v>N</v>
      </c>
      <c r="S991" s="149" t="s">
        <v>83</v>
      </c>
      <c r="T991" t="s">
        <v>3258</v>
      </c>
      <c r="U991" t="str">
        <f>IF(COUNTIF('16 reserve bal'!D:D,'16 AJE data'!T991)&gt;0,"Y","N")</f>
        <v>Y</v>
      </c>
    </row>
    <row r="992" spans="1:21" x14ac:dyDescent="0.25">
      <c r="A992" t="s">
        <v>83</v>
      </c>
      <c r="B992" t="s">
        <v>5284</v>
      </c>
      <c r="C992" t="s">
        <v>3266</v>
      </c>
      <c r="D992" t="s">
        <v>525</v>
      </c>
      <c r="E992" t="s">
        <v>12419</v>
      </c>
      <c r="F992" t="str">
        <f t="shared" si="18"/>
        <v>CA-IFRS</v>
      </c>
      <c r="G992" t="s">
        <v>3266</v>
      </c>
      <c r="L992" t="s">
        <v>8105</v>
      </c>
      <c r="M992" t="str">
        <f>IF(COUNTIF('16 reserve entries'!M:M,'16 AJE data'!L992)&gt;0,"Y","N")</f>
        <v>N</v>
      </c>
      <c r="O992" t="s">
        <v>13853</v>
      </c>
      <c r="P992" t="s">
        <v>57</v>
      </c>
      <c r="Q992" t="s">
        <v>3341</v>
      </c>
      <c r="R992" t="str">
        <f>IF(COUNTIF('16 reserve entries'!Q:Q,'16 AJE data'!O992)&gt;0,"Y","N")</f>
        <v>N</v>
      </c>
      <c r="S992" s="149" t="s">
        <v>83</v>
      </c>
      <c r="T992" t="s">
        <v>3303</v>
      </c>
      <c r="U992" t="str">
        <f>IF(COUNTIF('16 reserve bal'!D:D,'16 AJE data'!T992)&gt;0,"Y","N")</f>
        <v>Y</v>
      </c>
    </row>
    <row r="993" spans="1:21" x14ac:dyDescent="0.25">
      <c r="A993" t="s">
        <v>83</v>
      </c>
      <c r="B993" t="s">
        <v>5284</v>
      </c>
      <c r="C993" t="s">
        <v>3269</v>
      </c>
      <c r="D993" t="s">
        <v>525</v>
      </c>
      <c r="E993" t="s">
        <v>12419</v>
      </c>
      <c r="F993" t="str">
        <f t="shared" si="18"/>
        <v>CA-IFRS</v>
      </c>
      <c r="G993" t="s">
        <v>3269</v>
      </c>
      <c r="L993" t="s">
        <v>8106</v>
      </c>
      <c r="M993" t="str">
        <f>IF(COUNTIF('16 reserve entries'!M:M,'16 AJE data'!L993)&gt;0,"Y","N")</f>
        <v>N</v>
      </c>
      <c r="O993" t="s">
        <v>13854</v>
      </c>
      <c r="P993" t="s">
        <v>57</v>
      </c>
      <c r="Q993" t="s">
        <v>3377</v>
      </c>
      <c r="R993" t="str">
        <f>IF(COUNTIF('16 reserve entries'!Q:Q,'16 AJE data'!O993)&gt;0,"Y","N")</f>
        <v>N</v>
      </c>
      <c r="S993" s="149" t="s">
        <v>83</v>
      </c>
      <c r="T993" t="s">
        <v>3312</v>
      </c>
      <c r="U993" t="str">
        <f>IF(COUNTIF('16 reserve bal'!D:D,'16 AJE data'!T993)&gt;0,"Y","N")</f>
        <v>Y</v>
      </c>
    </row>
    <row r="994" spans="1:21" x14ac:dyDescent="0.25">
      <c r="A994" t="s">
        <v>83</v>
      </c>
      <c r="B994" t="s">
        <v>5284</v>
      </c>
      <c r="C994" t="s">
        <v>3341</v>
      </c>
      <c r="D994" t="s">
        <v>525</v>
      </c>
      <c r="E994" t="s">
        <v>12419</v>
      </c>
      <c r="F994" t="str">
        <f t="shared" si="18"/>
        <v>CA-IFRS</v>
      </c>
      <c r="G994" t="s">
        <v>3341</v>
      </c>
      <c r="L994" t="s">
        <v>8107</v>
      </c>
      <c r="M994" t="str">
        <f>IF(COUNTIF('16 reserve entries'!M:M,'16 AJE data'!L994)&gt;0,"Y","N")</f>
        <v>N</v>
      </c>
      <c r="O994" t="s">
        <v>13855</v>
      </c>
      <c r="P994" t="s">
        <v>57</v>
      </c>
      <c r="Q994" t="s">
        <v>3383</v>
      </c>
      <c r="R994" t="str">
        <f>IF(COUNTIF('16 reserve entries'!Q:Q,'16 AJE data'!O994)&gt;0,"Y","N")</f>
        <v>N</v>
      </c>
      <c r="S994" s="149" t="s">
        <v>83</v>
      </c>
      <c r="T994" t="s">
        <v>3247</v>
      </c>
      <c r="U994" t="str">
        <f>IF(COUNTIF('16 reserve bal'!D:D,'16 AJE data'!T994)&gt;0,"Y","N")</f>
        <v>Y</v>
      </c>
    </row>
    <row r="995" spans="1:21" x14ac:dyDescent="0.25">
      <c r="A995" t="s">
        <v>83</v>
      </c>
      <c r="B995" t="s">
        <v>5284</v>
      </c>
      <c r="C995" t="s">
        <v>3368</v>
      </c>
      <c r="D995" t="s">
        <v>525</v>
      </c>
      <c r="E995" t="s">
        <v>12419</v>
      </c>
      <c r="F995" t="str">
        <f t="shared" si="18"/>
        <v>CA-IFRS</v>
      </c>
      <c r="G995" t="s">
        <v>3368</v>
      </c>
      <c r="L995" t="s">
        <v>8108</v>
      </c>
      <c r="M995" t="str">
        <f>IF(COUNTIF('16 reserve entries'!M:M,'16 AJE data'!L995)&gt;0,"Y","N")</f>
        <v>N</v>
      </c>
      <c r="O995" t="s">
        <v>13856</v>
      </c>
      <c r="P995" t="s">
        <v>57</v>
      </c>
      <c r="Q995" t="s">
        <v>3397</v>
      </c>
      <c r="R995" t="str">
        <f>IF(COUNTIF('16 reserve entries'!Q:Q,'16 AJE data'!O995)&gt;0,"Y","N")</f>
        <v>N</v>
      </c>
      <c r="S995" s="149" t="s">
        <v>83</v>
      </c>
      <c r="T995" t="s">
        <v>3250</v>
      </c>
      <c r="U995" t="str">
        <f>IF(COUNTIF('16 reserve bal'!D:D,'16 AJE data'!T995)&gt;0,"Y","N")</f>
        <v>Y</v>
      </c>
    </row>
    <row r="996" spans="1:21" x14ac:dyDescent="0.25">
      <c r="A996" t="s">
        <v>83</v>
      </c>
      <c r="B996" t="s">
        <v>5284</v>
      </c>
      <c r="C996" t="s">
        <v>3371</v>
      </c>
      <c r="D996" t="s">
        <v>525</v>
      </c>
      <c r="E996" t="s">
        <v>12419</v>
      </c>
      <c r="F996" t="str">
        <f t="shared" si="18"/>
        <v>CA-IFRS</v>
      </c>
      <c r="G996" t="s">
        <v>3371</v>
      </c>
      <c r="L996" t="s">
        <v>8109</v>
      </c>
      <c r="M996" t="str">
        <f>IF(COUNTIF('16 reserve entries'!M:M,'16 AJE data'!L996)&gt;0,"Y","N")</f>
        <v>N</v>
      </c>
      <c r="O996" t="s">
        <v>13857</v>
      </c>
      <c r="P996" t="s">
        <v>98</v>
      </c>
      <c r="Q996" t="s">
        <v>3257</v>
      </c>
      <c r="R996" t="str">
        <f>IF(COUNTIF('16 reserve entries'!Q:Q,'16 AJE data'!O996)&gt;0,"Y","N")</f>
        <v>N</v>
      </c>
      <c r="S996" s="149" t="s">
        <v>83</v>
      </c>
      <c r="T996" t="s">
        <v>3533</v>
      </c>
      <c r="U996" t="str">
        <f>IF(COUNTIF('16 reserve bal'!D:D,'16 AJE data'!T996)&gt;0,"Y","N")</f>
        <v>Y</v>
      </c>
    </row>
    <row r="997" spans="1:21" x14ac:dyDescent="0.25">
      <c r="A997" t="s">
        <v>83</v>
      </c>
      <c r="B997" t="s">
        <v>5284</v>
      </c>
      <c r="C997" t="s">
        <v>3374</v>
      </c>
      <c r="D997" t="s">
        <v>525</v>
      </c>
      <c r="E997" t="s">
        <v>12419</v>
      </c>
      <c r="F997" t="str">
        <f t="shared" si="18"/>
        <v>CA-IFRS</v>
      </c>
      <c r="G997" t="s">
        <v>3374</v>
      </c>
      <c r="L997" t="s">
        <v>8110</v>
      </c>
      <c r="M997" t="str">
        <f>IF(COUNTIF('16 reserve entries'!M:M,'16 AJE data'!L997)&gt;0,"Y","N")</f>
        <v>N</v>
      </c>
      <c r="O997" t="s">
        <v>13858</v>
      </c>
      <c r="P997" t="s">
        <v>98</v>
      </c>
      <c r="Q997" t="s">
        <v>3317</v>
      </c>
      <c r="R997" t="str">
        <f>IF(COUNTIF('16 reserve entries'!Q:Q,'16 AJE data'!O997)&gt;0,"Y","N")</f>
        <v>N</v>
      </c>
      <c r="S997" s="149" t="s">
        <v>83</v>
      </c>
      <c r="T997" t="s">
        <v>3253</v>
      </c>
      <c r="U997" t="str">
        <f>IF(COUNTIF('16 reserve bal'!D:D,'16 AJE data'!T997)&gt;0,"Y","N")</f>
        <v>Y</v>
      </c>
    </row>
    <row r="998" spans="1:21" x14ac:dyDescent="0.25">
      <c r="A998" t="s">
        <v>83</v>
      </c>
      <c r="B998" t="s">
        <v>5284</v>
      </c>
      <c r="C998" t="s">
        <v>3377</v>
      </c>
      <c r="D998" t="s">
        <v>525</v>
      </c>
      <c r="E998" t="s">
        <v>12419</v>
      </c>
      <c r="F998" t="str">
        <f t="shared" si="18"/>
        <v>CA-IFRS</v>
      </c>
      <c r="G998" t="s">
        <v>3377</v>
      </c>
      <c r="L998" t="s">
        <v>8111</v>
      </c>
      <c r="M998" t="str">
        <f>IF(COUNTIF('16 reserve entries'!M:M,'16 AJE data'!L998)&gt;0,"Y","N")</f>
        <v>N</v>
      </c>
      <c r="O998" t="s">
        <v>13859</v>
      </c>
      <c r="P998" t="s">
        <v>98</v>
      </c>
      <c r="Q998" t="s">
        <v>3341</v>
      </c>
      <c r="R998" t="str">
        <f>IF(COUNTIF('16 reserve entries'!Q:Q,'16 AJE data'!O998)&gt;0,"Y","N")</f>
        <v>N</v>
      </c>
      <c r="S998" s="149" t="s">
        <v>83</v>
      </c>
      <c r="T998" t="s">
        <v>3256</v>
      </c>
      <c r="U998" t="str">
        <f>IF(COUNTIF('16 reserve bal'!D:D,'16 AJE data'!T998)&gt;0,"Y","N")</f>
        <v>Y</v>
      </c>
    </row>
    <row r="999" spans="1:21" x14ac:dyDescent="0.25">
      <c r="A999" t="s">
        <v>83</v>
      </c>
      <c r="B999" t="s">
        <v>5284</v>
      </c>
      <c r="C999" t="s">
        <v>7597</v>
      </c>
      <c r="D999" t="s">
        <v>525</v>
      </c>
      <c r="E999" t="s">
        <v>12419</v>
      </c>
      <c r="F999" t="str">
        <f t="shared" si="18"/>
        <v>CA-IFRS</v>
      </c>
      <c r="G999" t="s">
        <v>7597</v>
      </c>
      <c r="L999" t="s">
        <v>8112</v>
      </c>
      <c r="M999" t="str">
        <f>IF(COUNTIF('16 reserve entries'!M:M,'16 AJE data'!L999)&gt;0,"Y","N")</f>
        <v>N</v>
      </c>
      <c r="O999" t="s">
        <v>13860</v>
      </c>
      <c r="P999" t="s">
        <v>98</v>
      </c>
      <c r="Q999" t="s">
        <v>7939</v>
      </c>
      <c r="R999" t="str">
        <f>IF(COUNTIF('16 reserve entries'!Q:Q,'16 AJE data'!O999)&gt;0,"Y","N")</f>
        <v>N</v>
      </c>
      <c r="S999" s="149" t="s">
        <v>83</v>
      </c>
      <c r="T999" t="s">
        <v>12930</v>
      </c>
      <c r="U999" t="str">
        <f>IF(COUNTIF('16 reserve bal'!D:D,'16 AJE data'!T999)&gt;0,"Y","N")</f>
        <v>N</v>
      </c>
    </row>
    <row r="1000" spans="1:21" x14ac:dyDescent="0.25">
      <c r="A1000" t="s">
        <v>83</v>
      </c>
      <c r="B1000" t="s">
        <v>5284</v>
      </c>
      <c r="C1000" t="s">
        <v>3394</v>
      </c>
      <c r="D1000" t="s">
        <v>525</v>
      </c>
      <c r="E1000" t="s">
        <v>12419</v>
      </c>
      <c r="F1000" t="str">
        <f t="shared" si="18"/>
        <v>CA-IFRS</v>
      </c>
      <c r="G1000" t="s">
        <v>3394</v>
      </c>
      <c r="L1000" t="s">
        <v>8113</v>
      </c>
      <c r="M1000" t="str">
        <f>IF(COUNTIF('16 reserve entries'!M:M,'16 AJE data'!L1000)&gt;0,"Y","N")</f>
        <v>N</v>
      </c>
      <c r="O1000" t="s">
        <v>13861</v>
      </c>
      <c r="P1000" t="s">
        <v>98</v>
      </c>
      <c r="Q1000" t="s">
        <v>7593</v>
      </c>
      <c r="R1000" t="str">
        <f>IF(COUNTIF('16 reserve entries'!Q:Q,'16 AJE data'!O1000)&gt;0,"Y","N")</f>
        <v>N</v>
      </c>
      <c r="S1000" s="149" t="s">
        <v>83</v>
      </c>
      <c r="T1000" t="s">
        <v>3583</v>
      </c>
      <c r="U1000" t="str">
        <f>IF(COUNTIF('16 reserve bal'!D:D,'16 AJE data'!T1000)&gt;0,"Y","N")</f>
        <v>Y</v>
      </c>
    </row>
    <row r="1001" spans="1:21" x14ac:dyDescent="0.25">
      <c r="A1001" t="s">
        <v>83</v>
      </c>
      <c r="B1001" t="s">
        <v>5284</v>
      </c>
      <c r="C1001" t="s">
        <v>3399</v>
      </c>
      <c r="D1001" t="s">
        <v>525</v>
      </c>
      <c r="E1001" t="s">
        <v>12419</v>
      </c>
      <c r="F1001" t="str">
        <f t="shared" si="18"/>
        <v>CA-IFRS</v>
      </c>
      <c r="G1001" t="s">
        <v>3399</v>
      </c>
      <c r="L1001" t="s">
        <v>8114</v>
      </c>
      <c r="M1001" t="str">
        <f>IF(COUNTIF('16 reserve entries'!M:M,'16 AJE data'!L1001)&gt;0,"Y","N")</f>
        <v>N</v>
      </c>
      <c r="O1001" t="s">
        <v>13862</v>
      </c>
      <c r="P1001" t="s">
        <v>98</v>
      </c>
      <c r="Q1001" t="s">
        <v>3353</v>
      </c>
      <c r="R1001" t="str">
        <f>IF(COUNTIF('16 reserve entries'!Q:Q,'16 AJE data'!O1001)&gt;0,"Y","N")</f>
        <v>N</v>
      </c>
      <c r="S1001" s="149" t="s">
        <v>83</v>
      </c>
      <c r="T1001" t="s">
        <v>3429</v>
      </c>
      <c r="U1001" t="str">
        <f>IF(COUNTIF('16 reserve bal'!D:D,'16 AJE data'!T1001)&gt;0,"Y","N")</f>
        <v>Y</v>
      </c>
    </row>
    <row r="1002" spans="1:21" x14ac:dyDescent="0.25">
      <c r="A1002" t="s">
        <v>83</v>
      </c>
      <c r="B1002" t="s">
        <v>5284</v>
      </c>
      <c r="C1002" t="s">
        <v>3401</v>
      </c>
      <c r="D1002" t="s">
        <v>525</v>
      </c>
      <c r="E1002" t="s">
        <v>12419</v>
      </c>
      <c r="F1002" t="str">
        <f t="shared" si="18"/>
        <v>CA-IFRS</v>
      </c>
      <c r="G1002" t="s">
        <v>3401</v>
      </c>
      <c r="L1002" t="s">
        <v>8115</v>
      </c>
      <c r="M1002" t="str">
        <f>IF(COUNTIF('16 reserve entries'!M:M,'16 AJE data'!L1002)&gt;0,"Y","N")</f>
        <v>N</v>
      </c>
      <c r="O1002" t="s">
        <v>13863</v>
      </c>
      <c r="P1002" t="s">
        <v>98</v>
      </c>
      <c r="Q1002" t="s">
        <v>3359</v>
      </c>
      <c r="R1002" t="str">
        <f>IF(COUNTIF('16 reserve entries'!Q:Q,'16 AJE data'!O1002)&gt;0,"Y","N")</f>
        <v>N</v>
      </c>
      <c r="S1002" s="149" t="s">
        <v>83</v>
      </c>
      <c r="T1002" t="s">
        <v>3432</v>
      </c>
      <c r="U1002" t="str">
        <f>IF(COUNTIF('16 reserve bal'!D:D,'16 AJE data'!T1002)&gt;0,"Y","N")</f>
        <v>Y</v>
      </c>
    </row>
    <row r="1003" spans="1:21" x14ac:dyDescent="0.25">
      <c r="A1003" t="s">
        <v>83</v>
      </c>
      <c r="B1003" t="s">
        <v>5284</v>
      </c>
      <c r="C1003" t="s">
        <v>3415</v>
      </c>
      <c r="D1003" t="s">
        <v>525</v>
      </c>
      <c r="E1003" t="s">
        <v>12419</v>
      </c>
      <c r="F1003" t="str">
        <f t="shared" si="18"/>
        <v>CA-IFRS</v>
      </c>
      <c r="G1003" t="s">
        <v>3415</v>
      </c>
      <c r="L1003" t="s">
        <v>8116</v>
      </c>
      <c r="M1003" t="str">
        <f>IF(COUNTIF('16 reserve entries'!M:M,'16 AJE data'!L1003)&gt;0,"Y","N")</f>
        <v>N</v>
      </c>
      <c r="O1003" t="s">
        <v>13864</v>
      </c>
      <c r="P1003" t="s">
        <v>98</v>
      </c>
      <c r="Q1003" t="s">
        <v>3362</v>
      </c>
      <c r="R1003" t="str">
        <f>IF(COUNTIF('16 reserve entries'!Q:Q,'16 AJE data'!O1003)&gt;0,"Y","N")</f>
        <v>N</v>
      </c>
      <c r="S1003" s="149" t="s">
        <v>83</v>
      </c>
      <c r="T1003" t="s">
        <v>3655</v>
      </c>
      <c r="U1003" t="str">
        <f>IF(COUNTIF('16 reserve bal'!D:D,'16 AJE data'!T1003)&gt;0,"Y","N")</f>
        <v>Y</v>
      </c>
    </row>
    <row r="1004" spans="1:21" x14ac:dyDescent="0.25">
      <c r="A1004" t="s">
        <v>83</v>
      </c>
      <c r="B1004" t="s">
        <v>5284</v>
      </c>
      <c r="C1004" t="s">
        <v>3418</v>
      </c>
      <c r="D1004" t="s">
        <v>525</v>
      </c>
      <c r="E1004" t="s">
        <v>12419</v>
      </c>
      <c r="F1004" t="str">
        <f t="shared" si="18"/>
        <v>CA-IFRS</v>
      </c>
      <c r="G1004" t="s">
        <v>3418</v>
      </c>
      <c r="L1004" t="s">
        <v>8117</v>
      </c>
      <c r="M1004" t="str">
        <f>IF(COUNTIF('16 reserve entries'!M:M,'16 AJE data'!L1004)&gt;0,"Y","N")</f>
        <v>N</v>
      </c>
      <c r="O1004" t="s">
        <v>13865</v>
      </c>
      <c r="P1004" t="s">
        <v>98</v>
      </c>
      <c r="Q1004" t="s">
        <v>7945</v>
      </c>
      <c r="R1004" t="str">
        <f>IF(COUNTIF('16 reserve entries'!Q:Q,'16 AJE data'!O1004)&gt;0,"Y","N")</f>
        <v>N</v>
      </c>
      <c r="S1004" s="149" t="s">
        <v>83</v>
      </c>
      <c r="T1004" t="s">
        <v>3661</v>
      </c>
      <c r="U1004" t="str">
        <f>IF(COUNTIF('16 reserve bal'!D:D,'16 AJE data'!T1004)&gt;0,"Y","N")</f>
        <v>Y</v>
      </c>
    </row>
    <row r="1005" spans="1:21" x14ac:dyDescent="0.25">
      <c r="A1005" t="s">
        <v>83</v>
      </c>
      <c r="B1005" t="s">
        <v>5284</v>
      </c>
      <c r="C1005" t="s">
        <v>3420</v>
      </c>
      <c r="D1005" t="s">
        <v>525</v>
      </c>
      <c r="E1005" t="s">
        <v>12419</v>
      </c>
      <c r="F1005" t="str">
        <f t="shared" si="18"/>
        <v>CA-IFRS</v>
      </c>
      <c r="G1005" t="s">
        <v>3420</v>
      </c>
      <c r="L1005" t="s">
        <v>8118</v>
      </c>
      <c r="M1005" t="str">
        <f>IF(COUNTIF('16 reserve entries'!M:M,'16 AJE data'!L1005)&gt;0,"Y","N")</f>
        <v>N</v>
      </c>
      <c r="O1005" t="s">
        <v>13866</v>
      </c>
      <c r="P1005" t="s">
        <v>98</v>
      </c>
      <c r="Q1005" t="s">
        <v>3380</v>
      </c>
      <c r="R1005" t="str">
        <f>IF(COUNTIF('16 reserve entries'!Q:Q,'16 AJE data'!O1005)&gt;0,"Y","N")</f>
        <v>N</v>
      </c>
      <c r="S1005" s="149" t="s">
        <v>83</v>
      </c>
      <c r="T1005" t="s">
        <v>3670</v>
      </c>
      <c r="U1005" t="str">
        <f>IF(COUNTIF('16 reserve bal'!D:D,'16 AJE data'!T1005)&gt;0,"Y","N")</f>
        <v>Y</v>
      </c>
    </row>
    <row r="1006" spans="1:21" x14ac:dyDescent="0.25">
      <c r="A1006" t="s">
        <v>83</v>
      </c>
      <c r="B1006" t="s">
        <v>5284</v>
      </c>
      <c r="C1006" t="s">
        <v>3483</v>
      </c>
      <c r="D1006" t="s">
        <v>525</v>
      </c>
      <c r="E1006" t="s">
        <v>12419</v>
      </c>
      <c r="F1006" t="str">
        <f t="shared" si="18"/>
        <v>CA-IFRS</v>
      </c>
      <c r="G1006" t="s">
        <v>3483</v>
      </c>
      <c r="L1006" t="s">
        <v>8119</v>
      </c>
      <c r="M1006" t="str">
        <f>IF(COUNTIF('16 reserve entries'!M:M,'16 AJE data'!L1006)&gt;0,"Y","N")</f>
        <v>N</v>
      </c>
      <c r="O1006" t="s">
        <v>13867</v>
      </c>
      <c r="P1006" t="s">
        <v>98</v>
      </c>
      <c r="Q1006" t="s">
        <v>3383</v>
      </c>
      <c r="R1006" t="str">
        <f>IF(COUNTIF('16 reserve entries'!Q:Q,'16 AJE data'!O1006)&gt;0,"Y","N")</f>
        <v>N</v>
      </c>
      <c r="S1006" s="149" t="s">
        <v>83</v>
      </c>
      <c r="T1006" t="s">
        <v>3783</v>
      </c>
      <c r="U1006" t="str">
        <f>IF(COUNTIF('16 reserve bal'!D:D,'16 AJE data'!T1006)&gt;0,"Y","N")</f>
        <v>Y</v>
      </c>
    </row>
    <row r="1007" spans="1:21" x14ac:dyDescent="0.25">
      <c r="A1007" t="s">
        <v>83</v>
      </c>
      <c r="B1007" t="s">
        <v>5284</v>
      </c>
      <c r="C1007" t="s">
        <v>4150</v>
      </c>
      <c r="D1007" t="s">
        <v>525</v>
      </c>
      <c r="E1007" t="s">
        <v>12419</v>
      </c>
      <c r="F1007" t="str">
        <f t="shared" si="18"/>
        <v>CA-IFRS</v>
      </c>
      <c r="G1007" t="s">
        <v>4150</v>
      </c>
      <c r="L1007" t="s">
        <v>8120</v>
      </c>
      <c r="M1007" t="str">
        <f>IF(COUNTIF('16 reserve entries'!M:M,'16 AJE data'!L1007)&gt;0,"Y","N")</f>
        <v>N</v>
      </c>
      <c r="O1007" t="s">
        <v>13868</v>
      </c>
      <c r="P1007" t="s">
        <v>98</v>
      </c>
      <c r="Q1007" t="s">
        <v>7946</v>
      </c>
      <c r="R1007" t="str">
        <f>IF(COUNTIF('16 reserve entries'!Q:Q,'16 AJE data'!O1007)&gt;0,"Y","N")</f>
        <v>N</v>
      </c>
      <c r="S1007" s="149" t="s">
        <v>83</v>
      </c>
      <c r="T1007" t="s">
        <v>4138</v>
      </c>
      <c r="U1007" t="str">
        <f>IF(COUNTIF('16 reserve bal'!D:D,'16 AJE data'!T1007)&gt;0,"Y","N")</f>
        <v>Y</v>
      </c>
    </row>
    <row r="1008" spans="1:21" x14ac:dyDescent="0.25">
      <c r="A1008" t="s">
        <v>83</v>
      </c>
      <c r="B1008" t="s">
        <v>5284</v>
      </c>
      <c r="C1008" t="s">
        <v>7835</v>
      </c>
      <c r="D1008" t="s">
        <v>525</v>
      </c>
      <c r="E1008" t="s">
        <v>12419</v>
      </c>
      <c r="F1008" t="str">
        <f t="shared" si="18"/>
        <v>CA-IFRS</v>
      </c>
      <c r="G1008" t="s">
        <v>7835</v>
      </c>
      <c r="L1008" t="s">
        <v>8121</v>
      </c>
      <c r="M1008" t="str">
        <f>IF(COUNTIF('16 reserve entries'!M:M,'16 AJE data'!L1008)&gt;0,"Y","N")</f>
        <v>N</v>
      </c>
      <c r="O1008" t="s">
        <v>13869</v>
      </c>
      <c r="P1008" t="s">
        <v>98</v>
      </c>
      <c r="Q1008" t="s">
        <v>7947</v>
      </c>
      <c r="R1008" t="str">
        <f>IF(COUNTIF('16 reserve entries'!Q:Q,'16 AJE data'!O1008)&gt;0,"Y","N")</f>
        <v>N</v>
      </c>
      <c r="S1008" s="149" t="s">
        <v>83</v>
      </c>
      <c r="T1008" t="s">
        <v>13870</v>
      </c>
      <c r="U1008" t="str">
        <f>IF(COUNTIF('16 reserve bal'!D:D,'16 AJE data'!T1008)&gt;0,"Y","N")</f>
        <v>N</v>
      </c>
    </row>
    <row r="1009" spans="1:21" x14ac:dyDescent="0.25">
      <c r="A1009" t="s">
        <v>83</v>
      </c>
      <c r="B1009" t="s">
        <v>5284</v>
      </c>
      <c r="C1009" t="s">
        <v>8050</v>
      </c>
      <c r="D1009" t="s">
        <v>525</v>
      </c>
      <c r="E1009" t="s">
        <v>12419</v>
      </c>
      <c r="F1009" t="str">
        <f t="shared" si="18"/>
        <v>CA-IFRS</v>
      </c>
      <c r="G1009" t="s">
        <v>8050</v>
      </c>
      <c r="L1009" t="s">
        <v>8122</v>
      </c>
      <c r="M1009" t="str">
        <f>IF(COUNTIF('16 reserve entries'!M:M,'16 AJE data'!L1009)&gt;0,"Y","N")</f>
        <v>N</v>
      </c>
      <c r="O1009" t="s">
        <v>13871</v>
      </c>
      <c r="P1009" t="s">
        <v>98</v>
      </c>
      <c r="Q1009" t="s">
        <v>3386</v>
      </c>
      <c r="R1009" t="str">
        <f>IF(COUNTIF('16 reserve entries'!Q:Q,'16 AJE data'!O1009)&gt;0,"Y","N")</f>
        <v>N</v>
      </c>
      <c r="S1009" s="149" t="s">
        <v>83</v>
      </c>
      <c r="T1009" t="s">
        <v>13872</v>
      </c>
      <c r="U1009" t="str">
        <f>IF(COUNTIF('16 reserve bal'!D:D,'16 AJE data'!T1009)&gt;0,"Y","N")</f>
        <v>N</v>
      </c>
    </row>
    <row r="1010" spans="1:21" x14ac:dyDescent="0.25">
      <c r="A1010" t="s">
        <v>83</v>
      </c>
      <c r="B1010" t="s">
        <v>5284</v>
      </c>
      <c r="C1010" t="s">
        <v>4513</v>
      </c>
      <c r="D1010" t="s">
        <v>525</v>
      </c>
      <c r="E1010" t="s">
        <v>12419</v>
      </c>
      <c r="F1010" t="str">
        <f t="shared" si="18"/>
        <v>CA-IFRS</v>
      </c>
      <c r="G1010" t="s">
        <v>4513</v>
      </c>
      <c r="L1010" t="s">
        <v>8123</v>
      </c>
      <c r="M1010" t="str">
        <f>IF(COUNTIF('16 reserve entries'!M:M,'16 AJE data'!L1010)&gt;0,"Y","N")</f>
        <v>N</v>
      </c>
      <c r="O1010" t="s">
        <v>13873</v>
      </c>
      <c r="P1010" t="s">
        <v>98</v>
      </c>
      <c r="Q1010" t="s">
        <v>7597</v>
      </c>
      <c r="R1010" t="str">
        <f>IF(COUNTIF('16 reserve entries'!Q:Q,'16 AJE data'!O1010)&gt;0,"Y","N")</f>
        <v>N</v>
      </c>
      <c r="S1010" s="149" t="s">
        <v>83</v>
      </c>
      <c r="T1010" t="s">
        <v>3879</v>
      </c>
      <c r="U1010" t="str">
        <f>IF(COUNTIF('16 reserve bal'!D:D,'16 AJE data'!T1010)&gt;0,"Y","N")</f>
        <v>Y</v>
      </c>
    </row>
    <row r="1011" spans="1:21" x14ac:dyDescent="0.25">
      <c r="A1011" t="s">
        <v>83</v>
      </c>
      <c r="B1011" t="s">
        <v>5284</v>
      </c>
      <c r="C1011" t="s">
        <v>4519</v>
      </c>
      <c r="D1011" t="s">
        <v>525</v>
      </c>
      <c r="E1011" t="s">
        <v>12419</v>
      </c>
      <c r="F1011" t="str">
        <f t="shared" si="18"/>
        <v>CA-IFRS</v>
      </c>
      <c r="G1011" t="s">
        <v>4519</v>
      </c>
      <c r="L1011" t="s">
        <v>8124</v>
      </c>
      <c r="M1011" t="str">
        <f>IF(COUNTIF('16 reserve entries'!M:M,'16 AJE data'!L1011)&gt;0,"Y","N")</f>
        <v>N</v>
      </c>
      <c r="O1011" t="s">
        <v>13874</v>
      </c>
      <c r="P1011" t="s">
        <v>98</v>
      </c>
      <c r="Q1011" t="s">
        <v>3397</v>
      </c>
      <c r="R1011" t="str">
        <f>IF(COUNTIF('16 reserve entries'!Q:Q,'16 AJE data'!O1011)&gt;0,"Y","N")</f>
        <v>N</v>
      </c>
      <c r="S1011" s="149" t="s">
        <v>83</v>
      </c>
      <c r="T1011" t="s">
        <v>4143</v>
      </c>
      <c r="U1011" t="str">
        <f>IF(COUNTIF('16 reserve bal'!D:D,'16 AJE data'!T1011)&gt;0,"Y","N")</f>
        <v>Y</v>
      </c>
    </row>
    <row r="1012" spans="1:21" x14ac:dyDescent="0.25">
      <c r="A1012" t="s">
        <v>83</v>
      </c>
      <c r="B1012" t="s">
        <v>5284</v>
      </c>
      <c r="C1012" t="s">
        <v>4520</v>
      </c>
      <c r="D1012" t="s">
        <v>525</v>
      </c>
      <c r="E1012" t="s">
        <v>12419</v>
      </c>
      <c r="F1012" t="str">
        <f t="shared" si="18"/>
        <v>CA-IFRS</v>
      </c>
      <c r="G1012" t="s">
        <v>4520</v>
      </c>
      <c r="L1012" t="s">
        <v>8125</v>
      </c>
      <c r="M1012" t="str">
        <f>IF(COUNTIF('16 reserve entries'!M:M,'16 AJE data'!L1012)&gt;0,"Y","N")</f>
        <v>N</v>
      </c>
      <c r="O1012" t="s">
        <v>13875</v>
      </c>
      <c r="P1012" t="s">
        <v>98</v>
      </c>
      <c r="Q1012" t="s">
        <v>7950</v>
      </c>
      <c r="R1012" t="str">
        <f>IF(COUNTIF('16 reserve entries'!Q:Q,'16 AJE data'!O1012)&gt;0,"Y","N")</f>
        <v>N</v>
      </c>
      <c r="S1012" s="149" t="s">
        <v>83</v>
      </c>
      <c r="T1012" t="s">
        <v>4146</v>
      </c>
      <c r="U1012" t="str">
        <f>IF(COUNTIF('16 reserve bal'!D:D,'16 AJE data'!T1012)&gt;0,"Y","N")</f>
        <v>Y</v>
      </c>
    </row>
    <row r="1013" spans="1:21" x14ac:dyDescent="0.25">
      <c r="A1013" t="s">
        <v>83</v>
      </c>
      <c r="B1013" t="s">
        <v>5284</v>
      </c>
      <c r="C1013" t="s">
        <v>4524</v>
      </c>
      <c r="D1013" t="s">
        <v>525</v>
      </c>
      <c r="E1013" t="s">
        <v>12419</v>
      </c>
      <c r="F1013" t="str">
        <f t="shared" si="18"/>
        <v>CA-IFRS</v>
      </c>
      <c r="G1013" t="s">
        <v>4524</v>
      </c>
      <c r="L1013" t="s">
        <v>8126</v>
      </c>
      <c r="M1013" t="str">
        <f>IF(COUNTIF('16 reserve entries'!M:M,'16 AJE data'!L1013)&gt;0,"Y","N")</f>
        <v>N</v>
      </c>
      <c r="O1013" t="s">
        <v>13876</v>
      </c>
      <c r="P1013" t="s">
        <v>98</v>
      </c>
      <c r="Q1013" t="s">
        <v>7951</v>
      </c>
      <c r="R1013" t="str">
        <f>IF(COUNTIF('16 reserve entries'!Q:Q,'16 AJE data'!O1013)&gt;0,"Y","N")</f>
        <v>N</v>
      </c>
      <c r="S1013" s="149" t="s">
        <v>83</v>
      </c>
      <c r="T1013" t="s">
        <v>4149</v>
      </c>
      <c r="U1013" t="str">
        <f>IF(COUNTIF('16 reserve bal'!D:D,'16 AJE data'!T1013)&gt;0,"Y","N")</f>
        <v>Y</v>
      </c>
    </row>
    <row r="1014" spans="1:21" x14ac:dyDescent="0.25">
      <c r="A1014" t="s">
        <v>83</v>
      </c>
      <c r="B1014" t="s">
        <v>5284</v>
      </c>
      <c r="C1014" t="s">
        <v>4526</v>
      </c>
      <c r="D1014" t="s">
        <v>525</v>
      </c>
      <c r="E1014" t="s">
        <v>12419</v>
      </c>
      <c r="F1014" t="str">
        <f t="shared" si="18"/>
        <v>CA-IFRS</v>
      </c>
      <c r="G1014" t="s">
        <v>4526</v>
      </c>
      <c r="L1014" t="s">
        <v>8127</v>
      </c>
      <c r="M1014" t="str">
        <f>IF(COUNTIF('16 reserve entries'!M:M,'16 AJE data'!L1014)&gt;0,"Y","N")</f>
        <v>N</v>
      </c>
      <c r="O1014" t="s">
        <v>13877</v>
      </c>
      <c r="P1014" t="s">
        <v>98</v>
      </c>
      <c r="Q1014" t="s">
        <v>7952</v>
      </c>
      <c r="R1014" t="str">
        <f>IF(COUNTIF('16 reserve entries'!Q:Q,'16 AJE data'!O1014)&gt;0,"Y","N")</f>
        <v>N</v>
      </c>
      <c r="S1014" s="149" t="s">
        <v>83</v>
      </c>
      <c r="T1014" t="s">
        <v>4152</v>
      </c>
      <c r="U1014" t="str">
        <f>IF(COUNTIF('16 reserve bal'!D:D,'16 AJE data'!T1014)&gt;0,"Y","N")</f>
        <v>Y</v>
      </c>
    </row>
    <row r="1015" spans="1:21" x14ac:dyDescent="0.25">
      <c r="A1015" t="s">
        <v>83</v>
      </c>
      <c r="B1015" t="s">
        <v>5284</v>
      </c>
      <c r="C1015" t="s">
        <v>4528</v>
      </c>
      <c r="D1015" t="s">
        <v>525</v>
      </c>
      <c r="E1015" t="s">
        <v>12419</v>
      </c>
      <c r="F1015" t="str">
        <f t="shared" si="18"/>
        <v>CA-IFRS</v>
      </c>
      <c r="G1015" t="s">
        <v>4528</v>
      </c>
      <c r="L1015" t="s">
        <v>8128</v>
      </c>
      <c r="M1015" t="str">
        <f>IF(COUNTIF('16 reserve entries'!M:M,'16 AJE data'!L1015)&gt;0,"Y","N")</f>
        <v>N</v>
      </c>
      <c r="O1015" t="s">
        <v>13878</v>
      </c>
      <c r="P1015" t="s">
        <v>98</v>
      </c>
      <c r="Q1015" t="s">
        <v>7953</v>
      </c>
      <c r="R1015" t="str">
        <f>IF(COUNTIF('16 reserve entries'!Q:Q,'16 AJE data'!O1015)&gt;0,"Y","N")</f>
        <v>N</v>
      </c>
      <c r="S1015" s="149" t="s">
        <v>83</v>
      </c>
      <c r="T1015" t="s">
        <v>4155</v>
      </c>
      <c r="U1015" t="str">
        <f>IF(COUNTIF('16 reserve bal'!D:D,'16 AJE data'!T1015)&gt;0,"Y","N")</f>
        <v>Y</v>
      </c>
    </row>
    <row r="1016" spans="1:21" x14ac:dyDescent="0.25">
      <c r="A1016" t="s">
        <v>83</v>
      </c>
      <c r="B1016" t="s">
        <v>5284</v>
      </c>
      <c r="C1016" t="s">
        <v>4530</v>
      </c>
      <c r="D1016" t="s">
        <v>525</v>
      </c>
      <c r="E1016" t="s">
        <v>12419</v>
      </c>
      <c r="F1016" t="str">
        <f t="shared" si="18"/>
        <v>CA-IFRS</v>
      </c>
      <c r="G1016" t="s">
        <v>4530</v>
      </c>
      <c r="L1016" t="s">
        <v>8129</v>
      </c>
      <c r="M1016" t="str">
        <f>IF(COUNTIF('16 reserve entries'!M:M,'16 AJE data'!L1016)&gt;0,"Y","N")</f>
        <v>N</v>
      </c>
      <c r="O1016" t="s">
        <v>13879</v>
      </c>
      <c r="P1016" t="s">
        <v>98</v>
      </c>
      <c r="Q1016" t="s">
        <v>8492</v>
      </c>
      <c r="R1016" t="str">
        <f>IF(COUNTIF('16 reserve entries'!Q:Q,'16 AJE data'!O1016)&gt;0,"Y","N")</f>
        <v>N</v>
      </c>
      <c r="S1016" s="149" t="s">
        <v>83</v>
      </c>
      <c r="T1016" t="s">
        <v>4158</v>
      </c>
      <c r="U1016" t="str">
        <f>IF(COUNTIF('16 reserve bal'!D:D,'16 AJE data'!T1016)&gt;0,"Y","N")</f>
        <v>Y</v>
      </c>
    </row>
    <row r="1017" spans="1:21" x14ac:dyDescent="0.25">
      <c r="A1017" t="s">
        <v>83</v>
      </c>
      <c r="B1017" t="s">
        <v>5284</v>
      </c>
      <c r="C1017" t="s">
        <v>4531</v>
      </c>
      <c r="D1017" t="s">
        <v>525</v>
      </c>
      <c r="E1017" t="s">
        <v>12419</v>
      </c>
      <c r="F1017" t="str">
        <f t="shared" si="18"/>
        <v>CA-IFRS</v>
      </c>
      <c r="G1017" t="s">
        <v>4531</v>
      </c>
      <c r="L1017" t="s">
        <v>8130</v>
      </c>
      <c r="M1017" t="str">
        <f>IF(COUNTIF('16 reserve entries'!M:M,'16 AJE data'!L1017)&gt;0,"Y","N")</f>
        <v>N</v>
      </c>
      <c r="O1017" t="s">
        <v>13880</v>
      </c>
      <c r="P1017" t="s">
        <v>98</v>
      </c>
      <c r="Q1017" t="s">
        <v>8033</v>
      </c>
      <c r="R1017" t="str">
        <f>IF(COUNTIF('16 reserve entries'!Q:Q,'16 AJE data'!O1017)&gt;0,"Y","N")</f>
        <v>N</v>
      </c>
      <c r="S1017" s="149" t="s">
        <v>83</v>
      </c>
      <c r="T1017" t="s">
        <v>4161</v>
      </c>
      <c r="U1017" t="str">
        <f>IF(COUNTIF('16 reserve bal'!D:D,'16 AJE data'!T1017)&gt;0,"Y","N")</f>
        <v>Y</v>
      </c>
    </row>
    <row r="1018" spans="1:21" x14ac:dyDescent="0.25">
      <c r="A1018" t="s">
        <v>83</v>
      </c>
      <c r="B1018" t="s">
        <v>5284</v>
      </c>
      <c r="C1018" t="s">
        <v>4533</v>
      </c>
      <c r="D1018" t="s">
        <v>525</v>
      </c>
      <c r="E1018" t="s">
        <v>12419</v>
      </c>
      <c r="F1018" t="str">
        <f t="shared" si="18"/>
        <v>CA-IFRS</v>
      </c>
      <c r="G1018" t="s">
        <v>4533</v>
      </c>
      <c r="L1018" t="s">
        <v>8131</v>
      </c>
      <c r="M1018" t="str">
        <f>IF(COUNTIF('16 reserve entries'!M:M,'16 AJE data'!L1018)&gt;0,"Y","N")</f>
        <v>N</v>
      </c>
      <c r="O1018" t="s">
        <v>13881</v>
      </c>
      <c r="P1018" t="s">
        <v>98</v>
      </c>
      <c r="Q1018" t="s">
        <v>8005</v>
      </c>
      <c r="R1018" t="str">
        <f>IF(COUNTIF('16 reserve entries'!Q:Q,'16 AJE data'!O1018)&gt;0,"Y","N")</f>
        <v>N</v>
      </c>
      <c r="S1018" s="149" t="s">
        <v>83</v>
      </c>
      <c r="T1018" t="s">
        <v>4164</v>
      </c>
      <c r="U1018" t="str">
        <f>IF(COUNTIF('16 reserve bal'!D:D,'16 AJE data'!T1018)&gt;0,"Y","N")</f>
        <v>Y</v>
      </c>
    </row>
    <row r="1019" spans="1:21" x14ac:dyDescent="0.25">
      <c r="A1019" t="s">
        <v>83</v>
      </c>
      <c r="B1019" t="s">
        <v>5288</v>
      </c>
      <c r="C1019" t="s">
        <v>3483</v>
      </c>
      <c r="D1019" t="s">
        <v>141</v>
      </c>
      <c r="E1019" t="s">
        <v>12419</v>
      </c>
      <c r="F1019" t="str">
        <f t="shared" si="18"/>
        <v>US-IFRS</v>
      </c>
      <c r="G1019" t="s">
        <v>3483</v>
      </c>
      <c r="L1019" t="s">
        <v>8132</v>
      </c>
      <c r="M1019" t="str">
        <f>IF(COUNTIF('16 reserve entries'!M:M,'16 AJE data'!L1019)&gt;0,"Y","N")</f>
        <v>N</v>
      </c>
      <c r="O1019" t="s">
        <v>13882</v>
      </c>
      <c r="P1019" t="s">
        <v>98</v>
      </c>
      <c r="Q1019" t="s">
        <v>8493</v>
      </c>
      <c r="R1019" t="str">
        <f>IF(COUNTIF('16 reserve entries'!Q:Q,'16 AJE data'!O1019)&gt;0,"Y","N")</f>
        <v>N</v>
      </c>
      <c r="S1019" s="149" t="s">
        <v>83</v>
      </c>
      <c r="T1019" t="s">
        <v>3382</v>
      </c>
      <c r="U1019" t="str">
        <f>IF(COUNTIF('16 reserve bal'!D:D,'16 AJE data'!T1019)&gt;0,"Y","N")</f>
        <v>Y</v>
      </c>
    </row>
    <row r="1020" spans="1:21" x14ac:dyDescent="0.25">
      <c r="A1020" t="s">
        <v>83</v>
      </c>
      <c r="B1020" t="s">
        <v>5288</v>
      </c>
      <c r="C1020" t="s">
        <v>3628</v>
      </c>
      <c r="D1020" t="s">
        <v>141</v>
      </c>
      <c r="E1020" t="s">
        <v>12419</v>
      </c>
      <c r="F1020" t="str">
        <f t="shared" si="18"/>
        <v>US-IFRS</v>
      </c>
      <c r="G1020" t="s">
        <v>3628</v>
      </c>
      <c r="L1020" t="s">
        <v>8133</v>
      </c>
      <c r="M1020" t="str">
        <f>IF(COUNTIF('16 reserve entries'!M:M,'16 AJE data'!L1020)&gt;0,"Y","N")</f>
        <v>N</v>
      </c>
      <c r="O1020" t="s">
        <v>13883</v>
      </c>
      <c r="P1020" t="s">
        <v>98</v>
      </c>
      <c r="Q1020" t="s">
        <v>8007</v>
      </c>
      <c r="R1020" t="str">
        <f>IF(COUNTIF('16 reserve entries'!Q:Q,'16 AJE data'!O1020)&gt;0,"Y","N")</f>
        <v>N</v>
      </c>
      <c r="S1020" s="149" t="s">
        <v>83</v>
      </c>
      <c r="T1020" t="s">
        <v>3262</v>
      </c>
      <c r="U1020" t="str">
        <f>IF(COUNTIF('16 reserve bal'!D:D,'16 AJE data'!T1020)&gt;0,"Y","N")</f>
        <v>Y</v>
      </c>
    </row>
    <row r="1021" spans="1:21" x14ac:dyDescent="0.25">
      <c r="A1021" t="s">
        <v>85</v>
      </c>
      <c r="B1021" t="s">
        <v>5284</v>
      </c>
      <c r="C1021" t="s">
        <v>3341</v>
      </c>
      <c r="D1021" t="s">
        <v>525</v>
      </c>
      <c r="E1021" t="s">
        <v>12419</v>
      </c>
      <c r="F1021" t="str">
        <f t="shared" si="18"/>
        <v>CA-IFRS</v>
      </c>
      <c r="G1021" t="s">
        <v>3341</v>
      </c>
      <c r="L1021" t="s">
        <v>8134</v>
      </c>
      <c r="M1021" t="str">
        <f>IF(COUNTIF('16 reserve entries'!M:M,'16 AJE data'!L1021)&gt;0,"Y","N")</f>
        <v>N</v>
      </c>
      <c r="O1021" t="s">
        <v>13884</v>
      </c>
      <c r="P1021" t="s">
        <v>98</v>
      </c>
      <c r="Q1021" t="s">
        <v>7623</v>
      </c>
      <c r="R1021" t="str">
        <f>IF(COUNTIF('16 reserve entries'!Q:Q,'16 AJE data'!O1021)&gt;0,"Y","N")</f>
        <v>N</v>
      </c>
      <c r="S1021" s="149" t="s">
        <v>85</v>
      </c>
      <c r="T1021" t="s">
        <v>3247</v>
      </c>
      <c r="U1021" t="str">
        <f>IF(COUNTIF('16 reserve bal'!D:D,'16 AJE data'!T1021)&gt;0,"Y","N")</f>
        <v>Y</v>
      </c>
    </row>
    <row r="1022" spans="1:21" x14ac:dyDescent="0.25">
      <c r="A1022" t="s">
        <v>85</v>
      </c>
      <c r="B1022" t="s">
        <v>5284</v>
      </c>
      <c r="C1022" t="s">
        <v>3377</v>
      </c>
      <c r="D1022" t="s">
        <v>525</v>
      </c>
      <c r="E1022" t="s">
        <v>12419</v>
      </c>
      <c r="F1022" t="str">
        <f t="shared" si="18"/>
        <v>CA-IFRS</v>
      </c>
      <c r="G1022" t="s">
        <v>3377</v>
      </c>
      <c r="L1022" t="s">
        <v>8135</v>
      </c>
      <c r="M1022" t="str">
        <f>IF(COUNTIF('16 reserve entries'!M:M,'16 AJE data'!L1022)&gt;0,"Y","N")</f>
        <v>N</v>
      </c>
      <c r="O1022" t="s">
        <v>13885</v>
      </c>
      <c r="P1022" t="s">
        <v>98</v>
      </c>
      <c r="Q1022" t="s">
        <v>8035</v>
      </c>
      <c r="R1022" t="str">
        <f>IF(COUNTIF('16 reserve entries'!Q:Q,'16 AJE data'!O1022)&gt;0,"Y","N")</f>
        <v>N</v>
      </c>
      <c r="S1022" s="149" t="s">
        <v>85</v>
      </c>
      <c r="T1022" t="s">
        <v>3256</v>
      </c>
      <c r="U1022" t="str">
        <f>IF(COUNTIF('16 reserve bal'!D:D,'16 AJE data'!T1022)&gt;0,"Y","N")</f>
        <v>Y</v>
      </c>
    </row>
    <row r="1023" spans="1:21" x14ac:dyDescent="0.25">
      <c r="A1023" t="s">
        <v>85</v>
      </c>
      <c r="B1023" t="s">
        <v>5284</v>
      </c>
      <c r="C1023" t="s">
        <v>3397</v>
      </c>
      <c r="D1023" t="s">
        <v>525</v>
      </c>
      <c r="E1023" t="s">
        <v>12419</v>
      </c>
      <c r="F1023" t="str">
        <f t="shared" si="18"/>
        <v>CA-IFRS</v>
      </c>
      <c r="G1023" t="s">
        <v>3397</v>
      </c>
      <c r="L1023" t="s">
        <v>8136</v>
      </c>
      <c r="M1023" t="str">
        <f>IF(COUNTIF('16 reserve entries'!M:M,'16 AJE data'!L1023)&gt;0,"Y","N")</f>
        <v>N</v>
      </c>
      <c r="O1023" t="s">
        <v>13886</v>
      </c>
      <c r="P1023" t="s">
        <v>98</v>
      </c>
      <c r="Q1023" t="s">
        <v>8494</v>
      </c>
      <c r="R1023" t="str">
        <f>IF(COUNTIF('16 reserve entries'!Q:Q,'16 AJE data'!O1023)&gt;0,"Y","N")</f>
        <v>N</v>
      </c>
      <c r="S1023" s="149" t="s">
        <v>85</v>
      </c>
      <c r="T1023" t="s">
        <v>3592</v>
      </c>
      <c r="U1023" t="str">
        <f>IF(COUNTIF('16 reserve bal'!D:D,'16 AJE data'!T1023)&gt;0,"Y","N")</f>
        <v>Y</v>
      </c>
    </row>
    <row r="1024" spans="1:21" x14ac:dyDescent="0.25">
      <c r="A1024" t="s">
        <v>85</v>
      </c>
      <c r="B1024" t="s">
        <v>5284</v>
      </c>
      <c r="C1024" t="s">
        <v>3411</v>
      </c>
      <c r="D1024" t="s">
        <v>525</v>
      </c>
      <c r="E1024" t="s">
        <v>12419</v>
      </c>
      <c r="F1024" t="str">
        <f t="shared" si="18"/>
        <v>CA-IFRS</v>
      </c>
      <c r="G1024" t="s">
        <v>3411</v>
      </c>
      <c r="L1024" t="s">
        <v>8137</v>
      </c>
      <c r="M1024" t="str">
        <f>IF(COUNTIF('16 reserve entries'!M:M,'16 AJE data'!L1024)&gt;0,"Y","N")</f>
        <v>N</v>
      </c>
      <c r="O1024" t="s">
        <v>13887</v>
      </c>
      <c r="P1024" t="s">
        <v>98</v>
      </c>
      <c r="Q1024" t="s">
        <v>8491</v>
      </c>
      <c r="R1024" t="str">
        <f>IF(COUNTIF('16 reserve entries'!Q:Q,'16 AJE data'!O1024)&gt;0,"Y","N")</f>
        <v>N</v>
      </c>
      <c r="S1024" s="149" t="s">
        <v>85</v>
      </c>
      <c r="T1024" t="s">
        <v>3259</v>
      </c>
      <c r="U1024" t="str">
        <f>IF(COUNTIF('16 reserve bal'!D:D,'16 AJE data'!T1024)&gt;0,"Y","N")</f>
        <v>Y</v>
      </c>
    </row>
    <row r="1025" spans="1:21" x14ac:dyDescent="0.25">
      <c r="A1025" t="s">
        <v>896</v>
      </c>
      <c r="B1025" t="s">
        <v>5284</v>
      </c>
      <c r="C1025" t="s">
        <v>3377</v>
      </c>
      <c r="D1025" t="s">
        <v>525</v>
      </c>
      <c r="E1025" t="s">
        <v>12419</v>
      </c>
      <c r="F1025" t="str">
        <f t="shared" si="18"/>
        <v>CA-IFRS</v>
      </c>
      <c r="G1025" t="s">
        <v>3377</v>
      </c>
      <c r="L1025" t="s">
        <v>8138</v>
      </c>
      <c r="M1025" t="str">
        <f>IF(COUNTIF('16 reserve entries'!M:M,'16 AJE data'!L1025)&gt;0,"Y","N")</f>
        <v>N</v>
      </c>
      <c r="O1025" t="s">
        <v>13888</v>
      </c>
      <c r="P1025" t="s">
        <v>1464</v>
      </c>
      <c r="Q1025" t="s">
        <v>3489</v>
      </c>
      <c r="R1025" t="str">
        <f>IF(COUNTIF('16 reserve entries'!Q:Q,'16 AJE data'!O1025)&gt;0,"Y","N")</f>
        <v>N</v>
      </c>
      <c r="S1025" s="149" t="s">
        <v>896</v>
      </c>
      <c r="T1025" t="s">
        <v>3256</v>
      </c>
      <c r="U1025" t="str">
        <f>IF(COUNTIF('16 reserve bal'!D:D,'16 AJE data'!T1025)&gt;0,"Y","N")</f>
        <v>Y</v>
      </c>
    </row>
    <row r="1026" spans="1:21" x14ac:dyDescent="0.25">
      <c r="A1026" t="s">
        <v>896</v>
      </c>
      <c r="B1026" t="s">
        <v>5284</v>
      </c>
      <c r="C1026" t="s">
        <v>3383</v>
      </c>
      <c r="D1026" t="s">
        <v>525</v>
      </c>
      <c r="E1026" t="s">
        <v>12419</v>
      </c>
      <c r="F1026" t="str">
        <f t="shared" si="18"/>
        <v>CA-IFRS</v>
      </c>
      <c r="G1026" t="s">
        <v>3383</v>
      </c>
      <c r="L1026" t="s">
        <v>8139</v>
      </c>
      <c r="M1026" t="str">
        <f>IF(COUNTIF('16 reserve entries'!M:M,'16 AJE data'!L1026)&gt;0,"Y","N")</f>
        <v>N</v>
      </c>
      <c r="O1026" t="s">
        <v>13889</v>
      </c>
      <c r="P1026" t="s">
        <v>1464</v>
      </c>
      <c r="Q1026" t="s">
        <v>3492</v>
      </c>
      <c r="R1026" t="str">
        <f>IF(COUNTIF('16 reserve entries'!Q:Q,'16 AJE data'!O1026)&gt;0,"Y","N")</f>
        <v>N</v>
      </c>
      <c r="S1026" s="149" t="s">
        <v>896</v>
      </c>
      <c r="T1026" t="s">
        <v>3426</v>
      </c>
      <c r="U1026" t="str">
        <f>IF(COUNTIF('16 reserve bal'!D:D,'16 AJE data'!T1026)&gt;0,"Y","N")</f>
        <v>Y</v>
      </c>
    </row>
    <row r="1027" spans="1:21" x14ac:dyDescent="0.25">
      <c r="A1027" t="s">
        <v>896</v>
      </c>
      <c r="B1027" t="s">
        <v>5284</v>
      </c>
      <c r="C1027" t="s">
        <v>3397</v>
      </c>
      <c r="D1027" t="s">
        <v>525</v>
      </c>
      <c r="E1027" t="s">
        <v>12419</v>
      </c>
      <c r="F1027" t="str">
        <f t="shared" si="18"/>
        <v>CA-IFRS</v>
      </c>
      <c r="G1027" t="s">
        <v>3397</v>
      </c>
      <c r="L1027" t="s">
        <v>8140</v>
      </c>
      <c r="M1027" t="str">
        <f>IF(COUNTIF('16 reserve entries'!M:M,'16 AJE data'!L1027)&gt;0,"Y","N")</f>
        <v>N</v>
      </c>
      <c r="O1027" t="s">
        <v>13890</v>
      </c>
      <c r="P1027" t="s">
        <v>1464</v>
      </c>
      <c r="Q1027" t="s">
        <v>3495</v>
      </c>
      <c r="R1027" t="str">
        <f>IF(COUNTIF('16 reserve entries'!Q:Q,'16 AJE data'!O1027)&gt;0,"Y","N")</f>
        <v>N</v>
      </c>
      <c r="S1027" s="149" t="s">
        <v>896</v>
      </c>
      <c r="T1027" t="s">
        <v>3592</v>
      </c>
      <c r="U1027" t="str">
        <f>IF(COUNTIF('16 reserve bal'!D:D,'16 AJE data'!T1027)&gt;0,"Y","N")</f>
        <v>Y</v>
      </c>
    </row>
    <row r="1028" spans="1:21" x14ac:dyDescent="0.25">
      <c r="A1028" t="s">
        <v>91</v>
      </c>
      <c r="B1028" t="s">
        <v>5284</v>
      </c>
      <c r="C1028" t="s">
        <v>3251</v>
      </c>
      <c r="D1028" t="s">
        <v>525</v>
      </c>
      <c r="E1028" t="s">
        <v>12419</v>
      </c>
      <c r="F1028" t="str">
        <f t="shared" si="18"/>
        <v>CA-IFRS</v>
      </c>
      <c r="G1028" t="s">
        <v>3251</v>
      </c>
      <c r="L1028" t="s">
        <v>8141</v>
      </c>
      <c r="M1028" t="str">
        <f>IF(COUNTIF('16 reserve entries'!M:M,'16 AJE data'!L1028)&gt;0,"Y","N")</f>
        <v>N</v>
      </c>
      <c r="O1028" t="s">
        <v>13891</v>
      </c>
      <c r="P1028" t="s">
        <v>1464</v>
      </c>
      <c r="Q1028" t="s">
        <v>3532</v>
      </c>
      <c r="R1028" t="str">
        <f>IF(COUNTIF('16 reserve entries'!Q:Q,'16 AJE data'!O1028)&gt;0,"Y","N")</f>
        <v>N</v>
      </c>
      <c r="S1028" s="149" t="s">
        <v>91</v>
      </c>
      <c r="T1028" t="s">
        <v>3258</v>
      </c>
      <c r="U1028" t="str">
        <f>IF(COUNTIF('16 reserve bal'!D:D,'16 AJE data'!T1028)&gt;0,"Y","N")</f>
        <v>Y</v>
      </c>
    </row>
    <row r="1029" spans="1:21" x14ac:dyDescent="0.25">
      <c r="A1029" t="s">
        <v>91</v>
      </c>
      <c r="B1029" t="s">
        <v>5284</v>
      </c>
      <c r="C1029" t="s">
        <v>3266</v>
      </c>
      <c r="D1029" t="s">
        <v>525</v>
      </c>
      <c r="E1029" t="s">
        <v>12419</v>
      </c>
      <c r="F1029" t="str">
        <f t="shared" ref="F1029:F1092" si="19">D1029&amp;"-"&amp;E1029</f>
        <v>CA-IFRS</v>
      </c>
      <c r="G1029" t="s">
        <v>3266</v>
      </c>
      <c r="L1029" t="s">
        <v>8142</v>
      </c>
      <c r="M1029" t="str">
        <f>IF(COUNTIF('16 reserve entries'!M:M,'16 AJE data'!L1029)&gt;0,"Y","N")</f>
        <v>N</v>
      </c>
      <c r="O1029" t="s">
        <v>13892</v>
      </c>
      <c r="P1029" t="s">
        <v>1464</v>
      </c>
      <c r="Q1029" t="s">
        <v>3535</v>
      </c>
      <c r="R1029" t="str">
        <f>IF(COUNTIF('16 reserve entries'!Q:Q,'16 AJE data'!O1029)&gt;0,"Y","N")</f>
        <v>N</v>
      </c>
      <c r="S1029" s="149" t="s">
        <v>91</v>
      </c>
      <c r="T1029" t="s">
        <v>3303</v>
      </c>
      <c r="U1029" t="str">
        <f>IF(COUNTIF('16 reserve bal'!D:D,'16 AJE data'!T1029)&gt;0,"Y","N")</f>
        <v>Y</v>
      </c>
    </row>
    <row r="1030" spans="1:21" x14ac:dyDescent="0.25">
      <c r="A1030" t="s">
        <v>91</v>
      </c>
      <c r="B1030" t="s">
        <v>5284</v>
      </c>
      <c r="C1030" t="s">
        <v>3341</v>
      </c>
      <c r="D1030" t="s">
        <v>525</v>
      </c>
      <c r="E1030" t="s">
        <v>12419</v>
      </c>
      <c r="F1030" t="str">
        <f t="shared" si="19"/>
        <v>CA-IFRS</v>
      </c>
      <c r="G1030" t="s">
        <v>3341</v>
      </c>
      <c r="L1030" t="s">
        <v>8143</v>
      </c>
      <c r="M1030" t="str">
        <f>IF(COUNTIF('16 reserve entries'!M:M,'16 AJE data'!L1030)&gt;0,"Y","N")</f>
        <v>N</v>
      </c>
      <c r="O1030" t="s">
        <v>13893</v>
      </c>
      <c r="P1030" t="s">
        <v>1464</v>
      </c>
      <c r="Q1030" t="s">
        <v>3543</v>
      </c>
      <c r="R1030" t="str">
        <f>IF(COUNTIF('16 reserve entries'!Q:Q,'16 AJE data'!O1030)&gt;0,"Y","N")</f>
        <v>N</v>
      </c>
      <c r="S1030" s="149" t="s">
        <v>91</v>
      </c>
      <c r="T1030" t="s">
        <v>3247</v>
      </c>
      <c r="U1030" t="str">
        <f>IF(COUNTIF('16 reserve bal'!D:D,'16 AJE data'!T1030)&gt;0,"Y","N")</f>
        <v>Y</v>
      </c>
    </row>
    <row r="1031" spans="1:21" x14ac:dyDescent="0.25">
      <c r="A1031" t="s">
        <v>91</v>
      </c>
      <c r="B1031" t="s">
        <v>5284</v>
      </c>
      <c r="C1031" t="s">
        <v>3365</v>
      </c>
      <c r="D1031" t="s">
        <v>525</v>
      </c>
      <c r="E1031" t="s">
        <v>12419</v>
      </c>
      <c r="F1031" t="str">
        <f t="shared" si="19"/>
        <v>CA-IFRS</v>
      </c>
      <c r="G1031" t="s">
        <v>3365</v>
      </c>
      <c r="L1031" t="s">
        <v>8144</v>
      </c>
      <c r="M1031" t="str">
        <f>IF(COUNTIF('16 reserve entries'!M:M,'16 AJE data'!L1031)&gt;0,"Y","N")</f>
        <v>N</v>
      </c>
      <c r="O1031" t="s">
        <v>13894</v>
      </c>
      <c r="P1031" t="s">
        <v>1464</v>
      </c>
      <c r="Q1031" t="s">
        <v>3549</v>
      </c>
      <c r="R1031" t="str">
        <f>IF(COUNTIF('16 reserve entries'!Q:Q,'16 AJE data'!O1031)&gt;0,"Y","N")</f>
        <v>N</v>
      </c>
      <c r="S1031" s="149" t="s">
        <v>91</v>
      </c>
      <c r="T1031" t="s">
        <v>3421</v>
      </c>
      <c r="U1031" t="str">
        <f>IF(COUNTIF('16 reserve bal'!D:D,'16 AJE data'!T1031)&gt;0,"Y","N")</f>
        <v>Y</v>
      </c>
    </row>
    <row r="1032" spans="1:21" x14ac:dyDescent="0.25">
      <c r="A1032" t="s">
        <v>91</v>
      </c>
      <c r="B1032" t="s">
        <v>5284</v>
      </c>
      <c r="C1032" t="s">
        <v>3368</v>
      </c>
      <c r="D1032" t="s">
        <v>525</v>
      </c>
      <c r="E1032" t="s">
        <v>12419</v>
      </c>
      <c r="F1032" t="str">
        <f t="shared" si="19"/>
        <v>CA-IFRS</v>
      </c>
      <c r="G1032" t="s">
        <v>3368</v>
      </c>
      <c r="L1032" t="s">
        <v>8145</v>
      </c>
      <c r="M1032" t="str">
        <f>IF(COUNTIF('16 reserve entries'!M:M,'16 AJE data'!L1032)&gt;0,"Y","N")</f>
        <v>N</v>
      </c>
      <c r="O1032" t="s">
        <v>13895</v>
      </c>
      <c r="P1032" t="s">
        <v>1464</v>
      </c>
      <c r="Q1032" t="s">
        <v>3570</v>
      </c>
      <c r="R1032" t="str">
        <f>IF(COUNTIF('16 reserve entries'!Q:Q,'16 AJE data'!O1032)&gt;0,"Y","N")</f>
        <v>N</v>
      </c>
      <c r="S1032" s="149" t="s">
        <v>91</v>
      </c>
      <c r="T1032" t="s">
        <v>3250</v>
      </c>
      <c r="U1032" t="str">
        <f>IF(COUNTIF('16 reserve bal'!D:D,'16 AJE data'!T1032)&gt;0,"Y","N")</f>
        <v>Y</v>
      </c>
    </row>
    <row r="1033" spans="1:21" x14ac:dyDescent="0.25">
      <c r="A1033" t="s">
        <v>91</v>
      </c>
      <c r="B1033" t="s">
        <v>5284</v>
      </c>
      <c r="C1033" t="s">
        <v>3371</v>
      </c>
      <c r="D1033" t="s">
        <v>525</v>
      </c>
      <c r="E1033" t="s">
        <v>12419</v>
      </c>
      <c r="F1033" t="str">
        <f t="shared" si="19"/>
        <v>CA-IFRS</v>
      </c>
      <c r="G1033" t="s">
        <v>3371</v>
      </c>
      <c r="L1033" t="s">
        <v>8146</v>
      </c>
      <c r="M1033" t="str">
        <f>IF(COUNTIF('16 reserve entries'!M:M,'16 AJE data'!L1033)&gt;0,"Y","N")</f>
        <v>N</v>
      </c>
      <c r="O1033" t="s">
        <v>13896</v>
      </c>
      <c r="P1033" t="s">
        <v>1464</v>
      </c>
      <c r="Q1033" t="s">
        <v>7649</v>
      </c>
      <c r="R1033" t="str">
        <f>IF(COUNTIF('16 reserve entries'!Q:Q,'16 AJE data'!O1033)&gt;0,"Y","N")</f>
        <v>N</v>
      </c>
      <c r="S1033" s="149" t="s">
        <v>91</v>
      </c>
      <c r="T1033" t="s">
        <v>3533</v>
      </c>
      <c r="U1033" t="str">
        <f>IF(COUNTIF('16 reserve bal'!D:D,'16 AJE data'!T1033)&gt;0,"Y","N")</f>
        <v>Y</v>
      </c>
    </row>
    <row r="1034" spans="1:21" x14ac:dyDescent="0.25">
      <c r="A1034" t="s">
        <v>91</v>
      </c>
      <c r="B1034" t="s">
        <v>5284</v>
      </c>
      <c r="C1034" t="s">
        <v>3374</v>
      </c>
      <c r="D1034" t="s">
        <v>525</v>
      </c>
      <c r="E1034" t="s">
        <v>12419</v>
      </c>
      <c r="F1034" t="str">
        <f t="shared" si="19"/>
        <v>CA-IFRS</v>
      </c>
      <c r="G1034" t="s">
        <v>3374</v>
      </c>
      <c r="L1034" t="s">
        <v>8147</v>
      </c>
      <c r="M1034" t="str">
        <f>IF(COUNTIF('16 reserve entries'!M:M,'16 AJE data'!L1034)&gt;0,"Y","N")</f>
        <v>N</v>
      </c>
      <c r="O1034" t="s">
        <v>13897</v>
      </c>
      <c r="P1034" t="s">
        <v>1464</v>
      </c>
      <c r="Q1034" t="s">
        <v>3588</v>
      </c>
      <c r="R1034" t="str">
        <f>IF(COUNTIF('16 reserve entries'!Q:Q,'16 AJE data'!O1034)&gt;0,"Y","N")</f>
        <v>N</v>
      </c>
      <c r="S1034" s="149" t="s">
        <v>91</v>
      </c>
      <c r="T1034" t="s">
        <v>3253</v>
      </c>
      <c r="U1034" t="str">
        <f>IF(COUNTIF('16 reserve bal'!D:D,'16 AJE data'!T1034)&gt;0,"Y","N")</f>
        <v>Y</v>
      </c>
    </row>
    <row r="1035" spans="1:21" x14ac:dyDescent="0.25">
      <c r="A1035" t="s">
        <v>91</v>
      </c>
      <c r="B1035" t="s">
        <v>5284</v>
      </c>
      <c r="C1035" t="s">
        <v>3377</v>
      </c>
      <c r="D1035" t="s">
        <v>525</v>
      </c>
      <c r="E1035" t="s">
        <v>12419</v>
      </c>
      <c r="F1035" t="str">
        <f t="shared" si="19"/>
        <v>CA-IFRS</v>
      </c>
      <c r="G1035" t="s">
        <v>3377</v>
      </c>
      <c r="L1035" t="s">
        <v>8148</v>
      </c>
      <c r="M1035" t="str">
        <f>IF(COUNTIF('16 reserve entries'!M:M,'16 AJE data'!L1035)&gt;0,"Y","N")</f>
        <v>N</v>
      </c>
      <c r="O1035" t="s">
        <v>13898</v>
      </c>
      <c r="P1035" t="s">
        <v>1464</v>
      </c>
      <c r="Q1035" t="s">
        <v>3602</v>
      </c>
      <c r="R1035" t="str">
        <f>IF(COUNTIF('16 reserve entries'!Q:Q,'16 AJE data'!O1035)&gt;0,"Y","N")</f>
        <v>N</v>
      </c>
      <c r="S1035" s="149" t="s">
        <v>91</v>
      </c>
      <c r="T1035" t="s">
        <v>3256</v>
      </c>
      <c r="U1035" t="str">
        <f>IF(COUNTIF('16 reserve bal'!D:D,'16 AJE data'!T1035)&gt;0,"Y","N")</f>
        <v>Y</v>
      </c>
    </row>
    <row r="1036" spans="1:21" x14ac:dyDescent="0.25">
      <c r="A1036" t="s">
        <v>91</v>
      </c>
      <c r="B1036" t="s">
        <v>5284</v>
      </c>
      <c r="C1036" t="s">
        <v>3383</v>
      </c>
      <c r="D1036" t="s">
        <v>525</v>
      </c>
      <c r="E1036" t="s">
        <v>12419</v>
      </c>
      <c r="F1036" t="str">
        <f t="shared" si="19"/>
        <v>CA-IFRS</v>
      </c>
      <c r="G1036" t="s">
        <v>3383</v>
      </c>
      <c r="L1036" t="s">
        <v>8149</v>
      </c>
      <c r="M1036" t="str">
        <f>IF(COUNTIF('16 reserve entries'!M:M,'16 AJE data'!L1036)&gt;0,"Y","N")</f>
        <v>N</v>
      </c>
      <c r="O1036" t="s">
        <v>13899</v>
      </c>
      <c r="P1036" t="s">
        <v>1464</v>
      </c>
      <c r="Q1036" t="s">
        <v>3605</v>
      </c>
      <c r="R1036" t="str">
        <f>IF(COUNTIF('16 reserve entries'!Q:Q,'16 AJE data'!O1036)&gt;0,"Y","N")</f>
        <v>N</v>
      </c>
      <c r="S1036" s="149" t="s">
        <v>91</v>
      </c>
      <c r="T1036" t="s">
        <v>3426</v>
      </c>
      <c r="U1036" t="str">
        <f>IF(COUNTIF('16 reserve bal'!D:D,'16 AJE data'!T1036)&gt;0,"Y","N")</f>
        <v>Y</v>
      </c>
    </row>
    <row r="1037" spans="1:21" x14ac:dyDescent="0.25">
      <c r="A1037" t="s">
        <v>91</v>
      </c>
      <c r="B1037" t="s">
        <v>5284</v>
      </c>
      <c r="C1037" t="s">
        <v>3391</v>
      </c>
      <c r="D1037" t="s">
        <v>525</v>
      </c>
      <c r="E1037" t="s">
        <v>12419</v>
      </c>
      <c r="F1037" t="str">
        <f t="shared" si="19"/>
        <v>CA-IFRS</v>
      </c>
      <c r="G1037" t="s">
        <v>3391</v>
      </c>
      <c r="L1037" t="s">
        <v>8150</v>
      </c>
      <c r="M1037" t="str">
        <f>IF(COUNTIF('16 reserve entries'!M:M,'16 AJE data'!L1037)&gt;0,"Y","N")</f>
        <v>N</v>
      </c>
      <c r="O1037" t="s">
        <v>13900</v>
      </c>
      <c r="P1037" t="s">
        <v>1464</v>
      </c>
      <c r="Q1037" t="s">
        <v>7665</v>
      </c>
      <c r="R1037" t="str">
        <f>IF(COUNTIF('16 reserve entries'!Q:Q,'16 AJE data'!O1037)&gt;0,"Y","N")</f>
        <v>N</v>
      </c>
      <c r="S1037" s="149" t="s">
        <v>91</v>
      </c>
      <c r="T1037" t="s">
        <v>3574</v>
      </c>
      <c r="U1037" t="str">
        <f>IF(COUNTIF('16 reserve bal'!D:D,'16 AJE data'!T1037)&gt;0,"Y","N")</f>
        <v>Y</v>
      </c>
    </row>
    <row r="1038" spans="1:21" x14ac:dyDescent="0.25">
      <c r="A1038" t="s">
        <v>91</v>
      </c>
      <c r="B1038" t="s">
        <v>5284</v>
      </c>
      <c r="C1038" t="s">
        <v>3394</v>
      </c>
      <c r="D1038" t="s">
        <v>525</v>
      </c>
      <c r="E1038" t="s">
        <v>12419</v>
      </c>
      <c r="F1038" t="str">
        <f t="shared" si="19"/>
        <v>CA-IFRS</v>
      </c>
      <c r="G1038" t="s">
        <v>3394</v>
      </c>
      <c r="L1038" t="s">
        <v>8151</v>
      </c>
      <c r="M1038" t="str">
        <f>IF(COUNTIF('16 reserve entries'!M:M,'16 AJE data'!L1038)&gt;0,"Y","N")</f>
        <v>N</v>
      </c>
      <c r="O1038" t="s">
        <v>13901</v>
      </c>
      <c r="P1038" t="s">
        <v>1464</v>
      </c>
      <c r="Q1038" t="s">
        <v>3628</v>
      </c>
      <c r="R1038" t="str">
        <f>IF(COUNTIF('16 reserve entries'!Q:Q,'16 AJE data'!O1038)&gt;0,"Y","N")</f>
        <v>N</v>
      </c>
      <c r="S1038" s="149" t="s">
        <v>91</v>
      </c>
      <c r="T1038" t="s">
        <v>3583</v>
      </c>
      <c r="U1038" t="str">
        <f>IF(COUNTIF('16 reserve bal'!D:D,'16 AJE data'!T1038)&gt;0,"Y","N")</f>
        <v>Y</v>
      </c>
    </row>
    <row r="1039" spans="1:21" x14ac:dyDescent="0.25">
      <c r="A1039" t="s">
        <v>91</v>
      </c>
      <c r="B1039" t="s">
        <v>5284</v>
      </c>
      <c r="C1039" t="s">
        <v>3397</v>
      </c>
      <c r="D1039" t="s">
        <v>525</v>
      </c>
      <c r="E1039" t="s">
        <v>12419</v>
      </c>
      <c r="F1039" t="str">
        <f t="shared" si="19"/>
        <v>CA-IFRS</v>
      </c>
      <c r="G1039" t="s">
        <v>3397</v>
      </c>
      <c r="L1039" t="s">
        <v>8152</v>
      </c>
      <c r="M1039" t="str">
        <f>IF(COUNTIF('16 reserve entries'!M:M,'16 AJE data'!L1039)&gt;0,"Y","N")</f>
        <v>N</v>
      </c>
      <c r="O1039" t="s">
        <v>13902</v>
      </c>
      <c r="P1039" t="s">
        <v>1464</v>
      </c>
      <c r="Q1039" t="s">
        <v>7678</v>
      </c>
      <c r="R1039" t="str">
        <f>IF(COUNTIF('16 reserve entries'!Q:Q,'16 AJE data'!O1039)&gt;0,"Y","N")</f>
        <v>N</v>
      </c>
      <c r="S1039" s="149" t="s">
        <v>91</v>
      </c>
      <c r="T1039" t="s">
        <v>3592</v>
      </c>
      <c r="U1039" t="str">
        <f>IF(COUNTIF('16 reserve bal'!D:D,'16 AJE data'!T1039)&gt;0,"Y","N")</f>
        <v>Y</v>
      </c>
    </row>
    <row r="1040" spans="1:21" x14ac:dyDescent="0.25">
      <c r="A1040" t="s">
        <v>91</v>
      </c>
      <c r="B1040" t="s">
        <v>5284</v>
      </c>
      <c r="C1040" t="s">
        <v>3399</v>
      </c>
      <c r="D1040" t="s">
        <v>525</v>
      </c>
      <c r="E1040" t="s">
        <v>12419</v>
      </c>
      <c r="F1040" t="str">
        <f t="shared" si="19"/>
        <v>CA-IFRS</v>
      </c>
      <c r="G1040" t="s">
        <v>3399</v>
      </c>
      <c r="L1040" t="s">
        <v>8153</v>
      </c>
      <c r="M1040" t="str">
        <f>IF(COUNTIF('16 reserve entries'!M:M,'16 AJE data'!L1040)&gt;0,"Y","N")</f>
        <v>N</v>
      </c>
      <c r="O1040" t="s">
        <v>13903</v>
      </c>
      <c r="P1040" t="s">
        <v>1464</v>
      </c>
      <c r="Q1040" t="s">
        <v>3642</v>
      </c>
      <c r="R1040" t="str">
        <f>IF(COUNTIF('16 reserve entries'!Q:Q,'16 AJE data'!O1040)&gt;0,"Y","N")</f>
        <v>N</v>
      </c>
      <c r="S1040" s="149" t="s">
        <v>91</v>
      </c>
      <c r="T1040" t="s">
        <v>3429</v>
      </c>
      <c r="U1040" t="str">
        <f>IF(COUNTIF('16 reserve bal'!D:D,'16 AJE data'!T1040)&gt;0,"Y","N")</f>
        <v>Y</v>
      </c>
    </row>
    <row r="1041" spans="1:21" x14ac:dyDescent="0.25">
      <c r="A1041" t="s">
        <v>91</v>
      </c>
      <c r="B1041" t="s">
        <v>5284</v>
      </c>
      <c r="C1041" t="s">
        <v>3401</v>
      </c>
      <c r="D1041" t="s">
        <v>525</v>
      </c>
      <c r="E1041" t="s">
        <v>12419</v>
      </c>
      <c r="F1041" t="str">
        <f t="shared" si="19"/>
        <v>CA-IFRS</v>
      </c>
      <c r="G1041" t="s">
        <v>3401</v>
      </c>
      <c r="L1041" t="s">
        <v>8154</v>
      </c>
      <c r="M1041" t="str">
        <f>IF(COUNTIF('16 reserve entries'!M:M,'16 AJE data'!L1041)&gt;0,"Y","N")</f>
        <v>N</v>
      </c>
      <c r="O1041" t="s">
        <v>13904</v>
      </c>
      <c r="P1041" t="s">
        <v>1464</v>
      </c>
      <c r="Q1041" t="s">
        <v>3645</v>
      </c>
      <c r="R1041" t="str">
        <f>IF(COUNTIF('16 reserve entries'!Q:Q,'16 AJE data'!O1041)&gt;0,"Y","N")</f>
        <v>N</v>
      </c>
      <c r="S1041" s="149" t="s">
        <v>91</v>
      </c>
      <c r="T1041" t="s">
        <v>3432</v>
      </c>
      <c r="U1041" t="str">
        <f>IF(COUNTIF('16 reserve bal'!D:D,'16 AJE data'!T1041)&gt;0,"Y","N")</f>
        <v>Y</v>
      </c>
    </row>
    <row r="1042" spans="1:21" x14ac:dyDescent="0.25">
      <c r="A1042" t="s">
        <v>91</v>
      </c>
      <c r="B1042" t="s">
        <v>5284</v>
      </c>
      <c r="C1042" t="s">
        <v>3403</v>
      </c>
      <c r="D1042" t="s">
        <v>525</v>
      </c>
      <c r="E1042" t="s">
        <v>12419</v>
      </c>
      <c r="F1042" t="str">
        <f t="shared" si="19"/>
        <v>CA-IFRS</v>
      </c>
      <c r="G1042" t="s">
        <v>3403</v>
      </c>
      <c r="L1042" t="s">
        <v>8155</v>
      </c>
      <c r="M1042" t="str">
        <f>IF(COUNTIF('16 reserve entries'!M:M,'16 AJE data'!L1042)&gt;0,"Y","N")</f>
        <v>N</v>
      </c>
      <c r="O1042" t="s">
        <v>13905</v>
      </c>
      <c r="P1042" t="s">
        <v>1464</v>
      </c>
      <c r="Q1042" t="s">
        <v>7684</v>
      </c>
      <c r="R1042" t="str">
        <f>IF(COUNTIF('16 reserve entries'!Q:Q,'16 AJE data'!O1042)&gt;0,"Y","N")</f>
        <v>N</v>
      </c>
      <c r="S1042" s="149" t="s">
        <v>91</v>
      </c>
      <c r="T1042" t="s">
        <v>3611</v>
      </c>
      <c r="U1042" t="str">
        <f>IF(COUNTIF('16 reserve bal'!D:D,'16 AJE data'!T1042)&gt;0,"Y","N")</f>
        <v>Y</v>
      </c>
    </row>
    <row r="1043" spans="1:21" x14ac:dyDescent="0.25">
      <c r="A1043" t="s">
        <v>91</v>
      </c>
      <c r="B1043" t="s">
        <v>5284</v>
      </c>
      <c r="C1043" t="s">
        <v>7956</v>
      </c>
      <c r="D1043" t="s">
        <v>525</v>
      </c>
      <c r="E1043" t="s">
        <v>12419</v>
      </c>
      <c r="F1043" t="str">
        <f t="shared" si="19"/>
        <v>CA-IFRS</v>
      </c>
      <c r="G1043" t="s">
        <v>7956</v>
      </c>
      <c r="L1043" t="s">
        <v>8156</v>
      </c>
      <c r="M1043" t="str">
        <f>IF(COUNTIF('16 reserve entries'!M:M,'16 AJE data'!L1043)&gt;0,"Y","N")</f>
        <v>N</v>
      </c>
      <c r="O1043" t="s">
        <v>13906</v>
      </c>
      <c r="P1043" t="s">
        <v>1464</v>
      </c>
      <c r="Q1043" t="s">
        <v>3663</v>
      </c>
      <c r="R1043" t="str">
        <f>IF(COUNTIF('16 reserve entries'!Q:Q,'16 AJE data'!O1043)&gt;0,"Y","N")</f>
        <v>N</v>
      </c>
      <c r="S1043" s="149" t="s">
        <v>91</v>
      </c>
      <c r="T1043" t="s">
        <v>13907</v>
      </c>
      <c r="U1043" t="str">
        <f>IF(COUNTIF('16 reserve bal'!D:D,'16 AJE data'!T1043)&gt;0,"Y","N")</f>
        <v>N</v>
      </c>
    </row>
    <row r="1044" spans="1:21" x14ac:dyDescent="0.25">
      <c r="A1044" t="s">
        <v>91</v>
      </c>
      <c r="B1044" t="s">
        <v>5284</v>
      </c>
      <c r="C1044" t="s">
        <v>3411</v>
      </c>
      <c r="D1044" t="s">
        <v>525</v>
      </c>
      <c r="E1044" t="s">
        <v>12419</v>
      </c>
      <c r="F1044" t="str">
        <f t="shared" si="19"/>
        <v>CA-IFRS</v>
      </c>
      <c r="G1044" t="s">
        <v>3411</v>
      </c>
      <c r="L1044" t="s">
        <v>8157</v>
      </c>
      <c r="M1044" t="str">
        <f>IF(COUNTIF('16 reserve entries'!M:M,'16 AJE data'!L1044)&gt;0,"Y","N")</f>
        <v>N</v>
      </c>
      <c r="O1044" t="s">
        <v>13908</v>
      </c>
      <c r="P1044" t="s">
        <v>1464</v>
      </c>
      <c r="Q1044" t="s">
        <v>3684</v>
      </c>
      <c r="R1044" t="str">
        <f>IF(COUNTIF('16 reserve entries'!Q:Q,'16 AJE data'!O1044)&gt;0,"Y","N")</f>
        <v>N</v>
      </c>
      <c r="S1044" s="149" t="s">
        <v>91</v>
      </c>
      <c r="T1044" t="s">
        <v>3259</v>
      </c>
      <c r="U1044" t="str">
        <f>IF(COUNTIF('16 reserve bal'!D:D,'16 AJE data'!T1044)&gt;0,"Y","N")</f>
        <v>Y</v>
      </c>
    </row>
    <row r="1045" spans="1:21" x14ac:dyDescent="0.25">
      <c r="A1045" t="s">
        <v>94</v>
      </c>
      <c r="B1045" t="s">
        <v>5284</v>
      </c>
      <c r="C1045" t="s">
        <v>3251</v>
      </c>
      <c r="D1045" t="s">
        <v>525</v>
      </c>
      <c r="E1045" t="s">
        <v>12419</v>
      </c>
      <c r="F1045" t="str">
        <f t="shared" si="19"/>
        <v>CA-IFRS</v>
      </c>
      <c r="G1045" t="s">
        <v>3251</v>
      </c>
      <c r="L1045" t="s">
        <v>8158</v>
      </c>
      <c r="M1045" t="str">
        <f>IF(COUNTIF('16 reserve entries'!M:M,'16 AJE data'!L1045)&gt;0,"Y","N")</f>
        <v>N</v>
      </c>
      <c r="O1045" t="s">
        <v>13909</v>
      </c>
      <c r="P1045" t="s">
        <v>1464</v>
      </c>
      <c r="Q1045" t="s">
        <v>3708</v>
      </c>
      <c r="R1045" t="str">
        <f>IF(COUNTIF('16 reserve entries'!Q:Q,'16 AJE data'!O1045)&gt;0,"Y","N")</f>
        <v>N</v>
      </c>
      <c r="S1045" s="149" t="s">
        <v>94</v>
      </c>
      <c r="T1045" t="s">
        <v>3258</v>
      </c>
      <c r="U1045" t="str">
        <f>IF(COUNTIF('16 reserve bal'!D:D,'16 AJE data'!T1045)&gt;0,"Y","N")</f>
        <v>Y</v>
      </c>
    </row>
    <row r="1046" spans="1:21" x14ac:dyDescent="0.25">
      <c r="A1046" t="s">
        <v>94</v>
      </c>
      <c r="B1046" t="s">
        <v>5284</v>
      </c>
      <c r="C1046" t="s">
        <v>3266</v>
      </c>
      <c r="D1046" t="s">
        <v>525</v>
      </c>
      <c r="E1046" t="s">
        <v>12419</v>
      </c>
      <c r="F1046" t="str">
        <f t="shared" si="19"/>
        <v>CA-IFRS</v>
      </c>
      <c r="G1046" t="s">
        <v>3266</v>
      </c>
      <c r="L1046" t="s">
        <v>8159</v>
      </c>
      <c r="M1046" t="str">
        <f>IF(COUNTIF('16 reserve entries'!M:M,'16 AJE data'!L1046)&gt;0,"Y","N")</f>
        <v>N</v>
      </c>
      <c r="O1046" t="s">
        <v>13910</v>
      </c>
      <c r="P1046" t="s">
        <v>1464</v>
      </c>
      <c r="Q1046" t="s">
        <v>3714</v>
      </c>
      <c r="R1046" t="str">
        <f>IF(COUNTIF('16 reserve entries'!Q:Q,'16 AJE data'!O1046)&gt;0,"Y","N")</f>
        <v>N</v>
      </c>
      <c r="S1046" s="149" t="s">
        <v>94</v>
      </c>
      <c r="T1046" t="s">
        <v>3303</v>
      </c>
      <c r="U1046" t="str">
        <f>IF(COUNTIF('16 reserve bal'!D:D,'16 AJE data'!T1046)&gt;0,"Y","N")</f>
        <v>Y</v>
      </c>
    </row>
    <row r="1047" spans="1:21" x14ac:dyDescent="0.25">
      <c r="A1047" t="s">
        <v>94</v>
      </c>
      <c r="B1047" t="s">
        <v>5284</v>
      </c>
      <c r="C1047" t="s">
        <v>3341</v>
      </c>
      <c r="D1047" t="s">
        <v>525</v>
      </c>
      <c r="E1047" t="s">
        <v>12419</v>
      </c>
      <c r="F1047" t="str">
        <f t="shared" si="19"/>
        <v>CA-IFRS</v>
      </c>
      <c r="G1047" t="s">
        <v>3341</v>
      </c>
      <c r="L1047" t="s">
        <v>8160</v>
      </c>
      <c r="M1047" t="str">
        <f>IF(COUNTIF('16 reserve entries'!M:M,'16 AJE data'!L1047)&gt;0,"Y","N")</f>
        <v>N</v>
      </c>
      <c r="O1047" t="s">
        <v>13911</v>
      </c>
      <c r="P1047" t="s">
        <v>1464</v>
      </c>
      <c r="Q1047" t="s">
        <v>3855</v>
      </c>
      <c r="R1047" t="str">
        <f>IF(COUNTIF('16 reserve entries'!Q:Q,'16 AJE data'!O1047)&gt;0,"Y","N")</f>
        <v>N</v>
      </c>
      <c r="S1047" s="149" t="s">
        <v>94</v>
      </c>
      <c r="T1047" t="s">
        <v>3247</v>
      </c>
      <c r="U1047" t="str">
        <f>IF(COUNTIF('16 reserve bal'!D:D,'16 AJE data'!T1047)&gt;0,"Y","N")</f>
        <v>Y</v>
      </c>
    </row>
    <row r="1048" spans="1:21" x14ac:dyDescent="0.25">
      <c r="A1048" t="s">
        <v>94</v>
      </c>
      <c r="B1048" t="s">
        <v>5284</v>
      </c>
      <c r="C1048" t="s">
        <v>3368</v>
      </c>
      <c r="D1048" t="s">
        <v>525</v>
      </c>
      <c r="E1048" t="s">
        <v>12419</v>
      </c>
      <c r="F1048" t="str">
        <f t="shared" si="19"/>
        <v>CA-IFRS</v>
      </c>
      <c r="G1048" t="s">
        <v>3368</v>
      </c>
      <c r="L1048" t="s">
        <v>8161</v>
      </c>
      <c r="M1048" t="str">
        <f>IF(COUNTIF('16 reserve entries'!M:M,'16 AJE data'!L1048)&gt;0,"Y","N")</f>
        <v>N</v>
      </c>
      <c r="O1048" t="s">
        <v>13912</v>
      </c>
      <c r="P1048" t="s">
        <v>1464</v>
      </c>
      <c r="Q1048" t="s">
        <v>3858</v>
      </c>
      <c r="R1048" t="str">
        <f>IF(COUNTIF('16 reserve entries'!Q:Q,'16 AJE data'!O1048)&gt;0,"Y","N")</f>
        <v>N</v>
      </c>
      <c r="S1048" s="149" t="s">
        <v>94</v>
      </c>
      <c r="T1048" t="s">
        <v>3250</v>
      </c>
      <c r="U1048" t="str">
        <f>IF(COUNTIF('16 reserve bal'!D:D,'16 AJE data'!T1048)&gt;0,"Y","N")</f>
        <v>Y</v>
      </c>
    </row>
    <row r="1049" spans="1:21" x14ac:dyDescent="0.25">
      <c r="A1049" t="s">
        <v>94</v>
      </c>
      <c r="B1049" t="s">
        <v>5284</v>
      </c>
      <c r="C1049" t="s">
        <v>3371</v>
      </c>
      <c r="D1049" t="s">
        <v>525</v>
      </c>
      <c r="E1049" t="s">
        <v>12419</v>
      </c>
      <c r="F1049" t="str">
        <f t="shared" si="19"/>
        <v>CA-IFRS</v>
      </c>
      <c r="G1049" t="s">
        <v>3371</v>
      </c>
      <c r="L1049" t="s">
        <v>8162</v>
      </c>
      <c r="M1049" t="str">
        <f>IF(COUNTIF('16 reserve entries'!M:M,'16 AJE data'!L1049)&gt;0,"Y","N")</f>
        <v>N</v>
      </c>
      <c r="O1049" t="s">
        <v>13913</v>
      </c>
      <c r="P1049" t="s">
        <v>1464</v>
      </c>
      <c r="Q1049" t="s">
        <v>3877</v>
      </c>
      <c r="R1049" t="str">
        <f>IF(COUNTIF('16 reserve entries'!Q:Q,'16 AJE data'!O1049)&gt;0,"Y","N")</f>
        <v>N</v>
      </c>
      <c r="S1049" s="149" t="s">
        <v>94</v>
      </c>
      <c r="T1049" t="s">
        <v>3533</v>
      </c>
      <c r="U1049" t="str">
        <f>IF(COUNTIF('16 reserve bal'!D:D,'16 AJE data'!T1049)&gt;0,"Y","N")</f>
        <v>Y</v>
      </c>
    </row>
    <row r="1050" spans="1:21" x14ac:dyDescent="0.25">
      <c r="A1050" t="s">
        <v>94</v>
      </c>
      <c r="B1050" t="s">
        <v>5284</v>
      </c>
      <c r="C1050" t="s">
        <v>3374</v>
      </c>
      <c r="D1050" t="s">
        <v>525</v>
      </c>
      <c r="E1050" t="s">
        <v>12419</v>
      </c>
      <c r="F1050" t="str">
        <f t="shared" si="19"/>
        <v>CA-IFRS</v>
      </c>
      <c r="G1050" t="s">
        <v>3374</v>
      </c>
      <c r="L1050" t="s">
        <v>8163</v>
      </c>
      <c r="M1050" t="str">
        <f>IF(COUNTIF('16 reserve entries'!M:M,'16 AJE data'!L1050)&gt;0,"Y","N")</f>
        <v>N</v>
      </c>
      <c r="O1050" t="s">
        <v>13914</v>
      </c>
      <c r="P1050" t="s">
        <v>1464</v>
      </c>
      <c r="Q1050" t="s">
        <v>3880</v>
      </c>
      <c r="R1050" t="str">
        <f>IF(COUNTIF('16 reserve entries'!Q:Q,'16 AJE data'!O1050)&gt;0,"Y","N")</f>
        <v>N</v>
      </c>
      <c r="S1050" s="149" t="s">
        <v>94</v>
      </c>
      <c r="T1050" t="s">
        <v>3253</v>
      </c>
      <c r="U1050" t="str">
        <f>IF(COUNTIF('16 reserve bal'!D:D,'16 AJE data'!T1050)&gt;0,"Y","N")</f>
        <v>Y</v>
      </c>
    </row>
    <row r="1051" spans="1:21" x14ac:dyDescent="0.25">
      <c r="A1051" t="s">
        <v>94</v>
      </c>
      <c r="B1051" t="s">
        <v>5284</v>
      </c>
      <c r="C1051" t="s">
        <v>3377</v>
      </c>
      <c r="D1051" t="s">
        <v>525</v>
      </c>
      <c r="E1051" t="s">
        <v>12419</v>
      </c>
      <c r="F1051" t="str">
        <f t="shared" si="19"/>
        <v>CA-IFRS</v>
      </c>
      <c r="G1051" t="s">
        <v>3377</v>
      </c>
      <c r="L1051" t="s">
        <v>8164</v>
      </c>
      <c r="M1051" t="str">
        <f>IF(COUNTIF('16 reserve entries'!M:M,'16 AJE data'!L1051)&gt;0,"Y","N")</f>
        <v>N</v>
      </c>
      <c r="O1051" t="s">
        <v>13915</v>
      </c>
      <c r="P1051" t="s">
        <v>1464</v>
      </c>
      <c r="Q1051" t="s">
        <v>3983</v>
      </c>
      <c r="R1051" t="str">
        <f>IF(COUNTIF('16 reserve entries'!Q:Q,'16 AJE data'!O1051)&gt;0,"Y","N")</f>
        <v>N</v>
      </c>
      <c r="S1051" s="149" t="s">
        <v>94</v>
      </c>
      <c r="T1051" t="s">
        <v>3256</v>
      </c>
      <c r="U1051" t="str">
        <f>IF(COUNTIF('16 reserve bal'!D:D,'16 AJE data'!T1051)&gt;0,"Y","N")</f>
        <v>Y</v>
      </c>
    </row>
    <row r="1052" spans="1:21" x14ac:dyDescent="0.25">
      <c r="A1052" t="s">
        <v>94</v>
      </c>
      <c r="B1052" t="s">
        <v>5284</v>
      </c>
      <c r="C1052" t="s">
        <v>7597</v>
      </c>
      <c r="D1052" t="s">
        <v>525</v>
      </c>
      <c r="E1052" t="s">
        <v>12419</v>
      </c>
      <c r="F1052" t="str">
        <f t="shared" si="19"/>
        <v>CA-IFRS</v>
      </c>
      <c r="G1052" t="s">
        <v>7597</v>
      </c>
      <c r="L1052" t="s">
        <v>8165</v>
      </c>
      <c r="M1052" t="str">
        <f>IF(COUNTIF('16 reserve entries'!M:M,'16 AJE data'!L1052)&gt;0,"Y","N")</f>
        <v>N</v>
      </c>
      <c r="O1052" t="s">
        <v>13916</v>
      </c>
      <c r="P1052" t="s">
        <v>1464</v>
      </c>
      <c r="Q1052" t="s">
        <v>3995</v>
      </c>
      <c r="R1052" t="str">
        <f>IF(COUNTIF('16 reserve entries'!Q:Q,'16 AJE data'!O1052)&gt;0,"Y","N")</f>
        <v>N</v>
      </c>
      <c r="S1052" s="149" t="s">
        <v>94</v>
      </c>
      <c r="T1052" t="s">
        <v>12930</v>
      </c>
      <c r="U1052" t="str">
        <f>IF(COUNTIF('16 reserve bal'!D:D,'16 AJE data'!T1052)&gt;0,"Y","N")</f>
        <v>N</v>
      </c>
    </row>
    <row r="1053" spans="1:21" x14ac:dyDescent="0.25">
      <c r="A1053" t="s">
        <v>94</v>
      </c>
      <c r="B1053" t="s">
        <v>5284</v>
      </c>
      <c r="C1053" t="s">
        <v>3394</v>
      </c>
      <c r="D1053" t="s">
        <v>525</v>
      </c>
      <c r="E1053" t="s">
        <v>12419</v>
      </c>
      <c r="F1053" t="str">
        <f t="shared" si="19"/>
        <v>CA-IFRS</v>
      </c>
      <c r="G1053" t="s">
        <v>3394</v>
      </c>
      <c r="L1053" t="s">
        <v>8166</v>
      </c>
      <c r="M1053" t="str">
        <f>IF(COUNTIF('16 reserve entries'!M:M,'16 AJE data'!L1053)&gt;0,"Y","N")</f>
        <v>N</v>
      </c>
      <c r="O1053" t="s">
        <v>13917</v>
      </c>
      <c r="P1053" t="s">
        <v>1464</v>
      </c>
      <c r="Q1053" t="s">
        <v>8420</v>
      </c>
      <c r="R1053" t="str">
        <f>IF(COUNTIF('16 reserve entries'!Q:Q,'16 AJE data'!O1053)&gt;0,"Y","N")</f>
        <v>N</v>
      </c>
      <c r="S1053" s="149" t="s">
        <v>94</v>
      </c>
      <c r="T1053" t="s">
        <v>3583</v>
      </c>
      <c r="U1053" t="str">
        <f>IF(COUNTIF('16 reserve bal'!D:D,'16 AJE data'!T1053)&gt;0,"Y","N")</f>
        <v>Y</v>
      </c>
    </row>
    <row r="1054" spans="1:21" x14ac:dyDescent="0.25">
      <c r="A1054" t="s">
        <v>94</v>
      </c>
      <c r="B1054" t="s">
        <v>5284</v>
      </c>
      <c r="C1054" t="s">
        <v>3397</v>
      </c>
      <c r="D1054" t="s">
        <v>525</v>
      </c>
      <c r="E1054" t="s">
        <v>12419</v>
      </c>
      <c r="F1054" t="str">
        <f t="shared" si="19"/>
        <v>CA-IFRS</v>
      </c>
      <c r="G1054" t="s">
        <v>3397</v>
      </c>
      <c r="L1054" t="s">
        <v>8167</v>
      </c>
      <c r="M1054" t="str">
        <f>IF(COUNTIF('16 reserve entries'!M:M,'16 AJE data'!L1054)&gt;0,"Y","N")</f>
        <v>N</v>
      </c>
      <c r="O1054" t="s">
        <v>13918</v>
      </c>
      <c r="P1054" t="s">
        <v>1464</v>
      </c>
      <c r="Q1054" t="s">
        <v>8190</v>
      </c>
      <c r="R1054" t="str">
        <f>IF(COUNTIF('16 reserve entries'!Q:Q,'16 AJE data'!O1054)&gt;0,"Y","N")</f>
        <v>N</v>
      </c>
      <c r="S1054" s="149" t="s">
        <v>94</v>
      </c>
      <c r="T1054" t="s">
        <v>3592</v>
      </c>
      <c r="U1054" t="str">
        <f>IF(COUNTIF('16 reserve bal'!D:D,'16 AJE data'!T1054)&gt;0,"Y","N")</f>
        <v>Y</v>
      </c>
    </row>
    <row r="1055" spans="1:21" x14ac:dyDescent="0.25">
      <c r="A1055" t="s">
        <v>94</v>
      </c>
      <c r="B1055" t="s">
        <v>5284</v>
      </c>
      <c r="C1055" t="s">
        <v>3399</v>
      </c>
      <c r="D1055" t="s">
        <v>525</v>
      </c>
      <c r="E1055" t="s">
        <v>12419</v>
      </c>
      <c r="F1055" t="str">
        <f t="shared" si="19"/>
        <v>CA-IFRS</v>
      </c>
      <c r="G1055" t="s">
        <v>3399</v>
      </c>
      <c r="L1055" t="s">
        <v>8168</v>
      </c>
      <c r="M1055" t="str">
        <f>IF(COUNTIF('16 reserve entries'!M:M,'16 AJE data'!L1055)&gt;0,"Y","N")</f>
        <v>N</v>
      </c>
      <c r="O1055" t="s">
        <v>13919</v>
      </c>
      <c r="P1055" t="s">
        <v>1464</v>
      </c>
      <c r="Q1055" t="s">
        <v>8227</v>
      </c>
      <c r="R1055" t="str">
        <f>IF(COUNTIF('16 reserve entries'!Q:Q,'16 AJE data'!O1055)&gt;0,"Y","N")</f>
        <v>N</v>
      </c>
      <c r="S1055" s="149" t="s">
        <v>94</v>
      </c>
      <c r="T1055" t="s">
        <v>3429</v>
      </c>
      <c r="U1055" t="str">
        <f>IF(COUNTIF('16 reserve bal'!D:D,'16 AJE data'!T1055)&gt;0,"Y","N")</f>
        <v>Y</v>
      </c>
    </row>
    <row r="1056" spans="1:21" x14ac:dyDescent="0.25">
      <c r="A1056" t="s">
        <v>94</v>
      </c>
      <c r="B1056" t="s">
        <v>5284</v>
      </c>
      <c r="C1056" t="s">
        <v>3401</v>
      </c>
      <c r="D1056" t="s">
        <v>525</v>
      </c>
      <c r="E1056" t="s">
        <v>12419</v>
      </c>
      <c r="F1056" t="str">
        <f t="shared" si="19"/>
        <v>CA-IFRS</v>
      </c>
      <c r="G1056" t="s">
        <v>3401</v>
      </c>
      <c r="L1056" t="s">
        <v>8169</v>
      </c>
      <c r="M1056" t="str">
        <f>IF(COUNTIF('16 reserve entries'!M:M,'16 AJE data'!L1056)&gt;0,"Y","N")</f>
        <v>N</v>
      </c>
      <c r="O1056" t="s">
        <v>13920</v>
      </c>
      <c r="P1056" t="s">
        <v>1464</v>
      </c>
      <c r="Q1056" t="s">
        <v>8285</v>
      </c>
      <c r="R1056" t="str">
        <f>IF(COUNTIF('16 reserve entries'!Q:Q,'16 AJE data'!O1056)&gt;0,"Y","N")</f>
        <v>N</v>
      </c>
      <c r="S1056" s="149" t="s">
        <v>94</v>
      </c>
      <c r="T1056" t="s">
        <v>3432</v>
      </c>
      <c r="U1056" t="str">
        <f>IF(COUNTIF('16 reserve bal'!D:D,'16 AJE data'!T1056)&gt;0,"Y","N")</f>
        <v>Y</v>
      </c>
    </row>
    <row r="1057" spans="1:21" x14ac:dyDescent="0.25">
      <c r="A1057" t="s">
        <v>94</v>
      </c>
      <c r="B1057" t="s">
        <v>5284</v>
      </c>
      <c r="C1057" t="s">
        <v>3403</v>
      </c>
      <c r="D1057" t="s">
        <v>525</v>
      </c>
      <c r="E1057" t="s">
        <v>12419</v>
      </c>
      <c r="F1057" t="str">
        <f t="shared" si="19"/>
        <v>CA-IFRS</v>
      </c>
      <c r="G1057" t="s">
        <v>3403</v>
      </c>
      <c r="L1057" t="s">
        <v>8170</v>
      </c>
      <c r="M1057" t="str">
        <f>IF(COUNTIF('16 reserve entries'!M:M,'16 AJE data'!L1057)&gt;0,"Y","N")</f>
        <v>N</v>
      </c>
      <c r="O1057" t="s">
        <v>13921</v>
      </c>
      <c r="P1057" t="s">
        <v>1464</v>
      </c>
      <c r="Q1057" t="s">
        <v>8290</v>
      </c>
      <c r="R1057" t="str">
        <f>IF(COUNTIF('16 reserve entries'!Q:Q,'16 AJE data'!O1057)&gt;0,"Y","N")</f>
        <v>N</v>
      </c>
      <c r="S1057" s="149" t="s">
        <v>94</v>
      </c>
      <c r="T1057" t="s">
        <v>3611</v>
      </c>
      <c r="U1057" t="str">
        <f>IF(COUNTIF('16 reserve bal'!D:D,'16 AJE data'!T1057)&gt;0,"Y","N")</f>
        <v>Y</v>
      </c>
    </row>
    <row r="1058" spans="1:21" x14ac:dyDescent="0.25">
      <c r="A1058" t="s">
        <v>94</v>
      </c>
      <c r="B1058" t="s">
        <v>5284</v>
      </c>
      <c r="C1058" t="s">
        <v>3411</v>
      </c>
      <c r="D1058" t="s">
        <v>525</v>
      </c>
      <c r="E1058" t="s">
        <v>12419</v>
      </c>
      <c r="F1058" t="str">
        <f t="shared" si="19"/>
        <v>CA-IFRS</v>
      </c>
      <c r="G1058" t="s">
        <v>3411</v>
      </c>
      <c r="L1058" t="s">
        <v>8171</v>
      </c>
      <c r="M1058" t="str">
        <f>IF(COUNTIF('16 reserve entries'!M:M,'16 AJE data'!L1058)&gt;0,"Y","N")</f>
        <v>N</v>
      </c>
      <c r="O1058" t="s">
        <v>13922</v>
      </c>
      <c r="P1058" t="s">
        <v>1464</v>
      </c>
      <c r="Q1058" t="s">
        <v>8297</v>
      </c>
      <c r="R1058" t="str">
        <f>IF(COUNTIF('16 reserve entries'!Q:Q,'16 AJE data'!O1058)&gt;0,"Y","N")</f>
        <v>N</v>
      </c>
      <c r="S1058" s="149" t="s">
        <v>94</v>
      </c>
      <c r="T1058" t="s">
        <v>3259</v>
      </c>
      <c r="U1058" t="str">
        <f>IF(COUNTIF('16 reserve bal'!D:D,'16 AJE data'!T1058)&gt;0,"Y","N")</f>
        <v>Y</v>
      </c>
    </row>
    <row r="1059" spans="1:21" x14ac:dyDescent="0.25">
      <c r="A1059" t="s">
        <v>94</v>
      </c>
      <c r="B1059" t="s">
        <v>5284</v>
      </c>
      <c r="C1059" t="s">
        <v>3418</v>
      </c>
      <c r="D1059" t="s">
        <v>525</v>
      </c>
      <c r="E1059" t="s">
        <v>12419</v>
      </c>
      <c r="F1059" t="str">
        <f t="shared" si="19"/>
        <v>CA-IFRS</v>
      </c>
      <c r="G1059" t="s">
        <v>3418</v>
      </c>
      <c r="L1059" t="s">
        <v>8172</v>
      </c>
      <c r="M1059" t="str">
        <f>IF(COUNTIF('16 reserve entries'!M:M,'16 AJE data'!L1059)&gt;0,"Y","N")</f>
        <v>N</v>
      </c>
      <c r="O1059" t="s">
        <v>13923</v>
      </c>
      <c r="P1059" t="s">
        <v>1464</v>
      </c>
      <c r="Q1059" t="s">
        <v>8306</v>
      </c>
      <c r="R1059" t="str">
        <f>IF(COUNTIF('16 reserve entries'!Q:Q,'16 AJE data'!O1059)&gt;0,"Y","N")</f>
        <v>N</v>
      </c>
      <c r="S1059" s="149" t="s">
        <v>94</v>
      </c>
      <c r="T1059" t="s">
        <v>3661</v>
      </c>
      <c r="U1059" t="str">
        <f>IF(COUNTIF('16 reserve bal'!D:D,'16 AJE data'!T1059)&gt;0,"Y","N")</f>
        <v>Y</v>
      </c>
    </row>
    <row r="1060" spans="1:21" x14ac:dyDescent="0.25">
      <c r="A1060" t="s">
        <v>94</v>
      </c>
      <c r="B1060" t="s">
        <v>5284</v>
      </c>
      <c r="C1060" t="s">
        <v>3420</v>
      </c>
      <c r="D1060" t="s">
        <v>525</v>
      </c>
      <c r="E1060" t="s">
        <v>12419</v>
      </c>
      <c r="F1060" t="str">
        <f t="shared" si="19"/>
        <v>CA-IFRS</v>
      </c>
      <c r="G1060" t="s">
        <v>3420</v>
      </c>
      <c r="L1060" t="s">
        <v>8185</v>
      </c>
      <c r="M1060" t="str">
        <f>IF(COUNTIF('16 reserve entries'!M:M,'16 AJE data'!L1060)&gt;0,"Y","N")</f>
        <v>N</v>
      </c>
      <c r="O1060" t="s">
        <v>13924</v>
      </c>
      <c r="P1060" t="s">
        <v>1464</v>
      </c>
      <c r="Q1060" t="s">
        <v>8312</v>
      </c>
      <c r="R1060" t="str">
        <f>IF(COUNTIF('16 reserve entries'!Q:Q,'16 AJE data'!O1060)&gt;0,"Y","N")</f>
        <v>N</v>
      </c>
      <c r="S1060" s="149" t="s">
        <v>94</v>
      </c>
      <c r="T1060" t="s">
        <v>3670</v>
      </c>
      <c r="U1060" t="str">
        <f>IF(COUNTIF('16 reserve bal'!D:D,'16 AJE data'!T1060)&gt;0,"Y","N")</f>
        <v>Y</v>
      </c>
    </row>
    <row r="1061" spans="1:21" x14ac:dyDescent="0.25">
      <c r="A1061" t="s">
        <v>94</v>
      </c>
      <c r="B1061" t="s">
        <v>5284</v>
      </c>
      <c r="C1061" t="s">
        <v>3424</v>
      </c>
      <c r="D1061" t="s">
        <v>525</v>
      </c>
      <c r="E1061" t="s">
        <v>12419</v>
      </c>
      <c r="F1061" t="str">
        <f t="shared" si="19"/>
        <v>CA-IFRS</v>
      </c>
      <c r="G1061" t="s">
        <v>3424</v>
      </c>
      <c r="L1061" t="s">
        <v>4195</v>
      </c>
      <c r="M1061" t="str">
        <f>IF(COUNTIF('16 reserve entries'!M:M,'16 AJE data'!L1061)&gt;0,"Y","N")</f>
        <v>Y</v>
      </c>
      <c r="O1061" t="s">
        <v>13925</v>
      </c>
      <c r="P1061" t="s">
        <v>101</v>
      </c>
      <c r="Q1061" t="s">
        <v>3257</v>
      </c>
      <c r="R1061" t="str">
        <f>IF(COUNTIF('16 reserve entries'!Q:Q,'16 AJE data'!O1061)&gt;0,"Y","N")</f>
        <v>N</v>
      </c>
      <c r="S1061" s="149" t="s">
        <v>94</v>
      </c>
      <c r="T1061" t="s">
        <v>3685</v>
      </c>
      <c r="U1061" t="str">
        <f>IF(COUNTIF('16 reserve bal'!D:D,'16 AJE data'!T1061)&gt;0,"Y","N")</f>
        <v>Y</v>
      </c>
    </row>
    <row r="1062" spans="1:21" x14ac:dyDescent="0.25">
      <c r="A1062" t="s">
        <v>94</v>
      </c>
      <c r="B1062" t="s">
        <v>5284</v>
      </c>
      <c r="C1062" t="s">
        <v>4513</v>
      </c>
      <c r="D1062" t="s">
        <v>525</v>
      </c>
      <c r="E1062" t="s">
        <v>12419</v>
      </c>
      <c r="F1062" t="str">
        <f t="shared" si="19"/>
        <v>CA-IFRS</v>
      </c>
      <c r="G1062" t="s">
        <v>4513</v>
      </c>
      <c r="L1062" t="s">
        <v>4197</v>
      </c>
      <c r="M1062" t="str">
        <f>IF(COUNTIF('16 reserve entries'!M:M,'16 AJE data'!L1062)&gt;0,"Y","N")</f>
        <v>Y</v>
      </c>
      <c r="O1062" t="s">
        <v>13926</v>
      </c>
      <c r="P1062" t="s">
        <v>101</v>
      </c>
      <c r="Q1062" t="s">
        <v>3341</v>
      </c>
      <c r="R1062" t="str">
        <f>IF(COUNTIF('16 reserve entries'!Q:Q,'16 AJE data'!O1062)&gt;0,"Y","N")</f>
        <v>N</v>
      </c>
      <c r="S1062" s="149" t="s">
        <v>94</v>
      </c>
      <c r="T1062" t="s">
        <v>3879</v>
      </c>
      <c r="U1062" t="str">
        <f>IF(COUNTIF('16 reserve bal'!D:D,'16 AJE data'!T1062)&gt;0,"Y","N")</f>
        <v>Y</v>
      </c>
    </row>
    <row r="1063" spans="1:21" x14ac:dyDescent="0.25">
      <c r="A1063" t="s">
        <v>94</v>
      </c>
      <c r="B1063" t="s">
        <v>5284</v>
      </c>
      <c r="C1063" t="s">
        <v>4533</v>
      </c>
      <c r="D1063" t="s">
        <v>525</v>
      </c>
      <c r="E1063" t="s">
        <v>12419</v>
      </c>
      <c r="F1063" t="str">
        <f t="shared" si="19"/>
        <v>CA-IFRS</v>
      </c>
      <c r="G1063" t="s">
        <v>4533</v>
      </c>
      <c r="L1063" t="s">
        <v>8186</v>
      </c>
      <c r="M1063" t="str">
        <f>IF(COUNTIF('16 reserve entries'!M:M,'16 AJE data'!L1063)&gt;0,"Y","N")</f>
        <v>N</v>
      </c>
      <c r="O1063" t="s">
        <v>13927</v>
      </c>
      <c r="P1063" t="s">
        <v>101</v>
      </c>
      <c r="Q1063" t="s">
        <v>7593</v>
      </c>
      <c r="R1063" t="str">
        <f>IF(COUNTIF('16 reserve entries'!Q:Q,'16 AJE data'!O1063)&gt;0,"Y","N")</f>
        <v>N</v>
      </c>
      <c r="S1063" s="149" t="s">
        <v>94</v>
      </c>
      <c r="T1063" t="s">
        <v>4164</v>
      </c>
      <c r="U1063" t="str">
        <f>IF(COUNTIF('16 reserve bal'!D:D,'16 AJE data'!T1063)&gt;0,"Y","N")</f>
        <v>Y</v>
      </c>
    </row>
    <row r="1064" spans="1:21" x14ac:dyDescent="0.25">
      <c r="A1064" t="s">
        <v>57</v>
      </c>
      <c r="B1064" t="s">
        <v>5284</v>
      </c>
      <c r="C1064" t="s">
        <v>3341</v>
      </c>
      <c r="D1064" t="s">
        <v>525</v>
      </c>
      <c r="E1064" t="s">
        <v>12419</v>
      </c>
      <c r="F1064" t="str">
        <f t="shared" si="19"/>
        <v>CA-IFRS</v>
      </c>
      <c r="G1064" t="s">
        <v>3341</v>
      </c>
      <c r="L1064" t="s">
        <v>4201</v>
      </c>
      <c r="M1064" t="str">
        <f>IF(COUNTIF('16 reserve entries'!M:M,'16 AJE data'!L1064)&gt;0,"Y","N")</f>
        <v>Y</v>
      </c>
      <c r="O1064" t="s">
        <v>13928</v>
      </c>
      <c r="P1064" t="s">
        <v>101</v>
      </c>
      <c r="Q1064" t="s">
        <v>3359</v>
      </c>
      <c r="R1064" t="str">
        <f>IF(COUNTIF('16 reserve entries'!Q:Q,'16 AJE data'!O1064)&gt;0,"Y","N")</f>
        <v>N</v>
      </c>
      <c r="S1064" s="149" t="s">
        <v>57</v>
      </c>
      <c r="T1064" t="s">
        <v>3247</v>
      </c>
      <c r="U1064" t="str">
        <f>IF(COUNTIF('16 reserve bal'!D:D,'16 AJE data'!T1064)&gt;0,"Y","N")</f>
        <v>Y</v>
      </c>
    </row>
    <row r="1065" spans="1:21" x14ac:dyDescent="0.25">
      <c r="A1065" t="s">
        <v>57</v>
      </c>
      <c r="B1065" t="s">
        <v>5284</v>
      </c>
      <c r="C1065" t="s">
        <v>3377</v>
      </c>
      <c r="D1065" t="s">
        <v>525</v>
      </c>
      <c r="E1065" t="s">
        <v>12419</v>
      </c>
      <c r="F1065" t="str">
        <f t="shared" si="19"/>
        <v>CA-IFRS</v>
      </c>
      <c r="G1065" t="s">
        <v>3377</v>
      </c>
      <c r="L1065" t="s">
        <v>4203</v>
      </c>
      <c r="M1065" t="str">
        <f>IF(COUNTIF('16 reserve entries'!M:M,'16 AJE data'!L1065)&gt;0,"Y","N")</f>
        <v>Y</v>
      </c>
      <c r="O1065" t="s">
        <v>13929</v>
      </c>
      <c r="P1065" t="s">
        <v>101</v>
      </c>
      <c r="Q1065" t="s">
        <v>7945</v>
      </c>
      <c r="R1065" t="str">
        <f>IF(COUNTIF('16 reserve entries'!Q:Q,'16 AJE data'!O1065)&gt;0,"Y","N")</f>
        <v>N</v>
      </c>
      <c r="S1065" s="149" t="s">
        <v>57</v>
      </c>
      <c r="T1065" t="s">
        <v>3256</v>
      </c>
      <c r="U1065" t="str">
        <f>IF(COUNTIF('16 reserve bal'!D:D,'16 AJE data'!T1065)&gt;0,"Y","N")</f>
        <v>Y</v>
      </c>
    </row>
    <row r="1066" spans="1:21" x14ac:dyDescent="0.25">
      <c r="A1066" t="s">
        <v>57</v>
      </c>
      <c r="B1066" t="s">
        <v>5284</v>
      </c>
      <c r="C1066" t="s">
        <v>3383</v>
      </c>
      <c r="D1066" t="s">
        <v>525</v>
      </c>
      <c r="E1066" t="s">
        <v>12419</v>
      </c>
      <c r="F1066" t="str">
        <f t="shared" si="19"/>
        <v>CA-IFRS</v>
      </c>
      <c r="G1066" t="s">
        <v>3383</v>
      </c>
      <c r="L1066" t="s">
        <v>8187</v>
      </c>
      <c r="M1066" t="str">
        <f>IF(COUNTIF('16 reserve entries'!M:M,'16 AJE data'!L1066)&gt;0,"Y","N")</f>
        <v>N</v>
      </c>
      <c r="O1066" t="s">
        <v>13930</v>
      </c>
      <c r="P1066" t="s">
        <v>101</v>
      </c>
      <c r="Q1066" t="s">
        <v>3377</v>
      </c>
      <c r="R1066" t="str">
        <f>IF(COUNTIF('16 reserve entries'!Q:Q,'16 AJE data'!O1066)&gt;0,"Y","N")</f>
        <v>N</v>
      </c>
      <c r="S1066" s="149" t="s">
        <v>57</v>
      </c>
      <c r="T1066" t="s">
        <v>3426</v>
      </c>
      <c r="U1066" t="str">
        <f>IF(COUNTIF('16 reserve bal'!D:D,'16 AJE data'!T1066)&gt;0,"Y","N")</f>
        <v>Y</v>
      </c>
    </row>
    <row r="1067" spans="1:21" x14ac:dyDescent="0.25">
      <c r="A1067" t="s">
        <v>57</v>
      </c>
      <c r="B1067" t="s">
        <v>5284</v>
      </c>
      <c r="C1067" t="s">
        <v>3397</v>
      </c>
      <c r="D1067" t="s">
        <v>525</v>
      </c>
      <c r="E1067" t="s">
        <v>12419</v>
      </c>
      <c r="F1067" t="str">
        <f t="shared" si="19"/>
        <v>CA-IFRS</v>
      </c>
      <c r="G1067" t="s">
        <v>3397</v>
      </c>
      <c r="L1067" t="s">
        <v>4205</v>
      </c>
      <c r="M1067" t="str">
        <f>IF(COUNTIF('16 reserve entries'!M:M,'16 AJE data'!L1067)&gt;0,"Y","N")</f>
        <v>Y</v>
      </c>
      <c r="O1067" t="s">
        <v>13931</v>
      </c>
      <c r="P1067" t="s">
        <v>101</v>
      </c>
      <c r="Q1067" t="s">
        <v>7597</v>
      </c>
      <c r="R1067" t="str">
        <f>IF(COUNTIF('16 reserve entries'!Q:Q,'16 AJE data'!O1067)&gt;0,"Y","N")</f>
        <v>N</v>
      </c>
      <c r="S1067" s="149" t="s">
        <v>57</v>
      </c>
      <c r="T1067" t="s">
        <v>3592</v>
      </c>
      <c r="U1067" t="str">
        <f>IF(COUNTIF('16 reserve bal'!D:D,'16 AJE data'!T1067)&gt;0,"Y","N")</f>
        <v>Y</v>
      </c>
    </row>
    <row r="1068" spans="1:21" x14ac:dyDescent="0.25">
      <c r="A1068" t="s">
        <v>98</v>
      </c>
      <c r="B1068" t="s">
        <v>5284</v>
      </c>
      <c r="C1068" t="s">
        <v>3257</v>
      </c>
      <c r="D1068" t="s">
        <v>525</v>
      </c>
      <c r="E1068" t="s">
        <v>12419</v>
      </c>
      <c r="F1068" t="str">
        <f t="shared" si="19"/>
        <v>CA-IFRS</v>
      </c>
      <c r="G1068" t="s">
        <v>3257</v>
      </c>
      <c r="L1068" t="s">
        <v>4207</v>
      </c>
      <c r="M1068" t="str">
        <f>IF(COUNTIF('16 reserve entries'!M:M,'16 AJE data'!L1068)&gt;0,"Y","N")</f>
        <v>Y</v>
      </c>
      <c r="O1068" t="s">
        <v>13932</v>
      </c>
      <c r="P1068" t="s">
        <v>101</v>
      </c>
      <c r="Q1068" t="s">
        <v>3394</v>
      </c>
      <c r="R1068" t="str">
        <f>IF(COUNTIF('16 reserve entries'!Q:Q,'16 AJE data'!O1068)&gt;0,"Y","N")</f>
        <v>N</v>
      </c>
      <c r="S1068" s="149" t="s">
        <v>98</v>
      </c>
      <c r="T1068" t="s">
        <v>3280</v>
      </c>
      <c r="U1068" t="str">
        <f>IF(COUNTIF('16 reserve bal'!D:D,'16 AJE data'!T1068)&gt;0,"Y","N")</f>
        <v>Y</v>
      </c>
    </row>
    <row r="1069" spans="1:21" x14ac:dyDescent="0.25">
      <c r="A1069" t="s">
        <v>98</v>
      </c>
      <c r="B1069" t="s">
        <v>5284</v>
      </c>
      <c r="C1069" t="s">
        <v>3317</v>
      </c>
      <c r="D1069" t="s">
        <v>525</v>
      </c>
      <c r="E1069" t="s">
        <v>12419</v>
      </c>
      <c r="F1069" t="str">
        <f t="shared" si="19"/>
        <v>CA-IFRS</v>
      </c>
      <c r="G1069" t="s">
        <v>3317</v>
      </c>
      <c r="L1069" t="s">
        <v>4209</v>
      </c>
      <c r="M1069" t="str">
        <f>IF(COUNTIF('16 reserve entries'!M:M,'16 AJE data'!L1069)&gt;0,"Y","N")</f>
        <v>Y</v>
      </c>
      <c r="O1069" t="s">
        <v>13933</v>
      </c>
      <c r="P1069" t="s">
        <v>101</v>
      </c>
      <c r="Q1069" t="s">
        <v>3397</v>
      </c>
      <c r="R1069" t="str">
        <f>IF(COUNTIF('16 reserve entries'!Q:Q,'16 AJE data'!O1069)&gt;0,"Y","N")</f>
        <v>N</v>
      </c>
      <c r="S1069" s="149" t="s">
        <v>98</v>
      </c>
      <c r="T1069" t="s">
        <v>3428</v>
      </c>
      <c r="U1069" t="str">
        <f>IF(COUNTIF('16 reserve bal'!D:D,'16 AJE data'!T1069)&gt;0,"Y","N")</f>
        <v>Y</v>
      </c>
    </row>
    <row r="1070" spans="1:21" x14ac:dyDescent="0.25">
      <c r="A1070" t="s">
        <v>98</v>
      </c>
      <c r="B1070" t="s">
        <v>5284</v>
      </c>
      <c r="C1070" t="s">
        <v>3341</v>
      </c>
      <c r="D1070" t="s">
        <v>525</v>
      </c>
      <c r="E1070" t="s">
        <v>12419</v>
      </c>
      <c r="F1070" t="str">
        <f t="shared" si="19"/>
        <v>CA-IFRS</v>
      </c>
      <c r="G1070" t="s">
        <v>3341</v>
      </c>
      <c r="L1070" t="s">
        <v>4211</v>
      </c>
      <c r="M1070" t="str">
        <f>IF(COUNTIF('16 reserve entries'!M:M,'16 AJE data'!L1070)&gt;0,"Y","N")</f>
        <v>Y</v>
      </c>
      <c r="O1070" t="s">
        <v>13934</v>
      </c>
      <c r="P1070" t="s">
        <v>101</v>
      </c>
      <c r="Q1070" t="s">
        <v>7950</v>
      </c>
      <c r="R1070" t="str">
        <f>IF(COUNTIF('16 reserve entries'!Q:Q,'16 AJE data'!O1070)&gt;0,"Y","N")</f>
        <v>N</v>
      </c>
      <c r="S1070" s="149" t="s">
        <v>98</v>
      </c>
      <c r="T1070" t="s">
        <v>3247</v>
      </c>
      <c r="U1070" t="str">
        <f>IF(COUNTIF('16 reserve bal'!D:D,'16 AJE data'!T1070)&gt;0,"Y","N")</f>
        <v>Y</v>
      </c>
    </row>
    <row r="1071" spans="1:21" x14ac:dyDescent="0.25">
      <c r="A1071" t="s">
        <v>98</v>
      </c>
      <c r="B1071" t="s">
        <v>5284</v>
      </c>
      <c r="C1071" t="s">
        <v>7939</v>
      </c>
      <c r="D1071" t="s">
        <v>525</v>
      </c>
      <c r="E1071" t="s">
        <v>12419</v>
      </c>
      <c r="F1071" t="str">
        <f t="shared" si="19"/>
        <v>CA-IFRS</v>
      </c>
      <c r="G1071" t="s">
        <v>7939</v>
      </c>
      <c r="L1071" t="s">
        <v>9043</v>
      </c>
      <c r="M1071" t="str">
        <f>IF(COUNTIF('16 reserve entries'!M:M,'16 AJE data'!L1071)&gt;0,"Y","N")</f>
        <v>N</v>
      </c>
      <c r="O1071" t="s">
        <v>13935</v>
      </c>
      <c r="P1071" t="s">
        <v>101</v>
      </c>
      <c r="Q1071" t="s">
        <v>7951</v>
      </c>
      <c r="R1071" t="str">
        <f>IF(COUNTIF('16 reserve entries'!Q:Q,'16 AJE data'!O1071)&gt;0,"Y","N")</f>
        <v>N</v>
      </c>
      <c r="S1071" s="149" t="s">
        <v>98</v>
      </c>
      <c r="T1071" t="s">
        <v>13936</v>
      </c>
      <c r="U1071" t="str">
        <f>IF(COUNTIF('16 reserve bal'!D:D,'16 AJE data'!T1071)&gt;0,"Y","N")</f>
        <v>N</v>
      </c>
    </row>
    <row r="1072" spans="1:21" x14ac:dyDescent="0.25">
      <c r="A1072" t="s">
        <v>98</v>
      </c>
      <c r="B1072" t="s">
        <v>5284</v>
      </c>
      <c r="C1072" t="s">
        <v>7593</v>
      </c>
      <c r="D1072" t="s">
        <v>525</v>
      </c>
      <c r="E1072" t="s">
        <v>12419</v>
      </c>
      <c r="F1072" t="str">
        <f t="shared" si="19"/>
        <v>CA-IFRS</v>
      </c>
      <c r="G1072" t="s">
        <v>7593</v>
      </c>
      <c r="L1072" t="s">
        <v>8188</v>
      </c>
      <c r="M1072" t="str">
        <f>IF(COUNTIF('16 reserve entries'!M:M,'16 AJE data'!L1072)&gt;0,"Y","N")</f>
        <v>N</v>
      </c>
      <c r="O1072" t="s">
        <v>13937</v>
      </c>
      <c r="P1072" t="s">
        <v>101</v>
      </c>
      <c r="Q1072" t="s">
        <v>5295</v>
      </c>
      <c r="R1072" t="str">
        <f>IF(COUNTIF('16 reserve entries'!Q:Q,'16 AJE data'!O1072)&gt;0,"Y","N")</f>
        <v>N</v>
      </c>
      <c r="S1072" s="149" t="s">
        <v>98</v>
      </c>
      <c r="T1072" t="s">
        <v>12918</v>
      </c>
      <c r="U1072" t="str">
        <f>IF(COUNTIF('16 reserve bal'!D:D,'16 AJE data'!T1072)&gt;0,"Y","N")</f>
        <v>N</v>
      </c>
    </row>
    <row r="1073" spans="1:21" x14ac:dyDescent="0.25">
      <c r="A1073" t="s">
        <v>98</v>
      </c>
      <c r="B1073" t="s">
        <v>5284</v>
      </c>
      <c r="C1073" t="s">
        <v>3353</v>
      </c>
      <c r="D1073" t="s">
        <v>525</v>
      </c>
      <c r="E1073" t="s">
        <v>12419</v>
      </c>
      <c r="F1073" t="str">
        <f t="shared" si="19"/>
        <v>CA-IFRS</v>
      </c>
      <c r="G1073" t="s">
        <v>3353</v>
      </c>
      <c r="L1073" t="s">
        <v>8189</v>
      </c>
      <c r="M1073" t="str">
        <f>IF(COUNTIF('16 reserve entries'!M:M,'16 AJE data'!L1073)&gt;0,"Y","N")</f>
        <v>N</v>
      </c>
      <c r="O1073" t="s">
        <v>13938</v>
      </c>
      <c r="P1073" t="s">
        <v>101</v>
      </c>
      <c r="Q1073" t="s">
        <v>8038</v>
      </c>
      <c r="R1073" t="str">
        <f>IF(COUNTIF('16 reserve entries'!Q:Q,'16 AJE data'!O1073)&gt;0,"Y","N")</f>
        <v>N</v>
      </c>
      <c r="S1073" s="149" t="s">
        <v>98</v>
      </c>
      <c r="T1073" t="s">
        <v>3496</v>
      </c>
      <c r="U1073" t="str">
        <f>IF(COUNTIF('16 reserve bal'!D:D,'16 AJE data'!T1073)&gt;0,"Y","N")</f>
        <v>Y</v>
      </c>
    </row>
    <row r="1074" spans="1:21" x14ac:dyDescent="0.25">
      <c r="A1074" t="s">
        <v>98</v>
      </c>
      <c r="B1074" t="s">
        <v>5284</v>
      </c>
      <c r="C1074" t="s">
        <v>3359</v>
      </c>
      <c r="D1074" t="s">
        <v>525</v>
      </c>
      <c r="E1074" t="s">
        <v>12419</v>
      </c>
      <c r="F1074" t="str">
        <f t="shared" si="19"/>
        <v>CA-IFRS</v>
      </c>
      <c r="G1074" t="s">
        <v>3359</v>
      </c>
      <c r="L1074" t="s">
        <v>8421</v>
      </c>
      <c r="M1074" t="str">
        <f>IF(COUNTIF('16 reserve entries'!M:M,'16 AJE data'!L1074)&gt;0,"Y","N")</f>
        <v>N</v>
      </c>
      <c r="O1074" t="s">
        <v>13939</v>
      </c>
      <c r="P1074" t="s">
        <v>104</v>
      </c>
      <c r="Q1074" t="s">
        <v>3489</v>
      </c>
      <c r="R1074" t="str">
        <f>IF(COUNTIF('16 reserve entries'!Q:Q,'16 AJE data'!O1074)&gt;0,"Y","N")</f>
        <v>N</v>
      </c>
      <c r="S1074" s="149" t="s">
        <v>98</v>
      </c>
      <c r="T1074" t="s">
        <v>13940</v>
      </c>
      <c r="U1074" t="str">
        <f>IF(COUNTIF('16 reserve bal'!D:D,'16 AJE data'!T1074)&gt;0,"Y","N")</f>
        <v>N</v>
      </c>
    </row>
    <row r="1075" spans="1:21" x14ac:dyDescent="0.25">
      <c r="A1075" t="s">
        <v>98</v>
      </c>
      <c r="B1075" t="s">
        <v>5284</v>
      </c>
      <c r="C1075" t="s">
        <v>3362</v>
      </c>
      <c r="D1075" t="s">
        <v>525</v>
      </c>
      <c r="E1075" t="s">
        <v>12419</v>
      </c>
      <c r="F1075" t="str">
        <f t="shared" si="19"/>
        <v>CA-IFRS</v>
      </c>
      <c r="G1075" t="s">
        <v>3362</v>
      </c>
      <c r="L1075" t="s">
        <v>8190</v>
      </c>
      <c r="M1075" t="str">
        <f>IF(COUNTIF('16 reserve entries'!M:M,'16 AJE data'!L1075)&gt;0,"Y","N")</f>
        <v>N</v>
      </c>
      <c r="O1075" t="s">
        <v>13941</v>
      </c>
      <c r="P1075" t="s">
        <v>104</v>
      </c>
      <c r="Q1075" t="s">
        <v>3492</v>
      </c>
      <c r="R1075" t="str">
        <f>IF(COUNTIF('16 reserve entries'!Q:Q,'16 AJE data'!O1075)&gt;0,"Y","N")</f>
        <v>N</v>
      </c>
      <c r="S1075" s="149" t="s">
        <v>98</v>
      </c>
      <c r="T1075" t="s">
        <v>3511</v>
      </c>
      <c r="U1075" t="str">
        <f>IF(COUNTIF('16 reserve bal'!D:D,'16 AJE data'!T1075)&gt;0,"Y","N")</f>
        <v>Y</v>
      </c>
    </row>
    <row r="1076" spans="1:21" x14ac:dyDescent="0.25">
      <c r="A1076" t="s">
        <v>98</v>
      </c>
      <c r="B1076" t="s">
        <v>5284</v>
      </c>
      <c r="C1076" t="s">
        <v>7945</v>
      </c>
      <c r="D1076" t="s">
        <v>525</v>
      </c>
      <c r="E1076" t="s">
        <v>12419</v>
      </c>
      <c r="F1076" t="str">
        <f t="shared" si="19"/>
        <v>CA-IFRS</v>
      </c>
      <c r="G1076" t="s">
        <v>7945</v>
      </c>
      <c r="L1076" t="s">
        <v>8191</v>
      </c>
      <c r="M1076" t="str">
        <f>IF(COUNTIF('16 reserve entries'!M:M,'16 AJE data'!L1076)&gt;0,"Y","N")</f>
        <v>N</v>
      </c>
      <c r="O1076" t="s">
        <v>13942</v>
      </c>
      <c r="P1076" t="s">
        <v>104</v>
      </c>
      <c r="Q1076" t="s">
        <v>3535</v>
      </c>
      <c r="R1076" t="str">
        <f>IF(COUNTIF('16 reserve entries'!Q:Q,'16 AJE data'!O1076)&gt;0,"Y","N")</f>
        <v>N</v>
      </c>
      <c r="S1076" s="149" t="s">
        <v>98</v>
      </c>
      <c r="T1076" t="s">
        <v>13943</v>
      </c>
      <c r="U1076" t="str">
        <f>IF(COUNTIF('16 reserve bal'!D:D,'16 AJE data'!T1076)&gt;0,"Y","N")</f>
        <v>N</v>
      </c>
    </row>
    <row r="1077" spans="1:21" x14ac:dyDescent="0.25">
      <c r="A1077" t="s">
        <v>98</v>
      </c>
      <c r="B1077" t="s">
        <v>5284</v>
      </c>
      <c r="C1077" t="s">
        <v>3380</v>
      </c>
      <c r="D1077" t="s">
        <v>525</v>
      </c>
      <c r="E1077" t="s">
        <v>12419</v>
      </c>
      <c r="F1077" t="str">
        <f t="shared" si="19"/>
        <v>CA-IFRS</v>
      </c>
      <c r="G1077" t="s">
        <v>3380</v>
      </c>
      <c r="L1077" t="s">
        <v>8192</v>
      </c>
      <c r="M1077" t="str">
        <f>IF(COUNTIF('16 reserve entries'!M:M,'16 AJE data'!L1077)&gt;0,"Y","N")</f>
        <v>N</v>
      </c>
      <c r="O1077" t="s">
        <v>13944</v>
      </c>
      <c r="P1077" t="s">
        <v>104</v>
      </c>
      <c r="Q1077" t="s">
        <v>3543</v>
      </c>
      <c r="R1077" t="str">
        <f>IF(COUNTIF('16 reserve entries'!Q:Q,'16 AJE data'!O1077)&gt;0,"Y","N")</f>
        <v>N</v>
      </c>
      <c r="S1077" s="149" t="s">
        <v>98</v>
      </c>
      <c r="T1077" t="s">
        <v>13945</v>
      </c>
      <c r="U1077" t="str">
        <f>IF(COUNTIF('16 reserve bal'!D:D,'16 AJE data'!T1077)&gt;0,"Y","N")</f>
        <v>N</v>
      </c>
    </row>
    <row r="1078" spans="1:21" x14ac:dyDescent="0.25">
      <c r="A1078" t="s">
        <v>98</v>
      </c>
      <c r="B1078" t="s">
        <v>5284</v>
      </c>
      <c r="C1078" t="s">
        <v>3383</v>
      </c>
      <c r="D1078" t="s">
        <v>525</v>
      </c>
      <c r="E1078" t="s">
        <v>12419</v>
      </c>
      <c r="F1078" t="str">
        <f t="shared" si="19"/>
        <v>CA-IFRS</v>
      </c>
      <c r="G1078" t="s">
        <v>3383</v>
      </c>
      <c r="L1078" t="s">
        <v>7864</v>
      </c>
      <c r="M1078" t="str">
        <f>IF(COUNTIF('16 reserve entries'!M:M,'16 AJE data'!L1078)&gt;0,"Y","N")</f>
        <v>N</v>
      </c>
      <c r="O1078" t="s">
        <v>13946</v>
      </c>
      <c r="P1078" t="s">
        <v>104</v>
      </c>
      <c r="Q1078" t="s">
        <v>3549</v>
      </c>
      <c r="R1078" t="str">
        <f>IF(COUNTIF('16 reserve entries'!Q:Q,'16 AJE data'!O1078)&gt;0,"Y","N")</f>
        <v>N</v>
      </c>
      <c r="S1078" s="149" t="s">
        <v>98</v>
      </c>
      <c r="T1078" t="s">
        <v>3426</v>
      </c>
      <c r="U1078" t="str">
        <f>IF(COUNTIF('16 reserve bal'!D:D,'16 AJE data'!T1078)&gt;0,"Y","N")</f>
        <v>Y</v>
      </c>
    </row>
    <row r="1079" spans="1:21" x14ac:dyDescent="0.25">
      <c r="A1079" t="s">
        <v>98</v>
      </c>
      <c r="B1079" t="s">
        <v>5284</v>
      </c>
      <c r="C1079" t="s">
        <v>7946</v>
      </c>
      <c r="D1079" t="s">
        <v>525</v>
      </c>
      <c r="E1079" t="s">
        <v>12419</v>
      </c>
      <c r="F1079" t="str">
        <f t="shared" si="19"/>
        <v>CA-IFRS</v>
      </c>
      <c r="G1079" t="s">
        <v>7946</v>
      </c>
      <c r="L1079" t="s">
        <v>8193</v>
      </c>
      <c r="M1079" t="str">
        <f>IF(COUNTIF('16 reserve entries'!M:M,'16 AJE data'!L1079)&gt;0,"Y","N")</f>
        <v>N</v>
      </c>
      <c r="O1079" t="s">
        <v>13947</v>
      </c>
      <c r="P1079" t="s">
        <v>104</v>
      </c>
      <c r="Q1079" t="s">
        <v>3570</v>
      </c>
      <c r="R1079" t="str">
        <f>IF(COUNTIF('16 reserve entries'!Q:Q,'16 AJE data'!O1079)&gt;0,"Y","N")</f>
        <v>N</v>
      </c>
      <c r="S1079" s="149" t="s">
        <v>98</v>
      </c>
      <c r="T1079" t="s">
        <v>13948</v>
      </c>
      <c r="U1079" t="str">
        <f>IF(COUNTIF('16 reserve bal'!D:D,'16 AJE data'!T1079)&gt;0,"Y","N")</f>
        <v>N</v>
      </c>
    </row>
    <row r="1080" spans="1:21" x14ac:dyDescent="0.25">
      <c r="A1080" t="s">
        <v>98</v>
      </c>
      <c r="B1080" t="s">
        <v>5284</v>
      </c>
      <c r="C1080" t="s">
        <v>7947</v>
      </c>
      <c r="D1080" t="s">
        <v>525</v>
      </c>
      <c r="E1080" t="s">
        <v>12419</v>
      </c>
      <c r="F1080" t="str">
        <f t="shared" si="19"/>
        <v>CA-IFRS</v>
      </c>
      <c r="G1080" t="s">
        <v>7947</v>
      </c>
      <c r="L1080" t="s">
        <v>8194</v>
      </c>
      <c r="M1080" t="str">
        <f>IF(COUNTIF('16 reserve entries'!M:M,'16 AJE data'!L1080)&gt;0,"Y","N")</f>
        <v>N</v>
      </c>
      <c r="O1080" t="s">
        <v>13949</v>
      </c>
      <c r="P1080" t="s">
        <v>104</v>
      </c>
      <c r="Q1080" t="s">
        <v>7665</v>
      </c>
      <c r="R1080" t="str">
        <f>IF(COUNTIF('16 reserve entries'!Q:Q,'16 AJE data'!O1080)&gt;0,"Y","N")</f>
        <v>N</v>
      </c>
      <c r="S1080" s="149" t="s">
        <v>98</v>
      </c>
      <c r="T1080" t="s">
        <v>13950</v>
      </c>
      <c r="U1080" t="str">
        <f>IF(COUNTIF('16 reserve bal'!D:D,'16 AJE data'!T1080)&gt;0,"Y","N")</f>
        <v>N</v>
      </c>
    </row>
    <row r="1081" spans="1:21" x14ac:dyDescent="0.25">
      <c r="A1081" t="s">
        <v>98</v>
      </c>
      <c r="B1081" t="s">
        <v>5284</v>
      </c>
      <c r="C1081" t="s">
        <v>3386</v>
      </c>
      <c r="D1081" t="s">
        <v>525</v>
      </c>
      <c r="E1081" t="s">
        <v>12419</v>
      </c>
      <c r="F1081" t="str">
        <f t="shared" si="19"/>
        <v>CA-IFRS</v>
      </c>
      <c r="G1081" t="s">
        <v>3386</v>
      </c>
      <c r="L1081" t="s">
        <v>8195</v>
      </c>
      <c r="M1081" t="str">
        <f>IF(COUNTIF('16 reserve entries'!M:M,'16 AJE data'!L1081)&gt;0,"Y","N")</f>
        <v>N</v>
      </c>
      <c r="O1081" t="s">
        <v>13951</v>
      </c>
      <c r="P1081" t="s">
        <v>104</v>
      </c>
      <c r="Q1081" t="s">
        <v>3628</v>
      </c>
      <c r="R1081" t="str">
        <f>IF(COUNTIF('16 reserve entries'!Q:Q,'16 AJE data'!O1081)&gt;0,"Y","N")</f>
        <v>N</v>
      </c>
      <c r="S1081" s="149" t="s">
        <v>98</v>
      </c>
      <c r="T1081" t="s">
        <v>3443</v>
      </c>
      <c r="U1081" t="str">
        <f>IF(COUNTIF('16 reserve bal'!D:D,'16 AJE data'!T1081)&gt;0,"Y","N")</f>
        <v>Y</v>
      </c>
    </row>
    <row r="1082" spans="1:21" x14ac:dyDescent="0.25">
      <c r="A1082" t="s">
        <v>98</v>
      </c>
      <c r="B1082" t="s">
        <v>5284</v>
      </c>
      <c r="C1082" t="s">
        <v>7597</v>
      </c>
      <c r="D1082" t="s">
        <v>525</v>
      </c>
      <c r="E1082" t="s">
        <v>12419</v>
      </c>
      <c r="F1082" t="str">
        <f t="shared" si="19"/>
        <v>CA-IFRS</v>
      </c>
      <c r="G1082" t="s">
        <v>7597</v>
      </c>
      <c r="L1082" t="s">
        <v>8196</v>
      </c>
      <c r="M1082" t="str">
        <f>IF(COUNTIF('16 reserve entries'!M:M,'16 AJE data'!L1082)&gt;0,"Y","N")</f>
        <v>N</v>
      </c>
      <c r="O1082" t="s">
        <v>13952</v>
      </c>
      <c r="P1082" t="s">
        <v>104</v>
      </c>
      <c r="Q1082" t="s">
        <v>7673</v>
      </c>
      <c r="R1082" t="str">
        <f>IF(COUNTIF('16 reserve entries'!Q:Q,'16 AJE data'!O1082)&gt;0,"Y","N")</f>
        <v>N</v>
      </c>
      <c r="S1082" s="149" t="s">
        <v>98</v>
      </c>
      <c r="T1082" t="s">
        <v>12930</v>
      </c>
      <c r="U1082" t="str">
        <f>IF(COUNTIF('16 reserve bal'!D:D,'16 AJE data'!T1082)&gt;0,"Y","N")</f>
        <v>N</v>
      </c>
    </row>
    <row r="1083" spans="1:21" x14ac:dyDescent="0.25">
      <c r="A1083" t="s">
        <v>98</v>
      </c>
      <c r="B1083" t="s">
        <v>5284</v>
      </c>
      <c r="C1083" t="s">
        <v>3397</v>
      </c>
      <c r="D1083" t="s">
        <v>525</v>
      </c>
      <c r="E1083" t="s">
        <v>12419</v>
      </c>
      <c r="F1083" t="str">
        <f t="shared" si="19"/>
        <v>CA-IFRS</v>
      </c>
      <c r="G1083" t="s">
        <v>3397</v>
      </c>
      <c r="L1083" t="s">
        <v>8197</v>
      </c>
      <c r="M1083" t="str">
        <f>IF(COUNTIF('16 reserve entries'!M:M,'16 AJE data'!L1083)&gt;0,"Y","N")</f>
        <v>N</v>
      </c>
      <c r="O1083" t="s">
        <v>13953</v>
      </c>
      <c r="P1083" t="s">
        <v>104</v>
      </c>
      <c r="Q1083" t="s">
        <v>3663</v>
      </c>
      <c r="R1083" t="str">
        <f>IF(COUNTIF('16 reserve entries'!Q:Q,'16 AJE data'!O1083)&gt;0,"Y","N")</f>
        <v>N</v>
      </c>
      <c r="S1083" s="149" t="s">
        <v>98</v>
      </c>
      <c r="T1083" t="s">
        <v>3592</v>
      </c>
      <c r="U1083" t="str">
        <f>IF(COUNTIF('16 reserve bal'!D:D,'16 AJE data'!T1083)&gt;0,"Y","N")</f>
        <v>Y</v>
      </c>
    </row>
    <row r="1084" spans="1:21" x14ac:dyDescent="0.25">
      <c r="A1084" t="s">
        <v>98</v>
      </c>
      <c r="B1084" t="s">
        <v>5284</v>
      </c>
      <c r="C1084" t="s">
        <v>7950</v>
      </c>
      <c r="D1084" t="s">
        <v>525</v>
      </c>
      <c r="E1084" t="s">
        <v>12419</v>
      </c>
      <c r="F1084" t="str">
        <f t="shared" si="19"/>
        <v>CA-IFRS</v>
      </c>
      <c r="G1084" t="s">
        <v>7950</v>
      </c>
      <c r="L1084" t="s">
        <v>8198</v>
      </c>
      <c r="M1084" t="str">
        <f>IF(COUNTIF('16 reserve entries'!M:M,'16 AJE data'!L1084)&gt;0,"Y","N")</f>
        <v>N</v>
      </c>
      <c r="O1084" t="s">
        <v>13954</v>
      </c>
      <c r="P1084" t="s">
        <v>104</v>
      </c>
      <c r="Q1084" t="s">
        <v>7680</v>
      </c>
      <c r="R1084" t="str">
        <f>IF(COUNTIF('16 reserve entries'!Q:Q,'16 AJE data'!O1084)&gt;0,"Y","N")</f>
        <v>N</v>
      </c>
      <c r="S1084" s="149" t="s">
        <v>98</v>
      </c>
      <c r="T1084" t="s">
        <v>13955</v>
      </c>
      <c r="U1084" t="str">
        <f>IF(COUNTIF('16 reserve bal'!D:D,'16 AJE data'!T1084)&gt;0,"Y","N")</f>
        <v>N</v>
      </c>
    </row>
    <row r="1085" spans="1:21" x14ac:dyDescent="0.25">
      <c r="A1085" t="s">
        <v>98</v>
      </c>
      <c r="B1085" t="s">
        <v>5284</v>
      </c>
      <c r="C1085" t="s">
        <v>7951</v>
      </c>
      <c r="D1085" t="s">
        <v>525</v>
      </c>
      <c r="E1085" t="s">
        <v>12419</v>
      </c>
      <c r="F1085" t="str">
        <f t="shared" si="19"/>
        <v>CA-IFRS</v>
      </c>
      <c r="G1085" t="s">
        <v>7951</v>
      </c>
      <c r="L1085" t="s">
        <v>8199</v>
      </c>
      <c r="M1085" t="str">
        <f>IF(COUNTIF('16 reserve entries'!M:M,'16 AJE data'!L1085)&gt;0,"Y","N")</f>
        <v>N</v>
      </c>
      <c r="O1085" t="s">
        <v>13956</v>
      </c>
      <c r="P1085" t="s">
        <v>104</v>
      </c>
      <c r="Q1085" t="s">
        <v>7681</v>
      </c>
      <c r="R1085" t="str">
        <f>IF(COUNTIF('16 reserve entries'!Q:Q,'16 AJE data'!O1085)&gt;0,"Y","N")</f>
        <v>N</v>
      </c>
      <c r="S1085" s="149" t="s">
        <v>98</v>
      </c>
      <c r="T1085" t="s">
        <v>13957</v>
      </c>
      <c r="U1085" t="str">
        <f>IF(COUNTIF('16 reserve bal'!D:D,'16 AJE data'!T1085)&gt;0,"Y","N")</f>
        <v>N</v>
      </c>
    </row>
    <row r="1086" spans="1:21" x14ac:dyDescent="0.25">
      <c r="A1086" t="s">
        <v>98</v>
      </c>
      <c r="B1086" t="s">
        <v>5284</v>
      </c>
      <c r="C1086" t="s">
        <v>7952</v>
      </c>
      <c r="D1086" t="s">
        <v>525</v>
      </c>
      <c r="E1086" t="s">
        <v>12419</v>
      </c>
      <c r="F1086" t="str">
        <f t="shared" si="19"/>
        <v>CA-IFRS</v>
      </c>
      <c r="G1086" t="s">
        <v>7952</v>
      </c>
      <c r="L1086" t="s">
        <v>8200</v>
      </c>
      <c r="M1086" t="str">
        <f>IF(COUNTIF('16 reserve entries'!M:M,'16 AJE data'!L1086)&gt;0,"Y","N")</f>
        <v>N</v>
      </c>
      <c r="O1086" t="s">
        <v>13958</v>
      </c>
      <c r="P1086" t="s">
        <v>104</v>
      </c>
      <c r="Q1086" t="s">
        <v>7741</v>
      </c>
      <c r="R1086" t="str">
        <f>IF(COUNTIF('16 reserve entries'!Q:Q,'16 AJE data'!O1086)&gt;0,"Y","N")</f>
        <v>N</v>
      </c>
      <c r="S1086" s="149" t="s">
        <v>98</v>
      </c>
      <c r="T1086" t="s">
        <v>13959</v>
      </c>
      <c r="U1086" t="str">
        <f>IF(COUNTIF('16 reserve bal'!D:D,'16 AJE data'!T1086)&gt;0,"Y","N")</f>
        <v>N</v>
      </c>
    </row>
    <row r="1087" spans="1:21" x14ac:dyDescent="0.25">
      <c r="A1087" t="s">
        <v>98</v>
      </c>
      <c r="B1087" t="s">
        <v>5284</v>
      </c>
      <c r="C1087" t="s">
        <v>7953</v>
      </c>
      <c r="D1087" t="s">
        <v>525</v>
      </c>
      <c r="E1087" t="s">
        <v>12419</v>
      </c>
      <c r="F1087" t="str">
        <f t="shared" si="19"/>
        <v>CA-IFRS</v>
      </c>
      <c r="G1087" t="s">
        <v>7953</v>
      </c>
      <c r="L1087" t="s">
        <v>8201</v>
      </c>
      <c r="M1087" t="str">
        <f>IF(COUNTIF('16 reserve entries'!M:M,'16 AJE data'!L1087)&gt;0,"Y","N")</f>
        <v>N</v>
      </c>
      <c r="O1087" t="s">
        <v>13960</v>
      </c>
      <c r="P1087" t="s">
        <v>104</v>
      </c>
      <c r="Q1087" t="s">
        <v>7742</v>
      </c>
      <c r="R1087" t="str">
        <f>IF(COUNTIF('16 reserve entries'!Q:Q,'16 AJE data'!O1087)&gt;0,"Y","N")</f>
        <v>N</v>
      </c>
      <c r="S1087" s="149" t="s">
        <v>98</v>
      </c>
      <c r="T1087" t="s">
        <v>13961</v>
      </c>
      <c r="U1087" t="str">
        <f>IF(COUNTIF('16 reserve bal'!D:D,'16 AJE data'!T1087)&gt;0,"Y","N")</f>
        <v>N</v>
      </c>
    </row>
    <row r="1088" spans="1:21" x14ac:dyDescent="0.25">
      <c r="A1088" t="s">
        <v>98</v>
      </c>
      <c r="B1088" t="s">
        <v>5284</v>
      </c>
      <c r="C1088" t="s">
        <v>8033</v>
      </c>
      <c r="D1088" t="s">
        <v>525</v>
      </c>
      <c r="E1088" t="s">
        <v>12419</v>
      </c>
      <c r="F1088" t="str">
        <f t="shared" si="19"/>
        <v>CA-IFRS</v>
      </c>
      <c r="G1088" t="s">
        <v>8033</v>
      </c>
      <c r="L1088" t="s">
        <v>8202</v>
      </c>
      <c r="M1088" t="str">
        <f>IF(COUNTIF('16 reserve entries'!M:M,'16 AJE data'!L1088)&gt;0,"Y","N")</f>
        <v>N</v>
      </c>
      <c r="O1088" t="s">
        <v>13962</v>
      </c>
      <c r="P1088" t="s">
        <v>104</v>
      </c>
      <c r="Q1088" t="s">
        <v>8501</v>
      </c>
      <c r="R1088" t="str">
        <f>IF(COUNTIF('16 reserve entries'!Q:Q,'16 AJE data'!O1088)&gt;0,"Y","N")</f>
        <v>N</v>
      </c>
      <c r="S1088" s="149" t="s">
        <v>98</v>
      </c>
      <c r="T1088" t="s">
        <v>12942</v>
      </c>
      <c r="U1088" t="str">
        <f>IF(COUNTIF('16 reserve bal'!D:D,'16 AJE data'!T1088)&gt;0,"Y","N")</f>
        <v>N</v>
      </c>
    </row>
    <row r="1089" spans="1:21" x14ac:dyDescent="0.25">
      <c r="A1089" t="s">
        <v>98</v>
      </c>
      <c r="B1089" t="s">
        <v>5284</v>
      </c>
      <c r="C1089" t="s">
        <v>7623</v>
      </c>
      <c r="D1089" t="s">
        <v>525</v>
      </c>
      <c r="E1089" t="s">
        <v>12419</v>
      </c>
      <c r="F1089" t="str">
        <f t="shared" si="19"/>
        <v>CA-IFRS</v>
      </c>
      <c r="G1089" t="s">
        <v>7623</v>
      </c>
      <c r="L1089" t="s">
        <v>4213</v>
      </c>
      <c r="M1089" t="str">
        <f>IF(COUNTIF('16 reserve entries'!M:M,'16 AJE data'!L1089)&gt;0,"Y","N")</f>
        <v>Y</v>
      </c>
      <c r="O1089" t="s">
        <v>13963</v>
      </c>
      <c r="P1089" t="s">
        <v>104</v>
      </c>
      <c r="Q1089" t="s">
        <v>8502</v>
      </c>
      <c r="R1089" t="str">
        <f>IF(COUNTIF('16 reserve entries'!Q:Q,'16 AJE data'!O1089)&gt;0,"Y","N")</f>
        <v>N</v>
      </c>
      <c r="S1089" s="149" t="s">
        <v>98</v>
      </c>
      <c r="T1089" t="s">
        <v>12973</v>
      </c>
      <c r="U1089" t="str">
        <f>IF(COUNTIF('16 reserve bal'!D:D,'16 AJE data'!T1089)&gt;0,"Y","N")</f>
        <v>N</v>
      </c>
    </row>
    <row r="1090" spans="1:21" x14ac:dyDescent="0.25">
      <c r="A1090" t="s">
        <v>98</v>
      </c>
      <c r="B1090" t="s">
        <v>5284</v>
      </c>
      <c r="C1090" t="s">
        <v>8035</v>
      </c>
      <c r="D1090" t="s">
        <v>525</v>
      </c>
      <c r="E1090" t="s">
        <v>12419</v>
      </c>
      <c r="F1090" t="str">
        <f t="shared" si="19"/>
        <v>CA-IFRS</v>
      </c>
      <c r="G1090" t="s">
        <v>8035</v>
      </c>
      <c r="L1090" t="s">
        <v>4215</v>
      </c>
      <c r="M1090" t="str">
        <f>IF(COUNTIF('16 reserve entries'!M:M,'16 AJE data'!L1090)&gt;0,"Y","N")</f>
        <v>N</v>
      </c>
      <c r="O1090" t="s">
        <v>13964</v>
      </c>
      <c r="P1090" t="s">
        <v>104</v>
      </c>
      <c r="Q1090" t="s">
        <v>7822</v>
      </c>
      <c r="R1090" t="str">
        <f>IF(COUNTIF('16 reserve entries'!Q:Q,'16 AJE data'!O1090)&gt;0,"Y","N")</f>
        <v>N</v>
      </c>
      <c r="S1090" s="149" t="s">
        <v>98</v>
      </c>
      <c r="T1090" t="s">
        <v>13965</v>
      </c>
      <c r="U1090" t="str">
        <f>IF(COUNTIF('16 reserve bal'!D:D,'16 AJE data'!T1090)&gt;0,"Y","N")</f>
        <v>N</v>
      </c>
    </row>
    <row r="1091" spans="1:21" x14ac:dyDescent="0.25">
      <c r="A1091" t="s">
        <v>98</v>
      </c>
      <c r="B1091" t="s">
        <v>7667</v>
      </c>
      <c r="C1091" t="s">
        <v>8491</v>
      </c>
      <c r="D1091" t="s">
        <v>525</v>
      </c>
      <c r="E1091" t="s">
        <v>12978</v>
      </c>
      <c r="F1091" t="str">
        <f t="shared" si="19"/>
        <v>CA-MANF</v>
      </c>
      <c r="G1091" t="s">
        <v>8491</v>
      </c>
      <c r="L1091" t="s">
        <v>8203</v>
      </c>
      <c r="M1091" t="str">
        <f>IF(COUNTIF('16 reserve entries'!M:M,'16 AJE data'!L1091)&gt;0,"Y","N")</f>
        <v>N</v>
      </c>
      <c r="O1091" t="s">
        <v>13966</v>
      </c>
      <c r="P1091" t="s">
        <v>106</v>
      </c>
      <c r="Q1091" t="s">
        <v>3308</v>
      </c>
      <c r="R1091" t="str">
        <f>IF(COUNTIF('16 reserve entries'!Q:Q,'16 AJE data'!O1091)&gt;0,"Y","N")</f>
        <v>N</v>
      </c>
      <c r="S1091" s="149" t="s">
        <v>98</v>
      </c>
      <c r="T1091" t="s">
        <v>13967</v>
      </c>
      <c r="U1091" t="str">
        <f>IF(COUNTIF('16 reserve bal'!D:D,'16 AJE data'!T1091)&gt;0,"Y","N")</f>
        <v>N</v>
      </c>
    </row>
    <row r="1092" spans="1:21" x14ac:dyDescent="0.25">
      <c r="A1092" t="s">
        <v>98</v>
      </c>
      <c r="B1092" t="s">
        <v>5315</v>
      </c>
      <c r="C1092" t="s">
        <v>8492</v>
      </c>
      <c r="D1092" t="s">
        <v>525</v>
      </c>
      <c r="E1092" t="s">
        <v>12419</v>
      </c>
      <c r="F1092" t="str">
        <f t="shared" si="19"/>
        <v>CA-IFRS</v>
      </c>
      <c r="G1092" t="s">
        <v>8492</v>
      </c>
      <c r="L1092" t="s">
        <v>4217</v>
      </c>
      <c r="M1092" t="str">
        <f>IF(COUNTIF('16 reserve entries'!M:M,'16 AJE data'!L1092)&gt;0,"Y","N")</f>
        <v>Y</v>
      </c>
      <c r="O1092" t="s">
        <v>13968</v>
      </c>
      <c r="P1092" t="s">
        <v>106</v>
      </c>
      <c r="Q1092" t="s">
        <v>3314</v>
      </c>
      <c r="R1092" t="str">
        <f>IF(COUNTIF('16 reserve entries'!Q:Q,'16 AJE data'!O1092)&gt;0,"Y","N")</f>
        <v>N</v>
      </c>
      <c r="S1092" s="149" t="s">
        <v>98</v>
      </c>
      <c r="T1092" t="s">
        <v>13969</v>
      </c>
      <c r="U1092" t="str">
        <f>IF(COUNTIF('16 reserve bal'!D:D,'16 AJE data'!T1092)&gt;0,"Y","N")</f>
        <v>N</v>
      </c>
    </row>
    <row r="1093" spans="1:21" x14ac:dyDescent="0.25">
      <c r="A1093" t="s">
        <v>98</v>
      </c>
      <c r="B1093" t="s">
        <v>5315</v>
      </c>
      <c r="C1093" t="s">
        <v>8005</v>
      </c>
      <c r="D1093" t="s">
        <v>525</v>
      </c>
      <c r="E1093" t="s">
        <v>12419</v>
      </c>
      <c r="F1093" t="str">
        <f t="shared" ref="F1093:F1156" si="20">D1093&amp;"-"&amp;E1093</f>
        <v>CA-IFRS</v>
      </c>
      <c r="G1093" t="s">
        <v>8005</v>
      </c>
      <c r="L1093" t="s">
        <v>4219</v>
      </c>
      <c r="M1093" t="str">
        <f>IF(COUNTIF('16 reserve entries'!M:M,'16 AJE data'!L1093)&gt;0,"Y","N")</f>
        <v>N</v>
      </c>
      <c r="O1093" t="s">
        <v>13970</v>
      </c>
      <c r="P1093" t="s">
        <v>106</v>
      </c>
      <c r="Q1093" t="s">
        <v>3341</v>
      </c>
      <c r="R1093" t="str">
        <f>IF(COUNTIF('16 reserve entries'!Q:Q,'16 AJE data'!O1093)&gt;0,"Y","N")</f>
        <v>N</v>
      </c>
      <c r="S1093" s="149" t="s">
        <v>98</v>
      </c>
      <c r="T1093" t="s">
        <v>13971</v>
      </c>
      <c r="U1093" t="str">
        <f>IF(COUNTIF('16 reserve bal'!D:D,'16 AJE data'!T1093)&gt;0,"Y","N")</f>
        <v>N</v>
      </c>
    </row>
    <row r="1094" spans="1:21" x14ac:dyDescent="0.25">
      <c r="A1094" t="s">
        <v>98</v>
      </c>
      <c r="B1094" t="s">
        <v>5315</v>
      </c>
      <c r="C1094" t="s">
        <v>8493</v>
      </c>
      <c r="D1094" t="s">
        <v>525</v>
      </c>
      <c r="E1094" t="s">
        <v>12419</v>
      </c>
      <c r="F1094" t="str">
        <f t="shared" si="20"/>
        <v>CA-IFRS</v>
      </c>
      <c r="G1094" t="s">
        <v>8493</v>
      </c>
      <c r="L1094" t="s">
        <v>8204</v>
      </c>
      <c r="M1094" t="str">
        <f>IF(COUNTIF('16 reserve entries'!M:M,'16 AJE data'!L1094)&gt;0,"Y","N")</f>
        <v>N</v>
      </c>
      <c r="O1094" t="s">
        <v>13972</v>
      </c>
      <c r="P1094" t="s">
        <v>166</v>
      </c>
      <c r="Q1094" t="s">
        <v>3995</v>
      </c>
      <c r="R1094" t="str">
        <f>IF(COUNTIF('16 reserve entries'!Q:Q,'16 AJE data'!O1094)&gt;0,"Y","N")</f>
        <v>N</v>
      </c>
      <c r="S1094" s="149" t="s">
        <v>98</v>
      </c>
      <c r="T1094" t="s">
        <v>13973</v>
      </c>
      <c r="U1094" t="str">
        <f>IF(COUNTIF('16 reserve bal'!D:D,'16 AJE data'!T1094)&gt;0,"Y","N")</f>
        <v>N</v>
      </c>
    </row>
    <row r="1095" spans="1:21" x14ac:dyDescent="0.25">
      <c r="A1095" t="s">
        <v>98</v>
      </c>
      <c r="B1095" t="s">
        <v>5315</v>
      </c>
      <c r="C1095" t="s">
        <v>8007</v>
      </c>
      <c r="D1095" t="s">
        <v>525</v>
      </c>
      <c r="E1095" t="s">
        <v>12419</v>
      </c>
      <c r="F1095" t="str">
        <f t="shared" si="20"/>
        <v>CA-IFRS</v>
      </c>
      <c r="G1095" t="s">
        <v>8007</v>
      </c>
      <c r="L1095" t="s">
        <v>4221</v>
      </c>
      <c r="M1095" t="str">
        <f>IF(COUNTIF('16 reserve entries'!M:M,'16 AJE data'!L1095)&gt;0,"Y","N")</f>
        <v>N</v>
      </c>
      <c r="O1095" t="s">
        <v>13974</v>
      </c>
      <c r="P1095" t="s">
        <v>167</v>
      </c>
      <c r="Q1095" t="s">
        <v>3966</v>
      </c>
      <c r="R1095" t="str">
        <f>IF(COUNTIF('16 reserve entries'!Q:Q,'16 AJE data'!O1095)&gt;0,"Y","N")</f>
        <v>N</v>
      </c>
      <c r="S1095" s="149" t="s">
        <v>98</v>
      </c>
      <c r="T1095" t="s">
        <v>13975</v>
      </c>
      <c r="U1095" t="str">
        <f>IF(COUNTIF('16 reserve bal'!D:D,'16 AJE data'!T1095)&gt;0,"Y","N")</f>
        <v>N</v>
      </c>
    </row>
    <row r="1096" spans="1:21" x14ac:dyDescent="0.25">
      <c r="A1096" t="s">
        <v>98</v>
      </c>
      <c r="B1096" t="s">
        <v>5315</v>
      </c>
      <c r="C1096" t="s">
        <v>8494</v>
      </c>
      <c r="D1096" t="s">
        <v>525</v>
      </c>
      <c r="E1096" t="s">
        <v>12419</v>
      </c>
      <c r="F1096" t="str">
        <f t="shared" si="20"/>
        <v>CA-IFRS</v>
      </c>
      <c r="G1096" t="s">
        <v>8494</v>
      </c>
      <c r="L1096" t="s">
        <v>8205</v>
      </c>
      <c r="M1096" t="str">
        <f>IF(COUNTIF('16 reserve entries'!M:M,'16 AJE data'!L1096)&gt;0,"Y","N")</f>
        <v>N</v>
      </c>
      <c r="O1096" t="s">
        <v>13976</v>
      </c>
      <c r="P1096" t="s">
        <v>167</v>
      </c>
      <c r="Q1096" t="s">
        <v>3970</v>
      </c>
      <c r="R1096" t="str">
        <f>IF(COUNTIF('16 reserve entries'!Q:Q,'16 AJE data'!O1096)&gt;0,"Y","N")</f>
        <v>N</v>
      </c>
      <c r="S1096" s="149" t="s">
        <v>98</v>
      </c>
      <c r="T1096" t="s">
        <v>13977</v>
      </c>
      <c r="U1096" t="str">
        <f>IF(COUNTIF('16 reserve bal'!D:D,'16 AJE data'!T1096)&gt;0,"Y","N")</f>
        <v>N</v>
      </c>
    </row>
    <row r="1097" spans="1:21" x14ac:dyDescent="0.25">
      <c r="A1097" t="s">
        <v>1464</v>
      </c>
      <c r="B1097" t="s">
        <v>5288</v>
      </c>
      <c r="C1097" t="s">
        <v>3489</v>
      </c>
      <c r="D1097" t="s">
        <v>141</v>
      </c>
      <c r="E1097" t="s">
        <v>12419</v>
      </c>
      <c r="F1097" t="str">
        <f t="shared" si="20"/>
        <v>US-IFRS</v>
      </c>
      <c r="G1097" t="s">
        <v>3489</v>
      </c>
      <c r="L1097" t="s">
        <v>4223</v>
      </c>
      <c r="M1097" t="str">
        <f>IF(COUNTIF('16 reserve entries'!M:M,'16 AJE data'!L1097)&gt;0,"Y","N")</f>
        <v>Y</v>
      </c>
      <c r="O1097" t="s">
        <v>13978</v>
      </c>
      <c r="P1097" t="s">
        <v>167</v>
      </c>
      <c r="Q1097" t="s">
        <v>3974</v>
      </c>
      <c r="R1097" t="str">
        <f>IF(COUNTIF('16 reserve entries'!Q:Q,'16 AJE data'!O1097)&gt;0,"Y","N")</f>
        <v>N</v>
      </c>
      <c r="S1097" s="149" t="s">
        <v>1464</v>
      </c>
      <c r="T1097" t="s">
        <v>3806</v>
      </c>
      <c r="U1097" t="str">
        <f>IF(COUNTIF('16 reserve bal'!D:D,'16 AJE data'!T1097)&gt;0,"Y","N")</f>
        <v>Y</v>
      </c>
    </row>
    <row r="1098" spans="1:21" x14ac:dyDescent="0.25">
      <c r="A1098" t="s">
        <v>1464</v>
      </c>
      <c r="B1098" t="s">
        <v>5288</v>
      </c>
      <c r="C1098" t="s">
        <v>3492</v>
      </c>
      <c r="D1098" t="s">
        <v>141</v>
      </c>
      <c r="E1098" t="s">
        <v>12419</v>
      </c>
      <c r="F1098" t="str">
        <f t="shared" si="20"/>
        <v>US-IFRS</v>
      </c>
      <c r="G1098" t="s">
        <v>3492</v>
      </c>
      <c r="L1098" t="s">
        <v>4225</v>
      </c>
      <c r="M1098" t="str">
        <f>IF(COUNTIF('16 reserve entries'!M:M,'16 AJE data'!L1098)&gt;0,"Y","N")</f>
        <v>Y</v>
      </c>
      <c r="O1098" t="s">
        <v>13979</v>
      </c>
      <c r="P1098" t="s">
        <v>167</v>
      </c>
      <c r="Q1098" t="s">
        <v>3979</v>
      </c>
      <c r="R1098" t="str">
        <f>IF(COUNTIF('16 reserve entries'!Q:Q,'16 AJE data'!O1098)&gt;0,"Y","N")</f>
        <v>N</v>
      </c>
      <c r="S1098" s="149" t="s">
        <v>1464</v>
      </c>
      <c r="T1098" t="s">
        <v>3809</v>
      </c>
      <c r="U1098" t="str">
        <f>IF(COUNTIF('16 reserve bal'!D:D,'16 AJE data'!T1098)&gt;0,"Y","N")</f>
        <v>Y</v>
      </c>
    </row>
    <row r="1099" spans="1:21" x14ac:dyDescent="0.25">
      <c r="A1099" t="s">
        <v>1464</v>
      </c>
      <c r="B1099" t="s">
        <v>5288</v>
      </c>
      <c r="C1099" t="s">
        <v>3495</v>
      </c>
      <c r="D1099" t="s">
        <v>141</v>
      </c>
      <c r="E1099" t="s">
        <v>12419</v>
      </c>
      <c r="F1099" t="str">
        <f t="shared" si="20"/>
        <v>US-IFRS</v>
      </c>
      <c r="G1099" t="s">
        <v>3495</v>
      </c>
      <c r="L1099" t="s">
        <v>4227</v>
      </c>
      <c r="M1099" t="str">
        <f>IF(COUNTIF('16 reserve entries'!M:M,'16 AJE data'!L1099)&gt;0,"Y","N")</f>
        <v>Y</v>
      </c>
      <c r="O1099" t="s">
        <v>13980</v>
      </c>
      <c r="P1099" t="s">
        <v>167</v>
      </c>
      <c r="Q1099" t="s">
        <v>3991</v>
      </c>
      <c r="R1099" t="str">
        <f>IF(COUNTIF('16 reserve entries'!Q:Q,'16 AJE data'!O1099)&gt;0,"Y","N")</f>
        <v>N</v>
      </c>
      <c r="S1099" s="149" t="s">
        <v>1464</v>
      </c>
      <c r="T1099" t="s">
        <v>3818</v>
      </c>
      <c r="U1099" t="str">
        <f>IF(COUNTIF('16 reserve bal'!D:D,'16 AJE data'!T1099)&gt;0,"Y","N")</f>
        <v>Y</v>
      </c>
    </row>
    <row r="1100" spans="1:21" x14ac:dyDescent="0.25">
      <c r="A1100" t="s">
        <v>1464</v>
      </c>
      <c r="B1100" t="s">
        <v>5288</v>
      </c>
      <c r="C1100" t="s">
        <v>3532</v>
      </c>
      <c r="D1100" t="s">
        <v>141</v>
      </c>
      <c r="E1100" t="s">
        <v>12419</v>
      </c>
      <c r="F1100" t="str">
        <f t="shared" si="20"/>
        <v>US-IFRS</v>
      </c>
      <c r="G1100" t="s">
        <v>3532</v>
      </c>
      <c r="L1100" t="s">
        <v>4229</v>
      </c>
      <c r="M1100" t="str">
        <f>IF(COUNTIF('16 reserve entries'!M:M,'16 AJE data'!L1100)&gt;0,"Y","N")</f>
        <v>Y</v>
      </c>
      <c r="O1100" t="s">
        <v>13981</v>
      </c>
      <c r="P1100" t="s">
        <v>167</v>
      </c>
      <c r="Q1100" t="s">
        <v>3995</v>
      </c>
      <c r="R1100" t="str">
        <f>IF(COUNTIF('16 reserve entries'!Q:Q,'16 AJE data'!O1100)&gt;0,"Y","N")</f>
        <v>N</v>
      </c>
      <c r="S1100" s="149" t="s">
        <v>1464</v>
      </c>
      <c r="T1100" t="s">
        <v>3904</v>
      </c>
      <c r="U1100" t="str">
        <f>IF(COUNTIF('16 reserve bal'!D:D,'16 AJE data'!T1100)&gt;0,"Y","N")</f>
        <v>Y</v>
      </c>
    </row>
    <row r="1101" spans="1:21" x14ac:dyDescent="0.25">
      <c r="A1101" t="s">
        <v>1464</v>
      </c>
      <c r="B1101" t="s">
        <v>5288</v>
      </c>
      <c r="C1101" t="s">
        <v>3535</v>
      </c>
      <c r="D1101" t="s">
        <v>141</v>
      </c>
      <c r="E1101" t="s">
        <v>12419</v>
      </c>
      <c r="F1101" t="str">
        <f t="shared" si="20"/>
        <v>US-IFRS</v>
      </c>
      <c r="G1101" t="s">
        <v>3535</v>
      </c>
      <c r="L1101" t="s">
        <v>4231</v>
      </c>
      <c r="M1101" t="str">
        <f>IF(COUNTIF('16 reserve entries'!M:M,'16 AJE data'!L1101)&gt;0,"Y","N")</f>
        <v>Y</v>
      </c>
      <c r="O1101" t="s">
        <v>13982</v>
      </c>
      <c r="P1101" t="s">
        <v>168</v>
      </c>
      <c r="Q1101" t="s">
        <v>3966</v>
      </c>
      <c r="R1101" t="str">
        <f>IF(COUNTIF('16 reserve entries'!Q:Q,'16 AJE data'!O1101)&gt;0,"Y","N")</f>
        <v>N</v>
      </c>
      <c r="S1101" s="149" t="s">
        <v>1464</v>
      </c>
      <c r="T1101" t="s">
        <v>3907</v>
      </c>
      <c r="U1101" t="str">
        <f>IF(COUNTIF('16 reserve bal'!D:D,'16 AJE data'!T1101)&gt;0,"Y","N")</f>
        <v>Y</v>
      </c>
    </row>
    <row r="1102" spans="1:21" x14ac:dyDescent="0.25">
      <c r="A1102" t="s">
        <v>1464</v>
      </c>
      <c r="B1102" t="s">
        <v>5288</v>
      </c>
      <c r="C1102" t="s">
        <v>3543</v>
      </c>
      <c r="D1102" t="s">
        <v>141</v>
      </c>
      <c r="E1102" t="s">
        <v>12419</v>
      </c>
      <c r="F1102" t="str">
        <f t="shared" si="20"/>
        <v>US-IFRS</v>
      </c>
      <c r="G1102" t="s">
        <v>3543</v>
      </c>
      <c r="L1102" t="s">
        <v>4233</v>
      </c>
      <c r="M1102" t="str">
        <f>IF(COUNTIF('16 reserve entries'!M:M,'16 AJE data'!L1102)&gt;0,"Y","N")</f>
        <v>Y</v>
      </c>
      <c r="O1102" t="s">
        <v>13983</v>
      </c>
      <c r="P1102" t="s">
        <v>168</v>
      </c>
      <c r="Q1102" t="s">
        <v>3970</v>
      </c>
      <c r="R1102" t="str">
        <f>IF(COUNTIF('16 reserve entries'!Q:Q,'16 AJE data'!O1102)&gt;0,"Y","N")</f>
        <v>N</v>
      </c>
      <c r="S1102" s="149" t="s">
        <v>1464</v>
      </c>
      <c r="T1102" t="s">
        <v>3910</v>
      </c>
      <c r="U1102" t="str">
        <f>IF(COUNTIF('16 reserve bal'!D:D,'16 AJE data'!T1102)&gt;0,"Y","N")</f>
        <v>Y</v>
      </c>
    </row>
    <row r="1103" spans="1:21" x14ac:dyDescent="0.25">
      <c r="A1103" t="s">
        <v>1464</v>
      </c>
      <c r="B1103" t="s">
        <v>5288</v>
      </c>
      <c r="C1103" t="s">
        <v>3549</v>
      </c>
      <c r="D1103" t="s">
        <v>141</v>
      </c>
      <c r="E1103" t="s">
        <v>12419</v>
      </c>
      <c r="F1103" t="str">
        <f t="shared" si="20"/>
        <v>US-IFRS</v>
      </c>
      <c r="G1103" t="s">
        <v>3549</v>
      </c>
      <c r="L1103" t="s">
        <v>4235</v>
      </c>
      <c r="M1103" t="str">
        <f>IF(COUNTIF('16 reserve entries'!M:M,'16 AJE data'!L1103)&gt;0,"Y","N")</f>
        <v>Y</v>
      </c>
      <c r="O1103" t="s">
        <v>13984</v>
      </c>
      <c r="P1103" t="s">
        <v>168</v>
      </c>
      <c r="Q1103" t="s">
        <v>3974</v>
      </c>
      <c r="R1103" t="str">
        <f>IF(COUNTIF('16 reserve entries'!Q:Q,'16 AJE data'!O1103)&gt;0,"Y","N")</f>
        <v>N</v>
      </c>
      <c r="S1103" s="149" t="s">
        <v>1464</v>
      </c>
      <c r="T1103" t="s">
        <v>3951</v>
      </c>
      <c r="U1103" t="str">
        <f>IF(COUNTIF('16 reserve bal'!D:D,'16 AJE data'!T1103)&gt;0,"Y","N")</f>
        <v>Y</v>
      </c>
    </row>
    <row r="1104" spans="1:21" x14ac:dyDescent="0.25">
      <c r="A1104" t="s">
        <v>1464</v>
      </c>
      <c r="B1104" t="s">
        <v>5288</v>
      </c>
      <c r="C1104" t="s">
        <v>3570</v>
      </c>
      <c r="D1104" t="s">
        <v>141</v>
      </c>
      <c r="E1104" t="s">
        <v>12419</v>
      </c>
      <c r="F1104" t="str">
        <f t="shared" si="20"/>
        <v>US-IFRS</v>
      </c>
      <c r="G1104" t="s">
        <v>3570</v>
      </c>
      <c r="L1104" t="s">
        <v>4237</v>
      </c>
      <c r="M1104" t="str">
        <f>IF(COUNTIF('16 reserve entries'!M:M,'16 AJE data'!L1104)&gt;0,"Y","N")</f>
        <v>Y</v>
      </c>
      <c r="O1104" t="s">
        <v>13985</v>
      </c>
      <c r="P1104" t="s">
        <v>168</v>
      </c>
      <c r="Q1104" t="s">
        <v>3979</v>
      </c>
      <c r="R1104" t="str">
        <f>IF(COUNTIF('16 reserve entries'!Q:Q,'16 AJE data'!O1104)&gt;0,"Y","N")</f>
        <v>N</v>
      </c>
      <c r="S1104" s="149" t="s">
        <v>1464</v>
      </c>
      <c r="T1104" t="s">
        <v>3913</v>
      </c>
      <c r="U1104" t="str">
        <f>IF(COUNTIF('16 reserve bal'!D:D,'16 AJE data'!T1104)&gt;0,"Y","N")</f>
        <v>Y</v>
      </c>
    </row>
    <row r="1105" spans="1:21" x14ac:dyDescent="0.25">
      <c r="A1105" t="s">
        <v>1464</v>
      </c>
      <c r="B1105" t="s">
        <v>5288</v>
      </c>
      <c r="C1105" t="s">
        <v>7649</v>
      </c>
      <c r="D1105" t="s">
        <v>141</v>
      </c>
      <c r="E1105" t="s">
        <v>12419</v>
      </c>
      <c r="F1105" t="str">
        <f t="shared" si="20"/>
        <v>US-IFRS</v>
      </c>
      <c r="G1105" t="s">
        <v>7649</v>
      </c>
      <c r="L1105" t="s">
        <v>8206</v>
      </c>
      <c r="M1105" t="str">
        <f>IF(COUNTIF('16 reserve entries'!M:M,'16 AJE data'!L1105)&gt;0,"Y","N")</f>
        <v>N</v>
      </c>
      <c r="O1105" t="s">
        <v>13986</v>
      </c>
      <c r="P1105" t="s">
        <v>168</v>
      </c>
      <c r="Q1105" t="s">
        <v>3983</v>
      </c>
      <c r="R1105" t="str">
        <f>IF(COUNTIF('16 reserve entries'!Q:Q,'16 AJE data'!O1105)&gt;0,"Y","N")</f>
        <v>N</v>
      </c>
      <c r="S1105" s="149" t="s">
        <v>1464</v>
      </c>
      <c r="T1105" t="s">
        <v>13987</v>
      </c>
      <c r="U1105" t="str">
        <f>IF(COUNTIF('16 reserve bal'!D:D,'16 AJE data'!T1105)&gt;0,"Y","N")</f>
        <v>N</v>
      </c>
    </row>
    <row r="1106" spans="1:21" x14ac:dyDescent="0.25">
      <c r="A1106" t="s">
        <v>1464</v>
      </c>
      <c r="B1106" t="s">
        <v>5288</v>
      </c>
      <c r="C1106" t="s">
        <v>3588</v>
      </c>
      <c r="D1106" t="s">
        <v>141</v>
      </c>
      <c r="E1106" t="s">
        <v>12419</v>
      </c>
      <c r="F1106" t="str">
        <f t="shared" si="20"/>
        <v>US-IFRS</v>
      </c>
      <c r="G1106" t="s">
        <v>3588</v>
      </c>
      <c r="L1106" t="s">
        <v>8207</v>
      </c>
      <c r="M1106" t="str">
        <f>IF(COUNTIF('16 reserve entries'!M:M,'16 AJE data'!L1106)&gt;0,"Y","N")</f>
        <v>N</v>
      </c>
      <c r="O1106" t="s">
        <v>13988</v>
      </c>
      <c r="P1106" t="s">
        <v>168</v>
      </c>
      <c r="Q1106" t="s">
        <v>3988</v>
      </c>
      <c r="R1106" t="str">
        <f>IF(COUNTIF('16 reserve entries'!Q:Q,'16 AJE data'!O1106)&gt;0,"Y","N")</f>
        <v>N</v>
      </c>
      <c r="S1106" s="149" t="s">
        <v>1464</v>
      </c>
      <c r="T1106" t="s">
        <v>3390</v>
      </c>
      <c r="U1106" t="str">
        <f>IF(COUNTIF('16 reserve bal'!D:D,'16 AJE data'!T1106)&gt;0,"Y","N")</f>
        <v>Y</v>
      </c>
    </row>
    <row r="1107" spans="1:21" x14ac:dyDescent="0.25">
      <c r="A1107" t="s">
        <v>1464</v>
      </c>
      <c r="B1107" t="s">
        <v>5288</v>
      </c>
      <c r="C1107" t="s">
        <v>3602</v>
      </c>
      <c r="D1107" t="s">
        <v>141</v>
      </c>
      <c r="E1107" t="s">
        <v>12419</v>
      </c>
      <c r="F1107" t="str">
        <f t="shared" si="20"/>
        <v>US-IFRS</v>
      </c>
      <c r="G1107" t="s">
        <v>3602</v>
      </c>
      <c r="L1107" t="s">
        <v>4239</v>
      </c>
      <c r="M1107" t="str">
        <f>IF(COUNTIF('16 reserve entries'!M:M,'16 AJE data'!L1107)&gt;0,"Y","N")</f>
        <v>Y</v>
      </c>
      <c r="O1107" t="s">
        <v>13989</v>
      </c>
      <c r="P1107" t="s">
        <v>168</v>
      </c>
      <c r="Q1107" t="s">
        <v>3991</v>
      </c>
      <c r="R1107" t="str">
        <f>IF(COUNTIF('16 reserve entries'!Q:Q,'16 AJE data'!O1107)&gt;0,"Y","N")</f>
        <v>N</v>
      </c>
      <c r="S1107" s="149" t="s">
        <v>1464</v>
      </c>
      <c r="T1107" t="s">
        <v>3920</v>
      </c>
      <c r="U1107" t="str">
        <f>IF(COUNTIF('16 reserve bal'!D:D,'16 AJE data'!T1107)&gt;0,"Y","N")</f>
        <v>Y</v>
      </c>
    </row>
    <row r="1108" spans="1:21" x14ac:dyDescent="0.25">
      <c r="A1108" t="s">
        <v>1464</v>
      </c>
      <c r="B1108" t="s">
        <v>5288</v>
      </c>
      <c r="C1108" t="s">
        <v>3605</v>
      </c>
      <c r="D1108" t="s">
        <v>141</v>
      </c>
      <c r="E1108" t="s">
        <v>12419</v>
      </c>
      <c r="F1108" t="str">
        <f t="shared" si="20"/>
        <v>US-IFRS</v>
      </c>
      <c r="G1108" t="s">
        <v>3605</v>
      </c>
      <c r="L1108" t="s">
        <v>4241</v>
      </c>
      <c r="M1108" t="str">
        <f>IF(COUNTIF('16 reserve entries'!M:M,'16 AJE data'!L1108)&gt;0,"Y","N")</f>
        <v>Y</v>
      </c>
      <c r="O1108" t="s">
        <v>13990</v>
      </c>
      <c r="P1108" t="s">
        <v>170</v>
      </c>
      <c r="Q1108" t="s">
        <v>3966</v>
      </c>
      <c r="R1108" t="str">
        <f>IF(COUNTIF('16 reserve entries'!Q:Q,'16 AJE data'!O1108)&gt;0,"Y","N")</f>
        <v>N</v>
      </c>
      <c r="S1108" s="149" t="s">
        <v>1464</v>
      </c>
      <c r="T1108" t="s">
        <v>4041</v>
      </c>
      <c r="U1108" t="str">
        <f>IF(COUNTIF('16 reserve bal'!D:D,'16 AJE data'!T1108)&gt;0,"Y","N")</f>
        <v>Y</v>
      </c>
    </row>
    <row r="1109" spans="1:21" x14ac:dyDescent="0.25">
      <c r="A1109" t="s">
        <v>1464</v>
      </c>
      <c r="B1109" t="s">
        <v>5288</v>
      </c>
      <c r="C1109" t="s">
        <v>7665</v>
      </c>
      <c r="D1109" t="s">
        <v>141</v>
      </c>
      <c r="E1109" t="s">
        <v>12419</v>
      </c>
      <c r="F1109" t="str">
        <f t="shared" si="20"/>
        <v>US-IFRS</v>
      </c>
      <c r="G1109" t="s">
        <v>7665</v>
      </c>
      <c r="L1109" t="s">
        <v>7865</v>
      </c>
      <c r="M1109" t="str">
        <f>IF(COUNTIF('16 reserve entries'!M:M,'16 AJE data'!L1109)&gt;0,"Y","N")</f>
        <v>N</v>
      </c>
      <c r="O1109" t="s">
        <v>13991</v>
      </c>
      <c r="P1109" t="s">
        <v>170</v>
      </c>
      <c r="Q1109" t="s">
        <v>3970</v>
      </c>
      <c r="R1109" t="str">
        <f>IF(COUNTIF('16 reserve entries'!Q:Q,'16 AJE data'!O1109)&gt;0,"Y","N")</f>
        <v>N</v>
      </c>
      <c r="S1109" s="149" t="s">
        <v>1464</v>
      </c>
      <c r="T1109" t="s">
        <v>13564</v>
      </c>
      <c r="U1109" t="str">
        <f>IF(COUNTIF('16 reserve bal'!D:D,'16 AJE data'!T1109)&gt;0,"Y","N")</f>
        <v>N</v>
      </c>
    </row>
    <row r="1110" spans="1:21" x14ac:dyDescent="0.25">
      <c r="A1110" t="s">
        <v>1464</v>
      </c>
      <c r="B1110" t="s">
        <v>5288</v>
      </c>
      <c r="C1110" t="s">
        <v>3628</v>
      </c>
      <c r="D1110" t="s">
        <v>141</v>
      </c>
      <c r="E1110" t="s">
        <v>12419</v>
      </c>
      <c r="F1110" t="str">
        <f t="shared" si="20"/>
        <v>US-IFRS</v>
      </c>
      <c r="G1110" t="s">
        <v>3628</v>
      </c>
      <c r="L1110" t="s">
        <v>8208</v>
      </c>
      <c r="M1110" t="str">
        <f>IF(COUNTIF('16 reserve entries'!M:M,'16 AJE data'!L1110)&gt;0,"Y","N")</f>
        <v>N</v>
      </c>
      <c r="O1110" t="s">
        <v>13992</v>
      </c>
      <c r="P1110" t="s">
        <v>170</v>
      </c>
      <c r="Q1110" t="s">
        <v>3974</v>
      </c>
      <c r="R1110" t="str">
        <f>IF(COUNTIF('16 reserve entries'!Q:Q,'16 AJE data'!O1110)&gt;0,"Y","N")</f>
        <v>N</v>
      </c>
      <c r="S1110" s="149" t="s">
        <v>1464</v>
      </c>
      <c r="T1110" t="s">
        <v>3262</v>
      </c>
      <c r="U1110" t="str">
        <f>IF(COUNTIF('16 reserve bal'!D:D,'16 AJE data'!T1110)&gt;0,"Y","N")</f>
        <v>Y</v>
      </c>
    </row>
    <row r="1111" spans="1:21" x14ac:dyDescent="0.25">
      <c r="A1111" t="s">
        <v>1464</v>
      </c>
      <c r="B1111" t="s">
        <v>5288</v>
      </c>
      <c r="C1111" t="s">
        <v>7678</v>
      </c>
      <c r="D1111" t="s">
        <v>141</v>
      </c>
      <c r="E1111" t="s">
        <v>12419</v>
      </c>
      <c r="F1111" t="str">
        <f t="shared" si="20"/>
        <v>US-IFRS</v>
      </c>
      <c r="G1111" t="s">
        <v>7678</v>
      </c>
      <c r="L1111" t="s">
        <v>8209</v>
      </c>
      <c r="M1111" t="str">
        <f>IF(COUNTIF('16 reserve entries'!M:M,'16 AJE data'!L1111)&gt;0,"Y","N")</f>
        <v>N</v>
      </c>
      <c r="O1111" t="s">
        <v>13993</v>
      </c>
      <c r="P1111" t="s">
        <v>170</v>
      </c>
      <c r="Q1111" t="s">
        <v>3979</v>
      </c>
      <c r="R1111" t="str">
        <f>IF(COUNTIF('16 reserve entries'!Q:Q,'16 AJE data'!O1111)&gt;0,"Y","N")</f>
        <v>N</v>
      </c>
      <c r="S1111" s="149" t="s">
        <v>1464</v>
      </c>
      <c r="T1111" t="s">
        <v>13994</v>
      </c>
      <c r="U1111" t="str">
        <f>IF(COUNTIF('16 reserve bal'!D:D,'16 AJE data'!T1111)&gt;0,"Y","N")</f>
        <v>N</v>
      </c>
    </row>
    <row r="1112" spans="1:21" x14ac:dyDescent="0.25">
      <c r="A1112" t="s">
        <v>1464</v>
      </c>
      <c r="B1112" t="s">
        <v>5288</v>
      </c>
      <c r="C1112" t="s">
        <v>3642</v>
      </c>
      <c r="D1112" t="s">
        <v>141</v>
      </c>
      <c r="E1112" t="s">
        <v>12419</v>
      </c>
      <c r="F1112" t="str">
        <f t="shared" si="20"/>
        <v>US-IFRS</v>
      </c>
      <c r="G1112" t="s">
        <v>3642</v>
      </c>
      <c r="L1112" t="s">
        <v>4243</v>
      </c>
      <c r="M1112" t="str">
        <f>IF(COUNTIF('16 reserve entries'!M:M,'16 AJE data'!L1112)&gt;0,"Y","N")</f>
        <v>Y</v>
      </c>
      <c r="O1112" t="s">
        <v>13995</v>
      </c>
      <c r="P1112" t="s">
        <v>170</v>
      </c>
      <c r="Q1112" t="s">
        <v>3988</v>
      </c>
      <c r="R1112" t="str">
        <f>IF(COUNTIF('16 reserve entries'!Q:Q,'16 AJE data'!O1112)&gt;0,"Y","N")</f>
        <v>N</v>
      </c>
      <c r="S1112" s="149" t="s">
        <v>1464</v>
      </c>
      <c r="T1112" t="s">
        <v>3393</v>
      </c>
      <c r="U1112" t="str">
        <f>IF(COUNTIF('16 reserve bal'!D:D,'16 AJE data'!T1112)&gt;0,"Y","N")</f>
        <v>Y</v>
      </c>
    </row>
    <row r="1113" spans="1:21" x14ac:dyDescent="0.25">
      <c r="A1113" t="s">
        <v>1464</v>
      </c>
      <c r="B1113" t="s">
        <v>5288</v>
      </c>
      <c r="C1113" t="s">
        <v>3645</v>
      </c>
      <c r="D1113" t="s">
        <v>141</v>
      </c>
      <c r="E1113" t="s">
        <v>12419</v>
      </c>
      <c r="F1113" t="str">
        <f t="shared" si="20"/>
        <v>US-IFRS</v>
      </c>
      <c r="G1113" t="s">
        <v>3645</v>
      </c>
      <c r="L1113" t="s">
        <v>4245</v>
      </c>
      <c r="M1113" t="str">
        <f>IF(COUNTIF('16 reserve entries'!M:M,'16 AJE data'!L1113)&gt;0,"Y","N")</f>
        <v>Y</v>
      </c>
      <c r="O1113" t="s">
        <v>13996</v>
      </c>
      <c r="P1113" t="s">
        <v>170</v>
      </c>
      <c r="Q1113" t="s">
        <v>3991</v>
      </c>
      <c r="R1113" t="str">
        <f>IF(COUNTIF('16 reserve entries'!Q:Q,'16 AJE data'!O1113)&gt;0,"Y","N")</f>
        <v>N</v>
      </c>
      <c r="S1113" s="149" t="s">
        <v>1464</v>
      </c>
      <c r="T1113" t="s">
        <v>3396</v>
      </c>
      <c r="U1113" t="str">
        <f>IF(COUNTIF('16 reserve bal'!D:D,'16 AJE data'!T1113)&gt;0,"Y","N")</f>
        <v>Y</v>
      </c>
    </row>
    <row r="1114" spans="1:21" x14ac:dyDescent="0.25">
      <c r="A1114" t="s">
        <v>1464</v>
      </c>
      <c r="B1114" t="s">
        <v>5288</v>
      </c>
      <c r="C1114" t="s">
        <v>7684</v>
      </c>
      <c r="D1114" t="s">
        <v>141</v>
      </c>
      <c r="E1114" t="s">
        <v>12419</v>
      </c>
      <c r="F1114" t="str">
        <f t="shared" si="20"/>
        <v>US-IFRS</v>
      </c>
      <c r="G1114" t="s">
        <v>7684</v>
      </c>
      <c r="L1114" t="s">
        <v>4247</v>
      </c>
      <c r="M1114" t="str">
        <f>IF(COUNTIF('16 reserve entries'!M:M,'16 AJE data'!L1114)&gt;0,"Y","N")</f>
        <v>Y</v>
      </c>
      <c r="O1114" t="s">
        <v>7070</v>
      </c>
      <c r="P1114" t="s">
        <v>170</v>
      </c>
      <c r="Q1114" t="s">
        <v>3995</v>
      </c>
      <c r="R1114" t="str">
        <f>IF(COUNTIF('16 reserve entries'!Q:Q,'16 AJE data'!O1114)&gt;0,"Y","N")</f>
        <v>Y</v>
      </c>
      <c r="S1114" s="149" t="s">
        <v>1464</v>
      </c>
      <c r="T1114" t="s">
        <v>12995</v>
      </c>
      <c r="U1114" t="str">
        <f>IF(COUNTIF('16 reserve bal'!D:D,'16 AJE data'!T1114)&gt;0,"Y","N")</f>
        <v>N</v>
      </c>
    </row>
    <row r="1115" spans="1:21" x14ac:dyDescent="0.25">
      <c r="A1115" t="s">
        <v>1464</v>
      </c>
      <c r="B1115" t="s">
        <v>5288</v>
      </c>
      <c r="C1115" t="s">
        <v>3663</v>
      </c>
      <c r="D1115" t="s">
        <v>141</v>
      </c>
      <c r="E1115" t="s">
        <v>12419</v>
      </c>
      <c r="F1115" t="str">
        <f t="shared" si="20"/>
        <v>US-IFRS</v>
      </c>
      <c r="G1115" t="s">
        <v>3663</v>
      </c>
      <c r="L1115" t="s">
        <v>4249</v>
      </c>
      <c r="M1115" t="str">
        <f>IF(COUNTIF('16 reserve entries'!M:M,'16 AJE data'!L1115)&gt;0,"Y","N")</f>
        <v>Y</v>
      </c>
      <c r="O1115" t="s">
        <v>13997</v>
      </c>
      <c r="P1115" t="s">
        <v>170</v>
      </c>
      <c r="Q1115" t="s">
        <v>4024</v>
      </c>
      <c r="R1115" t="str">
        <f>IF(COUNTIF('16 reserve entries'!Q:Q,'16 AJE data'!O1115)&gt;0,"Y","N")</f>
        <v>N</v>
      </c>
      <c r="S1115" s="149" t="s">
        <v>1464</v>
      </c>
      <c r="T1115" t="s">
        <v>13651</v>
      </c>
      <c r="U1115" t="str">
        <f>IF(COUNTIF('16 reserve bal'!D:D,'16 AJE data'!T1115)&gt;0,"Y","N")</f>
        <v>N</v>
      </c>
    </row>
    <row r="1116" spans="1:21" x14ac:dyDescent="0.25">
      <c r="A1116" t="s">
        <v>1464</v>
      </c>
      <c r="B1116" t="s">
        <v>5288</v>
      </c>
      <c r="C1116" t="s">
        <v>3684</v>
      </c>
      <c r="D1116" t="s">
        <v>141</v>
      </c>
      <c r="E1116" t="s">
        <v>12419</v>
      </c>
      <c r="F1116" t="str">
        <f t="shared" si="20"/>
        <v>US-IFRS</v>
      </c>
      <c r="G1116" t="s">
        <v>3684</v>
      </c>
      <c r="L1116" t="s">
        <v>4251</v>
      </c>
      <c r="M1116" t="str">
        <f>IF(COUNTIF('16 reserve entries'!M:M,'16 AJE data'!L1116)&gt;0,"Y","N")</f>
        <v>Y</v>
      </c>
      <c r="O1116" t="s">
        <v>13998</v>
      </c>
      <c r="P1116" t="s">
        <v>170</v>
      </c>
      <c r="Q1116" t="s">
        <v>4028</v>
      </c>
      <c r="R1116" t="str">
        <f>IF(COUNTIF('16 reserve entries'!Q:Q,'16 AJE data'!O1116)&gt;0,"Y","N")</f>
        <v>N</v>
      </c>
      <c r="S1116" s="149" t="s">
        <v>1464</v>
      </c>
      <c r="T1116" t="s">
        <v>4127</v>
      </c>
      <c r="U1116" t="str">
        <f>IF(COUNTIF('16 reserve bal'!D:D,'16 AJE data'!T1116)&gt;0,"Y","N")</f>
        <v>Y</v>
      </c>
    </row>
    <row r="1117" spans="1:21" x14ac:dyDescent="0.25">
      <c r="A1117" t="s">
        <v>1464</v>
      </c>
      <c r="B1117" t="s">
        <v>5288</v>
      </c>
      <c r="C1117" t="s">
        <v>3708</v>
      </c>
      <c r="D1117" t="s">
        <v>141</v>
      </c>
      <c r="E1117" t="s">
        <v>12419</v>
      </c>
      <c r="F1117" t="str">
        <f t="shared" si="20"/>
        <v>US-IFRS</v>
      </c>
      <c r="G1117" t="s">
        <v>3708</v>
      </c>
      <c r="L1117" t="s">
        <v>4253</v>
      </c>
      <c r="M1117" t="str">
        <f>IF(COUNTIF('16 reserve entries'!M:M,'16 AJE data'!L1117)&gt;0,"Y","N")</f>
        <v>Y</v>
      </c>
      <c r="O1117" t="s">
        <v>13999</v>
      </c>
      <c r="P1117" t="s">
        <v>170</v>
      </c>
      <c r="Q1117" t="s">
        <v>8180</v>
      </c>
      <c r="R1117" t="str">
        <f>IF(COUNTIF('16 reserve entries'!Q:Q,'16 AJE data'!O1117)&gt;0,"Y","N")</f>
        <v>N</v>
      </c>
      <c r="S1117" s="149" t="s">
        <v>1464</v>
      </c>
      <c r="T1117" t="s">
        <v>4157</v>
      </c>
      <c r="U1117" t="str">
        <f>IF(COUNTIF('16 reserve bal'!D:D,'16 AJE data'!T1117)&gt;0,"Y","N")</f>
        <v>Y</v>
      </c>
    </row>
    <row r="1118" spans="1:21" x14ac:dyDescent="0.25">
      <c r="A1118" t="s">
        <v>1464</v>
      </c>
      <c r="B1118" t="s">
        <v>5288</v>
      </c>
      <c r="C1118" t="s">
        <v>3714</v>
      </c>
      <c r="D1118" t="s">
        <v>141</v>
      </c>
      <c r="E1118" t="s">
        <v>12419</v>
      </c>
      <c r="F1118" t="str">
        <f t="shared" si="20"/>
        <v>US-IFRS</v>
      </c>
      <c r="G1118" t="s">
        <v>3714</v>
      </c>
      <c r="L1118" t="s">
        <v>4255</v>
      </c>
      <c r="M1118" t="str">
        <f>IF(COUNTIF('16 reserve entries'!M:M,'16 AJE data'!L1118)&gt;0,"Y","N")</f>
        <v>Y</v>
      </c>
      <c r="O1118" t="s">
        <v>14000</v>
      </c>
      <c r="P1118" t="s">
        <v>189</v>
      </c>
      <c r="Q1118" t="s">
        <v>3585</v>
      </c>
      <c r="R1118" t="str">
        <f>IF(COUNTIF('16 reserve entries'!Q:Q,'16 AJE data'!O1118)&gt;0,"Y","N")</f>
        <v>N</v>
      </c>
      <c r="S1118" s="149" t="s">
        <v>1464</v>
      </c>
      <c r="T1118" t="s">
        <v>4168</v>
      </c>
      <c r="U1118" t="str">
        <f>IF(COUNTIF('16 reserve bal'!D:D,'16 AJE data'!T1118)&gt;0,"Y","N")</f>
        <v>Y</v>
      </c>
    </row>
    <row r="1119" spans="1:21" x14ac:dyDescent="0.25">
      <c r="A1119" t="s">
        <v>1464</v>
      </c>
      <c r="B1119" t="s">
        <v>5288</v>
      </c>
      <c r="C1119" t="s">
        <v>3855</v>
      </c>
      <c r="D1119" t="s">
        <v>141</v>
      </c>
      <c r="E1119" t="s">
        <v>12419</v>
      </c>
      <c r="F1119" t="str">
        <f t="shared" si="20"/>
        <v>US-IFRS</v>
      </c>
      <c r="G1119" t="s">
        <v>3855</v>
      </c>
      <c r="L1119" t="s">
        <v>8210</v>
      </c>
      <c r="M1119" t="str">
        <f>IF(COUNTIF('16 reserve entries'!M:M,'16 AJE data'!L1119)&gt;0,"Y","N")</f>
        <v>N</v>
      </c>
      <c r="O1119" t="s">
        <v>14001</v>
      </c>
      <c r="P1119" t="s">
        <v>189</v>
      </c>
      <c r="Q1119" t="s">
        <v>3628</v>
      </c>
      <c r="R1119" t="str">
        <f>IF(COUNTIF('16 reserve entries'!Q:Q,'16 AJE data'!O1119)&gt;0,"Y","N")</f>
        <v>N</v>
      </c>
      <c r="S1119" s="149" t="s">
        <v>1464</v>
      </c>
      <c r="T1119" t="s">
        <v>4311</v>
      </c>
      <c r="U1119" t="str">
        <f>IF(COUNTIF('16 reserve bal'!D:D,'16 AJE data'!T1119)&gt;0,"Y","N")</f>
        <v>Y</v>
      </c>
    </row>
    <row r="1120" spans="1:21" x14ac:dyDescent="0.25">
      <c r="A1120" t="s">
        <v>1464</v>
      </c>
      <c r="B1120" t="s">
        <v>5288</v>
      </c>
      <c r="C1120" t="s">
        <v>3858</v>
      </c>
      <c r="D1120" t="s">
        <v>141</v>
      </c>
      <c r="E1120" t="s">
        <v>12419</v>
      </c>
      <c r="F1120" t="str">
        <f t="shared" si="20"/>
        <v>US-IFRS</v>
      </c>
      <c r="G1120" t="s">
        <v>3858</v>
      </c>
      <c r="L1120" t="s">
        <v>4257</v>
      </c>
      <c r="M1120" t="str">
        <f>IF(COUNTIF('16 reserve entries'!M:M,'16 AJE data'!L1120)&gt;0,"Y","N")</f>
        <v>Y</v>
      </c>
      <c r="O1120" t="s">
        <v>14002</v>
      </c>
      <c r="P1120" t="s">
        <v>189</v>
      </c>
      <c r="Q1120" t="s">
        <v>3983</v>
      </c>
      <c r="R1120" t="str">
        <f>IF(COUNTIF('16 reserve entries'!Q:Q,'16 AJE data'!O1120)&gt;0,"Y","N")</f>
        <v>N</v>
      </c>
      <c r="S1120" s="149" t="s">
        <v>1464</v>
      </c>
      <c r="T1120" t="s">
        <v>4314</v>
      </c>
      <c r="U1120" t="str">
        <f>IF(COUNTIF('16 reserve bal'!D:D,'16 AJE data'!T1120)&gt;0,"Y","N")</f>
        <v>Y</v>
      </c>
    </row>
    <row r="1121" spans="1:21" x14ac:dyDescent="0.25">
      <c r="A1121" t="s">
        <v>1464</v>
      </c>
      <c r="B1121" t="s">
        <v>5288</v>
      </c>
      <c r="C1121" t="s">
        <v>3877</v>
      </c>
      <c r="D1121" t="s">
        <v>141</v>
      </c>
      <c r="E1121" t="s">
        <v>12419</v>
      </c>
      <c r="F1121" t="str">
        <f t="shared" si="20"/>
        <v>US-IFRS</v>
      </c>
      <c r="G1121" t="s">
        <v>3877</v>
      </c>
      <c r="L1121" t="s">
        <v>8211</v>
      </c>
      <c r="M1121" t="str">
        <f>IF(COUNTIF('16 reserve entries'!M:M,'16 AJE data'!L1121)&gt;0,"Y","N")</f>
        <v>N</v>
      </c>
      <c r="O1121" t="s">
        <v>14003</v>
      </c>
      <c r="P1121" t="s">
        <v>189</v>
      </c>
      <c r="Q1121" t="s">
        <v>3995</v>
      </c>
      <c r="R1121" t="str">
        <f>IF(COUNTIF('16 reserve entries'!Q:Q,'16 AJE data'!O1121)&gt;0,"Y","N")</f>
        <v>N</v>
      </c>
      <c r="S1121" s="149" t="s">
        <v>1464</v>
      </c>
      <c r="T1121" t="s">
        <v>4317</v>
      </c>
      <c r="U1121" t="str">
        <f>IF(COUNTIF('16 reserve bal'!D:D,'16 AJE data'!T1121)&gt;0,"Y","N")</f>
        <v>Y</v>
      </c>
    </row>
    <row r="1122" spans="1:21" x14ac:dyDescent="0.25">
      <c r="A1122" t="s">
        <v>1464</v>
      </c>
      <c r="B1122" t="s">
        <v>5288</v>
      </c>
      <c r="C1122" t="s">
        <v>3880</v>
      </c>
      <c r="D1122" t="s">
        <v>141</v>
      </c>
      <c r="E1122" t="s">
        <v>12419</v>
      </c>
      <c r="F1122" t="str">
        <f t="shared" si="20"/>
        <v>US-IFRS</v>
      </c>
      <c r="G1122" t="s">
        <v>3880</v>
      </c>
      <c r="L1122" t="s">
        <v>8212</v>
      </c>
      <c r="M1122" t="str">
        <f>IF(COUNTIF('16 reserve entries'!M:M,'16 AJE data'!L1122)&gt;0,"Y","N")</f>
        <v>N</v>
      </c>
      <c r="O1122" t="s">
        <v>14004</v>
      </c>
      <c r="P1122" t="s">
        <v>189</v>
      </c>
      <c r="Q1122" t="s">
        <v>4038</v>
      </c>
      <c r="R1122" t="str">
        <f>IF(COUNTIF('16 reserve entries'!Q:Q,'16 AJE data'!O1122)&gt;0,"Y","N")</f>
        <v>N</v>
      </c>
      <c r="S1122" s="149" t="s">
        <v>1464</v>
      </c>
      <c r="T1122" t="s">
        <v>4320</v>
      </c>
      <c r="U1122" t="str">
        <f>IF(COUNTIF('16 reserve bal'!D:D,'16 AJE data'!T1122)&gt;0,"Y","N")</f>
        <v>Y</v>
      </c>
    </row>
    <row r="1123" spans="1:21" x14ac:dyDescent="0.25">
      <c r="A1123" t="s">
        <v>1464</v>
      </c>
      <c r="B1123" t="s">
        <v>5288</v>
      </c>
      <c r="C1123" t="s">
        <v>3983</v>
      </c>
      <c r="D1123" t="s">
        <v>141</v>
      </c>
      <c r="E1123" t="s">
        <v>12419</v>
      </c>
      <c r="F1123" t="str">
        <f t="shared" si="20"/>
        <v>US-IFRS</v>
      </c>
      <c r="G1123" t="s">
        <v>3983</v>
      </c>
      <c r="L1123" t="s">
        <v>8213</v>
      </c>
      <c r="M1123" t="str">
        <f>IF(COUNTIF('16 reserve entries'!M:M,'16 AJE data'!L1123)&gt;0,"Y","N")</f>
        <v>N</v>
      </c>
      <c r="O1123" t="s">
        <v>14005</v>
      </c>
      <c r="P1123" t="s">
        <v>186</v>
      </c>
      <c r="Q1123" t="s">
        <v>3966</v>
      </c>
      <c r="R1123" t="str">
        <f>IF(COUNTIF('16 reserve entries'!Q:Q,'16 AJE data'!O1123)&gt;0,"Y","N")</f>
        <v>N</v>
      </c>
      <c r="S1123" s="149" t="s">
        <v>1464</v>
      </c>
      <c r="T1123" t="s">
        <v>4323</v>
      </c>
      <c r="U1123" t="str">
        <f>IF(COUNTIF('16 reserve bal'!D:D,'16 AJE data'!T1123)&gt;0,"Y","N")</f>
        <v>Y</v>
      </c>
    </row>
    <row r="1124" spans="1:21" x14ac:dyDescent="0.25">
      <c r="A1124" t="s">
        <v>1464</v>
      </c>
      <c r="B1124" t="s">
        <v>5288</v>
      </c>
      <c r="C1124" t="s">
        <v>3995</v>
      </c>
      <c r="D1124" t="s">
        <v>141</v>
      </c>
      <c r="E1124" t="s">
        <v>12419</v>
      </c>
      <c r="F1124" t="str">
        <f t="shared" si="20"/>
        <v>US-IFRS</v>
      </c>
      <c r="G1124" t="s">
        <v>3995</v>
      </c>
      <c r="L1124" t="s">
        <v>8422</v>
      </c>
      <c r="M1124" t="str">
        <f>IF(COUNTIF('16 reserve entries'!M:M,'16 AJE data'!L1124)&gt;0,"Y","N")</f>
        <v>N</v>
      </c>
      <c r="O1124" t="s">
        <v>14006</v>
      </c>
      <c r="P1124" t="s">
        <v>186</v>
      </c>
      <c r="Q1124" t="s">
        <v>3970</v>
      </c>
      <c r="R1124" t="str">
        <f>IF(COUNTIF('16 reserve entries'!Q:Q,'16 AJE data'!O1124)&gt;0,"Y","N")</f>
        <v>N</v>
      </c>
      <c r="S1124" s="149" t="s">
        <v>1464</v>
      </c>
      <c r="T1124" t="s">
        <v>3459</v>
      </c>
      <c r="U1124" t="str">
        <f>IF(COUNTIF('16 reserve bal'!D:D,'16 AJE data'!T1124)&gt;0,"Y","N")</f>
        <v>Y</v>
      </c>
    </row>
    <row r="1125" spans="1:21" x14ac:dyDescent="0.25">
      <c r="A1125" t="s">
        <v>1464</v>
      </c>
      <c r="B1125" t="s">
        <v>5288</v>
      </c>
      <c r="C1125" t="s">
        <v>8420</v>
      </c>
      <c r="D1125" t="s">
        <v>141</v>
      </c>
      <c r="E1125" t="s">
        <v>12419</v>
      </c>
      <c r="F1125" t="str">
        <f t="shared" si="20"/>
        <v>US-IFRS</v>
      </c>
      <c r="G1125" t="s">
        <v>8420</v>
      </c>
      <c r="L1125" t="s">
        <v>4259</v>
      </c>
      <c r="M1125" t="str">
        <f>IF(COUNTIF('16 reserve entries'!M:M,'16 AJE data'!L1125)&gt;0,"Y","N")</f>
        <v>Y</v>
      </c>
      <c r="O1125" t="s">
        <v>14007</v>
      </c>
      <c r="P1125" t="s">
        <v>186</v>
      </c>
      <c r="Q1125" t="s">
        <v>3974</v>
      </c>
      <c r="R1125" t="str">
        <f>IF(COUNTIF('16 reserve entries'!Q:Q,'16 AJE data'!O1125)&gt;0,"Y","N")</f>
        <v>N</v>
      </c>
      <c r="S1125" s="149" t="s">
        <v>1464</v>
      </c>
      <c r="T1125" t="s">
        <v>14008</v>
      </c>
      <c r="U1125" t="str">
        <f>IF(COUNTIF('16 reserve bal'!D:D,'16 AJE data'!T1125)&gt;0,"Y","N")</f>
        <v>N</v>
      </c>
    </row>
    <row r="1126" spans="1:21" x14ac:dyDescent="0.25">
      <c r="A1126" t="s">
        <v>1464</v>
      </c>
      <c r="B1126" t="s">
        <v>5288</v>
      </c>
      <c r="C1126" t="s">
        <v>8190</v>
      </c>
      <c r="D1126" t="s">
        <v>141</v>
      </c>
      <c r="E1126" t="s">
        <v>12419</v>
      </c>
      <c r="F1126" t="str">
        <f t="shared" si="20"/>
        <v>US-IFRS</v>
      </c>
      <c r="G1126" t="s">
        <v>8190</v>
      </c>
      <c r="L1126" t="s">
        <v>4261</v>
      </c>
      <c r="M1126" t="str">
        <f>IF(COUNTIF('16 reserve entries'!M:M,'16 AJE data'!L1126)&gt;0,"Y","N")</f>
        <v>Y</v>
      </c>
      <c r="O1126" t="s">
        <v>14009</v>
      </c>
      <c r="P1126" t="s">
        <v>186</v>
      </c>
      <c r="Q1126" t="s">
        <v>3979</v>
      </c>
      <c r="R1126" t="str">
        <f>IF(COUNTIF('16 reserve entries'!Q:Q,'16 AJE data'!O1126)&gt;0,"Y","N")</f>
        <v>N</v>
      </c>
      <c r="S1126" s="149" t="s">
        <v>1464</v>
      </c>
      <c r="T1126" t="s">
        <v>13661</v>
      </c>
      <c r="U1126" t="str">
        <f>IF(COUNTIF('16 reserve bal'!D:D,'16 AJE data'!T1126)&gt;0,"Y","N")</f>
        <v>N</v>
      </c>
    </row>
    <row r="1127" spans="1:21" x14ac:dyDescent="0.25">
      <c r="A1127" t="s">
        <v>1464</v>
      </c>
      <c r="B1127" t="s">
        <v>5288</v>
      </c>
      <c r="C1127" t="s">
        <v>8227</v>
      </c>
      <c r="D1127" t="s">
        <v>141</v>
      </c>
      <c r="E1127" t="s">
        <v>12419</v>
      </c>
      <c r="F1127" t="str">
        <f t="shared" si="20"/>
        <v>US-IFRS</v>
      </c>
      <c r="G1127" t="s">
        <v>8227</v>
      </c>
      <c r="L1127" t="s">
        <v>4263</v>
      </c>
      <c r="M1127" t="str">
        <f>IF(COUNTIF('16 reserve entries'!M:M,'16 AJE data'!L1127)&gt;0,"Y","N")</f>
        <v>Y</v>
      </c>
      <c r="O1127" t="s">
        <v>14010</v>
      </c>
      <c r="P1127" t="s">
        <v>186</v>
      </c>
      <c r="Q1127" t="s">
        <v>3991</v>
      </c>
      <c r="R1127" t="str">
        <f>IF(COUNTIF('16 reserve entries'!Q:Q,'16 AJE data'!O1127)&gt;0,"Y","N")</f>
        <v>N</v>
      </c>
      <c r="S1127" s="149" t="s">
        <v>1464</v>
      </c>
      <c r="T1127" t="s">
        <v>14011</v>
      </c>
      <c r="U1127" t="str">
        <f>IF(COUNTIF('16 reserve bal'!D:D,'16 AJE data'!T1127)&gt;0,"Y","N")</f>
        <v>N</v>
      </c>
    </row>
    <row r="1128" spans="1:21" x14ac:dyDescent="0.25">
      <c r="A1128" t="s">
        <v>1464</v>
      </c>
      <c r="B1128" t="s">
        <v>5288</v>
      </c>
      <c r="C1128" t="s">
        <v>8285</v>
      </c>
      <c r="D1128" t="s">
        <v>141</v>
      </c>
      <c r="E1128" t="s">
        <v>12419</v>
      </c>
      <c r="F1128" t="str">
        <f t="shared" si="20"/>
        <v>US-IFRS</v>
      </c>
      <c r="G1128" t="s">
        <v>8285</v>
      </c>
      <c r="L1128" t="s">
        <v>4265</v>
      </c>
      <c r="M1128" t="str">
        <f>IF(COUNTIF('16 reserve entries'!M:M,'16 AJE data'!L1128)&gt;0,"Y","N")</f>
        <v>Y</v>
      </c>
      <c r="O1128" t="s">
        <v>14012</v>
      </c>
      <c r="P1128" t="s">
        <v>195</v>
      </c>
      <c r="Q1128" t="s">
        <v>3997</v>
      </c>
      <c r="R1128" t="str">
        <f>IF(COUNTIF('16 reserve entries'!Q:Q,'16 AJE data'!O1128)&gt;0,"Y","N")</f>
        <v>N</v>
      </c>
      <c r="S1128" s="149" t="s">
        <v>1464</v>
      </c>
      <c r="T1128" t="s">
        <v>14013</v>
      </c>
      <c r="U1128" t="str">
        <f>IF(COUNTIF('16 reserve bal'!D:D,'16 AJE data'!T1128)&gt;0,"Y","N")</f>
        <v>N</v>
      </c>
    </row>
    <row r="1129" spans="1:21" x14ac:dyDescent="0.25">
      <c r="A1129" t="s">
        <v>1464</v>
      </c>
      <c r="B1129" t="s">
        <v>5288</v>
      </c>
      <c r="C1129" t="s">
        <v>8290</v>
      </c>
      <c r="D1129" t="s">
        <v>141</v>
      </c>
      <c r="E1129" t="s">
        <v>12419</v>
      </c>
      <c r="F1129" t="str">
        <f t="shared" si="20"/>
        <v>US-IFRS</v>
      </c>
      <c r="G1129" t="s">
        <v>8290</v>
      </c>
      <c r="L1129" t="s">
        <v>4267</v>
      </c>
      <c r="M1129" t="str">
        <f>IF(COUNTIF('16 reserve entries'!M:M,'16 AJE data'!L1129)&gt;0,"Y","N")</f>
        <v>Y</v>
      </c>
      <c r="O1129" t="s">
        <v>14014</v>
      </c>
      <c r="P1129" t="s">
        <v>195</v>
      </c>
      <c r="Q1129" t="s">
        <v>3999</v>
      </c>
      <c r="R1129" t="str">
        <f>IF(COUNTIF('16 reserve entries'!Q:Q,'16 AJE data'!O1129)&gt;0,"Y","N")</f>
        <v>N</v>
      </c>
      <c r="S1129" s="149" t="s">
        <v>1464</v>
      </c>
      <c r="T1129" t="s">
        <v>14015</v>
      </c>
      <c r="U1129" t="str">
        <f>IF(COUNTIF('16 reserve bal'!D:D,'16 AJE data'!T1129)&gt;0,"Y","N")</f>
        <v>N</v>
      </c>
    </row>
    <row r="1130" spans="1:21" x14ac:dyDescent="0.25">
      <c r="A1130" t="s">
        <v>1464</v>
      </c>
      <c r="B1130" t="s">
        <v>5288</v>
      </c>
      <c r="C1130" t="s">
        <v>8297</v>
      </c>
      <c r="D1130" t="s">
        <v>141</v>
      </c>
      <c r="E1130" t="s">
        <v>12419</v>
      </c>
      <c r="F1130" t="str">
        <f t="shared" si="20"/>
        <v>US-IFRS</v>
      </c>
      <c r="G1130" t="s">
        <v>8297</v>
      </c>
      <c r="L1130" t="s">
        <v>4269</v>
      </c>
      <c r="M1130" t="str">
        <f>IF(COUNTIF('16 reserve entries'!M:M,'16 AJE data'!L1130)&gt;0,"Y","N")</f>
        <v>Y</v>
      </c>
      <c r="O1130" t="s">
        <v>14016</v>
      </c>
      <c r="P1130" t="s">
        <v>195</v>
      </c>
      <c r="Q1130" t="s">
        <v>4001</v>
      </c>
      <c r="R1130" t="str">
        <f>IF(COUNTIF('16 reserve entries'!Q:Q,'16 AJE data'!O1130)&gt;0,"Y","N")</f>
        <v>N</v>
      </c>
      <c r="S1130" s="149" t="s">
        <v>1464</v>
      </c>
      <c r="T1130" t="s">
        <v>13677</v>
      </c>
      <c r="U1130" t="str">
        <f>IF(COUNTIF('16 reserve bal'!D:D,'16 AJE data'!T1130)&gt;0,"Y","N")</f>
        <v>N</v>
      </c>
    </row>
    <row r="1131" spans="1:21" x14ac:dyDescent="0.25">
      <c r="A1131" t="s">
        <v>1464</v>
      </c>
      <c r="B1131" t="s">
        <v>5288</v>
      </c>
      <c r="C1131" t="s">
        <v>8306</v>
      </c>
      <c r="D1131" t="s">
        <v>141</v>
      </c>
      <c r="E1131" t="s">
        <v>12419</v>
      </c>
      <c r="F1131" t="str">
        <f t="shared" si="20"/>
        <v>US-IFRS</v>
      </c>
      <c r="G1131" t="s">
        <v>8306</v>
      </c>
      <c r="L1131" t="s">
        <v>8214</v>
      </c>
      <c r="M1131" t="str">
        <f>IF(COUNTIF('16 reserve entries'!M:M,'16 AJE data'!L1131)&gt;0,"Y","N")</f>
        <v>N</v>
      </c>
      <c r="O1131" t="s">
        <v>14017</v>
      </c>
      <c r="P1131" t="s">
        <v>195</v>
      </c>
      <c r="Q1131" t="s">
        <v>4003</v>
      </c>
      <c r="R1131" t="str">
        <f>IF(COUNTIF('16 reserve entries'!Q:Q,'16 AJE data'!O1131)&gt;0,"Y","N")</f>
        <v>N</v>
      </c>
      <c r="S1131" s="149" t="s">
        <v>1464</v>
      </c>
      <c r="T1131" t="s">
        <v>14018</v>
      </c>
      <c r="U1131" t="str">
        <f>IF(COUNTIF('16 reserve bal'!D:D,'16 AJE data'!T1131)&gt;0,"Y","N")</f>
        <v>N</v>
      </c>
    </row>
    <row r="1132" spans="1:21" x14ac:dyDescent="0.25">
      <c r="A1132" t="s">
        <v>1464</v>
      </c>
      <c r="B1132" t="s">
        <v>5288</v>
      </c>
      <c r="C1132" t="s">
        <v>8312</v>
      </c>
      <c r="D1132" t="s">
        <v>141</v>
      </c>
      <c r="E1132" t="s">
        <v>12419</v>
      </c>
      <c r="F1132" t="str">
        <f t="shared" si="20"/>
        <v>US-IFRS</v>
      </c>
      <c r="G1132" t="s">
        <v>8312</v>
      </c>
      <c r="L1132" t="s">
        <v>8215</v>
      </c>
      <c r="M1132" t="str">
        <f>IF(COUNTIF('16 reserve entries'!M:M,'16 AJE data'!L1132)&gt;0,"Y","N")</f>
        <v>N</v>
      </c>
      <c r="O1132" t="s">
        <v>14019</v>
      </c>
      <c r="P1132" t="s">
        <v>195</v>
      </c>
      <c r="Q1132" t="s">
        <v>4005</v>
      </c>
      <c r="R1132" t="str">
        <f>IF(COUNTIF('16 reserve entries'!Q:Q,'16 AJE data'!O1132)&gt;0,"Y","N")</f>
        <v>N</v>
      </c>
      <c r="S1132" s="149" t="s">
        <v>1464</v>
      </c>
      <c r="T1132" t="s">
        <v>14020</v>
      </c>
      <c r="U1132" t="str">
        <f>IF(COUNTIF('16 reserve bal'!D:D,'16 AJE data'!T1132)&gt;0,"Y","N")</f>
        <v>N</v>
      </c>
    </row>
    <row r="1133" spans="1:21" x14ac:dyDescent="0.25">
      <c r="A1133" t="s">
        <v>1464</v>
      </c>
      <c r="B1133" t="s">
        <v>5332</v>
      </c>
      <c r="C1133" t="s">
        <v>3489</v>
      </c>
      <c r="D1133" t="s">
        <v>141</v>
      </c>
      <c r="E1133" t="s">
        <v>13056</v>
      </c>
      <c r="F1133" t="str">
        <f t="shared" si="20"/>
        <v>US-UGAAP</v>
      </c>
      <c r="G1133" t="s">
        <v>3489</v>
      </c>
      <c r="L1133" t="s">
        <v>8423</v>
      </c>
      <c r="M1133" t="str">
        <f>IF(COUNTIF('16 reserve entries'!M:M,'16 AJE data'!L1133)&gt;0,"Y","N")</f>
        <v>N</v>
      </c>
      <c r="O1133" t="s">
        <v>14021</v>
      </c>
      <c r="P1133" t="s">
        <v>195</v>
      </c>
      <c r="Q1133" t="s">
        <v>4007</v>
      </c>
      <c r="R1133" t="str">
        <f>IF(COUNTIF('16 reserve entries'!Q:Q,'16 AJE data'!O1133)&gt;0,"Y","N")</f>
        <v>N</v>
      </c>
      <c r="S1133" s="149" t="s">
        <v>1464</v>
      </c>
      <c r="T1133" t="s">
        <v>14022</v>
      </c>
      <c r="U1133" t="str">
        <f>IF(COUNTIF('16 reserve bal'!D:D,'16 AJE data'!T1133)&gt;0,"Y","N")</f>
        <v>N</v>
      </c>
    </row>
    <row r="1134" spans="1:21" x14ac:dyDescent="0.25">
      <c r="A1134" t="s">
        <v>1464</v>
      </c>
      <c r="B1134" t="s">
        <v>5332</v>
      </c>
      <c r="C1134" t="s">
        <v>3492</v>
      </c>
      <c r="D1134" t="s">
        <v>141</v>
      </c>
      <c r="E1134" t="s">
        <v>13056</v>
      </c>
      <c r="F1134" t="str">
        <f t="shared" si="20"/>
        <v>US-UGAAP</v>
      </c>
      <c r="G1134" t="s">
        <v>3492</v>
      </c>
      <c r="L1134" t="s">
        <v>8216</v>
      </c>
      <c r="M1134" t="str">
        <f>IF(COUNTIF('16 reserve entries'!M:M,'16 AJE data'!L1134)&gt;0,"Y","N")</f>
        <v>N</v>
      </c>
      <c r="O1134" t="s">
        <v>14023</v>
      </c>
      <c r="P1134" t="s">
        <v>195</v>
      </c>
      <c r="Q1134" t="s">
        <v>4009</v>
      </c>
      <c r="R1134" t="str">
        <f>IF(COUNTIF('16 reserve entries'!Q:Q,'16 AJE data'!O1134)&gt;0,"Y","N")</f>
        <v>N</v>
      </c>
      <c r="S1134" s="149" t="s">
        <v>1464</v>
      </c>
      <c r="T1134" t="s">
        <v>3815</v>
      </c>
      <c r="U1134" t="str">
        <f>IF(COUNTIF('16 reserve bal'!D:D,'16 AJE data'!T1134)&gt;0,"Y","N")</f>
        <v>Y</v>
      </c>
    </row>
    <row r="1135" spans="1:21" x14ac:dyDescent="0.25">
      <c r="A1135" t="s">
        <v>1464</v>
      </c>
      <c r="B1135" t="s">
        <v>5332</v>
      </c>
      <c r="C1135" t="s">
        <v>3495</v>
      </c>
      <c r="D1135" t="s">
        <v>141</v>
      </c>
      <c r="E1135" t="s">
        <v>13056</v>
      </c>
      <c r="F1135" t="str">
        <f t="shared" si="20"/>
        <v>US-UGAAP</v>
      </c>
      <c r="G1135" t="s">
        <v>3495</v>
      </c>
      <c r="L1135" t="s">
        <v>8217</v>
      </c>
      <c r="M1135" t="str">
        <f>IF(COUNTIF('16 reserve entries'!M:M,'16 AJE data'!L1135)&gt;0,"Y","N")</f>
        <v>N</v>
      </c>
      <c r="O1135" t="s">
        <v>14024</v>
      </c>
      <c r="P1135" t="s">
        <v>195</v>
      </c>
      <c r="Q1135" t="s">
        <v>4010</v>
      </c>
      <c r="R1135" t="str">
        <f>IF(COUNTIF('16 reserve entries'!Q:Q,'16 AJE data'!O1135)&gt;0,"Y","N")</f>
        <v>N</v>
      </c>
      <c r="S1135" s="149" t="s">
        <v>1464</v>
      </c>
      <c r="T1135" t="s">
        <v>3824</v>
      </c>
      <c r="U1135" t="str">
        <f>IF(COUNTIF('16 reserve bal'!D:D,'16 AJE data'!T1135)&gt;0,"Y","N")</f>
        <v>Y</v>
      </c>
    </row>
    <row r="1136" spans="1:21" x14ac:dyDescent="0.25">
      <c r="A1136" t="s">
        <v>1464</v>
      </c>
      <c r="B1136" t="s">
        <v>5332</v>
      </c>
      <c r="C1136" t="s">
        <v>3532</v>
      </c>
      <c r="D1136" t="s">
        <v>141</v>
      </c>
      <c r="E1136" t="s">
        <v>13056</v>
      </c>
      <c r="F1136" t="str">
        <f t="shared" si="20"/>
        <v>US-UGAAP</v>
      </c>
      <c r="G1136" t="s">
        <v>3532</v>
      </c>
      <c r="L1136" t="s">
        <v>8218</v>
      </c>
      <c r="M1136" t="str">
        <f>IF(COUNTIF('16 reserve entries'!M:M,'16 AJE data'!L1136)&gt;0,"Y","N")</f>
        <v>N</v>
      </c>
      <c r="O1136" t="s">
        <v>14025</v>
      </c>
      <c r="P1136" t="s">
        <v>195</v>
      </c>
      <c r="Q1136" t="s">
        <v>4012</v>
      </c>
      <c r="R1136" t="str">
        <f>IF(COUNTIF('16 reserve entries'!Q:Q,'16 AJE data'!O1136)&gt;0,"Y","N")</f>
        <v>N</v>
      </c>
      <c r="S1136" s="149" t="s">
        <v>1464</v>
      </c>
      <c r="T1136" t="s">
        <v>3924</v>
      </c>
      <c r="U1136" t="str">
        <f>IF(COUNTIF('16 reserve bal'!D:D,'16 AJE data'!T1136)&gt;0,"Y","N")</f>
        <v>Y</v>
      </c>
    </row>
    <row r="1137" spans="1:21" x14ac:dyDescent="0.25">
      <c r="A1137" t="s">
        <v>1464</v>
      </c>
      <c r="B1137" t="s">
        <v>5332</v>
      </c>
      <c r="C1137" t="s">
        <v>3535</v>
      </c>
      <c r="D1137" t="s">
        <v>141</v>
      </c>
      <c r="E1137" t="s">
        <v>13056</v>
      </c>
      <c r="F1137" t="str">
        <f t="shared" si="20"/>
        <v>US-UGAAP</v>
      </c>
      <c r="G1137" t="s">
        <v>3535</v>
      </c>
      <c r="L1137" t="s">
        <v>9103</v>
      </c>
      <c r="M1137" t="str">
        <f>IF(COUNTIF('16 reserve entries'!M:M,'16 AJE data'!L1137)&gt;0,"Y","N")</f>
        <v>N</v>
      </c>
      <c r="O1137" t="s">
        <v>14026</v>
      </c>
      <c r="P1137" t="s">
        <v>195</v>
      </c>
      <c r="Q1137" t="s">
        <v>4014</v>
      </c>
      <c r="R1137" t="str">
        <f>IF(COUNTIF('16 reserve entries'!Q:Q,'16 AJE data'!O1137)&gt;0,"Y","N")</f>
        <v>N</v>
      </c>
      <c r="S1137" s="149" t="s">
        <v>1464</v>
      </c>
      <c r="T1137" t="s">
        <v>3929</v>
      </c>
      <c r="U1137" t="str">
        <f>IF(COUNTIF('16 reserve bal'!D:D,'16 AJE data'!T1137)&gt;0,"Y","N")</f>
        <v>Y</v>
      </c>
    </row>
    <row r="1138" spans="1:21" x14ac:dyDescent="0.25">
      <c r="A1138" t="s">
        <v>1464</v>
      </c>
      <c r="B1138" t="s">
        <v>5332</v>
      </c>
      <c r="C1138" t="s">
        <v>3543</v>
      </c>
      <c r="D1138" t="s">
        <v>141</v>
      </c>
      <c r="E1138" t="s">
        <v>13056</v>
      </c>
      <c r="F1138" t="str">
        <f t="shared" si="20"/>
        <v>US-UGAAP</v>
      </c>
      <c r="G1138" t="s">
        <v>3543</v>
      </c>
      <c r="L1138" t="s">
        <v>8219</v>
      </c>
      <c r="M1138" t="str">
        <f>IF(COUNTIF('16 reserve entries'!M:M,'16 AJE data'!L1138)&gt;0,"Y","N")</f>
        <v>N</v>
      </c>
      <c r="O1138" t="s">
        <v>14027</v>
      </c>
      <c r="P1138" t="s">
        <v>195</v>
      </c>
      <c r="Q1138" t="s">
        <v>4015</v>
      </c>
      <c r="R1138" t="str">
        <f>IF(COUNTIF('16 reserve entries'!Q:Q,'16 AJE data'!O1138)&gt;0,"Y","N")</f>
        <v>N</v>
      </c>
      <c r="S1138" s="149" t="s">
        <v>1464</v>
      </c>
      <c r="T1138" t="s">
        <v>13695</v>
      </c>
      <c r="U1138" t="str">
        <f>IF(COUNTIF('16 reserve bal'!D:D,'16 AJE data'!T1138)&gt;0,"Y","N")</f>
        <v>N</v>
      </c>
    </row>
    <row r="1139" spans="1:21" x14ac:dyDescent="0.25">
      <c r="A1139" t="s">
        <v>1464</v>
      </c>
      <c r="B1139" t="s">
        <v>5332</v>
      </c>
      <c r="C1139" t="s">
        <v>3549</v>
      </c>
      <c r="D1139" t="s">
        <v>141</v>
      </c>
      <c r="E1139" t="s">
        <v>13056</v>
      </c>
      <c r="F1139" t="str">
        <f t="shared" si="20"/>
        <v>US-UGAAP</v>
      </c>
      <c r="G1139" t="s">
        <v>3549</v>
      </c>
      <c r="L1139" t="s">
        <v>8220</v>
      </c>
      <c r="M1139" t="str">
        <f>IF(COUNTIF('16 reserve entries'!M:M,'16 AJE data'!L1139)&gt;0,"Y","N")</f>
        <v>N</v>
      </c>
      <c r="O1139" t="s">
        <v>14028</v>
      </c>
      <c r="P1139" t="s">
        <v>195</v>
      </c>
      <c r="Q1139" t="s">
        <v>4018</v>
      </c>
      <c r="R1139" t="str">
        <f>IF(COUNTIF('16 reserve entries'!Q:Q,'16 AJE data'!O1139)&gt;0,"Y","N")</f>
        <v>N</v>
      </c>
      <c r="S1139" s="149" t="s">
        <v>1464</v>
      </c>
      <c r="T1139" t="s">
        <v>3955</v>
      </c>
      <c r="U1139" t="str">
        <f>IF(COUNTIF('16 reserve bal'!D:D,'16 AJE data'!T1139)&gt;0,"Y","N")</f>
        <v>Y</v>
      </c>
    </row>
    <row r="1140" spans="1:21" x14ac:dyDescent="0.25">
      <c r="A1140" t="s">
        <v>1464</v>
      </c>
      <c r="B1140" t="s">
        <v>5332</v>
      </c>
      <c r="C1140" t="s">
        <v>3570</v>
      </c>
      <c r="D1140" t="s">
        <v>141</v>
      </c>
      <c r="E1140" t="s">
        <v>13056</v>
      </c>
      <c r="F1140" t="str">
        <f t="shared" si="20"/>
        <v>US-UGAAP</v>
      </c>
      <c r="G1140" t="s">
        <v>3570</v>
      </c>
      <c r="L1140" t="s">
        <v>4271</v>
      </c>
      <c r="M1140" t="str">
        <f>IF(COUNTIF('16 reserve entries'!M:M,'16 AJE data'!L1140)&gt;0,"Y","N")</f>
        <v>Y</v>
      </c>
      <c r="O1140" t="s">
        <v>14029</v>
      </c>
      <c r="P1140" t="s">
        <v>195</v>
      </c>
      <c r="Q1140" t="s">
        <v>7749</v>
      </c>
      <c r="R1140" t="str">
        <f>IF(COUNTIF('16 reserve entries'!Q:Q,'16 AJE data'!O1140)&gt;0,"Y","N")</f>
        <v>N</v>
      </c>
      <c r="S1140" s="149" t="s">
        <v>1464</v>
      </c>
      <c r="T1140" t="s">
        <v>3934</v>
      </c>
      <c r="U1140" t="str">
        <f>IF(COUNTIF('16 reserve bal'!D:D,'16 AJE data'!T1140)&gt;0,"Y","N")</f>
        <v>Y</v>
      </c>
    </row>
    <row r="1141" spans="1:21" x14ac:dyDescent="0.25">
      <c r="A1141" t="s">
        <v>1464</v>
      </c>
      <c r="B1141" t="s">
        <v>5332</v>
      </c>
      <c r="C1141" t="s">
        <v>7649</v>
      </c>
      <c r="D1141" t="s">
        <v>141</v>
      </c>
      <c r="E1141" t="s">
        <v>13056</v>
      </c>
      <c r="F1141" t="str">
        <f t="shared" si="20"/>
        <v>US-UGAAP</v>
      </c>
      <c r="G1141" t="s">
        <v>7649</v>
      </c>
      <c r="L1141" t="s">
        <v>8221</v>
      </c>
      <c r="M1141" t="str">
        <f>IF(COUNTIF('16 reserve entries'!M:M,'16 AJE data'!L1141)&gt;0,"Y","N")</f>
        <v>N</v>
      </c>
      <c r="O1141" t="s">
        <v>14030</v>
      </c>
      <c r="P1141" t="s">
        <v>195</v>
      </c>
      <c r="Q1141" t="s">
        <v>4022</v>
      </c>
      <c r="R1141" t="str">
        <f>IF(COUNTIF('16 reserve entries'!Q:Q,'16 AJE data'!O1141)&gt;0,"Y","N")</f>
        <v>N</v>
      </c>
      <c r="S1141" s="149" t="s">
        <v>1464</v>
      </c>
      <c r="T1141" t="s">
        <v>14031</v>
      </c>
      <c r="U1141" t="str">
        <f>IF(COUNTIF('16 reserve bal'!D:D,'16 AJE data'!T1141)&gt;0,"Y","N")</f>
        <v>N</v>
      </c>
    </row>
    <row r="1142" spans="1:21" x14ac:dyDescent="0.25">
      <c r="A1142" t="s">
        <v>1464</v>
      </c>
      <c r="B1142" t="s">
        <v>5332</v>
      </c>
      <c r="C1142" t="s">
        <v>3588</v>
      </c>
      <c r="D1142" t="s">
        <v>141</v>
      </c>
      <c r="E1142" t="s">
        <v>13056</v>
      </c>
      <c r="F1142" t="str">
        <f t="shared" si="20"/>
        <v>US-UGAAP</v>
      </c>
      <c r="G1142" t="s">
        <v>3588</v>
      </c>
      <c r="L1142" t="s">
        <v>8222</v>
      </c>
      <c r="M1142" t="str">
        <f>IF(COUNTIF('16 reserve entries'!M:M,'16 AJE data'!L1142)&gt;0,"Y","N")</f>
        <v>N</v>
      </c>
      <c r="O1142" t="s">
        <v>14032</v>
      </c>
      <c r="P1142" t="s">
        <v>1593</v>
      </c>
      <c r="Q1142" t="s">
        <v>7749</v>
      </c>
      <c r="R1142" t="str">
        <f>IF(COUNTIF('16 reserve entries'!Q:Q,'16 AJE data'!O1142)&gt;0,"Y","N")</f>
        <v>N</v>
      </c>
      <c r="S1142" s="149" t="s">
        <v>1464</v>
      </c>
      <c r="T1142" t="s">
        <v>3937</v>
      </c>
      <c r="U1142" t="str">
        <f>IF(COUNTIF('16 reserve bal'!D:D,'16 AJE data'!T1142)&gt;0,"Y","N")</f>
        <v>Y</v>
      </c>
    </row>
    <row r="1143" spans="1:21" x14ac:dyDescent="0.25">
      <c r="A1143" t="s">
        <v>1464</v>
      </c>
      <c r="B1143" t="s">
        <v>5332</v>
      </c>
      <c r="C1143" t="s">
        <v>3602</v>
      </c>
      <c r="D1143" t="s">
        <v>141</v>
      </c>
      <c r="E1143" t="s">
        <v>13056</v>
      </c>
      <c r="F1143" t="str">
        <f t="shared" si="20"/>
        <v>US-UGAAP</v>
      </c>
      <c r="G1143" t="s">
        <v>3602</v>
      </c>
      <c r="L1143" t="s">
        <v>4273</v>
      </c>
      <c r="M1143" t="str">
        <f>IF(COUNTIF('16 reserve entries'!M:M,'16 AJE data'!L1143)&gt;0,"Y","N")</f>
        <v>Y</v>
      </c>
      <c r="O1143" t="s">
        <v>14033</v>
      </c>
      <c r="P1143" t="s">
        <v>1608</v>
      </c>
      <c r="Q1143" t="s">
        <v>3995</v>
      </c>
      <c r="R1143" t="str">
        <f>IF(COUNTIF('16 reserve entries'!Q:Q,'16 AJE data'!O1143)&gt;0,"Y","N")</f>
        <v>N</v>
      </c>
      <c r="S1143" s="149" t="s">
        <v>1464</v>
      </c>
      <c r="T1143" t="s">
        <v>13700</v>
      </c>
      <c r="U1143" t="str">
        <f>IF(COUNTIF('16 reserve bal'!D:D,'16 AJE data'!T1143)&gt;0,"Y","N")</f>
        <v>N</v>
      </c>
    </row>
    <row r="1144" spans="1:21" x14ac:dyDescent="0.25">
      <c r="A1144" t="s">
        <v>1464</v>
      </c>
      <c r="B1144" t="s">
        <v>5332</v>
      </c>
      <c r="C1144" t="s">
        <v>3605</v>
      </c>
      <c r="D1144" t="s">
        <v>141</v>
      </c>
      <c r="E1144" t="s">
        <v>13056</v>
      </c>
      <c r="F1144" t="str">
        <f t="shared" si="20"/>
        <v>US-UGAAP</v>
      </c>
      <c r="G1144" t="s">
        <v>3605</v>
      </c>
      <c r="L1144" t="s">
        <v>8223</v>
      </c>
      <c r="M1144" t="str">
        <f>IF(COUNTIF('16 reserve entries'!M:M,'16 AJE data'!L1144)&gt;0,"Y","N")</f>
        <v>N</v>
      </c>
      <c r="O1144" t="s">
        <v>14034</v>
      </c>
      <c r="P1144" t="s">
        <v>1608</v>
      </c>
      <c r="Q1144" t="s">
        <v>8180</v>
      </c>
      <c r="R1144" t="str">
        <f>IF(COUNTIF('16 reserve entries'!Q:Q,'16 AJE data'!O1144)&gt;0,"Y","N")</f>
        <v>N</v>
      </c>
      <c r="S1144" s="149" t="s">
        <v>1464</v>
      </c>
      <c r="T1144" t="s">
        <v>4045</v>
      </c>
      <c r="U1144" t="str">
        <f>IF(COUNTIF('16 reserve bal'!D:D,'16 AJE data'!T1144)&gt;0,"Y","N")</f>
        <v>Y</v>
      </c>
    </row>
    <row r="1145" spans="1:21" x14ac:dyDescent="0.25">
      <c r="A1145" t="s">
        <v>1464</v>
      </c>
      <c r="B1145" t="s">
        <v>5332</v>
      </c>
      <c r="C1145" t="s">
        <v>7665</v>
      </c>
      <c r="D1145" t="s">
        <v>141</v>
      </c>
      <c r="E1145" t="s">
        <v>13056</v>
      </c>
      <c r="F1145" t="str">
        <f t="shared" si="20"/>
        <v>US-UGAAP</v>
      </c>
      <c r="G1145" t="s">
        <v>7665</v>
      </c>
      <c r="L1145" t="s">
        <v>8224</v>
      </c>
      <c r="M1145" t="str">
        <f>IF(COUNTIF('16 reserve entries'!M:M,'16 AJE data'!L1145)&gt;0,"Y","N")</f>
        <v>N</v>
      </c>
      <c r="O1145" t="s">
        <v>14035</v>
      </c>
      <c r="P1145" t="s">
        <v>199</v>
      </c>
      <c r="Q1145" t="s">
        <v>3546</v>
      </c>
      <c r="R1145" t="str">
        <f>IF(COUNTIF('16 reserve entries'!Q:Q,'16 AJE data'!O1145)&gt;0,"Y","N")</f>
        <v>N</v>
      </c>
      <c r="S1145" s="149" t="s">
        <v>1464</v>
      </c>
      <c r="T1145" t="s">
        <v>14036</v>
      </c>
      <c r="U1145" t="str">
        <f>IF(COUNTIF('16 reserve bal'!D:D,'16 AJE data'!T1145)&gt;0,"Y","N")</f>
        <v>N</v>
      </c>
    </row>
    <row r="1146" spans="1:21" x14ac:dyDescent="0.25">
      <c r="A1146" t="s">
        <v>1464</v>
      </c>
      <c r="B1146" t="s">
        <v>5332</v>
      </c>
      <c r="C1146" t="s">
        <v>3628</v>
      </c>
      <c r="D1146" t="s">
        <v>141</v>
      </c>
      <c r="E1146" t="s">
        <v>13056</v>
      </c>
      <c r="F1146" t="str">
        <f t="shared" si="20"/>
        <v>US-UGAAP</v>
      </c>
      <c r="G1146" t="s">
        <v>3628</v>
      </c>
      <c r="L1146" t="s">
        <v>8225</v>
      </c>
      <c r="M1146" t="str">
        <f>IF(COUNTIF('16 reserve entries'!M:M,'16 AJE data'!L1146)&gt;0,"Y","N")</f>
        <v>N</v>
      </c>
      <c r="O1146" t="s">
        <v>14037</v>
      </c>
      <c r="P1146" t="s">
        <v>199</v>
      </c>
      <c r="Q1146" t="s">
        <v>3549</v>
      </c>
      <c r="R1146" t="str">
        <f>IF(COUNTIF('16 reserve entries'!Q:Q,'16 AJE data'!O1146)&gt;0,"Y","N")</f>
        <v>N</v>
      </c>
      <c r="S1146" s="149" t="s">
        <v>1464</v>
      </c>
      <c r="T1146" t="s">
        <v>14038</v>
      </c>
      <c r="U1146" t="str">
        <f>IF(COUNTIF('16 reserve bal'!D:D,'16 AJE data'!T1146)&gt;0,"Y","N")</f>
        <v>N</v>
      </c>
    </row>
    <row r="1147" spans="1:21" x14ac:dyDescent="0.25">
      <c r="A1147" t="s">
        <v>1464</v>
      </c>
      <c r="B1147" t="s">
        <v>5332</v>
      </c>
      <c r="C1147" t="s">
        <v>7678</v>
      </c>
      <c r="D1147" t="s">
        <v>141</v>
      </c>
      <c r="E1147" t="s">
        <v>13056</v>
      </c>
      <c r="F1147" t="str">
        <f t="shared" si="20"/>
        <v>US-UGAAP</v>
      </c>
      <c r="G1147" t="s">
        <v>7678</v>
      </c>
      <c r="L1147" t="s">
        <v>8226</v>
      </c>
      <c r="M1147" t="str">
        <f>IF(COUNTIF('16 reserve entries'!M:M,'16 AJE data'!L1147)&gt;0,"Y","N")</f>
        <v>N</v>
      </c>
      <c r="O1147" t="s">
        <v>14039</v>
      </c>
      <c r="P1147" t="s">
        <v>199</v>
      </c>
      <c r="Q1147" t="s">
        <v>3560</v>
      </c>
      <c r="R1147" t="str">
        <f>IF(COUNTIF('16 reserve entries'!Q:Q,'16 AJE data'!O1147)&gt;0,"Y","N")</f>
        <v>N</v>
      </c>
      <c r="S1147" s="149" t="s">
        <v>1464</v>
      </c>
      <c r="T1147" t="s">
        <v>14040</v>
      </c>
      <c r="U1147" t="str">
        <f>IF(COUNTIF('16 reserve bal'!D:D,'16 AJE data'!T1147)&gt;0,"Y","N")</f>
        <v>N</v>
      </c>
    </row>
    <row r="1148" spans="1:21" x14ac:dyDescent="0.25">
      <c r="A1148" t="s">
        <v>1464</v>
      </c>
      <c r="B1148" t="s">
        <v>5332</v>
      </c>
      <c r="C1148" t="s">
        <v>3642</v>
      </c>
      <c r="D1148" t="s">
        <v>141</v>
      </c>
      <c r="E1148" t="s">
        <v>13056</v>
      </c>
      <c r="F1148" t="str">
        <f t="shared" si="20"/>
        <v>US-UGAAP</v>
      </c>
      <c r="G1148" t="s">
        <v>3642</v>
      </c>
      <c r="L1148" t="s">
        <v>8227</v>
      </c>
      <c r="M1148" t="str">
        <f>IF(COUNTIF('16 reserve entries'!M:M,'16 AJE data'!L1148)&gt;0,"Y","N")</f>
        <v>N</v>
      </c>
      <c r="O1148" t="s">
        <v>14041</v>
      </c>
      <c r="P1148" t="s">
        <v>199</v>
      </c>
      <c r="Q1148" t="s">
        <v>3562</v>
      </c>
      <c r="R1148" t="str">
        <f>IF(COUNTIF('16 reserve entries'!Q:Q,'16 AJE data'!O1148)&gt;0,"Y","N")</f>
        <v>N</v>
      </c>
      <c r="S1148" s="149" t="s">
        <v>1464</v>
      </c>
      <c r="T1148" t="s">
        <v>13702</v>
      </c>
      <c r="U1148" t="str">
        <f>IF(COUNTIF('16 reserve bal'!D:D,'16 AJE data'!T1148)&gt;0,"Y","N")</f>
        <v>N</v>
      </c>
    </row>
    <row r="1149" spans="1:21" x14ac:dyDescent="0.25">
      <c r="A1149" t="s">
        <v>1464</v>
      </c>
      <c r="B1149" t="s">
        <v>5332</v>
      </c>
      <c r="C1149" t="s">
        <v>3645</v>
      </c>
      <c r="D1149" t="s">
        <v>141</v>
      </c>
      <c r="E1149" t="s">
        <v>13056</v>
      </c>
      <c r="F1149" t="str">
        <f t="shared" si="20"/>
        <v>US-UGAAP</v>
      </c>
      <c r="G1149" t="s">
        <v>3645</v>
      </c>
      <c r="L1149" t="s">
        <v>8228</v>
      </c>
      <c r="M1149" t="str">
        <f>IF(COUNTIF('16 reserve entries'!M:M,'16 AJE data'!L1149)&gt;0,"Y","N")</f>
        <v>N</v>
      </c>
      <c r="O1149" t="s">
        <v>14042</v>
      </c>
      <c r="P1149" t="s">
        <v>199</v>
      </c>
      <c r="Q1149" t="s">
        <v>3576</v>
      </c>
      <c r="R1149" t="str">
        <f>IF(COUNTIF('16 reserve entries'!Q:Q,'16 AJE data'!O1149)&gt;0,"Y","N")</f>
        <v>N</v>
      </c>
      <c r="S1149" s="149" t="s">
        <v>1464</v>
      </c>
      <c r="T1149" t="s">
        <v>13704</v>
      </c>
      <c r="U1149" t="str">
        <f>IF(COUNTIF('16 reserve bal'!D:D,'16 AJE data'!T1149)&gt;0,"Y","N")</f>
        <v>N</v>
      </c>
    </row>
    <row r="1150" spans="1:21" x14ac:dyDescent="0.25">
      <c r="A1150" t="s">
        <v>1464</v>
      </c>
      <c r="B1150" t="s">
        <v>5332</v>
      </c>
      <c r="C1150" t="s">
        <v>7684</v>
      </c>
      <c r="D1150" t="s">
        <v>141</v>
      </c>
      <c r="E1150" t="s">
        <v>13056</v>
      </c>
      <c r="F1150" t="str">
        <f t="shared" si="20"/>
        <v>US-UGAAP</v>
      </c>
      <c r="G1150" t="s">
        <v>7684</v>
      </c>
      <c r="L1150" t="s">
        <v>8229</v>
      </c>
      <c r="M1150" t="str">
        <f>IF(COUNTIF('16 reserve entries'!M:M,'16 AJE data'!L1150)&gt;0,"Y","N")</f>
        <v>N</v>
      </c>
      <c r="O1150" t="s">
        <v>14043</v>
      </c>
      <c r="P1150" t="s">
        <v>199</v>
      </c>
      <c r="Q1150" t="s">
        <v>3579</v>
      </c>
      <c r="R1150" t="str">
        <f>IF(COUNTIF('16 reserve entries'!Q:Q,'16 AJE data'!O1150)&gt;0,"Y","N")</f>
        <v>N</v>
      </c>
      <c r="S1150" s="149" t="s">
        <v>1464</v>
      </c>
      <c r="T1150" t="s">
        <v>14044</v>
      </c>
      <c r="U1150" t="str">
        <f>IF(COUNTIF('16 reserve bal'!D:D,'16 AJE data'!T1150)&gt;0,"Y","N")</f>
        <v>N</v>
      </c>
    </row>
    <row r="1151" spans="1:21" x14ac:dyDescent="0.25">
      <c r="A1151" t="s">
        <v>1464</v>
      </c>
      <c r="B1151" t="s">
        <v>5332</v>
      </c>
      <c r="C1151" t="s">
        <v>3663</v>
      </c>
      <c r="D1151" t="s">
        <v>141</v>
      </c>
      <c r="E1151" t="s">
        <v>13056</v>
      </c>
      <c r="F1151" t="str">
        <f t="shared" si="20"/>
        <v>US-UGAAP</v>
      </c>
      <c r="G1151" t="s">
        <v>3663</v>
      </c>
      <c r="L1151" t="s">
        <v>8230</v>
      </c>
      <c r="M1151" t="str">
        <f>IF(COUNTIF('16 reserve entries'!M:M,'16 AJE data'!L1151)&gt;0,"Y","N")</f>
        <v>N</v>
      </c>
      <c r="O1151" t="s">
        <v>14045</v>
      </c>
      <c r="P1151" t="s">
        <v>199</v>
      </c>
      <c r="Q1151" t="s">
        <v>3582</v>
      </c>
      <c r="R1151" t="str">
        <f>IF(COUNTIF('16 reserve entries'!Q:Q,'16 AJE data'!O1151)&gt;0,"Y","N")</f>
        <v>N</v>
      </c>
      <c r="S1151" s="149" t="s">
        <v>1464</v>
      </c>
      <c r="T1151" t="s">
        <v>3943</v>
      </c>
      <c r="U1151" t="str">
        <f>IF(COUNTIF('16 reserve bal'!D:D,'16 AJE data'!T1151)&gt;0,"Y","N")</f>
        <v>Y</v>
      </c>
    </row>
    <row r="1152" spans="1:21" x14ac:dyDescent="0.25">
      <c r="A1152" t="s">
        <v>1464</v>
      </c>
      <c r="B1152" t="s">
        <v>5332</v>
      </c>
      <c r="C1152" t="s">
        <v>3684</v>
      </c>
      <c r="D1152" t="s">
        <v>141</v>
      </c>
      <c r="E1152" t="s">
        <v>13056</v>
      </c>
      <c r="F1152" t="str">
        <f t="shared" si="20"/>
        <v>US-UGAAP</v>
      </c>
      <c r="G1152" t="s">
        <v>3684</v>
      </c>
      <c r="L1152" t="s">
        <v>5466</v>
      </c>
      <c r="M1152" t="str">
        <f>IF(COUNTIF('16 reserve entries'!M:M,'16 AJE data'!L1152)&gt;0,"Y","N")</f>
        <v>Y</v>
      </c>
      <c r="O1152" t="s">
        <v>14046</v>
      </c>
      <c r="P1152" t="s">
        <v>199</v>
      </c>
      <c r="Q1152" t="s">
        <v>3585</v>
      </c>
      <c r="R1152" t="str">
        <f>IF(COUNTIF('16 reserve entries'!Q:Q,'16 AJE data'!O1152)&gt;0,"Y","N")</f>
        <v>N</v>
      </c>
      <c r="S1152" s="149" t="s">
        <v>1464</v>
      </c>
      <c r="T1152" t="s">
        <v>14047</v>
      </c>
      <c r="U1152" t="str">
        <f>IF(COUNTIF('16 reserve bal'!D:D,'16 AJE data'!T1152)&gt;0,"Y","N")</f>
        <v>N</v>
      </c>
    </row>
    <row r="1153" spans="1:21" x14ac:dyDescent="0.25">
      <c r="A1153" t="s">
        <v>1464</v>
      </c>
      <c r="B1153" t="s">
        <v>5332</v>
      </c>
      <c r="C1153" t="s">
        <v>3708</v>
      </c>
      <c r="D1153" t="s">
        <v>141</v>
      </c>
      <c r="E1153" t="s">
        <v>13056</v>
      </c>
      <c r="F1153" t="str">
        <f t="shared" si="20"/>
        <v>US-UGAAP</v>
      </c>
      <c r="G1153" t="s">
        <v>3708</v>
      </c>
      <c r="L1153" t="s">
        <v>5469</v>
      </c>
      <c r="M1153" t="str">
        <f>IF(COUNTIF('16 reserve entries'!M:M,'16 AJE data'!L1153)&gt;0,"Y","N")</f>
        <v>Y</v>
      </c>
      <c r="O1153" t="s">
        <v>14048</v>
      </c>
      <c r="P1153" t="s">
        <v>199</v>
      </c>
      <c r="Q1153" t="s">
        <v>3616</v>
      </c>
      <c r="R1153" t="str">
        <f>IF(COUNTIF('16 reserve entries'!Q:Q,'16 AJE data'!O1153)&gt;0,"Y","N")</f>
        <v>N</v>
      </c>
      <c r="S1153" s="149" t="s">
        <v>1464</v>
      </c>
      <c r="T1153" t="s">
        <v>14049</v>
      </c>
      <c r="U1153" t="str">
        <f>IF(COUNTIF('16 reserve bal'!D:D,'16 AJE data'!T1153)&gt;0,"Y","N")</f>
        <v>N</v>
      </c>
    </row>
    <row r="1154" spans="1:21" x14ac:dyDescent="0.25">
      <c r="A1154" t="s">
        <v>1464</v>
      </c>
      <c r="B1154" t="s">
        <v>5332</v>
      </c>
      <c r="C1154" t="s">
        <v>3714</v>
      </c>
      <c r="D1154" t="s">
        <v>141</v>
      </c>
      <c r="E1154" t="s">
        <v>13056</v>
      </c>
      <c r="F1154" t="str">
        <f t="shared" si="20"/>
        <v>US-UGAAP</v>
      </c>
      <c r="G1154" t="s">
        <v>3714</v>
      </c>
      <c r="L1154" t="s">
        <v>5473</v>
      </c>
      <c r="M1154" t="str">
        <f>IF(COUNTIF('16 reserve entries'!M:M,'16 AJE data'!L1154)&gt;0,"Y","N")</f>
        <v>Y</v>
      </c>
      <c r="O1154" t="s">
        <v>14050</v>
      </c>
      <c r="P1154" t="s">
        <v>199</v>
      </c>
      <c r="Q1154" t="s">
        <v>3619</v>
      </c>
      <c r="R1154" t="str">
        <f>IF(COUNTIF('16 reserve entries'!Q:Q,'16 AJE data'!O1154)&gt;0,"Y","N")</f>
        <v>N</v>
      </c>
      <c r="S1154" s="149" t="s">
        <v>1464</v>
      </c>
      <c r="T1154" t="s">
        <v>14051</v>
      </c>
      <c r="U1154" t="str">
        <f>IF(COUNTIF('16 reserve bal'!D:D,'16 AJE data'!T1154)&gt;0,"Y","N")</f>
        <v>N</v>
      </c>
    </row>
    <row r="1155" spans="1:21" x14ac:dyDescent="0.25">
      <c r="A1155" t="s">
        <v>1464</v>
      </c>
      <c r="B1155" t="s">
        <v>5332</v>
      </c>
      <c r="C1155" t="s">
        <v>3855</v>
      </c>
      <c r="D1155" t="s">
        <v>141</v>
      </c>
      <c r="E1155" t="s">
        <v>13056</v>
      </c>
      <c r="F1155" t="str">
        <f t="shared" si="20"/>
        <v>US-UGAAP</v>
      </c>
      <c r="G1155" t="s">
        <v>3855</v>
      </c>
      <c r="L1155" t="s">
        <v>8231</v>
      </c>
      <c r="M1155" t="str">
        <f>IF(COUNTIF('16 reserve entries'!M:M,'16 AJE data'!L1155)&gt;0,"Y","N")</f>
        <v>N</v>
      </c>
      <c r="O1155" t="s">
        <v>14052</v>
      </c>
      <c r="P1155" t="s">
        <v>199</v>
      </c>
      <c r="Q1155" t="s">
        <v>3622</v>
      </c>
      <c r="R1155" t="str">
        <f>IF(COUNTIF('16 reserve entries'!Q:Q,'16 AJE data'!O1155)&gt;0,"Y","N")</f>
        <v>N</v>
      </c>
      <c r="S1155" s="149" t="s">
        <v>1464</v>
      </c>
      <c r="T1155" t="s">
        <v>14053</v>
      </c>
      <c r="U1155" t="str">
        <f>IF(COUNTIF('16 reserve bal'!D:D,'16 AJE data'!T1155)&gt;0,"Y","N")</f>
        <v>N</v>
      </c>
    </row>
    <row r="1156" spans="1:21" x14ac:dyDescent="0.25">
      <c r="A1156" t="s">
        <v>1464</v>
      </c>
      <c r="B1156" t="s">
        <v>5332</v>
      </c>
      <c r="C1156" t="s">
        <v>3858</v>
      </c>
      <c r="D1156" t="s">
        <v>141</v>
      </c>
      <c r="E1156" t="s">
        <v>13056</v>
      </c>
      <c r="F1156" t="str">
        <f t="shared" si="20"/>
        <v>US-UGAAP</v>
      </c>
      <c r="G1156" t="s">
        <v>3858</v>
      </c>
      <c r="L1156" t="s">
        <v>4275</v>
      </c>
      <c r="M1156" t="str">
        <f>IF(COUNTIF('16 reserve entries'!M:M,'16 AJE data'!L1156)&gt;0,"Y","N")</f>
        <v>Y</v>
      </c>
      <c r="O1156" t="s">
        <v>14054</v>
      </c>
      <c r="P1156" t="s">
        <v>199</v>
      </c>
      <c r="Q1156" t="s">
        <v>3628</v>
      </c>
      <c r="R1156" t="str">
        <f>IF(COUNTIF('16 reserve entries'!Q:Q,'16 AJE data'!O1156)&gt;0,"Y","N")</f>
        <v>N</v>
      </c>
      <c r="S1156" s="149" t="s">
        <v>1464</v>
      </c>
      <c r="T1156" t="s">
        <v>14055</v>
      </c>
      <c r="U1156" t="str">
        <f>IF(COUNTIF('16 reserve bal'!D:D,'16 AJE data'!T1156)&gt;0,"Y","N")</f>
        <v>N</v>
      </c>
    </row>
    <row r="1157" spans="1:21" x14ac:dyDescent="0.25">
      <c r="A1157" t="s">
        <v>1464</v>
      </c>
      <c r="B1157" t="s">
        <v>5332</v>
      </c>
      <c r="C1157" t="s">
        <v>3877</v>
      </c>
      <c r="D1157" t="s">
        <v>141</v>
      </c>
      <c r="E1157" t="s">
        <v>13056</v>
      </c>
      <c r="F1157" t="str">
        <f t="shared" ref="F1157:F1220" si="21">D1157&amp;"-"&amp;E1157</f>
        <v>US-UGAAP</v>
      </c>
      <c r="G1157" t="s">
        <v>3877</v>
      </c>
      <c r="L1157" t="s">
        <v>4277</v>
      </c>
      <c r="M1157" t="str">
        <f>IF(COUNTIF('16 reserve entries'!M:M,'16 AJE data'!L1157)&gt;0,"Y","N")</f>
        <v>Y</v>
      </c>
      <c r="O1157" t="s">
        <v>14056</v>
      </c>
      <c r="P1157" t="s">
        <v>199</v>
      </c>
      <c r="Q1157" t="s">
        <v>3995</v>
      </c>
      <c r="R1157" t="str">
        <f>IF(COUNTIF('16 reserve entries'!Q:Q,'16 AJE data'!O1157)&gt;0,"Y","N")</f>
        <v>N</v>
      </c>
      <c r="S1157" s="149" t="s">
        <v>1464</v>
      </c>
      <c r="T1157" t="s">
        <v>14057</v>
      </c>
      <c r="U1157" t="str">
        <f>IF(COUNTIF('16 reserve bal'!D:D,'16 AJE data'!T1157)&gt;0,"Y","N")</f>
        <v>N</v>
      </c>
    </row>
    <row r="1158" spans="1:21" x14ac:dyDescent="0.25">
      <c r="A1158" t="s">
        <v>1464</v>
      </c>
      <c r="B1158" t="s">
        <v>5332</v>
      </c>
      <c r="C1158" t="s">
        <v>3880</v>
      </c>
      <c r="D1158" t="s">
        <v>141</v>
      </c>
      <c r="E1158" t="s">
        <v>13056</v>
      </c>
      <c r="F1158" t="str">
        <f t="shared" si="21"/>
        <v>US-UGAAP</v>
      </c>
      <c r="G1158" t="s">
        <v>3880</v>
      </c>
      <c r="L1158" t="s">
        <v>4279</v>
      </c>
      <c r="M1158" t="str">
        <f>IF(COUNTIF('16 reserve entries'!M:M,'16 AJE data'!L1158)&gt;0,"Y","N")</f>
        <v>Y</v>
      </c>
      <c r="O1158" t="s">
        <v>14058</v>
      </c>
      <c r="P1158" t="s">
        <v>199</v>
      </c>
      <c r="Q1158" t="s">
        <v>4037</v>
      </c>
      <c r="R1158" t="str">
        <f>IF(COUNTIF('16 reserve entries'!Q:Q,'16 AJE data'!O1158)&gt;0,"Y","N")</f>
        <v>N</v>
      </c>
      <c r="S1158" s="149" t="s">
        <v>1464</v>
      </c>
      <c r="T1158" t="s">
        <v>14059</v>
      </c>
      <c r="U1158" t="str">
        <f>IF(COUNTIF('16 reserve bal'!D:D,'16 AJE data'!T1158)&gt;0,"Y","N")</f>
        <v>N</v>
      </c>
    </row>
    <row r="1159" spans="1:21" x14ac:dyDescent="0.25">
      <c r="A1159" t="s">
        <v>1464</v>
      </c>
      <c r="B1159" t="s">
        <v>5332</v>
      </c>
      <c r="C1159" t="s">
        <v>3983</v>
      </c>
      <c r="D1159" t="s">
        <v>141</v>
      </c>
      <c r="E1159" t="s">
        <v>13056</v>
      </c>
      <c r="F1159" t="str">
        <f t="shared" si="21"/>
        <v>US-UGAAP</v>
      </c>
      <c r="G1159" t="s">
        <v>3983</v>
      </c>
      <c r="L1159" t="s">
        <v>4281</v>
      </c>
      <c r="M1159" t="str">
        <f>IF(COUNTIF('16 reserve entries'!M:M,'16 AJE data'!L1159)&gt;0,"Y","N")</f>
        <v>Y</v>
      </c>
      <c r="O1159" t="s">
        <v>14060</v>
      </c>
      <c r="P1159" t="s">
        <v>199</v>
      </c>
      <c r="Q1159" t="s">
        <v>4038</v>
      </c>
      <c r="R1159" t="str">
        <f>IF(COUNTIF('16 reserve entries'!Q:Q,'16 AJE data'!O1159)&gt;0,"Y","N")</f>
        <v>N</v>
      </c>
      <c r="S1159" s="149" t="s">
        <v>1464</v>
      </c>
      <c r="T1159" t="s">
        <v>4344</v>
      </c>
      <c r="U1159" t="str">
        <f>IF(COUNTIF('16 reserve bal'!D:D,'16 AJE data'!T1159)&gt;0,"Y","N")</f>
        <v>Y</v>
      </c>
    </row>
    <row r="1160" spans="1:21" x14ac:dyDescent="0.25">
      <c r="A1160" t="s">
        <v>1464</v>
      </c>
      <c r="B1160" t="s">
        <v>5332</v>
      </c>
      <c r="C1160" t="s">
        <v>3995</v>
      </c>
      <c r="D1160" t="s">
        <v>141</v>
      </c>
      <c r="E1160" t="s">
        <v>13056</v>
      </c>
      <c r="F1160" t="str">
        <f t="shared" si="21"/>
        <v>US-UGAAP</v>
      </c>
      <c r="G1160" t="s">
        <v>3995</v>
      </c>
      <c r="L1160" t="s">
        <v>4283</v>
      </c>
      <c r="M1160" t="str">
        <f>IF(COUNTIF('16 reserve entries'!M:M,'16 AJE data'!L1160)&gt;0,"Y","N")</f>
        <v>Y</v>
      </c>
      <c r="O1160" t="s">
        <v>14061</v>
      </c>
      <c r="P1160" t="s">
        <v>199</v>
      </c>
      <c r="Q1160" t="s">
        <v>4040</v>
      </c>
      <c r="R1160" t="str">
        <f>IF(COUNTIF('16 reserve entries'!Q:Q,'16 AJE data'!O1160)&gt;0,"Y","N")</f>
        <v>N</v>
      </c>
      <c r="S1160" s="149" t="s">
        <v>1464</v>
      </c>
      <c r="T1160" t="s">
        <v>14062</v>
      </c>
      <c r="U1160" t="str">
        <f>IF(COUNTIF('16 reserve bal'!D:D,'16 AJE data'!T1160)&gt;0,"Y","N")</f>
        <v>N</v>
      </c>
    </row>
    <row r="1161" spans="1:21" x14ac:dyDescent="0.25">
      <c r="A1161" t="s">
        <v>1464</v>
      </c>
      <c r="B1161" t="s">
        <v>5332</v>
      </c>
      <c r="C1161" t="s">
        <v>8420</v>
      </c>
      <c r="D1161" t="s">
        <v>141</v>
      </c>
      <c r="E1161" t="s">
        <v>13056</v>
      </c>
      <c r="F1161" t="str">
        <f t="shared" si="21"/>
        <v>US-UGAAP</v>
      </c>
      <c r="G1161" t="s">
        <v>8420</v>
      </c>
      <c r="L1161" t="s">
        <v>4285</v>
      </c>
      <c r="M1161" t="str">
        <f>IF(COUNTIF('16 reserve entries'!M:M,'16 AJE data'!L1161)&gt;0,"Y","N")</f>
        <v>Y</v>
      </c>
      <c r="O1161" t="s">
        <v>14063</v>
      </c>
      <c r="P1161" t="s">
        <v>199</v>
      </c>
      <c r="Q1161" t="s">
        <v>4042</v>
      </c>
      <c r="R1161" t="str">
        <f>IF(COUNTIF('16 reserve entries'!Q:Q,'16 AJE data'!O1161)&gt;0,"Y","N")</f>
        <v>N</v>
      </c>
      <c r="S1161" s="149" t="s">
        <v>1464</v>
      </c>
      <c r="T1161" t="s">
        <v>14064</v>
      </c>
      <c r="U1161" t="str">
        <f>IF(COUNTIF('16 reserve bal'!D:D,'16 AJE data'!T1161)&gt;0,"Y","N")</f>
        <v>N</v>
      </c>
    </row>
    <row r="1162" spans="1:21" x14ac:dyDescent="0.25">
      <c r="A1162" t="s">
        <v>1464</v>
      </c>
      <c r="B1162" t="s">
        <v>5332</v>
      </c>
      <c r="C1162" t="s">
        <v>8190</v>
      </c>
      <c r="D1162" t="s">
        <v>141</v>
      </c>
      <c r="E1162" t="s">
        <v>13056</v>
      </c>
      <c r="F1162" t="str">
        <f t="shared" si="21"/>
        <v>US-UGAAP</v>
      </c>
      <c r="G1162" t="s">
        <v>8190</v>
      </c>
      <c r="L1162" t="s">
        <v>4287</v>
      </c>
      <c r="M1162" t="str">
        <f>IF(COUNTIF('16 reserve entries'!M:M,'16 AJE data'!L1162)&gt;0,"Y","N")</f>
        <v>Y</v>
      </c>
      <c r="O1162" t="s">
        <v>14065</v>
      </c>
      <c r="P1162" t="s">
        <v>199</v>
      </c>
      <c r="Q1162" t="s">
        <v>4046</v>
      </c>
      <c r="R1162" t="str">
        <f>IF(COUNTIF('16 reserve entries'!Q:Q,'16 AJE data'!O1162)&gt;0,"Y","N")</f>
        <v>N</v>
      </c>
      <c r="S1162" s="149" t="s">
        <v>1464</v>
      </c>
      <c r="T1162" t="s">
        <v>13717</v>
      </c>
      <c r="U1162" t="str">
        <f>IF(COUNTIF('16 reserve bal'!D:D,'16 AJE data'!T1162)&gt;0,"Y","N")</f>
        <v>N</v>
      </c>
    </row>
    <row r="1163" spans="1:21" x14ac:dyDescent="0.25">
      <c r="A1163" t="s">
        <v>1464</v>
      </c>
      <c r="B1163" t="s">
        <v>5332</v>
      </c>
      <c r="C1163" t="s">
        <v>8227</v>
      </c>
      <c r="D1163" t="s">
        <v>141</v>
      </c>
      <c r="E1163" t="s">
        <v>13056</v>
      </c>
      <c r="F1163" t="str">
        <f t="shared" si="21"/>
        <v>US-UGAAP</v>
      </c>
      <c r="G1163" t="s">
        <v>8227</v>
      </c>
      <c r="L1163" t="s">
        <v>8232</v>
      </c>
      <c r="M1163" t="str">
        <f>IF(COUNTIF('16 reserve entries'!M:M,'16 AJE data'!L1163)&gt;0,"Y","N")</f>
        <v>N</v>
      </c>
      <c r="O1163" t="s">
        <v>14066</v>
      </c>
      <c r="P1163" t="s">
        <v>199</v>
      </c>
      <c r="Q1163" t="s">
        <v>4047</v>
      </c>
      <c r="R1163" t="str">
        <f>IF(COUNTIF('16 reserve entries'!Q:Q,'16 AJE data'!O1163)&gt;0,"Y","N")</f>
        <v>N</v>
      </c>
      <c r="S1163" s="149" t="s">
        <v>1464</v>
      </c>
      <c r="T1163" t="s">
        <v>14067</v>
      </c>
      <c r="U1163" t="str">
        <f>IF(COUNTIF('16 reserve bal'!D:D,'16 AJE data'!T1163)&gt;0,"Y","N")</f>
        <v>N</v>
      </c>
    </row>
    <row r="1164" spans="1:21" x14ac:dyDescent="0.25">
      <c r="A1164" t="s">
        <v>1464</v>
      </c>
      <c r="B1164" t="s">
        <v>5332</v>
      </c>
      <c r="C1164" t="s">
        <v>8285</v>
      </c>
      <c r="D1164" t="s">
        <v>141</v>
      </c>
      <c r="E1164" t="s">
        <v>13056</v>
      </c>
      <c r="F1164" t="str">
        <f t="shared" si="21"/>
        <v>US-UGAAP</v>
      </c>
      <c r="G1164" t="s">
        <v>8285</v>
      </c>
      <c r="L1164" t="s">
        <v>8233</v>
      </c>
      <c r="M1164" t="str">
        <f>IF(COUNTIF('16 reserve entries'!M:M,'16 AJE data'!L1164)&gt;0,"Y","N")</f>
        <v>N</v>
      </c>
      <c r="O1164" t="s">
        <v>14068</v>
      </c>
      <c r="P1164" t="s">
        <v>199</v>
      </c>
      <c r="Q1164" t="s">
        <v>4049</v>
      </c>
      <c r="R1164" t="str">
        <f>IF(COUNTIF('16 reserve entries'!Q:Q,'16 AJE data'!O1164)&gt;0,"Y","N")</f>
        <v>N</v>
      </c>
      <c r="S1164" s="149" t="s">
        <v>1464</v>
      </c>
      <c r="T1164" t="s">
        <v>14069</v>
      </c>
      <c r="U1164" t="str">
        <f>IF(COUNTIF('16 reserve bal'!D:D,'16 AJE data'!T1164)&gt;0,"Y","N")</f>
        <v>N</v>
      </c>
    </row>
    <row r="1165" spans="1:21" x14ac:dyDescent="0.25">
      <c r="A1165" t="s">
        <v>1464</v>
      </c>
      <c r="B1165" t="s">
        <v>5332</v>
      </c>
      <c r="C1165" t="s">
        <v>8290</v>
      </c>
      <c r="D1165" t="s">
        <v>141</v>
      </c>
      <c r="E1165" t="s">
        <v>13056</v>
      </c>
      <c r="F1165" t="str">
        <f t="shared" si="21"/>
        <v>US-UGAAP</v>
      </c>
      <c r="G1165" t="s">
        <v>8290</v>
      </c>
      <c r="L1165" t="s">
        <v>7601</v>
      </c>
      <c r="M1165" t="str">
        <f>IF(COUNTIF('16 reserve entries'!M:M,'16 AJE data'!L1165)&gt;0,"Y","N")</f>
        <v>N</v>
      </c>
      <c r="O1165" t="s">
        <v>14070</v>
      </c>
      <c r="P1165" t="s">
        <v>199</v>
      </c>
      <c r="Q1165" t="s">
        <v>4051</v>
      </c>
      <c r="R1165" t="str">
        <f>IF(COUNTIF('16 reserve entries'!Q:Q,'16 AJE data'!O1165)&gt;0,"Y","N")</f>
        <v>N</v>
      </c>
      <c r="S1165" s="149" t="s">
        <v>1464</v>
      </c>
      <c r="T1165" t="s">
        <v>14071</v>
      </c>
      <c r="U1165" t="str">
        <f>IF(COUNTIF('16 reserve bal'!D:D,'16 AJE data'!T1165)&gt;0,"Y","N")</f>
        <v>N</v>
      </c>
    </row>
    <row r="1166" spans="1:21" x14ac:dyDescent="0.25">
      <c r="A1166" t="s">
        <v>1464</v>
      </c>
      <c r="B1166" t="s">
        <v>5332</v>
      </c>
      <c r="C1166" t="s">
        <v>8297</v>
      </c>
      <c r="D1166" t="s">
        <v>141</v>
      </c>
      <c r="E1166" t="s">
        <v>13056</v>
      </c>
      <c r="F1166" t="str">
        <f t="shared" si="21"/>
        <v>US-UGAAP</v>
      </c>
      <c r="G1166" t="s">
        <v>8297</v>
      </c>
      <c r="L1166" t="s">
        <v>4289</v>
      </c>
      <c r="M1166" t="str">
        <f>IF(COUNTIF('16 reserve entries'!M:M,'16 AJE data'!L1166)&gt;0,"Y","N")</f>
        <v>Y</v>
      </c>
      <c r="O1166" t="s">
        <v>14072</v>
      </c>
      <c r="P1166" t="s">
        <v>199</v>
      </c>
      <c r="Q1166" t="s">
        <v>4053</v>
      </c>
      <c r="R1166" t="str">
        <f>IF(COUNTIF('16 reserve entries'!Q:Q,'16 AJE data'!O1166)&gt;0,"Y","N")</f>
        <v>N</v>
      </c>
      <c r="S1166" s="149" t="s">
        <v>1464</v>
      </c>
      <c r="T1166" t="s">
        <v>13732</v>
      </c>
      <c r="U1166" t="str">
        <f>IF(COUNTIF('16 reserve bal'!D:D,'16 AJE data'!T1166)&gt;0,"Y","N")</f>
        <v>N</v>
      </c>
    </row>
    <row r="1167" spans="1:21" x14ac:dyDescent="0.25">
      <c r="A1167" t="s">
        <v>1464</v>
      </c>
      <c r="B1167" t="s">
        <v>5332</v>
      </c>
      <c r="C1167" t="s">
        <v>8306</v>
      </c>
      <c r="D1167" t="s">
        <v>141</v>
      </c>
      <c r="E1167" t="s">
        <v>13056</v>
      </c>
      <c r="F1167" t="str">
        <f t="shared" si="21"/>
        <v>US-UGAAP</v>
      </c>
      <c r="G1167" t="s">
        <v>8306</v>
      </c>
      <c r="L1167" t="s">
        <v>4291</v>
      </c>
      <c r="M1167" t="str">
        <f>IF(COUNTIF('16 reserve entries'!M:M,'16 AJE data'!L1167)&gt;0,"Y","N")</f>
        <v>Y</v>
      </c>
      <c r="O1167" t="s">
        <v>14073</v>
      </c>
      <c r="P1167" t="s">
        <v>199</v>
      </c>
      <c r="Q1167" t="s">
        <v>4054</v>
      </c>
      <c r="R1167" t="str">
        <f>IF(COUNTIF('16 reserve entries'!Q:Q,'16 AJE data'!O1167)&gt;0,"Y","N")</f>
        <v>N</v>
      </c>
      <c r="S1167" s="149" t="s">
        <v>1464</v>
      </c>
      <c r="T1167" t="s">
        <v>14074</v>
      </c>
      <c r="U1167" t="str">
        <f>IF(COUNTIF('16 reserve bal'!D:D,'16 AJE data'!T1167)&gt;0,"Y","N")</f>
        <v>N</v>
      </c>
    </row>
    <row r="1168" spans="1:21" x14ac:dyDescent="0.25">
      <c r="A1168" t="s">
        <v>1464</v>
      </c>
      <c r="B1168" t="s">
        <v>5332</v>
      </c>
      <c r="C1168" t="s">
        <v>8312</v>
      </c>
      <c r="D1168" t="s">
        <v>141</v>
      </c>
      <c r="E1168" t="s">
        <v>13056</v>
      </c>
      <c r="F1168" t="str">
        <f t="shared" si="21"/>
        <v>US-UGAAP</v>
      </c>
      <c r="G1168" t="s">
        <v>8312</v>
      </c>
      <c r="L1168" t="s">
        <v>4293</v>
      </c>
      <c r="M1168" t="str">
        <f>IF(COUNTIF('16 reserve entries'!M:M,'16 AJE data'!L1168)&gt;0,"Y","N")</f>
        <v>Y</v>
      </c>
      <c r="O1168" t="s">
        <v>14075</v>
      </c>
      <c r="P1168" t="s">
        <v>199</v>
      </c>
      <c r="Q1168" t="s">
        <v>4070</v>
      </c>
      <c r="R1168" t="str">
        <f>IF(COUNTIF('16 reserve entries'!Q:Q,'16 AJE data'!O1168)&gt;0,"Y","N")</f>
        <v>N</v>
      </c>
      <c r="S1168" s="149" t="s">
        <v>1464</v>
      </c>
      <c r="T1168" t="s">
        <v>14076</v>
      </c>
      <c r="U1168" t="str">
        <f>IF(COUNTIF('16 reserve bal'!D:D,'16 AJE data'!T1168)&gt;0,"Y","N")</f>
        <v>N</v>
      </c>
    </row>
    <row r="1169" spans="1:21" x14ac:dyDescent="0.25">
      <c r="A1169" t="s">
        <v>1464</v>
      </c>
      <c r="B1169" t="s">
        <v>5307</v>
      </c>
      <c r="C1169" t="s">
        <v>3489</v>
      </c>
      <c r="D1169" t="s">
        <v>141</v>
      </c>
      <c r="E1169" t="s">
        <v>13736</v>
      </c>
      <c r="F1169" t="str">
        <f t="shared" si="21"/>
        <v>US-NAIC</v>
      </c>
      <c r="G1169" t="s">
        <v>3489</v>
      </c>
      <c r="L1169" t="s">
        <v>4295</v>
      </c>
      <c r="M1169" t="str">
        <f>IF(COUNTIF('16 reserve entries'!M:M,'16 AJE data'!L1169)&gt;0,"Y","N")</f>
        <v>Y</v>
      </c>
      <c r="O1169" t="s">
        <v>14077</v>
      </c>
      <c r="P1169" t="s">
        <v>199</v>
      </c>
      <c r="Q1169" t="s">
        <v>4072</v>
      </c>
      <c r="R1169" t="str">
        <f>IF(COUNTIF('16 reserve entries'!Q:Q,'16 AJE data'!O1169)&gt;0,"Y","N")</f>
        <v>N</v>
      </c>
      <c r="S1169" s="149" t="s">
        <v>1464</v>
      </c>
      <c r="T1169" t="s">
        <v>14078</v>
      </c>
      <c r="U1169" t="str">
        <f>IF(COUNTIF('16 reserve bal'!D:D,'16 AJE data'!T1169)&gt;0,"Y","N")</f>
        <v>N</v>
      </c>
    </row>
    <row r="1170" spans="1:21" x14ac:dyDescent="0.25">
      <c r="A1170" t="s">
        <v>1464</v>
      </c>
      <c r="B1170" t="s">
        <v>5307</v>
      </c>
      <c r="C1170" t="s">
        <v>3492</v>
      </c>
      <c r="D1170" t="s">
        <v>141</v>
      </c>
      <c r="E1170" t="s">
        <v>13736</v>
      </c>
      <c r="F1170" t="str">
        <f t="shared" si="21"/>
        <v>US-NAIC</v>
      </c>
      <c r="G1170" t="s">
        <v>3492</v>
      </c>
      <c r="L1170" t="s">
        <v>4297</v>
      </c>
      <c r="M1170" t="str">
        <f>IF(COUNTIF('16 reserve entries'!M:M,'16 AJE data'!L1170)&gt;0,"Y","N")</f>
        <v>Y</v>
      </c>
      <c r="O1170" t="s">
        <v>14079</v>
      </c>
      <c r="P1170" t="s">
        <v>199</v>
      </c>
      <c r="Q1170" t="s">
        <v>4074</v>
      </c>
      <c r="R1170" t="str">
        <f>IF(COUNTIF('16 reserve entries'!Q:Q,'16 AJE data'!O1170)&gt;0,"Y","N")</f>
        <v>N</v>
      </c>
      <c r="S1170" s="149" t="s">
        <v>1464</v>
      </c>
      <c r="T1170" t="s">
        <v>5247</v>
      </c>
      <c r="U1170" t="str">
        <f>IF(COUNTIF('16 reserve bal'!D:D,'16 AJE data'!T1170)&gt;0,"Y","N")</f>
        <v>N</v>
      </c>
    </row>
    <row r="1171" spans="1:21" x14ac:dyDescent="0.25">
      <c r="A1171" t="s">
        <v>1464</v>
      </c>
      <c r="B1171" t="s">
        <v>5307</v>
      </c>
      <c r="C1171" t="s">
        <v>3495</v>
      </c>
      <c r="D1171" t="s">
        <v>141</v>
      </c>
      <c r="E1171" t="s">
        <v>13736</v>
      </c>
      <c r="F1171" t="str">
        <f t="shared" si="21"/>
        <v>US-NAIC</v>
      </c>
      <c r="G1171" t="s">
        <v>3495</v>
      </c>
      <c r="L1171" t="s">
        <v>4299</v>
      </c>
      <c r="M1171" t="str">
        <f>IF(COUNTIF('16 reserve entries'!M:M,'16 AJE data'!L1171)&gt;0,"Y","N")</f>
        <v>Y</v>
      </c>
      <c r="O1171" t="s">
        <v>14080</v>
      </c>
      <c r="P1171" t="s">
        <v>199</v>
      </c>
      <c r="Q1171" t="s">
        <v>4076</v>
      </c>
      <c r="R1171" t="str">
        <f>IF(COUNTIF('16 reserve entries'!Q:Q,'16 AJE data'!O1171)&gt;0,"Y","N")</f>
        <v>N</v>
      </c>
      <c r="S1171" s="149" t="s">
        <v>1464</v>
      </c>
      <c r="T1171" t="s">
        <v>5248</v>
      </c>
      <c r="U1171" t="str">
        <f>IF(COUNTIF('16 reserve bal'!D:D,'16 AJE data'!T1171)&gt;0,"Y","N")</f>
        <v>N</v>
      </c>
    </row>
    <row r="1172" spans="1:21" x14ac:dyDescent="0.25">
      <c r="A1172" t="s">
        <v>1464</v>
      </c>
      <c r="B1172" t="s">
        <v>5307</v>
      </c>
      <c r="C1172" t="s">
        <v>3532</v>
      </c>
      <c r="D1172" t="s">
        <v>141</v>
      </c>
      <c r="E1172" t="s">
        <v>13736</v>
      </c>
      <c r="F1172" t="str">
        <f t="shared" si="21"/>
        <v>US-NAIC</v>
      </c>
      <c r="G1172" t="s">
        <v>3532</v>
      </c>
      <c r="L1172" t="s">
        <v>4301</v>
      </c>
      <c r="M1172" t="str">
        <f>IF(COUNTIF('16 reserve entries'!M:M,'16 AJE data'!L1172)&gt;0,"Y","N")</f>
        <v>Y</v>
      </c>
      <c r="O1172" t="s">
        <v>14081</v>
      </c>
      <c r="P1172" t="s">
        <v>199</v>
      </c>
      <c r="Q1172" t="s">
        <v>4078</v>
      </c>
      <c r="R1172" t="str">
        <f>IF(COUNTIF('16 reserve entries'!Q:Q,'16 AJE data'!O1172)&gt;0,"Y","N")</f>
        <v>N</v>
      </c>
      <c r="S1172" s="149" t="s">
        <v>1464</v>
      </c>
      <c r="T1172" t="s">
        <v>5252</v>
      </c>
      <c r="U1172" t="str">
        <f>IF(COUNTIF('16 reserve bal'!D:D,'16 AJE data'!T1172)&gt;0,"Y","N")</f>
        <v>N</v>
      </c>
    </row>
    <row r="1173" spans="1:21" x14ac:dyDescent="0.25">
      <c r="A1173" t="s">
        <v>1464</v>
      </c>
      <c r="B1173" t="s">
        <v>5307</v>
      </c>
      <c r="C1173" t="s">
        <v>3535</v>
      </c>
      <c r="D1173" t="s">
        <v>141</v>
      </c>
      <c r="E1173" t="s">
        <v>13736</v>
      </c>
      <c r="F1173" t="str">
        <f t="shared" si="21"/>
        <v>US-NAIC</v>
      </c>
      <c r="G1173" t="s">
        <v>3535</v>
      </c>
      <c r="L1173" t="s">
        <v>4303</v>
      </c>
      <c r="M1173" t="str">
        <f>IF(COUNTIF('16 reserve entries'!M:M,'16 AJE data'!L1173)&gt;0,"Y","N")</f>
        <v>Y</v>
      </c>
      <c r="O1173" t="s">
        <v>14082</v>
      </c>
      <c r="P1173" t="s">
        <v>199</v>
      </c>
      <c r="Q1173" t="s">
        <v>8181</v>
      </c>
      <c r="R1173" t="str">
        <f>IF(COUNTIF('16 reserve entries'!Q:Q,'16 AJE data'!O1173)&gt;0,"Y","N")</f>
        <v>N</v>
      </c>
      <c r="S1173" s="149" t="s">
        <v>1464</v>
      </c>
      <c r="T1173" t="s">
        <v>5253</v>
      </c>
      <c r="U1173" t="str">
        <f>IF(COUNTIF('16 reserve bal'!D:D,'16 AJE data'!T1173)&gt;0,"Y","N")</f>
        <v>N</v>
      </c>
    </row>
    <row r="1174" spans="1:21" x14ac:dyDescent="0.25">
      <c r="A1174" t="s">
        <v>1464</v>
      </c>
      <c r="B1174" t="s">
        <v>5307</v>
      </c>
      <c r="C1174" t="s">
        <v>3543</v>
      </c>
      <c r="D1174" t="s">
        <v>141</v>
      </c>
      <c r="E1174" t="s">
        <v>13736</v>
      </c>
      <c r="F1174" t="str">
        <f t="shared" si="21"/>
        <v>US-NAIC</v>
      </c>
      <c r="G1174" t="s">
        <v>3543</v>
      </c>
      <c r="L1174" t="s">
        <v>4305</v>
      </c>
      <c r="M1174" t="str">
        <f>IF(COUNTIF('16 reserve entries'!M:M,'16 AJE data'!L1174)&gt;0,"Y","N")</f>
        <v>Y</v>
      </c>
      <c r="O1174" t="s">
        <v>14083</v>
      </c>
      <c r="P1174" t="s">
        <v>112</v>
      </c>
      <c r="Q1174" t="s">
        <v>3341</v>
      </c>
      <c r="R1174" t="str">
        <f>IF(COUNTIF('16 reserve entries'!Q:Q,'16 AJE data'!O1174)&gt;0,"Y","N")</f>
        <v>N</v>
      </c>
      <c r="S1174" s="149" t="s">
        <v>1464</v>
      </c>
      <c r="T1174" t="s">
        <v>5255</v>
      </c>
      <c r="U1174" t="str">
        <f>IF(COUNTIF('16 reserve bal'!D:D,'16 AJE data'!T1174)&gt;0,"Y","N")</f>
        <v>N</v>
      </c>
    </row>
    <row r="1175" spans="1:21" x14ac:dyDescent="0.25">
      <c r="A1175" t="s">
        <v>1464</v>
      </c>
      <c r="B1175" t="s">
        <v>5307</v>
      </c>
      <c r="C1175" t="s">
        <v>3549</v>
      </c>
      <c r="D1175" t="s">
        <v>141</v>
      </c>
      <c r="E1175" t="s">
        <v>13736</v>
      </c>
      <c r="F1175" t="str">
        <f t="shared" si="21"/>
        <v>US-NAIC</v>
      </c>
      <c r="G1175" t="s">
        <v>3549</v>
      </c>
      <c r="L1175" t="s">
        <v>4307</v>
      </c>
      <c r="M1175" t="str">
        <f>IF(COUNTIF('16 reserve entries'!M:M,'16 AJE data'!L1175)&gt;0,"Y","N")</f>
        <v>Y</v>
      </c>
      <c r="O1175" t="s">
        <v>14084</v>
      </c>
      <c r="P1175" t="s">
        <v>112</v>
      </c>
      <c r="Q1175" t="s">
        <v>3365</v>
      </c>
      <c r="R1175" t="str">
        <f>IF(COUNTIF('16 reserve entries'!Q:Q,'16 AJE data'!O1175)&gt;0,"Y","N")</f>
        <v>N</v>
      </c>
      <c r="S1175" s="149" t="s">
        <v>1464</v>
      </c>
      <c r="T1175" t="s">
        <v>5123</v>
      </c>
      <c r="U1175" t="str">
        <f>IF(COUNTIF('16 reserve bal'!D:D,'16 AJE data'!T1175)&gt;0,"Y","N")</f>
        <v>N</v>
      </c>
    </row>
    <row r="1176" spans="1:21" x14ac:dyDescent="0.25">
      <c r="A1176" t="s">
        <v>1464</v>
      </c>
      <c r="B1176" t="s">
        <v>5307</v>
      </c>
      <c r="C1176" t="s">
        <v>3570</v>
      </c>
      <c r="D1176" t="s">
        <v>141</v>
      </c>
      <c r="E1176" t="s">
        <v>13736</v>
      </c>
      <c r="F1176" t="str">
        <f t="shared" si="21"/>
        <v>US-NAIC</v>
      </c>
      <c r="G1176" t="s">
        <v>3570</v>
      </c>
      <c r="L1176" t="s">
        <v>4309</v>
      </c>
      <c r="M1176" t="str">
        <f>IF(COUNTIF('16 reserve entries'!M:M,'16 AJE data'!L1176)&gt;0,"Y","N")</f>
        <v>Y</v>
      </c>
      <c r="O1176" t="s">
        <v>14085</v>
      </c>
      <c r="P1176" t="s">
        <v>112</v>
      </c>
      <c r="Q1176" t="s">
        <v>3383</v>
      </c>
      <c r="R1176" t="str">
        <f>IF(COUNTIF('16 reserve entries'!Q:Q,'16 AJE data'!O1176)&gt;0,"Y","N")</f>
        <v>N</v>
      </c>
      <c r="S1176" s="149" t="s">
        <v>1464</v>
      </c>
      <c r="T1176" t="s">
        <v>13751</v>
      </c>
      <c r="U1176" t="str">
        <f>IF(COUNTIF('16 reserve bal'!D:D,'16 AJE data'!T1176)&gt;0,"Y","N")</f>
        <v>N</v>
      </c>
    </row>
    <row r="1177" spans="1:21" x14ac:dyDescent="0.25">
      <c r="A1177" t="s">
        <v>1464</v>
      </c>
      <c r="B1177" t="s">
        <v>5307</v>
      </c>
      <c r="C1177" t="s">
        <v>7649</v>
      </c>
      <c r="D1177" t="s">
        <v>141</v>
      </c>
      <c r="E1177" t="s">
        <v>13736</v>
      </c>
      <c r="F1177" t="str">
        <f t="shared" si="21"/>
        <v>US-NAIC</v>
      </c>
      <c r="G1177" t="s">
        <v>7649</v>
      </c>
      <c r="L1177" t="s">
        <v>8234</v>
      </c>
      <c r="M1177" t="str">
        <f>IF(COUNTIF('16 reserve entries'!M:M,'16 AJE data'!L1177)&gt;0,"Y","N")</f>
        <v>N</v>
      </c>
      <c r="O1177" t="s">
        <v>14086</v>
      </c>
      <c r="P1177" t="s">
        <v>112</v>
      </c>
      <c r="Q1177" t="s">
        <v>3391</v>
      </c>
      <c r="R1177" t="str">
        <f>IF(COUNTIF('16 reserve entries'!Q:Q,'16 AJE data'!O1177)&gt;0,"Y","N")</f>
        <v>N</v>
      </c>
      <c r="S1177" s="149" t="s">
        <v>1464</v>
      </c>
      <c r="T1177" t="s">
        <v>14087</v>
      </c>
      <c r="U1177" t="str">
        <f>IF(COUNTIF('16 reserve bal'!D:D,'16 AJE data'!T1177)&gt;0,"Y","N")</f>
        <v>N</v>
      </c>
    </row>
    <row r="1178" spans="1:21" x14ac:dyDescent="0.25">
      <c r="A1178" t="s">
        <v>1464</v>
      </c>
      <c r="B1178" t="s">
        <v>5307</v>
      </c>
      <c r="C1178" t="s">
        <v>3588</v>
      </c>
      <c r="D1178" t="s">
        <v>141</v>
      </c>
      <c r="E1178" t="s">
        <v>13736</v>
      </c>
      <c r="F1178" t="str">
        <f t="shared" si="21"/>
        <v>US-NAIC</v>
      </c>
      <c r="G1178" t="s">
        <v>3588</v>
      </c>
      <c r="L1178" t="s">
        <v>8235</v>
      </c>
      <c r="M1178" t="str">
        <f>IF(COUNTIF('16 reserve entries'!M:M,'16 AJE data'!L1178)&gt;0,"Y","N")</f>
        <v>N</v>
      </c>
      <c r="O1178" t="s">
        <v>7072</v>
      </c>
      <c r="P1178" t="s">
        <v>112</v>
      </c>
      <c r="Q1178" t="s">
        <v>3413</v>
      </c>
      <c r="R1178" t="str">
        <f>IF(COUNTIF('16 reserve entries'!Q:Q,'16 AJE data'!O1178)&gt;0,"Y","N")</f>
        <v>Y</v>
      </c>
      <c r="S1178" s="149" t="s">
        <v>1464</v>
      </c>
      <c r="T1178" t="s">
        <v>13753</v>
      </c>
      <c r="U1178" t="str">
        <f>IF(COUNTIF('16 reserve bal'!D:D,'16 AJE data'!T1178)&gt;0,"Y","N")</f>
        <v>N</v>
      </c>
    </row>
    <row r="1179" spans="1:21" x14ac:dyDescent="0.25">
      <c r="A1179" t="s">
        <v>1464</v>
      </c>
      <c r="B1179" t="s">
        <v>5307</v>
      </c>
      <c r="C1179" t="s">
        <v>3602</v>
      </c>
      <c r="D1179" t="s">
        <v>141</v>
      </c>
      <c r="E1179" t="s">
        <v>13736</v>
      </c>
      <c r="F1179" t="str">
        <f t="shared" si="21"/>
        <v>US-NAIC</v>
      </c>
      <c r="G1179" t="s">
        <v>3602</v>
      </c>
      <c r="L1179" t="s">
        <v>8236</v>
      </c>
      <c r="M1179" t="str">
        <f>IF(COUNTIF('16 reserve entries'!M:M,'16 AJE data'!L1179)&gt;0,"Y","N")</f>
        <v>N</v>
      </c>
      <c r="O1179" t="s">
        <v>7074</v>
      </c>
      <c r="P1179" t="s">
        <v>116</v>
      </c>
      <c r="Q1179" t="s">
        <v>3365</v>
      </c>
      <c r="R1179" t="str">
        <f>IF(COUNTIF('16 reserve entries'!Q:Q,'16 AJE data'!O1179)&gt;0,"Y","N")</f>
        <v>Y</v>
      </c>
      <c r="S1179" s="149" t="s">
        <v>1464</v>
      </c>
      <c r="T1179" t="s">
        <v>13757</v>
      </c>
      <c r="U1179" t="str">
        <f>IF(COUNTIF('16 reserve bal'!D:D,'16 AJE data'!T1179)&gt;0,"Y","N")</f>
        <v>N</v>
      </c>
    </row>
    <row r="1180" spans="1:21" x14ac:dyDescent="0.25">
      <c r="A1180" t="s">
        <v>1464</v>
      </c>
      <c r="B1180" t="s">
        <v>5307</v>
      </c>
      <c r="C1180" t="s">
        <v>3605</v>
      </c>
      <c r="D1180" t="s">
        <v>141</v>
      </c>
      <c r="E1180" t="s">
        <v>13736</v>
      </c>
      <c r="F1180" t="str">
        <f t="shared" si="21"/>
        <v>US-NAIC</v>
      </c>
      <c r="G1180" t="s">
        <v>3605</v>
      </c>
      <c r="L1180" t="s">
        <v>8237</v>
      </c>
      <c r="M1180" t="str">
        <f>IF(COUNTIF('16 reserve entries'!M:M,'16 AJE data'!L1180)&gt;0,"Y","N")</f>
        <v>N</v>
      </c>
      <c r="O1180" t="s">
        <v>14088</v>
      </c>
      <c r="P1180" t="s">
        <v>116</v>
      </c>
      <c r="Q1180" t="s">
        <v>3383</v>
      </c>
      <c r="R1180" t="str">
        <f>IF(COUNTIF('16 reserve entries'!Q:Q,'16 AJE data'!O1180)&gt;0,"Y","N")</f>
        <v>N</v>
      </c>
      <c r="S1180" s="149" t="s">
        <v>1464</v>
      </c>
      <c r="T1180" t="s">
        <v>5082</v>
      </c>
      <c r="U1180" t="str">
        <f>IF(COUNTIF('16 reserve bal'!D:D,'16 AJE data'!T1180)&gt;0,"Y","N")</f>
        <v>N</v>
      </c>
    </row>
    <row r="1181" spans="1:21" x14ac:dyDescent="0.25">
      <c r="A1181" t="s">
        <v>1464</v>
      </c>
      <c r="B1181" t="s">
        <v>5307</v>
      </c>
      <c r="C1181" t="s">
        <v>7665</v>
      </c>
      <c r="D1181" t="s">
        <v>141</v>
      </c>
      <c r="E1181" t="s">
        <v>13736</v>
      </c>
      <c r="F1181" t="str">
        <f t="shared" si="21"/>
        <v>US-NAIC</v>
      </c>
      <c r="G1181" t="s">
        <v>7665</v>
      </c>
      <c r="L1181" t="s">
        <v>8238</v>
      </c>
      <c r="M1181" t="str">
        <f>IF(COUNTIF('16 reserve entries'!M:M,'16 AJE data'!L1181)&gt;0,"Y","N")</f>
        <v>N</v>
      </c>
      <c r="O1181" t="s">
        <v>7076</v>
      </c>
      <c r="P1181" t="s">
        <v>116</v>
      </c>
      <c r="Q1181" t="s">
        <v>3391</v>
      </c>
      <c r="R1181" t="str">
        <f>IF(COUNTIF('16 reserve entries'!Q:Q,'16 AJE data'!O1181)&gt;0,"Y","N")</f>
        <v>Y</v>
      </c>
      <c r="S1181" s="149" t="s">
        <v>1464</v>
      </c>
      <c r="T1181" t="s">
        <v>14089</v>
      </c>
      <c r="U1181" t="str">
        <f>IF(COUNTIF('16 reserve bal'!D:D,'16 AJE data'!T1181)&gt;0,"Y","N")</f>
        <v>N</v>
      </c>
    </row>
    <row r="1182" spans="1:21" x14ac:dyDescent="0.25">
      <c r="A1182" t="s">
        <v>1464</v>
      </c>
      <c r="B1182" t="s">
        <v>5307</v>
      </c>
      <c r="C1182" t="s">
        <v>3628</v>
      </c>
      <c r="D1182" t="s">
        <v>141</v>
      </c>
      <c r="E1182" t="s">
        <v>13736</v>
      </c>
      <c r="F1182" t="str">
        <f t="shared" si="21"/>
        <v>US-NAIC</v>
      </c>
      <c r="G1182" t="s">
        <v>3628</v>
      </c>
      <c r="L1182" t="s">
        <v>4312</v>
      </c>
      <c r="M1182" t="str">
        <f>IF(COUNTIF('16 reserve entries'!M:M,'16 AJE data'!L1182)&gt;0,"Y","N")</f>
        <v>Y</v>
      </c>
      <c r="O1182" t="s">
        <v>7078</v>
      </c>
      <c r="P1182" t="s">
        <v>116</v>
      </c>
      <c r="Q1182" t="s">
        <v>3413</v>
      </c>
      <c r="R1182" t="str">
        <f>IF(COUNTIF('16 reserve entries'!Q:Q,'16 AJE data'!O1182)&gt;0,"Y","N")</f>
        <v>Y</v>
      </c>
      <c r="S1182" s="149" t="s">
        <v>1464</v>
      </c>
      <c r="T1182" t="s">
        <v>5267</v>
      </c>
      <c r="U1182" t="str">
        <f>IF(COUNTIF('16 reserve bal'!D:D,'16 AJE data'!T1182)&gt;0,"Y","N")</f>
        <v>N</v>
      </c>
    </row>
    <row r="1183" spans="1:21" x14ac:dyDescent="0.25">
      <c r="A1183" t="s">
        <v>1464</v>
      </c>
      <c r="B1183" t="s">
        <v>5307</v>
      </c>
      <c r="C1183" t="s">
        <v>7678</v>
      </c>
      <c r="D1183" t="s">
        <v>141</v>
      </c>
      <c r="E1183" t="s">
        <v>13736</v>
      </c>
      <c r="F1183" t="str">
        <f t="shared" si="21"/>
        <v>US-NAIC</v>
      </c>
      <c r="G1183" t="s">
        <v>7678</v>
      </c>
      <c r="L1183" t="s">
        <v>4315</v>
      </c>
      <c r="M1183" t="str">
        <f>IF(COUNTIF('16 reserve entries'!M:M,'16 AJE data'!L1183)&gt;0,"Y","N")</f>
        <v>Y</v>
      </c>
      <c r="O1183" t="s">
        <v>14090</v>
      </c>
      <c r="P1183" t="s">
        <v>178</v>
      </c>
      <c r="Q1183" t="s">
        <v>3541</v>
      </c>
      <c r="R1183" t="str">
        <f>IF(COUNTIF('16 reserve entries'!Q:Q,'16 AJE data'!O1183)&gt;0,"Y","N")</f>
        <v>N</v>
      </c>
      <c r="S1183" s="149" t="s">
        <v>1464</v>
      </c>
      <c r="T1183" t="s">
        <v>14091</v>
      </c>
      <c r="U1183" t="str">
        <f>IF(COUNTIF('16 reserve bal'!D:D,'16 AJE data'!T1183)&gt;0,"Y","N")</f>
        <v>N</v>
      </c>
    </row>
    <row r="1184" spans="1:21" x14ac:dyDescent="0.25">
      <c r="A1184" t="s">
        <v>1464</v>
      </c>
      <c r="B1184" t="s">
        <v>5307</v>
      </c>
      <c r="C1184" t="s">
        <v>3642</v>
      </c>
      <c r="D1184" t="s">
        <v>141</v>
      </c>
      <c r="E1184" t="s">
        <v>13736</v>
      </c>
      <c r="F1184" t="str">
        <f t="shared" si="21"/>
        <v>US-NAIC</v>
      </c>
      <c r="G1184" t="s">
        <v>3642</v>
      </c>
      <c r="L1184" t="s">
        <v>4318</v>
      </c>
      <c r="M1184" t="str">
        <f>IF(COUNTIF('16 reserve entries'!M:M,'16 AJE data'!L1184)&gt;0,"Y","N")</f>
        <v>Y</v>
      </c>
      <c r="O1184" t="s">
        <v>14092</v>
      </c>
      <c r="P1184" t="s">
        <v>178</v>
      </c>
      <c r="Q1184" t="s">
        <v>3576</v>
      </c>
      <c r="R1184" t="str">
        <f>IF(COUNTIF('16 reserve entries'!Q:Q,'16 AJE data'!O1184)&gt;0,"Y","N")</f>
        <v>N</v>
      </c>
      <c r="S1184" s="149" t="s">
        <v>1464</v>
      </c>
      <c r="T1184" t="s">
        <v>13759</v>
      </c>
      <c r="U1184" t="str">
        <f>IF(COUNTIF('16 reserve bal'!D:D,'16 AJE data'!T1184)&gt;0,"Y","N")</f>
        <v>N</v>
      </c>
    </row>
    <row r="1185" spans="1:21" x14ac:dyDescent="0.25">
      <c r="A1185" t="s">
        <v>1464</v>
      </c>
      <c r="B1185" t="s">
        <v>5307</v>
      </c>
      <c r="C1185" t="s">
        <v>3645</v>
      </c>
      <c r="D1185" t="s">
        <v>141</v>
      </c>
      <c r="E1185" t="s">
        <v>13736</v>
      </c>
      <c r="F1185" t="str">
        <f t="shared" si="21"/>
        <v>US-NAIC</v>
      </c>
      <c r="G1185" t="s">
        <v>3645</v>
      </c>
      <c r="L1185" t="s">
        <v>4321</v>
      </c>
      <c r="M1185" t="str">
        <f>IF(COUNTIF('16 reserve entries'!M:M,'16 AJE data'!L1185)&gt;0,"Y","N")</f>
        <v>Y</v>
      </c>
      <c r="O1185" t="s">
        <v>14093</v>
      </c>
      <c r="P1185" t="s">
        <v>178</v>
      </c>
      <c r="Q1185" t="s">
        <v>3579</v>
      </c>
      <c r="R1185" t="str">
        <f>IF(COUNTIF('16 reserve entries'!Q:Q,'16 AJE data'!O1185)&gt;0,"Y","N")</f>
        <v>N</v>
      </c>
      <c r="S1185" s="149" t="s">
        <v>1464</v>
      </c>
      <c r="T1185" t="s">
        <v>13761</v>
      </c>
      <c r="U1185" t="str">
        <f>IF(COUNTIF('16 reserve bal'!D:D,'16 AJE data'!T1185)&gt;0,"Y","N")</f>
        <v>N</v>
      </c>
    </row>
    <row r="1186" spans="1:21" x14ac:dyDescent="0.25">
      <c r="A1186" t="s">
        <v>1464</v>
      </c>
      <c r="B1186" t="s">
        <v>5307</v>
      </c>
      <c r="C1186" t="s">
        <v>7684</v>
      </c>
      <c r="D1186" t="s">
        <v>141</v>
      </c>
      <c r="E1186" t="s">
        <v>13736</v>
      </c>
      <c r="F1186" t="str">
        <f t="shared" si="21"/>
        <v>US-NAIC</v>
      </c>
      <c r="G1186" t="s">
        <v>7684</v>
      </c>
      <c r="L1186" t="s">
        <v>4324</v>
      </c>
      <c r="M1186" t="str">
        <f>IF(COUNTIF('16 reserve entries'!M:M,'16 AJE data'!L1186)&gt;0,"Y","N")</f>
        <v>Y</v>
      </c>
      <c r="O1186" t="s">
        <v>14094</v>
      </c>
      <c r="P1186" t="s">
        <v>178</v>
      </c>
      <c r="Q1186" t="s">
        <v>3585</v>
      </c>
      <c r="R1186" t="str">
        <f>IF(COUNTIF('16 reserve entries'!Q:Q,'16 AJE data'!O1186)&gt;0,"Y","N")</f>
        <v>N</v>
      </c>
      <c r="S1186" s="149" t="s">
        <v>1464</v>
      </c>
      <c r="T1186" t="s">
        <v>14095</v>
      </c>
      <c r="U1186" t="str">
        <f>IF(COUNTIF('16 reserve bal'!D:D,'16 AJE data'!T1186)&gt;0,"Y","N")</f>
        <v>N</v>
      </c>
    </row>
    <row r="1187" spans="1:21" x14ac:dyDescent="0.25">
      <c r="A1187" t="s">
        <v>1464</v>
      </c>
      <c r="B1187" t="s">
        <v>5307</v>
      </c>
      <c r="C1187" t="s">
        <v>3663</v>
      </c>
      <c r="D1187" t="s">
        <v>141</v>
      </c>
      <c r="E1187" t="s">
        <v>13736</v>
      </c>
      <c r="F1187" t="str">
        <f t="shared" si="21"/>
        <v>US-NAIC</v>
      </c>
      <c r="G1187" t="s">
        <v>3663</v>
      </c>
      <c r="L1187" t="s">
        <v>4326</v>
      </c>
      <c r="M1187" t="str">
        <f>IF(COUNTIF('16 reserve entries'!M:M,'16 AJE data'!L1187)&gt;0,"Y","N")</f>
        <v>Y</v>
      </c>
      <c r="O1187" t="s">
        <v>14096</v>
      </c>
      <c r="P1187" t="s">
        <v>178</v>
      </c>
      <c r="Q1187" t="s">
        <v>3628</v>
      </c>
      <c r="R1187" t="str">
        <f>IF(COUNTIF('16 reserve entries'!Q:Q,'16 AJE data'!O1187)&gt;0,"Y","N")</f>
        <v>N</v>
      </c>
      <c r="S1187" s="149" t="s">
        <v>1464</v>
      </c>
      <c r="T1187" t="s">
        <v>13765</v>
      </c>
      <c r="U1187" t="str">
        <f>IF(COUNTIF('16 reserve bal'!D:D,'16 AJE data'!T1187)&gt;0,"Y","N")</f>
        <v>N</v>
      </c>
    </row>
    <row r="1188" spans="1:21" x14ac:dyDescent="0.25">
      <c r="A1188" t="s">
        <v>1464</v>
      </c>
      <c r="B1188" t="s">
        <v>5307</v>
      </c>
      <c r="C1188" t="s">
        <v>3684</v>
      </c>
      <c r="D1188" t="s">
        <v>141</v>
      </c>
      <c r="E1188" t="s">
        <v>13736</v>
      </c>
      <c r="F1188" t="str">
        <f t="shared" si="21"/>
        <v>US-NAIC</v>
      </c>
      <c r="G1188" t="s">
        <v>3684</v>
      </c>
      <c r="L1188" t="s">
        <v>4328</v>
      </c>
      <c r="M1188" t="str">
        <f>IF(COUNTIF('16 reserve entries'!M:M,'16 AJE data'!L1188)&gt;0,"Y","N")</f>
        <v>Y</v>
      </c>
      <c r="O1188" t="s">
        <v>14097</v>
      </c>
      <c r="P1188" t="s">
        <v>178</v>
      </c>
      <c r="Q1188" t="s">
        <v>4070</v>
      </c>
      <c r="R1188" t="str">
        <f>IF(COUNTIF('16 reserve entries'!Q:Q,'16 AJE data'!O1188)&gt;0,"Y","N")</f>
        <v>N</v>
      </c>
      <c r="S1188" s="149" t="s">
        <v>1464</v>
      </c>
      <c r="T1188" t="s">
        <v>4995</v>
      </c>
      <c r="U1188" t="str">
        <f>IF(COUNTIF('16 reserve bal'!D:D,'16 AJE data'!T1188)&gt;0,"Y","N")</f>
        <v>N</v>
      </c>
    </row>
    <row r="1189" spans="1:21" x14ac:dyDescent="0.25">
      <c r="A1189" t="s">
        <v>1464</v>
      </c>
      <c r="B1189" t="s">
        <v>5307</v>
      </c>
      <c r="C1189" t="s">
        <v>3708</v>
      </c>
      <c r="D1189" t="s">
        <v>141</v>
      </c>
      <c r="E1189" t="s">
        <v>13736</v>
      </c>
      <c r="F1189" t="str">
        <f t="shared" si="21"/>
        <v>US-NAIC</v>
      </c>
      <c r="G1189" t="s">
        <v>3708</v>
      </c>
      <c r="L1189" t="s">
        <v>8239</v>
      </c>
      <c r="M1189" t="str">
        <f>IF(COUNTIF('16 reserve entries'!M:M,'16 AJE data'!L1189)&gt;0,"Y","N")</f>
        <v>N</v>
      </c>
      <c r="O1189" t="s">
        <v>14098</v>
      </c>
      <c r="P1189" t="s">
        <v>178</v>
      </c>
      <c r="Q1189" t="s">
        <v>4074</v>
      </c>
      <c r="R1189" t="str">
        <f>IF(COUNTIF('16 reserve entries'!Q:Q,'16 AJE data'!O1189)&gt;0,"Y","N")</f>
        <v>N</v>
      </c>
      <c r="S1189" s="149" t="s">
        <v>1464</v>
      </c>
      <c r="T1189" t="s">
        <v>5003</v>
      </c>
      <c r="U1189" t="str">
        <f>IF(COUNTIF('16 reserve bal'!D:D,'16 AJE data'!T1189)&gt;0,"Y","N")</f>
        <v>N</v>
      </c>
    </row>
    <row r="1190" spans="1:21" x14ac:dyDescent="0.25">
      <c r="A1190" t="s">
        <v>1464</v>
      </c>
      <c r="B1190" t="s">
        <v>5307</v>
      </c>
      <c r="C1190" t="s">
        <v>3714</v>
      </c>
      <c r="D1190" t="s">
        <v>141</v>
      </c>
      <c r="E1190" t="s">
        <v>13736</v>
      </c>
      <c r="F1190" t="str">
        <f t="shared" si="21"/>
        <v>US-NAIC</v>
      </c>
      <c r="G1190" t="s">
        <v>3714</v>
      </c>
      <c r="L1190" t="s">
        <v>4330</v>
      </c>
      <c r="M1190" t="str">
        <f>IF(COUNTIF('16 reserve entries'!M:M,'16 AJE data'!L1190)&gt;0,"Y","N")</f>
        <v>Y</v>
      </c>
      <c r="O1190" t="s">
        <v>14099</v>
      </c>
      <c r="P1190" t="s">
        <v>178</v>
      </c>
      <c r="Q1190" t="s">
        <v>4076</v>
      </c>
      <c r="R1190" t="str">
        <f>IF(COUNTIF('16 reserve entries'!Q:Q,'16 AJE data'!O1190)&gt;0,"Y","N")</f>
        <v>N</v>
      </c>
      <c r="S1190" s="149" t="s">
        <v>1464</v>
      </c>
      <c r="T1190" t="s">
        <v>5006</v>
      </c>
      <c r="U1190" t="str">
        <f>IF(COUNTIF('16 reserve bal'!D:D,'16 AJE data'!T1190)&gt;0,"Y","N")</f>
        <v>N</v>
      </c>
    </row>
    <row r="1191" spans="1:21" x14ac:dyDescent="0.25">
      <c r="A1191" t="s">
        <v>1464</v>
      </c>
      <c r="B1191" t="s">
        <v>5307</v>
      </c>
      <c r="C1191" t="s">
        <v>3855</v>
      </c>
      <c r="D1191" t="s">
        <v>141</v>
      </c>
      <c r="E1191" t="s">
        <v>13736</v>
      </c>
      <c r="F1191" t="str">
        <f t="shared" si="21"/>
        <v>US-NAIC</v>
      </c>
      <c r="G1191" t="s">
        <v>3855</v>
      </c>
      <c r="L1191" t="s">
        <v>4332</v>
      </c>
      <c r="M1191" t="str">
        <f>IF(COUNTIF('16 reserve entries'!M:M,'16 AJE data'!L1191)&gt;0,"Y","N")</f>
        <v>Y</v>
      </c>
      <c r="O1191" t="s">
        <v>14100</v>
      </c>
      <c r="P1191" t="s">
        <v>178</v>
      </c>
      <c r="Q1191" t="s">
        <v>8181</v>
      </c>
      <c r="R1191" t="str">
        <f>IF(COUNTIF('16 reserve entries'!Q:Q,'16 AJE data'!O1191)&gt;0,"Y","N")</f>
        <v>N</v>
      </c>
      <c r="S1191" s="149" t="s">
        <v>1464</v>
      </c>
      <c r="T1191" t="s">
        <v>5044</v>
      </c>
      <c r="U1191" t="str">
        <f>IF(COUNTIF('16 reserve bal'!D:D,'16 AJE data'!T1191)&gt;0,"Y","N")</f>
        <v>N</v>
      </c>
    </row>
    <row r="1192" spans="1:21" x14ac:dyDescent="0.25">
      <c r="A1192" t="s">
        <v>1464</v>
      </c>
      <c r="B1192" t="s">
        <v>5307</v>
      </c>
      <c r="C1192" t="s">
        <v>3858</v>
      </c>
      <c r="D1192" t="s">
        <v>141</v>
      </c>
      <c r="E1192" t="s">
        <v>13736</v>
      </c>
      <c r="F1192" t="str">
        <f t="shared" si="21"/>
        <v>US-NAIC</v>
      </c>
      <c r="G1192" t="s">
        <v>3858</v>
      </c>
      <c r="L1192" t="s">
        <v>4333</v>
      </c>
      <c r="M1192" t="str">
        <f>IF(COUNTIF('16 reserve entries'!M:M,'16 AJE data'!L1192)&gt;0,"Y","N")</f>
        <v>Y</v>
      </c>
      <c r="O1192" t="s">
        <v>14101</v>
      </c>
      <c r="P1192" t="s">
        <v>214</v>
      </c>
      <c r="Q1192" t="s">
        <v>3529</v>
      </c>
      <c r="R1192" t="str">
        <f>IF(COUNTIF('16 reserve entries'!Q:Q,'16 AJE data'!O1192)&gt;0,"Y","N")</f>
        <v>N</v>
      </c>
      <c r="S1192" s="149" t="s">
        <v>1464</v>
      </c>
      <c r="T1192" t="s">
        <v>5046</v>
      </c>
      <c r="U1192" t="str">
        <f>IF(COUNTIF('16 reserve bal'!D:D,'16 AJE data'!T1192)&gt;0,"Y","N")</f>
        <v>N</v>
      </c>
    </row>
    <row r="1193" spans="1:21" x14ac:dyDescent="0.25">
      <c r="A1193" t="s">
        <v>1464</v>
      </c>
      <c r="B1193" t="s">
        <v>5307</v>
      </c>
      <c r="C1193" t="s">
        <v>3877</v>
      </c>
      <c r="D1193" t="s">
        <v>141</v>
      </c>
      <c r="E1193" t="s">
        <v>13736</v>
      </c>
      <c r="F1193" t="str">
        <f t="shared" si="21"/>
        <v>US-NAIC</v>
      </c>
      <c r="G1193" t="s">
        <v>3877</v>
      </c>
      <c r="L1193" t="s">
        <v>4335</v>
      </c>
      <c r="M1193" t="str">
        <f>IF(COUNTIF('16 reserve entries'!M:M,'16 AJE data'!L1193)&gt;0,"Y","N")</f>
        <v>Y</v>
      </c>
      <c r="O1193" t="s">
        <v>14102</v>
      </c>
      <c r="P1193" t="s">
        <v>119</v>
      </c>
      <c r="Q1193" t="s">
        <v>3341</v>
      </c>
      <c r="R1193" t="str">
        <f>IF(COUNTIF('16 reserve entries'!Q:Q,'16 AJE data'!O1193)&gt;0,"Y","N")</f>
        <v>N</v>
      </c>
      <c r="S1193" s="149" t="s">
        <v>1464</v>
      </c>
      <c r="T1193" t="s">
        <v>5053</v>
      </c>
      <c r="U1193" t="str">
        <f>IF(COUNTIF('16 reserve bal'!D:D,'16 AJE data'!T1193)&gt;0,"Y","N")</f>
        <v>N</v>
      </c>
    </row>
    <row r="1194" spans="1:21" x14ac:dyDescent="0.25">
      <c r="A1194" t="s">
        <v>1464</v>
      </c>
      <c r="B1194" t="s">
        <v>5307</v>
      </c>
      <c r="C1194" t="s">
        <v>3880</v>
      </c>
      <c r="D1194" t="s">
        <v>141</v>
      </c>
      <c r="E1194" t="s">
        <v>13736</v>
      </c>
      <c r="F1194" t="str">
        <f t="shared" si="21"/>
        <v>US-NAIC</v>
      </c>
      <c r="G1194" t="s">
        <v>3880</v>
      </c>
      <c r="L1194" t="s">
        <v>8240</v>
      </c>
      <c r="M1194" t="str">
        <f>IF(COUNTIF('16 reserve entries'!M:M,'16 AJE data'!L1194)&gt;0,"Y","N")</f>
        <v>N</v>
      </c>
      <c r="O1194" t="s">
        <v>14103</v>
      </c>
      <c r="P1194" t="s">
        <v>119</v>
      </c>
      <c r="Q1194" t="s">
        <v>3383</v>
      </c>
      <c r="R1194" t="str">
        <f>IF(COUNTIF('16 reserve entries'!Q:Q,'16 AJE data'!O1194)&gt;0,"Y","N")</f>
        <v>N</v>
      </c>
      <c r="S1194" s="149" t="s">
        <v>1464</v>
      </c>
      <c r="T1194" t="s">
        <v>5054</v>
      </c>
      <c r="U1194" t="str">
        <f>IF(COUNTIF('16 reserve bal'!D:D,'16 AJE data'!T1194)&gt;0,"Y","N")</f>
        <v>N</v>
      </c>
    </row>
    <row r="1195" spans="1:21" x14ac:dyDescent="0.25">
      <c r="A1195" t="s">
        <v>1464</v>
      </c>
      <c r="B1195" t="s">
        <v>5307</v>
      </c>
      <c r="C1195" t="s">
        <v>3983</v>
      </c>
      <c r="D1195" t="s">
        <v>141</v>
      </c>
      <c r="E1195" t="s">
        <v>13736</v>
      </c>
      <c r="F1195" t="str">
        <f t="shared" si="21"/>
        <v>US-NAIC</v>
      </c>
      <c r="G1195" t="s">
        <v>3983</v>
      </c>
      <c r="L1195" t="s">
        <v>7866</v>
      </c>
      <c r="M1195" t="str">
        <f>IF(COUNTIF('16 reserve entries'!M:M,'16 AJE data'!L1195)&gt;0,"Y","N")</f>
        <v>N</v>
      </c>
      <c r="O1195" t="s">
        <v>14104</v>
      </c>
      <c r="P1195" t="s">
        <v>233</v>
      </c>
      <c r="Q1195" t="s">
        <v>3480</v>
      </c>
      <c r="R1195" t="str">
        <f>IF(COUNTIF('16 reserve entries'!Q:Q,'16 AJE data'!O1195)&gt;0,"Y","N")</f>
        <v>N</v>
      </c>
      <c r="S1195" s="149" t="s">
        <v>1464</v>
      </c>
      <c r="T1195" t="s">
        <v>5164</v>
      </c>
      <c r="U1195" t="str">
        <f>IF(COUNTIF('16 reserve bal'!D:D,'16 AJE data'!T1195)&gt;0,"Y","N")</f>
        <v>N</v>
      </c>
    </row>
    <row r="1196" spans="1:21" x14ac:dyDescent="0.25">
      <c r="A1196" t="s">
        <v>1464</v>
      </c>
      <c r="B1196" t="s">
        <v>5307</v>
      </c>
      <c r="C1196" t="s">
        <v>3995</v>
      </c>
      <c r="D1196" t="s">
        <v>141</v>
      </c>
      <c r="E1196" t="s">
        <v>13736</v>
      </c>
      <c r="F1196" t="str">
        <f t="shared" si="21"/>
        <v>US-NAIC</v>
      </c>
      <c r="G1196" t="s">
        <v>3995</v>
      </c>
      <c r="L1196" t="s">
        <v>4336</v>
      </c>
      <c r="M1196" t="str">
        <f>IF(COUNTIF('16 reserve entries'!M:M,'16 AJE data'!L1196)&gt;0,"Y","N")</f>
        <v>Y</v>
      </c>
      <c r="O1196" t="s">
        <v>14105</v>
      </c>
      <c r="P1196" t="s">
        <v>233</v>
      </c>
      <c r="Q1196" t="s">
        <v>3483</v>
      </c>
      <c r="R1196" t="str">
        <f>IF(COUNTIF('16 reserve entries'!Q:Q,'16 AJE data'!O1196)&gt;0,"Y","N")</f>
        <v>N</v>
      </c>
      <c r="S1196" s="149" t="s">
        <v>1464</v>
      </c>
      <c r="T1196" t="s">
        <v>14106</v>
      </c>
      <c r="U1196" t="str">
        <f>IF(COUNTIF('16 reserve bal'!D:D,'16 AJE data'!T1196)&gt;0,"Y","N")</f>
        <v>N</v>
      </c>
    </row>
    <row r="1197" spans="1:21" x14ac:dyDescent="0.25">
      <c r="A1197" t="s">
        <v>1464</v>
      </c>
      <c r="B1197" t="s">
        <v>5307</v>
      </c>
      <c r="C1197" t="s">
        <v>8420</v>
      </c>
      <c r="D1197" t="s">
        <v>141</v>
      </c>
      <c r="E1197" t="s">
        <v>13736</v>
      </c>
      <c r="F1197" t="str">
        <f t="shared" si="21"/>
        <v>US-NAIC</v>
      </c>
      <c r="G1197" t="s">
        <v>8420</v>
      </c>
      <c r="L1197" t="s">
        <v>4338</v>
      </c>
      <c r="M1197" t="str">
        <f>IF(COUNTIF('16 reserve entries'!M:M,'16 AJE data'!L1197)&gt;0,"Y","N")</f>
        <v>Y</v>
      </c>
      <c r="O1197" t="s">
        <v>14107</v>
      </c>
      <c r="P1197" t="s">
        <v>233</v>
      </c>
      <c r="Q1197" t="s">
        <v>3489</v>
      </c>
      <c r="R1197" t="str">
        <f>IF(COUNTIF('16 reserve entries'!Q:Q,'16 AJE data'!O1197)&gt;0,"Y","N")</f>
        <v>N</v>
      </c>
      <c r="S1197" s="149" t="s">
        <v>1464</v>
      </c>
      <c r="T1197" t="s">
        <v>14108</v>
      </c>
      <c r="U1197" t="str">
        <f>IF(COUNTIF('16 reserve bal'!D:D,'16 AJE data'!T1197)&gt;0,"Y","N")</f>
        <v>N</v>
      </c>
    </row>
    <row r="1198" spans="1:21" x14ac:dyDescent="0.25">
      <c r="A1198" t="s">
        <v>1464</v>
      </c>
      <c r="B1198" t="s">
        <v>5307</v>
      </c>
      <c r="C1198" t="s">
        <v>8227</v>
      </c>
      <c r="D1198" t="s">
        <v>141</v>
      </c>
      <c r="E1198" t="s">
        <v>13736</v>
      </c>
      <c r="F1198" t="str">
        <f t="shared" si="21"/>
        <v>US-NAIC</v>
      </c>
      <c r="G1198" t="s">
        <v>8227</v>
      </c>
      <c r="L1198" t="s">
        <v>4340</v>
      </c>
      <c r="M1198" t="str">
        <f>IF(COUNTIF('16 reserve entries'!M:M,'16 AJE data'!L1198)&gt;0,"Y","N")</f>
        <v>Y</v>
      </c>
      <c r="O1198" t="s">
        <v>14109</v>
      </c>
      <c r="P1198" t="s">
        <v>233</v>
      </c>
      <c r="Q1198" t="s">
        <v>3492</v>
      </c>
      <c r="R1198" t="str">
        <f>IF(COUNTIF('16 reserve entries'!Q:Q,'16 AJE data'!O1198)&gt;0,"Y","N")</f>
        <v>N</v>
      </c>
      <c r="S1198" s="149" t="s">
        <v>1464</v>
      </c>
      <c r="T1198" t="s">
        <v>14110</v>
      </c>
      <c r="U1198" t="str">
        <f>IF(COUNTIF('16 reserve bal'!D:D,'16 AJE data'!T1198)&gt;0,"Y","N")</f>
        <v>N</v>
      </c>
    </row>
    <row r="1199" spans="1:21" x14ac:dyDescent="0.25">
      <c r="A1199" t="s">
        <v>1464</v>
      </c>
      <c r="B1199" t="s">
        <v>5307</v>
      </c>
      <c r="C1199" t="s">
        <v>8285</v>
      </c>
      <c r="D1199" t="s">
        <v>141</v>
      </c>
      <c r="E1199" t="s">
        <v>13736</v>
      </c>
      <c r="F1199" t="str">
        <f t="shared" si="21"/>
        <v>US-NAIC</v>
      </c>
      <c r="G1199" t="s">
        <v>8285</v>
      </c>
      <c r="L1199" t="s">
        <v>4342</v>
      </c>
      <c r="M1199" t="str">
        <f>IF(COUNTIF('16 reserve entries'!M:M,'16 AJE data'!L1199)&gt;0,"Y","N")</f>
        <v>Y</v>
      </c>
      <c r="O1199" t="s">
        <v>14111</v>
      </c>
      <c r="P1199" t="s">
        <v>233</v>
      </c>
      <c r="Q1199" t="s">
        <v>3495</v>
      </c>
      <c r="R1199" t="str">
        <f>IF(COUNTIF('16 reserve entries'!Q:Q,'16 AJE data'!O1199)&gt;0,"Y","N")</f>
        <v>N</v>
      </c>
      <c r="S1199" s="149" t="s">
        <v>1464</v>
      </c>
      <c r="T1199" t="s">
        <v>14112</v>
      </c>
      <c r="U1199" t="str">
        <f>IF(COUNTIF('16 reserve bal'!D:D,'16 AJE data'!T1199)&gt;0,"Y","N")</f>
        <v>N</v>
      </c>
    </row>
    <row r="1200" spans="1:21" x14ac:dyDescent="0.25">
      <c r="A1200" t="s">
        <v>1464</v>
      </c>
      <c r="B1200" t="s">
        <v>5307</v>
      </c>
      <c r="C1200" t="s">
        <v>8290</v>
      </c>
      <c r="D1200" t="s">
        <v>141</v>
      </c>
      <c r="E1200" t="s">
        <v>13736</v>
      </c>
      <c r="F1200" t="str">
        <f t="shared" si="21"/>
        <v>US-NAIC</v>
      </c>
      <c r="G1200" t="s">
        <v>8290</v>
      </c>
      <c r="L1200" t="s">
        <v>4345</v>
      </c>
      <c r="M1200" t="str">
        <f>IF(COUNTIF('16 reserve entries'!M:M,'16 AJE data'!L1200)&gt;0,"Y","N")</f>
        <v>Y</v>
      </c>
      <c r="O1200" t="s">
        <v>14113</v>
      </c>
      <c r="P1200" t="s">
        <v>233</v>
      </c>
      <c r="Q1200" t="s">
        <v>3498</v>
      </c>
      <c r="R1200" t="str">
        <f>IF(COUNTIF('16 reserve entries'!Q:Q,'16 AJE data'!O1200)&gt;0,"Y","N")</f>
        <v>N</v>
      </c>
      <c r="S1200" s="149" t="s">
        <v>1464</v>
      </c>
      <c r="T1200" t="s">
        <v>14114</v>
      </c>
      <c r="U1200" t="str">
        <f>IF(COUNTIF('16 reserve bal'!D:D,'16 AJE data'!T1200)&gt;0,"Y","N")</f>
        <v>N</v>
      </c>
    </row>
    <row r="1201" spans="1:21" x14ac:dyDescent="0.25">
      <c r="A1201" t="s">
        <v>1464</v>
      </c>
      <c r="B1201" t="s">
        <v>5307</v>
      </c>
      <c r="C1201" t="s">
        <v>8297</v>
      </c>
      <c r="D1201" t="s">
        <v>141</v>
      </c>
      <c r="E1201" t="s">
        <v>13736</v>
      </c>
      <c r="F1201" t="str">
        <f t="shared" si="21"/>
        <v>US-NAIC</v>
      </c>
      <c r="G1201" t="s">
        <v>8297</v>
      </c>
      <c r="L1201" t="s">
        <v>4347</v>
      </c>
      <c r="M1201" t="str">
        <f>IF(COUNTIF('16 reserve entries'!M:M,'16 AJE data'!L1201)&gt;0,"Y","N")</f>
        <v>Y</v>
      </c>
      <c r="O1201" t="s">
        <v>14115</v>
      </c>
      <c r="P1201" t="s">
        <v>233</v>
      </c>
      <c r="Q1201" t="s">
        <v>7615</v>
      </c>
      <c r="R1201" t="str">
        <f>IF(COUNTIF('16 reserve entries'!Q:Q,'16 AJE data'!O1201)&gt;0,"Y","N")</f>
        <v>N</v>
      </c>
      <c r="S1201" s="149" t="s">
        <v>1464</v>
      </c>
      <c r="T1201" t="s">
        <v>13782</v>
      </c>
      <c r="U1201" t="str">
        <f>IF(COUNTIF('16 reserve bal'!D:D,'16 AJE data'!T1201)&gt;0,"Y","N")</f>
        <v>N</v>
      </c>
    </row>
    <row r="1202" spans="1:21" x14ac:dyDescent="0.25">
      <c r="A1202" t="s">
        <v>1464</v>
      </c>
      <c r="B1202" t="s">
        <v>5307</v>
      </c>
      <c r="C1202" t="s">
        <v>8306</v>
      </c>
      <c r="D1202" t="s">
        <v>141</v>
      </c>
      <c r="E1202" t="s">
        <v>13736</v>
      </c>
      <c r="F1202" t="str">
        <f t="shared" si="21"/>
        <v>US-NAIC</v>
      </c>
      <c r="G1202" t="s">
        <v>8306</v>
      </c>
      <c r="L1202" t="s">
        <v>4349</v>
      </c>
      <c r="M1202" t="str">
        <f>IF(COUNTIF('16 reserve entries'!M:M,'16 AJE data'!L1202)&gt;0,"Y","N")</f>
        <v>Y</v>
      </c>
      <c r="O1202" t="s">
        <v>14116</v>
      </c>
      <c r="P1202" t="s">
        <v>233</v>
      </c>
      <c r="Q1202" t="s">
        <v>3504</v>
      </c>
      <c r="R1202" t="str">
        <f>IF(COUNTIF('16 reserve entries'!Q:Q,'16 AJE data'!O1202)&gt;0,"Y","N")</f>
        <v>N</v>
      </c>
      <c r="S1202" s="149" t="s">
        <v>1464</v>
      </c>
      <c r="T1202" t="s">
        <v>14117</v>
      </c>
      <c r="U1202" t="str">
        <f>IF(COUNTIF('16 reserve bal'!D:D,'16 AJE data'!T1202)&gt;0,"Y","N")</f>
        <v>N</v>
      </c>
    </row>
    <row r="1203" spans="1:21" x14ac:dyDescent="0.25">
      <c r="A1203" t="s">
        <v>1464</v>
      </c>
      <c r="B1203" t="s">
        <v>5307</v>
      </c>
      <c r="C1203" t="s">
        <v>8312</v>
      </c>
      <c r="D1203" t="s">
        <v>141</v>
      </c>
      <c r="E1203" t="s">
        <v>13736</v>
      </c>
      <c r="F1203" t="str">
        <f t="shared" si="21"/>
        <v>US-NAIC</v>
      </c>
      <c r="G1203" t="s">
        <v>8312</v>
      </c>
      <c r="L1203" t="s">
        <v>8241</v>
      </c>
      <c r="M1203" t="str">
        <f>IF(COUNTIF('16 reserve entries'!M:M,'16 AJE data'!L1203)&gt;0,"Y","N")</f>
        <v>N</v>
      </c>
      <c r="O1203" t="s">
        <v>14118</v>
      </c>
      <c r="P1203" t="s">
        <v>233</v>
      </c>
      <c r="Q1203" t="s">
        <v>3510</v>
      </c>
      <c r="R1203" t="str">
        <f>IF(COUNTIF('16 reserve entries'!Q:Q,'16 AJE data'!O1203)&gt;0,"Y","N")</f>
        <v>N</v>
      </c>
      <c r="S1203" s="149" t="s">
        <v>1464</v>
      </c>
      <c r="T1203" t="s">
        <v>14119</v>
      </c>
      <c r="U1203" t="str">
        <f>IF(COUNTIF('16 reserve bal'!D:D,'16 AJE data'!T1203)&gt;0,"Y","N")</f>
        <v>N</v>
      </c>
    </row>
    <row r="1204" spans="1:21" x14ac:dyDescent="0.25">
      <c r="A1204" t="s">
        <v>101</v>
      </c>
      <c r="B1204" t="s">
        <v>5284</v>
      </c>
      <c r="C1204" t="s">
        <v>3257</v>
      </c>
      <c r="D1204" t="s">
        <v>525</v>
      </c>
      <c r="E1204" t="s">
        <v>12419</v>
      </c>
      <c r="F1204" t="str">
        <f t="shared" si="21"/>
        <v>CA-IFRS</v>
      </c>
      <c r="G1204" t="s">
        <v>3257</v>
      </c>
      <c r="L1204" t="s">
        <v>8242</v>
      </c>
      <c r="M1204" t="str">
        <f>IF(COUNTIF('16 reserve entries'!M:M,'16 AJE data'!L1204)&gt;0,"Y","N")</f>
        <v>N</v>
      </c>
      <c r="O1204" t="s">
        <v>14120</v>
      </c>
      <c r="P1204" t="s">
        <v>233</v>
      </c>
      <c r="Q1204" t="s">
        <v>3513</v>
      </c>
      <c r="R1204" t="str">
        <f>IF(COUNTIF('16 reserve entries'!Q:Q,'16 AJE data'!O1204)&gt;0,"Y","N")</f>
        <v>N</v>
      </c>
      <c r="S1204" s="149" t="s">
        <v>101</v>
      </c>
      <c r="T1204" t="s">
        <v>3280</v>
      </c>
      <c r="U1204" t="str">
        <f>IF(COUNTIF('16 reserve bal'!D:D,'16 AJE data'!T1204)&gt;0,"Y","N")</f>
        <v>Y</v>
      </c>
    </row>
    <row r="1205" spans="1:21" x14ac:dyDescent="0.25">
      <c r="A1205" t="s">
        <v>101</v>
      </c>
      <c r="B1205" t="s">
        <v>5284</v>
      </c>
      <c r="C1205" t="s">
        <v>3341</v>
      </c>
      <c r="D1205" t="s">
        <v>525</v>
      </c>
      <c r="E1205" t="s">
        <v>12419</v>
      </c>
      <c r="F1205" t="str">
        <f t="shared" si="21"/>
        <v>CA-IFRS</v>
      </c>
      <c r="G1205" t="s">
        <v>3341</v>
      </c>
      <c r="L1205" t="s">
        <v>8243</v>
      </c>
      <c r="M1205" t="str">
        <f>IF(COUNTIF('16 reserve entries'!M:M,'16 AJE data'!L1205)&gt;0,"Y","N")</f>
        <v>N</v>
      </c>
      <c r="O1205" t="s">
        <v>14121</v>
      </c>
      <c r="P1205" t="s">
        <v>233</v>
      </c>
      <c r="Q1205" t="s">
        <v>3521</v>
      </c>
      <c r="R1205" t="str">
        <f>IF(COUNTIF('16 reserve entries'!Q:Q,'16 AJE data'!O1205)&gt;0,"Y","N")</f>
        <v>N</v>
      </c>
      <c r="S1205" s="149" t="s">
        <v>101</v>
      </c>
      <c r="T1205" t="s">
        <v>3247</v>
      </c>
      <c r="U1205" t="str">
        <f>IF(COUNTIF('16 reserve bal'!D:D,'16 AJE data'!T1205)&gt;0,"Y","N")</f>
        <v>Y</v>
      </c>
    </row>
    <row r="1206" spans="1:21" x14ac:dyDescent="0.25">
      <c r="A1206" t="s">
        <v>101</v>
      </c>
      <c r="B1206" t="s">
        <v>5284</v>
      </c>
      <c r="C1206" t="s">
        <v>7593</v>
      </c>
      <c r="D1206" t="s">
        <v>525</v>
      </c>
      <c r="E1206" t="s">
        <v>12419</v>
      </c>
      <c r="F1206" t="str">
        <f t="shared" si="21"/>
        <v>CA-IFRS</v>
      </c>
      <c r="G1206" t="s">
        <v>7593</v>
      </c>
      <c r="L1206" t="s">
        <v>8244</v>
      </c>
      <c r="M1206" t="str">
        <f>IF(COUNTIF('16 reserve entries'!M:M,'16 AJE data'!L1206)&gt;0,"Y","N")</f>
        <v>N</v>
      </c>
      <c r="O1206" t="s">
        <v>14122</v>
      </c>
      <c r="P1206" t="s">
        <v>233</v>
      </c>
      <c r="Q1206" t="s">
        <v>3524</v>
      </c>
      <c r="R1206" t="str">
        <f>IF(COUNTIF('16 reserve entries'!Q:Q,'16 AJE data'!O1206)&gt;0,"Y","N")</f>
        <v>N</v>
      </c>
      <c r="S1206" s="149" t="s">
        <v>101</v>
      </c>
      <c r="T1206" t="s">
        <v>12918</v>
      </c>
      <c r="U1206" t="str">
        <f>IF(COUNTIF('16 reserve bal'!D:D,'16 AJE data'!T1206)&gt;0,"Y","N")</f>
        <v>N</v>
      </c>
    </row>
    <row r="1207" spans="1:21" x14ac:dyDescent="0.25">
      <c r="A1207" t="s">
        <v>101</v>
      </c>
      <c r="B1207" t="s">
        <v>5284</v>
      </c>
      <c r="C1207" t="s">
        <v>3359</v>
      </c>
      <c r="D1207" t="s">
        <v>525</v>
      </c>
      <c r="E1207" t="s">
        <v>12419</v>
      </c>
      <c r="F1207" t="str">
        <f t="shared" si="21"/>
        <v>CA-IFRS</v>
      </c>
      <c r="G1207" t="s">
        <v>3359</v>
      </c>
      <c r="L1207" t="s">
        <v>4351</v>
      </c>
      <c r="M1207" t="str">
        <f>IF(COUNTIF('16 reserve entries'!M:M,'16 AJE data'!L1207)&gt;0,"Y","N")</f>
        <v>Y</v>
      </c>
      <c r="O1207" t="s">
        <v>14123</v>
      </c>
      <c r="P1207" t="s">
        <v>233</v>
      </c>
      <c r="Q1207" t="s">
        <v>3526</v>
      </c>
      <c r="R1207" t="str">
        <f>IF(COUNTIF('16 reserve entries'!Q:Q,'16 AJE data'!O1207)&gt;0,"Y","N")</f>
        <v>N</v>
      </c>
      <c r="S1207" s="149" t="s">
        <v>101</v>
      </c>
      <c r="T1207" t="s">
        <v>13940</v>
      </c>
      <c r="U1207" t="str">
        <f>IF(COUNTIF('16 reserve bal'!D:D,'16 AJE data'!T1207)&gt;0,"Y","N")</f>
        <v>N</v>
      </c>
    </row>
    <row r="1208" spans="1:21" x14ac:dyDescent="0.25">
      <c r="A1208" t="s">
        <v>101</v>
      </c>
      <c r="B1208" t="s">
        <v>5284</v>
      </c>
      <c r="C1208" t="s">
        <v>7945</v>
      </c>
      <c r="D1208" t="s">
        <v>525</v>
      </c>
      <c r="E1208" t="s">
        <v>12419</v>
      </c>
      <c r="F1208" t="str">
        <f t="shared" si="21"/>
        <v>CA-IFRS</v>
      </c>
      <c r="G1208" t="s">
        <v>7945</v>
      </c>
      <c r="L1208" t="s">
        <v>8245</v>
      </c>
      <c r="M1208" t="str">
        <f>IF(COUNTIF('16 reserve entries'!M:M,'16 AJE data'!L1208)&gt;0,"Y","N")</f>
        <v>N</v>
      </c>
      <c r="O1208" t="s">
        <v>14124</v>
      </c>
      <c r="P1208" t="s">
        <v>233</v>
      </c>
      <c r="Q1208" t="s">
        <v>3532</v>
      </c>
      <c r="R1208" t="str">
        <f>IF(COUNTIF('16 reserve entries'!Q:Q,'16 AJE data'!O1208)&gt;0,"Y","N")</f>
        <v>N</v>
      </c>
      <c r="S1208" s="149" t="s">
        <v>101</v>
      </c>
      <c r="T1208" t="s">
        <v>13943</v>
      </c>
      <c r="U1208" t="str">
        <f>IF(COUNTIF('16 reserve bal'!D:D,'16 AJE data'!T1208)&gt;0,"Y","N")</f>
        <v>N</v>
      </c>
    </row>
    <row r="1209" spans="1:21" x14ac:dyDescent="0.25">
      <c r="A1209" t="s">
        <v>101</v>
      </c>
      <c r="B1209" t="s">
        <v>5284</v>
      </c>
      <c r="C1209" t="s">
        <v>3377</v>
      </c>
      <c r="D1209" t="s">
        <v>525</v>
      </c>
      <c r="E1209" t="s">
        <v>12419</v>
      </c>
      <c r="F1209" t="str">
        <f t="shared" si="21"/>
        <v>CA-IFRS</v>
      </c>
      <c r="G1209" t="s">
        <v>3377</v>
      </c>
      <c r="L1209" t="s">
        <v>4353</v>
      </c>
      <c r="M1209" t="str">
        <f>IF(COUNTIF('16 reserve entries'!M:M,'16 AJE data'!L1209)&gt;0,"Y","N")</f>
        <v>Y</v>
      </c>
      <c r="O1209" t="s">
        <v>14125</v>
      </c>
      <c r="P1209" t="s">
        <v>233</v>
      </c>
      <c r="Q1209" t="s">
        <v>3535</v>
      </c>
      <c r="R1209" t="str">
        <f>IF(COUNTIF('16 reserve entries'!Q:Q,'16 AJE data'!O1209)&gt;0,"Y","N")</f>
        <v>N</v>
      </c>
      <c r="S1209" s="149" t="s">
        <v>101</v>
      </c>
      <c r="T1209" t="s">
        <v>3256</v>
      </c>
      <c r="U1209" t="str">
        <f>IF(COUNTIF('16 reserve bal'!D:D,'16 AJE data'!T1209)&gt;0,"Y","N")</f>
        <v>Y</v>
      </c>
    </row>
    <row r="1210" spans="1:21" x14ac:dyDescent="0.25">
      <c r="A1210" t="s">
        <v>101</v>
      </c>
      <c r="B1210" t="s">
        <v>5284</v>
      </c>
      <c r="C1210" t="s">
        <v>7597</v>
      </c>
      <c r="D1210" t="s">
        <v>525</v>
      </c>
      <c r="E1210" t="s">
        <v>12419</v>
      </c>
      <c r="F1210" t="str">
        <f t="shared" si="21"/>
        <v>CA-IFRS</v>
      </c>
      <c r="G1210" t="s">
        <v>7597</v>
      </c>
      <c r="L1210" t="s">
        <v>4355</v>
      </c>
      <c r="M1210" t="str">
        <f>IF(COUNTIF('16 reserve entries'!M:M,'16 AJE data'!L1210)&gt;0,"Y","N")</f>
        <v>Y</v>
      </c>
      <c r="O1210" t="s">
        <v>14126</v>
      </c>
      <c r="P1210" t="s">
        <v>233</v>
      </c>
      <c r="Q1210" t="s">
        <v>3538</v>
      </c>
      <c r="R1210" t="str">
        <f>IF(COUNTIF('16 reserve entries'!Q:Q,'16 AJE data'!O1210)&gt;0,"Y","N")</f>
        <v>N</v>
      </c>
      <c r="S1210" s="149" t="s">
        <v>101</v>
      </c>
      <c r="T1210" t="s">
        <v>12930</v>
      </c>
      <c r="U1210" t="str">
        <f>IF(COUNTIF('16 reserve bal'!D:D,'16 AJE data'!T1210)&gt;0,"Y","N")</f>
        <v>N</v>
      </c>
    </row>
    <row r="1211" spans="1:21" x14ac:dyDescent="0.25">
      <c r="A1211" t="s">
        <v>101</v>
      </c>
      <c r="B1211" t="s">
        <v>5284</v>
      </c>
      <c r="C1211" t="s">
        <v>3394</v>
      </c>
      <c r="D1211" t="s">
        <v>525</v>
      </c>
      <c r="E1211" t="s">
        <v>12419</v>
      </c>
      <c r="F1211" t="str">
        <f t="shared" si="21"/>
        <v>CA-IFRS</v>
      </c>
      <c r="G1211" t="s">
        <v>3394</v>
      </c>
      <c r="L1211" t="s">
        <v>4357</v>
      </c>
      <c r="M1211" t="str">
        <f>IF(COUNTIF('16 reserve entries'!M:M,'16 AJE data'!L1211)&gt;0,"Y","N")</f>
        <v>Y</v>
      </c>
      <c r="O1211" t="s">
        <v>14127</v>
      </c>
      <c r="P1211" t="s">
        <v>233</v>
      </c>
      <c r="Q1211" t="s">
        <v>3543</v>
      </c>
      <c r="R1211" t="str">
        <f>IF(COUNTIF('16 reserve entries'!Q:Q,'16 AJE data'!O1211)&gt;0,"Y","N")</f>
        <v>N</v>
      </c>
      <c r="S1211" s="149" t="s">
        <v>101</v>
      </c>
      <c r="T1211" t="s">
        <v>3583</v>
      </c>
      <c r="U1211" t="str">
        <f>IF(COUNTIF('16 reserve bal'!D:D,'16 AJE data'!T1211)&gt;0,"Y","N")</f>
        <v>Y</v>
      </c>
    </row>
    <row r="1212" spans="1:21" x14ac:dyDescent="0.25">
      <c r="A1212" t="s">
        <v>101</v>
      </c>
      <c r="B1212" t="s">
        <v>5284</v>
      </c>
      <c r="C1212" t="s">
        <v>3397</v>
      </c>
      <c r="D1212" t="s">
        <v>525</v>
      </c>
      <c r="E1212" t="s">
        <v>12419</v>
      </c>
      <c r="F1212" t="str">
        <f t="shared" si="21"/>
        <v>CA-IFRS</v>
      </c>
      <c r="G1212" t="s">
        <v>3397</v>
      </c>
      <c r="L1212" t="s">
        <v>4359</v>
      </c>
      <c r="M1212" t="str">
        <f>IF(COUNTIF('16 reserve entries'!M:M,'16 AJE data'!L1212)&gt;0,"Y","N")</f>
        <v>Y</v>
      </c>
      <c r="O1212" t="s">
        <v>14128</v>
      </c>
      <c r="P1212" t="s">
        <v>233</v>
      </c>
      <c r="Q1212" t="s">
        <v>3549</v>
      </c>
      <c r="R1212" t="str">
        <f>IF(COUNTIF('16 reserve entries'!Q:Q,'16 AJE data'!O1212)&gt;0,"Y","N")</f>
        <v>N</v>
      </c>
      <c r="S1212" s="149" t="s">
        <v>101</v>
      </c>
      <c r="T1212" t="s">
        <v>3592</v>
      </c>
      <c r="U1212" t="str">
        <f>IF(COUNTIF('16 reserve bal'!D:D,'16 AJE data'!T1212)&gt;0,"Y","N")</f>
        <v>Y</v>
      </c>
    </row>
    <row r="1213" spans="1:21" x14ac:dyDescent="0.25">
      <c r="A1213" t="s">
        <v>101</v>
      </c>
      <c r="B1213" t="s">
        <v>5284</v>
      </c>
      <c r="C1213" t="s">
        <v>7950</v>
      </c>
      <c r="D1213" t="s">
        <v>525</v>
      </c>
      <c r="E1213" t="s">
        <v>12419</v>
      </c>
      <c r="F1213" t="str">
        <f t="shared" si="21"/>
        <v>CA-IFRS</v>
      </c>
      <c r="G1213" t="s">
        <v>7950</v>
      </c>
      <c r="L1213" t="s">
        <v>4361</v>
      </c>
      <c r="M1213" t="str">
        <f>IF(COUNTIF('16 reserve entries'!M:M,'16 AJE data'!L1213)&gt;0,"Y","N")</f>
        <v>Y</v>
      </c>
      <c r="O1213" t="s">
        <v>14129</v>
      </c>
      <c r="P1213" t="s">
        <v>233</v>
      </c>
      <c r="Q1213" t="s">
        <v>3551</v>
      </c>
      <c r="R1213" t="str">
        <f>IF(COUNTIF('16 reserve entries'!Q:Q,'16 AJE data'!O1213)&gt;0,"Y","N")</f>
        <v>N</v>
      </c>
      <c r="S1213" s="149" t="s">
        <v>101</v>
      </c>
      <c r="T1213" t="s">
        <v>13955</v>
      </c>
      <c r="U1213" t="str">
        <f>IF(COUNTIF('16 reserve bal'!D:D,'16 AJE data'!T1213)&gt;0,"Y","N")</f>
        <v>N</v>
      </c>
    </row>
    <row r="1214" spans="1:21" x14ac:dyDescent="0.25">
      <c r="A1214" t="s">
        <v>101</v>
      </c>
      <c r="B1214" t="s">
        <v>5284</v>
      </c>
      <c r="C1214" t="s">
        <v>7951</v>
      </c>
      <c r="D1214" t="s">
        <v>525</v>
      </c>
      <c r="E1214" t="s">
        <v>12419</v>
      </c>
      <c r="F1214" t="str">
        <f t="shared" si="21"/>
        <v>CA-IFRS</v>
      </c>
      <c r="G1214" t="s">
        <v>7951</v>
      </c>
      <c r="L1214" t="s">
        <v>4362</v>
      </c>
      <c r="M1214" t="str">
        <f>IF(COUNTIF('16 reserve entries'!M:M,'16 AJE data'!L1214)&gt;0,"Y","N")</f>
        <v>Y</v>
      </c>
      <c r="O1214" t="s">
        <v>14130</v>
      </c>
      <c r="P1214" t="s">
        <v>233</v>
      </c>
      <c r="Q1214" t="s">
        <v>3554</v>
      </c>
      <c r="R1214" t="str">
        <f>IF(COUNTIF('16 reserve entries'!Q:Q,'16 AJE data'!O1214)&gt;0,"Y","N")</f>
        <v>N</v>
      </c>
      <c r="S1214" s="149" t="s">
        <v>101</v>
      </c>
      <c r="T1214" t="s">
        <v>13957</v>
      </c>
      <c r="U1214" t="str">
        <f>IF(COUNTIF('16 reserve bal'!D:D,'16 AJE data'!T1214)&gt;0,"Y","N")</f>
        <v>N</v>
      </c>
    </row>
    <row r="1215" spans="1:21" x14ac:dyDescent="0.25">
      <c r="A1215" t="s">
        <v>101</v>
      </c>
      <c r="B1215" t="s">
        <v>5284</v>
      </c>
      <c r="C1215" t="s">
        <v>5295</v>
      </c>
      <c r="D1215" t="s">
        <v>525</v>
      </c>
      <c r="E1215" t="s">
        <v>12419</v>
      </c>
      <c r="F1215" t="str">
        <f t="shared" si="21"/>
        <v>CA-IFRS</v>
      </c>
      <c r="G1215" t="s">
        <v>5295</v>
      </c>
      <c r="L1215" t="s">
        <v>7867</v>
      </c>
      <c r="M1215" t="str">
        <f>IF(COUNTIF('16 reserve entries'!M:M,'16 AJE data'!L1215)&gt;0,"Y","N")</f>
        <v>N</v>
      </c>
      <c r="O1215" t="s">
        <v>14131</v>
      </c>
      <c r="P1215" t="s">
        <v>233</v>
      </c>
      <c r="Q1215" t="s">
        <v>3570</v>
      </c>
      <c r="R1215" t="str">
        <f>IF(COUNTIF('16 reserve entries'!Q:Q,'16 AJE data'!O1215)&gt;0,"Y","N")</f>
        <v>N</v>
      </c>
      <c r="S1215" s="149" t="s">
        <v>101</v>
      </c>
      <c r="T1215" t="s">
        <v>14132</v>
      </c>
      <c r="U1215" t="str">
        <f>IF(COUNTIF('16 reserve bal'!D:D,'16 AJE data'!T1215)&gt;0,"Y","N")</f>
        <v>N</v>
      </c>
    </row>
    <row r="1216" spans="1:21" x14ac:dyDescent="0.25">
      <c r="A1216" t="s">
        <v>101</v>
      </c>
      <c r="B1216" t="s">
        <v>7667</v>
      </c>
      <c r="C1216" t="s">
        <v>5295</v>
      </c>
      <c r="D1216" t="s">
        <v>525</v>
      </c>
      <c r="E1216" t="s">
        <v>12978</v>
      </c>
      <c r="F1216" t="str">
        <f t="shared" si="21"/>
        <v>CA-MANF</v>
      </c>
      <c r="G1216" t="s">
        <v>5295</v>
      </c>
      <c r="L1216" t="s">
        <v>8246</v>
      </c>
      <c r="M1216" t="str">
        <f>IF(COUNTIF('16 reserve entries'!M:M,'16 AJE data'!L1216)&gt;0,"Y","N")</f>
        <v>N</v>
      </c>
      <c r="O1216" t="s">
        <v>14133</v>
      </c>
      <c r="P1216" t="s">
        <v>233</v>
      </c>
      <c r="Q1216" t="s">
        <v>3576</v>
      </c>
      <c r="R1216" t="str">
        <f>IF(COUNTIF('16 reserve entries'!Q:Q,'16 AJE data'!O1216)&gt;0,"Y","N")</f>
        <v>N</v>
      </c>
      <c r="S1216" s="149" t="s">
        <v>101</v>
      </c>
      <c r="T1216" t="s">
        <v>14134</v>
      </c>
      <c r="U1216" t="str">
        <f>IF(COUNTIF('16 reserve bal'!D:D,'16 AJE data'!T1216)&gt;0,"Y","N")</f>
        <v>N</v>
      </c>
    </row>
    <row r="1217" spans="1:21" x14ac:dyDescent="0.25">
      <c r="A1217" t="s">
        <v>101</v>
      </c>
      <c r="B1217" t="s">
        <v>7667</v>
      </c>
      <c r="C1217" t="s">
        <v>8038</v>
      </c>
      <c r="D1217" t="s">
        <v>525</v>
      </c>
      <c r="E1217" t="s">
        <v>12978</v>
      </c>
      <c r="F1217" t="str">
        <f t="shared" si="21"/>
        <v>CA-MANF</v>
      </c>
      <c r="G1217" t="s">
        <v>8038</v>
      </c>
      <c r="L1217" t="s">
        <v>4364</v>
      </c>
      <c r="M1217" t="str">
        <f>IF(COUNTIF('16 reserve entries'!M:M,'16 AJE data'!L1217)&gt;0,"Y","N")</f>
        <v>Y</v>
      </c>
      <c r="O1217" t="s">
        <v>14135</v>
      </c>
      <c r="P1217" t="s">
        <v>233</v>
      </c>
      <c r="Q1217" t="s">
        <v>3579</v>
      </c>
      <c r="R1217" t="str">
        <f>IF(COUNTIF('16 reserve entries'!Q:Q,'16 AJE data'!O1217)&gt;0,"Y","N")</f>
        <v>N</v>
      </c>
      <c r="S1217" s="149" t="s">
        <v>101</v>
      </c>
      <c r="T1217" t="s">
        <v>12985</v>
      </c>
      <c r="U1217" t="str">
        <f>IF(COUNTIF('16 reserve bal'!D:D,'16 AJE data'!T1217)&gt;0,"Y","N")</f>
        <v>N</v>
      </c>
    </row>
    <row r="1218" spans="1:21" x14ac:dyDescent="0.25">
      <c r="A1218" t="s">
        <v>101</v>
      </c>
      <c r="B1218" t="s">
        <v>5315</v>
      </c>
      <c r="C1218" t="s">
        <v>3257</v>
      </c>
      <c r="D1218" t="s">
        <v>525</v>
      </c>
      <c r="E1218" t="s">
        <v>12419</v>
      </c>
      <c r="F1218" t="str">
        <f t="shared" si="21"/>
        <v>CA-IFRS</v>
      </c>
      <c r="G1218" t="s">
        <v>3257</v>
      </c>
      <c r="L1218" t="s">
        <v>8247</v>
      </c>
      <c r="M1218" t="str">
        <f>IF(COUNTIF('16 reserve entries'!M:M,'16 AJE data'!L1218)&gt;0,"Y","N")</f>
        <v>N</v>
      </c>
      <c r="O1218" t="s">
        <v>14136</v>
      </c>
      <c r="P1218" t="s">
        <v>233</v>
      </c>
      <c r="Q1218" t="s">
        <v>3582</v>
      </c>
      <c r="R1218" t="str">
        <f>IF(COUNTIF('16 reserve entries'!Q:Q,'16 AJE data'!O1218)&gt;0,"Y","N")</f>
        <v>N</v>
      </c>
      <c r="S1218" s="149" t="s">
        <v>101</v>
      </c>
      <c r="T1218" t="s">
        <v>14137</v>
      </c>
      <c r="U1218" t="str">
        <f>IF(COUNTIF('16 reserve bal'!D:D,'16 AJE data'!T1218)&gt;0,"Y","N")</f>
        <v>N</v>
      </c>
    </row>
    <row r="1219" spans="1:21" x14ac:dyDescent="0.25">
      <c r="A1219" t="s">
        <v>101</v>
      </c>
      <c r="B1219" t="s">
        <v>5315</v>
      </c>
      <c r="C1219" t="s">
        <v>7945</v>
      </c>
      <c r="D1219" t="s">
        <v>525</v>
      </c>
      <c r="E1219" t="s">
        <v>12419</v>
      </c>
      <c r="F1219" t="str">
        <f t="shared" si="21"/>
        <v>CA-IFRS</v>
      </c>
      <c r="G1219" t="s">
        <v>7945</v>
      </c>
      <c r="L1219" t="s">
        <v>8248</v>
      </c>
      <c r="M1219" t="str">
        <f>IF(COUNTIF('16 reserve entries'!M:M,'16 AJE data'!L1219)&gt;0,"Y","N")</f>
        <v>N</v>
      </c>
      <c r="O1219" t="s">
        <v>14138</v>
      </c>
      <c r="P1219" t="s">
        <v>233</v>
      </c>
      <c r="Q1219" t="s">
        <v>3585</v>
      </c>
      <c r="R1219" t="str">
        <f>IF(COUNTIF('16 reserve entries'!Q:Q,'16 AJE data'!O1219)&gt;0,"Y","N")</f>
        <v>N</v>
      </c>
      <c r="S1219" s="149" t="s">
        <v>101</v>
      </c>
      <c r="T1219" t="s">
        <v>14139</v>
      </c>
      <c r="U1219" t="str">
        <f>IF(COUNTIF('16 reserve bal'!D:D,'16 AJE data'!T1219)&gt;0,"Y","N")</f>
        <v>N</v>
      </c>
    </row>
    <row r="1220" spans="1:21" x14ac:dyDescent="0.25">
      <c r="A1220" t="s">
        <v>101</v>
      </c>
      <c r="B1220" t="s">
        <v>5315</v>
      </c>
      <c r="C1220" t="s">
        <v>7597</v>
      </c>
      <c r="D1220" t="s">
        <v>525</v>
      </c>
      <c r="E1220" t="s">
        <v>12419</v>
      </c>
      <c r="F1220" t="str">
        <f t="shared" si="21"/>
        <v>CA-IFRS</v>
      </c>
      <c r="G1220" t="s">
        <v>7597</v>
      </c>
      <c r="L1220" t="s">
        <v>8249</v>
      </c>
      <c r="M1220" t="str">
        <f>IF(COUNTIF('16 reserve entries'!M:M,'16 AJE data'!L1220)&gt;0,"Y","N")</f>
        <v>N</v>
      </c>
      <c r="O1220" t="s">
        <v>14140</v>
      </c>
      <c r="P1220" t="s">
        <v>233</v>
      </c>
      <c r="Q1220" t="s">
        <v>3588</v>
      </c>
      <c r="R1220" t="str">
        <f>IF(COUNTIF('16 reserve entries'!Q:Q,'16 AJE data'!O1220)&gt;0,"Y","N")</f>
        <v>N</v>
      </c>
      <c r="S1220" s="149" t="s">
        <v>101</v>
      </c>
      <c r="T1220" t="s">
        <v>14141</v>
      </c>
      <c r="U1220" t="str">
        <f>IF(COUNTIF('16 reserve bal'!D:D,'16 AJE data'!T1220)&gt;0,"Y","N")</f>
        <v>N</v>
      </c>
    </row>
    <row r="1221" spans="1:21" x14ac:dyDescent="0.25">
      <c r="A1221" t="s">
        <v>101</v>
      </c>
      <c r="B1221" t="s">
        <v>5315</v>
      </c>
      <c r="C1221" t="s">
        <v>3397</v>
      </c>
      <c r="D1221" t="s">
        <v>525</v>
      </c>
      <c r="E1221" t="s">
        <v>12419</v>
      </c>
      <c r="F1221" t="str">
        <f t="shared" ref="F1221:F1284" si="22">D1221&amp;"-"&amp;E1221</f>
        <v>CA-IFRS</v>
      </c>
      <c r="G1221" t="s">
        <v>3397</v>
      </c>
      <c r="L1221" t="s">
        <v>8250</v>
      </c>
      <c r="M1221" t="str">
        <f>IF(COUNTIF('16 reserve entries'!M:M,'16 AJE data'!L1221)&gt;0,"Y","N")</f>
        <v>N</v>
      </c>
      <c r="O1221" t="s">
        <v>14142</v>
      </c>
      <c r="P1221" t="s">
        <v>233</v>
      </c>
      <c r="Q1221" t="s">
        <v>3594</v>
      </c>
      <c r="R1221" t="str">
        <f>IF(COUNTIF('16 reserve entries'!Q:Q,'16 AJE data'!O1221)&gt;0,"Y","N")</f>
        <v>N</v>
      </c>
      <c r="S1221" s="149" t="s">
        <v>101</v>
      </c>
      <c r="T1221" t="s">
        <v>3595</v>
      </c>
      <c r="U1221" t="str">
        <f>IF(COUNTIF('16 reserve bal'!D:D,'16 AJE data'!T1221)&gt;0,"Y","N")</f>
        <v>Y</v>
      </c>
    </row>
    <row r="1222" spans="1:21" x14ac:dyDescent="0.25">
      <c r="A1222" t="s">
        <v>101</v>
      </c>
      <c r="B1222" t="s">
        <v>5315</v>
      </c>
      <c r="C1222" t="s">
        <v>7950</v>
      </c>
      <c r="D1222" t="s">
        <v>525</v>
      </c>
      <c r="E1222" t="s">
        <v>12419</v>
      </c>
      <c r="F1222" t="str">
        <f t="shared" si="22"/>
        <v>CA-IFRS</v>
      </c>
      <c r="G1222" t="s">
        <v>7950</v>
      </c>
      <c r="L1222" t="s">
        <v>8251</v>
      </c>
      <c r="M1222" t="str">
        <f>IF(COUNTIF('16 reserve entries'!M:M,'16 AJE data'!L1222)&gt;0,"Y","N")</f>
        <v>N</v>
      </c>
      <c r="O1222" t="s">
        <v>14143</v>
      </c>
      <c r="P1222" t="s">
        <v>233</v>
      </c>
      <c r="Q1222" t="s">
        <v>7654</v>
      </c>
      <c r="R1222" t="str">
        <f>IF(COUNTIF('16 reserve entries'!Q:Q,'16 AJE data'!O1222)&gt;0,"Y","N")</f>
        <v>N</v>
      </c>
      <c r="S1222" s="149" t="s">
        <v>101</v>
      </c>
      <c r="T1222" t="s">
        <v>14144</v>
      </c>
      <c r="U1222" t="str">
        <f>IF(COUNTIF('16 reserve bal'!D:D,'16 AJE data'!T1222)&gt;0,"Y","N")</f>
        <v>N</v>
      </c>
    </row>
    <row r="1223" spans="1:21" x14ac:dyDescent="0.25">
      <c r="A1223" t="s">
        <v>101</v>
      </c>
      <c r="B1223" t="s">
        <v>5315</v>
      </c>
      <c r="C1223" t="s">
        <v>7951</v>
      </c>
      <c r="D1223" t="s">
        <v>525</v>
      </c>
      <c r="E1223" t="s">
        <v>12419</v>
      </c>
      <c r="F1223" t="str">
        <f t="shared" si="22"/>
        <v>CA-IFRS</v>
      </c>
      <c r="G1223" t="s">
        <v>7951</v>
      </c>
      <c r="L1223" t="s">
        <v>8252</v>
      </c>
      <c r="M1223" t="str">
        <f>IF(COUNTIF('16 reserve entries'!M:M,'16 AJE data'!L1223)&gt;0,"Y","N")</f>
        <v>N</v>
      </c>
      <c r="O1223" t="s">
        <v>14145</v>
      </c>
      <c r="P1223" t="s">
        <v>233</v>
      </c>
      <c r="Q1223" t="s">
        <v>3600</v>
      </c>
      <c r="R1223" t="str">
        <f>IF(COUNTIF('16 reserve entries'!Q:Q,'16 AJE data'!O1223)&gt;0,"Y","N")</f>
        <v>N</v>
      </c>
      <c r="S1223" s="149" t="s">
        <v>101</v>
      </c>
      <c r="T1223" t="s">
        <v>14146</v>
      </c>
      <c r="U1223" t="str">
        <f>IF(COUNTIF('16 reserve bal'!D:D,'16 AJE data'!T1223)&gt;0,"Y","N")</f>
        <v>N</v>
      </c>
    </row>
    <row r="1224" spans="1:21" x14ac:dyDescent="0.25">
      <c r="A1224" t="s">
        <v>101</v>
      </c>
      <c r="B1224" t="s">
        <v>5315</v>
      </c>
      <c r="C1224" t="s">
        <v>5295</v>
      </c>
      <c r="D1224" t="s">
        <v>525</v>
      </c>
      <c r="E1224" t="s">
        <v>12419</v>
      </c>
      <c r="F1224" t="str">
        <f t="shared" si="22"/>
        <v>CA-IFRS</v>
      </c>
      <c r="G1224" t="s">
        <v>5295</v>
      </c>
      <c r="L1224" t="s">
        <v>8253</v>
      </c>
      <c r="M1224" t="str">
        <f>IF(COUNTIF('16 reserve entries'!M:M,'16 AJE data'!L1224)&gt;0,"Y","N")</f>
        <v>N</v>
      </c>
      <c r="O1224" t="s">
        <v>14147</v>
      </c>
      <c r="P1224" t="s">
        <v>233</v>
      </c>
      <c r="Q1224" t="s">
        <v>3602</v>
      </c>
      <c r="R1224" t="str">
        <f>IF(COUNTIF('16 reserve entries'!Q:Q,'16 AJE data'!O1224)&gt;0,"Y","N")</f>
        <v>N</v>
      </c>
      <c r="S1224" s="149" t="s">
        <v>101</v>
      </c>
      <c r="T1224" t="s">
        <v>14148</v>
      </c>
      <c r="U1224" t="str">
        <f>IF(COUNTIF('16 reserve bal'!D:D,'16 AJE data'!T1224)&gt;0,"Y","N")</f>
        <v>N</v>
      </c>
    </row>
    <row r="1225" spans="1:21" x14ac:dyDescent="0.25">
      <c r="A1225" t="s">
        <v>104</v>
      </c>
      <c r="B1225" t="s">
        <v>5288</v>
      </c>
      <c r="C1225" t="s">
        <v>3489</v>
      </c>
      <c r="D1225" t="s">
        <v>141</v>
      </c>
      <c r="E1225" t="s">
        <v>12419</v>
      </c>
      <c r="F1225" t="str">
        <f t="shared" si="22"/>
        <v>US-IFRS</v>
      </c>
      <c r="G1225" t="s">
        <v>3489</v>
      </c>
      <c r="L1225" t="s">
        <v>8254</v>
      </c>
      <c r="M1225" t="str">
        <f>IF(COUNTIF('16 reserve entries'!M:M,'16 AJE data'!L1225)&gt;0,"Y","N")</f>
        <v>N</v>
      </c>
      <c r="O1225" t="s">
        <v>14149</v>
      </c>
      <c r="P1225" t="s">
        <v>233</v>
      </c>
      <c r="Q1225" t="s">
        <v>3605</v>
      </c>
      <c r="R1225" t="str">
        <f>IF(COUNTIF('16 reserve entries'!Q:Q,'16 AJE data'!O1225)&gt;0,"Y","N")</f>
        <v>N</v>
      </c>
      <c r="S1225" s="149" t="s">
        <v>104</v>
      </c>
      <c r="T1225" t="s">
        <v>3806</v>
      </c>
      <c r="U1225" t="str">
        <f>IF(COUNTIF('16 reserve bal'!D:D,'16 AJE data'!T1225)&gt;0,"Y","N")</f>
        <v>Y</v>
      </c>
    </row>
    <row r="1226" spans="1:21" x14ac:dyDescent="0.25">
      <c r="A1226" t="s">
        <v>104</v>
      </c>
      <c r="B1226" t="s">
        <v>5288</v>
      </c>
      <c r="C1226" t="s">
        <v>3492</v>
      </c>
      <c r="D1226" t="s">
        <v>141</v>
      </c>
      <c r="E1226" t="s">
        <v>12419</v>
      </c>
      <c r="F1226" t="str">
        <f t="shared" si="22"/>
        <v>US-IFRS</v>
      </c>
      <c r="G1226" t="s">
        <v>3492</v>
      </c>
      <c r="L1226" t="s">
        <v>8255</v>
      </c>
      <c r="M1226" t="str">
        <f>IF(COUNTIF('16 reserve entries'!M:M,'16 AJE data'!L1226)&gt;0,"Y","N")</f>
        <v>N</v>
      </c>
      <c r="O1226" t="s">
        <v>14150</v>
      </c>
      <c r="P1226" t="s">
        <v>233</v>
      </c>
      <c r="Q1226" t="s">
        <v>3607</v>
      </c>
      <c r="R1226" t="str">
        <f>IF(COUNTIF('16 reserve entries'!Q:Q,'16 AJE data'!O1226)&gt;0,"Y","N")</f>
        <v>N</v>
      </c>
      <c r="S1226" s="149" t="s">
        <v>104</v>
      </c>
      <c r="T1226" t="s">
        <v>3809</v>
      </c>
      <c r="U1226" t="str">
        <f>IF(COUNTIF('16 reserve bal'!D:D,'16 AJE data'!T1226)&gt;0,"Y","N")</f>
        <v>Y</v>
      </c>
    </row>
    <row r="1227" spans="1:21" x14ac:dyDescent="0.25">
      <c r="A1227" t="s">
        <v>104</v>
      </c>
      <c r="B1227" t="s">
        <v>5288</v>
      </c>
      <c r="C1227" t="s">
        <v>3535</v>
      </c>
      <c r="D1227" t="s">
        <v>141</v>
      </c>
      <c r="E1227" t="s">
        <v>12419</v>
      </c>
      <c r="F1227" t="str">
        <f t="shared" si="22"/>
        <v>US-IFRS</v>
      </c>
      <c r="G1227" t="s">
        <v>3535</v>
      </c>
      <c r="L1227" t="s">
        <v>8256</v>
      </c>
      <c r="M1227" t="str">
        <f>IF(COUNTIF('16 reserve entries'!M:M,'16 AJE data'!L1227)&gt;0,"Y","N")</f>
        <v>N</v>
      </c>
      <c r="O1227" t="s">
        <v>14151</v>
      </c>
      <c r="P1227" t="s">
        <v>233</v>
      </c>
      <c r="Q1227" t="s">
        <v>3613</v>
      </c>
      <c r="R1227" t="str">
        <f>IF(COUNTIF('16 reserve entries'!Q:Q,'16 AJE data'!O1227)&gt;0,"Y","N")</f>
        <v>N</v>
      </c>
      <c r="S1227" s="149" t="s">
        <v>104</v>
      </c>
      <c r="T1227" t="s">
        <v>3907</v>
      </c>
      <c r="U1227" t="str">
        <f>IF(COUNTIF('16 reserve bal'!D:D,'16 AJE data'!T1227)&gt;0,"Y","N")</f>
        <v>Y</v>
      </c>
    </row>
    <row r="1228" spans="1:21" x14ac:dyDescent="0.25">
      <c r="A1228" t="s">
        <v>104</v>
      </c>
      <c r="B1228" t="s">
        <v>5288</v>
      </c>
      <c r="C1228" t="s">
        <v>3543</v>
      </c>
      <c r="D1228" t="s">
        <v>141</v>
      </c>
      <c r="E1228" t="s">
        <v>12419</v>
      </c>
      <c r="F1228" t="str">
        <f t="shared" si="22"/>
        <v>US-IFRS</v>
      </c>
      <c r="G1228" t="s">
        <v>3543</v>
      </c>
      <c r="L1228" t="s">
        <v>8257</v>
      </c>
      <c r="M1228" t="str">
        <f>IF(COUNTIF('16 reserve entries'!M:M,'16 AJE data'!L1228)&gt;0,"Y","N")</f>
        <v>N</v>
      </c>
      <c r="O1228" t="s">
        <v>14152</v>
      </c>
      <c r="P1228" t="s">
        <v>233</v>
      </c>
      <c r="Q1228" t="s">
        <v>7665</v>
      </c>
      <c r="R1228" t="str">
        <f>IF(COUNTIF('16 reserve entries'!Q:Q,'16 AJE data'!O1228)&gt;0,"Y","N")</f>
        <v>N</v>
      </c>
      <c r="S1228" s="149" t="s">
        <v>104</v>
      </c>
      <c r="T1228" t="s">
        <v>3910</v>
      </c>
      <c r="U1228" t="str">
        <f>IF(COUNTIF('16 reserve bal'!D:D,'16 AJE data'!T1228)&gt;0,"Y","N")</f>
        <v>Y</v>
      </c>
    </row>
    <row r="1229" spans="1:21" x14ac:dyDescent="0.25">
      <c r="A1229" t="s">
        <v>104</v>
      </c>
      <c r="B1229" t="s">
        <v>5288</v>
      </c>
      <c r="C1229" t="s">
        <v>3549</v>
      </c>
      <c r="D1229" t="s">
        <v>141</v>
      </c>
      <c r="E1229" t="s">
        <v>12419</v>
      </c>
      <c r="F1229" t="str">
        <f t="shared" si="22"/>
        <v>US-IFRS</v>
      </c>
      <c r="G1229" t="s">
        <v>3549</v>
      </c>
      <c r="L1229" t="s">
        <v>4365</v>
      </c>
      <c r="M1229" t="str">
        <f>IF(COUNTIF('16 reserve entries'!M:M,'16 AJE data'!L1229)&gt;0,"Y","N")</f>
        <v>Y</v>
      </c>
      <c r="O1229" t="s">
        <v>14153</v>
      </c>
      <c r="P1229" t="s">
        <v>233</v>
      </c>
      <c r="Q1229" t="s">
        <v>3616</v>
      </c>
      <c r="R1229" t="str">
        <f>IF(COUNTIF('16 reserve entries'!Q:Q,'16 AJE data'!O1229)&gt;0,"Y","N")</f>
        <v>N</v>
      </c>
      <c r="S1229" s="149" t="s">
        <v>104</v>
      </c>
      <c r="T1229" t="s">
        <v>3951</v>
      </c>
      <c r="U1229" t="str">
        <f>IF(COUNTIF('16 reserve bal'!D:D,'16 AJE data'!T1229)&gt;0,"Y","N")</f>
        <v>Y</v>
      </c>
    </row>
    <row r="1230" spans="1:21" x14ac:dyDescent="0.25">
      <c r="A1230" t="s">
        <v>104</v>
      </c>
      <c r="B1230" t="s">
        <v>5288</v>
      </c>
      <c r="C1230" t="s">
        <v>3570</v>
      </c>
      <c r="D1230" t="s">
        <v>141</v>
      </c>
      <c r="E1230" t="s">
        <v>12419</v>
      </c>
      <c r="F1230" t="str">
        <f t="shared" si="22"/>
        <v>US-IFRS</v>
      </c>
      <c r="G1230" t="s">
        <v>3570</v>
      </c>
      <c r="L1230" t="s">
        <v>4367</v>
      </c>
      <c r="M1230" t="str">
        <f>IF(COUNTIF('16 reserve entries'!M:M,'16 AJE data'!L1230)&gt;0,"Y","N")</f>
        <v>Y</v>
      </c>
      <c r="O1230" t="s">
        <v>14154</v>
      </c>
      <c r="P1230" t="s">
        <v>233</v>
      </c>
      <c r="Q1230" t="s">
        <v>3619</v>
      </c>
      <c r="R1230" t="str">
        <f>IF(COUNTIF('16 reserve entries'!Q:Q,'16 AJE data'!O1230)&gt;0,"Y","N")</f>
        <v>N</v>
      </c>
      <c r="S1230" s="149" t="s">
        <v>104</v>
      </c>
      <c r="T1230" t="s">
        <v>3913</v>
      </c>
      <c r="U1230" t="str">
        <f>IF(COUNTIF('16 reserve bal'!D:D,'16 AJE data'!T1230)&gt;0,"Y","N")</f>
        <v>Y</v>
      </c>
    </row>
    <row r="1231" spans="1:21" x14ac:dyDescent="0.25">
      <c r="A1231" t="s">
        <v>104</v>
      </c>
      <c r="B1231" t="s">
        <v>5288</v>
      </c>
      <c r="C1231" t="s">
        <v>7665</v>
      </c>
      <c r="D1231" t="s">
        <v>141</v>
      </c>
      <c r="E1231" t="s">
        <v>12419</v>
      </c>
      <c r="F1231" t="str">
        <f t="shared" si="22"/>
        <v>US-IFRS</v>
      </c>
      <c r="G1231" t="s">
        <v>7665</v>
      </c>
      <c r="L1231" t="s">
        <v>4369</v>
      </c>
      <c r="M1231" t="str">
        <f>IF(COUNTIF('16 reserve entries'!M:M,'16 AJE data'!L1231)&gt;0,"Y","N")</f>
        <v>Y</v>
      </c>
      <c r="O1231" t="s">
        <v>14155</v>
      </c>
      <c r="P1231" t="s">
        <v>233</v>
      </c>
      <c r="Q1231" t="s">
        <v>3628</v>
      </c>
      <c r="R1231" t="str">
        <f>IF(COUNTIF('16 reserve entries'!Q:Q,'16 AJE data'!O1231)&gt;0,"Y","N")</f>
        <v>N</v>
      </c>
      <c r="S1231" s="149" t="s">
        <v>104</v>
      </c>
      <c r="T1231" t="s">
        <v>13564</v>
      </c>
      <c r="U1231" t="str">
        <f>IF(COUNTIF('16 reserve bal'!D:D,'16 AJE data'!T1231)&gt;0,"Y","N")</f>
        <v>N</v>
      </c>
    </row>
    <row r="1232" spans="1:21" x14ac:dyDescent="0.25">
      <c r="A1232" t="s">
        <v>104</v>
      </c>
      <c r="B1232" t="s">
        <v>5288</v>
      </c>
      <c r="C1232" t="s">
        <v>3628</v>
      </c>
      <c r="D1232" t="s">
        <v>141</v>
      </c>
      <c r="E1232" t="s">
        <v>12419</v>
      </c>
      <c r="F1232" t="str">
        <f t="shared" si="22"/>
        <v>US-IFRS</v>
      </c>
      <c r="G1232" t="s">
        <v>3628</v>
      </c>
      <c r="L1232" t="s">
        <v>8258</v>
      </c>
      <c r="M1232" t="str">
        <f>IF(COUNTIF('16 reserve entries'!M:M,'16 AJE data'!L1232)&gt;0,"Y","N")</f>
        <v>N</v>
      </c>
      <c r="O1232" t="s">
        <v>14156</v>
      </c>
      <c r="P1232" t="s">
        <v>233</v>
      </c>
      <c r="Q1232" t="s">
        <v>7674</v>
      </c>
      <c r="R1232" t="str">
        <f>IF(COUNTIF('16 reserve entries'!Q:Q,'16 AJE data'!O1232)&gt;0,"Y","N")</f>
        <v>N</v>
      </c>
      <c r="S1232" s="149" t="s">
        <v>104</v>
      </c>
      <c r="T1232" t="s">
        <v>3262</v>
      </c>
      <c r="U1232" t="str">
        <f>IF(COUNTIF('16 reserve bal'!D:D,'16 AJE data'!T1232)&gt;0,"Y","N")</f>
        <v>Y</v>
      </c>
    </row>
    <row r="1233" spans="1:21" x14ac:dyDescent="0.25">
      <c r="A1233" t="s">
        <v>104</v>
      </c>
      <c r="B1233" t="s">
        <v>5288</v>
      </c>
      <c r="C1233" t="s">
        <v>7673</v>
      </c>
      <c r="D1233" t="s">
        <v>141</v>
      </c>
      <c r="E1233" t="s">
        <v>12419</v>
      </c>
      <c r="F1233" t="str">
        <f t="shared" si="22"/>
        <v>US-IFRS</v>
      </c>
      <c r="G1233" t="s">
        <v>7673</v>
      </c>
      <c r="L1233" t="s">
        <v>7868</v>
      </c>
      <c r="M1233" t="str">
        <f>IF(COUNTIF('16 reserve entries'!M:M,'16 AJE data'!L1233)&gt;0,"Y","N")</f>
        <v>N</v>
      </c>
      <c r="O1233" t="s">
        <v>14157</v>
      </c>
      <c r="P1233" t="s">
        <v>233</v>
      </c>
      <c r="Q1233" t="s">
        <v>7677</v>
      </c>
      <c r="R1233" t="str">
        <f>IF(COUNTIF('16 reserve entries'!Q:Q,'16 AJE data'!O1233)&gt;0,"Y","N")</f>
        <v>N</v>
      </c>
      <c r="S1233" s="149" t="s">
        <v>104</v>
      </c>
      <c r="T1233" t="s">
        <v>14158</v>
      </c>
      <c r="U1233" t="str">
        <f>IF(COUNTIF('16 reserve bal'!D:D,'16 AJE data'!T1233)&gt;0,"Y","N")</f>
        <v>N</v>
      </c>
    </row>
    <row r="1234" spans="1:21" x14ac:dyDescent="0.25">
      <c r="A1234" t="s">
        <v>104</v>
      </c>
      <c r="B1234" t="s">
        <v>5288</v>
      </c>
      <c r="C1234" t="s">
        <v>3663</v>
      </c>
      <c r="D1234" t="s">
        <v>141</v>
      </c>
      <c r="E1234" t="s">
        <v>12419</v>
      </c>
      <c r="F1234" t="str">
        <f t="shared" si="22"/>
        <v>US-IFRS</v>
      </c>
      <c r="G1234" t="s">
        <v>3663</v>
      </c>
      <c r="L1234" t="s">
        <v>7869</v>
      </c>
      <c r="M1234" t="str">
        <f>IF(COUNTIF('16 reserve entries'!M:M,'16 AJE data'!L1234)&gt;0,"Y","N")</f>
        <v>N</v>
      </c>
      <c r="O1234" t="s">
        <v>14159</v>
      </c>
      <c r="P1234" t="s">
        <v>233</v>
      </c>
      <c r="Q1234" t="s">
        <v>3642</v>
      </c>
      <c r="R1234" t="str">
        <f>IF(COUNTIF('16 reserve entries'!Q:Q,'16 AJE data'!O1234)&gt;0,"Y","N")</f>
        <v>N</v>
      </c>
      <c r="S1234" s="149" t="s">
        <v>104</v>
      </c>
      <c r="T1234" t="s">
        <v>13651</v>
      </c>
      <c r="U1234" t="str">
        <f>IF(COUNTIF('16 reserve bal'!D:D,'16 AJE data'!T1234)&gt;0,"Y","N")</f>
        <v>N</v>
      </c>
    </row>
    <row r="1235" spans="1:21" x14ac:dyDescent="0.25">
      <c r="A1235" t="s">
        <v>104</v>
      </c>
      <c r="B1235" t="s">
        <v>5288</v>
      </c>
      <c r="C1235" t="s">
        <v>7680</v>
      </c>
      <c r="D1235" t="s">
        <v>141</v>
      </c>
      <c r="E1235" t="s">
        <v>12419</v>
      </c>
      <c r="F1235" t="str">
        <f t="shared" si="22"/>
        <v>US-IFRS</v>
      </c>
      <c r="G1235" t="s">
        <v>7680</v>
      </c>
      <c r="L1235" t="s">
        <v>4371</v>
      </c>
      <c r="M1235" t="str">
        <f>IF(COUNTIF('16 reserve entries'!M:M,'16 AJE data'!L1235)&gt;0,"Y","N")</f>
        <v>Y</v>
      </c>
      <c r="O1235" t="s">
        <v>14160</v>
      </c>
      <c r="P1235" t="s">
        <v>233</v>
      </c>
      <c r="Q1235" t="s">
        <v>7690</v>
      </c>
      <c r="R1235" t="str">
        <f>IF(COUNTIF('16 reserve entries'!Q:Q,'16 AJE data'!O1235)&gt;0,"Y","N")</f>
        <v>N</v>
      </c>
      <c r="S1235" s="149" t="s">
        <v>104</v>
      </c>
      <c r="T1235" t="s">
        <v>14161</v>
      </c>
      <c r="U1235" t="str">
        <f>IF(COUNTIF('16 reserve bal'!D:D,'16 AJE data'!T1235)&gt;0,"Y","N")</f>
        <v>N</v>
      </c>
    </row>
    <row r="1236" spans="1:21" x14ac:dyDescent="0.25">
      <c r="A1236" t="s">
        <v>104</v>
      </c>
      <c r="B1236" t="s">
        <v>5288</v>
      </c>
      <c r="C1236" t="s">
        <v>7681</v>
      </c>
      <c r="D1236" t="s">
        <v>141</v>
      </c>
      <c r="E1236" t="s">
        <v>12419</v>
      </c>
      <c r="F1236" t="str">
        <f t="shared" si="22"/>
        <v>US-IFRS</v>
      </c>
      <c r="G1236" t="s">
        <v>7681</v>
      </c>
      <c r="L1236" t="s">
        <v>8259</v>
      </c>
      <c r="M1236" t="str">
        <f>IF(COUNTIF('16 reserve entries'!M:M,'16 AJE data'!L1236)&gt;0,"Y","N")</f>
        <v>N</v>
      </c>
      <c r="O1236" t="s">
        <v>14162</v>
      </c>
      <c r="P1236" t="s">
        <v>233</v>
      </c>
      <c r="Q1236" t="s">
        <v>3663</v>
      </c>
      <c r="R1236" t="str">
        <f>IF(COUNTIF('16 reserve entries'!Q:Q,'16 AJE data'!O1236)&gt;0,"Y","N")</f>
        <v>N</v>
      </c>
      <c r="S1236" s="149" t="s">
        <v>104</v>
      </c>
      <c r="T1236" t="s">
        <v>14163</v>
      </c>
      <c r="U1236" t="str">
        <f>IF(COUNTIF('16 reserve bal'!D:D,'16 AJE data'!T1236)&gt;0,"Y","N")</f>
        <v>N</v>
      </c>
    </row>
    <row r="1237" spans="1:21" x14ac:dyDescent="0.25">
      <c r="A1237" t="s">
        <v>104</v>
      </c>
      <c r="B1237" t="s">
        <v>5288</v>
      </c>
      <c r="C1237" t="s">
        <v>7741</v>
      </c>
      <c r="D1237" t="s">
        <v>141</v>
      </c>
      <c r="E1237" t="s">
        <v>12419</v>
      </c>
      <c r="F1237" t="str">
        <f t="shared" si="22"/>
        <v>US-IFRS</v>
      </c>
      <c r="G1237" t="s">
        <v>7741</v>
      </c>
      <c r="L1237" t="s">
        <v>8260</v>
      </c>
      <c r="M1237" t="str">
        <f>IF(COUNTIF('16 reserve entries'!M:M,'16 AJE data'!L1237)&gt;0,"Y","N")</f>
        <v>N</v>
      </c>
      <c r="O1237" t="s">
        <v>14164</v>
      </c>
      <c r="P1237" t="s">
        <v>233</v>
      </c>
      <c r="Q1237" t="s">
        <v>3666</v>
      </c>
      <c r="R1237" t="str">
        <f>IF(COUNTIF('16 reserve entries'!Q:Q,'16 AJE data'!O1237)&gt;0,"Y","N")</f>
        <v>N</v>
      </c>
      <c r="S1237" s="149" t="s">
        <v>104</v>
      </c>
      <c r="T1237" t="s">
        <v>14165</v>
      </c>
      <c r="U1237" t="str">
        <f>IF(COUNTIF('16 reserve bal'!D:D,'16 AJE data'!T1237)&gt;0,"Y","N")</f>
        <v>N</v>
      </c>
    </row>
    <row r="1238" spans="1:21" x14ac:dyDescent="0.25">
      <c r="A1238" t="s">
        <v>104</v>
      </c>
      <c r="B1238" t="s">
        <v>5288</v>
      </c>
      <c r="C1238" t="s">
        <v>7742</v>
      </c>
      <c r="D1238" t="s">
        <v>141</v>
      </c>
      <c r="E1238" t="s">
        <v>12419</v>
      </c>
      <c r="F1238" t="str">
        <f t="shared" si="22"/>
        <v>US-IFRS</v>
      </c>
      <c r="G1238" t="s">
        <v>7742</v>
      </c>
      <c r="L1238" t="s">
        <v>8261</v>
      </c>
      <c r="M1238" t="str">
        <f>IF(COUNTIF('16 reserve entries'!M:M,'16 AJE data'!L1238)&gt;0,"Y","N")</f>
        <v>N</v>
      </c>
      <c r="O1238" t="s">
        <v>14166</v>
      </c>
      <c r="P1238" t="s">
        <v>233</v>
      </c>
      <c r="Q1238" t="s">
        <v>3669</v>
      </c>
      <c r="R1238" t="str">
        <f>IF(COUNTIF('16 reserve entries'!Q:Q,'16 AJE data'!O1238)&gt;0,"Y","N")</f>
        <v>N</v>
      </c>
      <c r="S1238" s="149" t="s">
        <v>104</v>
      </c>
      <c r="T1238" t="s">
        <v>14167</v>
      </c>
      <c r="U1238" t="str">
        <f>IF(COUNTIF('16 reserve bal'!D:D,'16 AJE data'!T1238)&gt;0,"Y","N")</f>
        <v>N</v>
      </c>
    </row>
    <row r="1239" spans="1:21" x14ac:dyDescent="0.25">
      <c r="A1239" t="s">
        <v>104</v>
      </c>
      <c r="B1239" t="s">
        <v>5288</v>
      </c>
      <c r="C1239" t="s">
        <v>8501</v>
      </c>
      <c r="D1239" t="s">
        <v>141</v>
      </c>
      <c r="E1239" t="s">
        <v>12419</v>
      </c>
      <c r="F1239" t="str">
        <f t="shared" si="22"/>
        <v>US-IFRS</v>
      </c>
      <c r="G1239" t="s">
        <v>8501</v>
      </c>
      <c r="L1239" t="s">
        <v>8262</v>
      </c>
      <c r="M1239" t="str">
        <f>IF(COUNTIF('16 reserve entries'!M:M,'16 AJE data'!L1239)&gt;0,"Y","N")</f>
        <v>N</v>
      </c>
      <c r="O1239" t="s">
        <v>14168</v>
      </c>
      <c r="P1239" t="s">
        <v>233</v>
      </c>
      <c r="Q1239" t="s">
        <v>3672</v>
      </c>
      <c r="R1239" t="str">
        <f>IF(COUNTIF('16 reserve entries'!Q:Q,'16 AJE data'!O1239)&gt;0,"Y","N")</f>
        <v>N</v>
      </c>
      <c r="S1239" s="149" t="s">
        <v>104</v>
      </c>
      <c r="T1239" t="s">
        <v>14169</v>
      </c>
      <c r="U1239" t="str">
        <f>IF(COUNTIF('16 reserve bal'!D:D,'16 AJE data'!T1239)&gt;0,"Y","N")</f>
        <v>N</v>
      </c>
    </row>
    <row r="1240" spans="1:21" x14ac:dyDescent="0.25">
      <c r="A1240" t="s">
        <v>104</v>
      </c>
      <c r="B1240" t="s">
        <v>5288</v>
      </c>
      <c r="C1240" t="s">
        <v>8502</v>
      </c>
      <c r="D1240" t="s">
        <v>141</v>
      </c>
      <c r="E1240" t="s">
        <v>12419</v>
      </c>
      <c r="F1240" t="str">
        <f t="shared" si="22"/>
        <v>US-IFRS</v>
      </c>
      <c r="G1240" t="s">
        <v>8502</v>
      </c>
      <c r="L1240" t="s">
        <v>8263</v>
      </c>
      <c r="M1240" t="str">
        <f>IF(COUNTIF('16 reserve entries'!M:M,'16 AJE data'!L1240)&gt;0,"Y","N")</f>
        <v>N</v>
      </c>
      <c r="O1240" t="s">
        <v>14170</v>
      </c>
      <c r="P1240" t="s">
        <v>233</v>
      </c>
      <c r="Q1240" t="s">
        <v>3675</v>
      </c>
      <c r="R1240" t="str">
        <f>IF(COUNTIF('16 reserve entries'!Q:Q,'16 AJE data'!O1240)&gt;0,"Y","N")</f>
        <v>N</v>
      </c>
      <c r="S1240" s="149" t="s">
        <v>104</v>
      </c>
      <c r="T1240" t="s">
        <v>14171</v>
      </c>
      <c r="U1240" t="str">
        <f>IF(COUNTIF('16 reserve bal'!D:D,'16 AJE data'!T1240)&gt;0,"Y","N")</f>
        <v>N</v>
      </c>
    </row>
    <row r="1241" spans="1:21" x14ac:dyDescent="0.25">
      <c r="A1241" t="s">
        <v>104</v>
      </c>
      <c r="B1241" t="s">
        <v>5304</v>
      </c>
      <c r="C1241" t="s">
        <v>3489</v>
      </c>
      <c r="D1241" t="s">
        <v>141</v>
      </c>
      <c r="E1241" t="s">
        <v>12419</v>
      </c>
      <c r="F1241" t="str">
        <f t="shared" si="22"/>
        <v>US-IFRS</v>
      </c>
      <c r="G1241" t="s">
        <v>3489</v>
      </c>
      <c r="L1241" t="s">
        <v>4373</v>
      </c>
      <c r="M1241" t="str">
        <f>IF(COUNTIF('16 reserve entries'!M:M,'16 AJE data'!L1241)&gt;0,"Y","N")</f>
        <v>Y</v>
      </c>
      <c r="O1241" t="s">
        <v>14172</v>
      </c>
      <c r="P1241" t="s">
        <v>233</v>
      </c>
      <c r="Q1241" t="s">
        <v>3678</v>
      </c>
      <c r="R1241" t="str">
        <f>IF(COUNTIF('16 reserve entries'!Q:Q,'16 AJE data'!O1241)&gt;0,"Y","N")</f>
        <v>N</v>
      </c>
      <c r="S1241" s="149" t="s">
        <v>104</v>
      </c>
      <c r="T1241" t="s">
        <v>14173</v>
      </c>
      <c r="U1241" t="str">
        <f>IF(COUNTIF('16 reserve bal'!D:D,'16 AJE data'!T1241)&gt;0,"Y","N")</f>
        <v>N</v>
      </c>
    </row>
    <row r="1242" spans="1:21" x14ac:dyDescent="0.25">
      <c r="A1242" t="s">
        <v>104</v>
      </c>
      <c r="B1242" t="s">
        <v>5304</v>
      </c>
      <c r="C1242" t="s">
        <v>3492</v>
      </c>
      <c r="D1242" t="s">
        <v>141</v>
      </c>
      <c r="E1242" t="s">
        <v>12419</v>
      </c>
      <c r="F1242" t="str">
        <f t="shared" si="22"/>
        <v>US-IFRS</v>
      </c>
      <c r="G1242" t="s">
        <v>3492</v>
      </c>
      <c r="L1242" t="s">
        <v>4375</v>
      </c>
      <c r="M1242" t="str">
        <f>IF(COUNTIF('16 reserve entries'!M:M,'16 AJE data'!L1242)&gt;0,"Y","N")</f>
        <v>Y</v>
      </c>
      <c r="O1242" t="s">
        <v>14174</v>
      </c>
      <c r="P1242" t="s">
        <v>233</v>
      </c>
      <c r="Q1242" t="s">
        <v>3684</v>
      </c>
      <c r="R1242" t="str">
        <f>IF(COUNTIF('16 reserve entries'!Q:Q,'16 AJE data'!O1242)&gt;0,"Y","N")</f>
        <v>N</v>
      </c>
      <c r="S1242" s="149" t="s">
        <v>104</v>
      </c>
      <c r="T1242" t="s">
        <v>3812</v>
      </c>
      <c r="U1242" t="str">
        <f>IF(COUNTIF('16 reserve bal'!D:D,'16 AJE data'!T1242)&gt;0,"Y","N")</f>
        <v>Y</v>
      </c>
    </row>
    <row r="1243" spans="1:21" x14ac:dyDescent="0.25">
      <c r="A1243" t="s">
        <v>104</v>
      </c>
      <c r="B1243" t="s">
        <v>5304</v>
      </c>
      <c r="C1243" t="s">
        <v>3535</v>
      </c>
      <c r="D1243" t="s">
        <v>141</v>
      </c>
      <c r="E1243" t="s">
        <v>12419</v>
      </c>
      <c r="F1243" t="str">
        <f t="shared" si="22"/>
        <v>US-IFRS</v>
      </c>
      <c r="G1243" t="s">
        <v>3535</v>
      </c>
      <c r="L1243" t="s">
        <v>8264</v>
      </c>
      <c r="M1243" t="str">
        <f>IF(COUNTIF('16 reserve entries'!M:M,'16 AJE data'!L1243)&gt;0,"Y","N")</f>
        <v>N</v>
      </c>
      <c r="O1243" t="s">
        <v>14175</v>
      </c>
      <c r="P1243" t="s">
        <v>233</v>
      </c>
      <c r="Q1243" t="s">
        <v>3690</v>
      </c>
      <c r="R1243" t="str">
        <f>IF(COUNTIF('16 reserve entries'!Q:Q,'16 AJE data'!O1243)&gt;0,"Y","N")</f>
        <v>N</v>
      </c>
      <c r="S1243" s="149" t="s">
        <v>104</v>
      </c>
      <c r="T1243" t="s">
        <v>3927</v>
      </c>
      <c r="U1243" t="str">
        <f>IF(COUNTIF('16 reserve bal'!D:D,'16 AJE data'!T1243)&gt;0,"Y","N")</f>
        <v>Y</v>
      </c>
    </row>
    <row r="1244" spans="1:21" x14ac:dyDescent="0.25">
      <c r="A1244" t="s">
        <v>104</v>
      </c>
      <c r="B1244" t="s">
        <v>5304</v>
      </c>
      <c r="C1244" t="s">
        <v>7665</v>
      </c>
      <c r="D1244" t="s">
        <v>141</v>
      </c>
      <c r="E1244" t="s">
        <v>12419</v>
      </c>
      <c r="F1244" t="str">
        <f t="shared" si="22"/>
        <v>US-IFRS</v>
      </c>
      <c r="G1244" t="s">
        <v>7665</v>
      </c>
      <c r="L1244" t="s">
        <v>8265</v>
      </c>
      <c r="M1244" t="str">
        <f>IF(COUNTIF('16 reserve entries'!M:M,'16 AJE data'!L1244)&gt;0,"Y","N")</f>
        <v>N</v>
      </c>
      <c r="O1244" t="s">
        <v>14176</v>
      </c>
      <c r="P1244" t="s">
        <v>233</v>
      </c>
      <c r="Q1244" t="s">
        <v>3702</v>
      </c>
      <c r="R1244" t="str">
        <f>IF(COUNTIF('16 reserve entries'!Q:Q,'16 AJE data'!O1244)&gt;0,"Y","N")</f>
        <v>N</v>
      </c>
      <c r="S1244" s="149" t="s">
        <v>104</v>
      </c>
      <c r="T1244" t="s">
        <v>14177</v>
      </c>
      <c r="U1244" t="str">
        <f>IF(COUNTIF('16 reserve bal'!D:D,'16 AJE data'!T1244)&gt;0,"Y","N")</f>
        <v>N</v>
      </c>
    </row>
    <row r="1245" spans="1:21" x14ac:dyDescent="0.25">
      <c r="A1245" t="s">
        <v>104</v>
      </c>
      <c r="B1245" t="s">
        <v>5304</v>
      </c>
      <c r="C1245" t="s">
        <v>7673</v>
      </c>
      <c r="D1245" t="s">
        <v>141</v>
      </c>
      <c r="E1245" t="s">
        <v>12419</v>
      </c>
      <c r="F1245" t="str">
        <f t="shared" si="22"/>
        <v>US-IFRS</v>
      </c>
      <c r="G1245" t="s">
        <v>7673</v>
      </c>
      <c r="L1245" t="s">
        <v>8266</v>
      </c>
      <c r="M1245" t="str">
        <f>IF(COUNTIF('16 reserve entries'!M:M,'16 AJE data'!L1245)&gt;0,"Y","N")</f>
        <v>N</v>
      </c>
      <c r="O1245" t="s">
        <v>14178</v>
      </c>
      <c r="P1245" t="s">
        <v>233</v>
      </c>
      <c r="Q1245" t="s">
        <v>3705</v>
      </c>
      <c r="R1245" t="str">
        <f>IF(COUNTIF('16 reserve entries'!Q:Q,'16 AJE data'!O1245)&gt;0,"Y","N")</f>
        <v>N</v>
      </c>
      <c r="S1245" s="149" t="s">
        <v>104</v>
      </c>
      <c r="T1245" t="s">
        <v>14179</v>
      </c>
      <c r="U1245" t="str">
        <f>IF(COUNTIF('16 reserve bal'!D:D,'16 AJE data'!T1245)&gt;0,"Y","N")</f>
        <v>N</v>
      </c>
    </row>
    <row r="1246" spans="1:21" x14ac:dyDescent="0.25">
      <c r="A1246" t="s">
        <v>104</v>
      </c>
      <c r="B1246" t="s">
        <v>5304</v>
      </c>
      <c r="C1246" t="s">
        <v>3663</v>
      </c>
      <c r="D1246" t="s">
        <v>141</v>
      </c>
      <c r="E1246" t="s">
        <v>12419</v>
      </c>
      <c r="F1246" t="str">
        <f t="shared" si="22"/>
        <v>US-IFRS</v>
      </c>
      <c r="G1246" t="s">
        <v>3663</v>
      </c>
      <c r="L1246" t="s">
        <v>4377</v>
      </c>
      <c r="M1246" t="str">
        <f>IF(COUNTIF('16 reserve entries'!M:M,'16 AJE data'!L1246)&gt;0,"Y","N")</f>
        <v>Y</v>
      </c>
      <c r="O1246" t="s">
        <v>14180</v>
      </c>
      <c r="P1246" t="s">
        <v>233</v>
      </c>
      <c r="Q1246" t="s">
        <v>3708</v>
      </c>
      <c r="R1246" t="str">
        <f>IF(COUNTIF('16 reserve entries'!Q:Q,'16 AJE data'!O1246)&gt;0,"Y","N")</f>
        <v>N</v>
      </c>
      <c r="S1246" s="149" t="s">
        <v>104</v>
      </c>
      <c r="T1246" t="s">
        <v>14181</v>
      </c>
      <c r="U1246" t="str">
        <f>IF(COUNTIF('16 reserve bal'!D:D,'16 AJE data'!T1246)&gt;0,"Y","N")</f>
        <v>N</v>
      </c>
    </row>
    <row r="1247" spans="1:21" x14ac:dyDescent="0.25">
      <c r="A1247" t="s">
        <v>104</v>
      </c>
      <c r="B1247" t="s">
        <v>5304</v>
      </c>
      <c r="C1247" t="s">
        <v>7741</v>
      </c>
      <c r="D1247" t="s">
        <v>141</v>
      </c>
      <c r="E1247" t="s">
        <v>12419</v>
      </c>
      <c r="F1247" t="str">
        <f t="shared" si="22"/>
        <v>US-IFRS</v>
      </c>
      <c r="G1247" t="s">
        <v>7741</v>
      </c>
      <c r="L1247" t="s">
        <v>4379</v>
      </c>
      <c r="M1247" t="str">
        <f>IF(COUNTIF('16 reserve entries'!M:M,'16 AJE data'!L1247)&gt;0,"Y","N")</f>
        <v>Y</v>
      </c>
      <c r="O1247" t="s">
        <v>14182</v>
      </c>
      <c r="P1247" t="s">
        <v>233</v>
      </c>
      <c r="Q1247" t="s">
        <v>3711</v>
      </c>
      <c r="R1247" t="str">
        <f>IF(COUNTIF('16 reserve entries'!Q:Q,'16 AJE data'!O1247)&gt;0,"Y","N")</f>
        <v>N</v>
      </c>
      <c r="S1247" s="149" t="s">
        <v>104</v>
      </c>
      <c r="T1247" t="s">
        <v>14183</v>
      </c>
      <c r="U1247" t="str">
        <f>IF(COUNTIF('16 reserve bal'!D:D,'16 AJE data'!T1247)&gt;0,"Y","N")</f>
        <v>N</v>
      </c>
    </row>
    <row r="1248" spans="1:21" x14ac:dyDescent="0.25">
      <c r="A1248" t="s">
        <v>104</v>
      </c>
      <c r="B1248" t="s">
        <v>5304</v>
      </c>
      <c r="C1248" t="s">
        <v>7742</v>
      </c>
      <c r="D1248" t="s">
        <v>141</v>
      </c>
      <c r="E1248" t="s">
        <v>12419</v>
      </c>
      <c r="F1248" t="str">
        <f t="shared" si="22"/>
        <v>US-IFRS</v>
      </c>
      <c r="G1248" t="s">
        <v>7742</v>
      </c>
      <c r="L1248" t="s">
        <v>4381</v>
      </c>
      <c r="M1248" t="str">
        <f>IF(COUNTIF('16 reserve entries'!M:M,'16 AJE data'!L1248)&gt;0,"Y","N")</f>
        <v>Y</v>
      </c>
      <c r="O1248" t="s">
        <v>14184</v>
      </c>
      <c r="P1248" t="s">
        <v>233</v>
      </c>
      <c r="Q1248" t="s">
        <v>3714</v>
      </c>
      <c r="R1248" t="str">
        <f>IF(COUNTIF('16 reserve entries'!Q:Q,'16 AJE data'!O1248)&gt;0,"Y","N")</f>
        <v>N</v>
      </c>
      <c r="S1248" s="149" t="s">
        <v>104</v>
      </c>
      <c r="T1248" t="s">
        <v>14185</v>
      </c>
      <c r="U1248" t="str">
        <f>IF(COUNTIF('16 reserve bal'!D:D,'16 AJE data'!T1248)&gt;0,"Y","N")</f>
        <v>N</v>
      </c>
    </row>
    <row r="1249" spans="1:21" x14ac:dyDescent="0.25">
      <c r="A1249" t="s">
        <v>104</v>
      </c>
      <c r="B1249" t="s">
        <v>5304</v>
      </c>
      <c r="C1249" t="s">
        <v>7822</v>
      </c>
      <c r="D1249" t="s">
        <v>141</v>
      </c>
      <c r="E1249" t="s">
        <v>12419</v>
      </c>
      <c r="F1249" t="str">
        <f t="shared" si="22"/>
        <v>US-IFRS</v>
      </c>
      <c r="G1249" t="s">
        <v>7822</v>
      </c>
      <c r="L1249" t="s">
        <v>4383</v>
      </c>
      <c r="M1249" t="str">
        <f>IF(COUNTIF('16 reserve entries'!M:M,'16 AJE data'!L1249)&gt;0,"Y","N")</f>
        <v>Y</v>
      </c>
      <c r="O1249" t="s">
        <v>14186</v>
      </c>
      <c r="P1249" t="s">
        <v>233</v>
      </c>
      <c r="Q1249" t="s">
        <v>3717</v>
      </c>
      <c r="R1249" t="str">
        <f>IF(COUNTIF('16 reserve entries'!Q:Q,'16 AJE data'!O1249)&gt;0,"Y","N")</f>
        <v>N</v>
      </c>
      <c r="S1249" s="149" t="s">
        <v>104</v>
      </c>
      <c r="T1249" t="s">
        <v>14187</v>
      </c>
      <c r="U1249" t="str">
        <f>IF(COUNTIF('16 reserve bal'!D:D,'16 AJE data'!T1249)&gt;0,"Y","N")</f>
        <v>N</v>
      </c>
    </row>
    <row r="1250" spans="1:21" x14ac:dyDescent="0.25">
      <c r="A1250" t="s">
        <v>104</v>
      </c>
      <c r="B1250" t="s">
        <v>5332</v>
      </c>
      <c r="C1250" t="s">
        <v>3489</v>
      </c>
      <c r="D1250" t="s">
        <v>141</v>
      </c>
      <c r="E1250" t="s">
        <v>13056</v>
      </c>
      <c r="F1250" t="str">
        <f t="shared" si="22"/>
        <v>US-UGAAP</v>
      </c>
      <c r="G1250" t="s">
        <v>3489</v>
      </c>
      <c r="L1250" t="s">
        <v>8267</v>
      </c>
      <c r="M1250" t="str">
        <f>IF(COUNTIF('16 reserve entries'!M:M,'16 AJE data'!L1250)&gt;0,"Y","N")</f>
        <v>N</v>
      </c>
      <c r="O1250" t="s">
        <v>14188</v>
      </c>
      <c r="P1250" t="s">
        <v>233</v>
      </c>
      <c r="Q1250" t="s">
        <v>3720</v>
      </c>
      <c r="R1250" t="str">
        <f>IF(COUNTIF('16 reserve entries'!Q:Q,'16 AJE data'!O1250)&gt;0,"Y","N")</f>
        <v>N</v>
      </c>
      <c r="S1250" s="149" t="s">
        <v>104</v>
      </c>
      <c r="T1250" t="s">
        <v>14022</v>
      </c>
      <c r="U1250" t="str">
        <f>IF(COUNTIF('16 reserve bal'!D:D,'16 AJE data'!T1250)&gt;0,"Y","N")</f>
        <v>N</v>
      </c>
    </row>
    <row r="1251" spans="1:21" x14ac:dyDescent="0.25">
      <c r="A1251" t="s">
        <v>104</v>
      </c>
      <c r="B1251" t="s">
        <v>5332</v>
      </c>
      <c r="C1251" t="s">
        <v>3492</v>
      </c>
      <c r="D1251" t="s">
        <v>141</v>
      </c>
      <c r="E1251" t="s">
        <v>13056</v>
      </c>
      <c r="F1251" t="str">
        <f t="shared" si="22"/>
        <v>US-UGAAP</v>
      </c>
      <c r="G1251" t="s">
        <v>3492</v>
      </c>
      <c r="L1251" t="s">
        <v>8268</v>
      </c>
      <c r="M1251" t="str">
        <f>IF(COUNTIF('16 reserve entries'!M:M,'16 AJE data'!L1251)&gt;0,"Y","N")</f>
        <v>N</v>
      </c>
      <c r="O1251" t="s">
        <v>14189</v>
      </c>
      <c r="P1251" t="s">
        <v>233</v>
      </c>
      <c r="Q1251" t="s">
        <v>3723</v>
      </c>
      <c r="R1251" t="str">
        <f>IF(COUNTIF('16 reserve entries'!Q:Q,'16 AJE data'!O1251)&gt;0,"Y","N")</f>
        <v>N</v>
      </c>
      <c r="S1251" s="149" t="s">
        <v>104</v>
      </c>
      <c r="T1251" t="s">
        <v>3815</v>
      </c>
      <c r="U1251" t="str">
        <f>IF(COUNTIF('16 reserve bal'!D:D,'16 AJE data'!T1251)&gt;0,"Y","N")</f>
        <v>Y</v>
      </c>
    </row>
    <row r="1252" spans="1:21" x14ac:dyDescent="0.25">
      <c r="A1252" t="s">
        <v>104</v>
      </c>
      <c r="B1252" t="s">
        <v>5332</v>
      </c>
      <c r="C1252" t="s">
        <v>3535</v>
      </c>
      <c r="D1252" t="s">
        <v>141</v>
      </c>
      <c r="E1252" t="s">
        <v>13056</v>
      </c>
      <c r="F1252" t="str">
        <f t="shared" si="22"/>
        <v>US-UGAAP</v>
      </c>
      <c r="G1252" t="s">
        <v>3535</v>
      </c>
      <c r="L1252" t="s">
        <v>4385</v>
      </c>
      <c r="M1252" t="str">
        <f>IF(COUNTIF('16 reserve entries'!M:M,'16 AJE data'!L1252)&gt;0,"Y","N")</f>
        <v>Y</v>
      </c>
      <c r="O1252" t="s">
        <v>14190</v>
      </c>
      <c r="P1252" t="s">
        <v>233</v>
      </c>
      <c r="Q1252" t="s">
        <v>3729</v>
      </c>
      <c r="R1252" t="str">
        <f>IF(COUNTIF('16 reserve entries'!Q:Q,'16 AJE data'!O1252)&gt;0,"Y","N")</f>
        <v>N</v>
      </c>
      <c r="S1252" s="149" t="s">
        <v>104</v>
      </c>
      <c r="T1252" t="s">
        <v>3929</v>
      </c>
      <c r="U1252" t="str">
        <f>IF(COUNTIF('16 reserve bal'!D:D,'16 AJE data'!T1252)&gt;0,"Y","N")</f>
        <v>Y</v>
      </c>
    </row>
    <row r="1253" spans="1:21" x14ac:dyDescent="0.25">
      <c r="A1253" t="s">
        <v>104</v>
      </c>
      <c r="B1253" t="s">
        <v>5332</v>
      </c>
      <c r="C1253" t="s">
        <v>7665</v>
      </c>
      <c r="D1253" t="s">
        <v>141</v>
      </c>
      <c r="E1253" t="s">
        <v>13056</v>
      </c>
      <c r="F1253" t="str">
        <f t="shared" si="22"/>
        <v>US-UGAAP</v>
      </c>
      <c r="G1253" t="s">
        <v>7665</v>
      </c>
      <c r="L1253" t="s">
        <v>4387</v>
      </c>
      <c r="M1253" t="str">
        <f>IF(COUNTIF('16 reserve entries'!M:M,'16 AJE data'!L1253)&gt;0,"Y","N")</f>
        <v>Y</v>
      </c>
      <c r="O1253" t="s">
        <v>14191</v>
      </c>
      <c r="P1253" t="s">
        <v>233</v>
      </c>
      <c r="Q1253" t="s">
        <v>3732</v>
      </c>
      <c r="R1253" t="str">
        <f>IF(COUNTIF('16 reserve entries'!Q:Q,'16 AJE data'!O1253)&gt;0,"Y","N")</f>
        <v>N</v>
      </c>
      <c r="S1253" s="149" t="s">
        <v>104</v>
      </c>
      <c r="T1253" t="s">
        <v>14036</v>
      </c>
      <c r="U1253" t="str">
        <f>IF(COUNTIF('16 reserve bal'!D:D,'16 AJE data'!T1253)&gt;0,"Y","N")</f>
        <v>N</v>
      </c>
    </row>
    <row r="1254" spans="1:21" x14ac:dyDescent="0.25">
      <c r="A1254" t="s">
        <v>104</v>
      </c>
      <c r="B1254" t="s">
        <v>5332</v>
      </c>
      <c r="C1254" t="s">
        <v>7673</v>
      </c>
      <c r="D1254" t="s">
        <v>141</v>
      </c>
      <c r="E1254" t="s">
        <v>13056</v>
      </c>
      <c r="F1254" t="str">
        <f t="shared" si="22"/>
        <v>US-UGAAP</v>
      </c>
      <c r="G1254" t="s">
        <v>7673</v>
      </c>
      <c r="L1254" t="s">
        <v>8269</v>
      </c>
      <c r="M1254" t="str">
        <f>IF(COUNTIF('16 reserve entries'!M:M,'16 AJE data'!L1254)&gt;0,"Y","N")</f>
        <v>N</v>
      </c>
      <c r="O1254" t="s">
        <v>14192</v>
      </c>
      <c r="P1254" t="s">
        <v>233</v>
      </c>
      <c r="Q1254" t="s">
        <v>3735</v>
      </c>
      <c r="R1254" t="str">
        <f>IF(COUNTIF('16 reserve entries'!Q:Q,'16 AJE data'!O1254)&gt;0,"Y","N")</f>
        <v>N</v>
      </c>
      <c r="S1254" s="149" t="s">
        <v>104</v>
      </c>
      <c r="T1254" t="s">
        <v>14193</v>
      </c>
      <c r="U1254" t="str">
        <f>IF(COUNTIF('16 reserve bal'!D:D,'16 AJE data'!T1254)&gt;0,"Y","N")</f>
        <v>N</v>
      </c>
    </row>
    <row r="1255" spans="1:21" x14ac:dyDescent="0.25">
      <c r="A1255" t="s">
        <v>104</v>
      </c>
      <c r="B1255" t="s">
        <v>5332</v>
      </c>
      <c r="C1255" t="s">
        <v>3663</v>
      </c>
      <c r="D1255" t="s">
        <v>141</v>
      </c>
      <c r="E1255" t="s">
        <v>13056</v>
      </c>
      <c r="F1255" t="str">
        <f t="shared" si="22"/>
        <v>US-UGAAP</v>
      </c>
      <c r="G1255" t="s">
        <v>3663</v>
      </c>
      <c r="L1255" t="s">
        <v>4390</v>
      </c>
      <c r="M1255" t="str">
        <f>IF(COUNTIF('16 reserve entries'!M:M,'16 AJE data'!L1255)&gt;0,"Y","N")</f>
        <v>Y</v>
      </c>
      <c r="O1255" t="s">
        <v>14194</v>
      </c>
      <c r="P1255" t="s">
        <v>233</v>
      </c>
      <c r="Q1255" t="s">
        <v>3738</v>
      </c>
      <c r="R1255" t="str">
        <f>IF(COUNTIF('16 reserve entries'!Q:Q,'16 AJE data'!O1255)&gt;0,"Y","N")</f>
        <v>N</v>
      </c>
      <c r="S1255" s="149" t="s">
        <v>104</v>
      </c>
      <c r="T1255" t="s">
        <v>3943</v>
      </c>
      <c r="U1255" t="str">
        <f>IF(COUNTIF('16 reserve bal'!D:D,'16 AJE data'!T1255)&gt;0,"Y","N")</f>
        <v>Y</v>
      </c>
    </row>
    <row r="1256" spans="1:21" x14ac:dyDescent="0.25">
      <c r="A1256" t="s">
        <v>104</v>
      </c>
      <c r="B1256" t="s">
        <v>5332</v>
      </c>
      <c r="C1256" t="s">
        <v>7741</v>
      </c>
      <c r="D1256" t="s">
        <v>141</v>
      </c>
      <c r="E1256" t="s">
        <v>13056</v>
      </c>
      <c r="F1256" t="str">
        <f t="shared" si="22"/>
        <v>US-UGAAP</v>
      </c>
      <c r="G1256" t="s">
        <v>7741</v>
      </c>
      <c r="L1256" t="s">
        <v>8270</v>
      </c>
      <c r="M1256" t="str">
        <f>IF(COUNTIF('16 reserve entries'!M:M,'16 AJE data'!L1256)&gt;0,"Y","N")</f>
        <v>N</v>
      </c>
      <c r="O1256" t="s">
        <v>14195</v>
      </c>
      <c r="P1256" t="s">
        <v>233</v>
      </c>
      <c r="Q1256" t="s">
        <v>3744</v>
      </c>
      <c r="R1256" t="str">
        <f>IF(COUNTIF('16 reserve entries'!Q:Q,'16 AJE data'!O1256)&gt;0,"Y","N")</f>
        <v>N</v>
      </c>
      <c r="S1256" s="149" t="s">
        <v>104</v>
      </c>
      <c r="T1256" t="s">
        <v>14196</v>
      </c>
      <c r="U1256" t="str">
        <f>IF(COUNTIF('16 reserve bal'!D:D,'16 AJE data'!T1256)&gt;0,"Y","N")</f>
        <v>N</v>
      </c>
    </row>
    <row r="1257" spans="1:21" x14ac:dyDescent="0.25">
      <c r="A1257" t="s">
        <v>104</v>
      </c>
      <c r="B1257" t="s">
        <v>5332</v>
      </c>
      <c r="C1257" t="s">
        <v>7742</v>
      </c>
      <c r="D1257" t="s">
        <v>141</v>
      </c>
      <c r="E1257" t="s">
        <v>13056</v>
      </c>
      <c r="F1257" t="str">
        <f t="shared" si="22"/>
        <v>US-UGAAP</v>
      </c>
      <c r="G1257" t="s">
        <v>7742</v>
      </c>
      <c r="L1257" t="s">
        <v>4396</v>
      </c>
      <c r="M1257" t="str">
        <f>IF(COUNTIF('16 reserve entries'!M:M,'16 AJE data'!L1257)&gt;0,"Y","N")</f>
        <v>Y</v>
      </c>
      <c r="O1257" t="s">
        <v>14197</v>
      </c>
      <c r="P1257" t="s">
        <v>233</v>
      </c>
      <c r="Q1257" t="s">
        <v>3747</v>
      </c>
      <c r="R1257" t="str">
        <f>IF(COUNTIF('16 reserve entries'!Q:Q,'16 AJE data'!O1257)&gt;0,"Y","N")</f>
        <v>N</v>
      </c>
      <c r="S1257" s="149" t="s">
        <v>104</v>
      </c>
      <c r="T1257" t="s">
        <v>14198</v>
      </c>
      <c r="U1257" t="str">
        <f>IF(COUNTIF('16 reserve bal'!D:D,'16 AJE data'!T1257)&gt;0,"Y","N")</f>
        <v>N</v>
      </c>
    </row>
    <row r="1258" spans="1:21" x14ac:dyDescent="0.25">
      <c r="A1258" t="s">
        <v>104</v>
      </c>
      <c r="B1258" t="s">
        <v>5307</v>
      </c>
      <c r="C1258" t="s">
        <v>3489</v>
      </c>
      <c r="D1258" t="s">
        <v>141</v>
      </c>
      <c r="E1258" t="s">
        <v>13736</v>
      </c>
      <c r="F1258" t="str">
        <f t="shared" si="22"/>
        <v>US-NAIC</v>
      </c>
      <c r="G1258" t="s">
        <v>3489</v>
      </c>
      <c r="L1258" t="s">
        <v>8271</v>
      </c>
      <c r="M1258" t="str">
        <f>IF(COUNTIF('16 reserve entries'!M:M,'16 AJE data'!L1258)&gt;0,"Y","N")</f>
        <v>N</v>
      </c>
      <c r="O1258" t="s">
        <v>14199</v>
      </c>
      <c r="P1258" t="s">
        <v>233</v>
      </c>
      <c r="Q1258" t="s">
        <v>3756</v>
      </c>
      <c r="R1258" t="str">
        <f>IF(COUNTIF('16 reserve entries'!Q:Q,'16 AJE data'!O1258)&gt;0,"Y","N")</f>
        <v>N</v>
      </c>
      <c r="S1258" s="149" t="s">
        <v>104</v>
      </c>
      <c r="T1258" t="s">
        <v>14078</v>
      </c>
      <c r="U1258" t="str">
        <f>IF(COUNTIF('16 reserve bal'!D:D,'16 AJE data'!T1258)&gt;0,"Y","N")</f>
        <v>N</v>
      </c>
    </row>
    <row r="1259" spans="1:21" x14ac:dyDescent="0.25">
      <c r="A1259" t="s">
        <v>104</v>
      </c>
      <c r="B1259" t="s">
        <v>5307</v>
      </c>
      <c r="C1259" t="s">
        <v>3492</v>
      </c>
      <c r="D1259" t="s">
        <v>141</v>
      </c>
      <c r="E1259" t="s">
        <v>13736</v>
      </c>
      <c r="F1259" t="str">
        <f t="shared" si="22"/>
        <v>US-NAIC</v>
      </c>
      <c r="G1259" t="s">
        <v>3492</v>
      </c>
      <c r="L1259" t="s">
        <v>4399</v>
      </c>
      <c r="M1259" t="str">
        <f>IF(COUNTIF('16 reserve entries'!M:M,'16 AJE data'!L1259)&gt;0,"Y","N")</f>
        <v>Y</v>
      </c>
      <c r="O1259" t="s">
        <v>14200</v>
      </c>
      <c r="P1259" t="s">
        <v>233</v>
      </c>
      <c r="Q1259" t="s">
        <v>3759</v>
      </c>
      <c r="R1259" t="str">
        <f>IF(COUNTIF('16 reserve entries'!Q:Q,'16 AJE data'!O1259)&gt;0,"Y","N")</f>
        <v>N</v>
      </c>
      <c r="S1259" s="149" t="s">
        <v>104</v>
      </c>
      <c r="T1259" t="s">
        <v>5247</v>
      </c>
      <c r="U1259" t="str">
        <f>IF(COUNTIF('16 reserve bal'!D:D,'16 AJE data'!T1259)&gt;0,"Y","N")</f>
        <v>N</v>
      </c>
    </row>
    <row r="1260" spans="1:21" x14ac:dyDescent="0.25">
      <c r="A1260" t="s">
        <v>104</v>
      </c>
      <c r="B1260" t="s">
        <v>5307</v>
      </c>
      <c r="C1260" t="s">
        <v>3535</v>
      </c>
      <c r="D1260" t="s">
        <v>141</v>
      </c>
      <c r="E1260" t="s">
        <v>13736</v>
      </c>
      <c r="F1260" t="str">
        <f t="shared" si="22"/>
        <v>US-NAIC</v>
      </c>
      <c r="G1260" t="s">
        <v>3535</v>
      </c>
      <c r="L1260" t="s">
        <v>4402</v>
      </c>
      <c r="M1260" t="str">
        <f>IF(COUNTIF('16 reserve entries'!M:M,'16 AJE data'!L1260)&gt;0,"Y","N")</f>
        <v>Y</v>
      </c>
      <c r="O1260" t="s">
        <v>14201</v>
      </c>
      <c r="P1260" t="s">
        <v>233</v>
      </c>
      <c r="Q1260" t="s">
        <v>3762</v>
      </c>
      <c r="R1260" t="str">
        <f>IF(COUNTIF('16 reserve entries'!Q:Q,'16 AJE data'!O1260)&gt;0,"Y","N")</f>
        <v>N</v>
      </c>
      <c r="S1260" s="149" t="s">
        <v>104</v>
      </c>
      <c r="T1260" t="s">
        <v>5253</v>
      </c>
      <c r="U1260" t="str">
        <f>IF(COUNTIF('16 reserve bal'!D:D,'16 AJE data'!T1260)&gt;0,"Y","N")</f>
        <v>N</v>
      </c>
    </row>
    <row r="1261" spans="1:21" x14ac:dyDescent="0.25">
      <c r="A1261" t="s">
        <v>104</v>
      </c>
      <c r="B1261" t="s">
        <v>5307</v>
      </c>
      <c r="C1261" t="s">
        <v>7665</v>
      </c>
      <c r="D1261" t="s">
        <v>141</v>
      </c>
      <c r="E1261" t="s">
        <v>13736</v>
      </c>
      <c r="F1261" t="str">
        <f t="shared" si="22"/>
        <v>US-NAIC</v>
      </c>
      <c r="G1261" t="s">
        <v>7665</v>
      </c>
      <c r="L1261" t="s">
        <v>8272</v>
      </c>
      <c r="M1261" t="str">
        <f>IF(COUNTIF('16 reserve entries'!M:M,'16 AJE data'!L1261)&gt;0,"Y","N")</f>
        <v>N</v>
      </c>
      <c r="O1261" t="s">
        <v>14202</v>
      </c>
      <c r="P1261" t="s">
        <v>233</v>
      </c>
      <c r="Q1261" t="s">
        <v>7724</v>
      </c>
      <c r="R1261" t="str">
        <f>IF(COUNTIF('16 reserve entries'!Q:Q,'16 AJE data'!O1261)&gt;0,"Y","N")</f>
        <v>N</v>
      </c>
      <c r="S1261" s="149" t="s">
        <v>104</v>
      </c>
      <c r="T1261" t="s">
        <v>14089</v>
      </c>
      <c r="U1261" t="str">
        <f>IF(COUNTIF('16 reserve bal'!D:D,'16 AJE data'!T1261)&gt;0,"Y","N")</f>
        <v>N</v>
      </c>
    </row>
    <row r="1262" spans="1:21" x14ac:dyDescent="0.25">
      <c r="A1262" t="s">
        <v>104</v>
      </c>
      <c r="B1262" t="s">
        <v>5307</v>
      </c>
      <c r="C1262" t="s">
        <v>7673</v>
      </c>
      <c r="D1262" t="s">
        <v>141</v>
      </c>
      <c r="E1262" t="s">
        <v>13736</v>
      </c>
      <c r="F1262" t="str">
        <f t="shared" si="22"/>
        <v>US-NAIC</v>
      </c>
      <c r="G1262" t="s">
        <v>7673</v>
      </c>
      <c r="L1262" t="s">
        <v>8273</v>
      </c>
      <c r="M1262" t="str">
        <f>IF(COUNTIF('16 reserve entries'!M:M,'16 AJE data'!L1262)&gt;0,"Y","N")</f>
        <v>N</v>
      </c>
      <c r="O1262" t="s">
        <v>14203</v>
      </c>
      <c r="P1262" t="s">
        <v>233</v>
      </c>
      <c r="Q1262" t="s">
        <v>7725</v>
      </c>
      <c r="R1262" t="str">
        <f>IF(COUNTIF('16 reserve entries'!Q:Q,'16 AJE data'!O1262)&gt;0,"Y","N")</f>
        <v>N</v>
      </c>
      <c r="S1262" s="149" t="s">
        <v>104</v>
      </c>
      <c r="T1262" t="s">
        <v>14204</v>
      </c>
      <c r="U1262" t="str">
        <f>IF(COUNTIF('16 reserve bal'!D:D,'16 AJE data'!T1262)&gt;0,"Y","N")</f>
        <v>N</v>
      </c>
    </row>
    <row r="1263" spans="1:21" x14ac:dyDescent="0.25">
      <c r="A1263" t="s">
        <v>104</v>
      </c>
      <c r="B1263" t="s">
        <v>5307</v>
      </c>
      <c r="C1263" t="s">
        <v>3663</v>
      </c>
      <c r="D1263" t="s">
        <v>141</v>
      </c>
      <c r="E1263" t="s">
        <v>13736</v>
      </c>
      <c r="F1263" t="str">
        <f t="shared" si="22"/>
        <v>US-NAIC</v>
      </c>
      <c r="G1263" t="s">
        <v>3663</v>
      </c>
      <c r="L1263" t="s">
        <v>8274</v>
      </c>
      <c r="M1263" t="str">
        <f>IF(COUNTIF('16 reserve entries'!M:M,'16 AJE data'!L1263)&gt;0,"Y","N")</f>
        <v>N</v>
      </c>
      <c r="O1263" t="s">
        <v>14205</v>
      </c>
      <c r="P1263" t="s">
        <v>233</v>
      </c>
      <c r="Q1263" t="s">
        <v>7726</v>
      </c>
      <c r="R1263" t="str">
        <f>IF(COUNTIF('16 reserve entries'!Q:Q,'16 AJE data'!O1263)&gt;0,"Y","N")</f>
        <v>N</v>
      </c>
      <c r="S1263" s="149" t="s">
        <v>104</v>
      </c>
      <c r="T1263" t="s">
        <v>13765</v>
      </c>
      <c r="U1263" t="str">
        <f>IF(COUNTIF('16 reserve bal'!D:D,'16 AJE data'!T1263)&gt;0,"Y","N")</f>
        <v>N</v>
      </c>
    </row>
    <row r="1264" spans="1:21" x14ac:dyDescent="0.25">
      <c r="A1264" t="s">
        <v>104</v>
      </c>
      <c r="B1264" t="s">
        <v>5307</v>
      </c>
      <c r="C1264" t="s">
        <v>7741</v>
      </c>
      <c r="D1264" t="s">
        <v>141</v>
      </c>
      <c r="E1264" t="s">
        <v>13736</v>
      </c>
      <c r="F1264" t="str">
        <f t="shared" si="22"/>
        <v>US-NAIC</v>
      </c>
      <c r="G1264" t="s">
        <v>7741</v>
      </c>
      <c r="L1264" t="s">
        <v>8275</v>
      </c>
      <c r="M1264" t="str">
        <f>IF(COUNTIF('16 reserve entries'!M:M,'16 AJE data'!L1264)&gt;0,"Y","N")</f>
        <v>N</v>
      </c>
      <c r="O1264" t="s">
        <v>14206</v>
      </c>
      <c r="P1264" t="s">
        <v>233</v>
      </c>
      <c r="Q1264" t="s">
        <v>7600</v>
      </c>
      <c r="R1264" t="str">
        <f>IF(COUNTIF('16 reserve entries'!Q:Q,'16 AJE data'!O1264)&gt;0,"Y","N")</f>
        <v>N</v>
      </c>
      <c r="S1264" s="149" t="s">
        <v>104</v>
      </c>
      <c r="T1264" t="s">
        <v>14207</v>
      </c>
      <c r="U1264" t="str">
        <f>IF(COUNTIF('16 reserve bal'!D:D,'16 AJE data'!T1264)&gt;0,"Y","N")</f>
        <v>N</v>
      </c>
    </row>
    <row r="1265" spans="1:21" x14ac:dyDescent="0.25">
      <c r="A1265" t="s">
        <v>104</v>
      </c>
      <c r="B1265" t="s">
        <v>5307</v>
      </c>
      <c r="C1265" t="s">
        <v>7742</v>
      </c>
      <c r="D1265" t="s">
        <v>141</v>
      </c>
      <c r="E1265" t="s">
        <v>13736</v>
      </c>
      <c r="F1265" t="str">
        <f t="shared" si="22"/>
        <v>US-NAIC</v>
      </c>
      <c r="G1265" t="s">
        <v>7742</v>
      </c>
      <c r="L1265" t="s">
        <v>4404</v>
      </c>
      <c r="M1265" t="str">
        <f>IF(COUNTIF('16 reserve entries'!M:M,'16 AJE data'!L1265)&gt;0,"Y","N")</f>
        <v>Y</v>
      </c>
      <c r="O1265" t="s">
        <v>14208</v>
      </c>
      <c r="P1265" t="s">
        <v>233</v>
      </c>
      <c r="Q1265" t="s">
        <v>3779</v>
      </c>
      <c r="R1265" t="str">
        <f>IF(COUNTIF('16 reserve entries'!Q:Q,'16 AJE data'!O1265)&gt;0,"Y","N")</f>
        <v>N</v>
      </c>
      <c r="S1265" s="149" t="s">
        <v>104</v>
      </c>
      <c r="T1265" t="s">
        <v>14209</v>
      </c>
      <c r="U1265" t="str">
        <f>IF(COUNTIF('16 reserve bal'!D:D,'16 AJE data'!T1265)&gt;0,"Y","N")</f>
        <v>N</v>
      </c>
    </row>
    <row r="1266" spans="1:21" x14ac:dyDescent="0.25">
      <c r="A1266" t="s">
        <v>104</v>
      </c>
      <c r="B1266" t="s">
        <v>5307</v>
      </c>
      <c r="C1266" t="s">
        <v>8501</v>
      </c>
      <c r="D1266" t="s">
        <v>141</v>
      </c>
      <c r="E1266" t="s">
        <v>13736</v>
      </c>
      <c r="F1266" t="str">
        <f t="shared" si="22"/>
        <v>US-NAIC</v>
      </c>
      <c r="G1266" t="s">
        <v>8501</v>
      </c>
      <c r="L1266" t="s">
        <v>8276</v>
      </c>
      <c r="M1266" t="str">
        <f>IF(COUNTIF('16 reserve entries'!M:M,'16 AJE data'!L1266)&gt;0,"Y","N")</f>
        <v>N</v>
      </c>
      <c r="O1266" t="s">
        <v>14210</v>
      </c>
      <c r="P1266" t="s">
        <v>233</v>
      </c>
      <c r="Q1266" t="s">
        <v>3782</v>
      </c>
      <c r="R1266" t="str">
        <f>IF(COUNTIF('16 reserve entries'!Q:Q,'16 AJE data'!O1266)&gt;0,"Y","N")</f>
        <v>N</v>
      </c>
      <c r="S1266" s="149" t="s">
        <v>104</v>
      </c>
      <c r="T1266" t="s">
        <v>14211</v>
      </c>
      <c r="U1266" t="str">
        <f>IF(COUNTIF('16 reserve bal'!D:D,'16 AJE data'!T1266)&gt;0,"Y","N")</f>
        <v>N</v>
      </c>
    </row>
    <row r="1267" spans="1:21" x14ac:dyDescent="0.25">
      <c r="A1267" t="s">
        <v>106</v>
      </c>
      <c r="B1267" t="s">
        <v>5284</v>
      </c>
      <c r="C1267" t="s">
        <v>3308</v>
      </c>
      <c r="D1267" t="s">
        <v>525</v>
      </c>
      <c r="E1267" t="s">
        <v>12419</v>
      </c>
      <c r="F1267" t="str">
        <f t="shared" si="22"/>
        <v>CA-IFRS</v>
      </c>
      <c r="G1267" t="s">
        <v>3308</v>
      </c>
      <c r="L1267" t="s">
        <v>4406</v>
      </c>
      <c r="M1267" t="str">
        <f>IF(COUNTIF('16 reserve entries'!M:M,'16 AJE data'!L1267)&gt;0,"Y","N")</f>
        <v>Y</v>
      </c>
      <c r="O1267" t="s">
        <v>14212</v>
      </c>
      <c r="P1267" t="s">
        <v>233</v>
      </c>
      <c r="Q1267" t="s">
        <v>5629</v>
      </c>
      <c r="R1267" t="str">
        <f>IF(COUNTIF('16 reserve entries'!Q:Q,'16 AJE data'!O1267)&gt;0,"Y","N")</f>
        <v>N</v>
      </c>
      <c r="S1267" s="149" t="s">
        <v>106</v>
      </c>
      <c r="T1267" t="s">
        <v>3408</v>
      </c>
      <c r="U1267" t="str">
        <f>IF(COUNTIF('16 reserve bal'!D:D,'16 AJE data'!T1267)&gt;0,"Y","N")</f>
        <v>Y</v>
      </c>
    </row>
    <row r="1268" spans="1:21" x14ac:dyDescent="0.25">
      <c r="A1268" t="s">
        <v>106</v>
      </c>
      <c r="B1268" t="s">
        <v>5284</v>
      </c>
      <c r="C1268" t="s">
        <v>3314</v>
      </c>
      <c r="D1268" t="s">
        <v>525</v>
      </c>
      <c r="E1268" t="s">
        <v>12419</v>
      </c>
      <c r="F1268" t="str">
        <f t="shared" si="22"/>
        <v>CA-IFRS</v>
      </c>
      <c r="G1268" t="s">
        <v>3314</v>
      </c>
      <c r="L1268" t="s">
        <v>8277</v>
      </c>
      <c r="M1268" t="str">
        <f>IF(COUNTIF('16 reserve entries'!M:M,'16 AJE data'!L1268)&gt;0,"Y","N")</f>
        <v>N</v>
      </c>
      <c r="O1268" t="s">
        <v>14213</v>
      </c>
      <c r="P1268" t="s">
        <v>233</v>
      </c>
      <c r="Q1268" t="s">
        <v>3785</v>
      </c>
      <c r="R1268" t="str">
        <f>IF(COUNTIF('16 reserve entries'!Q:Q,'16 AJE data'!O1268)&gt;0,"Y","N")</f>
        <v>N</v>
      </c>
      <c r="S1268" s="149" t="s">
        <v>106</v>
      </c>
      <c r="T1268" t="s">
        <v>3417</v>
      </c>
      <c r="U1268" t="str">
        <f>IF(COUNTIF('16 reserve bal'!D:D,'16 AJE data'!T1268)&gt;0,"Y","N")</f>
        <v>Y</v>
      </c>
    </row>
    <row r="1269" spans="1:21" x14ac:dyDescent="0.25">
      <c r="A1269" t="s">
        <v>106</v>
      </c>
      <c r="B1269" t="s">
        <v>5284</v>
      </c>
      <c r="C1269" t="s">
        <v>3341</v>
      </c>
      <c r="D1269" t="s">
        <v>525</v>
      </c>
      <c r="E1269" t="s">
        <v>12419</v>
      </c>
      <c r="F1269" t="str">
        <f t="shared" si="22"/>
        <v>CA-IFRS</v>
      </c>
      <c r="G1269" t="s">
        <v>3341</v>
      </c>
      <c r="L1269" t="s">
        <v>8278</v>
      </c>
      <c r="M1269" t="str">
        <f>IF(COUNTIF('16 reserve entries'!M:M,'16 AJE data'!L1269)&gt;0,"Y","N")</f>
        <v>N</v>
      </c>
      <c r="O1269" t="s">
        <v>14214</v>
      </c>
      <c r="P1269" t="s">
        <v>233</v>
      </c>
      <c r="Q1269" t="s">
        <v>3787</v>
      </c>
      <c r="R1269" t="str">
        <f>IF(COUNTIF('16 reserve entries'!Q:Q,'16 AJE data'!O1269)&gt;0,"Y","N")</f>
        <v>N</v>
      </c>
      <c r="S1269" s="149" t="s">
        <v>106</v>
      </c>
      <c r="T1269" t="s">
        <v>3247</v>
      </c>
      <c r="U1269" t="str">
        <f>IF(COUNTIF('16 reserve bal'!D:D,'16 AJE data'!T1269)&gt;0,"Y","N")</f>
        <v>Y</v>
      </c>
    </row>
    <row r="1270" spans="1:21" x14ac:dyDescent="0.25">
      <c r="A1270" t="s">
        <v>166</v>
      </c>
      <c r="B1270" t="s">
        <v>5288</v>
      </c>
      <c r="C1270" t="s">
        <v>3995</v>
      </c>
      <c r="D1270" t="s">
        <v>141</v>
      </c>
      <c r="E1270" t="s">
        <v>12419</v>
      </c>
      <c r="F1270" t="str">
        <f t="shared" si="22"/>
        <v>US-IFRS</v>
      </c>
      <c r="G1270" t="s">
        <v>3995</v>
      </c>
      <c r="L1270" t="s">
        <v>8279</v>
      </c>
      <c r="M1270" t="str">
        <f>IF(COUNTIF('16 reserve entries'!M:M,'16 AJE data'!L1270)&gt;0,"Y","N")</f>
        <v>N</v>
      </c>
      <c r="O1270" t="s">
        <v>14215</v>
      </c>
      <c r="P1270" t="s">
        <v>233</v>
      </c>
      <c r="Q1270" t="s">
        <v>7727</v>
      </c>
      <c r="R1270" t="str">
        <f>IF(COUNTIF('16 reserve entries'!Q:Q,'16 AJE data'!O1270)&gt;0,"Y","N")</f>
        <v>N</v>
      </c>
      <c r="S1270" s="149" t="s">
        <v>166</v>
      </c>
      <c r="T1270" t="s">
        <v>3459</v>
      </c>
      <c r="U1270" t="str">
        <f>IF(COUNTIF('16 reserve bal'!D:D,'16 AJE data'!T1270)&gt;0,"Y","N")</f>
        <v>Y</v>
      </c>
    </row>
    <row r="1271" spans="1:21" x14ac:dyDescent="0.25">
      <c r="A1271" t="s">
        <v>167</v>
      </c>
      <c r="B1271" t="s">
        <v>5288</v>
      </c>
      <c r="C1271" t="s">
        <v>3966</v>
      </c>
      <c r="D1271" t="s">
        <v>141</v>
      </c>
      <c r="E1271" t="s">
        <v>12419</v>
      </c>
      <c r="F1271" t="str">
        <f t="shared" si="22"/>
        <v>US-IFRS</v>
      </c>
      <c r="G1271" t="s">
        <v>3966</v>
      </c>
      <c r="L1271" t="s">
        <v>4408</v>
      </c>
      <c r="M1271" t="str">
        <f>IF(COUNTIF('16 reserve entries'!M:M,'16 AJE data'!L1271)&gt;0,"Y","N")</f>
        <v>Y</v>
      </c>
      <c r="O1271" t="s">
        <v>14216</v>
      </c>
      <c r="P1271" t="s">
        <v>233</v>
      </c>
      <c r="Q1271" t="s">
        <v>3790</v>
      </c>
      <c r="R1271" t="str">
        <f>IF(COUNTIF('16 reserve entries'!Q:Q,'16 AJE data'!O1271)&gt;0,"Y","N")</f>
        <v>N</v>
      </c>
      <c r="S1271" s="149" t="s">
        <v>167</v>
      </c>
      <c r="T1271" t="s">
        <v>4389</v>
      </c>
      <c r="U1271" t="str">
        <f>IF(COUNTIF('16 reserve bal'!D:D,'16 AJE data'!T1271)&gt;0,"Y","N")</f>
        <v>Y</v>
      </c>
    </row>
    <row r="1272" spans="1:21" x14ac:dyDescent="0.25">
      <c r="A1272" t="s">
        <v>167</v>
      </c>
      <c r="B1272" t="s">
        <v>5288</v>
      </c>
      <c r="C1272" t="s">
        <v>3970</v>
      </c>
      <c r="D1272" t="s">
        <v>141</v>
      </c>
      <c r="E1272" t="s">
        <v>12419</v>
      </c>
      <c r="F1272" t="str">
        <f t="shared" si="22"/>
        <v>US-IFRS</v>
      </c>
      <c r="G1272" t="s">
        <v>3970</v>
      </c>
      <c r="L1272" t="s">
        <v>4410</v>
      </c>
      <c r="M1272" t="str">
        <f>IF(COUNTIF('16 reserve entries'!M:M,'16 AJE data'!L1272)&gt;0,"Y","N")</f>
        <v>Y</v>
      </c>
      <c r="O1272" t="s">
        <v>14217</v>
      </c>
      <c r="P1272" t="s">
        <v>233</v>
      </c>
      <c r="Q1272" t="s">
        <v>3793</v>
      </c>
      <c r="R1272" t="str">
        <f>IF(COUNTIF('16 reserve entries'!Q:Q,'16 AJE data'!O1272)&gt;0,"Y","N")</f>
        <v>N</v>
      </c>
      <c r="S1272" s="149" t="s">
        <v>167</v>
      </c>
      <c r="T1272" t="s">
        <v>4392</v>
      </c>
      <c r="U1272" t="str">
        <f>IF(COUNTIF('16 reserve bal'!D:D,'16 AJE data'!T1272)&gt;0,"Y","N")</f>
        <v>Y</v>
      </c>
    </row>
    <row r="1273" spans="1:21" x14ac:dyDescent="0.25">
      <c r="A1273" t="s">
        <v>167</v>
      </c>
      <c r="B1273" t="s">
        <v>5288</v>
      </c>
      <c r="C1273" t="s">
        <v>3974</v>
      </c>
      <c r="D1273" t="s">
        <v>141</v>
      </c>
      <c r="E1273" t="s">
        <v>12419</v>
      </c>
      <c r="F1273" t="str">
        <f t="shared" si="22"/>
        <v>US-IFRS</v>
      </c>
      <c r="G1273" t="s">
        <v>3974</v>
      </c>
      <c r="L1273" t="s">
        <v>4412</v>
      </c>
      <c r="M1273" t="str">
        <f>IF(COUNTIF('16 reserve entries'!M:M,'16 AJE data'!L1273)&gt;0,"Y","N")</f>
        <v>Y</v>
      </c>
      <c r="O1273" t="s">
        <v>14218</v>
      </c>
      <c r="P1273" t="s">
        <v>233</v>
      </c>
      <c r="Q1273" t="s">
        <v>5640</v>
      </c>
      <c r="R1273" t="str">
        <f>IF(COUNTIF('16 reserve entries'!Q:Q,'16 AJE data'!O1273)&gt;0,"Y","N")</f>
        <v>N</v>
      </c>
      <c r="S1273" s="149" t="s">
        <v>167</v>
      </c>
      <c r="T1273" t="s">
        <v>4395</v>
      </c>
      <c r="U1273" t="str">
        <f>IF(COUNTIF('16 reserve bal'!D:D,'16 AJE data'!T1273)&gt;0,"Y","N")</f>
        <v>Y</v>
      </c>
    </row>
    <row r="1274" spans="1:21" x14ac:dyDescent="0.25">
      <c r="A1274" t="s">
        <v>167</v>
      </c>
      <c r="B1274" t="s">
        <v>5288</v>
      </c>
      <c r="C1274" t="s">
        <v>3979</v>
      </c>
      <c r="D1274" t="s">
        <v>141</v>
      </c>
      <c r="E1274" t="s">
        <v>12419</v>
      </c>
      <c r="F1274" t="str">
        <f t="shared" si="22"/>
        <v>US-IFRS</v>
      </c>
      <c r="G1274" t="s">
        <v>3979</v>
      </c>
      <c r="L1274" t="s">
        <v>4414</v>
      </c>
      <c r="M1274" t="str">
        <f>IF(COUNTIF('16 reserve entries'!M:M,'16 AJE data'!L1274)&gt;0,"Y","N")</f>
        <v>Y</v>
      </c>
      <c r="O1274" t="s">
        <v>14219</v>
      </c>
      <c r="P1274" t="s">
        <v>233</v>
      </c>
      <c r="Q1274" t="s">
        <v>3796</v>
      </c>
      <c r="R1274" t="str">
        <f>IF(COUNTIF('16 reserve entries'!Q:Q,'16 AJE data'!O1274)&gt;0,"Y","N")</f>
        <v>N</v>
      </c>
      <c r="S1274" s="149" t="s">
        <v>167</v>
      </c>
      <c r="T1274" t="s">
        <v>4398</v>
      </c>
      <c r="U1274" t="str">
        <f>IF(COUNTIF('16 reserve bal'!D:D,'16 AJE data'!T1274)&gt;0,"Y","N")</f>
        <v>Y</v>
      </c>
    </row>
    <row r="1275" spans="1:21" x14ac:dyDescent="0.25">
      <c r="A1275" t="s">
        <v>167</v>
      </c>
      <c r="B1275" t="s">
        <v>5288</v>
      </c>
      <c r="C1275" t="s">
        <v>3991</v>
      </c>
      <c r="D1275" t="s">
        <v>141</v>
      </c>
      <c r="E1275" t="s">
        <v>12419</v>
      </c>
      <c r="F1275" t="str">
        <f t="shared" si="22"/>
        <v>US-IFRS</v>
      </c>
      <c r="G1275" t="s">
        <v>3991</v>
      </c>
      <c r="L1275" t="s">
        <v>4415</v>
      </c>
      <c r="M1275" t="str">
        <f>IF(COUNTIF('16 reserve entries'!M:M,'16 AJE data'!L1275)&gt;0,"Y","N")</f>
        <v>Y</v>
      </c>
      <c r="O1275" t="s">
        <v>14220</v>
      </c>
      <c r="P1275" t="s">
        <v>233</v>
      </c>
      <c r="Q1275" t="s">
        <v>3799</v>
      </c>
      <c r="R1275" t="str">
        <f>IF(COUNTIF('16 reserve entries'!Q:Q,'16 AJE data'!O1275)&gt;0,"Y","N")</f>
        <v>N</v>
      </c>
      <c r="S1275" s="149" t="s">
        <v>167</v>
      </c>
      <c r="T1275" t="s">
        <v>4401</v>
      </c>
      <c r="U1275" t="str">
        <f>IF(COUNTIF('16 reserve bal'!D:D,'16 AJE data'!T1275)&gt;0,"Y","N")</f>
        <v>Y</v>
      </c>
    </row>
    <row r="1276" spans="1:21" x14ac:dyDescent="0.25">
      <c r="A1276" t="s">
        <v>167</v>
      </c>
      <c r="B1276" t="s">
        <v>5288</v>
      </c>
      <c r="C1276" t="s">
        <v>3995</v>
      </c>
      <c r="D1276" t="s">
        <v>141</v>
      </c>
      <c r="E1276" t="s">
        <v>12419</v>
      </c>
      <c r="F1276" t="str">
        <f t="shared" si="22"/>
        <v>US-IFRS</v>
      </c>
      <c r="G1276" t="s">
        <v>3995</v>
      </c>
      <c r="L1276" t="s">
        <v>8280</v>
      </c>
      <c r="M1276" t="str">
        <f>IF(COUNTIF('16 reserve entries'!M:M,'16 AJE data'!L1276)&gt;0,"Y","N")</f>
        <v>N</v>
      </c>
      <c r="O1276" t="s">
        <v>14221</v>
      </c>
      <c r="P1276" t="s">
        <v>233</v>
      </c>
      <c r="Q1276" t="s">
        <v>5647</v>
      </c>
      <c r="R1276" t="str">
        <f>IF(COUNTIF('16 reserve entries'!Q:Q,'16 AJE data'!O1276)&gt;0,"Y","N")</f>
        <v>N</v>
      </c>
      <c r="S1276" s="149" t="s">
        <v>167</v>
      </c>
      <c r="T1276" t="s">
        <v>3459</v>
      </c>
      <c r="U1276" t="str">
        <f>IF(COUNTIF('16 reserve bal'!D:D,'16 AJE data'!T1276)&gt;0,"Y","N")</f>
        <v>Y</v>
      </c>
    </row>
    <row r="1277" spans="1:21" x14ac:dyDescent="0.25">
      <c r="A1277" t="s">
        <v>168</v>
      </c>
      <c r="B1277" t="s">
        <v>5288</v>
      </c>
      <c r="C1277" t="s">
        <v>3966</v>
      </c>
      <c r="D1277" t="s">
        <v>141</v>
      </c>
      <c r="E1277" t="s">
        <v>12419</v>
      </c>
      <c r="F1277" t="str">
        <f t="shared" si="22"/>
        <v>US-IFRS</v>
      </c>
      <c r="G1277" t="s">
        <v>3966</v>
      </c>
      <c r="L1277" t="s">
        <v>4417</v>
      </c>
      <c r="M1277" t="str">
        <f>IF(COUNTIF('16 reserve entries'!M:M,'16 AJE data'!L1277)&gt;0,"Y","N")</f>
        <v>Y</v>
      </c>
      <c r="O1277" t="s">
        <v>14222</v>
      </c>
      <c r="P1277" t="s">
        <v>233</v>
      </c>
      <c r="Q1277" t="s">
        <v>3802</v>
      </c>
      <c r="R1277" t="str">
        <f>IF(COUNTIF('16 reserve entries'!Q:Q,'16 AJE data'!O1277)&gt;0,"Y","N")</f>
        <v>N</v>
      </c>
      <c r="S1277" s="149" t="s">
        <v>168</v>
      </c>
      <c r="T1277" t="s">
        <v>4389</v>
      </c>
      <c r="U1277" t="str">
        <f>IF(COUNTIF('16 reserve bal'!D:D,'16 AJE data'!T1277)&gt;0,"Y","N")</f>
        <v>Y</v>
      </c>
    </row>
    <row r="1278" spans="1:21" x14ac:dyDescent="0.25">
      <c r="A1278" t="s">
        <v>168</v>
      </c>
      <c r="B1278" t="s">
        <v>5288</v>
      </c>
      <c r="C1278" t="s">
        <v>3970</v>
      </c>
      <c r="D1278" t="s">
        <v>141</v>
      </c>
      <c r="E1278" t="s">
        <v>12419</v>
      </c>
      <c r="F1278" t="str">
        <f t="shared" si="22"/>
        <v>US-IFRS</v>
      </c>
      <c r="G1278" t="s">
        <v>3970</v>
      </c>
      <c r="L1278" t="s">
        <v>4420</v>
      </c>
      <c r="M1278" t="str">
        <f>IF(COUNTIF('16 reserve entries'!M:M,'16 AJE data'!L1278)&gt;0,"Y","N")</f>
        <v>N</v>
      </c>
      <c r="O1278" t="s">
        <v>14223</v>
      </c>
      <c r="P1278" t="s">
        <v>233</v>
      </c>
      <c r="Q1278" t="s">
        <v>5654</v>
      </c>
      <c r="R1278" t="str">
        <f>IF(COUNTIF('16 reserve entries'!Q:Q,'16 AJE data'!O1278)&gt;0,"Y","N")</f>
        <v>N</v>
      </c>
      <c r="S1278" s="149" t="s">
        <v>168</v>
      </c>
      <c r="T1278" t="s">
        <v>4392</v>
      </c>
      <c r="U1278" t="str">
        <f>IF(COUNTIF('16 reserve bal'!D:D,'16 AJE data'!T1278)&gt;0,"Y","N")</f>
        <v>Y</v>
      </c>
    </row>
    <row r="1279" spans="1:21" x14ac:dyDescent="0.25">
      <c r="A1279" t="s">
        <v>168</v>
      </c>
      <c r="B1279" t="s">
        <v>5288</v>
      </c>
      <c r="C1279" t="s">
        <v>3974</v>
      </c>
      <c r="D1279" t="s">
        <v>141</v>
      </c>
      <c r="E1279" t="s">
        <v>12419</v>
      </c>
      <c r="F1279" t="str">
        <f t="shared" si="22"/>
        <v>US-IFRS</v>
      </c>
      <c r="G1279" t="s">
        <v>3974</v>
      </c>
      <c r="L1279" t="s">
        <v>4422</v>
      </c>
      <c r="M1279" t="str">
        <f>IF(COUNTIF('16 reserve entries'!M:M,'16 AJE data'!L1279)&gt;0,"Y","N")</f>
        <v>Y</v>
      </c>
      <c r="O1279" t="s">
        <v>14224</v>
      </c>
      <c r="P1279" t="s">
        <v>233</v>
      </c>
      <c r="Q1279" t="s">
        <v>3808</v>
      </c>
      <c r="R1279" t="str">
        <f>IF(COUNTIF('16 reserve entries'!Q:Q,'16 AJE data'!O1279)&gt;0,"Y","N")</f>
        <v>N</v>
      </c>
      <c r="S1279" s="149" t="s">
        <v>168</v>
      </c>
      <c r="T1279" t="s">
        <v>4395</v>
      </c>
      <c r="U1279" t="str">
        <f>IF(COUNTIF('16 reserve bal'!D:D,'16 AJE data'!T1279)&gt;0,"Y","N")</f>
        <v>Y</v>
      </c>
    </row>
    <row r="1280" spans="1:21" x14ac:dyDescent="0.25">
      <c r="A1280" t="s">
        <v>168</v>
      </c>
      <c r="B1280" t="s">
        <v>5288</v>
      </c>
      <c r="C1280" t="s">
        <v>3979</v>
      </c>
      <c r="D1280" t="s">
        <v>141</v>
      </c>
      <c r="E1280" t="s">
        <v>12419</v>
      </c>
      <c r="F1280" t="str">
        <f t="shared" si="22"/>
        <v>US-IFRS</v>
      </c>
      <c r="G1280" t="s">
        <v>3979</v>
      </c>
      <c r="L1280" t="s">
        <v>4423</v>
      </c>
      <c r="M1280" t="str">
        <f>IF(COUNTIF('16 reserve entries'!M:M,'16 AJE data'!L1280)&gt;0,"Y","N")</f>
        <v>Y</v>
      </c>
      <c r="O1280" t="s">
        <v>14225</v>
      </c>
      <c r="P1280" t="s">
        <v>233</v>
      </c>
      <c r="Q1280" t="s">
        <v>3811</v>
      </c>
      <c r="R1280" t="str">
        <f>IF(COUNTIF('16 reserve entries'!Q:Q,'16 AJE data'!O1280)&gt;0,"Y","N")</f>
        <v>N</v>
      </c>
      <c r="S1280" s="149" t="s">
        <v>168</v>
      </c>
      <c r="T1280" t="s">
        <v>4398</v>
      </c>
      <c r="U1280" t="str">
        <f>IF(COUNTIF('16 reserve bal'!D:D,'16 AJE data'!T1280)&gt;0,"Y","N")</f>
        <v>Y</v>
      </c>
    </row>
    <row r="1281" spans="1:21" x14ac:dyDescent="0.25">
      <c r="A1281" t="s">
        <v>168</v>
      </c>
      <c r="B1281" t="s">
        <v>5288</v>
      </c>
      <c r="C1281" t="s">
        <v>3983</v>
      </c>
      <c r="D1281" t="s">
        <v>141</v>
      </c>
      <c r="E1281" t="s">
        <v>12419</v>
      </c>
      <c r="F1281" t="str">
        <f t="shared" si="22"/>
        <v>US-IFRS</v>
      </c>
      <c r="G1281" t="s">
        <v>3983</v>
      </c>
      <c r="L1281" t="s">
        <v>4425</v>
      </c>
      <c r="M1281" t="str">
        <f>IF(COUNTIF('16 reserve entries'!M:M,'16 AJE data'!L1281)&gt;0,"Y","N")</f>
        <v>Y</v>
      </c>
      <c r="O1281" t="s">
        <v>14226</v>
      </c>
      <c r="P1281" t="s">
        <v>233</v>
      </c>
      <c r="Q1281" t="s">
        <v>5661</v>
      </c>
      <c r="R1281" t="str">
        <f>IF(COUNTIF('16 reserve entries'!Q:Q,'16 AJE data'!O1281)&gt;0,"Y","N")</f>
        <v>N</v>
      </c>
      <c r="S1281" s="149" t="s">
        <v>168</v>
      </c>
      <c r="T1281" t="s">
        <v>4323</v>
      </c>
      <c r="U1281" t="str">
        <f>IF(COUNTIF('16 reserve bal'!D:D,'16 AJE data'!T1281)&gt;0,"Y","N")</f>
        <v>Y</v>
      </c>
    </row>
    <row r="1282" spans="1:21" x14ac:dyDescent="0.25">
      <c r="A1282" t="s">
        <v>168</v>
      </c>
      <c r="B1282" t="s">
        <v>5288</v>
      </c>
      <c r="C1282" t="s">
        <v>3988</v>
      </c>
      <c r="D1282" t="s">
        <v>141</v>
      </c>
      <c r="E1282" t="s">
        <v>12419</v>
      </c>
      <c r="F1282" t="str">
        <f t="shared" si="22"/>
        <v>US-IFRS</v>
      </c>
      <c r="G1282" t="s">
        <v>3988</v>
      </c>
      <c r="L1282" t="s">
        <v>8281</v>
      </c>
      <c r="M1282" t="str">
        <f>IF(COUNTIF('16 reserve entries'!M:M,'16 AJE data'!L1282)&gt;0,"Y","N")</f>
        <v>N</v>
      </c>
      <c r="O1282" t="s">
        <v>14227</v>
      </c>
      <c r="P1282" t="s">
        <v>233</v>
      </c>
      <c r="Q1282" t="s">
        <v>3814</v>
      </c>
      <c r="R1282" t="str">
        <f>IF(COUNTIF('16 reserve entries'!Q:Q,'16 AJE data'!O1282)&gt;0,"Y","N")</f>
        <v>N</v>
      </c>
      <c r="S1282" s="149" t="s">
        <v>168</v>
      </c>
      <c r="T1282" t="s">
        <v>5098</v>
      </c>
      <c r="U1282" t="str">
        <f>IF(COUNTIF('16 reserve bal'!D:D,'16 AJE data'!T1282)&gt;0,"Y","N")</f>
        <v>N</v>
      </c>
    </row>
    <row r="1283" spans="1:21" x14ac:dyDescent="0.25">
      <c r="A1283" t="s">
        <v>168</v>
      </c>
      <c r="B1283" t="s">
        <v>5288</v>
      </c>
      <c r="C1283" t="s">
        <v>3991</v>
      </c>
      <c r="D1283" t="s">
        <v>141</v>
      </c>
      <c r="E1283" t="s">
        <v>12419</v>
      </c>
      <c r="F1283" t="str">
        <f t="shared" si="22"/>
        <v>US-IFRS</v>
      </c>
      <c r="G1283" t="s">
        <v>3991</v>
      </c>
      <c r="L1283" t="s">
        <v>8282</v>
      </c>
      <c r="M1283" t="str">
        <f>IF(COUNTIF('16 reserve entries'!M:M,'16 AJE data'!L1283)&gt;0,"Y","N")</f>
        <v>N</v>
      </c>
      <c r="O1283" t="s">
        <v>14228</v>
      </c>
      <c r="P1283" t="s">
        <v>233</v>
      </c>
      <c r="Q1283" t="s">
        <v>3817</v>
      </c>
      <c r="R1283" t="str">
        <f>IF(COUNTIF('16 reserve entries'!Q:Q,'16 AJE data'!O1283)&gt;0,"Y","N")</f>
        <v>N</v>
      </c>
      <c r="S1283" s="149" t="s">
        <v>168</v>
      </c>
      <c r="T1283" t="s">
        <v>4401</v>
      </c>
      <c r="U1283" t="str">
        <f>IF(COUNTIF('16 reserve bal'!D:D,'16 AJE data'!T1283)&gt;0,"Y","N")</f>
        <v>Y</v>
      </c>
    </row>
    <row r="1284" spans="1:21" x14ac:dyDescent="0.25">
      <c r="A1284" t="s">
        <v>170</v>
      </c>
      <c r="B1284" t="s">
        <v>5288</v>
      </c>
      <c r="C1284" t="s">
        <v>3966</v>
      </c>
      <c r="D1284" t="s">
        <v>141</v>
      </c>
      <c r="E1284" t="s">
        <v>12419</v>
      </c>
      <c r="F1284" t="str">
        <f t="shared" si="22"/>
        <v>US-IFRS</v>
      </c>
      <c r="G1284" t="s">
        <v>3966</v>
      </c>
      <c r="L1284" t="s">
        <v>8179</v>
      </c>
      <c r="M1284" t="str">
        <f>IF(COUNTIF('16 reserve entries'!M:M,'16 AJE data'!L1284)&gt;0,"Y","N")</f>
        <v>N</v>
      </c>
      <c r="O1284" t="s">
        <v>14229</v>
      </c>
      <c r="P1284" t="s">
        <v>233</v>
      </c>
      <c r="Q1284" t="s">
        <v>5668</v>
      </c>
      <c r="R1284" t="str">
        <f>IF(COUNTIF('16 reserve entries'!Q:Q,'16 AJE data'!O1284)&gt;0,"Y","N")</f>
        <v>N</v>
      </c>
      <c r="S1284" s="149" t="s">
        <v>170</v>
      </c>
      <c r="T1284" t="s">
        <v>4389</v>
      </c>
      <c r="U1284" t="str">
        <f>IF(COUNTIF('16 reserve bal'!D:D,'16 AJE data'!T1284)&gt;0,"Y","N")</f>
        <v>Y</v>
      </c>
    </row>
    <row r="1285" spans="1:21" x14ac:dyDescent="0.25">
      <c r="A1285" t="s">
        <v>170</v>
      </c>
      <c r="B1285" t="s">
        <v>5288</v>
      </c>
      <c r="C1285" t="s">
        <v>3970</v>
      </c>
      <c r="D1285" t="s">
        <v>141</v>
      </c>
      <c r="E1285" t="s">
        <v>12419</v>
      </c>
      <c r="F1285" t="str">
        <f t="shared" ref="F1285:F1348" si="23">D1285&amp;"-"&amp;E1285</f>
        <v>US-IFRS</v>
      </c>
      <c r="G1285" t="s">
        <v>3970</v>
      </c>
      <c r="L1285" t="s">
        <v>4428</v>
      </c>
      <c r="M1285" t="str">
        <f>IF(COUNTIF('16 reserve entries'!M:M,'16 AJE data'!L1285)&gt;0,"Y","N")</f>
        <v>Y</v>
      </c>
      <c r="O1285" t="s">
        <v>14230</v>
      </c>
      <c r="P1285" t="s">
        <v>233</v>
      </c>
      <c r="Q1285" t="s">
        <v>3820</v>
      </c>
      <c r="R1285" t="str">
        <f>IF(COUNTIF('16 reserve entries'!Q:Q,'16 AJE data'!O1285)&gt;0,"Y","N")</f>
        <v>N</v>
      </c>
      <c r="S1285" s="149" t="s">
        <v>170</v>
      </c>
      <c r="T1285" t="s">
        <v>4392</v>
      </c>
      <c r="U1285" t="str">
        <f>IF(COUNTIF('16 reserve bal'!D:D,'16 AJE data'!T1285)&gt;0,"Y","N")</f>
        <v>Y</v>
      </c>
    </row>
    <row r="1286" spans="1:21" x14ac:dyDescent="0.25">
      <c r="A1286" t="s">
        <v>170</v>
      </c>
      <c r="B1286" t="s">
        <v>5288</v>
      </c>
      <c r="C1286" t="s">
        <v>3974</v>
      </c>
      <c r="D1286" t="s">
        <v>141</v>
      </c>
      <c r="E1286" t="s">
        <v>12419</v>
      </c>
      <c r="F1286" t="str">
        <f t="shared" si="23"/>
        <v>US-IFRS</v>
      </c>
      <c r="G1286" t="s">
        <v>3974</v>
      </c>
      <c r="L1286" t="s">
        <v>7870</v>
      </c>
      <c r="M1286" t="str">
        <f>IF(COUNTIF('16 reserve entries'!M:M,'16 AJE data'!L1286)&gt;0,"Y","N")</f>
        <v>N</v>
      </c>
      <c r="O1286" t="s">
        <v>14231</v>
      </c>
      <c r="P1286" t="s">
        <v>233</v>
      </c>
      <c r="Q1286" t="s">
        <v>3823</v>
      </c>
      <c r="R1286" t="str">
        <f>IF(COUNTIF('16 reserve entries'!Q:Q,'16 AJE data'!O1286)&gt;0,"Y","N")</f>
        <v>N</v>
      </c>
      <c r="S1286" s="149" t="s">
        <v>170</v>
      </c>
      <c r="T1286" t="s">
        <v>4395</v>
      </c>
      <c r="U1286" t="str">
        <f>IF(COUNTIF('16 reserve bal'!D:D,'16 AJE data'!T1286)&gt;0,"Y","N")</f>
        <v>Y</v>
      </c>
    </row>
    <row r="1287" spans="1:21" x14ac:dyDescent="0.25">
      <c r="A1287" t="s">
        <v>170</v>
      </c>
      <c r="B1287" t="s">
        <v>5288</v>
      </c>
      <c r="C1287" t="s">
        <v>3979</v>
      </c>
      <c r="D1287" t="s">
        <v>141</v>
      </c>
      <c r="E1287" t="s">
        <v>12419</v>
      </c>
      <c r="F1287" t="str">
        <f t="shared" si="23"/>
        <v>US-IFRS</v>
      </c>
      <c r="G1287" t="s">
        <v>3979</v>
      </c>
      <c r="L1287" t="s">
        <v>4431</v>
      </c>
      <c r="M1287" t="str">
        <f>IF(COUNTIF('16 reserve entries'!M:M,'16 AJE data'!L1287)&gt;0,"Y","N")</f>
        <v>Y</v>
      </c>
      <c r="O1287" t="s">
        <v>14232</v>
      </c>
      <c r="P1287" t="s">
        <v>233</v>
      </c>
      <c r="Q1287" t="s">
        <v>5678</v>
      </c>
      <c r="R1287" t="str">
        <f>IF(COUNTIF('16 reserve entries'!Q:Q,'16 AJE data'!O1287)&gt;0,"Y","N")</f>
        <v>N</v>
      </c>
      <c r="S1287" s="149" t="s">
        <v>170</v>
      </c>
      <c r="T1287" t="s">
        <v>4398</v>
      </c>
      <c r="U1287" t="str">
        <f>IF(COUNTIF('16 reserve bal'!D:D,'16 AJE data'!T1287)&gt;0,"Y","N")</f>
        <v>Y</v>
      </c>
    </row>
    <row r="1288" spans="1:21" x14ac:dyDescent="0.25">
      <c r="A1288" t="s">
        <v>170</v>
      </c>
      <c r="B1288" t="s">
        <v>5288</v>
      </c>
      <c r="C1288" t="s">
        <v>3988</v>
      </c>
      <c r="D1288" t="s">
        <v>141</v>
      </c>
      <c r="E1288" t="s">
        <v>12419</v>
      </c>
      <c r="F1288" t="str">
        <f t="shared" si="23"/>
        <v>US-IFRS</v>
      </c>
      <c r="G1288" t="s">
        <v>3988</v>
      </c>
      <c r="L1288" t="s">
        <v>8283</v>
      </c>
      <c r="M1288" t="str">
        <f>IF(COUNTIF('16 reserve entries'!M:M,'16 AJE data'!L1288)&gt;0,"Y","N")</f>
        <v>N</v>
      </c>
      <c r="O1288" t="s">
        <v>14233</v>
      </c>
      <c r="P1288" t="s">
        <v>233</v>
      </c>
      <c r="Q1288" t="s">
        <v>3826</v>
      </c>
      <c r="R1288" t="str">
        <f>IF(COUNTIF('16 reserve entries'!Q:Q,'16 AJE data'!O1288)&gt;0,"Y","N")</f>
        <v>N</v>
      </c>
      <c r="S1288" s="149" t="s">
        <v>170</v>
      </c>
      <c r="T1288" t="s">
        <v>5098</v>
      </c>
      <c r="U1288" t="str">
        <f>IF(COUNTIF('16 reserve bal'!D:D,'16 AJE data'!T1288)&gt;0,"Y","N")</f>
        <v>N</v>
      </c>
    </row>
    <row r="1289" spans="1:21" x14ac:dyDescent="0.25">
      <c r="A1289" t="s">
        <v>170</v>
      </c>
      <c r="B1289" t="s">
        <v>5288</v>
      </c>
      <c r="C1289" t="s">
        <v>3991</v>
      </c>
      <c r="D1289" t="s">
        <v>141</v>
      </c>
      <c r="E1289" t="s">
        <v>12419</v>
      </c>
      <c r="F1289" t="str">
        <f t="shared" si="23"/>
        <v>US-IFRS</v>
      </c>
      <c r="G1289" t="s">
        <v>3991</v>
      </c>
      <c r="L1289" t="s">
        <v>4433</v>
      </c>
      <c r="M1289" t="str">
        <f>IF(COUNTIF('16 reserve entries'!M:M,'16 AJE data'!L1289)&gt;0,"Y","N")</f>
        <v>Y</v>
      </c>
      <c r="O1289" t="s">
        <v>14234</v>
      </c>
      <c r="P1289" t="s">
        <v>233</v>
      </c>
      <c r="Q1289" t="s">
        <v>3829</v>
      </c>
      <c r="R1289" t="str">
        <f>IF(COUNTIF('16 reserve entries'!Q:Q,'16 AJE data'!O1289)&gt;0,"Y","N")</f>
        <v>N</v>
      </c>
      <c r="S1289" s="149" t="s">
        <v>170</v>
      </c>
      <c r="T1289" t="s">
        <v>4401</v>
      </c>
      <c r="U1289" t="str">
        <f>IF(COUNTIF('16 reserve bal'!D:D,'16 AJE data'!T1289)&gt;0,"Y","N")</f>
        <v>Y</v>
      </c>
    </row>
    <row r="1290" spans="1:21" x14ac:dyDescent="0.25">
      <c r="A1290" t="s">
        <v>170</v>
      </c>
      <c r="B1290" t="s">
        <v>5288</v>
      </c>
      <c r="C1290" t="s">
        <v>3995</v>
      </c>
      <c r="D1290" t="s">
        <v>141</v>
      </c>
      <c r="E1290" t="s">
        <v>12419</v>
      </c>
      <c r="F1290" t="str">
        <f t="shared" si="23"/>
        <v>US-IFRS</v>
      </c>
      <c r="G1290" t="s">
        <v>3995</v>
      </c>
      <c r="L1290" t="s">
        <v>5628</v>
      </c>
      <c r="M1290" t="str">
        <f>IF(COUNTIF('16 reserve entries'!M:M,'16 AJE data'!L1290)&gt;0,"Y","N")</f>
        <v>Y</v>
      </c>
      <c r="O1290" t="s">
        <v>14235</v>
      </c>
      <c r="P1290" t="s">
        <v>233</v>
      </c>
      <c r="Q1290" t="s">
        <v>5688</v>
      </c>
      <c r="R1290" t="str">
        <f>IF(COUNTIF('16 reserve entries'!Q:Q,'16 AJE data'!O1290)&gt;0,"Y","N")</f>
        <v>N</v>
      </c>
      <c r="S1290" s="149" t="s">
        <v>170</v>
      </c>
      <c r="T1290" t="s">
        <v>3459</v>
      </c>
      <c r="U1290" t="str">
        <f>IF(COUNTIF('16 reserve bal'!D:D,'16 AJE data'!T1290)&gt;0,"Y","N")</f>
        <v>Y</v>
      </c>
    </row>
    <row r="1291" spans="1:21" x14ac:dyDescent="0.25">
      <c r="A1291" t="s">
        <v>170</v>
      </c>
      <c r="B1291" t="s">
        <v>5288</v>
      </c>
      <c r="C1291" t="s">
        <v>4024</v>
      </c>
      <c r="D1291" t="s">
        <v>141</v>
      </c>
      <c r="E1291" t="s">
        <v>12419</v>
      </c>
      <c r="F1291" t="str">
        <f t="shared" si="23"/>
        <v>US-IFRS</v>
      </c>
      <c r="G1291" t="s">
        <v>4024</v>
      </c>
      <c r="L1291" t="s">
        <v>8284</v>
      </c>
      <c r="M1291" t="str">
        <f>IF(COUNTIF('16 reserve entries'!M:M,'16 AJE data'!L1291)&gt;0,"Y","N")</f>
        <v>N</v>
      </c>
      <c r="O1291" t="s">
        <v>14236</v>
      </c>
      <c r="P1291" t="s">
        <v>233</v>
      </c>
      <c r="Q1291" t="s">
        <v>3831</v>
      </c>
      <c r="R1291" t="str">
        <f>IF(COUNTIF('16 reserve entries'!Q:Q,'16 AJE data'!O1291)&gt;0,"Y","N")</f>
        <v>N</v>
      </c>
      <c r="S1291" s="149" t="s">
        <v>170</v>
      </c>
      <c r="T1291" t="s">
        <v>4427</v>
      </c>
      <c r="U1291" t="str">
        <f>IF(COUNTIF('16 reserve bal'!D:D,'16 AJE data'!T1291)&gt;0,"Y","N")</f>
        <v>Y</v>
      </c>
    </row>
    <row r="1292" spans="1:21" x14ac:dyDescent="0.25">
      <c r="A1292" t="s">
        <v>170</v>
      </c>
      <c r="B1292" t="s">
        <v>5288</v>
      </c>
      <c r="C1292" t="s">
        <v>4028</v>
      </c>
      <c r="D1292" t="s">
        <v>141</v>
      </c>
      <c r="E1292" t="s">
        <v>12419</v>
      </c>
      <c r="F1292" t="str">
        <f t="shared" si="23"/>
        <v>US-IFRS</v>
      </c>
      <c r="G1292" t="s">
        <v>4028</v>
      </c>
      <c r="L1292" t="s">
        <v>8285</v>
      </c>
      <c r="M1292" t="str">
        <f>IF(COUNTIF('16 reserve entries'!M:M,'16 AJE data'!L1292)&gt;0,"Y","N")</f>
        <v>N</v>
      </c>
      <c r="O1292" t="s">
        <v>14237</v>
      </c>
      <c r="P1292" t="s">
        <v>233</v>
      </c>
      <c r="Q1292" t="s">
        <v>5695</v>
      </c>
      <c r="R1292" t="str">
        <f>IF(COUNTIF('16 reserve entries'!Q:Q,'16 AJE data'!O1292)&gt;0,"Y","N")</f>
        <v>N</v>
      </c>
      <c r="S1292" s="149" t="s">
        <v>170</v>
      </c>
      <c r="T1292" t="s">
        <v>4430</v>
      </c>
      <c r="U1292" t="str">
        <f>IF(COUNTIF('16 reserve bal'!D:D,'16 AJE data'!T1292)&gt;0,"Y","N")</f>
        <v>Y</v>
      </c>
    </row>
    <row r="1293" spans="1:21" x14ac:dyDescent="0.25">
      <c r="A1293" t="s">
        <v>170</v>
      </c>
      <c r="B1293" t="s">
        <v>5288</v>
      </c>
      <c r="C1293" t="s">
        <v>8180</v>
      </c>
      <c r="D1293" t="s">
        <v>141</v>
      </c>
      <c r="E1293" t="s">
        <v>12419</v>
      </c>
      <c r="F1293" t="str">
        <f t="shared" si="23"/>
        <v>US-IFRS</v>
      </c>
      <c r="G1293" t="s">
        <v>8180</v>
      </c>
      <c r="L1293" t="s">
        <v>4435</v>
      </c>
      <c r="M1293" t="str">
        <f>IF(COUNTIF('16 reserve entries'!M:M,'16 AJE data'!L1293)&gt;0,"Y","N")</f>
        <v>Y</v>
      </c>
      <c r="O1293" t="s">
        <v>14238</v>
      </c>
      <c r="P1293" t="s">
        <v>233</v>
      </c>
      <c r="Q1293" t="s">
        <v>3834</v>
      </c>
      <c r="R1293" t="str">
        <f>IF(COUNTIF('16 reserve entries'!Q:Q,'16 AJE data'!O1293)&gt;0,"Y","N")</f>
        <v>N</v>
      </c>
      <c r="S1293" s="149" t="s">
        <v>170</v>
      </c>
      <c r="T1293" t="s">
        <v>13041</v>
      </c>
      <c r="U1293" t="str">
        <f>IF(COUNTIF('16 reserve bal'!D:D,'16 AJE data'!T1293)&gt;0,"Y","N")</f>
        <v>N</v>
      </c>
    </row>
    <row r="1294" spans="1:21" x14ac:dyDescent="0.25">
      <c r="A1294" t="s">
        <v>189</v>
      </c>
      <c r="B1294" t="s">
        <v>5288</v>
      </c>
      <c r="C1294" t="s">
        <v>3585</v>
      </c>
      <c r="D1294" t="s">
        <v>141</v>
      </c>
      <c r="E1294" t="s">
        <v>12419</v>
      </c>
      <c r="F1294" t="str">
        <f t="shared" si="23"/>
        <v>US-IFRS</v>
      </c>
      <c r="G1294" t="s">
        <v>3585</v>
      </c>
      <c r="L1294" t="s">
        <v>8286</v>
      </c>
      <c r="M1294" t="str">
        <f>IF(COUNTIF('16 reserve entries'!M:M,'16 AJE data'!L1294)&gt;0,"Y","N")</f>
        <v>N</v>
      </c>
      <c r="O1294" t="s">
        <v>14239</v>
      </c>
      <c r="P1294" t="s">
        <v>233</v>
      </c>
      <c r="Q1294" t="s">
        <v>5702</v>
      </c>
      <c r="R1294" t="str">
        <f>IF(COUNTIF('16 reserve entries'!Q:Q,'16 AJE data'!O1294)&gt;0,"Y","N")</f>
        <v>N</v>
      </c>
      <c r="S1294" s="149" t="s">
        <v>189</v>
      </c>
      <c r="T1294" t="s">
        <v>3994</v>
      </c>
      <c r="U1294" t="str">
        <f>IF(COUNTIF('16 reserve bal'!D:D,'16 AJE data'!T1294)&gt;0,"Y","N")</f>
        <v>Y</v>
      </c>
    </row>
    <row r="1295" spans="1:21" x14ac:dyDescent="0.25">
      <c r="A1295" t="s">
        <v>189</v>
      </c>
      <c r="B1295" t="s">
        <v>5288</v>
      </c>
      <c r="C1295" t="s">
        <v>3628</v>
      </c>
      <c r="D1295" t="s">
        <v>141</v>
      </c>
      <c r="E1295" t="s">
        <v>12419</v>
      </c>
      <c r="F1295" t="str">
        <f t="shared" si="23"/>
        <v>US-IFRS</v>
      </c>
      <c r="G1295" t="s">
        <v>3628</v>
      </c>
      <c r="L1295" t="s">
        <v>8287</v>
      </c>
      <c r="M1295" t="str">
        <f>IF(COUNTIF('16 reserve entries'!M:M,'16 AJE data'!L1295)&gt;0,"Y","N")</f>
        <v>N</v>
      </c>
      <c r="O1295" t="s">
        <v>14240</v>
      </c>
      <c r="P1295" t="s">
        <v>233</v>
      </c>
      <c r="Q1295" t="s">
        <v>3837</v>
      </c>
      <c r="R1295" t="str">
        <f>IF(COUNTIF('16 reserve entries'!Q:Q,'16 AJE data'!O1295)&gt;0,"Y","N")</f>
        <v>N</v>
      </c>
      <c r="S1295" s="149" t="s">
        <v>189</v>
      </c>
      <c r="T1295" t="s">
        <v>3262</v>
      </c>
      <c r="U1295" t="str">
        <f>IF(COUNTIF('16 reserve bal'!D:D,'16 AJE data'!T1295)&gt;0,"Y","N")</f>
        <v>Y</v>
      </c>
    </row>
    <row r="1296" spans="1:21" x14ac:dyDescent="0.25">
      <c r="A1296" t="s">
        <v>189</v>
      </c>
      <c r="B1296" t="s">
        <v>5288</v>
      </c>
      <c r="C1296" t="s">
        <v>3983</v>
      </c>
      <c r="D1296" t="s">
        <v>141</v>
      </c>
      <c r="E1296" t="s">
        <v>12419</v>
      </c>
      <c r="F1296" t="str">
        <f t="shared" si="23"/>
        <v>US-IFRS</v>
      </c>
      <c r="G1296" t="s">
        <v>3983</v>
      </c>
      <c r="L1296" t="s">
        <v>8288</v>
      </c>
      <c r="M1296" t="str">
        <f>IF(COUNTIF('16 reserve entries'!M:M,'16 AJE data'!L1296)&gt;0,"Y","N")</f>
        <v>N</v>
      </c>
      <c r="O1296" t="s">
        <v>14241</v>
      </c>
      <c r="P1296" t="s">
        <v>233</v>
      </c>
      <c r="Q1296" t="s">
        <v>5708</v>
      </c>
      <c r="R1296" t="str">
        <f>IF(COUNTIF('16 reserve entries'!Q:Q,'16 AJE data'!O1296)&gt;0,"Y","N")</f>
        <v>N</v>
      </c>
      <c r="S1296" s="149" t="s">
        <v>189</v>
      </c>
      <c r="T1296" t="s">
        <v>4323</v>
      </c>
      <c r="U1296" t="str">
        <f>IF(COUNTIF('16 reserve bal'!D:D,'16 AJE data'!T1296)&gt;0,"Y","N")</f>
        <v>Y</v>
      </c>
    </row>
    <row r="1297" spans="1:21" x14ac:dyDescent="0.25">
      <c r="A1297" t="s">
        <v>189</v>
      </c>
      <c r="B1297" t="s">
        <v>5288</v>
      </c>
      <c r="C1297" t="s">
        <v>3995</v>
      </c>
      <c r="D1297" t="s">
        <v>141</v>
      </c>
      <c r="E1297" t="s">
        <v>12419</v>
      </c>
      <c r="F1297" t="str">
        <f t="shared" si="23"/>
        <v>US-IFRS</v>
      </c>
      <c r="G1297" t="s">
        <v>3995</v>
      </c>
      <c r="L1297" t="s">
        <v>8289</v>
      </c>
      <c r="M1297" t="str">
        <f>IF(COUNTIF('16 reserve entries'!M:M,'16 AJE data'!L1297)&gt;0,"Y","N")</f>
        <v>N</v>
      </c>
      <c r="O1297" t="s">
        <v>14242</v>
      </c>
      <c r="P1297" t="s">
        <v>233</v>
      </c>
      <c r="Q1297" t="s">
        <v>7728</v>
      </c>
      <c r="R1297" t="str">
        <f>IF(COUNTIF('16 reserve entries'!Q:Q,'16 AJE data'!O1297)&gt;0,"Y","N")</f>
        <v>N</v>
      </c>
      <c r="S1297" s="149" t="s">
        <v>189</v>
      </c>
      <c r="T1297" t="s">
        <v>3459</v>
      </c>
      <c r="U1297" t="str">
        <f>IF(COUNTIF('16 reserve bal'!D:D,'16 AJE data'!T1297)&gt;0,"Y","N")</f>
        <v>Y</v>
      </c>
    </row>
    <row r="1298" spans="1:21" x14ac:dyDescent="0.25">
      <c r="A1298" t="s">
        <v>189</v>
      </c>
      <c r="B1298" t="s">
        <v>5288</v>
      </c>
      <c r="C1298" t="s">
        <v>4038</v>
      </c>
      <c r="D1298" t="s">
        <v>141</v>
      </c>
      <c r="E1298" t="s">
        <v>12419</v>
      </c>
      <c r="F1298" t="str">
        <f t="shared" si="23"/>
        <v>US-IFRS</v>
      </c>
      <c r="G1298" t="s">
        <v>4038</v>
      </c>
      <c r="L1298" t="s">
        <v>8290</v>
      </c>
      <c r="M1298" t="str">
        <f>IF(COUNTIF('16 reserve entries'!M:M,'16 AJE data'!L1298)&gt;0,"Y","N")</f>
        <v>N</v>
      </c>
      <c r="O1298" t="s">
        <v>14243</v>
      </c>
      <c r="P1298" t="s">
        <v>233</v>
      </c>
      <c r="Q1298" t="s">
        <v>7730</v>
      </c>
      <c r="R1298" t="str">
        <f>IF(COUNTIF('16 reserve entries'!Q:Q,'16 AJE data'!O1298)&gt;0,"Y","N")</f>
        <v>N</v>
      </c>
      <c r="S1298" s="149" t="s">
        <v>189</v>
      </c>
      <c r="T1298" t="s">
        <v>4440</v>
      </c>
      <c r="U1298" t="str">
        <f>IF(COUNTIF('16 reserve bal'!D:D,'16 AJE data'!T1298)&gt;0,"Y","N")</f>
        <v>Y</v>
      </c>
    </row>
    <row r="1299" spans="1:21" x14ac:dyDescent="0.25">
      <c r="A1299" t="s">
        <v>186</v>
      </c>
      <c r="B1299" t="s">
        <v>5288</v>
      </c>
      <c r="C1299" t="s">
        <v>3966</v>
      </c>
      <c r="D1299" t="s">
        <v>141</v>
      </c>
      <c r="E1299" t="s">
        <v>12419</v>
      </c>
      <c r="F1299" t="str">
        <f t="shared" si="23"/>
        <v>US-IFRS</v>
      </c>
      <c r="G1299" t="s">
        <v>3966</v>
      </c>
      <c r="L1299" t="s">
        <v>8291</v>
      </c>
      <c r="M1299" t="str">
        <f>IF(COUNTIF('16 reserve entries'!M:M,'16 AJE data'!L1299)&gt;0,"Y","N")</f>
        <v>N</v>
      </c>
      <c r="O1299" t="s">
        <v>14244</v>
      </c>
      <c r="P1299" t="s">
        <v>233</v>
      </c>
      <c r="Q1299" t="s">
        <v>3840</v>
      </c>
      <c r="R1299" t="str">
        <f>IF(COUNTIF('16 reserve entries'!Q:Q,'16 AJE data'!O1299)&gt;0,"Y","N")</f>
        <v>N</v>
      </c>
      <c r="S1299" s="149" t="s">
        <v>186</v>
      </c>
      <c r="T1299" t="s">
        <v>4389</v>
      </c>
      <c r="U1299" t="str">
        <f>IF(COUNTIF('16 reserve bal'!D:D,'16 AJE data'!T1299)&gt;0,"Y","N")</f>
        <v>Y</v>
      </c>
    </row>
    <row r="1300" spans="1:21" x14ac:dyDescent="0.25">
      <c r="A1300" t="s">
        <v>186</v>
      </c>
      <c r="B1300" t="s">
        <v>5288</v>
      </c>
      <c r="C1300" t="s">
        <v>3970</v>
      </c>
      <c r="D1300" t="s">
        <v>141</v>
      </c>
      <c r="E1300" t="s">
        <v>12419</v>
      </c>
      <c r="F1300" t="str">
        <f t="shared" si="23"/>
        <v>US-IFRS</v>
      </c>
      <c r="G1300" t="s">
        <v>3970</v>
      </c>
      <c r="L1300" t="s">
        <v>8292</v>
      </c>
      <c r="M1300" t="str">
        <f>IF(COUNTIF('16 reserve entries'!M:M,'16 AJE data'!L1300)&gt;0,"Y","N")</f>
        <v>N</v>
      </c>
      <c r="O1300" t="s">
        <v>14245</v>
      </c>
      <c r="P1300" t="s">
        <v>233</v>
      </c>
      <c r="Q1300" t="s">
        <v>3843</v>
      </c>
      <c r="R1300" t="str">
        <f>IF(COUNTIF('16 reserve entries'!Q:Q,'16 AJE data'!O1300)&gt;0,"Y","N")</f>
        <v>N</v>
      </c>
      <c r="S1300" s="149" t="s">
        <v>186</v>
      </c>
      <c r="T1300" t="s">
        <v>4392</v>
      </c>
      <c r="U1300" t="str">
        <f>IF(COUNTIF('16 reserve bal'!D:D,'16 AJE data'!T1300)&gt;0,"Y","N")</f>
        <v>Y</v>
      </c>
    </row>
    <row r="1301" spans="1:21" x14ac:dyDescent="0.25">
      <c r="A1301" t="s">
        <v>186</v>
      </c>
      <c r="B1301" t="s">
        <v>5288</v>
      </c>
      <c r="C1301" t="s">
        <v>3974</v>
      </c>
      <c r="D1301" t="s">
        <v>141</v>
      </c>
      <c r="E1301" t="s">
        <v>12419</v>
      </c>
      <c r="F1301" t="str">
        <f t="shared" si="23"/>
        <v>US-IFRS</v>
      </c>
      <c r="G1301" t="s">
        <v>3974</v>
      </c>
      <c r="L1301" t="s">
        <v>8293</v>
      </c>
      <c r="M1301" t="str">
        <f>IF(COUNTIF('16 reserve entries'!M:M,'16 AJE data'!L1301)&gt;0,"Y","N")</f>
        <v>N</v>
      </c>
      <c r="O1301" t="s">
        <v>14246</v>
      </c>
      <c r="P1301" t="s">
        <v>233</v>
      </c>
      <c r="Q1301" t="s">
        <v>3846</v>
      </c>
      <c r="R1301" t="str">
        <f>IF(COUNTIF('16 reserve entries'!Q:Q,'16 AJE data'!O1301)&gt;0,"Y","N")</f>
        <v>N</v>
      </c>
      <c r="S1301" s="149" t="s">
        <v>186</v>
      </c>
      <c r="T1301" t="s">
        <v>4395</v>
      </c>
      <c r="U1301" t="str">
        <f>IF(COUNTIF('16 reserve bal'!D:D,'16 AJE data'!T1301)&gt;0,"Y","N")</f>
        <v>Y</v>
      </c>
    </row>
    <row r="1302" spans="1:21" x14ac:dyDescent="0.25">
      <c r="A1302" t="s">
        <v>186</v>
      </c>
      <c r="B1302" t="s">
        <v>5288</v>
      </c>
      <c r="C1302" t="s">
        <v>3979</v>
      </c>
      <c r="D1302" t="s">
        <v>141</v>
      </c>
      <c r="E1302" t="s">
        <v>12419</v>
      </c>
      <c r="F1302" t="str">
        <f t="shared" si="23"/>
        <v>US-IFRS</v>
      </c>
      <c r="G1302" t="s">
        <v>3979</v>
      </c>
      <c r="L1302" t="s">
        <v>8294</v>
      </c>
      <c r="M1302" t="str">
        <f>IF(COUNTIF('16 reserve entries'!M:M,'16 AJE data'!L1302)&gt;0,"Y","N")</f>
        <v>N</v>
      </c>
      <c r="O1302" t="s">
        <v>14247</v>
      </c>
      <c r="P1302" t="s">
        <v>233</v>
      </c>
      <c r="Q1302" t="s">
        <v>3849</v>
      </c>
      <c r="R1302" t="str">
        <f>IF(COUNTIF('16 reserve entries'!Q:Q,'16 AJE data'!O1302)&gt;0,"Y","N")</f>
        <v>N</v>
      </c>
      <c r="S1302" s="149" t="s">
        <v>186</v>
      </c>
      <c r="T1302" t="s">
        <v>4398</v>
      </c>
      <c r="U1302" t="str">
        <f>IF(COUNTIF('16 reserve bal'!D:D,'16 AJE data'!T1302)&gt;0,"Y","N")</f>
        <v>Y</v>
      </c>
    </row>
    <row r="1303" spans="1:21" x14ac:dyDescent="0.25">
      <c r="A1303" t="s">
        <v>186</v>
      </c>
      <c r="B1303" t="s">
        <v>5288</v>
      </c>
      <c r="C1303" t="s">
        <v>3991</v>
      </c>
      <c r="D1303" t="s">
        <v>141</v>
      </c>
      <c r="E1303" t="s">
        <v>12419</v>
      </c>
      <c r="F1303" t="str">
        <f t="shared" si="23"/>
        <v>US-IFRS</v>
      </c>
      <c r="G1303" t="s">
        <v>3991</v>
      </c>
      <c r="L1303" t="s">
        <v>8295</v>
      </c>
      <c r="M1303" t="str">
        <f>IF(COUNTIF('16 reserve entries'!M:M,'16 AJE data'!L1303)&gt;0,"Y","N")</f>
        <v>N</v>
      </c>
      <c r="O1303" t="s">
        <v>14248</v>
      </c>
      <c r="P1303" t="s">
        <v>233</v>
      </c>
      <c r="Q1303" t="s">
        <v>3852</v>
      </c>
      <c r="R1303" t="str">
        <f>IF(COUNTIF('16 reserve entries'!Q:Q,'16 AJE data'!O1303)&gt;0,"Y","N")</f>
        <v>N</v>
      </c>
      <c r="S1303" s="149" t="s">
        <v>186</v>
      </c>
      <c r="T1303" t="s">
        <v>4401</v>
      </c>
      <c r="U1303" t="str">
        <f>IF(COUNTIF('16 reserve bal'!D:D,'16 AJE data'!T1303)&gt;0,"Y","N")</f>
        <v>Y</v>
      </c>
    </row>
    <row r="1304" spans="1:21" x14ac:dyDescent="0.25">
      <c r="A1304" t="s">
        <v>195</v>
      </c>
      <c r="B1304" t="s">
        <v>5288</v>
      </c>
      <c r="C1304" t="s">
        <v>3997</v>
      </c>
      <c r="D1304" t="s">
        <v>141</v>
      </c>
      <c r="E1304" t="s">
        <v>12419</v>
      </c>
      <c r="F1304" t="str">
        <f t="shared" si="23"/>
        <v>US-IFRS</v>
      </c>
      <c r="G1304" t="s">
        <v>3997</v>
      </c>
      <c r="L1304" t="s">
        <v>8296</v>
      </c>
      <c r="M1304" t="str">
        <f>IF(COUNTIF('16 reserve entries'!M:M,'16 AJE data'!L1304)&gt;0,"Y","N")</f>
        <v>N</v>
      </c>
      <c r="O1304" t="s">
        <v>14249</v>
      </c>
      <c r="P1304" t="s">
        <v>233</v>
      </c>
      <c r="Q1304" t="s">
        <v>3855</v>
      </c>
      <c r="R1304" t="str">
        <f>IF(COUNTIF('16 reserve entries'!Q:Q,'16 AJE data'!O1304)&gt;0,"Y","N")</f>
        <v>N</v>
      </c>
      <c r="S1304" s="149" t="s">
        <v>195</v>
      </c>
      <c r="T1304" t="s">
        <v>3894</v>
      </c>
      <c r="U1304" t="str">
        <f>IF(COUNTIF('16 reserve bal'!D:D,'16 AJE data'!T1304)&gt;0,"Y","N")</f>
        <v>Y</v>
      </c>
    </row>
    <row r="1305" spans="1:21" x14ac:dyDescent="0.25">
      <c r="A1305" t="s">
        <v>195</v>
      </c>
      <c r="B1305" t="s">
        <v>5288</v>
      </c>
      <c r="C1305" t="s">
        <v>3999</v>
      </c>
      <c r="D1305" t="s">
        <v>141</v>
      </c>
      <c r="E1305" t="s">
        <v>12419</v>
      </c>
      <c r="F1305" t="str">
        <f t="shared" si="23"/>
        <v>US-IFRS</v>
      </c>
      <c r="G1305" t="s">
        <v>3999</v>
      </c>
      <c r="L1305" t="s">
        <v>8297</v>
      </c>
      <c r="M1305" t="str">
        <f>IF(COUNTIF('16 reserve entries'!M:M,'16 AJE data'!L1305)&gt;0,"Y","N")</f>
        <v>N</v>
      </c>
      <c r="O1305" t="s">
        <v>14250</v>
      </c>
      <c r="P1305" t="s">
        <v>233</v>
      </c>
      <c r="Q1305" t="s">
        <v>3858</v>
      </c>
      <c r="R1305" t="str">
        <f>IF(COUNTIF('16 reserve entries'!Q:Q,'16 AJE data'!O1305)&gt;0,"Y","N")</f>
        <v>N</v>
      </c>
      <c r="S1305" s="149" t="s">
        <v>195</v>
      </c>
      <c r="T1305" t="s">
        <v>4454</v>
      </c>
      <c r="U1305" t="str">
        <f>IF(COUNTIF('16 reserve bal'!D:D,'16 AJE data'!T1305)&gt;0,"Y","N")</f>
        <v>Y</v>
      </c>
    </row>
    <row r="1306" spans="1:21" x14ac:dyDescent="0.25">
      <c r="A1306" t="s">
        <v>195</v>
      </c>
      <c r="B1306" t="s">
        <v>5288</v>
      </c>
      <c r="C1306" t="s">
        <v>4001</v>
      </c>
      <c r="D1306" t="s">
        <v>141</v>
      </c>
      <c r="E1306" t="s">
        <v>12419</v>
      </c>
      <c r="F1306" t="str">
        <f t="shared" si="23"/>
        <v>US-IFRS</v>
      </c>
      <c r="G1306" t="s">
        <v>4001</v>
      </c>
      <c r="L1306" t="s">
        <v>8298</v>
      </c>
      <c r="M1306" t="str">
        <f>IF(COUNTIF('16 reserve entries'!M:M,'16 AJE data'!L1306)&gt;0,"Y","N")</f>
        <v>N</v>
      </c>
      <c r="O1306" t="s">
        <v>14251</v>
      </c>
      <c r="P1306" t="s">
        <v>233</v>
      </c>
      <c r="Q1306" t="s">
        <v>3861</v>
      </c>
      <c r="R1306" t="str">
        <f>IF(COUNTIF('16 reserve entries'!Q:Q,'16 AJE data'!O1306)&gt;0,"Y","N")</f>
        <v>N</v>
      </c>
      <c r="S1306" s="149" t="s">
        <v>195</v>
      </c>
      <c r="T1306" t="s">
        <v>4457</v>
      </c>
      <c r="U1306" t="str">
        <f>IF(COUNTIF('16 reserve bal'!D:D,'16 AJE data'!T1306)&gt;0,"Y","N")</f>
        <v>Y</v>
      </c>
    </row>
    <row r="1307" spans="1:21" x14ac:dyDescent="0.25">
      <c r="A1307" t="s">
        <v>195</v>
      </c>
      <c r="B1307" t="s">
        <v>5288</v>
      </c>
      <c r="C1307" t="s">
        <v>4003</v>
      </c>
      <c r="D1307" t="s">
        <v>141</v>
      </c>
      <c r="E1307" t="s">
        <v>12419</v>
      </c>
      <c r="F1307" t="str">
        <f t="shared" si="23"/>
        <v>US-IFRS</v>
      </c>
      <c r="G1307" t="s">
        <v>4003</v>
      </c>
      <c r="L1307" t="s">
        <v>8299</v>
      </c>
      <c r="M1307" t="str">
        <f>IF(COUNTIF('16 reserve entries'!M:M,'16 AJE data'!L1307)&gt;0,"Y","N")</f>
        <v>N</v>
      </c>
      <c r="O1307" t="s">
        <v>14252</v>
      </c>
      <c r="P1307" t="s">
        <v>233</v>
      </c>
      <c r="Q1307" t="s">
        <v>3864</v>
      </c>
      <c r="R1307" t="str">
        <f>IF(COUNTIF('16 reserve entries'!Q:Q,'16 AJE data'!O1307)&gt;0,"Y","N")</f>
        <v>N</v>
      </c>
      <c r="S1307" s="149" t="s">
        <v>195</v>
      </c>
      <c r="T1307" t="s">
        <v>4460</v>
      </c>
      <c r="U1307" t="str">
        <f>IF(COUNTIF('16 reserve bal'!D:D,'16 AJE data'!T1307)&gt;0,"Y","N")</f>
        <v>Y</v>
      </c>
    </row>
    <row r="1308" spans="1:21" x14ac:dyDescent="0.25">
      <c r="A1308" t="s">
        <v>195</v>
      </c>
      <c r="B1308" t="s">
        <v>5288</v>
      </c>
      <c r="C1308" t="s">
        <v>4005</v>
      </c>
      <c r="D1308" t="s">
        <v>141</v>
      </c>
      <c r="E1308" t="s">
        <v>12419</v>
      </c>
      <c r="F1308" t="str">
        <f t="shared" si="23"/>
        <v>US-IFRS</v>
      </c>
      <c r="G1308" t="s">
        <v>4005</v>
      </c>
      <c r="L1308" t="s">
        <v>4437</v>
      </c>
      <c r="M1308" t="str">
        <f>IF(COUNTIF('16 reserve entries'!M:M,'16 AJE data'!L1308)&gt;0,"Y","N")</f>
        <v>Y</v>
      </c>
      <c r="O1308" t="s">
        <v>14253</v>
      </c>
      <c r="P1308" t="s">
        <v>233</v>
      </c>
      <c r="Q1308" t="s">
        <v>3867</v>
      </c>
      <c r="R1308" t="str">
        <f>IF(COUNTIF('16 reserve entries'!Q:Q,'16 AJE data'!O1308)&gt;0,"Y","N")</f>
        <v>N</v>
      </c>
      <c r="S1308" s="149" t="s">
        <v>195</v>
      </c>
      <c r="T1308" t="s">
        <v>4463</v>
      </c>
      <c r="U1308" t="str">
        <f>IF(COUNTIF('16 reserve bal'!D:D,'16 AJE data'!T1308)&gt;0,"Y","N")</f>
        <v>Y</v>
      </c>
    </row>
    <row r="1309" spans="1:21" x14ac:dyDescent="0.25">
      <c r="A1309" t="s">
        <v>195</v>
      </c>
      <c r="B1309" t="s">
        <v>5288</v>
      </c>
      <c r="C1309" t="s">
        <v>4007</v>
      </c>
      <c r="D1309" t="s">
        <v>141</v>
      </c>
      <c r="E1309" t="s">
        <v>12419</v>
      </c>
      <c r="F1309" t="str">
        <f t="shared" si="23"/>
        <v>US-IFRS</v>
      </c>
      <c r="G1309" t="s">
        <v>4007</v>
      </c>
      <c r="L1309" t="s">
        <v>4439</v>
      </c>
      <c r="M1309" t="str">
        <f>IF(COUNTIF('16 reserve entries'!M:M,'16 AJE data'!L1309)&gt;0,"Y","N")</f>
        <v>Y</v>
      </c>
      <c r="O1309" t="s">
        <v>14254</v>
      </c>
      <c r="P1309" t="s">
        <v>233</v>
      </c>
      <c r="Q1309" t="s">
        <v>3870</v>
      </c>
      <c r="R1309" t="str">
        <f>IF(COUNTIF('16 reserve entries'!Q:Q,'16 AJE data'!O1309)&gt;0,"Y","N")</f>
        <v>N</v>
      </c>
      <c r="S1309" s="149" t="s">
        <v>195</v>
      </c>
      <c r="T1309" t="s">
        <v>4466</v>
      </c>
      <c r="U1309" t="str">
        <f>IF(COUNTIF('16 reserve bal'!D:D,'16 AJE data'!T1309)&gt;0,"Y","N")</f>
        <v>Y</v>
      </c>
    </row>
    <row r="1310" spans="1:21" x14ac:dyDescent="0.25">
      <c r="A1310" t="s">
        <v>195</v>
      </c>
      <c r="B1310" t="s">
        <v>5288</v>
      </c>
      <c r="C1310" t="s">
        <v>4009</v>
      </c>
      <c r="D1310" t="s">
        <v>141</v>
      </c>
      <c r="E1310" t="s">
        <v>12419</v>
      </c>
      <c r="F1310" t="str">
        <f t="shared" si="23"/>
        <v>US-IFRS</v>
      </c>
      <c r="G1310" t="s">
        <v>4009</v>
      </c>
      <c r="L1310" t="s">
        <v>4441</v>
      </c>
      <c r="M1310" t="str">
        <f>IF(COUNTIF('16 reserve entries'!M:M,'16 AJE data'!L1310)&gt;0,"Y","N")</f>
        <v>Y</v>
      </c>
      <c r="O1310" t="s">
        <v>14255</v>
      </c>
      <c r="P1310" t="s">
        <v>233</v>
      </c>
      <c r="Q1310" t="s">
        <v>3873</v>
      </c>
      <c r="R1310" t="str">
        <f>IF(COUNTIF('16 reserve entries'!Q:Q,'16 AJE data'!O1310)&gt;0,"Y","N")</f>
        <v>N</v>
      </c>
      <c r="S1310" s="149" t="s">
        <v>195</v>
      </c>
      <c r="T1310" t="s">
        <v>5099</v>
      </c>
      <c r="U1310" t="str">
        <f>IF(COUNTIF('16 reserve bal'!D:D,'16 AJE data'!T1310)&gt;0,"Y","N")</f>
        <v>N</v>
      </c>
    </row>
    <row r="1311" spans="1:21" x14ac:dyDescent="0.25">
      <c r="A1311" t="s">
        <v>195</v>
      </c>
      <c r="B1311" t="s">
        <v>5288</v>
      </c>
      <c r="C1311" t="s">
        <v>4010</v>
      </c>
      <c r="D1311" t="s">
        <v>141</v>
      </c>
      <c r="E1311" t="s">
        <v>12419</v>
      </c>
      <c r="F1311" t="str">
        <f t="shared" si="23"/>
        <v>US-IFRS</v>
      </c>
      <c r="G1311" t="s">
        <v>4010</v>
      </c>
      <c r="L1311" t="s">
        <v>8300</v>
      </c>
      <c r="M1311" t="str">
        <f>IF(COUNTIF('16 reserve entries'!M:M,'16 AJE data'!L1311)&gt;0,"Y","N")</f>
        <v>N</v>
      </c>
      <c r="O1311" t="s">
        <v>14256</v>
      </c>
      <c r="P1311" t="s">
        <v>233</v>
      </c>
      <c r="Q1311" t="s">
        <v>3877</v>
      </c>
      <c r="R1311" t="str">
        <f>IF(COUNTIF('16 reserve entries'!Q:Q,'16 AJE data'!O1311)&gt;0,"Y","N")</f>
        <v>N</v>
      </c>
      <c r="S1311" s="149" t="s">
        <v>195</v>
      </c>
      <c r="T1311" t="s">
        <v>4469</v>
      </c>
      <c r="U1311" t="str">
        <f>IF(COUNTIF('16 reserve bal'!D:D,'16 AJE data'!T1311)&gt;0,"Y","N")</f>
        <v>Y</v>
      </c>
    </row>
    <row r="1312" spans="1:21" x14ac:dyDescent="0.25">
      <c r="A1312" t="s">
        <v>195</v>
      </c>
      <c r="B1312" t="s">
        <v>5288</v>
      </c>
      <c r="C1312" t="s">
        <v>4012</v>
      </c>
      <c r="D1312" t="s">
        <v>141</v>
      </c>
      <c r="E1312" t="s">
        <v>12419</v>
      </c>
      <c r="F1312" t="str">
        <f t="shared" si="23"/>
        <v>US-IFRS</v>
      </c>
      <c r="G1312" t="s">
        <v>4012</v>
      </c>
      <c r="L1312" t="s">
        <v>4443</v>
      </c>
      <c r="M1312" t="str">
        <f>IF(COUNTIF('16 reserve entries'!M:M,'16 AJE data'!L1312)&gt;0,"Y","N")</f>
        <v>Y</v>
      </c>
      <c r="O1312" t="s">
        <v>14257</v>
      </c>
      <c r="P1312" t="s">
        <v>233</v>
      </c>
      <c r="Q1312" t="s">
        <v>3880</v>
      </c>
      <c r="R1312" t="str">
        <f>IF(COUNTIF('16 reserve entries'!Q:Q,'16 AJE data'!O1312)&gt;0,"Y","N")</f>
        <v>N</v>
      </c>
      <c r="S1312" s="149" t="s">
        <v>195</v>
      </c>
      <c r="T1312" t="s">
        <v>4472</v>
      </c>
      <c r="U1312" t="str">
        <f>IF(COUNTIF('16 reserve bal'!D:D,'16 AJE data'!T1312)&gt;0,"Y","N")</f>
        <v>Y</v>
      </c>
    </row>
    <row r="1313" spans="1:21" x14ac:dyDescent="0.25">
      <c r="A1313" t="s">
        <v>195</v>
      </c>
      <c r="B1313" t="s">
        <v>5288</v>
      </c>
      <c r="C1313" t="s">
        <v>4014</v>
      </c>
      <c r="D1313" t="s">
        <v>141</v>
      </c>
      <c r="E1313" t="s">
        <v>12419</v>
      </c>
      <c r="F1313" t="str">
        <f t="shared" si="23"/>
        <v>US-IFRS</v>
      </c>
      <c r="G1313" t="s">
        <v>4014</v>
      </c>
      <c r="L1313" t="s">
        <v>4445</v>
      </c>
      <c r="M1313" t="str">
        <f>IF(COUNTIF('16 reserve entries'!M:M,'16 AJE data'!L1313)&gt;0,"Y","N")</f>
        <v>Y</v>
      </c>
      <c r="O1313" t="s">
        <v>14258</v>
      </c>
      <c r="P1313" t="s">
        <v>233</v>
      </c>
      <c r="Q1313" t="s">
        <v>7913</v>
      </c>
      <c r="R1313" t="str">
        <f>IF(COUNTIF('16 reserve entries'!Q:Q,'16 AJE data'!O1313)&gt;0,"Y","N")</f>
        <v>N</v>
      </c>
      <c r="S1313" s="149" t="s">
        <v>195</v>
      </c>
      <c r="T1313" t="s">
        <v>5100</v>
      </c>
      <c r="U1313" t="str">
        <f>IF(COUNTIF('16 reserve bal'!D:D,'16 AJE data'!T1313)&gt;0,"Y","N")</f>
        <v>N</v>
      </c>
    </row>
    <row r="1314" spans="1:21" x14ac:dyDescent="0.25">
      <c r="A1314" t="s">
        <v>195</v>
      </c>
      <c r="B1314" t="s">
        <v>5288</v>
      </c>
      <c r="C1314" t="s">
        <v>4015</v>
      </c>
      <c r="D1314" t="s">
        <v>141</v>
      </c>
      <c r="E1314" t="s">
        <v>12419</v>
      </c>
      <c r="F1314" t="str">
        <f t="shared" si="23"/>
        <v>US-IFRS</v>
      </c>
      <c r="G1314" t="s">
        <v>4015</v>
      </c>
      <c r="L1314" t="s">
        <v>4446</v>
      </c>
      <c r="M1314" t="str">
        <f>IF(COUNTIF('16 reserve entries'!M:M,'16 AJE data'!L1314)&gt;0,"Y","N")</f>
        <v>Y</v>
      </c>
      <c r="O1314" t="s">
        <v>14259</v>
      </c>
      <c r="P1314" t="s">
        <v>233</v>
      </c>
      <c r="Q1314" t="s">
        <v>7932</v>
      </c>
      <c r="R1314" t="str">
        <f>IF(COUNTIF('16 reserve entries'!Q:Q,'16 AJE data'!O1314)&gt;0,"Y","N")</f>
        <v>N</v>
      </c>
      <c r="S1314" s="149" t="s">
        <v>195</v>
      </c>
      <c r="T1314" t="s">
        <v>4475</v>
      </c>
      <c r="U1314" t="str">
        <f>IF(COUNTIF('16 reserve bal'!D:D,'16 AJE data'!T1314)&gt;0,"Y","N")</f>
        <v>Y</v>
      </c>
    </row>
    <row r="1315" spans="1:21" x14ac:dyDescent="0.25">
      <c r="A1315" t="s">
        <v>195</v>
      </c>
      <c r="B1315" t="s">
        <v>5288</v>
      </c>
      <c r="C1315" t="s">
        <v>4018</v>
      </c>
      <c r="D1315" t="s">
        <v>141</v>
      </c>
      <c r="E1315" t="s">
        <v>12419</v>
      </c>
      <c r="F1315" t="str">
        <f t="shared" si="23"/>
        <v>US-IFRS</v>
      </c>
      <c r="G1315" t="s">
        <v>4018</v>
      </c>
      <c r="L1315" t="s">
        <v>4448</v>
      </c>
      <c r="M1315" t="str">
        <f>IF(COUNTIF('16 reserve entries'!M:M,'16 AJE data'!L1315)&gt;0,"Y","N")</f>
        <v>Y</v>
      </c>
      <c r="O1315" t="s">
        <v>14260</v>
      </c>
      <c r="P1315" t="s">
        <v>233</v>
      </c>
      <c r="Q1315" t="s">
        <v>3935</v>
      </c>
      <c r="R1315" t="str">
        <f>IF(COUNTIF('16 reserve entries'!Q:Q,'16 AJE data'!O1315)&gt;0,"Y","N")</f>
        <v>N</v>
      </c>
      <c r="S1315" s="149" t="s">
        <v>195</v>
      </c>
      <c r="T1315" t="s">
        <v>4478</v>
      </c>
      <c r="U1315" t="str">
        <f>IF(COUNTIF('16 reserve bal'!D:D,'16 AJE data'!T1315)&gt;0,"Y","N")</f>
        <v>Y</v>
      </c>
    </row>
    <row r="1316" spans="1:21" x14ac:dyDescent="0.25">
      <c r="A1316" t="s">
        <v>195</v>
      </c>
      <c r="B1316" t="s">
        <v>5288</v>
      </c>
      <c r="C1316" t="s">
        <v>7749</v>
      </c>
      <c r="D1316" t="s">
        <v>141</v>
      </c>
      <c r="E1316" t="s">
        <v>12419</v>
      </c>
      <c r="F1316" t="str">
        <f t="shared" si="23"/>
        <v>US-IFRS</v>
      </c>
      <c r="G1316" t="s">
        <v>7749</v>
      </c>
      <c r="L1316" t="s">
        <v>4450</v>
      </c>
      <c r="M1316" t="str">
        <f>IF(COUNTIF('16 reserve entries'!M:M,'16 AJE data'!L1316)&gt;0,"Y","N")</f>
        <v>Y</v>
      </c>
      <c r="O1316" t="s">
        <v>14261</v>
      </c>
      <c r="P1316" t="s">
        <v>233</v>
      </c>
      <c r="Q1316" t="s">
        <v>7735</v>
      </c>
      <c r="R1316" t="str">
        <f>IF(COUNTIF('16 reserve entries'!Q:Q,'16 AJE data'!O1316)&gt;0,"Y","N")</f>
        <v>N</v>
      </c>
      <c r="S1316" s="149" t="s">
        <v>195</v>
      </c>
      <c r="T1316" t="s">
        <v>13037</v>
      </c>
      <c r="U1316" t="str">
        <f>IF(COUNTIF('16 reserve bal'!D:D,'16 AJE data'!T1316)&gt;0,"Y","N")</f>
        <v>N</v>
      </c>
    </row>
    <row r="1317" spans="1:21" x14ac:dyDescent="0.25">
      <c r="A1317" t="s">
        <v>195</v>
      </c>
      <c r="B1317" t="s">
        <v>5288</v>
      </c>
      <c r="C1317" t="s">
        <v>4022</v>
      </c>
      <c r="D1317" t="s">
        <v>141</v>
      </c>
      <c r="E1317" t="s">
        <v>12419</v>
      </c>
      <c r="F1317" t="str">
        <f t="shared" si="23"/>
        <v>US-IFRS</v>
      </c>
      <c r="G1317" t="s">
        <v>4022</v>
      </c>
      <c r="L1317" t="s">
        <v>4452</v>
      </c>
      <c r="M1317" t="str">
        <f>IF(COUNTIF('16 reserve entries'!M:M,'16 AJE data'!L1317)&gt;0,"Y","N")</f>
        <v>Y</v>
      </c>
      <c r="O1317" t="s">
        <v>14262</v>
      </c>
      <c r="P1317" t="s">
        <v>233</v>
      </c>
      <c r="Q1317" t="s">
        <v>3941</v>
      </c>
      <c r="R1317" t="str">
        <f>IF(COUNTIF('16 reserve entries'!Q:Q,'16 AJE data'!O1317)&gt;0,"Y","N")</f>
        <v>N</v>
      </c>
      <c r="S1317" s="149" t="s">
        <v>195</v>
      </c>
      <c r="T1317" t="s">
        <v>14263</v>
      </c>
      <c r="U1317" t="str">
        <f>IF(COUNTIF('16 reserve bal'!D:D,'16 AJE data'!T1317)&gt;0,"Y","N")</f>
        <v>N</v>
      </c>
    </row>
    <row r="1318" spans="1:21" x14ac:dyDescent="0.25">
      <c r="A1318" t="s">
        <v>1593</v>
      </c>
      <c r="B1318" t="s">
        <v>5288</v>
      </c>
      <c r="C1318" t="s">
        <v>7749</v>
      </c>
      <c r="D1318" t="s">
        <v>141</v>
      </c>
      <c r="E1318" t="s">
        <v>12419</v>
      </c>
      <c r="F1318" t="str">
        <f t="shared" si="23"/>
        <v>US-IFRS</v>
      </c>
      <c r="G1318" t="s">
        <v>7749</v>
      </c>
      <c r="L1318" t="s">
        <v>4455</v>
      </c>
      <c r="M1318" t="str">
        <f>IF(COUNTIF('16 reserve entries'!M:M,'16 AJE data'!L1318)&gt;0,"Y","N")</f>
        <v>Y</v>
      </c>
      <c r="O1318" t="s">
        <v>14264</v>
      </c>
      <c r="P1318" t="s">
        <v>233</v>
      </c>
      <c r="Q1318" t="s">
        <v>7740</v>
      </c>
      <c r="R1318" t="str">
        <f>IF(COUNTIF('16 reserve entries'!Q:Q,'16 AJE data'!O1318)&gt;0,"Y","N")</f>
        <v>N</v>
      </c>
      <c r="S1318" s="149" t="s">
        <v>1593</v>
      </c>
      <c r="T1318" t="s">
        <v>13037</v>
      </c>
      <c r="U1318" t="str">
        <f>IF(COUNTIF('16 reserve bal'!D:D,'16 AJE data'!T1318)&gt;0,"Y","N")</f>
        <v>N</v>
      </c>
    </row>
    <row r="1319" spans="1:21" x14ac:dyDescent="0.25">
      <c r="A1319" t="s">
        <v>1608</v>
      </c>
      <c r="B1319" t="s">
        <v>5288</v>
      </c>
      <c r="C1319" t="s">
        <v>3995</v>
      </c>
      <c r="D1319" t="s">
        <v>141</v>
      </c>
      <c r="E1319" t="s">
        <v>12419</v>
      </c>
      <c r="F1319" t="str">
        <f t="shared" si="23"/>
        <v>US-IFRS</v>
      </c>
      <c r="G1319" t="s">
        <v>3995</v>
      </c>
      <c r="L1319" t="s">
        <v>4458</v>
      </c>
      <c r="M1319" t="str">
        <f>IF(COUNTIF('16 reserve entries'!M:M,'16 AJE data'!L1319)&gt;0,"Y","N")</f>
        <v>Y</v>
      </c>
      <c r="O1319" t="s">
        <v>14265</v>
      </c>
      <c r="P1319" t="s">
        <v>233</v>
      </c>
      <c r="Q1319" t="s">
        <v>7743</v>
      </c>
      <c r="R1319" t="str">
        <f>IF(COUNTIF('16 reserve entries'!Q:Q,'16 AJE data'!O1319)&gt;0,"Y","N")</f>
        <v>N</v>
      </c>
      <c r="S1319" s="149" t="s">
        <v>1608</v>
      </c>
      <c r="T1319" t="s">
        <v>3459</v>
      </c>
      <c r="U1319" t="str">
        <f>IF(COUNTIF('16 reserve bal'!D:D,'16 AJE data'!T1319)&gt;0,"Y","N")</f>
        <v>Y</v>
      </c>
    </row>
    <row r="1320" spans="1:21" x14ac:dyDescent="0.25">
      <c r="A1320" t="s">
        <v>1608</v>
      </c>
      <c r="B1320" t="s">
        <v>5288</v>
      </c>
      <c r="C1320" t="s">
        <v>8180</v>
      </c>
      <c r="D1320" t="s">
        <v>141</v>
      </c>
      <c r="E1320" t="s">
        <v>12419</v>
      </c>
      <c r="F1320" t="str">
        <f t="shared" si="23"/>
        <v>US-IFRS</v>
      </c>
      <c r="G1320" t="s">
        <v>8180</v>
      </c>
      <c r="L1320" t="s">
        <v>4461</v>
      </c>
      <c r="M1320" t="str">
        <f>IF(COUNTIF('16 reserve entries'!M:M,'16 AJE data'!L1320)&gt;0,"Y","N")</f>
        <v>Y</v>
      </c>
      <c r="O1320" t="s">
        <v>14266</v>
      </c>
      <c r="P1320" t="s">
        <v>233</v>
      </c>
      <c r="Q1320" t="s">
        <v>3944</v>
      </c>
      <c r="R1320" t="str">
        <f>IF(COUNTIF('16 reserve entries'!Q:Q,'16 AJE data'!O1320)&gt;0,"Y","N")</f>
        <v>N</v>
      </c>
      <c r="S1320" s="149" t="s">
        <v>1608</v>
      </c>
      <c r="T1320" t="s">
        <v>13041</v>
      </c>
      <c r="U1320" t="str">
        <f>IF(COUNTIF('16 reserve bal'!D:D,'16 AJE data'!T1320)&gt;0,"Y","N")</f>
        <v>N</v>
      </c>
    </row>
    <row r="1321" spans="1:21" x14ac:dyDescent="0.25">
      <c r="A1321" t="s">
        <v>199</v>
      </c>
      <c r="B1321" t="s">
        <v>5288</v>
      </c>
      <c r="C1321" t="s">
        <v>3546</v>
      </c>
      <c r="D1321" t="s">
        <v>141</v>
      </c>
      <c r="E1321" t="s">
        <v>12419</v>
      </c>
      <c r="F1321" t="str">
        <f t="shared" si="23"/>
        <v>US-IFRS</v>
      </c>
      <c r="G1321" t="s">
        <v>3546</v>
      </c>
      <c r="L1321" t="s">
        <v>4464</v>
      </c>
      <c r="M1321" t="str">
        <f>IF(COUNTIF('16 reserve entries'!M:M,'16 AJE data'!L1321)&gt;0,"Y","N")</f>
        <v>Y</v>
      </c>
      <c r="O1321" t="s">
        <v>14267</v>
      </c>
      <c r="P1321" t="s">
        <v>233</v>
      </c>
      <c r="Q1321" t="s">
        <v>3983</v>
      </c>
      <c r="R1321" t="str">
        <f>IF(COUNTIF('16 reserve entries'!Q:Q,'16 AJE data'!O1321)&gt;0,"Y","N")</f>
        <v>N</v>
      </c>
      <c r="S1321" s="149" t="s">
        <v>199</v>
      </c>
      <c r="T1321" t="s">
        <v>14268</v>
      </c>
      <c r="U1321" t="str">
        <f>IF(COUNTIF('16 reserve bal'!D:D,'16 AJE data'!T1321)&gt;0,"Y","N")</f>
        <v>N</v>
      </c>
    </row>
    <row r="1322" spans="1:21" x14ac:dyDescent="0.25">
      <c r="A1322" t="s">
        <v>199</v>
      </c>
      <c r="B1322" t="s">
        <v>5288</v>
      </c>
      <c r="C1322" t="s">
        <v>3549</v>
      </c>
      <c r="D1322" t="s">
        <v>141</v>
      </c>
      <c r="E1322" t="s">
        <v>12419</v>
      </c>
      <c r="F1322" t="str">
        <f t="shared" si="23"/>
        <v>US-IFRS</v>
      </c>
      <c r="G1322" t="s">
        <v>3549</v>
      </c>
      <c r="L1322" t="s">
        <v>4467</v>
      </c>
      <c r="M1322" t="str">
        <f>IF(COUNTIF('16 reserve entries'!M:M,'16 AJE data'!L1322)&gt;0,"Y","N")</f>
        <v>Y</v>
      </c>
      <c r="O1322" t="s">
        <v>14269</v>
      </c>
      <c r="P1322" t="s">
        <v>233</v>
      </c>
      <c r="Q1322" t="s">
        <v>3995</v>
      </c>
      <c r="R1322" t="str">
        <f>IF(COUNTIF('16 reserve entries'!Q:Q,'16 AJE data'!O1322)&gt;0,"Y","N")</f>
        <v>N</v>
      </c>
      <c r="S1322" s="149" t="s">
        <v>199</v>
      </c>
      <c r="T1322" t="s">
        <v>3951</v>
      </c>
      <c r="U1322" t="str">
        <f>IF(COUNTIF('16 reserve bal'!D:D,'16 AJE data'!T1322)&gt;0,"Y","N")</f>
        <v>Y</v>
      </c>
    </row>
    <row r="1323" spans="1:21" x14ac:dyDescent="0.25">
      <c r="A1323" t="s">
        <v>199</v>
      </c>
      <c r="B1323" t="s">
        <v>5288</v>
      </c>
      <c r="C1323" t="s">
        <v>3560</v>
      </c>
      <c r="D1323" t="s">
        <v>141</v>
      </c>
      <c r="E1323" t="s">
        <v>12419</v>
      </c>
      <c r="F1323" t="str">
        <f t="shared" si="23"/>
        <v>US-IFRS</v>
      </c>
      <c r="G1323" t="s">
        <v>3560</v>
      </c>
      <c r="L1323" t="s">
        <v>4470</v>
      </c>
      <c r="M1323" t="str">
        <f>IF(COUNTIF('16 reserve entries'!M:M,'16 AJE data'!L1323)&gt;0,"Y","N")</f>
        <v>Y</v>
      </c>
      <c r="O1323" t="s">
        <v>14270</v>
      </c>
      <c r="P1323" t="s">
        <v>233</v>
      </c>
      <c r="Q1323" t="s">
        <v>3997</v>
      </c>
      <c r="R1323" t="str">
        <f>IF(COUNTIF('16 reserve entries'!Q:Q,'16 AJE data'!O1323)&gt;0,"Y","N")</f>
        <v>N</v>
      </c>
      <c r="S1323" s="149" t="s">
        <v>199</v>
      </c>
      <c r="T1323" t="s">
        <v>14271</v>
      </c>
      <c r="U1323" t="str">
        <f>IF(COUNTIF('16 reserve bal'!D:D,'16 AJE data'!T1323)&gt;0,"Y","N")</f>
        <v>N</v>
      </c>
    </row>
    <row r="1324" spans="1:21" x14ac:dyDescent="0.25">
      <c r="A1324" t="s">
        <v>199</v>
      </c>
      <c r="B1324" t="s">
        <v>5288</v>
      </c>
      <c r="C1324" t="s">
        <v>3562</v>
      </c>
      <c r="D1324" t="s">
        <v>141</v>
      </c>
      <c r="E1324" t="s">
        <v>12419</v>
      </c>
      <c r="F1324" t="str">
        <f t="shared" si="23"/>
        <v>US-IFRS</v>
      </c>
      <c r="G1324" t="s">
        <v>3562</v>
      </c>
      <c r="L1324" t="s">
        <v>8301</v>
      </c>
      <c r="M1324" t="str">
        <f>IF(COUNTIF('16 reserve entries'!M:M,'16 AJE data'!L1324)&gt;0,"Y","N")</f>
        <v>N</v>
      </c>
      <c r="O1324" t="s">
        <v>14272</v>
      </c>
      <c r="P1324" t="s">
        <v>233</v>
      </c>
      <c r="Q1324" t="s">
        <v>4015</v>
      </c>
      <c r="R1324" t="str">
        <f>IF(COUNTIF('16 reserve entries'!Q:Q,'16 AJE data'!O1324)&gt;0,"Y","N")</f>
        <v>N</v>
      </c>
      <c r="S1324" s="149" t="s">
        <v>199</v>
      </c>
      <c r="T1324" t="s">
        <v>14273</v>
      </c>
      <c r="U1324" t="str">
        <f>IF(COUNTIF('16 reserve bal'!D:D,'16 AJE data'!T1324)&gt;0,"Y","N")</f>
        <v>N</v>
      </c>
    </row>
    <row r="1325" spans="1:21" x14ac:dyDescent="0.25">
      <c r="A1325" t="s">
        <v>199</v>
      </c>
      <c r="B1325" t="s">
        <v>5288</v>
      </c>
      <c r="C1325" t="s">
        <v>3576</v>
      </c>
      <c r="D1325" t="s">
        <v>141</v>
      </c>
      <c r="E1325" t="s">
        <v>12419</v>
      </c>
      <c r="F1325" t="str">
        <f t="shared" si="23"/>
        <v>US-IFRS</v>
      </c>
      <c r="G1325" t="s">
        <v>3576</v>
      </c>
      <c r="L1325" t="s">
        <v>8302</v>
      </c>
      <c r="M1325" t="str">
        <f>IF(COUNTIF('16 reserve entries'!M:M,'16 AJE data'!L1325)&gt;0,"Y","N")</f>
        <v>N</v>
      </c>
      <c r="O1325" t="s">
        <v>14274</v>
      </c>
      <c r="P1325" t="s">
        <v>233</v>
      </c>
      <c r="Q1325" t="s">
        <v>7749</v>
      </c>
      <c r="R1325" t="str">
        <f>IF(COUNTIF('16 reserve entries'!Q:Q,'16 AJE data'!O1325)&gt;0,"Y","N")</f>
        <v>N</v>
      </c>
      <c r="S1325" s="149" t="s">
        <v>199</v>
      </c>
      <c r="T1325" t="s">
        <v>5093</v>
      </c>
      <c r="U1325" t="str">
        <f>IF(COUNTIF('16 reserve bal'!D:D,'16 AJE data'!T1325)&gt;0,"Y","N")</f>
        <v>N</v>
      </c>
    </row>
    <row r="1326" spans="1:21" x14ac:dyDescent="0.25">
      <c r="A1326" t="s">
        <v>199</v>
      </c>
      <c r="B1326" t="s">
        <v>5288</v>
      </c>
      <c r="C1326" t="s">
        <v>3579</v>
      </c>
      <c r="D1326" t="s">
        <v>141</v>
      </c>
      <c r="E1326" t="s">
        <v>12419</v>
      </c>
      <c r="F1326" t="str">
        <f t="shared" si="23"/>
        <v>US-IFRS</v>
      </c>
      <c r="G1326" t="s">
        <v>3579</v>
      </c>
      <c r="L1326" t="s">
        <v>8303</v>
      </c>
      <c r="M1326" t="str">
        <f>IF(COUNTIF('16 reserve entries'!M:M,'16 AJE data'!L1326)&gt;0,"Y","N")</f>
        <v>N</v>
      </c>
      <c r="O1326" t="s">
        <v>14275</v>
      </c>
      <c r="P1326" t="s">
        <v>233</v>
      </c>
      <c r="Q1326" t="s">
        <v>7750</v>
      </c>
      <c r="R1326" t="str">
        <f>IF(COUNTIF('16 reserve entries'!Q:Q,'16 AJE data'!O1326)&gt;0,"Y","N")</f>
        <v>N</v>
      </c>
      <c r="S1326" s="149" t="s">
        <v>199</v>
      </c>
      <c r="T1326" t="s">
        <v>4000</v>
      </c>
      <c r="U1326" t="str">
        <f>IF(COUNTIF('16 reserve bal'!D:D,'16 AJE data'!T1326)&gt;0,"Y","N")</f>
        <v>Y</v>
      </c>
    </row>
    <row r="1327" spans="1:21" x14ac:dyDescent="0.25">
      <c r="A1327" t="s">
        <v>199</v>
      </c>
      <c r="B1327" t="s">
        <v>5288</v>
      </c>
      <c r="C1327" t="s">
        <v>3582</v>
      </c>
      <c r="D1327" t="s">
        <v>141</v>
      </c>
      <c r="E1327" t="s">
        <v>12419</v>
      </c>
      <c r="F1327" t="str">
        <f t="shared" si="23"/>
        <v>US-IFRS</v>
      </c>
      <c r="G1327" t="s">
        <v>3582</v>
      </c>
      <c r="L1327" t="s">
        <v>4473</v>
      </c>
      <c r="M1327" t="str">
        <f>IF(COUNTIF('16 reserve entries'!M:M,'16 AJE data'!L1327)&gt;0,"Y","N")</f>
        <v>Y</v>
      </c>
      <c r="O1327" t="s">
        <v>14276</v>
      </c>
      <c r="P1327" t="s">
        <v>233</v>
      </c>
      <c r="Q1327" t="s">
        <v>7751</v>
      </c>
      <c r="R1327" t="str">
        <f>IF(COUNTIF('16 reserve entries'!Q:Q,'16 AJE data'!O1327)&gt;0,"Y","N")</f>
        <v>N</v>
      </c>
      <c r="S1327" s="149" t="s">
        <v>199</v>
      </c>
      <c r="T1327" t="s">
        <v>14277</v>
      </c>
      <c r="U1327" t="str">
        <f>IF(COUNTIF('16 reserve bal'!D:D,'16 AJE data'!T1327)&gt;0,"Y","N")</f>
        <v>N</v>
      </c>
    </row>
    <row r="1328" spans="1:21" x14ac:dyDescent="0.25">
      <c r="A1328" t="s">
        <v>199</v>
      </c>
      <c r="B1328" t="s">
        <v>5288</v>
      </c>
      <c r="C1328" t="s">
        <v>3585</v>
      </c>
      <c r="D1328" t="s">
        <v>141</v>
      </c>
      <c r="E1328" t="s">
        <v>12419</v>
      </c>
      <c r="F1328" t="str">
        <f t="shared" si="23"/>
        <v>US-IFRS</v>
      </c>
      <c r="G1328" t="s">
        <v>3585</v>
      </c>
      <c r="L1328" t="s">
        <v>8304</v>
      </c>
      <c r="M1328" t="str">
        <f>IF(COUNTIF('16 reserve entries'!M:M,'16 AJE data'!L1328)&gt;0,"Y","N")</f>
        <v>N</v>
      </c>
      <c r="O1328" t="s">
        <v>14278</v>
      </c>
      <c r="P1328" t="s">
        <v>233</v>
      </c>
      <c r="Q1328" t="s">
        <v>4037</v>
      </c>
      <c r="R1328" t="str">
        <f>IF(COUNTIF('16 reserve entries'!Q:Q,'16 AJE data'!O1328)&gt;0,"Y","N")</f>
        <v>N</v>
      </c>
      <c r="S1328" s="149" t="s">
        <v>199</v>
      </c>
      <c r="T1328" t="s">
        <v>3994</v>
      </c>
      <c r="U1328" t="str">
        <f>IF(COUNTIF('16 reserve bal'!D:D,'16 AJE data'!T1328)&gt;0,"Y","N")</f>
        <v>Y</v>
      </c>
    </row>
    <row r="1329" spans="1:21" x14ac:dyDescent="0.25">
      <c r="A1329" t="s">
        <v>199</v>
      </c>
      <c r="B1329" t="s">
        <v>5288</v>
      </c>
      <c r="C1329" t="s">
        <v>3616</v>
      </c>
      <c r="D1329" t="s">
        <v>141</v>
      </c>
      <c r="E1329" t="s">
        <v>12419</v>
      </c>
      <c r="F1329" t="str">
        <f t="shared" si="23"/>
        <v>US-IFRS</v>
      </c>
      <c r="G1329" t="s">
        <v>3616</v>
      </c>
      <c r="L1329" t="s">
        <v>4476</v>
      </c>
      <c r="M1329" t="str">
        <f>IF(COUNTIF('16 reserve entries'!M:M,'16 AJE data'!L1329)&gt;0,"Y","N")</f>
        <v>Y</v>
      </c>
      <c r="O1329" t="s">
        <v>14279</v>
      </c>
      <c r="P1329" t="s">
        <v>233</v>
      </c>
      <c r="Q1329" t="s">
        <v>4038</v>
      </c>
      <c r="R1329" t="str">
        <f>IF(COUNTIF('16 reserve entries'!Q:Q,'16 AJE data'!O1329)&gt;0,"Y","N")</f>
        <v>N</v>
      </c>
      <c r="S1329" s="149" t="s">
        <v>199</v>
      </c>
      <c r="T1329" t="s">
        <v>14280</v>
      </c>
      <c r="U1329" t="str">
        <f>IF(COUNTIF('16 reserve bal'!D:D,'16 AJE data'!T1329)&gt;0,"Y","N")</f>
        <v>N</v>
      </c>
    </row>
    <row r="1330" spans="1:21" x14ac:dyDescent="0.25">
      <c r="A1330" t="s">
        <v>199</v>
      </c>
      <c r="B1330" t="s">
        <v>5288</v>
      </c>
      <c r="C1330" t="s">
        <v>3619</v>
      </c>
      <c r="D1330" t="s">
        <v>141</v>
      </c>
      <c r="E1330" t="s">
        <v>12419</v>
      </c>
      <c r="F1330" t="str">
        <f t="shared" si="23"/>
        <v>US-IFRS</v>
      </c>
      <c r="G1330" t="s">
        <v>3619</v>
      </c>
      <c r="L1330" t="s">
        <v>4479</v>
      </c>
      <c r="M1330" t="str">
        <f>IF(COUNTIF('16 reserve entries'!M:M,'16 AJE data'!L1330)&gt;0,"Y","N")</f>
        <v>Y</v>
      </c>
      <c r="O1330" t="s">
        <v>14281</v>
      </c>
      <c r="P1330" t="s">
        <v>233</v>
      </c>
      <c r="Q1330" t="s">
        <v>4040</v>
      </c>
      <c r="R1330" t="str">
        <f>IF(COUNTIF('16 reserve entries'!Q:Q,'16 AJE data'!O1330)&gt;0,"Y","N")</f>
        <v>N</v>
      </c>
      <c r="S1330" s="149" t="s">
        <v>199</v>
      </c>
      <c r="T1330" t="s">
        <v>14282</v>
      </c>
      <c r="U1330" t="str">
        <f>IF(COUNTIF('16 reserve bal'!D:D,'16 AJE data'!T1330)&gt;0,"Y","N")</f>
        <v>N</v>
      </c>
    </row>
    <row r="1331" spans="1:21" x14ac:dyDescent="0.25">
      <c r="A1331" t="s">
        <v>199</v>
      </c>
      <c r="B1331" t="s">
        <v>5288</v>
      </c>
      <c r="C1331" t="s">
        <v>3622</v>
      </c>
      <c r="D1331" t="s">
        <v>141</v>
      </c>
      <c r="E1331" t="s">
        <v>12419</v>
      </c>
      <c r="F1331" t="str">
        <f t="shared" si="23"/>
        <v>US-IFRS</v>
      </c>
      <c r="G1331" t="s">
        <v>3622</v>
      </c>
      <c r="L1331" t="s">
        <v>4481</v>
      </c>
      <c r="M1331" t="str">
        <f>IF(COUNTIF('16 reserve entries'!M:M,'16 AJE data'!L1331)&gt;0,"Y","N")</f>
        <v>Y</v>
      </c>
      <c r="O1331" t="s">
        <v>14283</v>
      </c>
      <c r="P1331" t="s">
        <v>233</v>
      </c>
      <c r="Q1331" t="s">
        <v>4042</v>
      </c>
      <c r="R1331" t="str">
        <f>IF(COUNTIF('16 reserve entries'!Q:Q,'16 AJE data'!O1331)&gt;0,"Y","N")</f>
        <v>N</v>
      </c>
      <c r="S1331" s="149" t="s">
        <v>199</v>
      </c>
      <c r="T1331" t="s">
        <v>14284</v>
      </c>
      <c r="U1331" t="str">
        <f>IF(COUNTIF('16 reserve bal'!D:D,'16 AJE data'!T1331)&gt;0,"Y","N")</f>
        <v>N</v>
      </c>
    </row>
    <row r="1332" spans="1:21" x14ac:dyDescent="0.25">
      <c r="A1332" t="s">
        <v>199</v>
      </c>
      <c r="B1332" t="s">
        <v>5288</v>
      </c>
      <c r="C1332" t="s">
        <v>3628</v>
      </c>
      <c r="D1332" t="s">
        <v>141</v>
      </c>
      <c r="E1332" t="s">
        <v>12419</v>
      </c>
      <c r="F1332" t="str">
        <f t="shared" si="23"/>
        <v>US-IFRS</v>
      </c>
      <c r="G1332" t="s">
        <v>3628</v>
      </c>
      <c r="L1332" t="s">
        <v>4483</v>
      </c>
      <c r="M1332" t="str">
        <f>IF(COUNTIF('16 reserve entries'!M:M,'16 AJE data'!L1332)&gt;0,"Y","N")</f>
        <v>Y</v>
      </c>
      <c r="O1332" t="s">
        <v>14285</v>
      </c>
      <c r="P1332" t="s">
        <v>233</v>
      </c>
      <c r="Q1332" t="s">
        <v>4044</v>
      </c>
      <c r="R1332" t="str">
        <f>IF(COUNTIF('16 reserve entries'!Q:Q,'16 AJE data'!O1332)&gt;0,"Y","N")</f>
        <v>N</v>
      </c>
      <c r="S1332" s="149" t="s">
        <v>199</v>
      </c>
      <c r="T1332" t="s">
        <v>3262</v>
      </c>
      <c r="U1332" t="str">
        <f>IF(COUNTIF('16 reserve bal'!D:D,'16 AJE data'!T1332)&gt;0,"Y","N")</f>
        <v>Y</v>
      </c>
    </row>
    <row r="1333" spans="1:21" x14ac:dyDescent="0.25">
      <c r="A1333" t="s">
        <v>199</v>
      </c>
      <c r="B1333" t="s">
        <v>5288</v>
      </c>
      <c r="C1333" t="s">
        <v>3995</v>
      </c>
      <c r="D1333" t="s">
        <v>141</v>
      </c>
      <c r="E1333" t="s">
        <v>12419</v>
      </c>
      <c r="F1333" t="str">
        <f t="shared" si="23"/>
        <v>US-IFRS</v>
      </c>
      <c r="G1333" t="s">
        <v>3995</v>
      </c>
      <c r="L1333" t="s">
        <v>8305</v>
      </c>
      <c r="M1333" t="str">
        <f>IF(COUNTIF('16 reserve entries'!M:M,'16 AJE data'!L1333)&gt;0,"Y","N")</f>
        <v>N</v>
      </c>
      <c r="O1333" t="s">
        <v>14286</v>
      </c>
      <c r="P1333" t="s">
        <v>233</v>
      </c>
      <c r="Q1333" t="s">
        <v>4046</v>
      </c>
      <c r="R1333" t="str">
        <f>IF(COUNTIF('16 reserve entries'!Q:Q,'16 AJE data'!O1333)&gt;0,"Y","N")</f>
        <v>N</v>
      </c>
      <c r="S1333" s="149" t="s">
        <v>199</v>
      </c>
      <c r="T1333" t="s">
        <v>3459</v>
      </c>
      <c r="U1333" t="str">
        <f>IF(COUNTIF('16 reserve bal'!D:D,'16 AJE data'!T1333)&gt;0,"Y","N")</f>
        <v>Y</v>
      </c>
    </row>
    <row r="1334" spans="1:21" x14ac:dyDescent="0.25">
      <c r="A1334" t="s">
        <v>199</v>
      </c>
      <c r="B1334" t="s">
        <v>5288</v>
      </c>
      <c r="C1334" t="s">
        <v>4037</v>
      </c>
      <c r="D1334" t="s">
        <v>141</v>
      </c>
      <c r="E1334" t="s">
        <v>12419</v>
      </c>
      <c r="F1334" t="str">
        <f t="shared" si="23"/>
        <v>US-IFRS</v>
      </c>
      <c r="G1334" t="s">
        <v>4037</v>
      </c>
      <c r="L1334" t="s">
        <v>8306</v>
      </c>
      <c r="M1334" t="str">
        <f>IF(COUNTIF('16 reserve entries'!M:M,'16 AJE data'!L1334)&gt;0,"Y","N")</f>
        <v>N</v>
      </c>
      <c r="O1334" t="s">
        <v>14287</v>
      </c>
      <c r="P1334" t="s">
        <v>233</v>
      </c>
      <c r="Q1334" t="s">
        <v>4056</v>
      </c>
      <c r="R1334" t="str">
        <f>IF(COUNTIF('16 reserve entries'!Q:Q,'16 AJE data'!O1334)&gt;0,"Y","N")</f>
        <v>N</v>
      </c>
      <c r="S1334" s="149" t="s">
        <v>199</v>
      </c>
      <c r="T1334" t="s">
        <v>4025</v>
      </c>
      <c r="U1334" t="str">
        <f>IF(COUNTIF('16 reserve bal'!D:D,'16 AJE data'!T1334)&gt;0,"Y","N")</f>
        <v>Y</v>
      </c>
    </row>
    <row r="1335" spans="1:21" x14ac:dyDescent="0.25">
      <c r="A1335" t="s">
        <v>199</v>
      </c>
      <c r="B1335" t="s">
        <v>5288</v>
      </c>
      <c r="C1335" t="s">
        <v>4038</v>
      </c>
      <c r="D1335" t="s">
        <v>141</v>
      </c>
      <c r="E1335" t="s">
        <v>12419</v>
      </c>
      <c r="F1335" t="str">
        <f t="shared" si="23"/>
        <v>US-IFRS</v>
      </c>
      <c r="G1335" t="s">
        <v>4038</v>
      </c>
      <c r="L1335" t="s">
        <v>8307</v>
      </c>
      <c r="M1335" t="str">
        <f>IF(COUNTIF('16 reserve entries'!M:M,'16 AJE data'!L1335)&gt;0,"Y","N")</f>
        <v>N</v>
      </c>
      <c r="O1335" t="s">
        <v>14288</v>
      </c>
      <c r="P1335" t="s">
        <v>233</v>
      </c>
      <c r="Q1335" t="s">
        <v>4058</v>
      </c>
      <c r="R1335" t="str">
        <f>IF(COUNTIF('16 reserve entries'!Q:Q,'16 AJE data'!O1335)&gt;0,"Y","N")</f>
        <v>N</v>
      </c>
      <c r="S1335" s="149" t="s">
        <v>199</v>
      </c>
      <c r="T1335" t="s">
        <v>4440</v>
      </c>
      <c r="U1335" t="str">
        <f>IF(COUNTIF('16 reserve bal'!D:D,'16 AJE data'!T1335)&gt;0,"Y","N")</f>
        <v>Y</v>
      </c>
    </row>
    <row r="1336" spans="1:21" x14ac:dyDescent="0.25">
      <c r="A1336" t="s">
        <v>199</v>
      </c>
      <c r="B1336" t="s">
        <v>5288</v>
      </c>
      <c r="C1336" t="s">
        <v>4040</v>
      </c>
      <c r="D1336" t="s">
        <v>141</v>
      </c>
      <c r="E1336" t="s">
        <v>12419</v>
      </c>
      <c r="F1336" t="str">
        <f t="shared" si="23"/>
        <v>US-IFRS</v>
      </c>
      <c r="G1336" t="s">
        <v>4040</v>
      </c>
      <c r="L1336" t="s">
        <v>4485</v>
      </c>
      <c r="M1336" t="str">
        <f>IF(COUNTIF('16 reserve entries'!M:M,'16 AJE data'!L1336)&gt;0,"Y","N")</f>
        <v>Y</v>
      </c>
      <c r="O1336" t="s">
        <v>14289</v>
      </c>
      <c r="P1336" t="s">
        <v>233</v>
      </c>
      <c r="Q1336" t="s">
        <v>4068</v>
      </c>
      <c r="R1336" t="str">
        <f>IF(COUNTIF('16 reserve entries'!Q:Q,'16 AJE data'!O1336)&gt;0,"Y","N")</f>
        <v>N</v>
      </c>
      <c r="S1336" s="149" t="s">
        <v>199</v>
      </c>
      <c r="T1336" t="s">
        <v>3982</v>
      </c>
      <c r="U1336" t="str">
        <f>IF(COUNTIF('16 reserve bal'!D:D,'16 AJE data'!T1336)&gt;0,"Y","N")</f>
        <v>Y</v>
      </c>
    </row>
    <row r="1337" spans="1:21" x14ac:dyDescent="0.25">
      <c r="A1337" t="s">
        <v>199</v>
      </c>
      <c r="B1337" t="s">
        <v>5288</v>
      </c>
      <c r="C1337" t="s">
        <v>4042</v>
      </c>
      <c r="D1337" t="s">
        <v>141</v>
      </c>
      <c r="E1337" t="s">
        <v>12419</v>
      </c>
      <c r="F1337" t="str">
        <f t="shared" si="23"/>
        <v>US-IFRS</v>
      </c>
      <c r="G1337" t="s">
        <v>4042</v>
      </c>
      <c r="L1337" t="s">
        <v>4487</v>
      </c>
      <c r="M1337" t="str">
        <f>IF(COUNTIF('16 reserve entries'!M:M,'16 AJE data'!L1337)&gt;0,"Y","N")</f>
        <v>Y</v>
      </c>
      <c r="O1337" t="s">
        <v>14290</v>
      </c>
      <c r="P1337" t="s">
        <v>233</v>
      </c>
      <c r="Q1337" t="s">
        <v>7753</v>
      </c>
      <c r="R1337" t="str">
        <f>IF(COUNTIF('16 reserve entries'!Q:Q,'16 AJE data'!O1337)&gt;0,"Y","N")</f>
        <v>N</v>
      </c>
      <c r="S1337" s="149" t="s">
        <v>199</v>
      </c>
      <c r="T1337" t="s">
        <v>4498</v>
      </c>
      <c r="U1337" t="str">
        <f>IF(COUNTIF('16 reserve bal'!D:D,'16 AJE data'!T1337)&gt;0,"Y","N")</f>
        <v>Y</v>
      </c>
    </row>
    <row r="1338" spans="1:21" x14ac:dyDescent="0.25">
      <c r="A1338" t="s">
        <v>199</v>
      </c>
      <c r="B1338" t="s">
        <v>5288</v>
      </c>
      <c r="C1338" t="s">
        <v>4046</v>
      </c>
      <c r="D1338" t="s">
        <v>141</v>
      </c>
      <c r="E1338" t="s">
        <v>12419</v>
      </c>
      <c r="F1338" t="str">
        <f t="shared" si="23"/>
        <v>US-IFRS</v>
      </c>
      <c r="G1338" t="s">
        <v>4046</v>
      </c>
      <c r="L1338" t="s">
        <v>4489</v>
      </c>
      <c r="M1338" t="str">
        <f>IF(COUNTIF('16 reserve entries'!M:M,'16 AJE data'!L1338)&gt;0,"Y","N")</f>
        <v>Y</v>
      </c>
      <c r="O1338" t="s">
        <v>14291</v>
      </c>
      <c r="P1338" t="s">
        <v>233</v>
      </c>
      <c r="Q1338" t="s">
        <v>7754</v>
      </c>
      <c r="R1338" t="str">
        <f>IF(COUNTIF('16 reserve entries'!Q:Q,'16 AJE data'!O1338)&gt;0,"Y","N")</f>
        <v>N</v>
      </c>
      <c r="S1338" s="149" t="s">
        <v>199</v>
      </c>
      <c r="T1338" t="s">
        <v>14292</v>
      </c>
      <c r="U1338" t="str">
        <f>IF(COUNTIF('16 reserve bal'!D:D,'16 AJE data'!T1338)&gt;0,"Y","N")</f>
        <v>N</v>
      </c>
    </row>
    <row r="1339" spans="1:21" x14ac:dyDescent="0.25">
      <c r="A1339" t="s">
        <v>199</v>
      </c>
      <c r="B1339" t="s">
        <v>5288</v>
      </c>
      <c r="C1339" t="s">
        <v>4047</v>
      </c>
      <c r="D1339" t="s">
        <v>141</v>
      </c>
      <c r="E1339" t="s">
        <v>12419</v>
      </c>
      <c r="F1339" t="str">
        <f t="shared" si="23"/>
        <v>US-IFRS</v>
      </c>
      <c r="G1339" t="s">
        <v>4047</v>
      </c>
      <c r="L1339" t="s">
        <v>4491</v>
      </c>
      <c r="M1339" t="str">
        <f>IF(COUNTIF('16 reserve entries'!M:M,'16 AJE data'!L1339)&gt;0,"Y","N")</f>
        <v>Y</v>
      </c>
      <c r="O1339" t="s">
        <v>14293</v>
      </c>
      <c r="P1339" t="s">
        <v>233</v>
      </c>
      <c r="Q1339" t="s">
        <v>7755</v>
      </c>
      <c r="R1339" t="str">
        <f>IF(COUNTIF('16 reserve entries'!Q:Q,'16 AJE data'!O1339)&gt;0,"Y","N")</f>
        <v>N</v>
      </c>
      <c r="S1339" s="149" t="s">
        <v>199</v>
      </c>
      <c r="T1339" t="s">
        <v>14294</v>
      </c>
      <c r="U1339" t="str">
        <f>IF(COUNTIF('16 reserve bal'!D:D,'16 AJE data'!T1339)&gt;0,"Y","N")</f>
        <v>N</v>
      </c>
    </row>
    <row r="1340" spans="1:21" x14ac:dyDescent="0.25">
      <c r="A1340" t="s">
        <v>199</v>
      </c>
      <c r="B1340" t="s">
        <v>5288</v>
      </c>
      <c r="C1340" t="s">
        <v>4049</v>
      </c>
      <c r="D1340" t="s">
        <v>141</v>
      </c>
      <c r="E1340" t="s">
        <v>12419</v>
      </c>
      <c r="F1340" t="str">
        <f t="shared" si="23"/>
        <v>US-IFRS</v>
      </c>
      <c r="G1340" t="s">
        <v>4049</v>
      </c>
      <c r="L1340" t="s">
        <v>8308</v>
      </c>
      <c r="M1340" t="str">
        <f>IF(COUNTIF('16 reserve entries'!M:M,'16 AJE data'!L1340)&gt;0,"Y","N")</f>
        <v>N</v>
      </c>
      <c r="O1340" t="s">
        <v>14295</v>
      </c>
      <c r="P1340" t="s">
        <v>233</v>
      </c>
      <c r="Q1340" t="s">
        <v>7756</v>
      </c>
      <c r="R1340" t="str">
        <f>IF(COUNTIF('16 reserve entries'!Q:Q,'16 AJE data'!O1340)&gt;0,"Y","N")</f>
        <v>N</v>
      </c>
      <c r="S1340" s="149" t="s">
        <v>199</v>
      </c>
      <c r="T1340" t="s">
        <v>14296</v>
      </c>
      <c r="U1340" t="str">
        <f>IF(COUNTIF('16 reserve bal'!D:D,'16 AJE data'!T1340)&gt;0,"Y","N")</f>
        <v>N</v>
      </c>
    </row>
    <row r="1341" spans="1:21" x14ac:dyDescent="0.25">
      <c r="A1341" t="s">
        <v>199</v>
      </c>
      <c r="B1341" t="s">
        <v>5288</v>
      </c>
      <c r="C1341" t="s">
        <v>4051</v>
      </c>
      <c r="D1341" t="s">
        <v>141</v>
      </c>
      <c r="E1341" t="s">
        <v>12419</v>
      </c>
      <c r="F1341" t="str">
        <f t="shared" si="23"/>
        <v>US-IFRS</v>
      </c>
      <c r="G1341" t="s">
        <v>4051</v>
      </c>
      <c r="L1341" t="s">
        <v>8309</v>
      </c>
      <c r="M1341" t="str">
        <f>IF(COUNTIF('16 reserve entries'!M:M,'16 AJE data'!L1341)&gt;0,"Y","N")</f>
        <v>N</v>
      </c>
      <c r="O1341" t="s">
        <v>14297</v>
      </c>
      <c r="P1341" t="s">
        <v>233</v>
      </c>
      <c r="Q1341" t="s">
        <v>7757</v>
      </c>
      <c r="R1341" t="str">
        <f>IF(COUNTIF('16 reserve entries'!Q:Q,'16 AJE data'!O1341)&gt;0,"Y","N")</f>
        <v>N</v>
      </c>
      <c r="S1341" s="149" t="s">
        <v>199</v>
      </c>
      <c r="T1341" t="s">
        <v>14298</v>
      </c>
      <c r="U1341" t="str">
        <f>IF(COUNTIF('16 reserve bal'!D:D,'16 AJE data'!T1341)&gt;0,"Y","N")</f>
        <v>N</v>
      </c>
    </row>
    <row r="1342" spans="1:21" x14ac:dyDescent="0.25">
      <c r="A1342" t="s">
        <v>199</v>
      </c>
      <c r="B1342" t="s">
        <v>5288</v>
      </c>
      <c r="C1342" t="s">
        <v>4053</v>
      </c>
      <c r="D1342" t="s">
        <v>141</v>
      </c>
      <c r="E1342" t="s">
        <v>12419</v>
      </c>
      <c r="F1342" t="str">
        <f t="shared" si="23"/>
        <v>US-IFRS</v>
      </c>
      <c r="G1342" t="s">
        <v>4053</v>
      </c>
      <c r="L1342" t="s">
        <v>8310</v>
      </c>
      <c r="M1342" t="str">
        <f>IF(COUNTIF('16 reserve entries'!M:M,'16 AJE data'!L1342)&gt;0,"Y","N")</f>
        <v>N</v>
      </c>
      <c r="O1342" t="s">
        <v>14299</v>
      </c>
      <c r="P1342" t="s">
        <v>233</v>
      </c>
      <c r="Q1342" t="s">
        <v>7760</v>
      </c>
      <c r="R1342" t="str">
        <f>IF(COUNTIF('16 reserve entries'!Q:Q,'16 AJE data'!O1342)&gt;0,"Y","N")</f>
        <v>N</v>
      </c>
      <c r="S1342" s="149" t="s">
        <v>199</v>
      </c>
      <c r="T1342" t="s">
        <v>14300</v>
      </c>
      <c r="U1342" t="str">
        <f>IF(COUNTIF('16 reserve bal'!D:D,'16 AJE data'!T1342)&gt;0,"Y","N")</f>
        <v>N</v>
      </c>
    </row>
    <row r="1343" spans="1:21" x14ac:dyDescent="0.25">
      <c r="A1343" t="s">
        <v>199</v>
      </c>
      <c r="B1343" t="s">
        <v>5288</v>
      </c>
      <c r="C1343" t="s">
        <v>4054</v>
      </c>
      <c r="D1343" t="s">
        <v>141</v>
      </c>
      <c r="E1343" t="s">
        <v>12419</v>
      </c>
      <c r="F1343" t="str">
        <f t="shared" si="23"/>
        <v>US-IFRS</v>
      </c>
      <c r="G1343" t="s">
        <v>4054</v>
      </c>
      <c r="L1343" t="s">
        <v>8311</v>
      </c>
      <c r="M1343" t="str">
        <f>IF(COUNTIF('16 reserve entries'!M:M,'16 AJE data'!L1343)&gt;0,"Y","N")</f>
        <v>N</v>
      </c>
      <c r="O1343" t="s">
        <v>14301</v>
      </c>
      <c r="P1343" t="s">
        <v>233</v>
      </c>
      <c r="Q1343" t="s">
        <v>7992</v>
      </c>
      <c r="R1343" t="str">
        <f>IF(COUNTIF('16 reserve entries'!Q:Q,'16 AJE data'!O1343)&gt;0,"Y","N")</f>
        <v>N</v>
      </c>
      <c r="S1343" s="149" t="s">
        <v>199</v>
      </c>
      <c r="T1343" t="s">
        <v>14302</v>
      </c>
      <c r="U1343" t="str">
        <f>IF(COUNTIF('16 reserve bal'!D:D,'16 AJE data'!T1343)&gt;0,"Y","N")</f>
        <v>N</v>
      </c>
    </row>
    <row r="1344" spans="1:21" x14ac:dyDescent="0.25">
      <c r="A1344" t="s">
        <v>199</v>
      </c>
      <c r="B1344" t="s">
        <v>5288</v>
      </c>
      <c r="C1344" t="s">
        <v>4070</v>
      </c>
      <c r="D1344" t="s">
        <v>141</v>
      </c>
      <c r="E1344" t="s">
        <v>12419</v>
      </c>
      <c r="F1344" t="str">
        <f t="shared" si="23"/>
        <v>US-IFRS</v>
      </c>
      <c r="G1344" t="s">
        <v>4070</v>
      </c>
      <c r="L1344" t="s">
        <v>8312</v>
      </c>
      <c r="M1344" t="str">
        <f>IF(COUNTIF('16 reserve entries'!M:M,'16 AJE data'!L1344)&gt;0,"Y","N")</f>
        <v>N</v>
      </c>
      <c r="O1344" t="s">
        <v>14303</v>
      </c>
      <c r="P1344" t="s">
        <v>233</v>
      </c>
      <c r="Q1344" t="s">
        <v>8506</v>
      </c>
      <c r="R1344" t="str">
        <f>IF(COUNTIF('16 reserve entries'!Q:Q,'16 AJE data'!O1344)&gt;0,"Y","N")</f>
        <v>N</v>
      </c>
      <c r="S1344" s="149" t="s">
        <v>199</v>
      </c>
      <c r="T1344" t="s">
        <v>3897</v>
      </c>
      <c r="U1344" t="str">
        <f>IF(COUNTIF('16 reserve bal'!D:D,'16 AJE data'!T1344)&gt;0,"Y","N")</f>
        <v>Y</v>
      </c>
    </row>
    <row r="1345" spans="1:21" x14ac:dyDescent="0.25">
      <c r="A1345" t="s">
        <v>199</v>
      </c>
      <c r="B1345" t="s">
        <v>5288</v>
      </c>
      <c r="C1345" t="s">
        <v>4072</v>
      </c>
      <c r="D1345" t="s">
        <v>141</v>
      </c>
      <c r="E1345" t="s">
        <v>12419</v>
      </c>
      <c r="F1345" t="str">
        <f t="shared" si="23"/>
        <v>US-IFRS</v>
      </c>
      <c r="G1345" t="s">
        <v>4072</v>
      </c>
      <c r="L1345" t="s">
        <v>8313</v>
      </c>
      <c r="M1345" t="str">
        <f>IF(COUNTIF('16 reserve entries'!M:M,'16 AJE data'!L1345)&gt;0,"Y","N")</f>
        <v>N</v>
      </c>
      <c r="O1345" t="s">
        <v>14304</v>
      </c>
      <c r="P1345" t="s">
        <v>233</v>
      </c>
      <c r="Q1345" t="s">
        <v>7829</v>
      </c>
      <c r="R1345" t="str">
        <f>IF(COUNTIF('16 reserve entries'!Q:Q,'16 AJE data'!O1345)&gt;0,"Y","N")</f>
        <v>N</v>
      </c>
      <c r="S1345" s="149" t="s">
        <v>199</v>
      </c>
      <c r="T1345" t="s">
        <v>4502</v>
      </c>
      <c r="U1345" t="str">
        <f>IF(COUNTIF('16 reserve bal'!D:D,'16 AJE data'!T1345)&gt;0,"Y","N")</f>
        <v>Y</v>
      </c>
    </row>
    <row r="1346" spans="1:21" x14ac:dyDescent="0.25">
      <c r="A1346" t="s">
        <v>199</v>
      </c>
      <c r="B1346" t="s">
        <v>5288</v>
      </c>
      <c r="C1346" t="s">
        <v>4074</v>
      </c>
      <c r="D1346" t="s">
        <v>141</v>
      </c>
      <c r="E1346" t="s">
        <v>12419</v>
      </c>
      <c r="F1346" t="str">
        <f t="shared" si="23"/>
        <v>US-IFRS</v>
      </c>
      <c r="G1346" t="s">
        <v>4074</v>
      </c>
      <c r="L1346" t="s">
        <v>8314</v>
      </c>
      <c r="M1346" t="str">
        <f>IF(COUNTIF('16 reserve entries'!M:M,'16 AJE data'!L1346)&gt;0,"Y","N")</f>
        <v>N</v>
      </c>
      <c r="O1346" t="s">
        <v>14305</v>
      </c>
      <c r="P1346" t="s">
        <v>233</v>
      </c>
      <c r="Q1346" t="s">
        <v>4505</v>
      </c>
      <c r="R1346" t="str">
        <f>IF(COUNTIF('16 reserve entries'!Q:Q,'16 AJE data'!O1346)&gt;0,"Y","N")</f>
        <v>N</v>
      </c>
      <c r="S1346" s="149" t="s">
        <v>199</v>
      </c>
      <c r="T1346" t="s">
        <v>3985</v>
      </c>
      <c r="U1346" t="str">
        <f>IF(COUNTIF('16 reserve bal'!D:D,'16 AJE data'!T1346)&gt;0,"Y","N")</f>
        <v>Y</v>
      </c>
    </row>
    <row r="1347" spans="1:21" x14ac:dyDescent="0.25">
      <c r="A1347" t="s">
        <v>199</v>
      </c>
      <c r="B1347" t="s">
        <v>5288</v>
      </c>
      <c r="C1347" t="s">
        <v>4076</v>
      </c>
      <c r="D1347" t="s">
        <v>141</v>
      </c>
      <c r="E1347" t="s">
        <v>12419</v>
      </c>
      <c r="F1347" t="str">
        <f t="shared" si="23"/>
        <v>US-IFRS</v>
      </c>
      <c r="G1347" t="s">
        <v>4076</v>
      </c>
      <c r="L1347" t="s">
        <v>8315</v>
      </c>
      <c r="M1347" t="str">
        <f>IF(COUNTIF('16 reserve entries'!M:M,'16 AJE data'!L1347)&gt;0,"Y","N")</f>
        <v>N</v>
      </c>
      <c r="O1347" t="s">
        <v>14306</v>
      </c>
      <c r="P1347" t="s">
        <v>233</v>
      </c>
      <c r="Q1347" t="s">
        <v>4508</v>
      </c>
      <c r="R1347" t="str">
        <f>IF(COUNTIF('16 reserve entries'!Q:Q,'16 AJE data'!O1347)&gt;0,"Y","N")</f>
        <v>N</v>
      </c>
      <c r="S1347" s="149" t="s">
        <v>199</v>
      </c>
      <c r="T1347" t="s">
        <v>4507</v>
      </c>
      <c r="U1347" t="str">
        <f>IF(COUNTIF('16 reserve bal'!D:D,'16 AJE data'!T1347)&gt;0,"Y","N")</f>
        <v>Y</v>
      </c>
    </row>
    <row r="1348" spans="1:21" x14ac:dyDescent="0.25">
      <c r="A1348" t="s">
        <v>199</v>
      </c>
      <c r="B1348" t="s">
        <v>5288</v>
      </c>
      <c r="C1348" t="s">
        <v>4078</v>
      </c>
      <c r="D1348" t="s">
        <v>141</v>
      </c>
      <c r="E1348" t="s">
        <v>12419</v>
      </c>
      <c r="F1348" t="str">
        <f t="shared" si="23"/>
        <v>US-IFRS</v>
      </c>
      <c r="G1348" t="s">
        <v>4078</v>
      </c>
      <c r="L1348" t="s">
        <v>8316</v>
      </c>
      <c r="M1348" t="str">
        <f>IF(COUNTIF('16 reserve entries'!M:M,'16 AJE data'!L1348)&gt;0,"Y","N")</f>
        <v>N</v>
      </c>
      <c r="O1348" t="s">
        <v>14307</v>
      </c>
      <c r="P1348" t="s">
        <v>233</v>
      </c>
      <c r="Q1348" t="s">
        <v>7872</v>
      </c>
      <c r="R1348" t="str">
        <f>IF(COUNTIF('16 reserve entries'!Q:Q,'16 AJE data'!O1348)&gt;0,"Y","N")</f>
        <v>N</v>
      </c>
      <c r="S1348" s="149" t="s">
        <v>199</v>
      </c>
      <c r="T1348" t="s">
        <v>14308</v>
      </c>
      <c r="U1348" t="str">
        <f>IF(COUNTIF('16 reserve bal'!D:D,'16 AJE data'!T1348)&gt;0,"Y","N")</f>
        <v>N</v>
      </c>
    </row>
    <row r="1349" spans="1:21" x14ac:dyDescent="0.25">
      <c r="A1349" t="s">
        <v>199</v>
      </c>
      <c r="B1349" t="s">
        <v>5288</v>
      </c>
      <c r="C1349" t="s">
        <v>8181</v>
      </c>
      <c r="D1349" t="s">
        <v>141</v>
      </c>
      <c r="E1349" t="s">
        <v>12419</v>
      </c>
      <c r="F1349" t="str">
        <f t="shared" ref="F1349:F1412" si="24">D1349&amp;"-"&amp;E1349</f>
        <v>US-IFRS</v>
      </c>
      <c r="G1349" t="s">
        <v>8181</v>
      </c>
      <c r="L1349" t="s">
        <v>8317</v>
      </c>
      <c r="M1349" t="str">
        <f>IF(COUNTIF('16 reserve entries'!M:M,'16 AJE data'!L1349)&gt;0,"Y","N")</f>
        <v>N</v>
      </c>
      <c r="O1349" t="s">
        <v>14309</v>
      </c>
      <c r="P1349" t="s">
        <v>233</v>
      </c>
      <c r="Q1349" t="s">
        <v>7623</v>
      </c>
      <c r="R1349" t="str">
        <f>IF(COUNTIF('16 reserve entries'!Q:Q,'16 AJE data'!O1349)&gt;0,"Y","N")</f>
        <v>N</v>
      </c>
      <c r="S1349" s="149" t="s">
        <v>199</v>
      </c>
      <c r="T1349" t="s">
        <v>13043</v>
      </c>
      <c r="U1349" t="str">
        <f>IF(COUNTIF('16 reserve bal'!D:D,'16 AJE data'!T1349)&gt;0,"Y","N")</f>
        <v>N</v>
      </c>
    </row>
    <row r="1350" spans="1:21" x14ac:dyDescent="0.25">
      <c r="A1350" t="s">
        <v>112</v>
      </c>
      <c r="B1350" t="s">
        <v>5284</v>
      </c>
      <c r="C1350" t="s">
        <v>3341</v>
      </c>
      <c r="D1350" t="s">
        <v>525</v>
      </c>
      <c r="E1350" t="s">
        <v>12419</v>
      </c>
      <c r="F1350" t="str">
        <f t="shared" si="24"/>
        <v>CA-IFRS</v>
      </c>
      <c r="G1350" t="s">
        <v>3341</v>
      </c>
      <c r="L1350" t="s">
        <v>8318</v>
      </c>
      <c r="M1350" t="str">
        <f>IF(COUNTIF('16 reserve entries'!M:M,'16 AJE data'!L1350)&gt;0,"Y","N")</f>
        <v>N</v>
      </c>
      <c r="O1350" t="s">
        <v>14310</v>
      </c>
      <c r="P1350" t="s">
        <v>210</v>
      </c>
      <c r="Q1350" t="s">
        <v>7735</v>
      </c>
      <c r="R1350" t="str">
        <f>IF(COUNTIF('16 reserve entries'!Q:Q,'16 AJE data'!O1350)&gt;0,"Y","N")</f>
        <v>N</v>
      </c>
      <c r="S1350" s="149" t="s">
        <v>112</v>
      </c>
      <c r="T1350" t="s">
        <v>3247</v>
      </c>
      <c r="U1350" t="str">
        <f>IF(COUNTIF('16 reserve bal'!D:D,'16 AJE data'!T1350)&gt;0,"Y","N")</f>
        <v>Y</v>
      </c>
    </row>
    <row r="1351" spans="1:21" x14ac:dyDescent="0.25">
      <c r="A1351" t="s">
        <v>112</v>
      </c>
      <c r="B1351" t="s">
        <v>5284</v>
      </c>
      <c r="C1351" t="s">
        <v>3365</v>
      </c>
      <c r="D1351" t="s">
        <v>525</v>
      </c>
      <c r="E1351" t="s">
        <v>12419</v>
      </c>
      <c r="F1351" t="str">
        <f t="shared" si="24"/>
        <v>CA-IFRS</v>
      </c>
      <c r="G1351" t="s">
        <v>3365</v>
      </c>
      <c r="L1351" t="s">
        <v>8319</v>
      </c>
      <c r="M1351" t="str">
        <f>IF(COUNTIF('16 reserve entries'!M:M,'16 AJE data'!L1351)&gt;0,"Y","N")</f>
        <v>N</v>
      </c>
      <c r="O1351" t="s">
        <v>7080</v>
      </c>
      <c r="P1351" t="s">
        <v>210</v>
      </c>
      <c r="Q1351" t="s">
        <v>3941</v>
      </c>
      <c r="R1351" t="str">
        <f>IF(COUNTIF('16 reserve entries'!Q:Q,'16 AJE data'!O1351)&gt;0,"Y","N")</f>
        <v>Y</v>
      </c>
      <c r="S1351" s="149" t="s">
        <v>112</v>
      </c>
      <c r="T1351" t="s">
        <v>3421</v>
      </c>
      <c r="U1351" t="str">
        <f>IF(COUNTIF('16 reserve bal'!D:D,'16 AJE data'!T1351)&gt;0,"Y","N")</f>
        <v>Y</v>
      </c>
    </row>
    <row r="1352" spans="1:21" x14ac:dyDescent="0.25">
      <c r="A1352" t="s">
        <v>112</v>
      </c>
      <c r="B1352" t="s">
        <v>5284</v>
      </c>
      <c r="C1352" t="s">
        <v>3383</v>
      </c>
      <c r="D1352" t="s">
        <v>525</v>
      </c>
      <c r="E1352" t="s">
        <v>12419</v>
      </c>
      <c r="F1352" t="str">
        <f t="shared" si="24"/>
        <v>CA-IFRS</v>
      </c>
      <c r="G1352" t="s">
        <v>3383</v>
      </c>
      <c r="L1352" t="s">
        <v>8320</v>
      </c>
      <c r="M1352" t="str">
        <f>IF(COUNTIF('16 reserve entries'!M:M,'16 AJE data'!L1352)&gt;0,"Y","N")</f>
        <v>N</v>
      </c>
      <c r="O1352" t="s">
        <v>7084</v>
      </c>
      <c r="P1352" t="s">
        <v>210</v>
      </c>
      <c r="Q1352" t="s">
        <v>4110</v>
      </c>
      <c r="R1352" t="str">
        <f>IF(COUNTIF('16 reserve entries'!Q:Q,'16 AJE data'!O1352)&gt;0,"Y","N")</f>
        <v>Y</v>
      </c>
      <c r="S1352" s="149" t="s">
        <v>112</v>
      </c>
      <c r="T1352" t="s">
        <v>3426</v>
      </c>
      <c r="U1352" t="str">
        <f>IF(COUNTIF('16 reserve bal'!D:D,'16 AJE data'!T1352)&gt;0,"Y","N")</f>
        <v>Y</v>
      </c>
    </row>
    <row r="1353" spans="1:21" x14ac:dyDescent="0.25">
      <c r="A1353" t="s">
        <v>112</v>
      </c>
      <c r="B1353" t="s">
        <v>5284</v>
      </c>
      <c r="C1353" t="s">
        <v>3391</v>
      </c>
      <c r="D1353" t="s">
        <v>525</v>
      </c>
      <c r="E1353" t="s">
        <v>12419</v>
      </c>
      <c r="F1353" t="str">
        <f t="shared" si="24"/>
        <v>CA-IFRS</v>
      </c>
      <c r="G1353" t="s">
        <v>3391</v>
      </c>
      <c r="L1353" t="s">
        <v>8321</v>
      </c>
      <c r="M1353" t="str">
        <f>IF(COUNTIF('16 reserve entries'!M:M,'16 AJE data'!L1353)&gt;0,"Y","N")</f>
        <v>N</v>
      </c>
      <c r="O1353" t="s">
        <v>14311</v>
      </c>
      <c r="P1353" t="s">
        <v>219</v>
      </c>
      <c r="Q1353" t="s">
        <v>7735</v>
      </c>
      <c r="R1353" t="str">
        <f>IF(COUNTIF('16 reserve entries'!Q:Q,'16 AJE data'!O1353)&gt;0,"Y","N")</f>
        <v>N</v>
      </c>
      <c r="S1353" s="149" t="s">
        <v>112</v>
      </c>
      <c r="T1353" t="s">
        <v>3574</v>
      </c>
      <c r="U1353" t="str">
        <f>IF(COUNTIF('16 reserve bal'!D:D,'16 AJE data'!T1353)&gt;0,"Y","N")</f>
        <v>Y</v>
      </c>
    </row>
    <row r="1354" spans="1:21" x14ac:dyDescent="0.25">
      <c r="A1354" t="s">
        <v>112</v>
      </c>
      <c r="B1354" t="s">
        <v>5284</v>
      </c>
      <c r="C1354" t="s">
        <v>3413</v>
      </c>
      <c r="D1354" t="s">
        <v>525</v>
      </c>
      <c r="E1354" t="s">
        <v>12419</v>
      </c>
      <c r="F1354" t="str">
        <f t="shared" si="24"/>
        <v>CA-IFRS</v>
      </c>
      <c r="G1354" t="s">
        <v>3413</v>
      </c>
      <c r="L1354" t="s">
        <v>8322</v>
      </c>
      <c r="M1354" t="str">
        <f>IF(COUNTIF('16 reserve entries'!M:M,'16 AJE data'!L1354)&gt;0,"Y","N")</f>
        <v>N</v>
      </c>
      <c r="O1354" t="s">
        <v>14312</v>
      </c>
      <c r="P1354" t="s">
        <v>219</v>
      </c>
      <c r="Q1354" t="s">
        <v>3941</v>
      </c>
      <c r="R1354" t="str">
        <f>IF(COUNTIF('16 reserve entries'!Q:Q,'16 AJE data'!O1354)&gt;0,"Y","N")</f>
        <v>N</v>
      </c>
      <c r="S1354" s="149" t="s">
        <v>112</v>
      </c>
      <c r="T1354" t="s">
        <v>3646</v>
      </c>
      <c r="U1354" t="str">
        <f>IF(COUNTIF('16 reserve bal'!D:D,'16 AJE data'!T1354)&gt;0,"Y","N")</f>
        <v>Y</v>
      </c>
    </row>
    <row r="1355" spans="1:21" x14ac:dyDescent="0.25">
      <c r="A1355" t="s">
        <v>116</v>
      </c>
      <c r="B1355" t="s">
        <v>5284</v>
      </c>
      <c r="C1355" t="s">
        <v>3365</v>
      </c>
      <c r="D1355" t="s">
        <v>525</v>
      </c>
      <c r="E1355" t="s">
        <v>12419</v>
      </c>
      <c r="F1355" t="str">
        <f t="shared" si="24"/>
        <v>CA-IFRS</v>
      </c>
      <c r="G1355" t="s">
        <v>3365</v>
      </c>
      <c r="L1355" t="s">
        <v>8323</v>
      </c>
      <c r="M1355" t="str">
        <f>IF(COUNTIF('16 reserve entries'!M:M,'16 AJE data'!L1355)&gt;0,"Y","N")</f>
        <v>N</v>
      </c>
      <c r="O1355" t="s">
        <v>7086</v>
      </c>
      <c r="P1355" t="s">
        <v>219</v>
      </c>
      <c r="Q1355" t="s">
        <v>4110</v>
      </c>
      <c r="R1355" t="str">
        <f>IF(COUNTIF('16 reserve entries'!Q:Q,'16 AJE data'!O1355)&gt;0,"Y","N")</f>
        <v>Y</v>
      </c>
      <c r="S1355" s="149" t="s">
        <v>116</v>
      </c>
      <c r="T1355" t="s">
        <v>3421</v>
      </c>
      <c r="U1355" t="str">
        <f>IF(COUNTIF('16 reserve bal'!D:D,'16 AJE data'!T1355)&gt;0,"Y","N")</f>
        <v>Y</v>
      </c>
    </row>
    <row r="1356" spans="1:21" x14ac:dyDescent="0.25">
      <c r="A1356" t="s">
        <v>116</v>
      </c>
      <c r="B1356" t="s">
        <v>5284</v>
      </c>
      <c r="C1356" t="s">
        <v>3383</v>
      </c>
      <c r="D1356" t="s">
        <v>525</v>
      </c>
      <c r="E1356" t="s">
        <v>12419</v>
      </c>
      <c r="F1356" t="str">
        <f t="shared" si="24"/>
        <v>CA-IFRS</v>
      </c>
      <c r="G1356" t="s">
        <v>3383</v>
      </c>
      <c r="L1356" t="s">
        <v>8324</v>
      </c>
      <c r="M1356" t="str">
        <f>IF(COUNTIF('16 reserve entries'!M:M,'16 AJE data'!L1356)&gt;0,"Y","N")</f>
        <v>N</v>
      </c>
      <c r="O1356" t="s">
        <v>14313</v>
      </c>
      <c r="P1356" t="s">
        <v>217</v>
      </c>
      <c r="Q1356" t="s">
        <v>3483</v>
      </c>
      <c r="R1356" t="str">
        <f>IF(COUNTIF('16 reserve entries'!Q:Q,'16 AJE data'!O1356)&gt;0,"Y","N")</f>
        <v>N</v>
      </c>
      <c r="S1356" s="149" t="s">
        <v>116</v>
      </c>
      <c r="T1356" t="s">
        <v>3426</v>
      </c>
      <c r="U1356" t="str">
        <f>IF(COUNTIF('16 reserve bal'!D:D,'16 AJE data'!T1356)&gt;0,"Y","N")</f>
        <v>Y</v>
      </c>
    </row>
    <row r="1357" spans="1:21" x14ac:dyDescent="0.25">
      <c r="A1357" t="s">
        <v>116</v>
      </c>
      <c r="B1357" t="s">
        <v>5284</v>
      </c>
      <c r="C1357" t="s">
        <v>3391</v>
      </c>
      <c r="D1357" t="s">
        <v>525</v>
      </c>
      <c r="E1357" t="s">
        <v>12419</v>
      </c>
      <c r="F1357" t="str">
        <f t="shared" si="24"/>
        <v>CA-IFRS</v>
      </c>
      <c r="G1357" t="s">
        <v>3391</v>
      </c>
      <c r="L1357" t="s">
        <v>8325</v>
      </c>
      <c r="M1357" t="str">
        <f>IF(COUNTIF('16 reserve entries'!M:M,'16 AJE data'!L1357)&gt;0,"Y","N")</f>
        <v>N</v>
      </c>
      <c r="O1357" t="s">
        <v>14314</v>
      </c>
      <c r="P1357" t="s">
        <v>217</v>
      </c>
      <c r="Q1357" t="s">
        <v>3492</v>
      </c>
      <c r="R1357" t="str">
        <f>IF(COUNTIF('16 reserve entries'!Q:Q,'16 AJE data'!O1357)&gt;0,"Y","N")</f>
        <v>N</v>
      </c>
      <c r="S1357" s="149" t="s">
        <v>116</v>
      </c>
      <c r="T1357" t="s">
        <v>3574</v>
      </c>
      <c r="U1357" t="str">
        <f>IF(COUNTIF('16 reserve bal'!D:D,'16 AJE data'!T1357)&gt;0,"Y","N")</f>
        <v>Y</v>
      </c>
    </row>
    <row r="1358" spans="1:21" x14ac:dyDescent="0.25">
      <c r="A1358" t="s">
        <v>116</v>
      </c>
      <c r="B1358" t="s">
        <v>5284</v>
      </c>
      <c r="C1358" t="s">
        <v>3413</v>
      </c>
      <c r="D1358" t="s">
        <v>525</v>
      </c>
      <c r="E1358" t="s">
        <v>12419</v>
      </c>
      <c r="F1358" t="str">
        <f t="shared" si="24"/>
        <v>CA-IFRS</v>
      </c>
      <c r="G1358" t="s">
        <v>3413</v>
      </c>
      <c r="L1358" t="s">
        <v>4493</v>
      </c>
      <c r="M1358" t="str">
        <f>IF(COUNTIF('16 reserve entries'!M:M,'16 AJE data'!L1358)&gt;0,"Y","N")</f>
        <v>Y</v>
      </c>
      <c r="O1358" t="s">
        <v>14315</v>
      </c>
      <c r="P1358" t="s">
        <v>217</v>
      </c>
      <c r="Q1358" t="s">
        <v>3495</v>
      </c>
      <c r="R1358" t="str">
        <f>IF(COUNTIF('16 reserve entries'!Q:Q,'16 AJE data'!O1358)&gt;0,"Y","N")</f>
        <v>N</v>
      </c>
      <c r="S1358" s="149" t="s">
        <v>116</v>
      </c>
      <c r="T1358" t="s">
        <v>3646</v>
      </c>
      <c r="U1358" t="str">
        <f>IF(COUNTIF('16 reserve bal'!D:D,'16 AJE data'!T1358)&gt;0,"Y","N")</f>
        <v>Y</v>
      </c>
    </row>
    <row r="1359" spans="1:21" x14ac:dyDescent="0.25">
      <c r="A1359" t="s">
        <v>178</v>
      </c>
      <c r="B1359" t="s">
        <v>5288</v>
      </c>
      <c r="C1359" t="s">
        <v>3541</v>
      </c>
      <c r="D1359" t="s">
        <v>141</v>
      </c>
      <c r="E1359" t="s">
        <v>12419</v>
      </c>
      <c r="F1359" t="str">
        <f t="shared" si="24"/>
        <v>US-IFRS</v>
      </c>
      <c r="G1359" t="s">
        <v>3541</v>
      </c>
      <c r="L1359" t="s">
        <v>8326</v>
      </c>
      <c r="M1359" t="str">
        <f>IF(COUNTIF('16 reserve entries'!M:M,'16 AJE data'!L1359)&gt;0,"Y","N")</f>
        <v>N</v>
      </c>
      <c r="O1359" t="s">
        <v>14316</v>
      </c>
      <c r="P1359" t="s">
        <v>217</v>
      </c>
      <c r="Q1359" t="s">
        <v>3498</v>
      </c>
      <c r="R1359" t="str">
        <f>IF(COUNTIF('16 reserve entries'!Q:Q,'16 AJE data'!O1359)&gt;0,"Y","N")</f>
        <v>N</v>
      </c>
      <c r="S1359" s="149" t="s">
        <v>178</v>
      </c>
      <c r="T1359" t="s">
        <v>3936</v>
      </c>
      <c r="U1359" t="str">
        <f>IF(COUNTIF('16 reserve bal'!D:D,'16 AJE data'!T1359)&gt;0,"Y","N")</f>
        <v>Y</v>
      </c>
    </row>
    <row r="1360" spans="1:21" x14ac:dyDescent="0.25">
      <c r="A1360" t="s">
        <v>178</v>
      </c>
      <c r="B1360" t="s">
        <v>5288</v>
      </c>
      <c r="C1360" t="s">
        <v>3576</v>
      </c>
      <c r="D1360" t="s">
        <v>141</v>
      </c>
      <c r="E1360" t="s">
        <v>12419</v>
      </c>
      <c r="F1360" t="str">
        <f t="shared" si="24"/>
        <v>US-IFRS</v>
      </c>
      <c r="G1360" t="s">
        <v>3576</v>
      </c>
      <c r="L1360" t="s">
        <v>8327</v>
      </c>
      <c r="M1360" t="str">
        <f>IF(COUNTIF('16 reserve entries'!M:M,'16 AJE data'!L1360)&gt;0,"Y","N")</f>
        <v>N</v>
      </c>
      <c r="O1360" t="s">
        <v>14317</v>
      </c>
      <c r="P1360" t="s">
        <v>217</v>
      </c>
      <c r="Q1360" t="s">
        <v>3504</v>
      </c>
      <c r="R1360" t="str">
        <f>IF(COUNTIF('16 reserve entries'!Q:Q,'16 AJE data'!O1360)&gt;0,"Y","N")</f>
        <v>N</v>
      </c>
      <c r="S1360" s="149" t="s">
        <v>178</v>
      </c>
      <c r="T1360" t="s">
        <v>5093</v>
      </c>
      <c r="U1360" t="str">
        <f>IF(COUNTIF('16 reserve bal'!D:D,'16 AJE data'!T1360)&gt;0,"Y","N")</f>
        <v>N</v>
      </c>
    </row>
    <row r="1361" spans="1:21" x14ac:dyDescent="0.25">
      <c r="A1361" t="s">
        <v>178</v>
      </c>
      <c r="B1361" t="s">
        <v>5288</v>
      </c>
      <c r="C1361" t="s">
        <v>3579</v>
      </c>
      <c r="D1361" t="s">
        <v>141</v>
      </c>
      <c r="E1361" t="s">
        <v>12419</v>
      </c>
      <c r="F1361" t="str">
        <f t="shared" si="24"/>
        <v>US-IFRS</v>
      </c>
      <c r="G1361" t="s">
        <v>3579</v>
      </c>
      <c r="L1361" t="s">
        <v>8328</v>
      </c>
      <c r="M1361" t="str">
        <f>IF(COUNTIF('16 reserve entries'!M:M,'16 AJE data'!L1361)&gt;0,"Y","N")</f>
        <v>N</v>
      </c>
      <c r="O1361" t="s">
        <v>14318</v>
      </c>
      <c r="P1361" t="s">
        <v>217</v>
      </c>
      <c r="Q1361" t="s">
        <v>3510</v>
      </c>
      <c r="R1361" t="str">
        <f>IF(COUNTIF('16 reserve entries'!Q:Q,'16 AJE data'!O1361)&gt;0,"Y","N")</f>
        <v>N</v>
      </c>
      <c r="S1361" s="149" t="s">
        <v>178</v>
      </c>
      <c r="T1361" t="s">
        <v>4000</v>
      </c>
      <c r="U1361" t="str">
        <f>IF(COUNTIF('16 reserve bal'!D:D,'16 AJE data'!T1361)&gt;0,"Y","N")</f>
        <v>Y</v>
      </c>
    </row>
    <row r="1362" spans="1:21" x14ac:dyDescent="0.25">
      <c r="A1362" t="s">
        <v>178</v>
      </c>
      <c r="B1362" t="s">
        <v>5288</v>
      </c>
      <c r="C1362" t="s">
        <v>3585</v>
      </c>
      <c r="D1362" t="s">
        <v>141</v>
      </c>
      <c r="E1362" t="s">
        <v>12419</v>
      </c>
      <c r="F1362" t="str">
        <f t="shared" si="24"/>
        <v>US-IFRS</v>
      </c>
      <c r="G1362" t="s">
        <v>3585</v>
      </c>
      <c r="L1362" t="s">
        <v>8329</v>
      </c>
      <c r="M1362" t="str">
        <f>IF(COUNTIF('16 reserve entries'!M:M,'16 AJE data'!L1362)&gt;0,"Y","N")</f>
        <v>N</v>
      </c>
      <c r="O1362" t="s">
        <v>14319</v>
      </c>
      <c r="P1362" t="s">
        <v>217</v>
      </c>
      <c r="Q1362" t="s">
        <v>3524</v>
      </c>
      <c r="R1362" t="str">
        <f>IF(COUNTIF('16 reserve entries'!Q:Q,'16 AJE data'!O1362)&gt;0,"Y","N")</f>
        <v>N</v>
      </c>
      <c r="S1362" s="149" t="s">
        <v>178</v>
      </c>
      <c r="T1362" t="s">
        <v>3994</v>
      </c>
      <c r="U1362" t="str">
        <f>IF(COUNTIF('16 reserve bal'!D:D,'16 AJE data'!T1362)&gt;0,"Y","N")</f>
        <v>Y</v>
      </c>
    </row>
    <row r="1363" spans="1:21" x14ac:dyDescent="0.25">
      <c r="A1363" t="s">
        <v>178</v>
      </c>
      <c r="B1363" t="s">
        <v>5288</v>
      </c>
      <c r="C1363" t="s">
        <v>3628</v>
      </c>
      <c r="D1363" t="s">
        <v>141</v>
      </c>
      <c r="E1363" t="s">
        <v>12419</v>
      </c>
      <c r="F1363" t="str">
        <f t="shared" si="24"/>
        <v>US-IFRS</v>
      </c>
      <c r="G1363" t="s">
        <v>3628</v>
      </c>
      <c r="L1363" t="s">
        <v>8330</v>
      </c>
      <c r="M1363" t="str">
        <f>IF(COUNTIF('16 reserve entries'!M:M,'16 AJE data'!L1363)&gt;0,"Y","N")</f>
        <v>N</v>
      </c>
      <c r="O1363" t="s">
        <v>14320</v>
      </c>
      <c r="P1363" t="s">
        <v>217</v>
      </c>
      <c r="Q1363" t="s">
        <v>3532</v>
      </c>
      <c r="R1363" t="str">
        <f>IF(COUNTIF('16 reserve entries'!Q:Q,'16 AJE data'!O1363)&gt;0,"Y","N")</f>
        <v>N</v>
      </c>
      <c r="S1363" s="149" t="s">
        <v>178</v>
      </c>
      <c r="T1363" t="s">
        <v>3262</v>
      </c>
      <c r="U1363" t="str">
        <f>IF(COUNTIF('16 reserve bal'!D:D,'16 AJE data'!T1363)&gt;0,"Y","N")</f>
        <v>Y</v>
      </c>
    </row>
    <row r="1364" spans="1:21" x14ac:dyDescent="0.25">
      <c r="A1364" t="s">
        <v>178</v>
      </c>
      <c r="B1364" t="s">
        <v>5288</v>
      </c>
      <c r="C1364" t="s">
        <v>4070</v>
      </c>
      <c r="D1364" t="s">
        <v>141</v>
      </c>
      <c r="E1364" t="s">
        <v>12419</v>
      </c>
      <c r="F1364" t="str">
        <f t="shared" si="24"/>
        <v>US-IFRS</v>
      </c>
      <c r="G1364" t="s">
        <v>4070</v>
      </c>
      <c r="L1364" t="s">
        <v>8331</v>
      </c>
      <c r="M1364" t="str">
        <f>IF(COUNTIF('16 reserve entries'!M:M,'16 AJE data'!L1364)&gt;0,"Y","N")</f>
        <v>N</v>
      </c>
      <c r="O1364" t="s">
        <v>14321</v>
      </c>
      <c r="P1364" t="s">
        <v>217</v>
      </c>
      <c r="Q1364" t="s">
        <v>3535</v>
      </c>
      <c r="R1364" t="str">
        <f>IF(COUNTIF('16 reserve entries'!Q:Q,'16 AJE data'!O1364)&gt;0,"Y","N")</f>
        <v>N</v>
      </c>
      <c r="S1364" s="149" t="s">
        <v>178</v>
      </c>
      <c r="T1364" t="s">
        <v>3897</v>
      </c>
      <c r="U1364" t="str">
        <f>IF(COUNTIF('16 reserve bal'!D:D,'16 AJE data'!T1364)&gt;0,"Y","N")</f>
        <v>Y</v>
      </c>
    </row>
    <row r="1365" spans="1:21" x14ac:dyDescent="0.25">
      <c r="A1365" t="s">
        <v>178</v>
      </c>
      <c r="B1365" t="s">
        <v>5288</v>
      </c>
      <c r="C1365" t="s">
        <v>4074</v>
      </c>
      <c r="D1365" t="s">
        <v>141</v>
      </c>
      <c r="E1365" t="s">
        <v>12419</v>
      </c>
      <c r="F1365" t="str">
        <f t="shared" si="24"/>
        <v>US-IFRS</v>
      </c>
      <c r="G1365" t="s">
        <v>4074</v>
      </c>
      <c r="L1365" t="s">
        <v>8332</v>
      </c>
      <c r="M1365" t="str">
        <f>IF(COUNTIF('16 reserve entries'!M:M,'16 AJE data'!L1365)&gt;0,"Y","N")</f>
        <v>N</v>
      </c>
      <c r="O1365" t="s">
        <v>14322</v>
      </c>
      <c r="P1365" t="s">
        <v>217</v>
      </c>
      <c r="Q1365" t="s">
        <v>3543</v>
      </c>
      <c r="R1365" t="str">
        <f>IF(COUNTIF('16 reserve entries'!Q:Q,'16 AJE data'!O1365)&gt;0,"Y","N")</f>
        <v>N</v>
      </c>
      <c r="S1365" s="149" t="s">
        <v>178</v>
      </c>
      <c r="T1365" t="s">
        <v>3985</v>
      </c>
      <c r="U1365" t="str">
        <f>IF(COUNTIF('16 reserve bal'!D:D,'16 AJE data'!T1365)&gt;0,"Y","N")</f>
        <v>Y</v>
      </c>
    </row>
    <row r="1366" spans="1:21" x14ac:dyDescent="0.25">
      <c r="A1366" t="s">
        <v>178</v>
      </c>
      <c r="B1366" t="s">
        <v>5288</v>
      </c>
      <c r="C1366" t="s">
        <v>4076</v>
      </c>
      <c r="D1366" t="s">
        <v>141</v>
      </c>
      <c r="E1366" t="s">
        <v>12419</v>
      </c>
      <c r="F1366" t="str">
        <f t="shared" si="24"/>
        <v>US-IFRS</v>
      </c>
      <c r="G1366" t="s">
        <v>4076</v>
      </c>
      <c r="L1366" t="s">
        <v>8333</v>
      </c>
      <c r="M1366" t="str">
        <f>IF(COUNTIF('16 reserve entries'!M:M,'16 AJE data'!L1366)&gt;0,"Y","N")</f>
        <v>N</v>
      </c>
      <c r="O1366" t="s">
        <v>14323</v>
      </c>
      <c r="P1366" t="s">
        <v>217</v>
      </c>
      <c r="Q1366" t="s">
        <v>3588</v>
      </c>
      <c r="R1366" t="str">
        <f>IF(COUNTIF('16 reserve entries'!Q:Q,'16 AJE data'!O1366)&gt;0,"Y","N")</f>
        <v>N</v>
      </c>
      <c r="S1366" s="149" t="s">
        <v>178</v>
      </c>
      <c r="T1366" t="s">
        <v>4507</v>
      </c>
      <c r="U1366" t="str">
        <f>IF(COUNTIF('16 reserve bal'!D:D,'16 AJE data'!T1366)&gt;0,"Y","N")</f>
        <v>Y</v>
      </c>
    </row>
    <row r="1367" spans="1:21" x14ac:dyDescent="0.25">
      <c r="A1367" t="s">
        <v>178</v>
      </c>
      <c r="B1367" t="s">
        <v>5288</v>
      </c>
      <c r="C1367" t="s">
        <v>8181</v>
      </c>
      <c r="D1367" t="s">
        <v>141</v>
      </c>
      <c r="E1367" t="s">
        <v>12419</v>
      </c>
      <c r="F1367" t="str">
        <f t="shared" si="24"/>
        <v>US-IFRS</v>
      </c>
      <c r="G1367" t="s">
        <v>8181</v>
      </c>
      <c r="L1367" t="s">
        <v>8334</v>
      </c>
      <c r="M1367" t="str">
        <f>IF(COUNTIF('16 reserve entries'!M:M,'16 AJE data'!L1367)&gt;0,"Y","N")</f>
        <v>N</v>
      </c>
      <c r="O1367" t="s">
        <v>14324</v>
      </c>
      <c r="P1367" t="s">
        <v>217</v>
      </c>
      <c r="Q1367" t="s">
        <v>7654</v>
      </c>
      <c r="R1367" t="str">
        <f>IF(COUNTIF('16 reserve entries'!Q:Q,'16 AJE data'!O1367)&gt;0,"Y","N")</f>
        <v>N</v>
      </c>
      <c r="S1367" s="149" t="s">
        <v>178</v>
      </c>
      <c r="T1367" t="s">
        <v>13043</v>
      </c>
      <c r="U1367" t="str">
        <f>IF(COUNTIF('16 reserve bal'!D:D,'16 AJE data'!T1367)&gt;0,"Y","N")</f>
        <v>N</v>
      </c>
    </row>
    <row r="1368" spans="1:21" x14ac:dyDescent="0.25">
      <c r="A1368" t="s">
        <v>214</v>
      </c>
      <c r="B1368" t="s">
        <v>5288</v>
      </c>
      <c r="C1368" t="s">
        <v>3529</v>
      </c>
      <c r="D1368" t="s">
        <v>141</v>
      </c>
      <c r="E1368" t="s">
        <v>12419</v>
      </c>
      <c r="F1368" t="str">
        <f t="shared" si="24"/>
        <v>US-IFRS</v>
      </c>
      <c r="G1368" t="s">
        <v>3529</v>
      </c>
      <c r="L1368" t="s">
        <v>8335</v>
      </c>
      <c r="M1368" t="str">
        <f>IF(COUNTIF('16 reserve entries'!M:M,'16 AJE data'!L1368)&gt;0,"Y","N")</f>
        <v>N</v>
      </c>
      <c r="O1368" t="s">
        <v>14325</v>
      </c>
      <c r="P1368" t="s">
        <v>217</v>
      </c>
      <c r="Q1368" t="s">
        <v>3602</v>
      </c>
      <c r="R1368" t="str">
        <f>IF(COUNTIF('16 reserve entries'!Q:Q,'16 AJE data'!O1368)&gt;0,"Y","N")</f>
        <v>N</v>
      </c>
      <c r="S1368" s="149" t="s">
        <v>214</v>
      </c>
      <c r="T1368" t="s">
        <v>3912</v>
      </c>
      <c r="U1368" t="str">
        <f>IF(COUNTIF('16 reserve bal'!D:D,'16 AJE data'!T1368)&gt;0,"Y","N")</f>
        <v>Y</v>
      </c>
    </row>
    <row r="1369" spans="1:21" x14ac:dyDescent="0.25">
      <c r="A1369" t="s">
        <v>119</v>
      </c>
      <c r="B1369" t="s">
        <v>5284</v>
      </c>
      <c r="C1369" t="s">
        <v>3341</v>
      </c>
      <c r="D1369" t="s">
        <v>525</v>
      </c>
      <c r="E1369" t="s">
        <v>12419</v>
      </c>
      <c r="F1369" t="str">
        <f t="shared" si="24"/>
        <v>CA-IFRS</v>
      </c>
      <c r="G1369" t="s">
        <v>3341</v>
      </c>
      <c r="L1369" t="s">
        <v>8336</v>
      </c>
      <c r="M1369" t="str">
        <f>IF(COUNTIF('16 reserve entries'!M:M,'16 AJE data'!L1369)&gt;0,"Y","N")</f>
        <v>N</v>
      </c>
      <c r="O1369" t="s">
        <v>14326</v>
      </c>
      <c r="P1369" t="s">
        <v>217</v>
      </c>
      <c r="Q1369" t="s">
        <v>3628</v>
      </c>
      <c r="R1369" t="str">
        <f>IF(COUNTIF('16 reserve entries'!Q:Q,'16 AJE data'!O1369)&gt;0,"Y","N")</f>
        <v>N</v>
      </c>
      <c r="S1369" s="149" t="s">
        <v>119</v>
      </c>
      <c r="T1369" t="s">
        <v>3247</v>
      </c>
      <c r="U1369" t="str">
        <f>IF(COUNTIF('16 reserve bal'!D:D,'16 AJE data'!T1369)&gt;0,"Y","N")</f>
        <v>Y</v>
      </c>
    </row>
    <row r="1370" spans="1:21" x14ac:dyDescent="0.25">
      <c r="A1370" t="s">
        <v>119</v>
      </c>
      <c r="B1370" t="s">
        <v>5284</v>
      </c>
      <c r="C1370" t="s">
        <v>3383</v>
      </c>
      <c r="D1370" t="s">
        <v>525</v>
      </c>
      <c r="E1370" t="s">
        <v>12419</v>
      </c>
      <c r="F1370" t="str">
        <f t="shared" si="24"/>
        <v>CA-IFRS</v>
      </c>
      <c r="G1370" t="s">
        <v>3383</v>
      </c>
      <c r="L1370" t="s">
        <v>4495</v>
      </c>
      <c r="M1370" t="str">
        <f>IF(COUNTIF('16 reserve entries'!M:M,'16 AJE data'!L1370)&gt;0,"Y","N")</f>
        <v>Y</v>
      </c>
      <c r="O1370" t="s">
        <v>14327</v>
      </c>
      <c r="P1370" t="s">
        <v>217</v>
      </c>
      <c r="Q1370" t="s">
        <v>3642</v>
      </c>
      <c r="R1370" t="str">
        <f>IF(COUNTIF('16 reserve entries'!Q:Q,'16 AJE data'!O1370)&gt;0,"Y","N")</f>
        <v>N</v>
      </c>
      <c r="S1370" s="149" t="s">
        <v>119</v>
      </c>
      <c r="T1370" t="s">
        <v>3426</v>
      </c>
      <c r="U1370" t="str">
        <f>IF(COUNTIF('16 reserve bal'!D:D,'16 AJE data'!T1370)&gt;0,"Y","N")</f>
        <v>Y</v>
      </c>
    </row>
    <row r="1371" spans="1:21" x14ac:dyDescent="0.25">
      <c r="A1371" t="s">
        <v>233</v>
      </c>
      <c r="B1371" t="s">
        <v>5288</v>
      </c>
      <c r="C1371" t="s">
        <v>3480</v>
      </c>
      <c r="D1371" t="s">
        <v>141</v>
      </c>
      <c r="E1371" t="s">
        <v>12419</v>
      </c>
      <c r="F1371" t="str">
        <f t="shared" si="24"/>
        <v>US-IFRS</v>
      </c>
      <c r="G1371" t="s">
        <v>3480</v>
      </c>
      <c r="L1371" t="s">
        <v>8337</v>
      </c>
      <c r="M1371" t="str">
        <f>IF(COUNTIF('16 reserve entries'!M:M,'16 AJE data'!L1371)&gt;0,"Y","N")</f>
        <v>N</v>
      </c>
      <c r="O1371" t="s">
        <v>14328</v>
      </c>
      <c r="P1371" t="s">
        <v>217</v>
      </c>
      <c r="Q1371" t="s">
        <v>3645</v>
      </c>
      <c r="R1371" t="str">
        <f>IF(COUNTIF('16 reserve entries'!Q:Q,'16 AJE data'!O1371)&gt;0,"Y","N")</f>
        <v>N</v>
      </c>
      <c r="S1371" s="149" t="s">
        <v>233</v>
      </c>
      <c r="T1371" t="s">
        <v>3777</v>
      </c>
      <c r="U1371" t="str">
        <f>IF(COUNTIF('16 reserve bal'!D:D,'16 AJE data'!T1371)&gt;0,"Y","N")</f>
        <v>Y</v>
      </c>
    </row>
    <row r="1372" spans="1:21" x14ac:dyDescent="0.25">
      <c r="A1372" t="s">
        <v>233</v>
      </c>
      <c r="B1372" t="s">
        <v>5288</v>
      </c>
      <c r="C1372" t="s">
        <v>3483</v>
      </c>
      <c r="D1372" t="s">
        <v>141</v>
      </c>
      <c r="E1372" t="s">
        <v>12419</v>
      </c>
      <c r="F1372" t="str">
        <f t="shared" si="24"/>
        <v>US-IFRS</v>
      </c>
      <c r="G1372" t="s">
        <v>3483</v>
      </c>
      <c r="L1372" t="s">
        <v>8338</v>
      </c>
      <c r="M1372" t="str">
        <f>IF(COUNTIF('16 reserve entries'!M:M,'16 AJE data'!L1372)&gt;0,"Y","N")</f>
        <v>N</v>
      </c>
      <c r="O1372" t="s">
        <v>14329</v>
      </c>
      <c r="P1372" t="s">
        <v>217</v>
      </c>
      <c r="Q1372" t="s">
        <v>8181</v>
      </c>
      <c r="R1372" t="str">
        <f>IF(COUNTIF('16 reserve entries'!Q:Q,'16 AJE data'!O1372)&gt;0,"Y","N")</f>
        <v>N</v>
      </c>
      <c r="S1372" s="149" t="s">
        <v>233</v>
      </c>
      <c r="T1372" t="s">
        <v>3382</v>
      </c>
      <c r="U1372" t="str">
        <f>IF(COUNTIF('16 reserve bal'!D:D,'16 AJE data'!T1372)&gt;0,"Y","N")</f>
        <v>Y</v>
      </c>
    </row>
    <row r="1373" spans="1:21" x14ac:dyDescent="0.25">
      <c r="A1373" t="s">
        <v>233</v>
      </c>
      <c r="B1373" t="s">
        <v>5288</v>
      </c>
      <c r="C1373" t="s">
        <v>3489</v>
      </c>
      <c r="D1373" t="s">
        <v>141</v>
      </c>
      <c r="E1373" t="s">
        <v>12419</v>
      </c>
      <c r="F1373" t="str">
        <f t="shared" si="24"/>
        <v>US-IFRS</v>
      </c>
      <c r="G1373" t="s">
        <v>3489</v>
      </c>
      <c r="L1373" t="s">
        <v>8339</v>
      </c>
      <c r="M1373" t="str">
        <f>IF(COUNTIF('16 reserve entries'!M:M,'16 AJE data'!L1373)&gt;0,"Y","N")</f>
        <v>N</v>
      </c>
      <c r="O1373" t="s">
        <v>14330</v>
      </c>
      <c r="P1373" t="s">
        <v>217</v>
      </c>
      <c r="Q1373" t="s">
        <v>4100</v>
      </c>
      <c r="R1373" t="str">
        <f>IF(COUNTIF('16 reserve entries'!Q:Q,'16 AJE data'!O1373)&gt;0,"Y","N")</f>
        <v>N</v>
      </c>
      <c r="S1373" s="149" t="s">
        <v>233</v>
      </c>
      <c r="T1373" t="s">
        <v>3806</v>
      </c>
      <c r="U1373" t="str">
        <f>IF(COUNTIF('16 reserve bal'!D:D,'16 AJE data'!T1373)&gt;0,"Y","N")</f>
        <v>Y</v>
      </c>
    </row>
    <row r="1374" spans="1:21" x14ac:dyDescent="0.25">
      <c r="A1374" t="s">
        <v>233</v>
      </c>
      <c r="B1374" t="s">
        <v>5288</v>
      </c>
      <c r="C1374" t="s">
        <v>3492</v>
      </c>
      <c r="D1374" t="s">
        <v>141</v>
      </c>
      <c r="E1374" t="s">
        <v>12419</v>
      </c>
      <c r="F1374" t="str">
        <f t="shared" si="24"/>
        <v>US-IFRS</v>
      </c>
      <c r="G1374" t="s">
        <v>3492</v>
      </c>
      <c r="L1374" t="s">
        <v>8340</v>
      </c>
      <c r="M1374" t="str">
        <f>IF(COUNTIF('16 reserve entries'!M:M,'16 AJE data'!L1374)&gt;0,"Y","N")</f>
        <v>N</v>
      </c>
      <c r="O1374" t="s">
        <v>14331</v>
      </c>
      <c r="P1374" t="s">
        <v>217</v>
      </c>
      <c r="Q1374" t="s">
        <v>4101</v>
      </c>
      <c r="R1374" t="str">
        <f>IF(COUNTIF('16 reserve entries'!Q:Q,'16 AJE data'!O1374)&gt;0,"Y","N")</f>
        <v>N</v>
      </c>
      <c r="S1374" s="149" t="s">
        <v>233</v>
      </c>
      <c r="T1374" t="s">
        <v>3809</v>
      </c>
      <c r="U1374" t="str">
        <f>IF(COUNTIF('16 reserve bal'!D:D,'16 AJE data'!T1374)&gt;0,"Y","N")</f>
        <v>Y</v>
      </c>
    </row>
    <row r="1375" spans="1:21" x14ac:dyDescent="0.25">
      <c r="A1375" t="s">
        <v>233</v>
      </c>
      <c r="B1375" t="s">
        <v>5288</v>
      </c>
      <c r="C1375" t="s">
        <v>3495</v>
      </c>
      <c r="D1375" t="s">
        <v>141</v>
      </c>
      <c r="E1375" t="s">
        <v>12419</v>
      </c>
      <c r="F1375" t="str">
        <f t="shared" si="24"/>
        <v>US-IFRS</v>
      </c>
      <c r="G1375" t="s">
        <v>3495</v>
      </c>
      <c r="L1375" t="s">
        <v>8341</v>
      </c>
      <c r="M1375" t="str">
        <f>IF(COUNTIF('16 reserve entries'!M:M,'16 AJE data'!L1375)&gt;0,"Y","N")</f>
        <v>N</v>
      </c>
      <c r="O1375" t="s">
        <v>7090</v>
      </c>
      <c r="P1375" t="s">
        <v>216</v>
      </c>
      <c r="Q1375" t="s">
        <v>3498</v>
      </c>
      <c r="R1375" t="str">
        <f>IF(COUNTIF('16 reserve entries'!Q:Q,'16 AJE data'!O1375)&gt;0,"Y","N")</f>
        <v>Y</v>
      </c>
      <c r="S1375" s="149" t="s">
        <v>233</v>
      </c>
      <c r="T1375" t="s">
        <v>3818</v>
      </c>
      <c r="U1375" t="str">
        <f>IF(COUNTIF('16 reserve bal'!D:D,'16 AJE data'!T1375)&gt;0,"Y","N")</f>
        <v>Y</v>
      </c>
    </row>
    <row r="1376" spans="1:21" x14ac:dyDescent="0.25">
      <c r="A1376" t="s">
        <v>233</v>
      </c>
      <c r="B1376" t="s">
        <v>5288</v>
      </c>
      <c r="C1376" t="s">
        <v>3498</v>
      </c>
      <c r="D1376" t="s">
        <v>141</v>
      </c>
      <c r="E1376" t="s">
        <v>12419</v>
      </c>
      <c r="F1376" t="str">
        <f t="shared" si="24"/>
        <v>US-IFRS</v>
      </c>
      <c r="G1376" t="s">
        <v>3498</v>
      </c>
      <c r="L1376" t="s">
        <v>8342</v>
      </c>
      <c r="M1376" t="str">
        <f>IF(COUNTIF('16 reserve entries'!M:M,'16 AJE data'!L1376)&gt;0,"Y","N")</f>
        <v>N</v>
      </c>
      <c r="O1376" t="s">
        <v>7092</v>
      </c>
      <c r="P1376" t="s">
        <v>216</v>
      </c>
      <c r="Q1376" t="s">
        <v>3507</v>
      </c>
      <c r="R1376" t="str">
        <f>IF(COUNTIF('16 reserve entries'!Q:Q,'16 AJE data'!O1376)&gt;0,"Y","N")</f>
        <v>Y</v>
      </c>
      <c r="S1376" s="149" t="s">
        <v>233</v>
      </c>
      <c r="T1376" t="s">
        <v>3385</v>
      </c>
      <c r="U1376" t="str">
        <f>IF(COUNTIF('16 reserve bal'!D:D,'16 AJE data'!T1376)&gt;0,"Y","N")</f>
        <v>Y</v>
      </c>
    </row>
    <row r="1377" spans="1:21" x14ac:dyDescent="0.25">
      <c r="A1377" t="s">
        <v>233</v>
      </c>
      <c r="B1377" t="s">
        <v>5288</v>
      </c>
      <c r="C1377" t="s">
        <v>7615</v>
      </c>
      <c r="D1377" t="s">
        <v>141</v>
      </c>
      <c r="E1377" t="s">
        <v>12419</v>
      </c>
      <c r="F1377" t="str">
        <f t="shared" si="24"/>
        <v>US-IFRS</v>
      </c>
      <c r="G1377" t="s">
        <v>7615</v>
      </c>
      <c r="L1377" t="s">
        <v>8343</v>
      </c>
      <c r="M1377" t="str">
        <f>IF(COUNTIF('16 reserve entries'!M:M,'16 AJE data'!L1377)&gt;0,"Y","N")</f>
        <v>N</v>
      </c>
      <c r="O1377" t="s">
        <v>7094</v>
      </c>
      <c r="P1377" t="s">
        <v>216</v>
      </c>
      <c r="Q1377" t="s">
        <v>3526</v>
      </c>
      <c r="R1377" t="str">
        <f>IF(COUNTIF('16 reserve entries'!Q:Q,'16 AJE data'!O1377)&gt;0,"Y","N")</f>
        <v>Y</v>
      </c>
      <c r="S1377" s="149" t="s">
        <v>233</v>
      </c>
      <c r="T1377" t="s">
        <v>13639</v>
      </c>
      <c r="U1377" t="str">
        <f>IF(COUNTIF('16 reserve bal'!D:D,'16 AJE data'!T1377)&gt;0,"Y","N")</f>
        <v>N</v>
      </c>
    </row>
    <row r="1378" spans="1:21" x14ac:dyDescent="0.25">
      <c r="A1378" t="s">
        <v>233</v>
      </c>
      <c r="B1378" t="s">
        <v>5288</v>
      </c>
      <c r="C1378" t="s">
        <v>3504</v>
      </c>
      <c r="D1378" t="s">
        <v>141</v>
      </c>
      <c r="E1378" t="s">
        <v>12419</v>
      </c>
      <c r="F1378" t="str">
        <f t="shared" si="24"/>
        <v>US-IFRS</v>
      </c>
      <c r="G1378" t="s">
        <v>3504</v>
      </c>
      <c r="L1378" t="s">
        <v>8344</v>
      </c>
      <c r="M1378" t="str">
        <f>IF(COUNTIF('16 reserve entries'!M:M,'16 AJE data'!L1378)&gt;0,"Y","N")</f>
        <v>N</v>
      </c>
      <c r="O1378" t="s">
        <v>7096</v>
      </c>
      <c r="P1378" t="s">
        <v>216</v>
      </c>
      <c r="Q1378" t="s">
        <v>3541</v>
      </c>
      <c r="R1378" t="str">
        <f>IF(COUNTIF('16 reserve entries'!Q:Q,'16 AJE data'!O1378)&gt;0,"Y","N")</f>
        <v>Y</v>
      </c>
      <c r="S1378" s="149" t="s">
        <v>233</v>
      </c>
      <c r="T1378" t="s">
        <v>3847</v>
      </c>
      <c r="U1378" t="str">
        <f>IF(COUNTIF('16 reserve bal'!D:D,'16 AJE data'!T1378)&gt;0,"Y","N")</f>
        <v>Y</v>
      </c>
    </row>
    <row r="1379" spans="1:21" x14ac:dyDescent="0.25">
      <c r="A1379" t="s">
        <v>233</v>
      </c>
      <c r="B1379" t="s">
        <v>5288</v>
      </c>
      <c r="C1379" t="s">
        <v>3510</v>
      </c>
      <c r="D1379" t="s">
        <v>141</v>
      </c>
      <c r="E1379" t="s">
        <v>12419</v>
      </c>
      <c r="F1379" t="str">
        <f t="shared" si="24"/>
        <v>US-IFRS</v>
      </c>
      <c r="G1379" t="s">
        <v>3510</v>
      </c>
      <c r="L1379" t="s">
        <v>8345</v>
      </c>
      <c r="M1379" t="str">
        <f>IF(COUNTIF('16 reserve entries'!M:M,'16 AJE data'!L1379)&gt;0,"Y","N")</f>
        <v>N</v>
      </c>
      <c r="O1379" t="s">
        <v>7106</v>
      </c>
      <c r="P1379" t="s">
        <v>216</v>
      </c>
      <c r="Q1379" t="s">
        <v>3549</v>
      </c>
      <c r="R1379" t="str">
        <f>IF(COUNTIF('16 reserve entries'!Q:Q,'16 AJE data'!O1379)&gt;0,"Y","N")</f>
        <v>Y</v>
      </c>
      <c r="S1379" s="149" t="s">
        <v>233</v>
      </c>
      <c r="T1379" t="s">
        <v>3862</v>
      </c>
      <c r="U1379" t="str">
        <f>IF(COUNTIF('16 reserve bal'!D:D,'16 AJE data'!T1379)&gt;0,"Y","N")</f>
        <v>Y</v>
      </c>
    </row>
    <row r="1380" spans="1:21" x14ac:dyDescent="0.25">
      <c r="A1380" t="s">
        <v>233</v>
      </c>
      <c r="B1380" t="s">
        <v>5288</v>
      </c>
      <c r="C1380" t="s">
        <v>3513</v>
      </c>
      <c r="D1380" t="s">
        <v>141</v>
      </c>
      <c r="E1380" t="s">
        <v>12419</v>
      </c>
      <c r="F1380" t="str">
        <f t="shared" si="24"/>
        <v>US-IFRS</v>
      </c>
      <c r="G1380" t="s">
        <v>3513</v>
      </c>
      <c r="L1380" t="s">
        <v>8346</v>
      </c>
      <c r="M1380" t="str">
        <f>IF(COUNTIF('16 reserve entries'!M:M,'16 AJE data'!L1380)&gt;0,"Y","N")</f>
        <v>N</v>
      </c>
      <c r="O1380" t="s">
        <v>7108</v>
      </c>
      <c r="P1380" t="s">
        <v>216</v>
      </c>
      <c r="Q1380" t="s">
        <v>3591</v>
      </c>
      <c r="R1380" t="str">
        <f>IF(COUNTIF('16 reserve entries'!Q:Q,'16 AJE data'!O1380)&gt;0,"Y","N")</f>
        <v>Y</v>
      </c>
      <c r="S1380" s="149" t="s">
        <v>233</v>
      </c>
      <c r="T1380" t="s">
        <v>3871</v>
      </c>
      <c r="U1380" t="str">
        <f>IF(COUNTIF('16 reserve bal'!D:D,'16 AJE data'!T1380)&gt;0,"Y","N")</f>
        <v>Y</v>
      </c>
    </row>
    <row r="1381" spans="1:21" x14ac:dyDescent="0.25">
      <c r="A1381" t="s">
        <v>233</v>
      </c>
      <c r="B1381" t="s">
        <v>5288</v>
      </c>
      <c r="C1381" t="s">
        <v>3521</v>
      </c>
      <c r="D1381" t="s">
        <v>141</v>
      </c>
      <c r="E1381" t="s">
        <v>12419</v>
      </c>
      <c r="F1381" t="str">
        <f t="shared" si="24"/>
        <v>US-IFRS</v>
      </c>
      <c r="G1381" t="s">
        <v>3521</v>
      </c>
      <c r="L1381" t="s">
        <v>8347</v>
      </c>
      <c r="M1381" t="str">
        <f>IF(COUNTIF('16 reserve entries'!M:M,'16 AJE data'!L1381)&gt;0,"Y","N")</f>
        <v>N</v>
      </c>
      <c r="O1381" t="s">
        <v>7110</v>
      </c>
      <c r="P1381" t="s">
        <v>216</v>
      </c>
      <c r="Q1381" t="s">
        <v>3594</v>
      </c>
      <c r="R1381" t="str">
        <f>IF(COUNTIF('16 reserve entries'!Q:Q,'16 AJE data'!O1381)&gt;0,"Y","N")</f>
        <v>Y</v>
      </c>
      <c r="S1381" s="149" t="s">
        <v>233</v>
      </c>
      <c r="T1381" t="s">
        <v>3888</v>
      </c>
      <c r="U1381" t="str">
        <f>IF(COUNTIF('16 reserve bal'!D:D,'16 AJE data'!T1381)&gt;0,"Y","N")</f>
        <v>Y</v>
      </c>
    </row>
    <row r="1382" spans="1:21" x14ac:dyDescent="0.25">
      <c r="A1382" t="s">
        <v>233</v>
      </c>
      <c r="B1382" t="s">
        <v>5288</v>
      </c>
      <c r="C1382" t="s">
        <v>3524</v>
      </c>
      <c r="D1382" t="s">
        <v>141</v>
      </c>
      <c r="E1382" t="s">
        <v>12419</v>
      </c>
      <c r="F1382" t="str">
        <f t="shared" si="24"/>
        <v>US-IFRS</v>
      </c>
      <c r="G1382" t="s">
        <v>3524</v>
      </c>
      <c r="L1382" t="s">
        <v>8348</v>
      </c>
      <c r="M1382" t="str">
        <f>IF(COUNTIF('16 reserve entries'!M:M,'16 AJE data'!L1382)&gt;0,"Y","N")</f>
        <v>N</v>
      </c>
      <c r="O1382" t="s">
        <v>14332</v>
      </c>
      <c r="P1382" t="s">
        <v>216</v>
      </c>
      <c r="Q1382" t="s">
        <v>7654</v>
      </c>
      <c r="R1382" t="str">
        <f>IF(COUNTIF('16 reserve entries'!Q:Q,'16 AJE data'!O1382)&gt;0,"Y","N")</f>
        <v>N</v>
      </c>
      <c r="S1382" s="149" t="s">
        <v>233</v>
      </c>
      <c r="T1382" t="s">
        <v>3896</v>
      </c>
      <c r="U1382" t="str">
        <f>IF(COUNTIF('16 reserve bal'!D:D,'16 AJE data'!T1382)&gt;0,"Y","N")</f>
        <v>Y</v>
      </c>
    </row>
    <row r="1383" spans="1:21" x14ac:dyDescent="0.25">
      <c r="A1383" t="s">
        <v>233</v>
      </c>
      <c r="B1383" t="s">
        <v>5288</v>
      </c>
      <c r="C1383" t="s">
        <v>3526</v>
      </c>
      <c r="D1383" t="s">
        <v>141</v>
      </c>
      <c r="E1383" t="s">
        <v>12419</v>
      </c>
      <c r="F1383" t="str">
        <f t="shared" si="24"/>
        <v>US-IFRS</v>
      </c>
      <c r="G1383" t="s">
        <v>3526</v>
      </c>
      <c r="L1383" t="s">
        <v>8349</v>
      </c>
      <c r="M1383" t="str">
        <f>IF(COUNTIF('16 reserve entries'!M:M,'16 AJE data'!L1383)&gt;0,"Y","N")</f>
        <v>N</v>
      </c>
      <c r="O1383" t="s">
        <v>7112</v>
      </c>
      <c r="P1383" t="s">
        <v>216</v>
      </c>
      <c r="Q1383" t="s">
        <v>3597</v>
      </c>
      <c r="R1383" t="str">
        <f>IF(COUNTIF('16 reserve entries'!Q:Q,'16 AJE data'!O1383)&gt;0,"Y","N")</f>
        <v>Y</v>
      </c>
      <c r="S1383" s="149" t="s">
        <v>233</v>
      </c>
      <c r="T1383" t="s">
        <v>3903</v>
      </c>
      <c r="U1383" t="str">
        <f>IF(COUNTIF('16 reserve bal'!D:D,'16 AJE data'!T1383)&gt;0,"Y","N")</f>
        <v>Y</v>
      </c>
    </row>
    <row r="1384" spans="1:21" x14ac:dyDescent="0.25">
      <c r="A1384" t="s">
        <v>233</v>
      </c>
      <c r="B1384" t="s">
        <v>5288</v>
      </c>
      <c r="C1384" t="s">
        <v>3532</v>
      </c>
      <c r="D1384" t="s">
        <v>141</v>
      </c>
      <c r="E1384" t="s">
        <v>12419</v>
      </c>
      <c r="F1384" t="str">
        <f t="shared" si="24"/>
        <v>US-IFRS</v>
      </c>
      <c r="G1384" t="s">
        <v>3532</v>
      </c>
      <c r="L1384" t="s">
        <v>8350</v>
      </c>
      <c r="M1384" t="str">
        <f>IF(COUNTIF('16 reserve entries'!M:M,'16 AJE data'!L1384)&gt;0,"Y","N")</f>
        <v>N</v>
      </c>
      <c r="O1384" t="s">
        <v>7098</v>
      </c>
      <c r="P1384" t="s">
        <v>216</v>
      </c>
      <c r="Q1384" t="s">
        <v>3605</v>
      </c>
      <c r="R1384" t="str">
        <f>IF(COUNTIF('16 reserve entries'!Q:Q,'16 AJE data'!O1384)&gt;0,"Y","N")</f>
        <v>Y</v>
      </c>
      <c r="S1384" s="149" t="s">
        <v>233</v>
      </c>
      <c r="T1384" t="s">
        <v>3904</v>
      </c>
      <c r="U1384" t="str">
        <f>IF(COUNTIF('16 reserve bal'!D:D,'16 AJE data'!T1384)&gt;0,"Y","N")</f>
        <v>Y</v>
      </c>
    </row>
    <row r="1385" spans="1:21" x14ac:dyDescent="0.25">
      <c r="A1385" t="s">
        <v>233</v>
      </c>
      <c r="B1385" t="s">
        <v>5288</v>
      </c>
      <c r="C1385" t="s">
        <v>3535</v>
      </c>
      <c r="D1385" t="s">
        <v>141</v>
      </c>
      <c r="E1385" t="s">
        <v>12419</v>
      </c>
      <c r="F1385" t="str">
        <f t="shared" si="24"/>
        <v>US-IFRS</v>
      </c>
      <c r="G1385" t="s">
        <v>3535</v>
      </c>
      <c r="L1385" t="s">
        <v>8351</v>
      </c>
      <c r="M1385" t="str">
        <f>IF(COUNTIF('16 reserve entries'!M:M,'16 AJE data'!L1385)&gt;0,"Y","N")</f>
        <v>N</v>
      </c>
      <c r="O1385" t="s">
        <v>7114</v>
      </c>
      <c r="P1385" t="s">
        <v>216</v>
      </c>
      <c r="Q1385" t="s">
        <v>3607</v>
      </c>
      <c r="R1385" t="str">
        <f>IF(COUNTIF('16 reserve entries'!Q:Q,'16 AJE data'!O1385)&gt;0,"Y","N")</f>
        <v>Y</v>
      </c>
      <c r="S1385" s="149" t="s">
        <v>233</v>
      </c>
      <c r="T1385" t="s">
        <v>3907</v>
      </c>
      <c r="U1385" t="str">
        <f>IF(COUNTIF('16 reserve bal'!D:D,'16 AJE data'!T1385)&gt;0,"Y","N")</f>
        <v>Y</v>
      </c>
    </row>
    <row r="1386" spans="1:21" x14ac:dyDescent="0.25">
      <c r="A1386" t="s">
        <v>233</v>
      </c>
      <c r="B1386" t="s">
        <v>5288</v>
      </c>
      <c r="C1386" t="s">
        <v>3538</v>
      </c>
      <c r="D1386" t="s">
        <v>141</v>
      </c>
      <c r="E1386" t="s">
        <v>12419</v>
      </c>
      <c r="F1386" t="str">
        <f t="shared" si="24"/>
        <v>US-IFRS</v>
      </c>
      <c r="G1386" t="s">
        <v>3538</v>
      </c>
      <c r="L1386" t="s">
        <v>8352</v>
      </c>
      <c r="M1386" t="str">
        <f>IF(COUNTIF('16 reserve entries'!M:M,'16 AJE data'!L1386)&gt;0,"Y","N")</f>
        <v>N</v>
      </c>
      <c r="O1386" t="s">
        <v>7100</v>
      </c>
      <c r="P1386" t="s">
        <v>216</v>
      </c>
      <c r="Q1386" t="s">
        <v>3613</v>
      </c>
      <c r="R1386" t="str">
        <f>IF(COUNTIF('16 reserve entries'!Q:Q,'16 AJE data'!O1386)&gt;0,"Y","N")</f>
        <v>Y</v>
      </c>
      <c r="S1386" s="149" t="s">
        <v>233</v>
      </c>
      <c r="T1386" t="s">
        <v>3931</v>
      </c>
      <c r="U1386" t="str">
        <f>IF(COUNTIF('16 reserve bal'!D:D,'16 AJE data'!T1386)&gt;0,"Y","N")</f>
        <v>Y</v>
      </c>
    </row>
    <row r="1387" spans="1:21" x14ac:dyDescent="0.25">
      <c r="A1387" t="s">
        <v>233</v>
      </c>
      <c r="B1387" t="s">
        <v>5288</v>
      </c>
      <c r="C1387" t="s">
        <v>3543</v>
      </c>
      <c r="D1387" t="s">
        <v>141</v>
      </c>
      <c r="E1387" t="s">
        <v>12419</v>
      </c>
      <c r="F1387" t="str">
        <f t="shared" si="24"/>
        <v>US-IFRS</v>
      </c>
      <c r="G1387" t="s">
        <v>3543</v>
      </c>
      <c r="L1387" t="s">
        <v>8353</v>
      </c>
      <c r="M1387" t="str">
        <f>IF(COUNTIF('16 reserve entries'!M:M,'16 AJE data'!L1387)&gt;0,"Y","N")</f>
        <v>N</v>
      </c>
      <c r="O1387" t="s">
        <v>7102</v>
      </c>
      <c r="P1387" t="s">
        <v>216</v>
      </c>
      <c r="Q1387" t="s">
        <v>3628</v>
      </c>
      <c r="R1387" t="str">
        <f>IF(COUNTIF('16 reserve entries'!Q:Q,'16 AJE data'!O1387)&gt;0,"Y","N")</f>
        <v>Y</v>
      </c>
      <c r="S1387" s="149" t="s">
        <v>233</v>
      </c>
      <c r="T1387" t="s">
        <v>3910</v>
      </c>
      <c r="U1387" t="str">
        <f>IF(COUNTIF('16 reserve bal'!D:D,'16 AJE data'!T1387)&gt;0,"Y","N")</f>
        <v>Y</v>
      </c>
    </row>
    <row r="1388" spans="1:21" x14ac:dyDescent="0.25">
      <c r="A1388" t="s">
        <v>233</v>
      </c>
      <c r="B1388" t="s">
        <v>5288</v>
      </c>
      <c r="C1388" t="s">
        <v>3549</v>
      </c>
      <c r="D1388" t="s">
        <v>141</v>
      </c>
      <c r="E1388" t="s">
        <v>12419</v>
      </c>
      <c r="F1388" t="str">
        <f t="shared" si="24"/>
        <v>US-IFRS</v>
      </c>
      <c r="G1388" t="s">
        <v>3549</v>
      </c>
      <c r="L1388" t="s">
        <v>8354</v>
      </c>
      <c r="M1388" t="str">
        <f>IF(COUNTIF('16 reserve entries'!M:M,'16 AJE data'!L1388)&gt;0,"Y","N")</f>
        <v>N</v>
      </c>
      <c r="O1388" t="s">
        <v>14333</v>
      </c>
      <c r="P1388" t="s">
        <v>216</v>
      </c>
      <c r="Q1388" t="s">
        <v>3935</v>
      </c>
      <c r="R1388" t="str">
        <f>IF(COUNTIF('16 reserve entries'!Q:Q,'16 AJE data'!O1388)&gt;0,"Y","N")</f>
        <v>N</v>
      </c>
      <c r="S1388" s="149" t="s">
        <v>233</v>
      </c>
      <c r="T1388" t="s">
        <v>3951</v>
      </c>
      <c r="U1388" t="str">
        <f>IF(COUNTIF('16 reserve bal'!D:D,'16 AJE data'!T1388)&gt;0,"Y","N")</f>
        <v>Y</v>
      </c>
    </row>
    <row r="1389" spans="1:21" x14ac:dyDescent="0.25">
      <c r="A1389" t="s">
        <v>233</v>
      </c>
      <c r="B1389" t="s">
        <v>5288</v>
      </c>
      <c r="C1389" t="s">
        <v>3551</v>
      </c>
      <c r="D1389" t="s">
        <v>141</v>
      </c>
      <c r="E1389" t="s">
        <v>12419</v>
      </c>
      <c r="F1389" t="str">
        <f t="shared" si="24"/>
        <v>US-IFRS</v>
      </c>
      <c r="G1389" t="s">
        <v>3551</v>
      </c>
      <c r="L1389" t="s">
        <v>8355</v>
      </c>
      <c r="M1389" t="str">
        <f>IF(COUNTIF('16 reserve entries'!M:M,'16 AJE data'!L1389)&gt;0,"Y","N")</f>
        <v>N</v>
      </c>
      <c r="O1389" t="s">
        <v>14334</v>
      </c>
      <c r="P1389" t="s">
        <v>216</v>
      </c>
      <c r="Q1389" t="s">
        <v>7735</v>
      </c>
      <c r="R1389" t="str">
        <f>IF(COUNTIF('16 reserve entries'!Q:Q,'16 AJE data'!O1389)&gt;0,"Y","N")</f>
        <v>N</v>
      </c>
      <c r="S1389" s="149" t="s">
        <v>233</v>
      </c>
      <c r="T1389" t="s">
        <v>3957</v>
      </c>
      <c r="U1389" t="str">
        <f>IF(COUNTIF('16 reserve bal'!D:D,'16 AJE data'!T1389)&gt;0,"Y","N")</f>
        <v>Y</v>
      </c>
    </row>
    <row r="1390" spans="1:21" x14ac:dyDescent="0.25">
      <c r="A1390" t="s">
        <v>233</v>
      </c>
      <c r="B1390" t="s">
        <v>5288</v>
      </c>
      <c r="C1390" t="s">
        <v>3554</v>
      </c>
      <c r="D1390" t="s">
        <v>141</v>
      </c>
      <c r="E1390" t="s">
        <v>12419</v>
      </c>
      <c r="F1390" t="str">
        <f t="shared" si="24"/>
        <v>US-IFRS</v>
      </c>
      <c r="G1390" t="s">
        <v>3554</v>
      </c>
      <c r="L1390" t="s">
        <v>7871</v>
      </c>
      <c r="M1390" t="str">
        <f>IF(COUNTIF('16 reserve entries'!M:M,'16 AJE data'!L1390)&gt;0,"Y","N")</f>
        <v>N</v>
      </c>
      <c r="O1390" t="s">
        <v>7104</v>
      </c>
      <c r="P1390" t="s">
        <v>216</v>
      </c>
      <c r="Q1390" t="s">
        <v>3944</v>
      </c>
      <c r="R1390" t="str">
        <f>IF(COUNTIF('16 reserve entries'!Q:Q,'16 AJE data'!O1390)&gt;0,"Y","N")</f>
        <v>Y</v>
      </c>
      <c r="S1390" s="149" t="s">
        <v>233</v>
      </c>
      <c r="T1390" t="s">
        <v>14335</v>
      </c>
      <c r="U1390" t="str">
        <f>IF(COUNTIF('16 reserve bal'!D:D,'16 AJE data'!T1390)&gt;0,"Y","N")</f>
        <v>N</v>
      </c>
    </row>
    <row r="1391" spans="1:21" x14ac:dyDescent="0.25">
      <c r="A1391" t="s">
        <v>233</v>
      </c>
      <c r="B1391" t="s">
        <v>5288</v>
      </c>
      <c r="C1391" t="s">
        <v>3570</v>
      </c>
      <c r="D1391" t="s">
        <v>141</v>
      </c>
      <c r="E1391" t="s">
        <v>12419</v>
      </c>
      <c r="F1391" t="str">
        <f t="shared" si="24"/>
        <v>US-IFRS</v>
      </c>
      <c r="G1391" t="s">
        <v>3570</v>
      </c>
      <c r="L1391" t="s">
        <v>8356</v>
      </c>
      <c r="M1391" t="str">
        <f>IF(COUNTIF('16 reserve entries'!M:M,'16 AJE data'!L1391)&gt;0,"Y","N")</f>
        <v>N</v>
      </c>
      <c r="O1391" t="s">
        <v>7116</v>
      </c>
      <c r="P1391" t="s">
        <v>216</v>
      </c>
      <c r="Q1391" t="s">
        <v>3946</v>
      </c>
      <c r="R1391" t="str">
        <f>IF(COUNTIF('16 reserve entries'!Q:Q,'16 AJE data'!O1391)&gt;0,"Y","N")</f>
        <v>Y</v>
      </c>
      <c r="S1391" s="149" t="s">
        <v>233</v>
      </c>
      <c r="T1391" t="s">
        <v>3913</v>
      </c>
      <c r="U1391" t="str">
        <f>IF(COUNTIF('16 reserve bal'!D:D,'16 AJE data'!T1391)&gt;0,"Y","N")</f>
        <v>Y</v>
      </c>
    </row>
    <row r="1392" spans="1:21" x14ac:dyDescent="0.25">
      <c r="A1392" t="s">
        <v>233</v>
      </c>
      <c r="B1392" t="s">
        <v>5288</v>
      </c>
      <c r="C1392" t="s">
        <v>3576</v>
      </c>
      <c r="D1392" t="s">
        <v>141</v>
      </c>
      <c r="E1392" t="s">
        <v>12419</v>
      </c>
      <c r="F1392" t="str">
        <f t="shared" si="24"/>
        <v>US-IFRS</v>
      </c>
      <c r="G1392" t="s">
        <v>3576</v>
      </c>
      <c r="L1392" t="s">
        <v>8357</v>
      </c>
      <c r="M1392" t="str">
        <f>IF(COUNTIF('16 reserve entries'!M:M,'16 AJE data'!L1392)&gt;0,"Y","N")</f>
        <v>N</v>
      </c>
      <c r="O1392" t="s">
        <v>14336</v>
      </c>
      <c r="P1392" t="s">
        <v>216</v>
      </c>
      <c r="Q1392" t="s">
        <v>8507</v>
      </c>
      <c r="R1392" t="str">
        <f>IF(COUNTIF('16 reserve entries'!Q:Q,'16 AJE data'!O1392)&gt;0,"Y","N")</f>
        <v>N</v>
      </c>
      <c r="S1392" s="149" t="s">
        <v>233</v>
      </c>
      <c r="T1392" t="s">
        <v>5093</v>
      </c>
      <c r="U1392" t="str">
        <f>IF(COUNTIF('16 reserve bal'!D:D,'16 AJE data'!T1392)&gt;0,"Y","N")</f>
        <v>N</v>
      </c>
    </row>
    <row r="1393" spans="1:21" x14ac:dyDescent="0.25">
      <c r="A1393" t="s">
        <v>233</v>
      </c>
      <c r="B1393" t="s">
        <v>5288</v>
      </c>
      <c r="C1393" t="s">
        <v>3579</v>
      </c>
      <c r="D1393" t="s">
        <v>141</v>
      </c>
      <c r="E1393" t="s">
        <v>12419</v>
      </c>
      <c r="F1393" t="str">
        <f t="shared" si="24"/>
        <v>US-IFRS</v>
      </c>
      <c r="G1393" t="s">
        <v>3579</v>
      </c>
      <c r="L1393" t="s">
        <v>8358</v>
      </c>
      <c r="M1393" t="str">
        <f>IF(COUNTIF('16 reserve entries'!M:M,'16 AJE data'!L1393)&gt;0,"Y","N")</f>
        <v>N</v>
      </c>
      <c r="O1393" t="s">
        <v>14337</v>
      </c>
      <c r="P1393" t="s">
        <v>216</v>
      </c>
      <c r="Q1393" t="s">
        <v>8420</v>
      </c>
      <c r="R1393" t="str">
        <f>IF(COUNTIF('16 reserve entries'!Q:Q,'16 AJE data'!O1393)&gt;0,"Y","N")</f>
        <v>N</v>
      </c>
      <c r="S1393" s="149" t="s">
        <v>233</v>
      </c>
      <c r="T1393" t="s">
        <v>4000</v>
      </c>
      <c r="U1393" t="str">
        <f>IF(COUNTIF('16 reserve bal'!D:D,'16 AJE data'!T1393)&gt;0,"Y","N")</f>
        <v>Y</v>
      </c>
    </row>
    <row r="1394" spans="1:21" x14ac:dyDescent="0.25">
      <c r="A1394" t="s">
        <v>233</v>
      </c>
      <c r="B1394" t="s">
        <v>5288</v>
      </c>
      <c r="C1394" t="s">
        <v>3582</v>
      </c>
      <c r="D1394" t="s">
        <v>141</v>
      </c>
      <c r="E1394" t="s">
        <v>12419</v>
      </c>
      <c r="F1394" t="str">
        <f t="shared" si="24"/>
        <v>US-IFRS</v>
      </c>
      <c r="G1394" t="s">
        <v>3582</v>
      </c>
      <c r="L1394" t="s">
        <v>8359</v>
      </c>
      <c r="M1394" t="str">
        <f>IF(COUNTIF('16 reserve entries'!M:M,'16 AJE data'!L1394)&gt;0,"Y","N")</f>
        <v>N</v>
      </c>
      <c r="O1394" t="s">
        <v>14338</v>
      </c>
      <c r="P1394" t="s">
        <v>144</v>
      </c>
      <c r="Q1394" t="s">
        <v>3628</v>
      </c>
      <c r="R1394" t="str">
        <f>IF(COUNTIF('16 reserve entries'!Q:Q,'16 AJE data'!O1394)&gt;0,"Y","N")</f>
        <v>N</v>
      </c>
      <c r="S1394" s="149" t="s">
        <v>233</v>
      </c>
      <c r="T1394" t="s">
        <v>14277</v>
      </c>
      <c r="U1394" t="str">
        <f>IF(COUNTIF('16 reserve bal'!D:D,'16 AJE data'!T1394)&gt;0,"Y","N")</f>
        <v>N</v>
      </c>
    </row>
    <row r="1395" spans="1:21" x14ac:dyDescent="0.25">
      <c r="A1395" t="s">
        <v>233</v>
      </c>
      <c r="B1395" t="s">
        <v>5288</v>
      </c>
      <c r="C1395" t="s">
        <v>3585</v>
      </c>
      <c r="D1395" t="s">
        <v>141</v>
      </c>
      <c r="E1395" t="s">
        <v>12419</v>
      </c>
      <c r="F1395" t="str">
        <f t="shared" si="24"/>
        <v>US-IFRS</v>
      </c>
      <c r="G1395" t="s">
        <v>3585</v>
      </c>
      <c r="L1395" t="s">
        <v>8360</v>
      </c>
      <c r="M1395" t="str">
        <f>IF(COUNTIF('16 reserve entries'!M:M,'16 AJE data'!L1395)&gt;0,"Y","N")</f>
        <v>N</v>
      </c>
      <c r="O1395" t="s">
        <v>14339</v>
      </c>
      <c r="P1395" t="s">
        <v>144</v>
      </c>
      <c r="Q1395" t="s">
        <v>3666</v>
      </c>
      <c r="R1395" t="str">
        <f>IF(COUNTIF('16 reserve entries'!Q:Q,'16 AJE data'!O1395)&gt;0,"Y","N")</f>
        <v>N</v>
      </c>
      <c r="S1395" s="149" t="s">
        <v>233</v>
      </c>
      <c r="T1395" t="s">
        <v>3994</v>
      </c>
      <c r="U1395" t="str">
        <f>IF(COUNTIF('16 reserve bal'!D:D,'16 AJE data'!T1395)&gt;0,"Y","N")</f>
        <v>Y</v>
      </c>
    </row>
    <row r="1396" spans="1:21" x14ac:dyDescent="0.25">
      <c r="A1396" t="s">
        <v>233</v>
      </c>
      <c r="B1396" t="s">
        <v>5288</v>
      </c>
      <c r="C1396" t="s">
        <v>3588</v>
      </c>
      <c r="D1396" t="s">
        <v>141</v>
      </c>
      <c r="E1396" t="s">
        <v>12419</v>
      </c>
      <c r="F1396" t="str">
        <f t="shared" si="24"/>
        <v>US-IFRS</v>
      </c>
      <c r="G1396" t="s">
        <v>3588</v>
      </c>
      <c r="L1396" t="s">
        <v>8361</v>
      </c>
      <c r="M1396" t="str">
        <f>IF(COUNTIF('16 reserve entries'!M:M,'16 AJE data'!L1396)&gt;0,"Y","N")</f>
        <v>N</v>
      </c>
      <c r="O1396" t="s">
        <v>14340</v>
      </c>
      <c r="P1396" t="s">
        <v>144</v>
      </c>
      <c r="Q1396" t="s">
        <v>3669</v>
      </c>
      <c r="R1396" t="str">
        <f>IF(COUNTIF('16 reserve entries'!Q:Q,'16 AJE data'!O1396)&gt;0,"Y","N")</f>
        <v>N</v>
      </c>
      <c r="S1396" s="149" t="s">
        <v>233</v>
      </c>
      <c r="T1396" t="s">
        <v>3390</v>
      </c>
      <c r="U1396" t="str">
        <f>IF(COUNTIF('16 reserve bal'!D:D,'16 AJE data'!T1396)&gt;0,"Y","N")</f>
        <v>Y</v>
      </c>
    </row>
    <row r="1397" spans="1:21" x14ac:dyDescent="0.25">
      <c r="A1397" t="s">
        <v>233</v>
      </c>
      <c r="B1397" t="s">
        <v>5288</v>
      </c>
      <c r="C1397" t="s">
        <v>3594</v>
      </c>
      <c r="D1397" t="s">
        <v>141</v>
      </c>
      <c r="E1397" t="s">
        <v>12419</v>
      </c>
      <c r="F1397" t="str">
        <f t="shared" si="24"/>
        <v>US-IFRS</v>
      </c>
      <c r="G1397" t="s">
        <v>3594</v>
      </c>
      <c r="L1397" t="s">
        <v>8362</v>
      </c>
      <c r="M1397" t="str">
        <f>IF(COUNTIF('16 reserve entries'!M:M,'16 AJE data'!L1397)&gt;0,"Y","N")</f>
        <v>N</v>
      </c>
      <c r="O1397" t="s">
        <v>14341</v>
      </c>
      <c r="P1397" t="s">
        <v>144</v>
      </c>
      <c r="Q1397" t="s">
        <v>3672</v>
      </c>
      <c r="R1397" t="str">
        <f>IF(COUNTIF('16 reserve entries'!Q:Q,'16 AJE data'!O1397)&gt;0,"Y","N")</f>
        <v>N</v>
      </c>
      <c r="S1397" s="149" t="s">
        <v>233</v>
      </c>
      <c r="T1397" t="s">
        <v>3918</v>
      </c>
      <c r="U1397" t="str">
        <f>IF(COUNTIF('16 reserve bal'!D:D,'16 AJE data'!T1397)&gt;0,"Y","N")</f>
        <v>Y</v>
      </c>
    </row>
    <row r="1398" spans="1:21" x14ac:dyDescent="0.25">
      <c r="A1398" t="s">
        <v>233</v>
      </c>
      <c r="B1398" t="s">
        <v>5288</v>
      </c>
      <c r="C1398" t="s">
        <v>7654</v>
      </c>
      <c r="D1398" t="s">
        <v>141</v>
      </c>
      <c r="E1398" t="s">
        <v>12419</v>
      </c>
      <c r="F1398" t="str">
        <f t="shared" si="24"/>
        <v>US-IFRS</v>
      </c>
      <c r="G1398" t="s">
        <v>7654</v>
      </c>
      <c r="L1398" t="s">
        <v>8363</v>
      </c>
      <c r="M1398" t="str">
        <f>IF(COUNTIF('16 reserve entries'!M:M,'16 AJE data'!L1398)&gt;0,"Y","N")</f>
        <v>N</v>
      </c>
      <c r="O1398" t="s">
        <v>14342</v>
      </c>
      <c r="P1398" t="s">
        <v>144</v>
      </c>
      <c r="Q1398" t="s">
        <v>3675</v>
      </c>
      <c r="R1398" t="str">
        <f>IF(COUNTIF('16 reserve entries'!Q:Q,'16 AJE data'!O1398)&gt;0,"Y","N")</f>
        <v>N</v>
      </c>
      <c r="S1398" s="149" t="s">
        <v>233</v>
      </c>
      <c r="T1398" t="s">
        <v>12891</v>
      </c>
      <c r="U1398" t="str">
        <f>IF(COUNTIF('16 reserve bal'!D:D,'16 AJE data'!T1398)&gt;0,"Y","N")</f>
        <v>N</v>
      </c>
    </row>
    <row r="1399" spans="1:21" x14ac:dyDescent="0.25">
      <c r="A1399" t="s">
        <v>233</v>
      </c>
      <c r="B1399" t="s">
        <v>5288</v>
      </c>
      <c r="C1399" t="s">
        <v>3600</v>
      </c>
      <c r="D1399" t="s">
        <v>141</v>
      </c>
      <c r="E1399" t="s">
        <v>12419</v>
      </c>
      <c r="F1399" t="str">
        <f t="shared" si="24"/>
        <v>US-IFRS</v>
      </c>
      <c r="G1399" t="s">
        <v>3600</v>
      </c>
      <c r="L1399" t="s">
        <v>8364</v>
      </c>
      <c r="M1399" t="str">
        <f>IF(COUNTIF('16 reserve entries'!M:M,'16 AJE data'!L1399)&gt;0,"Y","N")</f>
        <v>N</v>
      </c>
      <c r="O1399" t="s">
        <v>14343</v>
      </c>
      <c r="P1399" t="s">
        <v>144</v>
      </c>
      <c r="Q1399" t="s">
        <v>3678</v>
      </c>
      <c r="R1399" t="str">
        <f>IF(COUNTIF('16 reserve entries'!Q:Q,'16 AJE data'!O1399)&gt;0,"Y","N")</f>
        <v>N</v>
      </c>
      <c r="S1399" s="149" t="s">
        <v>233</v>
      </c>
      <c r="T1399" t="s">
        <v>14344</v>
      </c>
      <c r="U1399" t="str">
        <f>IF(COUNTIF('16 reserve bal'!D:D,'16 AJE data'!T1399)&gt;0,"Y","N")</f>
        <v>N</v>
      </c>
    </row>
    <row r="1400" spans="1:21" x14ac:dyDescent="0.25">
      <c r="A1400" t="s">
        <v>233</v>
      </c>
      <c r="B1400" t="s">
        <v>5288</v>
      </c>
      <c r="C1400" t="s">
        <v>3602</v>
      </c>
      <c r="D1400" t="s">
        <v>141</v>
      </c>
      <c r="E1400" t="s">
        <v>12419</v>
      </c>
      <c r="F1400" t="str">
        <f t="shared" si="24"/>
        <v>US-IFRS</v>
      </c>
      <c r="G1400" t="s">
        <v>3602</v>
      </c>
      <c r="L1400" t="s">
        <v>8365</v>
      </c>
      <c r="M1400" t="str">
        <f>IF(COUNTIF('16 reserve entries'!M:M,'16 AJE data'!L1400)&gt;0,"Y","N")</f>
        <v>N</v>
      </c>
      <c r="O1400" t="s">
        <v>14345</v>
      </c>
      <c r="P1400" t="s">
        <v>144</v>
      </c>
      <c r="Q1400" t="s">
        <v>3684</v>
      </c>
      <c r="R1400" t="str">
        <f>IF(COUNTIF('16 reserve entries'!Q:Q,'16 AJE data'!O1400)&gt;0,"Y","N")</f>
        <v>N</v>
      </c>
      <c r="S1400" s="149" t="s">
        <v>233</v>
      </c>
      <c r="T1400" t="s">
        <v>3920</v>
      </c>
      <c r="U1400" t="str">
        <f>IF(COUNTIF('16 reserve bal'!D:D,'16 AJE data'!T1400)&gt;0,"Y","N")</f>
        <v>Y</v>
      </c>
    </row>
    <row r="1401" spans="1:21" x14ac:dyDescent="0.25">
      <c r="A1401" t="s">
        <v>233</v>
      </c>
      <c r="B1401" t="s">
        <v>5288</v>
      </c>
      <c r="C1401" t="s">
        <v>3605</v>
      </c>
      <c r="D1401" t="s">
        <v>141</v>
      </c>
      <c r="E1401" t="s">
        <v>12419</v>
      </c>
      <c r="F1401" t="str">
        <f t="shared" si="24"/>
        <v>US-IFRS</v>
      </c>
      <c r="G1401" t="s">
        <v>3605</v>
      </c>
      <c r="L1401" t="s">
        <v>8366</v>
      </c>
      <c r="M1401" t="str">
        <f>IF(COUNTIF('16 reserve entries'!M:M,'16 AJE data'!L1401)&gt;0,"Y","N")</f>
        <v>N</v>
      </c>
      <c r="O1401" t="s">
        <v>14346</v>
      </c>
      <c r="P1401" t="s">
        <v>144</v>
      </c>
      <c r="Q1401" t="s">
        <v>3690</v>
      </c>
      <c r="R1401" t="str">
        <f>IF(COUNTIF('16 reserve entries'!Q:Q,'16 AJE data'!O1401)&gt;0,"Y","N")</f>
        <v>N</v>
      </c>
      <c r="S1401" s="149" t="s">
        <v>233</v>
      </c>
      <c r="T1401" t="s">
        <v>4041</v>
      </c>
      <c r="U1401" t="str">
        <f>IF(COUNTIF('16 reserve bal'!D:D,'16 AJE data'!T1401)&gt;0,"Y","N")</f>
        <v>Y</v>
      </c>
    </row>
    <row r="1402" spans="1:21" x14ac:dyDescent="0.25">
      <c r="A1402" t="s">
        <v>233</v>
      </c>
      <c r="B1402" t="s">
        <v>5288</v>
      </c>
      <c r="C1402" t="s">
        <v>3607</v>
      </c>
      <c r="D1402" t="s">
        <v>141</v>
      </c>
      <c r="E1402" t="s">
        <v>12419</v>
      </c>
      <c r="F1402" t="str">
        <f t="shared" si="24"/>
        <v>US-IFRS</v>
      </c>
      <c r="G1402" t="s">
        <v>3607</v>
      </c>
      <c r="L1402" t="s">
        <v>8367</v>
      </c>
      <c r="M1402" t="str">
        <f>IF(COUNTIF('16 reserve entries'!M:M,'16 AJE data'!L1402)&gt;0,"Y","N")</f>
        <v>N</v>
      </c>
      <c r="O1402" t="s">
        <v>14347</v>
      </c>
      <c r="P1402" t="s">
        <v>144</v>
      </c>
      <c r="Q1402" t="s">
        <v>3702</v>
      </c>
      <c r="R1402" t="str">
        <f>IF(COUNTIF('16 reserve entries'!Q:Q,'16 AJE data'!O1402)&gt;0,"Y","N")</f>
        <v>N</v>
      </c>
      <c r="S1402" s="149" t="s">
        <v>233</v>
      </c>
      <c r="T1402" t="s">
        <v>4017</v>
      </c>
      <c r="U1402" t="str">
        <f>IF(COUNTIF('16 reserve bal'!D:D,'16 AJE data'!T1402)&gt;0,"Y","N")</f>
        <v>Y</v>
      </c>
    </row>
    <row r="1403" spans="1:21" x14ac:dyDescent="0.25">
      <c r="A1403" t="s">
        <v>233</v>
      </c>
      <c r="B1403" t="s">
        <v>5288</v>
      </c>
      <c r="C1403" t="s">
        <v>3613</v>
      </c>
      <c r="D1403" t="s">
        <v>141</v>
      </c>
      <c r="E1403" t="s">
        <v>12419</v>
      </c>
      <c r="F1403" t="str">
        <f t="shared" si="24"/>
        <v>US-IFRS</v>
      </c>
      <c r="G1403" t="s">
        <v>3613</v>
      </c>
      <c r="L1403" t="s">
        <v>8368</v>
      </c>
      <c r="M1403" t="str">
        <f>IF(COUNTIF('16 reserve entries'!M:M,'16 AJE data'!L1403)&gt;0,"Y","N")</f>
        <v>N</v>
      </c>
      <c r="O1403" t="s">
        <v>14348</v>
      </c>
      <c r="P1403" t="s">
        <v>144</v>
      </c>
      <c r="Q1403" t="s">
        <v>3705</v>
      </c>
      <c r="R1403" t="str">
        <f>IF(COUNTIF('16 reserve entries'!Q:Q,'16 AJE data'!O1403)&gt;0,"Y","N")</f>
        <v>N</v>
      </c>
      <c r="S1403" s="149" t="s">
        <v>233</v>
      </c>
      <c r="T1403" t="s">
        <v>4019</v>
      </c>
      <c r="U1403" t="str">
        <f>IF(COUNTIF('16 reserve bal'!D:D,'16 AJE data'!T1403)&gt;0,"Y","N")</f>
        <v>Y</v>
      </c>
    </row>
    <row r="1404" spans="1:21" x14ac:dyDescent="0.25">
      <c r="A1404" t="s">
        <v>233</v>
      </c>
      <c r="B1404" t="s">
        <v>5288</v>
      </c>
      <c r="C1404" t="s">
        <v>7665</v>
      </c>
      <c r="D1404" t="s">
        <v>141</v>
      </c>
      <c r="E1404" t="s">
        <v>12419</v>
      </c>
      <c r="F1404" t="str">
        <f t="shared" si="24"/>
        <v>US-IFRS</v>
      </c>
      <c r="G1404" t="s">
        <v>7665</v>
      </c>
      <c r="L1404" t="s">
        <v>8369</v>
      </c>
      <c r="M1404" t="str">
        <f>IF(COUNTIF('16 reserve entries'!M:M,'16 AJE data'!L1404)&gt;0,"Y","N")</f>
        <v>N</v>
      </c>
      <c r="O1404" t="s">
        <v>14349</v>
      </c>
      <c r="P1404" t="s">
        <v>144</v>
      </c>
      <c r="Q1404" t="s">
        <v>3714</v>
      </c>
      <c r="R1404" t="str">
        <f>IF(COUNTIF('16 reserve entries'!Q:Q,'16 AJE data'!O1404)&gt;0,"Y","N")</f>
        <v>N</v>
      </c>
      <c r="S1404" s="149" t="s">
        <v>233</v>
      </c>
      <c r="T1404" t="s">
        <v>13564</v>
      </c>
      <c r="U1404" t="str">
        <f>IF(COUNTIF('16 reserve bal'!D:D,'16 AJE data'!T1404)&gt;0,"Y","N")</f>
        <v>N</v>
      </c>
    </row>
    <row r="1405" spans="1:21" x14ac:dyDescent="0.25">
      <c r="A1405" t="s">
        <v>233</v>
      </c>
      <c r="B1405" t="s">
        <v>5288</v>
      </c>
      <c r="C1405" t="s">
        <v>3616</v>
      </c>
      <c r="D1405" t="s">
        <v>141</v>
      </c>
      <c r="E1405" t="s">
        <v>12419</v>
      </c>
      <c r="F1405" t="str">
        <f t="shared" si="24"/>
        <v>US-IFRS</v>
      </c>
      <c r="G1405" t="s">
        <v>3616</v>
      </c>
      <c r="L1405" t="s">
        <v>8370</v>
      </c>
      <c r="M1405" t="str">
        <f>IF(COUNTIF('16 reserve entries'!M:M,'16 AJE data'!L1405)&gt;0,"Y","N")</f>
        <v>N</v>
      </c>
      <c r="O1405" t="s">
        <v>14350</v>
      </c>
      <c r="P1405" t="s">
        <v>144</v>
      </c>
      <c r="Q1405" t="s">
        <v>3717</v>
      </c>
      <c r="R1405" t="str">
        <f>IF(COUNTIF('16 reserve entries'!Q:Q,'16 AJE data'!O1405)&gt;0,"Y","N")</f>
        <v>N</v>
      </c>
      <c r="S1405" s="149" t="s">
        <v>233</v>
      </c>
      <c r="T1405" t="s">
        <v>14280</v>
      </c>
      <c r="U1405" t="str">
        <f>IF(COUNTIF('16 reserve bal'!D:D,'16 AJE data'!T1405)&gt;0,"Y","N")</f>
        <v>N</v>
      </c>
    </row>
    <row r="1406" spans="1:21" x14ac:dyDescent="0.25">
      <c r="A1406" t="s">
        <v>233</v>
      </c>
      <c r="B1406" t="s">
        <v>5288</v>
      </c>
      <c r="C1406" t="s">
        <v>3619</v>
      </c>
      <c r="D1406" t="s">
        <v>141</v>
      </c>
      <c r="E1406" t="s">
        <v>12419</v>
      </c>
      <c r="F1406" t="str">
        <f t="shared" si="24"/>
        <v>US-IFRS</v>
      </c>
      <c r="G1406" t="s">
        <v>3619</v>
      </c>
      <c r="L1406" t="s">
        <v>8371</v>
      </c>
      <c r="M1406" t="str">
        <f>IF(COUNTIF('16 reserve entries'!M:M,'16 AJE data'!L1406)&gt;0,"Y","N")</f>
        <v>N</v>
      </c>
      <c r="O1406" t="s">
        <v>14351</v>
      </c>
      <c r="P1406" t="s">
        <v>144</v>
      </c>
      <c r="Q1406" t="s">
        <v>3720</v>
      </c>
      <c r="R1406" t="str">
        <f>IF(COUNTIF('16 reserve entries'!Q:Q,'16 AJE data'!O1406)&gt;0,"Y","N")</f>
        <v>N</v>
      </c>
      <c r="S1406" s="149" t="s">
        <v>233</v>
      </c>
      <c r="T1406" t="s">
        <v>14282</v>
      </c>
      <c r="U1406" t="str">
        <f>IF(COUNTIF('16 reserve bal'!D:D,'16 AJE data'!T1406)&gt;0,"Y","N")</f>
        <v>N</v>
      </c>
    </row>
    <row r="1407" spans="1:21" x14ac:dyDescent="0.25">
      <c r="A1407" t="s">
        <v>233</v>
      </c>
      <c r="B1407" t="s">
        <v>5288</v>
      </c>
      <c r="C1407" t="s">
        <v>3628</v>
      </c>
      <c r="D1407" t="s">
        <v>141</v>
      </c>
      <c r="E1407" t="s">
        <v>12419</v>
      </c>
      <c r="F1407" t="str">
        <f t="shared" si="24"/>
        <v>US-IFRS</v>
      </c>
      <c r="G1407" t="s">
        <v>3628</v>
      </c>
      <c r="L1407" t="s">
        <v>8372</v>
      </c>
      <c r="M1407" t="str">
        <f>IF(COUNTIF('16 reserve entries'!M:M,'16 AJE data'!L1407)&gt;0,"Y","N")</f>
        <v>N</v>
      </c>
      <c r="O1407" t="s">
        <v>14352</v>
      </c>
      <c r="P1407" t="s">
        <v>144</v>
      </c>
      <c r="Q1407" t="s">
        <v>3735</v>
      </c>
      <c r="R1407" t="str">
        <f>IF(COUNTIF('16 reserve entries'!Q:Q,'16 AJE data'!O1407)&gt;0,"Y","N")</f>
        <v>N</v>
      </c>
      <c r="S1407" s="149" t="s">
        <v>233</v>
      </c>
      <c r="T1407" t="s">
        <v>3262</v>
      </c>
      <c r="U1407" t="str">
        <f>IF(COUNTIF('16 reserve bal'!D:D,'16 AJE data'!T1407)&gt;0,"Y","N")</f>
        <v>Y</v>
      </c>
    </row>
    <row r="1408" spans="1:21" x14ac:dyDescent="0.25">
      <c r="A1408" t="s">
        <v>233</v>
      </c>
      <c r="B1408" t="s">
        <v>5288</v>
      </c>
      <c r="C1408" t="s">
        <v>7674</v>
      </c>
      <c r="D1408" t="s">
        <v>141</v>
      </c>
      <c r="E1408" t="s">
        <v>12419</v>
      </c>
      <c r="F1408" t="str">
        <f t="shared" si="24"/>
        <v>US-IFRS</v>
      </c>
      <c r="G1408" t="s">
        <v>7674</v>
      </c>
      <c r="L1408" t="s">
        <v>8373</v>
      </c>
      <c r="M1408" t="str">
        <f>IF(COUNTIF('16 reserve entries'!M:M,'16 AJE data'!L1408)&gt;0,"Y","N")</f>
        <v>N</v>
      </c>
      <c r="O1408" t="s">
        <v>14353</v>
      </c>
      <c r="P1408" t="s">
        <v>144</v>
      </c>
      <c r="Q1408" t="s">
        <v>3738</v>
      </c>
      <c r="R1408" t="str">
        <f>IF(COUNTIF('16 reserve entries'!Q:Q,'16 AJE data'!O1408)&gt;0,"Y","N")</f>
        <v>N</v>
      </c>
      <c r="S1408" s="149" t="s">
        <v>233</v>
      </c>
      <c r="T1408" t="s">
        <v>14354</v>
      </c>
      <c r="U1408" t="str">
        <f>IF(COUNTIF('16 reserve bal'!D:D,'16 AJE data'!T1408)&gt;0,"Y","N")</f>
        <v>N</v>
      </c>
    </row>
    <row r="1409" spans="1:21" x14ac:dyDescent="0.25">
      <c r="A1409" t="s">
        <v>233</v>
      </c>
      <c r="B1409" t="s">
        <v>5288</v>
      </c>
      <c r="C1409" t="s">
        <v>7677</v>
      </c>
      <c r="D1409" t="s">
        <v>141</v>
      </c>
      <c r="E1409" t="s">
        <v>12419</v>
      </c>
      <c r="F1409" t="str">
        <f t="shared" si="24"/>
        <v>US-IFRS</v>
      </c>
      <c r="G1409" t="s">
        <v>7677</v>
      </c>
      <c r="L1409" t="s">
        <v>8374</v>
      </c>
      <c r="M1409" t="str">
        <f>IF(COUNTIF('16 reserve entries'!M:M,'16 AJE data'!L1409)&gt;0,"Y","N")</f>
        <v>N</v>
      </c>
      <c r="O1409" t="s">
        <v>14355</v>
      </c>
      <c r="P1409" t="s">
        <v>144</v>
      </c>
      <c r="Q1409" t="s">
        <v>3744</v>
      </c>
      <c r="R1409" t="str">
        <f>IF(COUNTIF('16 reserve entries'!Q:Q,'16 AJE data'!O1409)&gt;0,"Y","N")</f>
        <v>N</v>
      </c>
      <c r="S1409" s="149" t="s">
        <v>233</v>
      </c>
      <c r="T1409" t="s">
        <v>14356</v>
      </c>
      <c r="U1409" t="str">
        <f>IF(COUNTIF('16 reserve bal'!D:D,'16 AJE data'!T1409)&gt;0,"Y","N")</f>
        <v>N</v>
      </c>
    </row>
    <row r="1410" spans="1:21" x14ac:dyDescent="0.25">
      <c r="A1410" t="s">
        <v>233</v>
      </c>
      <c r="B1410" t="s">
        <v>5288</v>
      </c>
      <c r="C1410" t="s">
        <v>3642</v>
      </c>
      <c r="D1410" t="s">
        <v>141</v>
      </c>
      <c r="E1410" t="s">
        <v>12419</v>
      </c>
      <c r="F1410" t="str">
        <f t="shared" si="24"/>
        <v>US-IFRS</v>
      </c>
      <c r="G1410" t="s">
        <v>3642</v>
      </c>
      <c r="L1410" t="s">
        <v>8375</v>
      </c>
      <c r="M1410" t="str">
        <f>IF(COUNTIF('16 reserve entries'!M:M,'16 AJE data'!L1410)&gt;0,"Y","N")</f>
        <v>N</v>
      </c>
      <c r="O1410" t="s">
        <v>14357</v>
      </c>
      <c r="P1410" t="s">
        <v>144</v>
      </c>
      <c r="Q1410" t="s">
        <v>7906</v>
      </c>
      <c r="R1410" t="str">
        <f>IF(COUNTIF('16 reserve entries'!Q:Q,'16 AJE data'!O1410)&gt;0,"Y","N")</f>
        <v>N</v>
      </c>
      <c r="S1410" s="149" t="s">
        <v>233</v>
      </c>
      <c r="T1410" t="s">
        <v>3393</v>
      </c>
      <c r="U1410" t="str">
        <f>IF(COUNTIF('16 reserve bal'!D:D,'16 AJE data'!T1410)&gt;0,"Y","N")</f>
        <v>Y</v>
      </c>
    </row>
    <row r="1411" spans="1:21" x14ac:dyDescent="0.25">
      <c r="A1411" t="s">
        <v>233</v>
      </c>
      <c r="B1411" t="s">
        <v>5288</v>
      </c>
      <c r="C1411" t="s">
        <v>7690</v>
      </c>
      <c r="D1411" t="s">
        <v>141</v>
      </c>
      <c r="E1411" t="s">
        <v>12419</v>
      </c>
      <c r="F1411" t="str">
        <f t="shared" si="24"/>
        <v>US-IFRS</v>
      </c>
      <c r="G1411" t="s">
        <v>7690</v>
      </c>
      <c r="L1411" t="s">
        <v>8376</v>
      </c>
      <c r="M1411" t="str">
        <f>IF(COUNTIF('16 reserve entries'!M:M,'16 AJE data'!L1411)&gt;0,"Y","N")</f>
        <v>N</v>
      </c>
      <c r="O1411" t="s">
        <v>14358</v>
      </c>
      <c r="P1411" t="s">
        <v>144</v>
      </c>
      <c r="Q1411" t="s">
        <v>3779</v>
      </c>
      <c r="R1411" t="str">
        <f>IF(COUNTIF('16 reserve entries'!Q:Q,'16 AJE data'!O1411)&gt;0,"Y","N")</f>
        <v>N</v>
      </c>
      <c r="S1411" s="149" t="s">
        <v>233</v>
      </c>
      <c r="T1411" t="s">
        <v>13568</v>
      </c>
      <c r="U1411" t="str">
        <f>IF(COUNTIF('16 reserve bal'!D:D,'16 AJE data'!T1411)&gt;0,"Y","N")</f>
        <v>N</v>
      </c>
    </row>
    <row r="1412" spans="1:21" x14ac:dyDescent="0.25">
      <c r="A1412" t="s">
        <v>233</v>
      </c>
      <c r="B1412" t="s">
        <v>5288</v>
      </c>
      <c r="C1412" t="s">
        <v>3663</v>
      </c>
      <c r="D1412" t="s">
        <v>141</v>
      </c>
      <c r="E1412" t="s">
        <v>12419</v>
      </c>
      <c r="F1412" t="str">
        <f t="shared" si="24"/>
        <v>US-IFRS</v>
      </c>
      <c r="G1412" t="s">
        <v>3663</v>
      </c>
      <c r="L1412" t="s">
        <v>8377</v>
      </c>
      <c r="M1412" t="str">
        <f>IF(COUNTIF('16 reserve entries'!M:M,'16 AJE data'!L1412)&gt;0,"Y","N")</f>
        <v>N</v>
      </c>
      <c r="O1412" t="s">
        <v>14359</v>
      </c>
      <c r="P1412" t="s">
        <v>144</v>
      </c>
      <c r="Q1412" t="s">
        <v>5629</v>
      </c>
      <c r="R1412" t="str">
        <f>IF(COUNTIF('16 reserve entries'!Q:Q,'16 AJE data'!O1412)&gt;0,"Y","N")</f>
        <v>N</v>
      </c>
      <c r="S1412" s="149" t="s">
        <v>233</v>
      </c>
      <c r="T1412" t="s">
        <v>13651</v>
      </c>
      <c r="U1412" t="str">
        <f>IF(COUNTIF('16 reserve bal'!D:D,'16 AJE data'!T1412)&gt;0,"Y","N")</f>
        <v>N</v>
      </c>
    </row>
    <row r="1413" spans="1:21" x14ac:dyDescent="0.25">
      <c r="A1413" t="s">
        <v>233</v>
      </c>
      <c r="B1413" t="s">
        <v>5288</v>
      </c>
      <c r="C1413" t="s">
        <v>3666</v>
      </c>
      <c r="D1413" t="s">
        <v>141</v>
      </c>
      <c r="E1413" t="s">
        <v>12419</v>
      </c>
      <c r="F1413" t="str">
        <f t="shared" ref="F1413:F1476" si="25">D1413&amp;"-"&amp;E1413</f>
        <v>US-IFRS</v>
      </c>
      <c r="G1413" t="s">
        <v>3666</v>
      </c>
      <c r="L1413" t="s">
        <v>8378</v>
      </c>
      <c r="M1413" t="str">
        <f>IF(COUNTIF('16 reserve entries'!M:M,'16 AJE data'!L1413)&gt;0,"Y","N")</f>
        <v>N</v>
      </c>
      <c r="O1413" t="s">
        <v>14360</v>
      </c>
      <c r="P1413" t="s">
        <v>144</v>
      </c>
      <c r="Q1413" t="s">
        <v>3785</v>
      </c>
      <c r="R1413" t="str">
        <f>IF(COUNTIF('16 reserve entries'!Q:Q,'16 AJE data'!O1413)&gt;0,"Y","N")</f>
        <v>N</v>
      </c>
      <c r="S1413" s="149" t="s">
        <v>233</v>
      </c>
      <c r="T1413" t="s">
        <v>4102</v>
      </c>
      <c r="U1413" t="str">
        <f>IF(COUNTIF('16 reserve bal'!D:D,'16 AJE data'!T1413)&gt;0,"Y","N")</f>
        <v>Y</v>
      </c>
    </row>
    <row r="1414" spans="1:21" x14ac:dyDescent="0.25">
      <c r="A1414" t="s">
        <v>233</v>
      </c>
      <c r="B1414" t="s">
        <v>5288</v>
      </c>
      <c r="C1414" t="s">
        <v>3669</v>
      </c>
      <c r="D1414" t="s">
        <v>141</v>
      </c>
      <c r="E1414" t="s">
        <v>12419</v>
      </c>
      <c r="F1414" t="str">
        <f t="shared" si="25"/>
        <v>US-IFRS</v>
      </c>
      <c r="G1414" t="s">
        <v>3669</v>
      </c>
      <c r="L1414" t="s">
        <v>8379</v>
      </c>
      <c r="M1414" t="str">
        <f>IF(COUNTIF('16 reserve entries'!M:M,'16 AJE data'!L1414)&gt;0,"Y","N")</f>
        <v>N</v>
      </c>
      <c r="O1414" t="s">
        <v>14361</v>
      </c>
      <c r="P1414" t="s">
        <v>144</v>
      </c>
      <c r="Q1414" t="s">
        <v>7727</v>
      </c>
      <c r="R1414" t="str">
        <f>IF(COUNTIF('16 reserve entries'!Q:Q,'16 AJE data'!O1414)&gt;0,"Y","N")</f>
        <v>N</v>
      </c>
      <c r="S1414" s="149" t="s">
        <v>233</v>
      </c>
      <c r="T1414" t="s">
        <v>4107</v>
      </c>
      <c r="U1414" t="str">
        <f>IF(COUNTIF('16 reserve bal'!D:D,'16 AJE data'!T1414)&gt;0,"Y","N")</f>
        <v>Y</v>
      </c>
    </row>
    <row r="1415" spans="1:21" x14ac:dyDescent="0.25">
      <c r="A1415" t="s">
        <v>233</v>
      </c>
      <c r="B1415" t="s">
        <v>5288</v>
      </c>
      <c r="C1415" t="s">
        <v>3672</v>
      </c>
      <c r="D1415" t="s">
        <v>141</v>
      </c>
      <c r="E1415" t="s">
        <v>12419</v>
      </c>
      <c r="F1415" t="str">
        <f t="shared" si="25"/>
        <v>US-IFRS</v>
      </c>
      <c r="G1415" t="s">
        <v>3672</v>
      </c>
      <c r="L1415" t="s">
        <v>8380</v>
      </c>
      <c r="M1415" t="str">
        <f>IF(COUNTIF('16 reserve entries'!M:M,'16 AJE data'!L1415)&gt;0,"Y","N")</f>
        <v>N</v>
      </c>
      <c r="O1415" t="s">
        <v>14362</v>
      </c>
      <c r="P1415" t="s">
        <v>144</v>
      </c>
      <c r="Q1415" t="s">
        <v>3790</v>
      </c>
      <c r="R1415" t="str">
        <f>IF(COUNTIF('16 reserve entries'!Q:Q,'16 AJE data'!O1415)&gt;0,"Y","N")</f>
        <v>N</v>
      </c>
      <c r="S1415" s="149" t="s">
        <v>233</v>
      </c>
      <c r="T1415" t="s">
        <v>4111</v>
      </c>
      <c r="U1415" t="str">
        <f>IF(COUNTIF('16 reserve bal'!D:D,'16 AJE data'!T1415)&gt;0,"Y","N")</f>
        <v>Y</v>
      </c>
    </row>
    <row r="1416" spans="1:21" x14ac:dyDescent="0.25">
      <c r="A1416" t="s">
        <v>233</v>
      </c>
      <c r="B1416" t="s">
        <v>5288</v>
      </c>
      <c r="C1416" t="s">
        <v>3675</v>
      </c>
      <c r="D1416" t="s">
        <v>141</v>
      </c>
      <c r="E1416" t="s">
        <v>12419</v>
      </c>
      <c r="F1416" t="str">
        <f t="shared" si="25"/>
        <v>US-IFRS</v>
      </c>
      <c r="G1416" t="s">
        <v>3675</v>
      </c>
      <c r="L1416" t="s">
        <v>8381</v>
      </c>
      <c r="M1416" t="str">
        <f>IF(COUNTIF('16 reserve entries'!M:M,'16 AJE data'!L1416)&gt;0,"Y","N")</f>
        <v>N</v>
      </c>
      <c r="O1416" t="s">
        <v>14363</v>
      </c>
      <c r="P1416" t="s">
        <v>144</v>
      </c>
      <c r="Q1416" t="s">
        <v>5640</v>
      </c>
      <c r="R1416" t="str">
        <f>IF(COUNTIF('16 reserve entries'!Q:Q,'16 AJE data'!O1416)&gt;0,"Y","N")</f>
        <v>N</v>
      </c>
      <c r="S1416" s="149" t="s">
        <v>233</v>
      </c>
      <c r="T1416" t="s">
        <v>4115</v>
      </c>
      <c r="U1416" t="str">
        <f>IF(COUNTIF('16 reserve bal'!D:D,'16 AJE data'!T1416)&gt;0,"Y","N")</f>
        <v>Y</v>
      </c>
    </row>
    <row r="1417" spans="1:21" x14ac:dyDescent="0.25">
      <c r="A1417" t="s">
        <v>233</v>
      </c>
      <c r="B1417" t="s">
        <v>5288</v>
      </c>
      <c r="C1417" t="s">
        <v>3678</v>
      </c>
      <c r="D1417" t="s">
        <v>141</v>
      </c>
      <c r="E1417" t="s">
        <v>12419</v>
      </c>
      <c r="F1417" t="str">
        <f t="shared" si="25"/>
        <v>US-IFRS</v>
      </c>
      <c r="G1417" t="s">
        <v>3678</v>
      </c>
      <c r="L1417" t="s">
        <v>8382</v>
      </c>
      <c r="M1417" t="str">
        <f>IF(COUNTIF('16 reserve entries'!M:M,'16 AJE data'!L1417)&gt;0,"Y","N")</f>
        <v>N</v>
      </c>
      <c r="O1417" t="s">
        <v>14364</v>
      </c>
      <c r="P1417" t="s">
        <v>144</v>
      </c>
      <c r="Q1417" t="s">
        <v>3796</v>
      </c>
      <c r="R1417" t="str">
        <f>IF(COUNTIF('16 reserve entries'!Q:Q,'16 AJE data'!O1417)&gt;0,"Y","N")</f>
        <v>N</v>
      </c>
      <c r="S1417" s="149" t="s">
        <v>233</v>
      </c>
      <c r="T1417" t="s">
        <v>4119</v>
      </c>
      <c r="U1417" t="str">
        <f>IF(COUNTIF('16 reserve bal'!D:D,'16 AJE data'!T1417)&gt;0,"Y","N")</f>
        <v>Y</v>
      </c>
    </row>
    <row r="1418" spans="1:21" x14ac:dyDescent="0.25">
      <c r="A1418" t="s">
        <v>233</v>
      </c>
      <c r="B1418" t="s">
        <v>5288</v>
      </c>
      <c r="C1418" t="s">
        <v>3684</v>
      </c>
      <c r="D1418" t="s">
        <v>141</v>
      </c>
      <c r="E1418" t="s">
        <v>12419</v>
      </c>
      <c r="F1418" t="str">
        <f t="shared" si="25"/>
        <v>US-IFRS</v>
      </c>
      <c r="G1418" t="s">
        <v>3684</v>
      </c>
      <c r="L1418" t="s">
        <v>8383</v>
      </c>
      <c r="M1418" t="str">
        <f>IF(COUNTIF('16 reserve entries'!M:M,'16 AJE data'!L1418)&gt;0,"Y","N")</f>
        <v>N</v>
      </c>
      <c r="O1418" t="s">
        <v>14365</v>
      </c>
      <c r="P1418" t="s">
        <v>144</v>
      </c>
      <c r="Q1418" t="s">
        <v>5647</v>
      </c>
      <c r="R1418" t="str">
        <f>IF(COUNTIF('16 reserve entries'!Q:Q,'16 AJE data'!O1418)&gt;0,"Y","N")</f>
        <v>N</v>
      </c>
      <c r="S1418" s="149" t="s">
        <v>233</v>
      </c>
      <c r="T1418" t="s">
        <v>4127</v>
      </c>
      <c r="U1418" t="str">
        <f>IF(COUNTIF('16 reserve bal'!D:D,'16 AJE data'!T1418)&gt;0,"Y","N")</f>
        <v>Y</v>
      </c>
    </row>
    <row r="1419" spans="1:21" x14ac:dyDescent="0.25">
      <c r="A1419" t="s">
        <v>233</v>
      </c>
      <c r="B1419" t="s">
        <v>5288</v>
      </c>
      <c r="C1419" t="s">
        <v>3690</v>
      </c>
      <c r="D1419" t="s">
        <v>141</v>
      </c>
      <c r="E1419" t="s">
        <v>12419</v>
      </c>
      <c r="F1419" t="str">
        <f t="shared" si="25"/>
        <v>US-IFRS</v>
      </c>
      <c r="G1419" t="s">
        <v>3690</v>
      </c>
      <c r="L1419" t="s">
        <v>8384</v>
      </c>
      <c r="M1419" t="str">
        <f>IF(COUNTIF('16 reserve entries'!M:M,'16 AJE data'!L1419)&gt;0,"Y","N")</f>
        <v>N</v>
      </c>
      <c r="O1419" t="s">
        <v>14366</v>
      </c>
      <c r="P1419" t="s">
        <v>144</v>
      </c>
      <c r="Q1419" t="s">
        <v>3802</v>
      </c>
      <c r="R1419" t="str">
        <f>IF(COUNTIF('16 reserve entries'!Q:Q,'16 AJE data'!O1419)&gt;0,"Y","N")</f>
        <v>N</v>
      </c>
      <c r="S1419" s="149" t="s">
        <v>233</v>
      </c>
      <c r="T1419" t="s">
        <v>4133</v>
      </c>
      <c r="U1419" t="str">
        <f>IF(COUNTIF('16 reserve bal'!D:D,'16 AJE data'!T1419)&gt;0,"Y","N")</f>
        <v>Y</v>
      </c>
    </row>
    <row r="1420" spans="1:21" x14ac:dyDescent="0.25">
      <c r="A1420" t="s">
        <v>233</v>
      </c>
      <c r="B1420" t="s">
        <v>5288</v>
      </c>
      <c r="C1420" t="s">
        <v>3702</v>
      </c>
      <c r="D1420" t="s">
        <v>141</v>
      </c>
      <c r="E1420" t="s">
        <v>12419</v>
      </c>
      <c r="F1420" t="str">
        <f t="shared" si="25"/>
        <v>US-IFRS</v>
      </c>
      <c r="G1420" t="s">
        <v>3702</v>
      </c>
      <c r="L1420" t="s">
        <v>8385</v>
      </c>
      <c r="M1420" t="str">
        <f>IF(COUNTIF('16 reserve entries'!M:M,'16 AJE data'!L1420)&gt;0,"Y","N")</f>
        <v>N</v>
      </c>
      <c r="O1420" t="s">
        <v>14367</v>
      </c>
      <c r="P1420" t="s">
        <v>144</v>
      </c>
      <c r="Q1420" t="s">
        <v>5654</v>
      </c>
      <c r="R1420" t="str">
        <f>IF(COUNTIF('16 reserve entries'!Q:Q,'16 AJE data'!O1420)&gt;0,"Y","N")</f>
        <v>N</v>
      </c>
      <c r="S1420" s="149" t="s">
        <v>233</v>
      </c>
      <c r="T1420" t="s">
        <v>4145</v>
      </c>
      <c r="U1420" t="str">
        <f>IF(COUNTIF('16 reserve bal'!D:D,'16 AJE data'!T1420)&gt;0,"Y","N")</f>
        <v>Y</v>
      </c>
    </row>
    <row r="1421" spans="1:21" x14ac:dyDescent="0.25">
      <c r="A1421" t="s">
        <v>233</v>
      </c>
      <c r="B1421" t="s">
        <v>5288</v>
      </c>
      <c r="C1421" t="s">
        <v>3705</v>
      </c>
      <c r="D1421" t="s">
        <v>141</v>
      </c>
      <c r="E1421" t="s">
        <v>12419</v>
      </c>
      <c r="F1421" t="str">
        <f t="shared" si="25"/>
        <v>US-IFRS</v>
      </c>
      <c r="G1421" t="s">
        <v>3705</v>
      </c>
      <c r="L1421" t="s">
        <v>8386</v>
      </c>
      <c r="M1421" t="str">
        <f>IF(COUNTIF('16 reserve entries'!M:M,'16 AJE data'!L1421)&gt;0,"Y","N")</f>
        <v>N</v>
      </c>
      <c r="O1421" t="s">
        <v>14368</v>
      </c>
      <c r="P1421" t="s">
        <v>144</v>
      </c>
      <c r="Q1421" t="s">
        <v>3808</v>
      </c>
      <c r="R1421" t="str">
        <f>IF(COUNTIF('16 reserve entries'!Q:Q,'16 AJE data'!O1421)&gt;0,"Y","N")</f>
        <v>N</v>
      </c>
      <c r="S1421" s="149" t="s">
        <v>233</v>
      </c>
      <c r="T1421" t="s">
        <v>4151</v>
      </c>
      <c r="U1421" t="str">
        <f>IF(COUNTIF('16 reserve bal'!D:D,'16 AJE data'!T1421)&gt;0,"Y","N")</f>
        <v>Y</v>
      </c>
    </row>
    <row r="1422" spans="1:21" x14ac:dyDescent="0.25">
      <c r="A1422" t="s">
        <v>233</v>
      </c>
      <c r="B1422" t="s">
        <v>5288</v>
      </c>
      <c r="C1422" t="s">
        <v>3708</v>
      </c>
      <c r="D1422" t="s">
        <v>141</v>
      </c>
      <c r="E1422" t="s">
        <v>12419</v>
      </c>
      <c r="F1422" t="str">
        <f t="shared" si="25"/>
        <v>US-IFRS</v>
      </c>
      <c r="G1422" t="s">
        <v>3708</v>
      </c>
      <c r="L1422" t="s">
        <v>8387</v>
      </c>
      <c r="M1422" t="str">
        <f>IF(COUNTIF('16 reserve entries'!M:M,'16 AJE data'!L1422)&gt;0,"Y","N")</f>
        <v>N</v>
      </c>
      <c r="O1422" t="s">
        <v>14369</v>
      </c>
      <c r="P1422" t="s">
        <v>144</v>
      </c>
      <c r="Q1422" t="s">
        <v>5661</v>
      </c>
      <c r="R1422" t="str">
        <f>IF(COUNTIF('16 reserve entries'!Q:Q,'16 AJE data'!O1422)&gt;0,"Y","N")</f>
        <v>N</v>
      </c>
      <c r="S1422" s="149" t="s">
        <v>233</v>
      </c>
      <c r="T1422" t="s">
        <v>4157</v>
      </c>
      <c r="U1422" t="str">
        <f>IF(COUNTIF('16 reserve bal'!D:D,'16 AJE data'!T1422)&gt;0,"Y","N")</f>
        <v>Y</v>
      </c>
    </row>
    <row r="1423" spans="1:21" x14ac:dyDescent="0.25">
      <c r="A1423" t="s">
        <v>233</v>
      </c>
      <c r="B1423" t="s">
        <v>5288</v>
      </c>
      <c r="C1423" t="s">
        <v>3711</v>
      </c>
      <c r="D1423" t="s">
        <v>141</v>
      </c>
      <c r="E1423" t="s">
        <v>12419</v>
      </c>
      <c r="F1423" t="str">
        <f t="shared" si="25"/>
        <v>US-IFRS</v>
      </c>
      <c r="G1423" t="s">
        <v>3711</v>
      </c>
      <c r="L1423" t="s">
        <v>8388</v>
      </c>
      <c r="M1423" t="str">
        <f>IF(COUNTIF('16 reserve entries'!M:M,'16 AJE data'!L1423)&gt;0,"Y","N")</f>
        <v>N</v>
      </c>
      <c r="O1423" t="s">
        <v>14370</v>
      </c>
      <c r="P1423" t="s">
        <v>144</v>
      </c>
      <c r="Q1423" t="s">
        <v>3814</v>
      </c>
      <c r="R1423" t="str">
        <f>IF(COUNTIF('16 reserve entries'!Q:Q,'16 AJE data'!O1423)&gt;0,"Y","N")</f>
        <v>N</v>
      </c>
      <c r="S1423" s="149" t="s">
        <v>233</v>
      </c>
      <c r="T1423" t="s">
        <v>4163</v>
      </c>
      <c r="U1423" t="str">
        <f>IF(COUNTIF('16 reserve bal'!D:D,'16 AJE data'!T1423)&gt;0,"Y","N")</f>
        <v>Y</v>
      </c>
    </row>
    <row r="1424" spans="1:21" x14ac:dyDescent="0.25">
      <c r="A1424" t="s">
        <v>233</v>
      </c>
      <c r="B1424" t="s">
        <v>5288</v>
      </c>
      <c r="C1424" t="s">
        <v>3714</v>
      </c>
      <c r="D1424" t="s">
        <v>141</v>
      </c>
      <c r="E1424" t="s">
        <v>12419</v>
      </c>
      <c r="F1424" t="str">
        <f t="shared" si="25"/>
        <v>US-IFRS</v>
      </c>
      <c r="G1424" t="s">
        <v>3714</v>
      </c>
      <c r="L1424" t="s">
        <v>8389</v>
      </c>
      <c r="M1424" t="str">
        <f>IF(COUNTIF('16 reserve entries'!M:M,'16 AJE data'!L1424)&gt;0,"Y","N")</f>
        <v>N</v>
      </c>
      <c r="O1424" t="s">
        <v>14371</v>
      </c>
      <c r="P1424" t="s">
        <v>144</v>
      </c>
      <c r="Q1424" t="s">
        <v>5668</v>
      </c>
      <c r="R1424" t="str">
        <f>IF(COUNTIF('16 reserve entries'!Q:Q,'16 AJE data'!O1424)&gt;0,"Y","N")</f>
        <v>N</v>
      </c>
      <c r="S1424" s="149" t="s">
        <v>233</v>
      </c>
      <c r="T1424" t="s">
        <v>4168</v>
      </c>
      <c r="U1424" t="str">
        <f>IF(COUNTIF('16 reserve bal'!D:D,'16 AJE data'!T1424)&gt;0,"Y","N")</f>
        <v>Y</v>
      </c>
    </row>
    <row r="1425" spans="1:21" x14ac:dyDescent="0.25">
      <c r="A1425" t="s">
        <v>233</v>
      </c>
      <c r="B1425" t="s">
        <v>5288</v>
      </c>
      <c r="C1425" t="s">
        <v>3717</v>
      </c>
      <c r="D1425" t="s">
        <v>141</v>
      </c>
      <c r="E1425" t="s">
        <v>12419</v>
      </c>
      <c r="F1425" t="str">
        <f t="shared" si="25"/>
        <v>US-IFRS</v>
      </c>
      <c r="G1425" t="s">
        <v>3717</v>
      </c>
      <c r="L1425" t="s">
        <v>8390</v>
      </c>
      <c r="M1425" t="str">
        <f>IF(COUNTIF('16 reserve entries'!M:M,'16 AJE data'!L1425)&gt;0,"Y","N")</f>
        <v>N</v>
      </c>
      <c r="O1425" t="s">
        <v>14372</v>
      </c>
      <c r="P1425" t="s">
        <v>144</v>
      </c>
      <c r="Q1425" t="s">
        <v>3820</v>
      </c>
      <c r="R1425" t="str">
        <f>IF(COUNTIF('16 reserve entries'!Q:Q,'16 AJE data'!O1425)&gt;0,"Y","N")</f>
        <v>N</v>
      </c>
      <c r="S1425" s="149" t="s">
        <v>233</v>
      </c>
      <c r="T1425" t="s">
        <v>4172</v>
      </c>
      <c r="U1425" t="str">
        <f>IF(COUNTIF('16 reserve bal'!D:D,'16 AJE data'!T1425)&gt;0,"Y","N")</f>
        <v>Y</v>
      </c>
    </row>
    <row r="1426" spans="1:21" x14ac:dyDescent="0.25">
      <c r="A1426" t="s">
        <v>233</v>
      </c>
      <c r="B1426" t="s">
        <v>5288</v>
      </c>
      <c r="C1426" t="s">
        <v>3720</v>
      </c>
      <c r="D1426" t="s">
        <v>141</v>
      </c>
      <c r="E1426" t="s">
        <v>12419</v>
      </c>
      <c r="F1426" t="str">
        <f t="shared" si="25"/>
        <v>US-IFRS</v>
      </c>
      <c r="G1426" t="s">
        <v>3720</v>
      </c>
      <c r="L1426" t="s">
        <v>8391</v>
      </c>
      <c r="M1426" t="str">
        <f>IF(COUNTIF('16 reserve entries'!M:M,'16 AJE data'!L1426)&gt;0,"Y","N")</f>
        <v>N</v>
      </c>
      <c r="O1426" t="s">
        <v>14373</v>
      </c>
      <c r="P1426" t="s">
        <v>144</v>
      </c>
      <c r="Q1426" t="s">
        <v>5678</v>
      </c>
      <c r="R1426" t="str">
        <f>IF(COUNTIF('16 reserve entries'!Q:Q,'16 AJE data'!O1426)&gt;0,"Y","N")</f>
        <v>N</v>
      </c>
      <c r="S1426" s="149" t="s">
        <v>233</v>
      </c>
      <c r="T1426" t="s">
        <v>4176</v>
      </c>
      <c r="U1426" t="str">
        <f>IF(COUNTIF('16 reserve bal'!D:D,'16 AJE data'!T1426)&gt;0,"Y","N")</f>
        <v>Y</v>
      </c>
    </row>
    <row r="1427" spans="1:21" x14ac:dyDescent="0.25">
      <c r="A1427" t="s">
        <v>233</v>
      </c>
      <c r="B1427" t="s">
        <v>5288</v>
      </c>
      <c r="C1427" t="s">
        <v>3723</v>
      </c>
      <c r="D1427" t="s">
        <v>141</v>
      </c>
      <c r="E1427" t="s">
        <v>12419</v>
      </c>
      <c r="F1427" t="str">
        <f t="shared" si="25"/>
        <v>US-IFRS</v>
      </c>
      <c r="G1427" t="s">
        <v>3723</v>
      </c>
      <c r="L1427" t="s">
        <v>8392</v>
      </c>
      <c r="M1427" t="str">
        <f>IF(COUNTIF('16 reserve entries'!M:M,'16 AJE data'!L1427)&gt;0,"Y","N")</f>
        <v>N</v>
      </c>
      <c r="O1427" t="s">
        <v>14374</v>
      </c>
      <c r="P1427" t="s">
        <v>144</v>
      </c>
      <c r="Q1427" t="s">
        <v>3826</v>
      </c>
      <c r="R1427" t="str">
        <f>IF(COUNTIF('16 reserve entries'!Q:Q,'16 AJE data'!O1427)&gt;0,"Y","N")</f>
        <v>N</v>
      </c>
      <c r="S1427" s="149" t="s">
        <v>233</v>
      </c>
      <c r="T1427" t="s">
        <v>4180</v>
      </c>
      <c r="U1427" t="str">
        <f>IF(COUNTIF('16 reserve bal'!D:D,'16 AJE data'!T1427)&gt;0,"Y","N")</f>
        <v>Y</v>
      </c>
    </row>
    <row r="1428" spans="1:21" x14ac:dyDescent="0.25">
      <c r="A1428" t="s">
        <v>233</v>
      </c>
      <c r="B1428" t="s">
        <v>5288</v>
      </c>
      <c r="C1428" t="s">
        <v>3729</v>
      </c>
      <c r="D1428" t="s">
        <v>141</v>
      </c>
      <c r="E1428" t="s">
        <v>12419</v>
      </c>
      <c r="F1428" t="str">
        <f t="shared" si="25"/>
        <v>US-IFRS</v>
      </c>
      <c r="G1428" t="s">
        <v>3729</v>
      </c>
      <c r="L1428" t="s">
        <v>8393</v>
      </c>
      <c r="M1428" t="str">
        <f>IF(COUNTIF('16 reserve entries'!M:M,'16 AJE data'!L1428)&gt;0,"Y","N")</f>
        <v>N</v>
      </c>
      <c r="O1428" t="s">
        <v>14375</v>
      </c>
      <c r="P1428" t="s">
        <v>144</v>
      </c>
      <c r="Q1428" t="s">
        <v>5688</v>
      </c>
      <c r="R1428" t="str">
        <f>IF(COUNTIF('16 reserve entries'!Q:Q,'16 AJE data'!O1428)&gt;0,"Y","N")</f>
        <v>N</v>
      </c>
      <c r="S1428" s="149" t="s">
        <v>233</v>
      </c>
      <c r="T1428" t="s">
        <v>4186</v>
      </c>
      <c r="U1428" t="str">
        <f>IF(COUNTIF('16 reserve bal'!D:D,'16 AJE data'!T1428)&gt;0,"Y","N")</f>
        <v>Y</v>
      </c>
    </row>
    <row r="1429" spans="1:21" x14ac:dyDescent="0.25">
      <c r="A1429" t="s">
        <v>233</v>
      </c>
      <c r="B1429" t="s">
        <v>5288</v>
      </c>
      <c r="C1429" t="s">
        <v>3732</v>
      </c>
      <c r="D1429" t="s">
        <v>141</v>
      </c>
      <c r="E1429" t="s">
        <v>12419</v>
      </c>
      <c r="F1429" t="str">
        <f t="shared" si="25"/>
        <v>US-IFRS</v>
      </c>
      <c r="G1429" t="s">
        <v>3732</v>
      </c>
      <c r="L1429" t="s">
        <v>8394</v>
      </c>
      <c r="M1429" t="str">
        <f>IF(COUNTIF('16 reserve entries'!M:M,'16 AJE data'!L1429)&gt;0,"Y","N")</f>
        <v>N</v>
      </c>
      <c r="O1429" t="s">
        <v>14376</v>
      </c>
      <c r="P1429" t="s">
        <v>144</v>
      </c>
      <c r="Q1429" t="s">
        <v>3831</v>
      </c>
      <c r="R1429" t="str">
        <f>IF(COUNTIF('16 reserve entries'!Q:Q,'16 AJE data'!O1429)&gt;0,"Y","N")</f>
        <v>N</v>
      </c>
      <c r="S1429" s="149" t="s">
        <v>233</v>
      </c>
      <c r="T1429" t="s">
        <v>4190</v>
      </c>
      <c r="U1429" t="str">
        <f>IF(COUNTIF('16 reserve bal'!D:D,'16 AJE data'!T1429)&gt;0,"Y","N")</f>
        <v>Y</v>
      </c>
    </row>
    <row r="1430" spans="1:21" x14ac:dyDescent="0.25">
      <c r="A1430" t="s">
        <v>233</v>
      </c>
      <c r="B1430" t="s">
        <v>5288</v>
      </c>
      <c r="C1430" t="s">
        <v>3735</v>
      </c>
      <c r="D1430" t="s">
        <v>141</v>
      </c>
      <c r="E1430" t="s">
        <v>12419</v>
      </c>
      <c r="F1430" t="str">
        <f t="shared" si="25"/>
        <v>US-IFRS</v>
      </c>
      <c r="G1430" t="s">
        <v>3735</v>
      </c>
      <c r="L1430" t="s">
        <v>8395</v>
      </c>
      <c r="M1430" t="str">
        <f>IF(COUNTIF('16 reserve entries'!M:M,'16 AJE data'!L1430)&gt;0,"Y","N")</f>
        <v>N</v>
      </c>
      <c r="O1430" t="s">
        <v>14377</v>
      </c>
      <c r="P1430" t="s">
        <v>144</v>
      </c>
      <c r="Q1430" t="s">
        <v>5695</v>
      </c>
      <c r="R1430" t="str">
        <f>IF(COUNTIF('16 reserve entries'!Q:Q,'16 AJE data'!O1430)&gt;0,"Y","N")</f>
        <v>N</v>
      </c>
      <c r="S1430" s="149" t="s">
        <v>233</v>
      </c>
      <c r="T1430" t="s">
        <v>4192</v>
      </c>
      <c r="U1430" t="str">
        <f>IF(COUNTIF('16 reserve bal'!D:D,'16 AJE data'!T1430)&gt;0,"Y","N")</f>
        <v>Y</v>
      </c>
    </row>
    <row r="1431" spans="1:21" x14ac:dyDescent="0.25">
      <c r="A1431" t="s">
        <v>233</v>
      </c>
      <c r="B1431" t="s">
        <v>5288</v>
      </c>
      <c r="C1431" t="s">
        <v>3738</v>
      </c>
      <c r="D1431" t="s">
        <v>141</v>
      </c>
      <c r="E1431" t="s">
        <v>12419</v>
      </c>
      <c r="F1431" t="str">
        <f t="shared" si="25"/>
        <v>US-IFRS</v>
      </c>
      <c r="G1431" t="s">
        <v>3738</v>
      </c>
      <c r="L1431" t="s">
        <v>8396</v>
      </c>
      <c r="M1431" t="str">
        <f>IF(COUNTIF('16 reserve entries'!M:M,'16 AJE data'!L1431)&gt;0,"Y","N")</f>
        <v>N</v>
      </c>
      <c r="O1431" t="s">
        <v>14378</v>
      </c>
      <c r="P1431" t="s">
        <v>144</v>
      </c>
      <c r="Q1431" t="s">
        <v>3834</v>
      </c>
      <c r="R1431" t="str">
        <f>IF(COUNTIF('16 reserve entries'!Q:Q,'16 AJE data'!O1431)&gt;0,"Y","N")</f>
        <v>N</v>
      </c>
      <c r="S1431" s="149" t="s">
        <v>233</v>
      </c>
      <c r="T1431" t="s">
        <v>4196</v>
      </c>
      <c r="U1431" t="str">
        <f>IF(COUNTIF('16 reserve bal'!D:D,'16 AJE data'!T1431)&gt;0,"Y","N")</f>
        <v>Y</v>
      </c>
    </row>
    <row r="1432" spans="1:21" x14ac:dyDescent="0.25">
      <c r="A1432" t="s">
        <v>233</v>
      </c>
      <c r="B1432" t="s">
        <v>5288</v>
      </c>
      <c r="C1432" t="s">
        <v>3744</v>
      </c>
      <c r="D1432" t="s">
        <v>141</v>
      </c>
      <c r="E1432" t="s">
        <v>12419</v>
      </c>
      <c r="F1432" t="str">
        <f t="shared" si="25"/>
        <v>US-IFRS</v>
      </c>
      <c r="G1432" t="s">
        <v>3744</v>
      </c>
      <c r="L1432" t="s">
        <v>8397</v>
      </c>
      <c r="M1432" t="str">
        <f>IF(COUNTIF('16 reserve entries'!M:M,'16 AJE data'!L1432)&gt;0,"Y","N")</f>
        <v>N</v>
      </c>
      <c r="O1432" t="s">
        <v>14379</v>
      </c>
      <c r="P1432" t="s">
        <v>144</v>
      </c>
      <c r="Q1432" t="s">
        <v>5702</v>
      </c>
      <c r="R1432" t="str">
        <f>IF(COUNTIF('16 reserve entries'!Q:Q,'16 AJE data'!O1432)&gt;0,"Y","N")</f>
        <v>N</v>
      </c>
      <c r="S1432" s="149" t="s">
        <v>233</v>
      </c>
      <c r="T1432" t="s">
        <v>4202</v>
      </c>
      <c r="U1432" t="str">
        <f>IF(COUNTIF('16 reserve bal'!D:D,'16 AJE data'!T1432)&gt;0,"Y","N")</f>
        <v>Y</v>
      </c>
    </row>
    <row r="1433" spans="1:21" x14ac:dyDescent="0.25">
      <c r="A1433" t="s">
        <v>233</v>
      </c>
      <c r="B1433" t="s">
        <v>5288</v>
      </c>
      <c r="C1433" t="s">
        <v>3747</v>
      </c>
      <c r="D1433" t="s">
        <v>141</v>
      </c>
      <c r="E1433" t="s">
        <v>12419</v>
      </c>
      <c r="F1433" t="str">
        <f t="shared" si="25"/>
        <v>US-IFRS</v>
      </c>
      <c r="G1433" t="s">
        <v>3747</v>
      </c>
      <c r="L1433" t="s">
        <v>8398</v>
      </c>
      <c r="M1433" t="str">
        <f>IF(COUNTIF('16 reserve entries'!M:M,'16 AJE data'!L1433)&gt;0,"Y","N")</f>
        <v>N</v>
      </c>
      <c r="O1433" t="s">
        <v>14380</v>
      </c>
      <c r="P1433" t="s">
        <v>144</v>
      </c>
      <c r="Q1433" t="s">
        <v>3837</v>
      </c>
      <c r="R1433" t="str">
        <f>IF(COUNTIF('16 reserve entries'!Q:Q,'16 AJE data'!O1433)&gt;0,"Y","N")</f>
        <v>N</v>
      </c>
      <c r="S1433" s="149" t="s">
        <v>233</v>
      </c>
      <c r="T1433" t="s">
        <v>4206</v>
      </c>
      <c r="U1433" t="str">
        <f>IF(COUNTIF('16 reserve bal'!D:D,'16 AJE data'!T1433)&gt;0,"Y","N")</f>
        <v>Y</v>
      </c>
    </row>
    <row r="1434" spans="1:21" x14ac:dyDescent="0.25">
      <c r="A1434" t="s">
        <v>233</v>
      </c>
      <c r="B1434" t="s">
        <v>5288</v>
      </c>
      <c r="C1434" t="s">
        <v>3756</v>
      </c>
      <c r="D1434" t="s">
        <v>141</v>
      </c>
      <c r="E1434" t="s">
        <v>12419</v>
      </c>
      <c r="F1434" t="str">
        <f t="shared" si="25"/>
        <v>US-IFRS</v>
      </c>
      <c r="G1434" t="s">
        <v>3756</v>
      </c>
      <c r="L1434" t="s">
        <v>8399</v>
      </c>
      <c r="M1434" t="str">
        <f>IF(COUNTIF('16 reserve entries'!M:M,'16 AJE data'!L1434)&gt;0,"Y","N")</f>
        <v>N</v>
      </c>
      <c r="O1434" t="s">
        <v>14381</v>
      </c>
      <c r="P1434" t="s">
        <v>144</v>
      </c>
      <c r="Q1434" t="s">
        <v>5708</v>
      </c>
      <c r="R1434" t="str">
        <f>IF(COUNTIF('16 reserve entries'!Q:Q,'16 AJE data'!O1434)&gt;0,"Y","N")</f>
        <v>N</v>
      </c>
      <c r="S1434" s="149" t="s">
        <v>233</v>
      </c>
      <c r="T1434" t="s">
        <v>14382</v>
      </c>
      <c r="U1434" t="str">
        <f>IF(COUNTIF('16 reserve bal'!D:D,'16 AJE data'!T1434)&gt;0,"Y","N")</f>
        <v>N</v>
      </c>
    </row>
    <row r="1435" spans="1:21" x14ac:dyDescent="0.25">
      <c r="A1435" t="s">
        <v>233</v>
      </c>
      <c r="B1435" t="s">
        <v>5288</v>
      </c>
      <c r="C1435" t="s">
        <v>3759</v>
      </c>
      <c r="D1435" t="s">
        <v>141</v>
      </c>
      <c r="E1435" t="s">
        <v>12419</v>
      </c>
      <c r="F1435" t="str">
        <f t="shared" si="25"/>
        <v>US-IFRS</v>
      </c>
      <c r="G1435" t="s">
        <v>3759</v>
      </c>
      <c r="L1435" t="s">
        <v>8400</v>
      </c>
      <c r="M1435" t="str">
        <f>IF(COUNTIF('16 reserve entries'!M:M,'16 AJE data'!L1435)&gt;0,"Y","N")</f>
        <v>N</v>
      </c>
      <c r="O1435" t="s">
        <v>14383</v>
      </c>
      <c r="P1435" t="s">
        <v>144</v>
      </c>
      <c r="Q1435" t="s">
        <v>3840</v>
      </c>
      <c r="R1435" t="str">
        <f>IF(COUNTIF('16 reserve entries'!Q:Q,'16 AJE data'!O1435)&gt;0,"Y","N")</f>
        <v>N</v>
      </c>
      <c r="S1435" s="149" t="s">
        <v>233</v>
      </c>
      <c r="T1435" t="s">
        <v>14384</v>
      </c>
      <c r="U1435" t="str">
        <f>IF(COUNTIF('16 reserve bal'!D:D,'16 AJE data'!T1435)&gt;0,"Y","N")</f>
        <v>N</v>
      </c>
    </row>
    <row r="1436" spans="1:21" x14ac:dyDescent="0.25">
      <c r="A1436" t="s">
        <v>233</v>
      </c>
      <c r="B1436" t="s">
        <v>5288</v>
      </c>
      <c r="C1436" t="s">
        <v>3762</v>
      </c>
      <c r="D1436" t="s">
        <v>141</v>
      </c>
      <c r="E1436" t="s">
        <v>12419</v>
      </c>
      <c r="F1436" t="str">
        <f t="shared" si="25"/>
        <v>US-IFRS</v>
      </c>
      <c r="G1436" t="s">
        <v>3762</v>
      </c>
      <c r="L1436" t="s">
        <v>8401</v>
      </c>
      <c r="M1436" t="str">
        <f>IF(COUNTIF('16 reserve entries'!M:M,'16 AJE data'!L1436)&gt;0,"Y","N")</f>
        <v>N</v>
      </c>
      <c r="O1436" t="s">
        <v>14385</v>
      </c>
      <c r="P1436" t="s">
        <v>144</v>
      </c>
      <c r="Q1436" t="s">
        <v>3843</v>
      </c>
      <c r="R1436" t="str">
        <f>IF(COUNTIF('16 reserve entries'!Q:Q,'16 AJE data'!O1436)&gt;0,"Y","N")</f>
        <v>N</v>
      </c>
      <c r="S1436" s="149" t="s">
        <v>233</v>
      </c>
      <c r="T1436" t="s">
        <v>14386</v>
      </c>
      <c r="U1436" t="str">
        <f>IF(COUNTIF('16 reserve bal'!D:D,'16 AJE data'!T1436)&gt;0,"Y","N")</f>
        <v>N</v>
      </c>
    </row>
    <row r="1437" spans="1:21" x14ac:dyDescent="0.25">
      <c r="A1437" t="s">
        <v>233</v>
      </c>
      <c r="B1437" t="s">
        <v>5288</v>
      </c>
      <c r="C1437" t="s">
        <v>7724</v>
      </c>
      <c r="D1437" t="s">
        <v>141</v>
      </c>
      <c r="E1437" t="s">
        <v>12419</v>
      </c>
      <c r="F1437" t="str">
        <f t="shared" si="25"/>
        <v>US-IFRS</v>
      </c>
      <c r="G1437" t="s">
        <v>7724</v>
      </c>
      <c r="L1437" t="s">
        <v>8402</v>
      </c>
      <c r="M1437" t="str">
        <f>IF(COUNTIF('16 reserve entries'!M:M,'16 AJE data'!L1437)&gt;0,"Y","N")</f>
        <v>N</v>
      </c>
      <c r="O1437" t="s">
        <v>14387</v>
      </c>
      <c r="P1437" t="s">
        <v>144</v>
      </c>
      <c r="Q1437" t="s">
        <v>3846</v>
      </c>
      <c r="R1437" t="str">
        <f>IF(COUNTIF('16 reserve entries'!Q:Q,'16 AJE data'!O1437)&gt;0,"Y","N")</f>
        <v>N</v>
      </c>
      <c r="S1437" s="149" t="s">
        <v>233</v>
      </c>
      <c r="T1437" t="s">
        <v>14388</v>
      </c>
      <c r="U1437" t="str">
        <f>IF(COUNTIF('16 reserve bal'!D:D,'16 AJE data'!T1437)&gt;0,"Y","N")</f>
        <v>N</v>
      </c>
    </row>
    <row r="1438" spans="1:21" x14ac:dyDescent="0.25">
      <c r="A1438" t="s">
        <v>233</v>
      </c>
      <c r="B1438" t="s">
        <v>5288</v>
      </c>
      <c r="C1438" t="s">
        <v>7725</v>
      </c>
      <c r="D1438" t="s">
        <v>141</v>
      </c>
      <c r="E1438" t="s">
        <v>12419</v>
      </c>
      <c r="F1438" t="str">
        <f t="shared" si="25"/>
        <v>US-IFRS</v>
      </c>
      <c r="G1438" t="s">
        <v>7725</v>
      </c>
      <c r="L1438" t="s">
        <v>8403</v>
      </c>
      <c r="M1438" t="str">
        <f>IF(COUNTIF('16 reserve entries'!M:M,'16 AJE data'!L1438)&gt;0,"Y","N")</f>
        <v>N</v>
      </c>
      <c r="O1438" t="s">
        <v>14389</v>
      </c>
      <c r="P1438" t="s">
        <v>144</v>
      </c>
      <c r="Q1438" t="s">
        <v>3849</v>
      </c>
      <c r="R1438" t="str">
        <f>IF(COUNTIF('16 reserve entries'!Q:Q,'16 AJE data'!O1438)&gt;0,"Y","N")</f>
        <v>N</v>
      </c>
      <c r="S1438" s="149" t="s">
        <v>233</v>
      </c>
      <c r="T1438" t="s">
        <v>12997</v>
      </c>
      <c r="U1438" t="str">
        <f>IF(COUNTIF('16 reserve bal'!D:D,'16 AJE data'!T1438)&gt;0,"Y","N")</f>
        <v>N</v>
      </c>
    </row>
    <row r="1439" spans="1:21" x14ac:dyDescent="0.25">
      <c r="A1439" t="s">
        <v>233</v>
      </c>
      <c r="B1439" t="s">
        <v>5288</v>
      </c>
      <c r="C1439" t="s">
        <v>7726</v>
      </c>
      <c r="D1439" t="s">
        <v>141</v>
      </c>
      <c r="E1439" t="s">
        <v>12419</v>
      </c>
      <c r="F1439" t="str">
        <f t="shared" si="25"/>
        <v>US-IFRS</v>
      </c>
      <c r="G1439" t="s">
        <v>7726</v>
      </c>
      <c r="L1439" t="s">
        <v>8404</v>
      </c>
      <c r="M1439" t="str">
        <f>IF(COUNTIF('16 reserve entries'!M:M,'16 AJE data'!L1439)&gt;0,"Y","N")</f>
        <v>N</v>
      </c>
      <c r="O1439" t="s">
        <v>14390</v>
      </c>
      <c r="P1439" t="s">
        <v>144</v>
      </c>
      <c r="Q1439" t="s">
        <v>3852</v>
      </c>
      <c r="R1439" t="str">
        <f>IF(COUNTIF('16 reserve entries'!Q:Q,'16 AJE data'!O1439)&gt;0,"Y","N")</f>
        <v>N</v>
      </c>
      <c r="S1439" s="149" t="s">
        <v>233</v>
      </c>
      <c r="T1439" t="s">
        <v>14391</v>
      </c>
      <c r="U1439" t="str">
        <f>IF(COUNTIF('16 reserve bal'!D:D,'16 AJE data'!T1439)&gt;0,"Y","N")</f>
        <v>N</v>
      </c>
    </row>
    <row r="1440" spans="1:21" x14ac:dyDescent="0.25">
      <c r="A1440" t="s">
        <v>233</v>
      </c>
      <c r="B1440" t="s">
        <v>5288</v>
      </c>
      <c r="C1440" t="s">
        <v>7600</v>
      </c>
      <c r="D1440" t="s">
        <v>141</v>
      </c>
      <c r="E1440" t="s">
        <v>12419</v>
      </c>
      <c r="F1440" t="str">
        <f t="shared" si="25"/>
        <v>US-IFRS</v>
      </c>
      <c r="G1440" t="s">
        <v>7600</v>
      </c>
      <c r="L1440" t="s">
        <v>8405</v>
      </c>
      <c r="M1440" t="str">
        <f>IF(COUNTIF('16 reserve entries'!M:M,'16 AJE data'!L1440)&gt;0,"Y","N")</f>
        <v>N</v>
      </c>
      <c r="O1440" t="s">
        <v>14392</v>
      </c>
      <c r="P1440" t="s">
        <v>144</v>
      </c>
      <c r="Q1440" t="s">
        <v>3858</v>
      </c>
      <c r="R1440" t="str">
        <f>IF(COUNTIF('16 reserve entries'!Q:Q,'16 AJE data'!O1440)&gt;0,"Y","N")</f>
        <v>N</v>
      </c>
      <c r="S1440" s="149" t="s">
        <v>233</v>
      </c>
      <c r="T1440" t="s">
        <v>12999</v>
      </c>
      <c r="U1440" t="str">
        <f>IF(COUNTIF('16 reserve bal'!D:D,'16 AJE data'!T1440)&gt;0,"Y","N")</f>
        <v>N</v>
      </c>
    </row>
    <row r="1441" spans="1:21" x14ac:dyDescent="0.25">
      <c r="A1441" t="s">
        <v>233</v>
      </c>
      <c r="B1441" t="s">
        <v>5288</v>
      </c>
      <c r="C1441" t="s">
        <v>3779</v>
      </c>
      <c r="D1441" t="s">
        <v>141</v>
      </c>
      <c r="E1441" t="s">
        <v>12419</v>
      </c>
      <c r="F1441" t="str">
        <f t="shared" si="25"/>
        <v>US-IFRS</v>
      </c>
      <c r="G1441" t="s">
        <v>3779</v>
      </c>
      <c r="L1441" t="s">
        <v>8406</v>
      </c>
      <c r="M1441" t="str">
        <f>IF(COUNTIF('16 reserve entries'!M:M,'16 AJE data'!L1441)&gt;0,"Y","N")</f>
        <v>N</v>
      </c>
      <c r="O1441" t="s">
        <v>14393</v>
      </c>
      <c r="P1441" t="s">
        <v>144</v>
      </c>
      <c r="Q1441" t="s">
        <v>3861</v>
      </c>
      <c r="R1441" t="str">
        <f>IF(COUNTIF('16 reserve entries'!Q:Q,'16 AJE data'!O1441)&gt;0,"Y","N")</f>
        <v>N</v>
      </c>
      <c r="S1441" s="149" t="s">
        <v>233</v>
      </c>
      <c r="T1441" t="s">
        <v>4230</v>
      </c>
      <c r="U1441" t="str">
        <f>IF(COUNTIF('16 reserve bal'!D:D,'16 AJE data'!T1441)&gt;0,"Y","N")</f>
        <v>Y</v>
      </c>
    </row>
    <row r="1442" spans="1:21" x14ac:dyDescent="0.25">
      <c r="A1442" t="s">
        <v>233</v>
      </c>
      <c r="B1442" t="s">
        <v>5288</v>
      </c>
      <c r="C1442" t="s">
        <v>3782</v>
      </c>
      <c r="D1442" t="s">
        <v>141</v>
      </c>
      <c r="E1442" t="s">
        <v>12419</v>
      </c>
      <c r="F1442" t="str">
        <f t="shared" si="25"/>
        <v>US-IFRS</v>
      </c>
      <c r="G1442" t="s">
        <v>3782</v>
      </c>
      <c r="L1442" t="s">
        <v>8407</v>
      </c>
      <c r="M1442" t="str">
        <f>IF(COUNTIF('16 reserve entries'!M:M,'16 AJE data'!L1442)&gt;0,"Y","N")</f>
        <v>N</v>
      </c>
      <c r="O1442" t="s">
        <v>14394</v>
      </c>
      <c r="P1442" t="s">
        <v>144</v>
      </c>
      <c r="Q1442" t="s">
        <v>3864</v>
      </c>
      <c r="R1442" t="str">
        <f>IF(COUNTIF('16 reserve entries'!Q:Q,'16 AJE data'!O1442)&gt;0,"Y","N")</f>
        <v>N</v>
      </c>
      <c r="S1442" s="149" t="s">
        <v>233</v>
      </c>
      <c r="T1442" t="s">
        <v>4234</v>
      </c>
      <c r="U1442" t="str">
        <f>IF(COUNTIF('16 reserve bal'!D:D,'16 AJE data'!T1442)&gt;0,"Y","N")</f>
        <v>Y</v>
      </c>
    </row>
    <row r="1443" spans="1:21" x14ac:dyDescent="0.25">
      <c r="A1443" t="s">
        <v>233</v>
      </c>
      <c r="B1443" t="s">
        <v>5288</v>
      </c>
      <c r="C1443" t="s">
        <v>5629</v>
      </c>
      <c r="D1443" t="s">
        <v>141</v>
      </c>
      <c r="E1443" t="s">
        <v>12419</v>
      </c>
      <c r="F1443" t="str">
        <f t="shared" si="25"/>
        <v>US-IFRS</v>
      </c>
      <c r="G1443" t="s">
        <v>5629</v>
      </c>
      <c r="L1443" t="s">
        <v>8408</v>
      </c>
      <c r="M1443" t="str">
        <f>IF(COUNTIF('16 reserve entries'!M:M,'16 AJE data'!L1443)&gt;0,"Y","N")</f>
        <v>N</v>
      </c>
      <c r="O1443" t="s">
        <v>14395</v>
      </c>
      <c r="P1443" t="s">
        <v>144</v>
      </c>
      <c r="Q1443" t="s">
        <v>3867</v>
      </c>
      <c r="R1443" t="str">
        <f>IF(COUNTIF('16 reserve entries'!Q:Q,'16 AJE data'!O1443)&gt;0,"Y","N")</f>
        <v>N</v>
      </c>
      <c r="S1443" s="149" t="s">
        <v>233</v>
      </c>
      <c r="T1443" t="s">
        <v>13001</v>
      </c>
      <c r="U1443" t="str">
        <f>IF(COUNTIF('16 reserve bal'!D:D,'16 AJE data'!T1443)&gt;0,"Y","N")</f>
        <v>N</v>
      </c>
    </row>
    <row r="1444" spans="1:21" x14ac:dyDescent="0.25">
      <c r="A1444" t="s">
        <v>233</v>
      </c>
      <c r="B1444" t="s">
        <v>5288</v>
      </c>
      <c r="C1444" t="s">
        <v>3785</v>
      </c>
      <c r="D1444" t="s">
        <v>141</v>
      </c>
      <c r="E1444" t="s">
        <v>12419</v>
      </c>
      <c r="F1444" t="str">
        <f t="shared" si="25"/>
        <v>US-IFRS</v>
      </c>
      <c r="G1444" t="s">
        <v>3785</v>
      </c>
      <c r="L1444" t="s">
        <v>4496</v>
      </c>
      <c r="M1444" t="str">
        <f>IF(COUNTIF('16 reserve entries'!M:M,'16 AJE data'!L1444)&gt;0,"Y","N")</f>
        <v>Y</v>
      </c>
      <c r="O1444" t="s">
        <v>14396</v>
      </c>
      <c r="P1444" t="s">
        <v>144</v>
      </c>
      <c r="Q1444" t="s">
        <v>3870</v>
      </c>
      <c r="R1444" t="str">
        <f>IF(COUNTIF('16 reserve entries'!Q:Q,'16 AJE data'!O1444)&gt;0,"Y","N")</f>
        <v>N</v>
      </c>
      <c r="S1444" s="149" t="s">
        <v>233</v>
      </c>
      <c r="T1444" t="s">
        <v>14397</v>
      </c>
      <c r="U1444" t="str">
        <f>IF(COUNTIF('16 reserve bal'!D:D,'16 AJE data'!T1444)&gt;0,"Y","N")</f>
        <v>N</v>
      </c>
    </row>
    <row r="1445" spans="1:21" x14ac:dyDescent="0.25">
      <c r="A1445" t="s">
        <v>233</v>
      </c>
      <c r="B1445" t="s">
        <v>5288</v>
      </c>
      <c r="C1445" t="s">
        <v>3787</v>
      </c>
      <c r="D1445" t="s">
        <v>141</v>
      </c>
      <c r="E1445" t="s">
        <v>12419</v>
      </c>
      <c r="F1445" t="str">
        <f t="shared" si="25"/>
        <v>US-IFRS</v>
      </c>
      <c r="G1445" t="s">
        <v>3787</v>
      </c>
      <c r="L1445" t="s">
        <v>8409</v>
      </c>
      <c r="M1445" t="str">
        <f>IF(COUNTIF('16 reserve entries'!M:M,'16 AJE data'!L1445)&gt;0,"Y","N")</f>
        <v>N</v>
      </c>
      <c r="O1445" t="s">
        <v>14398</v>
      </c>
      <c r="P1445" t="s">
        <v>144</v>
      </c>
      <c r="Q1445" t="s">
        <v>7915</v>
      </c>
      <c r="R1445" t="str">
        <f>IF(COUNTIF('16 reserve entries'!Q:Q,'16 AJE data'!O1445)&gt;0,"Y","N")</f>
        <v>N</v>
      </c>
      <c r="S1445" s="149" t="s">
        <v>233</v>
      </c>
      <c r="T1445" t="s">
        <v>14399</v>
      </c>
      <c r="U1445" t="str">
        <f>IF(COUNTIF('16 reserve bal'!D:D,'16 AJE data'!T1445)&gt;0,"Y","N")</f>
        <v>N</v>
      </c>
    </row>
    <row r="1446" spans="1:21" x14ac:dyDescent="0.25">
      <c r="A1446" t="s">
        <v>233</v>
      </c>
      <c r="B1446" t="s">
        <v>5288</v>
      </c>
      <c r="C1446" t="s">
        <v>7727</v>
      </c>
      <c r="D1446" t="s">
        <v>141</v>
      </c>
      <c r="E1446" t="s">
        <v>12419</v>
      </c>
      <c r="F1446" t="str">
        <f t="shared" si="25"/>
        <v>US-IFRS</v>
      </c>
      <c r="G1446" t="s">
        <v>7727</v>
      </c>
      <c r="L1446" t="s">
        <v>8410</v>
      </c>
      <c r="M1446" t="str">
        <f>IF(COUNTIF('16 reserve entries'!M:M,'16 AJE data'!L1446)&gt;0,"Y","N")</f>
        <v>N</v>
      </c>
      <c r="O1446" t="s">
        <v>14400</v>
      </c>
      <c r="P1446" t="s">
        <v>144</v>
      </c>
      <c r="Q1446" t="s">
        <v>3995</v>
      </c>
      <c r="R1446" t="str">
        <f>IF(COUNTIF('16 reserve entries'!Q:Q,'16 AJE data'!O1446)&gt;0,"Y","N")</f>
        <v>N</v>
      </c>
      <c r="S1446" s="149" t="s">
        <v>233</v>
      </c>
      <c r="T1446" t="s">
        <v>13003</v>
      </c>
      <c r="U1446" t="str">
        <f>IF(COUNTIF('16 reserve bal'!D:D,'16 AJE data'!T1446)&gt;0,"Y","N")</f>
        <v>N</v>
      </c>
    </row>
    <row r="1447" spans="1:21" x14ac:dyDescent="0.25">
      <c r="A1447" t="s">
        <v>233</v>
      </c>
      <c r="B1447" t="s">
        <v>5288</v>
      </c>
      <c r="C1447" t="s">
        <v>3790</v>
      </c>
      <c r="D1447" t="s">
        <v>141</v>
      </c>
      <c r="E1447" t="s">
        <v>12419</v>
      </c>
      <c r="F1447" t="str">
        <f t="shared" si="25"/>
        <v>US-IFRS</v>
      </c>
      <c r="G1447" t="s">
        <v>3790</v>
      </c>
      <c r="L1447" t="s">
        <v>8411</v>
      </c>
      <c r="M1447" t="str">
        <f>IF(COUNTIF('16 reserve entries'!M:M,'16 AJE data'!L1447)&gt;0,"Y","N")</f>
        <v>N</v>
      </c>
      <c r="O1447" t="s">
        <v>14401</v>
      </c>
      <c r="P1447" t="s">
        <v>146</v>
      </c>
      <c r="Q1447" t="s">
        <v>3628</v>
      </c>
      <c r="R1447" t="str">
        <f>IF(COUNTIF('16 reserve entries'!Q:Q,'16 AJE data'!O1447)&gt;0,"Y","N")</f>
        <v>N</v>
      </c>
      <c r="S1447" s="149" t="s">
        <v>233</v>
      </c>
      <c r="T1447" t="s">
        <v>4242</v>
      </c>
      <c r="U1447" t="str">
        <f>IF(COUNTIF('16 reserve bal'!D:D,'16 AJE data'!T1447)&gt;0,"Y","N")</f>
        <v>Y</v>
      </c>
    </row>
    <row r="1448" spans="1:21" x14ac:dyDescent="0.25">
      <c r="A1448" t="s">
        <v>233</v>
      </c>
      <c r="B1448" t="s">
        <v>5288</v>
      </c>
      <c r="C1448" t="s">
        <v>3793</v>
      </c>
      <c r="D1448" t="s">
        <v>141</v>
      </c>
      <c r="E1448" t="s">
        <v>12419</v>
      </c>
      <c r="F1448" t="str">
        <f t="shared" si="25"/>
        <v>US-IFRS</v>
      </c>
      <c r="G1448" t="s">
        <v>3793</v>
      </c>
      <c r="L1448" t="s">
        <v>8412</v>
      </c>
      <c r="M1448" t="str">
        <f>IF(COUNTIF('16 reserve entries'!M:M,'16 AJE data'!L1448)&gt;0,"Y","N")</f>
        <v>N</v>
      </c>
      <c r="O1448" t="s">
        <v>14402</v>
      </c>
      <c r="P1448" t="s">
        <v>146</v>
      </c>
      <c r="Q1448" t="s">
        <v>5654</v>
      </c>
      <c r="R1448" t="str">
        <f>IF(COUNTIF('16 reserve entries'!Q:Q,'16 AJE data'!O1448)&gt;0,"Y","N")</f>
        <v>N</v>
      </c>
      <c r="S1448" s="149" t="s">
        <v>233</v>
      </c>
      <c r="T1448" t="s">
        <v>4246</v>
      </c>
      <c r="U1448" t="str">
        <f>IF(COUNTIF('16 reserve bal'!D:D,'16 AJE data'!T1448)&gt;0,"Y","N")</f>
        <v>Y</v>
      </c>
    </row>
    <row r="1449" spans="1:21" x14ac:dyDescent="0.25">
      <c r="A1449" t="s">
        <v>233</v>
      </c>
      <c r="B1449" t="s">
        <v>5288</v>
      </c>
      <c r="C1449" t="s">
        <v>5640</v>
      </c>
      <c r="D1449" t="s">
        <v>141</v>
      </c>
      <c r="E1449" t="s">
        <v>12419</v>
      </c>
      <c r="F1449" t="str">
        <f t="shared" si="25"/>
        <v>US-IFRS</v>
      </c>
      <c r="G1449" t="s">
        <v>5640</v>
      </c>
      <c r="L1449" t="s">
        <v>8413</v>
      </c>
      <c r="M1449" t="str">
        <f>IF(COUNTIF('16 reserve entries'!M:M,'16 AJE data'!L1449)&gt;0,"Y","N")</f>
        <v>N</v>
      </c>
      <c r="O1449" t="s">
        <v>14403</v>
      </c>
      <c r="P1449" t="s">
        <v>146</v>
      </c>
      <c r="Q1449" t="s">
        <v>3995</v>
      </c>
      <c r="R1449" t="str">
        <f>IF(COUNTIF('16 reserve entries'!Q:Q,'16 AJE data'!O1449)&gt;0,"Y","N")</f>
        <v>N</v>
      </c>
      <c r="S1449" s="149" t="s">
        <v>233</v>
      </c>
      <c r="T1449" t="s">
        <v>13005</v>
      </c>
      <c r="U1449" t="str">
        <f>IF(COUNTIF('16 reserve bal'!D:D,'16 AJE data'!T1449)&gt;0,"Y","N")</f>
        <v>N</v>
      </c>
    </row>
    <row r="1450" spans="1:21" x14ac:dyDescent="0.25">
      <c r="A1450" t="s">
        <v>233</v>
      </c>
      <c r="B1450" t="s">
        <v>5288</v>
      </c>
      <c r="C1450" t="s">
        <v>3796</v>
      </c>
      <c r="D1450" t="s">
        <v>141</v>
      </c>
      <c r="E1450" t="s">
        <v>12419</v>
      </c>
      <c r="F1450" t="str">
        <f t="shared" si="25"/>
        <v>US-IFRS</v>
      </c>
      <c r="G1450" t="s">
        <v>3796</v>
      </c>
      <c r="L1450" t="s">
        <v>8414</v>
      </c>
      <c r="M1450" t="str">
        <f>IF(COUNTIF('16 reserve entries'!M:M,'16 AJE data'!L1450)&gt;0,"Y","N")</f>
        <v>N</v>
      </c>
      <c r="O1450" t="s">
        <v>14404</v>
      </c>
      <c r="P1450" t="s">
        <v>147</v>
      </c>
      <c r="Q1450" t="s">
        <v>3628</v>
      </c>
      <c r="R1450" t="str">
        <f>IF(COUNTIF('16 reserve entries'!Q:Q,'16 AJE data'!O1450)&gt;0,"Y","N")</f>
        <v>N</v>
      </c>
      <c r="S1450" s="149" t="s">
        <v>233</v>
      </c>
      <c r="T1450" t="s">
        <v>4250</v>
      </c>
      <c r="U1450" t="str">
        <f>IF(COUNTIF('16 reserve bal'!D:D,'16 AJE data'!T1450)&gt;0,"Y","N")</f>
        <v>Y</v>
      </c>
    </row>
    <row r="1451" spans="1:21" x14ac:dyDescent="0.25">
      <c r="A1451" t="s">
        <v>233</v>
      </c>
      <c r="B1451" t="s">
        <v>5288</v>
      </c>
      <c r="C1451" t="s">
        <v>3799</v>
      </c>
      <c r="D1451" t="s">
        <v>141</v>
      </c>
      <c r="E1451" t="s">
        <v>12419</v>
      </c>
      <c r="F1451" t="str">
        <f t="shared" si="25"/>
        <v>US-IFRS</v>
      </c>
      <c r="G1451" t="s">
        <v>3799</v>
      </c>
      <c r="L1451" t="s">
        <v>8415</v>
      </c>
      <c r="M1451" t="str">
        <f>IF(COUNTIF('16 reserve entries'!M:M,'16 AJE data'!L1451)&gt;0,"Y","N")</f>
        <v>N</v>
      </c>
      <c r="O1451" t="s">
        <v>14405</v>
      </c>
      <c r="P1451" t="s">
        <v>147</v>
      </c>
      <c r="Q1451" t="s">
        <v>5654</v>
      </c>
      <c r="R1451" t="str">
        <f>IF(COUNTIF('16 reserve entries'!Q:Q,'16 AJE data'!O1451)&gt;0,"Y","N")</f>
        <v>N</v>
      </c>
      <c r="S1451" s="149" t="s">
        <v>233</v>
      </c>
      <c r="T1451" t="s">
        <v>4254</v>
      </c>
      <c r="U1451" t="str">
        <f>IF(COUNTIF('16 reserve bal'!D:D,'16 AJE data'!T1451)&gt;0,"Y","N")</f>
        <v>Y</v>
      </c>
    </row>
    <row r="1452" spans="1:21" x14ac:dyDescent="0.25">
      <c r="A1452" t="s">
        <v>233</v>
      </c>
      <c r="B1452" t="s">
        <v>5288</v>
      </c>
      <c r="C1452" t="s">
        <v>5647</v>
      </c>
      <c r="D1452" t="s">
        <v>141</v>
      </c>
      <c r="E1452" t="s">
        <v>12419</v>
      </c>
      <c r="F1452" t="str">
        <f t="shared" si="25"/>
        <v>US-IFRS</v>
      </c>
      <c r="G1452" t="s">
        <v>5647</v>
      </c>
      <c r="L1452" t="s">
        <v>8416</v>
      </c>
      <c r="M1452" t="str">
        <f>IF(COUNTIF('16 reserve entries'!M:M,'16 AJE data'!L1452)&gt;0,"Y","N")</f>
        <v>N</v>
      </c>
      <c r="O1452" t="s">
        <v>14406</v>
      </c>
      <c r="P1452" t="s">
        <v>147</v>
      </c>
      <c r="Q1452" t="s">
        <v>3995</v>
      </c>
      <c r="R1452" t="str">
        <f>IF(COUNTIF('16 reserve entries'!Q:Q,'16 AJE data'!O1452)&gt;0,"Y","N")</f>
        <v>N</v>
      </c>
      <c r="S1452" s="149" t="s">
        <v>233</v>
      </c>
      <c r="T1452" t="s">
        <v>13007</v>
      </c>
      <c r="U1452" t="str">
        <f>IF(COUNTIF('16 reserve bal'!D:D,'16 AJE data'!T1452)&gt;0,"Y","N")</f>
        <v>N</v>
      </c>
    </row>
    <row r="1453" spans="1:21" x14ac:dyDescent="0.25">
      <c r="A1453" t="s">
        <v>233</v>
      </c>
      <c r="B1453" t="s">
        <v>5288</v>
      </c>
      <c r="C1453" t="s">
        <v>3802</v>
      </c>
      <c r="D1453" t="s">
        <v>141</v>
      </c>
      <c r="E1453" t="s">
        <v>12419</v>
      </c>
      <c r="F1453" t="str">
        <f t="shared" si="25"/>
        <v>US-IFRS</v>
      </c>
      <c r="G1453" t="s">
        <v>3802</v>
      </c>
      <c r="L1453" t="s">
        <v>4499</v>
      </c>
      <c r="M1453" t="str">
        <f>IF(COUNTIF('16 reserve entries'!M:M,'16 AJE data'!L1453)&gt;0,"Y","N")</f>
        <v>Y</v>
      </c>
      <c r="O1453" t="s">
        <v>14407</v>
      </c>
      <c r="P1453" t="s">
        <v>31</v>
      </c>
      <c r="Q1453" t="s">
        <v>3628</v>
      </c>
      <c r="R1453" t="str">
        <f>IF(COUNTIF('16 reserve entries'!Q:Q,'16 AJE data'!O1453)&gt;0,"Y","N")</f>
        <v>N</v>
      </c>
      <c r="S1453" s="149" t="s">
        <v>233</v>
      </c>
      <c r="T1453" t="s">
        <v>4258</v>
      </c>
      <c r="U1453" t="str">
        <f>IF(COUNTIF('16 reserve bal'!D:D,'16 AJE data'!T1453)&gt;0,"Y","N")</f>
        <v>Y</v>
      </c>
    </row>
    <row r="1454" spans="1:21" x14ac:dyDescent="0.25">
      <c r="A1454" t="s">
        <v>233</v>
      </c>
      <c r="B1454" t="s">
        <v>5288</v>
      </c>
      <c r="C1454" t="s">
        <v>5654</v>
      </c>
      <c r="D1454" t="s">
        <v>141</v>
      </c>
      <c r="E1454" t="s">
        <v>12419</v>
      </c>
      <c r="F1454" t="str">
        <f t="shared" si="25"/>
        <v>US-IFRS</v>
      </c>
      <c r="G1454" t="s">
        <v>5654</v>
      </c>
      <c r="L1454" t="s">
        <v>7716</v>
      </c>
      <c r="M1454" t="str">
        <f>IF(COUNTIF('16 reserve entries'!M:M,'16 AJE data'!L1454)&gt;0,"Y","N")</f>
        <v>N</v>
      </c>
      <c r="O1454" t="s">
        <v>14408</v>
      </c>
      <c r="P1454" t="s">
        <v>31</v>
      </c>
      <c r="Q1454" t="s">
        <v>3995</v>
      </c>
      <c r="R1454" t="str">
        <f>IF(COUNTIF('16 reserve entries'!Q:Q,'16 AJE data'!O1454)&gt;0,"Y","N")</f>
        <v>N</v>
      </c>
      <c r="S1454" s="149" t="s">
        <v>233</v>
      </c>
      <c r="T1454" t="s">
        <v>13009</v>
      </c>
      <c r="U1454" t="str">
        <f>IF(COUNTIF('16 reserve bal'!D:D,'16 AJE data'!T1454)&gt;0,"Y","N")</f>
        <v>N</v>
      </c>
    </row>
    <row r="1455" spans="1:21" x14ac:dyDescent="0.25">
      <c r="A1455" t="s">
        <v>233</v>
      </c>
      <c r="B1455" t="s">
        <v>5288</v>
      </c>
      <c r="C1455" t="s">
        <v>3808</v>
      </c>
      <c r="D1455" t="s">
        <v>141</v>
      </c>
      <c r="E1455" t="s">
        <v>12419</v>
      </c>
      <c r="F1455" t="str">
        <f t="shared" si="25"/>
        <v>US-IFRS</v>
      </c>
      <c r="G1455" t="s">
        <v>3808</v>
      </c>
      <c r="L1455" t="s">
        <v>4503</v>
      </c>
      <c r="M1455" t="str">
        <f>IF(COUNTIF('16 reserve entries'!M:M,'16 AJE data'!L1455)&gt;0,"Y","N")</f>
        <v>Y</v>
      </c>
      <c r="O1455" t="s">
        <v>14409</v>
      </c>
      <c r="P1455" t="s">
        <v>176</v>
      </c>
      <c r="Q1455" t="s">
        <v>3628</v>
      </c>
      <c r="R1455" t="str">
        <f>IF(COUNTIF('16 reserve entries'!Q:Q,'16 AJE data'!O1455)&gt;0,"Y","N")</f>
        <v>N</v>
      </c>
      <c r="S1455" s="149" t="s">
        <v>233</v>
      </c>
      <c r="T1455" t="s">
        <v>4264</v>
      </c>
      <c r="U1455" t="str">
        <f>IF(COUNTIF('16 reserve bal'!D:D,'16 AJE data'!T1455)&gt;0,"Y","N")</f>
        <v>Y</v>
      </c>
    </row>
    <row r="1456" spans="1:21" x14ac:dyDescent="0.25">
      <c r="A1456" t="s">
        <v>233</v>
      </c>
      <c r="B1456" t="s">
        <v>5288</v>
      </c>
      <c r="C1456" t="s">
        <v>3811</v>
      </c>
      <c r="D1456" t="s">
        <v>141</v>
      </c>
      <c r="E1456" t="s">
        <v>12419</v>
      </c>
      <c r="F1456" t="str">
        <f t="shared" si="25"/>
        <v>US-IFRS</v>
      </c>
      <c r="G1456" t="s">
        <v>3811</v>
      </c>
      <c r="L1456" t="s">
        <v>4505</v>
      </c>
      <c r="M1456" t="str">
        <f>IF(COUNTIF('16 reserve entries'!M:M,'16 AJE data'!L1456)&gt;0,"Y","N")</f>
        <v>Y</v>
      </c>
      <c r="O1456" t="s">
        <v>14410</v>
      </c>
      <c r="P1456" t="s">
        <v>176</v>
      </c>
      <c r="Q1456" t="s">
        <v>3684</v>
      </c>
      <c r="R1456" t="str">
        <f>IF(COUNTIF('16 reserve entries'!Q:Q,'16 AJE data'!O1456)&gt;0,"Y","N")</f>
        <v>N</v>
      </c>
      <c r="S1456" s="149" t="s">
        <v>233</v>
      </c>
      <c r="T1456" t="s">
        <v>4268</v>
      </c>
      <c r="U1456" t="str">
        <f>IF(COUNTIF('16 reserve bal'!D:D,'16 AJE data'!T1456)&gt;0,"Y","N")</f>
        <v>Y</v>
      </c>
    </row>
    <row r="1457" spans="1:21" x14ac:dyDescent="0.25">
      <c r="A1457" t="s">
        <v>233</v>
      </c>
      <c r="B1457" t="s">
        <v>5288</v>
      </c>
      <c r="C1457" t="s">
        <v>5661</v>
      </c>
      <c r="D1457" t="s">
        <v>141</v>
      </c>
      <c r="E1457" t="s">
        <v>12419</v>
      </c>
      <c r="F1457" t="str">
        <f t="shared" si="25"/>
        <v>US-IFRS</v>
      </c>
      <c r="G1457" t="s">
        <v>5661</v>
      </c>
      <c r="L1457" t="s">
        <v>4508</v>
      </c>
      <c r="M1457" t="str">
        <f>IF(COUNTIF('16 reserve entries'!M:M,'16 AJE data'!L1457)&gt;0,"Y","N")</f>
        <v>Y</v>
      </c>
      <c r="O1457" t="s">
        <v>14411</v>
      </c>
      <c r="P1457" t="s">
        <v>176</v>
      </c>
      <c r="Q1457" t="s">
        <v>3690</v>
      </c>
      <c r="R1457" t="str">
        <f>IF(COUNTIF('16 reserve entries'!Q:Q,'16 AJE data'!O1457)&gt;0,"Y","N")</f>
        <v>N</v>
      </c>
      <c r="S1457" s="149" t="s">
        <v>233</v>
      </c>
      <c r="T1457" t="s">
        <v>13011</v>
      </c>
      <c r="U1457" t="str">
        <f>IF(COUNTIF('16 reserve bal'!D:D,'16 AJE data'!T1457)&gt;0,"Y","N")</f>
        <v>N</v>
      </c>
    </row>
    <row r="1458" spans="1:21" x14ac:dyDescent="0.25">
      <c r="A1458" t="s">
        <v>233</v>
      </c>
      <c r="B1458" t="s">
        <v>5288</v>
      </c>
      <c r="C1458" t="s">
        <v>3814</v>
      </c>
      <c r="D1458" t="s">
        <v>141</v>
      </c>
      <c r="E1458" t="s">
        <v>12419</v>
      </c>
      <c r="F1458" t="str">
        <f t="shared" si="25"/>
        <v>US-IFRS</v>
      </c>
      <c r="G1458" t="s">
        <v>3814</v>
      </c>
      <c r="L1458" t="s">
        <v>7872</v>
      </c>
      <c r="M1458" t="str">
        <f>IF(COUNTIF('16 reserve entries'!M:M,'16 AJE data'!L1458)&gt;0,"Y","N")</f>
        <v>N</v>
      </c>
      <c r="O1458" t="s">
        <v>14412</v>
      </c>
      <c r="P1458" t="s">
        <v>176</v>
      </c>
      <c r="Q1458" t="s">
        <v>3702</v>
      </c>
      <c r="R1458" t="str">
        <f>IF(COUNTIF('16 reserve entries'!Q:Q,'16 AJE data'!O1458)&gt;0,"Y","N")</f>
        <v>N</v>
      </c>
      <c r="S1458" s="149" t="s">
        <v>233</v>
      </c>
      <c r="T1458" t="s">
        <v>4272</v>
      </c>
      <c r="U1458" t="str">
        <f>IF(COUNTIF('16 reserve bal'!D:D,'16 AJE data'!T1458)&gt;0,"Y","N")</f>
        <v>Y</v>
      </c>
    </row>
    <row r="1459" spans="1:21" x14ac:dyDescent="0.25">
      <c r="A1459" t="s">
        <v>233</v>
      </c>
      <c r="B1459" t="s">
        <v>5288</v>
      </c>
      <c r="C1459" t="s">
        <v>3817</v>
      </c>
      <c r="D1459" t="s">
        <v>141</v>
      </c>
      <c r="E1459" t="s">
        <v>12419</v>
      </c>
      <c r="F1459" t="str">
        <f t="shared" si="25"/>
        <v>US-IFRS</v>
      </c>
      <c r="G1459" t="s">
        <v>3817</v>
      </c>
      <c r="L1459" t="s">
        <v>4509</v>
      </c>
      <c r="M1459" t="str">
        <f>IF(COUNTIF('16 reserve entries'!M:M,'16 AJE data'!L1459)&gt;0,"Y","N")</f>
        <v>Y</v>
      </c>
      <c r="O1459" t="s">
        <v>14413</v>
      </c>
      <c r="P1459" t="s">
        <v>176</v>
      </c>
      <c r="Q1459" t="s">
        <v>3714</v>
      </c>
      <c r="R1459" t="str">
        <f>IF(COUNTIF('16 reserve entries'!Q:Q,'16 AJE data'!O1459)&gt;0,"Y","N")</f>
        <v>N</v>
      </c>
      <c r="S1459" s="149" t="s">
        <v>233</v>
      </c>
      <c r="T1459" t="s">
        <v>4276</v>
      </c>
      <c r="U1459" t="str">
        <f>IF(COUNTIF('16 reserve bal'!D:D,'16 AJE data'!T1459)&gt;0,"Y","N")</f>
        <v>Y</v>
      </c>
    </row>
    <row r="1460" spans="1:21" x14ac:dyDescent="0.25">
      <c r="A1460" t="s">
        <v>233</v>
      </c>
      <c r="B1460" t="s">
        <v>5288</v>
      </c>
      <c r="C1460" t="s">
        <v>5668</v>
      </c>
      <c r="D1460" t="s">
        <v>141</v>
      </c>
      <c r="E1460" t="s">
        <v>12419</v>
      </c>
      <c r="F1460" t="str">
        <f t="shared" si="25"/>
        <v>US-IFRS</v>
      </c>
      <c r="G1460" t="s">
        <v>5668</v>
      </c>
      <c r="L1460" t="s">
        <v>4513</v>
      </c>
      <c r="M1460" t="str">
        <f>IF(COUNTIF('16 reserve entries'!M:M,'16 AJE data'!L1460)&gt;0,"Y","N")</f>
        <v>Y</v>
      </c>
      <c r="O1460" t="s">
        <v>14414</v>
      </c>
      <c r="P1460" t="s">
        <v>176</v>
      </c>
      <c r="Q1460" t="s">
        <v>3735</v>
      </c>
      <c r="R1460" t="str">
        <f>IF(COUNTIF('16 reserve entries'!Q:Q,'16 AJE data'!O1460)&gt;0,"Y","N")</f>
        <v>N</v>
      </c>
      <c r="S1460" s="149" t="s">
        <v>233</v>
      </c>
      <c r="T1460" t="s">
        <v>13013</v>
      </c>
      <c r="U1460" t="str">
        <f>IF(COUNTIF('16 reserve bal'!D:D,'16 AJE data'!T1460)&gt;0,"Y","N")</f>
        <v>N</v>
      </c>
    </row>
    <row r="1461" spans="1:21" x14ac:dyDescent="0.25">
      <c r="A1461" t="s">
        <v>233</v>
      </c>
      <c r="B1461" t="s">
        <v>5288</v>
      </c>
      <c r="C1461" t="s">
        <v>3820</v>
      </c>
      <c r="D1461" t="s">
        <v>141</v>
      </c>
      <c r="E1461" t="s">
        <v>12419</v>
      </c>
      <c r="F1461" t="str">
        <f t="shared" si="25"/>
        <v>US-IFRS</v>
      </c>
      <c r="G1461" t="s">
        <v>3820</v>
      </c>
      <c r="L1461" t="s">
        <v>7604</v>
      </c>
      <c r="M1461" t="str">
        <f>IF(COUNTIF('16 reserve entries'!M:M,'16 AJE data'!L1461)&gt;0,"Y","N")</f>
        <v>N</v>
      </c>
      <c r="O1461" t="s">
        <v>14415</v>
      </c>
      <c r="P1461" t="s">
        <v>176</v>
      </c>
      <c r="Q1461" t="s">
        <v>3843</v>
      </c>
      <c r="R1461" t="str">
        <f>IF(COUNTIF('16 reserve entries'!Q:Q,'16 AJE data'!O1461)&gt;0,"Y","N")</f>
        <v>N</v>
      </c>
      <c r="S1461" s="149" t="s">
        <v>233</v>
      </c>
      <c r="T1461" t="s">
        <v>4280</v>
      </c>
      <c r="U1461" t="str">
        <f>IF(COUNTIF('16 reserve bal'!D:D,'16 AJE data'!T1461)&gt;0,"Y","N")</f>
        <v>Y</v>
      </c>
    </row>
    <row r="1462" spans="1:21" x14ac:dyDescent="0.25">
      <c r="A1462" t="s">
        <v>233</v>
      </c>
      <c r="B1462" t="s">
        <v>5288</v>
      </c>
      <c r="C1462" t="s">
        <v>3823</v>
      </c>
      <c r="D1462" t="s">
        <v>141</v>
      </c>
      <c r="E1462" t="s">
        <v>12419</v>
      </c>
      <c r="F1462" t="str">
        <f t="shared" si="25"/>
        <v>US-IFRS</v>
      </c>
      <c r="G1462" t="s">
        <v>3823</v>
      </c>
      <c r="L1462" t="s">
        <v>4517</v>
      </c>
      <c r="M1462" t="str">
        <f>IF(COUNTIF('16 reserve entries'!M:M,'16 AJE data'!L1462)&gt;0,"Y","N")</f>
        <v>N</v>
      </c>
      <c r="O1462" t="s">
        <v>14416</v>
      </c>
      <c r="P1462" t="s">
        <v>176</v>
      </c>
      <c r="Q1462" t="s">
        <v>3846</v>
      </c>
      <c r="R1462" t="str">
        <f>IF(COUNTIF('16 reserve entries'!Q:Q,'16 AJE data'!O1462)&gt;0,"Y","N")</f>
        <v>N</v>
      </c>
      <c r="S1462" s="149" t="s">
        <v>233</v>
      </c>
      <c r="T1462" t="s">
        <v>4284</v>
      </c>
      <c r="U1462" t="str">
        <f>IF(COUNTIF('16 reserve bal'!D:D,'16 AJE data'!T1462)&gt;0,"Y","N")</f>
        <v>Y</v>
      </c>
    </row>
    <row r="1463" spans="1:21" x14ac:dyDescent="0.25">
      <c r="A1463" t="s">
        <v>233</v>
      </c>
      <c r="B1463" t="s">
        <v>5288</v>
      </c>
      <c r="C1463" t="s">
        <v>5678</v>
      </c>
      <c r="D1463" t="s">
        <v>141</v>
      </c>
      <c r="E1463" t="s">
        <v>12419</v>
      </c>
      <c r="F1463" t="str">
        <f t="shared" si="25"/>
        <v>US-IFRS</v>
      </c>
      <c r="G1463" t="s">
        <v>5678</v>
      </c>
      <c r="L1463" t="s">
        <v>7611</v>
      </c>
      <c r="M1463" t="str">
        <f>IF(COUNTIF('16 reserve entries'!M:M,'16 AJE data'!L1463)&gt;0,"Y","N")</f>
        <v>N</v>
      </c>
      <c r="O1463" t="s">
        <v>14417</v>
      </c>
      <c r="P1463" t="s">
        <v>176</v>
      </c>
      <c r="Q1463" t="s">
        <v>3849</v>
      </c>
      <c r="R1463" t="str">
        <f>IF(COUNTIF('16 reserve entries'!Q:Q,'16 AJE data'!O1463)&gt;0,"Y","N")</f>
        <v>N</v>
      </c>
      <c r="S1463" s="149" t="s">
        <v>233</v>
      </c>
      <c r="T1463" t="s">
        <v>13015</v>
      </c>
      <c r="U1463" t="str">
        <f>IF(COUNTIF('16 reserve bal'!D:D,'16 AJE data'!T1463)&gt;0,"Y","N")</f>
        <v>N</v>
      </c>
    </row>
    <row r="1464" spans="1:21" x14ac:dyDescent="0.25">
      <c r="A1464" t="s">
        <v>233</v>
      </c>
      <c r="B1464" t="s">
        <v>5288</v>
      </c>
      <c r="C1464" t="s">
        <v>3826</v>
      </c>
      <c r="D1464" t="s">
        <v>141</v>
      </c>
      <c r="E1464" t="s">
        <v>12419</v>
      </c>
      <c r="F1464" t="str">
        <f t="shared" si="25"/>
        <v>US-IFRS</v>
      </c>
      <c r="G1464" t="s">
        <v>3826</v>
      </c>
      <c r="L1464" t="s">
        <v>7978</v>
      </c>
      <c r="M1464" t="str">
        <f>IF(COUNTIF('16 reserve entries'!M:M,'16 AJE data'!L1464)&gt;0,"Y","N")</f>
        <v>N</v>
      </c>
      <c r="O1464" t="s">
        <v>14418</v>
      </c>
      <c r="P1464" t="s">
        <v>176</v>
      </c>
      <c r="Q1464" t="s">
        <v>3864</v>
      </c>
      <c r="R1464" t="str">
        <f>IF(COUNTIF('16 reserve entries'!Q:Q,'16 AJE data'!O1464)&gt;0,"Y","N")</f>
        <v>N</v>
      </c>
      <c r="S1464" s="149" t="s">
        <v>233</v>
      </c>
      <c r="T1464" t="s">
        <v>4288</v>
      </c>
      <c r="U1464" t="str">
        <f>IF(COUNTIF('16 reserve bal'!D:D,'16 AJE data'!T1464)&gt;0,"Y","N")</f>
        <v>Y</v>
      </c>
    </row>
    <row r="1465" spans="1:21" x14ac:dyDescent="0.25">
      <c r="A1465" t="s">
        <v>233</v>
      </c>
      <c r="B1465" t="s">
        <v>5288</v>
      </c>
      <c r="C1465" t="s">
        <v>3829</v>
      </c>
      <c r="D1465" t="s">
        <v>141</v>
      </c>
      <c r="E1465" t="s">
        <v>12419</v>
      </c>
      <c r="F1465" t="str">
        <f t="shared" si="25"/>
        <v>US-IFRS</v>
      </c>
      <c r="G1465" t="s">
        <v>3829</v>
      </c>
      <c r="L1465" t="s">
        <v>7612</v>
      </c>
      <c r="M1465" t="str">
        <f>IF(COUNTIF('16 reserve entries'!M:M,'16 AJE data'!L1465)&gt;0,"Y","N")</f>
        <v>N</v>
      </c>
      <c r="O1465" t="s">
        <v>14419</v>
      </c>
      <c r="P1465" t="s">
        <v>176</v>
      </c>
      <c r="Q1465" t="s">
        <v>3995</v>
      </c>
      <c r="R1465" t="str">
        <f>IF(COUNTIF('16 reserve entries'!Q:Q,'16 AJE data'!O1465)&gt;0,"Y","N")</f>
        <v>N</v>
      </c>
      <c r="S1465" s="149" t="s">
        <v>233</v>
      </c>
      <c r="T1465" t="s">
        <v>4292</v>
      </c>
      <c r="U1465" t="str">
        <f>IF(COUNTIF('16 reserve bal'!D:D,'16 AJE data'!T1465)&gt;0,"Y","N")</f>
        <v>Y</v>
      </c>
    </row>
    <row r="1466" spans="1:21" x14ac:dyDescent="0.25">
      <c r="A1466" t="s">
        <v>233</v>
      </c>
      <c r="B1466" t="s">
        <v>5288</v>
      </c>
      <c r="C1466" t="s">
        <v>5688</v>
      </c>
      <c r="D1466" t="s">
        <v>141</v>
      </c>
      <c r="E1466" t="s">
        <v>12419</v>
      </c>
      <c r="F1466" t="str">
        <f t="shared" si="25"/>
        <v>US-IFRS</v>
      </c>
      <c r="G1466" t="s">
        <v>5688</v>
      </c>
      <c r="L1466" t="s">
        <v>7979</v>
      </c>
      <c r="M1466" t="str">
        <f>IF(COUNTIF('16 reserve entries'!M:M,'16 AJE data'!L1466)&gt;0,"Y","N")</f>
        <v>N</v>
      </c>
      <c r="O1466" t="s">
        <v>14420</v>
      </c>
      <c r="P1466" t="s">
        <v>174</v>
      </c>
      <c r="Q1466" t="s">
        <v>3628</v>
      </c>
      <c r="R1466" t="str">
        <f>IF(COUNTIF('16 reserve entries'!Q:Q,'16 AJE data'!O1466)&gt;0,"Y","N")</f>
        <v>N</v>
      </c>
      <c r="S1466" s="149" t="s">
        <v>233</v>
      </c>
      <c r="T1466" t="s">
        <v>13017</v>
      </c>
      <c r="U1466" t="str">
        <f>IF(COUNTIF('16 reserve bal'!D:D,'16 AJE data'!T1466)&gt;0,"Y","N")</f>
        <v>N</v>
      </c>
    </row>
    <row r="1467" spans="1:21" x14ac:dyDescent="0.25">
      <c r="A1467" t="s">
        <v>233</v>
      </c>
      <c r="B1467" t="s">
        <v>5288</v>
      </c>
      <c r="C1467" t="s">
        <v>3831</v>
      </c>
      <c r="D1467" t="s">
        <v>141</v>
      </c>
      <c r="E1467" t="s">
        <v>12419</v>
      </c>
      <c r="F1467" t="str">
        <f t="shared" si="25"/>
        <v>US-IFRS</v>
      </c>
      <c r="G1467" t="s">
        <v>3831</v>
      </c>
      <c r="L1467" t="s">
        <v>8173</v>
      </c>
      <c r="M1467" t="str">
        <f>IF(COUNTIF('16 reserve entries'!M:M,'16 AJE data'!L1467)&gt;0,"Y","N")</f>
        <v>N</v>
      </c>
      <c r="O1467" t="s">
        <v>14421</v>
      </c>
      <c r="P1467" t="s">
        <v>174</v>
      </c>
      <c r="Q1467" t="s">
        <v>3684</v>
      </c>
      <c r="R1467" t="str">
        <f>IF(COUNTIF('16 reserve entries'!Q:Q,'16 AJE data'!O1467)&gt;0,"Y","N")</f>
        <v>N</v>
      </c>
      <c r="S1467" s="149" t="s">
        <v>233</v>
      </c>
      <c r="T1467" t="s">
        <v>4296</v>
      </c>
      <c r="U1467" t="str">
        <f>IF(COUNTIF('16 reserve bal'!D:D,'16 AJE data'!T1467)&gt;0,"Y","N")</f>
        <v>Y</v>
      </c>
    </row>
    <row r="1468" spans="1:21" x14ac:dyDescent="0.25">
      <c r="A1468" t="s">
        <v>233</v>
      </c>
      <c r="B1468" t="s">
        <v>5288</v>
      </c>
      <c r="C1468" t="s">
        <v>5695</v>
      </c>
      <c r="D1468" t="s">
        <v>141</v>
      </c>
      <c r="E1468" t="s">
        <v>12419</v>
      </c>
      <c r="F1468" t="str">
        <f t="shared" si="25"/>
        <v>US-IFRS</v>
      </c>
      <c r="G1468" t="s">
        <v>5695</v>
      </c>
      <c r="L1468" t="s">
        <v>8174</v>
      </c>
      <c r="M1468" t="str">
        <f>IF(COUNTIF('16 reserve entries'!M:M,'16 AJE data'!L1468)&gt;0,"Y","N")</f>
        <v>N</v>
      </c>
      <c r="O1468" t="s">
        <v>14422</v>
      </c>
      <c r="P1468" t="s">
        <v>174</v>
      </c>
      <c r="Q1468" t="s">
        <v>3690</v>
      </c>
      <c r="R1468" t="str">
        <f>IF(COUNTIF('16 reserve entries'!Q:Q,'16 AJE data'!O1468)&gt;0,"Y","N")</f>
        <v>N</v>
      </c>
      <c r="S1468" s="149" t="s">
        <v>233</v>
      </c>
      <c r="T1468" t="s">
        <v>13019</v>
      </c>
      <c r="U1468" t="str">
        <f>IF(COUNTIF('16 reserve bal'!D:D,'16 AJE data'!T1468)&gt;0,"Y","N")</f>
        <v>N</v>
      </c>
    </row>
    <row r="1469" spans="1:21" x14ac:dyDescent="0.25">
      <c r="A1469" t="s">
        <v>233</v>
      </c>
      <c r="B1469" t="s">
        <v>5288</v>
      </c>
      <c r="C1469" t="s">
        <v>3834</v>
      </c>
      <c r="D1469" t="s">
        <v>141</v>
      </c>
      <c r="E1469" t="s">
        <v>12419</v>
      </c>
      <c r="F1469" t="str">
        <f t="shared" si="25"/>
        <v>US-IFRS</v>
      </c>
      <c r="G1469" t="s">
        <v>3834</v>
      </c>
      <c r="L1469" t="s">
        <v>8417</v>
      </c>
      <c r="M1469" t="str">
        <f>IF(COUNTIF('16 reserve entries'!M:M,'16 AJE data'!L1469)&gt;0,"Y","N")</f>
        <v>N</v>
      </c>
      <c r="O1469" t="s">
        <v>14423</v>
      </c>
      <c r="P1469" t="s">
        <v>174</v>
      </c>
      <c r="Q1469" t="s">
        <v>3702</v>
      </c>
      <c r="R1469" t="str">
        <f>IF(COUNTIF('16 reserve entries'!Q:Q,'16 AJE data'!O1469)&gt;0,"Y","N")</f>
        <v>N</v>
      </c>
      <c r="S1469" s="149" t="s">
        <v>233</v>
      </c>
      <c r="T1469" t="s">
        <v>4300</v>
      </c>
      <c r="U1469" t="str">
        <f>IF(COUNTIF('16 reserve bal'!D:D,'16 AJE data'!T1469)&gt;0,"Y","N")</f>
        <v>Y</v>
      </c>
    </row>
    <row r="1470" spans="1:21" x14ac:dyDescent="0.25">
      <c r="A1470" t="s">
        <v>233</v>
      </c>
      <c r="B1470" t="s">
        <v>5288</v>
      </c>
      <c r="C1470" t="s">
        <v>5702</v>
      </c>
      <c r="D1470" t="s">
        <v>141</v>
      </c>
      <c r="E1470" t="s">
        <v>12419</v>
      </c>
      <c r="F1470" t="str">
        <f t="shared" si="25"/>
        <v>US-IFRS</v>
      </c>
      <c r="G1470" t="s">
        <v>5702</v>
      </c>
      <c r="L1470" t="s">
        <v>8418</v>
      </c>
      <c r="M1470" t="str">
        <f>IF(COUNTIF('16 reserve entries'!M:M,'16 AJE data'!L1470)&gt;0,"Y","N")</f>
        <v>N</v>
      </c>
      <c r="O1470" t="s">
        <v>14424</v>
      </c>
      <c r="P1470" t="s">
        <v>174</v>
      </c>
      <c r="Q1470" t="s">
        <v>3705</v>
      </c>
      <c r="R1470" t="str">
        <f>IF(COUNTIF('16 reserve entries'!Q:Q,'16 AJE data'!O1470)&gt;0,"Y","N")</f>
        <v>N</v>
      </c>
      <c r="S1470" s="149" t="s">
        <v>233</v>
      </c>
      <c r="T1470" t="s">
        <v>13021</v>
      </c>
      <c r="U1470" t="str">
        <f>IF(COUNTIF('16 reserve bal'!D:D,'16 AJE data'!T1470)&gt;0,"Y","N")</f>
        <v>N</v>
      </c>
    </row>
    <row r="1471" spans="1:21" x14ac:dyDescent="0.25">
      <c r="A1471" t="s">
        <v>233</v>
      </c>
      <c r="B1471" t="s">
        <v>5288</v>
      </c>
      <c r="C1471" t="s">
        <v>3837</v>
      </c>
      <c r="D1471" t="s">
        <v>141</v>
      </c>
      <c r="E1471" t="s">
        <v>12419</v>
      </c>
      <c r="F1471" t="str">
        <f t="shared" si="25"/>
        <v>US-IFRS</v>
      </c>
      <c r="G1471" t="s">
        <v>3837</v>
      </c>
      <c r="L1471" t="s">
        <v>7614</v>
      </c>
      <c r="M1471" t="str">
        <f>IF(COUNTIF('16 reserve entries'!M:M,'16 AJE data'!L1471)&gt;0,"Y","N")</f>
        <v>N</v>
      </c>
      <c r="O1471" t="s">
        <v>14425</v>
      </c>
      <c r="P1471" t="s">
        <v>174</v>
      </c>
      <c r="Q1471" t="s">
        <v>3714</v>
      </c>
      <c r="R1471" t="str">
        <f>IF(COUNTIF('16 reserve entries'!Q:Q,'16 AJE data'!O1471)&gt;0,"Y","N")</f>
        <v>N</v>
      </c>
      <c r="S1471" s="149" t="s">
        <v>233</v>
      </c>
      <c r="T1471" t="s">
        <v>4304</v>
      </c>
      <c r="U1471" t="str">
        <f>IF(COUNTIF('16 reserve bal'!D:D,'16 AJE data'!T1471)&gt;0,"Y","N")</f>
        <v>Y</v>
      </c>
    </row>
    <row r="1472" spans="1:21" x14ac:dyDescent="0.25">
      <c r="A1472" t="s">
        <v>233</v>
      </c>
      <c r="B1472" t="s">
        <v>5288</v>
      </c>
      <c r="C1472" t="s">
        <v>5708</v>
      </c>
      <c r="D1472" t="s">
        <v>141</v>
      </c>
      <c r="E1472" t="s">
        <v>12419</v>
      </c>
      <c r="F1472" t="str">
        <f t="shared" si="25"/>
        <v>US-IFRS</v>
      </c>
      <c r="G1472" t="s">
        <v>5708</v>
      </c>
      <c r="L1472" t="s">
        <v>7616</v>
      </c>
      <c r="M1472" t="str">
        <f>IF(COUNTIF('16 reserve entries'!M:M,'16 AJE data'!L1472)&gt;0,"Y","N")</f>
        <v>N</v>
      </c>
      <c r="O1472" t="s">
        <v>14426</v>
      </c>
      <c r="P1472" t="s">
        <v>174</v>
      </c>
      <c r="Q1472" t="s">
        <v>3717</v>
      </c>
      <c r="R1472" t="str">
        <f>IF(COUNTIF('16 reserve entries'!Q:Q,'16 AJE data'!O1472)&gt;0,"Y","N")</f>
        <v>N</v>
      </c>
      <c r="S1472" s="149" t="s">
        <v>233</v>
      </c>
      <c r="T1472" t="s">
        <v>13023</v>
      </c>
      <c r="U1472" t="str">
        <f>IF(COUNTIF('16 reserve bal'!D:D,'16 AJE data'!T1472)&gt;0,"Y","N")</f>
        <v>N</v>
      </c>
    </row>
    <row r="1473" spans="1:21" x14ac:dyDescent="0.25">
      <c r="A1473" t="s">
        <v>233</v>
      </c>
      <c r="B1473" t="s">
        <v>5288</v>
      </c>
      <c r="C1473" t="s">
        <v>7728</v>
      </c>
      <c r="D1473" t="s">
        <v>141</v>
      </c>
      <c r="E1473" t="s">
        <v>12419</v>
      </c>
      <c r="F1473" t="str">
        <f t="shared" si="25"/>
        <v>US-IFRS</v>
      </c>
      <c r="G1473" t="s">
        <v>7728</v>
      </c>
      <c r="L1473" t="s">
        <v>7617</v>
      </c>
      <c r="M1473" t="str">
        <f>IF(COUNTIF('16 reserve entries'!M:M,'16 AJE data'!L1473)&gt;0,"Y","N")</f>
        <v>N</v>
      </c>
      <c r="O1473" t="s">
        <v>14427</v>
      </c>
      <c r="P1473" t="s">
        <v>174</v>
      </c>
      <c r="Q1473" t="s">
        <v>3726</v>
      </c>
      <c r="R1473" t="str">
        <f>IF(COUNTIF('16 reserve entries'!Q:Q,'16 AJE data'!O1473)&gt;0,"Y","N")</f>
        <v>N</v>
      </c>
      <c r="S1473" s="149" t="s">
        <v>233</v>
      </c>
      <c r="T1473" t="s">
        <v>14428</v>
      </c>
      <c r="U1473" t="str">
        <f>IF(COUNTIF('16 reserve bal'!D:D,'16 AJE data'!T1473)&gt;0,"Y","N")</f>
        <v>N</v>
      </c>
    </row>
    <row r="1474" spans="1:21" x14ac:dyDescent="0.25">
      <c r="A1474" t="s">
        <v>233</v>
      </c>
      <c r="B1474" t="s">
        <v>5288</v>
      </c>
      <c r="C1474" t="s">
        <v>7730</v>
      </c>
      <c r="D1474" t="s">
        <v>141</v>
      </c>
      <c r="E1474" t="s">
        <v>12419</v>
      </c>
      <c r="F1474" t="str">
        <f t="shared" si="25"/>
        <v>US-IFRS</v>
      </c>
      <c r="G1474" t="s">
        <v>7730</v>
      </c>
      <c r="L1474" t="s">
        <v>7618</v>
      </c>
      <c r="M1474" t="str">
        <f>IF(COUNTIF('16 reserve entries'!M:M,'16 AJE data'!L1474)&gt;0,"Y","N")</f>
        <v>N</v>
      </c>
      <c r="O1474" t="s">
        <v>14429</v>
      </c>
      <c r="P1474" t="s">
        <v>174</v>
      </c>
      <c r="Q1474" t="s">
        <v>3735</v>
      </c>
      <c r="R1474" t="str">
        <f>IF(COUNTIF('16 reserve entries'!Q:Q,'16 AJE data'!O1474)&gt;0,"Y","N")</f>
        <v>N</v>
      </c>
      <c r="S1474" s="149" t="s">
        <v>233</v>
      </c>
      <c r="T1474" t="s">
        <v>13025</v>
      </c>
      <c r="U1474" t="str">
        <f>IF(COUNTIF('16 reserve bal'!D:D,'16 AJE data'!T1474)&gt;0,"Y","N")</f>
        <v>N</v>
      </c>
    </row>
    <row r="1475" spans="1:21" x14ac:dyDescent="0.25">
      <c r="A1475" t="s">
        <v>233</v>
      </c>
      <c r="B1475" t="s">
        <v>5288</v>
      </c>
      <c r="C1475" t="s">
        <v>3840</v>
      </c>
      <c r="D1475" t="s">
        <v>141</v>
      </c>
      <c r="E1475" t="s">
        <v>12419</v>
      </c>
      <c r="F1475" t="str">
        <f t="shared" si="25"/>
        <v>US-IFRS</v>
      </c>
      <c r="G1475" t="s">
        <v>3840</v>
      </c>
      <c r="L1475" t="s">
        <v>8018</v>
      </c>
      <c r="M1475" t="str">
        <f>IF(COUNTIF('16 reserve entries'!M:M,'16 AJE data'!L1475)&gt;0,"Y","N")</f>
        <v>N</v>
      </c>
      <c r="O1475" t="s">
        <v>14430</v>
      </c>
      <c r="P1475" t="s">
        <v>174</v>
      </c>
      <c r="Q1475" t="s">
        <v>3738</v>
      </c>
      <c r="R1475" t="str">
        <f>IF(COUNTIF('16 reserve entries'!Q:Q,'16 AJE data'!O1475)&gt;0,"Y","N")</f>
        <v>N</v>
      </c>
      <c r="S1475" s="149" t="s">
        <v>233</v>
      </c>
      <c r="T1475" t="s">
        <v>4308</v>
      </c>
      <c r="U1475" t="str">
        <f>IF(COUNTIF('16 reserve bal'!D:D,'16 AJE data'!T1475)&gt;0,"Y","N")</f>
        <v>Y</v>
      </c>
    </row>
    <row r="1476" spans="1:21" x14ac:dyDescent="0.25">
      <c r="A1476" t="s">
        <v>233</v>
      </c>
      <c r="B1476" t="s">
        <v>5288</v>
      </c>
      <c r="C1476" t="s">
        <v>3843</v>
      </c>
      <c r="D1476" t="s">
        <v>141</v>
      </c>
      <c r="E1476" t="s">
        <v>12419</v>
      </c>
      <c r="F1476" t="str">
        <f t="shared" si="25"/>
        <v>US-IFRS</v>
      </c>
      <c r="G1476" t="s">
        <v>3843</v>
      </c>
      <c r="L1476" t="s">
        <v>8019</v>
      </c>
      <c r="M1476" t="str">
        <f>IF(COUNTIF('16 reserve entries'!M:M,'16 AJE data'!L1476)&gt;0,"Y","N")</f>
        <v>N</v>
      </c>
      <c r="O1476" t="s">
        <v>14431</v>
      </c>
      <c r="P1476" t="s">
        <v>174</v>
      </c>
      <c r="Q1476" t="s">
        <v>3741</v>
      </c>
      <c r="R1476" t="str">
        <f>IF(COUNTIF('16 reserve entries'!Q:Q,'16 AJE data'!O1476)&gt;0,"Y","N")</f>
        <v>N</v>
      </c>
      <c r="S1476" s="149" t="s">
        <v>233</v>
      </c>
      <c r="T1476" t="s">
        <v>4313</v>
      </c>
      <c r="U1476" t="str">
        <f>IF(COUNTIF('16 reserve bal'!D:D,'16 AJE data'!T1476)&gt;0,"Y","N")</f>
        <v>Y</v>
      </c>
    </row>
    <row r="1477" spans="1:21" x14ac:dyDescent="0.25">
      <c r="A1477" t="s">
        <v>233</v>
      </c>
      <c r="B1477" t="s">
        <v>5288</v>
      </c>
      <c r="C1477" t="s">
        <v>3846</v>
      </c>
      <c r="D1477" t="s">
        <v>141</v>
      </c>
      <c r="E1477" t="s">
        <v>12419</v>
      </c>
      <c r="F1477" t="str">
        <f t="shared" ref="F1477:F1540" si="26">D1477&amp;"-"&amp;E1477</f>
        <v>US-IFRS</v>
      </c>
      <c r="G1477" t="s">
        <v>3846</v>
      </c>
      <c r="L1477" t="s">
        <v>8020</v>
      </c>
      <c r="M1477" t="str">
        <f>IF(COUNTIF('16 reserve entries'!M:M,'16 AJE data'!L1477)&gt;0,"Y","N")</f>
        <v>N</v>
      </c>
      <c r="O1477" t="s">
        <v>14432</v>
      </c>
      <c r="P1477" t="s">
        <v>174</v>
      </c>
      <c r="Q1477" t="s">
        <v>3843</v>
      </c>
      <c r="R1477" t="str">
        <f>IF(COUNTIF('16 reserve entries'!Q:Q,'16 AJE data'!O1477)&gt;0,"Y","N")</f>
        <v>N</v>
      </c>
      <c r="S1477" s="149" t="s">
        <v>233</v>
      </c>
      <c r="T1477" t="s">
        <v>4319</v>
      </c>
      <c r="U1477" t="str">
        <f>IF(COUNTIF('16 reserve bal'!D:D,'16 AJE data'!T1477)&gt;0,"Y","N")</f>
        <v>Y</v>
      </c>
    </row>
    <row r="1478" spans="1:21" x14ac:dyDescent="0.25">
      <c r="A1478" t="s">
        <v>233</v>
      </c>
      <c r="B1478" t="s">
        <v>5288</v>
      </c>
      <c r="C1478" t="s">
        <v>3849</v>
      </c>
      <c r="D1478" t="s">
        <v>141</v>
      </c>
      <c r="E1478" t="s">
        <v>12419</v>
      </c>
      <c r="F1478" t="str">
        <f t="shared" si="26"/>
        <v>US-IFRS</v>
      </c>
      <c r="G1478" t="s">
        <v>3849</v>
      </c>
      <c r="L1478" t="s">
        <v>8021</v>
      </c>
      <c r="M1478" t="str">
        <f>IF(COUNTIF('16 reserve entries'!M:M,'16 AJE data'!L1478)&gt;0,"Y","N")</f>
        <v>N</v>
      </c>
      <c r="O1478" t="s">
        <v>14433</v>
      </c>
      <c r="P1478" t="s">
        <v>174</v>
      </c>
      <c r="Q1478" t="s">
        <v>3846</v>
      </c>
      <c r="R1478" t="str">
        <f>IF(COUNTIF('16 reserve entries'!Q:Q,'16 AJE data'!O1478)&gt;0,"Y","N")</f>
        <v>N</v>
      </c>
      <c r="S1478" s="149" t="s">
        <v>233</v>
      </c>
      <c r="T1478" t="s">
        <v>4325</v>
      </c>
      <c r="U1478" t="str">
        <f>IF(COUNTIF('16 reserve bal'!D:D,'16 AJE data'!T1478)&gt;0,"Y","N")</f>
        <v>Y</v>
      </c>
    </row>
    <row r="1479" spans="1:21" x14ac:dyDescent="0.25">
      <c r="A1479" t="s">
        <v>233</v>
      </c>
      <c r="B1479" t="s">
        <v>5288</v>
      </c>
      <c r="C1479" t="s">
        <v>3852</v>
      </c>
      <c r="D1479" t="s">
        <v>141</v>
      </c>
      <c r="E1479" t="s">
        <v>12419</v>
      </c>
      <c r="F1479" t="str">
        <f t="shared" si="26"/>
        <v>US-IFRS</v>
      </c>
      <c r="G1479" t="s">
        <v>3852</v>
      </c>
      <c r="L1479" t="s">
        <v>8022</v>
      </c>
      <c r="M1479" t="str">
        <f>IF(COUNTIF('16 reserve entries'!M:M,'16 AJE data'!L1479)&gt;0,"Y","N")</f>
        <v>N</v>
      </c>
      <c r="O1479" t="s">
        <v>14434</v>
      </c>
      <c r="P1479" t="s">
        <v>174</v>
      </c>
      <c r="Q1479" t="s">
        <v>3849</v>
      </c>
      <c r="R1479" t="str">
        <f>IF(COUNTIF('16 reserve entries'!Q:Q,'16 AJE data'!O1479)&gt;0,"Y","N")</f>
        <v>N</v>
      </c>
      <c r="S1479" s="149" t="s">
        <v>233</v>
      </c>
      <c r="T1479" t="s">
        <v>4329</v>
      </c>
      <c r="U1479" t="str">
        <f>IF(COUNTIF('16 reserve bal'!D:D,'16 AJE data'!T1479)&gt;0,"Y","N")</f>
        <v>Y</v>
      </c>
    </row>
    <row r="1480" spans="1:21" x14ac:dyDescent="0.25">
      <c r="A1480" t="s">
        <v>233</v>
      </c>
      <c r="B1480" t="s">
        <v>5288</v>
      </c>
      <c r="C1480" t="s">
        <v>3855</v>
      </c>
      <c r="D1480" t="s">
        <v>141</v>
      </c>
      <c r="E1480" t="s">
        <v>12419</v>
      </c>
      <c r="F1480" t="str">
        <f t="shared" si="26"/>
        <v>US-IFRS</v>
      </c>
      <c r="G1480" t="s">
        <v>3855</v>
      </c>
      <c r="L1480" t="s">
        <v>8034</v>
      </c>
      <c r="M1480" t="str">
        <f>IF(COUNTIF('16 reserve entries'!M:M,'16 AJE data'!L1480)&gt;0,"Y","N")</f>
        <v>N</v>
      </c>
      <c r="O1480" t="s">
        <v>14435</v>
      </c>
      <c r="P1480" t="s">
        <v>174</v>
      </c>
      <c r="Q1480" t="s">
        <v>3852</v>
      </c>
      <c r="R1480" t="str">
        <f>IF(COUNTIF('16 reserve entries'!Q:Q,'16 AJE data'!O1480)&gt;0,"Y","N")</f>
        <v>N</v>
      </c>
      <c r="S1480" s="149" t="s">
        <v>233</v>
      </c>
      <c r="T1480" t="s">
        <v>4311</v>
      </c>
      <c r="U1480" t="str">
        <f>IF(COUNTIF('16 reserve bal'!D:D,'16 AJE data'!T1480)&gt;0,"Y","N")</f>
        <v>Y</v>
      </c>
    </row>
    <row r="1481" spans="1:21" x14ac:dyDescent="0.25">
      <c r="A1481" t="s">
        <v>233</v>
      </c>
      <c r="B1481" t="s">
        <v>5288</v>
      </c>
      <c r="C1481" t="s">
        <v>3858</v>
      </c>
      <c r="D1481" t="s">
        <v>141</v>
      </c>
      <c r="E1481" t="s">
        <v>12419</v>
      </c>
      <c r="F1481" t="str">
        <f t="shared" si="26"/>
        <v>US-IFRS</v>
      </c>
      <c r="G1481" t="s">
        <v>3858</v>
      </c>
      <c r="L1481" t="s">
        <v>8043</v>
      </c>
      <c r="M1481" t="str">
        <f>IF(COUNTIF('16 reserve entries'!M:M,'16 AJE data'!L1481)&gt;0,"Y","N")</f>
        <v>N</v>
      </c>
      <c r="O1481" t="s">
        <v>14436</v>
      </c>
      <c r="P1481" t="s">
        <v>174</v>
      </c>
      <c r="Q1481" t="s">
        <v>3858</v>
      </c>
      <c r="R1481" t="str">
        <f>IF(COUNTIF('16 reserve entries'!Q:Q,'16 AJE data'!O1481)&gt;0,"Y","N")</f>
        <v>N</v>
      </c>
      <c r="S1481" s="149" t="s">
        <v>233</v>
      </c>
      <c r="T1481" t="s">
        <v>4314</v>
      </c>
      <c r="U1481" t="str">
        <f>IF(COUNTIF('16 reserve bal'!D:D,'16 AJE data'!T1481)&gt;0,"Y","N")</f>
        <v>Y</v>
      </c>
    </row>
    <row r="1482" spans="1:21" x14ac:dyDescent="0.25">
      <c r="A1482" t="s">
        <v>233</v>
      </c>
      <c r="B1482" t="s">
        <v>5288</v>
      </c>
      <c r="C1482" t="s">
        <v>3861</v>
      </c>
      <c r="D1482" t="s">
        <v>141</v>
      </c>
      <c r="E1482" t="s">
        <v>12419</v>
      </c>
      <c r="F1482" t="str">
        <f t="shared" si="26"/>
        <v>US-IFRS</v>
      </c>
      <c r="G1482" t="s">
        <v>3861</v>
      </c>
      <c r="L1482" t="s">
        <v>8044</v>
      </c>
      <c r="M1482" t="str">
        <f>IF(COUNTIF('16 reserve entries'!M:M,'16 AJE data'!L1482)&gt;0,"Y","N")</f>
        <v>N</v>
      </c>
      <c r="O1482" t="s">
        <v>14437</v>
      </c>
      <c r="P1482" t="s">
        <v>174</v>
      </c>
      <c r="Q1482" t="s">
        <v>3864</v>
      </c>
      <c r="R1482" t="str">
        <f>IF(COUNTIF('16 reserve entries'!Q:Q,'16 AJE data'!O1482)&gt;0,"Y","N")</f>
        <v>N</v>
      </c>
      <c r="S1482" s="149" t="s">
        <v>233</v>
      </c>
      <c r="T1482" t="s">
        <v>4985</v>
      </c>
      <c r="U1482" t="str">
        <f>IF(COUNTIF('16 reserve bal'!D:D,'16 AJE data'!T1482)&gt;0,"Y","N")</f>
        <v>N</v>
      </c>
    </row>
    <row r="1483" spans="1:21" x14ac:dyDescent="0.25">
      <c r="A1483" t="s">
        <v>233</v>
      </c>
      <c r="B1483" t="s">
        <v>5288</v>
      </c>
      <c r="C1483" t="s">
        <v>3864</v>
      </c>
      <c r="D1483" t="s">
        <v>141</v>
      </c>
      <c r="E1483" t="s">
        <v>12419</v>
      </c>
      <c r="F1483" t="str">
        <f t="shared" si="26"/>
        <v>US-IFRS</v>
      </c>
      <c r="G1483" t="s">
        <v>3864</v>
      </c>
      <c r="L1483" t="s">
        <v>8176</v>
      </c>
      <c r="M1483" t="str">
        <f>IF(COUNTIF('16 reserve entries'!M:M,'16 AJE data'!L1483)&gt;0,"Y","N")</f>
        <v>N</v>
      </c>
      <c r="O1483" t="s">
        <v>14438</v>
      </c>
      <c r="P1483" t="s">
        <v>174</v>
      </c>
      <c r="Q1483" t="s">
        <v>3882</v>
      </c>
      <c r="R1483" t="str">
        <f>IF(COUNTIF('16 reserve entries'!Q:Q,'16 AJE data'!O1483)&gt;0,"Y","N")</f>
        <v>N</v>
      </c>
      <c r="S1483" s="149" t="s">
        <v>233</v>
      </c>
      <c r="T1483" t="s">
        <v>4341</v>
      </c>
      <c r="U1483" t="str">
        <f>IF(COUNTIF('16 reserve bal'!D:D,'16 AJE data'!T1483)&gt;0,"Y","N")</f>
        <v>Y</v>
      </c>
    </row>
    <row r="1484" spans="1:21" x14ac:dyDescent="0.25">
      <c r="A1484" t="s">
        <v>233</v>
      </c>
      <c r="B1484" t="s">
        <v>5288</v>
      </c>
      <c r="C1484" t="s">
        <v>3867</v>
      </c>
      <c r="D1484" t="s">
        <v>141</v>
      </c>
      <c r="E1484" t="s">
        <v>12419</v>
      </c>
      <c r="F1484" t="str">
        <f t="shared" si="26"/>
        <v>US-IFRS</v>
      </c>
      <c r="G1484" t="s">
        <v>3867</v>
      </c>
      <c r="L1484" t="s">
        <v>7621</v>
      </c>
      <c r="M1484" t="str">
        <f>IF(COUNTIF('16 reserve entries'!M:M,'16 AJE data'!L1484)&gt;0,"Y","N")</f>
        <v>N</v>
      </c>
      <c r="O1484" t="s">
        <v>14439</v>
      </c>
      <c r="P1484" t="s">
        <v>174</v>
      </c>
      <c r="Q1484" t="s">
        <v>3884</v>
      </c>
      <c r="R1484" t="str">
        <f>IF(COUNTIF('16 reserve entries'!Q:Q,'16 AJE data'!O1484)&gt;0,"Y","N")</f>
        <v>N</v>
      </c>
      <c r="S1484" s="149" t="s">
        <v>233</v>
      </c>
      <c r="T1484" t="s">
        <v>4346</v>
      </c>
      <c r="U1484" t="str">
        <f>IF(COUNTIF('16 reserve bal'!D:D,'16 AJE data'!T1484)&gt;0,"Y","N")</f>
        <v>Y</v>
      </c>
    </row>
    <row r="1485" spans="1:21" x14ac:dyDescent="0.25">
      <c r="A1485" t="s">
        <v>233</v>
      </c>
      <c r="B1485" t="s">
        <v>5288</v>
      </c>
      <c r="C1485" t="s">
        <v>3870</v>
      </c>
      <c r="D1485" t="s">
        <v>141</v>
      </c>
      <c r="E1485" t="s">
        <v>12419</v>
      </c>
      <c r="F1485" t="str">
        <f t="shared" si="26"/>
        <v>US-IFRS</v>
      </c>
      <c r="G1485" t="s">
        <v>3870</v>
      </c>
      <c r="L1485" t="s">
        <v>7699</v>
      </c>
      <c r="M1485" t="str">
        <f>IF(COUNTIF('16 reserve entries'!M:M,'16 AJE data'!L1485)&gt;0,"Y","N")</f>
        <v>N</v>
      </c>
      <c r="O1485" t="s">
        <v>14440</v>
      </c>
      <c r="P1485" t="s">
        <v>174</v>
      </c>
      <c r="Q1485" t="s">
        <v>3995</v>
      </c>
      <c r="R1485" t="str">
        <f>IF(COUNTIF('16 reserve entries'!Q:Q,'16 AJE data'!O1485)&gt;0,"Y","N")</f>
        <v>N</v>
      </c>
      <c r="S1485" s="149" t="s">
        <v>233</v>
      </c>
      <c r="T1485" t="s">
        <v>4350</v>
      </c>
      <c r="U1485" t="str">
        <f>IF(COUNTIF('16 reserve bal'!D:D,'16 AJE data'!T1485)&gt;0,"Y","N")</f>
        <v>Y</v>
      </c>
    </row>
    <row r="1486" spans="1:21" x14ac:dyDescent="0.25">
      <c r="A1486" t="s">
        <v>233</v>
      </c>
      <c r="B1486" t="s">
        <v>5288</v>
      </c>
      <c r="C1486" t="s">
        <v>3873</v>
      </c>
      <c r="D1486" t="s">
        <v>141</v>
      </c>
      <c r="E1486" t="s">
        <v>12419</v>
      </c>
      <c r="F1486" t="str">
        <f t="shared" si="26"/>
        <v>US-IFRS</v>
      </c>
      <c r="G1486" t="s">
        <v>3873</v>
      </c>
      <c r="L1486" t="s">
        <v>7980</v>
      </c>
      <c r="M1486" t="str">
        <f>IF(COUNTIF('16 reserve entries'!M:M,'16 AJE data'!L1486)&gt;0,"Y","N")</f>
        <v>N</v>
      </c>
      <c r="O1486" t="s">
        <v>14441</v>
      </c>
      <c r="P1486" t="s">
        <v>184</v>
      </c>
      <c r="Q1486" t="s">
        <v>3628</v>
      </c>
      <c r="R1486" t="str">
        <f>IF(COUNTIF('16 reserve entries'!Q:Q,'16 AJE data'!O1486)&gt;0,"Y","N")</f>
        <v>N</v>
      </c>
      <c r="S1486" s="149" t="s">
        <v>233</v>
      </c>
      <c r="T1486" t="s">
        <v>4354</v>
      </c>
      <c r="U1486" t="str">
        <f>IF(COUNTIF('16 reserve bal'!D:D,'16 AJE data'!T1486)&gt;0,"Y","N")</f>
        <v>Y</v>
      </c>
    </row>
    <row r="1487" spans="1:21" x14ac:dyDescent="0.25">
      <c r="A1487" t="s">
        <v>233</v>
      </c>
      <c r="B1487" t="s">
        <v>5288</v>
      </c>
      <c r="C1487" t="s">
        <v>3877</v>
      </c>
      <c r="D1487" t="s">
        <v>141</v>
      </c>
      <c r="E1487" t="s">
        <v>12419</v>
      </c>
      <c r="F1487" t="str">
        <f t="shared" si="26"/>
        <v>US-IFRS</v>
      </c>
      <c r="G1487" t="s">
        <v>3877</v>
      </c>
      <c r="L1487" t="s">
        <v>7874</v>
      </c>
      <c r="M1487" t="str">
        <f>IF(COUNTIF('16 reserve entries'!M:M,'16 AJE data'!L1487)&gt;0,"Y","N")</f>
        <v>N</v>
      </c>
      <c r="O1487" t="s">
        <v>14442</v>
      </c>
      <c r="P1487" t="s">
        <v>184</v>
      </c>
      <c r="Q1487" t="s">
        <v>3702</v>
      </c>
      <c r="R1487" t="str">
        <f>IF(COUNTIF('16 reserve entries'!Q:Q,'16 AJE data'!O1487)&gt;0,"Y","N")</f>
        <v>N</v>
      </c>
      <c r="S1487" s="149" t="s">
        <v>233</v>
      </c>
      <c r="T1487" t="s">
        <v>4317</v>
      </c>
      <c r="U1487" t="str">
        <f>IF(COUNTIF('16 reserve bal'!D:D,'16 AJE data'!T1487)&gt;0,"Y","N")</f>
        <v>Y</v>
      </c>
    </row>
    <row r="1488" spans="1:21" x14ac:dyDescent="0.25">
      <c r="A1488" t="s">
        <v>233</v>
      </c>
      <c r="B1488" t="s">
        <v>5288</v>
      </c>
      <c r="C1488" t="s">
        <v>3880</v>
      </c>
      <c r="D1488" t="s">
        <v>141</v>
      </c>
      <c r="E1488" t="s">
        <v>12419</v>
      </c>
      <c r="F1488" t="str">
        <f t="shared" si="26"/>
        <v>US-IFRS</v>
      </c>
      <c r="G1488" t="s">
        <v>3880</v>
      </c>
      <c r="L1488" t="s">
        <v>7875</v>
      </c>
      <c r="M1488" t="str">
        <f>IF(COUNTIF('16 reserve entries'!M:M,'16 AJE data'!L1488)&gt;0,"Y","N")</f>
        <v>N</v>
      </c>
      <c r="O1488" t="s">
        <v>14443</v>
      </c>
      <c r="P1488" t="s">
        <v>184</v>
      </c>
      <c r="Q1488" t="s">
        <v>3705</v>
      </c>
      <c r="R1488" t="str">
        <f>IF(COUNTIF('16 reserve entries'!Q:Q,'16 AJE data'!O1488)&gt;0,"Y","N")</f>
        <v>N</v>
      </c>
      <c r="S1488" s="149" t="s">
        <v>233</v>
      </c>
      <c r="T1488" t="s">
        <v>4320</v>
      </c>
      <c r="U1488" t="str">
        <f>IF(COUNTIF('16 reserve bal'!D:D,'16 AJE data'!T1488)&gt;0,"Y","N")</f>
        <v>Y</v>
      </c>
    </row>
    <row r="1489" spans="1:21" x14ac:dyDescent="0.25">
      <c r="A1489" t="s">
        <v>233</v>
      </c>
      <c r="B1489" t="s">
        <v>5288</v>
      </c>
      <c r="C1489" t="s">
        <v>7913</v>
      </c>
      <c r="D1489" t="s">
        <v>141</v>
      </c>
      <c r="E1489" t="s">
        <v>12419</v>
      </c>
      <c r="F1489" t="str">
        <f t="shared" si="26"/>
        <v>US-IFRS</v>
      </c>
      <c r="G1489" t="s">
        <v>7913</v>
      </c>
      <c r="L1489" t="s">
        <v>8023</v>
      </c>
      <c r="M1489" t="str">
        <f>IF(COUNTIF('16 reserve entries'!M:M,'16 AJE data'!L1489)&gt;0,"Y","N")</f>
        <v>N</v>
      </c>
      <c r="O1489" t="s">
        <v>14444</v>
      </c>
      <c r="P1489" t="s">
        <v>184</v>
      </c>
      <c r="Q1489" t="s">
        <v>3714</v>
      </c>
      <c r="R1489" t="str">
        <f>IF(COUNTIF('16 reserve entries'!Q:Q,'16 AJE data'!O1489)&gt;0,"Y","N")</f>
        <v>N</v>
      </c>
      <c r="S1489" s="149" t="s">
        <v>233</v>
      </c>
      <c r="T1489" t="s">
        <v>14445</v>
      </c>
      <c r="U1489" t="str">
        <f>IF(COUNTIF('16 reserve bal'!D:D,'16 AJE data'!T1489)&gt;0,"Y","N")</f>
        <v>N</v>
      </c>
    </row>
    <row r="1490" spans="1:21" x14ac:dyDescent="0.25">
      <c r="A1490" t="s">
        <v>233</v>
      </c>
      <c r="B1490" t="s">
        <v>5288</v>
      </c>
      <c r="C1490" t="s">
        <v>7932</v>
      </c>
      <c r="D1490" t="s">
        <v>141</v>
      </c>
      <c r="E1490" t="s">
        <v>12419</v>
      </c>
      <c r="F1490" t="str">
        <f t="shared" si="26"/>
        <v>US-IFRS</v>
      </c>
      <c r="G1490" t="s">
        <v>7932</v>
      </c>
      <c r="L1490" t="s">
        <v>8030</v>
      </c>
      <c r="M1490" t="str">
        <f>IF(COUNTIF('16 reserve entries'!M:M,'16 AJE data'!L1490)&gt;0,"Y","N")</f>
        <v>N</v>
      </c>
      <c r="O1490" t="s">
        <v>14446</v>
      </c>
      <c r="P1490" t="s">
        <v>184</v>
      </c>
      <c r="Q1490" t="s">
        <v>3717</v>
      </c>
      <c r="R1490" t="str">
        <f>IF(COUNTIF('16 reserve entries'!Q:Q,'16 AJE data'!O1490)&gt;0,"Y","N")</f>
        <v>N</v>
      </c>
      <c r="S1490" s="149" t="s">
        <v>233</v>
      </c>
      <c r="T1490" t="s">
        <v>14447</v>
      </c>
      <c r="U1490" t="str">
        <f>IF(COUNTIF('16 reserve bal'!D:D,'16 AJE data'!T1490)&gt;0,"Y","N")</f>
        <v>N</v>
      </c>
    </row>
    <row r="1491" spans="1:21" x14ac:dyDescent="0.25">
      <c r="A1491" t="s">
        <v>233</v>
      </c>
      <c r="B1491" t="s">
        <v>5288</v>
      </c>
      <c r="C1491" t="s">
        <v>3935</v>
      </c>
      <c r="D1491" t="s">
        <v>141</v>
      </c>
      <c r="E1491" t="s">
        <v>12419</v>
      </c>
      <c r="F1491" t="str">
        <f t="shared" si="26"/>
        <v>US-IFRS</v>
      </c>
      <c r="G1491" t="s">
        <v>3935</v>
      </c>
      <c r="L1491" t="s">
        <v>8182</v>
      </c>
      <c r="M1491" t="str">
        <f>IF(COUNTIF('16 reserve entries'!M:M,'16 AJE data'!L1491)&gt;0,"Y","N")</f>
        <v>N</v>
      </c>
      <c r="O1491" t="s">
        <v>14448</v>
      </c>
      <c r="P1491" t="s">
        <v>184</v>
      </c>
      <c r="Q1491" t="s">
        <v>3720</v>
      </c>
      <c r="R1491" t="str">
        <f>IF(COUNTIF('16 reserve entries'!Q:Q,'16 AJE data'!O1491)&gt;0,"Y","N")</f>
        <v>N</v>
      </c>
      <c r="S1491" s="149" t="s">
        <v>233</v>
      </c>
      <c r="T1491" t="s">
        <v>3886</v>
      </c>
      <c r="U1491" t="str">
        <f>IF(COUNTIF('16 reserve bal'!D:D,'16 AJE data'!T1491)&gt;0,"Y","N")</f>
        <v>Y</v>
      </c>
    </row>
    <row r="1492" spans="1:21" x14ac:dyDescent="0.25">
      <c r="A1492" t="s">
        <v>233</v>
      </c>
      <c r="B1492" t="s">
        <v>5288</v>
      </c>
      <c r="C1492" t="s">
        <v>7735</v>
      </c>
      <c r="D1492" t="s">
        <v>141</v>
      </c>
      <c r="E1492" t="s">
        <v>12419</v>
      </c>
      <c r="F1492" t="str">
        <f t="shared" si="26"/>
        <v>US-IFRS</v>
      </c>
      <c r="G1492" t="s">
        <v>7735</v>
      </c>
      <c r="L1492" t="s">
        <v>7876</v>
      </c>
      <c r="M1492" t="str">
        <f>IF(COUNTIF('16 reserve entries'!M:M,'16 AJE data'!L1492)&gt;0,"Y","N")</f>
        <v>N</v>
      </c>
      <c r="O1492" t="s">
        <v>14449</v>
      </c>
      <c r="P1492" t="s">
        <v>184</v>
      </c>
      <c r="Q1492" t="s">
        <v>3726</v>
      </c>
      <c r="R1492" t="str">
        <f>IF(COUNTIF('16 reserve entries'!Q:Q,'16 AJE data'!O1492)&gt;0,"Y","N")</f>
        <v>N</v>
      </c>
      <c r="S1492" s="149" t="s">
        <v>233</v>
      </c>
      <c r="T1492" t="s">
        <v>13029</v>
      </c>
      <c r="U1492" t="str">
        <f>IF(COUNTIF('16 reserve bal'!D:D,'16 AJE data'!T1492)&gt;0,"Y","N")</f>
        <v>N</v>
      </c>
    </row>
    <row r="1493" spans="1:21" x14ac:dyDescent="0.25">
      <c r="A1493" t="s">
        <v>233</v>
      </c>
      <c r="B1493" t="s">
        <v>5288</v>
      </c>
      <c r="C1493" t="s">
        <v>3941</v>
      </c>
      <c r="D1493" t="s">
        <v>141</v>
      </c>
      <c r="E1493" t="s">
        <v>12419</v>
      </c>
      <c r="F1493" t="str">
        <f t="shared" si="26"/>
        <v>US-IFRS</v>
      </c>
      <c r="G1493" t="s">
        <v>3941</v>
      </c>
      <c r="L1493" t="s">
        <v>7877</v>
      </c>
      <c r="M1493" t="str">
        <f>IF(COUNTIF('16 reserve entries'!M:M,'16 AJE data'!L1493)&gt;0,"Y","N")</f>
        <v>N</v>
      </c>
      <c r="O1493" t="s">
        <v>14450</v>
      </c>
      <c r="P1493" t="s">
        <v>184</v>
      </c>
      <c r="Q1493" t="s">
        <v>3750</v>
      </c>
      <c r="R1493" t="str">
        <f>IF(COUNTIF('16 reserve entries'!Q:Q,'16 AJE data'!O1493)&gt;0,"Y","N")</f>
        <v>N</v>
      </c>
      <c r="S1493" s="149" t="s">
        <v>233</v>
      </c>
      <c r="T1493" t="s">
        <v>4434</v>
      </c>
      <c r="U1493" t="str">
        <f>IF(COUNTIF('16 reserve bal'!D:D,'16 AJE data'!T1493)&gt;0,"Y","N")</f>
        <v>Y</v>
      </c>
    </row>
    <row r="1494" spans="1:21" x14ac:dyDescent="0.25">
      <c r="A1494" t="s">
        <v>233</v>
      </c>
      <c r="B1494" t="s">
        <v>5288</v>
      </c>
      <c r="C1494" t="s">
        <v>7740</v>
      </c>
      <c r="D1494" t="s">
        <v>141</v>
      </c>
      <c r="E1494" t="s">
        <v>12419</v>
      </c>
      <c r="F1494" t="str">
        <f t="shared" si="26"/>
        <v>US-IFRS</v>
      </c>
      <c r="G1494" t="s">
        <v>7740</v>
      </c>
      <c r="L1494" t="s">
        <v>8467</v>
      </c>
      <c r="M1494" t="str">
        <f>IF(COUNTIF('16 reserve entries'!M:M,'16 AJE data'!L1494)&gt;0,"Y","N")</f>
        <v>N</v>
      </c>
      <c r="O1494" t="s">
        <v>14451</v>
      </c>
      <c r="P1494" t="s">
        <v>184</v>
      </c>
      <c r="Q1494" t="s">
        <v>3849</v>
      </c>
      <c r="R1494" t="str">
        <f>IF(COUNTIF('16 reserve entries'!Q:Q,'16 AJE data'!O1494)&gt;0,"Y","N")</f>
        <v>N</v>
      </c>
      <c r="S1494" s="149" t="s">
        <v>233</v>
      </c>
      <c r="T1494" t="s">
        <v>14452</v>
      </c>
      <c r="U1494" t="str">
        <f>IF(COUNTIF('16 reserve bal'!D:D,'16 AJE data'!T1494)&gt;0,"Y","N")</f>
        <v>N</v>
      </c>
    </row>
    <row r="1495" spans="1:21" x14ac:dyDescent="0.25">
      <c r="A1495" t="s">
        <v>233</v>
      </c>
      <c r="B1495" t="s">
        <v>5288</v>
      </c>
      <c r="C1495" t="s">
        <v>7743</v>
      </c>
      <c r="D1495" t="s">
        <v>141</v>
      </c>
      <c r="E1495" t="s">
        <v>12419</v>
      </c>
      <c r="F1495" t="str">
        <f t="shared" si="26"/>
        <v>US-IFRS</v>
      </c>
      <c r="G1495" t="s">
        <v>7743</v>
      </c>
      <c r="L1495" t="s">
        <v>7878</v>
      </c>
      <c r="M1495" t="str">
        <f>IF(COUNTIF('16 reserve entries'!M:M,'16 AJE data'!L1495)&gt;0,"Y","N")</f>
        <v>N</v>
      </c>
      <c r="O1495" t="s">
        <v>14453</v>
      </c>
      <c r="P1495" t="s">
        <v>184</v>
      </c>
      <c r="Q1495" t="s">
        <v>3852</v>
      </c>
      <c r="R1495" t="str">
        <f>IF(COUNTIF('16 reserve entries'!Q:Q,'16 AJE data'!O1495)&gt;0,"Y","N")</f>
        <v>N</v>
      </c>
      <c r="S1495" s="149" t="s">
        <v>233</v>
      </c>
      <c r="T1495" t="s">
        <v>12991</v>
      </c>
      <c r="U1495" t="str">
        <f>IF(COUNTIF('16 reserve bal'!D:D,'16 AJE data'!T1495)&gt;0,"Y","N")</f>
        <v>N</v>
      </c>
    </row>
    <row r="1496" spans="1:21" x14ac:dyDescent="0.25">
      <c r="A1496" t="s">
        <v>233</v>
      </c>
      <c r="B1496" t="s">
        <v>5288</v>
      </c>
      <c r="C1496" t="s">
        <v>3944</v>
      </c>
      <c r="D1496" t="s">
        <v>141</v>
      </c>
      <c r="E1496" t="s">
        <v>12419</v>
      </c>
      <c r="F1496" t="str">
        <f t="shared" si="26"/>
        <v>US-IFRS</v>
      </c>
      <c r="G1496" t="s">
        <v>3944</v>
      </c>
      <c r="L1496" t="s">
        <v>7704</v>
      </c>
      <c r="M1496" t="str">
        <f>IF(COUNTIF('16 reserve entries'!M:M,'16 AJE data'!L1496)&gt;0,"Y","N")</f>
        <v>N</v>
      </c>
      <c r="O1496" t="s">
        <v>14454</v>
      </c>
      <c r="P1496" t="s">
        <v>184</v>
      </c>
      <c r="Q1496" t="s">
        <v>3858</v>
      </c>
      <c r="R1496" t="str">
        <f>IF(COUNTIF('16 reserve entries'!Q:Q,'16 AJE data'!O1496)&gt;0,"Y","N")</f>
        <v>N</v>
      </c>
      <c r="S1496" s="149" t="s">
        <v>233</v>
      </c>
      <c r="T1496" t="s">
        <v>3889</v>
      </c>
      <c r="U1496" t="str">
        <f>IF(COUNTIF('16 reserve bal'!D:D,'16 AJE data'!T1496)&gt;0,"Y","N")</f>
        <v>Y</v>
      </c>
    </row>
    <row r="1497" spans="1:21" x14ac:dyDescent="0.25">
      <c r="A1497" t="s">
        <v>233</v>
      </c>
      <c r="B1497" t="s">
        <v>5288</v>
      </c>
      <c r="C1497" t="s">
        <v>3983</v>
      </c>
      <c r="D1497" t="s">
        <v>141</v>
      </c>
      <c r="E1497" t="s">
        <v>12419</v>
      </c>
      <c r="F1497" t="str">
        <f t="shared" si="26"/>
        <v>US-IFRS</v>
      </c>
      <c r="G1497" t="s">
        <v>3983</v>
      </c>
      <c r="L1497" t="s">
        <v>8183</v>
      </c>
      <c r="M1497" t="str">
        <f>IF(COUNTIF('16 reserve entries'!M:M,'16 AJE data'!L1497)&gt;0,"Y","N")</f>
        <v>N</v>
      </c>
      <c r="O1497" t="s">
        <v>14455</v>
      </c>
      <c r="P1497" t="s">
        <v>184</v>
      </c>
      <c r="Q1497" t="s">
        <v>3861</v>
      </c>
      <c r="R1497" t="str">
        <f>IF(COUNTIF('16 reserve entries'!Q:Q,'16 AJE data'!O1497)&gt;0,"Y","N")</f>
        <v>N</v>
      </c>
      <c r="S1497" s="149" t="s">
        <v>233</v>
      </c>
      <c r="T1497" t="s">
        <v>4323</v>
      </c>
      <c r="U1497" t="str">
        <f>IF(COUNTIF('16 reserve bal'!D:D,'16 AJE data'!T1497)&gt;0,"Y","N")</f>
        <v>Y</v>
      </c>
    </row>
    <row r="1498" spans="1:21" x14ac:dyDescent="0.25">
      <c r="A1498" t="s">
        <v>233</v>
      </c>
      <c r="B1498" t="s">
        <v>5288</v>
      </c>
      <c r="C1498" t="s">
        <v>3995</v>
      </c>
      <c r="D1498" t="s">
        <v>141</v>
      </c>
      <c r="E1498" t="s">
        <v>12419</v>
      </c>
      <c r="F1498" t="str">
        <f t="shared" si="26"/>
        <v>US-IFRS</v>
      </c>
      <c r="G1498" t="s">
        <v>3995</v>
      </c>
      <c r="L1498" t="s">
        <v>7623</v>
      </c>
      <c r="M1498" t="str">
        <f>IF(COUNTIF('16 reserve entries'!M:M,'16 AJE data'!L1498)&gt;0,"Y","N")</f>
        <v>N</v>
      </c>
      <c r="O1498" t="s">
        <v>14456</v>
      </c>
      <c r="P1498" t="s">
        <v>184</v>
      </c>
      <c r="Q1498" t="s">
        <v>3882</v>
      </c>
      <c r="R1498" t="str">
        <f>IF(COUNTIF('16 reserve entries'!Q:Q,'16 AJE data'!O1498)&gt;0,"Y","N")</f>
        <v>N</v>
      </c>
      <c r="S1498" s="149" t="s">
        <v>233</v>
      </c>
      <c r="T1498" t="s">
        <v>3459</v>
      </c>
      <c r="U1498" t="str">
        <f>IF(COUNTIF('16 reserve bal'!D:D,'16 AJE data'!T1498)&gt;0,"Y","N")</f>
        <v>Y</v>
      </c>
    </row>
    <row r="1499" spans="1:21" x14ac:dyDescent="0.25">
      <c r="A1499" t="s">
        <v>233</v>
      </c>
      <c r="B1499" t="s">
        <v>5288</v>
      </c>
      <c r="C1499" t="s">
        <v>3997</v>
      </c>
      <c r="D1499" t="s">
        <v>141</v>
      </c>
      <c r="E1499" t="s">
        <v>12419</v>
      </c>
      <c r="F1499" t="str">
        <f t="shared" si="26"/>
        <v>US-IFRS</v>
      </c>
      <c r="G1499" t="s">
        <v>3997</v>
      </c>
      <c r="L1499" t="s">
        <v>8024</v>
      </c>
      <c r="M1499" t="str">
        <f>IF(COUNTIF('16 reserve entries'!M:M,'16 AJE data'!L1499)&gt;0,"Y","N")</f>
        <v>N</v>
      </c>
      <c r="O1499" t="s">
        <v>14457</v>
      </c>
      <c r="P1499" t="s">
        <v>184</v>
      </c>
      <c r="Q1499" t="s">
        <v>3995</v>
      </c>
      <c r="R1499" t="str">
        <f>IF(COUNTIF('16 reserve entries'!Q:Q,'16 AJE data'!O1499)&gt;0,"Y","N")</f>
        <v>N</v>
      </c>
      <c r="S1499" s="149" t="s">
        <v>233</v>
      </c>
      <c r="T1499" t="s">
        <v>3894</v>
      </c>
      <c r="U1499" t="str">
        <f>IF(COUNTIF('16 reserve bal'!D:D,'16 AJE data'!T1499)&gt;0,"Y","N")</f>
        <v>Y</v>
      </c>
    </row>
    <row r="1500" spans="1:21" x14ac:dyDescent="0.25">
      <c r="A1500" t="s">
        <v>233</v>
      </c>
      <c r="B1500" t="s">
        <v>5288</v>
      </c>
      <c r="C1500" t="s">
        <v>4015</v>
      </c>
      <c r="D1500" t="s">
        <v>141</v>
      </c>
      <c r="E1500" t="s">
        <v>12419</v>
      </c>
      <c r="F1500" t="str">
        <f t="shared" si="26"/>
        <v>US-IFRS</v>
      </c>
      <c r="G1500" t="s">
        <v>4015</v>
      </c>
      <c r="L1500" t="s">
        <v>7624</v>
      </c>
      <c r="M1500" t="str">
        <f>IF(COUNTIF('16 reserve entries'!M:M,'16 AJE data'!L1500)&gt;0,"Y","N")</f>
        <v>N</v>
      </c>
      <c r="O1500" t="s">
        <v>14458</v>
      </c>
      <c r="P1500" t="s">
        <v>161</v>
      </c>
      <c r="Q1500" t="s">
        <v>3628</v>
      </c>
      <c r="R1500" t="str">
        <f>IF(COUNTIF('16 reserve entries'!Q:Q,'16 AJE data'!O1500)&gt;0,"Y","N")</f>
        <v>N</v>
      </c>
      <c r="S1500" s="149" t="s">
        <v>233</v>
      </c>
      <c r="T1500" t="s">
        <v>4475</v>
      </c>
      <c r="U1500" t="str">
        <f>IF(COUNTIF('16 reserve bal'!D:D,'16 AJE data'!T1500)&gt;0,"Y","N")</f>
        <v>Y</v>
      </c>
    </row>
    <row r="1501" spans="1:21" x14ac:dyDescent="0.25">
      <c r="A1501" t="s">
        <v>233</v>
      </c>
      <c r="B1501" t="s">
        <v>5288</v>
      </c>
      <c r="C1501" t="s">
        <v>7749</v>
      </c>
      <c r="D1501" t="s">
        <v>141</v>
      </c>
      <c r="E1501" t="s">
        <v>12419</v>
      </c>
      <c r="F1501" t="str">
        <f t="shared" si="26"/>
        <v>US-IFRS</v>
      </c>
      <c r="G1501" t="s">
        <v>7749</v>
      </c>
      <c r="L1501" t="s">
        <v>7625</v>
      </c>
      <c r="M1501" t="str">
        <f>IF(COUNTIF('16 reserve entries'!M:M,'16 AJE data'!L1501)&gt;0,"Y","N")</f>
        <v>N</v>
      </c>
      <c r="O1501" t="s">
        <v>14459</v>
      </c>
      <c r="P1501" t="s">
        <v>161</v>
      </c>
      <c r="Q1501" t="s">
        <v>3684</v>
      </c>
      <c r="R1501" t="str">
        <f>IF(COUNTIF('16 reserve entries'!Q:Q,'16 AJE data'!O1501)&gt;0,"Y","N")</f>
        <v>N</v>
      </c>
      <c r="S1501" s="149" t="s">
        <v>233</v>
      </c>
      <c r="T1501" t="s">
        <v>13037</v>
      </c>
      <c r="U1501" t="str">
        <f>IF(COUNTIF('16 reserve bal'!D:D,'16 AJE data'!T1501)&gt;0,"Y","N")</f>
        <v>N</v>
      </c>
    </row>
    <row r="1502" spans="1:21" x14ac:dyDescent="0.25">
      <c r="A1502" t="s">
        <v>233</v>
      </c>
      <c r="B1502" t="s">
        <v>5288</v>
      </c>
      <c r="C1502" t="s">
        <v>7750</v>
      </c>
      <c r="D1502" t="s">
        <v>141</v>
      </c>
      <c r="E1502" t="s">
        <v>12419</v>
      </c>
      <c r="F1502" t="str">
        <f t="shared" si="26"/>
        <v>US-IFRS</v>
      </c>
      <c r="G1502" t="s">
        <v>7750</v>
      </c>
      <c r="L1502" t="s">
        <v>7626</v>
      </c>
      <c r="M1502" t="str">
        <f>IF(COUNTIF('16 reserve entries'!M:M,'16 AJE data'!L1502)&gt;0,"Y","N")</f>
        <v>N</v>
      </c>
      <c r="O1502" t="s">
        <v>14460</v>
      </c>
      <c r="P1502" t="s">
        <v>161</v>
      </c>
      <c r="Q1502" t="s">
        <v>3690</v>
      </c>
      <c r="R1502" t="str">
        <f>IF(COUNTIF('16 reserve entries'!Q:Q,'16 AJE data'!O1502)&gt;0,"Y","N")</f>
        <v>N</v>
      </c>
      <c r="S1502" s="149" t="s">
        <v>233</v>
      </c>
      <c r="T1502" t="s">
        <v>13039</v>
      </c>
      <c r="U1502" t="str">
        <f>IF(COUNTIF('16 reserve bal'!D:D,'16 AJE data'!T1502)&gt;0,"Y","N")</f>
        <v>N</v>
      </c>
    </row>
    <row r="1503" spans="1:21" x14ac:dyDescent="0.25">
      <c r="A1503" t="s">
        <v>233</v>
      </c>
      <c r="B1503" t="s">
        <v>5288</v>
      </c>
      <c r="C1503" t="s">
        <v>7751</v>
      </c>
      <c r="D1503" t="s">
        <v>141</v>
      </c>
      <c r="E1503" t="s">
        <v>12419</v>
      </c>
      <c r="F1503" t="str">
        <f t="shared" si="26"/>
        <v>US-IFRS</v>
      </c>
      <c r="G1503" t="s">
        <v>7751</v>
      </c>
      <c r="L1503" t="s">
        <v>7627</v>
      </c>
      <c r="M1503" t="str">
        <f>IF(COUNTIF('16 reserve entries'!M:M,'16 AJE data'!L1503)&gt;0,"Y","N")</f>
        <v>N</v>
      </c>
      <c r="O1503" t="s">
        <v>14461</v>
      </c>
      <c r="P1503" t="s">
        <v>161</v>
      </c>
      <c r="Q1503" t="s">
        <v>3693</v>
      </c>
      <c r="R1503" t="str">
        <f>IF(COUNTIF('16 reserve entries'!Q:Q,'16 AJE data'!O1503)&gt;0,"Y","N")</f>
        <v>N</v>
      </c>
      <c r="S1503" s="149" t="s">
        <v>233</v>
      </c>
      <c r="T1503" t="s">
        <v>13618</v>
      </c>
      <c r="U1503" t="str">
        <f>IF(COUNTIF('16 reserve bal'!D:D,'16 AJE data'!T1503)&gt;0,"Y","N")</f>
        <v>N</v>
      </c>
    </row>
    <row r="1504" spans="1:21" x14ac:dyDescent="0.25">
      <c r="A1504" t="s">
        <v>233</v>
      </c>
      <c r="B1504" t="s">
        <v>5288</v>
      </c>
      <c r="C1504" t="s">
        <v>4037</v>
      </c>
      <c r="D1504" t="s">
        <v>141</v>
      </c>
      <c r="E1504" t="s">
        <v>12419</v>
      </c>
      <c r="F1504" t="str">
        <f t="shared" si="26"/>
        <v>US-IFRS</v>
      </c>
      <c r="G1504" t="s">
        <v>4037</v>
      </c>
      <c r="L1504" t="s">
        <v>4519</v>
      </c>
      <c r="M1504" t="str">
        <f>IF(COUNTIF('16 reserve entries'!M:M,'16 AJE data'!L1504)&gt;0,"Y","N")</f>
        <v>Y</v>
      </c>
      <c r="O1504" t="s">
        <v>14462</v>
      </c>
      <c r="P1504" t="s">
        <v>161</v>
      </c>
      <c r="Q1504" t="s">
        <v>3729</v>
      </c>
      <c r="R1504" t="str">
        <f>IF(COUNTIF('16 reserve entries'!Q:Q,'16 AJE data'!O1504)&gt;0,"Y","N")</f>
        <v>N</v>
      </c>
      <c r="S1504" s="149" t="s">
        <v>233</v>
      </c>
      <c r="T1504" t="s">
        <v>4025</v>
      </c>
      <c r="U1504" t="str">
        <f>IF(COUNTIF('16 reserve bal'!D:D,'16 AJE data'!T1504)&gt;0,"Y","N")</f>
        <v>Y</v>
      </c>
    </row>
    <row r="1505" spans="1:21" x14ac:dyDescent="0.25">
      <c r="A1505" t="s">
        <v>233</v>
      </c>
      <c r="B1505" t="s">
        <v>5288</v>
      </c>
      <c r="C1505" t="s">
        <v>4038</v>
      </c>
      <c r="D1505" t="s">
        <v>141</v>
      </c>
      <c r="E1505" t="s">
        <v>12419</v>
      </c>
      <c r="F1505" t="str">
        <f t="shared" si="26"/>
        <v>US-IFRS</v>
      </c>
      <c r="G1505" t="s">
        <v>4038</v>
      </c>
      <c r="L1505" t="s">
        <v>7629</v>
      </c>
      <c r="M1505" t="str">
        <f>IF(COUNTIF('16 reserve entries'!M:M,'16 AJE data'!L1505)&gt;0,"Y","N")</f>
        <v>N</v>
      </c>
      <c r="O1505" t="s">
        <v>14463</v>
      </c>
      <c r="P1505" t="s">
        <v>161</v>
      </c>
      <c r="Q1505" t="s">
        <v>3843</v>
      </c>
      <c r="R1505" t="str">
        <f>IF(COUNTIF('16 reserve entries'!Q:Q,'16 AJE data'!O1505)&gt;0,"Y","N")</f>
        <v>N</v>
      </c>
      <c r="S1505" s="149" t="s">
        <v>233</v>
      </c>
      <c r="T1505" t="s">
        <v>4440</v>
      </c>
      <c r="U1505" t="str">
        <f>IF(COUNTIF('16 reserve bal'!D:D,'16 AJE data'!T1505)&gt;0,"Y","N")</f>
        <v>Y</v>
      </c>
    </row>
    <row r="1506" spans="1:21" x14ac:dyDescent="0.25">
      <c r="A1506" t="s">
        <v>233</v>
      </c>
      <c r="B1506" t="s">
        <v>5288</v>
      </c>
      <c r="C1506" t="s">
        <v>4040</v>
      </c>
      <c r="D1506" t="s">
        <v>141</v>
      </c>
      <c r="E1506" t="s">
        <v>12419</v>
      </c>
      <c r="F1506" t="str">
        <f t="shared" si="26"/>
        <v>US-IFRS</v>
      </c>
      <c r="G1506" t="s">
        <v>4040</v>
      </c>
      <c r="L1506" t="s">
        <v>4520</v>
      </c>
      <c r="M1506" t="str">
        <f>IF(COUNTIF('16 reserve entries'!M:M,'16 AJE data'!L1506)&gt;0,"Y","N")</f>
        <v>Y</v>
      </c>
      <c r="O1506" t="s">
        <v>14464</v>
      </c>
      <c r="P1506" t="s">
        <v>161</v>
      </c>
      <c r="Q1506" t="s">
        <v>3846</v>
      </c>
      <c r="R1506" t="str">
        <f>IF(COUNTIF('16 reserve entries'!Q:Q,'16 AJE data'!O1506)&gt;0,"Y","N")</f>
        <v>N</v>
      </c>
      <c r="S1506" s="149" t="s">
        <v>233</v>
      </c>
      <c r="T1506" t="s">
        <v>3982</v>
      </c>
      <c r="U1506" t="str">
        <f>IF(COUNTIF('16 reserve bal'!D:D,'16 AJE data'!T1506)&gt;0,"Y","N")</f>
        <v>Y</v>
      </c>
    </row>
    <row r="1507" spans="1:21" x14ac:dyDescent="0.25">
      <c r="A1507" t="s">
        <v>233</v>
      </c>
      <c r="B1507" t="s">
        <v>5288</v>
      </c>
      <c r="C1507" t="s">
        <v>4042</v>
      </c>
      <c r="D1507" t="s">
        <v>141</v>
      </c>
      <c r="E1507" t="s">
        <v>12419</v>
      </c>
      <c r="F1507" t="str">
        <f t="shared" si="26"/>
        <v>US-IFRS</v>
      </c>
      <c r="G1507" t="s">
        <v>4042</v>
      </c>
      <c r="L1507" t="s">
        <v>4524</v>
      </c>
      <c r="M1507" t="str">
        <f>IF(COUNTIF('16 reserve entries'!M:M,'16 AJE data'!L1507)&gt;0,"Y","N")</f>
        <v>Y</v>
      </c>
      <c r="O1507" t="s">
        <v>14465</v>
      </c>
      <c r="P1507" t="s">
        <v>161</v>
      </c>
      <c r="Q1507" t="s">
        <v>3995</v>
      </c>
      <c r="R1507" t="str">
        <f>IF(COUNTIF('16 reserve entries'!Q:Q,'16 AJE data'!O1507)&gt;0,"Y","N")</f>
        <v>N</v>
      </c>
      <c r="S1507" s="149" t="s">
        <v>233</v>
      </c>
      <c r="T1507" t="s">
        <v>4498</v>
      </c>
      <c r="U1507" t="str">
        <f>IF(COUNTIF('16 reserve bal'!D:D,'16 AJE data'!T1507)&gt;0,"Y","N")</f>
        <v>Y</v>
      </c>
    </row>
    <row r="1508" spans="1:21" x14ac:dyDescent="0.25">
      <c r="A1508" t="s">
        <v>233</v>
      </c>
      <c r="B1508" t="s">
        <v>5288</v>
      </c>
      <c r="C1508" t="s">
        <v>4044</v>
      </c>
      <c r="D1508" t="s">
        <v>141</v>
      </c>
      <c r="E1508" t="s">
        <v>12419</v>
      </c>
      <c r="F1508" t="str">
        <f t="shared" si="26"/>
        <v>US-IFRS</v>
      </c>
      <c r="G1508" t="s">
        <v>4044</v>
      </c>
      <c r="L1508" t="s">
        <v>4526</v>
      </c>
      <c r="M1508" t="str">
        <f>IF(COUNTIF('16 reserve entries'!M:M,'16 AJE data'!L1508)&gt;0,"Y","N")</f>
        <v>Y</v>
      </c>
      <c r="O1508" t="s">
        <v>14466</v>
      </c>
      <c r="P1508" t="s">
        <v>182</v>
      </c>
      <c r="Q1508" t="s">
        <v>3628</v>
      </c>
      <c r="R1508" t="str">
        <f>IF(COUNTIF('16 reserve entries'!Q:Q,'16 AJE data'!O1508)&gt;0,"Y","N")</f>
        <v>N</v>
      </c>
      <c r="S1508" s="149" t="s">
        <v>233</v>
      </c>
      <c r="T1508" t="s">
        <v>14467</v>
      </c>
      <c r="U1508" t="str">
        <f>IF(COUNTIF('16 reserve bal'!D:D,'16 AJE data'!T1508)&gt;0,"Y","N")</f>
        <v>N</v>
      </c>
    </row>
    <row r="1509" spans="1:21" x14ac:dyDescent="0.25">
      <c r="A1509" t="s">
        <v>233</v>
      </c>
      <c r="B1509" t="s">
        <v>5288</v>
      </c>
      <c r="C1509" t="s">
        <v>4046</v>
      </c>
      <c r="D1509" t="s">
        <v>141</v>
      </c>
      <c r="E1509" t="s">
        <v>12419</v>
      </c>
      <c r="F1509" t="str">
        <f t="shared" si="26"/>
        <v>US-IFRS</v>
      </c>
      <c r="G1509" t="s">
        <v>4046</v>
      </c>
      <c r="L1509" t="s">
        <v>4528</v>
      </c>
      <c r="M1509" t="str">
        <f>IF(COUNTIF('16 reserve entries'!M:M,'16 AJE data'!L1509)&gt;0,"Y","N")</f>
        <v>Y</v>
      </c>
      <c r="O1509" t="s">
        <v>14468</v>
      </c>
      <c r="P1509" t="s">
        <v>182</v>
      </c>
      <c r="Q1509" t="s">
        <v>3684</v>
      </c>
      <c r="R1509" t="str">
        <f>IF(COUNTIF('16 reserve entries'!Q:Q,'16 AJE data'!O1509)&gt;0,"Y","N")</f>
        <v>N</v>
      </c>
      <c r="S1509" s="149" t="s">
        <v>233</v>
      </c>
      <c r="T1509" t="s">
        <v>14292</v>
      </c>
      <c r="U1509" t="str">
        <f>IF(COUNTIF('16 reserve bal'!D:D,'16 AJE data'!T1509)&gt;0,"Y","N")</f>
        <v>N</v>
      </c>
    </row>
    <row r="1510" spans="1:21" x14ac:dyDescent="0.25">
      <c r="A1510" t="s">
        <v>233</v>
      </c>
      <c r="B1510" t="s">
        <v>5288</v>
      </c>
      <c r="C1510" t="s">
        <v>4056</v>
      </c>
      <c r="D1510" t="s">
        <v>141</v>
      </c>
      <c r="E1510" t="s">
        <v>12419</v>
      </c>
      <c r="F1510" t="str">
        <f t="shared" si="26"/>
        <v>US-IFRS</v>
      </c>
      <c r="G1510" t="s">
        <v>4056</v>
      </c>
      <c r="L1510" t="s">
        <v>4530</v>
      </c>
      <c r="M1510" t="str">
        <f>IF(COUNTIF('16 reserve entries'!M:M,'16 AJE data'!L1510)&gt;0,"Y","N")</f>
        <v>Y</v>
      </c>
      <c r="O1510" t="s">
        <v>14469</v>
      </c>
      <c r="P1510" t="s">
        <v>182</v>
      </c>
      <c r="Q1510" t="s">
        <v>3690</v>
      </c>
      <c r="R1510" t="str">
        <f>IF(COUNTIF('16 reserve entries'!Q:Q,'16 AJE data'!O1510)&gt;0,"Y","N")</f>
        <v>N</v>
      </c>
      <c r="S1510" s="149" t="s">
        <v>233</v>
      </c>
      <c r="T1510" t="s">
        <v>4105</v>
      </c>
      <c r="U1510" t="str">
        <f>IF(COUNTIF('16 reserve bal'!D:D,'16 AJE data'!T1510)&gt;0,"Y","N")</f>
        <v>Y</v>
      </c>
    </row>
    <row r="1511" spans="1:21" x14ac:dyDescent="0.25">
      <c r="A1511" t="s">
        <v>233</v>
      </c>
      <c r="B1511" t="s">
        <v>5288</v>
      </c>
      <c r="C1511" t="s">
        <v>4058</v>
      </c>
      <c r="D1511" t="s">
        <v>141</v>
      </c>
      <c r="E1511" t="s">
        <v>12419</v>
      </c>
      <c r="F1511" t="str">
        <f t="shared" si="26"/>
        <v>US-IFRS</v>
      </c>
      <c r="G1511" t="s">
        <v>4058</v>
      </c>
      <c r="L1511" t="s">
        <v>4531</v>
      </c>
      <c r="M1511" t="str">
        <f>IF(COUNTIF('16 reserve entries'!M:M,'16 AJE data'!L1511)&gt;0,"Y","N")</f>
        <v>Y</v>
      </c>
      <c r="O1511" t="s">
        <v>14470</v>
      </c>
      <c r="P1511" t="s">
        <v>182</v>
      </c>
      <c r="Q1511" t="s">
        <v>3702</v>
      </c>
      <c r="R1511" t="str">
        <f>IF(COUNTIF('16 reserve entries'!Q:Q,'16 AJE data'!O1511)&gt;0,"Y","N")</f>
        <v>N</v>
      </c>
      <c r="S1511" s="149" t="s">
        <v>233</v>
      </c>
      <c r="T1511" t="s">
        <v>14471</v>
      </c>
      <c r="U1511" t="str">
        <f>IF(COUNTIF('16 reserve bal'!D:D,'16 AJE data'!T1511)&gt;0,"Y","N")</f>
        <v>N</v>
      </c>
    </row>
    <row r="1512" spans="1:21" x14ac:dyDescent="0.25">
      <c r="A1512" t="s">
        <v>233</v>
      </c>
      <c r="B1512" t="s">
        <v>5288</v>
      </c>
      <c r="C1512" t="s">
        <v>4068</v>
      </c>
      <c r="D1512" t="s">
        <v>141</v>
      </c>
      <c r="E1512" t="s">
        <v>12419</v>
      </c>
      <c r="F1512" t="str">
        <f t="shared" si="26"/>
        <v>US-IFRS</v>
      </c>
      <c r="G1512" t="s">
        <v>4068</v>
      </c>
      <c r="L1512" t="s">
        <v>4533</v>
      </c>
      <c r="M1512" t="str">
        <f>IF(COUNTIF('16 reserve entries'!M:M,'16 AJE data'!L1512)&gt;0,"Y","N")</f>
        <v>Y</v>
      </c>
      <c r="O1512" t="s">
        <v>14472</v>
      </c>
      <c r="P1512" t="s">
        <v>182</v>
      </c>
      <c r="Q1512" t="s">
        <v>3705</v>
      </c>
      <c r="R1512" t="str">
        <f>IF(COUNTIF('16 reserve entries'!Q:Q,'16 AJE data'!O1512)&gt;0,"Y","N")</f>
        <v>N</v>
      </c>
      <c r="S1512" s="149" t="s">
        <v>233</v>
      </c>
      <c r="T1512" t="s">
        <v>5245</v>
      </c>
      <c r="U1512" t="str">
        <f>IF(COUNTIF('16 reserve bal'!D:D,'16 AJE data'!T1512)&gt;0,"Y","N")</f>
        <v>N</v>
      </c>
    </row>
    <row r="1513" spans="1:21" x14ac:dyDescent="0.25">
      <c r="A1513" t="s">
        <v>233</v>
      </c>
      <c r="B1513" t="s">
        <v>5288</v>
      </c>
      <c r="C1513" t="s">
        <v>7753</v>
      </c>
      <c r="D1513" t="s">
        <v>141</v>
      </c>
      <c r="E1513" t="s">
        <v>12419</v>
      </c>
      <c r="F1513" t="str">
        <f t="shared" si="26"/>
        <v>US-IFRS</v>
      </c>
      <c r="G1513" t="s">
        <v>7753</v>
      </c>
      <c r="L1513" t="s">
        <v>7641</v>
      </c>
      <c r="M1513" t="str">
        <f>IF(COUNTIF('16 reserve entries'!M:M,'16 AJE data'!L1513)&gt;0,"Y","N")</f>
        <v>N</v>
      </c>
      <c r="O1513" t="s">
        <v>14473</v>
      </c>
      <c r="P1513" t="s">
        <v>182</v>
      </c>
      <c r="Q1513" t="s">
        <v>3714</v>
      </c>
      <c r="R1513" t="str">
        <f>IF(COUNTIF('16 reserve entries'!Q:Q,'16 AJE data'!O1513)&gt;0,"Y","N")</f>
        <v>N</v>
      </c>
      <c r="S1513" s="149" t="s">
        <v>233</v>
      </c>
      <c r="T1513" t="s">
        <v>14474</v>
      </c>
      <c r="U1513" t="str">
        <f>IF(COUNTIF('16 reserve bal'!D:D,'16 AJE data'!T1513)&gt;0,"Y","N")</f>
        <v>N</v>
      </c>
    </row>
    <row r="1514" spans="1:21" x14ac:dyDescent="0.25">
      <c r="A1514" t="s">
        <v>233</v>
      </c>
      <c r="B1514" t="s">
        <v>5288</v>
      </c>
      <c r="C1514" t="s">
        <v>7754</v>
      </c>
      <c r="D1514" t="s">
        <v>141</v>
      </c>
      <c r="E1514" t="s">
        <v>12419</v>
      </c>
      <c r="F1514" t="str">
        <f t="shared" si="26"/>
        <v>US-IFRS</v>
      </c>
      <c r="G1514" t="s">
        <v>7754</v>
      </c>
      <c r="L1514" t="s">
        <v>8048</v>
      </c>
      <c r="M1514" t="str">
        <f>IF(COUNTIF('16 reserve entries'!M:M,'16 AJE data'!L1514)&gt;0,"Y","N")</f>
        <v>N</v>
      </c>
      <c r="O1514" t="s">
        <v>14475</v>
      </c>
      <c r="P1514" t="s">
        <v>182</v>
      </c>
      <c r="Q1514" t="s">
        <v>3717</v>
      </c>
      <c r="R1514" t="str">
        <f>IF(COUNTIF('16 reserve entries'!Q:Q,'16 AJE data'!O1514)&gt;0,"Y","N")</f>
        <v>N</v>
      </c>
      <c r="S1514" s="149" t="s">
        <v>233</v>
      </c>
      <c r="T1514" t="s">
        <v>14476</v>
      </c>
      <c r="U1514" t="str">
        <f>IF(COUNTIF('16 reserve bal'!D:D,'16 AJE data'!T1514)&gt;0,"Y","N")</f>
        <v>N</v>
      </c>
    </row>
    <row r="1515" spans="1:21" x14ac:dyDescent="0.25">
      <c r="A1515" t="s">
        <v>233</v>
      </c>
      <c r="B1515" t="s">
        <v>5288</v>
      </c>
      <c r="C1515" t="s">
        <v>7755</v>
      </c>
      <c r="D1515" t="s">
        <v>141</v>
      </c>
      <c r="E1515" t="s">
        <v>12419</v>
      </c>
      <c r="F1515" t="str">
        <f t="shared" si="26"/>
        <v>US-IFRS</v>
      </c>
      <c r="G1515" t="s">
        <v>7755</v>
      </c>
      <c r="L1515" t="s">
        <v>7646</v>
      </c>
      <c r="M1515" t="str">
        <f>IF(COUNTIF('16 reserve entries'!M:M,'16 AJE data'!L1515)&gt;0,"Y","N")</f>
        <v>N</v>
      </c>
      <c r="O1515" t="s">
        <v>14477</v>
      </c>
      <c r="P1515" t="s">
        <v>182</v>
      </c>
      <c r="Q1515" t="s">
        <v>3726</v>
      </c>
      <c r="R1515" t="str">
        <f>IF(COUNTIF('16 reserve entries'!Q:Q,'16 AJE data'!O1515)&gt;0,"Y","N")</f>
        <v>N</v>
      </c>
      <c r="S1515" s="149" t="s">
        <v>233</v>
      </c>
      <c r="T1515" t="s">
        <v>14478</v>
      </c>
      <c r="U1515" t="str">
        <f>IF(COUNTIF('16 reserve bal'!D:D,'16 AJE data'!T1515)&gt;0,"Y","N")</f>
        <v>N</v>
      </c>
    </row>
    <row r="1516" spans="1:21" x14ac:dyDescent="0.25">
      <c r="A1516" t="s">
        <v>233</v>
      </c>
      <c r="B1516" t="s">
        <v>5288</v>
      </c>
      <c r="C1516" t="s">
        <v>7756</v>
      </c>
      <c r="D1516" t="s">
        <v>141</v>
      </c>
      <c r="E1516" t="s">
        <v>12419</v>
      </c>
      <c r="F1516" t="str">
        <f t="shared" si="26"/>
        <v>US-IFRS</v>
      </c>
      <c r="G1516" t="s">
        <v>7756</v>
      </c>
      <c r="L1516" t="s">
        <v>7650</v>
      </c>
      <c r="M1516" t="str">
        <f>IF(COUNTIF('16 reserve entries'!M:M,'16 AJE data'!L1516)&gt;0,"Y","N")</f>
        <v>N</v>
      </c>
      <c r="O1516" t="s">
        <v>14479</v>
      </c>
      <c r="P1516" t="s">
        <v>182</v>
      </c>
      <c r="Q1516" t="s">
        <v>3735</v>
      </c>
      <c r="R1516" t="str">
        <f>IF(COUNTIF('16 reserve entries'!Q:Q,'16 AJE data'!O1516)&gt;0,"Y","N")</f>
        <v>N</v>
      </c>
      <c r="S1516" s="149" t="s">
        <v>233</v>
      </c>
      <c r="T1516" t="s">
        <v>14480</v>
      </c>
      <c r="U1516" t="str">
        <f>IF(COUNTIF('16 reserve bal'!D:D,'16 AJE data'!T1516)&gt;0,"Y","N")</f>
        <v>N</v>
      </c>
    </row>
    <row r="1517" spans="1:21" x14ac:dyDescent="0.25">
      <c r="A1517" t="s">
        <v>233</v>
      </c>
      <c r="B1517" t="s">
        <v>5288</v>
      </c>
      <c r="C1517" t="s">
        <v>7757</v>
      </c>
      <c r="D1517" t="s">
        <v>141</v>
      </c>
      <c r="E1517" t="s">
        <v>12419</v>
      </c>
      <c r="F1517" t="str">
        <f t="shared" si="26"/>
        <v>US-IFRS</v>
      </c>
      <c r="G1517" t="s">
        <v>7757</v>
      </c>
      <c r="L1517" t="s">
        <v>7885</v>
      </c>
      <c r="M1517" t="str">
        <f>IF(COUNTIF('16 reserve entries'!M:M,'16 AJE data'!L1517)&gt;0,"Y","N")</f>
        <v>N</v>
      </c>
      <c r="O1517" t="s">
        <v>14481</v>
      </c>
      <c r="P1517" t="s">
        <v>182</v>
      </c>
      <c r="Q1517" t="s">
        <v>3738</v>
      </c>
      <c r="R1517" t="str">
        <f>IF(COUNTIF('16 reserve entries'!Q:Q,'16 AJE data'!O1517)&gt;0,"Y","N")</f>
        <v>N</v>
      </c>
      <c r="S1517" s="149" t="s">
        <v>233</v>
      </c>
      <c r="T1517" t="s">
        <v>14482</v>
      </c>
      <c r="U1517" t="str">
        <f>IF(COUNTIF('16 reserve bal'!D:D,'16 AJE data'!T1517)&gt;0,"Y","N")</f>
        <v>N</v>
      </c>
    </row>
    <row r="1518" spans="1:21" x14ac:dyDescent="0.25">
      <c r="A1518" t="s">
        <v>233</v>
      </c>
      <c r="B1518" t="s">
        <v>5288</v>
      </c>
      <c r="C1518" t="s">
        <v>7760</v>
      </c>
      <c r="D1518" t="s">
        <v>141</v>
      </c>
      <c r="E1518" t="s">
        <v>12419</v>
      </c>
      <c r="F1518" t="str">
        <f t="shared" si="26"/>
        <v>US-IFRS</v>
      </c>
      <c r="G1518" t="s">
        <v>7760</v>
      </c>
      <c r="L1518" t="s">
        <v>8035</v>
      </c>
      <c r="M1518" t="str">
        <f>IF(COUNTIF('16 reserve entries'!M:M,'16 AJE data'!L1518)&gt;0,"Y","N")</f>
        <v>N</v>
      </c>
      <c r="O1518" t="s">
        <v>14483</v>
      </c>
      <c r="P1518" t="s">
        <v>182</v>
      </c>
      <c r="Q1518" t="s">
        <v>7906</v>
      </c>
      <c r="R1518" t="str">
        <f>IF(COUNTIF('16 reserve entries'!Q:Q,'16 AJE data'!O1518)&gt;0,"Y","N")</f>
        <v>N</v>
      </c>
      <c r="S1518" s="149" t="s">
        <v>233</v>
      </c>
      <c r="T1518" t="s">
        <v>14484</v>
      </c>
      <c r="U1518" t="str">
        <f>IF(COUNTIF('16 reserve bal'!D:D,'16 AJE data'!T1518)&gt;0,"Y","N")</f>
        <v>N</v>
      </c>
    </row>
    <row r="1519" spans="1:21" x14ac:dyDescent="0.25">
      <c r="A1519" t="s">
        <v>233</v>
      </c>
      <c r="B1519" t="s">
        <v>5288</v>
      </c>
      <c r="C1519" t="s">
        <v>7992</v>
      </c>
      <c r="D1519" t="s">
        <v>141</v>
      </c>
      <c r="E1519" t="s">
        <v>12419</v>
      </c>
      <c r="F1519" t="str">
        <f t="shared" si="26"/>
        <v>US-IFRS</v>
      </c>
      <c r="G1519" t="s">
        <v>7992</v>
      </c>
      <c r="L1519" t="s">
        <v>8494</v>
      </c>
      <c r="M1519" t="str">
        <f>IF(COUNTIF('16 reserve entries'!M:M,'16 AJE data'!L1519)&gt;0,"Y","N")</f>
        <v>N</v>
      </c>
      <c r="O1519" t="s">
        <v>14485</v>
      </c>
      <c r="P1519" t="s">
        <v>182</v>
      </c>
      <c r="Q1519" t="s">
        <v>3843</v>
      </c>
      <c r="R1519" t="str">
        <f>IF(COUNTIF('16 reserve entries'!Q:Q,'16 AJE data'!O1519)&gt;0,"Y","N")</f>
        <v>N</v>
      </c>
      <c r="S1519" s="149" t="s">
        <v>233</v>
      </c>
      <c r="T1519" t="s">
        <v>14486</v>
      </c>
      <c r="U1519" t="str">
        <f>IF(COUNTIF('16 reserve bal'!D:D,'16 AJE data'!T1519)&gt;0,"Y","N")</f>
        <v>N</v>
      </c>
    </row>
    <row r="1520" spans="1:21" x14ac:dyDescent="0.25">
      <c r="A1520" t="s">
        <v>233</v>
      </c>
      <c r="B1520" t="s">
        <v>5288</v>
      </c>
      <c r="C1520" t="s">
        <v>8506</v>
      </c>
      <c r="D1520" t="s">
        <v>141</v>
      </c>
      <c r="E1520" t="s">
        <v>12419</v>
      </c>
      <c r="F1520" t="str">
        <f t="shared" si="26"/>
        <v>US-IFRS</v>
      </c>
      <c r="G1520" t="s">
        <v>8506</v>
      </c>
      <c r="L1520" t="s">
        <v>5295</v>
      </c>
      <c r="M1520" t="str">
        <f>IF(COUNTIF('16 reserve entries'!M:M,'16 AJE data'!L1520)&gt;0,"Y","N")</f>
        <v>Y</v>
      </c>
      <c r="O1520" t="s">
        <v>14487</v>
      </c>
      <c r="P1520" t="s">
        <v>182</v>
      </c>
      <c r="Q1520" t="s">
        <v>3846</v>
      </c>
      <c r="R1520" t="str">
        <f>IF(COUNTIF('16 reserve entries'!Q:Q,'16 AJE data'!O1520)&gt;0,"Y","N")</f>
        <v>N</v>
      </c>
      <c r="S1520" s="149" t="s">
        <v>233</v>
      </c>
      <c r="T1520" t="s">
        <v>14488</v>
      </c>
      <c r="U1520" t="str">
        <f>IF(COUNTIF('16 reserve bal'!D:D,'16 AJE data'!T1520)&gt;0,"Y","N")</f>
        <v>N</v>
      </c>
    </row>
    <row r="1521" spans="1:21" x14ac:dyDescent="0.25">
      <c r="A1521" t="s">
        <v>233</v>
      </c>
      <c r="B1521" t="s">
        <v>5288</v>
      </c>
      <c r="C1521" t="s">
        <v>7829</v>
      </c>
      <c r="D1521" t="s">
        <v>141</v>
      </c>
      <c r="E1521" t="s">
        <v>12419</v>
      </c>
      <c r="F1521" t="str">
        <f t="shared" si="26"/>
        <v>US-IFRS</v>
      </c>
      <c r="G1521" t="s">
        <v>7829</v>
      </c>
      <c r="L1521" t="s">
        <v>8036</v>
      </c>
      <c r="M1521" t="str">
        <f>IF(COUNTIF('16 reserve entries'!M:M,'16 AJE data'!L1521)&gt;0,"Y","N")</f>
        <v>N</v>
      </c>
      <c r="O1521" t="s">
        <v>14489</v>
      </c>
      <c r="P1521" t="s">
        <v>182</v>
      </c>
      <c r="Q1521" t="s">
        <v>3849</v>
      </c>
      <c r="R1521" t="str">
        <f>IF(COUNTIF('16 reserve entries'!Q:Q,'16 AJE data'!O1521)&gt;0,"Y","N")</f>
        <v>N</v>
      </c>
      <c r="S1521" s="149" t="s">
        <v>233</v>
      </c>
      <c r="T1521" t="s">
        <v>14490</v>
      </c>
      <c r="U1521" t="str">
        <f>IF(COUNTIF('16 reserve bal'!D:D,'16 AJE data'!T1521)&gt;0,"Y","N")</f>
        <v>N</v>
      </c>
    </row>
    <row r="1522" spans="1:21" x14ac:dyDescent="0.25">
      <c r="A1522" t="s">
        <v>233</v>
      </c>
      <c r="B1522" t="s">
        <v>5288</v>
      </c>
      <c r="C1522" t="s">
        <v>4505</v>
      </c>
      <c r="D1522" t="s">
        <v>141</v>
      </c>
      <c r="E1522" t="s">
        <v>12419</v>
      </c>
      <c r="F1522" t="str">
        <f t="shared" si="26"/>
        <v>US-IFRS</v>
      </c>
      <c r="G1522" t="s">
        <v>4505</v>
      </c>
      <c r="L1522" t="s">
        <v>8040</v>
      </c>
      <c r="M1522" t="str">
        <f>IF(COUNTIF('16 reserve entries'!M:M,'16 AJE data'!L1522)&gt;0,"Y","N")</f>
        <v>N</v>
      </c>
      <c r="O1522" t="s">
        <v>14491</v>
      </c>
      <c r="P1522" t="s">
        <v>182</v>
      </c>
      <c r="Q1522" t="s">
        <v>3852</v>
      </c>
      <c r="R1522" t="str">
        <f>IF(COUNTIF('16 reserve entries'!Q:Q,'16 AJE data'!O1522)&gt;0,"Y","N")</f>
        <v>N</v>
      </c>
      <c r="S1522" s="149" t="s">
        <v>233</v>
      </c>
      <c r="T1522" t="s">
        <v>12440</v>
      </c>
      <c r="U1522" t="str">
        <f>IF(COUNTIF('16 reserve bal'!D:D,'16 AJE data'!T1522)&gt;0,"Y","N")</f>
        <v>N</v>
      </c>
    </row>
    <row r="1523" spans="1:21" x14ac:dyDescent="0.25">
      <c r="A1523" t="s">
        <v>233</v>
      </c>
      <c r="B1523" t="s">
        <v>5288</v>
      </c>
      <c r="C1523" t="s">
        <v>4508</v>
      </c>
      <c r="D1523" t="s">
        <v>141</v>
      </c>
      <c r="E1523" t="s">
        <v>12419</v>
      </c>
      <c r="F1523" t="str">
        <f t="shared" si="26"/>
        <v>US-IFRS</v>
      </c>
      <c r="G1523" t="s">
        <v>4508</v>
      </c>
      <c r="L1523" t="s">
        <v>8037</v>
      </c>
      <c r="M1523" t="str">
        <f>IF(COUNTIF('16 reserve entries'!M:M,'16 AJE data'!L1523)&gt;0,"Y","N")</f>
        <v>N</v>
      </c>
      <c r="O1523" t="s">
        <v>14492</v>
      </c>
      <c r="P1523" t="s">
        <v>182</v>
      </c>
      <c r="Q1523" t="s">
        <v>3858</v>
      </c>
      <c r="R1523" t="str">
        <f>IF(COUNTIF('16 reserve entries'!Q:Q,'16 AJE data'!O1523)&gt;0,"Y","N")</f>
        <v>N</v>
      </c>
      <c r="S1523" s="149" t="s">
        <v>233</v>
      </c>
      <c r="T1523" t="s">
        <v>13679</v>
      </c>
      <c r="U1523" t="str">
        <f>IF(COUNTIF('16 reserve bal'!D:D,'16 AJE data'!T1523)&gt;0,"Y","N")</f>
        <v>N</v>
      </c>
    </row>
    <row r="1524" spans="1:21" x14ac:dyDescent="0.25">
      <c r="A1524" t="s">
        <v>233</v>
      </c>
      <c r="B1524" t="s">
        <v>5288</v>
      </c>
      <c r="C1524" t="s">
        <v>7872</v>
      </c>
      <c r="D1524" t="s">
        <v>141</v>
      </c>
      <c r="E1524" t="s">
        <v>12419</v>
      </c>
      <c r="F1524" t="str">
        <f t="shared" si="26"/>
        <v>US-IFRS</v>
      </c>
      <c r="G1524" t="s">
        <v>7872</v>
      </c>
      <c r="L1524" t="s">
        <v>8038</v>
      </c>
      <c r="M1524" t="str">
        <f>IF(COUNTIF('16 reserve entries'!M:M,'16 AJE data'!L1524)&gt;0,"Y","N")</f>
        <v>N</v>
      </c>
      <c r="O1524" t="s">
        <v>14493</v>
      </c>
      <c r="P1524" t="s">
        <v>182</v>
      </c>
      <c r="Q1524" t="s">
        <v>3864</v>
      </c>
      <c r="R1524" t="str">
        <f>IF(COUNTIF('16 reserve entries'!Q:Q,'16 AJE data'!O1524)&gt;0,"Y","N")</f>
        <v>N</v>
      </c>
      <c r="S1524" s="149" t="s">
        <v>233</v>
      </c>
      <c r="T1524" t="s">
        <v>14494</v>
      </c>
      <c r="U1524" t="str">
        <f>IF(COUNTIF('16 reserve bal'!D:D,'16 AJE data'!T1524)&gt;0,"Y","N")</f>
        <v>N</v>
      </c>
    </row>
    <row r="1525" spans="1:21" x14ac:dyDescent="0.25">
      <c r="A1525" t="s">
        <v>233</v>
      </c>
      <c r="B1525" t="s">
        <v>5288</v>
      </c>
      <c r="C1525" t="s">
        <v>7623</v>
      </c>
      <c r="D1525" t="s">
        <v>141</v>
      </c>
      <c r="E1525" t="s">
        <v>12419</v>
      </c>
      <c r="F1525" t="str">
        <f t="shared" si="26"/>
        <v>US-IFRS</v>
      </c>
      <c r="G1525" t="s">
        <v>7623</v>
      </c>
      <c r="L1525" t="s">
        <v>8039</v>
      </c>
      <c r="M1525" t="str">
        <f>IF(COUNTIF('16 reserve entries'!M:M,'16 AJE data'!L1525)&gt;0,"Y","N")</f>
        <v>N</v>
      </c>
      <c r="O1525" t="s">
        <v>14495</v>
      </c>
      <c r="P1525" t="s">
        <v>182</v>
      </c>
      <c r="Q1525" t="s">
        <v>3882</v>
      </c>
      <c r="R1525" t="str">
        <f>IF(COUNTIF('16 reserve entries'!Q:Q,'16 AJE data'!O1525)&gt;0,"Y","N")</f>
        <v>N</v>
      </c>
      <c r="S1525" s="149" t="s">
        <v>233</v>
      </c>
      <c r="T1525" t="s">
        <v>14496</v>
      </c>
      <c r="U1525" t="str">
        <f>IF(COUNTIF('16 reserve bal'!D:D,'16 AJE data'!T1525)&gt;0,"Y","N")</f>
        <v>N</v>
      </c>
    </row>
    <row r="1526" spans="1:21" x14ac:dyDescent="0.25">
      <c r="A1526" t="s">
        <v>210</v>
      </c>
      <c r="B1526" t="s">
        <v>5288</v>
      </c>
      <c r="C1526" t="s">
        <v>7735</v>
      </c>
      <c r="D1526" t="s">
        <v>141</v>
      </c>
      <c r="E1526" t="s">
        <v>12419</v>
      </c>
      <c r="F1526" t="str">
        <f t="shared" si="26"/>
        <v>US-IFRS</v>
      </c>
      <c r="G1526" t="s">
        <v>7735</v>
      </c>
      <c r="L1526" t="s">
        <v>8041</v>
      </c>
      <c r="M1526" t="str">
        <f>IF(COUNTIF('16 reserve entries'!M:M,'16 AJE data'!L1526)&gt;0,"Y","N")</f>
        <v>N</v>
      </c>
      <c r="O1526" t="s">
        <v>14497</v>
      </c>
      <c r="P1526" t="s">
        <v>182</v>
      </c>
      <c r="Q1526" t="s">
        <v>3995</v>
      </c>
      <c r="R1526" t="str">
        <f>IF(COUNTIF('16 reserve entries'!Q:Q,'16 AJE data'!O1526)&gt;0,"Y","N")</f>
        <v>N</v>
      </c>
      <c r="S1526" s="149" t="s">
        <v>210</v>
      </c>
      <c r="T1526" t="s">
        <v>13029</v>
      </c>
      <c r="U1526" t="str">
        <f>IF(COUNTIF('16 reserve bal'!D:D,'16 AJE data'!T1526)&gt;0,"Y","N")</f>
        <v>N</v>
      </c>
    </row>
    <row r="1527" spans="1:21" x14ac:dyDescent="0.25">
      <c r="A1527" t="s">
        <v>210</v>
      </c>
      <c r="B1527" t="s">
        <v>5288</v>
      </c>
      <c r="C1527" t="s">
        <v>3941</v>
      </c>
      <c r="D1527" t="s">
        <v>141</v>
      </c>
      <c r="E1527" t="s">
        <v>12419</v>
      </c>
      <c r="F1527" t="str">
        <f t="shared" si="26"/>
        <v>US-IFRS</v>
      </c>
      <c r="G1527" t="s">
        <v>3941</v>
      </c>
      <c r="L1527" t="s">
        <v>8491</v>
      </c>
      <c r="M1527" t="str">
        <f>IF(COUNTIF('16 reserve entries'!M:M,'16 AJE data'!L1527)&gt;0,"Y","N")</f>
        <v>N</v>
      </c>
      <c r="O1527" t="s">
        <v>14498</v>
      </c>
      <c r="P1527" t="s">
        <v>191</v>
      </c>
      <c r="Q1527" t="s">
        <v>3628</v>
      </c>
      <c r="R1527" t="str">
        <f>IF(COUNTIF('16 reserve entries'!Q:Q,'16 AJE data'!O1527)&gt;0,"Y","N")</f>
        <v>N</v>
      </c>
      <c r="S1527" s="149" t="s">
        <v>210</v>
      </c>
      <c r="T1527" t="s">
        <v>4434</v>
      </c>
      <c r="U1527" t="str">
        <f>IF(COUNTIF('16 reserve bal'!D:D,'16 AJE data'!T1527)&gt;0,"Y","N")</f>
        <v>Y</v>
      </c>
    </row>
    <row r="1528" spans="1:21" x14ac:dyDescent="0.25">
      <c r="A1528" t="s">
        <v>210</v>
      </c>
      <c r="B1528" t="s">
        <v>5288</v>
      </c>
      <c r="C1528" t="s">
        <v>4110</v>
      </c>
      <c r="D1528" t="s">
        <v>141</v>
      </c>
      <c r="E1528" t="s">
        <v>12419</v>
      </c>
      <c r="F1528" t="str">
        <f t="shared" si="26"/>
        <v>US-IFRS</v>
      </c>
      <c r="G1528" t="s">
        <v>4110</v>
      </c>
      <c r="L1528" t="s">
        <v>7713</v>
      </c>
      <c r="M1528" t="str">
        <f>IF(COUNTIF('16 reserve entries'!M:M,'16 AJE data'!L1528)&gt;0,"Y","N")</f>
        <v>N</v>
      </c>
      <c r="O1528" t="s">
        <v>14499</v>
      </c>
      <c r="P1528" t="s">
        <v>191</v>
      </c>
      <c r="Q1528" t="s">
        <v>3735</v>
      </c>
      <c r="R1528" t="str">
        <f>IF(COUNTIF('16 reserve entries'!Q:Q,'16 AJE data'!O1528)&gt;0,"Y","N")</f>
        <v>N</v>
      </c>
      <c r="S1528" s="149" t="s">
        <v>210</v>
      </c>
      <c r="T1528" t="s">
        <v>4609</v>
      </c>
      <c r="U1528" t="str">
        <f>IF(COUNTIF('16 reserve bal'!D:D,'16 AJE data'!T1528)&gt;0,"Y","N")</f>
        <v>Y</v>
      </c>
    </row>
    <row r="1529" spans="1:21" x14ac:dyDescent="0.25">
      <c r="A1529" t="s">
        <v>219</v>
      </c>
      <c r="B1529" t="s">
        <v>5288</v>
      </c>
      <c r="C1529" t="s">
        <v>7735</v>
      </c>
      <c r="D1529" t="s">
        <v>141</v>
      </c>
      <c r="E1529" t="s">
        <v>12419</v>
      </c>
      <c r="F1529" t="str">
        <f t="shared" si="26"/>
        <v>US-IFRS</v>
      </c>
      <c r="G1529" t="s">
        <v>7735</v>
      </c>
      <c r="L1529" t="s">
        <v>8184</v>
      </c>
      <c r="M1529" t="str">
        <f>IF(COUNTIF('16 reserve entries'!M:M,'16 AJE data'!L1529)&gt;0,"Y","N")</f>
        <v>N</v>
      </c>
      <c r="O1529" t="s">
        <v>14500</v>
      </c>
      <c r="P1529" t="s">
        <v>191</v>
      </c>
      <c r="Q1529" t="s">
        <v>3741</v>
      </c>
      <c r="R1529" t="str">
        <f>IF(COUNTIF('16 reserve entries'!Q:Q,'16 AJE data'!O1529)&gt;0,"Y","N")</f>
        <v>N</v>
      </c>
      <c r="S1529" s="149" t="s">
        <v>219</v>
      </c>
      <c r="T1529" t="s">
        <v>13029</v>
      </c>
      <c r="U1529" t="str">
        <f>IF(COUNTIF('16 reserve bal'!D:D,'16 AJE data'!T1529)&gt;0,"Y","N")</f>
        <v>N</v>
      </c>
    </row>
    <row r="1530" spans="1:21" x14ac:dyDescent="0.25">
      <c r="A1530" t="s">
        <v>219</v>
      </c>
      <c r="B1530" t="s">
        <v>5288</v>
      </c>
      <c r="C1530" t="s">
        <v>3941</v>
      </c>
      <c r="D1530" t="s">
        <v>141</v>
      </c>
      <c r="E1530" t="s">
        <v>12419</v>
      </c>
      <c r="F1530" t="str">
        <f t="shared" si="26"/>
        <v>US-IFRS</v>
      </c>
      <c r="G1530" t="s">
        <v>3941</v>
      </c>
      <c r="O1530" t="s">
        <v>14501</v>
      </c>
      <c r="P1530" t="s">
        <v>157</v>
      </c>
      <c r="Q1530" t="s">
        <v>3628</v>
      </c>
      <c r="R1530" t="str">
        <f>IF(COUNTIF('16 reserve entries'!Q:Q,'16 AJE data'!O1530)&gt;0,"Y","N")</f>
        <v>N</v>
      </c>
      <c r="S1530" s="149" t="s">
        <v>219</v>
      </c>
      <c r="T1530" t="s">
        <v>4434</v>
      </c>
      <c r="U1530" t="str">
        <f>IF(COUNTIF('16 reserve bal'!D:D,'16 AJE data'!T1530)&gt;0,"Y","N")</f>
        <v>Y</v>
      </c>
    </row>
    <row r="1531" spans="1:21" x14ac:dyDescent="0.25">
      <c r="A1531" t="s">
        <v>219</v>
      </c>
      <c r="B1531" t="s">
        <v>5288</v>
      </c>
      <c r="C1531" t="s">
        <v>4110</v>
      </c>
      <c r="D1531" t="s">
        <v>141</v>
      </c>
      <c r="E1531" t="s">
        <v>12419</v>
      </c>
      <c r="F1531" t="str">
        <f t="shared" si="26"/>
        <v>US-IFRS</v>
      </c>
      <c r="G1531" t="s">
        <v>4110</v>
      </c>
      <c r="O1531" t="s">
        <v>14502</v>
      </c>
      <c r="P1531" t="s">
        <v>157</v>
      </c>
      <c r="Q1531" t="s">
        <v>3735</v>
      </c>
      <c r="R1531" t="str">
        <f>IF(COUNTIF('16 reserve entries'!Q:Q,'16 AJE data'!O1531)&gt;0,"Y","N")</f>
        <v>N</v>
      </c>
      <c r="S1531" s="149" t="s">
        <v>219</v>
      </c>
      <c r="T1531" t="s">
        <v>4609</v>
      </c>
      <c r="U1531" t="str">
        <f>IF(COUNTIF('16 reserve bal'!D:D,'16 AJE data'!T1531)&gt;0,"Y","N")</f>
        <v>Y</v>
      </c>
    </row>
    <row r="1532" spans="1:21" x14ac:dyDescent="0.25">
      <c r="A1532" t="s">
        <v>217</v>
      </c>
      <c r="B1532" t="s">
        <v>5288</v>
      </c>
      <c r="C1532" t="s">
        <v>3483</v>
      </c>
      <c r="D1532" t="s">
        <v>141</v>
      </c>
      <c r="E1532" t="s">
        <v>12419</v>
      </c>
      <c r="F1532" t="str">
        <f t="shared" si="26"/>
        <v>US-IFRS</v>
      </c>
      <c r="G1532" t="s">
        <v>3483</v>
      </c>
      <c r="O1532" t="s">
        <v>14503</v>
      </c>
      <c r="P1532" t="s">
        <v>157</v>
      </c>
      <c r="Q1532" t="s">
        <v>3738</v>
      </c>
      <c r="R1532" t="str">
        <f>IF(COUNTIF('16 reserve entries'!Q:Q,'16 AJE data'!O1532)&gt;0,"Y","N")</f>
        <v>N</v>
      </c>
      <c r="S1532" s="149" t="s">
        <v>217</v>
      </c>
      <c r="T1532" t="s">
        <v>3382</v>
      </c>
      <c r="U1532" t="str">
        <f>IF(COUNTIF('16 reserve bal'!D:D,'16 AJE data'!T1532)&gt;0,"Y","N")</f>
        <v>Y</v>
      </c>
    </row>
    <row r="1533" spans="1:21" x14ac:dyDescent="0.25">
      <c r="A1533" t="s">
        <v>217</v>
      </c>
      <c r="B1533" t="s">
        <v>5288</v>
      </c>
      <c r="C1533" t="s">
        <v>3492</v>
      </c>
      <c r="D1533" t="s">
        <v>141</v>
      </c>
      <c r="E1533" t="s">
        <v>12419</v>
      </c>
      <c r="F1533" t="str">
        <f t="shared" si="26"/>
        <v>US-IFRS</v>
      </c>
      <c r="G1533" t="s">
        <v>3492</v>
      </c>
      <c r="O1533" t="s">
        <v>14504</v>
      </c>
      <c r="P1533" t="s">
        <v>157</v>
      </c>
      <c r="Q1533" t="s">
        <v>3744</v>
      </c>
      <c r="R1533" t="str">
        <f>IF(COUNTIF('16 reserve entries'!Q:Q,'16 AJE data'!O1533)&gt;0,"Y","N")</f>
        <v>N</v>
      </c>
      <c r="S1533" s="149" t="s">
        <v>217</v>
      </c>
      <c r="T1533" t="s">
        <v>3809</v>
      </c>
      <c r="U1533" t="str">
        <f>IF(COUNTIF('16 reserve bal'!D:D,'16 AJE data'!T1533)&gt;0,"Y","N")</f>
        <v>Y</v>
      </c>
    </row>
    <row r="1534" spans="1:21" x14ac:dyDescent="0.25">
      <c r="A1534" t="s">
        <v>217</v>
      </c>
      <c r="B1534" t="s">
        <v>5288</v>
      </c>
      <c r="C1534" t="s">
        <v>3495</v>
      </c>
      <c r="D1534" t="s">
        <v>141</v>
      </c>
      <c r="E1534" t="s">
        <v>12419</v>
      </c>
      <c r="F1534" t="str">
        <f t="shared" si="26"/>
        <v>US-IFRS</v>
      </c>
      <c r="G1534" t="s">
        <v>3495</v>
      </c>
      <c r="O1534" t="s">
        <v>14505</v>
      </c>
      <c r="P1534" t="s">
        <v>157</v>
      </c>
      <c r="Q1534" t="s">
        <v>3747</v>
      </c>
      <c r="R1534" t="str">
        <f>IF(COUNTIF('16 reserve entries'!Q:Q,'16 AJE data'!O1534)&gt;0,"Y","N")</f>
        <v>N</v>
      </c>
      <c r="S1534" s="149" t="s">
        <v>217</v>
      </c>
      <c r="T1534" t="s">
        <v>3818</v>
      </c>
      <c r="U1534" t="str">
        <f>IF(COUNTIF('16 reserve bal'!D:D,'16 AJE data'!T1534)&gt;0,"Y","N")</f>
        <v>Y</v>
      </c>
    </row>
    <row r="1535" spans="1:21" x14ac:dyDescent="0.25">
      <c r="A1535" t="s">
        <v>217</v>
      </c>
      <c r="B1535" t="s">
        <v>5288</v>
      </c>
      <c r="C1535" t="s">
        <v>3498</v>
      </c>
      <c r="D1535" t="s">
        <v>141</v>
      </c>
      <c r="E1535" t="s">
        <v>12419</v>
      </c>
      <c r="F1535" t="str">
        <f t="shared" si="26"/>
        <v>US-IFRS</v>
      </c>
      <c r="G1535" t="s">
        <v>3498</v>
      </c>
      <c r="O1535" t="s">
        <v>14506</v>
      </c>
      <c r="P1535" t="s">
        <v>157</v>
      </c>
      <c r="Q1535" t="s">
        <v>3779</v>
      </c>
      <c r="R1535" t="str">
        <f>IF(COUNTIF('16 reserve entries'!Q:Q,'16 AJE data'!O1535)&gt;0,"Y","N")</f>
        <v>N</v>
      </c>
      <c r="S1535" s="149" t="s">
        <v>217</v>
      </c>
      <c r="T1535" t="s">
        <v>3385</v>
      </c>
      <c r="U1535" t="str">
        <f>IF(COUNTIF('16 reserve bal'!D:D,'16 AJE data'!T1535)&gt;0,"Y","N")</f>
        <v>Y</v>
      </c>
    </row>
    <row r="1536" spans="1:21" x14ac:dyDescent="0.25">
      <c r="A1536" t="s">
        <v>217</v>
      </c>
      <c r="B1536" t="s">
        <v>5288</v>
      </c>
      <c r="C1536" t="s">
        <v>3504</v>
      </c>
      <c r="D1536" t="s">
        <v>141</v>
      </c>
      <c r="E1536" t="s">
        <v>12419</v>
      </c>
      <c r="F1536" t="str">
        <f t="shared" si="26"/>
        <v>US-IFRS</v>
      </c>
      <c r="G1536" t="s">
        <v>3504</v>
      </c>
      <c r="O1536" t="s">
        <v>14507</v>
      </c>
      <c r="P1536" t="s">
        <v>157</v>
      </c>
      <c r="Q1536" t="s">
        <v>3782</v>
      </c>
      <c r="R1536" t="str">
        <f>IF(COUNTIF('16 reserve entries'!Q:Q,'16 AJE data'!O1536)&gt;0,"Y","N")</f>
        <v>N</v>
      </c>
      <c r="S1536" s="149" t="s">
        <v>217</v>
      </c>
      <c r="T1536" t="s">
        <v>3847</v>
      </c>
      <c r="U1536" t="str">
        <f>IF(COUNTIF('16 reserve bal'!D:D,'16 AJE data'!T1536)&gt;0,"Y","N")</f>
        <v>Y</v>
      </c>
    </row>
    <row r="1537" spans="1:21" x14ac:dyDescent="0.25">
      <c r="A1537" t="s">
        <v>217</v>
      </c>
      <c r="B1537" t="s">
        <v>5288</v>
      </c>
      <c r="C1537" t="s">
        <v>3510</v>
      </c>
      <c r="D1537" t="s">
        <v>141</v>
      </c>
      <c r="E1537" t="s">
        <v>12419</v>
      </c>
      <c r="F1537" t="str">
        <f t="shared" si="26"/>
        <v>US-IFRS</v>
      </c>
      <c r="G1537" t="s">
        <v>3510</v>
      </c>
      <c r="O1537" t="s">
        <v>14508</v>
      </c>
      <c r="P1537" t="s">
        <v>157</v>
      </c>
      <c r="Q1537" t="s">
        <v>5629</v>
      </c>
      <c r="R1537" t="str">
        <f>IF(COUNTIF('16 reserve entries'!Q:Q,'16 AJE data'!O1537)&gt;0,"Y","N")</f>
        <v>N</v>
      </c>
      <c r="S1537" s="149" t="s">
        <v>217</v>
      </c>
      <c r="T1537" t="s">
        <v>3862</v>
      </c>
      <c r="U1537" t="str">
        <f>IF(COUNTIF('16 reserve bal'!D:D,'16 AJE data'!T1537)&gt;0,"Y","N")</f>
        <v>Y</v>
      </c>
    </row>
    <row r="1538" spans="1:21" x14ac:dyDescent="0.25">
      <c r="A1538" t="s">
        <v>217</v>
      </c>
      <c r="B1538" t="s">
        <v>5288</v>
      </c>
      <c r="C1538" t="s">
        <v>3524</v>
      </c>
      <c r="D1538" t="s">
        <v>141</v>
      </c>
      <c r="E1538" t="s">
        <v>12419</v>
      </c>
      <c r="F1538" t="str">
        <f t="shared" si="26"/>
        <v>US-IFRS</v>
      </c>
      <c r="G1538" t="s">
        <v>3524</v>
      </c>
      <c r="O1538" t="s">
        <v>14509</v>
      </c>
      <c r="P1538" t="s">
        <v>157</v>
      </c>
      <c r="Q1538" t="s">
        <v>3785</v>
      </c>
      <c r="R1538" t="str">
        <f>IF(COUNTIF('16 reserve entries'!Q:Q,'16 AJE data'!O1538)&gt;0,"Y","N")</f>
        <v>N</v>
      </c>
      <c r="S1538" s="149" t="s">
        <v>217</v>
      </c>
      <c r="T1538" t="s">
        <v>3896</v>
      </c>
      <c r="U1538" t="str">
        <f>IF(COUNTIF('16 reserve bal'!D:D,'16 AJE data'!T1538)&gt;0,"Y","N")</f>
        <v>Y</v>
      </c>
    </row>
    <row r="1539" spans="1:21" x14ac:dyDescent="0.25">
      <c r="A1539" t="s">
        <v>217</v>
      </c>
      <c r="B1539" t="s">
        <v>5288</v>
      </c>
      <c r="C1539" t="s">
        <v>3532</v>
      </c>
      <c r="D1539" t="s">
        <v>141</v>
      </c>
      <c r="E1539" t="s">
        <v>12419</v>
      </c>
      <c r="F1539" t="str">
        <f t="shared" si="26"/>
        <v>US-IFRS</v>
      </c>
      <c r="G1539" t="s">
        <v>3532</v>
      </c>
      <c r="O1539" t="s">
        <v>14510</v>
      </c>
      <c r="P1539" t="s">
        <v>157</v>
      </c>
      <c r="Q1539" t="s">
        <v>3787</v>
      </c>
      <c r="R1539" t="str">
        <f>IF(COUNTIF('16 reserve entries'!Q:Q,'16 AJE data'!O1539)&gt;0,"Y","N")</f>
        <v>N</v>
      </c>
      <c r="S1539" s="149" t="s">
        <v>217</v>
      </c>
      <c r="T1539" t="s">
        <v>3904</v>
      </c>
      <c r="U1539" t="str">
        <f>IF(COUNTIF('16 reserve bal'!D:D,'16 AJE data'!T1539)&gt;0,"Y","N")</f>
        <v>Y</v>
      </c>
    </row>
    <row r="1540" spans="1:21" x14ac:dyDescent="0.25">
      <c r="A1540" t="s">
        <v>217</v>
      </c>
      <c r="B1540" t="s">
        <v>5288</v>
      </c>
      <c r="C1540" t="s">
        <v>3535</v>
      </c>
      <c r="D1540" t="s">
        <v>141</v>
      </c>
      <c r="E1540" t="s">
        <v>12419</v>
      </c>
      <c r="F1540" t="str">
        <f t="shared" si="26"/>
        <v>US-IFRS</v>
      </c>
      <c r="G1540" t="s">
        <v>3535</v>
      </c>
      <c r="O1540" t="s">
        <v>14511</v>
      </c>
      <c r="P1540" t="s">
        <v>157</v>
      </c>
      <c r="Q1540" t="s">
        <v>7727</v>
      </c>
      <c r="R1540" t="str">
        <f>IF(COUNTIF('16 reserve entries'!Q:Q,'16 AJE data'!O1540)&gt;0,"Y","N")</f>
        <v>N</v>
      </c>
      <c r="S1540" s="149" t="s">
        <v>217</v>
      </c>
      <c r="T1540" t="s">
        <v>3907</v>
      </c>
      <c r="U1540" t="str">
        <f>IF(COUNTIF('16 reserve bal'!D:D,'16 AJE data'!T1540)&gt;0,"Y","N")</f>
        <v>Y</v>
      </c>
    </row>
    <row r="1541" spans="1:21" x14ac:dyDescent="0.25">
      <c r="A1541" t="s">
        <v>217</v>
      </c>
      <c r="B1541" t="s">
        <v>5288</v>
      </c>
      <c r="C1541" t="s">
        <v>3543</v>
      </c>
      <c r="D1541" t="s">
        <v>141</v>
      </c>
      <c r="E1541" t="s">
        <v>12419</v>
      </c>
      <c r="F1541" t="str">
        <f t="shared" ref="F1541:F1604" si="27">D1541&amp;"-"&amp;E1541</f>
        <v>US-IFRS</v>
      </c>
      <c r="G1541" t="s">
        <v>3543</v>
      </c>
      <c r="O1541" t="s">
        <v>14512</v>
      </c>
      <c r="P1541" t="s">
        <v>157</v>
      </c>
      <c r="Q1541" t="s">
        <v>3790</v>
      </c>
      <c r="R1541" t="str">
        <f>IF(COUNTIF('16 reserve entries'!Q:Q,'16 AJE data'!O1541)&gt;0,"Y","N")</f>
        <v>N</v>
      </c>
      <c r="S1541" s="149" t="s">
        <v>217</v>
      </c>
      <c r="T1541" t="s">
        <v>3910</v>
      </c>
      <c r="U1541" t="str">
        <f>IF(COUNTIF('16 reserve bal'!D:D,'16 AJE data'!T1541)&gt;0,"Y","N")</f>
        <v>Y</v>
      </c>
    </row>
    <row r="1542" spans="1:21" x14ac:dyDescent="0.25">
      <c r="A1542" t="s">
        <v>217</v>
      </c>
      <c r="B1542" t="s">
        <v>5288</v>
      </c>
      <c r="C1542" t="s">
        <v>3588</v>
      </c>
      <c r="D1542" t="s">
        <v>141</v>
      </c>
      <c r="E1542" t="s">
        <v>12419</v>
      </c>
      <c r="F1542" t="str">
        <f t="shared" si="27"/>
        <v>US-IFRS</v>
      </c>
      <c r="G1542" t="s">
        <v>3588</v>
      </c>
      <c r="O1542" t="s">
        <v>14513</v>
      </c>
      <c r="P1542" t="s">
        <v>157</v>
      </c>
      <c r="Q1542" t="s">
        <v>3793</v>
      </c>
      <c r="R1542" t="str">
        <f>IF(COUNTIF('16 reserve entries'!Q:Q,'16 AJE data'!O1542)&gt;0,"Y","N")</f>
        <v>N</v>
      </c>
      <c r="S1542" s="149" t="s">
        <v>217</v>
      </c>
      <c r="T1542" t="s">
        <v>3390</v>
      </c>
      <c r="U1542" t="str">
        <f>IF(COUNTIF('16 reserve bal'!D:D,'16 AJE data'!T1542)&gt;0,"Y","N")</f>
        <v>Y</v>
      </c>
    </row>
    <row r="1543" spans="1:21" x14ac:dyDescent="0.25">
      <c r="A1543" t="s">
        <v>217</v>
      </c>
      <c r="B1543" t="s">
        <v>5288</v>
      </c>
      <c r="C1543" t="s">
        <v>7654</v>
      </c>
      <c r="D1543" t="s">
        <v>141</v>
      </c>
      <c r="E1543" t="s">
        <v>12419</v>
      </c>
      <c r="F1543" t="str">
        <f t="shared" si="27"/>
        <v>US-IFRS</v>
      </c>
      <c r="G1543" t="s">
        <v>7654</v>
      </c>
      <c r="O1543" t="s">
        <v>14514</v>
      </c>
      <c r="P1543" t="s">
        <v>157</v>
      </c>
      <c r="Q1543" t="s">
        <v>5640</v>
      </c>
      <c r="R1543" t="str">
        <f>IF(COUNTIF('16 reserve entries'!Q:Q,'16 AJE data'!O1543)&gt;0,"Y","N")</f>
        <v>N</v>
      </c>
      <c r="S1543" s="149" t="s">
        <v>217</v>
      </c>
      <c r="T1543" t="s">
        <v>12891</v>
      </c>
      <c r="U1543" t="str">
        <f>IF(COUNTIF('16 reserve bal'!D:D,'16 AJE data'!T1543)&gt;0,"Y","N")</f>
        <v>N</v>
      </c>
    </row>
    <row r="1544" spans="1:21" x14ac:dyDescent="0.25">
      <c r="A1544" t="s">
        <v>217</v>
      </c>
      <c r="B1544" t="s">
        <v>5288</v>
      </c>
      <c r="C1544" t="s">
        <v>3602</v>
      </c>
      <c r="D1544" t="s">
        <v>141</v>
      </c>
      <c r="E1544" t="s">
        <v>12419</v>
      </c>
      <c r="F1544" t="str">
        <f t="shared" si="27"/>
        <v>US-IFRS</v>
      </c>
      <c r="G1544" t="s">
        <v>3602</v>
      </c>
      <c r="O1544" t="s">
        <v>14515</v>
      </c>
      <c r="P1544" t="s">
        <v>157</v>
      </c>
      <c r="Q1544" t="s">
        <v>3796</v>
      </c>
      <c r="R1544" t="str">
        <f>IF(COUNTIF('16 reserve entries'!Q:Q,'16 AJE data'!O1544)&gt;0,"Y","N")</f>
        <v>N</v>
      </c>
      <c r="S1544" s="149" t="s">
        <v>217</v>
      </c>
      <c r="T1544" t="s">
        <v>3920</v>
      </c>
      <c r="U1544" t="str">
        <f>IF(COUNTIF('16 reserve bal'!D:D,'16 AJE data'!T1544)&gt;0,"Y","N")</f>
        <v>Y</v>
      </c>
    </row>
    <row r="1545" spans="1:21" x14ac:dyDescent="0.25">
      <c r="A1545" t="s">
        <v>217</v>
      </c>
      <c r="B1545" t="s">
        <v>5288</v>
      </c>
      <c r="C1545" t="s">
        <v>3628</v>
      </c>
      <c r="D1545" t="s">
        <v>141</v>
      </c>
      <c r="E1545" t="s">
        <v>12419</v>
      </c>
      <c r="F1545" t="str">
        <f t="shared" si="27"/>
        <v>US-IFRS</v>
      </c>
      <c r="G1545" t="s">
        <v>3628</v>
      </c>
      <c r="O1545" t="s">
        <v>14516</v>
      </c>
      <c r="P1545" t="s">
        <v>157</v>
      </c>
      <c r="Q1545" t="s">
        <v>3799</v>
      </c>
      <c r="R1545" t="str">
        <f>IF(COUNTIF('16 reserve entries'!Q:Q,'16 AJE data'!O1545)&gt;0,"Y","N")</f>
        <v>N</v>
      </c>
      <c r="S1545" s="149" t="s">
        <v>217</v>
      </c>
      <c r="T1545" t="s">
        <v>3262</v>
      </c>
      <c r="U1545" t="str">
        <f>IF(COUNTIF('16 reserve bal'!D:D,'16 AJE data'!T1545)&gt;0,"Y","N")</f>
        <v>Y</v>
      </c>
    </row>
    <row r="1546" spans="1:21" x14ac:dyDescent="0.25">
      <c r="A1546" t="s">
        <v>217</v>
      </c>
      <c r="B1546" t="s">
        <v>5288</v>
      </c>
      <c r="C1546" t="s">
        <v>3642</v>
      </c>
      <c r="D1546" t="s">
        <v>141</v>
      </c>
      <c r="E1546" t="s">
        <v>12419</v>
      </c>
      <c r="F1546" t="str">
        <f t="shared" si="27"/>
        <v>US-IFRS</v>
      </c>
      <c r="G1546" t="s">
        <v>3642</v>
      </c>
      <c r="O1546" t="s">
        <v>14517</v>
      </c>
      <c r="P1546" t="s">
        <v>157</v>
      </c>
      <c r="Q1546" t="s">
        <v>5647</v>
      </c>
      <c r="R1546" t="str">
        <f>IF(COUNTIF('16 reserve entries'!Q:Q,'16 AJE data'!O1546)&gt;0,"Y","N")</f>
        <v>N</v>
      </c>
      <c r="S1546" s="149" t="s">
        <v>217</v>
      </c>
      <c r="T1546" t="s">
        <v>3393</v>
      </c>
      <c r="U1546" t="str">
        <f>IF(COUNTIF('16 reserve bal'!D:D,'16 AJE data'!T1546)&gt;0,"Y","N")</f>
        <v>Y</v>
      </c>
    </row>
    <row r="1547" spans="1:21" x14ac:dyDescent="0.25">
      <c r="A1547" t="s">
        <v>217</v>
      </c>
      <c r="B1547" t="s">
        <v>5288</v>
      </c>
      <c r="C1547" t="s">
        <v>3645</v>
      </c>
      <c r="D1547" t="s">
        <v>141</v>
      </c>
      <c r="E1547" t="s">
        <v>12419</v>
      </c>
      <c r="F1547" t="str">
        <f t="shared" si="27"/>
        <v>US-IFRS</v>
      </c>
      <c r="G1547" t="s">
        <v>3645</v>
      </c>
      <c r="O1547" t="s">
        <v>14518</v>
      </c>
      <c r="P1547" t="s">
        <v>157</v>
      </c>
      <c r="Q1547" t="s">
        <v>3802</v>
      </c>
      <c r="R1547" t="str">
        <f>IF(COUNTIF('16 reserve entries'!Q:Q,'16 AJE data'!O1547)&gt;0,"Y","N")</f>
        <v>N</v>
      </c>
      <c r="S1547" s="149" t="s">
        <v>217</v>
      </c>
      <c r="T1547" t="s">
        <v>3396</v>
      </c>
      <c r="U1547" t="str">
        <f>IF(COUNTIF('16 reserve bal'!D:D,'16 AJE data'!T1547)&gt;0,"Y","N")</f>
        <v>Y</v>
      </c>
    </row>
    <row r="1548" spans="1:21" x14ac:dyDescent="0.25">
      <c r="A1548" t="s">
        <v>217</v>
      </c>
      <c r="B1548" t="s">
        <v>5288</v>
      </c>
      <c r="C1548" t="s">
        <v>8181</v>
      </c>
      <c r="D1548" t="s">
        <v>141</v>
      </c>
      <c r="E1548" t="s">
        <v>12419</v>
      </c>
      <c r="F1548" t="str">
        <f t="shared" si="27"/>
        <v>US-IFRS</v>
      </c>
      <c r="G1548" t="s">
        <v>8181</v>
      </c>
      <c r="O1548" t="s">
        <v>14519</v>
      </c>
      <c r="P1548" t="s">
        <v>157</v>
      </c>
      <c r="Q1548" t="s">
        <v>5654</v>
      </c>
      <c r="R1548" t="str">
        <f>IF(COUNTIF('16 reserve entries'!Q:Q,'16 AJE data'!O1548)&gt;0,"Y","N")</f>
        <v>N</v>
      </c>
      <c r="S1548" s="149" t="s">
        <v>217</v>
      </c>
      <c r="T1548" t="s">
        <v>13043</v>
      </c>
      <c r="U1548" t="str">
        <f>IF(COUNTIF('16 reserve bal'!D:D,'16 AJE data'!T1548)&gt;0,"Y","N")</f>
        <v>N</v>
      </c>
    </row>
    <row r="1549" spans="1:21" x14ac:dyDescent="0.25">
      <c r="A1549" t="s">
        <v>217</v>
      </c>
      <c r="B1549" t="s">
        <v>5288</v>
      </c>
      <c r="C1549" t="s">
        <v>4100</v>
      </c>
      <c r="D1549" t="s">
        <v>141</v>
      </c>
      <c r="E1549" t="s">
        <v>12419</v>
      </c>
      <c r="F1549" t="str">
        <f t="shared" si="27"/>
        <v>US-IFRS</v>
      </c>
      <c r="G1549" t="s">
        <v>4100</v>
      </c>
      <c r="O1549" t="s">
        <v>14520</v>
      </c>
      <c r="P1549" t="s">
        <v>157</v>
      </c>
      <c r="Q1549" t="s">
        <v>3808</v>
      </c>
      <c r="R1549" t="str">
        <f>IF(COUNTIF('16 reserve entries'!Q:Q,'16 AJE data'!O1549)&gt;0,"Y","N")</f>
        <v>N</v>
      </c>
      <c r="S1549" s="149" t="s">
        <v>217</v>
      </c>
      <c r="T1549" t="s">
        <v>4062</v>
      </c>
      <c r="U1549" t="str">
        <f>IF(COUNTIF('16 reserve bal'!D:D,'16 AJE data'!T1549)&gt;0,"Y","N")</f>
        <v>Y</v>
      </c>
    </row>
    <row r="1550" spans="1:21" x14ac:dyDescent="0.25">
      <c r="A1550" t="s">
        <v>217</v>
      </c>
      <c r="B1550" t="s">
        <v>5288</v>
      </c>
      <c r="C1550" t="s">
        <v>4101</v>
      </c>
      <c r="D1550" t="s">
        <v>141</v>
      </c>
      <c r="E1550" t="s">
        <v>12419</v>
      </c>
      <c r="F1550" t="str">
        <f t="shared" si="27"/>
        <v>US-IFRS</v>
      </c>
      <c r="G1550" t="s">
        <v>4101</v>
      </c>
      <c r="O1550" t="s">
        <v>14521</v>
      </c>
      <c r="P1550" t="s">
        <v>157</v>
      </c>
      <c r="Q1550" t="s">
        <v>3811</v>
      </c>
      <c r="R1550" t="str">
        <f>IF(COUNTIF('16 reserve entries'!Q:Q,'16 AJE data'!O1550)&gt;0,"Y","N")</f>
        <v>N</v>
      </c>
      <c r="S1550" s="149" t="s">
        <v>217</v>
      </c>
      <c r="T1550" t="s">
        <v>13829</v>
      </c>
      <c r="U1550" t="str">
        <f>IF(COUNTIF('16 reserve bal'!D:D,'16 AJE data'!T1550)&gt;0,"Y","N")</f>
        <v>N</v>
      </c>
    </row>
    <row r="1551" spans="1:21" x14ac:dyDescent="0.25">
      <c r="A1551" t="s">
        <v>216</v>
      </c>
      <c r="B1551" t="s">
        <v>5288</v>
      </c>
      <c r="C1551" t="s">
        <v>3498</v>
      </c>
      <c r="D1551" t="s">
        <v>141</v>
      </c>
      <c r="E1551" t="s">
        <v>12419</v>
      </c>
      <c r="F1551" t="str">
        <f t="shared" si="27"/>
        <v>US-IFRS</v>
      </c>
      <c r="G1551" t="s">
        <v>3498</v>
      </c>
      <c r="O1551" t="s">
        <v>14522</v>
      </c>
      <c r="P1551" t="s">
        <v>157</v>
      </c>
      <c r="Q1551" t="s">
        <v>5661</v>
      </c>
      <c r="R1551" t="str">
        <f>IF(COUNTIF('16 reserve entries'!Q:Q,'16 AJE data'!O1551)&gt;0,"Y","N")</f>
        <v>N</v>
      </c>
      <c r="S1551" s="149" t="s">
        <v>216</v>
      </c>
      <c r="T1551" t="s">
        <v>3385</v>
      </c>
      <c r="U1551" t="str">
        <f>IF(COUNTIF('16 reserve bal'!D:D,'16 AJE data'!T1551)&gt;0,"Y","N")</f>
        <v>Y</v>
      </c>
    </row>
    <row r="1552" spans="1:21" x14ac:dyDescent="0.25">
      <c r="A1552" t="s">
        <v>216</v>
      </c>
      <c r="B1552" t="s">
        <v>5288</v>
      </c>
      <c r="C1552" t="s">
        <v>3507</v>
      </c>
      <c r="D1552" t="s">
        <v>141</v>
      </c>
      <c r="E1552" t="s">
        <v>12419</v>
      </c>
      <c r="F1552" t="str">
        <f t="shared" si="27"/>
        <v>US-IFRS</v>
      </c>
      <c r="G1552" t="s">
        <v>3507</v>
      </c>
      <c r="O1552" t="s">
        <v>14523</v>
      </c>
      <c r="P1552" t="s">
        <v>157</v>
      </c>
      <c r="Q1552" t="s">
        <v>3814</v>
      </c>
      <c r="R1552" t="str">
        <f>IF(COUNTIF('16 reserve entries'!Q:Q,'16 AJE data'!O1552)&gt;0,"Y","N")</f>
        <v>N</v>
      </c>
      <c r="S1552" s="149" t="s">
        <v>216</v>
      </c>
      <c r="T1552" t="s">
        <v>3859</v>
      </c>
      <c r="U1552" t="str">
        <f>IF(COUNTIF('16 reserve bal'!D:D,'16 AJE data'!T1552)&gt;0,"Y","N")</f>
        <v>Y</v>
      </c>
    </row>
    <row r="1553" spans="1:21" x14ac:dyDescent="0.25">
      <c r="A1553" t="s">
        <v>216</v>
      </c>
      <c r="B1553" t="s">
        <v>5288</v>
      </c>
      <c r="C1553" t="s">
        <v>3526</v>
      </c>
      <c r="D1553" t="s">
        <v>141</v>
      </c>
      <c r="E1553" t="s">
        <v>12419</v>
      </c>
      <c r="F1553" t="str">
        <f t="shared" si="27"/>
        <v>US-IFRS</v>
      </c>
      <c r="G1553" t="s">
        <v>3526</v>
      </c>
      <c r="O1553" t="s">
        <v>14524</v>
      </c>
      <c r="P1553" t="s">
        <v>157</v>
      </c>
      <c r="Q1553" t="s">
        <v>3817</v>
      </c>
      <c r="R1553" t="str">
        <f>IF(COUNTIF('16 reserve entries'!Q:Q,'16 AJE data'!O1553)&gt;0,"Y","N")</f>
        <v>N</v>
      </c>
      <c r="S1553" s="149" t="s">
        <v>216</v>
      </c>
      <c r="T1553" t="s">
        <v>3903</v>
      </c>
      <c r="U1553" t="str">
        <f>IF(COUNTIF('16 reserve bal'!D:D,'16 AJE data'!T1553)&gt;0,"Y","N")</f>
        <v>Y</v>
      </c>
    </row>
    <row r="1554" spans="1:21" x14ac:dyDescent="0.25">
      <c r="A1554" t="s">
        <v>216</v>
      </c>
      <c r="B1554" t="s">
        <v>5288</v>
      </c>
      <c r="C1554" t="s">
        <v>3541</v>
      </c>
      <c r="D1554" t="s">
        <v>141</v>
      </c>
      <c r="E1554" t="s">
        <v>12419</v>
      </c>
      <c r="F1554" t="str">
        <f t="shared" si="27"/>
        <v>US-IFRS</v>
      </c>
      <c r="G1554" t="s">
        <v>3541</v>
      </c>
      <c r="O1554" t="s">
        <v>14525</v>
      </c>
      <c r="P1554" t="s">
        <v>157</v>
      </c>
      <c r="Q1554" t="s">
        <v>5668</v>
      </c>
      <c r="R1554" t="str">
        <f>IF(COUNTIF('16 reserve entries'!Q:Q,'16 AJE data'!O1554)&gt;0,"Y","N")</f>
        <v>N</v>
      </c>
      <c r="S1554" s="149" t="s">
        <v>216</v>
      </c>
      <c r="T1554" t="s">
        <v>3936</v>
      </c>
      <c r="U1554" t="str">
        <f>IF(COUNTIF('16 reserve bal'!D:D,'16 AJE data'!T1554)&gt;0,"Y","N")</f>
        <v>Y</v>
      </c>
    </row>
    <row r="1555" spans="1:21" x14ac:dyDescent="0.25">
      <c r="A1555" t="s">
        <v>216</v>
      </c>
      <c r="B1555" t="s">
        <v>5288</v>
      </c>
      <c r="C1555" t="s">
        <v>3549</v>
      </c>
      <c r="D1555" t="s">
        <v>141</v>
      </c>
      <c r="E1555" t="s">
        <v>12419</v>
      </c>
      <c r="F1555" t="str">
        <f t="shared" si="27"/>
        <v>US-IFRS</v>
      </c>
      <c r="G1555" t="s">
        <v>3549</v>
      </c>
      <c r="O1555" t="s">
        <v>14526</v>
      </c>
      <c r="P1555" t="s">
        <v>157</v>
      </c>
      <c r="Q1555" t="s">
        <v>3820</v>
      </c>
      <c r="R1555" t="str">
        <f>IF(COUNTIF('16 reserve entries'!Q:Q,'16 AJE data'!O1555)&gt;0,"Y","N")</f>
        <v>N</v>
      </c>
      <c r="S1555" s="149" t="s">
        <v>216</v>
      </c>
      <c r="T1555" t="s">
        <v>3951</v>
      </c>
      <c r="U1555" t="str">
        <f>IF(COUNTIF('16 reserve bal'!D:D,'16 AJE data'!T1555)&gt;0,"Y","N")</f>
        <v>Y</v>
      </c>
    </row>
    <row r="1556" spans="1:21" x14ac:dyDescent="0.25">
      <c r="A1556" t="s">
        <v>216</v>
      </c>
      <c r="B1556" t="s">
        <v>5288</v>
      </c>
      <c r="C1556" t="s">
        <v>3591</v>
      </c>
      <c r="D1556" t="s">
        <v>141</v>
      </c>
      <c r="E1556" t="s">
        <v>12419</v>
      </c>
      <c r="F1556" t="str">
        <f t="shared" si="27"/>
        <v>US-IFRS</v>
      </c>
      <c r="G1556" t="s">
        <v>3591</v>
      </c>
      <c r="O1556" t="s">
        <v>14527</v>
      </c>
      <c r="P1556" t="s">
        <v>157</v>
      </c>
      <c r="Q1556" t="s">
        <v>3823</v>
      </c>
      <c r="R1556" t="str">
        <f>IF(COUNTIF('16 reserve entries'!Q:Q,'16 AJE data'!O1556)&gt;0,"Y","N")</f>
        <v>N</v>
      </c>
      <c r="S1556" s="149" t="s">
        <v>216</v>
      </c>
      <c r="T1556" t="s">
        <v>14528</v>
      </c>
      <c r="U1556" t="str">
        <f>IF(COUNTIF('16 reserve bal'!D:D,'16 AJE data'!T1556)&gt;0,"Y","N")</f>
        <v>N</v>
      </c>
    </row>
    <row r="1557" spans="1:21" x14ac:dyDescent="0.25">
      <c r="A1557" t="s">
        <v>216</v>
      </c>
      <c r="B1557" t="s">
        <v>5288</v>
      </c>
      <c r="C1557" t="s">
        <v>3594</v>
      </c>
      <c r="D1557" t="s">
        <v>141</v>
      </c>
      <c r="E1557" t="s">
        <v>12419</v>
      </c>
      <c r="F1557" t="str">
        <f t="shared" si="27"/>
        <v>US-IFRS</v>
      </c>
      <c r="G1557" t="s">
        <v>3594</v>
      </c>
      <c r="O1557" t="s">
        <v>14529</v>
      </c>
      <c r="P1557" t="s">
        <v>157</v>
      </c>
      <c r="Q1557" t="s">
        <v>5678</v>
      </c>
      <c r="R1557" t="str">
        <f>IF(COUNTIF('16 reserve entries'!Q:Q,'16 AJE data'!O1557)&gt;0,"Y","N")</f>
        <v>N</v>
      </c>
      <c r="S1557" s="149" t="s">
        <v>216</v>
      </c>
      <c r="T1557" t="s">
        <v>3918</v>
      </c>
      <c r="U1557" t="str">
        <f>IF(COUNTIF('16 reserve bal'!D:D,'16 AJE data'!T1557)&gt;0,"Y","N")</f>
        <v>Y</v>
      </c>
    </row>
    <row r="1558" spans="1:21" x14ac:dyDescent="0.25">
      <c r="A1558" t="s">
        <v>216</v>
      </c>
      <c r="B1558" t="s">
        <v>5288</v>
      </c>
      <c r="C1558" t="s">
        <v>7654</v>
      </c>
      <c r="D1558" t="s">
        <v>141</v>
      </c>
      <c r="E1558" t="s">
        <v>12419</v>
      </c>
      <c r="F1558" t="str">
        <f t="shared" si="27"/>
        <v>US-IFRS</v>
      </c>
      <c r="G1558" t="s">
        <v>7654</v>
      </c>
      <c r="O1558" t="s">
        <v>14530</v>
      </c>
      <c r="P1558" t="s">
        <v>157</v>
      </c>
      <c r="Q1558" t="s">
        <v>3826</v>
      </c>
      <c r="R1558" t="str">
        <f>IF(COUNTIF('16 reserve entries'!Q:Q,'16 AJE data'!O1558)&gt;0,"Y","N")</f>
        <v>N</v>
      </c>
      <c r="S1558" s="149" t="s">
        <v>216</v>
      </c>
      <c r="T1558" t="s">
        <v>12891</v>
      </c>
      <c r="U1558" t="str">
        <f>IF(COUNTIF('16 reserve bal'!D:D,'16 AJE data'!T1558)&gt;0,"Y","N")</f>
        <v>N</v>
      </c>
    </row>
    <row r="1559" spans="1:21" x14ac:dyDescent="0.25">
      <c r="A1559" t="s">
        <v>216</v>
      </c>
      <c r="B1559" t="s">
        <v>5288</v>
      </c>
      <c r="C1559" t="s">
        <v>3597</v>
      </c>
      <c r="D1559" t="s">
        <v>141</v>
      </c>
      <c r="E1559" t="s">
        <v>12419</v>
      </c>
      <c r="F1559" t="str">
        <f t="shared" si="27"/>
        <v>US-IFRS</v>
      </c>
      <c r="G1559" t="s">
        <v>3597</v>
      </c>
      <c r="O1559" t="s">
        <v>14531</v>
      </c>
      <c r="P1559" t="s">
        <v>157</v>
      </c>
      <c r="Q1559" t="s">
        <v>3829</v>
      </c>
      <c r="R1559" t="str">
        <f>IF(COUNTIF('16 reserve entries'!Q:Q,'16 AJE data'!O1559)&gt;0,"Y","N")</f>
        <v>N</v>
      </c>
      <c r="S1559" s="149" t="s">
        <v>216</v>
      </c>
      <c r="T1559" t="s">
        <v>14532</v>
      </c>
      <c r="U1559" t="str">
        <f>IF(COUNTIF('16 reserve bal'!D:D,'16 AJE data'!T1559)&gt;0,"Y","N")</f>
        <v>N</v>
      </c>
    </row>
    <row r="1560" spans="1:21" x14ac:dyDescent="0.25">
      <c r="A1560" t="s">
        <v>216</v>
      </c>
      <c r="B1560" t="s">
        <v>5288</v>
      </c>
      <c r="C1560" t="s">
        <v>3605</v>
      </c>
      <c r="D1560" t="s">
        <v>141</v>
      </c>
      <c r="E1560" t="s">
        <v>12419</v>
      </c>
      <c r="F1560" t="str">
        <f t="shared" si="27"/>
        <v>US-IFRS</v>
      </c>
      <c r="G1560" t="s">
        <v>3605</v>
      </c>
      <c r="O1560" t="s">
        <v>14533</v>
      </c>
      <c r="P1560" t="s">
        <v>157</v>
      </c>
      <c r="Q1560" t="s">
        <v>5688</v>
      </c>
      <c r="R1560" t="str">
        <f>IF(COUNTIF('16 reserve entries'!Q:Q,'16 AJE data'!O1560)&gt;0,"Y","N")</f>
        <v>N</v>
      </c>
      <c r="S1560" s="149" t="s">
        <v>216</v>
      </c>
      <c r="T1560" t="s">
        <v>4041</v>
      </c>
      <c r="U1560" t="str">
        <f>IF(COUNTIF('16 reserve bal'!D:D,'16 AJE data'!T1560)&gt;0,"Y","N")</f>
        <v>Y</v>
      </c>
    </row>
    <row r="1561" spans="1:21" x14ac:dyDescent="0.25">
      <c r="A1561" t="s">
        <v>216</v>
      </c>
      <c r="B1561" t="s">
        <v>5288</v>
      </c>
      <c r="C1561" t="s">
        <v>3607</v>
      </c>
      <c r="D1561" t="s">
        <v>141</v>
      </c>
      <c r="E1561" t="s">
        <v>12419</v>
      </c>
      <c r="F1561" t="str">
        <f t="shared" si="27"/>
        <v>US-IFRS</v>
      </c>
      <c r="G1561" t="s">
        <v>3607</v>
      </c>
      <c r="O1561" t="s">
        <v>14534</v>
      </c>
      <c r="P1561" t="s">
        <v>157</v>
      </c>
      <c r="Q1561" t="s">
        <v>3831</v>
      </c>
      <c r="R1561" t="str">
        <f>IF(COUNTIF('16 reserve entries'!Q:Q,'16 AJE data'!O1561)&gt;0,"Y","N")</f>
        <v>N</v>
      </c>
      <c r="S1561" s="149" t="s">
        <v>216</v>
      </c>
      <c r="T1561" t="s">
        <v>4017</v>
      </c>
      <c r="U1561" t="str">
        <f>IF(COUNTIF('16 reserve bal'!D:D,'16 AJE data'!T1561)&gt;0,"Y","N")</f>
        <v>Y</v>
      </c>
    </row>
    <row r="1562" spans="1:21" x14ac:dyDescent="0.25">
      <c r="A1562" t="s">
        <v>216</v>
      </c>
      <c r="B1562" t="s">
        <v>5288</v>
      </c>
      <c r="C1562" t="s">
        <v>3613</v>
      </c>
      <c r="D1562" t="s">
        <v>141</v>
      </c>
      <c r="E1562" t="s">
        <v>12419</v>
      </c>
      <c r="F1562" t="str">
        <f t="shared" si="27"/>
        <v>US-IFRS</v>
      </c>
      <c r="G1562" t="s">
        <v>3613</v>
      </c>
      <c r="O1562" t="s">
        <v>14535</v>
      </c>
      <c r="P1562" t="s">
        <v>157</v>
      </c>
      <c r="Q1562" t="s">
        <v>5695</v>
      </c>
      <c r="R1562" t="str">
        <f>IF(COUNTIF('16 reserve entries'!Q:Q,'16 AJE data'!O1562)&gt;0,"Y","N")</f>
        <v>N</v>
      </c>
      <c r="S1562" s="149" t="s">
        <v>216</v>
      </c>
      <c r="T1562" t="s">
        <v>4019</v>
      </c>
      <c r="U1562" t="str">
        <f>IF(COUNTIF('16 reserve bal'!D:D,'16 AJE data'!T1562)&gt;0,"Y","N")</f>
        <v>Y</v>
      </c>
    </row>
    <row r="1563" spans="1:21" x14ac:dyDescent="0.25">
      <c r="A1563" t="s">
        <v>216</v>
      </c>
      <c r="B1563" t="s">
        <v>5288</v>
      </c>
      <c r="C1563" t="s">
        <v>3628</v>
      </c>
      <c r="D1563" t="s">
        <v>141</v>
      </c>
      <c r="E1563" t="s">
        <v>12419</v>
      </c>
      <c r="F1563" t="str">
        <f t="shared" si="27"/>
        <v>US-IFRS</v>
      </c>
      <c r="G1563" t="s">
        <v>3628</v>
      </c>
      <c r="O1563" t="s">
        <v>14536</v>
      </c>
      <c r="P1563" t="s">
        <v>157</v>
      </c>
      <c r="Q1563" t="s">
        <v>3834</v>
      </c>
      <c r="R1563" t="str">
        <f>IF(COUNTIF('16 reserve entries'!Q:Q,'16 AJE data'!O1563)&gt;0,"Y","N")</f>
        <v>N</v>
      </c>
      <c r="S1563" s="149" t="s">
        <v>216</v>
      </c>
      <c r="T1563" t="s">
        <v>3262</v>
      </c>
      <c r="U1563" t="str">
        <f>IF(COUNTIF('16 reserve bal'!D:D,'16 AJE data'!T1563)&gt;0,"Y","N")</f>
        <v>Y</v>
      </c>
    </row>
    <row r="1564" spans="1:21" x14ac:dyDescent="0.25">
      <c r="A1564" t="s">
        <v>216</v>
      </c>
      <c r="B1564" t="s">
        <v>5288</v>
      </c>
      <c r="C1564" t="s">
        <v>3935</v>
      </c>
      <c r="D1564" t="s">
        <v>141</v>
      </c>
      <c r="E1564" t="s">
        <v>12419</v>
      </c>
      <c r="F1564" t="str">
        <f t="shared" si="27"/>
        <v>US-IFRS</v>
      </c>
      <c r="G1564" t="s">
        <v>3935</v>
      </c>
      <c r="O1564" t="s">
        <v>14537</v>
      </c>
      <c r="P1564" t="s">
        <v>157</v>
      </c>
      <c r="Q1564" t="s">
        <v>5702</v>
      </c>
      <c r="R1564" t="str">
        <f>IF(COUNTIF('16 reserve entries'!Q:Q,'16 AJE data'!O1564)&gt;0,"Y","N")</f>
        <v>N</v>
      </c>
      <c r="S1564" s="149" t="s">
        <v>216</v>
      </c>
      <c r="T1564" t="s">
        <v>3886</v>
      </c>
      <c r="U1564" t="str">
        <f>IF(COUNTIF('16 reserve bal'!D:D,'16 AJE data'!T1564)&gt;0,"Y","N")</f>
        <v>Y</v>
      </c>
    </row>
    <row r="1565" spans="1:21" x14ac:dyDescent="0.25">
      <c r="A1565" t="s">
        <v>216</v>
      </c>
      <c r="B1565" t="s">
        <v>5288</v>
      </c>
      <c r="C1565" t="s">
        <v>7735</v>
      </c>
      <c r="D1565" t="s">
        <v>141</v>
      </c>
      <c r="E1565" t="s">
        <v>12419</v>
      </c>
      <c r="F1565" t="str">
        <f t="shared" si="27"/>
        <v>US-IFRS</v>
      </c>
      <c r="G1565" t="s">
        <v>7735</v>
      </c>
      <c r="O1565" t="s">
        <v>14538</v>
      </c>
      <c r="P1565" t="s">
        <v>157</v>
      </c>
      <c r="Q1565" t="s">
        <v>3837</v>
      </c>
      <c r="R1565" t="str">
        <f>IF(COUNTIF('16 reserve entries'!Q:Q,'16 AJE data'!O1565)&gt;0,"Y","N")</f>
        <v>N</v>
      </c>
      <c r="S1565" s="149" t="s">
        <v>216</v>
      </c>
      <c r="T1565" t="s">
        <v>13029</v>
      </c>
      <c r="U1565" t="str">
        <f>IF(COUNTIF('16 reserve bal'!D:D,'16 AJE data'!T1565)&gt;0,"Y","N")</f>
        <v>N</v>
      </c>
    </row>
    <row r="1566" spans="1:21" x14ac:dyDescent="0.25">
      <c r="A1566" t="s">
        <v>216</v>
      </c>
      <c r="B1566" t="s">
        <v>5288</v>
      </c>
      <c r="C1566" t="s">
        <v>3944</v>
      </c>
      <c r="D1566" t="s">
        <v>141</v>
      </c>
      <c r="E1566" t="s">
        <v>12419</v>
      </c>
      <c r="F1566" t="str">
        <f t="shared" si="27"/>
        <v>US-IFRS</v>
      </c>
      <c r="G1566" t="s">
        <v>3944</v>
      </c>
      <c r="O1566" t="s">
        <v>14539</v>
      </c>
      <c r="P1566" t="s">
        <v>157</v>
      </c>
      <c r="Q1566" t="s">
        <v>5708</v>
      </c>
      <c r="R1566" t="str">
        <f>IF(COUNTIF('16 reserve entries'!Q:Q,'16 AJE data'!O1566)&gt;0,"Y","N")</f>
        <v>N</v>
      </c>
      <c r="S1566" s="149" t="s">
        <v>216</v>
      </c>
      <c r="T1566" t="s">
        <v>3889</v>
      </c>
      <c r="U1566" t="str">
        <f>IF(COUNTIF('16 reserve bal'!D:D,'16 AJE data'!T1566)&gt;0,"Y","N")</f>
        <v>Y</v>
      </c>
    </row>
    <row r="1567" spans="1:21" x14ac:dyDescent="0.25">
      <c r="A1567" t="s">
        <v>216</v>
      </c>
      <c r="B1567" t="s">
        <v>5288</v>
      </c>
      <c r="C1567" t="s">
        <v>3946</v>
      </c>
      <c r="D1567" t="s">
        <v>141</v>
      </c>
      <c r="E1567" t="s">
        <v>12419</v>
      </c>
      <c r="F1567" t="str">
        <f t="shared" si="27"/>
        <v>US-IFRS</v>
      </c>
      <c r="G1567" t="s">
        <v>3946</v>
      </c>
      <c r="O1567" t="s">
        <v>14540</v>
      </c>
      <c r="P1567" t="s">
        <v>157</v>
      </c>
      <c r="Q1567" t="s">
        <v>3870</v>
      </c>
      <c r="R1567" t="str">
        <f>IF(COUNTIF('16 reserve entries'!Q:Q,'16 AJE data'!O1567)&gt;0,"Y","N")</f>
        <v>N</v>
      </c>
      <c r="S1567" s="149" t="s">
        <v>216</v>
      </c>
      <c r="T1567" t="s">
        <v>4082</v>
      </c>
      <c r="U1567" t="str">
        <f>IF(COUNTIF('16 reserve bal'!D:D,'16 AJE data'!T1567)&gt;0,"Y","N")</f>
        <v>Y</v>
      </c>
    </row>
    <row r="1568" spans="1:21" x14ac:dyDescent="0.25">
      <c r="A1568" t="s">
        <v>216</v>
      </c>
      <c r="B1568" t="s">
        <v>5288</v>
      </c>
      <c r="C1568" t="s">
        <v>8507</v>
      </c>
      <c r="D1568" t="s">
        <v>141</v>
      </c>
      <c r="E1568" t="s">
        <v>12419</v>
      </c>
      <c r="F1568" t="str">
        <f t="shared" si="27"/>
        <v>US-IFRS</v>
      </c>
      <c r="G1568" t="s">
        <v>8507</v>
      </c>
      <c r="O1568" t="s">
        <v>14541</v>
      </c>
      <c r="P1568" t="s">
        <v>157</v>
      </c>
      <c r="Q1568" t="s">
        <v>3873</v>
      </c>
      <c r="R1568" t="str">
        <f>IF(COUNTIF('16 reserve entries'!Q:Q,'16 AJE data'!O1568)&gt;0,"Y","N")</f>
        <v>N</v>
      </c>
      <c r="S1568" s="149" t="s">
        <v>216</v>
      </c>
      <c r="T1568" t="s">
        <v>14542</v>
      </c>
      <c r="U1568" t="str">
        <f>IF(COUNTIF('16 reserve bal'!D:D,'16 AJE data'!T1568)&gt;0,"Y","N")</f>
        <v>N</v>
      </c>
    </row>
    <row r="1569" spans="1:21" x14ac:dyDescent="0.25">
      <c r="A1569" t="s">
        <v>216</v>
      </c>
      <c r="B1569" t="s">
        <v>5288</v>
      </c>
      <c r="C1569" t="s">
        <v>8420</v>
      </c>
      <c r="D1569" t="s">
        <v>141</v>
      </c>
      <c r="E1569" t="s">
        <v>12419</v>
      </c>
      <c r="F1569" t="str">
        <f t="shared" si="27"/>
        <v>US-IFRS</v>
      </c>
      <c r="G1569" t="s">
        <v>8420</v>
      </c>
      <c r="O1569" t="s">
        <v>14543</v>
      </c>
      <c r="P1569" t="s">
        <v>157</v>
      </c>
      <c r="Q1569" t="s">
        <v>3995</v>
      </c>
      <c r="R1569" t="str">
        <f>IF(COUNTIF('16 reserve entries'!Q:Q,'16 AJE data'!O1569)&gt;0,"Y","N")</f>
        <v>N</v>
      </c>
      <c r="S1569" s="149" t="s">
        <v>216</v>
      </c>
      <c r="T1569" t="s">
        <v>14008</v>
      </c>
      <c r="U1569" t="str">
        <f>IF(COUNTIF('16 reserve bal'!D:D,'16 AJE data'!T1569)&gt;0,"Y","N")</f>
        <v>N</v>
      </c>
    </row>
    <row r="1570" spans="1:21" x14ac:dyDescent="0.25">
      <c r="A1570" t="s">
        <v>144</v>
      </c>
      <c r="B1570" t="s">
        <v>5288</v>
      </c>
      <c r="C1570" t="s">
        <v>3628</v>
      </c>
      <c r="D1570" t="s">
        <v>141</v>
      </c>
      <c r="E1570" t="s">
        <v>12419</v>
      </c>
      <c r="F1570" t="str">
        <f t="shared" si="27"/>
        <v>US-IFRS</v>
      </c>
      <c r="G1570" t="s">
        <v>3628</v>
      </c>
      <c r="O1570" t="s">
        <v>14544</v>
      </c>
      <c r="P1570" t="s">
        <v>159</v>
      </c>
      <c r="Q1570" t="s">
        <v>3628</v>
      </c>
      <c r="R1570" t="str">
        <f>IF(COUNTIF('16 reserve entries'!Q:Q,'16 AJE data'!O1570)&gt;0,"Y","N")</f>
        <v>N</v>
      </c>
      <c r="S1570" s="149" t="s">
        <v>144</v>
      </c>
      <c r="T1570" t="s">
        <v>3262</v>
      </c>
      <c r="U1570" t="str">
        <f>IF(COUNTIF('16 reserve bal'!D:D,'16 AJE data'!T1570)&gt;0,"Y","N")</f>
        <v>Y</v>
      </c>
    </row>
    <row r="1571" spans="1:21" x14ac:dyDescent="0.25">
      <c r="A1571" t="s">
        <v>144</v>
      </c>
      <c r="B1571" t="s">
        <v>5288</v>
      </c>
      <c r="C1571" t="s">
        <v>3666</v>
      </c>
      <c r="D1571" t="s">
        <v>141</v>
      </c>
      <c r="E1571" t="s">
        <v>12419</v>
      </c>
      <c r="F1571" t="str">
        <f t="shared" si="27"/>
        <v>US-IFRS</v>
      </c>
      <c r="G1571" t="s">
        <v>3666</v>
      </c>
      <c r="O1571" t="s">
        <v>14545</v>
      </c>
      <c r="P1571" t="s">
        <v>159</v>
      </c>
      <c r="Q1571" t="s">
        <v>3738</v>
      </c>
      <c r="R1571" t="str">
        <f>IF(COUNTIF('16 reserve entries'!Q:Q,'16 AJE data'!O1571)&gt;0,"Y","N")</f>
        <v>N</v>
      </c>
      <c r="S1571" s="149" t="s">
        <v>144</v>
      </c>
      <c r="T1571" t="s">
        <v>4102</v>
      </c>
      <c r="U1571" t="str">
        <f>IF(COUNTIF('16 reserve bal'!D:D,'16 AJE data'!T1571)&gt;0,"Y","N")</f>
        <v>Y</v>
      </c>
    </row>
    <row r="1572" spans="1:21" x14ac:dyDescent="0.25">
      <c r="A1572" t="s">
        <v>144</v>
      </c>
      <c r="B1572" t="s">
        <v>5288</v>
      </c>
      <c r="C1572" t="s">
        <v>3669</v>
      </c>
      <c r="D1572" t="s">
        <v>141</v>
      </c>
      <c r="E1572" t="s">
        <v>12419</v>
      </c>
      <c r="F1572" t="str">
        <f t="shared" si="27"/>
        <v>US-IFRS</v>
      </c>
      <c r="G1572" t="s">
        <v>3669</v>
      </c>
      <c r="O1572" t="s">
        <v>14546</v>
      </c>
      <c r="P1572" t="s">
        <v>159</v>
      </c>
      <c r="Q1572" t="s">
        <v>3744</v>
      </c>
      <c r="R1572" t="str">
        <f>IF(COUNTIF('16 reserve entries'!Q:Q,'16 AJE data'!O1572)&gt;0,"Y","N")</f>
        <v>N</v>
      </c>
      <c r="S1572" s="149" t="s">
        <v>144</v>
      </c>
      <c r="T1572" t="s">
        <v>4107</v>
      </c>
      <c r="U1572" t="str">
        <f>IF(COUNTIF('16 reserve bal'!D:D,'16 AJE data'!T1572)&gt;0,"Y","N")</f>
        <v>Y</v>
      </c>
    </row>
    <row r="1573" spans="1:21" x14ac:dyDescent="0.25">
      <c r="A1573" t="s">
        <v>144</v>
      </c>
      <c r="B1573" t="s">
        <v>5288</v>
      </c>
      <c r="C1573" t="s">
        <v>3672</v>
      </c>
      <c r="D1573" t="s">
        <v>141</v>
      </c>
      <c r="E1573" t="s">
        <v>12419</v>
      </c>
      <c r="F1573" t="str">
        <f t="shared" si="27"/>
        <v>US-IFRS</v>
      </c>
      <c r="G1573" t="s">
        <v>3672</v>
      </c>
      <c r="O1573" t="s">
        <v>14547</v>
      </c>
      <c r="P1573" t="s">
        <v>159</v>
      </c>
      <c r="Q1573" t="s">
        <v>3747</v>
      </c>
      <c r="R1573" t="str">
        <f>IF(COUNTIF('16 reserve entries'!Q:Q,'16 AJE data'!O1573)&gt;0,"Y","N")</f>
        <v>N</v>
      </c>
      <c r="S1573" s="149" t="s">
        <v>144</v>
      </c>
      <c r="T1573" t="s">
        <v>4111</v>
      </c>
      <c r="U1573" t="str">
        <f>IF(COUNTIF('16 reserve bal'!D:D,'16 AJE data'!T1573)&gt;0,"Y","N")</f>
        <v>Y</v>
      </c>
    </row>
    <row r="1574" spans="1:21" x14ac:dyDescent="0.25">
      <c r="A1574" t="s">
        <v>144</v>
      </c>
      <c r="B1574" t="s">
        <v>5288</v>
      </c>
      <c r="C1574" t="s">
        <v>3675</v>
      </c>
      <c r="D1574" t="s">
        <v>141</v>
      </c>
      <c r="E1574" t="s">
        <v>12419</v>
      </c>
      <c r="F1574" t="str">
        <f t="shared" si="27"/>
        <v>US-IFRS</v>
      </c>
      <c r="G1574" t="s">
        <v>3675</v>
      </c>
      <c r="O1574" t="s">
        <v>14548</v>
      </c>
      <c r="P1574" t="s">
        <v>159</v>
      </c>
      <c r="Q1574" t="s">
        <v>3779</v>
      </c>
      <c r="R1574" t="str">
        <f>IF(COUNTIF('16 reserve entries'!Q:Q,'16 AJE data'!O1574)&gt;0,"Y","N")</f>
        <v>N</v>
      </c>
      <c r="S1574" s="149" t="s">
        <v>144</v>
      </c>
      <c r="T1574" t="s">
        <v>4115</v>
      </c>
      <c r="U1574" t="str">
        <f>IF(COUNTIF('16 reserve bal'!D:D,'16 AJE data'!T1574)&gt;0,"Y","N")</f>
        <v>Y</v>
      </c>
    </row>
    <row r="1575" spans="1:21" x14ac:dyDescent="0.25">
      <c r="A1575" t="s">
        <v>144</v>
      </c>
      <c r="B1575" t="s">
        <v>5288</v>
      </c>
      <c r="C1575" t="s">
        <v>3678</v>
      </c>
      <c r="D1575" t="s">
        <v>141</v>
      </c>
      <c r="E1575" t="s">
        <v>12419</v>
      </c>
      <c r="F1575" t="str">
        <f t="shared" si="27"/>
        <v>US-IFRS</v>
      </c>
      <c r="G1575" t="s">
        <v>3678</v>
      </c>
      <c r="O1575" t="s">
        <v>14549</v>
      </c>
      <c r="P1575" t="s">
        <v>159</v>
      </c>
      <c r="Q1575" t="s">
        <v>3782</v>
      </c>
      <c r="R1575" t="str">
        <f>IF(COUNTIF('16 reserve entries'!Q:Q,'16 AJE data'!O1575)&gt;0,"Y","N")</f>
        <v>N</v>
      </c>
      <c r="S1575" s="149" t="s">
        <v>144</v>
      </c>
      <c r="T1575" t="s">
        <v>4119</v>
      </c>
      <c r="U1575" t="str">
        <f>IF(COUNTIF('16 reserve bal'!D:D,'16 AJE data'!T1575)&gt;0,"Y","N")</f>
        <v>Y</v>
      </c>
    </row>
    <row r="1576" spans="1:21" x14ac:dyDescent="0.25">
      <c r="A1576" t="s">
        <v>144</v>
      </c>
      <c r="B1576" t="s">
        <v>5288</v>
      </c>
      <c r="C1576" t="s">
        <v>3684</v>
      </c>
      <c r="D1576" t="s">
        <v>141</v>
      </c>
      <c r="E1576" t="s">
        <v>12419</v>
      </c>
      <c r="F1576" t="str">
        <f t="shared" si="27"/>
        <v>US-IFRS</v>
      </c>
      <c r="G1576" t="s">
        <v>3684</v>
      </c>
      <c r="O1576" t="s">
        <v>14550</v>
      </c>
      <c r="P1576" t="s">
        <v>159</v>
      </c>
      <c r="Q1576" t="s">
        <v>5629</v>
      </c>
      <c r="R1576" t="str">
        <f>IF(COUNTIF('16 reserve entries'!Q:Q,'16 AJE data'!O1576)&gt;0,"Y","N")</f>
        <v>N</v>
      </c>
      <c r="S1576" s="149" t="s">
        <v>144</v>
      </c>
      <c r="T1576" t="s">
        <v>4127</v>
      </c>
      <c r="U1576" t="str">
        <f>IF(COUNTIF('16 reserve bal'!D:D,'16 AJE data'!T1576)&gt;0,"Y","N")</f>
        <v>Y</v>
      </c>
    </row>
    <row r="1577" spans="1:21" x14ac:dyDescent="0.25">
      <c r="A1577" t="s">
        <v>144</v>
      </c>
      <c r="B1577" t="s">
        <v>5288</v>
      </c>
      <c r="C1577" t="s">
        <v>3690</v>
      </c>
      <c r="D1577" t="s">
        <v>141</v>
      </c>
      <c r="E1577" t="s">
        <v>12419</v>
      </c>
      <c r="F1577" t="str">
        <f t="shared" si="27"/>
        <v>US-IFRS</v>
      </c>
      <c r="G1577" t="s">
        <v>3690</v>
      </c>
      <c r="O1577" t="s">
        <v>14551</v>
      </c>
      <c r="P1577" t="s">
        <v>159</v>
      </c>
      <c r="Q1577" t="s">
        <v>3785</v>
      </c>
      <c r="R1577" t="str">
        <f>IF(COUNTIF('16 reserve entries'!Q:Q,'16 AJE data'!O1577)&gt;0,"Y","N")</f>
        <v>N</v>
      </c>
      <c r="S1577" s="149" t="s">
        <v>144</v>
      </c>
      <c r="T1577" t="s">
        <v>4133</v>
      </c>
      <c r="U1577" t="str">
        <f>IF(COUNTIF('16 reserve bal'!D:D,'16 AJE data'!T1577)&gt;0,"Y","N")</f>
        <v>Y</v>
      </c>
    </row>
    <row r="1578" spans="1:21" x14ac:dyDescent="0.25">
      <c r="A1578" t="s">
        <v>144</v>
      </c>
      <c r="B1578" t="s">
        <v>5288</v>
      </c>
      <c r="C1578" t="s">
        <v>3702</v>
      </c>
      <c r="D1578" t="s">
        <v>141</v>
      </c>
      <c r="E1578" t="s">
        <v>12419</v>
      </c>
      <c r="F1578" t="str">
        <f t="shared" si="27"/>
        <v>US-IFRS</v>
      </c>
      <c r="G1578" t="s">
        <v>3702</v>
      </c>
      <c r="O1578" t="s">
        <v>14552</v>
      </c>
      <c r="P1578" t="s">
        <v>159</v>
      </c>
      <c r="Q1578" t="s">
        <v>7727</v>
      </c>
      <c r="R1578" t="str">
        <f>IF(COUNTIF('16 reserve entries'!Q:Q,'16 AJE data'!O1578)&gt;0,"Y","N")</f>
        <v>N</v>
      </c>
      <c r="S1578" s="149" t="s">
        <v>144</v>
      </c>
      <c r="T1578" t="s">
        <v>4145</v>
      </c>
      <c r="U1578" t="str">
        <f>IF(COUNTIF('16 reserve bal'!D:D,'16 AJE data'!T1578)&gt;0,"Y","N")</f>
        <v>Y</v>
      </c>
    </row>
    <row r="1579" spans="1:21" x14ac:dyDescent="0.25">
      <c r="A1579" t="s">
        <v>144</v>
      </c>
      <c r="B1579" t="s">
        <v>5288</v>
      </c>
      <c r="C1579" t="s">
        <v>3705</v>
      </c>
      <c r="D1579" t="s">
        <v>141</v>
      </c>
      <c r="E1579" t="s">
        <v>12419</v>
      </c>
      <c r="F1579" t="str">
        <f t="shared" si="27"/>
        <v>US-IFRS</v>
      </c>
      <c r="G1579" t="s">
        <v>3705</v>
      </c>
      <c r="O1579" t="s">
        <v>14553</v>
      </c>
      <c r="P1579" t="s">
        <v>159</v>
      </c>
      <c r="Q1579" t="s">
        <v>3790</v>
      </c>
      <c r="R1579" t="str">
        <f>IF(COUNTIF('16 reserve entries'!Q:Q,'16 AJE data'!O1579)&gt;0,"Y","N")</f>
        <v>N</v>
      </c>
      <c r="S1579" s="149" t="s">
        <v>144</v>
      </c>
      <c r="T1579" t="s">
        <v>4151</v>
      </c>
      <c r="U1579" t="str">
        <f>IF(COUNTIF('16 reserve bal'!D:D,'16 AJE data'!T1579)&gt;0,"Y","N")</f>
        <v>Y</v>
      </c>
    </row>
    <row r="1580" spans="1:21" x14ac:dyDescent="0.25">
      <c r="A1580" t="s">
        <v>144</v>
      </c>
      <c r="B1580" t="s">
        <v>5288</v>
      </c>
      <c r="C1580" t="s">
        <v>3714</v>
      </c>
      <c r="D1580" t="s">
        <v>141</v>
      </c>
      <c r="E1580" t="s">
        <v>12419</v>
      </c>
      <c r="F1580" t="str">
        <f t="shared" si="27"/>
        <v>US-IFRS</v>
      </c>
      <c r="G1580" t="s">
        <v>3714</v>
      </c>
      <c r="O1580" t="s">
        <v>14554</v>
      </c>
      <c r="P1580" t="s">
        <v>159</v>
      </c>
      <c r="Q1580" t="s">
        <v>3793</v>
      </c>
      <c r="R1580" t="str">
        <f>IF(COUNTIF('16 reserve entries'!Q:Q,'16 AJE data'!O1580)&gt;0,"Y","N")</f>
        <v>N</v>
      </c>
      <c r="S1580" s="149" t="s">
        <v>144</v>
      </c>
      <c r="T1580" t="s">
        <v>4168</v>
      </c>
      <c r="U1580" t="str">
        <f>IF(COUNTIF('16 reserve bal'!D:D,'16 AJE data'!T1580)&gt;0,"Y","N")</f>
        <v>Y</v>
      </c>
    </row>
    <row r="1581" spans="1:21" x14ac:dyDescent="0.25">
      <c r="A1581" t="s">
        <v>144</v>
      </c>
      <c r="B1581" t="s">
        <v>5288</v>
      </c>
      <c r="C1581" t="s">
        <v>3717</v>
      </c>
      <c r="D1581" t="s">
        <v>141</v>
      </c>
      <c r="E1581" t="s">
        <v>12419</v>
      </c>
      <c r="F1581" t="str">
        <f t="shared" si="27"/>
        <v>US-IFRS</v>
      </c>
      <c r="G1581" t="s">
        <v>3717</v>
      </c>
      <c r="O1581" t="s">
        <v>14555</v>
      </c>
      <c r="P1581" t="s">
        <v>159</v>
      </c>
      <c r="Q1581" t="s">
        <v>5640</v>
      </c>
      <c r="R1581" t="str">
        <f>IF(COUNTIF('16 reserve entries'!Q:Q,'16 AJE data'!O1581)&gt;0,"Y","N")</f>
        <v>N</v>
      </c>
      <c r="S1581" s="149" t="s">
        <v>144</v>
      </c>
      <c r="T1581" t="s">
        <v>4172</v>
      </c>
      <c r="U1581" t="str">
        <f>IF(COUNTIF('16 reserve bal'!D:D,'16 AJE data'!T1581)&gt;0,"Y","N")</f>
        <v>Y</v>
      </c>
    </row>
    <row r="1582" spans="1:21" x14ac:dyDescent="0.25">
      <c r="A1582" t="s">
        <v>144</v>
      </c>
      <c r="B1582" t="s">
        <v>5288</v>
      </c>
      <c r="C1582" t="s">
        <v>3720</v>
      </c>
      <c r="D1582" t="s">
        <v>141</v>
      </c>
      <c r="E1582" t="s">
        <v>12419</v>
      </c>
      <c r="F1582" t="str">
        <f t="shared" si="27"/>
        <v>US-IFRS</v>
      </c>
      <c r="G1582" t="s">
        <v>3720</v>
      </c>
      <c r="O1582" t="s">
        <v>14556</v>
      </c>
      <c r="P1582" t="s">
        <v>159</v>
      </c>
      <c r="Q1582" t="s">
        <v>3799</v>
      </c>
      <c r="R1582" t="str">
        <f>IF(COUNTIF('16 reserve entries'!Q:Q,'16 AJE data'!O1582)&gt;0,"Y","N")</f>
        <v>N</v>
      </c>
      <c r="S1582" s="149" t="s">
        <v>144</v>
      </c>
      <c r="T1582" t="s">
        <v>4176</v>
      </c>
      <c r="U1582" t="str">
        <f>IF(COUNTIF('16 reserve bal'!D:D,'16 AJE data'!T1582)&gt;0,"Y","N")</f>
        <v>Y</v>
      </c>
    </row>
    <row r="1583" spans="1:21" x14ac:dyDescent="0.25">
      <c r="A1583" t="s">
        <v>144</v>
      </c>
      <c r="B1583" t="s">
        <v>5288</v>
      </c>
      <c r="C1583" t="s">
        <v>3735</v>
      </c>
      <c r="D1583" t="s">
        <v>141</v>
      </c>
      <c r="E1583" t="s">
        <v>12419</v>
      </c>
      <c r="F1583" t="str">
        <f t="shared" si="27"/>
        <v>US-IFRS</v>
      </c>
      <c r="G1583" t="s">
        <v>3735</v>
      </c>
      <c r="O1583" t="s">
        <v>14557</v>
      </c>
      <c r="P1583" t="s">
        <v>159</v>
      </c>
      <c r="Q1583" t="s">
        <v>5647</v>
      </c>
      <c r="R1583" t="str">
        <f>IF(COUNTIF('16 reserve entries'!Q:Q,'16 AJE data'!O1583)&gt;0,"Y","N")</f>
        <v>N</v>
      </c>
      <c r="S1583" s="149" t="s">
        <v>144</v>
      </c>
      <c r="T1583" t="s">
        <v>4192</v>
      </c>
      <c r="U1583" t="str">
        <f>IF(COUNTIF('16 reserve bal'!D:D,'16 AJE data'!T1583)&gt;0,"Y","N")</f>
        <v>Y</v>
      </c>
    </row>
    <row r="1584" spans="1:21" x14ac:dyDescent="0.25">
      <c r="A1584" t="s">
        <v>144</v>
      </c>
      <c r="B1584" t="s">
        <v>5288</v>
      </c>
      <c r="C1584" t="s">
        <v>3738</v>
      </c>
      <c r="D1584" t="s">
        <v>141</v>
      </c>
      <c r="E1584" t="s">
        <v>12419</v>
      </c>
      <c r="F1584" t="str">
        <f t="shared" si="27"/>
        <v>US-IFRS</v>
      </c>
      <c r="G1584" t="s">
        <v>3738</v>
      </c>
      <c r="O1584" t="s">
        <v>14558</v>
      </c>
      <c r="P1584" t="s">
        <v>159</v>
      </c>
      <c r="Q1584" t="s">
        <v>3805</v>
      </c>
      <c r="R1584" t="str">
        <f>IF(COUNTIF('16 reserve entries'!Q:Q,'16 AJE data'!O1584)&gt;0,"Y","N")</f>
        <v>N</v>
      </c>
      <c r="S1584" s="149" t="s">
        <v>144</v>
      </c>
      <c r="T1584" t="s">
        <v>4196</v>
      </c>
      <c r="U1584" t="str">
        <f>IF(COUNTIF('16 reserve bal'!D:D,'16 AJE data'!T1584)&gt;0,"Y","N")</f>
        <v>Y</v>
      </c>
    </row>
    <row r="1585" spans="1:21" x14ac:dyDescent="0.25">
      <c r="A1585" t="s">
        <v>144</v>
      </c>
      <c r="B1585" t="s">
        <v>5288</v>
      </c>
      <c r="C1585" t="s">
        <v>3744</v>
      </c>
      <c r="D1585" t="s">
        <v>141</v>
      </c>
      <c r="E1585" t="s">
        <v>12419</v>
      </c>
      <c r="F1585" t="str">
        <f t="shared" si="27"/>
        <v>US-IFRS</v>
      </c>
      <c r="G1585" t="s">
        <v>3744</v>
      </c>
      <c r="O1585" t="s">
        <v>14559</v>
      </c>
      <c r="P1585" t="s">
        <v>159</v>
      </c>
      <c r="Q1585" t="s">
        <v>5654</v>
      </c>
      <c r="R1585" t="str">
        <f>IF(COUNTIF('16 reserve entries'!Q:Q,'16 AJE data'!O1585)&gt;0,"Y","N")</f>
        <v>N</v>
      </c>
      <c r="S1585" s="149" t="s">
        <v>144</v>
      </c>
      <c r="T1585" t="s">
        <v>4202</v>
      </c>
      <c r="U1585" t="str">
        <f>IF(COUNTIF('16 reserve bal'!D:D,'16 AJE data'!T1585)&gt;0,"Y","N")</f>
        <v>Y</v>
      </c>
    </row>
    <row r="1586" spans="1:21" x14ac:dyDescent="0.25">
      <c r="A1586" t="s">
        <v>144</v>
      </c>
      <c r="B1586" t="s">
        <v>5288</v>
      </c>
      <c r="C1586" t="s">
        <v>7906</v>
      </c>
      <c r="D1586" t="s">
        <v>141</v>
      </c>
      <c r="E1586" t="s">
        <v>12419</v>
      </c>
      <c r="F1586" t="str">
        <f t="shared" si="27"/>
        <v>US-IFRS</v>
      </c>
      <c r="G1586" t="s">
        <v>7906</v>
      </c>
      <c r="O1586" t="s">
        <v>14560</v>
      </c>
      <c r="P1586" t="s">
        <v>159</v>
      </c>
      <c r="Q1586" t="s">
        <v>3808</v>
      </c>
      <c r="R1586" t="str">
        <f>IF(COUNTIF('16 reserve entries'!Q:Q,'16 AJE data'!O1586)&gt;0,"Y","N")</f>
        <v>N</v>
      </c>
      <c r="S1586" s="149" t="s">
        <v>144</v>
      </c>
      <c r="T1586" t="s">
        <v>14561</v>
      </c>
      <c r="U1586" t="str">
        <f>IF(COUNTIF('16 reserve bal'!D:D,'16 AJE data'!T1586)&gt;0,"Y","N")</f>
        <v>N</v>
      </c>
    </row>
    <row r="1587" spans="1:21" x14ac:dyDescent="0.25">
      <c r="A1587" t="s">
        <v>144</v>
      </c>
      <c r="B1587" t="s">
        <v>5288</v>
      </c>
      <c r="C1587" t="s">
        <v>3779</v>
      </c>
      <c r="D1587" t="s">
        <v>141</v>
      </c>
      <c r="E1587" t="s">
        <v>12419</v>
      </c>
      <c r="F1587" t="str">
        <f t="shared" si="27"/>
        <v>US-IFRS</v>
      </c>
      <c r="G1587" t="s">
        <v>3779</v>
      </c>
      <c r="O1587" t="s">
        <v>14562</v>
      </c>
      <c r="P1587" t="s">
        <v>159</v>
      </c>
      <c r="Q1587" t="s">
        <v>3811</v>
      </c>
      <c r="R1587" t="str">
        <f>IF(COUNTIF('16 reserve entries'!Q:Q,'16 AJE data'!O1587)&gt;0,"Y","N")</f>
        <v>N</v>
      </c>
      <c r="S1587" s="149" t="s">
        <v>144</v>
      </c>
      <c r="T1587" t="s">
        <v>4230</v>
      </c>
      <c r="U1587" t="str">
        <f>IF(COUNTIF('16 reserve bal'!D:D,'16 AJE data'!T1587)&gt;0,"Y","N")</f>
        <v>Y</v>
      </c>
    </row>
    <row r="1588" spans="1:21" x14ac:dyDescent="0.25">
      <c r="A1588" t="s">
        <v>144</v>
      </c>
      <c r="B1588" t="s">
        <v>5288</v>
      </c>
      <c r="C1588" t="s">
        <v>5629</v>
      </c>
      <c r="D1588" t="s">
        <v>141</v>
      </c>
      <c r="E1588" t="s">
        <v>12419</v>
      </c>
      <c r="F1588" t="str">
        <f t="shared" si="27"/>
        <v>US-IFRS</v>
      </c>
      <c r="G1588" t="s">
        <v>5629</v>
      </c>
      <c r="O1588" t="s">
        <v>14563</v>
      </c>
      <c r="P1588" t="s">
        <v>159</v>
      </c>
      <c r="Q1588" t="s">
        <v>5661</v>
      </c>
      <c r="R1588" t="str">
        <f>IF(COUNTIF('16 reserve entries'!Q:Q,'16 AJE data'!O1588)&gt;0,"Y","N")</f>
        <v>N</v>
      </c>
      <c r="S1588" s="149" t="s">
        <v>144</v>
      </c>
      <c r="T1588" t="s">
        <v>13001</v>
      </c>
      <c r="U1588" t="str">
        <f>IF(COUNTIF('16 reserve bal'!D:D,'16 AJE data'!T1588)&gt;0,"Y","N")</f>
        <v>N</v>
      </c>
    </row>
    <row r="1589" spans="1:21" x14ac:dyDescent="0.25">
      <c r="A1589" t="s">
        <v>144</v>
      </c>
      <c r="B1589" t="s">
        <v>5288</v>
      </c>
      <c r="C1589" t="s">
        <v>3785</v>
      </c>
      <c r="D1589" t="s">
        <v>141</v>
      </c>
      <c r="E1589" t="s">
        <v>12419</v>
      </c>
      <c r="F1589" t="str">
        <f t="shared" si="27"/>
        <v>US-IFRS</v>
      </c>
      <c r="G1589" t="s">
        <v>3785</v>
      </c>
      <c r="O1589" t="s">
        <v>14564</v>
      </c>
      <c r="P1589" t="s">
        <v>159</v>
      </c>
      <c r="Q1589" t="s">
        <v>3814</v>
      </c>
      <c r="R1589" t="str">
        <f>IF(COUNTIF('16 reserve entries'!Q:Q,'16 AJE data'!O1589)&gt;0,"Y","N")</f>
        <v>N</v>
      </c>
      <c r="S1589" s="149" t="s">
        <v>144</v>
      </c>
      <c r="T1589" t="s">
        <v>14397</v>
      </c>
      <c r="U1589" t="str">
        <f>IF(COUNTIF('16 reserve bal'!D:D,'16 AJE data'!T1589)&gt;0,"Y","N")</f>
        <v>N</v>
      </c>
    </row>
    <row r="1590" spans="1:21" x14ac:dyDescent="0.25">
      <c r="A1590" t="s">
        <v>144</v>
      </c>
      <c r="B1590" t="s">
        <v>5288</v>
      </c>
      <c r="C1590" t="s">
        <v>7727</v>
      </c>
      <c r="D1590" t="s">
        <v>141</v>
      </c>
      <c r="E1590" t="s">
        <v>12419</v>
      </c>
      <c r="F1590" t="str">
        <f t="shared" si="27"/>
        <v>US-IFRS</v>
      </c>
      <c r="G1590" t="s">
        <v>7727</v>
      </c>
      <c r="O1590" t="s">
        <v>14565</v>
      </c>
      <c r="P1590" t="s">
        <v>159</v>
      </c>
      <c r="Q1590" t="s">
        <v>3817</v>
      </c>
      <c r="R1590" t="str">
        <f>IF(COUNTIF('16 reserve entries'!Q:Q,'16 AJE data'!O1590)&gt;0,"Y","N")</f>
        <v>N</v>
      </c>
      <c r="S1590" s="149" t="s">
        <v>144</v>
      </c>
      <c r="T1590" t="s">
        <v>13003</v>
      </c>
      <c r="U1590" t="str">
        <f>IF(COUNTIF('16 reserve bal'!D:D,'16 AJE data'!T1590)&gt;0,"Y","N")</f>
        <v>N</v>
      </c>
    </row>
    <row r="1591" spans="1:21" x14ac:dyDescent="0.25">
      <c r="A1591" t="s">
        <v>144</v>
      </c>
      <c r="B1591" t="s">
        <v>5288</v>
      </c>
      <c r="C1591" t="s">
        <v>3790</v>
      </c>
      <c r="D1591" t="s">
        <v>141</v>
      </c>
      <c r="E1591" t="s">
        <v>12419</v>
      </c>
      <c r="F1591" t="str">
        <f t="shared" si="27"/>
        <v>US-IFRS</v>
      </c>
      <c r="G1591" t="s">
        <v>3790</v>
      </c>
      <c r="O1591" t="s">
        <v>14566</v>
      </c>
      <c r="P1591" t="s">
        <v>159</v>
      </c>
      <c r="Q1591" t="s">
        <v>5668</v>
      </c>
      <c r="R1591" t="str">
        <f>IF(COUNTIF('16 reserve entries'!Q:Q,'16 AJE data'!O1591)&gt;0,"Y","N")</f>
        <v>N</v>
      </c>
      <c r="S1591" s="149" t="s">
        <v>144</v>
      </c>
      <c r="T1591" t="s">
        <v>4242</v>
      </c>
      <c r="U1591" t="str">
        <f>IF(COUNTIF('16 reserve bal'!D:D,'16 AJE data'!T1591)&gt;0,"Y","N")</f>
        <v>Y</v>
      </c>
    </row>
    <row r="1592" spans="1:21" x14ac:dyDescent="0.25">
      <c r="A1592" t="s">
        <v>144</v>
      </c>
      <c r="B1592" t="s">
        <v>5288</v>
      </c>
      <c r="C1592" t="s">
        <v>5640</v>
      </c>
      <c r="D1592" t="s">
        <v>141</v>
      </c>
      <c r="E1592" t="s">
        <v>12419</v>
      </c>
      <c r="F1592" t="str">
        <f t="shared" si="27"/>
        <v>US-IFRS</v>
      </c>
      <c r="G1592" t="s">
        <v>5640</v>
      </c>
      <c r="O1592" t="s">
        <v>14567</v>
      </c>
      <c r="P1592" t="s">
        <v>159</v>
      </c>
      <c r="Q1592" t="s">
        <v>3820</v>
      </c>
      <c r="R1592" t="str">
        <f>IF(COUNTIF('16 reserve entries'!Q:Q,'16 AJE data'!O1592)&gt;0,"Y","N")</f>
        <v>N</v>
      </c>
      <c r="S1592" s="149" t="s">
        <v>144</v>
      </c>
      <c r="T1592" t="s">
        <v>13005</v>
      </c>
      <c r="U1592" t="str">
        <f>IF(COUNTIF('16 reserve bal'!D:D,'16 AJE data'!T1592)&gt;0,"Y","N")</f>
        <v>N</v>
      </c>
    </row>
    <row r="1593" spans="1:21" x14ac:dyDescent="0.25">
      <c r="A1593" t="s">
        <v>144</v>
      </c>
      <c r="B1593" t="s">
        <v>5288</v>
      </c>
      <c r="C1593" t="s">
        <v>3796</v>
      </c>
      <c r="D1593" t="s">
        <v>141</v>
      </c>
      <c r="E1593" t="s">
        <v>12419</v>
      </c>
      <c r="F1593" t="str">
        <f t="shared" si="27"/>
        <v>US-IFRS</v>
      </c>
      <c r="G1593" t="s">
        <v>3796</v>
      </c>
      <c r="O1593" t="s">
        <v>14568</v>
      </c>
      <c r="P1593" t="s">
        <v>159</v>
      </c>
      <c r="Q1593" t="s">
        <v>3823</v>
      </c>
      <c r="R1593" t="str">
        <f>IF(COUNTIF('16 reserve entries'!Q:Q,'16 AJE data'!O1593)&gt;0,"Y","N")</f>
        <v>N</v>
      </c>
      <c r="S1593" s="149" t="s">
        <v>144</v>
      </c>
      <c r="T1593" t="s">
        <v>4250</v>
      </c>
      <c r="U1593" t="str">
        <f>IF(COUNTIF('16 reserve bal'!D:D,'16 AJE data'!T1593)&gt;0,"Y","N")</f>
        <v>Y</v>
      </c>
    </row>
    <row r="1594" spans="1:21" x14ac:dyDescent="0.25">
      <c r="A1594" t="s">
        <v>144</v>
      </c>
      <c r="B1594" t="s">
        <v>5288</v>
      </c>
      <c r="C1594" t="s">
        <v>5647</v>
      </c>
      <c r="D1594" t="s">
        <v>141</v>
      </c>
      <c r="E1594" t="s">
        <v>12419</v>
      </c>
      <c r="F1594" t="str">
        <f t="shared" si="27"/>
        <v>US-IFRS</v>
      </c>
      <c r="G1594" t="s">
        <v>5647</v>
      </c>
      <c r="O1594" t="s">
        <v>14569</v>
      </c>
      <c r="P1594" t="s">
        <v>159</v>
      </c>
      <c r="Q1594" t="s">
        <v>5678</v>
      </c>
      <c r="R1594" t="str">
        <f>IF(COUNTIF('16 reserve entries'!Q:Q,'16 AJE data'!O1594)&gt;0,"Y","N")</f>
        <v>N</v>
      </c>
      <c r="S1594" s="149" t="s">
        <v>144</v>
      </c>
      <c r="T1594" t="s">
        <v>13007</v>
      </c>
      <c r="U1594" t="str">
        <f>IF(COUNTIF('16 reserve bal'!D:D,'16 AJE data'!T1594)&gt;0,"Y","N")</f>
        <v>N</v>
      </c>
    </row>
    <row r="1595" spans="1:21" x14ac:dyDescent="0.25">
      <c r="A1595" t="s">
        <v>144</v>
      </c>
      <c r="B1595" t="s">
        <v>5288</v>
      </c>
      <c r="C1595" t="s">
        <v>3802</v>
      </c>
      <c r="D1595" t="s">
        <v>141</v>
      </c>
      <c r="E1595" t="s">
        <v>12419</v>
      </c>
      <c r="F1595" t="str">
        <f t="shared" si="27"/>
        <v>US-IFRS</v>
      </c>
      <c r="G1595" t="s">
        <v>3802</v>
      </c>
      <c r="O1595" t="s">
        <v>14570</v>
      </c>
      <c r="P1595" t="s">
        <v>159</v>
      </c>
      <c r="Q1595" t="s">
        <v>3826</v>
      </c>
      <c r="R1595" t="str">
        <f>IF(COUNTIF('16 reserve entries'!Q:Q,'16 AJE data'!O1595)&gt;0,"Y","N")</f>
        <v>N</v>
      </c>
      <c r="S1595" s="149" t="s">
        <v>144</v>
      </c>
      <c r="T1595" t="s">
        <v>4258</v>
      </c>
      <c r="U1595" t="str">
        <f>IF(COUNTIF('16 reserve bal'!D:D,'16 AJE data'!T1595)&gt;0,"Y","N")</f>
        <v>Y</v>
      </c>
    </row>
    <row r="1596" spans="1:21" x14ac:dyDescent="0.25">
      <c r="A1596" t="s">
        <v>144</v>
      </c>
      <c r="B1596" t="s">
        <v>5288</v>
      </c>
      <c r="C1596" t="s">
        <v>5654</v>
      </c>
      <c r="D1596" t="s">
        <v>141</v>
      </c>
      <c r="E1596" t="s">
        <v>12419</v>
      </c>
      <c r="F1596" t="str">
        <f t="shared" si="27"/>
        <v>US-IFRS</v>
      </c>
      <c r="G1596" t="s">
        <v>5654</v>
      </c>
      <c r="O1596" t="s">
        <v>14571</v>
      </c>
      <c r="P1596" t="s">
        <v>159</v>
      </c>
      <c r="Q1596" t="s">
        <v>3829</v>
      </c>
      <c r="R1596" t="str">
        <f>IF(COUNTIF('16 reserve entries'!Q:Q,'16 AJE data'!O1596)&gt;0,"Y","N")</f>
        <v>N</v>
      </c>
      <c r="S1596" s="149" t="s">
        <v>144</v>
      </c>
      <c r="T1596" t="s">
        <v>13009</v>
      </c>
      <c r="U1596" t="str">
        <f>IF(COUNTIF('16 reserve bal'!D:D,'16 AJE data'!T1596)&gt;0,"Y","N")</f>
        <v>N</v>
      </c>
    </row>
    <row r="1597" spans="1:21" x14ac:dyDescent="0.25">
      <c r="A1597" t="s">
        <v>144</v>
      </c>
      <c r="B1597" t="s">
        <v>5288</v>
      </c>
      <c r="C1597" t="s">
        <v>3808</v>
      </c>
      <c r="D1597" t="s">
        <v>141</v>
      </c>
      <c r="E1597" t="s">
        <v>12419</v>
      </c>
      <c r="F1597" t="str">
        <f t="shared" si="27"/>
        <v>US-IFRS</v>
      </c>
      <c r="G1597" t="s">
        <v>3808</v>
      </c>
      <c r="O1597" t="s">
        <v>14572</v>
      </c>
      <c r="P1597" t="s">
        <v>159</v>
      </c>
      <c r="Q1597" t="s">
        <v>5688</v>
      </c>
      <c r="R1597" t="str">
        <f>IF(COUNTIF('16 reserve entries'!Q:Q,'16 AJE data'!O1597)&gt;0,"Y","N")</f>
        <v>N</v>
      </c>
      <c r="S1597" s="149" t="s">
        <v>144</v>
      </c>
      <c r="T1597" t="s">
        <v>4264</v>
      </c>
      <c r="U1597" t="str">
        <f>IF(COUNTIF('16 reserve bal'!D:D,'16 AJE data'!T1597)&gt;0,"Y","N")</f>
        <v>Y</v>
      </c>
    </row>
    <row r="1598" spans="1:21" x14ac:dyDescent="0.25">
      <c r="A1598" t="s">
        <v>144</v>
      </c>
      <c r="B1598" t="s">
        <v>5288</v>
      </c>
      <c r="C1598" t="s">
        <v>5661</v>
      </c>
      <c r="D1598" t="s">
        <v>141</v>
      </c>
      <c r="E1598" t="s">
        <v>12419</v>
      </c>
      <c r="F1598" t="str">
        <f t="shared" si="27"/>
        <v>US-IFRS</v>
      </c>
      <c r="G1598" t="s">
        <v>5661</v>
      </c>
      <c r="O1598" t="s">
        <v>14573</v>
      </c>
      <c r="P1598" t="s">
        <v>159</v>
      </c>
      <c r="Q1598" t="s">
        <v>3831</v>
      </c>
      <c r="R1598" t="str">
        <f>IF(COUNTIF('16 reserve entries'!Q:Q,'16 AJE data'!O1598)&gt;0,"Y","N")</f>
        <v>N</v>
      </c>
      <c r="S1598" s="149" t="s">
        <v>144</v>
      </c>
      <c r="T1598" t="s">
        <v>13011</v>
      </c>
      <c r="U1598" t="str">
        <f>IF(COUNTIF('16 reserve bal'!D:D,'16 AJE data'!T1598)&gt;0,"Y","N")</f>
        <v>N</v>
      </c>
    </row>
    <row r="1599" spans="1:21" x14ac:dyDescent="0.25">
      <c r="A1599" t="s">
        <v>144</v>
      </c>
      <c r="B1599" t="s">
        <v>5288</v>
      </c>
      <c r="C1599" t="s">
        <v>3814</v>
      </c>
      <c r="D1599" t="s">
        <v>141</v>
      </c>
      <c r="E1599" t="s">
        <v>12419</v>
      </c>
      <c r="F1599" t="str">
        <f t="shared" si="27"/>
        <v>US-IFRS</v>
      </c>
      <c r="G1599" t="s">
        <v>3814</v>
      </c>
      <c r="O1599" t="s">
        <v>14574</v>
      </c>
      <c r="P1599" t="s">
        <v>159</v>
      </c>
      <c r="Q1599" t="s">
        <v>5695</v>
      </c>
      <c r="R1599" t="str">
        <f>IF(COUNTIF('16 reserve entries'!Q:Q,'16 AJE data'!O1599)&gt;0,"Y","N")</f>
        <v>N</v>
      </c>
      <c r="S1599" s="149" t="s">
        <v>144</v>
      </c>
      <c r="T1599" t="s">
        <v>4272</v>
      </c>
      <c r="U1599" t="str">
        <f>IF(COUNTIF('16 reserve bal'!D:D,'16 AJE data'!T1599)&gt;0,"Y","N")</f>
        <v>Y</v>
      </c>
    </row>
    <row r="1600" spans="1:21" x14ac:dyDescent="0.25">
      <c r="A1600" t="s">
        <v>144</v>
      </c>
      <c r="B1600" t="s">
        <v>5288</v>
      </c>
      <c r="C1600" t="s">
        <v>5668</v>
      </c>
      <c r="D1600" t="s">
        <v>141</v>
      </c>
      <c r="E1600" t="s">
        <v>12419</v>
      </c>
      <c r="F1600" t="str">
        <f t="shared" si="27"/>
        <v>US-IFRS</v>
      </c>
      <c r="G1600" t="s">
        <v>5668</v>
      </c>
      <c r="O1600" t="s">
        <v>14575</v>
      </c>
      <c r="P1600" t="s">
        <v>159</v>
      </c>
      <c r="Q1600" t="s">
        <v>3834</v>
      </c>
      <c r="R1600" t="str">
        <f>IF(COUNTIF('16 reserve entries'!Q:Q,'16 AJE data'!O1600)&gt;0,"Y","N")</f>
        <v>N</v>
      </c>
      <c r="S1600" s="149" t="s">
        <v>144</v>
      </c>
      <c r="T1600" t="s">
        <v>13013</v>
      </c>
      <c r="U1600" t="str">
        <f>IF(COUNTIF('16 reserve bal'!D:D,'16 AJE data'!T1600)&gt;0,"Y","N")</f>
        <v>N</v>
      </c>
    </row>
    <row r="1601" spans="1:21" x14ac:dyDescent="0.25">
      <c r="A1601" t="s">
        <v>144</v>
      </c>
      <c r="B1601" t="s">
        <v>5288</v>
      </c>
      <c r="C1601" t="s">
        <v>3820</v>
      </c>
      <c r="D1601" t="s">
        <v>141</v>
      </c>
      <c r="E1601" t="s">
        <v>12419</v>
      </c>
      <c r="F1601" t="str">
        <f t="shared" si="27"/>
        <v>US-IFRS</v>
      </c>
      <c r="G1601" t="s">
        <v>3820</v>
      </c>
      <c r="O1601" t="s">
        <v>14576</v>
      </c>
      <c r="P1601" t="s">
        <v>159</v>
      </c>
      <c r="Q1601" t="s">
        <v>5702</v>
      </c>
      <c r="R1601" t="str">
        <f>IF(COUNTIF('16 reserve entries'!Q:Q,'16 AJE data'!O1601)&gt;0,"Y","N")</f>
        <v>N</v>
      </c>
      <c r="S1601" s="149" t="s">
        <v>144</v>
      </c>
      <c r="T1601" t="s">
        <v>4280</v>
      </c>
      <c r="U1601" t="str">
        <f>IF(COUNTIF('16 reserve bal'!D:D,'16 AJE data'!T1601)&gt;0,"Y","N")</f>
        <v>Y</v>
      </c>
    </row>
    <row r="1602" spans="1:21" x14ac:dyDescent="0.25">
      <c r="A1602" t="s">
        <v>144</v>
      </c>
      <c r="B1602" t="s">
        <v>5288</v>
      </c>
      <c r="C1602" t="s">
        <v>5678</v>
      </c>
      <c r="D1602" t="s">
        <v>141</v>
      </c>
      <c r="E1602" t="s">
        <v>12419</v>
      </c>
      <c r="F1602" t="str">
        <f t="shared" si="27"/>
        <v>US-IFRS</v>
      </c>
      <c r="G1602" t="s">
        <v>5678</v>
      </c>
      <c r="O1602" t="s">
        <v>14577</v>
      </c>
      <c r="P1602" t="s">
        <v>159</v>
      </c>
      <c r="Q1602" t="s">
        <v>3873</v>
      </c>
      <c r="R1602" t="str">
        <f>IF(COUNTIF('16 reserve entries'!Q:Q,'16 AJE data'!O1602)&gt;0,"Y","N")</f>
        <v>N</v>
      </c>
      <c r="S1602" s="149" t="s">
        <v>144</v>
      </c>
      <c r="T1602" t="s">
        <v>13015</v>
      </c>
      <c r="U1602" t="str">
        <f>IF(COUNTIF('16 reserve bal'!D:D,'16 AJE data'!T1602)&gt;0,"Y","N")</f>
        <v>N</v>
      </c>
    </row>
    <row r="1603" spans="1:21" x14ac:dyDescent="0.25">
      <c r="A1603" t="s">
        <v>144</v>
      </c>
      <c r="B1603" t="s">
        <v>5288</v>
      </c>
      <c r="C1603" t="s">
        <v>3826</v>
      </c>
      <c r="D1603" t="s">
        <v>141</v>
      </c>
      <c r="E1603" t="s">
        <v>12419</v>
      </c>
      <c r="F1603" t="str">
        <f t="shared" si="27"/>
        <v>US-IFRS</v>
      </c>
      <c r="G1603" t="s">
        <v>3826</v>
      </c>
      <c r="O1603" t="s">
        <v>14578</v>
      </c>
      <c r="P1603" t="s">
        <v>159</v>
      </c>
      <c r="Q1603" t="s">
        <v>3995</v>
      </c>
      <c r="R1603" t="str">
        <f>IF(COUNTIF('16 reserve entries'!Q:Q,'16 AJE data'!O1603)&gt;0,"Y","N")</f>
        <v>N</v>
      </c>
      <c r="S1603" s="149" t="s">
        <v>144</v>
      </c>
      <c r="T1603" t="s">
        <v>4288</v>
      </c>
      <c r="U1603" t="str">
        <f>IF(COUNTIF('16 reserve bal'!D:D,'16 AJE data'!T1603)&gt;0,"Y","N")</f>
        <v>Y</v>
      </c>
    </row>
    <row r="1604" spans="1:21" x14ac:dyDescent="0.25">
      <c r="A1604" t="s">
        <v>144</v>
      </c>
      <c r="B1604" t="s">
        <v>5288</v>
      </c>
      <c r="C1604" t="s">
        <v>5688</v>
      </c>
      <c r="D1604" t="s">
        <v>141</v>
      </c>
      <c r="E1604" t="s">
        <v>12419</v>
      </c>
      <c r="F1604" t="str">
        <f t="shared" si="27"/>
        <v>US-IFRS</v>
      </c>
      <c r="G1604" t="s">
        <v>5688</v>
      </c>
      <c r="O1604" t="s">
        <v>14579</v>
      </c>
      <c r="P1604" t="s">
        <v>155</v>
      </c>
      <c r="Q1604" t="s">
        <v>3628</v>
      </c>
      <c r="R1604" t="str">
        <f>IF(COUNTIF('16 reserve entries'!Q:Q,'16 AJE data'!O1604)&gt;0,"Y","N")</f>
        <v>N</v>
      </c>
      <c r="S1604" s="149" t="s">
        <v>144</v>
      </c>
      <c r="T1604" t="s">
        <v>13017</v>
      </c>
      <c r="U1604" t="str">
        <f>IF(COUNTIF('16 reserve bal'!D:D,'16 AJE data'!T1604)&gt;0,"Y","N")</f>
        <v>N</v>
      </c>
    </row>
    <row r="1605" spans="1:21" x14ac:dyDescent="0.25">
      <c r="A1605" t="s">
        <v>144</v>
      </c>
      <c r="B1605" t="s">
        <v>5288</v>
      </c>
      <c r="C1605" t="s">
        <v>3831</v>
      </c>
      <c r="D1605" t="s">
        <v>141</v>
      </c>
      <c r="E1605" t="s">
        <v>12419</v>
      </c>
      <c r="F1605" t="str">
        <f t="shared" ref="F1605:F1668" si="28">D1605&amp;"-"&amp;E1605</f>
        <v>US-IFRS</v>
      </c>
      <c r="G1605" t="s">
        <v>3831</v>
      </c>
      <c r="O1605" t="s">
        <v>14580</v>
      </c>
      <c r="P1605" t="s">
        <v>155</v>
      </c>
      <c r="Q1605" t="s">
        <v>3735</v>
      </c>
      <c r="R1605" t="str">
        <f>IF(COUNTIF('16 reserve entries'!Q:Q,'16 AJE data'!O1605)&gt;0,"Y","N")</f>
        <v>N</v>
      </c>
      <c r="S1605" s="149" t="s">
        <v>144</v>
      </c>
      <c r="T1605" t="s">
        <v>4296</v>
      </c>
      <c r="U1605" t="str">
        <f>IF(COUNTIF('16 reserve bal'!D:D,'16 AJE data'!T1605)&gt;0,"Y","N")</f>
        <v>Y</v>
      </c>
    </row>
    <row r="1606" spans="1:21" x14ac:dyDescent="0.25">
      <c r="A1606" t="s">
        <v>144</v>
      </c>
      <c r="B1606" t="s">
        <v>5288</v>
      </c>
      <c r="C1606" t="s">
        <v>5695</v>
      </c>
      <c r="D1606" t="s">
        <v>141</v>
      </c>
      <c r="E1606" t="s">
        <v>12419</v>
      </c>
      <c r="F1606" t="str">
        <f t="shared" si="28"/>
        <v>US-IFRS</v>
      </c>
      <c r="G1606" t="s">
        <v>5695</v>
      </c>
      <c r="O1606" t="s">
        <v>14581</v>
      </c>
      <c r="P1606" t="s">
        <v>155</v>
      </c>
      <c r="Q1606" t="s">
        <v>3738</v>
      </c>
      <c r="R1606" t="str">
        <f>IF(COUNTIF('16 reserve entries'!Q:Q,'16 AJE data'!O1606)&gt;0,"Y","N")</f>
        <v>N</v>
      </c>
      <c r="S1606" s="149" t="s">
        <v>144</v>
      </c>
      <c r="T1606" t="s">
        <v>13019</v>
      </c>
      <c r="U1606" t="str">
        <f>IF(COUNTIF('16 reserve bal'!D:D,'16 AJE data'!T1606)&gt;0,"Y","N")</f>
        <v>N</v>
      </c>
    </row>
    <row r="1607" spans="1:21" x14ac:dyDescent="0.25">
      <c r="A1607" t="s">
        <v>144</v>
      </c>
      <c r="B1607" t="s">
        <v>5288</v>
      </c>
      <c r="C1607" t="s">
        <v>3834</v>
      </c>
      <c r="D1607" t="s">
        <v>141</v>
      </c>
      <c r="E1607" t="s">
        <v>12419</v>
      </c>
      <c r="F1607" t="str">
        <f t="shared" si="28"/>
        <v>US-IFRS</v>
      </c>
      <c r="G1607" t="s">
        <v>3834</v>
      </c>
      <c r="O1607" t="s">
        <v>14582</v>
      </c>
      <c r="P1607" t="s">
        <v>155</v>
      </c>
      <c r="Q1607" t="s">
        <v>3744</v>
      </c>
      <c r="R1607" t="str">
        <f>IF(COUNTIF('16 reserve entries'!Q:Q,'16 AJE data'!O1607)&gt;0,"Y","N")</f>
        <v>N</v>
      </c>
      <c r="S1607" s="149" t="s">
        <v>144</v>
      </c>
      <c r="T1607" t="s">
        <v>4300</v>
      </c>
      <c r="U1607" t="str">
        <f>IF(COUNTIF('16 reserve bal'!D:D,'16 AJE data'!T1607)&gt;0,"Y","N")</f>
        <v>Y</v>
      </c>
    </row>
    <row r="1608" spans="1:21" x14ac:dyDescent="0.25">
      <c r="A1608" t="s">
        <v>144</v>
      </c>
      <c r="B1608" t="s">
        <v>5288</v>
      </c>
      <c r="C1608" t="s">
        <v>5702</v>
      </c>
      <c r="D1608" t="s">
        <v>141</v>
      </c>
      <c r="E1608" t="s">
        <v>12419</v>
      </c>
      <c r="F1608" t="str">
        <f t="shared" si="28"/>
        <v>US-IFRS</v>
      </c>
      <c r="G1608" t="s">
        <v>5702</v>
      </c>
      <c r="O1608" t="s">
        <v>14583</v>
      </c>
      <c r="P1608" t="s">
        <v>155</v>
      </c>
      <c r="Q1608" t="s">
        <v>3747</v>
      </c>
      <c r="R1608" t="str">
        <f>IF(COUNTIF('16 reserve entries'!Q:Q,'16 AJE data'!O1608)&gt;0,"Y","N")</f>
        <v>N</v>
      </c>
      <c r="S1608" s="149" t="s">
        <v>144</v>
      </c>
      <c r="T1608" t="s">
        <v>13021</v>
      </c>
      <c r="U1608" t="str">
        <f>IF(COUNTIF('16 reserve bal'!D:D,'16 AJE data'!T1608)&gt;0,"Y","N")</f>
        <v>N</v>
      </c>
    </row>
    <row r="1609" spans="1:21" x14ac:dyDescent="0.25">
      <c r="A1609" t="s">
        <v>144</v>
      </c>
      <c r="B1609" t="s">
        <v>5288</v>
      </c>
      <c r="C1609" t="s">
        <v>3837</v>
      </c>
      <c r="D1609" t="s">
        <v>141</v>
      </c>
      <c r="E1609" t="s">
        <v>12419</v>
      </c>
      <c r="F1609" t="str">
        <f t="shared" si="28"/>
        <v>US-IFRS</v>
      </c>
      <c r="G1609" t="s">
        <v>3837</v>
      </c>
      <c r="O1609" t="s">
        <v>14584</v>
      </c>
      <c r="P1609" t="s">
        <v>155</v>
      </c>
      <c r="Q1609" t="s">
        <v>3779</v>
      </c>
      <c r="R1609" t="str">
        <f>IF(COUNTIF('16 reserve entries'!Q:Q,'16 AJE data'!O1609)&gt;0,"Y","N")</f>
        <v>N</v>
      </c>
      <c r="S1609" s="149" t="s">
        <v>144</v>
      </c>
      <c r="T1609" t="s">
        <v>4304</v>
      </c>
      <c r="U1609" t="str">
        <f>IF(COUNTIF('16 reserve bal'!D:D,'16 AJE data'!T1609)&gt;0,"Y","N")</f>
        <v>Y</v>
      </c>
    </row>
    <row r="1610" spans="1:21" x14ac:dyDescent="0.25">
      <c r="A1610" t="s">
        <v>144</v>
      </c>
      <c r="B1610" t="s">
        <v>5288</v>
      </c>
      <c r="C1610" t="s">
        <v>5708</v>
      </c>
      <c r="D1610" t="s">
        <v>141</v>
      </c>
      <c r="E1610" t="s">
        <v>12419</v>
      </c>
      <c r="F1610" t="str">
        <f t="shared" si="28"/>
        <v>US-IFRS</v>
      </c>
      <c r="G1610" t="s">
        <v>5708</v>
      </c>
      <c r="O1610" t="s">
        <v>14585</v>
      </c>
      <c r="P1610" t="s">
        <v>155</v>
      </c>
      <c r="Q1610" t="s">
        <v>5629</v>
      </c>
      <c r="R1610" t="str">
        <f>IF(COUNTIF('16 reserve entries'!Q:Q,'16 AJE data'!O1610)&gt;0,"Y","N")</f>
        <v>N</v>
      </c>
      <c r="S1610" s="149" t="s">
        <v>144</v>
      </c>
      <c r="T1610" t="s">
        <v>13023</v>
      </c>
      <c r="U1610" t="str">
        <f>IF(COUNTIF('16 reserve bal'!D:D,'16 AJE data'!T1610)&gt;0,"Y","N")</f>
        <v>N</v>
      </c>
    </row>
    <row r="1611" spans="1:21" x14ac:dyDescent="0.25">
      <c r="A1611" t="s">
        <v>144</v>
      </c>
      <c r="B1611" t="s">
        <v>5288</v>
      </c>
      <c r="C1611" t="s">
        <v>3840</v>
      </c>
      <c r="D1611" t="s">
        <v>141</v>
      </c>
      <c r="E1611" t="s">
        <v>12419</v>
      </c>
      <c r="F1611" t="str">
        <f t="shared" si="28"/>
        <v>US-IFRS</v>
      </c>
      <c r="G1611" t="s">
        <v>3840</v>
      </c>
      <c r="O1611" t="s">
        <v>14586</v>
      </c>
      <c r="P1611" t="s">
        <v>155</v>
      </c>
      <c r="Q1611" t="s">
        <v>3790</v>
      </c>
      <c r="R1611" t="str">
        <f>IF(COUNTIF('16 reserve entries'!Q:Q,'16 AJE data'!O1611)&gt;0,"Y","N")</f>
        <v>N</v>
      </c>
      <c r="S1611" s="149" t="s">
        <v>144</v>
      </c>
      <c r="T1611" t="s">
        <v>4308</v>
      </c>
      <c r="U1611" t="str">
        <f>IF(COUNTIF('16 reserve bal'!D:D,'16 AJE data'!T1611)&gt;0,"Y","N")</f>
        <v>Y</v>
      </c>
    </row>
    <row r="1612" spans="1:21" x14ac:dyDescent="0.25">
      <c r="A1612" t="s">
        <v>144</v>
      </c>
      <c r="B1612" t="s">
        <v>5288</v>
      </c>
      <c r="C1612" t="s">
        <v>3843</v>
      </c>
      <c r="D1612" t="s">
        <v>141</v>
      </c>
      <c r="E1612" t="s">
        <v>12419</v>
      </c>
      <c r="F1612" t="str">
        <f t="shared" si="28"/>
        <v>US-IFRS</v>
      </c>
      <c r="G1612" t="s">
        <v>3843</v>
      </c>
      <c r="O1612" t="s">
        <v>14587</v>
      </c>
      <c r="P1612" t="s">
        <v>155</v>
      </c>
      <c r="Q1612" t="s">
        <v>5640</v>
      </c>
      <c r="R1612" t="str">
        <f>IF(COUNTIF('16 reserve entries'!Q:Q,'16 AJE data'!O1612)&gt;0,"Y","N")</f>
        <v>N</v>
      </c>
      <c r="S1612" s="149" t="s">
        <v>144</v>
      </c>
      <c r="T1612" t="s">
        <v>4313</v>
      </c>
      <c r="U1612" t="str">
        <f>IF(COUNTIF('16 reserve bal'!D:D,'16 AJE data'!T1612)&gt;0,"Y","N")</f>
        <v>Y</v>
      </c>
    </row>
    <row r="1613" spans="1:21" x14ac:dyDescent="0.25">
      <c r="A1613" t="s">
        <v>144</v>
      </c>
      <c r="B1613" t="s">
        <v>5288</v>
      </c>
      <c r="C1613" t="s">
        <v>3846</v>
      </c>
      <c r="D1613" t="s">
        <v>141</v>
      </c>
      <c r="E1613" t="s">
        <v>12419</v>
      </c>
      <c r="F1613" t="str">
        <f t="shared" si="28"/>
        <v>US-IFRS</v>
      </c>
      <c r="G1613" t="s">
        <v>3846</v>
      </c>
      <c r="O1613" t="s">
        <v>14588</v>
      </c>
      <c r="P1613" t="s">
        <v>155</v>
      </c>
      <c r="Q1613" t="s">
        <v>3796</v>
      </c>
      <c r="R1613" t="str">
        <f>IF(COUNTIF('16 reserve entries'!Q:Q,'16 AJE data'!O1613)&gt;0,"Y","N")</f>
        <v>N</v>
      </c>
      <c r="S1613" s="149" t="s">
        <v>144</v>
      </c>
      <c r="T1613" t="s">
        <v>4319</v>
      </c>
      <c r="U1613" t="str">
        <f>IF(COUNTIF('16 reserve bal'!D:D,'16 AJE data'!T1613)&gt;0,"Y","N")</f>
        <v>Y</v>
      </c>
    </row>
    <row r="1614" spans="1:21" x14ac:dyDescent="0.25">
      <c r="A1614" t="s">
        <v>144</v>
      </c>
      <c r="B1614" t="s">
        <v>5288</v>
      </c>
      <c r="C1614" t="s">
        <v>3849</v>
      </c>
      <c r="D1614" t="s">
        <v>141</v>
      </c>
      <c r="E1614" t="s">
        <v>12419</v>
      </c>
      <c r="F1614" t="str">
        <f t="shared" si="28"/>
        <v>US-IFRS</v>
      </c>
      <c r="G1614" t="s">
        <v>3849</v>
      </c>
      <c r="O1614" t="s">
        <v>14589</v>
      </c>
      <c r="P1614" t="s">
        <v>155</v>
      </c>
      <c r="Q1614" t="s">
        <v>5647</v>
      </c>
      <c r="R1614" t="str">
        <f>IF(COUNTIF('16 reserve entries'!Q:Q,'16 AJE data'!O1614)&gt;0,"Y","N")</f>
        <v>N</v>
      </c>
      <c r="S1614" s="149" t="s">
        <v>144</v>
      </c>
      <c r="T1614" t="s">
        <v>4325</v>
      </c>
      <c r="U1614" t="str">
        <f>IF(COUNTIF('16 reserve bal'!D:D,'16 AJE data'!T1614)&gt;0,"Y","N")</f>
        <v>Y</v>
      </c>
    </row>
    <row r="1615" spans="1:21" x14ac:dyDescent="0.25">
      <c r="A1615" t="s">
        <v>144</v>
      </c>
      <c r="B1615" t="s">
        <v>5288</v>
      </c>
      <c r="C1615" t="s">
        <v>3852</v>
      </c>
      <c r="D1615" t="s">
        <v>141</v>
      </c>
      <c r="E1615" t="s">
        <v>12419</v>
      </c>
      <c r="F1615" t="str">
        <f t="shared" si="28"/>
        <v>US-IFRS</v>
      </c>
      <c r="G1615" t="s">
        <v>3852</v>
      </c>
      <c r="O1615" t="s">
        <v>14590</v>
      </c>
      <c r="P1615" t="s">
        <v>155</v>
      </c>
      <c r="Q1615" t="s">
        <v>3802</v>
      </c>
      <c r="R1615" t="str">
        <f>IF(COUNTIF('16 reserve entries'!Q:Q,'16 AJE data'!O1615)&gt;0,"Y","N")</f>
        <v>N</v>
      </c>
      <c r="S1615" s="149" t="s">
        <v>144</v>
      </c>
      <c r="T1615" t="s">
        <v>4329</v>
      </c>
      <c r="U1615" t="str">
        <f>IF(COUNTIF('16 reserve bal'!D:D,'16 AJE data'!T1615)&gt;0,"Y","N")</f>
        <v>Y</v>
      </c>
    </row>
    <row r="1616" spans="1:21" x14ac:dyDescent="0.25">
      <c r="A1616" t="s">
        <v>144</v>
      </c>
      <c r="B1616" t="s">
        <v>5288</v>
      </c>
      <c r="C1616" t="s">
        <v>3858</v>
      </c>
      <c r="D1616" t="s">
        <v>141</v>
      </c>
      <c r="E1616" t="s">
        <v>12419</v>
      </c>
      <c r="F1616" t="str">
        <f t="shared" si="28"/>
        <v>US-IFRS</v>
      </c>
      <c r="G1616" t="s">
        <v>3858</v>
      </c>
      <c r="O1616" t="s">
        <v>14591</v>
      </c>
      <c r="P1616" t="s">
        <v>155</v>
      </c>
      <c r="Q1616" t="s">
        <v>5654</v>
      </c>
      <c r="R1616" t="str">
        <f>IF(COUNTIF('16 reserve entries'!Q:Q,'16 AJE data'!O1616)&gt;0,"Y","N")</f>
        <v>N</v>
      </c>
      <c r="S1616" s="149" t="s">
        <v>144</v>
      </c>
      <c r="T1616" t="s">
        <v>4314</v>
      </c>
      <c r="U1616" t="str">
        <f>IF(COUNTIF('16 reserve bal'!D:D,'16 AJE data'!T1616)&gt;0,"Y","N")</f>
        <v>Y</v>
      </c>
    </row>
    <row r="1617" spans="1:21" x14ac:dyDescent="0.25">
      <c r="A1617" t="s">
        <v>144</v>
      </c>
      <c r="B1617" t="s">
        <v>5288</v>
      </c>
      <c r="C1617" t="s">
        <v>3861</v>
      </c>
      <c r="D1617" t="s">
        <v>141</v>
      </c>
      <c r="E1617" t="s">
        <v>12419</v>
      </c>
      <c r="F1617" t="str">
        <f t="shared" si="28"/>
        <v>US-IFRS</v>
      </c>
      <c r="G1617" t="s">
        <v>3861</v>
      </c>
      <c r="O1617" t="s">
        <v>14592</v>
      </c>
      <c r="P1617" t="s">
        <v>155</v>
      </c>
      <c r="Q1617" t="s">
        <v>3808</v>
      </c>
      <c r="R1617" t="str">
        <f>IF(COUNTIF('16 reserve entries'!Q:Q,'16 AJE data'!O1617)&gt;0,"Y","N")</f>
        <v>N</v>
      </c>
      <c r="S1617" s="149" t="s">
        <v>144</v>
      </c>
      <c r="T1617" t="s">
        <v>4985</v>
      </c>
      <c r="U1617" t="str">
        <f>IF(COUNTIF('16 reserve bal'!D:D,'16 AJE data'!T1617)&gt;0,"Y","N")</f>
        <v>N</v>
      </c>
    </row>
    <row r="1618" spans="1:21" x14ac:dyDescent="0.25">
      <c r="A1618" t="s">
        <v>144</v>
      </c>
      <c r="B1618" t="s">
        <v>5288</v>
      </c>
      <c r="C1618" t="s">
        <v>3864</v>
      </c>
      <c r="D1618" t="s">
        <v>141</v>
      </c>
      <c r="E1618" t="s">
        <v>12419</v>
      </c>
      <c r="F1618" t="str">
        <f t="shared" si="28"/>
        <v>US-IFRS</v>
      </c>
      <c r="G1618" t="s">
        <v>3864</v>
      </c>
      <c r="O1618" t="s">
        <v>14593</v>
      </c>
      <c r="P1618" t="s">
        <v>155</v>
      </c>
      <c r="Q1618" t="s">
        <v>5661</v>
      </c>
      <c r="R1618" t="str">
        <f>IF(COUNTIF('16 reserve entries'!Q:Q,'16 AJE data'!O1618)&gt;0,"Y","N")</f>
        <v>N</v>
      </c>
      <c r="S1618" s="149" t="s">
        <v>144</v>
      </c>
      <c r="T1618" t="s">
        <v>4341</v>
      </c>
      <c r="U1618" t="str">
        <f>IF(COUNTIF('16 reserve bal'!D:D,'16 AJE data'!T1618)&gt;0,"Y","N")</f>
        <v>Y</v>
      </c>
    </row>
    <row r="1619" spans="1:21" x14ac:dyDescent="0.25">
      <c r="A1619" t="s">
        <v>144</v>
      </c>
      <c r="B1619" t="s">
        <v>5288</v>
      </c>
      <c r="C1619" t="s">
        <v>3867</v>
      </c>
      <c r="D1619" t="s">
        <v>141</v>
      </c>
      <c r="E1619" t="s">
        <v>12419</v>
      </c>
      <c r="F1619" t="str">
        <f t="shared" si="28"/>
        <v>US-IFRS</v>
      </c>
      <c r="G1619" t="s">
        <v>3867</v>
      </c>
      <c r="O1619" t="s">
        <v>14594</v>
      </c>
      <c r="P1619" t="s">
        <v>155</v>
      </c>
      <c r="Q1619" t="s">
        <v>3814</v>
      </c>
      <c r="R1619" t="str">
        <f>IF(COUNTIF('16 reserve entries'!Q:Q,'16 AJE data'!O1619)&gt;0,"Y","N")</f>
        <v>N</v>
      </c>
      <c r="S1619" s="149" t="s">
        <v>144</v>
      </c>
      <c r="T1619" t="s">
        <v>4346</v>
      </c>
      <c r="U1619" t="str">
        <f>IF(COUNTIF('16 reserve bal'!D:D,'16 AJE data'!T1619)&gt;0,"Y","N")</f>
        <v>Y</v>
      </c>
    </row>
    <row r="1620" spans="1:21" x14ac:dyDescent="0.25">
      <c r="A1620" t="s">
        <v>144</v>
      </c>
      <c r="B1620" t="s">
        <v>5288</v>
      </c>
      <c r="C1620" t="s">
        <v>3870</v>
      </c>
      <c r="D1620" t="s">
        <v>141</v>
      </c>
      <c r="E1620" t="s">
        <v>12419</v>
      </c>
      <c r="F1620" t="str">
        <f t="shared" si="28"/>
        <v>US-IFRS</v>
      </c>
      <c r="G1620" t="s">
        <v>3870</v>
      </c>
      <c r="O1620" t="s">
        <v>14595</v>
      </c>
      <c r="P1620" t="s">
        <v>155</v>
      </c>
      <c r="Q1620" t="s">
        <v>5668</v>
      </c>
      <c r="R1620" t="str">
        <f>IF(COUNTIF('16 reserve entries'!Q:Q,'16 AJE data'!O1620)&gt;0,"Y","N")</f>
        <v>N</v>
      </c>
      <c r="S1620" s="149" t="s">
        <v>144</v>
      </c>
      <c r="T1620" t="s">
        <v>4350</v>
      </c>
      <c r="U1620" t="str">
        <f>IF(COUNTIF('16 reserve bal'!D:D,'16 AJE data'!T1620)&gt;0,"Y","N")</f>
        <v>Y</v>
      </c>
    </row>
    <row r="1621" spans="1:21" x14ac:dyDescent="0.25">
      <c r="A1621" t="s">
        <v>144</v>
      </c>
      <c r="B1621" t="s">
        <v>5288</v>
      </c>
      <c r="C1621" t="s">
        <v>7915</v>
      </c>
      <c r="D1621" t="s">
        <v>141</v>
      </c>
      <c r="E1621" t="s">
        <v>12419</v>
      </c>
      <c r="F1621" t="str">
        <f t="shared" si="28"/>
        <v>US-IFRS</v>
      </c>
      <c r="G1621" t="s">
        <v>7915</v>
      </c>
      <c r="O1621" t="s">
        <v>14596</v>
      </c>
      <c r="P1621" t="s">
        <v>155</v>
      </c>
      <c r="Q1621" t="s">
        <v>3820</v>
      </c>
      <c r="R1621" t="str">
        <f>IF(COUNTIF('16 reserve entries'!Q:Q,'16 AJE data'!O1621)&gt;0,"Y","N")</f>
        <v>N</v>
      </c>
      <c r="S1621" s="149" t="s">
        <v>144</v>
      </c>
      <c r="T1621" t="s">
        <v>14597</v>
      </c>
      <c r="U1621" t="str">
        <f>IF(COUNTIF('16 reserve bal'!D:D,'16 AJE data'!T1621)&gt;0,"Y","N")</f>
        <v>N</v>
      </c>
    </row>
    <row r="1622" spans="1:21" x14ac:dyDescent="0.25">
      <c r="A1622" t="s">
        <v>144</v>
      </c>
      <c r="B1622" t="s">
        <v>5288</v>
      </c>
      <c r="C1622" t="s">
        <v>3995</v>
      </c>
      <c r="D1622" t="s">
        <v>141</v>
      </c>
      <c r="E1622" t="s">
        <v>12419</v>
      </c>
      <c r="F1622" t="str">
        <f t="shared" si="28"/>
        <v>US-IFRS</v>
      </c>
      <c r="G1622" t="s">
        <v>3995</v>
      </c>
      <c r="O1622" t="s">
        <v>14598</v>
      </c>
      <c r="P1622" t="s">
        <v>155</v>
      </c>
      <c r="Q1622" t="s">
        <v>5678</v>
      </c>
      <c r="R1622" t="str">
        <f>IF(COUNTIF('16 reserve entries'!Q:Q,'16 AJE data'!O1622)&gt;0,"Y","N")</f>
        <v>N</v>
      </c>
      <c r="S1622" s="149" t="s">
        <v>144</v>
      </c>
      <c r="T1622" t="s">
        <v>3459</v>
      </c>
      <c r="U1622" t="str">
        <f>IF(COUNTIF('16 reserve bal'!D:D,'16 AJE data'!T1622)&gt;0,"Y","N")</f>
        <v>Y</v>
      </c>
    </row>
    <row r="1623" spans="1:21" x14ac:dyDescent="0.25">
      <c r="A1623" t="s">
        <v>146</v>
      </c>
      <c r="B1623" t="s">
        <v>5288</v>
      </c>
      <c r="C1623" t="s">
        <v>3628</v>
      </c>
      <c r="D1623" t="s">
        <v>141</v>
      </c>
      <c r="E1623" t="s">
        <v>12419</v>
      </c>
      <c r="F1623" t="str">
        <f t="shared" si="28"/>
        <v>US-IFRS</v>
      </c>
      <c r="G1623" t="s">
        <v>3628</v>
      </c>
      <c r="O1623" t="s">
        <v>14599</v>
      </c>
      <c r="P1623" t="s">
        <v>155</v>
      </c>
      <c r="Q1623" t="s">
        <v>3826</v>
      </c>
      <c r="R1623" t="str">
        <f>IF(COUNTIF('16 reserve entries'!Q:Q,'16 AJE data'!O1623)&gt;0,"Y","N")</f>
        <v>N</v>
      </c>
      <c r="S1623" s="149" t="s">
        <v>146</v>
      </c>
      <c r="T1623" t="s">
        <v>3262</v>
      </c>
      <c r="U1623" t="str">
        <f>IF(COUNTIF('16 reserve bal'!D:D,'16 AJE data'!T1623)&gt;0,"Y","N")</f>
        <v>Y</v>
      </c>
    </row>
    <row r="1624" spans="1:21" x14ac:dyDescent="0.25">
      <c r="A1624" t="s">
        <v>146</v>
      </c>
      <c r="B1624" t="s">
        <v>5288</v>
      </c>
      <c r="C1624" t="s">
        <v>5654</v>
      </c>
      <c r="D1624" t="s">
        <v>141</v>
      </c>
      <c r="E1624" t="s">
        <v>12419</v>
      </c>
      <c r="F1624" t="str">
        <f t="shared" si="28"/>
        <v>US-IFRS</v>
      </c>
      <c r="G1624" t="s">
        <v>5654</v>
      </c>
      <c r="O1624" t="s">
        <v>14600</v>
      </c>
      <c r="P1624" t="s">
        <v>155</v>
      </c>
      <c r="Q1624" t="s">
        <v>5688</v>
      </c>
      <c r="R1624" t="str">
        <f>IF(COUNTIF('16 reserve entries'!Q:Q,'16 AJE data'!O1624)&gt;0,"Y","N")</f>
        <v>N</v>
      </c>
      <c r="S1624" s="149" t="s">
        <v>146</v>
      </c>
      <c r="T1624" t="s">
        <v>13009</v>
      </c>
      <c r="U1624" t="str">
        <f>IF(COUNTIF('16 reserve bal'!D:D,'16 AJE data'!T1624)&gt;0,"Y","N")</f>
        <v>N</v>
      </c>
    </row>
    <row r="1625" spans="1:21" x14ac:dyDescent="0.25">
      <c r="A1625" t="s">
        <v>146</v>
      </c>
      <c r="B1625" t="s">
        <v>5288</v>
      </c>
      <c r="C1625" t="s">
        <v>3995</v>
      </c>
      <c r="D1625" t="s">
        <v>141</v>
      </c>
      <c r="E1625" t="s">
        <v>12419</v>
      </c>
      <c r="F1625" t="str">
        <f t="shared" si="28"/>
        <v>US-IFRS</v>
      </c>
      <c r="G1625" t="s">
        <v>3995</v>
      </c>
      <c r="O1625" t="s">
        <v>14601</v>
      </c>
      <c r="P1625" t="s">
        <v>155</v>
      </c>
      <c r="Q1625" t="s">
        <v>3831</v>
      </c>
      <c r="R1625" t="str">
        <f>IF(COUNTIF('16 reserve entries'!Q:Q,'16 AJE data'!O1625)&gt;0,"Y","N")</f>
        <v>N</v>
      </c>
      <c r="S1625" s="149" t="s">
        <v>146</v>
      </c>
      <c r="T1625" t="s">
        <v>3459</v>
      </c>
      <c r="U1625" t="str">
        <f>IF(COUNTIF('16 reserve bal'!D:D,'16 AJE data'!T1625)&gt;0,"Y","N")</f>
        <v>Y</v>
      </c>
    </row>
    <row r="1626" spans="1:21" x14ac:dyDescent="0.25">
      <c r="A1626" t="s">
        <v>147</v>
      </c>
      <c r="B1626" t="s">
        <v>5288</v>
      </c>
      <c r="C1626" t="s">
        <v>3628</v>
      </c>
      <c r="D1626" t="s">
        <v>141</v>
      </c>
      <c r="E1626" t="s">
        <v>12419</v>
      </c>
      <c r="F1626" t="str">
        <f t="shared" si="28"/>
        <v>US-IFRS</v>
      </c>
      <c r="G1626" t="s">
        <v>3628</v>
      </c>
      <c r="O1626" t="s">
        <v>14602</v>
      </c>
      <c r="P1626" t="s">
        <v>155</v>
      </c>
      <c r="Q1626" t="s">
        <v>5695</v>
      </c>
      <c r="R1626" t="str">
        <f>IF(COUNTIF('16 reserve entries'!Q:Q,'16 AJE data'!O1626)&gt;0,"Y","N")</f>
        <v>N</v>
      </c>
      <c r="S1626" s="149" t="s">
        <v>147</v>
      </c>
      <c r="T1626" t="s">
        <v>3262</v>
      </c>
      <c r="U1626" t="str">
        <f>IF(COUNTIF('16 reserve bal'!D:D,'16 AJE data'!T1626)&gt;0,"Y","N")</f>
        <v>Y</v>
      </c>
    </row>
    <row r="1627" spans="1:21" x14ac:dyDescent="0.25">
      <c r="A1627" t="s">
        <v>147</v>
      </c>
      <c r="B1627" t="s">
        <v>5288</v>
      </c>
      <c r="C1627" t="s">
        <v>5654</v>
      </c>
      <c r="D1627" t="s">
        <v>141</v>
      </c>
      <c r="E1627" t="s">
        <v>12419</v>
      </c>
      <c r="F1627" t="str">
        <f t="shared" si="28"/>
        <v>US-IFRS</v>
      </c>
      <c r="G1627" t="s">
        <v>5654</v>
      </c>
      <c r="O1627" t="s">
        <v>14603</v>
      </c>
      <c r="P1627" t="s">
        <v>155</v>
      </c>
      <c r="Q1627" t="s">
        <v>3834</v>
      </c>
      <c r="R1627" t="str">
        <f>IF(COUNTIF('16 reserve entries'!Q:Q,'16 AJE data'!O1627)&gt;0,"Y","N")</f>
        <v>N</v>
      </c>
      <c r="S1627" s="149" t="s">
        <v>147</v>
      </c>
      <c r="T1627" t="s">
        <v>13009</v>
      </c>
      <c r="U1627" t="str">
        <f>IF(COUNTIF('16 reserve bal'!D:D,'16 AJE data'!T1627)&gt;0,"Y","N")</f>
        <v>N</v>
      </c>
    </row>
    <row r="1628" spans="1:21" x14ac:dyDescent="0.25">
      <c r="A1628" t="s">
        <v>147</v>
      </c>
      <c r="B1628" t="s">
        <v>5288</v>
      </c>
      <c r="C1628" t="s">
        <v>3995</v>
      </c>
      <c r="D1628" t="s">
        <v>141</v>
      </c>
      <c r="E1628" t="s">
        <v>12419</v>
      </c>
      <c r="F1628" t="str">
        <f t="shared" si="28"/>
        <v>US-IFRS</v>
      </c>
      <c r="G1628" t="s">
        <v>3995</v>
      </c>
      <c r="O1628" t="s">
        <v>14604</v>
      </c>
      <c r="P1628" t="s">
        <v>155</v>
      </c>
      <c r="Q1628" t="s">
        <v>5702</v>
      </c>
      <c r="R1628" t="str">
        <f>IF(COUNTIF('16 reserve entries'!Q:Q,'16 AJE data'!O1628)&gt;0,"Y","N")</f>
        <v>N</v>
      </c>
      <c r="S1628" s="149" t="s">
        <v>147</v>
      </c>
      <c r="T1628" t="s">
        <v>3459</v>
      </c>
      <c r="U1628" t="str">
        <f>IF(COUNTIF('16 reserve bal'!D:D,'16 AJE data'!T1628)&gt;0,"Y","N")</f>
        <v>Y</v>
      </c>
    </row>
    <row r="1629" spans="1:21" x14ac:dyDescent="0.25">
      <c r="A1629" t="s">
        <v>31</v>
      </c>
      <c r="B1629" t="s">
        <v>5288</v>
      </c>
      <c r="C1629" t="s">
        <v>3628</v>
      </c>
      <c r="D1629" t="s">
        <v>141</v>
      </c>
      <c r="E1629" t="s">
        <v>12419</v>
      </c>
      <c r="F1629" t="str">
        <f t="shared" si="28"/>
        <v>US-IFRS</v>
      </c>
      <c r="G1629" t="s">
        <v>3628</v>
      </c>
      <c r="O1629" t="s">
        <v>14605</v>
      </c>
      <c r="P1629" t="s">
        <v>155</v>
      </c>
      <c r="Q1629" t="s">
        <v>3864</v>
      </c>
      <c r="R1629" t="str">
        <f>IF(COUNTIF('16 reserve entries'!Q:Q,'16 AJE data'!O1629)&gt;0,"Y","N")</f>
        <v>N</v>
      </c>
      <c r="S1629" s="149" t="s">
        <v>31</v>
      </c>
      <c r="T1629" t="s">
        <v>3262</v>
      </c>
      <c r="U1629" t="str">
        <f>IF(COUNTIF('16 reserve bal'!D:D,'16 AJE data'!T1629)&gt;0,"Y","N")</f>
        <v>Y</v>
      </c>
    </row>
    <row r="1630" spans="1:21" x14ac:dyDescent="0.25">
      <c r="A1630" t="s">
        <v>31</v>
      </c>
      <c r="B1630" t="s">
        <v>5288</v>
      </c>
      <c r="C1630" t="s">
        <v>3995</v>
      </c>
      <c r="D1630" t="s">
        <v>141</v>
      </c>
      <c r="E1630" t="s">
        <v>12419</v>
      </c>
      <c r="F1630" t="str">
        <f t="shared" si="28"/>
        <v>US-IFRS</v>
      </c>
      <c r="G1630" t="s">
        <v>3995</v>
      </c>
      <c r="O1630" t="s">
        <v>14606</v>
      </c>
      <c r="P1630" t="s">
        <v>155</v>
      </c>
      <c r="Q1630" t="s">
        <v>3867</v>
      </c>
      <c r="R1630" t="str">
        <f>IF(COUNTIF('16 reserve entries'!Q:Q,'16 AJE data'!O1630)&gt;0,"Y","N")</f>
        <v>N</v>
      </c>
      <c r="S1630" s="149" t="s">
        <v>31</v>
      </c>
      <c r="T1630" t="s">
        <v>3459</v>
      </c>
      <c r="U1630" t="str">
        <f>IF(COUNTIF('16 reserve bal'!D:D,'16 AJE data'!T1630)&gt;0,"Y","N")</f>
        <v>Y</v>
      </c>
    </row>
    <row r="1631" spans="1:21" x14ac:dyDescent="0.25">
      <c r="A1631" t="s">
        <v>176</v>
      </c>
      <c r="B1631" t="s">
        <v>5288</v>
      </c>
      <c r="C1631" t="s">
        <v>3628</v>
      </c>
      <c r="D1631" t="s">
        <v>141</v>
      </c>
      <c r="E1631" t="s">
        <v>12419</v>
      </c>
      <c r="F1631" t="str">
        <f t="shared" si="28"/>
        <v>US-IFRS</v>
      </c>
      <c r="G1631" t="s">
        <v>3628</v>
      </c>
      <c r="O1631" t="s">
        <v>14607</v>
      </c>
      <c r="P1631" t="s">
        <v>155</v>
      </c>
      <c r="Q1631" t="s">
        <v>3870</v>
      </c>
      <c r="R1631" t="str">
        <f>IF(COUNTIF('16 reserve entries'!Q:Q,'16 AJE data'!O1631)&gt;0,"Y","N")</f>
        <v>N</v>
      </c>
      <c r="S1631" s="149" t="s">
        <v>176</v>
      </c>
      <c r="T1631" t="s">
        <v>3262</v>
      </c>
      <c r="U1631" t="str">
        <f>IF(COUNTIF('16 reserve bal'!D:D,'16 AJE data'!T1631)&gt;0,"Y","N")</f>
        <v>Y</v>
      </c>
    </row>
    <row r="1632" spans="1:21" x14ac:dyDescent="0.25">
      <c r="A1632" t="s">
        <v>176</v>
      </c>
      <c r="B1632" t="s">
        <v>5288</v>
      </c>
      <c r="C1632" t="s">
        <v>3684</v>
      </c>
      <c r="D1632" t="s">
        <v>141</v>
      </c>
      <c r="E1632" t="s">
        <v>12419</v>
      </c>
      <c r="F1632" t="str">
        <f t="shared" si="28"/>
        <v>US-IFRS</v>
      </c>
      <c r="G1632" t="s">
        <v>3684</v>
      </c>
      <c r="O1632" t="s">
        <v>14608</v>
      </c>
      <c r="P1632" t="s">
        <v>155</v>
      </c>
      <c r="Q1632" t="s">
        <v>7922</v>
      </c>
      <c r="R1632" t="str">
        <f>IF(COUNTIF('16 reserve entries'!Q:Q,'16 AJE data'!O1632)&gt;0,"Y","N")</f>
        <v>N</v>
      </c>
      <c r="S1632" s="149" t="s">
        <v>176</v>
      </c>
      <c r="T1632" t="s">
        <v>4127</v>
      </c>
      <c r="U1632" t="str">
        <f>IF(COUNTIF('16 reserve bal'!D:D,'16 AJE data'!T1632)&gt;0,"Y","N")</f>
        <v>Y</v>
      </c>
    </row>
    <row r="1633" spans="1:21" x14ac:dyDescent="0.25">
      <c r="A1633" t="s">
        <v>176</v>
      </c>
      <c r="B1633" t="s">
        <v>5288</v>
      </c>
      <c r="C1633" t="s">
        <v>3690</v>
      </c>
      <c r="D1633" t="s">
        <v>141</v>
      </c>
      <c r="E1633" t="s">
        <v>12419</v>
      </c>
      <c r="F1633" t="str">
        <f t="shared" si="28"/>
        <v>US-IFRS</v>
      </c>
      <c r="G1633" t="s">
        <v>3690</v>
      </c>
      <c r="O1633" t="s">
        <v>14609</v>
      </c>
      <c r="P1633" t="s">
        <v>155</v>
      </c>
      <c r="Q1633" t="s">
        <v>3995</v>
      </c>
      <c r="R1633" t="str">
        <f>IF(COUNTIF('16 reserve entries'!Q:Q,'16 AJE data'!O1633)&gt;0,"Y","N")</f>
        <v>N</v>
      </c>
      <c r="S1633" s="149" t="s">
        <v>176</v>
      </c>
      <c r="T1633" t="s">
        <v>4133</v>
      </c>
      <c r="U1633" t="str">
        <f>IF(COUNTIF('16 reserve bal'!D:D,'16 AJE data'!T1633)&gt;0,"Y","N")</f>
        <v>Y</v>
      </c>
    </row>
    <row r="1634" spans="1:21" x14ac:dyDescent="0.25">
      <c r="A1634" t="s">
        <v>176</v>
      </c>
      <c r="B1634" t="s">
        <v>5288</v>
      </c>
      <c r="C1634" t="s">
        <v>3702</v>
      </c>
      <c r="D1634" t="s">
        <v>141</v>
      </c>
      <c r="E1634" t="s">
        <v>12419</v>
      </c>
      <c r="F1634" t="str">
        <f t="shared" si="28"/>
        <v>US-IFRS</v>
      </c>
      <c r="G1634" t="s">
        <v>3702</v>
      </c>
      <c r="O1634" t="s">
        <v>14610</v>
      </c>
      <c r="P1634" t="s">
        <v>151</v>
      </c>
      <c r="Q1634" t="s">
        <v>3628</v>
      </c>
      <c r="R1634" t="str">
        <f>IF(COUNTIF('16 reserve entries'!Q:Q,'16 AJE data'!O1634)&gt;0,"Y","N")</f>
        <v>N</v>
      </c>
      <c r="S1634" s="149" t="s">
        <v>176</v>
      </c>
      <c r="T1634" t="s">
        <v>4145</v>
      </c>
      <c r="U1634" t="str">
        <f>IF(COUNTIF('16 reserve bal'!D:D,'16 AJE data'!T1634)&gt;0,"Y","N")</f>
        <v>Y</v>
      </c>
    </row>
    <row r="1635" spans="1:21" x14ac:dyDescent="0.25">
      <c r="A1635" t="s">
        <v>176</v>
      </c>
      <c r="B1635" t="s">
        <v>5288</v>
      </c>
      <c r="C1635" t="s">
        <v>3714</v>
      </c>
      <c r="D1635" t="s">
        <v>141</v>
      </c>
      <c r="E1635" t="s">
        <v>12419</v>
      </c>
      <c r="F1635" t="str">
        <f t="shared" si="28"/>
        <v>US-IFRS</v>
      </c>
      <c r="G1635" t="s">
        <v>3714</v>
      </c>
      <c r="O1635" t="s">
        <v>14611</v>
      </c>
      <c r="P1635" t="s">
        <v>151</v>
      </c>
      <c r="Q1635" t="s">
        <v>3744</v>
      </c>
      <c r="R1635" t="str">
        <f>IF(COUNTIF('16 reserve entries'!Q:Q,'16 AJE data'!O1635)&gt;0,"Y","N")</f>
        <v>N</v>
      </c>
      <c r="S1635" s="149" t="s">
        <v>176</v>
      </c>
      <c r="T1635" t="s">
        <v>4168</v>
      </c>
      <c r="U1635" t="str">
        <f>IF(COUNTIF('16 reserve bal'!D:D,'16 AJE data'!T1635)&gt;0,"Y","N")</f>
        <v>Y</v>
      </c>
    </row>
    <row r="1636" spans="1:21" x14ac:dyDescent="0.25">
      <c r="A1636" t="s">
        <v>176</v>
      </c>
      <c r="B1636" t="s">
        <v>5288</v>
      </c>
      <c r="C1636" t="s">
        <v>3735</v>
      </c>
      <c r="D1636" t="s">
        <v>141</v>
      </c>
      <c r="E1636" t="s">
        <v>12419</v>
      </c>
      <c r="F1636" t="str">
        <f t="shared" si="28"/>
        <v>US-IFRS</v>
      </c>
      <c r="G1636" t="s">
        <v>3735</v>
      </c>
      <c r="O1636" t="s">
        <v>14612</v>
      </c>
      <c r="P1636" t="s">
        <v>151</v>
      </c>
      <c r="Q1636" t="s">
        <v>3747</v>
      </c>
      <c r="R1636" t="str">
        <f>IF(COUNTIF('16 reserve entries'!Q:Q,'16 AJE data'!O1636)&gt;0,"Y","N")</f>
        <v>N</v>
      </c>
      <c r="S1636" s="149" t="s">
        <v>176</v>
      </c>
      <c r="T1636" t="s">
        <v>4192</v>
      </c>
      <c r="U1636" t="str">
        <f>IF(COUNTIF('16 reserve bal'!D:D,'16 AJE data'!T1636)&gt;0,"Y","N")</f>
        <v>Y</v>
      </c>
    </row>
    <row r="1637" spans="1:21" x14ac:dyDescent="0.25">
      <c r="A1637" t="s">
        <v>176</v>
      </c>
      <c r="B1637" t="s">
        <v>5288</v>
      </c>
      <c r="C1637" t="s">
        <v>3843</v>
      </c>
      <c r="D1637" t="s">
        <v>141</v>
      </c>
      <c r="E1637" t="s">
        <v>12419</v>
      </c>
      <c r="F1637" t="str">
        <f t="shared" si="28"/>
        <v>US-IFRS</v>
      </c>
      <c r="G1637" t="s">
        <v>3843</v>
      </c>
      <c r="O1637" t="s">
        <v>14613</v>
      </c>
      <c r="P1637" t="s">
        <v>151</v>
      </c>
      <c r="Q1637" t="s">
        <v>3779</v>
      </c>
      <c r="R1637" t="str">
        <f>IF(COUNTIF('16 reserve entries'!Q:Q,'16 AJE data'!O1637)&gt;0,"Y","N")</f>
        <v>N</v>
      </c>
      <c r="S1637" s="149" t="s">
        <v>176</v>
      </c>
      <c r="T1637" t="s">
        <v>4313</v>
      </c>
      <c r="U1637" t="str">
        <f>IF(COUNTIF('16 reserve bal'!D:D,'16 AJE data'!T1637)&gt;0,"Y","N")</f>
        <v>Y</v>
      </c>
    </row>
    <row r="1638" spans="1:21" x14ac:dyDescent="0.25">
      <c r="A1638" t="s">
        <v>176</v>
      </c>
      <c r="B1638" t="s">
        <v>5288</v>
      </c>
      <c r="C1638" t="s">
        <v>3846</v>
      </c>
      <c r="D1638" t="s">
        <v>141</v>
      </c>
      <c r="E1638" t="s">
        <v>12419</v>
      </c>
      <c r="F1638" t="str">
        <f t="shared" si="28"/>
        <v>US-IFRS</v>
      </c>
      <c r="G1638" t="s">
        <v>3846</v>
      </c>
      <c r="O1638" t="s">
        <v>14614</v>
      </c>
      <c r="P1638" t="s">
        <v>151</v>
      </c>
      <c r="Q1638" t="s">
        <v>3782</v>
      </c>
      <c r="R1638" t="str">
        <f>IF(COUNTIF('16 reserve entries'!Q:Q,'16 AJE data'!O1638)&gt;0,"Y","N")</f>
        <v>N</v>
      </c>
      <c r="S1638" s="149" t="s">
        <v>176</v>
      </c>
      <c r="T1638" t="s">
        <v>4319</v>
      </c>
      <c r="U1638" t="str">
        <f>IF(COUNTIF('16 reserve bal'!D:D,'16 AJE data'!T1638)&gt;0,"Y","N")</f>
        <v>Y</v>
      </c>
    </row>
    <row r="1639" spans="1:21" x14ac:dyDescent="0.25">
      <c r="A1639" t="s">
        <v>176</v>
      </c>
      <c r="B1639" t="s">
        <v>5288</v>
      </c>
      <c r="C1639" t="s">
        <v>3849</v>
      </c>
      <c r="D1639" t="s">
        <v>141</v>
      </c>
      <c r="E1639" t="s">
        <v>12419</v>
      </c>
      <c r="F1639" t="str">
        <f t="shared" si="28"/>
        <v>US-IFRS</v>
      </c>
      <c r="G1639" t="s">
        <v>3849</v>
      </c>
      <c r="O1639" t="s">
        <v>14615</v>
      </c>
      <c r="P1639" t="s">
        <v>151</v>
      </c>
      <c r="Q1639" t="s">
        <v>5629</v>
      </c>
      <c r="R1639" t="str">
        <f>IF(COUNTIF('16 reserve entries'!Q:Q,'16 AJE data'!O1639)&gt;0,"Y","N")</f>
        <v>N</v>
      </c>
      <c r="S1639" s="149" t="s">
        <v>176</v>
      </c>
      <c r="T1639" t="s">
        <v>4325</v>
      </c>
      <c r="U1639" t="str">
        <f>IF(COUNTIF('16 reserve bal'!D:D,'16 AJE data'!T1639)&gt;0,"Y","N")</f>
        <v>Y</v>
      </c>
    </row>
    <row r="1640" spans="1:21" x14ac:dyDescent="0.25">
      <c r="A1640" t="s">
        <v>176</v>
      </c>
      <c r="B1640" t="s">
        <v>5288</v>
      </c>
      <c r="C1640" t="s">
        <v>3864</v>
      </c>
      <c r="D1640" t="s">
        <v>141</v>
      </c>
      <c r="E1640" t="s">
        <v>12419</v>
      </c>
      <c r="F1640" t="str">
        <f t="shared" si="28"/>
        <v>US-IFRS</v>
      </c>
      <c r="G1640" t="s">
        <v>3864</v>
      </c>
      <c r="O1640" t="s">
        <v>14616</v>
      </c>
      <c r="P1640" t="s">
        <v>151</v>
      </c>
      <c r="Q1640" t="s">
        <v>3785</v>
      </c>
      <c r="R1640" t="str">
        <f>IF(COUNTIF('16 reserve entries'!Q:Q,'16 AJE data'!O1640)&gt;0,"Y","N")</f>
        <v>N</v>
      </c>
      <c r="S1640" s="149" t="s">
        <v>176</v>
      </c>
      <c r="T1640" t="s">
        <v>4341</v>
      </c>
      <c r="U1640" t="str">
        <f>IF(COUNTIF('16 reserve bal'!D:D,'16 AJE data'!T1640)&gt;0,"Y","N")</f>
        <v>Y</v>
      </c>
    </row>
    <row r="1641" spans="1:21" x14ac:dyDescent="0.25">
      <c r="A1641" t="s">
        <v>176</v>
      </c>
      <c r="B1641" t="s">
        <v>5288</v>
      </c>
      <c r="C1641" t="s">
        <v>3995</v>
      </c>
      <c r="D1641" t="s">
        <v>141</v>
      </c>
      <c r="E1641" t="s">
        <v>12419</v>
      </c>
      <c r="F1641" t="str">
        <f t="shared" si="28"/>
        <v>US-IFRS</v>
      </c>
      <c r="G1641" t="s">
        <v>3995</v>
      </c>
      <c r="O1641" t="s">
        <v>14617</v>
      </c>
      <c r="P1641" t="s">
        <v>151</v>
      </c>
      <c r="Q1641" t="s">
        <v>3787</v>
      </c>
      <c r="R1641" t="str">
        <f>IF(COUNTIF('16 reserve entries'!Q:Q,'16 AJE data'!O1641)&gt;0,"Y","N")</f>
        <v>N</v>
      </c>
      <c r="S1641" s="149" t="s">
        <v>176</v>
      </c>
      <c r="T1641" t="s">
        <v>3459</v>
      </c>
      <c r="U1641" t="str">
        <f>IF(COUNTIF('16 reserve bal'!D:D,'16 AJE data'!T1641)&gt;0,"Y","N")</f>
        <v>Y</v>
      </c>
    </row>
    <row r="1642" spans="1:21" x14ac:dyDescent="0.25">
      <c r="A1642" t="s">
        <v>174</v>
      </c>
      <c r="B1642" t="s">
        <v>5288</v>
      </c>
      <c r="C1642" t="s">
        <v>3628</v>
      </c>
      <c r="D1642" t="s">
        <v>141</v>
      </c>
      <c r="E1642" t="s">
        <v>12419</v>
      </c>
      <c r="F1642" t="str">
        <f t="shared" si="28"/>
        <v>US-IFRS</v>
      </c>
      <c r="G1642" t="s">
        <v>3628</v>
      </c>
      <c r="O1642" t="s">
        <v>14618</v>
      </c>
      <c r="P1642" t="s">
        <v>151</v>
      </c>
      <c r="Q1642" t="s">
        <v>7727</v>
      </c>
      <c r="R1642" t="str">
        <f>IF(COUNTIF('16 reserve entries'!Q:Q,'16 AJE data'!O1642)&gt;0,"Y","N")</f>
        <v>N</v>
      </c>
      <c r="S1642" s="149" t="s">
        <v>174</v>
      </c>
      <c r="T1642" t="s">
        <v>3262</v>
      </c>
      <c r="U1642" t="str">
        <f>IF(COUNTIF('16 reserve bal'!D:D,'16 AJE data'!T1642)&gt;0,"Y","N")</f>
        <v>Y</v>
      </c>
    </row>
    <row r="1643" spans="1:21" x14ac:dyDescent="0.25">
      <c r="A1643" t="s">
        <v>174</v>
      </c>
      <c r="B1643" t="s">
        <v>5288</v>
      </c>
      <c r="C1643" t="s">
        <v>3684</v>
      </c>
      <c r="D1643" t="s">
        <v>141</v>
      </c>
      <c r="E1643" t="s">
        <v>12419</v>
      </c>
      <c r="F1643" t="str">
        <f t="shared" si="28"/>
        <v>US-IFRS</v>
      </c>
      <c r="G1643" t="s">
        <v>3684</v>
      </c>
      <c r="O1643" t="s">
        <v>14619</v>
      </c>
      <c r="P1643" t="s">
        <v>151</v>
      </c>
      <c r="Q1643" t="s">
        <v>3790</v>
      </c>
      <c r="R1643" t="str">
        <f>IF(COUNTIF('16 reserve entries'!Q:Q,'16 AJE data'!O1643)&gt;0,"Y","N")</f>
        <v>N</v>
      </c>
      <c r="S1643" s="149" t="s">
        <v>174</v>
      </c>
      <c r="T1643" t="s">
        <v>4127</v>
      </c>
      <c r="U1643" t="str">
        <f>IF(COUNTIF('16 reserve bal'!D:D,'16 AJE data'!T1643)&gt;0,"Y","N")</f>
        <v>Y</v>
      </c>
    </row>
    <row r="1644" spans="1:21" x14ac:dyDescent="0.25">
      <c r="A1644" t="s">
        <v>174</v>
      </c>
      <c r="B1644" t="s">
        <v>5288</v>
      </c>
      <c r="C1644" t="s">
        <v>3690</v>
      </c>
      <c r="D1644" t="s">
        <v>141</v>
      </c>
      <c r="E1644" t="s">
        <v>12419</v>
      </c>
      <c r="F1644" t="str">
        <f t="shared" si="28"/>
        <v>US-IFRS</v>
      </c>
      <c r="G1644" t="s">
        <v>3690</v>
      </c>
      <c r="O1644" t="s">
        <v>14620</v>
      </c>
      <c r="P1644" t="s">
        <v>151</v>
      </c>
      <c r="Q1644" t="s">
        <v>3793</v>
      </c>
      <c r="R1644" t="str">
        <f>IF(COUNTIF('16 reserve entries'!Q:Q,'16 AJE data'!O1644)&gt;0,"Y","N")</f>
        <v>N</v>
      </c>
      <c r="S1644" s="149" t="s">
        <v>174</v>
      </c>
      <c r="T1644" t="s">
        <v>4133</v>
      </c>
      <c r="U1644" t="str">
        <f>IF(COUNTIF('16 reserve bal'!D:D,'16 AJE data'!T1644)&gt;0,"Y","N")</f>
        <v>Y</v>
      </c>
    </row>
    <row r="1645" spans="1:21" x14ac:dyDescent="0.25">
      <c r="A1645" t="s">
        <v>174</v>
      </c>
      <c r="B1645" t="s">
        <v>5288</v>
      </c>
      <c r="C1645" t="s">
        <v>3702</v>
      </c>
      <c r="D1645" t="s">
        <v>141</v>
      </c>
      <c r="E1645" t="s">
        <v>12419</v>
      </c>
      <c r="F1645" t="str">
        <f t="shared" si="28"/>
        <v>US-IFRS</v>
      </c>
      <c r="G1645" t="s">
        <v>3702</v>
      </c>
      <c r="O1645" t="s">
        <v>14621</v>
      </c>
      <c r="P1645" t="s">
        <v>151</v>
      </c>
      <c r="Q1645" t="s">
        <v>5640</v>
      </c>
      <c r="R1645" t="str">
        <f>IF(COUNTIF('16 reserve entries'!Q:Q,'16 AJE data'!O1645)&gt;0,"Y","N")</f>
        <v>N</v>
      </c>
      <c r="S1645" s="149" t="s">
        <v>174</v>
      </c>
      <c r="T1645" t="s">
        <v>4145</v>
      </c>
      <c r="U1645" t="str">
        <f>IF(COUNTIF('16 reserve bal'!D:D,'16 AJE data'!T1645)&gt;0,"Y","N")</f>
        <v>Y</v>
      </c>
    </row>
    <row r="1646" spans="1:21" x14ac:dyDescent="0.25">
      <c r="A1646" t="s">
        <v>174</v>
      </c>
      <c r="B1646" t="s">
        <v>5288</v>
      </c>
      <c r="C1646" t="s">
        <v>3705</v>
      </c>
      <c r="D1646" t="s">
        <v>141</v>
      </c>
      <c r="E1646" t="s">
        <v>12419</v>
      </c>
      <c r="F1646" t="str">
        <f t="shared" si="28"/>
        <v>US-IFRS</v>
      </c>
      <c r="G1646" t="s">
        <v>3705</v>
      </c>
      <c r="O1646" t="s">
        <v>14622</v>
      </c>
      <c r="P1646" t="s">
        <v>151</v>
      </c>
      <c r="Q1646" t="s">
        <v>3796</v>
      </c>
      <c r="R1646" t="str">
        <f>IF(COUNTIF('16 reserve entries'!Q:Q,'16 AJE data'!O1646)&gt;0,"Y","N")</f>
        <v>N</v>
      </c>
      <c r="S1646" s="149" t="s">
        <v>174</v>
      </c>
      <c r="T1646" t="s">
        <v>4151</v>
      </c>
      <c r="U1646" t="str">
        <f>IF(COUNTIF('16 reserve bal'!D:D,'16 AJE data'!T1646)&gt;0,"Y","N")</f>
        <v>Y</v>
      </c>
    </row>
    <row r="1647" spans="1:21" x14ac:dyDescent="0.25">
      <c r="A1647" t="s">
        <v>174</v>
      </c>
      <c r="B1647" t="s">
        <v>5288</v>
      </c>
      <c r="C1647" t="s">
        <v>3714</v>
      </c>
      <c r="D1647" t="s">
        <v>141</v>
      </c>
      <c r="E1647" t="s">
        <v>12419</v>
      </c>
      <c r="F1647" t="str">
        <f t="shared" si="28"/>
        <v>US-IFRS</v>
      </c>
      <c r="G1647" t="s">
        <v>3714</v>
      </c>
      <c r="O1647" t="s">
        <v>14623</v>
      </c>
      <c r="P1647" t="s">
        <v>151</v>
      </c>
      <c r="Q1647" t="s">
        <v>3799</v>
      </c>
      <c r="R1647" t="str">
        <f>IF(COUNTIF('16 reserve entries'!Q:Q,'16 AJE data'!O1647)&gt;0,"Y","N")</f>
        <v>N</v>
      </c>
      <c r="S1647" s="149" t="s">
        <v>174</v>
      </c>
      <c r="T1647" t="s">
        <v>4168</v>
      </c>
      <c r="U1647" t="str">
        <f>IF(COUNTIF('16 reserve bal'!D:D,'16 AJE data'!T1647)&gt;0,"Y","N")</f>
        <v>Y</v>
      </c>
    </row>
    <row r="1648" spans="1:21" x14ac:dyDescent="0.25">
      <c r="A1648" t="s">
        <v>174</v>
      </c>
      <c r="B1648" t="s">
        <v>5288</v>
      </c>
      <c r="C1648" t="s">
        <v>3717</v>
      </c>
      <c r="D1648" t="s">
        <v>141</v>
      </c>
      <c r="E1648" t="s">
        <v>12419</v>
      </c>
      <c r="F1648" t="str">
        <f t="shared" si="28"/>
        <v>US-IFRS</v>
      </c>
      <c r="G1648" t="s">
        <v>3717</v>
      </c>
      <c r="O1648" t="s">
        <v>14624</v>
      </c>
      <c r="P1648" t="s">
        <v>151</v>
      </c>
      <c r="Q1648" t="s">
        <v>5647</v>
      </c>
      <c r="R1648" t="str">
        <f>IF(COUNTIF('16 reserve entries'!Q:Q,'16 AJE data'!O1648)&gt;0,"Y","N")</f>
        <v>N</v>
      </c>
      <c r="S1648" s="149" t="s">
        <v>174</v>
      </c>
      <c r="T1648" t="s">
        <v>4172</v>
      </c>
      <c r="U1648" t="str">
        <f>IF(COUNTIF('16 reserve bal'!D:D,'16 AJE data'!T1648)&gt;0,"Y","N")</f>
        <v>Y</v>
      </c>
    </row>
    <row r="1649" spans="1:21" x14ac:dyDescent="0.25">
      <c r="A1649" t="s">
        <v>174</v>
      </c>
      <c r="B1649" t="s">
        <v>5288</v>
      </c>
      <c r="C1649" t="s">
        <v>3726</v>
      </c>
      <c r="D1649" t="s">
        <v>141</v>
      </c>
      <c r="E1649" t="s">
        <v>12419</v>
      </c>
      <c r="F1649" t="str">
        <f t="shared" si="28"/>
        <v>US-IFRS</v>
      </c>
      <c r="G1649" t="s">
        <v>3726</v>
      </c>
      <c r="O1649" t="s">
        <v>14625</v>
      </c>
      <c r="P1649" t="s">
        <v>151</v>
      </c>
      <c r="Q1649" t="s">
        <v>3802</v>
      </c>
      <c r="R1649" t="str">
        <f>IF(COUNTIF('16 reserve entries'!Q:Q,'16 AJE data'!O1649)&gt;0,"Y","N")</f>
        <v>N</v>
      </c>
      <c r="S1649" s="149" t="s">
        <v>174</v>
      </c>
      <c r="T1649" t="s">
        <v>14626</v>
      </c>
      <c r="U1649" t="str">
        <f>IF(COUNTIF('16 reserve bal'!D:D,'16 AJE data'!T1649)&gt;0,"Y","N")</f>
        <v>N</v>
      </c>
    </row>
    <row r="1650" spans="1:21" x14ac:dyDescent="0.25">
      <c r="A1650" t="s">
        <v>174</v>
      </c>
      <c r="B1650" t="s">
        <v>5288</v>
      </c>
      <c r="C1650" t="s">
        <v>3735</v>
      </c>
      <c r="D1650" t="s">
        <v>141</v>
      </c>
      <c r="E1650" t="s">
        <v>12419</v>
      </c>
      <c r="F1650" t="str">
        <f t="shared" si="28"/>
        <v>US-IFRS</v>
      </c>
      <c r="G1650" t="s">
        <v>3735</v>
      </c>
      <c r="O1650" t="s">
        <v>14627</v>
      </c>
      <c r="P1650" t="s">
        <v>151</v>
      </c>
      <c r="Q1650" t="s">
        <v>3805</v>
      </c>
      <c r="R1650" t="str">
        <f>IF(COUNTIF('16 reserve entries'!Q:Q,'16 AJE data'!O1650)&gt;0,"Y","N")</f>
        <v>N</v>
      </c>
      <c r="S1650" s="149" t="s">
        <v>174</v>
      </c>
      <c r="T1650" t="s">
        <v>4192</v>
      </c>
      <c r="U1650" t="str">
        <f>IF(COUNTIF('16 reserve bal'!D:D,'16 AJE data'!T1650)&gt;0,"Y","N")</f>
        <v>Y</v>
      </c>
    </row>
    <row r="1651" spans="1:21" x14ac:dyDescent="0.25">
      <c r="A1651" t="s">
        <v>174</v>
      </c>
      <c r="B1651" t="s">
        <v>5288</v>
      </c>
      <c r="C1651" t="s">
        <v>3738</v>
      </c>
      <c r="D1651" t="s">
        <v>141</v>
      </c>
      <c r="E1651" t="s">
        <v>12419</v>
      </c>
      <c r="F1651" t="str">
        <f t="shared" si="28"/>
        <v>US-IFRS</v>
      </c>
      <c r="G1651" t="s">
        <v>3738</v>
      </c>
      <c r="O1651" t="s">
        <v>14628</v>
      </c>
      <c r="P1651" t="s">
        <v>151</v>
      </c>
      <c r="Q1651" t="s">
        <v>5654</v>
      </c>
      <c r="R1651" t="str">
        <f>IF(COUNTIF('16 reserve entries'!Q:Q,'16 AJE data'!O1651)&gt;0,"Y","N")</f>
        <v>N</v>
      </c>
      <c r="S1651" s="149" t="s">
        <v>174</v>
      </c>
      <c r="T1651" t="s">
        <v>4196</v>
      </c>
      <c r="U1651" t="str">
        <f>IF(COUNTIF('16 reserve bal'!D:D,'16 AJE data'!T1651)&gt;0,"Y","N")</f>
        <v>Y</v>
      </c>
    </row>
    <row r="1652" spans="1:21" x14ac:dyDescent="0.25">
      <c r="A1652" t="s">
        <v>174</v>
      </c>
      <c r="B1652" t="s">
        <v>5288</v>
      </c>
      <c r="C1652" t="s">
        <v>3741</v>
      </c>
      <c r="D1652" t="s">
        <v>141</v>
      </c>
      <c r="E1652" t="s">
        <v>12419</v>
      </c>
      <c r="F1652" t="str">
        <f t="shared" si="28"/>
        <v>US-IFRS</v>
      </c>
      <c r="G1652" t="s">
        <v>3741</v>
      </c>
      <c r="O1652" t="s">
        <v>14629</v>
      </c>
      <c r="P1652" t="s">
        <v>151</v>
      </c>
      <c r="Q1652" t="s">
        <v>3808</v>
      </c>
      <c r="R1652" t="str">
        <f>IF(COUNTIF('16 reserve entries'!Q:Q,'16 AJE data'!O1652)&gt;0,"Y","N")</f>
        <v>N</v>
      </c>
      <c r="S1652" s="149" t="s">
        <v>174</v>
      </c>
      <c r="T1652" t="s">
        <v>4982</v>
      </c>
      <c r="U1652" t="str">
        <f>IF(COUNTIF('16 reserve bal'!D:D,'16 AJE data'!T1652)&gt;0,"Y","N")</f>
        <v>N</v>
      </c>
    </row>
    <row r="1653" spans="1:21" x14ac:dyDescent="0.25">
      <c r="A1653" t="s">
        <v>174</v>
      </c>
      <c r="B1653" t="s">
        <v>5288</v>
      </c>
      <c r="C1653" t="s">
        <v>3843</v>
      </c>
      <c r="D1653" t="s">
        <v>141</v>
      </c>
      <c r="E1653" t="s">
        <v>12419</v>
      </c>
      <c r="F1653" t="str">
        <f t="shared" si="28"/>
        <v>US-IFRS</v>
      </c>
      <c r="G1653" t="s">
        <v>3843</v>
      </c>
      <c r="O1653" t="s">
        <v>14630</v>
      </c>
      <c r="P1653" t="s">
        <v>151</v>
      </c>
      <c r="Q1653" t="s">
        <v>3811</v>
      </c>
      <c r="R1653" t="str">
        <f>IF(COUNTIF('16 reserve entries'!Q:Q,'16 AJE data'!O1653)&gt;0,"Y","N")</f>
        <v>N</v>
      </c>
      <c r="S1653" s="149" t="s">
        <v>174</v>
      </c>
      <c r="T1653" t="s">
        <v>4313</v>
      </c>
      <c r="U1653" t="str">
        <f>IF(COUNTIF('16 reserve bal'!D:D,'16 AJE data'!T1653)&gt;0,"Y","N")</f>
        <v>Y</v>
      </c>
    </row>
    <row r="1654" spans="1:21" x14ac:dyDescent="0.25">
      <c r="A1654" t="s">
        <v>174</v>
      </c>
      <c r="B1654" t="s">
        <v>5288</v>
      </c>
      <c r="C1654" t="s">
        <v>3846</v>
      </c>
      <c r="D1654" t="s">
        <v>141</v>
      </c>
      <c r="E1654" t="s">
        <v>12419</v>
      </c>
      <c r="F1654" t="str">
        <f t="shared" si="28"/>
        <v>US-IFRS</v>
      </c>
      <c r="G1654" t="s">
        <v>3846</v>
      </c>
      <c r="O1654" t="s">
        <v>14631</v>
      </c>
      <c r="P1654" t="s">
        <v>151</v>
      </c>
      <c r="Q1654" t="s">
        <v>5661</v>
      </c>
      <c r="R1654" t="str">
        <f>IF(COUNTIF('16 reserve entries'!Q:Q,'16 AJE data'!O1654)&gt;0,"Y","N")</f>
        <v>N</v>
      </c>
      <c r="S1654" s="149" t="s">
        <v>174</v>
      </c>
      <c r="T1654" t="s">
        <v>4319</v>
      </c>
      <c r="U1654" t="str">
        <f>IF(COUNTIF('16 reserve bal'!D:D,'16 AJE data'!T1654)&gt;0,"Y","N")</f>
        <v>Y</v>
      </c>
    </row>
    <row r="1655" spans="1:21" x14ac:dyDescent="0.25">
      <c r="A1655" t="s">
        <v>174</v>
      </c>
      <c r="B1655" t="s">
        <v>5288</v>
      </c>
      <c r="C1655" t="s">
        <v>3849</v>
      </c>
      <c r="D1655" t="s">
        <v>141</v>
      </c>
      <c r="E1655" t="s">
        <v>12419</v>
      </c>
      <c r="F1655" t="str">
        <f t="shared" si="28"/>
        <v>US-IFRS</v>
      </c>
      <c r="G1655" t="s">
        <v>3849</v>
      </c>
      <c r="O1655" t="s">
        <v>14632</v>
      </c>
      <c r="P1655" t="s">
        <v>151</v>
      </c>
      <c r="Q1655" t="s">
        <v>3814</v>
      </c>
      <c r="R1655" t="str">
        <f>IF(COUNTIF('16 reserve entries'!Q:Q,'16 AJE data'!O1655)&gt;0,"Y","N")</f>
        <v>N</v>
      </c>
      <c r="S1655" s="149" t="s">
        <v>174</v>
      </c>
      <c r="T1655" t="s">
        <v>4325</v>
      </c>
      <c r="U1655" t="str">
        <f>IF(COUNTIF('16 reserve bal'!D:D,'16 AJE data'!T1655)&gt;0,"Y","N")</f>
        <v>Y</v>
      </c>
    </row>
    <row r="1656" spans="1:21" x14ac:dyDescent="0.25">
      <c r="A1656" t="s">
        <v>174</v>
      </c>
      <c r="B1656" t="s">
        <v>5288</v>
      </c>
      <c r="C1656" t="s">
        <v>3852</v>
      </c>
      <c r="D1656" t="s">
        <v>141</v>
      </c>
      <c r="E1656" t="s">
        <v>12419</v>
      </c>
      <c r="F1656" t="str">
        <f t="shared" si="28"/>
        <v>US-IFRS</v>
      </c>
      <c r="G1656" t="s">
        <v>3852</v>
      </c>
      <c r="O1656" t="s">
        <v>14633</v>
      </c>
      <c r="P1656" t="s">
        <v>151</v>
      </c>
      <c r="Q1656" t="s">
        <v>3817</v>
      </c>
      <c r="R1656" t="str">
        <f>IF(COUNTIF('16 reserve entries'!Q:Q,'16 AJE data'!O1656)&gt;0,"Y","N")</f>
        <v>N</v>
      </c>
      <c r="S1656" s="149" t="s">
        <v>174</v>
      </c>
      <c r="T1656" t="s">
        <v>4329</v>
      </c>
      <c r="U1656" t="str">
        <f>IF(COUNTIF('16 reserve bal'!D:D,'16 AJE data'!T1656)&gt;0,"Y","N")</f>
        <v>Y</v>
      </c>
    </row>
    <row r="1657" spans="1:21" x14ac:dyDescent="0.25">
      <c r="A1657" t="s">
        <v>174</v>
      </c>
      <c r="B1657" t="s">
        <v>5288</v>
      </c>
      <c r="C1657" t="s">
        <v>3858</v>
      </c>
      <c r="D1657" t="s">
        <v>141</v>
      </c>
      <c r="E1657" t="s">
        <v>12419</v>
      </c>
      <c r="F1657" t="str">
        <f t="shared" si="28"/>
        <v>US-IFRS</v>
      </c>
      <c r="G1657" t="s">
        <v>3858</v>
      </c>
      <c r="O1657" t="s">
        <v>14634</v>
      </c>
      <c r="P1657" t="s">
        <v>151</v>
      </c>
      <c r="Q1657" t="s">
        <v>5668</v>
      </c>
      <c r="R1657" t="str">
        <f>IF(COUNTIF('16 reserve entries'!Q:Q,'16 AJE data'!O1657)&gt;0,"Y","N")</f>
        <v>N</v>
      </c>
      <c r="S1657" s="149" t="s">
        <v>174</v>
      </c>
      <c r="T1657" t="s">
        <v>4314</v>
      </c>
      <c r="U1657" t="str">
        <f>IF(COUNTIF('16 reserve bal'!D:D,'16 AJE data'!T1657)&gt;0,"Y","N")</f>
        <v>Y</v>
      </c>
    </row>
    <row r="1658" spans="1:21" x14ac:dyDescent="0.25">
      <c r="A1658" t="s">
        <v>174</v>
      </c>
      <c r="B1658" t="s">
        <v>5288</v>
      </c>
      <c r="C1658" t="s">
        <v>3864</v>
      </c>
      <c r="D1658" t="s">
        <v>141</v>
      </c>
      <c r="E1658" t="s">
        <v>12419</v>
      </c>
      <c r="F1658" t="str">
        <f t="shared" si="28"/>
        <v>US-IFRS</v>
      </c>
      <c r="G1658" t="s">
        <v>3864</v>
      </c>
      <c r="O1658" t="s">
        <v>14635</v>
      </c>
      <c r="P1658" t="s">
        <v>151</v>
      </c>
      <c r="Q1658" t="s">
        <v>3820</v>
      </c>
      <c r="R1658" t="str">
        <f>IF(COUNTIF('16 reserve entries'!Q:Q,'16 AJE data'!O1658)&gt;0,"Y","N")</f>
        <v>N</v>
      </c>
      <c r="S1658" s="149" t="s">
        <v>174</v>
      </c>
      <c r="T1658" t="s">
        <v>4341</v>
      </c>
      <c r="U1658" t="str">
        <f>IF(COUNTIF('16 reserve bal'!D:D,'16 AJE data'!T1658)&gt;0,"Y","N")</f>
        <v>Y</v>
      </c>
    </row>
    <row r="1659" spans="1:21" x14ac:dyDescent="0.25">
      <c r="A1659" t="s">
        <v>174</v>
      </c>
      <c r="B1659" t="s">
        <v>5288</v>
      </c>
      <c r="C1659" t="s">
        <v>3882</v>
      </c>
      <c r="D1659" t="s">
        <v>141</v>
      </c>
      <c r="E1659" t="s">
        <v>12419</v>
      </c>
      <c r="F1659" t="str">
        <f t="shared" si="28"/>
        <v>US-IFRS</v>
      </c>
      <c r="G1659" t="s">
        <v>3882</v>
      </c>
      <c r="O1659" t="s">
        <v>14636</v>
      </c>
      <c r="P1659" t="s">
        <v>151</v>
      </c>
      <c r="Q1659" t="s">
        <v>3823</v>
      </c>
      <c r="R1659" t="str">
        <f>IF(COUNTIF('16 reserve entries'!Q:Q,'16 AJE data'!O1659)&gt;0,"Y","N")</f>
        <v>N</v>
      </c>
      <c r="S1659" s="149" t="s">
        <v>174</v>
      </c>
      <c r="T1659" t="s">
        <v>14637</v>
      </c>
      <c r="U1659" t="str">
        <f>IF(COUNTIF('16 reserve bal'!D:D,'16 AJE data'!T1659)&gt;0,"Y","N")</f>
        <v>N</v>
      </c>
    </row>
    <row r="1660" spans="1:21" x14ac:dyDescent="0.25">
      <c r="A1660" t="s">
        <v>174</v>
      </c>
      <c r="B1660" t="s">
        <v>5288</v>
      </c>
      <c r="C1660" t="s">
        <v>3884</v>
      </c>
      <c r="D1660" t="s">
        <v>141</v>
      </c>
      <c r="E1660" t="s">
        <v>12419</v>
      </c>
      <c r="F1660" t="str">
        <f t="shared" si="28"/>
        <v>US-IFRS</v>
      </c>
      <c r="G1660" t="s">
        <v>3884</v>
      </c>
      <c r="O1660" t="s">
        <v>14638</v>
      </c>
      <c r="P1660" t="s">
        <v>151</v>
      </c>
      <c r="Q1660" t="s">
        <v>5678</v>
      </c>
      <c r="R1660" t="str">
        <f>IF(COUNTIF('16 reserve entries'!Q:Q,'16 AJE data'!O1660)&gt;0,"Y","N")</f>
        <v>N</v>
      </c>
      <c r="S1660" s="149" t="s">
        <v>174</v>
      </c>
      <c r="T1660" t="s">
        <v>14639</v>
      </c>
      <c r="U1660" t="str">
        <f>IF(COUNTIF('16 reserve bal'!D:D,'16 AJE data'!T1660)&gt;0,"Y","N")</f>
        <v>N</v>
      </c>
    </row>
    <row r="1661" spans="1:21" x14ac:dyDescent="0.25">
      <c r="A1661" t="s">
        <v>174</v>
      </c>
      <c r="B1661" t="s">
        <v>5288</v>
      </c>
      <c r="C1661" t="s">
        <v>3995</v>
      </c>
      <c r="D1661" t="s">
        <v>141</v>
      </c>
      <c r="E1661" t="s">
        <v>12419</v>
      </c>
      <c r="F1661" t="str">
        <f t="shared" si="28"/>
        <v>US-IFRS</v>
      </c>
      <c r="G1661" t="s">
        <v>3995</v>
      </c>
      <c r="O1661" t="s">
        <v>14640</v>
      </c>
      <c r="P1661" t="s">
        <v>151</v>
      </c>
      <c r="Q1661" t="s">
        <v>3826</v>
      </c>
      <c r="R1661" t="str">
        <f>IF(COUNTIF('16 reserve entries'!Q:Q,'16 AJE data'!O1661)&gt;0,"Y","N")</f>
        <v>N</v>
      </c>
      <c r="S1661" s="149" t="s">
        <v>174</v>
      </c>
      <c r="T1661" t="s">
        <v>3459</v>
      </c>
      <c r="U1661" t="str">
        <f>IF(COUNTIF('16 reserve bal'!D:D,'16 AJE data'!T1661)&gt;0,"Y","N")</f>
        <v>Y</v>
      </c>
    </row>
    <row r="1662" spans="1:21" x14ac:dyDescent="0.25">
      <c r="A1662" t="s">
        <v>184</v>
      </c>
      <c r="B1662" t="s">
        <v>5288</v>
      </c>
      <c r="C1662" t="s">
        <v>3628</v>
      </c>
      <c r="D1662" t="s">
        <v>141</v>
      </c>
      <c r="E1662" t="s">
        <v>12419</v>
      </c>
      <c r="F1662" t="str">
        <f t="shared" si="28"/>
        <v>US-IFRS</v>
      </c>
      <c r="G1662" t="s">
        <v>3628</v>
      </c>
      <c r="O1662" t="s">
        <v>14641</v>
      </c>
      <c r="P1662" t="s">
        <v>151</v>
      </c>
      <c r="Q1662" t="s">
        <v>3829</v>
      </c>
      <c r="R1662" t="str">
        <f>IF(COUNTIF('16 reserve entries'!Q:Q,'16 AJE data'!O1662)&gt;0,"Y","N")</f>
        <v>N</v>
      </c>
      <c r="S1662" s="149" t="s">
        <v>184</v>
      </c>
      <c r="T1662" t="s">
        <v>3262</v>
      </c>
      <c r="U1662" t="str">
        <f>IF(COUNTIF('16 reserve bal'!D:D,'16 AJE data'!T1662)&gt;0,"Y","N")</f>
        <v>Y</v>
      </c>
    </row>
    <row r="1663" spans="1:21" x14ac:dyDescent="0.25">
      <c r="A1663" t="s">
        <v>184</v>
      </c>
      <c r="B1663" t="s">
        <v>5288</v>
      </c>
      <c r="C1663" t="s">
        <v>3702</v>
      </c>
      <c r="D1663" t="s">
        <v>141</v>
      </c>
      <c r="E1663" t="s">
        <v>12419</v>
      </c>
      <c r="F1663" t="str">
        <f t="shared" si="28"/>
        <v>US-IFRS</v>
      </c>
      <c r="G1663" t="s">
        <v>3702</v>
      </c>
      <c r="O1663" t="s">
        <v>14642</v>
      </c>
      <c r="P1663" t="s">
        <v>151</v>
      </c>
      <c r="Q1663" t="s">
        <v>5688</v>
      </c>
      <c r="R1663" t="str">
        <f>IF(COUNTIF('16 reserve entries'!Q:Q,'16 AJE data'!O1663)&gt;0,"Y","N")</f>
        <v>N</v>
      </c>
      <c r="S1663" s="149" t="s">
        <v>184</v>
      </c>
      <c r="T1663" t="s">
        <v>4145</v>
      </c>
      <c r="U1663" t="str">
        <f>IF(COUNTIF('16 reserve bal'!D:D,'16 AJE data'!T1663)&gt;0,"Y","N")</f>
        <v>Y</v>
      </c>
    </row>
    <row r="1664" spans="1:21" x14ac:dyDescent="0.25">
      <c r="A1664" t="s">
        <v>184</v>
      </c>
      <c r="B1664" t="s">
        <v>5288</v>
      </c>
      <c r="C1664" t="s">
        <v>3705</v>
      </c>
      <c r="D1664" t="s">
        <v>141</v>
      </c>
      <c r="E1664" t="s">
        <v>12419</v>
      </c>
      <c r="F1664" t="str">
        <f t="shared" si="28"/>
        <v>US-IFRS</v>
      </c>
      <c r="G1664" t="s">
        <v>3705</v>
      </c>
      <c r="O1664" t="s">
        <v>14643</v>
      </c>
      <c r="P1664" t="s">
        <v>151</v>
      </c>
      <c r="Q1664" t="s">
        <v>3831</v>
      </c>
      <c r="R1664" t="str">
        <f>IF(COUNTIF('16 reserve entries'!Q:Q,'16 AJE data'!O1664)&gt;0,"Y","N")</f>
        <v>N</v>
      </c>
      <c r="S1664" s="149" t="s">
        <v>184</v>
      </c>
      <c r="T1664" t="s">
        <v>4151</v>
      </c>
      <c r="U1664" t="str">
        <f>IF(COUNTIF('16 reserve bal'!D:D,'16 AJE data'!T1664)&gt;0,"Y","N")</f>
        <v>Y</v>
      </c>
    </row>
    <row r="1665" spans="1:21" x14ac:dyDescent="0.25">
      <c r="A1665" t="s">
        <v>184</v>
      </c>
      <c r="B1665" t="s">
        <v>5288</v>
      </c>
      <c r="C1665" t="s">
        <v>3714</v>
      </c>
      <c r="D1665" t="s">
        <v>141</v>
      </c>
      <c r="E1665" t="s">
        <v>12419</v>
      </c>
      <c r="F1665" t="str">
        <f t="shared" si="28"/>
        <v>US-IFRS</v>
      </c>
      <c r="G1665" t="s">
        <v>3714</v>
      </c>
      <c r="O1665" t="s">
        <v>14644</v>
      </c>
      <c r="P1665" t="s">
        <v>151</v>
      </c>
      <c r="Q1665" t="s">
        <v>5695</v>
      </c>
      <c r="R1665" t="str">
        <f>IF(COUNTIF('16 reserve entries'!Q:Q,'16 AJE data'!O1665)&gt;0,"Y","N")</f>
        <v>N</v>
      </c>
      <c r="S1665" s="149" t="s">
        <v>184</v>
      </c>
      <c r="T1665" t="s">
        <v>4168</v>
      </c>
      <c r="U1665" t="str">
        <f>IF(COUNTIF('16 reserve bal'!D:D,'16 AJE data'!T1665)&gt;0,"Y","N")</f>
        <v>Y</v>
      </c>
    </row>
    <row r="1666" spans="1:21" x14ac:dyDescent="0.25">
      <c r="A1666" t="s">
        <v>184</v>
      </c>
      <c r="B1666" t="s">
        <v>5288</v>
      </c>
      <c r="C1666" t="s">
        <v>3717</v>
      </c>
      <c r="D1666" t="s">
        <v>141</v>
      </c>
      <c r="E1666" t="s">
        <v>12419</v>
      </c>
      <c r="F1666" t="str">
        <f t="shared" si="28"/>
        <v>US-IFRS</v>
      </c>
      <c r="G1666" t="s">
        <v>3717</v>
      </c>
      <c r="O1666" t="s">
        <v>14645</v>
      </c>
      <c r="P1666" t="s">
        <v>151</v>
      </c>
      <c r="Q1666" t="s">
        <v>3834</v>
      </c>
      <c r="R1666" t="str">
        <f>IF(COUNTIF('16 reserve entries'!Q:Q,'16 AJE data'!O1666)&gt;0,"Y","N")</f>
        <v>N</v>
      </c>
      <c r="S1666" s="149" t="s">
        <v>184</v>
      </c>
      <c r="T1666" t="s">
        <v>4172</v>
      </c>
      <c r="U1666" t="str">
        <f>IF(COUNTIF('16 reserve bal'!D:D,'16 AJE data'!T1666)&gt;0,"Y","N")</f>
        <v>Y</v>
      </c>
    </row>
    <row r="1667" spans="1:21" x14ac:dyDescent="0.25">
      <c r="A1667" t="s">
        <v>184</v>
      </c>
      <c r="B1667" t="s">
        <v>5288</v>
      </c>
      <c r="C1667" t="s">
        <v>3720</v>
      </c>
      <c r="D1667" t="s">
        <v>141</v>
      </c>
      <c r="E1667" t="s">
        <v>12419</v>
      </c>
      <c r="F1667" t="str">
        <f t="shared" si="28"/>
        <v>US-IFRS</v>
      </c>
      <c r="G1667" t="s">
        <v>3720</v>
      </c>
      <c r="O1667" t="s">
        <v>14646</v>
      </c>
      <c r="P1667" t="s">
        <v>151</v>
      </c>
      <c r="Q1667" t="s">
        <v>5702</v>
      </c>
      <c r="R1667" t="str">
        <f>IF(COUNTIF('16 reserve entries'!Q:Q,'16 AJE data'!O1667)&gt;0,"Y","N")</f>
        <v>N</v>
      </c>
      <c r="S1667" s="149" t="s">
        <v>184</v>
      </c>
      <c r="T1667" t="s">
        <v>4176</v>
      </c>
      <c r="U1667" t="str">
        <f>IF(COUNTIF('16 reserve bal'!D:D,'16 AJE data'!T1667)&gt;0,"Y","N")</f>
        <v>Y</v>
      </c>
    </row>
    <row r="1668" spans="1:21" x14ac:dyDescent="0.25">
      <c r="A1668" t="s">
        <v>184</v>
      </c>
      <c r="B1668" t="s">
        <v>5288</v>
      </c>
      <c r="C1668" t="s">
        <v>3726</v>
      </c>
      <c r="D1668" t="s">
        <v>141</v>
      </c>
      <c r="E1668" t="s">
        <v>12419</v>
      </c>
      <c r="F1668" t="str">
        <f t="shared" si="28"/>
        <v>US-IFRS</v>
      </c>
      <c r="G1668" t="s">
        <v>3726</v>
      </c>
      <c r="O1668" t="s">
        <v>14647</v>
      </c>
      <c r="P1668" t="s">
        <v>151</v>
      </c>
      <c r="Q1668" t="s">
        <v>3837</v>
      </c>
      <c r="R1668" t="str">
        <f>IF(COUNTIF('16 reserve entries'!Q:Q,'16 AJE data'!O1668)&gt;0,"Y","N")</f>
        <v>N</v>
      </c>
      <c r="S1668" s="149" t="s">
        <v>184</v>
      </c>
      <c r="T1668" t="s">
        <v>14626</v>
      </c>
      <c r="U1668" t="str">
        <f>IF(COUNTIF('16 reserve bal'!D:D,'16 AJE data'!T1668)&gt;0,"Y","N")</f>
        <v>N</v>
      </c>
    </row>
    <row r="1669" spans="1:21" x14ac:dyDescent="0.25">
      <c r="A1669" t="s">
        <v>184</v>
      </c>
      <c r="B1669" t="s">
        <v>5288</v>
      </c>
      <c r="C1669" t="s">
        <v>3750</v>
      </c>
      <c r="D1669" t="s">
        <v>141</v>
      </c>
      <c r="E1669" t="s">
        <v>12419</v>
      </c>
      <c r="F1669" t="str">
        <f t="shared" ref="F1669:F1732" si="29">D1669&amp;"-"&amp;E1669</f>
        <v>US-IFRS</v>
      </c>
      <c r="G1669" t="s">
        <v>3750</v>
      </c>
      <c r="O1669" t="s">
        <v>14648</v>
      </c>
      <c r="P1669" t="s">
        <v>151</v>
      </c>
      <c r="Q1669" t="s">
        <v>5708</v>
      </c>
      <c r="R1669" t="str">
        <f>IF(COUNTIF('16 reserve entries'!Q:Q,'16 AJE data'!O1669)&gt;0,"Y","N")</f>
        <v>N</v>
      </c>
      <c r="S1669" s="149" t="s">
        <v>184</v>
      </c>
      <c r="T1669" t="s">
        <v>4983</v>
      </c>
      <c r="U1669" t="str">
        <f>IF(COUNTIF('16 reserve bal'!D:D,'16 AJE data'!T1669)&gt;0,"Y","N")</f>
        <v>N</v>
      </c>
    </row>
    <row r="1670" spans="1:21" x14ac:dyDescent="0.25">
      <c r="A1670" t="s">
        <v>184</v>
      </c>
      <c r="B1670" t="s">
        <v>5288</v>
      </c>
      <c r="C1670" t="s">
        <v>3849</v>
      </c>
      <c r="D1670" t="s">
        <v>141</v>
      </c>
      <c r="E1670" t="s">
        <v>12419</v>
      </c>
      <c r="F1670" t="str">
        <f t="shared" si="29"/>
        <v>US-IFRS</v>
      </c>
      <c r="G1670" t="s">
        <v>3849</v>
      </c>
      <c r="O1670" t="s">
        <v>14649</v>
      </c>
      <c r="P1670" t="s">
        <v>151</v>
      </c>
      <c r="Q1670" t="s">
        <v>3870</v>
      </c>
      <c r="R1670" t="str">
        <f>IF(COUNTIF('16 reserve entries'!Q:Q,'16 AJE data'!O1670)&gt;0,"Y","N")</f>
        <v>N</v>
      </c>
      <c r="S1670" s="149" t="s">
        <v>184</v>
      </c>
      <c r="T1670" t="s">
        <v>4325</v>
      </c>
      <c r="U1670" t="str">
        <f>IF(COUNTIF('16 reserve bal'!D:D,'16 AJE data'!T1670)&gt;0,"Y","N")</f>
        <v>Y</v>
      </c>
    </row>
    <row r="1671" spans="1:21" x14ac:dyDescent="0.25">
      <c r="A1671" t="s">
        <v>184</v>
      </c>
      <c r="B1671" t="s">
        <v>5288</v>
      </c>
      <c r="C1671" t="s">
        <v>3852</v>
      </c>
      <c r="D1671" t="s">
        <v>141</v>
      </c>
      <c r="E1671" t="s">
        <v>12419</v>
      </c>
      <c r="F1671" t="str">
        <f t="shared" si="29"/>
        <v>US-IFRS</v>
      </c>
      <c r="G1671" t="s">
        <v>3852</v>
      </c>
      <c r="O1671" t="s">
        <v>14650</v>
      </c>
      <c r="P1671" t="s">
        <v>151</v>
      </c>
      <c r="Q1671" t="s">
        <v>3873</v>
      </c>
      <c r="R1671" t="str">
        <f>IF(COUNTIF('16 reserve entries'!Q:Q,'16 AJE data'!O1671)&gt;0,"Y","N")</f>
        <v>N</v>
      </c>
      <c r="S1671" s="149" t="s">
        <v>184</v>
      </c>
      <c r="T1671" t="s">
        <v>4329</v>
      </c>
      <c r="U1671" t="str">
        <f>IF(COUNTIF('16 reserve bal'!D:D,'16 AJE data'!T1671)&gt;0,"Y","N")</f>
        <v>Y</v>
      </c>
    </row>
    <row r="1672" spans="1:21" x14ac:dyDescent="0.25">
      <c r="A1672" t="s">
        <v>184</v>
      </c>
      <c r="B1672" t="s">
        <v>5288</v>
      </c>
      <c r="C1672" t="s">
        <v>3858</v>
      </c>
      <c r="D1672" t="s">
        <v>141</v>
      </c>
      <c r="E1672" t="s">
        <v>12419</v>
      </c>
      <c r="F1672" t="str">
        <f t="shared" si="29"/>
        <v>US-IFRS</v>
      </c>
      <c r="G1672" t="s">
        <v>3858</v>
      </c>
      <c r="O1672" t="s">
        <v>14651</v>
      </c>
      <c r="P1672" t="s">
        <v>151</v>
      </c>
      <c r="Q1672" t="s">
        <v>3995</v>
      </c>
      <c r="R1672" t="str">
        <f>IF(COUNTIF('16 reserve entries'!Q:Q,'16 AJE data'!O1672)&gt;0,"Y","N")</f>
        <v>N</v>
      </c>
      <c r="S1672" s="149" t="s">
        <v>184</v>
      </c>
      <c r="T1672" t="s">
        <v>4314</v>
      </c>
      <c r="U1672" t="str">
        <f>IF(COUNTIF('16 reserve bal'!D:D,'16 AJE data'!T1672)&gt;0,"Y","N")</f>
        <v>Y</v>
      </c>
    </row>
    <row r="1673" spans="1:21" x14ac:dyDescent="0.25">
      <c r="A1673" t="s">
        <v>184</v>
      </c>
      <c r="B1673" t="s">
        <v>5288</v>
      </c>
      <c r="C1673" t="s">
        <v>3861</v>
      </c>
      <c r="D1673" t="s">
        <v>141</v>
      </c>
      <c r="E1673" t="s">
        <v>12419</v>
      </c>
      <c r="F1673" t="str">
        <f t="shared" si="29"/>
        <v>US-IFRS</v>
      </c>
      <c r="G1673" t="s">
        <v>3861</v>
      </c>
      <c r="O1673" t="s">
        <v>14652</v>
      </c>
      <c r="P1673" t="s">
        <v>122</v>
      </c>
      <c r="Q1673" t="s">
        <v>7654</v>
      </c>
      <c r="R1673" t="str">
        <f>IF(COUNTIF('16 reserve entries'!Q:Q,'16 AJE data'!O1673)&gt;0,"Y","N")</f>
        <v>N</v>
      </c>
      <c r="S1673" s="149" t="s">
        <v>184</v>
      </c>
      <c r="T1673" t="s">
        <v>4985</v>
      </c>
      <c r="U1673" t="str">
        <f>IF(COUNTIF('16 reserve bal'!D:D,'16 AJE data'!T1673)&gt;0,"Y","N")</f>
        <v>N</v>
      </c>
    </row>
    <row r="1674" spans="1:21" x14ac:dyDescent="0.25">
      <c r="A1674" t="s">
        <v>184</v>
      </c>
      <c r="B1674" t="s">
        <v>5288</v>
      </c>
      <c r="C1674" t="s">
        <v>3882</v>
      </c>
      <c r="D1674" t="s">
        <v>141</v>
      </c>
      <c r="E1674" t="s">
        <v>12419</v>
      </c>
      <c r="F1674" t="str">
        <f t="shared" si="29"/>
        <v>US-IFRS</v>
      </c>
      <c r="G1674" t="s">
        <v>3882</v>
      </c>
      <c r="O1674" t="s">
        <v>14653</v>
      </c>
      <c r="P1674" t="s">
        <v>122</v>
      </c>
      <c r="Q1674" t="s">
        <v>3628</v>
      </c>
      <c r="R1674" t="str">
        <f>IF(COUNTIF('16 reserve entries'!Q:Q,'16 AJE data'!O1674)&gt;0,"Y","N")</f>
        <v>N</v>
      </c>
      <c r="S1674" s="149" t="s">
        <v>184</v>
      </c>
      <c r="T1674" t="s">
        <v>14637</v>
      </c>
      <c r="U1674" t="str">
        <f>IF(COUNTIF('16 reserve bal'!D:D,'16 AJE data'!T1674)&gt;0,"Y","N")</f>
        <v>N</v>
      </c>
    </row>
    <row r="1675" spans="1:21" x14ac:dyDescent="0.25">
      <c r="A1675" t="s">
        <v>184</v>
      </c>
      <c r="B1675" t="s">
        <v>5288</v>
      </c>
      <c r="C1675" t="s">
        <v>3995</v>
      </c>
      <c r="D1675" t="s">
        <v>141</v>
      </c>
      <c r="E1675" t="s">
        <v>12419</v>
      </c>
      <c r="F1675" t="str">
        <f t="shared" si="29"/>
        <v>US-IFRS</v>
      </c>
      <c r="G1675" t="s">
        <v>3995</v>
      </c>
      <c r="O1675" t="s">
        <v>14654</v>
      </c>
      <c r="P1675" t="s">
        <v>122</v>
      </c>
      <c r="Q1675" t="s">
        <v>7678</v>
      </c>
      <c r="R1675" t="str">
        <f>IF(COUNTIF('16 reserve entries'!Q:Q,'16 AJE data'!O1675)&gt;0,"Y","N")</f>
        <v>N</v>
      </c>
      <c r="S1675" s="149" t="s">
        <v>184</v>
      </c>
      <c r="T1675" t="s">
        <v>3459</v>
      </c>
      <c r="U1675" t="str">
        <f>IF(COUNTIF('16 reserve bal'!D:D,'16 AJE data'!T1675)&gt;0,"Y","N")</f>
        <v>Y</v>
      </c>
    </row>
    <row r="1676" spans="1:21" x14ac:dyDescent="0.25">
      <c r="A1676" t="s">
        <v>161</v>
      </c>
      <c r="B1676" t="s">
        <v>5288</v>
      </c>
      <c r="C1676" t="s">
        <v>3628</v>
      </c>
      <c r="D1676" t="s">
        <v>141</v>
      </c>
      <c r="E1676" t="s">
        <v>12419</v>
      </c>
      <c r="F1676" t="str">
        <f t="shared" si="29"/>
        <v>US-IFRS</v>
      </c>
      <c r="G1676" t="s">
        <v>3628</v>
      </c>
      <c r="O1676" t="s">
        <v>14655</v>
      </c>
      <c r="P1676" t="s">
        <v>122</v>
      </c>
      <c r="Q1676" t="s">
        <v>3663</v>
      </c>
      <c r="R1676" t="str">
        <f>IF(COUNTIF('16 reserve entries'!Q:Q,'16 AJE data'!O1676)&gt;0,"Y","N")</f>
        <v>N</v>
      </c>
      <c r="S1676" s="149" t="s">
        <v>161</v>
      </c>
      <c r="T1676" t="s">
        <v>3262</v>
      </c>
      <c r="U1676" t="str">
        <f>IF(COUNTIF('16 reserve bal'!D:D,'16 AJE data'!T1676)&gt;0,"Y","N")</f>
        <v>Y</v>
      </c>
    </row>
    <row r="1677" spans="1:21" x14ac:dyDescent="0.25">
      <c r="A1677" t="s">
        <v>161</v>
      </c>
      <c r="B1677" t="s">
        <v>5288</v>
      </c>
      <c r="C1677" t="s">
        <v>3684</v>
      </c>
      <c r="D1677" t="s">
        <v>141</v>
      </c>
      <c r="E1677" t="s">
        <v>12419</v>
      </c>
      <c r="F1677" t="str">
        <f t="shared" si="29"/>
        <v>US-IFRS</v>
      </c>
      <c r="G1677" t="s">
        <v>3684</v>
      </c>
      <c r="O1677" t="s">
        <v>14656</v>
      </c>
      <c r="P1677" t="s">
        <v>122</v>
      </c>
      <c r="Q1677" t="s">
        <v>7751</v>
      </c>
      <c r="R1677" t="str">
        <f>IF(COUNTIF('16 reserve entries'!Q:Q,'16 AJE data'!O1677)&gt;0,"Y","N")</f>
        <v>N</v>
      </c>
      <c r="S1677" s="149" t="s">
        <v>161</v>
      </c>
      <c r="T1677" t="s">
        <v>4127</v>
      </c>
      <c r="U1677" t="str">
        <f>IF(COUNTIF('16 reserve bal'!D:D,'16 AJE data'!T1677)&gt;0,"Y","N")</f>
        <v>Y</v>
      </c>
    </row>
    <row r="1678" spans="1:21" x14ac:dyDescent="0.25">
      <c r="A1678" t="s">
        <v>161</v>
      </c>
      <c r="B1678" t="s">
        <v>5288</v>
      </c>
      <c r="C1678" t="s">
        <v>3690</v>
      </c>
      <c r="D1678" t="s">
        <v>141</v>
      </c>
      <c r="E1678" t="s">
        <v>12419</v>
      </c>
      <c r="F1678" t="str">
        <f t="shared" si="29"/>
        <v>US-IFRS</v>
      </c>
      <c r="G1678" t="s">
        <v>3690</v>
      </c>
      <c r="O1678" t="s">
        <v>14657</v>
      </c>
      <c r="P1678" t="s">
        <v>122</v>
      </c>
      <c r="Q1678" t="s">
        <v>8190</v>
      </c>
      <c r="R1678" t="str">
        <f>IF(COUNTIF('16 reserve entries'!Q:Q,'16 AJE data'!O1678)&gt;0,"Y","N")</f>
        <v>N</v>
      </c>
      <c r="S1678" s="149" t="s">
        <v>161</v>
      </c>
      <c r="T1678" t="s">
        <v>4133</v>
      </c>
      <c r="U1678" t="str">
        <f>IF(COUNTIF('16 reserve bal'!D:D,'16 AJE data'!T1678)&gt;0,"Y","N")</f>
        <v>Y</v>
      </c>
    </row>
    <row r="1679" spans="1:21" x14ac:dyDescent="0.25">
      <c r="A1679" t="s">
        <v>161</v>
      </c>
      <c r="B1679" t="s">
        <v>5288</v>
      </c>
      <c r="C1679" t="s">
        <v>3693</v>
      </c>
      <c r="D1679" t="s">
        <v>141</v>
      </c>
      <c r="E1679" t="s">
        <v>12419</v>
      </c>
      <c r="F1679" t="str">
        <f t="shared" si="29"/>
        <v>US-IFRS</v>
      </c>
      <c r="G1679" t="s">
        <v>3693</v>
      </c>
      <c r="O1679" t="s">
        <v>14658</v>
      </c>
      <c r="P1679" t="s">
        <v>122</v>
      </c>
      <c r="Q1679" t="s">
        <v>8325</v>
      </c>
      <c r="R1679" t="str">
        <f>IF(COUNTIF('16 reserve entries'!Q:Q,'16 AJE data'!O1679)&gt;0,"Y","N")</f>
        <v>N</v>
      </c>
      <c r="S1679" s="149" t="s">
        <v>161</v>
      </c>
      <c r="T1679" t="s">
        <v>14659</v>
      </c>
      <c r="U1679" t="str">
        <f>IF(COUNTIF('16 reserve bal'!D:D,'16 AJE data'!T1679)&gt;0,"Y","N")</f>
        <v>N</v>
      </c>
    </row>
    <row r="1680" spans="1:21" x14ac:dyDescent="0.25">
      <c r="A1680" t="s">
        <v>161</v>
      </c>
      <c r="B1680" t="s">
        <v>5288</v>
      </c>
      <c r="C1680" t="s">
        <v>3729</v>
      </c>
      <c r="D1680" t="s">
        <v>141</v>
      </c>
      <c r="E1680" t="s">
        <v>12419</v>
      </c>
      <c r="F1680" t="str">
        <f t="shared" si="29"/>
        <v>US-IFRS</v>
      </c>
      <c r="G1680" t="s">
        <v>3729</v>
      </c>
      <c r="O1680" t="s">
        <v>14660</v>
      </c>
      <c r="P1680" t="s">
        <v>122</v>
      </c>
      <c r="Q1680" t="s">
        <v>4493</v>
      </c>
      <c r="R1680" t="str">
        <f>IF(COUNTIF('16 reserve entries'!Q:Q,'16 AJE data'!O1680)&gt;0,"Y","N")</f>
        <v>N</v>
      </c>
      <c r="S1680" s="149" t="s">
        <v>161</v>
      </c>
      <c r="T1680" t="s">
        <v>4186</v>
      </c>
      <c r="U1680" t="str">
        <f>IF(COUNTIF('16 reserve bal'!D:D,'16 AJE data'!T1680)&gt;0,"Y","N")</f>
        <v>Y</v>
      </c>
    </row>
    <row r="1681" spans="1:21" x14ac:dyDescent="0.25">
      <c r="A1681" t="s">
        <v>161</v>
      </c>
      <c r="B1681" t="s">
        <v>5288</v>
      </c>
      <c r="C1681" t="s">
        <v>3843</v>
      </c>
      <c r="D1681" t="s">
        <v>141</v>
      </c>
      <c r="E1681" t="s">
        <v>12419</v>
      </c>
      <c r="F1681" t="str">
        <f t="shared" si="29"/>
        <v>US-IFRS</v>
      </c>
      <c r="G1681" t="s">
        <v>3843</v>
      </c>
      <c r="O1681" t="s">
        <v>14661</v>
      </c>
      <c r="P1681" t="s">
        <v>122</v>
      </c>
      <c r="Q1681" t="s">
        <v>8326</v>
      </c>
      <c r="R1681" t="str">
        <f>IF(COUNTIF('16 reserve entries'!Q:Q,'16 AJE data'!O1681)&gt;0,"Y","N")</f>
        <v>N</v>
      </c>
      <c r="S1681" s="149" t="s">
        <v>161</v>
      </c>
      <c r="T1681" t="s">
        <v>4313</v>
      </c>
      <c r="U1681" t="str">
        <f>IF(COUNTIF('16 reserve bal'!D:D,'16 AJE data'!T1681)&gt;0,"Y","N")</f>
        <v>Y</v>
      </c>
    </row>
    <row r="1682" spans="1:21" x14ac:dyDescent="0.25">
      <c r="A1682" t="s">
        <v>161</v>
      </c>
      <c r="B1682" t="s">
        <v>5288</v>
      </c>
      <c r="C1682" t="s">
        <v>3846</v>
      </c>
      <c r="D1682" t="s">
        <v>141</v>
      </c>
      <c r="E1682" t="s">
        <v>12419</v>
      </c>
      <c r="F1682" t="str">
        <f t="shared" si="29"/>
        <v>US-IFRS</v>
      </c>
      <c r="G1682" t="s">
        <v>3846</v>
      </c>
      <c r="O1682" t="s">
        <v>14662</v>
      </c>
      <c r="P1682" t="s">
        <v>122</v>
      </c>
      <c r="Q1682" t="s">
        <v>8327</v>
      </c>
      <c r="R1682" t="str">
        <f>IF(COUNTIF('16 reserve entries'!Q:Q,'16 AJE data'!O1682)&gt;0,"Y","N")</f>
        <v>N</v>
      </c>
      <c r="S1682" s="149" t="s">
        <v>161</v>
      </c>
      <c r="T1682" t="s">
        <v>4319</v>
      </c>
      <c r="U1682" t="str">
        <f>IF(COUNTIF('16 reserve bal'!D:D,'16 AJE data'!T1682)&gt;0,"Y","N")</f>
        <v>Y</v>
      </c>
    </row>
    <row r="1683" spans="1:21" x14ac:dyDescent="0.25">
      <c r="A1683" t="s">
        <v>161</v>
      </c>
      <c r="B1683" t="s">
        <v>5288</v>
      </c>
      <c r="C1683" t="s">
        <v>3995</v>
      </c>
      <c r="D1683" t="s">
        <v>141</v>
      </c>
      <c r="E1683" t="s">
        <v>12419</v>
      </c>
      <c r="F1683" t="str">
        <f t="shared" si="29"/>
        <v>US-IFRS</v>
      </c>
      <c r="G1683" t="s">
        <v>3995</v>
      </c>
      <c r="O1683" t="s">
        <v>14663</v>
      </c>
      <c r="P1683" t="s">
        <v>122</v>
      </c>
      <c r="Q1683" t="s">
        <v>8328</v>
      </c>
      <c r="R1683" t="str">
        <f>IF(COUNTIF('16 reserve entries'!Q:Q,'16 AJE data'!O1683)&gt;0,"Y","N")</f>
        <v>N</v>
      </c>
      <c r="S1683" s="149" t="s">
        <v>161</v>
      </c>
      <c r="T1683" t="s">
        <v>3459</v>
      </c>
      <c r="U1683" t="str">
        <f>IF(COUNTIF('16 reserve bal'!D:D,'16 AJE data'!T1683)&gt;0,"Y","N")</f>
        <v>Y</v>
      </c>
    </row>
    <row r="1684" spans="1:21" x14ac:dyDescent="0.25">
      <c r="A1684" t="s">
        <v>182</v>
      </c>
      <c r="B1684" t="s">
        <v>5288</v>
      </c>
      <c r="C1684" t="s">
        <v>3628</v>
      </c>
      <c r="D1684" t="s">
        <v>141</v>
      </c>
      <c r="E1684" t="s">
        <v>12419</v>
      </c>
      <c r="F1684" t="str">
        <f t="shared" si="29"/>
        <v>US-IFRS</v>
      </c>
      <c r="G1684" t="s">
        <v>3628</v>
      </c>
      <c r="O1684" t="s">
        <v>14664</v>
      </c>
      <c r="P1684" t="s">
        <v>122</v>
      </c>
      <c r="Q1684" t="s">
        <v>8329</v>
      </c>
      <c r="R1684" t="str">
        <f>IF(COUNTIF('16 reserve entries'!Q:Q,'16 AJE data'!O1684)&gt;0,"Y","N")</f>
        <v>N</v>
      </c>
      <c r="S1684" s="149" t="s">
        <v>182</v>
      </c>
      <c r="T1684" t="s">
        <v>3262</v>
      </c>
      <c r="U1684" t="str">
        <f>IF(COUNTIF('16 reserve bal'!D:D,'16 AJE data'!T1684)&gt;0,"Y","N")</f>
        <v>Y</v>
      </c>
    </row>
    <row r="1685" spans="1:21" x14ac:dyDescent="0.25">
      <c r="A1685" t="s">
        <v>182</v>
      </c>
      <c r="B1685" t="s">
        <v>5288</v>
      </c>
      <c r="C1685" t="s">
        <v>3684</v>
      </c>
      <c r="D1685" t="s">
        <v>141</v>
      </c>
      <c r="E1685" t="s">
        <v>12419</v>
      </c>
      <c r="F1685" t="str">
        <f t="shared" si="29"/>
        <v>US-IFRS</v>
      </c>
      <c r="G1685" t="s">
        <v>3684</v>
      </c>
      <c r="O1685" t="s">
        <v>14665</v>
      </c>
      <c r="P1685" t="s">
        <v>122</v>
      </c>
      <c r="Q1685" t="s">
        <v>8330</v>
      </c>
      <c r="R1685" t="str">
        <f>IF(COUNTIF('16 reserve entries'!Q:Q,'16 AJE data'!O1685)&gt;0,"Y","N")</f>
        <v>N</v>
      </c>
      <c r="S1685" s="149" t="s">
        <v>182</v>
      </c>
      <c r="T1685" t="s">
        <v>4127</v>
      </c>
      <c r="U1685" t="str">
        <f>IF(COUNTIF('16 reserve bal'!D:D,'16 AJE data'!T1685)&gt;0,"Y","N")</f>
        <v>Y</v>
      </c>
    </row>
    <row r="1686" spans="1:21" x14ac:dyDescent="0.25">
      <c r="A1686" t="s">
        <v>182</v>
      </c>
      <c r="B1686" t="s">
        <v>5288</v>
      </c>
      <c r="C1686" t="s">
        <v>3690</v>
      </c>
      <c r="D1686" t="s">
        <v>141</v>
      </c>
      <c r="E1686" t="s">
        <v>12419</v>
      </c>
      <c r="F1686" t="str">
        <f t="shared" si="29"/>
        <v>US-IFRS</v>
      </c>
      <c r="G1686" t="s">
        <v>3690</v>
      </c>
      <c r="O1686" t="s">
        <v>14666</v>
      </c>
      <c r="P1686" t="s">
        <v>122</v>
      </c>
      <c r="Q1686" t="s">
        <v>8331</v>
      </c>
      <c r="R1686" t="str">
        <f>IF(COUNTIF('16 reserve entries'!Q:Q,'16 AJE data'!O1686)&gt;0,"Y","N")</f>
        <v>N</v>
      </c>
      <c r="S1686" s="149" t="s">
        <v>182</v>
      </c>
      <c r="T1686" t="s">
        <v>4133</v>
      </c>
      <c r="U1686" t="str">
        <f>IF(COUNTIF('16 reserve bal'!D:D,'16 AJE data'!T1686)&gt;0,"Y","N")</f>
        <v>Y</v>
      </c>
    </row>
    <row r="1687" spans="1:21" x14ac:dyDescent="0.25">
      <c r="A1687" t="s">
        <v>182</v>
      </c>
      <c r="B1687" t="s">
        <v>5288</v>
      </c>
      <c r="C1687" t="s">
        <v>3702</v>
      </c>
      <c r="D1687" t="s">
        <v>141</v>
      </c>
      <c r="E1687" t="s">
        <v>12419</v>
      </c>
      <c r="F1687" t="str">
        <f t="shared" si="29"/>
        <v>US-IFRS</v>
      </c>
      <c r="G1687" t="s">
        <v>3702</v>
      </c>
      <c r="O1687" t="s">
        <v>14667</v>
      </c>
      <c r="P1687" t="s">
        <v>122</v>
      </c>
      <c r="Q1687" t="s">
        <v>8332</v>
      </c>
      <c r="R1687" t="str">
        <f>IF(COUNTIF('16 reserve entries'!Q:Q,'16 AJE data'!O1687)&gt;0,"Y","N")</f>
        <v>N</v>
      </c>
      <c r="S1687" s="149" t="s">
        <v>182</v>
      </c>
      <c r="T1687" t="s">
        <v>4145</v>
      </c>
      <c r="U1687" t="str">
        <f>IF(COUNTIF('16 reserve bal'!D:D,'16 AJE data'!T1687)&gt;0,"Y","N")</f>
        <v>Y</v>
      </c>
    </row>
    <row r="1688" spans="1:21" x14ac:dyDescent="0.25">
      <c r="A1688" t="s">
        <v>182</v>
      </c>
      <c r="B1688" t="s">
        <v>5288</v>
      </c>
      <c r="C1688" t="s">
        <v>3705</v>
      </c>
      <c r="D1688" t="s">
        <v>141</v>
      </c>
      <c r="E1688" t="s">
        <v>12419</v>
      </c>
      <c r="F1688" t="str">
        <f t="shared" si="29"/>
        <v>US-IFRS</v>
      </c>
      <c r="G1688" t="s">
        <v>3705</v>
      </c>
      <c r="O1688" t="s">
        <v>14668</v>
      </c>
      <c r="P1688" t="s">
        <v>122</v>
      </c>
      <c r="Q1688" t="s">
        <v>8333</v>
      </c>
      <c r="R1688" t="str">
        <f>IF(COUNTIF('16 reserve entries'!Q:Q,'16 AJE data'!O1688)&gt;0,"Y","N")</f>
        <v>N</v>
      </c>
      <c r="S1688" s="149" t="s">
        <v>182</v>
      </c>
      <c r="T1688" t="s">
        <v>4151</v>
      </c>
      <c r="U1688" t="str">
        <f>IF(COUNTIF('16 reserve bal'!D:D,'16 AJE data'!T1688)&gt;0,"Y","N")</f>
        <v>Y</v>
      </c>
    </row>
    <row r="1689" spans="1:21" x14ac:dyDescent="0.25">
      <c r="A1689" t="s">
        <v>182</v>
      </c>
      <c r="B1689" t="s">
        <v>5288</v>
      </c>
      <c r="C1689" t="s">
        <v>3714</v>
      </c>
      <c r="D1689" t="s">
        <v>141</v>
      </c>
      <c r="E1689" t="s">
        <v>12419</v>
      </c>
      <c r="F1689" t="str">
        <f t="shared" si="29"/>
        <v>US-IFRS</v>
      </c>
      <c r="G1689" t="s">
        <v>3714</v>
      </c>
      <c r="O1689" t="s">
        <v>14669</v>
      </c>
      <c r="P1689" t="s">
        <v>122</v>
      </c>
      <c r="Q1689" t="s">
        <v>8334</v>
      </c>
      <c r="R1689" t="str">
        <f>IF(COUNTIF('16 reserve entries'!Q:Q,'16 AJE data'!O1689)&gt;0,"Y","N")</f>
        <v>N</v>
      </c>
      <c r="S1689" s="149" t="s">
        <v>182</v>
      </c>
      <c r="T1689" t="s">
        <v>4168</v>
      </c>
      <c r="U1689" t="str">
        <f>IF(COUNTIF('16 reserve bal'!D:D,'16 AJE data'!T1689)&gt;0,"Y","N")</f>
        <v>Y</v>
      </c>
    </row>
    <row r="1690" spans="1:21" x14ac:dyDescent="0.25">
      <c r="A1690" t="s">
        <v>182</v>
      </c>
      <c r="B1690" t="s">
        <v>5288</v>
      </c>
      <c r="C1690" t="s">
        <v>3717</v>
      </c>
      <c r="D1690" t="s">
        <v>141</v>
      </c>
      <c r="E1690" t="s">
        <v>12419</v>
      </c>
      <c r="F1690" t="str">
        <f t="shared" si="29"/>
        <v>US-IFRS</v>
      </c>
      <c r="G1690" t="s">
        <v>3717</v>
      </c>
      <c r="O1690" t="s">
        <v>14670</v>
      </c>
      <c r="P1690" t="s">
        <v>122</v>
      </c>
      <c r="Q1690" t="s">
        <v>8335</v>
      </c>
      <c r="R1690" t="str">
        <f>IF(COUNTIF('16 reserve entries'!Q:Q,'16 AJE data'!O1690)&gt;0,"Y","N")</f>
        <v>N</v>
      </c>
      <c r="S1690" s="149" t="s">
        <v>182</v>
      </c>
      <c r="T1690" t="s">
        <v>4172</v>
      </c>
      <c r="U1690" t="str">
        <f>IF(COUNTIF('16 reserve bal'!D:D,'16 AJE data'!T1690)&gt;0,"Y","N")</f>
        <v>Y</v>
      </c>
    </row>
    <row r="1691" spans="1:21" x14ac:dyDescent="0.25">
      <c r="A1691" t="s">
        <v>182</v>
      </c>
      <c r="B1691" t="s">
        <v>5288</v>
      </c>
      <c r="C1691" t="s">
        <v>3726</v>
      </c>
      <c r="D1691" t="s">
        <v>141</v>
      </c>
      <c r="E1691" t="s">
        <v>12419</v>
      </c>
      <c r="F1691" t="str">
        <f t="shared" si="29"/>
        <v>US-IFRS</v>
      </c>
      <c r="G1691" t="s">
        <v>3726</v>
      </c>
      <c r="O1691" t="s">
        <v>14671</v>
      </c>
      <c r="P1691" t="s">
        <v>125</v>
      </c>
      <c r="Q1691" t="s">
        <v>3338</v>
      </c>
      <c r="R1691" t="str">
        <f>IF(COUNTIF('16 reserve entries'!Q:Q,'16 AJE data'!O1691)&gt;0,"Y","N")</f>
        <v>N</v>
      </c>
      <c r="S1691" s="149" t="s">
        <v>182</v>
      </c>
      <c r="T1691" t="s">
        <v>14626</v>
      </c>
      <c r="U1691" t="str">
        <f>IF(COUNTIF('16 reserve bal'!D:D,'16 AJE data'!T1691)&gt;0,"Y","N")</f>
        <v>N</v>
      </c>
    </row>
    <row r="1692" spans="1:21" x14ac:dyDescent="0.25">
      <c r="A1692" t="s">
        <v>182</v>
      </c>
      <c r="B1692" t="s">
        <v>5288</v>
      </c>
      <c r="C1692" t="s">
        <v>3735</v>
      </c>
      <c r="D1692" t="s">
        <v>141</v>
      </c>
      <c r="E1692" t="s">
        <v>12419</v>
      </c>
      <c r="F1692" t="str">
        <f t="shared" si="29"/>
        <v>US-IFRS</v>
      </c>
      <c r="G1692" t="s">
        <v>3735</v>
      </c>
      <c r="O1692" t="s">
        <v>14672</v>
      </c>
      <c r="P1692" t="s">
        <v>125</v>
      </c>
      <c r="Q1692" t="s">
        <v>3341</v>
      </c>
      <c r="R1692" t="str">
        <f>IF(COUNTIF('16 reserve entries'!Q:Q,'16 AJE data'!O1692)&gt;0,"Y","N")</f>
        <v>N</v>
      </c>
      <c r="S1692" s="149" t="s">
        <v>182</v>
      </c>
      <c r="T1692" t="s">
        <v>4192</v>
      </c>
      <c r="U1692" t="str">
        <f>IF(COUNTIF('16 reserve bal'!D:D,'16 AJE data'!T1692)&gt;0,"Y","N")</f>
        <v>Y</v>
      </c>
    </row>
    <row r="1693" spans="1:21" x14ac:dyDescent="0.25">
      <c r="A1693" t="s">
        <v>182</v>
      </c>
      <c r="B1693" t="s">
        <v>5288</v>
      </c>
      <c r="C1693" t="s">
        <v>3738</v>
      </c>
      <c r="D1693" t="s">
        <v>141</v>
      </c>
      <c r="E1693" t="s">
        <v>12419</v>
      </c>
      <c r="F1693" t="str">
        <f t="shared" si="29"/>
        <v>US-IFRS</v>
      </c>
      <c r="G1693" t="s">
        <v>3738</v>
      </c>
      <c r="O1693" t="s">
        <v>14673</v>
      </c>
      <c r="P1693" t="s">
        <v>125</v>
      </c>
      <c r="Q1693" t="s">
        <v>8508</v>
      </c>
      <c r="R1693" t="str">
        <f>IF(COUNTIF('16 reserve entries'!Q:Q,'16 AJE data'!O1693)&gt;0,"Y","N")</f>
        <v>N</v>
      </c>
      <c r="S1693" s="149" t="s">
        <v>182</v>
      </c>
      <c r="T1693" t="s">
        <v>4196</v>
      </c>
      <c r="U1693" t="str">
        <f>IF(COUNTIF('16 reserve bal'!D:D,'16 AJE data'!T1693)&gt;0,"Y","N")</f>
        <v>Y</v>
      </c>
    </row>
    <row r="1694" spans="1:21" x14ac:dyDescent="0.25">
      <c r="A1694" t="s">
        <v>182</v>
      </c>
      <c r="B1694" t="s">
        <v>5288</v>
      </c>
      <c r="C1694" t="s">
        <v>7906</v>
      </c>
      <c r="D1694" t="s">
        <v>141</v>
      </c>
      <c r="E1694" t="s">
        <v>12419</v>
      </c>
      <c r="F1694" t="str">
        <f t="shared" si="29"/>
        <v>US-IFRS</v>
      </c>
      <c r="G1694" t="s">
        <v>7906</v>
      </c>
      <c r="O1694" t="s">
        <v>14674</v>
      </c>
      <c r="P1694" t="s">
        <v>125</v>
      </c>
      <c r="Q1694" t="s">
        <v>8509</v>
      </c>
      <c r="R1694" t="str">
        <f>IF(COUNTIF('16 reserve entries'!Q:Q,'16 AJE data'!O1694)&gt;0,"Y","N")</f>
        <v>N</v>
      </c>
      <c r="S1694" s="149" t="s">
        <v>182</v>
      </c>
      <c r="T1694" t="s">
        <v>14561</v>
      </c>
      <c r="U1694" t="str">
        <f>IF(COUNTIF('16 reserve bal'!D:D,'16 AJE data'!T1694)&gt;0,"Y","N")</f>
        <v>N</v>
      </c>
    </row>
    <row r="1695" spans="1:21" x14ac:dyDescent="0.25">
      <c r="A1695" t="s">
        <v>182</v>
      </c>
      <c r="B1695" t="s">
        <v>5288</v>
      </c>
      <c r="C1695" t="s">
        <v>3843</v>
      </c>
      <c r="D1695" t="s">
        <v>141</v>
      </c>
      <c r="E1695" t="s">
        <v>12419</v>
      </c>
      <c r="F1695" t="str">
        <f t="shared" si="29"/>
        <v>US-IFRS</v>
      </c>
      <c r="G1695" t="s">
        <v>3843</v>
      </c>
      <c r="O1695" t="s">
        <v>14675</v>
      </c>
      <c r="P1695" t="s">
        <v>125</v>
      </c>
      <c r="Q1695" t="s">
        <v>8510</v>
      </c>
      <c r="R1695" t="str">
        <f>IF(COUNTIF('16 reserve entries'!Q:Q,'16 AJE data'!O1695)&gt;0,"Y","N")</f>
        <v>N</v>
      </c>
      <c r="S1695" s="149" t="s">
        <v>182</v>
      </c>
      <c r="T1695" t="s">
        <v>4313</v>
      </c>
      <c r="U1695" t="str">
        <f>IF(COUNTIF('16 reserve bal'!D:D,'16 AJE data'!T1695)&gt;0,"Y","N")</f>
        <v>Y</v>
      </c>
    </row>
    <row r="1696" spans="1:21" x14ac:dyDescent="0.25">
      <c r="A1696" t="s">
        <v>182</v>
      </c>
      <c r="B1696" t="s">
        <v>5288</v>
      </c>
      <c r="C1696" t="s">
        <v>3846</v>
      </c>
      <c r="D1696" t="s">
        <v>141</v>
      </c>
      <c r="E1696" t="s">
        <v>12419</v>
      </c>
      <c r="F1696" t="str">
        <f t="shared" si="29"/>
        <v>US-IFRS</v>
      </c>
      <c r="G1696" t="s">
        <v>3846</v>
      </c>
      <c r="O1696" t="s">
        <v>14676</v>
      </c>
      <c r="P1696" t="s">
        <v>125</v>
      </c>
      <c r="Q1696" t="s">
        <v>8511</v>
      </c>
      <c r="R1696" t="str">
        <f>IF(COUNTIF('16 reserve entries'!Q:Q,'16 AJE data'!O1696)&gt;0,"Y","N")</f>
        <v>N</v>
      </c>
      <c r="S1696" s="149" t="s">
        <v>182</v>
      </c>
      <c r="T1696" t="s">
        <v>4319</v>
      </c>
      <c r="U1696" t="str">
        <f>IF(COUNTIF('16 reserve bal'!D:D,'16 AJE data'!T1696)&gt;0,"Y","N")</f>
        <v>Y</v>
      </c>
    </row>
    <row r="1697" spans="1:21" x14ac:dyDescent="0.25">
      <c r="A1697" t="s">
        <v>182</v>
      </c>
      <c r="B1697" t="s">
        <v>5288</v>
      </c>
      <c r="C1697" t="s">
        <v>3849</v>
      </c>
      <c r="D1697" t="s">
        <v>141</v>
      </c>
      <c r="E1697" t="s">
        <v>12419</v>
      </c>
      <c r="F1697" t="str">
        <f t="shared" si="29"/>
        <v>US-IFRS</v>
      </c>
      <c r="G1697" t="s">
        <v>3849</v>
      </c>
      <c r="O1697" t="s">
        <v>14677</v>
      </c>
      <c r="P1697" t="s">
        <v>125</v>
      </c>
      <c r="Q1697" t="s">
        <v>8512</v>
      </c>
      <c r="R1697" t="str">
        <f>IF(COUNTIF('16 reserve entries'!Q:Q,'16 AJE data'!O1697)&gt;0,"Y","N")</f>
        <v>N</v>
      </c>
      <c r="S1697" s="149" t="s">
        <v>182</v>
      </c>
      <c r="T1697" t="s">
        <v>4325</v>
      </c>
      <c r="U1697" t="str">
        <f>IF(COUNTIF('16 reserve bal'!D:D,'16 AJE data'!T1697)&gt;0,"Y","N")</f>
        <v>Y</v>
      </c>
    </row>
    <row r="1698" spans="1:21" x14ac:dyDescent="0.25">
      <c r="A1698" t="s">
        <v>182</v>
      </c>
      <c r="B1698" t="s">
        <v>5288</v>
      </c>
      <c r="C1698" t="s">
        <v>3852</v>
      </c>
      <c r="D1698" t="s">
        <v>141</v>
      </c>
      <c r="E1698" t="s">
        <v>12419</v>
      </c>
      <c r="F1698" t="str">
        <f t="shared" si="29"/>
        <v>US-IFRS</v>
      </c>
      <c r="G1698" t="s">
        <v>3852</v>
      </c>
      <c r="O1698" t="s">
        <v>14678</v>
      </c>
      <c r="P1698" t="s">
        <v>125</v>
      </c>
      <c r="Q1698" t="s">
        <v>8513</v>
      </c>
      <c r="R1698" t="str">
        <f>IF(COUNTIF('16 reserve entries'!Q:Q,'16 AJE data'!O1698)&gt;0,"Y","N")</f>
        <v>N</v>
      </c>
      <c r="S1698" s="149" t="s">
        <v>182</v>
      </c>
      <c r="T1698" t="s">
        <v>4329</v>
      </c>
      <c r="U1698" t="str">
        <f>IF(COUNTIF('16 reserve bal'!D:D,'16 AJE data'!T1698)&gt;0,"Y","N")</f>
        <v>Y</v>
      </c>
    </row>
    <row r="1699" spans="1:21" x14ac:dyDescent="0.25">
      <c r="A1699" t="s">
        <v>182</v>
      </c>
      <c r="B1699" t="s">
        <v>5288</v>
      </c>
      <c r="C1699" t="s">
        <v>3858</v>
      </c>
      <c r="D1699" t="s">
        <v>141</v>
      </c>
      <c r="E1699" t="s">
        <v>12419</v>
      </c>
      <c r="F1699" t="str">
        <f t="shared" si="29"/>
        <v>US-IFRS</v>
      </c>
      <c r="G1699" t="s">
        <v>3858</v>
      </c>
      <c r="O1699" t="s">
        <v>14679</v>
      </c>
      <c r="P1699" t="s">
        <v>125</v>
      </c>
      <c r="Q1699" t="s">
        <v>8514</v>
      </c>
      <c r="R1699" t="str">
        <f>IF(COUNTIF('16 reserve entries'!Q:Q,'16 AJE data'!O1699)&gt;0,"Y","N")</f>
        <v>N</v>
      </c>
      <c r="S1699" s="149" t="s">
        <v>182</v>
      </c>
      <c r="T1699" t="s">
        <v>4314</v>
      </c>
      <c r="U1699" t="str">
        <f>IF(COUNTIF('16 reserve bal'!D:D,'16 AJE data'!T1699)&gt;0,"Y","N")</f>
        <v>Y</v>
      </c>
    </row>
    <row r="1700" spans="1:21" x14ac:dyDescent="0.25">
      <c r="A1700" t="s">
        <v>182</v>
      </c>
      <c r="B1700" t="s">
        <v>5288</v>
      </c>
      <c r="C1700" t="s">
        <v>3864</v>
      </c>
      <c r="D1700" t="s">
        <v>141</v>
      </c>
      <c r="E1700" t="s">
        <v>12419</v>
      </c>
      <c r="F1700" t="str">
        <f t="shared" si="29"/>
        <v>US-IFRS</v>
      </c>
      <c r="G1700" t="s">
        <v>3864</v>
      </c>
      <c r="O1700" t="s">
        <v>14680</v>
      </c>
      <c r="P1700" t="s">
        <v>125</v>
      </c>
      <c r="Q1700" t="s">
        <v>8515</v>
      </c>
      <c r="R1700" t="str">
        <f>IF(COUNTIF('16 reserve entries'!Q:Q,'16 AJE data'!O1700)&gt;0,"Y","N")</f>
        <v>N</v>
      </c>
      <c r="S1700" s="149" t="s">
        <v>182</v>
      </c>
      <c r="T1700" t="s">
        <v>4341</v>
      </c>
      <c r="U1700" t="str">
        <f>IF(COUNTIF('16 reserve bal'!D:D,'16 AJE data'!T1700)&gt;0,"Y","N")</f>
        <v>Y</v>
      </c>
    </row>
    <row r="1701" spans="1:21" x14ac:dyDescent="0.25">
      <c r="A1701" t="s">
        <v>182</v>
      </c>
      <c r="B1701" t="s">
        <v>5288</v>
      </c>
      <c r="C1701" t="s">
        <v>3882</v>
      </c>
      <c r="D1701" t="s">
        <v>141</v>
      </c>
      <c r="E1701" t="s">
        <v>12419</v>
      </c>
      <c r="F1701" t="str">
        <f t="shared" si="29"/>
        <v>US-IFRS</v>
      </c>
      <c r="G1701" t="s">
        <v>3882</v>
      </c>
      <c r="O1701" t="s">
        <v>14681</v>
      </c>
      <c r="P1701" t="s">
        <v>125</v>
      </c>
      <c r="Q1701" t="s">
        <v>8516</v>
      </c>
      <c r="R1701" t="str">
        <f>IF(COUNTIF('16 reserve entries'!Q:Q,'16 AJE data'!O1701)&gt;0,"Y","N")</f>
        <v>N</v>
      </c>
      <c r="S1701" s="149" t="s">
        <v>182</v>
      </c>
      <c r="T1701" t="s">
        <v>14637</v>
      </c>
      <c r="U1701" t="str">
        <f>IF(COUNTIF('16 reserve bal'!D:D,'16 AJE data'!T1701)&gt;0,"Y","N")</f>
        <v>N</v>
      </c>
    </row>
    <row r="1702" spans="1:21" x14ac:dyDescent="0.25">
      <c r="A1702" t="s">
        <v>182</v>
      </c>
      <c r="B1702" t="s">
        <v>5288</v>
      </c>
      <c r="C1702" t="s">
        <v>3995</v>
      </c>
      <c r="D1702" t="s">
        <v>141</v>
      </c>
      <c r="E1702" t="s">
        <v>12419</v>
      </c>
      <c r="F1702" t="str">
        <f t="shared" si="29"/>
        <v>US-IFRS</v>
      </c>
      <c r="G1702" t="s">
        <v>3995</v>
      </c>
      <c r="O1702" t="s">
        <v>14682</v>
      </c>
      <c r="P1702" t="s">
        <v>125</v>
      </c>
      <c r="Q1702" t="s">
        <v>8517</v>
      </c>
      <c r="R1702" t="str">
        <f>IF(COUNTIF('16 reserve entries'!Q:Q,'16 AJE data'!O1702)&gt;0,"Y","N")</f>
        <v>N</v>
      </c>
      <c r="S1702" s="149" t="s">
        <v>182</v>
      </c>
      <c r="T1702" t="s">
        <v>3459</v>
      </c>
      <c r="U1702" t="str">
        <f>IF(COUNTIF('16 reserve bal'!D:D,'16 AJE data'!T1702)&gt;0,"Y","N")</f>
        <v>Y</v>
      </c>
    </row>
    <row r="1703" spans="1:21" x14ac:dyDescent="0.25">
      <c r="A1703" t="s">
        <v>191</v>
      </c>
      <c r="B1703" t="s">
        <v>5288</v>
      </c>
      <c r="C1703" t="s">
        <v>3628</v>
      </c>
      <c r="D1703" t="s">
        <v>141</v>
      </c>
      <c r="E1703" t="s">
        <v>12419</v>
      </c>
      <c r="F1703" t="str">
        <f t="shared" si="29"/>
        <v>US-IFRS</v>
      </c>
      <c r="G1703" t="s">
        <v>3628</v>
      </c>
      <c r="O1703" t="s">
        <v>14683</v>
      </c>
      <c r="P1703" t="s">
        <v>125</v>
      </c>
      <c r="Q1703" t="s">
        <v>8518</v>
      </c>
      <c r="R1703" t="str">
        <f>IF(COUNTIF('16 reserve entries'!Q:Q,'16 AJE data'!O1703)&gt;0,"Y","N")</f>
        <v>N</v>
      </c>
      <c r="S1703" s="149" t="s">
        <v>191</v>
      </c>
      <c r="T1703" t="s">
        <v>3262</v>
      </c>
      <c r="U1703" t="str">
        <f>IF(COUNTIF('16 reserve bal'!D:D,'16 AJE data'!T1703)&gt;0,"Y","N")</f>
        <v>Y</v>
      </c>
    </row>
    <row r="1704" spans="1:21" x14ac:dyDescent="0.25">
      <c r="A1704" t="s">
        <v>191</v>
      </c>
      <c r="B1704" t="s">
        <v>5288</v>
      </c>
      <c r="C1704" t="s">
        <v>3735</v>
      </c>
      <c r="D1704" t="s">
        <v>141</v>
      </c>
      <c r="E1704" t="s">
        <v>12419</v>
      </c>
      <c r="F1704" t="str">
        <f t="shared" si="29"/>
        <v>US-IFRS</v>
      </c>
      <c r="G1704" t="s">
        <v>3735</v>
      </c>
      <c r="O1704" t="s">
        <v>14684</v>
      </c>
      <c r="P1704" t="s">
        <v>125</v>
      </c>
      <c r="Q1704" t="s">
        <v>8519</v>
      </c>
      <c r="R1704" t="str">
        <f>IF(COUNTIF('16 reserve entries'!Q:Q,'16 AJE data'!O1704)&gt;0,"Y","N")</f>
        <v>N</v>
      </c>
      <c r="S1704" s="149" t="s">
        <v>191</v>
      </c>
      <c r="T1704" t="s">
        <v>4192</v>
      </c>
      <c r="U1704" t="str">
        <f>IF(COUNTIF('16 reserve bal'!D:D,'16 AJE data'!T1704)&gt;0,"Y","N")</f>
        <v>Y</v>
      </c>
    </row>
    <row r="1705" spans="1:21" x14ac:dyDescent="0.25">
      <c r="A1705" t="s">
        <v>191</v>
      </c>
      <c r="B1705" t="s">
        <v>5288</v>
      </c>
      <c r="C1705" t="s">
        <v>3741</v>
      </c>
      <c r="D1705" t="s">
        <v>141</v>
      </c>
      <c r="E1705" t="s">
        <v>12419</v>
      </c>
      <c r="F1705" t="str">
        <f t="shared" si="29"/>
        <v>US-IFRS</v>
      </c>
      <c r="G1705" t="s">
        <v>3741</v>
      </c>
      <c r="O1705" t="s">
        <v>14685</v>
      </c>
      <c r="P1705" t="s">
        <v>125</v>
      </c>
      <c r="Q1705" t="s">
        <v>8520</v>
      </c>
      <c r="R1705" t="str">
        <f>IF(COUNTIF('16 reserve entries'!Q:Q,'16 AJE data'!O1705)&gt;0,"Y","N")</f>
        <v>N</v>
      </c>
      <c r="S1705" s="149" t="s">
        <v>191</v>
      </c>
      <c r="T1705" t="s">
        <v>4982</v>
      </c>
      <c r="U1705" t="str">
        <f>IF(COUNTIF('16 reserve bal'!D:D,'16 AJE data'!T1705)&gt;0,"Y","N")</f>
        <v>N</v>
      </c>
    </row>
    <row r="1706" spans="1:21" x14ac:dyDescent="0.25">
      <c r="A1706" t="s">
        <v>157</v>
      </c>
      <c r="B1706" t="s">
        <v>5288</v>
      </c>
      <c r="C1706" t="s">
        <v>3628</v>
      </c>
      <c r="D1706" t="s">
        <v>141</v>
      </c>
      <c r="E1706" t="s">
        <v>12419</v>
      </c>
      <c r="F1706" t="str">
        <f t="shared" si="29"/>
        <v>US-IFRS</v>
      </c>
      <c r="G1706" t="s">
        <v>3628</v>
      </c>
      <c r="O1706" t="s">
        <v>14686</v>
      </c>
      <c r="P1706" t="s">
        <v>125</v>
      </c>
      <c r="Q1706" t="s">
        <v>8521</v>
      </c>
      <c r="R1706" t="str">
        <f>IF(COUNTIF('16 reserve entries'!Q:Q,'16 AJE data'!O1706)&gt;0,"Y","N")</f>
        <v>N</v>
      </c>
      <c r="S1706" s="149" t="s">
        <v>157</v>
      </c>
      <c r="T1706" t="s">
        <v>3262</v>
      </c>
      <c r="U1706" t="str">
        <f>IF(COUNTIF('16 reserve bal'!D:D,'16 AJE data'!T1706)&gt;0,"Y","N")</f>
        <v>Y</v>
      </c>
    </row>
    <row r="1707" spans="1:21" x14ac:dyDescent="0.25">
      <c r="A1707" t="s">
        <v>157</v>
      </c>
      <c r="B1707" t="s">
        <v>5288</v>
      </c>
      <c r="C1707" t="s">
        <v>3735</v>
      </c>
      <c r="D1707" t="s">
        <v>141</v>
      </c>
      <c r="E1707" t="s">
        <v>12419</v>
      </c>
      <c r="F1707" t="str">
        <f t="shared" si="29"/>
        <v>US-IFRS</v>
      </c>
      <c r="G1707" t="s">
        <v>3735</v>
      </c>
      <c r="O1707" t="s">
        <v>14687</v>
      </c>
      <c r="P1707" t="s">
        <v>125</v>
      </c>
      <c r="Q1707" t="s">
        <v>8522</v>
      </c>
      <c r="R1707" t="str">
        <f>IF(COUNTIF('16 reserve entries'!Q:Q,'16 AJE data'!O1707)&gt;0,"Y","N")</f>
        <v>N</v>
      </c>
      <c r="S1707" s="149" t="s">
        <v>157</v>
      </c>
      <c r="T1707" t="s">
        <v>4192</v>
      </c>
      <c r="U1707" t="str">
        <f>IF(COUNTIF('16 reserve bal'!D:D,'16 AJE data'!T1707)&gt;0,"Y","N")</f>
        <v>Y</v>
      </c>
    </row>
    <row r="1708" spans="1:21" x14ac:dyDescent="0.25">
      <c r="A1708" t="s">
        <v>157</v>
      </c>
      <c r="B1708" t="s">
        <v>5288</v>
      </c>
      <c r="C1708" t="s">
        <v>3738</v>
      </c>
      <c r="D1708" t="s">
        <v>141</v>
      </c>
      <c r="E1708" t="s">
        <v>12419</v>
      </c>
      <c r="F1708" t="str">
        <f t="shared" si="29"/>
        <v>US-IFRS</v>
      </c>
      <c r="G1708" t="s">
        <v>3738</v>
      </c>
      <c r="O1708" t="s">
        <v>14688</v>
      </c>
      <c r="P1708" t="s">
        <v>125</v>
      </c>
      <c r="Q1708" t="s">
        <v>8523</v>
      </c>
      <c r="R1708" t="str">
        <f>IF(COUNTIF('16 reserve entries'!Q:Q,'16 AJE data'!O1708)&gt;0,"Y","N")</f>
        <v>N</v>
      </c>
      <c r="S1708" s="149" t="s">
        <v>157</v>
      </c>
      <c r="T1708" t="s">
        <v>4196</v>
      </c>
      <c r="U1708" t="str">
        <f>IF(COUNTIF('16 reserve bal'!D:D,'16 AJE data'!T1708)&gt;0,"Y","N")</f>
        <v>Y</v>
      </c>
    </row>
    <row r="1709" spans="1:21" x14ac:dyDescent="0.25">
      <c r="A1709" t="s">
        <v>157</v>
      </c>
      <c r="B1709" t="s">
        <v>5288</v>
      </c>
      <c r="C1709" t="s">
        <v>3744</v>
      </c>
      <c r="D1709" t="s">
        <v>141</v>
      </c>
      <c r="E1709" t="s">
        <v>12419</v>
      </c>
      <c r="F1709" t="str">
        <f t="shared" si="29"/>
        <v>US-IFRS</v>
      </c>
      <c r="G1709" t="s">
        <v>3744</v>
      </c>
      <c r="O1709" t="s">
        <v>14689</v>
      </c>
      <c r="P1709" t="s">
        <v>125</v>
      </c>
      <c r="Q1709" t="s">
        <v>8524</v>
      </c>
      <c r="R1709" t="str">
        <f>IF(COUNTIF('16 reserve entries'!Q:Q,'16 AJE data'!O1709)&gt;0,"Y","N")</f>
        <v>N</v>
      </c>
      <c r="S1709" s="149" t="s">
        <v>157</v>
      </c>
      <c r="T1709" t="s">
        <v>4202</v>
      </c>
      <c r="U1709" t="str">
        <f>IF(COUNTIF('16 reserve bal'!D:D,'16 AJE data'!T1709)&gt;0,"Y","N")</f>
        <v>Y</v>
      </c>
    </row>
    <row r="1710" spans="1:21" x14ac:dyDescent="0.25">
      <c r="A1710" t="s">
        <v>157</v>
      </c>
      <c r="B1710" t="s">
        <v>5288</v>
      </c>
      <c r="C1710" t="s">
        <v>3747</v>
      </c>
      <c r="D1710" t="s">
        <v>141</v>
      </c>
      <c r="E1710" t="s">
        <v>12419</v>
      </c>
      <c r="F1710" t="str">
        <f t="shared" si="29"/>
        <v>US-IFRS</v>
      </c>
      <c r="G1710" t="s">
        <v>3747</v>
      </c>
      <c r="O1710" t="s">
        <v>14690</v>
      </c>
      <c r="P1710" t="s">
        <v>125</v>
      </c>
      <c r="Q1710" t="s">
        <v>8525</v>
      </c>
      <c r="R1710" t="str">
        <f>IF(COUNTIF('16 reserve entries'!Q:Q,'16 AJE data'!O1710)&gt;0,"Y","N")</f>
        <v>N</v>
      </c>
      <c r="S1710" s="149" t="s">
        <v>157</v>
      </c>
      <c r="T1710" t="s">
        <v>4206</v>
      </c>
      <c r="U1710" t="str">
        <f>IF(COUNTIF('16 reserve bal'!D:D,'16 AJE data'!T1710)&gt;0,"Y","N")</f>
        <v>Y</v>
      </c>
    </row>
    <row r="1711" spans="1:21" x14ac:dyDescent="0.25">
      <c r="A1711" t="s">
        <v>157</v>
      </c>
      <c r="B1711" t="s">
        <v>5288</v>
      </c>
      <c r="C1711" t="s">
        <v>3779</v>
      </c>
      <c r="D1711" t="s">
        <v>141</v>
      </c>
      <c r="E1711" t="s">
        <v>12419</v>
      </c>
      <c r="F1711" t="str">
        <f t="shared" si="29"/>
        <v>US-IFRS</v>
      </c>
      <c r="G1711" t="s">
        <v>3779</v>
      </c>
      <c r="O1711" t="s">
        <v>14691</v>
      </c>
      <c r="P1711" t="s">
        <v>125</v>
      </c>
      <c r="Q1711" t="s">
        <v>8526</v>
      </c>
      <c r="R1711" t="str">
        <f>IF(COUNTIF('16 reserve entries'!Q:Q,'16 AJE data'!O1711)&gt;0,"Y","N")</f>
        <v>N</v>
      </c>
      <c r="S1711" s="149" t="s">
        <v>157</v>
      </c>
      <c r="T1711" t="s">
        <v>4230</v>
      </c>
      <c r="U1711" t="str">
        <f>IF(COUNTIF('16 reserve bal'!D:D,'16 AJE data'!T1711)&gt;0,"Y","N")</f>
        <v>Y</v>
      </c>
    </row>
    <row r="1712" spans="1:21" x14ac:dyDescent="0.25">
      <c r="A1712" t="s">
        <v>157</v>
      </c>
      <c r="B1712" t="s">
        <v>5288</v>
      </c>
      <c r="C1712" t="s">
        <v>3782</v>
      </c>
      <c r="D1712" t="s">
        <v>141</v>
      </c>
      <c r="E1712" t="s">
        <v>12419</v>
      </c>
      <c r="F1712" t="str">
        <f t="shared" si="29"/>
        <v>US-IFRS</v>
      </c>
      <c r="G1712" t="s">
        <v>3782</v>
      </c>
      <c r="O1712" t="s">
        <v>14692</v>
      </c>
      <c r="P1712" t="s">
        <v>125</v>
      </c>
      <c r="Q1712" t="s">
        <v>8527</v>
      </c>
      <c r="R1712" t="str">
        <f>IF(COUNTIF('16 reserve entries'!Q:Q,'16 AJE data'!O1712)&gt;0,"Y","N")</f>
        <v>N</v>
      </c>
      <c r="S1712" s="149" t="s">
        <v>157</v>
      </c>
      <c r="T1712" t="s">
        <v>4234</v>
      </c>
      <c r="U1712" t="str">
        <f>IF(COUNTIF('16 reserve bal'!D:D,'16 AJE data'!T1712)&gt;0,"Y","N")</f>
        <v>Y</v>
      </c>
    </row>
    <row r="1713" spans="1:21" x14ac:dyDescent="0.25">
      <c r="A1713" t="s">
        <v>157</v>
      </c>
      <c r="B1713" t="s">
        <v>5288</v>
      </c>
      <c r="C1713" t="s">
        <v>5629</v>
      </c>
      <c r="D1713" t="s">
        <v>141</v>
      </c>
      <c r="E1713" t="s">
        <v>12419</v>
      </c>
      <c r="F1713" t="str">
        <f t="shared" si="29"/>
        <v>US-IFRS</v>
      </c>
      <c r="G1713" t="s">
        <v>5629</v>
      </c>
      <c r="O1713" t="s">
        <v>14693</v>
      </c>
      <c r="P1713" t="s">
        <v>125</v>
      </c>
      <c r="Q1713" t="s">
        <v>8528</v>
      </c>
      <c r="R1713" t="str">
        <f>IF(COUNTIF('16 reserve entries'!Q:Q,'16 AJE data'!O1713)&gt;0,"Y","N")</f>
        <v>N</v>
      </c>
      <c r="S1713" s="149" t="s">
        <v>157</v>
      </c>
      <c r="T1713" t="s">
        <v>13001</v>
      </c>
      <c r="U1713" t="str">
        <f>IF(COUNTIF('16 reserve bal'!D:D,'16 AJE data'!T1713)&gt;0,"Y","N")</f>
        <v>N</v>
      </c>
    </row>
    <row r="1714" spans="1:21" x14ac:dyDescent="0.25">
      <c r="A1714" t="s">
        <v>157</v>
      </c>
      <c r="B1714" t="s">
        <v>5288</v>
      </c>
      <c r="C1714" t="s">
        <v>3785</v>
      </c>
      <c r="D1714" t="s">
        <v>141</v>
      </c>
      <c r="E1714" t="s">
        <v>12419</v>
      </c>
      <c r="F1714" t="str">
        <f t="shared" si="29"/>
        <v>US-IFRS</v>
      </c>
      <c r="G1714" t="s">
        <v>3785</v>
      </c>
      <c r="O1714" t="s">
        <v>14694</v>
      </c>
      <c r="P1714" t="s">
        <v>125</v>
      </c>
      <c r="Q1714" t="s">
        <v>8529</v>
      </c>
      <c r="R1714" t="str">
        <f>IF(COUNTIF('16 reserve entries'!Q:Q,'16 AJE data'!O1714)&gt;0,"Y","N")</f>
        <v>N</v>
      </c>
      <c r="S1714" s="149" t="s">
        <v>157</v>
      </c>
      <c r="T1714" t="s">
        <v>14397</v>
      </c>
      <c r="U1714" t="str">
        <f>IF(COUNTIF('16 reserve bal'!D:D,'16 AJE data'!T1714)&gt;0,"Y","N")</f>
        <v>N</v>
      </c>
    </row>
    <row r="1715" spans="1:21" x14ac:dyDescent="0.25">
      <c r="A1715" t="s">
        <v>157</v>
      </c>
      <c r="B1715" t="s">
        <v>5288</v>
      </c>
      <c r="C1715" t="s">
        <v>3787</v>
      </c>
      <c r="D1715" t="s">
        <v>141</v>
      </c>
      <c r="E1715" t="s">
        <v>12419</v>
      </c>
      <c r="F1715" t="str">
        <f t="shared" si="29"/>
        <v>US-IFRS</v>
      </c>
      <c r="G1715" t="s">
        <v>3787</v>
      </c>
      <c r="O1715" t="s">
        <v>14695</v>
      </c>
      <c r="P1715" t="s">
        <v>125</v>
      </c>
      <c r="Q1715" t="s">
        <v>8530</v>
      </c>
      <c r="R1715" t="str">
        <f>IF(COUNTIF('16 reserve entries'!Q:Q,'16 AJE data'!O1715)&gt;0,"Y","N")</f>
        <v>N</v>
      </c>
      <c r="S1715" s="149" t="s">
        <v>157</v>
      </c>
      <c r="T1715" t="s">
        <v>14399</v>
      </c>
      <c r="U1715" t="str">
        <f>IF(COUNTIF('16 reserve bal'!D:D,'16 AJE data'!T1715)&gt;0,"Y","N")</f>
        <v>N</v>
      </c>
    </row>
    <row r="1716" spans="1:21" x14ac:dyDescent="0.25">
      <c r="A1716" t="s">
        <v>157</v>
      </c>
      <c r="B1716" t="s">
        <v>5288</v>
      </c>
      <c r="C1716" t="s">
        <v>7727</v>
      </c>
      <c r="D1716" t="s">
        <v>141</v>
      </c>
      <c r="E1716" t="s">
        <v>12419</v>
      </c>
      <c r="F1716" t="str">
        <f t="shared" si="29"/>
        <v>US-IFRS</v>
      </c>
      <c r="G1716" t="s">
        <v>7727</v>
      </c>
      <c r="O1716" t="s">
        <v>14696</v>
      </c>
      <c r="P1716" t="s">
        <v>125</v>
      </c>
      <c r="Q1716" t="s">
        <v>8531</v>
      </c>
      <c r="R1716" t="str">
        <f>IF(COUNTIF('16 reserve entries'!Q:Q,'16 AJE data'!O1716)&gt;0,"Y","N")</f>
        <v>N</v>
      </c>
      <c r="S1716" s="149" t="s">
        <v>157</v>
      </c>
      <c r="T1716" t="s">
        <v>13003</v>
      </c>
      <c r="U1716" t="str">
        <f>IF(COUNTIF('16 reserve bal'!D:D,'16 AJE data'!T1716)&gt;0,"Y","N")</f>
        <v>N</v>
      </c>
    </row>
    <row r="1717" spans="1:21" x14ac:dyDescent="0.25">
      <c r="A1717" t="s">
        <v>157</v>
      </c>
      <c r="B1717" t="s">
        <v>5288</v>
      </c>
      <c r="C1717" t="s">
        <v>3790</v>
      </c>
      <c r="D1717" t="s">
        <v>141</v>
      </c>
      <c r="E1717" t="s">
        <v>12419</v>
      </c>
      <c r="F1717" t="str">
        <f t="shared" si="29"/>
        <v>US-IFRS</v>
      </c>
      <c r="G1717" t="s">
        <v>3790</v>
      </c>
      <c r="O1717" t="s">
        <v>14697</v>
      </c>
      <c r="P1717" t="s">
        <v>125</v>
      </c>
      <c r="Q1717" t="s">
        <v>8532</v>
      </c>
      <c r="R1717" t="str">
        <f>IF(COUNTIF('16 reserve entries'!Q:Q,'16 AJE data'!O1717)&gt;0,"Y","N")</f>
        <v>N</v>
      </c>
      <c r="S1717" s="149" t="s">
        <v>157</v>
      </c>
      <c r="T1717" t="s">
        <v>4242</v>
      </c>
      <c r="U1717" t="str">
        <f>IF(COUNTIF('16 reserve bal'!D:D,'16 AJE data'!T1717)&gt;0,"Y","N")</f>
        <v>Y</v>
      </c>
    </row>
    <row r="1718" spans="1:21" x14ac:dyDescent="0.25">
      <c r="A1718" t="s">
        <v>157</v>
      </c>
      <c r="B1718" t="s">
        <v>5288</v>
      </c>
      <c r="C1718" t="s">
        <v>3793</v>
      </c>
      <c r="D1718" t="s">
        <v>141</v>
      </c>
      <c r="E1718" t="s">
        <v>12419</v>
      </c>
      <c r="F1718" t="str">
        <f t="shared" si="29"/>
        <v>US-IFRS</v>
      </c>
      <c r="G1718" t="s">
        <v>3793</v>
      </c>
      <c r="O1718" t="s">
        <v>14698</v>
      </c>
      <c r="P1718" t="s">
        <v>125</v>
      </c>
      <c r="Q1718" t="s">
        <v>8533</v>
      </c>
      <c r="R1718" t="str">
        <f>IF(COUNTIF('16 reserve entries'!Q:Q,'16 AJE data'!O1718)&gt;0,"Y","N")</f>
        <v>N</v>
      </c>
      <c r="S1718" s="149" t="s">
        <v>157</v>
      </c>
      <c r="T1718" t="s">
        <v>4246</v>
      </c>
      <c r="U1718" t="str">
        <f>IF(COUNTIF('16 reserve bal'!D:D,'16 AJE data'!T1718)&gt;0,"Y","N")</f>
        <v>Y</v>
      </c>
    </row>
    <row r="1719" spans="1:21" x14ac:dyDescent="0.25">
      <c r="A1719" t="s">
        <v>157</v>
      </c>
      <c r="B1719" t="s">
        <v>5288</v>
      </c>
      <c r="C1719" t="s">
        <v>5640</v>
      </c>
      <c r="D1719" t="s">
        <v>141</v>
      </c>
      <c r="E1719" t="s">
        <v>12419</v>
      </c>
      <c r="F1719" t="str">
        <f t="shared" si="29"/>
        <v>US-IFRS</v>
      </c>
      <c r="G1719" t="s">
        <v>5640</v>
      </c>
      <c r="O1719" t="s">
        <v>14699</v>
      </c>
      <c r="P1719" t="s">
        <v>125</v>
      </c>
      <c r="Q1719" t="s">
        <v>8534</v>
      </c>
      <c r="R1719" t="str">
        <f>IF(COUNTIF('16 reserve entries'!Q:Q,'16 AJE data'!O1719)&gt;0,"Y","N")</f>
        <v>N</v>
      </c>
      <c r="S1719" s="149" t="s">
        <v>157</v>
      </c>
      <c r="T1719" t="s">
        <v>13005</v>
      </c>
      <c r="U1719" t="str">
        <f>IF(COUNTIF('16 reserve bal'!D:D,'16 AJE data'!T1719)&gt;0,"Y","N")</f>
        <v>N</v>
      </c>
    </row>
    <row r="1720" spans="1:21" x14ac:dyDescent="0.25">
      <c r="A1720" t="s">
        <v>157</v>
      </c>
      <c r="B1720" t="s">
        <v>5288</v>
      </c>
      <c r="C1720" t="s">
        <v>3796</v>
      </c>
      <c r="D1720" t="s">
        <v>141</v>
      </c>
      <c r="E1720" t="s">
        <v>12419</v>
      </c>
      <c r="F1720" t="str">
        <f t="shared" si="29"/>
        <v>US-IFRS</v>
      </c>
      <c r="G1720" t="s">
        <v>3796</v>
      </c>
      <c r="O1720" t="s">
        <v>14700</v>
      </c>
      <c r="P1720" t="s">
        <v>125</v>
      </c>
      <c r="Q1720" t="s">
        <v>8535</v>
      </c>
      <c r="R1720" t="str">
        <f>IF(COUNTIF('16 reserve entries'!Q:Q,'16 AJE data'!O1720)&gt;0,"Y","N")</f>
        <v>N</v>
      </c>
      <c r="S1720" s="149" t="s">
        <v>157</v>
      </c>
      <c r="T1720" t="s">
        <v>4250</v>
      </c>
      <c r="U1720" t="str">
        <f>IF(COUNTIF('16 reserve bal'!D:D,'16 AJE data'!T1720)&gt;0,"Y","N")</f>
        <v>Y</v>
      </c>
    </row>
    <row r="1721" spans="1:21" x14ac:dyDescent="0.25">
      <c r="A1721" t="s">
        <v>157</v>
      </c>
      <c r="B1721" t="s">
        <v>5288</v>
      </c>
      <c r="C1721" t="s">
        <v>3799</v>
      </c>
      <c r="D1721" t="s">
        <v>141</v>
      </c>
      <c r="E1721" t="s">
        <v>12419</v>
      </c>
      <c r="F1721" t="str">
        <f t="shared" si="29"/>
        <v>US-IFRS</v>
      </c>
      <c r="G1721" t="s">
        <v>3799</v>
      </c>
      <c r="O1721" t="s">
        <v>14701</v>
      </c>
      <c r="P1721" t="s">
        <v>125</v>
      </c>
      <c r="Q1721" t="s">
        <v>8536</v>
      </c>
      <c r="R1721" t="str">
        <f>IF(COUNTIF('16 reserve entries'!Q:Q,'16 AJE data'!O1721)&gt;0,"Y","N")</f>
        <v>N</v>
      </c>
      <c r="S1721" s="149" t="s">
        <v>157</v>
      </c>
      <c r="T1721" t="s">
        <v>4254</v>
      </c>
      <c r="U1721" t="str">
        <f>IF(COUNTIF('16 reserve bal'!D:D,'16 AJE data'!T1721)&gt;0,"Y","N")</f>
        <v>Y</v>
      </c>
    </row>
    <row r="1722" spans="1:21" x14ac:dyDescent="0.25">
      <c r="A1722" t="s">
        <v>157</v>
      </c>
      <c r="B1722" t="s">
        <v>5288</v>
      </c>
      <c r="C1722" t="s">
        <v>5647</v>
      </c>
      <c r="D1722" t="s">
        <v>141</v>
      </c>
      <c r="E1722" t="s">
        <v>12419</v>
      </c>
      <c r="F1722" t="str">
        <f t="shared" si="29"/>
        <v>US-IFRS</v>
      </c>
      <c r="G1722" t="s">
        <v>5647</v>
      </c>
      <c r="O1722" t="s">
        <v>14702</v>
      </c>
      <c r="P1722" t="s">
        <v>125</v>
      </c>
      <c r="Q1722" t="s">
        <v>8537</v>
      </c>
      <c r="R1722" t="str">
        <f>IF(COUNTIF('16 reserve entries'!Q:Q,'16 AJE data'!O1722)&gt;0,"Y","N")</f>
        <v>N</v>
      </c>
      <c r="S1722" s="149" t="s">
        <v>157</v>
      </c>
      <c r="T1722" t="s">
        <v>13007</v>
      </c>
      <c r="U1722" t="str">
        <f>IF(COUNTIF('16 reserve bal'!D:D,'16 AJE data'!T1722)&gt;0,"Y","N")</f>
        <v>N</v>
      </c>
    </row>
    <row r="1723" spans="1:21" x14ac:dyDescent="0.25">
      <c r="A1723" t="s">
        <v>157</v>
      </c>
      <c r="B1723" t="s">
        <v>5288</v>
      </c>
      <c r="C1723" t="s">
        <v>3802</v>
      </c>
      <c r="D1723" t="s">
        <v>141</v>
      </c>
      <c r="E1723" t="s">
        <v>12419</v>
      </c>
      <c r="F1723" t="str">
        <f t="shared" si="29"/>
        <v>US-IFRS</v>
      </c>
      <c r="G1723" t="s">
        <v>3802</v>
      </c>
      <c r="O1723" t="s">
        <v>14703</v>
      </c>
      <c r="P1723" t="s">
        <v>125</v>
      </c>
      <c r="Q1723" t="s">
        <v>8538</v>
      </c>
      <c r="R1723" t="str">
        <f>IF(COUNTIF('16 reserve entries'!Q:Q,'16 AJE data'!O1723)&gt;0,"Y","N")</f>
        <v>N</v>
      </c>
      <c r="S1723" s="149" t="s">
        <v>157</v>
      </c>
      <c r="T1723" t="s">
        <v>4258</v>
      </c>
      <c r="U1723" t="str">
        <f>IF(COUNTIF('16 reserve bal'!D:D,'16 AJE data'!T1723)&gt;0,"Y","N")</f>
        <v>Y</v>
      </c>
    </row>
    <row r="1724" spans="1:21" x14ac:dyDescent="0.25">
      <c r="A1724" t="s">
        <v>157</v>
      </c>
      <c r="B1724" t="s">
        <v>5288</v>
      </c>
      <c r="C1724" t="s">
        <v>5654</v>
      </c>
      <c r="D1724" t="s">
        <v>141</v>
      </c>
      <c r="E1724" t="s">
        <v>12419</v>
      </c>
      <c r="F1724" t="str">
        <f t="shared" si="29"/>
        <v>US-IFRS</v>
      </c>
      <c r="G1724" t="s">
        <v>5654</v>
      </c>
      <c r="O1724" t="s">
        <v>14704</v>
      </c>
      <c r="P1724" t="s">
        <v>125</v>
      </c>
      <c r="Q1724" t="s">
        <v>8539</v>
      </c>
      <c r="R1724" t="str">
        <f>IF(COUNTIF('16 reserve entries'!Q:Q,'16 AJE data'!O1724)&gt;0,"Y","N")</f>
        <v>N</v>
      </c>
      <c r="S1724" s="149" t="s">
        <v>157</v>
      </c>
      <c r="T1724" t="s">
        <v>13009</v>
      </c>
      <c r="U1724" t="str">
        <f>IF(COUNTIF('16 reserve bal'!D:D,'16 AJE data'!T1724)&gt;0,"Y","N")</f>
        <v>N</v>
      </c>
    </row>
    <row r="1725" spans="1:21" x14ac:dyDescent="0.25">
      <c r="A1725" t="s">
        <v>157</v>
      </c>
      <c r="B1725" t="s">
        <v>5288</v>
      </c>
      <c r="C1725" t="s">
        <v>3808</v>
      </c>
      <c r="D1725" t="s">
        <v>141</v>
      </c>
      <c r="E1725" t="s">
        <v>12419</v>
      </c>
      <c r="F1725" t="str">
        <f t="shared" si="29"/>
        <v>US-IFRS</v>
      </c>
      <c r="G1725" t="s">
        <v>3808</v>
      </c>
      <c r="O1725" t="s">
        <v>14705</v>
      </c>
      <c r="P1725" t="s">
        <v>125</v>
      </c>
      <c r="Q1725" t="s">
        <v>8540</v>
      </c>
      <c r="R1725" t="str">
        <f>IF(COUNTIF('16 reserve entries'!Q:Q,'16 AJE data'!O1725)&gt;0,"Y","N")</f>
        <v>N</v>
      </c>
      <c r="S1725" s="149" t="s">
        <v>157</v>
      </c>
      <c r="T1725" t="s">
        <v>4264</v>
      </c>
      <c r="U1725" t="str">
        <f>IF(COUNTIF('16 reserve bal'!D:D,'16 AJE data'!T1725)&gt;0,"Y","N")</f>
        <v>Y</v>
      </c>
    </row>
    <row r="1726" spans="1:21" x14ac:dyDescent="0.25">
      <c r="A1726" t="s">
        <v>157</v>
      </c>
      <c r="B1726" t="s">
        <v>5288</v>
      </c>
      <c r="C1726" t="s">
        <v>3811</v>
      </c>
      <c r="D1726" t="s">
        <v>141</v>
      </c>
      <c r="E1726" t="s">
        <v>12419</v>
      </c>
      <c r="F1726" t="str">
        <f t="shared" si="29"/>
        <v>US-IFRS</v>
      </c>
      <c r="G1726" t="s">
        <v>3811</v>
      </c>
      <c r="O1726" t="s">
        <v>14706</v>
      </c>
      <c r="P1726" t="s">
        <v>125</v>
      </c>
      <c r="Q1726" t="s">
        <v>8541</v>
      </c>
      <c r="R1726" t="str">
        <f>IF(COUNTIF('16 reserve entries'!Q:Q,'16 AJE data'!O1726)&gt;0,"Y","N")</f>
        <v>N</v>
      </c>
      <c r="S1726" s="149" t="s">
        <v>157</v>
      </c>
      <c r="T1726" t="s">
        <v>4268</v>
      </c>
      <c r="U1726" t="str">
        <f>IF(COUNTIF('16 reserve bal'!D:D,'16 AJE data'!T1726)&gt;0,"Y","N")</f>
        <v>Y</v>
      </c>
    </row>
    <row r="1727" spans="1:21" x14ac:dyDescent="0.25">
      <c r="A1727" t="s">
        <v>157</v>
      </c>
      <c r="B1727" t="s">
        <v>5288</v>
      </c>
      <c r="C1727" t="s">
        <v>5661</v>
      </c>
      <c r="D1727" t="s">
        <v>141</v>
      </c>
      <c r="E1727" t="s">
        <v>12419</v>
      </c>
      <c r="F1727" t="str">
        <f t="shared" si="29"/>
        <v>US-IFRS</v>
      </c>
      <c r="G1727" t="s">
        <v>5661</v>
      </c>
      <c r="O1727" t="s">
        <v>14707</v>
      </c>
      <c r="P1727" t="s">
        <v>125</v>
      </c>
      <c r="Q1727" t="s">
        <v>8542</v>
      </c>
      <c r="R1727" t="str">
        <f>IF(COUNTIF('16 reserve entries'!Q:Q,'16 AJE data'!O1727)&gt;0,"Y","N")</f>
        <v>N</v>
      </c>
      <c r="S1727" s="149" t="s">
        <v>157</v>
      </c>
      <c r="T1727" t="s">
        <v>13011</v>
      </c>
      <c r="U1727" t="str">
        <f>IF(COUNTIF('16 reserve bal'!D:D,'16 AJE data'!T1727)&gt;0,"Y","N")</f>
        <v>N</v>
      </c>
    </row>
    <row r="1728" spans="1:21" x14ac:dyDescent="0.25">
      <c r="A1728" t="s">
        <v>157</v>
      </c>
      <c r="B1728" t="s">
        <v>5288</v>
      </c>
      <c r="C1728" t="s">
        <v>3814</v>
      </c>
      <c r="D1728" t="s">
        <v>141</v>
      </c>
      <c r="E1728" t="s">
        <v>12419</v>
      </c>
      <c r="F1728" t="str">
        <f t="shared" si="29"/>
        <v>US-IFRS</v>
      </c>
      <c r="G1728" t="s">
        <v>3814</v>
      </c>
      <c r="O1728" t="s">
        <v>14708</v>
      </c>
      <c r="P1728" t="s">
        <v>125</v>
      </c>
      <c r="Q1728" t="s">
        <v>8543</v>
      </c>
      <c r="R1728" t="str">
        <f>IF(COUNTIF('16 reserve entries'!Q:Q,'16 AJE data'!O1728)&gt;0,"Y","N")</f>
        <v>N</v>
      </c>
      <c r="S1728" s="149" t="s">
        <v>157</v>
      </c>
      <c r="T1728" t="s">
        <v>4272</v>
      </c>
      <c r="U1728" t="str">
        <f>IF(COUNTIF('16 reserve bal'!D:D,'16 AJE data'!T1728)&gt;0,"Y","N")</f>
        <v>Y</v>
      </c>
    </row>
    <row r="1729" spans="1:21" x14ac:dyDescent="0.25">
      <c r="A1729" t="s">
        <v>157</v>
      </c>
      <c r="B1729" t="s">
        <v>5288</v>
      </c>
      <c r="C1729" t="s">
        <v>3817</v>
      </c>
      <c r="D1729" t="s">
        <v>141</v>
      </c>
      <c r="E1729" t="s">
        <v>12419</v>
      </c>
      <c r="F1729" t="str">
        <f t="shared" si="29"/>
        <v>US-IFRS</v>
      </c>
      <c r="G1729" t="s">
        <v>3817</v>
      </c>
      <c r="O1729" t="s">
        <v>14709</v>
      </c>
      <c r="P1729" t="s">
        <v>125</v>
      </c>
      <c r="Q1729" t="s">
        <v>8544</v>
      </c>
      <c r="R1729" t="str">
        <f>IF(COUNTIF('16 reserve entries'!Q:Q,'16 AJE data'!O1729)&gt;0,"Y","N")</f>
        <v>N</v>
      </c>
      <c r="S1729" s="149" t="s">
        <v>157</v>
      </c>
      <c r="T1729" t="s">
        <v>4276</v>
      </c>
      <c r="U1729" t="str">
        <f>IF(COUNTIF('16 reserve bal'!D:D,'16 AJE data'!T1729)&gt;0,"Y","N")</f>
        <v>Y</v>
      </c>
    </row>
    <row r="1730" spans="1:21" x14ac:dyDescent="0.25">
      <c r="A1730" t="s">
        <v>157</v>
      </c>
      <c r="B1730" t="s">
        <v>5288</v>
      </c>
      <c r="C1730" t="s">
        <v>5668</v>
      </c>
      <c r="D1730" t="s">
        <v>141</v>
      </c>
      <c r="E1730" t="s">
        <v>12419</v>
      </c>
      <c r="F1730" t="str">
        <f t="shared" si="29"/>
        <v>US-IFRS</v>
      </c>
      <c r="G1730" t="s">
        <v>5668</v>
      </c>
      <c r="O1730" t="s">
        <v>14710</v>
      </c>
      <c r="P1730" t="s">
        <v>125</v>
      </c>
      <c r="Q1730" t="s">
        <v>8545</v>
      </c>
      <c r="R1730" t="str">
        <f>IF(COUNTIF('16 reserve entries'!Q:Q,'16 AJE data'!O1730)&gt;0,"Y","N")</f>
        <v>N</v>
      </c>
      <c r="S1730" s="149" t="s">
        <v>157</v>
      </c>
      <c r="T1730" t="s">
        <v>13013</v>
      </c>
      <c r="U1730" t="str">
        <f>IF(COUNTIF('16 reserve bal'!D:D,'16 AJE data'!T1730)&gt;0,"Y","N")</f>
        <v>N</v>
      </c>
    </row>
    <row r="1731" spans="1:21" x14ac:dyDescent="0.25">
      <c r="A1731" t="s">
        <v>157</v>
      </c>
      <c r="B1731" t="s">
        <v>5288</v>
      </c>
      <c r="C1731" t="s">
        <v>3820</v>
      </c>
      <c r="D1731" t="s">
        <v>141</v>
      </c>
      <c r="E1731" t="s">
        <v>12419</v>
      </c>
      <c r="F1731" t="str">
        <f t="shared" si="29"/>
        <v>US-IFRS</v>
      </c>
      <c r="G1731" t="s">
        <v>3820</v>
      </c>
      <c r="O1731" t="s">
        <v>14711</v>
      </c>
      <c r="P1731" t="s">
        <v>125</v>
      </c>
      <c r="Q1731" t="s">
        <v>8546</v>
      </c>
      <c r="R1731" t="str">
        <f>IF(COUNTIF('16 reserve entries'!Q:Q,'16 AJE data'!O1731)&gt;0,"Y","N")</f>
        <v>N</v>
      </c>
      <c r="S1731" s="149" t="s">
        <v>157</v>
      </c>
      <c r="T1731" t="s">
        <v>4280</v>
      </c>
      <c r="U1731" t="str">
        <f>IF(COUNTIF('16 reserve bal'!D:D,'16 AJE data'!T1731)&gt;0,"Y","N")</f>
        <v>Y</v>
      </c>
    </row>
    <row r="1732" spans="1:21" x14ac:dyDescent="0.25">
      <c r="A1732" t="s">
        <v>157</v>
      </c>
      <c r="B1732" t="s">
        <v>5288</v>
      </c>
      <c r="C1732" t="s">
        <v>3823</v>
      </c>
      <c r="D1732" t="s">
        <v>141</v>
      </c>
      <c r="E1732" t="s">
        <v>12419</v>
      </c>
      <c r="F1732" t="str">
        <f t="shared" si="29"/>
        <v>US-IFRS</v>
      </c>
      <c r="G1732" t="s">
        <v>3823</v>
      </c>
      <c r="O1732" t="s">
        <v>14712</v>
      </c>
      <c r="P1732" t="s">
        <v>125</v>
      </c>
      <c r="Q1732" t="s">
        <v>8547</v>
      </c>
      <c r="R1732" t="str">
        <f>IF(COUNTIF('16 reserve entries'!Q:Q,'16 AJE data'!O1732)&gt;0,"Y","N")</f>
        <v>N</v>
      </c>
      <c r="S1732" s="149" t="s">
        <v>157</v>
      </c>
      <c r="T1732" t="s">
        <v>4284</v>
      </c>
      <c r="U1732" t="str">
        <f>IF(COUNTIF('16 reserve bal'!D:D,'16 AJE data'!T1732)&gt;0,"Y","N")</f>
        <v>Y</v>
      </c>
    </row>
    <row r="1733" spans="1:21" x14ac:dyDescent="0.25">
      <c r="A1733" t="s">
        <v>157</v>
      </c>
      <c r="B1733" t="s">
        <v>5288</v>
      </c>
      <c r="C1733" t="s">
        <v>5678</v>
      </c>
      <c r="D1733" t="s">
        <v>141</v>
      </c>
      <c r="E1733" t="s">
        <v>12419</v>
      </c>
      <c r="F1733" t="str">
        <f t="shared" ref="F1733:F1796" si="30">D1733&amp;"-"&amp;E1733</f>
        <v>US-IFRS</v>
      </c>
      <c r="G1733" t="s">
        <v>5678</v>
      </c>
      <c r="O1733" t="s">
        <v>14713</v>
      </c>
      <c r="P1733" t="s">
        <v>125</v>
      </c>
      <c r="Q1733" t="s">
        <v>8548</v>
      </c>
      <c r="R1733" t="str">
        <f>IF(COUNTIF('16 reserve entries'!Q:Q,'16 AJE data'!O1733)&gt;0,"Y","N")</f>
        <v>N</v>
      </c>
      <c r="S1733" s="149" t="s">
        <v>157</v>
      </c>
      <c r="T1733" t="s">
        <v>13015</v>
      </c>
      <c r="U1733" t="str">
        <f>IF(COUNTIF('16 reserve bal'!D:D,'16 AJE data'!T1733)&gt;0,"Y","N")</f>
        <v>N</v>
      </c>
    </row>
    <row r="1734" spans="1:21" x14ac:dyDescent="0.25">
      <c r="A1734" t="s">
        <v>157</v>
      </c>
      <c r="B1734" t="s">
        <v>5288</v>
      </c>
      <c r="C1734" t="s">
        <v>3826</v>
      </c>
      <c r="D1734" t="s">
        <v>141</v>
      </c>
      <c r="E1734" t="s">
        <v>12419</v>
      </c>
      <c r="F1734" t="str">
        <f t="shared" si="30"/>
        <v>US-IFRS</v>
      </c>
      <c r="G1734" t="s">
        <v>3826</v>
      </c>
      <c r="O1734" t="s">
        <v>14714</v>
      </c>
      <c r="P1734" t="s">
        <v>125</v>
      </c>
      <c r="Q1734" t="s">
        <v>8549</v>
      </c>
      <c r="R1734" t="str">
        <f>IF(COUNTIF('16 reserve entries'!Q:Q,'16 AJE data'!O1734)&gt;0,"Y","N")</f>
        <v>N</v>
      </c>
      <c r="S1734" s="149" t="s">
        <v>157</v>
      </c>
      <c r="T1734" t="s">
        <v>4288</v>
      </c>
      <c r="U1734" t="str">
        <f>IF(COUNTIF('16 reserve bal'!D:D,'16 AJE data'!T1734)&gt;0,"Y","N")</f>
        <v>Y</v>
      </c>
    </row>
    <row r="1735" spans="1:21" x14ac:dyDescent="0.25">
      <c r="A1735" t="s">
        <v>157</v>
      </c>
      <c r="B1735" t="s">
        <v>5288</v>
      </c>
      <c r="C1735" t="s">
        <v>3829</v>
      </c>
      <c r="D1735" t="s">
        <v>141</v>
      </c>
      <c r="E1735" t="s">
        <v>12419</v>
      </c>
      <c r="F1735" t="str">
        <f t="shared" si="30"/>
        <v>US-IFRS</v>
      </c>
      <c r="G1735" t="s">
        <v>3829</v>
      </c>
      <c r="O1735" t="s">
        <v>14715</v>
      </c>
      <c r="P1735" t="s">
        <v>125</v>
      </c>
      <c r="Q1735" t="s">
        <v>8550</v>
      </c>
      <c r="R1735" t="str">
        <f>IF(COUNTIF('16 reserve entries'!Q:Q,'16 AJE data'!O1735)&gt;0,"Y","N")</f>
        <v>N</v>
      </c>
      <c r="S1735" s="149" t="s">
        <v>157</v>
      </c>
      <c r="T1735" t="s">
        <v>4292</v>
      </c>
      <c r="U1735" t="str">
        <f>IF(COUNTIF('16 reserve bal'!D:D,'16 AJE data'!T1735)&gt;0,"Y","N")</f>
        <v>Y</v>
      </c>
    </row>
    <row r="1736" spans="1:21" x14ac:dyDescent="0.25">
      <c r="A1736" t="s">
        <v>157</v>
      </c>
      <c r="B1736" t="s">
        <v>5288</v>
      </c>
      <c r="C1736" t="s">
        <v>5688</v>
      </c>
      <c r="D1736" t="s">
        <v>141</v>
      </c>
      <c r="E1736" t="s">
        <v>12419</v>
      </c>
      <c r="F1736" t="str">
        <f t="shared" si="30"/>
        <v>US-IFRS</v>
      </c>
      <c r="G1736" t="s">
        <v>5688</v>
      </c>
      <c r="O1736" t="s">
        <v>14716</v>
      </c>
      <c r="P1736" t="s">
        <v>125</v>
      </c>
      <c r="Q1736" t="s">
        <v>8551</v>
      </c>
      <c r="R1736" t="str">
        <f>IF(COUNTIF('16 reserve entries'!Q:Q,'16 AJE data'!O1736)&gt;0,"Y","N")</f>
        <v>N</v>
      </c>
      <c r="S1736" s="149" t="s">
        <v>157</v>
      </c>
      <c r="T1736" t="s">
        <v>13017</v>
      </c>
      <c r="U1736" t="str">
        <f>IF(COUNTIF('16 reserve bal'!D:D,'16 AJE data'!T1736)&gt;0,"Y","N")</f>
        <v>N</v>
      </c>
    </row>
    <row r="1737" spans="1:21" x14ac:dyDescent="0.25">
      <c r="A1737" t="s">
        <v>157</v>
      </c>
      <c r="B1737" t="s">
        <v>5288</v>
      </c>
      <c r="C1737" t="s">
        <v>3831</v>
      </c>
      <c r="D1737" t="s">
        <v>141</v>
      </c>
      <c r="E1737" t="s">
        <v>12419</v>
      </c>
      <c r="F1737" t="str">
        <f t="shared" si="30"/>
        <v>US-IFRS</v>
      </c>
      <c r="G1737" t="s">
        <v>3831</v>
      </c>
      <c r="O1737" t="s">
        <v>14717</v>
      </c>
      <c r="P1737" t="s">
        <v>125</v>
      </c>
      <c r="Q1737" t="s">
        <v>8552</v>
      </c>
      <c r="R1737" t="str">
        <f>IF(COUNTIF('16 reserve entries'!Q:Q,'16 AJE data'!O1737)&gt;0,"Y","N")</f>
        <v>N</v>
      </c>
      <c r="S1737" s="149" t="s">
        <v>157</v>
      </c>
      <c r="T1737" t="s">
        <v>4296</v>
      </c>
      <c r="U1737" t="str">
        <f>IF(COUNTIF('16 reserve bal'!D:D,'16 AJE data'!T1737)&gt;0,"Y","N")</f>
        <v>Y</v>
      </c>
    </row>
    <row r="1738" spans="1:21" x14ac:dyDescent="0.25">
      <c r="A1738" t="s">
        <v>157</v>
      </c>
      <c r="B1738" t="s">
        <v>5288</v>
      </c>
      <c r="C1738" t="s">
        <v>5695</v>
      </c>
      <c r="D1738" t="s">
        <v>141</v>
      </c>
      <c r="E1738" t="s">
        <v>12419</v>
      </c>
      <c r="F1738" t="str">
        <f t="shared" si="30"/>
        <v>US-IFRS</v>
      </c>
      <c r="G1738" t="s">
        <v>5695</v>
      </c>
      <c r="O1738" t="s">
        <v>14718</v>
      </c>
      <c r="P1738" t="s">
        <v>125</v>
      </c>
      <c r="Q1738" t="s">
        <v>8553</v>
      </c>
      <c r="R1738" t="str">
        <f>IF(COUNTIF('16 reserve entries'!Q:Q,'16 AJE data'!O1738)&gt;0,"Y","N")</f>
        <v>N</v>
      </c>
      <c r="S1738" s="149" t="s">
        <v>157</v>
      </c>
      <c r="T1738" t="s">
        <v>13019</v>
      </c>
      <c r="U1738" t="str">
        <f>IF(COUNTIF('16 reserve bal'!D:D,'16 AJE data'!T1738)&gt;0,"Y","N")</f>
        <v>N</v>
      </c>
    </row>
    <row r="1739" spans="1:21" x14ac:dyDescent="0.25">
      <c r="A1739" t="s">
        <v>157</v>
      </c>
      <c r="B1739" t="s">
        <v>5288</v>
      </c>
      <c r="C1739" t="s">
        <v>3834</v>
      </c>
      <c r="D1739" t="s">
        <v>141</v>
      </c>
      <c r="E1739" t="s">
        <v>12419</v>
      </c>
      <c r="F1739" t="str">
        <f t="shared" si="30"/>
        <v>US-IFRS</v>
      </c>
      <c r="G1739" t="s">
        <v>3834</v>
      </c>
      <c r="O1739" t="s">
        <v>14719</v>
      </c>
      <c r="P1739" t="s">
        <v>125</v>
      </c>
      <c r="Q1739" t="s">
        <v>8554</v>
      </c>
      <c r="R1739" t="str">
        <f>IF(COUNTIF('16 reserve entries'!Q:Q,'16 AJE data'!O1739)&gt;0,"Y","N")</f>
        <v>N</v>
      </c>
      <c r="S1739" s="149" t="s">
        <v>157</v>
      </c>
      <c r="T1739" t="s">
        <v>4300</v>
      </c>
      <c r="U1739" t="str">
        <f>IF(COUNTIF('16 reserve bal'!D:D,'16 AJE data'!T1739)&gt;0,"Y","N")</f>
        <v>Y</v>
      </c>
    </row>
    <row r="1740" spans="1:21" x14ac:dyDescent="0.25">
      <c r="A1740" t="s">
        <v>157</v>
      </c>
      <c r="B1740" t="s">
        <v>5288</v>
      </c>
      <c r="C1740" t="s">
        <v>5702</v>
      </c>
      <c r="D1740" t="s">
        <v>141</v>
      </c>
      <c r="E1740" t="s">
        <v>12419</v>
      </c>
      <c r="F1740" t="str">
        <f t="shared" si="30"/>
        <v>US-IFRS</v>
      </c>
      <c r="G1740" t="s">
        <v>5702</v>
      </c>
      <c r="O1740" t="s">
        <v>14720</v>
      </c>
      <c r="P1740" t="s">
        <v>125</v>
      </c>
      <c r="Q1740" t="s">
        <v>8555</v>
      </c>
      <c r="R1740" t="str">
        <f>IF(COUNTIF('16 reserve entries'!Q:Q,'16 AJE data'!O1740)&gt;0,"Y","N")</f>
        <v>N</v>
      </c>
      <c r="S1740" s="149" t="s">
        <v>157</v>
      </c>
      <c r="T1740" t="s">
        <v>13021</v>
      </c>
      <c r="U1740" t="str">
        <f>IF(COUNTIF('16 reserve bal'!D:D,'16 AJE data'!T1740)&gt;0,"Y","N")</f>
        <v>N</v>
      </c>
    </row>
    <row r="1741" spans="1:21" x14ac:dyDescent="0.25">
      <c r="A1741" t="s">
        <v>157</v>
      </c>
      <c r="B1741" t="s">
        <v>5288</v>
      </c>
      <c r="C1741" t="s">
        <v>3837</v>
      </c>
      <c r="D1741" t="s">
        <v>141</v>
      </c>
      <c r="E1741" t="s">
        <v>12419</v>
      </c>
      <c r="F1741" t="str">
        <f t="shared" si="30"/>
        <v>US-IFRS</v>
      </c>
      <c r="G1741" t="s">
        <v>3837</v>
      </c>
      <c r="O1741" t="s">
        <v>14721</v>
      </c>
      <c r="P1741" t="s">
        <v>125</v>
      </c>
      <c r="Q1741" t="s">
        <v>8556</v>
      </c>
      <c r="R1741" t="str">
        <f>IF(COUNTIF('16 reserve entries'!Q:Q,'16 AJE data'!O1741)&gt;0,"Y","N")</f>
        <v>N</v>
      </c>
      <c r="S1741" s="149" t="s">
        <v>157</v>
      </c>
      <c r="T1741" t="s">
        <v>4304</v>
      </c>
      <c r="U1741" t="str">
        <f>IF(COUNTIF('16 reserve bal'!D:D,'16 AJE data'!T1741)&gt;0,"Y","N")</f>
        <v>Y</v>
      </c>
    </row>
    <row r="1742" spans="1:21" x14ac:dyDescent="0.25">
      <c r="A1742" t="s">
        <v>157</v>
      </c>
      <c r="B1742" t="s">
        <v>5288</v>
      </c>
      <c r="C1742" t="s">
        <v>5708</v>
      </c>
      <c r="D1742" t="s">
        <v>141</v>
      </c>
      <c r="E1742" t="s">
        <v>12419</v>
      </c>
      <c r="F1742" t="str">
        <f t="shared" si="30"/>
        <v>US-IFRS</v>
      </c>
      <c r="G1742" t="s">
        <v>5708</v>
      </c>
      <c r="O1742" t="s">
        <v>14722</v>
      </c>
      <c r="P1742" t="s">
        <v>125</v>
      </c>
      <c r="Q1742" t="s">
        <v>8557</v>
      </c>
      <c r="R1742" t="str">
        <f>IF(COUNTIF('16 reserve entries'!Q:Q,'16 AJE data'!O1742)&gt;0,"Y","N")</f>
        <v>N</v>
      </c>
      <c r="S1742" s="149" t="s">
        <v>157</v>
      </c>
      <c r="T1742" t="s">
        <v>13023</v>
      </c>
      <c r="U1742" t="str">
        <f>IF(COUNTIF('16 reserve bal'!D:D,'16 AJE data'!T1742)&gt;0,"Y","N")</f>
        <v>N</v>
      </c>
    </row>
    <row r="1743" spans="1:21" x14ac:dyDescent="0.25">
      <c r="A1743" t="s">
        <v>157</v>
      </c>
      <c r="B1743" t="s">
        <v>5288</v>
      </c>
      <c r="C1743" t="s">
        <v>3870</v>
      </c>
      <c r="D1743" t="s">
        <v>141</v>
      </c>
      <c r="E1743" t="s">
        <v>12419</v>
      </c>
      <c r="F1743" t="str">
        <f t="shared" si="30"/>
        <v>US-IFRS</v>
      </c>
      <c r="G1743" t="s">
        <v>3870</v>
      </c>
      <c r="O1743" t="s">
        <v>14723</v>
      </c>
      <c r="P1743" t="s">
        <v>125</v>
      </c>
      <c r="Q1743" t="s">
        <v>8558</v>
      </c>
      <c r="R1743" t="str">
        <f>IF(COUNTIF('16 reserve entries'!Q:Q,'16 AJE data'!O1743)&gt;0,"Y","N")</f>
        <v>N</v>
      </c>
      <c r="S1743" s="149" t="s">
        <v>157</v>
      </c>
      <c r="T1743" t="s">
        <v>4350</v>
      </c>
      <c r="U1743" t="str">
        <f>IF(COUNTIF('16 reserve bal'!D:D,'16 AJE data'!T1743)&gt;0,"Y","N")</f>
        <v>Y</v>
      </c>
    </row>
    <row r="1744" spans="1:21" x14ac:dyDescent="0.25">
      <c r="A1744" t="s">
        <v>157</v>
      </c>
      <c r="B1744" t="s">
        <v>5288</v>
      </c>
      <c r="C1744" t="s">
        <v>3873</v>
      </c>
      <c r="D1744" t="s">
        <v>141</v>
      </c>
      <c r="E1744" t="s">
        <v>12419</v>
      </c>
      <c r="F1744" t="str">
        <f t="shared" si="30"/>
        <v>US-IFRS</v>
      </c>
      <c r="G1744" t="s">
        <v>3873</v>
      </c>
      <c r="O1744" t="s">
        <v>14724</v>
      </c>
      <c r="P1744" t="s">
        <v>125</v>
      </c>
      <c r="Q1744" t="s">
        <v>8559</v>
      </c>
      <c r="R1744" t="str">
        <f>IF(COUNTIF('16 reserve entries'!Q:Q,'16 AJE data'!O1744)&gt;0,"Y","N")</f>
        <v>N</v>
      </c>
      <c r="S1744" s="149" t="s">
        <v>157</v>
      </c>
      <c r="T1744" t="s">
        <v>4354</v>
      </c>
      <c r="U1744" t="str">
        <f>IF(COUNTIF('16 reserve bal'!D:D,'16 AJE data'!T1744)&gt;0,"Y","N")</f>
        <v>Y</v>
      </c>
    </row>
    <row r="1745" spans="1:21" x14ac:dyDescent="0.25">
      <c r="A1745" t="s">
        <v>157</v>
      </c>
      <c r="B1745" t="s">
        <v>5288</v>
      </c>
      <c r="C1745" t="s">
        <v>3995</v>
      </c>
      <c r="D1745" t="s">
        <v>141</v>
      </c>
      <c r="E1745" t="s">
        <v>12419</v>
      </c>
      <c r="F1745" t="str">
        <f t="shared" si="30"/>
        <v>US-IFRS</v>
      </c>
      <c r="G1745" t="s">
        <v>3995</v>
      </c>
      <c r="O1745" t="s">
        <v>14725</v>
      </c>
      <c r="P1745" t="s">
        <v>125</v>
      </c>
      <c r="Q1745" t="s">
        <v>8560</v>
      </c>
      <c r="R1745" t="str">
        <f>IF(COUNTIF('16 reserve entries'!Q:Q,'16 AJE data'!O1745)&gt;0,"Y","N")</f>
        <v>N</v>
      </c>
      <c r="S1745" s="149" t="s">
        <v>157</v>
      </c>
      <c r="T1745" t="s">
        <v>3459</v>
      </c>
      <c r="U1745" t="str">
        <f>IF(COUNTIF('16 reserve bal'!D:D,'16 AJE data'!T1745)&gt;0,"Y","N")</f>
        <v>Y</v>
      </c>
    </row>
    <row r="1746" spans="1:21" x14ac:dyDescent="0.25">
      <c r="A1746" t="s">
        <v>159</v>
      </c>
      <c r="B1746" t="s">
        <v>5288</v>
      </c>
      <c r="C1746" t="s">
        <v>3628</v>
      </c>
      <c r="D1746" t="s">
        <v>141</v>
      </c>
      <c r="E1746" t="s">
        <v>12419</v>
      </c>
      <c r="F1746" t="str">
        <f t="shared" si="30"/>
        <v>US-IFRS</v>
      </c>
      <c r="G1746" t="s">
        <v>3628</v>
      </c>
      <c r="O1746" t="s">
        <v>14726</v>
      </c>
      <c r="P1746" t="s">
        <v>125</v>
      </c>
      <c r="Q1746" t="s">
        <v>8561</v>
      </c>
      <c r="R1746" t="str">
        <f>IF(COUNTIF('16 reserve entries'!Q:Q,'16 AJE data'!O1746)&gt;0,"Y","N")</f>
        <v>N</v>
      </c>
      <c r="S1746" s="149" t="s">
        <v>159</v>
      </c>
      <c r="T1746" t="s">
        <v>3262</v>
      </c>
      <c r="U1746" t="str">
        <f>IF(COUNTIF('16 reserve bal'!D:D,'16 AJE data'!T1746)&gt;0,"Y","N")</f>
        <v>Y</v>
      </c>
    </row>
    <row r="1747" spans="1:21" x14ac:dyDescent="0.25">
      <c r="A1747" t="s">
        <v>159</v>
      </c>
      <c r="B1747" t="s">
        <v>5288</v>
      </c>
      <c r="C1747" t="s">
        <v>3738</v>
      </c>
      <c r="D1747" t="s">
        <v>141</v>
      </c>
      <c r="E1747" t="s">
        <v>12419</v>
      </c>
      <c r="F1747" t="str">
        <f t="shared" si="30"/>
        <v>US-IFRS</v>
      </c>
      <c r="G1747" t="s">
        <v>3738</v>
      </c>
      <c r="O1747" t="s">
        <v>14727</v>
      </c>
      <c r="P1747" t="s">
        <v>125</v>
      </c>
      <c r="Q1747" t="s">
        <v>8562</v>
      </c>
      <c r="R1747" t="str">
        <f>IF(COUNTIF('16 reserve entries'!Q:Q,'16 AJE data'!O1747)&gt;0,"Y","N")</f>
        <v>N</v>
      </c>
      <c r="S1747" s="149" t="s">
        <v>159</v>
      </c>
      <c r="T1747" t="s">
        <v>4196</v>
      </c>
      <c r="U1747" t="str">
        <f>IF(COUNTIF('16 reserve bal'!D:D,'16 AJE data'!T1747)&gt;0,"Y","N")</f>
        <v>Y</v>
      </c>
    </row>
    <row r="1748" spans="1:21" x14ac:dyDescent="0.25">
      <c r="A1748" t="s">
        <v>159</v>
      </c>
      <c r="B1748" t="s">
        <v>5288</v>
      </c>
      <c r="C1748" t="s">
        <v>3744</v>
      </c>
      <c r="D1748" t="s">
        <v>141</v>
      </c>
      <c r="E1748" t="s">
        <v>12419</v>
      </c>
      <c r="F1748" t="str">
        <f t="shared" si="30"/>
        <v>US-IFRS</v>
      </c>
      <c r="G1748" t="s">
        <v>3744</v>
      </c>
      <c r="O1748" t="s">
        <v>14728</v>
      </c>
      <c r="P1748" t="s">
        <v>125</v>
      </c>
      <c r="Q1748" t="s">
        <v>8563</v>
      </c>
      <c r="R1748" t="str">
        <f>IF(COUNTIF('16 reserve entries'!Q:Q,'16 AJE data'!O1748)&gt;0,"Y","N")</f>
        <v>N</v>
      </c>
      <c r="S1748" s="149" t="s">
        <v>159</v>
      </c>
      <c r="T1748" t="s">
        <v>4202</v>
      </c>
      <c r="U1748" t="str">
        <f>IF(COUNTIF('16 reserve bal'!D:D,'16 AJE data'!T1748)&gt;0,"Y","N")</f>
        <v>Y</v>
      </c>
    </row>
    <row r="1749" spans="1:21" x14ac:dyDescent="0.25">
      <c r="A1749" t="s">
        <v>159</v>
      </c>
      <c r="B1749" t="s">
        <v>5288</v>
      </c>
      <c r="C1749" t="s">
        <v>3747</v>
      </c>
      <c r="D1749" t="s">
        <v>141</v>
      </c>
      <c r="E1749" t="s">
        <v>12419</v>
      </c>
      <c r="F1749" t="str">
        <f t="shared" si="30"/>
        <v>US-IFRS</v>
      </c>
      <c r="G1749" t="s">
        <v>3747</v>
      </c>
      <c r="O1749" t="s">
        <v>14729</v>
      </c>
      <c r="P1749" t="s">
        <v>125</v>
      </c>
      <c r="Q1749" t="s">
        <v>8564</v>
      </c>
      <c r="R1749" t="str">
        <f>IF(COUNTIF('16 reserve entries'!Q:Q,'16 AJE data'!O1749)&gt;0,"Y","N")</f>
        <v>N</v>
      </c>
      <c r="S1749" s="149" t="s">
        <v>159</v>
      </c>
      <c r="T1749" t="s">
        <v>4206</v>
      </c>
      <c r="U1749" t="str">
        <f>IF(COUNTIF('16 reserve bal'!D:D,'16 AJE data'!T1749)&gt;0,"Y","N")</f>
        <v>Y</v>
      </c>
    </row>
    <row r="1750" spans="1:21" x14ac:dyDescent="0.25">
      <c r="A1750" t="s">
        <v>159</v>
      </c>
      <c r="B1750" t="s">
        <v>5288</v>
      </c>
      <c r="C1750" t="s">
        <v>3779</v>
      </c>
      <c r="D1750" t="s">
        <v>141</v>
      </c>
      <c r="E1750" t="s">
        <v>12419</v>
      </c>
      <c r="F1750" t="str">
        <f t="shared" si="30"/>
        <v>US-IFRS</v>
      </c>
      <c r="G1750" t="s">
        <v>3779</v>
      </c>
      <c r="O1750" t="s">
        <v>14730</v>
      </c>
      <c r="P1750" t="s">
        <v>125</v>
      </c>
      <c r="Q1750" t="s">
        <v>8565</v>
      </c>
      <c r="R1750" t="str">
        <f>IF(COUNTIF('16 reserve entries'!Q:Q,'16 AJE data'!O1750)&gt;0,"Y","N")</f>
        <v>N</v>
      </c>
      <c r="S1750" s="149" t="s">
        <v>159</v>
      </c>
      <c r="T1750" t="s">
        <v>4230</v>
      </c>
      <c r="U1750" t="str">
        <f>IF(COUNTIF('16 reserve bal'!D:D,'16 AJE data'!T1750)&gt;0,"Y","N")</f>
        <v>Y</v>
      </c>
    </row>
    <row r="1751" spans="1:21" x14ac:dyDescent="0.25">
      <c r="A1751" t="s">
        <v>159</v>
      </c>
      <c r="B1751" t="s">
        <v>5288</v>
      </c>
      <c r="C1751" t="s">
        <v>3782</v>
      </c>
      <c r="D1751" t="s">
        <v>141</v>
      </c>
      <c r="E1751" t="s">
        <v>12419</v>
      </c>
      <c r="F1751" t="str">
        <f t="shared" si="30"/>
        <v>US-IFRS</v>
      </c>
      <c r="G1751" t="s">
        <v>3782</v>
      </c>
      <c r="O1751" t="s">
        <v>14731</v>
      </c>
      <c r="P1751" t="s">
        <v>125</v>
      </c>
      <c r="Q1751" t="s">
        <v>8566</v>
      </c>
      <c r="R1751" t="str">
        <f>IF(COUNTIF('16 reserve entries'!Q:Q,'16 AJE data'!O1751)&gt;0,"Y","N")</f>
        <v>N</v>
      </c>
      <c r="S1751" s="149" t="s">
        <v>159</v>
      </c>
      <c r="T1751" t="s">
        <v>4234</v>
      </c>
      <c r="U1751" t="str">
        <f>IF(COUNTIF('16 reserve bal'!D:D,'16 AJE data'!T1751)&gt;0,"Y","N")</f>
        <v>Y</v>
      </c>
    </row>
    <row r="1752" spans="1:21" x14ac:dyDescent="0.25">
      <c r="A1752" t="s">
        <v>159</v>
      </c>
      <c r="B1752" t="s">
        <v>5288</v>
      </c>
      <c r="C1752" t="s">
        <v>5629</v>
      </c>
      <c r="D1752" t="s">
        <v>141</v>
      </c>
      <c r="E1752" t="s">
        <v>12419</v>
      </c>
      <c r="F1752" t="str">
        <f t="shared" si="30"/>
        <v>US-IFRS</v>
      </c>
      <c r="G1752" t="s">
        <v>5629</v>
      </c>
      <c r="O1752" t="s">
        <v>14732</v>
      </c>
      <c r="P1752" t="s">
        <v>125</v>
      </c>
      <c r="Q1752" t="s">
        <v>8567</v>
      </c>
      <c r="R1752" t="str">
        <f>IF(COUNTIF('16 reserve entries'!Q:Q,'16 AJE data'!O1752)&gt;0,"Y","N")</f>
        <v>N</v>
      </c>
      <c r="S1752" s="149" t="s">
        <v>159</v>
      </c>
      <c r="T1752" t="s">
        <v>13001</v>
      </c>
      <c r="U1752" t="str">
        <f>IF(COUNTIF('16 reserve bal'!D:D,'16 AJE data'!T1752)&gt;0,"Y","N")</f>
        <v>N</v>
      </c>
    </row>
    <row r="1753" spans="1:21" x14ac:dyDescent="0.25">
      <c r="A1753" t="s">
        <v>159</v>
      </c>
      <c r="B1753" t="s">
        <v>5288</v>
      </c>
      <c r="C1753" t="s">
        <v>3785</v>
      </c>
      <c r="D1753" t="s">
        <v>141</v>
      </c>
      <c r="E1753" t="s">
        <v>12419</v>
      </c>
      <c r="F1753" t="str">
        <f t="shared" si="30"/>
        <v>US-IFRS</v>
      </c>
      <c r="G1753" t="s">
        <v>3785</v>
      </c>
      <c r="O1753" t="s">
        <v>14733</v>
      </c>
      <c r="P1753" t="s">
        <v>125</v>
      </c>
      <c r="Q1753" t="s">
        <v>8568</v>
      </c>
      <c r="R1753" t="str">
        <f>IF(COUNTIF('16 reserve entries'!Q:Q,'16 AJE data'!O1753)&gt;0,"Y","N")</f>
        <v>N</v>
      </c>
      <c r="S1753" s="149" t="s">
        <v>159</v>
      </c>
      <c r="T1753" t="s">
        <v>14397</v>
      </c>
      <c r="U1753" t="str">
        <f>IF(COUNTIF('16 reserve bal'!D:D,'16 AJE data'!T1753)&gt;0,"Y","N")</f>
        <v>N</v>
      </c>
    </row>
    <row r="1754" spans="1:21" x14ac:dyDescent="0.25">
      <c r="A1754" t="s">
        <v>159</v>
      </c>
      <c r="B1754" t="s">
        <v>5288</v>
      </c>
      <c r="C1754" t="s">
        <v>7727</v>
      </c>
      <c r="D1754" t="s">
        <v>141</v>
      </c>
      <c r="E1754" t="s">
        <v>12419</v>
      </c>
      <c r="F1754" t="str">
        <f t="shared" si="30"/>
        <v>US-IFRS</v>
      </c>
      <c r="G1754" t="s">
        <v>7727</v>
      </c>
      <c r="O1754" t="s">
        <v>14734</v>
      </c>
      <c r="P1754" t="s">
        <v>125</v>
      </c>
      <c r="Q1754" t="s">
        <v>8569</v>
      </c>
      <c r="R1754" t="str">
        <f>IF(COUNTIF('16 reserve entries'!Q:Q,'16 AJE data'!O1754)&gt;0,"Y","N")</f>
        <v>N</v>
      </c>
      <c r="S1754" s="149" t="s">
        <v>159</v>
      </c>
      <c r="T1754" t="s">
        <v>13003</v>
      </c>
      <c r="U1754" t="str">
        <f>IF(COUNTIF('16 reserve bal'!D:D,'16 AJE data'!T1754)&gt;0,"Y","N")</f>
        <v>N</v>
      </c>
    </row>
    <row r="1755" spans="1:21" x14ac:dyDescent="0.25">
      <c r="A1755" t="s">
        <v>159</v>
      </c>
      <c r="B1755" t="s">
        <v>5288</v>
      </c>
      <c r="C1755" t="s">
        <v>3790</v>
      </c>
      <c r="D1755" t="s">
        <v>141</v>
      </c>
      <c r="E1755" t="s">
        <v>12419</v>
      </c>
      <c r="F1755" t="str">
        <f t="shared" si="30"/>
        <v>US-IFRS</v>
      </c>
      <c r="G1755" t="s">
        <v>3790</v>
      </c>
      <c r="O1755" t="s">
        <v>14735</v>
      </c>
      <c r="P1755" t="s">
        <v>125</v>
      </c>
      <c r="Q1755" t="s">
        <v>8570</v>
      </c>
      <c r="R1755" t="str">
        <f>IF(COUNTIF('16 reserve entries'!Q:Q,'16 AJE data'!O1755)&gt;0,"Y","N")</f>
        <v>N</v>
      </c>
      <c r="S1755" s="149" t="s">
        <v>159</v>
      </c>
      <c r="T1755" t="s">
        <v>4242</v>
      </c>
      <c r="U1755" t="str">
        <f>IF(COUNTIF('16 reserve bal'!D:D,'16 AJE data'!T1755)&gt;0,"Y","N")</f>
        <v>Y</v>
      </c>
    </row>
    <row r="1756" spans="1:21" x14ac:dyDescent="0.25">
      <c r="A1756" t="s">
        <v>159</v>
      </c>
      <c r="B1756" t="s">
        <v>5288</v>
      </c>
      <c r="C1756" t="s">
        <v>3793</v>
      </c>
      <c r="D1756" t="s">
        <v>141</v>
      </c>
      <c r="E1756" t="s">
        <v>12419</v>
      </c>
      <c r="F1756" t="str">
        <f t="shared" si="30"/>
        <v>US-IFRS</v>
      </c>
      <c r="G1756" t="s">
        <v>3793</v>
      </c>
      <c r="O1756" t="s">
        <v>14736</v>
      </c>
      <c r="P1756" t="s">
        <v>125</v>
      </c>
      <c r="Q1756" t="s">
        <v>8571</v>
      </c>
      <c r="R1756" t="str">
        <f>IF(COUNTIF('16 reserve entries'!Q:Q,'16 AJE data'!O1756)&gt;0,"Y","N")</f>
        <v>N</v>
      </c>
      <c r="S1756" s="149" t="s">
        <v>159</v>
      </c>
      <c r="T1756" t="s">
        <v>4246</v>
      </c>
      <c r="U1756" t="str">
        <f>IF(COUNTIF('16 reserve bal'!D:D,'16 AJE data'!T1756)&gt;0,"Y","N")</f>
        <v>Y</v>
      </c>
    </row>
    <row r="1757" spans="1:21" x14ac:dyDescent="0.25">
      <c r="A1757" t="s">
        <v>159</v>
      </c>
      <c r="B1757" t="s">
        <v>5288</v>
      </c>
      <c r="C1757" t="s">
        <v>5640</v>
      </c>
      <c r="D1757" t="s">
        <v>141</v>
      </c>
      <c r="E1757" t="s">
        <v>12419</v>
      </c>
      <c r="F1757" t="str">
        <f t="shared" si="30"/>
        <v>US-IFRS</v>
      </c>
      <c r="G1757" t="s">
        <v>5640</v>
      </c>
      <c r="O1757" t="s">
        <v>14737</v>
      </c>
      <c r="P1757" t="s">
        <v>125</v>
      </c>
      <c r="Q1757" t="s">
        <v>8572</v>
      </c>
      <c r="R1757" t="str">
        <f>IF(COUNTIF('16 reserve entries'!Q:Q,'16 AJE data'!O1757)&gt;0,"Y","N")</f>
        <v>N</v>
      </c>
      <c r="S1757" s="149" t="s">
        <v>159</v>
      </c>
      <c r="T1757" t="s">
        <v>13005</v>
      </c>
      <c r="U1757" t="str">
        <f>IF(COUNTIF('16 reserve bal'!D:D,'16 AJE data'!T1757)&gt;0,"Y","N")</f>
        <v>N</v>
      </c>
    </row>
    <row r="1758" spans="1:21" x14ac:dyDescent="0.25">
      <c r="A1758" t="s">
        <v>159</v>
      </c>
      <c r="B1758" t="s">
        <v>5288</v>
      </c>
      <c r="C1758" t="s">
        <v>3799</v>
      </c>
      <c r="D1758" t="s">
        <v>141</v>
      </c>
      <c r="E1758" t="s">
        <v>12419</v>
      </c>
      <c r="F1758" t="str">
        <f t="shared" si="30"/>
        <v>US-IFRS</v>
      </c>
      <c r="G1758" t="s">
        <v>3799</v>
      </c>
      <c r="O1758" t="s">
        <v>14738</v>
      </c>
      <c r="P1758" t="s">
        <v>125</v>
      </c>
      <c r="Q1758" t="s">
        <v>8573</v>
      </c>
      <c r="R1758" t="str">
        <f>IF(COUNTIF('16 reserve entries'!Q:Q,'16 AJE data'!O1758)&gt;0,"Y","N")</f>
        <v>N</v>
      </c>
      <c r="S1758" s="149" t="s">
        <v>159</v>
      </c>
      <c r="T1758" t="s">
        <v>4254</v>
      </c>
      <c r="U1758" t="str">
        <f>IF(COUNTIF('16 reserve bal'!D:D,'16 AJE data'!T1758)&gt;0,"Y","N")</f>
        <v>Y</v>
      </c>
    </row>
    <row r="1759" spans="1:21" x14ac:dyDescent="0.25">
      <c r="A1759" t="s">
        <v>159</v>
      </c>
      <c r="B1759" t="s">
        <v>5288</v>
      </c>
      <c r="C1759" t="s">
        <v>5647</v>
      </c>
      <c r="D1759" t="s">
        <v>141</v>
      </c>
      <c r="E1759" t="s">
        <v>12419</v>
      </c>
      <c r="F1759" t="str">
        <f t="shared" si="30"/>
        <v>US-IFRS</v>
      </c>
      <c r="G1759" t="s">
        <v>5647</v>
      </c>
      <c r="O1759" t="s">
        <v>14739</v>
      </c>
      <c r="P1759" t="s">
        <v>125</v>
      </c>
      <c r="Q1759" t="s">
        <v>8574</v>
      </c>
      <c r="R1759" t="str">
        <f>IF(COUNTIF('16 reserve entries'!Q:Q,'16 AJE data'!O1759)&gt;0,"Y","N")</f>
        <v>N</v>
      </c>
      <c r="S1759" s="149" t="s">
        <v>159</v>
      </c>
      <c r="T1759" t="s">
        <v>13007</v>
      </c>
      <c r="U1759" t="str">
        <f>IF(COUNTIF('16 reserve bal'!D:D,'16 AJE data'!T1759)&gt;0,"Y","N")</f>
        <v>N</v>
      </c>
    </row>
    <row r="1760" spans="1:21" x14ac:dyDescent="0.25">
      <c r="A1760" t="s">
        <v>159</v>
      </c>
      <c r="B1760" t="s">
        <v>5288</v>
      </c>
      <c r="C1760" t="s">
        <v>3805</v>
      </c>
      <c r="D1760" t="s">
        <v>141</v>
      </c>
      <c r="E1760" t="s">
        <v>12419</v>
      </c>
      <c r="F1760" t="str">
        <f t="shared" si="30"/>
        <v>US-IFRS</v>
      </c>
      <c r="G1760" t="s">
        <v>3805</v>
      </c>
      <c r="O1760" t="s">
        <v>14740</v>
      </c>
      <c r="P1760" t="s">
        <v>125</v>
      </c>
      <c r="Q1760" t="s">
        <v>8575</v>
      </c>
      <c r="R1760" t="str">
        <f>IF(COUNTIF('16 reserve entries'!Q:Q,'16 AJE data'!O1760)&gt;0,"Y","N")</f>
        <v>N</v>
      </c>
      <c r="S1760" s="149" t="s">
        <v>159</v>
      </c>
      <c r="T1760" t="s">
        <v>4984</v>
      </c>
      <c r="U1760" t="str">
        <f>IF(COUNTIF('16 reserve bal'!D:D,'16 AJE data'!T1760)&gt;0,"Y","N")</f>
        <v>N</v>
      </c>
    </row>
    <row r="1761" spans="1:21" x14ac:dyDescent="0.25">
      <c r="A1761" t="s">
        <v>159</v>
      </c>
      <c r="B1761" t="s">
        <v>5288</v>
      </c>
      <c r="C1761" t="s">
        <v>5654</v>
      </c>
      <c r="D1761" t="s">
        <v>141</v>
      </c>
      <c r="E1761" t="s">
        <v>12419</v>
      </c>
      <c r="F1761" t="str">
        <f t="shared" si="30"/>
        <v>US-IFRS</v>
      </c>
      <c r="G1761" t="s">
        <v>5654</v>
      </c>
      <c r="O1761" t="s">
        <v>14741</v>
      </c>
      <c r="P1761" t="s">
        <v>125</v>
      </c>
      <c r="Q1761" t="s">
        <v>8576</v>
      </c>
      <c r="R1761" t="str">
        <f>IF(COUNTIF('16 reserve entries'!Q:Q,'16 AJE data'!O1761)&gt;0,"Y","N")</f>
        <v>N</v>
      </c>
      <c r="S1761" s="149" t="s">
        <v>159</v>
      </c>
      <c r="T1761" t="s">
        <v>13009</v>
      </c>
      <c r="U1761" t="str">
        <f>IF(COUNTIF('16 reserve bal'!D:D,'16 AJE data'!T1761)&gt;0,"Y","N")</f>
        <v>N</v>
      </c>
    </row>
    <row r="1762" spans="1:21" x14ac:dyDescent="0.25">
      <c r="A1762" t="s">
        <v>159</v>
      </c>
      <c r="B1762" t="s">
        <v>5288</v>
      </c>
      <c r="C1762" t="s">
        <v>3808</v>
      </c>
      <c r="D1762" t="s">
        <v>141</v>
      </c>
      <c r="E1762" t="s">
        <v>12419</v>
      </c>
      <c r="F1762" t="str">
        <f t="shared" si="30"/>
        <v>US-IFRS</v>
      </c>
      <c r="G1762" t="s">
        <v>3808</v>
      </c>
      <c r="O1762" t="s">
        <v>14742</v>
      </c>
      <c r="P1762" t="s">
        <v>125</v>
      </c>
      <c r="Q1762" t="s">
        <v>8577</v>
      </c>
      <c r="R1762" t="str">
        <f>IF(COUNTIF('16 reserve entries'!Q:Q,'16 AJE data'!O1762)&gt;0,"Y","N")</f>
        <v>N</v>
      </c>
      <c r="S1762" s="149" t="s">
        <v>159</v>
      </c>
      <c r="T1762" t="s">
        <v>4264</v>
      </c>
      <c r="U1762" t="str">
        <f>IF(COUNTIF('16 reserve bal'!D:D,'16 AJE data'!T1762)&gt;0,"Y","N")</f>
        <v>Y</v>
      </c>
    </row>
    <row r="1763" spans="1:21" x14ac:dyDescent="0.25">
      <c r="A1763" t="s">
        <v>159</v>
      </c>
      <c r="B1763" t="s">
        <v>5288</v>
      </c>
      <c r="C1763" t="s">
        <v>3811</v>
      </c>
      <c r="D1763" t="s">
        <v>141</v>
      </c>
      <c r="E1763" t="s">
        <v>12419</v>
      </c>
      <c r="F1763" t="str">
        <f t="shared" si="30"/>
        <v>US-IFRS</v>
      </c>
      <c r="G1763" t="s">
        <v>3811</v>
      </c>
      <c r="O1763" t="s">
        <v>14743</v>
      </c>
      <c r="P1763" t="s">
        <v>125</v>
      </c>
      <c r="Q1763" t="s">
        <v>8578</v>
      </c>
      <c r="R1763" t="str">
        <f>IF(COUNTIF('16 reserve entries'!Q:Q,'16 AJE data'!O1763)&gt;0,"Y","N")</f>
        <v>N</v>
      </c>
      <c r="S1763" s="149" t="s">
        <v>159</v>
      </c>
      <c r="T1763" t="s">
        <v>4268</v>
      </c>
      <c r="U1763" t="str">
        <f>IF(COUNTIF('16 reserve bal'!D:D,'16 AJE data'!T1763)&gt;0,"Y","N")</f>
        <v>Y</v>
      </c>
    </row>
    <row r="1764" spans="1:21" x14ac:dyDescent="0.25">
      <c r="A1764" t="s">
        <v>159</v>
      </c>
      <c r="B1764" t="s">
        <v>5288</v>
      </c>
      <c r="C1764" t="s">
        <v>5661</v>
      </c>
      <c r="D1764" t="s">
        <v>141</v>
      </c>
      <c r="E1764" t="s">
        <v>12419</v>
      </c>
      <c r="F1764" t="str">
        <f t="shared" si="30"/>
        <v>US-IFRS</v>
      </c>
      <c r="G1764" t="s">
        <v>5661</v>
      </c>
      <c r="O1764" t="s">
        <v>14744</v>
      </c>
      <c r="P1764" t="s">
        <v>125</v>
      </c>
      <c r="Q1764" t="s">
        <v>8579</v>
      </c>
      <c r="R1764" t="str">
        <f>IF(COUNTIF('16 reserve entries'!Q:Q,'16 AJE data'!O1764)&gt;0,"Y","N")</f>
        <v>N</v>
      </c>
      <c r="S1764" s="149" t="s">
        <v>159</v>
      </c>
      <c r="T1764" t="s">
        <v>13011</v>
      </c>
      <c r="U1764" t="str">
        <f>IF(COUNTIF('16 reserve bal'!D:D,'16 AJE data'!T1764)&gt;0,"Y","N")</f>
        <v>N</v>
      </c>
    </row>
    <row r="1765" spans="1:21" x14ac:dyDescent="0.25">
      <c r="A1765" t="s">
        <v>159</v>
      </c>
      <c r="B1765" t="s">
        <v>5288</v>
      </c>
      <c r="C1765" t="s">
        <v>3814</v>
      </c>
      <c r="D1765" t="s">
        <v>141</v>
      </c>
      <c r="E1765" t="s">
        <v>12419</v>
      </c>
      <c r="F1765" t="str">
        <f t="shared" si="30"/>
        <v>US-IFRS</v>
      </c>
      <c r="G1765" t="s">
        <v>3814</v>
      </c>
      <c r="O1765" t="s">
        <v>14745</v>
      </c>
      <c r="P1765" t="s">
        <v>125</v>
      </c>
      <c r="Q1765" t="s">
        <v>8580</v>
      </c>
      <c r="R1765" t="str">
        <f>IF(COUNTIF('16 reserve entries'!Q:Q,'16 AJE data'!O1765)&gt;0,"Y","N")</f>
        <v>N</v>
      </c>
      <c r="S1765" s="149" t="s">
        <v>159</v>
      </c>
      <c r="T1765" t="s">
        <v>4272</v>
      </c>
      <c r="U1765" t="str">
        <f>IF(COUNTIF('16 reserve bal'!D:D,'16 AJE data'!T1765)&gt;0,"Y","N")</f>
        <v>Y</v>
      </c>
    </row>
    <row r="1766" spans="1:21" x14ac:dyDescent="0.25">
      <c r="A1766" t="s">
        <v>159</v>
      </c>
      <c r="B1766" t="s">
        <v>5288</v>
      </c>
      <c r="C1766" t="s">
        <v>3817</v>
      </c>
      <c r="D1766" t="s">
        <v>141</v>
      </c>
      <c r="E1766" t="s">
        <v>12419</v>
      </c>
      <c r="F1766" t="str">
        <f t="shared" si="30"/>
        <v>US-IFRS</v>
      </c>
      <c r="G1766" t="s">
        <v>3817</v>
      </c>
      <c r="O1766" t="s">
        <v>14746</v>
      </c>
      <c r="P1766" t="s">
        <v>125</v>
      </c>
      <c r="Q1766" t="s">
        <v>8581</v>
      </c>
      <c r="R1766" t="str">
        <f>IF(COUNTIF('16 reserve entries'!Q:Q,'16 AJE data'!O1766)&gt;0,"Y","N")</f>
        <v>N</v>
      </c>
      <c r="S1766" s="149" t="s">
        <v>159</v>
      </c>
      <c r="T1766" t="s">
        <v>4276</v>
      </c>
      <c r="U1766" t="str">
        <f>IF(COUNTIF('16 reserve bal'!D:D,'16 AJE data'!T1766)&gt;0,"Y","N")</f>
        <v>Y</v>
      </c>
    </row>
    <row r="1767" spans="1:21" x14ac:dyDescent="0.25">
      <c r="A1767" t="s">
        <v>159</v>
      </c>
      <c r="B1767" t="s">
        <v>5288</v>
      </c>
      <c r="C1767" t="s">
        <v>5668</v>
      </c>
      <c r="D1767" t="s">
        <v>141</v>
      </c>
      <c r="E1767" t="s">
        <v>12419</v>
      </c>
      <c r="F1767" t="str">
        <f t="shared" si="30"/>
        <v>US-IFRS</v>
      </c>
      <c r="G1767" t="s">
        <v>5668</v>
      </c>
      <c r="O1767" t="s">
        <v>14747</v>
      </c>
      <c r="P1767" t="s">
        <v>125</v>
      </c>
      <c r="Q1767" t="s">
        <v>8582</v>
      </c>
      <c r="R1767" t="str">
        <f>IF(COUNTIF('16 reserve entries'!Q:Q,'16 AJE data'!O1767)&gt;0,"Y","N")</f>
        <v>N</v>
      </c>
      <c r="S1767" s="149" t="s">
        <v>159</v>
      </c>
      <c r="T1767" t="s">
        <v>13013</v>
      </c>
      <c r="U1767" t="str">
        <f>IF(COUNTIF('16 reserve bal'!D:D,'16 AJE data'!T1767)&gt;0,"Y","N")</f>
        <v>N</v>
      </c>
    </row>
    <row r="1768" spans="1:21" x14ac:dyDescent="0.25">
      <c r="A1768" t="s">
        <v>159</v>
      </c>
      <c r="B1768" t="s">
        <v>5288</v>
      </c>
      <c r="C1768" t="s">
        <v>3820</v>
      </c>
      <c r="D1768" t="s">
        <v>141</v>
      </c>
      <c r="E1768" t="s">
        <v>12419</v>
      </c>
      <c r="F1768" t="str">
        <f t="shared" si="30"/>
        <v>US-IFRS</v>
      </c>
      <c r="G1768" t="s">
        <v>3820</v>
      </c>
      <c r="O1768" t="s">
        <v>14748</v>
      </c>
      <c r="P1768" t="s">
        <v>125</v>
      </c>
      <c r="Q1768" t="s">
        <v>8583</v>
      </c>
      <c r="R1768" t="str">
        <f>IF(COUNTIF('16 reserve entries'!Q:Q,'16 AJE data'!O1768)&gt;0,"Y","N")</f>
        <v>N</v>
      </c>
      <c r="S1768" s="149" t="s">
        <v>159</v>
      </c>
      <c r="T1768" t="s">
        <v>4280</v>
      </c>
      <c r="U1768" t="str">
        <f>IF(COUNTIF('16 reserve bal'!D:D,'16 AJE data'!T1768)&gt;0,"Y","N")</f>
        <v>Y</v>
      </c>
    </row>
    <row r="1769" spans="1:21" x14ac:dyDescent="0.25">
      <c r="A1769" t="s">
        <v>159</v>
      </c>
      <c r="B1769" t="s">
        <v>5288</v>
      </c>
      <c r="C1769" t="s">
        <v>3823</v>
      </c>
      <c r="D1769" t="s">
        <v>141</v>
      </c>
      <c r="E1769" t="s">
        <v>12419</v>
      </c>
      <c r="F1769" t="str">
        <f t="shared" si="30"/>
        <v>US-IFRS</v>
      </c>
      <c r="G1769" t="s">
        <v>3823</v>
      </c>
      <c r="O1769" t="s">
        <v>14749</v>
      </c>
      <c r="P1769" t="s">
        <v>125</v>
      </c>
      <c r="Q1769" t="s">
        <v>8584</v>
      </c>
      <c r="R1769" t="str">
        <f>IF(COUNTIF('16 reserve entries'!Q:Q,'16 AJE data'!O1769)&gt;0,"Y","N")</f>
        <v>N</v>
      </c>
      <c r="S1769" s="149" t="s">
        <v>159</v>
      </c>
      <c r="T1769" t="s">
        <v>4284</v>
      </c>
      <c r="U1769" t="str">
        <f>IF(COUNTIF('16 reserve bal'!D:D,'16 AJE data'!T1769)&gt;0,"Y","N")</f>
        <v>Y</v>
      </c>
    </row>
    <row r="1770" spans="1:21" x14ac:dyDescent="0.25">
      <c r="A1770" t="s">
        <v>159</v>
      </c>
      <c r="B1770" t="s">
        <v>5288</v>
      </c>
      <c r="C1770" t="s">
        <v>5678</v>
      </c>
      <c r="D1770" t="s">
        <v>141</v>
      </c>
      <c r="E1770" t="s">
        <v>12419</v>
      </c>
      <c r="F1770" t="str">
        <f t="shared" si="30"/>
        <v>US-IFRS</v>
      </c>
      <c r="G1770" t="s">
        <v>5678</v>
      </c>
      <c r="O1770" t="s">
        <v>14750</v>
      </c>
      <c r="P1770" t="s">
        <v>125</v>
      </c>
      <c r="Q1770" t="s">
        <v>8585</v>
      </c>
      <c r="R1770" t="str">
        <f>IF(COUNTIF('16 reserve entries'!Q:Q,'16 AJE data'!O1770)&gt;0,"Y","N")</f>
        <v>N</v>
      </c>
      <c r="S1770" s="149" t="s">
        <v>159</v>
      </c>
      <c r="T1770" t="s">
        <v>13015</v>
      </c>
      <c r="U1770" t="str">
        <f>IF(COUNTIF('16 reserve bal'!D:D,'16 AJE data'!T1770)&gt;0,"Y","N")</f>
        <v>N</v>
      </c>
    </row>
    <row r="1771" spans="1:21" x14ac:dyDescent="0.25">
      <c r="A1771" t="s">
        <v>159</v>
      </c>
      <c r="B1771" t="s">
        <v>5288</v>
      </c>
      <c r="C1771" t="s">
        <v>3826</v>
      </c>
      <c r="D1771" t="s">
        <v>141</v>
      </c>
      <c r="E1771" t="s">
        <v>12419</v>
      </c>
      <c r="F1771" t="str">
        <f t="shared" si="30"/>
        <v>US-IFRS</v>
      </c>
      <c r="G1771" t="s">
        <v>3826</v>
      </c>
      <c r="O1771" t="s">
        <v>14751</v>
      </c>
      <c r="P1771" t="s">
        <v>125</v>
      </c>
      <c r="Q1771" t="s">
        <v>8586</v>
      </c>
      <c r="R1771" t="str">
        <f>IF(COUNTIF('16 reserve entries'!Q:Q,'16 AJE data'!O1771)&gt;0,"Y","N")</f>
        <v>N</v>
      </c>
      <c r="S1771" s="149" t="s">
        <v>159</v>
      </c>
      <c r="T1771" t="s">
        <v>4288</v>
      </c>
      <c r="U1771" t="str">
        <f>IF(COUNTIF('16 reserve bal'!D:D,'16 AJE data'!T1771)&gt;0,"Y","N")</f>
        <v>Y</v>
      </c>
    </row>
    <row r="1772" spans="1:21" x14ac:dyDescent="0.25">
      <c r="A1772" t="s">
        <v>159</v>
      </c>
      <c r="B1772" t="s">
        <v>5288</v>
      </c>
      <c r="C1772" t="s">
        <v>3829</v>
      </c>
      <c r="D1772" t="s">
        <v>141</v>
      </c>
      <c r="E1772" t="s">
        <v>12419</v>
      </c>
      <c r="F1772" t="str">
        <f t="shared" si="30"/>
        <v>US-IFRS</v>
      </c>
      <c r="G1772" t="s">
        <v>3829</v>
      </c>
      <c r="O1772" t="s">
        <v>14752</v>
      </c>
      <c r="P1772" t="s">
        <v>125</v>
      </c>
      <c r="Q1772" t="s">
        <v>8587</v>
      </c>
      <c r="R1772" t="str">
        <f>IF(COUNTIF('16 reserve entries'!Q:Q,'16 AJE data'!O1772)&gt;0,"Y","N")</f>
        <v>N</v>
      </c>
      <c r="S1772" s="149" t="s">
        <v>159</v>
      </c>
      <c r="T1772" t="s">
        <v>4292</v>
      </c>
      <c r="U1772" t="str">
        <f>IF(COUNTIF('16 reserve bal'!D:D,'16 AJE data'!T1772)&gt;0,"Y","N")</f>
        <v>Y</v>
      </c>
    </row>
    <row r="1773" spans="1:21" x14ac:dyDescent="0.25">
      <c r="A1773" t="s">
        <v>159</v>
      </c>
      <c r="B1773" t="s">
        <v>5288</v>
      </c>
      <c r="C1773" t="s">
        <v>5688</v>
      </c>
      <c r="D1773" t="s">
        <v>141</v>
      </c>
      <c r="E1773" t="s">
        <v>12419</v>
      </c>
      <c r="F1773" t="str">
        <f t="shared" si="30"/>
        <v>US-IFRS</v>
      </c>
      <c r="G1773" t="s">
        <v>5688</v>
      </c>
      <c r="O1773" t="s">
        <v>14753</v>
      </c>
      <c r="P1773" t="s">
        <v>125</v>
      </c>
      <c r="Q1773" t="s">
        <v>8588</v>
      </c>
      <c r="R1773" t="str">
        <f>IF(COUNTIF('16 reserve entries'!Q:Q,'16 AJE data'!O1773)&gt;0,"Y","N")</f>
        <v>N</v>
      </c>
      <c r="S1773" s="149" t="s">
        <v>159</v>
      </c>
      <c r="T1773" t="s">
        <v>13017</v>
      </c>
      <c r="U1773" t="str">
        <f>IF(COUNTIF('16 reserve bal'!D:D,'16 AJE data'!T1773)&gt;0,"Y","N")</f>
        <v>N</v>
      </c>
    </row>
    <row r="1774" spans="1:21" x14ac:dyDescent="0.25">
      <c r="A1774" t="s">
        <v>159</v>
      </c>
      <c r="B1774" t="s">
        <v>5288</v>
      </c>
      <c r="C1774" t="s">
        <v>3831</v>
      </c>
      <c r="D1774" t="s">
        <v>141</v>
      </c>
      <c r="E1774" t="s">
        <v>12419</v>
      </c>
      <c r="F1774" t="str">
        <f t="shared" si="30"/>
        <v>US-IFRS</v>
      </c>
      <c r="G1774" t="s">
        <v>3831</v>
      </c>
      <c r="O1774" t="s">
        <v>14754</v>
      </c>
      <c r="P1774" t="s">
        <v>125</v>
      </c>
      <c r="Q1774" t="s">
        <v>8589</v>
      </c>
      <c r="R1774" t="str">
        <f>IF(COUNTIF('16 reserve entries'!Q:Q,'16 AJE data'!O1774)&gt;0,"Y","N")</f>
        <v>N</v>
      </c>
      <c r="S1774" s="149" t="s">
        <v>159</v>
      </c>
      <c r="T1774" t="s">
        <v>4296</v>
      </c>
      <c r="U1774" t="str">
        <f>IF(COUNTIF('16 reserve bal'!D:D,'16 AJE data'!T1774)&gt;0,"Y","N")</f>
        <v>Y</v>
      </c>
    </row>
    <row r="1775" spans="1:21" x14ac:dyDescent="0.25">
      <c r="A1775" t="s">
        <v>159</v>
      </c>
      <c r="B1775" t="s">
        <v>5288</v>
      </c>
      <c r="C1775" t="s">
        <v>5695</v>
      </c>
      <c r="D1775" t="s">
        <v>141</v>
      </c>
      <c r="E1775" t="s">
        <v>12419</v>
      </c>
      <c r="F1775" t="str">
        <f t="shared" si="30"/>
        <v>US-IFRS</v>
      </c>
      <c r="G1775" t="s">
        <v>5695</v>
      </c>
      <c r="O1775" t="s">
        <v>14755</v>
      </c>
      <c r="P1775" t="s">
        <v>125</v>
      </c>
      <c r="Q1775" t="s">
        <v>8590</v>
      </c>
      <c r="R1775" t="str">
        <f>IF(COUNTIF('16 reserve entries'!Q:Q,'16 AJE data'!O1775)&gt;0,"Y","N")</f>
        <v>N</v>
      </c>
      <c r="S1775" s="149" t="s">
        <v>159</v>
      </c>
      <c r="T1775" t="s">
        <v>13019</v>
      </c>
      <c r="U1775" t="str">
        <f>IF(COUNTIF('16 reserve bal'!D:D,'16 AJE data'!T1775)&gt;0,"Y","N")</f>
        <v>N</v>
      </c>
    </row>
    <row r="1776" spans="1:21" x14ac:dyDescent="0.25">
      <c r="A1776" t="s">
        <v>159</v>
      </c>
      <c r="B1776" t="s">
        <v>5288</v>
      </c>
      <c r="C1776" t="s">
        <v>3834</v>
      </c>
      <c r="D1776" t="s">
        <v>141</v>
      </c>
      <c r="E1776" t="s">
        <v>12419</v>
      </c>
      <c r="F1776" t="str">
        <f t="shared" si="30"/>
        <v>US-IFRS</v>
      </c>
      <c r="G1776" t="s">
        <v>3834</v>
      </c>
      <c r="O1776" t="s">
        <v>14756</v>
      </c>
      <c r="P1776" t="s">
        <v>125</v>
      </c>
      <c r="Q1776" t="s">
        <v>8591</v>
      </c>
      <c r="R1776" t="str">
        <f>IF(COUNTIF('16 reserve entries'!Q:Q,'16 AJE data'!O1776)&gt;0,"Y","N")</f>
        <v>N</v>
      </c>
      <c r="S1776" s="149" t="s">
        <v>159</v>
      </c>
      <c r="T1776" t="s">
        <v>4300</v>
      </c>
      <c r="U1776" t="str">
        <f>IF(COUNTIF('16 reserve bal'!D:D,'16 AJE data'!T1776)&gt;0,"Y","N")</f>
        <v>Y</v>
      </c>
    </row>
    <row r="1777" spans="1:21" x14ac:dyDescent="0.25">
      <c r="A1777" t="s">
        <v>159</v>
      </c>
      <c r="B1777" t="s">
        <v>5288</v>
      </c>
      <c r="C1777" t="s">
        <v>5702</v>
      </c>
      <c r="D1777" t="s">
        <v>141</v>
      </c>
      <c r="E1777" t="s">
        <v>12419</v>
      </c>
      <c r="F1777" t="str">
        <f t="shared" si="30"/>
        <v>US-IFRS</v>
      </c>
      <c r="G1777" t="s">
        <v>5702</v>
      </c>
      <c r="O1777" t="s">
        <v>14757</v>
      </c>
      <c r="P1777" t="s">
        <v>125</v>
      </c>
      <c r="Q1777" t="s">
        <v>8592</v>
      </c>
      <c r="R1777" t="str">
        <f>IF(COUNTIF('16 reserve entries'!Q:Q,'16 AJE data'!O1777)&gt;0,"Y","N")</f>
        <v>N</v>
      </c>
      <c r="S1777" s="149" t="s">
        <v>159</v>
      </c>
      <c r="T1777" t="s">
        <v>13021</v>
      </c>
      <c r="U1777" t="str">
        <f>IF(COUNTIF('16 reserve bal'!D:D,'16 AJE data'!T1777)&gt;0,"Y","N")</f>
        <v>N</v>
      </c>
    </row>
    <row r="1778" spans="1:21" x14ac:dyDescent="0.25">
      <c r="A1778" t="s">
        <v>159</v>
      </c>
      <c r="B1778" t="s">
        <v>5288</v>
      </c>
      <c r="C1778" t="s">
        <v>3873</v>
      </c>
      <c r="D1778" t="s">
        <v>141</v>
      </c>
      <c r="E1778" t="s">
        <v>12419</v>
      </c>
      <c r="F1778" t="str">
        <f t="shared" si="30"/>
        <v>US-IFRS</v>
      </c>
      <c r="G1778" t="s">
        <v>3873</v>
      </c>
      <c r="O1778" t="s">
        <v>14758</v>
      </c>
      <c r="P1778" t="s">
        <v>125</v>
      </c>
      <c r="Q1778" t="s">
        <v>8593</v>
      </c>
      <c r="R1778" t="str">
        <f>IF(COUNTIF('16 reserve entries'!Q:Q,'16 AJE data'!O1778)&gt;0,"Y","N")</f>
        <v>N</v>
      </c>
      <c r="S1778" s="149" t="s">
        <v>159</v>
      </c>
      <c r="T1778" t="s">
        <v>4354</v>
      </c>
      <c r="U1778" t="str">
        <f>IF(COUNTIF('16 reserve bal'!D:D,'16 AJE data'!T1778)&gt;0,"Y","N")</f>
        <v>Y</v>
      </c>
    </row>
    <row r="1779" spans="1:21" x14ac:dyDescent="0.25">
      <c r="A1779" t="s">
        <v>159</v>
      </c>
      <c r="B1779" t="s">
        <v>5288</v>
      </c>
      <c r="C1779" t="s">
        <v>3995</v>
      </c>
      <c r="D1779" t="s">
        <v>141</v>
      </c>
      <c r="E1779" t="s">
        <v>12419</v>
      </c>
      <c r="F1779" t="str">
        <f t="shared" si="30"/>
        <v>US-IFRS</v>
      </c>
      <c r="G1779" t="s">
        <v>3995</v>
      </c>
      <c r="O1779" t="s">
        <v>14759</v>
      </c>
      <c r="P1779" t="s">
        <v>125</v>
      </c>
      <c r="Q1779" t="s">
        <v>8594</v>
      </c>
      <c r="R1779" t="str">
        <f>IF(COUNTIF('16 reserve entries'!Q:Q,'16 AJE data'!O1779)&gt;0,"Y","N")</f>
        <v>N</v>
      </c>
      <c r="S1779" s="149" t="s">
        <v>159</v>
      </c>
      <c r="T1779" t="s">
        <v>3459</v>
      </c>
      <c r="U1779" t="str">
        <f>IF(COUNTIF('16 reserve bal'!D:D,'16 AJE data'!T1779)&gt;0,"Y","N")</f>
        <v>Y</v>
      </c>
    </row>
    <row r="1780" spans="1:21" x14ac:dyDescent="0.25">
      <c r="A1780" t="s">
        <v>155</v>
      </c>
      <c r="B1780" t="s">
        <v>5288</v>
      </c>
      <c r="C1780" t="s">
        <v>3628</v>
      </c>
      <c r="D1780" t="s">
        <v>141</v>
      </c>
      <c r="E1780" t="s">
        <v>12419</v>
      </c>
      <c r="F1780" t="str">
        <f t="shared" si="30"/>
        <v>US-IFRS</v>
      </c>
      <c r="G1780" t="s">
        <v>3628</v>
      </c>
      <c r="O1780" t="s">
        <v>14760</v>
      </c>
      <c r="P1780" t="s">
        <v>125</v>
      </c>
      <c r="Q1780" t="s">
        <v>8595</v>
      </c>
      <c r="R1780" t="str">
        <f>IF(COUNTIF('16 reserve entries'!Q:Q,'16 AJE data'!O1780)&gt;0,"Y","N")</f>
        <v>N</v>
      </c>
      <c r="S1780" s="149" t="s">
        <v>155</v>
      </c>
      <c r="T1780" t="s">
        <v>3262</v>
      </c>
      <c r="U1780" t="str">
        <f>IF(COUNTIF('16 reserve bal'!D:D,'16 AJE data'!T1780)&gt;0,"Y","N")</f>
        <v>Y</v>
      </c>
    </row>
    <row r="1781" spans="1:21" x14ac:dyDescent="0.25">
      <c r="A1781" t="s">
        <v>155</v>
      </c>
      <c r="B1781" t="s">
        <v>5288</v>
      </c>
      <c r="C1781" t="s">
        <v>3735</v>
      </c>
      <c r="D1781" t="s">
        <v>141</v>
      </c>
      <c r="E1781" t="s">
        <v>12419</v>
      </c>
      <c r="F1781" t="str">
        <f t="shared" si="30"/>
        <v>US-IFRS</v>
      </c>
      <c r="G1781" t="s">
        <v>3735</v>
      </c>
      <c r="O1781" t="s">
        <v>14761</v>
      </c>
      <c r="P1781" t="s">
        <v>125</v>
      </c>
      <c r="Q1781" t="s">
        <v>8596</v>
      </c>
      <c r="R1781" t="str">
        <f>IF(COUNTIF('16 reserve entries'!Q:Q,'16 AJE data'!O1781)&gt;0,"Y","N")</f>
        <v>N</v>
      </c>
      <c r="S1781" s="149" t="s">
        <v>155</v>
      </c>
      <c r="T1781" t="s">
        <v>4192</v>
      </c>
      <c r="U1781" t="str">
        <f>IF(COUNTIF('16 reserve bal'!D:D,'16 AJE data'!T1781)&gt;0,"Y","N")</f>
        <v>Y</v>
      </c>
    </row>
    <row r="1782" spans="1:21" x14ac:dyDescent="0.25">
      <c r="A1782" t="s">
        <v>155</v>
      </c>
      <c r="B1782" t="s">
        <v>5288</v>
      </c>
      <c r="C1782" t="s">
        <v>3738</v>
      </c>
      <c r="D1782" t="s">
        <v>141</v>
      </c>
      <c r="E1782" t="s">
        <v>12419</v>
      </c>
      <c r="F1782" t="str">
        <f t="shared" si="30"/>
        <v>US-IFRS</v>
      </c>
      <c r="G1782" t="s">
        <v>3738</v>
      </c>
      <c r="O1782" t="s">
        <v>14762</v>
      </c>
      <c r="P1782" t="s">
        <v>125</v>
      </c>
      <c r="Q1782" t="s">
        <v>8597</v>
      </c>
      <c r="R1782" t="str">
        <f>IF(COUNTIF('16 reserve entries'!Q:Q,'16 AJE data'!O1782)&gt;0,"Y","N")</f>
        <v>N</v>
      </c>
      <c r="S1782" s="149" t="s">
        <v>155</v>
      </c>
      <c r="T1782" t="s">
        <v>4196</v>
      </c>
      <c r="U1782" t="str">
        <f>IF(COUNTIF('16 reserve bal'!D:D,'16 AJE data'!T1782)&gt;0,"Y","N")</f>
        <v>Y</v>
      </c>
    </row>
    <row r="1783" spans="1:21" x14ac:dyDescent="0.25">
      <c r="A1783" t="s">
        <v>155</v>
      </c>
      <c r="B1783" t="s">
        <v>5288</v>
      </c>
      <c r="C1783" t="s">
        <v>3744</v>
      </c>
      <c r="D1783" t="s">
        <v>141</v>
      </c>
      <c r="E1783" t="s">
        <v>12419</v>
      </c>
      <c r="F1783" t="str">
        <f t="shared" si="30"/>
        <v>US-IFRS</v>
      </c>
      <c r="G1783" t="s">
        <v>3744</v>
      </c>
      <c r="O1783" t="s">
        <v>14763</v>
      </c>
      <c r="P1783" t="s">
        <v>125</v>
      </c>
      <c r="Q1783" t="s">
        <v>8598</v>
      </c>
      <c r="R1783" t="str">
        <f>IF(COUNTIF('16 reserve entries'!Q:Q,'16 AJE data'!O1783)&gt;0,"Y","N")</f>
        <v>N</v>
      </c>
      <c r="S1783" s="149" t="s">
        <v>155</v>
      </c>
      <c r="T1783" t="s">
        <v>4202</v>
      </c>
      <c r="U1783" t="str">
        <f>IF(COUNTIF('16 reserve bal'!D:D,'16 AJE data'!T1783)&gt;0,"Y","N")</f>
        <v>Y</v>
      </c>
    </row>
    <row r="1784" spans="1:21" x14ac:dyDescent="0.25">
      <c r="A1784" t="s">
        <v>155</v>
      </c>
      <c r="B1784" t="s">
        <v>5288</v>
      </c>
      <c r="C1784" t="s">
        <v>3747</v>
      </c>
      <c r="D1784" t="s">
        <v>141</v>
      </c>
      <c r="E1784" t="s">
        <v>12419</v>
      </c>
      <c r="F1784" t="str">
        <f t="shared" si="30"/>
        <v>US-IFRS</v>
      </c>
      <c r="G1784" t="s">
        <v>3747</v>
      </c>
      <c r="O1784" t="s">
        <v>14764</v>
      </c>
      <c r="P1784" t="s">
        <v>125</v>
      </c>
      <c r="Q1784" t="s">
        <v>8599</v>
      </c>
      <c r="R1784" t="str">
        <f>IF(COUNTIF('16 reserve entries'!Q:Q,'16 AJE data'!O1784)&gt;0,"Y","N")</f>
        <v>N</v>
      </c>
      <c r="S1784" s="149" t="s">
        <v>155</v>
      </c>
      <c r="T1784" t="s">
        <v>4206</v>
      </c>
      <c r="U1784" t="str">
        <f>IF(COUNTIF('16 reserve bal'!D:D,'16 AJE data'!T1784)&gt;0,"Y","N")</f>
        <v>Y</v>
      </c>
    </row>
    <row r="1785" spans="1:21" x14ac:dyDescent="0.25">
      <c r="A1785" t="s">
        <v>155</v>
      </c>
      <c r="B1785" t="s">
        <v>5288</v>
      </c>
      <c r="C1785" t="s">
        <v>3779</v>
      </c>
      <c r="D1785" t="s">
        <v>141</v>
      </c>
      <c r="E1785" t="s">
        <v>12419</v>
      </c>
      <c r="F1785" t="str">
        <f t="shared" si="30"/>
        <v>US-IFRS</v>
      </c>
      <c r="G1785" t="s">
        <v>3779</v>
      </c>
      <c r="O1785" t="s">
        <v>14765</v>
      </c>
      <c r="P1785" t="s">
        <v>125</v>
      </c>
      <c r="Q1785" t="s">
        <v>8600</v>
      </c>
      <c r="R1785" t="str">
        <f>IF(COUNTIF('16 reserve entries'!Q:Q,'16 AJE data'!O1785)&gt;0,"Y","N")</f>
        <v>N</v>
      </c>
      <c r="S1785" s="149" t="s">
        <v>155</v>
      </c>
      <c r="T1785" t="s">
        <v>4230</v>
      </c>
      <c r="U1785" t="str">
        <f>IF(COUNTIF('16 reserve bal'!D:D,'16 AJE data'!T1785)&gt;0,"Y","N")</f>
        <v>Y</v>
      </c>
    </row>
    <row r="1786" spans="1:21" x14ac:dyDescent="0.25">
      <c r="A1786" t="s">
        <v>155</v>
      </c>
      <c r="B1786" t="s">
        <v>5288</v>
      </c>
      <c r="C1786" t="s">
        <v>5629</v>
      </c>
      <c r="D1786" t="s">
        <v>141</v>
      </c>
      <c r="E1786" t="s">
        <v>12419</v>
      </c>
      <c r="F1786" t="str">
        <f t="shared" si="30"/>
        <v>US-IFRS</v>
      </c>
      <c r="G1786" t="s">
        <v>5629</v>
      </c>
      <c r="O1786" t="s">
        <v>14766</v>
      </c>
      <c r="P1786" t="s">
        <v>125</v>
      </c>
      <c r="Q1786" t="s">
        <v>8601</v>
      </c>
      <c r="R1786" t="str">
        <f>IF(COUNTIF('16 reserve entries'!Q:Q,'16 AJE data'!O1786)&gt;0,"Y","N")</f>
        <v>N</v>
      </c>
      <c r="S1786" s="149" t="s">
        <v>155</v>
      </c>
      <c r="T1786" t="s">
        <v>13001</v>
      </c>
      <c r="U1786" t="str">
        <f>IF(COUNTIF('16 reserve bal'!D:D,'16 AJE data'!T1786)&gt;0,"Y","N")</f>
        <v>N</v>
      </c>
    </row>
    <row r="1787" spans="1:21" x14ac:dyDescent="0.25">
      <c r="A1787" t="s">
        <v>155</v>
      </c>
      <c r="B1787" t="s">
        <v>5288</v>
      </c>
      <c r="C1787" t="s">
        <v>3790</v>
      </c>
      <c r="D1787" t="s">
        <v>141</v>
      </c>
      <c r="E1787" t="s">
        <v>12419</v>
      </c>
      <c r="F1787" t="str">
        <f t="shared" si="30"/>
        <v>US-IFRS</v>
      </c>
      <c r="G1787" t="s">
        <v>3790</v>
      </c>
      <c r="O1787" t="s">
        <v>14767</v>
      </c>
      <c r="P1787" t="s">
        <v>125</v>
      </c>
      <c r="Q1787" t="s">
        <v>8602</v>
      </c>
      <c r="R1787" t="str">
        <f>IF(COUNTIF('16 reserve entries'!Q:Q,'16 AJE data'!O1787)&gt;0,"Y","N")</f>
        <v>N</v>
      </c>
      <c r="S1787" s="149" t="s">
        <v>155</v>
      </c>
      <c r="T1787" t="s">
        <v>4242</v>
      </c>
      <c r="U1787" t="str">
        <f>IF(COUNTIF('16 reserve bal'!D:D,'16 AJE data'!T1787)&gt;0,"Y","N")</f>
        <v>Y</v>
      </c>
    </row>
    <row r="1788" spans="1:21" x14ac:dyDescent="0.25">
      <c r="A1788" t="s">
        <v>155</v>
      </c>
      <c r="B1788" t="s">
        <v>5288</v>
      </c>
      <c r="C1788" t="s">
        <v>5640</v>
      </c>
      <c r="D1788" t="s">
        <v>141</v>
      </c>
      <c r="E1788" t="s">
        <v>12419</v>
      </c>
      <c r="F1788" t="str">
        <f t="shared" si="30"/>
        <v>US-IFRS</v>
      </c>
      <c r="G1788" t="s">
        <v>5640</v>
      </c>
      <c r="O1788" t="s">
        <v>14768</v>
      </c>
      <c r="P1788" t="s">
        <v>125</v>
      </c>
      <c r="Q1788" t="s">
        <v>8603</v>
      </c>
      <c r="R1788" t="str">
        <f>IF(COUNTIF('16 reserve entries'!Q:Q,'16 AJE data'!O1788)&gt;0,"Y","N")</f>
        <v>N</v>
      </c>
      <c r="S1788" s="149" t="s">
        <v>155</v>
      </c>
      <c r="T1788" t="s">
        <v>13005</v>
      </c>
      <c r="U1788" t="str">
        <f>IF(COUNTIF('16 reserve bal'!D:D,'16 AJE data'!T1788)&gt;0,"Y","N")</f>
        <v>N</v>
      </c>
    </row>
    <row r="1789" spans="1:21" x14ac:dyDescent="0.25">
      <c r="A1789" t="s">
        <v>155</v>
      </c>
      <c r="B1789" t="s">
        <v>5288</v>
      </c>
      <c r="C1789" t="s">
        <v>3796</v>
      </c>
      <c r="D1789" t="s">
        <v>141</v>
      </c>
      <c r="E1789" t="s">
        <v>12419</v>
      </c>
      <c r="F1789" t="str">
        <f t="shared" si="30"/>
        <v>US-IFRS</v>
      </c>
      <c r="G1789" t="s">
        <v>3796</v>
      </c>
      <c r="O1789" t="s">
        <v>14769</v>
      </c>
      <c r="P1789" t="s">
        <v>125</v>
      </c>
      <c r="Q1789" t="s">
        <v>8604</v>
      </c>
      <c r="R1789" t="str">
        <f>IF(COUNTIF('16 reserve entries'!Q:Q,'16 AJE data'!O1789)&gt;0,"Y","N")</f>
        <v>N</v>
      </c>
      <c r="S1789" s="149" t="s">
        <v>155</v>
      </c>
      <c r="T1789" t="s">
        <v>4250</v>
      </c>
      <c r="U1789" t="str">
        <f>IF(COUNTIF('16 reserve bal'!D:D,'16 AJE data'!T1789)&gt;0,"Y","N")</f>
        <v>Y</v>
      </c>
    </row>
    <row r="1790" spans="1:21" x14ac:dyDescent="0.25">
      <c r="A1790" t="s">
        <v>155</v>
      </c>
      <c r="B1790" t="s">
        <v>5288</v>
      </c>
      <c r="C1790" t="s">
        <v>5647</v>
      </c>
      <c r="D1790" t="s">
        <v>141</v>
      </c>
      <c r="E1790" t="s">
        <v>12419</v>
      </c>
      <c r="F1790" t="str">
        <f t="shared" si="30"/>
        <v>US-IFRS</v>
      </c>
      <c r="G1790" t="s">
        <v>5647</v>
      </c>
      <c r="O1790" t="s">
        <v>14770</v>
      </c>
      <c r="P1790" t="s">
        <v>125</v>
      </c>
      <c r="Q1790" t="s">
        <v>8605</v>
      </c>
      <c r="R1790" t="str">
        <f>IF(COUNTIF('16 reserve entries'!Q:Q,'16 AJE data'!O1790)&gt;0,"Y","N")</f>
        <v>N</v>
      </c>
      <c r="S1790" s="149" t="s">
        <v>155</v>
      </c>
      <c r="T1790" t="s">
        <v>13007</v>
      </c>
      <c r="U1790" t="str">
        <f>IF(COUNTIF('16 reserve bal'!D:D,'16 AJE data'!T1790)&gt;0,"Y","N")</f>
        <v>N</v>
      </c>
    </row>
    <row r="1791" spans="1:21" x14ac:dyDescent="0.25">
      <c r="A1791" t="s">
        <v>155</v>
      </c>
      <c r="B1791" t="s">
        <v>5288</v>
      </c>
      <c r="C1791" t="s">
        <v>3802</v>
      </c>
      <c r="D1791" t="s">
        <v>141</v>
      </c>
      <c r="E1791" t="s">
        <v>12419</v>
      </c>
      <c r="F1791" t="str">
        <f t="shared" si="30"/>
        <v>US-IFRS</v>
      </c>
      <c r="G1791" t="s">
        <v>3802</v>
      </c>
      <c r="O1791" t="s">
        <v>14771</v>
      </c>
      <c r="P1791" t="s">
        <v>125</v>
      </c>
      <c r="Q1791" t="s">
        <v>8606</v>
      </c>
      <c r="R1791" t="str">
        <f>IF(COUNTIF('16 reserve entries'!Q:Q,'16 AJE data'!O1791)&gt;0,"Y","N")</f>
        <v>N</v>
      </c>
      <c r="S1791" s="149" t="s">
        <v>155</v>
      </c>
      <c r="T1791" t="s">
        <v>4258</v>
      </c>
      <c r="U1791" t="str">
        <f>IF(COUNTIF('16 reserve bal'!D:D,'16 AJE data'!T1791)&gt;0,"Y","N")</f>
        <v>Y</v>
      </c>
    </row>
    <row r="1792" spans="1:21" x14ac:dyDescent="0.25">
      <c r="A1792" t="s">
        <v>155</v>
      </c>
      <c r="B1792" t="s">
        <v>5288</v>
      </c>
      <c r="C1792" t="s">
        <v>5654</v>
      </c>
      <c r="D1792" t="s">
        <v>141</v>
      </c>
      <c r="E1792" t="s">
        <v>12419</v>
      </c>
      <c r="F1792" t="str">
        <f t="shared" si="30"/>
        <v>US-IFRS</v>
      </c>
      <c r="G1792" t="s">
        <v>5654</v>
      </c>
      <c r="O1792" t="s">
        <v>14772</v>
      </c>
      <c r="P1792" t="s">
        <v>125</v>
      </c>
      <c r="Q1792" t="s">
        <v>8607</v>
      </c>
      <c r="R1792" t="str">
        <f>IF(COUNTIF('16 reserve entries'!Q:Q,'16 AJE data'!O1792)&gt;0,"Y","N")</f>
        <v>N</v>
      </c>
      <c r="S1792" s="149" t="s">
        <v>155</v>
      </c>
      <c r="T1792" t="s">
        <v>13009</v>
      </c>
      <c r="U1792" t="str">
        <f>IF(COUNTIF('16 reserve bal'!D:D,'16 AJE data'!T1792)&gt;0,"Y","N")</f>
        <v>N</v>
      </c>
    </row>
    <row r="1793" spans="1:21" x14ac:dyDescent="0.25">
      <c r="A1793" t="s">
        <v>155</v>
      </c>
      <c r="B1793" t="s">
        <v>5288</v>
      </c>
      <c r="C1793" t="s">
        <v>3808</v>
      </c>
      <c r="D1793" t="s">
        <v>141</v>
      </c>
      <c r="E1793" t="s">
        <v>12419</v>
      </c>
      <c r="F1793" t="str">
        <f t="shared" si="30"/>
        <v>US-IFRS</v>
      </c>
      <c r="G1793" t="s">
        <v>3808</v>
      </c>
      <c r="O1793" t="s">
        <v>14773</v>
      </c>
      <c r="P1793" t="s">
        <v>125</v>
      </c>
      <c r="Q1793" t="s">
        <v>8608</v>
      </c>
      <c r="R1793" t="str">
        <f>IF(COUNTIF('16 reserve entries'!Q:Q,'16 AJE data'!O1793)&gt;0,"Y","N")</f>
        <v>N</v>
      </c>
      <c r="S1793" s="149" t="s">
        <v>155</v>
      </c>
      <c r="T1793" t="s">
        <v>4264</v>
      </c>
      <c r="U1793" t="str">
        <f>IF(COUNTIF('16 reserve bal'!D:D,'16 AJE data'!T1793)&gt;0,"Y","N")</f>
        <v>Y</v>
      </c>
    </row>
    <row r="1794" spans="1:21" x14ac:dyDescent="0.25">
      <c r="A1794" t="s">
        <v>155</v>
      </c>
      <c r="B1794" t="s">
        <v>5288</v>
      </c>
      <c r="C1794" t="s">
        <v>5661</v>
      </c>
      <c r="D1794" t="s">
        <v>141</v>
      </c>
      <c r="E1794" t="s">
        <v>12419</v>
      </c>
      <c r="F1794" t="str">
        <f t="shared" si="30"/>
        <v>US-IFRS</v>
      </c>
      <c r="G1794" t="s">
        <v>5661</v>
      </c>
      <c r="O1794" t="s">
        <v>14774</v>
      </c>
      <c r="P1794" t="s">
        <v>125</v>
      </c>
      <c r="Q1794" t="s">
        <v>8609</v>
      </c>
      <c r="R1794" t="str">
        <f>IF(COUNTIF('16 reserve entries'!Q:Q,'16 AJE data'!O1794)&gt;0,"Y","N")</f>
        <v>N</v>
      </c>
      <c r="S1794" s="149" t="s">
        <v>155</v>
      </c>
      <c r="T1794" t="s">
        <v>13011</v>
      </c>
      <c r="U1794" t="str">
        <f>IF(COUNTIF('16 reserve bal'!D:D,'16 AJE data'!T1794)&gt;0,"Y","N")</f>
        <v>N</v>
      </c>
    </row>
    <row r="1795" spans="1:21" x14ac:dyDescent="0.25">
      <c r="A1795" t="s">
        <v>155</v>
      </c>
      <c r="B1795" t="s">
        <v>5288</v>
      </c>
      <c r="C1795" t="s">
        <v>3814</v>
      </c>
      <c r="D1795" t="s">
        <v>141</v>
      </c>
      <c r="E1795" t="s">
        <v>12419</v>
      </c>
      <c r="F1795" t="str">
        <f t="shared" si="30"/>
        <v>US-IFRS</v>
      </c>
      <c r="G1795" t="s">
        <v>3814</v>
      </c>
      <c r="O1795" t="s">
        <v>14775</v>
      </c>
      <c r="P1795" t="s">
        <v>125</v>
      </c>
      <c r="Q1795" t="s">
        <v>8610</v>
      </c>
      <c r="R1795" t="str">
        <f>IF(COUNTIF('16 reserve entries'!Q:Q,'16 AJE data'!O1795)&gt;0,"Y","N")</f>
        <v>N</v>
      </c>
      <c r="S1795" s="149" t="s">
        <v>155</v>
      </c>
      <c r="T1795" t="s">
        <v>4272</v>
      </c>
      <c r="U1795" t="str">
        <f>IF(COUNTIF('16 reserve bal'!D:D,'16 AJE data'!T1795)&gt;0,"Y","N")</f>
        <v>Y</v>
      </c>
    </row>
    <row r="1796" spans="1:21" x14ac:dyDescent="0.25">
      <c r="A1796" t="s">
        <v>155</v>
      </c>
      <c r="B1796" t="s">
        <v>5288</v>
      </c>
      <c r="C1796" t="s">
        <v>5668</v>
      </c>
      <c r="D1796" t="s">
        <v>141</v>
      </c>
      <c r="E1796" t="s">
        <v>12419</v>
      </c>
      <c r="F1796" t="str">
        <f t="shared" si="30"/>
        <v>US-IFRS</v>
      </c>
      <c r="G1796" t="s">
        <v>5668</v>
      </c>
      <c r="O1796" t="s">
        <v>14776</v>
      </c>
      <c r="P1796" t="s">
        <v>125</v>
      </c>
      <c r="Q1796" t="s">
        <v>8611</v>
      </c>
      <c r="R1796" t="str">
        <f>IF(COUNTIF('16 reserve entries'!Q:Q,'16 AJE data'!O1796)&gt;0,"Y","N")</f>
        <v>N</v>
      </c>
      <c r="S1796" s="149" t="s">
        <v>155</v>
      </c>
      <c r="T1796" t="s">
        <v>13013</v>
      </c>
      <c r="U1796" t="str">
        <f>IF(COUNTIF('16 reserve bal'!D:D,'16 AJE data'!T1796)&gt;0,"Y","N")</f>
        <v>N</v>
      </c>
    </row>
    <row r="1797" spans="1:21" x14ac:dyDescent="0.25">
      <c r="A1797" t="s">
        <v>155</v>
      </c>
      <c r="B1797" t="s">
        <v>5288</v>
      </c>
      <c r="C1797" t="s">
        <v>3820</v>
      </c>
      <c r="D1797" t="s">
        <v>141</v>
      </c>
      <c r="E1797" t="s">
        <v>12419</v>
      </c>
      <c r="F1797" t="str">
        <f t="shared" ref="F1797:F1860" si="31">D1797&amp;"-"&amp;E1797</f>
        <v>US-IFRS</v>
      </c>
      <c r="G1797" t="s">
        <v>3820</v>
      </c>
      <c r="O1797" t="s">
        <v>14777</v>
      </c>
      <c r="P1797" t="s">
        <v>125</v>
      </c>
      <c r="Q1797" t="s">
        <v>8612</v>
      </c>
      <c r="R1797" t="str">
        <f>IF(COUNTIF('16 reserve entries'!Q:Q,'16 AJE data'!O1797)&gt;0,"Y","N")</f>
        <v>N</v>
      </c>
      <c r="S1797" s="149" t="s">
        <v>155</v>
      </c>
      <c r="T1797" t="s">
        <v>4280</v>
      </c>
      <c r="U1797" t="str">
        <f>IF(COUNTIF('16 reserve bal'!D:D,'16 AJE data'!T1797)&gt;0,"Y","N")</f>
        <v>Y</v>
      </c>
    </row>
    <row r="1798" spans="1:21" x14ac:dyDescent="0.25">
      <c r="A1798" t="s">
        <v>155</v>
      </c>
      <c r="B1798" t="s">
        <v>5288</v>
      </c>
      <c r="C1798" t="s">
        <v>5678</v>
      </c>
      <c r="D1798" t="s">
        <v>141</v>
      </c>
      <c r="E1798" t="s">
        <v>12419</v>
      </c>
      <c r="F1798" t="str">
        <f t="shared" si="31"/>
        <v>US-IFRS</v>
      </c>
      <c r="G1798" t="s">
        <v>5678</v>
      </c>
      <c r="O1798" t="s">
        <v>14778</v>
      </c>
      <c r="P1798" t="s">
        <v>125</v>
      </c>
      <c r="Q1798" t="s">
        <v>8613</v>
      </c>
      <c r="R1798" t="str">
        <f>IF(COUNTIF('16 reserve entries'!Q:Q,'16 AJE data'!O1798)&gt;0,"Y","N")</f>
        <v>N</v>
      </c>
      <c r="S1798" s="149" t="s">
        <v>155</v>
      </c>
      <c r="T1798" t="s">
        <v>13015</v>
      </c>
      <c r="U1798" t="str">
        <f>IF(COUNTIF('16 reserve bal'!D:D,'16 AJE data'!T1798)&gt;0,"Y","N")</f>
        <v>N</v>
      </c>
    </row>
    <row r="1799" spans="1:21" x14ac:dyDescent="0.25">
      <c r="A1799" t="s">
        <v>155</v>
      </c>
      <c r="B1799" t="s">
        <v>5288</v>
      </c>
      <c r="C1799" t="s">
        <v>3826</v>
      </c>
      <c r="D1799" t="s">
        <v>141</v>
      </c>
      <c r="E1799" t="s">
        <v>12419</v>
      </c>
      <c r="F1799" t="str">
        <f t="shared" si="31"/>
        <v>US-IFRS</v>
      </c>
      <c r="G1799" t="s">
        <v>3826</v>
      </c>
      <c r="O1799" t="s">
        <v>14779</v>
      </c>
      <c r="P1799" t="s">
        <v>125</v>
      </c>
      <c r="Q1799" t="s">
        <v>8614</v>
      </c>
      <c r="R1799" t="str">
        <f>IF(COUNTIF('16 reserve entries'!Q:Q,'16 AJE data'!O1799)&gt;0,"Y","N")</f>
        <v>N</v>
      </c>
      <c r="S1799" s="149" t="s">
        <v>155</v>
      </c>
      <c r="T1799" t="s">
        <v>4288</v>
      </c>
      <c r="U1799" t="str">
        <f>IF(COUNTIF('16 reserve bal'!D:D,'16 AJE data'!T1799)&gt;0,"Y","N")</f>
        <v>Y</v>
      </c>
    </row>
    <row r="1800" spans="1:21" x14ac:dyDescent="0.25">
      <c r="A1800" t="s">
        <v>155</v>
      </c>
      <c r="B1800" t="s">
        <v>5288</v>
      </c>
      <c r="C1800" t="s">
        <v>5688</v>
      </c>
      <c r="D1800" t="s">
        <v>141</v>
      </c>
      <c r="E1800" t="s">
        <v>12419</v>
      </c>
      <c r="F1800" t="str">
        <f t="shared" si="31"/>
        <v>US-IFRS</v>
      </c>
      <c r="G1800" t="s">
        <v>5688</v>
      </c>
      <c r="O1800" t="s">
        <v>14780</v>
      </c>
      <c r="P1800" t="s">
        <v>125</v>
      </c>
      <c r="Q1800" t="s">
        <v>8615</v>
      </c>
      <c r="R1800" t="str">
        <f>IF(COUNTIF('16 reserve entries'!Q:Q,'16 AJE data'!O1800)&gt;0,"Y","N")</f>
        <v>N</v>
      </c>
      <c r="S1800" s="149" t="s">
        <v>155</v>
      </c>
      <c r="T1800" t="s">
        <v>13017</v>
      </c>
      <c r="U1800" t="str">
        <f>IF(COUNTIF('16 reserve bal'!D:D,'16 AJE data'!T1800)&gt;0,"Y","N")</f>
        <v>N</v>
      </c>
    </row>
    <row r="1801" spans="1:21" x14ac:dyDescent="0.25">
      <c r="A1801" t="s">
        <v>155</v>
      </c>
      <c r="B1801" t="s">
        <v>5288</v>
      </c>
      <c r="C1801" t="s">
        <v>3831</v>
      </c>
      <c r="D1801" t="s">
        <v>141</v>
      </c>
      <c r="E1801" t="s">
        <v>12419</v>
      </c>
      <c r="F1801" t="str">
        <f t="shared" si="31"/>
        <v>US-IFRS</v>
      </c>
      <c r="G1801" t="s">
        <v>3831</v>
      </c>
      <c r="O1801" t="s">
        <v>14781</v>
      </c>
      <c r="P1801" t="s">
        <v>125</v>
      </c>
      <c r="Q1801" t="s">
        <v>8616</v>
      </c>
      <c r="R1801" t="str">
        <f>IF(COUNTIF('16 reserve entries'!Q:Q,'16 AJE data'!O1801)&gt;0,"Y","N")</f>
        <v>N</v>
      </c>
      <c r="S1801" s="149" t="s">
        <v>155</v>
      </c>
      <c r="T1801" t="s">
        <v>4296</v>
      </c>
      <c r="U1801" t="str">
        <f>IF(COUNTIF('16 reserve bal'!D:D,'16 AJE data'!T1801)&gt;0,"Y","N")</f>
        <v>Y</v>
      </c>
    </row>
    <row r="1802" spans="1:21" x14ac:dyDescent="0.25">
      <c r="A1802" t="s">
        <v>155</v>
      </c>
      <c r="B1802" t="s">
        <v>5288</v>
      </c>
      <c r="C1802" t="s">
        <v>5695</v>
      </c>
      <c r="D1802" t="s">
        <v>141</v>
      </c>
      <c r="E1802" t="s">
        <v>12419</v>
      </c>
      <c r="F1802" t="str">
        <f t="shared" si="31"/>
        <v>US-IFRS</v>
      </c>
      <c r="G1802" t="s">
        <v>5695</v>
      </c>
      <c r="O1802" t="s">
        <v>14782</v>
      </c>
      <c r="P1802" t="s">
        <v>125</v>
      </c>
      <c r="Q1802" t="s">
        <v>8617</v>
      </c>
      <c r="R1802" t="str">
        <f>IF(COUNTIF('16 reserve entries'!Q:Q,'16 AJE data'!O1802)&gt;0,"Y","N")</f>
        <v>N</v>
      </c>
      <c r="S1802" s="149" t="s">
        <v>155</v>
      </c>
      <c r="T1802" t="s">
        <v>13019</v>
      </c>
      <c r="U1802" t="str">
        <f>IF(COUNTIF('16 reserve bal'!D:D,'16 AJE data'!T1802)&gt;0,"Y","N")</f>
        <v>N</v>
      </c>
    </row>
    <row r="1803" spans="1:21" x14ac:dyDescent="0.25">
      <c r="A1803" t="s">
        <v>155</v>
      </c>
      <c r="B1803" t="s">
        <v>5288</v>
      </c>
      <c r="C1803" t="s">
        <v>3834</v>
      </c>
      <c r="D1803" t="s">
        <v>141</v>
      </c>
      <c r="E1803" t="s">
        <v>12419</v>
      </c>
      <c r="F1803" t="str">
        <f t="shared" si="31"/>
        <v>US-IFRS</v>
      </c>
      <c r="G1803" t="s">
        <v>3834</v>
      </c>
      <c r="O1803" t="s">
        <v>14783</v>
      </c>
      <c r="P1803" t="s">
        <v>125</v>
      </c>
      <c r="Q1803" t="s">
        <v>8618</v>
      </c>
      <c r="R1803" t="str">
        <f>IF(COUNTIF('16 reserve entries'!Q:Q,'16 AJE data'!O1803)&gt;0,"Y","N")</f>
        <v>N</v>
      </c>
      <c r="S1803" s="149" t="s">
        <v>155</v>
      </c>
      <c r="T1803" t="s">
        <v>4300</v>
      </c>
      <c r="U1803" t="str">
        <f>IF(COUNTIF('16 reserve bal'!D:D,'16 AJE data'!T1803)&gt;0,"Y","N")</f>
        <v>Y</v>
      </c>
    </row>
    <row r="1804" spans="1:21" x14ac:dyDescent="0.25">
      <c r="A1804" t="s">
        <v>155</v>
      </c>
      <c r="B1804" t="s">
        <v>5288</v>
      </c>
      <c r="C1804" t="s">
        <v>5702</v>
      </c>
      <c r="D1804" t="s">
        <v>141</v>
      </c>
      <c r="E1804" t="s">
        <v>12419</v>
      </c>
      <c r="F1804" t="str">
        <f t="shared" si="31"/>
        <v>US-IFRS</v>
      </c>
      <c r="G1804" t="s">
        <v>5702</v>
      </c>
      <c r="O1804" t="s">
        <v>14784</v>
      </c>
      <c r="P1804" t="s">
        <v>125</v>
      </c>
      <c r="Q1804" t="s">
        <v>8619</v>
      </c>
      <c r="R1804" t="str">
        <f>IF(COUNTIF('16 reserve entries'!Q:Q,'16 AJE data'!O1804)&gt;0,"Y","N")</f>
        <v>N</v>
      </c>
      <c r="S1804" s="149" t="s">
        <v>155</v>
      </c>
      <c r="T1804" t="s">
        <v>13021</v>
      </c>
      <c r="U1804" t="str">
        <f>IF(COUNTIF('16 reserve bal'!D:D,'16 AJE data'!T1804)&gt;0,"Y","N")</f>
        <v>N</v>
      </c>
    </row>
    <row r="1805" spans="1:21" x14ac:dyDescent="0.25">
      <c r="A1805" t="s">
        <v>155</v>
      </c>
      <c r="B1805" t="s">
        <v>5288</v>
      </c>
      <c r="C1805" t="s">
        <v>3864</v>
      </c>
      <c r="D1805" t="s">
        <v>141</v>
      </c>
      <c r="E1805" t="s">
        <v>12419</v>
      </c>
      <c r="F1805" t="str">
        <f t="shared" si="31"/>
        <v>US-IFRS</v>
      </c>
      <c r="G1805" t="s">
        <v>3864</v>
      </c>
      <c r="O1805" t="s">
        <v>14785</v>
      </c>
      <c r="P1805" t="s">
        <v>125</v>
      </c>
      <c r="Q1805" t="s">
        <v>8620</v>
      </c>
      <c r="R1805" t="str">
        <f>IF(COUNTIF('16 reserve entries'!Q:Q,'16 AJE data'!O1805)&gt;0,"Y","N")</f>
        <v>N</v>
      </c>
      <c r="S1805" s="149" t="s">
        <v>155</v>
      </c>
      <c r="T1805" t="s">
        <v>4341</v>
      </c>
      <c r="U1805" t="str">
        <f>IF(COUNTIF('16 reserve bal'!D:D,'16 AJE data'!T1805)&gt;0,"Y","N")</f>
        <v>Y</v>
      </c>
    </row>
    <row r="1806" spans="1:21" x14ac:dyDescent="0.25">
      <c r="A1806" t="s">
        <v>155</v>
      </c>
      <c r="B1806" t="s">
        <v>5288</v>
      </c>
      <c r="C1806" t="s">
        <v>3867</v>
      </c>
      <c r="D1806" t="s">
        <v>141</v>
      </c>
      <c r="E1806" t="s">
        <v>12419</v>
      </c>
      <c r="F1806" t="str">
        <f t="shared" si="31"/>
        <v>US-IFRS</v>
      </c>
      <c r="G1806" t="s">
        <v>3867</v>
      </c>
      <c r="O1806" t="s">
        <v>14786</v>
      </c>
      <c r="P1806" t="s">
        <v>125</v>
      </c>
      <c r="Q1806" t="s">
        <v>8621</v>
      </c>
      <c r="R1806" t="str">
        <f>IF(COUNTIF('16 reserve entries'!Q:Q,'16 AJE data'!O1806)&gt;0,"Y","N")</f>
        <v>N</v>
      </c>
      <c r="S1806" s="149" t="s">
        <v>155</v>
      </c>
      <c r="T1806" t="s">
        <v>4346</v>
      </c>
      <c r="U1806" t="str">
        <f>IF(COUNTIF('16 reserve bal'!D:D,'16 AJE data'!T1806)&gt;0,"Y","N")</f>
        <v>Y</v>
      </c>
    </row>
    <row r="1807" spans="1:21" x14ac:dyDescent="0.25">
      <c r="A1807" t="s">
        <v>155</v>
      </c>
      <c r="B1807" t="s">
        <v>5288</v>
      </c>
      <c r="C1807" t="s">
        <v>3870</v>
      </c>
      <c r="D1807" t="s">
        <v>141</v>
      </c>
      <c r="E1807" t="s">
        <v>12419</v>
      </c>
      <c r="F1807" t="str">
        <f t="shared" si="31"/>
        <v>US-IFRS</v>
      </c>
      <c r="G1807" t="s">
        <v>3870</v>
      </c>
      <c r="O1807" t="s">
        <v>14787</v>
      </c>
      <c r="P1807" t="s">
        <v>125</v>
      </c>
      <c r="Q1807" t="s">
        <v>8622</v>
      </c>
      <c r="R1807" t="str">
        <f>IF(COUNTIF('16 reserve entries'!Q:Q,'16 AJE data'!O1807)&gt;0,"Y","N")</f>
        <v>N</v>
      </c>
      <c r="S1807" s="149" t="s">
        <v>155</v>
      </c>
      <c r="T1807" t="s">
        <v>4350</v>
      </c>
      <c r="U1807" t="str">
        <f>IF(COUNTIF('16 reserve bal'!D:D,'16 AJE data'!T1807)&gt;0,"Y","N")</f>
        <v>Y</v>
      </c>
    </row>
    <row r="1808" spans="1:21" x14ac:dyDescent="0.25">
      <c r="A1808" t="s">
        <v>155</v>
      </c>
      <c r="B1808" t="s">
        <v>5288</v>
      </c>
      <c r="C1808" t="s">
        <v>7922</v>
      </c>
      <c r="D1808" t="s">
        <v>141</v>
      </c>
      <c r="E1808" t="s">
        <v>12419</v>
      </c>
      <c r="F1808" t="str">
        <f t="shared" si="31"/>
        <v>US-IFRS</v>
      </c>
      <c r="G1808" t="s">
        <v>7922</v>
      </c>
      <c r="O1808" t="s">
        <v>14788</v>
      </c>
      <c r="P1808" t="s">
        <v>125</v>
      </c>
      <c r="Q1808" t="s">
        <v>8623</v>
      </c>
      <c r="R1808" t="str">
        <f>IF(COUNTIF('16 reserve entries'!Q:Q,'16 AJE data'!O1808)&gt;0,"Y","N")</f>
        <v>N</v>
      </c>
      <c r="S1808" s="149" t="s">
        <v>155</v>
      </c>
      <c r="T1808" t="s">
        <v>14789</v>
      </c>
      <c r="U1808" t="str">
        <f>IF(COUNTIF('16 reserve bal'!D:D,'16 AJE data'!T1808)&gt;0,"Y","N")</f>
        <v>N</v>
      </c>
    </row>
    <row r="1809" spans="1:21" x14ac:dyDescent="0.25">
      <c r="A1809" t="s">
        <v>155</v>
      </c>
      <c r="B1809" t="s">
        <v>5288</v>
      </c>
      <c r="C1809" t="s">
        <v>3995</v>
      </c>
      <c r="D1809" t="s">
        <v>141</v>
      </c>
      <c r="E1809" t="s">
        <v>12419</v>
      </c>
      <c r="F1809" t="str">
        <f t="shared" si="31"/>
        <v>US-IFRS</v>
      </c>
      <c r="G1809" t="s">
        <v>3995</v>
      </c>
      <c r="O1809" t="s">
        <v>14790</v>
      </c>
      <c r="P1809" t="s">
        <v>125</v>
      </c>
      <c r="Q1809" t="s">
        <v>8624</v>
      </c>
      <c r="R1809" t="str">
        <f>IF(COUNTIF('16 reserve entries'!Q:Q,'16 AJE data'!O1809)&gt;0,"Y","N")</f>
        <v>N</v>
      </c>
      <c r="S1809" s="149" t="s">
        <v>155</v>
      </c>
      <c r="T1809" t="s">
        <v>3459</v>
      </c>
      <c r="U1809" t="str">
        <f>IF(COUNTIF('16 reserve bal'!D:D,'16 AJE data'!T1809)&gt;0,"Y","N")</f>
        <v>Y</v>
      </c>
    </row>
    <row r="1810" spans="1:21" x14ac:dyDescent="0.25">
      <c r="A1810" t="s">
        <v>151</v>
      </c>
      <c r="B1810" t="s">
        <v>5288</v>
      </c>
      <c r="C1810" t="s">
        <v>3628</v>
      </c>
      <c r="D1810" t="s">
        <v>141</v>
      </c>
      <c r="E1810" t="s">
        <v>12419</v>
      </c>
      <c r="F1810" t="str">
        <f t="shared" si="31"/>
        <v>US-IFRS</v>
      </c>
      <c r="G1810" t="s">
        <v>3628</v>
      </c>
      <c r="O1810" t="s">
        <v>14791</v>
      </c>
      <c r="P1810" t="s">
        <v>125</v>
      </c>
      <c r="Q1810" t="s">
        <v>8625</v>
      </c>
      <c r="R1810" t="str">
        <f>IF(COUNTIF('16 reserve entries'!Q:Q,'16 AJE data'!O1810)&gt;0,"Y","N")</f>
        <v>N</v>
      </c>
      <c r="S1810" s="149" t="s">
        <v>151</v>
      </c>
      <c r="T1810" t="s">
        <v>3262</v>
      </c>
      <c r="U1810" t="str">
        <f>IF(COUNTIF('16 reserve bal'!D:D,'16 AJE data'!T1810)&gt;0,"Y","N")</f>
        <v>Y</v>
      </c>
    </row>
    <row r="1811" spans="1:21" x14ac:dyDescent="0.25">
      <c r="A1811" t="s">
        <v>151</v>
      </c>
      <c r="B1811" t="s">
        <v>5288</v>
      </c>
      <c r="C1811" t="s">
        <v>3744</v>
      </c>
      <c r="D1811" t="s">
        <v>141</v>
      </c>
      <c r="E1811" t="s">
        <v>12419</v>
      </c>
      <c r="F1811" t="str">
        <f t="shared" si="31"/>
        <v>US-IFRS</v>
      </c>
      <c r="G1811" t="s">
        <v>3744</v>
      </c>
      <c r="O1811" t="s">
        <v>14792</v>
      </c>
      <c r="P1811" t="s">
        <v>125</v>
      </c>
      <c r="Q1811" t="s">
        <v>8626</v>
      </c>
      <c r="R1811" t="str">
        <f>IF(COUNTIF('16 reserve entries'!Q:Q,'16 AJE data'!O1811)&gt;0,"Y","N")</f>
        <v>N</v>
      </c>
      <c r="S1811" s="149" t="s">
        <v>151</v>
      </c>
      <c r="T1811" t="s">
        <v>4202</v>
      </c>
      <c r="U1811" t="str">
        <f>IF(COUNTIF('16 reserve bal'!D:D,'16 AJE data'!T1811)&gt;0,"Y","N")</f>
        <v>Y</v>
      </c>
    </row>
    <row r="1812" spans="1:21" x14ac:dyDescent="0.25">
      <c r="A1812" t="s">
        <v>151</v>
      </c>
      <c r="B1812" t="s">
        <v>5288</v>
      </c>
      <c r="C1812" t="s">
        <v>3747</v>
      </c>
      <c r="D1812" t="s">
        <v>141</v>
      </c>
      <c r="E1812" t="s">
        <v>12419</v>
      </c>
      <c r="F1812" t="str">
        <f t="shared" si="31"/>
        <v>US-IFRS</v>
      </c>
      <c r="G1812" t="s">
        <v>3747</v>
      </c>
      <c r="O1812" t="s">
        <v>14793</v>
      </c>
      <c r="P1812" t="s">
        <v>125</v>
      </c>
      <c r="Q1812" t="s">
        <v>8627</v>
      </c>
      <c r="R1812" t="str">
        <f>IF(COUNTIF('16 reserve entries'!Q:Q,'16 AJE data'!O1812)&gt;0,"Y","N")</f>
        <v>N</v>
      </c>
      <c r="S1812" s="149" t="s">
        <v>151</v>
      </c>
      <c r="T1812" t="s">
        <v>4206</v>
      </c>
      <c r="U1812" t="str">
        <f>IF(COUNTIF('16 reserve bal'!D:D,'16 AJE data'!T1812)&gt;0,"Y","N")</f>
        <v>Y</v>
      </c>
    </row>
    <row r="1813" spans="1:21" x14ac:dyDescent="0.25">
      <c r="A1813" t="s">
        <v>151</v>
      </c>
      <c r="B1813" t="s">
        <v>5288</v>
      </c>
      <c r="C1813" t="s">
        <v>3779</v>
      </c>
      <c r="D1813" t="s">
        <v>141</v>
      </c>
      <c r="E1813" t="s">
        <v>12419</v>
      </c>
      <c r="F1813" t="str">
        <f t="shared" si="31"/>
        <v>US-IFRS</v>
      </c>
      <c r="G1813" t="s">
        <v>3779</v>
      </c>
      <c r="O1813" t="s">
        <v>14794</v>
      </c>
      <c r="P1813" t="s">
        <v>125</v>
      </c>
      <c r="Q1813" t="s">
        <v>8628</v>
      </c>
      <c r="R1813" t="str">
        <f>IF(COUNTIF('16 reserve entries'!Q:Q,'16 AJE data'!O1813)&gt;0,"Y","N")</f>
        <v>N</v>
      </c>
      <c r="S1813" s="149" t="s">
        <v>151</v>
      </c>
      <c r="T1813" t="s">
        <v>4230</v>
      </c>
      <c r="U1813" t="str">
        <f>IF(COUNTIF('16 reserve bal'!D:D,'16 AJE data'!T1813)&gt;0,"Y","N")</f>
        <v>Y</v>
      </c>
    </row>
    <row r="1814" spans="1:21" x14ac:dyDescent="0.25">
      <c r="A1814" t="s">
        <v>151</v>
      </c>
      <c r="B1814" t="s">
        <v>5288</v>
      </c>
      <c r="C1814" t="s">
        <v>3782</v>
      </c>
      <c r="D1814" t="s">
        <v>141</v>
      </c>
      <c r="E1814" t="s">
        <v>12419</v>
      </c>
      <c r="F1814" t="str">
        <f t="shared" si="31"/>
        <v>US-IFRS</v>
      </c>
      <c r="G1814" t="s">
        <v>3782</v>
      </c>
      <c r="O1814" t="s">
        <v>14795</v>
      </c>
      <c r="P1814" t="s">
        <v>125</v>
      </c>
      <c r="Q1814" t="s">
        <v>8629</v>
      </c>
      <c r="R1814" t="str">
        <f>IF(COUNTIF('16 reserve entries'!Q:Q,'16 AJE data'!O1814)&gt;0,"Y","N")</f>
        <v>N</v>
      </c>
      <c r="S1814" s="149" t="s">
        <v>151</v>
      </c>
      <c r="T1814" t="s">
        <v>4234</v>
      </c>
      <c r="U1814" t="str">
        <f>IF(COUNTIF('16 reserve bal'!D:D,'16 AJE data'!T1814)&gt;0,"Y","N")</f>
        <v>Y</v>
      </c>
    </row>
    <row r="1815" spans="1:21" x14ac:dyDescent="0.25">
      <c r="A1815" t="s">
        <v>151</v>
      </c>
      <c r="B1815" t="s">
        <v>5288</v>
      </c>
      <c r="C1815" t="s">
        <v>5629</v>
      </c>
      <c r="D1815" t="s">
        <v>141</v>
      </c>
      <c r="E1815" t="s">
        <v>12419</v>
      </c>
      <c r="F1815" t="str">
        <f t="shared" si="31"/>
        <v>US-IFRS</v>
      </c>
      <c r="G1815" t="s">
        <v>5629</v>
      </c>
      <c r="O1815" t="s">
        <v>14796</v>
      </c>
      <c r="P1815" t="s">
        <v>125</v>
      </c>
      <c r="Q1815" t="s">
        <v>8630</v>
      </c>
      <c r="R1815" t="str">
        <f>IF(COUNTIF('16 reserve entries'!Q:Q,'16 AJE data'!O1815)&gt;0,"Y","N")</f>
        <v>N</v>
      </c>
      <c r="S1815" s="149" t="s">
        <v>151</v>
      </c>
      <c r="T1815" t="s">
        <v>13001</v>
      </c>
      <c r="U1815" t="str">
        <f>IF(COUNTIF('16 reserve bal'!D:D,'16 AJE data'!T1815)&gt;0,"Y","N")</f>
        <v>N</v>
      </c>
    </row>
    <row r="1816" spans="1:21" x14ac:dyDescent="0.25">
      <c r="A1816" t="s">
        <v>151</v>
      </c>
      <c r="B1816" t="s">
        <v>5288</v>
      </c>
      <c r="C1816" t="s">
        <v>3785</v>
      </c>
      <c r="D1816" t="s">
        <v>141</v>
      </c>
      <c r="E1816" t="s">
        <v>12419</v>
      </c>
      <c r="F1816" t="str">
        <f t="shared" si="31"/>
        <v>US-IFRS</v>
      </c>
      <c r="G1816" t="s">
        <v>3785</v>
      </c>
      <c r="O1816" t="s">
        <v>14797</v>
      </c>
      <c r="P1816" t="s">
        <v>125</v>
      </c>
      <c r="Q1816" t="s">
        <v>8631</v>
      </c>
      <c r="R1816" t="str">
        <f>IF(COUNTIF('16 reserve entries'!Q:Q,'16 AJE data'!O1816)&gt;0,"Y","N")</f>
        <v>N</v>
      </c>
      <c r="S1816" s="149" t="s">
        <v>151</v>
      </c>
      <c r="T1816" t="s">
        <v>14397</v>
      </c>
      <c r="U1816" t="str">
        <f>IF(COUNTIF('16 reserve bal'!D:D,'16 AJE data'!T1816)&gt;0,"Y","N")</f>
        <v>N</v>
      </c>
    </row>
    <row r="1817" spans="1:21" x14ac:dyDescent="0.25">
      <c r="A1817" t="s">
        <v>151</v>
      </c>
      <c r="B1817" t="s">
        <v>5288</v>
      </c>
      <c r="C1817" t="s">
        <v>3787</v>
      </c>
      <c r="D1817" t="s">
        <v>141</v>
      </c>
      <c r="E1817" t="s">
        <v>12419</v>
      </c>
      <c r="F1817" t="str">
        <f t="shared" si="31"/>
        <v>US-IFRS</v>
      </c>
      <c r="G1817" t="s">
        <v>3787</v>
      </c>
      <c r="O1817" t="s">
        <v>14798</v>
      </c>
      <c r="P1817" t="s">
        <v>125</v>
      </c>
      <c r="Q1817" t="s">
        <v>8632</v>
      </c>
      <c r="R1817" t="str">
        <f>IF(COUNTIF('16 reserve entries'!Q:Q,'16 AJE data'!O1817)&gt;0,"Y","N")</f>
        <v>N</v>
      </c>
      <c r="S1817" s="149" t="s">
        <v>151</v>
      </c>
      <c r="T1817" t="s">
        <v>14399</v>
      </c>
      <c r="U1817" t="str">
        <f>IF(COUNTIF('16 reserve bal'!D:D,'16 AJE data'!T1817)&gt;0,"Y","N")</f>
        <v>N</v>
      </c>
    </row>
    <row r="1818" spans="1:21" x14ac:dyDescent="0.25">
      <c r="A1818" t="s">
        <v>151</v>
      </c>
      <c r="B1818" t="s">
        <v>5288</v>
      </c>
      <c r="C1818" t="s">
        <v>7727</v>
      </c>
      <c r="D1818" t="s">
        <v>141</v>
      </c>
      <c r="E1818" t="s">
        <v>12419</v>
      </c>
      <c r="F1818" t="str">
        <f t="shared" si="31"/>
        <v>US-IFRS</v>
      </c>
      <c r="G1818" t="s">
        <v>7727</v>
      </c>
      <c r="O1818" t="s">
        <v>14799</v>
      </c>
      <c r="P1818" t="s">
        <v>125</v>
      </c>
      <c r="Q1818" t="s">
        <v>8633</v>
      </c>
      <c r="R1818" t="str">
        <f>IF(COUNTIF('16 reserve entries'!Q:Q,'16 AJE data'!O1818)&gt;0,"Y","N")</f>
        <v>N</v>
      </c>
      <c r="S1818" s="149" t="s">
        <v>151</v>
      </c>
      <c r="T1818" t="s">
        <v>13003</v>
      </c>
      <c r="U1818" t="str">
        <f>IF(COUNTIF('16 reserve bal'!D:D,'16 AJE data'!T1818)&gt;0,"Y","N")</f>
        <v>N</v>
      </c>
    </row>
    <row r="1819" spans="1:21" x14ac:dyDescent="0.25">
      <c r="A1819" t="s">
        <v>151</v>
      </c>
      <c r="B1819" t="s">
        <v>5288</v>
      </c>
      <c r="C1819" t="s">
        <v>3790</v>
      </c>
      <c r="D1819" t="s">
        <v>141</v>
      </c>
      <c r="E1819" t="s">
        <v>12419</v>
      </c>
      <c r="F1819" t="str">
        <f t="shared" si="31"/>
        <v>US-IFRS</v>
      </c>
      <c r="G1819" t="s">
        <v>3790</v>
      </c>
      <c r="O1819" t="s">
        <v>14800</v>
      </c>
      <c r="P1819" t="s">
        <v>125</v>
      </c>
      <c r="Q1819" t="s">
        <v>8634</v>
      </c>
      <c r="R1819" t="str">
        <f>IF(COUNTIF('16 reserve entries'!Q:Q,'16 AJE data'!O1819)&gt;0,"Y","N")</f>
        <v>N</v>
      </c>
      <c r="S1819" s="149" t="s">
        <v>151</v>
      </c>
      <c r="T1819" t="s">
        <v>4242</v>
      </c>
      <c r="U1819" t="str">
        <f>IF(COUNTIF('16 reserve bal'!D:D,'16 AJE data'!T1819)&gt;0,"Y","N")</f>
        <v>Y</v>
      </c>
    </row>
    <row r="1820" spans="1:21" x14ac:dyDescent="0.25">
      <c r="A1820" t="s">
        <v>151</v>
      </c>
      <c r="B1820" t="s">
        <v>5288</v>
      </c>
      <c r="C1820" t="s">
        <v>3793</v>
      </c>
      <c r="D1820" t="s">
        <v>141</v>
      </c>
      <c r="E1820" t="s">
        <v>12419</v>
      </c>
      <c r="F1820" t="str">
        <f t="shared" si="31"/>
        <v>US-IFRS</v>
      </c>
      <c r="G1820" t="s">
        <v>3793</v>
      </c>
      <c r="O1820" t="s">
        <v>14801</v>
      </c>
      <c r="P1820" t="s">
        <v>125</v>
      </c>
      <c r="Q1820" t="s">
        <v>8635</v>
      </c>
      <c r="R1820" t="str">
        <f>IF(COUNTIF('16 reserve entries'!Q:Q,'16 AJE data'!O1820)&gt;0,"Y","N")</f>
        <v>N</v>
      </c>
      <c r="S1820" s="149" t="s">
        <v>151</v>
      </c>
      <c r="T1820" t="s">
        <v>4246</v>
      </c>
      <c r="U1820" t="str">
        <f>IF(COUNTIF('16 reserve bal'!D:D,'16 AJE data'!T1820)&gt;0,"Y","N")</f>
        <v>Y</v>
      </c>
    </row>
    <row r="1821" spans="1:21" x14ac:dyDescent="0.25">
      <c r="A1821" t="s">
        <v>151</v>
      </c>
      <c r="B1821" t="s">
        <v>5288</v>
      </c>
      <c r="C1821" t="s">
        <v>5640</v>
      </c>
      <c r="D1821" t="s">
        <v>141</v>
      </c>
      <c r="E1821" t="s">
        <v>12419</v>
      </c>
      <c r="F1821" t="str">
        <f t="shared" si="31"/>
        <v>US-IFRS</v>
      </c>
      <c r="G1821" t="s">
        <v>5640</v>
      </c>
      <c r="O1821" t="s">
        <v>14802</v>
      </c>
      <c r="P1821" t="s">
        <v>125</v>
      </c>
      <c r="Q1821" t="s">
        <v>8636</v>
      </c>
      <c r="R1821" t="str">
        <f>IF(COUNTIF('16 reserve entries'!Q:Q,'16 AJE data'!O1821)&gt;0,"Y","N")</f>
        <v>N</v>
      </c>
      <c r="S1821" s="149" t="s">
        <v>151</v>
      </c>
      <c r="T1821" t="s">
        <v>13005</v>
      </c>
      <c r="U1821" t="str">
        <f>IF(COUNTIF('16 reserve bal'!D:D,'16 AJE data'!T1821)&gt;0,"Y","N")</f>
        <v>N</v>
      </c>
    </row>
    <row r="1822" spans="1:21" x14ac:dyDescent="0.25">
      <c r="A1822" t="s">
        <v>151</v>
      </c>
      <c r="B1822" t="s">
        <v>5288</v>
      </c>
      <c r="C1822" t="s">
        <v>3796</v>
      </c>
      <c r="D1822" t="s">
        <v>141</v>
      </c>
      <c r="E1822" t="s">
        <v>12419</v>
      </c>
      <c r="F1822" t="str">
        <f t="shared" si="31"/>
        <v>US-IFRS</v>
      </c>
      <c r="G1822" t="s">
        <v>3796</v>
      </c>
      <c r="O1822" t="s">
        <v>14803</v>
      </c>
      <c r="P1822" t="s">
        <v>125</v>
      </c>
      <c r="Q1822" t="s">
        <v>8637</v>
      </c>
      <c r="R1822" t="str">
        <f>IF(COUNTIF('16 reserve entries'!Q:Q,'16 AJE data'!O1822)&gt;0,"Y","N")</f>
        <v>N</v>
      </c>
      <c r="S1822" s="149" t="s">
        <v>151</v>
      </c>
      <c r="T1822" t="s">
        <v>4250</v>
      </c>
      <c r="U1822" t="str">
        <f>IF(COUNTIF('16 reserve bal'!D:D,'16 AJE data'!T1822)&gt;0,"Y","N")</f>
        <v>Y</v>
      </c>
    </row>
    <row r="1823" spans="1:21" x14ac:dyDescent="0.25">
      <c r="A1823" t="s">
        <v>151</v>
      </c>
      <c r="B1823" t="s">
        <v>5288</v>
      </c>
      <c r="C1823" t="s">
        <v>3799</v>
      </c>
      <c r="D1823" t="s">
        <v>141</v>
      </c>
      <c r="E1823" t="s">
        <v>12419</v>
      </c>
      <c r="F1823" t="str">
        <f t="shared" si="31"/>
        <v>US-IFRS</v>
      </c>
      <c r="G1823" t="s">
        <v>3799</v>
      </c>
      <c r="O1823" t="s">
        <v>14804</v>
      </c>
      <c r="P1823" t="s">
        <v>125</v>
      </c>
      <c r="Q1823" t="s">
        <v>8638</v>
      </c>
      <c r="R1823" t="str">
        <f>IF(COUNTIF('16 reserve entries'!Q:Q,'16 AJE data'!O1823)&gt;0,"Y","N")</f>
        <v>N</v>
      </c>
      <c r="S1823" s="149" t="s">
        <v>151</v>
      </c>
      <c r="T1823" t="s">
        <v>4254</v>
      </c>
      <c r="U1823" t="str">
        <f>IF(COUNTIF('16 reserve bal'!D:D,'16 AJE data'!T1823)&gt;0,"Y","N")</f>
        <v>Y</v>
      </c>
    </row>
    <row r="1824" spans="1:21" x14ac:dyDescent="0.25">
      <c r="A1824" t="s">
        <v>151</v>
      </c>
      <c r="B1824" t="s">
        <v>5288</v>
      </c>
      <c r="C1824" t="s">
        <v>5647</v>
      </c>
      <c r="D1824" t="s">
        <v>141</v>
      </c>
      <c r="E1824" t="s">
        <v>12419</v>
      </c>
      <c r="F1824" t="str">
        <f t="shared" si="31"/>
        <v>US-IFRS</v>
      </c>
      <c r="G1824" t="s">
        <v>5647</v>
      </c>
      <c r="O1824" t="s">
        <v>14805</v>
      </c>
      <c r="P1824" t="s">
        <v>125</v>
      </c>
      <c r="Q1824" t="s">
        <v>8639</v>
      </c>
      <c r="R1824" t="str">
        <f>IF(COUNTIF('16 reserve entries'!Q:Q,'16 AJE data'!O1824)&gt;0,"Y","N")</f>
        <v>N</v>
      </c>
      <c r="S1824" s="149" t="s">
        <v>151</v>
      </c>
      <c r="T1824" t="s">
        <v>13007</v>
      </c>
      <c r="U1824" t="str">
        <f>IF(COUNTIF('16 reserve bal'!D:D,'16 AJE data'!T1824)&gt;0,"Y","N")</f>
        <v>N</v>
      </c>
    </row>
    <row r="1825" spans="1:21" x14ac:dyDescent="0.25">
      <c r="A1825" t="s">
        <v>151</v>
      </c>
      <c r="B1825" t="s">
        <v>5288</v>
      </c>
      <c r="C1825" t="s">
        <v>3802</v>
      </c>
      <c r="D1825" t="s">
        <v>141</v>
      </c>
      <c r="E1825" t="s">
        <v>12419</v>
      </c>
      <c r="F1825" t="str">
        <f t="shared" si="31"/>
        <v>US-IFRS</v>
      </c>
      <c r="G1825" t="s">
        <v>3802</v>
      </c>
      <c r="O1825" t="s">
        <v>14806</v>
      </c>
      <c r="P1825" t="s">
        <v>125</v>
      </c>
      <c r="Q1825" t="s">
        <v>8640</v>
      </c>
      <c r="R1825" t="str">
        <f>IF(COUNTIF('16 reserve entries'!Q:Q,'16 AJE data'!O1825)&gt;0,"Y","N")</f>
        <v>N</v>
      </c>
      <c r="S1825" s="149" t="s">
        <v>151</v>
      </c>
      <c r="T1825" t="s">
        <v>4258</v>
      </c>
      <c r="U1825" t="str">
        <f>IF(COUNTIF('16 reserve bal'!D:D,'16 AJE data'!T1825)&gt;0,"Y","N")</f>
        <v>Y</v>
      </c>
    </row>
    <row r="1826" spans="1:21" x14ac:dyDescent="0.25">
      <c r="A1826" t="s">
        <v>151</v>
      </c>
      <c r="B1826" t="s">
        <v>5288</v>
      </c>
      <c r="C1826" t="s">
        <v>3805</v>
      </c>
      <c r="D1826" t="s">
        <v>141</v>
      </c>
      <c r="E1826" t="s">
        <v>12419</v>
      </c>
      <c r="F1826" t="str">
        <f t="shared" si="31"/>
        <v>US-IFRS</v>
      </c>
      <c r="G1826" t="s">
        <v>3805</v>
      </c>
      <c r="O1826" t="s">
        <v>14807</v>
      </c>
      <c r="P1826" t="s">
        <v>125</v>
      </c>
      <c r="Q1826" t="s">
        <v>8641</v>
      </c>
      <c r="R1826" t="str">
        <f>IF(COUNTIF('16 reserve entries'!Q:Q,'16 AJE data'!O1826)&gt;0,"Y","N")</f>
        <v>N</v>
      </c>
      <c r="S1826" s="149" t="s">
        <v>151</v>
      </c>
      <c r="T1826" t="s">
        <v>4984</v>
      </c>
      <c r="U1826" t="str">
        <f>IF(COUNTIF('16 reserve bal'!D:D,'16 AJE data'!T1826)&gt;0,"Y","N")</f>
        <v>N</v>
      </c>
    </row>
    <row r="1827" spans="1:21" x14ac:dyDescent="0.25">
      <c r="A1827" t="s">
        <v>151</v>
      </c>
      <c r="B1827" t="s">
        <v>5288</v>
      </c>
      <c r="C1827" t="s">
        <v>5654</v>
      </c>
      <c r="D1827" t="s">
        <v>141</v>
      </c>
      <c r="E1827" t="s">
        <v>12419</v>
      </c>
      <c r="F1827" t="str">
        <f t="shared" si="31"/>
        <v>US-IFRS</v>
      </c>
      <c r="G1827" t="s">
        <v>5654</v>
      </c>
      <c r="O1827" t="s">
        <v>14808</v>
      </c>
      <c r="P1827" t="s">
        <v>125</v>
      </c>
      <c r="Q1827" t="s">
        <v>8642</v>
      </c>
      <c r="R1827" t="str">
        <f>IF(COUNTIF('16 reserve entries'!Q:Q,'16 AJE data'!O1827)&gt;0,"Y","N")</f>
        <v>N</v>
      </c>
      <c r="S1827" s="149" t="s">
        <v>151</v>
      </c>
      <c r="T1827" t="s">
        <v>13009</v>
      </c>
      <c r="U1827" t="str">
        <f>IF(COUNTIF('16 reserve bal'!D:D,'16 AJE data'!T1827)&gt;0,"Y","N")</f>
        <v>N</v>
      </c>
    </row>
    <row r="1828" spans="1:21" x14ac:dyDescent="0.25">
      <c r="A1828" t="s">
        <v>151</v>
      </c>
      <c r="B1828" t="s">
        <v>5288</v>
      </c>
      <c r="C1828" t="s">
        <v>3808</v>
      </c>
      <c r="D1828" t="s">
        <v>141</v>
      </c>
      <c r="E1828" t="s">
        <v>12419</v>
      </c>
      <c r="F1828" t="str">
        <f t="shared" si="31"/>
        <v>US-IFRS</v>
      </c>
      <c r="G1828" t="s">
        <v>3808</v>
      </c>
      <c r="O1828" t="s">
        <v>14809</v>
      </c>
      <c r="P1828" t="s">
        <v>125</v>
      </c>
      <c r="Q1828" t="s">
        <v>8643</v>
      </c>
      <c r="R1828" t="str">
        <f>IF(COUNTIF('16 reserve entries'!Q:Q,'16 AJE data'!O1828)&gt;0,"Y","N")</f>
        <v>N</v>
      </c>
      <c r="S1828" s="149" t="s">
        <v>151</v>
      </c>
      <c r="T1828" t="s">
        <v>4264</v>
      </c>
      <c r="U1828" t="str">
        <f>IF(COUNTIF('16 reserve bal'!D:D,'16 AJE data'!T1828)&gt;0,"Y","N")</f>
        <v>Y</v>
      </c>
    </row>
    <row r="1829" spans="1:21" x14ac:dyDescent="0.25">
      <c r="A1829" t="s">
        <v>151</v>
      </c>
      <c r="B1829" t="s">
        <v>5288</v>
      </c>
      <c r="C1829" t="s">
        <v>3811</v>
      </c>
      <c r="D1829" t="s">
        <v>141</v>
      </c>
      <c r="E1829" t="s">
        <v>12419</v>
      </c>
      <c r="F1829" t="str">
        <f t="shared" si="31"/>
        <v>US-IFRS</v>
      </c>
      <c r="G1829" t="s">
        <v>3811</v>
      </c>
      <c r="O1829" t="s">
        <v>14810</v>
      </c>
      <c r="P1829" t="s">
        <v>125</v>
      </c>
      <c r="Q1829" t="s">
        <v>8644</v>
      </c>
      <c r="R1829" t="str">
        <f>IF(COUNTIF('16 reserve entries'!Q:Q,'16 AJE data'!O1829)&gt;0,"Y","N")</f>
        <v>N</v>
      </c>
      <c r="S1829" s="149" t="s">
        <v>151</v>
      </c>
      <c r="T1829" t="s">
        <v>4268</v>
      </c>
      <c r="U1829" t="str">
        <f>IF(COUNTIF('16 reserve bal'!D:D,'16 AJE data'!T1829)&gt;0,"Y","N")</f>
        <v>Y</v>
      </c>
    </row>
    <row r="1830" spans="1:21" x14ac:dyDescent="0.25">
      <c r="A1830" t="s">
        <v>151</v>
      </c>
      <c r="B1830" t="s">
        <v>5288</v>
      </c>
      <c r="C1830" t="s">
        <v>5661</v>
      </c>
      <c r="D1830" t="s">
        <v>141</v>
      </c>
      <c r="E1830" t="s">
        <v>12419</v>
      </c>
      <c r="F1830" t="str">
        <f t="shared" si="31"/>
        <v>US-IFRS</v>
      </c>
      <c r="G1830" t="s">
        <v>5661</v>
      </c>
      <c r="O1830" t="s">
        <v>14811</v>
      </c>
      <c r="P1830" t="s">
        <v>125</v>
      </c>
      <c r="Q1830" t="s">
        <v>8645</v>
      </c>
      <c r="R1830" t="str">
        <f>IF(COUNTIF('16 reserve entries'!Q:Q,'16 AJE data'!O1830)&gt;0,"Y","N")</f>
        <v>N</v>
      </c>
      <c r="S1830" s="149" t="s">
        <v>151</v>
      </c>
      <c r="T1830" t="s">
        <v>13011</v>
      </c>
      <c r="U1830" t="str">
        <f>IF(COUNTIF('16 reserve bal'!D:D,'16 AJE data'!T1830)&gt;0,"Y","N")</f>
        <v>N</v>
      </c>
    </row>
    <row r="1831" spans="1:21" x14ac:dyDescent="0.25">
      <c r="A1831" t="s">
        <v>151</v>
      </c>
      <c r="B1831" t="s">
        <v>5288</v>
      </c>
      <c r="C1831" t="s">
        <v>3814</v>
      </c>
      <c r="D1831" t="s">
        <v>141</v>
      </c>
      <c r="E1831" t="s">
        <v>12419</v>
      </c>
      <c r="F1831" t="str">
        <f t="shared" si="31"/>
        <v>US-IFRS</v>
      </c>
      <c r="G1831" t="s">
        <v>3814</v>
      </c>
      <c r="O1831" t="s">
        <v>14812</v>
      </c>
      <c r="P1831" t="s">
        <v>125</v>
      </c>
      <c r="Q1831" t="s">
        <v>8646</v>
      </c>
      <c r="R1831" t="str">
        <f>IF(COUNTIF('16 reserve entries'!Q:Q,'16 AJE data'!O1831)&gt;0,"Y","N")</f>
        <v>N</v>
      </c>
      <c r="S1831" s="149" t="s">
        <v>151</v>
      </c>
      <c r="T1831" t="s">
        <v>4272</v>
      </c>
      <c r="U1831" t="str">
        <f>IF(COUNTIF('16 reserve bal'!D:D,'16 AJE data'!T1831)&gt;0,"Y","N")</f>
        <v>Y</v>
      </c>
    </row>
    <row r="1832" spans="1:21" x14ac:dyDescent="0.25">
      <c r="A1832" t="s">
        <v>151</v>
      </c>
      <c r="B1832" t="s">
        <v>5288</v>
      </c>
      <c r="C1832" t="s">
        <v>3817</v>
      </c>
      <c r="D1832" t="s">
        <v>141</v>
      </c>
      <c r="E1832" t="s">
        <v>12419</v>
      </c>
      <c r="F1832" t="str">
        <f t="shared" si="31"/>
        <v>US-IFRS</v>
      </c>
      <c r="G1832" t="s">
        <v>3817</v>
      </c>
      <c r="O1832" t="s">
        <v>14813</v>
      </c>
      <c r="P1832" t="s">
        <v>125</v>
      </c>
      <c r="Q1832" t="s">
        <v>8647</v>
      </c>
      <c r="R1832" t="str">
        <f>IF(COUNTIF('16 reserve entries'!Q:Q,'16 AJE data'!O1832)&gt;0,"Y","N")</f>
        <v>N</v>
      </c>
      <c r="S1832" s="149" t="s">
        <v>151</v>
      </c>
      <c r="T1832" t="s">
        <v>4276</v>
      </c>
      <c r="U1832" t="str">
        <f>IF(COUNTIF('16 reserve bal'!D:D,'16 AJE data'!T1832)&gt;0,"Y","N")</f>
        <v>Y</v>
      </c>
    </row>
    <row r="1833" spans="1:21" x14ac:dyDescent="0.25">
      <c r="A1833" t="s">
        <v>151</v>
      </c>
      <c r="B1833" t="s">
        <v>5288</v>
      </c>
      <c r="C1833" t="s">
        <v>5668</v>
      </c>
      <c r="D1833" t="s">
        <v>141</v>
      </c>
      <c r="E1833" t="s">
        <v>12419</v>
      </c>
      <c r="F1833" t="str">
        <f t="shared" si="31"/>
        <v>US-IFRS</v>
      </c>
      <c r="G1833" t="s">
        <v>5668</v>
      </c>
      <c r="O1833" t="s">
        <v>14814</v>
      </c>
      <c r="P1833" t="s">
        <v>125</v>
      </c>
      <c r="Q1833" t="s">
        <v>8648</v>
      </c>
      <c r="R1833" t="str">
        <f>IF(COUNTIF('16 reserve entries'!Q:Q,'16 AJE data'!O1833)&gt;0,"Y","N")</f>
        <v>N</v>
      </c>
      <c r="S1833" s="149" t="s">
        <v>151</v>
      </c>
      <c r="T1833" t="s">
        <v>13013</v>
      </c>
      <c r="U1833" t="str">
        <f>IF(COUNTIF('16 reserve bal'!D:D,'16 AJE data'!T1833)&gt;0,"Y","N")</f>
        <v>N</v>
      </c>
    </row>
    <row r="1834" spans="1:21" x14ac:dyDescent="0.25">
      <c r="A1834" t="s">
        <v>151</v>
      </c>
      <c r="B1834" t="s">
        <v>5288</v>
      </c>
      <c r="C1834" t="s">
        <v>3820</v>
      </c>
      <c r="D1834" t="s">
        <v>141</v>
      </c>
      <c r="E1834" t="s">
        <v>12419</v>
      </c>
      <c r="F1834" t="str">
        <f t="shared" si="31"/>
        <v>US-IFRS</v>
      </c>
      <c r="G1834" t="s">
        <v>3820</v>
      </c>
      <c r="O1834" t="s">
        <v>14815</v>
      </c>
      <c r="P1834" t="s">
        <v>125</v>
      </c>
      <c r="Q1834" t="s">
        <v>8649</v>
      </c>
      <c r="R1834" t="str">
        <f>IF(COUNTIF('16 reserve entries'!Q:Q,'16 AJE data'!O1834)&gt;0,"Y","N")</f>
        <v>N</v>
      </c>
      <c r="S1834" s="149" t="s">
        <v>151</v>
      </c>
      <c r="T1834" t="s">
        <v>4280</v>
      </c>
      <c r="U1834" t="str">
        <f>IF(COUNTIF('16 reserve bal'!D:D,'16 AJE data'!T1834)&gt;0,"Y","N")</f>
        <v>Y</v>
      </c>
    </row>
    <row r="1835" spans="1:21" x14ac:dyDescent="0.25">
      <c r="A1835" t="s">
        <v>151</v>
      </c>
      <c r="B1835" t="s">
        <v>5288</v>
      </c>
      <c r="C1835" t="s">
        <v>3823</v>
      </c>
      <c r="D1835" t="s">
        <v>141</v>
      </c>
      <c r="E1835" t="s">
        <v>12419</v>
      </c>
      <c r="F1835" t="str">
        <f t="shared" si="31"/>
        <v>US-IFRS</v>
      </c>
      <c r="G1835" t="s">
        <v>3823</v>
      </c>
      <c r="O1835" t="s">
        <v>14816</v>
      </c>
      <c r="P1835" t="s">
        <v>125</v>
      </c>
      <c r="Q1835" t="s">
        <v>8650</v>
      </c>
      <c r="R1835" t="str">
        <f>IF(COUNTIF('16 reserve entries'!Q:Q,'16 AJE data'!O1835)&gt;0,"Y","N")</f>
        <v>N</v>
      </c>
      <c r="S1835" s="149" t="s">
        <v>151</v>
      </c>
      <c r="T1835" t="s">
        <v>4284</v>
      </c>
      <c r="U1835" t="str">
        <f>IF(COUNTIF('16 reserve bal'!D:D,'16 AJE data'!T1835)&gt;0,"Y","N")</f>
        <v>Y</v>
      </c>
    </row>
    <row r="1836" spans="1:21" x14ac:dyDescent="0.25">
      <c r="A1836" t="s">
        <v>151</v>
      </c>
      <c r="B1836" t="s">
        <v>5288</v>
      </c>
      <c r="C1836" t="s">
        <v>5678</v>
      </c>
      <c r="D1836" t="s">
        <v>141</v>
      </c>
      <c r="E1836" t="s">
        <v>12419</v>
      </c>
      <c r="F1836" t="str">
        <f t="shared" si="31"/>
        <v>US-IFRS</v>
      </c>
      <c r="G1836" t="s">
        <v>5678</v>
      </c>
      <c r="O1836" t="s">
        <v>14817</v>
      </c>
      <c r="P1836" t="s">
        <v>125</v>
      </c>
      <c r="Q1836" t="s">
        <v>8651</v>
      </c>
      <c r="R1836" t="str">
        <f>IF(COUNTIF('16 reserve entries'!Q:Q,'16 AJE data'!O1836)&gt;0,"Y","N")</f>
        <v>N</v>
      </c>
      <c r="S1836" s="149" t="s">
        <v>151</v>
      </c>
      <c r="T1836" t="s">
        <v>13015</v>
      </c>
      <c r="U1836" t="str">
        <f>IF(COUNTIF('16 reserve bal'!D:D,'16 AJE data'!T1836)&gt;0,"Y","N")</f>
        <v>N</v>
      </c>
    </row>
    <row r="1837" spans="1:21" x14ac:dyDescent="0.25">
      <c r="A1837" t="s">
        <v>151</v>
      </c>
      <c r="B1837" t="s">
        <v>5288</v>
      </c>
      <c r="C1837" t="s">
        <v>3826</v>
      </c>
      <c r="D1837" t="s">
        <v>141</v>
      </c>
      <c r="E1837" t="s">
        <v>12419</v>
      </c>
      <c r="F1837" t="str">
        <f t="shared" si="31"/>
        <v>US-IFRS</v>
      </c>
      <c r="G1837" t="s">
        <v>3826</v>
      </c>
      <c r="O1837" t="s">
        <v>14818</v>
      </c>
      <c r="P1837" t="s">
        <v>125</v>
      </c>
      <c r="Q1837" t="s">
        <v>8652</v>
      </c>
      <c r="R1837" t="str">
        <f>IF(COUNTIF('16 reserve entries'!Q:Q,'16 AJE data'!O1837)&gt;0,"Y","N")</f>
        <v>N</v>
      </c>
      <c r="S1837" s="149" t="s">
        <v>151</v>
      </c>
      <c r="T1837" t="s">
        <v>4288</v>
      </c>
      <c r="U1837" t="str">
        <f>IF(COUNTIF('16 reserve bal'!D:D,'16 AJE data'!T1837)&gt;0,"Y","N")</f>
        <v>Y</v>
      </c>
    </row>
    <row r="1838" spans="1:21" x14ac:dyDescent="0.25">
      <c r="A1838" t="s">
        <v>151</v>
      </c>
      <c r="B1838" t="s">
        <v>5288</v>
      </c>
      <c r="C1838" t="s">
        <v>3829</v>
      </c>
      <c r="D1838" t="s">
        <v>141</v>
      </c>
      <c r="E1838" t="s">
        <v>12419</v>
      </c>
      <c r="F1838" t="str">
        <f t="shared" si="31"/>
        <v>US-IFRS</v>
      </c>
      <c r="G1838" t="s">
        <v>3829</v>
      </c>
      <c r="O1838" t="s">
        <v>14819</v>
      </c>
      <c r="P1838" t="s">
        <v>125</v>
      </c>
      <c r="Q1838" t="s">
        <v>8653</v>
      </c>
      <c r="R1838" t="str">
        <f>IF(COUNTIF('16 reserve entries'!Q:Q,'16 AJE data'!O1838)&gt;0,"Y","N")</f>
        <v>N</v>
      </c>
      <c r="S1838" s="149" t="s">
        <v>151</v>
      </c>
      <c r="T1838" t="s">
        <v>4292</v>
      </c>
      <c r="U1838" t="str">
        <f>IF(COUNTIF('16 reserve bal'!D:D,'16 AJE data'!T1838)&gt;0,"Y","N")</f>
        <v>Y</v>
      </c>
    </row>
    <row r="1839" spans="1:21" x14ac:dyDescent="0.25">
      <c r="A1839" t="s">
        <v>151</v>
      </c>
      <c r="B1839" t="s">
        <v>5288</v>
      </c>
      <c r="C1839" t="s">
        <v>5688</v>
      </c>
      <c r="D1839" t="s">
        <v>141</v>
      </c>
      <c r="E1839" t="s">
        <v>12419</v>
      </c>
      <c r="F1839" t="str">
        <f t="shared" si="31"/>
        <v>US-IFRS</v>
      </c>
      <c r="G1839" t="s">
        <v>5688</v>
      </c>
      <c r="O1839" t="s">
        <v>14820</v>
      </c>
      <c r="P1839" t="s">
        <v>125</v>
      </c>
      <c r="Q1839" t="s">
        <v>8654</v>
      </c>
      <c r="R1839" t="str">
        <f>IF(COUNTIF('16 reserve entries'!Q:Q,'16 AJE data'!O1839)&gt;0,"Y","N")</f>
        <v>N</v>
      </c>
      <c r="S1839" s="149" t="s">
        <v>151</v>
      </c>
      <c r="T1839" t="s">
        <v>13017</v>
      </c>
      <c r="U1839" t="str">
        <f>IF(COUNTIF('16 reserve bal'!D:D,'16 AJE data'!T1839)&gt;0,"Y","N")</f>
        <v>N</v>
      </c>
    </row>
    <row r="1840" spans="1:21" x14ac:dyDescent="0.25">
      <c r="A1840" t="s">
        <v>151</v>
      </c>
      <c r="B1840" t="s">
        <v>5288</v>
      </c>
      <c r="C1840" t="s">
        <v>3831</v>
      </c>
      <c r="D1840" t="s">
        <v>141</v>
      </c>
      <c r="E1840" t="s">
        <v>12419</v>
      </c>
      <c r="F1840" t="str">
        <f t="shared" si="31"/>
        <v>US-IFRS</v>
      </c>
      <c r="G1840" t="s">
        <v>3831</v>
      </c>
      <c r="O1840" t="s">
        <v>14821</v>
      </c>
      <c r="P1840" t="s">
        <v>125</v>
      </c>
      <c r="Q1840" t="s">
        <v>8655</v>
      </c>
      <c r="R1840" t="str">
        <f>IF(COUNTIF('16 reserve entries'!Q:Q,'16 AJE data'!O1840)&gt;0,"Y","N")</f>
        <v>N</v>
      </c>
      <c r="S1840" s="149" t="s">
        <v>151</v>
      </c>
      <c r="T1840" t="s">
        <v>4296</v>
      </c>
      <c r="U1840" t="str">
        <f>IF(COUNTIF('16 reserve bal'!D:D,'16 AJE data'!T1840)&gt;0,"Y","N")</f>
        <v>Y</v>
      </c>
    </row>
    <row r="1841" spans="1:21" x14ac:dyDescent="0.25">
      <c r="A1841" t="s">
        <v>151</v>
      </c>
      <c r="B1841" t="s">
        <v>5288</v>
      </c>
      <c r="C1841" t="s">
        <v>5695</v>
      </c>
      <c r="D1841" t="s">
        <v>141</v>
      </c>
      <c r="E1841" t="s">
        <v>12419</v>
      </c>
      <c r="F1841" t="str">
        <f t="shared" si="31"/>
        <v>US-IFRS</v>
      </c>
      <c r="G1841" t="s">
        <v>5695</v>
      </c>
      <c r="O1841" t="s">
        <v>14822</v>
      </c>
      <c r="P1841" t="s">
        <v>125</v>
      </c>
      <c r="Q1841" t="s">
        <v>8656</v>
      </c>
      <c r="R1841" t="str">
        <f>IF(COUNTIF('16 reserve entries'!Q:Q,'16 AJE data'!O1841)&gt;0,"Y","N")</f>
        <v>N</v>
      </c>
      <c r="S1841" s="149" t="s">
        <v>151</v>
      </c>
      <c r="T1841" t="s">
        <v>13019</v>
      </c>
      <c r="U1841" t="str">
        <f>IF(COUNTIF('16 reserve bal'!D:D,'16 AJE data'!T1841)&gt;0,"Y","N")</f>
        <v>N</v>
      </c>
    </row>
    <row r="1842" spans="1:21" x14ac:dyDescent="0.25">
      <c r="A1842" t="s">
        <v>151</v>
      </c>
      <c r="B1842" t="s">
        <v>5288</v>
      </c>
      <c r="C1842" t="s">
        <v>3834</v>
      </c>
      <c r="D1842" t="s">
        <v>141</v>
      </c>
      <c r="E1842" t="s">
        <v>12419</v>
      </c>
      <c r="F1842" t="str">
        <f t="shared" si="31"/>
        <v>US-IFRS</v>
      </c>
      <c r="G1842" t="s">
        <v>3834</v>
      </c>
      <c r="O1842" t="s">
        <v>14823</v>
      </c>
      <c r="P1842" t="s">
        <v>125</v>
      </c>
      <c r="Q1842" t="s">
        <v>8657</v>
      </c>
      <c r="R1842" t="str">
        <f>IF(COUNTIF('16 reserve entries'!Q:Q,'16 AJE data'!O1842)&gt;0,"Y","N")</f>
        <v>N</v>
      </c>
      <c r="S1842" s="149" t="s">
        <v>151</v>
      </c>
      <c r="T1842" t="s">
        <v>4300</v>
      </c>
      <c r="U1842" t="str">
        <f>IF(COUNTIF('16 reserve bal'!D:D,'16 AJE data'!T1842)&gt;0,"Y","N")</f>
        <v>Y</v>
      </c>
    </row>
    <row r="1843" spans="1:21" x14ac:dyDescent="0.25">
      <c r="A1843" t="s">
        <v>151</v>
      </c>
      <c r="B1843" t="s">
        <v>5288</v>
      </c>
      <c r="C1843" t="s">
        <v>5702</v>
      </c>
      <c r="D1843" t="s">
        <v>141</v>
      </c>
      <c r="E1843" t="s">
        <v>12419</v>
      </c>
      <c r="F1843" t="str">
        <f t="shared" si="31"/>
        <v>US-IFRS</v>
      </c>
      <c r="G1843" t="s">
        <v>5702</v>
      </c>
      <c r="O1843" t="s">
        <v>14824</v>
      </c>
      <c r="P1843" t="s">
        <v>125</v>
      </c>
      <c r="Q1843" t="s">
        <v>8658</v>
      </c>
      <c r="R1843" t="str">
        <f>IF(COUNTIF('16 reserve entries'!Q:Q,'16 AJE data'!O1843)&gt;0,"Y","N")</f>
        <v>N</v>
      </c>
      <c r="S1843" s="149" t="s">
        <v>151</v>
      </c>
      <c r="T1843" t="s">
        <v>13021</v>
      </c>
      <c r="U1843" t="str">
        <f>IF(COUNTIF('16 reserve bal'!D:D,'16 AJE data'!T1843)&gt;0,"Y","N")</f>
        <v>N</v>
      </c>
    </row>
    <row r="1844" spans="1:21" x14ac:dyDescent="0.25">
      <c r="A1844" t="s">
        <v>151</v>
      </c>
      <c r="B1844" t="s">
        <v>5288</v>
      </c>
      <c r="C1844" t="s">
        <v>3837</v>
      </c>
      <c r="D1844" t="s">
        <v>141</v>
      </c>
      <c r="E1844" t="s">
        <v>12419</v>
      </c>
      <c r="F1844" t="str">
        <f t="shared" si="31"/>
        <v>US-IFRS</v>
      </c>
      <c r="G1844" t="s">
        <v>3837</v>
      </c>
      <c r="O1844" t="s">
        <v>14825</v>
      </c>
      <c r="P1844" t="s">
        <v>125</v>
      </c>
      <c r="Q1844" t="s">
        <v>8659</v>
      </c>
      <c r="R1844" t="str">
        <f>IF(COUNTIF('16 reserve entries'!Q:Q,'16 AJE data'!O1844)&gt;0,"Y","N")</f>
        <v>N</v>
      </c>
      <c r="S1844" s="149" t="s">
        <v>151</v>
      </c>
      <c r="T1844" t="s">
        <v>4304</v>
      </c>
      <c r="U1844" t="str">
        <f>IF(COUNTIF('16 reserve bal'!D:D,'16 AJE data'!T1844)&gt;0,"Y","N")</f>
        <v>Y</v>
      </c>
    </row>
    <row r="1845" spans="1:21" x14ac:dyDescent="0.25">
      <c r="A1845" t="s">
        <v>151</v>
      </c>
      <c r="B1845" t="s">
        <v>5288</v>
      </c>
      <c r="C1845" t="s">
        <v>5708</v>
      </c>
      <c r="D1845" t="s">
        <v>141</v>
      </c>
      <c r="E1845" t="s">
        <v>12419</v>
      </c>
      <c r="F1845" t="str">
        <f t="shared" si="31"/>
        <v>US-IFRS</v>
      </c>
      <c r="G1845" t="s">
        <v>5708</v>
      </c>
      <c r="O1845" t="s">
        <v>14826</v>
      </c>
      <c r="P1845" t="s">
        <v>125</v>
      </c>
      <c r="Q1845" t="s">
        <v>8660</v>
      </c>
      <c r="R1845" t="str">
        <f>IF(COUNTIF('16 reserve entries'!Q:Q,'16 AJE data'!O1845)&gt;0,"Y","N")</f>
        <v>N</v>
      </c>
      <c r="S1845" s="149" t="s">
        <v>151</v>
      </c>
      <c r="T1845" t="s">
        <v>13023</v>
      </c>
      <c r="U1845" t="str">
        <f>IF(COUNTIF('16 reserve bal'!D:D,'16 AJE data'!T1845)&gt;0,"Y","N")</f>
        <v>N</v>
      </c>
    </row>
    <row r="1846" spans="1:21" x14ac:dyDescent="0.25">
      <c r="A1846" t="s">
        <v>151</v>
      </c>
      <c r="B1846" t="s">
        <v>5288</v>
      </c>
      <c r="C1846" t="s">
        <v>3870</v>
      </c>
      <c r="D1846" t="s">
        <v>141</v>
      </c>
      <c r="E1846" t="s">
        <v>12419</v>
      </c>
      <c r="F1846" t="str">
        <f t="shared" si="31"/>
        <v>US-IFRS</v>
      </c>
      <c r="G1846" t="s">
        <v>3870</v>
      </c>
      <c r="O1846" t="s">
        <v>14827</v>
      </c>
      <c r="P1846" t="s">
        <v>125</v>
      </c>
      <c r="Q1846" t="s">
        <v>8661</v>
      </c>
      <c r="R1846" t="str">
        <f>IF(COUNTIF('16 reserve entries'!Q:Q,'16 AJE data'!O1846)&gt;0,"Y","N")</f>
        <v>N</v>
      </c>
      <c r="S1846" s="149" t="s">
        <v>151</v>
      </c>
      <c r="T1846" t="s">
        <v>4350</v>
      </c>
      <c r="U1846" t="str">
        <f>IF(COUNTIF('16 reserve bal'!D:D,'16 AJE data'!T1846)&gt;0,"Y","N")</f>
        <v>Y</v>
      </c>
    </row>
    <row r="1847" spans="1:21" x14ac:dyDescent="0.25">
      <c r="A1847" t="s">
        <v>151</v>
      </c>
      <c r="B1847" t="s">
        <v>5288</v>
      </c>
      <c r="C1847" t="s">
        <v>3873</v>
      </c>
      <c r="D1847" t="s">
        <v>141</v>
      </c>
      <c r="E1847" t="s">
        <v>12419</v>
      </c>
      <c r="F1847" t="str">
        <f t="shared" si="31"/>
        <v>US-IFRS</v>
      </c>
      <c r="G1847" t="s">
        <v>3873</v>
      </c>
      <c r="O1847" t="s">
        <v>14828</v>
      </c>
      <c r="P1847" t="s">
        <v>125</v>
      </c>
      <c r="Q1847" t="s">
        <v>8662</v>
      </c>
      <c r="R1847" t="str">
        <f>IF(COUNTIF('16 reserve entries'!Q:Q,'16 AJE data'!O1847)&gt;0,"Y","N")</f>
        <v>N</v>
      </c>
      <c r="S1847" s="149" t="s">
        <v>151</v>
      </c>
      <c r="T1847" t="s">
        <v>4354</v>
      </c>
      <c r="U1847" t="str">
        <f>IF(COUNTIF('16 reserve bal'!D:D,'16 AJE data'!T1847)&gt;0,"Y","N")</f>
        <v>Y</v>
      </c>
    </row>
    <row r="1848" spans="1:21" x14ac:dyDescent="0.25">
      <c r="A1848" t="s">
        <v>151</v>
      </c>
      <c r="B1848" t="s">
        <v>5288</v>
      </c>
      <c r="C1848" t="s">
        <v>3995</v>
      </c>
      <c r="D1848" t="s">
        <v>141</v>
      </c>
      <c r="E1848" t="s">
        <v>12419</v>
      </c>
      <c r="F1848" t="str">
        <f t="shared" si="31"/>
        <v>US-IFRS</v>
      </c>
      <c r="G1848" t="s">
        <v>3995</v>
      </c>
      <c r="O1848" t="s">
        <v>14829</v>
      </c>
      <c r="P1848" t="s">
        <v>125</v>
      </c>
      <c r="Q1848" t="s">
        <v>8663</v>
      </c>
      <c r="R1848" t="str">
        <f>IF(COUNTIF('16 reserve entries'!Q:Q,'16 AJE data'!O1848)&gt;0,"Y","N")</f>
        <v>N</v>
      </c>
      <c r="S1848" s="149" t="s">
        <v>151</v>
      </c>
      <c r="T1848" t="s">
        <v>3459</v>
      </c>
      <c r="U1848" t="str">
        <f>IF(COUNTIF('16 reserve bal'!D:D,'16 AJE data'!T1848)&gt;0,"Y","N")</f>
        <v>Y</v>
      </c>
    </row>
    <row r="1849" spans="1:21" x14ac:dyDescent="0.25">
      <c r="A1849" t="s">
        <v>122</v>
      </c>
      <c r="B1849" t="s">
        <v>5288</v>
      </c>
      <c r="C1849" t="s">
        <v>7654</v>
      </c>
      <c r="D1849" t="s">
        <v>141</v>
      </c>
      <c r="E1849" t="s">
        <v>12419</v>
      </c>
      <c r="F1849" t="str">
        <f t="shared" si="31"/>
        <v>US-IFRS</v>
      </c>
      <c r="G1849" t="s">
        <v>7654</v>
      </c>
      <c r="O1849" t="s">
        <v>14830</v>
      </c>
      <c r="P1849" t="s">
        <v>125</v>
      </c>
      <c r="Q1849" t="s">
        <v>8664</v>
      </c>
      <c r="R1849" t="str">
        <f>IF(COUNTIF('16 reserve entries'!Q:Q,'16 AJE data'!O1849)&gt;0,"Y","N")</f>
        <v>N</v>
      </c>
      <c r="S1849" s="149" t="s">
        <v>122</v>
      </c>
      <c r="T1849" t="s">
        <v>12891</v>
      </c>
      <c r="U1849" t="str">
        <f>IF(COUNTIF('16 reserve bal'!D:D,'16 AJE data'!T1849)&gt;0,"Y","N")</f>
        <v>N</v>
      </c>
    </row>
    <row r="1850" spans="1:21" x14ac:dyDescent="0.25">
      <c r="A1850" t="s">
        <v>122</v>
      </c>
      <c r="B1850" t="s">
        <v>5288</v>
      </c>
      <c r="C1850" t="s">
        <v>3628</v>
      </c>
      <c r="D1850" t="s">
        <v>141</v>
      </c>
      <c r="E1850" t="s">
        <v>12419</v>
      </c>
      <c r="F1850" t="str">
        <f t="shared" si="31"/>
        <v>US-IFRS</v>
      </c>
      <c r="G1850" t="s">
        <v>3628</v>
      </c>
      <c r="O1850" t="s">
        <v>14831</v>
      </c>
      <c r="P1850" t="s">
        <v>125</v>
      </c>
      <c r="Q1850" t="s">
        <v>8665</v>
      </c>
      <c r="R1850" t="str">
        <f>IF(COUNTIF('16 reserve entries'!Q:Q,'16 AJE data'!O1850)&gt;0,"Y","N")</f>
        <v>N</v>
      </c>
      <c r="S1850" s="149" t="s">
        <v>122</v>
      </c>
      <c r="T1850" t="s">
        <v>3262</v>
      </c>
      <c r="U1850" t="str">
        <f>IF(COUNTIF('16 reserve bal'!D:D,'16 AJE data'!T1850)&gt;0,"Y","N")</f>
        <v>Y</v>
      </c>
    </row>
    <row r="1851" spans="1:21" x14ac:dyDescent="0.25">
      <c r="A1851" t="s">
        <v>122</v>
      </c>
      <c r="B1851" t="s">
        <v>5288</v>
      </c>
      <c r="C1851" t="s">
        <v>7678</v>
      </c>
      <c r="D1851" t="s">
        <v>141</v>
      </c>
      <c r="E1851" t="s">
        <v>12419</v>
      </c>
      <c r="F1851" t="str">
        <f t="shared" si="31"/>
        <v>US-IFRS</v>
      </c>
      <c r="G1851" t="s">
        <v>7678</v>
      </c>
      <c r="O1851" t="s">
        <v>14832</v>
      </c>
      <c r="P1851" t="s">
        <v>125</v>
      </c>
      <c r="Q1851" t="s">
        <v>8666</v>
      </c>
      <c r="R1851" t="str">
        <f>IF(COUNTIF('16 reserve entries'!Q:Q,'16 AJE data'!O1851)&gt;0,"Y","N")</f>
        <v>N</v>
      </c>
      <c r="S1851" s="149" t="s">
        <v>122</v>
      </c>
      <c r="T1851" t="s">
        <v>13994</v>
      </c>
      <c r="U1851" t="str">
        <f>IF(COUNTIF('16 reserve bal'!D:D,'16 AJE data'!T1851)&gt;0,"Y","N")</f>
        <v>N</v>
      </c>
    </row>
    <row r="1852" spans="1:21" x14ac:dyDescent="0.25">
      <c r="A1852" t="s">
        <v>122</v>
      </c>
      <c r="B1852" t="s">
        <v>5288</v>
      </c>
      <c r="C1852" t="s">
        <v>3663</v>
      </c>
      <c r="D1852" t="s">
        <v>141</v>
      </c>
      <c r="E1852" t="s">
        <v>12419</v>
      </c>
      <c r="F1852" t="str">
        <f t="shared" si="31"/>
        <v>US-IFRS</v>
      </c>
      <c r="G1852" t="s">
        <v>3663</v>
      </c>
      <c r="O1852" t="s">
        <v>14833</v>
      </c>
      <c r="P1852" t="s">
        <v>125</v>
      </c>
      <c r="Q1852" t="s">
        <v>8667</v>
      </c>
      <c r="R1852" t="str">
        <f>IF(COUNTIF('16 reserve entries'!Q:Q,'16 AJE data'!O1852)&gt;0,"Y","N")</f>
        <v>N</v>
      </c>
      <c r="S1852" s="149" t="s">
        <v>122</v>
      </c>
      <c r="T1852" t="s">
        <v>13651</v>
      </c>
      <c r="U1852" t="str">
        <f>IF(COUNTIF('16 reserve bal'!D:D,'16 AJE data'!T1852)&gt;0,"Y","N")</f>
        <v>N</v>
      </c>
    </row>
    <row r="1853" spans="1:21" x14ac:dyDescent="0.25">
      <c r="A1853" t="s">
        <v>122</v>
      </c>
      <c r="B1853" t="s">
        <v>5288</v>
      </c>
      <c r="C1853" t="s">
        <v>7751</v>
      </c>
      <c r="D1853" t="s">
        <v>141</v>
      </c>
      <c r="E1853" t="s">
        <v>12419</v>
      </c>
      <c r="F1853" t="str">
        <f t="shared" si="31"/>
        <v>US-IFRS</v>
      </c>
      <c r="G1853" t="s">
        <v>7751</v>
      </c>
      <c r="O1853" t="s">
        <v>14834</v>
      </c>
      <c r="P1853" t="s">
        <v>125</v>
      </c>
      <c r="Q1853" t="s">
        <v>8668</v>
      </c>
      <c r="R1853" t="str">
        <f>IF(COUNTIF('16 reserve entries'!Q:Q,'16 AJE data'!O1853)&gt;0,"Y","N")</f>
        <v>N</v>
      </c>
      <c r="S1853" s="149" t="s">
        <v>122</v>
      </c>
      <c r="T1853" t="s">
        <v>13618</v>
      </c>
      <c r="U1853" t="str">
        <f>IF(COUNTIF('16 reserve bal'!D:D,'16 AJE data'!T1853)&gt;0,"Y","N")</f>
        <v>N</v>
      </c>
    </row>
    <row r="1854" spans="1:21" x14ac:dyDescent="0.25">
      <c r="A1854" t="s">
        <v>122</v>
      </c>
      <c r="B1854" t="s">
        <v>5288</v>
      </c>
      <c r="C1854" t="s">
        <v>8190</v>
      </c>
      <c r="D1854" t="s">
        <v>141</v>
      </c>
      <c r="E1854" t="s">
        <v>12419</v>
      </c>
      <c r="F1854" t="str">
        <f t="shared" si="31"/>
        <v>US-IFRS</v>
      </c>
      <c r="G1854" t="s">
        <v>8190</v>
      </c>
      <c r="O1854" t="s">
        <v>14835</v>
      </c>
      <c r="P1854" t="s">
        <v>125</v>
      </c>
      <c r="Q1854" t="s">
        <v>8669</v>
      </c>
      <c r="R1854" t="str">
        <f>IF(COUNTIF('16 reserve entries'!Q:Q,'16 AJE data'!O1854)&gt;0,"Y","N")</f>
        <v>N</v>
      </c>
      <c r="S1854" s="149" t="s">
        <v>122</v>
      </c>
      <c r="T1854" t="s">
        <v>13661</v>
      </c>
      <c r="U1854" t="str">
        <f>IF(COUNTIF('16 reserve bal'!D:D,'16 AJE data'!T1854)&gt;0,"Y","N")</f>
        <v>N</v>
      </c>
    </row>
    <row r="1855" spans="1:21" x14ac:dyDescent="0.25">
      <c r="A1855" t="s">
        <v>122</v>
      </c>
      <c r="B1855" t="s">
        <v>5288</v>
      </c>
      <c r="C1855" t="s">
        <v>8325</v>
      </c>
      <c r="D1855" t="s">
        <v>141</v>
      </c>
      <c r="E1855" t="s">
        <v>12419</v>
      </c>
      <c r="F1855" t="str">
        <f t="shared" si="31"/>
        <v>US-IFRS</v>
      </c>
      <c r="G1855" t="s">
        <v>8325</v>
      </c>
      <c r="O1855" t="s">
        <v>14836</v>
      </c>
      <c r="P1855" t="s">
        <v>125</v>
      </c>
      <c r="Q1855" t="s">
        <v>8670</v>
      </c>
      <c r="R1855" t="str">
        <f>IF(COUNTIF('16 reserve entries'!Q:Q,'16 AJE data'!O1855)&gt;0,"Y","N")</f>
        <v>N</v>
      </c>
      <c r="S1855" s="149" t="s">
        <v>122</v>
      </c>
      <c r="T1855" t="s">
        <v>14837</v>
      </c>
      <c r="U1855" t="str">
        <f>IF(COUNTIF('16 reserve bal'!D:D,'16 AJE data'!T1855)&gt;0,"Y","N")</f>
        <v>N</v>
      </c>
    </row>
    <row r="1856" spans="1:21" x14ac:dyDescent="0.25">
      <c r="A1856" t="s">
        <v>122</v>
      </c>
      <c r="B1856" t="s">
        <v>5288</v>
      </c>
      <c r="C1856" t="s">
        <v>4493</v>
      </c>
      <c r="D1856" t="s">
        <v>141</v>
      </c>
      <c r="E1856" t="s">
        <v>12419</v>
      </c>
      <c r="F1856" t="str">
        <f t="shared" si="31"/>
        <v>US-IFRS</v>
      </c>
      <c r="G1856" t="s">
        <v>4493</v>
      </c>
      <c r="O1856" t="s">
        <v>14838</v>
      </c>
      <c r="P1856" t="s">
        <v>125</v>
      </c>
      <c r="Q1856" t="s">
        <v>8671</v>
      </c>
      <c r="R1856" t="str">
        <f>IF(COUNTIF('16 reserve entries'!Q:Q,'16 AJE data'!O1856)&gt;0,"Y","N")</f>
        <v>N</v>
      </c>
      <c r="S1856" s="149" t="s">
        <v>122</v>
      </c>
      <c r="T1856" t="s">
        <v>14839</v>
      </c>
      <c r="U1856" t="str">
        <f>IF(COUNTIF('16 reserve bal'!D:D,'16 AJE data'!T1856)&gt;0,"Y","N")</f>
        <v>N</v>
      </c>
    </row>
    <row r="1857" spans="1:21" x14ac:dyDescent="0.25">
      <c r="A1857" t="s">
        <v>122</v>
      </c>
      <c r="B1857" t="s">
        <v>5288</v>
      </c>
      <c r="C1857" t="s">
        <v>8326</v>
      </c>
      <c r="D1857" t="s">
        <v>141</v>
      </c>
      <c r="E1857" t="s">
        <v>12419</v>
      </c>
      <c r="F1857" t="str">
        <f t="shared" si="31"/>
        <v>US-IFRS</v>
      </c>
      <c r="G1857" t="s">
        <v>8326</v>
      </c>
      <c r="O1857" t="s">
        <v>14840</v>
      </c>
      <c r="P1857" t="s">
        <v>125</v>
      </c>
      <c r="Q1857" t="s">
        <v>8672</v>
      </c>
      <c r="R1857" t="str">
        <f>IF(COUNTIF('16 reserve entries'!Q:Q,'16 AJE data'!O1857)&gt;0,"Y","N")</f>
        <v>N</v>
      </c>
      <c r="S1857" s="149" t="s">
        <v>122</v>
      </c>
      <c r="T1857" t="s">
        <v>14841</v>
      </c>
      <c r="U1857" t="str">
        <f>IF(COUNTIF('16 reserve bal'!D:D,'16 AJE data'!T1857)&gt;0,"Y","N")</f>
        <v>N</v>
      </c>
    </row>
    <row r="1858" spans="1:21" x14ac:dyDescent="0.25">
      <c r="A1858" t="s">
        <v>122</v>
      </c>
      <c r="B1858" t="s">
        <v>5288</v>
      </c>
      <c r="C1858" t="s">
        <v>8327</v>
      </c>
      <c r="D1858" t="s">
        <v>141</v>
      </c>
      <c r="E1858" t="s">
        <v>12419</v>
      </c>
      <c r="F1858" t="str">
        <f t="shared" si="31"/>
        <v>US-IFRS</v>
      </c>
      <c r="G1858" t="s">
        <v>8327</v>
      </c>
      <c r="O1858" t="s">
        <v>14842</v>
      </c>
      <c r="P1858" t="s">
        <v>125</v>
      </c>
      <c r="Q1858" t="s">
        <v>8673</v>
      </c>
      <c r="R1858" t="str">
        <f>IF(COUNTIF('16 reserve entries'!Q:Q,'16 AJE data'!O1858)&gt;0,"Y","N")</f>
        <v>N</v>
      </c>
      <c r="S1858" s="149" t="s">
        <v>122</v>
      </c>
      <c r="T1858" t="s">
        <v>14843</v>
      </c>
      <c r="U1858" t="str">
        <f>IF(COUNTIF('16 reserve bal'!D:D,'16 AJE data'!T1858)&gt;0,"Y","N")</f>
        <v>N</v>
      </c>
    </row>
    <row r="1859" spans="1:21" x14ac:dyDescent="0.25">
      <c r="A1859" t="s">
        <v>122</v>
      </c>
      <c r="B1859" t="s">
        <v>5288</v>
      </c>
      <c r="C1859" t="s">
        <v>8328</v>
      </c>
      <c r="D1859" t="s">
        <v>141</v>
      </c>
      <c r="E1859" t="s">
        <v>12419</v>
      </c>
      <c r="F1859" t="str">
        <f t="shared" si="31"/>
        <v>US-IFRS</v>
      </c>
      <c r="G1859" t="s">
        <v>8328</v>
      </c>
      <c r="O1859" t="s">
        <v>14844</v>
      </c>
      <c r="P1859" t="s">
        <v>125</v>
      </c>
      <c r="Q1859" t="s">
        <v>8674</v>
      </c>
      <c r="R1859" t="str">
        <f>IF(COUNTIF('16 reserve entries'!Q:Q,'16 AJE data'!O1859)&gt;0,"Y","N")</f>
        <v>N</v>
      </c>
      <c r="S1859" s="149" t="s">
        <v>122</v>
      </c>
      <c r="T1859" t="s">
        <v>14845</v>
      </c>
      <c r="U1859" t="str">
        <f>IF(COUNTIF('16 reserve bal'!D:D,'16 AJE data'!T1859)&gt;0,"Y","N")</f>
        <v>N</v>
      </c>
    </row>
    <row r="1860" spans="1:21" x14ac:dyDescent="0.25">
      <c r="A1860" t="s">
        <v>122</v>
      </c>
      <c r="B1860" t="s">
        <v>5288</v>
      </c>
      <c r="C1860" t="s">
        <v>8329</v>
      </c>
      <c r="D1860" t="s">
        <v>141</v>
      </c>
      <c r="E1860" t="s">
        <v>12419</v>
      </c>
      <c r="F1860" t="str">
        <f t="shared" si="31"/>
        <v>US-IFRS</v>
      </c>
      <c r="G1860" t="s">
        <v>8329</v>
      </c>
      <c r="O1860" t="s">
        <v>14846</v>
      </c>
      <c r="P1860" t="s">
        <v>125</v>
      </c>
      <c r="Q1860" t="s">
        <v>8675</v>
      </c>
      <c r="R1860" t="str">
        <f>IF(COUNTIF('16 reserve entries'!Q:Q,'16 AJE data'!O1860)&gt;0,"Y","N")</f>
        <v>N</v>
      </c>
      <c r="S1860" s="149" t="s">
        <v>122</v>
      </c>
      <c r="T1860" t="s">
        <v>14847</v>
      </c>
      <c r="U1860" t="str">
        <f>IF(COUNTIF('16 reserve bal'!D:D,'16 AJE data'!T1860)&gt;0,"Y","N")</f>
        <v>N</v>
      </c>
    </row>
    <row r="1861" spans="1:21" x14ac:dyDescent="0.25">
      <c r="A1861" t="s">
        <v>122</v>
      </c>
      <c r="B1861" t="s">
        <v>5288</v>
      </c>
      <c r="C1861" t="s">
        <v>8330</v>
      </c>
      <c r="D1861" t="s">
        <v>141</v>
      </c>
      <c r="E1861" t="s">
        <v>12419</v>
      </c>
      <c r="F1861" t="str">
        <f t="shared" ref="F1861:F1924" si="32">D1861&amp;"-"&amp;E1861</f>
        <v>US-IFRS</v>
      </c>
      <c r="G1861" t="s">
        <v>8330</v>
      </c>
      <c r="O1861" t="s">
        <v>14848</v>
      </c>
      <c r="P1861" t="s">
        <v>125</v>
      </c>
      <c r="Q1861" t="s">
        <v>8676</v>
      </c>
      <c r="R1861" t="str">
        <f>IF(COUNTIF('16 reserve entries'!Q:Q,'16 AJE data'!O1861)&gt;0,"Y","N")</f>
        <v>N</v>
      </c>
      <c r="S1861" s="149" t="s">
        <v>122</v>
      </c>
      <c r="T1861" t="s">
        <v>14849</v>
      </c>
      <c r="U1861" t="str">
        <f>IF(COUNTIF('16 reserve bal'!D:D,'16 AJE data'!T1861)&gt;0,"Y","N")</f>
        <v>N</v>
      </c>
    </row>
    <row r="1862" spans="1:21" x14ac:dyDescent="0.25">
      <c r="A1862" t="s">
        <v>122</v>
      </c>
      <c r="B1862" t="s">
        <v>5288</v>
      </c>
      <c r="C1862" t="s">
        <v>8331</v>
      </c>
      <c r="D1862" t="s">
        <v>141</v>
      </c>
      <c r="E1862" t="s">
        <v>12419</v>
      </c>
      <c r="F1862" t="str">
        <f t="shared" si="32"/>
        <v>US-IFRS</v>
      </c>
      <c r="G1862" t="s">
        <v>8331</v>
      </c>
      <c r="O1862" t="s">
        <v>14850</v>
      </c>
      <c r="P1862" t="s">
        <v>125</v>
      </c>
      <c r="Q1862" t="s">
        <v>8677</v>
      </c>
      <c r="R1862" t="str">
        <f>IF(COUNTIF('16 reserve entries'!Q:Q,'16 AJE data'!O1862)&gt;0,"Y","N")</f>
        <v>N</v>
      </c>
      <c r="S1862" s="149" t="s">
        <v>122</v>
      </c>
      <c r="T1862" t="s">
        <v>14851</v>
      </c>
      <c r="U1862" t="str">
        <f>IF(COUNTIF('16 reserve bal'!D:D,'16 AJE data'!T1862)&gt;0,"Y","N")</f>
        <v>N</v>
      </c>
    </row>
    <row r="1863" spans="1:21" x14ac:dyDescent="0.25">
      <c r="A1863" t="s">
        <v>122</v>
      </c>
      <c r="B1863" t="s">
        <v>5288</v>
      </c>
      <c r="C1863" t="s">
        <v>8332</v>
      </c>
      <c r="D1863" t="s">
        <v>141</v>
      </c>
      <c r="E1863" t="s">
        <v>12419</v>
      </c>
      <c r="F1863" t="str">
        <f t="shared" si="32"/>
        <v>US-IFRS</v>
      </c>
      <c r="G1863" t="s">
        <v>8332</v>
      </c>
      <c r="O1863" t="s">
        <v>14852</v>
      </c>
      <c r="P1863" t="s">
        <v>125</v>
      </c>
      <c r="Q1863" t="s">
        <v>8678</v>
      </c>
      <c r="R1863" t="str">
        <f>IF(COUNTIF('16 reserve entries'!Q:Q,'16 AJE data'!O1863)&gt;0,"Y","N")</f>
        <v>N</v>
      </c>
      <c r="S1863" s="149" t="s">
        <v>122</v>
      </c>
      <c r="T1863" t="s">
        <v>14853</v>
      </c>
      <c r="U1863" t="str">
        <f>IF(COUNTIF('16 reserve bal'!D:D,'16 AJE data'!T1863)&gt;0,"Y","N")</f>
        <v>N</v>
      </c>
    </row>
    <row r="1864" spans="1:21" x14ac:dyDescent="0.25">
      <c r="A1864" t="s">
        <v>122</v>
      </c>
      <c r="B1864" t="s">
        <v>5288</v>
      </c>
      <c r="C1864" t="s">
        <v>8333</v>
      </c>
      <c r="D1864" t="s">
        <v>141</v>
      </c>
      <c r="E1864" t="s">
        <v>12419</v>
      </c>
      <c r="F1864" t="str">
        <f t="shared" si="32"/>
        <v>US-IFRS</v>
      </c>
      <c r="G1864" t="s">
        <v>8333</v>
      </c>
      <c r="O1864" t="s">
        <v>14854</v>
      </c>
      <c r="P1864" t="s">
        <v>125</v>
      </c>
      <c r="Q1864" t="s">
        <v>8679</v>
      </c>
      <c r="R1864" t="str">
        <f>IF(COUNTIF('16 reserve entries'!Q:Q,'16 AJE data'!O1864)&gt;0,"Y","N")</f>
        <v>N</v>
      </c>
      <c r="S1864" s="149" t="s">
        <v>122</v>
      </c>
      <c r="T1864" t="s">
        <v>14855</v>
      </c>
      <c r="U1864" t="str">
        <f>IF(COUNTIF('16 reserve bal'!D:D,'16 AJE data'!T1864)&gt;0,"Y","N")</f>
        <v>N</v>
      </c>
    </row>
    <row r="1865" spans="1:21" x14ac:dyDescent="0.25">
      <c r="A1865" t="s">
        <v>122</v>
      </c>
      <c r="B1865" t="s">
        <v>5288</v>
      </c>
      <c r="C1865" t="s">
        <v>8334</v>
      </c>
      <c r="D1865" t="s">
        <v>141</v>
      </c>
      <c r="E1865" t="s">
        <v>12419</v>
      </c>
      <c r="F1865" t="str">
        <f t="shared" si="32"/>
        <v>US-IFRS</v>
      </c>
      <c r="G1865" t="s">
        <v>8334</v>
      </c>
      <c r="O1865" t="s">
        <v>14856</v>
      </c>
      <c r="P1865" t="s">
        <v>125</v>
      </c>
      <c r="Q1865" t="s">
        <v>8680</v>
      </c>
      <c r="R1865" t="str">
        <f>IF(COUNTIF('16 reserve entries'!Q:Q,'16 AJE data'!O1865)&gt;0,"Y","N")</f>
        <v>N</v>
      </c>
      <c r="S1865" s="149" t="s">
        <v>122</v>
      </c>
      <c r="T1865" t="s">
        <v>14857</v>
      </c>
      <c r="U1865" t="str">
        <f>IF(COUNTIF('16 reserve bal'!D:D,'16 AJE data'!T1865)&gt;0,"Y","N")</f>
        <v>N</v>
      </c>
    </row>
    <row r="1866" spans="1:21" x14ac:dyDescent="0.25">
      <c r="A1866" t="s">
        <v>122</v>
      </c>
      <c r="B1866" t="s">
        <v>5288</v>
      </c>
      <c r="C1866" t="s">
        <v>8335</v>
      </c>
      <c r="D1866" t="s">
        <v>141</v>
      </c>
      <c r="E1866" t="s">
        <v>12419</v>
      </c>
      <c r="F1866" t="str">
        <f t="shared" si="32"/>
        <v>US-IFRS</v>
      </c>
      <c r="G1866" t="s">
        <v>8335</v>
      </c>
      <c r="O1866" t="s">
        <v>14858</v>
      </c>
      <c r="P1866" t="s">
        <v>125</v>
      </c>
      <c r="Q1866" t="s">
        <v>8681</v>
      </c>
      <c r="R1866" t="str">
        <f>IF(COUNTIF('16 reserve entries'!Q:Q,'16 AJE data'!O1866)&gt;0,"Y","N")</f>
        <v>N</v>
      </c>
      <c r="S1866" s="149" t="s">
        <v>122</v>
      </c>
      <c r="T1866" t="s">
        <v>14859</v>
      </c>
      <c r="U1866" t="str">
        <f>IF(COUNTIF('16 reserve bal'!D:D,'16 AJE data'!T1866)&gt;0,"Y","N")</f>
        <v>N</v>
      </c>
    </row>
    <row r="1867" spans="1:21" x14ac:dyDescent="0.25">
      <c r="A1867" t="s">
        <v>122</v>
      </c>
      <c r="B1867" t="s">
        <v>5332</v>
      </c>
      <c r="C1867" t="s">
        <v>7678</v>
      </c>
      <c r="D1867" t="s">
        <v>141</v>
      </c>
      <c r="E1867" t="s">
        <v>13056</v>
      </c>
      <c r="F1867" t="str">
        <f t="shared" si="32"/>
        <v>US-UGAAP</v>
      </c>
      <c r="G1867" t="s">
        <v>7678</v>
      </c>
      <c r="O1867" t="s">
        <v>14860</v>
      </c>
      <c r="P1867" t="s">
        <v>125</v>
      </c>
      <c r="Q1867" t="s">
        <v>8682</v>
      </c>
      <c r="R1867" t="str">
        <f>IF(COUNTIF('16 reserve entries'!Q:Q,'16 AJE data'!O1867)&gt;0,"Y","N")</f>
        <v>N</v>
      </c>
      <c r="S1867" s="149" t="s">
        <v>122</v>
      </c>
      <c r="T1867" t="s">
        <v>14040</v>
      </c>
      <c r="U1867" t="str">
        <f>IF(COUNTIF('16 reserve bal'!D:D,'16 AJE data'!T1867)&gt;0,"Y","N")</f>
        <v>N</v>
      </c>
    </row>
    <row r="1868" spans="1:21" x14ac:dyDescent="0.25">
      <c r="A1868" t="s">
        <v>122</v>
      </c>
      <c r="B1868" t="s">
        <v>5332</v>
      </c>
      <c r="C1868" t="s">
        <v>3663</v>
      </c>
      <c r="D1868" t="s">
        <v>141</v>
      </c>
      <c r="E1868" t="s">
        <v>13056</v>
      </c>
      <c r="F1868" t="str">
        <f t="shared" si="32"/>
        <v>US-UGAAP</v>
      </c>
      <c r="G1868" t="s">
        <v>3663</v>
      </c>
      <c r="O1868" t="s">
        <v>14861</v>
      </c>
      <c r="P1868" t="s">
        <v>125</v>
      </c>
      <c r="Q1868" t="s">
        <v>8683</v>
      </c>
      <c r="R1868" t="str">
        <f>IF(COUNTIF('16 reserve entries'!Q:Q,'16 AJE data'!O1868)&gt;0,"Y","N")</f>
        <v>N</v>
      </c>
      <c r="S1868" s="149" t="s">
        <v>122</v>
      </c>
      <c r="T1868" t="s">
        <v>3943</v>
      </c>
      <c r="U1868" t="str">
        <f>IF(COUNTIF('16 reserve bal'!D:D,'16 AJE data'!T1868)&gt;0,"Y","N")</f>
        <v>Y</v>
      </c>
    </row>
    <row r="1869" spans="1:21" x14ac:dyDescent="0.25">
      <c r="A1869" t="s">
        <v>122</v>
      </c>
      <c r="B1869" t="s">
        <v>5332</v>
      </c>
      <c r="C1869" t="s">
        <v>7751</v>
      </c>
      <c r="D1869" t="s">
        <v>141</v>
      </c>
      <c r="E1869" t="s">
        <v>13056</v>
      </c>
      <c r="F1869" t="str">
        <f t="shared" si="32"/>
        <v>US-UGAAP</v>
      </c>
      <c r="G1869" t="s">
        <v>7751</v>
      </c>
      <c r="O1869" t="s">
        <v>14862</v>
      </c>
      <c r="P1869" t="s">
        <v>125</v>
      </c>
      <c r="Q1869" t="s">
        <v>8684</v>
      </c>
      <c r="R1869" t="str">
        <f>IF(COUNTIF('16 reserve entries'!Q:Q,'16 AJE data'!O1869)&gt;0,"Y","N")</f>
        <v>N</v>
      </c>
      <c r="S1869" s="149" t="s">
        <v>122</v>
      </c>
      <c r="T1869" t="s">
        <v>14863</v>
      </c>
      <c r="U1869" t="str">
        <f>IF(COUNTIF('16 reserve bal'!D:D,'16 AJE data'!T1869)&gt;0,"Y","N")</f>
        <v>N</v>
      </c>
    </row>
    <row r="1870" spans="1:21" x14ac:dyDescent="0.25">
      <c r="A1870" t="s">
        <v>125</v>
      </c>
      <c r="B1870" t="s">
        <v>5284</v>
      </c>
      <c r="C1870" t="s">
        <v>3338</v>
      </c>
      <c r="D1870" t="s">
        <v>525</v>
      </c>
      <c r="E1870" t="s">
        <v>12419</v>
      </c>
      <c r="F1870" t="str">
        <f t="shared" si="32"/>
        <v>CA-IFRS</v>
      </c>
      <c r="G1870" t="s">
        <v>3338</v>
      </c>
      <c r="O1870" t="s">
        <v>14864</v>
      </c>
      <c r="P1870" t="s">
        <v>125</v>
      </c>
      <c r="Q1870" t="s">
        <v>8685</v>
      </c>
      <c r="R1870" t="str">
        <f>IF(COUNTIF('16 reserve entries'!Q:Q,'16 AJE data'!O1870)&gt;0,"Y","N")</f>
        <v>N</v>
      </c>
      <c r="S1870" s="149" t="s">
        <v>125</v>
      </c>
      <c r="T1870" t="s">
        <v>3473</v>
      </c>
      <c r="U1870" t="str">
        <f>IF(COUNTIF('16 reserve bal'!D:D,'16 AJE data'!T1870)&gt;0,"Y","N")</f>
        <v>Y</v>
      </c>
    </row>
    <row r="1871" spans="1:21" x14ac:dyDescent="0.25">
      <c r="A1871" t="s">
        <v>125</v>
      </c>
      <c r="B1871" t="s">
        <v>5284</v>
      </c>
      <c r="C1871" t="s">
        <v>3341</v>
      </c>
      <c r="D1871" t="s">
        <v>525</v>
      </c>
      <c r="E1871" t="s">
        <v>12419</v>
      </c>
      <c r="F1871" t="str">
        <f t="shared" si="32"/>
        <v>CA-IFRS</v>
      </c>
      <c r="G1871" t="s">
        <v>3341</v>
      </c>
      <c r="O1871" t="s">
        <v>14865</v>
      </c>
      <c r="P1871" t="s">
        <v>125</v>
      </c>
      <c r="Q1871" t="s">
        <v>8686</v>
      </c>
      <c r="R1871" t="str">
        <f>IF(COUNTIF('16 reserve entries'!Q:Q,'16 AJE data'!O1871)&gt;0,"Y","N")</f>
        <v>N</v>
      </c>
      <c r="S1871" s="149" t="s">
        <v>125</v>
      </c>
      <c r="T1871" t="s">
        <v>3247</v>
      </c>
      <c r="U1871" t="str">
        <f>IF(COUNTIF('16 reserve bal'!D:D,'16 AJE data'!T1871)&gt;0,"Y","N")</f>
        <v>Y</v>
      </c>
    </row>
    <row r="1872" spans="1:21" x14ac:dyDescent="0.25">
      <c r="A1872" t="s">
        <v>125</v>
      </c>
      <c r="B1872" t="s">
        <v>5284</v>
      </c>
      <c r="C1872" t="s">
        <v>8508</v>
      </c>
      <c r="D1872" t="s">
        <v>525</v>
      </c>
      <c r="E1872" t="s">
        <v>12419</v>
      </c>
      <c r="F1872" t="str">
        <f t="shared" si="32"/>
        <v>CA-IFRS</v>
      </c>
      <c r="G1872" t="s">
        <v>8508</v>
      </c>
      <c r="O1872" t="s">
        <v>14866</v>
      </c>
      <c r="P1872" t="s">
        <v>125</v>
      </c>
      <c r="Q1872" t="s">
        <v>8687</v>
      </c>
      <c r="R1872" t="str">
        <f>IF(COUNTIF('16 reserve entries'!Q:Q,'16 AJE data'!O1872)&gt;0,"Y","N")</f>
        <v>N</v>
      </c>
      <c r="S1872" s="149" t="s">
        <v>125</v>
      </c>
      <c r="T1872" t="s">
        <v>14867</v>
      </c>
      <c r="U1872" t="str">
        <f>IF(COUNTIF('16 reserve bal'!D:D,'16 AJE data'!T1872)&gt;0,"Y","N")</f>
        <v>N</v>
      </c>
    </row>
    <row r="1873" spans="1:21" x14ac:dyDescent="0.25">
      <c r="A1873" t="s">
        <v>125</v>
      </c>
      <c r="B1873" t="s">
        <v>5284</v>
      </c>
      <c r="C1873" t="s">
        <v>8509</v>
      </c>
      <c r="D1873" t="s">
        <v>525</v>
      </c>
      <c r="E1873" t="s">
        <v>12419</v>
      </c>
      <c r="F1873" t="str">
        <f t="shared" si="32"/>
        <v>CA-IFRS</v>
      </c>
      <c r="G1873" t="s">
        <v>8509</v>
      </c>
      <c r="O1873" t="s">
        <v>14868</v>
      </c>
      <c r="P1873" t="s">
        <v>125</v>
      </c>
      <c r="Q1873" t="s">
        <v>8688</v>
      </c>
      <c r="R1873" t="str">
        <f>IF(COUNTIF('16 reserve entries'!Q:Q,'16 AJE data'!O1873)&gt;0,"Y","N")</f>
        <v>N</v>
      </c>
      <c r="S1873" s="149" t="s">
        <v>125</v>
      </c>
      <c r="T1873" t="s">
        <v>14869</v>
      </c>
      <c r="U1873" t="str">
        <f>IF(COUNTIF('16 reserve bal'!D:D,'16 AJE data'!T1873)&gt;0,"Y","N")</f>
        <v>N</v>
      </c>
    </row>
    <row r="1874" spans="1:21" x14ac:dyDescent="0.25">
      <c r="A1874" t="s">
        <v>125</v>
      </c>
      <c r="B1874" t="s">
        <v>5284</v>
      </c>
      <c r="C1874" t="s">
        <v>8510</v>
      </c>
      <c r="D1874" t="s">
        <v>525</v>
      </c>
      <c r="E1874" t="s">
        <v>12419</v>
      </c>
      <c r="F1874" t="str">
        <f t="shared" si="32"/>
        <v>CA-IFRS</v>
      </c>
      <c r="G1874" t="s">
        <v>8510</v>
      </c>
      <c r="O1874" t="s">
        <v>14870</v>
      </c>
      <c r="P1874" t="s">
        <v>125</v>
      </c>
      <c r="Q1874" t="s">
        <v>8689</v>
      </c>
      <c r="R1874" t="str">
        <f>IF(COUNTIF('16 reserve entries'!Q:Q,'16 AJE data'!O1874)&gt;0,"Y","N")</f>
        <v>N</v>
      </c>
      <c r="S1874" s="149" t="s">
        <v>125</v>
      </c>
      <c r="T1874" t="s">
        <v>14871</v>
      </c>
      <c r="U1874" t="str">
        <f>IF(COUNTIF('16 reserve bal'!D:D,'16 AJE data'!T1874)&gt;0,"Y","N")</f>
        <v>N</v>
      </c>
    </row>
    <row r="1875" spans="1:21" x14ac:dyDescent="0.25">
      <c r="A1875" t="s">
        <v>125</v>
      </c>
      <c r="B1875" t="s">
        <v>5284</v>
      </c>
      <c r="C1875" t="s">
        <v>8511</v>
      </c>
      <c r="D1875" t="s">
        <v>525</v>
      </c>
      <c r="E1875" t="s">
        <v>12419</v>
      </c>
      <c r="F1875" t="str">
        <f t="shared" si="32"/>
        <v>CA-IFRS</v>
      </c>
      <c r="G1875" t="s">
        <v>8511</v>
      </c>
      <c r="O1875" t="s">
        <v>14872</v>
      </c>
      <c r="P1875" t="s">
        <v>125</v>
      </c>
      <c r="Q1875" t="s">
        <v>8690</v>
      </c>
      <c r="R1875" t="str">
        <f>IF(COUNTIF('16 reserve entries'!Q:Q,'16 AJE data'!O1875)&gt;0,"Y","N")</f>
        <v>N</v>
      </c>
      <c r="S1875" s="149" t="s">
        <v>125</v>
      </c>
      <c r="T1875" t="s">
        <v>14873</v>
      </c>
      <c r="U1875" t="str">
        <f>IF(COUNTIF('16 reserve bal'!D:D,'16 AJE data'!T1875)&gt;0,"Y","N")</f>
        <v>N</v>
      </c>
    </row>
    <row r="1876" spans="1:21" x14ac:dyDescent="0.25">
      <c r="A1876" t="s">
        <v>125</v>
      </c>
      <c r="B1876" t="s">
        <v>5284</v>
      </c>
      <c r="C1876" t="s">
        <v>8512</v>
      </c>
      <c r="D1876" t="s">
        <v>525</v>
      </c>
      <c r="E1876" t="s">
        <v>12419</v>
      </c>
      <c r="F1876" t="str">
        <f t="shared" si="32"/>
        <v>CA-IFRS</v>
      </c>
      <c r="G1876" t="s">
        <v>8512</v>
      </c>
      <c r="O1876" t="s">
        <v>14874</v>
      </c>
      <c r="P1876" t="s">
        <v>125</v>
      </c>
      <c r="Q1876" t="s">
        <v>8691</v>
      </c>
      <c r="R1876" t="str">
        <f>IF(COUNTIF('16 reserve entries'!Q:Q,'16 AJE data'!O1876)&gt;0,"Y","N")</f>
        <v>N</v>
      </c>
      <c r="S1876" s="149" t="s">
        <v>125</v>
      </c>
      <c r="T1876" t="s">
        <v>14875</v>
      </c>
      <c r="U1876" t="str">
        <f>IF(COUNTIF('16 reserve bal'!D:D,'16 AJE data'!T1876)&gt;0,"Y","N")</f>
        <v>N</v>
      </c>
    </row>
    <row r="1877" spans="1:21" x14ac:dyDescent="0.25">
      <c r="A1877" t="s">
        <v>125</v>
      </c>
      <c r="B1877" t="s">
        <v>5284</v>
      </c>
      <c r="C1877" t="s">
        <v>8513</v>
      </c>
      <c r="D1877" t="s">
        <v>525</v>
      </c>
      <c r="E1877" t="s">
        <v>12419</v>
      </c>
      <c r="F1877" t="str">
        <f t="shared" si="32"/>
        <v>CA-IFRS</v>
      </c>
      <c r="G1877" t="s">
        <v>8513</v>
      </c>
      <c r="O1877" t="s">
        <v>14876</v>
      </c>
      <c r="P1877" t="s">
        <v>125</v>
      </c>
      <c r="Q1877" t="s">
        <v>8692</v>
      </c>
      <c r="R1877" t="str">
        <f>IF(COUNTIF('16 reserve entries'!Q:Q,'16 AJE data'!O1877)&gt;0,"Y","N")</f>
        <v>N</v>
      </c>
      <c r="S1877" s="149" t="s">
        <v>125</v>
      </c>
      <c r="T1877" t="s">
        <v>14877</v>
      </c>
      <c r="U1877" t="str">
        <f>IF(COUNTIF('16 reserve bal'!D:D,'16 AJE data'!T1877)&gt;0,"Y","N")</f>
        <v>N</v>
      </c>
    </row>
    <row r="1878" spans="1:21" x14ac:dyDescent="0.25">
      <c r="A1878" t="s">
        <v>125</v>
      </c>
      <c r="B1878" t="s">
        <v>5284</v>
      </c>
      <c r="C1878" t="s">
        <v>8514</v>
      </c>
      <c r="D1878" t="s">
        <v>525</v>
      </c>
      <c r="E1878" t="s">
        <v>12419</v>
      </c>
      <c r="F1878" t="str">
        <f t="shared" si="32"/>
        <v>CA-IFRS</v>
      </c>
      <c r="G1878" t="s">
        <v>8514</v>
      </c>
      <c r="O1878" t="s">
        <v>14878</v>
      </c>
      <c r="P1878" t="s">
        <v>125</v>
      </c>
      <c r="Q1878" t="s">
        <v>8693</v>
      </c>
      <c r="R1878" t="str">
        <f>IF(COUNTIF('16 reserve entries'!Q:Q,'16 AJE data'!O1878)&gt;0,"Y","N")</f>
        <v>N</v>
      </c>
      <c r="S1878" s="149" t="s">
        <v>125</v>
      </c>
      <c r="T1878" t="s">
        <v>14879</v>
      </c>
      <c r="U1878" t="str">
        <f>IF(COUNTIF('16 reserve bal'!D:D,'16 AJE data'!T1878)&gt;0,"Y","N")</f>
        <v>N</v>
      </c>
    </row>
    <row r="1879" spans="1:21" x14ac:dyDescent="0.25">
      <c r="A1879" t="s">
        <v>125</v>
      </c>
      <c r="B1879" t="s">
        <v>5284</v>
      </c>
      <c r="C1879" t="s">
        <v>8515</v>
      </c>
      <c r="D1879" t="s">
        <v>525</v>
      </c>
      <c r="E1879" t="s">
        <v>12419</v>
      </c>
      <c r="F1879" t="str">
        <f t="shared" si="32"/>
        <v>CA-IFRS</v>
      </c>
      <c r="G1879" t="s">
        <v>8515</v>
      </c>
      <c r="O1879" t="s">
        <v>14880</v>
      </c>
      <c r="P1879" t="s">
        <v>125</v>
      </c>
      <c r="Q1879" t="s">
        <v>8694</v>
      </c>
      <c r="R1879" t="str">
        <f>IF(COUNTIF('16 reserve entries'!Q:Q,'16 AJE data'!O1879)&gt;0,"Y","N")</f>
        <v>N</v>
      </c>
      <c r="S1879" s="149" t="s">
        <v>125</v>
      </c>
      <c r="T1879" t="s">
        <v>14881</v>
      </c>
      <c r="U1879" t="str">
        <f>IF(COUNTIF('16 reserve bal'!D:D,'16 AJE data'!T1879)&gt;0,"Y","N")</f>
        <v>N</v>
      </c>
    </row>
    <row r="1880" spans="1:21" x14ac:dyDescent="0.25">
      <c r="A1880" t="s">
        <v>125</v>
      </c>
      <c r="B1880" t="s">
        <v>5284</v>
      </c>
      <c r="C1880" t="s">
        <v>8516</v>
      </c>
      <c r="D1880" t="s">
        <v>525</v>
      </c>
      <c r="E1880" t="s">
        <v>12419</v>
      </c>
      <c r="F1880" t="str">
        <f t="shared" si="32"/>
        <v>CA-IFRS</v>
      </c>
      <c r="G1880" t="s">
        <v>8516</v>
      </c>
      <c r="O1880" t="s">
        <v>14882</v>
      </c>
      <c r="P1880" t="s">
        <v>125</v>
      </c>
      <c r="Q1880" t="s">
        <v>8695</v>
      </c>
      <c r="R1880" t="str">
        <f>IF(COUNTIF('16 reserve entries'!Q:Q,'16 AJE data'!O1880)&gt;0,"Y","N")</f>
        <v>N</v>
      </c>
      <c r="S1880" s="149" t="s">
        <v>125</v>
      </c>
      <c r="T1880" t="s">
        <v>14883</v>
      </c>
      <c r="U1880" t="str">
        <f>IF(COUNTIF('16 reserve bal'!D:D,'16 AJE data'!T1880)&gt;0,"Y","N")</f>
        <v>N</v>
      </c>
    </row>
    <row r="1881" spans="1:21" x14ac:dyDescent="0.25">
      <c r="A1881" t="s">
        <v>125</v>
      </c>
      <c r="B1881" t="s">
        <v>5284</v>
      </c>
      <c r="C1881" t="s">
        <v>8517</v>
      </c>
      <c r="D1881" t="s">
        <v>525</v>
      </c>
      <c r="E1881" t="s">
        <v>12419</v>
      </c>
      <c r="F1881" t="str">
        <f t="shared" si="32"/>
        <v>CA-IFRS</v>
      </c>
      <c r="G1881" t="s">
        <v>8517</v>
      </c>
      <c r="O1881" t="s">
        <v>14884</v>
      </c>
      <c r="P1881" t="s">
        <v>125</v>
      </c>
      <c r="Q1881" t="s">
        <v>8696</v>
      </c>
      <c r="R1881" t="str">
        <f>IF(COUNTIF('16 reserve entries'!Q:Q,'16 AJE data'!O1881)&gt;0,"Y","N")</f>
        <v>N</v>
      </c>
      <c r="S1881" s="149" t="s">
        <v>125</v>
      </c>
      <c r="T1881" t="s">
        <v>14885</v>
      </c>
      <c r="U1881" t="str">
        <f>IF(COUNTIF('16 reserve bal'!D:D,'16 AJE data'!T1881)&gt;0,"Y","N")</f>
        <v>N</v>
      </c>
    </row>
    <row r="1882" spans="1:21" x14ac:dyDescent="0.25">
      <c r="A1882" t="s">
        <v>125</v>
      </c>
      <c r="B1882" t="s">
        <v>5284</v>
      </c>
      <c r="C1882" t="s">
        <v>8518</v>
      </c>
      <c r="D1882" t="s">
        <v>525</v>
      </c>
      <c r="E1882" t="s">
        <v>12419</v>
      </c>
      <c r="F1882" t="str">
        <f t="shared" si="32"/>
        <v>CA-IFRS</v>
      </c>
      <c r="G1882" t="s">
        <v>8518</v>
      </c>
      <c r="O1882" t="s">
        <v>14886</v>
      </c>
      <c r="P1882" t="s">
        <v>125</v>
      </c>
      <c r="Q1882" t="s">
        <v>8697</v>
      </c>
      <c r="R1882" t="str">
        <f>IF(COUNTIF('16 reserve entries'!Q:Q,'16 AJE data'!O1882)&gt;0,"Y","N")</f>
        <v>N</v>
      </c>
      <c r="S1882" s="149" t="s">
        <v>125</v>
      </c>
      <c r="T1882" t="s">
        <v>14887</v>
      </c>
      <c r="U1882" t="str">
        <f>IF(COUNTIF('16 reserve bal'!D:D,'16 AJE data'!T1882)&gt;0,"Y","N")</f>
        <v>N</v>
      </c>
    </row>
    <row r="1883" spans="1:21" x14ac:dyDescent="0.25">
      <c r="A1883" t="s">
        <v>125</v>
      </c>
      <c r="B1883" t="s">
        <v>5284</v>
      </c>
      <c r="C1883" t="s">
        <v>8519</v>
      </c>
      <c r="D1883" t="s">
        <v>525</v>
      </c>
      <c r="E1883" t="s">
        <v>12419</v>
      </c>
      <c r="F1883" t="str">
        <f t="shared" si="32"/>
        <v>CA-IFRS</v>
      </c>
      <c r="G1883" t="s">
        <v>8519</v>
      </c>
      <c r="O1883" t="s">
        <v>14888</v>
      </c>
      <c r="P1883" t="s">
        <v>125</v>
      </c>
      <c r="Q1883" t="s">
        <v>8698</v>
      </c>
      <c r="R1883" t="str">
        <f>IF(COUNTIF('16 reserve entries'!Q:Q,'16 AJE data'!O1883)&gt;0,"Y","N")</f>
        <v>N</v>
      </c>
      <c r="S1883" s="149" t="s">
        <v>125</v>
      </c>
      <c r="T1883" t="s">
        <v>14889</v>
      </c>
      <c r="U1883" t="str">
        <f>IF(COUNTIF('16 reserve bal'!D:D,'16 AJE data'!T1883)&gt;0,"Y","N")</f>
        <v>N</v>
      </c>
    </row>
    <row r="1884" spans="1:21" x14ac:dyDescent="0.25">
      <c r="A1884" t="s">
        <v>125</v>
      </c>
      <c r="B1884" t="s">
        <v>5284</v>
      </c>
      <c r="C1884" t="s">
        <v>8520</v>
      </c>
      <c r="D1884" t="s">
        <v>525</v>
      </c>
      <c r="E1884" t="s">
        <v>12419</v>
      </c>
      <c r="F1884" t="str">
        <f t="shared" si="32"/>
        <v>CA-IFRS</v>
      </c>
      <c r="G1884" t="s">
        <v>8520</v>
      </c>
      <c r="O1884" t="s">
        <v>14890</v>
      </c>
      <c r="P1884" t="s">
        <v>125</v>
      </c>
      <c r="Q1884" t="s">
        <v>8699</v>
      </c>
      <c r="R1884" t="str">
        <f>IF(COUNTIF('16 reserve entries'!Q:Q,'16 AJE data'!O1884)&gt;0,"Y","N")</f>
        <v>N</v>
      </c>
      <c r="S1884" s="149" t="s">
        <v>125</v>
      </c>
      <c r="T1884" t="s">
        <v>14891</v>
      </c>
      <c r="U1884" t="str">
        <f>IF(COUNTIF('16 reserve bal'!D:D,'16 AJE data'!T1884)&gt;0,"Y","N")</f>
        <v>N</v>
      </c>
    </row>
    <row r="1885" spans="1:21" x14ac:dyDescent="0.25">
      <c r="A1885" t="s">
        <v>125</v>
      </c>
      <c r="B1885" t="s">
        <v>5284</v>
      </c>
      <c r="C1885" t="s">
        <v>8521</v>
      </c>
      <c r="D1885" t="s">
        <v>525</v>
      </c>
      <c r="E1885" t="s">
        <v>12419</v>
      </c>
      <c r="F1885" t="str">
        <f t="shared" si="32"/>
        <v>CA-IFRS</v>
      </c>
      <c r="G1885" t="s">
        <v>8521</v>
      </c>
      <c r="O1885" t="s">
        <v>14892</v>
      </c>
      <c r="P1885" t="s">
        <v>125</v>
      </c>
      <c r="Q1885" t="s">
        <v>8700</v>
      </c>
      <c r="R1885" t="str">
        <f>IF(COUNTIF('16 reserve entries'!Q:Q,'16 AJE data'!O1885)&gt;0,"Y","N")</f>
        <v>N</v>
      </c>
      <c r="S1885" s="149" t="s">
        <v>125</v>
      </c>
      <c r="T1885" t="s">
        <v>14893</v>
      </c>
      <c r="U1885" t="str">
        <f>IF(COUNTIF('16 reserve bal'!D:D,'16 AJE data'!T1885)&gt;0,"Y","N")</f>
        <v>N</v>
      </c>
    </row>
    <row r="1886" spans="1:21" x14ac:dyDescent="0.25">
      <c r="A1886" t="s">
        <v>125</v>
      </c>
      <c r="B1886" t="s">
        <v>5284</v>
      </c>
      <c r="C1886" t="s">
        <v>8522</v>
      </c>
      <c r="D1886" t="s">
        <v>525</v>
      </c>
      <c r="E1886" t="s">
        <v>12419</v>
      </c>
      <c r="F1886" t="str">
        <f t="shared" si="32"/>
        <v>CA-IFRS</v>
      </c>
      <c r="G1886" t="s">
        <v>8522</v>
      </c>
      <c r="O1886" t="s">
        <v>14894</v>
      </c>
      <c r="P1886" t="s">
        <v>125</v>
      </c>
      <c r="Q1886" t="s">
        <v>8701</v>
      </c>
      <c r="R1886" t="str">
        <f>IF(COUNTIF('16 reserve entries'!Q:Q,'16 AJE data'!O1886)&gt;0,"Y","N")</f>
        <v>N</v>
      </c>
      <c r="S1886" s="149" t="s">
        <v>125</v>
      </c>
      <c r="T1886" t="s">
        <v>14895</v>
      </c>
      <c r="U1886" t="str">
        <f>IF(COUNTIF('16 reserve bal'!D:D,'16 AJE data'!T1886)&gt;0,"Y","N")</f>
        <v>N</v>
      </c>
    </row>
    <row r="1887" spans="1:21" x14ac:dyDescent="0.25">
      <c r="A1887" t="s">
        <v>125</v>
      </c>
      <c r="B1887" t="s">
        <v>5284</v>
      </c>
      <c r="C1887" t="s">
        <v>8523</v>
      </c>
      <c r="D1887" t="s">
        <v>525</v>
      </c>
      <c r="E1887" t="s">
        <v>12419</v>
      </c>
      <c r="F1887" t="str">
        <f t="shared" si="32"/>
        <v>CA-IFRS</v>
      </c>
      <c r="G1887" t="s">
        <v>8523</v>
      </c>
      <c r="O1887" t="s">
        <v>14896</v>
      </c>
      <c r="P1887" t="s">
        <v>125</v>
      </c>
      <c r="Q1887" t="s">
        <v>8702</v>
      </c>
      <c r="R1887" t="str">
        <f>IF(COUNTIF('16 reserve entries'!Q:Q,'16 AJE data'!O1887)&gt;0,"Y","N")</f>
        <v>N</v>
      </c>
      <c r="S1887" s="149" t="s">
        <v>125</v>
      </c>
      <c r="T1887" t="s">
        <v>14897</v>
      </c>
      <c r="U1887" t="str">
        <f>IF(COUNTIF('16 reserve bal'!D:D,'16 AJE data'!T1887)&gt;0,"Y","N")</f>
        <v>N</v>
      </c>
    </row>
    <row r="1888" spans="1:21" x14ac:dyDescent="0.25">
      <c r="A1888" t="s">
        <v>125</v>
      </c>
      <c r="B1888" t="s">
        <v>5284</v>
      </c>
      <c r="C1888" t="s">
        <v>8524</v>
      </c>
      <c r="D1888" t="s">
        <v>525</v>
      </c>
      <c r="E1888" t="s">
        <v>12419</v>
      </c>
      <c r="F1888" t="str">
        <f t="shared" si="32"/>
        <v>CA-IFRS</v>
      </c>
      <c r="G1888" t="s">
        <v>8524</v>
      </c>
      <c r="O1888" t="s">
        <v>14898</v>
      </c>
      <c r="P1888" t="s">
        <v>125</v>
      </c>
      <c r="Q1888" t="s">
        <v>8703</v>
      </c>
      <c r="R1888" t="str">
        <f>IF(COUNTIF('16 reserve entries'!Q:Q,'16 AJE data'!O1888)&gt;0,"Y","N")</f>
        <v>N</v>
      </c>
      <c r="S1888" s="149" t="s">
        <v>125</v>
      </c>
      <c r="T1888" t="s">
        <v>14899</v>
      </c>
      <c r="U1888" t="str">
        <f>IF(COUNTIF('16 reserve bal'!D:D,'16 AJE data'!T1888)&gt;0,"Y","N")</f>
        <v>N</v>
      </c>
    </row>
    <row r="1889" spans="1:21" x14ac:dyDescent="0.25">
      <c r="A1889" t="s">
        <v>125</v>
      </c>
      <c r="B1889" t="s">
        <v>5284</v>
      </c>
      <c r="C1889" t="s">
        <v>8525</v>
      </c>
      <c r="D1889" t="s">
        <v>525</v>
      </c>
      <c r="E1889" t="s">
        <v>12419</v>
      </c>
      <c r="F1889" t="str">
        <f t="shared" si="32"/>
        <v>CA-IFRS</v>
      </c>
      <c r="G1889" t="s">
        <v>8525</v>
      </c>
      <c r="O1889" t="s">
        <v>14900</v>
      </c>
      <c r="P1889" t="s">
        <v>125</v>
      </c>
      <c r="Q1889" t="s">
        <v>8704</v>
      </c>
      <c r="R1889" t="str">
        <f>IF(COUNTIF('16 reserve entries'!Q:Q,'16 AJE data'!O1889)&gt;0,"Y","N")</f>
        <v>N</v>
      </c>
      <c r="S1889" s="149" t="s">
        <v>125</v>
      </c>
      <c r="T1889" t="s">
        <v>14901</v>
      </c>
      <c r="U1889" t="str">
        <f>IF(COUNTIF('16 reserve bal'!D:D,'16 AJE data'!T1889)&gt;0,"Y","N")</f>
        <v>N</v>
      </c>
    </row>
    <row r="1890" spans="1:21" x14ac:dyDescent="0.25">
      <c r="A1890" t="s">
        <v>125</v>
      </c>
      <c r="B1890" t="s">
        <v>5284</v>
      </c>
      <c r="C1890" t="s">
        <v>8526</v>
      </c>
      <c r="D1890" t="s">
        <v>525</v>
      </c>
      <c r="E1890" t="s">
        <v>12419</v>
      </c>
      <c r="F1890" t="str">
        <f t="shared" si="32"/>
        <v>CA-IFRS</v>
      </c>
      <c r="G1890" t="s">
        <v>8526</v>
      </c>
      <c r="O1890" t="s">
        <v>14902</v>
      </c>
      <c r="P1890" t="s">
        <v>125</v>
      </c>
      <c r="Q1890" t="s">
        <v>8705</v>
      </c>
      <c r="R1890" t="str">
        <f>IF(COUNTIF('16 reserve entries'!Q:Q,'16 AJE data'!O1890)&gt;0,"Y","N")</f>
        <v>N</v>
      </c>
      <c r="S1890" s="149" t="s">
        <v>125</v>
      </c>
      <c r="T1890" t="s">
        <v>14903</v>
      </c>
      <c r="U1890" t="str">
        <f>IF(COUNTIF('16 reserve bal'!D:D,'16 AJE data'!T1890)&gt;0,"Y","N")</f>
        <v>N</v>
      </c>
    </row>
    <row r="1891" spans="1:21" x14ac:dyDescent="0.25">
      <c r="A1891" t="s">
        <v>125</v>
      </c>
      <c r="B1891" t="s">
        <v>5284</v>
      </c>
      <c r="C1891" t="s">
        <v>8527</v>
      </c>
      <c r="D1891" t="s">
        <v>525</v>
      </c>
      <c r="E1891" t="s">
        <v>12419</v>
      </c>
      <c r="F1891" t="str">
        <f t="shared" si="32"/>
        <v>CA-IFRS</v>
      </c>
      <c r="G1891" t="s">
        <v>8527</v>
      </c>
      <c r="O1891" t="s">
        <v>14904</v>
      </c>
      <c r="P1891" t="s">
        <v>125</v>
      </c>
      <c r="Q1891" t="s">
        <v>8706</v>
      </c>
      <c r="R1891" t="str">
        <f>IF(COUNTIF('16 reserve entries'!Q:Q,'16 AJE data'!O1891)&gt;0,"Y","N")</f>
        <v>N</v>
      </c>
      <c r="S1891" s="149" t="s">
        <v>125</v>
      </c>
      <c r="T1891" t="s">
        <v>14905</v>
      </c>
      <c r="U1891" t="str">
        <f>IF(COUNTIF('16 reserve bal'!D:D,'16 AJE data'!T1891)&gt;0,"Y","N")</f>
        <v>N</v>
      </c>
    </row>
    <row r="1892" spans="1:21" x14ac:dyDescent="0.25">
      <c r="A1892" t="s">
        <v>125</v>
      </c>
      <c r="B1892" t="s">
        <v>5284</v>
      </c>
      <c r="C1892" t="s">
        <v>8528</v>
      </c>
      <c r="D1892" t="s">
        <v>525</v>
      </c>
      <c r="E1892" t="s">
        <v>12419</v>
      </c>
      <c r="F1892" t="str">
        <f t="shared" si="32"/>
        <v>CA-IFRS</v>
      </c>
      <c r="G1892" t="s">
        <v>8528</v>
      </c>
      <c r="O1892" t="s">
        <v>14906</v>
      </c>
      <c r="P1892" t="s">
        <v>125</v>
      </c>
      <c r="Q1892" t="s">
        <v>8707</v>
      </c>
      <c r="R1892" t="str">
        <f>IF(COUNTIF('16 reserve entries'!Q:Q,'16 AJE data'!O1892)&gt;0,"Y","N")</f>
        <v>N</v>
      </c>
      <c r="S1892" s="149" t="s">
        <v>125</v>
      </c>
      <c r="T1892" t="s">
        <v>14907</v>
      </c>
      <c r="U1892" t="str">
        <f>IF(COUNTIF('16 reserve bal'!D:D,'16 AJE data'!T1892)&gt;0,"Y","N")</f>
        <v>N</v>
      </c>
    </row>
    <row r="1893" spans="1:21" x14ac:dyDescent="0.25">
      <c r="A1893" t="s">
        <v>125</v>
      </c>
      <c r="B1893" t="s">
        <v>5284</v>
      </c>
      <c r="C1893" t="s">
        <v>8529</v>
      </c>
      <c r="D1893" t="s">
        <v>525</v>
      </c>
      <c r="E1893" t="s">
        <v>12419</v>
      </c>
      <c r="F1893" t="str">
        <f t="shared" si="32"/>
        <v>CA-IFRS</v>
      </c>
      <c r="G1893" t="s">
        <v>8529</v>
      </c>
      <c r="O1893" t="s">
        <v>14908</v>
      </c>
      <c r="P1893" t="s">
        <v>125</v>
      </c>
      <c r="Q1893" t="s">
        <v>8708</v>
      </c>
      <c r="R1893" t="str">
        <f>IF(COUNTIF('16 reserve entries'!Q:Q,'16 AJE data'!O1893)&gt;0,"Y","N")</f>
        <v>N</v>
      </c>
      <c r="S1893" s="149" t="s">
        <v>125</v>
      </c>
      <c r="T1893" t="s">
        <v>14909</v>
      </c>
      <c r="U1893" t="str">
        <f>IF(COUNTIF('16 reserve bal'!D:D,'16 AJE data'!T1893)&gt;0,"Y","N")</f>
        <v>N</v>
      </c>
    </row>
    <row r="1894" spans="1:21" x14ac:dyDescent="0.25">
      <c r="A1894" t="s">
        <v>125</v>
      </c>
      <c r="B1894" t="s">
        <v>5284</v>
      </c>
      <c r="C1894" t="s">
        <v>8530</v>
      </c>
      <c r="D1894" t="s">
        <v>525</v>
      </c>
      <c r="E1894" t="s">
        <v>12419</v>
      </c>
      <c r="F1894" t="str">
        <f t="shared" si="32"/>
        <v>CA-IFRS</v>
      </c>
      <c r="G1894" t="s">
        <v>8530</v>
      </c>
      <c r="O1894" t="s">
        <v>14910</v>
      </c>
      <c r="P1894" t="s">
        <v>125</v>
      </c>
      <c r="Q1894" t="s">
        <v>8709</v>
      </c>
      <c r="R1894" t="str">
        <f>IF(COUNTIF('16 reserve entries'!Q:Q,'16 AJE data'!O1894)&gt;0,"Y","N")</f>
        <v>N</v>
      </c>
      <c r="S1894" s="149" t="s">
        <v>125</v>
      </c>
      <c r="T1894" t="s">
        <v>14911</v>
      </c>
      <c r="U1894" t="str">
        <f>IF(COUNTIF('16 reserve bal'!D:D,'16 AJE data'!T1894)&gt;0,"Y","N")</f>
        <v>N</v>
      </c>
    </row>
    <row r="1895" spans="1:21" x14ac:dyDescent="0.25">
      <c r="A1895" t="s">
        <v>125</v>
      </c>
      <c r="B1895" t="s">
        <v>5284</v>
      </c>
      <c r="C1895" t="s">
        <v>8531</v>
      </c>
      <c r="D1895" t="s">
        <v>525</v>
      </c>
      <c r="E1895" t="s">
        <v>12419</v>
      </c>
      <c r="F1895" t="str">
        <f t="shared" si="32"/>
        <v>CA-IFRS</v>
      </c>
      <c r="G1895" t="s">
        <v>8531</v>
      </c>
      <c r="O1895" t="s">
        <v>14912</v>
      </c>
      <c r="P1895" t="s">
        <v>125</v>
      </c>
      <c r="Q1895" t="s">
        <v>8710</v>
      </c>
      <c r="R1895" t="str">
        <f>IF(COUNTIF('16 reserve entries'!Q:Q,'16 AJE data'!O1895)&gt;0,"Y","N")</f>
        <v>N</v>
      </c>
      <c r="S1895" s="149" t="s">
        <v>125</v>
      </c>
      <c r="T1895" t="s">
        <v>14913</v>
      </c>
      <c r="U1895" t="str">
        <f>IF(COUNTIF('16 reserve bal'!D:D,'16 AJE data'!T1895)&gt;0,"Y","N")</f>
        <v>N</v>
      </c>
    </row>
    <row r="1896" spans="1:21" x14ac:dyDescent="0.25">
      <c r="A1896" t="s">
        <v>125</v>
      </c>
      <c r="B1896" t="s">
        <v>5284</v>
      </c>
      <c r="C1896" t="s">
        <v>8532</v>
      </c>
      <c r="D1896" t="s">
        <v>525</v>
      </c>
      <c r="E1896" t="s">
        <v>12419</v>
      </c>
      <c r="F1896" t="str">
        <f t="shared" si="32"/>
        <v>CA-IFRS</v>
      </c>
      <c r="G1896" t="s">
        <v>8532</v>
      </c>
      <c r="O1896" t="s">
        <v>14914</v>
      </c>
      <c r="P1896" t="s">
        <v>125</v>
      </c>
      <c r="Q1896" t="s">
        <v>8711</v>
      </c>
      <c r="R1896" t="str">
        <f>IF(COUNTIF('16 reserve entries'!Q:Q,'16 AJE data'!O1896)&gt;0,"Y","N")</f>
        <v>N</v>
      </c>
      <c r="S1896" s="149" t="s">
        <v>125</v>
      </c>
      <c r="T1896" t="s">
        <v>14915</v>
      </c>
      <c r="U1896" t="str">
        <f>IF(COUNTIF('16 reserve bal'!D:D,'16 AJE data'!T1896)&gt;0,"Y","N")</f>
        <v>N</v>
      </c>
    </row>
    <row r="1897" spans="1:21" x14ac:dyDescent="0.25">
      <c r="A1897" t="s">
        <v>125</v>
      </c>
      <c r="B1897" t="s">
        <v>5284</v>
      </c>
      <c r="C1897" t="s">
        <v>8533</v>
      </c>
      <c r="D1897" t="s">
        <v>525</v>
      </c>
      <c r="E1897" t="s">
        <v>12419</v>
      </c>
      <c r="F1897" t="str">
        <f t="shared" si="32"/>
        <v>CA-IFRS</v>
      </c>
      <c r="G1897" t="s">
        <v>8533</v>
      </c>
      <c r="O1897" t="s">
        <v>14916</v>
      </c>
      <c r="P1897" t="s">
        <v>125</v>
      </c>
      <c r="Q1897" t="s">
        <v>8712</v>
      </c>
      <c r="R1897" t="str">
        <f>IF(COUNTIF('16 reserve entries'!Q:Q,'16 AJE data'!O1897)&gt;0,"Y","N")</f>
        <v>N</v>
      </c>
      <c r="S1897" s="149" t="s">
        <v>125</v>
      </c>
      <c r="T1897" t="s">
        <v>14917</v>
      </c>
      <c r="U1897" t="str">
        <f>IF(COUNTIF('16 reserve bal'!D:D,'16 AJE data'!T1897)&gt;0,"Y","N")</f>
        <v>N</v>
      </c>
    </row>
    <row r="1898" spans="1:21" x14ac:dyDescent="0.25">
      <c r="A1898" t="s">
        <v>125</v>
      </c>
      <c r="B1898" t="s">
        <v>5284</v>
      </c>
      <c r="C1898" t="s">
        <v>8534</v>
      </c>
      <c r="D1898" t="s">
        <v>525</v>
      </c>
      <c r="E1898" t="s">
        <v>12419</v>
      </c>
      <c r="F1898" t="str">
        <f t="shared" si="32"/>
        <v>CA-IFRS</v>
      </c>
      <c r="G1898" t="s">
        <v>8534</v>
      </c>
      <c r="O1898" t="s">
        <v>14918</v>
      </c>
      <c r="P1898" t="s">
        <v>125</v>
      </c>
      <c r="Q1898" t="s">
        <v>8713</v>
      </c>
      <c r="R1898" t="str">
        <f>IF(COUNTIF('16 reserve entries'!Q:Q,'16 AJE data'!O1898)&gt;0,"Y","N")</f>
        <v>N</v>
      </c>
      <c r="S1898" s="149" t="s">
        <v>125</v>
      </c>
      <c r="T1898" t="s">
        <v>14919</v>
      </c>
      <c r="U1898" t="str">
        <f>IF(COUNTIF('16 reserve bal'!D:D,'16 AJE data'!T1898)&gt;0,"Y","N")</f>
        <v>N</v>
      </c>
    </row>
    <row r="1899" spans="1:21" x14ac:dyDescent="0.25">
      <c r="A1899" t="s">
        <v>125</v>
      </c>
      <c r="B1899" t="s">
        <v>5284</v>
      </c>
      <c r="C1899" t="s">
        <v>8535</v>
      </c>
      <c r="D1899" t="s">
        <v>525</v>
      </c>
      <c r="E1899" t="s">
        <v>12419</v>
      </c>
      <c r="F1899" t="str">
        <f t="shared" si="32"/>
        <v>CA-IFRS</v>
      </c>
      <c r="G1899" t="s">
        <v>8535</v>
      </c>
      <c r="O1899" t="s">
        <v>14920</v>
      </c>
      <c r="P1899" t="s">
        <v>125</v>
      </c>
      <c r="Q1899" t="s">
        <v>8714</v>
      </c>
      <c r="R1899" t="str">
        <f>IF(COUNTIF('16 reserve entries'!Q:Q,'16 AJE data'!O1899)&gt;0,"Y","N")</f>
        <v>N</v>
      </c>
      <c r="S1899" s="149" t="s">
        <v>125</v>
      </c>
      <c r="T1899" t="s">
        <v>14921</v>
      </c>
      <c r="U1899" t="str">
        <f>IF(COUNTIF('16 reserve bal'!D:D,'16 AJE data'!T1899)&gt;0,"Y","N")</f>
        <v>N</v>
      </c>
    </row>
    <row r="1900" spans="1:21" x14ac:dyDescent="0.25">
      <c r="A1900" t="s">
        <v>125</v>
      </c>
      <c r="B1900" t="s">
        <v>5284</v>
      </c>
      <c r="C1900" t="s">
        <v>8536</v>
      </c>
      <c r="D1900" t="s">
        <v>525</v>
      </c>
      <c r="E1900" t="s">
        <v>12419</v>
      </c>
      <c r="F1900" t="str">
        <f t="shared" si="32"/>
        <v>CA-IFRS</v>
      </c>
      <c r="G1900" t="s">
        <v>8536</v>
      </c>
      <c r="O1900" t="s">
        <v>14922</v>
      </c>
      <c r="P1900" t="s">
        <v>125</v>
      </c>
      <c r="Q1900" t="s">
        <v>8715</v>
      </c>
      <c r="R1900" t="str">
        <f>IF(COUNTIF('16 reserve entries'!Q:Q,'16 AJE data'!O1900)&gt;0,"Y","N")</f>
        <v>N</v>
      </c>
      <c r="S1900" s="149" t="s">
        <v>125</v>
      </c>
      <c r="T1900" t="s">
        <v>14923</v>
      </c>
      <c r="U1900" t="str">
        <f>IF(COUNTIF('16 reserve bal'!D:D,'16 AJE data'!T1900)&gt;0,"Y","N")</f>
        <v>N</v>
      </c>
    </row>
    <row r="1901" spans="1:21" x14ac:dyDescent="0.25">
      <c r="A1901" t="s">
        <v>125</v>
      </c>
      <c r="B1901" t="s">
        <v>5284</v>
      </c>
      <c r="C1901" t="s">
        <v>8537</v>
      </c>
      <c r="D1901" t="s">
        <v>525</v>
      </c>
      <c r="E1901" t="s">
        <v>12419</v>
      </c>
      <c r="F1901" t="str">
        <f t="shared" si="32"/>
        <v>CA-IFRS</v>
      </c>
      <c r="G1901" t="s">
        <v>8537</v>
      </c>
      <c r="O1901" t="s">
        <v>14924</v>
      </c>
      <c r="P1901" t="s">
        <v>125</v>
      </c>
      <c r="Q1901" t="s">
        <v>8716</v>
      </c>
      <c r="R1901" t="str">
        <f>IF(COUNTIF('16 reserve entries'!Q:Q,'16 AJE data'!O1901)&gt;0,"Y","N")</f>
        <v>N</v>
      </c>
      <c r="S1901" s="149" t="s">
        <v>125</v>
      </c>
      <c r="T1901" t="s">
        <v>14925</v>
      </c>
      <c r="U1901" t="str">
        <f>IF(COUNTIF('16 reserve bal'!D:D,'16 AJE data'!T1901)&gt;0,"Y","N")</f>
        <v>N</v>
      </c>
    </row>
    <row r="1902" spans="1:21" x14ac:dyDescent="0.25">
      <c r="A1902" t="s">
        <v>125</v>
      </c>
      <c r="B1902" t="s">
        <v>5284</v>
      </c>
      <c r="C1902" t="s">
        <v>8538</v>
      </c>
      <c r="D1902" t="s">
        <v>525</v>
      </c>
      <c r="E1902" t="s">
        <v>12419</v>
      </c>
      <c r="F1902" t="str">
        <f t="shared" si="32"/>
        <v>CA-IFRS</v>
      </c>
      <c r="G1902" t="s">
        <v>8538</v>
      </c>
      <c r="O1902" t="s">
        <v>14926</v>
      </c>
      <c r="P1902" t="s">
        <v>125</v>
      </c>
      <c r="Q1902" t="s">
        <v>8717</v>
      </c>
      <c r="R1902" t="str">
        <f>IF(COUNTIF('16 reserve entries'!Q:Q,'16 AJE data'!O1902)&gt;0,"Y","N")</f>
        <v>N</v>
      </c>
      <c r="S1902" s="149" t="s">
        <v>125</v>
      </c>
      <c r="T1902" t="s">
        <v>14927</v>
      </c>
      <c r="U1902" t="str">
        <f>IF(COUNTIF('16 reserve bal'!D:D,'16 AJE data'!T1902)&gt;0,"Y","N")</f>
        <v>N</v>
      </c>
    </row>
    <row r="1903" spans="1:21" x14ac:dyDescent="0.25">
      <c r="A1903" t="s">
        <v>125</v>
      </c>
      <c r="B1903" t="s">
        <v>5284</v>
      </c>
      <c r="C1903" t="s">
        <v>8539</v>
      </c>
      <c r="D1903" t="s">
        <v>525</v>
      </c>
      <c r="E1903" t="s">
        <v>12419</v>
      </c>
      <c r="F1903" t="str">
        <f t="shared" si="32"/>
        <v>CA-IFRS</v>
      </c>
      <c r="G1903" t="s">
        <v>8539</v>
      </c>
      <c r="O1903" t="s">
        <v>14928</v>
      </c>
      <c r="P1903" t="s">
        <v>125</v>
      </c>
      <c r="Q1903" t="s">
        <v>8718</v>
      </c>
      <c r="R1903" t="str">
        <f>IF(COUNTIF('16 reserve entries'!Q:Q,'16 AJE data'!O1903)&gt;0,"Y","N")</f>
        <v>N</v>
      </c>
      <c r="S1903" s="149" t="s">
        <v>125</v>
      </c>
      <c r="T1903" t="s">
        <v>14929</v>
      </c>
      <c r="U1903" t="str">
        <f>IF(COUNTIF('16 reserve bal'!D:D,'16 AJE data'!T1903)&gt;0,"Y","N")</f>
        <v>N</v>
      </c>
    </row>
    <row r="1904" spans="1:21" x14ac:dyDescent="0.25">
      <c r="A1904" t="s">
        <v>125</v>
      </c>
      <c r="B1904" t="s">
        <v>5284</v>
      </c>
      <c r="C1904" t="s">
        <v>8540</v>
      </c>
      <c r="D1904" t="s">
        <v>525</v>
      </c>
      <c r="E1904" t="s">
        <v>12419</v>
      </c>
      <c r="F1904" t="str">
        <f t="shared" si="32"/>
        <v>CA-IFRS</v>
      </c>
      <c r="G1904" t="s">
        <v>8540</v>
      </c>
      <c r="O1904" t="s">
        <v>14930</v>
      </c>
      <c r="P1904" t="s">
        <v>125</v>
      </c>
      <c r="Q1904" t="s">
        <v>8719</v>
      </c>
      <c r="R1904" t="str">
        <f>IF(COUNTIF('16 reserve entries'!Q:Q,'16 AJE data'!O1904)&gt;0,"Y","N")</f>
        <v>N</v>
      </c>
      <c r="S1904" s="149" t="s">
        <v>125</v>
      </c>
      <c r="T1904" t="s">
        <v>14931</v>
      </c>
      <c r="U1904" t="str">
        <f>IF(COUNTIF('16 reserve bal'!D:D,'16 AJE data'!T1904)&gt;0,"Y","N")</f>
        <v>N</v>
      </c>
    </row>
    <row r="1905" spans="1:21" x14ac:dyDescent="0.25">
      <c r="A1905" t="s">
        <v>125</v>
      </c>
      <c r="B1905" t="s">
        <v>5284</v>
      </c>
      <c r="C1905" t="s">
        <v>8541</v>
      </c>
      <c r="D1905" t="s">
        <v>525</v>
      </c>
      <c r="E1905" t="s">
        <v>12419</v>
      </c>
      <c r="F1905" t="str">
        <f t="shared" si="32"/>
        <v>CA-IFRS</v>
      </c>
      <c r="G1905" t="s">
        <v>8541</v>
      </c>
      <c r="O1905" t="s">
        <v>14932</v>
      </c>
      <c r="P1905" t="s">
        <v>125</v>
      </c>
      <c r="Q1905" t="s">
        <v>8720</v>
      </c>
      <c r="R1905" t="str">
        <f>IF(COUNTIF('16 reserve entries'!Q:Q,'16 AJE data'!O1905)&gt;0,"Y","N")</f>
        <v>N</v>
      </c>
      <c r="S1905" s="149" t="s">
        <v>125</v>
      </c>
      <c r="T1905" t="s">
        <v>14933</v>
      </c>
      <c r="U1905" t="str">
        <f>IF(COUNTIF('16 reserve bal'!D:D,'16 AJE data'!T1905)&gt;0,"Y","N")</f>
        <v>N</v>
      </c>
    </row>
    <row r="1906" spans="1:21" x14ac:dyDescent="0.25">
      <c r="A1906" t="s">
        <v>125</v>
      </c>
      <c r="B1906" t="s">
        <v>5284</v>
      </c>
      <c r="C1906" t="s">
        <v>8542</v>
      </c>
      <c r="D1906" t="s">
        <v>525</v>
      </c>
      <c r="E1906" t="s">
        <v>12419</v>
      </c>
      <c r="F1906" t="str">
        <f t="shared" si="32"/>
        <v>CA-IFRS</v>
      </c>
      <c r="G1906" t="s">
        <v>8542</v>
      </c>
      <c r="O1906" t="s">
        <v>14934</v>
      </c>
      <c r="P1906" t="s">
        <v>125</v>
      </c>
      <c r="Q1906" t="s">
        <v>8721</v>
      </c>
      <c r="R1906" t="str">
        <f>IF(COUNTIF('16 reserve entries'!Q:Q,'16 AJE data'!O1906)&gt;0,"Y","N")</f>
        <v>N</v>
      </c>
      <c r="S1906" s="149" t="s">
        <v>125</v>
      </c>
      <c r="T1906" t="s">
        <v>14935</v>
      </c>
      <c r="U1906" t="str">
        <f>IF(COUNTIF('16 reserve bal'!D:D,'16 AJE data'!T1906)&gt;0,"Y","N")</f>
        <v>N</v>
      </c>
    </row>
    <row r="1907" spans="1:21" x14ac:dyDescent="0.25">
      <c r="A1907" t="s">
        <v>125</v>
      </c>
      <c r="B1907" t="s">
        <v>5284</v>
      </c>
      <c r="C1907" t="s">
        <v>8543</v>
      </c>
      <c r="D1907" t="s">
        <v>525</v>
      </c>
      <c r="E1907" t="s">
        <v>12419</v>
      </c>
      <c r="F1907" t="str">
        <f t="shared" si="32"/>
        <v>CA-IFRS</v>
      </c>
      <c r="G1907" t="s">
        <v>8543</v>
      </c>
      <c r="O1907" t="s">
        <v>14936</v>
      </c>
      <c r="P1907" t="s">
        <v>125</v>
      </c>
      <c r="Q1907" t="s">
        <v>8722</v>
      </c>
      <c r="R1907" t="str">
        <f>IF(COUNTIF('16 reserve entries'!Q:Q,'16 AJE data'!O1907)&gt;0,"Y","N")</f>
        <v>N</v>
      </c>
      <c r="S1907" s="149" t="s">
        <v>125</v>
      </c>
      <c r="T1907" t="s">
        <v>14937</v>
      </c>
      <c r="U1907" t="str">
        <f>IF(COUNTIF('16 reserve bal'!D:D,'16 AJE data'!T1907)&gt;0,"Y","N")</f>
        <v>N</v>
      </c>
    </row>
    <row r="1908" spans="1:21" x14ac:dyDescent="0.25">
      <c r="A1908" t="s">
        <v>125</v>
      </c>
      <c r="B1908" t="s">
        <v>5284</v>
      </c>
      <c r="C1908" t="s">
        <v>8544</v>
      </c>
      <c r="D1908" t="s">
        <v>525</v>
      </c>
      <c r="E1908" t="s">
        <v>12419</v>
      </c>
      <c r="F1908" t="str">
        <f t="shared" si="32"/>
        <v>CA-IFRS</v>
      </c>
      <c r="G1908" t="s">
        <v>8544</v>
      </c>
      <c r="O1908" t="s">
        <v>14938</v>
      </c>
      <c r="P1908" t="s">
        <v>125</v>
      </c>
      <c r="Q1908" t="s">
        <v>8723</v>
      </c>
      <c r="R1908" t="str">
        <f>IF(COUNTIF('16 reserve entries'!Q:Q,'16 AJE data'!O1908)&gt;0,"Y","N")</f>
        <v>N</v>
      </c>
      <c r="S1908" s="149" t="s">
        <v>125</v>
      </c>
      <c r="T1908" t="s">
        <v>14939</v>
      </c>
      <c r="U1908" t="str">
        <f>IF(COUNTIF('16 reserve bal'!D:D,'16 AJE data'!T1908)&gt;0,"Y","N")</f>
        <v>N</v>
      </c>
    </row>
    <row r="1909" spans="1:21" x14ac:dyDescent="0.25">
      <c r="A1909" t="s">
        <v>125</v>
      </c>
      <c r="B1909" t="s">
        <v>5284</v>
      </c>
      <c r="C1909" t="s">
        <v>8545</v>
      </c>
      <c r="D1909" t="s">
        <v>525</v>
      </c>
      <c r="E1909" t="s">
        <v>12419</v>
      </c>
      <c r="F1909" t="str">
        <f t="shared" si="32"/>
        <v>CA-IFRS</v>
      </c>
      <c r="G1909" t="s">
        <v>8545</v>
      </c>
      <c r="O1909" t="s">
        <v>14940</v>
      </c>
      <c r="P1909" t="s">
        <v>125</v>
      </c>
      <c r="Q1909" t="s">
        <v>8724</v>
      </c>
      <c r="R1909" t="str">
        <f>IF(COUNTIF('16 reserve entries'!Q:Q,'16 AJE data'!O1909)&gt;0,"Y","N")</f>
        <v>N</v>
      </c>
      <c r="S1909" s="149" t="s">
        <v>125</v>
      </c>
      <c r="T1909" t="s">
        <v>14941</v>
      </c>
      <c r="U1909" t="str">
        <f>IF(COUNTIF('16 reserve bal'!D:D,'16 AJE data'!T1909)&gt;0,"Y","N")</f>
        <v>N</v>
      </c>
    </row>
    <row r="1910" spans="1:21" x14ac:dyDescent="0.25">
      <c r="A1910" t="s">
        <v>125</v>
      </c>
      <c r="B1910" t="s">
        <v>5284</v>
      </c>
      <c r="C1910" t="s">
        <v>8546</v>
      </c>
      <c r="D1910" t="s">
        <v>525</v>
      </c>
      <c r="E1910" t="s">
        <v>12419</v>
      </c>
      <c r="F1910" t="str">
        <f t="shared" si="32"/>
        <v>CA-IFRS</v>
      </c>
      <c r="G1910" t="s">
        <v>8546</v>
      </c>
      <c r="O1910" t="s">
        <v>14942</v>
      </c>
      <c r="P1910" t="s">
        <v>125</v>
      </c>
      <c r="Q1910" t="s">
        <v>8725</v>
      </c>
      <c r="R1910" t="str">
        <f>IF(COUNTIF('16 reserve entries'!Q:Q,'16 AJE data'!O1910)&gt;0,"Y","N")</f>
        <v>N</v>
      </c>
      <c r="S1910" s="149" t="s">
        <v>125</v>
      </c>
      <c r="T1910" t="s">
        <v>14943</v>
      </c>
      <c r="U1910" t="str">
        <f>IF(COUNTIF('16 reserve bal'!D:D,'16 AJE data'!T1910)&gt;0,"Y","N")</f>
        <v>N</v>
      </c>
    </row>
    <row r="1911" spans="1:21" x14ac:dyDescent="0.25">
      <c r="A1911" t="s">
        <v>125</v>
      </c>
      <c r="B1911" t="s">
        <v>5284</v>
      </c>
      <c r="C1911" t="s">
        <v>8547</v>
      </c>
      <c r="D1911" t="s">
        <v>525</v>
      </c>
      <c r="E1911" t="s">
        <v>12419</v>
      </c>
      <c r="F1911" t="str">
        <f t="shared" si="32"/>
        <v>CA-IFRS</v>
      </c>
      <c r="G1911" t="s">
        <v>8547</v>
      </c>
      <c r="O1911" t="s">
        <v>14944</v>
      </c>
      <c r="P1911" t="s">
        <v>125</v>
      </c>
      <c r="Q1911" t="s">
        <v>8726</v>
      </c>
      <c r="R1911" t="str">
        <f>IF(COUNTIF('16 reserve entries'!Q:Q,'16 AJE data'!O1911)&gt;0,"Y","N")</f>
        <v>N</v>
      </c>
      <c r="S1911" s="149" t="s">
        <v>125</v>
      </c>
      <c r="T1911" t="s">
        <v>14945</v>
      </c>
      <c r="U1911" t="str">
        <f>IF(COUNTIF('16 reserve bal'!D:D,'16 AJE data'!T1911)&gt;0,"Y","N")</f>
        <v>N</v>
      </c>
    </row>
    <row r="1912" spans="1:21" x14ac:dyDescent="0.25">
      <c r="A1912" t="s">
        <v>125</v>
      </c>
      <c r="B1912" t="s">
        <v>5284</v>
      </c>
      <c r="C1912" t="s">
        <v>8548</v>
      </c>
      <c r="D1912" t="s">
        <v>525</v>
      </c>
      <c r="E1912" t="s">
        <v>12419</v>
      </c>
      <c r="F1912" t="str">
        <f t="shared" si="32"/>
        <v>CA-IFRS</v>
      </c>
      <c r="G1912" t="s">
        <v>8548</v>
      </c>
      <c r="O1912" t="s">
        <v>14946</v>
      </c>
      <c r="P1912" t="s">
        <v>125</v>
      </c>
      <c r="Q1912" t="s">
        <v>8727</v>
      </c>
      <c r="R1912" t="str">
        <f>IF(COUNTIF('16 reserve entries'!Q:Q,'16 AJE data'!O1912)&gt;0,"Y","N")</f>
        <v>N</v>
      </c>
      <c r="S1912" s="149" t="s">
        <v>125</v>
      </c>
      <c r="T1912" t="s">
        <v>14947</v>
      </c>
      <c r="U1912" t="str">
        <f>IF(COUNTIF('16 reserve bal'!D:D,'16 AJE data'!T1912)&gt;0,"Y","N")</f>
        <v>N</v>
      </c>
    </row>
    <row r="1913" spans="1:21" x14ac:dyDescent="0.25">
      <c r="A1913" t="s">
        <v>125</v>
      </c>
      <c r="B1913" t="s">
        <v>5284</v>
      </c>
      <c r="C1913" t="s">
        <v>8549</v>
      </c>
      <c r="D1913" t="s">
        <v>525</v>
      </c>
      <c r="E1913" t="s">
        <v>12419</v>
      </c>
      <c r="F1913" t="str">
        <f t="shared" si="32"/>
        <v>CA-IFRS</v>
      </c>
      <c r="G1913" t="s">
        <v>8549</v>
      </c>
      <c r="O1913" t="s">
        <v>14948</v>
      </c>
      <c r="P1913" t="s">
        <v>125</v>
      </c>
      <c r="Q1913" t="s">
        <v>8728</v>
      </c>
      <c r="R1913" t="str">
        <f>IF(COUNTIF('16 reserve entries'!Q:Q,'16 AJE data'!O1913)&gt;0,"Y","N")</f>
        <v>N</v>
      </c>
      <c r="S1913" s="149" t="s">
        <v>125</v>
      </c>
      <c r="T1913" t="s">
        <v>14949</v>
      </c>
      <c r="U1913" t="str">
        <f>IF(COUNTIF('16 reserve bal'!D:D,'16 AJE data'!T1913)&gt;0,"Y","N")</f>
        <v>N</v>
      </c>
    </row>
    <row r="1914" spans="1:21" x14ac:dyDescent="0.25">
      <c r="A1914" t="s">
        <v>125</v>
      </c>
      <c r="B1914" t="s">
        <v>5284</v>
      </c>
      <c r="C1914" t="s">
        <v>8550</v>
      </c>
      <c r="D1914" t="s">
        <v>525</v>
      </c>
      <c r="E1914" t="s">
        <v>12419</v>
      </c>
      <c r="F1914" t="str">
        <f t="shared" si="32"/>
        <v>CA-IFRS</v>
      </c>
      <c r="G1914" t="s">
        <v>8550</v>
      </c>
      <c r="O1914" t="s">
        <v>14950</v>
      </c>
      <c r="P1914" t="s">
        <v>125</v>
      </c>
      <c r="Q1914" t="s">
        <v>8729</v>
      </c>
      <c r="R1914" t="str">
        <f>IF(COUNTIF('16 reserve entries'!Q:Q,'16 AJE data'!O1914)&gt;0,"Y","N")</f>
        <v>N</v>
      </c>
      <c r="S1914" s="149" t="s">
        <v>125</v>
      </c>
      <c r="T1914" t="s">
        <v>14951</v>
      </c>
      <c r="U1914" t="str">
        <f>IF(COUNTIF('16 reserve bal'!D:D,'16 AJE data'!T1914)&gt;0,"Y","N")</f>
        <v>N</v>
      </c>
    </row>
    <row r="1915" spans="1:21" x14ac:dyDescent="0.25">
      <c r="A1915" t="s">
        <v>125</v>
      </c>
      <c r="B1915" t="s">
        <v>5284</v>
      </c>
      <c r="C1915" t="s">
        <v>8551</v>
      </c>
      <c r="D1915" t="s">
        <v>525</v>
      </c>
      <c r="E1915" t="s">
        <v>12419</v>
      </c>
      <c r="F1915" t="str">
        <f t="shared" si="32"/>
        <v>CA-IFRS</v>
      </c>
      <c r="G1915" t="s">
        <v>8551</v>
      </c>
      <c r="O1915" t="s">
        <v>14952</v>
      </c>
      <c r="P1915" t="s">
        <v>125</v>
      </c>
      <c r="Q1915" t="s">
        <v>8730</v>
      </c>
      <c r="R1915" t="str">
        <f>IF(COUNTIF('16 reserve entries'!Q:Q,'16 AJE data'!O1915)&gt;0,"Y","N")</f>
        <v>N</v>
      </c>
      <c r="S1915" s="149" t="s">
        <v>125</v>
      </c>
      <c r="T1915" t="s">
        <v>14953</v>
      </c>
      <c r="U1915" t="str">
        <f>IF(COUNTIF('16 reserve bal'!D:D,'16 AJE data'!T1915)&gt;0,"Y","N")</f>
        <v>N</v>
      </c>
    </row>
    <row r="1916" spans="1:21" x14ac:dyDescent="0.25">
      <c r="A1916" t="s">
        <v>125</v>
      </c>
      <c r="B1916" t="s">
        <v>5284</v>
      </c>
      <c r="C1916" t="s">
        <v>8552</v>
      </c>
      <c r="D1916" t="s">
        <v>525</v>
      </c>
      <c r="E1916" t="s">
        <v>12419</v>
      </c>
      <c r="F1916" t="str">
        <f t="shared" si="32"/>
        <v>CA-IFRS</v>
      </c>
      <c r="G1916" t="s">
        <v>8552</v>
      </c>
      <c r="O1916" t="s">
        <v>14954</v>
      </c>
      <c r="P1916" t="s">
        <v>125</v>
      </c>
      <c r="Q1916" t="s">
        <v>8731</v>
      </c>
      <c r="R1916" t="str">
        <f>IF(COUNTIF('16 reserve entries'!Q:Q,'16 AJE data'!O1916)&gt;0,"Y","N")</f>
        <v>N</v>
      </c>
      <c r="S1916" s="149" t="s">
        <v>125</v>
      </c>
      <c r="T1916" t="s">
        <v>14955</v>
      </c>
      <c r="U1916" t="str">
        <f>IF(COUNTIF('16 reserve bal'!D:D,'16 AJE data'!T1916)&gt;0,"Y","N")</f>
        <v>N</v>
      </c>
    </row>
    <row r="1917" spans="1:21" x14ac:dyDescent="0.25">
      <c r="A1917" t="s">
        <v>125</v>
      </c>
      <c r="B1917" t="s">
        <v>5284</v>
      </c>
      <c r="C1917" t="s">
        <v>8553</v>
      </c>
      <c r="D1917" t="s">
        <v>525</v>
      </c>
      <c r="E1917" t="s">
        <v>12419</v>
      </c>
      <c r="F1917" t="str">
        <f t="shared" si="32"/>
        <v>CA-IFRS</v>
      </c>
      <c r="G1917" t="s">
        <v>8553</v>
      </c>
      <c r="O1917" t="s">
        <v>14956</v>
      </c>
      <c r="P1917" t="s">
        <v>125</v>
      </c>
      <c r="Q1917" t="s">
        <v>8732</v>
      </c>
      <c r="R1917" t="str">
        <f>IF(COUNTIF('16 reserve entries'!Q:Q,'16 AJE data'!O1917)&gt;0,"Y","N")</f>
        <v>N</v>
      </c>
      <c r="S1917" s="149" t="s">
        <v>125</v>
      </c>
      <c r="T1917" t="s">
        <v>14957</v>
      </c>
      <c r="U1917" t="str">
        <f>IF(COUNTIF('16 reserve bal'!D:D,'16 AJE data'!T1917)&gt;0,"Y","N")</f>
        <v>N</v>
      </c>
    </row>
    <row r="1918" spans="1:21" x14ac:dyDescent="0.25">
      <c r="A1918" t="s">
        <v>125</v>
      </c>
      <c r="B1918" t="s">
        <v>5284</v>
      </c>
      <c r="C1918" t="s">
        <v>8554</v>
      </c>
      <c r="D1918" t="s">
        <v>525</v>
      </c>
      <c r="E1918" t="s">
        <v>12419</v>
      </c>
      <c r="F1918" t="str">
        <f t="shared" si="32"/>
        <v>CA-IFRS</v>
      </c>
      <c r="G1918" t="s">
        <v>8554</v>
      </c>
      <c r="O1918" t="s">
        <v>14958</v>
      </c>
      <c r="P1918" t="s">
        <v>125</v>
      </c>
      <c r="Q1918" t="s">
        <v>8733</v>
      </c>
      <c r="R1918" t="str">
        <f>IF(COUNTIF('16 reserve entries'!Q:Q,'16 AJE data'!O1918)&gt;0,"Y","N")</f>
        <v>N</v>
      </c>
      <c r="S1918" s="149" t="s">
        <v>125</v>
      </c>
      <c r="T1918" t="s">
        <v>14959</v>
      </c>
      <c r="U1918" t="str">
        <f>IF(COUNTIF('16 reserve bal'!D:D,'16 AJE data'!T1918)&gt;0,"Y","N")</f>
        <v>N</v>
      </c>
    </row>
    <row r="1919" spans="1:21" x14ac:dyDescent="0.25">
      <c r="A1919" t="s">
        <v>125</v>
      </c>
      <c r="B1919" t="s">
        <v>5284</v>
      </c>
      <c r="C1919" t="s">
        <v>8555</v>
      </c>
      <c r="D1919" t="s">
        <v>525</v>
      </c>
      <c r="E1919" t="s">
        <v>12419</v>
      </c>
      <c r="F1919" t="str">
        <f t="shared" si="32"/>
        <v>CA-IFRS</v>
      </c>
      <c r="G1919" t="s">
        <v>8555</v>
      </c>
      <c r="O1919" t="s">
        <v>14960</v>
      </c>
      <c r="P1919" t="s">
        <v>125</v>
      </c>
      <c r="Q1919" t="s">
        <v>8734</v>
      </c>
      <c r="R1919" t="str">
        <f>IF(COUNTIF('16 reserve entries'!Q:Q,'16 AJE data'!O1919)&gt;0,"Y","N")</f>
        <v>N</v>
      </c>
      <c r="S1919" s="149" t="s">
        <v>125</v>
      </c>
      <c r="T1919" t="s">
        <v>14961</v>
      </c>
      <c r="U1919" t="str">
        <f>IF(COUNTIF('16 reserve bal'!D:D,'16 AJE data'!T1919)&gt;0,"Y","N")</f>
        <v>N</v>
      </c>
    </row>
    <row r="1920" spans="1:21" x14ac:dyDescent="0.25">
      <c r="A1920" t="s">
        <v>125</v>
      </c>
      <c r="B1920" t="s">
        <v>5284</v>
      </c>
      <c r="C1920" t="s">
        <v>8556</v>
      </c>
      <c r="D1920" t="s">
        <v>525</v>
      </c>
      <c r="E1920" t="s">
        <v>12419</v>
      </c>
      <c r="F1920" t="str">
        <f t="shared" si="32"/>
        <v>CA-IFRS</v>
      </c>
      <c r="G1920" t="s">
        <v>8556</v>
      </c>
      <c r="O1920" t="s">
        <v>14962</v>
      </c>
      <c r="P1920" t="s">
        <v>125</v>
      </c>
      <c r="Q1920" t="s">
        <v>8735</v>
      </c>
      <c r="R1920" t="str">
        <f>IF(COUNTIF('16 reserve entries'!Q:Q,'16 AJE data'!O1920)&gt;0,"Y","N")</f>
        <v>N</v>
      </c>
      <c r="S1920" s="149" t="s">
        <v>125</v>
      </c>
      <c r="T1920" t="s">
        <v>14963</v>
      </c>
      <c r="U1920" t="str">
        <f>IF(COUNTIF('16 reserve bal'!D:D,'16 AJE data'!T1920)&gt;0,"Y","N")</f>
        <v>N</v>
      </c>
    </row>
    <row r="1921" spans="1:21" x14ac:dyDescent="0.25">
      <c r="A1921" t="s">
        <v>125</v>
      </c>
      <c r="B1921" t="s">
        <v>5284</v>
      </c>
      <c r="C1921" t="s">
        <v>8557</v>
      </c>
      <c r="D1921" t="s">
        <v>525</v>
      </c>
      <c r="E1921" t="s">
        <v>12419</v>
      </c>
      <c r="F1921" t="str">
        <f t="shared" si="32"/>
        <v>CA-IFRS</v>
      </c>
      <c r="G1921" t="s">
        <v>8557</v>
      </c>
      <c r="O1921" t="s">
        <v>14964</v>
      </c>
      <c r="P1921" t="s">
        <v>125</v>
      </c>
      <c r="Q1921" t="s">
        <v>8736</v>
      </c>
      <c r="R1921" t="str">
        <f>IF(COUNTIF('16 reserve entries'!Q:Q,'16 AJE data'!O1921)&gt;0,"Y","N")</f>
        <v>N</v>
      </c>
      <c r="S1921" s="149" t="s">
        <v>125</v>
      </c>
      <c r="T1921" t="s">
        <v>14965</v>
      </c>
      <c r="U1921" t="str">
        <f>IF(COUNTIF('16 reserve bal'!D:D,'16 AJE data'!T1921)&gt;0,"Y","N")</f>
        <v>N</v>
      </c>
    </row>
    <row r="1922" spans="1:21" x14ac:dyDescent="0.25">
      <c r="A1922" t="s">
        <v>125</v>
      </c>
      <c r="B1922" t="s">
        <v>5284</v>
      </c>
      <c r="C1922" t="s">
        <v>8558</v>
      </c>
      <c r="D1922" t="s">
        <v>525</v>
      </c>
      <c r="E1922" t="s">
        <v>12419</v>
      </c>
      <c r="F1922" t="str">
        <f t="shared" si="32"/>
        <v>CA-IFRS</v>
      </c>
      <c r="G1922" t="s">
        <v>8558</v>
      </c>
      <c r="O1922" t="s">
        <v>14966</v>
      </c>
      <c r="P1922" t="s">
        <v>125</v>
      </c>
      <c r="Q1922" t="s">
        <v>8737</v>
      </c>
      <c r="R1922" t="str">
        <f>IF(COUNTIF('16 reserve entries'!Q:Q,'16 AJE data'!O1922)&gt;0,"Y","N")</f>
        <v>N</v>
      </c>
      <c r="S1922" s="149" t="s">
        <v>125</v>
      </c>
      <c r="T1922" t="s">
        <v>14967</v>
      </c>
      <c r="U1922" t="str">
        <f>IF(COUNTIF('16 reserve bal'!D:D,'16 AJE data'!T1922)&gt;0,"Y","N")</f>
        <v>N</v>
      </c>
    </row>
    <row r="1923" spans="1:21" x14ac:dyDescent="0.25">
      <c r="A1923" t="s">
        <v>125</v>
      </c>
      <c r="B1923" t="s">
        <v>5284</v>
      </c>
      <c r="C1923" t="s">
        <v>8559</v>
      </c>
      <c r="D1923" t="s">
        <v>525</v>
      </c>
      <c r="E1923" t="s">
        <v>12419</v>
      </c>
      <c r="F1923" t="str">
        <f t="shared" si="32"/>
        <v>CA-IFRS</v>
      </c>
      <c r="G1923" t="s">
        <v>8559</v>
      </c>
      <c r="O1923" t="s">
        <v>14968</v>
      </c>
      <c r="P1923" t="s">
        <v>125</v>
      </c>
      <c r="Q1923" t="s">
        <v>8738</v>
      </c>
      <c r="R1923" t="str">
        <f>IF(COUNTIF('16 reserve entries'!Q:Q,'16 AJE data'!O1923)&gt;0,"Y","N")</f>
        <v>N</v>
      </c>
      <c r="S1923" s="149" t="s">
        <v>125</v>
      </c>
      <c r="T1923" t="s">
        <v>14969</v>
      </c>
      <c r="U1923" t="str">
        <f>IF(COUNTIF('16 reserve bal'!D:D,'16 AJE data'!T1923)&gt;0,"Y","N")</f>
        <v>N</v>
      </c>
    </row>
    <row r="1924" spans="1:21" x14ac:dyDescent="0.25">
      <c r="A1924" t="s">
        <v>125</v>
      </c>
      <c r="B1924" t="s">
        <v>5284</v>
      </c>
      <c r="C1924" t="s">
        <v>8560</v>
      </c>
      <c r="D1924" t="s">
        <v>525</v>
      </c>
      <c r="E1924" t="s">
        <v>12419</v>
      </c>
      <c r="F1924" t="str">
        <f t="shared" si="32"/>
        <v>CA-IFRS</v>
      </c>
      <c r="G1924" t="s">
        <v>8560</v>
      </c>
      <c r="O1924" t="s">
        <v>14970</v>
      </c>
      <c r="P1924" t="s">
        <v>125</v>
      </c>
      <c r="Q1924" t="s">
        <v>8739</v>
      </c>
      <c r="R1924" t="str">
        <f>IF(COUNTIF('16 reserve entries'!Q:Q,'16 AJE data'!O1924)&gt;0,"Y","N")</f>
        <v>N</v>
      </c>
      <c r="S1924" s="149" t="s">
        <v>125</v>
      </c>
      <c r="T1924" t="s">
        <v>14971</v>
      </c>
      <c r="U1924" t="str">
        <f>IF(COUNTIF('16 reserve bal'!D:D,'16 AJE data'!T1924)&gt;0,"Y","N")</f>
        <v>N</v>
      </c>
    </row>
    <row r="1925" spans="1:21" x14ac:dyDescent="0.25">
      <c r="A1925" t="s">
        <v>125</v>
      </c>
      <c r="B1925" t="s">
        <v>5284</v>
      </c>
      <c r="C1925" t="s">
        <v>8561</v>
      </c>
      <c r="D1925" t="s">
        <v>525</v>
      </c>
      <c r="E1925" t="s">
        <v>12419</v>
      </c>
      <c r="F1925" t="str">
        <f t="shared" ref="F1925:F1988" si="33">D1925&amp;"-"&amp;E1925</f>
        <v>CA-IFRS</v>
      </c>
      <c r="G1925" t="s">
        <v>8561</v>
      </c>
      <c r="O1925" t="s">
        <v>14972</v>
      </c>
      <c r="P1925" t="s">
        <v>125</v>
      </c>
      <c r="Q1925" t="s">
        <v>8740</v>
      </c>
      <c r="R1925" t="str">
        <f>IF(COUNTIF('16 reserve entries'!Q:Q,'16 AJE data'!O1925)&gt;0,"Y","N")</f>
        <v>N</v>
      </c>
      <c r="S1925" s="149" t="s">
        <v>125</v>
      </c>
      <c r="T1925" t="s">
        <v>14973</v>
      </c>
      <c r="U1925" t="str">
        <f>IF(COUNTIF('16 reserve bal'!D:D,'16 AJE data'!T1925)&gt;0,"Y","N")</f>
        <v>N</v>
      </c>
    </row>
    <row r="1926" spans="1:21" x14ac:dyDescent="0.25">
      <c r="A1926" t="s">
        <v>125</v>
      </c>
      <c r="B1926" t="s">
        <v>5284</v>
      </c>
      <c r="C1926" t="s">
        <v>8562</v>
      </c>
      <c r="D1926" t="s">
        <v>525</v>
      </c>
      <c r="E1926" t="s">
        <v>12419</v>
      </c>
      <c r="F1926" t="str">
        <f t="shared" si="33"/>
        <v>CA-IFRS</v>
      </c>
      <c r="G1926" t="s">
        <v>8562</v>
      </c>
      <c r="O1926" t="s">
        <v>14974</v>
      </c>
      <c r="P1926" t="s">
        <v>125</v>
      </c>
      <c r="Q1926" t="s">
        <v>8741</v>
      </c>
      <c r="R1926" t="str">
        <f>IF(COUNTIF('16 reserve entries'!Q:Q,'16 AJE data'!O1926)&gt;0,"Y","N")</f>
        <v>N</v>
      </c>
      <c r="S1926" s="149" t="s">
        <v>125</v>
      </c>
      <c r="T1926" t="s">
        <v>14975</v>
      </c>
      <c r="U1926" t="str">
        <f>IF(COUNTIF('16 reserve bal'!D:D,'16 AJE data'!T1926)&gt;0,"Y","N")</f>
        <v>N</v>
      </c>
    </row>
    <row r="1927" spans="1:21" x14ac:dyDescent="0.25">
      <c r="A1927" t="s">
        <v>125</v>
      </c>
      <c r="B1927" t="s">
        <v>5284</v>
      </c>
      <c r="C1927" t="s">
        <v>8563</v>
      </c>
      <c r="D1927" t="s">
        <v>525</v>
      </c>
      <c r="E1927" t="s">
        <v>12419</v>
      </c>
      <c r="F1927" t="str">
        <f t="shared" si="33"/>
        <v>CA-IFRS</v>
      </c>
      <c r="G1927" t="s">
        <v>8563</v>
      </c>
      <c r="O1927" t="s">
        <v>14976</v>
      </c>
      <c r="P1927" t="s">
        <v>125</v>
      </c>
      <c r="Q1927" t="s">
        <v>8742</v>
      </c>
      <c r="R1927" t="str">
        <f>IF(COUNTIF('16 reserve entries'!Q:Q,'16 AJE data'!O1927)&gt;0,"Y","N")</f>
        <v>N</v>
      </c>
      <c r="S1927" s="149" t="s">
        <v>125</v>
      </c>
      <c r="T1927" t="s">
        <v>14977</v>
      </c>
      <c r="U1927" t="str">
        <f>IF(COUNTIF('16 reserve bal'!D:D,'16 AJE data'!T1927)&gt;0,"Y","N")</f>
        <v>N</v>
      </c>
    </row>
    <row r="1928" spans="1:21" x14ac:dyDescent="0.25">
      <c r="A1928" t="s">
        <v>125</v>
      </c>
      <c r="B1928" t="s">
        <v>5284</v>
      </c>
      <c r="C1928" t="s">
        <v>8564</v>
      </c>
      <c r="D1928" t="s">
        <v>525</v>
      </c>
      <c r="E1928" t="s">
        <v>12419</v>
      </c>
      <c r="F1928" t="str">
        <f t="shared" si="33"/>
        <v>CA-IFRS</v>
      </c>
      <c r="G1928" t="s">
        <v>8564</v>
      </c>
      <c r="O1928" t="s">
        <v>14978</v>
      </c>
      <c r="P1928" t="s">
        <v>125</v>
      </c>
      <c r="Q1928" t="s">
        <v>8743</v>
      </c>
      <c r="R1928" t="str">
        <f>IF(COUNTIF('16 reserve entries'!Q:Q,'16 AJE data'!O1928)&gt;0,"Y","N")</f>
        <v>N</v>
      </c>
      <c r="S1928" s="149" t="s">
        <v>125</v>
      </c>
      <c r="T1928" t="s">
        <v>14979</v>
      </c>
      <c r="U1928" t="str">
        <f>IF(COUNTIF('16 reserve bal'!D:D,'16 AJE data'!T1928)&gt;0,"Y","N")</f>
        <v>N</v>
      </c>
    </row>
    <row r="1929" spans="1:21" x14ac:dyDescent="0.25">
      <c r="A1929" t="s">
        <v>125</v>
      </c>
      <c r="B1929" t="s">
        <v>5284</v>
      </c>
      <c r="C1929" t="s">
        <v>8565</v>
      </c>
      <c r="D1929" t="s">
        <v>525</v>
      </c>
      <c r="E1929" t="s">
        <v>12419</v>
      </c>
      <c r="F1929" t="str">
        <f t="shared" si="33"/>
        <v>CA-IFRS</v>
      </c>
      <c r="G1929" t="s">
        <v>8565</v>
      </c>
      <c r="O1929" t="s">
        <v>14980</v>
      </c>
      <c r="P1929" t="s">
        <v>125</v>
      </c>
      <c r="Q1929" t="s">
        <v>8744</v>
      </c>
      <c r="R1929" t="str">
        <f>IF(COUNTIF('16 reserve entries'!Q:Q,'16 AJE data'!O1929)&gt;0,"Y","N")</f>
        <v>N</v>
      </c>
      <c r="S1929" s="149" t="s">
        <v>125</v>
      </c>
      <c r="T1929" t="s">
        <v>14981</v>
      </c>
      <c r="U1929" t="str">
        <f>IF(COUNTIF('16 reserve bal'!D:D,'16 AJE data'!T1929)&gt;0,"Y","N")</f>
        <v>N</v>
      </c>
    </row>
    <row r="1930" spans="1:21" x14ac:dyDescent="0.25">
      <c r="A1930" t="s">
        <v>125</v>
      </c>
      <c r="B1930" t="s">
        <v>5284</v>
      </c>
      <c r="C1930" t="s">
        <v>8566</v>
      </c>
      <c r="D1930" t="s">
        <v>525</v>
      </c>
      <c r="E1930" t="s">
        <v>12419</v>
      </c>
      <c r="F1930" t="str">
        <f t="shared" si="33"/>
        <v>CA-IFRS</v>
      </c>
      <c r="G1930" t="s">
        <v>8566</v>
      </c>
      <c r="O1930" t="s">
        <v>14982</v>
      </c>
      <c r="P1930" t="s">
        <v>125</v>
      </c>
      <c r="Q1930" t="s">
        <v>8745</v>
      </c>
      <c r="R1930" t="str">
        <f>IF(COUNTIF('16 reserve entries'!Q:Q,'16 AJE data'!O1930)&gt;0,"Y","N")</f>
        <v>N</v>
      </c>
      <c r="S1930" s="149" t="s">
        <v>125</v>
      </c>
      <c r="T1930" t="s">
        <v>14983</v>
      </c>
      <c r="U1930" t="str">
        <f>IF(COUNTIF('16 reserve bal'!D:D,'16 AJE data'!T1930)&gt;0,"Y","N")</f>
        <v>N</v>
      </c>
    </row>
    <row r="1931" spans="1:21" x14ac:dyDescent="0.25">
      <c r="A1931" t="s">
        <v>125</v>
      </c>
      <c r="B1931" t="s">
        <v>5284</v>
      </c>
      <c r="C1931" t="s">
        <v>8567</v>
      </c>
      <c r="D1931" t="s">
        <v>525</v>
      </c>
      <c r="E1931" t="s">
        <v>12419</v>
      </c>
      <c r="F1931" t="str">
        <f t="shared" si="33"/>
        <v>CA-IFRS</v>
      </c>
      <c r="G1931" t="s">
        <v>8567</v>
      </c>
      <c r="O1931" t="s">
        <v>14984</v>
      </c>
      <c r="P1931" t="s">
        <v>125</v>
      </c>
      <c r="Q1931" t="s">
        <v>8746</v>
      </c>
      <c r="R1931" t="str">
        <f>IF(COUNTIF('16 reserve entries'!Q:Q,'16 AJE data'!O1931)&gt;0,"Y","N")</f>
        <v>N</v>
      </c>
      <c r="S1931" s="149" t="s">
        <v>125</v>
      </c>
      <c r="T1931" t="s">
        <v>14985</v>
      </c>
      <c r="U1931" t="str">
        <f>IF(COUNTIF('16 reserve bal'!D:D,'16 AJE data'!T1931)&gt;0,"Y","N")</f>
        <v>N</v>
      </c>
    </row>
    <row r="1932" spans="1:21" x14ac:dyDescent="0.25">
      <c r="A1932" t="s">
        <v>125</v>
      </c>
      <c r="B1932" t="s">
        <v>5284</v>
      </c>
      <c r="C1932" t="s">
        <v>8568</v>
      </c>
      <c r="D1932" t="s">
        <v>525</v>
      </c>
      <c r="E1932" t="s">
        <v>12419</v>
      </c>
      <c r="F1932" t="str">
        <f t="shared" si="33"/>
        <v>CA-IFRS</v>
      </c>
      <c r="G1932" t="s">
        <v>8568</v>
      </c>
      <c r="O1932" t="s">
        <v>14986</v>
      </c>
      <c r="P1932" t="s">
        <v>125</v>
      </c>
      <c r="Q1932" t="s">
        <v>8747</v>
      </c>
      <c r="R1932" t="str">
        <f>IF(COUNTIF('16 reserve entries'!Q:Q,'16 AJE data'!O1932)&gt;0,"Y","N")</f>
        <v>N</v>
      </c>
      <c r="S1932" s="149" t="s">
        <v>125</v>
      </c>
      <c r="T1932" t="s">
        <v>14987</v>
      </c>
      <c r="U1932" t="str">
        <f>IF(COUNTIF('16 reserve bal'!D:D,'16 AJE data'!T1932)&gt;0,"Y","N")</f>
        <v>N</v>
      </c>
    </row>
    <row r="1933" spans="1:21" x14ac:dyDescent="0.25">
      <c r="A1933" t="s">
        <v>125</v>
      </c>
      <c r="B1933" t="s">
        <v>5284</v>
      </c>
      <c r="C1933" t="s">
        <v>8569</v>
      </c>
      <c r="D1933" t="s">
        <v>525</v>
      </c>
      <c r="E1933" t="s">
        <v>12419</v>
      </c>
      <c r="F1933" t="str">
        <f t="shared" si="33"/>
        <v>CA-IFRS</v>
      </c>
      <c r="G1933" t="s">
        <v>8569</v>
      </c>
      <c r="O1933" t="s">
        <v>14988</v>
      </c>
      <c r="P1933" t="s">
        <v>125</v>
      </c>
      <c r="Q1933" t="s">
        <v>8748</v>
      </c>
      <c r="R1933" t="str">
        <f>IF(COUNTIF('16 reserve entries'!Q:Q,'16 AJE data'!O1933)&gt;0,"Y","N")</f>
        <v>N</v>
      </c>
      <c r="S1933" s="149" t="s">
        <v>125</v>
      </c>
      <c r="T1933" t="s">
        <v>14989</v>
      </c>
      <c r="U1933" t="str">
        <f>IF(COUNTIF('16 reserve bal'!D:D,'16 AJE data'!T1933)&gt;0,"Y","N")</f>
        <v>N</v>
      </c>
    </row>
    <row r="1934" spans="1:21" x14ac:dyDescent="0.25">
      <c r="A1934" t="s">
        <v>125</v>
      </c>
      <c r="B1934" t="s">
        <v>5284</v>
      </c>
      <c r="C1934" t="s">
        <v>8570</v>
      </c>
      <c r="D1934" t="s">
        <v>525</v>
      </c>
      <c r="E1934" t="s">
        <v>12419</v>
      </c>
      <c r="F1934" t="str">
        <f t="shared" si="33"/>
        <v>CA-IFRS</v>
      </c>
      <c r="G1934" t="s">
        <v>8570</v>
      </c>
      <c r="O1934" t="s">
        <v>14990</v>
      </c>
      <c r="P1934" t="s">
        <v>125</v>
      </c>
      <c r="Q1934" t="s">
        <v>8749</v>
      </c>
      <c r="R1934" t="str">
        <f>IF(COUNTIF('16 reserve entries'!Q:Q,'16 AJE data'!O1934)&gt;0,"Y","N")</f>
        <v>N</v>
      </c>
      <c r="S1934" s="149" t="s">
        <v>125</v>
      </c>
      <c r="T1934" t="s">
        <v>14991</v>
      </c>
      <c r="U1934" t="str">
        <f>IF(COUNTIF('16 reserve bal'!D:D,'16 AJE data'!T1934)&gt;0,"Y","N")</f>
        <v>N</v>
      </c>
    </row>
    <row r="1935" spans="1:21" x14ac:dyDescent="0.25">
      <c r="A1935" t="s">
        <v>125</v>
      </c>
      <c r="B1935" t="s">
        <v>5284</v>
      </c>
      <c r="C1935" t="s">
        <v>8571</v>
      </c>
      <c r="D1935" t="s">
        <v>525</v>
      </c>
      <c r="E1935" t="s">
        <v>12419</v>
      </c>
      <c r="F1935" t="str">
        <f t="shared" si="33"/>
        <v>CA-IFRS</v>
      </c>
      <c r="G1935" t="s">
        <v>8571</v>
      </c>
      <c r="O1935" t="s">
        <v>14992</v>
      </c>
      <c r="P1935" t="s">
        <v>125</v>
      </c>
      <c r="Q1935" t="s">
        <v>8750</v>
      </c>
      <c r="R1935" t="str">
        <f>IF(COUNTIF('16 reserve entries'!Q:Q,'16 AJE data'!O1935)&gt;0,"Y","N")</f>
        <v>N</v>
      </c>
      <c r="S1935" s="149" t="s">
        <v>125</v>
      </c>
      <c r="T1935" t="s">
        <v>14993</v>
      </c>
      <c r="U1935" t="str">
        <f>IF(COUNTIF('16 reserve bal'!D:D,'16 AJE data'!T1935)&gt;0,"Y","N")</f>
        <v>N</v>
      </c>
    </row>
    <row r="1936" spans="1:21" x14ac:dyDescent="0.25">
      <c r="A1936" t="s">
        <v>125</v>
      </c>
      <c r="B1936" t="s">
        <v>5284</v>
      </c>
      <c r="C1936" t="s">
        <v>8572</v>
      </c>
      <c r="D1936" t="s">
        <v>525</v>
      </c>
      <c r="E1936" t="s">
        <v>12419</v>
      </c>
      <c r="F1936" t="str">
        <f t="shared" si="33"/>
        <v>CA-IFRS</v>
      </c>
      <c r="G1936" t="s">
        <v>8572</v>
      </c>
      <c r="O1936" t="s">
        <v>14994</v>
      </c>
      <c r="P1936" t="s">
        <v>125</v>
      </c>
      <c r="Q1936" t="s">
        <v>8751</v>
      </c>
      <c r="R1936" t="str">
        <f>IF(COUNTIF('16 reserve entries'!Q:Q,'16 AJE data'!O1936)&gt;0,"Y","N")</f>
        <v>N</v>
      </c>
      <c r="S1936" s="149" t="s">
        <v>125</v>
      </c>
      <c r="T1936" t="s">
        <v>14995</v>
      </c>
      <c r="U1936" t="str">
        <f>IF(COUNTIF('16 reserve bal'!D:D,'16 AJE data'!T1936)&gt;0,"Y","N")</f>
        <v>N</v>
      </c>
    </row>
    <row r="1937" spans="1:21" x14ac:dyDescent="0.25">
      <c r="A1937" t="s">
        <v>125</v>
      </c>
      <c r="B1937" t="s">
        <v>5284</v>
      </c>
      <c r="C1937" t="s">
        <v>8573</v>
      </c>
      <c r="D1937" t="s">
        <v>525</v>
      </c>
      <c r="E1937" t="s">
        <v>12419</v>
      </c>
      <c r="F1937" t="str">
        <f t="shared" si="33"/>
        <v>CA-IFRS</v>
      </c>
      <c r="G1937" t="s">
        <v>8573</v>
      </c>
      <c r="O1937" t="s">
        <v>14996</v>
      </c>
      <c r="P1937" t="s">
        <v>125</v>
      </c>
      <c r="Q1937" t="s">
        <v>8752</v>
      </c>
      <c r="R1937" t="str">
        <f>IF(COUNTIF('16 reserve entries'!Q:Q,'16 AJE data'!O1937)&gt;0,"Y","N")</f>
        <v>N</v>
      </c>
      <c r="S1937" s="149" t="s">
        <v>125</v>
      </c>
      <c r="T1937" t="s">
        <v>14997</v>
      </c>
      <c r="U1937" t="str">
        <f>IF(COUNTIF('16 reserve bal'!D:D,'16 AJE data'!T1937)&gt;0,"Y","N")</f>
        <v>N</v>
      </c>
    </row>
    <row r="1938" spans="1:21" x14ac:dyDescent="0.25">
      <c r="A1938" t="s">
        <v>125</v>
      </c>
      <c r="B1938" t="s">
        <v>5284</v>
      </c>
      <c r="C1938" t="s">
        <v>8574</v>
      </c>
      <c r="D1938" t="s">
        <v>525</v>
      </c>
      <c r="E1938" t="s">
        <v>12419</v>
      </c>
      <c r="F1938" t="str">
        <f t="shared" si="33"/>
        <v>CA-IFRS</v>
      </c>
      <c r="G1938" t="s">
        <v>8574</v>
      </c>
      <c r="O1938" t="s">
        <v>14998</v>
      </c>
      <c r="P1938" t="s">
        <v>125</v>
      </c>
      <c r="Q1938" t="s">
        <v>8753</v>
      </c>
      <c r="R1938" t="str">
        <f>IF(COUNTIF('16 reserve entries'!Q:Q,'16 AJE data'!O1938)&gt;0,"Y","N")</f>
        <v>N</v>
      </c>
      <c r="S1938" s="149" t="s">
        <v>125</v>
      </c>
      <c r="T1938" t="s">
        <v>14999</v>
      </c>
      <c r="U1938" t="str">
        <f>IF(COUNTIF('16 reserve bal'!D:D,'16 AJE data'!T1938)&gt;0,"Y","N")</f>
        <v>N</v>
      </c>
    </row>
    <row r="1939" spans="1:21" x14ac:dyDescent="0.25">
      <c r="A1939" t="s">
        <v>125</v>
      </c>
      <c r="B1939" t="s">
        <v>5284</v>
      </c>
      <c r="C1939" t="s">
        <v>8575</v>
      </c>
      <c r="D1939" t="s">
        <v>525</v>
      </c>
      <c r="E1939" t="s">
        <v>12419</v>
      </c>
      <c r="F1939" t="str">
        <f t="shared" si="33"/>
        <v>CA-IFRS</v>
      </c>
      <c r="G1939" t="s">
        <v>8575</v>
      </c>
      <c r="O1939" t="s">
        <v>15000</v>
      </c>
      <c r="P1939" t="s">
        <v>125</v>
      </c>
      <c r="Q1939" t="s">
        <v>8754</v>
      </c>
      <c r="R1939" t="str">
        <f>IF(COUNTIF('16 reserve entries'!Q:Q,'16 AJE data'!O1939)&gt;0,"Y","N")</f>
        <v>N</v>
      </c>
      <c r="S1939" s="149" t="s">
        <v>125</v>
      </c>
      <c r="T1939" t="s">
        <v>15001</v>
      </c>
      <c r="U1939" t="str">
        <f>IF(COUNTIF('16 reserve bal'!D:D,'16 AJE data'!T1939)&gt;0,"Y","N")</f>
        <v>N</v>
      </c>
    </row>
    <row r="1940" spans="1:21" x14ac:dyDescent="0.25">
      <c r="A1940" t="s">
        <v>125</v>
      </c>
      <c r="B1940" t="s">
        <v>5284</v>
      </c>
      <c r="C1940" t="s">
        <v>8576</v>
      </c>
      <c r="D1940" t="s">
        <v>525</v>
      </c>
      <c r="E1940" t="s">
        <v>12419</v>
      </c>
      <c r="F1940" t="str">
        <f t="shared" si="33"/>
        <v>CA-IFRS</v>
      </c>
      <c r="G1940" t="s">
        <v>8576</v>
      </c>
      <c r="O1940" t="s">
        <v>15002</v>
      </c>
      <c r="P1940" t="s">
        <v>125</v>
      </c>
      <c r="Q1940" t="s">
        <v>8755</v>
      </c>
      <c r="R1940" t="str">
        <f>IF(COUNTIF('16 reserve entries'!Q:Q,'16 AJE data'!O1940)&gt;0,"Y","N")</f>
        <v>N</v>
      </c>
      <c r="S1940" s="149" t="s">
        <v>125</v>
      </c>
      <c r="T1940" t="s">
        <v>15003</v>
      </c>
      <c r="U1940" t="str">
        <f>IF(COUNTIF('16 reserve bal'!D:D,'16 AJE data'!T1940)&gt;0,"Y","N")</f>
        <v>N</v>
      </c>
    </row>
    <row r="1941" spans="1:21" x14ac:dyDescent="0.25">
      <c r="A1941" t="s">
        <v>125</v>
      </c>
      <c r="B1941" t="s">
        <v>5284</v>
      </c>
      <c r="C1941" t="s">
        <v>8577</v>
      </c>
      <c r="D1941" t="s">
        <v>525</v>
      </c>
      <c r="E1941" t="s">
        <v>12419</v>
      </c>
      <c r="F1941" t="str">
        <f t="shared" si="33"/>
        <v>CA-IFRS</v>
      </c>
      <c r="G1941" t="s">
        <v>8577</v>
      </c>
      <c r="O1941" t="s">
        <v>15004</v>
      </c>
      <c r="P1941" t="s">
        <v>125</v>
      </c>
      <c r="Q1941" t="s">
        <v>8756</v>
      </c>
      <c r="R1941" t="str">
        <f>IF(COUNTIF('16 reserve entries'!Q:Q,'16 AJE data'!O1941)&gt;0,"Y","N")</f>
        <v>N</v>
      </c>
      <c r="S1941" s="149" t="s">
        <v>125</v>
      </c>
      <c r="T1941" t="s">
        <v>15005</v>
      </c>
      <c r="U1941" t="str">
        <f>IF(COUNTIF('16 reserve bal'!D:D,'16 AJE data'!T1941)&gt;0,"Y","N")</f>
        <v>N</v>
      </c>
    </row>
    <row r="1942" spans="1:21" x14ac:dyDescent="0.25">
      <c r="A1942" t="s">
        <v>125</v>
      </c>
      <c r="B1942" t="s">
        <v>5284</v>
      </c>
      <c r="C1942" t="s">
        <v>8578</v>
      </c>
      <c r="D1942" t="s">
        <v>525</v>
      </c>
      <c r="E1942" t="s">
        <v>12419</v>
      </c>
      <c r="F1942" t="str">
        <f t="shared" si="33"/>
        <v>CA-IFRS</v>
      </c>
      <c r="G1942" t="s">
        <v>8578</v>
      </c>
      <c r="O1942" t="s">
        <v>15006</v>
      </c>
      <c r="P1942" t="s">
        <v>125</v>
      </c>
      <c r="Q1942" t="s">
        <v>8757</v>
      </c>
      <c r="R1942" t="str">
        <f>IF(COUNTIF('16 reserve entries'!Q:Q,'16 AJE data'!O1942)&gt;0,"Y","N")</f>
        <v>N</v>
      </c>
      <c r="S1942" s="149" t="s">
        <v>125</v>
      </c>
      <c r="T1942" t="s">
        <v>15007</v>
      </c>
      <c r="U1942" t="str">
        <f>IF(COUNTIF('16 reserve bal'!D:D,'16 AJE data'!T1942)&gt;0,"Y","N")</f>
        <v>N</v>
      </c>
    </row>
    <row r="1943" spans="1:21" x14ac:dyDescent="0.25">
      <c r="A1943" t="s">
        <v>125</v>
      </c>
      <c r="B1943" t="s">
        <v>5284</v>
      </c>
      <c r="C1943" t="s">
        <v>8579</v>
      </c>
      <c r="D1943" t="s">
        <v>525</v>
      </c>
      <c r="E1943" t="s">
        <v>12419</v>
      </c>
      <c r="F1943" t="str">
        <f t="shared" si="33"/>
        <v>CA-IFRS</v>
      </c>
      <c r="G1943" t="s">
        <v>8579</v>
      </c>
      <c r="O1943" t="s">
        <v>15008</v>
      </c>
      <c r="P1943" t="s">
        <v>125</v>
      </c>
      <c r="Q1943" t="s">
        <v>8758</v>
      </c>
      <c r="R1943" t="str">
        <f>IF(COUNTIF('16 reserve entries'!Q:Q,'16 AJE data'!O1943)&gt;0,"Y","N")</f>
        <v>N</v>
      </c>
      <c r="S1943" s="149" t="s">
        <v>125</v>
      </c>
      <c r="T1943" t="s">
        <v>15009</v>
      </c>
      <c r="U1943" t="str">
        <f>IF(COUNTIF('16 reserve bal'!D:D,'16 AJE data'!T1943)&gt;0,"Y","N")</f>
        <v>N</v>
      </c>
    </row>
    <row r="1944" spans="1:21" x14ac:dyDescent="0.25">
      <c r="A1944" t="s">
        <v>125</v>
      </c>
      <c r="B1944" t="s">
        <v>5284</v>
      </c>
      <c r="C1944" t="s">
        <v>8580</v>
      </c>
      <c r="D1944" t="s">
        <v>525</v>
      </c>
      <c r="E1944" t="s">
        <v>12419</v>
      </c>
      <c r="F1944" t="str">
        <f t="shared" si="33"/>
        <v>CA-IFRS</v>
      </c>
      <c r="G1944" t="s">
        <v>8580</v>
      </c>
      <c r="O1944" t="s">
        <v>15010</v>
      </c>
      <c r="P1944" t="s">
        <v>125</v>
      </c>
      <c r="Q1944" t="s">
        <v>8759</v>
      </c>
      <c r="R1944" t="str">
        <f>IF(COUNTIF('16 reserve entries'!Q:Q,'16 AJE data'!O1944)&gt;0,"Y","N")</f>
        <v>N</v>
      </c>
      <c r="S1944" s="149" t="s">
        <v>125</v>
      </c>
      <c r="T1944" t="s">
        <v>15011</v>
      </c>
      <c r="U1944" t="str">
        <f>IF(COUNTIF('16 reserve bal'!D:D,'16 AJE data'!T1944)&gt;0,"Y","N")</f>
        <v>N</v>
      </c>
    </row>
    <row r="1945" spans="1:21" x14ac:dyDescent="0.25">
      <c r="A1945" t="s">
        <v>125</v>
      </c>
      <c r="B1945" t="s">
        <v>5284</v>
      </c>
      <c r="C1945" t="s">
        <v>8581</v>
      </c>
      <c r="D1945" t="s">
        <v>525</v>
      </c>
      <c r="E1945" t="s">
        <v>12419</v>
      </c>
      <c r="F1945" t="str">
        <f t="shared" si="33"/>
        <v>CA-IFRS</v>
      </c>
      <c r="G1945" t="s">
        <v>8581</v>
      </c>
      <c r="O1945" t="s">
        <v>15012</v>
      </c>
      <c r="P1945" t="s">
        <v>125</v>
      </c>
      <c r="Q1945" t="s">
        <v>8760</v>
      </c>
      <c r="R1945" t="str">
        <f>IF(COUNTIF('16 reserve entries'!Q:Q,'16 AJE data'!O1945)&gt;0,"Y","N")</f>
        <v>N</v>
      </c>
      <c r="S1945" s="149" t="s">
        <v>125</v>
      </c>
      <c r="T1945" t="s">
        <v>15013</v>
      </c>
      <c r="U1945" t="str">
        <f>IF(COUNTIF('16 reserve bal'!D:D,'16 AJE data'!T1945)&gt;0,"Y","N")</f>
        <v>N</v>
      </c>
    </row>
    <row r="1946" spans="1:21" x14ac:dyDescent="0.25">
      <c r="A1946" t="s">
        <v>125</v>
      </c>
      <c r="B1946" t="s">
        <v>5284</v>
      </c>
      <c r="C1946" t="s">
        <v>8582</v>
      </c>
      <c r="D1946" t="s">
        <v>525</v>
      </c>
      <c r="E1946" t="s">
        <v>12419</v>
      </c>
      <c r="F1946" t="str">
        <f t="shared" si="33"/>
        <v>CA-IFRS</v>
      </c>
      <c r="G1946" t="s">
        <v>8582</v>
      </c>
      <c r="O1946" t="s">
        <v>15014</v>
      </c>
      <c r="P1946" t="s">
        <v>125</v>
      </c>
      <c r="Q1946" t="s">
        <v>8761</v>
      </c>
      <c r="R1946" t="str">
        <f>IF(COUNTIF('16 reserve entries'!Q:Q,'16 AJE data'!O1946)&gt;0,"Y","N")</f>
        <v>N</v>
      </c>
      <c r="S1946" s="149" t="s">
        <v>125</v>
      </c>
      <c r="T1946" t="s">
        <v>15015</v>
      </c>
      <c r="U1946" t="str">
        <f>IF(COUNTIF('16 reserve bal'!D:D,'16 AJE data'!T1946)&gt;0,"Y","N")</f>
        <v>N</v>
      </c>
    </row>
    <row r="1947" spans="1:21" x14ac:dyDescent="0.25">
      <c r="A1947" t="s">
        <v>125</v>
      </c>
      <c r="B1947" t="s">
        <v>5284</v>
      </c>
      <c r="C1947" t="s">
        <v>8583</v>
      </c>
      <c r="D1947" t="s">
        <v>525</v>
      </c>
      <c r="E1947" t="s">
        <v>12419</v>
      </c>
      <c r="F1947" t="str">
        <f t="shared" si="33"/>
        <v>CA-IFRS</v>
      </c>
      <c r="G1947" t="s">
        <v>8583</v>
      </c>
      <c r="O1947" t="s">
        <v>15016</v>
      </c>
      <c r="P1947" t="s">
        <v>125</v>
      </c>
      <c r="Q1947" t="s">
        <v>8762</v>
      </c>
      <c r="R1947" t="str">
        <f>IF(COUNTIF('16 reserve entries'!Q:Q,'16 AJE data'!O1947)&gt;0,"Y","N")</f>
        <v>N</v>
      </c>
      <c r="S1947" s="149" t="s">
        <v>125</v>
      </c>
      <c r="T1947" t="s">
        <v>15017</v>
      </c>
      <c r="U1947" t="str">
        <f>IF(COUNTIF('16 reserve bal'!D:D,'16 AJE data'!T1947)&gt;0,"Y","N")</f>
        <v>N</v>
      </c>
    </row>
    <row r="1948" spans="1:21" x14ac:dyDescent="0.25">
      <c r="A1948" t="s">
        <v>125</v>
      </c>
      <c r="B1948" t="s">
        <v>5284</v>
      </c>
      <c r="C1948" t="s">
        <v>8584</v>
      </c>
      <c r="D1948" t="s">
        <v>525</v>
      </c>
      <c r="E1948" t="s">
        <v>12419</v>
      </c>
      <c r="F1948" t="str">
        <f t="shared" si="33"/>
        <v>CA-IFRS</v>
      </c>
      <c r="G1948" t="s">
        <v>8584</v>
      </c>
      <c r="O1948" t="s">
        <v>15018</v>
      </c>
      <c r="P1948" t="s">
        <v>125</v>
      </c>
      <c r="Q1948" t="s">
        <v>8763</v>
      </c>
      <c r="R1948" t="str">
        <f>IF(COUNTIF('16 reserve entries'!Q:Q,'16 AJE data'!O1948)&gt;0,"Y","N")</f>
        <v>N</v>
      </c>
      <c r="S1948" s="149" t="s">
        <v>125</v>
      </c>
      <c r="T1948" t="s">
        <v>15019</v>
      </c>
      <c r="U1948" t="str">
        <f>IF(COUNTIF('16 reserve bal'!D:D,'16 AJE data'!T1948)&gt;0,"Y","N")</f>
        <v>N</v>
      </c>
    </row>
    <row r="1949" spans="1:21" x14ac:dyDescent="0.25">
      <c r="A1949" t="s">
        <v>125</v>
      </c>
      <c r="B1949" t="s">
        <v>5284</v>
      </c>
      <c r="C1949" t="s">
        <v>8585</v>
      </c>
      <c r="D1949" t="s">
        <v>525</v>
      </c>
      <c r="E1949" t="s">
        <v>12419</v>
      </c>
      <c r="F1949" t="str">
        <f t="shared" si="33"/>
        <v>CA-IFRS</v>
      </c>
      <c r="G1949" t="s">
        <v>8585</v>
      </c>
      <c r="O1949" t="s">
        <v>15020</v>
      </c>
      <c r="P1949" t="s">
        <v>125</v>
      </c>
      <c r="Q1949" t="s">
        <v>8764</v>
      </c>
      <c r="R1949" t="str">
        <f>IF(COUNTIF('16 reserve entries'!Q:Q,'16 AJE data'!O1949)&gt;0,"Y","N")</f>
        <v>N</v>
      </c>
      <c r="S1949" s="149" t="s">
        <v>125</v>
      </c>
      <c r="T1949" t="s">
        <v>15021</v>
      </c>
      <c r="U1949" t="str">
        <f>IF(COUNTIF('16 reserve bal'!D:D,'16 AJE data'!T1949)&gt;0,"Y","N")</f>
        <v>N</v>
      </c>
    </row>
    <row r="1950" spans="1:21" x14ac:dyDescent="0.25">
      <c r="A1950" t="s">
        <v>125</v>
      </c>
      <c r="B1950" t="s">
        <v>5284</v>
      </c>
      <c r="C1950" t="s">
        <v>8586</v>
      </c>
      <c r="D1950" t="s">
        <v>525</v>
      </c>
      <c r="E1950" t="s">
        <v>12419</v>
      </c>
      <c r="F1950" t="str">
        <f t="shared" si="33"/>
        <v>CA-IFRS</v>
      </c>
      <c r="G1950" t="s">
        <v>8586</v>
      </c>
      <c r="O1950" t="s">
        <v>15022</v>
      </c>
      <c r="P1950" t="s">
        <v>125</v>
      </c>
      <c r="Q1950" t="s">
        <v>8765</v>
      </c>
      <c r="R1950" t="str">
        <f>IF(COUNTIF('16 reserve entries'!Q:Q,'16 AJE data'!O1950)&gt;0,"Y","N")</f>
        <v>N</v>
      </c>
      <c r="S1950" s="149" t="s">
        <v>125</v>
      </c>
      <c r="T1950" t="s">
        <v>15023</v>
      </c>
      <c r="U1950" t="str">
        <f>IF(COUNTIF('16 reserve bal'!D:D,'16 AJE data'!T1950)&gt;0,"Y","N")</f>
        <v>N</v>
      </c>
    </row>
    <row r="1951" spans="1:21" x14ac:dyDescent="0.25">
      <c r="A1951" t="s">
        <v>125</v>
      </c>
      <c r="B1951" t="s">
        <v>5284</v>
      </c>
      <c r="C1951" t="s">
        <v>8587</v>
      </c>
      <c r="D1951" t="s">
        <v>525</v>
      </c>
      <c r="E1951" t="s">
        <v>12419</v>
      </c>
      <c r="F1951" t="str">
        <f t="shared" si="33"/>
        <v>CA-IFRS</v>
      </c>
      <c r="G1951" t="s">
        <v>8587</v>
      </c>
      <c r="O1951" t="s">
        <v>15024</v>
      </c>
      <c r="P1951" t="s">
        <v>125</v>
      </c>
      <c r="Q1951" t="s">
        <v>8766</v>
      </c>
      <c r="R1951" t="str">
        <f>IF(COUNTIF('16 reserve entries'!Q:Q,'16 AJE data'!O1951)&gt;0,"Y","N")</f>
        <v>N</v>
      </c>
      <c r="S1951" s="149" t="s">
        <v>125</v>
      </c>
      <c r="T1951" t="s">
        <v>15025</v>
      </c>
      <c r="U1951" t="str">
        <f>IF(COUNTIF('16 reserve bal'!D:D,'16 AJE data'!T1951)&gt;0,"Y","N")</f>
        <v>N</v>
      </c>
    </row>
    <row r="1952" spans="1:21" x14ac:dyDescent="0.25">
      <c r="A1952" t="s">
        <v>125</v>
      </c>
      <c r="B1952" t="s">
        <v>5284</v>
      </c>
      <c r="C1952" t="s">
        <v>8588</v>
      </c>
      <c r="D1952" t="s">
        <v>525</v>
      </c>
      <c r="E1952" t="s">
        <v>12419</v>
      </c>
      <c r="F1952" t="str">
        <f t="shared" si="33"/>
        <v>CA-IFRS</v>
      </c>
      <c r="G1952" t="s">
        <v>8588</v>
      </c>
      <c r="O1952" t="s">
        <v>15026</v>
      </c>
      <c r="P1952" t="s">
        <v>125</v>
      </c>
      <c r="Q1952" t="s">
        <v>8767</v>
      </c>
      <c r="R1952" t="str">
        <f>IF(COUNTIF('16 reserve entries'!Q:Q,'16 AJE data'!O1952)&gt;0,"Y","N")</f>
        <v>N</v>
      </c>
      <c r="S1952" s="149" t="s">
        <v>125</v>
      </c>
      <c r="T1952" t="s">
        <v>15027</v>
      </c>
      <c r="U1952" t="str">
        <f>IF(COUNTIF('16 reserve bal'!D:D,'16 AJE data'!T1952)&gt;0,"Y","N")</f>
        <v>N</v>
      </c>
    </row>
    <row r="1953" spans="1:21" x14ac:dyDescent="0.25">
      <c r="A1953" t="s">
        <v>125</v>
      </c>
      <c r="B1953" t="s">
        <v>5284</v>
      </c>
      <c r="C1953" t="s">
        <v>8589</v>
      </c>
      <c r="D1953" t="s">
        <v>525</v>
      </c>
      <c r="E1953" t="s">
        <v>12419</v>
      </c>
      <c r="F1953" t="str">
        <f t="shared" si="33"/>
        <v>CA-IFRS</v>
      </c>
      <c r="G1953" t="s">
        <v>8589</v>
      </c>
      <c r="O1953" t="s">
        <v>15028</v>
      </c>
      <c r="P1953" t="s">
        <v>125</v>
      </c>
      <c r="Q1953" t="s">
        <v>8768</v>
      </c>
      <c r="R1953" t="str">
        <f>IF(COUNTIF('16 reserve entries'!Q:Q,'16 AJE data'!O1953)&gt;0,"Y","N")</f>
        <v>N</v>
      </c>
      <c r="S1953" s="149" t="s">
        <v>125</v>
      </c>
      <c r="T1953" t="s">
        <v>15029</v>
      </c>
      <c r="U1953" t="str">
        <f>IF(COUNTIF('16 reserve bal'!D:D,'16 AJE data'!T1953)&gt;0,"Y","N")</f>
        <v>N</v>
      </c>
    </row>
    <row r="1954" spans="1:21" x14ac:dyDescent="0.25">
      <c r="A1954" t="s">
        <v>125</v>
      </c>
      <c r="B1954" t="s">
        <v>5284</v>
      </c>
      <c r="C1954" t="s">
        <v>8590</v>
      </c>
      <c r="D1954" t="s">
        <v>525</v>
      </c>
      <c r="E1954" t="s">
        <v>12419</v>
      </c>
      <c r="F1954" t="str">
        <f t="shared" si="33"/>
        <v>CA-IFRS</v>
      </c>
      <c r="G1954" t="s">
        <v>8590</v>
      </c>
      <c r="O1954" t="s">
        <v>15030</v>
      </c>
      <c r="P1954" t="s">
        <v>125</v>
      </c>
      <c r="Q1954" t="s">
        <v>8769</v>
      </c>
      <c r="R1954" t="str">
        <f>IF(COUNTIF('16 reserve entries'!Q:Q,'16 AJE data'!O1954)&gt;0,"Y","N")</f>
        <v>N</v>
      </c>
      <c r="S1954" s="149" t="s">
        <v>125</v>
      </c>
      <c r="T1954" t="s">
        <v>15031</v>
      </c>
      <c r="U1954" t="str">
        <f>IF(COUNTIF('16 reserve bal'!D:D,'16 AJE data'!T1954)&gt;0,"Y","N")</f>
        <v>N</v>
      </c>
    </row>
    <row r="1955" spans="1:21" x14ac:dyDescent="0.25">
      <c r="A1955" t="s">
        <v>125</v>
      </c>
      <c r="B1955" t="s">
        <v>5284</v>
      </c>
      <c r="C1955" t="s">
        <v>8591</v>
      </c>
      <c r="D1955" t="s">
        <v>525</v>
      </c>
      <c r="E1955" t="s">
        <v>12419</v>
      </c>
      <c r="F1955" t="str">
        <f t="shared" si="33"/>
        <v>CA-IFRS</v>
      </c>
      <c r="G1955" t="s">
        <v>8591</v>
      </c>
      <c r="O1955" t="s">
        <v>15032</v>
      </c>
      <c r="P1955" t="s">
        <v>125</v>
      </c>
      <c r="Q1955" t="s">
        <v>8770</v>
      </c>
      <c r="R1955" t="str">
        <f>IF(COUNTIF('16 reserve entries'!Q:Q,'16 AJE data'!O1955)&gt;0,"Y","N")</f>
        <v>N</v>
      </c>
      <c r="S1955" s="149" t="s">
        <v>125</v>
      </c>
      <c r="T1955" t="s">
        <v>15033</v>
      </c>
      <c r="U1955" t="str">
        <f>IF(COUNTIF('16 reserve bal'!D:D,'16 AJE data'!T1955)&gt;0,"Y","N")</f>
        <v>N</v>
      </c>
    </row>
    <row r="1956" spans="1:21" x14ac:dyDescent="0.25">
      <c r="A1956" t="s">
        <v>125</v>
      </c>
      <c r="B1956" t="s">
        <v>5284</v>
      </c>
      <c r="C1956" t="s">
        <v>8592</v>
      </c>
      <c r="D1956" t="s">
        <v>525</v>
      </c>
      <c r="E1956" t="s">
        <v>12419</v>
      </c>
      <c r="F1956" t="str">
        <f t="shared" si="33"/>
        <v>CA-IFRS</v>
      </c>
      <c r="G1956" t="s">
        <v>8592</v>
      </c>
      <c r="O1956" t="s">
        <v>15034</v>
      </c>
      <c r="P1956" t="s">
        <v>125</v>
      </c>
      <c r="Q1956" t="s">
        <v>8771</v>
      </c>
      <c r="R1956" t="str">
        <f>IF(COUNTIF('16 reserve entries'!Q:Q,'16 AJE data'!O1956)&gt;0,"Y","N")</f>
        <v>N</v>
      </c>
      <c r="S1956" s="149" t="s">
        <v>125</v>
      </c>
      <c r="T1956" t="s">
        <v>15035</v>
      </c>
      <c r="U1956" t="str">
        <f>IF(COUNTIF('16 reserve bal'!D:D,'16 AJE data'!T1956)&gt;0,"Y","N")</f>
        <v>N</v>
      </c>
    </row>
    <row r="1957" spans="1:21" x14ac:dyDescent="0.25">
      <c r="A1957" t="s">
        <v>125</v>
      </c>
      <c r="B1957" t="s">
        <v>5284</v>
      </c>
      <c r="C1957" t="s">
        <v>8593</v>
      </c>
      <c r="D1957" t="s">
        <v>525</v>
      </c>
      <c r="E1957" t="s">
        <v>12419</v>
      </c>
      <c r="F1957" t="str">
        <f t="shared" si="33"/>
        <v>CA-IFRS</v>
      </c>
      <c r="G1957" t="s">
        <v>8593</v>
      </c>
      <c r="O1957" t="s">
        <v>15036</v>
      </c>
      <c r="P1957" t="s">
        <v>125</v>
      </c>
      <c r="Q1957" t="s">
        <v>8772</v>
      </c>
      <c r="R1957" t="str">
        <f>IF(COUNTIF('16 reserve entries'!Q:Q,'16 AJE data'!O1957)&gt;0,"Y","N")</f>
        <v>N</v>
      </c>
      <c r="S1957" s="149" t="s">
        <v>125</v>
      </c>
      <c r="T1957" t="s">
        <v>15037</v>
      </c>
      <c r="U1957" t="str">
        <f>IF(COUNTIF('16 reserve bal'!D:D,'16 AJE data'!T1957)&gt;0,"Y","N")</f>
        <v>N</v>
      </c>
    </row>
    <row r="1958" spans="1:21" x14ac:dyDescent="0.25">
      <c r="A1958" t="s">
        <v>125</v>
      </c>
      <c r="B1958" t="s">
        <v>5284</v>
      </c>
      <c r="C1958" t="s">
        <v>8594</v>
      </c>
      <c r="D1958" t="s">
        <v>525</v>
      </c>
      <c r="E1958" t="s">
        <v>12419</v>
      </c>
      <c r="F1958" t="str">
        <f t="shared" si="33"/>
        <v>CA-IFRS</v>
      </c>
      <c r="G1958" t="s">
        <v>8594</v>
      </c>
      <c r="O1958" t="s">
        <v>15038</v>
      </c>
      <c r="P1958" t="s">
        <v>125</v>
      </c>
      <c r="Q1958" t="s">
        <v>8773</v>
      </c>
      <c r="R1958" t="str">
        <f>IF(COUNTIF('16 reserve entries'!Q:Q,'16 AJE data'!O1958)&gt;0,"Y","N")</f>
        <v>N</v>
      </c>
      <c r="S1958" s="149" t="s">
        <v>125</v>
      </c>
      <c r="T1958" t="s">
        <v>15039</v>
      </c>
      <c r="U1958" t="str">
        <f>IF(COUNTIF('16 reserve bal'!D:D,'16 AJE data'!T1958)&gt;0,"Y","N")</f>
        <v>N</v>
      </c>
    </row>
    <row r="1959" spans="1:21" x14ac:dyDescent="0.25">
      <c r="A1959" t="s">
        <v>125</v>
      </c>
      <c r="B1959" t="s">
        <v>5284</v>
      </c>
      <c r="C1959" t="s">
        <v>8595</v>
      </c>
      <c r="D1959" t="s">
        <v>525</v>
      </c>
      <c r="E1959" t="s">
        <v>12419</v>
      </c>
      <c r="F1959" t="str">
        <f t="shared" si="33"/>
        <v>CA-IFRS</v>
      </c>
      <c r="G1959" t="s">
        <v>8595</v>
      </c>
      <c r="O1959" t="s">
        <v>15040</v>
      </c>
      <c r="P1959" t="s">
        <v>125</v>
      </c>
      <c r="Q1959" t="s">
        <v>8774</v>
      </c>
      <c r="R1959" t="str">
        <f>IF(COUNTIF('16 reserve entries'!Q:Q,'16 AJE data'!O1959)&gt;0,"Y","N")</f>
        <v>N</v>
      </c>
      <c r="S1959" s="149" t="s">
        <v>125</v>
      </c>
      <c r="T1959" t="s">
        <v>15041</v>
      </c>
      <c r="U1959" t="str">
        <f>IF(COUNTIF('16 reserve bal'!D:D,'16 AJE data'!T1959)&gt;0,"Y","N")</f>
        <v>N</v>
      </c>
    </row>
    <row r="1960" spans="1:21" x14ac:dyDescent="0.25">
      <c r="A1960" t="s">
        <v>125</v>
      </c>
      <c r="B1960" t="s">
        <v>5284</v>
      </c>
      <c r="C1960" t="s">
        <v>8596</v>
      </c>
      <c r="D1960" t="s">
        <v>525</v>
      </c>
      <c r="E1960" t="s">
        <v>12419</v>
      </c>
      <c r="F1960" t="str">
        <f t="shared" si="33"/>
        <v>CA-IFRS</v>
      </c>
      <c r="G1960" t="s">
        <v>8596</v>
      </c>
      <c r="O1960" t="s">
        <v>15042</v>
      </c>
      <c r="P1960" t="s">
        <v>125</v>
      </c>
      <c r="Q1960" t="s">
        <v>8775</v>
      </c>
      <c r="R1960" t="str">
        <f>IF(COUNTIF('16 reserve entries'!Q:Q,'16 AJE data'!O1960)&gt;0,"Y","N")</f>
        <v>N</v>
      </c>
      <c r="S1960" s="149" t="s">
        <v>125</v>
      </c>
      <c r="T1960" t="s">
        <v>15043</v>
      </c>
      <c r="U1960" t="str">
        <f>IF(COUNTIF('16 reserve bal'!D:D,'16 AJE data'!T1960)&gt;0,"Y","N")</f>
        <v>N</v>
      </c>
    </row>
    <row r="1961" spans="1:21" x14ac:dyDescent="0.25">
      <c r="A1961" t="s">
        <v>125</v>
      </c>
      <c r="B1961" t="s">
        <v>5284</v>
      </c>
      <c r="C1961" t="s">
        <v>8597</v>
      </c>
      <c r="D1961" t="s">
        <v>525</v>
      </c>
      <c r="E1961" t="s">
        <v>12419</v>
      </c>
      <c r="F1961" t="str">
        <f t="shared" si="33"/>
        <v>CA-IFRS</v>
      </c>
      <c r="G1961" t="s">
        <v>8597</v>
      </c>
      <c r="O1961" t="s">
        <v>15044</v>
      </c>
      <c r="P1961" t="s">
        <v>125</v>
      </c>
      <c r="Q1961" t="s">
        <v>8776</v>
      </c>
      <c r="R1961" t="str">
        <f>IF(COUNTIF('16 reserve entries'!Q:Q,'16 AJE data'!O1961)&gt;0,"Y","N")</f>
        <v>N</v>
      </c>
      <c r="S1961" s="149" t="s">
        <v>125</v>
      </c>
      <c r="T1961" t="s">
        <v>15045</v>
      </c>
      <c r="U1961" t="str">
        <f>IF(COUNTIF('16 reserve bal'!D:D,'16 AJE data'!T1961)&gt;0,"Y","N")</f>
        <v>N</v>
      </c>
    </row>
    <row r="1962" spans="1:21" x14ac:dyDescent="0.25">
      <c r="A1962" t="s">
        <v>125</v>
      </c>
      <c r="B1962" t="s">
        <v>5284</v>
      </c>
      <c r="C1962" t="s">
        <v>8598</v>
      </c>
      <c r="D1962" t="s">
        <v>525</v>
      </c>
      <c r="E1962" t="s">
        <v>12419</v>
      </c>
      <c r="F1962" t="str">
        <f t="shared" si="33"/>
        <v>CA-IFRS</v>
      </c>
      <c r="G1962" t="s">
        <v>8598</v>
      </c>
      <c r="O1962" t="s">
        <v>15046</v>
      </c>
      <c r="P1962" t="s">
        <v>125</v>
      </c>
      <c r="Q1962" t="s">
        <v>8777</v>
      </c>
      <c r="R1962" t="str">
        <f>IF(COUNTIF('16 reserve entries'!Q:Q,'16 AJE data'!O1962)&gt;0,"Y","N")</f>
        <v>N</v>
      </c>
      <c r="S1962" s="149" t="s">
        <v>125</v>
      </c>
      <c r="T1962" t="s">
        <v>15047</v>
      </c>
      <c r="U1962" t="str">
        <f>IF(COUNTIF('16 reserve bal'!D:D,'16 AJE data'!T1962)&gt;0,"Y","N")</f>
        <v>N</v>
      </c>
    </row>
    <row r="1963" spans="1:21" x14ac:dyDescent="0.25">
      <c r="A1963" t="s">
        <v>125</v>
      </c>
      <c r="B1963" t="s">
        <v>5284</v>
      </c>
      <c r="C1963" t="s">
        <v>8599</v>
      </c>
      <c r="D1963" t="s">
        <v>525</v>
      </c>
      <c r="E1963" t="s">
        <v>12419</v>
      </c>
      <c r="F1963" t="str">
        <f t="shared" si="33"/>
        <v>CA-IFRS</v>
      </c>
      <c r="G1963" t="s">
        <v>8599</v>
      </c>
      <c r="O1963" t="s">
        <v>15048</v>
      </c>
      <c r="P1963" t="s">
        <v>125</v>
      </c>
      <c r="Q1963" t="s">
        <v>8778</v>
      </c>
      <c r="R1963" t="str">
        <f>IF(COUNTIF('16 reserve entries'!Q:Q,'16 AJE data'!O1963)&gt;0,"Y","N")</f>
        <v>N</v>
      </c>
      <c r="S1963" s="149" t="s">
        <v>125</v>
      </c>
      <c r="T1963" t="s">
        <v>15049</v>
      </c>
      <c r="U1963" t="str">
        <f>IF(COUNTIF('16 reserve bal'!D:D,'16 AJE data'!T1963)&gt;0,"Y","N")</f>
        <v>N</v>
      </c>
    </row>
    <row r="1964" spans="1:21" x14ac:dyDescent="0.25">
      <c r="A1964" t="s">
        <v>125</v>
      </c>
      <c r="B1964" t="s">
        <v>5284</v>
      </c>
      <c r="C1964" t="s">
        <v>8600</v>
      </c>
      <c r="D1964" t="s">
        <v>525</v>
      </c>
      <c r="E1964" t="s">
        <v>12419</v>
      </c>
      <c r="F1964" t="str">
        <f t="shared" si="33"/>
        <v>CA-IFRS</v>
      </c>
      <c r="G1964" t="s">
        <v>8600</v>
      </c>
      <c r="O1964" t="s">
        <v>15050</v>
      </c>
      <c r="P1964" t="s">
        <v>125</v>
      </c>
      <c r="Q1964" t="s">
        <v>8779</v>
      </c>
      <c r="R1964" t="str">
        <f>IF(COUNTIF('16 reserve entries'!Q:Q,'16 AJE data'!O1964)&gt;0,"Y","N")</f>
        <v>N</v>
      </c>
      <c r="S1964" s="149" t="s">
        <v>125</v>
      </c>
      <c r="T1964" t="s">
        <v>15051</v>
      </c>
      <c r="U1964" t="str">
        <f>IF(COUNTIF('16 reserve bal'!D:D,'16 AJE data'!T1964)&gt;0,"Y","N")</f>
        <v>N</v>
      </c>
    </row>
    <row r="1965" spans="1:21" x14ac:dyDescent="0.25">
      <c r="A1965" t="s">
        <v>125</v>
      </c>
      <c r="B1965" t="s">
        <v>5284</v>
      </c>
      <c r="C1965" t="s">
        <v>8601</v>
      </c>
      <c r="D1965" t="s">
        <v>525</v>
      </c>
      <c r="E1965" t="s">
        <v>12419</v>
      </c>
      <c r="F1965" t="str">
        <f t="shared" si="33"/>
        <v>CA-IFRS</v>
      </c>
      <c r="G1965" t="s">
        <v>8601</v>
      </c>
      <c r="O1965" t="s">
        <v>15052</v>
      </c>
      <c r="P1965" t="s">
        <v>125</v>
      </c>
      <c r="Q1965" t="s">
        <v>8780</v>
      </c>
      <c r="R1965" t="str">
        <f>IF(COUNTIF('16 reserve entries'!Q:Q,'16 AJE data'!O1965)&gt;0,"Y","N")</f>
        <v>N</v>
      </c>
      <c r="S1965" s="149" t="s">
        <v>125</v>
      </c>
      <c r="T1965" t="s">
        <v>15053</v>
      </c>
      <c r="U1965" t="str">
        <f>IF(COUNTIF('16 reserve bal'!D:D,'16 AJE data'!T1965)&gt;0,"Y","N")</f>
        <v>N</v>
      </c>
    </row>
    <row r="1966" spans="1:21" x14ac:dyDescent="0.25">
      <c r="A1966" t="s">
        <v>125</v>
      </c>
      <c r="B1966" t="s">
        <v>5284</v>
      </c>
      <c r="C1966" t="s">
        <v>8602</v>
      </c>
      <c r="D1966" t="s">
        <v>525</v>
      </c>
      <c r="E1966" t="s">
        <v>12419</v>
      </c>
      <c r="F1966" t="str">
        <f t="shared" si="33"/>
        <v>CA-IFRS</v>
      </c>
      <c r="G1966" t="s">
        <v>8602</v>
      </c>
      <c r="O1966" t="s">
        <v>15054</v>
      </c>
      <c r="P1966" t="s">
        <v>125</v>
      </c>
      <c r="Q1966" t="s">
        <v>8781</v>
      </c>
      <c r="R1966" t="str">
        <f>IF(COUNTIF('16 reserve entries'!Q:Q,'16 AJE data'!O1966)&gt;0,"Y","N")</f>
        <v>N</v>
      </c>
      <c r="S1966" s="149" t="s">
        <v>125</v>
      </c>
      <c r="T1966" t="s">
        <v>15055</v>
      </c>
      <c r="U1966" t="str">
        <f>IF(COUNTIF('16 reserve bal'!D:D,'16 AJE data'!T1966)&gt;0,"Y","N")</f>
        <v>N</v>
      </c>
    </row>
    <row r="1967" spans="1:21" x14ac:dyDescent="0.25">
      <c r="A1967" t="s">
        <v>125</v>
      </c>
      <c r="B1967" t="s">
        <v>5284</v>
      </c>
      <c r="C1967" t="s">
        <v>8603</v>
      </c>
      <c r="D1967" t="s">
        <v>525</v>
      </c>
      <c r="E1967" t="s">
        <v>12419</v>
      </c>
      <c r="F1967" t="str">
        <f t="shared" si="33"/>
        <v>CA-IFRS</v>
      </c>
      <c r="G1967" t="s">
        <v>8603</v>
      </c>
      <c r="O1967" t="s">
        <v>15056</v>
      </c>
      <c r="P1967" t="s">
        <v>125</v>
      </c>
      <c r="Q1967" t="s">
        <v>8782</v>
      </c>
      <c r="R1967" t="str">
        <f>IF(COUNTIF('16 reserve entries'!Q:Q,'16 AJE data'!O1967)&gt;0,"Y","N")</f>
        <v>N</v>
      </c>
      <c r="S1967" s="149" t="s">
        <v>125</v>
      </c>
      <c r="T1967" t="s">
        <v>15057</v>
      </c>
      <c r="U1967" t="str">
        <f>IF(COUNTIF('16 reserve bal'!D:D,'16 AJE data'!T1967)&gt;0,"Y","N")</f>
        <v>N</v>
      </c>
    </row>
    <row r="1968" spans="1:21" x14ac:dyDescent="0.25">
      <c r="A1968" t="s">
        <v>125</v>
      </c>
      <c r="B1968" t="s">
        <v>5284</v>
      </c>
      <c r="C1968" t="s">
        <v>8604</v>
      </c>
      <c r="D1968" t="s">
        <v>525</v>
      </c>
      <c r="E1968" t="s">
        <v>12419</v>
      </c>
      <c r="F1968" t="str">
        <f t="shared" si="33"/>
        <v>CA-IFRS</v>
      </c>
      <c r="G1968" t="s">
        <v>8604</v>
      </c>
      <c r="O1968" t="s">
        <v>15058</v>
      </c>
      <c r="P1968" t="s">
        <v>125</v>
      </c>
      <c r="Q1968" t="s">
        <v>8783</v>
      </c>
      <c r="R1968" t="str">
        <f>IF(COUNTIF('16 reserve entries'!Q:Q,'16 AJE data'!O1968)&gt;0,"Y","N")</f>
        <v>N</v>
      </c>
      <c r="S1968" s="149" t="s">
        <v>125</v>
      </c>
      <c r="T1968" t="s">
        <v>15059</v>
      </c>
      <c r="U1968" t="str">
        <f>IF(COUNTIF('16 reserve bal'!D:D,'16 AJE data'!T1968)&gt;0,"Y","N")</f>
        <v>N</v>
      </c>
    </row>
    <row r="1969" spans="1:21" x14ac:dyDescent="0.25">
      <c r="A1969" t="s">
        <v>125</v>
      </c>
      <c r="B1969" t="s">
        <v>5284</v>
      </c>
      <c r="C1969" t="s">
        <v>8605</v>
      </c>
      <c r="D1969" t="s">
        <v>525</v>
      </c>
      <c r="E1969" t="s">
        <v>12419</v>
      </c>
      <c r="F1969" t="str">
        <f t="shared" si="33"/>
        <v>CA-IFRS</v>
      </c>
      <c r="G1969" t="s">
        <v>8605</v>
      </c>
      <c r="O1969" t="s">
        <v>15060</v>
      </c>
      <c r="P1969" t="s">
        <v>125</v>
      </c>
      <c r="Q1969" t="s">
        <v>8784</v>
      </c>
      <c r="R1969" t="str">
        <f>IF(COUNTIF('16 reserve entries'!Q:Q,'16 AJE data'!O1969)&gt;0,"Y","N")</f>
        <v>N</v>
      </c>
      <c r="S1969" s="149" t="s">
        <v>125</v>
      </c>
      <c r="T1969" t="s">
        <v>15061</v>
      </c>
      <c r="U1969" t="str">
        <f>IF(COUNTIF('16 reserve bal'!D:D,'16 AJE data'!T1969)&gt;0,"Y","N")</f>
        <v>N</v>
      </c>
    </row>
    <row r="1970" spans="1:21" x14ac:dyDescent="0.25">
      <c r="A1970" t="s">
        <v>125</v>
      </c>
      <c r="B1970" t="s">
        <v>5284</v>
      </c>
      <c r="C1970" t="s">
        <v>8606</v>
      </c>
      <c r="D1970" t="s">
        <v>525</v>
      </c>
      <c r="E1970" t="s">
        <v>12419</v>
      </c>
      <c r="F1970" t="str">
        <f t="shared" si="33"/>
        <v>CA-IFRS</v>
      </c>
      <c r="G1970" t="s">
        <v>8606</v>
      </c>
      <c r="O1970" t="s">
        <v>15062</v>
      </c>
      <c r="P1970" t="s">
        <v>125</v>
      </c>
      <c r="Q1970" t="s">
        <v>8785</v>
      </c>
      <c r="R1970" t="str">
        <f>IF(COUNTIF('16 reserve entries'!Q:Q,'16 AJE data'!O1970)&gt;0,"Y","N")</f>
        <v>N</v>
      </c>
      <c r="S1970" s="149" t="s">
        <v>125</v>
      </c>
      <c r="T1970" t="s">
        <v>15063</v>
      </c>
      <c r="U1970" t="str">
        <f>IF(COUNTIF('16 reserve bal'!D:D,'16 AJE data'!T1970)&gt;0,"Y","N")</f>
        <v>N</v>
      </c>
    </row>
    <row r="1971" spans="1:21" x14ac:dyDescent="0.25">
      <c r="A1971" t="s">
        <v>125</v>
      </c>
      <c r="B1971" t="s">
        <v>5284</v>
      </c>
      <c r="C1971" t="s">
        <v>8607</v>
      </c>
      <c r="D1971" t="s">
        <v>525</v>
      </c>
      <c r="E1971" t="s">
        <v>12419</v>
      </c>
      <c r="F1971" t="str">
        <f t="shared" si="33"/>
        <v>CA-IFRS</v>
      </c>
      <c r="G1971" t="s">
        <v>8607</v>
      </c>
      <c r="O1971" t="s">
        <v>15064</v>
      </c>
      <c r="P1971" t="s">
        <v>125</v>
      </c>
      <c r="Q1971" t="s">
        <v>8786</v>
      </c>
      <c r="R1971" t="str">
        <f>IF(COUNTIF('16 reserve entries'!Q:Q,'16 AJE data'!O1971)&gt;0,"Y","N")</f>
        <v>N</v>
      </c>
      <c r="S1971" s="149" t="s">
        <v>125</v>
      </c>
      <c r="T1971" t="s">
        <v>15065</v>
      </c>
      <c r="U1971" t="str">
        <f>IF(COUNTIF('16 reserve bal'!D:D,'16 AJE data'!T1971)&gt;0,"Y","N")</f>
        <v>N</v>
      </c>
    </row>
    <row r="1972" spans="1:21" x14ac:dyDescent="0.25">
      <c r="A1972" t="s">
        <v>125</v>
      </c>
      <c r="B1972" t="s">
        <v>5284</v>
      </c>
      <c r="C1972" t="s">
        <v>8608</v>
      </c>
      <c r="D1972" t="s">
        <v>525</v>
      </c>
      <c r="E1972" t="s">
        <v>12419</v>
      </c>
      <c r="F1972" t="str">
        <f t="shared" si="33"/>
        <v>CA-IFRS</v>
      </c>
      <c r="G1972" t="s">
        <v>8608</v>
      </c>
      <c r="O1972" t="s">
        <v>15066</v>
      </c>
      <c r="P1972" t="s">
        <v>125</v>
      </c>
      <c r="Q1972" t="s">
        <v>8787</v>
      </c>
      <c r="R1972" t="str">
        <f>IF(COUNTIF('16 reserve entries'!Q:Q,'16 AJE data'!O1972)&gt;0,"Y","N")</f>
        <v>N</v>
      </c>
      <c r="S1972" s="149" t="s">
        <v>125</v>
      </c>
      <c r="T1972" t="s">
        <v>15067</v>
      </c>
      <c r="U1972" t="str">
        <f>IF(COUNTIF('16 reserve bal'!D:D,'16 AJE data'!T1972)&gt;0,"Y","N")</f>
        <v>N</v>
      </c>
    </row>
    <row r="1973" spans="1:21" x14ac:dyDescent="0.25">
      <c r="A1973" t="s">
        <v>125</v>
      </c>
      <c r="B1973" t="s">
        <v>5284</v>
      </c>
      <c r="C1973" t="s">
        <v>8609</v>
      </c>
      <c r="D1973" t="s">
        <v>525</v>
      </c>
      <c r="E1973" t="s">
        <v>12419</v>
      </c>
      <c r="F1973" t="str">
        <f t="shared" si="33"/>
        <v>CA-IFRS</v>
      </c>
      <c r="G1973" t="s">
        <v>8609</v>
      </c>
      <c r="O1973" t="s">
        <v>15068</v>
      </c>
      <c r="P1973" t="s">
        <v>125</v>
      </c>
      <c r="Q1973" t="s">
        <v>8788</v>
      </c>
      <c r="R1973" t="str">
        <f>IF(COUNTIF('16 reserve entries'!Q:Q,'16 AJE data'!O1973)&gt;0,"Y","N")</f>
        <v>N</v>
      </c>
      <c r="S1973" s="149" t="s">
        <v>125</v>
      </c>
      <c r="T1973" t="s">
        <v>15069</v>
      </c>
      <c r="U1973" t="str">
        <f>IF(COUNTIF('16 reserve bal'!D:D,'16 AJE data'!T1973)&gt;0,"Y","N")</f>
        <v>N</v>
      </c>
    </row>
    <row r="1974" spans="1:21" x14ac:dyDescent="0.25">
      <c r="A1974" t="s">
        <v>125</v>
      </c>
      <c r="B1974" t="s">
        <v>5284</v>
      </c>
      <c r="C1974" t="s">
        <v>8610</v>
      </c>
      <c r="D1974" t="s">
        <v>525</v>
      </c>
      <c r="E1974" t="s">
        <v>12419</v>
      </c>
      <c r="F1974" t="str">
        <f t="shared" si="33"/>
        <v>CA-IFRS</v>
      </c>
      <c r="G1974" t="s">
        <v>8610</v>
      </c>
      <c r="O1974" t="s">
        <v>15070</v>
      </c>
      <c r="P1974" t="s">
        <v>125</v>
      </c>
      <c r="Q1974" t="s">
        <v>8789</v>
      </c>
      <c r="R1974" t="str">
        <f>IF(COUNTIF('16 reserve entries'!Q:Q,'16 AJE data'!O1974)&gt;0,"Y","N")</f>
        <v>N</v>
      </c>
      <c r="S1974" s="149" t="s">
        <v>125</v>
      </c>
      <c r="T1974" t="s">
        <v>15071</v>
      </c>
      <c r="U1974" t="str">
        <f>IF(COUNTIF('16 reserve bal'!D:D,'16 AJE data'!T1974)&gt;0,"Y","N")</f>
        <v>N</v>
      </c>
    </row>
    <row r="1975" spans="1:21" x14ac:dyDescent="0.25">
      <c r="A1975" t="s">
        <v>125</v>
      </c>
      <c r="B1975" t="s">
        <v>5284</v>
      </c>
      <c r="C1975" t="s">
        <v>8611</v>
      </c>
      <c r="D1975" t="s">
        <v>525</v>
      </c>
      <c r="E1975" t="s">
        <v>12419</v>
      </c>
      <c r="F1975" t="str">
        <f t="shared" si="33"/>
        <v>CA-IFRS</v>
      </c>
      <c r="G1975" t="s">
        <v>8611</v>
      </c>
      <c r="O1975" t="s">
        <v>15072</v>
      </c>
      <c r="P1975" t="s">
        <v>125</v>
      </c>
      <c r="Q1975" t="s">
        <v>8790</v>
      </c>
      <c r="R1975" t="str">
        <f>IF(COUNTIF('16 reserve entries'!Q:Q,'16 AJE data'!O1975)&gt;0,"Y","N")</f>
        <v>N</v>
      </c>
      <c r="S1975" s="149" t="s">
        <v>125</v>
      </c>
      <c r="T1975" t="s">
        <v>15073</v>
      </c>
      <c r="U1975" t="str">
        <f>IF(COUNTIF('16 reserve bal'!D:D,'16 AJE data'!T1975)&gt;0,"Y","N")</f>
        <v>N</v>
      </c>
    </row>
    <row r="1976" spans="1:21" x14ac:dyDescent="0.25">
      <c r="A1976" t="s">
        <v>125</v>
      </c>
      <c r="B1976" t="s">
        <v>5284</v>
      </c>
      <c r="C1976" t="s">
        <v>8612</v>
      </c>
      <c r="D1976" t="s">
        <v>525</v>
      </c>
      <c r="E1976" t="s">
        <v>12419</v>
      </c>
      <c r="F1976" t="str">
        <f t="shared" si="33"/>
        <v>CA-IFRS</v>
      </c>
      <c r="G1976" t="s">
        <v>8612</v>
      </c>
      <c r="O1976" t="s">
        <v>15074</v>
      </c>
      <c r="P1976" t="s">
        <v>125</v>
      </c>
      <c r="Q1976" t="s">
        <v>8791</v>
      </c>
      <c r="R1976" t="str">
        <f>IF(COUNTIF('16 reserve entries'!Q:Q,'16 AJE data'!O1976)&gt;0,"Y","N")</f>
        <v>N</v>
      </c>
      <c r="S1976" s="149" t="s">
        <v>125</v>
      </c>
      <c r="T1976" t="s">
        <v>15075</v>
      </c>
      <c r="U1976" t="str">
        <f>IF(COUNTIF('16 reserve bal'!D:D,'16 AJE data'!T1976)&gt;0,"Y","N")</f>
        <v>N</v>
      </c>
    </row>
    <row r="1977" spans="1:21" x14ac:dyDescent="0.25">
      <c r="A1977" t="s">
        <v>125</v>
      </c>
      <c r="B1977" t="s">
        <v>5284</v>
      </c>
      <c r="C1977" t="s">
        <v>8613</v>
      </c>
      <c r="D1977" t="s">
        <v>525</v>
      </c>
      <c r="E1977" t="s">
        <v>12419</v>
      </c>
      <c r="F1977" t="str">
        <f t="shared" si="33"/>
        <v>CA-IFRS</v>
      </c>
      <c r="G1977" t="s">
        <v>8613</v>
      </c>
      <c r="O1977" t="s">
        <v>15076</v>
      </c>
      <c r="P1977" t="s">
        <v>125</v>
      </c>
      <c r="Q1977" t="s">
        <v>8792</v>
      </c>
      <c r="R1977" t="str">
        <f>IF(COUNTIF('16 reserve entries'!Q:Q,'16 AJE data'!O1977)&gt;0,"Y","N")</f>
        <v>N</v>
      </c>
      <c r="S1977" s="149" t="s">
        <v>125</v>
      </c>
      <c r="T1977" t="s">
        <v>15077</v>
      </c>
      <c r="U1977" t="str">
        <f>IF(COUNTIF('16 reserve bal'!D:D,'16 AJE data'!T1977)&gt;0,"Y","N")</f>
        <v>N</v>
      </c>
    </row>
    <row r="1978" spans="1:21" x14ac:dyDescent="0.25">
      <c r="A1978" t="s">
        <v>125</v>
      </c>
      <c r="B1978" t="s">
        <v>5284</v>
      </c>
      <c r="C1978" t="s">
        <v>8614</v>
      </c>
      <c r="D1978" t="s">
        <v>525</v>
      </c>
      <c r="E1978" t="s">
        <v>12419</v>
      </c>
      <c r="F1978" t="str">
        <f t="shared" si="33"/>
        <v>CA-IFRS</v>
      </c>
      <c r="G1978" t="s">
        <v>8614</v>
      </c>
      <c r="O1978" t="s">
        <v>15078</v>
      </c>
      <c r="P1978" t="s">
        <v>125</v>
      </c>
      <c r="Q1978" t="s">
        <v>8793</v>
      </c>
      <c r="R1978" t="str">
        <f>IF(COUNTIF('16 reserve entries'!Q:Q,'16 AJE data'!O1978)&gt;0,"Y","N")</f>
        <v>N</v>
      </c>
      <c r="S1978" s="149" t="s">
        <v>125</v>
      </c>
      <c r="T1978" t="s">
        <v>15079</v>
      </c>
      <c r="U1978" t="str">
        <f>IF(COUNTIF('16 reserve bal'!D:D,'16 AJE data'!T1978)&gt;0,"Y","N")</f>
        <v>N</v>
      </c>
    </row>
    <row r="1979" spans="1:21" x14ac:dyDescent="0.25">
      <c r="A1979" t="s">
        <v>125</v>
      </c>
      <c r="B1979" t="s">
        <v>5284</v>
      </c>
      <c r="C1979" t="s">
        <v>8615</v>
      </c>
      <c r="D1979" t="s">
        <v>525</v>
      </c>
      <c r="E1979" t="s">
        <v>12419</v>
      </c>
      <c r="F1979" t="str">
        <f t="shared" si="33"/>
        <v>CA-IFRS</v>
      </c>
      <c r="G1979" t="s">
        <v>8615</v>
      </c>
      <c r="O1979" t="s">
        <v>15080</v>
      </c>
      <c r="P1979" t="s">
        <v>125</v>
      </c>
      <c r="Q1979" t="s">
        <v>8794</v>
      </c>
      <c r="R1979" t="str">
        <f>IF(COUNTIF('16 reserve entries'!Q:Q,'16 AJE data'!O1979)&gt;0,"Y","N")</f>
        <v>N</v>
      </c>
      <c r="S1979" s="149" t="s">
        <v>125</v>
      </c>
      <c r="T1979" t="s">
        <v>15081</v>
      </c>
      <c r="U1979" t="str">
        <f>IF(COUNTIF('16 reserve bal'!D:D,'16 AJE data'!T1979)&gt;0,"Y","N")</f>
        <v>N</v>
      </c>
    </row>
    <row r="1980" spans="1:21" x14ac:dyDescent="0.25">
      <c r="A1980" t="s">
        <v>125</v>
      </c>
      <c r="B1980" t="s">
        <v>5284</v>
      </c>
      <c r="C1980" t="s">
        <v>8616</v>
      </c>
      <c r="D1980" t="s">
        <v>525</v>
      </c>
      <c r="E1980" t="s">
        <v>12419</v>
      </c>
      <c r="F1980" t="str">
        <f t="shared" si="33"/>
        <v>CA-IFRS</v>
      </c>
      <c r="G1980" t="s">
        <v>8616</v>
      </c>
      <c r="O1980" t="s">
        <v>15082</v>
      </c>
      <c r="P1980" t="s">
        <v>125</v>
      </c>
      <c r="Q1980" t="s">
        <v>8795</v>
      </c>
      <c r="R1980" t="str">
        <f>IF(COUNTIF('16 reserve entries'!Q:Q,'16 AJE data'!O1980)&gt;0,"Y","N")</f>
        <v>N</v>
      </c>
      <c r="S1980" s="149" t="s">
        <v>125</v>
      </c>
      <c r="T1980" t="s">
        <v>15083</v>
      </c>
      <c r="U1980" t="str">
        <f>IF(COUNTIF('16 reserve bal'!D:D,'16 AJE data'!T1980)&gt;0,"Y","N")</f>
        <v>N</v>
      </c>
    </row>
    <row r="1981" spans="1:21" x14ac:dyDescent="0.25">
      <c r="A1981" t="s">
        <v>125</v>
      </c>
      <c r="B1981" t="s">
        <v>5284</v>
      </c>
      <c r="C1981" t="s">
        <v>8617</v>
      </c>
      <c r="D1981" t="s">
        <v>525</v>
      </c>
      <c r="E1981" t="s">
        <v>12419</v>
      </c>
      <c r="F1981" t="str">
        <f t="shared" si="33"/>
        <v>CA-IFRS</v>
      </c>
      <c r="G1981" t="s">
        <v>8617</v>
      </c>
      <c r="O1981" t="s">
        <v>15084</v>
      </c>
      <c r="P1981" t="s">
        <v>125</v>
      </c>
      <c r="Q1981" t="s">
        <v>8796</v>
      </c>
      <c r="R1981" t="str">
        <f>IF(COUNTIF('16 reserve entries'!Q:Q,'16 AJE data'!O1981)&gt;0,"Y","N")</f>
        <v>N</v>
      </c>
      <c r="S1981" s="149" t="s">
        <v>125</v>
      </c>
      <c r="T1981" t="s">
        <v>15085</v>
      </c>
      <c r="U1981" t="str">
        <f>IF(COUNTIF('16 reserve bal'!D:D,'16 AJE data'!T1981)&gt;0,"Y","N")</f>
        <v>N</v>
      </c>
    </row>
    <row r="1982" spans="1:21" x14ac:dyDescent="0.25">
      <c r="A1982" t="s">
        <v>125</v>
      </c>
      <c r="B1982" t="s">
        <v>5284</v>
      </c>
      <c r="C1982" t="s">
        <v>8618</v>
      </c>
      <c r="D1982" t="s">
        <v>525</v>
      </c>
      <c r="E1982" t="s">
        <v>12419</v>
      </c>
      <c r="F1982" t="str">
        <f t="shared" si="33"/>
        <v>CA-IFRS</v>
      </c>
      <c r="G1982" t="s">
        <v>8618</v>
      </c>
      <c r="O1982" t="s">
        <v>15086</v>
      </c>
      <c r="P1982" t="s">
        <v>125</v>
      </c>
      <c r="Q1982" t="s">
        <v>8797</v>
      </c>
      <c r="R1982" t="str">
        <f>IF(COUNTIF('16 reserve entries'!Q:Q,'16 AJE data'!O1982)&gt;0,"Y","N")</f>
        <v>N</v>
      </c>
      <c r="S1982" s="149" t="s">
        <v>125</v>
      </c>
      <c r="T1982" t="s">
        <v>15087</v>
      </c>
      <c r="U1982" t="str">
        <f>IF(COUNTIF('16 reserve bal'!D:D,'16 AJE data'!T1982)&gt;0,"Y","N")</f>
        <v>N</v>
      </c>
    </row>
    <row r="1983" spans="1:21" x14ac:dyDescent="0.25">
      <c r="A1983" t="s">
        <v>125</v>
      </c>
      <c r="B1983" t="s">
        <v>5284</v>
      </c>
      <c r="C1983" t="s">
        <v>8619</v>
      </c>
      <c r="D1983" t="s">
        <v>525</v>
      </c>
      <c r="E1983" t="s">
        <v>12419</v>
      </c>
      <c r="F1983" t="str">
        <f t="shared" si="33"/>
        <v>CA-IFRS</v>
      </c>
      <c r="G1983" t="s">
        <v>8619</v>
      </c>
      <c r="O1983" t="s">
        <v>15088</v>
      </c>
      <c r="P1983" t="s">
        <v>125</v>
      </c>
      <c r="Q1983" t="s">
        <v>8798</v>
      </c>
      <c r="R1983" t="str">
        <f>IF(COUNTIF('16 reserve entries'!Q:Q,'16 AJE data'!O1983)&gt;0,"Y","N")</f>
        <v>N</v>
      </c>
      <c r="S1983" s="149" t="s">
        <v>125</v>
      </c>
      <c r="T1983" t="s">
        <v>15089</v>
      </c>
      <c r="U1983" t="str">
        <f>IF(COUNTIF('16 reserve bal'!D:D,'16 AJE data'!T1983)&gt;0,"Y","N")</f>
        <v>N</v>
      </c>
    </row>
    <row r="1984" spans="1:21" x14ac:dyDescent="0.25">
      <c r="A1984" t="s">
        <v>125</v>
      </c>
      <c r="B1984" t="s">
        <v>5284</v>
      </c>
      <c r="C1984" t="s">
        <v>8620</v>
      </c>
      <c r="D1984" t="s">
        <v>525</v>
      </c>
      <c r="E1984" t="s">
        <v>12419</v>
      </c>
      <c r="F1984" t="str">
        <f t="shared" si="33"/>
        <v>CA-IFRS</v>
      </c>
      <c r="G1984" t="s">
        <v>8620</v>
      </c>
      <c r="O1984" t="s">
        <v>15090</v>
      </c>
      <c r="P1984" t="s">
        <v>125</v>
      </c>
      <c r="Q1984" t="s">
        <v>8799</v>
      </c>
      <c r="R1984" t="str">
        <f>IF(COUNTIF('16 reserve entries'!Q:Q,'16 AJE data'!O1984)&gt;0,"Y","N")</f>
        <v>N</v>
      </c>
      <c r="S1984" s="149" t="s">
        <v>125</v>
      </c>
      <c r="T1984" t="s">
        <v>15091</v>
      </c>
      <c r="U1984" t="str">
        <f>IF(COUNTIF('16 reserve bal'!D:D,'16 AJE data'!T1984)&gt;0,"Y","N")</f>
        <v>N</v>
      </c>
    </row>
    <row r="1985" spans="1:21" x14ac:dyDescent="0.25">
      <c r="A1985" t="s">
        <v>125</v>
      </c>
      <c r="B1985" t="s">
        <v>5284</v>
      </c>
      <c r="C1985" t="s">
        <v>8621</v>
      </c>
      <c r="D1985" t="s">
        <v>525</v>
      </c>
      <c r="E1985" t="s">
        <v>12419</v>
      </c>
      <c r="F1985" t="str">
        <f t="shared" si="33"/>
        <v>CA-IFRS</v>
      </c>
      <c r="G1985" t="s">
        <v>8621</v>
      </c>
      <c r="O1985" t="s">
        <v>15092</v>
      </c>
      <c r="P1985" t="s">
        <v>125</v>
      </c>
      <c r="Q1985" t="s">
        <v>8800</v>
      </c>
      <c r="R1985" t="str">
        <f>IF(COUNTIF('16 reserve entries'!Q:Q,'16 AJE data'!O1985)&gt;0,"Y","N")</f>
        <v>N</v>
      </c>
      <c r="S1985" s="149" t="s">
        <v>125</v>
      </c>
      <c r="T1985" t="s">
        <v>15093</v>
      </c>
      <c r="U1985" t="str">
        <f>IF(COUNTIF('16 reserve bal'!D:D,'16 AJE data'!T1985)&gt;0,"Y","N")</f>
        <v>N</v>
      </c>
    </row>
    <row r="1986" spans="1:21" x14ac:dyDescent="0.25">
      <c r="A1986" t="s">
        <v>125</v>
      </c>
      <c r="B1986" t="s">
        <v>5284</v>
      </c>
      <c r="C1986" t="s">
        <v>8622</v>
      </c>
      <c r="D1986" t="s">
        <v>525</v>
      </c>
      <c r="E1986" t="s">
        <v>12419</v>
      </c>
      <c r="F1986" t="str">
        <f t="shared" si="33"/>
        <v>CA-IFRS</v>
      </c>
      <c r="G1986" t="s">
        <v>8622</v>
      </c>
      <c r="O1986" t="s">
        <v>15094</v>
      </c>
      <c r="P1986" t="s">
        <v>125</v>
      </c>
      <c r="Q1986" t="s">
        <v>8801</v>
      </c>
      <c r="R1986" t="str">
        <f>IF(COUNTIF('16 reserve entries'!Q:Q,'16 AJE data'!O1986)&gt;0,"Y","N")</f>
        <v>N</v>
      </c>
      <c r="S1986" s="149" t="s">
        <v>125</v>
      </c>
      <c r="T1986" t="s">
        <v>15095</v>
      </c>
      <c r="U1986" t="str">
        <f>IF(COUNTIF('16 reserve bal'!D:D,'16 AJE data'!T1986)&gt;0,"Y","N")</f>
        <v>N</v>
      </c>
    </row>
    <row r="1987" spans="1:21" x14ac:dyDescent="0.25">
      <c r="A1987" t="s">
        <v>125</v>
      </c>
      <c r="B1987" t="s">
        <v>5284</v>
      </c>
      <c r="C1987" t="s">
        <v>8623</v>
      </c>
      <c r="D1987" t="s">
        <v>525</v>
      </c>
      <c r="E1987" t="s">
        <v>12419</v>
      </c>
      <c r="F1987" t="str">
        <f t="shared" si="33"/>
        <v>CA-IFRS</v>
      </c>
      <c r="G1987" t="s">
        <v>8623</v>
      </c>
      <c r="O1987" t="s">
        <v>15096</v>
      </c>
      <c r="P1987" t="s">
        <v>125</v>
      </c>
      <c r="Q1987" t="s">
        <v>8802</v>
      </c>
      <c r="R1987" t="str">
        <f>IF(COUNTIF('16 reserve entries'!Q:Q,'16 AJE data'!O1987)&gt;0,"Y","N")</f>
        <v>N</v>
      </c>
      <c r="S1987" s="149" t="s">
        <v>125</v>
      </c>
      <c r="T1987" t="s">
        <v>15097</v>
      </c>
      <c r="U1987" t="str">
        <f>IF(COUNTIF('16 reserve bal'!D:D,'16 AJE data'!T1987)&gt;0,"Y","N")</f>
        <v>N</v>
      </c>
    </row>
    <row r="1988" spans="1:21" x14ac:dyDescent="0.25">
      <c r="A1988" t="s">
        <v>125</v>
      </c>
      <c r="B1988" t="s">
        <v>5284</v>
      </c>
      <c r="C1988" t="s">
        <v>8624</v>
      </c>
      <c r="D1988" t="s">
        <v>525</v>
      </c>
      <c r="E1988" t="s">
        <v>12419</v>
      </c>
      <c r="F1988" t="str">
        <f t="shared" si="33"/>
        <v>CA-IFRS</v>
      </c>
      <c r="G1988" t="s">
        <v>8624</v>
      </c>
      <c r="O1988" t="s">
        <v>15098</v>
      </c>
      <c r="P1988" t="s">
        <v>125</v>
      </c>
      <c r="Q1988" t="s">
        <v>8803</v>
      </c>
      <c r="R1988" t="str">
        <f>IF(COUNTIF('16 reserve entries'!Q:Q,'16 AJE data'!O1988)&gt;0,"Y","N")</f>
        <v>N</v>
      </c>
      <c r="S1988" s="149" t="s">
        <v>125</v>
      </c>
      <c r="T1988" t="s">
        <v>15099</v>
      </c>
      <c r="U1988" t="str">
        <f>IF(COUNTIF('16 reserve bal'!D:D,'16 AJE data'!T1988)&gt;0,"Y","N")</f>
        <v>N</v>
      </c>
    </row>
    <row r="1989" spans="1:21" x14ac:dyDescent="0.25">
      <c r="A1989" t="s">
        <v>125</v>
      </c>
      <c r="B1989" t="s">
        <v>5284</v>
      </c>
      <c r="C1989" t="s">
        <v>8625</v>
      </c>
      <c r="D1989" t="s">
        <v>525</v>
      </c>
      <c r="E1989" t="s">
        <v>12419</v>
      </c>
      <c r="F1989" t="str">
        <f t="shared" ref="F1989:F2052" si="34">D1989&amp;"-"&amp;E1989</f>
        <v>CA-IFRS</v>
      </c>
      <c r="G1989" t="s">
        <v>8625</v>
      </c>
      <c r="O1989" t="s">
        <v>15100</v>
      </c>
      <c r="P1989" t="s">
        <v>125</v>
      </c>
      <c r="Q1989" t="s">
        <v>8804</v>
      </c>
      <c r="R1989" t="str">
        <f>IF(COUNTIF('16 reserve entries'!Q:Q,'16 AJE data'!O1989)&gt;0,"Y","N")</f>
        <v>N</v>
      </c>
      <c r="S1989" s="149" t="s">
        <v>125</v>
      </c>
      <c r="T1989" t="s">
        <v>15101</v>
      </c>
      <c r="U1989" t="str">
        <f>IF(COUNTIF('16 reserve bal'!D:D,'16 AJE data'!T1989)&gt;0,"Y","N")</f>
        <v>N</v>
      </c>
    </row>
    <row r="1990" spans="1:21" x14ac:dyDescent="0.25">
      <c r="A1990" t="s">
        <v>125</v>
      </c>
      <c r="B1990" t="s">
        <v>5284</v>
      </c>
      <c r="C1990" t="s">
        <v>8626</v>
      </c>
      <c r="D1990" t="s">
        <v>525</v>
      </c>
      <c r="E1990" t="s">
        <v>12419</v>
      </c>
      <c r="F1990" t="str">
        <f t="shared" si="34"/>
        <v>CA-IFRS</v>
      </c>
      <c r="G1990" t="s">
        <v>8626</v>
      </c>
      <c r="O1990" t="s">
        <v>15102</v>
      </c>
      <c r="P1990" t="s">
        <v>125</v>
      </c>
      <c r="Q1990" t="s">
        <v>8805</v>
      </c>
      <c r="R1990" t="str">
        <f>IF(COUNTIF('16 reserve entries'!Q:Q,'16 AJE data'!O1990)&gt;0,"Y","N")</f>
        <v>N</v>
      </c>
      <c r="S1990" s="149" t="s">
        <v>125</v>
      </c>
      <c r="T1990" t="s">
        <v>15103</v>
      </c>
      <c r="U1990" t="str">
        <f>IF(COUNTIF('16 reserve bal'!D:D,'16 AJE data'!T1990)&gt;0,"Y","N")</f>
        <v>N</v>
      </c>
    </row>
    <row r="1991" spans="1:21" x14ac:dyDescent="0.25">
      <c r="A1991" t="s">
        <v>125</v>
      </c>
      <c r="B1991" t="s">
        <v>5284</v>
      </c>
      <c r="C1991" t="s">
        <v>8627</v>
      </c>
      <c r="D1991" t="s">
        <v>525</v>
      </c>
      <c r="E1991" t="s">
        <v>12419</v>
      </c>
      <c r="F1991" t="str">
        <f t="shared" si="34"/>
        <v>CA-IFRS</v>
      </c>
      <c r="G1991" t="s">
        <v>8627</v>
      </c>
      <c r="O1991" t="s">
        <v>15104</v>
      </c>
      <c r="P1991" t="s">
        <v>125</v>
      </c>
      <c r="Q1991" t="s">
        <v>8806</v>
      </c>
      <c r="R1991" t="str">
        <f>IF(COUNTIF('16 reserve entries'!Q:Q,'16 AJE data'!O1991)&gt;0,"Y","N")</f>
        <v>N</v>
      </c>
      <c r="S1991" s="149" t="s">
        <v>125</v>
      </c>
      <c r="T1991" t="s">
        <v>15105</v>
      </c>
      <c r="U1991" t="str">
        <f>IF(COUNTIF('16 reserve bal'!D:D,'16 AJE data'!T1991)&gt;0,"Y","N")</f>
        <v>N</v>
      </c>
    </row>
    <row r="1992" spans="1:21" x14ac:dyDescent="0.25">
      <c r="A1992" t="s">
        <v>125</v>
      </c>
      <c r="B1992" t="s">
        <v>5284</v>
      </c>
      <c r="C1992" t="s">
        <v>8628</v>
      </c>
      <c r="D1992" t="s">
        <v>525</v>
      </c>
      <c r="E1992" t="s">
        <v>12419</v>
      </c>
      <c r="F1992" t="str">
        <f t="shared" si="34"/>
        <v>CA-IFRS</v>
      </c>
      <c r="G1992" t="s">
        <v>8628</v>
      </c>
      <c r="O1992" t="s">
        <v>15106</v>
      </c>
      <c r="P1992" t="s">
        <v>125</v>
      </c>
      <c r="Q1992" t="s">
        <v>8807</v>
      </c>
      <c r="R1992" t="str">
        <f>IF(COUNTIF('16 reserve entries'!Q:Q,'16 AJE data'!O1992)&gt;0,"Y","N")</f>
        <v>N</v>
      </c>
      <c r="S1992" s="149" t="s">
        <v>125</v>
      </c>
      <c r="T1992" t="s">
        <v>15107</v>
      </c>
      <c r="U1992" t="str">
        <f>IF(COUNTIF('16 reserve bal'!D:D,'16 AJE data'!T1992)&gt;0,"Y","N")</f>
        <v>N</v>
      </c>
    </row>
    <row r="1993" spans="1:21" x14ac:dyDescent="0.25">
      <c r="A1993" t="s">
        <v>125</v>
      </c>
      <c r="B1993" t="s">
        <v>5284</v>
      </c>
      <c r="C1993" t="s">
        <v>8629</v>
      </c>
      <c r="D1993" t="s">
        <v>525</v>
      </c>
      <c r="E1993" t="s">
        <v>12419</v>
      </c>
      <c r="F1993" t="str">
        <f t="shared" si="34"/>
        <v>CA-IFRS</v>
      </c>
      <c r="G1993" t="s">
        <v>8629</v>
      </c>
      <c r="O1993" t="s">
        <v>15108</v>
      </c>
      <c r="P1993" t="s">
        <v>125</v>
      </c>
      <c r="Q1993" t="s">
        <v>8808</v>
      </c>
      <c r="R1993" t="str">
        <f>IF(COUNTIF('16 reserve entries'!Q:Q,'16 AJE data'!O1993)&gt;0,"Y","N")</f>
        <v>N</v>
      </c>
      <c r="S1993" s="149" t="s">
        <v>125</v>
      </c>
      <c r="T1993" t="s">
        <v>15109</v>
      </c>
      <c r="U1993" t="str">
        <f>IF(COUNTIF('16 reserve bal'!D:D,'16 AJE data'!T1993)&gt;0,"Y","N")</f>
        <v>N</v>
      </c>
    </row>
    <row r="1994" spans="1:21" x14ac:dyDescent="0.25">
      <c r="A1994" t="s">
        <v>125</v>
      </c>
      <c r="B1994" t="s">
        <v>5284</v>
      </c>
      <c r="C1994" t="s">
        <v>8630</v>
      </c>
      <c r="D1994" t="s">
        <v>525</v>
      </c>
      <c r="E1994" t="s">
        <v>12419</v>
      </c>
      <c r="F1994" t="str">
        <f t="shared" si="34"/>
        <v>CA-IFRS</v>
      </c>
      <c r="G1994" t="s">
        <v>8630</v>
      </c>
      <c r="O1994" t="s">
        <v>15110</v>
      </c>
      <c r="P1994" t="s">
        <v>125</v>
      </c>
      <c r="Q1994" t="s">
        <v>8809</v>
      </c>
      <c r="R1994" t="str">
        <f>IF(COUNTIF('16 reserve entries'!Q:Q,'16 AJE data'!O1994)&gt;0,"Y","N")</f>
        <v>N</v>
      </c>
      <c r="S1994" s="149" t="s">
        <v>125</v>
      </c>
      <c r="T1994" t="s">
        <v>15111</v>
      </c>
      <c r="U1994" t="str">
        <f>IF(COUNTIF('16 reserve bal'!D:D,'16 AJE data'!T1994)&gt;0,"Y","N")</f>
        <v>N</v>
      </c>
    </row>
    <row r="1995" spans="1:21" x14ac:dyDescent="0.25">
      <c r="A1995" t="s">
        <v>125</v>
      </c>
      <c r="B1995" t="s">
        <v>5284</v>
      </c>
      <c r="C1995" t="s">
        <v>8631</v>
      </c>
      <c r="D1995" t="s">
        <v>525</v>
      </c>
      <c r="E1995" t="s">
        <v>12419</v>
      </c>
      <c r="F1995" t="str">
        <f t="shared" si="34"/>
        <v>CA-IFRS</v>
      </c>
      <c r="G1995" t="s">
        <v>8631</v>
      </c>
      <c r="O1995" t="s">
        <v>15112</v>
      </c>
      <c r="P1995" t="s">
        <v>125</v>
      </c>
      <c r="Q1995" t="s">
        <v>8810</v>
      </c>
      <c r="R1995" t="str">
        <f>IF(COUNTIF('16 reserve entries'!Q:Q,'16 AJE data'!O1995)&gt;0,"Y","N")</f>
        <v>N</v>
      </c>
      <c r="S1995" s="149" t="s">
        <v>125</v>
      </c>
      <c r="T1995" t="s">
        <v>15113</v>
      </c>
      <c r="U1995" t="str">
        <f>IF(COUNTIF('16 reserve bal'!D:D,'16 AJE data'!T1995)&gt;0,"Y","N")</f>
        <v>N</v>
      </c>
    </row>
    <row r="1996" spans="1:21" x14ac:dyDescent="0.25">
      <c r="A1996" t="s">
        <v>125</v>
      </c>
      <c r="B1996" t="s">
        <v>5284</v>
      </c>
      <c r="C1996" t="s">
        <v>8632</v>
      </c>
      <c r="D1996" t="s">
        <v>525</v>
      </c>
      <c r="E1996" t="s">
        <v>12419</v>
      </c>
      <c r="F1996" t="str">
        <f t="shared" si="34"/>
        <v>CA-IFRS</v>
      </c>
      <c r="G1996" t="s">
        <v>8632</v>
      </c>
      <c r="O1996" t="s">
        <v>15114</v>
      </c>
      <c r="P1996" t="s">
        <v>125</v>
      </c>
      <c r="Q1996" t="s">
        <v>8811</v>
      </c>
      <c r="R1996" t="str">
        <f>IF(COUNTIF('16 reserve entries'!Q:Q,'16 AJE data'!O1996)&gt;0,"Y","N")</f>
        <v>N</v>
      </c>
      <c r="S1996" s="149" t="s">
        <v>125</v>
      </c>
      <c r="T1996" t="s">
        <v>15115</v>
      </c>
      <c r="U1996" t="str">
        <f>IF(COUNTIF('16 reserve bal'!D:D,'16 AJE data'!T1996)&gt;0,"Y","N")</f>
        <v>N</v>
      </c>
    </row>
    <row r="1997" spans="1:21" x14ac:dyDescent="0.25">
      <c r="A1997" t="s">
        <v>125</v>
      </c>
      <c r="B1997" t="s">
        <v>5284</v>
      </c>
      <c r="C1997" t="s">
        <v>8633</v>
      </c>
      <c r="D1997" t="s">
        <v>525</v>
      </c>
      <c r="E1997" t="s">
        <v>12419</v>
      </c>
      <c r="F1997" t="str">
        <f t="shared" si="34"/>
        <v>CA-IFRS</v>
      </c>
      <c r="G1997" t="s">
        <v>8633</v>
      </c>
      <c r="O1997" t="s">
        <v>15116</v>
      </c>
      <c r="P1997" t="s">
        <v>125</v>
      </c>
      <c r="Q1997" t="s">
        <v>8812</v>
      </c>
      <c r="R1997" t="str">
        <f>IF(COUNTIF('16 reserve entries'!Q:Q,'16 AJE data'!O1997)&gt;0,"Y","N")</f>
        <v>N</v>
      </c>
      <c r="S1997" s="149" t="s">
        <v>125</v>
      </c>
      <c r="T1997" t="s">
        <v>15117</v>
      </c>
      <c r="U1997" t="str">
        <f>IF(COUNTIF('16 reserve bal'!D:D,'16 AJE data'!T1997)&gt;0,"Y","N")</f>
        <v>N</v>
      </c>
    </row>
    <row r="1998" spans="1:21" x14ac:dyDescent="0.25">
      <c r="A1998" t="s">
        <v>125</v>
      </c>
      <c r="B1998" t="s">
        <v>5284</v>
      </c>
      <c r="C1998" t="s">
        <v>8634</v>
      </c>
      <c r="D1998" t="s">
        <v>525</v>
      </c>
      <c r="E1998" t="s">
        <v>12419</v>
      </c>
      <c r="F1998" t="str">
        <f t="shared" si="34"/>
        <v>CA-IFRS</v>
      </c>
      <c r="G1998" t="s">
        <v>8634</v>
      </c>
      <c r="O1998" t="s">
        <v>15118</v>
      </c>
      <c r="P1998" t="s">
        <v>125</v>
      </c>
      <c r="Q1998" t="s">
        <v>8813</v>
      </c>
      <c r="R1998" t="str">
        <f>IF(COUNTIF('16 reserve entries'!Q:Q,'16 AJE data'!O1998)&gt;0,"Y","N")</f>
        <v>N</v>
      </c>
      <c r="S1998" s="149" t="s">
        <v>125</v>
      </c>
      <c r="T1998" t="s">
        <v>15119</v>
      </c>
      <c r="U1998" t="str">
        <f>IF(COUNTIF('16 reserve bal'!D:D,'16 AJE data'!T1998)&gt;0,"Y","N")</f>
        <v>N</v>
      </c>
    </row>
    <row r="1999" spans="1:21" x14ac:dyDescent="0.25">
      <c r="A1999" t="s">
        <v>125</v>
      </c>
      <c r="B1999" t="s">
        <v>5284</v>
      </c>
      <c r="C1999" t="s">
        <v>8635</v>
      </c>
      <c r="D1999" t="s">
        <v>525</v>
      </c>
      <c r="E1999" t="s">
        <v>12419</v>
      </c>
      <c r="F1999" t="str">
        <f t="shared" si="34"/>
        <v>CA-IFRS</v>
      </c>
      <c r="G1999" t="s">
        <v>8635</v>
      </c>
      <c r="O1999" t="s">
        <v>15120</v>
      </c>
      <c r="P1999" t="s">
        <v>125</v>
      </c>
      <c r="Q1999" t="s">
        <v>8814</v>
      </c>
      <c r="R1999" t="str">
        <f>IF(COUNTIF('16 reserve entries'!Q:Q,'16 AJE data'!O1999)&gt;0,"Y","N")</f>
        <v>N</v>
      </c>
      <c r="S1999" s="149" t="s">
        <v>125</v>
      </c>
      <c r="T1999" t="s">
        <v>15121</v>
      </c>
      <c r="U1999" t="str">
        <f>IF(COUNTIF('16 reserve bal'!D:D,'16 AJE data'!T1999)&gt;0,"Y","N")</f>
        <v>N</v>
      </c>
    </row>
    <row r="2000" spans="1:21" x14ac:dyDescent="0.25">
      <c r="A2000" t="s">
        <v>125</v>
      </c>
      <c r="B2000" t="s">
        <v>5284</v>
      </c>
      <c r="C2000" t="s">
        <v>8636</v>
      </c>
      <c r="D2000" t="s">
        <v>525</v>
      </c>
      <c r="E2000" t="s">
        <v>12419</v>
      </c>
      <c r="F2000" t="str">
        <f t="shared" si="34"/>
        <v>CA-IFRS</v>
      </c>
      <c r="G2000" t="s">
        <v>8636</v>
      </c>
      <c r="O2000" t="s">
        <v>15122</v>
      </c>
      <c r="P2000" t="s">
        <v>125</v>
      </c>
      <c r="Q2000" t="s">
        <v>8815</v>
      </c>
      <c r="R2000" t="str">
        <f>IF(COUNTIF('16 reserve entries'!Q:Q,'16 AJE data'!O2000)&gt;0,"Y","N")</f>
        <v>N</v>
      </c>
      <c r="S2000" s="149" t="s">
        <v>125</v>
      </c>
      <c r="T2000" t="s">
        <v>15123</v>
      </c>
      <c r="U2000" t="str">
        <f>IF(COUNTIF('16 reserve bal'!D:D,'16 AJE data'!T2000)&gt;0,"Y","N")</f>
        <v>N</v>
      </c>
    </row>
    <row r="2001" spans="1:21" x14ac:dyDescent="0.25">
      <c r="A2001" t="s">
        <v>125</v>
      </c>
      <c r="B2001" t="s">
        <v>5284</v>
      </c>
      <c r="C2001" t="s">
        <v>8637</v>
      </c>
      <c r="D2001" t="s">
        <v>525</v>
      </c>
      <c r="E2001" t="s">
        <v>12419</v>
      </c>
      <c r="F2001" t="str">
        <f t="shared" si="34"/>
        <v>CA-IFRS</v>
      </c>
      <c r="G2001" t="s">
        <v>8637</v>
      </c>
      <c r="O2001" t="s">
        <v>15124</v>
      </c>
      <c r="P2001" t="s">
        <v>125</v>
      </c>
      <c r="Q2001" t="s">
        <v>8816</v>
      </c>
      <c r="R2001" t="str">
        <f>IF(COUNTIF('16 reserve entries'!Q:Q,'16 AJE data'!O2001)&gt;0,"Y","N")</f>
        <v>N</v>
      </c>
      <c r="S2001" s="149" t="s">
        <v>125</v>
      </c>
      <c r="T2001" t="s">
        <v>15125</v>
      </c>
      <c r="U2001" t="str">
        <f>IF(COUNTIF('16 reserve bal'!D:D,'16 AJE data'!T2001)&gt;0,"Y","N")</f>
        <v>N</v>
      </c>
    </row>
    <row r="2002" spans="1:21" x14ac:dyDescent="0.25">
      <c r="A2002" t="s">
        <v>125</v>
      </c>
      <c r="B2002" t="s">
        <v>5284</v>
      </c>
      <c r="C2002" t="s">
        <v>8638</v>
      </c>
      <c r="D2002" t="s">
        <v>525</v>
      </c>
      <c r="E2002" t="s">
        <v>12419</v>
      </c>
      <c r="F2002" t="str">
        <f t="shared" si="34"/>
        <v>CA-IFRS</v>
      </c>
      <c r="G2002" t="s">
        <v>8638</v>
      </c>
      <c r="O2002" t="s">
        <v>15126</v>
      </c>
      <c r="P2002" t="s">
        <v>125</v>
      </c>
      <c r="Q2002" t="s">
        <v>8817</v>
      </c>
      <c r="R2002" t="str">
        <f>IF(COUNTIF('16 reserve entries'!Q:Q,'16 AJE data'!O2002)&gt;0,"Y","N")</f>
        <v>N</v>
      </c>
      <c r="S2002" s="149" t="s">
        <v>125</v>
      </c>
      <c r="T2002" t="s">
        <v>15127</v>
      </c>
      <c r="U2002" t="str">
        <f>IF(COUNTIF('16 reserve bal'!D:D,'16 AJE data'!T2002)&gt;0,"Y","N")</f>
        <v>N</v>
      </c>
    </row>
    <row r="2003" spans="1:21" x14ac:dyDescent="0.25">
      <c r="A2003" t="s">
        <v>125</v>
      </c>
      <c r="B2003" t="s">
        <v>5284</v>
      </c>
      <c r="C2003" t="s">
        <v>8639</v>
      </c>
      <c r="D2003" t="s">
        <v>525</v>
      </c>
      <c r="E2003" t="s">
        <v>12419</v>
      </c>
      <c r="F2003" t="str">
        <f t="shared" si="34"/>
        <v>CA-IFRS</v>
      </c>
      <c r="G2003" t="s">
        <v>8639</v>
      </c>
      <c r="O2003" t="s">
        <v>15128</v>
      </c>
      <c r="P2003" t="s">
        <v>125</v>
      </c>
      <c r="Q2003" t="s">
        <v>8818</v>
      </c>
      <c r="R2003" t="str">
        <f>IF(COUNTIF('16 reserve entries'!Q:Q,'16 AJE data'!O2003)&gt;0,"Y","N")</f>
        <v>N</v>
      </c>
      <c r="S2003" s="149" t="s">
        <v>125</v>
      </c>
      <c r="T2003" t="s">
        <v>15129</v>
      </c>
      <c r="U2003" t="str">
        <f>IF(COUNTIF('16 reserve bal'!D:D,'16 AJE data'!T2003)&gt;0,"Y","N")</f>
        <v>N</v>
      </c>
    </row>
    <row r="2004" spans="1:21" x14ac:dyDescent="0.25">
      <c r="A2004" t="s">
        <v>125</v>
      </c>
      <c r="B2004" t="s">
        <v>5284</v>
      </c>
      <c r="C2004" t="s">
        <v>8640</v>
      </c>
      <c r="D2004" t="s">
        <v>525</v>
      </c>
      <c r="E2004" t="s">
        <v>12419</v>
      </c>
      <c r="F2004" t="str">
        <f t="shared" si="34"/>
        <v>CA-IFRS</v>
      </c>
      <c r="G2004" t="s">
        <v>8640</v>
      </c>
      <c r="O2004" t="s">
        <v>15130</v>
      </c>
      <c r="P2004" t="s">
        <v>125</v>
      </c>
      <c r="Q2004" t="s">
        <v>8819</v>
      </c>
      <c r="R2004" t="str">
        <f>IF(COUNTIF('16 reserve entries'!Q:Q,'16 AJE data'!O2004)&gt;0,"Y","N")</f>
        <v>N</v>
      </c>
      <c r="S2004" s="149" t="s">
        <v>125</v>
      </c>
      <c r="T2004" t="s">
        <v>15131</v>
      </c>
      <c r="U2004" t="str">
        <f>IF(COUNTIF('16 reserve bal'!D:D,'16 AJE data'!T2004)&gt;0,"Y","N")</f>
        <v>N</v>
      </c>
    </row>
    <row r="2005" spans="1:21" x14ac:dyDescent="0.25">
      <c r="A2005" t="s">
        <v>125</v>
      </c>
      <c r="B2005" t="s">
        <v>5284</v>
      </c>
      <c r="C2005" t="s">
        <v>8641</v>
      </c>
      <c r="D2005" t="s">
        <v>525</v>
      </c>
      <c r="E2005" t="s">
        <v>12419</v>
      </c>
      <c r="F2005" t="str">
        <f t="shared" si="34"/>
        <v>CA-IFRS</v>
      </c>
      <c r="G2005" t="s">
        <v>8641</v>
      </c>
      <c r="O2005" t="s">
        <v>15132</v>
      </c>
      <c r="P2005" t="s">
        <v>125</v>
      </c>
      <c r="Q2005" t="s">
        <v>8820</v>
      </c>
      <c r="R2005" t="str">
        <f>IF(COUNTIF('16 reserve entries'!Q:Q,'16 AJE data'!O2005)&gt;0,"Y","N")</f>
        <v>N</v>
      </c>
      <c r="S2005" s="149" t="s">
        <v>125</v>
      </c>
      <c r="T2005" t="s">
        <v>15133</v>
      </c>
      <c r="U2005" t="str">
        <f>IF(COUNTIF('16 reserve bal'!D:D,'16 AJE data'!T2005)&gt;0,"Y","N")</f>
        <v>N</v>
      </c>
    </row>
    <row r="2006" spans="1:21" x14ac:dyDescent="0.25">
      <c r="A2006" t="s">
        <v>125</v>
      </c>
      <c r="B2006" t="s">
        <v>5284</v>
      </c>
      <c r="C2006" t="s">
        <v>8642</v>
      </c>
      <c r="D2006" t="s">
        <v>525</v>
      </c>
      <c r="E2006" t="s">
        <v>12419</v>
      </c>
      <c r="F2006" t="str">
        <f t="shared" si="34"/>
        <v>CA-IFRS</v>
      </c>
      <c r="G2006" t="s">
        <v>8642</v>
      </c>
      <c r="O2006" t="s">
        <v>15134</v>
      </c>
      <c r="P2006" t="s">
        <v>125</v>
      </c>
      <c r="Q2006" t="s">
        <v>8821</v>
      </c>
      <c r="R2006" t="str">
        <f>IF(COUNTIF('16 reserve entries'!Q:Q,'16 AJE data'!O2006)&gt;0,"Y","N")</f>
        <v>N</v>
      </c>
      <c r="S2006" s="149" t="s">
        <v>125</v>
      </c>
      <c r="T2006" t="s">
        <v>15135</v>
      </c>
      <c r="U2006" t="str">
        <f>IF(COUNTIF('16 reserve bal'!D:D,'16 AJE data'!T2006)&gt;0,"Y","N")</f>
        <v>N</v>
      </c>
    </row>
    <row r="2007" spans="1:21" x14ac:dyDescent="0.25">
      <c r="A2007" t="s">
        <v>125</v>
      </c>
      <c r="B2007" t="s">
        <v>5284</v>
      </c>
      <c r="C2007" t="s">
        <v>8643</v>
      </c>
      <c r="D2007" t="s">
        <v>525</v>
      </c>
      <c r="E2007" t="s">
        <v>12419</v>
      </c>
      <c r="F2007" t="str">
        <f t="shared" si="34"/>
        <v>CA-IFRS</v>
      </c>
      <c r="G2007" t="s">
        <v>8643</v>
      </c>
      <c r="O2007" t="s">
        <v>15136</v>
      </c>
      <c r="P2007" t="s">
        <v>125</v>
      </c>
      <c r="Q2007" t="s">
        <v>8822</v>
      </c>
      <c r="R2007" t="str">
        <f>IF(COUNTIF('16 reserve entries'!Q:Q,'16 AJE data'!O2007)&gt;0,"Y","N")</f>
        <v>N</v>
      </c>
      <c r="S2007" s="149" t="s">
        <v>125</v>
      </c>
      <c r="T2007" t="s">
        <v>15137</v>
      </c>
      <c r="U2007" t="str">
        <f>IF(COUNTIF('16 reserve bal'!D:D,'16 AJE data'!T2007)&gt;0,"Y","N")</f>
        <v>N</v>
      </c>
    </row>
    <row r="2008" spans="1:21" x14ac:dyDescent="0.25">
      <c r="A2008" t="s">
        <v>125</v>
      </c>
      <c r="B2008" t="s">
        <v>5284</v>
      </c>
      <c r="C2008" t="s">
        <v>8644</v>
      </c>
      <c r="D2008" t="s">
        <v>525</v>
      </c>
      <c r="E2008" t="s">
        <v>12419</v>
      </c>
      <c r="F2008" t="str">
        <f t="shared" si="34"/>
        <v>CA-IFRS</v>
      </c>
      <c r="G2008" t="s">
        <v>8644</v>
      </c>
      <c r="O2008" t="s">
        <v>15138</v>
      </c>
      <c r="P2008" t="s">
        <v>125</v>
      </c>
      <c r="Q2008" t="s">
        <v>8823</v>
      </c>
      <c r="R2008" t="str">
        <f>IF(COUNTIF('16 reserve entries'!Q:Q,'16 AJE data'!O2008)&gt;0,"Y","N")</f>
        <v>N</v>
      </c>
      <c r="S2008" s="149" t="s">
        <v>125</v>
      </c>
      <c r="T2008" t="s">
        <v>15139</v>
      </c>
      <c r="U2008" t="str">
        <f>IF(COUNTIF('16 reserve bal'!D:D,'16 AJE data'!T2008)&gt;0,"Y","N")</f>
        <v>N</v>
      </c>
    </row>
    <row r="2009" spans="1:21" x14ac:dyDescent="0.25">
      <c r="A2009" t="s">
        <v>125</v>
      </c>
      <c r="B2009" t="s">
        <v>5284</v>
      </c>
      <c r="C2009" t="s">
        <v>8645</v>
      </c>
      <c r="D2009" t="s">
        <v>525</v>
      </c>
      <c r="E2009" t="s">
        <v>12419</v>
      </c>
      <c r="F2009" t="str">
        <f t="shared" si="34"/>
        <v>CA-IFRS</v>
      </c>
      <c r="G2009" t="s">
        <v>8645</v>
      </c>
      <c r="O2009" t="s">
        <v>15140</v>
      </c>
      <c r="P2009" t="s">
        <v>125</v>
      </c>
      <c r="Q2009" t="s">
        <v>8824</v>
      </c>
      <c r="R2009" t="str">
        <f>IF(COUNTIF('16 reserve entries'!Q:Q,'16 AJE data'!O2009)&gt;0,"Y","N")</f>
        <v>N</v>
      </c>
      <c r="S2009" s="149" t="s">
        <v>125</v>
      </c>
      <c r="T2009" t="s">
        <v>15141</v>
      </c>
      <c r="U2009" t="str">
        <f>IF(COUNTIF('16 reserve bal'!D:D,'16 AJE data'!T2009)&gt;0,"Y","N")</f>
        <v>N</v>
      </c>
    </row>
    <row r="2010" spans="1:21" x14ac:dyDescent="0.25">
      <c r="A2010" t="s">
        <v>125</v>
      </c>
      <c r="B2010" t="s">
        <v>5284</v>
      </c>
      <c r="C2010" t="s">
        <v>8646</v>
      </c>
      <c r="D2010" t="s">
        <v>525</v>
      </c>
      <c r="E2010" t="s">
        <v>12419</v>
      </c>
      <c r="F2010" t="str">
        <f t="shared" si="34"/>
        <v>CA-IFRS</v>
      </c>
      <c r="G2010" t="s">
        <v>8646</v>
      </c>
      <c r="O2010" t="s">
        <v>15142</v>
      </c>
      <c r="P2010" t="s">
        <v>125</v>
      </c>
      <c r="Q2010" t="s">
        <v>8825</v>
      </c>
      <c r="R2010" t="str">
        <f>IF(COUNTIF('16 reserve entries'!Q:Q,'16 AJE data'!O2010)&gt;0,"Y","N")</f>
        <v>N</v>
      </c>
      <c r="S2010" s="149" t="s">
        <v>125</v>
      </c>
      <c r="T2010" t="s">
        <v>15143</v>
      </c>
      <c r="U2010" t="str">
        <f>IF(COUNTIF('16 reserve bal'!D:D,'16 AJE data'!T2010)&gt;0,"Y","N")</f>
        <v>N</v>
      </c>
    </row>
    <row r="2011" spans="1:21" x14ac:dyDescent="0.25">
      <c r="A2011" t="s">
        <v>125</v>
      </c>
      <c r="B2011" t="s">
        <v>5284</v>
      </c>
      <c r="C2011" t="s">
        <v>8647</v>
      </c>
      <c r="D2011" t="s">
        <v>525</v>
      </c>
      <c r="E2011" t="s">
        <v>12419</v>
      </c>
      <c r="F2011" t="str">
        <f t="shared" si="34"/>
        <v>CA-IFRS</v>
      </c>
      <c r="G2011" t="s">
        <v>8647</v>
      </c>
      <c r="O2011" t="s">
        <v>15144</v>
      </c>
      <c r="P2011" t="s">
        <v>125</v>
      </c>
      <c r="Q2011" t="s">
        <v>8826</v>
      </c>
      <c r="R2011" t="str">
        <f>IF(COUNTIF('16 reserve entries'!Q:Q,'16 AJE data'!O2011)&gt;0,"Y","N")</f>
        <v>N</v>
      </c>
      <c r="S2011" s="149" t="s">
        <v>125</v>
      </c>
      <c r="T2011" t="s">
        <v>15145</v>
      </c>
      <c r="U2011" t="str">
        <f>IF(COUNTIF('16 reserve bal'!D:D,'16 AJE data'!T2011)&gt;0,"Y","N")</f>
        <v>N</v>
      </c>
    </row>
    <row r="2012" spans="1:21" x14ac:dyDescent="0.25">
      <c r="A2012" t="s">
        <v>125</v>
      </c>
      <c r="B2012" t="s">
        <v>5284</v>
      </c>
      <c r="C2012" t="s">
        <v>8648</v>
      </c>
      <c r="D2012" t="s">
        <v>525</v>
      </c>
      <c r="E2012" t="s">
        <v>12419</v>
      </c>
      <c r="F2012" t="str">
        <f t="shared" si="34"/>
        <v>CA-IFRS</v>
      </c>
      <c r="G2012" t="s">
        <v>8648</v>
      </c>
      <c r="O2012" t="s">
        <v>15146</v>
      </c>
      <c r="P2012" t="s">
        <v>125</v>
      </c>
      <c r="Q2012" t="s">
        <v>8827</v>
      </c>
      <c r="R2012" t="str">
        <f>IF(COUNTIF('16 reserve entries'!Q:Q,'16 AJE data'!O2012)&gt;0,"Y","N")</f>
        <v>N</v>
      </c>
      <c r="S2012" s="149" t="s">
        <v>125</v>
      </c>
      <c r="T2012" t="s">
        <v>15147</v>
      </c>
      <c r="U2012" t="str">
        <f>IF(COUNTIF('16 reserve bal'!D:D,'16 AJE data'!T2012)&gt;0,"Y","N")</f>
        <v>N</v>
      </c>
    </row>
    <row r="2013" spans="1:21" x14ac:dyDescent="0.25">
      <c r="A2013" t="s">
        <v>125</v>
      </c>
      <c r="B2013" t="s">
        <v>5284</v>
      </c>
      <c r="C2013" t="s">
        <v>8649</v>
      </c>
      <c r="D2013" t="s">
        <v>525</v>
      </c>
      <c r="E2013" t="s">
        <v>12419</v>
      </c>
      <c r="F2013" t="str">
        <f t="shared" si="34"/>
        <v>CA-IFRS</v>
      </c>
      <c r="G2013" t="s">
        <v>8649</v>
      </c>
      <c r="O2013" t="s">
        <v>15148</v>
      </c>
      <c r="P2013" t="s">
        <v>125</v>
      </c>
      <c r="Q2013" t="s">
        <v>8828</v>
      </c>
      <c r="R2013" t="str">
        <f>IF(COUNTIF('16 reserve entries'!Q:Q,'16 AJE data'!O2013)&gt;0,"Y","N")</f>
        <v>N</v>
      </c>
      <c r="S2013" s="149" t="s">
        <v>125</v>
      </c>
      <c r="T2013" t="s">
        <v>15149</v>
      </c>
      <c r="U2013" t="str">
        <f>IF(COUNTIF('16 reserve bal'!D:D,'16 AJE data'!T2013)&gt;0,"Y","N")</f>
        <v>N</v>
      </c>
    </row>
    <row r="2014" spans="1:21" x14ac:dyDescent="0.25">
      <c r="A2014" t="s">
        <v>125</v>
      </c>
      <c r="B2014" t="s">
        <v>5284</v>
      </c>
      <c r="C2014" t="s">
        <v>8650</v>
      </c>
      <c r="D2014" t="s">
        <v>525</v>
      </c>
      <c r="E2014" t="s">
        <v>12419</v>
      </c>
      <c r="F2014" t="str">
        <f t="shared" si="34"/>
        <v>CA-IFRS</v>
      </c>
      <c r="G2014" t="s">
        <v>8650</v>
      </c>
      <c r="O2014" t="s">
        <v>15150</v>
      </c>
      <c r="P2014" t="s">
        <v>125</v>
      </c>
      <c r="Q2014" t="s">
        <v>8829</v>
      </c>
      <c r="R2014" t="str">
        <f>IF(COUNTIF('16 reserve entries'!Q:Q,'16 AJE data'!O2014)&gt;0,"Y","N")</f>
        <v>N</v>
      </c>
      <c r="S2014" s="149" t="s">
        <v>125</v>
      </c>
      <c r="T2014" t="s">
        <v>15151</v>
      </c>
      <c r="U2014" t="str">
        <f>IF(COUNTIF('16 reserve bal'!D:D,'16 AJE data'!T2014)&gt;0,"Y","N")</f>
        <v>N</v>
      </c>
    </row>
    <row r="2015" spans="1:21" x14ac:dyDescent="0.25">
      <c r="A2015" t="s">
        <v>125</v>
      </c>
      <c r="B2015" t="s">
        <v>5284</v>
      </c>
      <c r="C2015" t="s">
        <v>8651</v>
      </c>
      <c r="D2015" t="s">
        <v>525</v>
      </c>
      <c r="E2015" t="s">
        <v>12419</v>
      </c>
      <c r="F2015" t="str">
        <f t="shared" si="34"/>
        <v>CA-IFRS</v>
      </c>
      <c r="G2015" t="s">
        <v>8651</v>
      </c>
      <c r="O2015" t="s">
        <v>15152</v>
      </c>
      <c r="P2015" t="s">
        <v>125</v>
      </c>
      <c r="Q2015" t="s">
        <v>8830</v>
      </c>
      <c r="R2015" t="str">
        <f>IF(COUNTIF('16 reserve entries'!Q:Q,'16 AJE data'!O2015)&gt;0,"Y","N")</f>
        <v>N</v>
      </c>
      <c r="S2015" s="149" t="s">
        <v>125</v>
      </c>
      <c r="T2015" t="s">
        <v>15153</v>
      </c>
      <c r="U2015" t="str">
        <f>IF(COUNTIF('16 reserve bal'!D:D,'16 AJE data'!T2015)&gt;0,"Y","N")</f>
        <v>N</v>
      </c>
    </row>
    <row r="2016" spans="1:21" x14ac:dyDescent="0.25">
      <c r="A2016" t="s">
        <v>125</v>
      </c>
      <c r="B2016" t="s">
        <v>5284</v>
      </c>
      <c r="C2016" t="s">
        <v>8652</v>
      </c>
      <c r="D2016" t="s">
        <v>525</v>
      </c>
      <c r="E2016" t="s">
        <v>12419</v>
      </c>
      <c r="F2016" t="str">
        <f t="shared" si="34"/>
        <v>CA-IFRS</v>
      </c>
      <c r="G2016" t="s">
        <v>8652</v>
      </c>
      <c r="O2016" t="s">
        <v>15154</v>
      </c>
      <c r="P2016" t="s">
        <v>125</v>
      </c>
      <c r="Q2016" t="s">
        <v>8831</v>
      </c>
      <c r="R2016" t="str">
        <f>IF(COUNTIF('16 reserve entries'!Q:Q,'16 AJE data'!O2016)&gt;0,"Y","N")</f>
        <v>N</v>
      </c>
      <c r="S2016" s="149" t="s">
        <v>125</v>
      </c>
      <c r="T2016" t="s">
        <v>15155</v>
      </c>
      <c r="U2016" t="str">
        <f>IF(COUNTIF('16 reserve bal'!D:D,'16 AJE data'!T2016)&gt;0,"Y","N")</f>
        <v>N</v>
      </c>
    </row>
    <row r="2017" spans="1:21" x14ac:dyDescent="0.25">
      <c r="A2017" t="s">
        <v>125</v>
      </c>
      <c r="B2017" t="s">
        <v>5284</v>
      </c>
      <c r="C2017" t="s">
        <v>8653</v>
      </c>
      <c r="D2017" t="s">
        <v>525</v>
      </c>
      <c r="E2017" t="s">
        <v>12419</v>
      </c>
      <c r="F2017" t="str">
        <f t="shared" si="34"/>
        <v>CA-IFRS</v>
      </c>
      <c r="G2017" t="s">
        <v>8653</v>
      </c>
      <c r="O2017" t="s">
        <v>15156</v>
      </c>
      <c r="P2017" t="s">
        <v>125</v>
      </c>
      <c r="Q2017" t="s">
        <v>8832</v>
      </c>
      <c r="R2017" t="str">
        <f>IF(COUNTIF('16 reserve entries'!Q:Q,'16 AJE data'!O2017)&gt;0,"Y","N")</f>
        <v>N</v>
      </c>
      <c r="S2017" s="149" t="s">
        <v>125</v>
      </c>
      <c r="T2017" t="s">
        <v>15157</v>
      </c>
      <c r="U2017" t="str">
        <f>IF(COUNTIF('16 reserve bal'!D:D,'16 AJE data'!T2017)&gt;0,"Y","N")</f>
        <v>N</v>
      </c>
    </row>
    <row r="2018" spans="1:21" x14ac:dyDescent="0.25">
      <c r="A2018" t="s">
        <v>125</v>
      </c>
      <c r="B2018" t="s">
        <v>5284</v>
      </c>
      <c r="C2018" t="s">
        <v>8654</v>
      </c>
      <c r="D2018" t="s">
        <v>525</v>
      </c>
      <c r="E2018" t="s">
        <v>12419</v>
      </c>
      <c r="F2018" t="str">
        <f t="shared" si="34"/>
        <v>CA-IFRS</v>
      </c>
      <c r="G2018" t="s">
        <v>8654</v>
      </c>
      <c r="O2018" t="s">
        <v>15158</v>
      </c>
      <c r="P2018" t="s">
        <v>125</v>
      </c>
      <c r="Q2018" t="s">
        <v>8833</v>
      </c>
      <c r="R2018" t="str">
        <f>IF(COUNTIF('16 reserve entries'!Q:Q,'16 AJE data'!O2018)&gt;0,"Y","N")</f>
        <v>N</v>
      </c>
      <c r="S2018" s="149" t="s">
        <v>125</v>
      </c>
      <c r="T2018" t="s">
        <v>15159</v>
      </c>
      <c r="U2018" t="str">
        <f>IF(COUNTIF('16 reserve bal'!D:D,'16 AJE data'!T2018)&gt;0,"Y","N")</f>
        <v>N</v>
      </c>
    </row>
    <row r="2019" spans="1:21" x14ac:dyDescent="0.25">
      <c r="A2019" t="s">
        <v>125</v>
      </c>
      <c r="B2019" t="s">
        <v>5284</v>
      </c>
      <c r="C2019" t="s">
        <v>8655</v>
      </c>
      <c r="D2019" t="s">
        <v>525</v>
      </c>
      <c r="E2019" t="s">
        <v>12419</v>
      </c>
      <c r="F2019" t="str">
        <f t="shared" si="34"/>
        <v>CA-IFRS</v>
      </c>
      <c r="G2019" t="s">
        <v>8655</v>
      </c>
      <c r="O2019" t="s">
        <v>15160</v>
      </c>
      <c r="P2019" t="s">
        <v>125</v>
      </c>
      <c r="Q2019" t="s">
        <v>8834</v>
      </c>
      <c r="R2019" t="str">
        <f>IF(COUNTIF('16 reserve entries'!Q:Q,'16 AJE data'!O2019)&gt;0,"Y","N")</f>
        <v>N</v>
      </c>
      <c r="S2019" s="149" t="s">
        <v>125</v>
      </c>
      <c r="T2019" t="s">
        <v>15161</v>
      </c>
      <c r="U2019" t="str">
        <f>IF(COUNTIF('16 reserve bal'!D:D,'16 AJE data'!T2019)&gt;0,"Y","N")</f>
        <v>N</v>
      </c>
    </row>
    <row r="2020" spans="1:21" x14ac:dyDescent="0.25">
      <c r="A2020" t="s">
        <v>125</v>
      </c>
      <c r="B2020" t="s">
        <v>5284</v>
      </c>
      <c r="C2020" t="s">
        <v>8656</v>
      </c>
      <c r="D2020" t="s">
        <v>525</v>
      </c>
      <c r="E2020" t="s">
        <v>12419</v>
      </c>
      <c r="F2020" t="str">
        <f t="shared" si="34"/>
        <v>CA-IFRS</v>
      </c>
      <c r="G2020" t="s">
        <v>8656</v>
      </c>
      <c r="O2020" t="s">
        <v>15162</v>
      </c>
      <c r="P2020" t="s">
        <v>125</v>
      </c>
      <c r="Q2020" t="s">
        <v>8835</v>
      </c>
      <c r="R2020" t="str">
        <f>IF(COUNTIF('16 reserve entries'!Q:Q,'16 AJE data'!O2020)&gt;0,"Y","N")</f>
        <v>N</v>
      </c>
      <c r="S2020" s="149" t="s">
        <v>125</v>
      </c>
      <c r="T2020" t="s">
        <v>15163</v>
      </c>
      <c r="U2020" t="str">
        <f>IF(COUNTIF('16 reserve bal'!D:D,'16 AJE data'!T2020)&gt;0,"Y","N")</f>
        <v>N</v>
      </c>
    </row>
    <row r="2021" spans="1:21" x14ac:dyDescent="0.25">
      <c r="A2021" t="s">
        <v>125</v>
      </c>
      <c r="B2021" t="s">
        <v>5284</v>
      </c>
      <c r="C2021" t="s">
        <v>8657</v>
      </c>
      <c r="D2021" t="s">
        <v>525</v>
      </c>
      <c r="E2021" t="s">
        <v>12419</v>
      </c>
      <c r="F2021" t="str">
        <f t="shared" si="34"/>
        <v>CA-IFRS</v>
      </c>
      <c r="G2021" t="s">
        <v>8657</v>
      </c>
      <c r="O2021" t="s">
        <v>15164</v>
      </c>
      <c r="P2021" t="s">
        <v>125</v>
      </c>
      <c r="Q2021" t="s">
        <v>8836</v>
      </c>
      <c r="R2021" t="str">
        <f>IF(COUNTIF('16 reserve entries'!Q:Q,'16 AJE data'!O2021)&gt;0,"Y","N")</f>
        <v>N</v>
      </c>
      <c r="S2021" s="149" t="s">
        <v>125</v>
      </c>
      <c r="T2021" t="s">
        <v>15165</v>
      </c>
      <c r="U2021" t="str">
        <f>IF(COUNTIF('16 reserve bal'!D:D,'16 AJE data'!T2021)&gt;0,"Y","N")</f>
        <v>N</v>
      </c>
    </row>
    <row r="2022" spans="1:21" x14ac:dyDescent="0.25">
      <c r="A2022" t="s">
        <v>125</v>
      </c>
      <c r="B2022" t="s">
        <v>5284</v>
      </c>
      <c r="C2022" t="s">
        <v>8658</v>
      </c>
      <c r="D2022" t="s">
        <v>525</v>
      </c>
      <c r="E2022" t="s">
        <v>12419</v>
      </c>
      <c r="F2022" t="str">
        <f t="shared" si="34"/>
        <v>CA-IFRS</v>
      </c>
      <c r="G2022" t="s">
        <v>8658</v>
      </c>
      <c r="O2022" t="s">
        <v>15166</v>
      </c>
      <c r="P2022" t="s">
        <v>125</v>
      </c>
      <c r="Q2022" t="s">
        <v>8837</v>
      </c>
      <c r="R2022" t="str">
        <f>IF(COUNTIF('16 reserve entries'!Q:Q,'16 AJE data'!O2022)&gt;0,"Y","N")</f>
        <v>N</v>
      </c>
      <c r="S2022" s="149" t="s">
        <v>125</v>
      </c>
      <c r="T2022" t="s">
        <v>15167</v>
      </c>
      <c r="U2022" t="str">
        <f>IF(COUNTIF('16 reserve bal'!D:D,'16 AJE data'!T2022)&gt;0,"Y","N")</f>
        <v>N</v>
      </c>
    </row>
    <row r="2023" spans="1:21" x14ac:dyDescent="0.25">
      <c r="A2023" t="s">
        <v>125</v>
      </c>
      <c r="B2023" t="s">
        <v>5284</v>
      </c>
      <c r="C2023" t="s">
        <v>8659</v>
      </c>
      <c r="D2023" t="s">
        <v>525</v>
      </c>
      <c r="E2023" t="s">
        <v>12419</v>
      </c>
      <c r="F2023" t="str">
        <f t="shared" si="34"/>
        <v>CA-IFRS</v>
      </c>
      <c r="G2023" t="s">
        <v>8659</v>
      </c>
      <c r="O2023" t="s">
        <v>15168</v>
      </c>
      <c r="P2023" t="s">
        <v>125</v>
      </c>
      <c r="Q2023" t="s">
        <v>8838</v>
      </c>
      <c r="R2023" t="str">
        <f>IF(COUNTIF('16 reserve entries'!Q:Q,'16 AJE data'!O2023)&gt;0,"Y","N")</f>
        <v>N</v>
      </c>
      <c r="S2023" s="149" t="s">
        <v>125</v>
      </c>
      <c r="T2023" t="s">
        <v>15169</v>
      </c>
      <c r="U2023" t="str">
        <f>IF(COUNTIF('16 reserve bal'!D:D,'16 AJE data'!T2023)&gt;0,"Y","N")</f>
        <v>N</v>
      </c>
    </row>
    <row r="2024" spans="1:21" x14ac:dyDescent="0.25">
      <c r="A2024" t="s">
        <v>125</v>
      </c>
      <c r="B2024" t="s">
        <v>5284</v>
      </c>
      <c r="C2024" t="s">
        <v>8660</v>
      </c>
      <c r="D2024" t="s">
        <v>525</v>
      </c>
      <c r="E2024" t="s">
        <v>12419</v>
      </c>
      <c r="F2024" t="str">
        <f t="shared" si="34"/>
        <v>CA-IFRS</v>
      </c>
      <c r="G2024" t="s">
        <v>8660</v>
      </c>
      <c r="O2024" t="s">
        <v>15170</v>
      </c>
      <c r="P2024" t="s">
        <v>125</v>
      </c>
      <c r="Q2024" t="s">
        <v>8839</v>
      </c>
      <c r="R2024" t="str">
        <f>IF(COUNTIF('16 reserve entries'!Q:Q,'16 AJE data'!O2024)&gt;0,"Y","N")</f>
        <v>N</v>
      </c>
      <c r="S2024" s="149" t="s">
        <v>125</v>
      </c>
      <c r="T2024" t="s">
        <v>15171</v>
      </c>
      <c r="U2024" t="str">
        <f>IF(COUNTIF('16 reserve bal'!D:D,'16 AJE data'!T2024)&gt;0,"Y","N")</f>
        <v>N</v>
      </c>
    </row>
    <row r="2025" spans="1:21" x14ac:dyDescent="0.25">
      <c r="A2025" t="s">
        <v>125</v>
      </c>
      <c r="B2025" t="s">
        <v>5284</v>
      </c>
      <c r="C2025" t="s">
        <v>8661</v>
      </c>
      <c r="D2025" t="s">
        <v>525</v>
      </c>
      <c r="E2025" t="s">
        <v>12419</v>
      </c>
      <c r="F2025" t="str">
        <f t="shared" si="34"/>
        <v>CA-IFRS</v>
      </c>
      <c r="G2025" t="s">
        <v>8661</v>
      </c>
      <c r="O2025" t="s">
        <v>15172</v>
      </c>
      <c r="P2025" t="s">
        <v>125</v>
      </c>
      <c r="Q2025" t="s">
        <v>8840</v>
      </c>
      <c r="R2025" t="str">
        <f>IF(COUNTIF('16 reserve entries'!Q:Q,'16 AJE data'!O2025)&gt;0,"Y","N")</f>
        <v>N</v>
      </c>
      <c r="S2025" s="149" t="s">
        <v>125</v>
      </c>
      <c r="T2025" t="s">
        <v>15173</v>
      </c>
      <c r="U2025" t="str">
        <f>IF(COUNTIF('16 reserve bal'!D:D,'16 AJE data'!T2025)&gt;0,"Y","N")</f>
        <v>N</v>
      </c>
    </row>
    <row r="2026" spans="1:21" x14ac:dyDescent="0.25">
      <c r="A2026" t="s">
        <v>125</v>
      </c>
      <c r="B2026" t="s">
        <v>5284</v>
      </c>
      <c r="C2026" t="s">
        <v>8662</v>
      </c>
      <c r="D2026" t="s">
        <v>525</v>
      </c>
      <c r="E2026" t="s">
        <v>12419</v>
      </c>
      <c r="F2026" t="str">
        <f t="shared" si="34"/>
        <v>CA-IFRS</v>
      </c>
      <c r="G2026" t="s">
        <v>8662</v>
      </c>
      <c r="O2026" t="s">
        <v>15174</v>
      </c>
      <c r="P2026" t="s">
        <v>125</v>
      </c>
      <c r="Q2026" t="s">
        <v>8841</v>
      </c>
      <c r="R2026" t="str">
        <f>IF(COUNTIF('16 reserve entries'!Q:Q,'16 AJE data'!O2026)&gt;0,"Y","N")</f>
        <v>N</v>
      </c>
      <c r="S2026" s="149" t="s">
        <v>125</v>
      </c>
      <c r="T2026" t="s">
        <v>15175</v>
      </c>
      <c r="U2026" t="str">
        <f>IF(COUNTIF('16 reserve bal'!D:D,'16 AJE data'!T2026)&gt;0,"Y","N")</f>
        <v>N</v>
      </c>
    </row>
    <row r="2027" spans="1:21" x14ac:dyDescent="0.25">
      <c r="A2027" t="s">
        <v>125</v>
      </c>
      <c r="B2027" t="s">
        <v>5284</v>
      </c>
      <c r="C2027" t="s">
        <v>8663</v>
      </c>
      <c r="D2027" t="s">
        <v>525</v>
      </c>
      <c r="E2027" t="s">
        <v>12419</v>
      </c>
      <c r="F2027" t="str">
        <f t="shared" si="34"/>
        <v>CA-IFRS</v>
      </c>
      <c r="G2027" t="s">
        <v>8663</v>
      </c>
      <c r="O2027" t="s">
        <v>15176</v>
      </c>
      <c r="P2027" t="s">
        <v>125</v>
      </c>
      <c r="Q2027" t="s">
        <v>8842</v>
      </c>
      <c r="R2027" t="str">
        <f>IF(COUNTIF('16 reserve entries'!Q:Q,'16 AJE data'!O2027)&gt;0,"Y","N")</f>
        <v>N</v>
      </c>
      <c r="S2027" s="149" t="s">
        <v>125</v>
      </c>
      <c r="T2027" t="s">
        <v>15177</v>
      </c>
      <c r="U2027" t="str">
        <f>IF(COUNTIF('16 reserve bal'!D:D,'16 AJE data'!T2027)&gt;0,"Y","N")</f>
        <v>N</v>
      </c>
    </row>
    <row r="2028" spans="1:21" x14ac:dyDescent="0.25">
      <c r="A2028" t="s">
        <v>125</v>
      </c>
      <c r="B2028" t="s">
        <v>5284</v>
      </c>
      <c r="C2028" t="s">
        <v>8664</v>
      </c>
      <c r="D2028" t="s">
        <v>525</v>
      </c>
      <c r="E2028" t="s">
        <v>12419</v>
      </c>
      <c r="F2028" t="str">
        <f t="shared" si="34"/>
        <v>CA-IFRS</v>
      </c>
      <c r="G2028" t="s">
        <v>8664</v>
      </c>
      <c r="O2028" t="s">
        <v>15178</v>
      </c>
      <c r="P2028" t="s">
        <v>125</v>
      </c>
      <c r="Q2028" t="s">
        <v>8843</v>
      </c>
      <c r="R2028" t="str">
        <f>IF(COUNTIF('16 reserve entries'!Q:Q,'16 AJE data'!O2028)&gt;0,"Y","N")</f>
        <v>N</v>
      </c>
      <c r="S2028" s="149" t="s">
        <v>125</v>
      </c>
      <c r="T2028" t="s">
        <v>15179</v>
      </c>
      <c r="U2028" t="str">
        <f>IF(COUNTIF('16 reserve bal'!D:D,'16 AJE data'!T2028)&gt;0,"Y","N")</f>
        <v>N</v>
      </c>
    </row>
    <row r="2029" spans="1:21" x14ac:dyDescent="0.25">
      <c r="A2029" t="s">
        <v>125</v>
      </c>
      <c r="B2029" t="s">
        <v>5284</v>
      </c>
      <c r="C2029" t="s">
        <v>8665</v>
      </c>
      <c r="D2029" t="s">
        <v>525</v>
      </c>
      <c r="E2029" t="s">
        <v>12419</v>
      </c>
      <c r="F2029" t="str">
        <f t="shared" si="34"/>
        <v>CA-IFRS</v>
      </c>
      <c r="G2029" t="s">
        <v>8665</v>
      </c>
      <c r="O2029" t="s">
        <v>15180</v>
      </c>
      <c r="P2029" t="s">
        <v>125</v>
      </c>
      <c r="Q2029" t="s">
        <v>8844</v>
      </c>
      <c r="R2029" t="str">
        <f>IF(COUNTIF('16 reserve entries'!Q:Q,'16 AJE data'!O2029)&gt;0,"Y","N")</f>
        <v>N</v>
      </c>
      <c r="S2029" s="149" t="s">
        <v>125</v>
      </c>
      <c r="T2029" t="s">
        <v>15181</v>
      </c>
      <c r="U2029" t="str">
        <f>IF(COUNTIF('16 reserve bal'!D:D,'16 AJE data'!T2029)&gt;0,"Y","N")</f>
        <v>N</v>
      </c>
    </row>
    <row r="2030" spans="1:21" x14ac:dyDescent="0.25">
      <c r="A2030" t="s">
        <v>125</v>
      </c>
      <c r="B2030" t="s">
        <v>5284</v>
      </c>
      <c r="C2030" t="s">
        <v>8666</v>
      </c>
      <c r="D2030" t="s">
        <v>525</v>
      </c>
      <c r="E2030" t="s">
        <v>12419</v>
      </c>
      <c r="F2030" t="str">
        <f t="shared" si="34"/>
        <v>CA-IFRS</v>
      </c>
      <c r="G2030" t="s">
        <v>8666</v>
      </c>
      <c r="O2030" t="s">
        <v>15182</v>
      </c>
      <c r="P2030" t="s">
        <v>125</v>
      </c>
      <c r="Q2030" t="s">
        <v>8845</v>
      </c>
      <c r="R2030" t="str">
        <f>IF(COUNTIF('16 reserve entries'!Q:Q,'16 AJE data'!O2030)&gt;0,"Y","N")</f>
        <v>N</v>
      </c>
      <c r="S2030" s="149" t="s">
        <v>125</v>
      </c>
      <c r="T2030" t="s">
        <v>15183</v>
      </c>
      <c r="U2030" t="str">
        <f>IF(COUNTIF('16 reserve bal'!D:D,'16 AJE data'!T2030)&gt;0,"Y","N")</f>
        <v>N</v>
      </c>
    </row>
    <row r="2031" spans="1:21" x14ac:dyDescent="0.25">
      <c r="A2031" t="s">
        <v>125</v>
      </c>
      <c r="B2031" t="s">
        <v>5284</v>
      </c>
      <c r="C2031" t="s">
        <v>8667</v>
      </c>
      <c r="D2031" t="s">
        <v>525</v>
      </c>
      <c r="E2031" t="s">
        <v>12419</v>
      </c>
      <c r="F2031" t="str">
        <f t="shared" si="34"/>
        <v>CA-IFRS</v>
      </c>
      <c r="G2031" t="s">
        <v>8667</v>
      </c>
      <c r="O2031" t="s">
        <v>15184</v>
      </c>
      <c r="P2031" t="s">
        <v>125</v>
      </c>
      <c r="Q2031" t="s">
        <v>8846</v>
      </c>
      <c r="R2031" t="str">
        <f>IF(COUNTIF('16 reserve entries'!Q:Q,'16 AJE data'!O2031)&gt;0,"Y","N")</f>
        <v>N</v>
      </c>
      <c r="S2031" s="149" t="s">
        <v>125</v>
      </c>
      <c r="T2031" t="s">
        <v>15185</v>
      </c>
      <c r="U2031" t="str">
        <f>IF(COUNTIF('16 reserve bal'!D:D,'16 AJE data'!T2031)&gt;0,"Y","N")</f>
        <v>N</v>
      </c>
    </row>
    <row r="2032" spans="1:21" x14ac:dyDescent="0.25">
      <c r="A2032" t="s">
        <v>125</v>
      </c>
      <c r="B2032" t="s">
        <v>5284</v>
      </c>
      <c r="C2032" t="s">
        <v>8668</v>
      </c>
      <c r="D2032" t="s">
        <v>525</v>
      </c>
      <c r="E2032" t="s">
        <v>12419</v>
      </c>
      <c r="F2032" t="str">
        <f t="shared" si="34"/>
        <v>CA-IFRS</v>
      </c>
      <c r="G2032" t="s">
        <v>8668</v>
      </c>
      <c r="O2032" t="s">
        <v>15186</v>
      </c>
      <c r="P2032" t="s">
        <v>125</v>
      </c>
      <c r="Q2032" t="s">
        <v>8847</v>
      </c>
      <c r="R2032" t="str">
        <f>IF(COUNTIF('16 reserve entries'!Q:Q,'16 AJE data'!O2032)&gt;0,"Y","N")</f>
        <v>N</v>
      </c>
      <c r="S2032" s="149" t="s">
        <v>125</v>
      </c>
      <c r="T2032" t="s">
        <v>15187</v>
      </c>
      <c r="U2032" t="str">
        <f>IF(COUNTIF('16 reserve bal'!D:D,'16 AJE data'!T2032)&gt;0,"Y","N")</f>
        <v>N</v>
      </c>
    </row>
    <row r="2033" spans="1:21" x14ac:dyDescent="0.25">
      <c r="A2033" t="s">
        <v>125</v>
      </c>
      <c r="B2033" t="s">
        <v>5284</v>
      </c>
      <c r="C2033" t="s">
        <v>8669</v>
      </c>
      <c r="D2033" t="s">
        <v>525</v>
      </c>
      <c r="E2033" t="s">
        <v>12419</v>
      </c>
      <c r="F2033" t="str">
        <f t="shared" si="34"/>
        <v>CA-IFRS</v>
      </c>
      <c r="G2033" t="s">
        <v>8669</v>
      </c>
      <c r="O2033" t="s">
        <v>15188</v>
      </c>
      <c r="P2033" t="s">
        <v>125</v>
      </c>
      <c r="Q2033" t="s">
        <v>8848</v>
      </c>
      <c r="R2033" t="str">
        <f>IF(COUNTIF('16 reserve entries'!Q:Q,'16 AJE data'!O2033)&gt;0,"Y","N")</f>
        <v>N</v>
      </c>
      <c r="S2033" s="149" t="s">
        <v>125</v>
      </c>
      <c r="T2033" t="s">
        <v>15189</v>
      </c>
      <c r="U2033" t="str">
        <f>IF(COUNTIF('16 reserve bal'!D:D,'16 AJE data'!T2033)&gt;0,"Y","N")</f>
        <v>N</v>
      </c>
    </row>
    <row r="2034" spans="1:21" x14ac:dyDescent="0.25">
      <c r="A2034" t="s">
        <v>125</v>
      </c>
      <c r="B2034" t="s">
        <v>5284</v>
      </c>
      <c r="C2034" t="s">
        <v>8670</v>
      </c>
      <c r="D2034" t="s">
        <v>525</v>
      </c>
      <c r="E2034" t="s">
        <v>12419</v>
      </c>
      <c r="F2034" t="str">
        <f t="shared" si="34"/>
        <v>CA-IFRS</v>
      </c>
      <c r="G2034" t="s">
        <v>8670</v>
      </c>
      <c r="O2034" t="s">
        <v>15190</v>
      </c>
      <c r="P2034" t="s">
        <v>125</v>
      </c>
      <c r="Q2034" t="s">
        <v>8849</v>
      </c>
      <c r="R2034" t="str">
        <f>IF(COUNTIF('16 reserve entries'!Q:Q,'16 AJE data'!O2034)&gt;0,"Y","N")</f>
        <v>N</v>
      </c>
      <c r="S2034" s="149" t="s">
        <v>125</v>
      </c>
      <c r="T2034" t="s">
        <v>15191</v>
      </c>
      <c r="U2034" t="str">
        <f>IF(COUNTIF('16 reserve bal'!D:D,'16 AJE data'!T2034)&gt;0,"Y","N")</f>
        <v>N</v>
      </c>
    </row>
    <row r="2035" spans="1:21" x14ac:dyDescent="0.25">
      <c r="A2035" t="s">
        <v>125</v>
      </c>
      <c r="B2035" t="s">
        <v>5284</v>
      </c>
      <c r="C2035" t="s">
        <v>8671</v>
      </c>
      <c r="D2035" t="s">
        <v>525</v>
      </c>
      <c r="E2035" t="s">
        <v>12419</v>
      </c>
      <c r="F2035" t="str">
        <f t="shared" si="34"/>
        <v>CA-IFRS</v>
      </c>
      <c r="G2035" t="s">
        <v>8671</v>
      </c>
      <c r="O2035" t="s">
        <v>15192</v>
      </c>
      <c r="P2035" t="s">
        <v>125</v>
      </c>
      <c r="Q2035" t="s">
        <v>8850</v>
      </c>
      <c r="R2035" t="str">
        <f>IF(COUNTIF('16 reserve entries'!Q:Q,'16 AJE data'!O2035)&gt;0,"Y","N")</f>
        <v>N</v>
      </c>
      <c r="S2035" s="149" t="s">
        <v>125</v>
      </c>
      <c r="T2035" t="s">
        <v>15193</v>
      </c>
      <c r="U2035" t="str">
        <f>IF(COUNTIF('16 reserve bal'!D:D,'16 AJE data'!T2035)&gt;0,"Y","N")</f>
        <v>N</v>
      </c>
    </row>
    <row r="2036" spans="1:21" x14ac:dyDescent="0.25">
      <c r="A2036" t="s">
        <v>125</v>
      </c>
      <c r="B2036" t="s">
        <v>5284</v>
      </c>
      <c r="C2036" t="s">
        <v>8672</v>
      </c>
      <c r="D2036" t="s">
        <v>525</v>
      </c>
      <c r="E2036" t="s">
        <v>12419</v>
      </c>
      <c r="F2036" t="str">
        <f t="shared" si="34"/>
        <v>CA-IFRS</v>
      </c>
      <c r="G2036" t="s">
        <v>8672</v>
      </c>
      <c r="O2036" t="s">
        <v>15194</v>
      </c>
      <c r="P2036" t="s">
        <v>125</v>
      </c>
      <c r="Q2036" t="s">
        <v>8851</v>
      </c>
      <c r="R2036" t="str">
        <f>IF(COUNTIF('16 reserve entries'!Q:Q,'16 AJE data'!O2036)&gt;0,"Y","N")</f>
        <v>N</v>
      </c>
      <c r="S2036" s="149" t="s">
        <v>125</v>
      </c>
      <c r="T2036" t="s">
        <v>15195</v>
      </c>
      <c r="U2036" t="str">
        <f>IF(COUNTIF('16 reserve bal'!D:D,'16 AJE data'!T2036)&gt;0,"Y","N")</f>
        <v>N</v>
      </c>
    </row>
    <row r="2037" spans="1:21" x14ac:dyDescent="0.25">
      <c r="A2037" t="s">
        <v>125</v>
      </c>
      <c r="B2037" t="s">
        <v>5284</v>
      </c>
      <c r="C2037" t="s">
        <v>8673</v>
      </c>
      <c r="D2037" t="s">
        <v>525</v>
      </c>
      <c r="E2037" t="s">
        <v>12419</v>
      </c>
      <c r="F2037" t="str">
        <f t="shared" si="34"/>
        <v>CA-IFRS</v>
      </c>
      <c r="G2037" t="s">
        <v>8673</v>
      </c>
      <c r="O2037" t="s">
        <v>15196</v>
      </c>
      <c r="P2037" t="s">
        <v>125</v>
      </c>
      <c r="Q2037" t="s">
        <v>8852</v>
      </c>
      <c r="R2037" t="str">
        <f>IF(COUNTIF('16 reserve entries'!Q:Q,'16 AJE data'!O2037)&gt;0,"Y","N")</f>
        <v>N</v>
      </c>
      <c r="S2037" s="149" t="s">
        <v>125</v>
      </c>
      <c r="T2037" t="s">
        <v>15197</v>
      </c>
      <c r="U2037" t="str">
        <f>IF(COUNTIF('16 reserve bal'!D:D,'16 AJE data'!T2037)&gt;0,"Y","N")</f>
        <v>N</v>
      </c>
    </row>
    <row r="2038" spans="1:21" x14ac:dyDescent="0.25">
      <c r="A2038" t="s">
        <v>125</v>
      </c>
      <c r="B2038" t="s">
        <v>5284</v>
      </c>
      <c r="C2038" t="s">
        <v>8674</v>
      </c>
      <c r="D2038" t="s">
        <v>525</v>
      </c>
      <c r="E2038" t="s">
        <v>12419</v>
      </c>
      <c r="F2038" t="str">
        <f t="shared" si="34"/>
        <v>CA-IFRS</v>
      </c>
      <c r="G2038" t="s">
        <v>8674</v>
      </c>
      <c r="O2038" t="s">
        <v>15198</v>
      </c>
      <c r="P2038" t="s">
        <v>125</v>
      </c>
      <c r="Q2038" t="s">
        <v>8853</v>
      </c>
      <c r="R2038" t="str">
        <f>IF(COUNTIF('16 reserve entries'!Q:Q,'16 AJE data'!O2038)&gt;0,"Y","N")</f>
        <v>N</v>
      </c>
      <c r="S2038" s="149" t="s">
        <v>125</v>
      </c>
      <c r="T2038" t="s">
        <v>15199</v>
      </c>
      <c r="U2038" t="str">
        <f>IF(COUNTIF('16 reserve bal'!D:D,'16 AJE data'!T2038)&gt;0,"Y","N")</f>
        <v>N</v>
      </c>
    </row>
    <row r="2039" spans="1:21" x14ac:dyDescent="0.25">
      <c r="A2039" t="s">
        <v>125</v>
      </c>
      <c r="B2039" t="s">
        <v>5284</v>
      </c>
      <c r="C2039" t="s">
        <v>8675</v>
      </c>
      <c r="D2039" t="s">
        <v>525</v>
      </c>
      <c r="E2039" t="s">
        <v>12419</v>
      </c>
      <c r="F2039" t="str">
        <f t="shared" si="34"/>
        <v>CA-IFRS</v>
      </c>
      <c r="G2039" t="s">
        <v>8675</v>
      </c>
      <c r="O2039" t="s">
        <v>15200</v>
      </c>
      <c r="P2039" t="s">
        <v>125</v>
      </c>
      <c r="Q2039" t="s">
        <v>8854</v>
      </c>
      <c r="R2039" t="str">
        <f>IF(COUNTIF('16 reserve entries'!Q:Q,'16 AJE data'!O2039)&gt;0,"Y","N")</f>
        <v>N</v>
      </c>
      <c r="S2039" s="149" t="s">
        <v>125</v>
      </c>
      <c r="T2039" t="s">
        <v>15201</v>
      </c>
      <c r="U2039" t="str">
        <f>IF(COUNTIF('16 reserve bal'!D:D,'16 AJE data'!T2039)&gt;0,"Y","N")</f>
        <v>N</v>
      </c>
    </row>
    <row r="2040" spans="1:21" x14ac:dyDescent="0.25">
      <c r="A2040" t="s">
        <v>125</v>
      </c>
      <c r="B2040" t="s">
        <v>5284</v>
      </c>
      <c r="C2040" t="s">
        <v>8676</v>
      </c>
      <c r="D2040" t="s">
        <v>525</v>
      </c>
      <c r="E2040" t="s">
        <v>12419</v>
      </c>
      <c r="F2040" t="str">
        <f t="shared" si="34"/>
        <v>CA-IFRS</v>
      </c>
      <c r="G2040" t="s">
        <v>8676</v>
      </c>
      <c r="O2040" t="s">
        <v>15202</v>
      </c>
      <c r="P2040" t="s">
        <v>125</v>
      </c>
      <c r="Q2040" t="s">
        <v>8855</v>
      </c>
      <c r="R2040" t="str">
        <f>IF(COUNTIF('16 reserve entries'!Q:Q,'16 AJE data'!O2040)&gt;0,"Y","N")</f>
        <v>N</v>
      </c>
      <c r="S2040" s="149" t="s">
        <v>125</v>
      </c>
      <c r="T2040" t="s">
        <v>15203</v>
      </c>
      <c r="U2040" t="str">
        <f>IF(COUNTIF('16 reserve bal'!D:D,'16 AJE data'!T2040)&gt;0,"Y","N")</f>
        <v>N</v>
      </c>
    </row>
    <row r="2041" spans="1:21" x14ac:dyDescent="0.25">
      <c r="A2041" t="s">
        <v>125</v>
      </c>
      <c r="B2041" t="s">
        <v>5284</v>
      </c>
      <c r="C2041" t="s">
        <v>8677</v>
      </c>
      <c r="D2041" t="s">
        <v>525</v>
      </c>
      <c r="E2041" t="s">
        <v>12419</v>
      </c>
      <c r="F2041" t="str">
        <f t="shared" si="34"/>
        <v>CA-IFRS</v>
      </c>
      <c r="G2041" t="s">
        <v>8677</v>
      </c>
      <c r="O2041" t="s">
        <v>15204</v>
      </c>
      <c r="P2041" t="s">
        <v>125</v>
      </c>
      <c r="Q2041" t="s">
        <v>8856</v>
      </c>
      <c r="R2041" t="str">
        <f>IF(COUNTIF('16 reserve entries'!Q:Q,'16 AJE data'!O2041)&gt;0,"Y","N")</f>
        <v>N</v>
      </c>
      <c r="S2041" s="149" t="s">
        <v>125</v>
      </c>
      <c r="T2041" t="s">
        <v>15205</v>
      </c>
      <c r="U2041" t="str">
        <f>IF(COUNTIF('16 reserve bal'!D:D,'16 AJE data'!T2041)&gt;0,"Y","N")</f>
        <v>N</v>
      </c>
    </row>
    <row r="2042" spans="1:21" x14ac:dyDescent="0.25">
      <c r="A2042" t="s">
        <v>125</v>
      </c>
      <c r="B2042" t="s">
        <v>5284</v>
      </c>
      <c r="C2042" t="s">
        <v>8678</v>
      </c>
      <c r="D2042" t="s">
        <v>525</v>
      </c>
      <c r="E2042" t="s">
        <v>12419</v>
      </c>
      <c r="F2042" t="str">
        <f t="shared" si="34"/>
        <v>CA-IFRS</v>
      </c>
      <c r="G2042" t="s">
        <v>8678</v>
      </c>
      <c r="O2042" t="s">
        <v>15206</v>
      </c>
      <c r="P2042" t="s">
        <v>125</v>
      </c>
      <c r="Q2042" t="s">
        <v>8857</v>
      </c>
      <c r="R2042" t="str">
        <f>IF(COUNTIF('16 reserve entries'!Q:Q,'16 AJE data'!O2042)&gt;0,"Y","N")</f>
        <v>N</v>
      </c>
      <c r="S2042" s="149" t="s">
        <v>125</v>
      </c>
      <c r="T2042" t="s">
        <v>15207</v>
      </c>
      <c r="U2042" t="str">
        <f>IF(COUNTIF('16 reserve bal'!D:D,'16 AJE data'!T2042)&gt;0,"Y","N")</f>
        <v>N</v>
      </c>
    </row>
    <row r="2043" spans="1:21" x14ac:dyDescent="0.25">
      <c r="A2043" t="s">
        <v>125</v>
      </c>
      <c r="B2043" t="s">
        <v>5284</v>
      </c>
      <c r="C2043" t="s">
        <v>8679</v>
      </c>
      <c r="D2043" t="s">
        <v>525</v>
      </c>
      <c r="E2043" t="s">
        <v>12419</v>
      </c>
      <c r="F2043" t="str">
        <f t="shared" si="34"/>
        <v>CA-IFRS</v>
      </c>
      <c r="G2043" t="s">
        <v>8679</v>
      </c>
      <c r="O2043" t="s">
        <v>15208</v>
      </c>
      <c r="P2043" t="s">
        <v>125</v>
      </c>
      <c r="Q2043" t="s">
        <v>8858</v>
      </c>
      <c r="R2043" t="str">
        <f>IF(COUNTIF('16 reserve entries'!Q:Q,'16 AJE data'!O2043)&gt;0,"Y","N")</f>
        <v>N</v>
      </c>
      <c r="S2043" s="149" t="s">
        <v>125</v>
      </c>
      <c r="T2043" t="s">
        <v>15209</v>
      </c>
      <c r="U2043" t="str">
        <f>IF(COUNTIF('16 reserve bal'!D:D,'16 AJE data'!T2043)&gt;0,"Y","N")</f>
        <v>N</v>
      </c>
    </row>
    <row r="2044" spans="1:21" x14ac:dyDescent="0.25">
      <c r="A2044" t="s">
        <v>125</v>
      </c>
      <c r="B2044" t="s">
        <v>5284</v>
      </c>
      <c r="C2044" t="s">
        <v>8680</v>
      </c>
      <c r="D2044" t="s">
        <v>525</v>
      </c>
      <c r="E2044" t="s">
        <v>12419</v>
      </c>
      <c r="F2044" t="str">
        <f t="shared" si="34"/>
        <v>CA-IFRS</v>
      </c>
      <c r="G2044" t="s">
        <v>8680</v>
      </c>
      <c r="O2044" t="s">
        <v>15210</v>
      </c>
      <c r="P2044" t="s">
        <v>125</v>
      </c>
      <c r="Q2044" t="s">
        <v>8859</v>
      </c>
      <c r="R2044" t="str">
        <f>IF(COUNTIF('16 reserve entries'!Q:Q,'16 AJE data'!O2044)&gt;0,"Y","N")</f>
        <v>N</v>
      </c>
      <c r="S2044" s="149" t="s">
        <v>125</v>
      </c>
      <c r="T2044" t="s">
        <v>15211</v>
      </c>
      <c r="U2044" t="str">
        <f>IF(COUNTIF('16 reserve bal'!D:D,'16 AJE data'!T2044)&gt;0,"Y","N")</f>
        <v>N</v>
      </c>
    </row>
    <row r="2045" spans="1:21" x14ac:dyDescent="0.25">
      <c r="A2045" t="s">
        <v>125</v>
      </c>
      <c r="B2045" t="s">
        <v>5284</v>
      </c>
      <c r="C2045" t="s">
        <v>8681</v>
      </c>
      <c r="D2045" t="s">
        <v>525</v>
      </c>
      <c r="E2045" t="s">
        <v>12419</v>
      </c>
      <c r="F2045" t="str">
        <f t="shared" si="34"/>
        <v>CA-IFRS</v>
      </c>
      <c r="G2045" t="s">
        <v>8681</v>
      </c>
      <c r="O2045" t="s">
        <v>15212</v>
      </c>
      <c r="P2045" t="s">
        <v>125</v>
      </c>
      <c r="Q2045" t="s">
        <v>8860</v>
      </c>
      <c r="R2045" t="str">
        <f>IF(COUNTIF('16 reserve entries'!Q:Q,'16 AJE data'!O2045)&gt;0,"Y","N")</f>
        <v>N</v>
      </c>
      <c r="S2045" s="149" t="s">
        <v>125</v>
      </c>
      <c r="T2045" t="s">
        <v>15213</v>
      </c>
      <c r="U2045" t="str">
        <f>IF(COUNTIF('16 reserve bal'!D:D,'16 AJE data'!T2045)&gt;0,"Y","N")</f>
        <v>N</v>
      </c>
    </row>
    <row r="2046" spans="1:21" x14ac:dyDescent="0.25">
      <c r="A2046" t="s">
        <v>125</v>
      </c>
      <c r="B2046" t="s">
        <v>5284</v>
      </c>
      <c r="C2046" t="s">
        <v>8682</v>
      </c>
      <c r="D2046" t="s">
        <v>525</v>
      </c>
      <c r="E2046" t="s">
        <v>12419</v>
      </c>
      <c r="F2046" t="str">
        <f t="shared" si="34"/>
        <v>CA-IFRS</v>
      </c>
      <c r="G2046" t="s">
        <v>8682</v>
      </c>
      <c r="O2046" t="s">
        <v>15214</v>
      </c>
      <c r="P2046" t="s">
        <v>125</v>
      </c>
      <c r="Q2046" t="s">
        <v>8861</v>
      </c>
      <c r="R2046" t="str">
        <f>IF(COUNTIF('16 reserve entries'!Q:Q,'16 AJE data'!O2046)&gt;0,"Y","N")</f>
        <v>N</v>
      </c>
      <c r="S2046" s="149" t="s">
        <v>125</v>
      </c>
      <c r="T2046" t="s">
        <v>15215</v>
      </c>
      <c r="U2046" t="str">
        <f>IF(COUNTIF('16 reserve bal'!D:D,'16 AJE data'!T2046)&gt;0,"Y","N")</f>
        <v>N</v>
      </c>
    </row>
    <row r="2047" spans="1:21" x14ac:dyDescent="0.25">
      <c r="A2047" t="s">
        <v>125</v>
      </c>
      <c r="B2047" t="s">
        <v>5284</v>
      </c>
      <c r="C2047" t="s">
        <v>8683</v>
      </c>
      <c r="D2047" t="s">
        <v>525</v>
      </c>
      <c r="E2047" t="s">
        <v>12419</v>
      </c>
      <c r="F2047" t="str">
        <f t="shared" si="34"/>
        <v>CA-IFRS</v>
      </c>
      <c r="G2047" t="s">
        <v>8683</v>
      </c>
      <c r="O2047" t="s">
        <v>15216</v>
      </c>
      <c r="P2047" t="s">
        <v>125</v>
      </c>
      <c r="Q2047" t="s">
        <v>8862</v>
      </c>
      <c r="R2047" t="str">
        <f>IF(COUNTIF('16 reserve entries'!Q:Q,'16 AJE data'!O2047)&gt;0,"Y","N")</f>
        <v>N</v>
      </c>
      <c r="S2047" s="149" t="s">
        <v>125</v>
      </c>
      <c r="T2047" t="s">
        <v>15217</v>
      </c>
      <c r="U2047" t="str">
        <f>IF(COUNTIF('16 reserve bal'!D:D,'16 AJE data'!T2047)&gt;0,"Y","N")</f>
        <v>N</v>
      </c>
    </row>
    <row r="2048" spans="1:21" x14ac:dyDescent="0.25">
      <c r="A2048" t="s">
        <v>125</v>
      </c>
      <c r="B2048" t="s">
        <v>5284</v>
      </c>
      <c r="C2048" t="s">
        <v>8684</v>
      </c>
      <c r="D2048" t="s">
        <v>525</v>
      </c>
      <c r="E2048" t="s">
        <v>12419</v>
      </c>
      <c r="F2048" t="str">
        <f t="shared" si="34"/>
        <v>CA-IFRS</v>
      </c>
      <c r="G2048" t="s">
        <v>8684</v>
      </c>
      <c r="O2048" t="s">
        <v>15218</v>
      </c>
      <c r="P2048" t="s">
        <v>125</v>
      </c>
      <c r="Q2048" t="s">
        <v>8863</v>
      </c>
      <c r="R2048" t="str">
        <f>IF(COUNTIF('16 reserve entries'!Q:Q,'16 AJE data'!O2048)&gt;0,"Y","N")</f>
        <v>N</v>
      </c>
      <c r="S2048" s="149" t="s">
        <v>125</v>
      </c>
      <c r="T2048" t="s">
        <v>15219</v>
      </c>
      <c r="U2048" t="str">
        <f>IF(COUNTIF('16 reserve bal'!D:D,'16 AJE data'!T2048)&gt;0,"Y","N")</f>
        <v>N</v>
      </c>
    </row>
    <row r="2049" spans="1:21" x14ac:dyDescent="0.25">
      <c r="A2049" t="s">
        <v>125</v>
      </c>
      <c r="B2049" t="s">
        <v>5284</v>
      </c>
      <c r="C2049" t="s">
        <v>8685</v>
      </c>
      <c r="D2049" t="s">
        <v>525</v>
      </c>
      <c r="E2049" t="s">
        <v>12419</v>
      </c>
      <c r="F2049" t="str">
        <f t="shared" si="34"/>
        <v>CA-IFRS</v>
      </c>
      <c r="G2049" t="s">
        <v>8685</v>
      </c>
      <c r="O2049" t="s">
        <v>15220</v>
      </c>
      <c r="P2049" t="s">
        <v>125</v>
      </c>
      <c r="Q2049" t="s">
        <v>8864</v>
      </c>
      <c r="R2049" t="str">
        <f>IF(COUNTIF('16 reserve entries'!Q:Q,'16 AJE data'!O2049)&gt;0,"Y","N")</f>
        <v>N</v>
      </c>
      <c r="S2049" s="149" t="s">
        <v>125</v>
      </c>
      <c r="T2049" t="s">
        <v>15221</v>
      </c>
      <c r="U2049" t="str">
        <f>IF(COUNTIF('16 reserve bal'!D:D,'16 AJE data'!T2049)&gt;0,"Y","N")</f>
        <v>N</v>
      </c>
    </row>
    <row r="2050" spans="1:21" x14ac:dyDescent="0.25">
      <c r="A2050" t="s">
        <v>125</v>
      </c>
      <c r="B2050" t="s">
        <v>5284</v>
      </c>
      <c r="C2050" t="s">
        <v>8686</v>
      </c>
      <c r="D2050" t="s">
        <v>525</v>
      </c>
      <c r="E2050" t="s">
        <v>12419</v>
      </c>
      <c r="F2050" t="str">
        <f t="shared" si="34"/>
        <v>CA-IFRS</v>
      </c>
      <c r="G2050" t="s">
        <v>8686</v>
      </c>
      <c r="O2050" t="s">
        <v>15222</v>
      </c>
      <c r="P2050" t="s">
        <v>125</v>
      </c>
      <c r="Q2050" t="s">
        <v>8865</v>
      </c>
      <c r="R2050" t="str">
        <f>IF(COUNTIF('16 reserve entries'!Q:Q,'16 AJE data'!O2050)&gt;0,"Y","N")</f>
        <v>N</v>
      </c>
      <c r="S2050" s="149" t="s">
        <v>125</v>
      </c>
      <c r="T2050" t="s">
        <v>15223</v>
      </c>
      <c r="U2050" t="str">
        <f>IF(COUNTIF('16 reserve bal'!D:D,'16 AJE data'!T2050)&gt;0,"Y","N")</f>
        <v>N</v>
      </c>
    </row>
    <row r="2051" spans="1:21" x14ac:dyDescent="0.25">
      <c r="A2051" t="s">
        <v>125</v>
      </c>
      <c r="B2051" t="s">
        <v>5284</v>
      </c>
      <c r="C2051" t="s">
        <v>8687</v>
      </c>
      <c r="D2051" t="s">
        <v>525</v>
      </c>
      <c r="E2051" t="s">
        <v>12419</v>
      </c>
      <c r="F2051" t="str">
        <f t="shared" si="34"/>
        <v>CA-IFRS</v>
      </c>
      <c r="G2051" t="s">
        <v>8687</v>
      </c>
      <c r="O2051" t="s">
        <v>15224</v>
      </c>
      <c r="P2051" t="s">
        <v>125</v>
      </c>
      <c r="Q2051" t="s">
        <v>8866</v>
      </c>
      <c r="R2051" t="str">
        <f>IF(COUNTIF('16 reserve entries'!Q:Q,'16 AJE data'!O2051)&gt;0,"Y","N")</f>
        <v>N</v>
      </c>
      <c r="S2051" s="149" t="s">
        <v>125</v>
      </c>
      <c r="T2051" t="s">
        <v>15225</v>
      </c>
      <c r="U2051" t="str">
        <f>IF(COUNTIF('16 reserve bal'!D:D,'16 AJE data'!T2051)&gt;0,"Y","N")</f>
        <v>N</v>
      </c>
    </row>
    <row r="2052" spans="1:21" x14ac:dyDescent="0.25">
      <c r="A2052" t="s">
        <v>125</v>
      </c>
      <c r="B2052" t="s">
        <v>5284</v>
      </c>
      <c r="C2052" t="s">
        <v>8688</v>
      </c>
      <c r="D2052" t="s">
        <v>525</v>
      </c>
      <c r="E2052" t="s">
        <v>12419</v>
      </c>
      <c r="F2052" t="str">
        <f t="shared" si="34"/>
        <v>CA-IFRS</v>
      </c>
      <c r="G2052" t="s">
        <v>8688</v>
      </c>
      <c r="O2052" t="s">
        <v>15226</v>
      </c>
      <c r="P2052" t="s">
        <v>125</v>
      </c>
      <c r="Q2052" t="s">
        <v>8867</v>
      </c>
      <c r="R2052" t="str">
        <f>IF(COUNTIF('16 reserve entries'!Q:Q,'16 AJE data'!O2052)&gt;0,"Y","N")</f>
        <v>N</v>
      </c>
      <c r="S2052" s="149" t="s">
        <v>125</v>
      </c>
      <c r="T2052" t="s">
        <v>15227</v>
      </c>
      <c r="U2052" t="str">
        <f>IF(COUNTIF('16 reserve bal'!D:D,'16 AJE data'!T2052)&gt;0,"Y","N")</f>
        <v>N</v>
      </c>
    </row>
    <row r="2053" spans="1:21" x14ac:dyDescent="0.25">
      <c r="A2053" t="s">
        <v>125</v>
      </c>
      <c r="B2053" t="s">
        <v>5284</v>
      </c>
      <c r="C2053" t="s">
        <v>8689</v>
      </c>
      <c r="D2053" t="s">
        <v>525</v>
      </c>
      <c r="E2053" t="s">
        <v>12419</v>
      </c>
      <c r="F2053" t="str">
        <f t="shared" ref="F2053:F2116" si="35">D2053&amp;"-"&amp;E2053</f>
        <v>CA-IFRS</v>
      </c>
      <c r="G2053" t="s">
        <v>8689</v>
      </c>
      <c r="O2053" t="s">
        <v>15228</v>
      </c>
      <c r="P2053" t="s">
        <v>125</v>
      </c>
      <c r="Q2053" t="s">
        <v>8868</v>
      </c>
      <c r="R2053" t="str">
        <f>IF(COUNTIF('16 reserve entries'!Q:Q,'16 AJE data'!O2053)&gt;0,"Y","N")</f>
        <v>N</v>
      </c>
      <c r="S2053" s="149" t="s">
        <v>125</v>
      </c>
      <c r="T2053" t="s">
        <v>15229</v>
      </c>
      <c r="U2053" t="str">
        <f>IF(COUNTIF('16 reserve bal'!D:D,'16 AJE data'!T2053)&gt;0,"Y","N")</f>
        <v>N</v>
      </c>
    </row>
    <row r="2054" spans="1:21" x14ac:dyDescent="0.25">
      <c r="A2054" t="s">
        <v>125</v>
      </c>
      <c r="B2054" t="s">
        <v>5284</v>
      </c>
      <c r="C2054" t="s">
        <v>8690</v>
      </c>
      <c r="D2054" t="s">
        <v>525</v>
      </c>
      <c r="E2054" t="s">
        <v>12419</v>
      </c>
      <c r="F2054" t="str">
        <f t="shared" si="35"/>
        <v>CA-IFRS</v>
      </c>
      <c r="G2054" t="s">
        <v>8690</v>
      </c>
      <c r="O2054" t="s">
        <v>15230</v>
      </c>
      <c r="P2054" t="s">
        <v>125</v>
      </c>
      <c r="Q2054" t="s">
        <v>8869</v>
      </c>
      <c r="R2054" t="str">
        <f>IF(COUNTIF('16 reserve entries'!Q:Q,'16 AJE data'!O2054)&gt;0,"Y","N")</f>
        <v>N</v>
      </c>
      <c r="S2054" s="149" t="s">
        <v>125</v>
      </c>
      <c r="T2054" t="s">
        <v>15231</v>
      </c>
      <c r="U2054" t="str">
        <f>IF(COUNTIF('16 reserve bal'!D:D,'16 AJE data'!T2054)&gt;0,"Y","N")</f>
        <v>N</v>
      </c>
    </row>
    <row r="2055" spans="1:21" x14ac:dyDescent="0.25">
      <c r="A2055" t="s">
        <v>125</v>
      </c>
      <c r="B2055" t="s">
        <v>5284</v>
      </c>
      <c r="C2055" t="s">
        <v>8691</v>
      </c>
      <c r="D2055" t="s">
        <v>525</v>
      </c>
      <c r="E2055" t="s">
        <v>12419</v>
      </c>
      <c r="F2055" t="str">
        <f t="shared" si="35"/>
        <v>CA-IFRS</v>
      </c>
      <c r="G2055" t="s">
        <v>8691</v>
      </c>
      <c r="O2055" t="s">
        <v>15232</v>
      </c>
      <c r="P2055" t="s">
        <v>125</v>
      </c>
      <c r="Q2055" t="s">
        <v>8870</v>
      </c>
      <c r="R2055" t="str">
        <f>IF(COUNTIF('16 reserve entries'!Q:Q,'16 AJE data'!O2055)&gt;0,"Y","N")</f>
        <v>N</v>
      </c>
      <c r="S2055" s="149" t="s">
        <v>125</v>
      </c>
      <c r="T2055" t="s">
        <v>15233</v>
      </c>
      <c r="U2055" t="str">
        <f>IF(COUNTIF('16 reserve bal'!D:D,'16 AJE data'!T2055)&gt;0,"Y","N")</f>
        <v>N</v>
      </c>
    </row>
    <row r="2056" spans="1:21" x14ac:dyDescent="0.25">
      <c r="A2056" t="s">
        <v>125</v>
      </c>
      <c r="B2056" t="s">
        <v>5284</v>
      </c>
      <c r="C2056" t="s">
        <v>8692</v>
      </c>
      <c r="D2056" t="s">
        <v>525</v>
      </c>
      <c r="E2056" t="s">
        <v>12419</v>
      </c>
      <c r="F2056" t="str">
        <f t="shared" si="35"/>
        <v>CA-IFRS</v>
      </c>
      <c r="G2056" t="s">
        <v>8692</v>
      </c>
      <c r="O2056" t="s">
        <v>15234</v>
      </c>
      <c r="P2056" t="s">
        <v>125</v>
      </c>
      <c r="Q2056" t="s">
        <v>8871</v>
      </c>
      <c r="R2056" t="str">
        <f>IF(COUNTIF('16 reserve entries'!Q:Q,'16 AJE data'!O2056)&gt;0,"Y","N")</f>
        <v>N</v>
      </c>
      <c r="S2056" s="149" t="s">
        <v>125</v>
      </c>
      <c r="T2056" t="s">
        <v>15235</v>
      </c>
      <c r="U2056" t="str">
        <f>IF(COUNTIF('16 reserve bal'!D:D,'16 AJE data'!T2056)&gt;0,"Y","N")</f>
        <v>N</v>
      </c>
    </row>
    <row r="2057" spans="1:21" x14ac:dyDescent="0.25">
      <c r="A2057" t="s">
        <v>125</v>
      </c>
      <c r="B2057" t="s">
        <v>5284</v>
      </c>
      <c r="C2057" t="s">
        <v>8693</v>
      </c>
      <c r="D2057" t="s">
        <v>525</v>
      </c>
      <c r="E2057" t="s">
        <v>12419</v>
      </c>
      <c r="F2057" t="str">
        <f t="shared" si="35"/>
        <v>CA-IFRS</v>
      </c>
      <c r="G2057" t="s">
        <v>8693</v>
      </c>
      <c r="O2057" t="s">
        <v>15236</v>
      </c>
      <c r="P2057" t="s">
        <v>125</v>
      </c>
      <c r="Q2057" t="s">
        <v>8872</v>
      </c>
      <c r="R2057" t="str">
        <f>IF(COUNTIF('16 reserve entries'!Q:Q,'16 AJE data'!O2057)&gt;0,"Y","N")</f>
        <v>N</v>
      </c>
      <c r="S2057" s="149" t="s">
        <v>125</v>
      </c>
      <c r="T2057" t="s">
        <v>15237</v>
      </c>
      <c r="U2057" t="str">
        <f>IF(COUNTIF('16 reserve bal'!D:D,'16 AJE data'!T2057)&gt;0,"Y","N")</f>
        <v>N</v>
      </c>
    </row>
    <row r="2058" spans="1:21" x14ac:dyDescent="0.25">
      <c r="A2058" t="s">
        <v>125</v>
      </c>
      <c r="B2058" t="s">
        <v>5284</v>
      </c>
      <c r="C2058" t="s">
        <v>8694</v>
      </c>
      <c r="D2058" t="s">
        <v>525</v>
      </c>
      <c r="E2058" t="s">
        <v>12419</v>
      </c>
      <c r="F2058" t="str">
        <f t="shared" si="35"/>
        <v>CA-IFRS</v>
      </c>
      <c r="G2058" t="s">
        <v>8694</v>
      </c>
      <c r="O2058" t="s">
        <v>15238</v>
      </c>
      <c r="P2058" t="s">
        <v>125</v>
      </c>
      <c r="Q2058" t="s">
        <v>8873</v>
      </c>
      <c r="R2058" t="str">
        <f>IF(COUNTIF('16 reserve entries'!Q:Q,'16 AJE data'!O2058)&gt;0,"Y","N")</f>
        <v>N</v>
      </c>
      <c r="S2058" s="149" t="s">
        <v>125</v>
      </c>
      <c r="T2058" t="s">
        <v>15239</v>
      </c>
      <c r="U2058" t="str">
        <f>IF(COUNTIF('16 reserve bal'!D:D,'16 AJE data'!T2058)&gt;0,"Y","N")</f>
        <v>N</v>
      </c>
    </row>
    <row r="2059" spans="1:21" x14ac:dyDescent="0.25">
      <c r="A2059" t="s">
        <v>125</v>
      </c>
      <c r="B2059" t="s">
        <v>5284</v>
      </c>
      <c r="C2059" t="s">
        <v>8695</v>
      </c>
      <c r="D2059" t="s">
        <v>525</v>
      </c>
      <c r="E2059" t="s">
        <v>12419</v>
      </c>
      <c r="F2059" t="str">
        <f t="shared" si="35"/>
        <v>CA-IFRS</v>
      </c>
      <c r="G2059" t="s">
        <v>8695</v>
      </c>
      <c r="O2059" t="s">
        <v>15240</v>
      </c>
      <c r="P2059" t="s">
        <v>125</v>
      </c>
      <c r="Q2059" t="s">
        <v>8874</v>
      </c>
      <c r="R2059" t="str">
        <f>IF(COUNTIF('16 reserve entries'!Q:Q,'16 AJE data'!O2059)&gt;0,"Y","N")</f>
        <v>N</v>
      </c>
      <c r="S2059" s="149" t="s">
        <v>125</v>
      </c>
      <c r="T2059" t="s">
        <v>15241</v>
      </c>
      <c r="U2059" t="str">
        <f>IF(COUNTIF('16 reserve bal'!D:D,'16 AJE data'!T2059)&gt;0,"Y","N")</f>
        <v>N</v>
      </c>
    </row>
    <row r="2060" spans="1:21" x14ac:dyDescent="0.25">
      <c r="A2060" t="s">
        <v>125</v>
      </c>
      <c r="B2060" t="s">
        <v>5284</v>
      </c>
      <c r="C2060" t="s">
        <v>8696</v>
      </c>
      <c r="D2060" t="s">
        <v>525</v>
      </c>
      <c r="E2060" t="s">
        <v>12419</v>
      </c>
      <c r="F2060" t="str">
        <f t="shared" si="35"/>
        <v>CA-IFRS</v>
      </c>
      <c r="G2060" t="s">
        <v>8696</v>
      </c>
      <c r="O2060" t="s">
        <v>15242</v>
      </c>
      <c r="P2060" t="s">
        <v>125</v>
      </c>
      <c r="Q2060" t="s">
        <v>8875</v>
      </c>
      <c r="R2060" t="str">
        <f>IF(COUNTIF('16 reserve entries'!Q:Q,'16 AJE data'!O2060)&gt;0,"Y","N")</f>
        <v>N</v>
      </c>
      <c r="S2060" s="149" t="s">
        <v>125</v>
      </c>
      <c r="T2060" t="s">
        <v>15243</v>
      </c>
      <c r="U2060" t="str">
        <f>IF(COUNTIF('16 reserve bal'!D:D,'16 AJE data'!T2060)&gt;0,"Y","N")</f>
        <v>N</v>
      </c>
    </row>
    <row r="2061" spans="1:21" x14ac:dyDescent="0.25">
      <c r="A2061" t="s">
        <v>125</v>
      </c>
      <c r="B2061" t="s">
        <v>5284</v>
      </c>
      <c r="C2061" t="s">
        <v>8697</v>
      </c>
      <c r="D2061" t="s">
        <v>525</v>
      </c>
      <c r="E2061" t="s">
        <v>12419</v>
      </c>
      <c r="F2061" t="str">
        <f t="shared" si="35"/>
        <v>CA-IFRS</v>
      </c>
      <c r="G2061" t="s">
        <v>8697</v>
      </c>
      <c r="O2061" t="s">
        <v>15244</v>
      </c>
      <c r="P2061" t="s">
        <v>125</v>
      </c>
      <c r="Q2061" t="s">
        <v>8876</v>
      </c>
      <c r="R2061" t="str">
        <f>IF(COUNTIF('16 reserve entries'!Q:Q,'16 AJE data'!O2061)&gt;0,"Y","N")</f>
        <v>N</v>
      </c>
      <c r="S2061" s="149" t="s">
        <v>125</v>
      </c>
      <c r="T2061" t="s">
        <v>15245</v>
      </c>
      <c r="U2061" t="str">
        <f>IF(COUNTIF('16 reserve bal'!D:D,'16 AJE data'!T2061)&gt;0,"Y","N")</f>
        <v>N</v>
      </c>
    </row>
    <row r="2062" spans="1:21" x14ac:dyDescent="0.25">
      <c r="A2062" t="s">
        <v>125</v>
      </c>
      <c r="B2062" t="s">
        <v>5284</v>
      </c>
      <c r="C2062" t="s">
        <v>8698</v>
      </c>
      <c r="D2062" t="s">
        <v>525</v>
      </c>
      <c r="E2062" t="s">
        <v>12419</v>
      </c>
      <c r="F2062" t="str">
        <f t="shared" si="35"/>
        <v>CA-IFRS</v>
      </c>
      <c r="G2062" t="s">
        <v>8698</v>
      </c>
      <c r="O2062" t="s">
        <v>15246</v>
      </c>
      <c r="P2062" t="s">
        <v>125</v>
      </c>
      <c r="Q2062" t="s">
        <v>8877</v>
      </c>
      <c r="R2062" t="str">
        <f>IF(COUNTIF('16 reserve entries'!Q:Q,'16 AJE data'!O2062)&gt;0,"Y","N")</f>
        <v>N</v>
      </c>
      <c r="S2062" s="149" t="s">
        <v>125</v>
      </c>
      <c r="T2062" t="s">
        <v>15247</v>
      </c>
      <c r="U2062" t="str">
        <f>IF(COUNTIF('16 reserve bal'!D:D,'16 AJE data'!T2062)&gt;0,"Y","N")</f>
        <v>N</v>
      </c>
    </row>
    <row r="2063" spans="1:21" x14ac:dyDescent="0.25">
      <c r="A2063" t="s">
        <v>125</v>
      </c>
      <c r="B2063" t="s">
        <v>5284</v>
      </c>
      <c r="C2063" t="s">
        <v>8699</v>
      </c>
      <c r="D2063" t="s">
        <v>525</v>
      </c>
      <c r="E2063" t="s">
        <v>12419</v>
      </c>
      <c r="F2063" t="str">
        <f t="shared" si="35"/>
        <v>CA-IFRS</v>
      </c>
      <c r="G2063" t="s">
        <v>8699</v>
      </c>
      <c r="O2063" t="s">
        <v>15248</v>
      </c>
      <c r="P2063" t="s">
        <v>125</v>
      </c>
      <c r="Q2063" t="s">
        <v>8878</v>
      </c>
      <c r="R2063" t="str">
        <f>IF(COUNTIF('16 reserve entries'!Q:Q,'16 AJE data'!O2063)&gt;0,"Y","N")</f>
        <v>N</v>
      </c>
      <c r="S2063" s="149" t="s">
        <v>125</v>
      </c>
      <c r="T2063" t="s">
        <v>15249</v>
      </c>
      <c r="U2063" t="str">
        <f>IF(COUNTIF('16 reserve bal'!D:D,'16 AJE data'!T2063)&gt;0,"Y","N")</f>
        <v>N</v>
      </c>
    </row>
    <row r="2064" spans="1:21" x14ac:dyDescent="0.25">
      <c r="A2064" t="s">
        <v>125</v>
      </c>
      <c r="B2064" t="s">
        <v>5284</v>
      </c>
      <c r="C2064" t="s">
        <v>8700</v>
      </c>
      <c r="D2064" t="s">
        <v>525</v>
      </c>
      <c r="E2064" t="s">
        <v>12419</v>
      </c>
      <c r="F2064" t="str">
        <f t="shared" si="35"/>
        <v>CA-IFRS</v>
      </c>
      <c r="G2064" t="s">
        <v>8700</v>
      </c>
      <c r="O2064" t="s">
        <v>15250</v>
      </c>
      <c r="P2064" t="s">
        <v>125</v>
      </c>
      <c r="Q2064" t="s">
        <v>8879</v>
      </c>
      <c r="R2064" t="str">
        <f>IF(COUNTIF('16 reserve entries'!Q:Q,'16 AJE data'!O2064)&gt;0,"Y","N")</f>
        <v>N</v>
      </c>
      <c r="S2064" s="149" t="s">
        <v>125</v>
      </c>
      <c r="T2064" t="s">
        <v>15251</v>
      </c>
      <c r="U2064" t="str">
        <f>IF(COUNTIF('16 reserve bal'!D:D,'16 AJE data'!T2064)&gt;0,"Y","N")</f>
        <v>N</v>
      </c>
    </row>
    <row r="2065" spans="1:21" x14ac:dyDescent="0.25">
      <c r="A2065" t="s">
        <v>125</v>
      </c>
      <c r="B2065" t="s">
        <v>5284</v>
      </c>
      <c r="C2065" t="s">
        <v>8701</v>
      </c>
      <c r="D2065" t="s">
        <v>525</v>
      </c>
      <c r="E2065" t="s">
        <v>12419</v>
      </c>
      <c r="F2065" t="str">
        <f t="shared" si="35"/>
        <v>CA-IFRS</v>
      </c>
      <c r="G2065" t="s">
        <v>8701</v>
      </c>
      <c r="O2065" t="s">
        <v>15252</v>
      </c>
      <c r="P2065" t="s">
        <v>125</v>
      </c>
      <c r="Q2065" t="s">
        <v>8880</v>
      </c>
      <c r="R2065" t="str">
        <f>IF(COUNTIF('16 reserve entries'!Q:Q,'16 AJE data'!O2065)&gt;0,"Y","N")</f>
        <v>N</v>
      </c>
      <c r="S2065" s="149" t="s">
        <v>125</v>
      </c>
      <c r="T2065" t="s">
        <v>15253</v>
      </c>
      <c r="U2065" t="str">
        <f>IF(COUNTIF('16 reserve bal'!D:D,'16 AJE data'!T2065)&gt;0,"Y","N")</f>
        <v>N</v>
      </c>
    </row>
    <row r="2066" spans="1:21" x14ac:dyDescent="0.25">
      <c r="A2066" t="s">
        <v>125</v>
      </c>
      <c r="B2066" t="s">
        <v>5284</v>
      </c>
      <c r="C2066" t="s">
        <v>8702</v>
      </c>
      <c r="D2066" t="s">
        <v>525</v>
      </c>
      <c r="E2066" t="s">
        <v>12419</v>
      </c>
      <c r="F2066" t="str">
        <f t="shared" si="35"/>
        <v>CA-IFRS</v>
      </c>
      <c r="G2066" t="s">
        <v>8702</v>
      </c>
      <c r="O2066" t="s">
        <v>15254</v>
      </c>
      <c r="P2066" t="s">
        <v>125</v>
      </c>
      <c r="Q2066" t="s">
        <v>8881</v>
      </c>
      <c r="R2066" t="str">
        <f>IF(COUNTIF('16 reserve entries'!Q:Q,'16 AJE data'!O2066)&gt;0,"Y","N")</f>
        <v>N</v>
      </c>
      <c r="S2066" s="149" t="s">
        <v>125</v>
      </c>
      <c r="T2066" t="s">
        <v>15255</v>
      </c>
      <c r="U2066" t="str">
        <f>IF(COUNTIF('16 reserve bal'!D:D,'16 AJE data'!T2066)&gt;0,"Y","N")</f>
        <v>N</v>
      </c>
    </row>
    <row r="2067" spans="1:21" x14ac:dyDescent="0.25">
      <c r="A2067" t="s">
        <v>125</v>
      </c>
      <c r="B2067" t="s">
        <v>5284</v>
      </c>
      <c r="C2067" t="s">
        <v>8703</v>
      </c>
      <c r="D2067" t="s">
        <v>525</v>
      </c>
      <c r="E2067" t="s">
        <v>12419</v>
      </c>
      <c r="F2067" t="str">
        <f t="shared" si="35"/>
        <v>CA-IFRS</v>
      </c>
      <c r="G2067" t="s">
        <v>8703</v>
      </c>
      <c r="O2067" t="s">
        <v>15256</v>
      </c>
      <c r="P2067" t="s">
        <v>125</v>
      </c>
      <c r="Q2067" t="s">
        <v>8882</v>
      </c>
      <c r="R2067" t="str">
        <f>IF(COUNTIF('16 reserve entries'!Q:Q,'16 AJE data'!O2067)&gt;0,"Y","N")</f>
        <v>N</v>
      </c>
      <c r="S2067" s="149" t="s">
        <v>125</v>
      </c>
      <c r="T2067" t="s">
        <v>15257</v>
      </c>
      <c r="U2067" t="str">
        <f>IF(COUNTIF('16 reserve bal'!D:D,'16 AJE data'!T2067)&gt;0,"Y","N")</f>
        <v>N</v>
      </c>
    </row>
    <row r="2068" spans="1:21" x14ac:dyDescent="0.25">
      <c r="A2068" t="s">
        <v>125</v>
      </c>
      <c r="B2068" t="s">
        <v>5284</v>
      </c>
      <c r="C2068" t="s">
        <v>8704</v>
      </c>
      <c r="D2068" t="s">
        <v>525</v>
      </c>
      <c r="E2068" t="s">
        <v>12419</v>
      </c>
      <c r="F2068" t="str">
        <f t="shared" si="35"/>
        <v>CA-IFRS</v>
      </c>
      <c r="G2068" t="s">
        <v>8704</v>
      </c>
      <c r="O2068" t="s">
        <v>15258</v>
      </c>
      <c r="P2068" t="s">
        <v>125</v>
      </c>
      <c r="Q2068" t="s">
        <v>8883</v>
      </c>
      <c r="R2068" t="str">
        <f>IF(COUNTIF('16 reserve entries'!Q:Q,'16 AJE data'!O2068)&gt;0,"Y","N")</f>
        <v>N</v>
      </c>
      <c r="S2068" s="149" t="s">
        <v>125</v>
      </c>
      <c r="T2068" t="s">
        <v>15259</v>
      </c>
      <c r="U2068" t="str">
        <f>IF(COUNTIF('16 reserve bal'!D:D,'16 AJE data'!T2068)&gt;0,"Y","N")</f>
        <v>N</v>
      </c>
    </row>
    <row r="2069" spans="1:21" x14ac:dyDescent="0.25">
      <c r="A2069" t="s">
        <v>125</v>
      </c>
      <c r="B2069" t="s">
        <v>5284</v>
      </c>
      <c r="C2069" t="s">
        <v>8705</v>
      </c>
      <c r="D2069" t="s">
        <v>525</v>
      </c>
      <c r="E2069" t="s">
        <v>12419</v>
      </c>
      <c r="F2069" t="str">
        <f t="shared" si="35"/>
        <v>CA-IFRS</v>
      </c>
      <c r="G2069" t="s">
        <v>8705</v>
      </c>
      <c r="O2069" t="s">
        <v>15260</v>
      </c>
      <c r="P2069" t="s">
        <v>125</v>
      </c>
      <c r="Q2069" t="s">
        <v>8884</v>
      </c>
      <c r="R2069" t="str">
        <f>IF(COUNTIF('16 reserve entries'!Q:Q,'16 AJE data'!O2069)&gt;0,"Y","N")</f>
        <v>N</v>
      </c>
      <c r="S2069" s="149" t="s">
        <v>125</v>
      </c>
      <c r="T2069" t="s">
        <v>15261</v>
      </c>
      <c r="U2069" t="str">
        <f>IF(COUNTIF('16 reserve bal'!D:D,'16 AJE data'!T2069)&gt;0,"Y","N")</f>
        <v>N</v>
      </c>
    </row>
    <row r="2070" spans="1:21" x14ac:dyDescent="0.25">
      <c r="A2070" t="s">
        <v>125</v>
      </c>
      <c r="B2070" t="s">
        <v>5284</v>
      </c>
      <c r="C2070" t="s">
        <v>8706</v>
      </c>
      <c r="D2070" t="s">
        <v>525</v>
      </c>
      <c r="E2070" t="s">
        <v>12419</v>
      </c>
      <c r="F2070" t="str">
        <f t="shared" si="35"/>
        <v>CA-IFRS</v>
      </c>
      <c r="G2070" t="s">
        <v>8706</v>
      </c>
      <c r="O2070" t="s">
        <v>15262</v>
      </c>
      <c r="P2070" t="s">
        <v>125</v>
      </c>
      <c r="Q2070" t="s">
        <v>8885</v>
      </c>
      <c r="R2070" t="str">
        <f>IF(COUNTIF('16 reserve entries'!Q:Q,'16 AJE data'!O2070)&gt;0,"Y","N")</f>
        <v>N</v>
      </c>
      <c r="S2070" s="149" t="s">
        <v>125</v>
      </c>
      <c r="T2070" t="s">
        <v>15263</v>
      </c>
      <c r="U2070" t="str">
        <f>IF(COUNTIF('16 reserve bal'!D:D,'16 AJE data'!T2070)&gt;0,"Y","N")</f>
        <v>N</v>
      </c>
    </row>
    <row r="2071" spans="1:21" x14ac:dyDescent="0.25">
      <c r="A2071" t="s">
        <v>125</v>
      </c>
      <c r="B2071" t="s">
        <v>5284</v>
      </c>
      <c r="C2071" t="s">
        <v>8707</v>
      </c>
      <c r="D2071" t="s">
        <v>525</v>
      </c>
      <c r="E2071" t="s">
        <v>12419</v>
      </c>
      <c r="F2071" t="str">
        <f t="shared" si="35"/>
        <v>CA-IFRS</v>
      </c>
      <c r="G2071" t="s">
        <v>8707</v>
      </c>
      <c r="O2071" t="s">
        <v>15264</v>
      </c>
      <c r="P2071" t="s">
        <v>125</v>
      </c>
      <c r="Q2071" t="s">
        <v>8886</v>
      </c>
      <c r="R2071" t="str">
        <f>IF(COUNTIF('16 reserve entries'!Q:Q,'16 AJE data'!O2071)&gt;0,"Y","N")</f>
        <v>N</v>
      </c>
      <c r="S2071" s="149" t="s">
        <v>125</v>
      </c>
      <c r="T2071" t="s">
        <v>15265</v>
      </c>
      <c r="U2071" t="str">
        <f>IF(COUNTIF('16 reserve bal'!D:D,'16 AJE data'!T2071)&gt;0,"Y","N")</f>
        <v>N</v>
      </c>
    </row>
    <row r="2072" spans="1:21" x14ac:dyDescent="0.25">
      <c r="A2072" t="s">
        <v>125</v>
      </c>
      <c r="B2072" t="s">
        <v>5284</v>
      </c>
      <c r="C2072" t="s">
        <v>8708</v>
      </c>
      <c r="D2072" t="s">
        <v>525</v>
      </c>
      <c r="E2072" t="s">
        <v>12419</v>
      </c>
      <c r="F2072" t="str">
        <f t="shared" si="35"/>
        <v>CA-IFRS</v>
      </c>
      <c r="G2072" t="s">
        <v>8708</v>
      </c>
      <c r="O2072" t="s">
        <v>15266</v>
      </c>
      <c r="P2072" t="s">
        <v>125</v>
      </c>
      <c r="Q2072" t="s">
        <v>8887</v>
      </c>
      <c r="R2072" t="str">
        <f>IF(COUNTIF('16 reserve entries'!Q:Q,'16 AJE data'!O2072)&gt;0,"Y","N")</f>
        <v>N</v>
      </c>
      <c r="S2072" s="149" t="s">
        <v>125</v>
      </c>
      <c r="T2072" t="s">
        <v>15267</v>
      </c>
      <c r="U2072" t="str">
        <f>IF(COUNTIF('16 reserve bal'!D:D,'16 AJE data'!T2072)&gt;0,"Y","N")</f>
        <v>N</v>
      </c>
    </row>
    <row r="2073" spans="1:21" x14ac:dyDescent="0.25">
      <c r="A2073" t="s">
        <v>125</v>
      </c>
      <c r="B2073" t="s">
        <v>5284</v>
      </c>
      <c r="C2073" t="s">
        <v>8709</v>
      </c>
      <c r="D2073" t="s">
        <v>525</v>
      </c>
      <c r="E2073" t="s">
        <v>12419</v>
      </c>
      <c r="F2073" t="str">
        <f t="shared" si="35"/>
        <v>CA-IFRS</v>
      </c>
      <c r="G2073" t="s">
        <v>8709</v>
      </c>
      <c r="O2073" t="s">
        <v>15268</v>
      </c>
      <c r="P2073" t="s">
        <v>125</v>
      </c>
      <c r="Q2073" t="s">
        <v>8888</v>
      </c>
      <c r="R2073" t="str">
        <f>IF(COUNTIF('16 reserve entries'!Q:Q,'16 AJE data'!O2073)&gt;0,"Y","N")</f>
        <v>N</v>
      </c>
      <c r="S2073" s="149" t="s">
        <v>125</v>
      </c>
      <c r="T2073" t="s">
        <v>15269</v>
      </c>
      <c r="U2073" t="str">
        <f>IF(COUNTIF('16 reserve bal'!D:D,'16 AJE data'!T2073)&gt;0,"Y","N")</f>
        <v>N</v>
      </c>
    </row>
    <row r="2074" spans="1:21" x14ac:dyDescent="0.25">
      <c r="A2074" t="s">
        <v>125</v>
      </c>
      <c r="B2074" t="s">
        <v>5284</v>
      </c>
      <c r="C2074" t="s">
        <v>8710</v>
      </c>
      <c r="D2074" t="s">
        <v>525</v>
      </c>
      <c r="E2074" t="s">
        <v>12419</v>
      </c>
      <c r="F2074" t="str">
        <f t="shared" si="35"/>
        <v>CA-IFRS</v>
      </c>
      <c r="G2074" t="s">
        <v>8710</v>
      </c>
      <c r="O2074" t="s">
        <v>15270</v>
      </c>
      <c r="P2074" t="s">
        <v>125</v>
      </c>
      <c r="Q2074" t="s">
        <v>8889</v>
      </c>
      <c r="R2074" t="str">
        <f>IF(COUNTIF('16 reserve entries'!Q:Q,'16 AJE data'!O2074)&gt;0,"Y","N")</f>
        <v>N</v>
      </c>
      <c r="S2074" s="149" t="s">
        <v>125</v>
      </c>
      <c r="T2074" t="s">
        <v>15271</v>
      </c>
      <c r="U2074" t="str">
        <f>IF(COUNTIF('16 reserve bal'!D:D,'16 AJE data'!T2074)&gt;0,"Y","N")</f>
        <v>N</v>
      </c>
    </row>
    <row r="2075" spans="1:21" x14ac:dyDescent="0.25">
      <c r="A2075" t="s">
        <v>125</v>
      </c>
      <c r="B2075" t="s">
        <v>5284</v>
      </c>
      <c r="C2075" t="s">
        <v>8711</v>
      </c>
      <c r="D2075" t="s">
        <v>525</v>
      </c>
      <c r="E2075" t="s">
        <v>12419</v>
      </c>
      <c r="F2075" t="str">
        <f t="shared" si="35"/>
        <v>CA-IFRS</v>
      </c>
      <c r="G2075" t="s">
        <v>8711</v>
      </c>
      <c r="O2075" t="s">
        <v>15272</v>
      </c>
      <c r="P2075" t="s">
        <v>125</v>
      </c>
      <c r="Q2075" t="s">
        <v>8890</v>
      </c>
      <c r="R2075" t="str">
        <f>IF(COUNTIF('16 reserve entries'!Q:Q,'16 AJE data'!O2075)&gt;0,"Y","N")</f>
        <v>N</v>
      </c>
      <c r="S2075" s="149" t="s">
        <v>125</v>
      </c>
      <c r="T2075" t="s">
        <v>15273</v>
      </c>
      <c r="U2075" t="str">
        <f>IF(COUNTIF('16 reserve bal'!D:D,'16 AJE data'!T2075)&gt;0,"Y","N")</f>
        <v>N</v>
      </c>
    </row>
    <row r="2076" spans="1:21" x14ac:dyDescent="0.25">
      <c r="A2076" t="s">
        <v>125</v>
      </c>
      <c r="B2076" t="s">
        <v>5284</v>
      </c>
      <c r="C2076" t="s">
        <v>8712</v>
      </c>
      <c r="D2076" t="s">
        <v>525</v>
      </c>
      <c r="E2076" t="s">
        <v>12419</v>
      </c>
      <c r="F2076" t="str">
        <f t="shared" si="35"/>
        <v>CA-IFRS</v>
      </c>
      <c r="G2076" t="s">
        <v>8712</v>
      </c>
      <c r="O2076" t="s">
        <v>15274</v>
      </c>
      <c r="P2076" t="s">
        <v>125</v>
      </c>
      <c r="Q2076" t="s">
        <v>8891</v>
      </c>
      <c r="R2076" t="str">
        <f>IF(COUNTIF('16 reserve entries'!Q:Q,'16 AJE data'!O2076)&gt;0,"Y","N")</f>
        <v>N</v>
      </c>
      <c r="S2076" s="149" t="s">
        <v>125</v>
      </c>
      <c r="T2076" t="s">
        <v>15275</v>
      </c>
      <c r="U2076" t="str">
        <f>IF(COUNTIF('16 reserve bal'!D:D,'16 AJE data'!T2076)&gt;0,"Y","N")</f>
        <v>N</v>
      </c>
    </row>
    <row r="2077" spans="1:21" x14ac:dyDescent="0.25">
      <c r="A2077" t="s">
        <v>125</v>
      </c>
      <c r="B2077" t="s">
        <v>5284</v>
      </c>
      <c r="C2077" t="s">
        <v>8713</v>
      </c>
      <c r="D2077" t="s">
        <v>525</v>
      </c>
      <c r="E2077" t="s">
        <v>12419</v>
      </c>
      <c r="F2077" t="str">
        <f t="shared" si="35"/>
        <v>CA-IFRS</v>
      </c>
      <c r="G2077" t="s">
        <v>8713</v>
      </c>
      <c r="O2077" t="s">
        <v>15276</v>
      </c>
      <c r="P2077" t="s">
        <v>125</v>
      </c>
      <c r="Q2077" t="s">
        <v>8892</v>
      </c>
      <c r="R2077" t="str">
        <f>IF(COUNTIF('16 reserve entries'!Q:Q,'16 AJE data'!O2077)&gt;0,"Y","N")</f>
        <v>N</v>
      </c>
      <c r="S2077" s="149" t="s">
        <v>125</v>
      </c>
      <c r="T2077" t="s">
        <v>15277</v>
      </c>
      <c r="U2077" t="str">
        <f>IF(COUNTIF('16 reserve bal'!D:D,'16 AJE data'!T2077)&gt;0,"Y","N")</f>
        <v>N</v>
      </c>
    </row>
    <row r="2078" spans="1:21" x14ac:dyDescent="0.25">
      <c r="A2078" t="s">
        <v>125</v>
      </c>
      <c r="B2078" t="s">
        <v>5284</v>
      </c>
      <c r="C2078" t="s">
        <v>8714</v>
      </c>
      <c r="D2078" t="s">
        <v>525</v>
      </c>
      <c r="E2078" t="s">
        <v>12419</v>
      </c>
      <c r="F2078" t="str">
        <f t="shared" si="35"/>
        <v>CA-IFRS</v>
      </c>
      <c r="G2078" t="s">
        <v>8714</v>
      </c>
      <c r="O2078" t="s">
        <v>15278</v>
      </c>
      <c r="P2078" t="s">
        <v>125</v>
      </c>
      <c r="Q2078" t="s">
        <v>8893</v>
      </c>
      <c r="R2078" t="str">
        <f>IF(COUNTIF('16 reserve entries'!Q:Q,'16 AJE data'!O2078)&gt;0,"Y","N")</f>
        <v>N</v>
      </c>
      <c r="S2078" s="149" t="s">
        <v>125</v>
      </c>
      <c r="T2078" t="s">
        <v>15279</v>
      </c>
      <c r="U2078" t="str">
        <f>IF(COUNTIF('16 reserve bal'!D:D,'16 AJE data'!T2078)&gt;0,"Y","N")</f>
        <v>N</v>
      </c>
    </row>
    <row r="2079" spans="1:21" x14ac:dyDescent="0.25">
      <c r="A2079" t="s">
        <v>125</v>
      </c>
      <c r="B2079" t="s">
        <v>5284</v>
      </c>
      <c r="C2079" t="s">
        <v>8715</v>
      </c>
      <c r="D2079" t="s">
        <v>525</v>
      </c>
      <c r="E2079" t="s">
        <v>12419</v>
      </c>
      <c r="F2079" t="str">
        <f t="shared" si="35"/>
        <v>CA-IFRS</v>
      </c>
      <c r="G2079" t="s">
        <v>8715</v>
      </c>
      <c r="O2079" t="s">
        <v>15280</v>
      </c>
      <c r="P2079" t="s">
        <v>125</v>
      </c>
      <c r="Q2079" t="s">
        <v>8894</v>
      </c>
      <c r="R2079" t="str">
        <f>IF(COUNTIF('16 reserve entries'!Q:Q,'16 AJE data'!O2079)&gt;0,"Y","N")</f>
        <v>N</v>
      </c>
      <c r="S2079" s="149" t="s">
        <v>125</v>
      </c>
      <c r="T2079" t="s">
        <v>15281</v>
      </c>
      <c r="U2079" t="str">
        <f>IF(COUNTIF('16 reserve bal'!D:D,'16 AJE data'!T2079)&gt;0,"Y","N")</f>
        <v>N</v>
      </c>
    </row>
    <row r="2080" spans="1:21" x14ac:dyDescent="0.25">
      <c r="A2080" t="s">
        <v>125</v>
      </c>
      <c r="B2080" t="s">
        <v>5284</v>
      </c>
      <c r="C2080" t="s">
        <v>8716</v>
      </c>
      <c r="D2080" t="s">
        <v>525</v>
      </c>
      <c r="E2080" t="s">
        <v>12419</v>
      </c>
      <c r="F2080" t="str">
        <f t="shared" si="35"/>
        <v>CA-IFRS</v>
      </c>
      <c r="G2080" t="s">
        <v>8716</v>
      </c>
      <c r="O2080" t="s">
        <v>15282</v>
      </c>
      <c r="P2080" t="s">
        <v>125</v>
      </c>
      <c r="Q2080" t="s">
        <v>8895</v>
      </c>
      <c r="R2080" t="str">
        <f>IF(COUNTIF('16 reserve entries'!Q:Q,'16 AJE data'!O2080)&gt;0,"Y","N")</f>
        <v>N</v>
      </c>
      <c r="S2080" s="149" t="s">
        <v>125</v>
      </c>
      <c r="T2080" t="s">
        <v>15283</v>
      </c>
      <c r="U2080" t="str">
        <f>IF(COUNTIF('16 reserve bal'!D:D,'16 AJE data'!T2080)&gt;0,"Y","N")</f>
        <v>N</v>
      </c>
    </row>
    <row r="2081" spans="1:21" x14ac:dyDescent="0.25">
      <c r="A2081" t="s">
        <v>125</v>
      </c>
      <c r="B2081" t="s">
        <v>5284</v>
      </c>
      <c r="C2081" t="s">
        <v>8717</v>
      </c>
      <c r="D2081" t="s">
        <v>525</v>
      </c>
      <c r="E2081" t="s">
        <v>12419</v>
      </c>
      <c r="F2081" t="str">
        <f t="shared" si="35"/>
        <v>CA-IFRS</v>
      </c>
      <c r="G2081" t="s">
        <v>8717</v>
      </c>
      <c r="O2081" t="s">
        <v>15284</v>
      </c>
      <c r="P2081" t="s">
        <v>125</v>
      </c>
      <c r="Q2081" t="s">
        <v>8896</v>
      </c>
      <c r="R2081" t="str">
        <f>IF(COUNTIF('16 reserve entries'!Q:Q,'16 AJE data'!O2081)&gt;0,"Y","N")</f>
        <v>N</v>
      </c>
      <c r="S2081" s="149" t="s">
        <v>125</v>
      </c>
      <c r="T2081" t="s">
        <v>15285</v>
      </c>
      <c r="U2081" t="str">
        <f>IF(COUNTIF('16 reserve bal'!D:D,'16 AJE data'!T2081)&gt;0,"Y","N")</f>
        <v>N</v>
      </c>
    </row>
    <row r="2082" spans="1:21" x14ac:dyDescent="0.25">
      <c r="A2082" t="s">
        <v>125</v>
      </c>
      <c r="B2082" t="s">
        <v>5284</v>
      </c>
      <c r="C2082" t="s">
        <v>8718</v>
      </c>
      <c r="D2082" t="s">
        <v>525</v>
      </c>
      <c r="E2082" t="s">
        <v>12419</v>
      </c>
      <c r="F2082" t="str">
        <f t="shared" si="35"/>
        <v>CA-IFRS</v>
      </c>
      <c r="G2082" t="s">
        <v>8718</v>
      </c>
      <c r="O2082" t="s">
        <v>15286</v>
      </c>
      <c r="P2082" t="s">
        <v>125</v>
      </c>
      <c r="Q2082" t="s">
        <v>8897</v>
      </c>
      <c r="R2082" t="str">
        <f>IF(COUNTIF('16 reserve entries'!Q:Q,'16 AJE data'!O2082)&gt;0,"Y","N")</f>
        <v>N</v>
      </c>
      <c r="S2082" s="149" t="s">
        <v>125</v>
      </c>
      <c r="T2082" t="s">
        <v>15287</v>
      </c>
      <c r="U2082" t="str">
        <f>IF(COUNTIF('16 reserve bal'!D:D,'16 AJE data'!T2082)&gt;0,"Y","N")</f>
        <v>N</v>
      </c>
    </row>
    <row r="2083" spans="1:21" x14ac:dyDescent="0.25">
      <c r="A2083" t="s">
        <v>125</v>
      </c>
      <c r="B2083" t="s">
        <v>5284</v>
      </c>
      <c r="C2083" t="s">
        <v>8719</v>
      </c>
      <c r="D2083" t="s">
        <v>525</v>
      </c>
      <c r="E2083" t="s">
        <v>12419</v>
      </c>
      <c r="F2083" t="str">
        <f t="shared" si="35"/>
        <v>CA-IFRS</v>
      </c>
      <c r="G2083" t="s">
        <v>8719</v>
      </c>
      <c r="O2083" t="s">
        <v>15288</v>
      </c>
      <c r="P2083" t="s">
        <v>125</v>
      </c>
      <c r="Q2083" t="s">
        <v>8898</v>
      </c>
      <c r="R2083" t="str">
        <f>IF(COUNTIF('16 reserve entries'!Q:Q,'16 AJE data'!O2083)&gt;0,"Y","N")</f>
        <v>N</v>
      </c>
      <c r="S2083" s="149" t="s">
        <v>125</v>
      </c>
      <c r="T2083" t="s">
        <v>15289</v>
      </c>
      <c r="U2083" t="str">
        <f>IF(COUNTIF('16 reserve bal'!D:D,'16 AJE data'!T2083)&gt;0,"Y","N")</f>
        <v>N</v>
      </c>
    </row>
    <row r="2084" spans="1:21" x14ac:dyDescent="0.25">
      <c r="A2084" t="s">
        <v>125</v>
      </c>
      <c r="B2084" t="s">
        <v>5284</v>
      </c>
      <c r="C2084" t="s">
        <v>8720</v>
      </c>
      <c r="D2084" t="s">
        <v>525</v>
      </c>
      <c r="E2084" t="s">
        <v>12419</v>
      </c>
      <c r="F2084" t="str">
        <f t="shared" si="35"/>
        <v>CA-IFRS</v>
      </c>
      <c r="G2084" t="s">
        <v>8720</v>
      </c>
      <c r="O2084" t="s">
        <v>15290</v>
      </c>
      <c r="P2084" t="s">
        <v>125</v>
      </c>
      <c r="Q2084" t="s">
        <v>8899</v>
      </c>
      <c r="R2084" t="str">
        <f>IF(COUNTIF('16 reserve entries'!Q:Q,'16 AJE data'!O2084)&gt;0,"Y","N")</f>
        <v>N</v>
      </c>
      <c r="S2084" s="149" t="s">
        <v>125</v>
      </c>
      <c r="T2084" t="s">
        <v>15291</v>
      </c>
      <c r="U2084" t="str">
        <f>IF(COUNTIF('16 reserve bal'!D:D,'16 AJE data'!T2084)&gt;0,"Y","N")</f>
        <v>N</v>
      </c>
    </row>
    <row r="2085" spans="1:21" x14ac:dyDescent="0.25">
      <c r="A2085" t="s">
        <v>125</v>
      </c>
      <c r="B2085" t="s">
        <v>5284</v>
      </c>
      <c r="C2085" t="s">
        <v>8721</v>
      </c>
      <c r="D2085" t="s">
        <v>525</v>
      </c>
      <c r="E2085" t="s">
        <v>12419</v>
      </c>
      <c r="F2085" t="str">
        <f t="shared" si="35"/>
        <v>CA-IFRS</v>
      </c>
      <c r="G2085" t="s">
        <v>8721</v>
      </c>
      <c r="O2085" t="s">
        <v>15292</v>
      </c>
      <c r="P2085" t="s">
        <v>125</v>
      </c>
      <c r="Q2085" t="s">
        <v>8900</v>
      </c>
      <c r="R2085" t="str">
        <f>IF(COUNTIF('16 reserve entries'!Q:Q,'16 AJE data'!O2085)&gt;0,"Y","N")</f>
        <v>N</v>
      </c>
      <c r="S2085" s="149" t="s">
        <v>125</v>
      </c>
      <c r="T2085" t="s">
        <v>15293</v>
      </c>
      <c r="U2085" t="str">
        <f>IF(COUNTIF('16 reserve bal'!D:D,'16 AJE data'!T2085)&gt;0,"Y","N")</f>
        <v>N</v>
      </c>
    </row>
    <row r="2086" spans="1:21" x14ac:dyDescent="0.25">
      <c r="A2086" t="s">
        <v>125</v>
      </c>
      <c r="B2086" t="s">
        <v>5284</v>
      </c>
      <c r="C2086" t="s">
        <v>8722</v>
      </c>
      <c r="D2086" t="s">
        <v>525</v>
      </c>
      <c r="E2086" t="s">
        <v>12419</v>
      </c>
      <c r="F2086" t="str">
        <f t="shared" si="35"/>
        <v>CA-IFRS</v>
      </c>
      <c r="G2086" t="s">
        <v>8722</v>
      </c>
      <c r="O2086" t="s">
        <v>15294</v>
      </c>
      <c r="P2086" t="s">
        <v>125</v>
      </c>
      <c r="Q2086" t="s">
        <v>8901</v>
      </c>
      <c r="R2086" t="str">
        <f>IF(COUNTIF('16 reserve entries'!Q:Q,'16 AJE data'!O2086)&gt;0,"Y","N")</f>
        <v>N</v>
      </c>
      <c r="S2086" s="149" t="s">
        <v>125</v>
      </c>
      <c r="T2086" t="s">
        <v>15295</v>
      </c>
      <c r="U2086" t="str">
        <f>IF(COUNTIF('16 reserve bal'!D:D,'16 AJE data'!T2086)&gt;0,"Y","N")</f>
        <v>N</v>
      </c>
    </row>
    <row r="2087" spans="1:21" x14ac:dyDescent="0.25">
      <c r="A2087" t="s">
        <v>125</v>
      </c>
      <c r="B2087" t="s">
        <v>5284</v>
      </c>
      <c r="C2087" t="s">
        <v>8723</v>
      </c>
      <c r="D2087" t="s">
        <v>525</v>
      </c>
      <c r="E2087" t="s">
        <v>12419</v>
      </c>
      <c r="F2087" t="str">
        <f t="shared" si="35"/>
        <v>CA-IFRS</v>
      </c>
      <c r="G2087" t="s">
        <v>8723</v>
      </c>
      <c r="O2087" t="s">
        <v>15296</v>
      </c>
      <c r="P2087" t="s">
        <v>125</v>
      </c>
      <c r="Q2087" t="s">
        <v>8902</v>
      </c>
      <c r="R2087" t="str">
        <f>IF(COUNTIF('16 reserve entries'!Q:Q,'16 AJE data'!O2087)&gt;0,"Y","N")</f>
        <v>N</v>
      </c>
      <c r="S2087" s="149" t="s">
        <v>125</v>
      </c>
      <c r="T2087" t="s">
        <v>15297</v>
      </c>
      <c r="U2087" t="str">
        <f>IF(COUNTIF('16 reserve bal'!D:D,'16 AJE data'!T2087)&gt;0,"Y","N")</f>
        <v>N</v>
      </c>
    </row>
    <row r="2088" spans="1:21" x14ac:dyDescent="0.25">
      <c r="A2088" t="s">
        <v>125</v>
      </c>
      <c r="B2088" t="s">
        <v>5284</v>
      </c>
      <c r="C2088" t="s">
        <v>8724</v>
      </c>
      <c r="D2088" t="s">
        <v>525</v>
      </c>
      <c r="E2088" t="s">
        <v>12419</v>
      </c>
      <c r="F2088" t="str">
        <f t="shared" si="35"/>
        <v>CA-IFRS</v>
      </c>
      <c r="G2088" t="s">
        <v>8724</v>
      </c>
      <c r="O2088" t="s">
        <v>15298</v>
      </c>
      <c r="P2088" t="s">
        <v>125</v>
      </c>
      <c r="Q2088" t="s">
        <v>8903</v>
      </c>
      <c r="R2088" t="str">
        <f>IF(COUNTIF('16 reserve entries'!Q:Q,'16 AJE data'!O2088)&gt;0,"Y","N")</f>
        <v>N</v>
      </c>
      <c r="S2088" s="149" t="s">
        <v>125</v>
      </c>
      <c r="T2088" t="s">
        <v>15299</v>
      </c>
      <c r="U2088" t="str">
        <f>IF(COUNTIF('16 reserve bal'!D:D,'16 AJE data'!T2088)&gt;0,"Y","N")</f>
        <v>N</v>
      </c>
    </row>
    <row r="2089" spans="1:21" x14ac:dyDescent="0.25">
      <c r="A2089" t="s">
        <v>125</v>
      </c>
      <c r="B2089" t="s">
        <v>5284</v>
      </c>
      <c r="C2089" t="s">
        <v>8725</v>
      </c>
      <c r="D2089" t="s">
        <v>525</v>
      </c>
      <c r="E2089" t="s">
        <v>12419</v>
      </c>
      <c r="F2089" t="str">
        <f t="shared" si="35"/>
        <v>CA-IFRS</v>
      </c>
      <c r="G2089" t="s">
        <v>8725</v>
      </c>
      <c r="O2089" t="s">
        <v>15300</v>
      </c>
      <c r="P2089" t="s">
        <v>125</v>
      </c>
      <c r="Q2089" t="s">
        <v>8904</v>
      </c>
      <c r="R2089" t="str">
        <f>IF(COUNTIF('16 reserve entries'!Q:Q,'16 AJE data'!O2089)&gt;0,"Y","N")</f>
        <v>N</v>
      </c>
      <c r="S2089" s="149" t="s">
        <v>125</v>
      </c>
      <c r="T2089" t="s">
        <v>15301</v>
      </c>
      <c r="U2089" t="str">
        <f>IF(COUNTIF('16 reserve bal'!D:D,'16 AJE data'!T2089)&gt;0,"Y","N")</f>
        <v>N</v>
      </c>
    </row>
    <row r="2090" spans="1:21" x14ac:dyDescent="0.25">
      <c r="A2090" t="s">
        <v>125</v>
      </c>
      <c r="B2090" t="s">
        <v>5284</v>
      </c>
      <c r="C2090" t="s">
        <v>8726</v>
      </c>
      <c r="D2090" t="s">
        <v>525</v>
      </c>
      <c r="E2090" t="s">
        <v>12419</v>
      </c>
      <c r="F2090" t="str">
        <f t="shared" si="35"/>
        <v>CA-IFRS</v>
      </c>
      <c r="G2090" t="s">
        <v>8726</v>
      </c>
      <c r="O2090" t="s">
        <v>15302</v>
      </c>
      <c r="P2090" t="s">
        <v>125</v>
      </c>
      <c r="Q2090" t="s">
        <v>8905</v>
      </c>
      <c r="R2090" t="str">
        <f>IF(COUNTIF('16 reserve entries'!Q:Q,'16 AJE data'!O2090)&gt;0,"Y","N")</f>
        <v>N</v>
      </c>
      <c r="S2090" s="149" t="s">
        <v>125</v>
      </c>
      <c r="T2090" t="s">
        <v>15303</v>
      </c>
      <c r="U2090" t="str">
        <f>IF(COUNTIF('16 reserve bal'!D:D,'16 AJE data'!T2090)&gt;0,"Y","N")</f>
        <v>N</v>
      </c>
    </row>
    <row r="2091" spans="1:21" x14ac:dyDescent="0.25">
      <c r="A2091" t="s">
        <v>125</v>
      </c>
      <c r="B2091" t="s">
        <v>5284</v>
      </c>
      <c r="C2091" t="s">
        <v>8727</v>
      </c>
      <c r="D2091" t="s">
        <v>525</v>
      </c>
      <c r="E2091" t="s">
        <v>12419</v>
      </c>
      <c r="F2091" t="str">
        <f t="shared" si="35"/>
        <v>CA-IFRS</v>
      </c>
      <c r="G2091" t="s">
        <v>8727</v>
      </c>
      <c r="O2091" t="s">
        <v>15304</v>
      </c>
      <c r="P2091" t="s">
        <v>125</v>
      </c>
      <c r="Q2091" t="s">
        <v>8906</v>
      </c>
      <c r="R2091" t="str">
        <f>IF(COUNTIF('16 reserve entries'!Q:Q,'16 AJE data'!O2091)&gt;0,"Y","N")</f>
        <v>N</v>
      </c>
      <c r="S2091" s="149" t="s">
        <v>125</v>
      </c>
      <c r="T2091" t="s">
        <v>15305</v>
      </c>
      <c r="U2091" t="str">
        <f>IF(COUNTIF('16 reserve bal'!D:D,'16 AJE data'!T2091)&gt;0,"Y","N")</f>
        <v>N</v>
      </c>
    </row>
    <row r="2092" spans="1:21" x14ac:dyDescent="0.25">
      <c r="A2092" t="s">
        <v>125</v>
      </c>
      <c r="B2092" t="s">
        <v>5284</v>
      </c>
      <c r="C2092" t="s">
        <v>8728</v>
      </c>
      <c r="D2092" t="s">
        <v>525</v>
      </c>
      <c r="E2092" t="s">
        <v>12419</v>
      </c>
      <c r="F2092" t="str">
        <f t="shared" si="35"/>
        <v>CA-IFRS</v>
      </c>
      <c r="G2092" t="s">
        <v>8728</v>
      </c>
      <c r="O2092" t="s">
        <v>15306</v>
      </c>
      <c r="P2092" t="s">
        <v>125</v>
      </c>
      <c r="Q2092" t="s">
        <v>8907</v>
      </c>
      <c r="R2092" t="str">
        <f>IF(COUNTIF('16 reserve entries'!Q:Q,'16 AJE data'!O2092)&gt;0,"Y","N")</f>
        <v>N</v>
      </c>
      <c r="S2092" s="149" t="s">
        <v>125</v>
      </c>
      <c r="T2092" t="s">
        <v>15307</v>
      </c>
      <c r="U2092" t="str">
        <f>IF(COUNTIF('16 reserve bal'!D:D,'16 AJE data'!T2092)&gt;0,"Y","N")</f>
        <v>N</v>
      </c>
    </row>
    <row r="2093" spans="1:21" x14ac:dyDescent="0.25">
      <c r="A2093" t="s">
        <v>125</v>
      </c>
      <c r="B2093" t="s">
        <v>5284</v>
      </c>
      <c r="C2093" t="s">
        <v>8729</v>
      </c>
      <c r="D2093" t="s">
        <v>525</v>
      </c>
      <c r="E2093" t="s">
        <v>12419</v>
      </c>
      <c r="F2093" t="str">
        <f t="shared" si="35"/>
        <v>CA-IFRS</v>
      </c>
      <c r="G2093" t="s">
        <v>8729</v>
      </c>
      <c r="O2093" t="s">
        <v>15308</v>
      </c>
      <c r="P2093" t="s">
        <v>125</v>
      </c>
      <c r="Q2093" t="s">
        <v>8908</v>
      </c>
      <c r="R2093" t="str">
        <f>IF(COUNTIF('16 reserve entries'!Q:Q,'16 AJE data'!O2093)&gt;0,"Y","N")</f>
        <v>N</v>
      </c>
      <c r="S2093" s="149" t="s">
        <v>125</v>
      </c>
      <c r="T2093" t="s">
        <v>15309</v>
      </c>
      <c r="U2093" t="str">
        <f>IF(COUNTIF('16 reserve bal'!D:D,'16 AJE data'!T2093)&gt;0,"Y","N")</f>
        <v>N</v>
      </c>
    </row>
    <row r="2094" spans="1:21" x14ac:dyDescent="0.25">
      <c r="A2094" t="s">
        <v>125</v>
      </c>
      <c r="B2094" t="s">
        <v>5284</v>
      </c>
      <c r="C2094" t="s">
        <v>8730</v>
      </c>
      <c r="D2094" t="s">
        <v>525</v>
      </c>
      <c r="E2094" t="s">
        <v>12419</v>
      </c>
      <c r="F2094" t="str">
        <f t="shared" si="35"/>
        <v>CA-IFRS</v>
      </c>
      <c r="G2094" t="s">
        <v>8730</v>
      </c>
      <c r="O2094" t="s">
        <v>15310</v>
      </c>
      <c r="P2094" t="s">
        <v>125</v>
      </c>
      <c r="Q2094" t="s">
        <v>8909</v>
      </c>
      <c r="R2094" t="str">
        <f>IF(COUNTIF('16 reserve entries'!Q:Q,'16 AJE data'!O2094)&gt;0,"Y","N")</f>
        <v>N</v>
      </c>
      <c r="S2094" s="149" t="s">
        <v>125</v>
      </c>
      <c r="T2094" t="s">
        <v>15311</v>
      </c>
      <c r="U2094" t="str">
        <f>IF(COUNTIF('16 reserve bal'!D:D,'16 AJE data'!T2094)&gt;0,"Y","N")</f>
        <v>N</v>
      </c>
    </row>
    <row r="2095" spans="1:21" x14ac:dyDescent="0.25">
      <c r="A2095" t="s">
        <v>125</v>
      </c>
      <c r="B2095" t="s">
        <v>5284</v>
      </c>
      <c r="C2095" t="s">
        <v>8731</v>
      </c>
      <c r="D2095" t="s">
        <v>525</v>
      </c>
      <c r="E2095" t="s">
        <v>12419</v>
      </c>
      <c r="F2095" t="str">
        <f t="shared" si="35"/>
        <v>CA-IFRS</v>
      </c>
      <c r="G2095" t="s">
        <v>8731</v>
      </c>
      <c r="O2095" t="s">
        <v>15312</v>
      </c>
      <c r="P2095" t="s">
        <v>125</v>
      </c>
      <c r="Q2095" t="s">
        <v>8910</v>
      </c>
      <c r="R2095" t="str">
        <f>IF(COUNTIF('16 reserve entries'!Q:Q,'16 AJE data'!O2095)&gt;0,"Y","N")</f>
        <v>N</v>
      </c>
      <c r="S2095" s="149" t="s">
        <v>125</v>
      </c>
      <c r="T2095" t="s">
        <v>15313</v>
      </c>
      <c r="U2095" t="str">
        <f>IF(COUNTIF('16 reserve bal'!D:D,'16 AJE data'!T2095)&gt;0,"Y","N")</f>
        <v>N</v>
      </c>
    </row>
    <row r="2096" spans="1:21" x14ac:dyDescent="0.25">
      <c r="A2096" t="s">
        <v>125</v>
      </c>
      <c r="B2096" t="s">
        <v>5284</v>
      </c>
      <c r="C2096" t="s">
        <v>8732</v>
      </c>
      <c r="D2096" t="s">
        <v>525</v>
      </c>
      <c r="E2096" t="s">
        <v>12419</v>
      </c>
      <c r="F2096" t="str">
        <f t="shared" si="35"/>
        <v>CA-IFRS</v>
      </c>
      <c r="G2096" t="s">
        <v>8732</v>
      </c>
      <c r="O2096" t="s">
        <v>15314</v>
      </c>
      <c r="P2096" t="s">
        <v>125</v>
      </c>
      <c r="Q2096" t="s">
        <v>8911</v>
      </c>
      <c r="R2096" t="str">
        <f>IF(COUNTIF('16 reserve entries'!Q:Q,'16 AJE data'!O2096)&gt;0,"Y","N")</f>
        <v>N</v>
      </c>
      <c r="S2096" s="149" t="s">
        <v>125</v>
      </c>
      <c r="T2096" t="s">
        <v>15315</v>
      </c>
      <c r="U2096" t="str">
        <f>IF(COUNTIF('16 reserve bal'!D:D,'16 AJE data'!T2096)&gt;0,"Y","N")</f>
        <v>N</v>
      </c>
    </row>
    <row r="2097" spans="1:21" x14ac:dyDescent="0.25">
      <c r="A2097" t="s">
        <v>125</v>
      </c>
      <c r="B2097" t="s">
        <v>5284</v>
      </c>
      <c r="C2097" t="s">
        <v>8733</v>
      </c>
      <c r="D2097" t="s">
        <v>525</v>
      </c>
      <c r="E2097" t="s">
        <v>12419</v>
      </c>
      <c r="F2097" t="str">
        <f t="shared" si="35"/>
        <v>CA-IFRS</v>
      </c>
      <c r="G2097" t="s">
        <v>8733</v>
      </c>
      <c r="O2097" t="s">
        <v>15316</v>
      </c>
      <c r="P2097" t="s">
        <v>125</v>
      </c>
      <c r="Q2097" t="s">
        <v>8912</v>
      </c>
      <c r="R2097" t="str">
        <f>IF(COUNTIF('16 reserve entries'!Q:Q,'16 AJE data'!O2097)&gt;0,"Y","N")</f>
        <v>N</v>
      </c>
      <c r="S2097" s="149" t="s">
        <v>125</v>
      </c>
      <c r="T2097" t="s">
        <v>15317</v>
      </c>
      <c r="U2097" t="str">
        <f>IF(COUNTIF('16 reserve bal'!D:D,'16 AJE data'!T2097)&gt;0,"Y","N")</f>
        <v>N</v>
      </c>
    </row>
    <row r="2098" spans="1:21" x14ac:dyDescent="0.25">
      <c r="A2098" t="s">
        <v>125</v>
      </c>
      <c r="B2098" t="s">
        <v>5284</v>
      </c>
      <c r="C2098" t="s">
        <v>8734</v>
      </c>
      <c r="D2098" t="s">
        <v>525</v>
      </c>
      <c r="E2098" t="s">
        <v>12419</v>
      </c>
      <c r="F2098" t="str">
        <f t="shared" si="35"/>
        <v>CA-IFRS</v>
      </c>
      <c r="G2098" t="s">
        <v>8734</v>
      </c>
      <c r="O2098" t="s">
        <v>15318</v>
      </c>
      <c r="P2098" t="s">
        <v>125</v>
      </c>
      <c r="Q2098" t="s">
        <v>8913</v>
      </c>
      <c r="R2098" t="str">
        <f>IF(COUNTIF('16 reserve entries'!Q:Q,'16 AJE data'!O2098)&gt;0,"Y","N")</f>
        <v>N</v>
      </c>
      <c r="S2098" s="149" t="s">
        <v>125</v>
      </c>
      <c r="T2098" t="s">
        <v>15319</v>
      </c>
      <c r="U2098" t="str">
        <f>IF(COUNTIF('16 reserve bal'!D:D,'16 AJE data'!T2098)&gt;0,"Y","N")</f>
        <v>N</v>
      </c>
    </row>
    <row r="2099" spans="1:21" x14ac:dyDescent="0.25">
      <c r="A2099" t="s">
        <v>125</v>
      </c>
      <c r="B2099" t="s">
        <v>5284</v>
      </c>
      <c r="C2099" t="s">
        <v>8735</v>
      </c>
      <c r="D2099" t="s">
        <v>525</v>
      </c>
      <c r="E2099" t="s">
        <v>12419</v>
      </c>
      <c r="F2099" t="str">
        <f t="shared" si="35"/>
        <v>CA-IFRS</v>
      </c>
      <c r="G2099" t="s">
        <v>8735</v>
      </c>
      <c r="O2099" t="s">
        <v>15320</v>
      </c>
      <c r="P2099" t="s">
        <v>125</v>
      </c>
      <c r="Q2099" t="s">
        <v>8914</v>
      </c>
      <c r="R2099" t="str">
        <f>IF(COUNTIF('16 reserve entries'!Q:Q,'16 AJE data'!O2099)&gt;0,"Y","N")</f>
        <v>N</v>
      </c>
      <c r="S2099" s="149" t="s">
        <v>125</v>
      </c>
      <c r="T2099" t="s">
        <v>15321</v>
      </c>
      <c r="U2099" t="str">
        <f>IF(COUNTIF('16 reserve bal'!D:D,'16 AJE data'!T2099)&gt;0,"Y","N")</f>
        <v>N</v>
      </c>
    </row>
    <row r="2100" spans="1:21" x14ac:dyDescent="0.25">
      <c r="A2100" t="s">
        <v>125</v>
      </c>
      <c r="B2100" t="s">
        <v>5284</v>
      </c>
      <c r="C2100" t="s">
        <v>8736</v>
      </c>
      <c r="D2100" t="s">
        <v>525</v>
      </c>
      <c r="E2100" t="s">
        <v>12419</v>
      </c>
      <c r="F2100" t="str">
        <f t="shared" si="35"/>
        <v>CA-IFRS</v>
      </c>
      <c r="G2100" t="s">
        <v>8736</v>
      </c>
      <c r="O2100" t="s">
        <v>15322</v>
      </c>
      <c r="P2100" t="s">
        <v>125</v>
      </c>
      <c r="Q2100" t="s">
        <v>8915</v>
      </c>
      <c r="R2100" t="str">
        <f>IF(COUNTIF('16 reserve entries'!Q:Q,'16 AJE data'!O2100)&gt;0,"Y","N")</f>
        <v>N</v>
      </c>
      <c r="S2100" s="149" t="s">
        <v>125</v>
      </c>
      <c r="T2100" t="s">
        <v>15323</v>
      </c>
      <c r="U2100" t="str">
        <f>IF(COUNTIF('16 reserve bal'!D:D,'16 AJE data'!T2100)&gt;0,"Y","N")</f>
        <v>N</v>
      </c>
    </row>
    <row r="2101" spans="1:21" x14ac:dyDescent="0.25">
      <c r="A2101" t="s">
        <v>125</v>
      </c>
      <c r="B2101" t="s">
        <v>5284</v>
      </c>
      <c r="C2101" t="s">
        <v>8737</v>
      </c>
      <c r="D2101" t="s">
        <v>525</v>
      </c>
      <c r="E2101" t="s">
        <v>12419</v>
      </c>
      <c r="F2101" t="str">
        <f t="shared" si="35"/>
        <v>CA-IFRS</v>
      </c>
      <c r="G2101" t="s">
        <v>8737</v>
      </c>
      <c r="O2101" t="s">
        <v>15324</v>
      </c>
      <c r="P2101" t="s">
        <v>125</v>
      </c>
      <c r="Q2101" t="s">
        <v>8916</v>
      </c>
      <c r="R2101" t="str">
        <f>IF(COUNTIF('16 reserve entries'!Q:Q,'16 AJE data'!O2101)&gt;0,"Y","N")</f>
        <v>N</v>
      </c>
      <c r="S2101" s="149" t="s">
        <v>125</v>
      </c>
      <c r="T2101" t="s">
        <v>15325</v>
      </c>
      <c r="U2101" t="str">
        <f>IF(COUNTIF('16 reserve bal'!D:D,'16 AJE data'!T2101)&gt;0,"Y","N")</f>
        <v>N</v>
      </c>
    </row>
    <row r="2102" spans="1:21" x14ac:dyDescent="0.25">
      <c r="A2102" t="s">
        <v>125</v>
      </c>
      <c r="B2102" t="s">
        <v>5284</v>
      </c>
      <c r="C2102" t="s">
        <v>8738</v>
      </c>
      <c r="D2102" t="s">
        <v>525</v>
      </c>
      <c r="E2102" t="s">
        <v>12419</v>
      </c>
      <c r="F2102" t="str">
        <f t="shared" si="35"/>
        <v>CA-IFRS</v>
      </c>
      <c r="G2102" t="s">
        <v>8738</v>
      </c>
      <c r="O2102" t="s">
        <v>15326</v>
      </c>
      <c r="P2102" t="s">
        <v>125</v>
      </c>
      <c r="Q2102" t="s">
        <v>8917</v>
      </c>
      <c r="R2102" t="str">
        <f>IF(COUNTIF('16 reserve entries'!Q:Q,'16 AJE data'!O2102)&gt;0,"Y","N")</f>
        <v>N</v>
      </c>
      <c r="S2102" s="149" t="s">
        <v>125</v>
      </c>
      <c r="T2102" t="s">
        <v>15327</v>
      </c>
      <c r="U2102" t="str">
        <f>IF(COUNTIF('16 reserve bal'!D:D,'16 AJE data'!T2102)&gt;0,"Y","N")</f>
        <v>N</v>
      </c>
    </row>
    <row r="2103" spans="1:21" x14ac:dyDescent="0.25">
      <c r="A2103" t="s">
        <v>125</v>
      </c>
      <c r="B2103" t="s">
        <v>5284</v>
      </c>
      <c r="C2103" t="s">
        <v>8739</v>
      </c>
      <c r="D2103" t="s">
        <v>525</v>
      </c>
      <c r="E2103" t="s">
        <v>12419</v>
      </c>
      <c r="F2103" t="str">
        <f t="shared" si="35"/>
        <v>CA-IFRS</v>
      </c>
      <c r="G2103" t="s">
        <v>8739</v>
      </c>
      <c r="O2103" t="s">
        <v>15328</v>
      </c>
      <c r="P2103" t="s">
        <v>125</v>
      </c>
      <c r="Q2103" t="s">
        <v>8918</v>
      </c>
      <c r="R2103" t="str">
        <f>IF(COUNTIF('16 reserve entries'!Q:Q,'16 AJE data'!O2103)&gt;0,"Y","N")</f>
        <v>N</v>
      </c>
      <c r="S2103" s="149" t="s">
        <v>125</v>
      </c>
      <c r="T2103" t="s">
        <v>15329</v>
      </c>
      <c r="U2103" t="str">
        <f>IF(COUNTIF('16 reserve bal'!D:D,'16 AJE data'!T2103)&gt;0,"Y","N")</f>
        <v>N</v>
      </c>
    </row>
    <row r="2104" spans="1:21" x14ac:dyDescent="0.25">
      <c r="A2104" t="s">
        <v>125</v>
      </c>
      <c r="B2104" t="s">
        <v>5284</v>
      </c>
      <c r="C2104" t="s">
        <v>8740</v>
      </c>
      <c r="D2104" t="s">
        <v>525</v>
      </c>
      <c r="E2104" t="s">
        <v>12419</v>
      </c>
      <c r="F2104" t="str">
        <f t="shared" si="35"/>
        <v>CA-IFRS</v>
      </c>
      <c r="G2104" t="s">
        <v>8740</v>
      </c>
      <c r="O2104" t="s">
        <v>15330</v>
      </c>
      <c r="P2104" t="s">
        <v>125</v>
      </c>
      <c r="Q2104" t="s">
        <v>8919</v>
      </c>
      <c r="R2104" t="str">
        <f>IF(COUNTIF('16 reserve entries'!Q:Q,'16 AJE data'!O2104)&gt;0,"Y","N")</f>
        <v>N</v>
      </c>
      <c r="S2104" s="149" t="s">
        <v>125</v>
      </c>
      <c r="T2104" t="s">
        <v>15331</v>
      </c>
      <c r="U2104" t="str">
        <f>IF(COUNTIF('16 reserve bal'!D:D,'16 AJE data'!T2104)&gt;0,"Y","N")</f>
        <v>N</v>
      </c>
    </row>
    <row r="2105" spans="1:21" x14ac:dyDescent="0.25">
      <c r="A2105" t="s">
        <v>125</v>
      </c>
      <c r="B2105" t="s">
        <v>5284</v>
      </c>
      <c r="C2105" t="s">
        <v>8741</v>
      </c>
      <c r="D2105" t="s">
        <v>525</v>
      </c>
      <c r="E2105" t="s">
        <v>12419</v>
      </c>
      <c r="F2105" t="str">
        <f t="shared" si="35"/>
        <v>CA-IFRS</v>
      </c>
      <c r="G2105" t="s">
        <v>8741</v>
      </c>
      <c r="O2105" t="s">
        <v>15332</v>
      </c>
      <c r="P2105" t="s">
        <v>125</v>
      </c>
      <c r="Q2105" t="s">
        <v>8920</v>
      </c>
      <c r="R2105" t="str">
        <f>IF(COUNTIF('16 reserve entries'!Q:Q,'16 AJE data'!O2105)&gt;0,"Y","N")</f>
        <v>N</v>
      </c>
      <c r="S2105" s="149" t="s">
        <v>125</v>
      </c>
      <c r="T2105" t="s">
        <v>15333</v>
      </c>
      <c r="U2105" t="str">
        <f>IF(COUNTIF('16 reserve bal'!D:D,'16 AJE data'!T2105)&gt;0,"Y","N")</f>
        <v>N</v>
      </c>
    </row>
    <row r="2106" spans="1:21" x14ac:dyDescent="0.25">
      <c r="A2106" t="s">
        <v>125</v>
      </c>
      <c r="B2106" t="s">
        <v>5284</v>
      </c>
      <c r="C2106" t="s">
        <v>8742</v>
      </c>
      <c r="D2106" t="s">
        <v>525</v>
      </c>
      <c r="E2106" t="s">
        <v>12419</v>
      </c>
      <c r="F2106" t="str">
        <f t="shared" si="35"/>
        <v>CA-IFRS</v>
      </c>
      <c r="G2106" t="s">
        <v>8742</v>
      </c>
      <c r="O2106" t="s">
        <v>15334</v>
      </c>
      <c r="P2106" t="s">
        <v>125</v>
      </c>
      <c r="Q2106" t="s">
        <v>8921</v>
      </c>
      <c r="R2106" t="str">
        <f>IF(COUNTIF('16 reserve entries'!Q:Q,'16 AJE data'!O2106)&gt;0,"Y","N")</f>
        <v>N</v>
      </c>
      <c r="S2106" s="149" t="s">
        <v>125</v>
      </c>
      <c r="T2106" t="s">
        <v>15335</v>
      </c>
      <c r="U2106" t="str">
        <f>IF(COUNTIF('16 reserve bal'!D:D,'16 AJE data'!T2106)&gt;0,"Y","N")</f>
        <v>N</v>
      </c>
    </row>
    <row r="2107" spans="1:21" x14ac:dyDescent="0.25">
      <c r="A2107" t="s">
        <v>125</v>
      </c>
      <c r="B2107" t="s">
        <v>5284</v>
      </c>
      <c r="C2107" t="s">
        <v>8743</v>
      </c>
      <c r="D2107" t="s">
        <v>525</v>
      </c>
      <c r="E2107" t="s">
        <v>12419</v>
      </c>
      <c r="F2107" t="str">
        <f t="shared" si="35"/>
        <v>CA-IFRS</v>
      </c>
      <c r="G2107" t="s">
        <v>8743</v>
      </c>
      <c r="O2107" t="s">
        <v>15336</v>
      </c>
      <c r="P2107" t="s">
        <v>125</v>
      </c>
      <c r="Q2107" t="s">
        <v>8922</v>
      </c>
      <c r="R2107" t="str">
        <f>IF(COUNTIF('16 reserve entries'!Q:Q,'16 AJE data'!O2107)&gt;0,"Y","N")</f>
        <v>N</v>
      </c>
      <c r="S2107" s="149" t="s">
        <v>125</v>
      </c>
      <c r="T2107" t="s">
        <v>15337</v>
      </c>
      <c r="U2107" t="str">
        <f>IF(COUNTIF('16 reserve bal'!D:D,'16 AJE data'!T2107)&gt;0,"Y","N")</f>
        <v>N</v>
      </c>
    </row>
    <row r="2108" spans="1:21" x14ac:dyDescent="0.25">
      <c r="A2108" t="s">
        <v>125</v>
      </c>
      <c r="B2108" t="s">
        <v>5284</v>
      </c>
      <c r="C2108" t="s">
        <v>8744</v>
      </c>
      <c r="D2108" t="s">
        <v>525</v>
      </c>
      <c r="E2108" t="s">
        <v>12419</v>
      </c>
      <c r="F2108" t="str">
        <f t="shared" si="35"/>
        <v>CA-IFRS</v>
      </c>
      <c r="G2108" t="s">
        <v>8744</v>
      </c>
      <c r="O2108" t="s">
        <v>15338</v>
      </c>
      <c r="P2108" t="s">
        <v>125</v>
      </c>
      <c r="Q2108" t="s">
        <v>8923</v>
      </c>
      <c r="R2108" t="str">
        <f>IF(COUNTIF('16 reserve entries'!Q:Q,'16 AJE data'!O2108)&gt;0,"Y","N")</f>
        <v>N</v>
      </c>
      <c r="S2108" s="149" t="s">
        <v>125</v>
      </c>
      <c r="T2108" t="s">
        <v>15339</v>
      </c>
      <c r="U2108" t="str">
        <f>IF(COUNTIF('16 reserve bal'!D:D,'16 AJE data'!T2108)&gt;0,"Y","N")</f>
        <v>N</v>
      </c>
    </row>
    <row r="2109" spans="1:21" x14ac:dyDescent="0.25">
      <c r="A2109" t="s">
        <v>125</v>
      </c>
      <c r="B2109" t="s">
        <v>5284</v>
      </c>
      <c r="C2109" t="s">
        <v>8745</v>
      </c>
      <c r="D2109" t="s">
        <v>525</v>
      </c>
      <c r="E2109" t="s">
        <v>12419</v>
      </c>
      <c r="F2109" t="str">
        <f t="shared" si="35"/>
        <v>CA-IFRS</v>
      </c>
      <c r="G2109" t="s">
        <v>8745</v>
      </c>
      <c r="O2109" t="s">
        <v>15340</v>
      </c>
      <c r="P2109" t="s">
        <v>125</v>
      </c>
      <c r="Q2109" t="s">
        <v>8924</v>
      </c>
      <c r="R2109" t="str">
        <f>IF(COUNTIF('16 reserve entries'!Q:Q,'16 AJE data'!O2109)&gt;0,"Y","N")</f>
        <v>N</v>
      </c>
      <c r="S2109" s="149" t="s">
        <v>125</v>
      </c>
      <c r="T2109" t="s">
        <v>15341</v>
      </c>
      <c r="U2109" t="str">
        <f>IF(COUNTIF('16 reserve bal'!D:D,'16 AJE data'!T2109)&gt;0,"Y","N")</f>
        <v>N</v>
      </c>
    </row>
    <row r="2110" spans="1:21" x14ac:dyDescent="0.25">
      <c r="A2110" t="s">
        <v>125</v>
      </c>
      <c r="B2110" t="s">
        <v>5284</v>
      </c>
      <c r="C2110" t="s">
        <v>8746</v>
      </c>
      <c r="D2110" t="s">
        <v>525</v>
      </c>
      <c r="E2110" t="s">
        <v>12419</v>
      </c>
      <c r="F2110" t="str">
        <f t="shared" si="35"/>
        <v>CA-IFRS</v>
      </c>
      <c r="G2110" t="s">
        <v>8746</v>
      </c>
      <c r="O2110" t="s">
        <v>15342</v>
      </c>
      <c r="P2110" t="s">
        <v>125</v>
      </c>
      <c r="Q2110" t="s">
        <v>8925</v>
      </c>
      <c r="R2110" t="str">
        <f>IF(COUNTIF('16 reserve entries'!Q:Q,'16 AJE data'!O2110)&gt;0,"Y","N")</f>
        <v>N</v>
      </c>
      <c r="S2110" s="149" t="s">
        <v>125</v>
      </c>
      <c r="T2110" t="s">
        <v>15343</v>
      </c>
      <c r="U2110" t="str">
        <f>IF(COUNTIF('16 reserve bal'!D:D,'16 AJE data'!T2110)&gt;0,"Y","N")</f>
        <v>N</v>
      </c>
    </row>
    <row r="2111" spans="1:21" x14ac:dyDescent="0.25">
      <c r="A2111" t="s">
        <v>125</v>
      </c>
      <c r="B2111" t="s">
        <v>5284</v>
      </c>
      <c r="C2111" t="s">
        <v>8747</v>
      </c>
      <c r="D2111" t="s">
        <v>525</v>
      </c>
      <c r="E2111" t="s">
        <v>12419</v>
      </c>
      <c r="F2111" t="str">
        <f t="shared" si="35"/>
        <v>CA-IFRS</v>
      </c>
      <c r="G2111" t="s">
        <v>8747</v>
      </c>
      <c r="O2111" t="s">
        <v>15344</v>
      </c>
      <c r="P2111" t="s">
        <v>125</v>
      </c>
      <c r="Q2111" t="s">
        <v>8926</v>
      </c>
      <c r="R2111" t="str">
        <f>IF(COUNTIF('16 reserve entries'!Q:Q,'16 AJE data'!O2111)&gt;0,"Y","N")</f>
        <v>N</v>
      </c>
      <c r="S2111" s="149" t="s">
        <v>125</v>
      </c>
      <c r="T2111" t="s">
        <v>15345</v>
      </c>
      <c r="U2111" t="str">
        <f>IF(COUNTIF('16 reserve bal'!D:D,'16 AJE data'!T2111)&gt;0,"Y","N")</f>
        <v>N</v>
      </c>
    </row>
    <row r="2112" spans="1:21" x14ac:dyDescent="0.25">
      <c r="A2112" t="s">
        <v>125</v>
      </c>
      <c r="B2112" t="s">
        <v>5284</v>
      </c>
      <c r="C2112" t="s">
        <v>8748</v>
      </c>
      <c r="D2112" t="s">
        <v>525</v>
      </c>
      <c r="E2112" t="s">
        <v>12419</v>
      </c>
      <c r="F2112" t="str">
        <f t="shared" si="35"/>
        <v>CA-IFRS</v>
      </c>
      <c r="G2112" t="s">
        <v>8748</v>
      </c>
      <c r="O2112" t="s">
        <v>15346</v>
      </c>
      <c r="P2112" t="s">
        <v>125</v>
      </c>
      <c r="Q2112" t="s">
        <v>8927</v>
      </c>
      <c r="R2112" t="str">
        <f>IF(COUNTIF('16 reserve entries'!Q:Q,'16 AJE data'!O2112)&gt;0,"Y","N")</f>
        <v>N</v>
      </c>
      <c r="S2112" s="149" t="s">
        <v>125</v>
      </c>
      <c r="T2112" t="s">
        <v>15347</v>
      </c>
      <c r="U2112" t="str">
        <f>IF(COUNTIF('16 reserve bal'!D:D,'16 AJE data'!T2112)&gt;0,"Y","N")</f>
        <v>N</v>
      </c>
    </row>
    <row r="2113" spans="1:21" x14ac:dyDescent="0.25">
      <c r="A2113" t="s">
        <v>125</v>
      </c>
      <c r="B2113" t="s">
        <v>5284</v>
      </c>
      <c r="C2113" t="s">
        <v>8749</v>
      </c>
      <c r="D2113" t="s">
        <v>525</v>
      </c>
      <c r="E2113" t="s">
        <v>12419</v>
      </c>
      <c r="F2113" t="str">
        <f t="shared" si="35"/>
        <v>CA-IFRS</v>
      </c>
      <c r="G2113" t="s">
        <v>8749</v>
      </c>
      <c r="O2113" t="s">
        <v>15348</v>
      </c>
      <c r="P2113" t="s">
        <v>125</v>
      </c>
      <c r="Q2113" t="s">
        <v>8928</v>
      </c>
      <c r="R2113" t="str">
        <f>IF(COUNTIF('16 reserve entries'!Q:Q,'16 AJE data'!O2113)&gt;0,"Y","N")</f>
        <v>N</v>
      </c>
      <c r="S2113" s="149" t="s">
        <v>125</v>
      </c>
      <c r="T2113" t="s">
        <v>15349</v>
      </c>
      <c r="U2113" t="str">
        <f>IF(COUNTIF('16 reserve bal'!D:D,'16 AJE data'!T2113)&gt;0,"Y","N")</f>
        <v>N</v>
      </c>
    </row>
    <row r="2114" spans="1:21" x14ac:dyDescent="0.25">
      <c r="A2114" t="s">
        <v>125</v>
      </c>
      <c r="B2114" t="s">
        <v>5284</v>
      </c>
      <c r="C2114" t="s">
        <v>8750</v>
      </c>
      <c r="D2114" t="s">
        <v>525</v>
      </c>
      <c r="E2114" t="s">
        <v>12419</v>
      </c>
      <c r="F2114" t="str">
        <f t="shared" si="35"/>
        <v>CA-IFRS</v>
      </c>
      <c r="G2114" t="s">
        <v>8750</v>
      </c>
      <c r="O2114" t="s">
        <v>15350</v>
      </c>
      <c r="P2114" t="s">
        <v>125</v>
      </c>
      <c r="Q2114" t="s">
        <v>8929</v>
      </c>
      <c r="R2114" t="str">
        <f>IF(COUNTIF('16 reserve entries'!Q:Q,'16 AJE data'!O2114)&gt;0,"Y","N")</f>
        <v>N</v>
      </c>
      <c r="S2114" s="149" t="s">
        <v>125</v>
      </c>
      <c r="T2114" t="s">
        <v>15351</v>
      </c>
      <c r="U2114" t="str">
        <f>IF(COUNTIF('16 reserve bal'!D:D,'16 AJE data'!T2114)&gt;0,"Y","N")</f>
        <v>N</v>
      </c>
    </row>
    <row r="2115" spans="1:21" x14ac:dyDescent="0.25">
      <c r="A2115" t="s">
        <v>125</v>
      </c>
      <c r="B2115" t="s">
        <v>5284</v>
      </c>
      <c r="C2115" t="s">
        <v>8751</v>
      </c>
      <c r="D2115" t="s">
        <v>525</v>
      </c>
      <c r="E2115" t="s">
        <v>12419</v>
      </c>
      <c r="F2115" t="str">
        <f t="shared" si="35"/>
        <v>CA-IFRS</v>
      </c>
      <c r="G2115" t="s">
        <v>8751</v>
      </c>
      <c r="O2115" t="s">
        <v>15352</v>
      </c>
      <c r="P2115" t="s">
        <v>125</v>
      </c>
      <c r="Q2115" t="s">
        <v>8930</v>
      </c>
      <c r="R2115" t="str">
        <f>IF(COUNTIF('16 reserve entries'!Q:Q,'16 AJE data'!O2115)&gt;0,"Y","N")</f>
        <v>N</v>
      </c>
      <c r="S2115" s="149" t="s">
        <v>125</v>
      </c>
      <c r="T2115" t="s">
        <v>15353</v>
      </c>
      <c r="U2115" t="str">
        <f>IF(COUNTIF('16 reserve bal'!D:D,'16 AJE data'!T2115)&gt;0,"Y","N")</f>
        <v>N</v>
      </c>
    </row>
    <row r="2116" spans="1:21" x14ac:dyDescent="0.25">
      <c r="A2116" t="s">
        <v>125</v>
      </c>
      <c r="B2116" t="s">
        <v>5284</v>
      </c>
      <c r="C2116" t="s">
        <v>8752</v>
      </c>
      <c r="D2116" t="s">
        <v>525</v>
      </c>
      <c r="E2116" t="s">
        <v>12419</v>
      </c>
      <c r="F2116" t="str">
        <f t="shared" si="35"/>
        <v>CA-IFRS</v>
      </c>
      <c r="G2116" t="s">
        <v>8752</v>
      </c>
      <c r="O2116" t="s">
        <v>15354</v>
      </c>
      <c r="P2116" t="s">
        <v>125</v>
      </c>
      <c r="Q2116" t="s">
        <v>8931</v>
      </c>
      <c r="R2116" t="str">
        <f>IF(COUNTIF('16 reserve entries'!Q:Q,'16 AJE data'!O2116)&gt;0,"Y","N")</f>
        <v>N</v>
      </c>
      <c r="S2116" s="149" t="s">
        <v>125</v>
      </c>
      <c r="T2116" t="s">
        <v>15355</v>
      </c>
      <c r="U2116" t="str">
        <f>IF(COUNTIF('16 reserve bal'!D:D,'16 AJE data'!T2116)&gt;0,"Y","N")</f>
        <v>N</v>
      </c>
    </row>
    <row r="2117" spans="1:21" x14ac:dyDescent="0.25">
      <c r="A2117" t="s">
        <v>125</v>
      </c>
      <c r="B2117" t="s">
        <v>5284</v>
      </c>
      <c r="C2117" t="s">
        <v>8753</v>
      </c>
      <c r="D2117" t="s">
        <v>525</v>
      </c>
      <c r="E2117" t="s">
        <v>12419</v>
      </c>
      <c r="F2117" t="str">
        <f t="shared" ref="F2117:F2180" si="36">D2117&amp;"-"&amp;E2117</f>
        <v>CA-IFRS</v>
      </c>
      <c r="G2117" t="s">
        <v>8753</v>
      </c>
      <c r="O2117" t="s">
        <v>15356</v>
      </c>
      <c r="P2117" t="s">
        <v>125</v>
      </c>
      <c r="Q2117" t="s">
        <v>8932</v>
      </c>
      <c r="R2117" t="str">
        <f>IF(COUNTIF('16 reserve entries'!Q:Q,'16 AJE data'!O2117)&gt;0,"Y","N")</f>
        <v>N</v>
      </c>
      <c r="S2117" s="149" t="s">
        <v>125</v>
      </c>
      <c r="T2117" t="s">
        <v>15357</v>
      </c>
      <c r="U2117" t="str">
        <f>IF(COUNTIF('16 reserve bal'!D:D,'16 AJE data'!T2117)&gt;0,"Y","N")</f>
        <v>N</v>
      </c>
    </row>
    <row r="2118" spans="1:21" x14ac:dyDescent="0.25">
      <c r="A2118" t="s">
        <v>125</v>
      </c>
      <c r="B2118" t="s">
        <v>5284</v>
      </c>
      <c r="C2118" t="s">
        <v>8754</v>
      </c>
      <c r="D2118" t="s">
        <v>525</v>
      </c>
      <c r="E2118" t="s">
        <v>12419</v>
      </c>
      <c r="F2118" t="str">
        <f t="shared" si="36"/>
        <v>CA-IFRS</v>
      </c>
      <c r="G2118" t="s">
        <v>8754</v>
      </c>
      <c r="O2118" t="s">
        <v>15358</v>
      </c>
      <c r="P2118" t="s">
        <v>125</v>
      </c>
      <c r="Q2118" t="s">
        <v>8933</v>
      </c>
      <c r="R2118" t="str">
        <f>IF(COUNTIF('16 reserve entries'!Q:Q,'16 AJE data'!O2118)&gt;0,"Y","N")</f>
        <v>N</v>
      </c>
      <c r="S2118" s="149" t="s">
        <v>125</v>
      </c>
      <c r="T2118" t="s">
        <v>15359</v>
      </c>
      <c r="U2118" t="str">
        <f>IF(COUNTIF('16 reserve bal'!D:D,'16 AJE data'!T2118)&gt;0,"Y","N")</f>
        <v>N</v>
      </c>
    </row>
    <row r="2119" spans="1:21" x14ac:dyDescent="0.25">
      <c r="A2119" t="s">
        <v>125</v>
      </c>
      <c r="B2119" t="s">
        <v>5284</v>
      </c>
      <c r="C2119" t="s">
        <v>8755</v>
      </c>
      <c r="D2119" t="s">
        <v>525</v>
      </c>
      <c r="E2119" t="s">
        <v>12419</v>
      </c>
      <c r="F2119" t="str">
        <f t="shared" si="36"/>
        <v>CA-IFRS</v>
      </c>
      <c r="G2119" t="s">
        <v>8755</v>
      </c>
      <c r="O2119" t="s">
        <v>15360</v>
      </c>
      <c r="P2119" t="s">
        <v>125</v>
      </c>
      <c r="Q2119" t="s">
        <v>8934</v>
      </c>
      <c r="R2119" t="str">
        <f>IF(COUNTIF('16 reserve entries'!Q:Q,'16 AJE data'!O2119)&gt;0,"Y","N")</f>
        <v>N</v>
      </c>
      <c r="S2119" s="149" t="s">
        <v>125</v>
      </c>
      <c r="T2119" t="s">
        <v>15361</v>
      </c>
      <c r="U2119" t="str">
        <f>IF(COUNTIF('16 reserve bal'!D:D,'16 AJE data'!T2119)&gt;0,"Y","N")</f>
        <v>N</v>
      </c>
    </row>
    <row r="2120" spans="1:21" x14ac:dyDescent="0.25">
      <c r="A2120" t="s">
        <v>125</v>
      </c>
      <c r="B2120" t="s">
        <v>5284</v>
      </c>
      <c r="C2120" t="s">
        <v>8756</v>
      </c>
      <c r="D2120" t="s">
        <v>525</v>
      </c>
      <c r="E2120" t="s">
        <v>12419</v>
      </c>
      <c r="F2120" t="str">
        <f t="shared" si="36"/>
        <v>CA-IFRS</v>
      </c>
      <c r="G2120" t="s">
        <v>8756</v>
      </c>
      <c r="O2120" t="s">
        <v>15362</v>
      </c>
      <c r="P2120" t="s">
        <v>125</v>
      </c>
      <c r="Q2120" t="s">
        <v>8935</v>
      </c>
      <c r="R2120" t="str">
        <f>IF(COUNTIF('16 reserve entries'!Q:Q,'16 AJE data'!O2120)&gt;0,"Y","N")</f>
        <v>N</v>
      </c>
      <c r="S2120" s="149" t="s">
        <v>125</v>
      </c>
      <c r="T2120" t="s">
        <v>15363</v>
      </c>
      <c r="U2120" t="str">
        <f>IF(COUNTIF('16 reserve bal'!D:D,'16 AJE data'!T2120)&gt;0,"Y","N")</f>
        <v>N</v>
      </c>
    </row>
    <row r="2121" spans="1:21" x14ac:dyDescent="0.25">
      <c r="A2121" t="s">
        <v>125</v>
      </c>
      <c r="B2121" t="s">
        <v>5284</v>
      </c>
      <c r="C2121" t="s">
        <v>8757</v>
      </c>
      <c r="D2121" t="s">
        <v>525</v>
      </c>
      <c r="E2121" t="s">
        <v>12419</v>
      </c>
      <c r="F2121" t="str">
        <f t="shared" si="36"/>
        <v>CA-IFRS</v>
      </c>
      <c r="G2121" t="s">
        <v>8757</v>
      </c>
      <c r="O2121" t="s">
        <v>15364</v>
      </c>
      <c r="P2121" t="s">
        <v>125</v>
      </c>
      <c r="Q2121" t="s">
        <v>8936</v>
      </c>
      <c r="R2121" t="str">
        <f>IF(COUNTIF('16 reserve entries'!Q:Q,'16 AJE data'!O2121)&gt;0,"Y","N")</f>
        <v>N</v>
      </c>
      <c r="S2121" s="149" t="s">
        <v>125</v>
      </c>
      <c r="T2121" t="s">
        <v>15365</v>
      </c>
      <c r="U2121" t="str">
        <f>IF(COUNTIF('16 reserve bal'!D:D,'16 AJE data'!T2121)&gt;0,"Y","N")</f>
        <v>N</v>
      </c>
    </row>
    <row r="2122" spans="1:21" x14ac:dyDescent="0.25">
      <c r="A2122" t="s">
        <v>125</v>
      </c>
      <c r="B2122" t="s">
        <v>5284</v>
      </c>
      <c r="C2122" t="s">
        <v>8758</v>
      </c>
      <c r="D2122" t="s">
        <v>525</v>
      </c>
      <c r="E2122" t="s">
        <v>12419</v>
      </c>
      <c r="F2122" t="str">
        <f t="shared" si="36"/>
        <v>CA-IFRS</v>
      </c>
      <c r="G2122" t="s">
        <v>8758</v>
      </c>
      <c r="O2122" t="s">
        <v>15366</v>
      </c>
      <c r="P2122" t="s">
        <v>125</v>
      </c>
      <c r="Q2122" t="s">
        <v>8937</v>
      </c>
      <c r="R2122" t="str">
        <f>IF(COUNTIF('16 reserve entries'!Q:Q,'16 AJE data'!O2122)&gt;0,"Y","N")</f>
        <v>N</v>
      </c>
      <c r="S2122" s="149" t="s">
        <v>125</v>
      </c>
      <c r="T2122" t="s">
        <v>15367</v>
      </c>
      <c r="U2122" t="str">
        <f>IF(COUNTIF('16 reserve bal'!D:D,'16 AJE data'!T2122)&gt;0,"Y","N")</f>
        <v>N</v>
      </c>
    </row>
    <row r="2123" spans="1:21" x14ac:dyDescent="0.25">
      <c r="A2123" t="s">
        <v>125</v>
      </c>
      <c r="B2123" t="s">
        <v>5284</v>
      </c>
      <c r="C2123" t="s">
        <v>8759</v>
      </c>
      <c r="D2123" t="s">
        <v>525</v>
      </c>
      <c r="E2123" t="s">
        <v>12419</v>
      </c>
      <c r="F2123" t="str">
        <f t="shared" si="36"/>
        <v>CA-IFRS</v>
      </c>
      <c r="G2123" t="s">
        <v>8759</v>
      </c>
      <c r="O2123" t="s">
        <v>15368</v>
      </c>
      <c r="P2123" t="s">
        <v>125</v>
      </c>
      <c r="Q2123" t="s">
        <v>8938</v>
      </c>
      <c r="R2123" t="str">
        <f>IF(COUNTIF('16 reserve entries'!Q:Q,'16 AJE data'!O2123)&gt;0,"Y","N")</f>
        <v>N</v>
      </c>
      <c r="S2123" s="149" t="s">
        <v>125</v>
      </c>
      <c r="T2123" t="s">
        <v>15369</v>
      </c>
      <c r="U2123" t="str">
        <f>IF(COUNTIF('16 reserve bal'!D:D,'16 AJE data'!T2123)&gt;0,"Y","N")</f>
        <v>N</v>
      </c>
    </row>
    <row r="2124" spans="1:21" x14ac:dyDescent="0.25">
      <c r="A2124" t="s">
        <v>125</v>
      </c>
      <c r="B2124" t="s">
        <v>5284</v>
      </c>
      <c r="C2124" t="s">
        <v>8760</v>
      </c>
      <c r="D2124" t="s">
        <v>525</v>
      </c>
      <c r="E2124" t="s">
        <v>12419</v>
      </c>
      <c r="F2124" t="str">
        <f t="shared" si="36"/>
        <v>CA-IFRS</v>
      </c>
      <c r="G2124" t="s">
        <v>8760</v>
      </c>
      <c r="O2124" t="s">
        <v>15370</v>
      </c>
      <c r="P2124" t="s">
        <v>125</v>
      </c>
      <c r="Q2124" t="s">
        <v>8939</v>
      </c>
      <c r="R2124" t="str">
        <f>IF(COUNTIF('16 reserve entries'!Q:Q,'16 AJE data'!O2124)&gt;0,"Y","N")</f>
        <v>N</v>
      </c>
      <c r="S2124" s="149" t="s">
        <v>125</v>
      </c>
      <c r="T2124" t="s">
        <v>15371</v>
      </c>
      <c r="U2124" t="str">
        <f>IF(COUNTIF('16 reserve bal'!D:D,'16 AJE data'!T2124)&gt;0,"Y","N")</f>
        <v>N</v>
      </c>
    </row>
    <row r="2125" spans="1:21" x14ac:dyDescent="0.25">
      <c r="A2125" t="s">
        <v>125</v>
      </c>
      <c r="B2125" t="s">
        <v>5284</v>
      </c>
      <c r="C2125" t="s">
        <v>8761</v>
      </c>
      <c r="D2125" t="s">
        <v>525</v>
      </c>
      <c r="E2125" t="s">
        <v>12419</v>
      </c>
      <c r="F2125" t="str">
        <f t="shared" si="36"/>
        <v>CA-IFRS</v>
      </c>
      <c r="G2125" t="s">
        <v>8761</v>
      </c>
      <c r="O2125" t="s">
        <v>15372</v>
      </c>
      <c r="P2125" t="s">
        <v>125</v>
      </c>
      <c r="Q2125" t="s">
        <v>8940</v>
      </c>
      <c r="R2125" t="str">
        <f>IF(COUNTIF('16 reserve entries'!Q:Q,'16 AJE data'!O2125)&gt;0,"Y","N")</f>
        <v>N</v>
      </c>
      <c r="S2125" s="149" t="s">
        <v>125</v>
      </c>
      <c r="T2125" t="s">
        <v>15373</v>
      </c>
      <c r="U2125" t="str">
        <f>IF(COUNTIF('16 reserve bal'!D:D,'16 AJE data'!T2125)&gt;0,"Y","N")</f>
        <v>N</v>
      </c>
    </row>
    <row r="2126" spans="1:21" x14ac:dyDescent="0.25">
      <c r="A2126" t="s">
        <v>125</v>
      </c>
      <c r="B2126" t="s">
        <v>5284</v>
      </c>
      <c r="C2126" t="s">
        <v>8762</v>
      </c>
      <c r="D2126" t="s">
        <v>525</v>
      </c>
      <c r="E2126" t="s">
        <v>12419</v>
      </c>
      <c r="F2126" t="str">
        <f t="shared" si="36"/>
        <v>CA-IFRS</v>
      </c>
      <c r="G2126" t="s">
        <v>8762</v>
      </c>
      <c r="O2126" t="s">
        <v>15374</v>
      </c>
      <c r="P2126" t="s">
        <v>125</v>
      </c>
      <c r="Q2126" t="s">
        <v>8941</v>
      </c>
      <c r="R2126" t="str">
        <f>IF(COUNTIF('16 reserve entries'!Q:Q,'16 AJE data'!O2126)&gt;0,"Y","N")</f>
        <v>N</v>
      </c>
      <c r="S2126" s="149" t="s">
        <v>125</v>
      </c>
      <c r="T2126" t="s">
        <v>15375</v>
      </c>
      <c r="U2126" t="str">
        <f>IF(COUNTIF('16 reserve bal'!D:D,'16 AJE data'!T2126)&gt;0,"Y","N")</f>
        <v>N</v>
      </c>
    </row>
    <row r="2127" spans="1:21" x14ac:dyDescent="0.25">
      <c r="A2127" t="s">
        <v>125</v>
      </c>
      <c r="B2127" t="s">
        <v>5284</v>
      </c>
      <c r="C2127" t="s">
        <v>8763</v>
      </c>
      <c r="D2127" t="s">
        <v>525</v>
      </c>
      <c r="E2127" t="s">
        <v>12419</v>
      </c>
      <c r="F2127" t="str">
        <f t="shared" si="36"/>
        <v>CA-IFRS</v>
      </c>
      <c r="G2127" t="s">
        <v>8763</v>
      </c>
      <c r="O2127" t="s">
        <v>15376</v>
      </c>
      <c r="P2127" t="s">
        <v>125</v>
      </c>
      <c r="Q2127" t="s">
        <v>8942</v>
      </c>
      <c r="R2127" t="str">
        <f>IF(COUNTIF('16 reserve entries'!Q:Q,'16 AJE data'!O2127)&gt;0,"Y","N")</f>
        <v>N</v>
      </c>
      <c r="S2127" s="149" t="s">
        <v>125</v>
      </c>
      <c r="T2127" t="s">
        <v>15377</v>
      </c>
      <c r="U2127" t="str">
        <f>IF(COUNTIF('16 reserve bal'!D:D,'16 AJE data'!T2127)&gt;0,"Y","N")</f>
        <v>N</v>
      </c>
    </row>
    <row r="2128" spans="1:21" x14ac:dyDescent="0.25">
      <c r="A2128" t="s">
        <v>125</v>
      </c>
      <c r="B2128" t="s">
        <v>5284</v>
      </c>
      <c r="C2128" t="s">
        <v>8764</v>
      </c>
      <c r="D2128" t="s">
        <v>525</v>
      </c>
      <c r="E2128" t="s">
        <v>12419</v>
      </c>
      <c r="F2128" t="str">
        <f t="shared" si="36"/>
        <v>CA-IFRS</v>
      </c>
      <c r="G2128" t="s">
        <v>8764</v>
      </c>
      <c r="O2128" t="s">
        <v>15378</v>
      </c>
      <c r="P2128" t="s">
        <v>125</v>
      </c>
      <c r="Q2128" t="s">
        <v>8943</v>
      </c>
      <c r="R2128" t="str">
        <f>IF(COUNTIF('16 reserve entries'!Q:Q,'16 AJE data'!O2128)&gt;0,"Y","N")</f>
        <v>N</v>
      </c>
      <c r="S2128" s="149" t="s">
        <v>125</v>
      </c>
      <c r="T2128" t="s">
        <v>15379</v>
      </c>
      <c r="U2128" t="str">
        <f>IF(COUNTIF('16 reserve bal'!D:D,'16 AJE data'!T2128)&gt;0,"Y","N")</f>
        <v>N</v>
      </c>
    </row>
    <row r="2129" spans="1:21" x14ac:dyDescent="0.25">
      <c r="A2129" t="s">
        <v>125</v>
      </c>
      <c r="B2129" t="s">
        <v>5284</v>
      </c>
      <c r="C2129" t="s">
        <v>8765</v>
      </c>
      <c r="D2129" t="s">
        <v>525</v>
      </c>
      <c r="E2129" t="s">
        <v>12419</v>
      </c>
      <c r="F2129" t="str">
        <f t="shared" si="36"/>
        <v>CA-IFRS</v>
      </c>
      <c r="G2129" t="s">
        <v>8765</v>
      </c>
      <c r="O2129" t="s">
        <v>15380</v>
      </c>
      <c r="P2129" t="s">
        <v>125</v>
      </c>
      <c r="Q2129" t="s">
        <v>8944</v>
      </c>
      <c r="R2129" t="str">
        <f>IF(COUNTIF('16 reserve entries'!Q:Q,'16 AJE data'!O2129)&gt;0,"Y","N")</f>
        <v>N</v>
      </c>
      <c r="S2129" s="149" t="s">
        <v>125</v>
      </c>
      <c r="T2129" t="s">
        <v>15381</v>
      </c>
      <c r="U2129" t="str">
        <f>IF(COUNTIF('16 reserve bal'!D:D,'16 AJE data'!T2129)&gt;0,"Y","N")</f>
        <v>N</v>
      </c>
    </row>
    <row r="2130" spans="1:21" x14ac:dyDescent="0.25">
      <c r="A2130" t="s">
        <v>125</v>
      </c>
      <c r="B2130" t="s">
        <v>5284</v>
      </c>
      <c r="C2130" t="s">
        <v>8766</v>
      </c>
      <c r="D2130" t="s">
        <v>525</v>
      </c>
      <c r="E2130" t="s">
        <v>12419</v>
      </c>
      <c r="F2130" t="str">
        <f t="shared" si="36"/>
        <v>CA-IFRS</v>
      </c>
      <c r="G2130" t="s">
        <v>8766</v>
      </c>
      <c r="O2130" t="s">
        <v>15382</v>
      </c>
      <c r="P2130" t="s">
        <v>125</v>
      </c>
      <c r="Q2130" t="s">
        <v>8945</v>
      </c>
      <c r="R2130" t="str">
        <f>IF(COUNTIF('16 reserve entries'!Q:Q,'16 AJE data'!O2130)&gt;0,"Y","N")</f>
        <v>N</v>
      </c>
      <c r="S2130" s="149" t="s">
        <v>125</v>
      </c>
      <c r="T2130" t="s">
        <v>15383</v>
      </c>
      <c r="U2130" t="str">
        <f>IF(COUNTIF('16 reserve bal'!D:D,'16 AJE data'!T2130)&gt;0,"Y","N")</f>
        <v>N</v>
      </c>
    </row>
    <row r="2131" spans="1:21" x14ac:dyDescent="0.25">
      <c r="A2131" t="s">
        <v>125</v>
      </c>
      <c r="B2131" t="s">
        <v>5284</v>
      </c>
      <c r="C2131" t="s">
        <v>8767</v>
      </c>
      <c r="D2131" t="s">
        <v>525</v>
      </c>
      <c r="E2131" t="s">
        <v>12419</v>
      </c>
      <c r="F2131" t="str">
        <f t="shared" si="36"/>
        <v>CA-IFRS</v>
      </c>
      <c r="G2131" t="s">
        <v>8767</v>
      </c>
      <c r="O2131" t="s">
        <v>15384</v>
      </c>
      <c r="P2131" t="s">
        <v>125</v>
      </c>
      <c r="Q2131" t="s">
        <v>8946</v>
      </c>
      <c r="R2131" t="str">
        <f>IF(COUNTIF('16 reserve entries'!Q:Q,'16 AJE data'!O2131)&gt;0,"Y","N")</f>
        <v>N</v>
      </c>
      <c r="S2131" s="149" t="s">
        <v>125</v>
      </c>
      <c r="T2131" t="s">
        <v>15385</v>
      </c>
      <c r="U2131" t="str">
        <f>IF(COUNTIF('16 reserve bal'!D:D,'16 AJE data'!T2131)&gt;0,"Y","N")</f>
        <v>N</v>
      </c>
    </row>
    <row r="2132" spans="1:21" x14ac:dyDescent="0.25">
      <c r="A2132" t="s">
        <v>125</v>
      </c>
      <c r="B2132" t="s">
        <v>5284</v>
      </c>
      <c r="C2132" t="s">
        <v>8768</v>
      </c>
      <c r="D2132" t="s">
        <v>525</v>
      </c>
      <c r="E2132" t="s">
        <v>12419</v>
      </c>
      <c r="F2132" t="str">
        <f t="shared" si="36"/>
        <v>CA-IFRS</v>
      </c>
      <c r="G2132" t="s">
        <v>8768</v>
      </c>
      <c r="O2132" t="s">
        <v>15386</v>
      </c>
      <c r="P2132" t="s">
        <v>125</v>
      </c>
      <c r="Q2132" t="s">
        <v>8947</v>
      </c>
      <c r="R2132" t="str">
        <f>IF(COUNTIF('16 reserve entries'!Q:Q,'16 AJE data'!O2132)&gt;0,"Y","N")</f>
        <v>N</v>
      </c>
      <c r="S2132" s="149" t="s">
        <v>125</v>
      </c>
      <c r="T2132" t="s">
        <v>15387</v>
      </c>
      <c r="U2132" t="str">
        <f>IF(COUNTIF('16 reserve bal'!D:D,'16 AJE data'!T2132)&gt;0,"Y","N")</f>
        <v>N</v>
      </c>
    </row>
    <row r="2133" spans="1:21" x14ac:dyDescent="0.25">
      <c r="A2133" t="s">
        <v>125</v>
      </c>
      <c r="B2133" t="s">
        <v>5284</v>
      </c>
      <c r="C2133" t="s">
        <v>8769</v>
      </c>
      <c r="D2133" t="s">
        <v>525</v>
      </c>
      <c r="E2133" t="s">
        <v>12419</v>
      </c>
      <c r="F2133" t="str">
        <f t="shared" si="36"/>
        <v>CA-IFRS</v>
      </c>
      <c r="G2133" t="s">
        <v>8769</v>
      </c>
      <c r="O2133" t="s">
        <v>15388</v>
      </c>
      <c r="P2133" t="s">
        <v>125</v>
      </c>
      <c r="Q2133" t="s">
        <v>8948</v>
      </c>
      <c r="R2133" t="str">
        <f>IF(COUNTIF('16 reserve entries'!Q:Q,'16 AJE data'!O2133)&gt;0,"Y","N")</f>
        <v>N</v>
      </c>
      <c r="S2133" s="149" t="s">
        <v>125</v>
      </c>
      <c r="T2133" t="s">
        <v>15389</v>
      </c>
      <c r="U2133" t="str">
        <f>IF(COUNTIF('16 reserve bal'!D:D,'16 AJE data'!T2133)&gt;0,"Y","N")</f>
        <v>N</v>
      </c>
    </row>
    <row r="2134" spans="1:21" x14ac:dyDescent="0.25">
      <c r="A2134" t="s">
        <v>125</v>
      </c>
      <c r="B2134" t="s">
        <v>5284</v>
      </c>
      <c r="C2134" t="s">
        <v>8770</v>
      </c>
      <c r="D2134" t="s">
        <v>525</v>
      </c>
      <c r="E2134" t="s">
        <v>12419</v>
      </c>
      <c r="F2134" t="str">
        <f t="shared" si="36"/>
        <v>CA-IFRS</v>
      </c>
      <c r="G2134" t="s">
        <v>8770</v>
      </c>
      <c r="O2134" t="s">
        <v>15390</v>
      </c>
      <c r="P2134" t="s">
        <v>125</v>
      </c>
      <c r="Q2134" t="s">
        <v>8949</v>
      </c>
      <c r="R2134" t="str">
        <f>IF(COUNTIF('16 reserve entries'!Q:Q,'16 AJE data'!O2134)&gt;0,"Y","N")</f>
        <v>N</v>
      </c>
      <c r="S2134" s="149" t="s">
        <v>125</v>
      </c>
      <c r="T2134" t="s">
        <v>15391</v>
      </c>
      <c r="U2134" t="str">
        <f>IF(COUNTIF('16 reserve bal'!D:D,'16 AJE data'!T2134)&gt;0,"Y","N")</f>
        <v>N</v>
      </c>
    </row>
    <row r="2135" spans="1:21" x14ac:dyDescent="0.25">
      <c r="A2135" t="s">
        <v>125</v>
      </c>
      <c r="B2135" t="s">
        <v>5284</v>
      </c>
      <c r="C2135" t="s">
        <v>8771</v>
      </c>
      <c r="D2135" t="s">
        <v>525</v>
      </c>
      <c r="E2135" t="s">
        <v>12419</v>
      </c>
      <c r="F2135" t="str">
        <f t="shared" si="36"/>
        <v>CA-IFRS</v>
      </c>
      <c r="G2135" t="s">
        <v>8771</v>
      </c>
      <c r="O2135" t="s">
        <v>15392</v>
      </c>
      <c r="P2135" t="s">
        <v>125</v>
      </c>
      <c r="Q2135" t="s">
        <v>8950</v>
      </c>
      <c r="R2135" t="str">
        <f>IF(COUNTIF('16 reserve entries'!Q:Q,'16 AJE data'!O2135)&gt;0,"Y","N")</f>
        <v>N</v>
      </c>
      <c r="S2135" s="149" t="s">
        <v>125</v>
      </c>
      <c r="T2135" t="s">
        <v>15393</v>
      </c>
      <c r="U2135" t="str">
        <f>IF(COUNTIF('16 reserve bal'!D:D,'16 AJE data'!T2135)&gt;0,"Y","N")</f>
        <v>N</v>
      </c>
    </row>
    <row r="2136" spans="1:21" x14ac:dyDescent="0.25">
      <c r="A2136" t="s">
        <v>125</v>
      </c>
      <c r="B2136" t="s">
        <v>5284</v>
      </c>
      <c r="C2136" t="s">
        <v>8772</v>
      </c>
      <c r="D2136" t="s">
        <v>525</v>
      </c>
      <c r="E2136" t="s">
        <v>12419</v>
      </c>
      <c r="F2136" t="str">
        <f t="shared" si="36"/>
        <v>CA-IFRS</v>
      </c>
      <c r="G2136" t="s">
        <v>8772</v>
      </c>
      <c r="O2136" t="s">
        <v>15394</v>
      </c>
      <c r="P2136" t="s">
        <v>125</v>
      </c>
      <c r="Q2136" t="s">
        <v>8951</v>
      </c>
      <c r="R2136" t="str">
        <f>IF(COUNTIF('16 reserve entries'!Q:Q,'16 AJE data'!O2136)&gt;0,"Y","N")</f>
        <v>N</v>
      </c>
      <c r="S2136" s="149" t="s">
        <v>125</v>
      </c>
      <c r="T2136" t="s">
        <v>15395</v>
      </c>
      <c r="U2136" t="str">
        <f>IF(COUNTIF('16 reserve bal'!D:D,'16 AJE data'!T2136)&gt;0,"Y","N")</f>
        <v>N</v>
      </c>
    </row>
    <row r="2137" spans="1:21" x14ac:dyDescent="0.25">
      <c r="A2137" t="s">
        <v>125</v>
      </c>
      <c r="B2137" t="s">
        <v>5284</v>
      </c>
      <c r="C2137" t="s">
        <v>8773</v>
      </c>
      <c r="D2137" t="s">
        <v>525</v>
      </c>
      <c r="E2137" t="s">
        <v>12419</v>
      </c>
      <c r="F2137" t="str">
        <f t="shared" si="36"/>
        <v>CA-IFRS</v>
      </c>
      <c r="G2137" t="s">
        <v>8773</v>
      </c>
      <c r="O2137" t="s">
        <v>15396</v>
      </c>
      <c r="P2137" t="s">
        <v>125</v>
      </c>
      <c r="Q2137" t="s">
        <v>8952</v>
      </c>
      <c r="R2137" t="str">
        <f>IF(COUNTIF('16 reserve entries'!Q:Q,'16 AJE data'!O2137)&gt;0,"Y","N")</f>
        <v>N</v>
      </c>
      <c r="S2137" s="149" t="s">
        <v>125</v>
      </c>
      <c r="T2137" t="s">
        <v>15397</v>
      </c>
      <c r="U2137" t="str">
        <f>IF(COUNTIF('16 reserve bal'!D:D,'16 AJE data'!T2137)&gt;0,"Y","N")</f>
        <v>N</v>
      </c>
    </row>
    <row r="2138" spans="1:21" x14ac:dyDescent="0.25">
      <c r="A2138" t="s">
        <v>125</v>
      </c>
      <c r="B2138" t="s">
        <v>5284</v>
      </c>
      <c r="C2138" t="s">
        <v>8774</v>
      </c>
      <c r="D2138" t="s">
        <v>525</v>
      </c>
      <c r="E2138" t="s">
        <v>12419</v>
      </c>
      <c r="F2138" t="str">
        <f t="shared" si="36"/>
        <v>CA-IFRS</v>
      </c>
      <c r="G2138" t="s">
        <v>8774</v>
      </c>
      <c r="O2138" t="s">
        <v>15398</v>
      </c>
      <c r="P2138" t="s">
        <v>125</v>
      </c>
      <c r="Q2138" t="s">
        <v>8953</v>
      </c>
      <c r="R2138" t="str">
        <f>IF(COUNTIF('16 reserve entries'!Q:Q,'16 AJE data'!O2138)&gt;0,"Y","N")</f>
        <v>N</v>
      </c>
      <c r="S2138" s="149" t="s">
        <v>125</v>
      </c>
      <c r="T2138" t="s">
        <v>15399</v>
      </c>
      <c r="U2138" t="str">
        <f>IF(COUNTIF('16 reserve bal'!D:D,'16 AJE data'!T2138)&gt;0,"Y","N")</f>
        <v>N</v>
      </c>
    </row>
    <row r="2139" spans="1:21" x14ac:dyDescent="0.25">
      <c r="A2139" t="s">
        <v>125</v>
      </c>
      <c r="B2139" t="s">
        <v>5284</v>
      </c>
      <c r="C2139" t="s">
        <v>8775</v>
      </c>
      <c r="D2139" t="s">
        <v>525</v>
      </c>
      <c r="E2139" t="s">
        <v>12419</v>
      </c>
      <c r="F2139" t="str">
        <f t="shared" si="36"/>
        <v>CA-IFRS</v>
      </c>
      <c r="G2139" t="s">
        <v>8775</v>
      </c>
      <c r="O2139" t="s">
        <v>15400</v>
      </c>
      <c r="P2139" t="s">
        <v>125</v>
      </c>
      <c r="Q2139" t="s">
        <v>8954</v>
      </c>
      <c r="R2139" t="str">
        <f>IF(COUNTIF('16 reserve entries'!Q:Q,'16 AJE data'!O2139)&gt;0,"Y","N")</f>
        <v>N</v>
      </c>
      <c r="S2139" s="149" t="s">
        <v>125</v>
      </c>
      <c r="T2139" t="s">
        <v>15401</v>
      </c>
      <c r="U2139" t="str">
        <f>IF(COUNTIF('16 reserve bal'!D:D,'16 AJE data'!T2139)&gt;0,"Y","N")</f>
        <v>N</v>
      </c>
    </row>
    <row r="2140" spans="1:21" x14ac:dyDescent="0.25">
      <c r="A2140" t="s">
        <v>125</v>
      </c>
      <c r="B2140" t="s">
        <v>5284</v>
      </c>
      <c r="C2140" t="s">
        <v>8776</v>
      </c>
      <c r="D2140" t="s">
        <v>525</v>
      </c>
      <c r="E2140" t="s">
        <v>12419</v>
      </c>
      <c r="F2140" t="str">
        <f t="shared" si="36"/>
        <v>CA-IFRS</v>
      </c>
      <c r="G2140" t="s">
        <v>8776</v>
      </c>
      <c r="O2140" t="s">
        <v>15402</v>
      </c>
      <c r="P2140" t="s">
        <v>125</v>
      </c>
      <c r="Q2140" t="s">
        <v>8955</v>
      </c>
      <c r="R2140" t="str">
        <f>IF(COUNTIF('16 reserve entries'!Q:Q,'16 AJE data'!O2140)&gt;0,"Y","N")</f>
        <v>N</v>
      </c>
      <c r="S2140" s="149" t="s">
        <v>125</v>
      </c>
      <c r="T2140" t="s">
        <v>15403</v>
      </c>
      <c r="U2140" t="str">
        <f>IF(COUNTIF('16 reserve bal'!D:D,'16 AJE data'!T2140)&gt;0,"Y","N")</f>
        <v>N</v>
      </c>
    </row>
    <row r="2141" spans="1:21" x14ac:dyDescent="0.25">
      <c r="A2141" t="s">
        <v>125</v>
      </c>
      <c r="B2141" t="s">
        <v>5284</v>
      </c>
      <c r="C2141" t="s">
        <v>8777</v>
      </c>
      <c r="D2141" t="s">
        <v>525</v>
      </c>
      <c r="E2141" t="s">
        <v>12419</v>
      </c>
      <c r="F2141" t="str">
        <f t="shared" si="36"/>
        <v>CA-IFRS</v>
      </c>
      <c r="G2141" t="s">
        <v>8777</v>
      </c>
      <c r="O2141" t="s">
        <v>15404</v>
      </c>
      <c r="P2141" t="s">
        <v>125</v>
      </c>
      <c r="Q2141" t="s">
        <v>8956</v>
      </c>
      <c r="R2141" t="str">
        <f>IF(COUNTIF('16 reserve entries'!Q:Q,'16 AJE data'!O2141)&gt;0,"Y","N")</f>
        <v>N</v>
      </c>
      <c r="S2141" s="149" t="s">
        <v>125</v>
      </c>
      <c r="T2141" t="s">
        <v>15405</v>
      </c>
      <c r="U2141" t="str">
        <f>IF(COUNTIF('16 reserve bal'!D:D,'16 AJE data'!T2141)&gt;0,"Y","N")</f>
        <v>N</v>
      </c>
    </row>
    <row r="2142" spans="1:21" x14ac:dyDescent="0.25">
      <c r="A2142" t="s">
        <v>125</v>
      </c>
      <c r="B2142" t="s">
        <v>5284</v>
      </c>
      <c r="C2142" t="s">
        <v>8778</v>
      </c>
      <c r="D2142" t="s">
        <v>525</v>
      </c>
      <c r="E2142" t="s">
        <v>12419</v>
      </c>
      <c r="F2142" t="str">
        <f t="shared" si="36"/>
        <v>CA-IFRS</v>
      </c>
      <c r="G2142" t="s">
        <v>8778</v>
      </c>
      <c r="O2142" t="s">
        <v>15406</v>
      </c>
      <c r="P2142" t="s">
        <v>125</v>
      </c>
      <c r="Q2142" t="s">
        <v>8957</v>
      </c>
      <c r="R2142" t="str">
        <f>IF(COUNTIF('16 reserve entries'!Q:Q,'16 AJE data'!O2142)&gt;0,"Y","N")</f>
        <v>N</v>
      </c>
      <c r="S2142" s="149" t="s">
        <v>125</v>
      </c>
      <c r="T2142" t="s">
        <v>15407</v>
      </c>
      <c r="U2142" t="str">
        <f>IF(COUNTIF('16 reserve bal'!D:D,'16 AJE data'!T2142)&gt;0,"Y","N")</f>
        <v>N</v>
      </c>
    </row>
    <row r="2143" spans="1:21" x14ac:dyDescent="0.25">
      <c r="A2143" t="s">
        <v>125</v>
      </c>
      <c r="B2143" t="s">
        <v>5284</v>
      </c>
      <c r="C2143" t="s">
        <v>8779</v>
      </c>
      <c r="D2143" t="s">
        <v>525</v>
      </c>
      <c r="E2143" t="s">
        <v>12419</v>
      </c>
      <c r="F2143" t="str">
        <f t="shared" si="36"/>
        <v>CA-IFRS</v>
      </c>
      <c r="G2143" t="s">
        <v>8779</v>
      </c>
      <c r="O2143" t="s">
        <v>15408</v>
      </c>
      <c r="P2143" t="s">
        <v>125</v>
      </c>
      <c r="Q2143" t="s">
        <v>8958</v>
      </c>
      <c r="R2143" t="str">
        <f>IF(COUNTIF('16 reserve entries'!Q:Q,'16 AJE data'!O2143)&gt;0,"Y","N")</f>
        <v>N</v>
      </c>
      <c r="S2143" s="149" t="s">
        <v>125</v>
      </c>
      <c r="T2143" t="s">
        <v>15409</v>
      </c>
      <c r="U2143" t="str">
        <f>IF(COUNTIF('16 reserve bal'!D:D,'16 AJE data'!T2143)&gt;0,"Y","N")</f>
        <v>N</v>
      </c>
    </row>
    <row r="2144" spans="1:21" x14ac:dyDescent="0.25">
      <c r="A2144" t="s">
        <v>125</v>
      </c>
      <c r="B2144" t="s">
        <v>5284</v>
      </c>
      <c r="C2144" t="s">
        <v>8780</v>
      </c>
      <c r="D2144" t="s">
        <v>525</v>
      </c>
      <c r="E2144" t="s">
        <v>12419</v>
      </c>
      <c r="F2144" t="str">
        <f t="shared" si="36"/>
        <v>CA-IFRS</v>
      </c>
      <c r="G2144" t="s">
        <v>8780</v>
      </c>
      <c r="O2144" t="s">
        <v>15410</v>
      </c>
      <c r="P2144" t="s">
        <v>125</v>
      </c>
      <c r="Q2144" t="s">
        <v>8959</v>
      </c>
      <c r="R2144" t="str">
        <f>IF(COUNTIF('16 reserve entries'!Q:Q,'16 AJE data'!O2144)&gt;0,"Y","N")</f>
        <v>N</v>
      </c>
      <c r="S2144" s="149" t="s">
        <v>125</v>
      </c>
      <c r="T2144" t="s">
        <v>15411</v>
      </c>
      <c r="U2144" t="str">
        <f>IF(COUNTIF('16 reserve bal'!D:D,'16 AJE data'!T2144)&gt;0,"Y","N")</f>
        <v>N</v>
      </c>
    </row>
    <row r="2145" spans="1:21" x14ac:dyDescent="0.25">
      <c r="A2145" t="s">
        <v>125</v>
      </c>
      <c r="B2145" t="s">
        <v>5284</v>
      </c>
      <c r="C2145" t="s">
        <v>8781</v>
      </c>
      <c r="D2145" t="s">
        <v>525</v>
      </c>
      <c r="E2145" t="s">
        <v>12419</v>
      </c>
      <c r="F2145" t="str">
        <f t="shared" si="36"/>
        <v>CA-IFRS</v>
      </c>
      <c r="G2145" t="s">
        <v>8781</v>
      </c>
      <c r="O2145" t="s">
        <v>15412</v>
      </c>
      <c r="P2145" t="s">
        <v>125</v>
      </c>
      <c r="Q2145" t="s">
        <v>8960</v>
      </c>
      <c r="R2145" t="str">
        <f>IF(COUNTIF('16 reserve entries'!Q:Q,'16 AJE data'!O2145)&gt;0,"Y","N")</f>
        <v>N</v>
      </c>
      <c r="S2145" s="149" t="s">
        <v>125</v>
      </c>
      <c r="T2145" t="s">
        <v>15413</v>
      </c>
      <c r="U2145" t="str">
        <f>IF(COUNTIF('16 reserve bal'!D:D,'16 AJE data'!T2145)&gt;0,"Y","N")</f>
        <v>N</v>
      </c>
    </row>
    <row r="2146" spans="1:21" x14ac:dyDescent="0.25">
      <c r="A2146" t="s">
        <v>125</v>
      </c>
      <c r="B2146" t="s">
        <v>5284</v>
      </c>
      <c r="C2146" t="s">
        <v>8782</v>
      </c>
      <c r="D2146" t="s">
        <v>525</v>
      </c>
      <c r="E2146" t="s">
        <v>12419</v>
      </c>
      <c r="F2146" t="str">
        <f t="shared" si="36"/>
        <v>CA-IFRS</v>
      </c>
      <c r="G2146" t="s">
        <v>8782</v>
      </c>
      <c r="O2146" t="s">
        <v>15414</v>
      </c>
      <c r="P2146" t="s">
        <v>125</v>
      </c>
      <c r="Q2146" t="s">
        <v>8961</v>
      </c>
      <c r="R2146" t="str">
        <f>IF(COUNTIF('16 reserve entries'!Q:Q,'16 AJE data'!O2146)&gt;0,"Y","N")</f>
        <v>N</v>
      </c>
      <c r="S2146" s="149" t="s">
        <v>125</v>
      </c>
      <c r="T2146" t="s">
        <v>15415</v>
      </c>
      <c r="U2146" t="str">
        <f>IF(COUNTIF('16 reserve bal'!D:D,'16 AJE data'!T2146)&gt;0,"Y","N")</f>
        <v>N</v>
      </c>
    </row>
    <row r="2147" spans="1:21" x14ac:dyDescent="0.25">
      <c r="A2147" t="s">
        <v>125</v>
      </c>
      <c r="B2147" t="s">
        <v>5284</v>
      </c>
      <c r="C2147" t="s">
        <v>8783</v>
      </c>
      <c r="D2147" t="s">
        <v>525</v>
      </c>
      <c r="E2147" t="s">
        <v>12419</v>
      </c>
      <c r="F2147" t="str">
        <f t="shared" si="36"/>
        <v>CA-IFRS</v>
      </c>
      <c r="G2147" t="s">
        <v>8783</v>
      </c>
      <c r="O2147" t="s">
        <v>15416</v>
      </c>
      <c r="P2147" t="s">
        <v>125</v>
      </c>
      <c r="Q2147" t="s">
        <v>8962</v>
      </c>
      <c r="R2147" t="str">
        <f>IF(COUNTIF('16 reserve entries'!Q:Q,'16 AJE data'!O2147)&gt;0,"Y","N")</f>
        <v>N</v>
      </c>
      <c r="S2147" s="149" t="s">
        <v>125</v>
      </c>
      <c r="T2147" t="s">
        <v>15417</v>
      </c>
      <c r="U2147" t="str">
        <f>IF(COUNTIF('16 reserve bal'!D:D,'16 AJE data'!T2147)&gt;0,"Y","N")</f>
        <v>N</v>
      </c>
    </row>
    <row r="2148" spans="1:21" x14ac:dyDescent="0.25">
      <c r="A2148" t="s">
        <v>125</v>
      </c>
      <c r="B2148" t="s">
        <v>5284</v>
      </c>
      <c r="C2148" t="s">
        <v>8784</v>
      </c>
      <c r="D2148" t="s">
        <v>525</v>
      </c>
      <c r="E2148" t="s">
        <v>12419</v>
      </c>
      <c r="F2148" t="str">
        <f t="shared" si="36"/>
        <v>CA-IFRS</v>
      </c>
      <c r="G2148" t="s">
        <v>8784</v>
      </c>
      <c r="O2148" t="s">
        <v>15418</v>
      </c>
      <c r="P2148" t="s">
        <v>125</v>
      </c>
      <c r="Q2148" t="s">
        <v>8963</v>
      </c>
      <c r="R2148" t="str">
        <f>IF(COUNTIF('16 reserve entries'!Q:Q,'16 AJE data'!O2148)&gt;0,"Y","N")</f>
        <v>N</v>
      </c>
      <c r="S2148" s="149" t="s">
        <v>125</v>
      </c>
      <c r="T2148" t="s">
        <v>15419</v>
      </c>
      <c r="U2148" t="str">
        <f>IF(COUNTIF('16 reserve bal'!D:D,'16 AJE data'!T2148)&gt;0,"Y","N")</f>
        <v>N</v>
      </c>
    </row>
    <row r="2149" spans="1:21" x14ac:dyDescent="0.25">
      <c r="A2149" t="s">
        <v>125</v>
      </c>
      <c r="B2149" t="s">
        <v>5284</v>
      </c>
      <c r="C2149" t="s">
        <v>8785</v>
      </c>
      <c r="D2149" t="s">
        <v>525</v>
      </c>
      <c r="E2149" t="s">
        <v>12419</v>
      </c>
      <c r="F2149" t="str">
        <f t="shared" si="36"/>
        <v>CA-IFRS</v>
      </c>
      <c r="G2149" t="s">
        <v>8785</v>
      </c>
      <c r="O2149" t="s">
        <v>15420</v>
      </c>
      <c r="P2149" t="s">
        <v>125</v>
      </c>
      <c r="Q2149" t="s">
        <v>8964</v>
      </c>
      <c r="R2149" t="str">
        <f>IF(COUNTIF('16 reserve entries'!Q:Q,'16 AJE data'!O2149)&gt;0,"Y","N")</f>
        <v>N</v>
      </c>
      <c r="S2149" s="149" t="s">
        <v>125</v>
      </c>
      <c r="T2149" t="s">
        <v>15421</v>
      </c>
      <c r="U2149" t="str">
        <f>IF(COUNTIF('16 reserve bal'!D:D,'16 AJE data'!T2149)&gt;0,"Y","N")</f>
        <v>N</v>
      </c>
    </row>
    <row r="2150" spans="1:21" x14ac:dyDescent="0.25">
      <c r="A2150" t="s">
        <v>125</v>
      </c>
      <c r="B2150" t="s">
        <v>5284</v>
      </c>
      <c r="C2150" t="s">
        <v>8786</v>
      </c>
      <c r="D2150" t="s">
        <v>525</v>
      </c>
      <c r="E2150" t="s">
        <v>12419</v>
      </c>
      <c r="F2150" t="str">
        <f t="shared" si="36"/>
        <v>CA-IFRS</v>
      </c>
      <c r="G2150" t="s">
        <v>8786</v>
      </c>
      <c r="O2150" t="s">
        <v>15422</v>
      </c>
      <c r="P2150" t="s">
        <v>125</v>
      </c>
      <c r="Q2150" t="s">
        <v>8965</v>
      </c>
      <c r="R2150" t="str">
        <f>IF(COUNTIF('16 reserve entries'!Q:Q,'16 AJE data'!O2150)&gt;0,"Y","N")</f>
        <v>N</v>
      </c>
      <c r="S2150" s="149" t="s">
        <v>125</v>
      </c>
      <c r="T2150" t="s">
        <v>15423</v>
      </c>
      <c r="U2150" t="str">
        <f>IF(COUNTIF('16 reserve bal'!D:D,'16 AJE data'!T2150)&gt;0,"Y","N")</f>
        <v>N</v>
      </c>
    </row>
    <row r="2151" spans="1:21" x14ac:dyDescent="0.25">
      <c r="A2151" t="s">
        <v>125</v>
      </c>
      <c r="B2151" t="s">
        <v>5284</v>
      </c>
      <c r="C2151" t="s">
        <v>8787</v>
      </c>
      <c r="D2151" t="s">
        <v>525</v>
      </c>
      <c r="E2151" t="s">
        <v>12419</v>
      </c>
      <c r="F2151" t="str">
        <f t="shared" si="36"/>
        <v>CA-IFRS</v>
      </c>
      <c r="G2151" t="s">
        <v>8787</v>
      </c>
      <c r="O2151" t="s">
        <v>15424</v>
      </c>
      <c r="P2151" t="s">
        <v>125</v>
      </c>
      <c r="Q2151" t="s">
        <v>8966</v>
      </c>
      <c r="R2151" t="str">
        <f>IF(COUNTIF('16 reserve entries'!Q:Q,'16 AJE data'!O2151)&gt;0,"Y","N")</f>
        <v>N</v>
      </c>
      <c r="S2151" s="149" t="s">
        <v>125</v>
      </c>
      <c r="T2151" t="s">
        <v>15425</v>
      </c>
      <c r="U2151" t="str">
        <f>IF(COUNTIF('16 reserve bal'!D:D,'16 AJE data'!T2151)&gt;0,"Y","N")</f>
        <v>N</v>
      </c>
    </row>
    <row r="2152" spans="1:21" x14ac:dyDescent="0.25">
      <c r="A2152" t="s">
        <v>125</v>
      </c>
      <c r="B2152" t="s">
        <v>5284</v>
      </c>
      <c r="C2152" t="s">
        <v>8788</v>
      </c>
      <c r="D2152" t="s">
        <v>525</v>
      </c>
      <c r="E2152" t="s">
        <v>12419</v>
      </c>
      <c r="F2152" t="str">
        <f t="shared" si="36"/>
        <v>CA-IFRS</v>
      </c>
      <c r="G2152" t="s">
        <v>8788</v>
      </c>
      <c r="O2152" t="s">
        <v>15426</v>
      </c>
      <c r="P2152" t="s">
        <v>125</v>
      </c>
      <c r="Q2152" t="s">
        <v>8967</v>
      </c>
      <c r="R2152" t="str">
        <f>IF(COUNTIF('16 reserve entries'!Q:Q,'16 AJE data'!O2152)&gt;0,"Y","N")</f>
        <v>N</v>
      </c>
      <c r="S2152" s="149" t="s">
        <v>125</v>
      </c>
      <c r="T2152" t="s">
        <v>15427</v>
      </c>
      <c r="U2152" t="str">
        <f>IF(COUNTIF('16 reserve bal'!D:D,'16 AJE data'!T2152)&gt;0,"Y","N")</f>
        <v>N</v>
      </c>
    </row>
    <row r="2153" spans="1:21" x14ac:dyDescent="0.25">
      <c r="A2153" t="s">
        <v>125</v>
      </c>
      <c r="B2153" t="s">
        <v>5284</v>
      </c>
      <c r="C2153" t="s">
        <v>8789</v>
      </c>
      <c r="D2153" t="s">
        <v>525</v>
      </c>
      <c r="E2153" t="s">
        <v>12419</v>
      </c>
      <c r="F2153" t="str">
        <f t="shared" si="36"/>
        <v>CA-IFRS</v>
      </c>
      <c r="G2153" t="s">
        <v>8789</v>
      </c>
      <c r="O2153" t="s">
        <v>15428</v>
      </c>
      <c r="P2153" t="s">
        <v>125</v>
      </c>
      <c r="Q2153" t="s">
        <v>8968</v>
      </c>
      <c r="R2153" t="str">
        <f>IF(COUNTIF('16 reserve entries'!Q:Q,'16 AJE data'!O2153)&gt;0,"Y","N")</f>
        <v>N</v>
      </c>
      <c r="S2153" s="149" t="s">
        <v>125</v>
      </c>
      <c r="T2153" t="s">
        <v>15429</v>
      </c>
      <c r="U2153" t="str">
        <f>IF(COUNTIF('16 reserve bal'!D:D,'16 AJE data'!T2153)&gt;0,"Y","N")</f>
        <v>N</v>
      </c>
    </row>
    <row r="2154" spans="1:21" x14ac:dyDescent="0.25">
      <c r="A2154" t="s">
        <v>125</v>
      </c>
      <c r="B2154" t="s">
        <v>5284</v>
      </c>
      <c r="C2154" t="s">
        <v>8790</v>
      </c>
      <c r="D2154" t="s">
        <v>525</v>
      </c>
      <c r="E2154" t="s">
        <v>12419</v>
      </c>
      <c r="F2154" t="str">
        <f t="shared" si="36"/>
        <v>CA-IFRS</v>
      </c>
      <c r="G2154" t="s">
        <v>8790</v>
      </c>
      <c r="O2154" t="s">
        <v>15430</v>
      </c>
      <c r="P2154" t="s">
        <v>125</v>
      </c>
      <c r="Q2154" t="s">
        <v>8969</v>
      </c>
      <c r="R2154" t="str">
        <f>IF(COUNTIF('16 reserve entries'!Q:Q,'16 AJE data'!O2154)&gt;0,"Y","N")</f>
        <v>N</v>
      </c>
      <c r="S2154" s="149" t="s">
        <v>125</v>
      </c>
      <c r="T2154" t="s">
        <v>15431</v>
      </c>
      <c r="U2154" t="str">
        <f>IF(COUNTIF('16 reserve bal'!D:D,'16 AJE data'!T2154)&gt;0,"Y","N")</f>
        <v>N</v>
      </c>
    </row>
    <row r="2155" spans="1:21" x14ac:dyDescent="0.25">
      <c r="A2155" t="s">
        <v>125</v>
      </c>
      <c r="B2155" t="s">
        <v>5284</v>
      </c>
      <c r="C2155" t="s">
        <v>8791</v>
      </c>
      <c r="D2155" t="s">
        <v>525</v>
      </c>
      <c r="E2155" t="s">
        <v>12419</v>
      </c>
      <c r="F2155" t="str">
        <f t="shared" si="36"/>
        <v>CA-IFRS</v>
      </c>
      <c r="G2155" t="s">
        <v>8791</v>
      </c>
      <c r="O2155" t="s">
        <v>15432</v>
      </c>
      <c r="P2155" t="s">
        <v>125</v>
      </c>
      <c r="Q2155" t="s">
        <v>8970</v>
      </c>
      <c r="R2155" t="str">
        <f>IF(COUNTIF('16 reserve entries'!Q:Q,'16 AJE data'!O2155)&gt;0,"Y","N")</f>
        <v>N</v>
      </c>
      <c r="S2155" s="149" t="s">
        <v>125</v>
      </c>
      <c r="T2155" t="s">
        <v>15433</v>
      </c>
      <c r="U2155" t="str">
        <f>IF(COUNTIF('16 reserve bal'!D:D,'16 AJE data'!T2155)&gt;0,"Y","N")</f>
        <v>N</v>
      </c>
    </row>
    <row r="2156" spans="1:21" x14ac:dyDescent="0.25">
      <c r="A2156" t="s">
        <v>125</v>
      </c>
      <c r="B2156" t="s">
        <v>5284</v>
      </c>
      <c r="C2156" t="s">
        <v>8792</v>
      </c>
      <c r="D2156" t="s">
        <v>525</v>
      </c>
      <c r="E2156" t="s">
        <v>12419</v>
      </c>
      <c r="F2156" t="str">
        <f t="shared" si="36"/>
        <v>CA-IFRS</v>
      </c>
      <c r="G2156" t="s">
        <v>8792</v>
      </c>
      <c r="O2156" t="s">
        <v>15434</v>
      </c>
      <c r="P2156" t="s">
        <v>125</v>
      </c>
      <c r="Q2156" t="s">
        <v>8971</v>
      </c>
      <c r="R2156" t="str">
        <f>IF(COUNTIF('16 reserve entries'!Q:Q,'16 AJE data'!O2156)&gt;0,"Y","N")</f>
        <v>N</v>
      </c>
      <c r="S2156" s="149" t="s">
        <v>125</v>
      </c>
      <c r="T2156" t="s">
        <v>15435</v>
      </c>
      <c r="U2156" t="str">
        <f>IF(COUNTIF('16 reserve bal'!D:D,'16 AJE data'!T2156)&gt;0,"Y","N")</f>
        <v>N</v>
      </c>
    </row>
    <row r="2157" spans="1:21" x14ac:dyDescent="0.25">
      <c r="A2157" t="s">
        <v>125</v>
      </c>
      <c r="B2157" t="s">
        <v>5284</v>
      </c>
      <c r="C2157" t="s">
        <v>8793</v>
      </c>
      <c r="D2157" t="s">
        <v>525</v>
      </c>
      <c r="E2157" t="s">
        <v>12419</v>
      </c>
      <c r="F2157" t="str">
        <f t="shared" si="36"/>
        <v>CA-IFRS</v>
      </c>
      <c r="G2157" t="s">
        <v>8793</v>
      </c>
      <c r="O2157" t="s">
        <v>15436</v>
      </c>
      <c r="P2157" t="s">
        <v>125</v>
      </c>
      <c r="Q2157" t="s">
        <v>8972</v>
      </c>
      <c r="R2157" t="str">
        <f>IF(COUNTIF('16 reserve entries'!Q:Q,'16 AJE data'!O2157)&gt;0,"Y","N")</f>
        <v>N</v>
      </c>
      <c r="S2157" s="149" t="s">
        <v>125</v>
      </c>
      <c r="T2157" t="s">
        <v>15437</v>
      </c>
      <c r="U2157" t="str">
        <f>IF(COUNTIF('16 reserve bal'!D:D,'16 AJE data'!T2157)&gt;0,"Y","N")</f>
        <v>N</v>
      </c>
    </row>
    <row r="2158" spans="1:21" x14ac:dyDescent="0.25">
      <c r="A2158" t="s">
        <v>125</v>
      </c>
      <c r="B2158" t="s">
        <v>5284</v>
      </c>
      <c r="C2158" t="s">
        <v>8794</v>
      </c>
      <c r="D2158" t="s">
        <v>525</v>
      </c>
      <c r="E2158" t="s">
        <v>12419</v>
      </c>
      <c r="F2158" t="str">
        <f t="shared" si="36"/>
        <v>CA-IFRS</v>
      </c>
      <c r="G2158" t="s">
        <v>8794</v>
      </c>
      <c r="O2158" t="s">
        <v>15438</v>
      </c>
      <c r="P2158" t="s">
        <v>125</v>
      </c>
      <c r="Q2158" t="s">
        <v>8973</v>
      </c>
      <c r="R2158" t="str">
        <f>IF(COUNTIF('16 reserve entries'!Q:Q,'16 AJE data'!O2158)&gt;0,"Y","N")</f>
        <v>N</v>
      </c>
      <c r="S2158" s="149" t="s">
        <v>125</v>
      </c>
      <c r="T2158" t="s">
        <v>15439</v>
      </c>
      <c r="U2158" t="str">
        <f>IF(COUNTIF('16 reserve bal'!D:D,'16 AJE data'!T2158)&gt;0,"Y","N")</f>
        <v>N</v>
      </c>
    </row>
    <row r="2159" spans="1:21" x14ac:dyDescent="0.25">
      <c r="A2159" t="s">
        <v>125</v>
      </c>
      <c r="B2159" t="s">
        <v>5284</v>
      </c>
      <c r="C2159" t="s">
        <v>8795</v>
      </c>
      <c r="D2159" t="s">
        <v>525</v>
      </c>
      <c r="E2159" t="s">
        <v>12419</v>
      </c>
      <c r="F2159" t="str">
        <f t="shared" si="36"/>
        <v>CA-IFRS</v>
      </c>
      <c r="G2159" t="s">
        <v>8795</v>
      </c>
      <c r="O2159" t="s">
        <v>15440</v>
      </c>
      <c r="P2159" t="s">
        <v>125</v>
      </c>
      <c r="Q2159" t="s">
        <v>8974</v>
      </c>
      <c r="R2159" t="str">
        <f>IF(COUNTIF('16 reserve entries'!Q:Q,'16 AJE data'!O2159)&gt;0,"Y","N")</f>
        <v>N</v>
      </c>
      <c r="S2159" s="149" t="s">
        <v>125</v>
      </c>
      <c r="T2159" t="s">
        <v>15441</v>
      </c>
      <c r="U2159" t="str">
        <f>IF(COUNTIF('16 reserve bal'!D:D,'16 AJE data'!T2159)&gt;0,"Y","N")</f>
        <v>N</v>
      </c>
    </row>
    <row r="2160" spans="1:21" x14ac:dyDescent="0.25">
      <c r="A2160" t="s">
        <v>125</v>
      </c>
      <c r="B2160" t="s">
        <v>5284</v>
      </c>
      <c r="C2160" t="s">
        <v>8796</v>
      </c>
      <c r="D2160" t="s">
        <v>525</v>
      </c>
      <c r="E2160" t="s">
        <v>12419</v>
      </c>
      <c r="F2160" t="str">
        <f t="shared" si="36"/>
        <v>CA-IFRS</v>
      </c>
      <c r="G2160" t="s">
        <v>8796</v>
      </c>
      <c r="O2160" t="s">
        <v>15442</v>
      </c>
      <c r="P2160" t="s">
        <v>125</v>
      </c>
      <c r="Q2160" t="s">
        <v>8975</v>
      </c>
      <c r="R2160" t="str">
        <f>IF(COUNTIF('16 reserve entries'!Q:Q,'16 AJE data'!O2160)&gt;0,"Y","N")</f>
        <v>N</v>
      </c>
      <c r="S2160" s="149" t="s">
        <v>125</v>
      </c>
      <c r="T2160" t="s">
        <v>15443</v>
      </c>
      <c r="U2160" t="str">
        <f>IF(COUNTIF('16 reserve bal'!D:D,'16 AJE data'!T2160)&gt;0,"Y","N")</f>
        <v>N</v>
      </c>
    </row>
    <row r="2161" spans="1:21" x14ac:dyDescent="0.25">
      <c r="A2161" t="s">
        <v>125</v>
      </c>
      <c r="B2161" t="s">
        <v>5284</v>
      </c>
      <c r="C2161" t="s">
        <v>8797</v>
      </c>
      <c r="D2161" t="s">
        <v>525</v>
      </c>
      <c r="E2161" t="s">
        <v>12419</v>
      </c>
      <c r="F2161" t="str">
        <f t="shared" si="36"/>
        <v>CA-IFRS</v>
      </c>
      <c r="G2161" t="s">
        <v>8797</v>
      </c>
      <c r="O2161" t="s">
        <v>15444</v>
      </c>
      <c r="P2161" t="s">
        <v>125</v>
      </c>
      <c r="Q2161" t="s">
        <v>8976</v>
      </c>
      <c r="R2161" t="str">
        <f>IF(COUNTIF('16 reserve entries'!Q:Q,'16 AJE data'!O2161)&gt;0,"Y","N")</f>
        <v>N</v>
      </c>
      <c r="S2161" s="149" t="s">
        <v>125</v>
      </c>
      <c r="T2161" t="s">
        <v>15445</v>
      </c>
      <c r="U2161" t="str">
        <f>IF(COUNTIF('16 reserve bal'!D:D,'16 AJE data'!T2161)&gt;0,"Y","N")</f>
        <v>N</v>
      </c>
    </row>
    <row r="2162" spans="1:21" x14ac:dyDescent="0.25">
      <c r="A2162" t="s">
        <v>125</v>
      </c>
      <c r="B2162" t="s">
        <v>5284</v>
      </c>
      <c r="C2162" t="s">
        <v>8798</v>
      </c>
      <c r="D2162" t="s">
        <v>525</v>
      </c>
      <c r="E2162" t="s">
        <v>12419</v>
      </c>
      <c r="F2162" t="str">
        <f t="shared" si="36"/>
        <v>CA-IFRS</v>
      </c>
      <c r="G2162" t="s">
        <v>8798</v>
      </c>
      <c r="O2162" t="s">
        <v>15446</v>
      </c>
      <c r="P2162" t="s">
        <v>125</v>
      </c>
      <c r="Q2162" t="s">
        <v>8977</v>
      </c>
      <c r="R2162" t="str">
        <f>IF(COUNTIF('16 reserve entries'!Q:Q,'16 AJE data'!O2162)&gt;0,"Y","N")</f>
        <v>N</v>
      </c>
      <c r="S2162" s="149" t="s">
        <v>125</v>
      </c>
      <c r="T2162" t="s">
        <v>15447</v>
      </c>
      <c r="U2162" t="str">
        <f>IF(COUNTIF('16 reserve bal'!D:D,'16 AJE data'!T2162)&gt;0,"Y","N")</f>
        <v>N</v>
      </c>
    </row>
    <row r="2163" spans="1:21" x14ac:dyDescent="0.25">
      <c r="A2163" t="s">
        <v>125</v>
      </c>
      <c r="B2163" t="s">
        <v>5284</v>
      </c>
      <c r="C2163" t="s">
        <v>8799</v>
      </c>
      <c r="D2163" t="s">
        <v>525</v>
      </c>
      <c r="E2163" t="s">
        <v>12419</v>
      </c>
      <c r="F2163" t="str">
        <f t="shared" si="36"/>
        <v>CA-IFRS</v>
      </c>
      <c r="G2163" t="s">
        <v>8799</v>
      </c>
      <c r="O2163" t="s">
        <v>15448</v>
      </c>
      <c r="P2163" t="s">
        <v>125</v>
      </c>
      <c r="Q2163" t="s">
        <v>8978</v>
      </c>
      <c r="R2163" t="str">
        <f>IF(COUNTIF('16 reserve entries'!Q:Q,'16 AJE data'!O2163)&gt;0,"Y","N")</f>
        <v>N</v>
      </c>
      <c r="S2163" s="149" t="s">
        <v>125</v>
      </c>
      <c r="T2163" t="s">
        <v>15449</v>
      </c>
      <c r="U2163" t="str">
        <f>IF(COUNTIF('16 reserve bal'!D:D,'16 AJE data'!T2163)&gt;0,"Y","N")</f>
        <v>N</v>
      </c>
    </row>
    <row r="2164" spans="1:21" x14ac:dyDescent="0.25">
      <c r="A2164" t="s">
        <v>125</v>
      </c>
      <c r="B2164" t="s">
        <v>5284</v>
      </c>
      <c r="C2164" t="s">
        <v>8800</v>
      </c>
      <c r="D2164" t="s">
        <v>525</v>
      </c>
      <c r="E2164" t="s">
        <v>12419</v>
      </c>
      <c r="F2164" t="str">
        <f t="shared" si="36"/>
        <v>CA-IFRS</v>
      </c>
      <c r="G2164" t="s">
        <v>8800</v>
      </c>
      <c r="O2164" t="s">
        <v>15450</v>
      </c>
      <c r="P2164" t="s">
        <v>125</v>
      </c>
      <c r="Q2164" t="s">
        <v>8979</v>
      </c>
      <c r="R2164" t="str">
        <f>IF(COUNTIF('16 reserve entries'!Q:Q,'16 AJE data'!O2164)&gt;0,"Y","N")</f>
        <v>N</v>
      </c>
      <c r="S2164" s="149" t="s">
        <v>125</v>
      </c>
      <c r="T2164" t="s">
        <v>15451</v>
      </c>
      <c r="U2164" t="str">
        <f>IF(COUNTIF('16 reserve bal'!D:D,'16 AJE data'!T2164)&gt;0,"Y","N")</f>
        <v>N</v>
      </c>
    </row>
    <row r="2165" spans="1:21" x14ac:dyDescent="0.25">
      <c r="A2165" t="s">
        <v>125</v>
      </c>
      <c r="B2165" t="s">
        <v>5284</v>
      </c>
      <c r="C2165" t="s">
        <v>8801</v>
      </c>
      <c r="D2165" t="s">
        <v>525</v>
      </c>
      <c r="E2165" t="s">
        <v>12419</v>
      </c>
      <c r="F2165" t="str">
        <f t="shared" si="36"/>
        <v>CA-IFRS</v>
      </c>
      <c r="G2165" t="s">
        <v>8801</v>
      </c>
      <c r="O2165" t="s">
        <v>15452</v>
      </c>
      <c r="P2165" t="s">
        <v>125</v>
      </c>
      <c r="Q2165" t="s">
        <v>8980</v>
      </c>
      <c r="R2165" t="str">
        <f>IF(COUNTIF('16 reserve entries'!Q:Q,'16 AJE data'!O2165)&gt;0,"Y","N")</f>
        <v>N</v>
      </c>
      <c r="S2165" s="149" t="s">
        <v>125</v>
      </c>
      <c r="T2165" t="s">
        <v>15453</v>
      </c>
      <c r="U2165" t="str">
        <f>IF(COUNTIF('16 reserve bal'!D:D,'16 AJE data'!T2165)&gt;0,"Y","N")</f>
        <v>N</v>
      </c>
    </row>
    <row r="2166" spans="1:21" x14ac:dyDescent="0.25">
      <c r="A2166" t="s">
        <v>125</v>
      </c>
      <c r="B2166" t="s">
        <v>5284</v>
      </c>
      <c r="C2166" t="s">
        <v>8802</v>
      </c>
      <c r="D2166" t="s">
        <v>525</v>
      </c>
      <c r="E2166" t="s">
        <v>12419</v>
      </c>
      <c r="F2166" t="str">
        <f t="shared" si="36"/>
        <v>CA-IFRS</v>
      </c>
      <c r="G2166" t="s">
        <v>8802</v>
      </c>
      <c r="O2166" t="s">
        <v>15454</v>
      </c>
      <c r="P2166" t="s">
        <v>125</v>
      </c>
      <c r="Q2166" t="s">
        <v>8981</v>
      </c>
      <c r="R2166" t="str">
        <f>IF(COUNTIF('16 reserve entries'!Q:Q,'16 AJE data'!O2166)&gt;0,"Y","N")</f>
        <v>N</v>
      </c>
      <c r="S2166" s="149" t="s">
        <v>125</v>
      </c>
      <c r="T2166" t="s">
        <v>15455</v>
      </c>
      <c r="U2166" t="str">
        <f>IF(COUNTIF('16 reserve bal'!D:D,'16 AJE data'!T2166)&gt;0,"Y","N")</f>
        <v>N</v>
      </c>
    </row>
    <row r="2167" spans="1:21" x14ac:dyDescent="0.25">
      <c r="A2167" t="s">
        <v>125</v>
      </c>
      <c r="B2167" t="s">
        <v>5284</v>
      </c>
      <c r="C2167" t="s">
        <v>8803</v>
      </c>
      <c r="D2167" t="s">
        <v>525</v>
      </c>
      <c r="E2167" t="s">
        <v>12419</v>
      </c>
      <c r="F2167" t="str">
        <f t="shared" si="36"/>
        <v>CA-IFRS</v>
      </c>
      <c r="G2167" t="s">
        <v>8803</v>
      </c>
      <c r="O2167" t="s">
        <v>15456</v>
      </c>
      <c r="P2167" t="s">
        <v>125</v>
      </c>
      <c r="Q2167" t="s">
        <v>8982</v>
      </c>
      <c r="R2167" t="str">
        <f>IF(COUNTIF('16 reserve entries'!Q:Q,'16 AJE data'!O2167)&gt;0,"Y","N")</f>
        <v>N</v>
      </c>
      <c r="S2167" s="149" t="s">
        <v>125</v>
      </c>
      <c r="T2167" t="s">
        <v>15457</v>
      </c>
      <c r="U2167" t="str">
        <f>IF(COUNTIF('16 reserve bal'!D:D,'16 AJE data'!T2167)&gt;0,"Y","N")</f>
        <v>N</v>
      </c>
    </row>
    <row r="2168" spans="1:21" x14ac:dyDescent="0.25">
      <c r="A2168" t="s">
        <v>125</v>
      </c>
      <c r="B2168" t="s">
        <v>5284</v>
      </c>
      <c r="C2168" t="s">
        <v>8804</v>
      </c>
      <c r="D2168" t="s">
        <v>525</v>
      </c>
      <c r="E2168" t="s">
        <v>12419</v>
      </c>
      <c r="F2168" t="str">
        <f t="shared" si="36"/>
        <v>CA-IFRS</v>
      </c>
      <c r="G2168" t="s">
        <v>8804</v>
      </c>
      <c r="O2168" t="s">
        <v>15458</v>
      </c>
      <c r="P2168" t="s">
        <v>125</v>
      </c>
      <c r="Q2168" t="s">
        <v>8983</v>
      </c>
      <c r="R2168" t="str">
        <f>IF(COUNTIF('16 reserve entries'!Q:Q,'16 AJE data'!O2168)&gt;0,"Y","N")</f>
        <v>N</v>
      </c>
      <c r="S2168" s="149" t="s">
        <v>125</v>
      </c>
      <c r="T2168" t="s">
        <v>15459</v>
      </c>
      <c r="U2168" t="str">
        <f>IF(COUNTIF('16 reserve bal'!D:D,'16 AJE data'!T2168)&gt;0,"Y","N")</f>
        <v>N</v>
      </c>
    </row>
    <row r="2169" spans="1:21" x14ac:dyDescent="0.25">
      <c r="A2169" t="s">
        <v>125</v>
      </c>
      <c r="B2169" t="s">
        <v>5284</v>
      </c>
      <c r="C2169" t="s">
        <v>8805</v>
      </c>
      <c r="D2169" t="s">
        <v>525</v>
      </c>
      <c r="E2169" t="s">
        <v>12419</v>
      </c>
      <c r="F2169" t="str">
        <f t="shared" si="36"/>
        <v>CA-IFRS</v>
      </c>
      <c r="G2169" t="s">
        <v>8805</v>
      </c>
      <c r="O2169" t="s">
        <v>15460</v>
      </c>
      <c r="P2169" t="s">
        <v>125</v>
      </c>
      <c r="Q2169" t="s">
        <v>8984</v>
      </c>
      <c r="R2169" t="str">
        <f>IF(COUNTIF('16 reserve entries'!Q:Q,'16 AJE data'!O2169)&gt;0,"Y","N")</f>
        <v>N</v>
      </c>
      <c r="S2169" s="149" t="s">
        <v>125</v>
      </c>
      <c r="T2169" t="s">
        <v>15461</v>
      </c>
      <c r="U2169" t="str">
        <f>IF(COUNTIF('16 reserve bal'!D:D,'16 AJE data'!T2169)&gt;0,"Y","N")</f>
        <v>N</v>
      </c>
    </row>
    <row r="2170" spans="1:21" x14ac:dyDescent="0.25">
      <c r="A2170" t="s">
        <v>125</v>
      </c>
      <c r="B2170" t="s">
        <v>5284</v>
      </c>
      <c r="C2170" t="s">
        <v>8806</v>
      </c>
      <c r="D2170" t="s">
        <v>525</v>
      </c>
      <c r="E2170" t="s">
        <v>12419</v>
      </c>
      <c r="F2170" t="str">
        <f t="shared" si="36"/>
        <v>CA-IFRS</v>
      </c>
      <c r="G2170" t="s">
        <v>8806</v>
      </c>
      <c r="O2170" t="s">
        <v>15462</v>
      </c>
      <c r="P2170" t="s">
        <v>125</v>
      </c>
      <c r="Q2170" t="s">
        <v>8985</v>
      </c>
      <c r="R2170" t="str">
        <f>IF(COUNTIF('16 reserve entries'!Q:Q,'16 AJE data'!O2170)&gt;0,"Y","N")</f>
        <v>N</v>
      </c>
      <c r="S2170" s="149" t="s">
        <v>125</v>
      </c>
      <c r="T2170" t="s">
        <v>15463</v>
      </c>
      <c r="U2170" t="str">
        <f>IF(COUNTIF('16 reserve bal'!D:D,'16 AJE data'!T2170)&gt;0,"Y","N")</f>
        <v>N</v>
      </c>
    </row>
    <row r="2171" spans="1:21" x14ac:dyDescent="0.25">
      <c r="A2171" t="s">
        <v>125</v>
      </c>
      <c r="B2171" t="s">
        <v>5284</v>
      </c>
      <c r="C2171" t="s">
        <v>8807</v>
      </c>
      <c r="D2171" t="s">
        <v>525</v>
      </c>
      <c r="E2171" t="s">
        <v>12419</v>
      </c>
      <c r="F2171" t="str">
        <f t="shared" si="36"/>
        <v>CA-IFRS</v>
      </c>
      <c r="G2171" t="s">
        <v>8807</v>
      </c>
      <c r="O2171" t="s">
        <v>15464</v>
      </c>
      <c r="P2171" t="s">
        <v>125</v>
      </c>
      <c r="Q2171" t="s">
        <v>8986</v>
      </c>
      <c r="R2171" t="str">
        <f>IF(COUNTIF('16 reserve entries'!Q:Q,'16 AJE data'!O2171)&gt;0,"Y","N")</f>
        <v>N</v>
      </c>
      <c r="S2171" s="149" t="s">
        <v>125</v>
      </c>
      <c r="T2171" t="s">
        <v>15465</v>
      </c>
      <c r="U2171" t="str">
        <f>IF(COUNTIF('16 reserve bal'!D:D,'16 AJE data'!T2171)&gt;0,"Y","N")</f>
        <v>N</v>
      </c>
    </row>
    <row r="2172" spans="1:21" x14ac:dyDescent="0.25">
      <c r="A2172" t="s">
        <v>125</v>
      </c>
      <c r="B2172" t="s">
        <v>5284</v>
      </c>
      <c r="C2172" t="s">
        <v>8808</v>
      </c>
      <c r="D2172" t="s">
        <v>525</v>
      </c>
      <c r="E2172" t="s">
        <v>12419</v>
      </c>
      <c r="F2172" t="str">
        <f t="shared" si="36"/>
        <v>CA-IFRS</v>
      </c>
      <c r="G2172" t="s">
        <v>8808</v>
      </c>
      <c r="O2172" t="s">
        <v>15466</v>
      </c>
      <c r="P2172" t="s">
        <v>125</v>
      </c>
      <c r="Q2172" t="s">
        <v>8987</v>
      </c>
      <c r="R2172" t="str">
        <f>IF(COUNTIF('16 reserve entries'!Q:Q,'16 AJE data'!O2172)&gt;0,"Y","N")</f>
        <v>N</v>
      </c>
      <c r="S2172" s="149" t="s">
        <v>125</v>
      </c>
      <c r="T2172" t="s">
        <v>15467</v>
      </c>
      <c r="U2172" t="str">
        <f>IF(COUNTIF('16 reserve bal'!D:D,'16 AJE data'!T2172)&gt;0,"Y","N")</f>
        <v>N</v>
      </c>
    </row>
    <row r="2173" spans="1:21" x14ac:dyDescent="0.25">
      <c r="A2173" t="s">
        <v>125</v>
      </c>
      <c r="B2173" t="s">
        <v>5284</v>
      </c>
      <c r="C2173" t="s">
        <v>8809</v>
      </c>
      <c r="D2173" t="s">
        <v>525</v>
      </c>
      <c r="E2173" t="s">
        <v>12419</v>
      </c>
      <c r="F2173" t="str">
        <f t="shared" si="36"/>
        <v>CA-IFRS</v>
      </c>
      <c r="G2173" t="s">
        <v>8809</v>
      </c>
      <c r="O2173" t="s">
        <v>15468</v>
      </c>
      <c r="P2173" t="s">
        <v>125</v>
      </c>
      <c r="Q2173" t="s">
        <v>8988</v>
      </c>
      <c r="R2173" t="str">
        <f>IF(COUNTIF('16 reserve entries'!Q:Q,'16 AJE data'!O2173)&gt;0,"Y","N")</f>
        <v>N</v>
      </c>
      <c r="S2173" s="149" t="s">
        <v>125</v>
      </c>
      <c r="T2173" t="s">
        <v>15469</v>
      </c>
      <c r="U2173" t="str">
        <f>IF(COUNTIF('16 reserve bal'!D:D,'16 AJE data'!T2173)&gt;0,"Y","N")</f>
        <v>N</v>
      </c>
    </row>
    <row r="2174" spans="1:21" x14ac:dyDescent="0.25">
      <c r="A2174" t="s">
        <v>125</v>
      </c>
      <c r="B2174" t="s">
        <v>5284</v>
      </c>
      <c r="C2174" t="s">
        <v>8810</v>
      </c>
      <c r="D2174" t="s">
        <v>525</v>
      </c>
      <c r="E2174" t="s">
        <v>12419</v>
      </c>
      <c r="F2174" t="str">
        <f t="shared" si="36"/>
        <v>CA-IFRS</v>
      </c>
      <c r="G2174" t="s">
        <v>8810</v>
      </c>
      <c r="O2174" t="s">
        <v>15470</v>
      </c>
      <c r="P2174" t="s">
        <v>125</v>
      </c>
      <c r="Q2174" t="s">
        <v>8989</v>
      </c>
      <c r="R2174" t="str">
        <f>IF(COUNTIF('16 reserve entries'!Q:Q,'16 AJE data'!O2174)&gt;0,"Y","N")</f>
        <v>N</v>
      </c>
      <c r="S2174" s="149" t="s">
        <v>125</v>
      </c>
      <c r="T2174" t="s">
        <v>15471</v>
      </c>
      <c r="U2174" t="str">
        <f>IF(COUNTIF('16 reserve bal'!D:D,'16 AJE data'!T2174)&gt;0,"Y","N")</f>
        <v>N</v>
      </c>
    </row>
    <row r="2175" spans="1:21" x14ac:dyDescent="0.25">
      <c r="A2175" t="s">
        <v>125</v>
      </c>
      <c r="B2175" t="s">
        <v>5284</v>
      </c>
      <c r="C2175" t="s">
        <v>8811</v>
      </c>
      <c r="D2175" t="s">
        <v>525</v>
      </c>
      <c r="E2175" t="s">
        <v>12419</v>
      </c>
      <c r="F2175" t="str">
        <f t="shared" si="36"/>
        <v>CA-IFRS</v>
      </c>
      <c r="G2175" t="s">
        <v>8811</v>
      </c>
      <c r="O2175" t="s">
        <v>15472</v>
      </c>
      <c r="P2175" t="s">
        <v>125</v>
      </c>
      <c r="Q2175" t="s">
        <v>8990</v>
      </c>
      <c r="R2175" t="str">
        <f>IF(COUNTIF('16 reserve entries'!Q:Q,'16 AJE data'!O2175)&gt;0,"Y","N")</f>
        <v>N</v>
      </c>
      <c r="S2175" s="149" t="s">
        <v>125</v>
      </c>
      <c r="T2175" t="s">
        <v>15473</v>
      </c>
      <c r="U2175" t="str">
        <f>IF(COUNTIF('16 reserve bal'!D:D,'16 AJE data'!T2175)&gt;0,"Y","N")</f>
        <v>N</v>
      </c>
    </row>
    <row r="2176" spans="1:21" x14ac:dyDescent="0.25">
      <c r="A2176" t="s">
        <v>125</v>
      </c>
      <c r="B2176" t="s">
        <v>5284</v>
      </c>
      <c r="C2176" t="s">
        <v>8812</v>
      </c>
      <c r="D2176" t="s">
        <v>525</v>
      </c>
      <c r="E2176" t="s">
        <v>12419</v>
      </c>
      <c r="F2176" t="str">
        <f t="shared" si="36"/>
        <v>CA-IFRS</v>
      </c>
      <c r="G2176" t="s">
        <v>8812</v>
      </c>
      <c r="O2176" t="s">
        <v>15474</v>
      </c>
      <c r="P2176" t="s">
        <v>125</v>
      </c>
      <c r="Q2176" t="s">
        <v>8991</v>
      </c>
      <c r="R2176" t="str">
        <f>IF(COUNTIF('16 reserve entries'!Q:Q,'16 AJE data'!O2176)&gt;0,"Y","N")</f>
        <v>N</v>
      </c>
      <c r="S2176" s="149" t="s">
        <v>125</v>
      </c>
      <c r="T2176" t="s">
        <v>15475</v>
      </c>
      <c r="U2176" t="str">
        <f>IF(COUNTIF('16 reserve bal'!D:D,'16 AJE data'!T2176)&gt;0,"Y","N")</f>
        <v>N</v>
      </c>
    </row>
    <row r="2177" spans="1:21" x14ac:dyDescent="0.25">
      <c r="A2177" t="s">
        <v>125</v>
      </c>
      <c r="B2177" t="s">
        <v>5284</v>
      </c>
      <c r="C2177" t="s">
        <v>8813</v>
      </c>
      <c r="D2177" t="s">
        <v>525</v>
      </c>
      <c r="E2177" t="s">
        <v>12419</v>
      </c>
      <c r="F2177" t="str">
        <f t="shared" si="36"/>
        <v>CA-IFRS</v>
      </c>
      <c r="G2177" t="s">
        <v>8813</v>
      </c>
      <c r="O2177" t="s">
        <v>15476</v>
      </c>
      <c r="P2177" t="s">
        <v>125</v>
      </c>
      <c r="Q2177" t="s">
        <v>8992</v>
      </c>
      <c r="R2177" t="str">
        <f>IF(COUNTIF('16 reserve entries'!Q:Q,'16 AJE data'!O2177)&gt;0,"Y","N")</f>
        <v>N</v>
      </c>
      <c r="S2177" s="149" t="s">
        <v>125</v>
      </c>
      <c r="T2177" t="s">
        <v>15477</v>
      </c>
      <c r="U2177" t="str">
        <f>IF(COUNTIF('16 reserve bal'!D:D,'16 AJE data'!T2177)&gt;0,"Y","N")</f>
        <v>N</v>
      </c>
    </row>
    <row r="2178" spans="1:21" x14ac:dyDescent="0.25">
      <c r="A2178" t="s">
        <v>125</v>
      </c>
      <c r="B2178" t="s">
        <v>5284</v>
      </c>
      <c r="C2178" t="s">
        <v>8814</v>
      </c>
      <c r="D2178" t="s">
        <v>525</v>
      </c>
      <c r="E2178" t="s">
        <v>12419</v>
      </c>
      <c r="F2178" t="str">
        <f t="shared" si="36"/>
        <v>CA-IFRS</v>
      </c>
      <c r="G2178" t="s">
        <v>8814</v>
      </c>
      <c r="O2178" t="s">
        <v>15478</v>
      </c>
      <c r="P2178" t="s">
        <v>125</v>
      </c>
      <c r="Q2178" t="s">
        <v>8993</v>
      </c>
      <c r="R2178" t="str">
        <f>IF(COUNTIF('16 reserve entries'!Q:Q,'16 AJE data'!O2178)&gt;0,"Y","N")</f>
        <v>N</v>
      </c>
      <c r="S2178" s="149" t="s">
        <v>125</v>
      </c>
      <c r="T2178" t="s">
        <v>15479</v>
      </c>
      <c r="U2178" t="str">
        <f>IF(COUNTIF('16 reserve bal'!D:D,'16 AJE data'!T2178)&gt;0,"Y","N")</f>
        <v>N</v>
      </c>
    </row>
    <row r="2179" spans="1:21" x14ac:dyDescent="0.25">
      <c r="A2179" t="s">
        <v>125</v>
      </c>
      <c r="B2179" t="s">
        <v>5284</v>
      </c>
      <c r="C2179" t="s">
        <v>8815</v>
      </c>
      <c r="D2179" t="s">
        <v>525</v>
      </c>
      <c r="E2179" t="s">
        <v>12419</v>
      </c>
      <c r="F2179" t="str">
        <f t="shared" si="36"/>
        <v>CA-IFRS</v>
      </c>
      <c r="G2179" t="s">
        <v>8815</v>
      </c>
      <c r="O2179" t="s">
        <v>15480</v>
      </c>
      <c r="P2179" t="s">
        <v>125</v>
      </c>
      <c r="Q2179" t="s">
        <v>8994</v>
      </c>
      <c r="R2179" t="str">
        <f>IF(COUNTIF('16 reserve entries'!Q:Q,'16 AJE data'!O2179)&gt;0,"Y","N")</f>
        <v>N</v>
      </c>
      <c r="S2179" s="149" t="s">
        <v>125</v>
      </c>
      <c r="T2179" t="s">
        <v>15481</v>
      </c>
      <c r="U2179" t="str">
        <f>IF(COUNTIF('16 reserve bal'!D:D,'16 AJE data'!T2179)&gt;0,"Y","N")</f>
        <v>N</v>
      </c>
    </row>
    <row r="2180" spans="1:21" x14ac:dyDescent="0.25">
      <c r="A2180" t="s">
        <v>125</v>
      </c>
      <c r="B2180" t="s">
        <v>5284</v>
      </c>
      <c r="C2180" t="s">
        <v>8816</v>
      </c>
      <c r="D2180" t="s">
        <v>525</v>
      </c>
      <c r="E2180" t="s">
        <v>12419</v>
      </c>
      <c r="F2180" t="str">
        <f t="shared" si="36"/>
        <v>CA-IFRS</v>
      </c>
      <c r="G2180" t="s">
        <v>8816</v>
      </c>
      <c r="O2180" t="s">
        <v>15482</v>
      </c>
      <c r="P2180" t="s">
        <v>125</v>
      </c>
      <c r="Q2180" t="s">
        <v>8995</v>
      </c>
      <c r="R2180" t="str">
        <f>IF(COUNTIF('16 reserve entries'!Q:Q,'16 AJE data'!O2180)&gt;0,"Y","N")</f>
        <v>N</v>
      </c>
      <c r="S2180" s="149" t="s">
        <v>125</v>
      </c>
      <c r="T2180" t="s">
        <v>15483</v>
      </c>
      <c r="U2180" t="str">
        <f>IF(COUNTIF('16 reserve bal'!D:D,'16 AJE data'!T2180)&gt;0,"Y","N")</f>
        <v>N</v>
      </c>
    </row>
    <row r="2181" spans="1:21" x14ac:dyDescent="0.25">
      <c r="A2181" t="s">
        <v>125</v>
      </c>
      <c r="B2181" t="s">
        <v>5284</v>
      </c>
      <c r="C2181" t="s">
        <v>8817</v>
      </c>
      <c r="D2181" t="s">
        <v>525</v>
      </c>
      <c r="E2181" t="s">
        <v>12419</v>
      </c>
      <c r="F2181" t="str">
        <f t="shared" ref="F2181:F2244" si="37">D2181&amp;"-"&amp;E2181</f>
        <v>CA-IFRS</v>
      </c>
      <c r="G2181" t="s">
        <v>8817</v>
      </c>
      <c r="O2181" t="s">
        <v>15484</v>
      </c>
      <c r="P2181" t="s">
        <v>125</v>
      </c>
      <c r="Q2181" t="s">
        <v>8996</v>
      </c>
      <c r="R2181" t="str">
        <f>IF(COUNTIF('16 reserve entries'!Q:Q,'16 AJE data'!O2181)&gt;0,"Y","N")</f>
        <v>N</v>
      </c>
      <c r="S2181" s="149" t="s">
        <v>125</v>
      </c>
      <c r="T2181" t="s">
        <v>15485</v>
      </c>
      <c r="U2181" t="str">
        <f>IF(COUNTIF('16 reserve bal'!D:D,'16 AJE data'!T2181)&gt;0,"Y","N")</f>
        <v>N</v>
      </c>
    </row>
    <row r="2182" spans="1:21" x14ac:dyDescent="0.25">
      <c r="A2182" t="s">
        <v>125</v>
      </c>
      <c r="B2182" t="s">
        <v>5284</v>
      </c>
      <c r="C2182" t="s">
        <v>8818</v>
      </c>
      <c r="D2182" t="s">
        <v>525</v>
      </c>
      <c r="E2182" t="s">
        <v>12419</v>
      </c>
      <c r="F2182" t="str">
        <f t="shared" si="37"/>
        <v>CA-IFRS</v>
      </c>
      <c r="G2182" t="s">
        <v>8818</v>
      </c>
      <c r="O2182" t="s">
        <v>15486</v>
      </c>
      <c r="P2182" t="s">
        <v>125</v>
      </c>
      <c r="Q2182" t="s">
        <v>8997</v>
      </c>
      <c r="R2182" t="str">
        <f>IF(COUNTIF('16 reserve entries'!Q:Q,'16 AJE data'!O2182)&gt;0,"Y","N")</f>
        <v>N</v>
      </c>
      <c r="S2182" s="149" t="s">
        <v>125</v>
      </c>
      <c r="T2182" t="s">
        <v>15487</v>
      </c>
      <c r="U2182" t="str">
        <f>IF(COUNTIF('16 reserve bal'!D:D,'16 AJE data'!T2182)&gt;0,"Y","N")</f>
        <v>N</v>
      </c>
    </row>
    <row r="2183" spans="1:21" x14ac:dyDescent="0.25">
      <c r="A2183" t="s">
        <v>125</v>
      </c>
      <c r="B2183" t="s">
        <v>5284</v>
      </c>
      <c r="C2183" t="s">
        <v>8819</v>
      </c>
      <c r="D2183" t="s">
        <v>525</v>
      </c>
      <c r="E2183" t="s">
        <v>12419</v>
      </c>
      <c r="F2183" t="str">
        <f t="shared" si="37"/>
        <v>CA-IFRS</v>
      </c>
      <c r="G2183" t="s">
        <v>8819</v>
      </c>
      <c r="O2183" t="s">
        <v>15488</v>
      </c>
      <c r="P2183" t="s">
        <v>125</v>
      </c>
      <c r="Q2183" t="s">
        <v>8998</v>
      </c>
      <c r="R2183" t="str">
        <f>IF(COUNTIF('16 reserve entries'!Q:Q,'16 AJE data'!O2183)&gt;0,"Y","N")</f>
        <v>N</v>
      </c>
      <c r="S2183" s="149" t="s">
        <v>125</v>
      </c>
      <c r="T2183" t="s">
        <v>15489</v>
      </c>
      <c r="U2183" t="str">
        <f>IF(COUNTIF('16 reserve bal'!D:D,'16 AJE data'!T2183)&gt;0,"Y","N")</f>
        <v>N</v>
      </c>
    </row>
    <row r="2184" spans="1:21" x14ac:dyDescent="0.25">
      <c r="A2184" t="s">
        <v>125</v>
      </c>
      <c r="B2184" t="s">
        <v>5284</v>
      </c>
      <c r="C2184" t="s">
        <v>8820</v>
      </c>
      <c r="D2184" t="s">
        <v>525</v>
      </c>
      <c r="E2184" t="s">
        <v>12419</v>
      </c>
      <c r="F2184" t="str">
        <f t="shared" si="37"/>
        <v>CA-IFRS</v>
      </c>
      <c r="G2184" t="s">
        <v>8820</v>
      </c>
      <c r="O2184" t="s">
        <v>15490</v>
      </c>
      <c r="P2184" t="s">
        <v>125</v>
      </c>
      <c r="Q2184" t="s">
        <v>8999</v>
      </c>
      <c r="R2184" t="str">
        <f>IF(COUNTIF('16 reserve entries'!Q:Q,'16 AJE data'!O2184)&gt;0,"Y","N")</f>
        <v>N</v>
      </c>
      <c r="S2184" s="149" t="s">
        <v>125</v>
      </c>
      <c r="T2184" t="s">
        <v>15491</v>
      </c>
      <c r="U2184" t="str">
        <f>IF(COUNTIF('16 reserve bal'!D:D,'16 AJE data'!T2184)&gt;0,"Y","N")</f>
        <v>N</v>
      </c>
    </row>
    <row r="2185" spans="1:21" x14ac:dyDescent="0.25">
      <c r="A2185" t="s">
        <v>125</v>
      </c>
      <c r="B2185" t="s">
        <v>5284</v>
      </c>
      <c r="C2185" t="s">
        <v>8821</v>
      </c>
      <c r="D2185" t="s">
        <v>525</v>
      </c>
      <c r="E2185" t="s">
        <v>12419</v>
      </c>
      <c r="F2185" t="str">
        <f t="shared" si="37"/>
        <v>CA-IFRS</v>
      </c>
      <c r="G2185" t="s">
        <v>8821</v>
      </c>
      <c r="O2185" t="s">
        <v>15492</v>
      </c>
      <c r="P2185" t="s">
        <v>125</v>
      </c>
      <c r="Q2185" t="s">
        <v>9000</v>
      </c>
      <c r="R2185" t="str">
        <f>IF(COUNTIF('16 reserve entries'!Q:Q,'16 AJE data'!O2185)&gt;0,"Y","N")</f>
        <v>N</v>
      </c>
      <c r="S2185" s="149" t="s">
        <v>125</v>
      </c>
      <c r="T2185" t="s">
        <v>15493</v>
      </c>
      <c r="U2185" t="str">
        <f>IF(COUNTIF('16 reserve bal'!D:D,'16 AJE data'!T2185)&gt;0,"Y","N")</f>
        <v>N</v>
      </c>
    </row>
    <row r="2186" spans="1:21" x14ac:dyDescent="0.25">
      <c r="A2186" t="s">
        <v>125</v>
      </c>
      <c r="B2186" t="s">
        <v>5284</v>
      </c>
      <c r="C2186" t="s">
        <v>8822</v>
      </c>
      <c r="D2186" t="s">
        <v>525</v>
      </c>
      <c r="E2186" t="s">
        <v>12419</v>
      </c>
      <c r="F2186" t="str">
        <f t="shared" si="37"/>
        <v>CA-IFRS</v>
      </c>
      <c r="G2186" t="s">
        <v>8822</v>
      </c>
      <c r="O2186" t="s">
        <v>15494</v>
      </c>
      <c r="P2186" t="s">
        <v>125</v>
      </c>
      <c r="Q2186" t="s">
        <v>9001</v>
      </c>
      <c r="R2186" t="str">
        <f>IF(COUNTIF('16 reserve entries'!Q:Q,'16 AJE data'!O2186)&gt;0,"Y","N")</f>
        <v>N</v>
      </c>
      <c r="S2186" s="149" t="s">
        <v>125</v>
      </c>
      <c r="T2186" t="s">
        <v>15495</v>
      </c>
      <c r="U2186" t="str">
        <f>IF(COUNTIF('16 reserve bal'!D:D,'16 AJE data'!T2186)&gt;0,"Y","N")</f>
        <v>N</v>
      </c>
    </row>
    <row r="2187" spans="1:21" x14ac:dyDescent="0.25">
      <c r="A2187" t="s">
        <v>125</v>
      </c>
      <c r="B2187" t="s">
        <v>5284</v>
      </c>
      <c r="C2187" t="s">
        <v>8823</v>
      </c>
      <c r="D2187" t="s">
        <v>525</v>
      </c>
      <c r="E2187" t="s">
        <v>12419</v>
      </c>
      <c r="F2187" t="str">
        <f t="shared" si="37"/>
        <v>CA-IFRS</v>
      </c>
      <c r="G2187" t="s">
        <v>8823</v>
      </c>
      <c r="O2187" t="s">
        <v>15496</v>
      </c>
      <c r="P2187" t="s">
        <v>125</v>
      </c>
      <c r="Q2187" t="s">
        <v>9002</v>
      </c>
      <c r="R2187" t="str">
        <f>IF(COUNTIF('16 reserve entries'!Q:Q,'16 AJE data'!O2187)&gt;0,"Y","N")</f>
        <v>N</v>
      </c>
      <c r="S2187" s="149" t="s">
        <v>125</v>
      </c>
      <c r="T2187" t="s">
        <v>15497</v>
      </c>
      <c r="U2187" t="str">
        <f>IF(COUNTIF('16 reserve bal'!D:D,'16 AJE data'!T2187)&gt;0,"Y","N")</f>
        <v>N</v>
      </c>
    </row>
    <row r="2188" spans="1:21" x14ac:dyDescent="0.25">
      <c r="A2188" t="s">
        <v>125</v>
      </c>
      <c r="B2188" t="s">
        <v>5284</v>
      </c>
      <c r="C2188" t="s">
        <v>8824</v>
      </c>
      <c r="D2188" t="s">
        <v>525</v>
      </c>
      <c r="E2188" t="s">
        <v>12419</v>
      </c>
      <c r="F2188" t="str">
        <f t="shared" si="37"/>
        <v>CA-IFRS</v>
      </c>
      <c r="G2188" t="s">
        <v>8824</v>
      </c>
      <c r="O2188" t="s">
        <v>15498</v>
      </c>
      <c r="P2188" t="s">
        <v>125</v>
      </c>
      <c r="Q2188" t="s">
        <v>9003</v>
      </c>
      <c r="R2188" t="str">
        <f>IF(COUNTIF('16 reserve entries'!Q:Q,'16 AJE data'!O2188)&gt;0,"Y","N")</f>
        <v>N</v>
      </c>
      <c r="S2188" s="149" t="s">
        <v>125</v>
      </c>
      <c r="T2188" t="s">
        <v>15499</v>
      </c>
      <c r="U2188" t="str">
        <f>IF(COUNTIF('16 reserve bal'!D:D,'16 AJE data'!T2188)&gt;0,"Y","N")</f>
        <v>N</v>
      </c>
    </row>
    <row r="2189" spans="1:21" x14ac:dyDescent="0.25">
      <c r="A2189" t="s">
        <v>125</v>
      </c>
      <c r="B2189" t="s">
        <v>5284</v>
      </c>
      <c r="C2189" t="s">
        <v>8825</v>
      </c>
      <c r="D2189" t="s">
        <v>525</v>
      </c>
      <c r="E2189" t="s">
        <v>12419</v>
      </c>
      <c r="F2189" t="str">
        <f t="shared" si="37"/>
        <v>CA-IFRS</v>
      </c>
      <c r="G2189" t="s">
        <v>8825</v>
      </c>
      <c r="O2189" t="s">
        <v>15500</v>
      </c>
      <c r="P2189" t="s">
        <v>125</v>
      </c>
      <c r="Q2189" t="s">
        <v>9004</v>
      </c>
      <c r="R2189" t="str">
        <f>IF(COUNTIF('16 reserve entries'!Q:Q,'16 AJE data'!O2189)&gt;0,"Y","N")</f>
        <v>N</v>
      </c>
      <c r="S2189" s="149" t="s">
        <v>125</v>
      </c>
      <c r="T2189" t="s">
        <v>15501</v>
      </c>
      <c r="U2189" t="str">
        <f>IF(COUNTIF('16 reserve bal'!D:D,'16 AJE data'!T2189)&gt;0,"Y","N")</f>
        <v>N</v>
      </c>
    </row>
    <row r="2190" spans="1:21" x14ac:dyDescent="0.25">
      <c r="A2190" t="s">
        <v>125</v>
      </c>
      <c r="B2190" t="s">
        <v>5284</v>
      </c>
      <c r="C2190" t="s">
        <v>8826</v>
      </c>
      <c r="D2190" t="s">
        <v>525</v>
      </c>
      <c r="E2190" t="s">
        <v>12419</v>
      </c>
      <c r="F2190" t="str">
        <f t="shared" si="37"/>
        <v>CA-IFRS</v>
      </c>
      <c r="G2190" t="s">
        <v>8826</v>
      </c>
      <c r="O2190" t="s">
        <v>15502</v>
      </c>
      <c r="P2190" t="s">
        <v>125</v>
      </c>
      <c r="Q2190" t="s">
        <v>9005</v>
      </c>
      <c r="R2190" t="str">
        <f>IF(COUNTIF('16 reserve entries'!Q:Q,'16 AJE data'!O2190)&gt;0,"Y","N")</f>
        <v>N</v>
      </c>
      <c r="S2190" s="149" t="s">
        <v>125</v>
      </c>
      <c r="T2190" t="s">
        <v>15503</v>
      </c>
      <c r="U2190" t="str">
        <f>IF(COUNTIF('16 reserve bal'!D:D,'16 AJE data'!T2190)&gt;0,"Y","N")</f>
        <v>N</v>
      </c>
    </row>
    <row r="2191" spans="1:21" x14ac:dyDescent="0.25">
      <c r="A2191" t="s">
        <v>125</v>
      </c>
      <c r="B2191" t="s">
        <v>5284</v>
      </c>
      <c r="C2191" t="s">
        <v>8827</v>
      </c>
      <c r="D2191" t="s">
        <v>525</v>
      </c>
      <c r="E2191" t="s">
        <v>12419</v>
      </c>
      <c r="F2191" t="str">
        <f t="shared" si="37"/>
        <v>CA-IFRS</v>
      </c>
      <c r="G2191" t="s">
        <v>8827</v>
      </c>
      <c r="O2191" t="s">
        <v>15504</v>
      </c>
      <c r="P2191" t="s">
        <v>125</v>
      </c>
      <c r="Q2191" t="s">
        <v>9006</v>
      </c>
      <c r="R2191" t="str">
        <f>IF(COUNTIF('16 reserve entries'!Q:Q,'16 AJE data'!O2191)&gt;0,"Y","N")</f>
        <v>N</v>
      </c>
      <c r="S2191" s="149" t="s">
        <v>125</v>
      </c>
      <c r="T2191" t="s">
        <v>15505</v>
      </c>
      <c r="U2191" t="str">
        <f>IF(COUNTIF('16 reserve bal'!D:D,'16 AJE data'!T2191)&gt;0,"Y","N")</f>
        <v>N</v>
      </c>
    </row>
    <row r="2192" spans="1:21" x14ac:dyDescent="0.25">
      <c r="A2192" t="s">
        <v>125</v>
      </c>
      <c r="B2192" t="s">
        <v>5284</v>
      </c>
      <c r="C2192" t="s">
        <v>8828</v>
      </c>
      <c r="D2192" t="s">
        <v>525</v>
      </c>
      <c r="E2192" t="s">
        <v>12419</v>
      </c>
      <c r="F2192" t="str">
        <f t="shared" si="37"/>
        <v>CA-IFRS</v>
      </c>
      <c r="G2192" t="s">
        <v>8828</v>
      </c>
      <c r="O2192" t="s">
        <v>15506</v>
      </c>
      <c r="P2192" t="s">
        <v>125</v>
      </c>
      <c r="Q2192" t="s">
        <v>9007</v>
      </c>
      <c r="R2192" t="str">
        <f>IF(COUNTIF('16 reserve entries'!Q:Q,'16 AJE data'!O2192)&gt;0,"Y","N")</f>
        <v>N</v>
      </c>
      <c r="S2192" s="149" t="s">
        <v>125</v>
      </c>
      <c r="T2192" t="s">
        <v>15507</v>
      </c>
      <c r="U2192" t="str">
        <f>IF(COUNTIF('16 reserve bal'!D:D,'16 AJE data'!T2192)&gt;0,"Y","N")</f>
        <v>N</v>
      </c>
    </row>
    <row r="2193" spans="1:21" x14ac:dyDescent="0.25">
      <c r="A2193" t="s">
        <v>125</v>
      </c>
      <c r="B2193" t="s">
        <v>5284</v>
      </c>
      <c r="C2193" t="s">
        <v>8829</v>
      </c>
      <c r="D2193" t="s">
        <v>525</v>
      </c>
      <c r="E2193" t="s">
        <v>12419</v>
      </c>
      <c r="F2193" t="str">
        <f t="shared" si="37"/>
        <v>CA-IFRS</v>
      </c>
      <c r="G2193" t="s">
        <v>8829</v>
      </c>
      <c r="O2193" t="s">
        <v>15508</v>
      </c>
      <c r="P2193" t="s">
        <v>125</v>
      </c>
      <c r="Q2193" t="s">
        <v>9008</v>
      </c>
      <c r="R2193" t="str">
        <f>IF(COUNTIF('16 reserve entries'!Q:Q,'16 AJE data'!O2193)&gt;0,"Y","N")</f>
        <v>N</v>
      </c>
      <c r="S2193" s="149" t="s">
        <v>125</v>
      </c>
      <c r="T2193" t="s">
        <v>15509</v>
      </c>
      <c r="U2193" t="str">
        <f>IF(COUNTIF('16 reserve bal'!D:D,'16 AJE data'!T2193)&gt;0,"Y","N")</f>
        <v>N</v>
      </c>
    </row>
    <row r="2194" spans="1:21" x14ac:dyDescent="0.25">
      <c r="A2194" t="s">
        <v>125</v>
      </c>
      <c r="B2194" t="s">
        <v>5284</v>
      </c>
      <c r="C2194" t="s">
        <v>8830</v>
      </c>
      <c r="D2194" t="s">
        <v>525</v>
      </c>
      <c r="E2194" t="s">
        <v>12419</v>
      </c>
      <c r="F2194" t="str">
        <f t="shared" si="37"/>
        <v>CA-IFRS</v>
      </c>
      <c r="G2194" t="s">
        <v>8830</v>
      </c>
      <c r="O2194" t="s">
        <v>15510</v>
      </c>
      <c r="P2194" t="s">
        <v>125</v>
      </c>
      <c r="Q2194" t="s">
        <v>9009</v>
      </c>
      <c r="R2194" t="str">
        <f>IF(COUNTIF('16 reserve entries'!Q:Q,'16 AJE data'!O2194)&gt;0,"Y","N")</f>
        <v>N</v>
      </c>
      <c r="S2194" s="149" t="s">
        <v>125</v>
      </c>
      <c r="T2194" t="s">
        <v>15511</v>
      </c>
      <c r="U2194" t="str">
        <f>IF(COUNTIF('16 reserve bal'!D:D,'16 AJE data'!T2194)&gt;0,"Y","N")</f>
        <v>N</v>
      </c>
    </row>
    <row r="2195" spans="1:21" x14ac:dyDescent="0.25">
      <c r="A2195" t="s">
        <v>125</v>
      </c>
      <c r="B2195" t="s">
        <v>5284</v>
      </c>
      <c r="C2195" t="s">
        <v>8831</v>
      </c>
      <c r="D2195" t="s">
        <v>525</v>
      </c>
      <c r="E2195" t="s">
        <v>12419</v>
      </c>
      <c r="F2195" t="str">
        <f t="shared" si="37"/>
        <v>CA-IFRS</v>
      </c>
      <c r="G2195" t="s">
        <v>8831</v>
      </c>
      <c r="O2195" t="s">
        <v>15512</v>
      </c>
      <c r="P2195" t="s">
        <v>125</v>
      </c>
      <c r="Q2195" t="s">
        <v>9010</v>
      </c>
      <c r="R2195" t="str">
        <f>IF(COUNTIF('16 reserve entries'!Q:Q,'16 AJE data'!O2195)&gt;0,"Y","N")</f>
        <v>N</v>
      </c>
      <c r="S2195" s="149" t="s">
        <v>125</v>
      </c>
      <c r="T2195" t="s">
        <v>15513</v>
      </c>
      <c r="U2195" t="str">
        <f>IF(COUNTIF('16 reserve bal'!D:D,'16 AJE data'!T2195)&gt;0,"Y","N")</f>
        <v>N</v>
      </c>
    </row>
    <row r="2196" spans="1:21" x14ac:dyDescent="0.25">
      <c r="A2196" t="s">
        <v>125</v>
      </c>
      <c r="B2196" t="s">
        <v>5284</v>
      </c>
      <c r="C2196" t="s">
        <v>8832</v>
      </c>
      <c r="D2196" t="s">
        <v>525</v>
      </c>
      <c r="E2196" t="s">
        <v>12419</v>
      </c>
      <c r="F2196" t="str">
        <f t="shared" si="37"/>
        <v>CA-IFRS</v>
      </c>
      <c r="G2196" t="s">
        <v>8832</v>
      </c>
      <c r="O2196" t="s">
        <v>15514</v>
      </c>
      <c r="P2196" t="s">
        <v>125</v>
      </c>
      <c r="Q2196" t="s">
        <v>9011</v>
      </c>
      <c r="R2196" t="str">
        <f>IF(COUNTIF('16 reserve entries'!Q:Q,'16 AJE data'!O2196)&gt;0,"Y","N")</f>
        <v>N</v>
      </c>
      <c r="S2196" s="149" t="s">
        <v>125</v>
      </c>
      <c r="T2196" t="s">
        <v>15515</v>
      </c>
      <c r="U2196" t="str">
        <f>IF(COUNTIF('16 reserve bal'!D:D,'16 AJE data'!T2196)&gt;0,"Y","N")</f>
        <v>N</v>
      </c>
    </row>
    <row r="2197" spans="1:21" x14ac:dyDescent="0.25">
      <c r="A2197" t="s">
        <v>125</v>
      </c>
      <c r="B2197" t="s">
        <v>5284</v>
      </c>
      <c r="C2197" t="s">
        <v>8833</v>
      </c>
      <c r="D2197" t="s">
        <v>525</v>
      </c>
      <c r="E2197" t="s">
        <v>12419</v>
      </c>
      <c r="F2197" t="str">
        <f t="shared" si="37"/>
        <v>CA-IFRS</v>
      </c>
      <c r="G2197" t="s">
        <v>8833</v>
      </c>
      <c r="O2197" t="s">
        <v>15516</v>
      </c>
      <c r="P2197" t="s">
        <v>125</v>
      </c>
      <c r="Q2197" t="s">
        <v>9012</v>
      </c>
      <c r="R2197" t="str">
        <f>IF(COUNTIF('16 reserve entries'!Q:Q,'16 AJE data'!O2197)&gt;0,"Y","N")</f>
        <v>N</v>
      </c>
      <c r="S2197" s="149" t="s">
        <v>125</v>
      </c>
      <c r="T2197" t="s">
        <v>15517</v>
      </c>
      <c r="U2197" t="str">
        <f>IF(COUNTIF('16 reserve bal'!D:D,'16 AJE data'!T2197)&gt;0,"Y","N")</f>
        <v>N</v>
      </c>
    </row>
    <row r="2198" spans="1:21" x14ac:dyDescent="0.25">
      <c r="A2198" t="s">
        <v>125</v>
      </c>
      <c r="B2198" t="s">
        <v>5284</v>
      </c>
      <c r="C2198" t="s">
        <v>8834</v>
      </c>
      <c r="D2198" t="s">
        <v>525</v>
      </c>
      <c r="E2198" t="s">
        <v>12419</v>
      </c>
      <c r="F2198" t="str">
        <f t="shared" si="37"/>
        <v>CA-IFRS</v>
      </c>
      <c r="G2198" t="s">
        <v>8834</v>
      </c>
      <c r="O2198" t="s">
        <v>15518</v>
      </c>
      <c r="P2198" t="s">
        <v>125</v>
      </c>
      <c r="Q2198" t="s">
        <v>9013</v>
      </c>
      <c r="R2198" t="str">
        <f>IF(COUNTIF('16 reserve entries'!Q:Q,'16 AJE data'!O2198)&gt;0,"Y","N")</f>
        <v>N</v>
      </c>
      <c r="S2198" s="149" t="s">
        <v>125</v>
      </c>
      <c r="T2198" t="s">
        <v>15519</v>
      </c>
      <c r="U2198" t="str">
        <f>IF(COUNTIF('16 reserve bal'!D:D,'16 AJE data'!T2198)&gt;0,"Y","N")</f>
        <v>N</v>
      </c>
    </row>
    <row r="2199" spans="1:21" x14ac:dyDescent="0.25">
      <c r="A2199" t="s">
        <v>125</v>
      </c>
      <c r="B2199" t="s">
        <v>5284</v>
      </c>
      <c r="C2199" t="s">
        <v>8835</v>
      </c>
      <c r="D2199" t="s">
        <v>525</v>
      </c>
      <c r="E2199" t="s">
        <v>12419</v>
      </c>
      <c r="F2199" t="str">
        <f t="shared" si="37"/>
        <v>CA-IFRS</v>
      </c>
      <c r="G2199" t="s">
        <v>8835</v>
      </c>
      <c r="O2199" t="s">
        <v>15520</v>
      </c>
      <c r="P2199" t="s">
        <v>125</v>
      </c>
      <c r="Q2199" t="s">
        <v>9014</v>
      </c>
      <c r="R2199" t="str">
        <f>IF(COUNTIF('16 reserve entries'!Q:Q,'16 AJE data'!O2199)&gt;0,"Y","N")</f>
        <v>N</v>
      </c>
      <c r="S2199" s="149" t="s">
        <v>125</v>
      </c>
      <c r="T2199" t="s">
        <v>15521</v>
      </c>
      <c r="U2199" t="str">
        <f>IF(COUNTIF('16 reserve bal'!D:D,'16 AJE data'!T2199)&gt;0,"Y","N")</f>
        <v>N</v>
      </c>
    </row>
    <row r="2200" spans="1:21" x14ac:dyDescent="0.25">
      <c r="A2200" t="s">
        <v>125</v>
      </c>
      <c r="B2200" t="s">
        <v>5284</v>
      </c>
      <c r="C2200" t="s">
        <v>8836</v>
      </c>
      <c r="D2200" t="s">
        <v>525</v>
      </c>
      <c r="E2200" t="s">
        <v>12419</v>
      </c>
      <c r="F2200" t="str">
        <f t="shared" si="37"/>
        <v>CA-IFRS</v>
      </c>
      <c r="G2200" t="s">
        <v>8836</v>
      </c>
      <c r="O2200" t="s">
        <v>15522</v>
      </c>
      <c r="P2200" t="s">
        <v>125</v>
      </c>
      <c r="Q2200" t="s">
        <v>9015</v>
      </c>
      <c r="R2200" t="str">
        <f>IF(COUNTIF('16 reserve entries'!Q:Q,'16 AJE data'!O2200)&gt;0,"Y","N")</f>
        <v>N</v>
      </c>
      <c r="S2200" s="149" t="s">
        <v>125</v>
      </c>
      <c r="T2200" t="s">
        <v>15523</v>
      </c>
      <c r="U2200" t="str">
        <f>IF(COUNTIF('16 reserve bal'!D:D,'16 AJE data'!T2200)&gt;0,"Y","N")</f>
        <v>N</v>
      </c>
    </row>
    <row r="2201" spans="1:21" x14ac:dyDescent="0.25">
      <c r="A2201" t="s">
        <v>125</v>
      </c>
      <c r="B2201" t="s">
        <v>5284</v>
      </c>
      <c r="C2201" t="s">
        <v>8837</v>
      </c>
      <c r="D2201" t="s">
        <v>525</v>
      </c>
      <c r="E2201" t="s">
        <v>12419</v>
      </c>
      <c r="F2201" t="str">
        <f t="shared" si="37"/>
        <v>CA-IFRS</v>
      </c>
      <c r="G2201" t="s">
        <v>8837</v>
      </c>
      <c r="O2201" t="s">
        <v>15524</v>
      </c>
      <c r="P2201" t="s">
        <v>125</v>
      </c>
      <c r="Q2201" t="s">
        <v>9016</v>
      </c>
      <c r="R2201" t="str">
        <f>IF(COUNTIF('16 reserve entries'!Q:Q,'16 AJE data'!O2201)&gt;0,"Y","N")</f>
        <v>N</v>
      </c>
      <c r="S2201" s="149" t="s">
        <v>125</v>
      </c>
      <c r="T2201" t="s">
        <v>15525</v>
      </c>
      <c r="U2201" t="str">
        <f>IF(COUNTIF('16 reserve bal'!D:D,'16 AJE data'!T2201)&gt;0,"Y","N")</f>
        <v>N</v>
      </c>
    </row>
    <row r="2202" spans="1:21" x14ac:dyDescent="0.25">
      <c r="A2202" t="s">
        <v>125</v>
      </c>
      <c r="B2202" t="s">
        <v>5284</v>
      </c>
      <c r="C2202" t="s">
        <v>8838</v>
      </c>
      <c r="D2202" t="s">
        <v>525</v>
      </c>
      <c r="E2202" t="s">
        <v>12419</v>
      </c>
      <c r="F2202" t="str">
        <f t="shared" si="37"/>
        <v>CA-IFRS</v>
      </c>
      <c r="G2202" t="s">
        <v>8838</v>
      </c>
      <c r="O2202" t="s">
        <v>15526</v>
      </c>
      <c r="P2202" t="s">
        <v>125</v>
      </c>
      <c r="Q2202" t="s">
        <v>9017</v>
      </c>
      <c r="R2202" t="str">
        <f>IF(COUNTIF('16 reserve entries'!Q:Q,'16 AJE data'!O2202)&gt;0,"Y","N")</f>
        <v>N</v>
      </c>
      <c r="S2202" s="149" t="s">
        <v>125</v>
      </c>
      <c r="T2202" t="s">
        <v>15527</v>
      </c>
      <c r="U2202" t="str">
        <f>IF(COUNTIF('16 reserve bal'!D:D,'16 AJE data'!T2202)&gt;0,"Y","N")</f>
        <v>N</v>
      </c>
    </row>
    <row r="2203" spans="1:21" x14ac:dyDescent="0.25">
      <c r="A2203" t="s">
        <v>125</v>
      </c>
      <c r="B2203" t="s">
        <v>5284</v>
      </c>
      <c r="C2203" t="s">
        <v>8839</v>
      </c>
      <c r="D2203" t="s">
        <v>525</v>
      </c>
      <c r="E2203" t="s">
        <v>12419</v>
      </c>
      <c r="F2203" t="str">
        <f t="shared" si="37"/>
        <v>CA-IFRS</v>
      </c>
      <c r="G2203" t="s">
        <v>8839</v>
      </c>
      <c r="O2203" t="s">
        <v>15528</v>
      </c>
      <c r="P2203" t="s">
        <v>125</v>
      </c>
      <c r="Q2203" t="s">
        <v>9018</v>
      </c>
      <c r="R2203" t="str">
        <f>IF(COUNTIF('16 reserve entries'!Q:Q,'16 AJE data'!O2203)&gt;0,"Y","N")</f>
        <v>N</v>
      </c>
      <c r="S2203" s="149" t="s">
        <v>125</v>
      </c>
      <c r="T2203" t="s">
        <v>15529</v>
      </c>
      <c r="U2203" t="str">
        <f>IF(COUNTIF('16 reserve bal'!D:D,'16 AJE data'!T2203)&gt;0,"Y","N")</f>
        <v>N</v>
      </c>
    </row>
    <row r="2204" spans="1:21" x14ac:dyDescent="0.25">
      <c r="A2204" t="s">
        <v>125</v>
      </c>
      <c r="B2204" t="s">
        <v>5284</v>
      </c>
      <c r="C2204" t="s">
        <v>8840</v>
      </c>
      <c r="D2204" t="s">
        <v>525</v>
      </c>
      <c r="E2204" t="s">
        <v>12419</v>
      </c>
      <c r="F2204" t="str">
        <f t="shared" si="37"/>
        <v>CA-IFRS</v>
      </c>
      <c r="G2204" t="s">
        <v>8840</v>
      </c>
      <c r="O2204" t="s">
        <v>15530</v>
      </c>
      <c r="P2204" t="s">
        <v>125</v>
      </c>
      <c r="Q2204" t="s">
        <v>9019</v>
      </c>
      <c r="R2204" t="str">
        <f>IF(COUNTIF('16 reserve entries'!Q:Q,'16 AJE data'!O2204)&gt;0,"Y","N")</f>
        <v>N</v>
      </c>
      <c r="S2204" s="149" t="s">
        <v>125</v>
      </c>
      <c r="T2204" t="s">
        <v>15531</v>
      </c>
      <c r="U2204" t="str">
        <f>IF(COUNTIF('16 reserve bal'!D:D,'16 AJE data'!T2204)&gt;0,"Y","N")</f>
        <v>N</v>
      </c>
    </row>
    <row r="2205" spans="1:21" x14ac:dyDescent="0.25">
      <c r="A2205" t="s">
        <v>125</v>
      </c>
      <c r="B2205" t="s">
        <v>5284</v>
      </c>
      <c r="C2205" t="s">
        <v>8841</v>
      </c>
      <c r="D2205" t="s">
        <v>525</v>
      </c>
      <c r="E2205" t="s">
        <v>12419</v>
      </c>
      <c r="F2205" t="str">
        <f t="shared" si="37"/>
        <v>CA-IFRS</v>
      </c>
      <c r="G2205" t="s">
        <v>8841</v>
      </c>
      <c r="O2205" t="s">
        <v>15532</v>
      </c>
      <c r="P2205" t="s">
        <v>125</v>
      </c>
      <c r="Q2205" t="s">
        <v>9020</v>
      </c>
      <c r="R2205" t="str">
        <f>IF(COUNTIF('16 reserve entries'!Q:Q,'16 AJE data'!O2205)&gt;0,"Y","N")</f>
        <v>N</v>
      </c>
      <c r="S2205" s="149" t="s">
        <v>125</v>
      </c>
      <c r="T2205" t="s">
        <v>15533</v>
      </c>
      <c r="U2205" t="str">
        <f>IF(COUNTIF('16 reserve bal'!D:D,'16 AJE data'!T2205)&gt;0,"Y","N")</f>
        <v>N</v>
      </c>
    </row>
    <row r="2206" spans="1:21" x14ac:dyDescent="0.25">
      <c r="A2206" t="s">
        <v>125</v>
      </c>
      <c r="B2206" t="s">
        <v>5284</v>
      </c>
      <c r="C2206" t="s">
        <v>8842</v>
      </c>
      <c r="D2206" t="s">
        <v>525</v>
      </c>
      <c r="E2206" t="s">
        <v>12419</v>
      </c>
      <c r="F2206" t="str">
        <f t="shared" si="37"/>
        <v>CA-IFRS</v>
      </c>
      <c r="G2206" t="s">
        <v>8842</v>
      </c>
      <c r="O2206" t="s">
        <v>15534</v>
      </c>
      <c r="P2206" t="s">
        <v>125</v>
      </c>
      <c r="Q2206" t="s">
        <v>9022</v>
      </c>
      <c r="R2206" t="str">
        <f>IF(COUNTIF('16 reserve entries'!Q:Q,'16 AJE data'!O2206)&gt;0,"Y","N")</f>
        <v>N</v>
      </c>
      <c r="S2206" s="149" t="s">
        <v>125</v>
      </c>
      <c r="T2206" t="s">
        <v>15535</v>
      </c>
      <c r="U2206" t="str">
        <f>IF(COUNTIF('16 reserve bal'!D:D,'16 AJE data'!T2206)&gt;0,"Y","N")</f>
        <v>N</v>
      </c>
    </row>
    <row r="2207" spans="1:21" x14ac:dyDescent="0.25">
      <c r="A2207" t="s">
        <v>125</v>
      </c>
      <c r="B2207" t="s">
        <v>5284</v>
      </c>
      <c r="C2207" t="s">
        <v>8843</v>
      </c>
      <c r="D2207" t="s">
        <v>525</v>
      </c>
      <c r="E2207" t="s">
        <v>12419</v>
      </c>
      <c r="F2207" t="str">
        <f t="shared" si="37"/>
        <v>CA-IFRS</v>
      </c>
      <c r="G2207" t="s">
        <v>8843</v>
      </c>
      <c r="O2207" t="s">
        <v>15536</v>
      </c>
      <c r="P2207" t="s">
        <v>125</v>
      </c>
      <c r="Q2207" t="s">
        <v>9023</v>
      </c>
      <c r="R2207" t="str">
        <f>IF(COUNTIF('16 reserve entries'!Q:Q,'16 AJE data'!O2207)&gt;0,"Y","N")</f>
        <v>N</v>
      </c>
      <c r="S2207" s="149" t="s">
        <v>125</v>
      </c>
      <c r="T2207" t="s">
        <v>15537</v>
      </c>
      <c r="U2207" t="str">
        <f>IF(COUNTIF('16 reserve bal'!D:D,'16 AJE data'!T2207)&gt;0,"Y","N")</f>
        <v>N</v>
      </c>
    </row>
    <row r="2208" spans="1:21" x14ac:dyDescent="0.25">
      <c r="A2208" t="s">
        <v>125</v>
      </c>
      <c r="B2208" t="s">
        <v>5284</v>
      </c>
      <c r="C2208" t="s">
        <v>8844</v>
      </c>
      <c r="D2208" t="s">
        <v>525</v>
      </c>
      <c r="E2208" t="s">
        <v>12419</v>
      </c>
      <c r="F2208" t="str">
        <f t="shared" si="37"/>
        <v>CA-IFRS</v>
      </c>
      <c r="G2208" t="s">
        <v>8844</v>
      </c>
      <c r="O2208" t="s">
        <v>15538</v>
      </c>
      <c r="P2208" t="s">
        <v>125</v>
      </c>
      <c r="Q2208" t="s">
        <v>9024</v>
      </c>
      <c r="R2208" t="str">
        <f>IF(COUNTIF('16 reserve entries'!Q:Q,'16 AJE data'!O2208)&gt;0,"Y","N")</f>
        <v>N</v>
      </c>
      <c r="S2208" s="149" t="s">
        <v>125</v>
      </c>
      <c r="T2208" t="s">
        <v>15539</v>
      </c>
      <c r="U2208" t="str">
        <f>IF(COUNTIF('16 reserve bal'!D:D,'16 AJE data'!T2208)&gt;0,"Y","N")</f>
        <v>N</v>
      </c>
    </row>
    <row r="2209" spans="1:21" x14ac:dyDescent="0.25">
      <c r="A2209" t="s">
        <v>125</v>
      </c>
      <c r="B2209" t="s">
        <v>5284</v>
      </c>
      <c r="C2209" t="s">
        <v>8845</v>
      </c>
      <c r="D2209" t="s">
        <v>525</v>
      </c>
      <c r="E2209" t="s">
        <v>12419</v>
      </c>
      <c r="F2209" t="str">
        <f t="shared" si="37"/>
        <v>CA-IFRS</v>
      </c>
      <c r="G2209" t="s">
        <v>8845</v>
      </c>
      <c r="O2209" t="s">
        <v>15540</v>
      </c>
      <c r="P2209" t="s">
        <v>125</v>
      </c>
      <c r="Q2209" t="s">
        <v>9025</v>
      </c>
      <c r="R2209" t="str">
        <f>IF(COUNTIF('16 reserve entries'!Q:Q,'16 AJE data'!O2209)&gt;0,"Y","N")</f>
        <v>N</v>
      </c>
      <c r="S2209" s="149" t="s">
        <v>125</v>
      </c>
      <c r="T2209" t="s">
        <v>15541</v>
      </c>
      <c r="U2209" t="str">
        <f>IF(COUNTIF('16 reserve bal'!D:D,'16 AJE data'!T2209)&gt;0,"Y","N")</f>
        <v>N</v>
      </c>
    </row>
    <row r="2210" spans="1:21" x14ac:dyDescent="0.25">
      <c r="A2210" t="s">
        <v>125</v>
      </c>
      <c r="B2210" t="s">
        <v>5284</v>
      </c>
      <c r="C2210" t="s">
        <v>8846</v>
      </c>
      <c r="D2210" t="s">
        <v>525</v>
      </c>
      <c r="E2210" t="s">
        <v>12419</v>
      </c>
      <c r="F2210" t="str">
        <f t="shared" si="37"/>
        <v>CA-IFRS</v>
      </c>
      <c r="G2210" t="s">
        <v>8846</v>
      </c>
      <c r="O2210" t="s">
        <v>15542</v>
      </c>
      <c r="P2210" t="s">
        <v>125</v>
      </c>
      <c r="Q2210" t="s">
        <v>9026</v>
      </c>
      <c r="R2210" t="str">
        <f>IF(COUNTIF('16 reserve entries'!Q:Q,'16 AJE data'!O2210)&gt;0,"Y","N")</f>
        <v>N</v>
      </c>
      <c r="S2210" s="149" t="s">
        <v>125</v>
      </c>
      <c r="T2210" t="s">
        <v>15543</v>
      </c>
      <c r="U2210" t="str">
        <f>IF(COUNTIF('16 reserve bal'!D:D,'16 AJE data'!T2210)&gt;0,"Y","N")</f>
        <v>N</v>
      </c>
    </row>
    <row r="2211" spans="1:21" x14ac:dyDescent="0.25">
      <c r="A2211" t="s">
        <v>125</v>
      </c>
      <c r="B2211" t="s">
        <v>5284</v>
      </c>
      <c r="C2211" t="s">
        <v>8847</v>
      </c>
      <c r="D2211" t="s">
        <v>525</v>
      </c>
      <c r="E2211" t="s">
        <v>12419</v>
      </c>
      <c r="F2211" t="str">
        <f t="shared" si="37"/>
        <v>CA-IFRS</v>
      </c>
      <c r="G2211" t="s">
        <v>8847</v>
      </c>
      <c r="O2211" t="s">
        <v>15544</v>
      </c>
      <c r="P2211" t="s">
        <v>125</v>
      </c>
      <c r="Q2211" t="s">
        <v>9027</v>
      </c>
      <c r="R2211" t="str">
        <f>IF(COUNTIF('16 reserve entries'!Q:Q,'16 AJE data'!O2211)&gt;0,"Y","N")</f>
        <v>N</v>
      </c>
      <c r="S2211" s="149" t="s">
        <v>125</v>
      </c>
      <c r="T2211" t="s">
        <v>15545</v>
      </c>
      <c r="U2211" t="str">
        <f>IF(COUNTIF('16 reserve bal'!D:D,'16 AJE data'!T2211)&gt;0,"Y","N")</f>
        <v>N</v>
      </c>
    </row>
    <row r="2212" spans="1:21" x14ac:dyDescent="0.25">
      <c r="A2212" t="s">
        <v>125</v>
      </c>
      <c r="B2212" t="s">
        <v>5284</v>
      </c>
      <c r="C2212" t="s">
        <v>8848</v>
      </c>
      <c r="D2212" t="s">
        <v>525</v>
      </c>
      <c r="E2212" t="s">
        <v>12419</v>
      </c>
      <c r="F2212" t="str">
        <f t="shared" si="37"/>
        <v>CA-IFRS</v>
      </c>
      <c r="G2212" t="s">
        <v>8848</v>
      </c>
      <c r="O2212" t="s">
        <v>15546</v>
      </c>
      <c r="P2212" t="s">
        <v>125</v>
      </c>
      <c r="Q2212" t="s">
        <v>9028</v>
      </c>
      <c r="R2212" t="str">
        <f>IF(COUNTIF('16 reserve entries'!Q:Q,'16 AJE data'!O2212)&gt;0,"Y","N")</f>
        <v>N</v>
      </c>
      <c r="S2212" s="149" t="s">
        <v>125</v>
      </c>
      <c r="T2212" t="s">
        <v>15547</v>
      </c>
      <c r="U2212" t="str">
        <f>IF(COUNTIF('16 reserve bal'!D:D,'16 AJE data'!T2212)&gt;0,"Y","N")</f>
        <v>N</v>
      </c>
    </row>
    <row r="2213" spans="1:21" x14ac:dyDescent="0.25">
      <c r="A2213" t="s">
        <v>125</v>
      </c>
      <c r="B2213" t="s">
        <v>5284</v>
      </c>
      <c r="C2213" t="s">
        <v>8849</v>
      </c>
      <c r="D2213" t="s">
        <v>525</v>
      </c>
      <c r="E2213" t="s">
        <v>12419</v>
      </c>
      <c r="F2213" t="str">
        <f t="shared" si="37"/>
        <v>CA-IFRS</v>
      </c>
      <c r="G2213" t="s">
        <v>8849</v>
      </c>
      <c r="O2213" t="s">
        <v>15548</v>
      </c>
      <c r="P2213" t="s">
        <v>125</v>
      </c>
      <c r="Q2213" t="s">
        <v>9029</v>
      </c>
      <c r="R2213" t="str">
        <f>IF(COUNTIF('16 reserve entries'!Q:Q,'16 AJE data'!O2213)&gt;0,"Y","N")</f>
        <v>N</v>
      </c>
      <c r="S2213" s="149" t="s">
        <v>125</v>
      </c>
      <c r="T2213" t="s">
        <v>15549</v>
      </c>
      <c r="U2213" t="str">
        <f>IF(COUNTIF('16 reserve bal'!D:D,'16 AJE data'!T2213)&gt;0,"Y","N")</f>
        <v>N</v>
      </c>
    </row>
    <row r="2214" spans="1:21" x14ac:dyDescent="0.25">
      <c r="A2214" t="s">
        <v>125</v>
      </c>
      <c r="B2214" t="s">
        <v>5284</v>
      </c>
      <c r="C2214" t="s">
        <v>8850</v>
      </c>
      <c r="D2214" t="s">
        <v>525</v>
      </c>
      <c r="E2214" t="s">
        <v>12419</v>
      </c>
      <c r="F2214" t="str">
        <f t="shared" si="37"/>
        <v>CA-IFRS</v>
      </c>
      <c r="G2214" t="s">
        <v>8850</v>
      </c>
      <c r="O2214" t="s">
        <v>15550</v>
      </c>
      <c r="P2214" t="s">
        <v>125</v>
      </c>
      <c r="Q2214" t="s">
        <v>9030</v>
      </c>
      <c r="R2214" t="str">
        <f>IF(COUNTIF('16 reserve entries'!Q:Q,'16 AJE data'!O2214)&gt;0,"Y","N")</f>
        <v>N</v>
      </c>
      <c r="S2214" s="149" t="s">
        <v>125</v>
      </c>
      <c r="T2214" t="s">
        <v>15551</v>
      </c>
      <c r="U2214" t="str">
        <f>IF(COUNTIF('16 reserve bal'!D:D,'16 AJE data'!T2214)&gt;0,"Y","N")</f>
        <v>N</v>
      </c>
    </row>
    <row r="2215" spans="1:21" x14ac:dyDescent="0.25">
      <c r="A2215" t="s">
        <v>125</v>
      </c>
      <c r="B2215" t="s">
        <v>5284</v>
      </c>
      <c r="C2215" t="s">
        <v>8851</v>
      </c>
      <c r="D2215" t="s">
        <v>525</v>
      </c>
      <c r="E2215" t="s">
        <v>12419</v>
      </c>
      <c r="F2215" t="str">
        <f t="shared" si="37"/>
        <v>CA-IFRS</v>
      </c>
      <c r="G2215" t="s">
        <v>8851</v>
      </c>
      <c r="O2215" t="s">
        <v>15552</v>
      </c>
      <c r="P2215" t="s">
        <v>125</v>
      </c>
      <c r="Q2215" t="s">
        <v>9031</v>
      </c>
      <c r="R2215" t="str">
        <f>IF(COUNTIF('16 reserve entries'!Q:Q,'16 AJE data'!O2215)&gt;0,"Y","N")</f>
        <v>N</v>
      </c>
      <c r="S2215" s="149" t="s">
        <v>125</v>
      </c>
      <c r="T2215" t="s">
        <v>15553</v>
      </c>
      <c r="U2215" t="str">
        <f>IF(COUNTIF('16 reserve bal'!D:D,'16 AJE data'!T2215)&gt;0,"Y","N")</f>
        <v>N</v>
      </c>
    </row>
    <row r="2216" spans="1:21" x14ac:dyDescent="0.25">
      <c r="A2216" t="s">
        <v>125</v>
      </c>
      <c r="B2216" t="s">
        <v>5284</v>
      </c>
      <c r="C2216" t="s">
        <v>8852</v>
      </c>
      <c r="D2216" t="s">
        <v>525</v>
      </c>
      <c r="E2216" t="s">
        <v>12419</v>
      </c>
      <c r="F2216" t="str">
        <f t="shared" si="37"/>
        <v>CA-IFRS</v>
      </c>
      <c r="G2216" t="s">
        <v>8852</v>
      </c>
      <c r="O2216" t="s">
        <v>15554</v>
      </c>
      <c r="P2216" t="s">
        <v>125</v>
      </c>
      <c r="Q2216" t="s">
        <v>9032</v>
      </c>
      <c r="R2216" t="str">
        <f>IF(COUNTIF('16 reserve entries'!Q:Q,'16 AJE data'!O2216)&gt;0,"Y","N")</f>
        <v>N</v>
      </c>
      <c r="S2216" s="149" t="s">
        <v>125</v>
      </c>
      <c r="T2216" t="s">
        <v>15555</v>
      </c>
      <c r="U2216" t="str">
        <f>IF(COUNTIF('16 reserve bal'!D:D,'16 AJE data'!T2216)&gt;0,"Y","N")</f>
        <v>N</v>
      </c>
    </row>
    <row r="2217" spans="1:21" x14ac:dyDescent="0.25">
      <c r="A2217" t="s">
        <v>125</v>
      </c>
      <c r="B2217" t="s">
        <v>5284</v>
      </c>
      <c r="C2217" t="s">
        <v>8853</v>
      </c>
      <c r="D2217" t="s">
        <v>525</v>
      </c>
      <c r="E2217" t="s">
        <v>12419</v>
      </c>
      <c r="F2217" t="str">
        <f t="shared" si="37"/>
        <v>CA-IFRS</v>
      </c>
      <c r="G2217" t="s">
        <v>8853</v>
      </c>
      <c r="O2217" t="s">
        <v>15556</v>
      </c>
      <c r="P2217" t="s">
        <v>125</v>
      </c>
      <c r="Q2217" t="s">
        <v>9033</v>
      </c>
      <c r="R2217" t="str">
        <f>IF(COUNTIF('16 reserve entries'!Q:Q,'16 AJE data'!O2217)&gt;0,"Y","N")</f>
        <v>N</v>
      </c>
      <c r="S2217" s="149" t="s">
        <v>125</v>
      </c>
      <c r="T2217" t="s">
        <v>15557</v>
      </c>
      <c r="U2217" t="str">
        <f>IF(COUNTIF('16 reserve bal'!D:D,'16 AJE data'!T2217)&gt;0,"Y","N")</f>
        <v>N</v>
      </c>
    </row>
    <row r="2218" spans="1:21" x14ac:dyDescent="0.25">
      <c r="A2218" t="s">
        <v>125</v>
      </c>
      <c r="B2218" t="s">
        <v>5284</v>
      </c>
      <c r="C2218" t="s">
        <v>8854</v>
      </c>
      <c r="D2218" t="s">
        <v>525</v>
      </c>
      <c r="E2218" t="s">
        <v>12419</v>
      </c>
      <c r="F2218" t="str">
        <f t="shared" si="37"/>
        <v>CA-IFRS</v>
      </c>
      <c r="G2218" t="s">
        <v>8854</v>
      </c>
      <c r="O2218" t="s">
        <v>15558</v>
      </c>
      <c r="P2218" t="s">
        <v>125</v>
      </c>
      <c r="Q2218" t="s">
        <v>9034</v>
      </c>
      <c r="R2218" t="str">
        <f>IF(COUNTIF('16 reserve entries'!Q:Q,'16 AJE data'!O2218)&gt;0,"Y","N")</f>
        <v>N</v>
      </c>
      <c r="S2218" s="149" t="s">
        <v>125</v>
      </c>
      <c r="T2218" t="s">
        <v>15559</v>
      </c>
      <c r="U2218" t="str">
        <f>IF(COUNTIF('16 reserve bal'!D:D,'16 AJE data'!T2218)&gt;0,"Y","N")</f>
        <v>N</v>
      </c>
    </row>
    <row r="2219" spans="1:21" x14ac:dyDescent="0.25">
      <c r="A2219" t="s">
        <v>125</v>
      </c>
      <c r="B2219" t="s">
        <v>5284</v>
      </c>
      <c r="C2219" t="s">
        <v>8855</v>
      </c>
      <c r="D2219" t="s">
        <v>525</v>
      </c>
      <c r="E2219" t="s">
        <v>12419</v>
      </c>
      <c r="F2219" t="str">
        <f t="shared" si="37"/>
        <v>CA-IFRS</v>
      </c>
      <c r="G2219" t="s">
        <v>8855</v>
      </c>
      <c r="O2219" t="s">
        <v>15560</v>
      </c>
      <c r="P2219" t="s">
        <v>125</v>
      </c>
      <c r="Q2219" t="s">
        <v>9035</v>
      </c>
      <c r="R2219" t="str">
        <f>IF(COUNTIF('16 reserve entries'!Q:Q,'16 AJE data'!O2219)&gt;0,"Y","N")</f>
        <v>N</v>
      </c>
      <c r="S2219" s="149" t="s">
        <v>125</v>
      </c>
      <c r="T2219" t="s">
        <v>15561</v>
      </c>
      <c r="U2219" t="str">
        <f>IF(COUNTIF('16 reserve bal'!D:D,'16 AJE data'!T2219)&gt;0,"Y","N")</f>
        <v>N</v>
      </c>
    </row>
    <row r="2220" spans="1:21" x14ac:dyDescent="0.25">
      <c r="A2220" t="s">
        <v>125</v>
      </c>
      <c r="B2220" t="s">
        <v>5284</v>
      </c>
      <c r="C2220" t="s">
        <v>8856</v>
      </c>
      <c r="D2220" t="s">
        <v>525</v>
      </c>
      <c r="E2220" t="s">
        <v>12419</v>
      </c>
      <c r="F2220" t="str">
        <f t="shared" si="37"/>
        <v>CA-IFRS</v>
      </c>
      <c r="G2220" t="s">
        <v>8856</v>
      </c>
      <c r="O2220" t="s">
        <v>15562</v>
      </c>
      <c r="P2220" t="s">
        <v>128</v>
      </c>
      <c r="Q2220" t="s">
        <v>3257</v>
      </c>
      <c r="R2220" t="str">
        <f>IF(COUNTIF('16 reserve entries'!Q:Q,'16 AJE data'!O2220)&gt;0,"Y","N")</f>
        <v>N</v>
      </c>
      <c r="S2220" s="149" t="s">
        <v>125</v>
      </c>
      <c r="T2220" t="s">
        <v>15563</v>
      </c>
      <c r="U2220" t="str">
        <f>IF(COUNTIF('16 reserve bal'!D:D,'16 AJE data'!T2220)&gt;0,"Y","N")</f>
        <v>N</v>
      </c>
    </row>
    <row r="2221" spans="1:21" x14ac:dyDescent="0.25">
      <c r="A2221" t="s">
        <v>125</v>
      </c>
      <c r="B2221" t="s">
        <v>5284</v>
      </c>
      <c r="C2221" t="s">
        <v>8857</v>
      </c>
      <c r="D2221" t="s">
        <v>525</v>
      </c>
      <c r="E2221" t="s">
        <v>12419</v>
      </c>
      <c r="F2221" t="str">
        <f t="shared" si="37"/>
        <v>CA-IFRS</v>
      </c>
      <c r="G2221" t="s">
        <v>8857</v>
      </c>
      <c r="O2221" t="s">
        <v>15564</v>
      </c>
      <c r="P2221" t="s">
        <v>128</v>
      </c>
      <c r="Q2221" t="s">
        <v>3317</v>
      </c>
      <c r="R2221" t="str">
        <f>IF(COUNTIF('16 reserve entries'!Q:Q,'16 AJE data'!O2221)&gt;0,"Y","N")</f>
        <v>N</v>
      </c>
      <c r="S2221" s="149" t="s">
        <v>125</v>
      </c>
      <c r="T2221" t="s">
        <v>15565</v>
      </c>
      <c r="U2221" t="str">
        <f>IF(COUNTIF('16 reserve bal'!D:D,'16 AJE data'!T2221)&gt;0,"Y","N")</f>
        <v>N</v>
      </c>
    </row>
    <row r="2222" spans="1:21" x14ac:dyDescent="0.25">
      <c r="A2222" t="s">
        <v>125</v>
      </c>
      <c r="B2222" t="s">
        <v>5284</v>
      </c>
      <c r="C2222" t="s">
        <v>8858</v>
      </c>
      <c r="D2222" t="s">
        <v>525</v>
      </c>
      <c r="E2222" t="s">
        <v>12419</v>
      </c>
      <c r="F2222" t="str">
        <f t="shared" si="37"/>
        <v>CA-IFRS</v>
      </c>
      <c r="G2222" t="s">
        <v>8858</v>
      </c>
      <c r="O2222" t="s">
        <v>15566</v>
      </c>
      <c r="P2222" t="s">
        <v>128</v>
      </c>
      <c r="Q2222" t="s">
        <v>3341</v>
      </c>
      <c r="R2222" t="str">
        <f>IF(COUNTIF('16 reserve entries'!Q:Q,'16 AJE data'!O2222)&gt;0,"Y","N")</f>
        <v>N</v>
      </c>
      <c r="S2222" s="149" t="s">
        <v>125</v>
      </c>
      <c r="T2222" t="s">
        <v>15567</v>
      </c>
      <c r="U2222" t="str">
        <f>IF(COUNTIF('16 reserve bal'!D:D,'16 AJE data'!T2222)&gt;0,"Y","N")</f>
        <v>N</v>
      </c>
    </row>
    <row r="2223" spans="1:21" x14ac:dyDescent="0.25">
      <c r="A2223" t="s">
        <v>125</v>
      </c>
      <c r="B2223" t="s">
        <v>5284</v>
      </c>
      <c r="C2223" t="s">
        <v>8859</v>
      </c>
      <c r="D2223" t="s">
        <v>525</v>
      </c>
      <c r="E2223" t="s">
        <v>12419</v>
      </c>
      <c r="F2223" t="str">
        <f t="shared" si="37"/>
        <v>CA-IFRS</v>
      </c>
      <c r="G2223" t="s">
        <v>8859</v>
      </c>
      <c r="O2223" t="s">
        <v>15568</v>
      </c>
      <c r="P2223" t="s">
        <v>128</v>
      </c>
      <c r="Q2223" t="s">
        <v>7939</v>
      </c>
      <c r="R2223" t="str">
        <f>IF(COUNTIF('16 reserve entries'!Q:Q,'16 AJE data'!O2223)&gt;0,"Y","N")</f>
        <v>N</v>
      </c>
      <c r="S2223" s="149" t="s">
        <v>125</v>
      </c>
      <c r="T2223" t="s">
        <v>15569</v>
      </c>
      <c r="U2223" t="str">
        <f>IF(COUNTIF('16 reserve bal'!D:D,'16 AJE data'!T2223)&gt;0,"Y","N")</f>
        <v>N</v>
      </c>
    </row>
    <row r="2224" spans="1:21" x14ac:dyDescent="0.25">
      <c r="A2224" t="s">
        <v>125</v>
      </c>
      <c r="B2224" t="s">
        <v>5284</v>
      </c>
      <c r="C2224" t="s">
        <v>8860</v>
      </c>
      <c r="D2224" t="s">
        <v>525</v>
      </c>
      <c r="E2224" t="s">
        <v>12419</v>
      </c>
      <c r="F2224" t="str">
        <f t="shared" si="37"/>
        <v>CA-IFRS</v>
      </c>
      <c r="G2224" t="s">
        <v>8860</v>
      </c>
      <c r="O2224" t="s">
        <v>15570</v>
      </c>
      <c r="P2224" t="s">
        <v>128</v>
      </c>
      <c r="Q2224" t="s">
        <v>7593</v>
      </c>
      <c r="R2224" t="str">
        <f>IF(COUNTIF('16 reserve entries'!Q:Q,'16 AJE data'!O2224)&gt;0,"Y","N")</f>
        <v>N</v>
      </c>
      <c r="S2224" s="149" t="s">
        <v>125</v>
      </c>
      <c r="T2224" t="s">
        <v>15571</v>
      </c>
      <c r="U2224" t="str">
        <f>IF(COUNTIF('16 reserve bal'!D:D,'16 AJE data'!T2224)&gt;0,"Y","N")</f>
        <v>N</v>
      </c>
    </row>
    <row r="2225" spans="1:21" x14ac:dyDescent="0.25">
      <c r="A2225" t="s">
        <v>125</v>
      </c>
      <c r="B2225" t="s">
        <v>5284</v>
      </c>
      <c r="C2225" t="s">
        <v>8861</v>
      </c>
      <c r="D2225" t="s">
        <v>525</v>
      </c>
      <c r="E2225" t="s">
        <v>12419</v>
      </c>
      <c r="F2225" t="str">
        <f t="shared" si="37"/>
        <v>CA-IFRS</v>
      </c>
      <c r="G2225" t="s">
        <v>8861</v>
      </c>
      <c r="O2225" t="s">
        <v>15572</v>
      </c>
      <c r="P2225" t="s">
        <v>128</v>
      </c>
      <c r="Q2225" t="s">
        <v>3353</v>
      </c>
      <c r="R2225" t="str">
        <f>IF(COUNTIF('16 reserve entries'!Q:Q,'16 AJE data'!O2225)&gt;0,"Y","N")</f>
        <v>N</v>
      </c>
      <c r="S2225" s="149" t="s">
        <v>125</v>
      </c>
      <c r="T2225" t="s">
        <v>15573</v>
      </c>
      <c r="U2225" t="str">
        <f>IF(COUNTIF('16 reserve bal'!D:D,'16 AJE data'!T2225)&gt;0,"Y","N")</f>
        <v>N</v>
      </c>
    </row>
    <row r="2226" spans="1:21" x14ac:dyDescent="0.25">
      <c r="A2226" t="s">
        <v>125</v>
      </c>
      <c r="B2226" t="s">
        <v>5284</v>
      </c>
      <c r="C2226" t="s">
        <v>8862</v>
      </c>
      <c r="D2226" t="s">
        <v>525</v>
      </c>
      <c r="E2226" t="s">
        <v>12419</v>
      </c>
      <c r="F2226" t="str">
        <f t="shared" si="37"/>
        <v>CA-IFRS</v>
      </c>
      <c r="G2226" t="s">
        <v>8862</v>
      </c>
      <c r="O2226" t="s">
        <v>15574</v>
      </c>
      <c r="P2226" t="s">
        <v>128</v>
      </c>
      <c r="Q2226" t="s">
        <v>3359</v>
      </c>
      <c r="R2226" t="str">
        <f>IF(COUNTIF('16 reserve entries'!Q:Q,'16 AJE data'!O2226)&gt;0,"Y","N")</f>
        <v>N</v>
      </c>
      <c r="S2226" s="149" t="s">
        <v>125</v>
      </c>
      <c r="T2226" t="s">
        <v>15575</v>
      </c>
      <c r="U2226" t="str">
        <f>IF(COUNTIF('16 reserve bal'!D:D,'16 AJE data'!T2226)&gt;0,"Y","N")</f>
        <v>N</v>
      </c>
    </row>
    <row r="2227" spans="1:21" x14ac:dyDescent="0.25">
      <c r="A2227" t="s">
        <v>125</v>
      </c>
      <c r="B2227" t="s">
        <v>5284</v>
      </c>
      <c r="C2227" t="s">
        <v>8863</v>
      </c>
      <c r="D2227" t="s">
        <v>525</v>
      </c>
      <c r="E2227" t="s">
        <v>12419</v>
      </c>
      <c r="F2227" t="str">
        <f t="shared" si="37"/>
        <v>CA-IFRS</v>
      </c>
      <c r="G2227" t="s">
        <v>8863</v>
      </c>
      <c r="O2227" t="s">
        <v>15576</v>
      </c>
      <c r="P2227" t="s">
        <v>128</v>
      </c>
      <c r="Q2227" t="s">
        <v>3362</v>
      </c>
      <c r="R2227" t="str">
        <f>IF(COUNTIF('16 reserve entries'!Q:Q,'16 AJE data'!O2227)&gt;0,"Y","N")</f>
        <v>N</v>
      </c>
      <c r="S2227" s="149" t="s">
        <v>125</v>
      </c>
      <c r="T2227" t="s">
        <v>15577</v>
      </c>
      <c r="U2227" t="str">
        <f>IF(COUNTIF('16 reserve bal'!D:D,'16 AJE data'!T2227)&gt;0,"Y","N")</f>
        <v>N</v>
      </c>
    </row>
    <row r="2228" spans="1:21" x14ac:dyDescent="0.25">
      <c r="A2228" t="s">
        <v>125</v>
      </c>
      <c r="B2228" t="s">
        <v>5284</v>
      </c>
      <c r="C2228" t="s">
        <v>8864</v>
      </c>
      <c r="D2228" t="s">
        <v>525</v>
      </c>
      <c r="E2228" t="s">
        <v>12419</v>
      </c>
      <c r="F2228" t="str">
        <f t="shared" si="37"/>
        <v>CA-IFRS</v>
      </c>
      <c r="G2228" t="s">
        <v>8864</v>
      </c>
      <c r="O2228" t="s">
        <v>15578</v>
      </c>
      <c r="P2228" t="s">
        <v>128</v>
      </c>
      <c r="Q2228" t="s">
        <v>7945</v>
      </c>
      <c r="R2228" t="str">
        <f>IF(COUNTIF('16 reserve entries'!Q:Q,'16 AJE data'!O2228)&gt;0,"Y","N")</f>
        <v>N</v>
      </c>
      <c r="S2228" s="149" t="s">
        <v>125</v>
      </c>
      <c r="T2228" t="s">
        <v>15579</v>
      </c>
      <c r="U2228" t="str">
        <f>IF(COUNTIF('16 reserve bal'!D:D,'16 AJE data'!T2228)&gt;0,"Y","N")</f>
        <v>N</v>
      </c>
    </row>
    <row r="2229" spans="1:21" x14ac:dyDescent="0.25">
      <c r="A2229" t="s">
        <v>125</v>
      </c>
      <c r="B2229" t="s">
        <v>5284</v>
      </c>
      <c r="C2229" t="s">
        <v>8865</v>
      </c>
      <c r="D2229" t="s">
        <v>525</v>
      </c>
      <c r="E2229" t="s">
        <v>12419</v>
      </c>
      <c r="F2229" t="str">
        <f t="shared" si="37"/>
        <v>CA-IFRS</v>
      </c>
      <c r="G2229" t="s">
        <v>8865</v>
      </c>
      <c r="O2229" t="s">
        <v>15580</v>
      </c>
      <c r="P2229" t="s">
        <v>128</v>
      </c>
      <c r="Q2229" t="s">
        <v>3380</v>
      </c>
      <c r="R2229" t="str">
        <f>IF(COUNTIF('16 reserve entries'!Q:Q,'16 AJE data'!O2229)&gt;0,"Y","N")</f>
        <v>N</v>
      </c>
      <c r="S2229" s="149" t="s">
        <v>125</v>
      </c>
      <c r="T2229" t="s">
        <v>15581</v>
      </c>
      <c r="U2229" t="str">
        <f>IF(COUNTIF('16 reserve bal'!D:D,'16 AJE data'!T2229)&gt;0,"Y","N")</f>
        <v>N</v>
      </c>
    </row>
    <row r="2230" spans="1:21" x14ac:dyDescent="0.25">
      <c r="A2230" t="s">
        <v>125</v>
      </c>
      <c r="B2230" t="s">
        <v>5284</v>
      </c>
      <c r="C2230" t="s">
        <v>8866</v>
      </c>
      <c r="D2230" t="s">
        <v>525</v>
      </c>
      <c r="E2230" t="s">
        <v>12419</v>
      </c>
      <c r="F2230" t="str">
        <f t="shared" si="37"/>
        <v>CA-IFRS</v>
      </c>
      <c r="G2230" t="s">
        <v>8866</v>
      </c>
      <c r="O2230" t="s">
        <v>15582</v>
      </c>
      <c r="P2230" t="s">
        <v>128</v>
      </c>
      <c r="Q2230" t="s">
        <v>3383</v>
      </c>
      <c r="R2230" t="str">
        <f>IF(COUNTIF('16 reserve entries'!Q:Q,'16 AJE data'!O2230)&gt;0,"Y","N")</f>
        <v>N</v>
      </c>
      <c r="S2230" s="149" t="s">
        <v>125</v>
      </c>
      <c r="T2230" t="s">
        <v>15583</v>
      </c>
      <c r="U2230" t="str">
        <f>IF(COUNTIF('16 reserve bal'!D:D,'16 AJE data'!T2230)&gt;0,"Y","N")</f>
        <v>N</v>
      </c>
    </row>
    <row r="2231" spans="1:21" x14ac:dyDescent="0.25">
      <c r="A2231" t="s">
        <v>125</v>
      </c>
      <c r="B2231" t="s">
        <v>5284</v>
      </c>
      <c r="C2231" t="s">
        <v>8867</v>
      </c>
      <c r="D2231" t="s">
        <v>525</v>
      </c>
      <c r="E2231" t="s">
        <v>12419</v>
      </c>
      <c r="F2231" t="str">
        <f t="shared" si="37"/>
        <v>CA-IFRS</v>
      </c>
      <c r="G2231" t="s">
        <v>8867</v>
      </c>
      <c r="O2231" t="s">
        <v>15584</v>
      </c>
      <c r="P2231" t="s">
        <v>128</v>
      </c>
      <c r="Q2231" t="s">
        <v>7946</v>
      </c>
      <c r="R2231" t="str">
        <f>IF(COUNTIF('16 reserve entries'!Q:Q,'16 AJE data'!O2231)&gt;0,"Y","N")</f>
        <v>N</v>
      </c>
      <c r="S2231" s="149" t="s">
        <v>125</v>
      </c>
      <c r="T2231" t="s">
        <v>15585</v>
      </c>
      <c r="U2231" t="str">
        <f>IF(COUNTIF('16 reserve bal'!D:D,'16 AJE data'!T2231)&gt;0,"Y","N")</f>
        <v>N</v>
      </c>
    </row>
    <row r="2232" spans="1:21" x14ac:dyDescent="0.25">
      <c r="A2232" t="s">
        <v>125</v>
      </c>
      <c r="B2232" t="s">
        <v>5284</v>
      </c>
      <c r="C2232" t="s">
        <v>8868</v>
      </c>
      <c r="D2232" t="s">
        <v>525</v>
      </c>
      <c r="E2232" t="s">
        <v>12419</v>
      </c>
      <c r="F2232" t="str">
        <f t="shared" si="37"/>
        <v>CA-IFRS</v>
      </c>
      <c r="G2232" t="s">
        <v>8868</v>
      </c>
      <c r="O2232" t="s">
        <v>15586</v>
      </c>
      <c r="P2232" t="s">
        <v>128</v>
      </c>
      <c r="Q2232" t="s">
        <v>7947</v>
      </c>
      <c r="R2232" t="str">
        <f>IF(COUNTIF('16 reserve entries'!Q:Q,'16 AJE data'!O2232)&gt;0,"Y","N")</f>
        <v>N</v>
      </c>
      <c r="S2232" s="149" t="s">
        <v>125</v>
      </c>
      <c r="T2232" t="s">
        <v>15587</v>
      </c>
      <c r="U2232" t="str">
        <f>IF(COUNTIF('16 reserve bal'!D:D,'16 AJE data'!T2232)&gt;0,"Y","N")</f>
        <v>N</v>
      </c>
    </row>
    <row r="2233" spans="1:21" x14ac:dyDescent="0.25">
      <c r="A2233" t="s">
        <v>125</v>
      </c>
      <c r="B2233" t="s">
        <v>5284</v>
      </c>
      <c r="C2233" t="s">
        <v>8869</v>
      </c>
      <c r="D2233" t="s">
        <v>525</v>
      </c>
      <c r="E2233" t="s">
        <v>12419</v>
      </c>
      <c r="F2233" t="str">
        <f t="shared" si="37"/>
        <v>CA-IFRS</v>
      </c>
      <c r="G2233" t="s">
        <v>8869</v>
      </c>
      <c r="O2233" t="s">
        <v>15588</v>
      </c>
      <c r="P2233" t="s">
        <v>128</v>
      </c>
      <c r="Q2233" t="s">
        <v>3386</v>
      </c>
      <c r="R2233" t="str">
        <f>IF(COUNTIF('16 reserve entries'!Q:Q,'16 AJE data'!O2233)&gt;0,"Y","N")</f>
        <v>N</v>
      </c>
      <c r="S2233" s="149" t="s">
        <v>125</v>
      </c>
      <c r="T2233" t="s">
        <v>15589</v>
      </c>
      <c r="U2233" t="str">
        <f>IF(COUNTIF('16 reserve bal'!D:D,'16 AJE data'!T2233)&gt;0,"Y","N")</f>
        <v>N</v>
      </c>
    </row>
    <row r="2234" spans="1:21" x14ac:dyDescent="0.25">
      <c r="A2234" t="s">
        <v>125</v>
      </c>
      <c r="B2234" t="s">
        <v>5284</v>
      </c>
      <c r="C2234" t="s">
        <v>8870</v>
      </c>
      <c r="D2234" t="s">
        <v>525</v>
      </c>
      <c r="E2234" t="s">
        <v>12419</v>
      </c>
      <c r="F2234" t="str">
        <f t="shared" si="37"/>
        <v>CA-IFRS</v>
      </c>
      <c r="G2234" t="s">
        <v>8870</v>
      </c>
      <c r="O2234" t="s">
        <v>15590</v>
      </c>
      <c r="P2234" t="s">
        <v>128</v>
      </c>
      <c r="Q2234" t="s">
        <v>7597</v>
      </c>
      <c r="R2234" t="str">
        <f>IF(COUNTIF('16 reserve entries'!Q:Q,'16 AJE data'!O2234)&gt;0,"Y","N")</f>
        <v>N</v>
      </c>
      <c r="S2234" s="149" t="s">
        <v>125</v>
      </c>
      <c r="T2234" t="s">
        <v>15591</v>
      </c>
      <c r="U2234" t="str">
        <f>IF(COUNTIF('16 reserve bal'!D:D,'16 AJE data'!T2234)&gt;0,"Y","N")</f>
        <v>N</v>
      </c>
    </row>
    <row r="2235" spans="1:21" x14ac:dyDescent="0.25">
      <c r="A2235" t="s">
        <v>125</v>
      </c>
      <c r="B2235" t="s">
        <v>5284</v>
      </c>
      <c r="C2235" t="s">
        <v>8871</v>
      </c>
      <c r="D2235" t="s">
        <v>525</v>
      </c>
      <c r="E2235" t="s">
        <v>12419</v>
      </c>
      <c r="F2235" t="str">
        <f t="shared" si="37"/>
        <v>CA-IFRS</v>
      </c>
      <c r="G2235" t="s">
        <v>8871</v>
      </c>
      <c r="O2235" t="s">
        <v>15592</v>
      </c>
      <c r="P2235" t="s">
        <v>128</v>
      </c>
      <c r="Q2235" t="s">
        <v>3397</v>
      </c>
      <c r="R2235" t="str">
        <f>IF(COUNTIF('16 reserve entries'!Q:Q,'16 AJE data'!O2235)&gt;0,"Y","N")</f>
        <v>N</v>
      </c>
      <c r="S2235" s="149" t="s">
        <v>125</v>
      </c>
      <c r="T2235" t="s">
        <v>15593</v>
      </c>
      <c r="U2235" t="str">
        <f>IF(COUNTIF('16 reserve bal'!D:D,'16 AJE data'!T2235)&gt;0,"Y","N")</f>
        <v>N</v>
      </c>
    </row>
    <row r="2236" spans="1:21" x14ac:dyDescent="0.25">
      <c r="A2236" t="s">
        <v>125</v>
      </c>
      <c r="B2236" t="s">
        <v>5284</v>
      </c>
      <c r="C2236" t="s">
        <v>8872</v>
      </c>
      <c r="D2236" t="s">
        <v>525</v>
      </c>
      <c r="E2236" t="s">
        <v>12419</v>
      </c>
      <c r="F2236" t="str">
        <f t="shared" si="37"/>
        <v>CA-IFRS</v>
      </c>
      <c r="G2236" t="s">
        <v>8872</v>
      </c>
      <c r="O2236" t="s">
        <v>15594</v>
      </c>
      <c r="P2236" t="s">
        <v>128</v>
      </c>
      <c r="Q2236" t="s">
        <v>7950</v>
      </c>
      <c r="R2236" t="str">
        <f>IF(COUNTIF('16 reserve entries'!Q:Q,'16 AJE data'!O2236)&gt;0,"Y","N")</f>
        <v>N</v>
      </c>
      <c r="S2236" s="149" t="s">
        <v>125</v>
      </c>
      <c r="T2236" t="s">
        <v>15595</v>
      </c>
      <c r="U2236" t="str">
        <f>IF(COUNTIF('16 reserve bal'!D:D,'16 AJE data'!T2236)&gt;0,"Y","N")</f>
        <v>N</v>
      </c>
    </row>
    <row r="2237" spans="1:21" x14ac:dyDescent="0.25">
      <c r="A2237" t="s">
        <v>125</v>
      </c>
      <c r="B2237" t="s">
        <v>5284</v>
      </c>
      <c r="C2237" t="s">
        <v>8873</v>
      </c>
      <c r="D2237" t="s">
        <v>525</v>
      </c>
      <c r="E2237" t="s">
        <v>12419</v>
      </c>
      <c r="F2237" t="str">
        <f t="shared" si="37"/>
        <v>CA-IFRS</v>
      </c>
      <c r="G2237" t="s">
        <v>8873</v>
      </c>
      <c r="O2237" t="s">
        <v>15596</v>
      </c>
      <c r="P2237" t="s">
        <v>128</v>
      </c>
      <c r="Q2237" t="s">
        <v>7951</v>
      </c>
      <c r="R2237" t="str">
        <f>IF(COUNTIF('16 reserve entries'!Q:Q,'16 AJE data'!O2237)&gt;0,"Y","N")</f>
        <v>N</v>
      </c>
      <c r="S2237" s="149" t="s">
        <v>125</v>
      </c>
      <c r="T2237" t="s">
        <v>15597</v>
      </c>
      <c r="U2237" t="str">
        <f>IF(COUNTIF('16 reserve bal'!D:D,'16 AJE data'!T2237)&gt;0,"Y","N")</f>
        <v>N</v>
      </c>
    </row>
    <row r="2238" spans="1:21" x14ac:dyDescent="0.25">
      <c r="A2238" t="s">
        <v>125</v>
      </c>
      <c r="B2238" t="s">
        <v>5284</v>
      </c>
      <c r="C2238" t="s">
        <v>8874</v>
      </c>
      <c r="D2238" t="s">
        <v>525</v>
      </c>
      <c r="E2238" t="s">
        <v>12419</v>
      </c>
      <c r="F2238" t="str">
        <f t="shared" si="37"/>
        <v>CA-IFRS</v>
      </c>
      <c r="G2238" t="s">
        <v>8874</v>
      </c>
      <c r="O2238" t="s">
        <v>15598</v>
      </c>
      <c r="P2238" t="s">
        <v>128</v>
      </c>
      <c r="Q2238" t="s">
        <v>7953</v>
      </c>
      <c r="R2238" t="str">
        <f>IF(COUNTIF('16 reserve entries'!Q:Q,'16 AJE data'!O2238)&gt;0,"Y","N")</f>
        <v>N</v>
      </c>
      <c r="S2238" s="149" t="s">
        <v>125</v>
      </c>
      <c r="T2238" t="s">
        <v>15599</v>
      </c>
      <c r="U2238" t="str">
        <f>IF(COUNTIF('16 reserve bal'!D:D,'16 AJE data'!T2238)&gt;0,"Y","N")</f>
        <v>N</v>
      </c>
    </row>
    <row r="2239" spans="1:21" x14ac:dyDescent="0.25">
      <c r="A2239" t="s">
        <v>125</v>
      </c>
      <c r="B2239" t="s">
        <v>5284</v>
      </c>
      <c r="C2239" t="s">
        <v>8875</v>
      </c>
      <c r="D2239" t="s">
        <v>525</v>
      </c>
      <c r="E2239" t="s">
        <v>12419</v>
      </c>
      <c r="F2239" t="str">
        <f t="shared" si="37"/>
        <v>CA-IFRS</v>
      </c>
      <c r="G2239" t="s">
        <v>8875</v>
      </c>
      <c r="O2239" t="s">
        <v>15600</v>
      </c>
      <c r="P2239" t="s">
        <v>128</v>
      </c>
      <c r="Q2239" t="s">
        <v>7954</v>
      </c>
      <c r="R2239" t="str">
        <f>IF(COUNTIF('16 reserve entries'!Q:Q,'16 AJE data'!O2239)&gt;0,"Y","N")</f>
        <v>N</v>
      </c>
      <c r="S2239" s="149" t="s">
        <v>125</v>
      </c>
      <c r="T2239" t="s">
        <v>15601</v>
      </c>
      <c r="U2239" t="str">
        <f>IF(COUNTIF('16 reserve bal'!D:D,'16 AJE data'!T2239)&gt;0,"Y","N")</f>
        <v>N</v>
      </c>
    </row>
    <row r="2240" spans="1:21" x14ac:dyDescent="0.25">
      <c r="A2240" t="s">
        <v>125</v>
      </c>
      <c r="B2240" t="s">
        <v>5284</v>
      </c>
      <c r="C2240" t="s">
        <v>8876</v>
      </c>
      <c r="D2240" t="s">
        <v>525</v>
      </c>
      <c r="E2240" t="s">
        <v>12419</v>
      </c>
      <c r="F2240" t="str">
        <f t="shared" si="37"/>
        <v>CA-IFRS</v>
      </c>
      <c r="G2240" t="s">
        <v>8876</v>
      </c>
      <c r="O2240" t="s">
        <v>15602</v>
      </c>
      <c r="P2240" t="s">
        <v>128</v>
      </c>
      <c r="Q2240" t="s">
        <v>8049</v>
      </c>
      <c r="R2240" t="str">
        <f>IF(COUNTIF('16 reserve entries'!Q:Q,'16 AJE data'!O2240)&gt;0,"Y","N")</f>
        <v>N</v>
      </c>
      <c r="S2240" s="149" t="s">
        <v>125</v>
      </c>
      <c r="T2240" t="s">
        <v>15603</v>
      </c>
      <c r="U2240" t="str">
        <f>IF(COUNTIF('16 reserve bal'!D:D,'16 AJE data'!T2240)&gt;0,"Y","N")</f>
        <v>N</v>
      </c>
    </row>
    <row r="2241" spans="1:21" x14ac:dyDescent="0.25">
      <c r="A2241" t="s">
        <v>125</v>
      </c>
      <c r="B2241" t="s">
        <v>5284</v>
      </c>
      <c r="C2241" t="s">
        <v>8877</v>
      </c>
      <c r="D2241" t="s">
        <v>525</v>
      </c>
      <c r="E2241" t="s">
        <v>12419</v>
      </c>
      <c r="F2241" t="str">
        <f t="shared" si="37"/>
        <v>CA-IFRS</v>
      </c>
      <c r="G2241" t="s">
        <v>8877</v>
      </c>
      <c r="O2241" t="s">
        <v>15604</v>
      </c>
      <c r="P2241" t="s">
        <v>128</v>
      </c>
      <c r="Q2241" t="s">
        <v>3439</v>
      </c>
      <c r="R2241" t="str">
        <f>IF(COUNTIF('16 reserve entries'!Q:Q,'16 AJE data'!O2241)&gt;0,"Y","N")</f>
        <v>N</v>
      </c>
      <c r="S2241" s="149" t="s">
        <v>125</v>
      </c>
      <c r="T2241" t="s">
        <v>15605</v>
      </c>
      <c r="U2241" t="str">
        <f>IF(COUNTIF('16 reserve bal'!D:D,'16 AJE data'!T2241)&gt;0,"Y","N")</f>
        <v>N</v>
      </c>
    </row>
    <row r="2242" spans="1:21" x14ac:dyDescent="0.25">
      <c r="A2242" t="s">
        <v>125</v>
      </c>
      <c r="B2242" t="s">
        <v>5284</v>
      </c>
      <c r="C2242" t="s">
        <v>8878</v>
      </c>
      <c r="D2242" t="s">
        <v>525</v>
      </c>
      <c r="E2242" t="s">
        <v>12419</v>
      </c>
      <c r="F2242" t="str">
        <f t="shared" si="37"/>
        <v>CA-IFRS</v>
      </c>
      <c r="G2242" t="s">
        <v>8878</v>
      </c>
      <c r="O2242" t="s">
        <v>15606</v>
      </c>
      <c r="P2242" t="s">
        <v>128</v>
      </c>
      <c r="Q2242" t="s">
        <v>7623</v>
      </c>
      <c r="R2242" t="str">
        <f>IF(COUNTIF('16 reserve entries'!Q:Q,'16 AJE data'!O2242)&gt;0,"Y","N")</f>
        <v>N</v>
      </c>
      <c r="S2242" s="149" t="s">
        <v>125</v>
      </c>
      <c r="T2242" t="s">
        <v>15607</v>
      </c>
      <c r="U2242" t="str">
        <f>IF(COUNTIF('16 reserve bal'!D:D,'16 AJE data'!T2242)&gt;0,"Y","N")</f>
        <v>N</v>
      </c>
    </row>
    <row r="2243" spans="1:21" x14ac:dyDescent="0.25">
      <c r="A2243" t="s">
        <v>125</v>
      </c>
      <c r="B2243" t="s">
        <v>5284</v>
      </c>
      <c r="C2243" t="s">
        <v>8879</v>
      </c>
      <c r="D2243" t="s">
        <v>525</v>
      </c>
      <c r="E2243" t="s">
        <v>12419</v>
      </c>
      <c r="F2243" t="str">
        <f t="shared" si="37"/>
        <v>CA-IFRS</v>
      </c>
      <c r="G2243" t="s">
        <v>8879</v>
      </c>
      <c r="O2243" t="s">
        <v>15608</v>
      </c>
      <c r="P2243" t="s">
        <v>128</v>
      </c>
      <c r="Q2243" t="s">
        <v>8036</v>
      </c>
      <c r="R2243" t="str">
        <f>IF(COUNTIF('16 reserve entries'!Q:Q,'16 AJE data'!O2243)&gt;0,"Y","N")</f>
        <v>N</v>
      </c>
      <c r="S2243" s="149" t="s">
        <v>125</v>
      </c>
      <c r="T2243" t="s">
        <v>15609</v>
      </c>
      <c r="U2243" t="str">
        <f>IF(COUNTIF('16 reserve bal'!D:D,'16 AJE data'!T2243)&gt;0,"Y","N")</f>
        <v>N</v>
      </c>
    </row>
    <row r="2244" spans="1:21" x14ac:dyDescent="0.25">
      <c r="A2244" t="s">
        <v>125</v>
      </c>
      <c r="B2244" t="s">
        <v>5284</v>
      </c>
      <c r="C2244" t="s">
        <v>8880</v>
      </c>
      <c r="D2244" t="s">
        <v>525</v>
      </c>
      <c r="E2244" t="s">
        <v>12419</v>
      </c>
      <c r="F2244" t="str">
        <f t="shared" si="37"/>
        <v>CA-IFRS</v>
      </c>
      <c r="G2244" t="s">
        <v>8880</v>
      </c>
      <c r="O2244" t="s">
        <v>15610</v>
      </c>
      <c r="P2244" t="s">
        <v>128</v>
      </c>
      <c r="Q2244" t="s">
        <v>8037</v>
      </c>
      <c r="R2244" t="str">
        <f>IF(COUNTIF('16 reserve entries'!Q:Q,'16 AJE data'!O2244)&gt;0,"Y","N")</f>
        <v>N</v>
      </c>
      <c r="S2244" s="149" t="s">
        <v>125</v>
      </c>
      <c r="T2244" t="s">
        <v>15611</v>
      </c>
      <c r="U2244" t="str">
        <f>IF(COUNTIF('16 reserve bal'!D:D,'16 AJE data'!T2244)&gt;0,"Y","N")</f>
        <v>N</v>
      </c>
    </row>
    <row r="2245" spans="1:21" x14ac:dyDescent="0.25">
      <c r="A2245" t="s">
        <v>125</v>
      </c>
      <c r="B2245" t="s">
        <v>5284</v>
      </c>
      <c r="C2245" t="s">
        <v>8881</v>
      </c>
      <c r="D2245" t="s">
        <v>525</v>
      </c>
      <c r="E2245" t="s">
        <v>12419</v>
      </c>
      <c r="F2245" t="str">
        <f t="shared" ref="F2245:F2308" si="38">D2245&amp;"-"&amp;E2245</f>
        <v>CA-IFRS</v>
      </c>
      <c r="G2245" t="s">
        <v>8881</v>
      </c>
      <c r="O2245" t="s">
        <v>15612</v>
      </c>
      <c r="P2245" t="s">
        <v>128</v>
      </c>
      <c r="Q2245" t="s">
        <v>8039</v>
      </c>
      <c r="R2245" t="str">
        <f>IF(COUNTIF('16 reserve entries'!Q:Q,'16 AJE data'!O2245)&gt;0,"Y","N")</f>
        <v>N</v>
      </c>
      <c r="S2245" s="149" t="s">
        <v>125</v>
      </c>
      <c r="T2245" t="s">
        <v>15613</v>
      </c>
      <c r="U2245" t="str">
        <f>IF(COUNTIF('16 reserve bal'!D:D,'16 AJE data'!T2245)&gt;0,"Y","N")</f>
        <v>N</v>
      </c>
    </row>
    <row r="2246" spans="1:21" x14ac:dyDescent="0.25">
      <c r="A2246" t="s">
        <v>125</v>
      </c>
      <c r="B2246" t="s">
        <v>5284</v>
      </c>
      <c r="C2246" t="s">
        <v>8882</v>
      </c>
      <c r="D2246" t="s">
        <v>525</v>
      </c>
      <c r="E2246" t="s">
        <v>12419</v>
      </c>
      <c r="F2246" t="str">
        <f t="shared" si="38"/>
        <v>CA-IFRS</v>
      </c>
      <c r="G2246" t="s">
        <v>8882</v>
      </c>
      <c r="O2246" t="s">
        <v>15614</v>
      </c>
      <c r="P2246" t="s">
        <v>221</v>
      </c>
      <c r="Q2246" t="s">
        <v>7649</v>
      </c>
      <c r="R2246" t="str">
        <f>IF(COUNTIF('16 reserve entries'!Q:Q,'16 AJE data'!O2246)&gt;0,"Y","N")</f>
        <v>N</v>
      </c>
      <c r="S2246" s="149" t="s">
        <v>125</v>
      </c>
      <c r="T2246" t="s">
        <v>15615</v>
      </c>
      <c r="U2246" t="str">
        <f>IF(COUNTIF('16 reserve bal'!D:D,'16 AJE data'!T2246)&gt;0,"Y","N")</f>
        <v>N</v>
      </c>
    </row>
    <row r="2247" spans="1:21" x14ac:dyDescent="0.25">
      <c r="A2247" t="s">
        <v>125</v>
      </c>
      <c r="B2247" t="s">
        <v>5284</v>
      </c>
      <c r="C2247" t="s">
        <v>8883</v>
      </c>
      <c r="D2247" t="s">
        <v>525</v>
      </c>
      <c r="E2247" t="s">
        <v>12419</v>
      </c>
      <c r="F2247" t="str">
        <f t="shared" si="38"/>
        <v>CA-IFRS</v>
      </c>
      <c r="G2247" t="s">
        <v>8883</v>
      </c>
      <c r="O2247" t="s">
        <v>15616</v>
      </c>
      <c r="P2247" t="s">
        <v>221</v>
      </c>
      <c r="Q2247" t="s">
        <v>7654</v>
      </c>
      <c r="R2247" t="str">
        <f>IF(COUNTIF('16 reserve entries'!Q:Q,'16 AJE data'!O2247)&gt;0,"Y","N")</f>
        <v>N</v>
      </c>
      <c r="S2247" s="149" t="s">
        <v>125</v>
      </c>
      <c r="T2247" t="s">
        <v>15617</v>
      </c>
      <c r="U2247" t="str">
        <f>IF(COUNTIF('16 reserve bal'!D:D,'16 AJE data'!T2247)&gt;0,"Y","N")</f>
        <v>N</v>
      </c>
    </row>
    <row r="2248" spans="1:21" x14ac:dyDescent="0.25">
      <c r="A2248" t="s">
        <v>125</v>
      </c>
      <c r="B2248" t="s">
        <v>5284</v>
      </c>
      <c r="C2248" t="s">
        <v>8884</v>
      </c>
      <c r="D2248" t="s">
        <v>525</v>
      </c>
      <c r="E2248" t="s">
        <v>12419</v>
      </c>
      <c r="F2248" t="str">
        <f t="shared" si="38"/>
        <v>CA-IFRS</v>
      </c>
      <c r="G2248" t="s">
        <v>8884</v>
      </c>
      <c r="O2248" t="s">
        <v>7118</v>
      </c>
      <c r="P2248" t="s">
        <v>221</v>
      </c>
      <c r="Q2248" t="s">
        <v>3602</v>
      </c>
      <c r="R2248" t="str">
        <f>IF(COUNTIF('16 reserve entries'!Q:Q,'16 AJE data'!O2248)&gt;0,"Y","N")</f>
        <v>Y</v>
      </c>
      <c r="S2248" s="149" t="s">
        <v>125</v>
      </c>
      <c r="T2248" t="s">
        <v>15618</v>
      </c>
      <c r="U2248" t="str">
        <f>IF(COUNTIF('16 reserve bal'!D:D,'16 AJE data'!T2248)&gt;0,"Y","N")</f>
        <v>N</v>
      </c>
    </row>
    <row r="2249" spans="1:21" x14ac:dyDescent="0.25">
      <c r="A2249" t="s">
        <v>125</v>
      </c>
      <c r="B2249" t="s">
        <v>5284</v>
      </c>
      <c r="C2249" t="s">
        <v>8885</v>
      </c>
      <c r="D2249" t="s">
        <v>525</v>
      </c>
      <c r="E2249" t="s">
        <v>12419</v>
      </c>
      <c r="F2249" t="str">
        <f t="shared" si="38"/>
        <v>CA-IFRS</v>
      </c>
      <c r="G2249" t="s">
        <v>8885</v>
      </c>
      <c r="O2249" t="s">
        <v>15619</v>
      </c>
      <c r="P2249" t="s">
        <v>221</v>
      </c>
      <c r="Q2249" t="s">
        <v>3628</v>
      </c>
      <c r="R2249" t="str">
        <f>IF(COUNTIF('16 reserve entries'!Q:Q,'16 AJE data'!O2249)&gt;0,"Y","N")</f>
        <v>N</v>
      </c>
      <c r="S2249" s="149" t="s">
        <v>125</v>
      </c>
      <c r="T2249" t="s">
        <v>15620</v>
      </c>
      <c r="U2249" t="str">
        <f>IF(COUNTIF('16 reserve bal'!D:D,'16 AJE data'!T2249)&gt;0,"Y","N")</f>
        <v>N</v>
      </c>
    </row>
    <row r="2250" spans="1:21" x14ac:dyDescent="0.25">
      <c r="A2250" t="s">
        <v>125</v>
      </c>
      <c r="B2250" t="s">
        <v>5284</v>
      </c>
      <c r="C2250" t="s">
        <v>8886</v>
      </c>
      <c r="D2250" t="s">
        <v>525</v>
      </c>
      <c r="E2250" t="s">
        <v>12419</v>
      </c>
      <c r="F2250" t="str">
        <f t="shared" si="38"/>
        <v>CA-IFRS</v>
      </c>
      <c r="G2250" t="s">
        <v>8886</v>
      </c>
      <c r="O2250" t="s">
        <v>15621</v>
      </c>
      <c r="P2250" t="s">
        <v>130</v>
      </c>
      <c r="Q2250" t="s">
        <v>3257</v>
      </c>
      <c r="R2250" t="str">
        <f>IF(COUNTIF('16 reserve entries'!Q:Q,'16 AJE data'!O2250)&gt;0,"Y","N")</f>
        <v>N</v>
      </c>
      <c r="S2250" s="149" t="s">
        <v>125</v>
      </c>
      <c r="T2250" t="s">
        <v>15622</v>
      </c>
      <c r="U2250" t="str">
        <f>IF(COUNTIF('16 reserve bal'!D:D,'16 AJE data'!T2250)&gt;0,"Y","N")</f>
        <v>N</v>
      </c>
    </row>
    <row r="2251" spans="1:21" x14ac:dyDescent="0.25">
      <c r="A2251" t="s">
        <v>125</v>
      </c>
      <c r="B2251" t="s">
        <v>5284</v>
      </c>
      <c r="C2251" t="s">
        <v>8887</v>
      </c>
      <c r="D2251" t="s">
        <v>525</v>
      </c>
      <c r="E2251" t="s">
        <v>12419</v>
      </c>
      <c r="F2251" t="str">
        <f t="shared" si="38"/>
        <v>CA-IFRS</v>
      </c>
      <c r="G2251" t="s">
        <v>8887</v>
      </c>
      <c r="O2251" t="s">
        <v>15623</v>
      </c>
      <c r="P2251" t="s">
        <v>130</v>
      </c>
      <c r="Q2251" t="s">
        <v>3285</v>
      </c>
      <c r="R2251" t="str">
        <f>IF(COUNTIF('16 reserve entries'!Q:Q,'16 AJE data'!O2251)&gt;0,"Y","N")</f>
        <v>N</v>
      </c>
      <c r="S2251" s="149" t="s">
        <v>125</v>
      </c>
      <c r="T2251" t="s">
        <v>15624</v>
      </c>
      <c r="U2251" t="str">
        <f>IF(COUNTIF('16 reserve bal'!D:D,'16 AJE data'!T2251)&gt;0,"Y","N")</f>
        <v>N</v>
      </c>
    </row>
    <row r="2252" spans="1:21" x14ac:dyDescent="0.25">
      <c r="A2252" t="s">
        <v>125</v>
      </c>
      <c r="B2252" t="s">
        <v>5284</v>
      </c>
      <c r="C2252" t="s">
        <v>8888</v>
      </c>
      <c r="D2252" t="s">
        <v>525</v>
      </c>
      <c r="E2252" t="s">
        <v>12419</v>
      </c>
      <c r="F2252" t="str">
        <f t="shared" si="38"/>
        <v>CA-IFRS</v>
      </c>
      <c r="G2252" t="s">
        <v>8888</v>
      </c>
      <c r="O2252" t="s">
        <v>15625</v>
      </c>
      <c r="P2252" t="s">
        <v>130</v>
      </c>
      <c r="Q2252" t="s">
        <v>3317</v>
      </c>
      <c r="R2252" t="str">
        <f>IF(COUNTIF('16 reserve entries'!Q:Q,'16 AJE data'!O2252)&gt;0,"Y","N")</f>
        <v>N</v>
      </c>
      <c r="S2252" s="149" t="s">
        <v>125</v>
      </c>
      <c r="T2252" t="s">
        <v>15626</v>
      </c>
      <c r="U2252" t="str">
        <f>IF(COUNTIF('16 reserve bal'!D:D,'16 AJE data'!T2252)&gt;0,"Y","N")</f>
        <v>N</v>
      </c>
    </row>
    <row r="2253" spans="1:21" x14ac:dyDescent="0.25">
      <c r="A2253" t="s">
        <v>125</v>
      </c>
      <c r="B2253" t="s">
        <v>5284</v>
      </c>
      <c r="C2253" t="s">
        <v>8889</v>
      </c>
      <c r="D2253" t="s">
        <v>525</v>
      </c>
      <c r="E2253" t="s">
        <v>12419</v>
      </c>
      <c r="F2253" t="str">
        <f t="shared" si="38"/>
        <v>CA-IFRS</v>
      </c>
      <c r="G2253" t="s">
        <v>8889</v>
      </c>
      <c r="O2253" t="s">
        <v>15627</v>
      </c>
      <c r="P2253" t="s">
        <v>130</v>
      </c>
      <c r="Q2253" t="s">
        <v>3335</v>
      </c>
      <c r="R2253" t="str">
        <f>IF(COUNTIF('16 reserve entries'!Q:Q,'16 AJE data'!O2253)&gt;0,"Y","N")</f>
        <v>N</v>
      </c>
      <c r="S2253" s="149" t="s">
        <v>125</v>
      </c>
      <c r="T2253" t="s">
        <v>15628</v>
      </c>
      <c r="U2253" t="str">
        <f>IF(COUNTIF('16 reserve bal'!D:D,'16 AJE data'!T2253)&gt;0,"Y","N")</f>
        <v>N</v>
      </c>
    </row>
    <row r="2254" spans="1:21" x14ac:dyDescent="0.25">
      <c r="A2254" t="s">
        <v>125</v>
      </c>
      <c r="B2254" t="s">
        <v>5284</v>
      </c>
      <c r="C2254" t="s">
        <v>8890</v>
      </c>
      <c r="D2254" t="s">
        <v>525</v>
      </c>
      <c r="E2254" t="s">
        <v>12419</v>
      </c>
      <c r="F2254" t="str">
        <f t="shared" si="38"/>
        <v>CA-IFRS</v>
      </c>
      <c r="G2254" t="s">
        <v>8890</v>
      </c>
      <c r="O2254" t="s">
        <v>15629</v>
      </c>
      <c r="P2254" t="s">
        <v>130</v>
      </c>
      <c r="Q2254" t="s">
        <v>3341</v>
      </c>
      <c r="R2254" t="str">
        <f>IF(COUNTIF('16 reserve entries'!Q:Q,'16 AJE data'!O2254)&gt;0,"Y","N")</f>
        <v>N</v>
      </c>
      <c r="S2254" s="149" t="s">
        <v>125</v>
      </c>
      <c r="T2254" t="s">
        <v>15630</v>
      </c>
      <c r="U2254" t="str">
        <f>IF(COUNTIF('16 reserve bal'!D:D,'16 AJE data'!T2254)&gt;0,"Y","N")</f>
        <v>N</v>
      </c>
    </row>
    <row r="2255" spans="1:21" x14ac:dyDescent="0.25">
      <c r="A2255" t="s">
        <v>125</v>
      </c>
      <c r="B2255" t="s">
        <v>5284</v>
      </c>
      <c r="C2255" t="s">
        <v>8891</v>
      </c>
      <c r="D2255" t="s">
        <v>525</v>
      </c>
      <c r="E2255" t="s">
        <v>12419</v>
      </c>
      <c r="F2255" t="str">
        <f t="shared" si="38"/>
        <v>CA-IFRS</v>
      </c>
      <c r="G2255" t="s">
        <v>8891</v>
      </c>
      <c r="O2255" t="s">
        <v>15631</v>
      </c>
      <c r="P2255" t="s">
        <v>130</v>
      </c>
      <c r="Q2255" t="s">
        <v>7593</v>
      </c>
      <c r="R2255" t="str">
        <f>IF(COUNTIF('16 reserve entries'!Q:Q,'16 AJE data'!O2255)&gt;0,"Y","N")</f>
        <v>N</v>
      </c>
      <c r="S2255" s="149" t="s">
        <v>125</v>
      </c>
      <c r="T2255" t="s">
        <v>15632</v>
      </c>
      <c r="U2255" t="str">
        <f>IF(COUNTIF('16 reserve bal'!D:D,'16 AJE data'!T2255)&gt;0,"Y","N")</f>
        <v>N</v>
      </c>
    </row>
    <row r="2256" spans="1:21" x14ac:dyDescent="0.25">
      <c r="A2256" t="s">
        <v>125</v>
      </c>
      <c r="B2256" t="s">
        <v>5284</v>
      </c>
      <c r="C2256" t="s">
        <v>8892</v>
      </c>
      <c r="D2256" t="s">
        <v>525</v>
      </c>
      <c r="E2256" t="s">
        <v>12419</v>
      </c>
      <c r="F2256" t="str">
        <f t="shared" si="38"/>
        <v>CA-IFRS</v>
      </c>
      <c r="G2256" t="s">
        <v>8892</v>
      </c>
      <c r="O2256" t="s">
        <v>15633</v>
      </c>
      <c r="P2256" t="s">
        <v>130</v>
      </c>
      <c r="Q2256" t="s">
        <v>3353</v>
      </c>
      <c r="R2256" t="str">
        <f>IF(COUNTIF('16 reserve entries'!Q:Q,'16 AJE data'!O2256)&gt;0,"Y","N")</f>
        <v>N</v>
      </c>
      <c r="S2256" s="149" t="s">
        <v>125</v>
      </c>
      <c r="T2256" t="s">
        <v>15634</v>
      </c>
      <c r="U2256" t="str">
        <f>IF(COUNTIF('16 reserve bal'!D:D,'16 AJE data'!T2256)&gt;0,"Y","N")</f>
        <v>N</v>
      </c>
    </row>
    <row r="2257" spans="1:21" x14ac:dyDescent="0.25">
      <c r="A2257" t="s">
        <v>125</v>
      </c>
      <c r="B2257" t="s">
        <v>5284</v>
      </c>
      <c r="C2257" t="s">
        <v>8893</v>
      </c>
      <c r="D2257" t="s">
        <v>525</v>
      </c>
      <c r="E2257" t="s">
        <v>12419</v>
      </c>
      <c r="F2257" t="str">
        <f t="shared" si="38"/>
        <v>CA-IFRS</v>
      </c>
      <c r="G2257" t="s">
        <v>8893</v>
      </c>
      <c r="O2257" t="s">
        <v>15635</v>
      </c>
      <c r="P2257" t="s">
        <v>130</v>
      </c>
      <c r="Q2257" t="s">
        <v>3359</v>
      </c>
      <c r="R2257" t="str">
        <f>IF(COUNTIF('16 reserve entries'!Q:Q,'16 AJE data'!O2257)&gt;0,"Y","N")</f>
        <v>N</v>
      </c>
      <c r="S2257" s="149" t="s">
        <v>125</v>
      </c>
      <c r="T2257" t="s">
        <v>15636</v>
      </c>
      <c r="U2257" t="str">
        <f>IF(COUNTIF('16 reserve bal'!D:D,'16 AJE data'!T2257)&gt;0,"Y","N")</f>
        <v>N</v>
      </c>
    </row>
    <row r="2258" spans="1:21" x14ac:dyDescent="0.25">
      <c r="A2258" t="s">
        <v>125</v>
      </c>
      <c r="B2258" t="s">
        <v>5284</v>
      </c>
      <c r="C2258" t="s">
        <v>8894</v>
      </c>
      <c r="D2258" t="s">
        <v>525</v>
      </c>
      <c r="E2258" t="s">
        <v>12419</v>
      </c>
      <c r="F2258" t="str">
        <f t="shared" si="38"/>
        <v>CA-IFRS</v>
      </c>
      <c r="G2258" t="s">
        <v>8894</v>
      </c>
      <c r="O2258" t="s">
        <v>15637</v>
      </c>
      <c r="P2258" t="s">
        <v>130</v>
      </c>
      <c r="Q2258" t="s">
        <v>7945</v>
      </c>
      <c r="R2258" t="str">
        <f>IF(COUNTIF('16 reserve entries'!Q:Q,'16 AJE data'!O2258)&gt;0,"Y","N")</f>
        <v>N</v>
      </c>
      <c r="S2258" s="149" t="s">
        <v>125</v>
      </c>
      <c r="T2258" t="s">
        <v>15638</v>
      </c>
      <c r="U2258" t="str">
        <f>IF(COUNTIF('16 reserve bal'!D:D,'16 AJE data'!T2258)&gt;0,"Y","N")</f>
        <v>N</v>
      </c>
    </row>
    <row r="2259" spans="1:21" x14ac:dyDescent="0.25">
      <c r="A2259" t="s">
        <v>125</v>
      </c>
      <c r="B2259" t="s">
        <v>5284</v>
      </c>
      <c r="C2259" t="s">
        <v>8895</v>
      </c>
      <c r="D2259" t="s">
        <v>525</v>
      </c>
      <c r="E2259" t="s">
        <v>12419</v>
      </c>
      <c r="F2259" t="str">
        <f t="shared" si="38"/>
        <v>CA-IFRS</v>
      </c>
      <c r="G2259" t="s">
        <v>8895</v>
      </c>
      <c r="O2259" t="s">
        <v>15639</v>
      </c>
      <c r="P2259" t="s">
        <v>130</v>
      </c>
      <c r="Q2259" t="s">
        <v>3377</v>
      </c>
      <c r="R2259" t="str">
        <f>IF(COUNTIF('16 reserve entries'!Q:Q,'16 AJE data'!O2259)&gt;0,"Y","N")</f>
        <v>N</v>
      </c>
      <c r="S2259" s="149" t="s">
        <v>125</v>
      </c>
      <c r="T2259" t="s">
        <v>15640</v>
      </c>
      <c r="U2259" t="str">
        <f>IF(COUNTIF('16 reserve bal'!D:D,'16 AJE data'!T2259)&gt;0,"Y","N")</f>
        <v>N</v>
      </c>
    </row>
    <row r="2260" spans="1:21" x14ac:dyDescent="0.25">
      <c r="A2260" t="s">
        <v>125</v>
      </c>
      <c r="B2260" t="s">
        <v>5284</v>
      </c>
      <c r="C2260" t="s">
        <v>8896</v>
      </c>
      <c r="D2260" t="s">
        <v>525</v>
      </c>
      <c r="E2260" t="s">
        <v>12419</v>
      </c>
      <c r="F2260" t="str">
        <f t="shared" si="38"/>
        <v>CA-IFRS</v>
      </c>
      <c r="G2260" t="s">
        <v>8896</v>
      </c>
      <c r="O2260" t="s">
        <v>15641</v>
      </c>
      <c r="P2260" t="s">
        <v>130</v>
      </c>
      <c r="Q2260" t="s">
        <v>3380</v>
      </c>
      <c r="R2260" t="str">
        <f>IF(COUNTIF('16 reserve entries'!Q:Q,'16 AJE data'!O2260)&gt;0,"Y","N")</f>
        <v>N</v>
      </c>
      <c r="S2260" s="149" t="s">
        <v>125</v>
      </c>
      <c r="T2260" t="s">
        <v>15642</v>
      </c>
      <c r="U2260" t="str">
        <f>IF(COUNTIF('16 reserve bal'!D:D,'16 AJE data'!T2260)&gt;0,"Y","N")</f>
        <v>N</v>
      </c>
    </row>
    <row r="2261" spans="1:21" x14ac:dyDescent="0.25">
      <c r="A2261" t="s">
        <v>125</v>
      </c>
      <c r="B2261" t="s">
        <v>5284</v>
      </c>
      <c r="C2261" t="s">
        <v>8897</v>
      </c>
      <c r="D2261" t="s">
        <v>525</v>
      </c>
      <c r="E2261" t="s">
        <v>12419</v>
      </c>
      <c r="F2261" t="str">
        <f t="shared" si="38"/>
        <v>CA-IFRS</v>
      </c>
      <c r="G2261" t="s">
        <v>8897</v>
      </c>
      <c r="O2261" t="s">
        <v>15643</v>
      </c>
      <c r="P2261" t="s">
        <v>130</v>
      </c>
      <c r="Q2261" t="s">
        <v>3383</v>
      </c>
      <c r="R2261" t="str">
        <f>IF(COUNTIF('16 reserve entries'!Q:Q,'16 AJE data'!O2261)&gt;0,"Y","N")</f>
        <v>N</v>
      </c>
      <c r="S2261" s="149" t="s">
        <v>125</v>
      </c>
      <c r="T2261" t="s">
        <v>15644</v>
      </c>
      <c r="U2261" t="str">
        <f>IF(COUNTIF('16 reserve bal'!D:D,'16 AJE data'!T2261)&gt;0,"Y","N")</f>
        <v>N</v>
      </c>
    </row>
    <row r="2262" spans="1:21" x14ac:dyDescent="0.25">
      <c r="A2262" t="s">
        <v>125</v>
      </c>
      <c r="B2262" t="s">
        <v>5284</v>
      </c>
      <c r="C2262" t="s">
        <v>8898</v>
      </c>
      <c r="D2262" t="s">
        <v>525</v>
      </c>
      <c r="E2262" t="s">
        <v>12419</v>
      </c>
      <c r="F2262" t="str">
        <f t="shared" si="38"/>
        <v>CA-IFRS</v>
      </c>
      <c r="G2262" t="s">
        <v>8898</v>
      </c>
      <c r="O2262" t="s">
        <v>15645</v>
      </c>
      <c r="P2262" t="s">
        <v>130</v>
      </c>
      <c r="Q2262" t="s">
        <v>7946</v>
      </c>
      <c r="R2262" t="str">
        <f>IF(COUNTIF('16 reserve entries'!Q:Q,'16 AJE data'!O2262)&gt;0,"Y","N")</f>
        <v>N</v>
      </c>
      <c r="S2262" s="149" t="s">
        <v>125</v>
      </c>
      <c r="T2262" t="s">
        <v>15646</v>
      </c>
      <c r="U2262" t="str">
        <f>IF(COUNTIF('16 reserve bal'!D:D,'16 AJE data'!T2262)&gt;0,"Y","N")</f>
        <v>N</v>
      </c>
    </row>
    <row r="2263" spans="1:21" x14ac:dyDescent="0.25">
      <c r="A2263" t="s">
        <v>125</v>
      </c>
      <c r="B2263" t="s">
        <v>5284</v>
      </c>
      <c r="C2263" t="s">
        <v>8899</v>
      </c>
      <c r="D2263" t="s">
        <v>525</v>
      </c>
      <c r="E2263" t="s">
        <v>12419</v>
      </c>
      <c r="F2263" t="str">
        <f t="shared" si="38"/>
        <v>CA-IFRS</v>
      </c>
      <c r="G2263" t="s">
        <v>8899</v>
      </c>
      <c r="O2263" t="s">
        <v>15647</v>
      </c>
      <c r="P2263" t="s">
        <v>130</v>
      </c>
      <c r="Q2263" t="s">
        <v>7947</v>
      </c>
      <c r="R2263" t="str">
        <f>IF(COUNTIF('16 reserve entries'!Q:Q,'16 AJE data'!O2263)&gt;0,"Y","N")</f>
        <v>N</v>
      </c>
      <c r="S2263" s="149" t="s">
        <v>125</v>
      </c>
      <c r="T2263" t="s">
        <v>15648</v>
      </c>
      <c r="U2263" t="str">
        <f>IF(COUNTIF('16 reserve bal'!D:D,'16 AJE data'!T2263)&gt;0,"Y","N")</f>
        <v>N</v>
      </c>
    </row>
    <row r="2264" spans="1:21" x14ac:dyDescent="0.25">
      <c r="A2264" t="s">
        <v>125</v>
      </c>
      <c r="B2264" t="s">
        <v>5284</v>
      </c>
      <c r="C2264" t="s">
        <v>8900</v>
      </c>
      <c r="D2264" t="s">
        <v>525</v>
      </c>
      <c r="E2264" t="s">
        <v>12419</v>
      </c>
      <c r="F2264" t="str">
        <f t="shared" si="38"/>
        <v>CA-IFRS</v>
      </c>
      <c r="G2264" t="s">
        <v>8900</v>
      </c>
      <c r="O2264" t="s">
        <v>15649</v>
      </c>
      <c r="P2264" t="s">
        <v>130</v>
      </c>
      <c r="Q2264" t="s">
        <v>3386</v>
      </c>
      <c r="R2264" t="str">
        <f>IF(COUNTIF('16 reserve entries'!Q:Q,'16 AJE data'!O2264)&gt;0,"Y","N")</f>
        <v>N</v>
      </c>
      <c r="S2264" s="149" t="s">
        <v>125</v>
      </c>
      <c r="T2264" t="s">
        <v>15650</v>
      </c>
      <c r="U2264" t="str">
        <f>IF(COUNTIF('16 reserve bal'!D:D,'16 AJE data'!T2264)&gt;0,"Y","N")</f>
        <v>N</v>
      </c>
    </row>
    <row r="2265" spans="1:21" x14ac:dyDescent="0.25">
      <c r="A2265" t="s">
        <v>125</v>
      </c>
      <c r="B2265" t="s">
        <v>5284</v>
      </c>
      <c r="C2265" t="s">
        <v>8901</v>
      </c>
      <c r="D2265" t="s">
        <v>525</v>
      </c>
      <c r="E2265" t="s">
        <v>12419</v>
      </c>
      <c r="F2265" t="str">
        <f t="shared" si="38"/>
        <v>CA-IFRS</v>
      </c>
      <c r="G2265" t="s">
        <v>8901</v>
      </c>
      <c r="O2265" t="s">
        <v>15651</v>
      </c>
      <c r="P2265" t="s">
        <v>130</v>
      </c>
      <c r="Q2265" t="s">
        <v>7597</v>
      </c>
      <c r="R2265" t="str">
        <f>IF(COUNTIF('16 reserve entries'!Q:Q,'16 AJE data'!O2265)&gt;0,"Y","N")</f>
        <v>N</v>
      </c>
      <c r="S2265" s="149" t="s">
        <v>125</v>
      </c>
      <c r="T2265" t="s">
        <v>15652</v>
      </c>
      <c r="U2265" t="str">
        <f>IF(COUNTIF('16 reserve bal'!D:D,'16 AJE data'!T2265)&gt;0,"Y","N")</f>
        <v>N</v>
      </c>
    </row>
    <row r="2266" spans="1:21" x14ac:dyDescent="0.25">
      <c r="A2266" t="s">
        <v>125</v>
      </c>
      <c r="B2266" t="s">
        <v>5284</v>
      </c>
      <c r="C2266" t="s">
        <v>8902</v>
      </c>
      <c r="D2266" t="s">
        <v>525</v>
      </c>
      <c r="E2266" t="s">
        <v>12419</v>
      </c>
      <c r="F2266" t="str">
        <f t="shared" si="38"/>
        <v>CA-IFRS</v>
      </c>
      <c r="G2266" t="s">
        <v>8902</v>
      </c>
      <c r="O2266" t="s">
        <v>15653</v>
      </c>
      <c r="P2266" t="s">
        <v>130</v>
      </c>
      <c r="Q2266" t="s">
        <v>3397</v>
      </c>
      <c r="R2266" t="str">
        <f>IF(COUNTIF('16 reserve entries'!Q:Q,'16 AJE data'!O2266)&gt;0,"Y","N")</f>
        <v>N</v>
      </c>
      <c r="S2266" s="149" t="s">
        <v>125</v>
      </c>
      <c r="T2266" t="s">
        <v>15654</v>
      </c>
      <c r="U2266" t="str">
        <f>IF(COUNTIF('16 reserve bal'!D:D,'16 AJE data'!T2266)&gt;0,"Y","N")</f>
        <v>N</v>
      </c>
    </row>
    <row r="2267" spans="1:21" x14ac:dyDescent="0.25">
      <c r="A2267" t="s">
        <v>125</v>
      </c>
      <c r="B2267" t="s">
        <v>5284</v>
      </c>
      <c r="C2267" t="s">
        <v>8903</v>
      </c>
      <c r="D2267" t="s">
        <v>525</v>
      </c>
      <c r="E2267" t="s">
        <v>12419</v>
      </c>
      <c r="F2267" t="str">
        <f t="shared" si="38"/>
        <v>CA-IFRS</v>
      </c>
      <c r="G2267" t="s">
        <v>8903</v>
      </c>
      <c r="O2267" t="s">
        <v>15655</v>
      </c>
      <c r="P2267" t="s">
        <v>130</v>
      </c>
      <c r="Q2267" t="s">
        <v>7950</v>
      </c>
      <c r="R2267" t="str">
        <f>IF(COUNTIF('16 reserve entries'!Q:Q,'16 AJE data'!O2267)&gt;0,"Y","N")</f>
        <v>N</v>
      </c>
      <c r="S2267" s="149" t="s">
        <v>125</v>
      </c>
      <c r="T2267" t="s">
        <v>15656</v>
      </c>
      <c r="U2267" t="str">
        <f>IF(COUNTIF('16 reserve bal'!D:D,'16 AJE data'!T2267)&gt;0,"Y","N")</f>
        <v>N</v>
      </c>
    </row>
    <row r="2268" spans="1:21" x14ac:dyDescent="0.25">
      <c r="A2268" t="s">
        <v>125</v>
      </c>
      <c r="B2268" t="s">
        <v>5284</v>
      </c>
      <c r="C2268" t="s">
        <v>8904</v>
      </c>
      <c r="D2268" t="s">
        <v>525</v>
      </c>
      <c r="E2268" t="s">
        <v>12419</v>
      </c>
      <c r="F2268" t="str">
        <f t="shared" si="38"/>
        <v>CA-IFRS</v>
      </c>
      <c r="G2268" t="s">
        <v>8904</v>
      </c>
      <c r="O2268" t="s">
        <v>15657</v>
      </c>
      <c r="P2268" t="s">
        <v>130</v>
      </c>
      <c r="Q2268" t="s">
        <v>7951</v>
      </c>
      <c r="R2268" t="str">
        <f>IF(COUNTIF('16 reserve entries'!Q:Q,'16 AJE data'!O2268)&gt;0,"Y","N")</f>
        <v>N</v>
      </c>
      <c r="S2268" s="149" t="s">
        <v>125</v>
      </c>
      <c r="T2268" t="s">
        <v>15658</v>
      </c>
      <c r="U2268" t="str">
        <f>IF(COUNTIF('16 reserve bal'!D:D,'16 AJE data'!T2268)&gt;0,"Y","N")</f>
        <v>N</v>
      </c>
    </row>
    <row r="2269" spans="1:21" x14ac:dyDescent="0.25">
      <c r="A2269" t="s">
        <v>125</v>
      </c>
      <c r="B2269" t="s">
        <v>5284</v>
      </c>
      <c r="C2269" t="s">
        <v>8905</v>
      </c>
      <c r="D2269" t="s">
        <v>525</v>
      </c>
      <c r="E2269" t="s">
        <v>12419</v>
      </c>
      <c r="F2269" t="str">
        <f t="shared" si="38"/>
        <v>CA-IFRS</v>
      </c>
      <c r="G2269" t="s">
        <v>8905</v>
      </c>
      <c r="O2269" t="s">
        <v>15659</v>
      </c>
      <c r="P2269" t="s">
        <v>130</v>
      </c>
      <c r="Q2269" t="s">
        <v>7952</v>
      </c>
      <c r="R2269" t="str">
        <f>IF(COUNTIF('16 reserve entries'!Q:Q,'16 AJE data'!O2269)&gt;0,"Y","N")</f>
        <v>N</v>
      </c>
      <c r="S2269" s="149" t="s">
        <v>125</v>
      </c>
      <c r="T2269" t="s">
        <v>15660</v>
      </c>
      <c r="U2269" t="str">
        <f>IF(COUNTIF('16 reserve bal'!D:D,'16 AJE data'!T2269)&gt;0,"Y","N")</f>
        <v>N</v>
      </c>
    </row>
    <row r="2270" spans="1:21" x14ac:dyDescent="0.25">
      <c r="A2270" t="s">
        <v>125</v>
      </c>
      <c r="B2270" t="s">
        <v>5284</v>
      </c>
      <c r="C2270" t="s">
        <v>8906</v>
      </c>
      <c r="D2270" t="s">
        <v>525</v>
      </c>
      <c r="E2270" t="s">
        <v>12419</v>
      </c>
      <c r="F2270" t="str">
        <f t="shared" si="38"/>
        <v>CA-IFRS</v>
      </c>
      <c r="G2270" t="s">
        <v>8906</v>
      </c>
      <c r="O2270" t="s">
        <v>15661</v>
      </c>
      <c r="P2270" t="s">
        <v>130</v>
      </c>
      <c r="Q2270" t="s">
        <v>7953</v>
      </c>
      <c r="R2270" t="str">
        <f>IF(COUNTIF('16 reserve entries'!Q:Q,'16 AJE data'!O2270)&gt;0,"Y","N")</f>
        <v>N</v>
      </c>
      <c r="S2270" s="149" t="s">
        <v>125</v>
      </c>
      <c r="T2270" t="s">
        <v>15662</v>
      </c>
      <c r="U2270" t="str">
        <f>IF(COUNTIF('16 reserve bal'!D:D,'16 AJE data'!T2270)&gt;0,"Y","N")</f>
        <v>N</v>
      </c>
    </row>
    <row r="2271" spans="1:21" x14ac:dyDescent="0.25">
      <c r="A2271" t="s">
        <v>125</v>
      </c>
      <c r="B2271" t="s">
        <v>5284</v>
      </c>
      <c r="C2271" t="s">
        <v>8907</v>
      </c>
      <c r="D2271" t="s">
        <v>525</v>
      </c>
      <c r="E2271" t="s">
        <v>12419</v>
      </c>
      <c r="F2271" t="str">
        <f t="shared" si="38"/>
        <v>CA-IFRS</v>
      </c>
      <c r="G2271" t="s">
        <v>8907</v>
      </c>
      <c r="O2271" t="s">
        <v>15663</v>
      </c>
      <c r="P2271" t="s">
        <v>130</v>
      </c>
      <c r="Q2271" t="s">
        <v>7601</v>
      </c>
      <c r="R2271" t="str">
        <f>IF(COUNTIF('16 reserve entries'!Q:Q,'16 AJE data'!O2271)&gt;0,"Y","N")</f>
        <v>N</v>
      </c>
      <c r="S2271" s="149" t="s">
        <v>125</v>
      </c>
      <c r="T2271" t="s">
        <v>15664</v>
      </c>
      <c r="U2271" t="str">
        <f>IF(COUNTIF('16 reserve bal'!D:D,'16 AJE data'!T2271)&gt;0,"Y","N")</f>
        <v>N</v>
      </c>
    </row>
    <row r="2272" spans="1:21" x14ac:dyDescent="0.25">
      <c r="A2272" t="s">
        <v>125</v>
      </c>
      <c r="B2272" t="s">
        <v>5284</v>
      </c>
      <c r="C2272" t="s">
        <v>8908</v>
      </c>
      <c r="D2272" t="s">
        <v>525</v>
      </c>
      <c r="E2272" t="s">
        <v>12419</v>
      </c>
      <c r="F2272" t="str">
        <f t="shared" si="38"/>
        <v>CA-IFRS</v>
      </c>
      <c r="G2272" t="s">
        <v>8908</v>
      </c>
      <c r="O2272" t="s">
        <v>15665</v>
      </c>
      <c r="P2272" t="s">
        <v>130</v>
      </c>
      <c r="Q2272" t="s">
        <v>4517</v>
      </c>
      <c r="R2272" t="str">
        <f>IF(COUNTIF('16 reserve entries'!Q:Q,'16 AJE data'!O2272)&gt;0,"Y","N")</f>
        <v>N</v>
      </c>
      <c r="S2272" s="149" t="s">
        <v>125</v>
      </c>
      <c r="T2272" t="s">
        <v>15666</v>
      </c>
      <c r="U2272" t="str">
        <f>IF(COUNTIF('16 reserve bal'!D:D,'16 AJE data'!T2272)&gt;0,"Y","N")</f>
        <v>N</v>
      </c>
    </row>
    <row r="2273" spans="1:21" x14ac:dyDescent="0.25">
      <c r="A2273" t="s">
        <v>125</v>
      </c>
      <c r="B2273" t="s">
        <v>5284</v>
      </c>
      <c r="C2273" t="s">
        <v>8909</v>
      </c>
      <c r="D2273" t="s">
        <v>525</v>
      </c>
      <c r="E2273" t="s">
        <v>12419</v>
      </c>
      <c r="F2273" t="str">
        <f t="shared" si="38"/>
        <v>CA-IFRS</v>
      </c>
      <c r="G2273" t="s">
        <v>8909</v>
      </c>
      <c r="O2273" t="s">
        <v>15667</v>
      </c>
      <c r="P2273" t="s">
        <v>130</v>
      </c>
      <c r="Q2273" t="s">
        <v>7612</v>
      </c>
      <c r="R2273" t="str">
        <f>IF(COUNTIF('16 reserve entries'!Q:Q,'16 AJE data'!O2273)&gt;0,"Y","N")</f>
        <v>N</v>
      </c>
      <c r="S2273" s="149" t="s">
        <v>125</v>
      </c>
      <c r="T2273" t="s">
        <v>15668</v>
      </c>
      <c r="U2273" t="str">
        <f>IF(COUNTIF('16 reserve bal'!D:D,'16 AJE data'!T2273)&gt;0,"Y","N")</f>
        <v>N</v>
      </c>
    </row>
    <row r="2274" spans="1:21" x14ac:dyDescent="0.25">
      <c r="A2274" t="s">
        <v>125</v>
      </c>
      <c r="B2274" t="s">
        <v>5284</v>
      </c>
      <c r="C2274" t="s">
        <v>8910</v>
      </c>
      <c r="D2274" t="s">
        <v>525</v>
      </c>
      <c r="E2274" t="s">
        <v>12419</v>
      </c>
      <c r="F2274" t="str">
        <f t="shared" si="38"/>
        <v>CA-IFRS</v>
      </c>
      <c r="G2274" t="s">
        <v>8910</v>
      </c>
      <c r="O2274" t="s">
        <v>15669</v>
      </c>
      <c r="P2274" t="s">
        <v>130</v>
      </c>
      <c r="Q2274" t="s">
        <v>7623</v>
      </c>
      <c r="R2274" t="str">
        <f>IF(COUNTIF('16 reserve entries'!Q:Q,'16 AJE data'!O2274)&gt;0,"Y","N")</f>
        <v>N</v>
      </c>
      <c r="S2274" s="149" t="s">
        <v>125</v>
      </c>
      <c r="T2274" t="s">
        <v>15670</v>
      </c>
      <c r="U2274" t="str">
        <f>IF(COUNTIF('16 reserve bal'!D:D,'16 AJE data'!T2274)&gt;0,"Y","N")</f>
        <v>N</v>
      </c>
    </row>
    <row r="2275" spans="1:21" x14ac:dyDescent="0.25">
      <c r="A2275" t="s">
        <v>125</v>
      </c>
      <c r="B2275" t="s">
        <v>5284</v>
      </c>
      <c r="C2275" t="s">
        <v>8911</v>
      </c>
      <c r="D2275" t="s">
        <v>525</v>
      </c>
      <c r="E2275" t="s">
        <v>12419</v>
      </c>
      <c r="F2275" t="str">
        <f t="shared" si="38"/>
        <v>CA-IFRS</v>
      </c>
      <c r="G2275" t="s">
        <v>8911</v>
      </c>
      <c r="O2275" t="s">
        <v>15671</v>
      </c>
      <c r="P2275" t="s">
        <v>130</v>
      </c>
      <c r="Q2275" t="s">
        <v>7624</v>
      </c>
      <c r="R2275" t="str">
        <f>IF(COUNTIF('16 reserve entries'!Q:Q,'16 AJE data'!O2275)&gt;0,"Y","N")</f>
        <v>N</v>
      </c>
      <c r="S2275" s="149" t="s">
        <v>125</v>
      </c>
      <c r="T2275" t="s">
        <v>15672</v>
      </c>
      <c r="U2275" t="str">
        <f>IF(COUNTIF('16 reserve bal'!D:D,'16 AJE data'!T2275)&gt;0,"Y","N")</f>
        <v>N</v>
      </c>
    </row>
    <row r="2276" spans="1:21" x14ac:dyDescent="0.25">
      <c r="A2276" t="s">
        <v>125</v>
      </c>
      <c r="B2276" t="s">
        <v>5284</v>
      </c>
      <c r="C2276" t="s">
        <v>8912</v>
      </c>
      <c r="D2276" t="s">
        <v>525</v>
      </c>
      <c r="E2276" t="s">
        <v>12419</v>
      </c>
      <c r="F2276" t="str">
        <f t="shared" si="38"/>
        <v>CA-IFRS</v>
      </c>
      <c r="G2276" t="s">
        <v>8912</v>
      </c>
      <c r="O2276" t="s">
        <v>15673</v>
      </c>
      <c r="P2276" t="s">
        <v>130</v>
      </c>
      <c r="Q2276" t="s">
        <v>7627</v>
      </c>
      <c r="R2276" t="str">
        <f>IF(COUNTIF('16 reserve entries'!Q:Q,'16 AJE data'!O2276)&gt;0,"Y","N")</f>
        <v>N</v>
      </c>
      <c r="S2276" s="149" t="s">
        <v>125</v>
      </c>
      <c r="T2276" t="s">
        <v>15674</v>
      </c>
      <c r="U2276" t="str">
        <f>IF(COUNTIF('16 reserve bal'!D:D,'16 AJE data'!T2276)&gt;0,"Y","N")</f>
        <v>N</v>
      </c>
    </row>
    <row r="2277" spans="1:21" x14ac:dyDescent="0.25">
      <c r="A2277" t="s">
        <v>125</v>
      </c>
      <c r="B2277" t="s">
        <v>5284</v>
      </c>
      <c r="C2277" t="s">
        <v>8913</v>
      </c>
      <c r="D2277" t="s">
        <v>525</v>
      </c>
      <c r="E2277" t="s">
        <v>12419</v>
      </c>
      <c r="F2277" t="str">
        <f t="shared" si="38"/>
        <v>CA-IFRS</v>
      </c>
      <c r="G2277" t="s">
        <v>8913</v>
      </c>
      <c r="O2277" t="s">
        <v>15675</v>
      </c>
      <c r="P2277" t="s">
        <v>130</v>
      </c>
      <c r="Q2277" t="s">
        <v>8036</v>
      </c>
      <c r="R2277" t="str">
        <f>IF(COUNTIF('16 reserve entries'!Q:Q,'16 AJE data'!O2277)&gt;0,"Y","N")</f>
        <v>N</v>
      </c>
      <c r="S2277" s="149" t="s">
        <v>125</v>
      </c>
      <c r="T2277" t="s">
        <v>15676</v>
      </c>
      <c r="U2277" t="str">
        <f>IF(COUNTIF('16 reserve bal'!D:D,'16 AJE data'!T2277)&gt;0,"Y","N")</f>
        <v>N</v>
      </c>
    </row>
    <row r="2278" spans="1:21" x14ac:dyDescent="0.25">
      <c r="A2278" t="s">
        <v>125</v>
      </c>
      <c r="B2278" t="s">
        <v>5284</v>
      </c>
      <c r="C2278" t="s">
        <v>8914</v>
      </c>
      <c r="D2278" t="s">
        <v>525</v>
      </c>
      <c r="E2278" t="s">
        <v>12419</v>
      </c>
      <c r="F2278" t="str">
        <f t="shared" si="38"/>
        <v>CA-IFRS</v>
      </c>
      <c r="G2278" t="s">
        <v>8914</v>
      </c>
      <c r="O2278" t="s">
        <v>15677</v>
      </c>
      <c r="P2278" t="s">
        <v>130</v>
      </c>
      <c r="Q2278" t="s">
        <v>8037</v>
      </c>
      <c r="R2278" t="str">
        <f>IF(COUNTIF('16 reserve entries'!Q:Q,'16 AJE data'!O2278)&gt;0,"Y","N")</f>
        <v>N</v>
      </c>
      <c r="S2278" s="149" t="s">
        <v>125</v>
      </c>
      <c r="T2278" t="s">
        <v>15678</v>
      </c>
      <c r="U2278" t="str">
        <f>IF(COUNTIF('16 reserve bal'!D:D,'16 AJE data'!T2278)&gt;0,"Y","N")</f>
        <v>N</v>
      </c>
    </row>
    <row r="2279" spans="1:21" x14ac:dyDescent="0.25">
      <c r="A2279" t="s">
        <v>125</v>
      </c>
      <c r="B2279" t="s">
        <v>5284</v>
      </c>
      <c r="C2279" t="s">
        <v>8915</v>
      </c>
      <c r="D2279" t="s">
        <v>525</v>
      </c>
      <c r="E2279" t="s">
        <v>12419</v>
      </c>
      <c r="F2279" t="str">
        <f t="shared" si="38"/>
        <v>CA-IFRS</v>
      </c>
      <c r="G2279" t="s">
        <v>8915</v>
      </c>
      <c r="O2279" t="s">
        <v>15679</v>
      </c>
      <c r="P2279" t="s">
        <v>130</v>
      </c>
      <c r="Q2279" t="s">
        <v>8039</v>
      </c>
      <c r="R2279" t="str">
        <f>IF(COUNTIF('16 reserve entries'!Q:Q,'16 AJE data'!O2279)&gt;0,"Y","N")</f>
        <v>N</v>
      </c>
      <c r="S2279" s="149" t="s">
        <v>125</v>
      </c>
      <c r="T2279" t="s">
        <v>15680</v>
      </c>
      <c r="U2279" t="str">
        <f>IF(COUNTIF('16 reserve bal'!D:D,'16 AJE data'!T2279)&gt;0,"Y","N")</f>
        <v>N</v>
      </c>
    </row>
    <row r="2280" spans="1:21" x14ac:dyDescent="0.25">
      <c r="A2280" t="s">
        <v>125</v>
      </c>
      <c r="B2280" t="s">
        <v>5284</v>
      </c>
      <c r="C2280" t="s">
        <v>8916</v>
      </c>
      <c r="D2280" t="s">
        <v>525</v>
      </c>
      <c r="E2280" t="s">
        <v>12419</v>
      </c>
      <c r="F2280" t="str">
        <f t="shared" si="38"/>
        <v>CA-IFRS</v>
      </c>
      <c r="G2280" t="s">
        <v>8916</v>
      </c>
      <c r="O2280" t="s">
        <v>15681</v>
      </c>
      <c r="P2280" t="s">
        <v>132</v>
      </c>
      <c r="Q2280" t="s">
        <v>3257</v>
      </c>
      <c r="R2280" t="str">
        <f>IF(COUNTIF('16 reserve entries'!Q:Q,'16 AJE data'!O2280)&gt;0,"Y","N")</f>
        <v>N</v>
      </c>
      <c r="S2280" s="149" t="s">
        <v>125</v>
      </c>
      <c r="T2280" t="s">
        <v>15682</v>
      </c>
      <c r="U2280" t="str">
        <f>IF(COUNTIF('16 reserve bal'!D:D,'16 AJE data'!T2280)&gt;0,"Y","N")</f>
        <v>N</v>
      </c>
    </row>
    <row r="2281" spans="1:21" x14ac:dyDescent="0.25">
      <c r="A2281" t="s">
        <v>125</v>
      </c>
      <c r="B2281" t="s">
        <v>5284</v>
      </c>
      <c r="C2281" t="s">
        <v>8917</v>
      </c>
      <c r="D2281" t="s">
        <v>525</v>
      </c>
      <c r="E2281" t="s">
        <v>12419</v>
      </c>
      <c r="F2281" t="str">
        <f t="shared" si="38"/>
        <v>CA-IFRS</v>
      </c>
      <c r="G2281" t="s">
        <v>8917</v>
      </c>
      <c r="O2281" t="s">
        <v>15683</v>
      </c>
      <c r="P2281" t="s">
        <v>132</v>
      </c>
      <c r="Q2281" t="s">
        <v>3285</v>
      </c>
      <c r="R2281" t="str">
        <f>IF(COUNTIF('16 reserve entries'!Q:Q,'16 AJE data'!O2281)&gt;0,"Y","N")</f>
        <v>N</v>
      </c>
      <c r="S2281" s="149" t="s">
        <v>125</v>
      </c>
      <c r="T2281" t="s">
        <v>15684</v>
      </c>
      <c r="U2281" t="str">
        <f>IF(COUNTIF('16 reserve bal'!D:D,'16 AJE data'!T2281)&gt;0,"Y","N")</f>
        <v>N</v>
      </c>
    </row>
    <row r="2282" spans="1:21" x14ac:dyDescent="0.25">
      <c r="A2282" t="s">
        <v>125</v>
      </c>
      <c r="B2282" t="s">
        <v>5284</v>
      </c>
      <c r="C2282" t="s">
        <v>8918</v>
      </c>
      <c r="D2282" t="s">
        <v>525</v>
      </c>
      <c r="E2282" t="s">
        <v>12419</v>
      </c>
      <c r="F2282" t="str">
        <f t="shared" si="38"/>
        <v>CA-IFRS</v>
      </c>
      <c r="G2282" t="s">
        <v>8918</v>
      </c>
      <c r="O2282" t="s">
        <v>15685</v>
      </c>
      <c r="P2282" t="s">
        <v>132</v>
      </c>
      <c r="Q2282" t="s">
        <v>3317</v>
      </c>
      <c r="R2282" t="str">
        <f>IF(COUNTIF('16 reserve entries'!Q:Q,'16 AJE data'!O2282)&gt;0,"Y","N")</f>
        <v>N</v>
      </c>
      <c r="S2282" s="149" t="s">
        <v>125</v>
      </c>
      <c r="T2282" t="s">
        <v>15686</v>
      </c>
      <c r="U2282" t="str">
        <f>IF(COUNTIF('16 reserve bal'!D:D,'16 AJE data'!T2282)&gt;0,"Y","N")</f>
        <v>N</v>
      </c>
    </row>
    <row r="2283" spans="1:21" x14ac:dyDescent="0.25">
      <c r="A2283" t="s">
        <v>125</v>
      </c>
      <c r="B2283" t="s">
        <v>5284</v>
      </c>
      <c r="C2283" t="s">
        <v>8919</v>
      </c>
      <c r="D2283" t="s">
        <v>525</v>
      </c>
      <c r="E2283" t="s">
        <v>12419</v>
      </c>
      <c r="F2283" t="str">
        <f t="shared" si="38"/>
        <v>CA-IFRS</v>
      </c>
      <c r="G2283" t="s">
        <v>8919</v>
      </c>
      <c r="O2283" t="s">
        <v>15687</v>
      </c>
      <c r="P2283" t="s">
        <v>132</v>
      </c>
      <c r="Q2283" t="s">
        <v>9042</v>
      </c>
      <c r="R2283" t="str">
        <f>IF(COUNTIF('16 reserve entries'!Q:Q,'16 AJE data'!O2283)&gt;0,"Y","N")</f>
        <v>N</v>
      </c>
      <c r="S2283" s="149" t="s">
        <v>125</v>
      </c>
      <c r="T2283" t="s">
        <v>15688</v>
      </c>
      <c r="U2283" t="str">
        <f>IF(COUNTIF('16 reserve bal'!D:D,'16 AJE data'!T2283)&gt;0,"Y","N")</f>
        <v>N</v>
      </c>
    </row>
    <row r="2284" spans="1:21" x14ac:dyDescent="0.25">
      <c r="A2284" t="s">
        <v>125</v>
      </c>
      <c r="B2284" t="s">
        <v>5284</v>
      </c>
      <c r="C2284" t="s">
        <v>8920</v>
      </c>
      <c r="D2284" t="s">
        <v>525</v>
      </c>
      <c r="E2284" t="s">
        <v>12419</v>
      </c>
      <c r="F2284" t="str">
        <f t="shared" si="38"/>
        <v>CA-IFRS</v>
      </c>
      <c r="G2284" t="s">
        <v>8920</v>
      </c>
      <c r="O2284" t="s">
        <v>15689</v>
      </c>
      <c r="P2284" t="s">
        <v>132</v>
      </c>
      <c r="Q2284" t="s">
        <v>3341</v>
      </c>
      <c r="R2284" t="str">
        <f>IF(COUNTIF('16 reserve entries'!Q:Q,'16 AJE data'!O2284)&gt;0,"Y","N")</f>
        <v>N</v>
      </c>
      <c r="S2284" s="149" t="s">
        <v>125</v>
      </c>
      <c r="T2284" t="s">
        <v>15690</v>
      </c>
      <c r="U2284" t="str">
        <f>IF(COUNTIF('16 reserve bal'!D:D,'16 AJE data'!T2284)&gt;0,"Y","N")</f>
        <v>N</v>
      </c>
    </row>
    <row r="2285" spans="1:21" x14ac:dyDescent="0.25">
      <c r="A2285" t="s">
        <v>125</v>
      </c>
      <c r="B2285" t="s">
        <v>5284</v>
      </c>
      <c r="C2285" t="s">
        <v>8921</v>
      </c>
      <c r="D2285" t="s">
        <v>525</v>
      </c>
      <c r="E2285" t="s">
        <v>12419</v>
      </c>
      <c r="F2285" t="str">
        <f t="shared" si="38"/>
        <v>CA-IFRS</v>
      </c>
      <c r="G2285" t="s">
        <v>8921</v>
      </c>
      <c r="O2285" t="s">
        <v>15691</v>
      </c>
      <c r="P2285" t="s">
        <v>132</v>
      </c>
      <c r="Q2285" t="s">
        <v>7939</v>
      </c>
      <c r="R2285" t="str">
        <f>IF(COUNTIF('16 reserve entries'!Q:Q,'16 AJE data'!O2285)&gt;0,"Y","N")</f>
        <v>N</v>
      </c>
      <c r="S2285" s="149" t="s">
        <v>125</v>
      </c>
      <c r="T2285" t="s">
        <v>15692</v>
      </c>
      <c r="U2285" t="str">
        <f>IF(COUNTIF('16 reserve bal'!D:D,'16 AJE data'!T2285)&gt;0,"Y","N")</f>
        <v>N</v>
      </c>
    </row>
    <row r="2286" spans="1:21" x14ac:dyDescent="0.25">
      <c r="A2286" t="s">
        <v>125</v>
      </c>
      <c r="B2286" t="s">
        <v>5284</v>
      </c>
      <c r="C2286" t="s">
        <v>8922</v>
      </c>
      <c r="D2286" t="s">
        <v>525</v>
      </c>
      <c r="E2286" t="s">
        <v>12419</v>
      </c>
      <c r="F2286" t="str">
        <f t="shared" si="38"/>
        <v>CA-IFRS</v>
      </c>
      <c r="G2286" t="s">
        <v>8922</v>
      </c>
      <c r="O2286" t="s">
        <v>15693</v>
      </c>
      <c r="P2286" t="s">
        <v>132</v>
      </c>
      <c r="Q2286" t="s">
        <v>7593</v>
      </c>
      <c r="R2286" t="str">
        <f>IF(COUNTIF('16 reserve entries'!Q:Q,'16 AJE data'!O2286)&gt;0,"Y","N")</f>
        <v>N</v>
      </c>
      <c r="S2286" s="149" t="s">
        <v>125</v>
      </c>
      <c r="T2286" t="s">
        <v>15694</v>
      </c>
      <c r="U2286" t="str">
        <f>IF(COUNTIF('16 reserve bal'!D:D,'16 AJE data'!T2286)&gt;0,"Y","N")</f>
        <v>N</v>
      </c>
    </row>
    <row r="2287" spans="1:21" x14ac:dyDescent="0.25">
      <c r="A2287" t="s">
        <v>125</v>
      </c>
      <c r="B2287" t="s">
        <v>5284</v>
      </c>
      <c r="C2287" t="s">
        <v>8923</v>
      </c>
      <c r="D2287" t="s">
        <v>525</v>
      </c>
      <c r="E2287" t="s">
        <v>12419</v>
      </c>
      <c r="F2287" t="str">
        <f t="shared" si="38"/>
        <v>CA-IFRS</v>
      </c>
      <c r="G2287" t="s">
        <v>8923</v>
      </c>
      <c r="O2287" t="s">
        <v>15695</v>
      </c>
      <c r="P2287" t="s">
        <v>132</v>
      </c>
      <c r="Q2287" t="s">
        <v>3353</v>
      </c>
      <c r="R2287" t="str">
        <f>IF(COUNTIF('16 reserve entries'!Q:Q,'16 AJE data'!O2287)&gt;0,"Y","N")</f>
        <v>N</v>
      </c>
      <c r="S2287" s="149" t="s">
        <v>125</v>
      </c>
      <c r="T2287" t="s">
        <v>15696</v>
      </c>
      <c r="U2287" t="str">
        <f>IF(COUNTIF('16 reserve bal'!D:D,'16 AJE data'!T2287)&gt;0,"Y","N")</f>
        <v>N</v>
      </c>
    </row>
    <row r="2288" spans="1:21" x14ac:dyDescent="0.25">
      <c r="A2288" t="s">
        <v>125</v>
      </c>
      <c r="B2288" t="s">
        <v>5284</v>
      </c>
      <c r="C2288" t="s">
        <v>8924</v>
      </c>
      <c r="D2288" t="s">
        <v>525</v>
      </c>
      <c r="E2288" t="s">
        <v>12419</v>
      </c>
      <c r="F2288" t="str">
        <f t="shared" si="38"/>
        <v>CA-IFRS</v>
      </c>
      <c r="G2288" t="s">
        <v>8924</v>
      </c>
      <c r="O2288" t="s">
        <v>15697</v>
      </c>
      <c r="P2288" t="s">
        <v>132</v>
      </c>
      <c r="Q2288" t="s">
        <v>3359</v>
      </c>
      <c r="R2288" t="str">
        <f>IF(COUNTIF('16 reserve entries'!Q:Q,'16 AJE data'!O2288)&gt;0,"Y","N")</f>
        <v>N</v>
      </c>
      <c r="S2288" s="149" t="s">
        <v>125</v>
      </c>
      <c r="T2288" t="s">
        <v>15698</v>
      </c>
      <c r="U2288" t="str">
        <f>IF(COUNTIF('16 reserve bal'!D:D,'16 AJE data'!T2288)&gt;0,"Y","N")</f>
        <v>N</v>
      </c>
    </row>
    <row r="2289" spans="1:21" x14ac:dyDescent="0.25">
      <c r="A2289" t="s">
        <v>125</v>
      </c>
      <c r="B2289" t="s">
        <v>5284</v>
      </c>
      <c r="C2289" t="s">
        <v>8925</v>
      </c>
      <c r="D2289" t="s">
        <v>525</v>
      </c>
      <c r="E2289" t="s">
        <v>12419</v>
      </c>
      <c r="F2289" t="str">
        <f t="shared" si="38"/>
        <v>CA-IFRS</v>
      </c>
      <c r="G2289" t="s">
        <v>8925</v>
      </c>
      <c r="O2289" t="s">
        <v>15699</v>
      </c>
      <c r="P2289" t="s">
        <v>132</v>
      </c>
      <c r="Q2289" t="s">
        <v>3362</v>
      </c>
      <c r="R2289" t="str">
        <f>IF(COUNTIF('16 reserve entries'!Q:Q,'16 AJE data'!O2289)&gt;0,"Y","N")</f>
        <v>N</v>
      </c>
      <c r="S2289" s="149" t="s">
        <v>125</v>
      </c>
      <c r="T2289" t="s">
        <v>15700</v>
      </c>
      <c r="U2289" t="str">
        <f>IF(COUNTIF('16 reserve bal'!D:D,'16 AJE data'!T2289)&gt;0,"Y","N")</f>
        <v>N</v>
      </c>
    </row>
    <row r="2290" spans="1:21" x14ac:dyDescent="0.25">
      <c r="A2290" t="s">
        <v>125</v>
      </c>
      <c r="B2290" t="s">
        <v>5284</v>
      </c>
      <c r="C2290" t="s">
        <v>8926</v>
      </c>
      <c r="D2290" t="s">
        <v>525</v>
      </c>
      <c r="E2290" t="s">
        <v>12419</v>
      </c>
      <c r="F2290" t="str">
        <f t="shared" si="38"/>
        <v>CA-IFRS</v>
      </c>
      <c r="G2290" t="s">
        <v>8926</v>
      </c>
      <c r="O2290" t="s">
        <v>15701</v>
      </c>
      <c r="P2290" t="s">
        <v>132</v>
      </c>
      <c r="Q2290" t="s">
        <v>7905</v>
      </c>
      <c r="R2290" t="str">
        <f>IF(COUNTIF('16 reserve entries'!Q:Q,'16 AJE data'!O2290)&gt;0,"Y","N")</f>
        <v>N</v>
      </c>
      <c r="S2290" s="149" t="s">
        <v>125</v>
      </c>
      <c r="T2290" t="s">
        <v>15702</v>
      </c>
      <c r="U2290" t="str">
        <f>IF(COUNTIF('16 reserve bal'!D:D,'16 AJE data'!T2290)&gt;0,"Y","N")</f>
        <v>N</v>
      </c>
    </row>
    <row r="2291" spans="1:21" x14ac:dyDescent="0.25">
      <c r="A2291" t="s">
        <v>125</v>
      </c>
      <c r="B2291" t="s">
        <v>5284</v>
      </c>
      <c r="C2291" t="s">
        <v>8927</v>
      </c>
      <c r="D2291" t="s">
        <v>525</v>
      </c>
      <c r="E2291" t="s">
        <v>12419</v>
      </c>
      <c r="F2291" t="str">
        <f t="shared" si="38"/>
        <v>CA-IFRS</v>
      </c>
      <c r="G2291" t="s">
        <v>8927</v>
      </c>
      <c r="O2291" t="s">
        <v>15703</v>
      </c>
      <c r="P2291" t="s">
        <v>132</v>
      </c>
      <c r="Q2291" t="s">
        <v>7983</v>
      </c>
      <c r="R2291" t="str">
        <f>IF(COUNTIF('16 reserve entries'!Q:Q,'16 AJE data'!O2291)&gt;0,"Y","N")</f>
        <v>N</v>
      </c>
      <c r="S2291" s="149" t="s">
        <v>125</v>
      </c>
      <c r="T2291" t="s">
        <v>15704</v>
      </c>
      <c r="U2291" t="str">
        <f>IF(COUNTIF('16 reserve bal'!D:D,'16 AJE data'!T2291)&gt;0,"Y","N")</f>
        <v>N</v>
      </c>
    </row>
    <row r="2292" spans="1:21" x14ac:dyDescent="0.25">
      <c r="A2292" t="s">
        <v>125</v>
      </c>
      <c r="B2292" t="s">
        <v>5284</v>
      </c>
      <c r="C2292" t="s">
        <v>8928</v>
      </c>
      <c r="D2292" t="s">
        <v>525</v>
      </c>
      <c r="E2292" t="s">
        <v>12419</v>
      </c>
      <c r="F2292" t="str">
        <f t="shared" si="38"/>
        <v>CA-IFRS</v>
      </c>
      <c r="G2292" t="s">
        <v>8928</v>
      </c>
      <c r="O2292" t="s">
        <v>15705</v>
      </c>
      <c r="P2292" t="s">
        <v>132</v>
      </c>
      <c r="Q2292" t="s">
        <v>7984</v>
      </c>
      <c r="R2292" t="str">
        <f>IF(COUNTIF('16 reserve entries'!Q:Q,'16 AJE data'!O2292)&gt;0,"Y","N")</f>
        <v>N</v>
      </c>
      <c r="S2292" s="149" t="s">
        <v>125</v>
      </c>
      <c r="T2292" t="s">
        <v>15706</v>
      </c>
      <c r="U2292" t="str">
        <f>IF(COUNTIF('16 reserve bal'!D:D,'16 AJE data'!T2292)&gt;0,"Y","N")</f>
        <v>N</v>
      </c>
    </row>
    <row r="2293" spans="1:21" x14ac:dyDescent="0.25">
      <c r="A2293" t="s">
        <v>125</v>
      </c>
      <c r="B2293" t="s">
        <v>5284</v>
      </c>
      <c r="C2293" t="s">
        <v>8929</v>
      </c>
      <c r="D2293" t="s">
        <v>525</v>
      </c>
      <c r="E2293" t="s">
        <v>12419</v>
      </c>
      <c r="F2293" t="str">
        <f t="shared" si="38"/>
        <v>CA-IFRS</v>
      </c>
      <c r="G2293" t="s">
        <v>8929</v>
      </c>
      <c r="O2293" t="s">
        <v>15707</v>
      </c>
      <c r="P2293" t="s">
        <v>132</v>
      </c>
      <c r="Q2293" t="s">
        <v>3365</v>
      </c>
      <c r="R2293" t="str">
        <f>IF(COUNTIF('16 reserve entries'!Q:Q,'16 AJE data'!O2293)&gt;0,"Y","N")</f>
        <v>N</v>
      </c>
      <c r="S2293" s="149" t="s">
        <v>125</v>
      </c>
      <c r="T2293" t="s">
        <v>15708</v>
      </c>
      <c r="U2293" t="str">
        <f>IF(COUNTIF('16 reserve bal'!D:D,'16 AJE data'!T2293)&gt;0,"Y","N")</f>
        <v>N</v>
      </c>
    </row>
    <row r="2294" spans="1:21" x14ac:dyDescent="0.25">
      <c r="A2294" t="s">
        <v>125</v>
      </c>
      <c r="B2294" t="s">
        <v>5284</v>
      </c>
      <c r="C2294" t="s">
        <v>8930</v>
      </c>
      <c r="D2294" t="s">
        <v>525</v>
      </c>
      <c r="E2294" t="s">
        <v>12419</v>
      </c>
      <c r="F2294" t="str">
        <f t="shared" si="38"/>
        <v>CA-IFRS</v>
      </c>
      <c r="G2294" t="s">
        <v>8930</v>
      </c>
      <c r="O2294" t="s">
        <v>15709</v>
      </c>
      <c r="P2294" t="s">
        <v>132</v>
      </c>
      <c r="Q2294" t="s">
        <v>7945</v>
      </c>
      <c r="R2294" t="str">
        <f>IF(COUNTIF('16 reserve entries'!Q:Q,'16 AJE data'!O2294)&gt;0,"Y","N")</f>
        <v>N</v>
      </c>
      <c r="S2294" s="149" t="s">
        <v>125</v>
      </c>
      <c r="T2294" t="s">
        <v>15710</v>
      </c>
      <c r="U2294" t="str">
        <f>IF(COUNTIF('16 reserve bal'!D:D,'16 AJE data'!T2294)&gt;0,"Y","N")</f>
        <v>N</v>
      </c>
    </row>
    <row r="2295" spans="1:21" x14ac:dyDescent="0.25">
      <c r="A2295" t="s">
        <v>125</v>
      </c>
      <c r="B2295" t="s">
        <v>5284</v>
      </c>
      <c r="C2295" t="s">
        <v>8931</v>
      </c>
      <c r="D2295" t="s">
        <v>525</v>
      </c>
      <c r="E2295" t="s">
        <v>12419</v>
      </c>
      <c r="F2295" t="str">
        <f t="shared" si="38"/>
        <v>CA-IFRS</v>
      </c>
      <c r="G2295" t="s">
        <v>8931</v>
      </c>
      <c r="O2295" t="s">
        <v>15711</v>
      </c>
      <c r="P2295" t="s">
        <v>132</v>
      </c>
      <c r="Q2295" t="s">
        <v>3380</v>
      </c>
      <c r="R2295" t="str">
        <f>IF(COUNTIF('16 reserve entries'!Q:Q,'16 AJE data'!O2295)&gt;0,"Y","N")</f>
        <v>N</v>
      </c>
      <c r="S2295" s="149" t="s">
        <v>125</v>
      </c>
      <c r="T2295" t="s">
        <v>15712</v>
      </c>
      <c r="U2295" t="str">
        <f>IF(COUNTIF('16 reserve bal'!D:D,'16 AJE data'!T2295)&gt;0,"Y","N")</f>
        <v>N</v>
      </c>
    </row>
    <row r="2296" spans="1:21" x14ac:dyDescent="0.25">
      <c r="A2296" t="s">
        <v>125</v>
      </c>
      <c r="B2296" t="s">
        <v>5284</v>
      </c>
      <c r="C2296" t="s">
        <v>8932</v>
      </c>
      <c r="D2296" t="s">
        <v>525</v>
      </c>
      <c r="E2296" t="s">
        <v>12419</v>
      </c>
      <c r="F2296" t="str">
        <f t="shared" si="38"/>
        <v>CA-IFRS</v>
      </c>
      <c r="G2296" t="s">
        <v>8932</v>
      </c>
      <c r="O2296" t="s">
        <v>15713</v>
      </c>
      <c r="P2296" t="s">
        <v>132</v>
      </c>
      <c r="Q2296" t="s">
        <v>3383</v>
      </c>
      <c r="R2296" t="str">
        <f>IF(COUNTIF('16 reserve entries'!Q:Q,'16 AJE data'!O2296)&gt;0,"Y","N")</f>
        <v>N</v>
      </c>
      <c r="S2296" s="149" t="s">
        <v>125</v>
      </c>
      <c r="T2296" t="s">
        <v>15714</v>
      </c>
      <c r="U2296" t="str">
        <f>IF(COUNTIF('16 reserve bal'!D:D,'16 AJE data'!T2296)&gt;0,"Y","N")</f>
        <v>N</v>
      </c>
    </row>
    <row r="2297" spans="1:21" x14ac:dyDescent="0.25">
      <c r="A2297" t="s">
        <v>125</v>
      </c>
      <c r="B2297" t="s">
        <v>5284</v>
      </c>
      <c r="C2297" t="s">
        <v>8933</v>
      </c>
      <c r="D2297" t="s">
        <v>525</v>
      </c>
      <c r="E2297" t="s">
        <v>12419</v>
      </c>
      <c r="F2297" t="str">
        <f t="shared" si="38"/>
        <v>CA-IFRS</v>
      </c>
      <c r="G2297" t="s">
        <v>8933</v>
      </c>
      <c r="O2297" t="s">
        <v>15715</v>
      </c>
      <c r="P2297" t="s">
        <v>132</v>
      </c>
      <c r="Q2297" t="s">
        <v>7946</v>
      </c>
      <c r="R2297" t="str">
        <f>IF(COUNTIF('16 reserve entries'!Q:Q,'16 AJE data'!O2297)&gt;0,"Y","N")</f>
        <v>N</v>
      </c>
      <c r="S2297" s="149" t="s">
        <v>125</v>
      </c>
      <c r="T2297" t="s">
        <v>15716</v>
      </c>
      <c r="U2297" t="str">
        <f>IF(COUNTIF('16 reserve bal'!D:D,'16 AJE data'!T2297)&gt;0,"Y","N")</f>
        <v>N</v>
      </c>
    </row>
    <row r="2298" spans="1:21" x14ac:dyDescent="0.25">
      <c r="A2298" t="s">
        <v>125</v>
      </c>
      <c r="B2298" t="s">
        <v>5284</v>
      </c>
      <c r="C2298" t="s">
        <v>8934</v>
      </c>
      <c r="D2298" t="s">
        <v>525</v>
      </c>
      <c r="E2298" t="s">
        <v>12419</v>
      </c>
      <c r="F2298" t="str">
        <f t="shared" si="38"/>
        <v>CA-IFRS</v>
      </c>
      <c r="G2298" t="s">
        <v>8934</v>
      </c>
      <c r="O2298" t="s">
        <v>15717</v>
      </c>
      <c r="P2298" t="s">
        <v>132</v>
      </c>
      <c r="Q2298" t="s">
        <v>7947</v>
      </c>
      <c r="R2298" t="str">
        <f>IF(COUNTIF('16 reserve entries'!Q:Q,'16 AJE data'!O2298)&gt;0,"Y","N")</f>
        <v>N</v>
      </c>
      <c r="S2298" s="149" t="s">
        <v>125</v>
      </c>
      <c r="T2298" t="s">
        <v>15718</v>
      </c>
      <c r="U2298" t="str">
        <f>IF(COUNTIF('16 reserve bal'!D:D,'16 AJE data'!T2298)&gt;0,"Y","N")</f>
        <v>N</v>
      </c>
    </row>
    <row r="2299" spans="1:21" x14ac:dyDescent="0.25">
      <c r="A2299" t="s">
        <v>125</v>
      </c>
      <c r="B2299" t="s">
        <v>5284</v>
      </c>
      <c r="C2299" t="s">
        <v>8935</v>
      </c>
      <c r="D2299" t="s">
        <v>525</v>
      </c>
      <c r="E2299" t="s">
        <v>12419</v>
      </c>
      <c r="F2299" t="str">
        <f t="shared" si="38"/>
        <v>CA-IFRS</v>
      </c>
      <c r="G2299" t="s">
        <v>8935</v>
      </c>
      <c r="O2299" t="s">
        <v>15719</v>
      </c>
      <c r="P2299" t="s">
        <v>132</v>
      </c>
      <c r="Q2299" t="s">
        <v>3386</v>
      </c>
      <c r="R2299" t="str">
        <f>IF(COUNTIF('16 reserve entries'!Q:Q,'16 AJE data'!O2299)&gt;0,"Y","N")</f>
        <v>N</v>
      </c>
      <c r="S2299" s="149" t="s">
        <v>125</v>
      </c>
      <c r="T2299" t="s">
        <v>15720</v>
      </c>
      <c r="U2299" t="str">
        <f>IF(COUNTIF('16 reserve bal'!D:D,'16 AJE data'!T2299)&gt;0,"Y","N")</f>
        <v>N</v>
      </c>
    </row>
    <row r="2300" spans="1:21" x14ac:dyDescent="0.25">
      <c r="A2300" t="s">
        <v>125</v>
      </c>
      <c r="B2300" t="s">
        <v>5284</v>
      </c>
      <c r="C2300" t="s">
        <v>8936</v>
      </c>
      <c r="D2300" t="s">
        <v>525</v>
      </c>
      <c r="E2300" t="s">
        <v>12419</v>
      </c>
      <c r="F2300" t="str">
        <f t="shared" si="38"/>
        <v>CA-IFRS</v>
      </c>
      <c r="G2300" t="s">
        <v>8936</v>
      </c>
      <c r="O2300" t="s">
        <v>15721</v>
      </c>
      <c r="P2300" t="s">
        <v>132</v>
      </c>
      <c r="Q2300" t="s">
        <v>7597</v>
      </c>
      <c r="R2300" t="str">
        <f>IF(COUNTIF('16 reserve entries'!Q:Q,'16 AJE data'!O2300)&gt;0,"Y","N")</f>
        <v>N</v>
      </c>
      <c r="S2300" s="149" t="s">
        <v>125</v>
      </c>
      <c r="T2300" t="s">
        <v>15722</v>
      </c>
      <c r="U2300" t="str">
        <f>IF(COUNTIF('16 reserve bal'!D:D,'16 AJE data'!T2300)&gt;0,"Y","N")</f>
        <v>N</v>
      </c>
    </row>
    <row r="2301" spans="1:21" x14ac:dyDescent="0.25">
      <c r="A2301" t="s">
        <v>125</v>
      </c>
      <c r="B2301" t="s">
        <v>5284</v>
      </c>
      <c r="C2301" t="s">
        <v>8937</v>
      </c>
      <c r="D2301" t="s">
        <v>525</v>
      </c>
      <c r="E2301" t="s">
        <v>12419</v>
      </c>
      <c r="F2301" t="str">
        <f t="shared" si="38"/>
        <v>CA-IFRS</v>
      </c>
      <c r="G2301" t="s">
        <v>8937</v>
      </c>
      <c r="O2301" t="s">
        <v>15723</v>
      </c>
      <c r="P2301" t="s">
        <v>132</v>
      </c>
      <c r="Q2301" t="s">
        <v>3397</v>
      </c>
      <c r="R2301" t="str">
        <f>IF(COUNTIF('16 reserve entries'!Q:Q,'16 AJE data'!O2301)&gt;0,"Y","N")</f>
        <v>N</v>
      </c>
      <c r="S2301" s="149" t="s">
        <v>125</v>
      </c>
      <c r="T2301" t="s">
        <v>15724</v>
      </c>
      <c r="U2301" t="str">
        <f>IF(COUNTIF('16 reserve bal'!D:D,'16 AJE data'!T2301)&gt;0,"Y","N")</f>
        <v>N</v>
      </c>
    </row>
    <row r="2302" spans="1:21" x14ac:dyDescent="0.25">
      <c r="A2302" t="s">
        <v>125</v>
      </c>
      <c r="B2302" t="s">
        <v>5284</v>
      </c>
      <c r="C2302" t="s">
        <v>8938</v>
      </c>
      <c r="D2302" t="s">
        <v>525</v>
      </c>
      <c r="E2302" t="s">
        <v>12419</v>
      </c>
      <c r="F2302" t="str">
        <f t="shared" si="38"/>
        <v>CA-IFRS</v>
      </c>
      <c r="G2302" t="s">
        <v>8938</v>
      </c>
      <c r="O2302" t="s">
        <v>15725</v>
      </c>
      <c r="P2302" t="s">
        <v>132</v>
      </c>
      <c r="Q2302" t="s">
        <v>7950</v>
      </c>
      <c r="R2302" t="str">
        <f>IF(COUNTIF('16 reserve entries'!Q:Q,'16 AJE data'!O2302)&gt;0,"Y","N")</f>
        <v>N</v>
      </c>
      <c r="S2302" s="149" t="s">
        <v>125</v>
      </c>
      <c r="T2302" t="s">
        <v>15726</v>
      </c>
      <c r="U2302" t="str">
        <f>IF(COUNTIF('16 reserve bal'!D:D,'16 AJE data'!T2302)&gt;0,"Y","N")</f>
        <v>N</v>
      </c>
    </row>
    <row r="2303" spans="1:21" x14ac:dyDescent="0.25">
      <c r="A2303" t="s">
        <v>125</v>
      </c>
      <c r="B2303" t="s">
        <v>5284</v>
      </c>
      <c r="C2303" t="s">
        <v>8939</v>
      </c>
      <c r="D2303" t="s">
        <v>525</v>
      </c>
      <c r="E2303" t="s">
        <v>12419</v>
      </c>
      <c r="F2303" t="str">
        <f t="shared" si="38"/>
        <v>CA-IFRS</v>
      </c>
      <c r="G2303" t="s">
        <v>8939</v>
      </c>
      <c r="O2303" t="s">
        <v>15727</v>
      </c>
      <c r="P2303" t="s">
        <v>132</v>
      </c>
      <c r="Q2303" t="s">
        <v>7951</v>
      </c>
      <c r="R2303" t="str">
        <f>IF(COUNTIF('16 reserve entries'!Q:Q,'16 AJE data'!O2303)&gt;0,"Y","N")</f>
        <v>N</v>
      </c>
      <c r="S2303" s="149" t="s">
        <v>125</v>
      </c>
      <c r="T2303" t="s">
        <v>15728</v>
      </c>
      <c r="U2303" t="str">
        <f>IF(COUNTIF('16 reserve bal'!D:D,'16 AJE data'!T2303)&gt;0,"Y","N")</f>
        <v>N</v>
      </c>
    </row>
    <row r="2304" spans="1:21" x14ac:dyDescent="0.25">
      <c r="A2304" t="s">
        <v>125</v>
      </c>
      <c r="B2304" t="s">
        <v>5284</v>
      </c>
      <c r="C2304" t="s">
        <v>8940</v>
      </c>
      <c r="D2304" t="s">
        <v>525</v>
      </c>
      <c r="E2304" t="s">
        <v>12419</v>
      </c>
      <c r="F2304" t="str">
        <f t="shared" si="38"/>
        <v>CA-IFRS</v>
      </c>
      <c r="G2304" t="s">
        <v>8940</v>
      </c>
      <c r="O2304" t="s">
        <v>15729</v>
      </c>
      <c r="P2304" t="s">
        <v>132</v>
      </c>
      <c r="Q2304" t="s">
        <v>7952</v>
      </c>
      <c r="R2304" t="str">
        <f>IF(COUNTIF('16 reserve entries'!Q:Q,'16 AJE data'!O2304)&gt;0,"Y","N")</f>
        <v>N</v>
      </c>
      <c r="S2304" s="149" t="s">
        <v>125</v>
      </c>
      <c r="T2304" t="s">
        <v>15730</v>
      </c>
      <c r="U2304" t="str">
        <f>IF(COUNTIF('16 reserve bal'!D:D,'16 AJE data'!T2304)&gt;0,"Y","N")</f>
        <v>N</v>
      </c>
    </row>
    <row r="2305" spans="1:21" x14ac:dyDescent="0.25">
      <c r="A2305" t="s">
        <v>125</v>
      </c>
      <c r="B2305" t="s">
        <v>5284</v>
      </c>
      <c r="C2305" t="s">
        <v>8941</v>
      </c>
      <c r="D2305" t="s">
        <v>525</v>
      </c>
      <c r="E2305" t="s">
        <v>12419</v>
      </c>
      <c r="F2305" t="str">
        <f t="shared" si="38"/>
        <v>CA-IFRS</v>
      </c>
      <c r="G2305" t="s">
        <v>8941</v>
      </c>
      <c r="O2305" t="s">
        <v>15731</v>
      </c>
      <c r="P2305" t="s">
        <v>132</v>
      </c>
      <c r="Q2305" t="s">
        <v>3409</v>
      </c>
      <c r="R2305" t="str">
        <f>IF(COUNTIF('16 reserve entries'!Q:Q,'16 AJE data'!O2305)&gt;0,"Y","N")</f>
        <v>N</v>
      </c>
      <c r="S2305" s="149" t="s">
        <v>125</v>
      </c>
      <c r="T2305" t="s">
        <v>15732</v>
      </c>
      <c r="U2305" t="str">
        <f>IF(COUNTIF('16 reserve bal'!D:D,'16 AJE data'!T2305)&gt;0,"Y","N")</f>
        <v>N</v>
      </c>
    </row>
    <row r="2306" spans="1:21" x14ac:dyDescent="0.25">
      <c r="A2306" t="s">
        <v>125</v>
      </c>
      <c r="B2306" t="s">
        <v>5284</v>
      </c>
      <c r="C2306" t="s">
        <v>8942</v>
      </c>
      <c r="D2306" t="s">
        <v>525</v>
      </c>
      <c r="E2306" t="s">
        <v>12419</v>
      </c>
      <c r="F2306" t="str">
        <f t="shared" si="38"/>
        <v>CA-IFRS</v>
      </c>
      <c r="G2306" t="s">
        <v>8942</v>
      </c>
      <c r="O2306" t="s">
        <v>15733</v>
      </c>
      <c r="P2306" t="s">
        <v>132</v>
      </c>
      <c r="Q2306" t="s">
        <v>8424</v>
      </c>
      <c r="R2306" t="str">
        <f>IF(COUNTIF('16 reserve entries'!Q:Q,'16 AJE data'!O2306)&gt;0,"Y","N")</f>
        <v>N</v>
      </c>
      <c r="S2306" s="149" t="s">
        <v>125</v>
      </c>
      <c r="T2306" t="s">
        <v>15734</v>
      </c>
      <c r="U2306" t="str">
        <f>IF(COUNTIF('16 reserve bal'!D:D,'16 AJE data'!T2306)&gt;0,"Y","N")</f>
        <v>N</v>
      </c>
    </row>
    <row r="2307" spans="1:21" x14ac:dyDescent="0.25">
      <c r="A2307" t="s">
        <v>125</v>
      </c>
      <c r="B2307" t="s">
        <v>5284</v>
      </c>
      <c r="C2307" t="s">
        <v>8943</v>
      </c>
      <c r="D2307" t="s">
        <v>525</v>
      </c>
      <c r="E2307" t="s">
        <v>12419</v>
      </c>
      <c r="F2307" t="str">
        <f t="shared" si="38"/>
        <v>CA-IFRS</v>
      </c>
      <c r="G2307" t="s">
        <v>8943</v>
      </c>
      <c r="O2307" t="s">
        <v>15735</v>
      </c>
      <c r="P2307" t="s">
        <v>132</v>
      </c>
      <c r="Q2307" t="s">
        <v>7957</v>
      </c>
      <c r="R2307" t="str">
        <f>IF(COUNTIF('16 reserve entries'!Q:Q,'16 AJE data'!O2307)&gt;0,"Y","N")</f>
        <v>N</v>
      </c>
      <c r="S2307" s="149" t="s">
        <v>125</v>
      </c>
      <c r="T2307" t="s">
        <v>15736</v>
      </c>
      <c r="U2307" t="str">
        <f>IF(COUNTIF('16 reserve bal'!D:D,'16 AJE data'!T2307)&gt;0,"Y","N")</f>
        <v>N</v>
      </c>
    </row>
    <row r="2308" spans="1:21" x14ac:dyDescent="0.25">
      <c r="A2308" t="s">
        <v>125</v>
      </c>
      <c r="B2308" t="s">
        <v>5284</v>
      </c>
      <c r="C2308" t="s">
        <v>8944</v>
      </c>
      <c r="D2308" t="s">
        <v>525</v>
      </c>
      <c r="E2308" t="s">
        <v>12419</v>
      </c>
      <c r="F2308" t="str">
        <f t="shared" si="38"/>
        <v>CA-IFRS</v>
      </c>
      <c r="G2308" t="s">
        <v>8944</v>
      </c>
      <c r="O2308" t="s">
        <v>15737</v>
      </c>
      <c r="P2308" t="s">
        <v>132</v>
      </c>
      <c r="Q2308" t="s">
        <v>8049</v>
      </c>
      <c r="R2308" t="str">
        <f>IF(COUNTIF('16 reserve entries'!Q:Q,'16 AJE data'!O2308)&gt;0,"Y","N")</f>
        <v>N</v>
      </c>
      <c r="S2308" s="149" t="s">
        <v>125</v>
      </c>
      <c r="T2308" t="s">
        <v>15738</v>
      </c>
      <c r="U2308" t="str">
        <f>IF(COUNTIF('16 reserve bal'!D:D,'16 AJE data'!T2308)&gt;0,"Y","N")</f>
        <v>N</v>
      </c>
    </row>
    <row r="2309" spans="1:21" x14ac:dyDescent="0.25">
      <c r="A2309" t="s">
        <v>125</v>
      </c>
      <c r="B2309" t="s">
        <v>5284</v>
      </c>
      <c r="C2309" t="s">
        <v>8945</v>
      </c>
      <c r="D2309" t="s">
        <v>525</v>
      </c>
      <c r="E2309" t="s">
        <v>12419</v>
      </c>
      <c r="F2309" t="str">
        <f t="shared" ref="F2309:F2372" si="39">D2309&amp;"-"&amp;E2309</f>
        <v>CA-IFRS</v>
      </c>
      <c r="G2309" t="s">
        <v>8945</v>
      </c>
      <c r="O2309" t="s">
        <v>15739</v>
      </c>
      <c r="P2309" t="s">
        <v>132</v>
      </c>
      <c r="Q2309" t="s">
        <v>8033</v>
      </c>
      <c r="R2309" t="str">
        <f>IF(COUNTIF('16 reserve entries'!Q:Q,'16 AJE data'!O2309)&gt;0,"Y","N")</f>
        <v>N</v>
      </c>
      <c r="S2309" s="149" t="s">
        <v>125</v>
      </c>
      <c r="T2309" t="s">
        <v>15740</v>
      </c>
      <c r="U2309" t="str">
        <f>IF(COUNTIF('16 reserve bal'!D:D,'16 AJE data'!T2309)&gt;0,"Y","N")</f>
        <v>N</v>
      </c>
    </row>
    <row r="2310" spans="1:21" x14ac:dyDescent="0.25">
      <c r="A2310" t="s">
        <v>125</v>
      </c>
      <c r="B2310" t="s">
        <v>5284</v>
      </c>
      <c r="C2310" t="s">
        <v>8946</v>
      </c>
      <c r="D2310" t="s">
        <v>525</v>
      </c>
      <c r="E2310" t="s">
        <v>12419</v>
      </c>
      <c r="F2310" t="str">
        <f t="shared" si="39"/>
        <v>CA-IFRS</v>
      </c>
      <c r="G2310" t="s">
        <v>8946</v>
      </c>
      <c r="O2310" t="s">
        <v>15741</v>
      </c>
      <c r="P2310" t="s">
        <v>132</v>
      </c>
      <c r="Q2310" t="s">
        <v>3480</v>
      </c>
      <c r="R2310" t="str">
        <f>IF(COUNTIF('16 reserve entries'!Q:Q,'16 AJE data'!O2310)&gt;0,"Y","N")</f>
        <v>N</v>
      </c>
      <c r="S2310" s="149" t="s">
        <v>125</v>
      </c>
      <c r="T2310" t="s">
        <v>15742</v>
      </c>
      <c r="U2310" t="str">
        <f>IF(COUNTIF('16 reserve bal'!D:D,'16 AJE data'!T2310)&gt;0,"Y","N")</f>
        <v>N</v>
      </c>
    </row>
    <row r="2311" spans="1:21" x14ac:dyDescent="0.25">
      <c r="A2311" t="s">
        <v>125</v>
      </c>
      <c r="B2311" t="s">
        <v>5284</v>
      </c>
      <c r="C2311" t="s">
        <v>8947</v>
      </c>
      <c r="D2311" t="s">
        <v>525</v>
      </c>
      <c r="E2311" t="s">
        <v>12419</v>
      </c>
      <c r="F2311" t="str">
        <f t="shared" si="39"/>
        <v>CA-IFRS</v>
      </c>
      <c r="G2311" t="s">
        <v>8947</v>
      </c>
      <c r="O2311" t="s">
        <v>15743</v>
      </c>
      <c r="P2311" t="s">
        <v>132</v>
      </c>
      <c r="Q2311" t="s">
        <v>3489</v>
      </c>
      <c r="R2311" t="str">
        <f>IF(COUNTIF('16 reserve entries'!Q:Q,'16 AJE data'!O2311)&gt;0,"Y","N")</f>
        <v>N</v>
      </c>
      <c r="S2311" s="149" t="s">
        <v>125</v>
      </c>
      <c r="T2311" t="s">
        <v>15744</v>
      </c>
      <c r="U2311" t="str">
        <f>IF(COUNTIF('16 reserve bal'!D:D,'16 AJE data'!T2311)&gt;0,"Y","N")</f>
        <v>N</v>
      </c>
    </row>
    <row r="2312" spans="1:21" x14ac:dyDescent="0.25">
      <c r="A2312" t="s">
        <v>125</v>
      </c>
      <c r="B2312" t="s">
        <v>5284</v>
      </c>
      <c r="C2312" t="s">
        <v>8948</v>
      </c>
      <c r="D2312" t="s">
        <v>525</v>
      </c>
      <c r="E2312" t="s">
        <v>12419</v>
      </c>
      <c r="F2312" t="str">
        <f t="shared" si="39"/>
        <v>CA-IFRS</v>
      </c>
      <c r="G2312" t="s">
        <v>8948</v>
      </c>
      <c r="O2312" t="s">
        <v>15745</v>
      </c>
      <c r="P2312" t="s">
        <v>132</v>
      </c>
      <c r="Q2312" t="s">
        <v>3492</v>
      </c>
      <c r="R2312" t="str">
        <f>IF(COUNTIF('16 reserve entries'!Q:Q,'16 AJE data'!O2312)&gt;0,"Y","N")</f>
        <v>N</v>
      </c>
      <c r="S2312" s="149" t="s">
        <v>125</v>
      </c>
      <c r="T2312" t="s">
        <v>15746</v>
      </c>
      <c r="U2312" t="str">
        <f>IF(COUNTIF('16 reserve bal'!D:D,'16 AJE data'!T2312)&gt;0,"Y","N")</f>
        <v>N</v>
      </c>
    </row>
    <row r="2313" spans="1:21" x14ac:dyDescent="0.25">
      <c r="A2313" t="s">
        <v>125</v>
      </c>
      <c r="B2313" t="s">
        <v>5284</v>
      </c>
      <c r="C2313" t="s">
        <v>8949</v>
      </c>
      <c r="D2313" t="s">
        <v>525</v>
      </c>
      <c r="E2313" t="s">
        <v>12419</v>
      </c>
      <c r="F2313" t="str">
        <f t="shared" si="39"/>
        <v>CA-IFRS</v>
      </c>
      <c r="G2313" t="s">
        <v>8949</v>
      </c>
      <c r="O2313" t="s">
        <v>15747</v>
      </c>
      <c r="P2313" t="s">
        <v>132</v>
      </c>
      <c r="Q2313" t="s">
        <v>3495</v>
      </c>
      <c r="R2313" t="str">
        <f>IF(COUNTIF('16 reserve entries'!Q:Q,'16 AJE data'!O2313)&gt;0,"Y","N")</f>
        <v>N</v>
      </c>
      <c r="S2313" s="149" t="s">
        <v>125</v>
      </c>
      <c r="T2313" t="s">
        <v>15748</v>
      </c>
      <c r="U2313" t="str">
        <f>IF(COUNTIF('16 reserve bal'!D:D,'16 AJE data'!T2313)&gt;0,"Y","N")</f>
        <v>N</v>
      </c>
    </row>
    <row r="2314" spans="1:21" x14ac:dyDescent="0.25">
      <c r="A2314" t="s">
        <v>125</v>
      </c>
      <c r="B2314" t="s">
        <v>5284</v>
      </c>
      <c r="C2314" t="s">
        <v>8950</v>
      </c>
      <c r="D2314" t="s">
        <v>525</v>
      </c>
      <c r="E2314" t="s">
        <v>12419</v>
      </c>
      <c r="F2314" t="str">
        <f t="shared" si="39"/>
        <v>CA-IFRS</v>
      </c>
      <c r="G2314" t="s">
        <v>8950</v>
      </c>
      <c r="O2314" t="s">
        <v>15749</v>
      </c>
      <c r="P2314" t="s">
        <v>132</v>
      </c>
      <c r="Q2314" t="s">
        <v>7615</v>
      </c>
      <c r="R2314" t="str">
        <f>IF(COUNTIF('16 reserve entries'!Q:Q,'16 AJE data'!O2314)&gt;0,"Y","N")</f>
        <v>N</v>
      </c>
      <c r="S2314" s="149" t="s">
        <v>125</v>
      </c>
      <c r="T2314" t="s">
        <v>15750</v>
      </c>
      <c r="U2314" t="str">
        <f>IF(COUNTIF('16 reserve bal'!D:D,'16 AJE data'!T2314)&gt;0,"Y","N")</f>
        <v>N</v>
      </c>
    </row>
    <row r="2315" spans="1:21" x14ac:dyDescent="0.25">
      <c r="A2315" t="s">
        <v>125</v>
      </c>
      <c r="B2315" t="s">
        <v>5284</v>
      </c>
      <c r="C2315" t="s">
        <v>8951</v>
      </c>
      <c r="D2315" t="s">
        <v>525</v>
      </c>
      <c r="E2315" t="s">
        <v>12419</v>
      </c>
      <c r="F2315" t="str">
        <f t="shared" si="39"/>
        <v>CA-IFRS</v>
      </c>
      <c r="G2315" t="s">
        <v>8951</v>
      </c>
      <c r="O2315" t="s">
        <v>15751</v>
      </c>
      <c r="P2315" t="s">
        <v>132</v>
      </c>
      <c r="Q2315" t="s">
        <v>3513</v>
      </c>
      <c r="R2315" t="str">
        <f>IF(COUNTIF('16 reserve entries'!Q:Q,'16 AJE data'!O2315)&gt;0,"Y","N")</f>
        <v>N</v>
      </c>
      <c r="S2315" s="149" t="s">
        <v>125</v>
      </c>
      <c r="T2315" t="s">
        <v>15752</v>
      </c>
      <c r="U2315" t="str">
        <f>IF(COUNTIF('16 reserve bal'!D:D,'16 AJE data'!T2315)&gt;0,"Y","N")</f>
        <v>N</v>
      </c>
    </row>
    <row r="2316" spans="1:21" x14ac:dyDescent="0.25">
      <c r="A2316" t="s">
        <v>125</v>
      </c>
      <c r="B2316" t="s">
        <v>5284</v>
      </c>
      <c r="C2316" t="s">
        <v>8952</v>
      </c>
      <c r="D2316" t="s">
        <v>525</v>
      </c>
      <c r="E2316" t="s">
        <v>12419</v>
      </c>
      <c r="F2316" t="str">
        <f t="shared" si="39"/>
        <v>CA-IFRS</v>
      </c>
      <c r="G2316" t="s">
        <v>8952</v>
      </c>
      <c r="O2316" t="s">
        <v>15753</v>
      </c>
      <c r="P2316" t="s">
        <v>132</v>
      </c>
      <c r="Q2316" t="s">
        <v>3521</v>
      </c>
      <c r="R2316" t="str">
        <f>IF(COUNTIF('16 reserve entries'!Q:Q,'16 AJE data'!O2316)&gt;0,"Y","N")</f>
        <v>N</v>
      </c>
      <c r="S2316" s="149" t="s">
        <v>125</v>
      </c>
      <c r="T2316" t="s">
        <v>15754</v>
      </c>
      <c r="U2316" t="str">
        <f>IF(COUNTIF('16 reserve bal'!D:D,'16 AJE data'!T2316)&gt;0,"Y","N")</f>
        <v>N</v>
      </c>
    </row>
    <row r="2317" spans="1:21" x14ac:dyDescent="0.25">
      <c r="A2317" t="s">
        <v>125</v>
      </c>
      <c r="B2317" t="s">
        <v>5284</v>
      </c>
      <c r="C2317" t="s">
        <v>8953</v>
      </c>
      <c r="D2317" t="s">
        <v>525</v>
      </c>
      <c r="E2317" t="s">
        <v>12419</v>
      </c>
      <c r="F2317" t="str">
        <f t="shared" si="39"/>
        <v>CA-IFRS</v>
      </c>
      <c r="G2317" t="s">
        <v>8953</v>
      </c>
      <c r="O2317" t="s">
        <v>15755</v>
      </c>
      <c r="P2317" t="s">
        <v>132</v>
      </c>
      <c r="Q2317" t="s">
        <v>3532</v>
      </c>
      <c r="R2317" t="str">
        <f>IF(COUNTIF('16 reserve entries'!Q:Q,'16 AJE data'!O2317)&gt;0,"Y","N")</f>
        <v>N</v>
      </c>
      <c r="S2317" s="149" t="s">
        <v>125</v>
      </c>
      <c r="T2317" t="s">
        <v>15756</v>
      </c>
      <c r="U2317" t="str">
        <f>IF(COUNTIF('16 reserve bal'!D:D,'16 AJE data'!T2317)&gt;0,"Y","N")</f>
        <v>N</v>
      </c>
    </row>
    <row r="2318" spans="1:21" x14ac:dyDescent="0.25">
      <c r="A2318" t="s">
        <v>125</v>
      </c>
      <c r="B2318" t="s">
        <v>5284</v>
      </c>
      <c r="C2318" t="s">
        <v>8954</v>
      </c>
      <c r="D2318" t="s">
        <v>525</v>
      </c>
      <c r="E2318" t="s">
        <v>12419</v>
      </c>
      <c r="F2318" t="str">
        <f t="shared" si="39"/>
        <v>CA-IFRS</v>
      </c>
      <c r="G2318" t="s">
        <v>8954</v>
      </c>
      <c r="O2318" t="s">
        <v>15757</v>
      </c>
      <c r="P2318" t="s">
        <v>132</v>
      </c>
      <c r="Q2318" t="s">
        <v>3535</v>
      </c>
      <c r="R2318" t="str">
        <f>IF(COUNTIF('16 reserve entries'!Q:Q,'16 AJE data'!O2318)&gt;0,"Y","N")</f>
        <v>N</v>
      </c>
      <c r="S2318" s="149" t="s">
        <v>125</v>
      </c>
      <c r="T2318" t="s">
        <v>15758</v>
      </c>
      <c r="U2318" t="str">
        <f>IF(COUNTIF('16 reserve bal'!D:D,'16 AJE data'!T2318)&gt;0,"Y","N")</f>
        <v>N</v>
      </c>
    </row>
    <row r="2319" spans="1:21" x14ac:dyDescent="0.25">
      <c r="A2319" t="s">
        <v>125</v>
      </c>
      <c r="B2319" t="s">
        <v>5284</v>
      </c>
      <c r="C2319" t="s">
        <v>8955</v>
      </c>
      <c r="D2319" t="s">
        <v>525</v>
      </c>
      <c r="E2319" t="s">
        <v>12419</v>
      </c>
      <c r="F2319" t="str">
        <f t="shared" si="39"/>
        <v>CA-IFRS</v>
      </c>
      <c r="G2319" t="s">
        <v>8955</v>
      </c>
      <c r="O2319" t="s">
        <v>15759</v>
      </c>
      <c r="P2319" t="s">
        <v>132</v>
      </c>
      <c r="Q2319" t="s">
        <v>3543</v>
      </c>
      <c r="R2319" t="str">
        <f>IF(COUNTIF('16 reserve entries'!Q:Q,'16 AJE data'!O2319)&gt;0,"Y","N")</f>
        <v>N</v>
      </c>
      <c r="S2319" s="149" t="s">
        <v>125</v>
      </c>
      <c r="T2319" t="s">
        <v>15760</v>
      </c>
      <c r="U2319" t="str">
        <f>IF(COUNTIF('16 reserve bal'!D:D,'16 AJE data'!T2319)&gt;0,"Y","N")</f>
        <v>N</v>
      </c>
    </row>
    <row r="2320" spans="1:21" x14ac:dyDescent="0.25">
      <c r="A2320" t="s">
        <v>125</v>
      </c>
      <c r="B2320" t="s">
        <v>5284</v>
      </c>
      <c r="C2320" t="s">
        <v>8956</v>
      </c>
      <c r="D2320" t="s">
        <v>525</v>
      </c>
      <c r="E2320" t="s">
        <v>12419</v>
      </c>
      <c r="F2320" t="str">
        <f t="shared" si="39"/>
        <v>CA-IFRS</v>
      </c>
      <c r="G2320" t="s">
        <v>8956</v>
      </c>
      <c r="O2320" t="s">
        <v>15761</v>
      </c>
      <c r="P2320" t="s">
        <v>132</v>
      </c>
      <c r="Q2320" t="s">
        <v>3549</v>
      </c>
      <c r="R2320" t="str">
        <f>IF(COUNTIF('16 reserve entries'!Q:Q,'16 AJE data'!O2320)&gt;0,"Y","N")</f>
        <v>N</v>
      </c>
      <c r="S2320" s="149" t="s">
        <v>125</v>
      </c>
      <c r="T2320" t="s">
        <v>15762</v>
      </c>
      <c r="U2320" t="str">
        <f>IF(COUNTIF('16 reserve bal'!D:D,'16 AJE data'!T2320)&gt;0,"Y","N")</f>
        <v>N</v>
      </c>
    </row>
    <row r="2321" spans="1:21" x14ac:dyDescent="0.25">
      <c r="A2321" t="s">
        <v>125</v>
      </c>
      <c r="B2321" t="s">
        <v>5284</v>
      </c>
      <c r="C2321" t="s">
        <v>8957</v>
      </c>
      <c r="D2321" t="s">
        <v>525</v>
      </c>
      <c r="E2321" t="s">
        <v>12419</v>
      </c>
      <c r="F2321" t="str">
        <f t="shared" si="39"/>
        <v>CA-IFRS</v>
      </c>
      <c r="G2321" t="s">
        <v>8957</v>
      </c>
      <c r="O2321" t="s">
        <v>15763</v>
      </c>
      <c r="P2321" t="s">
        <v>132</v>
      </c>
      <c r="Q2321" t="s">
        <v>3570</v>
      </c>
      <c r="R2321" t="str">
        <f>IF(COUNTIF('16 reserve entries'!Q:Q,'16 AJE data'!O2321)&gt;0,"Y","N")</f>
        <v>N</v>
      </c>
      <c r="S2321" s="149" t="s">
        <v>125</v>
      </c>
      <c r="T2321" t="s">
        <v>15764</v>
      </c>
      <c r="U2321" t="str">
        <f>IF(COUNTIF('16 reserve bal'!D:D,'16 AJE data'!T2321)&gt;0,"Y","N")</f>
        <v>N</v>
      </c>
    </row>
    <row r="2322" spans="1:21" x14ac:dyDescent="0.25">
      <c r="A2322" t="s">
        <v>125</v>
      </c>
      <c r="B2322" t="s">
        <v>5284</v>
      </c>
      <c r="C2322" t="s">
        <v>8958</v>
      </c>
      <c r="D2322" t="s">
        <v>525</v>
      </c>
      <c r="E2322" t="s">
        <v>12419</v>
      </c>
      <c r="F2322" t="str">
        <f t="shared" si="39"/>
        <v>CA-IFRS</v>
      </c>
      <c r="G2322" t="s">
        <v>8958</v>
      </c>
      <c r="O2322" t="s">
        <v>15765</v>
      </c>
      <c r="P2322" t="s">
        <v>132</v>
      </c>
      <c r="Q2322" t="s">
        <v>3585</v>
      </c>
      <c r="R2322" t="str">
        <f>IF(COUNTIF('16 reserve entries'!Q:Q,'16 AJE data'!O2322)&gt;0,"Y","N")</f>
        <v>N</v>
      </c>
      <c r="S2322" s="149" t="s">
        <v>125</v>
      </c>
      <c r="T2322" t="s">
        <v>15766</v>
      </c>
      <c r="U2322" t="str">
        <f>IF(COUNTIF('16 reserve bal'!D:D,'16 AJE data'!T2322)&gt;0,"Y","N")</f>
        <v>N</v>
      </c>
    </row>
    <row r="2323" spans="1:21" x14ac:dyDescent="0.25">
      <c r="A2323" t="s">
        <v>125</v>
      </c>
      <c r="B2323" t="s">
        <v>5284</v>
      </c>
      <c r="C2323" t="s">
        <v>8959</v>
      </c>
      <c r="D2323" t="s">
        <v>525</v>
      </c>
      <c r="E2323" t="s">
        <v>12419</v>
      </c>
      <c r="F2323" t="str">
        <f t="shared" si="39"/>
        <v>CA-IFRS</v>
      </c>
      <c r="G2323" t="s">
        <v>8959</v>
      </c>
      <c r="O2323" t="s">
        <v>15767</v>
      </c>
      <c r="P2323" t="s">
        <v>132</v>
      </c>
      <c r="Q2323" t="s">
        <v>7649</v>
      </c>
      <c r="R2323" t="str">
        <f>IF(COUNTIF('16 reserve entries'!Q:Q,'16 AJE data'!O2323)&gt;0,"Y","N")</f>
        <v>N</v>
      </c>
      <c r="S2323" s="149" t="s">
        <v>125</v>
      </c>
      <c r="T2323" t="s">
        <v>15768</v>
      </c>
      <c r="U2323" t="str">
        <f>IF(COUNTIF('16 reserve bal'!D:D,'16 AJE data'!T2323)&gt;0,"Y","N")</f>
        <v>N</v>
      </c>
    </row>
    <row r="2324" spans="1:21" x14ac:dyDescent="0.25">
      <c r="A2324" t="s">
        <v>125</v>
      </c>
      <c r="B2324" t="s">
        <v>5284</v>
      </c>
      <c r="C2324" t="s">
        <v>8960</v>
      </c>
      <c r="D2324" t="s">
        <v>525</v>
      </c>
      <c r="E2324" t="s">
        <v>12419</v>
      </c>
      <c r="F2324" t="str">
        <f t="shared" si="39"/>
        <v>CA-IFRS</v>
      </c>
      <c r="G2324" t="s">
        <v>8960</v>
      </c>
      <c r="O2324" t="s">
        <v>15769</v>
      </c>
      <c r="P2324" t="s">
        <v>132</v>
      </c>
      <c r="Q2324" t="s">
        <v>3588</v>
      </c>
      <c r="R2324" t="str">
        <f>IF(COUNTIF('16 reserve entries'!Q:Q,'16 AJE data'!O2324)&gt;0,"Y","N")</f>
        <v>N</v>
      </c>
      <c r="S2324" s="149" t="s">
        <v>125</v>
      </c>
      <c r="T2324" t="s">
        <v>15770</v>
      </c>
      <c r="U2324" t="str">
        <f>IF(COUNTIF('16 reserve bal'!D:D,'16 AJE data'!T2324)&gt;0,"Y","N")</f>
        <v>N</v>
      </c>
    </row>
    <row r="2325" spans="1:21" x14ac:dyDescent="0.25">
      <c r="A2325" t="s">
        <v>125</v>
      </c>
      <c r="B2325" t="s">
        <v>5284</v>
      </c>
      <c r="C2325" t="s">
        <v>8961</v>
      </c>
      <c r="D2325" t="s">
        <v>525</v>
      </c>
      <c r="E2325" t="s">
        <v>12419</v>
      </c>
      <c r="F2325" t="str">
        <f t="shared" si="39"/>
        <v>CA-IFRS</v>
      </c>
      <c r="G2325" t="s">
        <v>8961</v>
      </c>
      <c r="O2325" t="s">
        <v>15771</v>
      </c>
      <c r="P2325" t="s">
        <v>132</v>
      </c>
      <c r="Q2325" t="s">
        <v>3591</v>
      </c>
      <c r="R2325" t="str">
        <f>IF(COUNTIF('16 reserve entries'!Q:Q,'16 AJE data'!O2325)&gt;0,"Y","N")</f>
        <v>N</v>
      </c>
      <c r="S2325" s="149" t="s">
        <v>125</v>
      </c>
      <c r="T2325" t="s">
        <v>15772</v>
      </c>
      <c r="U2325" t="str">
        <f>IF(COUNTIF('16 reserve bal'!D:D,'16 AJE data'!T2325)&gt;0,"Y","N")</f>
        <v>N</v>
      </c>
    </row>
    <row r="2326" spans="1:21" x14ac:dyDescent="0.25">
      <c r="A2326" t="s">
        <v>125</v>
      </c>
      <c r="B2326" t="s">
        <v>5284</v>
      </c>
      <c r="C2326" t="s">
        <v>8962</v>
      </c>
      <c r="D2326" t="s">
        <v>525</v>
      </c>
      <c r="E2326" t="s">
        <v>12419</v>
      </c>
      <c r="F2326" t="str">
        <f t="shared" si="39"/>
        <v>CA-IFRS</v>
      </c>
      <c r="G2326" t="s">
        <v>8962</v>
      </c>
      <c r="O2326" t="s">
        <v>15773</v>
      </c>
      <c r="P2326" t="s">
        <v>132</v>
      </c>
      <c r="Q2326" t="s">
        <v>3594</v>
      </c>
      <c r="R2326" t="str">
        <f>IF(COUNTIF('16 reserve entries'!Q:Q,'16 AJE data'!O2326)&gt;0,"Y","N")</f>
        <v>N</v>
      </c>
      <c r="S2326" s="149" t="s">
        <v>125</v>
      </c>
      <c r="T2326" t="s">
        <v>15774</v>
      </c>
      <c r="U2326" t="str">
        <f>IF(COUNTIF('16 reserve bal'!D:D,'16 AJE data'!T2326)&gt;0,"Y","N")</f>
        <v>N</v>
      </c>
    </row>
    <row r="2327" spans="1:21" x14ac:dyDescent="0.25">
      <c r="A2327" t="s">
        <v>125</v>
      </c>
      <c r="B2327" t="s">
        <v>5284</v>
      </c>
      <c r="C2327" t="s">
        <v>8963</v>
      </c>
      <c r="D2327" t="s">
        <v>525</v>
      </c>
      <c r="E2327" t="s">
        <v>12419</v>
      </c>
      <c r="F2327" t="str">
        <f t="shared" si="39"/>
        <v>CA-IFRS</v>
      </c>
      <c r="G2327" t="s">
        <v>8963</v>
      </c>
      <c r="O2327" t="s">
        <v>15775</v>
      </c>
      <c r="P2327" t="s">
        <v>132</v>
      </c>
      <c r="Q2327" t="s">
        <v>7654</v>
      </c>
      <c r="R2327" t="str">
        <f>IF(COUNTIF('16 reserve entries'!Q:Q,'16 AJE data'!O2327)&gt;0,"Y","N")</f>
        <v>N</v>
      </c>
      <c r="S2327" s="149" t="s">
        <v>125</v>
      </c>
      <c r="T2327" t="s">
        <v>15776</v>
      </c>
      <c r="U2327" t="str">
        <f>IF(COUNTIF('16 reserve bal'!D:D,'16 AJE data'!T2327)&gt;0,"Y","N")</f>
        <v>N</v>
      </c>
    </row>
    <row r="2328" spans="1:21" x14ac:dyDescent="0.25">
      <c r="A2328" t="s">
        <v>125</v>
      </c>
      <c r="B2328" t="s">
        <v>5284</v>
      </c>
      <c r="C2328" t="s">
        <v>8964</v>
      </c>
      <c r="D2328" t="s">
        <v>525</v>
      </c>
      <c r="E2328" t="s">
        <v>12419</v>
      </c>
      <c r="F2328" t="str">
        <f t="shared" si="39"/>
        <v>CA-IFRS</v>
      </c>
      <c r="G2328" t="s">
        <v>8964</v>
      </c>
      <c r="O2328" t="s">
        <v>15777</v>
      </c>
      <c r="P2328" t="s">
        <v>132</v>
      </c>
      <c r="Q2328" t="s">
        <v>3602</v>
      </c>
      <c r="R2328" t="str">
        <f>IF(COUNTIF('16 reserve entries'!Q:Q,'16 AJE data'!O2328)&gt;0,"Y","N")</f>
        <v>N</v>
      </c>
      <c r="S2328" s="149" t="s">
        <v>125</v>
      </c>
      <c r="T2328" t="s">
        <v>15778</v>
      </c>
      <c r="U2328" t="str">
        <f>IF(COUNTIF('16 reserve bal'!D:D,'16 AJE data'!T2328)&gt;0,"Y","N")</f>
        <v>N</v>
      </c>
    </row>
    <row r="2329" spans="1:21" x14ac:dyDescent="0.25">
      <c r="A2329" t="s">
        <v>125</v>
      </c>
      <c r="B2329" t="s">
        <v>5284</v>
      </c>
      <c r="C2329" t="s">
        <v>8965</v>
      </c>
      <c r="D2329" t="s">
        <v>525</v>
      </c>
      <c r="E2329" t="s">
        <v>12419</v>
      </c>
      <c r="F2329" t="str">
        <f t="shared" si="39"/>
        <v>CA-IFRS</v>
      </c>
      <c r="G2329" t="s">
        <v>8965</v>
      </c>
      <c r="O2329" t="s">
        <v>15779</v>
      </c>
      <c r="P2329" t="s">
        <v>132</v>
      </c>
      <c r="Q2329" t="s">
        <v>3605</v>
      </c>
      <c r="R2329" t="str">
        <f>IF(COUNTIF('16 reserve entries'!Q:Q,'16 AJE data'!O2329)&gt;0,"Y","N")</f>
        <v>N</v>
      </c>
      <c r="S2329" s="149" t="s">
        <v>125</v>
      </c>
      <c r="T2329" t="s">
        <v>15780</v>
      </c>
      <c r="U2329" t="str">
        <f>IF(COUNTIF('16 reserve bal'!D:D,'16 AJE data'!T2329)&gt;0,"Y","N")</f>
        <v>N</v>
      </c>
    </row>
    <row r="2330" spans="1:21" x14ac:dyDescent="0.25">
      <c r="A2330" t="s">
        <v>125</v>
      </c>
      <c r="B2330" t="s">
        <v>5284</v>
      </c>
      <c r="C2330" t="s">
        <v>8966</v>
      </c>
      <c r="D2330" t="s">
        <v>525</v>
      </c>
      <c r="E2330" t="s">
        <v>12419</v>
      </c>
      <c r="F2330" t="str">
        <f t="shared" si="39"/>
        <v>CA-IFRS</v>
      </c>
      <c r="G2330" t="s">
        <v>8966</v>
      </c>
      <c r="O2330" t="s">
        <v>15781</v>
      </c>
      <c r="P2330" t="s">
        <v>132</v>
      </c>
      <c r="Q2330" t="s">
        <v>7668</v>
      </c>
      <c r="R2330" t="str">
        <f>IF(COUNTIF('16 reserve entries'!Q:Q,'16 AJE data'!O2330)&gt;0,"Y","N")</f>
        <v>N</v>
      </c>
      <c r="S2330" s="149" t="s">
        <v>125</v>
      </c>
      <c r="T2330" t="s">
        <v>15782</v>
      </c>
      <c r="U2330" t="str">
        <f>IF(COUNTIF('16 reserve bal'!D:D,'16 AJE data'!T2330)&gt;0,"Y","N")</f>
        <v>N</v>
      </c>
    </row>
    <row r="2331" spans="1:21" x14ac:dyDescent="0.25">
      <c r="A2331" t="s">
        <v>125</v>
      </c>
      <c r="B2331" t="s">
        <v>5284</v>
      </c>
      <c r="C2331" t="s">
        <v>8967</v>
      </c>
      <c r="D2331" t="s">
        <v>525</v>
      </c>
      <c r="E2331" t="s">
        <v>12419</v>
      </c>
      <c r="F2331" t="str">
        <f t="shared" si="39"/>
        <v>CA-IFRS</v>
      </c>
      <c r="G2331" t="s">
        <v>8967</v>
      </c>
      <c r="O2331" t="s">
        <v>15783</v>
      </c>
      <c r="P2331" t="s">
        <v>132</v>
      </c>
      <c r="Q2331" t="s">
        <v>8474</v>
      </c>
      <c r="R2331" t="str">
        <f>IF(COUNTIF('16 reserve entries'!Q:Q,'16 AJE data'!O2331)&gt;0,"Y","N")</f>
        <v>N</v>
      </c>
      <c r="S2331" s="149" t="s">
        <v>125</v>
      </c>
      <c r="T2331" t="s">
        <v>15784</v>
      </c>
      <c r="U2331" t="str">
        <f>IF(COUNTIF('16 reserve bal'!D:D,'16 AJE data'!T2331)&gt;0,"Y","N")</f>
        <v>N</v>
      </c>
    </row>
    <row r="2332" spans="1:21" x14ac:dyDescent="0.25">
      <c r="A2332" t="s">
        <v>125</v>
      </c>
      <c r="B2332" t="s">
        <v>5284</v>
      </c>
      <c r="C2332" t="s">
        <v>8968</v>
      </c>
      <c r="D2332" t="s">
        <v>525</v>
      </c>
      <c r="E2332" t="s">
        <v>12419</v>
      </c>
      <c r="F2332" t="str">
        <f t="shared" si="39"/>
        <v>CA-IFRS</v>
      </c>
      <c r="G2332" t="s">
        <v>8968</v>
      </c>
      <c r="O2332" t="s">
        <v>15785</v>
      </c>
      <c r="P2332" t="s">
        <v>132</v>
      </c>
      <c r="Q2332" t="s">
        <v>3628</v>
      </c>
      <c r="R2332" t="str">
        <f>IF(COUNTIF('16 reserve entries'!Q:Q,'16 AJE data'!O2332)&gt;0,"Y","N")</f>
        <v>N</v>
      </c>
      <c r="S2332" s="149" t="s">
        <v>125</v>
      </c>
      <c r="T2332" t="s">
        <v>15786</v>
      </c>
      <c r="U2332" t="str">
        <f>IF(COUNTIF('16 reserve bal'!D:D,'16 AJE data'!T2332)&gt;0,"Y","N")</f>
        <v>N</v>
      </c>
    </row>
    <row r="2333" spans="1:21" x14ac:dyDescent="0.25">
      <c r="A2333" t="s">
        <v>125</v>
      </c>
      <c r="B2333" t="s">
        <v>5284</v>
      </c>
      <c r="C2333" t="s">
        <v>8969</v>
      </c>
      <c r="D2333" t="s">
        <v>525</v>
      </c>
      <c r="E2333" t="s">
        <v>12419</v>
      </c>
      <c r="F2333" t="str">
        <f t="shared" si="39"/>
        <v>CA-IFRS</v>
      </c>
      <c r="G2333" t="s">
        <v>8969</v>
      </c>
      <c r="O2333" t="s">
        <v>15787</v>
      </c>
      <c r="P2333" t="s">
        <v>132</v>
      </c>
      <c r="Q2333" t="s">
        <v>7678</v>
      </c>
      <c r="R2333" t="str">
        <f>IF(COUNTIF('16 reserve entries'!Q:Q,'16 AJE data'!O2333)&gt;0,"Y","N")</f>
        <v>N</v>
      </c>
      <c r="S2333" s="149" t="s">
        <v>125</v>
      </c>
      <c r="T2333" t="s">
        <v>15788</v>
      </c>
      <c r="U2333" t="str">
        <f>IF(COUNTIF('16 reserve bal'!D:D,'16 AJE data'!T2333)&gt;0,"Y","N")</f>
        <v>N</v>
      </c>
    </row>
    <row r="2334" spans="1:21" x14ac:dyDescent="0.25">
      <c r="A2334" t="s">
        <v>125</v>
      </c>
      <c r="B2334" t="s">
        <v>5284</v>
      </c>
      <c r="C2334" t="s">
        <v>8970</v>
      </c>
      <c r="D2334" t="s">
        <v>525</v>
      </c>
      <c r="E2334" t="s">
        <v>12419</v>
      </c>
      <c r="F2334" t="str">
        <f t="shared" si="39"/>
        <v>CA-IFRS</v>
      </c>
      <c r="G2334" t="s">
        <v>8970</v>
      </c>
      <c r="O2334" t="s">
        <v>15789</v>
      </c>
      <c r="P2334" t="s">
        <v>132</v>
      </c>
      <c r="Q2334" t="s">
        <v>3642</v>
      </c>
      <c r="R2334" t="str">
        <f>IF(COUNTIF('16 reserve entries'!Q:Q,'16 AJE data'!O2334)&gt;0,"Y","N")</f>
        <v>N</v>
      </c>
      <c r="S2334" s="149" t="s">
        <v>125</v>
      </c>
      <c r="T2334" t="s">
        <v>15790</v>
      </c>
      <c r="U2334" t="str">
        <f>IF(COUNTIF('16 reserve bal'!D:D,'16 AJE data'!T2334)&gt;0,"Y","N")</f>
        <v>N</v>
      </c>
    </row>
    <row r="2335" spans="1:21" x14ac:dyDescent="0.25">
      <c r="A2335" t="s">
        <v>125</v>
      </c>
      <c r="B2335" t="s">
        <v>5284</v>
      </c>
      <c r="C2335" t="s">
        <v>8971</v>
      </c>
      <c r="D2335" t="s">
        <v>525</v>
      </c>
      <c r="E2335" t="s">
        <v>12419</v>
      </c>
      <c r="F2335" t="str">
        <f t="shared" si="39"/>
        <v>CA-IFRS</v>
      </c>
      <c r="G2335" t="s">
        <v>8971</v>
      </c>
      <c r="O2335" t="s">
        <v>15791</v>
      </c>
      <c r="P2335" t="s">
        <v>132</v>
      </c>
      <c r="Q2335" t="s">
        <v>3645</v>
      </c>
      <c r="R2335" t="str">
        <f>IF(COUNTIF('16 reserve entries'!Q:Q,'16 AJE data'!O2335)&gt;0,"Y","N")</f>
        <v>N</v>
      </c>
      <c r="S2335" s="149" t="s">
        <v>125</v>
      </c>
      <c r="T2335" t="s">
        <v>15792</v>
      </c>
      <c r="U2335" t="str">
        <f>IF(COUNTIF('16 reserve bal'!D:D,'16 AJE data'!T2335)&gt;0,"Y","N")</f>
        <v>N</v>
      </c>
    </row>
    <row r="2336" spans="1:21" x14ac:dyDescent="0.25">
      <c r="A2336" t="s">
        <v>125</v>
      </c>
      <c r="B2336" t="s">
        <v>5284</v>
      </c>
      <c r="C2336" t="s">
        <v>8972</v>
      </c>
      <c r="D2336" t="s">
        <v>525</v>
      </c>
      <c r="E2336" t="s">
        <v>12419</v>
      </c>
      <c r="F2336" t="str">
        <f t="shared" si="39"/>
        <v>CA-IFRS</v>
      </c>
      <c r="G2336" t="s">
        <v>8972</v>
      </c>
      <c r="O2336" t="s">
        <v>15793</v>
      </c>
      <c r="P2336" t="s">
        <v>132</v>
      </c>
      <c r="Q2336" t="s">
        <v>7684</v>
      </c>
      <c r="R2336" t="str">
        <f>IF(COUNTIF('16 reserve entries'!Q:Q,'16 AJE data'!O2336)&gt;0,"Y","N")</f>
        <v>N</v>
      </c>
      <c r="S2336" s="149" t="s">
        <v>125</v>
      </c>
      <c r="T2336" t="s">
        <v>15794</v>
      </c>
      <c r="U2336" t="str">
        <f>IF(COUNTIF('16 reserve bal'!D:D,'16 AJE data'!T2336)&gt;0,"Y","N")</f>
        <v>N</v>
      </c>
    </row>
    <row r="2337" spans="1:21" x14ac:dyDescent="0.25">
      <c r="A2337" t="s">
        <v>125</v>
      </c>
      <c r="B2337" t="s">
        <v>5284</v>
      </c>
      <c r="C2337" t="s">
        <v>8973</v>
      </c>
      <c r="D2337" t="s">
        <v>525</v>
      </c>
      <c r="E2337" t="s">
        <v>12419</v>
      </c>
      <c r="F2337" t="str">
        <f t="shared" si="39"/>
        <v>CA-IFRS</v>
      </c>
      <c r="G2337" t="s">
        <v>8973</v>
      </c>
      <c r="O2337" t="s">
        <v>15795</v>
      </c>
      <c r="P2337" t="s">
        <v>132</v>
      </c>
      <c r="Q2337" t="s">
        <v>7690</v>
      </c>
      <c r="R2337" t="str">
        <f>IF(COUNTIF('16 reserve entries'!Q:Q,'16 AJE data'!O2337)&gt;0,"Y","N")</f>
        <v>N</v>
      </c>
      <c r="S2337" s="149" t="s">
        <v>125</v>
      </c>
      <c r="T2337" t="s">
        <v>15796</v>
      </c>
      <c r="U2337" t="str">
        <f>IF(COUNTIF('16 reserve bal'!D:D,'16 AJE data'!T2337)&gt;0,"Y","N")</f>
        <v>N</v>
      </c>
    </row>
    <row r="2338" spans="1:21" x14ac:dyDescent="0.25">
      <c r="A2338" t="s">
        <v>125</v>
      </c>
      <c r="B2338" t="s">
        <v>5284</v>
      </c>
      <c r="C2338" t="s">
        <v>8974</v>
      </c>
      <c r="D2338" t="s">
        <v>525</v>
      </c>
      <c r="E2338" t="s">
        <v>12419</v>
      </c>
      <c r="F2338" t="str">
        <f t="shared" si="39"/>
        <v>CA-IFRS</v>
      </c>
      <c r="G2338" t="s">
        <v>8974</v>
      </c>
      <c r="O2338" t="s">
        <v>15797</v>
      </c>
      <c r="P2338" t="s">
        <v>132</v>
      </c>
      <c r="Q2338" t="s">
        <v>3663</v>
      </c>
      <c r="R2338" t="str">
        <f>IF(COUNTIF('16 reserve entries'!Q:Q,'16 AJE data'!O2338)&gt;0,"Y","N")</f>
        <v>N</v>
      </c>
      <c r="S2338" s="149" t="s">
        <v>125</v>
      </c>
      <c r="T2338" t="s">
        <v>15798</v>
      </c>
      <c r="U2338" t="str">
        <f>IF(COUNTIF('16 reserve bal'!D:D,'16 AJE data'!T2338)&gt;0,"Y","N")</f>
        <v>N</v>
      </c>
    </row>
    <row r="2339" spans="1:21" x14ac:dyDescent="0.25">
      <c r="A2339" t="s">
        <v>125</v>
      </c>
      <c r="B2339" t="s">
        <v>5284</v>
      </c>
      <c r="C2339" t="s">
        <v>8975</v>
      </c>
      <c r="D2339" t="s">
        <v>525</v>
      </c>
      <c r="E2339" t="s">
        <v>12419</v>
      </c>
      <c r="F2339" t="str">
        <f t="shared" si="39"/>
        <v>CA-IFRS</v>
      </c>
      <c r="G2339" t="s">
        <v>8975</v>
      </c>
      <c r="O2339" t="s">
        <v>15799</v>
      </c>
      <c r="P2339" t="s">
        <v>132</v>
      </c>
      <c r="Q2339" t="s">
        <v>7694</v>
      </c>
      <c r="R2339" t="str">
        <f>IF(COUNTIF('16 reserve entries'!Q:Q,'16 AJE data'!O2339)&gt;0,"Y","N")</f>
        <v>N</v>
      </c>
      <c r="S2339" s="149" t="s">
        <v>125</v>
      </c>
      <c r="T2339" t="s">
        <v>15800</v>
      </c>
      <c r="U2339" t="str">
        <f>IF(COUNTIF('16 reserve bal'!D:D,'16 AJE data'!T2339)&gt;0,"Y","N")</f>
        <v>N</v>
      </c>
    </row>
    <row r="2340" spans="1:21" x14ac:dyDescent="0.25">
      <c r="A2340" t="s">
        <v>125</v>
      </c>
      <c r="B2340" t="s">
        <v>5284</v>
      </c>
      <c r="C2340" t="s">
        <v>8976</v>
      </c>
      <c r="D2340" t="s">
        <v>525</v>
      </c>
      <c r="E2340" t="s">
        <v>12419</v>
      </c>
      <c r="F2340" t="str">
        <f t="shared" si="39"/>
        <v>CA-IFRS</v>
      </c>
      <c r="G2340" t="s">
        <v>8976</v>
      </c>
      <c r="O2340" t="s">
        <v>15801</v>
      </c>
      <c r="P2340" t="s">
        <v>132</v>
      </c>
      <c r="Q2340" t="s">
        <v>3684</v>
      </c>
      <c r="R2340" t="str">
        <f>IF(COUNTIF('16 reserve entries'!Q:Q,'16 AJE data'!O2340)&gt;0,"Y","N")</f>
        <v>N</v>
      </c>
      <c r="S2340" s="149" t="s">
        <v>125</v>
      </c>
      <c r="T2340" t="s">
        <v>15802</v>
      </c>
      <c r="U2340" t="str">
        <f>IF(COUNTIF('16 reserve bal'!D:D,'16 AJE data'!T2340)&gt;0,"Y","N")</f>
        <v>N</v>
      </c>
    </row>
    <row r="2341" spans="1:21" x14ac:dyDescent="0.25">
      <c r="A2341" t="s">
        <v>125</v>
      </c>
      <c r="B2341" t="s">
        <v>5284</v>
      </c>
      <c r="C2341" t="s">
        <v>8977</v>
      </c>
      <c r="D2341" t="s">
        <v>525</v>
      </c>
      <c r="E2341" t="s">
        <v>12419</v>
      </c>
      <c r="F2341" t="str">
        <f t="shared" si="39"/>
        <v>CA-IFRS</v>
      </c>
      <c r="G2341" t="s">
        <v>8977</v>
      </c>
      <c r="O2341" t="s">
        <v>15803</v>
      </c>
      <c r="P2341" t="s">
        <v>132</v>
      </c>
      <c r="Q2341" t="s">
        <v>3708</v>
      </c>
      <c r="R2341" t="str">
        <f>IF(COUNTIF('16 reserve entries'!Q:Q,'16 AJE data'!O2341)&gt;0,"Y","N")</f>
        <v>N</v>
      </c>
      <c r="S2341" s="149" t="s">
        <v>125</v>
      </c>
      <c r="T2341" t="s">
        <v>15804</v>
      </c>
      <c r="U2341" t="str">
        <f>IF(COUNTIF('16 reserve bal'!D:D,'16 AJE data'!T2341)&gt;0,"Y","N")</f>
        <v>N</v>
      </c>
    </row>
    <row r="2342" spans="1:21" x14ac:dyDescent="0.25">
      <c r="A2342" t="s">
        <v>125</v>
      </c>
      <c r="B2342" t="s">
        <v>5284</v>
      </c>
      <c r="C2342" t="s">
        <v>8978</v>
      </c>
      <c r="D2342" t="s">
        <v>525</v>
      </c>
      <c r="E2342" t="s">
        <v>12419</v>
      </c>
      <c r="F2342" t="str">
        <f t="shared" si="39"/>
        <v>CA-IFRS</v>
      </c>
      <c r="G2342" t="s">
        <v>8978</v>
      </c>
      <c r="O2342" t="s">
        <v>15805</v>
      </c>
      <c r="P2342" t="s">
        <v>132</v>
      </c>
      <c r="Q2342" t="s">
        <v>3714</v>
      </c>
      <c r="R2342" t="str">
        <f>IF(COUNTIF('16 reserve entries'!Q:Q,'16 AJE data'!O2342)&gt;0,"Y","N")</f>
        <v>N</v>
      </c>
      <c r="S2342" s="149" t="s">
        <v>125</v>
      </c>
      <c r="T2342" t="s">
        <v>15806</v>
      </c>
      <c r="U2342" t="str">
        <f>IF(COUNTIF('16 reserve bal'!D:D,'16 AJE data'!T2342)&gt;0,"Y","N")</f>
        <v>N</v>
      </c>
    </row>
    <row r="2343" spans="1:21" x14ac:dyDescent="0.25">
      <c r="A2343" t="s">
        <v>125</v>
      </c>
      <c r="B2343" t="s">
        <v>5284</v>
      </c>
      <c r="C2343" t="s">
        <v>8979</v>
      </c>
      <c r="D2343" t="s">
        <v>525</v>
      </c>
      <c r="E2343" t="s">
        <v>12419</v>
      </c>
      <c r="F2343" t="str">
        <f t="shared" si="39"/>
        <v>CA-IFRS</v>
      </c>
      <c r="G2343" t="s">
        <v>8979</v>
      </c>
      <c r="O2343" t="s">
        <v>15807</v>
      </c>
      <c r="P2343" t="s">
        <v>132</v>
      </c>
      <c r="Q2343" t="s">
        <v>3756</v>
      </c>
      <c r="R2343" t="str">
        <f>IF(COUNTIF('16 reserve entries'!Q:Q,'16 AJE data'!O2343)&gt;0,"Y","N")</f>
        <v>N</v>
      </c>
      <c r="S2343" s="149" t="s">
        <v>125</v>
      </c>
      <c r="T2343" t="s">
        <v>15808</v>
      </c>
      <c r="U2343" t="str">
        <f>IF(COUNTIF('16 reserve bal'!D:D,'16 AJE data'!T2343)&gt;0,"Y","N")</f>
        <v>N</v>
      </c>
    </row>
    <row r="2344" spans="1:21" x14ac:dyDescent="0.25">
      <c r="A2344" t="s">
        <v>125</v>
      </c>
      <c r="B2344" t="s">
        <v>5284</v>
      </c>
      <c r="C2344" t="s">
        <v>8980</v>
      </c>
      <c r="D2344" t="s">
        <v>525</v>
      </c>
      <c r="E2344" t="s">
        <v>12419</v>
      </c>
      <c r="F2344" t="str">
        <f t="shared" si="39"/>
        <v>CA-IFRS</v>
      </c>
      <c r="G2344" t="s">
        <v>8980</v>
      </c>
      <c r="O2344" t="s">
        <v>15809</v>
      </c>
      <c r="P2344" t="s">
        <v>132</v>
      </c>
      <c r="Q2344" t="s">
        <v>3759</v>
      </c>
      <c r="R2344" t="str">
        <f>IF(COUNTIF('16 reserve entries'!Q:Q,'16 AJE data'!O2344)&gt;0,"Y","N")</f>
        <v>N</v>
      </c>
      <c r="S2344" s="149" t="s">
        <v>125</v>
      </c>
      <c r="T2344" t="s">
        <v>15810</v>
      </c>
      <c r="U2344" t="str">
        <f>IF(COUNTIF('16 reserve bal'!D:D,'16 AJE data'!T2344)&gt;0,"Y","N")</f>
        <v>N</v>
      </c>
    </row>
    <row r="2345" spans="1:21" x14ac:dyDescent="0.25">
      <c r="A2345" t="s">
        <v>125</v>
      </c>
      <c r="B2345" t="s">
        <v>5284</v>
      </c>
      <c r="C2345" t="s">
        <v>8981</v>
      </c>
      <c r="D2345" t="s">
        <v>525</v>
      </c>
      <c r="E2345" t="s">
        <v>12419</v>
      </c>
      <c r="F2345" t="str">
        <f t="shared" si="39"/>
        <v>CA-IFRS</v>
      </c>
      <c r="G2345" t="s">
        <v>8981</v>
      </c>
      <c r="O2345" t="s">
        <v>15811</v>
      </c>
      <c r="P2345" t="s">
        <v>132</v>
      </c>
      <c r="Q2345" t="s">
        <v>3762</v>
      </c>
      <c r="R2345" t="str">
        <f>IF(COUNTIF('16 reserve entries'!Q:Q,'16 AJE data'!O2345)&gt;0,"Y","N")</f>
        <v>N</v>
      </c>
      <c r="S2345" s="149" t="s">
        <v>125</v>
      </c>
      <c r="T2345" t="s">
        <v>15812</v>
      </c>
      <c r="U2345" t="str">
        <f>IF(COUNTIF('16 reserve bal'!D:D,'16 AJE data'!T2345)&gt;0,"Y","N")</f>
        <v>N</v>
      </c>
    </row>
    <row r="2346" spans="1:21" x14ac:dyDescent="0.25">
      <c r="A2346" t="s">
        <v>125</v>
      </c>
      <c r="B2346" t="s">
        <v>5284</v>
      </c>
      <c r="C2346" t="s">
        <v>8982</v>
      </c>
      <c r="D2346" t="s">
        <v>525</v>
      </c>
      <c r="E2346" t="s">
        <v>12419</v>
      </c>
      <c r="F2346" t="str">
        <f t="shared" si="39"/>
        <v>CA-IFRS</v>
      </c>
      <c r="G2346" t="s">
        <v>8982</v>
      </c>
      <c r="O2346" t="s">
        <v>15813</v>
      </c>
      <c r="P2346" t="s">
        <v>132</v>
      </c>
      <c r="Q2346" t="s">
        <v>3779</v>
      </c>
      <c r="R2346" t="str">
        <f>IF(COUNTIF('16 reserve entries'!Q:Q,'16 AJE data'!O2346)&gt;0,"Y","N")</f>
        <v>N</v>
      </c>
      <c r="S2346" s="149" t="s">
        <v>125</v>
      </c>
      <c r="T2346" t="s">
        <v>15814</v>
      </c>
      <c r="U2346" t="str">
        <f>IF(COUNTIF('16 reserve bal'!D:D,'16 AJE data'!T2346)&gt;0,"Y","N")</f>
        <v>N</v>
      </c>
    </row>
    <row r="2347" spans="1:21" x14ac:dyDescent="0.25">
      <c r="A2347" t="s">
        <v>125</v>
      </c>
      <c r="B2347" t="s">
        <v>5284</v>
      </c>
      <c r="C2347" t="s">
        <v>8983</v>
      </c>
      <c r="D2347" t="s">
        <v>525</v>
      </c>
      <c r="E2347" t="s">
        <v>12419</v>
      </c>
      <c r="F2347" t="str">
        <f t="shared" si="39"/>
        <v>CA-IFRS</v>
      </c>
      <c r="G2347" t="s">
        <v>8983</v>
      </c>
      <c r="O2347" t="s">
        <v>15815</v>
      </c>
      <c r="P2347" t="s">
        <v>132</v>
      </c>
      <c r="Q2347" t="s">
        <v>3785</v>
      </c>
      <c r="R2347" t="str">
        <f>IF(COUNTIF('16 reserve entries'!Q:Q,'16 AJE data'!O2347)&gt;0,"Y","N")</f>
        <v>N</v>
      </c>
      <c r="S2347" s="149" t="s">
        <v>125</v>
      </c>
      <c r="T2347" t="s">
        <v>15816</v>
      </c>
      <c r="U2347" t="str">
        <f>IF(COUNTIF('16 reserve bal'!D:D,'16 AJE data'!T2347)&gt;0,"Y","N")</f>
        <v>N</v>
      </c>
    </row>
    <row r="2348" spans="1:21" x14ac:dyDescent="0.25">
      <c r="A2348" t="s">
        <v>125</v>
      </c>
      <c r="B2348" t="s">
        <v>5284</v>
      </c>
      <c r="C2348" t="s">
        <v>8984</v>
      </c>
      <c r="D2348" t="s">
        <v>525</v>
      </c>
      <c r="E2348" t="s">
        <v>12419</v>
      </c>
      <c r="F2348" t="str">
        <f t="shared" si="39"/>
        <v>CA-IFRS</v>
      </c>
      <c r="G2348" t="s">
        <v>8984</v>
      </c>
      <c r="O2348" t="s">
        <v>15817</v>
      </c>
      <c r="P2348" t="s">
        <v>132</v>
      </c>
      <c r="Q2348" t="s">
        <v>3790</v>
      </c>
      <c r="R2348" t="str">
        <f>IF(COUNTIF('16 reserve entries'!Q:Q,'16 AJE data'!O2348)&gt;0,"Y","N")</f>
        <v>N</v>
      </c>
      <c r="S2348" s="149" t="s">
        <v>125</v>
      </c>
      <c r="T2348" t="s">
        <v>15818</v>
      </c>
      <c r="U2348" t="str">
        <f>IF(COUNTIF('16 reserve bal'!D:D,'16 AJE data'!T2348)&gt;0,"Y","N")</f>
        <v>N</v>
      </c>
    </row>
    <row r="2349" spans="1:21" x14ac:dyDescent="0.25">
      <c r="A2349" t="s">
        <v>125</v>
      </c>
      <c r="B2349" t="s">
        <v>5284</v>
      </c>
      <c r="C2349" t="s">
        <v>8985</v>
      </c>
      <c r="D2349" t="s">
        <v>525</v>
      </c>
      <c r="E2349" t="s">
        <v>12419</v>
      </c>
      <c r="F2349" t="str">
        <f t="shared" si="39"/>
        <v>CA-IFRS</v>
      </c>
      <c r="G2349" t="s">
        <v>8985</v>
      </c>
      <c r="O2349" t="s">
        <v>15819</v>
      </c>
      <c r="P2349" t="s">
        <v>132</v>
      </c>
      <c r="Q2349" t="s">
        <v>3796</v>
      </c>
      <c r="R2349" t="str">
        <f>IF(COUNTIF('16 reserve entries'!Q:Q,'16 AJE data'!O2349)&gt;0,"Y","N")</f>
        <v>N</v>
      </c>
      <c r="S2349" s="149" t="s">
        <v>125</v>
      </c>
      <c r="T2349" t="s">
        <v>15820</v>
      </c>
      <c r="U2349" t="str">
        <f>IF(COUNTIF('16 reserve bal'!D:D,'16 AJE data'!T2349)&gt;0,"Y","N")</f>
        <v>N</v>
      </c>
    </row>
    <row r="2350" spans="1:21" x14ac:dyDescent="0.25">
      <c r="A2350" t="s">
        <v>125</v>
      </c>
      <c r="B2350" t="s">
        <v>5284</v>
      </c>
      <c r="C2350" t="s">
        <v>8986</v>
      </c>
      <c r="D2350" t="s">
        <v>525</v>
      </c>
      <c r="E2350" t="s">
        <v>12419</v>
      </c>
      <c r="F2350" t="str">
        <f t="shared" si="39"/>
        <v>CA-IFRS</v>
      </c>
      <c r="G2350" t="s">
        <v>8986</v>
      </c>
      <c r="O2350" t="s">
        <v>15821</v>
      </c>
      <c r="P2350" t="s">
        <v>132</v>
      </c>
      <c r="Q2350" t="s">
        <v>3802</v>
      </c>
      <c r="R2350" t="str">
        <f>IF(COUNTIF('16 reserve entries'!Q:Q,'16 AJE data'!O2350)&gt;0,"Y","N")</f>
        <v>N</v>
      </c>
      <c r="S2350" s="149" t="s">
        <v>125</v>
      </c>
      <c r="T2350" t="s">
        <v>15822</v>
      </c>
      <c r="U2350" t="str">
        <f>IF(COUNTIF('16 reserve bal'!D:D,'16 AJE data'!T2350)&gt;0,"Y","N")</f>
        <v>N</v>
      </c>
    </row>
    <row r="2351" spans="1:21" x14ac:dyDescent="0.25">
      <c r="A2351" t="s">
        <v>125</v>
      </c>
      <c r="B2351" t="s">
        <v>5284</v>
      </c>
      <c r="C2351" t="s">
        <v>8987</v>
      </c>
      <c r="D2351" t="s">
        <v>525</v>
      </c>
      <c r="E2351" t="s">
        <v>12419</v>
      </c>
      <c r="F2351" t="str">
        <f t="shared" si="39"/>
        <v>CA-IFRS</v>
      </c>
      <c r="G2351" t="s">
        <v>8987</v>
      </c>
      <c r="O2351" t="s">
        <v>15823</v>
      </c>
      <c r="P2351" t="s">
        <v>132</v>
      </c>
      <c r="Q2351" t="s">
        <v>3808</v>
      </c>
      <c r="R2351" t="str">
        <f>IF(COUNTIF('16 reserve entries'!Q:Q,'16 AJE data'!O2351)&gt;0,"Y","N")</f>
        <v>N</v>
      </c>
      <c r="S2351" s="149" t="s">
        <v>125</v>
      </c>
      <c r="T2351" t="s">
        <v>15824</v>
      </c>
      <c r="U2351" t="str">
        <f>IF(COUNTIF('16 reserve bal'!D:D,'16 AJE data'!T2351)&gt;0,"Y","N")</f>
        <v>N</v>
      </c>
    </row>
    <row r="2352" spans="1:21" x14ac:dyDescent="0.25">
      <c r="A2352" t="s">
        <v>125</v>
      </c>
      <c r="B2352" t="s">
        <v>5284</v>
      </c>
      <c r="C2352" t="s">
        <v>8988</v>
      </c>
      <c r="D2352" t="s">
        <v>525</v>
      </c>
      <c r="E2352" t="s">
        <v>12419</v>
      </c>
      <c r="F2352" t="str">
        <f t="shared" si="39"/>
        <v>CA-IFRS</v>
      </c>
      <c r="G2352" t="s">
        <v>8988</v>
      </c>
      <c r="O2352" t="s">
        <v>15825</v>
      </c>
      <c r="P2352" t="s">
        <v>132</v>
      </c>
      <c r="Q2352" t="s">
        <v>3814</v>
      </c>
      <c r="R2352" t="str">
        <f>IF(COUNTIF('16 reserve entries'!Q:Q,'16 AJE data'!O2352)&gt;0,"Y","N")</f>
        <v>N</v>
      </c>
      <c r="S2352" s="149" t="s">
        <v>125</v>
      </c>
      <c r="T2352" t="s">
        <v>15826</v>
      </c>
      <c r="U2352" t="str">
        <f>IF(COUNTIF('16 reserve bal'!D:D,'16 AJE data'!T2352)&gt;0,"Y","N")</f>
        <v>N</v>
      </c>
    </row>
    <row r="2353" spans="1:21" x14ac:dyDescent="0.25">
      <c r="A2353" t="s">
        <v>125</v>
      </c>
      <c r="B2353" t="s">
        <v>5284</v>
      </c>
      <c r="C2353" t="s">
        <v>8989</v>
      </c>
      <c r="D2353" t="s">
        <v>525</v>
      </c>
      <c r="E2353" t="s">
        <v>12419</v>
      </c>
      <c r="F2353" t="str">
        <f t="shared" si="39"/>
        <v>CA-IFRS</v>
      </c>
      <c r="G2353" t="s">
        <v>8989</v>
      </c>
      <c r="O2353" t="s">
        <v>15827</v>
      </c>
      <c r="P2353" t="s">
        <v>132</v>
      </c>
      <c r="Q2353" t="s">
        <v>3820</v>
      </c>
      <c r="R2353" t="str">
        <f>IF(COUNTIF('16 reserve entries'!Q:Q,'16 AJE data'!O2353)&gt;0,"Y","N")</f>
        <v>N</v>
      </c>
      <c r="S2353" s="149" t="s">
        <v>125</v>
      </c>
      <c r="T2353" t="s">
        <v>15828</v>
      </c>
      <c r="U2353" t="str">
        <f>IF(COUNTIF('16 reserve bal'!D:D,'16 AJE data'!T2353)&gt;0,"Y","N")</f>
        <v>N</v>
      </c>
    </row>
    <row r="2354" spans="1:21" x14ac:dyDescent="0.25">
      <c r="A2354" t="s">
        <v>125</v>
      </c>
      <c r="B2354" t="s">
        <v>5284</v>
      </c>
      <c r="C2354" t="s">
        <v>8990</v>
      </c>
      <c r="D2354" t="s">
        <v>525</v>
      </c>
      <c r="E2354" t="s">
        <v>12419</v>
      </c>
      <c r="F2354" t="str">
        <f t="shared" si="39"/>
        <v>CA-IFRS</v>
      </c>
      <c r="G2354" t="s">
        <v>8990</v>
      </c>
      <c r="O2354" t="s">
        <v>15829</v>
      </c>
      <c r="P2354" t="s">
        <v>132</v>
      </c>
      <c r="Q2354" t="s">
        <v>3826</v>
      </c>
      <c r="R2354" t="str">
        <f>IF(COUNTIF('16 reserve entries'!Q:Q,'16 AJE data'!O2354)&gt;0,"Y","N")</f>
        <v>N</v>
      </c>
      <c r="S2354" s="149" t="s">
        <v>125</v>
      </c>
      <c r="T2354" t="s">
        <v>15830</v>
      </c>
      <c r="U2354" t="str">
        <f>IF(COUNTIF('16 reserve bal'!D:D,'16 AJE data'!T2354)&gt;0,"Y","N")</f>
        <v>N</v>
      </c>
    </row>
    <row r="2355" spans="1:21" x14ac:dyDescent="0.25">
      <c r="A2355" t="s">
        <v>125</v>
      </c>
      <c r="B2355" t="s">
        <v>5284</v>
      </c>
      <c r="C2355" t="s">
        <v>8991</v>
      </c>
      <c r="D2355" t="s">
        <v>525</v>
      </c>
      <c r="E2355" t="s">
        <v>12419</v>
      </c>
      <c r="F2355" t="str">
        <f t="shared" si="39"/>
        <v>CA-IFRS</v>
      </c>
      <c r="G2355" t="s">
        <v>8991</v>
      </c>
      <c r="O2355" t="s">
        <v>15831</v>
      </c>
      <c r="P2355" t="s">
        <v>132</v>
      </c>
      <c r="Q2355" t="s">
        <v>3831</v>
      </c>
      <c r="R2355" t="str">
        <f>IF(COUNTIF('16 reserve entries'!Q:Q,'16 AJE data'!O2355)&gt;0,"Y","N")</f>
        <v>N</v>
      </c>
      <c r="S2355" s="149" t="s">
        <v>125</v>
      </c>
      <c r="T2355" t="s">
        <v>15832</v>
      </c>
      <c r="U2355" t="str">
        <f>IF(COUNTIF('16 reserve bal'!D:D,'16 AJE data'!T2355)&gt;0,"Y","N")</f>
        <v>N</v>
      </c>
    </row>
    <row r="2356" spans="1:21" x14ac:dyDescent="0.25">
      <c r="A2356" t="s">
        <v>125</v>
      </c>
      <c r="B2356" t="s">
        <v>5284</v>
      </c>
      <c r="C2356" t="s">
        <v>8992</v>
      </c>
      <c r="D2356" t="s">
        <v>525</v>
      </c>
      <c r="E2356" t="s">
        <v>12419</v>
      </c>
      <c r="F2356" t="str">
        <f t="shared" si="39"/>
        <v>CA-IFRS</v>
      </c>
      <c r="G2356" t="s">
        <v>8992</v>
      </c>
      <c r="O2356" t="s">
        <v>15833</v>
      </c>
      <c r="P2356" t="s">
        <v>132</v>
      </c>
      <c r="Q2356" t="s">
        <v>3834</v>
      </c>
      <c r="R2356" t="str">
        <f>IF(COUNTIF('16 reserve entries'!Q:Q,'16 AJE data'!O2356)&gt;0,"Y","N")</f>
        <v>N</v>
      </c>
      <c r="S2356" s="149" t="s">
        <v>125</v>
      </c>
      <c r="T2356" t="s">
        <v>15834</v>
      </c>
      <c r="U2356" t="str">
        <f>IF(COUNTIF('16 reserve bal'!D:D,'16 AJE data'!T2356)&gt;0,"Y","N")</f>
        <v>N</v>
      </c>
    </row>
    <row r="2357" spans="1:21" x14ac:dyDescent="0.25">
      <c r="A2357" t="s">
        <v>125</v>
      </c>
      <c r="B2357" t="s">
        <v>5284</v>
      </c>
      <c r="C2357" t="s">
        <v>8993</v>
      </c>
      <c r="D2357" t="s">
        <v>525</v>
      </c>
      <c r="E2357" t="s">
        <v>12419</v>
      </c>
      <c r="F2357" t="str">
        <f t="shared" si="39"/>
        <v>CA-IFRS</v>
      </c>
      <c r="G2357" t="s">
        <v>8993</v>
      </c>
      <c r="O2357" t="s">
        <v>15835</v>
      </c>
      <c r="P2357" t="s">
        <v>132</v>
      </c>
      <c r="Q2357" t="s">
        <v>3837</v>
      </c>
      <c r="R2357" t="str">
        <f>IF(COUNTIF('16 reserve entries'!Q:Q,'16 AJE data'!O2357)&gt;0,"Y","N")</f>
        <v>N</v>
      </c>
      <c r="S2357" s="149" t="s">
        <v>125</v>
      </c>
      <c r="T2357" t="s">
        <v>15836</v>
      </c>
      <c r="U2357" t="str">
        <f>IF(COUNTIF('16 reserve bal'!D:D,'16 AJE data'!T2357)&gt;0,"Y","N")</f>
        <v>N</v>
      </c>
    </row>
    <row r="2358" spans="1:21" x14ac:dyDescent="0.25">
      <c r="A2358" t="s">
        <v>125</v>
      </c>
      <c r="B2358" t="s">
        <v>5284</v>
      </c>
      <c r="C2358" t="s">
        <v>8994</v>
      </c>
      <c r="D2358" t="s">
        <v>525</v>
      </c>
      <c r="E2358" t="s">
        <v>12419</v>
      </c>
      <c r="F2358" t="str">
        <f t="shared" si="39"/>
        <v>CA-IFRS</v>
      </c>
      <c r="G2358" t="s">
        <v>8994</v>
      </c>
      <c r="O2358" t="s">
        <v>15837</v>
      </c>
      <c r="P2358" t="s">
        <v>132</v>
      </c>
      <c r="Q2358" t="s">
        <v>3855</v>
      </c>
      <c r="R2358" t="str">
        <f>IF(COUNTIF('16 reserve entries'!Q:Q,'16 AJE data'!O2358)&gt;0,"Y","N")</f>
        <v>N</v>
      </c>
      <c r="S2358" s="149" t="s">
        <v>125</v>
      </c>
      <c r="T2358" t="s">
        <v>15838</v>
      </c>
      <c r="U2358" t="str">
        <f>IF(COUNTIF('16 reserve bal'!D:D,'16 AJE data'!T2358)&gt;0,"Y","N")</f>
        <v>N</v>
      </c>
    </row>
    <row r="2359" spans="1:21" x14ac:dyDescent="0.25">
      <c r="A2359" t="s">
        <v>125</v>
      </c>
      <c r="B2359" t="s">
        <v>5284</v>
      </c>
      <c r="C2359" t="s">
        <v>8995</v>
      </c>
      <c r="D2359" t="s">
        <v>525</v>
      </c>
      <c r="E2359" t="s">
        <v>12419</v>
      </c>
      <c r="F2359" t="str">
        <f t="shared" si="39"/>
        <v>CA-IFRS</v>
      </c>
      <c r="G2359" t="s">
        <v>8995</v>
      </c>
      <c r="O2359" t="s">
        <v>15839</v>
      </c>
      <c r="P2359" t="s">
        <v>132</v>
      </c>
      <c r="Q2359" t="s">
        <v>3858</v>
      </c>
      <c r="R2359" t="str">
        <f>IF(COUNTIF('16 reserve entries'!Q:Q,'16 AJE data'!O2359)&gt;0,"Y","N")</f>
        <v>N</v>
      </c>
      <c r="S2359" s="149" t="s">
        <v>125</v>
      </c>
      <c r="T2359" t="s">
        <v>15840</v>
      </c>
      <c r="U2359" t="str">
        <f>IF(COUNTIF('16 reserve bal'!D:D,'16 AJE data'!T2359)&gt;0,"Y","N")</f>
        <v>N</v>
      </c>
    </row>
    <row r="2360" spans="1:21" x14ac:dyDescent="0.25">
      <c r="A2360" t="s">
        <v>125</v>
      </c>
      <c r="B2360" t="s">
        <v>5284</v>
      </c>
      <c r="C2360" t="s">
        <v>8996</v>
      </c>
      <c r="D2360" t="s">
        <v>525</v>
      </c>
      <c r="E2360" t="s">
        <v>12419</v>
      </c>
      <c r="F2360" t="str">
        <f t="shared" si="39"/>
        <v>CA-IFRS</v>
      </c>
      <c r="G2360" t="s">
        <v>8996</v>
      </c>
      <c r="O2360" t="s">
        <v>15841</v>
      </c>
      <c r="P2360" t="s">
        <v>132</v>
      </c>
      <c r="Q2360" t="s">
        <v>3877</v>
      </c>
      <c r="R2360" t="str">
        <f>IF(COUNTIF('16 reserve entries'!Q:Q,'16 AJE data'!O2360)&gt;0,"Y","N")</f>
        <v>N</v>
      </c>
      <c r="S2360" s="149" t="s">
        <v>125</v>
      </c>
      <c r="T2360" t="s">
        <v>15842</v>
      </c>
      <c r="U2360" t="str">
        <f>IF(COUNTIF('16 reserve bal'!D:D,'16 AJE data'!T2360)&gt;0,"Y","N")</f>
        <v>N</v>
      </c>
    </row>
    <row r="2361" spans="1:21" x14ac:dyDescent="0.25">
      <c r="A2361" t="s">
        <v>125</v>
      </c>
      <c r="B2361" t="s">
        <v>5284</v>
      </c>
      <c r="C2361" t="s">
        <v>8997</v>
      </c>
      <c r="D2361" t="s">
        <v>525</v>
      </c>
      <c r="E2361" t="s">
        <v>12419</v>
      </c>
      <c r="F2361" t="str">
        <f t="shared" si="39"/>
        <v>CA-IFRS</v>
      </c>
      <c r="G2361" t="s">
        <v>8997</v>
      </c>
      <c r="O2361" t="s">
        <v>15843</v>
      </c>
      <c r="P2361" t="s">
        <v>132</v>
      </c>
      <c r="Q2361" t="s">
        <v>3880</v>
      </c>
      <c r="R2361" t="str">
        <f>IF(COUNTIF('16 reserve entries'!Q:Q,'16 AJE data'!O2361)&gt;0,"Y","N")</f>
        <v>N</v>
      </c>
      <c r="S2361" s="149" t="s">
        <v>125</v>
      </c>
      <c r="T2361" t="s">
        <v>15844</v>
      </c>
      <c r="U2361" t="str">
        <f>IF(COUNTIF('16 reserve bal'!D:D,'16 AJE data'!T2361)&gt;0,"Y","N")</f>
        <v>N</v>
      </c>
    </row>
    <row r="2362" spans="1:21" x14ac:dyDescent="0.25">
      <c r="A2362" t="s">
        <v>125</v>
      </c>
      <c r="B2362" t="s">
        <v>5284</v>
      </c>
      <c r="C2362" t="s">
        <v>8998</v>
      </c>
      <c r="D2362" t="s">
        <v>525</v>
      </c>
      <c r="E2362" t="s">
        <v>12419</v>
      </c>
      <c r="F2362" t="str">
        <f t="shared" si="39"/>
        <v>CA-IFRS</v>
      </c>
      <c r="G2362" t="s">
        <v>8998</v>
      </c>
      <c r="O2362" t="s">
        <v>15845</v>
      </c>
      <c r="P2362" t="s">
        <v>132</v>
      </c>
      <c r="Q2362" t="s">
        <v>3926</v>
      </c>
      <c r="R2362" t="str">
        <f>IF(COUNTIF('16 reserve entries'!Q:Q,'16 AJE data'!O2362)&gt;0,"Y","N")</f>
        <v>N</v>
      </c>
      <c r="S2362" s="149" t="s">
        <v>125</v>
      </c>
      <c r="T2362" t="s">
        <v>15846</v>
      </c>
      <c r="U2362" t="str">
        <f>IF(COUNTIF('16 reserve bal'!D:D,'16 AJE data'!T2362)&gt;0,"Y","N")</f>
        <v>N</v>
      </c>
    </row>
    <row r="2363" spans="1:21" x14ac:dyDescent="0.25">
      <c r="A2363" t="s">
        <v>125</v>
      </c>
      <c r="B2363" t="s">
        <v>5284</v>
      </c>
      <c r="C2363" t="s">
        <v>8999</v>
      </c>
      <c r="D2363" t="s">
        <v>525</v>
      </c>
      <c r="E2363" t="s">
        <v>12419</v>
      </c>
      <c r="F2363" t="str">
        <f t="shared" si="39"/>
        <v>CA-IFRS</v>
      </c>
      <c r="G2363" t="s">
        <v>8999</v>
      </c>
      <c r="O2363" t="s">
        <v>15847</v>
      </c>
      <c r="P2363" t="s">
        <v>132</v>
      </c>
      <c r="Q2363" t="s">
        <v>3928</v>
      </c>
      <c r="R2363" t="str">
        <f>IF(COUNTIF('16 reserve entries'!Q:Q,'16 AJE data'!O2363)&gt;0,"Y","N")</f>
        <v>N</v>
      </c>
      <c r="S2363" s="149" t="s">
        <v>125</v>
      </c>
      <c r="T2363" t="s">
        <v>15848</v>
      </c>
      <c r="U2363" t="str">
        <f>IF(COUNTIF('16 reserve bal'!D:D,'16 AJE data'!T2363)&gt;0,"Y","N")</f>
        <v>N</v>
      </c>
    </row>
    <row r="2364" spans="1:21" x14ac:dyDescent="0.25">
      <c r="A2364" t="s">
        <v>125</v>
      </c>
      <c r="B2364" t="s">
        <v>5284</v>
      </c>
      <c r="C2364" t="s">
        <v>9000</v>
      </c>
      <c r="D2364" t="s">
        <v>525</v>
      </c>
      <c r="E2364" t="s">
        <v>12419</v>
      </c>
      <c r="F2364" t="str">
        <f t="shared" si="39"/>
        <v>CA-IFRS</v>
      </c>
      <c r="G2364" t="s">
        <v>9000</v>
      </c>
      <c r="O2364" t="s">
        <v>15849</v>
      </c>
      <c r="P2364" t="s">
        <v>132</v>
      </c>
      <c r="Q2364" t="s">
        <v>3930</v>
      </c>
      <c r="R2364" t="str">
        <f>IF(COUNTIF('16 reserve entries'!Q:Q,'16 AJE data'!O2364)&gt;0,"Y","N")</f>
        <v>N</v>
      </c>
      <c r="S2364" s="149" t="s">
        <v>125</v>
      </c>
      <c r="T2364" t="s">
        <v>15850</v>
      </c>
      <c r="U2364" t="str">
        <f>IF(COUNTIF('16 reserve bal'!D:D,'16 AJE data'!T2364)&gt;0,"Y","N")</f>
        <v>N</v>
      </c>
    </row>
    <row r="2365" spans="1:21" x14ac:dyDescent="0.25">
      <c r="A2365" t="s">
        <v>125</v>
      </c>
      <c r="B2365" t="s">
        <v>5284</v>
      </c>
      <c r="C2365" t="s">
        <v>9001</v>
      </c>
      <c r="D2365" t="s">
        <v>525</v>
      </c>
      <c r="E2365" t="s">
        <v>12419</v>
      </c>
      <c r="F2365" t="str">
        <f t="shared" si="39"/>
        <v>CA-IFRS</v>
      </c>
      <c r="G2365" t="s">
        <v>9001</v>
      </c>
      <c r="O2365" t="s">
        <v>15851</v>
      </c>
      <c r="P2365" t="s">
        <v>132</v>
      </c>
      <c r="Q2365" t="s">
        <v>7734</v>
      </c>
      <c r="R2365" t="str">
        <f>IF(COUNTIF('16 reserve entries'!Q:Q,'16 AJE data'!O2365)&gt;0,"Y","N")</f>
        <v>N</v>
      </c>
      <c r="S2365" s="149" t="s">
        <v>125</v>
      </c>
      <c r="T2365" t="s">
        <v>15852</v>
      </c>
      <c r="U2365" t="str">
        <f>IF(COUNTIF('16 reserve bal'!D:D,'16 AJE data'!T2365)&gt;0,"Y","N")</f>
        <v>N</v>
      </c>
    </row>
    <row r="2366" spans="1:21" x14ac:dyDescent="0.25">
      <c r="A2366" t="s">
        <v>125</v>
      </c>
      <c r="B2366" t="s">
        <v>5284</v>
      </c>
      <c r="C2366" t="s">
        <v>9002</v>
      </c>
      <c r="D2366" t="s">
        <v>525</v>
      </c>
      <c r="E2366" t="s">
        <v>12419</v>
      </c>
      <c r="F2366" t="str">
        <f t="shared" si="39"/>
        <v>CA-IFRS</v>
      </c>
      <c r="G2366" t="s">
        <v>9002</v>
      </c>
      <c r="O2366" t="s">
        <v>15853</v>
      </c>
      <c r="P2366" t="s">
        <v>132</v>
      </c>
      <c r="Q2366" t="s">
        <v>3932</v>
      </c>
      <c r="R2366" t="str">
        <f>IF(COUNTIF('16 reserve entries'!Q:Q,'16 AJE data'!O2366)&gt;0,"Y","N")</f>
        <v>N</v>
      </c>
      <c r="S2366" s="149" t="s">
        <v>125</v>
      </c>
      <c r="T2366" t="s">
        <v>15854</v>
      </c>
      <c r="U2366" t="str">
        <f>IF(COUNTIF('16 reserve bal'!D:D,'16 AJE data'!T2366)&gt;0,"Y","N")</f>
        <v>N</v>
      </c>
    </row>
    <row r="2367" spans="1:21" x14ac:dyDescent="0.25">
      <c r="A2367" t="s">
        <v>125</v>
      </c>
      <c r="B2367" t="s">
        <v>5284</v>
      </c>
      <c r="C2367" t="s">
        <v>9003</v>
      </c>
      <c r="D2367" t="s">
        <v>525</v>
      </c>
      <c r="E2367" t="s">
        <v>12419</v>
      </c>
      <c r="F2367" t="str">
        <f t="shared" si="39"/>
        <v>CA-IFRS</v>
      </c>
      <c r="G2367" t="s">
        <v>9003</v>
      </c>
      <c r="O2367" t="s">
        <v>15855</v>
      </c>
      <c r="P2367" t="s">
        <v>132</v>
      </c>
      <c r="Q2367" t="s">
        <v>3935</v>
      </c>
      <c r="R2367" t="str">
        <f>IF(COUNTIF('16 reserve entries'!Q:Q,'16 AJE data'!O2367)&gt;0,"Y","N")</f>
        <v>N</v>
      </c>
      <c r="S2367" s="149" t="s">
        <v>125</v>
      </c>
      <c r="T2367" t="s">
        <v>15856</v>
      </c>
      <c r="U2367" t="str">
        <f>IF(COUNTIF('16 reserve bal'!D:D,'16 AJE data'!T2367)&gt;0,"Y","N")</f>
        <v>N</v>
      </c>
    </row>
    <row r="2368" spans="1:21" x14ac:dyDescent="0.25">
      <c r="A2368" t="s">
        <v>125</v>
      </c>
      <c r="B2368" t="s">
        <v>5284</v>
      </c>
      <c r="C2368" t="s">
        <v>9004</v>
      </c>
      <c r="D2368" t="s">
        <v>525</v>
      </c>
      <c r="E2368" t="s">
        <v>12419</v>
      </c>
      <c r="F2368" t="str">
        <f t="shared" si="39"/>
        <v>CA-IFRS</v>
      </c>
      <c r="G2368" t="s">
        <v>9004</v>
      </c>
      <c r="O2368" t="s">
        <v>15857</v>
      </c>
      <c r="P2368" t="s">
        <v>132</v>
      </c>
      <c r="Q2368" t="s">
        <v>7682</v>
      </c>
      <c r="R2368" t="str">
        <f>IF(COUNTIF('16 reserve entries'!Q:Q,'16 AJE data'!O2368)&gt;0,"Y","N")</f>
        <v>N</v>
      </c>
      <c r="S2368" s="149" t="s">
        <v>125</v>
      </c>
      <c r="T2368" t="s">
        <v>15858</v>
      </c>
      <c r="U2368" t="str">
        <f>IF(COUNTIF('16 reserve bal'!D:D,'16 AJE data'!T2368)&gt;0,"Y","N")</f>
        <v>N</v>
      </c>
    </row>
    <row r="2369" spans="1:21" x14ac:dyDescent="0.25">
      <c r="A2369" t="s">
        <v>125</v>
      </c>
      <c r="B2369" t="s">
        <v>5284</v>
      </c>
      <c r="C2369" t="s">
        <v>9005</v>
      </c>
      <c r="D2369" t="s">
        <v>525</v>
      </c>
      <c r="E2369" t="s">
        <v>12419</v>
      </c>
      <c r="F2369" t="str">
        <f t="shared" si="39"/>
        <v>CA-IFRS</v>
      </c>
      <c r="G2369" t="s">
        <v>9005</v>
      </c>
      <c r="O2369" t="s">
        <v>15859</v>
      </c>
      <c r="P2369" t="s">
        <v>132</v>
      </c>
      <c r="Q2369" t="s">
        <v>7743</v>
      </c>
      <c r="R2369" t="str">
        <f>IF(COUNTIF('16 reserve entries'!Q:Q,'16 AJE data'!O2369)&gt;0,"Y","N")</f>
        <v>N</v>
      </c>
      <c r="S2369" s="149" t="s">
        <v>125</v>
      </c>
      <c r="T2369" t="s">
        <v>15860</v>
      </c>
      <c r="U2369" t="str">
        <f>IF(COUNTIF('16 reserve bal'!D:D,'16 AJE data'!T2369)&gt;0,"Y","N")</f>
        <v>N</v>
      </c>
    </row>
    <row r="2370" spans="1:21" x14ac:dyDescent="0.25">
      <c r="A2370" t="s">
        <v>125</v>
      </c>
      <c r="B2370" t="s">
        <v>5284</v>
      </c>
      <c r="C2370" t="s">
        <v>9006</v>
      </c>
      <c r="D2370" t="s">
        <v>525</v>
      </c>
      <c r="E2370" t="s">
        <v>12419</v>
      </c>
      <c r="F2370" t="str">
        <f t="shared" si="39"/>
        <v>CA-IFRS</v>
      </c>
      <c r="G2370" t="s">
        <v>9006</v>
      </c>
      <c r="O2370" t="s">
        <v>15861</v>
      </c>
      <c r="P2370" t="s">
        <v>132</v>
      </c>
      <c r="Q2370" t="s">
        <v>7745</v>
      </c>
      <c r="R2370" t="str">
        <f>IF(COUNTIF('16 reserve entries'!Q:Q,'16 AJE data'!O2370)&gt;0,"Y","N")</f>
        <v>N</v>
      </c>
      <c r="S2370" s="149" t="s">
        <v>125</v>
      </c>
      <c r="T2370" t="s">
        <v>15862</v>
      </c>
      <c r="U2370" t="str">
        <f>IF(COUNTIF('16 reserve bal'!D:D,'16 AJE data'!T2370)&gt;0,"Y","N")</f>
        <v>N</v>
      </c>
    </row>
    <row r="2371" spans="1:21" x14ac:dyDescent="0.25">
      <c r="A2371" t="s">
        <v>125</v>
      </c>
      <c r="B2371" t="s">
        <v>5284</v>
      </c>
      <c r="C2371" t="s">
        <v>9007</v>
      </c>
      <c r="D2371" t="s">
        <v>525</v>
      </c>
      <c r="E2371" t="s">
        <v>12419</v>
      </c>
      <c r="F2371" t="str">
        <f t="shared" si="39"/>
        <v>CA-IFRS</v>
      </c>
      <c r="G2371" t="s">
        <v>9007</v>
      </c>
      <c r="O2371" t="s">
        <v>15863</v>
      </c>
      <c r="P2371" t="s">
        <v>132</v>
      </c>
      <c r="Q2371" t="s">
        <v>3944</v>
      </c>
      <c r="R2371" t="str">
        <f>IF(COUNTIF('16 reserve entries'!Q:Q,'16 AJE data'!O2371)&gt;0,"Y","N")</f>
        <v>N</v>
      </c>
      <c r="S2371" s="149" t="s">
        <v>125</v>
      </c>
      <c r="T2371" t="s">
        <v>15864</v>
      </c>
      <c r="U2371" t="str">
        <f>IF(COUNTIF('16 reserve bal'!D:D,'16 AJE data'!T2371)&gt;0,"Y","N")</f>
        <v>N</v>
      </c>
    </row>
    <row r="2372" spans="1:21" x14ac:dyDescent="0.25">
      <c r="A2372" t="s">
        <v>125</v>
      </c>
      <c r="B2372" t="s">
        <v>5284</v>
      </c>
      <c r="C2372" t="s">
        <v>9008</v>
      </c>
      <c r="D2372" t="s">
        <v>525</v>
      </c>
      <c r="E2372" t="s">
        <v>12419</v>
      </c>
      <c r="F2372" t="str">
        <f t="shared" si="39"/>
        <v>CA-IFRS</v>
      </c>
      <c r="G2372" t="s">
        <v>9008</v>
      </c>
      <c r="O2372" t="s">
        <v>15865</v>
      </c>
      <c r="P2372" t="s">
        <v>132</v>
      </c>
      <c r="Q2372" t="s">
        <v>7746</v>
      </c>
      <c r="R2372" t="str">
        <f>IF(COUNTIF('16 reserve entries'!Q:Q,'16 AJE data'!O2372)&gt;0,"Y","N")</f>
        <v>N</v>
      </c>
      <c r="S2372" s="149" t="s">
        <v>125</v>
      </c>
      <c r="T2372" t="s">
        <v>15866</v>
      </c>
      <c r="U2372" t="str">
        <f>IF(COUNTIF('16 reserve bal'!D:D,'16 AJE data'!T2372)&gt;0,"Y","N")</f>
        <v>N</v>
      </c>
    </row>
    <row r="2373" spans="1:21" x14ac:dyDescent="0.25">
      <c r="A2373" t="s">
        <v>125</v>
      </c>
      <c r="B2373" t="s">
        <v>5284</v>
      </c>
      <c r="C2373" t="s">
        <v>9009</v>
      </c>
      <c r="D2373" t="s">
        <v>525</v>
      </c>
      <c r="E2373" t="s">
        <v>12419</v>
      </c>
      <c r="F2373" t="str">
        <f t="shared" ref="F2373:F2436" si="40">D2373&amp;"-"&amp;E2373</f>
        <v>CA-IFRS</v>
      </c>
      <c r="G2373" t="s">
        <v>9009</v>
      </c>
      <c r="O2373" t="s">
        <v>15867</v>
      </c>
      <c r="P2373" t="s">
        <v>132</v>
      </c>
      <c r="Q2373" t="s">
        <v>3983</v>
      </c>
      <c r="R2373" t="str">
        <f>IF(COUNTIF('16 reserve entries'!Q:Q,'16 AJE data'!O2373)&gt;0,"Y","N")</f>
        <v>N</v>
      </c>
      <c r="S2373" s="149" t="s">
        <v>125</v>
      </c>
      <c r="T2373" t="s">
        <v>15868</v>
      </c>
      <c r="U2373" t="str">
        <f>IF(COUNTIF('16 reserve bal'!D:D,'16 AJE data'!T2373)&gt;0,"Y","N")</f>
        <v>N</v>
      </c>
    </row>
    <row r="2374" spans="1:21" x14ac:dyDescent="0.25">
      <c r="A2374" t="s">
        <v>125</v>
      </c>
      <c r="B2374" t="s">
        <v>5284</v>
      </c>
      <c r="C2374" t="s">
        <v>9010</v>
      </c>
      <c r="D2374" t="s">
        <v>525</v>
      </c>
      <c r="E2374" t="s">
        <v>12419</v>
      </c>
      <c r="F2374" t="str">
        <f t="shared" si="40"/>
        <v>CA-IFRS</v>
      </c>
      <c r="G2374" t="s">
        <v>9010</v>
      </c>
      <c r="O2374" t="s">
        <v>15869</v>
      </c>
      <c r="P2374" t="s">
        <v>132</v>
      </c>
      <c r="Q2374" t="s">
        <v>3997</v>
      </c>
      <c r="R2374" t="str">
        <f>IF(COUNTIF('16 reserve entries'!Q:Q,'16 AJE data'!O2374)&gt;0,"Y","N")</f>
        <v>N</v>
      </c>
      <c r="S2374" s="149" t="s">
        <v>125</v>
      </c>
      <c r="T2374" t="s">
        <v>15870</v>
      </c>
      <c r="U2374" t="str">
        <f>IF(COUNTIF('16 reserve bal'!D:D,'16 AJE data'!T2374)&gt;0,"Y","N")</f>
        <v>N</v>
      </c>
    </row>
    <row r="2375" spans="1:21" x14ac:dyDescent="0.25">
      <c r="A2375" t="s">
        <v>125</v>
      </c>
      <c r="B2375" t="s">
        <v>5284</v>
      </c>
      <c r="C2375" t="s">
        <v>9011</v>
      </c>
      <c r="D2375" t="s">
        <v>525</v>
      </c>
      <c r="E2375" t="s">
        <v>12419</v>
      </c>
      <c r="F2375" t="str">
        <f t="shared" si="40"/>
        <v>CA-IFRS</v>
      </c>
      <c r="G2375" t="s">
        <v>9011</v>
      </c>
      <c r="O2375" t="s">
        <v>15871</v>
      </c>
      <c r="P2375" t="s">
        <v>132</v>
      </c>
      <c r="Q2375" t="s">
        <v>7750</v>
      </c>
      <c r="R2375" t="str">
        <f>IF(COUNTIF('16 reserve entries'!Q:Q,'16 AJE data'!O2375)&gt;0,"Y","N")</f>
        <v>N</v>
      </c>
      <c r="S2375" s="149" t="s">
        <v>125</v>
      </c>
      <c r="T2375" t="s">
        <v>15872</v>
      </c>
      <c r="U2375" t="str">
        <f>IF(COUNTIF('16 reserve bal'!D:D,'16 AJE data'!T2375)&gt;0,"Y","N")</f>
        <v>N</v>
      </c>
    </row>
    <row r="2376" spans="1:21" x14ac:dyDescent="0.25">
      <c r="A2376" t="s">
        <v>125</v>
      </c>
      <c r="B2376" t="s">
        <v>5284</v>
      </c>
      <c r="C2376" t="s">
        <v>9012</v>
      </c>
      <c r="D2376" t="s">
        <v>525</v>
      </c>
      <c r="E2376" t="s">
        <v>12419</v>
      </c>
      <c r="F2376" t="str">
        <f t="shared" si="40"/>
        <v>CA-IFRS</v>
      </c>
      <c r="G2376" t="s">
        <v>9012</v>
      </c>
      <c r="O2376" t="s">
        <v>15873</v>
      </c>
      <c r="P2376" t="s">
        <v>132</v>
      </c>
      <c r="Q2376" t="s">
        <v>7751</v>
      </c>
      <c r="R2376" t="str">
        <f>IF(COUNTIF('16 reserve entries'!Q:Q,'16 AJE data'!O2376)&gt;0,"Y","N")</f>
        <v>N</v>
      </c>
      <c r="S2376" s="149" t="s">
        <v>125</v>
      </c>
      <c r="T2376" t="s">
        <v>15874</v>
      </c>
      <c r="U2376" t="str">
        <f>IF(COUNTIF('16 reserve bal'!D:D,'16 AJE data'!T2376)&gt;0,"Y","N")</f>
        <v>N</v>
      </c>
    </row>
    <row r="2377" spans="1:21" x14ac:dyDescent="0.25">
      <c r="A2377" t="s">
        <v>125</v>
      </c>
      <c r="B2377" t="s">
        <v>5284</v>
      </c>
      <c r="C2377" t="s">
        <v>9013</v>
      </c>
      <c r="D2377" t="s">
        <v>525</v>
      </c>
      <c r="E2377" t="s">
        <v>12419</v>
      </c>
      <c r="F2377" t="str">
        <f t="shared" si="40"/>
        <v>CA-IFRS</v>
      </c>
      <c r="G2377" t="s">
        <v>9013</v>
      </c>
      <c r="O2377" t="s">
        <v>15875</v>
      </c>
      <c r="P2377" t="s">
        <v>132</v>
      </c>
      <c r="Q2377" t="s">
        <v>8420</v>
      </c>
      <c r="R2377" t="str">
        <f>IF(COUNTIF('16 reserve entries'!Q:Q,'16 AJE data'!O2377)&gt;0,"Y","N")</f>
        <v>N</v>
      </c>
      <c r="S2377" s="149" t="s">
        <v>125</v>
      </c>
      <c r="T2377" t="s">
        <v>15876</v>
      </c>
      <c r="U2377" t="str">
        <f>IF(COUNTIF('16 reserve bal'!D:D,'16 AJE data'!T2377)&gt;0,"Y","N")</f>
        <v>N</v>
      </c>
    </row>
    <row r="2378" spans="1:21" x14ac:dyDescent="0.25">
      <c r="A2378" t="s">
        <v>125</v>
      </c>
      <c r="B2378" t="s">
        <v>5284</v>
      </c>
      <c r="C2378" t="s">
        <v>9014</v>
      </c>
      <c r="D2378" t="s">
        <v>525</v>
      </c>
      <c r="E2378" t="s">
        <v>12419</v>
      </c>
      <c r="F2378" t="str">
        <f t="shared" si="40"/>
        <v>CA-IFRS</v>
      </c>
      <c r="G2378" t="s">
        <v>9014</v>
      </c>
      <c r="O2378" t="s">
        <v>15877</v>
      </c>
      <c r="P2378" t="s">
        <v>132</v>
      </c>
      <c r="Q2378" t="s">
        <v>8185</v>
      </c>
      <c r="R2378" t="str">
        <f>IF(COUNTIF('16 reserve entries'!Q:Q,'16 AJE data'!O2378)&gt;0,"Y","N")</f>
        <v>N</v>
      </c>
      <c r="S2378" s="149" t="s">
        <v>125</v>
      </c>
      <c r="T2378" t="s">
        <v>15878</v>
      </c>
      <c r="U2378" t="str">
        <f>IF(COUNTIF('16 reserve bal'!D:D,'16 AJE data'!T2378)&gt;0,"Y","N")</f>
        <v>N</v>
      </c>
    </row>
    <row r="2379" spans="1:21" x14ac:dyDescent="0.25">
      <c r="A2379" t="s">
        <v>125</v>
      </c>
      <c r="B2379" t="s">
        <v>5284</v>
      </c>
      <c r="C2379" t="s">
        <v>9015</v>
      </c>
      <c r="D2379" t="s">
        <v>525</v>
      </c>
      <c r="E2379" t="s">
        <v>12419</v>
      </c>
      <c r="F2379" t="str">
        <f t="shared" si="40"/>
        <v>CA-IFRS</v>
      </c>
      <c r="G2379" t="s">
        <v>9015</v>
      </c>
      <c r="O2379" t="s">
        <v>15879</v>
      </c>
      <c r="P2379" t="s">
        <v>132</v>
      </c>
      <c r="Q2379" t="s">
        <v>8186</v>
      </c>
      <c r="R2379" t="str">
        <f>IF(COUNTIF('16 reserve entries'!Q:Q,'16 AJE data'!O2379)&gt;0,"Y","N")</f>
        <v>N</v>
      </c>
      <c r="S2379" s="149" t="s">
        <v>125</v>
      </c>
      <c r="T2379" t="s">
        <v>15880</v>
      </c>
      <c r="U2379" t="str">
        <f>IF(COUNTIF('16 reserve bal'!D:D,'16 AJE data'!T2379)&gt;0,"Y","N")</f>
        <v>N</v>
      </c>
    </row>
    <row r="2380" spans="1:21" x14ac:dyDescent="0.25">
      <c r="A2380" t="s">
        <v>125</v>
      </c>
      <c r="B2380" t="s">
        <v>5284</v>
      </c>
      <c r="C2380" t="s">
        <v>9016</v>
      </c>
      <c r="D2380" t="s">
        <v>525</v>
      </c>
      <c r="E2380" t="s">
        <v>12419</v>
      </c>
      <c r="F2380" t="str">
        <f t="shared" si="40"/>
        <v>CA-IFRS</v>
      </c>
      <c r="G2380" t="s">
        <v>9016</v>
      </c>
      <c r="O2380" t="s">
        <v>15881</v>
      </c>
      <c r="P2380" t="s">
        <v>132</v>
      </c>
      <c r="Q2380" t="s">
        <v>9043</v>
      </c>
      <c r="R2380" t="str">
        <f>IF(COUNTIF('16 reserve entries'!Q:Q,'16 AJE data'!O2380)&gt;0,"Y","N")</f>
        <v>N</v>
      </c>
      <c r="S2380" s="149" t="s">
        <v>125</v>
      </c>
      <c r="T2380" t="s">
        <v>15882</v>
      </c>
      <c r="U2380" t="str">
        <f>IF(COUNTIF('16 reserve bal'!D:D,'16 AJE data'!T2380)&gt;0,"Y","N")</f>
        <v>N</v>
      </c>
    </row>
    <row r="2381" spans="1:21" x14ac:dyDescent="0.25">
      <c r="A2381" t="s">
        <v>125</v>
      </c>
      <c r="B2381" t="s">
        <v>5284</v>
      </c>
      <c r="C2381" t="s">
        <v>9017</v>
      </c>
      <c r="D2381" t="s">
        <v>525</v>
      </c>
      <c r="E2381" t="s">
        <v>12419</v>
      </c>
      <c r="F2381" t="str">
        <f t="shared" si="40"/>
        <v>CA-IFRS</v>
      </c>
      <c r="G2381" t="s">
        <v>9017</v>
      </c>
      <c r="O2381" t="s">
        <v>15883</v>
      </c>
      <c r="P2381" t="s">
        <v>132</v>
      </c>
      <c r="Q2381" t="s">
        <v>8189</v>
      </c>
      <c r="R2381" t="str">
        <f>IF(COUNTIF('16 reserve entries'!Q:Q,'16 AJE data'!O2381)&gt;0,"Y","N")</f>
        <v>N</v>
      </c>
      <c r="S2381" s="149" t="s">
        <v>125</v>
      </c>
      <c r="T2381" t="s">
        <v>15884</v>
      </c>
      <c r="U2381" t="str">
        <f>IF(COUNTIF('16 reserve bal'!D:D,'16 AJE data'!T2381)&gt;0,"Y","N")</f>
        <v>N</v>
      </c>
    </row>
    <row r="2382" spans="1:21" x14ac:dyDescent="0.25">
      <c r="A2382" t="s">
        <v>125</v>
      </c>
      <c r="B2382" t="s">
        <v>5284</v>
      </c>
      <c r="C2382" t="s">
        <v>9018</v>
      </c>
      <c r="D2382" t="s">
        <v>525</v>
      </c>
      <c r="E2382" t="s">
        <v>12419</v>
      </c>
      <c r="F2382" t="str">
        <f t="shared" si="40"/>
        <v>CA-IFRS</v>
      </c>
      <c r="G2382" t="s">
        <v>9018</v>
      </c>
      <c r="O2382" t="s">
        <v>15885</v>
      </c>
      <c r="P2382" t="s">
        <v>132</v>
      </c>
      <c r="Q2382" t="s">
        <v>8421</v>
      </c>
      <c r="R2382" t="str">
        <f>IF(COUNTIF('16 reserve entries'!Q:Q,'16 AJE data'!O2382)&gt;0,"Y","N")</f>
        <v>N</v>
      </c>
      <c r="S2382" s="149" t="s">
        <v>125</v>
      </c>
      <c r="T2382" t="s">
        <v>15886</v>
      </c>
      <c r="U2382" t="str">
        <f>IF(COUNTIF('16 reserve bal'!D:D,'16 AJE data'!T2382)&gt;0,"Y","N")</f>
        <v>N</v>
      </c>
    </row>
    <row r="2383" spans="1:21" x14ac:dyDescent="0.25">
      <c r="A2383" t="s">
        <v>125</v>
      </c>
      <c r="B2383" t="s">
        <v>5284</v>
      </c>
      <c r="C2383" t="s">
        <v>9019</v>
      </c>
      <c r="D2383" t="s">
        <v>525</v>
      </c>
      <c r="E2383" t="s">
        <v>12419</v>
      </c>
      <c r="F2383" t="str">
        <f t="shared" si="40"/>
        <v>CA-IFRS</v>
      </c>
      <c r="G2383" t="s">
        <v>9019</v>
      </c>
      <c r="O2383" t="s">
        <v>15887</v>
      </c>
      <c r="P2383" t="s">
        <v>132</v>
      </c>
      <c r="Q2383" t="s">
        <v>8190</v>
      </c>
      <c r="R2383" t="str">
        <f>IF(COUNTIF('16 reserve entries'!Q:Q,'16 AJE data'!O2383)&gt;0,"Y","N")</f>
        <v>N</v>
      </c>
      <c r="S2383" s="149" t="s">
        <v>125</v>
      </c>
      <c r="T2383" t="s">
        <v>15888</v>
      </c>
      <c r="U2383" t="str">
        <f>IF(COUNTIF('16 reserve bal'!D:D,'16 AJE data'!T2383)&gt;0,"Y","N")</f>
        <v>N</v>
      </c>
    </row>
    <row r="2384" spans="1:21" x14ac:dyDescent="0.25">
      <c r="A2384" t="s">
        <v>125</v>
      </c>
      <c r="B2384" t="s">
        <v>5284</v>
      </c>
      <c r="C2384" t="s">
        <v>9020</v>
      </c>
      <c r="D2384" t="s">
        <v>525</v>
      </c>
      <c r="E2384" t="s">
        <v>12419</v>
      </c>
      <c r="F2384" t="str">
        <f t="shared" si="40"/>
        <v>CA-IFRS</v>
      </c>
      <c r="G2384" t="s">
        <v>9020</v>
      </c>
      <c r="O2384" t="s">
        <v>15889</v>
      </c>
      <c r="P2384" t="s">
        <v>132</v>
      </c>
      <c r="Q2384" t="s">
        <v>8201</v>
      </c>
      <c r="R2384" t="str">
        <f>IF(COUNTIF('16 reserve entries'!Q:Q,'16 AJE data'!O2384)&gt;0,"Y","N")</f>
        <v>N</v>
      </c>
      <c r="S2384" s="149" t="s">
        <v>125</v>
      </c>
      <c r="T2384" t="s">
        <v>15890</v>
      </c>
      <c r="U2384" t="str">
        <f>IF(COUNTIF('16 reserve bal'!D:D,'16 AJE data'!T2384)&gt;0,"Y","N")</f>
        <v>N</v>
      </c>
    </row>
    <row r="2385" spans="1:21" x14ac:dyDescent="0.25">
      <c r="A2385" t="s">
        <v>125</v>
      </c>
      <c r="B2385" t="s">
        <v>5284</v>
      </c>
      <c r="C2385" t="s">
        <v>9022</v>
      </c>
      <c r="D2385" t="s">
        <v>525</v>
      </c>
      <c r="E2385" t="s">
        <v>12419</v>
      </c>
      <c r="F2385" t="str">
        <f t="shared" si="40"/>
        <v>CA-IFRS</v>
      </c>
      <c r="G2385" t="s">
        <v>9022</v>
      </c>
      <c r="O2385" t="s">
        <v>15891</v>
      </c>
      <c r="P2385" t="s">
        <v>132</v>
      </c>
      <c r="Q2385" t="s">
        <v>8422</v>
      </c>
      <c r="R2385" t="str">
        <f>IF(COUNTIF('16 reserve entries'!Q:Q,'16 AJE data'!O2385)&gt;0,"Y","N")</f>
        <v>N</v>
      </c>
      <c r="S2385" s="149" t="s">
        <v>125</v>
      </c>
      <c r="T2385" t="s">
        <v>15892</v>
      </c>
      <c r="U2385" t="str">
        <f>IF(COUNTIF('16 reserve bal'!D:D,'16 AJE data'!T2385)&gt;0,"Y","N")</f>
        <v>N</v>
      </c>
    </row>
    <row r="2386" spans="1:21" x14ac:dyDescent="0.25">
      <c r="A2386" t="s">
        <v>125</v>
      </c>
      <c r="B2386" t="s">
        <v>5284</v>
      </c>
      <c r="C2386" t="s">
        <v>9023</v>
      </c>
      <c r="D2386" t="s">
        <v>525</v>
      </c>
      <c r="E2386" t="s">
        <v>12419</v>
      </c>
      <c r="F2386" t="str">
        <f t="shared" si="40"/>
        <v>CA-IFRS</v>
      </c>
      <c r="G2386" t="s">
        <v>9023</v>
      </c>
      <c r="O2386" t="s">
        <v>15893</v>
      </c>
      <c r="P2386" t="s">
        <v>132</v>
      </c>
      <c r="Q2386" t="s">
        <v>8423</v>
      </c>
      <c r="R2386" t="str">
        <f>IF(COUNTIF('16 reserve entries'!Q:Q,'16 AJE data'!O2386)&gt;0,"Y","N")</f>
        <v>N</v>
      </c>
      <c r="S2386" s="149" t="s">
        <v>125</v>
      </c>
      <c r="T2386" t="s">
        <v>15894</v>
      </c>
      <c r="U2386" t="str">
        <f>IF(COUNTIF('16 reserve bal'!D:D,'16 AJE data'!T2386)&gt;0,"Y","N")</f>
        <v>N</v>
      </c>
    </row>
    <row r="2387" spans="1:21" x14ac:dyDescent="0.25">
      <c r="A2387" t="s">
        <v>125</v>
      </c>
      <c r="B2387" t="s">
        <v>5284</v>
      </c>
      <c r="C2387" t="s">
        <v>9024</v>
      </c>
      <c r="D2387" t="s">
        <v>525</v>
      </c>
      <c r="E2387" t="s">
        <v>12419</v>
      </c>
      <c r="F2387" t="str">
        <f t="shared" si="40"/>
        <v>CA-IFRS</v>
      </c>
      <c r="G2387" t="s">
        <v>9024</v>
      </c>
      <c r="O2387" t="s">
        <v>15895</v>
      </c>
      <c r="P2387" t="s">
        <v>132</v>
      </c>
      <c r="Q2387" t="s">
        <v>8217</v>
      </c>
      <c r="R2387" t="str">
        <f>IF(COUNTIF('16 reserve entries'!Q:Q,'16 AJE data'!O2387)&gt;0,"Y","N")</f>
        <v>N</v>
      </c>
      <c r="S2387" s="149" t="s">
        <v>125</v>
      </c>
      <c r="T2387" t="s">
        <v>15896</v>
      </c>
      <c r="U2387" t="str">
        <f>IF(COUNTIF('16 reserve bal'!D:D,'16 AJE data'!T2387)&gt;0,"Y","N")</f>
        <v>N</v>
      </c>
    </row>
    <row r="2388" spans="1:21" x14ac:dyDescent="0.25">
      <c r="A2388" t="s">
        <v>125</v>
      </c>
      <c r="B2388" t="s">
        <v>5284</v>
      </c>
      <c r="C2388" t="s">
        <v>9025</v>
      </c>
      <c r="D2388" t="s">
        <v>525</v>
      </c>
      <c r="E2388" t="s">
        <v>12419</v>
      </c>
      <c r="F2388" t="str">
        <f t="shared" si="40"/>
        <v>CA-IFRS</v>
      </c>
      <c r="G2388" t="s">
        <v>9025</v>
      </c>
      <c r="O2388" t="s">
        <v>15897</v>
      </c>
      <c r="P2388" t="s">
        <v>132</v>
      </c>
      <c r="Q2388" t="s">
        <v>8227</v>
      </c>
      <c r="R2388" t="str">
        <f>IF(COUNTIF('16 reserve entries'!Q:Q,'16 AJE data'!O2388)&gt;0,"Y","N")</f>
        <v>N</v>
      </c>
      <c r="S2388" s="149" t="s">
        <v>125</v>
      </c>
      <c r="T2388" t="s">
        <v>15898</v>
      </c>
      <c r="U2388" t="str">
        <f>IF(COUNTIF('16 reserve bal'!D:D,'16 AJE data'!T2388)&gt;0,"Y","N")</f>
        <v>N</v>
      </c>
    </row>
    <row r="2389" spans="1:21" x14ac:dyDescent="0.25">
      <c r="A2389" t="s">
        <v>125</v>
      </c>
      <c r="B2389" t="s">
        <v>5284</v>
      </c>
      <c r="C2389" t="s">
        <v>9026</v>
      </c>
      <c r="D2389" t="s">
        <v>525</v>
      </c>
      <c r="E2389" t="s">
        <v>12419</v>
      </c>
      <c r="F2389" t="str">
        <f t="shared" si="40"/>
        <v>CA-IFRS</v>
      </c>
      <c r="G2389" t="s">
        <v>9026</v>
      </c>
      <c r="O2389" t="s">
        <v>15899</v>
      </c>
      <c r="P2389" t="s">
        <v>132</v>
      </c>
      <c r="Q2389" t="s">
        <v>7601</v>
      </c>
      <c r="R2389" t="str">
        <f>IF(COUNTIF('16 reserve entries'!Q:Q,'16 AJE data'!O2389)&gt;0,"Y","N")</f>
        <v>N</v>
      </c>
      <c r="S2389" s="149" t="s">
        <v>125</v>
      </c>
      <c r="T2389" t="s">
        <v>15900</v>
      </c>
      <c r="U2389" t="str">
        <f>IF(COUNTIF('16 reserve bal'!D:D,'16 AJE data'!T2389)&gt;0,"Y","N")</f>
        <v>N</v>
      </c>
    </row>
    <row r="2390" spans="1:21" x14ac:dyDescent="0.25">
      <c r="A2390" t="s">
        <v>125</v>
      </c>
      <c r="B2390" t="s">
        <v>5284</v>
      </c>
      <c r="C2390" t="s">
        <v>9027</v>
      </c>
      <c r="D2390" t="s">
        <v>525</v>
      </c>
      <c r="E2390" t="s">
        <v>12419</v>
      </c>
      <c r="F2390" t="str">
        <f t="shared" si="40"/>
        <v>CA-IFRS</v>
      </c>
      <c r="G2390" t="s">
        <v>9027</v>
      </c>
      <c r="O2390" t="s">
        <v>15901</v>
      </c>
      <c r="P2390" t="s">
        <v>132</v>
      </c>
      <c r="Q2390" t="s">
        <v>8284</v>
      </c>
      <c r="R2390" t="str">
        <f>IF(COUNTIF('16 reserve entries'!Q:Q,'16 AJE data'!O2390)&gt;0,"Y","N")</f>
        <v>N</v>
      </c>
      <c r="S2390" s="149" t="s">
        <v>125</v>
      </c>
      <c r="T2390" t="s">
        <v>15902</v>
      </c>
      <c r="U2390" t="str">
        <f>IF(COUNTIF('16 reserve bal'!D:D,'16 AJE data'!T2390)&gt;0,"Y","N")</f>
        <v>N</v>
      </c>
    </row>
    <row r="2391" spans="1:21" x14ac:dyDescent="0.25">
      <c r="A2391" t="s">
        <v>125</v>
      </c>
      <c r="B2391" t="s">
        <v>5284</v>
      </c>
      <c r="C2391" t="s">
        <v>9028</v>
      </c>
      <c r="D2391" t="s">
        <v>525</v>
      </c>
      <c r="E2391" t="s">
        <v>12419</v>
      </c>
      <c r="F2391" t="str">
        <f t="shared" si="40"/>
        <v>CA-IFRS</v>
      </c>
      <c r="G2391" t="s">
        <v>9028</v>
      </c>
      <c r="O2391" t="s">
        <v>15903</v>
      </c>
      <c r="P2391" t="s">
        <v>132</v>
      </c>
      <c r="Q2391" t="s">
        <v>8285</v>
      </c>
      <c r="R2391" t="str">
        <f>IF(COUNTIF('16 reserve entries'!Q:Q,'16 AJE data'!O2391)&gt;0,"Y","N")</f>
        <v>N</v>
      </c>
      <c r="S2391" s="149" t="s">
        <v>125</v>
      </c>
      <c r="T2391" t="s">
        <v>15904</v>
      </c>
      <c r="U2391" t="str">
        <f>IF(COUNTIF('16 reserve bal'!D:D,'16 AJE data'!T2391)&gt;0,"Y","N")</f>
        <v>N</v>
      </c>
    </row>
    <row r="2392" spans="1:21" x14ac:dyDescent="0.25">
      <c r="A2392" t="s">
        <v>125</v>
      </c>
      <c r="B2392" t="s">
        <v>5284</v>
      </c>
      <c r="C2392" t="s">
        <v>9029</v>
      </c>
      <c r="D2392" t="s">
        <v>525</v>
      </c>
      <c r="E2392" t="s">
        <v>12419</v>
      </c>
      <c r="F2392" t="str">
        <f t="shared" si="40"/>
        <v>CA-IFRS</v>
      </c>
      <c r="G2392" t="s">
        <v>9029</v>
      </c>
      <c r="O2392" t="s">
        <v>15905</v>
      </c>
      <c r="P2392" t="s">
        <v>132</v>
      </c>
      <c r="Q2392" t="s">
        <v>8286</v>
      </c>
      <c r="R2392" t="str">
        <f>IF(COUNTIF('16 reserve entries'!Q:Q,'16 AJE data'!O2392)&gt;0,"Y","N")</f>
        <v>N</v>
      </c>
      <c r="S2392" s="149" t="s">
        <v>125</v>
      </c>
      <c r="T2392" t="s">
        <v>15906</v>
      </c>
      <c r="U2392" t="str">
        <f>IF(COUNTIF('16 reserve bal'!D:D,'16 AJE data'!T2392)&gt;0,"Y","N")</f>
        <v>N</v>
      </c>
    </row>
    <row r="2393" spans="1:21" x14ac:dyDescent="0.25">
      <c r="A2393" t="s">
        <v>125</v>
      </c>
      <c r="B2393" t="s">
        <v>5284</v>
      </c>
      <c r="C2393" t="s">
        <v>9030</v>
      </c>
      <c r="D2393" t="s">
        <v>525</v>
      </c>
      <c r="E2393" t="s">
        <v>12419</v>
      </c>
      <c r="F2393" t="str">
        <f t="shared" si="40"/>
        <v>CA-IFRS</v>
      </c>
      <c r="G2393" t="s">
        <v>9030</v>
      </c>
      <c r="O2393" t="s">
        <v>15907</v>
      </c>
      <c r="P2393" t="s">
        <v>132</v>
      </c>
      <c r="Q2393" t="s">
        <v>8289</v>
      </c>
      <c r="R2393" t="str">
        <f>IF(COUNTIF('16 reserve entries'!Q:Q,'16 AJE data'!O2393)&gt;0,"Y","N")</f>
        <v>N</v>
      </c>
      <c r="S2393" s="149" t="s">
        <v>125</v>
      </c>
      <c r="T2393" t="s">
        <v>15908</v>
      </c>
      <c r="U2393" t="str">
        <f>IF(COUNTIF('16 reserve bal'!D:D,'16 AJE data'!T2393)&gt;0,"Y","N")</f>
        <v>N</v>
      </c>
    </row>
    <row r="2394" spans="1:21" x14ac:dyDescent="0.25">
      <c r="A2394" t="s">
        <v>125</v>
      </c>
      <c r="B2394" t="s">
        <v>5284</v>
      </c>
      <c r="C2394" t="s">
        <v>9031</v>
      </c>
      <c r="D2394" t="s">
        <v>525</v>
      </c>
      <c r="E2394" t="s">
        <v>12419</v>
      </c>
      <c r="F2394" t="str">
        <f t="shared" si="40"/>
        <v>CA-IFRS</v>
      </c>
      <c r="G2394" t="s">
        <v>9031</v>
      </c>
      <c r="O2394" t="s">
        <v>15909</v>
      </c>
      <c r="P2394" t="s">
        <v>132</v>
      </c>
      <c r="Q2394" t="s">
        <v>8290</v>
      </c>
      <c r="R2394" t="str">
        <f>IF(COUNTIF('16 reserve entries'!Q:Q,'16 AJE data'!O2394)&gt;0,"Y","N")</f>
        <v>N</v>
      </c>
      <c r="S2394" s="149" t="s">
        <v>125</v>
      </c>
      <c r="T2394" t="s">
        <v>15910</v>
      </c>
      <c r="U2394" t="str">
        <f>IF(COUNTIF('16 reserve bal'!D:D,'16 AJE data'!T2394)&gt;0,"Y","N")</f>
        <v>N</v>
      </c>
    </row>
    <row r="2395" spans="1:21" x14ac:dyDescent="0.25">
      <c r="A2395" t="s">
        <v>125</v>
      </c>
      <c r="B2395" t="s">
        <v>5284</v>
      </c>
      <c r="C2395" t="s">
        <v>9032</v>
      </c>
      <c r="D2395" t="s">
        <v>525</v>
      </c>
      <c r="E2395" t="s">
        <v>12419</v>
      </c>
      <c r="F2395" t="str">
        <f t="shared" si="40"/>
        <v>CA-IFRS</v>
      </c>
      <c r="G2395" t="s">
        <v>9032</v>
      </c>
      <c r="O2395" t="s">
        <v>15911</v>
      </c>
      <c r="P2395" t="s">
        <v>132</v>
      </c>
      <c r="Q2395" t="s">
        <v>8291</v>
      </c>
      <c r="R2395" t="str">
        <f>IF(COUNTIF('16 reserve entries'!Q:Q,'16 AJE data'!O2395)&gt;0,"Y","N")</f>
        <v>N</v>
      </c>
      <c r="S2395" s="149" t="s">
        <v>125</v>
      </c>
      <c r="T2395" t="s">
        <v>15912</v>
      </c>
      <c r="U2395" t="str">
        <f>IF(COUNTIF('16 reserve bal'!D:D,'16 AJE data'!T2395)&gt;0,"Y","N")</f>
        <v>N</v>
      </c>
    </row>
    <row r="2396" spans="1:21" x14ac:dyDescent="0.25">
      <c r="A2396" t="s">
        <v>125</v>
      </c>
      <c r="B2396" t="s">
        <v>5284</v>
      </c>
      <c r="C2396" t="s">
        <v>9033</v>
      </c>
      <c r="D2396" t="s">
        <v>525</v>
      </c>
      <c r="E2396" t="s">
        <v>12419</v>
      </c>
      <c r="F2396" t="str">
        <f t="shared" si="40"/>
        <v>CA-IFRS</v>
      </c>
      <c r="G2396" t="s">
        <v>9033</v>
      </c>
      <c r="O2396" t="s">
        <v>15913</v>
      </c>
      <c r="P2396" t="s">
        <v>132</v>
      </c>
      <c r="Q2396" t="s">
        <v>8297</v>
      </c>
      <c r="R2396" t="str">
        <f>IF(COUNTIF('16 reserve entries'!Q:Q,'16 AJE data'!O2396)&gt;0,"Y","N")</f>
        <v>N</v>
      </c>
      <c r="S2396" s="149" t="s">
        <v>125</v>
      </c>
      <c r="T2396" t="s">
        <v>15914</v>
      </c>
      <c r="U2396" t="str">
        <f>IF(COUNTIF('16 reserve bal'!D:D,'16 AJE data'!T2396)&gt;0,"Y","N")</f>
        <v>N</v>
      </c>
    </row>
    <row r="2397" spans="1:21" x14ac:dyDescent="0.25">
      <c r="A2397" t="s">
        <v>125</v>
      </c>
      <c r="B2397" t="s">
        <v>5284</v>
      </c>
      <c r="C2397" t="s">
        <v>9034</v>
      </c>
      <c r="D2397" t="s">
        <v>525</v>
      </c>
      <c r="E2397" t="s">
        <v>12419</v>
      </c>
      <c r="F2397" t="str">
        <f t="shared" si="40"/>
        <v>CA-IFRS</v>
      </c>
      <c r="G2397" t="s">
        <v>9034</v>
      </c>
      <c r="O2397" t="s">
        <v>15915</v>
      </c>
      <c r="P2397" t="s">
        <v>132</v>
      </c>
      <c r="Q2397" t="s">
        <v>4443</v>
      </c>
      <c r="R2397" t="str">
        <f>IF(COUNTIF('16 reserve entries'!Q:Q,'16 AJE data'!O2397)&gt;0,"Y","N")</f>
        <v>N</v>
      </c>
      <c r="S2397" s="149" t="s">
        <v>125</v>
      </c>
      <c r="T2397" t="s">
        <v>15916</v>
      </c>
      <c r="U2397" t="str">
        <f>IF(COUNTIF('16 reserve bal'!D:D,'16 AJE data'!T2397)&gt;0,"Y","N")</f>
        <v>N</v>
      </c>
    </row>
    <row r="2398" spans="1:21" x14ac:dyDescent="0.25">
      <c r="A2398" t="s">
        <v>125</v>
      </c>
      <c r="B2398" t="s">
        <v>5284</v>
      </c>
      <c r="C2398" t="s">
        <v>9035</v>
      </c>
      <c r="D2398" t="s">
        <v>525</v>
      </c>
      <c r="E2398" t="s">
        <v>12419</v>
      </c>
      <c r="F2398" t="str">
        <f t="shared" si="40"/>
        <v>CA-IFRS</v>
      </c>
      <c r="G2398" t="s">
        <v>9035</v>
      </c>
      <c r="O2398" t="s">
        <v>15917</v>
      </c>
      <c r="P2398" t="s">
        <v>132</v>
      </c>
      <c r="Q2398" t="s">
        <v>8301</v>
      </c>
      <c r="R2398" t="str">
        <f>IF(COUNTIF('16 reserve entries'!Q:Q,'16 AJE data'!O2398)&gt;0,"Y","N")</f>
        <v>N</v>
      </c>
      <c r="S2398" s="149" t="s">
        <v>125</v>
      </c>
      <c r="T2398" t="s">
        <v>15918</v>
      </c>
      <c r="U2398" t="str">
        <f>IF(COUNTIF('16 reserve bal'!D:D,'16 AJE data'!T2398)&gt;0,"Y","N")</f>
        <v>N</v>
      </c>
    </row>
    <row r="2399" spans="1:21" x14ac:dyDescent="0.25">
      <c r="A2399" t="s">
        <v>128</v>
      </c>
      <c r="B2399" t="s">
        <v>5284</v>
      </c>
      <c r="C2399" t="s">
        <v>3257</v>
      </c>
      <c r="D2399" t="s">
        <v>525</v>
      </c>
      <c r="E2399" t="s">
        <v>12419</v>
      </c>
      <c r="F2399" t="str">
        <f t="shared" si="40"/>
        <v>CA-IFRS</v>
      </c>
      <c r="G2399" t="s">
        <v>3257</v>
      </c>
      <c r="O2399" t="s">
        <v>15919</v>
      </c>
      <c r="P2399" t="s">
        <v>132</v>
      </c>
      <c r="Q2399" t="s">
        <v>8306</v>
      </c>
      <c r="R2399" t="str">
        <f>IF(COUNTIF('16 reserve entries'!Q:Q,'16 AJE data'!O2399)&gt;0,"Y","N")</f>
        <v>N</v>
      </c>
      <c r="S2399" s="149" t="s">
        <v>128</v>
      </c>
      <c r="T2399" t="s">
        <v>3280</v>
      </c>
      <c r="U2399" t="str">
        <f>IF(COUNTIF('16 reserve bal'!D:D,'16 AJE data'!T2399)&gt;0,"Y","N")</f>
        <v>Y</v>
      </c>
    </row>
    <row r="2400" spans="1:21" x14ac:dyDescent="0.25">
      <c r="A2400" t="s">
        <v>128</v>
      </c>
      <c r="B2400" t="s">
        <v>5284</v>
      </c>
      <c r="C2400" t="s">
        <v>3317</v>
      </c>
      <c r="D2400" t="s">
        <v>525</v>
      </c>
      <c r="E2400" t="s">
        <v>12419</v>
      </c>
      <c r="F2400" t="str">
        <f t="shared" si="40"/>
        <v>CA-IFRS</v>
      </c>
      <c r="G2400" t="s">
        <v>3317</v>
      </c>
      <c r="O2400" t="s">
        <v>15920</v>
      </c>
      <c r="P2400" t="s">
        <v>132</v>
      </c>
      <c r="Q2400" t="s">
        <v>8309</v>
      </c>
      <c r="R2400" t="str">
        <f>IF(COUNTIF('16 reserve entries'!Q:Q,'16 AJE data'!O2400)&gt;0,"Y","N")</f>
        <v>N</v>
      </c>
      <c r="S2400" s="149" t="s">
        <v>128</v>
      </c>
      <c r="T2400" t="s">
        <v>3428</v>
      </c>
      <c r="U2400" t="str">
        <f>IF(COUNTIF('16 reserve bal'!D:D,'16 AJE data'!T2400)&gt;0,"Y","N")</f>
        <v>Y</v>
      </c>
    </row>
    <row r="2401" spans="1:21" x14ac:dyDescent="0.25">
      <c r="A2401" t="s">
        <v>128</v>
      </c>
      <c r="B2401" t="s">
        <v>5284</v>
      </c>
      <c r="C2401" t="s">
        <v>3341</v>
      </c>
      <c r="D2401" t="s">
        <v>525</v>
      </c>
      <c r="E2401" t="s">
        <v>12419</v>
      </c>
      <c r="F2401" t="str">
        <f t="shared" si="40"/>
        <v>CA-IFRS</v>
      </c>
      <c r="G2401" t="s">
        <v>3341</v>
      </c>
      <c r="O2401" t="s">
        <v>15921</v>
      </c>
      <c r="P2401" t="s">
        <v>132</v>
      </c>
      <c r="Q2401" t="s">
        <v>8312</v>
      </c>
      <c r="R2401" t="str">
        <f>IF(COUNTIF('16 reserve entries'!Q:Q,'16 AJE data'!O2401)&gt;0,"Y","N")</f>
        <v>N</v>
      </c>
      <c r="S2401" s="149" t="s">
        <v>128</v>
      </c>
      <c r="T2401" t="s">
        <v>3247</v>
      </c>
      <c r="U2401" t="str">
        <f>IF(COUNTIF('16 reserve bal'!D:D,'16 AJE data'!T2401)&gt;0,"Y","N")</f>
        <v>Y</v>
      </c>
    </row>
    <row r="2402" spans="1:21" x14ac:dyDescent="0.25">
      <c r="A2402" t="s">
        <v>128</v>
      </c>
      <c r="B2402" t="s">
        <v>5284</v>
      </c>
      <c r="C2402" t="s">
        <v>7939</v>
      </c>
      <c r="D2402" t="s">
        <v>525</v>
      </c>
      <c r="E2402" t="s">
        <v>12419</v>
      </c>
      <c r="F2402" t="str">
        <f t="shared" si="40"/>
        <v>CA-IFRS</v>
      </c>
      <c r="G2402" t="s">
        <v>7939</v>
      </c>
      <c r="O2402" t="s">
        <v>15922</v>
      </c>
      <c r="P2402" t="s">
        <v>132</v>
      </c>
      <c r="Q2402" t="s">
        <v>8314</v>
      </c>
      <c r="R2402" t="str">
        <f>IF(COUNTIF('16 reserve entries'!Q:Q,'16 AJE data'!O2402)&gt;0,"Y","N")</f>
        <v>N</v>
      </c>
      <c r="S2402" s="149" t="s">
        <v>128</v>
      </c>
      <c r="T2402" t="s">
        <v>13936</v>
      </c>
      <c r="U2402" t="str">
        <f>IF(COUNTIF('16 reserve bal'!D:D,'16 AJE data'!T2402)&gt;0,"Y","N")</f>
        <v>N</v>
      </c>
    </row>
    <row r="2403" spans="1:21" x14ac:dyDescent="0.25">
      <c r="A2403" t="s">
        <v>128</v>
      </c>
      <c r="B2403" t="s">
        <v>5284</v>
      </c>
      <c r="C2403" t="s">
        <v>7593</v>
      </c>
      <c r="D2403" t="s">
        <v>525</v>
      </c>
      <c r="E2403" t="s">
        <v>12419</v>
      </c>
      <c r="F2403" t="str">
        <f t="shared" si="40"/>
        <v>CA-IFRS</v>
      </c>
      <c r="G2403" t="s">
        <v>7593</v>
      </c>
      <c r="O2403" t="s">
        <v>15923</v>
      </c>
      <c r="P2403" t="s">
        <v>132</v>
      </c>
      <c r="Q2403" t="s">
        <v>8327</v>
      </c>
      <c r="R2403" t="str">
        <f>IF(COUNTIF('16 reserve entries'!Q:Q,'16 AJE data'!O2403)&gt;0,"Y","N")</f>
        <v>N</v>
      </c>
      <c r="S2403" s="149" t="s">
        <v>128</v>
      </c>
      <c r="T2403" t="s">
        <v>12918</v>
      </c>
      <c r="U2403" t="str">
        <f>IF(COUNTIF('16 reserve bal'!D:D,'16 AJE data'!T2403)&gt;0,"Y","N")</f>
        <v>N</v>
      </c>
    </row>
    <row r="2404" spans="1:21" x14ac:dyDescent="0.25">
      <c r="A2404" t="s">
        <v>128</v>
      </c>
      <c r="B2404" t="s">
        <v>5284</v>
      </c>
      <c r="C2404" t="s">
        <v>3353</v>
      </c>
      <c r="D2404" t="s">
        <v>525</v>
      </c>
      <c r="E2404" t="s">
        <v>12419</v>
      </c>
      <c r="F2404" t="str">
        <f t="shared" si="40"/>
        <v>CA-IFRS</v>
      </c>
      <c r="G2404" t="s">
        <v>3353</v>
      </c>
      <c r="O2404" t="s">
        <v>15924</v>
      </c>
      <c r="P2404" t="s">
        <v>132</v>
      </c>
      <c r="Q2404" t="s">
        <v>4505</v>
      </c>
      <c r="R2404" t="str">
        <f>IF(COUNTIF('16 reserve entries'!Q:Q,'16 AJE data'!O2404)&gt;0,"Y","N")</f>
        <v>N</v>
      </c>
      <c r="S2404" s="149" t="s">
        <v>128</v>
      </c>
      <c r="T2404" t="s">
        <v>3496</v>
      </c>
      <c r="U2404" t="str">
        <f>IF(COUNTIF('16 reserve bal'!D:D,'16 AJE data'!T2404)&gt;0,"Y","N")</f>
        <v>Y</v>
      </c>
    </row>
    <row r="2405" spans="1:21" x14ac:dyDescent="0.25">
      <c r="A2405" t="s">
        <v>128</v>
      </c>
      <c r="B2405" t="s">
        <v>5284</v>
      </c>
      <c r="C2405" t="s">
        <v>3359</v>
      </c>
      <c r="D2405" t="s">
        <v>525</v>
      </c>
      <c r="E2405" t="s">
        <v>12419</v>
      </c>
      <c r="F2405" t="str">
        <f t="shared" si="40"/>
        <v>CA-IFRS</v>
      </c>
      <c r="G2405" t="s">
        <v>3359</v>
      </c>
      <c r="O2405" t="s">
        <v>15925</v>
      </c>
      <c r="P2405" t="s">
        <v>132</v>
      </c>
      <c r="Q2405" t="s">
        <v>4508</v>
      </c>
      <c r="R2405" t="str">
        <f>IF(COUNTIF('16 reserve entries'!Q:Q,'16 AJE data'!O2405)&gt;0,"Y","N")</f>
        <v>N</v>
      </c>
      <c r="S2405" s="149" t="s">
        <v>128</v>
      </c>
      <c r="T2405" t="s">
        <v>13940</v>
      </c>
      <c r="U2405" t="str">
        <f>IF(COUNTIF('16 reserve bal'!D:D,'16 AJE data'!T2405)&gt;0,"Y","N")</f>
        <v>N</v>
      </c>
    </row>
    <row r="2406" spans="1:21" x14ac:dyDescent="0.25">
      <c r="A2406" t="s">
        <v>128</v>
      </c>
      <c r="B2406" t="s">
        <v>5284</v>
      </c>
      <c r="C2406" t="s">
        <v>3362</v>
      </c>
      <c r="D2406" t="s">
        <v>525</v>
      </c>
      <c r="E2406" t="s">
        <v>12419</v>
      </c>
      <c r="F2406" t="str">
        <f t="shared" si="40"/>
        <v>CA-IFRS</v>
      </c>
      <c r="G2406" t="s">
        <v>3362</v>
      </c>
      <c r="O2406" t="s">
        <v>15926</v>
      </c>
      <c r="P2406" t="s">
        <v>132</v>
      </c>
      <c r="Q2406" t="s">
        <v>4513</v>
      </c>
      <c r="R2406" t="str">
        <f>IF(COUNTIF('16 reserve entries'!Q:Q,'16 AJE data'!O2406)&gt;0,"Y","N")</f>
        <v>N</v>
      </c>
      <c r="S2406" s="149" t="s">
        <v>128</v>
      </c>
      <c r="T2406" t="s">
        <v>3511</v>
      </c>
      <c r="U2406" t="str">
        <f>IF(COUNTIF('16 reserve bal'!D:D,'16 AJE data'!T2406)&gt;0,"Y","N")</f>
        <v>Y</v>
      </c>
    </row>
    <row r="2407" spans="1:21" x14ac:dyDescent="0.25">
      <c r="A2407" t="s">
        <v>128</v>
      </c>
      <c r="B2407" t="s">
        <v>5284</v>
      </c>
      <c r="C2407" t="s">
        <v>7945</v>
      </c>
      <c r="D2407" t="s">
        <v>525</v>
      </c>
      <c r="E2407" t="s">
        <v>12419</v>
      </c>
      <c r="F2407" t="str">
        <f t="shared" si="40"/>
        <v>CA-IFRS</v>
      </c>
      <c r="G2407" t="s">
        <v>7945</v>
      </c>
      <c r="O2407" t="s">
        <v>15927</v>
      </c>
      <c r="P2407" t="s">
        <v>132</v>
      </c>
      <c r="Q2407" t="s">
        <v>7604</v>
      </c>
      <c r="R2407" t="str">
        <f>IF(COUNTIF('16 reserve entries'!Q:Q,'16 AJE data'!O2407)&gt;0,"Y","N")</f>
        <v>N</v>
      </c>
      <c r="S2407" s="149" t="s">
        <v>128</v>
      </c>
      <c r="T2407" t="s">
        <v>13943</v>
      </c>
      <c r="U2407" t="str">
        <f>IF(COUNTIF('16 reserve bal'!D:D,'16 AJE data'!T2407)&gt;0,"Y","N")</f>
        <v>N</v>
      </c>
    </row>
    <row r="2408" spans="1:21" x14ac:dyDescent="0.25">
      <c r="A2408" t="s">
        <v>128</v>
      </c>
      <c r="B2408" t="s">
        <v>5284</v>
      </c>
      <c r="C2408" t="s">
        <v>3380</v>
      </c>
      <c r="D2408" t="s">
        <v>525</v>
      </c>
      <c r="E2408" t="s">
        <v>12419</v>
      </c>
      <c r="F2408" t="str">
        <f t="shared" si="40"/>
        <v>CA-IFRS</v>
      </c>
      <c r="G2408" t="s">
        <v>3380</v>
      </c>
      <c r="O2408" t="s">
        <v>15928</v>
      </c>
      <c r="P2408" t="s">
        <v>132</v>
      </c>
      <c r="Q2408" t="s">
        <v>4517</v>
      </c>
      <c r="R2408" t="str">
        <f>IF(COUNTIF('16 reserve entries'!Q:Q,'16 AJE data'!O2408)&gt;0,"Y","N")</f>
        <v>N</v>
      </c>
      <c r="S2408" s="149" t="s">
        <v>128</v>
      </c>
      <c r="T2408" t="s">
        <v>13945</v>
      </c>
      <c r="U2408" t="str">
        <f>IF(COUNTIF('16 reserve bal'!D:D,'16 AJE data'!T2408)&gt;0,"Y","N")</f>
        <v>N</v>
      </c>
    </row>
    <row r="2409" spans="1:21" x14ac:dyDescent="0.25">
      <c r="A2409" t="s">
        <v>128</v>
      </c>
      <c r="B2409" t="s">
        <v>5284</v>
      </c>
      <c r="C2409" t="s">
        <v>3383</v>
      </c>
      <c r="D2409" t="s">
        <v>525</v>
      </c>
      <c r="E2409" t="s">
        <v>12419</v>
      </c>
      <c r="F2409" t="str">
        <f t="shared" si="40"/>
        <v>CA-IFRS</v>
      </c>
      <c r="G2409" t="s">
        <v>3383</v>
      </c>
      <c r="O2409" t="s">
        <v>15929</v>
      </c>
      <c r="P2409" t="s">
        <v>132</v>
      </c>
      <c r="Q2409" t="s">
        <v>7611</v>
      </c>
      <c r="R2409" t="str">
        <f>IF(COUNTIF('16 reserve entries'!Q:Q,'16 AJE data'!O2409)&gt;0,"Y","N")</f>
        <v>N</v>
      </c>
      <c r="S2409" s="149" t="s">
        <v>128</v>
      </c>
      <c r="T2409" t="s">
        <v>3426</v>
      </c>
      <c r="U2409" t="str">
        <f>IF(COUNTIF('16 reserve bal'!D:D,'16 AJE data'!T2409)&gt;0,"Y","N")</f>
        <v>Y</v>
      </c>
    </row>
    <row r="2410" spans="1:21" x14ac:dyDescent="0.25">
      <c r="A2410" t="s">
        <v>128</v>
      </c>
      <c r="B2410" t="s">
        <v>5284</v>
      </c>
      <c r="C2410" t="s">
        <v>7946</v>
      </c>
      <c r="D2410" t="s">
        <v>525</v>
      </c>
      <c r="E2410" t="s">
        <v>12419</v>
      </c>
      <c r="F2410" t="str">
        <f t="shared" si="40"/>
        <v>CA-IFRS</v>
      </c>
      <c r="G2410" t="s">
        <v>7946</v>
      </c>
      <c r="O2410" t="s">
        <v>15930</v>
      </c>
      <c r="P2410" t="s">
        <v>132</v>
      </c>
      <c r="Q2410" t="s">
        <v>7978</v>
      </c>
      <c r="R2410" t="str">
        <f>IF(COUNTIF('16 reserve entries'!Q:Q,'16 AJE data'!O2410)&gt;0,"Y","N")</f>
        <v>N</v>
      </c>
      <c r="S2410" s="149" t="s">
        <v>128</v>
      </c>
      <c r="T2410" t="s">
        <v>13948</v>
      </c>
      <c r="U2410" t="str">
        <f>IF(COUNTIF('16 reserve bal'!D:D,'16 AJE data'!T2410)&gt;0,"Y","N")</f>
        <v>N</v>
      </c>
    </row>
    <row r="2411" spans="1:21" x14ac:dyDescent="0.25">
      <c r="A2411" t="s">
        <v>128</v>
      </c>
      <c r="B2411" t="s">
        <v>5284</v>
      </c>
      <c r="C2411" t="s">
        <v>7947</v>
      </c>
      <c r="D2411" t="s">
        <v>525</v>
      </c>
      <c r="E2411" t="s">
        <v>12419</v>
      </c>
      <c r="F2411" t="str">
        <f t="shared" si="40"/>
        <v>CA-IFRS</v>
      </c>
      <c r="G2411" t="s">
        <v>7947</v>
      </c>
      <c r="O2411" t="s">
        <v>15931</v>
      </c>
      <c r="P2411" t="s">
        <v>132</v>
      </c>
      <c r="Q2411" t="s">
        <v>7612</v>
      </c>
      <c r="R2411" t="str">
        <f>IF(COUNTIF('16 reserve entries'!Q:Q,'16 AJE data'!O2411)&gt;0,"Y","N")</f>
        <v>N</v>
      </c>
      <c r="S2411" s="149" t="s">
        <v>128</v>
      </c>
      <c r="T2411" t="s">
        <v>13950</v>
      </c>
      <c r="U2411" t="str">
        <f>IF(COUNTIF('16 reserve bal'!D:D,'16 AJE data'!T2411)&gt;0,"Y","N")</f>
        <v>N</v>
      </c>
    </row>
    <row r="2412" spans="1:21" x14ac:dyDescent="0.25">
      <c r="A2412" t="s">
        <v>128</v>
      </c>
      <c r="B2412" t="s">
        <v>5284</v>
      </c>
      <c r="C2412" t="s">
        <v>3386</v>
      </c>
      <c r="D2412" t="s">
        <v>525</v>
      </c>
      <c r="E2412" t="s">
        <v>12419</v>
      </c>
      <c r="F2412" t="str">
        <f t="shared" si="40"/>
        <v>CA-IFRS</v>
      </c>
      <c r="G2412" t="s">
        <v>3386</v>
      </c>
      <c r="O2412" t="s">
        <v>15932</v>
      </c>
      <c r="P2412" t="s">
        <v>132</v>
      </c>
      <c r="Q2412" t="s">
        <v>7979</v>
      </c>
      <c r="R2412" t="str">
        <f>IF(COUNTIF('16 reserve entries'!Q:Q,'16 AJE data'!O2412)&gt;0,"Y","N")</f>
        <v>N</v>
      </c>
      <c r="S2412" s="149" t="s">
        <v>128</v>
      </c>
      <c r="T2412" t="s">
        <v>3443</v>
      </c>
      <c r="U2412" t="str">
        <f>IF(COUNTIF('16 reserve bal'!D:D,'16 AJE data'!T2412)&gt;0,"Y","N")</f>
        <v>Y</v>
      </c>
    </row>
    <row r="2413" spans="1:21" x14ac:dyDescent="0.25">
      <c r="A2413" t="s">
        <v>128</v>
      </c>
      <c r="B2413" t="s">
        <v>5284</v>
      </c>
      <c r="C2413" t="s">
        <v>7597</v>
      </c>
      <c r="D2413" t="s">
        <v>525</v>
      </c>
      <c r="E2413" t="s">
        <v>12419</v>
      </c>
      <c r="F2413" t="str">
        <f t="shared" si="40"/>
        <v>CA-IFRS</v>
      </c>
      <c r="G2413" t="s">
        <v>7597</v>
      </c>
      <c r="O2413" t="s">
        <v>15933</v>
      </c>
      <c r="P2413" t="s">
        <v>132</v>
      </c>
      <c r="Q2413" t="s">
        <v>7614</v>
      </c>
      <c r="R2413" t="str">
        <f>IF(COUNTIF('16 reserve entries'!Q:Q,'16 AJE data'!O2413)&gt;0,"Y","N")</f>
        <v>N</v>
      </c>
      <c r="S2413" s="149" t="s">
        <v>128</v>
      </c>
      <c r="T2413" t="s">
        <v>12930</v>
      </c>
      <c r="U2413" t="str">
        <f>IF(COUNTIF('16 reserve bal'!D:D,'16 AJE data'!T2413)&gt;0,"Y","N")</f>
        <v>N</v>
      </c>
    </row>
    <row r="2414" spans="1:21" x14ac:dyDescent="0.25">
      <c r="A2414" t="s">
        <v>128</v>
      </c>
      <c r="B2414" t="s">
        <v>5284</v>
      </c>
      <c r="C2414" t="s">
        <v>3397</v>
      </c>
      <c r="D2414" t="s">
        <v>525</v>
      </c>
      <c r="E2414" t="s">
        <v>12419</v>
      </c>
      <c r="F2414" t="str">
        <f t="shared" si="40"/>
        <v>CA-IFRS</v>
      </c>
      <c r="G2414" t="s">
        <v>3397</v>
      </c>
      <c r="O2414" t="s">
        <v>15934</v>
      </c>
      <c r="P2414" t="s">
        <v>132</v>
      </c>
      <c r="Q2414" t="s">
        <v>7618</v>
      </c>
      <c r="R2414" t="str">
        <f>IF(COUNTIF('16 reserve entries'!Q:Q,'16 AJE data'!O2414)&gt;0,"Y","N")</f>
        <v>N</v>
      </c>
      <c r="S2414" s="149" t="s">
        <v>128</v>
      </c>
      <c r="T2414" t="s">
        <v>3592</v>
      </c>
      <c r="U2414" t="str">
        <f>IF(COUNTIF('16 reserve bal'!D:D,'16 AJE data'!T2414)&gt;0,"Y","N")</f>
        <v>Y</v>
      </c>
    </row>
    <row r="2415" spans="1:21" x14ac:dyDescent="0.25">
      <c r="A2415" t="s">
        <v>128</v>
      </c>
      <c r="B2415" t="s">
        <v>5284</v>
      </c>
      <c r="C2415" t="s">
        <v>7950</v>
      </c>
      <c r="D2415" t="s">
        <v>525</v>
      </c>
      <c r="E2415" t="s">
        <v>12419</v>
      </c>
      <c r="F2415" t="str">
        <f t="shared" si="40"/>
        <v>CA-IFRS</v>
      </c>
      <c r="G2415" t="s">
        <v>7950</v>
      </c>
      <c r="O2415" t="s">
        <v>15935</v>
      </c>
      <c r="P2415" t="s">
        <v>132</v>
      </c>
      <c r="Q2415" t="s">
        <v>7874</v>
      </c>
      <c r="R2415" t="str">
        <f>IF(COUNTIF('16 reserve entries'!Q:Q,'16 AJE data'!O2415)&gt;0,"Y","N")</f>
        <v>N</v>
      </c>
      <c r="S2415" s="149" t="s">
        <v>128</v>
      </c>
      <c r="T2415" t="s">
        <v>13955</v>
      </c>
      <c r="U2415" t="str">
        <f>IF(COUNTIF('16 reserve bal'!D:D,'16 AJE data'!T2415)&gt;0,"Y","N")</f>
        <v>N</v>
      </c>
    </row>
    <row r="2416" spans="1:21" x14ac:dyDescent="0.25">
      <c r="A2416" t="s">
        <v>128</v>
      </c>
      <c r="B2416" t="s">
        <v>5284</v>
      </c>
      <c r="C2416" t="s">
        <v>7951</v>
      </c>
      <c r="D2416" t="s">
        <v>525</v>
      </c>
      <c r="E2416" t="s">
        <v>12419</v>
      </c>
      <c r="F2416" t="str">
        <f t="shared" si="40"/>
        <v>CA-IFRS</v>
      </c>
      <c r="G2416" t="s">
        <v>7951</v>
      </c>
      <c r="O2416" t="s">
        <v>15936</v>
      </c>
      <c r="P2416" t="s">
        <v>132</v>
      </c>
      <c r="Q2416" t="s">
        <v>8023</v>
      </c>
      <c r="R2416" t="str">
        <f>IF(COUNTIF('16 reserve entries'!Q:Q,'16 AJE data'!O2416)&gt;0,"Y","N")</f>
        <v>N</v>
      </c>
      <c r="S2416" s="149" t="s">
        <v>128</v>
      </c>
      <c r="T2416" t="s">
        <v>13957</v>
      </c>
      <c r="U2416" t="str">
        <f>IF(COUNTIF('16 reserve bal'!D:D,'16 AJE data'!T2416)&gt;0,"Y","N")</f>
        <v>N</v>
      </c>
    </row>
    <row r="2417" spans="1:21" x14ac:dyDescent="0.25">
      <c r="A2417" t="s">
        <v>128</v>
      </c>
      <c r="B2417" t="s">
        <v>5284</v>
      </c>
      <c r="C2417" t="s">
        <v>7953</v>
      </c>
      <c r="D2417" t="s">
        <v>525</v>
      </c>
      <c r="E2417" t="s">
        <v>12419</v>
      </c>
      <c r="F2417" t="str">
        <f t="shared" si="40"/>
        <v>CA-IFRS</v>
      </c>
      <c r="G2417" t="s">
        <v>7953</v>
      </c>
      <c r="O2417" t="s">
        <v>15937</v>
      </c>
      <c r="P2417" t="s">
        <v>132</v>
      </c>
      <c r="Q2417" t="s">
        <v>8030</v>
      </c>
      <c r="R2417" t="str">
        <f>IF(COUNTIF('16 reserve entries'!Q:Q,'16 AJE data'!O2417)&gt;0,"Y","N")</f>
        <v>N</v>
      </c>
      <c r="S2417" s="149" t="s">
        <v>128</v>
      </c>
      <c r="T2417" t="s">
        <v>13961</v>
      </c>
      <c r="U2417" t="str">
        <f>IF(COUNTIF('16 reserve bal'!D:D,'16 AJE data'!T2417)&gt;0,"Y","N")</f>
        <v>N</v>
      </c>
    </row>
    <row r="2418" spans="1:21" x14ac:dyDescent="0.25">
      <c r="A2418" t="s">
        <v>128</v>
      </c>
      <c r="B2418" t="s">
        <v>5284</v>
      </c>
      <c r="C2418" t="s">
        <v>7954</v>
      </c>
      <c r="D2418" t="s">
        <v>525</v>
      </c>
      <c r="E2418" t="s">
        <v>12419</v>
      </c>
      <c r="F2418" t="str">
        <f t="shared" si="40"/>
        <v>CA-IFRS</v>
      </c>
      <c r="G2418" t="s">
        <v>7954</v>
      </c>
      <c r="O2418" t="s">
        <v>15938</v>
      </c>
      <c r="P2418" t="s">
        <v>132</v>
      </c>
      <c r="Q2418" t="s">
        <v>8182</v>
      </c>
      <c r="R2418" t="str">
        <f>IF(COUNTIF('16 reserve entries'!Q:Q,'16 AJE data'!O2418)&gt;0,"Y","N")</f>
        <v>N</v>
      </c>
      <c r="S2418" s="149" t="s">
        <v>128</v>
      </c>
      <c r="T2418" t="s">
        <v>15939</v>
      </c>
      <c r="U2418" t="str">
        <f>IF(COUNTIF('16 reserve bal'!D:D,'16 AJE data'!T2418)&gt;0,"Y","N")</f>
        <v>N</v>
      </c>
    </row>
    <row r="2419" spans="1:21" x14ac:dyDescent="0.25">
      <c r="A2419" t="s">
        <v>128</v>
      </c>
      <c r="B2419" t="s">
        <v>5284</v>
      </c>
      <c r="C2419" t="s">
        <v>8049</v>
      </c>
      <c r="D2419" t="s">
        <v>525</v>
      </c>
      <c r="E2419" t="s">
        <v>12419</v>
      </c>
      <c r="F2419" t="str">
        <f t="shared" si="40"/>
        <v>CA-IFRS</v>
      </c>
      <c r="G2419" t="s">
        <v>8049</v>
      </c>
      <c r="O2419" t="s">
        <v>15940</v>
      </c>
      <c r="P2419" t="s">
        <v>132</v>
      </c>
      <c r="Q2419" t="s">
        <v>7876</v>
      </c>
      <c r="R2419" t="str">
        <f>IF(COUNTIF('16 reserve entries'!Q:Q,'16 AJE data'!O2419)&gt;0,"Y","N")</f>
        <v>N</v>
      </c>
      <c r="S2419" s="149" t="s">
        <v>128</v>
      </c>
      <c r="T2419" t="s">
        <v>15941</v>
      </c>
      <c r="U2419" t="str">
        <f>IF(COUNTIF('16 reserve bal'!D:D,'16 AJE data'!T2419)&gt;0,"Y","N")</f>
        <v>N</v>
      </c>
    </row>
    <row r="2420" spans="1:21" x14ac:dyDescent="0.25">
      <c r="A2420" t="s">
        <v>128</v>
      </c>
      <c r="B2420" t="s">
        <v>5284</v>
      </c>
      <c r="C2420" t="s">
        <v>3439</v>
      </c>
      <c r="D2420" t="s">
        <v>525</v>
      </c>
      <c r="E2420" t="s">
        <v>12419</v>
      </c>
      <c r="F2420" t="str">
        <f t="shared" si="40"/>
        <v>CA-IFRS</v>
      </c>
      <c r="G2420" t="s">
        <v>3439</v>
      </c>
      <c r="O2420" t="s">
        <v>15942</v>
      </c>
      <c r="P2420" t="s">
        <v>132</v>
      </c>
      <c r="Q2420" t="s">
        <v>7877</v>
      </c>
      <c r="R2420" t="str">
        <f>IF(COUNTIF('16 reserve entries'!Q:Q,'16 AJE data'!O2420)&gt;0,"Y","N")</f>
        <v>N</v>
      </c>
      <c r="S2420" s="149" t="s">
        <v>128</v>
      </c>
      <c r="T2420" t="s">
        <v>3709</v>
      </c>
      <c r="U2420" t="str">
        <f>IF(COUNTIF('16 reserve bal'!D:D,'16 AJE data'!T2420)&gt;0,"Y","N")</f>
        <v>Y</v>
      </c>
    </row>
    <row r="2421" spans="1:21" x14ac:dyDescent="0.25">
      <c r="A2421" t="s">
        <v>128</v>
      </c>
      <c r="B2421" t="s">
        <v>5284</v>
      </c>
      <c r="C2421" t="s">
        <v>7623</v>
      </c>
      <c r="D2421" t="s">
        <v>525</v>
      </c>
      <c r="E2421" t="s">
        <v>12419</v>
      </c>
      <c r="F2421" t="str">
        <f t="shared" si="40"/>
        <v>CA-IFRS</v>
      </c>
      <c r="G2421" t="s">
        <v>7623</v>
      </c>
      <c r="O2421" t="s">
        <v>15943</v>
      </c>
      <c r="P2421" t="s">
        <v>132</v>
      </c>
      <c r="Q2421" t="s">
        <v>8467</v>
      </c>
      <c r="R2421" t="str">
        <f>IF(COUNTIF('16 reserve entries'!Q:Q,'16 AJE data'!O2421)&gt;0,"Y","N")</f>
        <v>N</v>
      </c>
      <c r="S2421" s="149" t="s">
        <v>128</v>
      </c>
      <c r="T2421" t="s">
        <v>12973</v>
      </c>
      <c r="U2421" t="str">
        <f>IF(COUNTIF('16 reserve bal'!D:D,'16 AJE data'!T2421)&gt;0,"Y","N")</f>
        <v>N</v>
      </c>
    </row>
    <row r="2422" spans="1:21" x14ac:dyDescent="0.25">
      <c r="A2422" t="s">
        <v>128</v>
      </c>
      <c r="B2422" t="s">
        <v>7667</v>
      </c>
      <c r="C2422" t="s">
        <v>8036</v>
      </c>
      <c r="D2422" t="s">
        <v>525</v>
      </c>
      <c r="E2422" t="s">
        <v>12978</v>
      </c>
      <c r="F2422" t="str">
        <f t="shared" si="40"/>
        <v>CA-MANF</v>
      </c>
      <c r="G2422" t="s">
        <v>8036</v>
      </c>
      <c r="O2422" t="s">
        <v>15944</v>
      </c>
      <c r="P2422" t="s">
        <v>132</v>
      </c>
      <c r="Q2422" t="s">
        <v>7878</v>
      </c>
      <c r="R2422" t="str">
        <f>IF(COUNTIF('16 reserve entries'!Q:Q,'16 AJE data'!O2422)&gt;0,"Y","N")</f>
        <v>N</v>
      </c>
      <c r="S2422" s="149" t="s">
        <v>128</v>
      </c>
      <c r="T2422" t="s">
        <v>12981</v>
      </c>
      <c r="U2422" t="str">
        <f>IF(COUNTIF('16 reserve bal'!D:D,'16 AJE data'!T2422)&gt;0,"Y","N")</f>
        <v>N</v>
      </c>
    </row>
    <row r="2423" spans="1:21" x14ac:dyDescent="0.25">
      <c r="A2423" t="s">
        <v>128</v>
      </c>
      <c r="B2423" t="s">
        <v>7667</v>
      </c>
      <c r="C2423" t="s">
        <v>8037</v>
      </c>
      <c r="D2423" t="s">
        <v>525</v>
      </c>
      <c r="E2423" t="s">
        <v>12978</v>
      </c>
      <c r="F2423" t="str">
        <f t="shared" si="40"/>
        <v>CA-MANF</v>
      </c>
      <c r="G2423" t="s">
        <v>8037</v>
      </c>
      <c r="O2423" t="s">
        <v>15945</v>
      </c>
      <c r="P2423" t="s">
        <v>132</v>
      </c>
      <c r="Q2423" t="s">
        <v>8183</v>
      </c>
      <c r="R2423" t="str">
        <f>IF(COUNTIF('16 reserve entries'!Q:Q,'16 AJE data'!O2423)&gt;0,"Y","N")</f>
        <v>N</v>
      </c>
      <c r="S2423" s="149" t="s">
        <v>128</v>
      </c>
      <c r="T2423" t="s">
        <v>12983</v>
      </c>
      <c r="U2423" t="str">
        <f>IF(COUNTIF('16 reserve bal'!D:D,'16 AJE data'!T2423)&gt;0,"Y","N")</f>
        <v>N</v>
      </c>
    </row>
    <row r="2424" spans="1:21" x14ac:dyDescent="0.25">
      <c r="A2424" t="s">
        <v>128</v>
      </c>
      <c r="B2424" t="s">
        <v>7667</v>
      </c>
      <c r="C2424" t="s">
        <v>8039</v>
      </c>
      <c r="D2424" t="s">
        <v>525</v>
      </c>
      <c r="E2424" t="s">
        <v>12978</v>
      </c>
      <c r="F2424" t="str">
        <f t="shared" si="40"/>
        <v>CA-MANF</v>
      </c>
      <c r="G2424" t="s">
        <v>8039</v>
      </c>
      <c r="O2424" t="s">
        <v>15946</v>
      </c>
      <c r="P2424" t="s">
        <v>132</v>
      </c>
      <c r="Q2424" t="s">
        <v>7623</v>
      </c>
      <c r="R2424" t="str">
        <f>IF(COUNTIF('16 reserve entries'!Q:Q,'16 AJE data'!O2424)&gt;0,"Y","N")</f>
        <v>N</v>
      </c>
      <c r="S2424" s="149" t="s">
        <v>128</v>
      </c>
      <c r="T2424" t="s">
        <v>12987</v>
      </c>
      <c r="U2424" t="str">
        <f>IF(COUNTIF('16 reserve bal'!D:D,'16 AJE data'!T2424)&gt;0,"Y","N")</f>
        <v>N</v>
      </c>
    </row>
    <row r="2425" spans="1:21" x14ac:dyDescent="0.25">
      <c r="A2425" t="s">
        <v>128</v>
      </c>
      <c r="B2425" t="s">
        <v>7702</v>
      </c>
      <c r="C2425" t="s">
        <v>3257</v>
      </c>
      <c r="D2425" t="s">
        <v>525</v>
      </c>
      <c r="E2425" t="s">
        <v>13056</v>
      </c>
      <c r="F2425" t="str">
        <f t="shared" si="40"/>
        <v>CA-UGAAP</v>
      </c>
      <c r="G2425" t="s">
        <v>3257</v>
      </c>
      <c r="O2425" t="s">
        <v>15947</v>
      </c>
      <c r="P2425" t="s">
        <v>132</v>
      </c>
      <c r="Q2425" t="s">
        <v>8024</v>
      </c>
      <c r="R2425" t="str">
        <f>IF(COUNTIF('16 reserve entries'!Q:Q,'16 AJE data'!O2425)&gt;0,"Y","N")</f>
        <v>N</v>
      </c>
      <c r="S2425" s="149" t="s">
        <v>128</v>
      </c>
      <c r="T2425" t="s">
        <v>3283</v>
      </c>
      <c r="U2425" t="str">
        <f>IF(COUNTIF('16 reserve bal'!D:D,'16 AJE data'!T2425)&gt;0,"Y","N")</f>
        <v>Y</v>
      </c>
    </row>
    <row r="2426" spans="1:21" x14ac:dyDescent="0.25">
      <c r="A2426" t="s">
        <v>128</v>
      </c>
      <c r="B2426" t="s">
        <v>7702</v>
      </c>
      <c r="C2426" t="s">
        <v>3317</v>
      </c>
      <c r="D2426" t="s">
        <v>525</v>
      </c>
      <c r="E2426" t="s">
        <v>13056</v>
      </c>
      <c r="F2426" t="str">
        <f t="shared" si="40"/>
        <v>CA-UGAAP</v>
      </c>
      <c r="G2426" t="s">
        <v>3317</v>
      </c>
      <c r="O2426" t="s">
        <v>15948</v>
      </c>
      <c r="P2426" t="s">
        <v>132</v>
      </c>
      <c r="Q2426" t="s">
        <v>7627</v>
      </c>
      <c r="R2426" t="str">
        <f>IF(COUNTIF('16 reserve entries'!Q:Q,'16 AJE data'!O2426)&gt;0,"Y","N")</f>
        <v>N</v>
      </c>
      <c r="S2426" s="149" t="s">
        <v>128</v>
      </c>
      <c r="T2426" t="s">
        <v>3434</v>
      </c>
      <c r="U2426" t="str">
        <f>IF(COUNTIF('16 reserve bal'!D:D,'16 AJE data'!T2426)&gt;0,"Y","N")</f>
        <v>Y</v>
      </c>
    </row>
    <row r="2427" spans="1:21" x14ac:dyDescent="0.25">
      <c r="A2427" t="s">
        <v>128</v>
      </c>
      <c r="B2427" t="s">
        <v>7702</v>
      </c>
      <c r="C2427" t="s">
        <v>3353</v>
      </c>
      <c r="D2427" t="s">
        <v>525</v>
      </c>
      <c r="E2427" t="s">
        <v>13056</v>
      </c>
      <c r="F2427" t="str">
        <f t="shared" si="40"/>
        <v>CA-UGAAP</v>
      </c>
      <c r="G2427" t="s">
        <v>3353</v>
      </c>
      <c r="O2427" t="s">
        <v>15949</v>
      </c>
      <c r="P2427" t="s">
        <v>132</v>
      </c>
      <c r="Q2427" t="s">
        <v>8036</v>
      </c>
      <c r="R2427" t="str">
        <f>IF(COUNTIF('16 reserve entries'!Q:Q,'16 AJE data'!O2427)&gt;0,"Y","N")</f>
        <v>N</v>
      </c>
      <c r="S2427" s="149" t="s">
        <v>128</v>
      </c>
      <c r="T2427" t="s">
        <v>3502</v>
      </c>
      <c r="U2427" t="str">
        <f>IF(COUNTIF('16 reserve bal'!D:D,'16 AJE data'!T2427)&gt;0,"Y","N")</f>
        <v>Y</v>
      </c>
    </row>
    <row r="2428" spans="1:21" x14ac:dyDescent="0.25">
      <c r="A2428" t="s">
        <v>128</v>
      </c>
      <c r="B2428" t="s">
        <v>7702</v>
      </c>
      <c r="C2428" t="s">
        <v>3359</v>
      </c>
      <c r="D2428" t="s">
        <v>525</v>
      </c>
      <c r="E2428" t="s">
        <v>13056</v>
      </c>
      <c r="F2428" t="str">
        <f t="shared" si="40"/>
        <v>CA-UGAAP</v>
      </c>
      <c r="G2428" t="s">
        <v>3359</v>
      </c>
      <c r="O2428" t="s">
        <v>15950</v>
      </c>
      <c r="P2428" t="s">
        <v>132</v>
      </c>
      <c r="Q2428" t="s">
        <v>8040</v>
      </c>
      <c r="R2428" t="str">
        <f>IF(COUNTIF('16 reserve entries'!Q:Q,'16 AJE data'!O2428)&gt;0,"Y","N")</f>
        <v>N</v>
      </c>
      <c r="S2428" s="149" t="s">
        <v>128</v>
      </c>
      <c r="T2428" t="s">
        <v>15951</v>
      </c>
      <c r="U2428" t="str">
        <f>IF(COUNTIF('16 reserve bal'!D:D,'16 AJE data'!T2428)&gt;0,"Y","N")</f>
        <v>N</v>
      </c>
    </row>
    <row r="2429" spans="1:21" x14ac:dyDescent="0.25">
      <c r="A2429" t="s">
        <v>128</v>
      </c>
      <c r="B2429" t="s">
        <v>7702</v>
      </c>
      <c r="C2429" t="s">
        <v>3362</v>
      </c>
      <c r="D2429" t="s">
        <v>525</v>
      </c>
      <c r="E2429" t="s">
        <v>13056</v>
      </c>
      <c r="F2429" t="str">
        <f t="shared" si="40"/>
        <v>CA-UGAAP</v>
      </c>
      <c r="G2429" t="s">
        <v>3362</v>
      </c>
      <c r="O2429" t="s">
        <v>15952</v>
      </c>
      <c r="P2429" t="s">
        <v>132</v>
      </c>
      <c r="Q2429" t="s">
        <v>8037</v>
      </c>
      <c r="R2429" t="str">
        <f>IF(COUNTIF('16 reserve entries'!Q:Q,'16 AJE data'!O2429)&gt;0,"Y","N")</f>
        <v>N</v>
      </c>
      <c r="S2429" s="149" t="s">
        <v>128</v>
      </c>
      <c r="T2429" t="s">
        <v>3517</v>
      </c>
      <c r="U2429" t="str">
        <f>IF(COUNTIF('16 reserve bal'!D:D,'16 AJE data'!T2429)&gt;0,"Y","N")</f>
        <v>Y</v>
      </c>
    </row>
    <row r="2430" spans="1:21" x14ac:dyDescent="0.25">
      <c r="A2430" t="s">
        <v>128</v>
      </c>
      <c r="B2430" t="s">
        <v>7702</v>
      </c>
      <c r="C2430" t="s">
        <v>7945</v>
      </c>
      <c r="D2430" t="s">
        <v>525</v>
      </c>
      <c r="E2430" t="s">
        <v>13056</v>
      </c>
      <c r="F2430" t="str">
        <f t="shared" si="40"/>
        <v>CA-UGAAP</v>
      </c>
      <c r="G2430" t="s">
        <v>7945</v>
      </c>
      <c r="O2430" t="s">
        <v>15953</v>
      </c>
      <c r="P2430" t="s">
        <v>132</v>
      </c>
      <c r="Q2430" t="s">
        <v>8038</v>
      </c>
      <c r="R2430" t="str">
        <f>IF(COUNTIF('16 reserve entries'!Q:Q,'16 AJE data'!O2430)&gt;0,"Y","N")</f>
        <v>N</v>
      </c>
      <c r="S2430" s="149" t="s">
        <v>128</v>
      </c>
      <c r="T2430" t="s">
        <v>15954</v>
      </c>
      <c r="U2430" t="str">
        <f>IF(COUNTIF('16 reserve bal'!D:D,'16 AJE data'!T2430)&gt;0,"Y","N")</f>
        <v>N</v>
      </c>
    </row>
    <row r="2431" spans="1:21" x14ac:dyDescent="0.25">
      <c r="A2431" t="s">
        <v>128</v>
      </c>
      <c r="B2431" t="s">
        <v>7702</v>
      </c>
      <c r="C2431" t="s">
        <v>3380</v>
      </c>
      <c r="D2431" t="s">
        <v>525</v>
      </c>
      <c r="E2431" t="s">
        <v>13056</v>
      </c>
      <c r="F2431" t="str">
        <f t="shared" si="40"/>
        <v>CA-UGAAP</v>
      </c>
      <c r="G2431" t="s">
        <v>3380</v>
      </c>
      <c r="O2431" t="s">
        <v>15955</v>
      </c>
      <c r="P2431" t="s">
        <v>132</v>
      </c>
      <c r="Q2431" t="s">
        <v>8039</v>
      </c>
      <c r="R2431" t="str">
        <f>IF(COUNTIF('16 reserve entries'!Q:Q,'16 AJE data'!O2431)&gt;0,"Y","N")</f>
        <v>N</v>
      </c>
      <c r="S2431" s="149" t="s">
        <v>128</v>
      </c>
      <c r="T2431" t="s">
        <v>3558</v>
      </c>
      <c r="U2431" t="str">
        <f>IF(COUNTIF('16 reserve bal'!D:D,'16 AJE data'!T2431)&gt;0,"Y","N")</f>
        <v>Y</v>
      </c>
    </row>
    <row r="2432" spans="1:21" x14ac:dyDescent="0.25">
      <c r="A2432" t="s">
        <v>128</v>
      </c>
      <c r="B2432" t="s">
        <v>7702</v>
      </c>
      <c r="C2432" t="s">
        <v>3383</v>
      </c>
      <c r="D2432" t="s">
        <v>525</v>
      </c>
      <c r="E2432" t="s">
        <v>13056</v>
      </c>
      <c r="F2432" t="str">
        <f t="shared" si="40"/>
        <v>CA-UGAAP</v>
      </c>
      <c r="G2432" t="s">
        <v>3383</v>
      </c>
      <c r="O2432" t="s">
        <v>15956</v>
      </c>
      <c r="P2432" t="s">
        <v>132</v>
      </c>
      <c r="Q2432" t="s">
        <v>8041</v>
      </c>
      <c r="R2432" t="str">
        <f>IF(COUNTIF('16 reserve entries'!Q:Q,'16 AJE data'!O2432)&gt;0,"Y","N")</f>
        <v>N</v>
      </c>
      <c r="S2432" s="149" t="s">
        <v>128</v>
      </c>
      <c r="T2432" t="s">
        <v>3566</v>
      </c>
      <c r="U2432" t="str">
        <f>IF(COUNTIF('16 reserve bal'!D:D,'16 AJE data'!T2432)&gt;0,"Y","N")</f>
        <v>Y</v>
      </c>
    </row>
    <row r="2433" spans="1:21" x14ac:dyDescent="0.25">
      <c r="A2433" t="s">
        <v>128</v>
      </c>
      <c r="B2433" t="s">
        <v>7702</v>
      </c>
      <c r="C2433" t="s">
        <v>7946</v>
      </c>
      <c r="D2433" t="s">
        <v>525</v>
      </c>
      <c r="E2433" t="s">
        <v>13056</v>
      </c>
      <c r="F2433" t="str">
        <f t="shared" si="40"/>
        <v>CA-UGAAP</v>
      </c>
      <c r="G2433" t="s">
        <v>7946</v>
      </c>
      <c r="O2433" t="s">
        <v>15957</v>
      </c>
      <c r="P2433" t="s">
        <v>132</v>
      </c>
      <c r="Q2433" t="s">
        <v>8184</v>
      </c>
      <c r="R2433" t="str">
        <f>IF(COUNTIF('16 reserve entries'!Q:Q,'16 AJE data'!O2433)&gt;0,"Y","N")</f>
        <v>N</v>
      </c>
      <c r="S2433" s="149" t="s">
        <v>128</v>
      </c>
      <c r="T2433" t="s">
        <v>15958</v>
      </c>
      <c r="U2433" t="str">
        <f>IF(COUNTIF('16 reserve bal'!D:D,'16 AJE data'!T2433)&gt;0,"Y","N")</f>
        <v>N</v>
      </c>
    </row>
    <row r="2434" spans="1:21" x14ac:dyDescent="0.25">
      <c r="A2434" t="s">
        <v>128</v>
      </c>
      <c r="B2434" t="s">
        <v>7702</v>
      </c>
      <c r="C2434" t="s">
        <v>7947</v>
      </c>
      <c r="D2434" t="s">
        <v>525</v>
      </c>
      <c r="E2434" t="s">
        <v>13056</v>
      </c>
      <c r="F2434" t="str">
        <f t="shared" si="40"/>
        <v>CA-UGAAP</v>
      </c>
      <c r="G2434" t="s">
        <v>7947</v>
      </c>
      <c r="O2434" t="s">
        <v>15959</v>
      </c>
      <c r="P2434" t="s">
        <v>153</v>
      </c>
      <c r="Q2434" t="s">
        <v>3628</v>
      </c>
      <c r="R2434" t="str">
        <f>IF(COUNTIF('16 reserve entries'!Q:Q,'16 AJE data'!O2434)&gt;0,"Y","N")</f>
        <v>N</v>
      </c>
      <c r="S2434" s="149" t="s">
        <v>128</v>
      </c>
      <c r="T2434" t="s">
        <v>15960</v>
      </c>
      <c r="U2434" t="str">
        <f>IF(COUNTIF('16 reserve bal'!D:D,'16 AJE data'!T2434)&gt;0,"Y","N")</f>
        <v>N</v>
      </c>
    </row>
    <row r="2435" spans="1:21" x14ac:dyDescent="0.25">
      <c r="A2435" t="s">
        <v>128</v>
      </c>
      <c r="B2435" t="s">
        <v>7702</v>
      </c>
      <c r="C2435" t="s">
        <v>3386</v>
      </c>
      <c r="D2435" t="s">
        <v>525</v>
      </c>
      <c r="E2435" t="s">
        <v>13056</v>
      </c>
      <c r="F2435" t="str">
        <f t="shared" si="40"/>
        <v>CA-UGAAP</v>
      </c>
      <c r="G2435" t="s">
        <v>3386</v>
      </c>
      <c r="O2435" t="s">
        <v>15961</v>
      </c>
      <c r="P2435" t="s">
        <v>153</v>
      </c>
      <c r="Q2435" t="s">
        <v>3744</v>
      </c>
      <c r="R2435" t="str">
        <f>IF(COUNTIF('16 reserve entries'!Q:Q,'16 AJE data'!O2435)&gt;0,"Y","N")</f>
        <v>N</v>
      </c>
      <c r="S2435" s="149" t="s">
        <v>128</v>
      </c>
      <c r="T2435" t="s">
        <v>15962</v>
      </c>
      <c r="U2435" t="str">
        <f>IF(COUNTIF('16 reserve bal'!D:D,'16 AJE data'!T2435)&gt;0,"Y","N")</f>
        <v>N</v>
      </c>
    </row>
    <row r="2436" spans="1:21" x14ac:dyDescent="0.25">
      <c r="A2436" t="s">
        <v>128</v>
      </c>
      <c r="B2436" t="s">
        <v>7702</v>
      </c>
      <c r="C2436" t="s">
        <v>7597</v>
      </c>
      <c r="D2436" t="s">
        <v>525</v>
      </c>
      <c r="E2436" t="s">
        <v>13056</v>
      </c>
      <c r="F2436" t="str">
        <f t="shared" si="40"/>
        <v>CA-UGAAP</v>
      </c>
      <c r="G2436" t="s">
        <v>7597</v>
      </c>
      <c r="O2436" t="s">
        <v>15963</v>
      </c>
      <c r="P2436" t="s">
        <v>153</v>
      </c>
      <c r="Q2436" t="s">
        <v>3802</v>
      </c>
      <c r="R2436" t="str">
        <f>IF(COUNTIF('16 reserve entries'!Q:Q,'16 AJE data'!O2436)&gt;0,"Y","N")</f>
        <v>N</v>
      </c>
      <c r="S2436" s="149" t="s">
        <v>128</v>
      </c>
      <c r="T2436" t="s">
        <v>15964</v>
      </c>
      <c r="U2436" t="str">
        <f>IF(COUNTIF('16 reserve bal'!D:D,'16 AJE data'!T2436)&gt;0,"Y","N")</f>
        <v>N</v>
      </c>
    </row>
    <row r="2437" spans="1:21" x14ac:dyDescent="0.25">
      <c r="A2437" t="s">
        <v>128</v>
      </c>
      <c r="B2437" t="s">
        <v>7702</v>
      </c>
      <c r="C2437" t="s">
        <v>3397</v>
      </c>
      <c r="D2437" t="s">
        <v>525</v>
      </c>
      <c r="E2437" t="s">
        <v>13056</v>
      </c>
      <c r="F2437" t="str">
        <f t="shared" ref="F2437:F2500" si="41">D2437&amp;"-"&amp;E2437</f>
        <v>CA-UGAAP</v>
      </c>
      <c r="G2437" t="s">
        <v>3397</v>
      </c>
      <c r="O2437" t="s">
        <v>15965</v>
      </c>
      <c r="P2437" t="s">
        <v>153</v>
      </c>
      <c r="Q2437" t="s">
        <v>5654</v>
      </c>
      <c r="R2437" t="str">
        <f>IF(COUNTIF('16 reserve entries'!Q:Q,'16 AJE data'!O2437)&gt;0,"Y","N")</f>
        <v>N</v>
      </c>
      <c r="S2437" s="149" t="s">
        <v>128</v>
      </c>
      <c r="T2437" t="s">
        <v>3598</v>
      </c>
      <c r="U2437" t="str">
        <f>IF(COUNTIF('16 reserve bal'!D:D,'16 AJE data'!T2437)&gt;0,"Y","N")</f>
        <v>Y</v>
      </c>
    </row>
    <row r="2438" spans="1:21" x14ac:dyDescent="0.25">
      <c r="A2438" t="s">
        <v>128</v>
      </c>
      <c r="B2438" t="s">
        <v>7702</v>
      </c>
      <c r="C2438" t="s">
        <v>7950</v>
      </c>
      <c r="D2438" t="s">
        <v>525</v>
      </c>
      <c r="E2438" t="s">
        <v>13056</v>
      </c>
      <c r="F2438" t="str">
        <f t="shared" si="41"/>
        <v>CA-UGAAP</v>
      </c>
      <c r="G2438" t="s">
        <v>7950</v>
      </c>
      <c r="O2438" t="s">
        <v>15966</v>
      </c>
      <c r="P2438" t="s">
        <v>153</v>
      </c>
      <c r="Q2438" t="s">
        <v>3808</v>
      </c>
      <c r="R2438" t="str">
        <f>IF(COUNTIF('16 reserve entries'!Q:Q,'16 AJE data'!O2438)&gt;0,"Y","N")</f>
        <v>N</v>
      </c>
      <c r="S2438" s="149" t="s">
        <v>128</v>
      </c>
      <c r="T2438" t="s">
        <v>15967</v>
      </c>
      <c r="U2438" t="str">
        <f>IF(COUNTIF('16 reserve bal'!D:D,'16 AJE data'!T2438)&gt;0,"Y","N")</f>
        <v>N</v>
      </c>
    </row>
    <row r="2439" spans="1:21" x14ac:dyDescent="0.25">
      <c r="A2439" t="s">
        <v>128</v>
      </c>
      <c r="B2439" t="s">
        <v>7702</v>
      </c>
      <c r="C2439" t="s">
        <v>7951</v>
      </c>
      <c r="D2439" t="s">
        <v>525</v>
      </c>
      <c r="E2439" t="s">
        <v>13056</v>
      </c>
      <c r="F2439" t="str">
        <f t="shared" si="41"/>
        <v>CA-UGAAP</v>
      </c>
      <c r="G2439" t="s">
        <v>7951</v>
      </c>
      <c r="O2439" t="s">
        <v>15968</v>
      </c>
      <c r="P2439" t="s">
        <v>153</v>
      </c>
      <c r="Q2439" t="s">
        <v>5661</v>
      </c>
      <c r="R2439" t="str">
        <f>IF(COUNTIF('16 reserve entries'!Q:Q,'16 AJE data'!O2439)&gt;0,"Y","N")</f>
        <v>N</v>
      </c>
      <c r="S2439" s="149" t="s">
        <v>128</v>
      </c>
      <c r="T2439" t="s">
        <v>15969</v>
      </c>
      <c r="U2439" t="str">
        <f>IF(COUNTIF('16 reserve bal'!D:D,'16 AJE data'!T2439)&gt;0,"Y","N")</f>
        <v>N</v>
      </c>
    </row>
    <row r="2440" spans="1:21" x14ac:dyDescent="0.25">
      <c r="A2440" t="s">
        <v>128</v>
      </c>
      <c r="B2440" t="s">
        <v>7702</v>
      </c>
      <c r="C2440" t="s">
        <v>7954</v>
      </c>
      <c r="D2440" t="s">
        <v>525</v>
      </c>
      <c r="E2440" t="s">
        <v>13056</v>
      </c>
      <c r="F2440" t="str">
        <f t="shared" si="41"/>
        <v>CA-UGAAP</v>
      </c>
      <c r="G2440" t="s">
        <v>7954</v>
      </c>
      <c r="O2440" t="s">
        <v>15970</v>
      </c>
      <c r="P2440" t="s">
        <v>153</v>
      </c>
      <c r="Q2440" t="s">
        <v>3826</v>
      </c>
      <c r="R2440" t="str">
        <f>IF(COUNTIF('16 reserve entries'!Q:Q,'16 AJE data'!O2440)&gt;0,"Y","N")</f>
        <v>N</v>
      </c>
      <c r="S2440" s="149" t="s">
        <v>128</v>
      </c>
      <c r="T2440" t="s">
        <v>15971</v>
      </c>
      <c r="U2440" t="str">
        <f>IF(COUNTIF('16 reserve bal'!D:D,'16 AJE data'!T2440)&gt;0,"Y","N")</f>
        <v>N</v>
      </c>
    </row>
    <row r="2441" spans="1:21" x14ac:dyDescent="0.25">
      <c r="A2441" t="s">
        <v>128</v>
      </c>
      <c r="B2441" t="s">
        <v>7702</v>
      </c>
      <c r="C2441" t="s">
        <v>8049</v>
      </c>
      <c r="D2441" t="s">
        <v>525</v>
      </c>
      <c r="E2441" t="s">
        <v>13056</v>
      </c>
      <c r="F2441" t="str">
        <f t="shared" si="41"/>
        <v>CA-UGAAP</v>
      </c>
      <c r="G2441" t="s">
        <v>8049</v>
      </c>
      <c r="O2441" t="s">
        <v>15972</v>
      </c>
      <c r="P2441" t="s">
        <v>153</v>
      </c>
      <c r="Q2441" t="s">
        <v>5688</v>
      </c>
      <c r="R2441" t="str">
        <f>IF(COUNTIF('16 reserve entries'!Q:Q,'16 AJE data'!O2441)&gt;0,"Y","N")</f>
        <v>N</v>
      </c>
      <c r="S2441" s="149" t="s">
        <v>128</v>
      </c>
      <c r="T2441" t="s">
        <v>15973</v>
      </c>
      <c r="U2441" t="str">
        <f>IF(COUNTIF('16 reserve bal'!D:D,'16 AJE data'!T2441)&gt;0,"Y","N")</f>
        <v>N</v>
      </c>
    </row>
    <row r="2442" spans="1:21" x14ac:dyDescent="0.25">
      <c r="A2442" t="s">
        <v>128</v>
      </c>
      <c r="B2442" t="s">
        <v>7702</v>
      </c>
      <c r="C2442" t="s">
        <v>7623</v>
      </c>
      <c r="D2442" t="s">
        <v>525</v>
      </c>
      <c r="E2442" t="s">
        <v>13056</v>
      </c>
      <c r="F2442" t="str">
        <f t="shared" si="41"/>
        <v>CA-UGAAP</v>
      </c>
      <c r="G2442" t="s">
        <v>7623</v>
      </c>
      <c r="O2442" t="s">
        <v>15974</v>
      </c>
      <c r="P2442" t="s">
        <v>180</v>
      </c>
      <c r="Q2442" t="s">
        <v>3628</v>
      </c>
      <c r="R2442" t="str">
        <f>IF(COUNTIF('16 reserve entries'!Q:Q,'16 AJE data'!O2442)&gt;0,"Y","N")</f>
        <v>N</v>
      </c>
      <c r="S2442" s="149" t="s">
        <v>128</v>
      </c>
      <c r="T2442" t="s">
        <v>15975</v>
      </c>
      <c r="U2442" t="str">
        <f>IF(COUNTIF('16 reserve bal'!D:D,'16 AJE data'!T2442)&gt;0,"Y","N")</f>
        <v>N</v>
      </c>
    </row>
    <row r="2443" spans="1:21" x14ac:dyDescent="0.25">
      <c r="A2443" t="s">
        <v>221</v>
      </c>
      <c r="B2443" t="s">
        <v>5288</v>
      </c>
      <c r="C2443" t="s">
        <v>7649</v>
      </c>
      <c r="D2443" t="s">
        <v>141</v>
      </c>
      <c r="E2443" t="s">
        <v>12419</v>
      </c>
      <c r="F2443" t="str">
        <f t="shared" si="41"/>
        <v>US-IFRS</v>
      </c>
      <c r="G2443" t="s">
        <v>7649</v>
      </c>
      <c r="O2443" t="s">
        <v>15976</v>
      </c>
      <c r="P2443" t="s">
        <v>180</v>
      </c>
      <c r="Q2443" t="s">
        <v>5654</v>
      </c>
      <c r="R2443" t="str">
        <f>IF(COUNTIF('16 reserve entries'!Q:Q,'16 AJE data'!O2443)&gt;0,"Y","N")</f>
        <v>N</v>
      </c>
      <c r="S2443" s="149" t="s">
        <v>221</v>
      </c>
      <c r="T2443" t="s">
        <v>13987</v>
      </c>
      <c r="U2443" t="str">
        <f>IF(COUNTIF('16 reserve bal'!D:D,'16 AJE data'!T2443)&gt;0,"Y","N")</f>
        <v>N</v>
      </c>
    </row>
    <row r="2444" spans="1:21" x14ac:dyDescent="0.25">
      <c r="A2444" t="s">
        <v>221</v>
      </c>
      <c r="B2444" t="s">
        <v>5288</v>
      </c>
      <c r="C2444" t="s">
        <v>7654</v>
      </c>
      <c r="D2444" t="s">
        <v>141</v>
      </c>
      <c r="E2444" t="s">
        <v>12419</v>
      </c>
      <c r="F2444" t="str">
        <f t="shared" si="41"/>
        <v>US-IFRS</v>
      </c>
      <c r="G2444" t="s">
        <v>7654</v>
      </c>
      <c r="O2444" t="s">
        <v>15977</v>
      </c>
      <c r="P2444" t="s">
        <v>180</v>
      </c>
      <c r="Q2444" t="s">
        <v>3995</v>
      </c>
      <c r="R2444" t="str">
        <f>IF(COUNTIF('16 reserve entries'!Q:Q,'16 AJE data'!O2444)&gt;0,"Y","N")</f>
        <v>N</v>
      </c>
      <c r="S2444" s="149" t="s">
        <v>221</v>
      </c>
      <c r="T2444" t="s">
        <v>12891</v>
      </c>
      <c r="U2444" t="str">
        <f>IF(COUNTIF('16 reserve bal'!D:D,'16 AJE data'!T2444)&gt;0,"Y","N")</f>
        <v>N</v>
      </c>
    </row>
    <row r="2445" spans="1:21" x14ac:dyDescent="0.25">
      <c r="A2445" t="s">
        <v>221</v>
      </c>
      <c r="B2445" t="s">
        <v>5288</v>
      </c>
      <c r="C2445" t="s">
        <v>3602</v>
      </c>
      <c r="D2445" t="s">
        <v>141</v>
      </c>
      <c r="E2445" t="s">
        <v>12419</v>
      </c>
      <c r="F2445" t="str">
        <f t="shared" si="41"/>
        <v>US-IFRS</v>
      </c>
      <c r="G2445" t="s">
        <v>3602</v>
      </c>
      <c r="O2445" t="s">
        <v>15978</v>
      </c>
      <c r="P2445" t="s">
        <v>134</v>
      </c>
      <c r="Q2445" t="s">
        <v>3341</v>
      </c>
      <c r="R2445" t="str">
        <f>IF(COUNTIF('16 reserve entries'!Q:Q,'16 AJE data'!O2445)&gt;0,"Y","N")</f>
        <v>N</v>
      </c>
      <c r="S2445" s="149" t="s">
        <v>221</v>
      </c>
      <c r="T2445" t="s">
        <v>3920</v>
      </c>
      <c r="U2445" t="str">
        <f>IF(COUNTIF('16 reserve bal'!D:D,'16 AJE data'!T2445)&gt;0,"Y","N")</f>
        <v>Y</v>
      </c>
    </row>
    <row r="2446" spans="1:21" x14ac:dyDescent="0.25">
      <c r="A2446" t="s">
        <v>221</v>
      </c>
      <c r="B2446" t="s">
        <v>5288</v>
      </c>
      <c r="C2446" t="s">
        <v>3628</v>
      </c>
      <c r="D2446" t="s">
        <v>141</v>
      </c>
      <c r="E2446" t="s">
        <v>12419</v>
      </c>
      <c r="F2446" t="str">
        <f t="shared" si="41"/>
        <v>US-IFRS</v>
      </c>
      <c r="G2446" t="s">
        <v>3628</v>
      </c>
      <c r="O2446" t="s">
        <v>15979</v>
      </c>
      <c r="P2446" t="s">
        <v>134</v>
      </c>
      <c r="Q2446" t="s">
        <v>7593</v>
      </c>
      <c r="R2446" t="str">
        <f>IF(COUNTIF('16 reserve entries'!Q:Q,'16 AJE data'!O2446)&gt;0,"Y","N")</f>
        <v>N</v>
      </c>
      <c r="S2446" s="149" t="s">
        <v>221</v>
      </c>
      <c r="T2446" t="s">
        <v>3262</v>
      </c>
      <c r="U2446" t="str">
        <f>IF(COUNTIF('16 reserve bal'!D:D,'16 AJE data'!T2446)&gt;0,"Y","N")</f>
        <v>Y</v>
      </c>
    </row>
    <row r="2447" spans="1:21" x14ac:dyDescent="0.25">
      <c r="A2447" t="s">
        <v>130</v>
      </c>
      <c r="B2447" t="s">
        <v>5284</v>
      </c>
      <c r="C2447" t="s">
        <v>3257</v>
      </c>
      <c r="D2447" t="s">
        <v>525</v>
      </c>
      <c r="E2447" t="s">
        <v>12419</v>
      </c>
      <c r="F2447" t="str">
        <f t="shared" si="41"/>
        <v>CA-IFRS</v>
      </c>
      <c r="G2447" t="s">
        <v>3257</v>
      </c>
      <c r="O2447" t="s">
        <v>15980</v>
      </c>
      <c r="P2447" t="s">
        <v>134</v>
      </c>
      <c r="Q2447" t="s">
        <v>3377</v>
      </c>
      <c r="R2447" t="str">
        <f>IF(COUNTIF('16 reserve entries'!Q:Q,'16 AJE data'!O2447)&gt;0,"Y","N")</f>
        <v>N</v>
      </c>
      <c r="S2447" s="149" t="s">
        <v>130</v>
      </c>
      <c r="T2447" t="s">
        <v>3280</v>
      </c>
      <c r="U2447" t="str">
        <f>IF(COUNTIF('16 reserve bal'!D:D,'16 AJE data'!T2447)&gt;0,"Y","N")</f>
        <v>Y</v>
      </c>
    </row>
    <row r="2448" spans="1:21" x14ac:dyDescent="0.25">
      <c r="A2448" t="s">
        <v>130</v>
      </c>
      <c r="B2448" t="s">
        <v>5284</v>
      </c>
      <c r="C2448" t="s">
        <v>3285</v>
      </c>
      <c r="D2448" t="s">
        <v>525</v>
      </c>
      <c r="E2448" t="s">
        <v>12419</v>
      </c>
      <c r="F2448" t="str">
        <f t="shared" si="41"/>
        <v>CA-IFRS</v>
      </c>
      <c r="G2448" t="s">
        <v>3285</v>
      </c>
      <c r="O2448" t="s">
        <v>15981</v>
      </c>
      <c r="P2448" t="s">
        <v>134</v>
      </c>
      <c r="Q2448" t="s">
        <v>3383</v>
      </c>
      <c r="R2448" t="str">
        <f>IF(COUNTIF('16 reserve entries'!Q:Q,'16 AJE data'!O2448)&gt;0,"Y","N")</f>
        <v>N</v>
      </c>
      <c r="S2448" s="149" t="s">
        <v>130</v>
      </c>
      <c r="T2448" t="s">
        <v>3354</v>
      </c>
      <c r="U2448" t="str">
        <f>IF(COUNTIF('16 reserve bal'!D:D,'16 AJE data'!T2448)&gt;0,"Y","N")</f>
        <v>Y</v>
      </c>
    </row>
    <row r="2449" spans="1:21" x14ac:dyDescent="0.25">
      <c r="A2449" t="s">
        <v>130</v>
      </c>
      <c r="B2449" t="s">
        <v>5284</v>
      </c>
      <c r="C2449" t="s">
        <v>3317</v>
      </c>
      <c r="D2449" t="s">
        <v>525</v>
      </c>
      <c r="E2449" t="s">
        <v>12419</v>
      </c>
      <c r="F2449" t="str">
        <f t="shared" si="41"/>
        <v>CA-IFRS</v>
      </c>
      <c r="G2449" t="s">
        <v>3317</v>
      </c>
      <c r="O2449" t="s">
        <v>15982</v>
      </c>
      <c r="P2449" t="s">
        <v>134</v>
      </c>
      <c r="Q2449" t="s">
        <v>7948</v>
      </c>
      <c r="R2449" t="str">
        <f>IF(COUNTIF('16 reserve entries'!Q:Q,'16 AJE data'!O2449)&gt;0,"Y","N")</f>
        <v>N</v>
      </c>
      <c r="S2449" s="149" t="s">
        <v>130</v>
      </c>
      <c r="T2449" t="s">
        <v>3428</v>
      </c>
      <c r="U2449" t="str">
        <f>IF(COUNTIF('16 reserve bal'!D:D,'16 AJE data'!T2449)&gt;0,"Y","N")</f>
        <v>Y</v>
      </c>
    </row>
    <row r="2450" spans="1:21" x14ac:dyDescent="0.25">
      <c r="A2450" t="s">
        <v>130</v>
      </c>
      <c r="B2450" t="s">
        <v>5284</v>
      </c>
      <c r="C2450" t="s">
        <v>3335</v>
      </c>
      <c r="D2450" t="s">
        <v>525</v>
      </c>
      <c r="E2450" t="s">
        <v>12419</v>
      </c>
      <c r="F2450" t="str">
        <f t="shared" si="41"/>
        <v>CA-IFRS</v>
      </c>
      <c r="G2450" t="s">
        <v>3335</v>
      </c>
      <c r="O2450" t="s">
        <v>15983</v>
      </c>
      <c r="P2450" t="s">
        <v>134</v>
      </c>
      <c r="Q2450" t="s">
        <v>3386</v>
      </c>
      <c r="R2450" t="str">
        <f>IF(COUNTIF('16 reserve entries'!Q:Q,'16 AJE data'!O2450)&gt;0,"Y","N")</f>
        <v>N</v>
      </c>
      <c r="S2450" s="149" t="s">
        <v>130</v>
      </c>
      <c r="T2450" t="s">
        <v>15984</v>
      </c>
      <c r="U2450" t="str">
        <f>IF(COUNTIF('16 reserve bal'!D:D,'16 AJE data'!T2450)&gt;0,"Y","N")</f>
        <v>N</v>
      </c>
    </row>
    <row r="2451" spans="1:21" x14ac:dyDescent="0.25">
      <c r="A2451" t="s">
        <v>130</v>
      </c>
      <c r="B2451" t="s">
        <v>5284</v>
      </c>
      <c r="C2451" t="s">
        <v>3341</v>
      </c>
      <c r="D2451" t="s">
        <v>525</v>
      </c>
      <c r="E2451" t="s">
        <v>12419</v>
      </c>
      <c r="F2451" t="str">
        <f t="shared" si="41"/>
        <v>CA-IFRS</v>
      </c>
      <c r="G2451" t="s">
        <v>3341</v>
      </c>
      <c r="O2451" t="s">
        <v>15985</v>
      </c>
      <c r="P2451" t="s">
        <v>134</v>
      </c>
      <c r="Q2451" t="s">
        <v>3391</v>
      </c>
      <c r="R2451" t="str">
        <f>IF(COUNTIF('16 reserve entries'!Q:Q,'16 AJE data'!O2451)&gt;0,"Y","N")</f>
        <v>N</v>
      </c>
      <c r="S2451" s="149" t="s">
        <v>130</v>
      </c>
      <c r="T2451" t="s">
        <v>3247</v>
      </c>
      <c r="U2451" t="str">
        <f>IF(COUNTIF('16 reserve bal'!D:D,'16 AJE data'!T2451)&gt;0,"Y","N")</f>
        <v>Y</v>
      </c>
    </row>
    <row r="2452" spans="1:21" x14ac:dyDescent="0.25">
      <c r="A2452" t="s">
        <v>130</v>
      </c>
      <c r="B2452" t="s">
        <v>5284</v>
      </c>
      <c r="C2452" t="s">
        <v>7593</v>
      </c>
      <c r="D2452" t="s">
        <v>525</v>
      </c>
      <c r="E2452" t="s">
        <v>12419</v>
      </c>
      <c r="F2452" t="str">
        <f t="shared" si="41"/>
        <v>CA-IFRS</v>
      </c>
      <c r="G2452" t="s">
        <v>7593</v>
      </c>
      <c r="O2452" t="s">
        <v>15986</v>
      </c>
      <c r="P2452" t="s">
        <v>134</v>
      </c>
      <c r="Q2452" t="s">
        <v>7957</v>
      </c>
      <c r="R2452" t="str">
        <f>IF(COUNTIF('16 reserve entries'!Q:Q,'16 AJE data'!O2452)&gt;0,"Y","N")</f>
        <v>N</v>
      </c>
      <c r="S2452" s="149" t="s">
        <v>130</v>
      </c>
      <c r="T2452" t="s">
        <v>12918</v>
      </c>
      <c r="U2452" t="str">
        <f>IF(COUNTIF('16 reserve bal'!D:D,'16 AJE data'!T2452)&gt;0,"Y","N")</f>
        <v>N</v>
      </c>
    </row>
    <row r="2453" spans="1:21" x14ac:dyDescent="0.25">
      <c r="A2453" t="s">
        <v>130</v>
      </c>
      <c r="B2453" t="s">
        <v>5284</v>
      </c>
      <c r="C2453" t="s">
        <v>3353</v>
      </c>
      <c r="D2453" t="s">
        <v>525</v>
      </c>
      <c r="E2453" t="s">
        <v>12419</v>
      </c>
      <c r="F2453" t="str">
        <f t="shared" si="41"/>
        <v>CA-IFRS</v>
      </c>
      <c r="G2453" t="s">
        <v>3353</v>
      </c>
      <c r="O2453" t="s">
        <v>15987</v>
      </c>
      <c r="P2453" t="s">
        <v>134</v>
      </c>
      <c r="Q2453" t="s">
        <v>3478</v>
      </c>
      <c r="R2453" t="str">
        <f>IF(COUNTIF('16 reserve entries'!Q:Q,'16 AJE data'!O2453)&gt;0,"Y","N")</f>
        <v>N</v>
      </c>
      <c r="S2453" s="149" t="s">
        <v>130</v>
      </c>
      <c r="T2453" t="s">
        <v>3496</v>
      </c>
      <c r="U2453" t="str">
        <f>IF(COUNTIF('16 reserve bal'!D:D,'16 AJE data'!T2453)&gt;0,"Y","N")</f>
        <v>Y</v>
      </c>
    </row>
    <row r="2454" spans="1:21" x14ac:dyDescent="0.25">
      <c r="A2454" t="s">
        <v>130</v>
      </c>
      <c r="B2454" t="s">
        <v>5284</v>
      </c>
      <c r="C2454" t="s">
        <v>3359</v>
      </c>
      <c r="D2454" t="s">
        <v>525</v>
      </c>
      <c r="E2454" t="s">
        <v>12419</v>
      </c>
      <c r="F2454" t="str">
        <f t="shared" si="41"/>
        <v>CA-IFRS</v>
      </c>
      <c r="G2454" t="s">
        <v>3359</v>
      </c>
      <c r="O2454" t="s">
        <v>15988</v>
      </c>
      <c r="P2454" t="s">
        <v>134</v>
      </c>
      <c r="Q2454" t="s">
        <v>8038</v>
      </c>
      <c r="R2454" t="str">
        <f>IF(COUNTIF('16 reserve entries'!Q:Q,'16 AJE data'!O2454)&gt;0,"Y","N")</f>
        <v>N</v>
      </c>
      <c r="S2454" s="149" t="s">
        <v>130</v>
      </c>
      <c r="T2454" t="s">
        <v>13940</v>
      </c>
      <c r="U2454" t="str">
        <f>IF(COUNTIF('16 reserve bal'!D:D,'16 AJE data'!T2454)&gt;0,"Y","N")</f>
        <v>N</v>
      </c>
    </row>
    <row r="2455" spans="1:21" x14ac:dyDescent="0.25">
      <c r="A2455" t="s">
        <v>130</v>
      </c>
      <c r="B2455" t="s">
        <v>5284</v>
      </c>
      <c r="C2455" t="s">
        <v>7945</v>
      </c>
      <c r="D2455" t="s">
        <v>525</v>
      </c>
      <c r="E2455" t="s">
        <v>12419</v>
      </c>
      <c r="F2455" t="str">
        <f t="shared" si="41"/>
        <v>CA-IFRS</v>
      </c>
      <c r="G2455" t="s">
        <v>7945</v>
      </c>
      <c r="O2455" t="s">
        <v>7122</v>
      </c>
      <c r="P2455" t="s">
        <v>137</v>
      </c>
      <c r="Q2455" t="s">
        <v>3323</v>
      </c>
      <c r="R2455" t="str">
        <f>IF(COUNTIF('16 reserve entries'!Q:Q,'16 AJE data'!O2455)&gt;0,"Y","N")</f>
        <v>Y</v>
      </c>
      <c r="S2455" s="149" t="s">
        <v>130</v>
      </c>
      <c r="T2455" t="s">
        <v>13943</v>
      </c>
      <c r="U2455" t="str">
        <f>IF(COUNTIF('16 reserve bal'!D:D,'16 AJE data'!T2455)&gt;0,"Y","N")</f>
        <v>N</v>
      </c>
    </row>
    <row r="2456" spans="1:21" x14ac:dyDescent="0.25">
      <c r="A2456" t="s">
        <v>130</v>
      </c>
      <c r="B2456" t="s">
        <v>5284</v>
      </c>
      <c r="C2456" t="s">
        <v>3377</v>
      </c>
      <c r="D2456" t="s">
        <v>525</v>
      </c>
      <c r="E2456" t="s">
        <v>12419</v>
      </c>
      <c r="F2456" t="str">
        <f t="shared" si="41"/>
        <v>CA-IFRS</v>
      </c>
      <c r="G2456" t="s">
        <v>3377</v>
      </c>
      <c r="O2456" t="s">
        <v>7126</v>
      </c>
      <c r="P2456" t="s">
        <v>137</v>
      </c>
      <c r="Q2456" t="s">
        <v>3329</v>
      </c>
      <c r="R2456" t="str">
        <f>IF(COUNTIF('16 reserve entries'!Q:Q,'16 AJE data'!O2456)&gt;0,"Y","N")</f>
        <v>Y</v>
      </c>
      <c r="S2456" s="149" t="s">
        <v>130</v>
      </c>
      <c r="T2456" t="s">
        <v>3256</v>
      </c>
      <c r="U2456" t="str">
        <f>IF(COUNTIF('16 reserve bal'!D:D,'16 AJE data'!T2456)&gt;0,"Y","N")</f>
        <v>Y</v>
      </c>
    </row>
    <row r="2457" spans="1:21" x14ac:dyDescent="0.25">
      <c r="A2457" t="s">
        <v>130</v>
      </c>
      <c r="B2457" t="s">
        <v>5284</v>
      </c>
      <c r="C2457" t="s">
        <v>3380</v>
      </c>
      <c r="D2457" t="s">
        <v>525</v>
      </c>
      <c r="E2457" t="s">
        <v>12419</v>
      </c>
      <c r="F2457" t="str">
        <f t="shared" si="41"/>
        <v>CA-IFRS</v>
      </c>
      <c r="G2457" t="s">
        <v>3380</v>
      </c>
      <c r="O2457" t="s">
        <v>7120</v>
      </c>
      <c r="P2457" t="s">
        <v>137</v>
      </c>
      <c r="Q2457" t="s">
        <v>3338</v>
      </c>
      <c r="R2457" t="str">
        <f>IF(COUNTIF('16 reserve entries'!Q:Q,'16 AJE data'!O2457)&gt;0,"Y","N")</f>
        <v>Y</v>
      </c>
      <c r="S2457" s="149" t="s">
        <v>130</v>
      </c>
      <c r="T2457" t="s">
        <v>13945</v>
      </c>
      <c r="U2457" t="str">
        <f>IF(COUNTIF('16 reserve bal'!D:D,'16 AJE data'!T2457)&gt;0,"Y","N")</f>
        <v>N</v>
      </c>
    </row>
    <row r="2458" spans="1:21" x14ac:dyDescent="0.25">
      <c r="A2458" t="s">
        <v>130</v>
      </c>
      <c r="B2458" t="s">
        <v>5284</v>
      </c>
      <c r="C2458" t="s">
        <v>3383</v>
      </c>
      <c r="D2458" t="s">
        <v>525</v>
      </c>
      <c r="E2458" t="s">
        <v>12419</v>
      </c>
      <c r="F2458" t="str">
        <f t="shared" si="41"/>
        <v>CA-IFRS</v>
      </c>
      <c r="G2458" t="s">
        <v>3383</v>
      </c>
      <c r="O2458" t="s">
        <v>15989</v>
      </c>
      <c r="P2458" t="s">
        <v>137</v>
      </c>
      <c r="Q2458" t="s">
        <v>3341</v>
      </c>
      <c r="R2458" t="str">
        <f>IF(COUNTIF('16 reserve entries'!Q:Q,'16 AJE data'!O2458)&gt;0,"Y","N")</f>
        <v>N</v>
      </c>
      <c r="S2458" s="149" t="s">
        <v>130</v>
      </c>
      <c r="T2458" t="s">
        <v>3426</v>
      </c>
      <c r="U2458" t="str">
        <f>IF(COUNTIF('16 reserve bal'!D:D,'16 AJE data'!T2458)&gt;0,"Y","N")</f>
        <v>Y</v>
      </c>
    </row>
    <row r="2459" spans="1:21" x14ac:dyDescent="0.25">
      <c r="A2459" t="s">
        <v>130</v>
      </c>
      <c r="B2459" t="s">
        <v>5284</v>
      </c>
      <c r="C2459" t="s">
        <v>7946</v>
      </c>
      <c r="D2459" t="s">
        <v>525</v>
      </c>
      <c r="E2459" t="s">
        <v>12419</v>
      </c>
      <c r="F2459" t="str">
        <f t="shared" si="41"/>
        <v>CA-IFRS</v>
      </c>
      <c r="G2459" t="s">
        <v>7946</v>
      </c>
      <c r="O2459" t="s">
        <v>15990</v>
      </c>
      <c r="P2459" t="s">
        <v>137</v>
      </c>
      <c r="Q2459" t="s">
        <v>8508</v>
      </c>
      <c r="R2459" t="str">
        <f>IF(COUNTIF('16 reserve entries'!Q:Q,'16 AJE data'!O2459)&gt;0,"Y","N")</f>
        <v>N</v>
      </c>
      <c r="S2459" s="149" t="s">
        <v>130</v>
      </c>
      <c r="T2459" t="s">
        <v>13948</v>
      </c>
      <c r="U2459" t="str">
        <f>IF(COUNTIF('16 reserve bal'!D:D,'16 AJE data'!T2459)&gt;0,"Y","N")</f>
        <v>N</v>
      </c>
    </row>
    <row r="2460" spans="1:21" x14ac:dyDescent="0.25">
      <c r="A2460" t="s">
        <v>130</v>
      </c>
      <c r="B2460" t="s">
        <v>5284</v>
      </c>
      <c r="C2460" t="s">
        <v>7947</v>
      </c>
      <c r="D2460" t="s">
        <v>525</v>
      </c>
      <c r="E2460" t="s">
        <v>12419</v>
      </c>
      <c r="F2460" t="str">
        <f t="shared" si="41"/>
        <v>CA-IFRS</v>
      </c>
      <c r="G2460" t="s">
        <v>7947</v>
      </c>
      <c r="O2460" t="s">
        <v>15991</v>
      </c>
      <c r="P2460" t="s">
        <v>137</v>
      </c>
      <c r="Q2460" t="s">
        <v>8510</v>
      </c>
      <c r="R2460" t="str">
        <f>IF(COUNTIF('16 reserve entries'!Q:Q,'16 AJE data'!O2460)&gt;0,"Y","N")</f>
        <v>N</v>
      </c>
      <c r="S2460" s="149" t="s">
        <v>130</v>
      </c>
      <c r="T2460" t="s">
        <v>13950</v>
      </c>
      <c r="U2460" t="str">
        <f>IF(COUNTIF('16 reserve bal'!D:D,'16 AJE data'!T2460)&gt;0,"Y","N")</f>
        <v>N</v>
      </c>
    </row>
    <row r="2461" spans="1:21" x14ac:dyDescent="0.25">
      <c r="A2461" t="s">
        <v>130</v>
      </c>
      <c r="B2461" t="s">
        <v>5284</v>
      </c>
      <c r="C2461" t="s">
        <v>3386</v>
      </c>
      <c r="D2461" t="s">
        <v>525</v>
      </c>
      <c r="E2461" t="s">
        <v>12419</v>
      </c>
      <c r="F2461" t="str">
        <f t="shared" si="41"/>
        <v>CA-IFRS</v>
      </c>
      <c r="G2461" t="s">
        <v>3386</v>
      </c>
      <c r="O2461" t="s">
        <v>15992</v>
      </c>
      <c r="P2461" t="s">
        <v>137</v>
      </c>
      <c r="Q2461" t="s">
        <v>8512</v>
      </c>
      <c r="R2461" t="str">
        <f>IF(COUNTIF('16 reserve entries'!Q:Q,'16 AJE data'!O2461)&gt;0,"Y","N")</f>
        <v>N</v>
      </c>
      <c r="S2461" s="149" t="s">
        <v>130</v>
      </c>
      <c r="T2461" t="s">
        <v>3443</v>
      </c>
      <c r="U2461" t="str">
        <f>IF(COUNTIF('16 reserve bal'!D:D,'16 AJE data'!T2461)&gt;0,"Y","N")</f>
        <v>Y</v>
      </c>
    </row>
    <row r="2462" spans="1:21" x14ac:dyDescent="0.25">
      <c r="A2462" t="s">
        <v>130</v>
      </c>
      <c r="B2462" t="s">
        <v>5284</v>
      </c>
      <c r="C2462" t="s">
        <v>7597</v>
      </c>
      <c r="D2462" t="s">
        <v>525</v>
      </c>
      <c r="E2462" t="s">
        <v>12419</v>
      </c>
      <c r="F2462" t="str">
        <f t="shared" si="41"/>
        <v>CA-IFRS</v>
      </c>
      <c r="G2462" t="s">
        <v>7597</v>
      </c>
      <c r="O2462" t="s">
        <v>15993</v>
      </c>
      <c r="P2462" t="s">
        <v>137</v>
      </c>
      <c r="Q2462" t="s">
        <v>8513</v>
      </c>
      <c r="R2462" t="str">
        <f>IF(COUNTIF('16 reserve entries'!Q:Q,'16 AJE data'!O2462)&gt;0,"Y","N")</f>
        <v>N</v>
      </c>
      <c r="S2462" s="149" t="s">
        <v>130</v>
      </c>
      <c r="T2462" t="s">
        <v>12930</v>
      </c>
      <c r="U2462" t="str">
        <f>IF(COUNTIF('16 reserve bal'!D:D,'16 AJE data'!T2462)&gt;0,"Y","N")</f>
        <v>N</v>
      </c>
    </row>
    <row r="2463" spans="1:21" x14ac:dyDescent="0.25">
      <c r="A2463" t="s">
        <v>130</v>
      </c>
      <c r="B2463" t="s">
        <v>5284</v>
      </c>
      <c r="C2463" t="s">
        <v>3397</v>
      </c>
      <c r="D2463" t="s">
        <v>525</v>
      </c>
      <c r="E2463" t="s">
        <v>12419</v>
      </c>
      <c r="F2463" t="str">
        <f t="shared" si="41"/>
        <v>CA-IFRS</v>
      </c>
      <c r="G2463" t="s">
        <v>3397</v>
      </c>
      <c r="O2463" t="s">
        <v>15994</v>
      </c>
      <c r="P2463" t="s">
        <v>137</v>
      </c>
      <c r="Q2463" t="s">
        <v>9087</v>
      </c>
      <c r="R2463" t="str">
        <f>IF(COUNTIF('16 reserve entries'!Q:Q,'16 AJE data'!O2463)&gt;0,"Y","N")</f>
        <v>N</v>
      </c>
      <c r="S2463" s="149" t="s">
        <v>130</v>
      </c>
      <c r="T2463" t="s">
        <v>3592</v>
      </c>
      <c r="U2463" t="str">
        <f>IF(COUNTIF('16 reserve bal'!D:D,'16 AJE data'!T2463)&gt;0,"Y","N")</f>
        <v>Y</v>
      </c>
    </row>
    <row r="2464" spans="1:21" x14ac:dyDescent="0.25">
      <c r="A2464" t="s">
        <v>130</v>
      </c>
      <c r="B2464" t="s">
        <v>5284</v>
      </c>
      <c r="C2464" t="s">
        <v>7950</v>
      </c>
      <c r="D2464" t="s">
        <v>525</v>
      </c>
      <c r="E2464" t="s">
        <v>12419</v>
      </c>
      <c r="F2464" t="str">
        <f t="shared" si="41"/>
        <v>CA-IFRS</v>
      </c>
      <c r="G2464" t="s">
        <v>7950</v>
      </c>
      <c r="O2464" t="s">
        <v>15995</v>
      </c>
      <c r="P2464" t="s">
        <v>137</v>
      </c>
      <c r="Q2464" t="s">
        <v>9088</v>
      </c>
      <c r="R2464" t="str">
        <f>IF(COUNTIF('16 reserve entries'!Q:Q,'16 AJE data'!O2464)&gt;0,"Y","N")</f>
        <v>N</v>
      </c>
      <c r="S2464" s="149" t="s">
        <v>130</v>
      </c>
      <c r="T2464" t="s">
        <v>13955</v>
      </c>
      <c r="U2464" t="str">
        <f>IF(COUNTIF('16 reserve bal'!D:D,'16 AJE data'!T2464)&gt;0,"Y","N")</f>
        <v>N</v>
      </c>
    </row>
    <row r="2465" spans="1:21" x14ac:dyDescent="0.25">
      <c r="A2465" t="s">
        <v>130</v>
      </c>
      <c r="B2465" t="s">
        <v>5284</v>
      </c>
      <c r="C2465" t="s">
        <v>7951</v>
      </c>
      <c r="D2465" t="s">
        <v>525</v>
      </c>
      <c r="E2465" t="s">
        <v>12419</v>
      </c>
      <c r="F2465" t="str">
        <f t="shared" si="41"/>
        <v>CA-IFRS</v>
      </c>
      <c r="G2465" t="s">
        <v>7951</v>
      </c>
      <c r="O2465" t="s">
        <v>15996</v>
      </c>
      <c r="P2465" t="s">
        <v>137</v>
      </c>
      <c r="Q2465" t="s">
        <v>8515</v>
      </c>
      <c r="R2465" t="str">
        <f>IF(COUNTIF('16 reserve entries'!Q:Q,'16 AJE data'!O2465)&gt;0,"Y","N")</f>
        <v>N</v>
      </c>
      <c r="S2465" s="149" t="s">
        <v>130</v>
      </c>
      <c r="T2465" t="s">
        <v>13957</v>
      </c>
      <c r="U2465" t="str">
        <f>IF(COUNTIF('16 reserve bal'!D:D,'16 AJE data'!T2465)&gt;0,"Y","N")</f>
        <v>N</v>
      </c>
    </row>
    <row r="2466" spans="1:21" x14ac:dyDescent="0.25">
      <c r="A2466" t="s">
        <v>130</v>
      </c>
      <c r="B2466" t="s">
        <v>5284</v>
      </c>
      <c r="C2466" t="s">
        <v>7952</v>
      </c>
      <c r="D2466" t="s">
        <v>525</v>
      </c>
      <c r="E2466" t="s">
        <v>12419</v>
      </c>
      <c r="F2466" t="str">
        <f t="shared" si="41"/>
        <v>CA-IFRS</v>
      </c>
      <c r="G2466" t="s">
        <v>7952</v>
      </c>
      <c r="O2466" t="s">
        <v>15997</v>
      </c>
      <c r="P2466" t="s">
        <v>137</v>
      </c>
      <c r="Q2466" t="s">
        <v>9089</v>
      </c>
      <c r="R2466" t="str">
        <f>IF(COUNTIF('16 reserve entries'!Q:Q,'16 AJE data'!O2466)&gt;0,"Y","N")</f>
        <v>N</v>
      </c>
      <c r="S2466" s="149" t="s">
        <v>130</v>
      </c>
      <c r="T2466" t="s">
        <v>13959</v>
      </c>
      <c r="U2466" t="str">
        <f>IF(COUNTIF('16 reserve bal'!D:D,'16 AJE data'!T2466)&gt;0,"Y","N")</f>
        <v>N</v>
      </c>
    </row>
    <row r="2467" spans="1:21" x14ac:dyDescent="0.25">
      <c r="A2467" t="s">
        <v>130</v>
      </c>
      <c r="B2467" t="s">
        <v>5284</v>
      </c>
      <c r="C2467" t="s">
        <v>7953</v>
      </c>
      <c r="D2467" t="s">
        <v>525</v>
      </c>
      <c r="E2467" t="s">
        <v>12419</v>
      </c>
      <c r="F2467" t="str">
        <f t="shared" si="41"/>
        <v>CA-IFRS</v>
      </c>
      <c r="G2467" t="s">
        <v>7953</v>
      </c>
      <c r="O2467" t="s">
        <v>15998</v>
      </c>
      <c r="P2467" t="s">
        <v>137</v>
      </c>
      <c r="Q2467" t="s">
        <v>9090</v>
      </c>
      <c r="R2467" t="str">
        <f>IF(COUNTIF('16 reserve entries'!Q:Q,'16 AJE data'!O2467)&gt;0,"Y","N")</f>
        <v>N</v>
      </c>
      <c r="S2467" s="149" t="s">
        <v>130</v>
      </c>
      <c r="T2467" t="s">
        <v>13961</v>
      </c>
      <c r="U2467" t="str">
        <f>IF(COUNTIF('16 reserve bal'!D:D,'16 AJE data'!T2467)&gt;0,"Y","N")</f>
        <v>N</v>
      </c>
    </row>
    <row r="2468" spans="1:21" x14ac:dyDescent="0.25">
      <c r="A2468" t="s">
        <v>130</v>
      </c>
      <c r="B2468" t="s">
        <v>5284</v>
      </c>
      <c r="C2468" t="s">
        <v>7601</v>
      </c>
      <c r="D2468" t="s">
        <v>525</v>
      </c>
      <c r="E2468" t="s">
        <v>12419</v>
      </c>
      <c r="F2468" t="str">
        <f t="shared" si="41"/>
        <v>CA-IFRS</v>
      </c>
      <c r="G2468" t="s">
        <v>7601</v>
      </c>
      <c r="O2468" t="s">
        <v>15999</v>
      </c>
      <c r="P2468" t="s">
        <v>137</v>
      </c>
      <c r="Q2468" t="s">
        <v>9091</v>
      </c>
      <c r="R2468" t="str">
        <f>IF(COUNTIF('16 reserve entries'!Q:Q,'16 AJE data'!O2468)&gt;0,"Y","N")</f>
        <v>N</v>
      </c>
      <c r="S2468" s="149" t="s">
        <v>130</v>
      </c>
      <c r="T2468" t="s">
        <v>16000</v>
      </c>
      <c r="U2468" t="str">
        <f>IF(COUNTIF('16 reserve bal'!D:D,'16 AJE data'!T2468)&gt;0,"Y","N")</f>
        <v>N</v>
      </c>
    </row>
    <row r="2469" spans="1:21" x14ac:dyDescent="0.25">
      <c r="A2469" t="s">
        <v>130</v>
      </c>
      <c r="B2469" t="s">
        <v>5284</v>
      </c>
      <c r="C2469" t="s">
        <v>4517</v>
      </c>
      <c r="D2469" t="s">
        <v>525</v>
      </c>
      <c r="E2469" t="s">
        <v>12419</v>
      </c>
      <c r="F2469" t="str">
        <f t="shared" si="41"/>
        <v>CA-IFRS</v>
      </c>
      <c r="G2469" t="s">
        <v>4517</v>
      </c>
      <c r="O2469" t="s">
        <v>16001</v>
      </c>
      <c r="P2469" t="s">
        <v>137</v>
      </c>
      <c r="Q2469" t="s">
        <v>9092</v>
      </c>
      <c r="R2469" t="str">
        <f>IF(COUNTIF('16 reserve entries'!Q:Q,'16 AJE data'!O2469)&gt;0,"Y","N")</f>
        <v>N</v>
      </c>
      <c r="S2469" s="149" t="s">
        <v>130</v>
      </c>
      <c r="T2469" t="s">
        <v>4725</v>
      </c>
      <c r="U2469" t="str">
        <f>IF(COUNTIF('16 reserve bal'!D:D,'16 AJE data'!T2469)&gt;0,"Y","N")</f>
        <v>Y</v>
      </c>
    </row>
    <row r="2470" spans="1:21" x14ac:dyDescent="0.25">
      <c r="A2470" t="s">
        <v>130</v>
      </c>
      <c r="B2470" t="s">
        <v>5284</v>
      </c>
      <c r="C2470" t="s">
        <v>7612</v>
      </c>
      <c r="D2470" t="s">
        <v>525</v>
      </c>
      <c r="E2470" t="s">
        <v>12419</v>
      </c>
      <c r="F2470" t="str">
        <f t="shared" si="41"/>
        <v>CA-IFRS</v>
      </c>
      <c r="G2470" t="s">
        <v>7612</v>
      </c>
      <c r="O2470" t="s">
        <v>16002</v>
      </c>
      <c r="P2470" t="s">
        <v>137</v>
      </c>
      <c r="Q2470" t="s">
        <v>9093</v>
      </c>
      <c r="R2470" t="str">
        <f>IF(COUNTIF('16 reserve entries'!Q:Q,'16 AJE data'!O2470)&gt;0,"Y","N")</f>
        <v>N</v>
      </c>
      <c r="S2470" s="149" t="s">
        <v>130</v>
      </c>
      <c r="T2470" t="s">
        <v>16003</v>
      </c>
      <c r="U2470" t="str">
        <f>IF(COUNTIF('16 reserve bal'!D:D,'16 AJE data'!T2470)&gt;0,"Y","N")</f>
        <v>N</v>
      </c>
    </row>
    <row r="2471" spans="1:21" x14ac:dyDescent="0.25">
      <c r="A2471" t="s">
        <v>130</v>
      </c>
      <c r="B2471" t="s">
        <v>5284</v>
      </c>
      <c r="C2471" t="s">
        <v>7623</v>
      </c>
      <c r="D2471" t="s">
        <v>525</v>
      </c>
      <c r="E2471" t="s">
        <v>12419</v>
      </c>
      <c r="F2471" t="str">
        <f t="shared" si="41"/>
        <v>CA-IFRS</v>
      </c>
      <c r="G2471" t="s">
        <v>7623</v>
      </c>
      <c r="O2471" t="s">
        <v>16004</v>
      </c>
      <c r="P2471" t="s">
        <v>137</v>
      </c>
      <c r="Q2471" t="s">
        <v>9094</v>
      </c>
      <c r="R2471" t="str">
        <f>IF(COUNTIF('16 reserve entries'!Q:Q,'16 AJE data'!O2471)&gt;0,"Y","N")</f>
        <v>N</v>
      </c>
      <c r="S2471" s="149" t="s">
        <v>130</v>
      </c>
      <c r="T2471" t="s">
        <v>12973</v>
      </c>
      <c r="U2471" t="str">
        <f>IF(COUNTIF('16 reserve bal'!D:D,'16 AJE data'!T2471)&gt;0,"Y","N")</f>
        <v>N</v>
      </c>
    </row>
    <row r="2472" spans="1:21" x14ac:dyDescent="0.25">
      <c r="A2472" t="s">
        <v>130</v>
      </c>
      <c r="B2472" t="s">
        <v>5284</v>
      </c>
      <c r="C2472" t="s">
        <v>7624</v>
      </c>
      <c r="D2472" t="s">
        <v>525</v>
      </c>
      <c r="E2472" t="s">
        <v>12419</v>
      </c>
      <c r="F2472" t="str">
        <f t="shared" si="41"/>
        <v>CA-IFRS</v>
      </c>
      <c r="G2472" t="s">
        <v>7624</v>
      </c>
      <c r="O2472" t="s">
        <v>16005</v>
      </c>
      <c r="P2472" t="s">
        <v>137</v>
      </c>
      <c r="Q2472" t="s">
        <v>8516</v>
      </c>
      <c r="R2472" t="str">
        <f>IF(COUNTIF('16 reserve entries'!Q:Q,'16 AJE data'!O2472)&gt;0,"Y","N")</f>
        <v>N</v>
      </c>
      <c r="S2472" s="149" t="s">
        <v>130</v>
      </c>
      <c r="T2472" t="s">
        <v>16006</v>
      </c>
      <c r="U2472" t="str">
        <f>IF(COUNTIF('16 reserve bal'!D:D,'16 AJE data'!T2472)&gt;0,"Y","N")</f>
        <v>N</v>
      </c>
    </row>
    <row r="2473" spans="1:21" x14ac:dyDescent="0.25">
      <c r="A2473" t="s">
        <v>130</v>
      </c>
      <c r="B2473" t="s">
        <v>5284</v>
      </c>
      <c r="C2473" t="s">
        <v>7627</v>
      </c>
      <c r="D2473" t="s">
        <v>525</v>
      </c>
      <c r="E2473" t="s">
        <v>12419</v>
      </c>
      <c r="F2473" t="str">
        <f t="shared" si="41"/>
        <v>CA-IFRS</v>
      </c>
      <c r="G2473" t="s">
        <v>7627</v>
      </c>
      <c r="O2473" t="s">
        <v>16007</v>
      </c>
      <c r="P2473" t="s">
        <v>137</v>
      </c>
      <c r="Q2473" t="s">
        <v>8517</v>
      </c>
      <c r="R2473" t="str">
        <f>IF(COUNTIF('16 reserve entries'!Q:Q,'16 AJE data'!O2473)&gt;0,"Y","N")</f>
        <v>N</v>
      </c>
      <c r="S2473" s="149" t="s">
        <v>130</v>
      </c>
      <c r="T2473" t="s">
        <v>16008</v>
      </c>
      <c r="U2473" t="str">
        <f>IF(COUNTIF('16 reserve bal'!D:D,'16 AJE data'!T2473)&gt;0,"Y","N")</f>
        <v>N</v>
      </c>
    </row>
    <row r="2474" spans="1:21" x14ac:dyDescent="0.25">
      <c r="A2474" t="s">
        <v>130</v>
      </c>
      <c r="B2474" t="s">
        <v>7667</v>
      </c>
      <c r="C2474" t="s">
        <v>8036</v>
      </c>
      <c r="D2474" t="s">
        <v>525</v>
      </c>
      <c r="E2474" t="s">
        <v>12978</v>
      </c>
      <c r="F2474" t="str">
        <f t="shared" si="41"/>
        <v>CA-MANF</v>
      </c>
      <c r="G2474" t="s">
        <v>8036</v>
      </c>
      <c r="O2474" t="s">
        <v>16009</v>
      </c>
      <c r="P2474" t="s">
        <v>137</v>
      </c>
      <c r="Q2474" t="s">
        <v>8518</v>
      </c>
      <c r="R2474" t="str">
        <f>IF(COUNTIF('16 reserve entries'!Q:Q,'16 AJE data'!O2474)&gt;0,"Y","N")</f>
        <v>N</v>
      </c>
      <c r="S2474" s="149" t="s">
        <v>130</v>
      </c>
      <c r="T2474" t="s">
        <v>12981</v>
      </c>
      <c r="U2474" t="str">
        <f>IF(COUNTIF('16 reserve bal'!D:D,'16 AJE data'!T2474)&gt;0,"Y","N")</f>
        <v>N</v>
      </c>
    </row>
    <row r="2475" spans="1:21" x14ac:dyDescent="0.25">
      <c r="A2475" t="s">
        <v>130</v>
      </c>
      <c r="B2475" t="s">
        <v>7667</v>
      </c>
      <c r="C2475" t="s">
        <v>8037</v>
      </c>
      <c r="D2475" t="s">
        <v>525</v>
      </c>
      <c r="E2475" t="s">
        <v>12978</v>
      </c>
      <c r="F2475" t="str">
        <f t="shared" si="41"/>
        <v>CA-MANF</v>
      </c>
      <c r="G2475" t="s">
        <v>8037</v>
      </c>
      <c r="O2475" t="s">
        <v>16010</v>
      </c>
      <c r="P2475" t="s">
        <v>137</v>
      </c>
      <c r="Q2475" t="s">
        <v>8519</v>
      </c>
      <c r="R2475" t="str">
        <f>IF(COUNTIF('16 reserve entries'!Q:Q,'16 AJE data'!O2475)&gt;0,"Y","N")</f>
        <v>N</v>
      </c>
      <c r="S2475" s="149" t="s">
        <v>130</v>
      </c>
      <c r="T2475" t="s">
        <v>12983</v>
      </c>
      <c r="U2475" t="str">
        <f>IF(COUNTIF('16 reserve bal'!D:D,'16 AJE data'!T2475)&gt;0,"Y","N")</f>
        <v>N</v>
      </c>
    </row>
    <row r="2476" spans="1:21" x14ac:dyDescent="0.25">
      <c r="A2476" t="s">
        <v>130</v>
      </c>
      <c r="B2476" t="s">
        <v>7667</v>
      </c>
      <c r="C2476" t="s">
        <v>8039</v>
      </c>
      <c r="D2476" t="s">
        <v>525</v>
      </c>
      <c r="E2476" t="s">
        <v>12978</v>
      </c>
      <c r="F2476" t="str">
        <f t="shared" si="41"/>
        <v>CA-MANF</v>
      </c>
      <c r="G2476" t="s">
        <v>8039</v>
      </c>
      <c r="O2476" t="s">
        <v>16011</v>
      </c>
      <c r="P2476" t="s">
        <v>137</v>
      </c>
      <c r="Q2476" t="s">
        <v>8520</v>
      </c>
      <c r="R2476" t="str">
        <f>IF(COUNTIF('16 reserve entries'!Q:Q,'16 AJE data'!O2476)&gt;0,"Y","N")</f>
        <v>N</v>
      </c>
      <c r="S2476" s="149" t="s">
        <v>130</v>
      </c>
      <c r="T2476" t="s">
        <v>12987</v>
      </c>
      <c r="U2476" t="str">
        <f>IF(COUNTIF('16 reserve bal'!D:D,'16 AJE data'!T2476)&gt;0,"Y","N")</f>
        <v>N</v>
      </c>
    </row>
    <row r="2477" spans="1:21" x14ac:dyDescent="0.25">
      <c r="A2477" t="s">
        <v>130</v>
      </c>
      <c r="B2477" t="s">
        <v>7702</v>
      </c>
      <c r="C2477" t="s">
        <v>3257</v>
      </c>
      <c r="D2477" t="s">
        <v>525</v>
      </c>
      <c r="E2477" t="s">
        <v>13056</v>
      </c>
      <c r="F2477" t="str">
        <f t="shared" si="41"/>
        <v>CA-UGAAP</v>
      </c>
      <c r="G2477" t="s">
        <v>3257</v>
      </c>
      <c r="O2477" t="s">
        <v>16012</v>
      </c>
      <c r="P2477" t="s">
        <v>137</v>
      </c>
      <c r="Q2477" t="s">
        <v>8521</v>
      </c>
      <c r="R2477" t="str">
        <f>IF(COUNTIF('16 reserve entries'!Q:Q,'16 AJE data'!O2477)&gt;0,"Y","N")</f>
        <v>N</v>
      </c>
      <c r="S2477" s="149" t="s">
        <v>130</v>
      </c>
      <c r="T2477" t="s">
        <v>3283</v>
      </c>
      <c r="U2477" t="str">
        <f>IF(COUNTIF('16 reserve bal'!D:D,'16 AJE data'!T2477)&gt;0,"Y","N")</f>
        <v>Y</v>
      </c>
    </row>
    <row r="2478" spans="1:21" x14ac:dyDescent="0.25">
      <c r="A2478" t="s">
        <v>130</v>
      </c>
      <c r="B2478" t="s">
        <v>7702</v>
      </c>
      <c r="C2478" t="s">
        <v>3285</v>
      </c>
      <c r="D2478" t="s">
        <v>525</v>
      </c>
      <c r="E2478" t="s">
        <v>13056</v>
      </c>
      <c r="F2478" t="str">
        <f t="shared" si="41"/>
        <v>CA-UGAAP</v>
      </c>
      <c r="G2478" t="s">
        <v>3285</v>
      </c>
      <c r="O2478" t="s">
        <v>16013</v>
      </c>
      <c r="P2478" t="s">
        <v>137</v>
      </c>
      <c r="Q2478" t="s">
        <v>8522</v>
      </c>
      <c r="R2478" t="str">
        <f>IF(COUNTIF('16 reserve entries'!Q:Q,'16 AJE data'!O2478)&gt;0,"Y","N")</f>
        <v>N</v>
      </c>
      <c r="S2478" s="149" t="s">
        <v>130</v>
      </c>
      <c r="T2478" t="s">
        <v>3360</v>
      </c>
      <c r="U2478" t="str">
        <f>IF(COUNTIF('16 reserve bal'!D:D,'16 AJE data'!T2478)&gt;0,"Y","N")</f>
        <v>Y</v>
      </c>
    </row>
    <row r="2479" spans="1:21" x14ac:dyDescent="0.25">
      <c r="A2479" t="s">
        <v>130</v>
      </c>
      <c r="B2479" t="s">
        <v>7702</v>
      </c>
      <c r="C2479" t="s">
        <v>3317</v>
      </c>
      <c r="D2479" t="s">
        <v>525</v>
      </c>
      <c r="E2479" t="s">
        <v>13056</v>
      </c>
      <c r="F2479" t="str">
        <f t="shared" si="41"/>
        <v>CA-UGAAP</v>
      </c>
      <c r="G2479" t="s">
        <v>3317</v>
      </c>
      <c r="O2479" t="s">
        <v>16014</v>
      </c>
      <c r="P2479" t="s">
        <v>137</v>
      </c>
      <c r="Q2479" t="s">
        <v>8523</v>
      </c>
      <c r="R2479" t="str">
        <f>IF(COUNTIF('16 reserve entries'!Q:Q,'16 AJE data'!O2479)&gt;0,"Y","N")</f>
        <v>N</v>
      </c>
      <c r="S2479" s="149" t="s">
        <v>130</v>
      </c>
      <c r="T2479" t="s">
        <v>3434</v>
      </c>
      <c r="U2479" t="str">
        <f>IF(COUNTIF('16 reserve bal'!D:D,'16 AJE data'!T2479)&gt;0,"Y","N")</f>
        <v>Y</v>
      </c>
    </row>
    <row r="2480" spans="1:21" x14ac:dyDescent="0.25">
      <c r="A2480" t="s">
        <v>130</v>
      </c>
      <c r="B2480" t="s">
        <v>7702</v>
      </c>
      <c r="C2480" t="s">
        <v>3335</v>
      </c>
      <c r="D2480" t="s">
        <v>525</v>
      </c>
      <c r="E2480" t="s">
        <v>13056</v>
      </c>
      <c r="F2480" t="str">
        <f t="shared" si="41"/>
        <v>CA-UGAAP</v>
      </c>
      <c r="G2480" t="s">
        <v>3335</v>
      </c>
      <c r="O2480" t="s">
        <v>16015</v>
      </c>
      <c r="P2480" t="s">
        <v>137</v>
      </c>
      <c r="Q2480" t="s">
        <v>8524</v>
      </c>
      <c r="R2480" t="str">
        <f>IF(COUNTIF('16 reserve entries'!Q:Q,'16 AJE data'!O2480)&gt;0,"Y","N")</f>
        <v>N</v>
      </c>
      <c r="S2480" s="149" t="s">
        <v>130</v>
      </c>
      <c r="T2480" t="s">
        <v>16016</v>
      </c>
      <c r="U2480" t="str">
        <f>IF(COUNTIF('16 reserve bal'!D:D,'16 AJE data'!T2480)&gt;0,"Y","N")</f>
        <v>N</v>
      </c>
    </row>
    <row r="2481" spans="1:21" x14ac:dyDescent="0.25">
      <c r="A2481" t="s">
        <v>130</v>
      </c>
      <c r="B2481" t="s">
        <v>7702</v>
      </c>
      <c r="C2481" t="s">
        <v>3341</v>
      </c>
      <c r="D2481" t="s">
        <v>525</v>
      </c>
      <c r="E2481" t="s">
        <v>13056</v>
      </c>
      <c r="F2481" t="str">
        <f t="shared" si="41"/>
        <v>CA-UGAAP</v>
      </c>
      <c r="G2481" t="s">
        <v>3341</v>
      </c>
      <c r="O2481" t="s">
        <v>16017</v>
      </c>
      <c r="P2481" t="s">
        <v>137</v>
      </c>
      <c r="Q2481" t="s">
        <v>8525</v>
      </c>
      <c r="R2481" t="str">
        <f>IF(COUNTIF('16 reserve entries'!Q:Q,'16 AJE data'!O2481)&gt;0,"Y","N")</f>
        <v>N</v>
      </c>
      <c r="S2481" s="149" t="s">
        <v>130</v>
      </c>
      <c r="T2481" t="s">
        <v>16018</v>
      </c>
      <c r="U2481" t="str">
        <f>IF(COUNTIF('16 reserve bal'!D:D,'16 AJE data'!T2481)&gt;0,"Y","N")</f>
        <v>N</v>
      </c>
    </row>
    <row r="2482" spans="1:21" x14ac:dyDescent="0.25">
      <c r="A2482" t="s">
        <v>130</v>
      </c>
      <c r="B2482" t="s">
        <v>7702</v>
      </c>
      <c r="C2482" t="s">
        <v>7593</v>
      </c>
      <c r="D2482" t="s">
        <v>525</v>
      </c>
      <c r="E2482" t="s">
        <v>13056</v>
      </c>
      <c r="F2482" t="str">
        <f t="shared" si="41"/>
        <v>CA-UGAAP</v>
      </c>
      <c r="G2482" t="s">
        <v>7593</v>
      </c>
      <c r="O2482" t="s">
        <v>16019</v>
      </c>
      <c r="P2482" t="s">
        <v>137</v>
      </c>
      <c r="Q2482" t="s">
        <v>8526</v>
      </c>
      <c r="R2482" t="str">
        <f>IF(COUNTIF('16 reserve entries'!Q:Q,'16 AJE data'!O2482)&gt;0,"Y","N")</f>
        <v>N</v>
      </c>
      <c r="S2482" s="149" t="s">
        <v>130</v>
      </c>
      <c r="T2482" t="s">
        <v>16020</v>
      </c>
      <c r="U2482" t="str">
        <f>IF(COUNTIF('16 reserve bal'!D:D,'16 AJE data'!T2482)&gt;0,"Y","N")</f>
        <v>N</v>
      </c>
    </row>
    <row r="2483" spans="1:21" x14ac:dyDescent="0.25">
      <c r="A2483" t="s">
        <v>130</v>
      </c>
      <c r="B2483" t="s">
        <v>7702</v>
      </c>
      <c r="C2483" t="s">
        <v>3353</v>
      </c>
      <c r="D2483" t="s">
        <v>525</v>
      </c>
      <c r="E2483" t="s">
        <v>13056</v>
      </c>
      <c r="F2483" t="str">
        <f t="shared" si="41"/>
        <v>CA-UGAAP</v>
      </c>
      <c r="G2483" t="s">
        <v>3353</v>
      </c>
      <c r="O2483" t="s">
        <v>16021</v>
      </c>
      <c r="P2483" t="s">
        <v>137</v>
      </c>
      <c r="Q2483" t="s">
        <v>8527</v>
      </c>
      <c r="R2483" t="str">
        <f>IF(COUNTIF('16 reserve entries'!Q:Q,'16 AJE data'!O2483)&gt;0,"Y","N")</f>
        <v>N</v>
      </c>
      <c r="S2483" s="149" t="s">
        <v>130</v>
      </c>
      <c r="T2483" t="s">
        <v>3502</v>
      </c>
      <c r="U2483" t="str">
        <f>IF(COUNTIF('16 reserve bal'!D:D,'16 AJE data'!T2483)&gt;0,"Y","N")</f>
        <v>Y</v>
      </c>
    </row>
    <row r="2484" spans="1:21" x14ac:dyDescent="0.25">
      <c r="A2484" t="s">
        <v>130</v>
      </c>
      <c r="B2484" t="s">
        <v>7702</v>
      </c>
      <c r="C2484" t="s">
        <v>3359</v>
      </c>
      <c r="D2484" t="s">
        <v>525</v>
      </c>
      <c r="E2484" t="s">
        <v>13056</v>
      </c>
      <c r="F2484" t="str">
        <f t="shared" si="41"/>
        <v>CA-UGAAP</v>
      </c>
      <c r="G2484" t="s">
        <v>3359</v>
      </c>
      <c r="O2484" t="s">
        <v>16022</v>
      </c>
      <c r="P2484" t="s">
        <v>137</v>
      </c>
      <c r="Q2484" t="s">
        <v>8528</v>
      </c>
      <c r="R2484" t="str">
        <f>IF(COUNTIF('16 reserve entries'!Q:Q,'16 AJE data'!O2484)&gt;0,"Y","N")</f>
        <v>N</v>
      </c>
      <c r="S2484" s="149" t="s">
        <v>130</v>
      </c>
      <c r="T2484" t="s">
        <v>15951</v>
      </c>
      <c r="U2484" t="str">
        <f>IF(COUNTIF('16 reserve bal'!D:D,'16 AJE data'!T2484)&gt;0,"Y","N")</f>
        <v>N</v>
      </c>
    </row>
    <row r="2485" spans="1:21" x14ac:dyDescent="0.25">
      <c r="A2485" t="s">
        <v>130</v>
      </c>
      <c r="B2485" t="s">
        <v>7702</v>
      </c>
      <c r="C2485" t="s">
        <v>7945</v>
      </c>
      <c r="D2485" t="s">
        <v>525</v>
      </c>
      <c r="E2485" t="s">
        <v>13056</v>
      </c>
      <c r="F2485" t="str">
        <f t="shared" si="41"/>
        <v>CA-UGAAP</v>
      </c>
      <c r="G2485" t="s">
        <v>7945</v>
      </c>
      <c r="O2485" t="s">
        <v>16023</v>
      </c>
      <c r="P2485" t="s">
        <v>137</v>
      </c>
      <c r="Q2485" t="s">
        <v>9095</v>
      </c>
      <c r="R2485" t="str">
        <f>IF(COUNTIF('16 reserve entries'!Q:Q,'16 AJE data'!O2485)&gt;0,"Y","N")</f>
        <v>N</v>
      </c>
      <c r="S2485" s="149" t="s">
        <v>130</v>
      </c>
      <c r="T2485" t="s">
        <v>15954</v>
      </c>
      <c r="U2485" t="str">
        <f>IF(COUNTIF('16 reserve bal'!D:D,'16 AJE data'!T2485)&gt;0,"Y","N")</f>
        <v>N</v>
      </c>
    </row>
    <row r="2486" spans="1:21" x14ac:dyDescent="0.25">
      <c r="A2486" t="s">
        <v>130</v>
      </c>
      <c r="B2486" t="s">
        <v>7702</v>
      </c>
      <c r="C2486" t="s">
        <v>3377</v>
      </c>
      <c r="D2486" t="s">
        <v>525</v>
      </c>
      <c r="E2486" t="s">
        <v>13056</v>
      </c>
      <c r="F2486" t="str">
        <f t="shared" si="41"/>
        <v>CA-UGAAP</v>
      </c>
      <c r="G2486" t="s">
        <v>3377</v>
      </c>
      <c r="O2486" t="s">
        <v>16024</v>
      </c>
      <c r="P2486" t="s">
        <v>137</v>
      </c>
      <c r="Q2486" t="s">
        <v>8529</v>
      </c>
      <c r="R2486" t="str">
        <f>IF(COUNTIF('16 reserve entries'!Q:Q,'16 AJE data'!O2486)&gt;0,"Y","N")</f>
        <v>N</v>
      </c>
      <c r="S2486" s="149" t="s">
        <v>130</v>
      </c>
      <c r="T2486" t="s">
        <v>3555</v>
      </c>
      <c r="U2486" t="str">
        <f>IF(COUNTIF('16 reserve bal'!D:D,'16 AJE data'!T2486)&gt;0,"Y","N")</f>
        <v>Y</v>
      </c>
    </row>
    <row r="2487" spans="1:21" x14ac:dyDescent="0.25">
      <c r="A2487" t="s">
        <v>130</v>
      </c>
      <c r="B2487" t="s">
        <v>7702</v>
      </c>
      <c r="C2487" t="s">
        <v>3380</v>
      </c>
      <c r="D2487" t="s">
        <v>525</v>
      </c>
      <c r="E2487" t="s">
        <v>13056</v>
      </c>
      <c r="F2487" t="str">
        <f t="shared" si="41"/>
        <v>CA-UGAAP</v>
      </c>
      <c r="G2487" t="s">
        <v>3380</v>
      </c>
      <c r="O2487" t="s">
        <v>16025</v>
      </c>
      <c r="P2487" t="s">
        <v>137</v>
      </c>
      <c r="Q2487" t="s">
        <v>8530</v>
      </c>
      <c r="R2487" t="str">
        <f>IF(COUNTIF('16 reserve entries'!Q:Q,'16 AJE data'!O2487)&gt;0,"Y","N")</f>
        <v>N</v>
      </c>
      <c r="S2487" s="149" t="s">
        <v>130</v>
      </c>
      <c r="T2487" t="s">
        <v>3558</v>
      </c>
      <c r="U2487" t="str">
        <f>IF(COUNTIF('16 reserve bal'!D:D,'16 AJE data'!T2487)&gt;0,"Y","N")</f>
        <v>Y</v>
      </c>
    </row>
    <row r="2488" spans="1:21" x14ac:dyDescent="0.25">
      <c r="A2488" t="s">
        <v>130</v>
      </c>
      <c r="B2488" t="s">
        <v>7702</v>
      </c>
      <c r="C2488" t="s">
        <v>3383</v>
      </c>
      <c r="D2488" t="s">
        <v>525</v>
      </c>
      <c r="E2488" t="s">
        <v>13056</v>
      </c>
      <c r="F2488" t="str">
        <f t="shared" si="41"/>
        <v>CA-UGAAP</v>
      </c>
      <c r="G2488" t="s">
        <v>3383</v>
      </c>
      <c r="O2488" t="s">
        <v>16026</v>
      </c>
      <c r="P2488" t="s">
        <v>137</v>
      </c>
      <c r="Q2488" t="s">
        <v>8531</v>
      </c>
      <c r="R2488" t="str">
        <f>IF(COUNTIF('16 reserve entries'!Q:Q,'16 AJE data'!O2488)&gt;0,"Y","N")</f>
        <v>N</v>
      </c>
      <c r="S2488" s="149" t="s">
        <v>130</v>
      </c>
      <c r="T2488" t="s">
        <v>3566</v>
      </c>
      <c r="U2488" t="str">
        <f>IF(COUNTIF('16 reserve bal'!D:D,'16 AJE data'!T2488)&gt;0,"Y","N")</f>
        <v>Y</v>
      </c>
    </row>
    <row r="2489" spans="1:21" x14ac:dyDescent="0.25">
      <c r="A2489" t="s">
        <v>130</v>
      </c>
      <c r="B2489" t="s">
        <v>7702</v>
      </c>
      <c r="C2489" t="s">
        <v>7946</v>
      </c>
      <c r="D2489" t="s">
        <v>525</v>
      </c>
      <c r="E2489" t="s">
        <v>13056</v>
      </c>
      <c r="F2489" t="str">
        <f t="shared" si="41"/>
        <v>CA-UGAAP</v>
      </c>
      <c r="G2489" t="s">
        <v>7946</v>
      </c>
      <c r="O2489" t="s">
        <v>16027</v>
      </c>
      <c r="P2489" t="s">
        <v>137</v>
      </c>
      <c r="Q2489" t="s">
        <v>8532</v>
      </c>
      <c r="R2489" t="str">
        <f>IF(COUNTIF('16 reserve entries'!Q:Q,'16 AJE data'!O2489)&gt;0,"Y","N")</f>
        <v>N</v>
      </c>
      <c r="S2489" s="149" t="s">
        <v>130</v>
      </c>
      <c r="T2489" t="s">
        <v>15958</v>
      </c>
      <c r="U2489" t="str">
        <f>IF(COUNTIF('16 reserve bal'!D:D,'16 AJE data'!T2489)&gt;0,"Y","N")</f>
        <v>N</v>
      </c>
    </row>
    <row r="2490" spans="1:21" x14ac:dyDescent="0.25">
      <c r="A2490" t="s">
        <v>130</v>
      </c>
      <c r="B2490" t="s">
        <v>7702</v>
      </c>
      <c r="C2490" t="s">
        <v>7947</v>
      </c>
      <c r="D2490" t="s">
        <v>525</v>
      </c>
      <c r="E2490" t="s">
        <v>13056</v>
      </c>
      <c r="F2490" t="str">
        <f t="shared" si="41"/>
        <v>CA-UGAAP</v>
      </c>
      <c r="G2490" t="s">
        <v>7947</v>
      </c>
      <c r="O2490" t="s">
        <v>16028</v>
      </c>
      <c r="P2490" t="s">
        <v>137</v>
      </c>
      <c r="Q2490" t="s">
        <v>8533</v>
      </c>
      <c r="R2490" t="str">
        <f>IF(COUNTIF('16 reserve entries'!Q:Q,'16 AJE data'!O2490)&gt;0,"Y","N")</f>
        <v>N</v>
      </c>
      <c r="S2490" s="149" t="s">
        <v>130</v>
      </c>
      <c r="T2490" t="s">
        <v>15960</v>
      </c>
      <c r="U2490" t="str">
        <f>IF(COUNTIF('16 reserve bal'!D:D,'16 AJE data'!T2490)&gt;0,"Y","N")</f>
        <v>N</v>
      </c>
    </row>
    <row r="2491" spans="1:21" x14ac:dyDescent="0.25">
      <c r="A2491" t="s">
        <v>130</v>
      </c>
      <c r="B2491" t="s">
        <v>7702</v>
      </c>
      <c r="C2491" t="s">
        <v>3386</v>
      </c>
      <c r="D2491" t="s">
        <v>525</v>
      </c>
      <c r="E2491" t="s">
        <v>13056</v>
      </c>
      <c r="F2491" t="str">
        <f t="shared" si="41"/>
        <v>CA-UGAAP</v>
      </c>
      <c r="G2491" t="s">
        <v>3386</v>
      </c>
      <c r="O2491" t="s">
        <v>16029</v>
      </c>
      <c r="P2491" t="s">
        <v>137</v>
      </c>
      <c r="Q2491" t="s">
        <v>8534</v>
      </c>
      <c r="R2491" t="str">
        <f>IF(COUNTIF('16 reserve entries'!Q:Q,'16 AJE data'!O2491)&gt;0,"Y","N")</f>
        <v>N</v>
      </c>
      <c r="S2491" s="149" t="s">
        <v>130</v>
      </c>
      <c r="T2491" t="s">
        <v>15962</v>
      </c>
      <c r="U2491" t="str">
        <f>IF(COUNTIF('16 reserve bal'!D:D,'16 AJE data'!T2491)&gt;0,"Y","N")</f>
        <v>N</v>
      </c>
    </row>
    <row r="2492" spans="1:21" x14ac:dyDescent="0.25">
      <c r="A2492" t="s">
        <v>130</v>
      </c>
      <c r="B2492" t="s">
        <v>7702</v>
      </c>
      <c r="C2492" t="s">
        <v>7597</v>
      </c>
      <c r="D2492" t="s">
        <v>525</v>
      </c>
      <c r="E2492" t="s">
        <v>13056</v>
      </c>
      <c r="F2492" t="str">
        <f t="shared" si="41"/>
        <v>CA-UGAAP</v>
      </c>
      <c r="G2492" t="s">
        <v>7597</v>
      </c>
      <c r="O2492" t="s">
        <v>16030</v>
      </c>
      <c r="P2492" t="s">
        <v>137</v>
      </c>
      <c r="Q2492" t="s">
        <v>8535</v>
      </c>
      <c r="R2492" t="str">
        <f>IF(COUNTIF('16 reserve entries'!Q:Q,'16 AJE data'!O2492)&gt;0,"Y","N")</f>
        <v>N</v>
      </c>
      <c r="S2492" s="149" t="s">
        <v>130</v>
      </c>
      <c r="T2492" t="s">
        <v>15964</v>
      </c>
      <c r="U2492" t="str">
        <f>IF(COUNTIF('16 reserve bal'!D:D,'16 AJE data'!T2492)&gt;0,"Y","N")</f>
        <v>N</v>
      </c>
    </row>
    <row r="2493" spans="1:21" x14ac:dyDescent="0.25">
      <c r="A2493" t="s">
        <v>130</v>
      </c>
      <c r="B2493" t="s">
        <v>7702</v>
      </c>
      <c r="C2493" t="s">
        <v>3397</v>
      </c>
      <c r="D2493" t="s">
        <v>525</v>
      </c>
      <c r="E2493" t="s">
        <v>13056</v>
      </c>
      <c r="F2493" t="str">
        <f t="shared" si="41"/>
        <v>CA-UGAAP</v>
      </c>
      <c r="G2493" t="s">
        <v>3397</v>
      </c>
      <c r="O2493" t="s">
        <v>16031</v>
      </c>
      <c r="P2493" t="s">
        <v>137</v>
      </c>
      <c r="Q2493" t="s">
        <v>8536</v>
      </c>
      <c r="R2493" t="str">
        <f>IF(COUNTIF('16 reserve entries'!Q:Q,'16 AJE data'!O2493)&gt;0,"Y","N")</f>
        <v>N</v>
      </c>
      <c r="S2493" s="149" t="s">
        <v>130</v>
      </c>
      <c r="T2493" t="s">
        <v>3598</v>
      </c>
      <c r="U2493" t="str">
        <f>IF(COUNTIF('16 reserve bal'!D:D,'16 AJE data'!T2493)&gt;0,"Y","N")</f>
        <v>Y</v>
      </c>
    </row>
    <row r="2494" spans="1:21" x14ac:dyDescent="0.25">
      <c r="A2494" t="s">
        <v>130</v>
      </c>
      <c r="B2494" t="s">
        <v>7702</v>
      </c>
      <c r="C2494" t="s">
        <v>7950</v>
      </c>
      <c r="D2494" t="s">
        <v>525</v>
      </c>
      <c r="E2494" t="s">
        <v>13056</v>
      </c>
      <c r="F2494" t="str">
        <f t="shared" si="41"/>
        <v>CA-UGAAP</v>
      </c>
      <c r="G2494" t="s">
        <v>7950</v>
      </c>
      <c r="O2494" t="s">
        <v>16032</v>
      </c>
      <c r="P2494" t="s">
        <v>137</v>
      </c>
      <c r="Q2494" t="s">
        <v>8537</v>
      </c>
      <c r="R2494" t="str">
        <f>IF(COUNTIF('16 reserve entries'!Q:Q,'16 AJE data'!O2494)&gt;0,"Y","N")</f>
        <v>N</v>
      </c>
      <c r="S2494" s="149" t="s">
        <v>130</v>
      </c>
      <c r="T2494" t="s">
        <v>15967</v>
      </c>
      <c r="U2494" t="str">
        <f>IF(COUNTIF('16 reserve bal'!D:D,'16 AJE data'!T2494)&gt;0,"Y","N")</f>
        <v>N</v>
      </c>
    </row>
    <row r="2495" spans="1:21" x14ac:dyDescent="0.25">
      <c r="A2495" t="s">
        <v>130</v>
      </c>
      <c r="B2495" t="s">
        <v>7702</v>
      </c>
      <c r="C2495" t="s">
        <v>7951</v>
      </c>
      <c r="D2495" t="s">
        <v>525</v>
      </c>
      <c r="E2495" t="s">
        <v>13056</v>
      </c>
      <c r="F2495" t="str">
        <f t="shared" si="41"/>
        <v>CA-UGAAP</v>
      </c>
      <c r="G2495" t="s">
        <v>7951</v>
      </c>
      <c r="O2495" t="s">
        <v>16033</v>
      </c>
      <c r="P2495" t="s">
        <v>137</v>
      </c>
      <c r="Q2495" t="s">
        <v>8538</v>
      </c>
      <c r="R2495" t="str">
        <f>IF(COUNTIF('16 reserve entries'!Q:Q,'16 AJE data'!O2495)&gt;0,"Y","N")</f>
        <v>N</v>
      </c>
      <c r="S2495" s="149" t="s">
        <v>130</v>
      </c>
      <c r="T2495" t="s">
        <v>15969</v>
      </c>
      <c r="U2495" t="str">
        <f>IF(COUNTIF('16 reserve bal'!D:D,'16 AJE data'!T2495)&gt;0,"Y","N")</f>
        <v>N</v>
      </c>
    </row>
    <row r="2496" spans="1:21" x14ac:dyDescent="0.25">
      <c r="A2496" t="s">
        <v>130</v>
      </c>
      <c r="B2496" t="s">
        <v>7702</v>
      </c>
      <c r="C2496" t="s">
        <v>7952</v>
      </c>
      <c r="D2496" t="s">
        <v>525</v>
      </c>
      <c r="E2496" t="s">
        <v>13056</v>
      </c>
      <c r="F2496" t="str">
        <f t="shared" si="41"/>
        <v>CA-UGAAP</v>
      </c>
      <c r="G2496" t="s">
        <v>7952</v>
      </c>
      <c r="O2496" t="s">
        <v>16034</v>
      </c>
      <c r="P2496" t="s">
        <v>137</v>
      </c>
      <c r="Q2496" t="s">
        <v>8539</v>
      </c>
      <c r="R2496" t="str">
        <f>IF(COUNTIF('16 reserve entries'!Q:Q,'16 AJE data'!O2496)&gt;0,"Y","N")</f>
        <v>N</v>
      </c>
      <c r="S2496" s="149" t="s">
        <v>130</v>
      </c>
      <c r="T2496" t="s">
        <v>16035</v>
      </c>
      <c r="U2496" t="str">
        <f>IF(COUNTIF('16 reserve bal'!D:D,'16 AJE data'!T2496)&gt;0,"Y","N")</f>
        <v>N</v>
      </c>
    </row>
    <row r="2497" spans="1:21" x14ac:dyDescent="0.25">
      <c r="A2497" t="s">
        <v>130</v>
      </c>
      <c r="B2497" t="s">
        <v>7702</v>
      </c>
      <c r="C2497" t="s">
        <v>7953</v>
      </c>
      <c r="D2497" t="s">
        <v>525</v>
      </c>
      <c r="E2497" t="s">
        <v>13056</v>
      </c>
      <c r="F2497" t="str">
        <f t="shared" si="41"/>
        <v>CA-UGAAP</v>
      </c>
      <c r="G2497" t="s">
        <v>7953</v>
      </c>
      <c r="O2497" t="s">
        <v>16036</v>
      </c>
      <c r="P2497" t="s">
        <v>137</v>
      </c>
      <c r="Q2497" t="s">
        <v>8540</v>
      </c>
      <c r="R2497" t="str">
        <f>IF(COUNTIF('16 reserve entries'!Q:Q,'16 AJE data'!O2497)&gt;0,"Y","N")</f>
        <v>N</v>
      </c>
      <c r="S2497" s="149" t="s">
        <v>130</v>
      </c>
      <c r="T2497" t="s">
        <v>16037</v>
      </c>
      <c r="U2497" t="str">
        <f>IF(COUNTIF('16 reserve bal'!D:D,'16 AJE data'!T2497)&gt;0,"Y","N")</f>
        <v>N</v>
      </c>
    </row>
    <row r="2498" spans="1:21" x14ac:dyDescent="0.25">
      <c r="A2498" t="s">
        <v>130</v>
      </c>
      <c r="B2498" t="s">
        <v>7702</v>
      </c>
      <c r="C2498" t="s">
        <v>7601</v>
      </c>
      <c r="D2498" t="s">
        <v>525</v>
      </c>
      <c r="E2498" t="s">
        <v>13056</v>
      </c>
      <c r="F2498" t="str">
        <f t="shared" si="41"/>
        <v>CA-UGAAP</v>
      </c>
      <c r="G2498" t="s">
        <v>7601</v>
      </c>
      <c r="O2498" t="s">
        <v>16038</v>
      </c>
      <c r="P2498" t="s">
        <v>137</v>
      </c>
      <c r="Q2498" t="s">
        <v>8541</v>
      </c>
      <c r="R2498" t="str">
        <f>IF(COUNTIF('16 reserve entries'!Q:Q,'16 AJE data'!O2498)&gt;0,"Y","N")</f>
        <v>N</v>
      </c>
      <c r="S2498" s="149" t="s">
        <v>130</v>
      </c>
      <c r="T2498" t="s">
        <v>16039</v>
      </c>
      <c r="U2498" t="str">
        <f>IF(COUNTIF('16 reserve bal'!D:D,'16 AJE data'!T2498)&gt;0,"Y","N")</f>
        <v>N</v>
      </c>
    </row>
    <row r="2499" spans="1:21" x14ac:dyDescent="0.25">
      <c r="A2499" t="s">
        <v>130</v>
      </c>
      <c r="B2499" t="s">
        <v>7702</v>
      </c>
      <c r="C2499" t="s">
        <v>4517</v>
      </c>
      <c r="D2499" t="s">
        <v>525</v>
      </c>
      <c r="E2499" t="s">
        <v>13056</v>
      </c>
      <c r="F2499" t="str">
        <f t="shared" si="41"/>
        <v>CA-UGAAP</v>
      </c>
      <c r="G2499" t="s">
        <v>4517</v>
      </c>
      <c r="O2499" t="s">
        <v>16040</v>
      </c>
      <c r="P2499" t="s">
        <v>137</v>
      </c>
      <c r="Q2499" t="s">
        <v>8542</v>
      </c>
      <c r="R2499" t="str">
        <f>IF(COUNTIF('16 reserve entries'!Q:Q,'16 AJE data'!O2499)&gt;0,"Y","N")</f>
        <v>N</v>
      </c>
      <c r="S2499" s="149" t="s">
        <v>130</v>
      </c>
      <c r="T2499" t="s">
        <v>16041</v>
      </c>
      <c r="U2499" t="str">
        <f>IF(COUNTIF('16 reserve bal'!D:D,'16 AJE data'!T2499)&gt;0,"Y","N")</f>
        <v>N</v>
      </c>
    </row>
    <row r="2500" spans="1:21" x14ac:dyDescent="0.25">
      <c r="A2500" t="s">
        <v>130</v>
      </c>
      <c r="B2500" t="s">
        <v>7702</v>
      </c>
      <c r="C2500" t="s">
        <v>7612</v>
      </c>
      <c r="D2500" t="s">
        <v>525</v>
      </c>
      <c r="E2500" t="s">
        <v>13056</v>
      </c>
      <c r="F2500" t="str">
        <f t="shared" si="41"/>
        <v>CA-UGAAP</v>
      </c>
      <c r="G2500" t="s">
        <v>7612</v>
      </c>
      <c r="O2500" t="s">
        <v>16042</v>
      </c>
      <c r="P2500" t="s">
        <v>137</v>
      </c>
      <c r="Q2500" t="s">
        <v>8543</v>
      </c>
      <c r="R2500" t="str">
        <f>IF(COUNTIF('16 reserve entries'!Q:Q,'16 AJE data'!O2500)&gt;0,"Y","N")</f>
        <v>N</v>
      </c>
      <c r="S2500" s="149" t="s">
        <v>130</v>
      </c>
      <c r="T2500" t="s">
        <v>16043</v>
      </c>
      <c r="U2500" t="str">
        <f>IF(COUNTIF('16 reserve bal'!D:D,'16 AJE data'!T2500)&gt;0,"Y","N")</f>
        <v>N</v>
      </c>
    </row>
    <row r="2501" spans="1:21" x14ac:dyDescent="0.25">
      <c r="A2501" t="s">
        <v>130</v>
      </c>
      <c r="B2501" t="s">
        <v>7702</v>
      </c>
      <c r="C2501" t="s">
        <v>7623</v>
      </c>
      <c r="D2501" t="s">
        <v>525</v>
      </c>
      <c r="E2501" t="s">
        <v>13056</v>
      </c>
      <c r="F2501" t="str">
        <f t="shared" ref="F2501:F2564" si="42">D2501&amp;"-"&amp;E2501</f>
        <v>CA-UGAAP</v>
      </c>
      <c r="G2501" t="s">
        <v>7623</v>
      </c>
      <c r="O2501" t="s">
        <v>16044</v>
      </c>
      <c r="P2501" t="s">
        <v>137</v>
      </c>
      <c r="Q2501" t="s">
        <v>8544</v>
      </c>
      <c r="R2501" t="str">
        <f>IF(COUNTIF('16 reserve entries'!Q:Q,'16 AJE data'!O2501)&gt;0,"Y","N")</f>
        <v>N</v>
      </c>
      <c r="S2501" s="149" t="s">
        <v>130</v>
      </c>
      <c r="T2501" t="s">
        <v>15975</v>
      </c>
      <c r="U2501" t="str">
        <f>IF(COUNTIF('16 reserve bal'!D:D,'16 AJE data'!T2501)&gt;0,"Y","N")</f>
        <v>N</v>
      </c>
    </row>
    <row r="2502" spans="1:21" x14ac:dyDescent="0.25">
      <c r="A2502" t="s">
        <v>130</v>
      </c>
      <c r="B2502" t="s">
        <v>7702</v>
      </c>
      <c r="C2502" t="s">
        <v>7624</v>
      </c>
      <c r="D2502" t="s">
        <v>525</v>
      </c>
      <c r="E2502" t="s">
        <v>13056</v>
      </c>
      <c r="F2502" t="str">
        <f t="shared" si="42"/>
        <v>CA-UGAAP</v>
      </c>
      <c r="G2502" t="s">
        <v>7624</v>
      </c>
      <c r="O2502" t="s">
        <v>16045</v>
      </c>
      <c r="P2502" t="s">
        <v>137</v>
      </c>
      <c r="Q2502" t="s">
        <v>8545</v>
      </c>
      <c r="R2502" t="str">
        <f>IF(COUNTIF('16 reserve entries'!Q:Q,'16 AJE data'!O2502)&gt;0,"Y","N")</f>
        <v>N</v>
      </c>
      <c r="S2502" s="149" t="s">
        <v>130</v>
      </c>
      <c r="T2502" t="s">
        <v>16046</v>
      </c>
      <c r="U2502" t="str">
        <f>IF(COUNTIF('16 reserve bal'!D:D,'16 AJE data'!T2502)&gt;0,"Y","N")</f>
        <v>N</v>
      </c>
    </row>
    <row r="2503" spans="1:21" x14ac:dyDescent="0.25">
      <c r="A2503" t="s">
        <v>130</v>
      </c>
      <c r="B2503" t="s">
        <v>7702</v>
      </c>
      <c r="C2503" t="s">
        <v>7627</v>
      </c>
      <c r="D2503" t="s">
        <v>525</v>
      </c>
      <c r="E2503" t="s">
        <v>13056</v>
      </c>
      <c r="F2503" t="str">
        <f t="shared" si="42"/>
        <v>CA-UGAAP</v>
      </c>
      <c r="G2503" t="s">
        <v>7627</v>
      </c>
      <c r="O2503" t="s">
        <v>16047</v>
      </c>
      <c r="P2503" t="s">
        <v>137</v>
      </c>
      <c r="Q2503" t="s">
        <v>8546</v>
      </c>
      <c r="R2503" t="str">
        <f>IF(COUNTIF('16 reserve entries'!Q:Q,'16 AJE data'!O2503)&gt;0,"Y","N")</f>
        <v>N</v>
      </c>
      <c r="S2503" s="149" t="s">
        <v>130</v>
      </c>
      <c r="T2503" t="s">
        <v>16048</v>
      </c>
      <c r="U2503" t="str">
        <f>IF(COUNTIF('16 reserve bal'!D:D,'16 AJE data'!T2503)&gt;0,"Y","N")</f>
        <v>N</v>
      </c>
    </row>
    <row r="2504" spans="1:21" x14ac:dyDescent="0.25">
      <c r="A2504" t="s">
        <v>132</v>
      </c>
      <c r="B2504" t="s">
        <v>5284</v>
      </c>
      <c r="C2504" t="s">
        <v>3257</v>
      </c>
      <c r="D2504" t="s">
        <v>525</v>
      </c>
      <c r="E2504" t="s">
        <v>12419</v>
      </c>
      <c r="F2504" t="str">
        <f t="shared" si="42"/>
        <v>CA-IFRS</v>
      </c>
      <c r="G2504" t="s">
        <v>3257</v>
      </c>
      <c r="O2504" t="s">
        <v>16049</v>
      </c>
      <c r="P2504" t="s">
        <v>137</v>
      </c>
      <c r="Q2504" t="s">
        <v>8547</v>
      </c>
      <c r="R2504" t="str">
        <f>IF(COUNTIF('16 reserve entries'!Q:Q,'16 AJE data'!O2504)&gt;0,"Y","N")</f>
        <v>N</v>
      </c>
      <c r="S2504" s="149" t="s">
        <v>132</v>
      </c>
      <c r="T2504" t="s">
        <v>3280</v>
      </c>
      <c r="U2504" t="str">
        <f>IF(COUNTIF('16 reserve bal'!D:D,'16 AJE data'!T2504)&gt;0,"Y","N")</f>
        <v>Y</v>
      </c>
    </row>
    <row r="2505" spans="1:21" x14ac:dyDescent="0.25">
      <c r="A2505" t="s">
        <v>132</v>
      </c>
      <c r="B2505" t="s">
        <v>5284</v>
      </c>
      <c r="C2505" t="s">
        <v>3285</v>
      </c>
      <c r="D2505" t="s">
        <v>525</v>
      </c>
      <c r="E2505" t="s">
        <v>12419</v>
      </c>
      <c r="F2505" t="str">
        <f t="shared" si="42"/>
        <v>CA-IFRS</v>
      </c>
      <c r="G2505" t="s">
        <v>3285</v>
      </c>
      <c r="O2505" t="s">
        <v>16050</v>
      </c>
      <c r="P2505" t="s">
        <v>137</v>
      </c>
      <c r="Q2505" t="s">
        <v>8548</v>
      </c>
      <c r="R2505" t="str">
        <f>IF(COUNTIF('16 reserve entries'!Q:Q,'16 AJE data'!O2505)&gt;0,"Y","N")</f>
        <v>N</v>
      </c>
      <c r="S2505" s="149" t="s">
        <v>132</v>
      </c>
      <c r="T2505" t="s">
        <v>3354</v>
      </c>
      <c r="U2505" t="str">
        <f>IF(COUNTIF('16 reserve bal'!D:D,'16 AJE data'!T2505)&gt;0,"Y","N")</f>
        <v>Y</v>
      </c>
    </row>
    <row r="2506" spans="1:21" x14ac:dyDescent="0.25">
      <c r="A2506" t="s">
        <v>132</v>
      </c>
      <c r="B2506" t="s">
        <v>5284</v>
      </c>
      <c r="C2506" t="s">
        <v>3317</v>
      </c>
      <c r="D2506" t="s">
        <v>525</v>
      </c>
      <c r="E2506" t="s">
        <v>12419</v>
      </c>
      <c r="F2506" t="str">
        <f t="shared" si="42"/>
        <v>CA-IFRS</v>
      </c>
      <c r="G2506" t="s">
        <v>3317</v>
      </c>
      <c r="O2506" t="s">
        <v>16051</v>
      </c>
      <c r="P2506" t="s">
        <v>137</v>
      </c>
      <c r="Q2506" t="s">
        <v>8549</v>
      </c>
      <c r="R2506" t="str">
        <f>IF(COUNTIF('16 reserve entries'!Q:Q,'16 AJE data'!O2506)&gt;0,"Y","N")</f>
        <v>N</v>
      </c>
      <c r="S2506" s="149" t="s">
        <v>132</v>
      </c>
      <c r="T2506" t="s">
        <v>3428</v>
      </c>
      <c r="U2506" t="str">
        <f>IF(COUNTIF('16 reserve bal'!D:D,'16 AJE data'!T2506)&gt;0,"Y","N")</f>
        <v>Y</v>
      </c>
    </row>
    <row r="2507" spans="1:21" x14ac:dyDescent="0.25">
      <c r="A2507" t="s">
        <v>132</v>
      </c>
      <c r="B2507" t="s">
        <v>5284</v>
      </c>
      <c r="C2507" t="s">
        <v>9042</v>
      </c>
      <c r="D2507" t="s">
        <v>525</v>
      </c>
      <c r="E2507" t="s">
        <v>12419</v>
      </c>
      <c r="F2507" t="str">
        <f t="shared" si="42"/>
        <v>CA-IFRS</v>
      </c>
      <c r="G2507" t="s">
        <v>9042</v>
      </c>
      <c r="O2507" t="s">
        <v>16052</v>
      </c>
      <c r="P2507" t="s">
        <v>137</v>
      </c>
      <c r="Q2507" t="s">
        <v>8550</v>
      </c>
      <c r="R2507" t="str">
        <f>IF(COUNTIF('16 reserve entries'!Q:Q,'16 AJE data'!O2507)&gt;0,"Y","N")</f>
        <v>N</v>
      </c>
      <c r="S2507" s="149" t="s">
        <v>132</v>
      </c>
      <c r="T2507" t="s">
        <v>16053</v>
      </c>
      <c r="U2507" t="str">
        <f>IF(COUNTIF('16 reserve bal'!D:D,'16 AJE data'!T2507)&gt;0,"Y","N")</f>
        <v>N</v>
      </c>
    </row>
    <row r="2508" spans="1:21" x14ac:dyDescent="0.25">
      <c r="A2508" t="s">
        <v>132</v>
      </c>
      <c r="B2508" t="s">
        <v>5284</v>
      </c>
      <c r="C2508" t="s">
        <v>3341</v>
      </c>
      <c r="D2508" t="s">
        <v>525</v>
      </c>
      <c r="E2508" t="s">
        <v>12419</v>
      </c>
      <c r="F2508" t="str">
        <f t="shared" si="42"/>
        <v>CA-IFRS</v>
      </c>
      <c r="G2508" t="s">
        <v>3341</v>
      </c>
      <c r="O2508" t="s">
        <v>16054</v>
      </c>
      <c r="P2508" t="s">
        <v>137</v>
      </c>
      <c r="Q2508" t="s">
        <v>8551</v>
      </c>
      <c r="R2508" t="str">
        <f>IF(COUNTIF('16 reserve entries'!Q:Q,'16 AJE data'!O2508)&gt;0,"Y","N")</f>
        <v>N</v>
      </c>
      <c r="S2508" s="149" t="s">
        <v>132</v>
      </c>
      <c r="T2508" t="s">
        <v>3247</v>
      </c>
      <c r="U2508" t="str">
        <f>IF(COUNTIF('16 reserve bal'!D:D,'16 AJE data'!T2508)&gt;0,"Y","N")</f>
        <v>Y</v>
      </c>
    </row>
    <row r="2509" spans="1:21" x14ac:dyDescent="0.25">
      <c r="A2509" t="s">
        <v>132</v>
      </c>
      <c r="B2509" t="s">
        <v>5284</v>
      </c>
      <c r="C2509" t="s">
        <v>7939</v>
      </c>
      <c r="D2509" t="s">
        <v>525</v>
      </c>
      <c r="E2509" t="s">
        <v>12419</v>
      </c>
      <c r="F2509" t="str">
        <f t="shared" si="42"/>
        <v>CA-IFRS</v>
      </c>
      <c r="G2509" t="s">
        <v>7939</v>
      </c>
      <c r="O2509" t="s">
        <v>16055</v>
      </c>
      <c r="P2509" t="s">
        <v>137</v>
      </c>
      <c r="Q2509" t="s">
        <v>8552</v>
      </c>
      <c r="R2509" t="str">
        <f>IF(COUNTIF('16 reserve entries'!Q:Q,'16 AJE data'!O2509)&gt;0,"Y","N")</f>
        <v>N</v>
      </c>
      <c r="S2509" s="149" t="s">
        <v>132</v>
      </c>
      <c r="T2509" t="s">
        <v>13936</v>
      </c>
      <c r="U2509" t="str">
        <f>IF(COUNTIF('16 reserve bal'!D:D,'16 AJE data'!T2509)&gt;0,"Y","N")</f>
        <v>N</v>
      </c>
    </row>
    <row r="2510" spans="1:21" x14ac:dyDescent="0.25">
      <c r="A2510" t="s">
        <v>132</v>
      </c>
      <c r="B2510" t="s">
        <v>5284</v>
      </c>
      <c r="C2510" t="s">
        <v>7593</v>
      </c>
      <c r="D2510" t="s">
        <v>525</v>
      </c>
      <c r="E2510" t="s">
        <v>12419</v>
      </c>
      <c r="F2510" t="str">
        <f t="shared" si="42"/>
        <v>CA-IFRS</v>
      </c>
      <c r="G2510" t="s">
        <v>7593</v>
      </c>
      <c r="O2510" t="s">
        <v>16056</v>
      </c>
      <c r="P2510" t="s">
        <v>137</v>
      </c>
      <c r="Q2510" t="s">
        <v>8553</v>
      </c>
      <c r="R2510" t="str">
        <f>IF(COUNTIF('16 reserve entries'!Q:Q,'16 AJE data'!O2510)&gt;0,"Y","N")</f>
        <v>N</v>
      </c>
      <c r="S2510" s="149" t="s">
        <v>132</v>
      </c>
      <c r="T2510" t="s">
        <v>12918</v>
      </c>
      <c r="U2510" t="str">
        <f>IF(COUNTIF('16 reserve bal'!D:D,'16 AJE data'!T2510)&gt;0,"Y","N")</f>
        <v>N</v>
      </c>
    </row>
    <row r="2511" spans="1:21" x14ac:dyDescent="0.25">
      <c r="A2511" t="s">
        <v>132</v>
      </c>
      <c r="B2511" t="s">
        <v>5284</v>
      </c>
      <c r="C2511" t="s">
        <v>3353</v>
      </c>
      <c r="D2511" t="s">
        <v>525</v>
      </c>
      <c r="E2511" t="s">
        <v>12419</v>
      </c>
      <c r="F2511" t="str">
        <f t="shared" si="42"/>
        <v>CA-IFRS</v>
      </c>
      <c r="G2511" t="s">
        <v>3353</v>
      </c>
      <c r="O2511" t="s">
        <v>16057</v>
      </c>
      <c r="P2511" t="s">
        <v>137</v>
      </c>
      <c r="Q2511" t="s">
        <v>8554</v>
      </c>
      <c r="R2511" t="str">
        <f>IF(COUNTIF('16 reserve entries'!Q:Q,'16 AJE data'!O2511)&gt;0,"Y","N")</f>
        <v>N</v>
      </c>
      <c r="S2511" s="149" t="s">
        <v>132</v>
      </c>
      <c r="T2511" t="s">
        <v>3496</v>
      </c>
      <c r="U2511" t="str">
        <f>IF(COUNTIF('16 reserve bal'!D:D,'16 AJE data'!T2511)&gt;0,"Y","N")</f>
        <v>Y</v>
      </c>
    </row>
    <row r="2512" spans="1:21" x14ac:dyDescent="0.25">
      <c r="A2512" t="s">
        <v>132</v>
      </c>
      <c r="B2512" t="s">
        <v>5284</v>
      </c>
      <c r="C2512" t="s">
        <v>3359</v>
      </c>
      <c r="D2512" t="s">
        <v>525</v>
      </c>
      <c r="E2512" t="s">
        <v>12419</v>
      </c>
      <c r="F2512" t="str">
        <f t="shared" si="42"/>
        <v>CA-IFRS</v>
      </c>
      <c r="G2512" t="s">
        <v>3359</v>
      </c>
      <c r="O2512" t="s">
        <v>16058</v>
      </c>
      <c r="P2512" t="s">
        <v>137</v>
      </c>
      <c r="Q2512" t="s">
        <v>8555</v>
      </c>
      <c r="R2512" t="str">
        <f>IF(COUNTIF('16 reserve entries'!Q:Q,'16 AJE data'!O2512)&gt;0,"Y","N")</f>
        <v>N</v>
      </c>
      <c r="S2512" s="149" t="s">
        <v>132</v>
      </c>
      <c r="T2512" t="s">
        <v>13940</v>
      </c>
      <c r="U2512" t="str">
        <f>IF(COUNTIF('16 reserve bal'!D:D,'16 AJE data'!T2512)&gt;0,"Y","N")</f>
        <v>N</v>
      </c>
    </row>
    <row r="2513" spans="1:21" x14ac:dyDescent="0.25">
      <c r="A2513" t="s">
        <v>132</v>
      </c>
      <c r="B2513" t="s">
        <v>5284</v>
      </c>
      <c r="C2513" t="s">
        <v>3362</v>
      </c>
      <c r="D2513" t="s">
        <v>525</v>
      </c>
      <c r="E2513" t="s">
        <v>12419</v>
      </c>
      <c r="F2513" t="str">
        <f t="shared" si="42"/>
        <v>CA-IFRS</v>
      </c>
      <c r="G2513" t="s">
        <v>3362</v>
      </c>
      <c r="O2513" t="s">
        <v>16059</v>
      </c>
      <c r="P2513" t="s">
        <v>137</v>
      </c>
      <c r="Q2513" t="s">
        <v>8556</v>
      </c>
      <c r="R2513" t="str">
        <f>IF(COUNTIF('16 reserve entries'!Q:Q,'16 AJE data'!O2513)&gt;0,"Y","N")</f>
        <v>N</v>
      </c>
      <c r="S2513" s="149" t="s">
        <v>132</v>
      </c>
      <c r="T2513" t="s">
        <v>3511</v>
      </c>
      <c r="U2513" t="str">
        <f>IF(COUNTIF('16 reserve bal'!D:D,'16 AJE data'!T2513)&gt;0,"Y","N")</f>
        <v>Y</v>
      </c>
    </row>
    <row r="2514" spans="1:21" x14ac:dyDescent="0.25">
      <c r="A2514" t="s">
        <v>132</v>
      </c>
      <c r="B2514" t="s">
        <v>5284</v>
      </c>
      <c r="C2514" t="s">
        <v>3365</v>
      </c>
      <c r="D2514" t="s">
        <v>525</v>
      </c>
      <c r="E2514" t="s">
        <v>12419</v>
      </c>
      <c r="F2514" t="str">
        <f t="shared" si="42"/>
        <v>CA-IFRS</v>
      </c>
      <c r="G2514" t="s">
        <v>3365</v>
      </c>
      <c r="O2514" t="s">
        <v>16060</v>
      </c>
      <c r="P2514" t="s">
        <v>137</v>
      </c>
      <c r="Q2514" t="s">
        <v>8557</v>
      </c>
      <c r="R2514" t="str">
        <f>IF(COUNTIF('16 reserve entries'!Q:Q,'16 AJE data'!O2514)&gt;0,"Y","N")</f>
        <v>N</v>
      </c>
      <c r="S2514" s="149" t="s">
        <v>132</v>
      </c>
      <c r="T2514" t="s">
        <v>3421</v>
      </c>
      <c r="U2514" t="str">
        <f>IF(COUNTIF('16 reserve bal'!D:D,'16 AJE data'!T2514)&gt;0,"Y","N")</f>
        <v>Y</v>
      </c>
    </row>
    <row r="2515" spans="1:21" x14ac:dyDescent="0.25">
      <c r="A2515" t="s">
        <v>132</v>
      </c>
      <c r="B2515" t="s">
        <v>5284</v>
      </c>
      <c r="C2515" t="s">
        <v>7945</v>
      </c>
      <c r="D2515" t="s">
        <v>525</v>
      </c>
      <c r="E2515" t="s">
        <v>12419</v>
      </c>
      <c r="F2515" t="str">
        <f t="shared" si="42"/>
        <v>CA-IFRS</v>
      </c>
      <c r="G2515" t="s">
        <v>7945</v>
      </c>
      <c r="O2515" t="s">
        <v>16061</v>
      </c>
      <c r="P2515" t="s">
        <v>137</v>
      </c>
      <c r="Q2515" t="s">
        <v>8558</v>
      </c>
      <c r="R2515" t="str">
        <f>IF(COUNTIF('16 reserve entries'!Q:Q,'16 AJE data'!O2515)&gt;0,"Y","N")</f>
        <v>N</v>
      </c>
      <c r="S2515" s="149" t="s">
        <v>132</v>
      </c>
      <c r="T2515" t="s">
        <v>13943</v>
      </c>
      <c r="U2515" t="str">
        <f>IF(COUNTIF('16 reserve bal'!D:D,'16 AJE data'!T2515)&gt;0,"Y","N")</f>
        <v>N</v>
      </c>
    </row>
    <row r="2516" spans="1:21" x14ac:dyDescent="0.25">
      <c r="A2516" t="s">
        <v>132</v>
      </c>
      <c r="B2516" t="s">
        <v>5284</v>
      </c>
      <c r="C2516" t="s">
        <v>3380</v>
      </c>
      <c r="D2516" t="s">
        <v>525</v>
      </c>
      <c r="E2516" t="s">
        <v>12419</v>
      </c>
      <c r="F2516" t="str">
        <f t="shared" si="42"/>
        <v>CA-IFRS</v>
      </c>
      <c r="G2516" t="s">
        <v>3380</v>
      </c>
      <c r="O2516" t="s">
        <v>16062</v>
      </c>
      <c r="P2516" t="s">
        <v>137</v>
      </c>
      <c r="Q2516" t="s">
        <v>8559</v>
      </c>
      <c r="R2516" t="str">
        <f>IF(COUNTIF('16 reserve entries'!Q:Q,'16 AJE data'!O2516)&gt;0,"Y","N")</f>
        <v>N</v>
      </c>
      <c r="S2516" s="149" t="s">
        <v>132</v>
      </c>
      <c r="T2516" t="s">
        <v>13945</v>
      </c>
      <c r="U2516" t="str">
        <f>IF(COUNTIF('16 reserve bal'!D:D,'16 AJE data'!T2516)&gt;0,"Y","N")</f>
        <v>N</v>
      </c>
    </row>
    <row r="2517" spans="1:21" x14ac:dyDescent="0.25">
      <c r="A2517" t="s">
        <v>132</v>
      </c>
      <c r="B2517" t="s">
        <v>5284</v>
      </c>
      <c r="C2517" t="s">
        <v>3383</v>
      </c>
      <c r="D2517" t="s">
        <v>525</v>
      </c>
      <c r="E2517" t="s">
        <v>12419</v>
      </c>
      <c r="F2517" t="str">
        <f t="shared" si="42"/>
        <v>CA-IFRS</v>
      </c>
      <c r="G2517" t="s">
        <v>3383</v>
      </c>
      <c r="O2517" t="s">
        <v>16063</v>
      </c>
      <c r="P2517" t="s">
        <v>137</v>
      </c>
      <c r="Q2517" t="s">
        <v>8560</v>
      </c>
      <c r="R2517" t="str">
        <f>IF(COUNTIF('16 reserve entries'!Q:Q,'16 AJE data'!O2517)&gt;0,"Y","N")</f>
        <v>N</v>
      </c>
      <c r="S2517" s="149" t="s">
        <v>132</v>
      </c>
      <c r="T2517" t="s">
        <v>3426</v>
      </c>
      <c r="U2517" t="str">
        <f>IF(COUNTIF('16 reserve bal'!D:D,'16 AJE data'!T2517)&gt;0,"Y","N")</f>
        <v>Y</v>
      </c>
    </row>
    <row r="2518" spans="1:21" x14ac:dyDescent="0.25">
      <c r="A2518" t="s">
        <v>132</v>
      </c>
      <c r="B2518" t="s">
        <v>5284</v>
      </c>
      <c r="C2518" t="s">
        <v>7946</v>
      </c>
      <c r="D2518" t="s">
        <v>525</v>
      </c>
      <c r="E2518" t="s">
        <v>12419</v>
      </c>
      <c r="F2518" t="str">
        <f t="shared" si="42"/>
        <v>CA-IFRS</v>
      </c>
      <c r="G2518" t="s">
        <v>7946</v>
      </c>
      <c r="O2518" t="s">
        <v>16064</v>
      </c>
      <c r="P2518" t="s">
        <v>137</v>
      </c>
      <c r="Q2518" t="s">
        <v>8561</v>
      </c>
      <c r="R2518" t="str">
        <f>IF(COUNTIF('16 reserve entries'!Q:Q,'16 AJE data'!O2518)&gt;0,"Y","N")</f>
        <v>N</v>
      </c>
      <c r="S2518" s="149" t="s">
        <v>132</v>
      </c>
      <c r="T2518" t="s">
        <v>13948</v>
      </c>
      <c r="U2518" t="str">
        <f>IF(COUNTIF('16 reserve bal'!D:D,'16 AJE data'!T2518)&gt;0,"Y","N")</f>
        <v>N</v>
      </c>
    </row>
    <row r="2519" spans="1:21" x14ac:dyDescent="0.25">
      <c r="A2519" t="s">
        <v>132</v>
      </c>
      <c r="B2519" t="s">
        <v>5284</v>
      </c>
      <c r="C2519" t="s">
        <v>7947</v>
      </c>
      <c r="D2519" t="s">
        <v>525</v>
      </c>
      <c r="E2519" t="s">
        <v>12419</v>
      </c>
      <c r="F2519" t="str">
        <f t="shared" si="42"/>
        <v>CA-IFRS</v>
      </c>
      <c r="G2519" t="s">
        <v>7947</v>
      </c>
      <c r="O2519" t="s">
        <v>16065</v>
      </c>
      <c r="P2519" t="s">
        <v>137</v>
      </c>
      <c r="Q2519" t="s">
        <v>8562</v>
      </c>
      <c r="R2519" t="str">
        <f>IF(COUNTIF('16 reserve entries'!Q:Q,'16 AJE data'!O2519)&gt;0,"Y","N")</f>
        <v>N</v>
      </c>
      <c r="S2519" s="149" t="s">
        <v>132</v>
      </c>
      <c r="T2519" t="s">
        <v>13950</v>
      </c>
      <c r="U2519" t="str">
        <f>IF(COUNTIF('16 reserve bal'!D:D,'16 AJE data'!T2519)&gt;0,"Y","N")</f>
        <v>N</v>
      </c>
    </row>
    <row r="2520" spans="1:21" x14ac:dyDescent="0.25">
      <c r="A2520" t="s">
        <v>132</v>
      </c>
      <c r="B2520" t="s">
        <v>5284</v>
      </c>
      <c r="C2520" t="s">
        <v>3386</v>
      </c>
      <c r="D2520" t="s">
        <v>525</v>
      </c>
      <c r="E2520" t="s">
        <v>12419</v>
      </c>
      <c r="F2520" t="str">
        <f t="shared" si="42"/>
        <v>CA-IFRS</v>
      </c>
      <c r="G2520" t="s">
        <v>3386</v>
      </c>
      <c r="O2520" t="s">
        <v>16066</v>
      </c>
      <c r="P2520" t="s">
        <v>137</v>
      </c>
      <c r="Q2520" t="s">
        <v>8563</v>
      </c>
      <c r="R2520" t="str">
        <f>IF(COUNTIF('16 reserve entries'!Q:Q,'16 AJE data'!O2520)&gt;0,"Y","N")</f>
        <v>N</v>
      </c>
      <c r="S2520" s="149" t="s">
        <v>132</v>
      </c>
      <c r="T2520" t="s">
        <v>3443</v>
      </c>
      <c r="U2520" t="str">
        <f>IF(COUNTIF('16 reserve bal'!D:D,'16 AJE data'!T2520)&gt;0,"Y","N")</f>
        <v>Y</v>
      </c>
    </row>
    <row r="2521" spans="1:21" x14ac:dyDescent="0.25">
      <c r="A2521" t="s">
        <v>132</v>
      </c>
      <c r="B2521" t="s">
        <v>5284</v>
      </c>
      <c r="C2521" t="s">
        <v>7597</v>
      </c>
      <c r="D2521" t="s">
        <v>525</v>
      </c>
      <c r="E2521" t="s">
        <v>12419</v>
      </c>
      <c r="F2521" t="str">
        <f t="shared" si="42"/>
        <v>CA-IFRS</v>
      </c>
      <c r="G2521" t="s">
        <v>7597</v>
      </c>
      <c r="O2521" t="s">
        <v>16067</v>
      </c>
      <c r="P2521" t="s">
        <v>137</v>
      </c>
      <c r="Q2521" t="s">
        <v>8564</v>
      </c>
      <c r="R2521" t="str">
        <f>IF(COUNTIF('16 reserve entries'!Q:Q,'16 AJE data'!O2521)&gt;0,"Y","N")</f>
        <v>N</v>
      </c>
      <c r="S2521" s="149" t="s">
        <v>132</v>
      </c>
      <c r="T2521" t="s">
        <v>12930</v>
      </c>
      <c r="U2521" t="str">
        <f>IF(COUNTIF('16 reserve bal'!D:D,'16 AJE data'!T2521)&gt;0,"Y","N")</f>
        <v>N</v>
      </c>
    </row>
    <row r="2522" spans="1:21" x14ac:dyDescent="0.25">
      <c r="A2522" t="s">
        <v>132</v>
      </c>
      <c r="B2522" t="s">
        <v>5284</v>
      </c>
      <c r="C2522" t="s">
        <v>3397</v>
      </c>
      <c r="D2522" t="s">
        <v>525</v>
      </c>
      <c r="E2522" t="s">
        <v>12419</v>
      </c>
      <c r="F2522" t="str">
        <f t="shared" si="42"/>
        <v>CA-IFRS</v>
      </c>
      <c r="G2522" t="s">
        <v>3397</v>
      </c>
      <c r="O2522" t="s">
        <v>16068</v>
      </c>
      <c r="P2522" t="s">
        <v>137</v>
      </c>
      <c r="Q2522" t="s">
        <v>8565</v>
      </c>
      <c r="R2522" t="str">
        <f>IF(COUNTIF('16 reserve entries'!Q:Q,'16 AJE data'!O2522)&gt;0,"Y","N")</f>
        <v>N</v>
      </c>
      <c r="S2522" s="149" t="s">
        <v>132</v>
      </c>
      <c r="T2522" t="s">
        <v>3592</v>
      </c>
      <c r="U2522" t="str">
        <f>IF(COUNTIF('16 reserve bal'!D:D,'16 AJE data'!T2522)&gt;0,"Y","N")</f>
        <v>Y</v>
      </c>
    </row>
    <row r="2523" spans="1:21" x14ac:dyDescent="0.25">
      <c r="A2523" t="s">
        <v>132</v>
      </c>
      <c r="B2523" t="s">
        <v>5284</v>
      </c>
      <c r="C2523" t="s">
        <v>7950</v>
      </c>
      <c r="D2523" t="s">
        <v>525</v>
      </c>
      <c r="E2523" t="s">
        <v>12419</v>
      </c>
      <c r="F2523" t="str">
        <f t="shared" si="42"/>
        <v>CA-IFRS</v>
      </c>
      <c r="G2523" t="s">
        <v>7950</v>
      </c>
      <c r="O2523" t="s">
        <v>16069</v>
      </c>
      <c r="P2523" t="s">
        <v>137</v>
      </c>
      <c r="Q2523" t="s">
        <v>8566</v>
      </c>
      <c r="R2523" t="str">
        <f>IF(COUNTIF('16 reserve entries'!Q:Q,'16 AJE data'!O2523)&gt;0,"Y","N")</f>
        <v>N</v>
      </c>
      <c r="S2523" s="149" t="s">
        <v>132</v>
      </c>
      <c r="T2523" t="s">
        <v>13955</v>
      </c>
      <c r="U2523" t="str">
        <f>IF(COUNTIF('16 reserve bal'!D:D,'16 AJE data'!T2523)&gt;0,"Y","N")</f>
        <v>N</v>
      </c>
    </row>
    <row r="2524" spans="1:21" x14ac:dyDescent="0.25">
      <c r="A2524" t="s">
        <v>132</v>
      </c>
      <c r="B2524" t="s">
        <v>5284</v>
      </c>
      <c r="C2524" t="s">
        <v>7951</v>
      </c>
      <c r="D2524" t="s">
        <v>525</v>
      </c>
      <c r="E2524" t="s">
        <v>12419</v>
      </c>
      <c r="F2524" t="str">
        <f t="shared" si="42"/>
        <v>CA-IFRS</v>
      </c>
      <c r="G2524" t="s">
        <v>7951</v>
      </c>
      <c r="O2524" t="s">
        <v>16070</v>
      </c>
      <c r="P2524" t="s">
        <v>137</v>
      </c>
      <c r="Q2524" t="s">
        <v>8567</v>
      </c>
      <c r="R2524" t="str">
        <f>IF(COUNTIF('16 reserve entries'!Q:Q,'16 AJE data'!O2524)&gt;0,"Y","N")</f>
        <v>N</v>
      </c>
      <c r="S2524" s="149" t="s">
        <v>132</v>
      </c>
      <c r="T2524" t="s">
        <v>13957</v>
      </c>
      <c r="U2524" t="str">
        <f>IF(COUNTIF('16 reserve bal'!D:D,'16 AJE data'!T2524)&gt;0,"Y","N")</f>
        <v>N</v>
      </c>
    </row>
    <row r="2525" spans="1:21" x14ac:dyDescent="0.25">
      <c r="A2525" t="s">
        <v>132</v>
      </c>
      <c r="B2525" t="s">
        <v>5284</v>
      </c>
      <c r="C2525" t="s">
        <v>7952</v>
      </c>
      <c r="D2525" t="s">
        <v>525</v>
      </c>
      <c r="E2525" t="s">
        <v>12419</v>
      </c>
      <c r="F2525" t="str">
        <f t="shared" si="42"/>
        <v>CA-IFRS</v>
      </c>
      <c r="G2525" t="s">
        <v>7952</v>
      </c>
      <c r="O2525" t="s">
        <v>16071</v>
      </c>
      <c r="P2525" t="s">
        <v>137</v>
      </c>
      <c r="Q2525" t="s">
        <v>8568</v>
      </c>
      <c r="R2525" t="str">
        <f>IF(COUNTIF('16 reserve entries'!Q:Q,'16 AJE data'!O2525)&gt;0,"Y","N")</f>
        <v>N</v>
      </c>
      <c r="S2525" s="149" t="s">
        <v>132</v>
      </c>
      <c r="T2525" t="s">
        <v>13959</v>
      </c>
      <c r="U2525" t="str">
        <f>IF(COUNTIF('16 reserve bal'!D:D,'16 AJE data'!T2525)&gt;0,"Y","N")</f>
        <v>N</v>
      </c>
    </row>
    <row r="2526" spans="1:21" x14ac:dyDescent="0.25">
      <c r="A2526" t="s">
        <v>132</v>
      </c>
      <c r="B2526" t="s">
        <v>5284</v>
      </c>
      <c r="C2526" t="s">
        <v>3409</v>
      </c>
      <c r="D2526" t="s">
        <v>525</v>
      </c>
      <c r="E2526" t="s">
        <v>12419</v>
      </c>
      <c r="F2526" t="str">
        <f t="shared" si="42"/>
        <v>CA-IFRS</v>
      </c>
      <c r="G2526" t="s">
        <v>3409</v>
      </c>
      <c r="O2526" t="s">
        <v>16072</v>
      </c>
      <c r="P2526" t="s">
        <v>137</v>
      </c>
      <c r="Q2526" t="s">
        <v>8569</v>
      </c>
      <c r="R2526" t="str">
        <f>IF(COUNTIF('16 reserve entries'!Q:Q,'16 AJE data'!O2526)&gt;0,"Y","N")</f>
        <v>N</v>
      </c>
      <c r="S2526" s="149" t="s">
        <v>132</v>
      </c>
      <c r="T2526" t="s">
        <v>3629</v>
      </c>
      <c r="U2526" t="str">
        <f>IF(COUNTIF('16 reserve bal'!D:D,'16 AJE data'!T2526)&gt;0,"Y","N")</f>
        <v>Y</v>
      </c>
    </row>
    <row r="2527" spans="1:21" x14ac:dyDescent="0.25">
      <c r="A2527" t="s">
        <v>132</v>
      </c>
      <c r="B2527" t="s">
        <v>5284</v>
      </c>
      <c r="C2527" t="s">
        <v>8424</v>
      </c>
      <c r="D2527" t="s">
        <v>525</v>
      </c>
      <c r="E2527" t="s">
        <v>12419</v>
      </c>
      <c r="F2527" t="str">
        <f t="shared" si="42"/>
        <v>CA-IFRS</v>
      </c>
      <c r="G2527" t="s">
        <v>8424</v>
      </c>
      <c r="O2527" t="s">
        <v>16073</v>
      </c>
      <c r="P2527" t="s">
        <v>137</v>
      </c>
      <c r="Q2527" t="s">
        <v>8570</v>
      </c>
      <c r="R2527" t="str">
        <f>IF(COUNTIF('16 reserve entries'!Q:Q,'16 AJE data'!O2527)&gt;0,"Y","N")</f>
        <v>N</v>
      </c>
      <c r="S2527" s="149" t="s">
        <v>132</v>
      </c>
      <c r="T2527" t="s">
        <v>16074</v>
      </c>
      <c r="U2527" t="str">
        <f>IF(COUNTIF('16 reserve bal'!D:D,'16 AJE data'!T2527)&gt;0,"Y","N")</f>
        <v>N</v>
      </c>
    </row>
    <row r="2528" spans="1:21" x14ac:dyDescent="0.25">
      <c r="A2528" t="s">
        <v>132</v>
      </c>
      <c r="B2528" t="s">
        <v>5284</v>
      </c>
      <c r="C2528" t="s">
        <v>7957</v>
      </c>
      <c r="D2528" t="s">
        <v>525</v>
      </c>
      <c r="E2528" t="s">
        <v>12419</v>
      </c>
      <c r="F2528" t="str">
        <f t="shared" si="42"/>
        <v>CA-IFRS</v>
      </c>
      <c r="G2528" t="s">
        <v>7957</v>
      </c>
      <c r="O2528" t="s">
        <v>16075</v>
      </c>
      <c r="P2528" t="s">
        <v>137</v>
      </c>
      <c r="Q2528" t="s">
        <v>8571</v>
      </c>
      <c r="R2528" t="str">
        <f>IF(COUNTIF('16 reserve entries'!Q:Q,'16 AJE data'!O2528)&gt;0,"Y","N")</f>
        <v>N</v>
      </c>
      <c r="S2528" s="149" t="s">
        <v>132</v>
      </c>
      <c r="T2528" t="s">
        <v>12936</v>
      </c>
      <c r="U2528" t="str">
        <f>IF(COUNTIF('16 reserve bal'!D:D,'16 AJE data'!T2528)&gt;0,"Y","N")</f>
        <v>N</v>
      </c>
    </row>
    <row r="2529" spans="1:21" x14ac:dyDescent="0.25">
      <c r="A2529" t="s">
        <v>132</v>
      </c>
      <c r="B2529" t="s">
        <v>5284</v>
      </c>
      <c r="C2529" t="s">
        <v>8049</v>
      </c>
      <c r="D2529" t="s">
        <v>525</v>
      </c>
      <c r="E2529" t="s">
        <v>12419</v>
      </c>
      <c r="F2529" t="str">
        <f t="shared" si="42"/>
        <v>CA-IFRS</v>
      </c>
      <c r="G2529" t="s">
        <v>8049</v>
      </c>
      <c r="O2529" t="s">
        <v>16076</v>
      </c>
      <c r="P2529" t="s">
        <v>137</v>
      </c>
      <c r="Q2529" t="s">
        <v>8572</v>
      </c>
      <c r="R2529" t="str">
        <f>IF(COUNTIF('16 reserve entries'!Q:Q,'16 AJE data'!O2529)&gt;0,"Y","N")</f>
        <v>N</v>
      </c>
      <c r="S2529" s="149" t="s">
        <v>132</v>
      </c>
      <c r="T2529" t="s">
        <v>15941</v>
      </c>
      <c r="U2529" t="str">
        <f>IF(COUNTIF('16 reserve bal'!D:D,'16 AJE data'!T2529)&gt;0,"Y","N")</f>
        <v>N</v>
      </c>
    </row>
    <row r="2530" spans="1:21" x14ac:dyDescent="0.25">
      <c r="A2530" t="s">
        <v>132</v>
      </c>
      <c r="B2530" t="s">
        <v>5284</v>
      </c>
      <c r="C2530" t="s">
        <v>8033</v>
      </c>
      <c r="D2530" t="s">
        <v>525</v>
      </c>
      <c r="E2530" t="s">
        <v>12419</v>
      </c>
      <c r="F2530" t="str">
        <f t="shared" si="42"/>
        <v>CA-IFRS</v>
      </c>
      <c r="G2530" t="s">
        <v>8033</v>
      </c>
      <c r="O2530" t="s">
        <v>16077</v>
      </c>
      <c r="P2530" t="s">
        <v>137</v>
      </c>
      <c r="Q2530" t="s">
        <v>9096</v>
      </c>
      <c r="R2530" t="str">
        <f>IF(COUNTIF('16 reserve entries'!Q:Q,'16 AJE data'!O2530)&gt;0,"Y","N")</f>
        <v>N</v>
      </c>
      <c r="S2530" s="149" t="s">
        <v>132</v>
      </c>
      <c r="T2530" t="s">
        <v>12942</v>
      </c>
      <c r="U2530" t="str">
        <f>IF(COUNTIF('16 reserve bal'!D:D,'16 AJE data'!T2530)&gt;0,"Y","N")</f>
        <v>N</v>
      </c>
    </row>
    <row r="2531" spans="1:21" x14ac:dyDescent="0.25">
      <c r="A2531" t="s">
        <v>132</v>
      </c>
      <c r="B2531" t="s">
        <v>5284</v>
      </c>
      <c r="C2531" t="s">
        <v>7601</v>
      </c>
      <c r="D2531" t="s">
        <v>525</v>
      </c>
      <c r="E2531" t="s">
        <v>12419</v>
      </c>
      <c r="F2531" t="str">
        <f t="shared" si="42"/>
        <v>CA-IFRS</v>
      </c>
      <c r="G2531" t="s">
        <v>7601</v>
      </c>
      <c r="O2531" t="s">
        <v>16078</v>
      </c>
      <c r="P2531" t="s">
        <v>137</v>
      </c>
      <c r="Q2531" t="s">
        <v>9097</v>
      </c>
      <c r="R2531" t="str">
        <f>IF(COUNTIF('16 reserve entries'!Q:Q,'16 AJE data'!O2531)&gt;0,"Y","N")</f>
        <v>N</v>
      </c>
      <c r="S2531" s="149" t="s">
        <v>132</v>
      </c>
      <c r="T2531" t="s">
        <v>16000</v>
      </c>
      <c r="U2531" t="str">
        <f>IF(COUNTIF('16 reserve bal'!D:D,'16 AJE data'!T2531)&gt;0,"Y","N")</f>
        <v>N</v>
      </c>
    </row>
    <row r="2532" spans="1:21" x14ac:dyDescent="0.25">
      <c r="A2532" t="s">
        <v>132</v>
      </c>
      <c r="B2532" t="s">
        <v>5284</v>
      </c>
      <c r="C2532" t="s">
        <v>4513</v>
      </c>
      <c r="D2532" t="s">
        <v>525</v>
      </c>
      <c r="E2532" t="s">
        <v>12419</v>
      </c>
      <c r="F2532" t="str">
        <f t="shared" si="42"/>
        <v>CA-IFRS</v>
      </c>
      <c r="G2532" t="s">
        <v>4513</v>
      </c>
      <c r="O2532" t="s">
        <v>16079</v>
      </c>
      <c r="P2532" t="s">
        <v>137</v>
      </c>
      <c r="Q2532" t="s">
        <v>8574</v>
      </c>
      <c r="R2532" t="str">
        <f>IF(COUNTIF('16 reserve entries'!Q:Q,'16 AJE data'!O2532)&gt;0,"Y","N")</f>
        <v>N</v>
      </c>
      <c r="S2532" s="149" t="s">
        <v>132</v>
      </c>
      <c r="T2532" t="s">
        <v>3879</v>
      </c>
      <c r="U2532" t="str">
        <f>IF(COUNTIF('16 reserve bal'!D:D,'16 AJE data'!T2532)&gt;0,"Y","N")</f>
        <v>Y</v>
      </c>
    </row>
    <row r="2533" spans="1:21" x14ac:dyDescent="0.25">
      <c r="A2533" t="s">
        <v>132</v>
      </c>
      <c r="B2533" t="s">
        <v>5284</v>
      </c>
      <c r="C2533" t="s">
        <v>7604</v>
      </c>
      <c r="D2533" t="s">
        <v>525</v>
      </c>
      <c r="E2533" t="s">
        <v>12419</v>
      </c>
      <c r="F2533" t="str">
        <f t="shared" si="42"/>
        <v>CA-IFRS</v>
      </c>
      <c r="G2533" t="s">
        <v>7604</v>
      </c>
      <c r="O2533" t="s">
        <v>16080</v>
      </c>
      <c r="P2533" t="s">
        <v>137</v>
      </c>
      <c r="Q2533" t="s">
        <v>8575</v>
      </c>
      <c r="R2533" t="str">
        <f>IF(COUNTIF('16 reserve entries'!Q:Q,'16 AJE data'!O2533)&gt;0,"Y","N")</f>
        <v>N</v>
      </c>
      <c r="S2533" s="149" t="s">
        <v>132</v>
      </c>
      <c r="T2533" t="s">
        <v>16081</v>
      </c>
      <c r="U2533" t="str">
        <f>IF(COUNTIF('16 reserve bal'!D:D,'16 AJE data'!T2533)&gt;0,"Y","N")</f>
        <v>N</v>
      </c>
    </row>
    <row r="2534" spans="1:21" x14ac:dyDescent="0.25">
      <c r="A2534" t="s">
        <v>132</v>
      </c>
      <c r="B2534" t="s">
        <v>5284</v>
      </c>
      <c r="C2534" t="s">
        <v>4517</v>
      </c>
      <c r="D2534" t="s">
        <v>525</v>
      </c>
      <c r="E2534" t="s">
        <v>12419</v>
      </c>
      <c r="F2534" t="str">
        <f t="shared" si="42"/>
        <v>CA-IFRS</v>
      </c>
      <c r="G2534" t="s">
        <v>4517</v>
      </c>
      <c r="O2534" t="s">
        <v>16082</v>
      </c>
      <c r="P2534" t="s">
        <v>137</v>
      </c>
      <c r="Q2534" t="s">
        <v>8576</v>
      </c>
      <c r="R2534" t="str">
        <f>IF(COUNTIF('16 reserve entries'!Q:Q,'16 AJE data'!O2534)&gt;0,"Y","N")</f>
        <v>N</v>
      </c>
      <c r="S2534" s="149" t="s">
        <v>132</v>
      </c>
      <c r="T2534" t="s">
        <v>4725</v>
      </c>
      <c r="U2534" t="str">
        <f>IF(COUNTIF('16 reserve bal'!D:D,'16 AJE data'!T2534)&gt;0,"Y","N")</f>
        <v>Y</v>
      </c>
    </row>
    <row r="2535" spans="1:21" x14ac:dyDescent="0.25">
      <c r="A2535" t="s">
        <v>132</v>
      </c>
      <c r="B2535" t="s">
        <v>5284</v>
      </c>
      <c r="C2535" t="s">
        <v>7611</v>
      </c>
      <c r="D2535" t="s">
        <v>525</v>
      </c>
      <c r="E2535" t="s">
        <v>12419</v>
      </c>
      <c r="F2535" t="str">
        <f t="shared" si="42"/>
        <v>CA-IFRS</v>
      </c>
      <c r="G2535" t="s">
        <v>7611</v>
      </c>
      <c r="O2535" t="s">
        <v>16083</v>
      </c>
      <c r="P2535" t="s">
        <v>137</v>
      </c>
      <c r="Q2535" t="s">
        <v>8577</v>
      </c>
      <c r="R2535" t="str">
        <f>IF(COUNTIF('16 reserve entries'!Q:Q,'16 AJE data'!O2535)&gt;0,"Y","N")</f>
        <v>N</v>
      </c>
      <c r="S2535" s="149" t="s">
        <v>132</v>
      </c>
      <c r="T2535" t="s">
        <v>12948</v>
      </c>
      <c r="U2535" t="str">
        <f>IF(COUNTIF('16 reserve bal'!D:D,'16 AJE data'!T2535)&gt;0,"Y","N")</f>
        <v>N</v>
      </c>
    </row>
    <row r="2536" spans="1:21" x14ac:dyDescent="0.25">
      <c r="A2536" t="s">
        <v>132</v>
      </c>
      <c r="B2536" t="s">
        <v>5284</v>
      </c>
      <c r="C2536" t="s">
        <v>7978</v>
      </c>
      <c r="D2536" t="s">
        <v>525</v>
      </c>
      <c r="E2536" t="s">
        <v>12419</v>
      </c>
      <c r="F2536" t="str">
        <f t="shared" si="42"/>
        <v>CA-IFRS</v>
      </c>
      <c r="G2536" t="s">
        <v>7978</v>
      </c>
      <c r="O2536" t="s">
        <v>16084</v>
      </c>
      <c r="P2536" t="s">
        <v>137</v>
      </c>
      <c r="Q2536" t="s">
        <v>8578</v>
      </c>
      <c r="R2536" t="str">
        <f>IF(COUNTIF('16 reserve entries'!Q:Q,'16 AJE data'!O2536)&gt;0,"Y","N")</f>
        <v>N</v>
      </c>
      <c r="S2536" s="149" t="s">
        <v>132</v>
      </c>
      <c r="T2536" t="s">
        <v>16085</v>
      </c>
      <c r="U2536" t="str">
        <f>IF(COUNTIF('16 reserve bal'!D:D,'16 AJE data'!T2536)&gt;0,"Y","N")</f>
        <v>N</v>
      </c>
    </row>
    <row r="2537" spans="1:21" x14ac:dyDescent="0.25">
      <c r="A2537" t="s">
        <v>132</v>
      </c>
      <c r="B2537" t="s">
        <v>5284</v>
      </c>
      <c r="C2537" t="s">
        <v>7612</v>
      </c>
      <c r="D2537" t="s">
        <v>525</v>
      </c>
      <c r="E2537" t="s">
        <v>12419</v>
      </c>
      <c r="F2537" t="str">
        <f t="shared" si="42"/>
        <v>CA-IFRS</v>
      </c>
      <c r="G2537" t="s">
        <v>7612</v>
      </c>
      <c r="O2537" t="s">
        <v>16086</v>
      </c>
      <c r="P2537" t="s">
        <v>137</v>
      </c>
      <c r="Q2537" t="s">
        <v>8579</v>
      </c>
      <c r="R2537" t="str">
        <f>IF(COUNTIF('16 reserve entries'!Q:Q,'16 AJE data'!O2537)&gt;0,"Y","N")</f>
        <v>N</v>
      </c>
      <c r="S2537" s="149" t="s">
        <v>132</v>
      </c>
      <c r="T2537" t="s">
        <v>16003</v>
      </c>
      <c r="U2537" t="str">
        <f>IF(COUNTIF('16 reserve bal'!D:D,'16 AJE data'!T2537)&gt;0,"Y","N")</f>
        <v>N</v>
      </c>
    </row>
    <row r="2538" spans="1:21" x14ac:dyDescent="0.25">
      <c r="A2538" t="s">
        <v>132</v>
      </c>
      <c r="B2538" t="s">
        <v>5284</v>
      </c>
      <c r="C2538" t="s">
        <v>7614</v>
      </c>
      <c r="D2538" t="s">
        <v>525</v>
      </c>
      <c r="E2538" t="s">
        <v>12419</v>
      </c>
      <c r="F2538" t="str">
        <f t="shared" si="42"/>
        <v>CA-IFRS</v>
      </c>
      <c r="G2538" t="s">
        <v>7614</v>
      </c>
      <c r="O2538" t="s">
        <v>16087</v>
      </c>
      <c r="P2538" t="s">
        <v>137</v>
      </c>
      <c r="Q2538" t="s">
        <v>8580</v>
      </c>
      <c r="R2538" t="str">
        <f>IF(COUNTIF('16 reserve entries'!Q:Q,'16 AJE data'!O2538)&gt;0,"Y","N")</f>
        <v>N</v>
      </c>
      <c r="S2538" s="149" t="s">
        <v>132</v>
      </c>
      <c r="T2538" t="s">
        <v>12950</v>
      </c>
      <c r="U2538" t="str">
        <f>IF(COUNTIF('16 reserve bal'!D:D,'16 AJE data'!T2538)&gt;0,"Y","N")</f>
        <v>N</v>
      </c>
    </row>
    <row r="2539" spans="1:21" x14ac:dyDescent="0.25">
      <c r="A2539" t="s">
        <v>132</v>
      </c>
      <c r="B2539" t="s">
        <v>5284</v>
      </c>
      <c r="C2539" t="s">
        <v>7618</v>
      </c>
      <c r="D2539" t="s">
        <v>525</v>
      </c>
      <c r="E2539" t="s">
        <v>12419</v>
      </c>
      <c r="F2539" t="str">
        <f t="shared" si="42"/>
        <v>CA-IFRS</v>
      </c>
      <c r="G2539" t="s">
        <v>7618</v>
      </c>
      <c r="O2539" t="s">
        <v>16088</v>
      </c>
      <c r="P2539" t="s">
        <v>137</v>
      </c>
      <c r="Q2539" t="s">
        <v>8581</v>
      </c>
      <c r="R2539" t="str">
        <f>IF(COUNTIF('16 reserve entries'!Q:Q,'16 AJE data'!O2539)&gt;0,"Y","N")</f>
        <v>N</v>
      </c>
      <c r="S2539" s="149" t="s">
        <v>132</v>
      </c>
      <c r="T2539" t="s">
        <v>12956</v>
      </c>
      <c r="U2539" t="str">
        <f>IF(COUNTIF('16 reserve bal'!D:D,'16 AJE data'!T2539)&gt;0,"Y","N")</f>
        <v>N</v>
      </c>
    </row>
    <row r="2540" spans="1:21" x14ac:dyDescent="0.25">
      <c r="A2540" t="s">
        <v>132</v>
      </c>
      <c r="B2540" t="s">
        <v>5284</v>
      </c>
      <c r="C2540" t="s">
        <v>7874</v>
      </c>
      <c r="D2540" t="s">
        <v>525</v>
      </c>
      <c r="E2540" t="s">
        <v>12419</v>
      </c>
      <c r="F2540" t="str">
        <f t="shared" si="42"/>
        <v>CA-IFRS</v>
      </c>
      <c r="G2540" t="s">
        <v>7874</v>
      </c>
      <c r="O2540" t="s">
        <v>16089</v>
      </c>
      <c r="P2540" t="s">
        <v>137</v>
      </c>
      <c r="Q2540" t="s">
        <v>8582</v>
      </c>
      <c r="R2540" t="str">
        <f>IF(COUNTIF('16 reserve entries'!Q:Q,'16 AJE data'!O2540)&gt;0,"Y","N")</f>
        <v>N</v>
      </c>
      <c r="S2540" s="149" t="s">
        <v>132</v>
      </c>
      <c r="T2540" t="s">
        <v>13798</v>
      </c>
      <c r="U2540" t="str">
        <f>IF(COUNTIF('16 reserve bal'!D:D,'16 AJE data'!T2540)&gt;0,"Y","N")</f>
        <v>N</v>
      </c>
    </row>
    <row r="2541" spans="1:21" x14ac:dyDescent="0.25">
      <c r="A2541" t="s">
        <v>132</v>
      </c>
      <c r="B2541" t="s">
        <v>5284</v>
      </c>
      <c r="C2541" t="s">
        <v>7623</v>
      </c>
      <c r="D2541" t="s">
        <v>525</v>
      </c>
      <c r="E2541" t="s">
        <v>12419</v>
      </c>
      <c r="F2541" t="str">
        <f t="shared" si="42"/>
        <v>CA-IFRS</v>
      </c>
      <c r="G2541" t="s">
        <v>7623</v>
      </c>
      <c r="O2541" t="s">
        <v>16090</v>
      </c>
      <c r="P2541" t="s">
        <v>137</v>
      </c>
      <c r="Q2541" t="s">
        <v>8583</v>
      </c>
      <c r="R2541" t="str">
        <f>IF(COUNTIF('16 reserve entries'!Q:Q,'16 AJE data'!O2541)&gt;0,"Y","N")</f>
        <v>N</v>
      </c>
      <c r="S2541" s="149" t="s">
        <v>132</v>
      </c>
      <c r="T2541" t="s">
        <v>12973</v>
      </c>
      <c r="U2541" t="str">
        <f>IF(COUNTIF('16 reserve bal'!D:D,'16 AJE data'!T2541)&gt;0,"Y","N")</f>
        <v>N</v>
      </c>
    </row>
    <row r="2542" spans="1:21" x14ac:dyDescent="0.25">
      <c r="A2542" t="s">
        <v>132</v>
      </c>
      <c r="B2542" t="s">
        <v>5284</v>
      </c>
      <c r="C2542" t="s">
        <v>7627</v>
      </c>
      <c r="D2542" t="s">
        <v>525</v>
      </c>
      <c r="E2542" t="s">
        <v>12419</v>
      </c>
      <c r="F2542" t="str">
        <f t="shared" si="42"/>
        <v>CA-IFRS</v>
      </c>
      <c r="G2542" t="s">
        <v>7627</v>
      </c>
      <c r="O2542" t="s">
        <v>16091</v>
      </c>
      <c r="P2542" t="s">
        <v>137</v>
      </c>
      <c r="Q2542" t="s">
        <v>8584</v>
      </c>
      <c r="R2542" t="str">
        <f>IF(COUNTIF('16 reserve entries'!Q:Q,'16 AJE data'!O2542)&gt;0,"Y","N")</f>
        <v>N</v>
      </c>
      <c r="S2542" s="149" t="s">
        <v>132</v>
      </c>
      <c r="T2542" t="s">
        <v>16008</v>
      </c>
      <c r="U2542" t="str">
        <f>IF(COUNTIF('16 reserve bal'!D:D,'16 AJE data'!T2542)&gt;0,"Y","N")</f>
        <v>N</v>
      </c>
    </row>
    <row r="2543" spans="1:21" x14ac:dyDescent="0.25">
      <c r="A2543" t="s">
        <v>132</v>
      </c>
      <c r="B2543" t="s">
        <v>7667</v>
      </c>
      <c r="C2543" t="s">
        <v>8036</v>
      </c>
      <c r="D2543" t="s">
        <v>525</v>
      </c>
      <c r="E2543" t="s">
        <v>12978</v>
      </c>
      <c r="F2543" t="str">
        <f t="shared" si="42"/>
        <v>CA-MANF</v>
      </c>
      <c r="G2543" t="s">
        <v>8036</v>
      </c>
      <c r="O2543" t="s">
        <v>16092</v>
      </c>
      <c r="P2543" t="s">
        <v>137</v>
      </c>
      <c r="Q2543" t="s">
        <v>8585</v>
      </c>
      <c r="R2543" t="str">
        <f>IF(COUNTIF('16 reserve entries'!Q:Q,'16 AJE data'!O2543)&gt;0,"Y","N")</f>
        <v>N</v>
      </c>
      <c r="S2543" s="149" t="s">
        <v>132</v>
      </c>
      <c r="T2543" t="s">
        <v>12981</v>
      </c>
      <c r="U2543" t="str">
        <f>IF(COUNTIF('16 reserve bal'!D:D,'16 AJE data'!T2543)&gt;0,"Y","N")</f>
        <v>N</v>
      </c>
    </row>
    <row r="2544" spans="1:21" x14ac:dyDescent="0.25">
      <c r="A2544" t="s">
        <v>132</v>
      </c>
      <c r="B2544" t="s">
        <v>7667</v>
      </c>
      <c r="C2544" t="s">
        <v>8040</v>
      </c>
      <c r="D2544" t="s">
        <v>525</v>
      </c>
      <c r="E2544" t="s">
        <v>12978</v>
      </c>
      <c r="F2544" t="str">
        <f t="shared" si="42"/>
        <v>CA-MANF</v>
      </c>
      <c r="G2544" t="s">
        <v>8040</v>
      </c>
      <c r="O2544" t="s">
        <v>16093</v>
      </c>
      <c r="P2544" t="s">
        <v>137</v>
      </c>
      <c r="Q2544" t="s">
        <v>8586</v>
      </c>
      <c r="R2544" t="str">
        <f>IF(COUNTIF('16 reserve entries'!Q:Q,'16 AJE data'!O2544)&gt;0,"Y","N")</f>
        <v>N</v>
      </c>
      <c r="S2544" s="149" t="s">
        <v>132</v>
      </c>
      <c r="T2544" t="s">
        <v>16094</v>
      </c>
      <c r="U2544" t="str">
        <f>IF(COUNTIF('16 reserve bal'!D:D,'16 AJE data'!T2544)&gt;0,"Y","N")</f>
        <v>N</v>
      </c>
    </row>
    <row r="2545" spans="1:21" x14ac:dyDescent="0.25">
      <c r="A2545" t="s">
        <v>132</v>
      </c>
      <c r="B2545" t="s">
        <v>7667</v>
      </c>
      <c r="C2545" t="s">
        <v>8037</v>
      </c>
      <c r="D2545" t="s">
        <v>525</v>
      </c>
      <c r="E2545" t="s">
        <v>12978</v>
      </c>
      <c r="F2545" t="str">
        <f t="shared" si="42"/>
        <v>CA-MANF</v>
      </c>
      <c r="G2545" t="s">
        <v>8037</v>
      </c>
      <c r="O2545" t="s">
        <v>16095</v>
      </c>
      <c r="P2545" t="s">
        <v>137</v>
      </c>
      <c r="Q2545" t="s">
        <v>8587</v>
      </c>
      <c r="R2545" t="str">
        <f>IF(COUNTIF('16 reserve entries'!Q:Q,'16 AJE data'!O2545)&gt;0,"Y","N")</f>
        <v>N</v>
      </c>
      <c r="S2545" s="149" t="s">
        <v>132</v>
      </c>
      <c r="T2545" t="s">
        <v>12983</v>
      </c>
      <c r="U2545" t="str">
        <f>IF(COUNTIF('16 reserve bal'!D:D,'16 AJE data'!T2545)&gt;0,"Y","N")</f>
        <v>N</v>
      </c>
    </row>
    <row r="2546" spans="1:21" x14ac:dyDescent="0.25">
      <c r="A2546" t="s">
        <v>132</v>
      </c>
      <c r="B2546" t="s">
        <v>7667</v>
      </c>
      <c r="C2546" t="s">
        <v>8038</v>
      </c>
      <c r="D2546" t="s">
        <v>525</v>
      </c>
      <c r="E2546" t="s">
        <v>12978</v>
      </c>
      <c r="F2546" t="str">
        <f t="shared" si="42"/>
        <v>CA-MANF</v>
      </c>
      <c r="G2546" t="s">
        <v>8038</v>
      </c>
      <c r="O2546" t="s">
        <v>16096</v>
      </c>
      <c r="P2546" t="s">
        <v>137</v>
      </c>
      <c r="Q2546" t="s">
        <v>8588</v>
      </c>
      <c r="R2546" t="str">
        <f>IF(COUNTIF('16 reserve entries'!Q:Q,'16 AJE data'!O2546)&gt;0,"Y","N")</f>
        <v>N</v>
      </c>
      <c r="S2546" s="149" t="s">
        <v>132</v>
      </c>
      <c r="T2546" t="s">
        <v>12985</v>
      </c>
      <c r="U2546" t="str">
        <f>IF(COUNTIF('16 reserve bal'!D:D,'16 AJE data'!T2546)&gt;0,"Y","N")</f>
        <v>N</v>
      </c>
    </row>
    <row r="2547" spans="1:21" x14ac:dyDescent="0.25">
      <c r="A2547" t="s">
        <v>132</v>
      </c>
      <c r="B2547" t="s">
        <v>7667</v>
      </c>
      <c r="C2547" t="s">
        <v>8039</v>
      </c>
      <c r="D2547" t="s">
        <v>525</v>
      </c>
      <c r="E2547" t="s">
        <v>12978</v>
      </c>
      <c r="F2547" t="str">
        <f t="shared" si="42"/>
        <v>CA-MANF</v>
      </c>
      <c r="G2547" t="s">
        <v>8039</v>
      </c>
      <c r="O2547" t="s">
        <v>16097</v>
      </c>
      <c r="P2547" t="s">
        <v>137</v>
      </c>
      <c r="Q2547" t="s">
        <v>8589</v>
      </c>
      <c r="R2547" t="str">
        <f>IF(COUNTIF('16 reserve entries'!Q:Q,'16 AJE data'!O2547)&gt;0,"Y","N")</f>
        <v>N</v>
      </c>
      <c r="S2547" s="149" t="s">
        <v>132</v>
      </c>
      <c r="T2547" t="s">
        <v>12987</v>
      </c>
      <c r="U2547" t="str">
        <f>IF(COUNTIF('16 reserve bal'!D:D,'16 AJE data'!T2547)&gt;0,"Y","N")</f>
        <v>N</v>
      </c>
    </row>
    <row r="2548" spans="1:21" x14ac:dyDescent="0.25">
      <c r="A2548" t="s">
        <v>132</v>
      </c>
      <c r="B2548" t="s">
        <v>7667</v>
      </c>
      <c r="C2548" t="s">
        <v>8041</v>
      </c>
      <c r="D2548" t="s">
        <v>525</v>
      </c>
      <c r="E2548" t="s">
        <v>12978</v>
      </c>
      <c r="F2548" t="str">
        <f t="shared" si="42"/>
        <v>CA-MANF</v>
      </c>
      <c r="G2548" t="s">
        <v>8041</v>
      </c>
      <c r="O2548" t="s">
        <v>16098</v>
      </c>
      <c r="P2548" t="s">
        <v>137</v>
      </c>
      <c r="Q2548" t="s">
        <v>8590</v>
      </c>
      <c r="R2548" t="str">
        <f>IF(COUNTIF('16 reserve entries'!Q:Q,'16 AJE data'!O2548)&gt;0,"Y","N")</f>
        <v>N</v>
      </c>
      <c r="S2548" s="149" t="s">
        <v>132</v>
      </c>
      <c r="T2548" t="s">
        <v>16099</v>
      </c>
      <c r="U2548" t="str">
        <f>IF(COUNTIF('16 reserve bal'!D:D,'16 AJE data'!T2548)&gt;0,"Y","N")</f>
        <v>N</v>
      </c>
    </row>
    <row r="2549" spans="1:21" x14ac:dyDescent="0.25">
      <c r="A2549" t="s">
        <v>132</v>
      </c>
      <c r="B2549" t="s">
        <v>7702</v>
      </c>
      <c r="C2549" t="s">
        <v>3257</v>
      </c>
      <c r="D2549" t="s">
        <v>525</v>
      </c>
      <c r="E2549" t="s">
        <v>13056</v>
      </c>
      <c r="F2549" t="str">
        <f t="shared" si="42"/>
        <v>CA-UGAAP</v>
      </c>
      <c r="G2549" t="s">
        <v>3257</v>
      </c>
      <c r="O2549" t="s">
        <v>16100</v>
      </c>
      <c r="P2549" t="s">
        <v>137</v>
      </c>
      <c r="Q2549" t="s">
        <v>8591</v>
      </c>
      <c r="R2549" t="str">
        <f>IF(COUNTIF('16 reserve entries'!Q:Q,'16 AJE data'!O2549)&gt;0,"Y","N")</f>
        <v>N</v>
      </c>
      <c r="S2549" s="149" t="s">
        <v>132</v>
      </c>
      <c r="T2549" t="s">
        <v>3283</v>
      </c>
      <c r="U2549" t="str">
        <f>IF(COUNTIF('16 reserve bal'!D:D,'16 AJE data'!T2549)&gt;0,"Y","N")</f>
        <v>Y</v>
      </c>
    </row>
    <row r="2550" spans="1:21" x14ac:dyDescent="0.25">
      <c r="A2550" t="s">
        <v>132</v>
      </c>
      <c r="B2550" t="s">
        <v>7702</v>
      </c>
      <c r="C2550" t="s">
        <v>3285</v>
      </c>
      <c r="D2550" t="s">
        <v>525</v>
      </c>
      <c r="E2550" t="s">
        <v>13056</v>
      </c>
      <c r="F2550" t="str">
        <f t="shared" si="42"/>
        <v>CA-UGAAP</v>
      </c>
      <c r="G2550" t="s">
        <v>3285</v>
      </c>
      <c r="O2550" t="s">
        <v>16101</v>
      </c>
      <c r="P2550" t="s">
        <v>137</v>
      </c>
      <c r="Q2550" t="s">
        <v>8592</v>
      </c>
      <c r="R2550" t="str">
        <f>IF(COUNTIF('16 reserve entries'!Q:Q,'16 AJE data'!O2550)&gt;0,"Y","N")</f>
        <v>N</v>
      </c>
      <c r="S2550" s="149" t="s">
        <v>132</v>
      </c>
      <c r="T2550" t="s">
        <v>3360</v>
      </c>
      <c r="U2550" t="str">
        <f>IF(COUNTIF('16 reserve bal'!D:D,'16 AJE data'!T2550)&gt;0,"Y","N")</f>
        <v>Y</v>
      </c>
    </row>
    <row r="2551" spans="1:21" x14ac:dyDescent="0.25">
      <c r="A2551" t="s">
        <v>132</v>
      </c>
      <c r="B2551" t="s">
        <v>7702</v>
      </c>
      <c r="C2551" t="s">
        <v>3317</v>
      </c>
      <c r="D2551" t="s">
        <v>525</v>
      </c>
      <c r="E2551" t="s">
        <v>13056</v>
      </c>
      <c r="F2551" t="str">
        <f t="shared" si="42"/>
        <v>CA-UGAAP</v>
      </c>
      <c r="G2551" t="s">
        <v>3317</v>
      </c>
      <c r="O2551" t="s">
        <v>16102</v>
      </c>
      <c r="P2551" t="s">
        <v>137</v>
      </c>
      <c r="Q2551" t="s">
        <v>8593</v>
      </c>
      <c r="R2551" t="str">
        <f>IF(COUNTIF('16 reserve entries'!Q:Q,'16 AJE data'!O2551)&gt;0,"Y","N")</f>
        <v>N</v>
      </c>
      <c r="S2551" s="149" t="s">
        <v>132</v>
      </c>
      <c r="T2551" t="s">
        <v>3434</v>
      </c>
      <c r="U2551" t="str">
        <f>IF(COUNTIF('16 reserve bal'!D:D,'16 AJE data'!T2551)&gt;0,"Y","N")</f>
        <v>Y</v>
      </c>
    </row>
    <row r="2552" spans="1:21" x14ac:dyDescent="0.25">
      <c r="A2552" t="s">
        <v>132</v>
      </c>
      <c r="B2552" t="s">
        <v>7702</v>
      </c>
      <c r="C2552" t="s">
        <v>9042</v>
      </c>
      <c r="D2552" t="s">
        <v>525</v>
      </c>
      <c r="E2552" t="s">
        <v>13056</v>
      </c>
      <c r="F2552" t="str">
        <f t="shared" si="42"/>
        <v>CA-UGAAP</v>
      </c>
      <c r="G2552" t="s">
        <v>9042</v>
      </c>
      <c r="O2552" t="s">
        <v>16103</v>
      </c>
      <c r="P2552" t="s">
        <v>137</v>
      </c>
      <c r="Q2552" t="s">
        <v>8594</v>
      </c>
      <c r="R2552" t="str">
        <f>IF(COUNTIF('16 reserve entries'!Q:Q,'16 AJE data'!O2552)&gt;0,"Y","N")</f>
        <v>N</v>
      </c>
      <c r="S2552" s="149" t="s">
        <v>132</v>
      </c>
      <c r="T2552" t="s">
        <v>16104</v>
      </c>
      <c r="U2552" t="str">
        <f>IF(COUNTIF('16 reserve bal'!D:D,'16 AJE data'!T2552)&gt;0,"Y","N")</f>
        <v>N</v>
      </c>
    </row>
    <row r="2553" spans="1:21" x14ac:dyDescent="0.25">
      <c r="A2553" t="s">
        <v>132</v>
      </c>
      <c r="B2553" t="s">
        <v>7702</v>
      </c>
      <c r="C2553" t="s">
        <v>3341</v>
      </c>
      <c r="D2553" t="s">
        <v>525</v>
      </c>
      <c r="E2553" t="s">
        <v>13056</v>
      </c>
      <c r="F2553" t="str">
        <f t="shared" si="42"/>
        <v>CA-UGAAP</v>
      </c>
      <c r="G2553" t="s">
        <v>3341</v>
      </c>
      <c r="O2553" t="s">
        <v>16105</v>
      </c>
      <c r="P2553" t="s">
        <v>137</v>
      </c>
      <c r="Q2553" t="s">
        <v>8595</v>
      </c>
      <c r="R2553" t="str">
        <f>IF(COUNTIF('16 reserve entries'!Q:Q,'16 AJE data'!O2553)&gt;0,"Y","N")</f>
        <v>N</v>
      </c>
      <c r="S2553" s="149" t="s">
        <v>132</v>
      </c>
      <c r="T2553" t="s">
        <v>16018</v>
      </c>
      <c r="U2553" t="str">
        <f>IF(COUNTIF('16 reserve bal'!D:D,'16 AJE data'!T2553)&gt;0,"Y","N")</f>
        <v>N</v>
      </c>
    </row>
    <row r="2554" spans="1:21" x14ac:dyDescent="0.25">
      <c r="A2554" t="s">
        <v>132</v>
      </c>
      <c r="B2554" t="s">
        <v>7702</v>
      </c>
      <c r="C2554" t="s">
        <v>7939</v>
      </c>
      <c r="D2554" t="s">
        <v>525</v>
      </c>
      <c r="E2554" t="s">
        <v>13056</v>
      </c>
      <c r="F2554" t="str">
        <f t="shared" si="42"/>
        <v>CA-UGAAP</v>
      </c>
      <c r="G2554" t="s">
        <v>7939</v>
      </c>
      <c r="O2554" t="s">
        <v>16106</v>
      </c>
      <c r="P2554" t="s">
        <v>137</v>
      </c>
      <c r="Q2554" t="s">
        <v>8596</v>
      </c>
      <c r="R2554" t="str">
        <f>IF(COUNTIF('16 reserve entries'!Q:Q,'16 AJE data'!O2554)&gt;0,"Y","N")</f>
        <v>N</v>
      </c>
      <c r="S2554" s="149" t="s">
        <v>132</v>
      </c>
      <c r="T2554" t="s">
        <v>16107</v>
      </c>
      <c r="U2554" t="str">
        <f>IF(COUNTIF('16 reserve bal'!D:D,'16 AJE data'!T2554)&gt;0,"Y","N")</f>
        <v>N</v>
      </c>
    </row>
    <row r="2555" spans="1:21" x14ac:dyDescent="0.25">
      <c r="A2555" t="s">
        <v>132</v>
      </c>
      <c r="B2555" t="s">
        <v>7702</v>
      </c>
      <c r="C2555" t="s">
        <v>7593</v>
      </c>
      <c r="D2555" t="s">
        <v>525</v>
      </c>
      <c r="E2555" t="s">
        <v>13056</v>
      </c>
      <c r="F2555" t="str">
        <f t="shared" si="42"/>
        <v>CA-UGAAP</v>
      </c>
      <c r="G2555" t="s">
        <v>7593</v>
      </c>
      <c r="O2555" t="s">
        <v>16108</v>
      </c>
      <c r="P2555" t="s">
        <v>137</v>
      </c>
      <c r="Q2555" t="s">
        <v>8597</v>
      </c>
      <c r="R2555" t="str">
        <f>IF(COUNTIF('16 reserve entries'!Q:Q,'16 AJE data'!O2555)&gt;0,"Y","N")</f>
        <v>N</v>
      </c>
      <c r="S2555" s="149" t="s">
        <v>132</v>
      </c>
      <c r="T2555" t="s">
        <v>16020</v>
      </c>
      <c r="U2555" t="str">
        <f>IF(COUNTIF('16 reserve bal'!D:D,'16 AJE data'!T2555)&gt;0,"Y","N")</f>
        <v>N</v>
      </c>
    </row>
    <row r="2556" spans="1:21" x14ac:dyDescent="0.25">
      <c r="A2556" t="s">
        <v>132</v>
      </c>
      <c r="B2556" t="s">
        <v>7702</v>
      </c>
      <c r="C2556" t="s">
        <v>3353</v>
      </c>
      <c r="D2556" t="s">
        <v>525</v>
      </c>
      <c r="E2556" t="s">
        <v>13056</v>
      </c>
      <c r="F2556" t="str">
        <f t="shared" si="42"/>
        <v>CA-UGAAP</v>
      </c>
      <c r="G2556" t="s">
        <v>3353</v>
      </c>
      <c r="O2556" t="s">
        <v>16109</v>
      </c>
      <c r="P2556" t="s">
        <v>137</v>
      </c>
      <c r="Q2556" t="s">
        <v>8598</v>
      </c>
      <c r="R2556" t="str">
        <f>IF(COUNTIF('16 reserve entries'!Q:Q,'16 AJE data'!O2556)&gt;0,"Y","N")</f>
        <v>N</v>
      </c>
      <c r="S2556" s="149" t="s">
        <v>132</v>
      </c>
      <c r="T2556" t="s">
        <v>3502</v>
      </c>
      <c r="U2556" t="str">
        <f>IF(COUNTIF('16 reserve bal'!D:D,'16 AJE data'!T2556)&gt;0,"Y","N")</f>
        <v>Y</v>
      </c>
    </row>
    <row r="2557" spans="1:21" x14ac:dyDescent="0.25">
      <c r="A2557" t="s">
        <v>132</v>
      </c>
      <c r="B2557" t="s">
        <v>7702</v>
      </c>
      <c r="C2557" t="s">
        <v>3359</v>
      </c>
      <c r="D2557" t="s">
        <v>525</v>
      </c>
      <c r="E2557" t="s">
        <v>13056</v>
      </c>
      <c r="F2557" t="str">
        <f t="shared" si="42"/>
        <v>CA-UGAAP</v>
      </c>
      <c r="G2557" t="s">
        <v>3359</v>
      </c>
      <c r="O2557" t="s">
        <v>16110</v>
      </c>
      <c r="P2557" t="s">
        <v>137</v>
      </c>
      <c r="Q2557" t="s">
        <v>8599</v>
      </c>
      <c r="R2557" t="str">
        <f>IF(COUNTIF('16 reserve entries'!Q:Q,'16 AJE data'!O2557)&gt;0,"Y","N")</f>
        <v>N</v>
      </c>
      <c r="S2557" s="149" t="s">
        <v>132</v>
      </c>
      <c r="T2557" t="s">
        <v>15951</v>
      </c>
      <c r="U2557" t="str">
        <f>IF(COUNTIF('16 reserve bal'!D:D,'16 AJE data'!T2557)&gt;0,"Y","N")</f>
        <v>N</v>
      </c>
    </row>
    <row r="2558" spans="1:21" x14ac:dyDescent="0.25">
      <c r="A2558" t="s">
        <v>132</v>
      </c>
      <c r="B2558" t="s">
        <v>7702</v>
      </c>
      <c r="C2558" t="s">
        <v>3362</v>
      </c>
      <c r="D2558" t="s">
        <v>525</v>
      </c>
      <c r="E2558" t="s">
        <v>13056</v>
      </c>
      <c r="F2558" t="str">
        <f t="shared" si="42"/>
        <v>CA-UGAAP</v>
      </c>
      <c r="G2558" t="s">
        <v>3362</v>
      </c>
      <c r="O2558" t="s">
        <v>16111</v>
      </c>
      <c r="P2558" t="s">
        <v>137</v>
      </c>
      <c r="Q2558" t="s">
        <v>8600</v>
      </c>
      <c r="R2558" t="str">
        <f>IF(COUNTIF('16 reserve entries'!Q:Q,'16 AJE data'!O2558)&gt;0,"Y","N")</f>
        <v>N</v>
      </c>
      <c r="S2558" s="149" t="s">
        <v>132</v>
      </c>
      <c r="T2558" t="s">
        <v>3517</v>
      </c>
      <c r="U2558" t="str">
        <f>IF(COUNTIF('16 reserve bal'!D:D,'16 AJE data'!T2558)&gt;0,"Y","N")</f>
        <v>Y</v>
      </c>
    </row>
    <row r="2559" spans="1:21" x14ac:dyDescent="0.25">
      <c r="A2559" t="s">
        <v>132</v>
      </c>
      <c r="B2559" t="s">
        <v>7702</v>
      </c>
      <c r="C2559" t="s">
        <v>3365</v>
      </c>
      <c r="D2559" t="s">
        <v>525</v>
      </c>
      <c r="E2559" t="s">
        <v>13056</v>
      </c>
      <c r="F2559" t="str">
        <f t="shared" si="42"/>
        <v>CA-UGAAP</v>
      </c>
      <c r="G2559" t="s">
        <v>3365</v>
      </c>
      <c r="O2559" t="s">
        <v>16112</v>
      </c>
      <c r="P2559" t="s">
        <v>137</v>
      </c>
      <c r="Q2559" t="s">
        <v>8601</v>
      </c>
      <c r="R2559" t="str">
        <f>IF(COUNTIF('16 reserve entries'!Q:Q,'16 AJE data'!O2559)&gt;0,"Y","N")</f>
        <v>N</v>
      </c>
      <c r="S2559" s="149" t="s">
        <v>132</v>
      </c>
      <c r="T2559" t="s">
        <v>16113</v>
      </c>
      <c r="U2559" t="str">
        <f>IF(COUNTIF('16 reserve bal'!D:D,'16 AJE data'!T2559)&gt;0,"Y","N")</f>
        <v>N</v>
      </c>
    </row>
    <row r="2560" spans="1:21" x14ac:dyDescent="0.25">
      <c r="A2560" t="s">
        <v>132</v>
      </c>
      <c r="B2560" t="s">
        <v>7702</v>
      </c>
      <c r="C2560" t="s">
        <v>7945</v>
      </c>
      <c r="D2560" t="s">
        <v>525</v>
      </c>
      <c r="E2560" t="s">
        <v>13056</v>
      </c>
      <c r="F2560" t="str">
        <f t="shared" si="42"/>
        <v>CA-UGAAP</v>
      </c>
      <c r="G2560" t="s">
        <v>7945</v>
      </c>
      <c r="O2560" t="s">
        <v>16114</v>
      </c>
      <c r="P2560" t="s">
        <v>137</v>
      </c>
      <c r="Q2560" t="s">
        <v>8602</v>
      </c>
      <c r="R2560" t="str">
        <f>IF(COUNTIF('16 reserve entries'!Q:Q,'16 AJE data'!O2560)&gt;0,"Y","N")</f>
        <v>N</v>
      </c>
      <c r="S2560" s="149" t="s">
        <v>132</v>
      </c>
      <c r="T2560" t="s">
        <v>15954</v>
      </c>
      <c r="U2560" t="str">
        <f>IF(COUNTIF('16 reserve bal'!D:D,'16 AJE data'!T2560)&gt;0,"Y","N")</f>
        <v>N</v>
      </c>
    </row>
    <row r="2561" spans="1:21" x14ac:dyDescent="0.25">
      <c r="A2561" t="s">
        <v>132</v>
      </c>
      <c r="B2561" t="s">
        <v>7702</v>
      </c>
      <c r="C2561" t="s">
        <v>3380</v>
      </c>
      <c r="D2561" t="s">
        <v>525</v>
      </c>
      <c r="E2561" t="s">
        <v>13056</v>
      </c>
      <c r="F2561" t="str">
        <f t="shared" si="42"/>
        <v>CA-UGAAP</v>
      </c>
      <c r="G2561" t="s">
        <v>3380</v>
      </c>
      <c r="O2561" t="s">
        <v>16115</v>
      </c>
      <c r="P2561" t="s">
        <v>137</v>
      </c>
      <c r="Q2561" t="s">
        <v>8603</v>
      </c>
      <c r="R2561" t="str">
        <f>IF(COUNTIF('16 reserve entries'!Q:Q,'16 AJE data'!O2561)&gt;0,"Y","N")</f>
        <v>N</v>
      </c>
      <c r="S2561" s="149" t="s">
        <v>132</v>
      </c>
      <c r="T2561" t="s">
        <v>3558</v>
      </c>
      <c r="U2561" t="str">
        <f>IF(COUNTIF('16 reserve bal'!D:D,'16 AJE data'!T2561)&gt;0,"Y","N")</f>
        <v>Y</v>
      </c>
    </row>
    <row r="2562" spans="1:21" x14ac:dyDescent="0.25">
      <c r="A2562" t="s">
        <v>132</v>
      </c>
      <c r="B2562" t="s">
        <v>7702</v>
      </c>
      <c r="C2562" t="s">
        <v>3383</v>
      </c>
      <c r="D2562" t="s">
        <v>525</v>
      </c>
      <c r="E2562" t="s">
        <v>13056</v>
      </c>
      <c r="F2562" t="str">
        <f t="shared" si="42"/>
        <v>CA-UGAAP</v>
      </c>
      <c r="G2562" t="s">
        <v>3383</v>
      </c>
      <c r="O2562" t="s">
        <v>16116</v>
      </c>
      <c r="P2562" t="s">
        <v>137</v>
      </c>
      <c r="Q2562" t="s">
        <v>8604</v>
      </c>
      <c r="R2562" t="str">
        <f>IF(COUNTIF('16 reserve entries'!Q:Q,'16 AJE data'!O2562)&gt;0,"Y","N")</f>
        <v>N</v>
      </c>
      <c r="S2562" s="149" t="s">
        <v>132</v>
      </c>
      <c r="T2562" t="s">
        <v>3566</v>
      </c>
      <c r="U2562" t="str">
        <f>IF(COUNTIF('16 reserve bal'!D:D,'16 AJE data'!T2562)&gt;0,"Y","N")</f>
        <v>Y</v>
      </c>
    </row>
    <row r="2563" spans="1:21" x14ac:dyDescent="0.25">
      <c r="A2563" t="s">
        <v>132</v>
      </c>
      <c r="B2563" t="s">
        <v>7702</v>
      </c>
      <c r="C2563" t="s">
        <v>7946</v>
      </c>
      <c r="D2563" t="s">
        <v>525</v>
      </c>
      <c r="E2563" t="s">
        <v>13056</v>
      </c>
      <c r="F2563" t="str">
        <f t="shared" si="42"/>
        <v>CA-UGAAP</v>
      </c>
      <c r="G2563" t="s">
        <v>7946</v>
      </c>
      <c r="O2563" t="s">
        <v>16117</v>
      </c>
      <c r="P2563" t="s">
        <v>137</v>
      </c>
      <c r="Q2563" t="s">
        <v>8605</v>
      </c>
      <c r="R2563" t="str">
        <f>IF(COUNTIF('16 reserve entries'!Q:Q,'16 AJE data'!O2563)&gt;0,"Y","N")</f>
        <v>N</v>
      </c>
      <c r="S2563" s="149" t="s">
        <v>132</v>
      </c>
      <c r="T2563" t="s">
        <v>15958</v>
      </c>
      <c r="U2563" t="str">
        <f>IF(COUNTIF('16 reserve bal'!D:D,'16 AJE data'!T2563)&gt;0,"Y","N")</f>
        <v>N</v>
      </c>
    </row>
    <row r="2564" spans="1:21" x14ac:dyDescent="0.25">
      <c r="A2564" t="s">
        <v>132</v>
      </c>
      <c r="B2564" t="s">
        <v>7702</v>
      </c>
      <c r="C2564" t="s">
        <v>7947</v>
      </c>
      <c r="D2564" t="s">
        <v>525</v>
      </c>
      <c r="E2564" t="s">
        <v>13056</v>
      </c>
      <c r="F2564" t="str">
        <f t="shared" si="42"/>
        <v>CA-UGAAP</v>
      </c>
      <c r="G2564" t="s">
        <v>7947</v>
      </c>
      <c r="O2564" t="s">
        <v>16118</v>
      </c>
      <c r="P2564" t="s">
        <v>137</v>
      </c>
      <c r="Q2564" t="s">
        <v>8606</v>
      </c>
      <c r="R2564" t="str">
        <f>IF(COUNTIF('16 reserve entries'!Q:Q,'16 AJE data'!O2564)&gt;0,"Y","N")</f>
        <v>N</v>
      </c>
      <c r="S2564" s="149" t="s">
        <v>132</v>
      </c>
      <c r="T2564" t="s">
        <v>15960</v>
      </c>
      <c r="U2564" t="str">
        <f>IF(COUNTIF('16 reserve bal'!D:D,'16 AJE data'!T2564)&gt;0,"Y","N")</f>
        <v>N</v>
      </c>
    </row>
    <row r="2565" spans="1:21" x14ac:dyDescent="0.25">
      <c r="A2565" t="s">
        <v>132</v>
      </c>
      <c r="B2565" t="s">
        <v>7702</v>
      </c>
      <c r="C2565" t="s">
        <v>3386</v>
      </c>
      <c r="D2565" t="s">
        <v>525</v>
      </c>
      <c r="E2565" t="s">
        <v>13056</v>
      </c>
      <c r="F2565" t="str">
        <f t="shared" ref="F2565:F2628" si="43">D2565&amp;"-"&amp;E2565</f>
        <v>CA-UGAAP</v>
      </c>
      <c r="G2565" t="s">
        <v>3386</v>
      </c>
      <c r="O2565" t="s">
        <v>16119</v>
      </c>
      <c r="P2565" t="s">
        <v>137</v>
      </c>
      <c r="Q2565" t="s">
        <v>8607</v>
      </c>
      <c r="R2565" t="str">
        <f>IF(COUNTIF('16 reserve entries'!Q:Q,'16 AJE data'!O2565)&gt;0,"Y","N")</f>
        <v>N</v>
      </c>
      <c r="S2565" s="149" t="s">
        <v>132</v>
      </c>
      <c r="T2565" t="s">
        <v>15962</v>
      </c>
      <c r="U2565" t="str">
        <f>IF(COUNTIF('16 reserve bal'!D:D,'16 AJE data'!T2565)&gt;0,"Y","N")</f>
        <v>N</v>
      </c>
    </row>
    <row r="2566" spans="1:21" x14ac:dyDescent="0.25">
      <c r="A2566" t="s">
        <v>132</v>
      </c>
      <c r="B2566" t="s">
        <v>7702</v>
      </c>
      <c r="C2566" t="s">
        <v>7597</v>
      </c>
      <c r="D2566" t="s">
        <v>525</v>
      </c>
      <c r="E2566" t="s">
        <v>13056</v>
      </c>
      <c r="F2566" t="str">
        <f t="shared" si="43"/>
        <v>CA-UGAAP</v>
      </c>
      <c r="G2566" t="s">
        <v>7597</v>
      </c>
      <c r="O2566" t="s">
        <v>16120</v>
      </c>
      <c r="P2566" t="s">
        <v>137</v>
      </c>
      <c r="Q2566" t="s">
        <v>8608</v>
      </c>
      <c r="R2566" t="str">
        <f>IF(COUNTIF('16 reserve entries'!Q:Q,'16 AJE data'!O2566)&gt;0,"Y","N")</f>
        <v>N</v>
      </c>
      <c r="S2566" s="149" t="s">
        <v>132</v>
      </c>
      <c r="T2566" t="s">
        <v>15964</v>
      </c>
      <c r="U2566" t="str">
        <f>IF(COUNTIF('16 reserve bal'!D:D,'16 AJE data'!T2566)&gt;0,"Y","N")</f>
        <v>N</v>
      </c>
    </row>
    <row r="2567" spans="1:21" x14ac:dyDescent="0.25">
      <c r="A2567" t="s">
        <v>132</v>
      </c>
      <c r="B2567" t="s">
        <v>7702</v>
      </c>
      <c r="C2567" t="s">
        <v>3397</v>
      </c>
      <c r="D2567" t="s">
        <v>525</v>
      </c>
      <c r="E2567" t="s">
        <v>13056</v>
      </c>
      <c r="F2567" t="str">
        <f t="shared" si="43"/>
        <v>CA-UGAAP</v>
      </c>
      <c r="G2567" t="s">
        <v>3397</v>
      </c>
      <c r="O2567" t="s">
        <v>16121</v>
      </c>
      <c r="P2567" t="s">
        <v>137</v>
      </c>
      <c r="Q2567" t="s">
        <v>8609</v>
      </c>
      <c r="R2567" t="str">
        <f>IF(COUNTIF('16 reserve entries'!Q:Q,'16 AJE data'!O2567)&gt;0,"Y","N")</f>
        <v>N</v>
      </c>
      <c r="S2567" s="149" t="s">
        <v>132</v>
      </c>
      <c r="T2567" t="s">
        <v>3598</v>
      </c>
      <c r="U2567" t="str">
        <f>IF(COUNTIF('16 reserve bal'!D:D,'16 AJE data'!T2567)&gt;0,"Y","N")</f>
        <v>Y</v>
      </c>
    </row>
    <row r="2568" spans="1:21" x14ac:dyDescent="0.25">
      <c r="A2568" t="s">
        <v>132</v>
      </c>
      <c r="B2568" t="s">
        <v>7702</v>
      </c>
      <c r="C2568" t="s">
        <v>7950</v>
      </c>
      <c r="D2568" t="s">
        <v>525</v>
      </c>
      <c r="E2568" t="s">
        <v>13056</v>
      </c>
      <c r="F2568" t="str">
        <f t="shared" si="43"/>
        <v>CA-UGAAP</v>
      </c>
      <c r="G2568" t="s">
        <v>7950</v>
      </c>
      <c r="O2568" t="s">
        <v>16122</v>
      </c>
      <c r="P2568" t="s">
        <v>137</v>
      </c>
      <c r="Q2568" t="s">
        <v>8611</v>
      </c>
      <c r="R2568" t="str">
        <f>IF(COUNTIF('16 reserve entries'!Q:Q,'16 AJE data'!O2568)&gt;0,"Y","N")</f>
        <v>N</v>
      </c>
      <c r="S2568" s="149" t="s">
        <v>132</v>
      </c>
      <c r="T2568" t="s">
        <v>15967</v>
      </c>
      <c r="U2568" t="str">
        <f>IF(COUNTIF('16 reserve bal'!D:D,'16 AJE data'!T2568)&gt;0,"Y","N")</f>
        <v>N</v>
      </c>
    </row>
    <row r="2569" spans="1:21" x14ac:dyDescent="0.25">
      <c r="A2569" t="s">
        <v>132</v>
      </c>
      <c r="B2569" t="s">
        <v>7702</v>
      </c>
      <c r="C2569" t="s">
        <v>7951</v>
      </c>
      <c r="D2569" t="s">
        <v>525</v>
      </c>
      <c r="E2569" t="s">
        <v>13056</v>
      </c>
      <c r="F2569" t="str">
        <f t="shared" si="43"/>
        <v>CA-UGAAP</v>
      </c>
      <c r="G2569" t="s">
        <v>7951</v>
      </c>
      <c r="O2569" t="s">
        <v>16123</v>
      </c>
      <c r="P2569" t="s">
        <v>137</v>
      </c>
      <c r="Q2569" t="s">
        <v>8612</v>
      </c>
      <c r="R2569" t="str">
        <f>IF(COUNTIF('16 reserve entries'!Q:Q,'16 AJE data'!O2569)&gt;0,"Y","N")</f>
        <v>N</v>
      </c>
      <c r="S2569" s="149" t="s">
        <v>132</v>
      </c>
      <c r="T2569" t="s">
        <v>15969</v>
      </c>
      <c r="U2569" t="str">
        <f>IF(COUNTIF('16 reserve bal'!D:D,'16 AJE data'!T2569)&gt;0,"Y","N")</f>
        <v>N</v>
      </c>
    </row>
    <row r="2570" spans="1:21" x14ac:dyDescent="0.25">
      <c r="A2570" t="s">
        <v>132</v>
      </c>
      <c r="B2570" t="s">
        <v>7702</v>
      </c>
      <c r="C2570" t="s">
        <v>7952</v>
      </c>
      <c r="D2570" t="s">
        <v>525</v>
      </c>
      <c r="E2570" t="s">
        <v>13056</v>
      </c>
      <c r="F2570" t="str">
        <f t="shared" si="43"/>
        <v>CA-UGAAP</v>
      </c>
      <c r="G2570" t="s">
        <v>7952</v>
      </c>
      <c r="O2570" t="s">
        <v>16124</v>
      </c>
      <c r="P2570" t="s">
        <v>137</v>
      </c>
      <c r="Q2570" t="s">
        <v>8613</v>
      </c>
      <c r="R2570" t="str">
        <f>IF(COUNTIF('16 reserve entries'!Q:Q,'16 AJE data'!O2570)&gt;0,"Y","N")</f>
        <v>N</v>
      </c>
      <c r="S2570" s="149" t="s">
        <v>132</v>
      </c>
      <c r="T2570" t="s">
        <v>16035</v>
      </c>
      <c r="U2570" t="str">
        <f>IF(COUNTIF('16 reserve bal'!D:D,'16 AJE data'!T2570)&gt;0,"Y","N")</f>
        <v>N</v>
      </c>
    </row>
    <row r="2571" spans="1:21" x14ac:dyDescent="0.25">
      <c r="A2571" t="s">
        <v>132</v>
      </c>
      <c r="B2571" t="s">
        <v>7702</v>
      </c>
      <c r="C2571" t="s">
        <v>3409</v>
      </c>
      <c r="D2571" t="s">
        <v>525</v>
      </c>
      <c r="E2571" t="s">
        <v>13056</v>
      </c>
      <c r="F2571" t="str">
        <f t="shared" si="43"/>
        <v>CA-UGAAP</v>
      </c>
      <c r="G2571" t="s">
        <v>3409</v>
      </c>
      <c r="O2571" t="s">
        <v>16125</v>
      </c>
      <c r="P2571" t="s">
        <v>137</v>
      </c>
      <c r="Q2571" t="s">
        <v>8614</v>
      </c>
      <c r="R2571" t="str">
        <f>IF(COUNTIF('16 reserve entries'!Q:Q,'16 AJE data'!O2571)&gt;0,"Y","N")</f>
        <v>N</v>
      </c>
      <c r="S2571" s="149" t="s">
        <v>132</v>
      </c>
      <c r="T2571" t="s">
        <v>3635</v>
      </c>
      <c r="U2571" t="str">
        <f>IF(COUNTIF('16 reserve bal'!D:D,'16 AJE data'!T2571)&gt;0,"Y","N")</f>
        <v>Y</v>
      </c>
    </row>
    <row r="2572" spans="1:21" x14ac:dyDescent="0.25">
      <c r="A2572" t="s">
        <v>132</v>
      </c>
      <c r="B2572" t="s">
        <v>7702</v>
      </c>
      <c r="C2572" t="s">
        <v>8424</v>
      </c>
      <c r="D2572" t="s">
        <v>525</v>
      </c>
      <c r="E2572" t="s">
        <v>13056</v>
      </c>
      <c r="F2572" t="str">
        <f t="shared" si="43"/>
        <v>CA-UGAAP</v>
      </c>
      <c r="G2572" t="s">
        <v>8424</v>
      </c>
      <c r="O2572" t="s">
        <v>16126</v>
      </c>
      <c r="P2572" t="s">
        <v>137</v>
      </c>
      <c r="Q2572" t="s">
        <v>8615</v>
      </c>
      <c r="R2572" t="str">
        <f>IF(COUNTIF('16 reserve entries'!Q:Q,'16 AJE data'!O2572)&gt;0,"Y","N")</f>
        <v>N</v>
      </c>
      <c r="S2572" s="149" t="s">
        <v>132</v>
      </c>
      <c r="T2572" t="s">
        <v>16127</v>
      </c>
      <c r="U2572" t="str">
        <f>IF(COUNTIF('16 reserve bal'!D:D,'16 AJE data'!T2572)&gt;0,"Y","N")</f>
        <v>N</v>
      </c>
    </row>
    <row r="2573" spans="1:21" x14ac:dyDescent="0.25">
      <c r="A2573" t="s">
        <v>132</v>
      </c>
      <c r="B2573" t="s">
        <v>7702</v>
      </c>
      <c r="C2573" t="s">
        <v>7957</v>
      </c>
      <c r="D2573" t="s">
        <v>525</v>
      </c>
      <c r="E2573" t="s">
        <v>13056</v>
      </c>
      <c r="F2573" t="str">
        <f t="shared" si="43"/>
        <v>CA-UGAAP</v>
      </c>
      <c r="G2573" t="s">
        <v>7957</v>
      </c>
      <c r="O2573" t="s">
        <v>16128</v>
      </c>
      <c r="P2573" t="s">
        <v>137</v>
      </c>
      <c r="Q2573" t="s">
        <v>8616</v>
      </c>
      <c r="R2573" t="str">
        <f>IF(COUNTIF('16 reserve entries'!Q:Q,'16 AJE data'!O2573)&gt;0,"Y","N")</f>
        <v>N</v>
      </c>
      <c r="S2573" s="149" t="s">
        <v>132</v>
      </c>
      <c r="T2573" t="s">
        <v>16129</v>
      </c>
      <c r="U2573" t="str">
        <f>IF(COUNTIF('16 reserve bal'!D:D,'16 AJE data'!T2573)&gt;0,"Y","N")</f>
        <v>N</v>
      </c>
    </row>
    <row r="2574" spans="1:21" x14ac:dyDescent="0.25">
      <c r="A2574" t="s">
        <v>132</v>
      </c>
      <c r="B2574" t="s">
        <v>7702</v>
      </c>
      <c r="C2574" t="s">
        <v>8049</v>
      </c>
      <c r="D2574" t="s">
        <v>525</v>
      </c>
      <c r="E2574" t="s">
        <v>13056</v>
      </c>
      <c r="F2574" t="str">
        <f t="shared" si="43"/>
        <v>CA-UGAAP</v>
      </c>
      <c r="G2574" t="s">
        <v>8049</v>
      </c>
      <c r="O2574" t="s">
        <v>16130</v>
      </c>
      <c r="P2574" t="s">
        <v>137</v>
      </c>
      <c r="Q2574" t="s">
        <v>8617</v>
      </c>
      <c r="R2574" t="str">
        <f>IF(COUNTIF('16 reserve entries'!Q:Q,'16 AJE data'!O2574)&gt;0,"Y","N")</f>
        <v>N</v>
      </c>
      <c r="S2574" s="149" t="s">
        <v>132</v>
      </c>
      <c r="T2574" t="s">
        <v>15973</v>
      </c>
      <c r="U2574" t="str">
        <f>IF(COUNTIF('16 reserve bal'!D:D,'16 AJE data'!T2574)&gt;0,"Y","N")</f>
        <v>N</v>
      </c>
    </row>
    <row r="2575" spans="1:21" x14ac:dyDescent="0.25">
      <c r="A2575" t="s">
        <v>132</v>
      </c>
      <c r="B2575" t="s">
        <v>7702</v>
      </c>
      <c r="C2575" t="s">
        <v>8033</v>
      </c>
      <c r="D2575" t="s">
        <v>525</v>
      </c>
      <c r="E2575" t="s">
        <v>13056</v>
      </c>
      <c r="F2575" t="str">
        <f t="shared" si="43"/>
        <v>CA-UGAAP</v>
      </c>
      <c r="G2575" t="s">
        <v>8033</v>
      </c>
      <c r="O2575" t="s">
        <v>16131</v>
      </c>
      <c r="P2575" t="s">
        <v>137</v>
      </c>
      <c r="Q2575" t="s">
        <v>8618</v>
      </c>
      <c r="R2575" t="str">
        <f>IF(COUNTIF('16 reserve entries'!Q:Q,'16 AJE data'!O2575)&gt;0,"Y","N")</f>
        <v>N</v>
      </c>
      <c r="S2575" s="149" t="s">
        <v>132</v>
      </c>
      <c r="T2575" t="s">
        <v>16132</v>
      </c>
      <c r="U2575" t="str">
        <f>IF(COUNTIF('16 reserve bal'!D:D,'16 AJE data'!T2575)&gt;0,"Y","N")</f>
        <v>N</v>
      </c>
    </row>
    <row r="2576" spans="1:21" x14ac:dyDescent="0.25">
      <c r="A2576" t="s">
        <v>132</v>
      </c>
      <c r="B2576" t="s">
        <v>7702</v>
      </c>
      <c r="C2576" t="s">
        <v>7601</v>
      </c>
      <c r="D2576" t="s">
        <v>525</v>
      </c>
      <c r="E2576" t="s">
        <v>13056</v>
      </c>
      <c r="F2576" t="str">
        <f t="shared" si="43"/>
        <v>CA-UGAAP</v>
      </c>
      <c r="G2576" t="s">
        <v>7601</v>
      </c>
      <c r="O2576" t="s">
        <v>16133</v>
      </c>
      <c r="P2576" t="s">
        <v>137</v>
      </c>
      <c r="Q2576" t="s">
        <v>8619</v>
      </c>
      <c r="R2576" t="str">
        <f>IF(COUNTIF('16 reserve entries'!Q:Q,'16 AJE data'!O2576)&gt;0,"Y","N")</f>
        <v>N</v>
      </c>
      <c r="S2576" s="149" t="s">
        <v>132</v>
      </c>
      <c r="T2576" t="s">
        <v>16039</v>
      </c>
      <c r="U2576" t="str">
        <f>IF(COUNTIF('16 reserve bal'!D:D,'16 AJE data'!T2576)&gt;0,"Y","N")</f>
        <v>N</v>
      </c>
    </row>
    <row r="2577" spans="1:21" x14ac:dyDescent="0.25">
      <c r="A2577" t="s">
        <v>132</v>
      </c>
      <c r="B2577" t="s">
        <v>7702</v>
      </c>
      <c r="C2577" t="s">
        <v>7611</v>
      </c>
      <c r="D2577" t="s">
        <v>525</v>
      </c>
      <c r="E2577" t="s">
        <v>13056</v>
      </c>
      <c r="F2577" t="str">
        <f t="shared" si="43"/>
        <v>CA-UGAAP</v>
      </c>
      <c r="G2577" t="s">
        <v>7611</v>
      </c>
      <c r="O2577" t="s">
        <v>16134</v>
      </c>
      <c r="P2577" t="s">
        <v>137</v>
      </c>
      <c r="Q2577" t="s">
        <v>8620</v>
      </c>
      <c r="R2577" t="str">
        <f>IF(COUNTIF('16 reserve entries'!Q:Q,'16 AJE data'!O2577)&gt;0,"Y","N")</f>
        <v>N</v>
      </c>
      <c r="S2577" s="149" t="s">
        <v>132</v>
      </c>
      <c r="T2577" t="s">
        <v>16135</v>
      </c>
      <c r="U2577" t="str">
        <f>IF(COUNTIF('16 reserve bal'!D:D,'16 AJE data'!T2577)&gt;0,"Y","N")</f>
        <v>N</v>
      </c>
    </row>
    <row r="2578" spans="1:21" x14ac:dyDescent="0.25">
      <c r="A2578" t="s">
        <v>132</v>
      </c>
      <c r="B2578" t="s">
        <v>7702</v>
      </c>
      <c r="C2578" t="s">
        <v>7612</v>
      </c>
      <c r="D2578" t="s">
        <v>525</v>
      </c>
      <c r="E2578" t="s">
        <v>13056</v>
      </c>
      <c r="F2578" t="str">
        <f t="shared" si="43"/>
        <v>CA-UGAAP</v>
      </c>
      <c r="G2578" t="s">
        <v>7612</v>
      </c>
      <c r="O2578" t="s">
        <v>16136</v>
      </c>
      <c r="P2578" t="s">
        <v>137</v>
      </c>
      <c r="Q2578" t="s">
        <v>8622</v>
      </c>
      <c r="R2578" t="str">
        <f>IF(COUNTIF('16 reserve entries'!Q:Q,'16 AJE data'!O2578)&gt;0,"Y","N")</f>
        <v>N</v>
      </c>
      <c r="S2578" s="149" t="s">
        <v>132</v>
      </c>
      <c r="T2578" t="s">
        <v>16043</v>
      </c>
      <c r="U2578" t="str">
        <f>IF(COUNTIF('16 reserve bal'!D:D,'16 AJE data'!T2578)&gt;0,"Y","N")</f>
        <v>N</v>
      </c>
    </row>
    <row r="2579" spans="1:21" x14ac:dyDescent="0.25">
      <c r="A2579" t="s">
        <v>132</v>
      </c>
      <c r="B2579" t="s">
        <v>7702</v>
      </c>
      <c r="C2579" t="s">
        <v>7614</v>
      </c>
      <c r="D2579" t="s">
        <v>525</v>
      </c>
      <c r="E2579" t="s">
        <v>13056</v>
      </c>
      <c r="F2579" t="str">
        <f t="shared" si="43"/>
        <v>CA-UGAAP</v>
      </c>
      <c r="G2579" t="s">
        <v>7614</v>
      </c>
      <c r="O2579" t="s">
        <v>16137</v>
      </c>
      <c r="P2579" t="s">
        <v>137</v>
      </c>
      <c r="Q2579" t="s">
        <v>8623</v>
      </c>
      <c r="R2579" t="str">
        <f>IF(COUNTIF('16 reserve entries'!Q:Q,'16 AJE data'!O2579)&gt;0,"Y","N")</f>
        <v>N</v>
      </c>
      <c r="S2579" s="149" t="s">
        <v>132</v>
      </c>
      <c r="T2579" t="s">
        <v>16138</v>
      </c>
      <c r="U2579" t="str">
        <f>IF(COUNTIF('16 reserve bal'!D:D,'16 AJE data'!T2579)&gt;0,"Y","N")</f>
        <v>N</v>
      </c>
    </row>
    <row r="2580" spans="1:21" x14ac:dyDescent="0.25">
      <c r="A2580" t="s">
        <v>132</v>
      </c>
      <c r="B2580" t="s">
        <v>7702</v>
      </c>
      <c r="C2580" t="s">
        <v>7618</v>
      </c>
      <c r="D2580" t="s">
        <v>525</v>
      </c>
      <c r="E2580" t="s">
        <v>13056</v>
      </c>
      <c r="F2580" t="str">
        <f t="shared" si="43"/>
        <v>CA-UGAAP</v>
      </c>
      <c r="G2580" t="s">
        <v>7618</v>
      </c>
      <c r="O2580" t="s">
        <v>16139</v>
      </c>
      <c r="P2580" t="s">
        <v>137</v>
      </c>
      <c r="Q2580" t="s">
        <v>8624</v>
      </c>
      <c r="R2580" t="str">
        <f>IF(COUNTIF('16 reserve entries'!Q:Q,'16 AJE data'!O2580)&gt;0,"Y","N")</f>
        <v>N</v>
      </c>
      <c r="S2580" s="149" t="s">
        <v>132</v>
      </c>
      <c r="T2580" t="s">
        <v>16140</v>
      </c>
      <c r="U2580" t="str">
        <f>IF(COUNTIF('16 reserve bal'!D:D,'16 AJE data'!T2580)&gt;0,"Y","N")</f>
        <v>N</v>
      </c>
    </row>
    <row r="2581" spans="1:21" x14ac:dyDescent="0.25">
      <c r="A2581" t="s">
        <v>132</v>
      </c>
      <c r="B2581" t="s">
        <v>7702</v>
      </c>
      <c r="C2581" t="s">
        <v>7874</v>
      </c>
      <c r="D2581" t="s">
        <v>525</v>
      </c>
      <c r="E2581" t="s">
        <v>13056</v>
      </c>
      <c r="F2581" t="str">
        <f t="shared" si="43"/>
        <v>CA-UGAAP</v>
      </c>
      <c r="G2581" t="s">
        <v>7874</v>
      </c>
      <c r="O2581" t="s">
        <v>16141</v>
      </c>
      <c r="P2581" t="s">
        <v>137</v>
      </c>
      <c r="Q2581" t="s">
        <v>8625</v>
      </c>
      <c r="R2581" t="str">
        <f>IF(COUNTIF('16 reserve entries'!Q:Q,'16 AJE data'!O2581)&gt;0,"Y","N")</f>
        <v>N</v>
      </c>
      <c r="S2581" s="149" t="s">
        <v>132</v>
      </c>
      <c r="T2581" t="s">
        <v>16142</v>
      </c>
      <c r="U2581" t="str">
        <f>IF(COUNTIF('16 reserve bal'!D:D,'16 AJE data'!T2581)&gt;0,"Y","N")</f>
        <v>N</v>
      </c>
    </row>
    <row r="2582" spans="1:21" x14ac:dyDescent="0.25">
      <c r="A2582" t="s">
        <v>132</v>
      </c>
      <c r="B2582" t="s">
        <v>7702</v>
      </c>
      <c r="C2582" t="s">
        <v>7623</v>
      </c>
      <c r="D2582" t="s">
        <v>525</v>
      </c>
      <c r="E2582" t="s">
        <v>13056</v>
      </c>
      <c r="F2582" t="str">
        <f t="shared" si="43"/>
        <v>CA-UGAAP</v>
      </c>
      <c r="G2582" t="s">
        <v>7623</v>
      </c>
      <c r="O2582" t="s">
        <v>16143</v>
      </c>
      <c r="P2582" t="s">
        <v>137</v>
      </c>
      <c r="Q2582" t="s">
        <v>8626</v>
      </c>
      <c r="R2582" t="str">
        <f>IF(COUNTIF('16 reserve entries'!Q:Q,'16 AJE data'!O2582)&gt;0,"Y","N")</f>
        <v>N</v>
      </c>
      <c r="S2582" s="149" t="s">
        <v>132</v>
      </c>
      <c r="T2582" t="s">
        <v>15975</v>
      </c>
      <c r="U2582" t="str">
        <f>IF(COUNTIF('16 reserve bal'!D:D,'16 AJE data'!T2582)&gt;0,"Y","N")</f>
        <v>N</v>
      </c>
    </row>
    <row r="2583" spans="1:21" x14ac:dyDescent="0.25">
      <c r="A2583" t="s">
        <v>132</v>
      </c>
      <c r="B2583" t="s">
        <v>7702</v>
      </c>
      <c r="C2583" t="s">
        <v>7627</v>
      </c>
      <c r="D2583" t="s">
        <v>525</v>
      </c>
      <c r="E2583" t="s">
        <v>13056</v>
      </c>
      <c r="F2583" t="str">
        <f t="shared" si="43"/>
        <v>CA-UGAAP</v>
      </c>
      <c r="G2583" t="s">
        <v>7627</v>
      </c>
      <c r="O2583" t="s">
        <v>16144</v>
      </c>
      <c r="P2583" t="s">
        <v>137</v>
      </c>
      <c r="Q2583" t="s">
        <v>8627</v>
      </c>
      <c r="R2583" t="str">
        <f>IF(COUNTIF('16 reserve entries'!Q:Q,'16 AJE data'!O2583)&gt;0,"Y","N")</f>
        <v>N</v>
      </c>
      <c r="S2583" s="149" t="s">
        <v>132</v>
      </c>
      <c r="T2583" t="s">
        <v>16048</v>
      </c>
      <c r="U2583" t="str">
        <f>IF(COUNTIF('16 reserve bal'!D:D,'16 AJE data'!T2583)&gt;0,"Y","N")</f>
        <v>N</v>
      </c>
    </row>
    <row r="2584" spans="1:21" x14ac:dyDescent="0.25">
      <c r="A2584" t="s">
        <v>132</v>
      </c>
      <c r="B2584" t="s">
        <v>5288</v>
      </c>
      <c r="C2584" t="s">
        <v>7905</v>
      </c>
      <c r="D2584" t="s">
        <v>141</v>
      </c>
      <c r="E2584" t="s">
        <v>12419</v>
      </c>
      <c r="F2584" t="str">
        <f t="shared" si="43"/>
        <v>US-IFRS</v>
      </c>
      <c r="G2584" t="s">
        <v>7905</v>
      </c>
      <c r="O2584" t="s">
        <v>16145</v>
      </c>
      <c r="P2584" t="s">
        <v>137</v>
      </c>
      <c r="Q2584" t="s">
        <v>8628</v>
      </c>
      <c r="R2584" t="str">
        <f>IF(COUNTIF('16 reserve entries'!Q:Q,'16 AJE data'!O2584)&gt;0,"Y","N")</f>
        <v>N</v>
      </c>
      <c r="S2584" s="149" t="s">
        <v>132</v>
      </c>
      <c r="T2584" t="s">
        <v>13557</v>
      </c>
      <c r="U2584" t="str">
        <f>IF(COUNTIF('16 reserve bal'!D:D,'16 AJE data'!T2584)&gt;0,"Y","N")</f>
        <v>N</v>
      </c>
    </row>
    <row r="2585" spans="1:21" x14ac:dyDescent="0.25">
      <c r="A2585" t="s">
        <v>132</v>
      </c>
      <c r="B2585" t="s">
        <v>5288</v>
      </c>
      <c r="C2585" t="s">
        <v>7983</v>
      </c>
      <c r="D2585" t="s">
        <v>141</v>
      </c>
      <c r="E2585" t="s">
        <v>12419</v>
      </c>
      <c r="F2585" t="str">
        <f t="shared" si="43"/>
        <v>US-IFRS</v>
      </c>
      <c r="G2585" t="s">
        <v>7983</v>
      </c>
      <c r="O2585" t="s">
        <v>16146</v>
      </c>
      <c r="P2585" t="s">
        <v>137</v>
      </c>
      <c r="Q2585" t="s">
        <v>8629</v>
      </c>
      <c r="R2585" t="str">
        <f>IF(COUNTIF('16 reserve entries'!Q:Q,'16 AJE data'!O2585)&gt;0,"Y","N")</f>
        <v>N</v>
      </c>
      <c r="S2585" s="149" t="s">
        <v>132</v>
      </c>
      <c r="T2585" t="s">
        <v>13559</v>
      </c>
      <c r="U2585" t="str">
        <f>IF(COUNTIF('16 reserve bal'!D:D,'16 AJE data'!T2585)&gt;0,"Y","N")</f>
        <v>N</v>
      </c>
    </row>
    <row r="2586" spans="1:21" x14ac:dyDescent="0.25">
      <c r="A2586" t="s">
        <v>132</v>
      </c>
      <c r="B2586" t="s">
        <v>5288</v>
      </c>
      <c r="C2586" t="s">
        <v>7984</v>
      </c>
      <c r="D2586" t="s">
        <v>141</v>
      </c>
      <c r="E2586" t="s">
        <v>12419</v>
      </c>
      <c r="F2586" t="str">
        <f t="shared" si="43"/>
        <v>US-IFRS</v>
      </c>
      <c r="G2586" t="s">
        <v>7984</v>
      </c>
      <c r="O2586" t="s">
        <v>16147</v>
      </c>
      <c r="P2586" t="s">
        <v>137</v>
      </c>
      <c r="Q2586" t="s">
        <v>8630</v>
      </c>
      <c r="R2586" t="str">
        <f>IF(COUNTIF('16 reserve entries'!Q:Q,'16 AJE data'!O2586)&gt;0,"Y","N")</f>
        <v>N</v>
      </c>
      <c r="S2586" s="149" t="s">
        <v>132</v>
      </c>
      <c r="T2586" t="s">
        <v>13561</v>
      </c>
      <c r="U2586" t="str">
        <f>IF(COUNTIF('16 reserve bal'!D:D,'16 AJE data'!T2586)&gt;0,"Y","N")</f>
        <v>N</v>
      </c>
    </row>
    <row r="2587" spans="1:21" x14ac:dyDescent="0.25">
      <c r="A2587" t="s">
        <v>132</v>
      </c>
      <c r="B2587" t="s">
        <v>5288</v>
      </c>
      <c r="C2587" t="s">
        <v>3480</v>
      </c>
      <c r="D2587" t="s">
        <v>141</v>
      </c>
      <c r="E2587" t="s">
        <v>12419</v>
      </c>
      <c r="F2587" t="str">
        <f t="shared" si="43"/>
        <v>US-IFRS</v>
      </c>
      <c r="G2587" t="s">
        <v>3480</v>
      </c>
      <c r="O2587" t="s">
        <v>16148</v>
      </c>
      <c r="P2587" t="s">
        <v>137</v>
      </c>
      <c r="Q2587" t="s">
        <v>8631</v>
      </c>
      <c r="R2587" t="str">
        <f>IF(COUNTIF('16 reserve entries'!Q:Q,'16 AJE data'!O2587)&gt;0,"Y","N")</f>
        <v>N</v>
      </c>
      <c r="S2587" s="149" t="s">
        <v>132</v>
      </c>
      <c r="T2587" t="s">
        <v>3777</v>
      </c>
      <c r="U2587" t="str">
        <f>IF(COUNTIF('16 reserve bal'!D:D,'16 AJE data'!T2587)&gt;0,"Y","N")</f>
        <v>Y</v>
      </c>
    </row>
    <row r="2588" spans="1:21" x14ac:dyDescent="0.25">
      <c r="A2588" t="s">
        <v>132</v>
      </c>
      <c r="B2588" t="s">
        <v>5288</v>
      </c>
      <c r="C2588" t="s">
        <v>3489</v>
      </c>
      <c r="D2588" t="s">
        <v>141</v>
      </c>
      <c r="E2588" t="s">
        <v>12419</v>
      </c>
      <c r="F2588" t="str">
        <f t="shared" si="43"/>
        <v>US-IFRS</v>
      </c>
      <c r="G2588" t="s">
        <v>3489</v>
      </c>
      <c r="O2588" t="s">
        <v>16149</v>
      </c>
      <c r="P2588" t="s">
        <v>137</v>
      </c>
      <c r="Q2588" t="s">
        <v>8632</v>
      </c>
      <c r="R2588" t="str">
        <f>IF(COUNTIF('16 reserve entries'!Q:Q,'16 AJE data'!O2588)&gt;0,"Y","N")</f>
        <v>N</v>
      </c>
      <c r="S2588" s="149" t="s">
        <v>132</v>
      </c>
      <c r="T2588" t="s">
        <v>3806</v>
      </c>
      <c r="U2588" t="str">
        <f>IF(COUNTIF('16 reserve bal'!D:D,'16 AJE data'!T2588)&gt;0,"Y","N")</f>
        <v>Y</v>
      </c>
    </row>
    <row r="2589" spans="1:21" x14ac:dyDescent="0.25">
      <c r="A2589" t="s">
        <v>132</v>
      </c>
      <c r="B2589" t="s">
        <v>5288</v>
      </c>
      <c r="C2589" t="s">
        <v>3492</v>
      </c>
      <c r="D2589" t="s">
        <v>141</v>
      </c>
      <c r="E2589" t="s">
        <v>12419</v>
      </c>
      <c r="F2589" t="str">
        <f t="shared" si="43"/>
        <v>US-IFRS</v>
      </c>
      <c r="G2589" t="s">
        <v>3492</v>
      </c>
      <c r="O2589" t="s">
        <v>16150</v>
      </c>
      <c r="P2589" t="s">
        <v>137</v>
      </c>
      <c r="Q2589" t="s">
        <v>9098</v>
      </c>
      <c r="R2589" t="str">
        <f>IF(COUNTIF('16 reserve entries'!Q:Q,'16 AJE data'!O2589)&gt;0,"Y","N")</f>
        <v>N</v>
      </c>
      <c r="S2589" s="149" t="s">
        <v>132</v>
      </c>
      <c r="T2589" t="s">
        <v>3809</v>
      </c>
      <c r="U2589" t="str">
        <f>IF(COUNTIF('16 reserve bal'!D:D,'16 AJE data'!T2589)&gt;0,"Y","N")</f>
        <v>Y</v>
      </c>
    </row>
    <row r="2590" spans="1:21" x14ac:dyDescent="0.25">
      <c r="A2590" t="s">
        <v>132</v>
      </c>
      <c r="B2590" t="s">
        <v>5288</v>
      </c>
      <c r="C2590" t="s">
        <v>3495</v>
      </c>
      <c r="D2590" t="s">
        <v>141</v>
      </c>
      <c r="E2590" t="s">
        <v>12419</v>
      </c>
      <c r="F2590" t="str">
        <f t="shared" si="43"/>
        <v>US-IFRS</v>
      </c>
      <c r="G2590" t="s">
        <v>3495</v>
      </c>
      <c r="O2590" t="s">
        <v>16151</v>
      </c>
      <c r="P2590" t="s">
        <v>137</v>
      </c>
      <c r="Q2590" t="s">
        <v>8633</v>
      </c>
      <c r="R2590" t="str">
        <f>IF(COUNTIF('16 reserve entries'!Q:Q,'16 AJE data'!O2590)&gt;0,"Y","N")</f>
        <v>N</v>
      </c>
      <c r="S2590" s="149" t="s">
        <v>132</v>
      </c>
      <c r="T2590" t="s">
        <v>3818</v>
      </c>
      <c r="U2590" t="str">
        <f>IF(COUNTIF('16 reserve bal'!D:D,'16 AJE data'!T2590)&gt;0,"Y","N")</f>
        <v>Y</v>
      </c>
    </row>
    <row r="2591" spans="1:21" x14ac:dyDescent="0.25">
      <c r="A2591" t="s">
        <v>132</v>
      </c>
      <c r="B2591" t="s">
        <v>5288</v>
      </c>
      <c r="C2591" t="s">
        <v>7615</v>
      </c>
      <c r="D2591" t="s">
        <v>141</v>
      </c>
      <c r="E2591" t="s">
        <v>12419</v>
      </c>
      <c r="F2591" t="str">
        <f t="shared" si="43"/>
        <v>US-IFRS</v>
      </c>
      <c r="G2591" t="s">
        <v>7615</v>
      </c>
      <c r="O2591" t="s">
        <v>16152</v>
      </c>
      <c r="P2591" t="s">
        <v>137</v>
      </c>
      <c r="Q2591" t="s">
        <v>8634</v>
      </c>
      <c r="R2591" t="str">
        <f>IF(COUNTIF('16 reserve entries'!Q:Q,'16 AJE data'!O2591)&gt;0,"Y","N")</f>
        <v>N</v>
      </c>
      <c r="S2591" s="149" t="s">
        <v>132</v>
      </c>
      <c r="T2591" t="s">
        <v>13639</v>
      </c>
      <c r="U2591" t="str">
        <f>IF(COUNTIF('16 reserve bal'!D:D,'16 AJE data'!T2591)&gt;0,"Y","N")</f>
        <v>N</v>
      </c>
    </row>
    <row r="2592" spans="1:21" x14ac:dyDescent="0.25">
      <c r="A2592" t="s">
        <v>132</v>
      </c>
      <c r="B2592" t="s">
        <v>5288</v>
      </c>
      <c r="C2592" t="s">
        <v>3513</v>
      </c>
      <c r="D2592" t="s">
        <v>141</v>
      </c>
      <c r="E2592" t="s">
        <v>12419</v>
      </c>
      <c r="F2592" t="str">
        <f t="shared" si="43"/>
        <v>US-IFRS</v>
      </c>
      <c r="G2592" t="s">
        <v>3513</v>
      </c>
      <c r="O2592" t="s">
        <v>16153</v>
      </c>
      <c r="P2592" t="s">
        <v>137</v>
      </c>
      <c r="Q2592" t="s">
        <v>8635</v>
      </c>
      <c r="R2592" t="str">
        <f>IF(COUNTIF('16 reserve entries'!Q:Q,'16 AJE data'!O2592)&gt;0,"Y","N")</f>
        <v>N</v>
      </c>
      <c r="S2592" s="149" t="s">
        <v>132</v>
      </c>
      <c r="T2592" t="s">
        <v>3871</v>
      </c>
      <c r="U2592" t="str">
        <f>IF(COUNTIF('16 reserve bal'!D:D,'16 AJE data'!T2592)&gt;0,"Y","N")</f>
        <v>Y</v>
      </c>
    </row>
    <row r="2593" spans="1:21" x14ac:dyDescent="0.25">
      <c r="A2593" t="s">
        <v>132</v>
      </c>
      <c r="B2593" t="s">
        <v>5288</v>
      </c>
      <c r="C2593" t="s">
        <v>3521</v>
      </c>
      <c r="D2593" t="s">
        <v>141</v>
      </c>
      <c r="E2593" t="s">
        <v>12419</v>
      </c>
      <c r="F2593" t="str">
        <f t="shared" si="43"/>
        <v>US-IFRS</v>
      </c>
      <c r="G2593" t="s">
        <v>3521</v>
      </c>
      <c r="O2593" t="s">
        <v>16154</v>
      </c>
      <c r="P2593" t="s">
        <v>137</v>
      </c>
      <c r="Q2593" t="s">
        <v>8636</v>
      </c>
      <c r="R2593" t="str">
        <f>IF(COUNTIF('16 reserve entries'!Q:Q,'16 AJE data'!O2593)&gt;0,"Y","N")</f>
        <v>N</v>
      </c>
      <c r="S2593" s="149" t="s">
        <v>132</v>
      </c>
      <c r="T2593" t="s">
        <v>3888</v>
      </c>
      <c r="U2593" t="str">
        <f>IF(COUNTIF('16 reserve bal'!D:D,'16 AJE data'!T2593)&gt;0,"Y","N")</f>
        <v>Y</v>
      </c>
    </row>
    <row r="2594" spans="1:21" x14ac:dyDescent="0.25">
      <c r="A2594" t="s">
        <v>132</v>
      </c>
      <c r="B2594" t="s">
        <v>5288</v>
      </c>
      <c r="C2594" t="s">
        <v>3532</v>
      </c>
      <c r="D2594" t="s">
        <v>141</v>
      </c>
      <c r="E2594" t="s">
        <v>12419</v>
      </c>
      <c r="F2594" t="str">
        <f t="shared" si="43"/>
        <v>US-IFRS</v>
      </c>
      <c r="G2594" t="s">
        <v>3532</v>
      </c>
      <c r="O2594" t="s">
        <v>16155</v>
      </c>
      <c r="P2594" t="s">
        <v>137</v>
      </c>
      <c r="Q2594" t="s">
        <v>8637</v>
      </c>
      <c r="R2594" t="str">
        <f>IF(COUNTIF('16 reserve entries'!Q:Q,'16 AJE data'!O2594)&gt;0,"Y","N")</f>
        <v>N</v>
      </c>
      <c r="S2594" s="149" t="s">
        <v>132</v>
      </c>
      <c r="T2594" t="s">
        <v>3904</v>
      </c>
      <c r="U2594" t="str">
        <f>IF(COUNTIF('16 reserve bal'!D:D,'16 AJE data'!T2594)&gt;0,"Y","N")</f>
        <v>Y</v>
      </c>
    </row>
    <row r="2595" spans="1:21" x14ac:dyDescent="0.25">
      <c r="A2595" t="s">
        <v>132</v>
      </c>
      <c r="B2595" t="s">
        <v>5288</v>
      </c>
      <c r="C2595" t="s">
        <v>3535</v>
      </c>
      <c r="D2595" t="s">
        <v>141</v>
      </c>
      <c r="E2595" t="s">
        <v>12419</v>
      </c>
      <c r="F2595" t="str">
        <f t="shared" si="43"/>
        <v>US-IFRS</v>
      </c>
      <c r="G2595" t="s">
        <v>3535</v>
      </c>
      <c r="O2595" t="s">
        <v>16156</v>
      </c>
      <c r="P2595" t="s">
        <v>137</v>
      </c>
      <c r="Q2595" t="s">
        <v>8638</v>
      </c>
      <c r="R2595" t="str">
        <f>IF(COUNTIF('16 reserve entries'!Q:Q,'16 AJE data'!O2595)&gt;0,"Y","N")</f>
        <v>N</v>
      </c>
      <c r="S2595" s="149" t="s">
        <v>132</v>
      </c>
      <c r="T2595" t="s">
        <v>3907</v>
      </c>
      <c r="U2595" t="str">
        <f>IF(COUNTIF('16 reserve bal'!D:D,'16 AJE data'!T2595)&gt;0,"Y","N")</f>
        <v>Y</v>
      </c>
    </row>
    <row r="2596" spans="1:21" x14ac:dyDescent="0.25">
      <c r="A2596" t="s">
        <v>132</v>
      </c>
      <c r="B2596" t="s">
        <v>5288</v>
      </c>
      <c r="C2596" t="s">
        <v>3543</v>
      </c>
      <c r="D2596" t="s">
        <v>141</v>
      </c>
      <c r="E2596" t="s">
        <v>12419</v>
      </c>
      <c r="F2596" t="str">
        <f t="shared" si="43"/>
        <v>US-IFRS</v>
      </c>
      <c r="G2596" t="s">
        <v>3543</v>
      </c>
      <c r="O2596" t="s">
        <v>16157</v>
      </c>
      <c r="P2596" t="s">
        <v>137</v>
      </c>
      <c r="Q2596" t="s">
        <v>8639</v>
      </c>
      <c r="R2596" t="str">
        <f>IF(COUNTIF('16 reserve entries'!Q:Q,'16 AJE data'!O2596)&gt;0,"Y","N")</f>
        <v>N</v>
      </c>
      <c r="S2596" s="149" t="s">
        <v>132</v>
      </c>
      <c r="T2596" t="s">
        <v>3910</v>
      </c>
      <c r="U2596" t="str">
        <f>IF(COUNTIF('16 reserve bal'!D:D,'16 AJE data'!T2596)&gt;0,"Y","N")</f>
        <v>Y</v>
      </c>
    </row>
    <row r="2597" spans="1:21" x14ac:dyDescent="0.25">
      <c r="A2597" t="s">
        <v>132</v>
      </c>
      <c r="B2597" t="s">
        <v>5288</v>
      </c>
      <c r="C2597" t="s">
        <v>3549</v>
      </c>
      <c r="D2597" t="s">
        <v>141</v>
      </c>
      <c r="E2597" t="s">
        <v>12419</v>
      </c>
      <c r="F2597" t="str">
        <f t="shared" si="43"/>
        <v>US-IFRS</v>
      </c>
      <c r="G2597" t="s">
        <v>3549</v>
      </c>
      <c r="O2597" t="s">
        <v>16158</v>
      </c>
      <c r="P2597" t="s">
        <v>137</v>
      </c>
      <c r="Q2597" t="s">
        <v>8640</v>
      </c>
      <c r="R2597" t="str">
        <f>IF(COUNTIF('16 reserve entries'!Q:Q,'16 AJE data'!O2597)&gt;0,"Y","N")</f>
        <v>N</v>
      </c>
      <c r="S2597" s="149" t="s">
        <v>132</v>
      </c>
      <c r="T2597" t="s">
        <v>3951</v>
      </c>
      <c r="U2597" t="str">
        <f>IF(COUNTIF('16 reserve bal'!D:D,'16 AJE data'!T2597)&gt;0,"Y","N")</f>
        <v>Y</v>
      </c>
    </row>
    <row r="2598" spans="1:21" x14ac:dyDescent="0.25">
      <c r="A2598" t="s">
        <v>132</v>
      </c>
      <c r="B2598" t="s">
        <v>5288</v>
      </c>
      <c r="C2598" t="s">
        <v>3570</v>
      </c>
      <c r="D2598" t="s">
        <v>141</v>
      </c>
      <c r="E2598" t="s">
        <v>12419</v>
      </c>
      <c r="F2598" t="str">
        <f t="shared" si="43"/>
        <v>US-IFRS</v>
      </c>
      <c r="G2598" t="s">
        <v>3570</v>
      </c>
      <c r="O2598" t="s">
        <v>16159</v>
      </c>
      <c r="P2598" t="s">
        <v>137</v>
      </c>
      <c r="Q2598" t="s">
        <v>8641</v>
      </c>
      <c r="R2598" t="str">
        <f>IF(COUNTIF('16 reserve entries'!Q:Q,'16 AJE data'!O2598)&gt;0,"Y","N")</f>
        <v>N</v>
      </c>
      <c r="S2598" s="149" t="s">
        <v>132</v>
      </c>
      <c r="T2598" t="s">
        <v>3913</v>
      </c>
      <c r="U2598" t="str">
        <f>IF(COUNTIF('16 reserve bal'!D:D,'16 AJE data'!T2598)&gt;0,"Y","N")</f>
        <v>Y</v>
      </c>
    </row>
    <row r="2599" spans="1:21" x14ac:dyDescent="0.25">
      <c r="A2599" t="s">
        <v>132</v>
      </c>
      <c r="B2599" t="s">
        <v>5288</v>
      </c>
      <c r="C2599" t="s">
        <v>3585</v>
      </c>
      <c r="D2599" t="s">
        <v>141</v>
      </c>
      <c r="E2599" t="s">
        <v>12419</v>
      </c>
      <c r="F2599" t="str">
        <f t="shared" si="43"/>
        <v>US-IFRS</v>
      </c>
      <c r="G2599" t="s">
        <v>3585</v>
      </c>
      <c r="O2599" t="s">
        <v>16160</v>
      </c>
      <c r="P2599" t="s">
        <v>137</v>
      </c>
      <c r="Q2599" t="s">
        <v>8644</v>
      </c>
      <c r="R2599" t="str">
        <f>IF(COUNTIF('16 reserve entries'!Q:Q,'16 AJE data'!O2599)&gt;0,"Y","N")</f>
        <v>N</v>
      </c>
      <c r="S2599" s="149" t="s">
        <v>132</v>
      </c>
      <c r="T2599" t="s">
        <v>3994</v>
      </c>
      <c r="U2599" t="str">
        <f>IF(COUNTIF('16 reserve bal'!D:D,'16 AJE data'!T2599)&gt;0,"Y","N")</f>
        <v>Y</v>
      </c>
    </row>
    <row r="2600" spans="1:21" x14ac:dyDescent="0.25">
      <c r="A2600" t="s">
        <v>132</v>
      </c>
      <c r="B2600" t="s">
        <v>5288</v>
      </c>
      <c r="C2600" t="s">
        <v>7649</v>
      </c>
      <c r="D2600" t="s">
        <v>141</v>
      </c>
      <c r="E2600" t="s">
        <v>12419</v>
      </c>
      <c r="F2600" t="str">
        <f t="shared" si="43"/>
        <v>US-IFRS</v>
      </c>
      <c r="G2600" t="s">
        <v>7649</v>
      </c>
      <c r="O2600" t="s">
        <v>16161</v>
      </c>
      <c r="P2600" t="s">
        <v>137</v>
      </c>
      <c r="Q2600" t="s">
        <v>8645</v>
      </c>
      <c r="R2600" t="str">
        <f>IF(COUNTIF('16 reserve entries'!Q:Q,'16 AJE data'!O2600)&gt;0,"Y","N")</f>
        <v>N</v>
      </c>
      <c r="S2600" s="149" t="s">
        <v>132</v>
      </c>
      <c r="T2600" t="s">
        <v>13987</v>
      </c>
      <c r="U2600" t="str">
        <f>IF(COUNTIF('16 reserve bal'!D:D,'16 AJE data'!T2600)&gt;0,"Y","N")</f>
        <v>N</v>
      </c>
    </row>
    <row r="2601" spans="1:21" x14ac:dyDescent="0.25">
      <c r="A2601" t="s">
        <v>132</v>
      </c>
      <c r="B2601" t="s">
        <v>5288</v>
      </c>
      <c r="C2601" t="s">
        <v>3588</v>
      </c>
      <c r="D2601" t="s">
        <v>141</v>
      </c>
      <c r="E2601" t="s">
        <v>12419</v>
      </c>
      <c r="F2601" t="str">
        <f t="shared" si="43"/>
        <v>US-IFRS</v>
      </c>
      <c r="G2601" t="s">
        <v>3588</v>
      </c>
      <c r="O2601" t="s">
        <v>16162</v>
      </c>
      <c r="P2601" t="s">
        <v>137</v>
      </c>
      <c r="Q2601" t="s">
        <v>8646</v>
      </c>
      <c r="R2601" t="str">
        <f>IF(COUNTIF('16 reserve entries'!Q:Q,'16 AJE data'!O2601)&gt;0,"Y","N")</f>
        <v>N</v>
      </c>
      <c r="S2601" s="149" t="s">
        <v>132</v>
      </c>
      <c r="T2601" t="s">
        <v>3390</v>
      </c>
      <c r="U2601" t="str">
        <f>IF(COUNTIF('16 reserve bal'!D:D,'16 AJE data'!T2601)&gt;0,"Y","N")</f>
        <v>Y</v>
      </c>
    </row>
    <row r="2602" spans="1:21" x14ac:dyDescent="0.25">
      <c r="A2602" t="s">
        <v>132</v>
      </c>
      <c r="B2602" t="s">
        <v>5288</v>
      </c>
      <c r="C2602" t="s">
        <v>3591</v>
      </c>
      <c r="D2602" t="s">
        <v>141</v>
      </c>
      <c r="E2602" t="s">
        <v>12419</v>
      </c>
      <c r="F2602" t="str">
        <f t="shared" si="43"/>
        <v>US-IFRS</v>
      </c>
      <c r="G2602" t="s">
        <v>3591</v>
      </c>
      <c r="O2602" t="s">
        <v>16163</v>
      </c>
      <c r="P2602" t="s">
        <v>137</v>
      </c>
      <c r="Q2602" t="s">
        <v>8647</v>
      </c>
      <c r="R2602" t="str">
        <f>IF(COUNTIF('16 reserve entries'!Q:Q,'16 AJE data'!O2602)&gt;0,"Y","N")</f>
        <v>N</v>
      </c>
      <c r="S2602" s="149" t="s">
        <v>132</v>
      </c>
      <c r="T2602" t="s">
        <v>14528</v>
      </c>
      <c r="U2602" t="str">
        <f>IF(COUNTIF('16 reserve bal'!D:D,'16 AJE data'!T2602)&gt;0,"Y","N")</f>
        <v>N</v>
      </c>
    </row>
    <row r="2603" spans="1:21" x14ac:dyDescent="0.25">
      <c r="A2603" t="s">
        <v>132</v>
      </c>
      <c r="B2603" t="s">
        <v>5288</v>
      </c>
      <c r="C2603" t="s">
        <v>3594</v>
      </c>
      <c r="D2603" t="s">
        <v>141</v>
      </c>
      <c r="E2603" t="s">
        <v>12419</v>
      </c>
      <c r="F2603" t="str">
        <f t="shared" si="43"/>
        <v>US-IFRS</v>
      </c>
      <c r="G2603" t="s">
        <v>3594</v>
      </c>
      <c r="O2603" t="s">
        <v>16164</v>
      </c>
      <c r="P2603" t="s">
        <v>137</v>
      </c>
      <c r="Q2603" t="s">
        <v>8648</v>
      </c>
      <c r="R2603" t="str">
        <f>IF(COUNTIF('16 reserve entries'!Q:Q,'16 AJE data'!O2603)&gt;0,"Y","N")</f>
        <v>N</v>
      </c>
      <c r="S2603" s="149" t="s">
        <v>132</v>
      </c>
      <c r="T2603" t="s">
        <v>3918</v>
      </c>
      <c r="U2603" t="str">
        <f>IF(COUNTIF('16 reserve bal'!D:D,'16 AJE data'!T2603)&gt;0,"Y","N")</f>
        <v>Y</v>
      </c>
    </row>
    <row r="2604" spans="1:21" x14ac:dyDescent="0.25">
      <c r="A2604" t="s">
        <v>132</v>
      </c>
      <c r="B2604" t="s">
        <v>5288</v>
      </c>
      <c r="C2604" t="s">
        <v>7654</v>
      </c>
      <c r="D2604" t="s">
        <v>141</v>
      </c>
      <c r="E2604" t="s">
        <v>12419</v>
      </c>
      <c r="F2604" t="str">
        <f t="shared" si="43"/>
        <v>US-IFRS</v>
      </c>
      <c r="G2604" t="s">
        <v>7654</v>
      </c>
      <c r="O2604" t="s">
        <v>16165</v>
      </c>
      <c r="P2604" t="s">
        <v>137</v>
      </c>
      <c r="Q2604" t="s">
        <v>8649</v>
      </c>
      <c r="R2604" t="str">
        <f>IF(COUNTIF('16 reserve entries'!Q:Q,'16 AJE data'!O2604)&gt;0,"Y","N")</f>
        <v>N</v>
      </c>
      <c r="S2604" s="149" t="s">
        <v>132</v>
      </c>
      <c r="T2604" t="s">
        <v>12891</v>
      </c>
      <c r="U2604" t="str">
        <f>IF(COUNTIF('16 reserve bal'!D:D,'16 AJE data'!T2604)&gt;0,"Y","N")</f>
        <v>N</v>
      </c>
    </row>
    <row r="2605" spans="1:21" x14ac:dyDescent="0.25">
      <c r="A2605" t="s">
        <v>132</v>
      </c>
      <c r="B2605" t="s">
        <v>5288</v>
      </c>
      <c r="C2605" t="s">
        <v>3602</v>
      </c>
      <c r="D2605" t="s">
        <v>141</v>
      </c>
      <c r="E2605" t="s">
        <v>12419</v>
      </c>
      <c r="F2605" t="str">
        <f t="shared" si="43"/>
        <v>US-IFRS</v>
      </c>
      <c r="G2605" t="s">
        <v>3602</v>
      </c>
      <c r="O2605" t="s">
        <v>16166</v>
      </c>
      <c r="P2605" t="s">
        <v>137</v>
      </c>
      <c r="Q2605" t="s">
        <v>8650</v>
      </c>
      <c r="R2605" t="str">
        <f>IF(COUNTIF('16 reserve entries'!Q:Q,'16 AJE data'!O2605)&gt;0,"Y","N")</f>
        <v>N</v>
      </c>
      <c r="S2605" s="149" t="s">
        <v>132</v>
      </c>
      <c r="T2605" t="s">
        <v>3920</v>
      </c>
      <c r="U2605" t="str">
        <f>IF(COUNTIF('16 reserve bal'!D:D,'16 AJE data'!T2605)&gt;0,"Y","N")</f>
        <v>Y</v>
      </c>
    </row>
    <row r="2606" spans="1:21" x14ac:dyDescent="0.25">
      <c r="A2606" t="s">
        <v>132</v>
      </c>
      <c r="B2606" t="s">
        <v>5288</v>
      </c>
      <c r="C2606" t="s">
        <v>3605</v>
      </c>
      <c r="D2606" t="s">
        <v>141</v>
      </c>
      <c r="E2606" t="s">
        <v>12419</v>
      </c>
      <c r="F2606" t="str">
        <f t="shared" si="43"/>
        <v>US-IFRS</v>
      </c>
      <c r="G2606" t="s">
        <v>3605</v>
      </c>
      <c r="O2606" t="s">
        <v>16167</v>
      </c>
      <c r="P2606" t="s">
        <v>137</v>
      </c>
      <c r="Q2606" t="s">
        <v>8651</v>
      </c>
      <c r="R2606" t="str">
        <f>IF(COUNTIF('16 reserve entries'!Q:Q,'16 AJE data'!O2606)&gt;0,"Y","N")</f>
        <v>N</v>
      </c>
      <c r="S2606" s="149" t="s">
        <v>132</v>
      </c>
      <c r="T2606" t="s">
        <v>4041</v>
      </c>
      <c r="U2606" t="str">
        <f>IF(COUNTIF('16 reserve bal'!D:D,'16 AJE data'!T2606)&gt;0,"Y","N")</f>
        <v>Y</v>
      </c>
    </row>
    <row r="2607" spans="1:21" x14ac:dyDescent="0.25">
      <c r="A2607" t="s">
        <v>132</v>
      </c>
      <c r="B2607" t="s">
        <v>5288</v>
      </c>
      <c r="C2607" t="s">
        <v>7668</v>
      </c>
      <c r="D2607" t="s">
        <v>141</v>
      </c>
      <c r="E2607" t="s">
        <v>12419</v>
      </c>
      <c r="F2607" t="str">
        <f t="shared" si="43"/>
        <v>US-IFRS</v>
      </c>
      <c r="G2607" t="s">
        <v>7668</v>
      </c>
      <c r="O2607" t="s">
        <v>16168</v>
      </c>
      <c r="P2607" t="s">
        <v>137</v>
      </c>
      <c r="Q2607" t="s">
        <v>8652</v>
      </c>
      <c r="R2607" t="str">
        <f>IF(COUNTIF('16 reserve entries'!Q:Q,'16 AJE data'!O2607)&gt;0,"Y","N")</f>
        <v>N</v>
      </c>
      <c r="S2607" s="149" t="s">
        <v>132</v>
      </c>
      <c r="T2607" t="s">
        <v>16169</v>
      </c>
      <c r="U2607" t="str">
        <f>IF(COUNTIF('16 reserve bal'!D:D,'16 AJE data'!T2607)&gt;0,"Y","N")</f>
        <v>N</v>
      </c>
    </row>
    <row r="2608" spans="1:21" x14ac:dyDescent="0.25">
      <c r="A2608" t="s">
        <v>132</v>
      </c>
      <c r="B2608" t="s">
        <v>5288</v>
      </c>
      <c r="C2608" t="s">
        <v>8474</v>
      </c>
      <c r="D2608" t="s">
        <v>141</v>
      </c>
      <c r="E2608" t="s">
        <v>12419</v>
      </c>
      <c r="F2608" t="str">
        <f t="shared" si="43"/>
        <v>US-IFRS</v>
      </c>
      <c r="G2608" t="s">
        <v>8474</v>
      </c>
      <c r="O2608" t="s">
        <v>16170</v>
      </c>
      <c r="P2608" t="s">
        <v>137</v>
      </c>
      <c r="Q2608" t="s">
        <v>8653</v>
      </c>
      <c r="R2608" t="str">
        <f>IF(COUNTIF('16 reserve entries'!Q:Q,'16 AJE data'!O2608)&gt;0,"Y","N")</f>
        <v>N</v>
      </c>
      <c r="S2608" s="149" t="s">
        <v>132</v>
      </c>
      <c r="T2608" t="s">
        <v>16171</v>
      </c>
      <c r="U2608" t="str">
        <f>IF(COUNTIF('16 reserve bal'!D:D,'16 AJE data'!T2608)&gt;0,"Y","N")</f>
        <v>N</v>
      </c>
    </row>
    <row r="2609" spans="1:21" x14ac:dyDescent="0.25">
      <c r="A2609" t="s">
        <v>132</v>
      </c>
      <c r="B2609" t="s">
        <v>5288</v>
      </c>
      <c r="C2609" t="s">
        <v>3628</v>
      </c>
      <c r="D2609" t="s">
        <v>141</v>
      </c>
      <c r="E2609" t="s">
        <v>12419</v>
      </c>
      <c r="F2609" t="str">
        <f t="shared" si="43"/>
        <v>US-IFRS</v>
      </c>
      <c r="G2609" t="s">
        <v>3628</v>
      </c>
      <c r="O2609" t="s">
        <v>16172</v>
      </c>
      <c r="P2609" t="s">
        <v>137</v>
      </c>
      <c r="Q2609" t="s">
        <v>8654</v>
      </c>
      <c r="R2609" t="str">
        <f>IF(COUNTIF('16 reserve entries'!Q:Q,'16 AJE data'!O2609)&gt;0,"Y","N")</f>
        <v>N</v>
      </c>
      <c r="S2609" s="149" t="s">
        <v>132</v>
      </c>
      <c r="T2609" t="s">
        <v>3262</v>
      </c>
      <c r="U2609" t="str">
        <f>IF(COUNTIF('16 reserve bal'!D:D,'16 AJE data'!T2609)&gt;0,"Y","N")</f>
        <v>Y</v>
      </c>
    </row>
    <row r="2610" spans="1:21" x14ac:dyDescent="0.25">
      <c r="A2610" t="s">
        <v>132</v>
      </c>
      <c r="B2610" t="s">
        <v>5288</v>
      </c>
      <c r="C2610" t="s">
        <v>7678</v>
      </c>
      <c r="D2610" t="s">
        <v>141</v>
      </c>
      <c r="E2610" t="s">
        <v>12419</v>
      </c>
      <c r="F2610" t="str">
        <f t="shared" si="43"/>
        <v>US-IFRS</v>
      </c>
      <c r="G2610" t="s">
        <v>7678</v>
      </c>
      <c r="O2610" t="s">
        <v>16173</v>
      </c>
      <c r="P2610" t="s">
        <v>137</v>
      </c>
      <c r="Q2610" t="s">
        <v>8655</v>
      </c>
      <c r="R2610" t="str">
        <f>IF(COUNTIF('16 reserve entries'!Q:Q,'16 AJE data'!O2610)&gt;0,"Y","N")</f>
        <v>N</v>
      </c>
      <c r="S2610" s="149" t="s">
        <v>132</v>
      </c>
      <c r="T2610" t="s">
        <v>13994</v>
      </c>
      <c r="U2610" t="str">
        <f>IF(COUNTIF('16 reserve bal'!D:D,'16 AJE data'!T2610)&gt;0,"Y","N")</f>
        <v>N</v>
      </c>
    </row>
    <row r="2611" spans="1:21" x14ac:dyDescent="0.25">
      <c r="A2611" t="s">
        <v>132</v>
      </c>
      <c r="B2611" t="s">
        <v>5288</v>
      </c>
      <c r="C2611" t="s">
        <v>3642</v>
      </c>
      <c r="D2611" t="s">
        <v>141</v>
      </c>
      <c r="E2611" t="s">
        <v>12419</v>
      </c>
      <c r="F2611" t="str">
        <f t="shared" si="43"/>
        <v>US-IFRS</v>
      </c>
      <c r="G2611" t="s">
        <v>3642</v>
      </c>
      <c r="O2611" t="s">
        <v>16174</v>
      </c>
      <c r="P2611" t="s">
        <v>137</v>
      </c>
      <c r="Q2611" t="s">
        <v>8656</v>
      </c>
      <c r="R2611" t="str">
        <f>IF(COUNTIF('16 reserve entries'!Q:Q,'16 AJE data'!O2611)&gt;0,"Y","N")</f>
        <v>N</v>
      </c>
      <c r="S2611" s="149" t="s">
        <v>132</v>
      </c>
      <c r="T2611" t="s">
        <v>3393</v>
      </c>
      <c r="U2611" t="str">
        <f>IF(COUNTIF('16 reserve bal'!D:D,'16 AJE data'!T2611)&gt;0,"Y","N")</f>
        <v>Y</v>
      </c>
    </row>
    <row r="2612" spans="1:21" x14ac:dyDescent="0.25">
      <c r="A2612" t="s">
        <v>132</v>
      </c>
      <c r="B2612" t="s">
        <v>5288</v>
      </c>
      <c r="C2612" t="s">
        <v>3645</v>
      </c>
      <c r="D2612" t="s">
        <v>141</v>
      </c>
      <c r="E2612" t="s">
        <v>12419</v>
      </c>
      <c r="F2612" t="str">
        <f t="shared" si="43"/>
        <v>US-IFRS</v>
      </c>
      <c r="G2612" t="s">
        <v>3645</v>
      </c>
      <c r="O2612" t="s">
        <v>16175</v>
      </c>
      <c r="P2612" t="s">
        <v>137</v>
      </c>
      <c r="Q2612" t="s">
        <v>8657</v>
      </c>
      <c r="R2612" t="str">
        <f>IF(COUNTIF('16 reserve entries'!Q:Q,'16 AJE data'!O2612)&gt;0,"Y","N")</f>
        <v>N</v>
      </c>
      <c r="S2612" s="149" t="s">
        <v>132</v>
      </c>
      <c r="T2612" t="s">
        <v>3396</v>
      </c>
      <c r="U2612" t="str">
        <f>IF(COUNTIF('16 reserve bal'!D:D,'16 AJE data'!T2612)&gt;0,"Y","N")</f>
        <v>Y</v>
      </c>
    </row>
    <row r="2613" spans="1:21" x14ac:dyDescent="0.25">
      <c r="A2613" t="s">
        <v>132</v>
      </c>
      <c r="B2613" t="s">
        <v>5288</v>
      </c>
      <c r="C2613" t="s">
        <v>7684</v>
      </c>
      <c r="D2613" t="s">
        <v>141</v>
      </c>
      <c r="E2613" t="s">
        <v>12419</v>
      </c>
      <c r="F2613" t="str">
        <f t="shared" si="43"/>
        <v>US-IFRS</v>
      </c>
      <c r="G2613" t="s">
        <v>7684</v>
      </c>
      <c r="O2613" t="s">
        <v>16176</v>
      </c>
      <c r="P2613" t="s">
        <v>137</v>
      </c>
      <c r="Q2613" t="s">
        <v>8658</v>
      </c>
      <c r="R2613" t="str">
        <f>IF(COUNTIF('16 reserve entries'!Q:Q,'16 AJE data'!O2613)&gt;0,"Y","N")</f>
        <v>N</v>
      </c>
      <c r="S2613" s="149" t="s">
        <v>132</v>
      </c>
      <c r="T2613" t="s">
        <v>12995</v>
      </c>
      <c r="U2613" t="str">
        <f>IF(COUNTIF('16 reserve bal'!D:D,'16 AJE data'!T2613)&gt;0,"Y","N")</f>
        <v>N</v>
      </c>
    </row>
    <row r="2614" spans="1:21" x14ac:dyDescent="0.25">
      <c r="A2614" t="s">
        <v>132</v>
      </c>
      <c r="B2614" t="s">
        <v>5288</v>
      </c>
      <c r="C2614" t="s">
        <v>7690</v>
      </c>
      <c r="D2614" t="s">
        <v>141</v>
      </c>
      <c r="E2614" t="s">
        <v>12419</v>
      </c>
      <c r="F2614" t="str">
        <f t="shared" si="43"/>
        <v>US-IFRS</v>
      </c>
      <c r="G2614" t="s">
        <v>7690</v>
      </c>
      <c r="O2614" t="s">
        <v>16177</v>
      </c>
      <c r="P2614" t="s">
        <v>137</v>
      </c>
      <c r="Q2614" t="s">
        <v>8659</v>
      </c>
      <c r="R2614" t="str">
        <f>IF(COUNTIF('16 reserve entries'!Q:Q,'16 AJE data'!O2614)&gt;0,"Y","N")</f>
        <v>N</v>
      </c>
      <c r="S2614" s="149" t="s">
        <v>132</v>
      </c>
      <c r="T2614" t="s">
        <v>13568</v>
      </c>
      <c r="U2614" t="str">
        <f>IF(COUNTIF('16 reserve bal'!D:D,'16 AJE data'!T2614)&gt;0,"Y","N")</f>
        <v>N</v>
      </c>
    </row>
    <row r="2615" spans="1:21" x14ac:dyDescent="0.25">
      <c r="A2615" t="s">
        <v>132</v>
      </c>
      <c r="B2615" t="s">
        <v>5288</v>
      </c>
      <c r="C2615" t="s">
        <v>3663</v>
      </c>
      <c r="D2615" t="s">
        <v>141</v>
      </c>
      <c r="E2615" t="s">
        <v>12419</v>
      </c>
      <c r="F2615" t="str">
        <f t="shared" si="43"/>
        <v>US-IFRS</v>
      </c>
      <c r="G2615" t="s">
        <v>3663</v>
      </c>
      <c r="O2615" t="s">
        <v>16178</v>
      </c>
      <c r="P2615" t="s">
        <v>137</v>
      </c>
      <c r="Q2615" t="s">
        <v>8660</v>
      </c>
      <c r="R2615" t="str">
        <f>IF(COUNTIF('16 reserve entries'!Q:Q,'16 AJE data'!O2615)&gt;0,"Y","N")</f>
        <v>N</v>
      </c>
      <c r="S2615" s="149" t="s">
        <v>132</v>
      </c>
      <c r="T2615" t="s">
        <v>13651</v>
      </c>
      <c r="U2615" t="str">
        <f>IF(COUNTIF('16 reserve bal'!D:D,'16 AJE data'!T2615)&gt;0,"Y","N")</f>
        <v>N</v>
      </c>
    </row>
    <row r="2616" spans="1:21" x14ac:dyDescent="0.25">
      <c r="A2616" t="s">
        <v>132</v>
      </c>
      <c r="B2616" t="s">
        <v>5288</v>
      </c>
      <c r="C2616" t="s">
        <v>7694</v>
      </c>
      <c r="D2616" t="s">
        <v>141</v>
      </c>
      <c r="E2616" t="s">
        <v>12419</v>
      </c>
      <c r="F2616" t="str">
        <f t="shared" si="43"/>
        <v>US-IFRS</v>
      </c>
      <c r="G2616" t="s">
        <v>7694</v>
      </c>
      <c r="O2616" t="s">
        <v>16179</v>
      </c>
      <c r="P2616" t="s">
        <v>137</v>
      </c>
      <c r="Q2616" t="s">
        <v>8661</v>
      </c>
      <c r="R2616" t="str">
        <f>IF(COUNTIF('16 reserve entries'!Q:Q,'16 AJE data'!O2616)&gt;0,"Y","N")</f>
        <v>N</v>
      </c>
      <c r="S2616" s="149" t="s">
        <v>132</v>
      </c>
      <c r="T2616" t="s">
        <v>16180</v>
      </c>
      <c r="U2616" t="str">
        <f>IF(COUNTIF('16 reserve bal'!D:D,'16 AJE data'!T2616)&gt;0,"Y","N")</f>
        <v>N</v>
      </c>
    </row>
    <row r="2617" spans="1:21" x14ac:dyDescent="0.25">
      <c r="A2617" t="s">
        <v>132</v>
      </c>
      <c r="B2617" t="s">
        <v>5288</v>
      </c>
      <c r="C2617" t="s">
        <v>3684</v>
      </c>
      <c r="D2617" t="s">
        <v>141</v>
      </c>
      <c r="E2617" t="s">
        <v>12419</v>
      </c>
      <c r="F2617" t="str">
        <f t="shared" si="43"/>
        <v>US-IFRS</v>
      </c>
      <c r="G2617" t="s">
        <v>3684</v>
      </c>
      <c r="O2617" t="s">
        <v>16181</v>
      </c>
      <c r="P2617" t="s">
        <v>137</v>
      </c>
      <c r="Q2617" t="s">
        <v>8662</v>
      </c>
      <c r="R2617" t="str">
        <f>IF(COUNTIF('16 reserve entries'!Q:Q,'16 AJE data'!O2617)&gt;0,"Y","N")</f>
        <v>N</v>
      </c>
      <c r="S2617" s="149" t="s">
        <v>132</v>
      </c>
      <c r="T2617" t="s">
        <v>4127</v>
      </c>
      <c r="U2617" t="str">
        <f>IF(COUNTIF('16 reserve bal'!D:D,'16 AJE data'!T2617)&gt;0,"Y","N")</f>
        <v>Y</v>
      </c>
    </row>
    <row r="2618" spans="1:21" x14ac:dyDescent="0.25">
      <c r="A2618" t="s">
        <v>132</v>
      </c>
      <c r="B2618" t="s">
        <v>5288</v>
      </c>
      <c r="C2618" t="s">
        <v>3708</v>
      </c>
      <c r="D2618" t="s">
        <v>141</v>
      </c>
      <c r="E2618" t="s">
        <v>12419</v>
      </c>
      <c r="F2618" t="str">
        <f t="shared" si="43"/>
        <v>US-IFRS</v>
      </c>
      <c r="G2618" t="s">
        <v>3708</v>
      </c>
      <c r="O2618" t="s">
        <v>16182</v>
      </c>
      <c r="P2618" t="s">
        <v>137</v>
      </c>
      <c r="Q2618" t="s">
        <v>8663</v>
      </c>
      <c r="R2618" t="str">
        <f>IF(COUNTIF('16 reserve entries'!Q:Q,'16 AJE data'!O2618)&gt;0,"Y","N")</f>
        <v>N</v>
      </c>
      <c r="S2618" s="149" t="s">
        <v>132</v>
      </c>
      <c r="T2618" t="s">
        <v>4157</v>
      </c>
      <c r="U2618" t="str">
        <f>IF(COUNTIF('16 reserve bal'!D:D,'16 AJE data'!T2618)&gt;0,"Y","N")</f>
        <v>Y</v>
      </c>
    </row>
    <row r="2619" spans="1:21" x14ac:dyDescent="0.25">
      <c r="A2619" t="s">
        <v>132</v>
      </c>
      <c r="B2619" t="s">
        <v>5288</v>
      </c>
      <c r="C2619" t="s">
        <v>3714</v>
      </c>
      <c r="D2619" t="s">
        <v>141</v>
      </c>
      <c r="E2619" t="s">
        <v>12419</v>
      </c>
      <c r="F2619" t="str">
        <f t="shared" si="43"/>
        <v>US-IFRS</v>
      </c>
      <c r="G2619" t="s">
        <v>3714</v>
      </c>
      <c r="O2619" t="s">
        <v>16183</v>
      </c>
      <c r="P2619" t="s">
        <v>137</v>
      </c>
      <c r="Q2619" t="s">
        <v>8664</v>
      </c>
      <c r="R2619" t="str">
        <f>IF(COUNTIF('16 reserve entries'!Q:Q,'16 AJE data'!O2619)&gt;0,"Y","N")</f>
        <v>N</v>
      </c>
      <c r="S2619" s="149" t="s">
        <v>132</v>
      </c>
      <c r="T2619" t="s">
        <v>4168</v>
      </c>
      <c r="U2619" t="str">
        <f>IF(COUNTIF('16 reserve bal'!D:D,'16 AJE data'!T2619)&gt;0,"Y","N")</f>
        <v>Y</v>
      </c>
    </row>
    <row r="2620" spans="1:21" x14ac:dyDescent="0.25">
      <c r="A2620" t="s">
        <v>132</v>
      </c>
      <c r="B2620" t="s">
        <v>5288</v>
      </c>
      <c r="C2620" t="s">
        <v>3756</v>
      </c>
      <c r="D2620" t="s">
        <v>141</v>
      </c>
      <c r="E2620" t="s">
        <v>12419</v>
      </c>
      <c r="F2620" t="str">
        <f t="shared" si="43"/>
        <v>US-IFRS</v>
      </c>
      <c r="G2620" t="s">
        <v>3756</v>
      </c>
      <c r="O2620" t="s">
        <v>16184</v>
      </c>
      <c r="P2620" t="s">
        <v>137</v>
      </c>
      <c r="Q2620" t="s">
        <v>8665</v>
      </c>
      <c r="R2620" t="str">
        <f>IF(COUNTIF('16 reserve entries'!Q:Q,'16 AJE data'!O2620)&gt;0,"Y","N")</f>
        <v>N</v>
      </c>
      <c r="S2620" s="149" t="s">
        <v>132</v>
      </c>
      <c r="T2620" t="s">
        <v>14382</v>
      </c>
      <c r="U2620" t="str">
        <f>IF(COUNTIF('16 reserve bal'!D:D,'16 AJE data'!T2620)&gt;0,"Y","N")</f>
        <v>N</v>
      </c>
    </row>
    <row r="2621" spans="1:21" x14ac:dyDescent="0.25">
      <c r="A2621" t="s">
        <v>132</v>
      </c>
      <c r="B2621" t="s">
        <v>5288</v>
      </c>
      <c r="C2621" t="s">
        <v>3759</v>
      </c>
      <c r="D2621" t="s">
        <v>141</v>
      </c>
      <c r="E2621" t="s">
        <v>12419</v>
      </c>
      <c r="F2621" t="str">
        <f t="shared" si="43"/>
        <v>US-IFRS</v>
      </c>
      <c r="G2621" t="s">
        <v>3759</v>
      </c>
      <c r="O2621" t="s">
        <v>16185</v>
      </c>
      <c r="P2621" t="s">
        <v>137</v>
      </c>
      <c r="Q2621" t="s">
        <v>8666</v>
      </c>
      <c r="R2621" t="str">
        <f>IF(COUNTIF('16 reserve entries'!Q:Q,'16 AJE data'!O2621)&gt;0,"Y","N")</f>
        <v>N</v>
      </c>
      <c r="S2621" s="149" t="s">
        <v>132</v>
      </c>
      <c r="T2621" t="s">
        <v>14384</v>
      </c>
      <c r="U2621" t="str">
        <f>IF(COUNTIF('16 reserve bal'!D:D,'16 AJE data'!T2621)&gt;0,"Y","N")</f>
        <v>N</v>
      </c>
    </row>
    <row r="2622" spans="1:21" x14ac:dyDescent="0.25">
      <c r="A2622" t="s">
        <v>132</v>
      </c>
      <c r="B2622" t="s">
        <v>5288</v>
      </c>
      <c r="C2622" t="s">
        <v>3762</v>
      </c>
      <c r="D2622" t="s">
        <v>141</v>
      </c>
      <c r="E2622" t="s">
        <v>12419</v>
      </c>
      <c r="F2622" t="str">
        <f t="shared" si="43"/>
        <v>US-IFRS</v>
      </c>
      <c r="G2622" t="s">
        <v>3762</v>
      </c>
      <c r="O2622" t="s">
        <v>16186</v>
      </c>
      <c r="P2622" t="s">
        <v>137</v>
      </c>
      <c r="Q2622" t="s">
        <v>8667</v>
      </c>
      <c r="R2622" t="str">
        <f>IF(COUNTIF('16 reserve entries'!Q:Q,'16 AJE data'!O2622)&gt;0,"Y","N")</f>
        <v>N</v>
      </c>
      <c r="S2622" s="149" t="s">
        <v>132</v>
      </c>
      <c r="T2622" t="s">
        <v>14386</v>
      </c>
      <c r="U2622" t="str">
        <f>IF(COUNTIF('16 reserve bal'!D:D,'16 AJE data'!T2622)&gt;0,"Y","N")</f>
        <v>N</v>
      </c>
    </row>
    <row r="2623" spans="1:21" x14ac:dyDescent="0.25">
      <c r="A2623" t="s">
        <v>132</v>
      </c>
      <c r="B2623" t="s">
        <v>5288</v>
      </c>
      <c r="C2623" t="s">
        <v>3779</v>
      </c>
      <c r="D2623" t="s">
        <v>141</v>
      </c>
      <c r="E2623" t="s">
        <v>12419</v>
      </c>
      <c r="F2623" t="str">
        <f t="shared" si="43"/>
        <v>US-IFRS</v>
      </c>
      <c r="G2623" t="s">
        <v>3779</v>
      </c>
      <c r="O2623" t="s">
        <v>16187</v>
      </c>
      <c r="P2623" t="s">
        <v>137</v>
      </c>
      <c r="Q2623" t="s">
        <v>8668</v>
      </c>
      <c r="R2623" t="str">
        <f>IF(COUNTIF('16 reserve entries'!Q:Q,'16 AJE data'!O2623)&gt;0,"Y","N")</f>
        <v>N</v>
      </c>
      <c r="S2623" s="149" t="s">
        <v>132</v>
      </c>
      <c r="T2623" t="s">
        <v>4230</v>
      </c>
      <c r="U2623" t="str">
        <f>IF(COUNTIF('16 reserve bal'!D:D,'16 AJE data'!T2623)&gt;0,"Y","N")</f>
        <v>Y</v>
      </c>
    </row>
    <row r="2624" spans="1:21" x14ac:dyDescent="0.25">
      <c r="A2624" t="s">
        <v>132</v>
      </c>
      <c r="B2624" t="s">
        <v>5288</v>
      </c>
      <c r="C2624" t="s">
        <v>3785</v>
      </c>
      <c r="D2624" t="s">
        <v>141</v>
      </c>
      <c r="E2624" t="s">
        <v>12419</v>
      </c>
      <c r="F2624" t="str">
        <f t="shared" si="43"/>
        <v>US-IFRS</v>
      </c>
      <c r="G2624" t="s">
        <v>3785</v>
      </c>
      <c r="O2624" t="s">
        <v>16188</v>
      </c>
      <c r="P2624" t="s">
        <v>137</v>
      </c>
      <c r="Q2624" t="s">
        <v>8669</v>
      </c>
      <c r="R2624" t="str">
        <f>IF(COUNTIF('16 reserve entries'!Q:Q,'16 AJE data'!O2624)&gt;0,"Y","N")</f>
        <v>N</v>
      </c>
      <c r="S2624" s="149" t="s">
        <v>132</v>
      </c>
      <c r="T2624" t="s">
        <v>14397</v>
      </c>
      <c r="U2624" t="str">
        <f>IF(COUNTIF('16 reserve bal'!D:D,'16 AJE data'!T2624)&gt;0,"Y","N")</f>
        <v>N</v>
      </c>
    </row>
    <row r="2625" spans="1:21" x14ac:dyDescent="0.25">
      <c r="A2625" t="s">
        <v>132</v>
      </c>
      <c r="B2625" t="s">
        <v>5288</v>
      </c>
      <c r="C2625" t="s">
        <v>3790</v>
      </c>
      <c r="D2625" t="s">
        <v>141</v>
      </c>
      <c r="E2625" t="s">
        <v>12419</v>
      </c>
      <c r="F2625" t="str">
        <f t="shared" si="43"/>
        <v>US-IFRS</v>
      </c>
      <c r="G2625" t="s">
        <v>3790</v>
      </c>
      <c r="O2625" t="s">
        <v>16189</v>
      </c>
      <c r="P2625" t="s">
        <v>137</v>
      </c>
      <c r="Q2625" t="s">
        <v>8670</v>
      </c>
      <c r="R2625" t="str">
        <f>IF(COUNTIF('16 reserve entries'!Q:Q,'16 AJE data'!O2625)&gt;0,"Y","N")</f>
        <v>N</v>
      </c>
      <c r="S2625" s="149" t="s">
        <v>132</v>
      </c>
      <c r="T2625" t="s">
        <v>4242</v>
      </c>
      <c r="U2625" t="str">
        <f>IF(COUNTIF('16 reserve bal'!D:D,'16 AJE data'!T2625)&gt;0,"Y","N")</f>
        <v>Y</v>
      </c>
    </row>
    <row r="2626" spans="1:21" x14ac:dyDescent="0.25">
      <c r="A2626" t="s">
        <v>132</v>
      </c>
      <c r="B2626" t="s">
        <v>5288</v>
      </c>
      <c r="C2626" t="s">
        <v>3796</v>
      </c>
      <c r="D2626" t="s">
        <v>141</v>
      </c>
      <c r="E2626" t="s">
        <v>12419</v>
      </c>
      <c r="F2626" t="str">
        <f t="shared" si="43"/>
        <v>US-IFRS</v>
      </c>
      <c r="G2626" t="s">
        <v>3796</v>
      </c>
      <c r="O2626" t="s">
        <v>16190</v>
      </c>
      <c r="P2626" t="s">
        <v>137</v>
      </c>
      <c r="Q2626" t="s">
        <v>8671</v>
      </c>
      <c r="R2626" t="str">
        <f>IF(COUNTIF('16 reserve entries'!Q:Q,'16 AJE data'!O2626)&gt;0,"Y","N")</f>
        <v>N</v>
      </c>
      <c r="S2626" s="149" t="s">
        <v>132</v>
      </c>
      <c r="T2626" t="s">
        <v>4250</v>
      </c>
      <c r="U2626" t="str">
        <f>IF(COUNTIF('16 reserve bal'!D:D,'16 AJE data'!T2626)&gt;0,"Y","N")</f>
        <v>Y</v>
      </c>
    </row>
    <row r="2627" spans="1:21" x14ac:dyDescent="0.25">
      <c r="A2627" t="s">
        <v>132</v>
      </c>
      <c r="B2627" t="s">
        <v>5288</v>
      </c>
      <c r="C2627" t="s">
        <v>3802</v>
      </c>
      <c r="D2627" t="s">
        <v>141</v>
      </c>
      <c r="E2627" t="s">
        <v>12419</v>
      </c>
      <c r="F2627" t="str">
        <f t="shared" si="43"/>
        <v>US-IFRS</v>
      </c>
      <c r="G2627" t="s">
        <v>3802</v>
      </c>
      <c r="O2627" t="s">
        <v>16191</v>
      </c>
      <c r="P2627" t="s">
        <v>137</v>
      </c>
      <c r="Q2627" t="s">
        <v>8672</v>
      </c>
      <c r="R2627" t="str">
        <f>IF(COUNTIF('16 reserve entries'!Q:Q,'16 AJE data'!O2627)&gt;0,"Y","N")</f>
        <v>N</v>
      </c>
      <c r="S2627" s="149" t="s">
        <v>132</v>
      </c>
      <c r="T2627" t="s">
        <v>4258</v>
      </c>
      <c r="U2627" t="str">
        <f>IF(COUNTIF('16 reserve bal'!D:D,'16 AJE data'!T2627)&gt;0,"Y","N")</f>
        <v>Y</v>
      </c>
    </row>
    <row r="2628" spans="1:21" x14ac:dyDescent="0.25">
      <c r="A2628" t="s">
        <v>132</v>
      </c>
      <c r="B2628" t="s">
        <v>5288</v>
      </c>
      <c r="C2628" t="s">
        <v>3808</v>
      </c>
      <c r="D2628" t="s">
        <v>141</v>
      </c>
      <c r="E2628" t="s">
        <v>12419</v>
      </c>
      <c r="F2628" t="str">
        <f t="shared" si="43"/>
        <v>US-IFRS</v>
      </c>
      <c r="G2628" t="s">
        <v>3808</v>
      </c>
      <c r="O2628" t="s">
        <v>16192</v>
      </c>
      <c r="P2628" t="s">
        <v>137</v>
      </c>
      <c r="Q2628" t="s">
        <v>8673</v>
      </c>
      <c r="R2628" t="str">
        <f>IF(COUNTIF('16 reserve entries'!Q:Q,'16 AJE data'!O2628)&gt;0,"Y","N")</f>
        <v>N</v>
      </c>
      <c r="S2628" s="149" t="s">
        <v>132</v>
      </c>
      <c r="T2628" t="s">
        <v>4264</v>
      </c>
      <c r="U2628" t="str">
        <f>IF(COUNTIF('16 reserve bal'!D:D,'16 AJE data'!T2628)&gt;0,"Y","N")</f>
        <v>Y</v>
      </c>
    </row>
    <row r="2629" spans="1:21" x14ac:dyDescent="0.25">
      <c r="A2629" t="s">
        <v>132</v>
      </c>
      <c r="B2629" t="s">
        <v>5288</v>
      </c>
      <c r="C2629" t="s">
        <v>3814</v>
      </c>
      <c r="D2629" t="s">
        <v>141</v>
      </c>
      <c r="E2629" t="s">
        <v>12419</v>
      </c>
      <c r="F2629" t="str">
        <f t="shared" ref="F2629:F2692" si="44">D2629&amp;"-"&amp;E2629</f>
        <v>US-IFRS</v>
      </c>
      <c r="G2629" t="s">
        <v>3814</v>
      </c>
      <c r="O2629" t="s">
        <v>16193</v>
      </c>
      <c r="P2629" t="s">
        <v>137</v>
      </c>
      <c r="Q2629" t="s">
        <v>8674</v>
      </c>
      <c r="R2629" t="str">
        <f>IF(COUNTIF('16 reserve entries'!Q:Q,'16 AJE data'!O2629)&gt;0,"Y","N")</f>
        <v>N</v>
      </c>
      <c r="S2629" s="149" t="s">
        <v>132</v>
      </c>
      <c r="T2629" t="s">
        <v>4272</v>
      </c>
      <c r="U2629" t="str">
        <f>IF(COUNTIF('16 reserve bal'!D:D,'16 AJE data'!T2629)&gt;0,"Y","N")</f>
        <v>Y</v>
      </c>
    </row>
    <row r="2630" spans="1:21" x14ac:dyDescent="0.25">
      <c r="A2630" t="s">
        <v>132</v>
      </c>
      <c r="B2630" t="s">
        <v>5288</v>
      </c>
      <c r="C2630" t="s">
        <v>3820</v>
      </c>
      <c r="D2630" t="s">
        <v>141</v>
      </c>
      <c r="E2630" t="s">
        <v>12419</v>
      </c>
      <c r="F2630" t="str">
        <f t="shared" si="44"/>
        <v>US-IFRS</v>
      </c>
      <c r="G2630" t="s">
        <v>3820</v>
      </c>
      <c r="O2630" t="s">
        <v>16194</v>
      </c>
      <c r="P2630" t="s">
        <v>137</v>
      </c>
      <c r="Q2630" t="s">
        <v>8675</v>
      </c>
      <c r="R2630" t="str">
        <f>IF(COUNTIF('16 reserve entries'!Q:Q,'16 AJE data'!O2630)&gt;0,"Y","N")</f>
        <v>N</v>
      </c>
      <c r="S2630" s="149" t="s">
        <v>132</v>
      </c>
      <c r="T2630" t="s">
        <v>4280</v>
      </c>
      <c r="U2630" t="str">
        <f>IF(COUNTIF('16 reserve bal'!D:D,'16 AJE data'!T2630)&gt;0,"Y","N")</f>
        <v>Y</v>
      </c>
    </row>
    <row r="2631" spans="1:21" x14ac:dyDescent="0.25">
      <c r="A2631" t="s">
        <v>132</v>
      </c>
      <c r="B2631" t="s">
        <v>5288</v>
      </c>
      <c r="C2631" t="s">
        <v>3826</v>
      </c>
      <c r="D2631" t="s">
        <v>141</v>
      </c>
      <c r="E2631" t="s">
        <v>12419</v>
      </c>
      <c r="F2631" t="str">
        <f t="shared" si="44"/>
        <v>US-IFRS</v>
      </c>
      <c r="G2631" t="s">
        <v>3826</v>
      </c>
      <c r="O2631" t="s">
        <v>16195</v>
      </c>
      <c r="P2631" t="s">
        <v>137</v>
      </c>
      <c r="Q2631" t="s">
        <v>8676</v>
      </c>
      <c r="R2631" t="str">
        <f>IF(COUNTIF('16 reserve entries'!Q:Q,'16 AJE data'!O2631)&gt;0,"Y","N")</f>
        <v>N</v>
      </c>
      <c r="S2631" s="149" t="s">
        <v>132</v>
      </c>
      <c r="T2631" t="s">
        <v>4288</v>
      </c>
      <c r="U2631" t="str">
        <f>IF(COUNTIF('16 reserve bal'!D:D,'16 AJE data'!T2631)&gt;0,"Y","N")</f>
        <v>Y</v>
      </c>
    </row>
    <row r="2632" spans="1:21" x14ac:dyDescent="0.25">
      <c r="A2632" t="s">
        <v>132</v>
      </c>
      <c r="B2632" t="s">
        <v>5288</v>
      </c>
      <c r="C2632" t="s">
        <v>3831</v>
      </c>
      <c r="D2632" t="s">
        <v>141</v>
      </c>
      <c r="E2632" t="s">
        <v>12419</v>
      </c>
      <c r="F2632" t="str">
        <f t="shared" si="44"/>
        <v>US-IFRS</v>
      </c>
      <c r="G2632" t="s">
        <v>3831</v>
      </c>
      <c r="O2632" t="s">
        <v>16196</v>
      </c>
      <c r="P2632" t="s">
        <v>137</v>
      </c>
      <c r="Q2632" t="s">
        <v>8677</v>
      </c>
      <c r="R2632" t="str">
        <f>IF(COUNTIF('16 reserve entries'!Q:Q,'16 AJE data'!O2632)&gt;0,"Y","N")</f>
        <v>N</v>
      </c>
      <c r="S2632" s="149" t="s">
        <v>132</v>
      </c>
      <c r="T2632" t="s">
        <v>4296</v>
      </c>
      <c r="U2632" t="str">
        <f>IF(COUNTIF('16 reserve bal'!D:D,'16 AJE data'!T2632)&gt;0,"Y","N")</f>
        <v>Y</v>
      </c>
    </row>
    <row r="2633" spans="1:21" x14ac:dyDescent="0.25">
      <c r="A2633" t="s">
        <v>132</v>
      </c>
      <c r="B2633" t="s">
        <v>5288</v>
      </c>
      <c r="C2633" t="s">
        <v>3834</v>
      </c>
      <c r="D2633" t="s">
        <v>141</v>
      </c>
      <c r="E2633" t="s">
        <v>12419</v>
      </c>
      <c r="F2633" t="str">
        <f t="shared" si="44"/>
        <v>US-IFRS</v>
      </c>
      <c r="G2633" t="s">
        <v>3834</v>
      </c>
      <c r="O2633" t="s">
        <v>16197</v>
      </c>
      <c r="P2633" t="s">
        <v>137</v>
      </c>
      <c r="Q2633" t="s">
        <v>8678</v>
      </c>
      <c r="R2633" t="str">
        <f>IF(COUNTIF('16 reserve entries'!Q:Q,'16 AJE data'!O2633)&gt;0,"Y","N")</f>
        <v>N</v>
      </c>
      <c r="S2633" s="149" t="s">
        <v>132</v>
      </c>
      <c r="T2633" t="s">
        <v>4300</v>
      </c>
      <c r="U2633" t="str">
        <f>IF(COUNTIF('16 reserve bal'!D:D,'16 AJE data'!T2633)&gt;0,"Y","N")</f>
        <v>Y</v>
      </c>
    </row>
    <row r="2634" spans="1:21" x14ac:dyDescent="0.25">
      <c r="A2634" t="s">
        <v>132</v>
      </c>
      <c r="B2634" t="s">
        <v>5288</v>
      </c>
      <c r="C2634" t="s">
        <v>3837</v>
      </c>
      <c r="D2634" t="s">
        <v>141</v>
      </c>
      <c r="E2634" t="s">
        <v>12419</v>
      </c>
      <c r="F2634" t="str">
        <f t="shared" si="44"/>
        <v>US-IFRS</v>
      </c>
      <c r="G2634" t="s">
        <v>3837</v>
      </c>
      <c r="O2634" t="s">
        <v>16198</v>
      </c>
      <c r="P2634" t="s">
        <v>137</v>
      </c>
      <c r="Q2634" t="s">
        <v>8679</v>
      </c>
      <c r="R2634" t="str">
        <f>IF(COUNTIF('16 reserve entries'!Q:Q,'16 AJE data'!O2634)&gt;0,"Y","N")</f>
        <v>N</v>
      </c>
      <c r="S2634" s="149" t="s">
        <v>132</v>
      </c>
      <c r="T2634" t="s">
        <v>4304</v>
      </c>
      <c r="U2634" t="str">
        <f>IF(COUNTIF('16 reserve bal'!D:D,'16 AJE data'!T2634)&gt;0,"Y","N")</f>
        <v>Y</v>
      </c>
    </row>
    <row r="2635" spans="1:21" x14ac:dyDescent="0.25">
      <c r="A2635" t="s">
        <v>132</v>
      </c>
      <c r="B2635" t="s">
        <v>5288</v>
      </c>
      <c r="C2635" t="s">
        <v>3855</v>
      </c>
      <c r="D2635" t="s">
        <v>141</v>
      </c>
      <c r="E2635" t="s">
        <v>12419</v>
      </c>
      <c r="F2635" t="str">
        <f t="shared" si="44"/>
        <v>US-IFRS</v>
      </c>
      <c r="G2635" t="s">
        <v>3855</v>
      </c>
      <c r="O2635" t="s">
        <v>16199</v>
      </c>
      <c r="P2635" t="s">
        <v>137</v>
      </c>
      <c r="Q2635" t="s">
        <v>8680</v>
      </c>
      <c r="R2635" t="str">
        <f>IF(COUNTIF('16 reserve entries'!Q:Q,'16 AJE data'!O2635)&gt;0,"Y","N")</f>
        <v>N</v>
      </c>
      <c r="S2635" s="149" t="s">
        <v>132</v>
      </c>
      <c r="T2635" t="s">
        <v>4311</v>
      </c>
      <c r="U2635" t="str">
        <f>IF(COUNTIF('16 reserve bal'!D:D,'16 AJE data'!T2635)&gt;0,"Y","N")</f>
        <v>Y</v>
      </c>
    </row>
    <row r="2636" spans="1:21" x14ac:dyDescent="0.25">
      <c r="A2636" t="s">
        <v>132</v>
      </c>
      <c r="B2636" t="s">
        <v>5288</v>
      </c>
      <c r="C2636" t="s">
        <v>3858</v>
      </c>
      <c r="D2636" t="s">
        <v>141</v>
      </c>
      <c r="E2636" t="s">
        <v>12419</v>
      </c>
      <c r="F2636" t="str">
        <f t="shared" si="44"/>
        <v>US-IFRS</v>
      </c>
      <c r="G2636" t="s">
        <v>3858</v>
      </c>
      <c r="O2636" t="s">
        <v>16200</v>
      </c>
      <c r="P2636" t="s">
        <v>137</v>
      </c>
      <c r="Q2636" t="s">
        <v>8681</v>
      </c>
      <c r="R2636" t="str">
        <f>IF(COUNTIF('16 reserve entries'!Q:Q,'16 AJE data'!O2636)&gt;0,"Y","N")</f>
        <v>N</v>
      </c>
      <c r="S2636" s="149" t="s">
        <v>132</v>
      </c>
      <c r="T2636" t="s">
        <v>4314</v>
      </c>
      <c r="U2636" t="str">
        <f>IF(COUNTIF('16 reserve bal'!D:D,'16 AJE data'!T2636)&gt;0,"Y","N")</f>
        <v>Y</v>
      </c>
    </row>
    <row r="2637" spans="1:21" x14ac:dyDescent="0.25">
      <c r="A2637" t="s">
        <v>132</v>
      </c>
      <c r="B2637" t="s">
        <v>5288</v>
      </c>
      <c r="C2637" t="s">
        <v>3877</v>
      </c>
      <c r="D2637" t="s">
        <v>141</v>
      </c>
      <c r="E2637" t="s">
        <v>12419</v>
      </c>
      <c r="F2637" t="str">
        <f t="shared" si="44"/>
        <v>US-IFRS</v>
      </c>
      <c r="G2637" t="s">
        <v>3877</v>
      </c>
      <c r="O2637" t="s">
        <v>16201</v>
      </c>
      <c r="P2637" t="s">
        <v>137</v>
      </c>
      <c r="Q2637" t="s">
        <v>8682</v>
      </c>
      <c r="R2637" t="str">
        <f>IF(COUNTIF('16 reserve entries'!Q:Q,'16 AJE data'!O2637)&gt;0,"Y","N")</f>
        <v>N</v>
      </c>
      <c r="S2637" s="149" t="s">
        <v>132</v>
      </c>
      <c r="T2637" t="s">
        <v>4317</v>
      </c>
      <c r="U2637" t="str">
        <f>IF(COUNTIF('16 reserve bal'!D:D,'16 AJE data'!T2637)&gt;0,"Y","N")</f>
        <v>Y</v>
      </c>
    </row>
    <row r="2638" spans="1:21" x14ac:dyDescent="0.25">
      <c r="A2638" t="s">
        <v>132</v>
      </c>
      <c r="B2638" t="s">
        <v>5288</v>
      </c>
      <c r="C2638" t="s">
        <v>3880</v>
      </c>
      <c r="D2638" t="s">
        <v>141</v>
      </c>
      <c r="E2638" t="s">
        <v>12419</v>
      </c>
      <c r="F2638" t="str">
        <f t="shared" si="44"/>
        <v>US-IFRS</v>
      </c>
      <c r="G2638" t="s">
        <v>3880</v>
      </c>
      <c r="O2638" t="s">
        <v>16202</v>
      </c>
      <c r="P2638" t="s">
        <v>137</v>
      </c>
      <c r="Q2638" t="s">
        <v>9099</v>
      </c>
      <c r="R2638" t="str">
        <f>IF(COUNTIF('16 reserve entries'!Q:Q,'16 AJE data'!O2638)&gt;0,"Y","N")</f>
        <v>N</v>
      </c>
      <c r="S2638" s="149" t="s">
        <v>132</v>
      </c>
      <c r="T2638" t="s">
        <v>4320</v>
      </c>
      <c r="U2638" t="str">
        <f>IF(COUNTIF('16 reserve bal'!D:D,'16 AJE data'!T2638)&gt;0,"Y","N")</f>
        <v>Y</v>
      </c>
    </row>
    <row r="2639" spans="1:21" x14ac:dyDescent="0.25">
      <c r="A2639" t="s">
        <v>132</v>
      </c>
      <c r="B2639" t="s">
        <v>5288</v>
      </c>
      <c r="C2639" t="s">
        <v>3926</v>
      </c>
      <c r="D2639" t="s">
        <v>141</v>
      </c>
      <c r="E2639" t="s">
        <v>12419</v>
      </c>
      <c r="F2639" t="str">
        <f t="shared" si="44"/>
        <v>US-IFRS</v>
      </c>
      <c r="G2639" t="s">
        <v>3926</v>
      </c>
      <c r="O2639" t="s">
        <v>16203</v>
      </c>
      <c r="P2639" t="s">
        <v>137</v>
      </c>
      <c r="Q2639" t="s">
        <v>8683</v>
      </c>
      <c r="R2639" t="str">
        <f>IF(COUNTIF('16 reserve entries'!Q:Q,'16 AJE data'!O2639)&gt;0,"Y","N")</f>
        <v>N</v>
      </c>
      <c r="S2639" s="149" t="s">
        <v>132</v>
      </c>
      <c r="T2639" t="s">
        <v>13601</v>
      </c>
      <c r="U2639" t="str">
        <f>IF(COUNTIF('16 reserve bal'!D:D,'16 AJE data'!T2639)&gt;0,"Y","N")</f>
        <v>N</v>
      </c>
    </row>
    <row r="2640" spans="1:21" x14ac:dyDescent="0.25">
      <c r="A2640" t="s">
        <v>132</v>
      </c>
      <c r="B2640" t="s">
        <v>5288</v>
      </c>
      <c r="C2640" t="s">
        <v>3928</v>
      </c>
      <c r="D2640" t="s">
        <v>141</v>
      </c>
      <c r="E2640" t="s">
        <v>12419</v>
      </c>
      <c r="F2640" t="str">
        <f t="shared" si="44"/>
        <v>US-IFRS</v>
      </c>
      <c r="G2640" t="s">
        <v>3928</v>
      </c>
      <c r="O2640" t="s">
        <v>16204</v>
      </c>
      <c r="P2640" t="s">
        <v>137</v>
      </c>
      <c r="Q2640" t="s">
        <v>8684</v>
      </c>
      <c r="R2640" t="str">
        <f>IF(COUNTIF('16 reserve entries'!Q:Q,'16 AJE data'!O2640)&gt;0,"Y","N")</f>
        <v>N</v>
      </c>
      <c r="S2640" s="149" t="s">
        <v>132</v>
      </c>
      <c r="T2640" t="s">
        <v>16205</v>
      </c>
      <c r="U2640" t="str">
        <f>IF(COUNTIF('16 reserve bal'!D:D,'16 AJE data'!T2640)&gt;0,"Y","N")</f>
        <v>N</v>
      </c>
    </row>
    <row r="2641" spans="1:21" x14ac:dyDescent="0.25">
      <c r="A2641" t="s">
        <v>132</v>
      </c>
      <c r="B2641" t="s">
        <v>5288</v>
      </c>
      <c r="C2641" t="s">
        <v>3930</v>
      </c>
      <c r="D2641" t="s">
        <v>141</v>
      </c>
      <c r="E2641" t="s">
        <v>12419</v>
      </c>
      <c r="F2641" t="str">
        <f t="shared" si="44"/>
        <v>US-IFRS</v>
      </c>
      <c r="G2641" t="s">
        <v>3930</v>
      </c>
      <c r="O2641" t="s">
        <v>16206</v>
      </c>
      <c r="P2641" t="s">
        <v>137</v>
      </c>
      <c r="Q2641" t="s">
        <v>8685</v>
      </c>
      <c r="R2641" t="str">
        <f>IF(COUNTIF('16 reserve entries'!Q:Q,'16 AJE data'!O2641)&gt;0,"Y","N")</f>
        <v>N</v>
      </c>
      <c r="S2641" s="149" t="s">
        <v>132</v>
      </c>
      <c r="T2641" t="s">
        <v>3453</v>
      </c>
      <c r="U2641" t="str">
        <f>IF(COUNTIF('16 reserve bal'!D:D,'16 AJE data'!T2641)&gt;0,"Y","N")</f>
        <v>Y</v>
      </c>
    </row>
    <row r="2642" spans="1:21" x14ac:dyDescent="0.25">
      <c r="A2642" t="s">
        <v>132</v>
      </c>
      <c r="B2642" t="s">
        <v>5288</v>
      </c>
      <c r="C2642" t="s">
        <v>7734</v>
      </c>
      <c r="D2642" t="s">
        <v>141</v>
      </c>
      <c r="E2642" t="s">
        <v>12419</v>
      </c>
      <c r="F2642" t="str">
        <f t="shared" si="44"/>
        <v>US-IFRS</v>
      </c>
      <c r="G2642" t="s">
        <v>7734</v>
      </c>
      <c r="O2642" t="s">
        <v>16207</v>
      </c>
      <c r="P2642" t="s">
        <v>137</v>
      </c>
      <c r="Q2642" t="s">
        <v>8686</v>
      </c>
      <c r="R2642" t="str">
        <f>IF(COUNTIF('16 reserve entries'!Q:Q,'16 AJE data'!O2642)&gt;0,"Y","N")</f>
        <v>N</v>
      </c>
      <c r="S2642" s="149" t="s">
        <v>132</v>
      </c>
      <c r="T2642" t="s">
        <v>13653</v>
      </c>
      <c r="U2642" t="str">
        <f>IF(COUNTIF('16 reserve bal'!D:D,'16 AJE data'!T2642)&gt;0,"Y","N")</f>
        <v>N</v>
      </c>
    </row>
    <row r="2643" spans="1:21" x14ac:dyDescent="0.25">
      <c r="A2643" t="s">
        <v>132</v>
      </c>
      <c r="B2643" t="s">
        <v>5288</v>
      </c>
      <c r="C2643" t="s">
        <v>3932</v>
      </c>
      <c r="D2643" t="s">
        <v>141</v>
      </c>
      <c r="E2643" t="s">
        <v>12419</v>
      </c>
      <c r="F2643" t="str">
        <f t="shared" si="44"/>
        <v>US-IFRS</v>
      </c>
      <c r="G2643" t="s">
        <v>3932</v>
      </c>
      <c r="O2643" t="s">
        <v>16208</v>
      </c>
      <c r="P2643" t="s">
        <v>137</v>
      </c>
      <c r="Q2643" t="s">
        <v>8687</v>
      </c>
      <c r="R2643" t="str">
        <f>IF(COUNTIF('16 reserve entries'!Q:Q,'16 AJE data'!O2643)&gt;0,"Y","N")</f>
        <v>N</v>
      </c>
      <c r="S2643" s="149" t="s">
        <v>132</v>
      </c>
      <c r="T2643" t="s">
        <v>3456</v>
      </c>
      <c r="U2643" t="str">
        <f>IF(COUNTIF('16 reserve bal'!D:D,'16 AJE data'!T2643)&gt;0,"Y","N")</f>
        <v>Y</v>
      </c>
    </row>
    <row r="2644" spans="1:21" x14ac:dyDescent="0.25">
      <c r="A2644" t="s">
        <v>132</v>
      </c>
      <c r="B2644" t="s">
        <v>5288</v>
      </c>
      <c r="C2644" t="s">
        <v>3935</v>
      </c>
      <c r="D2644" t="s">
        <v>141</v>
      </c>
      <c r="E2644" t="s">
        <v>12419</v>
      </c>
      <c r="F2644" t="str">
        <f t="shared" si="44"/>
        <v>US-IFRS</v>
      </c>
      <c r="G2644" t="s">
        <v>3935</v>
      </c>
      <c r="O2644" t="s">
        <v>16209</v>
      </c>
      <c r="P2644" t="s">
        <v>137</v>
      </c>
      <c r="Q2644" t="s">
        <v>8688</v>
      </c>
      <c r="R2644" t="str">
        <f>IF(COUNTIF('16 reserve entries'!Q:Q,'16 AJE data'!O2644)&gt;0,"Y","N")</f>
        <v>N</v>
      </c>
      <c r="S2644" s="149" t="s">
        <v>132</v>
      </c>
      <c r="T2644" t="s">
        <v>3886</v>
      </c>
      <c r="U2644" t="str">
        <f>IF(COUNTIF('16 reserve bal'!D:D,'16 AJE data'!T2644)&gt;0,"Y","N")</f>
        <v>Y</v>
      </c>
    </row>
    <row r="2645" spans="1:21" x14ac:dyDescent="0.25">
      <c r="A2645" t="s">
        <v>132</v>
      </c>
      <c r="B2645" t="s">
        <v>5288</v>
      </c>
      <c r="C2645" t="s">
        <v>7682</v>
      </c>
      <c r="D2645" t="s">
        <v>141</v>
      </c>
      <c r="E2645" t="s">
        <v>12419</v>
      </c>
      <c r="F2645" t="str">
        <f t="shared" si="44"/>
        <v>US-IFRS</v>
      </c>
      <c r="G2645" t="s">
        <v>7682</v>
      </c>
      <c r="O2645" t="s">
        <v>16210</v>
      </c>
      <c r="P2645" t="s">
        <v>137</v>
      </c>
      <c r="Q2645" t="s">
        <v>8689</v>
      </c>
      <c r="R2645" t="str">
        <f>IF(COUNTIF('16 reserve entries'!Q:Q,'16 AJE data'!O2645)&gt;0,"Y","N")</f>
        <v>N</v>
      </c>
      <c r="S2645" s="149" t="s">
        <v>132</v>
      </c>
      <c r="T2645" t="s">
        <v>13607</v>
      </c>
      <c r="U2645" t="str">
        <f>IF(COUNTIF('16 reserve bal'!D:D,'16 AJE data'!T2645)&gt;0,"Y","N")</f>
        <v>N</v>
      </c>
    </row>
    <row r="2646" spans="1:21" x14ac:dyDescent="0.25">
      <c r="A2646" t="s">
        <v>132</v>
      </c>
      <c r="B2646" t="s">
        <v>5288</v>
      </c>
      <c r="C2646" t="s">
        <v>7743</v>
      </c>
      <c r="D2646" t="s">
        <v>141</v>
      </c>
      <c r="E2646" t="s">
        <v>12419</v>
      </c>
      <c r="F2646" t="str">
        <f t="shared" si="44"/>
        <v>US-IFRS</v>
      </c>
      <c r="G2646" t="s">
        <v>7743</v>
      </c>
      <c r="O2646" t="s">
        <v>16211</v>
      </c>
      <c r="P2646" t="s">
        <v>137</v>
      </c>
      <c r="Q2646" t="s">
        <v>8690</v>
      </c>
      <c r="R2646" t="str">
        <f>IF(COUNTIF('16 reserve entries'!Q:Q,'16 AJE data'!O2646)&gt;0,"Y","N")</f>
        <v>N</v>
      </c>
      <c r="S2646" s="149" t="s">
        <v>132</v>
      </c>
      <c r="T2646" t="s">
        <v>12991</v>
      </c>
      <c r="U2646" t="str">
        <f>IF(COUNTIF('16 reserve bal'!D:D,'16 AJE data'!T2646)&gt;0,"Y","N")</f>
        <v>N</v>
      </c>
    </row>
    <row r="2647" spans="1:21" x14ac:dyDescent="0.25">
      <c r="A2647" t="s">
        <v>132</v>
      </c>
      <c r="B2647" t="s">
        <v>5288</v>
      </c>
      <c r="C2647" t="s">
        <v>7745</v>
      </c>
      <c r="D2647" t="s">
        <v>141</v>
      </c>
      <c r="E2647" t="s">
        <v>12419</v>
      </c>
      <c r="F2647" t="str">
        <f t="shared" si="44"/>
        <v>US-IFRS</v>
      </c>
      <c r="G2647" t="s">
        <v>7745</v>
      </c>
      <c r="O2647" t="s">
        <v>16212</v>
      </c>
      <c r="P2647" t="s">
        <v>137</v>
      </c>
      <c r="Q2647" t="s">
        <v>8694</v>
      </c>
      <c r="R2647" t="str">
        <f>IF(COUNTIF('16 reserve entries'!Q:Q,'16 AJE data'!O2647)&gt;0,"Y","N")</f>
        <v>N</v>
      </c>
      <c r="S2647" s="149" t="s">
        <v>132</v>
      </c>
      <c r="T2647" t="s">
        <v>13032</v>
      </c>
      <c r="U2647" t="str">
        <f>IF(COUNTIF('16 reserve bal'!D:D,'16 AJE data'!T2647)&gt;0,"Y","N")</f>
        <v>N</v>
      </c>
    </row>
    <row r="2648" spans="1:21" x14ac:dyDescent="0.25">
      <c r="A2648" t="s">
        <v>132</v>
      </c>
      <c r="B2648" t="s">
        <v>5288</v>
      </c>
      <c r="C2648" t="s">
        <v>3944</v>
      </c>
      <c r="D2648" t="s">
        <v>141</v>
      </c>
      <c r="E2648" t="s">
        <v>12419</v>
      </c>
      <c r="F2648" t="str">
        <f t="shared" si="44"/>
        <v>US-IFRS</v>
      </c>
      <c r="G2648" t="s">
        <v>3944</v>
      </c>
      <c r="O2648" t="s">
        <v>16213</v>
      </c>
      <c r="P2648" t="s">
        <v>137</v>
      </c>
      <c r="Q2648" t="s">
        <v>8695</v>
      </c>
      <c r="R2648" t="str">
        <f>IF(COUNTIF('16 reserve entries'!Q:Q,'16 AJE data'!O2648)&gt;0,"Y","N")</f>
        <v>N</v>
      </c>
      <c r="S2648" s="149" t="s">
        <v>132</v>
      </c>
      <c r="T2648" t="s">
        <v>3889</v>
      </c>
      <c r="U2648" t="str">
        <f>IF(COUNTIF('16 reserve bal'!D:D,'16 AJE data'!T2648)&gt;0,"Y","N")</f>
        <v>Y</v>
      </c>
    </row>
    <row r="2649" spans="1:21" x14ac:dyDescent="0.25">
      <c r="A2649" t="s">
        <v>132</v>
      </c>
      <c r="B2649" t="s">
        <v>5288</v>
      </c>
      <c r="C2649" t="s">
        <v>7746</v>
      </c>
      <c r="D2649" t="s">
        <v>141</v>
      </c>
      <c r="E2649" t="s">
        <v>12419</v>
      </c>
      <c r="F2649" t="str">
        <f t="shared" si="44"/>
        <v>US-IFRS</v>
      </c>
      <c r="G2649" t="s">
        <v>7746</v>
      </c>
      <c r="O2649" t="s">
        <v>16214</v>
      </c>
      <c r="P2649" t="s">
        <v>137</v>
      </c>
      <c r="Q2649" t="s">
        <v>8696</v>
      </c>
      <c r="R2649" t="str">
        <f>IF(COUNTIF('16 reserve entries'!Q:Q,'16 AJE data'!O2649)&gt;0,"Y","N")</f>
        <v>N</v>
      </c>
      <c r="S2649" s="149" t="s">
        <v>132</v>
      </c>
      <c r="T2649" t="s">
        <v>13034</v>
      </c>
      <c r="U2649" t="str">
        <f>IF(COUNTIF('16 reserve bal'!D:D,'16 AJE data'!T2649)&gt;0,"Y","N")</f>
        <v>N</v>
      </c>
    </row>
    <row r="2650" spans="1:21" x14ac:dyDescent="0.25">
      <c r="A2650" t="s">
        <v>132</v>
      </c>
      <c r="B2650" t="s">
        <v>5288</v>
      </c>
      <c r="C2650" t="s">
        <v>3983</v>
      </c>
      <c r="D2650" t="s">
        <v>141</v>
      </c>
      <c r="E2650" t="s">
        <v>12419</v>
      </c>
      <c r="F2650" t="str">
        <f t="shared" si="44"/>
        <v>US-IFRS</v>
      </c>
      <c r="G2650" t="s">
        <v>3983</v>
      </c>
      <c r="O2650" t="s">
        <v>16215</v>
      </c>
      <c r="P2650" t="s">
        <v>137</v>
      </c>
      <c r="Q2650" t="s">
        <v>8697</v>
      </c>
      <c r="R2650" t="str">
        <f>IF(COUNTIF('16 reserve entries'!Q:Q,'16 AJE data'!O2650)&gt;0,"Y","N")</f>
        <v>N</v>
      </c>
      <c r="S2650" s="149" t="s">
        <v>132</v>
      </c>
      <c r="T2650" t="s">
        <v>4323</v>
      </c>
      <c r="U2650" t="str">
        <f>IF(COUNTIF('16 reserve bal'!D:D,'16 AJE data'!T2650)&gt;0,"Y","N")</f>
        <v>Y</v>
      </c>
    </row>
    <row r="2651" spans="1:21" x14ac:dyDescent="0.25">
      <c r="A2651" t="s">
        <v>132</v>
      </c>
      <c r="B2651" t="s">
        <v>5288</v>
      </c>
      <c r="C2651" t="s">
        <v>3997</v>
      </c>
      <c r="D2651" t="s">
        <v>141</v>
      </c>
      <c r="E2651" t="s">
        <v>12419</v>
      </c>
      <c r="F2651" t="str">
        <f t="shared" si="44"/>
        <v>US-IFRS</v>
      </c>
      <c r="G2651" t="s">
        <v>3997</v>
      </c>
      <c r="O2651" t="s">
        <v>16216</v>
      </c>
      <c r="P2651" t="s">
        <v>137</v>
      </c>
      <c r="Q2651" t="s">
        <v>8698</v>
      </c>
      <c r="R2651" t="str">
        <f>IF(COUNTIF('16 reserve entries'!Q:Q,'16 AJE data'!O2651)&gt;0,"Y","N")</f>
        <v>N</v>
      </c>
      <c r="S2651" s="149" t="s">
        <v>132</v>
      </c>
      <c r="T2651" t="s">
        <v>3894</v>
      </c>
      <c r="U2651" t="str">
        <f>IF(COUNTIF('16 reserve bal'!D:D,'16 AJE data'!T2651)&gt;0,"Y","N")</f>
        <v>Y</v>
      </c>
    </row>
    <row r="2652" spans="1:21" x14ac:dyDescent="0.25">
      <c r="A2652" t="s">
        <v>132</v>
      </c>
      <c r="B2652" t="s">
        <v>5288</v>
      </c>
      <c r="C2652" t="s">
        <v>7750</v>
      </c>
      <c r="D2652" t="s">
        <v>141</v>
      </c>
      <c r="E2652" t="s">
        <v>12419</v>
      </c>
      <c r="F2652" t="str">
        <f t="shared" si="44"/>
        <v>US-IFRS</v>
      </c>
      <c r="G2652" t="s">
        <v>7750</v>
      </c>
      <c r="O2652" t="s">
        <v>16217</v>
      </c>
      <c r="P2652" t="s">
        <v>137</v>
      </c>
      <c r="Q2652" t="s">
        <v>8699</v>
      </c>
      <c r="R2652" t="str">
        <f>IF(COUNTIF('16 reserve entries'!Q:Q,'16 AJE data'!O2652)&gt;0,"Y","N")</f>
        <v>N</v>
      </c>
      <c r="S2652" s="149" t="s">
        <v>132</v>
      </c>
      <c r="T2652" t="s">
        <v>13039</v>
      </c>
      <c r="U2652" t="str">
        <f>IF(COUNTIF('16 reserve bal'!D:D,'16 AJE data'!T2652)&gt;0,"Y","N")</f>
        <v>N</v>
      </c>
    </row>
    <row r="2653" spans="1:21" x14ac:dyDescent="0.25">
      <c r="A2653" t="s">
        <v>132</v>
      </c>
      <c r="B2653" t="s">
        <v>5288</v>
      </c>
      <c r="C2653" t="s">
        <v>7751</v>
      </c>
      <c r="D2653" t="s">
        <v>141</v>
      </c>
      <c r="E2653" t="s">
        <v>12419</v>
      </c>
      <c r="F2653" t="str">
        <f t="shared" si="44"/>
        <v>US-IFRS</v>
      </c>
      <c r="G2653" t="s">
        <v>7751</v>
      </c>
      <c r="O2653" t="s">
        <v>16218</v>
      </c>
      <c r="P2653" t="s">
        <v>137</v>
      </c>
      <c r="Q2653" t="s">
        <v>8700</v>
      </c>
      <c r="R2653" t="str">
        <f>IF(COUNTIF('16 reserve entries'!Q:Q,'16 AJE data'!O2653)&gt;0,"Y","N")</f>
        <v>N</v>
      </c>
      <c r="S2653" s="149" t="s">
        <v>132</v>
      </c>
      <c r="T2653" t="s">
        <v>13618</v>
      </c>
      <c r="U2653" t="str">
        <f>IF(COUNTIF('16 reserve bal'!D:D,'16 AJE data'!T2653)&gt;0,"Y","N")</f>
        <v>N</v>
      </c>
    </row>
    <row r="2654" spans="1:21" x14ac:dyDescent="0.25">
      <c r="A2654" t="s">
        <v>132</v>
      </c>
      <c r="B2654" t="s">
        <v>5288</v>
      </c>
      <c r="C2654" t="s">
        <v>8420</v>
      </c>
      <c r="D2654" t="s">
        <v>141</v>
      </c>
      <c r="E2654" t="s">
        <v>12419</v>
      </c>
      <c r="F2654" t="str">
        <f t="shared" si="44"/>
        <v>US-IFRS</v>
      </c>
      <c r="G2654" t="s">
        <v>8420</v>
      </c>
      <c r="O2654" t="s">
        <v>16219</v>
      </c>
      <c r="P2654" t="s">
        <v>137</v>
      </c>
      <c r="Q2654" t="s">
        <v>8701</v>
      </c>
      <c r="R2654" t="str">
        <f>IF(COUNTIF('16 reserve entries'!Q:Q,'16 AJE data'!O2654)&gt;0,"Y","N")</f>
        <v>N</v>
      </c>
      <c r="S2654" s="149" t="s">
        <v>132</v>
      </c>
      <c r="T2654" t="s">
        <v>14008</v>
      </c>
      <c r="U2654" t="str">
        <f>IF(COUNTIF('16 reserve bal'!D:D,'16 AJE data'!T2654)&gt;0,"Y","N")</f>
        <v>N</v>
      </c>
    </row>
    <row r="2655" spans="1:21" x14ac:dyDescent="0.25">
      <c r="A2655" t="s">
        <v>132</v>
      </c>
      <c r="B2655" t="s">
        <v>5288</v>
      </c>
      <c r="C2655" t="s">
        <v>8185</v>
      </c>
      <c r="D2655" t="s">
        <v>141</v>
      </c>
      <c r="E2655" t="s">
        <v>12419</v>
      </c>
      <c r="F2655" t="str">
        <f t="shared" si="44"/>
        <v>US-IFRS</v>
      </c>
      <c r="G2655" t="s">
        <v>8185</v>
      </c>
      <c r="O2655" t="s">
        <v>16220</v>
      </c>
      <c r="P2655" t="s">
        <v>137</v>
      </c>
      <c r="Q2655" t="s">
        <v>8702</v>
      </c>
      <c r="R2655" t="str">
        <f>IF(COUNTIF('16 reserve entries'!Q:Q,'16 AJE data'!O2655)&gt;0,"Y","N")</f>
        <v>N</v>
      </c>
      <c r="S2655" s="149" t="s">
        <v>132</v>
      </c>
      <c r="T2655" t="s">
        <v>13655</v>
      </c>
      <c r="U2655" t="str">
        <f>IF(COUNTIF('16 reserve bal'!D:D,'16 AJE data'!T2655)&gt;0,"Y","N")</f>
        <v>N</v>
      </c>
    </row>
    <row r="2656" spans="1:21" x14ac:dyDescent="0.25">
      <c r="A2656" t="s">
        <v>132</v>
      </c>
      <c r="B2656" t="s">
        <v>5288</v>
      </c>
      <c r="C2656" t="s">
        <v>8186</v>
      </c>
      <c r="D2656" t="s">
        <v>141</v>
      </c>
      <c r="E2656" t="s">
        <v>12419</v>
      </c>
      <c r="F2656" t="str">
        <f t="shared" si="44"/>
        <v>US-IFRS</v>
      </c>
      <c r="G2656" t="s">
        <v>8186</v>
      </c>
      <c r="O2656" t="s">
        <v>16221</v>
      </c>
      <c r="P2656" t="s">
        <v>137</v>
      </c>
      <c r="Q2656" t="s">
        <v>8703</v>
      </c>
      <c r="R2656" t="str">
        <f>IF(COUNTIF('16 reserve entries'!Q:Q,'16 AJE data'!O2656)&gt;0,"Y","N")</f>
        <v>N</v>
      </c>
      <c r="S2656" s="149" t="s">
        <v>132</v>
      </c>
      <c r="T2656" t="s">
        <v>13657</v>
      </c>
      <c r="U2656" t="str">
        <f>IF(COUNTIF('16 reserve bal'!D:D,'16 AJE data'!T2656)&gt;0,"Y","N")</f>
        <v>N</v>
      </c>
    </row>
    <row r="2657" spans="1:21" x14ac:dyDescent="0.25">
      <c r="A2657" t="s">
        <v>132</v>
      </c>
      <c r="B2657" t="s">
        <v>5288</v>
      </c>
      <c r="C2657" t="s">
        <v>9043</v>
      </c>
      <c r="D2657" t="s">
        <v>141</v>
      </c>
      <c r="E2657" t="s">
        <v>12419</v>
      </c>
      <c r="F2657" t="str">
        <f t="shared" si="44"/>
        <v>US-IFRS</v>
      </c>
      <c r="G2657" t="s">
        <v>9043</v>
      </c>
      <c r="O2657" t="s">
        <v>16222</v>
      </c>
      <c r="P2657" t="s">
        <v>137</v>
      </c>
      <c r="Q2657" t="s">
        <v>8704</v>
      </c>
      <c r="R2657" t="str">
        <f>IF(COUNTIF('16 reserve entries'!Q:Q,'16 AJE data'!O2657)&gt;0,"Y","N")</f>
        <v>N</v>
      </c>
      <c r="S2657" s="149" t="s">
        <v>132</v>
      </c>
      <c r="T2657" t="s">
        <v>16223</v>
      </c>
      <c r="U2657" t="str">
        <f>IF(COUNTIF('16 reserve bal'!D:D,'16 AJE data'!T2657)&gt;0,"Y","N")</f>
        <v>N</v>
      </c>
    </row>
    <row r="2658" spans="1:21" x14ac:dyDescent="0.25">
      <c r="A2658" t="s">
        <v>132</v>
      </c>
      <c r="B2658" t="s">
        <v>5288</v>
      </c>
      <c r="C2658" t="s">
        <v>8189</v>
      </c>
      <c r="D2658" t="s">
        <v>141</v>
      </c>
      <c r="E2658" t="s">
        <v>12419</v>
      </c>
      <c r="F2658" t="str">
        <f t="shared" si="44"/>
        <v>US-IFRS</v>
      </c>
      <c r="G2658" t="s">
        <v>8189</v>
      </c>
      <c r="O2658" t="s">
        <v>16224</v>
      </c>
      <c r="P2658" t="s">
        <v>137</v>
      </c>
      <c r="Q2658" t="s">
        <v>8705</v>
      </c>
      <c r="R2658" t="str">
        <f>IF(COUNTIF('16 reserve entries'!Q:Q,'16 AJE data'!O2658)&gt;0,"Y","N")</f>
        <v>N</v>
      </c>
      <c r="S2658" s="149" t="s">
        <v>132</v>
      </c>
      <c r="T2658" t="s">
        <v>16225</v>
      </c>
      <c r="U2658" t="str">
        <f>IF(COUNTIF('16 reserve bal'!D:D,'16 AJE data'!T2658)&gt;0,"Y","N")</f>
        <v>N</v>
      </c>
    </row>
    <row r="2659" spans="1:21" x14ac:dyDescent="0.25">
      <c r="A2659" t="s">
        <v>132</v>
      </c>
      <c r="B2659" t="s">
        <v>5288</v>
      </c>
      <c r="C2659" t="s">
        <v>8421</v>
      </c>
      <c r="D2659" t="s">
        <v>141</v>
      </c>
      <c r="E2659" t="s">
        <v>12419</v>
      </c>
      <c r="F2659" t="str">
        <f t="shared" si="44"/>
        <v>US-IFRS</v>
      </c>
      <c r="G2659" t="s">
        <v>8421</v>
      </c>
      <c r="O2659" t="s">
        <v>16226</v>
      </c>
      <c r="P2659" t="s">
        <v>137</v>
      </c>
      <c r="Q2659" t="s">
        <v>8706</v>
      </c>
      <c r="R2659" t="str">
        <f>IF(COUNTIF('16 reserve entries'!Q:Q,'16 AJE data'!O2659)&gt;0,"Y","N")</f>
        <v>N</v>
      </c>
      <c r="S2659" s="149" t="s">
        <v>132</v>
      </c>
      <c r="T2659" t="s">
        <v>13659</v>
      </c>
      <c r="U2659" t="str">
        <f>IF(COUNTIF('16 reserve bal'!D:D,'16 AJE data'!T2659)&gt;0,"Y","N")</f>
        <v>N</v>
      </c>
    </row>
    <row r="2660" spans="1:21" x14ac:dyDescent="0.25">
      <c r="A2660" t="s">
        <v>132</v>
      </c>
      <c r="B2660" t="s">
        <v>5288</v>
      </c>
      <c r="C2660" t="s">
        <v>8190</v>
      </c>
      <c r="D2660" t="s">
        <v>141</v>
      </c>
      <c r="E2660" t="s">
        <v>12419</v>
      </c>
      <c r="F2660" t="str">
        <f t="shared" si="44"/>
        <v>US-IFRS</v>
      </c>
      <c r="G2660" t="s">
        <v>8190</v>
      </c>
      <c r="O2660" t="s">
        <v>16227</v>
      </c>
      <c r="P2660" t="s">
        <v>137</v>
      </c>
      <c r="Q2660" t="s">
        <v>8707</v>
      </c>
      <c r="R2660" t="str">
        <f>IF(COUNTIF('16 reserve entries'!Q:Q,'16 AJE data'!O2660)&gt;0,"Y","N")</f>
        <v>N</v>
      </c>
      <c r="S2660" s="149" t="s">
        <v>132</v>
      </c>
      <c r="T2660" t="s">
        <v>13661</v>
      </c>
      <c r="U2660" t="str">
        <f>IF(COUNTIF('16 reserve bal'!D:D,'16 AJE data'!T2660)&gt;0,"Y","N")</f>
        <v>N</v>
      </c>
    </row>
    <row r="2661" spans="1:21" x14ac:dyDescent="0.25">
      <c r="A2661" t="s">
        <v>132</v>
      </c>
      <c r="B2661" t="s">
        <v>5288</v>
      </c>
      <c r="C2661" t="s">
        <v>8201</v>
      </c>
      <c r="D2661" t="s">
        <v>141</v>
      </c>
      <c r="E2661" t="s">
        <v>12419</v>
      </c>
      <c r="F2661" t="str">
        <f t="shared" si="44"/>
        <v>US-IFRS</v>
      </c>
      <c r="G2661" t="s">
        <v>8201</v>
      </c>
      <c r="O2661" t="s">
        <v>16228</v>
      </c>
      <c r="P2661" t="s">
        <v>137</v>
      </c>
      <c r="Q2661" t="s">
        <v>8709</v>
      </c>
      <c r="R2661" t="str">
        <f>IF(COUNTIF('16 reserve entries'!Q:Q,'16 AJE data'!O2661)&gt;0,"Y","N")</f>
        <v>N</v>
      </c>
      <c r="S2661" s="149" t="s">
        <v>132</v>
      </c>
      <c r="T2661" t="s">
        <v>13663</v>
      </c>
      <c r="U2661" t="str">
        <f>IF(COUNTIF('16 reserve bal'!D:D,'16 AJE data'!T2661)&gt;0,"Y","N")</f>
        <v>N</v>
      </c>
    </row>
    <row r="2662" spans="1:21" x14ac:dyDescent="0.25">
      <c r="A2662" t="s">
        <v>132</v>
      </c>
      <c r="B2662" t="s">
        <v>5288</v>
      </c>
      <c r="C2662" t="s">
        <v>8422</v>
      </c>
      <c r="D2662" t="s">
        <v>141</v>
      </c>
      <c r="E2662" t="s">
        <v>12419</v>
      </c>
      <c r="F2662" t="str">
        <f t="shared" si="44"/>
        <v>US-IFRS</v>
      </c>
      <c r="G2662" t="s">
        <v>8422</v>
      </c>
      <c r="O2662" t="s">
        <v>16229</v>
      </c>
      <c r="P2662" t="s">
        <v>137</v>
      </c>
      <c r="Q2662" t="s">
        <v>8710</v>
      </c>
      <c r="R2662" t="str">
        <f>IF(COUNTIF('16 reserve entries'!Q:Q,'16 AJE data'!O2662)&gt;0,"Y","N")</f>
        <v>N</v>
      </c>
      <c r="S2662" s="149" t="s">
        <v>132</v>
      </c>
      <c r="T2662" t="s">
        <v>13667</v>
      </c>
      <c r="U2662" t="str">
        <f>IF(COUNTIF('16 reserve bal'!D:D,'16 AJE data'!T2662)&gt;0,"Y","N")</f>
        <v>N</v>
      </c>
    </row>
    <row r="2663" spans="1:21" x14ac:dyDescent="0.25">
      <c r="A2663" t="s">
        <v>132</v>
      </c>
      <c r="B2663" t="s">
        <v>5288</v>
      </c>
      <c r="C2663" t="s">
        <v>8423</v>
      </c>
      <c r="D2663" t="s">
        <v>141</v>
      </c>
      <c r="E2663" t="s">
        <v>12419</v>
      </c>
      <c r="F2663" t="str">
        <f t="shared" si="44"/>
        <v>US-IFRS</v>
      </c>
      <c r="G2663" t="s">
        <v>8423</v>
      </c>
      <c r="O2663" t="s">
        <v>16230</v>
      </c>
      <c r="P2663" t="s">
        <v>137</v>
      </c>
      <c r="Q2663" t="s">
        <v>8711</v>
      </c>
      <c r="R2663" t="str">
        <f>IF(COUNTIF('16 reserve entries'!Q:Q,'16 AJE data'!O2663)&gt;0,"Y","N")</f>
        <v>N</v>
      </c>
      <c r="S2663" s="149" t="s">
        <v>132</v>
      </c>
      <c r="T2663" t="s">
        <v>13669</v>
      </c>
      <c r="U2663" t="str">
        <f>IF(COUNTIF('16 reserve bal'!D:D,'16 AJE data'!T2663)&gt;0,"Y","N")</f>
        <v>N</v>
      </c>
    </row>
    <row r="2664" spans="1:21" x14ac:dyDescent="0.25">
      <c r="A2664" t="s">
        <v>132</v>
      </c>
      <c r="B2664" t="s">
        <v>5288</v>
      </c>
      <c r="C2664" t="s">
        <v>8217</v>
      </c>
      <c r="D2664" t="s">
        <v>141</v>
      </c>
      <c r="E2664" t="s">
        <v>12419</v>
      </c>
      <c r="F2664" t="str">
        <f t="shared" si="44"/>
        <v>US-IFRS</v>
      </c>
      <c r="G2664" t="s">
        <v>8217</v>
      </c>
      <c r="O2664" t="s">
        <v>16231</v>
      </c>
      <c r="P2664" t="s">
        <v>137</v>
      </c>
      <c r="Q2664" t="s">
        <v>8712</v>
      </c>
      <c r="R2664" t="str">
        <f>IF(COUNTIF('16 reserve entries'!Q:Q,'16 AJE data'!O2664)&gt;0,"Y","N")</f>
        <v>N</v>
      </c>
      <c r="S2664" s="149" t="s">
        <v>132</v>
      </c>
      <c r="T2664" t="s">
        <v>13671</v>
      </c>
      <c r="U2664" t="str">
        <f>IF(COUNTIF('16 reserve bal'!D:D,'16 AJE data'!T2664)&gt;0,"Y","N")</f>
        <v>N</v>
      </c>
    </row>
    <row r="2665" spans="1:21" x14ac:dyDescent="0.25">
      <c r="A2665" t="s">
        <v>132</v>
      </c>
      <c r="B2665" t="s">
        <v>5288</v>
      </c>
      <c r="C2665" t="s">
        <v>8227</v>
      </c>
      <c r="D2665" t="s">
        <v>141</v>
      </c>
      <c r="E2665" t="s">
        <v>12419</v>
      </c>
      <c r="F2665" t="str">
        <f t="shared" si="44"/>
        <v>US-IFRS</v>
      </c>
      <c r="G2665" t="s">
        <v>8227</v>
      </c>
      <c r="O2665" t="s">
        <v>16232</v>
      </c>
      <c r="P2665" t="s">
        <v>137</v>
      </c>
      <c r="Q2665" t="s">
        <v>8713</v>
      </c>
      <c r="R2665" t="str">
        <f>IF(COUNTIF('16 reserve entries'!Q:Q,'16 AJE data'!O2665)&gt;0,"Y","N")</f>
        <v>N</v>
      </c>
      <c r="S2665" s="149" t="s">
        <v>132</v>
      </c>
      <c r="T2665" t="s">
        <v>14011</v>
      </c>
      <c r="U2665" t="str">
        <f>IF(COUNTIF('16 reserve bal'!D:D,'16 AJE data'!T2665)&gt;0,"Y","N")</f>
        <v>N</v>
      </c>
    </row>
    <row r="2666" spans="1:21" x14ac:dyDescent="0.25">
      <c r="A2666" t="s">
        <v>132</v>
      </c>
      <c r="B2666" t="s">
        <v>5288</v>
      </c>
      <c r="C2666" t="s">
        <v>8284</v>
      </c>
      <c r="D2666" t="s">
        <v>141</v>
      </c>
      <c r="E2666" t="s">
        <v>12419</v>
      </c>
      <c r="F2666" t="str">
        <f t="shared" si="44"/>
        <v>US-IFRS</v>
      </c>
      <c r="G2666" t="s">
        <v>8284</v>
      </c>
      <c r="O2666" t="s">
        <v>16233</v>
      </c>
      <c r="P2666" t="s">
        <v>137</v>
      </c>
      <c r="Q2666" t="s">
        <v>8714</v>
      </c>
      <c r="R2666" t="str">
        <f>IF(COUNTIF('16 reserve entries'!Q:Q,'16 AJE data'!O2666)&gt;0,"Y","N")</f>
        <v>N</v>
      </c>
      <c r="S2666" s="149" t="s">
        <v>132</v>
      </c>
      <c r="T2666" t="s">
        <v>13673</v>
      </c>
      <c r="U2666" t="str">
        <f>IF(COUNTIF('16 reserve bal'!D:D,'16 AJE data'!T2666)&gt;0,"Y","N")</f>
        <v>N</v>
      </c>
    </row>
    <row r="2667" spans="1:21" x14ac:dyDescent="0.25">
      <c r="A2667" t="s">
        <v>132</v>
      </c>
      <c r="B2667" t="s">
        <v>5288</v>
      </c>
      <c r="C2667" t="s">
        <v>8285</v>
      </c>
      <c r="D2667" t="s">
        <v>141</v>
      </c>
      <c r="E2667" t="s">
        <v>12419</v>
      </c>
      <c r="F2667" t="str">
        <f t="shared" si="44"/>
        <v>US-IFRS</v>
      </c>
      <c r="G2667" t="s">
        <v>8285</v>
      </c>
      <c r="O2667" t="s">
        <v>16234</v>
      </c>
      <c r="P2667" t="s">
        <v>137</v>
      </c>
      <c r="Q2667" t="s">
        <v>8715</v>
      </c>
      <c r="R2667" t="str">
        <f>IF(COUNTIF('16 reserve entries'!Q:Q,'16 AJE data'!O2667)&gt;0,"Y","N")</f>
        <v>N</v>
      </c>
      <c r="S2667" s="149" t="s">
        <v>132</v>
      </c>
      <c r="T2667" t="s">
        <v>14013</v>
      </c>
      <c r="U2667" t="str">
        <f>IF(COUNTIF('16 reserve bal'!D:D,'16 AJE data'!T2667)&gt;0,"Y","N")</f>
        <v>N</v>
      </c>
    </row>
    <row r="2668" spans="1:21" x14ac:dyDescent="0.25">
      <c r="A2668" t="s">
        <v>132</v>
      </c>
      <c r="B2668" t="s">
        <v>5288</v>
      </c>
      <c r="C2668" t="s">
        <v>8286</v>
      </c>
      <c r="D2668" t="s">
        <v>141</v>
      </c>
      <c r="E2668" t="s">
        <v>12419</v>
      </c>
      <c r="F2668" t="str">
        <f t="shared" si="44"/>
        <v>US-IFRS</v>
      </c>
      <c r="G2668" t="s">
        <v>8286</v>
      </c>
      <c r="O2668" t="s">
        <v>16235</v>
      </c>
      <c r="P2668" t="s">
        <v>137</v>
      </c>
      <c r="Q2668" t="s">
        <v>8716</v>
      </c>
      <c r="R2668" t="str">
        <f>IF(COUNTIF('16 reserve entries'!Q:Q,'16 AJE data'!O2668)&gt;0,"Y","N")</f>
        <v>N</v>
      </c>
      <c r="S2668" s="149" t="s">
        <v>132</v>
      </c>
      <c r="T2668" t="s">
        <v>16236</v>
      </c>
      <c r="U2668" t="str">
        <f>IF(COUNTIF('16 reserve bal'!D:D,'16 AJE data'!T2668)&gt;0,"Y","N")</f>
        <v>N</v>
      </c>
    </row>
    <row r="2669" spans="1:21" x14ac:dyDescent="0.25">
      <c r="A2669" t="s">
        <v>132</v>
      </c>
      <c r="B2669" t="s">
        <v>5288</v>
      </c>
      <c r="C2669" t="s">
        <v>8289</v>
      </c>
      <c r="D2669" t="s">
        <v>141</v>
      </c>
      <c r="E2669" t="s">
        <v>12419</v>
      </c>
      <c r="F2669" t="str">
        <f t="shared" si="44"/>
        <v>US-IFRS</v>
      </c>
      <c r="G2669" t="s">
        <v>8289</v>
      </c>
      <c r="O2669" t="s">
        <v>16237</v>
      </c>
      <c r="P2669" t="s">
        <v>137</v>
      </c>
      <c r="Q2669" t="s">
        <v>8717</v>
      </c>
      <c r="R2669" t="str">
        <f>IF(COUNTIF('16 reserve entries'!Q:Q,'16 AJE data'!O2669)&gt;0,"Y","N")</f>
        <v>N</v>
      </c>
      <c r="S2669" s="149" t="s">
        <v>132</v>
      </c>
      <c r="T2669" t="s">
        <v>16238</v>
      </c>
      <c r="U2669" t="str">
        <f>IF(COUNTIF('16 reserve bal'!D:D,'16 AJE data'!T2669)&gt;0,"Y","N")</f>
        <v>N</v>
      </c>
    </row>
    <row r="2670" spans="1:21" x14ac:dyDescent="0.25">
      <c r="A2670" t="s">
        <v>132</v>
      </c>
      <c r="B2670" t="s">
        <v>5288</v>
      </c>
      <c r="C2670" t="s">
        <v>8290</v>
      </c>
      <c r="D2670" t="s">
        <v>141</v>
      </c>
      <c r="E2670" t="s">
        <v>12419</v>
      </c>
      <c r="F2670" t="str">
        <f t="shared" si="44"/>
        <v>US-IFRS</v>
      </c>
      <c r="G2670" t="s">
        <v>8290</v>
      </c>
      <c r="O2670" t="s">
        <v>16239</v>
      </c>
      <c r="P2670" t="s">
        <v>137</v>
      </c>
      <c r="Q2670" t="s">
        <v>8718</v>
      </c>
      <c r="R2670" t="str">
        <f>IF(COUNTIF('16 reserve entries'!Q:Q,'16 AJE data'!O2670)&gt;0,"Y","N")</f>
        <v>N</v>
      </c>
      <c r="S2670" s="149" t="s">
        <v>132</v>
      </c>
      <c r="T2670" t="s">
        <v>14015</v>
      </c>
      <c r="U2670" t="str">
        <f>IF(COUNTIF('16 reserve bal'!D:D,'16 AJE data'!T2670)&gt;0,"Y","N")</f>
        <v>N</v>
      </c>
    </row>
    <row r="2671" spans="1:21" x14ac:dyDescent="0.25">
      <c r="A2671" t="s">
        <v>132</v>
      </c>
      <c r="B2671" t="s">
        <v>5288</v>
      </c>
      <c r="C2671" t="s">
        <v>8291</v>
      </c>
      <c r="D2671" t="s">
        <v>141</v>
      </c>
      <c r="E2671" t="s">
        <v>12419</v>
      </c>
      <c r="F2671" t="str">
        <f t="shared" si="44"/>
        <v>US-IFRS</v>
      </c>
      <c r="G2671" t="s">
        <v>8291</v>
      </c>
      <c r="O2671" t="s">
        <v>16240</v>
      </c>
      <c r="P2671" t="s">
        <v>137</v>
      </c>
      <c r="Q2671" t="s">
        <v>8719</v>
      </c>
      <c r="R2671" t="str">
        <f>IF(COUNTIF('16 reserve entries'!Q:Q,'16 AJE data'!O2671)&gt;0,"Y","N")</f>
        <v>N</v>
      </c>
      <c r="S2671" s="149" t="s">
        <v>132</v>
      </c>
      <c r="T2671" t="s">
        <v>13675</v>
      </c>
      <c r="U2671" t="str">
        <f>IF(COUNTIF('16 reserve bal'!D:D,'16 AJE data'!T2671)&gt;0,"Y","N")</f>
        <v>N</v>
      </c>
    </row>
    <row r="2672" spans="1:21" x14ac:dyDescent="0.25">
      <c r="A2672" t="s">
        <v>132</v>
      </c>
      <c r="B2672" t="s">
        <v>5288</v>
      </c>
      <c r="C2672" t="s">
        <v>8297</v>
      </c>
      <c r="D2672" t="s">
        <v>141</v>
      </c>
      <c r="E2672" t="s">
        <v>12419</v>
      </c>
      <c r="F2672" t="str">
        <f t="shared" si="44"/>
        <v>US-IFRS</v>
      </c>
      <c r="G2672" t="s">
        <v>8297</v>
      </c>
      <c r="O2672" t="s">
        <v>16241</v>
      </c>
      <c r="P2672" t="s">
        <v>137</v>
      </c>
      <c r="Q2672" t="s">
        <v>8720</v>
      </c>
      <c r="R2672" t="str">
        <f>IF(COUNTIF('16 reserve entries'!Q:Q,'16 AJE data'!O2672)&gt;0,"Y","N")</f>
        <v>N</v>
      </c>
      <c r="S2672" s="149" t="s">
        <v>132</v>
      </c>
      <c r="T2672" t="s">
        <v>13677</v>
      </c>
      <c r="U2672" t="str">
        <f>IF(COUNTIF('16 reserve bal'!D:D,'16 AJE data'!T2672)&gt;0,"Y","N")</f>
        <v>N</v>
      </c>
    </row>
    <row r="2673" spans="1:21" x14ac:dyDescent="0.25">
      <c r="A2673" t="s">
        <v>132</v>
      </c>
      <c r="B2673" t="s">
        <v>5288</v>
      </c>
      <c r="C2673" t="s">
        <v>4443</v>
      </c>
      <c r="D2673" t="s">
        <v>141</v>
      </c>
      <c r="E2673" t="s">
        <v>12419</v>
      </c>
      <c r="F2673" t="str">
        <f t="shared" si="44"/>
        <v>US-IFRS</v>
      </c>
      <c r="G2673" t="s">
        <v>4443</v>
      </c>
      <c r="O2673" t="s">
        <v>16242</v>
      </c>
      <c r="P2673" t="s">
        <v>137</v>
      </c>
      <c r="Q2673" t="s">
        <v>8721</v>
      </c>
      <c r="R2673" t="str">
        <f>IF(COUNTIF('16 reserve entries'!Q:Q,'16 AJE data'!O2673)&gt;0,"Y","N")</f>
        <v>N</v>
      </c>
      <c r="S2673" s="149" t="s">
        <v>132</v>
      </c>
      <c r="T2673" t="s">
        <v>16243</v>
      </c>
      <c r="U2673" t="str">
        <f>IF(COUNTIF('16 reserve bal'!D:D,'16 AJE data'!T2673)&gt;0,"Y","N")</f>
        <v>N</v>
      </c>
    </row>
    <row r="2674" spans="1:21" x14ac:dyDescent="0.25">
      <c r="A2674" t="s">
        <v>132</v>
      </c>
      <c r="B2674" t="s">
        <v>5288</v>
      </c>
      <c r="C2674" t="s">
        <v>8301</v>
      </c>
      <c r="D2674" t="s">
        <v>141</v>
      </c>
      <c r="E2674" t="s">
        <v>12419</v>
      </c>
      <c r="F2674" t="str">
        <f t="shared" si="44"/>
        <v>US-IFRS</v>
      </c>
      <c r="G2674" t="s">
        <v>8301</v>
      </c>
      <c r="O2674" t="s">
        <v>16244</v>
      </c>
      <c r="P2674" t="s">
        <v>137</v>
      </c>
      <c r="Q2674" t="s">
        <v>8722</v>
      </c>
      <c r="R2674" t="str">
        <f>IF(COUNTIF('16 reserve entries'!Q:Q,'16 AJE data'!O2674)&gt;0,"Y","N")</f>
        <v>N</v>
      </c>
      <c r="S2674" s="149" t="s">
        <v>132</v>
      </c>
      <c r="T2674" t="s">
        <v>16245</v>
      </c>
      <c r="U2674" t="str">
        <f>IF(COUNTIF('16 reserve bal'!D:D,'16 AJE data'!T2674)&gt;0,"Y","N")</f>
        <v>N</v>
      </c>
    </row>
    <row r="2675" spans="1:21" x14ac:dyDescent="0.25">
      <c r="A2675" t="s">
        <v>132</v>
      </c>
      <c r="B2675" t="s">
        <v>5288</v>
      </c>
      <c r="C2675" t="s">
        <v>8306</v>
      </c>
      <c r="D2675" t="s">
        <v>141</v>
      </c>
      <c r="E2675" t="s">
        <v>12419</v>
      </c>
      <c r="F2675" t="str">
        <f t="shared" si="44"/>
        <v>US-IFRS</v>
      </c>
      <c r="G2675" t="s">
        <v>8306</v>
      </c>
      <c r="O2675" t="s">
        <v>16246</v>
      </c>
      <c r="P2675" t="s">
        <v>137</v>
      </c>
      <c r="Q2675" t="s">
        <v>8723</v>
      </c>
      <c r="R2675" t="str">
        <f>IF(COUNTIF('16 reserve entries'!Q:Q,'16 AJE data'!O2675)&gt;0,"Y","N")</f>
        <v>N</v>
      </c>
      <c r="S2675" s="149" t="s">
        <v>132</v>
      </c>
      <c r="T2675" t="s">
        <v>14018</v>
      </c>
      <c r="U2675" t="str">
        <f>IF(COUNTIF('16 reserve bal'!D:D,'16 AJE data'!T2675)&gt;0,"Y","N")</f>
        <v>N</v>
      </c>
    </row>
    <row r="2676" spans="1:21" x14ac:dyDescent="0.25">
      <c r="A2676" t="s">
        <v>132</v>
      </c>
      <c r="B2676" t="s">
        <v>5288</v>
      </c>
      <c r="C2676" t="s">
        <v>8309</v>
      </c>
      <c r="D2676" t="s">
        <v>141</v>
      </c>
      <c r="E2676" t="s">
        <v>12419</v>
      </c>
      <c r="F2676" t="str">
        <f t="shared" si="44"/>
        <v>US-IFRS</v>
      </c>
      <c r="G2676" t="s">
        <v>8309</v>
      </c>
      <c r="O2676" t="s">
        <v>16247</v>
      </c>
      <c r="P2676" t="s">
        <v>137</v>
      </c>
      <c r="Q2676" t="s">
        <v>8724</v>
      </c>
      <c r="R2676" t="str">
        <f>IF(COUNTIF('16 reserve entries'!Q:Q,'16 AJE data'!O2676)&gt;0,"Y","N")</f>
        <v>N</v>
      </c>
      <c r="S2676" s="149" t="s">
        <v>132</v>
      </c>
      <c r="T2676" t="s">
        <v>16248</v>
      </c>
      <c r="U2676" t="str">
        <f>IF(COUNTIF('16 reserve bal'!D:D,'16 AJE data'!T2676)&gt;0,"Y","N")</f>
        <v>N</v>
      </c>
    </row>
    <row r="2677" spans="1:21" x14ac:dyDescent="0.25">
      <c r="A2677" t="s">
        <v>132</v>
      </c>
      <c r="B2677" t="s">
        <v>5288</v>
      </c>
      <c r="C2677" t="s">
        <v>8312</v>
      </c>
      <c r="D2677" t="s">
        <v>141</v>
      </c>
      <c r="E2677" t="s">
        <v>12419</v>
      </c>
      <c r="F2677" t="str">
        <f t="shared" si="44"/>
        <v>US-IFRS</v>
      </c>
      <c r="G2677" t="s">
        <v>8312</v>
      </c>
      <c r="O2677" t="s">
        <v>16249</v>
      </c>
      <c r="P2677" t="s">
        <v>137</v>
      </c>
      <c r="Q2677" t="s">
        <v>8725</v>
      </c>
      <c r="R2677" t="str">
        <f>IF(COUNTIF('16 reserve entries'!Q:Q,'16 AJE data'!O2677)&gt;0,"Y","N")</f>
        <v>N</v>
      </c>
      <c r="S2677" s="149" t="s">
        <v>132</v>
      </c>
      <c r="T2677" t="s">
        <v>14020</v>
      </c>
      <c r="U2677" t="str">
        <f>IF(COUNTIF('16 reserve bal'!D:D,'16 AJE data'!T2677)&gt;0,"Y","N")</f>
        <v>N</v>
      </c>
    </row>
    <row r="2678" spans="1:21" x14ac:dyDescent="0.25">
      <c r="A2678" t="s">
        <v>132</v>
      </c>
      <c r="B2678" t="s">
        <v>5288</v>
      </c>
      <c r="C2678" t="s">
        <v>8314</v>
      </c>
      <c r="D2678" t="s">
        <v>141</v>
      </c>
      <c r="E2678" t="s">
        <v>12419</v>
      </c>
      <c r="F2678" t="str">
        <f t="shared" si="44"/>
        <v>US-IFRS</v>
      </c>
      <c r="G2678" t="s">
        <v>8314</v>
      </c>
      <c r="O2678" t="s">
        <v>16250</v>
      </c>
      <c r="P2678" t="s">
        <v>137</v>
      </c>
      <c r="Q2678" t="s">
        <v>8726</v>
      </c>
      <c r="R2678" t="str">
        <f>IF(COUNTIF('16 reserve entries'!Q:Q,'16 AJE data'!O2678)&gt;0,"Y","N")</f>
        <v>N</v>
      </c>
      <c r="S2678" s="149" t="s">
        <v>132</v>
      </c>
      <c r="T2678" t="s">
        <v>16251</v>
      </c>
      <c r="U2678" t="str">
        <f>IF(COUNTIF('16 reserve bal'!D:D,'16 AJE data'!T2678)&gt;0,"Y","N")</f>
        <v>N</v>
      </c>
    </row>
    <row r="2679" spans="1:21" x14ac:dyDescent="0.25">
      <c r="A2679" t="s">
        <v>132</v>
      </c>
      <c r="B2679" t="s">
        <v>5288</v>
      </c>
      <c r="C2679" t="s">
        <v>8327</v>
      </c>
      <c r="D2679" t="s">
        <v>141</v>
      </c>
      <c r="E2679" t="s">
        <v>12419</v>
      </c>
      <c r="F2679" t="str">
        <f t="shared" si="44"/>
        <v>US-IFRS</v>
      </c>
      <c r="G2679" t="s">
        <v>8327</v>
      </c>
      <c r="O2679" t="s">
        <v>16252</v>
      </c>
      <c r="P2679" t="s">
        <v>137</v>
      </c>
      <c r="Q2679" t="s">
        <v>8727</v>
      </c>
      <c r="R2679" t="str">
        <f>IF(COUNTIF('16 reserve entries'!Q:Q,'16 AJE data'!O2679)&gt;0,"Y","N")</f>
        <v>N</v>
      </c>
      <c r="S2679" s="149" t="s">
        <v>132</v>
      </c>
      <c r="T2679" t="s">
        <v>14843</v>
      </c>
      <c r="U2679" t="str">
        <f>IF(COUNTIF('16 reserve bal'!D:D,'16 AJE data'!T2679)&gt;0,"Y","N")</f>
        <v>N</v>
      </c>
    </row>
    <row r="2680" spans="1:21" x14ac:dyDescent="0.25">
      <c r="A2680" t="s">
        <v>132</v>
      </c>
      <c r="B2680" t="s">
        <v>5288</v>
      </c>
      <c r="C2680" t="s">
        <v>4505</v>
      </c>
      <c r="D2680" t="s">
        <v>141</v>
      </c>
      <c r="E2680" t="s">
        <v>12419</v>
      </c>
      <c r="F2680" t="str">
        <f t="shared" si="44"/>
        <v>US-IFRS</v>
      </c>
      <c r="G2680" t="s">
        <v>4505</v>
      </c>
      <c r="O2680" t="s">
        <v>16253</v>
      </c>
      <c r="P2680" t="s">
        <v>137</v>
      </c>
      <c r="Q2680" t="s">
        <v>8728</v>
      </c>
      <c r="R2680" t="str">
        <f>IF(COUNTIF('16 reserve entries'!Q:Q,'16 AJE data'!O2680)&gt;0,"Y","N")</f>
        <v>N</v>
      </c>
      <c r="S2680" s="149" t="s">
        <v>132</v>
      </c>
      <c r="T2680" t="s">
        <v>12440</v>
      </c>
      <c r="U2680" t="str">
        <f>IF(COUNTIF('16 reserve bal'!D:D,'16 AJE data'!T2680)&gt;0,"Y","N")</f>
        <v>N</v>
      </c>
    </row>
    <row r="2681" spans="1:21" x14ac:dyDescent="0.25">
      <c r="A2681" t="s">
        <v>132</v>
      </c>
      <c r="B2681" t="s">
        <v>5288</v>
      </c>
      <c r="C2681" t="s">
        <v>4508</v>
      </c>
      <c r="D2681" t="s">
        <v>141</v>
      </c>
      <c r="E2681" t="s">
        <v>12419</v>
      </c>
      <c r="F2681" t="str">
        <f t="shared" si="44"/>
        <v>US-IFRS</v>
      </c>
      <c r="G2681" t="s">
        <v>4508</v>
      </c>
      <c r="O2681" t="s">
        <v>16254</v>
      </c>
      <c r="P2681" t="s">
        <v>137</v>
      </c>
      <c r="Q2681" t="s">
        <v>8729</v>
      </c>
      <c r="R2681" t="str">
        <f>IF(COUNTIF('16 reserve entries'!Q:Q,'16 AJE data'!O2681)&gt;0,"Y","N")</f>
        <v>N</v>
      </c>
      <c r="S2681" s="149" t="s">
        <v>132</v>
      </c>
      <c r="T2681" t="s">
        <v>13679</v>
      </c>
      <c r="U2681" t="str">
        <f>IF(COUNTIF('16 reserve bal'!D:D,'16 AJE data'!T2681)&gt;0,"Y","N")</f>
        <v>N</v>
      </c>
    </row>
    <row r="2682" spans="1:21" x14ac:dyDescent="0.25">
      <c r="A2682" t="s">
        <v>132</v>
      </c>
      <c r="B2682" t="s">
        <v>5288</v>
      </c>
      <c r="C2682" t="s">
        <v>7979</v>
      </c>
      <c r="D2682" t="s">
        <v>141</v>
      </c>
      <c r="E2682" t="s">
        <v>12419</v>
      </c>
      <c r="F2682" t="str">
        <f t="shared" si="44"/>
        <v>US-IFRS</v>
      </c>
      <c r="G2682" t="s">
        <v>7979</v>
      </c>
      <c r="O2682" t="s">
        <v>16255</v>
      </c>
      <c r="P2682" t="s">
        <v>137</v>
      </c>
      <c r="Q2682" t="s">
        <v>8730</v>
      </c>
      <c r="R2682" t="str">
        <f>IF(COUNTIF('16 reserve entries'!Q:Q,'16 AJE data'!O2682)&gt;0,"Y","N")</f>
        <v>N</v>
      </c>
      <c r="S2682" s="149" t="s">
        <v>132</v>
      </c>
      <c r="T2682" t="s">
        <v>16256</v>
      </c>
      <c r="U2682" t="str">
        <f>IF(COUNTIF('16 reserve bal'!D:D,'16 AJE data'!T2682)&gt;0,"Y","N")</f>
        <v>N</v>
      </c>
    </row>
    <row r="2683" spans="1:21" x14ac:dyDescent="0.25">
      <c r="A2683" t="s">
        <v>132</v>
      </c>
      <c r="B2683" t="s">
        <v>5288</v>
      </c>
      <c r="C2683" t="s">
        <v>8023</v>
      </c>
      <c r="D2683" t="s">
        <v>141</v>
      </c>
      <c r="E2683" t="s">
        <v>12419</v>
      </c>
      <c r="F2683" t="str">
        <f t="shared" si="44"/>
        <v>US-IFRS</v>
      </c>
      <c r="G2683" t="s">
        <v>8023</v>
      </c>
      <c r="O2683" t="s">
        <v>16257</v>
      </c>
      <c r="P2683" t="s">
        <v>137</v>
      </c>
      <c r="Q2683" t="s">
        <v>8731</v>
      </c>
      <c r="R2683" t="str">
        <f>IF(COUNTIF('16 reserve entries'!Q:Q,'16 AJE data'!O2683)&gt;0,"Y","N")</f>
        <v>N</v>
      </c>
      <c r="S2683" s="149" t="s">
        <v>132</v>
      </c>
      <c r="T2683" t="s">
        <v>13623</v>
      </c>
      <c r="U2683" t="str">
        <f>IF(COUNTIF('16 reserve bal'!D:D,'16 AJE data'!T2683)&gt;0,"Y","N")</f>
        <v>N</v>
      </c>
    </row>
    <row r="2684" spans="1:21" x14ac:dyDescent="0.25">
      <c r="A2684" t="s">
        <v>132</v>
      </c>
      <c r="B2684" t="s">
        <v>5288</v>
      </c>
      <c r="C2684" t="s">
        <v>8030</v>
      </c>
      <c r="D2684" t="s">
        <v>141</v>
      </c>
      <c r="E2684" t="s">
        <v>12419</v>
      </c>
      <c r="F2684" t="str">
        <f t="shared" si="44"/>
        <v>US-IFRS</v>
      </c>
      <c r="G2684" t="s">
        <v>8030</v>
      </c>
      <c r="O2684" t="s">
        <v>16258</v>
      </c>
      <c r="P2684" t="s">
        <v>137</v>
      </c>
      <c r="Q2684" t="s">
        <v>8732</v>
      </c>
      <c r="R2684" t="str">
        <f>IF(COUNTIF('16 reserve entries'!Q:Q,'16 AJE data'!O2684)&gt;0,"Y","N")</f>
        <v>N</v>
      </c>
      <c r="S2684" s="149" t="s">
        <v>132</v>
      </c>
      <c r="T2684" t="s">
        <v>13045</v>
      </c>
      <c r="U2684" t="str">
        <f>IF(COUNTIF('16 reserve bal'!D:D,'16 AJE data'!T2684)&gt;0,"Y","N")</f>
        <v>N</v>
      </c>
    </row>
    <row r="2685" spans="1:21" x14ac:dyDescent="0.25">
      <c r="A2685" t="s">
        <v>132</v>
      </c>
      <c r="B2685" t="s">
        <v>5288</v>
      </c>
      <c r="C2685" t="s">
        <v>8182</v>
      </c>
      <c r="D2685" t="s">
        <v>141</v>
      </c>
      <c r="E2685" t="s">
        <v>12419</v>
      </c>
      <c r="F2685" t="str">
        <f t="shared" si="44"/>
        <v>US-IFRS</v>
      </c>
      <c r="G2685" t="s">
        <v>8182</v>
      </c>
      <c r="O2685" t="s">
        <v>16259</v>
      </c>
      <c r="P2685" t="s">
        <v>137</v>
      </c>
      <c r="Q2685" t="s">
        <v>8733</v>
      </c>
      <c r="R2685" t="str">
        <f>IF(COUNTIF('16 reserve entries'!Q:Q,'16 AJE data'!O2685)&gt;0,"Y","N")</f>
        <v>N</v>
      </c>
      <c r="S2685" s="149" t="s">
        <v>132</v>
      </c>
      <c r="T2685" t="s">
        <v>13047</v>
      </c>
      <c r="U2685" t="str">
        <f>IF(COUNTIF('16 reserve bal'!D:D,'16 AJE data'!T2685)&gt;0,"Y","N")</f>
        <v>N</v>
      </c>
    </row>
    <row r="2686" spans="1:21" x14ac:dyDescent="0.25">
      <c r="A2686" t="s">
        <v>132</v>
      </c>
      <c r="B2686" t="s">
        <v>5288</v>
      </c>
      <c r="C2686" t="s">
        <v>7876</v>
      </c>
      <c r="D2686" t="s">
        <v>141</v>
      </c>
      <c r="E2686" t="s">
        <v>12419</v>
      </c>
      <c r="F2686" t="str">
        <f t="shared" si="44"/>
        <v>US-IFRS</v>
      </c>
      <c r="G2686" t="s">
        <v>7876</v>
      </c>
      <c r="O2686" t="s">
        <v>16260</v>
      </c>
      <c r="P2686" t="s">
        <v>137</v>
      </c>
      <c r="Q2686" t="s">
        <v>8734</v>
      </c>
      <c r="R2686" t="str">
        <f>IF(COUNTIF('16 reserve entries'!Q:Q,'16 AJE data'!O2686)&gt;0,"Y","N")</f>
        <v>N</v>
      </c>
      <c r="S2686" s="149" t="s">
        <v>132</v>
      </c>
      <c r="T2686" t="s">
        <v>13049</v>
      </c>
      <c r="U2686" t="str">
        <f>IF(COUNTIF('16 reserve bal'!D:D,'16 AJE data'!T2686)&gt;0,"Y","N")</f>
        <v>N</v>
      </c>
    </row>
    <row r="2687" spans="1:21" x14ac:dyDescent="0.25">
      <c r="A2687" t="s">
        <v>132</v>
      </c>
      <c r="B2687" t="s">
        <v>5288</v>
      </c>
      <c r="C2687" t="s">
        <v>7877</v>
      </c>
      <c r="D2687" t="s">
        <v>141</v>
      </c>
      <c r="E2687" t="s">
        <v>12419</v>
      </c>
      <c r="F2687" t="str">
        <f t="shared" si="44"/>
        <v>US-IFRS</v>
      </c>
      <c r="G2687" t="s">
        <v>7877</v>
      </c>
      <c r="O2687" t="s">
        <v>16261</v>
      </c>
      <c r="P2687" t="s">
        <v>137</v>
      </c>
      <c r="Q2687" t="s">
        <v>8735</v>
      </c>
      <c r="R2687" t="str">
        <f>IF(COUNTIF('16 reserve entries'!Q:Q,'16 AJE data'!O2687)&gt;0,"Y","N")</f>
        <v>N</v>
      </c>
      <c r="S2687" s="149" t="s">
        <v>132</v>
      </c>
      <c r="T2687" t="s">
        <v>13051</v>
      </c>
      <c r="U2687" t="str">
        <f>IF(COUNTIF('16 reserve bal'!D:D,'16 AJE data'!T2687)&gt;0,"Y","N")</f>
        <v>N</v>
      </c>
    </row>
    <row r="2688" spans="1:21" x14ac:dyDescent="0.25">
      <c r="A2688" t="s">
        <v>132</v>
      </c>
      <c r="B2688" t="s">
        <v>5288</v>
      </c>
      <c r="C2688" t="s">
        <v>8467</v>
      </c>
      <c r="D2688" t="s">
        <v>141</v>
      </c>
      <c r="E2688" t="s">
        <v>12419</v>
      </c>
      <c r="F2688" t="str">
        <f t="shared" si="44"/>
        <v>US-IFRS</v>
      </c>
      <c r="G2688" t="s">
        <v>8467</v>
      </c>
      <c r="O2688" t="s">
        <v>16262</v>
      </c>
      <c r="P2688" t="s">
        <v>137</v>
      </c>
      <c r="Q2688" t="s">
        <v>8738</v>
      </c>
      <c r="R2688" t="str">
        <f>IF(COUNTIF('16 reserve entries'!Q:Q,'16 AJE data'!O2688)&gt;0,"Y","N")</f>
        <v>N</v>
      </c>
      <c r="S2688" s="149" t="s">
        <v>132</v>
      </c>
      <c r="T2688" t="s">
        <v>16263</v>
      </c>
      <c r="U2688" t="str">
        <f>IF(COUNTIF('16 reserve bal'!D:D,'16 AJE data'!T2688)&gt;0,"Y","N")</f>
        <v>N</v>
      </c>
    </row>
    <row r="2689" spans="1:21" x14ac:dyDescent="0.25">
      <c r="A2689" t="s">
        <v>132</v>
      </c>
      <c r="B2689" t="s">
        <v>5288</v>
      </c>
      <c r="C2689" t="s">
        <v>7878</v>
      </c>
      <c r="D2689" t="s">
        <v>141</v>
      </c>
      <c r="E2689" t="s">
        <v>12419</v>
      </c>
      <c r="F2689" t="str">
        <f t="shared" si="44"/>
        <v>US-IFRS</v>
      </c>
      <c r="G2689" t="s">
        <v>7878</v>
      </c>
      <c r="O2689" t="s">
        <v>16264</v>
      </c>
      <c r="P2689" t="s">
        <v>137</v>
      </c>
      <c r="Q2689" t="s">
        <v>8739</v>
      </c>
      <c r="R2689" t="str">
        <f>IF(COUNTIF('16 reserve entries'!Q:Q,'16 AJE data'!O2689)&gt;0,"Y","N")</f>
        <v>N</v>
      </c>
      <c r="S2689" s="149" t="s">
        <v>132</v>
      </c>
      <c r="T2689" t="s">
        <v>13053</v>
      </c>
      <c r="U2689" t="str">
        <f>IF(COUNTIF('16 reserve bal'!D:D,'16 AJE data'!T2689)&gt;0,"Y","N")</f>
        <v>N</v>
      </c>
    </row>
    <row r="2690" spans="1:21" x14ac:dyDescent="0.25">
      <c r="A2690" t="s">
        <v>132</v>
      </c>
      <c r="B2690" t="s">
        <v>5288</v>
      </c>
      <c r="C2690" t="s">
        <v>8183</v>
      </c>
      <c r="D2690" t="s">
        <v>141</v>
      </c>
      <c r="E2690" t="s">
        <v>12419</v>
      </c>
      <c r="F2690" t="str">
        <f t="shared" si="44"/>
        <v>US-IFRS</v>
      </c>
      <c r="G2690" t="s">
        <v>8183</v>
      </c>
      <c r="O2690" t="s">
        <v>16265</v>
      </c>
      <c r="P2690" t="s">
        <v>137</v>
      </c>
      <c r="Q2690" t="s">
        <v>8740</v>
      </c>
      <c r="R2690" t="str">
        <f>IF(COUNTIF('16 reserve entries'!Q:Q,'16 AJE data'!O2690)&gt;0,"Y","N")</f>
        <v>N</v>
      </c>
      <c r="S2690" s="149" t="s">
        <v>132</v>
      </c>
      <c r="T2690" t="s">
        <v>13054</v>
      </c>
      <c r="U2690" t="str">
        <f>IF(COUNTIF('16 reserve bal'!D:D,'16 AJE data'!T2690)&gt;0,"Y","N")</f>
        <v>N</v>
      </c>
    </row>
    <row r="2691" spans="1:21" x14ac:dyDescent="0.25">
      <c r="A2691" t="s">
        <v>132</v>
      </c>
      <c r="B2691" t="s">
        <v>5288</v>
      </c>
      <c r="C2691" t="s">
        <v>8024</v>
      </c>
      <c r="D2691" t="s">
        <v>141</v>
      </c>
      <c r="E2691" t="s">
        <v>12419</v>
      </c>
      <c r="F2691" t="str">
        <f t="shared" si="44"/>
        <v>US-IFRS</v>
      </c>
      <c r="G2691" t="s">
        <v>8024</v>
      </c>
      <c r="O2691" t="s">
        <v>16266</v>
      </c>
      <c r="P2691" t="s">
        <v>137</v>
      </c>
      <c r="Q2691" t="s">
        <v>8741</v>
      </c>
      <c r="R2691" t="str">
        <f>IF(COUNTIF('16 reserve entries'!Q:Q,'16 AJE data'!O2691)&gt;0,"Y","N")</f>
        <v>N</v>
      </c>
      <c r="S2691" s="149" t="s">
        <v>132</v>
      </c>
      <c r="T2691" t="s">
        <v>16267</v>
      </c>
      <c r="U2691" t="str">
        <f>IF(COUNTIF('16 reserve bal'!D:D,'16 AJE data'!T2691)&gt;0,"Y","N")</f>
        <v>N</v>
      </c>
    </row>
    <row r="2692" spans="1:21" x14ac:dyDescent="0.25">
      <c r="A2692" t="s">
        <v>132</v>
      </c>
      <c r="B2692" t="s">
        <v>5288</v>
      </c>
      <c r="C2692" t="s">
        <v>8184</v>
      </c>
      <c r="D2692" t="s">
        <v>141</v>
      </c>
      <c r="E2692" t="s">
        <v>12419</v>
      </c>
      <c r="F2692" t="str">
        <f t="shared" si="44"/>
        <v>US-IFRS</v>
      </c>
      <c r="G2692" t="s">
        <v>8184</v>
      </c>
      <c r="O2692" t="s">
        <v>16268</v>
      </c>
      <c r="P2692" t="s">
        <v>137</v>
      </c>
      <c r="Q2692" t="s">
        <v>8742</v>
      </c>
      <c r="R2692" t="str">
        <f>IF(COUNTIF('16 reserve entries'!Q:Q,'16 AJE data'!O2692)&gt;0,"Y","N")</f>
        <v>N</v>
      </c>
      <c r="S2692" s="149" t="s">
        <v>132</v>
      </c>
      <c r="T2692" t="s">
        <v>13055</v>
      </c>
      <c r="U2692" t="str">
        <f>IF(COUNTIF('16 reserve bal'!D:D,'16 AJE data'!T2692)&gt;0,"Y","N")</f>
        <v>N</v>
      </c>
    </row>
    <row r="2693" spans="1:21" x14ac:dyDescent="0.25">
      <c r="A2693" t="s">
        <v>132</v>
      </c>
      <c r="B2693" t="s">
        <v>5332</v>
      </c>
      <c r="C2693" t="s">
        <v>7905</v>
      </c>
      <c r="D2693" t="s">
        <v>141</v>
      </c>
      <c r="E2693" t="s">
        <v>13056</v>
      </c>
      <c r="F2693" t="str">
        <f t="shared" ref="F2693:F2756" si="45">D2693&amp;"-"&amp;E2693</f>
        <v>US-UGAAP</v>
      </c>
      <c r="G2693" t="s">
        <v>7905</v>
      </c>
      <c r="O2693" t="s">
        <v>16269</v>
      </c>
      <c r="P2693" t="s">
        <v>137</v>
      </c>
      <c r="Q2693" t="s">
        <v>8743</v>
      </c>
      <c r="R2693" t="str">
        <f>IF(COUNTIF('16 reserve entries'!Q:Q,'16 AJE data'!O2693)&gt;0,"Y","N")</f>
        <v>N</v>
      </c>
      <c r="S2693" s="149" t="s">
        <v>132</v>
      </c>
      <c r="T2693" t="s">
        <v>13683</v>
      </c>
      <c r="U2693" t="str">
        <f>IF(COUNTIF('16 reserve bal'!D:D,'16 AJE data'!T2693)&gt;0,"Y","N")</f>
        <v>N</v>
      </c>
    </row>
    <row r="2694" spans="1:21" x14ac:dyDescent="0.25">
      <c r="A2694" t="s">
        <v>132</v>
      </c>
      <c r="B2694" t="s">
        <v>5332</v>
      </c>
      <c r="C2694" t="s">
        <v>7983</v>
      </c>
      <c r="D2694" t="s">
        <v>141</v>
      </c>
      <c r="E2694" t="s">
        <v>13056</v>
      </c>
      <c r="F2694" t="str">
        <f t="shared" si="45"/>
        <v>US-UGAAP</v>
      </c>
      <c r="G2694" t="s">
        <v>7983</v>
      </c>
      <c r="O2694" t="s">
        <v>16270</v>
      </c>
      <c r="P2694" t="s">
        <v>137</v>
      </c>
      <c r="Q2694" t="s">
        <v>8744</v>
      </c>
      <c r="R2694" t="str">
        <f>IF(COUNTIF('16 reserve entries'!Q:Q,'16 AJE data'!O2694)&gt;0,"Y","N")</f>
        <v>N</v>
      </c>
      <c r="S2694" s="149" t="s">
        <v>132</v>
      </c>
      <c r="T2694" t="s">
        <v>13685</v>
      </c>
      <c r="U2694" t="str">
        <f>IF(COUNTIF('16 reserve bal'!D:D,'16 AJE data'!T2694)&gt;0,"Y","N")</f>
        <v>N</v>
      </c>
    </row>
    <row r="2695" spans="1:21" x14ac:dyDescent="0.25">
      <c r="A2695" t="s">
        <v>132</v>
      </c>
      <c r="B2695" t="s">
        <v>5332</v>
      </c>
      <c r="C2695" t="s">
        <v>7984</v>
      </c>
      <c r="D2695" t="s">
        <v>141</v>
      </c>
      <c r="E2695" t="s">
        <v>13056</v>
      </c>
      <c r="F2695" t="str">
        <f t="shared" si="45"/>
        <v>US-UGAAP</v>
      </c>
      <c r="G2695" t="s">
        <v>7984</v>
      </c>
      <c r="O2695" t="s">
        <v>16271</v>
      </c>
      <c r="P2695" t="s">
        <v>137</v>
      </c>
      <c r="Q2695" t="s">
        <v>8745</v>
      </c>
      <c r="R2695" t="str">
        <f>IF(COUNTIF('16 reserve entries'!Q:Q,'16 AJE data'!O2695)&gt;0,"Y","N")</f>
        <v>N</v>
      </c>
      <c r="S2695" s="149" t="s">
        <v>132</v>
      </c>
      <c r="T2695" t="s">
        <v>13687</v>
      </c>
      <c r="U2695" t="str">
        <f>IF(COUNTIF('16 reserve bal'!D:D,'16 AJE data'!T2695)&gt;0,"Y","N")</f>
        <v>N</v>
      </c>
    </row>
    <row r="2696" spans="1:21" x14ac:dyDescent="0.25">
      <c r="A2696" t="s">
        <v>132</v>
      </c>
      <c r="B2696" t="s">
        <v>5332</v>
      </c>
      <c r="C2696" t="s">
        <v>3480</v>
      </c>
      <c r="D2696" t="s">
        <v>141</v>
      </c>
      <c r="E2696" t="s">
        <v>13056</v>
      </c>
      <c r="F2696" t="str">
        <f t="shared" si="45"/>
        <v>US-UGAAP</v>
      </c>
      <c r="G2696" t="s">
        <v>3480</v>
      </c>
      <c r="O2696" t="s">
        <v>16272</v>
      </c>
      <c r="P2696" t="s">
        <v>137</v>
      </c>
      <c r="Q2696" t="s">
        <v>8746</v>
      </c>
      <c r="R2696" t="str">
        <f>IF(COUNTIF('16 reserve entries'!Q:Q,'16 AJE data'!O2696)&gt;0,"Y","N")</f>
        <v>N</v>
      </c>
      <c r="S2696" s="149" t="s">
        <v>132</v>
      </c>
      <c r="T2696" t="s">
        <v>16273</v>
      </c>
      <c r="U2696" t="str">
        <f>IF(COUNTIF('16 reserve bal'!D:D,'16 AJE data'!T2696)&gt;0,"Y","N")</f>
        <v>N</v>
      </c>
    </row>
    <row r="2697" spans="1:21" x14ac:dyDescent="0.25">
      <c r="A2697" t="s">
        <v>132</v>
      </c>
      <c r="B2697" t="s">
        <v>5332</v>
      </c>
      <c r="C2697" t="s">
        <v>3489</v>
      </c>
      <c r="D2697" t="s">
        <v>141</v>
      </c>
      <c r="E2697" t="s">
        <v>13056</v>
      </c>
      <c r="F2697" t="str">
        <f t="shared" si="45"/>
        <v>US-UGAAP</v>
      </c>
      <c r="G2697" t="s">
        <v>3489</v>
      </c>
      <c r="O2697" t="s">
        <v>16274</v>
      </c>
      <c r="P2697" t="s">
        <v>137</v>
      </c>
      <c r="Q2697" t="s">
        <v>8747</v>
      </c>
      <c r="R2697" t="str">
        <f>IF(COUNTIF('16 reserve entries'!Q:Q,'16 AJE data'!O2697)&gt;0,"Y","N")</f>
        <v>N</v>
      </c>
      <c r="S2697" s="149" t="s">
        <v>132</v>
      </c>
      <c r="T2697" t="s">
        <v>14022</v>
      </c>
      <c r="U2697" t="str">
        <f>IF(COUNTIF('16 reserve bal'!D:D,'16 AJE data'!T2697)&gt;0,"Y","N")</f>
        <v>N</v>
      </c>
    </row>
    <row r="2698" spans="1:21" x14ac:dyDescent="0.25">
      <c r="A2698" t="s">
        <v>132</v>
      </c>
      <c r="B2698" t="s">
        <v>5332</v>
      </c>
      <c r="C2698" t="s">
        <v>3492</v>
      </c>
      <c r="D2698" t="s">
        <v>141</v>
      </c>
      <c r="E2698" t="s">
        <v>13056</v>
      </c>
      <c r="F2698" t="str">
        <f t="shared" si="45"/>
        <v>US-UGAAP</v>
      </c>
      <c r="G2698" t="s">
        <v>3492</v>
      </c>
      <c r="O2698" t="s">
        <v>16275</v>
      </c>
      <c r="P2698" t="s">
        <v>137</v>
      </c>
      <c r="Q2698" t="s">
        <v>8748</v>
      </c>
      <c r="R2698" t="str">
        <f>IF(COUNTIF('16 reserve entries'!Q:Q,'16 AJE data'!O2698)&gt;0,"Y","N")</f>
        <v>N</v>
      </c>
      <c r="S2698" s="149" t="s">
        <v>132</v>
      </c>
      <c r="T2698" t="s">
        <v>3815</v>
      </c>
      <c r="U2698" t="str">
        <f>IF(COUNTIF('16 reserve bal'!D:D,'16 AJE data'!T2698)&gt;0,"Y","N")</f>
        <v>Y</v>
      </c>
    </row>
    <row r="2699" spans="1:21" x14ac:dyDescent="0.25">
      <c r="A2699" t="s">
        <v>132</v>
      </c>
      <c r="B2699" t="s">
        <v>5332</v>
      </c>
      <c r="C2699" t="s">
        <v>3495</v>
      </c>
      <c r="D2699" t="s">
        <v>141</v>
      </c>
      <c r="E2699" t="s">
        <v>13056</v>
      </c>
      <c r="F2699" t="str">
        <f t="shared" si="45"/>
        <v>US-UGAAP</v>
      </c>
      <c r="G2699" t="s">
        <v>3495</v>
      </c>
      <c r="O2699" t="s">
        <v>16276</v>
      </c>
      <c r="P2699" t="s">
        <v>137</v>
      </c>
      <c r="Q2699" t="s">
        <v>8750</v>
      </c>
      <c r="R2699" t="str">
        <f>IF(COUNTIF('16 reserve entries'!Q:Q,'16 AJE data'!O2699)&gt;0,"Y","N")</f>
        <v>N</v>
      </c>
      <c r="S2699" s="149" t="s">
        <v>132</v>
      </c>
      <c r="T2699" t="s">
        <v>3824</v>
      </c>
      <c r="U2699" t="str">
        <f>IF(COUNTIF('16 reserve bal'!D:D,'16 AJE data'!T2699)&gt;0,"Y","N")</f>
        <v>Y</v>
      </c>
    </row>
    <row r="2700" spans="1:21" x14ac:dyDescent="0.25">
      <c r="A2700" t="s">
        <v>132</v>
      </c>
      <c r="B2700" t="s">
        <v>5332</v>
      </c>
      <c r="C2700" t="s">
        <v>7615</v>
      </c>
      <c r="D2700" t="s">
        <v>141</v>
      </c>
      <c r="E2700" t="s">
        <v>13056</v>
      </c>
      <c r="F2700" t="str">
        <f t="shared" si="45"/>
        <v>US-UGAAP</v>
      </c>
      <c r="G2700" t="s">
        <v>7615</v>
      </c>
      <c r="O2700" t="s">
        <v>16277</v>
      </c>
      <c r="P2700" t="s">
        <v>137</v>
      </c>
      <c r="Q2700" t="s">
        <v>8751</v>
      </c>
      <c r="R2700" t="str">
        <f>IF(COUNTIF('16 reserve entries'!Q:Q,'16 AJE data'!O2700)&gt;0,"Y","N")</f>
        <v>N</v>
      </c>
      <c r="S2700" s="149" t="s">
        <v>132</v>
      </c>
      <c r="T2700" t="s">
        <v>13691</v>
      </c>
      <c r="U2700" t="str">
        <f>IF(COUNTIF('16 reserve bal'!D:D,'16 AJE data'!T2700)&gt;0,"Y","N")</f>
        <v>N</v>
      </c>
    </row>
    <row r="2701" spans="1:21" x14ac:dyDescent="0.25">
      <c r="A2701" t="s">
        <v>132</v>
      </c>
      <c r="B2701" t="s">
        <v>5332</v>
      </c>
      <c r="C2701" t="s">
        <v>3513</v>
      </c>
      <c r="D2701" t="s">
        <v>141</v>
      </c>
      <c r="E2701" t="s">
        <v>13056</v>
      </c>
      <c r="F2701" t="str">
        <f t="shared" si="45"/>
        <v>US-UGAAP</v>
      </c>
      <c r="G2701" t="s">
        <v>3513</v>
      </c>
      <c r="O2701" t="s">
        <v>16278</v>
      </c>
      <c r="P2701" t="s">
        <v>137</v>
      </c>
      <c r="Q2701" t="s">
        <v>8752</v>
      </c>
      <c r="R2701" t="str">
        <f>IF(COUNTIF('16 reserve entries'!Q:Q,'16 AJE data'!O2701)&gt;0,"Y","N")</f>
        <v>N</v>
      </c>
      <c r="S2701" s="149" t="s">
        <v>132</v>
      </c>
      <c r="T2701" t="s">
        <v>3876</v>
      </c>
      <c r="U2701" t="str">
        <f>IF(COUNTIF('16 reserve bal'!D:D,'16 AJE data'!T2701)&gt;0,"Y","N")</f>
        <v>Y</v>
      </c>
    </row>
    <row r="2702" spans="1:21" x14ac:dyDescent="0.25">
      <c r="A2702" t="s">
        <v>132</v>
      </c>
      <c r="B2702" t="s">
        <v>5332</v>
      </c>
      <c r="C2702" t="s">
        <v>3521</v>
      </c>
      <c r="D2702" t="s">
        <v>141</v>
      </c>
      <c r="E2702" t="s">
        <v>13056</v>
      </c>
      <c r="F2702" t="str">
        <f t="shared" si="45"/>
        <v>US-UGAAP</v>
      </c>
      <c r="G2702" t="s">
        <v>3521</v>
      </c>
      <c r="O2702" t="s">
        <v>16279</v>
      </c>
      <c r="P2702" t="s">
        <v>137</v>
      </c>
      <c r="Q2702" t="s">
        <v>8753</v>
      </c>
      <c r="R2702" t="str">
        <f>IF(COUNTIF('16 reserve entries'!Q:Q,'16 AJE data'!O2702)&gt;0,"Y","N")</f>
        <v>N</v>
      </c>
      <c r="S2702" s="149" t="s">
        <v>132</v>
      </c>
      <c r="T2702" t="s">
        <v>3893</v>
      </c>
      <c r="U2702" t="str">
        <f>IF(COUNTIF('16 reserve bal'!D:D,'16 AJE data'!T2702)&gt;0,"Y","N")</f>
        <v>Y</v>
      </c>
    </row>
    <row r="2703" spans="1:21" x14ac:dyDescent="0.25">
      <c r="A2703" t="s">
        <v>132</v>
      </c>
      <c r="B2703" t="s">
        <v>5332</v>
      </c>
      <c r="C2703" t="s">
        <v>3532</v>
      </c>
      <c r="D2703" t="s">
        <v>141</v>
      </c>
      <c r="E2703" t="s">
        <v>13056</v>
      </c>
      <c r="F2703" t="str">
        <f t="shared" si="45"/>
        <v>US-UGAAP</v>
      </c>
      <c r="G2703" t="s">
        <v>3532</v>
      </c>
      <c r="O2703" t="s">
        <v>16280</v>
      </c>
      <c r="P2703" t="s">
        <v>137</v>
      </c>
      <c r="Q2703" t="s">
        <v>8754</v>
      </c>
      <c r="R2703" t="str">
        <f>IF(COUNTIF('16 reserve entries'!Q:Q,'16 AJE data'!O2703)&gt;0,"Y","N")</f>
        <v>N</v>
      </c>
      <c r="S2703" s="149" t="s">
        <v>132</v>
      </c>
      <c r="T2703" t="s">
        <v>3924</v>
      </c>
      <c r="U2703" t="str">
        <f>IF(COUNTIF('16 reserve bal'!D:D,'16 AJE data'!T2703)&gt;0,"Y","N")</f>
        <v>Y</v>
      </c>
    </row>
    <row r="2704" spans="1:21" x14ac:dyDescent="0.25">
      <c r="A2704" t="s">
        <v>132</v>
      </c>
      <c r="B2704" t="s">
        <v>5332</v>
      </c>
      <c r="C2704" t="s">
        <v>3535</v>
      </c>
      <c r="D2704" t="s">
        <v>141</v>
      </c>
      <c r="E2704" t="s">
        <v>13056</v>
      </c>
      <c r="F2704" t="str">
        <f t="shared" si="45"/>
        <v>US-UGAAP</v>
      </c>
      <c r="G2704" t="s">
        <v>3535</v>
      </c>
      <c r="O2704" t="s">
        <v>16281</v>
      </c>
      <c r="P2704" t="s">
        <v>137</v>
      </c>
      <c r="Q2704" t="s">
        <v>8755</v>
      </c>
      <c r="R2704" t="str">
        <f>IF(COUNTIF('16 reserve entries'!Q:Q,'16 AJE data'!O2704)&gt;0,"Y","N")</f>
        <v>N</v>
      </c>
      <c r="S2704" s="149" t="s">
        <v>132</v>
      </c>
      <c r="T2704" t="s">
        <v>3929</v>
      </c>
      <c r="U2704" t="str">
        <f>IF(COUNTIF('16 reserve bal'!D:D,'16 AJE data'!T2704)&gt;0,"Y","N")</f>
        <v>Y</v>
      </c>
    </row>
    <row r="2705" spans="1:21" x14ac:dyDescent="0.25">
      <c r="A2705" t="s">
        <v>132</v>
      </c>
      <c r="B2705" t="s">
        <v>5332</v>
      </c>
      <c r="C2705" t="s">
        <v>3543</v>
      </c>
      <c r="D2705" t="s">
        <v>141</v>
      </c>
      <c r="E2705" t="s">
        <v>13056</v>
      </c>
      <c r="F2705" t="str">
        <f t="shared" si="45"/>
        <v>US-UGAAP</v>
      </c>
      <c r="G2705" t="s">
        <v>3543</v>
      </c>
      <c r="O2705" t="s">
        <v>16282</v>
      </c>
      <c r="P2705" t="s">
        <v>137</v>
      </c>
      <c r="Q2705" t="s">
        <v>8756</v>
      </c>
      <c r="R2705" t="str">
        <f>IF(COUNTIF('16 reserve entries'!Q:Q,'16 AJE data'!O2705)&gt;0,"Y","N")</f>
        <v>N</v>
      </c>
      <c r="S2705" s="149" t="s">
        <v>132</v>
      </c>
      <c r="T2705" t="s">
        <v>13695</v>
      </c>
      <c r="U2705" t="str">
        <f>IF(COUNTIF('16 reserve bal'!D:D,'16 AJE data'!T2705)&gt;0,"Y","N")</f>
        <v>N</v>
      </c>
    </row>
    <row r="2706" spans="1:21" x14ac:dyDescent="0.25">
      <c r="A2706" t="s">
        <v>132</v>
      </c>
      <c r="B2706" t="s">
        <v>5332</v>
      </c>
      <c r="C2706" t="s">
        <v>3549</v>
      </c>
      <c r="D2706" t="s">
        <v>141</v>
      </c>
      <c r="E2706" t="s">
        <v>13056</v>
      </c>
      <c r="F2706" t="str">
        <f t="shared" si="45"/>
        <v>US-UGAAP</v>
      </c>
      <c r="G2706" t="s">
        <v>3549</v>
      </c>
      <c r="O2706" t="s">
        <v>16283</v>
      </c>
      <c r="P2706" t="s">
        <v>137</v>
      </c>
      <c r="Q2706" t="s">
        <v>8757</v>
      </c>
      <c r="R2706" t="str">
        <f>IF(COUNTIF('16 reserve entries'!Q:Q,'16 AJE data'!O2706)&gt;0,"Y","N")</f>
        <v>N</v>
      </c>
      <c r="S2706" s="149" t="s">
        <v>132</v>
      </c>
      <c r="T2706" t="s">
        <v>3955</v>
      </c>
      <c r="U2706" t="str">
        <f>IF(COUNTIF('16 reserve bal'!D:D,'16 AJE data'!T2706)&gt;0,"Y","N")</f>
        <v>Y</v>
      </c>
    </row>
    <row r="2707" spans="1:21" x14ac:dyDescent="0.25">
      <c r="A2707" t="s">
        <v>132</v>
      </c>
      <c r="B2707" t="s">
        <v>5332</v>
      </c>
      <c r="C2707" t="s">
        <v>3570</v>
      </c>
      <c r="D2707" t="s">
        <v>141</v>
      </c>
      <c r="E2707" t="s">
        <v>13056</v>
      </c>
      <c r="F2707" t="str">
        <f t="shared" si="45"/>
        <v>US-UGAAP</v>
      </c>
      <c r="G2707" t="s">
        <v>3570</v>
      </c>
      <c r="O2707" t="s">
        <v>16284</v>
      </c>
      <c r="P2707" t="s">
        <v>137</v>
      </c>
      <c r="Q2707" t="s">
        <v>8758</v>
      </c>
      <c r="R2707" t="str">
        <f>IF(COUNTIF('16 reserve entries'!Q:Q,'16 AJE data'!O2707)&gt;0,"Y","N")</f>
        <v>N</v>
      </c>
      <c r="S2707" s="149" t="s">
        <v>132</v>
      </c>
      <c r="T2707" t="s">
        <v>3934</v>
      </c>
      <c r="U2707" t="str">
        <f>IF(COUNTIF('16 reserve bal'!D:D,'16 AJE data'!T2707)&gt;0,"Y","N")</f>
        <v>Y</v>
      </c>
    </row>
    <row r="2708" spans="1:21" x14ac:dyDescent="0.25">
      <c r="A2708" t="s">
        <v>132</v>
      </c>
      <c r="B2708" t="s">
        <v>5332</v>
      </c>
      <c r="C2708" t="s">
        <v>3585</v>
      </c>
      <c r="D2708" t="s">
        <v>141</v>
      </c>
      <c r="E2708" t="s">
        <v>13056</v>
      </c>
      <c r="F2708" t="str">
        <f t="shared" si="45"/>
        <v>US-UGAAP</v>
      </c>
      <c r="G2708" t="s">
        <v>3585</v>
      </c>
      <c r="O2708" t="s">
        <v>16285</v>
      </c>
      <c r="P2708" t="s">
        <v>137</v>
      </c>
      <c r="Q2708" t="s">
        <v>8759</v>
      </c>
      <c r="R2708" t="str">
        <f>IF(COUNTIF('16 reserve entries'!Q:Q,'16 AJE data'!O2708)&gt;0,"Y","N")</f>
        <v>N</v>
      </c>
      <c r="S2708" s="149" t="s">
        <v>132</v>
      </c>
      <c r="T2708" t="s">
        <v>4013</v>
      </c>
      <c r="U2708" t="str">
        <f>IF(COUNTIF('16 reserve bal'!D:D,'16 AJE data'!T2708)&gt;0,"Y","N")</f>
        <v>Y</v>
      </c>
    </row>
    <row r="2709" spans="1:21" x14ac:dyDescent="0.25">
      <c r="A2709" t="s">
        <v>132</v>
      </c>
      <c r="B2709" t="s">
        <v>5332</v>
      </c>
      <c r="C2709" t="s">
        <v>7649</v>
      </c>
      <c r="D2709" t="s">
        <v>141</v>
      </c>
      <c r="E2709" t="s">
        <v>13056</v>
      </c>
      <c r="F2709" t="str">
        <f t="shared" si="45"/>
        <v>US-UGAAP</v>
      </c>
      <c r="G2709" t="s">
        <v>7649</v>
      </c>
      <c r="O2709" t="s">
        <v>16286</v>
      </c>
      <c r="P2709" t="s">
        <v>137</v>
      </c>
      <c r="Q2709" t="s">
        <v>8760</v>
      </c>
      <c r="R2709" t="str">
        <f>IF(COUNTIF('16 reserve entries'!Q:Q,'16 AJE data'!O2709)&gt;0,"Y","N")</f>
        <v>N</v>
      </c>
      <c r="S2709" s="149" t="s">
        <v>132</v>
      </c>
      <c r="T2709" t="s">
        <v>14031</v>
      </c>
      <c r="U2709" t="str">
        <f>IF(COUNTIF('16 reserve bal'!D:D,'16 AJE data'!T2709)&gt;0,"Y","N")</f>
        <v>N</v>
      </c>
    </row>
    <row r="2710" spans="1:21" x14ac:dyDescent="0.25">
      <c r="A2710" t="s">
        <v>132</v>
      </c>
      <c r="B2710" t="s">
        <v>5332</v>
      </c>
      <c r="C2710" t="s">
        <v>3588</v>
      </c>
      <c r="D2710" t="s">
        <v>141</v>
      </c>
      <c r="E2710" t="s">
        <v>13056</v>
      </c>
      <c r="F2710" t="str">
        <f t="shared" si="45"/>
        <v>US-UGAAP</v>
      </c>
      <c r="G2710" t="s">
        <v>3588</v>
      </c>
      <c r="O2710" t="s">
        <v>16287</v>
      </c>
      <c r="P2710" t="s">
        <v>137</v>
      </c>
      <c r="Q2710" t="s">
        <v>8761</v>
      </c>
      <c r="R2710" t="str">
        <f>IF(COUNTIF('16 reserve entries'!Q:Q,'16 AJE data'!O2710)&gt;0,"Y","N")</f>
        <v>N</v>
      </c>
      <c r="S2710" s="149" t="s">
        <v>132</v>
      </c>
      <c r="T2710" t="s">
        <v>3937</v>
      </c>
      <c r="U2710" t="str">
        <f>IF(COUNTIF('16 reserve bal'!D:D,'16 AJE data'!T2710)&gt;0,"Y","N")</f>
        <v>Y</v>
      </c>
    </row>
    <row r="2711" spans="1:21" x14ac:dyDescent="0.25">
      <c r="A2711" t="s">
        <v>132</v>
      </c>
      <c r="B2711" t="s">
        <v>5332</v>
      </c>
      <c r="C2711" t="s">
        <v>3591</v>
      </c>
      <c r="D2711" t="s">
        <v>141</v>
      </c>
      <c r="E2711" t="s">
        <v>13056</v>
      </c>
      <c r="F2711" t="str">
        <f t="shared" si="45"/>
        <v>US-UGAAP</v>
      </c>
      <c r="G2711" t="s">
        <v>3591</v>
      </c>
      <c r="O2711" t="s">
        <v>16288</v>
      </c>
      <c r="P2711" t="s">
        <v>137</v>
      </c>
      <c r="Q2711" t="s">
        <v>8762</v>
      </c>
      <c r="R2711" t="str">
        <f>IF(COUNTIF('16 reserve entries'!Q:Q,'16 AJE data'!O2711)&gt;0,"Y","N")</f>
        <v>N</v>
      </c>
      <c r="S2711" s="149" t="s">
        <v>132</v>
      </c>
      <c r="T2711" t="s">
        <v>4023</v>
      </c>
      <c r="U2711" t="str">
        <f>IF(COUNTIF('16 reserve bal'!D:D,'16 AJE data'!T2711)&gt;0,"Y","N")</f>
        <v>Y</v>
      </c>
    </row>
    <row r="2712" spans="1:21" x14ac:dyDescent="0.25">
      <c r="A2712" t="s">
        <v>132</v>
      </c>
      <c r="B2712" t="s">
        <v>5332</v>
      </c>
      <c r="C2712" t="s">
        <v>3602</v>
      </c>
      <c r="D2712" t="s">
        <v>141</v>
      </c>
      <c r="E2712" t="s">
        <v>13056</v>
      </c>
      <c r="F2712" t="str">
        <f t="shared" si="45"/>
        <v>US-UGAAP</v>
      </c>
      <c r="G2712" t="s">
        <v>3602</v>
      </c>
      <c r="O2712" t="s">
        <v>16289</v>
      </c>
      <c r="P2712" t="s">
        <v>137</v>
      </c>
      <c r="Q2712" t="s">
        <v>8763</v>
      </c>
      <c r="R2712" t="str">
        <f>IF(COUNTIF('16 reserve entries'!Q:Q,'16 AJE data'!O2712)&gt;0,"Y","N")</f>
        <v>N</v>
      </c>
      <c r="S2712" s="149" t="s">
        <v>132</v>
      </c>
      <c r="T2712" t="s">
        <v>13700</v>
      </c>
      <c r="U2712" t="str">
        <f>IF(COUNTIF('16 reserve bal'!D:D,'16 AJE data'!T2712)&gt;0,"Y","N")</f>
        <v>N</v>
      </c>
    </row>
    <row r="2713" spans="1:21" x14ac:dyDescent="0.25">
      <c r="A2713" t="s">
        <v>132</v>
      </c>
      <c r="B2713" t="s">
        <v>5332</v>
      </c>
      <c r="C2713" t="s">
        <v>3605</v>
      </c>
      <c r="D2713" t="s">
        <v>141</v>
      </c>
      <c r="E2713" t="s">
        <v>13056</v>
      </c>
      <c r="F2713" t="str">
        <f t="shared" si="45"/>
        <v>US-UGAAP</v>
      </c>
      <c r="G2713" t="s">
        <v>3605</v>
      </c>
      <c r="O2713" t="s">
        <v>16290</v>
      </c>
      <c r="P2713" t="s">
        <v>137</v>
      </c>
      <c r="Q2713" t="s">
        <v>8764</v>
      </c>
      <c r="R2713" t="str">
        <f>IF(COUNTIF('16 reserve entries'!Q:Q,'16 AJE data'!O2713)&gt;0,"Y","N")</f>
        <v>N</v>
      </c>
      <c r="S2713" s="149" t="s">
        <v>132</v>
      </c>
      <c r="T2713" t="s">
        <v>4045</v>
      </c>
      <c r="U2713" t="str">
        <f>IF(COUNTIF('16 reserve bal'!D:D,'16 AJE data'!T2713)&gt;0,"Y","N")</f>
        <v>Y</v>
      </c>
    </row>
    <row r="2714" spans="1:21" x14ac:dyDescent="0.25">
      <c r="A2714" t="s">
        <v>132</v>
      </c>
      <c r="B2714" t="s">
        <v>5332</v>
      </c>
      <c r="C2714" t="s">
        <v>7668</v>
      </c>
      <c r="D2714" t="s">
        <v>141</v>
      </c>
      <c r="E2714" t="s">
        <v>13056</v>
      </c>
      <c r="F2714" t="str">
        <f t="shared" si="45"/>
        <v>US-UGAAP</v>
      </c>
      <c r="G2714" t="s">
        <v>7668</v>
      </c>
      <c r="O2714" t="s">
        <v>16291</v>
      </c>
      <c r="P2714" t="s">
        <v>137</v>
      </c>
      <c r="Q2714" t="s">
        <v>8765</v>
      </c>
      <c r="R2714" t="str">
        <f>IF(COUNTIF('16 reserve entries'!Q:Q,'16 AJE data'!O2714)&gt;0,"Y","N")</f>
        <v>N</v>
      </c>
      <c r="S2714" s="149" t="s">
        <v>132</v>
      </c>
      <c r="T2714" t="s">
        <v>16292</v>
      </c>
      <c r="U2714" t="str">
        <f>IF(COUNTIF('16 reserve bal'!D:D,'16 AJE data'!T2714)&gt;0,"Y","N")</f>
        <v>N</v>
      </c>
    </row>
    <row r="2715" spans="1:21" x14ac:dyDescent="0.25">
      <c r="A2715" t="s">
        <v>132</v>
      </c>
      <c r="B2715" t="s">
        <v>5332</v>
      </c>
      <c r="C2715" t="s">
        <v>7678</v>
      </c>
      <c r="D2715" t="s">
        <v>141</v>
      </c>
      <c r="E2715" t="s">
        <v>13056</v>
      </c>
      <c r="F2715" t="str">
        <f t="shared" si="45"/>
        <v>US-UGAAP</v>
      </c>
      <c r="G2715" t="s">
        <v>7678</v>
      </c>
      <c r="O2715" t="s">
        <v>16293</v>
      </c>
      <c r="P2715" t="s">
        <v>137</v>
      </c>
      <c r="Q2715" t="s">
        <v>8767</v>
      </c>
      <c r="R2715" t="str">
        <f>IF(COUNTIF('16 reserve entries'!Q:Q,'16 AJE data'!O2715)&gt;0,"Y","N")</f>
        <v>N</v>
      </c>
      <c r="S2715" s="149" t="s">
        <v>132</v>
      </c>
      <c r="T2715" t="s">
        <v>14040</v>
      </c>
      <c r="U2715" t="str">
        <f>IF(COUNTIF('16 reserve bal'!D:D,'16 AJE data'!T2715)&gt;0,"Y","N")</f>
        <v>N</v>
      </c>
    </row>
    <row r="2716" spans="1:21" x14ac:dyDescent="0.25">
      <c r="A2716" t="s">
        <v>132</v>
      </c>
      <c r="B2716" t="s">
        <v>5332</v>
      </c>
      <c r="C2716" t="s">
        <v>3642</v>
      </c>
      <c r="D2716" t="s">
        <v>141</v>
      </c>
      <c r="E2716" t="s">
        <v>13056</v>
      </c>
      <c r="F2716" t="str">
        <f t="shared" si="45"/>
        <v>US-UGAAP</v>
      </c>
      <c r="G2716" t="s">
        <v>3642</v>
      </c>
      <c r="O2716" t="s">
        <v>16294</v>
      </c>
      <c r="P2716" t="s">
        <v>137</v>
      </c>
      <c r="Q2716" t="s">
        <v>8768</v>
      </c>
      <c r="R2716" t="str">
        <f>IF(COUNTIF('16 reserve entries'!Q:Q,'16 AJE data'!O2716)&gt;0,"Y","N")</f>
        <v>N</v>
      </c>
      <c r="S2716" s="149" t="s">
        <v>132</v>
      </c>
      <c r="T2716" t="s">
        <v>13702</v>
      </c>
      <c r="U2716" t="str">
        <f>IF(COUNTIF('16 reserve bal'!D:D,'16 AJE data'!T2716)&gt;0,"Y","N")</f>
        <v>N</v>
      </c>
    </row>
    <row r="2717" spans="1:21" x14ac:dyDescent="0.25">
      <c r="A2717" t="s">
        <v>132</v>
      </c>
      <c r="B2717" t="s">
        <v>5332</v>
      </c>
      <c r="C2717" t="s">
        <v>3645</v>
      </c>
      <c r="D2717" t="s">
        <v>141</v>
      </c>
      <c r="E2717" t="s">
        <v>13056</v>
      </c>
      <c r="F2717" t="str">
        <f t="shared" si="45"/>
        <v>US-UGAAP</v>
      </c>
      <c r="G2717" t="s">
        <v>3645</v>
      </c>
      <c r="O2717" t="s">
        <v>16295</v>
      </c>
      <c r="P2717" t="s">
        <v>137</v>
      </c>
      <c r="Q2717" t="s">
        <v>8769</v>
      </c>
      <c r="R2717" t="str">
        <f>IF(COUNTIF('16 reserve entries'!Q:Q,'16 AJE data'!O2717)&gt;0,"Y","N")</f>
        <v>N</v>
      </c>
      <c r="S2717" s="149" t="s">
        <v>132</v>
      </c>
      <c r="T2717" t="s">
        <v>13704</v>
      </c>
      <c r="U2717" t="str">
        <f>IF(COUNTIF('16 reserve bal'!D:D,'16 AJE data'!T2717)&gt;0,"Y","N")</f>
        <v>N</v>
      </c>
    </row>
    <row r="2718" spans="1:21" x14ac:dyDescent="0.25">
      <c r="A2718" t="s">
        <v>132</v>
      </c>
      <c r="B2718" t="s">
        <v>5332</v>
      </c>
      <c r="C2718" t="s">
        <v>7684</v>
      </c>
      <c r="D2718" t="s">
        <v>141</v>
      </c>
      <c r="E2718" t="s">
        <v>13056</v>
      </c>
      <c r="F2718" t="str">
        <f t="shared" si="45"/>
        <v>US-UGAAP</v>
      </c>
      <c r="G2718" t="s">
        <v>7684</v>
      </c>
      <c r="O2718" t="s">
        <v>16296</v>
      </c>
      <c r="P2718" t="s">
        <v>137</v>
      </c>
      <c r="Q2718" t="s">
        <v>8770</v>
      </c>
      <c r="R2718" t="str">
        <f>IF(COUNTIF('16 reserve entries'!Q:Q,'16 AJE data'!O2718)&gt;0,"Y","N")</f>
        <v>N</v>
      </c>
      <c r="S2718" s="149" t="s">
        <v>132</v>
      </c>
      <c r="T2718" t="s">
        <v>14044</v>
      </c>
      <c r="U2718" t="str">
        <f>IF(COUNTIF('16 reserve bal'!D:D,'16 AJE data'!T2718)&gt;0,"Y","N")</f>
        <v>N</v>
      </c>
    </row>
    <row r="2719" spans="1:21" x14ac:dyDescent="0.25">
      <c r="A2719" t="s">
        <v>132</v>
      </c>
      <c r="B2719" t="s">
        <v>5332</v>
      </c>
      <c r="C2719" t="s">
        <v>7690</v>
      </c>
      <c r="D2719" t="s">
        <v>141</v>
      </c>
      <c r="E2719" t="s">
        <v>13056</v>
      </c>
      <c r="F2719" t="str">
        <f t="shared" si="45"/>
        <v>US-UGAAP</v>
      </c>
      <c r="G2719" t="s">
        <v>7690</v>
      </c>
      <c r="O2719" t="s">
        <v>16297</v>
      </c>
      <c r="P2719" t="s">
        <v>137</v>
      </c>
      <c r="Q2719" t="s">
        <v>8771</v>
      </c>
      <c r="R2719" t="str">
        <f>IF(COUNTIF('16 reserve entries'!Q:Q,'16 AJE data'!O2719)&gt;0,"Y","N")</f>
        <v>N</v>
      </c>
      <c r="S2719" s="149" t="s">
        <v>132</v>
      </c>
      <c r="T2719" t="s">
        <v>13706</v>
      </c>
      <c r="U2719" t="str">
        <f>IF(COUNTIF('16 reserve bal'!D:D,'16 AJE data'!T2719)&gt;0,"Y","N")</f>
        <v>N</v>
      </c>
    </row>
    <row r="2720" spans="1:21" x14ac:dyDescent="0.25">
      <c r="A2720" t="s">
        <v>132</v>
      </c>
      <c r="B2720" t="s">
        <v>5332</v>
      </c>
      <c r="C2720" t="s">
        <v>3663</v>
      </c>
      <c r="D2720" t="s">
        <v>141</v>
      </c>
      <c r="E2720" t="s">
        <v>13056</v>
      </c>
      <c r="F2720" t="str">
        <f t="shared" si="45"/>
        <v>US-UGAAP</v>
      </c>
      <c r="G2720" t="s">
        <v>3663</v>
      </c>
      <c r="O2720" t="s">
        <v>16298</v>
      </c>
      <c r="P2720" t="s">
        <v>137</v>
      </c>
      <c r="Q2720" t="s">
        <v>8772</v>
      </c>
      <c r="R2720" t="str">
        <f>IF(COUNTIF('16 reserve entries'!Q:Q,'16 AJE data'!O2720)&gt;0,"Y","N")</f>
        <v>N</v>
      </c>
      <c r="S2720" s="149" t="s">
        <v>132</v>
      </c>
      <c r="T2720" t="s">
        <v>3943</v>
      </c>
      <c r="U2720" t="str">
        <f>IF(COUNTIF('16 reserve bal'!D:D,'16 AJE data'!T2720)&gt;0,"Y","N")</f>
        <v>Y</v>
      </c>
    </row>
    <row r="2721" spans="1:21" x14ac:dyDescent="0.25">
      <c r="A2721" t="s">
        <v>132</v>
      </c>
      <c r="B2721" t="s">
        <v>5332</v>
      </c>
      <c r="C2721" t="s">
        <v>3684</v>
      </c>
      <c r="D2721" t="s">
        <v>141</v>
      </c>
      <c r="E2721" t="s">
        <v>13056</v>
      </c>
      <c r="F2721" t="str">
        <f t="shared" si="45"/>
        <v>US-UGAAP</v>
      </c>
      <c r="G2721" t="s">
        <v>3684</v>
      </c>
      <c r="O2721" t="s">
        <v>16299</v>
      </c>
      <c r="P2721" t="s">
        <v>137</v>
      </c>
      <c r="Q2721" t="s">
        <v>8773</v>
      </c>
      <c r="R2721" t="str">
        <f>IF(COUNTIF('16 reserve entries'!Q:Q,'16 AJE data'!O2721)&gt;0,"Y","N")</f>
        <v>N</v>
      </c>
      <c r="S2721" s="149" t="s">
        <v>132</v>
      </c>
      <c r="T2721" t="s">
        <v>14047</v>
      </c>
      <c r="U2721" t="str">
        <f>IF(COUNTIF('16 reserve bal'!D:D,'16 AJE data'!T2721)&gt;0,"Y","N")</f>
        <v>N</v>
      </c>
    </row>
    <row r="2722" spans="1:21" x14ac:dyDescent="0.25">
      <c r="A2722" t="s">
        <v>132</v>
      </c>
      <c r="B2722" t="s">
        <v>5332</v>
      </c>
      <c r="C2722" t="s">
        <v>3708</v>
      </c>
      <c r="D2722" t="s">
        <v>141</v>
      </c>
      <c r="E2722" t="s">
        <v>13056</v>
      </c>
      <c r="F2722" t="str">
        <f t="shared" si="45"/>
        <v>US-UGAAP</v>
      </c>
      <c r="G2722" t="s">
        <v>3708</v>
      </c>
      <c r="O2722" t="s">
        <v>16300</v>
      </c>
      <c r="P2722" t="s">
        <v>137</v>
      </c>
      <c r="Q2722" t="s">
        <v>8774</v>
      </c>
      <c r="R2722" t="str">
        <f>IF(COUNTIF('16 reserve entries'!Q:Q,'16 AJE data'!O2722)&gt;0,"Y","N")</f>
        <v>N</v>
      </c>
      <c r="S2722" s="149" t="s">
        <v>132</v>
      </c>
      <c r="T2722" t="s">
        <v>14049</v>
      </c>
      <c r="U2722" t="str">
        <f>IF(COUNTIF('16 reserve bal'!D:D,'16 AJE data'!T2722)&gt;0,"Y","N")</f>
        <v>N</v>
      </c>
    </row>
    <row r="2723" spans="1:21" x14ac:dyDescent="0.25">
      <c r="A2723" t="s">
        <v>132</v>
      </c>
      <c r="B2723" t="s">
        <v>5332</v>
      </c>
      <c r="C2723" t="s">
        <v>3714</v>
      </c>
      <c r="D2723" t="s">
        <v>141</v>
      </c>
      <c r="E2723" t="s">
        <v>13056</v>
      </c>
      <c r="F2723" t="str">
        <f t="shared" si="45"/>
        <v>US-UGAAP</v>
      </c>
      <c r="G2723" t="s">
        <v>3714</v>
      </c>
      <c r="O2723" t="s">
        <v>16301</v>
      </c>
      <c r="P2723" t="s">
        <v>137</v>
      </c>
      <c r="Q2723" t="s">
        <v>8775</v>
      </c>
      <c r="R2723" t="str">
        <f>IF(COUNTIF('16 reserve entries'!Q:Q,'16 AJE data'!O2723)&gt;0,"Y","N")</f>
        <v>N</v>
      </c>
      <c r="S2723" s="149" t="s">
        <v>132</v>
      </c>
      <c r="T2723" t="s">
        <v>14051</v>
      </c>
      <c r="U2723" t="str">
        <f>IF(COUNTIF('16 reserve bal'!D:D,'16 AJE data'!T2723)&gt;0,"Y","N")</f>
        <v>N</v>
      </c>
    </row>
    <row r="2724" spans="1:21" x14ac:dyDescent="0.25">
      <c r="A2724" t="s">
        <v>132</v>
      </c>
      <c r="B2724" t="s">
        <v>5332</v>
      </c>
      <c r="C2724" t="s">
        <v>3756</v>
      </c>
      <c r="D2724" t="s">
        <v>141</v>
      </c>
      <c r="E2724" t="s">
        <v>13056</v>
      </c>
      <c r="F2724" t="str">
        <f t="shared" si="45"/>
        <v>US-UGAAP</v>
      </c>
      <c r="G2724" t="s">
        <v>3756</v>
      </c>
      <c r="O2724" t="s">
        <v>16302</v>
      </c>
      <c r="P2724" t="s">
        <v>137</v>
      </c>
      <c r="Q2724" t="s">
        <v>8776</v>
      </c>
      <c r="R2724" t="str">
        <f>IF(COUNTIF('16 reserve entries'!Q:Q,'16 AJE data'!O2724)&gt;0,"Y","N")</f>
        <v>N</v>
      </c>
      <c r="S2724" s="149" t="s">
        <v>132</v>
      </c>
      <c r="T2724" t="s">
        <v>16303</v>
      </c>
      <c r="U2724" t="str">
        <f>IF(COUNTIF('16 reserve bal'!D:D,'16 AJE data'!T2724)&gt;0,"Y","N")</f>
        <v>N</v>
      </c>
    </row>
    <row r="2725" spans="1:21" x14ac:dyDescent="0.25">
      <c r="A2725" t="s">
        <v>132</v>
      </c>
      <c r="B2725" t="s">
        <v>5332</v>
      </c>
      <c r="C2725" t="s">
        <v>3759</v>
      </c>
      <c r="D2725" t="s">
        <v>141</v>
      </c>
      <c r="E2725" t="s">
        <v>13056</v>
      </c>
      <c r="F2725" t="str">
        <f t="shared" si="45"/>
        <v>US-UGAAP</v>
      </c>
      <c r="G2725" t="s">
        <v>3759</v>
      </c>
      <c r="O2725" t="s">
        <v>16304</v>
      </c>
      <c r="P2725" t="s">
        <v>137</v>
      </c>
      <c r="Q2725" t="s">
        <v>8777</v>
      </c>
      <c r="R2725" t="str">
        <f>IF(COUNTIF('16 reserve entries'!Q:Q,'16 AJE data'!O2725)&gt;0,"Y","N")</f>
        <v>N</v>
      </c>
      <c r="S2725" s="149" t="s">
        <v>132</v>
      </c>
      <c r="T2725" t="s">
        <v>16305</v>
      </c>
      <c r="U2725" t="str">
        <f>IF(COUNTIF('16 reserve bal'!D:D,'16 AJE data'!T2725)&gt;0,"Y","N")</f>
        <v>N</v>
      </c>
    </row>
    <row r="2726" spans="1:21" x14ac:dyDescent="0.25">
      <c r="A2726" t="s">
        <v>132</v>
      </c>
      <c r="B2726" t="s">
        <v>5332</v>
      </c>
      <c r="C2726" t="s">
        <v>3762</v>
      </c>
      <c r="D2726" t="s">
        <v>141</v>
      </c>
      <c r="E2726" t="s">
        <v>13056</v>
      </c>
      <c r="F2726" t="str">
        <f t="shared" si="45"/>
        <v>US-UGAAP</v>
      </c>
      <c r="G2726" t="s">
        <v>3762</v>
      </c>
      <c r="O2726" t="s">
        <v>16306</v>
      </c>
      <c r="P2726" t="s">
        <v>137</v>
      </c>
      <c r="Q2726" t="s">
        <v>8778</v>
      </c>
      <c r="R2726" t="str">
        <f>IF(COUNTIF('16 reserve entries'!Q:Q,'16 AJE data'!O2726)&gt;0,"Y","N")</f>
        <v>N</v>
      </c>
      <c r="S2726" s="149" t="s">
        <v>132</v>
      </c>
      <c r="T2726" t="s">
        <v>16307</v>
      </c>
      <c r="U2726" t="str">
        <f>IF(COUNTIF('16 reserve bal'!D:D,'16 AJE data'!T2726)&gt;0,"Y","N")</f>
        <v>N</v>
      </c>
    </row>
    <row r="2727" spans="1:21" x14ac:dyDescent="0.25">
      <c r="A2727" t="s">
        <v>132</v>
      </c>
      <c r="B2727" t="s">
        <v>5332</v>
      </c>
      <c r="C2727" t="s">
        <v>3779</v>
      </c>
      <c r="D2727" t="s">
        <v>141</v>
      </c>
      <c r="E2727" t="s">
        <v>13056</v>
      </c>
      <c r="F2727" t="str">
        <f t="shared" si="45"/>
        <v>US-UGAAP</v>
      </c>
      <c r="G2727" t="s">
        <v>3779</v>
      </c>
      <c r="O2727" t="s">
        <v>16308</v>
      </c>
      <c r="P2727" t="s">
        <v>137</v>
      </c>
      <c r="Q2727" t="s">
        <v>9100</v>
      </c>
      <c r="R2727" t="str">
        <f>IF(COUNTIF('16 reserve entries'!Q:Q,'16 AJE data'!O2727)&gt;0,"Y","N")</f>
        <v>N</v>
      </c>
      <c r="S2727" s="149" t="s">
        <v>132</v>
      </c>
      <c r="T2727" t="s">
        <v>16309</v>
      </c>
      <c r="U2727" t="str">
        <f>IF(COUNTIF('16 reserve bal'!D:D,'16 AJE data'!T2727)&gt;0,"Y","N")</f>
        <v>N</v>
      </c>
    </row>
    <row r="2728" spans="1:21" x14ac:dyDescent="0.25">
      <c r="A2728" t="s">
        <v>132</v>
      </c>
      <c r="B2728" t="s">
        <v>5332</v>
      </c>
      <c r="C2728" t="s">
        <v>3785</v>
      </c>
      <c r="D2728" t="s">
        <v>141</v>
      </c>
      <c r="E2728" t="s">
        <v>13056</v>
      </c>
      <c r="F2728" t="str">
        <f t="shared" si="45"/>
        <v>US-UGAAP</v>
      </c>
      <c r="G2728" t="s">
        <v>3785</v>
      </c>
      <c r="O2728" t="s">
        <v>16310</v>
      </c>
      <c r="P2728" t="s">
        <v>137</v>
      </c>
      <c r="Q2728" t="s">
        <v>8779</v>
      </c>
      <c r="R2728" t="str">
        <f>IF(COUNTIF('16 reserve entries'!Q:Q,'16 AJE data'!O2728)&gt;0,"Y","N")</f>
        <v>N</v>
      </c>
      <c r="S2728" s="149" t="s">
        <v>132</v>
      </c>
      <c r="T2728" t="s">
        <v>16311</v>
      </c>
      <c r="U2728" t="str">
        <f>IF(COUNTIF('16 reserve bal'!D:D,'16 AJE data'!T2728)&gt;0,"Y","N")</f>
        <v>N</v>
      </c>
    </row>
    <row r="2729" spans="1:21" x14ac:dyDescent="0.25">
      <c r="A2729" t="s">
        <v>132</v>
      </c>
      <c r="B2729" t="s">
        <v>5332</v>
      </c>
      <c r="C2729" t="s">
        <v>3790</v>
      </c>
      <c r="D2729" t="s">
        <v>141</v>
      </c>
      <c r="E2729" t="s">
        <v>13056</v>
      </c>
      <c r="F2729" t="str">
        <f t="shared" si="45"/>
        <v>US-UGAAP</v>
      </c>
      <c r="G2729" t="s">
        <v>3790</v>
      </c>
      <c r="O2729" t="s">
        <v>16312</v>
      </c>
      <c r="P2729" t="s">
        <v>137</v>
      </c>
      <c r="Q2729" t="s">
        <v>8780</v>
      </c>
      <c r="R2729" t="str">
        <f>IF(COUNTIF('16 reserve entries'!Q:Q,'16 AJE data'!O2729)&gt;0,"Y","N")</f>
        <v>N</v>
      </c>
      <c r="S2729" s="149" t="s">
        <v>132</v>
      </c>
      <c r="T2729" t="s">
        <v>16313</v>
      </c>
      <c r="U2729" t="str">
        <f>IF(COUNTIF('16 reserve bal'!D:D,'16 AJE data'!T2729)&gt;0,"Y","N")</f>
        <v>N</v>
      </c>
    </row>
    <row r="2730" spans="1:21" x14ac:dyDescent="0.25">
      <c r="A2730" t="s">
        <v>132</v>
      </c>
      <c r="B2730" t="s">
        <v>5332</v>
      </c>
      <c r="C2730" t="s">
        <v>3796</v>
      </c>
      <c r="D2730" t="s">
        <v>141</v>
      </c>
      <c r="E2730" t="s">
        <v>13056</v>
      </c>
      <c r="F2730" t="str">
        <f t="shared" si="45"/>
        <v>US-UGAAP</v>
      </c>
      <c r="G2730" t="s">
        <v>3796</v>
      </c>
      <c r="O2730" t="s">
        <v>16314</v>
      </c>
      <c r="P2730" t="s">
        <v>137</v>
      </c>
      <c r="Q2730" t="s">
        <v>8781</v>
      </c>
      <c r="R2730" t="str">
        <f>IF(COUNTIF('16 reserve entries'!Q:Q,'16 AJE data'!O2730)&gt;0,"Y","N")</f>
        <v>N</v>
      </c>
      <c r="S2730" s="149" t="s">
        <v>132</v>
      </c>
      <c r="T2730" t="s">
        <v>16315</v>
      </c>
      <c r="U2730" t="str">
        <f>IF(COUNTIF('16 reserve bal'!D:D,'16 AJE data'!T2730)&gt;0,"Y","N")</f>
        <v>N</v>
      </c>
    </row>
    <row r="2731" spans="1:21" x14ac:dyDescent="0.25">
      <c r="A2731" t="s">
        <v>132</v>
      </c>
      <c r="B2731" t="s">
        <v>5332</v>
      </c>
      <c r="C2731" t="s">
        <v>3802</v>
      </c>
      <c r="D2731" t="s">
        <v>141</v>
      </c>
      <c r="E2731" t="s">
        <v>13056</v>
      </c>
      <c r="F2731" t="str">
        <f t="shared" si="45"/>
        <v>US-UGAAP</v>
      </c>
      <c r="G2731" t="s">
        <v>3802</v>
      </c>
      <c r="O2731" t="s">
        <v>16316</v>
      </c>
      <c r="P2731" t="s">
        <v>137</v>
      </c>
      <c r="Q2731" t="s">
        <v>8782</v>
      </c>
      <c r="R2731" t="str">
        <f>IF(COUNTIF('16 reserve entries'!Q:Q,'16 AJE data'!O2731)&gt;0,"Y","N")</f>
        <v>N</v>
      </c>
      <c r="S2731" s="149" t="s">
        <v>132</v>
      </c>
      <c r="T2731" t="s">
        <v>16317</v>
      </c>
      <c r="U2731" t="str">
        <f>IF(COUNTIF('16 reserve bal'!D:D,'16 AJE data'!T2731)&gt;0,"Y","N")</f>
        <v>N</v>
      </c>
    </row>
    <row r="2732" spans="1:21" x14ac:dyDescent="0.25">
      <c r="A2732" t="s">
        <v>132</v>
      </c>
      <c r="B2732" t="s">
        <v>5332</v>
      </c>
      <c r="C2732" t="s">
        <v>3808</v>
      </c>
      <c r="D2732" t="s">
        <v>141</v>
      </c>
      <c r="E2732" t="s">
        <v>13056</v>
      </c>
      <c r="F2732" t="str">
        <f t="shared" si="45"/>
        <v>US-UGAAP</v>
      </c>
      <c r="G2732" t="s">
        <v>3808</v>
      </c>
      <c r="O2732" t="s">
        <v>16318</v>
      </c>
      <c r="P2732" t="s">
        <v>137</v>
      </c>
      <c r="Q2732" t="s">
        <v>8783</v>
      </c>
      <c r="R2732" t="str">
        <f>IF(COUNTIF('16 reserve entries'!Q:Q,'16 AJE data'!O2732)&gt;0,"Y","N")</f>
        <v>N</v>
      </c>
      <c r="S2732" s="149" t="s">
        <v>132</v>
      </c>
      <c r="T2732" t="s">
        <v>16319</v>
      </c>
      <c r="U2732" t="str">
        <f>IF(COUNTIF('16 reserve bal'!D:D,'16 AJE data'!T2732)&gt;0,"Y","N")</f>
        <v>N</v>
      </c>
    </row>
    <row r="2733" spans="1:21" x14ac:dyDescent="0.25">
      <c r="A2733" t="s">
        <v>132</v>
      </c>
      <c r="B2733" t="s">
        <v>5332</v>
      </c>
      <c r="C2733" t="s">
        <v>3814</v>
      </c>
      <c r="D2733" t="s">
        <v>141</v>
      </c>
      <c r="E2733" t="s">
        <v>13056</v>
      </c>
      <c r="F2733" t="str">
        <f t="shared" si="45"/>
        <v>US-UGAAP</v>
      </c>
      <c r="G2733" t="s">
        <v>3814</v>
      </c>
      <c r="O2733" t="s">
        <v>16320</v>
      </c>
      <c r="P2733" t="s">
        <v>137</v>
      </c>
      <c r="Q2733" t="s">
        <v>8784</v>
      </c>
      <c r="R2733" t="str">
        <f>IF(COUNTIF('16 reserve entries'!Q:Q,'16 AJE data'!O2733)&gt;0,"Y","N")</f>
        <v>N</v>
      </c>
      <c r="S2733" s="149" t="s">
        <v>132</v>
      </c>
      <c r="T2733" t="s">
        <v>16321</v>
      </c>
      <c r="U2733" t="str">
        <f>IF(COUNTIF('16 reserve bal'!D:D,'16 AJE data'!T2733)&gt;0,"Y","N")</f>
        <v>N</v>
      </c>
    </row>
    <row r="2734" spans="1:21" x14ac:dyDescent="0.25">
      <c r="A2734" t="s">
        <v>132</v>
      </c>
      <c r="B2734" t="s">
        <v>5332</v>
      </c>
      <c r="C2734" t="s">
        <v>3820</v>
      </c>
      <c r="D2734" t="s">
        <v>141</v>
      </c>
      <c r="E2734" t="s">
        <v>13056</v>
      </c>
      <c r="F2734" t="str">
        <f t="shared" si="45"/>
        <v>US-UGAAP</v>
      </c>
      <c r="G2734" t="s">
        <v>3820</v>
      </c>
      <c r="O2734" t="s">
        <v>16322</v>
      </c>
      <c r="P2734" t="s">
        <v>137</v>
      </c>
      <c r="Q2734" t="s">
        <v>8785</v>
      </c>
      <c r="R2734" t="str">
        <f>IF(COUNTIF('16 reserve entries'!Q:Q,'16 AJE data'!O2734)&gt;0,"Y","N")</f>
        <v>N</v>
      </c>
      <c r="S2734" s="149" t="s">
        <v>132</v>
      </c>
      <c r="T2734" t="s">
        <v>16323</v>
      </c>
      <c r="U2734" t="str">
        <f>IF(COUNTIF('16 reserve bal'!D:D,'16 AJE data'!T2734)&gt;0,"Y","N")</f>
        <v>N</v>
      </c>
    </row>
    <row r="2735" spans="1:21" x14ac:dyDescent="0.25">
      <c r="A2735" t="s">
        <v>132</v>
      </c>
      <c r="B2735" t="s">
        <v>5332</v>
      </c>
      <c r="C2735" t="s">
        <v>3826</v>
      </c>
      <c r="D2735" t="s">
        <v>141</v>
      </c>
      <c r="E2735" t="s">
        <v>13056</v>
      </c>
      <c r="F2735" t="str">
        <f t="shared" si="45"/>
        <v>US-UGAAP</v>
      </c>
      <c r="G2735" t="s">
        <v>3826</v>
      </c>
      <c r="O2735" t="s">
        <v>16324</v>
      </c>
      <c r="P2735" t="s">
        <v>137</v>
      </c>
      <c r="Q2735" t="s">
        <v>8786</v>
      </c>
      <c r="R2735" t="str">
        <f>IF(COUNTIF('16 reserve entries'!Q:Q,'16 AJE data'!O2735)&gt;0,"Y","N")</f>
        <v>N</v>
      </c>
      <c r="S2735" s="149" t="s">
        <v>132</v>
      </c>
      <c r="T2735" t="s">
        <v>16325</v>
      </c>
      <c r="U2735" t="str">
        <f>IF(COUNTIF('16 reserve bal'!D:D,'16 AJE data'!T2735)&gt;0,"Y","N")</f>
        <v>N</v>
      </c>
    </row>
    <row r="2736" spans="1:21" x14ac:dyDescent="0.25">
      <c r="A2736" t="s">
        <v>132</v>
      </c>
      <c r="B2736" t="s">
        <v>5332</v>
      </c>
      <c r="C2736" t="s">
        <v>3831</v>
      </c>
      <c r="D2736" t="s">
        <v>141</v>
      </c>
      <c r="E2736" t="s">
        <v>13056</v>
      </c>
      <c r="F2736" t="str">
        <f t="shared" si="45"/>
        <v>US-UGAAP</v>
      </c>
      <c r="G2736" t="s">
        <v>3831</v>
      </c>
      <c r="O2736" t="s">
        <v>16326</v>
      </c>
      <c r="P2736" t="s">
        <v>137</v>
      </c>
      <c r="Q2736" t="s">
        <v>8787</v>
      </c>
      <c r="R2736" t="str">
        <f>IF(COUNTIF('16 reserve entries'!Q:Q,'16 AJE data'!O2736)&gt;0,"Y","N")</f>
        <v>N</v>
      </c>
      <c r="S2736" s="149" t="s">
        <v>132</v>
      </c>
      <c r="T2736" t="s">
        <v>16327</v>
      </c>
      <c r="U2736" t="str">
        <f>IF(COUNTIF('16 reserve bal'!D:D,'16 AJE data'!T2736)&gt;0,"Y","N")</f>
        <v>N</v>
      </c>
    </row>
    <row r="2737" spans="1:21" x14ac:dyDescent="0.25">
      <c r="A2737" t="s">
        <v>132</v>
      </c>
      <c r="B2737" t="s">
        <v>5332</v>
      </c>
      <c r="C2737" t="s">
        <v>3834</v>
      </c>
      <c r="D2737" t="s">
        <v>141</v>
      </c>
      <c r="E2737" t="s">
        <v>13056</v>
      </c>
      <c r="F2737" t="str">
        <f t="shared" si="45"/>
        <v>US-UGAAP</v>
      </c>
      <c r="G2737" t="s">
        <v>3834</v>
      </c>
      <c r="O2737" t="s">
        <v>16328</v>
      </c>
      <c r="P2737" t="s">
        <v>137</v>
      </c>
      <c r="Q2737" t="s">
        <v>8788</v>
      </c>
      <c r="R2737" t="str">
        <f>IF(COUNTIF('16 reserve entries'!Q:Q,'16 AJE data'!O2737)&gt;0,"Y","N")</f>
        <v>N</v>
      </c>
      <c r="S2737" s="149" t="s">
        <v>132</v>
      </c>
      <c r="T2737" t="s">
        <v>16329</v>
      </c>
      <c r="U2737" t="str">
        <f>IF(COUNTIF('16 reserve bal'!D:D,'16 AJE data'!T2737)&gt;0,"Y","N")</f>
        <v>N</v>
      </c>
    </row>
    <row r="2738" spans="1:21" x14ac:dyDescent="0.25">
      <c r="A2738" t="s">
        <v>132</v>
      </c>
      <c r="B2738" t="s">
        <v>5332</v>
      </c>
      <c r="C2738" t="s">
        <v>3837</v>
      </c>
      <c r="D2738" t="s">
        <v>141</v>
      </c>
      <c r="E2738" t="s">
        <v>13056</v>
      </c>
      <c r="F2738" t="str">
        <f t="shared" si="45"/>
        <v>US-UGAAP</v>
      </c>
      <c r="G2738" t="s">
        <v>3837</v>
      </c>
      <c r="O2738" t="s">
        <v>16330</v>
      </c>
      <c r="P2738" t="s">
        <v>137</v>
      </c>
      <c r="Q2738" t="s">
        <v>8789</v>
      </c>
      <c r="R2738" t="str">
        <f>IF(COUNTIF('16 reserve entries'!Q:Q,'16 AJE data'!O2738)&gt;0,"Y","N")</f>
        <v>N</v>
      </c>
      <c r="S2738" s="149" t="s">
        <v>132</v>
      </c>
      <c r="T2738" t="s">
        <v>16331</v>
      </c>
      <c r="U2738" t="str">
        <f>IF(COUNTIF('16 reserve bal'!D:D,'16 AJE data'!T2738)&gt;0,"Y","N")</f>
        <v>N</v>
      </c>
    </row>
    <row r="2739" spans="1:21" x14ac:dyDescent="0.25">
      <c r="A2739" t="s">
        <v>132</v>
      </c>
      <c r="B2739" t="s">
        <v>5332</v>
      </c>
      <c r="C2739" t="s">
        <v>3855</v>
      </c>
      <c r="D2739" t="s">
        <v>141</v>
      </c>
      <c r="E2739" t="s">
        <v>13056</v>
      </c>
      <c r="F2739" t="str">
        <f t="shared" si="45"/>
        <v>US-UGAAP</v>
      </c>
      <c r="G2739" t="s">
        <v>3855</v>
      </c>
      <c r="O2739" t="s">
        <v>16332</v>
      </c>
      <c r="P2739" t="s">
        <v>137</v>
      </c>
      <c r="Q2739" t="s">
        <v>8790</v>
      </c>
      <c r="R2739" t="str">
        <f>IF(COUNTIF('16 reserve entries'!Q:Q,'16 AJE data'!O2739)&gt;0,"Y","N")</f>
        <v>N</v>
      </c>
      <c r="S2739" s="149" t="s">
        <v>132</v>
      </c>
      <c r="T2739" t="s">
        <v>14053</v>
      </c>
      <c r="U2739" t="str">
        <f>IF(COUNTIF('16 reserve bal'!D:D,'16 AJE data'!T2739)&gt;0,"Y","N")</f>
        <v>N</v>
      </c>
    </row>
    <row r="2740" spans="1:21" x14ac:dyDescent="0.25">
      <c r="A2740" t="s">
        <v>132</v>
      </c>
      <c r="B2740" t="s">
        <v>5332</v>
      </c>
      <c r="C2740" t="s">
        <v>3858</v>
      </c>
      <c r="D2740" t="s">
        <v>141</v>
      </c>
      <c r="E2740" t="s">
        <v>13056</v>
      </c>
      <c r="F2740" t="str">
        <f t="shared" si="45"/>
        <v>US-UGAAP</v>
      </c>
      <c r="G2740" t="s">
        <v>3858</v>
      </c>
      <c r="O2740" t="s">
        <v>16333</v>
      </c>
      <c r="P2740" t="s">
        <v>137</v>
      </c>
      <c r="Q2740" t="s">
        <v>8791</v>
      </c>
      <c r="R2740" t="str">
        <f>IF(COUNTIF('16 reserve entries'!Q:Q,'16 AJE data'!O2740)&gt;0,"Y","N")</f>
        <v>N</v>
      </c>
      <c r="S2740" s="149" t="s">
        <v>132</v>
      </c>
      <c r="T2740" t="s">
        <v>14055</v>
      </c>
      <c r="U2740" t="str">
        <f>IF(COUNTIF('16 reserve bal'!D:D,'16 AJE data'!T2740)&gt;0,"Y","N")</f>
        <v>N</v>
      </c>
    </row>
    <row r="2741" spans="1:21" x14ac:dyDescent="0.25">
      <c r="A2741" t="s">
        <v>132</v>
      </c>
      <c r="B2741" t="s">
        <v>5332</v>
      </c>
      <c r="C2741" t="s">
        <v>3877</v>
      </c>
      <c r="D2741" t="s">
        <v>141</v>
      </c>
      <c r="E2741" t="s">
        <v>13056</v>
      </c>
      <c r="F2741" t="str">
        <f t="shared" si="45"/>
        <v>US-UGAAP</v>
      </c>
      <c r="G2741" t="s">
        <v>3877</v>
      </c>
      <c r="O2741" t="s">
        <v>16334</v>
      </c>
      <c r="P2741" t="s">
        <v>137</v>
      </c>
      <c r="Q2741" t="s">
        <v>8792</v>
      </c>
      <c r="R2741" t="str">
        <f>IF(COUNTIF('16 reserve entries'!Q:Q,'16 AJE data'!O2741)&gt;0,"Y","N")</f>
        <v>N</v>
      </c>
      <c r="S2741" s="149" t="s">
        <v>132</v>
      </c>
      <c r="T2741" t="s">
        <v>14057</v>
      </c>
      <c r="U2741" t="str">
        <f>IF(COUNTIF('16 reserve bal'!D:D,'16 AJE data'!T2741)&gt;0,"Y","N")</f>
        <v>N</v>
      </c>
    </row>
    <row r="2742" spans="1:21" x14ac:dyDescent="0.25">
      <c r="A2742" t="s">
        <v>132</v>
      </c>
      <c r="B2742" t="s">
        <v>5332</v>
      </c>
      <c r="C2742" t="s">
        <v>3880</v>
      </c>
      <c r="D2742" t="s">
        <v>141</v>
      </c>
      <c r="E2742" t="s">
        <v>13056</v>
      </c>
      <c r="F2742" t="str">
        <f t="shared" si="45"/>
        <v>US-UGAAP</v>
      </c>
      <c r="G2742" t="s">
        <v>3880</v>
      </c>
      <c r="O2742" t="s">
        <v>16335</v>
      </c>
      <c r="P2742" t="s">
        <v>137</v>
      </c>
      <c r="Q2742" t="s">
        <v>8793</v>
      </c>
      <c r="R2742" t="str">
        <f>IF(COUNTIF('16 reserve entries'!Q:Q,'16 AJE data'!O2742)&gt;0,"Y","N")</f>
        <v>N</v>
      </c>
      <c r="S2742" s="149" t="s">
        <v>132</v>
      </c>
      <c r="T2742" t="s">
        <v>14059</v>
      </c>
      <c r="U2742" t="str">
        <f>IF(COUNTIF('16 reserve bal'!D:D,'16 AJE data'!T2742)&gt;0,"Y","N")</f>
        <v>N</v>
      </c>
    </row>
    <row r="2743" spans="1:21" x14ac:dyDescent="0.25">
      <c r="A2743" t="s">
        <v>132</v>
      </c>
      <c r="B2743" t="s">
        <v>5332</v>
      </c>
      <c r="C2743" t="s">
        <v>3926</v>
      </c>
      <c r="D2743" t="s">
        <v>141</v>
      </c>
      <c r="E2743" t="s">
        <v>13056</v>
      </c>
      <c r="F2743" t="str">
        <f t="shared" si="45"/>
        <v>US-UGAAP</v>
      </c>
      <c r="G2743" t="s">
        <v>3926</v>
      </c>
      <c r="O2743" t="s">
        <v>16336</v>
      </c>
      <c r="P2743" t="s">
        <v>137</v>
      </c>
      <c r="Q2743" t="s">
        <v>8794</v>
      </c>
      <c r="R2743" t="str">
        <f>IF(COUNTIF('16 reserve entries'!Q:Q,'16 AJE data'!O2743)&gt;0,"Y","N")</f>
        <v>N</v>
      </c>
      <c r="S2743" s="149" t="s">
        <v>132</v>
      </c>
      <c r="T2743" t="s">
        <v>16337</v>
      </c>
      <c r="U2743" t="str">
        <f>IF(COUNTIF('16 reserve bal'!D:D,'16 AJE data'!T2743)&gt;0,"Y","N")</f>
        <v>N</v>
      </c>
    </row>
    <row r="2744" spans="1:21" x14ac:dyDescent="0.25">
      <c r="A2744" t="s">
        <v>132</v>
      </c>
      <c r="B2744" t="s">
        <v>5332</v>
      </c>
      <c r="C2744" t="s">
        <v>3928</v>
      </c>
      <c r="D2744" t="s">
        <v>141</v>
      </c>
      <c r="E2744" t="s">
        <v>13056</v>
      </c>
      <c r="F2744" t="str">
        <f t="shared" si="45"/>
        <v>US-UGAAP</v>
      </c>
      <c r="G2744" t="s">
        <v>3928</v>
      </c>
      <c r="O2744" t="s">
        <v>16338</v>
      </c>
      <c r="P2744" t="s">
        <v>137</v>
      </c>
      <c r="Q2744" t="s">
        <v>8795</v>
      </c>
      <c r="R2744" t="str">
        <f>IF(COUNTIF('16 reserve entries'!Q:Q,'16 AJE data'!O2744)&gt;0,"Y","N")</f>
        <v>N</v>
      </c>
      <c r="S2744" s="149" t="s">
        <v>132</v>
      </c>
      <c r="T2744" t="s">
        <v>16339</v>
      </c>
      <c r="U2744" t="str">
        <f>IF(COUNTIF('16 reserve bal'!D:D,'16 AJE data'!T2744)&gt;0,"Y","N")</f>
        <v>N</v>
      </c>
    </row>
    <row r="2745" spans="1:21" x14ac:dyDescent="0.25">
      <c r="A2745" t="s">
        <v>132</v>
      </c>
      <c r="B2745" t="s">
        <v>5332</v>
      </c>
      <c r="C2745" t="s">
        <v>3930</v>
      </c>
      <c r="D2745" t="s">
        <v>141</v>
      </c>
      <c r="E2745" t="s">
        <v>13056</v>
      </c>
      <c r="F2745" t="str">
        <f t="shared" si="45"/>
        <v>US-UGAAP</v>
      </c>
      <c r="G2745" t="s">
        <v>3930</v>
      </c>
      <c r="O2745" t="s">
        <v>16340</v>
      </c>
      <c r="P2745" t="s">
        <v>137</v>
      </c>
      <c r="Q2745" t="s">
        <v>8796</v>
      </c>
      <c r="R2745" t="str">
        <f>IF(COUNTIF('16 reserve entries'!Q:Q,'16 AJE data'!O2745)&gt;0,"Y","N")</f>
        <v>N</v>
      </c>
      <c r="S2745" s="149" t="s">
        <v>132</v>
      </c>
      <c r="T2745" t="s">
        <v>16341</v>
      </c>
      <c r="U2745" t="str">
        <f>IF(COUNTIF('16 reserve bal'!D:D,'16 AJE data'!T2745)&gt;0,"Y","N")</f>
        <v>N</v>
      </c>
    </row>
    <row r="2746" spans="1:21" x14ac:dyDescent="0.25">
      <c r="A2746" t="s">
        <v>132</v>
      </c>
      <c r="B2746" t="s">
        <v>5332</v>
      </c>
      <c r="C2746" t="s">
        <v>7734</v>
      </c>
      <c r="D2746" t="s">
        <v>141</v>
      </c>
      <c r="E2746" t="s">
        <v>13056</v>
      </c>
      <c r="F2746" t="str">
        <f t="shared" si="45"/>
        <v>US-UGAAP</v>
      </c>
      <c r="G2746" t="s">
        <v>7734</v>
      </c>
      <c r="O2746" t="s">
        <v>16342</v>
      </c>
      <c r="P2746" t="s">
        <v>137</v>
      </c>
      <c r="Q2746" t="s">
        <v>8797</v>
      </c>
      <c r="R2746" t="str">
        <f>IF(COUNTIF('16 reserve entries'!Q:Q,'16 AJE data'!O2746)&gt;0,"Y","N")</f>
        <v>N</v>
      </c>
      <c r="S2746" s="149" t="s">
        <v>132</v>
      </c>
      <c r="T2746" t="s">
        <v>13709</v>
      </c>
      <c r="U2746" t="str">
        <f>IF(COUNTIF('16 reserve bal'!D:D,'16 AJE data'!T2746)&gt;0,"Y","N")</f>
        <v>N</v>
      </c>
    </row>
    <row r="2747" spans="1:21" x14ac:dyDescent="0.25">
      <c r="A2747" t="s">
        <v>132</v>
      </c>
      <c r="B2747" t="s">
        <v>5332</v>
      </c>
      <c r="C2747" t="s">
        <v>3932</v>
      </c>
      <c r="D2747" t="s">
        <v>141</v>
      </c>
      <c r="E2747" t="s">
        <v>13056</v>
      </c>
      <c r="F2747" t="str">
        <f t="shared" si="45"/>
        <v>US-UGAAP</v>
      </c>
      <c r="G2747" t="s">
        <v>3932</v>
      </c>
      <c r="O2747" t="s">
        <v>16343</v>
      </c>
      <c r="P2747" t="s">
        <v>137</v>
      </c>
      <c r="Q2747" t="s">
        <v>8798</v>
      </c>
      <c r="R2747" t="str">
        <f>IF(COUNTIF('16 reserve entries'!Q:Q,'16 AJE data'!O2747)&gt;0,"Y","N")</f>
        <v>N</v>
      </c>
      <c r="S2747" s="149" t="s">
        <v>132</v>
      </c>
      <c r="T2747" t="s">
        <v>4421</v>
      </c>
      <c r="U2747" t="str">
        <f>IF(COUNTIF('16 reserve bal'!D:D,'16 AJE data'!T2747)&gt;0,"Y","N")</f>
        <v>Y</v>
      </c>
    </row>
    <row r="2748" spans="1:21" x14ac:dyDescent="0.25">
      <c r="A2748" t="s">
        <v>132</v>
      </c>
      <c r="B2748" t="s">
        <v>5332</v>
      </c>
      <c r="C2748" t="s">
        <v>3935</v>
      </c>
      <c r="D2748" t="s">
        <v>141</v>
      </c>
      <c r="E2748" t="s">
        <v>13056</v>
      </c>
      <c r="F2748" t="str">
        <f t="shared" si="45"/>
        <v>US-UGAAP</v>
      </c>
      <c r="G2748" t="s">
        <v>3935</v>
      </c>
      <c r="O2748" t="s">
        <v>16344</v>
      </c>
      <c r="P2748" t="s">
        <v>137</v>
      </c>
      <c r="Q2748" t="s">
        <v>8799</v>
      </c>
      <c r="R2748" t="str">
        <f>IF(COUNTIF('16 reserve entries'!Q:Q,'16 AJE data'!O2748)&gt;0,"Y","N")</f>
        <v>N</v>
      </c>
      <c r="S2748" s="149" t="s">
        <v>132</v>
      </c>
      <c r="T2748" t="s">
        <v>4426</v>
      </c>
      <c r="U2748" t="str">
        <f>IF(COUNTIF('16 reserve bal'!D:D,'16 AJE data'!T2748)&gt;0,"Y","N")</f>
        <v>Y</v>
      </c>
    </row>
    <row r="2749" spans="1:21" x14ac:dyDescent="0.25">
      <c r="A2749" t="s">
        <v>132</v>
      </c>
      <c r="B2749" t="s">
        <v>5332</v>
      </c>
      <c r="C2749" t="s">
        <v>7682</v>
      </c>
      <c r="D2749" t="s">
        <v>141</v>
      </c>
      <c r="E2749" t="s">
        <v>13056</v>
      </c>
      <c r="F2749" t="str">
        <f t="shared" si="45"/>
        <v>US-UGAAP</v>
      </c>
      <c r="G2749" t="s">
        <v>7682</v>
      </c>
      <c r="O2749" t="s">
        <v>16345</v>
      </c>
      <c r="P2749" t="s">
        <v>137</v>
      </c>
      <c r="Q2749" t="s">
        <v>8801</v>
      </c>
      <c r="R2749" t="str">
        <f>IF(COUNTIF('16 reserve entries'!Q:Q,'16 AJE data'!O2749)&gt;0,"Y","N")</f>
        <v>N</v>
      </c>
      <c r="S2749" s="149" t="s">
        <v>132</v>
      </c>
      <c r="T2749" t="s">
        <v>16346</v>
      </c>
      <c r="U2749" t="str">
        <f>IF(COUNTIF('16 reserve bal'!D:D,'16 AJE data'!T2749)&gt;0,"Y","N")</f>
        <v>N</v>
      </c>
    </row>
    <row r="2750" spans="1:21" x14ac:dyDescent="0.25">
      <c r="A2750" t="s">
        <v>132</v>
      </c>
      <c r="B2750" t="s">
        <v>5332</v>
      </c>
      <c r="C2750" t="s">
        <v>7743</v>
      </c>
      <c r="D2750" t="s">
        <v>141</v>
      </c>
      <c r="E2750" t="s">
        <v>13056</v>
      </c>
      <c r="F2750" t="str">
        <f t="shared" si="45"/>
        <v>US-UGAAP</v>
      </c>
      <c r="G2750" t="s">
        <v>7743</v>
      </c>
      <c r="O2750" t="s">
        <v>16347</v>
      </c>
      <c r="P2750" t="s">
        <v>137</v>
      </c>
      <c r="Q2750" t="s">
        <v>8802</v>
      </c>
      <c r="R2750" t="str">
        <f>IF(COUNTIF('16 reserve entries'!Q:Q,'16 AJE data'!O2750)&gt;0,"Y","N")</f>
        <v>N</v>
      </c>
      <c r="S2750" s="149" t="s">
        <v>132</v>
      </c>
      <c r="T2750" t="s">
        <v>16348</v>
      </c>
      <c r="U2750" t="str">
        <f>IF(COUNTIF('16 reserve bal'!D:D,'16 AJE data'!T2750)&gt;0,"Y","N")</f>
        <v>N</v>
      </c>
    </row>
    <row r="2751" spans="1:21" x14ac:dyDescent="0.25">
      <c r="A2751" t="s">
        <v>132</v>
      </c>
      <c r="B2751" t="s">
        <v>5332</v>
      </c>
      <c r="C2751" t="s">
        <v>7745</v>
      </c>
      <c r="D2751" t="s">
        <v>141</v>
      </c>
      <c r="E2751" t="s">
        <v>13056</v>
      </c>
      <c r="F2751" t="str">
        <f t="shared" si="45"/>
        <v>US-UGAAP</v>
      </c>
      <c r="G2751" t="s">
        <v>7745</v>
      </c>
      <c r="O2751" t="s">
        <v>16349</v>
      </c>
      <c r="P2751" t="s">
        <v>137</v>
      </c>
      <c r="Q2751" t="s">
        <v>8804</v>
      </c>
      <c r="R2751" t="str">
        <f>IF(COUNTIF('16 reserve entries'!Q:Q,'16 AJE data'!O2751)&gt;0,"Y","N")</f>
        <v>N</v>
      </c>
      <c r="S2751" s="149" t="s">
        <v>132</v>
      </c>
      <c r="T2751" t="s">
        <v>16350</v>
      </c>
      <c r="U2751" t="str">
        <f>IF(COUNTIF('16 reserve bal'!D:D,'16 AJE data'!T2751)&gt;0,"Y","N")</f>
        <v>N</v>
      </c>
    </row>
    <row r="2752" spans="1:21" x14ac:dyDescent="0.25">
      <c r="A2752" t="s">
        <v>132</v>
      </c>
      <c r="B2752" t="s">
        <v>5332</v>
      </c>
      <c r="C2752" t="s">
        <v>3944</v>
      </c>
      <c r="D2752" t="s">
        <v>141</v>
      </c>
      <c r="E2752" t="s">
        <v>13056</v>
      </c>
      <c r="F2752" t="str">
        <f t="shared" si="45"/>
        <v>US-UGAAP</v>
      </c>
      <c r="G2752" t="s">
        <v>3944</v>
      </c>
      <c r="O2752" t="s">
        <v>16351</v>
      </c>
      <c r="P2752" t="s">
        <v>137</v>
      </c>
      <c r="Q2752" t="s">
        <v>8805</v>
      </c>
      <c r="R2752" t="str">
        <f>IF(COUNTIF('16 reserve entries'!Q:Q,'16 AJE data'!O2752)&gt;0,"Y","N")</f>
        <v>N</v>
      </c>
      <c r="S2752" s="149" t="s">
        <v>132</v>
      </c>
      <c r="T2752" t="s">
        <v>4444</v>
      </c>
      <c r="U2752" t="str">
        <f>IF(COUNTIF('16 reserve bal'!D:D,'16 AJE data'!T2752)&gt;0,"Y","N")</f>
        <v>Y</v>
      </c>
    </row>
    <row r="2753" spans="1:21" x14ac:dyDescent="0.25">
      <c r="A2753" t="s">
        <v>132</v>
      </c>
      <c r="B2753" t="s">
        <v>5332</v>
      </c>
      <c r="C2753" t="s">
        <v>7746</v>
      </c>
      <c r="D2753" t="s">
        <v>141</v>
      </c>
      <c r="E2753" t="s">
        <v>13056</v>
      </c>
      <c r="F2753" t="str">
        <f t="shared" si="45"/>
        <v>US-UGAAP</v>
      </c>
      <c r="G2753" t="s">
        <v>7746</v>
      </c>
      <c r="O2753" t="s">
        <v>16352</v>
      </c>
      <c r="P2753" t="s">
        <v>137</v>
      </c>
      <c r="Q2753" t="s">
        <v>8806</v>
      </c>
      <c r="R2753" t="str">
        <f>IF(COUNTIF('16 reserve entries'!Q:Q,'16 AJE data'!O2753)&gt;0,"Y","N")</f>
        <v>N</v>
      </c>
      <c r="S2753" s="149" t="s">
        <v>132</v>
      </c>
      <c r="T2753" t="s">
        <v>16353</v>
      </c>
      <c r="U2753" t="str">
        <f>IF(COUNTIF('16 reserve bal'!D:D,'16 AJE data'!T2753)&gt;0,"Y","N")</f>
        <v>N</v>
      </c>
    </row>
    <row r="2754" spans="1:21" x14ac:dyDescent="0.25">
      <c r="A2754" t="s">
        <v>132</v>
      </c>
      <c r="B2754" t="s">
        <v>5332</v>
      </c>
      <c r="C2754" t="s">
        <v>3983</v>
      </c>
      <c r="D2754" t="s">
        <v>141</v>
      </c>
      <c r="E2754" t="s">
        <v>13056</v>
      </c>
      <c r="F2754" t="str">
        <f t="shared" si="45"/>
        <v>US-UGAAP</v>
      </c>
      <c r="G2754" t="s">
        <v>3983</v>
      </c>
      <c r="O2754" t="s">
        <v>16354</v>
      </c>
      <c r="P2754" t="s">
        <v>137</v>
      </c>
      <c r="Q2754" t="s">
        <v>8807</v>
      </c>
      <c r="R2754" t="str">
        <f>IF(COUNTIF('16 reserve entries'!Q:Q,'16 AJE data'!O2754)&gt;0,"Y","N")</f>
        <v>N</v>
      </c>
      <c r="S2754" s="149" t="s">
        <v>132</v>
      </c>
      <c r="T2754" t="s">
        <v>4344</v>
      </c>
      <c r="U2754" t="str">
        <f>IF(COUNTIF('16 reserve bal'!D:D,'16 AJE data'!T2754)&gt;0,"Y","N")</f>
        <v>Y</v>
      </c>
    </row>
    <row r="2755" spans="1:21" x14ac:dyDescent="0.25">
      <c r="A2755" t="s">
        <v>132</v>
      </c>
      <c r="B2755" t="s">
        <v>5332</v>
      </c>
      <c r="C2755" t="s">
        <v>3997</v>
      </c>
      <c r="D2755" t="s">
        <v>141</v>
      </c>
      <c r="E2755" t="s">
        <v>13056</v>
      </c>
      <c r="F2755" t="str">
        <f t="shared" si="45"/>
        <v>US-UGAAP</v>
      </c>
      <c r="G2755" t="s">
        <v>3997</v>
      </c>
      <c r="O2755" t="s">
        <v>16355</v>
      </c>
      <c r="P2755" t="s">
        <v>137</v>
      </c>
      <c r="Q2755" t="s">
        <v>8808</v>
      </c>
      <c r="R2755" t="str">
        <f>IF(COUNTIF('16 reserve entries'!Q:Q,'16 AJE data'!O2755)&gt;0,"Y","N")</f>
        <v>N</v>
      </c>
      <c r="S2755" s="149" t="s">
        <v>132</v>
      </c>
      <c r="T2755" t="s">
        <v>4552</v>
      </c>
      <c r="U2755" t="str">
        <f>IF(COUNTIF('16 reserve bal'!D:D,'16 AJE data'!T2755)&gt;0,"Y","N")</f>
        <v>Y</v>
      </c>
    </row>
    <row r="2756" spans="1:21" x14ac:dyDescent="0.25">
      <c r="A2756" t="s">
        <v>132</v>
      </c>
      <c r="B2756" t="s">
        <v>5332</v>
      </c>
      <c r="C2756" t="s">
        <v>7750</v>
      </c>
      <c r="D2756" t="s">
        <v>141</v>
      </c>
      <c r="E2756" t="s">
        <v>13056</v>
      </c>
      <c r="F2756" t="str">
        <f t="shared" si="45"/>
        <v>US-UGAAP</v>
      </c>
      <c r="G2756" t="s">
        <v>7750</v>
      </c>
      <c r="O2756" t="s">
        <v>16356</v>
      </c>
      <c r="P2756" t="s">
        <v>137</v>
      </c>
      <c r="Q2756" t="s">
        <v>8809</v>
      </c>
      <c r="R2756" t="str">
        <f>IF(COUNTIF('16 reserve entries'!Q:Q,'16 AJE data'!O2756)&gt;0,"Y","N")</f>
        <v>N</v>
      </c>
      <c r="S2756" s="149" t="s">
        <v>132</v>
      </c>
      <c r="T2756" t="s">
        <v>16357</v>
      </c>
      <c r="U2756" t="str">
        <f>IF(COUNTIF('16 reserve bal'!D:D,'16 AJE data'!T2756)&gt;0,"Y","N")</f>
        <v>N</v>
      </c>
    </row>
    <row r="2757" spans="1:21" x14ac:dyDescent="0.25">
      <c r="A2757" t="s">
        <v>132</v>
      </c>
      <c r="B2757" t="s">
        <v>5332</v>
      </c>
      <c r="C2757" t="s">
        <v>7751</v>
      </c>
      <c r="D2757" t="s">
        <v>141</v>
      </c>
      <c r="E2757" t="s">
        <v>13056</v>
      </c>
      <c r="F2757" t="str">
        <f t="shared" ref="F2757:F2820" si="46">D2757&amp;"-"&amp;E2757</f>
        <v>US-UGAAP</v>
      </c>
      <c r="G2757" t="s">
        <v>7751</v>
      </c>
      <c r="O2757" t="s">
        <v>16358</v>
      </c>
      <c r="P2757" t="s">
        <v>137</v>
      </c>
      <c r="Q2757" t="s">
        <v>8810</v>
      </c>
      <c r="R2757" t="str">
        <f>IF(COUNTIF('16 reserve entries'!Q:Q,'16 AJE data'!O2757)&gt;0,"Y","N")</f>
        <v>N</v>
      </c>
      <c r="S2757" s="149" t="s">
        <v>132</v>
      </c>
      <c r="T2757" t="s">
        <v>14863</v>
      </c>
      <c r="U2757" t="str">
        <f>IF(COUNTIF('16 reserve bal'!D:D,'16 AJE data'!T2757)&gt;0,"Y","N")</f>
        <v>N</v>
      </c>
    </row>
    <row r="2758" spans="1:21" x14ac:dyDescent="0.25">
      <c r="A2758" t="s">
        <v>132</v>
      </c>
      <c r="B2758" t="s">
        <v>5332</v>
      </c>
      <c r="C2758" t="s">
        <v>8420</v>
      </c>
      <c r="D2758" t="s">
        <v>141</v>
      </c>
      <c r="E2758" t="s">
        <v>13056</v>
      </c>
      <c r="F2758" t="str">
        <f t="shared" si="46"/>
        <v>US-UGAAP</v>
      </c>
      <c r="G2758" t="s">
        <v>8420</v>
      </c>
      <c r="O2758" t="s">
        <v>16359</v>
      </c>
      <c r="P2758" t="s">
        <v>137</v>
      </c>
      <c r="Q2758" t="s">
        <v>8811</v>
      </c>
      <c r="R2758" t="str">
        <f>IF(COUNTIF('16 reserve entries'!Q:Q,'16 AJE data'!O2758)&gt;0,"Y","N")</f>
        <v>N</v>
      </c>
      <c r="S2758" s="149" t="s">
        <v>132</v>
      </c>
      <c r="T2758" t="s">
        <v>14064</v>
      </c>
      <c r="U2758" t="str">
        <f>IF(COUNTIF('16 reserve bal'!D:D,'16 AJE data'!T2758)&gt;0,"Y","N")</f>
        <v>N</v>
      </c>
    </row>
    <row r="2759" spans="1:21" x14ac:dyDescent="0.25">
      <c r="A2759" t="s">
        <v>132</v>
      </c>
      <c r="B2759" t="s">
        <v>5332</v>
      </c>
      <c r="C2759" t="s">
        <v>8185</v>
      </c>
      <c r="D2759" t="s">
        <v>141</v>
      </c>
      <c r="E2759" t="s">
        <v>13056</v>
      </c>
      <c r="F2759" t="str">
        <f t="shared" si="46"/>
        <v>US-UGAAP</v>
      </c>
      <c r="G2759" t="s">
        <v>8185</v>
      </c>
      <c r="O2759" t="s">
        <v>16360</v>
      </c>
      <c r="P2759" t="s">
        <v>137</v>
      </c>
      <c r="Q2759" t="s">
        <v>8812</v>
      </c>
      <c r="R2759" t="str">
        <f>IF(COUNTIF('16 reserve entries'!Q:Q,'16 AJE data'!O2759)&gt;0,"Y","N")</f>
        <v>N</v>
      </c>
      <c r="S2759" s="149" t="s">
        <v>132</v>
      </c>
      <c r="T2759" t="s">
        <v>13711</v>
      </c>
      <c r="U2759" t="str">
        <f>IF(COUNTIF('16 reserve bal'!D:D,'16 AJE data'!T2759)&gt;0,"Y","N")</f>
        <v>N</v>
      </c>
    </row>
    <row r="2760" spans="1:21" x14ac:dyDescent="0.25">
      <c r="A2760" t="s">
        <v>132</v>
      </c>
      <c r="B2760" t="s">
        <v>5332</v>
      </c>
      <c r="C2760" t="s">
        <v>8186</v>
      </c>
      <c r="D2760" t="s">
        <v>141</v>
      </c>
      <c r="E2760" t="s">
        <v>13056</v>
      </c>
      <c r="F2760" t="str">
        <f t="shared" si="46"/>
        <v>US-UGAAP</v>
      </c>
      <c r="G2760" t="s">
        <v>8186</v>
      </c>
      <c r="O2760" t="s">
        <v>16361</v>
      </c>
      <c r="P2760" t="s">
        <v>137</v>
      </c>
      <c r="Q2760" t="s">
        <v>8813</v>
      </c>
      <c r="R2760" t="str">
        <f>IF(COUNTIF('16 reserve entries'!Q:Q,'16 AJE data'!O2760)&gt;0,"Y","N")</f>
        <v>N</v>
      </c>
      <c r="S2760" s="149" t="s">
        <v>132</v>
      </c>
      <c r="T2760" t="s">
        <v>13713</v>
      </c>
      <c r="U2760" t="str">
        <f>IF(COUNTIF('16 reserve bal'!D:D,'16 AJE data'!T2760)&gt;0,"Y","N")</f>
        <v>N</v>
      </c>
    </row>
    <row r="2761" spans="1:21" x14ac:dyDescent="0.25">
      <c r="A2761" t="s">
        <v>132</v>
      </c>
      <c r="B2761" t="s">
        <v>5332</v>
      </c>
      <c r="C2761" t="s">
        <v>9043</v>
      </c>
      <c r="D2761" t="s">
        <v>141</v>
      </c>
      <c r="E2761" t="s">
        <v>13056</v>
      </c>
      <c r="F2761" t="str">
        <f t="shared" si="46"/>
        <v>US-UGAAP</v>
      </c>
      <c r="G2761" t="s">
        <v>9043</v>
      </c>
      <c r="O2761" t="s">
        <v>16362</v>
      </c>
      <c r="P2761" t="s">
        <v>137</v>
      </c>
      <c r="Q2761" t="s">
        <v>8814</v>
      </c>
      <c r="R2761" t="str">
        <f>IF(COUNTIF('16 reserve entries'!Q:Q,'16 AJE data'!O2761)&gt;0,"Y","N")</f>
        <v>N</v>
      </c>
      <c r="S2761" s="149" t="s">
        <v>132</v>
      </c>
      <c r="T2761" t="s">
        <v>16363</v>
      </c>
      <c r="U2761" t="str">
        <f>IF(COUNTIF('16 reserve bal'!D:D,'16 AJE data'!T2761)&gt;0,"Y","N")</f>
        <v>N</v>
      </c>
    </row>
    <row r="2762" spans="1:21" x14ac:dyDescent="0.25">
      <c r="A2762" t="s">
        <v>132</v>
      </c>
      <c r="B2762" t="s">
        <v>5332</v>
      </c>
      <c r="C2762" t="s">
        <v>8189</v>
      </c>
      <c r="D2762" t="s">
        <v>141</v>
      </c>
      <c r="E2762" t="s">
        <v>13056</v>
      </c>
      <c r="F2762" t="str">
        <f t="shared" si="46"/>
        <v>US-UGAAP</v>
      </c>
      <c r="G2762" t="s">
        <v>8189</v>
      </c>
      <c r="O2762" t="s">
        <v>16364</v>
      </c>
      <c r="P2762" t="s">
        <v>137</v>
      </c>
      <c r="Q2762" t="s">
        <v>8815</v>
      </c>
      <c r="R2762" t="str">
        <f>IF(COUNTIF('16 reserve entries'!Q:Q,'16 AJE data'!O2762)&gt;0,"Y","N")</f>
        <v>N</v>
      </c>
      <c r="S2762" s="149" t="s">
        <v>132</v>
      </c>
      <c r="T2762" t="s">
        <v>16365</v>
      </c>
      <c r="U2762" t="str">
        <f>IF(COUNTIF('16 reserve bal'!D:D,'16 AJE data'!T2762)&gt;0,"Y","N")</f>
        <v>N</v>
      </c>
    </row>
    <row r="2763" spans="1:21" x14ac:dyDescent="0.25">
      <c r="A2763" t="s">
        <v>132</v>
      </c>
      <c r="B2763" t="s">
        <v>5332</v>
      </c>
      <c r="C2763" t="s">
        <v>8421</v>
      </c>
      <c r="D2763" t="s">
        <v>141</v>
      </c>
      <c r="E2763" t="s">
        <v>13056</v>
      </c>
      <c r="F2763" t="str">
        <f t="shared" si="46"/>
        <v>US-UGAAP</v>
      </c>
      <c r="G2763" t="s">
        <v>8421</v>
      </c>
      <c r="O2763" t="s">
        <v>16366</v>
      </c>
      <c r="P2763" t="s">
        <v>137</v>
      </c>
      <c r="Q2763" t="s">
        <v>8816</v>
      </c>
      <c r="R2763" t="str">
        <f>IF(COUNTIF('16 reserve entries'!Q:Q,'16 AJE data'!O2763)&gt;0,"Y","N")</f>
        <v>N</v>
      </c>
      <c r="S2763" s="149" t="s">
        <v>132</v>
      </c>
      <c r="T2763" t="s">
        <v>13715</v>
      </c>
      <c r="U2763" t="str">
        <f>IF(COUNTIF('16 reserve bal'!D:D,'16 AJE data'!T2763)&gt;0,"Y","N")</f>
        <v>N</v>
      </c>
    </row>
    <row r="2764" spans="1:21" x14ac:dyDescent="0.25">
      <c r="A2764" t="s">
        <v>132</v>
      </c>
      <c r="B2764" t="s">
        <v>5332</v>
      </c>
      <c r="C2764" t="s">
        <v>8190</v>
      </c>
      <c r="D2764" t="s">
        <v>141</v>
      </c>
      <c r="E2764" t="s">
        <v>13056</v>
      </c>
      <c r="F2764" t="str">
        <f t="shared" si="46"/>
        <v>US-UGAAP</v>
      </c>
      <c r="G2764" t="s">
        <v>8190</v>
      </c>
      <c r="O2764" t="s">
        <v>16367</v>
      </c>
      <c r="P2764" t="s">
        <v>137</v>
      </c>
      <c r="Q2764" t="s">
        <v>8817</v>
      </c>
      <c r="R2764" t="str">
        <f>IF(COUNTIF('16 reserve entries'!Q:Q,'16 AJE data'!O2764)&gt;0,"Y","N")</f>
        <v>N</v>
      </c>
      <c r="S2764" s="149" t="s">
        <v>132</v>
      </c>
      <c r="T2764" t="s">
        <v>13717</v>
      </c>
      <c r="U2764" t="str">
        <f>IF(COUNTIF('16 reserve bal'!D:D,'16 AJE data'!T2764)&gt;0,"Y","N")</f>
        <v>N</v>
      </c>
    </row>
    <row r="2765" spans="1:21" x14ac:dyDescent="0.25">
      <c r="A2765" t="s">
        <v>132</v>
      </c>
      <c r="B2765" t="s">
        <v>5332</v>
      </c>
      <c r="C2765" t="s">
        <v>8201</v>
      </c>
      <c r="D2765" t="s">
        <v>141</v>
      </c>
      <c r="E2765" t="s">
        <v>13056</v>
      </c>
      <c r="F2765" t="str">
        <f t="shared" si="46"/>
        <v>US-UGAAP</v>
      </c>
      <c r="G2765" t="s">
        <v>8201</v>
      </c>
      <c r="O2765" t="s">
        <v>16368</v>
      </c>
      <c r="P2765" t="s">
        <v>137</v>
      </c>
      <c r="Q2765" t="s">
        <v>8818</v>
      </c>
      <c r="R2765" t="str">
        <f>IF(COUNTIF('16 reserve entries'!Q:Q,'16 AJE data'!O2765)&gt;0,"Y","N")</f>
        <v>N</v>
      </c>
      <c r="S2765" s="149" t="s">
        <v>132</v>
      </c>
      <c r="T2765" t="s">
        <v>13718</v>
      </c>
      <c r="U2765" t="str">
        <f>IF(COUNTIF('16 reserve bal'!D:D,'16 AJE data'!T2765)&gt;0,"Y","N")</f>
        <v>N</v>
      </c>
    </row>
    <row r="2766" spans="1:21" x14ac:dyDescent="0.25">
      <c r="A2766" t="s">
        <v>132</v>
      </c>
      <c r="B2766" t="s">
        <v>5332</v>
      </c>
      <c r="C2766" t="s">
        <v>8422</v>
      </c>
      <c r="D2766" t="s">
        <v>141</v>
      </c>
      <c r="E2766" t="s">
        <v>13056</v>
      </c>
      <c r="F2766" t="str">
        <f t="shared" si="46"/>
        <v>US-UGAAP</v>
      </c>
      <c r="G2766" t="s">
        <v>8422</v>
      </c>
      <c r="O2766" t="s">
        <v>16369</v>
      </c>
      <c r="P2766" t="s">
        <v>137</v>
      </c>
      <c r="Q2766" t="s">
        <v>8819</v>
      </c>
      <c r="R2766" t="str">
        <f>IF(COUNTIF('16 reserve entries'!Q:Q,'16 AJE data'!O2766)&gt;0,"Y","N")</f>
        <v>N</v>
      </c>
      <c r="S2766" s="149" t="s">
        <v>132</v>
      </c>
      <c r="T2766" t="s">
        <v>13722</v>
      </c>
      <c r="U2766" t="str">
        <f>IF(COUNTIF('16 reserve bal'!D:D,'16 AJE data'!T2766)&gt;0,"Y","N")</f>
        <v>N</v>
      </c>
    </row>
    <row r="2767" spans="1:21" x14ac:dyDescent="0.25">
      <c r="A2767" t="s">
        <v>132</v>
      </c>
      <c r="B2767" t="s">
        <v>5332</v>
      </c>
      <c r="C2767" t="s">
        <v>8423</v>
      </c>
      <c r="D2767" t="s">
        <v>141</v>
      </c>
      <c r="E2767" t="s">
        <v>13056</v>
      </c>
      <c r="F2767" t="str">
        <f t="shared" si="46"/>
        <v>US-UGAAP</v>
      </c>
      <c r="G2767" t="s">
        <v>8423</v>
      </c>
      <c r="O2767" t="s">
        <v>16370</v>
      </c>
      <c r="P2767" t="s">
        <v>137</v>
      </c>
      <c r="Q2767" t="s">
        <v>8820</v>
      </c>
      <c r="R2767" t="str">
        <f>IF(COUNTIF('16 reserve entries'!Q:Q,'16 AJE data'!O2767)&gt;0,"Y","N")</f>
        <v>N</v>
      </c>
      <c r="S2767" s="149" t="s">
        <v>132</v>
      </c>
      <c r="T2767" t="s">
        <v>13724</v>
      </c>
      <c r="U2767" t="str">
        <f>IF(COUNTIF('16 reserve bal'!D:D,'16 AJE data'!T2767)&gt;0,"Y","N")</f>
        <v>N</v>
      </c>
    </row>
    <row r="2768" spans="1:21" x14ac:dyDescent="0.25">
      <c r="A2768" t="s">
        <v>132</v>
      </c>
      <c r="B2768" t="s">
        <v>5332</v>
      </c>
      <c r="C2768" t="s">
        <v>8217</v>
      </c>
      <c r="D2768" t="s">
        <v>141</v>
      </c>
      <c r="E2768" t="s">
        <v>13056</v>
      </c>
      <c r="F2768" t="str">
        <f t="shared" si="46"/>
        <v>US-UGAAP</v>
      </c>
      <c r="G2768" t="s">
        <v>8217</v>
      </c>
      <c r="O2768" t="s">
        <v>16371</v>
      </c>
      <c r="P2768" t="s">
        <v>137</v>
      </c>
      <c r="Q2768" t="s">
        <v>8821</v>
      </c>
      <c r="R2768" t="str">
        <f>IF(COUNTIF('16 reserve entries'!Q:Q,'16 AJE data'!O2768)&gt;0,"Y","N")</f>
        <v>N</v>
      </c>
      <c r="S2768" s="149" t="s">
        <v>132</v>
      </c>
      <c r="T2768" t="s">
        <v>13726</v>
      </c>
      <c r="U2768" t="str">
        <f>IF(COUNTIF('16 reserve bal'!D:D,'16 AJE data'!T2768)&gt;0,"Y","N")</f>
        <v>N</v>
      </c>
    </row>
    <row r="2769" spans="1:21" x14ac:dyDescent="0.25">
      <c r="A2769" t="s">
        <v>132</v>
      </c>
      <c r="B2769" t="s">
        <v>5332</v>
      </c>
      <c r="C2769" t="s">
        <v>8227</v>
      </c>
      <c r="D2769" t="s">
        <v>141</v>
      </c>
      <c r="E2769" t="s">
        <v>13056</v>
      </c>
      <c r="F2769" t="str">
        <f t="shared" si="46"/>
        <v>US-UGAAP</v>
      </c>
      <c r="G2769" t="s">
        <v>8227</v>
      </c>
      <c r="O2769" t="s">
        <v>16372</v>
      </c>
      <c r="P2769" t="s">
        <v>137</v>
      </c>
      <c r="Q2769" t="s">
        <v>8822</v>
      </c>
      <c r="R2769" t="str">
        <f>IF(COUNTIF('16 reserve entries'!Q:Q,'16 AJE data'!O2769)&gt;0,"Y","N")</f>
        <v>N</v>
      </c>
      <c r="S2769" s="149" t="s">
        <v>132</v>
      </c>
      <c r="T2769" t="s">
        <v>14067</v>
      </c>
      <c r="U2769" t="str">
        <f>IF(COUNTIF('16 reserve bal'!D:D,'16 AJE data'!T2769)&gt;0,"Y","N")</f>
        <v>N</v>
      </c>
    </row>
    <row r="2770" spans="1:21" x14ac:dyDescent="0.25">
      <c r="A2770" t="s">
        <v>132</v>
      </c>
      <c r="B2770" t="s">
        <v>5332</v>
      </c>
      <c r="C2770" t="s">
        <v>8284</v>
      </c>
      <c r="D2770" t="s">
        <v>141</v>
      </c>
      <c r="E2770" t="s">
        <v>13056</v>
      </c>
      <c r="F2770" t="str">
        <f t="shared" si="46"/>
        <v>US-UGAAP</v>
      </c>
      <c r="G2770" t="s">
        <v>8284</v>
      </c>
      <c r="O2770" t="s">
        <v>16373</v>
      </c>
      <c r="P2770" t="s">
        <v>137</v>
      </c>
      <c r="Q2770" t="s">
        <v>8823</v>
      </c>
      <c r="R2770" t="str">
        <f>IF(COUNTIF('16 reserve entries'!Q:Q,'16 AJE data'!O2770)&gt;0,"Y","N")</f>
        <v>N</v>
      </c>
      <c r="S2770" s="149" t="s">
        <v>132</v>
      </c>
      <c r="T2770" t="s">
        <v>13728</v>
      </c>
      <c r="U2770" t="str">
        <f>IF(COUNTIF('16 reserve bal'!D:D,'16 AJE data'!T2770)&gt;0,"Y","N")</f>
        <v>N</v>
      </c>
    </row>
    <row r="2771" spans="1:21" x14ac:dyDescent="0.25">
      <c r="A2771" t="s">
        <v>132</v>
      </c>
      <c r="B2771" t="s">
        <v>5332</v>
      </c>
      <c r="C2771" t="s">
        <v>8285</v>
      </c>
      <c r="D2771" t="s">
        <v>141</v>
      </c>
      <c r="E2771" t="s">
        <v>13056</v>
      </c>
      <c r="F2771" t="str">
        <f t="shared" si="46"/>
        <v>US-UGAAP</v>
      </c>
      <c r="G2771" t="s">
        <v>8285</v>
      </c>
      <c r="O2771" t="s">
        <v>16374</v>
      </c>
      <c r="P2771" t="s">
        <v>137</v>
      </c>
      <c r="Q2771" t="s">
        <v>8824</v>
      </c>
      <c r="R2771" t="str">
        <f>IF(COUNTIF('16 reserve entries'!Q:Q,'16 AJE data'!O2771)&gt;0,"Y","N")</f>
        <v>N</v>
      </c>
      <c r="S2771" s="149" t="s">
        <v>132</v>
      </c>
      <c r="T2771" t="s">
        <v>14069</v>
      </c>
      <c r="U2771" t="str">
        <f>IF(COUNTIF('16 reserve bal'!D:D,'16 AJE data'!T2771)&gt;0,"Y","N")</f>
        <v>N</v>
      </c>
    </row>
    <row r="2772" spans="1:21" x14ac:dyDescent="0.25">
      <c r="A2772" t="s">
        <v>132</v>
      </c>
      <c r="B2772" t="s">
        <v>5332</v>
      </c>
      <c r="C2772" t="s">
        <v>8286</v>
      </c>
      <c r="D2772" t="s">
        <v>141</v>
      </c>
      <c r="E2772" t="s">
        <v>13056</v>
      </c>
      <c r="F2772" t="str">
        <f t="shared" si="46"/>
        <v>US-UGAAP</v>
      </c>
      <c r="G2772" t="s">
        <v>8286</v>
      </c>
      <c r="O2772" t="s">
        <v>16375</v>
      </c>
      <c r="P2772" t="s">
        <v>137</v>
      </c>
      <c r="Q2772" t="s">
        <v>8825</v>
      </c>
      <c r="R2772" t="str">
        <f>IF(COUNTIF('16 reserve entries'!Q:Q,'16 AJE data'!O2772)&gt;0,"Y","N")</f>
        <v>N</v>
      </c>
      <c r="S2772" s="149" t="s">
        <v>132</v>
      </c>
      <c r="T2772" t="s">
        <v>16376</v>
      </c>
      <c r="U2772" t="str">
        <f>IF(COUNTIF('16 reserve bal'!D:D,'16 AJE data'!T2772)&gt;0,"Y","N")</f>
        <v>N</v>
      </c>
    </row>
    <row r="2773" spans="1:21" x14ac:dyDescent="0.25">
      <c r="A2773" t="s">
        <v>132</v>
      </c>
      <c r="B2773" t="s">
        <v>5332</v>
      </c>
      <c r="C2773" t="s">
        <v>8289</v>
      </c>
      <c r="D2773" t="s">
        <v>141</v>
      </c>
      <c r="E2773" t="s">
        <v>13056</v>
      </c>
      <c r="F2773" t="str">
        <f t="shared" si="46"/>
        <v>US-UGAAP</v>
      </c>
      <c r="G2773" t="s">
        <v>8289</v>
      </c>
      <c r="O2773" t="s">
        <v>16377</v>
      </c>
      <c r="P2773" t="s">
        <v>137</v>
      </c>
      <c r="Q2773" t="s">
        <v>8826</v>
      </c>
      <c r="R2773" t="str">
        <f>IF(COUNTIF('16 reserve entries'!Q:Q,'16 AJE data'!O2773)&gt;0,"Y","N")</f>
        <v>N</v>
      </c>
      <c r="S2773" s="149" t="s">
        <v>132</v>
      </c>
      <c r="T2773" t="s">
        <v>16378</v>
      </c>
      <c r="U2773" t="str">
        <f>IF(COUNTIF('16 reserve bal'!D:D,'16 AJE data'!T2773)&gt;0,"Y","N")</f>
        <v>N</v>
      </c>
    </row>
    <row r="2774" spans="1:21" x14ac:dyDescent="0.25">
      <c r="A2774" t="s">
        <v>132</v>
      </c>
      <c r="B2774" t="s">
        <v>5332</v>
      </c>
      <c r="C2774" t="s">
        <v>8290</v>
      </c>
      <c r="D2774" t="s">
        <v>141</v>
      </c>
      <c r="E2774" t="s">
        <v>13056</v>
      </c>
      <c r="F2774" t="str">
        <f t="shared" si="46"/>
        <v>US-UGAAP</v>
      </c>
      <c r="G2774" t="s">
        <v>8290</v>
      </c>
      <c r="O2774" t="s">
        <v>16379</v>
      </c>
      <c r="P2774" t="s">
        <v>137</v>
      </c>
      <c r="Q2774" t="s">
        <v>8827</v>
      </c>
      <c r="R2774" t="str">
        <f>IF(COUNTIF('16 reserve entries'!Q:Q,'16 AJE data'!O2774)&gt;0,"Y","N")</f>
        <v>N</v>
      </c>
      <c r="S2774" s="149" t="s">
        <v>132</v>
      </c>
      <c r="T2774" t="s">
        <v>14071</v>
      </c>
      <c r="U2774" t="str">
        <f>IF(COUNTIF('16 reserve bal'!D:D,'16 AJE data'!T2774)&gt;0,"Y","N")</f>
        <v>N</v>
      </c>
    </row>
    <row r="2775" spans="1:21" x14ac:dyDescent="0.25">
      <c r="A2775" t="s">
        <v>132</v>
      </c>
      <c r="B2775" t="s">
        <v>5332</v>
      </c>
      <c r="C2775" t="s">
        <v>8291</v>
      </c>
      <c r="D2775" t="s">
        <v>141</v>
      </c>
      <c r="E2775" t="s">
        <v>13056</v>
      </c>
      <c r="F2775" t="str">
        <f t="shared" si="46"/>
        <v>US-UGAAP</v>
      </c>
      <c r="G2775" t="s">
        <v>8291</v>
      </c>
      <c r="O2775" t="s">
        <v>16380</v>
      </c>
      <c r="P2775" t="s">
        <v>137</v>
      </c>
      <c r="Q2775" t="s">
        <v>8828</v>
      </c>
      <c r="R2775" t="str">
        <f>IF(COUNTIF('16 reserve entries'!Q:Q,'16 AJE data'!O2775)&gt;0,"Y","N")</f>
        <v>N</v>
      </c>
      <c r="S2775" s="149" t="s">
        <v>132</v>
      </c>
      <c r="T2775" t="s">
        <v>13730</v>
      </c>
      <c r="U2775" t="str">
        <f>IF(COUNTIF('16 reserve bal'!D:D,'16 AJE data'!T2775)&gt;0,"Y","N")</f>
        <v>N</v>
      </c>
    </row>
    <row r="2776" spans="1:21" x14ac:dyDescent="0.25">
      <c r="A2776" t="s">
        <v>132</v>
      </c>
      <c r="B2776" t="s">
        <v>5332</v>
      </c>
      <c r="C2776" t="s">
        <v>8297</v>
      </c>
      <c r="D2776" t="s">
        <v>141</v>
      </c>
      <c r="E2776" t="s">
        <v>13056</v>
      </c>
      <c r="F2776" t="str">
        <f t="shared" si="46"/>
        <v>US-UGAAP</v>
      </c>
      <c r="G2776" t="s">
        <v>8297</v>
      </c>
      <c r="O2776" t="s">
        <v>16381</v>
      </c>
      <c r="P2776" t="s">
        <v>137</v>
      </c>
      <c r="Q2776" t="s">
        <v>8829</v>
      </c>
      <c r="R2776" t="str">
        <f>IF(COUNTIF('16 reserve entries'!Q:Q,'16 AJE data'!O2776)&gt;0,"Y","N")</f>
        <v>N</v>
      </c>
      <c r="S2776" s="149" t="s">
        <v>132</v>
      </c>
      <c r="T2776" t="s">
        <v>13732</v>
      </c>
      <c r="U2776" t="str">
        <f>IF(COUNTIF('16 reserve bal'!D:D,'16 AJE data'!T2776)&gt;0,"Y","N")</f>
        <v>N</v>
      </c>
    </row>
    <row r="2777" spans="1:21" x14ac:dyDescent="0.25">
      <c r="A2777" t="s">
        <v>132</v>
      </c>
      <c r="B2777" t="s">
        <v>5332</v>
      </c>
      <c r="C2777" t="s">
        <v>8301</v>
      </c>
      <c r="D2777" t="s">
        <v>141</v>
      </c>
      <c r="E2777" t="s">
        <v>13056</v>
      </c>
      <c r="F2777" t="str">
        <f t="shared" si="46"/>
        <v>US-UGAAP</v>
      </c>
      <c r="G2777" t="s">
        <v>8301</v>
      </c>
      <c r="O2777" t="s">
        <v>16382</v>
      </c>
      <c r="P2777" t="s">
        <v>137</v>
      </c>
      <c r="Q2777" t="s">
        <v>9101</v>
      </c>
      <c r="R2777" t="str">
        <f>IF(COUNTIF('16 reserve entries'!Q:Q,'16 AJE data'!O2777)&gt;0,"Y","N")</f>
        <v>N</v>
      </c>
      <c r="S2777" s="149" t="s">
        <v>132</v>
      </c>
      <c r="T2777" t="s">
        <v>16383</v>
      </c>
      <c r="U2777" t="str">
        <f>IF(COUNTIF('16 reserve bal'!D:D,'16 AJE data'!T2777)&gt;0,"Y","N")</f>
        <v>N</v>
      </c>
    </row>
    <row r="2778" spans="1:21" x14ac:dyDescent="0.25">
      <c r="A2778" t="s">
        <v>132</v>
      </c>
      <c r="B2778" t="s">
        <v>5332</v>
      </c>
      <c r="C2778" t="s">
        <v>8306</v>
      </c>
      <c r="D2778" t="s">
        <v>141</v>
      </c>
      <c r="E2778" t="s">
        <v>13056</v>
      </c>
      <c r="F2778" t="str">
        <f t="shared" si="46"/>
        <v>US-UGAAP</v>
      </c>
      <c r="G2778" t="s">
        <v>8306</v>
      </c>
      <c r="O2778" t="s">
        <v>16384</v>
      </c>
      <c r="P2778" t="s">
        <v>137</v>
      </c>
      <c r="Q2778" t="s">
        <v>8831</v>
      </c>
      <c r="R2778" t="str">
        <f>IF(COUNTIF('16 reserve entries'!Q:Q,'16 AJE data'!O2778)&gt;0,"Y","N")</f>
        <v>N</v>
      </c>
      <c r="S2778" s="149" t="s">
        <v>132</v>
      </c>
      <c r="T2778" t="s">
        <v>14074</v>
      </c>
      <c r="U2778" t="str">
        <f>IF(COUNTIF('16 reserve bal'!D:D,'16 AJE data'!T2778)&gt;0,"Y","N")</f>
        <v>N</v>
      </c>
    </row>
    <row r="2779" spans="1:21" x14ac:dyDescent="0.25">
      <c r="A2779" t="s">
        <v>132</v>
      </c>
      <c r="B2779" t="s">
        <v>5332</v>
      </c>
      <c r="C2779" t="s">
        <v>8309</v>
      </c>
      <c r="D2779" t="s">
        <v>141</v>
      </c>
      <c r="E2779" t="s">
        <v>13056</v>
      </c>
      <c r="F2779" t="str">
        <f t="shared" si="46"/>
        <v>US-UGAAP</v>
      </c>
      <c r="G2779" t="s">
        <v>8309</v>
      </c>
      <c r="O2779" t="s">
        <v>16385</v>
      </c>
      <c r="P2779" t="s">
        <v>137</v>
      </c>
      <c r="Q2779" t="s">
        <v>8832</v>
      </c>
      <c r="R2779" t="str">
        <f>IF(COUNTIF('16 reserve entries'!Q:Q,'16 AJE data'!O2779)&gt;0,"Y","N")</f>
        <v>N</v>
      </c>
      <c r="S2779" s="149" t="s">
        <v>132</v>
      </c>
      <c r="T2779" t="s">
        <v>16386</v>
      </c>
      <c r="U2779" t="str">
        <f>IF(COUNTIF('16 reserve bal'!D:D,'16 AJE data'!T2779)&gt;0,"Y","N")</f>
        <v>N</v>
      </c>
    </row>
    <row r="2780" spans="1:21" x14ac:dyDescent="0.25">
      <c r="A2780" t="s">
        <v>132</v>
      </c>
      <c r="B2780" t="s">
        <v>5332</v>
      </c>
      <c r="C2780" t="s">
        <v>8312</v>
      </c>
      <c r="D2780" t="s">
        <v>141</v>
      </c>
      <c r="E2780" t="s">
        <v>13056</v>
      </c>
      <c r="F2780" t="str">
        <f t="shared" si="46"/>
        <v>US-UGAAP</v>
      </c>
      <c r="G2780" t="s">
        <v>8312</v>
      </c>
      <c r="O2780" t="s">
        <v>16387</v>
      </c>
      <c r="P2780" t="s">
        <v>137</v>
      </c>
      <c r="Q2780" t="s">
        <v>8834</v>
      </c>
      <c r="R2780" t="str">
        <f>IF(COUNTIF('16 reserve entries'!Q:Q,'16 AJE data'!O2780)&gt;0,"Y","N")</f>
        <v>N</v>
      </c>
      <c r="S2780" s="149" t="s">
        <v>132</v>
      </c>
      <c r="T2780" t="s">
        <v>14076</v>
      </c>
      <c r="U2780" t="str">
        <f>IF(COUNTIF('16 reserve bal'!D:D,'16 AJE data'!T2780)&gt;0,"Y","N")</f>
        <v>N</v>
      </c>
    </row>
    <row r="2781" spans="1:21" x14ac:dyDescent="0.25">
      <c r="A2781" t="s">
        <v>132</v>
      </c>
      <c r="B2781" t="s">
        <v>5332</v>
      </c>
      <c r="C2781" t="s">
        <v>8314</v>
      </c>
      <c r="D2781" t="s">
        <v>141</v>
      </c>
      <c r="E2781" t="s">
        <v>13056</v>
      </c>
      <c r="F2781" t="str">
        <f t="shared" si="46"/>
        <v>US-UGAAP</v>
      </c>
      <c r="G2781" t="s">
        <v>8314</v>
      </c>
      <c r="O2781" t="s">
        <v>16388</v>
      </c>
      <c r="P2781" t="s">
        <v>137</v>
      </c>
      <c r="Q2781" t="s">
        <v>8835</v>
      </c>
      <c r="R2781" t="str">
        <f>IF(COUNTIF('16 reserve entries'!Q:Q,'16 AJE data'!O2781)&gt;0,"Y","N")</f>
        <v>N</v>
      </c>
      <c r="S2781" s="149" t="s">
        <v>132</v>
      </c>
      <c r="T2781" t="s">
        <v>16389</v>
      </c>
      <c r="U2781" t="str">
        <f>IF(COUNTIF('16 reserve bal'!D:D,'16 AJE data'!T2781)&gt;0,"Y","N")</f>
        <v>N</v>
      </c>
    </row>
    <row r="2782" spans="1:21" x14ac:dyDescent="0.25">
      <c r="A2782" t="s">
        <v>132</v>
      </c>
      <c r="B2782" t="s">
        <v>5332</v>
      </c>
      <c r="C2782" t="s">
        <v>8327</v>
      </c>
      <c r="D2782" t="s">
        <v>141</v>
      </c>
      <c r="E2782" t="s">
        <v>13056</v>
      </c>
      <c r="F2782" t="str">
        <f t="shared" si="46"/>
        <v>US-UGAAP</v>
      </c>
      <c r="G2782" t="s">
        <v>8327</v>
      </c>
      <c r="O2782" t="s">
        <v>16390</v>
      </c>
      <c r="P2782" t="s">
        <v>137</v>
      </c>
      <c r="Q2782" t="s">
        <v>8836</v>
      </c>
      <c r="R2782" t="str">
        <f>IF(COUNTIF('16 reserve entries'!Q:Q,'16 AJE data'!O2782)&gt;0,"Y","N")</f>
        <v>N</v>
      </c>
      <c r="S2782" s="149" t="s">
        <v>132</v>
      </c>
      <c r="T2782" t="s">
        <v>16391</v>
      </c>
      <c r="U2782" t="str">
        <f>IF(COUNTIF('16 reserve bal'!D:D,'16 AJE data'!T2782)&gt;0,"Y","N")</f>
        <v>N</v>
      </c>
    </row>
    <row r="2783" spans="1:21" x14ac:dyDescent="0.25">
      <c r="A2783" t="s">
        <v>132</v>
      </c>
      <c r="B2783" t="s">
        <v>5332</v>
      </c>
      <c r="C2783" t="s">
        <v>4505</v>
      </c>
      <c r="D2783" t="s">
        <v>141</v>
      </c>
      <c r="E2783" t="s">
        <v>13056</v>
      </c>
      <c r="F2783" t="str">
        <f t="shared" si="46"/>
        <v>US-UGAAP</v>
      </c>
      <c r="G2783" t="s">
        <v>4505</v>
      </c>
      <c r="O2783" t="s">
        <v>16392</v>
      </c>
      <c r="P2783" t="s">
        <v>137</v>
      </c>
      <c r="Q2783" t="s">
        <v>8837</v>
      </c>
      <c r="R2783" t="str">
        <f>IF(COUNTIF('16 reserve entries'!Q:Q,'16 AJE data'!O2783)&gt;0,"Y","N")</f>
        <v>N</v>
      </c>
      <c r="S2783" s="149" t="s">
        <v>132</v>
      </c>
      <c r="T2783" t="s">
        <v>16393</v>
      </c>
      <c r="U2783" t="str">
        <f>IF(COUNTIF('16 reserve bal'!D:D,'16 AJE data'!T2783)&gt;0,"Y","N")</f>
        <v>N</v>
      </c>
    </row>
    <row r="2784" spans="1:21" x14ac:dyDescent="0.25">
      <c r="A2784" t="s">
        <v>132</v>
      </c>
      <c r="B2784" t="s">
        <v>5332</v>
      </c>
      <c r="C2784" t="s">
        <v>4508</v>
      </c>
      <c r="D2784" t="s">
        <v>141</v>
      </c>
      <c r="E2784" t="s">
        <v>13056</v>
      </c>
      <c r="F2784" t="str">
        <f t="shared" si="46"/>
        <v>US-UGAAP</v>
      </c>
      <c r="G2784" t="s">
        <v>4508</v>
      </c>
      <c r="O2784" t="s">
        <v>16394</v>
      </c>
      <c r="P2784" t="s">
        <v>137</v>
      </c>
      <c r="Q2784" t="s">
        <v>8838</v>
      </c>
      <c r="R2784" t="str">
        <f>IF(COUNTIF('16 reserve entries'!Q:Q,'16 AJE data'!O2784)&gt;0,"Y","N")</f>
        <v>N</v>
      </c>
      <c r="S2784" s="149" t="s">
        <v>132</v>
      </c>
      <c r="T2784" t="s">
        <v>3945</v>
      </c>
      <c r="U2784" t="str">
        <f>IF(COUNTIF('16 reserve bal'!D:D,'16 AJE data'!T2784)&gt;0,"Y","N")</f>
        <v>Y</v>
      </c>
    </row>
    <row r="2785" spans="1:21" x14ac:dyDescent="0.25">
      <c r="A2785" t="s">
        <v>132</v>
      </c>
      <c r="B2785" t="s">
        <v>5332</v>
      </c>
      <c r="C2785" t="s">
        <v>8023</v>
      </c>
      <c r="D2785" t="s">
        <v>141</v>
      </c>
      <c r="E2785" t="s">
        <v>13056</v>
      </c>
      <c r="F2785" t="str">
        <f t="shared" si="46"/>
        <v>US-UGAAP</v>
      </c>
      <c r="G2785" t="s">
        <v>8023</v>
      </c>
      <c r="O2785" t="s">
        <v>16395</v>
      </c>
      <c r="P2785" t="s">
        <v>137</v>
      </c>
      <c r="Q2785" t="s">
        <v>8839</v>
      </c>
      <c r="R2785" t="str">
        <f>IF(COUNTIF('16 reserve entries'!Q:Q,'16 AJE data'!O2785)&gt;0,"Y","N")</f>
        <v>N</v>
      </c>
      <c r="S2785" s="149" t="s">
        <v>132</v>
      </c>
      <c r="T2785" t="s">
        <v>16396</v>
      </c>
      <c r="U2785" t="str">
        <f>IF(COUNTIF('16 reserve bal'!D:D,'16 AJE data'!T2785)&gt;0,"Y","N")</f>
        <v>N</v>
      </c>
    </row>
    <row r="2786" spans="1:21" x14ac:dyDescent="0.25">
      <c r="A2786" t="s">
        <v>132</v>
      </c>
      <c r="B2786" t="s">
        <v>5332</v>
      </c>
      <c r="C2786" t="s">
        <v>8030</v>
      </c>
      <c r="D2786" t="s">
        <v>141</v>
      </c>
      <c r="E2786" t="s">
        <v>13056</v>
      </c>
      <c r="F2786" t="str">
        <f t="shared" si="46"/>
        <v>US-UGAAP</v>
      </c>
      <c r="G2786" t="s">
        <v>8030</v>
      </c>
      <c r="O2786" t="s">
        <v>16397</v>
      </c>
      <c r="P2786" t="s">
        <v>137</v>
      </c>
      <c r="Q2786" t="s">
        <v>8841</v>
      </c>
      <c r="R2786" t="str">
        <f>IF(COUNTIF('16 reserve entries'!Q:Q,'16 AJE data'!O2786)&gt;0,"Y","N")</f>
        <v>N</v>
      </c>
      <c r="S2786" s="149" t="s">
        <v>132</v>
      </c>
      <c r="T2786" t="s">
        <v>16398</v>
      </c>
      <c r="U2786" t="str">
        <f>IF(COUNTIF('16 reserve bal'!D:D,'16 AJE data'!T2786)&gt;0,"Y","N")</f>
        <v>N</v>
      </c>
    </row>
    <row r="2787" spans="1:21" x14ac:dyDescent="0.25">
      <c r="A2787" t="s">
        <v>132</v>
      </c>
      <c r="B2787" t="s">
        <v>5332</v>
      </c>
      <c r="C2787" t="s">
        <v>8182</v>
      </c>
      <c r="D2787" t="s">
        <v>141</v>
      </c>
      <c r="E2787" t="s">
        <v>13056</v>
      </c>
      <c r="F2787" t="str">
        <f t="shared" si="46"/>
        <v>US-UGAAP</v>
      </c>
      <c r="G2787" t="s">
        <v>8182</v>
      </c>
      <c r="O2787" t="s">
        <v>16399</v>
      </c>
      <c r="P2787" t="s">
        <v>137</v>
      </c>
      <c r="Q2787" t="s">
        <v>8842</v>
      </c>
      <c r="R2787" t="str">
        <f>IF(COUNTIF('16 reserve entries'!Q:Q,'16 AJE data'!O2787)&gt;0,"Y","N")</f>
        <v>N</v>
      </c>
      <c r="S2787" s="149" t="s">
        <v>132</v>
      </c>
      <c r="T2787" t="s">
        <v>16400</v>
      </c>
      <c r="U2787" t="str">
        <f>IF(COUNTIF('16 reserve bal'!D:D,'16 AJE data'!T2787)&gt;0,"Y","N")</f>
        <v>N</v>
      </c>
    </row>
    <row r="2788" spans="1:21" x14ac:dyDescent="0.25">
      <c r="A2788" t="s">
        <v>132</v>
      </c>
      <c r="B2788" t="s">
        <v>5332</v>
      </c>
      <c r="C2788" t="s">
        <v>7876</v>
      </c>
      <c r="D2788" t="s">
        <v>141</v>
      </c>
      <c r="E2788" t="s">
        <v>13056</v>
      </c>
      <c r="F2788" t="str">
        <f t="shared" si="46"/>
        <v>US-UGAAP</v>
      </c>
      <c r="G2788" t="s">
        <v>7876</v>
      </c>
      <c r="O2788" t="s">
        <v>16401</v>
      </c>
      <c r="P2788" t="s">
        <v>137</v>
      </c>
      <c r="Q2788" t="s">
        <v>8843</v>
      </c>
      <c r="R2788" t="str">
        <f>IF(COUNTIF('16 reserve entries'!Q:Q,'16 AJE data'!O2788)&gt;0,"Y","N")</f>
        <v>N</v>
      </c>
      <c r="S2788" s="149" t="s">
        <v>132</v>
      </c>
      <c r="T2788" t="s">
        <v>16402</v>
      </c>
      <c r="U2788" t="str">
        <f>IF(COUNTIF('16 reserve bal'!D:D,'16 AJE data'!T2788)&gt;0,"Y","N")</f>
        <v>N</v>
      </c>
    </row>
    <row r="2789" spans="1:21" x14ac:dyDescent="0.25">
      <c r="A2789" t="s">
        <v>132</v>
      </c>
      <c r="B2789" t="s">
        <v>5332</v>
      </c>
      <c r="C2789" t="s">
        <v>7877</v>
      </c>
      <c r="D2789" t="s">
        <v>141</v>
      </c>
      <c r="E2789" t="s">
        <v>13056</v>
      </c>
      <c r="F2789" t="str">
        <f t="shared" si="46"/>
        <v>US-UGAAP</v>
      </c>
      <c r="G2789" t="s">
        <v>7877</v>
      </c>
      <c r="O2789" t="s">
        <v>16403</v>
      </c>
      <c r="P2789" t="s">
        <v>137</v>
      </c>
      <c r="Q2789" t="s">
        <v>8844</v>
      </c>
      <c r="R2789" t="str">
        <f>IF(COUNTIF('16 reserve entries'!Q:Q,'16 AJE data'!O2789)&gt;0,"Y","N")</f>
        <v>N</v>
      </c>
      <c r="S2789" s="149" t="s">
        <v>132</v>
      </c>
      <c r="T2789" t="s">
        <v>16404</v>
      </c>
      <c r="U2789" t="str">
        <f>IF(COUNTIF('16 reserve bal'!D:D,'16 AJE data'!T2789)&gt;0,"Y","N")</f>
        <v>N</v>
      </c>
    </row>
    <row r="2790" spans="1:21" x14ac:dyDescent="0.25">
      <c r="A2790" t="s">
        <v>132</v>
      </c>
      <c r="B2790" t="s">
        <v>5332</v>
      </c>
      <c r="C2790" t="s">
        <v>8467</v>
      </c>
      <c r="D2790" t="s">
        <v>141</v>
      </c>
      <c r="E2790" t="s">
        <v>13056</v>
      </c>
      <c r="F2790" t="str">
        <f t="shared" si="46"/>
        <v>US-UGAAP</v>
      </c>
      <c r="G2790" t="s">
        <v>8467</v>
      </c>
      <c r="O2790" t="s">
        <v>16405</v>
      </c>
      <c r="P2790" t="s">
        <v>137</v>
      </c>
      <c r="Q2790" t="s">
        <v>8845</v>
      </c>
      <c r="R2790" t="str">
        <f>IF(COUNTIF('16 reserve entries'!Q:Q,'16 AJE data'!O2790)&gt;0,"Y","N")</f>
        <v>N</v>
      </c>
      <c r="S2790" s="149" t="s">
        <v>132</v>
      </c>
      <c r="T2790" t="s">
        <v>16406</v>
      </c>
      <c r="U2790" t="str">
        <f>IF(COUNTIF('16 reserve bal'!D:D,'16 AJE data'!T2790)&gt;0,"Y","N")</f>
        <v>N</v>
      </c>
    </row>
    <row r="2791" spans="1:21" x14ac:dyDescent="0.25">
      <c r="A2791" t="s">
        <v>132</v>
      </c>
      <c r="B2791" t="s">
        <v>5332</v>
      </c>
      <c r="C2791" t="s">
        <v>7878</v>
      </c>
      <c r="D2791" t="s">
        <v>141</v>
      </c>
      <c r="E2791" t="s">
        <v>13056</v>
      </c>
      <c r="F2791" t="str">
        <f t="shared" si="46"/>
        <v>US-UGAAP</v>
      </c>
      <c r="G2791" t="s">
        <v>7878</v>
      </c>
      <c r="O2791" t="s">
        <v>16407</v>
      </c>
      <c r="P2791" t="s">
        <v>137</v>
      </c>
      <c r="Q2791" t="s">
        <v>8846</v>
      </c>
      <c r="R2791" t="str">
        <f>IF(COUNTIF('16 reserve entries'!Q:Q,'16 AJE data'!O2791)&gt;0,"Y","N")</f>
        <v>N</v>
      </c>
      <c r="S2791" s="149" t="s">
        <v>132</v>
      </c>
      <c r="T2791" t="s">
        <v>16408</v>
      </c>
      <c r="U2791" t="str">
        <f>IF(COUNTIF('16 reserve bal'!D:D,'16 AJE data'!T2791)&gt;0,"Y","N")</f>
        <v>N</v>
      </c>
    </row>
    <row r="2792" spans="1:21" x14ac:dyDescent="0.25">
      <c r="A2792" t="s">
        <v>132</v>
      </c>
      <c r="B2792" t="s">
        <v>5332</v>
      </c>
      <c r="C2792" t="s">
        <v>8183</v>
      </c>
      <c r="D2792" t="s">
        <v>141</v>
      </c>
      <c r="E2792" t="s">
        <v>13056</v>
      </c>
      <c r="F2792" t="str">
        <f t="shared" si="46"/>
        <v>US-UGAAP</v>
      </c>
      <c r="G2792" t="s">
        <v>8183</v>
      </c>
      <c r="O2792" t="s">
        <v>16409</v>
      </c>
      <c r="P2792" t="s">
        <v>137</v>
      </c>
      <c r="Q2792" t="s">
        <v>8848</v>
      </c>
      <c r="R2792" t="str">
        <f>IF(COUNTIF('16 reserve entries'!Q:Q,'16 AJE data'!O2792)&gt;0,"Y","N")</f>
        <v>N</v>
      </c>
      <c r="S2792" s="149" t="s">
        <v>132</v>
      </c>
      <c r="T2792" t="s">
        <v>16410</v>
      </c>
      <c r="U2792" t="str">
        <f>IF(COUNTIF('16 reserve bal'!D:D,'16 AJE data'!T2792)&gt;0,"Y","N")</f>
        <v>N</v>
      </c>
    </row>
    <row r="2793" spans="1:21" x14ac:dyDescent="0.25">
      <c r="A2793" t="s">
        <v>132</v>
      </c>
      <c r="B2793" t="s">
        <v>5332</v>
      </c>
      <c r="C2793" t="s">
        <v>8024</v>
      </c>
      <c r="D2793" t="s">
        <v>141</v>
      </c>
      <c r="E2793" t="s">
        <v>13056</v>
      </c>
      <c r="F2793" t="str">
        <f t="shared" si="46"/>
        <v>US-UGAAP</v>
      </c>
      <c r="G2793" t="s">
        <v>8024</v>
      </c>
      <c r="O2793" t="s">
        <v>16411</v>
      </c>
      <c r="P2793" t="s">
        <v>137</v>
      </c>
      <c r="Q2793" t="s">
        <v>8849</v>
      </c>
      <c r="R2793" t="str">
        <f>IF(COUNTIF('16 reserve entries'!Q:Q,'16 AJE data'!O2793)&gt;0,"Y","N")</f>
        <v>N</v>
      </c>
      <c r="S2793" s="149" t="s">
        <v>132</v>
      </c>
      <c r="T2793" t="s">
        <v>16412</v>
      </c>
      <c r="U2793" t="str">
        <f>IF(COUNTIF('16 reserve bal'!D:D,'16 AJE data'!T2793)&gt;0,"Y","N")</f>
        <v>N</v>
      </c>
    </row>
    <row r="2794" spans="1:21" x14ac:dyDescent="0.25">
      <c r="A2794" t="s">
        <v>132</v>
      </c>
      <c r="B2794" t="s">
        <v>5332</v>
      </c>
      <c r="C2794" t="s">
        <v>8184</v>
      </c>
      <c r="D2794" t="s">
        <v>141</v>
      </c>
      <c r="E2794" t="s">
        <v>13056</v>
      </c>
      <c r="F2794" t="str">
        <f t="shared" si="46"/>
        <v>US-UGAAP</v>
      </c>
      <c r="G2794" t="s">
        <v>8184</v>
      </c>
      <c r="O2794" t="s">
        <v>16413</v>
      </c>
      <c r="P2794" t="s">
        <v>137</v>
      </c>
      <c r="Q2794" t="s">
        <v>8850</v>
      </c>
      <c r="R2794" t="str">
        <f>IF(COUNTIF('16 reserve entries'!Q:Q,'16 AJE data'!O2794)&gt;0,"Y","N")</f>
        <v>N</v>
      </c>
      <c r="S2794" s="149" t="s">
        <v>132</v>
      </c>
      <c r="T2794" t="s">
        <v>16414</v>
      </c>
      <c r="U2794" t="str">
        <f>IF(COUNTIF('16 reserve bal'!D:D,'16 AJE data'!T2794)&gt;0,"Y","N")</f>
        <v>N</v>
      </c>
    </row>
    <row r="2795" spans="1:21" x14ac:dyDescent="0.25">
      <c r="A2795" t="s">
        <v>132</v>
      </c>
      <c r="B2795" t="s">
        <v>5307</v>
      </c>
      <c r="C2795" t="s">
        <v>7905</v>
      </c>
      <c r="D2795" t="s">
        <v>141</v>
      </c>
      <c r="E2795" t="s">
        <v>13736</v>
      </c>
      <c r="F2795" t="str">
        <f t="shared" si="46"/>
        <v>US-NAIC</v>
      </c>
      <c r="G2795" t="s">
        <v>7905</v>
      </c>
      <c r="O2795" t="s">
        <v>16415</v>
      </c>
      <c r="P2795" t="s">
        <v>137</v>
      </c>
      <c r="Q2795" t="s">
        <v>8851</v>
      </c>
      <c r="R2795" t="str">
        <f>IF(COUNTIF('16 reserve entries'!Q:Q,'16 AJE data'!O2795)&gt;0,"Y","N")</f>
        <v>N</v>
      </c>
      <c r="S2795" s="149" t="s">
        <v>132</v>
      </c>
      <c r="T2795" t="s">
        <v>13738</v>
      </c>
      <c r="U2795" t="str">
        <f>IF(COUNTIF('16 reserve bal'!D:D,'16 AJE data'!T2795)&gt;0,"Y","N")</f>
        <v>N</v>
      </c>
    </row>
    <row r="2796" spans="1:21" x14ac:dyDescent="0.25">
      <c r="A2796" t="s">
        <v>132</v>
      </c>
      <c r="B2796" t="s">
        <v>5307</v>
      </c>
      <c r="C2796" t="s">
        <v>7983</v>
      </c>
      <c r="D2796" t="s">
        <v>141</v>
      </c>
      <c r="E2796" t="s">
        <v>13736</v>
      </c>
      <c r="F2796" t="str">
        <f t="shared" si="46"/>
        <v>US-NAIC</v>
      </c>
      <c r="G2796" t="s">
        <v>7983</v>
      </c>
      <c r="O2796" t="s">
        <v>16416</v>
      </c>
      <c r="P2796" t="s">
        <v>137</v>
      </c>
      <c r="Q2796" t="s">
        <v>8852</v>
      </c>
      <c r="R2796" t="str">
        <f>IF(COUNTIF('16 reserve entries'!Q:Q,'16 AJE data'!O2796)&gt;0,"Y","N")</f>
        <v>N</v>
      </c>
      <c r="S2796" s="149" t="s">
        <v>132</v>
      </c>
      <c r="T2796" t="s">
        <v>13740</v>
      </c>
      <c r="U2796" t="str">
        <f>IF(COUNTIF('16 reserve bal'!D:D,'16 AJE data'!T2796)&gt;0,"Y","N")</f>
        <v>N</v>
      </c>
    </row>
    <row r="2797" spans="1:21" x14ac:dyDescent="0.25">
      <c r="A2797" t="s">
        <v>132</v>
      </c>
      <c r="B2797" t="s">
        <v>5307</v>
      </c>
      <c r="C2797" t="s">
        <v>7984</v>
      </c>
      <c r="D2797" t="s">
        <v>141</v>
      </c>
      <c r="E2797" t="s">
        <v>13736</v>
      </c>
      <c r="F2797" t="str">
        <f t="shared" si="46"/>
        <v>US-NAIC</v>
      </c>
      <c r="G2797" t="s">
        <v>7984</v>
      </c>
      <c r="O2797" t="s">
        <v>16417</v>
      </c>
      <c r="P2797" t="s">
        <v>137</v>
      </c>
      <c r="Q2797" t="s">
        <v>8853</v>
      </c>
      <c r="R2797" t="str">
        <f>IF(COUNTIF('16 reserve entries'!Q:Q,'16 AJE data'!O2797)&gt;0,"Y","N")</f>
        <v>N</v>
      </c>
      <c r="S2797" s="149" t="s">
        <v>132</v>
      </c>
      <c r="T2797" t="s">
        <v>13742</v>
      </c>
      <c r="U2797" t="str">
        <f>IF(COUNTIF('16 reserve bal'!D:D,'16 AJE data'!T2797)&gt;0,"Y","N")</f>
        <v>N</v>
      </c>
    </row>
    <row r="2798" spans="1:21" x14ac:dyDescent="0.25">
      <c r="A2798" t="s">
        <v>132</v>
      </c>
      <c r="B2798" t="s">
        <v>5307</v>
      </c>
      <c r="C2798" t="s">
        <v>3480</v>
      </c>
      <c r="D2798" t="s">
        <v>141</v>
      </c>
      <c r="E2798" t="s">
        <v>13736</v>
      </c>
      <c r="F2798" t="str">
        <f t="shared" si="46"/>
        <v>US-NAIC</v>
      </c>
      <c r="G2798" t="s">
        <v>3480</v>
      </c>
      <c r="O2798" t="s">
        <v>16418</v>
      </c>
      <c r="P2798" t="s">
        <v>137</v>
      </c>
      <c r="Q2798" t="s">
        <v>8854</v>
      </c>
      <c r="R2798" t="str">
        <f>IF(COUNTIF('16 reserve entries'!Q:Q,'16 AJE data'!O2798)&gt;0,"Y","N")</f>
        <v>N</v>
      </c>
      <c r="S2798" s="149" t="s">
        <v>132</v>
      </c>
      <c r="T2798" t="s">
        <v>5080</v>
      </c>
      <c r="U2798" t="str">
        <f>IF(COUNTIF('16 reserve bal'!D:D,'16 AJE data'!T2798)&gt;0,"Y","N")</f>
        <v>N</v>
      </c>
    </row>
    <row r="2799" spans="1:21" x14ac:dyDescent="0.25">
      <c r="A2799" t="s">
        <v>132</v>
      </c>
      <c r="B2799" t="s">
        <v>5307</v>
      </c>
      <c r="C2799" t="s">
        <v>3489</v>
      </c>
      <c r="D2799" t="s">
        <v>141</v>
      </c>
      <c r="E2799" t="s">
        <v>13736</v>
      </c>
      <c r="F2799" t="str">
        <f t="shared" si="46"/>
        <v>US-NAIC</v>
      </c>
      <c r="G2799" t="s">
        <v>3489</v>
      </c>
      <c r="O2799" t="s">
        <v>16419</v>
      </c>
      <c r="P2799" t="s">
        <v>137</v>
      </c>
      <c r="Q2799" t="s">
        <v>8855</v>
      </c>
      <c r="R2799" t="str">
        <f>IF(COUNTIF('16 reserve entries'!Q:Q,'16 AJE data'!O2799)&gt;0,"Y","N")</f>
        <v>N</v>
      </c>
      <c r="S2799" s="149" t="s">
        <v>132</v>
      </c>
      <c r="T2799" t="s">
        <v>14078</v>
      </c>
      <c r="U2799" t="str">
        <f>IF(COUNTIF('16 reserve bal'!D:D,'16 AJE data'!T2799)&gt;0,"Y","N")</f>
        <v>N</v>
      </c>
    </row>
    <row r="2800" spans="1:21" x14ac:dyDescent="0.25">
      <c r="A2800" t="s">
        <v>132</v>
      </c>
      <c r="B2800" t="s">
        <v>5307</v>
      </c>
      <c r="C2800" t="s">
        <v>3492</v>
      </c>
      <c r="D2800" t="s">
        <v>141</v>
      </c>
      <c r="E2800" t="s">
        <v>13736</v>
      </c>
      <c r="F2800" t="str">
        <f t="shared" si="46"/>
        <v>US-NAIC</v>
      </c>
      <c r="G2800" t="s">
        <v>3492</v>
      </c>
      <c r="O2800" t="s">
        <v>16420</v>
      </c>
      <c r="P2800" t="s">
        <v>137</v>
      </c>
      <c r="Q2800" t="s">
        <v>8857</v>
      </c>
      <c r="R2800" t="str">
        <f>IF(COUNTIF('16 reserve entries'!Q:Q,'16 AJE data'!O2800)&gt;0,"Y","N")</f>
        <v>N</v>
      </c>
      <c r="S2800" s="149" t="s">
        <v>132</v>
      </c>
      <c r="T2800" t="s">
        <v>5247</v>
      </c>
      <c r="U2800" t="str">
        <f>IF(COUNTIF('16 reserve bal'!D:D,'16 AJE data'!T2800)&gt;0,"Y","N")</f>
        <v>N</v>
      </c>
    </row>
    <row r="2801" spans="1:21" x14ac:dyDescent="0.25">
      <c r="A2801" t="s">
        <v>132</v>
      </c>
      <c r="B2801" t="s">
        <v>5307</v>
      </c>
      <c r="C2801" t="s">
        <v>3495</v>
      </c>
      <c r="D2801" t="s">
        <v>141</v>
      </c>
      <c r="E2801" t="s">
        <v>13736</v>
      </c>
      <c r="F2801" t="str">
        <f t="shared" si="46"/>
        <v>US-NAIC</v>
      </c>
      <c r="G2801" t="s">
        <v>3495</v>
      </c>
      <c r="O2801" t="s">
        <v>16421</v>
      </c>
      <c r="P2801" t="s">
        <v>137</v>
      </c>
      <c r="Q2801" t="s">
        <v>8858</v>
      </c>
      <c r="R2801" t="str">
        <f>IF(COUNTIF('16 reserve entries'!Q:Q,'16 AJE data'!O2801)&gt;0,"Y","N")</f>
        <v>N</v>
      </c>
      <c r="S2801" s="149" t="s">
        <v>132</v>
      </c>
      <c r="T2801" t="s">
        <v>5248</v>
      </c>
      <c r="U2801" t="str">
        <f>IF(COUNTIF('16 reserve bal'!D:D,'16 AJE data'!T2801)&gt;0,"Y","N")</f>
        <v>N</v>
      </c>
    </row>
    <row r="2802" spans="1:21" x14ac:dyDescent="0.25">
      <c r="A2802" t="s">
        <v>132</v>
      </c>
      <c r="B2802" t="s">
        <v>5307</v>
      </c>
      <c r="C2802" t="s">
        <v>7615</v>
      </c>
      <c r="D2802" t="s">
        <v>141</v>
      </c>
      <c r="E2802" t="s">
        <v>13736</v>
      </c>
      <c r="F2802" t="str">
        <f t="shared" si="46"/>
        <v>US-NAIC</v>
      </c>
      <c r="G2802" t="s">
        <v>7615</v>
      </c>
      <c r="O2802" t="s">
        <v>16422</v>
      </c>
      <c r="P2802" t="s">
        <v>137</v>
      </c>
      <c r="Q2802" t="s">
        <v>8859</v>
      </c>
      <c r="R2802" t="str">
        <f>IF(COUNTIF('16 reserve entries'!Q:Q,'16 AJE data'!O2802)&gt;0,"Y","N")</f>
        <v>N</v>
      </c>
      <c r="S2802" s="149" t="s">
        <v>132</v>
      </c>
      <c r="T2802" t="s">
        <v>13746</v>
      </c>
      <c r="U2802" t="str">
        <f>IF(COUNTIF('16 reserve bal'!D:D,'16 AJE data'!T2802)&gt;0,"Y","N")</f>
        <v>N</v>
      </c>
    </row>
    <row r="2803" spans="1:21" x14ac:dyDescent="0.25">
      <c r="A2803" t="s">
        <v>132</v>
      </c>
      <c r="B2803" t="s">
        <v>5307</v>
      </c>
      <c r="C2803" t="s">
        <v>3513</v>
      </c>
      <c r="D2803" t="s">
        <v>141</v>
      </c>
      <c r="E2803" t="s">
        <v>13736</v>
      </c>
      <c r="F2803" t="str">
        <f t="shared" si="46"/>
        <v>US-NAIC</v>
      </c>
      <c r="G2803" t="s">
        <v>3513</v>
      </c>
      <c r="O2803" t="s">
        <v>16423</v>
      </c>
      <c r="P2803" t="s">
        <v>137</v>
      </c>
      <c r="Q2803" t="s">
        <v>8860</v>
      </c>
      <c r="R2803" t="str">
        <f>IF(COUNTIF('16 reserve entries'!Q:Q,'16 AJE data'!O2803)&gt;0,"Y","N")</f>
        <v>N</v>
      </c>
      <c r="S2803" s="149" t="s">
        <v>132</v>
      </c>
      <c r="T2803" t="s">
        <v>5249</v>
      </c>
      <c r="U2803" t="str">
        <f>IF(COUNTIF('16 reserve bal'!D:D,'16 AJE data'!T2803)&gt;0,"Y","N")</f>
        <v>N</v>
      </c>
    </row>
    <row r="2804" spans="1:21" x14ac:dyDescent="0.25">
      <c r="A2804" t="s">
        <v>132</v>
      </c>
      <c r="B2804" t="s">
        <v>5307</v>
      </c>
      <c r="C2804" t="s">
        <v>3521</v>
      </c>
      <c r="D2804" t="s">
        <v>141</v>
      </c>
      <c r="E2804" t="s">
        <v>13736</v>
      </c>
      <c r="F2804" t="str">
        <f t="shared" si="46"/>
        <v>US-NAIC</v>
      </c>
      <c r="G2804" t="s">
        <v>3521</v>
      </c>
      <c r="O2804" t="s">
        <v>16424</v>
      </c>
      <c r="P2804" t="s">
        <v>137</v>
      </c>
      <c r="Q2804" t="s">
        <v>8861</v>
      </c>
      <c r="R2804" t="str">
        <f>IF(COUNTIF('16 reserve entries'!Q:Q,'16 AJE data'!O2804)&gt;0,"Y","N")</f>
        <v>N</v>
      </c>
      <c r="S2804" s="149" t="s">
        <v>132</v>
      </c>
      <c r="T2804" t="s">
        <v>16425</v>
      </c>
      <c r="U2804" t="str">
        <f>IF(COUNTIF('16 reserve bal'!D:D,'16 AJE data'!T2804)&gt;0,"Y","N")</f>
        <v>N</v>
      </c>
    </row>
    <row r="2805" spans="1:21" x14ac:dyDescent="0.25">
      <c r="A2805" t="s">
        <v>132</v>
      </c>
      <c r="B2805" t="s">
        <v>5307</v>
      </c>
      <c r="C2805" t="s">
        <v>3532</v>
      </c>
      <c r="D2805" t="s">
        <v>141</v>
      </c>
      <c r="E2805" t="s">
        <v>13736</v>
      </c>
      <c r="F2805" t="str">
        <f t="shared" si="46"/>
        <v>US-NAIC</v>
      </c>
      <c r="G2805" t="s">
        <v>3532</v>
      </c>
      <c r="O2805" t="s">
        <v>16426</v>
      </c>
      <c r="P2805" t="s">
        <v>137</v>
      </c>
      <c r="Q2805" t="s">
        <v>8862</v>
      </c>
      <c r="R2805" t="str">
        <f>IF(COUNTIF('16 reserve entries'!Q:Q,'16 AJE data'!O2805)&gt;0,"Y","N")</f>
        <v>N</v>
      </c>
      <c r="S2805" s="149" t="s">
        <v>132</v>
      </c>
      <c r="T2805" t="s">
        <v>5252</v>
      </c>
      <c r="U2805" t="str">
        <f>IF(COUNTIF('16 reserve bal'!D:D,'16 AJE data'!T2805)&gt;0,"Y","N")</f>
        <v>N</v>
      </c>
    </row>
    <row r="2806" spans="1:21" x14ac:dyDescent="0.25">
      <c r="A2806" t="s">
        <v>132</v>
      </c>
      <c r="B2806" t="s">
        <v>5307</v>
      </c>
      <c r="C2806" t="s">
        <v>3535</v>
      </c>
      <c r="D2806" t="s">
        <v>141</v>
      </c>
      <c r="E2806" t="s">
        <v>13736</v>
      </c>
      <c r="F2806" t="str">
        <f t="shared" si="46"/>
        <v>US-NAIC</v>
      </c>
      <c r="G2806" t="s">
        <v>3535</v>
      </c>
      <c r="O2806" t="s">
        <v>16427</v>
      </c>
      <c r="P2806" t="s">
        <v>137</v>
      </c>
      <c r="Q2806" t="s">
        <v>8863</v>
      </c>
      <c r="R2806" t="str">
        <f>IF(COUNTIF('16 reserve entries'!Q:Q,'16 AJE data'!O2806)&gt;0,"Y","N")</f>
        <v>N</v>
      </c>
      <c r="S2806" s="149" t="s">
        <v>132</v>
      </c>
      <c r="T2806" t="s">
        <v>5253</v>
      </c>
      <c r="U2806" t="str">
        <f>IF(COUNTIF('16 reserve bal'!D:D,'16 AJE data'!T2806)&gt;0,"Y","N")</f>
        <v>N</v>
      </c>
    </row>
    <row r="2807" spans="1:21" x14ac:dyDescent="0.25">
      <c r="A2807" t="s">
        <v>132</v>
      </c>
      <c r="B2807" t="s">
        <v>5307</v>
      </c>
      <c r="C2807" t="s">
        <v>3543</v>
      </c>
      <c r="D2807" t="s">
        <v>141</v>
      </c>
      <c r="E2807" t="s">
        <v>13736</v>
      </c>
      <c r="F2807" t="str">
        <f t="shared" si="46"/>
        <v>US-NAIC</v>
      </c>
      <c r="G2807" t="s">
        <v>3543</v>
      </c>
      <c r="O2807" t="s">
        <v>16428</v>
      </c>
      <c r="P2807" t="s">
        <v>137</v>
      </c>
      <c r="Q2807" t="s">
        <v>8864</v>
      </c>
      <c r="R2807" t="str">
        <f>IF(COUNTIF('16 reserve entries'!Q:Q,'16 AJE data'!O2807)&gt;0,"Y","N")</f>
        <v>N</v>
      </c>
      <c r="S2807" s="149" t="s">
        <v>132</v>
      </c>
      <c r="T2807" t="s">
        <v>5255</v>
      </c>
      <c r="U2807" t="str">
        <f>IF(COUNTIF('16 reserve bal'!D:D,'16 AJE data'!T2807)&gt;0,"Y","N")</f>
        <v>N</v>
      </c>
    </row>
    <row r="2808" spans="1:21" x14ac:dyDescent="0.25">
      <c r="A2808" t="s">
        <v>132</v>
      </c>
      <c r="B2808" t="s">
        <v>5307</v>
      </c>
      <c r="C2808" t="s">
        <v>3549</v>
      </c>
      <c r="D2808" t="s">
        <v>141</v>
      </c>
      <c r="E2808" t="s">
        <v>13736</v>
      </c>
      <c r="F2808" t="str">
        <f t="shared" si="46"/>
        <v>US-NAIC</v>
      </c>
      <c r="G2808" t="s">
        <v>3549</v>
      </c>
      <c r="O2808" t="s">
        <v>16429</v>
      </c>
      <c r="P2808" t="s">
        <v>137</v>
      </c>
      <c r="Q2808" t="s">
        <v>8865</v>
      </c>
      <c r="R2808" t="str">
        <f>IF(COUNTIF('16 reserve entries'!Q:Q,'16 AJE data'!O2808)&gt;0,"Y","N")</f>
        <v>N</v>
      </c>
      <c r="S2808" s="149" t="s">
        <v>132</v>
      </c>
      <c r="T2808" t="s">
        <v>5123</v>
      </c>
      <c r="U2808" t="str">
        <f>IF(COUNTIF('16 reserve bal'!D:D,'16 AJE data'!T2808)&gt;0,"Y","N")</f>
        <v>N</v>
      </c>
    </row>
    <row r="2809" spans="1:21" x14ac:dyDescent="0.25">
      <c r="A2809" t="s">
        <v>132</v>
      </c>
      <c r="B2809" t="s">
        <v>5307</v>
      </c>
      <c r="C2809" t="s">
        <v>3570</v>
      </c>
      <c r="D2809" t="s">
        <v>141</v>
      </c>
      <c r="E2809" t="s">
        <v>13736</v>
      </c>
      <c r="F2809" t="str">
        <f t="shared" si="46"/>
        <v>US-NAIC</v>
      </c>
      <c r="G2809" t="s">
        <v>3570</v>
      </c>
      <c r="O2809" t="s">
        <v>16430</v>
      </c>
      <c r="P2809" t="s">
        <v>137</v>
      </c>
      <c r="Q2809" t="s">
        <v>8866</v>
      </c>
      <c r="R2809" t="str">
        <f>IF(COUNTIF('16 reserve entries'!Q:Q,'16 AJE data'!O2809)&gt;0,"Y","N")</f>
        <v>N</v>
      </c>
      <c r="S2809" s="149" t="s">
        <v>132</v>
      </c>
      <c r="T2809" t="s">
        <v>13751</v>
      </c>
      <c r="U2809" t="str">
        <f>IF(COUNTIF('16 reserve bal'!D:D,'16 AJE data'!T2809)&gt;0,"Y","N")</f>
        <v>N</v>
      </c>
    </row>
    <row r="2810" spans="1:21" x14ac:dyDescent="0.25">
      <c r="A2810" t="s">
        <v>132</v>
      </c>
      <c r="B2810" t="s">
        <v>5307</v>
      </c>
      <c r="C2810" t="s">
        <v>3585</v>
      </c>
      <c r="D2810" t="s">
        <v>141</v>
      </c>
      <c r="E2810" t="s">
        <v>13736</v>
      </c>
      <c r="F2810" t="str">
        <f t="shared" si="46"/>
        <v>US-NAIC</v>
      </c>
      <c r="G2810" t="s">
        <v>3585</v>
      </c>
      <c r="O2810" t="s">
        <v>16431</v>
      </c>
      <c r="P2810" t="s">
        <v>137</v>
      </c>
      <c r="Q2810" t="s">
        <v>8867</v>
      </c>
      <c r="R2810" t="str">
        <f>IF(COUNTIF('16 reserve entries'!Q:Q,'16 AJE data'!O2810)&gt;0,"Y","N")</f>
        <v>N</v>
      </c>
      <c r="S2810" s="149" t="s">
        <v>132</v>
      </c>
      <c r="T2810" t="s">
        <v>5135</v>
      </c>
      <c r="U2810" t="str">
        <f>IF(COUNTIF('16 reserve bal'!D:D,'16 AJE data'!T2810)&gt;0,"Y","N")</f>
        <v>N</v>
      </c>
    </row>
    <row r="2811" spans="1:21" x14ac:dyDescent="0.25">
      <c r="A2811" t="s">
        <v>132</v>
      </c>
      <c r="B2811" t="s">
        <v>5307</v>
      </c>
      <c r="C2811" t="s">
        <v>7649</v>
      </c>
      <c r="D2811" t="s">
        <v>141</v>
      </c>
      <c r="E2811" t="s">
        <v>13736</v>
      </c>
      <c r="F2811" t="str">
        <f t="shared" si="46"/>
        <v>US-NAIC</v>
      </c>
      <c r="G2811" t="s">
        <v>7649</v>
      </c>
      <c r="O2811" t="s">
        <v>16432</v>
      </c>
      <c r="P2811" t="s">
        <v>137</v>
      </c>
      <c r="Q2811" t="s">
        <v>8868</v>
      </c>
      <c r="R2811" t="str">
        <f>IF(COUNTIF('16 reserve entries'!Q:Q,'16 AJE data'!O2811)&gt;0,"Y","N")</f>
        <v>N</v>
      </c>
      <c r="S2811" s="149" t="s">
        <v>132</v>
      </c>
      <c r="T2811" t="s">
        <v>14087</v>
      </c>
      <c r="U2811" t="str">
        <f>IF(COUNTIF('16 reserve bal'!D:D,'16 AJE data'!T2811)&gt;0,"Y","N")</f>
        <v>N</v>
      </c>
    </row>
    <row r="2812" spans="1:21" x14ac:dyDescent="0.25">
      <c r="A2812" t="s">
        <v>132</v>
      </c>
      <c r="B2812" t="s">
        <v>5307</v>
      </c>
      <c r="C2812" t="s">
        <v>3588</v>
      </c>
      <c r="D2812" t="s">
        <v>141</v>
      </c>
      <c r="E2812" t="s">
        <v>13736</v>
      </c>
      <c r="F2812" t="str">
        <f t="shared" si="46"/>
        <v>US-NAIC</v>
      </c>
      <c r="G2812" t="s">
        <v>3588</v>
      </c>
      <c r="O2812" t="s">
        <v>16433</v>
      </c>
      <c r="P2812" t="s">
        <v>137</v>
      </c>
      <c r="Q2812" t="s">
        <v>8869</v>
      </c>
      <c r="R2812" t="str">
        <f>IF(COUNTIF('16 reserve entries'!Q:Q,'16 AJE data'!O2812)&gt;0,"Y","N")</f>
        <v>N</v>
      </c>
      <c r="S2812" s="149" t="s">
        <v>132</v>
      </c>
      <c r="T2812" t="s">
        <v>13753</v>
      </c>
      <c r="U2812" t="str">
        <f>IF(COUNTIF('16 reserve bal'!D:D,'16 AJE data'!T2812)&gt;0,"Y","N")</f>
        <v>N</v>
      </c>
    </row>
    <row r="2813" spans="1:21" x14ac:dyDescent="0.25">
      <c r="A2813" t="s">
        <v>132</v>
      </c>
      <c r="B2813" t="s">
        <v>5307</v>
      </c>
      <c r="C2813" t="s">
        <v>3591</v>
      </c>
      <c r="D2813" t="s">
        <v>141</v>
      </c>
      <c r="E2813" t="s">
        <v>13736</v>
      </c>
      <c r="F2813" t="str">
        <f t="shared" si="46"/>
        <v>US-NAIC</v>
      </c>
      <c r="G2813" t="s">
        <v>3591</v>
      </c>
      <c r="O2813" t="s">
        <v>16434</v>
      </c>
      <c r="P2813" t="s">
        <v>137</v>
      </c>
      <c r="Q2813" t="s">
        <v>8870</v>
      </c>
      <c r="R2813" t="str">
        <f>IF(COUNTIF('16 reserve entries'!Q:Q,'16 AJE data'!O2813)&gt;0,"Y","N")</f>
        <v>N</v>
      </c>
      <c r="S2813" s="149" t="s">
        <v>132</v>
      </c>
      <c r="T2813" t="s">
        <v>16435</v>
      </c>
      <c r="U2813" t="str">
        <f>IF(COUNTIF('16 reserve bal'!D:D,'16 AJE data'!T2813)&gt;0,"Y","N")</f>
        <v>N</v>
      </c>
    </row>
    <row r="2814" spans="1:21" x14ac:dyDescent="0.25">
      <c r="A2814" t="s">
        <v>132</v>
      </c>
      <c r="B2814" t="s">
        <v>5307</v>
      </c>
      <c r="C2814" t="s">
        <v>3602</v>
      </c>
      <c r="D2814" t="s">
        <v>141</v>
      </c>
      <c r="E2814" t="s">
        <v>13736</v>
      </c>
      <c r="F2814" t="str">
        <f t="shared" si="46"/>
        <v>US-NAIC</v>
      </c>
      <c r="G2814" t="s">
        <v>3602</v>
      </c>
      <c r="O2814" t="s">
        <v>16436</v>
      </c>
      <c r="P2814" t="s">
        <v>137</v>
      </c>
      <c r="Q2814" t="s">
        <v>8871</v>
      </c>
      <c r="R2814" t="str">
        <f>IF(COUNTIF('16 reserve entries'!Q:Q,'16 AJE data'!O2814)&gt;0,"Y","N")</f>
        <v>N</v>
      </c>
      <c r="S2814" s="149" t="s">
        <v>132</v>
      </c>
      <c r="T2814" t="s">
        <v>13757</v>
      </c>
      <c r="U2814" t="str">
        <f>IF(COUNTIF('16 reserve bal'!D:D,'16 AJE data'!T2814)&gt;0,"Y","N")</f>
        <v>N</v>
      </c>
    </row>
    <row r="2815" spans="1:21" x14ac:dyDescent="0.25">
      <c r="A2815" t="s">
        <v>132</v>
      </c>
      <c r="B2815" t="s">
        <v>5307</v>
      </c>
      <c r="C2815" t="s">
        <v>3605</v>
      </c>
      <c r="D2815" t="s">
        <v>141</v>
      </c>
      <c r="E2815" t="s">
        <v>13736</v>
      </c>
      <c r="F2815" t="str">
        <f t="shared" si="46"/>
        <v>US-NAIC</v>
      </c>
      <c r="G2815" t="s">
        <v>3605</v>
      </c>
      <c r="O2815" t="s">
        <v>16437</v>
      </c>
      <c r="P2815" t="s">
        <v>137</v>
      </c>
      <c r="Q2815" t="s">
        <v>8872</v>
      </c>
      <c r="R2815" t="str">
        <f>IF(COUNTIF('16 reserve entries'!Q:Q,'16 AJE data'!O2815)&gt;0,"Y","N")</f>
        <v>N</v>
      </c>
      <c r="S2815" s="149" t="s">
        <v>132</v>
      </c>
      <c r="T2815" t="s">
        <v>5082</v>
      </c>
      <c r="U2815" t="str">
        <f>IF(COUNTIF('16 reserve bal'!D:D,'16 AJE data'!T2815)&gt;0,"Y","N")</f>
        <v>N</v>
      </c>
    </row>
    <row r="2816" spans="1:21" x14ac:dyDescent="0.25">
      <c r="A2816" t="s">
        <v>132</v>
      </c>
      <c r="B2816" t="s">
        <v>5307</v>
      </c>
      <c r="C2816" t="s">
        <v>7668</v>
      </c>
      <c r="D2816" t="s">
        <v>141</v>
      </c>
      <c r="E2816" t="s">
        <v>13736</v>
      </c>
      <c r="F2816" t="str">
        <f t="shared" si="46"/>
        <v>US-NAIC</v>
      </c>
      <c r="G2816" t="s">
        <v>7668</v>
      </c>
      <c r="O2816" t="s">
        <v>16438</v>
      </c>
      <c r="P2816" t="s">
        <v>137</v>
      </c>
      <c r="Q2816" t="s">
        <v>8873</v>
      </c>
      <c r="R2816" t="str">
        <f>IF(COUNTIF('16 reserve entries'!Q:Q,'16 AJE data'!O2816)&gt;0,"Y","N")</f>
        <v>N</v>
      </c>
      <c r="S2816" s="149" t="s">
        <v>132</v>
      </c>
      <c r="T2816" t="s">
        <v>16439</v>
      </c>
      <c r="U2816" t="str">
        <f>IF(COUNTIF('16 reserve bal'!D:D,'16 AJE data'!T2816)&gt;0,"Y","N")</f>
        <v>N</v>
      </c>
    </row>
    <row r="2817" spans="1:21" x14ac:dyDescent="0.25">
      <c r="A2817" t="s">
        <v>132</v>
      </c>
      <c r="B2817" t="s">
        <v>5307</v>
      </c>
      <c r="C2817" t="s">
        <v>7678</v>
      </c>
      <c r="D2817" t="s">
        <v>141</v>
      </c>
      <c r="E2817" t="s">
        <v>13736</v>
      </c>
      <c r="F2817" t="str">
        <f t="shared" si="46"/>
        <v>US-NAIC</v>
      </c>
      <c r="G2817" t="s">
        <v>7678</v>
      </c>
      <c r="O2817" t="s">
        <v>16440</v>
      </c>
      <c r="P2817" t="s">
        <v>137</v>
      </c>
      <c r="Q2817" t="s">
        <v>8874</v>
      </c>
      <c r="R2817" t="str">
        <f>IF(COUNTIF('16 reserve entries'!Q:Q,'16 AJE data'!O2817)&gt;0,"Y","N")</f>
        <v>N</v>
      </c>
      <c r="S2817" s="149" t="s">
        <v>132</v>
      </c>
      <c r="T2817" t="s">
        <v>14091</v>
      </c>
      <c r="U2817" t="str">
        <f>IF(COUNTIF('16 reserve bal'!D:D,'16 AJE data'!T2817)&gt;0,"Y","N")</f>
        <v>N</v>
      </c>
    </row>
    <row r="2818" spans="1:21" x14ac:dyDescent="0.25">
      <c r="A2818" t="s">
        <v>132</v>
      </c>
      <c r="B2818" t="s">
        <v>5307</v>
      </c>
      <c r="C2818" t="s">
        <v>3642</v>
      </c>
      <c r="D2818" t="s">
        <v>141</v>
      </c>
      <c r="E2818" t="s">
        <v>13736</v>
      </c>
      <c r="F2818" t="str">
        <f t="shared" si="46"/>
        <v>US-NAIC</v>
      </c>
      <c r="G2818" t="s">
        <v>3642</v>
      </c>
      <c r="O2818" t="s">
        <v>16441</v>
      </c>
      <c r="P2818" t="s">
        <v>137</v>
      </c>
      <c r="Q2818" t="s">
        <v>8875</v>
      </c>
      <c r="R2818" t="str">
        <f>IF(COUNTIF('16 reserve entries'!Q:Q,'16 AJE data'!O2818)&gt;0,"Y","N")</f>
        <v>N</v>
      </c>
      <c r="S2818" s="149" t="s">
        <v>132</v>
      </c>
      <c r="T2818" t="s">
        <v>13759</v>
      </c>
      <c r="U2818" t="str">
        <f>IF(COUNTIF('16 reserve bal'!D:D,'16 AJE data'!T2818)&gt;0,"Y","N")</f>
        <v>N</v>
      </c>
    </row>
    <row r="2819" spans="1:21" x14ac:dyDescent="0.25">
      <c r="A2819" t="s">
        <v>132</v>
      </c>
      <c r="B2819" t="s">
        <v>5307</v>
      </c>
      <c r="C2819" t="s">
        <v>3645</v>
      </c>
      <c r="D2819" t="s">
        <v>141</v>
      </c>
      <c r="E2819" t="s">
        <v>13736</v>
      </c>
      <c r="F2819" t="str">
        <f t="shared" si="46"/>
        <v>US-NAIC</v>
      </c>
      <c r="G2819" t="s">
        <v>3645</v>
      </c>
      <c r="O2819" t="s">
        <v>16442</v>
      </c>
      <c r="P2819" t="s">
        <v>137</v>
      </c>
      <c r="Q2819" t="s">
        <v>8876</v>
      </c>
      <c r="R2819" t="str">
        <f>IF(COUNTIF('16 reserve entries'!Q:Q,'16 AJE data'!O2819)&gt;0,"Y","N")</f>
        <v>N</v>
      </c>
      <c r="S2819" s="149" t="s">
        <v>132</v>
      </c>
      <c r="T2819" t="s">
        <v>13761</v>
      </c>
      <c r="U2819" t="str">
        <f>IF(COUNTIF('16 reserve bal'!D:D,'16 AJE data'!T2819)&gt;0,"Y","N")</f>
        <v>N</v>
      </c>
    </row>
    <row r="2820" spans="1:21" x14ac:dyDescent="0.25">
      <c r="A2820" t="s">
        <v>132</v>
      </c>
      <c r="B2820" t="s">
        <v>5307</v>
      </c>
      <c r="C2820" t="s">
        <v>7684</v>
      </c>
      <c r="D2820" t="s">
        <v>141</v>
      </c>
      <c r="E2820" t="s">
        <v>13736</v>
      </c>
      <c r="F2820" t="str">
        <f t="shared" si="46"/>
        <v>US-NAIC</v>
      </c>
      <c r="G2820" t="s">
        <v>7684</v>
      </c>
      <c r="O2820" t="s">
        <v>16443</v>
      </c>
      <c r="P2820" t="s">
        <v>137</v>
      </c>
      <c r="Q2820" t="s">
        <v>8877</v>
      </c>
      <c r="R2820" t="str">
        <f>IF(COUNTIF('16 reserve entries'!Q:Q,'16 AJE data'!O2820)&gt;0,"Y","N")</f>
        <v>N</v>
      </c>
      <c r="S2820" s="149" t="s">
        <v>132</v>
      </c>
      <c r="T2820" t="s">
        <v>14095</v>
      </c>
      <c r="U2820" t="str">
        <f>IF(COUNTIF('16 reserve bal'!D:D,'16 AJE data'!T2820)&gt;0,"Y","N")</f>
        <v>N</v>
      </c>
    </row>
    <row r="2821" spans="1:21" x14ac:dyDescent="0.25">
      <c r="A2821" t="s">
        <v>132</v>
      </c>
      <c r="B2821" t="s">
        <v>5307</v>
      </c>
      <c r="C2821" t="s">
        <v>7690</v>
      </c>
      <c r="D2821" t="s">
        <v>141</v>
      </c>
      <c r="E2821" t="s">
        <v>13736</v>
      </c>
      <c r="F2821" t="str">
        <f t="shared" ref="F2821:F2884" si="47">D2821&amp;"-"&amp;E2821</f>
        <v>US-NAIC</v>
      </c>
      <c r="G2821" t="s">
        <v>7690</v>
      </c>
      <c r="O2821" t="s">
        <v>16444</v>
      </c>
      <c r="P2821" t="s">
        <v>137</v>
      </c>
      <c r="Q2821" t="s">
        <v>8878</v>
      </c>
      <c r="R2821" t="str">
        <f>IF(COUNTIF('16 reserve entries'!Q:Q,'16 AJE data'!O2821)&gt;0,"Y","N")</f>
        <v>N</v>
      </c>
      <c r="S2821" s="149" t="s">
        <v>132</v>
      </c>
      <c r="T2821" t="s">
        <v>13763</v>
      </c>
      <c r="U2821" t="str">
        <f>IF(COUNTIF('16 reserve bal'!D:D,'16 AJE data'!T2821)&gt;0,"Y","N")</f>
        <v>N</v>
      </c>
    </row>
    <row r="2822" spans="1:21" x14ac:dyDescent="0.25">
      <c r="A2822" t="s">
        <v>132</v>
      </c>
      <c r="B2822" t="s">
        <v>5307</v>
      </c>
      <c r="C2822" t="s">
        <v>3663</v>
      </c>
      <c r="D2822" t="s">
        <v>141</v>
      </c>
      <c r="E2822" t="s">
        <v>13736</v>
      </c>
      <c r="F2822" t="str">
        <f t="shared" si="47"/>
        <v>US-NAIC</v>
      </c>
      <c r="G2822" t="s">
        <v>3663</v>
      </c>
      <c r="O2822" t="s">
        <v>16445</v>
      </c>
      <c r="P2822" t="s">
        <v>137</v>
      </c>
      <c r="Q2822" t="s">
        <v>8879</v>
      </c>
      <c r="R2822" t="str">
        <f>IF(COUNTIF('16 reserve entries'!Q:Q,'16 AJE data'!O2822)&gt;0,"Y","N")</f>
        <v>N</v>
      </c>
      <c r="S2822" s="149" t="s">
        <v>132</v>
      </c>
      <c r="T2822" t="s">
        <v>13765</v>
      </c>
      <c r="U2822" t="str">
        <f>IF(COUNTIF('16 reserve bal'!D:D,'16 AJE data'!T2822)&gt;0,"Y","N")</f>
        <v>N</v>
      </c>
    </row>
    <row r="2823" spans="1:21" x14ac:dyDescent="0.25">
      <c r="A2823" t="s">
        <v>132</v>
      </c>
      <c r="B2823" t="s">
        <v>5307</v>
      </c>
      <c r="C2823" t="s">
        <v>3684</v>
      </c>
      <c r="D2823" t="s">
        <v>141</v>
      </c>
      <c r="E2823" t="s">
        <v>13736</v>
      </c>
      <c r="F2823" t="str">
        <f t="shared" si="47"/>
        <v>US-NAIC</v>
      </c>
      <c r="G2823" t="s">
        <v>3684</v>
      </c>
      <c r="O2823" t="s">
        <v>16446</v>
      </c>
      <c r="P2823" t="s">
        <v>137</v>
      </c>
      <c r="Q2823" t="s">
        <v>8880</v>
      </c>
      <c r="R2823" t="str">
        <f>IF(COUNTIF('16 reserve entries'!Q:Q,'16 AJE data'!O2823)&gt;0,"Y","N")</f>
        <v>N</v>
      </c>
      <c r="S2823" s="149" t="s">
        <v>132</v>
      </c>
      <c r="T2823" t="s">
        <v>4995</v>
      </c>
      <c r="U2823" t="str">
        <f>IF(COUNTIF('16 reserve bal'!D:D,'16 AJE data'!T2823)&gt;0,"Y","N")</f>
        <v>N</v>
      </c>
    </row>
    <row r="2824" spans="1:21" x14ac:dyDescent="0.25">
      <c r="A2824" t="s">
        <v>132</v>
      </c>
      <c r="B2824" t="s">
        <v>5307</v>
      </c>
      <c r="C2824" t="s">
        <v>3708</v>
      </c>
      <c r="D2824" t="s">
        <v>141</v>
      </c>
      <c r="E2824" t="s">
        <v>13736</v>
      </c>
      <c r="F2824" t="str">
        <f t="shared" si="47"/>
        <v>US-NAIC</v>
      </c>
      <c r="G2824" t="s">
        <v>3708</v>
      </c>
      <c r="O2824" t="s">
        <v>16447</v>
      </c>
      <c r="P2824" t="s">
        <v>137</v>
      </c>
      <c r="Q2824" t="s">
        <v>8881</v>
      </c>
      <c r="R2824" t="str">
        <f>IF(COUNTIF('16 reserve entries'!Q:Q,'16 AJE data'!O2824)&gt;0,"Y","N")</f>
        <v>N</v>
      </c>
      <c r="S2824" s="149" t="s">
        <v>132</v>
      </c>
      <c r="T2824" t="s">
        <v>5003</v>
      </c>
      <c r="U2824" t="str">
        <f>IF(COUNTIF('16 reserve bal'!D:D,'16 AJE data'!T2824)&gt;0,"Y","N")</f>
        <v>N</v>
      </c>
    </row>
    <row r="2825" spans="1:21" x14ac:dyDescent="0.25">
      <c r="A2825" t="s">
        <v>132</v>
      </c>
      <c r="B2825" t="s">
        <v>5307</v>
      </c>
      <c r="C2825" t="s">
        <v>3714</v>
      </c>
      <c r="D2825" t="s">
        <v>141</v>
      </c>
      <c r="E2825" t="s">
        <v>13736</v>
      </c>
      <c r="F2825" t="str">
        <f t="shared" si="47"/>
        <v>US-NAIC</v>
      </c>
      <c r="G2825" t="s">
        <v>3714</v>
      </c>
      <c r="O2825" t="s">
        <v>16448</v>
      </c>
      <c r="P2825" t="s">
        <v>137</v>
      </c>
      <c r="Q2825" t="s">
        <v>8882</v>
      </c>
      <c r="R2825" t="str">
        <f>IF(COUNTIF('16 reserve entries'!Q:Q,'16 AJE data'!O2825)&gt;0,"Y","N")</f>
        <v>N</v>
      </c>
      <c r="S2825" s="149" t="s">
        <v>132</v>
      </c>
      <c r="T2825" t="s">
        <v>5006</v>
      </c>
      <c r="U2825" t="str">
        <f>IF(COUNTIF('16 reserve bal'!D:D,'16 AJE data'!T2825)&gt;0,"Y","N")</f>
        <v>N</v>
      </c>
    </row>
    <row r="2826" spans="1:21" x14ac:dyDescent="0.25">
      <c r="A2826" t="s">
        <v>132</v>
      </c>
      <c r="B2826" t="s">
        <v>5307</v>
      </c>
      <c r="C2826" t="s">
        <v>3756</v>
      </c>
      <c r="D2826" t="s">
        <v>141</v>
      </c>
      <c r="E2826" t="s">
        <v>13736</v>
      </c>
      <c r="F2826" t="str">
        <f t="shared" si="47"/>
        <v>US-NAIC</v>
      </c>
      <c r="G2826" t="s">
        <v>3756</v>
      </c>
      <c r="O2826" t="s">
        <v>16449</v>
      </c>
      <c r="P2826" t="s">
        <v>137</v>
      </c>
      <c r="Q2826" t="s">
        <v>8883</v>
      </c>
      <c r="R2826" t="str">
        <f>IF(COUNTIF('16 reserve entries'!Q:Q,'16 AJE data'!O2826)&gt;0,"Y","N")</f>
        <v>N</v>
      </c>
      <c r="S2826" s="149" t="s">
        <v>132</v>
      </c>
      <c r="T2826" t="s">
        <v>16450</v>
      </c>
      <c r="U2826" t="str">
        <f>IF(COUNTIF('16 reserve bal'!D:D,'16 AJE data'!T2826)&gt;0,"Y","N")</f>
        <v>N</v>
      </c>
    </row>
    <row r="2827" spans="1:21" x14ac:dyDescent="0.25">
      <c r="A2827" t="s">
        <v>132</v>
      </c>
      <c r="B2827" t="s">
        <v>5307</v>
      </c>
      <c r="C2827" t="s">
        <v>3759</v>
      </c>
      <c r="D2827" t="s">
        <v>141</v>
      </c>
      <c r="E2827" t="s">
        <v>13736</v>
      </c>
      <c r="F2827" t="str">
        <f t="shared" si="47"/>
        <v>US-NAIC</v>
      </c>
      <c r="G2827" t="s">
        <v>3759</v>
      </c>
      <c r="O2827" t="s">
        <v>16451</v>
      </c>
      <c r="P2827" t="s">
        <v>137</v>
      </c>
      <c r="Q2827" t="s">
        <v>8884</v>
      </c>
      <c r="R2827" t="str">
        <f>IF(COUNTIF('16 reserve entries'!Q:Q,'16 AJE data'!O2827)&gt;0,"Y","N")</f>
        <v>N</v>
      </c>
      <c r="S2827" s="149" t="s">
        <v>132</v>
      </c>
      <c r="T2827" t="s">
        <v>16452</v>
      </c>
      <c r="U2827" t="str">
        <f>IF(COUNTIF('16 reserve bal'!D:D,'16 AJE data'!T2827)&gt;0,"Y","N")</f>
        <v>N</v>
      </c>
    </row>
    <row r="2828" spans="1:21" x14ac:dyDescent="0.25">
      <c r="A2828" t="s">
        <v>132</v>
      </c>
      <c r="B2828" t="s">
        <v>5307</v>
      </c>
      <c r="C2828" t="s">
        <v>3762</v>
      </c>
      <c r="D2828" t="s">
        <v>141</v>
      </c>
      <c r="E2828" t="s">
        <v>13736</v>
      </c>
      <c r="F2828" t="str">
        <f t="shared" si="47"/>
        <v>US-NAIC</v>
      </c>
      <c r="G2828" t="s">
        <v>3762</v>
      </c>
      <c r="O2828" t="s">
        <v>16453</v>
      </c>
      <c r="P2828" t="s">
        <v>137</v>
      </c>
      <c r="Q2828" t="s">
        <v>8885</v>
      </c>
      <c r="R2828" t="str">
        <f>IF(COUNTIF('16 reserve entries'!Q:Q,'16 AJE data'!O2828)&gt;0,"Y","N")</f>
        <v>N</v>
      </c>
      <c r="S2828" s="149" t="s">
        <v>132</v>
      </c>
      <c r="T2828" t="s">
        <v>16454</v>
      </c>
      <c r="U2828" t="str">
        <f>IF(COUNTIF('16 reserve bal'!D:D,'16 AJE data'!T2828)&gt;0,"Y","N")</f>
        <v>N</v>
      </c>
    </row>
    <row r="2829" spans="1:21" x14ac:dyDescent="0.25">
      <c r="A2829" t="s">
        <v>132</v>
      </c>
      <c r="B2829" t="s">
        <v>5307</v>
      </c>
      <c r="C2829" t="s">
        <v>3779</v>
      </c>
      <c r="D2829" t="s">
        <v>141</v>
      </c>
      <c r="E2829" t="s">
        <v>13736</v>
      </c>
      <c r="F2829" t="str">
        <f t="shared" si="47"/>
        <v>US-NAIC</v>
      </c>
      <c r="G2829" t="s">
        <v>3779</v>
      </c>
      <c r="O2829" t="s">
        <v>16455</v>
      </c>
      <c r="P2829" t="s">
        <v>137</v>
      </c>
      <c r="Q2829" t="s">
        <v>8886</v>
      </c>
      <c r="R2829" t="str">
        <f>IF(COUNTIF('16 reserve entries'!Q:Q,'16 AJE data'!O2829)&gt;0,"Y","N")</f>
        <v>N</v>
      </c>
      <c r="S2829" s="149" t="s">
        <v>132</v>
      </c>
      <c r="T2829" t="s">
        <v>5018</v>
      </c>
      <c r="U2829" t="str">
        <f>IF(COUNTIF('16 reserve bal'!D:D,'16 AJE data'!T2829)&gt;0,"Y","N")</f>
        <v>N</v>
      </c>
    </row>
    <row r="2830" spans="1:21" x14ac:dyDescent="0.25">
      <c r="A2830" t="s">
        <v>132</v>
      </c>
      <c r="B2830" t="s">
        <v>5307</v>
      </c>
      <c r="C2830" t="s">
        <v>3785</v>
      </c>
      <c r="D2830" t="s">
        <v>141</v>
      </c>
      <c r="E2830" t="s">
        <v>13736</v>
      </c>
      <c r="F2830" t="str">
        <f t="shared" si="47"/>
        <v>US-NAIC</v>
      </c>
      <c r="G2830" t="s">
        <v>3785</v>
      </c>
      <c r="O2830" t="s">
        <v>16456</v>
      </c>
      <c r="P2830" t="s">
        <v>137</v>
      </c>
      <c r="Q2830" t="s">
        <v>8887</v>
      </c>
      <c r="R2830" t="str">
        <f>IF(COUNTIF('16 reserve entries'!Q:Q,'16 AJE data'!O2830)&gt;0,"Y","N")</f>
        <v>N</v>
      </c>
      <c r="S2830" s="149" t="s">
        <v>132</v>
      </c>
      <c r="T2830" t="s">
        <v>5020</v>
      </c>
      <c r="U2830" t="str">
        <f>IF(COUNTIF('16 reserve bal'!D:D,'16 AJE data'!T2830)&gt;0,"Y","N")</f>
        <v>N</v>
      </c>
    </row>
    <row r="2831" spans="1:21" x14ac:dyDescent="0.25">
      <c r="A2831" t="s">
        <v>132</v>
      </c>
      <c r="B2831" t="s">
        <v>5307</v>
      </c>
      <c r="C2831" t="s">
        <v>3790</v>
      </c>
      <c r="D2831" t="s">
        <v>141</v>
      </c>
      <c r="E2831" t="s">
        <v>13736</v>
      </c>
      <c r="F2831" t="str">
        <f t="shared" si="47"/>
        <v>US-NAIC</v>
      </c>
      <c r="G2831" t="s">
        <v>3790</v>
      </c>
      <c r="O2831" t="s">
        <v>16457</v>
      </c>
      <c r="P2831" t="s">
        <v>137</v>
      </c>
      <c r="Q2831" t="s">
        <v>8888</v>
      </c>
      <c r="R2831" t="str">
        <f>IF(COUNTIF('16 reserve entries'!Q:Q,'16 AJE data'!O2831)&gt;0,"Y","N")</f>
        <v>N</v>
      </c>
      <c r="S2831" s="149" t="s">
        <v>132</v>
      </c>
      <c r="T2831" t="s">
        <v>5022</v>
      </c>
      <c r="U2831" t="str">
        <f>IF(COUNTIF('16 reserve bal'!D:D,'16 AJE data'!T2831)&gt;0,"Y","N")</f>
        <v>N</v>
      </c>
    </row>
    <row r="2832" spans="1:21" x14ac:dyDescent="0.25">
      <c r="A2832" t="s">
        <v>132</v>
      </c>
      <c r="B2832" t="s">
        <v>5307</v>
      </c>
      <c r="C2832" t="s">
        <v>3796</v>
      </c>
      <c r="D2832" t="s">
        <v>141</v>
      </c>
      <c r="E2832" t="s">
        <v>13736</v>
      </c>
      <c r="F2832" t="str">
        <f t="shared" si="47"/>
        <v>US-NAIC</v>
      </c>
      <c r="G2832" t="s">
        <v>3796</v>
      </c>
      <c r="O2832" t="s">
        <v>16458</v>
      </c>
      <c r="P2832" t="s">
        <v>137</v>
      </c>
      <c r="Q2832" t="s">
        <v>8889</v>
      </c>
      <c r="R2832" t="str">
        <f>IF(COUNTIF('16 reserve entries'!Q:Q,'16 AJE data'!O2832)&gt;0,"Y","N")</f>
        <v>N</v>
      </c>
      <c r="S2832" s="149" t="s">
        <v>132</v>
      </c>
      <c r="T2832" t="s">
        <v>5024</v>
      </c>
      <c r="U2832" t="str">
        <f>IF(COUNTIF('16 reserve bal'!D:D,'16 AJE data'!T2832)&gt;0,"Y","N")</f>
        <v>N</v>
      </c>
    </row>
    <row r="2833" spans="1:21" x14ac:dyDescent="0.25">
      <c r="A2833" t="s">
        <v>132</v>
      </c>
      <c r="B2833" t="s">
        <v>5307</v>
      </c>
      <c r="C2833" t="s">
        <v>3802</v>
      </c>
      <c r="D2833" t="s">
        <v>141</v>
      </c>
      <c r="E2833" t="s">
        <v>13736</v>
      </c>
      <c r="F2833" t="str">
        <f t="shared" si="47"/>
        <v>US-NAIC</v>
      </c>
      <c r="G2833" t="s">
        <v>3802</v>
      </c>
      <c r="O2833" t="s">
        <v>16459</v>
      </c>
      <c r="P2833" t="s">
        <v>137</v>
      </c>
      <c r="Q2833" t="s">
        <v>8890</v>
      </c>
      <c r="R2833" t="str">
        <f>IF(COUNTIF('16 reserve entries'!Q:Q,'16 AJE data'!O2833)&gt;0,"Y","N")</f>
        <v>N</v>
      </c>
      <c r="S2833" s="149" t="s">
        <v>132</v>
      </c>
      <c r="T2833" t="s">
        <v>5026</v>
      </c>
      <c r="U2833" t="str">
        <f>IF(COUNTIF('16 reserve bal'!D:D,'16 AJE data'!T2833)&gt;0,"Y","N")</f>
        <v>N</v>
      </c>
    </row>
    <row r="2834" spans="1:21" x14ac:dyDescent="0.25">
      <c r="A2834" t="s">
        <v>132</v>
      </c>
      <c r="B2834" t="s">
        <v>5307</v>
      </c>
      <c r="C2834" t="s">
        <v>3808</v>
      </c>
      <c r="D2834" t="s">
        <v>141</v>
      </c>
      <c r="E2834" t="s">
        <v>13736</v>
      </c>
      <c r="F2834" t="str">
        <f t="shared" si="47"/>
        <v>US-NAIC</v>
      </c>
      <c r="G2834" t="s">
        <v>3808</v>
      </c>
      <c r="O2834" t="s">
        <v>16460</v>
      </c>
      <c r="P2834" t="s">
        <v>137</v>
      </c>
      <c r="Q2834" t="s">
        <v>8891</v>
      </c>
      <c r="R2834" t="str">
        <f>IF(COUNTIF('16 reserve entries'!Q:Q,'16 AJE data'!O2834)&gt;0,"Y","N")</f>
        <v>N</v>
      </c>
      <c r="S2834" s="149" t="s">
        <v>132</v>
      </c>
      <c r="T2834" t="s">
        <v>5028</v>
      </c>
      <c r="U2834" t="str">
        <f>IF(COUNTIF('16 reserve bal'!D:D,'16 AJE data'!T2834)&gt;0,"Y","N")</f>
        <v>N</v>
      </c>
    </row>
    <row r="2835" spans="1:21" x14ac:dyDescent="0.25">
      <c r="A2835" t="s">
        <v>132</v>
      </c>
      <c r="B2835" t="s">
        <v>5307</v>
      </c>
      <c r="C2835" t="s">
        <v>3814</v>
      </c>
      <c r="D2835" t="s">
        <v>141</v>
      </c>
      <c r="E2835" t="s">
        <v>13736</v>
      </c>
      <c r="F2835" t="str">
        <f t="shared" si="47"/>
        <v>US-NAIC</v>
      </c>
      <c r="G2835" t="s">
        <v>3814</v>
      </c>
      <c r="O2835" t="s">
        <v>16461</v>
      </c>
      <c r="P2835" t="s">
        <v>137</v>
      </c>
      <c r="Q2835" t="s">
        <v>8892</v>
      </c>
      <c r="R2835" t="str">
        <f>IF(COUNTIF('16 reserve entries'!Q:Q,'16 AJE data'!O2835)&gt;0,"Y","N")</f>
        <v>N</v>
      </c>
      <c r="S2835" s="149" t="s">
        <v>132</v>
      </c>
      <c r="T2835" t="s">
        <v>5030</v>
      </c>
      <c r="U2835" t="str">
        <f>IF(COUNTIF('16 reserve bal'!D:D,'16 AJE data'!T2835)&gt;0,"Y","N")</f>
        <v>N</v>
      </c>
    </row>
    <row r="2836" spans="1:21" x14ac:dyDescent="0.25">
      <c r="A2836" t="s">
        <v>132</v>
      </c>
      <c r="B2836" t="s">
        <v>5307</v>
      </c>
      <c r="C2836" t="s">
        <v>3820</v>
      </c>
      <c r="D2836" t="s">
        <v>141</v>
      </c>
      <c r="E2836" t="s">
        <v>13736</v>
      </c>
      <c r="F2836" t="str">
        <f t="shared" si="47"/>
        <v>US-NAIC</v>
      </c>
      <c r="G2836" t="s">
        <v>3820</v>
      </c>
      <c r="O2836" t="s">
        <v>16462</v>
      </c>
      <c r="P2836" t="s">
        <v>137</v>
      </c>
      <c r="Q2836" t="s">
        <v>8893</v>
      </c>
      <c r="R2836" t="str">
        <f>IF(COUNTIF('16 reserve entries'!Q:Q,'16 AJE data'!O2836)&gt;0,"Y","N")</f>
        <v>N</v>
      </c>
      <c r="S2836" s="149" t="s">
        <v>132</v>
      </c>
      <c r="T2836" t="s">
        <v>5032</v>
      </c>
      <c r="U2836" t="str">
        <f>IF(COUNTIF('16 reserve bal'!D:D,'16 AJE data'!T2836)&gt;0,"Y","N")</f>
        <v>N</v>
      </c>
    </row>
    <row r="2837" spans="1:21" x14ac:dyDescent="0.25">
      <c r="A2837" t="s">
        <v>132</v>
      </c>
      <c r="B2837" t="s">
        <v>5307</v>
      </c>
      <c r="C2837" t="s">
        <v>3826</v>
      </c>
      <c r="D2837" t="s">
        <v>141</v>
      </c>
      <c r="E2837" t="s">
        <v>13736</v>
      </c>
      <c r="F2837" t="str">
        <f t="shared" si="47"/>
        <v>US-NAIC</v>
      </c>
      <c r="G2837" t="s">
        <v>3826</v>
      </c>
      <c r="O2837" t="s">
        <v>16463</v>
      </c>
      <c r="P2837" t="s">
        <v>137</v>
      </c>
      <c r="Q2837" t="s">
        <v>8894</v>
      </c>
      <c r="R2837" t="str">
        <f>IF(COUNTIF('16 reserve entries'!Q:Q,'16 AJE data'!O2837)&gt;0,"Y","N")</f>
        <v>N</v>
      </c>
      <c r="S2837" s="149" t="s">
        <v>132</v>
      </c>
      <c r="T2837" t="s">
        <v>5034</v>
      </c>
      <c r="U2837" t="str">
        <f>IF(COUNTIF('16 reserve bal'!D:D,'16 AJE data'!T2837)&gt;0,"Y","N")</f>
        <v>N</v>
      </c>
    </row>
    <row r="2838" spans="1:21" x14ac:dyDescent="0.25">
      <c r="A2838" t="s">
        <v>132</v>
      </c>
      <c r="B2838" t="s">
        <v>5307</v>
      </c>
      <c r="C2838" t="s">
        <v>3831</v>
      </c>
      <c r="D2838" t="s">
        <v>141</v>
      </c>
      <c r="E2838" t="s">
        <v>13736</v>
      </c>
      <c r="F2838" t="str">
        <f t="shared" si="47"/>
        <v>US-NAIC</v>
      </c>
      <c r="G2838" t="s">
        <v>3831</v>
      </c>
      <c r="O2838" t="s">
        <v>16464</v>
      </c>
      <c r="P2838" t="s">
        <v>137</v>
      </c>
      <c r="Q2838" t="s">
        <v>8895</v>
      </c>
      <c r="R2838" t="str">
        <f>IF(COUNTIF('16 reserve entries'!Q:Q,'16 AJE data'!O2838)&gt;0,"Y","N")</f>
        <v>N</v>
      </c>
      <c r="S2838" s="149" t="s">
        <v>132</v>
      </c>
      <c r="T2838" t="s">
        <v>5036</v>
      </c>
      <c r="U2838" t="str">
        <f>IF(COUNTIF('16 reserve bal'!D:D,'16 AJE data'!T2838)&gt;0,"Y","N")</f>
        <v>N</v>
      </c>
    </row>
    <row r="2839" spans="1:21" x14ac:dyDescent="0.25">
      <c r="A2839" t="s">
        <v>132</v>
      </c>
      <c r="B2839" t="s">
        <v>5307</v>
      </c>
      <c r="C2839" t="s">
        <v>3834</v>
      </c>
      <c r="D2839" t="s">
        <v>141</v>
      </c>
      <c r="E2839" t="s">
        <v>13736</v>
      </c>
      <c r="F2839" t="str">
        <f t="shared" si="47"/>
        <v>US-NAIC</v>
      </c>
      <c r="G2839" t="s">
        <v>3834</v>
      </c>
      <c r="O2839" t="s">
        <v>16465</v>
      </c>
      <c r="P2839" t="s">
        <v>137</v>
      </c>
      <c r="Q2839" t="s">
        <v>8896</v>
      </c>
      <c r="R2839" t="str">
        <f>IF(COUNTIF('16 reserve entries'!Q:Q,'16 AJE data'!O2839)&gt;0,"Y","N")</f>
        <v>N</v>
      </c>
      <c r="S2839" s="149" t="s">
        <v>132</v>
      </c>
      <c r="T2839" t="s">
        <v>5037</v>
      </c>
      <c r="U2839" t="str">
        <f>IF(COUNTIF('16 reserve bal'!D:D,'16 AJE data'!T2839)&gt;0,"Y","N")</f>
        <v>N</v>
      </c>
    </row>
    <row r="2840" spans="1:21" x14ac:dyDescent="0.25">
      <c r="A2840" t="s">
        <v>132</v>
      </c>
      <c r="B2840" t="s">
        <v>5307</v>
      </c>
      <c r="C2840" t="s">
        <v>3837</v>
      </c>
      <c r="D2840" t="s">
        <v>141</v>
      </c>
      <c r="E2840" t="s">
        <v>13736</v>
      </c>
      <c r="F2840" t="str">
        <f t="shared" si="47"/>
        <v>US-NAIC</v>
      </c>
      <c r="G2840" t="s">
        <v>3837</v>
      </c>
      <c r="O2840" t="s">
        <v>16466</v>
      </c>
      <c r="P2840" t="s">
        <v>137</v>
      </c>
      <c r="Q2840" t="s">
        <v>8897</v>
      </c>
      <c r="R2840" t="str">
        <f>IF(COUNTIF('16 reserve entries'!Q:Q,'16 AJE data'!O2840)&gt;0,"Y","N")</f>
        <v>N</v>
      </c>
      <c r="S2840" s="149" t="s">
        <v>132</v>
      </c>
      <c r="T2840" t="s">
        <v>5038</v>
      </c>
      <c r="U2840" t="str">
        <f>IF(COUNTIF('16 reserve bal'!D:D,'16 AJE data'!T2840)&gt;0,"Y","N")</f>
        <v>N</v>
      </c>
    </row>
    <row r="2841" spans="1:21" x14ac:dyDescent="0.25">
      <c r="A2841" t="s">
        <v>132</v>
      </c>
      <c r="B2841" t="s">
        <v>5307</v>
      </c>
      <c r="C2841" t="s">
        <v>3855</v>
      </c>
      <c r="D2841" t="s">
        <v>141</v>
      </c>
      <c r="E2841" t="s">
        <v>13736</v>
      </c>
      <c r="F2841" t="str">
        <f t="shared" si="47"/>
        <v>US-NAIC</v>
      </c>
      <c r="G2841" t="s">
        <v>3855</v>
      </c>
      <c r="O2841" t="s">
        <v>16467</v>
      </c>
      <c r="P2841" t="s">
        <v>137</v>
      </c>
      <c r="Q2841" t="s">
        <v>8898</v>
      </c>
      <c r="R2841" t="str">
        <f>IF(COUNTIF('16 reserve entries'!Q:Q,'16 AJE data'!O2841)&gt;0,"Y","N")</f>
        <v>N</v>
      </c>
      <c r="S2841" s="149" t="s">
        <v>132</v>
      </c>
      <c r="T2841" t="s">
        <v>5044</v>
      </c>
      <c r="U2841" t="str">
        <f>IF(COUNTIF('16 reserve bal'!D:D,'16 AJE data'!T2841)&gt;0,"Y","N")</f>
        <v>N</v>
      </c>
    </row>
    <row r="2842" spans="1:21" x14ac:dyDescent="0.25">
      <c r="A2842" t="s">
        <v>132</v>
      </c>
      <c r="B2842" t="s">
        <v>5307</v>
      </c>
      <c r="C2842" t="s">
        <v>3858</v>
      </c>
      <c r="D2842" t="s">
        <v>141</v>
      </c>
      <c r="E2842" t="s">
        <v>13736</v>
      </c>
      <c r="F2842" t="str">
        <f t="shared" si="47"/>
        <v>US-NAIC</v>
      </c>
      <c r="G2842" t="s">
        <v>3858</v>
      </c>
      <c r="O2842" t="s">
        <v>16468</v>
      </c>
      <c r="P2842" t="s">
        <v>137</v>
      </c>
      <c r="Q2842" t="s">
        <v>8899</v>
      </c>
      <c r="R2842" t="str">
        <f>IF(COUNTIF('16 reserve entries'!Q:Q,'16 AJE data'!O2842)&gt;0,"Y","N")</f>
        <v>N</v>
      </c>
      <c r="S2842" s="149" t="s">
        <v>132</v>
      </c>
      <c r="T2842" t="s">
        <v>5046</v>
      </c>
      <c r="U2842" t="str">
        <f>IF(COUNTIF('16 reserve bal'!D:D,'16 AJE data'!T2842)&gt;0,"Y","N")</f>
        <v>N</v>
      </c>
    </row>
    <row r="2843" spans="1:21" x14ac:dyDescent="0.25">
      <c r="A2843" t="s">
        <v>132</v>
      </c>
      <c r="B2843" t="s">
        <v>5307</v>
      </c>
      <c r="C2843" t="s">
        <v>3877</v>
      </c>
      <c r="D2843" t="s">
        <v>141</v>
      </c>
      <c r="E2843" t="s">
        <v>13736</v>
      </c>
      <c r="F2843" t="str">
        <f t="shared" si="47"/>
        <v>US-NAIC</v>
      </c>
      <c r="G2843" t="s">
        <v>3877</v>
      </c>
      <c r="O2843" t="s">
        <v>16469</v>
      </c>
      <c r="P2843" t="s">
        <v>137</v>
      </c>
      <c r="Q2843" t="s">
        <v>8900</v>
      </c>
      <c r="R2843" t="str">
        <f>IF(COUNTIF('16 reserve entries'!Q:Q,'16 AJE data'!O2843)&gt;0,"Y","N")</f>
        <v>N</v>
      </c>
      <c r="S2843" s="149" t="s">
        <v>132</v>
      </c>
      <c r="T2843" t="s">
        <v>5053</v>
      </c>
      <c r="U2843" t="str">
        <f>IF(COUNTIF('16 reserve bal'!D:D,'16 AJE data'!T2843)&gt;0,"Y","N")</f>
        <v>N</v>
      </c>
    </row>
    <row r="2844" spans="1:21" x14ac:dyDescent="0.25">
      <c r="A2844" t="s">
        <v>132</v>
      </c>
      <c r="B2844" t="s">
        <v>5307</v>
      </c>
      <c r="C2844" t="s">
        <v>3880</v>
      </c>
      <c r="D2844" t="s">
        <v>141</v>
      </c>
      <c r="E2844" t="s">
        <v>13736</v>
      </c>
      <c r="F2844" t="str">
        <f t="shared" si="47"/>
        <v>US-NAIC</v>
      </c>
      <c r="G2844" t="s">
        <v>3880</v>
      </c>
      <c r="O2844" t="s">
        <v>16470</v>
      </c>
      <c r="P2844" t="s">
        <v>137</v>
      </c>
      <c r="Q2844" t="s">
        <v>8901</v>
      </c>
      <c r="R2844" t="str">
        <f>IF(COUNTIF('16 reserve entries'!Q:Q,'16 AJE data'!O2844)&gt;0,"Y","N")</f>
        <v>N</v>
      </c>
      <c r="S2844" s="149" t="s">
        <v>132</v>
      </c>
      <c r="T2844" t="s">
        <v>5054</v>
      </c>
      <c r="U2844" t="str">
        <f>IF(COUNTIF('16 reserve bal'!D:D,'16 AJE data'!T2844)&gt;0,"Y","N")</f>
        <v>N</v>
      </c>
    </row>
    <row r="2845" spans="1:21" x14ac:dyDescent="0.25">
      <c r="A2845" t="s">
        <v>132</v>
      </c>
      <c r="B2845" t="s">
        <v>5307</v>
      </c>
      <c r="C2845" t="s">
        <v>3926</v>
      </c>
      <c r="D2845" t="s">
        <v>141</v>
      </c>
      <c r="E2845" t="s">
        <v>13736</v>
      </c>
      <c r="F2845" t="str">
        <f t="shared" si="47"/>
        <v>US-NAIC</v>
      </c>
      <c r="G2845" t="s">
        <v>3926</v>
      </c>
      <c r="O2845" t="s">
        <v>16471</v>
      </c>
      <c r="P2845" t="s">
        <v>137</v>
      </c>
      <c r="Q2845" t="s">
        <v>8902</v>
      </c>
      <c r="R2845" t="str">
        <f>IF(COUNTIF('16 reserve entries'!Q:Q,'16 AJE data'!O2845)&gt;0,"Y","N")</f>
        <v>N</v>
      </c>
      <c r="S2845" s="149" t="s">
        <v>132</v>
      </c>
      <c r="T2845" t="s">
        <v>16472</v>
      </c>
      <c r="U2845" t="str">
        <f>IF(COUNTIF('16 reserve bal'!D:D,'16 AJE data'!T2845)&gt;0,"Y","N")</f>
        <v>N</v>
      </c>
    </row>
    <row r="2846" spans="1:21" x14ac:dyDescent="0.25">
      <c r="A2846" t="s">
        <v>132</v>
      </c>
      <c r="B2846" t="s">
        <v>5307</v>
      </c>
      <c r="C2846" t="s">
        <v>3928</v>
      </c>
      <c r="D2846" t="s">
        <v>141</v>
      </c>
      <c r="E2846" t="s">
        <v>13736</v>
      </c>
      <c r="F2846" t="str">
        <f t="shared" si="47"/>
        <v>US-NAIC</v>
      </c>
      <c r="G2846" t="s">
        <v>3928</v>
      </c>
      <c r="O2846" t="s">
        <v>16473</v>
      </c>
      <c r="P2846" t="s">
        <v>137</v>
      </c>
      <c r="Q2846" t="s">
        <v>8903</v>
      </c>
      <c r="R2846" t="str">
        <f>IF(COUNTIF('16 reserve entries'!Q:Q,'16 AJE data'!O2846)&gt;0,"Y","N")</f>
        <v>N</v>
      </c>
      <c r="S2846" s="149" t="s">
        <v>132</v>
      </c>
      <c r="T2846" t="s">
        <v>16474</v>
      </c>
      <c r="U2846" t="str">
        <f>IF(COUNTIF('16 reserve bal'!D:D,'16 AJE data'!T2846)&gt;0,"Y","N")</f>
        <v>N</v>
      </c>
    </row>
    <row r="2847" spans="1:21" x14ac:dyDescent="0.25">
      <c r="A2847" t="s">
        <v>132</v>
      </c>
      <c r="B2847" t="s">
        <v>5307</v>
      </c>
      <c r="C2847" t="s">
        <v>3930</v>
      </c>
      <c r="D2847" t="s">
        <v>141</v>
      </c>
      <c r="E2847" t="s">
        <v>13736</v>
      </c>
      <c r="F2847" t="str">
        <f t="shared" si="47"/>
        <v>US-NAIC</v>
      </c>
      <c r="G2847" t="s">
        <v>3930</v>
      </c>
      <c r="O2847" t="s">
        <v>16475</v>
      </c>
      <c r="P2847" t="s">
        <v>137</v>
      </c>
      <c r="Q2847" t="s">
        <v>8904</v>
      </c>
      <c r="R2847" t="str">
        <f>IF(COUNTIF('16 reserve entries'!Q:Q,'16 AJE data'!O2847)&gt;0,"Y","N")</f>
        <v>N</v>
      </c>
      <c r="S2847" s="149" t="s">
        <v>132</v>
      </c>
      <c r="T2847" t="s">
        <v>5085</v>
      </c>
      <c r="U2847" t="str">
        <f>IF(COUNTIF('16 reserve bal'!D:D,'16 AJE data'!T2847)&gt;0,"Y","N")</f>
        <v>N</v>
      </c>
    </row>
    <row r="2848" spans="1:21" x14ac:dyDescent="0.25">
      <c r="A2848" t="s">
        <v>132</v>
      </c>
      <c r="B2848" t="s">
        <v>5307</v>
      </c>
      <c r="C2848" t="s">
        <v>7734</v>
      </c>
      <c r="D2848" t="s">
        <v>141</v>
      </c>
      <c r="E2848" t="s">
        <v>13736</v>
      </c>
      <c r="F2848" t="str">
        <f t="shared" si="47"/>
        <v>US-NAIC</v>
      </c>
      <c r="G2848" t="s">
        <v>7734</v>
      </c>
      <c r="O2848" t="s">
        <v>16476</v>
      </c>
      <c r="P2848" t="s">
        <v>137</v>
      </c>
      <c r="Q2848" t="s">
        <v>8905</v>
      </c>
      <c r="R2848" t="str">
        <f>IF(COUNTIF('16 reserve entries'!Q:Q,'16 AJE data'!O2848)&gt;0,"Y","N")</f>
        <v>N</v>
      </c>
      <c r="S2848" s="149" t="s">
        <v>132</v>
      </c>
      <c r="T2848" t="s">
        <v>13767</v>
      </c>
      <c r="U2848" t="str">
        <f>IF(COUNTIF('16 reserve bal'!D:D,'16 AJE data'!T2848)&gt;0,"Y","N")</f>
        <v>N</v>
      </c>
    </row>
    <row r="2849" spans="1:21" x14ac:dyDescent="0.25">
      <c r="A2849" t="s">
        <v>132</v>
      </c>
      <c r="B2849" t="s">
        <v>5307</v>
      </c>
      <c r="C2849" t="s">
        <v>3932</v>
      </c>
      <c r="D2849" t="s">
        <v>141</v>
      </c>
      <c r="E2849" t="s">
        <v>13736</v>
      </c>
      <c r="F2849" t="str">
        <f t="shared" si="47"/>
        <v>US-NAIC</v>
      </c>
      <c r="G2849" t="s">
        <v>3932</v>
      </c>
      <c r="O2849" t="s">
        <v>16477</v>
      </c>
      <c r="P2849" t="s">
        <v>137</v>
      </c>
      <c r="Q2849" t="s">
        <v>8906</v>
      </c>
      <c r="R2849" t="str">
        <f>IF(COUNTIF('16 reserve entries'!Q:Q,'16 AJE data'!O2849)&gt;0,"Y","N")</f>
        <v>N</v>
      </c>
      <c r="S2849" s="149" t="s">
        <v>132</v>
      </c>
      <c r="T2849" t="s">
        <v>5086</v>
      </c>
      <c r="U2849" t="str">
        <f>IF(COUNTIF('16 reserve bal'!D:D,'16 AJE data'!T2849)&gt;0,"Y","N")</f>
        <v>N</v>
      </c>
    </row>
    <row r="2850" spans="1:21" x14ac:dyDescent="0.25">
      <c r="A2850" t="s">
        <v>132</v>
      </c>
      <c r="B2850" t="s">
        <v>5307</v>
      </c>
      <c r="C2850" t="s">
        <v>3935</v>
      </c>
      <c r="D2850" t="s">
        <v>141</v>
      </c>
      <c r="E2850" t="s">
        <v>13736</v>
      </c>
      <c r="F2850" t="str">
        <f t="shared" si="47"/>
        <v>US-NAIC</v>
      </c>
      <c r="G2850" t="s">
        <v>3935</v>
      </c>
      <c r="O2850" t="s">
        <v>16478</v>
      </c>
      <c r="P2850" t="s">
        <v>137</v>
      </c>
      <c r="Q2850" t="s">
        <v>8907</v>
      </c>
      <c r="R2850" t="str">
        <f>IF(COUNTIF('16 reserve entries'!Q:Q,'16 AJE data'!O2850)&gt;0,"Y","N")</f>
        <v>N</v>
      </c>
      <c r="S2850" s="149" t="s">
        <v>132</v>
      </c>
      <c r="T2850" t="s">
        <v>5264</v>
      </c>
      <c r="U2850" t="str">
        <f>IF(COUNTIF('16 reserve bal'!D:D,'16 AJE data'!T2850)&gt;0,"Y","N")</f>
        <v>N</v>
      </c>
    </row>
    <row r="2851" spans="1:21" x14ac:dyDescent="0.25">
      <c r="A2851" t="s">
        <v>132</v>
      </c>
      <c r="B2851" t="s">
        <v>5307</v>
      </c>
      <c r="C2851" t="s">
        <v>7682</v>
      </c>
      <c r="D2851" t="s">
        <v>141</v>
      </c>
      <c r="E2851" t="s">
        <v>13736</v>
      </c>
      <c r="F2851" t="str">
        <f t="shared" si="47"/>
        <v>US-NAIC</v>
      </c>
      <c r="G2851" t="s">
        <v>7682</v>
      </c>
      <c r="O2851" t="s">
        <v>16479</v>
      </c>
      <c r="P2851" t="s">
        <v>137</v>
      </c>
      <c r="Q2851" t="s">
        <v>8908</v>
      </c>
      <c r="R2851" t="str">
        <f>IF(COUNTIF('16 reserve entries'!Q:Q,'16 AJE data'!O2851)&gt;0,"Y","N")</f>
        <v>N</v>
      </c>
      <c r="S2851" s="149" t="s">
        <v>132</v>
      </c>
      <c r="T2851" t="s">
        <v>16480</v>
      </c>
      <c r="U2851" t="str">
        <f>IF(COUNTIF('16 reserve bal'!D:D,'16 AJE data'!T2851)&gt;0,"Y","N")</f>
        <v>N</v>
      </c>
    </row>
    <row r="2852" spans="1:21" x14ac:dyDescent="0.25">
      <c r="A2852" t="s">
        <v>132</v>
      </c>
      <c r="B2852" t="s">
        <v>5307</v>
      </c>
      <c r="C2852" t="s">
        <v>7743</v>
      </c>
      <c r="D2852" t="s">
        <v>141</v>
      </c>
      <c r="E2852" t="s">
        <v>13736</v>
      </c>
      <c r="F2852" t="str">
        <f t="shared" si="47"/>
        <v>US-NAIC</v>
      </c>
      <c r="G2852" t="s">
        <v>7743</v>
      </c>
      <c r="O2852" t="s">
        <v>16481</v>
      </c>
      <c r="P2852" t="s">
        <v>137</v>
      </c>
      <c r="Q2852" t="s">
        <v>8909</v>
      </c>
      <c r="R2852" t="str">
        <f>IF(COUNTIF('16 reserve entries'!Q:Q,'16 AJE data'!O2852)&gt;0,"Y","N")</f>
        <v>N</v>
      </c>
      <c r="S2852" s="149" t="s">
        <v>132</v>
      </c>
      <c r="T2852" t="s">
        <v>16482</v>
      </c>
      <c r="U2852" t="str">
        <f>IF(COUNTIF('16 reserve bal'!D:D,'16 AJE data'!T2852)&gt;0,"Y","N")</f>
        <v>N</v>
      </c>
    </row>
    <row r="2853" spans="1:21" x14ac:dyDescent="0.25">
      <c r="A2853" t="s">
        <v>132</v>
      </c>
      <c r="B2853" t="s">
        <v>5307</v>
      </c>
      <c r="C2853" t="s">
        <v>7745</v>
      </c>
      <c r="D2853" t="s">
        <v>141</v>
      </c>
      <c r="E2853" t="s">
        <v>13736</v>
      </c>
      <c r="F2853" t="str">
        <f t="shared" si="47"/>
        <v>US-NAIC</v>
      </c>
      <c r="G2853" t="s">
        <v>7745</v>
      </c>
      <c r="O2853" t="s">
        <v>16483</v>
      </c>
      <c r="P2853" t="s">
        <v>137</v>
      </c>
      <c r="Q2853" t="s">
        <v>8910</v>
      </c>
      <c r="R2853" t="str">
        <f>IF(COUNTIF('16 reserve entries'!Q:Q,'16 AJE data'!O2853)&gt;0,"Y","N")</f>
        <v>N</v>
      </c>
      <c r="S2853" s="149" t="s">
        <v>132</v>
      </c>
      <c r="T2853" t="s">
        <v>16484</v>
      </c>
      <c r="U2853" t="str">
        <f>IF(COUNTIF('16 reserve bal'!D:D,'16 AJE data'!T2853)&gt;0,"Y","N")</f>
        <v>N</v>
      </c>
    </row>
    <row r="2854" spans="1:21" x14ac:dyDescent="0.25">
      <c r="A2854" t="s">
        <v>132</v>
      </c>
      <c r="B2854" t="s">
        <v>5307</v>
      </c>
      <c r="C2854" t="s">
        <v>3944</v>
      </c>
      <c r="D2854" t="s">
        <v>141</v>
      </c>
      <c r="E2854" t="s">
        <v>13736</v>
      </c>
      <c r="F2854" t="str">
        <f t="shared" si="47"/>
        <v>US-NAIC</v>
      </c>
      <c r="G2854" t="s">
        <v>3944</v>
      </c>
      <c r="O2854" t="s">
        <v>16485</v>
      </c>
      <c r="P2854" t="s">
        <v>137</v>
      </c>
      <c r="Q2854" t="s">
        <v>8911</v>
      </c>
      <c r="R2854" t="str">
        <f>IF(COUNTIF('16 reserve entries'!Q:Q,'16 AJE data'!O2854)&gt;0,"Y","N")</f>
        <v>N</v>
      </c>
      <c r="S2854" s="149" t="s">
        <v>132</v>
      </c>
      <c r="T2854" t="s">
        <v>16486</v>
      </c>
      <c r="U2854" t="str">
        <f>IF(COUNTIF('16 reserve bal'!D:D,'16 AJE data'!T2854)&gt;0,"Y","N")</f>
        <v>N</v>
      </c>
    </row>
    <row r="2855" spans="1:21" x14ac:dyDescent="0.25">
      <c r="A2855" t="s">
        <v>132</v>
      </c>
      <c r="B2855" t="s">
        <v>5307</v>
      </c>
      <c r="C2855" t="s">
        <v>7746</v>
      </c>
      <c r="D2855" t="s">
        <v>141</v>
      </c>
      <c r="E2855" t="s">
        <v>13736</v>
      </c>
      <c r="F2855" t="str">
        <f t="shared" si="47"/>
        <v>US-NAIC</v>
      </c>
      <c r="G2855" t="s">
        <v>7746</v>
      </c>
      <c r="O2855" t="s">
        <v>16487</v>
      </c>
      <c r="P2855" t="s">
        <v>137</v>
      </c>
      <c r="Q2855" t="s">
        <v>8912</v>
      </c>
      <c r="R2855" t="str">
        <f>IF(COUNTIF('16 reserve entries'!Q:Q,'16 AJE data'!O2855)&gt;0,"Y","N")</f>
        <v>N</v>
      </c>
      <c r="S2855" s="149" t="s">
        <v>132</v>
      </c>
      <c r="T2855" t="s">
        <v>16488</v>
      </c>
      <c r="U2855" t="str">
        <f>IF(COUNTIF('16 reserve bal'!D:D,'16 AJE data'!T2855)&gt;0,"Y","N")</f>
        <v>N</v>
      </c>
    </row>
    <row r="2856" spans="1:21" x14ac:dyDescent="0.25">
      <c r="A2856" t="s">
        <v>132</v>
      </c>
      <c r="B2856" t="s">
        <v>5307</v>
      </c>
      <c r="C2856" t="s">
        <v>3983</v>
      </c>
      <c r="D2856" t="s">
        <v>141</v>
      </c>
      <c r="E2856" t="s">
        <v>13736</v>
      </c>
      <c r="F2856" t="str">
        <f t="shared" si="47"/>
        <v>US-NAIC</v>
      </c>
      <c r="G2856" t="s">
        <v>3983</v>
      </c>
      <c r="O2856" t="s">
        <v>16489</v>
      </c>
      <c r="P2856" t="s">
        <v>137</v>
      </c>
      <c r="Q2856" t="s">
        <v>8913</v>
      </c>
      <c r="R2856" t="str">
        <f>IF(COUNTIF('16 reserve entries'!Q:Q,'16 AJE data'!O2856)&gt;0,"Y","N")</f>
        <v>N</v>
      </c>
      <c r="S2856" s="149" t="s">
        <v>132</v>
      </c>
      <c r="T2856" t="s">
        <v>5164</v>
      </c>
      <c r="U2856" t="str">
        <f>IF(COUNTIF('16 reserve bal'!D:D,'16 AJE data'!T2856)&gt;0,"Y","N")</f>
        <v>N</v>
      </c>
    </row>
    <row r="2857" spans="1:21" x14ac:dyDescent="0.25">
      <c r="A2857" t="s">
        <v>132</v>
      </c>
      <c r="B2857" t="s">
        <v>5307</v>
      </c>
      <c r="C2857" t="s">
        <v>3997</v>
      </c>
      <c r="D2857" t="s">
        <v>141</v>
      </c>
      <c r="E2857" t="s">
        <v>13736</v>
      </c>
      <c r="F2857" t="str">
        <f t="shared" si="47"/>
        <v>US-NAIC</v>
      </c>
      <c r="G2857" t="s">
        <v>3997</v>
      </c>
      <c r="O2857" t="s">
        <v>16490</v>
      </c>
      <c r="P2857" t="s">
        <v>137</v>
      </c>
      <c r="Q2857" t="s">
        <v>8914</v>
      </c>
      <c r="R2857" t="str">
        <f>IF(COUNTIF('16 reserve entries'!Q:Q,'16 AJE data'!O2857)&gt;0,"Y","N")</f>
        <v>N</v>
      </c>
      <c r="S2857" s="149" t="s">
        <v>132</v>
      </c>
      <c r="T2857" t="s">
        <v>5170</v>
      </c>
      <c r="U2857" t="str">
        <f>IF(COUNTIF('16 reserve bal'!D:D,'16 AJE data'!T2857)&gt;0,"Y","N")</f>
        <v>N</v>
      </c>
    </row>
    <row r="2858" spans="1:21" x14ac:dyDescent="0.25">
      <c r="A2858" t="s">
        <v>132</v>
      </c>
      <c r="B2858" t="s">
        <v>5307</v>
      </c>
      <c r="C2858" t="s">
        <v>7750</v>
      </c>
      <c r="D2858" t="s">
        <v>141</v>
      </c>
      <c r="E2858" t="s">
        <v>13736</v>
      </c>
      <c r="F2858" t="str">
        <f t="shared" si="47"/>
        <v>US-NAIC</v>
      </c>
      <c r="G2858" t="s">
        <v>7750</v>
      </c>
      <c r="O2858" t="s">
        <v>16491</v>
      </c>
      <c r="P2858" t="s">
        <v>137</v>
      </c>
      <c r="Q2858" t="s">
        <v>8915</v>
      </c>
      <c r="R2858" t="str">
        <f>IF(COUNTIF('16 reserve entries'!Q:Q,'16 AJE data'!O2858)&gt;0,"Y","N")</f>
        <v>N</v>
      </c>
      <c r="S2858" s="149" t="s">
        <v>132</v>
      </c>
      <c r="T2858" t="s">
        <v>16492</v>
      </c>
      <c r="U2858" t="str">
        <f>IF(COUNTIF('16 reserve bal'!D:D,'16 AJE data'!T2858)&gt;0,"Y","N")</f>
        <v>N</v>
      </c>
    </row>
    <row r="2859" spans="1:21" x14ac:dyDescent="0.25">
      <c r="A2859" t="s">
        <v>132</v>
      </c>
      <c r="B2859" t="s">
        <v>5307</v>
      </c>
      <c r="C2859" t="s">
        <v>7751</v>
      </c>
      <c r="D2859" t="s">
        <v>141</v>
      </c>
      <c r="E2859" t="s">
        <v>13736</v>
      </c>
      <c r="F2859" t="str">
        <f t="shared" si="47"/>
        <v>US-NAIC</v>
      </c>
      <c r="G2859" t="s">
        <v>7751</v>
      </c>
      <c r="O2859" t="s">
        <v>16493</v>
      </c>
      <c r="P2859" t="s">
        <v>137</v>
      </c>
      <c r="Q2859" t="s">
        <v>8916</v>
      </c>
      <c r="R2859" t="str">
        <f>IF(COUNTIF('16 reserve entries'!Q:Q,'16 AJE data'!O2859)&gt;0,"Y","N")</f>
        <v>N</v>
      </c>
      <c r="S2859" s="149" t="s">
        <v>132</v>
      </c>
      <c r="T2859" t="s">
        <v>16494</v>
      </c>
      <c r="U2859" t="str">
        <f>IF(COUNTIF('16 reserve bal'!D:D,'16 AJE data'!T2859)&gt;0,"Y","N")</f>
        <v>N</v>
      </c>
    </row>
    <row r="2860" spans="1:21" x14ac:dyDescent="0.25">
      <c r="A2860" t="s">
        <v>132</v>
      </c>
      <c r="B2860" t="s">
        <v>5307</v>
      </c>
      <c r="C2860" t="s">
        <v>8420</v>
      </c>
      <c r="D2860" t="s">
        <v>141</v>
      </c>
      <c r="E2860" t="s">
        <v>13736</v>
      </c>
      <c r="F2860" t="str">
        <f t="shared" si="47"/>
        <v>US-NAIC</v>
      </c>
      <c r="G2860" t="s">
        <v>8420</v>
      </c>
      <c r="O2860" t="s">
        <v>16495</v>
      </c>
      <c r="P2860" t="s">
        <v>137</v>
      </c>
      <c r="Q2860" t="s">
        <v>8917</v>
      </c>
      <c r="R2860" t="str">
        <f>IF(COUNTIF('16 reserve entries'!Q:Q,'16 AJE data'!O2860)&gt;0,"Y","N")</f>
        <v>N</v>
      </c>
      <c r="S2860" s="149" t="s">
        <v>132</v>
      </c>
      <c r="T2860" t="s">
        <v>14108</v>
      </c>
      <c r="U2860" t="str">
        <f>IF(COUNTIF('16 reserve bal'!D:D,'16 AJE data'!T2860)&gt;0,"Y","N")</f>
        <v>N</v>
      </c>
    </row>
    <row r="2861" spans="1:21" x14ac:dyDescent="0.25">
      <c r="A2861" t="s">
        <v>132</v>
      </c>
      <c r="B2861" t="s">
        <v>5307</v>
      </c>
      <c r="C2861" t="s">
        <v>8185</v>
      </c>
      <c r="D2861" t="s">
        <v>141</v>
      </c>
      <c r="E2861" t="s">
        <v>13736</v>
      </c>
      <c r="F2861" t="str">
        <f t="shared" si="47"/>
        <v>US-NAIC</v>
      </c>
      <c r="G2861" t="s">
        <v>8185</v>
      </c>
      <c r="O2861" t="s">
        <v>16496</v>
      </c>
      <c r="P2861" t="s">
        <v>137</v>
      </c>
      <c r="Q2861" t="s">
        <v>8918</v>
      </c>
      <c r="R2861" t="str">
        <f>IF(COUNTIF('16 reserve entries'!Q:Q,'16 AJE data'!O2861)&gt;0,"Y","N")</f>
        <v>N</v>
      </c>
      <c r="S2861" s="149" t="s">
        <v>132</v>
      </c>
      <c r="T2861" t="s">
        <v>13768</v>
      </c>
      <c r="U2861" t="str">
        <f>IF(COUNTIF('16 reserve bal'!D:D,'16 AJE data'!T2861)&gt;0,"Y","N")</f>
        <v>N</v>
      </c>
    </row>
    <row r="2862" spans="1:21" x14ac:dyDescent="0.25">
      <c r="A2862" t="s">
        <v>132</v>
      </c>
      <c r="B2862" t="s">
        <v>5307</v>
      </c>
      <c r="C2862" t="s">
        <v>9043</v>
      </c>
      <c r="D2862" t="s">
        <v>141</v>
      </c>
      <c r="E2862" t="s">
        <v>13736</v>
      </c>
      <c r="F2862" t="str">
        <f t="shared" si="47"/>
        <v>US-NAIC</v>
      </c>
      <c r="G2862" t="s">
        <v>9043</v>
      </c>
      <c r="O2862" t="s">
        <v>16497</v>
      </c>
      <c r="P2862" t="s">
        <v>137</v>
      </c>
      <c r="Q2862" t="s">
        <v>8919</v>
      </c>
      <c r="R2862" t="str">
        <f>IF(COUNTIF('16 reserve entries'!Q:Q,'16 AJE data'!O2862)&gt;0,"Y","N")</f>
        <v>N</v>
      </c>
      <c r="S2862" s="149" t="s">
        <v>132</v>
      </c>
      <c r="T2862" t="s">
        <v>16498</v>
      </c>
      <c r="U2862" t="str">
        <f>IF(COUNTIF('16 reserve bal'!D:D,'16 AJE data'!T2862)&gt;0,"Y","N")</f>
        <v>N</v>
      </c>
    </row>
    <row r="2863" spans="1:21" x14ac:dyDescent="0.25">
      <c r="A2863" t="s">
        <v>132</v>
      </c>
      <c r="B2863" t="s">
        <v>5307</v>
      </c>
      <c r="C2863" t="s">
        <v>8189</v>
      </c>
      <c r="D2863" t="s">
        <v>141</v>
      </c>
      <c r="E2863" t="s">
        <v>13736</v>
      </c>
      <c r="F2863" t="str">
        <f t="shared" si="47"/>
        <v>US-NAIC</v>
      </c>
      <c r="G2863" t="s">
        <v>8189</v>
      </c>
      <c r="O2863" t="s">
        <v>16499</v>
      </c>
      <c r="P2863" t="s">
        <v>137</v>
      </c>
      <c r="Q2863" t="s">
        <v>8920</v>
      </c>
      <c r="R2863" t="str">
        <f>IF(COUNTIF('16 reserve entries'!Q:Q,'16 AJE data'!O2863)&gt;0,"Y","N")</f>
        <v>N</v>
      </c>
      <c r="S2863" s="149" t="s">
        <v>132</v>
      </c>
      <c r="T2863" t="s">
        <v>16500</v>
      </c>
      <c r="U2863" t="str">
        <f>IF(COUNTIF('16 reserve bal'!D:D,'16 AJE data'!T2863)&gt;0,"Y","N")</f>
        <v>N</v>
      </c>
    </row>
    <row r="2864" spans="1:21" x14ac:dyDescent="0.25">
      <c r="A2864" t="s">
        <v>132</v>
      </c>
      <c r="B2864" t="s">
        <v>5307</v>
      </c>
      <c r="C2864" t="s">
        <v>8421</v>
      </c>
      <c r="D2864" t="s">
        <v>141</v>
      </c>
      <c r="E2864" t="s">
        <v>13736</v>
      </c>
      <c r="F2864" t="str">
        <f t="shared" si="47"/>
        <v>US-NAIC</v>
      </c>
      <c r="G2864" t="s">
        <v>8421</v>
      </c>
      <c r="O2864" t="s">
        <v>16501</v>
      </c>
      <c r="P2864" t="s">
        <v>137</v>
      </c>
      <c r="Q2864" t="s">
        <v>8921</v>
      </c>
      <c r="R2864" t="str">
        <f>IF(COUNTIF('16 reserve entries'!Q:Q,'16 AJE data'!O2864)&gt;0,"Y","N")</f>
        <v>N</v>
      </c>
      <c r="S2864" s="149" t="s">
        <v>132</v>
      </c>
      <c r="T2864" t="s">
        <v>13769</v>
      </c>
      <c r="U2864" t="str">
        <f>IF(COUNTIF('16 reserve bal'!D:D,'16 AJE data'!T2864)&gt;0,"Y","N")</f>
        <v>N</v>
      </c>
    </row>
    <row r="2865" spans="1:21" x14ac:dyDescent="0.25">
      <c r="A2865" t="s">
        <v>132</v>
      </c>
      <c r="B2865" t="s">
        <v>5307</v>
      </c>
      <c r="C2865" t="s">
        <v>8190</v>
      </c>
      <c r="D2865" t="s">
        <v>141</v>
      </c>
      <c r="E2865" t="s">
        <v>13736</v>
      </c>
      <c r="F2865" t="str">
        <f t="shared" si="47"/>
        <v>US-NAIC</v>
      </c>
      <c r="G2865" t="s">
        <v>8190</v>
      </c>
      <c r="O2865" t="s">
        <v>16502</v>
      </c>
      <c r="P2865" t="s">
        <v>137</v>
      </c>
      <c r="Q2865" t="s">
        <v>8922</v>
      </c>
      <c r="R2865" t="str">
        <f>IF(COUNTIF('16 reserve entries'!Q:Q,'16 AJE data'!O2865)&gt;0,"Y","N")</f>
        <v>N</v>
      </c>
      <c r="S2865" s="149" t="s">
        <v>132</v>
      </c>
      <c r="T2865" t="s">
        <v>13771</v>
      </c>
      <c r="U2865" t="str">
        <f>IF(COUNTIF('16 reserve bal'!D:D,'16 AJE data'!T2865)&gt;0,"Y","N")</f>
        <v>N</v>
      </c>
    </row>
    <row r="2866" spans="1:21" x14ac:dyDescent="0.25">
      <c r="A2866" t="s">
        <v>132</v>
      </c>
      <c r="B2866" t="s">
        <v>5307</v>
      </c>
      <c r="C2866" t="s">
        <v>8201</v>
      </c>
      <c r="D2866" t="s">
        <v>141</v>
      </c>
      <c r="E2866" t="s">
        <v>13736</v>
      </c>
      <c r="F2866" t="str">
        <f t="shared" si="47"/>
        <v>US-NAIC</v>
      </c>
      <c r="G2866" t="s">
        <v>8201</v>
      </c>
      <c r="O2866" t="s">
        <v>16503</v>
      </c>
      <c r="P2866" t="s">
        <v>137</v>
      </c>
      <c r="Q2866" t="s">
        <v>8923</v>
      </c>
      <c r="R2866" t="str">
        <f>IF(COUNTIF('16 reserve entries'!Q:Q,'16 AJE data'!O2866)&gt;0,"Y","N")</f>
        <v>N</v>
      </c>
      <c r="S2866" s="149" t="s">
        <v>132</v>
      </c>
      <c r="T2866" t="s">
        <v>13772</v>
      </c>
      <c r="U2866" t="str">
        <f>IF(COUNTIF('16 reserve bal'!D:D,'16 AJE data'!T2866)&gt;0,"Y","N")</f>
        <v>N</v>
      </c>
    </row>
    <row r="2867" spans="1:21" x14ac:dyDescent="0.25">
      <c r="A2867" t="s">
        <v>132</v>
      </c>
      <c r="B2867" t="s">
        <v>5307</v>
      </c>
      <c r="C2867" t="s">
        <v>8422</v>
      </c>
      <c r="D2867" t="s">
        <v>141</v>
      </c>
      <c r="E2867" t="s">
        <v>13736</v>
      </c>
      <c r="F2867" t="str">
        <f t="shared" si="47"/>
        <v>US-NAIC</v>
      </c>
      <c r="G2867" t="s">
        <v>8422</v>
      </c>
      <c r="O2867" t="s">
        <v>16504</v>
      </c>
      <c r="P2867" t="s">
        <v>137</v>
      </c>
      <c r="Q2867" t="s">
        <v>8924</v>
      </c>
      <c r="R2867" t="str">
        <f>IF(COUNTIF('16 reserve entries'!Q:Q,'16 AJE data'!O2867)&gt;0,"Y","N")</f>
        <v>N</v>
      </c>
      <c r="S2867" s="149" t="s">
        <v>132</v>
      </c>
      <c r="T2867" t="s">
        <v>13775</v>
      </c>
      <c r="U2867" t="str">
        <f>IF(COUNTIF('16 reserve bal'!D:D,'16 AJE data'!T2867)&gt;0,"Y","N")</f>
        <v>N</v>
      </c>
    </row>
    <row r="2868" spans="1:21" x14ac:dyDescent="0.25">
      <c r="A2868" t="s">
        <v>132</v>
      </c>
      <c r="B2868" t="s">
        <v>5307</v>
      </c>
      <c r="C2868" t="s">
        <v>8423</v>
      </c>
      <c r="D2868" t="s">
        <v>141</v>
      </c>
      <c r="E2868" t="s">
        <v>13736</v>
      </c>
      <c r="F2868" t="str">
        <f t="shared" si="47"/>
        <v>US-NAIC</v>
      </c>
      <c r="G2868" t="s">
        <v>8423</v>
      </c>
      <c r="O2868" t="s">
        <v>16505</v>
      </c>
      <c r="P2868" t="s">
        <v>137</v>
      </c>
      <c r="Q2868" t="s">
        <v>8925</v>
      </c>
      <c r="R2868" t="str">
        <f>IF(COUNTIF('16 reserve entries'!Q:Q,'16 AJE data'!O2868)&gt;0,"Y","N")</f>
        <v>N</v>
      </c>
      <c r="S2868" s="149" t="s">
        <v>132</v>
      </c>
      <c r="T2868" t="s">
        <v>13777</v>
      </c>
      <c r="U2868" t="str">
        <f>IF(COUNTIF('16 reserve bal'!D:D,'16 AJE data'!T2868)&gt;0,"Y","N")</f>
        <v>N</v>
      </c>
    </row>
    <row r="2869" spans="1:21" x14ac:dyDescent="0.25">
      <c r="A2869" t="s">
        <v>132</v>
      </c>
      <c r="B2869" t="s">
        <v>5307</v>
      </c>
      <c r="C2869" t="s">
        <v>8217</v>
      </c>
      <c r="D2869" t="s">
        <v>141</v>
      </c>
      <c r="E2869" t="s">
        <v>13736</v>
      </c>
      <c r="F2869" t="str">
        <f t="shared" si="47"/>
        <v>US-NAIC</v>
      </c>
      <c r="G2869" t="s">
        <v>8217</v>
      </c>
      <c r="O2869" t="s">
        <v>16506</v>
      </c>
      <c r="P2869" t="s">
        <v>137</v>
      </c>
      <c r="Q2869" t="s">
        <v>8926</v>
      </c>
      <c r="R2869" t="str">
        <f>IF(COUNTIF('16 reserve entries'!Q:Q,'16 AJE data'!O2869)&gt;0,"Y","N")</f>
        <v>N</v>
      </c>
      <c r="S2869" s="149" t="s">
        <v>132</v>
      </c>
      <c r="T2869" t="s">
        <v>13778</v>
      </c>
      <c r="U2869" t="str">
        <f>IF(COUNTIF('16 reserve bal'!D:D,'16 AJE data'!T2869)&gt;0,"Y","N")</f>
        <v>N</v>
      </c>
    </row>
    <row r="2870" spans="1:21" x14ac:dyDescent="0.25">
      <c r="A2870" t="s">
        <v>132</v>
      </c>
      <c r="B2870" t="s">
        <v>5307</v>
      </c>
      <c r="C2870" t="s">
        <v>8227</v>
      </c>
      <c r="D2870" t="s">
        <v>141</v>
      </c>
      <c r="E2870" t="s">
        <v>13736</v>
      </c>
      <c r="F2870" t="str">
        <f t="shared" si="47"/>
        <v>US-NAIC</v>
      </c>
      <c r="G2870" t="s">
        <v>8227</v>
      </c>
      <c r="O2870" t="s">
        <v>16507</v>
      </c>
      <c r="P2870" t="s">
        <v>137</v>
      </c>
      <c r="Q2870" t="s">
        <v>8927</v>
      </c>
      <c r="R2870" t="str">
        <f>IF(COUNTIF('16 reserve entries'!Q:Q,'16 AJE data'!O2870)&gt;0,"Y","N")</f>
        <v>N</v>
      </c>
      <c r="S2870" s="149" t="s">
        <v>132</v>
      </c>
      <c r="T2870" t="s">
        <v>14110</v>
      </c>
      <c r="U2870" t="str">
        <f>IF(COUNTIF('16 reserve bal'!D:D,'16 AJE data'!T2870)&gt;0,"Y","N")</f>
        <v>N</v>
      </c>
    </row>
    <row r="2871" spans="1:21" x14ac:dyDescent="0.25">
      <c r="A2871" t="s">
        <v>132</v>
      </c>
      <c r="B2871" t="s">
        <v>5307</v>
      </c>
      <c r="C2871" t="s">
        <v>8284</v>
      </c>
      <c r="D2871" t="s">
        <v>141</v>
      </c>
      <c r="E2871" t="s">
        <v>13736</v>
      </c>
      <c r="F2871" t="str">
        <f t="shared" si="47"/>
        <v>US-NAIC</v>
      </c>
      <c r="G2871" t="s">
        <v>8284</v>
      </c>
      <c r="O2871" t="s">
        <v>16508</v>
      </c>
      <c r="P2871" t="s">
        <v>137</v>
      </c>
      <c r="Q2871" t="s">
        <v>8928</v>
      </c>
      <c r="R2871" t="str">
        <f>IF(COUNTIF('16 reserve entries'!Q:Q,'16 AJE data'!O2871)&gt;0,"Y","N")</f>
        <v>N</v>
      </c>
      <c r="S2871" s="149" t="s">
        <v>132</v>
      </c>
      <c r="T2871" t="s">
        <v>13779</v>
      </c>
      <c r="U2871" t="str">
        <f>IF(COUNTIF('16 reserve bal'!D:D,'16 AJE data'!T2871)&gt;0,"Y","N")</f>
        <v>N</v>
      </c>
    </row>
    <row r="2872" spans="1:21" x14ac:dyDescent="0.25">
      <c r="A2872" t="s">
        <v>132</v>
      </c>
      <c r="B2872" t="s">
        <v>5307</v>
      </c>
      <c r="C2872" t="s">
        <v>8285</v>
      </c>
      <c r="D2872" t="s">
        <v>141</v>
      </c>
      <c r="E2872" t="s">
        <v>13736</v>
      </c>
      <c r="F2872" t="str">
        <f t="shared" si="47"/>
        <v>US-NAIC</v>
      </c>
      <c r="G2872" t="s">
        <v>8285</v>
      </c>
      <c r="O2872" t="s">
        <v>16509</v>
      </c>
      <c r="P2872" t="s">
        <v>137</v>
      </c>
      <c r="Q2872" t="s">
        <v>8929</v>
      </c>
      <c r="R2872" t="str">
        <f>IF(COUNTIF('16 reserve entries'!Q:Q,'16 AJE data'!O2872)&gt;0,"Y","N")</f>
        <v>N</v>
      </c>
      <c r="S2872" s="149" t="s">
        <v>132</v>
      </c>
      <c r="T2872" t="s">
        <v>14112</v>
      </c>
      <c r="U2872" t="str">
        <f>IF(COUNTIF('16 reserve bal'!D:D,'16 AJE data'!T2872)&gt;0,"Y","N")</f>
        <v>N</v>
      </c>
    </row>
    <row r="2873" spans="1:21" x14ac:dyDescent="0.25">
      <c r="A2873" t="s">
        <v>132</v>
      </c>
      <c r="B2873" t="s">
        <v>5307</v>
      </c>
      <c r="C2873" t="s">
        <v>8286</v>
      </c>
      <c r="D2873" t="s">
        <v>141</v>
      </c>
      <c r="E2873" t="s">
        <v>13736</v>
      </c>
      <c r="F2873" t="str">
        <f t="shared" si="47"/>
        <v>US-NAIC</v>
      </c>
      <c r="G2873" t="s">
        <v>8286</v>
      </c>
      <c r="O2873" t="s">
        <v>16510</v>
      </c>
      <c r="P2873" t="s">
        <v>137</v>
      </c>
      <c r="Q2873" t="s">
        <v>8930</v>
      </c>
      <c r="R2873" t="str">
        <f>IF(COUNTIF('16 reserve entries'!Q:Q,'16 AJE data'!O2873)&gt;0,"Y","N")</f>
        <v>N</v>
      </c>
      <c r="S2873" s="149" t="s">
        <v>132</v>
      </c>
      <c r="T2873" t="s">
        <v>16511</v>
      </c>
      <c r="U2873" t="str">
        <f>IF(COUNTIF('16 reserve bal'!D:D,'16 AJE data'!T2873)&gt;0,"Y","N")</f>
        <v>N</v>
      </c>
    </row>
    <row r="2874" spans="1:21" x14ac:dyDescent="0.25">
      <c r="A2874" t="s">
        <v>132</v>
      </c>
      <c r="B2874" t="s">
        <v>5307</v>
      </c>
      <c r="C2874" t="s">
        <v>8289</v>
      </c>
      <c r="D2874" t="s">
        <v>141</v>
      </c>
      <c r="E2874" t="s">
        <v>13736</v>
      </c>
      <c r="F2874" t="str">
        <f t="shared" si="47"/>
        <v>US-NAIC</v>
      </c>
      <c r="G2874" t="s">
        <v>8289</v>
      </c>
      <c r="O2874" t="s">
        <v>16512</v>
      </c>
      <c r="P2874" t="s">
        <v>137</v>
      </c>
      <c r="Q2874" t="s">
        <v>8931</v>
      </c>
      <c r="R2874" t="str">
        <f>IF(COUNTIF('16 reserve entries'!Q:Q,'16 AJE data'!O2874)&gt;0,"Y","N")</f>
        <v>N</v>
      </c>
      <c r="S2874" s="149" t="s">
        <v>132</v>
      </c>
      <c r="T2874" t="s">
        <v>16513</v>
      </c>
      <c r="U2874" t="str">
        <f>IF(COUNTIF('16 reserve bal'!D:D,'16 AJE data'!T2874)&gt;0,"Y","N")</f>
        <v>N</v>
      </c>
    </row>
    <row r="2875" spans="1:21" x14ac:dyDescent="0.25">
      <c r="A2875" t="s">
        <v>132</v>
      </c>
      <c r="B2875" t="s">
        <v>5307</v>
      </c>
      <c r="C2875" t="s">
        <v>8290</v>
      </c>
      <c r="D2875" t="s">
        <v>141</v>
      </c>
      <c r="E2875" t="s">
        <v>13736</v>
      </c>
      <c r="F2875" t="str">
        <f t="shared" si="47"/>
        <v>US-NAIC</v>
      </c>
      <c r="G2875" t="s">
        <v>8290</v>
      </c>
      <c r="O2875" t="s">
        <v>16514</v>
      </c>
      <c r="P2875" t="s">
        <v>137</v>
      </c>
      <c r="Q2875" t="s">
        <v>8932</v>
      </c>
      <c r="R2875" t="str">
        <f>IF(COUNTIF('16 reserve entries'!Q:Q,'16 AJE data'!O2875)&gt;0,"Y","N")</f>
        <v>N</v>
      </c>
      <c r="S2875" s="149" t="s">
        <v>132</v>
      </c>
      <c r="T2875" t="s">
        <v>14114</v>
      </c>
      <c r="U2875" t="str">
        <f>IF(COUNTIF('16 reserve bal'!D:D,'16 AJE data'!T2875)&gt;0,"Y","N")</f>
        <v>N</v>
      </c>
    </row>
    <row r="2876" spans="1:21" x14ac:dyDescent="0.25">
      <c r="A2876" t="s">
        <v>132</v>
      </c>
      <c r="B2876" t="s">
        <v>5307</v>
      </c>
      <c r="C2876" t="s">
        <v>8291</v>
      </c>
      <c r="D2876" t="s">
        <v>141</v>
      </c>
      <c r="E2876" t="s">
        <v>13736</v>
      </c>
      <c r="F2876" t="str">
        <f t="shared" si="47"/>
        <v>US-NAIC</v>
      </c>
      <c r="G2876" t="s">
        <v>8291</v>
      </c>
      <c r="O2876" t="s">
        <v>16515</v>
      </c>
      <c r="P2876" t="s">
        <v>137</v>
      </c>
      <c r="Q2876" t="s">
        <v>8933</v>
      </c>
      <c r="R2876" t="str">
        <f>IF(COUNTIF('16 reserve entries'!Q:Q,'16 AJE data'!O2876)&gt;0,"Y","N")</f>
        <v>N</v>
      </c>
      <c r="S2876" s="149" t="s">
        <v>132</v>
      </c>
      <c r="T2876" t="s">
        <v>13780</v>
      </c>
      <c r="U2876" t="str">
        <f>IF(COUNTIF('16 reserve bal'!D:D,'16 AJE data'!T2876)&gt;0,"Y","N")</f>
        <v>N</v>
      </c>
    </row>
    <row r="2877" spans="1:21" x14ac:dyDescent="0.25">
      <c r="A2877" t="s">
        <v>132</v>
      </c>
      <c r="B2877" t="s">
        <v>5307</v>
      </c>
      <c r="C2877" t="s">
        <v>8297</v>
      </c>
      <c r="D2877" t="s">
        <v>141</v>
      </c>
      <c r="E2877" t="s">
        <v>13736</v>
      </c>
      <c r="F2877" t="str">
        <f t="shared" si="47"/>
        <v>US-NAIC</v>
      </c>
      <c r="G2877" t="s">
        <v>8297</v>
      </c>
      <c r="O2877" t="s">
        <v>16516</v>
      </c>
      <c r="P2877" t="s">
        <v>137</v>
      </c>
      <c r="Q2877" t="s">
        <v>8934</v>
      </c>
      <c r="R2877" t="str">
        <f>IF(COUNTIF('16 reserve entries'!Q:Q,'16 AJE data'!O2877)&gt;0,"Y","N")</f>
        <v>N</v>
      </c>
      <c r="S2877" s="149" t="s">
        <v>132</v>
      </c>
      <c r="T2877" t="s">
        <v>13782</v>
      </c>
      <c r="U2877" t="str">
        <f>IF(COUNTIF('16 reserve bal'!D:D,'16 AJE data'!T2877)&gt;0,"Y","N")</f>
        <v>N</v>
      </c>
    </row>
    <row r="2878" spans="1:21" x14ac:dyDescent="0.25">
      <c r="A2878" t="s">
        <v>132</v>
      </c>
      <c r="B2878" t="s">
        <v>5307</v>
      </c>
      <c r="C2878" t="s">
        <v>8301</v>
      </c>
      <c r="D2878" t="s">
        <v>141</v>
      </c>
      <c r="E2878" t="s">
        <v>13736</v>
      </c>
      <c r="F2878" t="str">
        <f t="shared" si="47"/>
        <v>US-NAIC</v>
      </c>
      <c r="G2878" t="s">
        <v>8301</v>
      </c>
      <c r="O2878" t="s">
        <v>16517</v>
      </c>
      <c r="P2878" t="s">
        <v>137</v>
      </c>
      <c r="Q2878" t="s">
        <v>8935</v>
      </c>
      <c r="R2878" t="str">
        <f>IF(COUNTIF('16 reserve entries'!Q:Q,'16 AJE data'!O2878)&gt;0,"Y","N")</f>
        <v>N</v>
      </c>
      <c r="S2878" s="149" t="s">
        <v>132</v>
      </c>
      <c r="T2878" t="s">
        <v>16518</v>
      </c>
      <c r="U2878" t="str">
        <f>IF(COUNTIF('16 reserve bal'!D:D,'16 AJE data'!T2878)&gt;0,"Y","N")</f>
        <v>N</v>
      </c>
    </row>
    <row r="2879" spans="1:21" x14ac:dyDescent="0.25">
      <c r="A2879" t="s">
        <v>132</v>
      </c>
      <c r="B2879" t="s">
        <v>5307</v>
      </c>
      <c r="C2879" t="s">
        <v>8306</v>
      </c>
      <c r="D2879" t="s">
        <v>141</v>
      </c>
      <c r="E2879" t="s">
        <v>13736</v>
      </c>
      <c r="F2879" t="str">
        <f t="shared" si="47"/>
        <v>US-NAIC</v>
      </c>
      <c r="G2879" t="s">
        <v>8306</v>
      </c>
      <c r="O2879" t="s">
        <v>16519</v>
      </c>
      <c r="P2879" t="s">
        <v>137</v>
      </c>
      <c r="Q2879" t="s">
        <v>8936</v>
      </c>
      <c r="R2879" t="str">
        <f>IF(COUNTIF('16 reserve entries'!Q:Q,'16 AJE data'!O2879)&gt;0,"Y","N")</f>
        <v>N</v>
      </c>
      <c r="S2879" s="149" t="s">
        <v>132</v>
      </c>
      <c r="T2879" t="s">
        <v>14117</v>
      </c>
      <c r="U2879" t="str">
        <f>IF(COUNTIF('16 reserve bal'!D:D,'16 AJE data'!T2879)&gt;0,"Y","N")</f>
        <v>N</v>
      </c>
    </row>
    <row r="2880" spans="1:21" x14ac:dyDescent="0.25">
      <c r="A2880" t="s">
        <v>132</v>
      </c>
      <c r="B2880" t="s">
        <v>5307</v>
      </c>
      <c r="C2880" t="s">
        <v>8309</v>
      </c>
      <c r="D2880" t="s">
        <v>141</v>
      </c>
      <c r="E2880" t="s">
        <v>13736</v>
      </c>
      <c r="F2880" t="str">
        <f t="shared" si="47"/>
        <v>US-NAIC</v>
      </c>
      <c r="G2880" t="s">
        <v>8309</v>
      </c>
      <c r="O2880" t="s">
        <v>16520</v>
      </c>
      <c r="P2880" t="s">
        <v>137</v>
      </c>
      <c r="Q2880" t="s">
        <v>8937</v>
      </c>
      <c r="R2880" t="str">
        <f>IF(COUNTIF('16 reserve entries'!Q:Q,'16 AJE data'!O2880)&gt;0,"Y","N")</f>
        <v>N</v>
      </c>
      <c r="S2880" s="149" t="s">
        <v>132</v>
      </c>
      <c r="T2880" t="s">
        <v>16521</v>
      </c>
      <c r="U2880" t="str">
        <f>IF(COUNTIF('16 reserve bal'!D:D,'16 AJE data'!T2880)&gt;0,"Y","N")</f>
        <v>N</v>
      </c>
    </row>
    <row r="2881" spans="1:21" x14ac:dyDescent="0.25">
      <c r="A2881" t="s">
        <v>132</v>
      </c>
      <c r="B2881" t="s">
        <v>5307</v>
      </c>
      <c r="C2881" t="s">
        <v>8312</v>
      </c>
      <c r="D2881" t="s">
        <v>141</v>
      </c>
      <c r="E2881" t="s">
        <v>13736</v>
      </c>
      <c r="F2881" t="str">
        <f t="shared" si="47"/>
        <v>US-NAIC</v>
      </c>
      <c r="G2881" t="s">
        <v>8312</v>
      </c>
      <c r="O2881" t="s">
        <v>16522</v>
      </c>
      <c r="P2881" t="s">
        <v>137</v>
      </c>
      <c r="Q2881" t="s">
        <v>8938</v>
      </c>
      <c r="R2881" t="str">
        <f>IF(COUNTIF('16 reserve entries'!Q:Q,'16 AJE data'!O2881)&gt;0,"Y","N")</f>
        <v>N</v>
      </c>
      <c r="S2881" s="149" t="s">
        <v>132</v>
      </c>
      <c r="T2881" t="s">
        <v>14119</v>
      </c>
      <c r="U2881" t="str">
        <f>IF(COUNTIF('16 reserve bal'!D:D,'16 AJE data'!T2881)&gt;0,"Y","N")</f>
        <v>N</v>
      </c>
    </row>
    <row r="2882" spans="1:21" x14ac:dyDescent="0.25">
      <c r="A2882" t="s">
        <v>132</v>
      </c>
      <c r="B2882" t="s">
        <v>5307</v>
      </c>
      <c r="C2882" t="s">
        <v>8314</v>
      </c>
      <c r="D2882" t="s">
        <v>141</v>
      </c>
      <c r="E2882" t="s">
        <v>13736</v>
      </c>
      <c r="F2882" t="str">
        <f t="shared" si="47"/>
        <v>US-NAIC</v>
      </c>
      <c r="G2882" t="s">
        <v>8314</v>
      </c>
      <c r="O2882" t="s">
        <v>16523</v>
      </c>
      <c r="P2882" t="s">
        <v>137</v>
      </c>
      <c r="Q2882" t="s">
        <v>8939</v>
      </c>
      <c r="R2882" t="str">
        <f>IF(COUNTIF('16 reserve entries'!Q:Q,'16 AJE data'!O2882)&gt;0,"Y","N")</f>
        <v>N</v>
      </c>
      <c r="S2882" s="149" t="s">
        <v>132</v>
      </c>
      <c r="T2882" t="s">
        <v>16524</v>
      </c>
      <c r="U2882" t="str">
        <f>IF(COUNTIF('16 reserve bal'!D:D,'16 AJE data'!T2882)&gt;0,"Y","N")</f>
        <v>N</v>
      </c>
    </row>
    <row r="2883" spans="1:21" x14ac:dyDescent="0.25">
      <c r="A2883" t="s">
        <v>132</v>
      </c>
      <c r="B2883" t="s">
        <v>5307</v>
      </c>
      <c r="C2883" t="s">
        <v>8327</v>
      </c>
      <c r="D2883" t="s">
        <v>141</v>
      </c>
      <c r="E2883" t="s">
        <v>13736</v>
      </c>
      <c r="F2883" t="str">
        <f t="shared" si="47"/>
        <v>US-NAIC</v>
      </c>
      <c r="G2883" t="s">
        <v>8327</v>
      </c>
      <c r="O2883" t="s">
        <v>16525</v>
      </c>
      <c r="P2883" t="s">
        <v>137</v>
      </c>
      <c r="Q2883" t="s">
        <v>8940</v>
      </c>
      <c r="R2883" t="str">
        <f>IF(COUNTIF('16 reserve entries'!Q:Q,'16 AJE data'!O2883)&gt;0,"Y","N")</f>
        <v>N</v>
      </c>
      <c r="S2883" s="149" t="s">
        <v>132</v>
      </c>
      <c r="T2883" t="s">
        <v>16526</v>
      </c>
      <c r="U2883" t="str">
        <f>IF(COUNTIF('16 reserve bal'!D:D,'16 AJE data'!T2883)&gt;0,"Y","N")</f>
        <v>N</v>
      </c>
    </row>
    <row r="2884" spans="1:21" x14ac:dyDescent="0.25">
      <c r="A2884" t="s">
        <v>132</v>
      </c>
      <c r="B2884" t="s">
        <v>5307</v>
      </c>
      <c r="C2884" t="s">
        <v>4505</v>
      </c>
      <c r="D2884" t="s">
        <v>141</v>
      </c>
      <c r="E2884" t="s">
        <v>13736</v>
      </c>
      <c r="F2884" t="str">
        <f t="shared" si="47"/>
        <v>US-NAIC</v>
      </c>
      <c r="G2884" t="s">
        <v>4505</v>
      </c>
      <c r="O2884" t="s">
        <v>16527</v>
      </c>
      <c r="P2884" t="s">
        <v>137</v>
      </c>
      <c r="Q2884" t="s">
        <v>8941</v>
      </c>
      <c r="R2884" t="str">
        <f>IF(COUNTIF('16 reserve entries'!Q:Q,'16 AJE data'!O2884)&gt;0,"Y","N")</f>
        <v>N</v>
      </c>
      <c r="S2884" s="149" t="s">
        <v>132</v>
      </c>
      <c r="T2884" t="s">
        <v>16528</v>
      </c>
      <c r="U2884" t="str">
        <f>IF(COUNTIF('16 reserve bal'!D:D,'16 AJE data'!T2884)&gt;0,"Y","N")</f>
        <v>N</v>
      </c>
    </row>
    <row r="2885" spans="1:21" x14ac:dyDescent="0.25">
      <c r="A2885" t="s">
        <v>132</v>
      </c>
      <c r="B2885" t="s">
        <v>5307</v>
      </c>
      <c r="C2885" t="s">
        <v>4508</v>
      </c>
      <c r="D2885" t="s">
        <v>141</v>
      </c>
      <c r="E2885" t="s">
        <v>13736</v>
      </c>
      <c r="F2885" t="str">
        <f t="shared" ref="F2885:F2948" si="48">D2885&amp;"-"&amp;E2885</f>
        <v>US-NAIC</v>
      </c>
      <c r="G2885" t="s">
        <v>4508</v>
      </c>
      <c r="O2885" t="s">
        <v>16529</v>
      </c>
      <c r="P2885" t="s">
        <v>137</v>
      </c>
      <c r="Q2885" t="s">
        <v>8942</v>
      </c>
      <c r="R2885" t="str">
        <f>IF(COUNTIF('16 reserve entries'!Q:Q,'16 AJE data'!O2885)&gt;0,"Y","N")</f>
        <v>N</v>
      </c>
      <c r="S2885" s="149" t="s">
        <v>132</v>
      </c>
      <c r="T2885" t="s">
        <v>5088</v>
      </c>
      <c r="U2885" t="str">
        <f>IF(COUNTIF('16 reserve bal'!D:D,'16 AJE data'!T2885)&gt;0,"Y","N")</f>
        <v>N</v>
      </c>
    </row>
    <row r="2886" spans="1:21" x14ac:dyDescent="0.25">
      <c r="A2886" t="s">
        <v>132</v>
      </c>
      <c r="B2886" t="s">
        <v>5307</v>
      </c>
      <c r="C2886" t="s">
        <v>7979</v>
      </c>
      <c r="D2886" t="s">
        <v>141</v>
      </c>
      <c r="E2886" t="s">
        <v>13736</v>
      </c>
      <c r="F2886" t="str">
        <f t="shared" si="48"/>
        <v>US-NAIC</v>
      </c>
      <c r="G2886" t="s">
        <v>7979</v>
      </c>
      <c r="O2886" t="s">
        <v>16530</v>
      </c>
      <c r="P2886" t="s">
        <v>137</v>
      </c>
      <c r="Q2886" t="s">
        <v>8943</v>
      </c>
      <c r="R2886" t="str">
        <f>IF(COUNTIF('16 reserve entries'!Q:Q,'16 AJE data'!O2886)&gt;0,"Y","N")</f>
        <v>N</v>
      </c>
      <c r="S2886" s="149" t="s">
        <v>132</v>
      </c>
      <c r="T2886" t="s">
        <v>16531</v>
      </c>
      <c r="U2886" t="str">
        <f>IF(COUNTIF('16 reserve bal'!D:D,'16 AJE data'!T2886)&gt;0,"Y","N")</f>
        <v>N</v>
      </c>
    </row>
    <row r="2887" spans="1:21" x14ac:dyDescent="0.25">
      <c r="A2887" t="s">
        <v>132</v>
      </c>
      <c r="B2887" t="s">
        <v>5307</v>
      </c>
      <c r="C2887" t="s">
        <v>8023</v>
      </c>
      <c r="D2887" t="s">
        <v>141</v>
      </c>
      <c r="E2887" t="s">
        <v>13736</v>
      </c>
      <c r="F2887" t="str">
        <f t="shared" si="48"/>
        <v>US-NAIC</v>
      </c>
      <c r="G2887" t="s">
        <v>8023</v>
      </c>
      <c r="O2887" t="s">
        <v>16532</v>
      </c>
      <c r="P2887" t="s">
        <v>137</v>
      </c>
      <c r="Q2887" t="s">
        <v>8944</v>
      </c>
      <c r="R2887" t="str">
        <f>IF(COUNTIF('16 reserve entries'!Q:Q,'16 AJE data'!O2887)&gt;0,"Y","N")</f>
        <v>N</v>
      </c>
      <c r="S2887" s="149" t="s">
        <v>132</v>
      </c>
      <c r="T2887" t="s">
        <v>16533</v>
      </c>
      <c r="U2887" t="str">
        <f>IF(COUNTIF('16 reserve bal'!D:D,'16 AJE data'!T2887)&gt;0,"Y","N")</f>
        <v>N</v>
      </c>
    </row>
    <row r="2888" spans="1:21" x14ac:dyDescent="0.25">
      <c r="A2888" t="s">
        <v>132</v>
      </c>
      <c r="B2888" t="s">
        <v>5307</v>
      </c>
      <c r="C2888" t="s">
        <v>8030</v>
      </c>
      <c r="D2888" t="s">
        <v>141</v>
      </c>
      <c r="E2888" t="s">
        <v>13736</v>
      </c>
      <c r="F2888" t="str">
        <f t="shared" si="48"/>
        <v>US-NAIC</v>
      </c>
      <c r="G2888" t="s">
        <v>8030</v>
      </c>
      <c r="O2888" t="s">
        <v>16534</v>
      </c>
      <c r="P2888" t="s">
        <v>137</v>
      </c>
      <c r="Q2888" t="s">
        <v>8945</v>
      </c>
      <c r="R2888" t="str">
        <f>IF(COUNTIF('16 reserve entries'!Q:Q,'16 AJE data'!O2888)&gt;0,"Y","N")</f>
        <v>N</v>
      </c>
      <c r="S2888" s="149" t="s">
        <v>132</v>
      </c>
      <c r="T2888" t="s">
        <v>16535</v>
      </c>
      <c r="U2888" t="str">
        <f>IF(COUNTIF('16 reserve bal'!D:D,'16 AJE data'!T2888)&gt;0,"Y","N")</f>
        <v>N</v>
      </c>
    </row>
    <row r="2889" spans="1:21" x14ac:dyDescent="0.25">
      <c r="A2889" t="s">
        <v>132</v>
      </c>
      <c r="B2889" t="s">
        <v>5307</v>
      </c>
      <c r="C2889" t="s">
        <v>8182</v>
      </c>
      <c r="D2889" t="s">
        <v>141</v>
      </c>
      <c r="E2889" t="s">
        <v>13736</v>
      </c>
      <c r="F2889" t="str">
        <f t="shared" si="48"/>
        <v>US-NAIC</v>
      </c>
      <c r="G2889" t="s">
        <v>8182</v>
      </c>
      <c r="O2889" t="s">
        <v>16536</v>
      </c>
      <c r="P2889" t="s">
        <v>137</v>
      </c>
      <c r="Q2889" t="s">
        <v>8946</v>
      </c>
      <c r="R2889" t="str">
        <f>IF(COUNTIF('16 reserve entries'!Q:Q,'16 AJE data'!O2889)&gt;0,"Y","N")</f>
        <v>N</v>
      </c>
      <c r="S2889" s="149" t="s">
        <v>132</v>
      </c>
      <c r="T2889" t="s">
        <v>16537</v>
      </c>
      <c r="U2889" t="str">
        <f>IF(COUNTIF('16 reserve bal'!D:D,'16 AJE data'!T2889)&gt;0,"Y","N")</f>
        <v>N</v>
      </c>
    </row>
    <row r="2890" spans="1:21" x14ac:dyDescent="0.25">
      <c r="A2890" t="s">
        <v>132</v>
      </c>
      <c r="B2890" t="s">
        <v>5307</v>
      </c>
      <c r="C2890" t="s">
        <v>7876</v>
      </c>
      <c r="D2890" t="s">
        <v>141</v>
      </c>
      <c r="E2890" t="s">
        <v>13736</v>
      </c>
      <c r="F2890" t="str">
        <f t="shared" si="48"/>
        <v>US-NAIC</v>
      </c>
      <c r="G2890" t="s">
        <v>7876</v>
      </c>
      <c r="O2890" t="s">
        <v>16538</v>
      </c>
      <c r="P2890" t="s">
        <v>137</v>
      </c>
      <c r="Q2890" t="s">
        <v>8947</v>
      </c>
      <c r="R2890" t="str">
        <f>IF(COUNTIF('16 reserve entries'!Q:Q,'16 AJE data'!O2890)&gt;0,"Y","N")</f>
        <v>N</v>
      </c>
      <c r="S2890" s="149" t="s">
        <v>132</v>
      </c>
      <c r="T2890" t="s">
        <v>16539</v>
      </c>
      <c r="U2890" t="str">
        <f>IF(COUNTIF('16 reserve bal'!D:D,'16 AJE data'!T2890)&gt;0,"Y","N")</f>
        <v>N</v>
      </c>
    </row>
    <row r="2891" spans="1:21" x14ac:dyDescent="0.25">
      <c r="A2891" t="s">
        <v>132</v>
      </c>
      <c r="B2891" t="s">
        <v>5307</v>
      </c>
      <c r="C2891" t="s">
        <v>7877</v>
      </c>
      <c r="D2891" t="s">
        <v>141</v>
      </c>
      <c r="E2891" t="s">
        <v>13736</v>
      </c>
      <c r="F2891" t="str">
        <f t="shared" si="48"/>
        <v>US-NAIC</v>
      </c>
      <c r="G2891" t="s">
        <v>7877</v>
      </c>
      <c r="O2891" t="s">
        <v>16540</v>
      </c>
      <c r="P2891" t="s">
        <v>137</v>
      </c>
      <c r="Q2891" t="s">
        <v>8949</v>
      </c>
      <c r="R2891" t="str">
        <f>IF(COUNTIF('16 reserve entries'!Q:Q,'16 AJE data'!O2891)&gt;0,"Y","N")</f>
        <v>N</v>
      </c>
      <c r="S2891" s="149" t="s">
        <v>132</v>
      </c>
      <c r="T2891" t="s">
        <v>16541</v>
      </c>
      <c r="U2891" t="str">
        <f>IF(COUNTIF('16 reserve bal'!D:D,'16 AJE data'!T2891)&gt;0,"Y","N")</f>
        <v>N</v>
      </c>
    </row>
    <row r="2892" spans="1:21" x14ac:dyDescent="0.25">
      <c r="A2892" t="s">
        <v>132</v>
      </c>
      <c r="B2892" t="s">
        <v>5307</v>
      </c>
      <c r="C2892" t="s">
        <v>8467</v>
      </c>
      <c r="D2892" t="s">
        <v>141</v>
      </c>
      <c r="E2892" t="s">
        <v>13736</v>
      </c>
      <c r="F2892" t="str">
        <f t="shared" si="48"/>
        <v>US-NAIC</v>
      </c>
      <c r="G2892" t="s">
        <v>8467</v>
      </c>
      <c r="O2892" t="s">
        <v>16542</v>
      </c>
      <c r="P2892" t="s">
        <v>137</v>
      </c>
      <c r="Q2892" t="s">
        <v>8950</v>
      </c>
      <c r="R2892" t="str">
        <f>IF(COUNTIF('16 reserve entries'!Q:Q,'16 AJE data'!O2892)&gt;0,"Y","N")</f>
        <v>N</v>
      </c>
      <c r="S2892" s="149" t="s">
        <v>132</v>
      </c>
      <c r="T2892" t="s">
        <v>16543</v>
      </c>
      <c r="U2892" t="str">
        <f>IF(COUNTIF('16 reserve bal'!D:D,'16 AJE data'!T2892)&gt;0,"Y","N")</f>
        <v>N</v>
      </c>
    </row>
    <row r="2893" spans="1:21" x14ac:dyDescent="0.25">
      <c r="A2893" t="s">
        <v>132</v>
      </c>
      <c r="B2893" t="s">
        <v>5307</v>
      </c>
      <c r="C2893" t="s">
        <v>7878</v>
      </c>
      <c r="D2893" t="s">
        <v>141</v>
      </c>
      <c r="E2893" t="s">
        <v>13736</v>
      </c>
      <c r="F2893" t="str">
        <f t="shared" si="48"/>
        <v>US-NAIC</v>
      </c>
      <c r="G2893" t="s">
        <v>7878</v>
      </c>
      <c r="O2893" t="s">
        <v>16544</v>
      </c>
      <c r="P2893" t="s">
        <v>137</v>
      </c>
      <c r="Q2893" t="s">
        <v>8951</v>
      </c>
      <c r="R2893" t="str">
        <f>IF(COUNTIF('16 reserve entries'!Q:Q,'16 AJE data'!O2893)&gt;0,"Y","N")</f>
        <v>N</v>
      </c>
      <c r="S2893" s="149" t="s">
        <v>132</v>
      </c>
      <c r="T2893" t="s">
        <v>16545</v>
      </c>
      <c r="U2893" t="str">
        <f>IF(COUNTIF('16 reserve bal'!D:D,'16 AJE data'!T2893)&gt;0,"Y","N")</f>
        <v>N</v>
      </c>
    </row>
    <row r="2894" spans="1:21" x14ac:dyDescent="0.25">
      <c r="A2894" t="s">
        <v>132</v>
      </c>
      <c r="B2894" t="s">
        <v>5307</v>
      </c>
      <c r="C2894" t="s">
        <v>8183</v>
      </c>
      <c r="D2894" t="s">
        <v>141</v>
      </c>
      <c r="E2894" t="s">
        <v>13736</v>
      </c>
      <c r="F2894" t="str">
        <f t="shared" si="48"/>
        <v>US-NAIC</v>
      </c>
      <c r="G2894" t="s">
        <v>8183</v>
      </c>
      <c r="O2894" t="s">
        <v>16546</v>
      </c>
      <c r="P2894" t="s">
        <v>137</v>
      </c>
      <c r="Q2894" t="s">
        <v>8952</v>
      </c>
      <c r="R2894" t="str">
        <f>IF(COUNTIF('16 reserve entries'!Q:Q,'16 AJE data'!O2894)&gt;0,"Y","N")</f>
        <v>N</v>
      </c>
      <c r="S2894" s="149" t="s">
        <v>132</v>
      </c>
      <c r="T2894" t="s">
        <v>16547</v>
      </c>
      <c r="U2894" t="str">
        <f>IF(COUNTIF('16 reserve bal'!D:D,'16 AJE data'!T2894)&gt;0,"Y","N")</f>
        <v>N</v>
      </c>
    </row>
    <row r="2895" spans="1:21" x14ac:dyDescent="0.25">
      <c r="A2895" t="s">
        <v>132</v>
      </c>
      <c r="B2895" t="s">
        <v>5307</v>
      </c>
      <c r="C2895" t="s">
        <v>8024</v>
      </c>
      <c r="D2895" t="s">
        <v>141</v>
      </c>
      <c r="E2895" t="s">
        <v>13736</v>
      </c>
      <c r="F2895" t="str">
        <f t="shared" si="48"/>
        <v>US-NAIC</v>
      </c>
      <c r="G2895" t="s">
        <v>8024</v>
      </c>
      <c r="O2895" t="s">
        <v>16548</v>
      </c>
      <c r="P2895" t="s">
        <v>137</v>
      </c>
      <c r="Q2895" t="s">
        <v>8953</v>
      </c>
      <c r="R2895" t="str">
        <f>IF(COUNTIF('16 reserve entries'!Q:Q,'16 AJE data'!O2895)&gt;0,"Y","N")</f>
        <v>N</v>
      </c>
      <c r="S2895" s="149" t="s">
        <v>132</v>
      </c>
      <c r="T2895" t="s">
        <v>16549</v>
      </c>
      <c r="U2895" t="str">
        <f>IF(COUNTIF('16 reserve bal'!D:D,'16 AJE data'!T2895)&gt;0,"Y","N")</f>
        <v>N</v>
      </c>
    </row>
    <row r="2896" spans="1:21" x14ac:dyDescent="0.25">
      <c r="A2896" t="s">
        <v>132</v>
      </c>
      <c r="B2896" t="s">
        <v>5307</v>
      </c>
      <c r="C2896" t="s">
        <v>8184</v>
      </c>
      <c r="D2896" t="s">
        <v>141</v>
      </c>
      <c r="E2896" t="s">
        <v>13736</v>
      </c>
      <c r="F2896" t="str">
        <f t="shared" si="48"/>
        <v>US-NAIC</v>
      </c>
      <c r="G2896" t="s">
        <v>8184</v>
      </c>
      <c r="O2896" t="s">
        <v>16550</v>
      </c>
      <c r="P2896" t="s">
        <v>137</v>
      </c>
      <c r="Q2896" t="s">
        <v>8954</v>
      </c>
      <c r="R2896" t="str">
        <f>IF(COUNTIF('16 reserve entries'!Q:Q,'16 AJE data'!O2896)&gt;0,"Y","N")</f>
        <v>N</v>
      </c>
      <c r="S2896" s="149" t="s">
        <v>132</v>
      </c>
      <c r="T2896" t="s">
        <v>16551</v>
      </c>
      <c r="U2896" t="str">
        <f>IF(COUNTIF('16 reserve bal'!D:D,'16 AJE data'!T2896)&gt;0,"Y","N")</f>
        <v>N</v>
      </c>
    </row>
    <row r="2897" spans="1:21" x14ac:dyDescent="0.25">
      <c r="A2897" t="s">
        <v>153</v>
      </c>
      <c r="B2897" t="s">
        <v>5288</v>
      </c>
      <c r="C2897" t="s">
        <v>3628</v>
      </c>
      <c r="D2897" t="s">
        <v>141</v>
      </c>
      <c r="E2897" t="s">
        <v>12419</v>
      </c>
      <c r="F2897" t="str">
        <f t="shared" si="48"/>
        <v>US-IFRS</v>
      </c>
      <c r="G2897" t="s">
        <v>3628</v>
      </c>
      <c r="O2897" t="s">
        <v>16552</v>
      </c>
      <c r="P2897" t="s">
        <v>137</v>
      </c>
      <c r="Q2897" t="s">
        <v>8955</v>
      </c>
      <c r="R2897" t="str">
        <f>IF(COUNTIF('16 reserve entries'!Q:Q,'16 AJE data'!O2897)&gt;0,"Y","N")</f>
        <v>N</v>
      </c>
      <c r="S2897" s="149" t="s">
        <v>153</v>
      </c>
      <c r="T2897" t="s">
        <v>3262</v>
      </c>
      <c r="U2897" t="str">
        <f>IF(COUNTIF('16 reserve bal'!D:D,'16 AJE data'!T2897)&gt;0,"Y","N")</f>
        <v>Y</v>
      </c>
    </row>
    <row r="2898" spans="1:21" x14ac:dyDescent="0.25">
      <c r="A2898" t="s">
        <v>153</v>
      </c>
      <c r="B2898" t="s">
        <v>5288</v>
      </c>
      <c r="C2898" t="s">
        <v>3744</v>
      </c>
      <c r="D2898" t="s">
        <v>141</v>
      </c>
      <c r="E2898" t="s">
        <v>12419</v>
      </c>
      <c r="F2898" t="str">
        <f t="shared" si="48"/>
        <v>US-IFRS</v>
      </c>
      <c r="G2898" t="s">
        <v>3744</v>
      </c>
      <c r="O2898" t="s">
        <v>16553</v>
      </c>
      <c r="P2898" t="s">
        <v>137</v>
      </c>
      <c r="Q2898" t="s">
        <v>8956</v>
      </c>
      <c r="R2898" t="str">
        <f>IF(COUNTIF('16 reserve entries'!Q:Q,'16 AJE data'!O2898)&gt;0,"Y","N")</f>
        <v>N</v>
      </c>
      <c r="S2898" s="149" t="s">
        <v>153</v>
      </c>
      <c r="T2898" t="s">
        <v>4202</v>
      </c>
      <c r="U2898" t="str">
        <f>IF(COUNTIF('16 reserve bal'!D:D,'16 AJE data'!T2898)&gt;0,"Y","N")</f>
        <v>Y</v>
      </c>
    </row>
    <row r="2899" spans="1:21" x14ac:dyDescent="0.25">
      <c r="A2899" t="s">
        <v>153</v>
      </c>
      <c r="B2899" t="s">
        <v>5288</v>
      </c>
      <c r="C2899" t="s">
        <v>3802</v>
      </c>
      <c r="D2899" t="s">
        <v>141</v>
      </c>
      <c r="E2899" t="s">
        <v>12419</v>
      </c>
      <c r="F2899" t="str">
        <f t="shared" si="48"/>
        <v>US-IFRS</v>
      </c>
      <c r="G2899" t="s">
        <v>3802</v>
      </c>
      <c r="O2899" t="s">
        <v>16554</v>
      </c>
      <c r="P2899" t="s">
        <v>137</v>
      </c>
      <c r="Q2899" t="s">
        <v>8957</v>
      </c>
      <c r="R2899" t="str">
        <f>IF(COUNTIF('16 reserve entries'!Q:Q,'16 AJE data'!O2899)&gt;0,"Y","N")</f>
        <v>N</v>
      </c>
      <c r="S2899" s="149" t="s">
        <v>153</v>
      </c>
      <c r="T2899" t="s">
        <v>4258</v>
      </c>
      <c r="U2899" t="str">
        <f>IF(COUNTIF('16 reserve bal'!D:D,'16 AJE data'!T2899)&gt;0,"Y","N")</f>
        <v>Y</v>
      </c>
    </row>
    <row r="2900" spans="1:21" x14ac:dyDescent="0.25">
      <c r="A2900" t="s">
        <v>153</v>
      </c>
      <c r="B2900" t="s">
        <v>5288</v>
      </c>
      <c r="C2900" t="s">
        <v>5654</v>
      </c>
      <c r="D2900" t="s">
        <v>141</v>
      </c>
      <c r="E2900" t="s">
        <v>12419</v>
      </c>
      <c r="F2900" t="str">
        <f t="shared" si="48"/>
        <v>US-IFRS</v>
      </c>
      <c r="G2900" t="s">
        <v>5654</v>
      </c>
      <c r="O2900" t="s">
        <v>16555</v>
      </c>
      <c r="P2900" t="s">
        <v>137</v>
      </c>
      <c r="Q2900" t="s">
        <v>8958</v>
      </c>
      <c r="R2900" t="str">
        <f>IF(COUNTIF('16 reserve entries'!Q:Q,'16 AJE data'!O2900)&gt;0,"Y","N")</f>
        <v>N</v>
      </c>
      <c r="S2900" s="149" t="s">
        <v>153</v>
      </c>
      <c r="T2900" t="s">
        <v>13009</v>
      </c>
      <c r="U2900" t="str">
        <f>IF(COUNTIF('16 reserve bal'!D:D,'16 AJE data'!T2900)&gt;0,"Y","N")</f>
        <v>N</v>
      </c>
    </row>
    <row r="2901" spans="1:21" x14ac:dyDescent="0.25">
      <c r="A2901" t="s">
        <v>153</v>
      </c>
      <c r="B2901" t="s">
        <v>5288</v>
      </c>
      <c r="C2901" t="s">
        <v>3808</v>
      </c>
      <c r="D2901" t="s">
        <v>141</v>
      </c>
      <c r="E2901" t="s">
        <v>12419</v>
      </c>
      <c r="F2901" t="str">
        <f t="shared" si="48"/>
        <v>US-IFRS</v>
      </c>
      <c r="G2901" t="s">
        <v>3808</v>
      </c>
      <c r="O2901" t="s">
        <v>16556</v>
      </c>
      <c r="P2901" t="s">
        <v>137</v>
      </c>
      <c r="Q2901" t="s">
        <v>8959</v>
      </c>
      <c r="R2901" t="str">
        <f>IF(COUNTIF('16 reserve entries'!Q:Q,'16 AJE data'!O2901)&gt;0,"Y","N")</f>
        <v>N</v>
      </c>
      <c r="S2901" s="149" t="s">
        <v>153</v>
      </c>
      <c r="T2901" t="s">
        <v>4264</v>
      </c>
      <c r="U2901" t="str">
        <f>IF(COUNTIF('16 reserve bal'!D:D,'16 AJE data'!T2901)&gt;0,"Y","N")</f>
        <v>Y</v>
      </c>
    </row>
    <row r="2902" spans="1:21" x14ac:dyDescent="0.25">
      <c r="A2902" t="s">
        <v>153</v>
      </c>
      <c r="B2902" t="s">
        <v>5288</v>
      </c>
      <c r="C2902" t="s">
        <v>5661</v>
      </c>
      <c r="D2902" t="s">
        <v>141</v>
      </c>
      <c r="E2902" t="s">
        <v>12419</v>
      </c>
      <c r="F2902" t="str">
        <f t="shared" si="48"/>
        <v>US-IFRS</v>
      </c>
      <c r="G2902" t="s">
        <v>5661</v>
      </c>
      <c r="O2902" t="s">
        <v>16557</v>
      </c>
      <c r="P2902" t="s">
        <v>137</v>
      </c>
      <c r="Q2902" t="s">
        <v>8960</v>
      </c>
      <c r="R2902" t="str">
        <f>IF(COUNTIF('16 reserve entries'!Q:Q,'16 AJE data'!O2902)&gt;0,"Y","N")</f>
        <v>N</v>
      </c>
      <c r="S2902" s="149" t="s">
        <v>153</v>
      </c>
      <c r="T2902" t="s">
        <v>13011</v>
      </c>
      <c r="U2902" t="str">
        <f>IF(COUNTIF('16 reserve bal'!D:D,'16 AJE data'!T2902)&gt;0,"Y","N")</f>
        <v>N</v>
      </c>
    </row>
    <row r="2903" spans="1:21" x14ac:dyDescent="0.25">
      <c r="A2903" t="s">
        <v>153</v>
      </c>
      <c r="B2903" t="s">
        <v>5288</v>
      </c>
      <c r="C2903" t="s">
        <v>3826</v>
      </c>
      <c r="D2903" t="s">
        <v>141</v>
      </c>
      <c r="E2903" t="s">
        <v>12419</v>
      </c>
      <c r="F2903" t="str">
        <f t="shared" si="48"/>
        <v>US-IFRS</v>
      </c>
      <c r="G2903" t="s">
        <v>3826</v>
      </c>
      <c r="O2903" t="s">
        <v>16558</v>
      </c>
      <c r="P2903" t="s">
        <v>137</v>
      </c>
      <c r="Q2903" t="s">
        <v>8961</v>
      </c>
      <c r="R2903" t="str">
        <f>IF(COUNTIF('16 reserve entries'!Q:Q,'16 AJE data'!O2903)&gt;0,"Y","N")</f>
        <v>N</v>
      </c>
      <c r="S2903" s="149" t="s">
        <v>153</v>
      </c>
      <c r="T2903" t="s">
        <v>4288</v>
      </c>
      <c r="U2903" t="str">
        <f>IF(COUNTIF('16 reserve bal'!D:D,'16 AJE data'!T2903)&gt;0,"Y","N")</f>
        <v>Y</v>
      </c>
    </row>
    <row r="2904" spans="1:21" x14ac:dyDescent="0.25">
      <c r="A2904" t="s">
        <v>153</v>
      </c>
      <c r="B2904" t="s">
        <v>5288</v>
      </c>
      <c r="C2904" t="s">
        <v>5688</v>
      </c>
      <c r="D2904" t="s">
        <v>141</v>
      </c>
      <c r="E2904" t="s">
        <v>12419</v>
      </c>
      <c r="F2904" t="str">
        <f t="shared" si="48"/>
        <v>US-IFRS</v>
      </c>
      <c r="G2904" t="s">
        <v>5688</v>
      </c>
      <c r="O2904" t="s">
        <v>16559</v>
      </c>
      <c r="P2904" t="s">
        <v>137</v>
      </c>
      <c r="Q2904" t="s">
        <v>8962</v>
      </c>
      <c r="R2904" t="str">
        <f>IF(COUNTIF('16 reserve entries'!Q:Q,'16 AJE data'!O2904)&gt;0,"Y","N")</f>
        <v>N</v>
      </c>
      <c r="S2904" s="149" t="s">
        <v>153</v>
      </c>
      <c r="T2904" t="s">
        <v>13017</v>
      </c>
      <c r="U2904" t="str">
        <f>IF(COUNTIF('16 reserve bal'!D:D,'16 AJE data'!T2904)&gt;0,"Y","N")</f>
        <v>N</v>
      </c>
    </row>
    <row r="2905" spans="1:21" x14ac:dyDescent="0.25">
      <c r="A2905" t="s">
        <v>180</v>
      </c>
      <c r="B2905" t="s">
        <v>5288</v>
      </c>
      <c r="C2905" t="s">
        <v>3628</v>
      </c>
      <c r="D2905" t="s">
        <v>141</v>
      </c>
      <c r="E2905" t="s">
        <v>12419</v>
      </c>
      <c r="F2905" t="str">
        <f t="shared" si="48"/>
        <v>US-IFRS</v>
      </c>
      <c r="G2905" t="s">
        <v>3628</v>
      </c>
      <c r="O2905" t="s">
        <v>16560</v>
      </c>
      <c r="P2905" t="s">
        <v>137</v>
      </c>
      <c r="Q2905" t="s">
        <v>8963</v>
      </c>
      <c r="R2905" t="str">
        <f>IF(COUNTIF('16 reserve entries'!Q:Q,'16 AJE data'!O2905)&gt;0,"Y","N")</f>
        <v>N</v>
      </c>
      <c r="S2905" s="149" t="s">
        <v>180</v>
      </c>
      <c r="T2905" t="s">
        <v>3262</v>
      </c>
      <c r="U2905" t="str">
        <f>IF(COUNTIF('16 reserve bal'!D:D,'16 AJE data'!T2905)&gt;0,"Y","N")</f>
        <v>Y</v>
      </c>
    </row>
    <row r="2906" spans="1:21" x14ac:dyDescent="0.25">
      <c r="A2906" t="s">
        <v>180</v>
      </c>
      <c r="B2906" t="s">
        <v>5288</v>
      </c>
      <c r="C2906" t="s">
        <v>5654</v>
      </c>
      <c r="D2906" t="s">
        <v>141</v>
      </c>
      <c r="E2906" t="s">
        <v>12419</v>
      </c>
      <c r="F2906" t="str">
        <f t="shared" si="48"/>
        <v>US-IFRS</v>
      </c>
      <c r="G2906" t="s">
        <v>5654</v>
      </c>
      <c r="O2906" t="s">
        <v>16561</v>
      </c>
      <c r="P2906" t="s">
        <v>137</v>
      </c>
      <c r="Q2906" t="s">
        <v>8964</v>
      </c>
      <c r="R2906" t="str">
        <f>IF(COUNTIF('16 reserve entries'!Q:Q,'16 AJE data'!O2906)&gt;0,"Y","N")</f>
        <v>N</v>
      </c>
      <c r="S2906" s="149" t="s">
        <v>180</v>
      </c>
      <c r="T2906" t="s">
        <v>13009</v>
      </c>
      <c r="U2906" t="str">
        <f>IF(COUNTIF('16 reserve bal'!D:D,'16 AJE data'!T2906)&gt;0,"Y","N")</f>
        <v>N</v>
      </c>
    </row>
    <row r="2907" spans="1:21" x14ac:dyDescent="0.25">
      <c r="A2907" t="s">
        <v>180</v>
      </c>
      <c r="B2907" t="s">
        <v>5288</v>
      </c>
      <c r="C2907" t="s">
        <v>3995</v>
      </c>
      <c r="D2907" t="s">
        <v>141</v>
      </c>
      <c r="E2907" t="s">
        <v>12419</v>
      </c>
      <c r="F2907" t="str">
        <f t="shared" si="48"/>
        <v>US-IFRS</v>
      </c>
      <c r="G2907" t="s">
        <v>3995</v>
      </c>
      <c r="O2907" t="s">
        <v>16562</v>
      </c>
      <c r="P2907" t="s">
        <v>137</v>
      </c>
      <c r="Q2907" t="s">
        <v>8965</v>
      </c>
      <c r="R2907" t="str">
        <f>IF(COUNTIF('16 reserve entries'!Q:Q,'16 AJE data'!O2907)&gt;0,"Y","N")</f>
        <v>N</v>
      </c>
      <c r="S2907" s="149" t="s">
        <v>180</v>
      </c>
      <c r="T2907" t="s">
        <v>3459</v>
      </c>
      <c r="U2907" t="str">
        <f>IF(COUNTIF('16 reserve bal'!D:D,'16 AJE data'!T2907)&gt;0,"Y","N")</f>
        <v>Y</v>
      </c>
    </row>
    <row r="2908" spans="1:21" x14ac:dyDescent="0.25">
      <c r="A2908" t="s">
        <v>134</v>
      </c>
      <c r="B2908" t="s">
        <v>5284</v>
      </c>
      <c r="C2908" t="s">
        <v>3341</v>
      </c>
      <c r="D2908" t="s">
        <v>525</v>
      </c>
      <c r="E2908" t="s">
        <v>12419</v>
      </c>
      <c r="F2908" t="str">
        <f t="shared" si="48"/>
        <v>CA-IFRS</v>
      </c>
      <c r="G2908" t="s">
        <v>3341</v>
      </c>
      <c r="O2908" t="s">
        <v>16563</v>
      </c>
      <c r="P2908" t="s">
        <v>137</v>
      </c>
      <c r="Q2908" t="s">
        <v>8966</v>
      </c>
      <c r="R2908" t="str">
        <f>IF(COUNTIF('16 reserve entries'!Q:Q,'16 AJE data'!O2908)&gt;0,"Y","N")</f>
        <v>N</v>
      </c>
      <c r="S2908" s="149" t="s">
        <v>134</v>
      </c>
      <c r="T2908" t="s">
        <v>3247</v>
      </c>
      <c r="U2908" t="str">
        <f>IF(COUNTIF('16 reserve bal'!D:D,'16 AJE data'!T2908)&gt;0,"Y","N")</f>
        <v>Y</v>
      </c>
    </row>
    <row r="2909" spans="1:21" x14ac:dyDescent="0.25">
      <c r="A2909" t="s">
        <v>134</v>
      </c>
      <c r="B2909" t="s">
        <v>5284</v>
      </c>
      <c r="C2909" t="s">
        <v>7593</v>
      </c>
      <c r="D2909" t="s">
        <v>525</v>
      </c>
      <c r="E2909" t="s">
        <v>12419</v>
      </c>
      <c r="F2909" t="str">
        <f t="shared" si="48"/>
        <v>CA-IFRS</v>
      </c>
      <c r="G2909" t="s">
        <v>7593</v>
      </c>
      <c r="O2909" t="s">
        <v>16564</v>
      </c>
      <c r="P2909" t="s">
        <v>137</v>
      </c>
      <c r="Q2909" t="s">
        <v>8967</v>
      </c>
      <c r="R2909" t="str">
        <f>IF(COUNTIF('16 reserve entries'!Q:Q,'16 AJE data'!O2909)&gt;0,"Y","N")</f>
        <v>N</v>
      </c>
      <c r="S2909" s="149" t="s">
        <v>134</v>
      </c>
      <c r="T2909" t="s">
        <v>12918</v>
      </c>
      <c r="U2909" t="str">
        <f>IF(COUNTIF('16 reserve bal'!D:D,'16 AJE data'!T2909)&gt;0,"Y","N")</f>
        <v>N</v>
      </c>
    </row>
    <row r="2910" spans="1:21" x14ac:dyDescent="0.25">
      <c r="A2910" t="s">
        <v>134</v>
      </c>
      <c r="B2910" t="s">
        <v>5284</v>
      </c>
      <c r="C2910" t="s">
        <v>3377</v>
      </c>
      <c r="D2910" t="s">
        <v>525</v>
      </c>
      <c r="E2910" t="s">
        <v>12419</v>
      </c>
      <c r="F2910" t="str">
        <f t="shared" si="48"/>
        <v>CA-IFRS</v>
      </c>
      <c r="G2910" t="s">
        <v>3377</v>
      </c>
      <c r="O2910" t="s">
        <v>16565</v>
      </c>
      <c r="P2910" t="s">
        <v>137</v>
      </c>
      <c r="Q2910" t="s">
        <v>8968</v>
      </c>
      <c r="R2910" t="str">
        <f>IF(COUNTIF('16 reserve entries'!Q:Q,'16 AJE data'!O2910)&gt;0,"Y","N")</f>
        <v>N</v>
      </c>
      <c r="S2910" s="149" t="s">
        <v>134</v>
      </c>
      <c r="T2910" t="s">
        <v>3256</v>
      </c>
      <c r="U2910" t="str">
        <f>IF(COUNTIF('16 reserve bal'!D:D,'16 AJE data'!T2910)&gt;0,"Y","N")</f>
        <v>Y</v>
      </c>
    </row>
    <row r="2911" spans="1:21" x14ac:dyDescent="0.25">
      <c r="A2911" t="s">
        <v>134</v>
      </c>
      <c r="B2911" t="s">
        <v>5284</v>
      </c>
      <c r="C2911" t="s">
        <v>3383</v>
      </c>
      <c r="D2911" t="s">
        <v>525</v>
      </c>
      <c r="E2911" t="s">
        <v>12419</v>
      </c>
      <c r="F2911" t="str">
        <f t="shared" si="48"/>
        <v>CA-IFRS</v>
      </c>
      <c r="G2911" t="s">
        <v>3383</v>
      </c>
      <c r="O2911" t="s">
        <v>16566</v>
      </c>
      <c r="P2911" t="s">
        <v>137</v>
      </c>
      <c r="Q2911" t="s">
        <v>8969</v>
      </c>
      <c r="R2911" t="str">
        <f>IF(COUNTIF('16 reserve entries'!Q:Q,'16 AJE data'!O2911)&gt;0,"Y","N")</f>
        <v>N</v>
      </c>
      <c r="S2911" s="149" t="s">
        <v>134</v>
      </c>
      <c r="T2911" t="s">
        <v>3426</v>
      </c>
      <c r="U2911" t="str">
        <f>IF(COUNTIF('16 reserve bal'!D:D,'16 AJE data'!T2911)&gt;0,"Y","N")</f>
        <v>Y</v>
      </c>
    </row>
    <row r="2912" spans="1:21" x14ac:dyDescent="0.25">
      <c r="A2912" t="s">
        <v>134</v>
      </c>
      <c r="B2912" t="s">
        <v>5284</v>
      </c>
      <c r="C2912" t="s">
        <v>7948</v>
      </c>
      <c r="D2912" t="s">
        <v>525</v>
      </c>
      <c r="E2912" t="s">
        <v>12419</v>
      </c>
      <c r="F2912" t="str">
        <f t="shared" si="48"/>
        <v>CA-IFRS</v>
      </c>
      <c r="G2912" t="s">
        <v>7948</v>
      </c>
      <c r="O2912" t="s">
        <v>16567</v>
      </c>
      <c r="P2912" t="s">
        <v>137</v>
      </c>
      <c r="Q2912" t="s">
        <v>8970</v>
      </c>
      <c r="R2912" t="str">
        <f>IF(COUNTIF('16 reserve entries'!Q:Q,'16 AJE data'!O2912)&gt;0,"Y","N")</f>
        <v>N</v>
      </c>
      <c r="S2912" s="149" t="s">
        <v>134</v>
      </c>
      <c r="T2912" t="s">
        <v>12927</v>
      </c>
      <c r="U2912" t="str">
        <f>IF(COUNTIF('16 reserve bal'!D:D,'16 AJE data'!T2912)&gt;0,"Y","N")</f>
        <v>N</v>
      </c>
    </row>
    <row r="2913" spans="1:21" x14ac:dyDescent="0.25">
      <c r="A2913" t="s">
        <v>134</v>
      </c>
      <c r="B2913" t="s">
        <v>5284</v>
      </c>
      <c r="C2913" t="s">
        <v>3386</v>
      </c>
      <c r="D2913" t="s">
        <v>525</v>
      </c>
      <c r="E2913" t="s">
        <v>12419</v>
      </c>
      <c r="F2913" t="str">
        <f t="shared" si="48"/>
        <v>CA-IFRS</v>
      </c>
      <c r="G2913" t="s">
        <v>3386</v>
      </c>
      <c r="O2913" t="s">
        <v>16568</v>
      </c>
      <c r="P2913" t="s">
        <v>137</v>
      </c>
      <c r="Q2913" t="s">
        <v>9102</v>
      </c>
      <c r="R2913" t="str">
        <f>IF(COUNTIF('16 reserve entries'!Q:Q,'16 AJE data'!O2913)&gt;0,"Y","N")</f>
        <v>N</v>
      </c>
      <c r="S2913" s="149" t="s">
        <v>134</v>
      </c>
      <c r="T2913" t="s">
        <v>3443</v>
      </c>
      <c r="U2913" t="str">
        <f>IF(COUNTIF('16 reserve bal'!D:D,'16 AJE data'!T2913)&gt;0,"Y","N")</f>
        <v>Y</v>
      </c>
    </row>
    <row r="2914" spans="1:21" x14ac:dyDescent="0.25">
      <c r="A2914" t="s">
        <v>134</v>
      </c>
      <c r="B2914" t="s">
        <v>5284</v>
      </c>
      <c r="C2914" t="s">
        <v>3391</v>
      </c>
      <c r="D2914" t="s">
        <v>525</v>
      </c>
      <c r="E2914" t="s">
        <v>12419</v>
      </c>
      <c r="F2914" t="str">
        <f t="shared" si="48"/>
        <v>CA-IFRS</v>
      </c>
      <c r="G2914" t="s">
        <v>3391</v>
      </c>
      <c r="O2914" t="s">
        <v>16569</v>
      </c>
      <c r="P2914" t="s">
        <v>137</v>
      </c>
      <c r="Q2914" t="s">
        <v>8971</v>
      </c>
      <c r="R2914" t="str">
        <f>IF(COUNTIF('16 reserve entries'!Q:Q,'16 AJE data'!O2914)&gt;0,"Y","N")</f>
        <v>N</v>
      </c>
      <c r="S2914" s="149" t="s">
        <v>134</v>
      </c>
      <c r="T2914" t="s">
        <v>3574</v>
      </c>
      <c r="U2914" t="str">
        <f>IF(COUNTIF('16 reserve bal'!D:D,'16 AJE data'!T2914)&gt;0,"Y","N")</f>
        <v>Y</v>
      </c>
    </row>
    <row r="2915" spans="1:21" x14ac:dyDescent="0.25">
      <c r="A2915" t="s">
        <v>134</v>
      </c>
      <c r="B2915" t="s">
        <v>5284</v>
      </c>
      <c r="C2915" t="s">
        <v>7957</v>
      </c>
      <c r="D2915" t="s">
        <v>525</v>
      </c>
      <c r="E2915" t="s">
        <v>12419</v>
      </c>
      <c r="F2915" t="str">
        <f t="shared" si="48"/>
        <v>CA-IFRS</v>
      </c>
      <c r="G2915" t="s">
        <v>7957</v>
      </c>
      <c r="O2915" t="s">
        <v>16570</v>
      </c>
      <c r="P2915" t="s">
        <v>137</v>
      </c>
      <c r="Q2915" t="s">
        <v>8972</v>
      </c>
      <c r="R2915" t="str">
        <f>IF(COUNTIF('16 reserve entries'!Q:Q,'16 AJE data'!O2915)&gt;0,"Y","N")</f>
        <v>N</v>
      </c>
      <c r="S2915" s="149" t="s">
        <v>134</v>
      </c>
      <c r="T2915" t="s">
        <v>12936</v>
      </c>
      <c r="U2915" t="str">
        <f>IF(COUNTIF('16 reserve bal'!D:D,'16 AJE data'!T2915)&gt;0,"Y","N")</f>
        <v>N</v>
      </c>
    </row>
    <row r="2916" spans="1:21" x14ac:dyDescent="0.25">
      <c r="A2916" t="s">
        <v>134</v>
      </c>
      <c r="B2916" t="s">
        <v>7667</v>
      </c>
      <c r="C2916" t="s">
        <v>3478</v>
      </c>
      <c r="D2916" t="s">
        <v>525</v>
      </c>
      <c r="E2916" t="s">
        <v>12978</v>
      </c>
      <c r="F2916" t="str">
        <f t="shared" si="48"/>
        <v>CA-MANF</v>
      </c>
      <c r="G2916" t="s">
        <v>3478</v>
      </c>
      <c r="O2916" t="s">
        <v>16571</v>
      </c>
      <c r="P2916" t="s">
        <v>137</v>
      </c>
      <c r="Q2916" t="s">
        <v>8973</v>
      </c>
      <c r="R2916" t="str">
        <f>IF(COUNTIF('16 reserve entries'!Q:Q,'16 AJE data'!O2916)&gt;0,"Y","N")</f>
        <v>N</v>
      </c>
      <c r="S2916" s="149" t="s">
        <v>134</v>
      </c>
      <c r="T2916" t="s">
        <v>3446</v>
      </c>
      <c r="U2916" t="str">
        <f>IF(COUNTIF('16 reserve bal'!D:D,'16 AJE data'!T2916)&gt;0,"Y","N")</f>
        <v>Y</v>
      </c>
    </row>
    <row r="2917" spans="1:21" x14ac:dyDescent="0.25">
      <c r="A2917" t="s">
        <v>134</v>
      </c>
      <c r="B2917" t="s">
        <v>7667</v>
      </c>
      <c r="C2917" t="s">
        <v>8038</v>
      </c>
      <c r="D2917" t="s">
        <v>525</v>
      </c>
      <c r="E2917" t="s">
        <v>12978</v>
      </c>
      <c r="F2917" t="str">
        <f t="shared" si="48"/>
        <v>CA-MANF</v>
      </c>
      <c r="G2917" t="s">
        <v>8038</v>
      </c>
      <c r="O2917" t="s">
        <v>16572</v>
      </c>
      <c r="P2917" t="s">
        <v>137</v>
      </c>
      <c r="Q2917" t="s">
        <v>8974</v>
      </c>
      <c r="R2917" t="str">
        <f>IF(COUNTIF('16 reserve entries'!Q:Q,'16 AJE data'!O2917)&gt;0,"Y","N")</f>
        <v>N</v>
      </c>
      <c r="S2917" s="149" t="s">
        <v>134</v>
      </c>
      <c r="T2917" t="s">
        <v>12985</v>
      </c>
      <c r="U2917" t="str">
        <f>IF(COUNTIF('16 reserve bal'!D:D,'16 AJE data'!T2917)&gt;0,"Y","N")</f>
        <v>N</v>
      </c>
    </row>
    <row r="2918" spans="1:21" x14ac:dyDescent="0.25">
      <c r="A2918" t="s">
        <v>137</v>
      </c>
      <c r="B2918" t="s">
        <v>5284</v>
      </c>
      <c r="C2918" t="s">
        <v>3323</v>
      </c>
      <c r="D2918" t="s">
        <v>525</v>
      </c>
      <c r="E2918" t="s">
        <v>12419</v>
      </c>
      <c r="F2918" t="str">
        <f t="shared" si="48"/>
        <v>CA-IFRS</v>
      </c>
      <c r="G2918" t="s">
        <v>3323</v>
      </c>
      <c r="O2918" t="s">
        <v>16573</v>
      </c>
      <c r="P2918" t="s">
        <v>137</v>
      </c>
      <c r="Q2918" t="s">
        <v>8975</v>
      </c>
      <c r="R2918" t="str">
        <f>IF(COUNTIF('16 reserve entries'!Q:Q,'16 AJE data'!O2918)&gt;0,"Y","N")</f>
        <v>N</v>
      </c>
      <c r="S2918" s="149" t="s">
        <v>137</v>
      </c>
      <c r="T2918" t="s">
        <v>3442</v>
      </c>
      <c r="U2918" t="str">
        <f>IF(COUNTIF('16 reserve bal'!D:D,'16 AJE data'!T2918)&gt;0,"Y","N")</f>
        <v>Y</v>
      </c>
    </row>
    <row r="2919" spans="1:21" x14ac:dyDescent="0.25">
      <c r="A2919" t="s">
        <v>137</v>
      </c>
      <c r="B2919" t="s">
        <v>5284</v>
      </c>
      <c r="C2919" t="s">
        <v>3329</v>
      </c>
      <c r="D2919" t="s">
        <v>525</v>
      </c>
      <c r="E2919" t="s">
        <v>12419</v>
      </c>
      <c r="F2919" t="str">
        <f t="shared" si="48"/>
        <v>CA-IFRS</v>
      </c>
      <c r="G2919" t="s">
        <v>3329</v>
      </c>
      <c r="O2919" t="s">
        <v>16574</v>
      </c>
      <c r="P2919" t="s">
        <v>137</v>
      </c>
      <c r="Q2919" t="s">
        <v>8976</v>
      </c>
      <c r="R2919" t="str">
        <f>IF(COUNTIF('16 reserve entries'!Q:Q,'16 AJE data'!O2919)&gt;0,"Y","N")</f>
        <v>N</v>
      </c>
      <c r="S2919" s="149" t="s">
        <v>137</v>
      </c>
      <c r="T2919" t="s">
        <v>3455</v>
      </c>
      <c r="U2919" t="str">
        <f>IF(COUNTIF('16 reserve bal'!D:D,'16 AJE data'!T2919)&gt;0,"Y","N")</f>
        <v>Y</v>
      </c>
    </row>
    <row r="2920" spans="1:21" x14ac:dyDescent="0.25">
      <c r="A2920" t="s">
        <v>137</v>
      </c>
      <c r="B2920" t="s">
        <v>5284</v>
      </c>
      <c r="C2920" t="s">
        <v>3338</v>
      </c>
      <c r="D2920" t="s">
        <v>525</v>
      </c>
      <c r="E2920" t="s">
        <v>12419</v>
      </c>
      <c r="F2920" t="str">
        <f t="shared" si="48"/>
        <v>CA-IFRS</v>
      </c>
      <c r="G2920" t="s">
        <v>3338</v>
      </c>
      <c r="O2920" t="s">
        <v>16575</v>
      </c>
      <c r="P2920" t="s">
        <v>137</v>
      </c>
      <c r="Q2920" t="s">
        <v>8977</v>
      </c>
      <c r="R2920" t="str">
        <f>IF(COUNTIF('16 reserve entries'!Q:Q,'16 AJE data'!O2920)&gt;0,"Y","N")</f>
        <v>N</v>
      </c>
      <c r="S2920" s="149" t="s">
        <v>137</v>
      </c>
      <c r="T2920" t="s">
        <v>3473</v>
      </c>
      <c r="U2920" t="str">
        <f>IF(COUNTIF('16 reserve bal'!D:D,'16 AJE data'!T2920)&gt;0,"Y","N")</f>
        <v>Y</v>
      </c>
    </row>
    <row r="2921" spans="1:21" x14ac:dyDescent="0.25">
      <c r="A2921" t="s">
        <v>137</v>
      </c>
      <c r="B2921" t="s">
        <v>5284</v>
      </c>
      <c r="C2921" t="s">
        <v>3341</v>
      </c>
      <c r="D2921" t="s">
        <v>525</v>
      </c>
      <c r="E2921" t="s">
        <v>12419</v>
      </c>
      <c r="F2921" t="str">
        <f t="shared" si="48"/>
        <v>CA-IFRS</v>
      </c>
      <c r="G2921" t="s">
        <v>3341</v>
      </c>
      <c r="O2921" t="s">
        <v>16576</v>
      </c>
      <c r="P2921" t="s">
        <v>137</v>
      </c>
      <c r="Q2921" t="s">
        <v>8978</v>
      </c>
      <c r="R2921" t="str">
        <f>IF(COUNTIF('16 reserve entries'!Q:Q,'16 AJE data'!O2921)&gt;0,"Y","N")</f>
        <v>N</v>
      </c>
      <c r="S2921" s="149" t="s">
        <v>137</v>
      </c>
      <c r="T2921" t="s">
        <v>3247</v>
      </c>
      <c r="U2921" t="str">
        <f>IF(COUNTIF('16 reserve bal'!D:D,'16 AJE data'!T2921)&gt;0,"Y","N")</f>
        <v>Y</v>
      </c>
    </row>
    <row r="2922" spans="1:21" x14ac:dyDescent="0.25">
      <c r="A2922" t="s">
        <v>137</v>
      </c>
      <c r="B2922" t="s">
        <v>5284</v>
      </c>
      <c r="C2922" t="s">
        <v>8508</v>
      </c>
      <c r="D2922" t="s">
        <v>525</v>
      </c>
      <c r="E2922" t="s">
        <v>12419</v>
      </c>
      <c r="F2922" t="str">
        <f t="shared" si="48"/>
        <v>CA-IFRS</v>
      </c>
      <c r="G2922" t="s">
        <v>8508</v>
      </c>
      <c r="O2922" t="s">
        <v>16577</v>
      </c>
      <c r="P2922" t="s">
        <v>137</v>
      </c>
      <c r="Q2922" t="s">
        <v>8979</v>
      </c>
      <c r="R2922" t="str">
        <f>IF(COUNTIF('16 reserve entries'!Q:Q,'16 AJE data'!O2922)&gt;0,"Y","N")</f>
        <v>N</v>
      </c>
      <c r="S2922" s="149" t="s">
        <v>137</v>
      </c>
      <c r="T2922" t="s">
        <v>14867</v>
      </c>
      <c r="U2922" t="str">
        <f>IF(COUNTIF('16 reserve bal'!D:D,'16 AJE data'!T2922)&gt;0,"Y","N")</f>
        <v>N</v>
      </c>
    </row>
    <row r="2923" spans="1:21" x14ac:dyDescent="0.25">
      <c r="A2923" t="s">
        <v>137</v>
      </c>
      <c r="B2923" t="s">
        <v>5284</v>
      </c>
      <c r="C2923" t="s">
        <v>8510</v>
      </c>
      <c r="D2923" t="s">
        <v>525</v>
      </c>
      <c r="E2923" t="s">
        <v>12419</v>
      </c>
      <c r="F2923" t="str">
        <f t="shared" si="48"/>
        <v>CA-IFRS</v>
      </c>
      <c r="G2923" t="s">
        <v>8510</v>
      </c>
      <c r="O2923" t="s">
        <v>16578</v>
      </c>
      <c r="P2923" t="s">
        <v>137</v>
      </c>
      <c r="Q2923" t="s">
        <v>8980</v>
      </c>
      <c r="R2923" t="str">
        <f>IF(COUNTIF('16 reserve entries'!Q:Q,'16 AJE data'!O2923)&gt;0,"Y","N")</f>
        <v>N</v>
      </c>
      <c r="S2923" s="149" t="s">
        <v>137</v>
      </c>
      <c r="T2923" t="s">
        <v>14871</v>
      </c>
      <c r="U2923" t="str">
        <f>IF(COUNTIF('16 reserve bal'!D:D,'16 AJE data'!T2923)&gt;0,"Y","N")</f>
        <v>N</v>
      </c>
    </row>
    <row r="2924" spans="1:21" x14ac:dyDescent="0.25">
      <c r="A2924" t="s">
        <v>137</v>
      </c>
      <c r="B2924" t="s">
        <v>5284</v>
      </c>
      <c r="C2924" t="s">
        <v>8512</v>
      </c>
      <c r="D2924" t="s">
        <v>525</v>
      </c>
      <c r="E2924" t="s">
        <v>12419</v>
      </c>
      <c r="F2924" t="str">
        <f t="shared" si="48"/>
        <v>CA-IFRS</v>
      </c>
      <c r="G2924" t="s">
        <v>8512</v>
      </c>
      <c r="O2924" t="s">
        <v>16579</v>
      </c>
      <c r="P2924" t="s">
        <v>137</v>
      </c>
      <c r="Q2924" t="s">
        <v>8981</v>
      </c>
      <c r="R2924" t="str">
        <f>IF(COUNTIF('16 reserve entries'!Q:Q,'16 AJE data'!O2924)&gt;0,"Y","N")</f>
        <v>N</v>
      </c>
      <c r="S2924" s="149" t="s">
        <v>137</v>
      </c>
      <c r="T2924" t="s">
        <v>14875</v>
      </c>
      <c r="U2924" t="str">
        <f>IF(COUNTIF('16 reserve bal'!D:D,'16 AJE data'!T2924)&gt;0,"Y","N")</f>
        <v>N</v>
      </c>
    </row>
    <row r="2925" spans="1:21" x14ac:dyDescent="0.25">
      <c r="A2925" t="s">
        <v>137</v>
      </c>
      <c r="B2925" t="s">
        <v>5284</v>
      </c>
      <c r="C2925" t="s">
        <v>8513</v>
      </c>
      <c r="D2925" t="s">
        <v>525</v>
      </c>
      <c r="E2925" t="s">
        <v>12419</v>
      </c>
      <c r="F2925" t="str">
        <f t="shared" si="48"/>
        <v>CA-IFRS</v>
      </c>
      <c r="G2925" t="s">
        <v>8513</v>
      </c>
      <c r="O2925" t="s">
        <v>16580</v>
      </c>
      <c r="P2925" t="s">
        <v>137</v>
      </c>
      <c r="Q2925" t="s">
        <v>8982</v>
      </c>
      <c r="R2925" t="str">
        <f>IF(COUNTIF('16 reserve entries'!Q:Q,'16 AJE data'!O2925)&gt;0,"Y","N")</f>
        <v>N</v>
      </c>
      <c r="S2925" s="149" t="s">
        <v>137</v>
      </c>
      <c r="T2925" t="s">
        <v>14877</v>
      </c>
      <c r="U2925" t="str">
        <f>IF(COUNTIF('16 reserve bal'!D:D,'16 AJE data'!T2925)&gt;0,"Y","N")</f>
        <v>N</v>
      </c>
    </row>
    <row r="2926" spans="1:21" x14ac:dyDescent="0.25">
      <c r="A2926" t="s">
        <v>137</v>
      </c>
      <c r="B2926" t="s">
        <v>5284</v>
      </c>
      <c r="C2926" t="s">
        <v>9087</v>
      </c>
      <c r="D2926" t="s">
        <v>525</v>
      </c>
      <c r="E2926" t="s">
        <v>12419</v>
      </c>
      <c r="F2926" t="str">
        <f t="shared" si="48"/>
        <v>CA-IFRS</v>
      </c>
      <c r="G2926" t="s">
        <v>9087</v>
      </c>
      <c r="O2926" t="s">
        <v>16581</v>
      </c>
      <c r="P2926" t="s">
        <v>137</v>
      </c>
      <c r="Q2926" t="s">
        <v>8983</v>
      </c>
      <c r="R2926" t="str">
        <f>IF(COUNTIF('16 reserve entries'!Q:Q,'16 AJE data'!O2926)&gt;0,"Y","N")</f>
        <v>N</v>
      </c>
      <c r="S2926" s="149" t="s">
        <v>137</v>
      </c>
      <c r="T2926" t="s">
        <v>16582</v>
      </c>
      <c r="U2926" t="str">
        <f>IF(COUNTIF('16 reserve bal'!D:D,'16 AJE data'!T2926)&gt;0,"Y","N")</f>
        <v>N</v>
      </c>
    </row>
    <row r="2927" spans="1:21" x14ac:dyDescent="0.25">
      <c r="A2927" t="s">
        <v>137</v>
      </c>
      <c r="B2927" t="s">
        <v>5284</v>
      </c>
      <c r="C2927" t="s">
        <v>9088</v>
      </c>
      <c r="D2927" t="s">
        <v>525</v>
      </c>
      <c r="E2927" t="s">
        <v>12419</v>
      </c>
      <c r="F2927" t="str">
        <f t="shared" si="48"/>
        <v>CA-IFRS</v>
      </c>
      <c r="G2927" t="s">
        <v>9088</v>
      </c>
      <c r="O2927" t="s">
        <v>16583</v>
      </c>
      <c r="P2927" t="s">
        <v>137</v>
      </c>
      <c r="Q2927" t="s">
        <v>8984</v>
      </c>
      <c r="R2927" t="str">
        <f>IF(COUNTIF('16 reserve entries'!Q:Q,'16 AJE data'!O2927)&gt;0,"Y","N")</f>
        <v>N</v>
      </c>
      <c r="S2927" s="149" t="s">
        <v>137</v>
      </c>
      <c r="T2927" t="s">
        <v>16584</v>
      </c>
      <c r="U2927" t="str">
        <f>IF(COUNTIF('16 reserve bal'!D:D,'16 AJE data'!T2927)&gt;0,"Y","N")</f>
        <v>N</v>
      </c>
    </row>
    <row r="2928" spans="1:21" x14ac:dyDescent="0.25">
      <c r="A2928" t="s">
        <v>137</v>
      </c>
      <c r="B2928" t="s">
        <v>5284</v>
      </c>
      <c r="C2928" t="s">
        <v>8515</v>
      </c>
      <c r="D2928" t="s">
        <v>525</v>
      </c>
      <c r="E2928" t="s">
        <v>12419</v>
      </c>
      <c r="F2928" t="str">
        <f t="shared" si="48"/>
        <v>CA-IFRS</v>
      </c>
      <c r="G2928" t="s">
        <v>8515</v>
      </c>
      <c r="O2928" t="s">
        <v>16585</v>
      </c>
      <c r="P2928" t="s">
        <v>137</v>
      </c>
      <c r="Q2928" t="s">
        <v>8985</v>
      </c>
      <c r="R2928" t="str">
        <f>IF(COUNTIF('16 reserve entries'!Q:Q,'16 AJE data'!O2928)&gt;0,"Y","N")</f>
        <v>N</v>
      </c>
      <c r="S2928" s="149" t="s">
        <v>137</v>
      </c>
      <c r="T2928" t="s">
        <v>14881</v>
      </c>
      <c r="U2928" t="str">
        <f>IF(COUNTIF('16 reserve bal'!D:D,'16 AJE data'!T2928)&gt;0,"Y","N")</f>
        <v>N</v>
      </c>
    </row>
    <row r="2929" spans="1:21" x14ac:dyDescent="0.25">
      <c r="A2929" t="s">
        <v>137</v>
      </c>
      <c r="B2929" t="s">
        <v>5284</v>
      </c>
      <c r="C2929" t="s">
        <v>9089</v>
      </c>
      <c r="D2929" t="s">
        <v>525</v>
      </c>
      <c r="E2929" t="s">
        <v>12419</v>
      </c>
      <c r="F2929" t="str">
        <f t="shared" si="48"/>
        <v>CA-IFRS</v>
      </c>
      <c r="G2929" t="s">
        <v>9089</v>
      </c>
      <c r="O2929" t="s">
        <v>16586</v>
      </c>
      <c r="P2929" t="s">
        <v>137</v>
      </c>
      <c r="Q2929" t="s">
        <v>8986</v>
      </c>
      <c r="R2929" t="str">
        <f>IF(COUNTIF('16 reserve entries'!Q:Q,'16 AJE data'!O2929)&gt;0,"Y","N")</f>
        <v>N</v>
      </c>
      <c r="S2929" s="149" t="s">
        <v>137</v>
      </c>
      <c r="T2929" t="s">
        <v>16587</v>
      </c>
      <c r="U2929" t="str">
        <f>IF(COUNTIF('16 reserve bal'!D:D,'16 AJE data'!T2929)&gt;0,"Y","N")</f>
        <v>N</v>
      </c>
    </row>
    <row r="2930" spans="1:21" x14ac:dyDescent="0.25">
      <c r="A2930" t="s">
        <v>137</v>
      </c>
      <c r="B2930" t="s">
        <v>5284</v>
      </c>
      <c r="C2930" t="s">
        <v>9090</v>
      </c>
      <c r="D2930" t="s">
        <v>525</v>
      </c>
      <c r="E2930" t="s">
        <v>12419</v>
      </c>
      <c r="F2930" t="str">
        <f t="shared" si="48"/>
        <v>CA-IFRS</v>
      </c>
      <c r="G2930" t="s">
        <v>9090</v>
      </c>
      <c r="O2930" t="s">
        <v>16588</v>
      </c>
      <c r="P2930" t="s">
        <v>137</v>
      </c>
      <c r="Q2930" t="s">
        <v>8987</v>
      </c>
      <c r="R2930" t="str">
        <f>IF(COUNTIF('16 reserve entries'!Q:Q,'16 AJE data'!O2930)&gt;0,"Y","N")</f>
        <v>N</v>
      </c>
      <c r="S2930" s="149" t="s">
        <v>137</v>
      </c>
      <c r="T2930" t="s">
        <v>16589</v>
      </c>
      <c r="U2930" t="str">
        <f>IF(COUNTIF('16 reserve bal'!D:D,'16 AJE data'!T2930)&gt;0,"Y","N")</f>
        <v>N</v>
      </c>
    </row>
    <row r="2931" spans="1:21" x14ac:dyDescent="0.25">
      <c r="A2931" t="s">
        <v>137</v>
      </c>
      <c r="B2931" t="s">
        <v>5284</v>
      </c>
      <c r="C2931" t="s">
        <v>9091</v>
      </c>
      <c r="D2931" t="s">
        <v>525</v>
      </c>
      <c r="E2931" t="s">
        <v>12419</v>
      </c>
      <c r="F2931" t="str">
        <f t="shared" si="48"/>
        <v>CA-IFRS</v>
      </c>
      <c r="G2931" t="s">
        <v>9091</v>
      </c>
      <c r="O2931" t="s">
        <v>16590</v>
      </c>
      <c r="P2931" t="s">
        <v>137</v>
      </c>
      <c r="Q2931" t="s">
        <v>8989</v>
      </c>
      <c r="R2931" t="str">
        <f>IF(COUNTIF('16 reserve entries'!Q:Q,'16 AJE data'!O2931)&gt;0,"Y","N")</f>
        <v>N</v>
      </c>
      <c r="S2931" s="149" t="s">
        <v>137</v>
      </c>
      <c r="T2931" t="s">
        <v>16591</v>
      </c>
      <c r="U2931" t="str">
        <f>IF(COUNTIF('16 reserve bal'!D:D,'16 AJE data'!T2931)&gt;0,"Y","N")</f>
        <v>N</v>
      </c>
    </row>
    <row r="2932" spans="1:21" x14ac:dyDescent="0.25">
      <c r="A2932" t="s">
        <v>137</v>
      </c>
      <c r="B2932" t="s">
        <v>5284</v>
      </c>
      <c r="C2932" t="s">
        <v>9092</v>
      </c>
      <c r="D2932" t="s">
        <v>525</v>
      </c>
      <c r="E2932" t="s">
        <v>12419</v>
      </c>
      <c r="F2932" t="str">
        <f t="shared" si="48"/>
        <v>CA-IFRS</v>
      </c>
      <c r="G2932" t="s">
        <v>9092</v>
      </c>
      <c r="O2932" t="s">
        <v>16592</v>
      </c>
      <c r="P2932" t="s">
        <v>137</v>
      </c>
      <c r="Q2932" t="s">
        <v>8990</v>
      </c>
      <c r="R2932" t="str">
        <f>IF(COUNTIF('16 reserve entries'!Q:Q,'16 AJE data'!O2932)&gt;0,"Y","N")</f>
        <v>N</v>
      </c>
      <c r="S2932" s="149" t="s">
        <v>137</v>
      </c>
      <c r="T2932" t="s">
        <v>16593</v>
      </c>
      <c r="U2932" t="str">
        <f>IF(COUNTIF('16 reserve bal'!D:D,'16 AJE data'!T2932)&gt;0,"Y","N")</f>
        <v>N</v>
      </c>
    </row>
    <row r="2933" spans="1:21" x14ac:dyDescent="0.25">
      <c r="A2933" t="s">
        <v>137</v>
      </c>
      <c r="B2933" t="s">
        <v>5284</v>
      </c>
      <c r="C2933" t="s">
        <v>9093</v>
      </c>
      <c r="D2933" t="s">
        <v>525</v>
      </c>
      <c r="E2933" t="s">
        <v>12419</v>
      </c>
      <c r="F2933" t="str">
        <f t="shared" si="48"/>
        <v>CA-IFRS</v>
      </c>
      <c r="G2933" t="s">
        <v>9093</v>
      </c>
      <c r="O2933" t="s">
        <v>16594</v>
      </c>
      <c r="P2933" t="s">
        <v>137</v>
      </c>
      <c r="Q2933" t="s">
        <v>8991</v>
      </c>
      <c r="R2933" t="str">
        <f>IF(COUNTIF('16 reserve entries'!Q:Q,'16 AJE data'!O2933)&gt;0,"Y","N")</f>
        <v>N</v>
      </c>
      <c r="S2933" s="149" t="s">
        <v>137</v>
      </c>
      <c r="T2933" t="s">
        <v>16595</v>
      </c>
      <c r="U2933" t="str">
        <f>IF(COUNTIF('16 reserve bal'!D:D,'16 AJE data'!T2933)&gt;0,"Y","N")</f>
        <v>N</v>
      </c>
    </row>
    <row r="2934" spans="1:21" x14ac:dyDescent="0.25">
      <c r="A2934" t="s">
        <v>137</v>
      </c>
      <c r="B2934" t="s">
        <v>5284</v>
      </c>
      <c r="C2934" t="s">
        <v>9094</v>
      </c>
      <c r="D2934" t="s">
        <v>525</v>
      </c>
      <c r="E2934" t="s">
        <v>12419</v>
      </c>
      <c r="F2934" t="str">
        <f t="shared" si="48"/>
        <v>CA-IFRS</v>
      </c>
      <c r="G2934" t="s">
        <v>9094</v>
      </c>
      <c r="O2934" t="s">
        <v>16596</v>
      </c>
      <c r="P2934" t="s">
        <v>137</v>
      </c>
      <c r="Q2934" t="s">
        <v>8992</v>
      </c>
      <c r="R2934" t="str">
        <f>IF(COUNTIF('16 reserve entries'!Q:Q,'16 AJE data'!O2934)&gt;0,"Y","N")</f>
        <v>N</v>
      </c>
      <c r="S2934" s="149" t="s">
        <v>137</v>
      </c>
      <c r="T2934" t="s">
        <v>16597</v>
      </c>
      <c r="U2934" t="str">
        <f>IF(COUNTIF('16 reserve bal'!D:D,'16 AJE data'!T2934)&gt;0,"Y","N")</f>
        <v>N</v>
      </c>
    </row>
    <row r="2935" spans="1:21" x14ac:dyDescent="0.25">
      <c r="A2935" t="s">
        <v>137</v>
      </c>
      <c r="B2935" t="s">
        <v>5284</v>
      </c>
      <c r="C2935" t="s">
        <v>8516</v>
      </c>
      <c r="D2935" t="s">
        <v>525</v>
      </c>
      <c r="E2935" t="s">
        <v>12419</v>
      </c>
      <c r="F2935" t="str">
        <f t="shared" si="48"/>
        <v>CA-IFRS</v>
      </c>
      <c r="G2935" t="s">
        <v>8516</v>
      </c>
      <c r="O2935" t="s">
        <v>16598</v>
      </c>
      <c r="P2935" t="s">
        <v>137</v>
      </c>
      <c r="Q2935" t="s">
        <v>8993</v>
      </c>
      <c r="R2935" t="str">
        <f>IF(COUNTIF('16 reserve entries'!Q:Q,'16 AJE data'!O2935)&gt;0,"Y","N")</f>
        <v>N</v>
      </c>
      <c r="S2935" s="149" t="s">
        <v>137</v>
      </c>
      <c r="T2935" t="s">
        <v>14883</v>
      </c>
      <c r="U2935" t="str">
        <f>IF(COUNTIF('16 reserve bal'!D:D,'16 AJE data'!T2935)&gt;0,"Y","N")</f>
        <v>N</v>
      </c>
    </row>
    <row r="2936" spans="1:21" x14ac:dyDescent="0.25">
      <c r="A2936" t="s">
        <v>137</v>
      </c>
      <c r="B2936" t="s">
        <v>5284</v>
      </c>
      <c r="C2936" t="s">
        <v>8517</v>
      </c>
      <c r="D2936" t="s">
        <v>525</v>
      </c>
      <c r="E2936" t="s">
        <v>12419</v>
      </c>
      <c r="F2936" t="str">
        <f t="shared" si="48"/>
        <v>CA-IFRS</v>
      </c>
      <c r="G2936" t="s">
        <v>8517</v>
      </c>
      <c r="O2936" t="s">
        <v>16599</v>
      </c>
      <c r="P2936" t="s">
        <v>137</v>
      </c>
      <c r="Q2936" t="s">
        <v>8994</v>
      </c>
      <c r="R2936" t="str">
        <f>IF(COUNTIF('16 reserve entries'!Q:Q,'16 AJE data'!O2936)&gt;0,"Y","N")</f>
        <v>N</v>
      </c>
      <c r="S2936" s="149" t="s">
        <v>137</v>
      </c>
      <c r="T2936" t="s">
        <v>14885</v>
      </c>
      <c r="U2936" t="str">
        <f>IF(COUNTIF('16 reserve bal'!D:D,'16 AJE data'!T2936)&gt;0,"Y","N")</f>
        <v>N</v>
      </c>
    </row>
    <row r="2937" spans="1:21" x14ac:dyDescent="0.25">
      <c r="A2937" t="s">
        <v>137</v>
      </c>
      <c r="B2937" t="s">
        <v>5284</v>
      </c>
      <c r="C2937" t="s">
        <v>8518</v>
      </c>
      <c r="D2937" t="s">
        <v>525</v>
      </c>
      <c r="E2937" t="s">
        <v>12419</v>
      </c>
      <c r="F2937" t="str">
        <f t="shared" si="48"/>
        <v>CA-IFRS</v>
      </c>
      <c r="G2937" t="s">
        <v>8518</v>
      </c>
      <c r="O2937" t="s">
        <v>16600</v>
      </c>
      <c r="P2937" t="s">
        <v>137</v>
      </c>
      <c r="Q2937" t="s">
        <v>8995</v>
      </c>
      <c r="R2937" t="str">
        <f>IF(COUNTIF('16 reserve entries'!Q:Q,'16 AJE data'!O2937)&gt;0,"Y","N")</f>
        <v>N</v>
      </c>
      <c r="S2937" s="149" t="s">
        <v>137</v>
      </c>
      <c r="T2937" t="s">
        <v>14887</v>
      </c>
      <c r="U2937" t="str">
        <f>IF(COUNTIF('16 reserve bal'!D:D,'16 AJE data'!T2937)&gt;0,"Y","N")</f>
        <v>N</v>
      </c>
    </row>
    <row r="2938" spans="1:21" x14ac:dyDescent="0.25">
      <c r="A2938" t="s">
        <v>137</v>
      </c>
      <c r="B2938" t="s">
        <v>5284</v>
      </c>
      <c r="C2938" t="s">
        <v>8519</v>
      </c>
      <c r="D2938" t="s">
        <v>525</v>
      </c>
      <c r="E2938" t="s">
        <v>12419</v>
      </c>
      <c r="F2938" t="str">
        <f t="shared" si="48"/>
        <v>CA-IFRS</v>
      </c>
      <c r="G2938" t="s">
        <v>8519</v>
      </c>
      <c r="O2938" t="s">
        <v>16601</v>
      </c>
      <c r="P2938" t="s">
        <v>137</v>
      </c>
      <c r="Q2938" t="s">
        <v>8996</v>
      </c>
      <c r="R2938" t="str">
        <f>IF(COUNTIF('16 reserve entries'!Q:Q,'16 AJE data'!O2938)&gt;0,"Y","N")</f>
        <v>N</v>
      </c>
      <c r="S2938" s="149" t="s">
        <v>137</v>
      </c>
      <c r="T2938" t="s">
        <v>14889</v>
      </c>
      <c r="U2938" t="str">
        <f>IF(COUNTIF('16 reserve bal'!D:D,'16 AJE data'!T2938)&gt;0,"Y","N")</f>
        <v>N</v>
      </c>
    </row>
    <row r="2939" spans="1:21" x14ac:dyDescent="0.25">
      <c r="A2939" t="s">
        <v>137</v>
      </c>
      <c r="B2939" t="s">
        <v>5284</v>
      </c>
      <c r="C2939" t="s">
        <v>8520</v>
      </c>
      <c r="D2939" t="s">
        <v>525</v>
      </c>
      <c r="E2939" t="s">
        <v>12419</v>
      </c>
      <c r="F2939" t="str">
        <f t="shared" si="48"/>
        <v>CA-IFRS</v>
      </c>
      <c r="G2939" t="s">
        <v>8520</v>
      </c>
      <c r="O2939" t="s">
        <v>16602</v>
      </c>
      <c r="P2939" t="s">
        <v>137</v>
      </c>
      <c r="Q2939" t="s">
        <v>8997</v>
      </c>
      <c r="R2939" t="str">
        <f>IF(COUNTIF('16 reserve entries'!Q:Q,'16 AJE data'!O2939)&gt;0,"Y","N")</f>
        <v>N</v>
      </c>
      <c r="S2939" s="149" t="s">
        <v>137</v>
      </c>
      <c r="T2939" t="s">
        <v>14891</v>
      </c>
      <c r="U2939" t="str">
        <f>IF(COUNTIF('16 reserve bal'!D:D,'16 AJE data'!T2939)&gt;0,"Y","N")</f>
        <v>N</v>
      </c>
    </row>
    <row r="2940" spans="1:21" x14ac:dyDescent="0.25">
      <c r="A2940" t="s">
        <v>137</v>
      </c>
      <c r="B2940" t="s">
        <v>5284</v>
      </c>
      <c r="C2940" t="s">
        <v>8521</v>
      </c>
      <c r="D2940" t="s">
        <v>525</v>
      </c>
      <c r="E2940" t="s">
        <v>12419</v>
      </c>
      <c r="F2940" t="str">
        <f t="shared" si="48"/>
        <v>CA-IFRS</v>
      </c>
      <c r="G2940" t="s">
        <v>8521</v>
      </c>
      <c r="O2940" t="s">
        <v>16603</v>
      </c>
      <c r="P2940" t="s">
        <v>137</v>
      </c>
      <c r="Q2940" t="s">
        <v>8998</v>
      </c>
      <c r="R2940" t="str">
        <f>IF(COUNTIF('16 reserve entries'!Q:Q,'16 AJE data'!O2940)&gt;0,"Y","N")</f>
        <v>N</v>
      </c>
      <c r="S2940" s="149" t="s">
        <v>137</v>
      </c>
      <c r="T2940" t="s">
        <v>14893</v>
      </c>
      <c r="U2940" t="str">
        <f>IF(COUNTIF('16 reserve bal'!D:D,'16 AJE data'!T2940)&gt;0,"Y","N")</f>
        <v>N</v>
      </c>
    </row>
    <row r="2941" spans="1:21" x14ac:dyDescent="0.25">
      <c r="A2941" t="s">
        <v>137</v>
      </c>
      <c r="B2941" t="s">
        <v>5284</v>
      </c>
      <c r="C2941" t="s">
        <v>8522</v>
      </c>
      <c r="D2941" t="s">
        <v>525</v>
      </c>
      <c r="E2941" t="s">
        <v>12419</v>
      </c>
      <c r="F2941" t="str">
        <f t="shared" si="48"/>
        <v>CA-IFRS</v>
      </c>
      <c r="G2941" t="s">
        <v>8522</v>
      </c>
      <c r="O2941" t="s">
        <v>16604</v>
      </c>
      <c r="P2941" t="s">
        <v>137</v>
      </c>
      <c r="Q2941" t="s">
        <v>8999</v>
      </c>
      <c r="R2941" t="str">
        <f>IF(COUNTIF('16 reserve entries'!Q:Q,'16 AJE data'!O2941)&gt;0,"Y","N")</f>
        <v>N</v>
      </c>
      <c r="S2941" s="149" t="s">
        <v>137</v>
      </c>
      <c r="T2941" t="s">
        <v>14895</v>
      </c>
      <c r="U2941" t="str">
        <f>IF(COUNTIF('16 reserve bal'!D:D,'16 AJE data'!T2941)&gt;0,"Y","N")</f>
        <v>N</v>
      </c>
    </row>
    <row r="2942" spans="1:21" x14ac:dyDescent="0.25">
      <c r="A2942" t="s">
        <v>137</v>
      </c>
      <c r="B2942" t="s">
        <v>5284</v>
      </c>
      <c r="C2942" t="s">
        <v>8523</v>
      </c>
      <c r="D2942" t="s">
        <v>525</v>
      </c>
      <c r="E2942" t="s">
        <v>12419</v>
      </c>
      <c r="F2942" t="str">
        <f t="shared" si="48"/>
        <v>CA-IFRS</v>
      </c>
      <c r="G2942" t="s">
        <v>8523</v>
      </c>
      <c r="O2942" t="s">
        <v>16605</v>
      </c>
      <c r="P2942" t="s">
        <v>137</v>
      </c>
      <c r="Q2942" t="s">
        <v>9000</v>
      </c>
      <c r="R2942" t="str">
        <f>IF(COUNTIF('16 reserve entries'!Q:Q,'16 AJE data'!O2942)&gt;0,"Y","N")</f>
        <v>N</v>
      </c>
      <c r="S2942" s="149" t="s">
        <v>137</v>
      </c>
      <c r="T2942" t="s">
        <v>14897</v>
      </c>
      <c r="U2942" t="str">
        <f>IF(COUNTIF('16 reserve bal'!D:D,'16 AJE data'!T2942)&gt;0,"Y","N")</f>
        <v>N</v>
      </c>
    </row>
    <row r="2943" spans="1:21" x14ac:dyDescent="0.25">
      <c r="A2943" t="s">
        <v>137</v>
      </c>
      <c r="B2943" t="s">
        <v>5284</v>
      </c>
      <c r="C2943" t="s">
        <v>8524</v>
      </c>
      <c r="D2943" t="s">
        <v>525</v>
      </c>
      <c r="E2943" t="s">
        <v>12419</v>
      </c>
      <c r="F2943" t="str">
        <f t="shared" si="48"/>
        <v>CA-IFRS</v>
      </c>
      <c r="G2943" t="s">
        <v>8524</v>
      </c>
      <c r="O2943" t="s">
        <v>16606</v>
      </c>
      <c r="P2943" t="s">
        <v>137</v>
      </c>
      <c r="Q2943" t="s">
        <v>9001</v>
      </c>
      <c r="R2943" t="str">
        <f>IF(COUNTIF('16 reserve entries'!Q:Q,'16 AJE data'!O2943)&gt;0,"Y","N")</f>
        <v>N</v>
      </c>
      <c r="S2943" s="149" t="s">
        <v>137</v>
      </c>
      <c r="T2943" t="s">
        <v>14899</v>
      </c>
      <c r="U2943" t="str">
        <f>IF(COUNTIF('16 reserve bal'!D:D,'16 AJE data'!T2943)&gt;0,"Y","N")</f>
        <v>N</v>
      </c>
    </row>
    <row r="2944" spans="1:21" x14ac:dyDescent="0.25">
      <c r="A2944" t="s">
        <v>137</v>
      </c>
      <c r="B2944" t="s">
        <v>5284</v>
      </c>
      <c r="C2944" t="s">
        <v>8525</v>
      </c>
      <c r="D2944" t="s">
        <v>525</v>
      </c>
      <c r="E2944" t="s">
        <v>12419</v>
      </c>
      <c r="F2944" t="str">
        <f t="shared" si="48"/>
        <v>CA-IFRS</v>
      </c>
      <c r="G2944" t="s">
        <v>8525</v>
      </c>
      <c r="O2944" t="s">
        <v>16607</v>
      </c>
      <c r="P2944" t="s">
        <v>137</v>
      </c>
      <c r="Q2944" t="s">
        <v>9002</v>
      </c>
      <c r="R2944" t="str">
        <f>IF(COUNTIF('16 reserve entries'!Q:Q,'16 AJE data'!O2944)&gt;0,"Y","N")</f>
        <v>N</v>
      </c>
      <c r="S2944" s="149" t="s">
        <v>137</v>
      </c>
      <c r="T2944" t="s">
        <v>14901</v>
      </c>
      <c r="U2944" t="str">
        <f>IF(COUNTIF('16 reserve bal'!D:D,'16 AJE data'!T2944)&gt;0,"Y","N")</f>
        <v>N</v>
      </c>
    </row>
    <row r="2945" spans="1:21" x14ac:dyDescent="0.25">
      <c r="A2945" t="s">
        <v>137</v>
      </c>
      <c r="B2945" t="s">
        <v>5284</v>
      </c>
      <c r="C2945" t="s">
        <v>8526</v>
      </c>
      <c r="D2945" t="s">
        <v>525</v>
      </c>
      <c r="E2945" t="s">
        <v>12419</v>
      </c>
      <c r="F2945" t="str">
        <f t="shared" si="48"/>
        <v>CA-IFRS</v>
      </c>
      <c r="G2945" t="s">
        <v>8526</v>
      </c>
      <c r="O2945" t="s">
        <v>16608</v>
      </c>
      <c r="P2945" t="s">
        <v>137</v>
      </c>
      <c r="Q2945" t="s">
        <v>9003</v>
      </c>
      <c r="R2945" t="str">
        <f>IF(COUNTIF('16 reserve entries'!Q:Q,'16 AJE data'!O2945)&gt;0,"Y","N")</f>
        <v>N</v>
      </c>
      <c r="S2945" s="149" t="s">
        <v>137</v>
      </c>
      <c r="T2945" t="s">
        <v>14903</v>
      </c>
      <c r="U2945" t="str">
        <f>IF(COUNTIF('16 reserve bal'!D:D,'16 AJE data'!T2945)&gt;0,"Y","N")</f>
        <v>N</v>
      </c>
    </row>
    <row r="2946" spans="1:21" x14ac:dyDescent="0.25">
      <c r="A2946" t="s">
        <v>137</v>
      </c>
      <c r="B2946" t="s">
        <v>5284</v>
      </c>
      <c r="C2946" t="s">
        <v>8527</v>
      </c>
      <c r="D2946" t="s">
        <v>525</v>
      </c>
      <c r="E2946" t="s">
        <v>12419</v>
      </c>
      <c r="F2946" t="str">
        <f t="shared" si="48"/>
        <v>CA-IFRS</v>
      </c>
      <c r="G2946" t="s">
        <v>8527</v>
      </c>
      <c r="O2946" t="s">
        <v>16609</v>
      </c>
      <c r="P2946" t="s">
        <v>137</v>
      </c>
      <c r="Q2946" t="s">
        <v>9004</v>
      </c>
      <c r="R2946" t="str">
        <f>IF(COUNTIF('16 reserve entries'!Q:Q,'16 AJE data'!O2946)&gt;0,"Y","N")</f>
        <v>N</v>
      </c>
      <c r="S2946" s="149" t="s">
        <v>137</v>
      </c>
      <c r="T2946" t="s">
        <v>14905</v>
      </c>
      <c r="U2946" t="str">
        <f>IF(COUNTIF('16 reserve bal'!D:D,'16 AJE data'!T2946)&gt;0,"Y","N")</f>
        <v>N</v>
      </c>
    </row>
    <row r="2947" spans="1:21" x14ac:dyDescent="0.25">
      <c r="A2947" t="s">
        <v>137</v>
      </c>
      <c r="B2947" t="s">
        <v>5284</v>
      </c>
      <c r="C2947" t="s">
        <v>8528</v>
      </c>
      <c r="D2947" t="s">
        <v>525</v>
      </c>
      <c r="E2947" t="s">
        <v>12419</v>
      </c>
      <c r="F2947" t="str">
        <f t="shared" si="48"/>
        <v>CA-IFRS</v>
      </c>
      <c r="G2947" t="s">
        <v>8528</v>
      </c>
      <c r="O2947" t="s">
        <v>16610</v>
      </c>
      <c r="P2947" t="s">
        <v>137</v>
      </c>
      <c r="Q2947" t="s">
        <v>9005</v>
      </c>
      <c r="R2947" t="str">
        <f>IF(COUNTIF('16 reserve entries'!Q:Q,'16 AJE data'!O2947)&gt;0,"Y","N")</f>
        <v>N</v>
      </c>
      <c r="S2947" s="149" t="s">
        <v>137</v>
      </c>
      <c r="T2947" t="s">
        <v>14907</v>
      </c>
      <c r="U2947" t="str">
        <f>IF(COUNTIF('16 reserve bal'!D:D,'16 AJE data'!T2947)&gt;0,"Y","N")</f>
        <v>N</v>
      </c>
    </row>
    <row r="2948" spans="1:21" x14ac:dyDescent="0.25">
      <c r="A2948" t="s">
        <v>137</v>
      </c>
      <c r="B2948" t="s">
        <v>5284</v>
      </c>
      <c r="C2948" t="s">
        <v>9095</v>
      </c>
      <c r="D2948" t="s">
        <v>525</v>
      </c>
      <c r="E2948" t="s">
        <v>12419</v>
      </c>
      <c r="F2948" t="str">
        <f t="shared" si="48"/>
        <v>CA-IFRS</v>
      </c>
      <c r="G2948" t="s">
        <v>9095</v>
      </c>
      <c r="O2948" t="s">
        <v>16611</v>
      </c>
      <c r="P2948" t="s">
        <v>137</v>
      </c>
      <c r="Q2948" t="s">
        <v>9006</v>
      </c>
      <c r="R2948" t="str">
        <f>IF(COUNTIF('16 reserve entries'!Q:Q,'16 AJE data'!O2948)&gt;0,"Y","N")</f>
        <v>N</v>
      </c>
      <c r="S2948" s="149" t="s">
        <v>137</v>
      </c>
      <c r="T2948" t="s">
        <v>16612</v>
      </c>
      <c r="U2948" t="str">
        <f>IF(COUNTIF('16 reserve bal'!D:D,'16 AJE data'!T2948)&gt;0,"Y","N")</f>
        <v>N</v>
      </c>
    </row>
    <row r="2949" spans="1:21" x14ac:dyDescent="0.25">
      <c r="A2949" t="s">
        <v>137</v>
      </c>
      <c r="B2949" t="s">
        <v>5284</v>
      </c>
      <c r="C2949" t="s">
        <v>8529</v>
      </c>
      <c r="D2949" t="s">
        <v>525</v>
      </c>
      <c r="E2949" t="s">
        <v>12419</v>
      </c>
      <c r="F2949" t="str">
        <f t="shared" ref="F2949:F3012" si="49">D2949&amp;"-"&amp;E2949</f>
        <v>CA-IFRS</v>
      </c>
      <c r="G2949" t="s">
        <v>8529</v>
      </c>
      <c r="O2949" t="s">
        <v>16613</v>
      </c>
      <c r="P2949" t="s">
        <v>137</v>
      </c>
      <c r="Q2949" t="s">
        <v>9007</v>
      </c>
      <c r="R2949" t="str">
        <f>IF(COUNTIF('16 reserve entries'!Q:Q,'16 AJE data'!O2949)&gt;0,"Y","N")</f>
        <v>N</v>
      </c>
      <c r="S2949" s="149" t="s">
        <v>137</v>
      </c>
      <c r="T2949" t="s">
        <v>14909</v>
      </c>
      <c r="U2949" t="str">
        <f>IF(COUNTIF('16 reserve bal'!D:D,'16 AJE data'!T2949)&gt;0,"Y","N")</f>
        <v>N</v>
      </c>
    </row>
    <row r="2950" spans="1:21" x14ac:dyDescent="0.25">
      <c r="A2950" t="s">
        <v>137</v>
      </c>
      <c r="B2950" t="s">
        <v>5284</v>
      </c>
      <c r="C2950" t="s">
        <v>8530</v>
      </c>
      <c r="D2950" t="s">
        <v>525</v>
      </c>
      <c r="E2950" t="s">
        <v>12419</v>
      </c>
      <c r="F2950" t="str">
        <f t="shared" si="49"/>
        <v>CA-IFRS</v>
      </c>
      <c r="G2950" t="s">
        <v>8530</v>
      </c>
      <c r="O2950" t="s">
        <v>16614</v>
      </c>
      <c r="P2950" t="s">
        <v>137</v>
      </c>
      <c r="Q2950" t="s">
        <v>9008</v>
      </c>
      <c r="R2950" t="str">
        <f>IF(COUNTIF('16 reserve entries'!Q:Q,'16 AJE data'!O2950)&gt;0,"Y","N")</f>
        <v>N</v>
      </c>
      <c r="S2950" s="149" t="s">
        <v>137</v>
      </c>
      <c r="T2950" t="s">
        <v>14911</v>
      </c>
      <c r="U2950" t="str">
        <f>IF(COUNTIF('16 reserve bal'!D:D,'16 AJE data'!T2950)&gt;0,"Y","N")</f>
        <v>N</v>
      </c>
    </row>
    <row r="2951" spans="1:21" x14ac:dyDescent="0.25">
      <c r="A2951" t="s">
        <v>137</v>
      </c>
      <c r="B2951" t="s">
        <v>5284</v>
      </c>
      <c r="C2951" t="s">
        <v>8531</v>
      </c>
      <c r="D2951" t="s">
        <v>525</v>
      </c>
      <c r="E2951" t="s">
        <v>12419</v>
      </c>
      <c r="F2951" t="str">
        <f t="shared" si="49"/>
        <v>CA-IFRS</v>
      </c>
      <c r="G2951" t="s">
        <v>8531</v>
      </c>
      <c r="O2951" t="s">
        <v>16615</v>
      </c>
      <c r="P2951" t="s">
        <v>137</v>
      </c>
      <c r="Q2951" t="s">
        <v>9009</v>
      </c>
      <c r="R2951" t="str">
        <f>IF(COUNTIF('16 reserve entries'!Q:Q,'16 AJE data'!O2951)&gt;0,"Y","N")</f>
        <v>N</v>
      </c>
      <c r="S2951" s="149" t="s">
        <v>137</v>
      </c>
      <c r="T2951" t="s">
        <v>14913</v>
      </c>
      <c r="U2951" t="str">
        <f>IF(COUNTIF('16 reserve bal'!D:D,'16 AJE data'!T2951)&gt;0,"Y","N")</f>
        <v>N</v>
      </c>
    </row>
    <row r="2952" spans="1:21" x14ac:dyDescent="0.25">
      <c r="A2952" t="s">
        <v>137</v>
      </c>
      <c r="B2952" t="s">
        <v>5284</v>
      </c>
      <c r="C2952" t="s">
        <v>8532</v>
      </c>
      <c r="D2952" t="s">
        <v>525</v>
      </c>
      <c r="E2952" t="s">
        <v>12419</v>
      </c>
      <c r="F2952" t="str">
        <f t="shared" si="49"/>
        <v>CA-IFRS</v>
      </c>
      <c r="G2952" t="s">
        <v>8532</v>
      </c>
      <c r="O2952" t="s">
        <v>16616</v>
      </c>
      <c r="P2952" t="s">
        <v>137</v>
      </c>
      <c r="Q2952" t="s">
        <v>9010</v>
      </c>
      <c r="R2952" t="str">
        <f>IF(COUNTIF('16 reserve entries'!Q:Q,'16 AJE data'!O2952)&gt;0,"Y","N")</f>
        <v>N</v>
      </c>
      <c r="S2952" s="149" t="s">
        <v>137</v>
      </c>
      <c r="T2952" t="s">
        <v>14915</v>
      </c>
      <c r="U2952" t="str">
        <f>IF(COUNTIF('16 reserve bal'!D:D,'16 AJE data'!T2952)&gt;0,"Y","N")</f>
        <v>N</v>
      </c>
    </row>
    <row r="2953" spans="1:21" x14ac:dyDescent="0.25">
      <c r="A2953" t="s">
        <v>137</v>
      </c>
      <c r="B2953" t="s">
        <v>5284</v>
      </c>
      <c r="C2953" t="s">
        <v>8533</v>
      </c>
      <c r="D2953" t="s">
        <v>525</v>
      </c>
      <c r="E2953" t="s">
        <v>12419</v>
      </c>
      <c r="F2953" t="str">
        <f t="shared" si="49"/>
        <v>CA-IFRS</v>
      </c>
      <c r="G2953" t="s">
        <v>8533</v>
      </c>
      <c r="O2953" t="s">
        <v>16617</v>
      </c>
      <c r="P2953" t="s">
        <v>137</v>
      </c>
      <c r="Q2953" t="s">
        <v>9011</v>
      </c>
      <c r="R2953" t="str">
        <f>IF(COUNTIF('16 reserve entries'!Q:Q,'16 AJE data'!O2953)&gt;0,"Y","N")</f>
        <v>N</v>
      </c>
      <c r="S2953" s="149" t="s">
        <v>137</v>
      </c>
      <c r="T2953" t="s">
        <v>14917</v>
      </c>
      <c r="U2953" t="str">
        <f>IF(COUNTIF('16 reserve bal'!D:D,'16 AJE data'!T2953)&gt;0,"Y","N")</f>
        <v>N</v>
      </c>
    </row>
    <row r="2954" spans="1:21" x14ac:dyDescent="0.25">
      <c r="A2954" t="s">
        <v>137</v>
      </c>
      <c r="B2954" t="s">
        <v>5284</v>
      </c>
      <c r="C2954" t="s">
        <v>8534</v>
      </c>
      <c r="D2954" t="s">
        <v>525</v>
      </c>
      <c r="E2954" t="s">
        <v>12419</v>
      </c>
      <c r="F2954" t="str">
        <f t="shared" si="49"/>
        <v>CA-IFRS</v>
      </c>
      <c r="G2954" t="s">
        <v>8534</v>
      </c>
      <c r="O2954" t="s">
        <v>16618</v>
      </c>
      <c r="P2954" t="s">
        <v>137</v>
      </c>
      <c r="Q2954" t="s">
        <v>9012</v>
      </c>
      <c r="R2954" t="str">
        <f>IF(COUNTIF('16 reserve entries'!Q:Q,'16 AJE data'!O2954)&gt;0,"Y","N")</f>
        <v>N</v>
      </c>
      <c r="S2954" s="149" t="s">
        <v>137</v>
      </c>
      <c r="T2954" t="s">
        <v>14919</v>
      </c>
      <c r="U2954" t="str">
        <f>IF(COUNTIF('16 reserve bal'!D:D,'16 AJE data'!T2954)&gt;0,"Y","N")</f>
        <v>N</v>
      </c>
    </row>
    <row r="2955" spans="1:21" x14ac:dyDescent="0.25">
      <c r="A2955" t="s">
        <v>137</v>
      </c>
      <c r="B2955" t="s">
        <v>5284</v>
      </c>
      <c r="C2955" t="s">
        <v>8535</v>
      </c>
      <c r="D2955" t="s">
        <v>525</v>
      </c>
      <c r="E2955" t="s">
        <v>12419</v>
      </c>
      <c r="F2955" t="str">
        <f t="shared" si="49"/>
        <v>CA-IFRS</v>
      </c>
      <c r="G2955" t="s">
        <v>8535</v>
      </c>
      <c r="O2955" t="s">
        <v>16619</v>
      </c>
      <c r="P2955" t="s">
        <v>137</v>
      </c>
      <c r="Q2955" t="s">
        <v>9013</v>
      </c>
      <c r="R2955" t="str">
        <f>IF(COUNTIF('16 reserve entries'!Q:Q,'16 AJE data'!O2955)&gt;0,"Y","N")</f>
        <v>N</v>
      </c>
      <c r="S2955" s="149" t="s">
        <v>137</v>
      </c>
      <c r="T2955" t="s">
        <v>14921</v>
      </c>
      <c r="U2955" t="str">
        <f>IF(COUNTIF('16 reserve bal'!D:D,'16 AJE data'!T2955)&gt;0,"Y","N")</f>
        <v>N</v>
      </c>
    </row>
    <row r="2956" spans="1:21" x14ac:dyDescent="0.25">
      <c r="A2956" t="s">
        <v>137</v>
      </c>
      <c r="B2956" t="s">
        <v>5284</v>
      </c>
      <c r="C2956" t="s">
        <v>8536</v>
      </c>
      <c r="D2956" t="s">
        <v>525</v>
      </c>
      <c r="E2956" t="s">
        <v>12419</v>
      </c>
      <c r="F2956" t="str">
        <f t="shared" si="49"/>
        <v>CA-IFRS</v>
      </c>
      <c r="G2956" t="s">
        <v>8536</v>
      </c>
      <c r="O2956" t="s">
        <v>16620</v>
      </c>
      <c r="P2956" t="s">
        <v>137</v>
      </c>
      <c r="Q2956" t="s">
        <v>9014</v>
      </c>
      <c r="R2956" t="str">
        <f>IF(COUNTIF('16 reserve entries'!Q:Q,'16 AJE data'!O2956)&gt;0,"Y","N")</f>
        <v>N</v>
      </c>
      <c r="S2956" s="149" t="s">
        <v>137</v>
      </c>
      <c r="T2956" t="s">
        <v>14923</v>
      </c>
      <c r="U2956" t="str">
        <f>IF(COUNTIF('16 reserve bal'!D:D,'16 AJE data'!T2956)&gt;0,"Y","N")</f>
        <v>N</v>
      </c>
    </row>
    <row r="2957" spans="1:21" x14ac:dyDescent="0.25">
      <c r="A2957" t="s">
        <v>137</v>
      </c>
      <c r="B2957" t="s">
        <v>5284</v>
      </c>
      <c r="C2957" t="s">
        <v>8537</v>
      </c>
      <c r="D2957" t="s">
        <v>525</v>
      </c>
      <c r="E2957" t="s">
        <v>12419</v>
      </c>
      <c r="F2957" t="str">
        <f t="shared" si="49"/>
        <v>CA-IFRS</v>
      </c>
      <c r="G2957" t="s">
        <v>8537</v>
      </c>
      <c r="O2957" t="s">
        <v>16621</v>
      </c>
      <c r="P2957" t="s">
        <v>137</v>
      </c>
      <c r="Q2957" t="s">
        <v>9015</v>
      </c>
      <c r="R2957" t="str">
        <f>IF(COUNTIF('16 reserve entries'!Q:Q,'16 AJE data'!O2957)&gt;0,"Y","N")</f>
        <v>N</v>
      </c>
      <c r="S2957" s="149" t="s">
        <v>137</v>
      </c>
      <c r="T2957" t="s">
        <v>14925</v>
      </c>
      <c r="U2957" t="str">
        <f>IF(COUNTIF('16 reserve bal'!D:D,'16 AJE data'!T2957)&gt;0,"Y","N")</f>
        <v>N</v>
      </c>
    </row>
    <row r="2958" spans="1:21" x14ac:dyDescent="0.25">
      <c r="A2958" t="s">
        <v>137</v>
      </c>
      <c r="B2958" t="s">
        <v>5284</v>
      </c>
      <c r="C2958" t="s">
        <v>8538</v>
      </c>
      <c r="D2958" t="s">
        <v>525</v>
      </c>
      <c r="E2958" t="s">
        <v>12419</v>
      </c>
      <c r="F2958" t="str">
        <f t="shared" si="49"/>
        <v>CA-IFRS</v>
      </c>
      <c r="G2958" t="s">
        <v>8538</v>
      </c>
      <c r="O2958" t="s">
        <v>16622</v>
      </c>
      <c r="P2958" t="s">
        <v>137</v>
      </c>
      <c r="Q2958" t="s">
        <v>9016</v>
      </c>
      <c r="R2958" t="str">
        <f>IF(COUNTIF('16 reserve entries'!Q:Q,'16 AJE data'!O2958)&gt;0,"Y","N")</f>
        <v>N</v>
      </c>
      <c r="S2958" s="149" t="s">
        <v>137</v>
      </c>
      <c r="T2958" t="s">
        <v>14927</v>
      </c>
      <c r="U2958" t="str">
        <f>IF(COUNTIF('16 reserve bal'!D:D,'16 AJE data'!T2958)&gt;0,"Y","N")</f>
        <v>N</v>
      </c>
    </row>
    <row r="2959" spans="1:21" x14ac:dyDescent="0.25">
      <c r="A2959" t="s">
        <v>137</v>
      </c>
      <c r="B2959" t="s">
        <v>5284</v>
      </c>
      <c r="C2959" t="s">
        <v>8539</v>
      </c>
      <c r="D2959" t="s">
        <v>525</v>
      </c>
      <c r="E2959" t="s">
        <v>12419</v>
      </c>
      <c r="F2959" t="str">
        <f t="shared" si="49"/>
        <v>CA-IFRS</v>
      </c>
      <c r="G2959" t="s">
        <v>8539</v>
      </c>
      <c r="O2959" t="s">
        <v>16623</v>
      </c>
      <c r="P2959" t="s">
        <v>137</v>
      </c>
      <c r="Q2959" t="s">
        <v>9017</v>
      </c>
      <c r="R2959" t="str">
        <f>IF(COUNTIF('16 reserve entries'!Q:Q,'16 AJE data'!O2959)&gt;0,"Y","N")</f>
        <v>N</v>
      </c>
      <c r="S2959" s="149" t="s">
        <v>137</v>
      </c>
      <c r="T2959" t="s">
        <v>14929</v>
      </c>
      <c r="U2959" t="str">
        <f>IF(COUNTIF('16 reserve bal'!D:D,'16 AJE data'!T2959)&gt;0,"Y","N")</f>
        <v>N</v>
      </c>
    </row>
    <row r="2960" spans="1:21" x14ac:dyDescent="0.25">
      <c r="A2960" t="s">
        <v>137</v>
      </c>
      <c r="B2960" t="s">
        <v>5284</v>
      </c>
      <c r="C2960" t="s">
        <v>8540</v>
      </c>
      <c r="D2960" t="s">
        <v>525</v>
      </c>
      <c r="E2960" t="s">
        <v>12419</v>
      </c>
      <c r="F2960" t="str">
        <f t="shared" si="49"/>
        <v>CA-IFRS</v>
      </c>
      <c r="G2960" t="s">
        <v>8540</v>
      </c>
      <c r="O2960" t="s">
        <v>16624</v>
      </c>
      <c r="P2960" t="s">
        <v>137</v>
      </c>
      <c r="Q2960" t="s">
        <v>9018</v>
      </c>
      <c r="R2960" t="str">
        <f>IF(COUNTIF('16 reserve entries'!Q:Q,'16 AJE data'!O2960)&gt;0,"Y","N")</f>
        <v>N</v>
      </c>
      <c r="S2960" s="149" t="s">
        <v>137</v>
      </c>
      <c r="T2960" t="s">
        <v>14931</v>
      </c>
      <c r="U2960" t="str">
        <f>IF(COUNTIF('16 reserve bal'!D:D,'16 AJE data'!T2960)&gt;0,"Y","N")</f>
        <v>N</v>
      </c>
    </row>
    <row r="2961" spans="1:21" x14ac:dyDescent="0.25">
      <c r="A2961" t="s">
        <v>137</v>
      </c>
      <c r="B2961" t="s">
        <v>5284</v>
      </c>
      <c r="C2961" t="s">
        <v>8541</v>
      </c>
      <c r="D2961" t="s">
        <v>525</v>
      </c>
      <c r="E2961" t="s">
        <v>12419</v>
      </c>
      <c r="F2961" t="str">
        <f t="shared" si="49"/>
        <v>CA-IFRS</v>
      </c>
      <c r="G2961" t="s">
        <v>8541</v>
      </c>
      <c r="O2961" t="s">
        <v>16625</v>
      </c>
      <c r="P2961" t="s">
        <v>137</v>
      </c>
      <c r="Q2961" t="s">
        <v>9019</v>
      </c>
      <c r="R2961" t="str">
        <f>IF(COUNTIF('16 reserve entries'!Q:Q,'16 AJE data'!O2961)&gt;0,"Y","N")</f>
        <v>N</v>
      </c>
      <c r="S2961" s="149" t="s">
        <v>137</v>
      </c>
      <c r="T2961" t="s">
        <v>14933</v>
      </c>
      <c r="U2961" t="str">
        <f>IF(COUNTIF('16 reserve bal'!D:D,'16 AJE data'!T2961)&gt;0,"Y","N")</f>
        <v>N</v>
      </c>
    </row>
    <row r="2962" spans="1:21" x14ac:dyDescent="0.25">
      <c r="A2962" t="s">
        <v>137</v>
      </c>
      <c r="B2962" t="s">
        <v>5284</v>
      </c>
      <c r="C2962" t="s">
        <v>8542</v>
      </c>
      <c r="D2962" t="s">
        <v>525</v>
      </c>
      <c r="E2962" t="s">
        <v>12419</v>
      </c>
      <c r="F2962" t="str">
        <f t="shared" si="49"/>
        <v>CA-IFRS</v>
      </c>
      <c r="G2962" t="s">
        <v>8542</v>
      </c>
      <c r="O2962" t="s">
        <v>16626</v>
      </c>
      <c r="P2962" t="s">
        <v>137</v>
      </c>
      <c r="Q2962" t="s">
        <v>9020</v>
      </c>
      <c r="R2962" t="str">
        <f>IF(COUNTIF('16 reserve entries'!Q:Q,'16 AJE data'!O2962)&gt;0,"Y","N")</f>
        <v>N</v>
      </c>
      <c r="S2962" s="149" t="s">
        <v>137</v>
      </c>
      <c r="T2962" t="s">
        <v>14935</v>
      </c>
      <c r="U2962" t="str">
        <f>IF(COUNTIF('16 reserve bal'!D:D,'16 AJE data'!T2962)&gt;0,"Y","N")</f>
        <v>N</v>
      </c>
    </row>
    <row r="2963" spans="1:21" x14ac:dyDescent="0.25">
      <c r="A2963" t="s">
        <v>137</v>
      </c>
      <c r="B2963" t="s">
        <v>5284</v>
      </c>
      <c r="C2963" t="s">
        <v>8543</v>
      </c>
      <c r="D2963" t="s">
        <v>525</v>
      </c>
      <c r="E2963" t="s">
        <v>12419</v>
      </c>
      <c r="F2963" t="str">
        <f t="shared" si="49"/>
        <v>CA-IFRS</v>
      </c>
      <c r="G2963" t="s">
        <v>8543</v>
      </c>
      <c r="O2963" t="s">
        <v>16627</v>
      </c>
      <c r="P2963" t="s">
        <v>137</v>
      </c>
      <c r="Q2963" t="s">
        <v>9022</v>
      </c>
      <c r="R2963" t="str">
        <f>IF(COUNTIF('16 reserve entries'!Q:Q,'16 AJE data'!O2963)&gt;0,"Y","N")</f>
        <v>N</v>
      </c>
      <c r="S2963" s="149" t="s">
        <v>137</v>
      </c>
      <c r="T2963" t="s">
        <v>14937</v>
      </c>
      <c r="U2963" t="str">
        <f>IF(COUNTIF('16 reserve bal'!D:D,'16 AJE data'!T2963)&gt;0,"Y","N")</f>
        <v>N</v>
      </c>
    </row>
    <row r="2964" spans="1:21" x14ac:dyDescent="0.25">
      <c r="A2964" t="s">
        <v>137</v>
      </c>
      <c r="B2964" t="s">
        <v>5284</v>
      </c>
      <c r="C2964" t="s">
        <v>8544</v>
      </c>
      <c r="D2964" t="s">
        <v>525</v>
      </c>
      <c r="E2964" t="s">
        <v>12419</v>
      </c>
      <c r="F2964" t="str">
        <f t="shared" si="49"/>
        <v>CA-IFRS</v>
      </c>
      <c r="G2964" t="s">
        <v>8544</v>
      </c>
      <c r="O2964" t="s">
        <v>16628</v>
      </c>
      <c r="P2964" t="s">
        <v>137</v>
      </c>
      <c r="Q2964" t="s">
        <v>9023</v>
      </c>
      <c r="R2964" t="str">
        <f>IF(COUNTIF('16 reserve entries'!Q:Q,'16 AJE data'!O2964)&gt;0,"Y","N")</f>
        <v>N</v>
      </c>
      <c r="S2964" s="149" t="s">
        <v>137</v>
      </c>
      <c r="T2964" t="s">
        <v>14939</v>
      </c>
      <c r="U2964" t="str">
        <f>IF(COUNTIF('16 reserve bal'!D:D,'16 AJE data'!T2964)&gt;0,"Y","N")</f>
        <v>N</v>
      </c>
    </row>
    <row r="2965" spans="1:21" x14ac:dyDescent="0.25">
      <c r="A2965" t="s">
        <v>137</v>
      </c>
      <c r="B2965" t="s">
        <v>5284</v>
      </c>
      <c r="C2965" t="s">
        <v>8545</v>
      </c>
      <c r="D2965" t="s">
        <v>525</v>
      </c>
      <c r="E2965" t="s">
        <v>12419</v>
      </c>
      <c r="F2965" t="str">
        <f t="shared" si="49"/>
        <v>CA-IFRS</v>
      </c>
      <c r="G2965" t="s">
        <v>8545</v>
      </c>
      <c r="O2965" t="s">
        <v>16629</v>
      </c>
      <c r="P2965" t="s">
        <v>137</v>
      </c>
      <c r="Q2965" t="s">
        <v>9024</v>
      </c>
      <c r="R2965" t="str">
        <f>IF(COUNTIF('16 reserve entries'!Q:Q,'16 AJE data'!O2965)&gt;0,"Y","N")</f>
        <v>N</v>
      </c>
      <c r="S2965" s="149" t="s">
        <v>137</v>
      </c>
      <c r="T2965" t="s">
        <v>14941</v>
      </c>
      <c r="U2965" t="str">
        <f>IF(COUNTIF('16 reserve bal'!D:D,'16 AJE data'!T2965)&gt;0,"Y","N")</f>
        <v>N</v>
      </c>
    </row>
    <row r="2966" spans="1:21" x14ac:dyDescent="0.25">
      <c r="A2966" t="s">
        <v>137</v>
      </c>
      <c r="B2966" t="s">
        <v>5284</v>
      </c>
      <c r="C2966" t="s">
        <v>8546</v>
      </c>
      <c r="D2966" t="s">
        <v>525</v>
      </c>
      <c r="E2966" t="s">
        <v>12419</v>
      </c>
      <c r="F2966" t="str">
        <f t="shared" si="49"/>
        <v>CA-IFRS</v>
      </c>
      <c r="G2966" t="s">
        <v>8546</v>
      </c>
      <c r="O2966" t="s">
        <v>16630</v>
      </c>
      <c r="P2966" t="s">
        <v>137</v>
      </c>
      <c r="Q2966" t="s">
        <v>9025</v>
      </c>
      <c r="R2966" t="str">
        <f>IF(COUNTIF('16 reserve entries'!Q:Q,'16 AJE data'!O2966)&gt;0,"Y","N")</f>
        <v>N</v>
      </c>
      <c r="S2966" s="149" t="s">
        <v>137</v>
      </c>
      <c r="T2966" t="s">
        <v>14943</v>
      </c>
      <c r="U2966" t="str">
        <f>IF(COUNTIF('16 reserve bal'!D:D,'16 AJE data'!T2966)&gt;0,"Y","N")</f>
        <v>N</v>
      </c>
    </row>
    <row r="2967" spans="1:21" x14ac:dyDescent="0.25">
      <c r="A2967" t="s">
        <v>137</v>
      </c>
      <c r="B2967" t="s">
        <v>5284</v>
      </c>
      <c r="C2967" t="s">
        <v>8547</v>
      </c>
      <c r="D2967" t="s">
        <v>525</v>
      </c>
      <c r="E2967" t="s">
        <v>12419</v>
      </c>
      <c r="F2967" t="str">
        <f t="shared" si="49"/>
        <v>CA-IFRS</v>
      </c>
      <c r="G2967" t="s">
        <v>8547</v>
      </c>
      <c r="O2967" t="s">
        <v>16631</v>
      </c>
      <c r="P2967" t="s">
        <v>137</v>
      </c>
      <c r="Q2967" t="s">
        <v>9026</v>
      </c>
      <c r="R2967" t="str">
        <f>IF(COUNTIF('16 reserve entries'!Q:Q,'16 AJE data'!O2967)&gt;0,"Y","N")</f>
        <v>N</v>
      </c>
      <c r="S2967" s="149" t="s">
        <v>137</v>
      </c>
      <c r="T2967" t="s">
        <v>14945</v>
      </c>
      <c r="U2967" t="str">
        <f>IF(COUNTIF('16 reserve bal'!D:D,'16 AJE data'!T2967)&gt;0,"Y","N")</f>
        <v>N</v>
      </c>
    </row>
    <row r="2968" spans="1:21" x14ac:dyDescent="0.25">
      <c r="A2968" t="s">
        <v>137</v>
      </c>
      <c r="B2968" t="s">
        <v>5284</v>
      </c>
      <c r="C2968" t="s">
        <v>8548</v>
      </c>
      <c r="D2968" t="s">
        <v>525</v>
      </c>
      <c r="E2968" t="s">
        <v>12419</v>
      </c>
      <c r="F2968" t="str">
        <f t="shared" si="49"/>
        <v>CA-IFRS</v>
      </c>
      <c r="G2968" t="s">
        <v>8548</v>
      </c>
      <c r="O2968" t="s">
        <v>16632</v>
      </c>
      <c r="P2968" t="s">
        <v>137</v>
      </c>
      <c r="Q2968" t="s">
        <v>9027</v>
      </c>
      <c r="R2968" t="str">
        <f>IF(COUNTIF('16 reserve entries'!Q:Q,'16 AJE data'!O2968)&gt;0,"Y","N")</f>
        <v>N</v>
      </c>
      <c r="S2968" s="149" t="s">
        <v>137</v>
      </c>
      <c r="T2968" t="s">
        <v>14947</v>
      </c>
      <c r="U2968" t="str">
        <f>IF(COUNTIF('16 reserve bal'!D:D,'16 AJE data'!T2968)&gt;0,"Y","N")</f>
        <v>N</v>
      </c>
    </row>
    <row r="2969" spans="1:21" x14ac:dyDescent="0.25">
      <c r="A2969" t="s">
        <v>137</v>
      </c>
      <c r="B2969" t="s">
        <v>5284</v>
      </c>
      <c r="C2969" t="s">
        <v>8549</v>
      </c>
      <c r="D2969" t="s">
        <v>525</v>
      </c>
      <c r="E2969" t="s">
        <v>12419</v>
      </c>
      <c r="F2969" t="str">
        <f t="shared" si="49"/>
        <v>CA-IFRS</v>
      </c>
      <c r="G2969" t="s">
        <v>8549</v>
      </c>
      <c r="O2969" t="s">
        <v>16633</v>
      </c>
      <c r="P2969" t="s">
        <v>137</v>
      </c>
      <c r="Q2969" t="s">
        <v>9028</v>
      </c>
      <c r="R2969" t="str">
        <f>IF(COUNTIF('16 reserve entries'!Q:Q,'16 AJE data'!O2969)&gt;0,"Y","N")</f>
        <v>N</v>
      </c>
      <c r="S2969" s="149" t="s">
        <v>137</v>
      </c>
      <c r="T2969" t="s">
        <v>14949</v>
      </c>
      <c r="U2969" t="str">
        <f>IF(COUNTIF('16 reserve bal'!D:D,'16 AJE data'!T2969)&gt;0,"Y","N")</f>
        <v>N</v>
      </c>
    </row>
    <row r="2970" spans="1:21" x14ac:dyDescent="0.25">
      <c r="A2970" t="s">
        <v>137</v>
      </c>
      <c r="B2970" t="s">
        <v>5284</v>
      </c>
      <c r="C2970" t="s">
        <v>8550</v>
      </c>
      <c r="D2970" t="s">
        <v>525</v>
      </c>
      <c r="E2970" t="s">
        <v>12419</v>
      </c>
      <c r="F2970" t="str">
        <f t="shared" si="49"/>
        <v>CA-IFRS</v>
      </c>
      <c r="G2970" t="s">
        <v>8550</v>
      </c>
      <c r="O2970" t="s">
        <v>16634</v>
      </c>
      <c r="P2970" t="s">
        <v>137</v>
      </c>
      <c r="Q2970" t="s">
        <v>9029</v>
      </c>
      <c r="R2970" t="str">
        <f>IF(COUNTIF('16 reserve entries'!Q:Q,'16 AJE data'!O2970)&gt;0,"Y","N")</f>
        <v>N</v>
      </c>
      <c r="S2970" s="149" t="s">
        <v>137</v>
      </c>
      <c r="T2970" t="s">
        <v>14951</v>
      </c>
      <c r="U2970" t="str">
        <f>IF(COUNTIF('16 reserve bal'!D:D,'16 AJE data'!T2970)&gt;0,"Y","N")</f>
        <v>N</v>
      </c>
    </row>
    <row r="2971" spans="1:21" x14ac:dyDescent="0.25">
      <c r="A2971" t="s">
        <v>137</v>
      </c>
      <c r="B2971" t="s">
        <v>5284</v>
      </c>
      <c r="C2971" t="s">
        <v>8551</v>
      </c>
      <c r="D2971" t="s">
        <v>525</v>
      </c>
      <c r="E2971" t="s">
        <v>12419</v>
      </c>
      <c r="F2971" t="str">
        <f t="shared" si="49"/>
        <v>CA-IFRS</v>
      </c>
      <c r="G2971" t="s">
        <v>8551</v>
      </c>
      <c r="O2971" t="s">
        <v>16635</v>
      </c>
      <c r="P2971" t="s">
        <v>137</v>
      </c>
      <c r="Q2971" t="s">
        <v>9030</v>
      </c>
      <c r="R2971" t="str">
        <f>IF(COUNTIF('16 reserve entries'!Q:Q,'16 AJE data'!O2971)&gt;0,"Y","N")</f>
        <v>N</v>
      </c>
      <c r="S2971" s="149" t="s">
        <v>137</v>
      </c>
      <c r="T2971" t="s">
        <v>14953</v>
      </c>
      <c r="U2971" t="str">
        <f>IF(COUNTIF('16 reserve bal'!D:D,'16 AJE data'!T2971)&gt;0,"Y","N")</f>
        <v>N</v>
      </c>
    </row>
    <row r="2972" spans="1:21" x14ac:dyDescent="0.25">
      <c r="A2972" t="s">
        <v>137</v>
      </c>
      <c r="B2972" t="s">
        <v>5284</v>
      </c>
      <c r="C2972" t="s">
        <v>8552</v>
      </c>
      <c r="D2972" t="s">
        <v>525</v>
      </c>
      <c r="E2972" t="s">
        <v>12419</v>
      </c>
      <c r="F2972" t="str">
        <f t="shared" si="49"/>
        <v>CA-IFRS</v>
      </c>
      <c r="G2972" t="s">
        <v>8552</v>
      </c>
      <c r="O2972" t="s">
        <v>16636</v>
      </c>
      <c r="P2972" t="s">
        <v>137</v>
      </c>
      <c r="Q2972" t="s">
        <v>9031</v>
      </c>
      <c r="R2972" t="str">
        <f>IF(COUNTIF('16 reserve entries'!Q:Q,'16 AJE data'!O2972)&gt;0,"Y","N")</f>
        <v>N</v>
      </c>
      <c r="S2972" s="149" t="s">
        <v>137</v>
      </c>
      <c r="T2972" t="s">
        <v>14955</v>
      </c>
      <c r="U2972" t="str">
        <f>IF(COUNTIF('16 reserve bal'!D:D,'16 AJE data'!T2972)&gt;0,"Y","N")</f>
        <v>N</v>
      </c>
    </row>
    <row r="2973" spans="1:21" x14ac:dyDescent="0.25">
      <c r="A2973" t="s">
        <v>137</v>
      </c>
      <c r="B2973" t="s">
        <v>5284</v>
      </c>
      <c r="C2973" t="s">
        <v>8553</v>
      </c>
      <c r="D2973" t="s">
        <v>525</v>
      </c>
      <c r="E2973" t="s">
        <v>12419</v>
      </c>
      <c r="F2973" t="str">
        <f t="shared" si="49"/>
        <v>CA-IFRS</v>
      </c>
      <c r="G2973" t="s">
        <v>8553</v>
      </c>
      <c r="O2973" t="s">
        <v>16637</v>
      </c>
      <c r="P2973" t="s">
        <v>137</v>
      </c>
      <c r="Q2973" t="s">
        <v>9032</v>
      </c>
      <c r="R2973" t="str">
        <f>IF(COUNTIF('16 reserve entries'!Q:Q,'16 AJE data'!O2973)&gt;0,"Y","N")</f>
        <v>N</v>
      </c>
      <c r="S2973" s="149" t="s">
        <v>137</v>
      </c>
      <c r="T2973" t="s">
        <v>14957</v>
      </c>
      <c r="U2973" t="str">
        <f>IF(COUNTIF('16 reserve bal'!D:D,'16 AJE data'!T2973)&gt;0,"Y","N")</f>
        <v>N</v>
      </c>
    </row>
    <row r="2974" spans="1:21" x14ac:dyDescent="0.25">
      <c r="A2974" t="s">
        <v>137</v>
      </c>
      <c r="B2974" t="s">
        <v>5284</v>
      </c>
      <c r="C2974" t="s">
        <v>8554</v>
      </c>
      <c r="D2974" t="s">
        <v>525</v>
      </c>
      <c r="E2974" t="s">
        <v>12419</v>
      </c>
      <c r="F2974" t="str">
        <f t="shared" si="49"/>
        <v>CA-IFRS</v>
      </c>
      <c r="G2974" t="s">
        <v>8554</v>
      </c>
      <c r="O2974" t="s">
        <v>16638</v>
      </c>
      <c r="P2974" t="s">
        <v>137</v>
      </c>
      <c r="Q2974" t="s">
        <v>9033</v>
      </c>
      <c r="R2974" t="str">
        <f>IF(COUNTIF('16 reserve entries'!Q:Q,'16 AJE data'!O2974)&gt;0,"Y","N")</f>
        <v>N</v>
      </c>
      <c r="S2974" s="149" t="s">
        <v>137</v>
      </c>
      <c r="T2974" t="s">
        <v>14959</v>
      </c>
      <c r="U2974" t="str">
        <f>IF(COUNTIF('16 reserve bal'!D:D,'16 AJE data'!T2974)&gt;0,"Y","N")</f>
        <v>N</v>
      </c>
    </row>
    <row r="2975" spans="1:21" x14ac:dyDescent="0.25">
      <c r="A2975" t="s">
        <v>137</v>
      </c>
      <c r="B2975" t="s">
        <v>5284</v>
      </c>
      <c r="C2975" t="s">
        <v>8555</v>
      </c>
      <c r="D2975" t="s">
        <v>525</v>
      </c>
      <c r="E2975" t="s">
        <v>12419</v>
      </c>
      <c r="F2975" t="str">
        <f t="shared" si="49"/>
        <v>CA-IFRS</v>
      </c>
      <c r="G2975" t="s">
        <v>8555</v>
      </c>
      <c r="O2975" t="s">
        <v>16639</v>
      </c>
      <c r="P2975" t="s">
        <v>137</v>
      </c>
      <c r="Q2975" t="s">
        <v>9034</v>
      </c>
      <c r="R2975" t="str">
        <f>IF(COUNTIF('16 reserve entries'!Q:Q,'16 AJE data'!O2975)&gt;0,"Y","N")</f>
        <v>N</v>
      </c>
      <c r="S2975" s="149" t="s">
        <v>137</v>
      </c>
      <c r="T2975" t="s">
        <v>14961</v>
      </c>
      <c r="U2975" t="str">
        <f>IF(COUNTIF('16 reserve bal'!D:D,'16 AJE data'!T2975)&gt;0,"Y","N")</f>
        <v>N</v>
      </c>
    </row>
    <row r="2976" spans="1:21" x14ac:dyDescent="0.25">
      <c r="A2976" t="s">
        <v>137</v>
      </c>
      <c r="B2976" t="s">
        <v>5284</v>
      </c>
      <c r="C2976" t="s">
        <v>8556</v>
      </c>
      <c r="D2976" t="s">
        <v>525</v>
      </c>
      <c r="E2976" t="s">
        <v>12419</v>
      </c>
      <c r="F2976" t="str">
        <f t="shared" si="49"/>
        <v>CA-IFRS</v>
      </c>
      <c r="G2976" t="s">
        <v>8556</v>
      </c>
      <c r="O2976" t="s">
        <v>16640</v>
      </c>
      <c r="P2976" t="s">
        <v>137</v>
      </c>
      <c r="Q2976" t="s">
        <v>9035</v>
      </c>
      <c r="R2976" t="str">
        <f>IF(COUNTIF('16 reserve entries'!Q:Q,'16 AJE data'!O2976)&gt;0,"Y","N")</f>
        <v>N</v>
      </c>
      <c r="S2976" s="149" t="s">
        <v>137</v>
      </c>
      <c r="T2976" t="s">
        <v>14963</v>
      </c>
      <c r="U2976" t="str">
        <f>IF(COUNTIF('16 reserve bal'!D:D,'16 AJE data'!T2976)&gt;0,"Y","N")</f>
        <v>N</v>
      </c>
    </row>
    <row r="2977" spans="1:21" x14ac:dyDescent="0.25">
      <c r="A2977" t="s">
        <v>137</v>
      </c>
      <c r="B2977" t="s">
        <v>5284</v>
      </c>
      <c r="C2977" t="s">
        <v>8557</v>
      </c>
      <c r="D2977" t="s">
        <v>525</v>
      </c>
      <c r="E2977" t="s">
        <v>12419</v>
      </c>
      <c r="F2977" t="str">
        <f t="shared" si="49"/>
        <v>CA-IFRS</v>
      </c>
      <c r="G2977" t="s">
        <v>8557</v>
      </c>
      <c r="O2977" t="s">
        <v>16641</v>
      </c>
      <c r="P2977" t="s">
        <v>137</v>
      </c>
      <c r="Q2977" t="s">
        <v>8186</v>
      </c>
      <c r="R2977" t="str">
        <f>IF(COUNTIF('16 reserve entries'!Q:Q,'16 AJE data'!O2977)&gt;0,"Y","N")</f>
        <v>N</v>
      </c>
      <c r="S2977" s="149" t="s">
        <v>137</v>
      </c>
      <c r="T2977" t="s">
        <v>14965</v>
      </c>
      <c r="U2977" t="str">
        <f>IF(COUNTIF('16 reserve bal'!D:D,'16 AJE data'!T2977)&gt;0,"Y","N")</f>
        <v>N</v>
      </c>
    </row>
    <row r="2978" spans="1:21" x14ac:dyDescent="0.25">
      <c r="A2978" t="s">
        <v>137</v>
      </c>
      <c r="B2978" t="s">
        <v>5284</v>
      </c>
      <c r="C2978" t="s">
        <v>8558</v>
      </c>
      <c r="D2978" t="s">
        <v>525</v>
      </c>
      <c r="E2978" t="s">
        <v>12419</v>
      </c>
      <c r="F2978" t="str">
        <f t="shared" si="49"/>
        <v>CA-IFRS</v>
      </c>
      <c r="G2978" t="s">
        <v>8558</v>
      </c>
      <c r="O2978" t="s">
        <v>16642</v>
      </c>
      <c r="P2978" t="s">
        <v>137</v>
      </c>
      <c r="Q2978" t="s">
        <v>9103</v>
      </c>
      <c r="R2978" t="str">
        <f>IF(COUNTIF('16 reserve entries'!Q:Q,'16 AJE data'!O2978)&gt;0,"Y","N")</f>
        <v>N</v>
      </c>
      <c r="S2978" s="149" t="s">
        <v>137</v>
      </c>
      <c r="T2978" t="s">
        <v>14967</v>
      </c>
      <c r="U2978" t="str">
        <f>IF(COUNTIF('16 reserve bal'!D:D,'16 AJE data'!T2978)&gt;0,"Y","N")</f>
        <v>N</v>
      </c>
    </row>
    <row r="2979" spans="1:21" x14ac:dyDescent="0.25">
      <c r="A2979" t="s">
        <v>137</v>
      </c>
      <c r="B2979" t="s">
        <v>5284</v>
      </c>
      <c r="C2979" t="s">
        <v>8559</v>
      </c>
      <c r="D2979" t="s">
        <v>525</v>
      </c>
      <c r="E2979" t="s">
        <v>12419</v>
      </c>
      <c r="F2979" t="str">
        <f t="shared" si="49"/>
        <v>CA-IFRS</v>
      </c>
      <c r="G2979" t="s">
        <v>8559</v>
      </c>
      <c r="O2979" t="s">
        <v>7134</v>
      </c>
      <c r="P2979" t="s">
        <v>139</v>
      </c>
      <c r="Q2979" t="s">
        <v>3305</v>
      </c>
      <c r="R2979" t="str">
        <f>IF(COUNTIF('16 reserve entries'!Q:Q,'16 AJE data'!O2979)&gt;0,"Y","N")</f>
        <v>Y</v>
      </c>
      <c r="S2979" s="149" t="s">
        <v>137</v>
      </c>
      <c r="T2979" t="s">
        <v>14969</v>
      </c>
      <c r="U2979" t="str">
        <f>IF(COUNTIF('16 reserve bal'!D:D,'16 AJE data'!T2979)&gt;0,"Y","N")</f>
        <v>N</v>
      </c>
    </row>
    <row r="2980" spans="1:21" x14ac:dyDescent="0.25">
      <c r="A2980" t="s">
        <v>137</v>
      </c>
      <c r="B2980" t="s">
        <v>5284</v>
      </c>
      <c r="C2980" t="s">
        <v>8560</v>
      </c>
      <c r="D2980" t="s">
        <v>525</v>
      </c>
      <c r="E2980" t="s">
        <v>12419</v>
      </c>
      <c r="F2980" t="str">
        <f t="shared" si="49"/>
        <v>CA-IFRS</v>
      </c>
      <c r="G2980" t="s">
        <v>8560</v>
      </c>
      <c r="O2980" t="s">
        <v>7136</v>
      </c>
      <c r="P2980" t="s">
        <v>139</v>
      </c>
      <c r="Q2980" t="s">
        <v>3323</v>
      </c>
      <c r="R2980" t="str">
        <f>IF(COUNTIF('16 reserve entries'!Q:Q,'16 AJE data'!O2980)&gt;0,"Y","N")</f>
        <v>Y</v>
      </c>
      <c r="S2980" s="149" t="s">
        <v>137</v>
      </c>
      <c r="T2980" t="s">
        <v>14971</v>
      </c>
      <c r="U2980" t="str">
        <f>IF(COUNTIF('16 reserve bal'!D:D,'16 AJE data'!T2980)&gt;0,"Y","N")</f>
        <v>N</v>
      </c>
    </row>
    <row r="2981" spans="1:21" x14ac:dyDescent="0.25">
      <c r="A2981" t="s">
        <v>137</v>
      </c>
      <c r="B2981" t="s">
        <v>5284</v>
      </c>
      <c r="C2981" t="s">
        <v>8561</v>
      </c>
      <c r="D2981" t="s">
        <v>525</v>
      </c>
      <c r="E2981" t="s">
        <v>12419</v>
      </c>
      <c r="F2981" t="str">
        <f t="shared" si="49"/>
        <v>CA-IFRS</v>
      </c>
      <c r="G2981" t="s">
        <v>8561</v>
      </c>
      <c r="O2981" t="s">
        <v>16643</v>
      </c>
      <c r="P2981" t="s">
        <v>139</v>
      </c>
      <c r="Q2981" t="s">
        <v>3326</v>
      </c>
      <c r="R2981" t="str">
        <f>IF(COUNTIF('16 reserve entries'!Q:Q,'16 AJE data'!O2981)&gt;0,"Y","N")</f>
        <v>N</v>
      </c>
      <c r="S2981" s="149" t="s">
        <v>137</v>
      </c>
      <c r="T2981" t="s">
        <v>14973</v>
      </c>
      <c r="U2981" t="str">
        <f>IF(COUNTIF('16 reserve bal'!D:D,'16 AJE data'!T2981)&gt;0,"Y","N")</f>
        <v>N</v>
      </c>
    </row>
    <row r="2982" spans="1:21" x14ac:dyDescent="0.25">
      <c r="A2982" t="s">
        <v>137</v>
      </c>
      <c r="B2982" t="s">
        <v>5284</v>
      </c>
      <c r="C2982" t="s">
        <v>8562</v>
      </c>
      <c r="D2982" t="s">
        <v>525</v>
      </c>
      <c r="E2982" t="s">
        <v>12419</v>
      </c>
      <c r="F2982" t="str">
        <f t="shared" si="49"/>
        <v>CA-IFRS</v>
      </c>
      <c r="G2982" t="s">
        <v>8562</v>
      </c>
      <c r="O2982" t="s">
        <v>16644</v>
      </c>
      <c r="P2982" t="s">
        <v>139</v>
      </c>
      <c r="Q2982" t="s">
        <v>3335</v>
      </c>
      <c r="R2982" t="str">
        <f>IF(COUNTIF('16 reserve entries'!Q:Q,'16 AJE data'!O2982)&gt;0,"Y","N")</f>
        <v>N</v>
      </c>
      <c r="S2982" s="149" t="s">
        <v>137</v>
      </c>
      <c r="T2982" t="s">
        <v>14975</v>
      </c>
      <c r="U2982" t="str">
        <f>IF(COUNTIF('16 reserve bal'!D:D,'16 AJE data'!T2982)&gt;0,"Y","N")</f>
        <v>N</v>
      </c>
    </row>
    <row r="2983" spans="1:21" x14ac:dyDescent="0.25">
      <c r="A2983" t="s">
        <v>137</v>
      </c>
      <c r="B2983" t="s">
        <v>5284</v>
      </c>
      <c r="C2983" t="s">
        <v>8563</v>
      </c>
      <c r="D2983" t="s">
        <v>525</v>
      </c>
      <c r="E2983" t="s">
        <v>12419</v>
      </c>
      <c r="F2983" t="str">
        <f t="shared" si="49"/>
        <v>CA-IFRS</v>
      </c>
      <c r="G2983" t="s">
        <v>8563</v>
      </c>
      <c r="O2983" t="s">
        <v>7138</v>
      </c>
      <c r="P2983" t="s">
        <v>139</v>
      </c>
      <c r="Q2983" t="s">
        <v>3338</v>
      </c>
      <c r="R2983" t="str">
        <f>IF(COUNTIF('16 reserve entries'!Q:Q,'16 AJE data'!O2983)&gt;0,"Y","N")</f>
        <v>Y</v>
      </c>
      <c r="S2983" s="149" t="s">
        <v>137</v>
      </c>
      <c r="T2983" t="s">
        <v>14977</v>
      </c>
      <c r="U2983" t="str">
        <f>IF(COUNTIF('16 reserve bal'!D:D,'16 AJE data'!T2983)&gt;0,"Y","N")</f>
        <v>N</v>
      </c>
    </row>
    <row r="2984" spans="1:21" x14ac:dyDescent="0.25">
      <c r="A2984" t="s">
        <v>137</v>
      </c>
      <c r="B2984" t="s">
        <v>5284</v>
      </c>
      <c r="C2984" t="s">
        <v>8564</v>
      </c>
      <c r="D2984" t="s">
        <v>525</v>
      </c>
      <c r="E2984" t="s">
        <v>12419</v>
      </c>
      <c r="F2984" t="str">
        <f t="shared" si="49"/>
        <v>CA-IFRS</v>
      </c>
      <c r="G2984" t="s">
        <v>8564</v>
      </c>
      <c r="O2984" t="s">
        <v>7140</v>
      </c>
      <c r="P2984" t="s">
        <v>139</v>
      </c>
      <c r="Q2984" t="s">
        <v>3341</v>
      </c>
      <c r="R2984" t="str">
        <f>IF(COUNTIF('16 reserve entries'!Q:Q,'16 AJE data'!O2984)&gt;0,"Y","N")</f>
        <v>Y</v>
      </c>
      <c r="S2984" s="149" t="s">
        <v>137</v>
      </c>
      <c r="T2984" t="s">
        <v>14979</v>
      </c>
      <c r="U2984" t="str">
        <f>IF(COUNTIF('16 reserve bal'!D:D,'16 AJE data'!T2984)&gt;0,"Y","N")</f>
        <v>N</v>
      </c>
    </row>
    <row r="2985" spans="1:21" x14ac:dyDescent="0.25">
      <c r="A2985" t="s">
        <v>137</v>
      </c>
      <c r="B2985" t="s">
        <v>5284</v>
      </c>
      <c r="C2985" t="s">
        <v>8565</v>
      </c>
      <c r="D2985" t="s">
        <v>525</v>
      </c>
      <c r="E2985" t="s">
        <v>12419</v>
      </c>
      <c r="F2985" t="str">
        <f t="shared" si="49"/>
        <v>CA-IFRS</v>
      </c>
      <c r="G2985" t="s">
        <v>8565</v>
      </c>
      <c r="O2985" t="s">
        <v>16645</v>
      </c>
      <c r="P2985" t="s">
        <v>139</v>
      </c>
      <c r="Q2985" t="s">
        <v>7996</v>
      </c>
      <c r="R2985" t="str">
        <f>IF(COUNTIF('16 reserve entries'!Q:Q,'16 AJE data'!O2985)&gt;0,"Y","N")</f>
        <v>N</v>
      </c>
      <c r="S2985" s="149" t="s">
        <v>137</v>
      </c>
      <c r="T2985" t="s">
        <v>14981</v>
      </c>
      <c r="U2985" t="str">
        <f>IF(COUNTIF('16 reserve bal'!D:D,'16 AJE data'!T2985)&gt;0,"Y","N")</f>
        <v>N</v>
      </c>
    </row>
    <row r="2986" spans="1:21" x14ac:dyDescent="0.25">
      <c r="A2986" t="s">
        <v>137</v>
      </c>
      <c r="B2986" t="s">
        <v>5284</v>
      </c>
      <c r="C2986" t="s">
        <v>8566</v>
      </c>
      <c r="D2986" t="s">
        <v>525</v>
      </c>
      <c r="E2986" t="s">
        <v>12419</v>
      </c>
      <c r="F2986" t="str">
        <f t="shared" si="49"/>
        <v>CA-IFRS</v>
      </c>
      <c r="G2986" t="s">
        <v>8566</v>
      </c>
      <c r="Q2986" t="s">
        <v>3044</v>
      </c>
      <c r="S2986" s="149" t="s">
        <v>137</v>
      </c>
      <c r="T2986" t="s">
        <v>14983</v>
      </c>
      <c r="U2986" t="str">
        <f>IF(COUNTIF('16 reserve bal'!D:D,'16 AJE data'!T2986)&gt;0,"Y","N")</f>
        <v>N</v>
      </c>
    </row>
    <row r="2987" spans="1:21" x14ac:dyDescent="0.25">
      <c r="A2987" t="s">
        <v>137</v>
      </c>
      <c r="B2987" t="s">
        <v>5284</v>
      </c>
      <c r="C2987" t="s">
        <v>8567</v>
      </c>
      <c r="D2987" t="s">
        <v>525</v>
      </c>
      <c r="E2987" t="s">
        <v>12419</v>
      </c>
      <c r="F2987" t="str">
        <f t="shared" si="49"/>
        <v>CA-IFRS</v>
      </c>
      <c r="G2987" t="s">
        <v>8567</v>
      </c>
      <c r="Q2987" t="s">
        <v>3044</v>
      </c>
      <c r="S2987" s="149" t="s">
        <v>137</v>
      </c>
      <c r="T2987" t="s">
        <v>14985</v>
      </c>
      <c r="U2987" t="str">
        <f>IF(COUNTIF('16 reserve bal'!D:D,'16 AJE data'!T2987)&gt;0,"Y","N")</f>
        <v>N</v>
      </c>
    </row>
    <row r="2988" spans="1:21" x14ac:dyDescent="0.25">
      <c r="A2988" t="s">
        <v>137</v>
      </c>
      <c r="B2988" t="s">
        <v>5284</v>
      </c>
      <c r="C2988" t="s">
        <v>8568</v>
      </c>
      <c r="D2988" t="s">
        <v>525</v>
      </c>
      <c r="E2988" t="s">
        <v>12419</v>
      </c>
      <c r="F2988" t="str">
        <f t="shared" si="49"/>
        <v>CA-IFRS</v>
      </c>
      <c r="G2988" t="s">
        <v>8568</v>
      </c>
      <c r="Q2988" t="s">
        <v>3044</v>
      </c>
      <c r="S2988" s="149" t="s">
        <v>137</v>
      </c>
      <c r="T2988" t="s">
        <v>14987</v>
      </c>
      <c r="U2988" t="str">
        <f>IF(COUNTIF('16 reserve bal'!D:D,'16 AJE data'!T2988)&gt;0,"Y","N")</f>
        <v>N</v>
      </c>
    </row>
    <row r="2989" spans="1:21" x14ac:dyDescent="0.25">
      <c r="A2989" t="s">
        <v>137</v>
      </c>
      <c r="B2989" t="s">
        <v>5284</v>
      </c>
      <c r="C2989" t="s">
        <v>8569</v>
      </c>
      <c r="D2989" t="s">
        <v>525</v>
      </c>
      <c r="E2989" t="s">
        <v>12419</v>
      </c>
      <c r="F2989" t="str">
        <f t="shared" si="49"/>
        <v>CA-IFRS</v>
      </c>
      <c r="G2989" t="s">
        <v>8569</v>
      </c>
      <c r="Q2989" t="s">
        <v>3044</v>
      </c>
      <c r="S2989" s="149" t="s">
        <v>137</v>
      </c>
      <c r="T2989" t="s">
        <v>14989</v>
      </c>
      <c r="U2989" t="str">
        <f>IF(COUNTIF('16 reserve bal'!D:D,'16 AJE data'!T2989)&gt;0,"Y","N")</f>
        <v>N</v>
      </c>
    </row>
    <row r="2990" spans="1:21" x14ac:dyDescent="0.25">
      <c r="A2990" t="s">
        <v>137</v>
      </c>
      <c r="B2990" t="s">
        <v>5284</v>
      </c>
      <c r="C2990" t="s">
        <v>8570</v>
      </c>
      <c r="D2990" t="s">
        <v>525</v>
      </c>
      <c r="E2990" t="s">
        <v>12419</v>
      </c>
      <c r="F2990" t="str">
        <f t="shared" si="49"/>
        <v>CA-IFRS</v>
      </c>
      <c r="G2990" t="s">
        <v>8570</v>
      </c>
      <c r="Q2990" t="s">
        <v>3044</v>
      </c>
      <c r="S2990" s="149" t="s">
        <v>137</v>
      </c>
      <c r="T2990" t="s">
        <v>14991</v>
      </c>
      <c r="U2990" t="str">
        <f>IF(COUNTIF('16 reserve bal'!D:D,'16 AJE data'!T2990)&gt;0,"Y","N")</f>
        <v>N</v>
      </c>
    </row>
    <row r="2991" spans="1:21" x14ac:dyDescent="0.25">
      <c r="A2991" t="s">
        <v>137</v>
      </c>
      <c r="B2991" t="s">
        <v>5284</v>
      </c>
      <c r="C2991" t="s">
        <v>8571</v>
      </c>
      <c r="D2991" t="s">
        <v>525</v>
      </c>
      <c r="E2991" t="s">
        <v>12419</v>
      </c>
      <c r="F2991" t="str">
        <f t="shared" si="49"/>
        <v>CA-IFRS</v>
      </c>
      <c r="G2991" t="s">
        <v>8571</v>
      </c>
      <c r="Q2991" t="s">
        <v>3044</v>
      </c>
      <c r="S2991" s="149" t="s">
        <v>137</v>
      </c>
      <c r="T2991" t="s">
        <v>14993</v>
      </c>
      <c r="U2991" t="str">
        <f>IF(COUNTIF('16 reserve bal'!D:D,'16 AJE data'!T2991)&gt;0,"Y","N")</f>
        <v>N</v>
      </c>
    </row>
    <row r="2992" spans="1:21" x14ac:dyDescent="0.25">
      <c r="A2992" t="s">
        <v>137</v>
      </c>
      <c r="B2992" t="s">
        <v>5284</v>
      </c>
      <c r="C2992" t="s">
        <v>8572</v>
      </c>
      <c r="D2992" t="s">
        <v>525</v>
      </c>
      <c r="E2992" t="s">
        <v>12419</v>
      </c>
      <c r="F2992" t="str">
        <f t="shared" si="49"/>
        <v>CA-IFRS</v>
      </c>
      <c r="G2992" t="s">
        <v>8572</v>
      </c>
      <c r="Q2992" t="s">
        <v>3044</v>
      </c>
      <c r="S2992" s="149" t="s">
        <v>137</v>
      </c>
      <c r="T2992" t="s">
        <v>14995</v>
      </c>
      <c r="U2992" t="str">
        <f>IF(COUNTIF('16 reserve bal'!D:D,'16 AJE data'!T2992)&gt;0,"Y","N")</f>
        <v>N</v>
      </c>
    </row>
    <row r="2993" spans="1:21" x14ac:dyDescent="0.25">
      <c r="A2993" t="s">
        <v>137</v>
      </c>
      <c r="B2993" t="s">
        <v>5284</v>
      </c>
      <c r="C2993" t="s">
        <v>9096</v>
      </c>
      <c r="D2993" t="s">
        <v>525</v>
      </c>
      <c r="E2993" t="s">
        <v>12419</v>
      </c>
      <c r="F2993" t="str">
        <f t="shared" si="49"/>
        <v>CA-IFRS</v>
      </c>
      <c r="G2993" t="s">
        <v>9096</v>
      </c>
      <c r="Q2993" t="s">
        <v>3044</v>
      </c>
      <c r="S2993" s="149" t="s">
        <v>137</v>
      </c>
      <c r="T2993" t="s">
        <v>16646</v>
      </c>
      <c r="U2993" t="str">
        <f>IF(COUNTIF('16 reserve bal'!D:D,'16 AJE data'!T2993)&gt;0,"Y","N")</f>
        <v>N</v>
      </c>
    </row>
    <row r="2994" spans="1:21" x14ac:dyDescent="0.25">
      <c r="A2994" t="s">
        <v>137</v>
      </c>
      <c r="B2994" t="s">
        <v>5284</v>
      </c>
      <c r="C2994" t="s">
        <v>9097</v>
      </c>
      <c r="D2994" t="s">
        <v>525</v>
      </c>
      <c r="E2994" t="s">
        <v>12419</v>
      </c>
      <c r="F2994" t="str">
        <f t="shared" si="49"/>
        <v>CA-IFRS</v>
      </c>
      <c r="G2994" t="s">
        <v>9097</v>
      </c>
      <c r="Q2994" t="s">
        <v>3044</v>
      </c>
      <c r="S2994" s="149" t="s">
        <v>137</v>
      </c>
      <c r="T2994" t="s">
        <v>16647</v>
      </c>
      <c r="U2994" t="str">
        <f>IF(COUNTIF('16 reserve bal'!D:D,'16 AJE data'!T2994)&gt;0,"Y","N")</f>
        <v>N</v>
      </c>
    </row>
    <row r="2995" spans="1:21" x14ac:dyDescent="0.25">
      <c r="A2995" t="s">
        <v>137</v>
      </c>
      <c r="B2995" t="s">
        <v>5284</v>
      </c>
      <c r="C2995" t="s">
        <v>8574</v>
      </c>
      <c r="D2995" t="s">
        <v>525</v>
      </c>
      <c r="E2995" t="s">
        <v>12419</v>
      </c>
      <c r="F2995" t="str">
        <f t="shared" si="49"/>
        <v>CA-IFRS</v>
      </c>
      <c r="G2995" t="s">
        <v>8574</v>
      </c>
      <c r="Q2995" t="s">
        <v>3044</v>
      </c>
      <c r="S2995" s="149" t="s">
        <v>137</v>
      </c>
      <c r="T2995" t="s">
        <v>14999</v>
      </c>
      <c r="U2995" t="str">
        <f>IF(COUNTIF('16 reserve bal'!D:D,'16 AJE data'!T2995)&gt;0,"Y","N")</f>
        <v>N</v>
      </c>
    </row>
    <row r="2996" spans="1:21" x14ac:dyDescent="0.25">
      <c r="A2996" t="s">
        <v>137</v>
      </c>
      <c r="B2996" t="s">
        <v>5284</v>
      </c>
      <c r="C2996" t="s">
        <v>8575</v>
      </c>
      <c r="D2996" t="s">
        <v>525</v>
      </c>
      <c r="E2996" t="s">
        <v>12419</v>
      </c>
      <c r="F2996" t="str">
        <f t="shared" si="49"/>
        <v>CA-IFRS</v>
      </c>
      <c r="G2996" t="s">
        <v>8575</v>
      </c>
      <c r="Q2996" t="s">
        <v>3044</v>
      </c>
      <c r="S2996" s="149" t="s">
        <v>137</v>
      </c>
      <c r="T2996" t="s">
        <v>15001</v>
      </c>
      <c r="U2996" t="str">
        <f>IF(COUNTIF('16 reserve bal'!D:D,'16 AJE data'!T2996)&gt;0,"Y","N")</f>
        <v>N</v>
      </c>
    </row>
    <row r="2997" spans="1:21" x14ac:dyDescent="0.25">
      <c r="A2997" t="s">
        <v>137</v>
      </c>
      <c r="B2997" t="s">
        <v>5284</v>
      </c>
      <c r="C2997" t="s">
        <v>8576</v>
      </c>
      <c r="D2997" t="s">
        <v>525</v>
      </c>
      <c r="E2997" t="s">
        <v>12419</v>
      </c>
      <c r="F2997" t="str">
        <f t="shared" si="49"/>
        <v>CA-IFRS</v>
      </c>
      <c r="G2997" t="s">
        <v>8576</v>
      </c>
      <c r="Q2997" t="s">
        <v>3044</v>
      </c>
      <c r="S2997" s="149" t="s">
        <v>137</v>
      </c>
      <c r="T2997" t="s">
        <v>15003</v>
      </c>
      <c r="U2997" t="str">
        <f>IF(COUNTIF('16 reserve bal'!D:D,'16 AJE data'!T2997)&gt;0,"Y","N")</f>
        <v>N</v>
      </c>
    </row>
    <row r="2998" spans="1:21" x14ac:dyDescent="0.25">
      <c r="A2998" t="s">
        <v>137</v>
      </c>
      <c r="B2998" t="s">
        <v>5284</v>
      </c>
      <c r="C2998" t="s">
        <v>8577</v>
      </c>
      <c r="D2998" t="s">
        <v>525</v>
      </c>
      <c r="E2998" t="s">
        <v>12419</v>
      </c>
      <c r="F2998" t="str">
        <f t="shared" si="49"/>
        <v>CA-IFRS</v>
      </c>
      <c r="G2998" t="s">
        <v>8577</v>
      </c>
      <c r="Q2998" t="s">
        <v>3044</v>
      </c>
      <c r="S2998" s="149" t="s">
        <v>137</v>
      </c>
      <c r="T2998" t="s">
        <v>15005</v>
      </c>
      <c r="U2998" t="str">
        <f>IF(COUNTIF('16 reserve bal'!D:D,'16 AJE data'!T2998)&gt;0,"Y","N")</f>
        <v>N</v>
      </c>
    </row>
    <row r="2999" spans="1:21" x14ac:dyDescent="0.25">
      <c r="A2999" t="s">
        <v>137</v>
      </c>
      <c r="B2999" t="s">
        <v>5284</v>
      </c>
      <c r="C2999" t="s">
        <v>8578</v>
      </c>
      <c r="D2999" t="s">
        <v>525</v>
      </c>
      <c r="E2999" t="s">
        <v>12419</v>
      </c>
      <c r="F2999" t="str">
        <f t="shared" si="49"/>
        <v>CA-IFRS</v>
      </c>
      <c r="G2999" t="s">
        <v>8578</v>
      </c>
      <c r="Q2999" t="s">
        <v>3044</v>
      </c>
      <c r="S2999" s="149" t="s">
        <v>137</v>
      </c>
      <c r="T2999" t="s">
        <v>15007</v>
      </c>
      <c r="U2999" t="str">
        <f>IF(COUNTIF('16 reserve bal'!D:D,'16 AJE data'!T2999)&gt;0,"Y","N")</f>
        <v>N</v>
      </c>
    </row>
    <row r="3000" spans="1:21" x14ac:dyDescent="0.25">
      <c r="A3000" t="s">
        <v>137</v>
      </c>
      <c r="B3000" t="s">
        <v>5284</v>
      </c>
      <c r="C3000" t="s">
        <v>8579</v>
      </c>
      <c r="D3000" t="s">
        <v>525</v>
      </c>
      <c r="E3000" t="s">
        <v>12419</v>
      </c>
      <c r="F3000" t="str">
        <f t="shared" si="49"/>
        <v>CA-IFRS</v>
      </c>
      <c r="G3000" t="s">
        <v>8579</v>
      </c>
      <c r="Q3000" t="s">
        <v>3044</v>
      </c>
      <c r="S3000" s="149" t="s">
        <v>137</v>
      </c>
      <c r="T3000" t="s">
        <v>15009</v>
      </c>
      <c r="U3000" t="str">
        <f>IF(COUNTIF('16 reserve bal'!D:D,'16 AJE data'!T3000)&gt;0,"Y","N")</f>
        <v>N</v>
      </c>
    </row>
    <row r="3001" spans="1:21" x14ac:dyDescent="0.25">
      <c r="A3001" t="s">
        <v>137</v>
      </c>
      <c r="B3001" t="s">
        <v>5284</v>
      </c>
      <c r="C3001" t="s">
        <v>8580</v>
      </c>
      <c r="D3001" t="s">
        <v>525</v>
      </c>
      <c r="E3001" t="s">
        <v>12419</v>
      </c>
      <c r="F3001" t="str">
        <f t="shared" si="49"/>
        <v>CA-IFRS</v>
      </c>
      <c r="G3001" t="s">
        <v>8580</v>
      </c>
      <c r="Q3001" t="s">
        <v>3044</v>
      </c>
      <c r="S3001" s="149" t="s">
        <v>137</v>
      </c>
      <c r="T3001" t="s">
        <v>15011</v>
      </c>
      <c r="U3001" t="str">
        <f>IF(COUNTIF('16 reserve bal'!D:D,'16 AJE data'!T3001)&gt;0,"Y","N")</f>
        <v>N</v>
      </c>
    </row>
    <row r="3002" spans="1:21" x14ac:dyDescent="0.25">
      <c r="A3002" t="s">
        <v>137</v>
      </c>
      <c r="B3002" t="s">
        <v>5284</v>
      </c>
      <c r="C3002" t="s">
        <v>8581</v>
      </c>
      <c r="D3002" t="s">
        <v>525</v>
      </c>
      <c r="E3002" t="s">
        <v>12419</v>
      </c>
      <c r="F3002" t="str">
        <f t="shared" si="49"/>
        <v>CA-IFRS</v>
      </c>
      <c r="G3002" t="s">
        <v>8581</v>
      </c>
      <c r="Q3002" t="s">
        <v>3044</v>
      </c>
      <c r="S3002" s="149" t="s">
        <v>137</v>
      </c>
      <c r="T3002" t="s">
        <v>15013</v>
      </c>
      <c r="U3002" t="str">
        <f>IF(COUNTIF('16 reserve bal'!D:D,'16 AJE data'!T3002)&gt;0,"Y","N")</f>
        <v>N</v>
      </c>
    </row>
    <row r="3003" spans="1:21" x14ac:dyDescent="0.25">
      <c r="A3003" t="s">
        <v>137</v>
      </c>
      <c r="B3003" t="s">
        <v>5284</v>
      </c>
      <c r="C3003" t="s">
        <v>8582</v>
      </c>
      <c r="D3003" t="s">
        <v>525</v>
      </c>
      <c r="E3003" t="s">
        <v>12419</v>
      </c>
      <c r="F3003" t="str">
        <f t="shared" si="49"/>
        <v>CA-IFRS</v>
      </c>
      <c r="G3003" t="s">
        <v>8582</v>
      </c>
      <c r="Q3003" t="s">
        <v>3044</v>
      </c>
      <c r="S3003" s="149" t="s">
        <v>137</v>
      </c>
      <c r="T3003" t="s">
        <v>15015</v>
      </c>
      <c r="U3003" t="str">
        <f>IF(COUNTIF('16 reserve bal'!D:D,'16 AJE data'!T3003)&gt;0,"Y","N")</f>
        <v>N</v>
      </c>
    </row>
    <row r="3004" spans="1:21" x14ac:dyDescent="0.25">
      <c r="A3004" t="s">
        <v>137</v>
      </c>
      <c r="B3004" t="s">
        <v>5284</v>
      </c>
      <c r="C3004" t="s">
        <v>8583</v>
      </c>
      <c r="D3004" t="s">
        <v>525</v>
      </c>
      <c r="E3004" t="s">
        <v>12419</v>
      </c>
      <c r="F3004" t="str">
        <f t="shared" si="49"/>
        <v>CA-IFRS</v>
      </c>
      <c r="G3004" t="s">
        <v>8583</v>
      </c>
      <c r="Q3004" t="s">
        <v>3044</v>
      </c>
      <c r="S3004" s="149" t="s">
        <v>137</v>
      </c>
      <c r="T3004" t="s">
        <v>15017</v>
      </c>
      <c r="U3004" t="str">
        <f>IF(COUNTIF('16 reserve bal'!D:D,'16 AJE data'!T3004)&gt;0,"Y","N")</f>
        <v>N</v>
      </c>
    </row>
    <row r="3005" spans="1:21" x14ac:dyDescent="0.25">
      <c r="A3005" t="s">
        <v>137</v>
      </c>
      <c r="B3005" t="s">
        <v>5284</v>
      </c>
      <c r="C3005" t="s">
        <v>8584</v>
      </c>
      <c r="D3005" t="s">
        <v>525</v>
      </c>
      <c r="E3005" t="s">
        <v>12419</v>
      </c>
      <c r="F3005" t="str">
        <f t="shared" si="49"/>
        <v>CA-IFRS</v>
      </c>
      <c r="G3005" t="s">
        <v>8584</v>
      </c>
      <c r="Q3005" t="s">
        <v>3044</v>
      </c>
      <c r="S3005" s="149" t="s">
        <v>137</v>
      </c>
      <c r="T3005" t="s">
        <v>15019</v>
      </c>
      <c r="U3005" t="str">
        <f>IF(COUNTIF('16 reserve bal'!D:D,'16 AJE data'!T3005)&gt;0,"Y","N")</f>
        <v>N</v>
      </c>
    </row>
    <row r="3006" spans="1:21" x14ac:dyDescent="0.25">
      <c r="A3006" t="s">
        <v>137</v>
      </c>
      <c r="B3006" t="s">
        <v>5284</v>
      </c>
      <c r="C3006" t="s">
        <v>8585</v>
      </c>
      <c r="D3006" t="s">
        <v>525</v>
      </c>
      <c r="E3006" t="s">
        <v>12419</v>
      </c>
      <c r="F3006" t="str">
        <f t="shared" si="49"/>
        <v>CA-IFRS</v>
      </c>
      <c r="G3006" t="s">
        <v>8585</v>
      </c>
      <c r="Q3006" t="s">
        <v>3044</v>
      </c>
      <c r="S3006" s="149" t="s">
        <v>137</v>
      </c>
      <c r="T3006" t="s">
        <v>15021</v>
      </c>
      <c r="U3006" t="str">
        <f>IF(COUNTIF('16 reserve bal'!D:D,'16 AJE data'!T3006)&gt;0,"Y","N")</f>
        <v>N</v>
      </c>
    </row>
    <row r="3007" spans="1:21" x14ac:dyDescent="0.25">
      <c r="A3007" t="s">
        <v>137</v>
      </c>
      <c r="B3007" t="s">
        <v>5284</v>
      </c>
      <c r="C3007" t="s">
        <v>8586</v>
      </c>
      <c r="D3007" t="s">
        <v>525</v>
      </c>
      <c r="E3007" t="s">
        <v>12419</v>
      </c>
      <c r="F3007" t="str">
        <f t="shared" si="49"/>
        <v>CA-IFRS</v>
      </c>
      <c r="G3007" t="s">
        <v>8586</v>
      </c>
      <c r="Q3007" t="s">
        <v>3044</v>
      </c>
      <c r="S3007" s="149" t="s">
        <v>137</v>
      </c>
      <c r="T3007" t="s">
        <v>15023</v>
      </c>
      <c r="U3007" t="str">
        <f>IF(COUNTIF('16 reserve bal'!D:D,'16 AJE data'!T3007)&gt;0,"Y","N")</f>
        <v>N</v>
      </c>
    </row>
    <row r="3008" spans="1:21" x14ac:dyDescent="0.25">
      <c r="A3008" t="s">
        <v>137</v>
      </c>
      <c r="B3008" t="s">
        <v>5284</v>
      </c>
      <c r="C3008" t="s">
        <v>8587</v>
      </c>
      <c r="D3008" t="s">
        <v>525</v>
      </c>
      <c r="E3008" t="s">
        <v>12419</v>
      </c>
      <c r="F3008" t="str">
        <f t="shared" si="49"/>
        <v>CA-IFRS</v>
      </c>
      <c r="G3008" t="s">
        <v>8587</v>
      </c>
      <c r="Q3008" t="s">
        <v>3044</v>
      </c>
      <c r="S3008" s="149" t="s">
        <v>137</v>
      </c>
      <c r="T3008" t="s">
        <v>15025</v>
      </c>
      <c r="U3008" t="str">
        <f>IF(COUNTIF('16 reserve bal'!D:D,'16 AJE data'!T3008)&gt;0,"Y","N")</f>
        <v>N</v>
      </c>
    </row>
    <row r="3009" spans="1:21" x14ac:dyDescent="0.25">
      <c r="A3009" t="s">
        <v>137</v>
      </c>
      <c r="B3009" t="s">
        <v>5284</v>
      </c>
      <c r="C3009" t="s">
        <v>8588</v>
      </c>
      <c r="D3009" t="s">
        <v>525</v>
      </c>
      <c r="E3009" t="s">
        <v>12419</v>
      </c>
      <c r="F3009" t="str">
        <f t="shared" si="49"/>
        <v>CA-IFRS</v>
      </c>
      <c r="G3009" t="s">
        <v>8588</v>
      </c>
      <c r="Q3009" t="s">
        <v>3044</v>
      </c>
      <c r="S3009" s="149" t="s">
        <v>137</v>
      </c>
      <c r="T3009" t="s">
        <v>15027</v>
      </c>
      <c r="U3009" t="str">
        <f>IF(COUNTIF('16 reserve bal'!D:D,'16 AJE data'!T3009)&gt;0,"Y","N")</f>
        <v>N</v>
      </c>
    </row>
    <row r="3010" spans="1:21" x14ac:dyDescent="0.25">
      <c r="A3010" t="s">
        <v>137</v>
      </c>
      <c r="B3010" t="s">
        <v>5284</v>
      </c>
      <c r="C3010" t="s">
        <v>8589</v>
      </c>
      <c r="D3010" t="s">
        <v>525</v>
      </c>
      <c r="E3010" t="s">
        <v>12419</v>
      </c>
      <c r="F3010" t="str">
        <f t="shared" si="49"/>
        <v>CA-IFRS</v>
      </c>
      <c r="G3010" t="s">
        <v>8589</v>
      </c>
      <c r="Q3010" t="s">
        <v>3044</v>
      </c>
      <c r="S3010" s="149" t="s">
        <v>137</v>
      </c>
      <c r="T3010" t="s">
        <v>15029</v>
      </c>
      <c r="U3010" t="str">
        <f>IF(COUNTIF('16 reserve bal'!D:D,'16 AJE data'!T3010)&gt;0,"Y","N")</f>
        <v>N</v>
      </c>
    </row>
    <row r="3011" spans="1:21" x14ac:dyDescent="0.25">
      <c r="A3011" t="s">
        <v>137</v>
      </c>
      <c r="B3011" t="s">
        <v>5284</v>
      </c>
      <c r="C3011" t="s">
        <v>8590</v>
      </c>
      <c r="D3011" t="s">
        <v>525</v>
      </c>
      <c r="E3011" t="s">
        <v>12419</v>
      </c>
      <c r="F3011" t="str">
        <f t="shared" si="49"/>
        <v>CA-IFRS</v>
      </c>
      <c r="G3011" t="s">
        <v>8590</v>
      </c>
      <c r="Q3011" t="s">
        <v>3044</v>
      </c>
      <c r="S3011" s="149" t="s">
        <v>137</v>
      </c>
      <c r="T3011" t="s">
        <v>15031</v>
      </c>
      <c r="U3011" t="str">
        <f>IF(COUNTIF('16 reserve bal'!D:D,'16 AJE data'!T3011)&gt;0,"Y","N")</f>
        <v>N</v>
      </c>
    </row>
    <row r="3012" spans="1:21" x14ac:dyDescent="0.25">
      <c r="A3012" t="s">
        <v>137</v>
      </c>
      <c r="B3012" t="s">
        <v>5284</v>
      </c>
      <c r="C3012" t="s">
        <v>8591</v>
      </c>
      <c r="D3012" t="s">
        <v>525</v>
      </c>
      <c r="E3012" t="s">
        <v>12419</v>
      </c>
      <c r="F3012" t="str">
        <f t="shared" si="49"/>
        <v>CA-IFRS</v>
      </c>
      <c r="G3012" t="s">
        <v>8591</v>
      </c>
      <c r="Q3012" t="s">
        <v>3044</v>
      </c>
      <c r="S3012" s="149" t="s">
        <v>137</v>
      </c>
      <c r="T3012" t="s">
        <v>15033</v>
      </c>
      <c r="U3012" t="str">
        <f>IF(COUNTIF('16 reserve bal'!D:D,'16 AJE data'!T3012)&gt;0,"Y","N")</f>
        <v>N</v>
      </c>
    </row>
    <row r="3013" spans="1:21" x14ac:dyDescent="0.25">
      <c r="A3013" t="s">
        <v>137</v>
      </c>
      <c r="B3013" t="s">
        <v>5284</v>
      </c>
      <c r="C3013" t="s">
        <v>8592</v>
      </c>
      <c r="D3013" t="s">
        <v>525</v>
      </c>
      <c r="E3013" t="s">
        <v>12419</v>
      </c>
      <c r="F3013" t="str">
        <f t="shared" ref="F3013:F3076" si="50">D3013&amp;"-"&amp;E3013</f>
        <v>CA-IFRS</v>
      </c>
      <c r="G3013" t="s">
        <v>8592</v>
      </c>
      <c r="Q3013" t="s">
        <v>3044</v>
      </c>
      <c r="S3013" s="149" t="s">
        <v>137</v>
      </c>
      <c r="T3013" t="s">
        <v>15035</v>
      </c>
      <c r="U3013" t="str">
        <f>IF(COUNTIF('16 reserve bal'!D:D,'16 AJE data'!T3013)&gt;0,"Y","N")</f>
        <v>N</v>
      </c>
    </row>
    <row r="3014" spans="1:21" x14ac:dyDescent="0.25">
      <c r="A3014" t="s">
        <v>137</v>
      </c>
      <c r="B3014" t="s">
        <v>5284</v>
      </c>
      <c r="C3014" t="s">
        <v>8593</v>
      </c>
      <c r="D3014" t="s">
        <v>525</v>
      </c>
      <c r="E3014" t="s">
        <v>12419</v>
      </c>
      <c r="F3014" t="str">
        <f t="shared" si="50"/>
        <v>CA-IFRS</v>
      </c>
      <c r="G3014" t="s">
        <v>8593</v>
      </c>
      <c r="Q3014" t="s">
        <v>3044</v>
      </c>
      <c r="S3014" s="149" t="s">
        <v>137</v>
      </c>
      <c r="T3014" t="s">
        <v>15037</v>
      </c>
      <c r="U3014" t="str">
        <f>IF(COUNTIF('16 reserve bal'!D:D,'16 AJE data'!T3014)&gt;0,"Y","N")</f>
        <v>N</v>
      </c>
    </row>
    <row r="3015" spans="1:21" x14ac:dyDescent="0.25">
      <c r="A3015" t="s">
        <v>137</v>
      </c>
      <c r="B3015" t="s">
        <v>5284</v>
      </c>
      <c r="C3015" t="s">
        <v>8594</v>
      </c>
      <c r="D3015" t="s">
        <v>525</v>
      </c>
      <c r="E3015" t="s">
        <v>12419</v>
      </c>
      <c r="F3015" t="str">
        <f t="shared" si="50"/>
        <v>CA-IFRS</v>
      </c>
      <c r="G3015" t="s">
        <v>8594</v>
      </c>
      <c r="Q3015" t="s">
        <v>3044</v>
      </c>
      <c r="S3015" s="149" t="s">
        <v>137</v>
      </c>
      <c r="T3015" t="s">
        <v>15039</v>
      </c>
      <c r="U3015" t="str">
        <f>IF(COUNTIF('16 reserve bal'!D:D,'16 AJE data'!T3015)&gt;0,"Y","N")</f>
        <v>N</v>
      </c>
    </row>
    <row r="3016" spans="1:21" x14ac:dyDescent="0.25">
      <c r="A3016" t="s">
        <v>137</v>
      </c>
      <c r="B3016" t="s">
        <v>5284</v>
      </c>
      <c r="C3016" t="s">
        <v>8595</v>
      </c>
      <c r="D3016" t="s">
        <v>525</v>
      </c>
      <c r="E3016" t="s">
        <v>12419</v>
      </c>
      <c r="F3016" t="str">
        <f t="shared" si="50"/>
        <v>CA-IFRS</v>
      </c>
      <c r="G3016" t="s">
        <v>8595</v>
      </c>
      <c r="Q3016" t="s">
        <v>3044</v>
      </c>
      <c r="S3016" s="149" t="s">
        <v>137</v>
      </c>
      <c r="T3016" t="s">
        <v>15041</v>
      </c>
      <c r="U3016" t="str">
        <f>IF(COUNTIF('16 reserve bal'!D:D,'16 AJE data'!T3016)&gt;0,"Y","N")</f>
        <v>N</v>
      </c>
    </row>
    <row r="3017" spans="1:21" x14ac:dyDescent="0.25">
      <c r="A3017" t="s">
        <v>137</v>
      </c>
      <c r="B3017" t="s">
        <v>5284</v>
      </c>
      <c r="C3017" t="s">
        <v>8596</v>
      </c>
      <c r="D3017" t="s">
        <v>525</v>
      </c>
      <c r="E3017" t="s">
        <v>12419</v>
      </c>
      <c r="F3017" t="str">
        <f t="shared" si="50"/>
        <v>CA-IFRS</v>
      </c>
      <c r="G3017" t="s">
        <v>8596</v>
      </c>
      <c r="Q3017" t="s">
        <v>3044</v>
      </c>
      <c r="S3017" s="149" t="s">
        <v>137</v>
      </c>
      <c r="T3017" t="s">
        <v>15043</v>
      </c>
      <c r="U3017" t="str">
        <f>IF(COUNTIF('16 reserve bal'!D:D,'16 AJE data'!T3017)&gt;0,"Y","N")</f>
        <v>N</v>
      </c>
    </row>
    <row r="3018" spans="1:21" x14ac:dyDescent="0.25">
      <c r="A3018" t="s">
        <v>137</v>
      </c>
      <c r="B3018" t="s">
        <v>5284</v>
      </c>
      <c r="C3018" t="s">
        <v>8597</v>
      </c>
      <c r="D3018" t="s">
        <v>525</v>
      </c>
      <c r="E3018" t="s">
        <v>12419</v>
      </c>
      <c r="F3018" t="str">
        <f t="shared" si="50"/>
        <v>CA-IFRS</v>
      </c>
      <c r="G3018" t="s">
        <v>8597</v>
      </c>
      <c r="Q3018" t="s">
        <v>3044</v>
      </c>
      <c r="S3018" s="149" t="s">
        <v>137</v>
      </c>
      <c r="T3018" t="s">
        <v>15045</v>
      </c>
      <c r="U3018" t="str">
        <f>IF(COUNTIF('16 reserve bal'!D:D,'16 AJE data'!T3018)&gt;0,"Y","N")</f>
        <v>N</v>
      </c>
    </row>
    <row r="3019" spans="1:21" x14ac:dyDescent="0.25">
      <c r="A3019" t="s">
        <v>137</v>
      </c>
      <c r="B3019" t="s">
        <v>5284</v>
      </c>
      <c r="C3019" t="s">
        <v>8598</v>
      </c>
      <c r="D3019" t="s">
        <v>525</v>
      </c>
      <c r="E3019" t="s">
        <v>12419</v>
      </c>
      <c r="F3019" t="str">
        <f t="shared" si="50"/>
        <v>CA-IFRS</v>
      </c>
      <c r="G3019" t="s">
        <v>8598</v>
      </c>
      <c r="Q3019" t="s">
        <v>3044</v>
      </c>
      <c r="S3019" s="149" t="s">
        <v>137</v>
      </c>
      <c r="T3019" t="s">
        <v>15047</v>
      </c>
      <c r="U3019" t="str">
        <f>IF(COUNTIF('16 reserve bal'!D:D,'16 AJE data'!T3019)&gt;0,"Y","N")</f>
        <v>N</v>
      </c>
    </row>
    <row r="3020" spans="1:21" x14ac:dyDescent="0.25">
      <c r="A3020" t="s">
        <v>137</v>
      </c>
      <c r="B3020" t="s">
        <v>5284</v>
      </c>
      <c r="C3020" t="s">
        <v>8599</v>
      </c>
      <c r="D3020" t="s">
        <v>525</v>
      </c>
      <c r="E3020" t="s">
        <v>12419</v>
      </c>
      <c r="F3020" t="str">
        <f t="shared" si="50"/>
        <v>CA-IFRS</v>
      </c>
      <c r="G3020" t="s">
        <v>8599</v>
      </c>
      <c r="Q3020" t="s">
        <v>3044</v>
      </c>
      <c r="S3020" s="149" t="s">
        <v>137</v>
      </c>
      <c r="T3020" t="s">
        <v>15049</v>
      </c>
      <c r="U3020" t="str">
        <f>IF(COUNTIF('16 reserve bal'!D:D,'16 AJE data'!T3020)&gt;0,"Y","N")</f>
        <v>N</v>
      </c>
    </row>
    <row r="3021" spans="1:21" x14ac:dyDescent="0.25">
      <c r="A3021" t="s">
        <v>137</v>
      </c>
      <c r="B3021" t="s">
        <v>5284</v>
      </c>
      <c r="C3021" t="s">
        <v>8600</v>
      </c>
      <c r="D3021" t="s">
        <v>525</v>
      </c>
      <c r="E3021" t="s">
        <v>12419</v>
      </c>
      <c r="F3021" t="str">
        <f t="shared" si="50"/>
        <v>CA-IFRS</v>
      </c>
      <c r="G3021" t="s">
        <v>8600</v>
      </c>
      <c r="Q3021" t="s">
        <v>3044</v>
      </c>
      <c r="S3021" s="149" t="s">
        <v>137</v>
      </c>
      <c r="T3021" t="s">
        <v>15051</v>
      </c>
      <c r="U3021" t="str">
        <f>IF(COUNTIF('16 reserve bal'!D:D,'16 AJE data'!T3021)&gt;0,"Y","N")</f>
        <v>N</v>
      </c>
    </row>
    <row r="3022" spans="1:21" x14ac:dyDescent="0.25">
      <c r="A3022" t="s">
        <v>137</v>
      </c>
      <c r="B3022" t="s">
        <v>5284</v>
      </c>
      <c r="C3022" t="s">
        <v>8601</v>
      </c>
      <c r="D3022" t="s">
        <v>525</v>
      </c>
      <c r="E3022" t="s">
        <v>12419</v>
      </c>
      <c r="F3022" t="str">
        <f t="shared" si="50"/>
        <v>CA-IFRS</v>
      </c>
      <c r="G3022" t="s">
        <v>8601</v>
      </c>
      <c r="Q3022" t="s">
        <v>3044</v>
      </c>
      <c r="S3022" s="149" t="s">
        <v>137</v>
      </c>
      <c r="T3022" t="s">
        <v>15053</v>
      </c>
      <c r="U3022" t="str">
        <f>IF(COUNTIF('16 reserve bal'!D:D,'16 AJE data'!T3022)&gt;0,"Y","N")</f>
        <v>N</v>
      </c>
    </row>
    <row r="3023" spans="1:21" x14ac:dyDescent="0.25">
      <c r="A3023" t="s">
        <v>137</v>
      </c>
      <c r="B3023" t="s">
        <v>5284</v>
      </c>
      <c r="C3023" t="s">
        <v>8602</v>
      </c>
      <c r="D3023" t="s">
        <v>525</v>
      </c>
      <c r="E3023" t="s">
        <v>12419</v>
      </c>
      <c r="F3023" t="str">
        <f t="shared" si="50"/>
        <v>CA-IFRS</v>
      </c>
      <c r="G3023" t="s">
        <v>8602</v>
      </c>
      <c r="Q3023" t="s">
        <v>3044</v>
      </c>
      <c r="S3023" s="149" t="s">
        <v>137</v>
      </c>
      <c r="T3023" t="s">
        <v>15055</v>
      </c>
      <c r="U3023" t="str">
        <f>IF(COUNTIF('16 reserve bal'!D:D,'16 AJE data'!T3023)&gt;0,"Y","N")</f>
        <v>N</v>
      </c>
    </row>
    <row r="3024" spans="1:21" x14ac:dyDescent="0.25">
      <c r="A3024" t="s">
        <v>137</v>
      </c>
      <c r="B3024" t="s">
        <v>5284</v>
      </c>
      <c r="C3024" t="s">
        <v>8603</v>
      </c>
      <c r="D3024" t="s">
        <v>525</v>
      </c>
      <c r="E3024" t="s">
        <v>12419</v>
      </c>
      <c r="F3024" t="str">
        <f t="shared" si="50"/>
        <v>CA-IFRS</v>
      </c>
      <c r="G3024" t="s">
        <v>8603</v>
      </c>
      <c r="Q3024" t="s">
        <v>3044</v>
      </c>
      <c r="S3024" s="149" t="s">
        <v>137</v>
      </c>
      <c r="T3024" t="s">
        <v>15057</v>
      </c>
      <c r="U3024" t="str">
        <f>IF(COUNTIF('16 reserve bal'!D:D,'16 AJE data'!T3024)&gt;0,"Y","N")</f>
        <v>N</v>
      </c>
    </row>
    <row r="3025" spans="1:21" x14ac:dyDescent="0.25">
      <c r="A3025" t="s">
        <v>137</v>
      </c>
      <c r="B3025" t="s">
        <v>5284</v>
      </c>
      <c r="C3025" t="s">
        <v>8604</v>
      </c>
      <c r="D3025" t="s">
        <v>525</v>
      </c>
      <c r="E3025" t="s">
        <v>12419</v>
      </c>
      <c r="F3025" t="str">
        <f t="shared" si="50"/>
        <v>CA-IFRS</v>
      </c>
      <c r="G3025" t="s">
        <v>8604</v>
      </c>
      <c r="Q3025" t="s">
        <v>3044</v>
      </c>
      <c r="S3025" s="149" t="s">
        <v>137</v>
      </c>
      <c r="T3025" t="s">
        <v>15059</v>
      </c>
      <c r="U3025" t="str">
        <f>IF(COUNTIF('16 reserve bal'!D:D,'16 AJE data'!T3025)&gt;0,"Y","N")</f>
        <v>N</v>
      </c>
    </row>
    <row r="3026" spans="1:21" x14ac:dyDescent="0.25">
      <c r="A3026" t="s">
        <v>137</v>
      </c>
      <c r="B3026" t="s">
        <v>5284</v>
      </c>
      <c r="C3026" t="s">
        <v>8605</v>
      </c>
      <c r="D3026" t="s">
        <v>525</v>
      </c>
      <c r="E3026" t="s">
        <v>12419</v>
      </c>
      <c r="F3026" t="str">
        <f t="shared" si="50"/>
        <v>CA-IFRS</v>
      </c>
      <c r="G3026" t="s">
        <v>8605</v>
      </c>
      <c r="Q3026" t="s">
        <v>3044</v>
      </c>
      <c r="S3026" s="149" t="s">
        <v>137</v>
      </c>
      <c r="T3026" t="s">
        <v>15061</v>
      </c>
      <c r="U3026" t="str">
        <f>IF(COUNTIF('16 reserve bal'!D:D,'16 AJE data'!T3026)&gt;0,"Y","N")</f>
        <v>N</v>
      </c>
    </row>
    <row r="3027" spans="1:21" x14ac:dyDescent="0.25">
      <c r="A3027" t="s">
        <v>137</v>
      </c>
      <c r="B3027" t="s">
        <v>5284</v>
      </c>
      <c r="C3027" t="s">
        <v>8606</v>
      </c>
      <c r="D3027" t="s">
        <v>525</v>
      </c>
      <c r="E3027" t="s">
        <v>12419</v>
      </c>
      <c r="F3027" t="str">
        <f t="shared" si="50"/>
        <v>CA-IFRS</v>
      </c>
      <c r="G3027" t="s">
        <v>8606</v>
      </c>
      <c r="Q3027" t="s">
        <v>3044</v>
      </c>
      <c r="S3027" s="149" t="s">
        <v>137</v>
      </c>
      <c r="T3027" t="s">
        <v>15063</v>
      </c>
      <c r="U3027" t="str">
        <f>IF(COUNTIF('16 reserve bal'!D:D,'16 AJE data'!T3027)&gt;0,"Y","N")</f>
        <v>N</v>
      </c>
    </row>
    <row r="3028" spans="1:21" x14ac:dyDescent="0.25">
      <c r="A3028" t="s">
        <v>137</v>
      </c>
      <c r="B3028" t="s">
        <v>5284</v>
      </c>
      <c r="C3028" t="s">
        <v>8607</v>
      </c>
      <c r="D3028" t="s">
        <v>525</v>
      </c>
      <c r="E3028" t="s">
        <v>12419</v>
      </c>
      <c r="F3028" t="str">
        <f t="shared" si="50"/>
        <v>CA-IFRS</v>
      </c>
      <c r="G3028" t="s">
        <v>8607</v>
      </c>
      <c r="Q3028" t="s">
        <v>3044</v>
      </c>
      <c r="S3028" s="149" t="s">
        <v>137</v>
      </c>
      <c r="T3028" t="s">
        <v>15065</v>
      </c>
      <c r="U3028" t="str">
        <f>IF(COUNTIF('16 reserve bal'!D:D,'16 AJE data'!T3028)&gt;0,"Y","N")</f>
        <v>N</v>
      </c>
    </row>
    <row r="3029" spans="1:21" x14ac:dyDescent="0.25">
      <c r="A3029" t="s">
        <v>137</v>
      </c>
      <c r="B3029" t="s">
        <v>5284</v>
      </c>
      <c r="C3029" t="s">
        <v>8608</v>
      </c>
      <c r="D3029" t="s">
        <v>525</v>
      </c>
      <c r="E3029" t="s">
        <v>12419</v>
      </c>
      <c r="F3029" t="str">
        <f t="shared" si="50"/>
        <v>CA-IFRS</v>
      </c>
      <c r="G3029" t="s">
        <v>8608</v>
      </c>
      <c r="Q3029" t="s">
        <v>3044</v>
      </c>
      <c r="S3029" s="149" t="s">
        <v>137</v>
      </c>
      <c r="T3029" t="s">
        <v>15067</v>
      </c>
      <c r="U3029" t="str">
        <f>IF(COUNTIF('16 reserve bal'!D:D,'16 AJE data'!T3029)&gt;0,"Y","N")</f>
        <v>N</v>
      </c>
    </row>
    <row r="3030" spans="1:21" x14ac:dyDescent="0.25">
      <c r="A3030" t="s">
        <v>137</v>
      </c>
      <c r="B3030" t="s">
        <v>5284</v>
      </c>
      <c r="C3030" t="s">
        <v>8609</v>
      </c>
      <c r="D3030" t="s">
        <v>525</v>
      </c>
      <c r="E3030" t="s">
        <v>12419</v>
      </c>
      <c r="F3030" t="str">
        <f t="shared" si="50"/>
        <v>CA-IFRS</v>
      </c>
      <c r="G3030" t="s">
        <v>8609</v>
      </c>
      <c r="Q3030" t="s">
        <v>3044</v>
      </c>
      <c r="S3030" s="149" t="s">
        <v>137</v>
      </c>
      <c r="T3030" t="s">
        <v>15069</v>
      </c>
      <c r="U3030" t="str">
        <f>IF(COUNTIF('16 reserve bal'!D:D,'16 AJE data'!T3030)&gt;0,"Y","N")</f>
        <v>N</v>
      </c>
    </row>
    <row r="3031" spans="1:21" x14ac:dyDescent="0.25">
      <c r="A3031" t="s">
        <v>137</v>
      </c>
      <c r="B3031" t="s">
        <v>5284</v>
      </c>
      <c r="C3031" t="s">
        <v>8611</v>
      </c>
      <c r="D3031" t="s">
        <v>525</v>
      </c>
      <c r="E3031" t="s">
        <v>12419</v>
      </c>
      <c r="F3031" t="str">
        <f t="shared" si="50"/>
        <v>CA-IFRS</v>
      </c>
      <c r="G3031" t="s">
        <v>8611</v>
      </c>
      <c r="Q3031" t="s">
        <v>3044</v>
      </c>
      <c r="S3031" s="149" t="s">
        <v>137</v>
      </c>
      <c r="T3031" t="s">
        <v>15073</v>
      </c>
      <c r="U3031" t="str">
        <f>IF(COUNTIF('16 reserve bal'!D:D,'16 AJE data'!T3031)&gt;0,"Y","N")</f>
        <v>N</v>
      </c>
    </row>
    <row r="3032" spans="1:21" x14ac:dyDescent="0.25">
      <c r="A3032" t="s">
        <v>137</v>
      </c>
      <c r="B3032" t="s">
        <v>5284</v>
      </c>
      <c r="C3032" t="s">
        <v>8612</v>
      </c>
      <c r="D3032" t="s">
        <v>525</v>
      </c>
      <c r="E3032" t="s">
        <v>12419</v>
      </c>
      <c r="F3032" t="str">
        <f t="shared" si="50"/>
        <v>CA-IFRS</v>
      </c>
      <c r="G3032" t="s">
        <v>8612</v>
      </c>
      <c r="Q3032" t="s">
        <v>3044</v>
      </c>
      <c r="S3032" s="149" t="s">
        <v>137</v>
      </c>
      <c r="T3032" t="s">
        <v>15075</v>
      </c>
      <c r="U3032" t="str">
        <f>IF(COUNTIF('16 reserve bal'!D:D,'16 AJE data'!T3032)&gt;0,"Y","N")</f>
        <v>N</v>
      </c>
    </row>
    <row r="3033" spans="1:21" x14ac:dyDescent="0.25">
      <c r="A3033" t="s">
        <v>137</v>
      </c>
      <c r="B3033" t="s">
        <v>5284</v>
      </c>
      <c r="C3033" t="s">
        <v>8613</v>
      </c>
      <c r="D3033" t="s">
        <v>525</v>
      </c>
      <c r="E3033" t="s">
        <v>12419</v>
      </c>
      <c r="F3033" t="str">
        <f t="shared" si="50"/>
        <v>CA-IFRS</v>
      </c>
      <c r="G3033" t="s">
        <v>8613</v>
      </c>
      <c r="Q3033" t="s">
        <v>3044</v>
      </c>
      <c r="S3033" s="149" t="s">
        <v>137</v>
      </c>
      <c r="T3033" t="s">
        <v>15077</v>
      </c>
      <c r="U3033" t="str">
        <f>IF(COUNTIF('16 reserve bal'!D:D,'16 AJE data'!T3033)&gt;0,"Y","N")</f>
        <v>N</v>
      </c>
    </row>
    <row r="3034" spans="1:21" x14ac:dyDescent="0.25">
      <c r="A3034" t="s">
        <v>137</v>
      </c>
      <c r="B3034" t="s">
        <v>5284</v>
      </c>
      <c r="C3034" t="s">
        <v>8614</v>
      </c>
      <c r="D3034" t="s">
        <v>525</v>
      </c>
      <c r="E3034" t="s">
        <v>12419</v>
      </c>
      <c r="F3034" t="str">
        <f t="shared" si="50"/>
        <v>CA-IFRS</v>
      </c>
      <c r="G3034" t="s">
        <v>8614</v>
      </c>
      <c r="Q3034" t="s">
        <v>3044</v>
      </c>
      <c r="S3034" s="149" t="s">
        <v>137</v>
      </c>
      <c r="T3034" t="s">
        <v>15079</v>
      </c>
      <c r="U3034" t="str">
        <f>IF(COUNTIF('16 reserve bal'!D:D,'16 AJE data'!T3034)&gt;0,"Y","N")</f>
        <v>N</v>
      </c>
    </row>
    <row r="3035" spans="1:21" x14ac:dyDescent="0.25">
      <c r="A3035" t="s">
        <v>137</v>
      </c>
      <c r="B3035" t="s">
        <v>5284</v>
      </c>
      <c r="C3035" t="s">
        <v>8615</v>
      </c>
      <c r="D3035" t="s">
        <v>525</v>
      </c>
      <c r="E3035" t="s">
        <v>12419</v>
      </c>
      <c r="F3035" t="str">
        <f t="shared" si="50"/>
        <v>CA-IFRS</v>
      </c>
      <c r="G3035" t="s">
        <v>8615</v>
      </c>
      <c r="Q3035" t="s">
        <v>3044</v>
      </c>
      <c r="S3035" s="149" t="s">
        <v>137</v>
      </c>
      <c r="T3035" t="s">
        <v>15081</v>
      </c>
      <c r="U3035" t="str">
        <f>IF(COUNTIF('16 reserve bal'!D:D,'16 AJE data'!T3035)&gt;0,"Y","N")</f>
        <v>N</v>
      </c>
    </row>
    <row r="3036" spans="1:21" x14ac:dyDescent="0.25">
      <c r="A3036" t="s">
        <v>137</v>
      </c>
      <c r="B3036" t="s">
        <v>5284</v>
      </c>
      <c r="C3036" t="s">
        <v>8616</v>
      </c>
      <c r="D3036" t="s">
        <v>525</v>
      </c>
      <c r="E3036" t="s">
        <v>12419</v>
      </c>
      <c r="F3036" t="str">
        <f t="shared" si="50"/>
        <v>CA-IFRS</v>
      </c>
      <c r="G3036" t="s">
        <v>8616</v>
      </c>
      <c r="Q3036" t="s">
        <v>3044</v>
      </c>
      <c r="S3036" s="149" t="s">
        <v>137</v>
      </c>
      <c r="T3036" t="s">
        <v>15083</v>
      </c>
      <c r="U3036" t="str">
        <f>IF(COUNTIF('16 reserve bal'!D:D,'16 AJE data'!T3036)&gt;0,"Y","N")</f>
        <v>N</v>
      </c>
    </row>
    <row r="3037" spans="1:21" x14ac:dyDescent="0.25">
      <c r="A3037" t="s">
        <v>137</v>
      </c>
      <c r="B3037" t="s">
        <v>5284</v>
      </c>
      <c r="C3037" t="s">
        <v>8617</v>
      </c>
      <c r="D3037" t="s">
        <v>525</v>
      </c>
      <c r="E3037" t="s">
        <v>12419</v>
      </c>
      <c r="F3037" t="str">
        <f t="shared" si="50"/>
        <v>CA-IFRS</v>
      </c>
      <c r="G3037" t="s">
        <v>8617</v>
      </c>
      <c r="Q3037" t="s">
        <v>3044</v>
      </c>
      <c r="S3037" s="149" t="s">
        <v>137</v>
      </c>
      <c r="T3037" t="s">
        <v>15085</v>
      </c>
      <c r="U3037" t="str">
        <f>IF(COUNTIF('16 reserve bal'!D:D,'16 AJE data'!T3037)&gt;0,"Y","N")</f>
        <v>N</v>
      </c>
    </row>
    <row r="3038" spans="1:21" x14ac:dyDescent="0.25">
      <c r="A3038" t="s">
        <v>137</v>
      </c>
      <c r="B3038" t="s">
        <v>5284</v>
      </c>
      <c r="C3038" t="s">
        <v>8618</v>
      </c>
      <c r="D3038" t="s">
        <v>525</v>
      </c>
      <c r="E3038" t="s">
        <v>12419</v>
      </c>
      <c r="F3038" t="str">
        <f t="shared" si="50"/>
        <v>CA-IFRS</v>
      </c>
      <c r="G3038" t="s">
        <v>8618</v>
      </c>
      <c r="Q3038" t="s">
        <v>3044</v>
      </c>
      <c r="S3038" s="149" t="s">
        <v>137</v>
      </c>
      <c r="T3038" t="s">
        <v>15087</v>
      </c>
      <c r="U3038" t="str">
        <f>IF(COUNTIF('16 reserve bal'!D:D,'16 AJE data'!T3038)&gt;0,"Y","N")</f>
        <v>N</v>
      </c>
    </row>
    <row r="3039" spans="1:21" x14ac:dyDescent="0.25">
      <c r="A3039" t="s">
        <v>137</v>
      </c>
      <c r="B3039" t="s">
        <v>5284</v>
      </c>
      <c r="C3039" t="s">
        <v>8619</v>
      </c>
      <c r="D3039" t="s">
        <v>525</v>
      </c>
      <c r="E3039" t="s">
        <v>12419</v>
      </c>
      <c r="F3039" t="str">
        <f t="shared" si="50"/>
        <v>CA-IFRS</v>
      </c>
      <c r="G3039" t="s">
        <v>8619</v>
      </c>
      <c r="Q3039" t="s">
        <v>3044</v>
      </c>
      <c r="S3039" s="149" t="s">
        <v>137</v>
      </c>
      <c r="T3039" t="s">
        <v>15089</v>
      </c>
      <c r="U3039" t="str">
        <f>IF(COUNTIF('16 reserve bal'!D:D,'16 AJE data'!T3039)&gt;0,"Y","N")</f>
        <v>N</v>
      </c>
    </row>
    <row r="3040" spans="1:21" x14ac:dyDescent="0.25">
      <c r="A3040" t="s">
        <v>137</v>
      </c>
      <c r="B3040" t="s">
        <v>5284</v>
      </c>
      <c r="C3040" t="s">
        <v>8620</v>
      </c>
      <c r="D3040" t="s">
        <v>525</v>
      </c>
      <c r="E3040" t="s">
        <v>12419</v>
      </c>
      <c r="F3040" t="str">
        <f t="shared" si="50"/>
        <v>CA-IFRS</v>
      </c>
      <c r="G3040" t="s">
        <v>8620</v>
      </c>
      <c r="Q3040" t="s">
        <v>3044</v>
      </c>
      <c r="S3040" s="149" t="s">
        <v>137</v>
      </c>
      <c r="T3040" t="s">
        <v>15091</v>
      </c>
      <c r="U3040" t="str">
        <f>IF(COUNTIF('16 reserve bal'!D:D,'16 AJE data'!T3040)&gt;0,"Y","N")</f>
        <v>N</v>
      </c>
    </row>
    <row r="3041" spans="1:21" x14ac:dyDescent="0.25">
      <c r="A3041" t="s">
        <v>137</v>
      </c>
      <c r="B3041" t="s">
        <v>5284</v>
      </c>
      <c r="C3041" t="s">
        <v>8622</v>
      </c>
      <c r="D3041" t="s">
        <v>525</v>
      </c>
      <c r="E3041" t="s">
        <v>12419</v>
      </c>
      <c r="F3041" t="str">
        <f t="shared" si="50"/>
        <v>CA-IFRS</v>
      </c>
      <c r="G3041" t="s">
        <v>8622</v>
      </c>
      <c r="Q3041" t="s">
        <v>3044</v>
      </c>
      <c r="S3041" s="149" t="s">
        <v>137</v>
      </c>
      <c r="T3041" t="s">
        <v>15095</v>
      </c>
      <c r="U3041" t="str">
        <f>IF(COUNTIF('16 reserve bal'!D:D,'16 AJE data'!T3041)&gt;0,"Y","N")</f>
        <v>N</v>
      </c>
    </row>
    <row r="3042" spans="1:21" x14ac:dyDescent="0.25">
      <c r="A3042" t="s">
        <v>137</v>
      </c>
      <c r="B3042" t="s">
        <v>5284</v>
      </c>
      <c r="C3042" t="s">
        <v>8623</v>
      </c>
      <c r="D3042" t="s">
        <v>525</v>
      </c>
      <c r="E3042" t="s">
        <v>12419</v>
      </c>
      <c r="F3042" t="str">
        <f t="shared" si="50"/>
        <v>CA-IFRS</v>
      </c>
      <c r="G3042" t="s">
        <v>8623</v>
      </c>
      <c r="Q3042" t="s">
        <v>3044</v>
      </c>
      <c r="S3042" s="149" t="s">
        <v>137</v>
      </c>
      <c r="T3042" t="s">
        <v>15097</v>
      </c>
      <c r="U3042" t="str">
        <f>IF(COUNTIF('16 reserve bal'!D:D,'16 AJE data'!T3042)&gt;0,"Y","N")</f>
        <v>N</v>
      </c>
    </row>
    <row r="3043" spans="1:21" x14ac:dyDescent="0.25">
      <c r="A3043" t="s">
        <v>137</v>
      </c>
      <c r="B3043" t="s">
        <v>5284</v>
      </c>
      <c r="C3043" t="s">
        <v>8624</v>
      </c>
      <c r="D3043" t="s">
        <v>525</v>
      </c>
      <c r="E3043" t="s">
        <v>12419</v>
      </c>
      <c r="F3043" t="str">
        <f t="shared" si="50"/>
        <v>CA-IFRS</v>
      </c>
      <c r="G3043" t="s">
        <v>8624</v>
      </c>
      <c r="Q3043" t="s">
        <v>3044</v>
      </c>
      <c r="S3043" s="149" t="s">
        <v>137</v>
      </c>
      <c r="T3043" t="s">
        <v>15099</v>
      </c>
      <c r="U3043" t="str">
        <f>IF(COUNTIF('16 reserve bal'!D:D,'16 AJE data'!T3043)&gt;0,"Y","N")</f>
        <v>N</v>
      </c>
    </row>
    <row r="3044" spans="1:21" x14ac:dyDescent="0.25">
      <c r="A3044" t="s">
        <v>137</v>
      </c>
      <c r="B3044" t="s">
        <v>5284</v>
      </c>
      <c r="C3044" t="s">
        <v>8625</v>
      </c>
      <c r="D3044" t="s">
        <v>525</v>
      </c>
      <c r="E3044" t="s">
        <v>12419</v>
      </c>
      <c r="F3044" t="str">
        <f t="shared" si="50"/>
        <v>CA-IFRS</v>
      </c>
      <c r="G3044" t="s">
        <v>8625</v>
      </c>
      <c r="Q3044" t="s">
        <v>3044</v>
      </c>
      <c r="S3044" s="149" t="s">
        <v>137</v>
      </c>
      <c r="T3044" t="s">
        <v>15101</v>
      </c>
      <c r="U3044" t="str">
        <f>IF(COUNTIF('16 reserve bal'!D:D,'16 AJE data'!T3044)&gt;0,"Y","N")</f>
        <v>N</v>
      </c>
    </row>
    <row r="3045" spans="1:21" x14ac:dyDescent="0.25">
      <c r="A3045" t="s">
        <v>137</v>
      </c>
      <c r="B3045" t="s">
        <v>5284</v>
      </c>
      <c r="C3045" t="s">
        <v>8626</v>
      </c>
      <c r="D3045" t="s">
        <v>525</v>
      </c>
      <c r="E3045" t="s">
        <v>12419</v>
      </c>
      <c r="F3045" t="str">
        <f t="shared" si="50"/>
        <v>CA-IFRS</v>
      </c>
      <c r="G3045" t="s">
        <v>8626</v>
      </c>
      <c r="Q3045" t="s">
        <v>3044</v>
      </c>
      <c r="S3045" s="149" t="s">
        <v>137</v>
      </c>
      <c r="T3045" t="s">
        <v>15103</v>
      </c>
      <c r="U3045" t="str">
        <f>IF(COUNTIF('16 reserve bal'!D:D,'16 AJE data'!T3045)&gt;0,"Y","N")</f>
        <v>N</v>
      </c>
    </row>
    <row r="3046" spans="1:21" x14ac:dyDescent="0.25">
      <c r="A3046" t="s">
        <v>137</v>
      </c>
      <c r="B3046" t="s">
        <v>5284</v>
      </c>
      <c r="C3046" t="s">
        <v>8627</v>
      </c>
      <c r="D3046" t="s">
        <v>525</v>
      </c>
      <c r="E3046" t="s">
        <v>12419</v>
      </c>
      <c r="F3046" t="str">
        <f t="shared" si="50"/>
        <v>CA-IFRS</v>
      </c>
      <c r="G3046" t="s">
        <v>8627</v>
      </c>
      <c r="Q3046" t="s">
        <v>3044</v>
      </c>
      <c r="S3046" s="149" t="s">
        <v>137</v>
      </c>
      <c r="T3046" t="s">
        <v>15105</v>
      </c>
      <c r="U3046" t="str">
        <f>IF(COUNTIF('16 reserve bal'!D:D,'16 AJE data'!T3046)&gt;0,"Y","N")</f>
        <v>N</v>
      </c>
    </row>
    <row r="3047" spans="1:21" x14ac:dyDescent="0.25">
      <c r="A3047" t="s">
        <v>137</v>
      </c>
      <c r="B3047" t="s">
        <v>5284</v>
      </c>
      <c r="C3047" t="s">
        <v>8628</v>
      </c>
      <c r="D3047" t="s">
        <v>525</v>
      </c>
      <c r="E3047" t="s">
        <v>12419</v>
      </c>
      <c r="F3047" t="str">
        <f t="shared" si="50"/>
        <v>CA-IFRS</v>
      </c>
      <c r="G3047" t="s">
        <v>8628</v>
      </c>
      <c r="Q3047" t="s">
        <v>3044</v>
      </c>
      <c r="S3047" s="149" t="s">
        <v>137</v>
      </c>
      <c r="T3047" t="s">
        <v>15107</v>
      </c>
      <c r="U3047" t="str">
        <f>IF(COUNTIF('16 reserve bal'!D:D,'16 AJE data'!T3047)&gt;0,"Y","N")</f>
        <v>N</v>
      </c>
    </row>
    <row r="3048" spans="1:21" x14ac:dyDescent="0.25">
      <c r="A3048" t="s">
        <v>137</v>
      </c>
      <c r="B3048" t="s">
        <v>5284</v>
      </c>
      <c r="C3048" t="s">
        <v>8629</v>
      </c>
      <c r="D3048" t="s">
        <v>525</v>
      </c>
      <c r="E3048" t="s">
        <v>12419</v>
      </c>
      <c r="F3048" t="str">
        <f t="shared" si="50"/>
        <v>CA-IFRS</v>
      </c>
      <c r="G3048" t="s">
        <v>8629</v>
      </c>
      <c r="Q3048" t="s">
        <v>3044</v>
      </c>
      <c r="S3048" s="149" t="s">
        <v>137</v>
      </c>
      <c r="T3048" t="s">
        <v>15109</v>
      </c>
      <c r="U3048" t="str">
        <f>IF(COUNTIF('16 reserve bal'!D:D,'16 AJE data'!T3048)&gt;0,"Y","N")</f>
        <v>N</v>
      </c>
    </row>
    <row r="3049" spans="1:21" x14ac:dyDescent="0.25">
      <c r="A3049" t="s">
        <v>137</v>
      </c>
      <c r="B3049" t="s">
        <v>5284</v>
      </c>
      <c r="C3049" t="s">
        <v>8630</v>
      </c>
      <c r="D3049" t="s">
        <v>525</v>
      </c>
      <c r="E3049" t="s">
        <v>12419</v>
      </c>
      <c r="F3049" t="str">
        <f t="shared" si="50"/>
        <v>CA-IFRS</v>
      </c>
      <c r="G3049" t="s">
        <v>8630</v>
      </c>
      <c r="Q3049" t="s">
        <v>3044</v>
      </c>
      <c r="S3049" s="149" t="s">
        <v>137</v>
      </c>
      <c r="T3049" t="s">
        <v>15111</v>
      </c>
      <c r="U3049" t="str">
        <f>IF(COUNTIF('16 reserve bal'!D:D,'16 AJE data'!T3049)&gt;0,"Y","N")</f>
        <v>N</v>
      </c>
    </row>
    <row r="3050" spans="1:21" x14ac:dyDescent="0.25">
      <c r="A3050" t="s">
        <v>137</v>
      </c>
      <c r="B3050" t="s">
        <v>5284</v>
      </c>
      <c r="C3050" t="s">
        <v>8631</v>
      </c>
      <c r="D3050" t="s">
        <v>525</v>
      </c>
      <c r="E3050" t="s">
        <v>12419</v>
      </c>
      <c r="F3050" t="str">
        <f t="shared" si="50"/>
        <v>CA-IFRS</v>
      </c>
      <c r="G3050" t="s">
        <v>8631</v>
      </c>
      <c r="Q3050" t="s">
        <v>3044</v>
      </c>
      <c r="S3050" s="149" t="s">
        <v>137</v>
      </c>
      <c r="T3050" t="s">
        <v>15113</v>
      </c>
      <c r="U3050" t="str">
        <f>IF(COUNTIF('16 reserve bal'!D:D,'16 AJE data'!T3050)&gt;0,"Y","N")</f>
        <v>N</v>
      </c>
    </row>
    <row r="3051" spans="1:21" x14ac:dyDescent="0.25">
      <c r="A3051" t="s">
        <v>137</v>
      </c>
      <c r="B3051" t="s">
        <v>5284</v>
      </c>
      <c r="C3051" t="s">
        <v>8632</v>
      </c>
      <c r="D3051" t="s">
        <v>525</v>
      </c>
      <c r="E3051" t="s">
        <v>12419</v>
      </c>
      <c r="F3051" t="str">
        <f t="shared" si="50"/>
        <v>CA-IFRS</v>
      </c>
      <c r="G3051" t="s">
        <v>8632</v>
      </c>
      <c r="Q3051" t="s">
        <v>3044</v>
      </c>
      <c r="S3051" s="149" t="s">
        <v>137</v>
      </c>
      <c r="T3051" t="s">
        <v>15115</v>
      </c>
      <c r="U3051" t="str">
        <f>IF(COUNTIF('16 reserve bal'!D:D,'16 AJE data'!T3051)&gt;0,"Y","N")</f>
        <v>N</v>
      </c>
    </row>
    <row r="3052" spans="1:21" x14ac:dyDescent="0.25">
      <c r="A3052" t="s">
        <v>137</v>
      </c>
      <c r="B3052" t="s">
        <v>5284</v>
      </c>
      <c r="C3052" t="s">
        <v>9098</v>
      </c>
      <c r="D3052" t="s">
        <v>525</v>
      </c>
      <c r="E3052" t="s">
        <v>12419</v>
      </c>
      <c r="F3052" t="str">
        <f t="shared" si="50"/>
        <v>CA-IFRS</v>
      </c>
      <c r="G3052" t="s">
        <v>9098</v>
      </c>
      <c r="Q3052" t="s">
        <v>3044</v>
      </c>
      <c r="S3052" s="149" t="s">
        <v>137</v>
      </c>
      <c r="T3052" t="s">
        <v>16648</v>
      </c>
      <c r="U3052" t="str">
        <f>IF(COUNTIF('16 reserve bal'!D:D,'16 AJE data'!T3052)&gt;0,"Y","N")</f>
        <v>N</v>
      </c>
    </row>
    <row r="3053" spans="1:21" x14ac:dyDescent="0.25">
      <c r="A3053" t="s">
        <v>137</v>
      </c>
      <c r="B3053" t="s">
        <v>5284</v>
      </c>
      <c r="C3053" t="s">
        <v>8633</v>
      </c>
      <c r="D3053" t="s">
        <v>525</v>
      </c>
      <c r="E3053" t="s">
        <v>12419</v>
      </c>
      <c r="F3053" t="str">
        <f t="shared" si="50"/>
        <v>CA-IFRS</v>
      </c>
      <c r="G3053" t="s">
        <v>8633</v>
      </c>
      <c r="Q3053" t="s">
        <v>3044</v>
      </c>
      <c r="S3053" s="149" t="s">
        <v>137</v>
      </c>
      <c r="T3053" t="s">
        <v>15117</v>
      </c>
      <c r="U3053" t="str">
        <f>IF(COUNTIF('16 reserve bal'!D:D,'16 AJE data'!T3053)&gt;0,"Y","N")</f>
        <v>N</v>
      </c>
    </row>
    <row r="3054" spans="1:21" x14ac:dyDescent="0.25">
      <c r="A3054" t="s">
        <v>137</v>
      </c>
      <c r="B3054" t="s">
        <v>5284</v>
      </c>
      <c r="C3054" t="s">
        <v>8634</v>
      </c>
      <c r="D3054" t="s">
        <v>525</v>
      </c>
      <c r="E3054" t="s">
        <v>12419</v>
      </c>
      <c r="F3054" t="str">
        <f t="shared" si="50"/>
        <v>CA-IFRS</v>
      </c>
      <c r="G3054" t="s">
        <v>8634</v>
      </c>
      <c r="Q3054" t="s">
        <v>3044</v>
      </c>
      <c r="S3054" s="149" t="s">
        <v>137</v>
      </c>
      <c r="T3054" t="s">
        <v>15119</v>
      </c>
      <c r="U3054" t="str">
        <f>IF(COUNTIF('16 reserve bal'!D:D,'16 AJE data'!T3054)&gt;0,"Y","N")</f>
        <v>N</v>
      </c>
    </row>
    <row r="3055" spans="1:21" x14ac:dyDescent="0.25">
      <c r="A3055" t="s">
        <v>137</v>
      </c>
      <c r="B3055" t="s">
        <v>5284</v>
      </c>
      <c r="C3055" t="s">
        <v>8635</v>
      </c>
      <c r="D3055" t="s">
        <v>525</v>
      </c>
      <c r="E3055" t="s">
        <v>12419</v>
      </c>
      <c r="F3055" t="str">
        <f t="shared" si="50"/>
        <v>CA-IFRS</v>
      </c>
      <c r="G3055" t="s">
        <v>8635</v>
      </c>
      <c r="Q3055" t="s">
        <v>3044</v>
      </c>
      <c r="S3055" s="149" t="s">
        <v>137</v>
      </c>
      <c r="T3055" t="s">
        <v>15121</v>
      </c>
      <c r="U3055" t="str">
        <f>IF(COUNTIF('16 reserve bal'!D:D,'16 AJE data'!T3055)&gt;0,"Y","N")</f>
        <v>N</v>
      </c>
    </row>
    <row r="3056" spans="1:21" x14ac:dyDescent="0.25">
      <c r="A3056" t="s">
        <v>137</v>
      </c>
      <c r="B3056" t="s">
        <v>5284</v>
      </c>
      <c r="C3056" t="s">
        <v>8636</v>
      </c>
      <c r="D3056" t="s">
        <v>525</v>
      </c>
      <c r="E3056" t="s">
        <v>12419</v>
      </c>
      <c r="F3056" t="str">
        <f t="shared" si="50"/>
        <v>CA-IFRS</v>
      </c>
      <c r="G3056" t="s">
        <v>8636</v>
      </c>
      <c r="Q3056" t="s">
        <v>3044</v>
      </c>
      <c r="S3056" s="149" t="s">
        <v>137</v>
      </c>
      <c r="T3056" t="s">
        <v>15123</v>
      </c>
      <c r="U3056" t="str">
        <f>IF(COUNTIF('16 reserve bal'!D:D,'16 AJE data'!T3056)&gt;0,"Y","N")</f>
        <v>N</v>
      </c>
    </row>
    <row r="3057" spans="1:21" x14ac:dyDescent="0.25">
      <c r="A3057" t="s">
        <v>137</v>
      </c>
      <c r="B3057" t="s">
        <v>5284</v>
      </c>
      <c r="C3057" t="s">
        <v>8637</v>
      </c>
      <c r="D3057" t="s">
        <v>525</v>
      </c>
      <c r="E3057" t="s">
        <v>12419</v>
      </c>
      <c r="F3057" t="str">
        <f t="shared" si="50"/>
        <v>CA-IFRS</v>
      </c>
      <c r="G3057" t="s">
        <v>8637</v>
      </c>
      <c r="Q3057" t="s">
        <v>3044</v>
      </c>
      <c r="S3057" s="149" t="s">
        <v>137</v>
      </c>
      <c r="T3057" t="s">
        <v>15125</v>
      </c>
      <c r="U3057" t="str">
        <f>IF(COUNTIF('16 reserve bal'!D:D,'16 AJE data'!T3057)&gt;0,"Y","N")</f>
        <v>N</v>
      </c>
    </row>
    <row r="3058" spans="1:21" x14ac:dyDescent="0.25">
      <c r="A3058" t="s">
        <v>137</v>
      </c>
      <c r="B3058" t="s">
        <v>5284</v>
      </c>
      <c r="C3058" t="s">
        <v>8638</v>
      </c>
      <c r="D3058" t="s">
        <v>525</v>
      </c>
      <c r="E3058" t="s">
        <v>12419</v>
      </c>
      <c r="F3058" t="str">
        <f t="shared" si="50"/>
        <v>CA-IFRS</v>
      </c>
      <c r="G3058" t="s">
        <v>8638</v>
      </c>
      <c r="Q3058" t="s">
        <v>3044</v>
      </c>
      <c r="S3058" s="149" t="s">
        <v>137</v>
      </c>
      <c r="T3058" t="s">
        <v>15127</v>
      </c>
      <c r="U3058" t="str">
        <f>IF(COUNTIF('16 reserve bal'!D:D,'16 AJE data'!T3058)&gt;0,"Y","N")</f>
        <v>N</v>
      </c>
    </row>
    <row r="3059" spans="1:21" x14ac:dyDescent="0.25">
      <c r="A3059" t="s">
        <v>137</v>
      </c>
      <c r="B3059" t="s">
        <v>5284</v>
      </c>
      <c r="C3059" t="s">
        <v>8639</v>
      </c>
      <c r="D3059" t="s">
        <v>525</v>
      </c>
      <c r="E3059" t="s">
        <v>12419</v>
      </c>
      <c r="F3059" t="str">
        <f t="shared" si="50"/>
        <v>CA-IFRS</v>
      </c>
      <c r="G3059" t="s">
        <v>8639</v>
      </c>
      <c r="Q3059" t="s">
        <v>3044</v>
      </c>
      <c r="S3059" s="149" t="s">
        <v>137</v>
      </c>
      <c r="T3059" t="s">
        <v>15129</v>
      </c>
      <c r="U3059" t="str">
        <f>IF(COUNTIF('16 reserve bal'!D:D,'16 AJE data'!T3059)&gt;0,"Y","N")</f>
        <v>N</v>
      </c>
    </row>
    <row r="3060" spans="1:21" x14ac:dyDescent="0.25">
      <c r="A3060" t="s">
        <v>137</v>
      </c>
      <c r="B3060" t="s">
        <v>5284</v>
      </c>
      <c r="C3060" t="s">
        <v>8640</v>
      </c>
      <c r="D3060" t="s">
        <v>525</v>
      </c>
      <c r="E3060" t="s">
        <v>12419</v>
      </c>
      <c r="F3060" t="str">
        <f t="shared" si="50"/>
        <v>CA-IFRS</v>
      </c>
      <c r="G3060" t="s">
        <v>8640</v>
      </c>
      <c r="Q3060" t="s">
        <v>3044</v>
      </c>
      <c r="S3060" s="149" t="s">
        <v>137</v>
      </c>
      <c r="T3060" t="s">
        <v>15131</v>
      </c>
      <c r="U3060" t="str">
        <f>IF(COUNTIF('16 reserve bal'!D:D,'16 AJE data'!T3060)&gt;0,"Y","N")</f>
        <v>N</v>
      </c>
    </row>
    <row r="3061" spans="1:21" x14ac:dyDescent="0.25">
      <c r="A3061" t="s">
        <v>137</v>
      </c>
      <c r="B3061" t="s">
        <v>5284</v>
      </c>
      <c r="C3061" t="s">
        <v>8641</v>
      </c>
      <c r="D3061" t="s">
        <v>525</v>
      </c>
      <c r="E3061" t="s">
        <v>12419</v>
      </c>
      <c r="F3061" t="str">
        <f t="shared" si="50"/>
        <v>CA-IFRS</v>
      </c>
      <c r="G3061" t="s">
        <v>8641</v>
      </c>
      <c r="Q3061" t="s">
        <v>3044</v>
      </c>
      <c r="S3061" s="149" t="s">
        <v>137</v>
      </c>
      <c r="T3061" t="s">
        <v>15133</v>
      </c>
      <c r="U3061" t="str">
        <f>IF(COUNTIF('16 reserve bal'!D:D,'16 AJE data'!T3061)&gt;0,"Y","N")</f>
        <v>N</v>
      </c>
    </row>
    <row r="3062" spans="1:21" x14ac:dyDescent="0.25">
      <c r="A3062" t="s">
        <v>137</v>
      </c>
      <c r="B3062" t="s">
        <v>5284</v>
      </c>
      <c r="C3062" t="s">
        <v>8644</v>
      </c>
      <c r="D3062" t="s">
        <v>525</v>
      </c>
      <c r="E3062" t="s">
        <v>12419</v>
      </c>
      <c r="F3062" t="str">
        <f t="shared" si="50"/>
        <v>CA-IFRS</v>
      </c>
      <c r="G3062" t="s">
        <v>8644</v>
      </c>
      <c r="Q3062" t="s">
        <v>3044</v>
      </c>
      <c r="S3062" s="149" t="s">
        <v>137</v>
      </c>
      <c r="T3062" t="s">
        <v>15139</v>
      </c>
      <c r="U3062" t="str">
        <f>IF(COUNTIF('16 reserve bal'!D:D,'16 AJE data'!T3062)&gt;0,"Y","N")</f>
        <v>N</v>
      </c>
    </row>
    <row r="3063" spans="1:21" x14ac:dyDescent="0.25">
      <c r="A3063" t="s">
        <v>137</v>
      </c>
      <c r="B3063" t="s">
        <v>5284</v>
      </c>
      <c r="C3063" t="s">
        <v>8645</v>
      </c>
      <c r="D3063" t="s">
        <v>525</v>
      </c>
      <c r="E3063" t="s">
        <v>12419</v>
      </c>
      <c r="F3063" t="str">
        <f t="shared" si="50"/>
        <v>CA-IFRS</v>
      </c>
      <c r="G3063" t="s">
        <v>8645</v>
      </c>
      <c r="Q3063" t="s">
        <v>3044</v>
      </c>
      <c r="S3063" s="149" t="s">
        <v>137</v>
      </c>
      <c r="T3063" t="s">
        <v>15141</v>
      </c>
      <c r="U3063" t="str">
        <f>IF(COUNTIF('16 reserve bal'!D:D,'16 AJE data'!T3063)&gt;0,"Y","N")</f>
        <v>N</v>
      </c>
    </row>
    <row r="3064" spans="1:21" x14ac:dyDescent="0.25">
      <c r="A3064" t="s">
        <v>137</v>
      </c>
      <c r="B3064" t="s">
        <v>5284</v>
      </c>
      <c r="C3064" t="s">
        <v>8646</v>
      </c>
      <c r="D3064" t="s">
        <v>525</v>
      </c>
      <c r="E3064" t="s">
        <v>12419</v>
      </c>
      <c r="F3064" t="str">
        <f t="shared" si="50"/>
        <v>CA-IFRS</v>
      </c>
      <c r="G3064" t="s">
        <v>8646</v>
      </c>
      <c r="Q3064" t="s">
        <v>3044</v>
      </c>
      <c r="S3064" s="149" t="s">
        <v>137</v>
      </c>
      <c r="T3064" t="s">
        <v>15143</v>
      </c>
      <c r="U3064" t="str">
        <f>IF(COUNTIF('16 reserve bal'!D:D,'16 AJE data'!T3064)&gt;0,"Y","N")</f>
        <v>N</v>
      </c>
    </row>
    <row r="3065" spans="1:21" x14ac:dyDescent="0.25">
      <c r="A3065" t="s">
        <v>137</v>
      </c>
      <c r="B3065" t="s">
        <v>5284</v>
      </c>
      <c r="C3065" t="s">
        <v>8647</v>
      </c>
      <c r="D3065" t="s">
        <v>525</v>
      </c>
      <c r="E3065" t="s">
        <v>12419</v>
      </c>
      <c r="F3065" t="str">
        <f t="shared" si="50"/>
        <v>CA-IFRS</v>
      </c>
      <c r="G3065" t="s">
        <v>8647</v>
      </c>
      <c r="Q3065" t="s">
        <v>3044</v>
      </c>
      <c r="S3065" s="149" t="s">
        <v>137</v>
      </c>
      <c r="T3065" t="s">
        <v>15145</v>
      </c>
      <c r="U3065" t="str">
        <f>IF(COUNTIF('16 reserve bal'!D:D,'16 AJE data'!T3065)&gt;0,"Y","N")</f>
        <v>N</v>
      </c>
    </row>
    <row r="3066" spans="1:21" x14ac:dyDescent="0.25">
      <c r="A3066" t="s">
        <v>137</v>
      </c>
      <c r="B3066" t="s">
        <v>5284</v>
      </c>
      <c r="C3066" t="s">
        <v>8648</v>
      </c>
      <c r="D3066" t="s">
        <v>525</v>
      </c>
      <c r="E3066" t="s">
        <v>12419</v>
      </c>
      <c r="F3066" t="str">
        <f t="shared" si="50"/>
        <v>CA-IFRS</v>
      </c>
      <c r="G3066" t="s">
        <v>8648</v>
      </c>
      <c r="Q3066" t="s">
        <v>3044</v>
      </c>
      <c r="S3066" s="149" t="s">
        <v>137</v>
      </c>
      <c r="T3066" t="s">
        <v>15147</v>
      </c>
      <c r="U3066" t="str">
        <f>IF(COUNTIF('16 reserve bal'!D:D,'16 AJE data'!T3066)&gt;0,"Y","N")</f>
        <v>N</v>
      </c>
    </row>
    <row r="3067" spans="1:21" x14ac:dyDescent="0.25">
      <c r="A3067" t="s">
        <v>137</v>
      </c>
      <c r="B3067" t="s">
        <v>5284</v>
      </c>
      <c r="C3067" t="s">
        <v>8649</v>
      </c>
      <c r="D3067" t="s">
        <v>525</v>
      </c>
      <c r="E3067" t="s">
        <v>12419</v>
      </c>
      <c r="F3067" t="str">
        <f t="shared" si="50"/>
        <v>CA-IFRS</v>
      </c>
      <c r="G3067" t="s">
        <v>8649</v>
      </c>
      <c r="Q3067" t="s">
        <v>3044</v>
      </c>
      <c r="S3067" s="149" t="s">
        <v>137</v>
      </c>
      <c r="T3067" t="s">
        <v>15149</v>
      </c>
      <c r="U3067" t="str">
        <f>IF(COUNTIF('16 reserve bal'!D:D,'16 AJE data'!T3067)&gt;0,"Y","N")</f>
        <v>N</v>
      </c>
    </row>
    <row r="3068" spans="1:21" x14ac:dyDescent="0.25">
      <c r="A3068" t="s">
        <v>137</v>
      </c>
      <c r="B3068" t="s">
        <v>5284</v>
      </c>
      <c r="C3068" t="s">
        <v>8650</v>
      </c>
      <c r="D3068" t="s">
        <v>525</v>
      </c>
      <c r="E3068" t="s">
        <v>12419</v>
      </c>
      <c r="F3068" t="str">
        <f t="shared" si="50"/>
        <v>CA-IFRS</v>
      </c>
      <c r="G3068" t="s">
        <v>8650</v>
      </c>
      <c r="Q3068" t="s">
        <v>3044</v>
      </c>
      <c r="S3068" s="149" t="s">
        <v>137</v>
      </c>
      <c r="T3068" t="s">
        <v>15151</v>
      </c>
      <c r="U3068" t="str">
        <f>IF(COUNTIF('16 reserve bal'!D:D,'16 AJE data'!T3068)&gt;0,"Y","N")</f>
        <v>N</v>
      </c>
    </row>
    <row r="3069" spans="1:21" x14ac:dyDescent="0.25">
      <c r="A3069" t="s">
        <v>137</v>
      </c>
      <c r="B3069" t="s">
        <v>5284</v>
      </c>
      <c r="C3069" t="s">
        <v>8651</v>
      </c>
      <c r="D3069" t="s">
        <v>525</v>
      </c>
      <c r="E3069" t="s">
        <v>12419</v>
      </c>
      <c r="F3069" t="str">
        <f t="shared" si="50"/>
        <v>CA-IFRS</v>
      </c>
      <c r="G3069" t="s">
        <v>8651</v>
      </c>
      <c r="Q3069" t="s">
        <v>3044</v>
      </c>
      <c r="S3069" s="149" t="s">
        <v>137</v>
      </c>
      <c r="T3069" t="s">
        <v>15153</v>
      </c>
      <c r="U3069" t="str">
        <f>IF(COUNTIF('16 reserve bal'!D:D,'16 AJE data'!T3069)&gt;0,"Y","N")</f>
        <v>N</v>
      </c>
    </row>
    <row r="3070" spans="1:21" x14ac:dyDescent="0.25">
      <c r="A3070" t="s">
        <v>137</v>
      </c>
      <c r="B3070" t="s">
        <v>5284</v>
      </c>
      <c r="C3070" t="s">
        <v>8652</v>
      </c>
      <c r="D3070" t="s">
        <v>525</v>
      </c>
      <c r="E3070" t="s">
        <v>12419</v>
      </c>
      <c r="F3070" t="str">
        <f t="shared" si="50"/>
        <v>CA-IFRS</v>
      </c>
      <c r="G3070" t="s">
        <v>8652</v>
      </c>
      <c r="Q3070" t="s">
        <v>3044</v>
      </c>
      <c r="S3070" s="149" t="s">
        <v>137</v>
      </c>
      <c r="T3070" t="s">
        <v>15155</v>
      </c>
      <c r="U3070" t="str">
        <f>IF(COUNTIF('16 reserve bal'!D:D,'16 AJE data'!T3070)&gt;0,"Y","N")</f>
        <v>N</v>
      </c>
    </row>
    <row r="3071" spans="1:21" x14ac:dyDescent="0.25">
      <c r="A3071" t="s">
        <v>137</v>
      </c>
      <c r="B3071" t="s">
        <v>5284</v>
      </c>
      <c r="C3071" t="s">
        <v>8653</v>
      </c>
      <c r="D3071" t="s">
        <v>525</v>
      </c>
      <c r="E3071" t="s">
        <v>12419</v>
      </c>
      <c r="F3071" t="str">
        <f t="shared" si="50"/>
        <v>CA-IFRS</v>
      </c>
      <c r="G3071" t="s">
        <v>8653</v>
      </c>
      <c r="Q3071" t="s">
        <v>3044</v>
      </c>
      <c r="S3071" s="149" t="s">
        <v>137</v>
      </c>
      <c r="T3071" t="s">
        <v>15157</v>
      </c>
      <c r="U3071" t="str">
        <f>IF(COUNTIF('16 reserve bal'!D:D,'16 AJE data'!T3071)&gt;0,"Y","N")</f>
        <v>N</v>
      </c>
    </row>
    <row r="3072" spans="1:21" x14ac:dyDescent="0.25">
      <c r="A3072" t="s">
        <v>137</v>
      </c>
      <c r="B3072" t="s">
        <v>5284</v>
      </c>
      <c r="C3072" t="s">
        <v>8654</v>
      </c>
      <c r="D3072" t="s">
        <v>525</v>
      </c>
      <c r="E3072" t="s">
        <v>12419</v>
      </c>
      <c r="F3072" t="str">
        <f t="shared" si="50"/>
        <v>CA-IFRS</v>
      </c>
      <c r="G3072" t="s">
        <v>8654</v>
      </c>
      <c r="Q3072" t="s">
        <v>3044</v>
      </c>
      <c r="S3072" s="149" t="s">
        <v>137</v>
      </c>
      <c r="T3072" t="s">
        <v>15159</v>
      </c>
      <c r="U3072" t="str">
        <f>IF(COUNTIF('16 reserve bal'!D:D,'16 AJE data'!T3072)&gt;0,"Y","N")</f>
        <v>N</v>
      </c>
    </row>
    <row r="3073" spans="1:21" x14ac:dyDescent="0.25">
      <c r="A3073" t="s">
        <v>137</v>
      </c>
      <c r="B3073" t="s">
        <v>5284</v>
      </c>
      <c r="C3073" t="s">
        <v>8655</v>
      </c>
      <c r="D3073" t="s">
        <v>525</v>
      </c>
      <c r="E3073" t="s">
        <v>12419</v>
      </c>
      <c r="F3073" t="str">
        <f t="shared" si="50"/>
        <v>CA-IFRS</v>
      </c>
      <c r="G3073" t="s">
        <v>8655</v>
      </c>
      <c r="Q3073" t="s">
        <v>3044</v>
      </c>
      <c r="S3073" s="149" t="s">
        <v>137</v>
      </c>
      <c r="T3073" t="s">
        <v>15161</v>
      </c>
      <c r="U3073" t="str">
        <f>IF(COUNTIF('16 reserve bal'!D:D,'16 AJE data'!T3073)&gt;0,"Y","N")</f>
        <v>N</v>
      </c>
    </row>
    <row r="3074" spans="1:21" x14ac:dyDescent="0.25">
      <c r="A3074" t="s">
        <v>137</v>
      </c>
      <c r="B3074" t="s">
        <v>5284</v>
      </c>
      <c r="C3074" t="s">
        <v>8656</v>
      </c>
      <c r="D3074" t="s">
        <v>525</v>
      </c>
      <c r="E3074" t="s">
        <v>12419</v>
      </c>
      <c r="F3074" t="str">
        <f t="shared" si="50"/>
        <v>CA-IFRS</v>
      </c>
      <c r="G3074" t="s">
        <v>8656</v>
      </c>
      <c r="Q3074" t="s">
        <v>3044</v>
      </c>
      <c r="S3074" s="149" t="s">
        <v>137</v>
      </c>
      <c r="T3074" t="s">
        <v>15163</v>
      </c>
      <c r="U3074" t="str">
        <f>IF(COUNTIF('16 reserve bal'!D:D,'16 AJE data'!T3074)&gt;0,"Y","N")</f>
        <v>N</v>
      </c>
    </row>
    <row r="3075" spans="1:21" x14ac:dyDescent="0.25">
      <c r="A3075" t="s">
        <v>137</v>
      </c>
      <c r="B3075" t="s">
        <v>5284</v>
      </c>
      <c r="C3075" t="s">
        <v>8657</v>
      </c>
      <c r="D3075" t="s">
        <v>525</v>
      </c>
      <c r="E3075" t="s">
        <v>12419</v>
      </c>
      <c r="F3075" t="str">
        <f t="shared" si="50"/>
        <v>CA-IFRS</v>
      </c>
      <c r="G3075" t="s">
        <v>8657</v>
      </c>
      <c r="Q3075" t="s">
        <v>3044</v>
      </c>
      <c r="S3075" s="149" t="s">
        <v>137</v>
      </c>
      <c r="T3075" t="s">
        <v>15165</v>
      </c>
      <c r="U3075" t="str">
        <f>IF(COUNTIF('16 reserve bal'!D:D,'16 AJE data'!T3075)&gt;0,"Y","N")</f>
        <v>N</v>
      </c>
    </row>
    <row r="3076" spans="1:21" x14ac:dyDescent="0.25">
      <c r="A3076" t="s">
        <v>137</v>
      </c>
      <c r="B3076" t="s">
        <v>5284</v>
      </c>
      <c r="C3076" t="s">
        <v>8658</v>
      </c>
      <c r="D3076" t="s">
        <v>525</v>
      </c>
      <c r="E3076" t="s">
        <v>12419</v>
      </c>
      <c r="F3076" t="str">
        <f t="shared" si="50"/>
        <v>CA-IFRS</v>
      </c>
      <c r="G3076" t="s">
        <v>8658</v>
      </c>
      <c r="Q3076" t="s">
        <v>3044</v>
      </c>
      <c r="S3076" s="149" t="s">
        <v>137</v>
      </c>
      <c r="T3076" t="s">
        <v>15167</v>
      </c>
      <c r="U3076" t="str">
        <f>IF(COUNTIF('16 reserve bal'!D:D,'16 AJE data'!T3076)&gt;0,"Y","N")</f>
        <v>N</v>
      </c>
    </row>
    <row r="3077" spans="1:21" x14ac:dyDescent="0.25">
      <c r="A3077" t="s">
        <v>137</v>
      </c>
      <c r="B3077" t="s">
        <v>5284</v>
      </c>
      <c r="C3077" t="s">
        <v>8659</v>
      </c>
      <c r="D3077" t="s">
        <v>525</v>
      </c>
      <c r="E3077" t="s">
        <v>12419</v>
      </c>
      <c r="F3077" t="str">
        <f t="shared" ref="F3077:F3140" si="51">D3077&amp;"-"&amp;E3077</f>
        <v>CA-IFRS</v>
      </c>
      <c r="G3077" t="s">
        <v>8659</v>
      </c>
      <c r="Q3077" t="s">
        <v>3044</v>
      </c>
      <c r="S3077" s="149" t="s">
        <v>137</v>
      </c>
      <c r="T3077" t="s">
        <v>15169</v>
      </c>
      <c r="U3077" t="str">
        <f>IF(COUNTIF('16 reserve bal'!D:D,'16 AJE data'!T3077)&gt;0,"Y","N")</f>
        <v>N</v>
      </c>
    </row>
    <row r="3078" spans="1:21" x14ac:dyDescent="0.25">
      <c r="A3078" t="s">
        <v>137</v>
      </c>
      <c r="B3078" t="s">
        <v>5284</v>
      </c>
      <c r="C3078" t="s">
        <v>8660</v>
      </c>
      <c r="D3078" t="s">
        <v>525</v>
      </c>
      <c r="E3078" t="s">
        <v>12419</v>
      </c>
      <c r="F3078" t="str">
        <f t="shared" si="51"/>
        <v>CA-IFRS</v>
      </c>
      <c r="G3078" t="s">
        <v>8660</v>
      </c>
      <c r="Q3078" t="s">
        <v>3044</v>
      </c>
      <c r="S3078" s="149" t="s">
        <v>137</v>
      </c>
      <c r="T3078" t="s">
        <v>15171</v>
      </c>
      <c r="U3078" t="str">
        <f>IF(COUNTIF('16 reserve bal'!D:D,'16 AJE data'!T3078)&gt;0,"Y","N")</f>
        <v>N</v>
      </c>
    </row>
    <row r="3079" spans="1:21" x14ac:dyDescent="0.25">
      <c r="A3079" t="s">
        <v>137</v>
      </c>
      <c r="B3079" t="s">
        <v>5284</v>
      </c>
      <c r="C3079" t="s">
        <v>8661</v>
      </c>
      <c r="D3079" t="s">
        <v>525</v>
      </c>
      <c r="E3079" t="s">
        <v>12419</v>
      </c>
      <c r="F3079" t="str">
        <f t="shared" si="51"/>
        <v>CA-IFRS</v>
      </c>
      <c r="G3079" t="s">
        <v>8661</v>
      </c>
      <c r="Q3079" t="s">
        <v>3044</v>
      </c>
      <c r="S3079" s="149" t="s">
        <v>137</v>
      </c>
      <c r="T3079" t="s">
        <v>15173</v>
      </c>
      <c r="U3079" t="str">
        <f>IF(COUNTIF('16 reserve bal'!D:D,'16 AJE data'!T3079)&gt;0,"Y","N")</f>
        <v>N</v>
      </c>
    </row>
    <row r="3080" spans="1:21" x14ac:dyDescent="0.25">
      <c r="A3080" t="s">
        <v>137</v>
      </c>
      <c r="B3080" t="s">
        <v>5284</v>
      </c>
      <c r="C3080" t="s">
        <v>8662</v>
      </c>
      <c r="D3080" t="s">
        <v>525</v>
      </c>
      <c r="E3080" t="s">
        <v>12419</v>
      </c>
      <c r="F3080" t="str">
        <f t="shared" si="51"/>
        <v>CA-IFRS</v>
      </c>
      <c r="G3080" t="s">
        <v>8662</v>
      </c>
      <c r="Q3080" t="s">
        <v>3044</v>
      </c>
      <c r="S3080" s="149" t="s">
        <v>137</v>
      </c>
      <c r="T3080" t="s">
        <v>15175</v>
      </c>
      <c r="U3080" t="str">
        <f>IF(COUNTIF('16 reserve bal'!D:D,'16 AJE data'!T3080)&gt;0,"Y","N")</f>
        <v>N</v>
      </c>
    </row>
    <row r="3081" spans="1:21" x14ac:dyDescent="0.25">
      <c r="A3081" t="s">
        <v>137</v>
      </c>
      <c r="B3081" t="s">
        <v>5284</v>
      </c>
      <c r="C3081" t="s">
        <v>8663</v>
      </c>
      <c r="D3081" t="s">
        <v>525</v>
      </c>
      <c r="E3081" t="s">
        <v>12419</v>
      </c>
      <c r="F3081" t="str">
        <f t="shared" si="51"/>
        <v>CA-IFRS</v>
      </c>
      <c r="G3081" t="s">
        <v>8663</v>
      </c>
      <c r="Q3081" t="s">
        <v>3044</v>
      </c>
      <c r="S3081" s="149" t="s">
        <v>137</v>
      </c>
      <c r="T3081" t="s">
        <v>15177</v>
      </c>
      <c r="U3081" t="str">
        <f>IF(COUNTIF('16 reserve bal'!D:D,'16 AJE data'!T3081)&gt;0,"Y","N")</f>
        <v>N</v>
      </c>
    </row>
    <row r="3082" spans="1:21" x14ac:dyDescent="0.25">
      <c r="A3082" t="s">
        <v>137</v>
      </c>
      <c r="B3082" t="s">
        <v>5284</v>
      </c>
      <c r="C3082" t="s">
        <v>8664</v>
      </c>
      <c r="D3082" t="s">
        <v>525</v>
      </c>
      <c r="E3082" t="s">
        <v>12419</v>
      </c>
      <c r="F3082" t="str">
        <f t="shared" si="51"/>
        <v>CA-IFRS</v>
      </c>
      <c r="G3082" t="s">
        <v>8664</v>
      </c>
      <c r="Q3082" t="s">
        <v>3044</v>
      </c>
      <c r="S3082" s="149" t="s">
        <v>137</v>
      </c>
      <c r="T3082" t="s">
        <v>15179</v>
      </c>
      <c r="U3082" t="str">
        <f>IF(COUNTIF('16 reserve bal'!D:D,'16 AJE data'!T3082)&gt;0,"Y","N")</f>
        <v>N</v>
      </c>
    </row>
    <row r="3083" spans="1:21" x14ac:dyDescent="0.25">
      <c r="A3083" t="s">
        <v>137</v>
      </c>
      <c r="B3083" t="s">
        <v>5284</v>
      </c>
      <c r="C3083" t="s">
        <v>8665</v>
      </c>
      <c r="D3083" t="s">
        <v>525</v>
      </c>
      <c r="E3083" t="s">
        <v>12419</v>
      </c>
      <c r="F3083" t="str">
        <f t="shared" si="51"/>
        <v>CA-IFRS</v>
      </c>
      <c r="G3083" t="s">
        <v>8665</v>
      </c>
      <c r="Q3083" t="s">
        <v>3044</v>
      </c>
      <c r="S3083" s="149" t="s">
        <v>137</v>
      </c>
      <c r="T3083" t="s">
        <v>15181</v>
      </c>
      <c r="U3083" t="str">
        <f>IF(COUNTIF('16 reserve bal'!D:D,'16 AJE data'!T3083)&gt;0,"Y","N")</f>
        <v>N</v>
      </c>
    </row>
    <row r="3084" spans="1:21" x14ac:dyDescent="0.25">
      <c r="A3084" t="s">
        <v>137</v>
      </c>
      <c r="B3084" t="s">
        <v>5284</v>
      </c>
      <c r="C3084" t="s">
        <v>8666</v>
      </c>
      <c r="D3084" t="s">
        <v>525</v>
      </c>
      <c r="E3084" t="s">
        <v>12419</v>
      </c>
      <c r="F3084" t="str">
        <f t="shared" si="51"/>
        <v>CA-IFRS</v>
      </c>
      <c r="G3084" t="s">
        <v>8666</v>
      </c>
      <c r="Q3084" t="s">
        <v>3044</v>
      </c>
      <c r="S3084" s="149" t="s">
        <v>137</v>
      </c>
      <c r="T3084" t="s">
        <v>15183</v>
      </c>
      <c r="U3084" t="str">
        <f>IF(COUNTIF('16 reserve bal'!D:D,'16 AJE data'!T3084)&gt;0,"Y","N")</f>
        <v>N</v>
      </c>
    </row>
    <row r="3085" spans="1:21" x14ac:dyDescent="0.25">
      <c r="A3085" t="s">
        <v>137</v>
      </c>
      <c r="B3085" t="s">
        <v>5284</v>
      </c>
      <c r="C3085" t="s">
        <v>8667</v>
      </c>
      <c r="D3085" t="s">
        <v>525</v>
      </c>
      <c r="E3085" t="s">
        <v>12419</v>
      </c>
      <c r="F3085" t="str">
        <f t="shared" si="51"/>
        <v>CA-IFRS</v>
      </c>
      <c r="G3085" t="s">
        <v>8667</v>
      </c>
      <c r="Q3085" t="s">
        <v>3044</v>
      </c>
      <c r="S3085" s="149" t="s">
        <v>137</v>
      </c>
      <c r="T3085" t="s">
        <v>15185</v>
      </c>
      <c r="U3085" t="str">
        <f>IF(COUNTIF('16 reserve bal'!D:D,'16 AJE data'!T3085)&gt;0,"Y","N")</f>
        <v>N</v>
      </c>
    </row>
    <row r="3086" spans="1:21" x14ac:dyDescent="0.25">
      <c r="A3086" t="s">
        <v>137</v>
      </c>
      <c r="B3086" t="s">
        <v>5284</v>
      </c>
      <c r="C3086" t="s">
        <v>8668</v>
      </c>
      <c r="D3086" t="s">
        <v>525</v>
      </c>
      <c r="E3086" t="s">
        <v>12419</v>
      </c>
      <c r="F3086" t="str">
        <f t="shared" si="51"/>
        <v>CA-IFRS</v>
      </c>
      <c r="G3086" t="s">
        <v>8668</v>
      </c>
      <c r="Q3086" t="s">
        <v>3044</v>
      </c>
      <c r="S3086" s="149" t="s">
        <v>137</v>
      </c>
      <c r="T3086" t="s">
        <v>15187</v>
      </c>
      <c r="U3086" t="str">
        <f>IF(COUNTIF('16 reserve bal'!D:D,'16 AJE data'!T3086)&gt;0,"Y","N")</f>
        <v>N</v>
      </c>
    </row>
    <row r="3087" spans="1:21" x14ac:dyDescent="0.25">
      <c r="A3087" t="s">
        <v>137</v>
      </c>
      <c r="B3087" t="s">
        <v>5284</v>
      </c>
      <c r="C3087" t="s">
        <v>8669</v>
      </c>
      <c r="D3087" t="s">
        <v>525</v>
      </c>
      <c r="E3087" t="s">
        <v>12419</v>
      </c>
      <c r="F3087" t="str">
        <f t="shared" si="51"/>
        <v>CA-IFRS</v>
      </c>
      <c r="G3087" t="s">
        <v>8669</v>
      </c>
      <c r="Q3087" t="s">
        <v>3044</v>
      </c>
      <c r="S3087" s="149" t="s">
        <v>137</v>
      </c>
      <c r="T3087" t="s">
        <v>15189</v>
      </c>
      <c r="U3087" t="str">
        <f>IF(COUNTIF('16 reserve bal'!D:D,'16 AJE data'!T3087)&gt;0,"Y","N")</f>
        <v>N</v>
      </c>
    </row>
    <row r="3088" spans="1:21" x14ac:dyDescent="0.25">
      <c r="A3088" t="s">
        <v>137</v>
      </c>
      <c r="B3088" t="s">
        <v>5284</v>
      </c>
      <c r="C3088" t="s">
        <v>8670</v>
      </c>
      <c r="D3088" t="s">
        <v>525</v>
      </c>
      <c r="E3088" t="s">
        <v>12419</v>
      </c>
      <c r="F3088" t="str">
        <f t="shared" si="51"/>
        <v>CA-IFRS</v>
      </c>
      <c r="G3088" t="s">
        <v>8670</v>
      </c>
      <c r="Q3088" t="s">
        <v>3044</v>
      </c>
      <c r="S3088" s="149" t="s">
        <v>137</v>
      </c>
      <c r="T3088" t="s">
        <v>15191</v>
      </c>
      <c r="U3088" t="str">
        <f>IF(COUNTIF('16 reserve bal'!D:D,'16 AJE data'!T3088)&gt;0,"Y","N")</f>
        <v>N</v>
      </c>
    </row>
    <row r="3089" spans="1:21" x14ac:dyDescent="0.25">
      <c r="A3089" t="s">
        <v>137</v>
      </c>
      <c r="B3089" t="s">
        <v>5284</v>
      </c>
      <c r="C3089" t="s">
        <v>8671</v>
      </c>
      <c r="D3089" t="s">
        <v>525</v>
      </c>
      <c r="E3089" t="s">
        <v>12419</v>
      </c>
      <c r="F3089" t="str">
        <f t="shared" si="51"/>
        <v>CA-IFRS</v>
      </c>
      <c r="G3089" t="s">
        <v>8671</v>
      </c>
      <c r="Q3089" t="s">
        <v>3044</v>
      </c>
      <c r="S3089" s="149" t="s">
        <v>137</v>
      </c>
      <c r="T3089" t="s">
        <v>15193</v>
      </c>
      <c r="U3089" t="str">
        <f>IF(COUNTIF('16 reserve bal'!D:D,'16 AJE data'!T3089)&gt;0,"Y","N")</f>
        <v>N</v>
      </c>
    </row>
    <row r="3090" spans="1:21" x14ac:dyDescent="0.25">
      <c r="A3090" t="s">
        <v>137</v>
      </c>
      <c r="B3090" t="s">
        <v>5284</v>
      </c>
      <c r="C3090" t="s">
        <v>8672</v>
      </c>
      <c r="D3090" t="s">
        <v>525</v>
      </c>
      <c r="E3090" t="s">
        <v>12419</v>
      </c>
      <c r="F3090" t="str">
        <f t="shared" si="51"/>
        <v>CA-IFRS</v>
      </c>
      <c r="G3090" t="s">
        <v>8672</v>
      </c>
      <c r="Q3090" t="s">
        <v>3044</v>
      </c>
      <c r="S3090" s="149" t="s">
        <v>137</v>
      </c>
      <c r="T3090" t="s">
        <v>15195</v>
      </c>
      <c r="U3090" t="str">
        <f>IF(COUNTIF('16 reserve bal'!D:D,'16 AJE data'!T3090)&gt;0,"Y","N")</f>
        <v>N</v>
      </c>
    </row>
    <row r="3091" spans="1:21" x14ac:dyDescent="0.25">
      <c r="A3091" t="s">
        <v>137</v>
      </c>
      <c r="B3091" t="s">
        <v>5284</v>
      </c>
      <c r="C3091" t="s">
        <v>8673</v>
      </c>
      <c r="D3091" t="s">
        <v>525</v>
      </c>
      <c r="E3091" t="s">
        <v>12419</v>
      </c>
      <c r="F3091" t="str">
        <f t="shared" si="51"/>
        <v>CA-IFRS</v>
      </c>
      <c r="G3091" t="s">
        <v>8673</v>
      </c>
      <c r="Q3091" t="s">
        <v>3044</v>
      </c>
      <c r="S3091" s="149" t="s">
        <v>137</v>
      </c>
      <c r="T3091" t="s">
        <v>15197</v>
      </c>
      <c r="U3091" t="str">
        <f>IF(COUNTIF('16 reserve bal'!D:D,'16 AJE data'!T3091)&gt;0,"Y","N")</f>
        <v>N</v>
      </c>
    </row>
    <row r="3092" spans="1:21" x14ac:dyDescent="0.25">
      <c r="A3092" t="s">
        <v>137</v>
      </c>
      <c r="B3092" t="s">
        <v>5284</v>
      </c>
      <c r="C3092" t="s">
        <v>8674</v>
      </c>
      <c r="D3092" t="s">
        <v>525</v>
      </c>
      <c r="E3092" t="s">
        <v>12419</v>
      </c>
      <c r="F3092" t="str">
        <f t="shared" si="51"/>
        <v>CA-IFRS</v>
      </c>
      <c r="G3092" t="s">
        <v>8674</v>
      </c>
      <c r="Q3092" t="s">
        <v>3044</v>
      </c>
      <c r="S3092" s="149" t="s">
        <v>137</v>
      </c>
      <c r="T3092" t="s">
        <v>15199</v>
      </c>
      <c r="U3092" t="str">
        <f>IF(COUNTIF('16 reserve bal'!D:D,'16 AJE data'!T3092)&gt;0,"Y","N")</f>
        <v>N</v>
      </c>
    </row>
    <row r="3093" spans="1:21" x14ac:dyDescent="0.25">
      <c r="A3093" t="s">
        <v>137</v>
      </c>
      <c r="B3093" t="s">
        <v>5284</v>
      </c>
      <c r="C3093" t="s">
        <v>8675</v>
      </c>
      <c r="D3093" t="s">
        <v>525</v>
      </c>
      <c r="E3093" t="s">
        <v>12419</v>
      </c>
      <c r="F3093" t="str">
        <f t="shared" si="51"/>
        <v>CA-IFRS</v>
      </c>
      <c r="G3093" t="s">
        <v>8675</v>
      </c>
      <c r="Q3093" t="s">
        <v>3044</v>
      </c>
      <c r="S3093" s="149" t="s">
        <v>137</v>
      </c>
      <c r="T3093" t="s">
        <v>15201</v>
      </c>
      <c r="U3093" t="str">
        <f>IF(COUNTIF('16 reserve bal'!D:D,'16 AJE data'!T3093)&gt;0,"Y","N")</f>
        <v>N</v>
      </c>
    </row>
    <row r="3094" spans="1:21" x14ac:dyDescent="0.25">
      <c r="A3094" t="s">
        <v>137</v>
      </c>
      <c r="B3094" t="s">
        <v>5284</v>
      </c>
      <c r="C3094" t="s">
        <v>8676</v>
      </c>
      <c r="D3094" t="s">
        <v>525</v>
      </c>
      <c r="E3094" t="s">
        <v>12419</v>
      </c>
      <c r="F3094" t="str">
        <f t="shared" si="51"/>
        <v>CA-IFRS</v>
      </c>
      <c r="G3094" t="s">
        <v>8676</v>
      </c>
      <c r="Q3094" t="s">
        <v>3044</v>
      </c>
      <c r="S3094" s="149" t="s">
        <v>137</v>
      </c>
      <c r="T3094" t="s">
        <v>15203</v>
      </c>
      <c r="U3094" t="str">
        <f>IF(COUNTIF('16 reserve bal'!D:D,'16 AJE data'!T3094)&gt;0,"Y","N")</f>
        <v>N</v>
      </c>
    </row>
    <row r="3095" spans="1:21" x14ac:dyDescent="0.25">
      <c r="A3095" t="s">
        <v>137</v>
      </c>
      <c r="B3095" t="s">
        <v>5284</v>
      </c>
      <c r="C3095" t="s">
        <v>8677</v>
      </c>
      <c r="D3095" t="s">
        <v>525</v>
      </c>
      <c r="E3095" t="s">
        <v>12419</v>
      </c>
      <c r="F3095" t="str">
        <f t="shared" si="51"/>
        <v>CA-IFRS</v>
      </c>
      <c r="G3095" t="s">
        <v>8677</v>
      </c>
      <c r="Q3095" t="s">
        <v>3044</v>
      </c>
      <c r="S3095" s="149" t="s">
        <v>137</v>
      </c>
      <c r="T3095" t="s">
        <v>15205</v>
      </c>
      <c r="U3095" t="str">
        <f>IF(COUNTIF('16 reserve bal'!D:D,'16 AJE data'!T3095)&gt;0,"Y","N")</f>
        <v>N</v>
      </c>
    </row>
    <row r="3096" spans="1:21" x14ac:dyDescent="0.25">
      <c r="A3096" t="s">
        <v>137</v>
      </c>
      <c r="B3096" t="s">
        <v>5284</v>
      </c>
      <c r="C3096" t="s">
        <v>8678</v>
      </c>
      <c r="D3096" t="s">
        <v>525</v>
      </c>
      <c r="E3096" t="s">
        <v>12419</v>
      </c>
      <c r="F3096" t="str">
        <f t="shared" si="51"/>
        <v>CA-IFRS</v>
      </c>
      <c r="G3096" t="s">
        <v>8678</v>
      </c>
      <c r="Q3096" t="s">
        <v>3044</v>
      </c>
      <c r="S3096" s="149" t="s">
        <v>137</v>
      </c>
      <c r="T3096" t="s">
        <v>15207</v>
      </c>
      <c r="U3096" t="str">
        <f>IF(COUNTIF('16 reserve bal'!D:D,'16 AJE data'!T3096)&gt;0,"Y","N")</f>
        <v>N</v>
      </c>
    </row>
    <row r="3097" spans="1:21" x14ac:dyDescent="0.25">
      <c r="A3097" t="s">
        <v>137</v>
      </c>
      <c r="B3097" t="s">
        <v>5284</v>
      </c>
      <c r="C3097" t="s">
        <v>8679</v>
      </c>
      <c r="D3097" t="s">
        <v>525</v>
      </c>
      <c r="E3097" t="s">
        <v>12419</v>
      </c>
      <c r="F3097" t="str">
        <f t="shared" si="51"/>
        <v>CA-IFRS</v>
      </c>
      <c r="G3097" t="s">
        <v>8679</v>
      </c>
      <c r="Q3097" t="s">
        <v>3044</v>
      </c>
      <c r="S3097" s="149" t="s">
        <v>137</v>
      </c>
      <c r="T3097" t="s">
        <v>15209</v>
      </c>
      <c r="U3097" t="str">
        <f>IF(COUNTIF('16 reserve bal'!D:D,'16 AJE data'!T3097)&gt;0,"Y","N")</f>
        <v>N</v>
      </c>
    </row>
    <row r="3098" spans="1:21" x14ac:dyDescent="0.25">
      <c r="A3098" t="s">
        <v>137</v>
      </c>
      <c r="B3098" t="s">
        <v>5284</v>
      </c>
      <c r="C3098" t="s">
        <v>8680</v>
      </c>
      <c r="D3098" t="s">
        <v>525</v>
      </c>
      <c r="E3098" t="s">
        <v>12419</v>
      </c>
      <c r="F3098" t="str">
        <f t="shared" si="51"/>
        <v>CA-IFRS</v>
      </c>
      <c r="G3098" t="s">
        <v>8680</v>
      </c>
      <c r="Q3098" t="s">
        <v>3044</v>
      </c>
      <c r="S3098" s="149" t="s">
        <v>137</v>
      </c>
      <c r="T3098" t="s">
        <v>15211</v>
      </c>
      <c r="U3098" t="str">
        <f>IF(COUNTIF('16 reserve bal'!D:D,'16 AJE data'!T3098)&gt;0,"Y","N")</f>
        <v>N</v>
      </c>
    </row>
    <row r="3099" spans="1:21" x14ac:dyDescent="0.25">
      <c r="A3099" t="s">
        <v>137</v>
      </c>
      <c r="B3099" t="s">
        <v>5284</v>
      </c>
      <c r="C3099" t="s">
        <v>8681</v>
      </c>
      <c r="D3099" t="s">
        <v>525</v>
      </c>
      <c r="E3099" t="s">
        <v>12419</v>
      </c>
      <c r="F3099" t="str">
        <f t="shared" si="51"/>
        <v>CA-IFRS</v>
      </c>
      <c r="G3099" t="s">
        <v>8681</v>
      </c>
      <c r="Q3099" t="s">
        <v>3044</v>
      </c>
      <c r="S3099" s="149" t="s">
        <v>137</v>
      </c>
      <c r="T3099" t="s">
        <v>15213</v>
      </c>
      <c r="U3099" t="str">
        <f>IF(COUNTIF('16 reserve bal'!D:D,'16 AJE data'!T3099)&gt;0,"Y","N")</f>
        <v>N</v>
      </c>
    </row>
    <row r="3100" spans="1:21" x14ac:dyDescent="0.25">
      <c r="A3100" t="s">
        <v>137</v>
      </c>
      <c r="B3100" t="s">
        <v>5284</v>
      </c>
      <c r="C3100" t="s">
        <v>8682</v>
      </c>
      <c r="D3100" t="s">
        <v>525</v>
      </c>
      <c r="E3100" t="s">
        <v>12419</v>
      </c>
      <c r="F3100" t="str">
        <f t="shared" si="51"/>
        <v>CA-IFRS</v>
      </c>
      <c r="G3100" t="s">
        <v>8682</v>
      </c>
      <c r="Q3100" t="s">
        <v>3044</v>
      </c>
      <c r="S3100" s="149" t="s">
        <v>137</v>
      </c>
      <c r="T3100" t="s">
        <v>15215</v>
      </c>
      <c r="U3100" t="str">
        <f>IF(COUNTIF('16 reserve bal'!D:D,'16 AJE data'!T3100)&gt;0,"Y","N")</f>
        <v>N</v>
      </c>
    </row>
    <row r="3101" spans="1:21" x14ac:dyDescent="0.25">
      <c r="A3101" t="s">
        <v>137</v>
      </c>
      <c r="B3101" t="s">
        <v>5284</v>
      </c>
      <c r="C3101" t="s">
        <v>9099</v>
      </c>
      <c r="D3101" t="s">
        <v>525</v>
      </c>
      <c r="E3101" t="s">
        <v>12419</v>
      </c>
      <c r="F3101" t="str">
        <f t="shared" si="51"/>
        <v>CA-IFRS</v>
      </c>
      <c r="G3101" t="s">
        <v>9099</v>
      </c>
      <c r="Q3101" t="s">
        <v>3044</v>
      </c>
      <c r="S3101" s="149" t="s">
        <v>137</v>
      </c>
      <c r="T3101" t="s">
        <v>16649</v>
      </c>
      <c r="U3101" t="str">
        <f>IF(COUNTIF('16 reserve bal'!D:D,'16 AJE data'!T3101)&gt;0,"Y","N")</f>
        <v>N</v>
      </c>
    </row>
    <row r="3102" spans="1:21" x14ac:dyDescent="0.25">
      <c r="A3102" t="s">
        <v>137</v>
      </c>
      <c r="B3102" t="s">
        <v>5284</v>
      </c>
      <c r="C3102" t="s">
        <v>8683</v>
      </c>
      <c r="D3102" t="s">
        <v>525</v>
      </c>
      <c r="E3102" t="s">
        <v>12419</v>
      </c>
      <c r="F3102" t="str">
        <f t="shared" si="51"/>
        <v>CA-IFRS</v>
      </c>
      <c r="G3102" t="s">
        <v>8683</v>
      </c>
      <c r="Q3102" t="s">
        <v>3044</v>
      </c>
      <c r="S3102" s="149" t="s">
        <v>137</v>
      </c>
      <c r="T3102" t="s">
        <v>15217</v>
      </c>
      <c r="U3102" t="str">
        <f>IF(COUNTIF('16 reserve bal'!D:D,'16 AJE data'!T3102)&gt;0,"Y","N")</f>
        <v>N</v>
      </c>
    </row>
    <row r="3103" spans="1:21" x14ac:dyDescent="0.25">
      <c r="A3103" t="s">
        <v>137</v>
      </c>
      <c r="B3103" t="s">
        <v>5284</v>
      </c>
      <c r="C3103" t="s">
        <v>8684</v>
      </c>
      <c r="D3103" t="s">
        <v>525</v>
      </c>
      <c r="E3103" t="s">
        <v>12419</v>
      </c>
      <c r="F3103" t="str">
        <f t="shared" si="51"/>
        <v>CA-IFRS</v>
      </c>
      <c r="G3103" t="s">
        <v>8684</v>
      </c>
      <c r="Q3103" t="s">
        <v>3044</v>
      </c>
      <c r="S3103" s="149" t="s">
        <v>137</v>
      </c>
      <c r="T3103" t="s">
        <v>15219</v>
      </c>
      <c r="U3103" t="str">
        <f>IF(COUNTIF('16 reserve bal'!D:D,'16 AJE data'!T3103)&gt;0,"Y","N")</f>
        <v>N</v>
      </c>
    </row>
    <row r="3104" spans="1:21" x14ac:dyDescent="0.25">
      <c r="A3104" t="s">
        <v>137</v>
      </c>
      <c r="B3104" t="s">
        <v>5284</v>
      </c>
      <c r="C3104" t="s">
        <v>8685</v>
      </c>
      <c r="D3104" t="s">
        <v>525</v>
      </c>
      <c r="E3104" t="s">
        <v>12419</v>
      </c>
      <c r="F3104" t="str">
        <f t="shared" si="51"/>
        <v>CA-IFRS</v>
      </c>
      <c r="G3104" t="s">
        <v>8685</v>
      </c>
      <c r="Q3104" t="s">
        <v>3044</v>
      </c>
      <c r="S3104" s="149" t="s">
        <v>137</v>
      </c>
      <c r="T3104" t="s">
        <v>15221</v>
      </c>
      <c r="U3104" t="str">
        <f>IF(COUNTIF('16 reserve bal'!D:D,'16 AJE data'!T3104)&gt;0,"Y","N")</f>
        <v>N</v>
      </c>
    </row>
    <row r="3105" spans="1:21" x14ac:dyDescent="0.25">
      <c r="A3105" t="s">
        <v>137</v>
      </c>
      <c r="B3105" t="s">
        <v>5284</v>
      </c>
      <c r="C3105" t="s">
        <v>8686</v>
      </c>
      <c r="D3105" t="s">
        <v>525</v>
      </c>
      <c r="E3105" t="s">
        <v>12419</v>
      </c>
      <c r="F3105" t="str">
        <f t="shared" si="51"/>
        <v>CA-IFRS</v>
      </c>
      <c r="G3105" t="s">
        <v>8686</v>
      </c>
      <c r="Q3105" t="s">
        <v>3044</v>
      </c>
      <c r="S3105" s="149" t="s">
        <v>137</v>
      </c>
      <c r="T3105" t="s">
        <v>15223</v>
      </c>
      <c r="U3105" t="str">
        <f>IF(COUNTIF('16 reserve bal'!D:D,'16 AJE data'!T3105)&gt;0,"Y","N")</f>
        <v>N</v>
      </c>
    </row>
    <row r="3106" spans="1:21" x14ac:dyDescent="0.25">
      <c r="A3106" t="s">
        <v>137</v>
      </c>
      <c r="B3106" t="s">
        <v>5284</v>
      </c>
      <c r="C3106" t="s">
        <v>8687</v>
      </c>
      <c r="D3106" t="s">
        <v>525</v>
      </c>
      <c r="E3106" t="s">
        <v>12419</v>
      </c>
      <c r="F3106" t="str">
        <f t="shared" si="51"/>
        <v>CA-IFRS</v>
      </c>
      <c r="G3106" t="s">
        <v>8687</v>
      </c>
      <c r="Q3106" t="s">
        <v>3044</v>
      </c>
      <c r="S3106" s="149" t="s">
        <v>137</v>
      </c>
      <c r="T3106" t="s">
        <v>15225</v>
      </c>
      <c r="U3106" t="str">
        <f>IF(COUNTIF('16 reserve bal'!D:D,'16 AJE data'!T3106)&gt;0,"Y","N")</f>
        <v>N</v>
      </c>
    </row>
    <row r="3107" spans="1:21" x14ac:dyDescent="0.25">
      <c r="A3107" t="s">
        <v>137</v>
      </c>
      <c r="B3107" t="s">
        <v>5284</v>
      </c>
      <c r="C3107" t="s">
        <v>8688</v>
      </c>
      <c r="D3107" t="s">
        <v>525</v>
      </c>
      <c r="E3107" t="s">
        <v>12419</v>
      </c>
      <c r="F3107" t="str">
        <f t="shared" si="51"/>
        <v>CA-IFRS</v>
      </c>
      <c r="G3107" t="s">
        <v>8688</v>
      </c>
      <c r="Q3107" t="s">
        <v>3044</v>
      </c>
      <c r="S3107" s="149" t="s">
        <v>137</v>
      </c>
      <c r="T3107" t="s">
        <v>15227</v>
      </c>
      <c r="U3107" t="str">
        <f>IF(COUNTIF('16 reserve bal'!D:D,'16 AJE data'!T3107)&gt;0,"Y","N")</f>
        <v>N</v>
      </c>
    </row>
    <row r="3108" spans="1:21" x14ac:dyDescent="0.25">
      <c r="A3108" t="s">
        <v>137</v>
      </c>
      <c r="B3108" t="s">
        <v>5284</v>
      </c>
      <c r="C3108" t="s">
        <v>8689</v>
      </c>
      <c r="D3108" t="s">
        <v>525</v>
      </c>
      <c r="E3108" t="s">
        <v>12419</v>
      </c>
      <c r="F3108" t="str">
        <f t="shared" si="51"/>
        <v>CA-IFRS</v>
      </c>
      <c r="G3108" t="s">
        <v>8689</v>
      </c>
      <c r="Q3108" t="s">
        <v>3044</v>
      </c>
      <c r="S3108" s="149" t="s">
        <v>137</v>
      </c>
      <c r="T3108" t="s">
        <v>15229</v>
      </c>
      <c r="U3108" t="str">
        <f>IF(COUNTIF('16 reserve bal'!D:D,'16 AJE data'!T3108)&gt;0,"Y","N")</f>
        <v>N</v>
      </c>
    </row>
    <row r="3109" spans="1:21" x14ac:dyDescent="0.25">
      <c r="A3109" t="s">
        <v>137</v>
      </c>
      <c r="B3109" t="s">
        <v>5284</v>
      </c>
      <c r="C3109" t="s">
        <v>8690</v>
      </c>
      <c r="D3109" t="s">
        <v>525</v>
      </c>
      <c r="E3109" t="s">
        <v>12419</v>
      </c>
      <c r="F3109" t="str">
        <f t="shared" si="51"/>
        <v>CA-IFRS</v>
      </c>
      <c r="G3109" t="s">
        <v>8690</v>
      </c>
      <c r="Q3109" t="s">
        <v>3044</v>
      </c>
      <c r="S3109" s="149" t="s">
        <v>137</v>
      </c>
      <c r="T3109" t="s">
        <v>15231</v>
      </c>
      <c r="U3109" t="str">
        <f>IF(COUNTIF('16 reserve bal'!D:D,'16 AJE data'!T3109)&gt;0,"Y","N")</f>
        <v>N</v>
      </c>
    </row>
    <row r="3110" spans="1:21" x14ac:dyDescent="0.25">
      <c r="A3110" t="s">
        <v>137</v>
      </c>
      <c r="B3110" t="s">
        <v>5284</v>
      </c>
      <c r="C3110" t="s">
        <v>8694</v>
      </c>
      <c r="D3110" t="s">
        <v>525</v>
      </c>
      <c r="E3110" t="s">
        <v>12419</v>
      </c>
      <c r="F3110" t="str">
        <f t="shared" si="51"/>
        <v>CA-IFRS</v>
      </c>
      <c r="G3110" t="s">
        <v>8694</v>
      </c>
      <c r="Q3110" t="s">
        <v>3044</v>
      </c>
      <c r="S3110" s="149" t="s">
        <v>137</v>
      </c>
      <c r="T3110" t="s">
        <v>15239</v>
      </c>
      <c r="U3110" t="str">
        <f>IF(COUNTIF('16 reserve bal'!D:D,'16 AJE data'!T3110)&gt;0,"Y","N")</f>
        <v>N</v>
      </c>
    </row>
    <row r="3111" spans="1:21" x14ac:dyDescent="0.25">
      <c r="A3111" t="s">
        <v>137</v>
      </c>
      <c r="B3111" t="s">
        <v>5284</v>
      </c>
      <c r="C3111" t="s">
        <v>8695</v>
      </c>
      <c r="D3111" t="s">
        <v>525</v>
      </c>
      <c r="E3111" t="s">
        <v>12419</v>
      </c>
      <c r="F3111" t="str">
        <f t="shared" si="51"/>
        <v>CA-IFRS</v>
      </c>
      <c r="G3111" t="s">
        <v>8695</v>
      </c>
      <c r="Q3111" t="s">
        <v>3044</v>
      </c>
      <c r="S3111" s="149" t="s">
        <v>137</v>
      </c>
      <c r="T3111" t="s">
        <v>15241</v>
      </c>
      <c r="U3111" t="str">
        <f>IF(COUNTIF('16 reserve bal'!D:D,'16 AJE data'!T3111)&gt;0,"Y","N")</f>
        <v>N</v>
      </c>
    </row>
    <row r="3112" spans="1:21" x14ac:dyDescent="0.25">
      <c r="A3112" t="s">
        <v>137</v>
      </c>
      <c r="B3112" t="s">
        <v>5284</v>
      </c>
      <c r="C3112" t="s">
        <v>8696</v>
      </c>
      <c r="D3112" t="s">
        <v>525</v>
      </c>
      <c r="E3112" t="s">
        <v>12419</v>
      </c>
      <c r="F3112" t="str">
        <f t="shared" si="51"/>
        <v>CA-IFRS</v>
      </c>
      <c r="G3112" t="s">
        <v>8696</v>
      </c>
      <c r="Q3112" t="s">
        <v>3044</v>
      </c>
      <c r="S3112" s="149" t="s">
        <v>137</v>
      </c>
      <c r="T3112" t="s">
        <v>15243</v>
      </c>
      <c r="U3112" t="str">
        <f>IF(COUNTIF('16 reserve bal'!D:D,'16 AJE data'!T3112)&gt;0,"Y","N")</f>
        <v>N</v>
      </c>
    </row>
    <row r="3113" spans="1:21" x14ac:dyDescent="0.25">
      <c r="A3113" t="s">
        <v>137</v>
      </c>
      <c r="B3113" t="s">
        <v>5284</v>
      </c>
      <c r="C3113" t="s">
        <v>8697</v>
      </c>
      <c r="D3113" t="s">
        <v>525</v>
      </c>
      <c r="E3113" t="s">
        <v>12419</v>
      </c>
      <c r="F3113" t="str">
        <f t="shared" si="51"/>
        <v>CA-IFRS</v>
      </c>
      <c r="G3113" t="s">
        <v>8697</v>
      </c>
      <c r="Q3113" t="s">
        <v>3044</v>
      </c>
      <c r="S3113" s="149" t="s">
        <v>137</v>
      </c>
      <c r="T3113" t="s">
        <v>15245</v>
      </c>
      <c r="U3113" t="str">
        <f>IF(COUNTIF('16 reserve bal'!D:D,'16 AJE data'!T3113)&gt;0,"Y","N")</f>
        <v>N</v>
      </c>
    </row>
    <row r="3114" spans="1:21" x14ac:dyDescent="0.25">
      <c r="A3114" t="s">
        <v>137</v>
      </c>
      <c r="B3114" t="s">
        <v>5284</v>
      </c>
      <c r="C3114" t="s">
        <v>8698</v>
      </c>
      <c r="D3114" t="s">
        <v>525</v>
      </c>
      <c r="E3114" t="s">
        <v>12419</v>
      </c>
      <c r="F3114" t="str">
        <f t="shared" si="51"/>
        <v>CA-IFRS</v>
      </c>
      <c r="G3114" t="s">
        <v>8698</v>
      </c>
      <c r="Q3114" t="s">
        <v>3044</v>
      </c>
      <c r="S3114" s="149" t="s">
        <v>137</v>
      </c>
      <c r="T3114" t="s">
        <v>15247</v>
      </c>
      <c r="U3114" t="str">
        <f>IF(COUNTIF('16 reserve bal'!D:D,'16 AJE data'!T3114)&gt;0,"Y","N")</f>
        <v>N</v>
      </c>
    </row>
    <row r="3115" spans="1:21" x14ac:dyDescent="0.25">
      <c r="A3115" t="s">
        <v>137</v>
      </c>
      <c r="B3115" t="s">
        <v>5284</v>
      </c>
      <c r="C3115" t="s">
        <v>8699</v>
      </c>
      <c r="D3115" t="s">
        <v>525</v>
      </c>
      <c r="E3115" t="s">
        <v>12419</v>
      </c>
      <c r="F3115" t="str">
        <f t="shared" si="51"/>
        <v>CA-IFRS</v>
      </c>
      <c r="G3115" t="s">
        <v>8699</v>
      </c>
      <c r="Q3115" t="s">
        <v>3044</v>
      </c>
      <c r="S3115" s="149" t="s">
        <v>137</v>
      </c>
      <c r="T3115" t="s">
        <v>15249</v>
      </c>
      <c r="U3115" t="str">
        <f>IF(COUNTIF('16 reserve bal'!D:D,'16 AJE data'!T3115)&gt;0,"Y","N")</f>
        <v>N</v>
      </c>
    </row>
    <row r="3116" spans="1:21" x14ac:dyDescent="0.25">
      <c r="A3116" t="s">
        <v>137</v>
      </c>
      <c r="B3116" t="s">
        <v>5284</v>
      </c>
      <c r="C3116" t="s">
        <v>8700</v>
      </c>
      <c r="D3116" t="s">
        <v>525</v>
      </c>
      <c r="E3116" t="s">
        <v>12419</v>
      </c>
      <c r="F3116" t="str">
        <f t="shared" si="51"/>
        <v>CA-IFRS</v>
      </c>
      <c r="G3116" t="s">
        <v>8700</v>
      </c>
      <c r="Q3116" t="s">
        <v>3044</v>
      </c>
      <c r="S3116" s="149" t="s">
        <v>137</v>
      </c>
      <c r="T3116" t="s">
        <v>15251</v>
      </c>
      <c r="U3116" t="str">
        <f>IF(COUNTIF('16 reserve bal'!D:D,'16 AJE data'!T3116)&gt;0,"Y","N")</f>
        <v>N</v>
      </c>
    </row>
    <row r="3117" spans="1:21" x14ac:dyDescent="0.25">
      <c r="A3117" t="s">
        <v>137</v>
      </c>
      <c r="B3117" t="s">
        <v>5284</v>
      </c>
      <c r="C3117" t="s">
        <v>8701</v>
      </c>
      <c r="D3117" t="s">
        <v>525</v>
      </c>
      <c r="E3117" t="s">
        <v>12419</v>
      </c>
      <c r="F3117" t="str">
        <f t="shared" si="51"/>
        <v>CA-IFRS</v>
      </c>
      <c r="G3117" t="s">
        <v>8701</v>
      </c>
      <c r="Q3117" t="s">
        <v>3044</v>
      </c>
      <c r="S3117" s="149" t="s">
        <v>137</v>
      </c>
      <c r="T3117" t="s">
        <v>15253</v>
      </c>
      <c r="U3117" t="str">
        <f>IF(COUNTIF('16 reserve bal'!D:D,'16 AJE data'!T3117)&gt;0,"Y","N")</f>
        <v>N</v>
      </c>
    </row>
    <row r="3118" spans="1:21" x14ac:dyDescent="0.25">
      <c r="A3118" t="s">
        <v>137</v>
      </c>
      <c r="B3118" t="s">
        <v>5284</v>
      </c>
      <c r="C3118" t="s">
        <v>8702</v>
      </c>
      <c r="D3118" t="s">
        <v>525</v>
      </c>
      <c r="E3118" t="s">
        <v>12419</v>
      </c>
      <c r="F3118" t="str">
        <f t="shared" si="51"/>
        <v>CA-IFRS</v>
      </c>
      <c r="G3118" t="s">
        <v>8702</v>
      </c>
      <c r="Q3118" t="s">
        <v>3044</v>
      </c>
      <c r="S3118" s="149" t="s">
        <v>137</v>
      </c>
      <c r="T3118" t="s">
        <v>15255</v>
      </c>
      <c r="U3118" t="str">
        <f>IF(COUNTIF('16 reserve bal'!D:D,'16 AJE data'!T3118)&gt;0,"Y","N")</f>
        <v>N</v>
      </c>
    </row>
    <row r="3119" spans="1:21" x14ac:dyDescent="0.25">
      <c r="A3119" t="s">
        <v>137</v>
      </c>
      <c r="B3119" t="s">
        <v>5284</v>
      </c>
      <c r="C3119" t="s">
        <v>8703</v>
      </c>
      <c r="D3119" t="s">
        <v>525</v>
      </c>
      <c r="E3119" t="s">
        <v>12419</v>
      </c>
      <c r="F3119" t="str">
        <f t="shared" si="51"/>
        <v>CA-IFRS</v>
      </c>
      <c r="G3119" t="s">
        <v>8703</v>
      </c>
      <c r="Q3119" t="s">
        <v>3044</v>
      </c>
      <c r="S3119" s="149" t="s">
        <v>137</v>
      </c>
      <c r="T3119" t="s">
        <v>15257</v>
      </c>
      <c r="U3119" t="str">
        <f>IF(COUNTIF('16 reserve bal'!D:D,'16 AJE data'!T3119)&gt;0,"Y","N")</f>
        <v>N</v>
      </c>
    </row>
    <row r="3120" spans="1:21" x14ac:dyDescent="0.25">
      <c r="A3120" t="s">
        <v>137</v>
      </c>
      <c r="B3120" t="s">
        <v>5284</v>
      </c>
      <c r="C3120" t="s">
        <v>8704</v>
      </c>
      <c r="D3120" t="s">
        <v>525</v>
      </c>
      <c r="E3120" t="s">
        <v>12419</v>
      </c>
      <c r="F3120" t="str">
        <f t="shared" si="51"/>
        <v>CA-IFRS</v>
      </c>
      <c r="G3120" t="s">
        <v>8704</v>
      </c>
      <c r="Q3120" t="s">
        <v>3044</v>
      </c>
      <c r="S3120" s="149" t="s">
        <v>137</v>
      </c>
      <c r="T3120" t="s">
        <v>15259</v>
      </c>
      <c r="U3120" t="str">
        <f>IF(COUNTIF('16 reserve bal'!D:D,'16 AJE data'!T3120)&gt;0,"Y","N")</f>
        <v>N</v>
      </c>
    </row>
    <row r="3121" spans="1:21" x14ac:dyDescent="0.25">
      <c r="A3121" t="s">
        <v>137</v>
      </c>
      <c r="B3121" t="s">
        <v>5284</v>
      </c>
      <c r="C3121" t="s">
        <v>8705</v>
      </c>
      <c r="D3121" t="s">
        <v>525</v>
      </c>
      <c r="E3121" t="s">
        <v>12419</v>
      </c>
      <c r="F3121" t="str">
        <f t="shared" si="51"/>
        <v>CA-IFRS</v>
      </c>
      <c r="G3121" t="s">
        <v>8705</v>
      </c>
      <c r="Q3121" t="s">
        <v>3044</v>
      </c>
      <c r="S3121" s="149" t="s">
        <v>137</v>
      </c>
      <c r="T3121" t="s">
        <v>15261</v>
      </c>
      <c r="U3121" t="str">
        <f>IF(COUNTIF('16 reserve bal'!D:D,'16 AJE data'!T3121)&gt;0,"Y","N")</f>
        <v>N</v>
      </c>
    </row>
    <row r="3122" spans="1:21" x14ac:dyDescent="0.25">
      <c r="A3122" t="s">
        <v>137</v>
      </c>
      <c r="B3122" t="s">
        <v>5284</v>
      </c>
      <c r="C3122" t="s">
        <v>8706</v>
      </c>
      <c r="D3122" t="s">
        <v>525</v>
      </c>
      <c r="E3122" t="s">
        <v>12419</v>
      </c>
      <c r="F3122" t="str">
        <f t="shared" si="51"/>
        <v>CA-IFRS</v>
      </c>
      <c r="G3122" t="s">
        <v>8706</v>
      </c>
      <c r="Q3122" t="s">
        <v>3044</v>
      </c>
      <c r="S3122" s="149" t="s">
        <v>137</v>
      </c>
      <c r="T3122" t="s">
        <v>15263</v>
      </c>
      <c r="U3122" t="str">
        <f>IF(COUNTIF('16 reserve bal'!D:D,'16 AJE data'!T3122)&gt;0,"Y","N")</f>
        <v>N</v>
      </c>
    </row>
    <row r="3123" spans="1:21" x14ac:dyDescent="0.25">
      <c r="A3123" t="s">
        <v>137</v>
      </c>
      <c r="B3123" t="s">
        <v>5284</v>
      </c>
      <c r="C3123" t="s">
        <v>8707</v>
      </c>
      <c r="D3123" t="s">
        <v>525</v>
      </c>
      <c r="E3123" t="s">
        <v>12419</v>
      </c>
      <c r="F3123" t="str">
        <f t="shared" si="51"/>
        <v>CA-IFRS</v>
      </c>
      <c r="G3123" t="s">
        <v>8707</v>
      </c>
      <c r="Q3123" t="s">
        <v>3044</v>
      </c>
      <c r="S3123" s="149" t="s">
        <v>137</v>
      </c>
      <c r="T3123" t="s">
        <v>15265</v>
      </c>
      <c r="U3123" t="str">
        <f>IF(COUNTIF('16 reserve bal'!D:D,'16 AJE data'!T3123)&gt;0,"Y","N")</f>
        <v>N</v>
      </c>
    </row>
    <row r="3124" spans="1:21" x14ac:dyDescent="0.25">
      <c r="A3124" t="s">
        <v>137</v>
      </c>
      <c r="B3124" t="s">
        <v>5284</v>
      </c>
      <c r="C3124" t="s">
        <v>8709</v>
      </c>
      <c r="D3124" t="s">
        <v>525</v>
      </c>
      <c r="E3124" t="s">
        <v>12419</v>
      </c>
      <c r="F3124" t="str">
        <f t="shared" si="51"/>
        <v>CA-IFRS</v>
      </c>
      <c r="G3124" t="s">
        <v>8709</v>
      </c>
      <c r="Q3124" t="s">
        <v>3044</v>
      </c>
      <c r="S3124" s="149" t="s">
        <v>137</v>
      </c>
      <c r="T3124" t="s">
        <v>15269</v>
      </c>
      <c r="U3124" t="str">
        <f>IF(COUNTIF('16 reserve bal'!D:D,'16 AJE data'!T3124)&gt;0,"Y","N")</f>
        <v>N</v>
      </c>
    </row>
    <row r="3125" spans="1:21" x14ac:dyDescent="0.25">
      <c r="A3125" t="s">
        <v>137</v>
      </c>
      <c r="B3125" t="s">
        <v>5284</v>
      </c>
      <c r="C3125" t="s">
        <v>8710</v>
      </c>
      <c r="D3125" t="s">
        <v>525</v>
      </c>
      <c r="E3125" t="s">
        <v>12419</v>
      </c>
      <c r="F3125" t="str">
        <f t="shared" si="51"/>
        <v>CA-IFRS</v>
      </c>
      <c r="G3125" t="s">
        <v>8710</v>
      </c>
      <c r="Q3125" t="s">
        <v>3044</v>
      </c>
      <c r="S3125" s="149" t="s">
        <v>137</v>
      </c>
      <c r="T3125" t="s">
        <v>15271</v>
      </c>
      <c r="U3125" t="str">
        <f>IF(COUNTIF('16 reserve bal'!D:D,'16 AJE data'!T3125)&gt;0,"Y","N")</f>
        <v>N</v>
      </c>
    </row>
    <row r="3126" spans="1:21" x14ac:dyDescent="0.25">
      <c r="A3126" t="s">
        <v>137</v>
      </c>
      <c r="B3126" t="s">
        <v>5284</v>
      </c>
      <c r="C3126" t="s">
        <v>8711</v>
      </c>
      <c r="D3126" t="s">
        <v>525</v>
      </c>
      <c r="E3126" t="s">
        <v>12419</v>
      </c>
      <c r="F3126" t="str">
        <f t="shared" si="51"/>
        <v>CA-IFRS</v>
      </c>
      <c r="G3126" t="s">
        <v>8711</v>
      </c>
      <c r="Q3126" t="s">
        <v>3044</v>
      </c>
      <c r="S3126" s="149" t="s">
        <v>137</v>
      </c>
      <c r="T3126" t="s">
        <v>15273</v>
      </c>
      <c r="U3126" t="str">
        <f>IF(COUNTIF('16 reserve bal'!D:D,'16 AJE data'!T3126)&gt;0,"Y","N")</f>
        <v>N</v>
      </c>
    </row>
    <row r="3127" spans="1:21" x14ac:dyDescent="0.25">
      <c r="A3127" t="s">
        <v>137</v>
      </c>
      <c r="B3127" t="s">
        <v>5284</v>
      </c>
      <c r="C3127" t="s">
        <v>8712</v>
      </c>
      <c r="D3127" t="s">
        <v>525</v>
      </c>
      <c r="E3127" t="s">
        <v>12419</v>
      </c>
      <c r="F3127" t="str">
        <f t="shared" si="51"/>
        <v>CA-IFRS</v>
      </c>
      <c r="G3127" t="s">
        <v>8712</v>
      </c>
      <c r="Q3127" t="s">
        <v>3044</v>
      </c>
      <c r="S3127" s="149" t="s">
        <v>137</v>
      </c>
      <c r="T3127" t="s">
        <v>15275</v>
      </c>
      <c r="U3127" t="str">
        <f>IF(COUNTIF('16 reserve bal'!D:D,'16 AJE data'!T3127)&gt;0,"Y","N")</f>
        <v>N</v>
      </c>
    </row>
    <row r="3128" spans="1:21" x14ac:dyDescent="0.25">
      <c r="A3128" t="s">
        <v>137</v>
      </c>
      <c r="B3128" t="s">
        <v>5284</v>
      </c>
      <c r="C3128" t="s">
        <v>8713</v>
      </c>
      <c r="D3128" t="s">
        <v>525</v>
      </c>
      <c r="E3128" t="s">
        <v>12419</v>
      </c>
      <c r="F3128" t="str">
        <f t="shared" si="51"/>
        <v>CA-IFRS</v>
      </c>
      <c r="G3128" t="s">
        <v>8713</v>
      </c>
      <c r="Q3128" t="s">
        <v>3044</v>
      </c>
      <c r="S3128" s="149" t="s">
        <v>137</v>
      </c>
      <c r="T3128" t="s">
        <v>15277</v>
      </c>
      <c r="U3128" t="str">
        <f>IF(COUNTIF('16 reserve bal'!D:D,'16 AJE data'!T3128)&gt;0,"Y","N")</f>
        <v>N</v>
      </c>
    </row>
    <row r="3129" spans="1:21" x14ac:dyDescent="0.25">
      <c r="A3129" t="s">
        <v>137</v>
      </c>
      <c r="B3129" t="s">
        <v>5284</v>
      </c>
      <c r="C3129" t="s">
        <v>8714</v>
      </c>
      <c r="D3129" t="s">
        <v>525</v>
      </c>
      <c r="E3129" t="s">
        <v>12419</v>
      </c>
      <c r="F3129" t="str">
        <f t="shared" si="51"/>
        <v>CA-IFRS</v>
      </c>
      <c r="G3129" t="s">
        <v>8714</v>
      </c>
      <c r="Q3129" t="s">
        <v>3044</v>
      </c>
      <c r="S3129" s="149" t="s">
        <v>137</v>
      </c>
      <c r="T3129" t="s">
        <v>15279</v>
      </c>
      <c r="U3129" t="str">
        <f>IF(COUNTIF('16 reserve bal'!D:D,'16 AJE data'!T3129)&gt;0,"Y","N")</f>
        <v>N</v>
      </c>
    </row>
    <row r="3130" spans="1:21" x14ac:dyDescent="0.25">
      <c r="A3130" t="s">
        <v>137</v>
      </c>
      <c r="B3130" t="s">
        <v>5284</v>
      </c>
      <c r="C3130" t="s">
        <v>8715</v>
      </c>
      <c r="D3130" t="s">
        <v>525</v>
      </c>
      <c r="E3130" t="s">
        <v>12419</v>
      </c>
      <c r="F3130" t="str">
        <f t="shared" si="51"/>
        <v>CA-IFRS</v>
      </c>
      <c r="G3130" t="s">
        <v>8715</v>
      </c>
      <c r="Q3130" t="s">
        <v>3044</v>
      </c>
      <c r="S3130" s="149" t="s">
        <v>137</v>
      </c>
      <c r="T3130" t="s">
        <v>15281</v>
      </c>
      <c r="U3130" t="str">
        <f>IF(COUNTIF('16 reserve bal'!D:D,'16 AJE data'!T3130)&gt;0,"Y","N")</f>
        <v>N</v>
      </c>
    </row>
    <row r="3131" spans="1:21" x14ac:dyDescent="0.25">
      <c r="A3131" t="s">
        <v>137</v>
      </c>
      <c r="B3131" t="s">
        <v>5284</v>
      </c>
      <c r="C3131" t="s">
        <v>8716</v>
      </c>
      <c r="D3131" t="s">
        <v>525</v>
      </c>
      <c r="E3131" t="s">
        <v>12419</v>
      </c>
      <c r="F3131" t="str">
        <f t="shared" si="51"/>
        <v>CA-IFRS</v>
      </c>
      <c r="G3131" t="s">
        <v>8716</v>
      </c>
      <c r="Q3131" t="s">
        <v>3044</v>
      </c>
      <c r="S3131" s="149" t="s">
        <v>137</v>
      </c>
      <c r="T3131" t="s">
        <v>15283</v>
      </c>
      <c r="U3131" t="str">
        <f>IF(COUNTIF('16 reserve bal'!D:D,'16 AJE data'!T3131)&gt;0,"Y","N")</f>
        <v>N</v>
      </c>
    </row>
    <row r="3132" spans="1:21" x14ac:dyDescent="0.25">
      <c r="A3132" t="s">
        <v>137</v>
      </c>
      <c r="B3132" t="s">
        <v>5284</v>
      </c>
      <c r="C3132" t="s">
        <v>8717</v>
      </c>
      <c r="D3132" t="s">
        <v>525</v>
      </c>
      <c r="E3132" t="s">
        <v>12419</v>
      </c>
      <c r="F3132" t="str">
        <f t="shared" si="51"/>
        <v>CA-IFRS</v>
      </c>
      <c r="G3132" t="s">
        <v>8717</v>
      </c>
      <c r="Q3132" t="s">
        <v>3044</v>
      </c>
      <c r="S3132" s="149" t="s">
        <v>137</v>
      </c>
      <c r="T3132" t="s">
        <v>15285</v>
      </c>
      <c r="U3132" t="str">
        <f>IF(COUNTIF('16 reserve bal'!D:D,'16 AJE data'!T3132)&gt;0,"Y","N")</f>
        <v>N</v>
      </c>
    </row>
    <row r="3133" spans="1:21" x14ac:dyDescent="0.25">
      <c r="A3133" t="s">
        <v>137</v>
      </c>
      <c r="B3133" t="s">
        <v>5284</v>
      </c>
      <c r="C3133" t="s">
        <v>8718</v>
      </c>
      <c r="D3133" t="s">
        <v>525</v>
      </c>
      <c r="E3133" t="s">
        <v>12419</v>
      </c>
      <c r="F3133" t="str">
        <f t="shared" si="51"/>
        <v>CA-IFRS</v>
      </c>
      <c r="G3133" t="s">
        <v>8718</v>
      </c>
      <c r="Q3133" t="s">
        <v>3044</v>
      </c>
      <c r="S3133" s="149" t="s">
        <v>137</v>
      </c>
      <c r="T3133" t="s">
        <v>15287</v>
      </c>
      <c r="U3133" t="str">
        <f>IF(COUNTIF('16 reserve bal'!D:D,'16 AJE data'!T3133)&gt;0,"Y","N")</f>
        <v>N</v>
      </c>
    </row>
    <row r="3134" spans="1:21" x14ac:dyDescent="0.25">
      <c r="A3134" t="s">
        <v>137</v>
      </c>
      <c r="B3134" t="s">
        <v>5284</v>
      </c>
      <c r="C3134" t="s">
        <v>8719</v>
      </c>
      <c r="D3134" t="s">
        <v>525</v>
      </c>
      <c r="E3134" t="s">
        <v>12419</v>
      </c>
      <c r="F3134" t="str">
        <f t="shared" si="51"/>
        <v>CA-IFRS</v>
      </c>
      <c r="G3134" t="s">
        <v>8719</v>
      </c>
      <c r="Q3134" t="s">
        <v>3044</v>
      </c>
      <c r="S3134" s="149" t="s">
        <v>137</v>
      </c>
      <c r="T3134" t="s">
        <v>15289</v>
      </c>
      <c r="U3134" t="str">
        <f>IF(COUNTIF('16 reserve bal'!D:D,'16 AJE data'!T3134)&gt;0,"Y","N")</f>
        <v>N</v>
      </c>
    </row>
    <row r="3135" spans="1:21" x14ac:dyDescent="0.25">
      <c r="A3135" t="s">
        <v>137</v>
      </c>
      <c r="B3135" t="s">
        <v>5284</v>
      </c>
      <c r="C3135" t="s">
        <v>8720</v>
      </c>
      <c r="D3135" t="s">
        <v>525</v>
      </c>
      <c r="E3135" t="s">
        <v>12419</v>
      </c>
      <c r="F3135" t="str">
        <f t="shared" si="51"/>
        <v>CA-IFRS</v>
      </c>
      <c r="G3135" t="s">
        <v>8720</v>
      </c>
      <c r="Q3135" t="s">
        <v>3044</v>
      </c>
      <c r="S3135" s="149" t="s">
        <v>137</v>
      </c>
      <c r="T3135" t="s">
        <v>15291</v>
      </c>
      <c r="U3135" t="str">
        <f>IF(COUNTIF('16 reserve bal'!D:D,'16 AJE data'!T3135)&gt;0,"Y","N")</f>
        <v>N</v>
      </c>
    </row>
    <row r="3136" spans="1:21" x14ac:dyDescent="0.25">
      <c r="A3136" t="s">
        <v>137</v>
      </c>
      <c r="B3136" t="s">
        <v>5284</v>
      </c>
      <c r="C3136" t="s">
        <v>8721</v>
      </c>
      <c r="D3136" t="s">
        <v>525</v>
      </c>
      <c r="E3136" t="s">
        <v>12419</v>
      </c>
      <c r="F3136" t="str">
        <f t="shared" si="51"/>
        <v>CA-IFRS</v>
      </c>
      <c r="G3136" t="s">
        <v>8721</v>
      </c>
      <c r="Q3136" t="s">
        <v>3044</v>
      </c>
      <c r="S3136" s="149" t="s">
        <v>137</v>
      </c>
      <c r="T3136" t="s">
        <v>15293</v>
      </c>
      <c r="U3136" t="str">
        <f>IF(COUNTIF('16 reserve bal'!D:D,'16 AJE data'!T3136)&gt;0,"Y","N")</f>
        <v>N</v>
      </c>
    </row>
    <row r="3137" spans="1:21" x14ac:dyDescent="0.25">
      <c r="A3137" t="s">
        <v>137</v>
      </c>
      <c r="B3137" t="s">
        <v>5284</v>
      </c>
      <c r="C3137" t="s">
        <v>8722</v>
      </c>
      <c r="D3137" t="s">
        <v>525</v>
      </c>
      <c r="E3137" t="s">
        <v>12419</v>
      </c>
      <c r="F3137" t="str">
        <f t="shared" si="51"/>
        <v>CA-IFRS</v>
      </c>
      <c r="G3137" t="s">
        <v>8722</v>
      </c>
      <c r="Q3137" t="s">
        <v>3044</v>
      </c>
      <c r="S3137" s="149" t="s">
        <v>137</v>
      </c>
      <c r="T3137" t="s">
        <v>15295</v>
      </c>
      <c r="U3137" t="str">
        <f>IF(COUNTIF('16 reserve bal'!D:D,'16 AJE data'!T3137)&gt;0,"Y","N")</f>
        <v>N</v>
      </c>
    </row>
    <row r="3138" spans="1:21" x14ac:dyDescent="0.25">
      <c r="A3138" t="s">
        <v>137</v>
      </c>
      <c r="B3138" t="s">
        <v>5284</v>
      </c>
      <c r="C3138" t="s">
        <v>8723</v>
      </c>
      <c r="D3138" t="s">
        <v>525</v>
      </c>
      <c r="E3138" t="s">
        <v>12419</v>
      </c>
      <c r="F3138" t="str">
        <f t="shared" si="51"/>
        <v>CA-IFRS</v>
      </c>
      <c r="G3138" t="s">
        <v>8723</v>
      </c>
      <c r="Q3138" t="s">
        <v>3044</v>
      </c>
      <c r="S3138" s="149" t="s">
        <v>137</v>
      </c>
      <c r="T3138" t="s">
        <v>15297</v>
      </c>
      <c r="U3138" t="str">
        <f>IF(COUNTIF('16 reserve bal'!D:D,'16 AJE data'!T3138)&gt;0,"Y","N")</f>
        <v>N</v>
      </c>
    </row>
    <row r="3139" spans="1:21" x14ac:dyDescent="0.25">
      <c r="A3139" t="s">
        <v>137</v>
      </c>
      <c r="B3139" t="s">
        <v>5284</v>
      </c>
      <c r="C3139" t="s">
        <v>8724</v>
      </c>
      <c r="D3139" t="s">
        <v>525</v>
      </c>
      <c r="E3139" t="s">
        <v>12419</v>
      </c>
      <c r="F3139" t="str">
        <f t="shared" si="51"/>
        <v>CA-IFRS</v>
      </c>
      <c r="G3139" t="s">
        <v>8724</v>
      </c>
      <c r="Q3139" t="s">
        <v>3044</v>
      </c>
      <c r="S3139" s="149" t="s">
        <v>137</v>
      </c>
      <c r="T3139" t="s">
        <v>15299</v>
      </c>
      <c r="U3139" t="str">
        <f>IF(COUNTIF('16 reserve bal'!D:D,'16 AJE data'!T3139)&gt;0,"Y","N")</f>
        <v>N</v>
      </c>
    </row>
    <row r="3140" spans="1:21" x14ac:dyDescent="0.25">
      <c r="A3140" t="s">
        <v>137</v>
      </c>
      <c r="B3140" t="s">
        <v>5284</v>
      </c>
      <c r="C3140" t="s">
        <v>8725</v>
      </c>
      <c r="D3140" t="s">
        <v>525</v>
      </c>
      <c r="E3140" t="s">
        <v>12419</v>
      </c>
      <c r="F3140" t="str">
        <f t="shared" si="51"/>
        <v>CA-IFRS</v>
      </c>
      <c r="G3140" t="s">
        <v>8725</v>
      </c>
      <c r="Q3140" t="s">
        <v>3044</v>
      </c>
      <c r="S3140" s="149" t="s">
        <v>137</v>
      </c>
      <c r="T3140" t="s">
        <v>15301</v>
      </c>
      <c r="U3140" t="str">
        <f>IF(COUNTIF('16 reserve bal'!D:D,'16 AJE data'!T3140)&gt;0,"Y","N")</f>
        <v>N</v>
      </c>
    </row>
    <row r="3141" spans="1:21" x14ac:dyDescent="0.25">
      <c r="A3141" t="s">
        <v>137</v>
      </c>
      <c r="B3141" t="s">
        <v>5284</v>
      </c>
      <c r="C3141" t="s">
        <v>8726</v>
      </c>
      <c r="D3141" t="s">
        <v>525</v>
      </c>
      <c r="E3141" t="s">
        <v>12419</v>
      </c>
      <c r="F3141" t="str">
        <f t="shared" ref="F3141:F3204" si="52">D3141&amp;"-"&amp;E3141</f>
        <v>CA-IFRS</v>
      </c>
      <c r="G3141" t="s">
        <v>8726</v>
      </c>
      <c r="Q3141" t="s">
        <v>3044</v>
      </c>
      <c r="S3141" s="149" t="s">
        <v>137</v>
      </c>
      <c r="T3141" t="s">
        <v>15303</v>
      </c>
      <c r="U3141" t="str">
        <f>IF(COUNTIF('16 reserve bal'!D:D,'16 AJE data'!T3141)&gt;0,"Y","N")</f>
        <v>N</v>
      </c>
    </row>
    <row r="3142" spans="1:21" x14ac:dyDescent="0.25">
      <c r="A3142" t="s">
        <v>137</v>
      </c>
      <c r="B3142" t="s">
        <v>5284</v>
      </c>
      <c r="C3142" t="s">
        <v>8727</v>
      </c>
      <c r="D3142" t="s">
        <v>525</v>
      </c>
      <c r="E3142" t="s">
        <v>12419</v>
      </c>
      <c r="F3142" t="str">
        <f t="shared" si="52"/>
        <v>CA-IFRS</v>
      </c>
      <c r="G3142" t="s">
        <v>8727</v>
      </c>
      <c r="Q3142" t="s">
        <v>3044</v>
      </c>
      <c r="S3142" s="149" t="s">
        <v>137</v>
      </c>
      <c r="T3142" t="s">
        <v>15305</v>
      </c>
      <c r="U3142" t="str">
        <f>IF(COUNTIF('16 reserve bal'!D:D,'16 AJE data'!T3142)&gt;0,"Y","N")</f>
        <v>N</v>
      </c>
    </row>
    <row r="3143" spans="1:21" x14ac:dyDescent="0.25">
      <c r="A3143" t="s">
        <v>137</v>
      </c>
      <c r="B3143" t="s">
        <v>5284</v>
      </c>
      <c r="C3143" t="s">
        <v>8728</v>
      </c>
      <c r="D3143" t="s">
        <v>525</v>
      </c>
      <c r="E3143" t="s">
        <v>12419</v>
      </c>
      <c r="F3143" t="str">
        <f t="shared" si="52"/>
        <v>CA-IFRS</v>
      </c>
      <c r="G3143" t="s">
        <v>8728</v>
      </c>
      <c r="Q3143" t="s">
        <v>3044</v>
      </c>
      <c r="S3143" s="149" t="s">
        <v>137</v>
      </c>
      <c r="T3143" t="s">
        <v>15307</v>
      </c>
      <c r="U3143" t="str">
        <f>IF(COUNTIF('16 reserve bal'!D:D,'16 AJE data'!T3143)&gt;0,"Y","N")</f>
        <v>N</v>
      </c>
    </row>
    <row r="3144" spans="1:21" x14ac:dyDescent="0.25">
      <c r="A3144" t="s">
        <v>137</v>
      </c>
      <c r="B3144" t="s">
        <v>5284</v>
      </c>
      <c r="C3144" t="s">
        <v>8729</v>
      </c>
      <c r="D3144" t="s">
        <v>525</v>
      </c>
      <c r="E3144" t="s">
        <v>12419</v>
      </c>
      <c r="F3144" t="str">
        <f t="shared" si="52"/>
        <v>CA-IFRS</v>
      </c>
      <c r="G3144" t="s">
        <v>8729</v>
      </c>
      <c r="Q3144" t="s">
        <v>3044</v>
      </c>
      <c r="S3144" s="149" t="s">
        <v>137</v>
      </c>
      <c r="T3144" t="s">
        <v>15309</v>
      </c>
      <c r="U3144" t="str">
        <f>IF(COUNTIF('16 reserve bal'!D:D,'16 AJE data'!T3144)&gt;0,"Y","N")</f>
        <v>N</v>
      </c>
    </row>
    <row r="3145" spans="1:21" x14ac:dyDescent="0.25">
      <c r="A3145" t="s">
        <v>137</v>
      </c>
      <c r="B3145" t="s">
        <v>5284</v>
      </c>
      <c r="C3145" t="s">
        <v>8730</v>
      </c>
      <c r="D3145" t="s">
        <v>525</v>
      </c>
      <c r="E3145" t="s">
        <v>12419</v>
      </c>
      <c r="F3145" t="str">
        <f t="shared" si="52"/>
        <v>CA-IFRS</v>
      </c>
      <c r="G3145" t="s">
        <v>8730</v>
      </c>
      <c r="Q3145" t="s">
        <v>3044</v>
      </c>
      <c r="S3145" s="149" t="s">
        <v>137</v>
      </c>
      <c r="T3145" t="s">
        <v>15311</v>
      </c>
      <c r="U3145" t="str">
        <f>IF(COUNTIF('16 reserve bal'!D:D,'16 AJE data'!T3145)&gt;0,"Y","N")</f>
        <v>N</v>
      </c>
    </row>
    <row r="3146" spans="1:21" x14ac:dyDescent="0.25">
      <c r="A3146" t="s">
        <v>137</v>
      </c>
      <c r="B3146" t="s">
        <v>5284</v>
      </c>
      <c r="C3146" t="s">
        <v>8731</v>
      </c>
      <c r="D3146" t="s">
        <v>525</v>
      </c>
      <c r="E3146" t="s">
        <v>12419</v>
      </c>
      <c r="F3146" t="str">
        <f t="shared" si="52"/>
        <v>CA-IFRS</v>
      </c>
      <c r="G3146" t="s">
        <v>8731</v>
      </c>
      <c r="Q3146" t="s">
        <v>3044</v>
      </c>
      <c r="S3146" s="149" t="s">
        <v>137</v>
      </c>
      <c r="T3146" t="s">
        <v>15313</v>
      </c>
      <c r="U3146" t="str">
        <f>IF(COUNTIF('16 reserve bal'!D:D,'16 AJE data'!T3146)&gt;0,"Y","N")</f>
        <v>N</v>
      </c>
    </row>
    <row r="3147" spans="1:21" x14ac:dyDescent="0.25">
      <c r="A3147" t="s">
        <v>137</v>
      </c>
      <c r="B3147" t="s">
        <v>5284</v>
      </c>
      <c r="C3147" t="s">
        <v>8732</v>
      </c>
      <c r="D3147" t="s">
        <v>525</v>
      </c>
      <c r="E3147" t="s">
        <v>12419</v>
      </c>
      <c r="F3147" t="str">
        <f t="shared" si="52"/>
        <v>CA-IFRS</v>
      </c>
      <c r="G3147" t="s">
        <v>8732</v>
      </c>
      <c r="Q3147" t="s">
        <v>3044</v>
      </c>
      <c r="S3147" s="149" t="s">
        <v>137</v>
      </c>
      <c r="T3147" t="s">
        <v>15315</v>
      </c>
      <c r="U3147" t="str">
        <f>IF(COUNTIF('16 reserve bal'!D:D,'16 AJE data'!T3147)&gt;0,"Y","N")</f>
        <v>N</v>
      </c>
    </row>
    <row r="3148" spans="1:21" x14ac:dyDescent="0.25">
      <c r="A3148" t="s">
        <v>137</v>
      </c>
      <c r="B3148" t="s">
        <v>5284</v>
      </c>
      <c r="C3148" t="s">
        <v>8733</v>
      </c>
      <c r="D3148" t="s">
        <v>525</v>
      </c>
      <c r="E3148" t="s">
        <v>12419</v>
      </c>
      <c r="F3148" t="str">
        <f t="shared" si="52"/>
        <v>CA-IFRS</v>
      </c>
      <c r="G3148" t="s">
        <v>8733</v>
      </c>
      <c r="Q3148" t="s">
        <v>3044</v>
      </c>
      <c r="S3148" s="149" t="s">
        <v>137</v>
      </c>
      <c r="T3148" t="s">
        <v>15317</v>
      </c>
      <c r="U3148" t="str">
        <f>IF(COUNTIF('16 reserve bal'!D:D,'16 AJE data'!T3148)&gt;0,"Y","N")</f>
        <v>N</v>
      </c>
    </row>
    <row r="3149" spans="1:21" x14ac:dyDescent="0.25">
      <c r="A3149" t="s">
        <v>137</v>
      </c>
      <c r="B3149" t="s">
        <v>5284</v>
      </c>
      <c r="C3149" t="s">
        <v>8734</v>
      </c>
      <c r="D3149" t="s">
        <v>525</v>
      </c>
      <c r="E3149" t="s">
        <v>12419</v>
      </c>
      <c r="F3149" t="str">
        <f t="shared" si="52"/>
        <v>CA-IFRS</v>
      </c>
      <c r="G3149" t="s">
        <v>8734</v>
      </c>
      <c r="Q3149" t="s">
        <v>3044</v>
      </c>
      <c r="S3149" s="149" t="s">
        <v>137</v>
      </c>
      <c r="T3149" t="s">
        <v>15319</v>
      </c>
      <c r="U3149" t="str">
        <f>IF(COUNTIF('16 reserve bal'!D:D,'16 AJE data'!T3149)&gt;0,"Y","N")</f>
        <v>N</v>
      </c>
    </row>
    <row r="3150" spans="1:21" x14ac:dyDescent="0.25">
      <c r="A3150" t="s">
        <v>137</v>
      </c>
      <c r="B3150" t="s">
        <v>5284</v>
      </c>
      <c r="C3150" t="s">
        <v>8735</v>
      </c>
      <c r="D3150" t="s">
        <v>525</v>
      </c>
      <c r="E3150" t="s">
        <v>12419</v>
      </c>
      <c r="F3150" t="str">
        <f t="shared" si="52"/>
        <v>CA-IFRS</v>
      </c>
      <c r="G3150" t="s">
        <v>8735</v>
      </c>
      <c r="Q3150" t="s">
        <v>3044</v>
      </c>
      <c r="S3150" s="149" t="s">
        <v>137</v>
      </c>
      <c r="T3150" t="s">
        <v>15321</v>
      </c>
      <c r="U3150" t="str">
        <f>IF(COUNTIF('16 reserve bal'!D:D,'16 AJE data'!T3150)&gt;0,"Y","N")</f>
        <v>N</v>
      </c>
    </row>
    <row r="3151" spans="1:21" x14ac:dyDescent="0.25">
      <c r="A3151" t="s">
        <v>137</v>
      </c>
      <c r="B3151" t="s">
        <v>5284</v>
      </c>
      <c r="C3151" t="s">
        <v>8738</v>
      </c>
      <c r="D3151" t="s">
        <v>525</v>
      </c>
      <c r="E3151" t="s">
        <v>12419</v>
      </c>
      <c r="F3151" t="str">
        <f t="shared" si="52"/>
        <v>CA-IFRS</v>
      </c>
      <c r="G3151" t="s">
        <v>8738</v>
      </c>
      <c r="Q3151" t="s">
        <v>3044</v>
      </c>
      <c r="S3151" s="149" t="s">
        <v>137</v>
      </c>
      <c r="T3151" t="s">
        <v>15327</v>
      </c>
      <c r="U3151" t="str">
        <f>IF(COUNTIF('16 reserve bal'!D:D,'16 AJE data'!T3151)&gt;0,"Y","N")</f>
        <v>N</v>
      </c>
    </row>
    <row r="3152" spans="1:21" x14ac:dyDescent="0.25">
      <c r="A3152" t="s">
        <v>137</v>
      </c>
      <c r="B3152" t="s">
        <v>5284</v>
      </c>
      <c r="C3152" t="s">
        <v>8739</v>
      </c>
      <c r="D3152" t="s">
        <v>525</v>
      </c>
      <c r="E3152" t="s">
        <v>12419</v>
      </c>
      <c r="F3152" t="str">
        <f t="shared" si="52"/>
        <v>CA-IFRS</v>
      </c>
      <c r="G3152" t="s">
        <v>8739</v>
      </c>
      <c r="Q3152" t="s">
        <v>3044</v>
      </c>
      <c r="S3152" s="149" t="s">
        <v>137</v>
      </c>
      <c r="T3152" t="s">
        <v>15329</v>
      </c>
      <c r="U3152" t="str">
        <f>IF(COUNTIF('16 reserve bal'!D:D,'16 AJE data'!T3152)&gt;0,"Y","N")</f>
        <v>N</v>
      </c>
    </row>
    <row r="3153" spans="1:21" x14ac:dyDescent="0.25">
      <c r="A3153" t="s">
        <v>137</v>
      </c>
      <c r="B3153" t="s">
        <v>5284</v>
      </c>
      <c r="C3153" t="s">
        <v>8740</v>
      </c>
      <c r="D3153" t="s">
        <v>525</v>
      </c>
      <c r="E3153" t="s">
        <v>12419</v>
      </c>
      <c r="F3153" t="str">
        <f t="shared" si="52"/>
        <v>CA-IFRS</v>
      </c>
      <c r="G3153" t="s">
        <v>8740</v>
      </c>
      <c r="Q3153" t="s">
        <v>3044</v>
      </c>
      <c r="S3153" s="149" t="s">
        <v>137</v>
      </c>
      <c r="T3153" t="s">
        <v>15331</v>
      </c>
      <c r="U3153" t="str">
        <f>IF(COUNTIF('16 reserve bal'!D:D,'16 AJE data'!T3153)&gt;0,"Y","N")</f>
        <v>N</v>
      </c>
    </row>
    <row r="3154" spans="1:21" x14ac:dyDescent="0.25">
      <c r="A3154" t="s">
        <v>137</v>
      </c>
      <c r="B3154" t="s">
        <v>5284</v>
      </c>
      <c r="C3154" t="s">
        <v>8741</v>
      </c>
      <c r="D3154" t="s">
        <v>525</v>
      </c>
      <c r="E3154" t="s">
        <v>12419</v>
      </c>
      <c r="F3154" t="str">
        <f t="shared" si="52"/>
        <v>CA-IFRS</v>
      </c>
      <c r="G3154" t="s">
        <v>8741</v>
      </c>
      <c r="Q3154" t="s">
        <v>3044</v>
      </c>
      <c r="S3154" s="149" t="s">
        <v>137</v>
      </c>
      <c r="T3154" t="s">
        <v>15333</v>
      </c>
      <c r="U3154" t="str">
        <f>IF(COUNTIF('16 reserve bal'!D:D,'16 AJE data'!T3154)&gt;0,"Y","N")</f>
        <v>N</v>
      </c>
    </row>
    <row r="3155" spans="1:21" x14ac:dyDescent="0.25">
      <c r="A3155" t="s">
        <v>137</v>
      </c>
      <c r="B3155" t="s">
        <v>5284</v>
      </c>
      <c r="C3155" t="s">
        <v>8742</v>
      </c>
      <c r="D3155" t="s">
        <v>525</v>
      </c>
      <c r="E3155" t="s">
        <v>12419</v>
      </c>
      <c r="F3155" t="str">
        <f t="shared" si="52"/>
        <v>CA-IFRS</v>
      </c>
      <c r="G3155" t="s">
        <v>8742</v>
      </c>
      <c r="Q3155" t="s">
        <v>3044</v>
      </c>
      <c r="S3155" s="149" t="s">
        <v>137</v>
      </c>
      <c r="T3155" t="s">
        <v>15335</v>
      </c>
      <c r="U3155" t="str">
        <f>IF(COUNTIF('16 reserve bal'!D:D,'16 AJE data'!T3155)&gt;0,"Y","N")</f>
        <v>N</v>
      </c>
    </row>
    <row r="3156" spans="1:21" x14ac:dyDescent="0.25">
      <c r="A3156" t="s">
        <v>137</v>
      </c>
      <c r="B3156" t="s">
        <v>5284</v>
      </c>
      <c r="C3156" t="s">
        <v>8743</v>
      </c>
      <c r="D3156" t="s">
        <v>525</v>
      </c>
      <c r="E3156" t="s">
        <v>12419</v>
      </c>
      <c r="F3156" t="str">
        <f t="shared" si="52"/>
        <v>CA-IFRS</v>
      </c>
      <c r="G3156" t="s">
        <v>8743</v>
      </c>
      <c r="Q3156" t="s">
        <v>3044</v>
      </c>
      <c r="S3156" s="149" t="s">
        <v>137</v>
      </c>
      <c r="T3156" t="s">
        <v>15337</v>
      </c>
      <c r="U3156" t="str">
        <f>IF(COUNTIF('16 reserve bal'!D:D,'16 AJE data'!T3156)&gt;0,"Y","N")</f>
        <v>N</v>
      </c>
    </row>
    <row r="3157" spans="1:21" x14ac:dyDescent="0.25">
      <c r="A3157" t="s">
        <v>137</v>
      </c>
      <c r="B3157" t="s">
        <v>5284</v>
      </c>
      <c r="C3157" t="s">
        <v>8744</v>
      </c>
      <c r="D3157" t="s">
        <v>525</v>
      </c>
      <c r="E3157" t="s">
        <v>12419</v>
      </c>
      <c r="F3157" t="str">
        <f t="shared" si="52"/>
        <v>CA-IFRS</v>
      </c>
      <c r="G3157" t="s">
        <v>8744</v>
      </c>
      <c r="Q3157" t="s">
        <v>3044</v>
      </c>
      <c r="S3157" s="149" t="s">
        <v>137</v>
      </c>
      <c r="T3157" t="s">
        <v>15339</v>
      </c>
      <c r="U3157" t="str">
        <f>IF(COUNTIF('16 reserve bal'!D:D,'16 AJE data'!T3157)&gt;0,"Y","N")</f>
        <v>N</v>
      </c>
    </row>
    <row r="3158" spans="1:21" x14ac:dyDescent="0.25">
      <c r="A3158" t="s">
        <v>137</v>
      </c>
      <c r="B3158" t="s">
        <v>5284</v>
      </c>
      <c r="C3158" t="s">
        <v>8745</v>
      </c>
      <c r="D3158" t="s">
        <v>525</v>
      </c>
      <c r="E3158" t="s">
        <v>12419</v>
      </c>
      <c r="F3158" t="str">
        <f t="shared" si="52"/>
        <v>CA-IFRS</v>
      </c>
      <c r="G3158" t="s">
        <v>8745</v>
      </c>
      <c r="Q3158" t="s">
        <v>3044</v>
      </c>
      <c r="S3158" s="149" t="s">
        <v>137</v>
      </c>
      <c r="T3158" t="s">
        <v>15341</v>
      </c>
      <c r="U3158" t="str">
        <f>IF(COUNTIF('16 reserve bal'!D:D,'16 AJE data'!T3158)&gt;0,"Y","N")</f>
        <v>N</v>
      </c>
    </row>
    <row r="3159" spans="1:21" x14ac:dyDescent="0.25">
      <c r="A3159" t="s">
        <v>137</v>
      </c>
      <c r="B3159" t="s">
        <v>5284</v>
      </c>
      <c r="C3159" t="s">
        <v>8746</v>
      </c>
      <c r="D3159" t="s">
        <v>525</v>
      </c>
      <c r="E3159" t="s">
        <v>12419</v>
      </c>
      <c r="F3159" t="str">
        <f t="shared" si="52"/>
        <v>CA-IFRS</v>
      </c>
      <c r="G3159" t="s">
        <v>8746</v>
      </c>
      <c r="Q3159" t="s">
        <v>3044</v>
      </c>
      <c r="S3159" s="149" t="s">
        <v>137</v>
      </c>
      <c r="T3159" t="s">
        <v>15343</v>
      </c>
      <c r="U3159" t="str">
        <f>IF(COUNTIF('16 reserve bal'!D:D,'16 AJE data'!T3159)&gt;0,"Y","N")</f>
        <v>N</v>
      </c>
    </row>
    <row r="3160" spans="1:21" x14ac:dyDescent="0.25">
      <c r="A3160" t="s">
        <v>137</v>
      </c>
      <c r="B3160" t="s">
        <v>5284</v>
      </c>
      <c r="C3160" t="s">
        <v>8747</v>
      </c>
      <c r="D3160" t="s">
        <v>525</v>
      </c>
      <c r="E3160" t="s">
        <v>12419</v>
      </c>
      <c r="F3160" t="str">
        <f t="shared" si="52"/>
        <v>CA-IFRS</v>
      </c>
      <c r="G3160" t="s">
        <v>8747</v>
      </c>
      <c r="Q3160" t="s">
        <v>3044</v>
      </c>
      <c r="S3160" s="149" t="s">
        <v>137</v>
      </c>
      <c r="T3160" t="s">
        <v>15345</v>
      </c>
      <c r="U3160" t="str">
        <f>IF(COUNTIF('16 reserve bal'!D:D,'16 AJE data'!T3160)&gt;0,"Y","N")</f>
        <v>N</v>
      </c>
    </row>
    <row r="3161" spans="1:21" x14ac:dyDescent="0.25">
      <c r="A3161" t="s">
        <v>137</v>
      </c>
      <c r="B3161" t="s">
        <v>5284</v>
      </c>
      <c r="C3161" t="s">
        <v>8748</v>
      </c>
      <c r="D3161" t="s">
        <v>525</v>
      </c>
      <c r="E3161" t="s">
        <v>12419</v>
      </c>
      <c r="F3161" t="str">
        <f t="shared" si="52"/>
        <v>CA-IFRS</v>
      </c>
      <c r="G3161" t="s">
        <v>8748</v>
      </c>
      <c r="Q3161" t="s">
        <v>3044</v>
      </c>
      <c r="S3161" s="149" t="s">
        <v>137</v>
      </c>
      <c r="T3161" t="s">
        <v>15347</v>
      </c>
      <c r="U3161" t="str">
        <f>IF(COUNTIF('16 reserve bal'!D:D,'16 AJE data'!T3161)&gt;0,"Y","N")</f>
        <v>N</v>
      </c>
    </row>
    <row r="3162" spans="1:21" x14ac:dyDescent="0.25">
      <c r="A3162" t="s">
        <v>137</v>
      </c>
      <c r="B3162" t="s">
        <v>5284</v>
      </c>
      <c r="C3162" t="s">
        <v>8750</v>
      </c>
      <c r="D3162" t="s">
        <v>525</v>
      </c>
      <c r="E3162" t="s">
        <v>12419</v>
      </c>
      <c r="F3162" t="str">
        <f t="shared" si="52"/>
        <v>CA-IFRS</v>
      </c>
      <c r="G3162" t="s">
        <v>8750</v>
      </c>
      <c r="Q3162" t="s">
        <v>3044</v>
      </c>
      <c r="S3162" s="149" t="s">
        <v>137</v>
      </c>
      <c r="T3162" t="s">
        <v>15351</v>
      </c>
      <c r="U3162" t="str">
        <f>IF(COUNTIF('16 reserve bal'!D:D,'16 AJE data'!T3162)&gt;0,"Y","N")</f>
        <v>N</v>
      </c>
    </row>
    <row r="3163" spans="1:21" x14ac:dyDescent="0.25">
      <c r="A3163" t="s">
        <v>137</v>
      </c>
      <c r="B3163" t="s">
        <v>5284</v>
      </c>
      <c r="C3163" t="s">
        <v>8751</v>
      </c>
      <c r="D3163" t="s">
        <v>525</v>
      </c>
      <c r="E3163" t="s">
        <v>12419</v>
      </c>
      <c r="F3163" t="str">
        <f t="shared" si="52"/>
        <v>CA-IFRS</v>
      </c>
      <c r="G3163" t="s">
        <v>8751</v>
      </c>
      <c r="Q3163" t="s">
        <v>3044</v>
      </c>
      <c r="S3163" s="149" t="s">
        <v>137</v>
      </c>
      <c r="T3163" t="s">
        <v>15353</v>
      </c>
      <c r="U3163" t="str">
        <f>IF(COUNTIF('16 reserve bal'!D:D,'16 AJE data'!T3163)&gt;0,"Y","N")</f>
        <v>N</v>
      </c>
    </row>
    <row r="3164" spans="1:21" x14ac:dyDescent="0.25">
      <c r="A3164" t="s">
        <v>137</v>
      </c>
      <c r="B3164" t="s">
        <v>5284</v>
      </c>
      <c r="C3164" t="s">
        <v>8752</v>
      </c>
      <c r="D3164" t="s">
        <v>525</v>
      </c>
      <c r="E3164" t="s">
        <v>12419</v>
      </c>
      <c r="F3164" t="str">
        <f t="shared" si="52"/>
        <v>CA-IFRS</v>
      </c>
      <c r="G3164" t="s">
        <v>8752</v>
      </c>
      <c r="Q3164" t="s">
        <v>3044</v>
      </c>
      <c r="S3164" s="149" t="s">
        <v>137</v>
      </c>
      <c r="T3164" t="s">
        <v>15355</v>
      </c>
      <c r="U3164" t="str">
        <f>IF(COUNTIF('16 reserve bal'!D:D,'16 AJE data'!T3164)&gt;0,"Y","N")</f>
        <v>N</v>
      </c>
    </row>
    <row r="3165" spans="1:21" x14ac:dyDescent="0.25">
      <c r="A3165" t="s">
        <v>137</v>
      </c>
      <c r="B3165" t="s">
        <v>5284</v>
      </c>
      <c r="C3165" t="s">
        <v>8753</v>
      </c>
      <c r="D3165" t="s">
        <v>525</v>
      </c>
      <c r="E3165" t="s">
        <v>12419</v>
      </c>
      <c r="F3165" t="str">
        <f t="shared" si="52"/>
        <v>CA-IFRS</v>
      </c>
      <c r="G3165" t="s">
        <v>8753</v>
      </c>
      <c r="Q3165" t="s">
        <v>3044</v>
      </c>
      <c r="S3165" s="149" t="s">
        <v>137</v>
      </c>
      <c r="T3165" t="s">
        <v>15357</v>
      </c>
      <c r="U3165" t="str">
        <f>IF(COUNTIF('16 reserve bal'!D:D,'16 AJE data'!T3165)&gt;0,"Y","N")</f>
        <v>N</v>
      </c>
    </row>
    <row r="3166" spans="1:21" x14ac:dyDescent="0.25">
      <c r="A3166" t="s">
        <v>137</v>
      </c>
      <c r="B3166" t="s">
        <v>5284</v>
      </c>
      <c r="C3166" t="s">
        <v>8754</v>
      </c>
      <c r="D3166" t="s">
        <v>525</v>
      </c>
      <c r="E3166" t="s">
        <v>12419</v>
      </c>
      <c r="F3166" t="str">
        <f t="shared" si="52"/>
        <v>CA-IFRS</v>
      </c>
      <c r="G3166" t="s">
        <v>8754</v>
      </c>
      <c r="Q3166" t="s">
        <v>3044</v>
      </c>
      <c r="S3166" s="149" t="s">
        <v>137</v>
      </c>
      <c r="T3166" t="s">
        <v>15359</v>
      </c>
      <c r="U3166" t="str">
        <f>IF(COUNTIF('16 reserve bal'!D:D,'16 AJE data'!T3166)&gt;0,"Y","N")</f>
        <v>N</v>
      </c>
    </row>
    <row r="3167" spans="1:21" x14ac:dyDescent="0.25">
      <c r="A3167" t="s">
        <v>137</v>
      </c>
      <c r="B3167" t="s">
        <v>5284</v>
      </c>
      <c r="C3167" t="s">
        <v>8755</v>
      </c>
      <c r="D3167" t="s">
        <v>525</v>
      </c>
      <c r="E3167" t="s">
        <v>12419</v>
      </c>
      <c r="F3167" t="str">
        <f t="shared" si="52"/>
        <v>CA-IFRS</v>
      </c>
      <c r="G3167" t="s">
        <v>8755</v>
      </c>
      <c r="Q3167" t="s">
        <v>3044</v>
      </c>
      <c r="S3167" s="149" t="s">
        <v>137</v>
      </c>
      <c r="T3167" t="s">
        <v>15361</v>
      </c>
      <c r="U3167" t="str">
        <f>IF(COUNTIF('16 reserve bal'!D:D,'16 AJE data'!T3167)&gt;0,"Y","N")</f>
        <v>N</v>
      </c>
    </row>
    <row r="3168" spans="1:21" x14ac:dyDescent="0.25">
      <c r="A3168" t="s">
        <v>137</v>
      </c>
      <c r="B3168" t="s">
        <v>5284</v>
      </c>
      <c r="C3168" t="s">
        <v>8756</v>
      </c>
      <c r="D3168" t="s">
        <v>525</v>
      </c>
      <c r="E3168" t="s">
        <v>12419</v>
      </c>
      <c r="F3168" t="str">
        <f t="shared" si="52"/>
        <v>CA-IFRS</v>
      </c>
      <c r="G3168" t="s">
        <v>8756</v>
      </c>
      <c r="Q3168" t="s">
        <v>3044</v>
      </c>
      <c r="S3168" s="149" t="s">
        <v>137</v>
      </c>
      <c r="T3168" t="s">
        <v>15363</v>
      </c>
      <c r="U3168" t="str">
        <f>IF(COUNTIF('16 reserve bal'!D:D,'16 AJE data'!T3168)&gt;0,"Y","N")</f>
        <v>N</v>
      </c>
    </row>
    <row r="3169" spans="1:21" x14ac:dyDescent="0.25">
      <c r="A3169" t="s">
        <v>137</v>
      </c>
      <c r="B3169" t="s">
        <v>5284</v>
      </c>
      <c r="C3169" t="s">
        <v>8757</v>
      </c>
      <c r="D3169" t="s">
        <v>525</v>
      </c>
      <c r="E3169" t="s">
        <v>12419</v>
      </c>
      <c r="F3169" t="str">
        <f t="shared" si="52"/>
        <v>CA-IFRS</v>
      </c>
      <c r="G3169" t="s">
        <v>8757</v>
      </c>
      <c r="Q3169" t="s">
        <v>3044</v>
      </c>
      <c r="S3169" s="149" t="s">
        <v>137</v>
      </c>
      <c r="T3169" t="s">
        <v>15365</v>
      </c>
      <c r="U3169" t="str">
        <f>IF(COUNTIF('16 reserve bal'!D:D,'16 AJE data'!T3169)&gt;0,"Y","N")</f>
        <v>N</v>
      </c>
    </row>
    <row r="3170" spans="1:21" x14ac:dyDescent="0.25">
      <c r="A3170" t="s">
        <v>137</v>
      </c>
      <c r="B3170" t="s">
        <v>5284</v>
      </c>
      <c r="C3170" t="s">
        <v>8758</v>
      </c>
      <c r="D3170" t="s">
        <v>525</v>
      </c>
      <c r="E3170" t="s">
        <v>12419</v>
      </c>
      <c r="F3170" t="str">
        <f t="shared" si="52"/>
        <v>CA-IFRS</v>
      </c>
      <c r="G3170" t="s">
        <v>8758</v>
      </c>
      <c r="Q3170" t="s">
        <v>3044</v>
      </c>
      <c r="S3170" s="149" t="s">
        <v>137</v>
      </c>
      <c r="T3170" t="s">
        <v>15367</v>
      </c>
      <c r="U3170" t="str">
        <f>IF(COUNTIF('16 reserve bal'!D:D,'16 AJE data'!T3170)&gt;0,"Y","N")</f>
        <v>N</v>
      </c>
    </row>
    <row r="3171" spans="1:21" x14ac:dyDescent="0.25">
      <c r="A3171" t="s">
        <v>137</v>
      </c>
      <c r="B3171" t="s">
        <v>5284</v>
      </c>
      <c r="C3171" t="s">
        <v>8759</v>
      </c>
      <c r="D3171" t="s">
        <v>525</v>
      </c>
      <c r="E3171" t="s">
        <v>12419</v>
      </c>
      <c r="F3171" t="str">
        <f t="shared" si="52"/>
        <v>CA-IFRS</v>
      </c>
      <c r="G3171" t="s">
        <v>8759</v>
      </c>
      <c r="Q3171" t="s">
        <v>3044</v>
      </c>
      <c r="S3171" s="149" t="s">
        <v>137</v>
      </c>
      <c r="T3171" t="s">
        <v>15369</v>
      </c>
      <c r="U3171" t="str">
        <f>IF(COUNTIF('16 reserve bal'!D:D,'16 AJE data'!T3171)&gt;0,"Y","N")</f>
        <v>N</v>
      </c>
    </row>
    <row r="3172" spans="1:21" x14ac:dyDescent="0.25">
      <c r="A3172" t="s">
        <v>137</v>
      </c>
      <c r="B3172" t="s">
        <v>5284</v>
      </c>
      <c r="C3172" t="s">
        <v>8760</v>
      </c>
      <c r="D3172" t="s">
        <v>525</v>
      </c>
      <c r="E3172" t="s">
        <v>12419</v>
      </c>
      <c r="F3172" t="str">
        <f t="shared" si="52"/>
        <v>CA-IFRS</v>
      </c>
      <c r="G3172" t="s">
        <v>8760</v>
      </c>
      <c r="Q3172" t="s">
        <v>3044</v>
      </c>
      <c r="S3172" s="149" t="s">
        <v>137</v>
      </c>
      <c r="T3172" t="s">
        <v>15371</v>
      </c>
      <c r="U3172" t="str">
        <f>IF(COUNTIF('16 reserve bal'!D:D,'16 AJE data'!T3172)&gt;0,"Y","N")</f>
        <v>N</v>
      </c>
    </row>
    <row r="3173" spans="1:21" x14ac:dyDescent="0.25">
      <c r="A3173" t="s">
        <v>137</v>
      </c>
      <c r="B3173" t="s">
        <v>5284</v>
      </c>
      <c r="C3173" t="s">
        <v>8761</v>
      </c>
      <c r="D3173" t="s">
        <v>525</v>
      </c>
      <c r="E3173" t="s">
        <v>12419</v>
      </c>
      <c r="F3173" t="str">
        <f t="shared" si="52"/>
        <v>CA-IFRS</v>
      </c>
      <c r="G3173" t="s">
        <v>8761</v>
      </c>
      <c r="Q3173" t="s">
        <v>3044</v>
      </c>
      <c r="S3173" s="149" t="s">
        <v>137</v>
      </c>
      <c r="T3173" t="s">
        <v>15373</v>
      </c>
      <c r="U3173" t="str">
        <f>IF(COUNTIF('16 reserve bal'!D:D,'16 AJE data'!T3173)&gt;0,"Y","N")</f>
        <v>N</v>
      </c>
    </row>
    <row r="3174" spans="1:21" x14ac:dyDescent="0.25">
      <c r="A3174" t="s">
        <v>137</v>
      </c>
      <c r="B3174" t="s">
        <v>5284</v>
      </c>
      <c r="C3174" t="s">
        <v>8762</v>
      </c>
      <c r="D3174" t="s">
        <v>525</v>
      </c>
      <c r="E3174" t="s">
        <v>12419</v>
      </c>
      <c r="F3174" t="str">
        <f t="shared" si="52"/>
        <v>CA-IFRS</v>
      </c>
      <c r="G3174" t="s">
        <v>8762</v>
      </c>
      <c r="Q3174" t="s">
        <v>3044</v>
      </c>
      <c r="S3174" s="149" t="s">
        <v>137</v>
      </c>
      <c r="T3174" t="s">
        <v>15375</v>
      </c>
      <c r="U3174" t="str">
        <f>IF(COUNTIF('16 reserve bal'!D:D,'16 AJE data'!T3174)&gt;0,"Y","N")</f>
        <v>N</v>
      </c>
    </row>
    <row r="3175" spans="1:21" x14ac:dyDescent="0.25">
      <c r="A3175" t="s">
        <v>137</v>
      </c>
      <c r="B3175" t="s">
        <v>5284</v>
      </c>
      <c r="C3175" t="s">
        <v>8763</v>
      </c>
      <c r="D3175" t="s">
        <v>525</v>
      </c>
      <c r="E3175" t="s">
        <v>12419</v>
      </c>
      <c r="F3175" t="str">
        <f t="shared" si="52"/>
        <v>CA-IFRS</v>
      </c>
      <c r="G3175" t="s">
        <v>8763</v>
      </c>
      <c r="Q3175" t="s">
        <v>3044</v>
      </c>
      <c r="S3175" s="149" t="s">
        <v>137</v>
      </c>
      <c r="T3175" t="s">
        <v>15377</v>
      </c>
      <c r="U3175" t="str">
        <f>IF(COUNTIF('16 reserve bal'!D:D,'16 AJE data'!T3175)&gt;0,"Y","N")</f>
        <v>N</v>
      </c>
    </row>
    <row r="3176" spans="1:21" x14ac:dyDescent="0.25">
      <c r="A3176" t="s">
        <v>137</v>
      </c>
      <c r="B3176" t="s">
        <v>5284</v>
      </c>
      <c r="C3176" t="s">
        <v>8764</v>
      </c>
      <c r="D3176" t="s">
        <v>525</v>
      </c>
      <c r="E3176" t="s">
        <v>12419</v>
      </c>
      <c r="F3176" t="str">
        <f t="shared" si="52"/>
        <v>CA-IFRS</v>
      </c>
      <c r="G3176" t="s">
        <v>8764</v>
      </c>
      <c r="Q3176" t="s">
        <v>3044</v>
      </c>
      <c r="S3176" s="149" t="s">
        <v>137</v>
      </c>
      <c r="T3176" t="s">
        <v>15379</v>
      </c>
      <c r="U3176" t="str">
        <f>IF(COUNTIF('16 reserve bal'!D:D,'16 AJE data'!T3176)&gt;0,"Y","N")</f>
        <v>N</v>
      </c>
    </row>
    <row r="3177" spans="1:21" x14ac:dyDescent="0.25">
      <c r="A3177" t="s">
        <v>137</v>
      </c>
      <c r="B3177" t="s">
        <v>5284</v>
      </c>
      <c r="C3177" t="s">
        <v>8765</v>
      </c>
      <c r="D3177" t="s">
        <v>525</v>
      </c>
      <c r="E3177" t="s">
        <v>12419</v>
      </c>
      <c r="F3177" t="str">
        <f t="shared" si="52"/>
        <v>CA-IFRS</v>
      </c>
      <c r="G3177" t="s">
        <v>8765</v>
      </c>
      <c r="Q3177" t="s">
        <v>3044</v>
      </c>
      <c r="S3177" s="149" t="s">
        <v>137</v>
      </c>
      <c r="T3177" t="s">
        <v>15381</v>
      </c>
      <c r="U3177" t="str">
        <f>IF(COUNTIF('16 reserve bal'!D:D,'16 AJE data'!T3177)&gt;0,"Y","N")</f>
        <v>N</v>
      </c>
    </row>
    <row r="3178" spans="1:21" x14ac:dyDescent="0.25">
      <c r="A3178" t="s">
        <v>137</v>
      </c>
      <c r="B3178" t="s">
        <v>5284</v>
      </c>
      <c r="C3178" t="s">
        <v>8767</v>
      </c>
      <c r="D3178" t="s">
        <v>525</v>
      </c>
      <c r="E3178" t="s">
        <v>12419</v>
      </c>
      <c r="F3178" t="str">
        <f t="shared" si="52"/>
        <v>CA-IFRS</v>
      </c>
      <c r="G3178" t="s">
        <v>8767</v>
      </c>
      <c r="Q3178" t="s">
        <v>3044</v>
      </c>
      <c r="S3178" s="149" t="s">
        <v>137</v>
      </c>
      <c r="T3178" t="s">
        <v>15385</v>
      </c>
      <c r="U3178" t="str">
        <f>IF(COUNTIF('16 reserve bal'!D:D,'16 AJE data'!T3178)&gt;0,"Y","N")</f>
        <v>N</v>
      </c>
    </row>
    <row r="3179" spans="1:21" x14ac:dyDescent="0.25">
      <c r="A3179" t="s">
        <v>137</v>
      </c>
      <c r="B3179" t="s">
        <v>5284</v>
      </c>
      <c r="C3179" t="s">
        <v>8768</v>
      </c>
      <c r="D3179" t="s">
        <v>525</v>
      </c>
      <c r="E3179" t="s">
        <v>12419</v>
      </c>
      <c r="F3179" t="str">
        <f t="shared" si="52"/>
        <v>CA-IFRS</v>
      </c>
      <c r="G3179" t="s">
        <v>8768</v>
      </c>
      <c r="Q3179" t="s">
        <v>3044</v>
      </c>
      <c r="S3179" s="149" t="s">
        <v>137</v>
      </c>
      <c r="T3179" t="s">
        <v>15387</v>
      </c>
      <c r="U3179" t="str">
        <f>IF(COUNTIF('16 reserve bal'!D:D,'16 AJE data'!T3179)&gt;0,"Y","N")</f>
        <v>N</v>
      </c>
    </row>
    <row r="3180" spans="1:21" x14ac:dyDescent="0.25">
      <c r="A3180" t="s">
        <v>137</v>
      </c>
      <c r="B3180" t="s">
        <v>5284</v>
      </c>
      <c r="C3180" t="s">
        <v>8769</v>
      </c>
      <c r="D3180" t="s">
        <v>525</v>
      </c>
      <c r="E3180" t="s">
        <v>12419</v>
      </c>
      <c r="F3180" t="str">
        <f t="shared" si="52"/>
        <v>CA-IFRS</v>
      </c>
      <c r="G3180" t="s">
        <v>8769</v>
      </c>
      <c r="Q3180" t="s">
        <v>3044</v>
      </c>
      <c r="S3180" s="149" t="s">
        <v>137</v>
      </c>
      <c r="T3180" t="s">
        <v>15389</v>
      </c>
      <c r="U3180" t="str">
        <f>IF(COUNTIF('16 reserve bal'!D:D,'16 AJE data'!T3180)&gt;0,"Y","N")</f>
        <v>N</v>
      </c>
    </row>
    <row r="3181" spans="1:21" x14ac:dyDescent="0.25">
      <c r="A3181" t="s">
        <v>137</v>
      </c>
      <c r="B3181" t="s">
        <v>5284</v>
      </c>
      <c r="C3181" t="s">
        <v>8770</v>
      </c>
      <c r="D3181" t="s">
        <v>525</v>
      </c>
      <c r="E3181" t="s">
        <v>12419</v>
      </c>
      <c r="F3181" t="str">
        <f t="shared" si="52"/>
        <v>CA-IFRS</v>
      </c>
      <c r="G3181" t="s">
        <v>8770</v>
      </c>
      <c r="Q3181" t="s">
        <v>3044</v>
      </c>
      <c r="S3181" s="149" t="s">
        <v>137</v>
      </c>
      <c r="T3181" t="s">
        <v>15391</v>
      </c>
      <c r="U3181" t="str">
        <f>IF(COUNTIF('16 reserve bal'!D:D,'16 AJE data'!T3181)&gt;0,"Y","N")</f>
        <v>N</v>
      </c>
    </row>
    <row r="3182" spans="1:21" x14ac:dyDescent="0.25">
      <c r="A3182" t="s">
        <v>137</v>
      </c>
      <c r="B3182" t="s">
        <v>5284</v>
      </c>
      <c r="C3182" t="s">
        <v>8771</v>
      </c>
      <c r="D3182" t="s">
        <v>525</v>
      </c>
      <c r="E3182" t="s">
        <v>12419</v>
      </c>
      <c r="F3182" t="str">
        <f t="shared" si="52"/>
        <v>CA-IFRS</v>
      </c>
      <c r="G3182" t="s">
        <v>8771</v>
      </c>
      <c r="Q3182" t="s">
        <v>3044</v>
      </c>
      <c r="S3182" s="149" t="s">
        <v>137</v>
      </c>
      <c r="T3182" t="s">
        <v>15393</v>
      </c>
      <c r="U3182" t="str">
        <f>IF(COUNTIF('16 reserve bal'!D:D,'16 AJE data'!T3182)&gt;0,"Y","N")</f>
        <v>N</v>
      </c>
    </row>
    <row r="3183" spans="1:21" x14ac:dyDescent="0.25">
      <c r="A3183" t="s">
        <v>137</v>
      </c>
      <c r="B3183" t="s">
        <v>5284</v>
      </c>
      <c r="C3183" t="s">
        <v>8772</v>
      </c>
      <c r="D3183" t="s">
        <v>525</v>
      </c>
      <c r="E3183" t="s">
        <v>12419</v>
      </c>
      <c r="F3183" t="str">
        <f t="shared" si="52"/>
        <v>CA-IFRS</v>
      </c>
      <c r="G3183" t="s">
        <v>8772</v>
      </c>
      <c r="Q3183" t="s">
        <v>3044</v>
      </c>
      <c r="S3183" s="149" t="s">
        <v>137</v>
      </c>
      <c r="T3183" t="s">
        <v>15395</v>
      </c>
      <c r="U3183" t="str">
        <f>IF(COUNTIF('16 reserve bal'!D:D,'16 AJE data'!T3183)&gt;0,"Y","N")</f>
        <v>N</v>
      </c>
    </row>
    <row r="3184" spans="1:21" x14ac:dyDescent="0.25">
      <c r="A3184" t="s">
        <v>137</v>
      </c>
      <c r="B3184" t="s">
        <v>5284</v>
      </c>
      <c r="C3184" t="s">
        <v>8773</v>
      </c>
      <c r="D3184" t="s">
        <v>525</v>
      </c>
      <c r="E3184" t="s">
        <v>12419</v>
      </c>
      <c r="F3184" t="str">
        <f t="shared" si="52"/>
        <v>CA-IFRS</v>
      </c>
      <c r="G3184" t="s">
        <v>8773</v>
      </c>
      <c r="Q3184" t="s">
        <v>3044</v>
      </c>
      <c r="S3184" s="149" t="s">
        <v>137</v>
      </c>
      <c r="T3184" t="s">
        <v>15397</v>
      </c>
      <c r="U3184" t="str">
        <f>IF(COUNTIF('16 reserve bal'!D:D,'16 AJE data'!T3184)&gt;0,"Y","N")</f>
        <v>N</v>
      </c>
    </row>
    <row r="3185" spans="1:21" x14ac:dyDescent="0.25">
      <c r="A3185" t="s">
        <v>137</v>
      </c>
      <c r="B3185" t="s">
        <v>5284</v>
      </c>
      <c r="C3185" t="s">
        <v>8774</v>
      </c>
      <c r="D3185" t="s">
        <v>525</v>
      </c>
      <c r="E3185" t="s">
        <v>12419</v>
      </c>
      <c r="F3185" t="str">
        <f t="shared" si="52"/>
        <v>CA-IFRS</v>
      </c>
      <c r="G3185" t="s">
        <v>8774</v>
      </c>
      <c r="Q3185" t="s">
        <v>3044</v>
      </c>
      <c r="S3185" s="149" t="s">
        <v>137</v>
      </c>
      <c r="T3185" t="s">
        <v>15399</v>
      </c>
      <c r="U3185" t="str">
        <f>IF(COUNTIF('16 reserve bal'!D:D,'16 AJE data'!T3185)&gt;0,"Y","N")</f>
        <v>N</v>
      </c>
    </row>
    <row r="3186" spans="1:21" x14ac:dyDescent="0.25">
      <c r="A3186" t="s">
        <v>137</v>
      </c>
      <c r="B3186" t="s">
        <v>5284</v>
      </c>
      <c r="C3186" t="s">
        <v>8775</v>
      </c>
      <c r="D3186" t="s">
        <v>525</v>
      </c>
      <c r="E3186" t="s">
        <v>12419</v>
      </c>
      <c r="F3186" t="str">
        <f t="shared" si="52"/>
        <v>CA-IFRS</v>
      </c>
      <c r="G3186" t="s">
        <v>8775</v>
      </c>
      <c r="Q3186" t="s">
        <v>3044</v>
      </c>
      <c r="S3186" s="149" t="s">
        <v>137</v>
      </c>
      <c r="T3186" t="s">
        <v>15401</v>
      </c>
      <c r="U3186" t="str">
        <f>IF(COUNTIF('16 reserve bal'!D:D,'16 AJE data'!T3186)&gt;0,"Y","N")</f>
        <v>N</v>
      </c>
    </row>
    <row r="3187" spans="1:21" x14ac:dyDescent="0.25">
      <c r="A3187" t="s">
        <v>137</v>
      </c>
      <c r="B3187" t="s">
        <v>5284</v>
      </c>
      <c r="C3187" t="s">
        <v>8776</v>
      </c>
      <c r="D3187" t="s">
        <v>525</v>
      </c>
      <c r="E3187" t="s">
        <v>12419</v>
      </c>
      <c r="F3187" t="str">
        <f t="shared" si="52"/>
        <v>CA-IFRS</v>
      </c>
      <c r="G3187" t="s">
        <v>8776</v>
      </c>
      <c r="Q3187" t="s">
        <v>3044</v>
      </c>
      <c r="S3187" s="149" t="s">
        <v>137</v>
      </c>
      <c r="T3187" t="s">
        <v>15403</v>
      </c>
      <c r="U3187" t="str">
        <f>IF(COUNTIF('16 reserve bal'!D:D,'16 AJE data'!T3187)&gt;0,"Y","N")</f>
        <v>N</v>
      </c>
    </row>
    <row r="3188" spans="1:21" x14ac:dyDescent="0.25">
      <c r="A3188" t="s">
        <v>137</v>
      </c>
      <c r="B3188" t="s">
        <v>5284</v>
      </c>
      <c r="C3188" t="s">
        <v>8777</v>
      </c>
      <c r="D3188" t="s">
        <v>525</v>
      </c>
      <c r="E3188" t="s">
        <v>12419</v>
      </c>
      <c r="F3188" t="str">
        <f t="shared" si="52"/>
        <v>CA-IFRS</v>
      </c>
      <c r="G3188" t="s">
        <v>8777</v>
      </c>
      <c r="Q3188" t="s">
        <v>3044</v>
      </c>
      <c r="S3188" s="149" t="s">
        <v>137</v>
      </c>
      <c r="T3188" t="s">
        <v>15405</v>
      </c>
      <c r="U3188" t="str">
        <f>IF(COUNTIF('16 reserve bal'!D:D,'16 AJE data'!T3188)&gt;0,"Y","N")</f>
        <v>N</v>
      </c>
    </row>
    <row r="3189" spans="1:21" x14ac:dyDescent="0.25">
      <c r="A3189" t="s">
        <v>137</v>
      </c>
      <c r="B3189" t="s">
        <v>5284</v>
      </c>
      <c r="C3189" t="s">
        <v>8778</v>
      </c>
      <c r="D3189" t="s">
        <v>525</v>
      </c>
      <c r="E3189" t="s">
        <v>12419</v>
      </c>
      <c r="F3189" t="str">
        <f t="shared" si="52"/>
        <v>CA-IFRS</v>
      </c>
      <c r="G3189" t="s">
        <v>8778</v>
      </c>
      <c r="Q3189" t="s">
        <v>3044</v>
      </c>
      <c r="S3189" s="149" t="s">
        <v>137</v>
      </c>
      <c r="T3189" t="s">
        <v>15407</v>
      </c>
      <c r="U3189" t="str">
        <f>IF(COUNTIF('16 reserve bal'!D:D,'16 AJE data'!T3189)&gt;0,"Y","N")</f>
        <v>N</v>
      </c>
    </row>
    <row r="3190" spans="1:21" x14ac:dyDescent="0.25">
      <c r="A3190" t="s">
        <v>137</v>
      </c>
      <c r="B3190" t="s">
        <v>5284</v>
      </c>
      <c r="C3190" t="s">
        <v>9100</v>
      </c>
      <c r="D3190" t="s">
        <v>525</v>
      </c>
      <c r="E3190" t="s">
        <v>12419</v>
      </c>
      <c r="F3190" t="str">
        <f t="shared" si="52"/>
        <v>CA-IFRS</v>
      </c>
      <c r="G3190" t="s">
        <v>9100</v>
      </c>
      <c r="Q3190" t="s">
        <v>3044</v>
      </c>
      <c r="S3190" s="149" t="s">
        <v>137</v>
      </c>
      <c r="T3190" t="s">
        <v>16650</v>
      </c>
      <c r="U3190" t="str">
        <f>IF(COUNTIF('16 reserve bal'!D:D,'16 AJE data'!T3190)&gt;0,"Y","N")</f>
        <v>N</v>
      </c>
    </row>
    <row r="3191" spans="1:21" x14ac:dyDescent="0.25">
      <c r="A3191" t="s">
        <v>137</v>
      </c>
      <c r="B3191" t="s">
        <v>5284</v>
      </c>
      <c r="C3191" t="s">
        <v>8779</v>
      </c>
      <c r="D3191" t="s">
        <v>525</v>
      </c>
      <c r="E3191" t="s">
        <v>12419</v>
      </c>
      <c r="F3191" t="str">
        <f t="shared" si="52"/>
        <v>CA-IFRS</v>
      </c>
      <c r="G3191" t="s">
        <v>8779</v>
      </c>
      <c r="Q3191" t="s">
        <v>3044</v>
      </c>
      <c r="S3191" s="149" t="s">
        <v>137</v>
      </c>
      <c r="T3191" t="s">
        <v>15409</v>
      </c>
      <c r="U3191" t="str">
        <f>IF(COUNTIF('16 reserve bal'!D:D,'16 AJE data'!T3191)&gt;0,"Y","N")</f>
        <v>N</v>
      </c>
    </row>
    <row r="3192" spans="1:21" x14ac:dyDescent="0.25">
      <c r="A3192" t="s">
        <v>137</v>
      </c>
      <c r="B3192" t="s">
        <v>5284</v>
      </c>
      <c r="C3192" t="s">
        <v>8780</v>
      </c>
      <c r="D3192" t="s">
        <v>525</v>
      </c>
      <c r="E3192" t="s">
        <v>12419</v>
      </c>
      <c r="F3192" t="str">
        <f t="shared" si="52"/>
        <v>CA-IFRS</v>
      </c>
      <c r="G3192" t="s">
        <v>8780</v>
      </c>
      <c r="Q3192" t="s">
        <v>3044</v>
      </c>
      <c r="S3192" s="149" t="s">
        <v>137</v>
      </c>
      <c r="T3192" t="s">
        <v>15411</v>
      </c>
      <c r="U3192" t="str">
        <f>IF(COUNTIF('16 reserve bal'!D:D,'16 AJE data'!T3192)&gt;0,"Y","N")</f>
        <v>N</v>
      </c>
    </row>
    <row r="3193" spans="1:21" x14ac:dyDescent="0.25">
      <c r="A3193" t="s">
        <v>137</v>
      </c>
      <c r="B3193" t="s">
        <v>5284</v>
      </c>
      <c r="C3193" t="s">
        <v>8781</v>
      </c>
      <c r="D3193" t="s">
        <v>525</v>
      </c>
      <c r="E3193" t="s">
        <v>12419</v>
      </c>
      <c r="F3193" t="str">
        <f t="shared" si="52"/>
        <v>CA-IFRS</v>
      </c>
      <c r="G3193" t="s">
        <v>8781</v>
      </c>
      <c r="Q3193" t="s">
        <v>3044</v>
      </c>
      <c r="S3193" s="149" t="s">
        <v>137</v>
      </c>
      <c r="T3193" t="s">
        <v>15413</v>
      </c>
      <c r="U3193" t="str">
        <f>IF(COUNTIF('16 reserve bal'!D:D,'16 AJE data'!T3193)&gt;0,"Y","N")</f>
        <v>N</v>
      </c>
    </row>
    <row r="3194" spans="1:21" x14ac:dyDescent="0.25">
      <c r="A3194" t="s">
        <v>137</v>
      </c>
      <c r="B3194" t="s">
        <v>5284</v>
      </c>
      <c r="C3194" t="s">
        <v>8782</v>
      </c>
      <c r="D3194" t="s">
        <v>525</v>
      </c>
      <c r="E3194" t="s">
        <v>12419</v>
      </c>
      <c r="F3194" t="str">
        <f t="shared" si="52"/>
        <v>CA-IFRS</v>
      </c>
      <c r="G3194" t="s">
        <v>8782</v>
      </c>
      <c r="Q3194" t="s">
        <v>3044</v>
      </c>
      <c r="S3194" s="149" t="s">
        <v>137</v>
      </c>
      <c r="T3194" t="s">
        <v>15415</v>
      </c>
      <c r="U3194" t="str">
        <f>IF(COUNTIF('16 reserve bal'!D:D,'16 AJE data'!T3194)&gt;0,"Y","N")</f>
        <v>N</v>
      </c>
    </row>
    <row r="3195" spans="1:21" x14ac:dyDescent="0.25">
      <c r="A3195" t="s">
        <v>137</v>
      </c>
      <c r="B3195" t="s">
        <v>5284</v>
      </c>
      <c r="C3195" t="s">
        <v>8783</v>
      </c>
      <c r="D3195" t="s">
        <v>525</v>
      </c>
      <c r="E3195" t="s">
        <v>12419</v>
      </c>
      <c r="F3195" t="str">
        <f t="shared" si="52"/>
        <v>CA-IFRS</v>
      </c>
      <c r="G3195" t="s">
        <v>8783</v>
      </c>
      <c r="Q3195" t="s">
        <v>3044</v>
      </c>
      <c r="S3195" s="149" t="s">
        <v>137</v>
      </c>
      <c r="T3195" t="s">
        <v>15417</v>
      </c>
      <c r="U3195" t="str">
        <f>IF(COUNTIF('16 reserve bal'!D:D,'16 AJE data'!T3195)&gt;0,"Y","N")</f>
        <v>N</v>
      </c>
    </row>
    <row r="3196" spans="1:21" x14ac:dyDescent="0.25">
      <c r="A3196" t="s">
        <v>137</v>
      </c>
      <c r="B3196" t="s">
        <v>5284</v>
      </c>
      <c r="C3196" t="s">
        <v>8784</v>
      </c>
      <c r="D3196" t="s">
        <v>525</v>
      </c>
      <c r="E3196" t="s">
        <v>12419</v>
      </c>
      <c r="F3196" t="str">
        <f t="shared" si="52"/>
        <v>CA-IFRS</v>
      </c>
      <c r="G3196" t="s">
        <v>8784</v>
      </c>
      <c r="Q3196" t="s">
        <v>3044</v>
      </c>
      <c r="S3196" s="149" t="s">
        <v>137</v>
      </c>
      <c r="T3196" t="s">
        <v>15419</v>
      </c>
      <c r="U3196" t="str">
        <f>IF(COUNTIF('16 reserve bal'!D:D,'16 AJE data'!T3196)&gt;0,"Y","N")</f>
        <v>N</v>
      </c>
    </row>
    <row r="3197" spans="1:21" x14ac:dyDescent="0.25">
      <c r="A3197" t="s">
        <v>137</v>
      </c>
      <c r="B3197" t="s">
        <v>5284</v>
      </c>
      <c r="C3197" t="s">
        <v>8785</v>
      </c>
      <c r="D3197" t="s">
        <v>525</v>
      </c>
      <c r="E3197" t="s">
        <v>12419</v>
      </c>
      <c r="F3197" t="str">
        <f t="shared" si="52"/>
        <v>CA-IFRS</v>
      </c>
      <c r="G3197" t="s">
        <v>8785</v>
      </c>
      <c r="Q3197" t="s">
        <v>3044</v>
      </c>
      <c r="S3197" s="149" t="s">
        <v>137</v>
      </c>
      <c r="T3197" t="s">
        <v>15421</v>
      </c>
      <c r="U3197" t="str">
        <f>IF(COUNTIF('16 reserve bal'!D:D,'16 AJE data'!T3197)&gt;0,"Y","N")</f>
        <v>N</v>
      </c>
    </row>
    <row r="3198" spans="1:21" x14ac:dyDescent="0.25">
      <c r="A3198" t="s">
        <v>137</v>
      </c>
      <c r="B3198" t="s">
        <v>5284</v>
      </c>
      <c r="C3198" t="s">
        <v>8786</v>
      </c>
      <c r="D3198" t="s">
        <v>525</v>
      </c>
      <c r="E3198" t="s">
        <v>12419</v>
      </c>
      <c r="F3198" t="str">
        <f t="shared" si="52"/>
        <v>CA-IFRS</v>
      </c>
      <c r="G3198" t="s">
        <v>8786</v>
      </c>
      <c r="Q3198" t="s">
        <v>3044</v>
      </c>
      <c r="S3198" s="149" t="s">
        <v>137</v>
      </c>
      <c r="T3198" t="s">
        <v>15423</v>
      </c>
      <c r="U3198" t="str">
        <f>IF(COUNTIF('16 reserve bal'!D:D,'16 AJE data'!T3198)&gt;0,"Y","N")</f>
        <v>N</v>
      </c>
    </row>
    <row r="3199" spans="1:21" x14ac:dyDescent="0.25">
      <c r="A3199" t="s">
        <v>137</v>
      </c>
      <c r="B3199" t="s">
        <v>5284</v>
      </c>
      <c r="C3199" t="s">
        <v>8787</v>
      </c>
      <c r="D3199" t="s">
        <v>525</v>
      </c>
      <c r="E3199" t="s">
        <v>12419</v>
      </c>
      <c r="F3199" t="str">
        <f t="shared" si="52"/>
        <v>CA-IFRS</v>
      </c>
      <c r="G3199" t="s">
        <v>8787</v>
      </c>
      <c r="Q3199" t="s">
        <v>3044</v>
      </c>
      <c r="S3199" s="149" t="s">
        <v>137</v>
      </c>
      <c r="T3199" t="s">
        <v>15425</v>
      </c>
      <c r="U3199" t="str">
        <f>IF(COUNTIF('16 reserve bal'!D:D,'16 AJE data'!T3199)&gt;0,"Y","N")</f>
        <v>N</v>
      </c>
    </row>
    <row r="3200" spans="1:21" x14ac:dyDescent="0.25">
      <c r="A3200" t="s">
        <v>137</v>
      </c>
      <c r="B3200" t="s">
        <v>5284</v>
      </c>
      <c r="C3200" t="s">
        <v>8788</v>
      </c>
      <c r="D3200" t="s">
        <v>525</v>
      </c>
      <c r="E3200" t="s">
        <v>12419</v>
      </c>
      <c r="F3200" t="str">
        <f t="shared" si="52"/>
        <v>CA-IFRS</v>
      </c>
      <c r="G3200" t="s">
        <v>8788</v>
      </c>
      <c r="Q3200" t="s">
        <v>3044</v>
      </c>
      <c r="S3200" s="149" t="s">
        <v>137</v>
      </c>
      <c r="T3200" t="s">
        <v>15427</v>
      </c>
      <c r="U3200" t="str">
        <f>IF(COUNTIF('16 reserve bal'!D:D,'16 AJE data'!T3200)&gt;0,"Y","N")</f>
        <v>N</v>
      </c>
    </row>
    <row r="3201" spans="1:21" x14ac:dyDescent="0.25">
      <c r="A3201" t="s">
        <v>137</v>
      </c>
      <c r="B3201" t="s">
        <v>5284</v>
      </c>
      <c r="C3201" t="s">
        <v>8789</v>
      </c>
      <c r="D3201" t="s">
        <v>525</v>
      </c>
      <c r="E3201" t="s">
        <v>12419</v>
      </c>
      <c r="F3201" t="str">
        <f t="shared" si="52"/>
        <v>CA-IFRS</v>
      </c>
      <c r="G3201" t="s">
        <v>8789</v>
      </c>
      <c r="Q3201" t="s">
        <v>3044</v>
      </c>
      <c r="S3201" s="149" t="s">
        <v>137</v>
      </c>
      <c r="T3201" t="s">
        <v>15429</v>
      </c>
      <c r="U3201" t="str">
        <f>IF(COUNTIF('16 reserve bal'!D:D,'16 AJE data'!T3201)&gt;0,"Y","N")</f>
        <v>N</v>
      </c>
    </row>
    <row r="3202" spans="1:21" x14ac:dyDescent="0.25">
      <c r="A3202" t="s">
        <v>137</v>
      </c>
      <c r="B3202" t="s">
        <v>5284</v>
      </c>
      <c r="C3202" t="s">
        <v>8790</v>
      </c>
      <c r="D3202" t="s">
        <v>525</v>
      </c>
      <c r="E3202" t="s">
        <v>12419</v>
      </c>
      <c r="F3202" t="str">
        <f t="shared" si="52"/>
        <v>CA-IFRS</v>
      </c>
      <c r="G3202" t="s">
        <v>8790</v>
      </c>
      <c r="Q3202" t="s">
        <v>3044</v>
      </c>
      <c r="S3202" s="149" t="s">
        <v>137</v>
      </c>
      <c r="T3202" t="s">
        <v>15431</v>
      </c>
      <c r="U3202" t="str">
        <f>IF(COUNTIF('16 reserve bal'!D:D,'16 AJE data'!T3202)&gt;0,"Y","N")</f>
        <v>N</v>
      </c>
    </row>
    <row r="3203" spans="1:21" x14ac:dyDescent="0.25">
      <c r="A3203" t="s">
        <v>137</v>
      </c>
      <c r="B3203" t="s">
        <v>5284</v>
      </c>
      <c r="C3203" t="s">
        <v>8791</v>
      </c>
      <c r="D3203" t="s">
        <v>525</v>
      </c>
      <c r="E3203" t="s">
        <v>12419</v>
      </c>
      <c r="F3203" t="str">
        <f t="shared" si="52"/>
        <v>CA-IFRS</v>
      </c>
      <c r="G3203" t="s">
        <v>8791</v>
      </c>
      <c r="Q3203" t="s">
        <v>3044</v>
      </c>
      <c r="S3203" s="149" t="s">
        <v>137</v>
      </c>
      <c r="T3203" t="s">
        <v>15433</v>
      </c>
      <c r="U3203" t="str">
        <f>IF(COUNTIF('16 reserve bal'!D:D,'16 AJE data'!T3203)&gt;0,"Y","N")</f>
        <v>N</v>
      </c>
    </row>
    <row r="3204" spans="1:21" x14ac:dyDescent="0.25">
      <c r="A3204" t="s">
        <v>137</v>
      </c>
      <c r="B3204" t="s">
        <v>5284</v>
      </c>
      <c r="C3204" t="s">
        <v>8792</v>
      </c>
      <c r="D3204" t="s">
        <v>525</v>
      </c>
      <c r="E3204" t="s">
        <v>12419</v>
      </c>
      <c r="F3204" t="str">
        <f t="shared" si="52"/>
        <v>CA-IFRS</v>
      </c>
      <c r="G3204" t="s">
        <v>8792</v>
      </c>
      <c r="Q3204" t="s">
        <v>3044</v>
      </c>
      <c r="S3204" s="149" t="s">
        <v>137</v>
      </c>
      <c r="T3204" t="s">
        <v>15435</v>
      </c>
      <c r="U3204" t="str">
        <f>IF(COUNTIF('16 reserve bal'!D:D,'16 AJE data'!T3204)&gt;0,"Y","N")</f>
        <v>N</v>
      </c>
    </row>
    <row r="3205" spans="1:21" x14ac:dyDescent="0.25">
      <c r="A3205" t="s">
        <v>137</v>
      </c>
      <c r="B3205" t="s">
        <v>5284</v>
      </c>
      <c r="C3205" t="s">
        <v>8793</v>
      </c>
      <c r="D3205" t="s">
        <v>525</v>
      </c>
      <c r="E3205" t="s">
        <v>12419</v>
      </c>
      <c r="F3205" t="str">
        <f t="shared" ref="F3205:F3268" si="53">D3205&amp;"-"&amp;E3205</f>
        <v>CA-IFRS</v>
      </c>
      <c r="G3205" t="s">
        <v>8793</v>
      </c>
      <c r="Q3205" t="s">
        <v>3044</v>
      </c>
      <c r="S3205" s="149" t="s">
        <v>137</v>
      </c>
      <c r="T3205" t="s">
        <v>15437</v>
      </c>
      <c r="U3205" t="str">
        <f>IF(COUNTIF('16 reserve bal'!D:D,'16 AJE data'!T3205)&gt;0,"Y","N")</f>
        <v>N</v>
      </c>
    </row>
    <row r="3206" spans="1:21" x14ac:dyDescent="0.25">
      <c r="A3206" t="s">
        <v>137</v>
      </c>
      <c r="B3206" t="s">
        <v>5284</v>
      </c>
      <c r="C3206" t="s">
        <v>8794</v>
      </c>
      <c r="D3206" t="s">
        <v>525</v>
      </c>
      <c r="E3206" t="s">
        <v>12419</v>
      </c>
      <c r="F3206" t="str">
        <f t="shared" si="53"/>
        <v>CA-IFRS</v>
      </c>
      <c r="G3206" t="s">
        <v>8794</v>
      </c>
      <c r="Q3206" t="s">
        <v>3044</v>
      </c>
      <c r="S3206" s="149" t="s">
        <v>137</v>
      </c>
      <c r="T3206" t="s">
        <v>15439</v>
      </c>
      <c r="U3206" t="str">
        <f>IF(COUNTIF('16 reserve bal'!D:D,'16 AJE data'!T3206)&gt;0,"Y","N")</f>
        <v>N</v>
      </c>
    </row>
    <row r="3207" spans="1:21" x14ac:dyDescent="0.25">
      <c r="A3207" t="s">
        <v>137</v>
      </c>
      <c r="B3207" t="s">
        <v>5284</v>
      </c>
      <c r="C3207" t="s">
        <v>8795</v>
      </c>
      <c r="D3207" t="s">
        <v>525</v>
      </c>
      <c r="E3207" t="s">
        <v>12419</v>
      </c>
      <c r="F3207" t="str">
        <f t="shared" si="53"/>
        <v>CA-IFRS</v>
      </c>
      <c r="G3207" t="s">
        <v>8795</v>
      </c>
      <c r="Q3207" t="s">
        <v>3044</v>
      </c>
      <c r="S3207" s="149" t="s">
        <v>137</v>
      </c>
      <c r="T3207" t="s">
        <v>15441</v>
      </c>
      <c r="U3207" t="str">
        <f>IF(COUNTIF('16 reserve bal'!D:D,'16 AJE data'!T3207)&gt;0,"Y","N")</f>
        <v>N</v>
      </c>
    </row>
    <row r="3208" spans="1:21" x14ac:dyDescent="0.25">
      <c r="A3208" t="s">
        <v>137</v>
      </c>
      <c r="B3208" t="s">
        <v>5284</v>
      </c>
      <c r="C3208" t="s">
        <v>8796</v>
      </c>
      <c r="D3208" t="s">
        <v>525</v>
      </c>
      <c r="E3208" t="s">
        <v>12419</v>
      </c>
      <c r="F3208" t="str">
        <f t="shared" si="53"/>
        <v>CA-IFRS</v>
      </c>
      <c r="G3208" t="s">
        <v>8796</v>
      </c>
      <c r="Q3208" t="s">
        <v>3044</v>
      </c>
      <c r="S3208" s="149" t="s">
        <v>137</v>
      </c>
      <c r="T3208" t="s">
        <v>15443</v>
      </c>
      <c r="U3208" t="str">
        <f>IF(COUNTIF('16 reserve bal'!D:D,'16 AJE data'!T3208)&gt;0,"Y","N")</f>
        <v>N</v>
      </c>
    </row>
    <row r="3209" spans="1:21" x14ac:dyDescent="0.25">
      <c r="A3209" t="s">
        <v>137</v>
      </c>
      <c r="B3209" t="s">
        <v>5284</v>
      </c>
      <c r="C3209" t="s">
        <v>8797</v>
      </c>
      <c r="D3209" t="s">
        <v>525</v>
      </c>
      <c r="E3209" t="s">
        <v>12419</v>
      </c>
      <c r="F3209" t="str">
        <f t="shared" si="53"/>
        <v>CA-IFRS</v>
      </c>
      <c r="G3209" t="s">
        <v>8797</v>
      </c>
      <c r="Q3209" t="s">
        <v>3044</v>
      </c>
      <c r="S3209" s="149" t="s">
        <v>137</v>
      </c>
      <c r="T3209" t="s">
        <v>15445</v>
      </c>
      <c r="U3209" t="str">
        <f>IF(COUNTIF('16 reserve bal'!D:D,'16 AJE data'!T3209)&gt;0,"Y","N")</f>
        <v>N</v>
      </c>
    </row>
    <row r="3210" spans="1:21" x14ac:dyDescent="0.25">
      <c r="A3210" t="s">
        <v>137</v>
      </c>
      <c r="B3210" t="s">
        <v>5284</v>
      </c>
      <c r="C3210" t="s">
        <v>8798</v>
      </c>
      <c r="D3210" t="s">
        <v>525</v>
      </c>
      <c r="E3210" t="s">
        <v>12419</v>
      </c>
      <c r="F3210" t="str">
        <f t="shared" si="53"/>
        <v>CA-IFRS</v>
      </c>
      <c r="G3210" t="s">
        <v>8798</v>
      </c>
      <c r="Q3210" t="s">
        <v>3044</v>
      </c>
      <c r="S3210" s="149" t="s">
        <v>137</v>
      </c>
      <c r="T3210" t="s">
        <v>15447</v>
      </c>
      <c r="U3210" t="str">
        <f>IF(COUNTIF('16 reserve bal'!D:D,'16 AJE data'!T3210)&gt;0,"Y","N")</f>
        <v>N</v>
      </c>
    </row>
    <row r="3211" spans="1:21" x14ac:dyDescent="0.25">
      <c r="A3211" t="s">
        <v>137</v>
      </c>
      <c r="B3211" t="s">
        <v>5284</v>
      </c>
      <c r="C3211" t="s">
        <v>8799</v>
      </c>
      <c r="D3211" t="s">
        <v>525</v>
      </c>
      <c r="E3211" t="s">
        <v>12419</v>
      </c>
      <c r="F3211" t="str">
        <f t="shared" si="53"/>
        <v>CA-IFRS</v>
      </c>
      <c r="G3211" t="s">
        <v>8799</v>
      </c>
      <c r="Q3211" t="s">
        <v>3044</v>
      </c>
      <c r="S3211" s="149" t="s">
        <v>137</v>
      </c>
      <c r="T3211" t="s">
        <v>15449</v>
      </c>
      <c r="U3211" t="str">
        <f>IF(COUNTIF('16 reserve bal'!D:D,'16 AJE data'!T3211)&gt;0,"Y","N")</f>
        <v>N</v>
      </c>
    </row>
    <row r="3212" spans="1:21" x14ac:dyDescent="0.25">
      <c r="A3212" t="s">
        <v>137</v>
      </c>
      <c r="B3212" t="s">
        <v>5284</v>
      </c>
      <c r="C3212" t="s">
        <v>8801</v>
      </c>
      <c r="D3212" t="s">
        <v>525</v>
      </c>
      <c r="E3212" t="s">
        <v>12419</v>
      </c>
      <c r="F3212" t="str">
        <f t="shared" si="53"/>
        <v>CA-IFRS</v>
      </c>
      <c r="G3212" t="s">
        <v>8801</v>
      </c>
      <c r="Q3212" t="s">
        <v>3044</v>
      </c>
      <c r="S3212" s="149" t="s">
        <v>137</v>
      </c>
      <c r="T3212" t="s">
        <v>15453</v>
      </c>
      <c r="U3212" t="str">
        <f>IF(COUNTIF('16 reserve bal'!D:D,'16 AJE data'!T3212)&gt;0,"Y","N")</f>
        <v>N</v>
      </c>
    </row>
    <row r="3213" spans="1:21" x14ac:dyDescent="0.25">
      <c r="A3213" t="s">
        <v>137</v>
      </c>
      <c r="B3213" t="s">
        <v>5284</v>
      </c>
      <c r="C3213" t="s">
        <v>8802</v>
      </c>
      <c r="D3213" t="s">
        <v>525</v>
      </c>
      <c r="E3213" t="s">
        <v>12419</v>
      </c>
      <c r="F3213" t="str">
        <f t="shared" si="53"/>
        <v>CA-IFRS</v>
      </c>
      <c r="G3213" t="s">
        <v>8802</v>
      </c>
      <c r="Q3213" t="s">
        <v>3044</v>
      </c>
      <c r="S3213" s="149" t="s">
        <v>137</v>
      </c>
      <c r="T3213" t="s">
        <v>15455</v>
      </c>
      <c r="U3213" t="str">
        <f>IF(COUNTIF('16 reserve bal'!D:D,'16 AJE data'!T3213)&gt;0,"Y","N")</f>
        <v>N</v>
      </c>
    </row>
    <row r="3214" spans="1:21" x14ac:dyDescent="0.25">
      <c r="A3214" t="s">
        <v>137</v>
      </c>
      <c r="B3214" t="s">
        <v>5284</v>
      </c>
      <c r="C3214" t="s">
        <v>8804</v>
      </c>
      <c r="D3214" t="s">
        <v>525</v>
      </c>
      <c r="E3214" t="s">
        <v>12419</v>
      </c>
      <c r="F3214" t="str">
        <f t="shared" si="53"/>
        <v>CA-IFRS</v>
      </c>
      <c r="G3214" t="s">
        <v>8804</v>
      </c>
      <c r="Q3214" t="s">
        <v>3044</v>
      </c>
      <c r="S3214" s="149" t="s">
        <v>137</v>
      </c>
      <c r="T3214" t="s">
        <v>15459</v>
      </c>
      <c r="U3214" t="str">
        <f>IF(COUNTIF('16 reserve bal'!D:D,'16 AJE data'!T3214)&gt;0,"Y","N")</f>
        <v>N</v>
      </c>
    </row>
    <row r="3215" spans="1:21" x14ac:dyDescent="0.25">
      <c r="A3215" t="s">
        <v>137</v>
      </c>
      <c r="B3215" t="s">
        <v>5284</v>
      </c>
      <c r="C3215" t="s">
        <v>8805</v>
      </c>
      <c r="D3215" t="s">
        <v>525</v>
      </c>
      <c r="E3215" t="s">
        <v>12419</v>
      </c>
      <c r="F3215" t="str">
        <f t="shared" si="53"/>
        <v>CA-IFRS</v>
      </c>
      <c r="G3215" t="s">
        <v>8805</v>
      </c>
      <c r="Q3215" t="s">
        <v>3044</v>
      </c>
      <c r="S3215" s="149" t="s">
        <v>137</v>
      </c>
      <c r="T3215" t="s">
        <v>15461</v>
      </c>
      <c r="U3215" t="str">
        <f>IF(COUNTIF('16 reserve bal'!D:D,'16 AJE data'!T3215)&gt;0,"Y","N")</f>
        <v>N</v>
      </c>
    </row>
    <row r="3216" spans="1:21" x14ac:dyDescent="0.25">
      <c r="A3216" t="s">
        <v>137</v>
      </c>
      <c r="B3216" t="s">
        <v>5284</v>
      </c>
      <c r="C3216" t="s">
        <v>8806</v>
      </c>
      <c r="D3216" t="s">
        <v>525</v>
      </c>
      <c r="E3216" t="s">
        <v>12419</v>
      </c>
      <c r="F3216" t="str">
        <f t="shared" si="53"/>
        <v>CA-IFRS</v>
      </c>
      <c r="G3216" t="s">
        <v>8806</v>
      </c>
      <c r="Q3216" t="s">
        <v>3044</v>
      </c>
      <c r="S3216" s="149" t="s">
        <v>137</v>
      </c>
      <c r="T3216" t="s">
        <v>15463</v>
      </c>
      <c r="U3216" t="str">
        <f>IF(COUNTIF('16 reserve bal'!D:D,'16 AJE data'!T3216)&gt;0,"Y","N")</f>
        <v>N</v>
      </c>
    </row>
    <row r="3217" spans="1:21" x14ac:dyDescent="0.25">
      <c r="A3217" t="s">
        <v>137</v>
      </c>
      <c r="B3217" t="s">
        <v>5284</v>
      </c>
      <c r="C3217" t="s">
        <v>8807</v>
      </c>
      <c r="D3217" t="s">
        <v>525</v>
      </c>
      <c r="E3217" t="s">
        <v>12419</v>
      </c>
      <c r="F3217" t="str">
        <f t="shared" si="53"/>
        <v>CA-IFRS</v>
      </c>
      <c r="G3217" t="s">
        <v>8807</v>
      </c>
      <c r="Q3217" t="s">
        <v>3044</v>
      </c>
      <c r="S3217" s="149" t="s">
        <v>137</v>
      </c>
      <c r="T3217" t="s">
        <v>15465</v>
      </c>
      <c r="U3217" t="str">
        <f>IF(COUNTIF('16 reserve bal'!D:D,'16 AJE data'!T3217)&gt;0,"Y","N")</f>
        <v>N</v>
      </c>
    </row>
    <row r="3218" spans="1:21" x14ac:dyDescent="0.25">
      <c r="A3218" t="s">
        <v>137</v>
      </c>
      <c r="B3218" t="s">
        <v>5284</v>
      </c>
      <c r="C3218" t="s">
        <v>8808</v>
      </c>
      <c r="D3218" t="s">
        <v>525</v>
      </c>
      <c r="E3218" t="s">
        <v>12419</v>
      </c>
      <c r="F3218" t="str">
        <f t="shared" si="53"/>
        <v>CA-IFRS</v>
      </c>
      <c r="G3218" t="s">
        <v>8808</v>
      </c>
      <c r="Q3218" t="s">
        <v>3044</v>
      </c>
      <c r="S3218" s="149" t="s">
        <v>137</v>
      </c>
      <c r="T3218" t="s">
        <v>15467</v>
      </c>
      <c r="U3218" t="str">
        <f>IF(COUNTIF('16 reserve bal'!D:D,'16 AJE data'!T3218)&gt;0,"Y","N")</f>
        <v>N</v>
      </c>
    </row>
    <row r="3219" spans="1:21" x14ac:dyDescent="0.25">
      <c r="A3219" t="s">
        <v>137</v>
      </c>
      <c r="B3219" t="s">
        <v>5284</v>
      </c>
      <c r="C3219" t="s">
        <v>8809</v>
      </c>
      <c r="D3219" t="s">
        <v>525</v>
      </c>
      <c r="E3219" t="s">
        <v>12419</v>
      </c>
      <c r="F3219" t="str">
        <f t="shared" si="53"/>
        <v>CA-IFRS</v>
      </c>
      <c r="G3219" t="s">
        <v>8809</v>
      </c>
      <c r="Q3219" t="s">
        <v>3044</v>
      </c>
      <c r="S3219" s="149" t="s">
        <v>137</v>
      </c>
      <c r="T3219" t="s">
        <v>15469</v>
      </c>
      <c r="U3219" t="str">
        <f>IF(COUNTIF('16 reserve bal'!D:D,'16 AJE data'!T3219)&gt;0,"Y","N")</f>
        <v>N</v>
      </c>
    </row>
    <row r="3220" spans="1:21" x14ac:dyDescent="0.25">
      <c r="A3220" t="s">
        <v>137</v>
      </c>
      <c r="B3220" t="s">
        <v>5284</v>
      </c>
      <c r="C3220" t="s">
        <v>8810</v>
      </c>
      <c r="D3220" t="s">
        <v>525</v>
      </c>
      <c r="E3220" t="s">
        <v>12419</v>
      </c>
      <c r="F3220" t="str">
        <f t="shared" si="53"/>
        <v>CA-IFRS</v>
      </c>
      <c r="G3220" t="s">
        <v>8810</v>
      </c>
      <c r="Q3220" t="s">
        <v>3044</v>
      </c>
      <c r="S3220" s="149" t="s">
        <v>137</v>
      </c>
      <c r="T3220" t="s">
        <v>15471</v>
      </c>
      <c r="U3220" t="str">
        <f>IF(COUNTIF('16 reserve bal'!D:D,'16 AJE data'!T3220)&gt;0,"Y","N")</f>
        <v>N</v>
      </c>
    </row>
    <row r="3221" spans="1:21" x14ac:dyDescent="0.25">
      <c r="A3221" t="s">
        <v>137</v>
      </c>
      <c r="B3221" t="s">
        <v>5284</v>
      </c>
      <c r="C3221" t="s">
        <v>8811</v>
      </c>
      <c r="D3221" t="s">
        <v>525</v>
      </c>
      <c r="E3221" t="s">
        <v>12419</v>
      </c>
      <c r="F3221" t="str">
        <f t="shared" si="53"/>
        <v>CA-IFRS</v>
      </c>
      <c r="G3221" t="s">
        <v>8811</v>
      </c>
      <c r="Q3221" t="s">
        <v>3044</v>
      </c>
      <c r="S3221" s="149" t="s">
        <v>137</v>
      </c>
      <c r="T3221" t="s">
        <v>15473</v>
      </c>
      <c r="U3221" t="str">
        <f>IF(COUNTIF('16 reserve bal'!D:D,'16 AJE data'!T3221)&gt;0,"Y","N")</f>
        <v>N</v>
      </c>
    </row>
    <row r="3222" spans="1:21" x14ac:dyDescent="0.25">
      <c r="A3222" t="s">
        <v>137</v>
      </c>
      <c r="B3222" t="s">
        <v>5284</v>
      </c>
      <c r="C3222" t="s">
        <v>8812</v>
      </c>
      <c r="D3222" t="s">
        <v>525</v>
      </c>
      <c r="E3222" t="s">
        <v>12419</v>
      </c>
      <c r="F3222" t="str">
        <f t="shared" si="53"/>
        <v>CA-IFRS</v>
      </c>
      <c r="G3222" t="s">
        <v>8812</v>
      </c>
      <c r="Q3222" t="s">
        <v>3044</v>
      </c>
      <c r="S3222" s="149" t="s">
        <v>137</v>
      </c>
      <c r="T3222" t="s">
        <v>15475</v>
      </c>
      <c r="U3222" t="str">
        <f>IF(COUNTIF('16 reserve bal'!D:D,'16 AJE data'!T3222)&gt;0,"Y","N")</f>
        <v>N</v>
      </c>
    </row>
    <row r="3223" spans="1:21" x14ac:dyDescent="0.25">
      <c r="A3223" t="s">
        <v>137</v>
      </c>
      <c r="B3223" t="s">
        <v>5284</v>
      </c>
      <c r="C3223" t="s">
        <v>8813</v>
      </c>
      <c r="D3223" t="s">
        <v>525</v>
      </c>
      <c r="E3223" t="s">
        <v>12419</v>
      </c>
      <c r="F3223" t="str">
        <f t="shared" si="53"/>
        <v>CA-IFRS</v>
      </c>
      <c r="G3223" t="s">
        <v>8813</v>
      </c>
      <c r="Q3223" t="s">
        <v>3044</v>
      </c>
      <c r="S3223" s="149" t="s">
        <v>137</v>
      </c>
      <c r="T3223" t="s">
        <v>15477</v>
      </c>
      <c r="U3223" t="str">
        <f>IF(COUNTIF('16 reserve bal'!D:D,'16 AJE data'!T3223)&gt;0,"Y","N")</f>
        <v>N</v>
      </c>
    </row>
    <row r="3224" spans="1:21" x14ac:dyDescent="0.25">
      <c r="A3224" t="s">
        <v>137</v>
      </c>
      <c r="B3224" t="s">
        <v>5284</v>
      </c>
      <c r="C3224" t="s">
        <v>8814</v>
      </c>
      <c r="D3224" t="s">
        <v>525</v>
      </c>
      <c r="E3224" t="s">
        <v>12419</v>
      </c>
      <c r="F3224" t="str">
        <f t="shared" si="53"/>
        <v>CA-IFRS</v>
      </c>
      <c r="G3224" t="s">
        <v>8814</v>
      </c>
      <c r="Q3224" t="s">
        <v>3044</v>
      </c>
      <c r="S3224" s="149" t="s">
        <v>137</v>
      </c>
      <c r="T3224" t="s">
        <v>15479</v>
      </c>
      <c r="U3224" t="str">
        <f>IF(COUNTIF('16 reserve bal'!D:D,'16 AJE data'!T3224)&gt;0,"Y","N")</f>
        <v>N</v>
      </c>
    </row>
    <row r="3225" spans="1:21" x14ac:dyDescent="0.25">
      <c r="A3225" t="s">
        <v>137</v>
      </c>
      <c r="B3225" t="s">
        <v>5284</v>
      </c>
      <c r="C3225" t="s">
        <v>8815</v>
      </c>
      <c r="D3225" t="s">
        <v>525</v>
      </c>
      <c r="E3225" t="s">
        <v>12419</v>
      </c>
      <c r="F3225" t="str">
        <f t="shared" si="53"/>
        <v>CA-IFRS</v>
      </c>
      <c r="G3225" t="s">
        <v>8815</v>
      </c>
      <c r="Q3225" t="s">
        <v>3044</v>
      </c>
      <c r="S3225" s="149" t="s">
        <v>137</v>
      </c>
      <c r="T3225" t="s">
        <v>15481</v>
      </c>
      <c r="U3225" t="str">
        <f>IF(COUNTIF('16 reserve bal'!D:D,'16 AJE data'!T3225)&gt;0,"Y","N")</f>
        <v>N</v>
      </c>
    </row>
    <row r="3226" spans="1:21" x14ac:dyDescent="0.25">
      <c r="A3226" t="s">
        <v>137</v>
      </c>
      <c r="B3226" t="s">
        <v>5284</v>
      </c>
      <c r="C3226" t="s">
        <v>8816</v>
      </c>
      <c r="D3226" t="s">
        <v>525</v>
      </c>
      <c r="E3226" t="s">
        <v>12419</v>
      </c>
      <c r="F3226" t="str">
        <f t="shared" si="53"/>
        <v>CA-IFRS</v>
      </c>
      <c r="G3226" t="s">
        <v>8816</v>
      </c>
      <c r="Q3226" t="s">
        <v>3044</v>
      </c>
      <c r="S3226" s="149" t="s">
        <v>137</v>
      </c>
      <c r="T3226" t="s">
        <v>15483</v>
      </c>
      <c r="U3226" t="str">
        <f>IF(COUNTIF('16 reserve bal'!D:D,'16 AJE data'!T3226)&gt;0,"Y","N")</f>
        <v>N</v>
      </c>
    </row>
    <row r="3227" spans="1:21" x14ac:dyDescent="0.25">
      <c r="A3227" t="s">
        <v>137</v>
      </c>
      <c r="B3227" t="s">
        <v>5284</v>
      </c>
      <c r="C3227" t="s">
        <v>8817</v>
      </c>
      <c r="D3227" t="s">
        <v>525</v>
      </c>
      <c r="E3227" t="s">
        <v>12419</v>
      </c>
      <c r="F3227" t="str">
        <f t="shared" si="53"/>
        <v>CA-IFRS</v>
      </c>
      <c r="G3227" t="s">
        <v>8817</v>
      </c>
      <c r="Q3227" t="s">
        <v>3044</v>
      </c>
      <c r="S3227" s="149" t="s">
        <v>137</v>
      </c>
      <c r="T3227" t="s">
        <v>15485</v>
      </c>
      <c r="U3227" t="str">
        <f>IF(COUNTIF('16 reserve bal'!D:D,'16 AJE data'!T3227)&gt;0,"Y","N")</f>
        <v>N</v>
      </c>
    </row>
    <row r="3228" spans="1:21" x14ac:dyDescent="0.25">
      <c r="A3228" t="s">
        <v>137</v>
      </c>
      <c r="B3228" t="s">
        <v>5284</v>
      </c>
      <c r="C3228" t="s">
        <v>8818</v>
      </c>
      <c r="D3228" t="s">
        <v>525</v>
      </c>
      <c r="E3228" t="s">
        <v>12419</v>
      </c>
      <c r="F3228" t="str">
        <f t="shared" si="53"/>
        <v>CA-IFRS</v>
      </c>
      <c r="G3228" t="s">
        <v>8818</v>
      </c>
      <c r="Q3228" t="s">
        <v>3044</v>
      </c>
      <c r="S3228" s="149" t="s">
        <v>137</v>
      </c>
      <c r="T3228" t="s">
        <v>15487</v>
      </c>
      <c r="U3228" t="str">
        <f>IF(COUNTIF('16 reserve bal'!D:D,'16 AJE data'!T3228)&gt;0,"Y","N")</f>
        <v>N</v>
      </c>
    </row>
    <row r="3229" spans="1:21" x14ac:dyDescent="0.25">
      <c r="A3229" t="s">
        <v>137</v>
      </c>
      <c r="B3229" t="s">
        <v>5284</v>
      </c>
      <c r="C3229" t="s">
        <v>8819</v>
      </c>
      <c r="D3229" t="s">
        <v>525</v>
      </c>
      <c r="E3229" t="s">
        <v>12419</v>
      </c>
      <c r="F3229" t="str">
        <f t="shared" si="53"/>
        <v>CA-IFRS</v>
      </c>
      <c r="G3229" t="s">
        <v>8819</v>
      </c>
      <c r="Q3229" t="s">
        <v>3044</v>
      </c>
      <c r="S3229" s="149" t="s">
        <v>137</v>
      </c>
      <c r="T3229" t="s">
        <v>15489</v>
      </c>
      <c r="U3229" t="str">
        <f>IF(COUNTIF('16 reserve bal'!D:D,'16 AJE data'!T3229)&gt;0,"Y","N")</f>
        <v>N</v>
      </c>
    </row>
    <row r="3230" spans="1:21" x14ac:dyDescent="0.25">
      <c r="A3230" t="s">
        <v>137</v>
      </c>
      <c r="B3230" t="s">
        <v>5284</v>
      </c>
      <c r="C3230" t="s">
        <v>8820</v>
      </c>
      <c r="D3230" t="s">
        <v>525</v>
      </c>
      <c r="E3230" t="s">
        <v>12419</v>
      </c>
      <c r="F3230" t="str">
        <f t="shared" si="53"/>
        <v>CA-IFRS</v>
      </c>
      <c r="G3230" t="s">
        <v>8820</v>
      </c>
      <c r="Q3230" t="s">
        <v>3044</v>
      </c>
      <c r="S3230" s="149" t="s">
        <v>137</v>
      </c>
      <c r="T3230" t="s">
        <v>15491</v>
      </c>
      <c r="U3230" t="str">
        <f>IF(COUNTIF('16 reserve bal'!D:D,'16 AJE data'!T3230)&gt;0,"Y","N")</f>
        <v>N</v>
      </c>
    </row>
    <row r="3231" spans="1:21" x14ac:dyDescent="0.25">
      <c r="A3231" t="s">
        <v>137</v>
      </c>
      <c r="B3231" t="s">
        <v>5284</v>
      </c>
      <c r="C3231" t="s">
        <v>8821</v>
      </c>
      <c r="D3231" t="s">
        <v>525</v>
      </c>
      <c r="E3231" t="s">
        <v>12419</v>
      </c>
      <c r="F3231" t="str">
        <f t="shared" si="53"/>
        <v>CA-IFRS</v>
      </c>
      <c r="G3231" t="s">
        <v>8821</v>
      </c>
      <c r="Q3231" t="s">
        <v>3044</v>
      </c>
      <c r="S3231" s="149" t="s">
        <v>137</v>
      </c>
      <c r="T3231" t="s">
        <v>15493</v>
      </c>
      <c r="U3231" t="str">
        <f>IF(COUNTIF('16 reserve bal'!D:D,'16 AJE data'!T3231)&gt;0,"Y","N")</f>
        <v>N</v>
      </c>
    </row>
    <row r="3232" spans="1:21" x14ac:dyDescent="0.25">
      <c r="A3232" t="s">
        <v>137</v>
      </c>
      <c r="B3232" t="s">
        <v>5284</v>
      </c>
      <c r="C3232" t="s">
        <v>8822</v>
      </c>
      <c r="D3232" t="s">
        <v>525</v>
      </c>
      <c r="E3232" t="s">
        <v>12419</v>
      </c>
      <c r="F3232" t="str">
        <f t="shared" si="53"/>
        <v>CA-IFRS</v>
      </c>
      <c r="G3232" t="s">
        <v>8822</v>
      </c>
      <c r="Q3232" t="s">
        <v>3044</v>
      </c>
      <c r="S3232" s="149" t="s">
        <v>137</v>
      </c>
      <c r="T3232" t="s">
        <v>15495</v>
      </c>
      <c r="U3232" t="str">
        <f>IF(COUNTIF('16 reserve bal'!D:D,'16 AJE data'!T3232)&gt;0,"Y","N")</f>
        <v>N</v>
      </c>
    </row>
    <row r="3233" spans="1:21" x14ac:dyDescent="0.25">
      <c r="A3233" t="s">
        <v>137</v>
      </c>
      <c r="B3233" t="s">
        <v>5284</v>
      </c>
      <c r="C3233" t="s">
        <v>8823</v>
      </c>
      <c r="D3233" t="s">
        <v>525</v>
      </c>
      <c r="E3233" t="s">
        <v>12419</v>
      </c>
      <c r="F3233" t="str">
        <f t="shared" si="53"/>
        <v>CA-IFRS</v>
      </c>
      <c r="G3233" t="s">
        <v>8823</v>
      </c>
      <c r="Q3233" t="s">
        <v>3044</v>
      </c>
      <c r="S3233" s="149" t="s">
        <v>137</v>
      </c>
      <c r="T3233" t="s">
        <v>15497</v>
      </c>
      <c r="U3233" t="str">
        <f>IF(COUNTIF('16 reserve bal'!D:D,'16 AJE data'!T3233)&gt;0,"Y","N")</f>
        <v>N</v>
      </c>
    </row>
    <row r="3234" spans="1:21" x14ac:dyDescent="0.25">
      <c r="A3234" t="s">
        <v>137</v>
      </c>
      <c r="B3234" t="s">
        <v>5284</v>
      </c>
      <c r="C3234" t="s">
        <v>8824</v>
      </c>
      <c r="D3234" t="s">
        <v>525</v>
      </c>
      <c r="E3234" t="s">
        <v>12419</v>
      </c>
      <c r="F3234" t="str">
        <f t="shared" si="53"/>
        <v>CA-IFRS</v>
      </c>
      <c r="G3234" t="s">
        <v>8824</v>
      </c>
      <c r="Q3234" t="s">
        <v>3044</v>
      </c>
      <c r="S3234" s="149" t="s">
        <v>137</v>
      </c>
      <c r="T3234" t="s">
        <v>15499</v>
      </c>
      <c r="U3234" t="str">
        <f>IF(COUNTIF('16 reserve bal'!D:D,'16 AJE data'!T3234)&gt;0,"Y","N")</f>
        <v>N</v>
      </c>
    </row>
    <row r="3235" spans="1:21" x14ac:dyDescent="0.25">
      <c r="A3235" t="s">
        <v>137</v>
      </c>
      <c r="B3235" t="s">
        <v>5284</v>
      </c>
      <c r="C3235" t="s">
        <v>8825</v>
      </c>
      <c r="D3235" t="s">
        <v>525</v>
      </c>
      <c r="E3235" t="s">
        <v>12419</v>
      </c>
      <c r="F3235" t="str">
        <f t="shared" si="53"/>
        <v>CA-IFRS</v>
      </c>
      <c r="G3235" t="s">
        <v>8825</v>
      </c>
      <c r="Q3235" t="s">
        <v>3044</v>
      </c>
      <c r="S3235" s="149" t="s">
        <v>137</v>
      </c>
      <c r="T3235" t="s">
        <v>15501</v>
      </c>
      <c r="U3235" t="str">
        <f>IF(COUNTIF('16 reserve bal'!D:D,'16 AJE data'!T3235)&gt;0,"Y","N")</f>
        <v>N</v>
      </c>
    </row>
    <row r="3236" spans="1:21" x14ac:dyDescent="0.25">
      <c r="A3236" t="s">
        <v>137</v>
      </c>
      <c r="B3236" t="s">
        <v>5284</v>
      </c>
      <c r="C3236" t="s">
        <v>8826</v>
      </c>
      <c r="D3236" t="s">
        <v>525</v>
      </c>
      <c r="E3236" t="s">
        <v>12419</v>
      </c>
      <c r="F3236" t="str">
        <f t="shared" si="53"/>
        <v>CA-IFRS</v>
      </c>
      <c r="G3236" t="s">
        <v>8826</v>
      </c>
      <c r="Q3236" t="s">
        <v>3044</v>
      </c>
      <c r="S3236" s="149" t="s">
        <v>137</v>
      </c>
      <c r="T3236" t="s">
        <v>15503</v>
      </c>
      <c r="U3236" t="str">
        <f>IF(COUNTIF('16 reserve bal'!D:D,'16 AJE data'!T3236)&gt;0,"Y","N")</f>
        <v>N</v>
      </c>
    </row>
    <row r="3237" spans="1:21" x14ac:dyDescent="0.25">
      <c r="A3237" t="s">
        <v>137</v>
      </c>
      <c r="B3237" t="s">
        <v>5284</v>
      </c>
      <c r="C3237" t="s">
        <v>8827</v>
      </c>
      <c r="D3237" t="s">
        <v>525</v>
      </c>
      <c r="E3237" t="s">
        <v>12419</v>
      </c>
      <c r="F3237" t="str">
        <f t="shared" si="53"/>
        <v>CA-IFRS</v>
      </c>
      <c r="G3237" t="s">
        <v>8827</v>
      </c>
      <c r="Q3237" t="s">
        <v>3044</v>
      </c>
      <c r="S3237" s="149" t="s">
        <v>137</v>
      </c>
      <c r="T3237" t="s">
        <v>15505</v>
      </c>
      <c r="U3237" t="str">
        <f>IF(COUNTIF('16 reserve bal'!D:D,'16 AJE data'!T3237)&gt;0,"Y","N")</f>
        <v>N</v>
      </c>
    </row>
    <row r="3238" spans="1:21" x14ac:dyDescent="0.25">
      <c r="A3238" t="s">
        <v>137</v>
      </c>
      <c r="B3238" t="s">
        <v>5284</v>
      </c>
      <c r="C3238" t="s">
        <v>8828</v>
      </c>
      <c r="D3238" t="s">
        <v>525</v>
      </c>
      <c r="E3238" t="s">
        <v>12419</v>
      </c>
      <c r="F3238" t="str">
        <f t="shared" si="53"/>
        <v>CA-IFRS</v>
      </c>
      <c r="G3238" t="s">
        <v>8828</v>
      </c>
      <c r="Q3238" t="s">
        <v>3044</v>
      </c>
      <c r="S3238" s="149" t="s">
        <v>137</v>
      </c>
      <c r="T3238" t="s">
        <v>15507</v>
      </c>
      <c r="U3238" t="str">
        <f>IF(COUNTIF('16 reserve bal'!D:D,'16 AJE data'!T3238)&gt;0,"Y","N")</f>
        <v>N</v>
      </c>
    </row>
    <row r="3239" spans="1:21" x14ac:dyDescent="0.25">
      <c r="A3239" t="s">
        <v>137</v>
      </c>
      <c r="B3239" t="s">
        <v>5284</v>
      </c>
      <c r="C3239" t="s">
        <v>8829</v>
      </c>
      <c r="D3239" t="s">
        <v>525</v>
      </c>
      <c r="E3239" t="s">
        <v>12419</v>
      </c>
      <c r="F3239" t="str">
        <f t="shared" si="53"/>
        <v>CA-IFRS</v>
      </c>
      <c r="G3239" t="s">
        <v>8829</v>
      </c>
      <c r="Q3239" t="s">
        <v>3044</v>
      </c>
      <c r="S3239" s="149" t="s">
        <v>137</v>
      </c>
      <c r="T3239" t="s">
        <v>15509</v>
      </c>
      <c r="U3239" t="str">
        <f>IF(COUNTIF('16 reserve bal'!D:D,'16 AJE data'!T3239)&gt;0,"Y","N")</f>
        <v>N</v>
      </c>
    </row>
    <row r="3240" spans="1:21" x14ac:dyDescent="0.25">
      <c r="A3240" t="s">
        <v>137</v>
      </c>
      <c r="B3240" t="s">
        <v>5284</v>
      </c>
      <c r="C3240" t="s">
        <v>9101</v>
      </c>
      <c r="D3240" t="s">
        <v>525</v>
      </c>
      <c r="E3240" t="s">
        <v>12419</v>
      </c>
      <c r="F3240" t="str">
        <f t="shared" si="53"/>
        <v>CA-IFRS</v>
      </c>
      <c r="G3240" t="s">
        <v>9101</v>
      </c>
      <c r="Q3240" t="s">
        <v>3044</v>
      </c>
      <c r="S3240" s="149" t="s">
        <v>137</v>
      </c>
      <c r="T3240" t="s">
        <v>16651</v>
      </c>
      <c r="U3240" t="str">
        <f>IF(COUNTIF('16 reserve bal'!D:D,'16 AJE data'!T3240)&gt;0,"Y","N")</f>
        <v>N</v>
      </c>
    </row>
    <row r="3241" spans="1:21" x14ac:dyDescent="0.25">
      <c r="A3241" t="s">
        <v>137</v>
      </c>
      <c r="B3241" t="s">
        <v>5284</v>
      </c>
      <c r="C3241" t="s">
        <v>8831</v>
      </c>
      <c r="D3241" t="s">
        <v>525</v>
      </c>
      <c r="E3241" t="s">
        <v>12419</v>
      </c>
      <c r="F3241" t="str">
        <f t="shared" si="53"/>
        <v>CA-IFRS</v>
      </c>
      <c r="G3241" t="s">
        <v>8831</v>
      </c>
      <c r="Q3241" t="s">
        <v>3044</v>
      </c>
      <c r="S3241" s="149" t="s">
        <v>137</v>
      </c>
      <c r="T3241" t="s">
        <v>15513</v>
      </c>
      <c r="U3241" t="str">
        <f>IF(COUNTIF('16 reserve bal'!D:D,'16 AJE data'!T3241)&gt;0,"Y","N")</f>
        <v>N</v>
      </c>
    </row>
    <row r="3242" spans="1:21" x14ac:dyDescent="0.25">
      <c r="A3242" t="s">
        <v>137</v>
      </c>
      <c r="B3242" t="s">
        <v>5284</v>
      </c>
      <c r="C3242" t="s">
        <v>8832</v>
      </c>
      <c r="D3242" t="s">
        <v>525</v>
      </c>
      <c r="E3242" t="s">
        <v>12419</v>
      </c>
      <c r="F3242" t="str">
        <f t="shared" si="53"/>
        <v>CA-IFRS</v>
      </c>
      <c r="G3242" t="s">
        <v>8832</v>
      </c>
      <c r="Q3242" t="s">
        <v>3044</v>
      </c>
      <c r="S3242" s="149" t="s">
        <v>137</v>
      </c>
      <c r="T3242" t="s">
        <v>15515</v>
      </c>
      <c r="U3242" t="str">
        <f>IF(COUNTIF('16 reserve bal'!D:D,'16 AJE data'!T3242)&gt;0,"Y","N")</f>
        <v>N</v>
      </c>
    </row>
    <row r="3243" spans="1:21" x14ac:dyDescent="0.25">
      <c r="A3243" t="s">
        <v>137</v>
      </c>
      <c r="B3243" t="s">
        <v>5284</v>
      </c>
      <c r="C3243" t="s">
        <v>8834</v>
      </c>
      <c r="D3243" t="s">
        <v>525</v>
      </c>
      <c r="E3243" t="s">
        <v>12419</v>
      </c>
      <c r="F3243" t="str">
        <f t="shared" si="53"/>
        <v>CA-IFRS</v>
      </c>
      <c r="G3243" t="s">
        <v>8834</v>
      </c>
      <c r="Q3243" t="s">
        <v>3044</v>
      </c>
      <c r="S3243" s="149" t="s">
        <v>137</v>
      </c>
      <c r="T3243" t="s">
        <v>15519</v>
      </c>
      <c r="U3243" t="str">
        <f>IF(COUNTIF('16 reserve bal'!D:D,'16 AJE data'!T3243)&gt;0,"Y","N")</f>
        <v>N</v>
      </c>
    </row>
    <row r="3244" spans="1:21" x14ac:dyDescent="0.25">
      <c r="A3244" t="s">
        <v>137</v>
      </c>
      <c r="B3244" t="s">
        <v>5284</v>
      </c>
      <c r="C3244" t="s">
        <v>8835</v>
      </c>
      <c r="D3244" t="s">
        <v>525</v>
      </c>
      <c r="E3244" t="s">
        <v>12419</v>
      </c>
      <c r="F3244" t="str">
        <f t="shared" si="53"/>
        <v>CA-IFRS</v>
      </c>
      <c r="G3244" t="s">
        <v>8835</v>
      </c>
      <c r="Q3244" t="s">
        <v>3044</v>
      </c>
      <c r="S3244" s="149" t="s">
        <v>137</v>
      </c>
      <c r="T3244" t="s">
        <v>15521</v>
      </c>
      <c r="U3244" t="str">
        <f>IF(COUNTIF('16 reserve bal'!D:D,'16 AJE data'!T3244)&gt;0,"Y","N")</f>
        <v>N</v>
      </c>
    </row>
    <row r="3245" spans="1:21" x14ac:dyDescent="0.25">
      <c r="A3245" t="s">
        <v>137</v>
      </c>
      <c r="B3245" t="s">
        <v>5284</v>
      </c>
      <c r="C3245" t="s">
        <v>8836</v>
      </c>
      <c r="D3245" t="s">
        <v>525</v>
      </c>
      <c r="E3245" t="s">
        <v>12419</v>
      </c>
      <c r="F3245" t="str">
        <f t="shared" si="53"/>
        <v>CA-IFRS</v>
      </c>
      <c r="G3245" t="s">
        <v>8836</v>
      </c>
      <c r="Q3245" t="s">
        <v>3044</v>
      </c>
      <c r="S3245" s="149" t="s">
        <v>137</v>
      </c>
      <c r="T3245" t="s">
        <v>15523</v>
      </c>
      <c r="U3245" t="str">
        <f>IF(COUNTIF('16 reserve bal'!D:D,'16 AJE data'!T3245)&gt;0,"Y","N")</f>
        <v>N</v>
      </c>
    </row>
    <row r="3246" spans="1:21" x14ac:dyDescent="0.25">
      <c r="A3246" t="s">
        <v>137</v>
      </c>
      <c r="B3246" t="s">
        <v>5284</v>
      </c>
      <c r="C3246" t="s">
        <v>8837</v>
      </c>
      <c r="D3246" t="s">
        <v>525</v>
      </c>
      <c r="E3246" t="s">
        <v>12419</v>
      </c>
      <c r="F3246" t="str">
        <f t="shared" si="53"/>
        <v>CA-IFRS</v>
      </c>
      <c r="G3246" t="s">
        <v>8837</v>
      </c>
      <c r="Q3246" t="s">
        <v>3044</v>
      </c>
      <c r="S3246" s="149" t="s">
        <v>137</v>
      </c>
      <c r="T3246" t="s">
        <v>15525</v>
      </c>
      <c r="U3246" t="str">
        <f>IF(COUNTIF('16 reserve bal'!D:D,'16 AJE data'!T3246)&gt;0,"Y","N")</f>
        <v>N</v>
      </c>
    </row>
    <row r="3247" spans="1:21" x14ac:dyDescent="0.25">
      <c r="A3247" t="s">
        <v>137</v>
      </c>
      <c r="B3247" t="s">
        <v>5284</v>
      </c>
      <c r="C3247" t="s">
        <v>8838</v>
      </c>
      <c r="D3247" t="s">
        <v>525</v>
      </c>
      <c r="E3247" t="s">
        <v>12419</v>
      </c>
      <c r="F3247" t="str">
        <f t="shared" si="53"/>
        <v>CA-IFRS</v>
      </c>
      <c r="G3247" t="s">
        <v>8838</v>
      </c>
      <c r="Q3247" t="s">
        <v>3044</v>
      </c>
      <c r="S3247" s="149" t="s">
        <v>137</v>
      </c>
      <c r="T3247" t="s">
        <v>15527</v>
      </c>
      <c r="U3247" t="str">
        <f>IF(COUNTIF('16 reserve bal'!D:D,'16 AJE data'!T3247)&gt;0,"Y","N")</f>
        <v>N</v>
      </c>
    </row>
    <row r="3248" spans="1:21" x14ac:dyDescent="0.25">
      <c r="A3248" t="s">
        <v>137</v>
      </c>
      <c r="B3248" t="s">
        <v>5284</v>
      </c>
      <c r="C3248" t="s">
        <v>8839</v>
      </c>
      <c r="D3248" t="s">
        <v>525</v>
      </c>
      <c r="E3248" t="s">
        <v>12419</v>
      </c>
      <c r="F3248" t="str">
        <f t="shared" si="53"/>
        <v>CA-IFRS</v>
      </c>
      <c r="G3248" t="s">
        <v>8839</v>
      </c>
      <c r="Q3248" t="s">
        <v>3044</v>
      </c>
      <c r="S3248" s="149" t="s">
        <v>137</v>
      </c>
      <c r="T3248" t="s">
        <v>15529</v>
      </c>
      <c r="U3248" t="str">
        <f>IF(COUNTIF('16 reserve bal'!D:D,'16 AJE data'!T3248)&gt;0,"Y","N")</f>
        <v>N</v>
      </c>
    </row>
    <row r="3249" spans="1:21" x14ac:dyDescent="0.25">
      <c r="A3249" t="s">
        <v>137</v>
      </c>
      <c r="B3249" t="s">
        <v>5284</v>
      </c>
      <c r="C3249" t="s">
        <v>8841</v>
      </c>
      <c r="D3249" t="s">
        <v>525</v>
      </c>
      <c r="E3249" t="s">
        <v>12419</v>
      </c>
      <c r="F3249" t="str">
        <f t="shared" si="53"/>
        <v>CA-IFRS</v>
      </c>
      <c r="G3249" t="s">
        <v>8841</v>
      </c>
      <c r="Q3249" t="s">
        <v>3044</v>
      </c>
      <c r="S3249" s="149" t="s">
        <v>137</v>
      </c>
      <c r="T3249" t="s">
        <v>15533</v>
      </c>
      <c r="U3249" t="str">
        <f>IF(COUNTIF('16 reserve bal'!D:D,'16 AJE data'!T3249)&gt;0,"Y","N")</f>
        <v>N</v>
      </c>
    </row>
    <row r="3250" spans="1:21" x14ac:dyDescent="0.25">
      <c r="A3250" t="s">
        <v>137</v>
      </c>
      <c r="B3250" t="s">
        <v>5284</v>
      </c>
      <c r="C3250" t="s">
        <v>8842</v>
      </c>
      <c r="D3250" t="s">
        <v>525</v>
      </c>
      <c r="E3250" t="s">
        <v>12419</v>
      </c>
      <c r="F3250" t="str">
        <f t="shared" si="53"/>
        <v>CA-IFRS</v>
      </c>
      <c r="G3250" t="s">
        <v>8842</v>
      </c>
      <c r="Q3250" t="s">
        <v>3044</v>
      </c>
      <c r="S3250" s="149" t="s">
        <v>137</v>
      </c>
      <c r="T3250" t="s">
        <v>15535</v>
      </c>
      <c r="U3250" t="str">
        <f>IF(COUNTIF('16 reserve bal'!D:D,'16 AJE data'!T3250)&gt;0,"Y","N")</f>
        <v>N</v>
      </c>
    </row>
    <row r="3251" spans="1:21" x14ac:dyDescent="0.25">
      <c r="A3251" t="s">
        <v>137</v>
      </c>
      <c r="B3251" t="s">
        <v>5284</v>
      </c>
      <c r="C3251" t="s">
        <v>8843</v>
      </c>
      <c r="D3251" t="s">
        <v>525</v>
      </c>
      <c r="E3251" t="s">
        <v>12419</v>
      </c>
      <c r="F3251" t="str">
        <f t="shared" si="53"/>
        <v>CA-IFRS</v>
      </c>
      <c r="G3251" t="s">
        <v>8843</v>
      </c>
      <c r="Q3251" t="s">
        <v>3044</v>
      </c>
      <c r="S3251" s="149" t="s">
        <v>137</v>
      </c>
      <c r="T3251" t="s">
        <v>15537</v>
      </c>
      <c r="U3251" t="str">
        <f>IF(COUNTIF('16 reserve bal'!D:D,'16 AJE data'!T3251)&gt;0,"Y","N")</f>
        <v>N</v>
      </c>
    </row>
    <row r="3252" spans="1:21" x14ac:dyDescent="0.25">
      <c r="A3252" t="s">
        <v>137</v>
      </c>
      <c r="B3252" t="s">
        <v>5284</v>
      </c>
      <c r="C3252" t="s">
        <v>8844</v>
      </c>
      <c r="D3252" t="s">
        <v>525</v>
      </c>
      <c r="E3252" t="s">
        <v>12419</v>
      </c>
      <c r="F3252" t="str">
        <f t="shared" si="53"/>
        <v>CA-IFRS</v>
      </c>
      <c r="G3252" t="s">
        <v>8844</v>
      </c>
      <c r="Q3252" t="s">
        <v>3044</v>
      </c>
      <c r="S3252" s="149" t="s">
        <v>137</v>
      </c>
      <c r="T3252" t="s">
        <v>15539</v>
      </c>
      <c r="U3252" t="str">
        <f>IF(COUNTIF('16 reserve bal'!D:D,'16 AJE data'!T3252)&gt;0,"Y","N")</f>
        <v>N</v>
      </c>
    </row>
    <row r="3253" spans="1:21" x14ac:dyDescent="0.25">
      <c r="A3253" t="s">
        <v>137</v>
      </c>
      <c r="B3253" t="s">
        <v>5284</v>
      </c>
      <c r="C3253" t="s">
        <v>8845</v>
      </c>
      <c r="D3253" t="s">
        <v>525</v>
      </c>
      <c r="E3253" t="s">
        <v>12419</v>
      </c>
      <c r="F3253" t="str">
        <f t="shared" si="53"/>
        <v>CA-IFRS</v>
      </c>
      <c r="G3253" t="s">
        <v>8845</v>
      </c>
      <c r="Q3253" t="s">
        <v>3044</v>
      </c>
      <c r="S3253" s="149" t="s">
        <v>137</v>
      </c>
      <c r="T3253" t="s">
        <v>15541</v>
      </c>
      <c r="U3253" t="str">
        <f>IF(COUNTIF('16 reserve bal'!D:D,'16 AJE data'!T3253)&gt;0,"Y","N")</f>
        <v>N</v>
      </c>
    </row>
    <row r="3254" spans="1:21" x14ac:dyDescent="0.25">
      <c r="A3254" t="s">
        <v>137</v>
      </c>
      <c r="B3254" t="s">
        <v>5284</v>
      </c>
      <c r="C3254" t="s">
        <v>8846</v>
      </c>
      <c r="D3254" t="s">
        <v>525</v>
      </c>
      <c r="E3254" t="s">
        <v>12419</v>
      </c>
      <c r="F3254" t="str">
        <f t="shared" si="53"/>
        <v>CA-IFRS</v>
      </c>
      <c r="G3254" t="s">
        <v>8846</v>
      </c>
      <c r="Q3254" t="s">
        <v>3044</v>
      </c>
      <c r="S3254" s="149" t="s">
        <v>137</v>
      </c>
      <c r="T3254" t="s">
        <v>15543</v>
      </c>
      <c r="U3254" t="str">
        <f>IF(COUNTIF('16 reserve bal'!D:D,'16 AJE data'!T3254)&gt;0,"Y","N")</f>
        <v>N</v>
      </c>
    </row>
    <row r="3255" spans="1:21" x14ac:dyDescent="0.25">
      <c r="A3255" t="s">
        <v>137</v>
      </c>
      <c r="B3255" t="s">
        <v>5284</v>
      </c>
      <c r="C3255" t="s">
        <v>8848</v>
      </c>
      <c r="D3255" t="s">
        <v>525</v>
      </c>
      <c r="E3255" t="s">
        <v>12419</v>
      </c>
      <c r="F3255" t="str">
        <f t="shared" si="53"/>
        <v>CA-IFRS</v>
      </c>
      <c r="G3255" t="s">
        <v>8848</v>
      </c>
      <c r="Q3255" t="s">
        <v>3044</v>
      </c>
      <c r="S3255" s="149" t="s">
        <v>137</v>
      </c>
      <c r="T3255" t="s">
        <v>15547</v>
      </c>
      <c r="U3255" t="str">
        <f>IF(COUNTIF('16 reserve bal'!D:D,'16 AJE data'!T3255)&gt;0,"Y","N")</f>
        <v>N</v>
      </c>
    </row>
    <row r="3256" spans="1:21" x14ac:dyDescent="0.25">
      <c r="A3256" t="s">
        <v>137</v>
      </c>
      <c r="B3256" t="s">
        <v>5284</v>
      </c>
      <c r="C3256" t="s">
        <v>8849</v>
      </c>
      <c r="D3256" t="s">
        <v>525</v>
      </c>
      <c r="E3256" t="s">
        <v>12419</v>
      </c>
      <c r="F3256" t="str">
        <f t="shared" si="53"/>
        <v>CA-IFRS</v>
      </c>
      <c r="G3256" t="s">
        <v>8849</v>
      </c>
      <c r="Q3256" t="s">
        <v>3044</v>
      </c>
      <c r="S3256" s="149" t="s">
        <v>137</v>
      </c>
      <c r="T3256" t="s">
        <v>15549</v>
      </c>
      <c r="U3256" t="str">
        <f>IF(COUNTIF('16 reserve bal'!D:D,'16 AJE data'!T3256)&gt;0,"Y","N")</f>
        <v>N</v>
      </c>
    </row>
    <row r="3257" spans="1:21" x14ac:dyDescent="0.25">
      <c r="A3257" t="s">
        <v>137</v>
      </c>
      <c r="B3257" t="s">
        <v>5284</v>
      </c>
      <c r="C3257" t="s">
        <v>8850</v>
      </c>
      <c r="D3257" t="s">
        <v>525</v>
      </c>
      <c r="E3257" t="s">
        <v>12419</v>
      </c>
      <c r="F3257" t="str">
        <f t="shared" si="53"/>
        <v>CA-IFRS</v>
      </c>
      <c r="G3257" t="s">
        <v>8850</v>
      </c>
      <c r="Q3257" t="s">
        <v>3044</v>
      </c>
      <c r="S3257" s="149" t="s">
        <v>137</v>
      </c>
      <c r="T3257" t="s">
        <v>15551</v>
      </c>
      <c r="U3257" t="str">
        <f>IF(COUNTIF('16 reserve bal'!D:D,'16 AJE data'!T3257)&gt;0,"Y","N")</f>
        <v>N</v>
      </c>
    </row>
    <row r="3258" spans="1:21" x14ac:dyDescent="0.25">
      <c r="A3258" t="s">
        <v>137</v>
      </c>
      <c r="B3258" t="s">
        <v>5284</v>
      </c>
      <c r="C3258" t="s">
        <v>8851</v>
      </c>
      <c r="D3258" t="s">
        <v>525</v>
      </c>
      <c r="E3258" t="s">
        <v>12419</v>
      </c>
      <c r="F3258" t="str">
        <f t="shared" si="53"/>
        <v>CA-IFRS</v>
      </c>
      <c r="G3258" t="s">
        <v>8851</v>
      </c>
      <c r="Q3258" t="s">
        <v>3044</v>
      </c>
      <c r="S3258" s="149" t="s">
        <v>137</v>
      </c>
      <c r="T3258" t="s">
        <v>15553</v>
      </c>
      <c r="U3258" t="str">
        <f>IF(COUNTIF('16 reserve bal'!D:D,'16 AJE data'!T3258)&gt;0,"Y","N")</f>
        <v>N</v>
      </c>
    </row>
    <row r="3259" spans="1:21" x14ac:dyDescent="0.25">
      <c r="A3259" t="s">
        <v>137</v>
      </c>
      <c r="B3259" t="s">
        <v>5284</v>
      </c>
      <c r="C3259" t="s">
        <v>8852</v>
      </c>
      <c r="D3259" t="s">
        <v>525</v>
      </c>
      <c r="E3259" t="s">
        <v>12419</v>
      </c>
      <c r="F3259" t="str">
        <f t="shared" si="53"/>
        <v>CA-IFRS</v>
      </c>
      <c r="G3259" t="s">
        <v>8852</v>
      </c>
      <c r="Q3259" t="s">
        <v>3044</v>
      </c>
      <c r="S3259" s="149" t="s">
        <v>137</v>
      </c>
      <c r="T3259" t="s">
        <v>15555</v>
      </c>
      <c r="U3259" t="str">
        <f>IF(COUNTIF('16 reserve bal'!D:D,'16 AJE data'!T3259)&gt;0,"Y","N")</f>
        <v>N</v>
      </c>
    </row>
    <row r="3260" spans="1:21" x14ac:dyDescent="0.25">
      <c r="A3260" t="s">
        <v>137</v>
      </c>
      <c r="B3260" t="s">
        <v>5284</v>
      </c>
      <c r="C3260" t="s">
        <v>8853</v>
      </c>
      <c r="D3260" t="s">
        <v>525</v>
      </c>
      <c r="E3260" t="s">
        <v>12419</v>
      </c>
      <c r="F3260" t="str">
        <f t="shared" si="53"/>
        <v>CA-IFRS</v>
      </c>
      <c r="G3260" t="s">
        <v>8853</v>
      </c>
      <c r="Q3260" t="s">
        <v>3044</v>
      </c>
      <c r="S3260" s="149" t="s">
        <v>137</v>
      </c>
      <c r="T3260" t="s">
        <v>15557</v>
      </c>
      <c r="U3260" t="str">
        <f>IF(COUNTIF('16 reserve bal'!D:D,'16 AJE data'!T3260)&gt;0,"Y","N")</f>
        <v>N</v>
      </c>
    </row>
    <row r="3261" spans="1:21" x14ac:dyDescent="0.25">
      <c r="A3261" t="s">
        <v>137</v>
      </c>
      <c r="B3261" t="s">
        <v>5284</v>
      </c>
      <c r="C3261" t="s">
        <v>8854</v>
      </c>
      <c r="D3261" t="s">
        <v>525</v>
      </c>
      <c r="E3261" t="s">
        <v>12419</v>
      </c>
      <c r="F3261" t="str">
        <f t="shared" si="53"/>
        <v>CA-IFRS</v>
      </c>
      <c r="G3261" t="s">
        <v>8854</v>
      </c>
      <c r="Q3261" t="s">
        <v>3044</v>
      </c>
      <c r="S3261" s="149" t="s">
        <v>137</v>
      </c>
      <c r="T3261" t="s">
        <v>15559</v>
      </c>
      <c r="U3261" t="str">
        <f>IF(COUNTIF('16 reserve bal'!D:D,'16 AJE data'!T3261)&gt;0,"Y","N")</f>
        <v>N</v>
      </c>
    </row>
    <row r="3262" spans="1:21" x14ac:dyDescent="0.25">
      <c r="A3262" t="s">
        <v>137</v>
      </c>
      <c r="B3262" t="s">
        <v>5284</v>
      </c>
      <c r="C3262" t="s">
        <v>8855</v>
      </c>
      <c r="D3262" t="s">
        <v>525</v>
      </c>
      <c r="E3262" t="s">
        <v>12419</v>
      </c>
      <c r="F3262" t="str">
        <f t="shared" si="53"/>
        <v>CA-IFRS</v>
      </c>
      <c r="G3262" t="s">
        <v>8855</v>
      </c>
      <c r="Q3262" t="s">
        <v>3044</v>
      </c>
      <c r="S3262" s="149" t="s">
        <v>137</v>
      </c>
      <c r="T3262" t="s">
        <v>15561</v>
      </c>
      <c r="U3262" t="str">
        <f>IF(COUNTIF('16 reserve bal'!D:D,'16 AJE data'!T3262)&gt;0,"Y","N")</f>
        <v>N</v>
      </c>
    </row>
    <row r="3263" spans="1:21" x14ac:dyDescent="0.25">
      <c r="A3263" t="s">
        <v>137</v>
      </c>
      <c r="B3263" t="s">
        <v>5284</v>
      </c>
      <c r="C3263" t="s">
        <v>8857</v>
      </c>
      <c r="D3263" t="s">
        <v>525</v>
      </c>
      <c r="E3263" t="s">
        <v>12419</v>
      </c>
      <c r="F3263" t="str">
        <f t="shared" si="53"/>
        <v>CA-IFRS</v>
      </c>
      <c r="G3263" t="s">
        <v>8857</v>
      </c>
      <c r="Q3263" t="s">
        <v>3044</v>
      </c>
      <c r="S3263" s="149" t="s">
        <v>137</v>
      </c>
      <c r="T3263" t="s">
        <v>15565</v>
      </c>
      <c r="U3263" t="str">
        <f>IF(COUNTIF('16 reserve bal'!D:D,'16 AJE data'!T3263)&gt;0,"Y","N")</f>
        <v>N</v>
      </c>
    </row>
    <row r="3264" spans="1:21" x14ac:dyDescent="0.25">
      <c r="A3264" t="s">
        <v>137</v>
      </c>
      <c r="B3264" t="s">
        <v>5284</v>
      </c>
      <c r="C3264" t="s">
        <v>8858</v>
      </c>
      <c r="D3264" t="s">
        <v>525</v>
      </c>
      <c r="E3264" t="s">
        <v>12419</v>
      </c>
      <c r="F3264" t="str">
        <f t="shared" si="53"/>
        <v>CA-IFRS</v>
      </c>
      <c r="G3264" t="s">
        <v>8858</v>
      </c>
      <c r="Q3264" t="s">
        <v>3044</v>
      </c>
      <c r="S3264" s="149" t="s">
        <v>137</v>
      </c>
      <c r="T3264" t="s">
        <v>15567</v>
      </c>
      <c r="U3264" t="str">
        <f>IF(COUNTIF('16 reserve bal'!D:D,'16 AJE data'!T3264)&gt;0,"Y","N")</f>
        <v>N</v>
      </c>
    </row>
    <row r="3265" spans="1:21" x14ac:dyDescent="0.25">
      <c r="A3265" t="s">
        <v>137</v>
      </c>
      <c r="B3265" t="s">
        <v>5284</v>
      </c>
      <c r="C3265" t="s">
        <v>8859</v>
      </c>
      <c r="D3265" t="s">
        <v>525</v>
      </c>
      <c r="E3265" t="s">
        <v>12419</v>
      </c>
      <c r="F3265" t="str">
        <f t="shared" si="53"/>
        <v>CA-IFRS</v>
      </c>
      <c r="G3265" t="s">
        <v>8859</v>
      </c>
      <c r="Q3265" t="s">
        <v>3044</v>
      </c>
      <c r="S3265" s="149" t="s">
        <v>137</v>
      </c>
      <c r="T3265" t="s">
        <v>15569</v>
      </c>
      <c r="U3265" t="str">
        <f>IF(COUNTIF('16 reserve bal'!D:D,'16 AJE data'!T3265)&gt;0,"Y","N")</f>
        <v>N</v>
      </c>
    </row>
    <row r="3266" spans="1:21" x14ac:dyDescent="0.25">
      <c r="A3266" t="s">
        <v>137</v>
      </c>
      <c r="B3266" t="s">
        <v>5284</v>
      </c>
      <c r="C3266" t="s">
        <v>8860</v>
      </c>
      <c r="D3266" t="s">
        <v>525</v>
      </c>
      <c r="E3266" t="s">
        <v>12419</v>
      </c>
      <c r="F3266" t="str">
        <f t="shared" si="53"/>
        <v>CA-IFRS</v>
      </c>
      <c r="G3266" t="s">
        <v>8860</v>
      </c>
      <c r="Q3266" t="s">
        <v>3044</v>
      </c>
      <c r="S3266" s="149" t="s">
        <v>137</v>
      </c>
      <c r="T3266" t="s">
        <v>15571</v>
      </c>
      <c r="U3266" t="str">
        <f>IF(COUNTIF('16 reserve bal'!D:D,'16 AJE data'!T3266)&gt;0,"Y","N")</f>
        <v>N</v>
      </c>
    </row>
    <row r="3267" spans="1:21" x14ac:dyDescent="0.25">
      <c r="A3267" t="s">
        <v>137</v>
      </c>
      <c r="B3267" t="s">
        <v>5284</v>
      </c>
      <c r="C3267" t="s">
        <v>8861</v>
      </c>
      <c r="D3267" t="s">
        <v>525</v>
      </c>
      <c r="E3267" t="s">
        <v>12419</v>
      </c>
      <c r="F3267" t="str">
        <f t="shared" si="53"/>
        <v>CA-IFRS</v>
      </c>
      <c r="G3267" t="s">
        <v>8861</v>
      </c>
      <c r="Q3267" t="s">
        <v>3044</v>
      </c>
      <c r="S3267" s="149" t="s">
        <v>137</v>
      </c>
      <c r="T3267" t="s">
        <v>15573</v>
      </c>
      <c r="U3267" t="str">
        <f>IF(COUNTIF('16 reserve bal'!D:D,'16 AJE data'!T3267)&gt;0,"Y","N")</f>
        <v>N</v>
      </c>
    </row>
    <row r="3268" spans="1:21" x14ac:dyDescent="0.25">
      <c r="A3268" t="s">
        <v>137</v>
      </c>
      <c r="B3268" t="s">
        <v>5284</v>
      </c>
      <c r="C3268" t="s">
        <v>8862</v>
      </c>
      <c r="D3268" t="s">
        <v>525</v>
      </c>
      <c r="E3268" t="s">
        <v>12419</v>
      </c>
      <c r="F3268" t="str">
        <f t="shared" si="53"/>
        <v>CA-IFRS</v>
      </c>
      <c r="G3268" t="s">
        <v>8862</v>
      </c>
      <c r="Q3268" t="s">
        <v>3044</v>
      </c>
      <c r="S3268" s="149" t="s">
        <v>137</v>
      </c>
      <c r="T3268" t="s">
        <v>15575</v>
      </c>
      <c r="U3268" t="str">
        <f>IF(COUNTIF('16 reserve bal'!D:D,'16 AJE data'!T3268)&gt;0,"Y","N")</f>
        <v>N</v>
      </c>
    </row>
    <row r="3269" spans="1:21" x14ac:dyDescent="0.25">
      <c r="A3269" t="s">
        <v>137</v>
      </c>
      <c r="B3269" t="s">
        <v>5284</v>
      </c>
      <c r="C3269" t="s">
        <v>8863</v>
      </c>
      <c r="D3269" t="s">
        <v>525</v>
      </c>
      <c r="E3269" t="s">
        <v>12419</v>
      </c>
      <c r="F3269" t="str">
        <f t="shared" ref="F3269:F3332" si="54">D3269&amp;"-"&amp;E3269</f>
        <v>CA-IFRS</v>
      </c>
      <c r="G3269" t="s">
        <v>8863</v>
      </c>
      <c r="Q3269" t="s">
        <v>3044</v>
      </c>
      <c r="S3269" s="149" t="s">
        <v>137</v>
      </c>
      <c r="T3269" t="s">
        <v>15577</v>
      </c>
      <c r="U3269" t="str">
        <f>IF(COUNTIF('16 reserve bal'!D:D,'16 AJE data'!T3269)&gt;0,"Y","N")</f>
        <v>N</v>
      </c>
    </row>
    <row r="3270" spans="1:21" x14ac:dyDescent="0.25">
      <c r="A3270" t="s">
        <v>137</v>
      </c>
      <c r="B3270" t="s">
        <v>5284</v>
      </c>
      <c r="C3270" t="s">
        <v>8864</v>
      </c>
      <c r="D3270" t="s">
        <v>525</v>
      </c>
      <c r="E3270" t="s">
        <v>12419</v>
      </c>
      <c r="F3270" t="str">
        <f t="shared" si="54"/>
        <v>CA-IFRS</v>
      </c>
      <c r="G3270" t="s">
        <v>8864</v>
      </c>
      <c r="Q3270" t="s">
        <v>3044</v>
      </c>
      <c r="S3270" s="149" t="s">
        <v>137</v>
      </c>
      <c r="T3270" t="s">
        <v>15579</v>
      </c>
      <c r="U3270" t="str">
        <f>IF(COUNTIF('16 reserve bal'!D:D,'16 AJE data'!T3270)&gt;0,"Y","N")</f>
        <v>N</v>
      </c>
    </row>
    <row r="3271" spans="1:21" x14ac:dyDescent="0.25">
      <c r="A3271" t="s">
        <v>137</v>
      </c>
      <c r="B3271" t="s">
        <v>5284</v>
      </c>
      <c r="C3271" t="s">
        <v>8865</v>
      </c>
      <c r="D3271" t="s">
        <v>525</v>
      </c>
      <c r="E3271" t="s">
        <v>12419</v>
      </c>
      <c r="F3271" t="str">
        <f t="shared" si="54"/>
        <v>CA-IFRS</v>
      </c>
      <c r="G3271" t="s">
        <v>8865</v>
      </c>
      <c r="Q3271" t="s">
        <v>3044</v>
      </c>
      <c r="S3271" s="149" t="s">
        <v>137</v>
      </c>
      <c r="T3271" t="s">
        <v>15581</v>
      </c>
      <c r="U3271" t="str">
        <f>IF(COUNTIF('16 reserve bal'!D:D,'16 AJE data'!T3271)&gt;0,"Y","N")</f>
        <v>N</v>
      </c>
    </row>
    <row r="3272" spans="1:21" x14ac:dyDescent="0.25">
      <c r="A3272" t="s">
        <v>137</v>
      </c>
      <c r="B3272" t="s">
        <v>5284</v>
      </c>
      <c r="C3272" t="s">
        <v>8866</v>
      </c>
      <c r="D3272" t="s">
        <v>525</v>
      </c>
      <c r="E3272" t="s">
        <v>12419</v>
      </c>
      <c r="F3272" t="str">
        <f t="shared" si="54"/>
        <v>CA-IFRS</v>
      </c>
      <c r="G3272" t="s">
        <v>8866</v>
      </c>
      <c r="Q3272" t="s">
        <v>3044</v>
      </c>
      <c r="S3272" s="149" t="s">
        <v>137</v>
      </c>
      <c r="T3272" t="s">
        <v>15583</v>
      </c>
      <c r="U3272" t="str">
        <f>IF(COUNTIF('16 reserve bal'!D:D,'16 AJE data'!T3272)&gt;0,"Y","N")</f>
        <v>N</v>
      </c>
    </row>
    <row r="3273" spans="1:21" x14ac:dyDescent="0.25">
      <c r="A3273" t="s">
        <v>137</v>
      </c>
      <c r="B3273" t="s">
        <v>5284</v>
      </c>
      <c r="C3273" t="s">
        <v>8867</v>
      </c>
      <c r="D3273" t="s">
        <v>525</v>
      </c>
      <c r="E3273" t="s">
        <v>12419</v>
      </c>
      <c r="F3273" t="str">
        <f t="shared" si="54"/>
        <v>CA-IFRS</v>
      </c>
      <c r="G3273" t="s">
        <v>8867</v>
      </c>
      <c r="Q3273" t="s">
        <v>3044</v>
      </c>
      <c r="S3273" s="149" t="s">
        <v>137</v>
      </c>
      <c r="T3273" t="s">
        <v>15585</v>
      </c>
      <c r="U3273" t="str">
        <f>IF(COUNTIF('16 reserve bal'!D:D,'16 AJE data'!T3273)&gt;0,"Y","N")</f>
        <v>N</v>
      </c>
    </row>
    <row r="3274" spans="1:21" x14ac:dyDescent="0.25">
      <c r="A3274" t="s">
        <v>137</v>
      </c>
      <c r="B3274" t="s">
        <v>5284</v>
      </c>
      <c r="C3274" t="s">
        <v>8868</v>
      </c>
      <c r="D3274" t="s">
        <v>525</v>
      </c>
      <c r="E3274" t="s">
        <v>12419</v>
      </c>
      <c r="F3274" t="str">
        <f t="shared" si="54"/>
        <v>CA-IFRS</v>
      </c>
      <c r="G3274" t="s">
        <v>8868</v>
      </c>
      <c r="Q3274" t="s">
        <v>3044</v>
      </c>
      <c r="S3274" s="149" t="s">
        <v>137</v>
      </c>
      <c r="T3274" t="s">
        <v>15587</v>
      </c>
      <c r="U3274" t="str">
        <f>IF(COUNTIF('16 reserve bal'!D:D,'16 AJE data'!T3274)&gt;0,"Y","N")</f>
        <v>N</v>
      </c>
    </row>
    <row r="3275" spans="1:21" x14ac:dyDescent="0.25">
      <c r="A3275" t="s">
        <v>137</v>
      </c>
      <c r="B3275" t="s">
        <v>5284</v>
      </c>
      <c r="C3275" t="s">
        <v>8869</v>
      </c>
      <c r="D3275" t="s">
        <v>525</v>
      </c>
      <c r="E3275" t="s">
        <v>12419</v>
      </c>
      <c r="F3275" t="str">
        <f t="shared" si="54"/>
        <v>CA-IFRS</v>
      </c>
      <c r="G3275" t="s">
        <v>8869</v>
      </c>
      <c r="Q3275" t="s">
        <v>3044</v>
      </c>
      <c r="S3275" s="149" t="s">
        <v>137</v>
      </c>
      <c r="T3275" t="s">
        <v>15589</v>
      </c>
      <c r="U3275" t="str">
        <f>IF(COUNTIF('16 reserve bal'!D:D,'16 AJE data'!T3275)&gt;0,"Y","N")</f>
        <v>N</v>
      </c>
    </row>
    <row r="3276" spans="1:21" x14ac:dyDescent="0.25">
      <c r="A3276" t="s">
        <v>137</v>
      </c>
      <c r="B3276" t="s">
        <v>5284</v>
      </c>
      <c r="C3276" t="s">
        <v>8870</v>
      </c>
      <c r="D3276" t="s">
        <v>525</v>
      </c>
      <c r="E3276" t="s">
        <v>12419</v>
      </c>
      <c r="F3276" t="str">
        <f t="shared" si="54"/>
        <v>CA-IFRS</v>
      </c>
      <c r="G3276" t="s">
        <v>8870</v>
      </c>
      <c r="Q3276" t="s">
        <v>3044</v>
      </c>
      <c r="S3276" s="149" t="s">
        <v>137</v>
      </c>
      <c r="T3276" t="s">
        <v>15591</v>
      </c>
      <c r="U3276" t="str">
        <f>IF(COUNTIF('16 reserve bal'!D:D,'16 AJE data'!T3276)&gt;0,"Y","N")</f>
        <v>N</v>
      </c>
    </row>
    <row r="3277" spans="1:21" x14ac:dyDescent="0.25">
      <c r="A3277" t="s">
        <v>137</v>
      </c>
      <c r="B3277" t="s">
        <v>5284</v>
      </c>
      <c r="C3277" t="s">
        <v>8871</v>
      </c>
      <c r="D3277" t="s">
        <v>525</v>
      </c>
      <c r="E3277" t="s">
        <v>12419</v>
      </c>
      <c r="F3277" t="str">
        <f t="shared" si="54"/>
        <v>CA-IFRS</v>
      </c>
      <c r="G3277" t="s">
        <v>8871</v>
      </c>
      <c r="Q3277" t="s">
        <v>3044</v>
      </c>
      <c r="S3277" s="149" t="s">
        <v>137</v>
      </c>
      <c r="T3277" t="s">
        <v>15593</v>
      </c>
      <c r="U3277" t="str">
        <f>IF(COUNTIF('16 reserve bal'!D:D,'16 AJE data'!T3277)&gt;0,"Y","N")</f>
        <v>N</v>
      </c>
    </row>
    <row r="3278" spans="1:21" x14ac:dyDescent="0.25">
      <c r="A3278" t="s">
        <v>137</v>
      </c>
      <c r="B3278" t="s">
        <v>5284</v>
      </c>
      <c r="C3278" t="s">
        <v>8872</v>
      </c>
      <c r="D3278" t="s">
        <v>525</v>
      </c>
      <c r="E3278" t="s">
        <v>12419</v>
      </c>
      <c r="F3278" t="str">
        <f t="shared" si="54"/>
        <v>CA-IFRS</v>
      </c>
      <c r="G3278" t="s">
        <v>8872</v>
      </c>
      <c r="Q3278" t="s">
        <v>3044</v>
      </c>
      <c r="S3278" s="149" t="s">
        <v>137</v>
      </c>
      <c r="T3278" t="s">
        <v>15595</v>
      </c>
      <c r="U3278" t="str">
        <f>IF(COUNTIF('16 reserve bal'!D:D,'16 AJE data'!T3278)&gt;0,"Y","N")</f>
        <v>N</v>
      </c>
    </row>
    <row r="3279" spans="1:21" x14ac:dyDescent="0.25">
      <c r="A3279" t="s">
        <v>137</v>
      </c>
      <c r="B3279" t="s">
        <v>5284</v>
      </c>
      <c r="C3279" t="s">
        <v>8873</v>
      </c>
      <c r="D3279" t="s">
        <v>525</v>
      </c>
      <c r="E3279" t="s">
        <v>12419</v>
      </c>
      <c r="F3279" t="str">
        <f t="shared" si="54"/>
        <v>CA-IFRS</v>
      </c>
      <c r="G3279" t="s">
        <v>8873</v>
      </c>
      <c r="Q3279" t="s">
        <v>3044</v>
      </c>
      <c r="S3279" s="149" t="s">
        <v>137</v>
      </c>
      <c r="T3279" t="s">
        <v>15597</v>
      </c>
      <c r="U3279" t="str">
        <f>IF(COUNTIF('16 reserve bal'!D:D,'16 AJE data'!T3279)&gt;0,"Y","N")</f>
        <v>N</v>
      </c>
    </row>
    <row r="3280" spans="1:21" x14ac:dyDescent="0.25">
      <c r="A3280" t="s">
        <v>137</v>
      </c>
      <c r="B3280" t="s">
        <v>5284</v>
      </c>
      <c r="C3280" t="s">
        <v>8874</v>
      </c>
      <c r="D3280" t="s">
        <v>525</v>
      </c>
      <c r="E3280" t="s">
        <v>12419</v>
      </c>
      <c r="F3280" t="str">
        <f t="shared" si="54"/>
        <v>CA-IFRS</v>
      </c>
      <c r="G3280" t="s">
        <v>8874</v>
      </c>
      <c r="Q3280" t="s">
        <v>3044</v>
      </c>
      <c r="S3280" s="149" t="s">
        <v>137</v>
      </c>
      <c r="T3280" t="s">
        <v>15599</v>
      </c>
      <c r="U3280" t="str">
        <f>IF(COUNTIF('16 reserve bal'!D:D,'16 AJE data'!T3280)&gt;0,"Y","N")</f>
        <v>N</v>
      </c>
    </row>
    <row r="3281" spans="1:21" x14ac:dyDescent="0.25">
      <c r="A3281" t="s">
        <v>137</v>
      </c>
      <c r="B3281" t="s">
        <v>5284</v>
      </c>
      <c r="C3281" t="s">
        <v>8875</v>
      </c>
      <c r="D3281" t="s">
        <v>525</v>
      </c>
      <c r="E3281" t="s">
        <v>12419</v>
      </c>
      <c r="F3281" t="str">
        <f t="shared" si="54"/>
        <v>CA-IFRS</v>
      </c>
      <c r="G3281" t="s">
        <v>8875</v>
      </c>
      <c r="Q3281" t="s">
        <v>3044</v>
      </c>
      <c r="S3281" s="149" t="s">
        <v>137</v>
      </c>
      <c r="T3281" t="s">
        <v>15601</v>
      </c>
      <c r="U3281" t="str">
        <f>IF(COUNTIF('16 reserve bal'!D:D,'16 AJE data'!T3281)&gt;0,"Y","N")</f>
        <v>N</v>
      </c>
    </row>
    <row r="3282" spans="1:21" x14ac:dyDescent="0.25">
      <c r="A3282" t="s">
        <v>137</v>
      </c>
      <c r="B3282" t="s">
        <v>5284</v>
      </c>
      <c r="C3282" t="s">
        <v>8876</v>
      </c>
      <c r="D3282" t="s">
        <v>525</v>
      </c>
      <c r="E3282" t="s">
        <v>12419</v>
      </c>
      <c r="F3282" t="str">
        <f t="shared" si="54"/>
        <v>CA-IFRS</v>
      </c>
      <c r="G3282" t="s">
        <v>8876</v>
      </c>
      <c r="Q3282" t="s">
        <v>3044</v>
      </c>
      <c r="S3282" s="149" t="s">
        <v>137</v>
      </c>
      <c r="T3282" t="s">
        <v>15603</v>
      </c>
      <c r="U3282" t="str">
        <f>IF(COUNTIF('16 reserve bal'!D:D,'16 AJE data'!T3282)&gt;0,"Y","N")</f>
        <v>N</v>
      </c>
    </row>
    <row r="3283" spans="1:21" x14ac:dyDescent="0.25">
      <c r="A3283" t="s">
        <v>137</v>
      </c>
      <c r="B3283" t="s">
        <v>5284</v>
      </c>
      <c r="C3283" t="s">
        <v>8877</v>
      </c>
      <c r="D3283" t="s">
        <v>525</v>
      </c>
      <c r="E3283" t="s">
        <v>12419</v>
      </c>
      <c r="F3283" t="str">
        <f t="shared" si="54"/>
        <v>CA-IFRS</v>
      </c>
      <c r="G3283" t="s">
        <v>8877</v>
      </c>
      <c r="Q3283" t="s">
        <v>3044</v>
      </c>
      <c r="S3283" s="149" t="s">
        <v>137</v>
      </c>
      <c r="T3283" t="s">
        <v>15605</v>
      </c>
      <c r="U3283" t="str">
        <f>IF(COUNTIF('16 reserve bal'!D:D,'16 AJE data'!T3283)&gt;0,"Y","N")</f>
        <v>N</v>
      </c>
    </row>
    <row r="3284" spans="1:21" x14ac:dyDescent="0.25">
      <c r="A3284" t="s">
        <v>137</v>
      </c>
      <c r="B3284" t="s">
        <v>5284</v>
      </c>
      <c r="C3284" t="s">
        <v>8878</v>
      </c>
      <c r="D3284" t="s">
        <v>525</v>
      </c>
      <c r="E3284" t="s">
        <v>12419</v>
      </c>
      <c r="F3284" t="str">
        <f t="shared" si="54"/>
        <v>CA-IFRS</v>
      </c>
      <c r="G3284" t="s">
        <v>8878</v>
      </c>
      <c r="Q3284" t="s">
        <v>3044</v>
      </c>
      <c r="S3284" s="149" t="s">
        <v>137</v>
      </c>
      <c r="T3284" t="s">
        <v>15607</v>
      </c>
      <c r="U3284" t="str">
        <f>IF(COUNTIF('16 reserve bal'!D:D,'16 AJE data'!T3284)&gt;0,"Y","N")</f>
        <v>N</v>
      </c>
    </row>
    <row r="3285" spans="1:21" x14ac:dyDescent="0.25">
      <c r="A3285" t="s">
        <v>137</v>
      </c>
      <c r="B3285" t="s">
        <v>5284</v>
      </c>
      <c r="C3285" t="s">
        <v>8879</v>
      </c>
      <c r="D3285" t="s">
        <v>525</v>
      </c>
      <c r="E3285" t="s">
        <v>12419</v>
      </c>
      <c r="F3285" t="str">
        <f t="shared" si="54"/>
        <v>CA-IFRS</v>
      </c>
      <c r="G3285" t="s">
        <v>8879</v>
      </c>
      <c r="Q3285" t="s">
        <v>3044</v>
      </c>
      <c r="S3285" s="149" t="s">
        <v>137</v>
      </c>
      <c r="T3285" t="s">
        <v>15609</v>
      </c>
      <c r="U3285" t="str">
        <f>IF(COUNTIF('16 reserve bal'!D:D,'16 AJE data'!T3285)&gt;0,"Y","N")</f>
        <v>N</v>
      </c>
    </row>
    <row r="3286" spans="1:21" x14ac:dyDescent="0.25">
      <c r="A3286" t="s">
        <v>137</v>
      </c>
      <c r="B3286" t="s">
        <v>5284</v>
      </c>
      <c r="C3286" t="s">
        <v>8880</v>
      </c>
      <c r="D3286" t="s">
        <v>525</v>
      </c>
      <c r="E3286" t="s">
        <v>12419</v>
      </c>
      <c r="F3286" t="str">
        <f t="shared" si="54"/>
        <v>CA-IFRS</v>
      </c>
      <c r="G3286" t="s">
        <v>8880</v>
      </c>
      <c r="Q3286" t="s">
        <v>3044</v>
      </c>
      <c r="S3286" s="149" t="s">
        <v>137</v>
      </c>
      <c r="T3286" t="s">
        <v>15611</v>
      </c>
      <c r="U3286" t="str">
        <f>IF(COUNTIF('16 reserve bal'!D:D,'16 AJE data'!T3286)&gt;0,"Y","N")</f>
        <v>N</v>
      </c>
    </row>
    <row r="3287" spans="1:21" x14ac:dyDescent="0.25">
      <c r="A3287" t="s">
        <v>137</v>
      </c>
      <c r="B3287" t="s">
        <v>5284</v>
      </c>
      <c r="C3287" t="s">
        <v>8881</v>
      </c>
      <c r="D3287" t="s">
        <v>525</v>
      </c>
      <c r="E3287" t="s">
        <v>12419</v>
      </c>
      <c r="F3287" t="str">
        <f t="shared" si="54"/>
        <v>CA-IFRS</v>
      </c>
      <c r="G3287" t="s">
        <v>8881</v>
      </c>
      <c r="Q3287" t="s">
        <v>3044</v>
      </c>
      <c r="S3287" s="149" t="s">
        <v>137</v>
      </c>
      <c r="T3287" t="s">
        <v>15613</v>
      </c>
      <c r="U3287" t="str">
        <f>IF(COUNTIF('16 reserve bal'!D:D,'16 AJE data'!T3287)&gt;0,"Y","N")</f>
        <v>N</v>
      </c>
    </row>
    <row r="3288" spans="1:21" x14ac:dyDescent="0.25">
      <c r="A3288" t="s">
        <v>137</v>
      </c>
      <c r="B3288" t="s">
        <v>5284</v>
      </c>
      <c r="C3288" t="s">
        <v>8882</v>
      </c>
      <c r="D3288" t="s">
        <v>525</v>
      </c>
      <c r="E3288" t="s">
        <v>12419</v>
      </c>
      <c r="F3288" t="str">
        <f t="shared" si="54"/>
        <v>CA-IFRS</v>
      </c>
      <c r="G3288" t="s">
        <v>8882</v>
      </c>
      <c r="Q3288" t="s">
        <v>3044</v>
      </c>
      <c r="S3288" s="149" t="s">
        <v>137</v>
      </c>
      <c r="T3288" t="s">
        <v>15615</v>
      </c>
      <c r="U3288" t="str">
        <f>IF(COUNTIF('16 reserve bal'!D:D,'16 AJE data'!T3288)&gt;0,"Y","N")</f>
        <v>N</v>
      </c>
    </row>
    <row r="3289" spans="1:21" x14ac:dyDescent="0.25">
      <c r="A3289" t="s">
        <v>137</v>
      </c>
      <c r="B3289" t="s">
        <v>5284</v>
      </c>
      <c r="C3289" t="s">
        <v>8883</v>
      </c>
      <c r="D3289" t="s">
        <v>525</v>
      </c>
      <c r="E3289" t="s">
        <v>12419</v>
      </c>
      <c r="F3289" t="str">
        <f t="shared" si="54"/>
        <v>CA-IFRS</v>
      </c>
      <c r="G3289" t="s">
        <v>8883</v>
      </c>
      <c r="Q3289" t="s">
        <v>3044</v>
      </c>
      <c r="S3289" s="149" t="s">
        <v>137</v>
      </c>
      <c r="T3289" t="s">
        <v>15617</v>
      </c>
      <c r="U3289" t="str">
        <f>IF(COUNTIF('16 reserve bal'!D:D,'16 AJE data'!T3289)&gt;0,"Y","N")</f>
        <v>N</v>
      </c>
    </row>
    <row r="3290" spans="1:21" x14ac:dyDescent="0.25">
      <c r="A3290" t="s">
        <v>137</v>
      </c>
      <c r="B3290" t="s">
        <v>5284</v>
      </c>
      <c r="C3290" t="s">
        <v>8884</v>
      </c>
      <c r="D3290" t="s">
        <v>525</v>
      </c>
      <c r="E3290" t="s">
        <v>12419</v>
      </c>
      <c r="F3290" t="str">
        <f t="shared" si="54"/>
        <v>CA-IFRS</v>
      </c>
      <c r="G3290" t="s">
        <v>8884</v>
      </c>
      <c r="Q3290" t="s">
        <v>3044</v>
      </c>
      <c r="S3290" s="149" t="s">
        <v>137</v>
      </c>
      <c r="T3290" t="s">
        <v>15618</v>
      </c>
      <c r="U3290" t="str">
        <f>IF(COUNTIF('16 reserve bal'!D:D,'16 AJE data'!T3290)&gt;0,"Y","N")</f>
        <v>N</v>
      </c>
    </row>
    <row r="3291" spans="1:21" x14ac:dyDescent="0.25">
      <c r="A3291" t="s">
        <v>137</v>
      </c>
      <c r="B3291" t="s">
        <v>5284</v>
      </c>
      <c r="C3291" t="s">
        <v>8885</v>
      </c>
      <c r="D3291" t="s">
        <v>525</v>
      </c>
      <c r="E3291" t="s">
        <v>12419</v>
      </c>
      <c r="F3291" t="str">
        <f t="shared" si="54"/>
        <v>CA-IFRS</v>
      </c>
      <c r="G3291" t="s">
        <v>8885</v>
      </c>
      <c r="Q3291" t="s">
        <v>3044</v>
      </c>
      <c r="S3291" s="149" t="s">
        <v>137</v>
      </c>
      <c r="T3291" t="s">
        <v>15620</v>
      </c>
      <c r="U3291" t="str">
        <f>IF(COUNTIF('16 reserve bal'!D:D,'16 AJE data'!T3291)&gt;0,"Y","N")</f>
        <v>N</v>
      </c>
    </row>
    <row r="3292" spans="1:21" x14ac:dyDescent="0.25">
      <c r="A3292" t="s">
        <v>137</v>
      </c>
      <c r="B3292" t="s">
        <v>5284</v>
      </c>
      <c r="C3292" t="s">
        <v>8886</v>
      </c>
      <c r="D3292" t="s">
        <v>525</v>
      </c>
      <c r="E3292" t="s">
        <v>12419</v>
      </c>
      <c r="F3292" t="str">
        <f t="shared" si="54"/>
        <v>CA-IFRS</v>
      </c>
      <c r="G3292" t="s">
        <v>8886</v>
      </c>
      <c r="Q3292" t="s">
        <v>3044</v>
      </c>
      <c r="S3292" s="149" t="s">
        <v>137</v>
      </c>
      <c r="T3292" t="s">
        <v>15622</v>
      </c>
      <c r="U3292" t="str">
        <f>IF(COUNTIF('16 reserve bal'!D:D,'16 AJE data'!T3292)&gt;0,"Y","N")</f>
        <v>N</v>
      </c>
    </row>
    <row r="3293" spans="1:21" x14ac:dyDescent="0.25">
      <c r="A3293" t="s">
        <v>137</v>
      </c>
      <c r="B3293" t="s">
        <v>5284</v>
      </c>
      <c r="C3293" t="s">
        <v>8887</v>
      </c>
      <c r="D3293" t="s">
        <v>525</v>
      </c>
      <c r="E3293" t="s">
        <v>12419</v>
      </c>
      <c r="F3293" t="str">
        <f t="shared" si="54"/>
        <v>CA-IFRS</v>
      </c>
      <c r="G3293" t="s">
        <v>8887</v>
      </c>
      <c r="Q3293" t="s">
        <v>3044</v>
      </c>
      <c r="S3293" s="149" t="s">
        <v>137</v>
      </c>
      <c r="T3293" t="s">
        <v>15624</v>
      </c>
      <c r="U3293" t="str">
        <f>IF(COUNTIF('16 reserve bal'!D:D,'16 AJE data'!T3293)&gt;0,"Y","N")</f>
        <v>N</v>
      </c>
    </row>
    <row r="3294" spans="1:21" x14ac:dyDescent="0.25">
      <c r="A3294" t="s">
        <v>137</v>
      </c>
      <c r="B3294" t="s">
        <v>5284</v>
      </c>
      <c r="C3294" t="s">
        <v>8888</v>
      </c>
      <c r="D3294" t="s">
        <v>525</v>
      </c>
      <c r="E3294" t="s">
        <v>12419</v>
      </c>
      <c r="F3294" t="str">
        <f t="shared" si="54"/>
        <v>CA-IFRS</v>
      </c>
      <c r="G3294" t="s">
        <v>8888</v>
      </c>
      <c r="Q3294" t="s">
        <v>3044</v>
      </c>
      <c r="S3294" s="149" t="s">
        <v>137</v>
      </c>
      <c r="T3294" t="s">
        <v>15626</v>
      </c>
      <c r="U3294" t="str">
        <f>IF(COUNTIF('16 reserve bal'!D:D,'16 AJE data'!T3294)&gt;0,"Y","N")</f>
        <v>N</v>
      </c>
    </row>
    <row r="3295" spans="1:21" x14ac:dyDescent="0.25">
      <c r="A3295" t="s">
        <v>137</v>
      </c>
      <c r="B3295" t="s">
        <v>5284</v>
      </c>
      <c r="C3295" t="s">
        <v>8889</v>
      </c>
      <c r="D3295" t="s">
        <v>525</v>
      </c>
      <c r="E3295" t="s">
        <v>12419</v>
      </c>
      <c r="F3295" t="str">
        <f t="shared" si="54"/>
        <v>CA-IFRS</v>
      </c>
      <c r="G3295" t="s">
        <v>8889</v>
      </c>
      <c r="Q3295" t="s">
        <v>3044</v>
      </c>
      <c r="S3295" s="149" t="s">
        <v>137</v>
      </c>
      <c r="T3295" t="s">
        <v>15628</v>
      </c>
      <c r="U3295" t="str">
        <f>IF(COUNTIF('16 reserve bal'!D:D,'16 AJE data'!T3295)&gt;0,"Y","N")</f>
        <v>N</v>
      </c>
    </row>
    <row r="3296" spans="1:21" x14ac:dyDescent="0.25">
      <c r="A3296" t="s">
        <v>137</v>
      </c>
      <c r="B3296" t="s">
        <v>5284</v>
      </c>
      <c r="C3296" t="s">
        <v>8890</v>
      </c>
      <c r="D3296" t="s">
        <v>525</v>
      </c>
      <c r="E3296" t="s">
        <v>12419</v>
      </c>
      <c r="F3296" t="str">
        <f t="shared" si="54"/>
        <v>CA-IFRS</v>
      </c>
      <c r="G3296" t="s">
        <v>8890</v>
      </c>
      <c r="Q3296" t="s">
        <v>3044</v>
      </c>
      <c r="S3296" s="149" t="s">
        <v>137</v>
      </c>
      <c r="T3296" t="s">
        <v>15630</v>
      </c>
      <c r="U3296" t="str">
        <f>IF(COUNTIF('16 reserve bal'!D:D,'16 AJE data'!T3296)&gt;0,"Y","N")</f>
        <v>N</v>
      </c>
    </row>
    <row r="3297" spans="1:21" x14ac:dyDescent="0.25">
      <c r="A3297" t="s">
        <v>137</v>
      </c>
      <c r="B3297" t="s">
        <v>5284</v>
      </c>
      <c r="C3297" t="s">
        <v>8891</v>
      </c>
      <c r="D3297" t="s">
        <v>525</v>
      </c>
      <c r="E3297" t="s">
        <v>12419</v>
      </c>
      <c r="F3297" t="str">
        <f t="shared" si="54"/>
        <v>CA-IFRS</v>
      </c>
      <c r="G3297" t="s">
        <v>8891</v>
      </c>
      <c r="Q3297" t="s">
        <v>3044</v>
      </c>
      <c r="S3297" s="149" t="s">
        <v>137</v>
      </c>
      <c r="T3297" t="s">
        <v>15632</v>
      </c>
      <c r="U3297" t="str">
        <f>IF(COUNTIF('16 reserve bal'!D:D,'16 AJE data'!T3297)&gt;0,"Y","N")</f>
        <v>N</v>
      </c>
    </row>
    <row r="3298" spans="1:21" x14ac:dyDescent="0.25">
      <c r="A3298" t="s">
        <v>137</v>
      </c>
      <c r="B3298" t="s">
        <v>5284</v>
      </c>
      <c r="C3298" t="s">
        <v>8892</v>
      </c>
      <c r="D3298" t="s">
        <v>525</v>
      </c>
      <c r="E3298" t="s">
        <v>12419</v>
      </c>
      <c r="F3298" t="str">
        <f t="shared" si="54"/>
        <v>CA-IFRS</v>
      </c>
      <c r="G3298" t="s">
        <v>8892</v>
      </c>
      <c r="Q3298" t="s">
        <v>3044</v>
      </c>
      <c r="S3298" s="149" t="s">
        <v>137</v>
      </c>
      <c r="T3298" t="s">
        <v>15634</v>
      </c>
      <c r="U3298" t="str">
        <f>IF(COUNTIF('16 reserve bal'!D:D,'16 AJE data'!T3298)&gt;0,"Y","N")</f>
        <v>N</v>
      </c>
    </row>
    <row r="3299" spans="1:21" x14ac:dyDescent="0.25">
      <c r="A3299" t="s">
        <v>137</v>
      </c>
      <c r="B3299" t="s">
        <v>5284</v>
      </c>
      <c r="C3299" t="s">
        <v>8893</v>
      </c>
      <c r="D3299" t="s">
        <v>525</v>
      </c>
      <c r="E3299" t="s">
        <v>12419</v>
      </c>
      <c r="F3299" t="str">
        <f t="shared" si="54"/>
        <v>CA-IFRS</v>
      </c>
      <c r="G3299" t="s">
        <v>8893</v>
      </c>
      <c r="Q3299" t="s">
        <v>3044</v>
      </c>
      <c r="S3299" s="149" t="s">
        <v>137</v>
      </c>
      <c r="T3299" t="s">
        <v>15636</v>
      </c>
      <c r="U3299" t="str">
        <f>IF(COUNTIF('16 reserve bal'!D:D,'16 AJE data'!T3299)&gt;0,"Y","N")</f>
        <v>N</v>
      </c>
    </row>
    <row r="3300" spans="1:21" x14ac:dyDescent="0.25">
      <c r="A3300" t="s">
        <v>137</v>
      </c>
      <c r="B3300" t="s">
        <v>5284</v>
      </c>
      <c r="C3300" t="s">
        <v>8894</v>
      </c>
      <c r="D3300" t="s">
        <v>525</v>
      </c>
      <c r="E3300" t="s">
        <v>12419</v>
      </c>
      <c r="F3300" t="str">
        <f t="shared" si="54"/>
        <v>CA-IFRS</v>
      </c>
      <c r="G3300" t="s">
        <v>8894</v>
      </c>
      <c r="Q3300" t="s">
        <v>3044</v>
      </c>
      <c r="S3300" s="149" t="s">
        <v>137</v>
      </c>
      <c r="T3300" t="s">
        <v>15638</v>
      </c>
      <c r="U3300" t="str">
        <f>IF(COUNTIF('16 reserve bal'!D:D,'16 AJE data'!T3300)&gt;0,"Y","N")</f>
        <v>N</v>
      </c>
    </row>
    <row r="3301" spans="1:21" x14ac:dyDescent="0.25">
      <c r="A3301" t="s">
        <v>137</v>
      </c>
      <c r="B3301" t="s">
        <v>5284</v>
      </c>
      <c r="C3301" t="s">
        <v>8895</v>
      </c>
      <c r="D3301" t="s">
        <v>525</v>
      </c>
      <c r="E3301" t="s">
        <v>12419</v>
      </c>
      <c r="F3301" t="str">
        <f t="shared" si="54"/>
        <v>CA-IFRS</v>
      </c>
      <c r="G3301" t="s">
        <v>8895</v>
      </c>
      <c r="Q3301" t="s">
        <v>3044</v>
      </c>
      <c r="S3301" s="149" t="s">
        <v>137</v>
      </c>
      <c r="T3301" t="s">
        <v>15640</v>
      </c>
      <c r="U3301" t="str">
        <f>IF(COUNTIF('16 reserve bal'!D:D,'16 AJE data'!T3301)&gt;0,"Y","N")</f>
        <v>N</v>
      </c>
    </row>
    <row r="3302" spans="1:21" x14ac:dyDescent="0.25">
      <c r="A3302" t="s">
        <v>137</v>
      </c>
      <c r="B3302" t="s">
        <v>5284</v>
      </c>
      <c r="C3302" t="s">
        <v>8896</v>
      </c>
      <c r="D3302" t="s">
        <v>525</v>
      </c>
      <c r="E3302" t="s">
        <v>12419</v>
      </c>
      <c r="F3302" t="str">
        <f t="shared" si="54"/>
        <v>CA-IFRS</v>
      </c>
      <c r="G3302" t="s">
        <v>8896</v>
      </c>
      <c r="Q3302" t="s">
        <v>3044</v>
      </c>
      <c r="S3302" s="149" t="s">
        <v>137</v>
      </c>
      <c r="T3302" t="s">
        <v>15642</v>
      </c>
      <c r="U3302" t="str">
        <f>IF(COUNTIF('16 reserve bal'!D:D,'16 AJE data'!T3302)&gt;0,"Y","N")</f>
        <v>N</v>
      </c>
    </row>
    <row r="3303" spans="1:21" x14ac:dyDescent="0.25">
      <c r="A3303" t="s">
        <v>137</v>
      </c>
      <c r="B3303" t="s">
        <v>5284</v>
      </c>
      <c r="C3303" t="s">
        <v>8897</v>
      </c>
      <c r="D3303" t="s">
        <v>525</v>
      </c>
      <c r="E3303" t="s">
        <v>12419</v>
      </c>
      <c r="F3303" t="str">
        <f t="shared" si="54"/>
        <v>CA-IFRS</v>
      </c>
      <c r="G3303" t="s">
        <v>8897</v>
      </c>
      <c r="Q3303" t="s">
        <v>3044</v>
      </c>
      <c r="S3303" s="149" t="s">
        <v>137</v>
      </c>
      <c r="T3303" t="s">
        <v>15644</v>
      </c>
      <c r="U3303" t="str">
        <f>IF(COUNTIF('16 reserve bal'!D:D,'16 AJE data'!T3303)&gt;0,"Y","N")</f>
        <v>N</v>
      </c>
    </row>
    <row r="3304" spans="1:21" x14ac:dyDescent="0.25">
      <c r="A3304" t="s">
        <v>137</v>
      </c>
      <c r="B3304" t="s">
        <v>5284</v>
      </c>
      <c r="C3304" t="s">
        <v>8898</v>
      </c>
      <c r="D3304" t="s">
        <v>525</v>
      </c>
      <c r="E3304" t="s">
        <v>12419</v>
      </c>
      <c r="F3304" t="str">
        <f t="shared" si="54"/>
        <v>CA-IFRS</v>
      </c>
      <c r="G3304" t="s">
        <v>8898</v>
      </c>
      <c r="Q3304" t="s">
        <v>3044</v>
      </c>
      <c r="S3304" s="149" t="s">
        <v>137</v>
      </c>
      <c r="T3304" t="s">
        <v>15646</v>
      </c>
      <c r="U3304" t="str">
        <f>IF(COUNTIF('16 reserve bal'!D:D,'16 AJE data'!T3304)&gt;0,"Y","N")</f>
        <v>N</v>
      </c>
    </row>
    <row r="3305" spans="1:21" x14ac:dyDescent="0.25">
      <c r="A3305" t="s">
        <v>137</v>
      </c>
      <c r="B3305" t="s">
        <v>5284</v>
      </c>
      <c r="C3305" t="s">
        <v>8899</v>
      </c>
      <c r="D3305" t="s">
        <v>525</v>
      </c>
      <c r="E3305" t="s">
        <v>12419</v>
      </c>
      <c r="F3305" t="str">
        <f t="shared" si="54"/>
        <v>CA-IFRS</v>
      </c>
      <c r="G3305" t="s">
        <v>8899</v>
      </c>
      <c r="Q3305" t="s">
        <v>3044</v>
      </c>
      <c r="S3305" s="149" t="s">
        <v>137</v>
      </c>
      <c r="T3305" t="s">
        <v>15648</v>
      </c>
      <c r="U3305" t="str">
        <f>IF(COUNTIF('16 reserve bal'!D:D,'16 AJE data'!T3305)&gt;0,"Y","N")</f>
        <v>N</v>
      </c>
    </row>
    <row r="3306" spans="1:21" x14ac:dyDescent="0.25">
      <c r="A3306" t="s">
        <v>137</v>
      </c>
      <c r="B3306" t="s">
        <v>5284</v>
      </c>
      <c r="C3306" t="s">
        <v>8900</v>
      </c>
      <c r="D3306" t="s">
        <v>525</v>
      </c>
      <c r="E3306" t="s">
        <v>12419</v>
      </c>
      <c r="F3306" t="str">
        <f t="shared" si="54"/>
        <v>CA-IFRS</v>
      </c>
      <c r="G3306" t="s">
        <v>8900</v>
      </c>
      <c r="Q3306" t="s">
        <v>3044</v>
      </c>
      <c r="S3306" s="149" t="s">
        <v>137</v>
      </c>
      <c r="T3306" t="s">
        <v>15650</v>
      </c>
      <c r="U3306" t="str">
        <f>IF(COUNTIF('16 reserve bal'!D:D,'16 AJE data'!T3306)&gt;0,"Y","N")</f>
        <v>N</v>
      </c>
    </row>
    <row r="3307" spans="1:21" x14ac:dyDescent="0.25">
      <c r="A3307" t="s">
        <v>137</v>
      </c>
      <c r="B3307" t="s">
        <v>5284</v>
      </c>
      <c r="C3307" t="s">
        <v>8901</v>
      </c>
      <c r="D3307" t="s">
        <v>525</v>
      </c>
      <c r="E3307" t="s">
        <v>12419</v>
      </c>
      <c r="F3307" t="str">
        <f t="shared" si="54"/>
        <v>CA-IFRS</v>
      </c>
      <c r="G3307" t="s">
        <v>8901</v>
      </c>
      <c r="Q3307" t="s">
        <v>3044</v>
      </c>
      <c r="S3307" s="149" t="s">
        <v>137</v>
      </c>
      <c r="T3307" t="s">
        <v>15652</v>
      </c>
      <c r="U3307" t="str">
        <f>IF(COUNTIF('16 reserve bal'!D:D,'16 AJE data'!T3307)&gt;0,"Y","N")</f>
        <v>N</v>
      </c>
    </row>
    <row r="3308" spans="1:21" x14ac:dyDescent="0.25">
      <c r="A3308" t="s">
        <v>137</v>
      </c>
      <c r="B3308" t="s">
        <v>5284</v>
      </c>
      <c r="C3308" t="s">
        <v>8902</v>
      </c>
      <c r="D3308" t="s">
        <v>525</v>
      </c>
      <c r="E3308" t="s">
        <v>12419</v>
      </c>
      <c r="F3308" t="str">
        <f t="shared" si="54"/>
        <v>CA-IFRS</v>
      </c>
      <c r="G3308" t="s">
        <v>8902</v>
      </c>
      <c r="Q3308" t="s">
        <v>3044</v>
      </c>
      <c r="S3308" s="149" t="s">
        <v>137</v>
      </c>
      <c r="T3308" t="s">
        <v>15654</v>
      </c>
      <c r="U3308" t="str">
        <f>IF(COUNTIF('16 reserve bal'!D:D,'16 AJE data'!T3308)&gt;0,"Y","N")</f>
        <v>N</v>
      </c>
    </row>
    <row r="3309" spans="1:21" x14ac:dyDescent="0.25">
      <c r="A3309" t="s">
        <v>137</v>
      </c>
      <c r="B3309" t="s">
        <v>5284</v>
      </c>
      <c r="C3309" t="s">
        <v>8903</v>
      </c>
      <c r="D3309" t="s">
        <v>525</v>
      </c>
      <c r="E3309" t="s">
        <v>12419</v>
      </c>
      <c r="F3309" t="str">
        <f t="shared" si="54"/>
        <v>CA-IFRS</v>
      </c>
      <c r="G3309" t="s">
        <v>8903</v>
      </c>
      <c r="Q3309" t="s">
        <v>3044</v>
      </c>
      <c r="S3309" s="149" t="s">
        <v>137</v>
      </c>
      <c r="T3309" t="s">
        <v>15656</v>
      </c>
      <c r="U3309" t="str">
        <f>IF(COUNTIF('16 reserve bal'!D:D,'16 AJE data'!T3309)&gt;0,"Y","N")</f>
        <v>N</v>
      </c>
    </row>
    <row r="3310" spans="1:21" x14ac:dyDescent="0.25">
      <c r="A3310" t="s">
        <v>137</v>
      </c>
      <c r="B3310" t="s">
        <v>5284</v>
      </c>
      <c r="C3310" t="s">
        <v>8904</v>
      </c>
      <c r="D3310" t="s">
        <v>525</v>
      </c>
      <c r="E3310" t="s">
        <v>12419</v>
      </c>
      <c r="F3310" t="str">
        <f t="shared" si="54"/>
        <v>CA-IFRS</v>
      </c>
      <c r="G3310" t="s">
        <v>8904</v>
      </c>
      <c r="Q3310" t="s">
        <v>3044</v>
      </c>
      <c r="S3310" s="149" t="s">
        <v>137</v>
      </c>
      <c r="T3310" t="s">
        <v>15658</v>
      </c>
      <c r="U3310" t="str">
        <f>IF(COUNTIF('16 reserve bal'!D:D,'16 AJE data'!T3310)&gt;0,"Y","N")</f>
        <v>N</v>
      </c>
    </row>
    <row r="3311" spans="1:21" x14ac:dyDescent="0.25">
      <c r="A3311" t="s">
        <v>137</v>
      </c>
      <c r="B3311" t="s">
        <v>5284</v>
      </c>
      <c r="C3311" t="s">
        <v>8905</v>
      </c>
      <c r="D3311" t="s">
        <v>525</v>
      </c>
      <c r="E3311" t="s">
        <v>12419</v>
      </c>
      <c r="F3311" t="str">
        <f t="shared" si="54"/>
        <v>CA-IFRS</v>
      </c>
      <c r="G3311" t="s">
        <v>8905</v>
      </c>
      <c r="Q3311" t="s">
        <v>3044</v>
      </c>
      <c r="S3311" s="149" t="s">
        <v>137</v>
      </c>
      <c r="T3311" t="s">
        <v>15660</v>
      </c>
      <c r="U3311" t="str">
        <f>IF(COUNTIF('16 reserve bal'!D:D,'16 AJE data'!T3311)&gt;0,"Y","N")</f>
        <v>N</v>
      </c>
    </row>
    <row r="3312" spans="1:21" x14ac:dyDescent="0.25">
      <c r="A3312" t="s">
        <v>137</v>
      </c>
      <c r="B3312" t="s">
        <v>5284</v>
      </c>
      <c r="C3312" t="s">
        <v>8906</v>
      </c>
      <c r="D3312" t="s">
        <v>525</v>
      </c>
      <c r="E3312" t="s">
        <v>12419</v>
      </c>
      <c r="F3312" t="str">
        <f t="shared" si="54"/>
        <v>CA-IFRS</v>
      </c>
      <c r="G3312" t="s">
        <v>8906</v>
      </c>
      <c r="Q3312" t="s">
        <v>3044</v>
      </c>
      <c r="S3312" s="149" t="s">
        <v>137</v>
      </c>
      <c r="T3312" t="s">
        <v>15662</v>
      </c>
      <c r="U3312" t="str">
        <f>IF(COUNTIF('16 reserve bal'!D:D,'16 AJE data'!T3312)&gt;0,"Y","N")</f>
        <v>N</v>
      </c>
    </row>
    <row r="3313" spans="1:21" x14ac:dyDescent="0.25">
      <c r="A3313" t="s">
        <v>137</v>
      </c>
      <c r="B3313" t="s">
        <v>5284</v>
      </c>
      <c r="C3313" t="s">
        <v>8907</v>
      </c>
      <c r="D3313" t="s">
        <v>525</v>
      </c>
      <c r="E3313" t="s">
        <v>12419</v>
      </c>
      <c r="F3313" t="str">
        <f t="shared" si="54"/>
        <v>CA-IFRS</v>
      </c>
      <c r="G3313" t="s">
        <v>8907</v>
      </c>
      <c r="Q3313" t="s">
        <v>3044</v>
      </c>
      <c r="S3313" s="149" t="s">
        <v>137</v>
      </c>
      <c r="T3313" t="s">
        <v>15664</v>
      </c>
      <c r="U3313" t="str">
        <f>IF(COUNTIF('16 reserve bal'!D:D,'16 AJE data'!T3313)&gt;0,"Y","N")</f>
        <v>N</v>
      </c>
    </row>
    <row r="3314" spans="1:21" x14ac:dyDescent="0.25">
      <c r="A3314" t="s">
        <v>137</v>
      </c>
      <c r="B3314" t="s">
        <v>5284</v>
      </c>
      <c r="C3314" t="s">
        <v>8908</v>
      </c>
      <c r="D3314" t="s">
        <v>525</v>
      </c>
      <c r="E3314" t="s">
        <v>12419</v>
      </c>
      <c r="F3314" t="str">
        <f t="shared" si="54"/>
        <v>CA-IFRS</v>
      </c>
      <c r="G3314" t="s">
        <v>8908</v>
      </c>
      <c r="Q3314" t="s">
        <v>3044</v>
      </c>
      <c r="S3314" s="149" t="s">
        <v>137</v>
      </c>
      <c r="T3314" t="s">
        <v>15666</v>
      </c>
      <c r="U3314" t="str">
        <f>IF(COUNTIF('16 reserve bal'!D:D,'16 AJE data'!T3314)&gt;0,"Y","N")</f>
        <v>N</v>
      </c>
    </row>
    <row r="3315" spans="1:21" x14ac:dyDescent="0.25">
      <c r="A3315" t="s">
        <v>137</v>
      </c>
      <c r="B3315" t="s">
        <v>5284</v>
      </c>
      <c r="C3315" t="s">
        <v>8909</v>
      </c>
      <c r="D3315" t="s">
        <v>525</v>
      </c>
      <c r="E3315" t="s">
        <v>12419</v>
      </c>
      <c r="F3315" t="str">
        <f t="shared" si="54"/>
        <v>CA-IFRS</v>
      </c>
      <c r="G3315" t="s">
        <v>8909</v>
      </c>
      <c r="Q3315" t="s">
        <v>3044</v>
      </c>
      <c r="S3315" s="149" t="s">
        <v>137</v>
      </c>
      <c r="T3315" t="s">
        <v>15668</v>
      </c>
      <c r="U3315" t="str">
        <f>IF(COUNTIF('16 reserve bal'!D:D,'16 AJE data'!T3315)&gt;0,"Y","N")</f>
        <v>N</v>
      </c>
    </row>
    <row r="3316" spans="1:21" x14ac:dyDescent="0.25">
      <c r="A3316" t="s">
        <v>137</v>
      </c>
      <c r="B3316" t="s">
        <v>5284</v>
      </c>
      <c r="C3316" t="s">
        <v>8910</v>
      </c>
      <c r="D3316" t="s">
        <v>525</v>
      </c>
      <c r="E3316" t="s">
        <v>12419</v>
      </c>
      <c r="F3316" t="str">
        <f t="shared" si="54"/>
        <v>CA-IFRS</v>
      </c>
      <c r="G3316" t="s">
        <v>8910</v>
      </c>
      <c r="Q3316" t="s">
        <v>3044</v>
      </c>
      <c r="S3316" s="149" t="s">
        <v>137</v>
      </c>
      <c r="T3316" t="s">
        <v>15670</v>
      </c>
      <c r="U3316" t="str">
        <f>IF(COUNTIF('16 reserve bal'!D:D,'16 AJE data'!T3316)&gt;0,"Y","N")</f>
        <v>N</v>
      </c>
    </row>
    <row r="3317" spans="1:21" x14ac:dyDescent="0.25">
      <c r="A3317" t="s">
        <v>137</v>
      </c>
      <c r="B3317" t="s">
        <v>5284</v>
      </c>
      <c r="C3317" t="s">
        <v>8911</v>
      </c>
      <c r="D3317" t="s">
        <v>525</v>
      </c>
      <c r="E3317" t="s">
        <v>12419</v>
      </c>
      <c r="F3317" t="str">
        <f t="shared" si="54"/>
        <v>CA-IFRS</v>
      </c>
      <c r="G3317" t="s">
        <v>8911</v>
      </c>
      <c r="Q3317" t="s">
        <v>3044</v>
      </c>
      <c r="S3317" s="149" t="s">
        <v>137</v>
      </c>
      <c r="T3317" t="s">
        <v>15672</v>
      </c>
      <c r="U3317" t="str">
        <f>IF(COUNTIF('16 reserve bal'!D:D,'16 AJE data'!T3317)&gt;0,"Y","N")</f>
        <v>N</v>
      </c>
    </row>
    <row r="3318" spans="1:21" x14ac:dyDescent="0.25">
      <c r="A3318" t="s">
        <v>137</v>
      </c>
      <c r="B3318" t="s">
        <v>5284</v>
      </c>
      <c r="C3318" t="s">
        <v>8912</v>
      </c>
      <c r="D3318" t="s">
        <v>525</v>
      </c>
      <c r="E3318" t="s">
        <v>12419</v>
      </c>
      <c r="F3318" t="str">
        <f t="shared" si="54"/>
        <v>CA-IFRS</v>
      </c>
      <c r="G3318" t="s">
        <v>8912</v>
      </c>
      <c r="Q3318" t="s">
        <v>3044</v>
      </c>
      <c r="S3318" s="149" t="s">
        <v>137</v>
      </c>
      <c r="T3318" t="s">
        <v>15674</v>
      </c>
      <c r="U3318" t="str">
        <f>IF(COUNTIF('16 reserve bal'!D:D,'16 AJE data'!T3318)&gt;0,"Y","N")</f>
        <v>N</v>
      </c>
    </row>
    <row r="3319" spans="1:21" x14ac:dyDescent="0.25">
      <c r="A3319" t="s">
        <v>137</v>
      </c>
      <c r="B3319" t="s">
        <v>5284</v>
      </c>
      <c r="C3319" t="s">
        <v>8913</v>
      </c>
      <c r="D3319" t="s">
        <v>525</v>
      </c>
      <c r="E3319" t="s">
        <v>12419</v>
      </c>
      <c r="F3319" t="str">
        <f t="shared" si="54"/>
        <v>CA-IFRS</v>
      </c>
      <c r="G3319" t="s">
        <v>8913</v>
      </c>
      <c r="Q3319" t="s">
        <v>3044</v>
      </c>
      <c r="S3319" s="149" t="s">
        <v>137</v>
      </c>
      <c r="T3319" t="s">
        <v>15676</v>
      </c>
      <c r="U3319" t="str">
        <f>IF(COUNTIF('16 reserve bal'!D:D,'16 AJE data'!T3319)&gt;0,"Y","N")</f>
        <v>N</v>
      </c>
    </row>
    <row r="3320" spans="1:21" x14ac:dyDescent="0.25">
      <c r="A3320" t="s">
        <v>137</v>
      </c>
      <c r="B3320" t="s">
        <v>5284</v>
      </c>
      <c r="C3320" t="s">
        <v>8914</v>
      </c>
      <c r="D3320" t="s">
        <v>525</v>
      </c>
      <c r="E3320" t="s">
        <v>12419</v>
      </c>
      <c r="F3320" t="str">
        <f t="shared" si="54"/>
        <v>CA-IFRS</v>
      </c>
      <c r="G3320" t="s">
        <v>8914</v>
      </c>
      <c r="Q3320" t="s">
        <v>3044</v>
      </c>
      <c r="S3320" s="149" t="s">
        <v>137</v>
      </c>
      <c r="T3320" t="s">
        <v>15678</v>
      </c>
      <c r="U3320" t="str">
        <f>IF(COUNTIF('16 reserve bal'!D:D,'16 AJE data'!T3320)&gt;0,"Y","N")</f>
        <v>N</v>
      </c>
    </row>
    <row r="3321" spans="1:21" x14ac:dyDescent="0.25">
      <c r="A3321" t="s">
        <v>137</v>
      </c>
      <c r="B3321" t="s">
        <v>5284</v>
      </c>
      <c r="C3321" t="s">
        <v>8915</v>
      </c>
      <c r="D3321" t="s">
        <v>525</v>
      </c>
      <c r="E3321" t="s">
        <v>12419</v>
      </c>
      <c r="F3321" t="str">
        <f t="shared" si="54"/>
        <v>CA-IFRS</v>
      </c>
      <c r="G3321" t="s">
        <v>8915</v>
      </c>
      <c r="Q3321" t="s">
        <v>3044</v>
      </c>
      <c r="S3321" s="149" t="s">
        <v>137</v>
      </c>
      <c r="T3321" t="s">
        <v>15680</v>
      </c>
      <c r="U3321" t="str">
        <f>IF(COUNTIF('16 reserve bal'!D:D,'16 AJE data'!T3321)&gt;0,"Y","N")</f>
        <v>N</v>
      </c>
    </row>
    <row r="3322" spans="1:21" x14ac:dyDescent="0.25">
      <c r="A3322" t="s">
        <v>137</v>
      </c>
      <c r="B3322" t="s">
        <v>5284</v>
      </c>
      <c r="C3322" t="s">
        <v>8916</v>
      </c>
      <c r="D3322" t="s">
        <v>525</v>
      </c>
      <c r="E3322" t="s">
        <v>12419</v>
      </c>
      <c r="F3322" t="str">
        <f t="shared" si="54"/>
        <v>CA-IFRS</v>
      </c>
      <c r="G3322" t="s">
        <v>8916</v>
      </c>
      <c r="Q3322" t="s">
        <v>3044</v>
      </c>
      <c r="S3322" s="149" t="s">
        <v>137</v>
      </c>
      <c r="T3322" t="s">
        <v>15682</v>
      </c>
      <c r="U3322" t="str">
        <f>IF(COUNTIF('16 reserve bal'!D:D,'16 AJE data'!T3322)&gt;0,"Y","N")</f>
        <v>N</v>
      </c>
    </row>
    <row r="3323" spans="1:21" x14ac:dyDescent="0.25">
      <c r="A3323" t="s">
        <v>137</v>
      </c>
      <c r="B3323" t="s">
        <v>5284</v>
      </c>
      <c r="C3323" t="s">
        <v>8917</v>
      </c>
      <c r="D3323" t="s">
        <v>525</v>
      </c>
      <c r="E3323" t="s">
        <v>12419</v>
      </c>
      <c r="F3323" t="str">
        <f t="shared" si="54"/>
        <v>CA-IFRS</v>
      </c>
      <c r="G3323" t="s">
        <v>8917</v>
      </c>
      <c r="Q3323" t="s">
        <v>3044</v>
      </c>
      <c r="S3323" s="149" t="s">
        <v>137</v>
      </c>
      <c r="T3323" t="s">
        <v>15684</v>
      </c>
      <c r="U3323" t="str">
        <f>IF(COUNTIF('16 reserve bal'!D:D,'16 AJE data'!T3323)&gt;0,"Y","N")</f>
        <v>N</v>
      </c>
    </row>
    <row r="3324" spans="1:21" x14ac:dyDescent="0.25">
      <c r="A3324" t="s">
        <v>137</v>
      </c>
      <c r="B3324" t="s">
        <v>5284</v>
      </c>
      <c r="C3324" t="s">
        <v>8918</v>
      </c>
      <c r="D3324" t="s">
        <v>525</v>
      </c>
      <c r="E3324" t="s">
        <v>12419</v>
      </c>
      <c r="F3324" t="str">
        <f t="shared" si="54"/>
        <v>CA-IFRS</v>
      </c>
      <c r="G3324" t="s">
        <v>8918</v>
      </c>
      <c r="Q3324" t="s">
        <v>3044</v>
      </c>
      <c r="S3324" s="149" t="s">
        <v>137</v>
      </c>
      <c r="T3324" t="s">
        <v>15686</v>
      </c>
      <c r="U3324" t="str">
        <f>IF(COUNTIF('16 reserve bal'!D:D,'16 AJE data'!T3324)&gt;0,"Y","N")</f>
        <v>N</v>
      </c>
    </row>
    <row r="3325" spans="1:21" x14ac:dyDescent="0.25">
      <c r="A3325" t="s">
        <v>137</v>
      </c>
      <c r="B3325" t="s">
        <v>5284</v>
      </c>
      <c r="C3325" t="s">
        <v>8919</v>
      </c>
      <c r="D3325" t="s">
        <v>525</v>
      </c>
      <c r="E3325" t="s">
        <v>12419</v>
      </c>
      <c r="F3325" t="str">
        <f t="shared" si="54"/>
        <v>CA-IFRS</v>
      </c>
      <c r="G3325" t="s">
        <v>8919</v>
      </c>
      <c r="Q3325" t="s">
        <v>3044</v>
      </c>
      <c r="S3325" s="149" t="s">
        <v>137</v>
      </c>
      <c r="T3325" t="s">
        <v>15688</v>
      </c>
      <c r="U3325" t="str">
        <f>IF(COUNTIF('16 reserve bal'!D:D,'16 AJE data'!T3325)&gt;0,"Y","N")</f>
        <v>N</v>
      </c>
    </row>
    <row r="3326" spans="1:21" x14ac:dyDescent="0.25">
      <c r="A3326" t="s">
        <v>137</v>
      </c>
      <c r="B3326" t="s">
        <v>5284</v>
      </c>
      <c r="C3326" t="s">
        <v>8920</v>
      </c>
      <c r="D3326" t="s">
        <v>525</v>
      </c>
      <c r="E3326" t="s">
        <v>12419</v>
      </c>
      <c r="F3326" t="str">
        <f t="shared" si="54"/>
        <v>CA-IFRS</v>
      </c>
      <c r="G3326" t="s">
        <v>8920</v>
      </c>
      <c r="Q3326" t="s">
        <v>3044</v>
      </c>
      <c r="S3326" s="149" t="s">
        <v>137</v>
      </c>
      <c r="T3326" t="s">
        <v>15690</v>
      </c>
      <c r="U3326" t="str">
        <f>IF(COUNTIF('16 reserve bal'!D:D,'16 AJE data'!T3326)&gt;0,"Y","N")</f>
        <v>N</v>
      </c>
    </row>
    <row r="3327" spans="1:21" x14ac:dyDescent="0.25">
      <c r="A3327" t="s">
        <v>137</v>
      </c>
      <c r="B3327" t="s">
        <v>5284</v>
      </c>
      <c r="C3327" t="s">
        <v>8921</v>
      </c>
      <c r="D3327" t="s">
        <v>525</v>
      </c>
      <c r="E3327" t="s">
        <v>12419</v>
      </c>
      <c r="F3327" t="str">
        <f t="shared" si="54"/>
        <v>CA-IFRS</v>
      </c>
      <c r="G3327" t="s">
        <v>8921</v>
      </c>
      <c r="Q3327" t="s">
        <v>3044</v>
      </c>
      <c r="S3327" s="149" t="s">
        <v>137</v>
      </c>
      <c r="T3327" t="s">
        <v>15692</v>
      </c>
      <c r="U3327" t="str">
        <f>IF(COUNTIF('16 reserve bal'!D:D,'16 AJE data'!T3327)&gt;0,"Y","N")</f>
        <v>N</v>
      </c>
    </row>
    <row r="3328" spans="1:21" x14ac:dyDescent="0.25">
      <c r="A3328" t="s">
        <v>137</v>
      </c>
      <c r="B3328" t="s">
        <v>5284</v>
      </c>
      <c r="C3328" t="s">
        <v>8922</v>
      </c>
      <c r="D3328" t="s">
        <v>525</v>
      </c>
      <c r="E3328" t="s">
        <v>12419</v>
      </c>
      <c r="F3328" t="str">
        <f t="shared" si="54"/>
        <v>CA-IFRS</v>
      </c>
      <c r="G3328" t="s">
        <v>8922</v>
      </c>
      <c r="Q3328" t="s">
        <v>3044</v>
      </c>
      <c r="S3328" s="149" t="s">
        <v>137</v>
      </c>
      <c r="T3328" t="s">
        <v>15694</v>
      </c>
      <c r="U3328" t="str">
        <f>IF(COUNTIF('16 reserve bal'!D:D,'16 AJE data'!T3328)&gt;0,"Y","N")</f>
        <v>N</v>
      </c>
    </row>
    <row r="3329" spans="1:21" x14ac:dyDescent="0.25">
      <c r="A3329" t="s">
        <v>137</v>
      </c>
      <c r="B3329" t="s">
        <v>5284</v>
      </c>
      <c r="C3329" t="s">
        <v>8923</v>
      </c>
      <c r="D3329" t="s">
        <v>525</v>
      </c>
      <c r="E3329" t="s">
        <v>12419</v>
      </c>
      <c r="F3329" t="str">
        <f t="shared" si="54"/>
        <v>CA-IFRS</v>
      </c>
      <c r="G3329" t="s">
        <v>8923</v>
      </c>
      <c r="Q3329" t="s">
        <v>3044</v>
      </c>
      <c r="S3329" s="149" t="s">
        <v>137</v>
      </c>
      <c r="T3329" t="s">
        <v>15696</v>
      </c>
      <c r="U3329" t="str">
        <f>IF(COUNTIF('16 reserve bal'!D:D,'16 AJE data'!T3329)&gt;0,"Y","N")</f>
        <v>N</v>
      </c>
    </row>
    <row r="3330" spans="1:21" x14ac:dyDescent="0.25">
      <c r="A3330" t="s">
        <v>137</v>
      </c>
      <c r="B3330" t="s">
        <v>5284</v>
      </c>
      <c r="C3330" t="s">
        <v>8924</v>
      </c>
      <c r="D3330" t="s">
        <v>525</v>
      </c>
      <c r="E3330" t="s">
        <v>12419</v>
      </c>
      <c r="F3330" t="str">
        <f t="shared" si="54"/>
        <v>CA-IFRS</v>
      </c>
      <c r="G3330" t="s">
        <v>8924</v>
      </c>
      <c r="Q3330" t="s">
        <v>3044</v>
      </c>
      <c r="S3330" s="149" t="s">
        <v>137</v>
      </c>
      <c r="T3330" t="s">
        <v>15698</v>
      </c>
      <c r="U3330" t="str">
        <f>IF(COUNTIF('16 reserve bal'!D:D,'16 AJE data'!T3330)&gt;0,"Y","N")</f>
        <v>N</v>
      </c>
    </row>
    <row r="3331" spans="1:21" x14ac:dyDescent="0.25">
      <c r="A3331" t="s">
        <v>137</v>
      </c>
      <c r="B3331" t="s">
        <v>5284</v>
      </c>
      <c r="C3331" t="s">
        <v>8925</v>
      </c>
      <c r="D3331" t="s">
        <v>525</v>
      </c>
      <c r="E3331" t="s">
        <v>12419</v>
      </c>
      <c r="F3331" t="str">
        <f t="shared" si="54"/>
        <v>CA-IFRS</v>
      </c>
      <c r="G3331" t="s">
        <v>8925</v>
      </c>
      <c r="Q3331" t="s">
        <v>3044</v>
      </c>
      <c r="S3331" s="149" t="s">
        <v>137</v>
      </c>
      <c r="T3331" t="s">
        <v>15700</v>
      </c>
      <c r="U3331" t="str">
        <f>IF(COUNTIF('16 reserve bal'!D:D,'16 AJE data'!T3331)&gt;0,"Y","N")</f>
        <v>N</v>
      </c>
    </row>
    <row r="3332" spans="1:21" x14ac:dyDescent="0.25">
      <c r="A3332" t="s">
        <v>137</v>
      </c>
      <c r="B3332" t="s">
        <v>5284</v>
      </c>
      <c r="C3332" t="s">
        <v>8926</v>
      </c>
      <c r="D3332" t="s">
        <v>525</v>
      </c>
      <c r="E3332" t="s">
        <v>12419</v>
      </c>
      <c r="F3332" t="str">
        <f t="shared" si="54"/>
        <v>CA-IFRS</v>
      </c>
      <c r="G3332" t="s">
        <v>8926</v>
      </c>
      <c r="Q3332" t="s">
        <v>3044</v>
      </c>
      <c r="S3332" s="149" t="s">
        <v>137</v>
      </c>
      <c r="T3332" t="s">
        <v>15702</v>
      </c>
      <c r="U3332" t="str">
        <f>IF(COUNTIF('16 reserve bal'!D:D,'16 AJE data'!T3332)&gt;0,"Y","N")</f>
        <v>N</v>
      </c>
    </row>
    <row r="3333" spans="1:21" x14ac:dyDescent="0.25">
      <c r="A3333" t="s">
        <v>137</v>
      </c>
      <c r="B3333" t="s">
        <v>5284</v>
      </c>
      <c r="C3333" t="s">
        <v>8927</v>
      </c>
      <c r="D3333" t="s">
        <v>525</v>
      </c>
      <c r="E3333" t="s">
        <v>12419</v>
      </c>
      <c r="F3333" t="str">
        <f t="shared" ref="F3333:F3396" si="55">D3333&amp;"-"&amp;E3333</f>
        <v>CA-IFRS</v>
      </c>
      <c r="G3333" t="s">
        <v>8927</v>
      </c>
      <c r="Q3333" t="s">
        <v>3044</v>
      </c>
      <c r="S3333" s="149" t="s">
        <v>137</v>
      </c>
      <c r="T3333" t="s">
        <v>15704</v>
      </c>
      <c r="U3333" t="str">
        <f>IF(COUNTIF('16 reserve bal'!D:D,'16 AJE data'!T3333)&gt;0,"Y","N")</f>
        <v>N</v>
      </c>
    </row>
    <row r="3334" spans="1:21" x14ac:dyDescent="0.25">
      <c r="A3334" t="s">
        <v>137</v>
      </c>
      <c r="B3334" t="s">
        <v>5284</v>
      </c>
      <c r="C3334" t="s">
        <v>8928</v>
      </c>
      <c r="D3334" t="s">
        <v>525</v>
      </c>
      <c r="E3334" t="s">
        <v>12419</v>
      </c>
      <c r="F3334" t="str">
        <f t="shared" si="55"/>
        <v>CA-IFRS</v>
      </c>
      <c r="G3334" t="s">
        <v>8928</v>
      </c>
      <c r="Q3334" t="s">
        <v>3044</v>
      </c>
      <c r="S3334" s="149" t="s">
        <v>137</v>
      </c>
      <c r="T3334" t="s">
        <v>15706</v>
      </c>
      <c r="U3334" t="str">
        <f>IF(COUNTIF('16 reserve bal'!D:D,'16 AJE data'!T3334)&gt;0,"Y","N")</f>
        <v>N</v>
      </c>
    </row>
    <row r="3335" spans="1:21" x14ac:dyDescent="0.25">
      <c r="A3335" t="s">
        <v>137</v>
      </c>
      <c r="B3335" t="s">
        <v>5284</v>
      </c>
      <c r="C3335" t="s">
        <v>8929</v>
      </c>
      <c r="D3335" t="s">
        <v>525</v>
      </c>
      <c r="E3335" t="s">
        <v>12419</v>
      </c>
      <c r="F3335" t="str">
        <f t="shared" si="55"/>
        <v>CA-IFRS</v>
      </c>
      <c r="G3335" t="s">
        <v>8929</v>
      </c>
      <c r="Q3335" t="s">
        <v>3044</v>
      </c>
      <c r="S3335" s="149" t="s">
        <v>137</v>
      </c>
      <c r="T3335" t="s">
        <v>15708</v>
      </c>
      <c r="U3335" t="str">
        <f>IF(COUNTIF('16 reserve bal'!D:D,'16 AJE data'!T3335)&gt;0,"Y","N")</f>
        <v>N</v>
      </c>
    </row>
    <row r="3336" spans="1:21" x14ac:dyDescent="0.25">
      <c r="A3336" t="s">
        <v>137</v>
      </c>
      <c r="B3336" t="s">
        <v>5284</v>
      </c>
      <c r="C3336" t="s">
        <v>8930</v>
      </c>
      <c r="D3336" t="s">
        <v>525</v>
      </c>
      <c r="E3336" t="s">
        <v>12419</v>
      </c>
      <c r="F3336" t="str">
        <f t="shared" si="55"/>
        <v>CA-IFRS</v>
      </c>
      <c r="G3336" t="s">
        <v>8930</v>
      </c>
      <c r="Q3336" t="s">
        <v>3044</v>
      </c>
      <c r="S3336" s="149" t="s">
        <v>137</v>
      </c>
      <c r="T3336" t="s">
        <v>15710</v>
      </c>
      <c r="U3336" t="str">
        <f>IF(COUNTIF('16 reserve bal'!D:D,'16 AJE data'!T3336)&gt;0,"Y","N")</f>
        <v>N</v>
      </c>
    </row>
    <row r="3337" spans="1:21" x14ac:dyDescent="0.25">
      <c r="A3337" t="s">
        <v>137</v>
      </c>
      <c r="B3337" t="s">
        <v>5284</v>
      </c>
      <c r="C3337" t="s">
        <v>8931</v>
      </c>
      <c r="D3337" t="s">
        <v>525</v>
      </c>
      <c r="E3337" t="s">
        <v>12419</v>
      </c>
      <c r="F3337" t="str">
        <f t="shared" si="55"/>
        <v>CA-IFRS</v>
      </c>
      <c r="G3337" t="s">
        <v>8931</v>
      </c>
      <c r="Q3337" t="s">
        <v>3044</v>
      </c>
      <c r="S3337" s="149" t="s">
        <v>137</v>
      </c>
      <c r="T3337" t="s">
        <v>15712</v>
      </c>
      <c r="U3337" t="str">
        <f>IF(COUNTIF('16 reserve bal'!D:D,'16 AJE data'!T3337)&gt;0,"Y","N")</f>
        <v>N</v>
      </c>
    </row>
    <row r="3338" spans="1:21" x14ac:dyDescent="0.25">
      <c r="A3338" t="s">
        <v>137</v>
      </c>
      <c r="B3338" t="s">
        <v>5284</v>
      </c>
      <c r="C3338" t="s">
        <v>8932</v>
      </c>
      <c r="D3338" t="s">
        <v>525</v>
      </c>
      <c r="E3338" t="s">
        <v>12419</v>
      </c>
      <c r="F3338" t="str">
        <f t="shared" si="55"/>
        <v>CA-IFRS</v>
      </c>
      <c r="G3338" t="s">
        <v>8932</v>
      </c>
      <c r="Q3338" t="s">
        <v>3044</v>
      </c>
      <c r="S3338" s="149" t="s">
        <v>137</v>
      </c>
      <c r="T3338" t="s">
        <v>15714</v>
      </c>
      <c r="U3338" t="str">
        <f>IF(COUNTIF('16 reserve bal'!D:D,'16 AJE data'!T3338)&gt;0,"Y","N")</f>
        <v>N</v>
      </c>
    </row>
    <row r="3339" spans="1:21" x14ac:dyDescent="0.25">
      <c r="A3339" t="s">
        <v>137</v>
      </c>
      <c r="B3339" t="s">
        <v>5284</v>
      </c>
      <c r="C3339" t="s">
        <v>8933</v>
      </c>
      <c r="D3339" t="s">
        <v>525</v>
      </c>
      <c r="E3339" t="s">
        <v>12419</v>
      </c>
      <c r="F3339" t="str">
        <f t="shared" si="55"/>
        <v>CA-IFRS</v>
      </c>
      <c r="G3339" t="s">
        <v>8933</v>
      </c>
      <c r="Q3339" t="s">
        <v>3044</v>
      </c>
      <c r="S3339" s="149" t="s">
        <v>137</v>
      </c>
      <c r="T3339" t="s">
        <v>15716</v>
      </c>
      <c r="U3339" t="str">
        <f>IF(COUNTIF('16 reserve bal'!D:D,'16 AJE data'!T3339)&gt;0,"Y","N")</f>
        <v>N</v>
      </c>
    </row>
    <row r="3340" spans="1:21" x14ac:dyDescent="0.25">
      <c r="A3340" t="s">
        <v>137</v>
      </c>
      <c r="B3340" t="s">
        <v>5284</v>
      </c>
      <c r="C3340" t="s">
        <v>8934</v>
      </c>
      <c r="D3340" t="s">
        <v>525</v>
      </c>
      <c r="E3340" t="s">
        <v>12419</v>
      </c>
      <c r="F3340" t="str">
        <f t="shared" si="55"/>
        <v>CA-IFRS</v>
      </c>
      <c r="G3340" t="s">
        <v>8934</v>
      </c>
      <c r="Q3340" t="s">
        <v>3044</v>
      </c>
      <c r="S3340" s="149" t="s">
        <v>137</v>
      </c>
      <c r="T3340" t="s">
        <v>15718</v>
      </c>
      <c r="U3340" t="str">
        <f>IF(COUNTIF('16 reserve bal'!D:D,'16 AJE data'!T3340)&gt;0,"Y","N")</f>
        <v>N</v>
      </c>
    </row>
    <row r="3341" spans="1:21" x14ac:dyDescent="0.25">
      <c r="A3341" t="s">
        <v>137</v>
      </c>
      <c r="B3341" t="s">
        <v>5284</v>
      </c>
      <c r="C3341" t="s">
        <v>8935</v>
      </c>
      <c r="D3341" t="s">
        <v>525</v>
      </c>
      <c r="E3341" t="s">
        <v>12419</v>
      </c>
      <c r="F3341" t="str">
        <f t="shared" si="55"/>
        <v>CA-IFRS</v>
      </c>
      <c r="G3341" t="s">
        <v>8935</v>
      </c>
      <c r="Q3341" t="s">
        <v>3044</v>
      </c>
      <c r="S3341" s="149" t="s">
        <v>137</v>
      </c>
      <c r="T3341" t="s">
        <v>15720</v>
      </c>
      <c r="U3341" t="str">
        <f>IF(COUNTIF('16 reserve bal'!D:D,'16 AJE data'!T3341)&gt;0,"Y","N")</f>
        <v>N</v>
      </c>
    </row>
    <row r="3342" spans="1:21" x14ac:dyDescent="0.25">
      <c r="A3342" t="s">
        <v>137</v>
      </c>
      <c r="B3342" t="s">
        <v>5284</v>
      </c>
      <c r="C3342" t="s">
        <v>8936</v>
      </c>
      <c r="D3342" t="s">
        <v>525</v>
      </c>
      <c r="E3342" t="s">
        <v>12419</v>
      </c>
      <c r="F3342" t="str">
        <f t="shared" si="55"/>
        <v>CA-IFRS</v>
      </c>
      <c r="G3342" t="s">
        <v>8936</v>
      </c>
      <c r="Q3342" t="s">
        <v>3044</v>
      </c>
      <c r="S3342" s="149" t="s">
        <v>137</v>
      </c>
      <c r="T3342" t="s">
        <v>15722</v>
      </c>
      <c r="U3342" t="str">
        <f>IF(COUNTIF('16 reserve bal'!D:D,'16 AJE data'!T3342)&gt;0,"Y","N")</f>
        <v>N</v>
      </c>
    </row>
    <row r="3343" spans="1:21" x14ac:dyDescent="0.25">
      <c r="A3343" t="s">
        <v>137</v>
      </c>
      <c r="B3343" t="s">
        <v>5284</v>
      </c>
      <c r="C3343" t="s">
        <v>8937</v>
      </c>
      <c r="D3343" t="s">
        <v>525</v>
      </c>
      <c r="E3343" t="s">
        <v>12419</v>
      </c>
      <c r="F3343" t="str">
        <f t="shared" si="55"/>
        <v>CA-IFRS</v>
      </c>
      <c r="G3343" t="s">
        <v>8937</v>
      </c>
      <c r="Q3343" t="s">
        <v>3044</v>
      </c>
      <c r="S3343" s="149" t="s">
        <v>137</v>
      </c>
      <c r="T3343" t="s">
        <v>15724</v>
      </c>
      <c r="U3343" t="str">
        <f>IF(COUNTIF('16 reserve bal'!D:D,'16 AJE data'!T3343)&gt;0,"Y","N")</f>
        <v>N</v>
      </c>
    </row>
    <row r="3344" spans="1:21" x14ac:dyDescent="0.25">
      <c r="A3344" t="s">
        <v>137</v>
      </c>
      <c r="B3344" t="s">
        <v>5284</v>
      </c>
      <c r="C3344" t="s">
        <v>8938</v>
      </c>
      <c r="D3344" t="s">
        <v>525</v>
      </c>
      <c r="E3344" t="s">
        <v>12419</v>
      </c>
      <c r="F3344" t="str">
        <f t="shared" si="55"/>
        <v>CA-IFRS</v>
      </c>
      <c r="G3344" t="s">
        <v>8938</v>
      </c>
      <c r="Q3344" t="s">
        <v>3044</v>
      </c>
      <c r="S3344" s="149" t="s">
        <v>137</v>
      </c>
      <c r="T3344" t="s">
        <v>15726</v>
      </c>
      <c r="U3344" t="str">
        <f>IF(COUNTIF('16 reserve bal'!D:D,'16 AJE data'!T3344)&gt;0,"Y","N")</f>
        <v>N</v>
      </c>
    </row>
    <row r="3345" spans="1:21" x14ac:dyDescent="0.25">
      <c r="A3345" t="s">
        <v>137</v>
      </c>
      <c r="B3345" t="s">
        <v>5284</v>
      </c>
      <c r="C3345" t="s">
        <v>8939</v>
      </c>
      <c r="D3345" t="s">
        <v>525</v>
      </c>
      <c r="E3345" t="s">
        <v>12419</v>
      </c>
      <c r="F3345" t="str">
        <f t="shared" si="55"/>
        <v>CA-IFRS</v>
      </c>
      <c r="G3345" t="s">
        <v>8939</v>
      </c>
      <c r="Q3345" t="s">
        <v>3044</v>
      </c>
      <c r="S3345" s="149" t="s">
        <v>137</v>
      </c>
      <c r="T3345" t="s">
        <v>15728</v>
      </c>
      <c r="U3345" t="str">
        <f>IF(COUNTIF('16 reserve bal'!D:D,'16 AJE data'!T3345)&gt;0,"Y","N")</f>
        <v>N</v>
      </c>
    </row>
    <row r="3346" spans="1:21" x14ac:dyDescent="0.25">
      <c r="A3346" t="s">
        <v>137</v>
      </c>
      <c r="B3346" t="s">
        <v>5284</v>
      </c>
      <c r="C3346" t="s">
        <v>8940</v>
      </c>
      <c r="D3346" t="s">
        <v>525</v>
      </c>
      <c r="E3346" t="s">
        <v>12419</v>
      </c>
      <c r="F3346" t="str">
        <f t="shared" si="55"/>
        <v>CA-IFRS</v>
      </c>
      <c r="G3346" t="s">
        <v>8940</v>
      </c>
      <c r="Q3346" t="s">
        <v>3044</v>
      </c>
      <c r="S3346" s="149" t="s">
        <v>137</v>
      </c>
      <c r="T3346" t="s">
        <v>15730</v>
      </c>
      <c r="U3346" t="str">
        <f>IF(COUNTIF('16 reserve bal'!D:D,'16 AJE data'!T3346)&gt;0,"Y","N")</f>
        <v>N</v>
      </c>
    </row>
    <row r="3347" spans="1:21" x14ac:dyDescent="0.25">
      <c r="A3347" t="s">
        <v>137</v>
      </c>
      <c r="B3347" t="s">
        <v>5284</v>
      </c>
      <c r="C3347" t="s">
        <v>8941</v>
      </c>
      <c r="D3347" t="s">
        <v>525</v>
      </c>
      <c r="E3347" t="s">
        <v>12419</v>
      </c>
      <c r="F3347" t="str">
        <f t="shared" si="55"/>
        <v>CA-IFRS</v>
      </c>
      <c r="G3347" t="s">
        <v>8941</v>
      </c>
      <c r="Q3347" t="s">
        <v>3044</v>
      </c>
      <c r="S3347" s="149" t="s">
        <v>137</v>
      </c>
      <c r="T3347" t="s">
        <v>15732</v>
      </c>
      <c r="U3347" t="str">
        <f>IF(COUNTIF('16 reserve bal'!D:D,'16 AJE data'!T3347)&gt;0,"Y","N")</f>
        <v>N</v>
      </c>
    </row>
    <row r="3348" spans="1:21" x14ac:dyDescent="0.25">
      <c r="A3348" t="s">
        <v>137</v>
      </c>
      <c r="B3348" t="s">
        <v>5284</v>
      </c>
      <c r="C3348" t="s">
        <v>8942</v>
      </c>
      <c r="D3348" t="s">
        <v>525</v>
      </c>
      <c r="E3348" t="s">
        <v>12419</v>
      </c>
      <c r="F3348" t="str">
        <f t="shared" si="55"/>
        <v>CA-IFRS</v>
      </c>
      <c r="G3348" t="s">
        <v>8942</v>
      </c>
      <c r="Q3348" t="s">
        <v>3044</v>
      </c>
      <c r="S3348" s="149" t="s">
        <v>137</v>
      </c>
      <c r="T3348" t="s">
        <v>15734</v>
      </c>
      <c r="U3348" t="str">
        <f>IF(COUNTIF('16 reserve bal'!D:D,'16 AJE data'!T3348)&gt;0,"Y","N")</f>
        <v>N</v>
      </c>
    </row>
    <row r="3349" spans="1:21" x14ac:dyDescent="0.25">
      <c r="A3349" t="s">
        <v>137</v>
      </c>
      <c r="B3349" t="s">
        <v>5284</v>
      </c>
      <c r="C3349" t="s">
        <v>8943</v>
      </c>
      <c r="D3349" t="s">
        <v>525</v>
      </c>
      <c r="E3349" t="s">
        <v>12419</v>
      </c>
      <c r="F3349" t="str">
        <f t="shared" si="55"/>
        <v>CA-IFRS</v>
      </c>
      <c r="G3349" t="s">
        <v>8943</v>
      </c>
      <c r="Q3349" t="s">
        <v>3044</v>
      </c>
      <c r="S3349" s="149" t="s">
        <v>137</v>
      </c>
      <c r="T3349" t="s">
        <v>15736</v>
      </c>
      <c r="U3349" t="str">
        <f>IF(COUNTIF('16 reserve bal'!D:D,'16 AJE data'!T3349)&gt;0,"Y","N")</f>
        <v>N</v>
      </c>
    </row>
    <row r="3350" spans="1:21" x14ac:dyDescent="0.25">
      <c r="A3350" t="s">
        <v>137</v>
      </c>
      <c r="B3350" t="s">
        <v>5284</v>
      </c>
      <c r="C3350" t="s">
        <v>8944</v>
      </c>
      <c r="D3350" t="s">
        <v>525</v>
      </c>
      <c r="E3350" t="s">
        <v>12419</v>
      </c>
      <c r="F3350" t="str">
        <f t="shared" si="55"/>
        <v>CA-IFRS</v>
      </c>
      <c r="G3350" t="s">
        <v>8944</v>
      </c>
      <c r="Q3350" t="s">
        <v>3044</v>
      </c>
      <c r="S3350" s="149" t="s">
        <v>137</v>
      </c>
      <c r="T3350" t="s">
        <v>15738</v>
      </c>
      <c r="U3350" t="str">
        <f>IF(COUNTIF('16 reserve bal'!D:D,'16 AJE data'!T3350)&gt;0,"Y","N")</f>
        <v>N</v>
      </c>
    </row>
    <row r="3351" spans="1:21" x14ac:dyDescent="0.25">
      <c r="A3351" t="s">
        <v>137</v>
      </c>
      <c r="B3351" t="s">
        <v>5284</v>
      </c>
      <c r="C3351" t="s">
        <v>8945</v>
      </c>
      <c r="D3351" t="s">
        <v>525</v>
      </c>
      <c r="E3351" t="s">
        <v>12419</v>
      </c>
      <c r="F3351" t="str">
        <f t="shared" si="55"/>
        <v>CA-IFRS</v>
      </c>
      <c r="G3351" t="s">
        <v>8945</v>
      </c>
      <c r="Q3351" t="s">
        <v>3044</v>
      </c>
      <c r="S3351" s="149" t="s">
        <v>137</v>
      </c>
      <c r="T3351" t="s">
        <v>15740</v>
      </c>
      <c r="U3351" t="str">
        <f>IF(COUNTIF('16 reserve bal'!D:D,'16 AJE data'!T3351)&gt;0,"Y","N")</f>
        <v>N</v>
      </c>
    </row>
    <row r="3352" spans="1:21" x14ac:dyDescent="0.25">
      <c r="A3352" t="s">
        <v>137</v>
      </c>
      <c r="B3352" t="s">
        <v>5284</v>
      </c>
      <c r="C3352" t="s">
        <v>8946</v>
      </c>
      <c r="D3352" t="s">
        <v>525</v>
      </c>
      <c r="E3352" t="s">
        <v>12419</v>
      </c>
      <c r="F3352" t="str">
        <f t="shared" si="55"/>
        <v>CA-IFRS</v>
      </c>
      <c r="G3352" t="s">
        <v>8946</v>
      </c>
      <c r="Q3352" t="s">
        <v>3044</v>
      </c>
      <c r="S3352" s="149" t="s">
        <v>137</v>
      </c>
      <c r="T3352" t="s">
        <v>15742</v>
      </c>
      <c r="U3352" t="str">
        <f>IF(COUNTIF('16 reserve bal'!D:D,'16 AJE data'!T3352)&gt;0,"Y","N")</f>
        <v>N</v>
      </c>
    </row>
    <row r="3353" spans="1:21" x14ac:dyDescent="0.25">
      <c r="A3353" t="s">
        <v>137</v>
      </c>
      <c r="B3353" t="s">
        <v>5284</v>
      </c>
      <c r="C3353" t="s">
        <v>8947</v>
      </c>
      <c r="D3353" t="s">
        <v>525</v>
      </c>
      <c r="E3353" t="s">
        <v>12419</v>
      </c>
      <c r="F3353" t="str">
        <f t="shared" si="55"/>
        <v>CA-IFRS</v>
      </c>
      <c r="G3353" t="s">
        <v>8947</v>
      </c>
      <c r="Q3353" t="s">
        <v>3044</v>
      </c>
      <c r="S3353" s="149" t="s">
        <v>137</v>
      </c>
      <c r="T3353" t="s">
        <v>15744</v>
      </c>
      <c r="U3353" t="str">
        <f>IF(COUNTIF('16 reserve bal'!D:D,'16 AJE data'!T3353)&gt;0,"Y","N")</f>
        <v>N</v>
      </c>
    </row>
    <row r="3354" spans="1:21" x14ac:dyDescent="0.25">
      <c r="A3354" t="s">
        <v>137</v>
      </c>
      <c r="B3354" t="s">
        <v>5284</v>
      </c>
      <c r="C3354" t="s">
        <v>8949</v>
      </c>
      <c r="D3354" t="s">
        <v>525</v>
      </c>
      <c r="E3354" t="s">
        <v>12419</v>
      </c>
      <c r="F3354" t="str">
        <f t="shared" si="55"/>
        <v>CA-IFRS</v>
      </c>
      <c r="G3354" t="s">
        <v>8949</v>
      </c>
      <c r="Q3354" t="s">
        <v>3044</v>
      </c>
      <c r="S3354" s="149" t="s">
        <v>137</v>
      </c>
      <c r="T3354" t="s">
        <v>15748</v>
      </c>
      <c r="U3354" t="str">
        <f>IF(COUNTIF('16 reserve bal'!D:D,'16 AJE data'!T3354)&gt;0,"Y","N")</f>
        <v>N</v>
      </c>
    </row>
    <row r="3355" spans="1:21" x14ac:dyDescent="0.25">
      <c r="A3355" t="s">
        <v>137</v>
      </c>
      <c r="B3355" t="s">
        <v>5284</v>
      </c>
      <c r="C3355" t="s">
        <v>8950</v>
      </c>
      <c r="D3355" t="s">
        <v>525</v>
      </c>
      <c r="E3355" t="s">
        <v>12419</v>
      </c>
      <c r="F3355" t="str">
        <f t="shared" si="55"/>
        <v>CA-IFRS</v>
      </c>
      <c r="G3355" t="s">
        <v>8950</v>
      </c>
      <c r="Q3355" t="s">
        <v>3044</v>
      </c>
      <c r="S3355" s="149" t="s">
        <v>137</v>
      </c>
      <c r="T3355" t="s">
        <v>15750</v>
      </c>
      <c r="U3355" t="str">
        <f>IF(COUNTIF('16 reserve bal'!D:D,'16 AJE data'!T3355)&gt;0,"Y","N")</f>
        <v>N</v>
      </c>
    </row>
    <row r="3356" spans="1:21" x14ac:dyDescent="0.25">
      <c r="A3356" t="s">
        <v>137</v>
      </c>
      <c r="B3356" t="s">
        <v>5284</v>
      </c>
      <c r="C3356" t="s">
        <v>8951</v>
      </c>
      <c r="D3356" t="s">
        <v>525</v>
      </c>
      <c r="E3356" t="s">
        <v>12419</v>
      </c>
      <c r="F3356" t="str">
        <f t="shared" si="55"/>
        <v>CA-IFRS</v>
      </c>
      <c r="G3356" t="s">
        <v>8951</v>
      </c>
      <c r="Q3356" t="s">
        <v>3044</v>
      </c>
      <c r="S3356" s="149" t="s">
        <v>137</v>
      </c>
      <c r="T3356" t="s">
        <v>15752</v>
      </c>
      <c r="U3356" t="str">
        <f>IF(COUNTIF('16 reserve bal'!D:D,'16 AJE data'!T3356)&gt;0,"Y","N")</f>
        <v>N</v>
      </c>
    </row>
    <row r="3357" spans="1:21" x14ac:dyDescent="0.25">
      <c r="A3357" t="s">
        <v>137</v>
      </c>
      <c r="B3357" t="s">
        <v>5284</v>
      </c>
      <c r="C3357" t="s">
        <v>8952</v>
      </c>
      <c r="D3357" t="s">
        <v>525</v>
      </c>
      <c r="E3357" t="s">
        <v>12419</v>
      </c>
      <c r="F3357" t="str">
        <f t="shared" si="55"/>
        <v>CA-IFRS</v>
      </c>
      <c r="G3357" t="s">
        <v>8952</v>
      </c>
      <c r="Q3357" t="s">
        <v>3044</v>
      </c>
      <c r="S3357" s="149" t="s">
        <v>137</v>
      </c>
      <c r="T3357" t="s">
        <v>15754</v>
      </c>
      <c r="U3357" t="str">
        <f>IF(COUNTIF('16 reserve bal'!D:D,'16 AJE data'!T3357)&gt;0,"Y","N")</f>
        <v>N</v>
      </c>
    </row>
    <row r="3358" spans="1:21" x14ac:dyDescent="0.25">
      <c r="A3358" t="s">
        <v>137</v>
      </c>
      <c r="B3358" t="s">
        <v>5284</v>
      </c>
      <c r="C3358" t="s">
        <v>8953</v>
      </c>
      <c r="D3358" t="s">
        <v>525</v>
      </c>
      <c r="E3358" t="s">
        <v>12419</v>
      </c>
      <c r="F3358" t="str">
        <f t="shared" si="55"/>
        <v>CA-IFRS</v>
      </c>
      <c r="G3358" t="s">
        <v>8953</v>
      </c>
      <c r="Q3358" t="s">
        <v>3044</v>
      </c>
      <c r="S3358" s="149" t="s">
        <v>137</v>
      </c>
      <c r="T3358" t="s">
        <v>15756</v>
      </c>
      <c r="U3358" t="str">
        <f>IF(COUNTIF('16 reserve bal'!D:D,'16 AJE data'!T3358)&gt;0,"Y","N")</f>
        <v>N</v>
      </c>
    </row>
    <row r="3359" spans="1:21" x14ac:dyDescent="0.25">
      <c r="A3359" t="s">
        <v>137</v>
      </c>
      <c r="B3359" t="s">
        <v>5284</v>
      </c>
      <c r="C3359" t="s">
        <v>8954</v>
      </c>
      <c r="D3359" t="s">
        <v>525</v>
      </c>
      <c r="E3359" t="s">
        <v>12419</v>
      </c>
      <c r="F3359" t="str">
        <f t="shared" si="55"/>
        <v>CA-IFRS</v>
      </c>
      <c r="G3359" t="s">
        <v>8954</v>
      </c>
      <c r="Q3359" t="s">
        <v>3044</v>
      </c>
      <c r="S3359" s="149" t="s">
        <v>137</v>
      </c>
      <c r="T3359" t="s">
        <v>15758</v>
      </c>
      <c r="U3359" t="str">
        <f>IF(COUNTIF('16 reserve bal'!D:D,'16 AJE data'!T3359)&gt;0,"Y","N")</f>
        <v>N</v>
      </c>
    </row>
    <row r="3360" spans="1:21" x14ac:dyDescent="0.25">
      <c r="A3360" t="s">
        <v>137</v>
      </c>
      <c r="B3360" t="s">
        <v>5284</v>
      </c>
      <c r="C3360" t="s">
        <v>8955</v>
      </c>
      <c r="D3360" t="s">
        <v>525</v>
      </c>
      <c r="E3360" t="s">
        <v>12419</v>
      </c>
      <c r="F3360" t="str">
        <f t="shared" si="55"/>
        <v>CA-IFRS</v>
      </c>
      <c r="G3360" t="s">
        <v>8955</v>
      </c>
      <c r="Q3360" t="s">
        <v>3044</v>
      </c>
      <c r="S3360" s="149" t="s">
        <v>137</v>
      </c>
      <c r="T3360" t="s">
        <v>15760</v>
      </c>
      <c r="U3360" t="str">
        <f>IF(COUNTIF('16 reserve bal'!D:D,'16 AJE data'!T3360)&gt;0,"Y","N")</f>
        <v>N</v>
      </c>
    </row>
    <row r="3361" spans="1:21" x14ac:dyDescent="0.25">
      <c r="A3361" t="s">
        <v>137</v>
      </c>
      <c r="B3361" t="s">
        <v>5284</v>
      </c>
      <c r="C3361" t="s">
        <v>8956</v>
      </c>
      <c r="D3361" t="s">
        <v>525</v>
      </c>
      <c r="E3361" t="s">
        <v>12419</v>
      </c>
      <c r="F3361" t="str">
        <f t="shared" si="55"/>
        <v>CA-IFRS</v>
      </c>
      <c r="G3361" t="s">
        <v>8956</v>
      </c>
      <c r="Q3361" t="s">
        <v>3044</v>
      </c>
      <c r="S3361" s="149" t="s">
        <v>137</v>
      </c>
      <c r="T3361" t="s">
        <v>15762</v>
      </c>
      <c r="U3361" t="str">
        <f>IF(COUNTIF('16 reserve bal'!D:D,'16 AJE data'!T3361)&gt;0,"Y","N")</f>
        <v>N</v>
      </c>
    </row>
    <row r="3362" spans="1:21" x14ac:dyDescent="0.25">
      <c r="A3362" t="s">
        <v>137</v>
      </c>
      <c r="B3362" t="s">
        <v>5284</v>
      </c>
      <c r="C3362" t="s">
        <v>8957</v>
      </c>
      <c r="D3362" t="s">
        <v>525</v>
      </c>
      <c r="E3362" t="s">
        <v>12419</v>
      </c>
      <c r="F3362" t="str">
        <f t="shared" si="55"/>
        <v>CA-IFRS</v>
      </c>
      <c r="G3362" t="s">
        <v>8957</v>
      </c>
      <c r="Q3362" t="s">
        <v>3044</v>
      </c>
      <c r="S3362" s="149" t="s">
        <v>137</v>
      </c>
      <c r="T3362" t="s">
        <v>15764</v>
      </c>
      <c r="U3362" t="str">
        <f>IF(COUNTIF('16 reserve bal'!D:D,'16 AJE data'!T3362)&gt;0,"Y","N")</f>
        <v>N</v>
      </c>
    </row>
    <row r="3363" spans="1:21" x14ac:dyDescent="0.25">
      <c r="A3363" t="s">
        <v>137</v>
      </c>
      <c r="B3363" t="s">
        <v>5284</v>
      </c>
      <c r="C3363" t="s">
        <v>8958</v>
      </c>
      <c r="D3363" t="s">
        <v>525</v>
      </c>
      <c r="E3363" t="s">
        <v>12419</v>
      </c>
      <c r="F3363" t="str">
        <f t="shared" si="55"/>
        <v>CA-IFRS</v>
      </c>
      <c r="G3363" t="s">
        <v>8958</v>
      </c>
      <c r="Q3363" t="s">
        <v>3044</v>
      </c>
      <c r="S3363" s="149" t="s">
        <v>137</v>
      </c>
      <c r="T3363" t="s">
        <v>15766</v>
      </c>
      <c r="U3363" t="str">
        <f>IF(COUNTIF('16 reserve bal'!D:D,'16 AJE data'!T3363)&gt;0,"Y","N")</f>
        <v>N</v>
      </c>
    </row>
    <row r="3364" spans="1:21" x14ac:dyDescent="0.25">
      <c r="A3364" t="s">
        <v>137</v>
      </c>
      <c r="B3364" t="s">
        <v>5284</v>
      </c>
      <c r="C3364" t="s">
        <v>8959</v>
      </c>
      <c r="D3364" t="s">
        <v>525</v>
      </c>
      <c r="E3364" t="s">
        <v>12419</v>
      </c>
      <c r="F3364" t="str">
        <f t="shared" si="55"/>
        <v>CA-IFRS</v>
      </c>
      <c r="G3364" t="s">
        <v>8959</v>
      </c>
      <c r="Q3364" t="s">
        <v>3044</v>
      </c>
      <c r="S3364" s="149" t="s">
        <v>137</v>
      </c>
      <c r="T3364" t="s">
        <v>15768</v>
      </c>
      <c r="U3364" t="str">
        <f>IF(COUNTIF('16 reserve bal'!D:D,'16 AJE data'!T3364)&gt;0,"Y","N")</f>
        <v>N</v>
      </c>
    </row>
    <row r="3365" spans="1:21" x14ac:dyDescent="0.25">
      <c r="A3365" t="s">
        <v>137</v>
      </c>
      <c r="B3365" t="s">
        <v>5284</v>
      </c>
      <c r="C3365" t="s">
        <v>8960</v>
      </c>
      <c r="D3365" t="s">
        <v>525</v>
      </c>
      <c r="E3365" t="s">
        <v>12419</v>
      </c>
      <c r="F3365" t="str">
        <f t="shared" si="55"/>
        <v>CA-IFRS</v>
      </c>
      <c r="G3365" t="s">
        <v>8960</v>
      </c>
      <c r="Q3365" t="s">
        <v>3044</v>
      </c>
      <c r="S3365" s="149" t="s">
        <v>137</v>
      </c>
      <c r="T3365" t="s">
        <v>15770</v>
      </c>
      <c r="U3365" t="str">
        <f>IF(COUNTIF('16 reserve bal'!D:D,'16 AJE data'!T3365)&gt;0,"Y","N")</f>
        <v>N</v>
      </c>
    </row>
    <row r="3366" spans="1:21" x14ac:dyDescent="0.25">
      <c r="A3366" t="s">
        <v>137</v>
      </c>
      <c r="B3366" t="s">
        <v>5284</v>
      </c>
      <c r="C3366" t="s">
        <v>8961</v>
      </c>
      <c r="D3366" t="s">
        <v>525</v>
      </c>
      <c r="E3366" t="s">
        <v>12419</v>
      </c>
      <c r="F3366" t="str">
        <f t="shared" si="55"/>
        <v>CA-IFRS</v>
      </c>
      <c r="G3366" t="s">
        <v>8961</v>
      </c>
      <c r="Q3366" t="s">
        <v>3044</v>
      </c>
      <c r="S3366" s="149" t="s">
        <v>137</v>
      </c>
      <c r="T3366" t="s">
        <v>15772</v>
      </c>
      <c r="U3366" t="str">
        <f>IF(COUNTIF('16 reserve bal'!D:D,'16 AJE data'!T3366)&gt;0,"Y","N")</f>
        <v>N</v>
      </c>
    </row>
    <row r="3367" spans="1:21" x14ac:dyDescent="0.25">
      <c r="A3367" t="s">
        <v>137</v>
      </c>
      <c r="B3367" t="s">
        <v>5284</v>
      </c>
      <c r="C3367" t="s">
        <v>8962</v>
      </c>
      <c r="D3367" t="s">
        <v>525</v>
      </c>
      <c r="E3367" t="s">
        <v>12419</v>
      </c>
      <c r="F3367" t="str">
        <f t="shared" si="55"/>
        <v>CA-IFRS</v>
      </c>
      <c r="G3367" t="s">
        <v>8962</v>
      </c>
      <c r="Q3367" t="s">
        <v>3044</v>
      </c>
      <c r="S3367" s="149" t="s">
        <v>137</v>
      </c>
      <c r="T3367" t="s">
        <v>15774</v>
      </c>
      <c r="U3367" t="str">
        <f>IF(COUNTIF('16 reserve bal'!D:D,'16 AJE data'!T3367)&gt;0,"Y","N")</f>
        <v>N</v>
      </c>
    </row>
    <row r="3368" spans="1:21" x14ac:dyDescent="0.25">
      <c r="A3368" t="s">
        <v>137</v>
      </c>
      <c r="B3368" t="s">
        <v>5284</v>
      </c>
      <c r="C3368" t="s">
        <v>8963</v>
      </c>
      <c r="D3368" t="s">
        <v>525</v>
      </c>
      <c r="E3368" t="s">
        <v>12419</v>
      </c>
      <c r="F3368" t="str">
        <f t="shared" si="55"/>
        <v>CA-IFRS</v>
      </c>
      <c r="G3368" t="s">
        <v>8963</v>
      </c>
      <c r="Q3368" t="s">
        <v>3044</v>
      </c>
      <c r="S3368" s="149" t="s">
        <v>137</v>
      </c>
      <c r="T3368" t="s">
        <v>15776</v>
      </c>
      <c r="U3368" t="str">
        <f>IF(COUNTIF('16 reserve bal'!D:D,'16 AJE data'!T3368)&gt;0,"Y","N")</f>
        <v>N</v>
      </c>
    </row>
    <row r="3369" spans="1:21" x14ac:dyDescent="0.25">
      <c r="A3369" t="s">
        <v>137</v>
      </c>
      <c r="B3369" t="s">
        <v>5284</v>
      </c>
      <c r="C3369" t="s">
        <v>8964</v>
      </c>
      <c r="D3369" t="s">
        <v>525</v>
      </c>
      <c r="E3369" t="s">
        <v>12419</v>
      </c>
      <c r="F3369" t="str">
        <f t="shared" si="55"/>
        <v>CA-IFRS</v>
      </c>
      <c r="G3369" t="s">
        <v>8964</v>
      </c>
      <c r="Q3369" t="s">
        <v>3044</v>
      </c>
      <c r="S3369" s="149" t="s">
        <v>137</v>
      </c>
      <c r="T3369" t="s">
        <v>15778</v>
      </c>
      <c r="U3369" t="str">
        <f>IF(COUNTIF('16 reserve bal'!D:D,'16 AJE data'!T3369)&gt;0,"Y","N")</f>
        <v>N</v>
      </c>
    </row>
    <row r="3370" spans="1:21" x14ac:dyDescent="0.25">
      <c r="A3370" t="s">
        <v>137</v>
      </c>
      <c r="B3370" t="s">
        <v>5284</v>
      </c>
      <c r="C3370" t="s">
        <v>8965</v>
      </c>
      <c r="D3370" t="s">
        <v>525</v>
      </c>
      <c r="E3370" t="s">
        <v>12419</v>
      </c>
      <c r="F3370" t="str">
        <f t="shared" si="55"/>
        <v>CA-IFRS</v>
      </c>
      <c r="G3370" t="s">
        <v>8965</v>
      </c>
      <c r="Q3370" t="s">
        <v>3044</v>
      </c>
      <c r="S3370" s="149" t="s">
        <v>137</v>
      </c>
      <c r="T3370" t="s">
        <v>15780</v>
      </c>
      <c r="U3370" t="str">
        <f>IF(COUNTIF('16 reserve bal'!D:D,'16 AJE data'!T3370)&gt;0,"Y","N")</f>
        <v>N</v>
      </c>
    </row>
    <row r="3371" spans="1:21" x14ac:dyDescent="0.25">
      <c r="A3371" t="s">
        <v>137</v>
      </c>
      <c r="B3371" t="s">
        <v>5284</v>
      </c>
      <c r="C3371" t="s">
        <v>8966</v>
      </c>
      <c r="D3371" t="s">
        <v>525</v>
      </c>
      <c r="E3371" t="s">
        <v>12419</v>
      </c>
      <c r="F3371" t="str">
        <f t="shared" si="55"/>
        <v>CA-IFRS</v>
      </c>
      <c r="G3371" t="s">
        <v>8966</v>
      </c>
      <c r="Q3371" t="s">
        <v>3044</v>
      </c>
      <c r="S3371" s="149" t="s">
        <v>137</v>
      </c>
      <c r="T3371" t="s">
        <v>15782</v>
      </c>
      <c r="U3371" t="str">
        <f>IF(COUNTIF('16 reserve bal'!D:D,'16 AJE data'!T3371)&gt;0,"Y","N")</f>
        <v>N</v>
      </c>
    </row>
    <row r="3372" spans="1:21" x14ac:dyDescent="0.25">
      <c r="A3372" t="s">
        <v>137</v>
      </c>
      <c r="B3372" t="s">
        <v>5284</v>
      </c>
      <c r="C3372" t="s">
        <v>8967</v>
      </c>
      <c r="D3372" t="s">
        <v>525</v>
      </c>
      <c r="E3372" t="s">
        <v>12419</v>
      </c>
      <c r="F3372" t="str">
        <f t="shared" si="55"/>
        <v>CA-IFRS</v>
      </c>
      <c r="G3372" t="s">
        <v>8967</v>
      </c>
      <c r="Q3372" t="s">
        <v>3044</v>
      </c>
      <c r="S3372" s="149" t="s">
        <v>137</v>
      </c>
      <c r="T3372" t="s">
        <v>15784</v>
      </c>
      <c r="U3372" t="str">
        <f>IF(COUNTIF('16 reserve bal'!D:D,'16 AJE data'!T3372)&gt;0,"Y","N")</f>
        <v>N</v>
      </c>
    </row>
    <row r="3373" spans="1:21" x14ac:dyDescent="0.25">
      <c r="A3373" t="s">
        <v>137</v>
      </c>
      <c r="B3373" t="s">
        <v>5284</v>
      </c>
      <c r="C3373" t="s">
        <v>8968</v>
      </c>
      <c r="D3373" t="s">
        <v>525</v>
      </c>
      <c r="E3373" t="s">
        <v>12419</v>
      </c>
      <c r="F3373" t="str">
        <f t="shared" si="55"/>
        <v>CA-IFRS</v>
      </c>
      <c r="G3373" t="s">
        <v>8968</v>
      </c>
      <c r="Q3373" t="s">
        <v>3044</v>
      </c>
      <c r="S3373" s="149" t="s">
        <v>137</v>
      </c>
      <c r="T3373" t="s">
        <v>15786</v>
      </c>
      <c r="U3373" t="str">
        <f>IF(COUNTIF('16 reserve bal'!D:D,'16 AJE data'!T3373)&gt;0,"Y","N")</f>
        <v>N</v>
      </c>
    </row>
    <row r="3374" spans="1:21" x14ac:dyDescent="0.25">
      <c r="A3374" t="s">
        <v>137</v>
      </c>
      <c r="B3374" t="s">
        <v>5284</v>
      </c>
      <c r="C3374" t="s">
        <v>8969</v>
      </c>
      <c r="D3374" t="s">
        <v>525</v>
      </c>
      <c r="E3374" t="s">
        <v>12419</v>
      </c>
      <c r="F3374" t="str">
        <f t="shared" si="55"/>
        <v>CA-IFRS</v>
      </c>
      <c r="G3374" t="s">
        <v>8969</v>
      </c>
      <c r="Q3374" t="s">
        <v>3044</v>
      </c>
      <c r="S3374" s="149" t="s">
        <v>137</v>
      </c>
      <c r="T3374" t="s">
        <v>15788</v>
      </c>
      <c r="U3374" t="str">
        <f>IF(COUNTIF('16 reserve bal'!D:D,'16 AJE data'!T3374)&gt;0,"Y","N")</f>
        <v>N</v>
      </c>
    </row>
    <row r="3375" spans="1:21" x14ac:dyDescent="0.25">
      <c r="A3375" t="s">
        <v>137</v>
      </c>
      <c r="B3375" t="s">
        <v>5284</v>
      </c>
      <c r="C3375" t="s">
        <v>8970</v>
      </c>
      <c r="D3375" t="s">
        <v>525</v>
      </c>
      <c r="E3375" t="s">
        <v>12419</v>
      </c>
      <c r="F3375" t="str">
        <f t="shared" si="55"/>
        <v>CA-IFRS</v>
      </c>
      <c r="G3375" t="s">
        <v>8970</v>
      </c>
      <c r="Q3375" t="s">
        <v>3044</v>
      </c>
      <c r="S3375" s="149" t="s">
        <v>137</v>
      </c>
      <c r="T3375" t="s">
        <v>15790</v>
      </c>
      <c r="U3375" t="str">
        <f>IF(COUNTIF('16 reserve bal'!D:D,'16 AJE data'!T3375)&gt;0,"Y","N")</f>
        <v>N</v>
      </c>
    </row>
    <row r="3376" spans="1:21" x14ac:dyDescent="0.25">
      <c r="A3376" t="s">
        <v>137</v>
      </c>
      <c r="B3376" t="s">
        <v>5284</v>
      </c>
      <c r="C3376" t="s">
        <v>9102</v>
      </c>
      <c r="D3376" t="s">
        <v>525</v>
      </c>
      <c r="E3376" t="s">
        <v>12419</v>
      </c>
      <c r="F3376" t="str">
        <f t="shared" si="55"/>
        <v>CA-IFRS</v>
      </c>
      <c r="G3376" t="s">
        <v>9102</v>
      </c>
      <c r="Q3376" t="s">
        <v>3044</v>
      </c>
      <c r="S3376" s="149" t="s">
        <v>137</v>
      </c>
      <c r="T3376" t="s">
        <v>16652</v>
      </c>
      <c r="U3376" t="str">
        <f>IF(COUNTIF('16 reserve bal'!D:D,'16 AJE data'!T3376)&gt;0,"Y","N")</f>
        <v>N</v>
      </c>
    </row>
    <row r="3377" spans="1:21" x14ac:dyDescent="0.25">
      <c r="A3377" t="s">
        <v>137</v>
      </c>
      <c r="B3377" t="s">
        <v>5284</v>
      </c>
      <c r="C3377" t="s">
        <v>8971</v>
      </c>
      <c r="D3377" t="s">
        <v>525</v>
      </c>
      <c r="E3377" t="s">
        <v>12419</v>
      </c>
      <c r="F3377" t="str">
        <f t="shared" si="55"/>
        <v>CA-IFRS</v>
      </c>
      <c r="G3377" t="s">
        <v>8971</v>
      </c>
      <c r="Q3377" t="s">
        <v>3044</v>
      </c>
      <c r="S3377" s="149" t="s">
        <v>137</v>
      </c>
      <c r="T3377" t="s">
        <v>15792</v>
      </c>
      <c r="U3377" t="str">
        <f>IF(COUNTIF('16 reserve bal'!D:D,'16 AJE data'!T3377)&gt;0,"Y","N")</f>
        <v>N</v>
      </c>
    </row>
    <row r="3378" spans="1:21" x14ac:dyDescent="0.25">
      <c r="A3378" t="s">
        <v>137</v>
      </c>
      <c r="B3378" t="s">
        <v>5284</v>
      </c>
      <c r="C3378" t="s">
        <v>8972</v>
      </c>
      <c r="D3378" t="s">
        <v>525</v>
      </c>
      <c r="E3378" t="s">
        <v>12419</v>
      </c>
      <c r="F3378" t="str">
        <f t="shared" si="55"/>
        <v>CA-IFRS</v>
      </c>
      <c r="G3378" t="s">
        <v>8972</v>
      </c>
      <c r="Q3378" t="s">
        <v>3044</v>
      </c>
      <c r="S3378" s="149" t="s">
        <v>137</v>
      </c>
      <c r="T3378" t="s">
        <v>15794</v>
      </c>
      <c r="U3378" t="str">
        <f>IF(COUNTIF('16 reserve bal'!D:D,'16 AJE data'!T3378)&gt;0,"Y","N")</f>
        <v>N</v>
      </c>
    </row>
    <row r="3379" spans="1:21" x14ac:dyDescent="0.25">
      <c r="A3379" t="s">
        <v>137</v>
      </c>
      <c r="B3379" t="s">
        <v>5284</v>
      </c>
      <c r="C3379" t="s">
        <v>8973</v>
      </c>
      <c r="D3379" t="s">
        <v>525</v>
      </c>
      <c r="E3379" t="s">
        <v>12419</v>
      </c>
      <c r="F3379" t="str">
        <f t="shared" si="55"/>
        <v>CA-IFRS</v>
      </c>
      <c r="G3379" t="s">
        <v>8973</v>
      </c>
      <c r="Q3379" t="s">
        <v>3044</v>
      </c>
      <c r="S3379" s="149" t="s">
        <v>137</v>
      </c>
      <c r="T3379" t="s">
        <v>15796</v>
      </c>
      <c r="U3379" t="str">
        <f>IF(COUNTIF('16 reserve bal'!D:D,'16 AJE data'!T3379)&gt;0,"Y","N")</f>
        <v>N</v>
      </c>
    </row>
    <row r="3380" spans="1:21" x14ac:dyDescent="0.25">
      <c r="A3380" t="s">
        <v>137</v>
      </c>
      <c r="B3380" t="s">
        <v>5284</v>
      </c>
      <c r="C3380" t="s">
        <v>8974</v>
      </c>
      <c r="D3380" t="s">
        <v>525</v>
      </c>
      <c r="E3380" t="s">
        <v>12419</v>
      </c>
      <c r="F3380" t="str">
        <f t="shared" si="55"/>
        <v>CA-IFRS</v>
      </c>
      <c r="G3380" t="s">
        <v>8974</v>
      </c>
      <c r="Q3380" t="s">
        <v>3044</v>
      </c>
      <c r="S3380" s="149" t="s">
        <v>137</v>
      </c>
      <c r="T3380" t="s">
        <v>15798</v>
      </c>
      <c r="U3380" t="str">
        <f>IF(COUNTIF('16 reserve bal'!D:D,'16 AJE data'!T3380)&gt;0,"Y","N")</f>
        <v>N</v>
      </c>
    </row>
    <row r="3381" spans="1:21" x14ac:dyDescent="0.25">
      <c r="A3381" t="s">
        <v>137</v>
      </c>
      <c r="B3381" t="s">
        <v>5284</v>
      </c>
      <c r="C3381" t="s">
        <v>8975</v>
      </c>
      <c r="D3381" t="s">
        <v>525</v>
      </c>
      <c r="E3381" t="s">
        <v>12419</v>
      </c>
      <c r="F3381" t="str">
        <f t="shared" si="55"/>
        <v>CA-IFRS</v>
      </c>
      <c r="G3381" t="s">
        <v>8975</v>
      </c>
      <c r="Q3381" t="s">
        <v>3044</v>
      </c>
      <c r="S3381" s="149" t="s">
        <v>137</v>
      </c>
      <c r="T3381" t="s">
        <v>15800</v>
      </c>
      <c r="U3381" t="str">
        <f>IF(COUNTIF('16 reserve bal'!D:D,'16 AJE data'!T3381)&gt;0,"Y","N")</f>
        <v>N</v>
      </c>
    </row>
    <row r="3382" spans="1:21" x14ac:dyDescent="0.25">
      <c r="A3382" t="s">
        <v>137</v>
      </c>
      <c r="B3382" t="s">
        <v>5284</v>
      </c>
      <c r="C3382" t="s">
        <v>8976</v>
      </c>
      <c r="D3382" t="s">
        <v>525</v>
      </c>
      <c r="E3382" t="s">
        <v>12419</v>
      </c>
      <c r="F3382" t="str">
        <f t="shared" si="55"/>
        <v>CA-IFRS</v>
      </c>
      <c r="G3382" t="s">
        <v>8976</v>
      </c>
      <c r="Q3382" t="s">
        <v>3044</v>
      </c>
      <c r="S3382" s="149" t="s">
        <v>137</v>
      </c>
      <c r="T3382" t="s">
        <v>15802</v>
      </c>
      <c r="U3382" t="str">
        <f>IF(COUNTIF('16 reserve bal'!D:D,'16 AJE data'!T3382)&gt;0,"Y","N")</f>
        <v>N</v>
      </c>
    </row>
    <row r="3383" spans="1:21" x14ac:dyDescent="0.25">
      <c r="A3383" t="s">
        <v>137</v>
      </c>
      <c r="B3383" t="s">
        <v>5284</v>
      </c>
      <c r="C3383" t="s">
        <v>8977</v>
      </c>
      <c r="D3383" t="s">
        <v>525</v>
      </c>
      <c r="E3383" t="s">
        <v>12419</v>
      </c>
      <c r="F3383" t="str">
        <f t="shared" si="55"/>
        <v>CA-IFRS</v>
      </c>
      <c r="G3383" t="s">
        <v>8977</v>
      </c>
      <c r="Q3383" t="s">
        <v>3044</v>
      </c>
      <c r="S3383" s="149" t="s">
        <v>137</v>
      </c>
      <c r="T3383" t="s">
        <v>15804</v>
      </c>
      <c r="U3383" t="str">
        <f>IF(COUNTIF('16 reserve bal'!D:D,'16 AJE data'!T3383)&gt;0,"Y","N")</f>
        <v>N</v>
      </c>
    </row>
    <row r="3384" spans="1:21" x14ac:dyDescent="0.25">
      <c r="A3384" t="s">
        <v>137</v>
      </c>
      <c r="B3384" t="s">
        <v>5284</v>
      </c>
      <c r="C3384" t="s">
        <v>8978</v>
      </c>
      <c r="D3384" t="s">
        <v>525</v>
      </c>
      <c r="E3384" t="s">
        <v>12419</v>
      </c>
      <c r="F3384" t="str">
        <f t="shared" si="55"/>
        <v>CA-IFRS</v>
      </c>
      <c r="G3384" t="s">
        <v>8978</v>
      </c>
      <c r="Q3384" t="s">
        <v>3044</v>
      </c>
      <c r="S3384" s="149" t="s">
        <v>137</v>
      </c>
      <c r="T3384" t="s">
        <v>15806</v>
      </c>
      <c r="U3384" t="str">
        <f>IF(COUNTIF('16 reserve bal'!D:D,'16 AJE data'!T3384)&gt;0,"Y","N")</f>
        <v>N</v>
      </c>
    </row>
    <row r="3385" spans="1:21" x14ac:dyDescent="0.25">
      <c r="A3385" t="s">
        <v>137</v>
      </c>
      <c r="B3385" t="s">
        <v>5284</v>
      </c>
      <c r="C3385" t="s">
        <v>8979</v>
      </c>
      <c r="D3385" t="s">
        <v>525</v>
      </c>
      <c r="E3385" t="s">
        <v>12419</v>
      </c>
      <c r="F3385" t="str">
        <f t="shared" si="55"/>
        <v>CA-IFRS</v>
      </c>
      <c r="G3385" t="s">
        <v>8979</v>
      </c>
      <c r="Q3385" t="s">
        <v>3044</v>
      </c>
      <c r="S3385" s="149" t="s">
        <v>137</v>
      </c>
      <c r="T3385" t="s">
        <v>15808</v>
      </c>
      <c r="U3385" t="str">
        <f>IF(COUNTIF('16 reserve bal'!D:D,'16 AJE data'!T3385)&gt;0,"Y","N")</f>
        <v>N</v>
      </c>
    </row>
    <row r="3386" spans="1:21" x14ac:dyDescent="0.25">
      <c r="A3386" t="s">
        <v>137</v>
      </c>
      <c r="B3386" t="s">
        <v>5284</v>
      </c>
      <c r="C3386" t="s">
        <v>8980</v>
      </c>
      <c r="D3386" t="s">
        <v>525</v>
      </c>
      <c r="E3386" t="s">
        <v>12419</v>
      </c>
      <c r="F3386" t="str">
        <f t="shared" si="55"/>
        <v>CA-IFRS</v>
      </c>
      <c r="G3386" t="s">
        <v>8980</v>
      </c>
      <c r="Q3386" t="s">
        <v>3044</v>
      </c>
      <c r="S3386" s="149" t="s">
        <v>137</v>
      </c>
      <c r="T3386" t="s">
        <v>15810</v>
      </c>
      <c r="U3386" t="str">
        <f>IF(COUNTIF('16 reserve bal'!D:D,'16 AJE data'!T3386)&gt;0,"Y","N")</f>
        <v>N</v>
      </c>
    </row>
    <row r="3387" spans="1:21" x14ac:dyDescent="0.25">
      <c r="A3387" t="s">
        <v>137</v>
      </c>
      <c r="B3387" t="s">
        <v>5284</v>
      </c>
      <c r="C3387" t="s">
        <v>8981</v>
      </c>
      <c r="D3387" t="s">
        <v>525</v>
      </c>
      <c r="E3387" t="s">
        <v>12419</v>
      </c>
      <c r="F3387" t="str">
        <f t="shared" si="55"/>
        <v>CA-IFRS</v>
      </c>
      <c r="G3387" t="s">
        <v>8981</v>
      </c>
      <c r="Q3387" t="s">
        <v>3044</v>
      </c>
      <c r="S3387" s="149" t="s">
        <v>137</v>
      </c>
      <c r="T3387" t="s">
        <v>15812</v>
      </c>
      <c r="U3387" t="str">
        <f>IF(COUNTIF('16 reserve bal'!D:D,'16 AJE data'!T3387)&gt;0,"Y","N")</f>
        <v>N</v>
      </c>
    </row>
    <row r="3388" spans="1:21" x14ac:dyDescent="0.25">
      <c r="A3388" t="s">
        <v>137</v>
      </c>
      <c r="B3388" t="s">
        <v>5284</v>
      </c>
      <c r="C3388" t="s">
        <v>8982</v>
      </c>
      <c r="D3388" t="s">
        <v>525</v>
      </c>
      <c r="E3388" t="s">
        <v>12419</v>
      </c>
      <c r="F3388" t="str">
        <f t="shared" si="55"/>
        <v>CA-IFRS</v>
      </c>
      <c r="G3388" t="s">
        <v>8982</v>
      </c>
      <c r="Q3388" t="s">
        <v>3044</v>
      </c>
      <c r="S3388" s="149" t="s">
        <v>137</v>
      </c>
      <c r="T3388" t="s">
        <v>15814</v>
      </c>
      <c r="U3388" t="str">
        <f>IF(COUNTIF('16 reserve bal'!D:D,'16 AJE data'!T3388)&gt;0,"Y","N")</f>
        <v>N</v>
      </c>
    </row>
    <row r="3389" spans="1:21" x14ac:dyDescent="0.25">
      <c r="A3389" t="s">
        <v>137</v>
      </c>
      <c r="B3389" t="s">
        <v>5284</v>
      </c>
      <c r="C3389" t="s">
        <v>8983</v>
      </c>
      <c r="D3389" t="s">
        <v>525</v>
      </c>
      <c r="E3389" t="s">
        <v>12419</v>
      </c>
      <c r="F3389" t="str">
        <f t="shared" si="55"/>
        <v>CA-IFRS</v>
      </c>
      <c r="G3389" t="s">
        <v>8983</v>
      </c>
      <c r="Q3389" t="s">
        <v>3044</v>
      </c>
      <c r="S3389" s="149" t="s">
        <v>137</v>
      </c>
      <c r="T3389" t="s">
        <v>15816</v>
      </c>
      <c r="U3389" t="str">
        <f>IF(COUNTIF('16 reserve bal'!D:D,'16 AJE data'!T3389)&gt;0,"Y","N")</f>
        <v>N</v>
      </c>
    </row>
    <row r="3390" spans="1:21" x14ac:dyDescent="0.25">
      <c r="A3390" t="s">
        <v>137</v>
      </c>
      <c r="B3390" t="s">
        <v>5284</v>
      </c>
      <c r="C3390" t="s">
        <v>8984</v>
      </c>
      <c r="D3390" t="s">
        <v>525</v>
      </c>
      <c r="E3390" t="s">
        <v>12419</v>
      </c>
      <c r="F3390" t="str">
        <f t="shared" si="55"/>
        <v>CA-IFRS</v>
      </c>
      <c r="G3390" t="s">
        <v>8984</v>
      </c>
      <c r="Q3390" t="s">
        <v>3044</v>
      </c>
      <c r="S3390" s="149" t="s">
        <v>137</v>
      </c>
      <c r="T3390" t="s">
        <v>15818</v>
      </c>
      <c r="U3390" t="str">
        <f>IF(COUNTIF('16 reserve bal'!D:D,'16 AJE data'!T3390)&gt;0,"Y","N")</f>
        <v>N</v>
      </c>
    </row>
    <row r="3391" spans="1:21" x14ac:dyDescent="0.25">
      <c r="A3391" t="s">
        <v>137</v>
      </c>
      <c r="B3391" t="s">
        <v>5284</v>
      </c>
      <c r="C3391" t="s">
        <v>8985</v>
      </c>
      <c r="D3391" t="s">
        <v>525</v>
      </c>
      <c r="E3391" t="s">
        <v>12419</v>
      </c>
      <c r="F3391" t="str">
        <f t="shared" si="55"/>
        <v>CA-IFRS</v>
      </c>
      <c r="G3391" t="s">
        <v>8985</v>
      </c>
      <c r="Q3391" t="s">
        <v>3044</v>
      </c>
      <c r="S3391" s="149" t="s">
        <v>137</v>
      </c>
      <c r="T3391" t="s">
        <v>15820</v>
      </c>
      <c r="U3391" t="str">
        <f>IF(COUNTIF('16 reserve bal'!D:D,'16 AJE data'!T3391)&gt;0,"Y","N")</f>
        <v>N</v>
      </c>
    </row>
    <row r="3392" spans="1:21" x14ac:dyDescent="0.25">
      <c r="A3392" t="s">
        <v>137</v>
      </c>
      <c r="B3392" t="s">
        <v>5284</v>
      </c>
      <c r="C3392" t="s">
        <v>8986</v>
      </c>
      <c r="D3392" t="s">
        <v>525</v>
      </c>
      <c r="E3392" t="s">
        <v>12419</v>
      </c>
      <c r="F3392" t="str">
        <f t="shared" si="55"/>
        <v>CA-IFRS</v>
      </c>
      <c r="G3392" t="s">
        <v>8986</v>
      </c>
      <c r="Q3392" t="s">
        <v>3044</v>
      </c>
      <c r="S3392" s="149" t="s">
        <v>137</v>
      </c>
      <c r="T3392" t="s">
        <v>15822</v>
      </c>
      <c r="U3392" t="str">
        <f>IF(COUNTIF('16 reserve bal'!D:D,'16 AJE data'!T3392)&gt;0,"Y","N")</f>
        <v>N</v>
      </c>
    </row>
    <row r="3393" spans="1:21" x14ac:dyDescent="0.25">
      <c r="A3393" t="s">
        <v>137</v>
      </c>
      <c r="B3393" t="s">
        <v>5284</v>
      </c>
      <c r="C3393" t="s">
        <v>8987</v>
      </c>
      <c r="D3393" t="s">
        <v>525</v>
      </c>
      <c r="E3393" t="s">
        <v>12419</v>
      </c>
      <c r="F3393" t="str">
        <f t="shared" si="55"/>
        <v>CA-IFRS</v>
      </c>
      <c r="G3393" t="s">
        <v>8987</v>
      </c>
      <c r="Q3393" t="s">
        <v>3044</v>
      </c>
      <c r="S3393" s="149" t="s">
        <v>137</v>
      </c>
      <c r="T3393" t="s">
        <v>15824</v>
      </c>
      <c r="U3393" t="str">
        <f>IF(COUNTIF('16 reserve bal'!D:D,'16 AJE data'!T3393)&gt;0,"Y","N")</f>
        <v>N</v>
      </c>
    </row>
    <row r="3394" spans="1:21" x14ac:dyDescent="0.25">
      <c r="A3394" t="s">
        <v>137</v>
      </c>
      <c r="B3394" t="s">
        <v>5284</v>
      </c>
      <c r="C3394" t="s">
        <v>8989</v>
      </c>
      <c r="D3394" t="s">
        <v>525</v>
      </c>
      <c r="E3394" t="s">
        <v>12419</v>
      </c>
      <c r="F3394" t="str">
        <f t="shared" si="55"/>
        <v>CA-IFRS</v>
      </c>
      <c r="G3394" t="s">
        <v>8989</v>
      </c>
      <c r="Q3394" t="s">
        <v>3044</v>
      </c>
      <c r="S3394" s="149" t="s">
        <v>137</v>
      </c>
      <c r="T3394" t="s">
        <v>15828</v>
      </c>
      <c r="U3394" t="str">
        <f>IF(COUNTIF('16 reserve bal'!D:D,'16 AJE data'!T3394)&gt;0,"Y","N")</f>
        <v>N</v>
      </c>
    </row>
    <row r="3395" spans="1:21" x14ac:dyDescent="0.25">
      <c r="A3395" t="s">
        <v>137</v>
      </c>
      <c r="B3395" t="s">
        <v>5284</v>
      </c>
      <c r="C3395" t="s">
        <v>8990</v>
      </c>
      <c r="D3395" t="s">
        <v>525</v>
      </c>
      <c r="E3395" t="s">
        <v>12419</v>
      </c>
      <c r="F3395" t="str">
        <f t="shared" si="55"/>
        <v>CA-IFRS</v>
      </c>
      <c r="G3395" t="s">
        <v>8990</v>
      </c>
      <c r="Q3395" t="s">
        <v>3044</v>
      </c>
      <c r="S3395" s="149" t="s">
        <v>137</v>
      </c>
      <c r="T3395" t="s">
        <v>15830</v>
      </c>
      <c r="U3395" t="str">
        <f>IF(COUNTIF('16 reserve bal'!D:D,'16 AJE data'!T3395)&gt;0,"Y","N")</f>
        <v>N</v>
      </c>
    </row>
    <row r="3396" spans="1:21" x14ac:dyDescent="0.25">
      <c r="A3396" t="s">
        <v>137</v>
      </c>
      <c r="B3396" t="s">
        <v>5284</v>
      </c>
      <c r="C3396" t="s">
        <v>8991</v>
      </c>
      <c r="D3396" t="s">
        <v>525</v>
      </c>
      <c r="E3396" t="s">
        <v>12419</v>
      </c>
      <c r="F3396" t="str">
        <f t="shared" si="55"/>
        <v>CA-IFRS</v>
      </c>
      <c r="G3396" t="s">
        <v>8991</v>
      </c>
      <c r="Q3396" t="s">
        <v>3044</v>
      </c>
      <c r="S3396" s="149" t="s">
        <v>137</v>
      </c>
      <c r="T3396" t="s">
        <v>15832</v>
      </c>
      <c r="U3396" t="str">
        <f>IF(COUNTIF('16 reserve bal'!D:D,'16 AJE data'!T3396)&gt;0,"Y","N")</f>
        <v>N</v>
      </c>
    </row>
    <row r="3397" spans="1:21" x14ac:dyDescent="0.25">
      <c r="A3397" t="s">
        <v>137</v>
      </c>
      <c r="B3397" t="s">
        <v>5284</v>
      </c>
      <c r="C3397" t="s">
        <v>8992</v>
      </c>
      <c r="D3397" t="s">
        <v>525</v>
      </c>
      <c r="E3397" t="s">
        <v>12419</v>
      </c>
      <c r="F3397" t="str">
        <f t="shared" ref="F3397:F3448" si="56">D3397&amp;"-"&amp;E3397</f>
        <v>CA-IFRS</v>
      </c>
      <c r="G3397" t="s">
        <v>8992</v>
      </c>
      <c r="Q3397" t="s">
        <v>3044</v>
      </c>
      <c r="S3397" s="149" t="s">
        <v>137</v>
      </c>
      <c r="T3397" t="s">
        <v>15834</v>
      </c>
      <c r="U3397" t="str">
        <f>IF(COUNTIF('16 reserve bal'!D:D,'16 AJE data'!T3397)&gt;0,"Y","N")</f>
        <v>N</v>
      </c>
    </row>
    <row r="3398" spans="1:21" x14ac:dyDescent="0.25">
      <c r="A3398" t="s">
        <v>137</v>
      </c>
      <c r="B3398" t="s">
        <v>5284</v>
      </c>
      <c r="C3398" t="s">
        <v>8993</v>
      </c>
      <c r="D3398" t="s">
        <v>525</v>
      </c>
      <c r="E3398" t="s">
        <v>12419</v>
      </c>
      <c r="F3398" t="str">
        <f t="shared" si="56"/>
        <v>CA-IFRS</v>
      </c>
      <c r="G3398" t="s">
        <v>8993</v>
      </c>
      <c r="Q3398" t="s">
        <v>3044</v>
      </c>
      <c r="S3398" s="149" t="s">
        <v>137</v>
      </c>
      <c r="T3398" t="s">
        <v>15836</v>
      </c>
      <c r="U3398" t="str">
        <f>IF(COUNTIF('16 reserve bal'!D:D,'16 AJE data'!T3398)&gt;0,"Y","N")</f>
        <v>N</v>
      </c>
    </row>
    <row r="3399" spans="1:21" x14ac:dyDescent="0.25">
      <c r="A3399" t="s">
        <v>137</v>
      </c>
      <c r="B3399" t="s">
        <v>5284</v>
      </c>
      <c r="C3399" t="s">
        <v>8994</v>
      </c>
      <c r="D3399" t="s">
        <v>525</v>
      </c>
      <c r="E3399" t="s">
        <v>12419</v>
      </c>
      <c r="F3399" t="str">
        <f t="shared" si="56"/>
        <v>CA-IFRS</v>
      </c>
      <c r="G3399" t="s">
        <v>8994</v>
      </c>
      <c r="Q3399" t="s">
        <v>3044</v>
      </c>
      <c r="S3399" s="149" t="s">
        <v>137</v>
      </c>
      <c r="T3399" t="s">
        <v>15838</v>
      </c>
      <c r="U3399" t="str">
        <f>IF(COUNTIF('16 reserve bal'!D:D,'16 AJE data'!T3399)&gt;0,"Y","N")</f>
        <v>N</v>
      </c>
    </row>
    <row r="3400" spans="1:21" x14ac:dyDescent="0.25">
      <c r="A3400" t="s">
        <v>137</v>
      </c>
      <c r="B3400" t="s">
        <v>5284</v>
      </c>
      <c r="C3400" t="s">
        <v>8995</v>
      </c>
      <c r="D3400" t="s">
        <v>525</v>
      </c>
      <c r="E3400" t="s">
        <v>12419</v>
      </c>
      <c r="F3400" t="str">
        <f t="shared" si="56"/>
        <v>CA-IFRS</v>
      </c>
      <c r="G3400" t="s">
        <v>8995</v>
      </c>
      <c r="Q3400" t="s">
        <v>3044</v>
      </c>
      <c r="S3400" s="149" t="s">
        <v>137</v>
      </c>
      <c r="T3400" t="s">
        <v>15840</v>
      </c>
      <c r="U3400" t="str">
        <f>IF(COUNTIF('16 reserve bal'!D:D,'16 AJE data'!T3400)&gt;0,"Y","N")</f>
        <v>N</v>
      </c>
    </row>
    <row r="3401" spans="1:21" x14ac:dyDescent="0.25">
      <c r="A3401" t="s">
        <v>137</v>
      </c>
      <c r="B3401" t="s">
        <v>5284</v>
      </c>
      <c r="C3401" t="s">
        <v>8996</v>
      </c>
      <c r="D3401" t="s">
        <v>525</v>
      </c>
      <c r="E3401" t="s">
        <v>12419</v>
      </c>
      <c r="F3401" t="str">
        <f t="shared" si="56"/>
        <v>CA-IFRS</v>
      </c>
      <c r="G3401" t="s">
        <v>8996</v>
      </c>
      <c r="Q3401" t="s">
        <v>3044</v>
      </c>
      <c r="S3401" s="149" t="s">
        <v>137</v>
      </c>
      <c r="T3401" t="s">
        <v>15842</v>
      </c>
      <c r="U3401" t="str">
        <f>IF(COUNTIF('16 reserve bal'!D:D,'16 AJE data'!T3401)&gt;0,"Y","N")</f>
        <v>N</v>
      </c>
    </row>
    <row r="3402" spans="1:21" x14ac:dyDescent="0.25">
      <c r="A3402" t="s">
        <v>137</v>
      </c>
      <c r="B3402" t="s">
        <v>5284</v>
      </c>
      <c r="C3402" t="s">
        <v>8997</v>
      </c>
      <c r="D3402" t="s">
        <v>525</v>
      </c>
      <c r="E3402" t="s">
        <v>12419</v>
      </c>
      <c r="F3402" t="str">
        <f t="shared" si="56"/>
        <v>CA-IFRS</v>
      </c>
      <c r="G3402" t="s">
        <v>8997</v>
      </c>
      <c r="Q3402" t="s">
        <v>3044</v>
      </c>
      <c r="S3402" s="149" t="s">
        <v>137</v>
      </c>
      <c r="T3402" t="s">
        <v>15844</v>
      </c>
      <c r="U3402" t="str">
        <f>IF(COUNTIF('16 reserve bal'!D:D,'16 AJE data'!T3402)&gt;0,"Y","N")</f>
        <v>N</v>
      </c>
    </row>
    <row r="3403" spans="1:21" x14ac:dyDescent="0.25">
      <c r="A3403" t="s">
        <v>137</v>
      </c>
      <c r="B3403" t="s">
        <v>5284</v>
      </c>
      <c r="C3403" t="s">
        <v>8998</v>
      </c>
      <c r="D3403" t="s">
        <v>525</v>
      </c>
      <c r="E3403" t="s">
        <v>12419</v>
      </c>
      <c r="F3403" t="str">
        <f t="shared" si="56"/>
        <v>CA-IFRS</v>
      </c>
      <c r="G3403" t="s">
        <v>8998</v>
      </c>
      <c r="Q3403" t="s">
        <v>3044</v>
      </c>
      <c r="S3403" s="149" t="s">
        <v>137</v>
      </c>
      <c r="T3403" t="s">
        <v>15846</v>
      </c>
      <c r="U3403" t="str">
        <f>IF(COUNTIF('16 reserve bal'!D:D,'16 AJE data'!T3403)&gt;0,"Y","N")</f>
        <v>N</v>
      </c>
    </row>
    <row r="3404" spans="1:21" x14ac:dyDescent="0.25">
      <c r="A3404" t="s">
        <v>137</v>
      </c>
      <c r="B3404" t="s">
        <v>5284</v>
      </c>
      <c r="C3404" t="s">
        <v>8999</v>
      </c>
      <c r="D3404" t="s">
        <v>525</v>
      </c>
      <c r="E3404" t="s">
        <v>12419</v>
      </c>
      <c r="F3404" t="str">
        <f t="shared" si="56"/>
        <v>CA-IFRS</v>
      </c>
      <c r="G3404" t="s">
        <v>8999</v>
      </c>
      <c r="Q3404" t="s">
        <v>3044</v>
      </c>
      <c r="S3404" s="149" t="s">
        <v>137</v>
      </c>
      <c r="T3404" t="s">
        <v>15848</v>
      </c>
      <c r="U3404" t="str">
        <f>IF(COUNTIF('16 reserve bal'!D:D,'16 AJE data'!T3404)&gt;0,"Y","N")</f>
        <v>N</v>
      </c>
    </row>
    <row r="3405" spans="1:21" x14ac:dyDescent="0.25">
      <c r="A3405" t="s">
        <v>137</v>
      </c>
      <c r="B3405" t="s">
        <v>5284</v>
      </c>
      <c r="C3405" t="s">
        <v>9000</v>
      </c>
      <c r="D3405" t="s">
        <v>525</v>
      </c>
      <c r="E3405" t="s">
        <v>12419</v>
      </c>
      <c r="F3405" t="str">
        <f t="shared" si="56"/>
        <v>CA-IFRS</v>
      </c>
      <c r="G3405" t="s">
        <v>9000</v>
      </c>
      <c r="Q3405" t="s">
        <v>3044</v>
      </c>
      <c r="S3405" s="149" t="s">
        <v>137</v>
      </c>
      <c r="T3405" t="s">
        <v>15850</v>
      </c>
      <c r="U3405" t="str">
        <f>IF(COUNTIF('16 reserve bal'!D:D,'16 AJE data'!T3405)&gt;0,"Y","N")</f>
        <v>N</v>
      </c>
    </row>
    <row r="3406" spans="1:21" x14ac:dyDescent="0.25">
      <c r="A3406" t="s">
        <v>137</v>
      </c>
      <c r="B3406" t="s">
        <v>5284</v>
      </c>
      <c r="C3406" t="s">
        <v>9001</v>
      </c>
      <c r="D3406" t="s">
        <v>525</v>
      </c>
      <c r="E3406" t="s">
        <v>12419</v>
      </c>
      <c r="F3406" t="str">
        <f t="shared" si="56"/>
        <v>CA-IFRS</v>
      </c>
      <c r="G3406" t="s">
        <v>9001</v>
      </c>
      <c r="Q3406" t="s">
        <v>3044</v>
      </c>
      <c r="S3406" s="149" t="s">
        <v>137</v>
      </c>
      <c r="T3406" t="s">
        <v>15852</v>
      </c>
      <c r="U3406" t="str">
        <f>IF(COUNTIF('16 reserve bal'!D:D,'16 AJE data'!T3406)&gt;0,"Y","N")</f>
        <v>N</v>
      </c>
    </row>
    <row r="3407" spans="1:21" x14ac:dyDescent="0.25">
      <c r="A3407" t="s">
        <v>137</v>
      </c>
      <c r="B3407" t="s">
        <v>5284</v>
      </c>
      <c r="C3407" t="s">
        <v>9002</v>
      </c>
      <c r="D3407" t="s">
        <v>525</v>
      </c>
      <c r="E3407" t="s">
        <v>12419</v>
      </c>
      <c r="F3407" t="str">
        <f t="shared" si="56"/>
        <v>CA-IFRS</v>
      </c>
      <c r="G3407" t="s">
        <v>9002</v>
      </c>
      <c r="Q3407" t="s">
        <v>3044</v>
      </c>
      <c r="S3407" s="149" t="s">
        <v>137</v>
      </c>
      <c r="T3407" t="s">
        <v>15854</v>
      </c>
      <c r="U3407" t="str">
        <f>IF(COUNTIF('16 reserve bal'!D:D,'16 AJE data'!T3407)&gt;0,"Y","N")</f>
        <v>N</v>
      </c>
    </row>
    <row r="3408" spans="1:21" x14ac:dyDescent="0.25">
      <c r="A3408" t="s">
        <v>137</v>
      </c>
      <c r="B3408" t="s">
        <v>5284</v>
      </c>
      <c r="C3408" t="s">
        <v>9003</v>
      </c>
      <c r="D3408" t="s">
        <v>525</v>
      </c>
      <c r="E3408" t="s">
        <v>12419</v>
      </c>
      <c r="F3408" t="str">
        <f t="shared" si="56"/>
        <v>CA-IFRS</v>
      </c>
      <c r="G3408" t="s">
        <v>9003</v>
      </c>
      <c r="Q3408" t="s">
        <v>3044</v>
      </c>
      <c r="S3408" s="149" t="s">
        <v>137</v>
      </c>
      <c r="T3408" t="s">
        <v>15856</v>
      </c>
      <c r="U3408" t="str">
        <f>IF(COUNTIF('16 reserve bal'!D:D,'16 AJE data'!T3408)&gt;0,"Y","N")</f>
        <v>N</v>
      </c>
    </row>
    <row r="3409" spans="1:21" x14ac:dyDescent="0.25">
      <c r="A3409" t="s">
        <v>137</v>
      </c>
      <c r="B3409" t="s">
        <v>5284</v>
      </c>
      <c r="C3409" t="s">
        <v>9004</v>
      </c>
      <c r="D3409" t="s">
        <v>525</v>
      </c>
      <c r="E3409" t="s">
        <v>12419</v>
      </c>
      <c r="F3409" t="str">
        <f t="shared" si="56"/>
        <v>CA-IFRS</v>
      </c>
      <c r="G3409" t="s">
        <v>9004</v>
      </c>
      <c r="Q3409" t="s">
        <v>3044</v>
      </c>
      <c r="S3409" s="149" t="s">
        <v>137</v>
      </c>
      <c r="T3409" t="s">
        <v>15858</v>
      </c>
      <c r="U3409" t="str">
        <f>IF(COUNTIF('16 reserve bal'!D:D,'16 AJE data'!T3409)&gt;0,"Y","N")</f>
        <v>N</v>
      </c>
    </row>
    <row r="3410" spans="1:21" x14ac:dyDescent="0.25">
      <c r="A3410" t="s">
        <v>137</v>
      </c>
      <c r="B3410" t="s">
        <v>5284</v>
      </c>
      <c r="C3410" t="s">
        <v>9005</v>
      </c>
      <c r="D3410" t="s">
        <v>525</v>
      </c>
      <c r="E3410" t="s">
        <v>12419</v>
      </c>
      <c r="F3410" t="str">
        <f t="shared" si="56"/>
        <v>CA-IFRS</v>
      </c>
      <c r="G3410" t="s">
        <v>9005</v>
      </c>
      <c r="Q3410" t="s">
        <v>3044</v>
      </c>
      <c r="S3410" s="149" t="s">
        <v>137</v>
      </c>
      <c r="T3410" t="s">
        <v>15860</v>
      </c>
      <c r="U3410" t="str">
        <f>IF(COUNTIF('16 reserve bal'!D:D,'16 AJE data'!T3410)&gt;0,"Y","N")</f>
        <v>N</v>
      </c>
    </row>
    <row r="3411" spans="1:21" x14ac:dyDescent="0.25">
      <c r="A3411" t="s">
        <v>137</v>
      </c>
      <c r="B3411" t="s">
        <v>5284</v>
      </c>
      <c r="C3411" t="s">
        <v>9006</v>
      </c>
      <c r="D3411" t="s">
        <v>525</v>
      </c>
      <c r="E3411" t="s">
        <v>12419</v>
      </c>
      <c r="F3411" t="str">
        <f t="shared" si="56"/>
        <v>CA-IFRS</v>
      </c>
      <c r="G3411" t="s">
        <v>9006</v>
      </c>
      <c r="Q3411" t="s">
        <v>3044</v>
      </c>
      <c r="S3411" s="149" t="s">
        <v>137</v>
      </c>
      <c r="T3411" t="s">
        <v>15862</v>
      </c>
      <c r="U3411" t="str">
        <f>IF(COUNTIF('16 reserve bal'!D:D,'16 AJE data'!T3411)&gt;0,"Y","N")</f>
        <v>N</v>
      </c>
    </row>
    <row r="3412" spans="1:21" x14ac:dyDescent="0.25">
      <c r="A3412" t="s">
        <v>137</v>
      </c>
      <c r="B3412" t="s">
        <v>5284</v>
      </c>
      <c r="C3412" t="s">
        <v>9007</v>
      </c>
      <c r="D3412" t="s">
        <v>525</v>
      </c>
      <c r="E3412" t="s">
        <v>12419</v>
      </c>
      <c r="F3412" t="str">
        <f t="shared" si="56"/>
        <v>CA-IFRS</v>
      </c>
      <c r="G3412" t="s">
        <v>9007</v>
      </c>
      <c r="Q3412" t="s">
        <v>3044</v>
      </c>
      <c r="S3412" s="149" t="s">
        <v>137</v>
      </c>
      <c r="T3412" t="s">
        <v>15864</v>
      </c>
      <c r="U3412" t="str">
        <f>IF(COUNTIF('16 reserve bal'!D:D,'16 AJE data'!T3412)&gt;0,"Y","N")</f>
        <v>N</v>
      </c>
    </row>
    <row r="3413" spans="1:21" x14ac:dyDescent="0.25">
      <c r="A3413" t="s">
        <v>137</v>
      </c>
      <c r="B3413" t="s">
        <v>5284</v>
      </c>
      <c r="C3413" t="s">
        <v>9008</v>
      </c>
      <c r="D3413" t="s">
        <v>525</v>
      </c>
      <c r="E3413" t="s">
        <v>12419</v>
      </c>
      <c r="F3413" t="str">
        <f t="shared" si="56"/>
        <v>CA-IFRS</v>
      </c>
      <c r="G3413" t="s">
        <v>9008</v>
      </c>
      <c r="Q3413" t="s">
        <v>3044</v>
      </c>
      <c r="S3413" s="149" t="s">
        <v>137</v>
      </c>
      <c r="T3413" t="s">
        <v>15866</v>
      </c>
      <c r="U3413" t="str">
        <f>IF(COUNTIF('16 reserve bal'!D:D,'16 AJE data'!T3413)&gt;0,"Y","N")</f>
        <v>N</v>
      </c>
    </row>
    <row r="3414" spans="1:21" x14ac:dyDescent="0.25">
      <c r="A3414" t="s">
        <v>137</v>
      </c>
      <c r="B3414" t="s">
        <v>5284</v>
      </c>
      <c r="C3414" t="s">
        <v>9009</v>
      </c>
      <c r="D3414" t="s">
        <v>525</v>
      </c>
      <c r="E3414" t="s">
        <v>12419</v>
      </c>
      <c r="F3414" t="str">
        <f t="shared" si="56"/>
        <v>CA-IFRS</v>
      </c>
      <c r="G3414" t="s">
        <v>9009</v>
      </c>
      <c r="Q3414" t="s">
        <v>3044</v>
      </c>
      <c r="S3414" s="149" t="s">
        <v>137</v>
      </c>
      <c r="T3414" t="s">
        <v>15868</v>
      </c>
      <c r="U3414" t="str">
        <f>IF(COUNTIF('16 reserve bal'!D:D,'16 AJE data'!T3414)&gt;0,"Y","N")</f>
        <v>N</v>
      </c>
    </row>
    <row r="3415" spans="1:21" x14ac:dyDescent="0.25">
      <c r="A3415" t="s">
        <v>137</v>
      </c>
      <c r="B3415" t="s">
        <v>5284</v>
      </c>
      <c r="C3415" t="s">
        <v>9010</v>
      </c>
      <c r="D3415" t="s">
        <v>525</v>
      </c>
      <c r="E3415" t="s">
        <v>12419</v>
      </c>
      <c r="F3415" t="str">
        <f t="shared" si="56"/>
        <v>CA-IFRS</v>
      </c>
      <c r="G3415" t="s">
        <v>9010</v>
      </c>
      <c r="Q3415" t="s">
        <v>3044</v>
      </c>
      <c r="S3415" s="149" t="s">
        <v>137</v>
      </c>
      <c r="T3415" t="s">
        <v>15870</v>
      </c>
      <c r="U3415" t="str">
        <f>IF(COUNTIF('16 reserve bal'!D:D,'16 AJE data'!T3415)&gt;0,"Y","N")</f>
        <v>N</v>
      </c>
    </row>
    <row r="3416" spans="1:21" x14ac:dyDescent="0.25">
      <c r="A3416" t="s">
        <v>137</v>
      </c>
      <c r="B3416" t="s">
        <v>5284</v>
      </c>
      <c r="C3416" t="s">
        <v>9011</v>
      </c>
      <c r="D3416" t="s">
        <v>525</v>
      </c>
      <c r="E3416" t="s">
        <v>12419</v>
      </c>
      <c r="F3416" t="str">
        <f t="shared" si="56"/>
        <v>CA-IFRS</v>
      </c>
      <c r="G3416" t="s">
        <v>9011</v>
      </c>
      <c r="Q3416" t="s">
        <v>3044</v>
      </c>
      <c r="S3416" s="149" t="s">
        <v>137</v>
      </c>
      <c r="T3416" t="s">
        <v>15872</v>
      </c>
      <c r="U3416" t="str">
        <f>IF(COUNTIF('16 reserve bal'!D:D,'16 AJE data'!T3416)&gt;0,"Y","N")</f>
        <v>N</v>
      </c>
    </row>
    <row r="3417" spans="1:21" x14ac:dyDescent="0.25">
      <c r="A3417" t="s">
        <v>137</v>
      </c>
      <c r="B3417" t="s">
        <v>5284</v>
      </c>
      <c r="C3417" t="s">
        <v>9012</v>
      </c>
      <c r="D3417" t="s">
        <v>525</v>
      </c>
      <c r="E3417" t="s">
        <v>12419</v>
      </c>
      <c r="F3417" t="str">
        <f t="shared" si="56"/>
        <v>CA-IFRS</v>
      </c>
      <c r="G3417" t="s">
        <v>9012</v>
      </c>
      <c r="Q3417" t="s">
        <v>3044</v>
      </c>
      <c r="S3417" s="149" t="s">
        <v>137</v>
      </c>
      <c r="T3417" t="s">
        <v>15874</v>
      </c>
      <c r="U3417" t="str">
        <f>IF(COUNTIF('16 reserve bal'!D:D,'16 AJE data'!T3417)&gt;0,"Y","N")</f>
        <v>N</v>
      </c>
    </row>
    <row r="3418" spans="1:21" x14ac:dyDescent="0.25">
      <c r="A3418" t="s">
        <v>137</v>
      </c>
      <c r="B3418" t="s">
        <v>5284</v>
      </c>
      <c r="C3418" t="s">
        <v>9013</v>
      </c>
      <c r="D3418" t="s">
        <v>525</v>
      </c>
      <c r="E3418" t="s">
        <v>12419</v>
      </c>
      <c r="F3418" t="str">
        <f t="shared" si="56"/>
        <v>CA-IFRS</v>
      </c>
      <c r="G3418" t="s">
        <v>9013</v>
      </c>
      <c r="Q3418" t="s">
        <v>3044</v>
      </c>
      <c r="S3418" s="149" t="s">
        <v>137</v>
      </c>
      <c r="T3418" t="s">
        <v>15876</v>
      </c>
      <c r="U3418" t="str">
        <f>IF(COUNTIF('16 reserve bal'!D:D,'16 AJE data'!T3418)&gt;0,"Y","N")</f>
        <v>N</v>
      </c>
    </row>
    <row r="3419" spans="1:21" x14ac:dyDescent="0.25">
      <c r="A3419" t="s">
        <v>137</v>
      </c>
      <c r="B3419" t="s">
        <v>5284</v>
      </c>
      <c r="C3419" t="s">
        <v>9014</v>
      </c>
      <c r="D3419" t="s">
        <v>525</v>
      </c>
      <c r="E3419" t="s">
        <v>12419</v>
      </c>
      <c r="F3419" t="str">
        <f t="shared" si="56"/>
        <v>CA-IFRS</v>
      </c>
      <c r="G3419" t="s">
        <v>9014</v>
      </c>
      <c r="Q3419" t="s">
        <v>3044</v>
      </c>
      <c r="S3419" s="149" t="s">
        <v>137</v>
      </c>
      <c r="T3419" t="s">
        <v>15878</v>
      </c>
      <c r="U3419" t="str">
        <f>IF(COUNTIF('16 reserve bal'!D:D,'16 AJE data'!T3419)&gt;0,"Y","N")</f>
        <v>N</v>
      </c>
    </row>
    <row r="3420" spans="1:21" x14ac:dyDescent="0.25">
      <c r="A3420" t="s">
        <v>137</v>
      </c>
      <c r="B3420" t="s">
        <v>5284</v>
      </c>
      <c r="C3420" t="s">
        <v>9015</v>
      </c>
      <c r="D3420" t="s">
        <v>525</v>
      </c>
      <c r="E3420" t="s">
        <v>12419</v>
      </c>
      <c r="F3420" t="str">
        <f t="shared" si="56"/>
        <v>CA-IFRS</v>
      </c>
      <c r="G3420" t="s">
        <v>9015</v>
      </c>
      <c r="Q3420" t="s">
        <v>3044</v>
      </c>
      <c r="S3420" s="149" t="s">
        <v>137</v>
      </c>
      <c r="T3420" t="s">
        <v>15880</v>
      </c>
      <c r="U3420" t="str">
        <f>IF(COUNTIF('16 reserve bal'!D:D,'16 AJE data'!T3420)&gt;0,"Y","N")</f>
        <v>N</v>
      </c>
    </row>
    <row r="3421" spans="1:21" x14ac:dyDescent="0.25">
      <c r="A3421" t="s">
        <v>137</v>
      </c>
      <c r="B3421" t="s">
        <v>5284</v>
      </c>
      <c r="C3421" t="s">
        <v>9016</v>
      </c>
      <c r="D3421" t="s">
        <v>525</v>
      </c>
      <c r="E3421" t="s">
        <v>12419</v>
      </c>
      <c r="F3421" t="str">
        <f t="shared" si="56"/>
        <v>CA-IFRS</v>
      </c>
      <c r="G3421" t="s">
        <v>9016</v>
      </c>
      <c r="Q3421" t="s">
        <v>3044</v>
      </c>
      <c r="S3421" s="149" t="s">
        <v>137</v>
      </c>
      <c r="T3421" t="s">
        <v>15882</v>
      </c>
      <c r="U3421" t="str">
        <f>IF(COUNTIF('16 reserve bal'!D:D,'16 AJE data'!T3421)&gt;0,"Y","N")</f>
        <v>N</v>
      </c>
    </row>
    <row r="3422" spans="1:21" x14ac:dyDescent="0.25">
      <c r="A3422" t="s">
        <v>137</v>
      </c>
      <c r="B3422" t="s">
        <v>5284</v>
      </c>
      <c r="C3422" t="s">
        <v>9017</v>
      </c>
      <c r="D3422" t="s">
        <v>525</v>
      </c>
      <c r="E3422" t="s">
        <v>12419</v>
      </c>
      <c r="F3422" t="str">
        <f t="shared" si="56"/>
        <v>CA-IFRS</v>
      </c>
      <c r="G3422" t="s">
        <v>9017</v>
      </c>
      <c r="Q3422" t="s">
        <v>3044</v>
      </c>
      <c r="S3422" s="149" t="s">
        <v>137</v>
      </c>
      <c r="T3422" t="s">
        <v>15884</v>
      </c>
      <c r="U3422" t="str">
        <f>IF(COUNTIF('16 reserve bal'!D:D,'16 AJE data'!T3422)&gt;0,"Y","N")</f>
        <v>N</v>
      </c>
    </row>
    <row r="3423" spans="1:21" x14ac:dyDescent="0.25">
      <c r="A3423" t="s">
        <v>137</v>
      </c>
      <c r="B3423" t="s">
        <v>5284</v>
      </c>
      <c r="C3423" t="s">
        <v>9018</v>
      </c>
      <c r="D3423" t="s">
        <v>525</v>
      </c>
      <c r="E3423" t="s">
        <v>12419</v>
      </c>
      <c r="F3423" t="str">
        <f t="shared" si="56"/>
        <v>CA-IFRS</v>
      </c>
      <c r="G3423" t="s">
        <v>9018</v>
      </c>
      <c r="Q3423" t="s">
        <v>3044</v>
      </c>
      <c r="S3423" s="149" t="s">
        <v>137</v>
      </c>
      <c r="T3423" t="s">
        <v>15886</v>
      </c>
      <c r="U3423" t="str">
        <f>IF(COUNTIF('16 reserve bal'!D:D,'16 AJE data'!T3423)&gt;0,"Y","N")</f>
        <v>N</v>
      </c>
    </row>
    <row r="3424" spans="1:21" x14ac:dyDescent="0.25">
      <c r="A3424" t="s">
        <v>137</v>
      </c>
      <c r="B3424" t="s">
        <v>5284</v>
      </c>
      <c r="C3424" t="s">
        <v>9019</v>
      </c>
      <c r="D3424" t="s">
        <v>525</v>
      </c>
      <c r="E3424" t="s">
        <v>12419</v>
      </c>
      <c r="F3424" t="str">
        <f t="shared" si="56"/>
        <v>CA-IFRS</v>
      </c>
      <c r="G3424" t="s">
        <v>9019</v>
      </c>
      <c r="Q3424" t="s">
        <v>3044</v>
      </c>
      <c r="S3424" s="149" t="s">
        <v>137</v>
      </c>
      <c r="T3424" t="s">
        <v>15888</v>
      </c>
      <c r="U3424" t="str">
        <f>IF(COUNTIF('16 reserve bal'!D:D,'16 AJE data'!T3424)&gt;0,"Y","N")</f>
        <v>N</v>
      </c>
    </row>
    <row r="3425" spans="1:21" x14ac:dyDescent="0.25">
      <c r="A3425" t="s">
        <v>137</v>
      </c>
      <c r="B3425" t="s">
        <v>5284</v>
      </c>
      <c r="C3425" t="s">
        <v>9020</v>
      </c>
      <c r="D3425" t="s">
        <v>525</v>
      </c>
      <c r="E3425" t="s">
        <v>12419</v>
      </c>
      <c r="F3425" t="str">
        <f t="shared" si="56"/>
        <v>CA-IFRS</v>
      </c>
      <c r="G3425" t="s">
        <v>9020</v>
      </c>
      <c r="Q3425" t="s">
        <v>3044</v>
      </c>
      <c r="S3425" s="149" t="s">
        <v>137</v>
      </c>
      <c r="T3425" t="s">
        <v>15890</v>
      </c>
      <c r="U3425" t="str">
        <f>IF(COUNTIF('16 reserve bal'!D:D,'16 AJE data'!T3425)&gt;0,"Y","N")</f>
        <v>N</v>
      </c>
    </row>
    <row r="3426" spans="1:21" x14ac:dyDescent="0.25">
      <c r="A3426" t="s">
        <v>137</v>
      </c>
      <c r="B3426" t="s">
        <v>5284</v>
      </c>
      <c r="C3426" t="s">
        <v>9022</v>
      </c>
      <c r="D3426" t="s">
        <v>525</v>
      </c>
      <c r="E3426" t="s">
        <v>12419</v>
      </c>
      <c r="F3426" t="str">
        <f t="shared" si="56"/>
        <v>CA-IFRS</v>
      </c>
      <c r="G3426" t="s">
        <v>9022</v>
      </c>
      <c r="Q3426" t="s">
        <v>3044</v>
      </c>
      <c r="S3426" s="149" t="s">
        <v>137</v>
      </c>
      <c r="T3426" t="s">
        <v>15892</v>
      </c>
      <c r="U3426" t="str">
        <f>IF(COUNTIF('16 reserve bal'!D:D,'16 AJE data'!T3426)&gt;0,"Y","N")</f>
        <v>N</v>
      </c>
    </row>
    <row r="3427" spans="1:21" x14ac:dyDescent="0.25">
      <c r="A3427" t="s">
        <v>137</v>
      </c>
      <c r="B3427" t="s">
        <v>5284</v>
      </c>
      <c r="C3427" t="s">
        <v>9023</v>
      </c>
      <c r="D3427" t="s">
        <v>525</v>
      </c>
      <c r="E3427" t="s">
        <v>12419</v>
      </c>
      <c r="F3427" t="str">
        <f t="shared" si="56"/>
        <v>CA-IFRS</v>
      </c>
      <c r="G3427" t="s">
        <v>9023</v>
      </c>
      <c r="Q3427" t="s">
        <v>3044</v>
      </c>
      <c r="S3427" s="149" t="s">
        <v>137</v>
      </c>
      <c r="T3427" t="s">
        <v>15894</v>
      </c>
      <c r="U3427" t="str">
        <f>IF(COUNTIF('16 reserve bal'!D:D,'16 AJE data'!T3427)&gt;0,"Y","N")</f>
        <v>N</v>
      </c>
    </row>
    <row r="3428" spans="1:21" x14ac:dyDescent="0.25">
      <c r="A3428" t="s">
        <v>137</v>
      </c>
      <c r="B3428" t="s">
        <v>5284</v>
      </c>
      <c r="C3428" t="s">
        <v>9024</v>
      </c>
      <c r="D3428" t="s">
        <v>525</v>
      </c>
      <c r="E3428" t="s">
        <v>12419</v>
      </c>
      <c r="F3428" t="str">
        <f t="shared" si="56"/>
        <v>CA-IFRS</v>
      </c>
      <c r="G3428" t="s">
        <v>9024</v>
      </c>
      <c r="Q3428" t="s">
        <v>3044</v>
      </c>
      <c r="S3428" s="149" t="s">
        <v>137</v>
      </c>
      <c r="T3428" t="s">
        <v>15896</v>
      </c>
      <c r="U3428" t="str">
        <f>IF(COUNTIF('16 reserve bal'!D:D,'16 AJE data'!T3428)&gt;0,"Y","N")</f>
        <v>N</v>
      </c>
    </row>
    <row r="3429" spans="1:21" x14ac:dyDescent="0.25">
      <c r="A3429" t="s">
        <v>137</v>
      </c>
      <c r="B3429" t="s">
        <v>5284</v>
      </c>
      <c r="C3429" t="s">
        <v>9025</v>
      </c>
      <c r="D3429" t="s">
        <v>525</v>
      </c>
      <c r="E3429" t="s">
        <v>12419</v>
      </c>
      <c r="F3429" t="str">
        <f t="shared" si="56"/>
        <v>CA-IFRS</v>
      </c>
      <c r="G3429" t="s">
        <v>9025</v>
      </c>
      <c r="Q3429" t="s">
        <v>3044</v>
      </c>
      <c r="S3429" s="149" t="s">
        <v>137</v>
      </c>
      <c r="T3429" t="s">
        <v>15898</v>
      </c>
      <c r="U3429" t="str">
        <f>IF(COUNTIF('16 reserve bal'!D:D,'16 AJE data'!T3429)&gt;0,"Y","N")</f>
        <v>N</v>
      </c>
    </row>
    <row r="3430" spans="1:21" x14ac:dyDescent="0.25">
      <c r="A3430" t="s">
        <v>137</v>
      </c>
      <c r="B3430" t="s">
        <v>5284</v>
      </c>
      <c r="C3430" t="s">
        <v>9026</v>
      </c>
      <c r="D3430" t="s">
        <v>525</v>
      </c>
      <c r="E3430" t="s">
        <v>12419</v>
      </c>
      <c r="F3430" t="str">
        <f t="shared" si="56"/>
        <v>CA-IFRS</v>
      </c>
      <c r="G3430" t="s">
        <v>9026</v>
      </c>
      <c r="Q3430" t="s">
        <v>3044</v>
      </c>
      <c r="S3430" s="149" t="s">
        <v>137</v>
      </c>
      <c r="T3430" t="s">
        <v>15900</v>
      </c>
      <c r="U3430" t="str">
        <f>IF(COUNTIF('16 reserve bal'!D:D,'16 AJE data'!T3430)&gt;0,"Y","N")</f>
        <v>N</v>
      </c>
    </row>
    <row r="3431" spans="1:21" x14ac:dyDescent="0.25">
      <c r="A3431" t="s">
        <v>137</v>
      </c>
      <c r="B3431" t="s">
        <v>5284</v>
      </c>
      <c r="C3431" t="s">
        <v>9027</v>
      </c>
      <c r="D3431" t="s">
        <v>525</v>
      </c>
      <c r="E3431" t="s">
        <v>12419</v>
      </c>
      <c r="F3431" t="str">
        <f t="shared" si="56"/>
        <v>CA-IFRS</v>
      </c>
      <c r="G3431" t="s">
        <v>9027</v>
      </c>
      <c r="Q3431" t="s">
        <v>3044</v>
      </c>
      <c r="S3431" s="149" t="s">
        <v>137</v>
      </c>
      <c r="T3431" t="s">
        <v>15902</v>
      </c>
      <c r="U3431" t="str">
        <f>IF(COUNTIF('16 reserve bal'!D:D,'16 AJE data'!T3431)&gt;0,"Y","N")</f>
        <v>N</v>
      </c>
    </row>
    <row r="3432" spans="1:21" x14ac:dyDescent="0.25">
      <c r="A3432" t="s">
        <v>137</v>
      </c>
      <c r="B3432" t="s">
        <v>5284</v>
      </c>
      <c r="C3432" t="s">
        <v>9028</v>
      </c>
      <c r="D3432" t="s">
        <v>525</v>
      </c>
      <c r="E3432" t="s">
        <v>12419</v>
      </c>
      <c r="F3432" t="str">
        <f t="shared" si="56"/>
        <v>CA-IFRS</v>
      </c>
      <c r="G3432" t="s">
        <v>9028</v>
      </c>
      <c r="Q3432" t="s">
        <v>3044</v>
      </c>
      <c r="S3432" s="149" t="s">
        <v>137</v>
      </c>
      <c r="T3432" t="s">
        <v>15904</v>
      </c>
      <c r="U3432" t="str">
        <f>IF(COUNTIF('16 reserve bal'!D:D,'16 AJE data'!T3432)&gt;0,"Y","N")</f>
        <v>N</v>
      </c>
    </row>
    <row r="3433" spans="1:21" x14ac:dyDescent="0.25">
      <c r="A3433" t="s">
        <v>137</v>
      </c>
      <c r="B3433" t="s">
        <v>5284</v>
      </c>
      <c r="C3433" t="s">
        <v>9029</v>
      </c>
      <c r="D3433" t="s">
        <v>525</v>
      </c>
      <c r="E3433" t="s">
        <v>12419</v>
      </c>
      <c r="F3433" t="str">
        <f t="shared" si="56"/>
        <v>CA-IFRS</v>
      </c>
      <c r="G3433" t="s">
        <v>9029</v>
      </c>
      <c r="Q3433" t="s">
        <v>3044</v>
      </c>
      <c r="S3433" s="149" t="s">
        <v>137</v>
      </c>
      <c r="T3433" t="s">
        <v>15906</v>
      </c>
      <c r="U3433" t="str">
        <f>IF(COUNTIF('16 reserve bal'!D:D,'16 AJE data'!T3433)&gt;0,"Y","N")</f>
        <v>N</v>
      </c>
    </row>
    <row r="3434" spans="1:21" x14ac:dyDescent="0.25">
      <c r="A3434" t="s">
        <v>137</v>
      </c>
      <c r="B3434" t="s">
        <v>5284</v>
      </c>
      <c r="C3434" t="s">
        <v>9030</v>
      </c>
      <c r="D3434" t="s">
        <v>525</v>
      </c>
      <c r="E3434" t="s">
        <v>12419</v>
      </c>
      <c r="F3434" t="str">
        <f t="shared" si="56"/>
        <v>CA-IFRS</v>
      </c>
      <c r="G3434" t="s">
        <v>9030</v>
      </c>
      <c r="Q3434" t="s">
        <v>3044</v>
      </c>
      <c r="S3434" s="149" t="s">
        <v>137</v>
      </c>
      <c r="T3434" t="s">
        <v>15908</v>
      </c>
      <c r="U3434" t="str">
        <f>IF(COUNTIF('16 reserve bal'!D:D,'16 AJE data'!T3434)&gt;0,"Y","N")</f>
        <v>N</v>
      </c>
    </row>
    <row r="3435" spans="1:21" x14ac:dyDescent="0.25">
      <c r="A3435" t="s">
        <v>137</v>
      </c>
      <c r="B3435" t="s">
        <v>5284</v>
      </c>
      <c r="C3435" t="s">
        <v>9031</v>
      </c>
      <c r="D3435" t="s">
        <v>525</v>
      </c>
      <c r="E3435" t="s">
        <v>12419</v>
      </c>
      <c r="F3435" t="str">
        <f t="shared" si="56"/>
        <v>CA-IFRS</v>
      </c>
      <c r="G3435" t="s">
        <v>9031</v>
      </c>
      <c r="Q3435" t="s">
        <v>3044</v>
      </c>
      <c r="S3435" s="149" t="s">
        <v>137</v>
      </c>
      <c r="T3435" t="s">
        <v>15910</v>
      </c>
      <c r="U3435" t="str">
        <f>IF(COUNTIF('16 reserve bal'!D:D,'16 AJE data'!T3435)&gt;0,"Y","N")</f>
        <v>N</v>
      </c>
    </row>
    <row r="3436" spans="1:21" x14ac:dyDescent="0.25">
      <c r="A3436" t="s">
        <v>137</v>
      </c>
      <c r="B3436" t="s">
        <v>5284</v>
      </c>
      <c r="C3436" t="s">
        <v>9032</v>
      </c>
      <c r="D3436" t="s">
        <v>525</v>
      </c>
      <c r="E3436" t="s">
        <v>12419</v>
      </c>
      <c r="F3436" t="str">
        <f t="shared" si="56"/>
        <v>CA-IFRS</v>
      </c>
      <c r="G3436" t="s">
        <v>9032</v>
      </c>
      <c r="Q3436" t="s">
        <v>3044</v>
      </c>
      <c r="S3436" s="149" t="s">
        <v>137</v>
      </c>
      <c r="T3436" t="s">
        <v>15912</v>
      </c>
      <c r="U3436" t="str">
        <f>IF(COUNTIF('16 reserve bal'!D:D,'16 AJE data'!T3436)&gt;0,"Y","N")</f>
        <v>N</v>
      </c>
    </row>
    <row r="3437" spans="1:21" x14ac:dyDescent="0.25">
      <c r="A3437" t="s">
        <v>137</v>
      </c>
      <c r="B3437" t="s">
        <v>5284</v>
      </c>
      <c r="C3437" t="s">
        <v>9033</v>
      </c>
      <c r="D3437" t="s">
        <v>525</v>
      </c>
      <c r="E3437" t="s">
        <v>12419</v>
      </c>
      <c r="F3437" t="str">
        <f t="shared" si="56"/>
        <v>CA-IFRS</v>
      </c>
      <c r="G3437" t="s">
        <v>9033</v>
      </c>
      <c r="Q3437" t="s">
        <v>3044</v>
      </c>
      <c r="S3437" s="149" t="s">
        <v>137</v>
      </c>
      <c r="T3437" t="s">
        <v>15914</v>
      </c>
      <c r="U3437" t="str">
        <f>IF(COUNTIF('16 reserve bal'!D:D,'16 AJE data'!T3437)&gt;0,"Y","N")</f>
        <v>N</v>
      </c>
    </row>
    <row r="3438" spans="1:21" x14ac:dyDescent="0.25">
      <c r="A3438" t="s">
        <v>137</v>
      </c>
      <c r="B3438" t="s">
        <v>5284</v>
      </c>
      <c r="C3438" t="s">
        <v>9034</v>
      </c>
      <c r="D3438" t="s">
        <v>525</v>
      </c>
      <c r="E3438" t="s">
        <v>12419</v>
      </c>
      <c r="F3438" t="str">
        <f t="shared" si="56"/>
        <v>CA-IFRS</v>
      </c>
      <c r="G3438" t="s">
        <v>9034</v>
      </c>
      <c r="Q3438" t="s">
        <v>3044</v>
      </c>
      <c r="S3438" s="149" t="s">
        <v>137</v>
      </c>
      <c r="T3438" t="s">
        <v>15916</v>
      </c>
      <c r="U3438" t="str">
        <f>IF(COUNTIF('16 reserve bal'!D:D,'16 AJE data'!T3438)&gt;0,"Y","N")</f>
        <v>N</v>
      </c>
    </row>
    <row r="3439" spans="1:21" x14ac:dyDescent="0.25">
      <c r="A3439" t="s">
        <v>137</v>
      </c>
      <c r="B3439" t="s">
        <v>5284</v>
      </c>
      <c r="C3439" t="s">
        <v>9035</v>
      </c>
      <c r="D3439" t="s">
        <v>525</v>
      </c>
      <c r="E3439" t="s">
        <v>12419</v>
      </c>
      <c r="F3439" t="str">
        <f t="shared" si="56"/>
        <v>CA-IFRS</v>
      </c>
      <c r="G3439" t="s">
        <v>9035</v>
      </c>
      <c r="Q3439" t="s">
        <v>3044</v>
      </c>
      <c r="S3439" s="149" t="s">
        <v>137</v>
      </c>
      <c r="T3439" t="s">
        <v>15918</v>
      </c>
      <c r="U3439" t="str">
        <f>IF(COUNTIF('16 reserve bal'!D:D,'16 AJE data'!T3439)&gt;0,"Y","N")</f>
        <v>N</v>
      </c>
    </row>
    <row r="3440" spans="1:21" x14ac:dyDescent="0.25">
      <c r="A3440" t="s">
        <v>137</v>
      </c>
      <c r="B3440" t="s">
        <v>5284</v>
      </c>
      <c r="C3440" t="s">
        <v>8186</v>
      </c>
      <c r="D3440" t="s">
        <v>525</v>
      </c>
      <c r="E3440" t="s">
        <v>12419</v>
      </c>
      <c r="F3440" t="str">
        <f t="shared" si="56"/>
        <v>CA-IFRS</v>
      </c>
      <c r="G3440" t="s">
        <v>8186</v>
      </c>
      <c r="Q3440" t="s">
        <v>3044</v>
      </c>
      <c r="S3440" s="149" t="s">
        <v>137</v>
      </c>
      <c r="T3440" t="s">
        <v>16653</v>
      </c>
      <c r="U3440" t="str">
        <f>IF(COUNTIF('16 reserve bal'!D:D,'16 AJE data'!T3440)&gt;0,"Y","N")</f>
        <v>N</v>
      </c>
    </row>
    <row r="3441" spans="1:21" x14ac:dyDescent="0.25">
      <c r="A3441" t="s">
        <v>137</v>
      </c>
      <c r="B3441" t="s">
        <v>5284</v>
      </c>
      <c r="C3441" t="s">
        <v>9103</v>
      </c>
      <c r="D3441" t="s">
        <v>525</v>
      </c>
      <c r="E3441" t="s">
        <v>12419</v>
      </c>
      <c r="F3441" t="str">
        <f t="shared" si="56"/>
        <v>CA-IFRS</v>
      </c>
      <c r="G3441" t="s">
        <v>9103</v>
      </c>
      <c r="Q3441" t="s">
        <v>3044</v>
      </c>
      <c r="S3441" s="149" t="s">
        <v>137</v>
      </c>
      <c r="T3441" t="s">
        <v>16654</v>
      </c>
      <c r="U3441" t="str">
        <f>IF(COUNTIF('16 reserve bal'!D:D,'16 AJE data'!T3441)&gt;0,"Y","N")</f>
        <v>N</v>
      </c>
    </row>
    <row r="3442" spans="1:21" x14ac:dyDescent="0.25">
      <c r="A3442" t="s">
        <v>139</v>
      </c>
      <c r="B3442" t="s">
        <v>5284</v>
      </c>
      <c r="C3442" t="s">
        <v>3305</v>
      </c>
      <c r="D3442" t="s">
        <v>525</v>
      </c>
      <c r="E3442" t="s">
        <v>12419</v>
      </c>
      <c r="F3442" t="str">
        <f t="shared" si="56"/>
        <v>CA-IFRS</v>
      </c>
      <c r="G3442" t="s">
        <v>3305</v>
      </c>
      <c r="Q3442" t="s">
        <v>3044</v>
      </c>
      <c r="S3442" s="149" t="s">
        <v>139</v>
      </c>
      <c r="T3442" t="s">
        <v>3402</v>
      </c>
      <c r="U3442" t="str">
        <f>IF(COUNTIF('16 reserve bal'!D:D,'16 AJE data'!T3442)&gt;0,"Y","N")</f>
        <v>Y</v>
      </c>
    </row>
    <row r="3443" spans="1:21" x14ac:dyDescent="0.25">
      <c r="A3443" t="s">
        <v>139</v>
      </c>
      <c r="B3443" t="s">
        <v>5284</v>
      </c>
      <c r="C3443" t="s">
        <v>3323</v>
      </c>
      <c r="D3443" t="s">
        <v>525</v>
      </c>
      <c r="E3443" t="s">
        <v>12419</v>
      </c>
      <c r="F3443" t="str">
        <f t="shared" si="56"/>
        <v>CA-IFRS</v>
      </c>
      <c r="G3443" t="s">
        <v>3323</v>
      </c>
      <c r="Q3443" t="s">
        <v>3044</v>
      </c>
      <c r="S3443" s="149" t="s">
        <v>139</v>
      </c>
      <c r="T3443" t="s">
        <v>3442</v>
      </c>
      <c r="U3443" t="str">
        <f>IF(COUNTIF('16 reserve bal'!D:D,'16 AJE data'!T3443)&gt;0,"Y","N")</f>
        <v>Y</v>
      </c>
    </row>
    <row r="3444" spans="1:21" x14ac:dyDescent="0.25">
      <c r="A3444" t="s">
        <v>139</v>
      </c>
      <c r="B3444" t="s">
        <v>5284</v>
      </c>
      <c r="C3444" t="s">
        <v>3326</v>
      </c>
      <c r="D3444" t="s">
        <v>525</v>
      </c>
      <c r="E3444" t="s">
        <v>12419</v>
      </c>
      <c r="F3444" t="str">
        <f t="shared" si="56"/>
        <v>CA-IFRS</v>
      </c>
      <c r="G3444" t="s">
        <v>3326</v>
      </c>
      <c r="Q3444" t="s">
        <v>3044</v>
      </c>
      <c r="S3444" s="149" t="s">
        <v>139</v>
      </c>
      <c r="T3444" t="s">
        <v>16655</v>
      </c>
      <c r="U3444" t="str">
        <f>IF(COUNTIF('16 reserve bal'!D:D,'16 AJE data'!T3444)&gt;0,"Y","N")</f>
        <v>N</v>
      </c>
    </row>
    <row r="3445" spans="1:21" x14ac:dyDescent="0.25">
      <c r="A3445" t="s">
        <v>139</v>
      </c>
      <c r="B3445" t="s">
        <v>5284</v>
      </c>
      <c r="C3445" t="s">
        <v>3335</v>
      </c>
      <c r="D3445" t="s">
        <v>525</v>
      </c>
      <c r="E3445" t="s">
        <v>12419</v>
      </c>
      <c r="F3445" t="str">
        <f t="shared" si="56"/>
        <v>CA-IFRS</v>
      </c>
      <c r="G3445" t="s">
        <v>3335</v>
      </c>
      <c r="Q3445" t="s">
        <v>3044</v>
      </c>
      <c r="S3445" s="149" t="s">
        <v>139</v>
      </c>
      <c r="T3445" t="s">
        <v>15984</v>
      </c>
      <c r="U3445" t="str">
        <f>IF(COUNTIF('16 reserve bal'!D:D,'16 AJE data'!T3445)&gt;0,"Y","N")</f>
        <v>N</v>
      </c>
    </row>
    <row r="3446" spans="1:21" x14ac:dyDescent="0.25">
      <c r="A3446" t="s">
        <v>139</v>
      </c>
      <c r="B3446" t="s">
        <v>5284</v>
      </c>
      <c r="C3446" t="s">
        <v>3338</v>
      </c>
      <c r="D3446" t="s">
        <v>525</v>
      </c>
      <c r="E3446" t="s">
        <v>12419</v>
      </c>
      <c r="F3446" t="str">
        <f t="shared" si="56"/>
        <v>CA-IFRS</v>
      </c>
      <c r="G3446" t="s">
        <v>3338</v>
      </c>
      <c r="Q3446" t="s">
        <v>3044</v>
      </c>
      <c r="S3446" s="149" t="s">
        <v>139</v>
      </c>
      <c r="T3446" t="s">
        <v>3473</v>
      </c>
      <c r="U3446" t="str">
        <f>IF(COUNTIF('16 reserve bal'!D:D,'16 AJE data'!T3446)&gt;0,"Y","N")</f>
        <v>Y</v>
      </c>
    </row>
    <row r="3447" spans="1:21" x14ac:dyDescent="0.25">
      <c r="A3447" t="s">
        <v>139</v>
      </c>
      <c r="B3447" t="s">
        <v>5284</v>
      </c>
      <c r="C3447" t="s">
        <v>3341</v>
      </c>
      <c r="D3447" t="s">
        <v>525</v>
      </c>
      <c r="E3447" t="s">
        <v>12419</v>
      </c>
      <c r="F3447" t="str">
        <f t="shared" si="56"/>
        <v>CA-IFRS</v>
      </c>
      <c r="G3447" t="s">
        <v>3341</v>
      </c>
      <c r="Q3447" t="s">
        <v>3044</v>
      </c>
      <c r="S3447" s="149" t="s">
        <v>139</v>
      </c>
      <c r="T3447" t="s">
        <v>3247</v>
      </c>
      <c r="U3447" t="str">
        <f>IF(COUNTIF('16 reserve bal'!D:D,'16 AJE data'!T3447)&gt;0,"Y","N")</f>
        <v>Y</v>
      </c>
    </row>
    <row r="3448" spans="1:21" x14ac:dyDescent="0.25">
      <c r="A3448" t="s">
        <v>139</v>
      </c>
      <c r="B3448" t="s">
        <v>5284</v>
      </c>
      <c r="C3448" t="s">
        <v>7996</v>
      </c>
      <c r="D3448" t="s">
        <v>525</v>
      </c>
      <c r="E3448" t="s">
        <v>12419</v>
      </c>
      <c r="F3448" t="str">
        <f t="shared" si="56"/>
        <v>CA-IFRS</v>
      </c>
      <c r="G3448" t="s">
        <v>7996</v>
      </c>
      <c r="Q3448" t="s">
        <v>3044</v>
      </c>
      <c r="S3448" s="149" t="s">
        <v>139</v>
      </c>
      <c r="T3448" t="s">
        <v>16656</v>
      </c>
      <c r="U3448" t="str">
        <f>IF(COUNTIF('16 reserve bal'!D:D,'16 AJE data'!T3448)&gt;0,"Y","N")</f>
        <v>N</v>
      </c>
    </row>
  </sheetData>
  <autoFilter ref="A3:Y3448" xr:uid="{00000000-0009-0000-0000-00001C000000}"/>
  <sortState ref="O4:O2985">
    <sortCondition ref="O4:O2985"/>
  </sortState>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4962"/>
  <sheetViews>
    <sheetView workbookViewId="0">
      <selection activeCell="R13" sqref="R13"/>
    </sheetView>
  </sheetViews>
  <sheetFormatPr defaultRowHeight="15" x14ac:dyDescent="0.25"/>
  <cols>
    <col min="1" max="1" width="7.28515625" customWidth="1"/>
    <col min="2" max="2" width="23.7109375" customWidth="1"/>
    <col min="3" max="3" width="6.85546875" customWidth="1"/>
    <col min="4" max="4" width="7.85546875" customWidth="1"/>
    <col min="12" max="12" width="7.28515625" customWidth="1"/>
    <col min="13" max="13" width="6.85546875" customWidth="1"/>
  </cols>
  <sheetData>
    <row r="1" spans="1:16" x14ac:dyDescent="0.25">
      <c r="A1" s="286" t="s">
        <v>2735</v>
      </c>
      <c r="B1" s="286" t="s">
        <v>7589</v>
      </c>
      <c r="C1" s="286" t="s">
        <v>5269</v>
      </c>
      <c r="D1" s="286" t="s">
        <v>16657</v>
      </c>
      <c r="G1" t="s">
        <v>2735</v>
      </c>
      <c r="H1" t="s">
        <v>7589</v>
      </c>
      <c r="L1" s="286" t="s">
        <v>2735</v>
      </c>
      <c r="M1" s="286" t="s">
        <v>5269</v>
      </c>
      <c r="O1" t="s">
        <v>16658</v>
      </c>
      <c r="P1" s="20">
        <f>COUNTA(P2:P1141)</f>
        <v>1140</v>
      </c>
    </row>
    <row r="2" spans="1:16" x14ac:dyDescent="0.25">
      <c r="A2" s="207" t="s">
        <v>538</v>
      </c>
      <c r="B2" s="207" t="s">
        <v>5353</v>
      </c>
      <c r="C2" s="207" t="s">
        <v>7591</v>
      </c>
      <c r="D2" s="297">
        <v>75</v>
      </c>
      <c r="G2" t="s">
        <v>538</v>
      </c>
      <c r="H2" t="s">
        <v>5353</v>
      </c>
      <c r="L2" s="207" t="s">
        <v>538</v>
      </c>
      <c r="M2" s="207" t="s">
        <v>5281</v>
      </c>
      <c r="P2" t="s">
        <v>5281</v>
      </c>
    </row>
    <row r="3" spans="1:16" x14ac:dyDescent="0.25">
      <c r="A3" s="207" t="s">
        <v>538</v>
      </c>
      <c r="B3" s="207" t="s">
        <v>5353</v>
      </c>
      <c r="C3" s="207" t="s">
        <v>7592</v>
      </c>
      <c r="D3" s="297">
        <v>2</v>
      </c>
      <c r="G3" t="s">
        <v>538</v>
      </c>
      <c r="H3" t="s">
        <v>5284</v>
      </c>
      <c r="L3" s="207" t="s">
        <v>538</v>
      </c>
      <c r="M3" s="207" t="s">
        <v>5285</v>
      </c>
      <c r="P3" t="s">
        <v>5285</v>
      </c>
    </row>
    <row r="4" spans="1:16" x14ac:dyDescent="0.25">
      <c r="A4" s="207" t="s">
        <v>538</v>
      </c>
      <c r="B4" s="207" t="s">
        <v>5284</v>
      </c>
      <c r="C4" s="207" t="s">
        <v>3329</v>
      </c>
      <c r="D4" s="297">
        <v>54</v>
      </c>
      <c r="G4" t="s">
        <v>538</v>
      </c>
      <c r="H4" t="s">
        <v>7667</v>
      </c>
      <c r="L4" s="207" t="s">
        <v>538</v>
      </c>
      <c r="M4" s="207" t="s">
        <v>3245</v>
      </c>
      <c r="P4" t="s">
        <v>3245</v>
      </c>
    </row>
    <row r="5" spans="1:16" x14ac:dyDescent="0.25">
      <c r="A5" s="207" t="s">
        <v>538</v>
      </c>
      <c r="B5" s="207" t="s">
        <v>5284</v>
      </c>
      <c r="C5" s="207" t="s">
        <v>3341</v>
      </c>
      <c r="D5" s="297">
        <v>1451</v>
      </c>
      <c r="G5" t="s">
        <v>538</v>
      </c>
      <c r="H5" t="s">
        <v>5310</v>
      </c>
      <c r="L5" s="207" t="s">
        <v>538</v>
      </c>
      <c r="M5" s="207" t="s">
        <v>3248</v>
      </c>
      <c r="P5" t="s">
        <v>3248</v>
      </c>
    </row>
    <row r="6" spans="1:16" x14ac:dyDescent="0.25">
      <c r="A6" s="207" t="s">
        <v>538</v>
      </c>
      <c r="B6" s="207" t="s">
        <v>5284</v>
      </c>
      <c r="C6" s="207" t="s">
        <v>7593</v>
      </c>
      <c r="D6" s="297">
        <v>2</v>
      </c>
      <c r="G6" t="s">
        <v>538</v>
      </c>
      <c r="H6" t="s">
        <v>7676</v>
      </c>
      <c r="L6" s="207" t="s">
        <v>538</v>
      </c>
      <c r="M6" s="207" t="s">
        <v>7594</v>
      </c>
      <c r="P6" t="s">
        <v>7594</v>
      </c>
    </row>
    <row r="7" spans="1:16" x14ac:dyDescent="0.25">
      <c r="A7" s="207" t="s">
        <v>538</v>
      </c>
      <c r="B7" s="207" t="s">
        <v>5284</v>
      </c>
      <c r="C7" s="207" t="s">
        <v>3353</v>
      </c>
      <c r="D7" s="297">
        <v>51</v>
      </c>
      <c r="G7" t="s">
        <v>538</v>
      </c>
      <c r="H7" t="s">
        <v>5315</v>
      </c>
      <c r="L7" s="207" t="s">
        <v>538</v>
      </c>
      <c r="M7" s="207" t="s">
        <v>3329</v>
      </c>
      <c r="P7" t="s">
        <v>3329</v>
      </c>
    </row>
    <row r="8" spans="1:16" x14ac:dyDescent="0.25">
      <c r="A8" s="207" t="s">
        <v>538</v>
      </c>
      <c r="B8" s="207" t="s">
        <v>5284</v>
      </c>
      <c r="C8" s="207" t="s">
        <v>7595</v>
      </c>
      <c r="D8" s="297">
        <v>50</v>
      </c>
      <c r="G8" t="s">
        <v>538</v>
      </c>
      <c r="H8" t="s">
        <v>7702</v>
      </c>
      <c r="L8" s="207" t="s">
        <v>538</v>
      </c>
      <c r="M8" s="207" t="s">
        <v>3341</v>
      </c>
      <c r="P8" t="s">
        <v>3341</v>
      </c>
    </row>
    <row r="9" spans="1:16" x14ac:dyDescent="0.25">
      <c r="A9" s="207" t="s">
        <v>538</v>
      </c>
      <c r="B9" s="207" t="s">
        <v>5284</v>
      </c>
      <c r="C9" s="207" t="s">
        <v>3359</v>
      </c>
      <c r="D9" s="297">
        <v>53</v>
      </c>
      <c r="G9" t="s">
        <v>538</v>
      </c>
      <c r="H9" t="s">
        <v>5337</v>
      </c>
      <c r="L9" s="207" t="s">
        <v>538</v>
      </c>
      <c r="M9" s="207" t="s">
        <v>7593</v>
      </c>
      <c r="P9" t="s">
        <v>7593</v>
      </c>
    </row>
    <row r="10" spans="1:16" x14ac:dyDescent="0.25">
      <c r="A10" s="207" t="s">
        <v>538</v>
      </c>
      <c r="B10" s="207" t="s">
        <v>5284</v>
      </c>
      <c r="C10" s="207" t="s">
        <v>7596</v>
      </c>
      <c r="D10" s="297">
        <v>16</v>
      </c>
      <c r="G10" t="s">
        <v>538</v>
      </c>
      <c r="H10" t="s">
        <v>5288</v>
      </c>
      <c r="L10" s="207" t="s">
        <v>538</v>
      </c>
      <c r="M10" s="207" t="s">
        <v>3353</v>
      </c>
      <c r="P10" t="s">
        <v>3353</v>
      </c>
    </row>
    <row r="11" spans="1:16" x14ac:dyDescent="0.25">
      <c r="A11" s="207" t="s">
        <v>538</v>
      </c>
      <c r="B11" s="207" t="s">
        <v>5284</v>
      </c>
      <c r="C11" s="207" t="s">
        <v>7597</v>
      </c>
      <c r="D11" s="297">
        <v>236</v>
      </c>
      <c r="G11" t="s">
        <v>538</v>
      </c>
      <c r="H11" t="s">
        <v>5292</v>
      </c>
      <c r="L11" s="207" t="s">
        <v>538</v>
      </c>
      <c r="M11" s="207" t="s">
        <v>7595</v>
      </c>
      <c r="P11" t="s">
        <v>7595</v>
      </c>
    </row>
    <row r="12" spans="1:16" x14ac:dyDescent="0.25">
      <c r="A12" s="207" t="s">
        <v>538</v>
      </c>
      <c r="B12" s="207" t="s">
        <v>5284</v>
      </c>
      <c r="C12" s="207" t="s">
        <v>7598</v>
      </c>
      <c r="D12" s="297">
        <v>8</v>
      </c>
      <c r="G12" t="s">
        <v>538</v>
      </c>
      <c r="H12" t="s">
        <v>7731</v>
      </c>
      <c r="L12" s="207" t="s">
        <v>538</v>
      </c>
      <c r="M12" s="207" t="s">
        <v>3359</v>
      </c>
      <c r="P12" t="s">
        <v>3359</v>
      </c>
    </row>
    <row r="13" spans="1:16" x14ac:dyDescent="0.25">
      <c r="A13" s="207" t="s">
        <v>538</v>
      </c>
      <c r="B13" s="207" t="s">
        <v>5284</v>
      </c>
      <c r="C13" s="207" t="s">
        <v>7599</v>
      </c>
      <c r="D13" s="297">
        <v>2</v>
      </c>
      <c r="G13" t="s">
        <v>538</v>
      </c>
      <c r="H13" t="s">
        <v>5304</v>
      </c>
      <c r="L13" s="207" t="s">
        <v>538</v>
      </c>
      <c r="M13" s="207" t="s">
        <v>7596</v>
      </c>
      <c r="P13" t="s">
        <v>7596</v>
      </c>
    </row>
    <row r="14" spans="1:16" x14ac:dyDescent="0.25">
      <c r="A14" s="207" t="s">
        <v>538</v>
      </c>
      <c r="B14" s="207" t="s">
        <v>5284</v>
      </c>
      <c r="C14" s="207" t="s">
        <v>3628</v>
      </c>
      <c r="D14" s="297">
        <v>40</v>
      </c>
      <c r="G14" t="s">
        <v>538</v>
      </c>
      <c r="H14" t="s">
        <v>5332</v>
      </c>
      <c r="L14" s="207" t="s">
        <v>538</v>
      </c>
      <c r="M14" s="207" t="s">
        <v>7597</v>
      </c>
      <c r="P14" t="s">
        <v>7597</v>
      </c>
    </row>
    <row r="15" spans="1:16" x14ac:dyDescent="0.25">
      <c r="A15" s="207" t="s">
        <v>538</v>
      </c>
      <c r="B15" s="207" t="s">
        <v>5284</v>
      </c>
      <c r="C15" s="207" t="s">
        <v>7600</v>
      </c>
      <c r="D15" s="297">
        <v>6</v>
      </c>
      <c r="G15" t="s">
        <v>538</v>
      </c>
      <c r="H15" t="s">
        <v>5296</v>
      </c>
      <c r="L15" s="207" t="s">
        <v>538</v>
      </c>
      <c r="M15" s="207" t="s">
        <v>7598</v>
      </c>
      <c r="P15" t="s">
        <v>7598</v>
      </c>
    </row>
    <row r="16" spans="1:16" x14ac:dyDescent="0.25">
      <c r="A16" s="207" t="s">
        <v>538</v>
      </c>
      <c r="B16" s="207" t="s">
        <v>5284</v>
      </c>
      <c r="C16" s="207" t="s">
        <v>7601</v>
      </c>
      <c r="D16" s="297">
        <v>6</v>
      </c>
      <c r="G16" t="s">
        <v>538</v>
      </c>
      <c r="H16" t="s">
        <v>5299</v>
      </c>
      <c r="L16" s="207" t="s">
        <v>538</v>
      </c>
      <c r="M16" s="207" t="s">
        <v>7599</v>
      </c>
      <c r="P16" t="s">
        <v>7599</v>
      </c>
    </row>
    <row r="17" spans="1:16" x14ac:dyDescent="0.25">
      <c r="A17" s="207" t="s">
        <v>538</v>
      </c>
      <c r="B17" s="207" t="s">
        <v>5284</v>
      </c>
      <c r="C17" s="207" t="s">
        <v>4511</v>
      </c>
      <c r="D17" s="297">
        <v>568</v>
      </c>
      <c r="G17" t="s">
        <v>543</v>
      </c>
      <c r="H17" t="s">
        <v>5284</v>
      </c>
      <c r="L17" s="207" t="s">
        <v>538</v>
      </c>
      <c r="M17" s="207" t="s">
        <v>7602</v>
      </c>
      <c r="P17" t="s">
        <v>7602</v>
      </c>
    </row>
    <row r="18" spans="1:16" x14ac:dyDescent="0.25">
      <c r="A18" s="207" t="s">
        <v>538</v>
      </c>
      <c r="B18" s="207" t="s">
        <v>5284</v>
      </c>
      <c r="C18" s="207" t="s">
        <v>4513</v>
      </c>
      <c r="D18" s="297">
        <v>152</v>
      </c>
      <c r="G18" t="s">
        <v>543</v>
      </c>
      <c r="H18" t="s">
        <v>5288</v>
      </c>
      <c r="L18" s="207" t="s">
        <v>538</v>
      </c>
      <c r="M18" s="207" t="s">
        <v>3480</v>
      </c>
      <c r="P18" t="s">
        <v>3480</v>
      </c>
    </row>
    <row r="19" spans="1:16" x14ac:dyDescent="0.25">
      <c r="A19" s="207" t="s">
        <v>538</v>
      </c>
      <c r="B19" s="207" t="s">
        <v>5284</v>
      </c>
      <c r="C19" s="207" t="s">
        <v>4515</v>
      </c>
      <c r="D19" s="297">
        <v>14</v>
      </c>
      <c r="G19" t="s">
        <v>553</v>
      </c>
      <c r="H19" t="s">
        <v>5284</v>
      </c>
      <c r="L19" s="207" t="s">
        <v>538</v>
      </c>
      <c r="M19" s="207" t="s">
        <v>7603</v>
      </c>
      <c r="P19" t="s">
        <v>7603</v>
      </c>
    </row>
    <row r="20" spans="1:16" x14ac:dyDescent="0.25">
      <c r="A20" s="207" t="s">
        <v>538</v>
      </c>
      <c r="B20" s="207" t="s">
        <v>5284</v>
      </c>
      <c r="C20" s="207" t="s">
        <v>7604</v>
      </c>
      <c r="D20" s="297">
        <v>22</v>
      </c>
      <c r="G20" t="s">
        <v>556</v>
      </c>
      <c r="H20" t="s">
        <v>5284</v>
      </c>
      <c r="L20" s="207" t="s">
        <v>538</v>
      </c>
      <c r="M20" s="207" t="s">
        <v>3483</v>
      </c>
      <c r="P20" t="s">
        <v>3483</v>
      </c>
    </row>
    <row r="21" spans="1:16" x14ac:dyDescent="0.25">
      <c r="A21" s="207" t="s">
        <v>538</v>
      </c>
      <c r="B21" s="207" t="s">
        <v>5284</v>
      </c>
      <c r="C21" s="207" t="s">
        <v>7605</v>
      </c>
      <c r="D21" s="297">
        <v>32</v>
      </c>
      <c r="G21" t="s">
        <v>556</v>
      </c>
      <c r="H21" t="s">
        <v>5288</v>
      </c>
      <c r="L21" s="207" t="s">
        <v>538</v>
      </c>
      <c r="M21" s="207" t="s">
        <v>3486</v>
      </c>
      <c r="P21" t="s">
        <v>3486</v>
      </c>
    </row>
    <row r="22" spans="1:16" x14ac:dyDescent="0.25">
      <c r="A22" s="207" t="s">
        <v>538</v>
      </c>
      <c r="B22" s="207" t="s">
        <v>5284</v>
      </c>
      <c r="C22" s="207" t="s">
        <v>7606</v>
      </c>
      <c r="D22" s="297">
        <v>14</v>
      </c>
      <c r="G22" t="s">
        <v>564</v>
      </c>
      <c r="H22" t="s">
        <v>5288</v>
      </c>
      <c r="L22" s="207" t="s">
        <v>538</v>
      </c>
      <c r="M22" s="207" t="s">
        <v>3489</v>
      </c>
      <c r="P22" t="s">
        <v>3489</v>
      </c>
    </row>
    <row r="23" spans="1:16" x14ac:dyDescent="0.25">
      <c r="A23" s="207" t="s">
        <v>538</v>
      </c>
      <c r="B23" s="207" t="s">
        <v>5284</v>
      </c>
      <c r="C23" s="207" t="s">
        <v>7607</v>
      </c>
      <c r="D23" s="297">
        <v>12</v>
      </c>
      <c r="G23" t="s">
        <v>564</v>
      </c>
      <c r="H23" t="s">
        <v>5304</v>
      </c>
      <c r="L23" s="207" t="s">
        <v>538</v>
      </c>
      <c r="M23" s="207" t="s">
        <v>3492</v>
      </c>
      <c r="P23" t="s">
        <v>3492</v>
      </c>
    </row>
    <row r="24" spans="1:16" x14ac:dyDescent="0.25">
      <c r="A24" s="207" t="s">
        <v>538</v>
      </c>
      <c r="B24" s="207" t="s">
        <v>5284</v>
      </c>
      <c r="C24" s="207" t="s">
        <v>7608</v>
      </c>
      <c r="D24" s="297">
        <v>8</v>
      </c>
      <c r="G24" t="s">
        <v>564</v>
      </c>
      <c r="H24" t="s">
        <v>5307</v>
      </c>
      <c r="L24" s="207" t="s">
        <v>538</v>
      </c>
      <c r="M24" s="207" t="s">
        <v>3495</v>
      </c>
      <c r="P24" t="s">
        <v>3495</v>
      </c>
    </row>
    <row r="25" spans="1:16" x14ac:dyDescent="0.25">
      <c r="A25" s="207" t="s">
        <v>538</v>
      </c>
      <c r="B25" s="207" t="s">
        <v>5284</v>
      </c>
      <c r="C25" s="207" t="s">
        <v>4517</v>
      </c>
      <c r="D25" s="297">
        <v>476</v>
      </c>
      <c r="G25" t="s">
        <v>574</v>
      </c>
      <c r="H25" t="s">
        <v>5284</v>
      </c>
      <c r="L25" s="207" t="s">
        <v>538</v>
      </c>
      <c r="M25" s="207" t="s">
        <v>3498</v>
      </c>
      <c r="P25" t="s">
        <v>3498</v>
      </c>
    </row>
    <row r="26" spans="1:16" x14ac:dyDescent="0.25">
      <c r="A26" s="207" t="s">
        <v>538</v>
      </c>
      <c r="B26" s="207" t="s">
        <v>5284</v>
      </c>
      <c r="C26" s="207" t="s">
        <v>7609</v>
      </c>
      <c r="D26" s="297">
        <v>64</v>
      </c>
      <c r="G26" t="s">
        <v>574</v>
      </c>
      <c r="H26" t="s">
        <v>5310</v>
      </c>
      <c r="L26" s="207" t="s">
        <v>538</v>
      </c>
      <c r="M26" s="207" t="s">
        <v>7610</v>
      </c>
      <c r="P26" t="s">
        <v>7610</v>
      </c>
    </row>
    <row r="27" spans="1:16" x14ac:dyDescent="0.25">
      <c r="A27" s="207" t="s">
        <v>538</v>
      </c>
      <c r="B27" s="207" t="s">
        <v>5284</v>
      </c>
      <c r="C27" s="207" t="s">
        <v>7611</v>
      </c>
      <c r="D27" s="297">
        <v>23</v>
      </c>
      <c r="G27" t="s">
        <v>574</v>
      </c>
      <c r="H27" t="s">
        <v>5288</v>
      </c>
      <c r="L27" s="207" t="s">
        <v>538</v>
      </c>
      <c r="M27" s="207" t="s">
        <v>3501</v>
      </c>
      <c r="P27" t="s">
        <v>3501</v>
      </c>
    </row>
    <row r="28" spans="1:16" x14ac:dyDescent="0.25">
      <c r="A28" s="207" t="s">
        <v>538</v>
      </c>
      <c r="B28" s="207" t="s">
        <v>5284</v>
      </c>
      <c r="C28" s="207" t="s">
        <v>7612</v>
      </c>
      <c r="D28" s="297">
        <v>48</v>
      </c>
      <c r="G28" t="s">
        <v>577</v>
      </c>
      <c r="H28" t="s">
        <v>5288</v>
      </c>
      <c r="L28" s="207" t="s">
        <v>538</v>
      </c>
      <c r="M28" s="207" t="s">
        <v>7613</v>
      </c>
      <c r="P28" t="s">
        <v>7613</v>
      </c>
    </row>
    <row r="29" spans="1:16" x14ac:dyDescent="0.25">
      <c r="A29" s="207" t="s">
        <v>538</v>
      </c>
      <c r="B29" s="207" t="s">
        <v>5284</v>
      </c>
      <c r="C29" s="207" t="s">
        <v>7614</v>
      </c>
      <c r="D29" s="297">
        <v>62</v>
      </c>
      <c r="G29" t="s">
        <v>583</v>
      </c>
      <c r="H29" t="s">
        <v>5353</v>
      </c>
      <c r="L29" s="207" t="s">
        <v>538</v>
      </c>
      <c r="M29" s="207" t="s">
        <v>7615</v>
      </c>
      <c r="P29" t="s">
        <v>7615</v>
      </c>
    </row>
    <row r="30" spans="1:16" x14ac:dyDescent="0.25">
      <c r="A30" s="207" t="s">
        <v>538</v>
      </c>
      <c r="B30" s="207" t="s">
        <v>5284</v>
      </c>
      <c r="C30" s="207" t="s">
        <v>7616</v>
      </c>
      <c r="D30" s="297">
        <v>12</v>
      </c>
      <c r="G30" t="s">
        <v>583</v>
      </c>
      <c r="H30" t="s">
        <v>5284</v>
      </c>
      <c r="L30" s="207" t="s">
        <v>538</v>
      </c>
      <c r="M30" s="207" t="s">
        <v>3504</v>
      </c>
      <c r="P30" t="s">
        <v>3504</v>
      </c>
    </row>
    <row r="31" spans="1:16" x14ac:dyDescent="0.25">
      <c r="A31" s="207" t="s">
        <v>538</v>
      </c>
      <c r="B31" s="207" t="s">
        <v>5284</v>
      </c>
      <c r="C31" s="207" t="s">
        <v>7617</v>
      </c>
      <c r="D31" s="297">
        <v>80</v>
      </c>
      <c r="G31" t="s">
        <v>583</v>
      </c>
      <c r="H31" t="s">
        <v>5315</v>
      </c>
      <c r="L31" s="207" t="s">
        <v>538</v>
      </c>
      <c r="M31" s="207" t="s">
        <v>3507</v>
      </c>
      <c r="P31" t="s">
        <v>3507</v>
      </c>
    </row>
    <row r="32" spans="1:16" x14ac:dyDescent="0.25">
      <c r="A32" s="207" t="s">
        <v>538</v>
      </c>
      <c r="B32" s="207" t="s">
        <v>5284</v>
      </c>
      <c r="C32" s="207" t="s">
        <v>7618</v>
      </c>
      <c r="D32" s="297">
        <v>32</v>
      </c>
      <c r="G32" t="s">
        <v>583</v>
      </c>
      <c r="H32" t="s">
        <v>5337</v>
      </c>
      <c r="L32" s="207" t="s">
        <v>538</v>
      </c>
      <c r="M32" s="207" t="s">
        <v>3510</v>
      </c>
      <c r="P32" t="s">
        <v>3510</v>
      </c>
    </row>
    <row r="33" spans="1:16" x14ac:dyDescent="0.25">
      <c r="A33" s="207" t="s">
        <v>538</v>
      </c>
      <c r="B33" s="207" t="s">
        <v>5284</v>
      </c>
      <c r="C33" s="207" t="s">
        <v>7619</v>
      </c>
      <c r="D33" s="297">
        <v>4</v>
      </c>
      <c r="G33" t="s">
        <v>583</v>
      </c>
      <c r="H33" t="s">
        <v>5288</v>
      </c>
      <c r="L33" s="207" t="s">
        <v>538</v>
      </c>
      <c r="M33" s="207" t="s">
        <v>3513</v>
      </c>
      <c r="P33" t="s">
        <v>3513</v>
      </c>
    </row>
    <row r="34" spans="1:16" x14ac:dyDescent="0.25">
      <c r="A34" s="207" t="s">
        <v>538</v>
      </c>
      <c r="B34" s="207" t="s">
        <v>5284</v>
      </c>
      <c r="C34" s="207" t="s">
        <v>7620</v>
      </c>
      <c r="D34" s="297">
        <v>4</v>
      </c>
      <c r="G34" t="s">
        <v>586</v>
      </c>
      <c r="H34" t="s">
        <v>5288</v>
      </c>
      <c r="L34" s="207" t="s">
        <v>538</v>
      </c>
      <c r="M34" s="207" t="s">
        <v>3516</v>
      </c>
      <c r="P34" t="s">
        <v>3516</v>
      </c>
    </row>
    <row r="35" spans="1:16" x14ac:dyDescent="0.25">
      <c r="A35" s="207" t="s">
        <v>538</v>
      </c>
      <c r="B35" s="207" t="s">
        <v>5284</v>
      </c>
      <c r="C35" s="207" t="s">
        <v>7621</v>
      </c>
      <c r="D35" s="297">
        <v>16</v>
      </c>
      <c r="G35" t="s">
        <v>595</v>
      </c>
      <c r="H35" t="s">
        <v>5284</v>
      </c>
      <c r="L35" s="207" t="s">
        <v>538</v>
      </c>
      <c r="M35" s="207" t="s">
        <v>3519</v>
      </c>
      <c r="P35" t="s">
        <v>3519</v>
      </c>
    </row>
    <row r="36" spans="1:16" x14ac:dyDescent="0.25">
      <c r="A36" s="207" t="s">
        <v>538</v>
      </c>
      <c r="B36" s="207" t="s">
        <v>5284</v>
      </c>
      <c r="C36" s="207" t="s">
        <v>7622</v>
      </c>
      <c r="D36" s="297">
        <v>3</v>
      </c>
      <c r="G36" t="s">
        <v>595</v>
      </c>
      <c r="H36" t="s">
        <v>5288</v>
      </c>
      <c r="L36" s="207" t="s">
        <v>538</v>
      </c>
      <c r="M36" s="207" t="s">
        <v>3521</v>
      </c>
      <c r="P36" t="s">
        <v>3521</v>
      </c>
    </row>
    <row r="37" spans="1:16" x14ac:dyDescent="0.25">
      <c r="A37" s="207" t="s">
        <v>538</v>
      </c>
      <c r="B37" s="207" t="s">
        <v>5284</v>
      </c>
      <c r="C37" s="207" t="s">
        <v>7623</v>
      </c>
      <c r="D37" s="297">
        <v>1144</v>
      </c>
      <c r="G37" t="s">
        <v>601</v>
      </c>
      <c r="H37" t="s">
        <v>5284</v>
      </c>
      <c r="L37" s="207" t="s">
        <v>538</v>
      </c>
      <c r="M37" s="207" t="s">
        <v>3524</v>
      </c>
      <c r="P37" t="s">
        <v>3524</v>
      </c>
    </row>
    <row r="38" spans="1:16" x14ac:dyDescent="0.25">
      <c r="A38" s="207" t="s">
        <v>538</v>
      </c>
      <c r="B38" s="207" t="s">
        <v>5284</v>
      </c>
      <c r="C38" s="207" t="s">
        <v>7624</v>
      </c>
      <c r="D38" s="297">
        <v>150</v>
      </c>
      <c r="G38" t="s">
        <v>601</v>
      </c>
      <c r="H38" t="s">
        <v>5288</v>
      </c>
      <c r="L38" s="207" t="s">
        <v>538</v>
      </c>
      <c r="M38" s="207" t="s">
        <v>3526</v>
      </c>
      <c r="P38" t="s">
        <v>3526</v>
      </c>
    </row>
    <row r="39" spans="1:16" x14ac:dyDescent="0.25">
      <c r="A39" s="207" t="s">
        <v>538</v>
      </c>
      <c r="B39" s="207" t="s">
        <v>5284</v>
      </c>
      <c r="C39" s="207" t="s">
        <v>7625</v>
      </c>
      <c r="D39" s="297">
        <v>12</v>
      </c>
      <c r="G39" t="s">
        <v>607</v>
      </c>
      <c r="H39" t="s">
        <v>5284</v>
      </c>
      <c r="L39" s="207" t="s">
        <v>538</v>
      </c>
      <c r="M39" s="207" t="s">
        <v>3529</v>
      </c>
      <c r="P39" t="s">
        <v>3529</v>
      </c>
    </row>
    <row r="40" spans="1:16" x14ac:dyDescent="0.25">
      <c r="A40" s="207" t="s">
        <v>538</v>
      </c>
      <c r="B40" s="207" t="s">
        <v>5284</v>
      </c>
      <c r="C40" s="207" t="s">
        <v>7626</v>
      </c>
      <c r="D40" s="297">
        <v>40</v>
      </c>
      <c r="G40" t="s">
        <v>611</v>
      </c>
      <c r="H40" t="s">
        <v>5284</v>
      </c>
      <c r="L40" s="207" t="s">
        <v>538</v>
      </c>
      <c r="M40" s="207" t="s">
        <v>3532</v>
      </c>
      <c r="P40" t="s">
        <v>3532</v>
      </c>
    </row>
    <row r="41" spans="1:16" x14ac:dyDescent="0.25">
      <c r="A41" s="207" t="s">
        <v>538</v>
      </c>
      <c r="B41" s="207" t="s">
        <v>5284</v>
      </c>
      <c r="C41" s="207" t="s">
        <v>7627</v>
      </c>
      <c r="D41" s="297">
        <v>137</v>
      </c>
      <c r="G41" t="s">
        <v>611</v>
      </c>
      <c r="H41" t="s">
        <v>7667</v>
      </c>
      <c r="L41" s="207" t="s">
        <v>538</v>
      </c>
      <c r="M41" s="207" t="s">
        <v>3535</v>
      </c>
      <c r="P41" t="s">
        <v>3535</v>
      </c>
    </row>
    <row r="42" spans="1:16" x14ac:dyDescent="0.25">
      <c r="A42" s="207" t="s">
        <v>538</v>
      </c>
      <c r="B42" s="207" t="s">
        <v>5284</v>
      </c>
      <c r="C42" s="207" t="s">
        <v>7628</v>
      </c>
      <c r="D42" s="297">
        <v>16</v>
      </c>
      <c r="G42" t="s">
        <v>611</v>
      </c>
      <c r="H42" t="s">
        <v>5288</v>
      </c>
      <c r="L42" s="207" t="s">
        <v>538</v>
      </c>
      <c r="M42" s="207" t="s">
        <v>3538</v>
      </c>
      <c r="P42" t="s">
        <v>3538</v>
      </c>
    </row>
    <row r="43" spans="1:16" x14ac:dyDescent="0.25">
      <c r="A43" s="207" t="s">
        <v>538</v>
      </c>
      <c r="B43" s="207" t="s">
        <v>5284</v>
      </c>
      <c r="C43" s="207" t="s">
        <v>7629</v>
      </c>
      <c r="D43" s="297">
        <v>4</v>
      </c>
      <c r="G43" t="s">
        <v>615</v>
      </c>
      <c r="H43" t="s">
        <v>5284</v>
      </c>
      <c r="L43" s="207" t="s">
        <v>538</v>
      </c>
      <c r="M43" s="207" t="s">
        <v>7630</v>
      </c>
      <c r="P43" t="s">
        <v>7630</v>
      </c>
    </row>
    <row r="44" spans="1:16" x14ac:dyDescent="0.25">
      <c r="A44" s="207" t="s">
        <v>538</v>
      </c>
      <c r="B44" s="207" t="s">
        <v>5284</v>
      </c>
      <c r="C44" s="207" t="s">
        <v>7631</v>
      </c>
      <c r="D44" s="297">
        <v>4</v>
      </c>
      <c r="G44" t="s">
        <v>615</v>
      </c>
      <c r="H44" t="s">
        <v>5315</v>
      </c>
      <c r="L44" s="207" t="s">
        <v>538</v>
      </c>
      <c r="M44" s="207" t="s">
        <v>7632</v>
      </c>
      <c r="P44" t="s">
        <v>7632</v>
      </c>
    </row>
    <row r="45" spans="1:16" x14ac:dyDescent="0.25">
      <c r="A45" s="207" t="s">
        <v>538</v>
      </c>
      <c r="B45" s="207" t="s">
        <v>5284</v>
      </c>
      <c r="C45" s="207" t="s">
        <v>4520</v>
      </c>
      <c r="D45" s="297">
        <v>8</v>
      </c>
      <c r="G45" t="s">
        <v>615</v>
      </c>
      <c r="H45" t="s">
        <v>5288</v>
      </c>
      <c r="L45" s="207" t="s">
        <v>538</v>
      </c>
      <c r="M45" s="207" t="s">
        <v>7633</v>
      </c>
      <c r="P45" t="s">
        <v>7633</v>
      </c>
    </row>
    <row r="46" spans="1:16" x14ac:dyDescent="0.25">
      <c r="A46" s="207" t="s">
        <v>538</v>
      </c>
      <c r="B46" s="207" t="s">
        <v>5284</v>
      </c>
      <c r="C46" s="207" t="s">
        <v>4522</v>
      </c>
      <c r="D46" s="297">
        <v>6</v>
      </c>
      <c r="G46" t="s">
        <v>618</v>
      </c>
      <c r="H46" t="s">
        <v>5284</v>
      </c>
      <c r="L46" s="207" t="s">
        <v>538</v>
      </c>
      <c r="M46" s="207" t="s">
        <v>7634</v>
      </c>
      <c r="P46" t="s">
        <v>7634</v>
      </c>
    </row>
    <row r="47" spans="1:16" x14ac:dyDescent="0.25">
      <c r="A47" s="207" t="s">
        <v>538</v>
      </c>
      <c r="B47" s="207" t="s">
        <v>5284</v>
      </c>
      <c r="C47" s="207" t="s">
        <v>7635</v>
      </c>
      <c r="D47" s="297">
        <v>8</v>
      </c>
      <c r="G47" t="s">
        <v>618</v>
      </c>
      <c r="H47" t="s">
        <v>5315</v>
      </c>
      <c r="L47" s="207" t="s">
        <v>538</v>
      </c>
      <c r="M47" s="207" t="s">
        <v>7636</v>
      </c>
      <c r="P47" t="s">
        <v>7636</v>
      </c>
    </row>
    <row r="48" spans="1:16" x14ac:dyDescent="0.25">
      <c r="A48" s="207" t="s">
        <v>538</v>
      </c>
      <c r="B48" s="207" t="s">
        <v>5284</v>
      </c>
      <c r="C48" s="207" t="s">
        <v>4524</v>
      </c>
      <c r="D48" s="297">
        <v>8</v>
      </c>
      <c r="G48" t="s">
        <v>621</v>
      </c>
      <c r="H48" t="s">
        <v>5284</v>
      </c>
      <c r="L48" s="207" t="s">
        <v>538</v>
      </c>
      <c r="M48" s="207" t="s">
        <v>3541</v>
      </c>
      <c r="P48" t="s">
        <v>3541</v>
      </c>
    </row>
    <row r="49" spans="1:16" x14ac:dyDescent="0.25">
      <c r="A49" s="207" t="s">
        <v>538</v>
      </c>
      <c r="B49" s="207" t="s">
        <v>5284</v>
      </c>
      <c r="C49" s="207" t="s">
        <v>4526</v>
      </c>
      <c r="D49" s="297">
        <v>8</v>
      </c>
      <c r="G49" t="s">
        <v>621</v>
      </c>
      <c r="H49" t="s">
        <v>5315</v>
      </c>
      <c r="L49" s="207" t="s">
        <v>538</v>
      </c>
      <c r="M49" s="207" t="s">
        <v>3543</v>
      </c>
      <c r="P49" t="s">
        <v>3543</v>
      </c>
    </row>
    <row r="50" spans="1:16" x14ac:dyDescent="0.25">
      <c r="A50" s="207" t="s">
        <v>538</v>
      </c>
      <c r="B50" s="207" t="s">
        <v>5284</v>
      </c>
      <c r="C50" s="207" t="s">
        <v>7637</v>
      </c>
      <c r="D50" s="297">
        <v>4</v>
      </c>
      <c r="G50" t="s">
        <v>624</v>
      </c>
      <c r="H50" t="s">
        <v>5284</v>
      </c>
      <c r="L50" s="207" t="s">
        <v>538</v>
      </c>
      <c r="M50" s="207" t="s">
        <v>3546</v>
      </c>
      <c r="P50" t="s">
        <v>3546</v>
      </c>
    </row>
    <row r="51" spans="1:16" x14ac:dyDescent="0.25">
      <c r="A51" s="207" t="s">
        <v>538</v>
      </c>
      <c r="B51" s="207" t="s">
        <v>5284</v>
      </c>
      <c r="C51" s="207" t="s">
        <v>7638</v>
      </c>
      <c r="D51" s="297">
        <v>8</v>
      </c>
      <c r="G51" t="s">
        <v>630</v>
      </c>
      <c r="H51" t="s">
        <v>5284</v>
      </c>
      <c r="L51" s="207" t="s">
        <v>538</v>
      </c>
      <c r="M51" s="207" t="s">
        <v>3549</v>
      </c>
      <c r="P51" t="s">
        <v>3549</v>
      </c>
    </row>
    <row r="52" spans="1:16" x14ac:dyDescent="0.25">
      <c r="A52" s="207" t="s">
        <v>538</v>
      </c>
      <c r="B52" s="207" t="s">
        <v>5284</v>
      </c>
      <c r="C52" s="207" t="s">
        <v>4528</v>
      </c>
      <c r="D52" s="297">
        <v>8</v>
      </c>
      <c r="G52" t="s">
        <v>657</v>
      </c>
      <c r="H52" t="s">
        <v>5284</v>
      </c>
      <c r="L52" s="207" t="s">
        <v>538</v>
      </c>
      <c r="M52" s="207" t="s">
        <v>3551</v>
      </c>
      <c r="P52" t="s">
        <v>3551</v>
      </c>
    </row>
    <row r="53" spans="1:16" x14ac:dyDescent="0.25">
      <c r="A53" s="207" t="s">
        <v>538</v>
      </c>
      <c r="B53" s="207" t="s">
        <v>5284</v>
      </c>
      <c r="C53" s="207" t="s">
        <v>4530</v>
      </c>
      <c r="D53" s="297">
        <v>8</v>
      </c>
      <c r="G53" t="s">
        <v>669</v>
      </c>
      <c r="H53" t="s">
        <v>5288</v>
      </c>
      <c r="L53" s="207" t="s">
        <v>538</v>
      </c>
      <c r="M53" s="207" t="s">
        <v>3554</v>
      </c>
      <c r="P53" t="s">
        <v>3554</v>
      </c>
    </row>
    <row r="54" spans="1:16" x14ac:dyDescent="0.25">
      <c r="A54" s="207" t="s">
        <v>538</v>
      </c>
      <c r="B54" s="207" t="s">
        <v>5284</v>
      </c>
      <c r="C54" s="207" t="s">
        <v>7639</v>
      </c>
      <c r="D54" s="297">
        <v>4</v>
      </c>
      <c r="G54" t="s">
        <v>682</v>
      </c>
      <c r="H54" t="s">
        <v>5284</v>
      </c>
      <c r="L54" s="207" t="s">
        <v>538</v>
      </c>
      <c r="M54" s="207" t="s">
        <v>5470</v>
      </c>
      <c r="P54" t="s">
        <v>5470</v>
      </c>
    </row>
    <row r="55" spans="1:16" x14ac:dyDescent="0.25">
      <c r="A55" s="207" t="s">
        <v>538</v>
      </c>
      <c r="B55" s="207" t="s">
        <v>5284</v>
      </c>
      <c r="C55" s="207" t="s">
        <v>7640</v>
      </c>
      <c r="D55" s="297">
        <v>10</v>
      </c>
      <c r="G55" t="s">
        <v>682</v>
      </c>
      <c r="H55" t="s">
        <v>5315</v>
      </c>
      <c r="L55" s="207" t="s">
        <v>538</v>
      </c>
      <c r="M55" s="207" t="s">
        <v>3560</v>
      </c>
      <c r="P55" t="s">
        <v>3560</v>
      </c>
    </row>
    <row r="56" spans="1:16" x14ac:dyDescent="0.25">
      <c r="A56" s="207" t="s">
        <v>538</v>
      </c>
      <c r="B56" s="207" t="s">
        <v>5284</v>
      </c>
      <c r="C56" s="207" t="s">
        <v>4531</v>
      </c>
      <c r="D56" s="297">
        <v>12</v>
      </c>
      <c r="G56" t="s">
        <v>682</v>
      </c>
      <c r="H56" t="s">
        <v>7702</v>
      </c>
      <c r="L56" s="207" t="s">
        <v>538</v>
      </c>
      <c r="M56" s="207" t="s">
        <v>3562</v>
      </c>
      <c r="P56" t="s">
        <v>3562</v>
      </c>
    </row>
    <row r="57" spans="1:16" x14ac:dyDescent="0.25">
      <c r="A57" s="207" t="s">
        <v>538</v>
      </c>
      <c r="B57" s="207" t="s">
        <v>5284</v>
      </c>
      <c r="C57" s="207" t="s">
        <v>4533</v>
      </c>
      <c r="D57" s="297">
        <v>20</v>
      </c>
      <c r="G57" t="s">
        <v>682</v>
      </c>
      <c r="H57" t="s">
        <v>5288</v>
      </c>
      <c r="L57" s="207" t="s">
        <v>538</v>
      </c>
      <c r="M57" s="207" t="s">
        <v>3565</v>
      </c>
      <c r="P57" t="s">
        <v>3565</v>
      </c>
    </row>
    <row r="58" spans="1:16" x14ac:dyDescent="0.25">
      <c r="A58" s="207" t="s">
        <v>538</v>
      </c>
      <c r="B58" s="207" t="s">
        <v>5284</v>
      </c>
      <c r="C58" s="207" t="s">
        <v>7641</v>
      </c>
      <c r="D58" s="297">
        <v>16</v>
      </c>
      <c r="G58" t="s">
        <v>682</v>
      </c>
      <c r="H58" t="s">
        <v>5304</v>
      </c>
      <c r="L58" s="207" t="s">
        <v>538</v>
      </c>
      <c r="M58" s="207" t="s">
        <v>3568</v>
      </c>
      <c r="P58" t="s">
        <v>3568</v>
      </c>
    </row>
    <row r="59" spans="1:16" x14ac:dyDescent="0.25">
      <c r="A59" s="207" t="s">
        <v>538</v>
      </c>
      <c r="B59" s="207" t="s">
        <v>5284</v>
      </c>
      <c r="C59" s="207" t="s">
        <v>7642</v>
      </c>
      <c r="D59" s="297">
        <v>96</v>
      </c>
      <c r="G59" t="s">
        <v>682</v>
      </c>
      <c r="H59" t="s">
        <v>5332</v>
      </c>
      <c r="L59" s="207" t="s">
        <v>538</v>
      </c>
      <c r="M59" s="207" t="s">
        <v>3570</v>
      </c>
      <c r="P59" t="s">
        <v>3570</v>
      </c>
    </row>
    <row r="60" spans="1:16" x14ac:dyDescent="0.25">
      <c r="A60" s="207" t="s">
        <v>538</v>
      </c>
      <c r="B60" s="207" t="s">
        <v>5284</v>
      </c>
      <c r="C60" s="207" t="s">
        <v>7643</v>
      </c>
      <c r="D60" s="297">
        <v>48</v>
      </c>
      <c r="G60" t="s">
        <v>682</v>
      </c>
      <c r="H60" t="s">
        <v>5307</v>
      </c>
      <c r="L60" s="207" t="s">
        <v>538</v>
      </c>
      <c r="M60" s="207" t="s">
        <v>3573</v>
      </c>
      <c r="P60" t="s">
        <v>3573</v>
      </c>
    </row>
    <row r="61" spans="1:16" x14ac:dyDescent="0.25">
      <c r="A61" s="207" t="s">
        <v>538</v>
      </c>
      <c r="B61" s="207" t="s">
        <v>5284</v>
      </c>
      <c r="C61" s="207" t="s">
        <v>7644</v>
      </c>
      <c r="D61" s="297">
        <v>48</v>
      </c>
      <c r="G61" t="s">
        <v>704</v>
      </c>
      <c r="H61" t="s">
        <v>5284</v>
      </c>
      <c r="L61" s="207" t="s">
        <v>538</v>
      </c>
      <c r="M61" s="207" t="s">
        <v>3576</v>
      </c>
      <c r="P61" t="s">
        <v>3576</v>
      </c>
    </row>
    <row r="62" spans="1:16" x14ac:dyDescent="0.25">
      <c r="A62" s="207" t="s">
        <v>538</v>
      </c>
      <c r="B62" s="207" t="s">
        <v>5284</v>
      </c>
      <c r="C62" s="207" t="s">
        <v>7645</v>
      </c>
      <c r="D62" s="297">
        <v>24</v>
      </c>
      <c r="G62" t="s">
        <v>704</v>
      </c>
      <c r="H62" t="s">
        <v>5337</v>
      </c>
      <c r="L62" s="207" t="s">
        <v>538</v>
      </c>
      <c r="M62" s="207" t="s">
        <v>3579</v>
      </c>
      <c r="P62" t="s">
        <v>3579</v>
      </c>
    </row>
    <row r="63" spans="1:16" x14ac:dyDescent="0.25">
      <c r="A63" s="207" t="s">
        <v>538</v>
      </c>
      <c r="B63" s="207" t="s">
        <v>5284</v>
      </c>
      <c r="C63" s="207" t="s">
        <v>7646</v>
      </c>
      <c r="D63" s="297">
        <v>33</v>
      </c>
      <c r="G63" t="s">
        <v>731</v>
      </c>
      <c r="H63" t="s">
        <v>5288</v>
      </c>
      <c r="L63" s="207" t="s">
        <v>538</v>
      </c>
      <c r="M63" s="207" t="s">
        <v>3582</v>
      </c>
      <c r="P63" t="s">
        <v>3582</v>
      </c>
    </row>
    <row r="64" spans="1:16" x14ac:dyDescent="0.25">
      <c r="A64" s="207" t="s">
        <v>538</v>
      </c>
      <c r="B64" s="207" t="s">
        <v>5284</v>
      </c>
      <c r="C64" s="207" t="s">
        <v>7647</v>
      </c>
      <c r="D64" s="297">
        <v>48</v>
      </c>
      <c r="G64" t="s">
        <v>744</v>
      </c>
      <c r="H64" t="s">
        <v>5284</v>
      </c>
      <c r="L64" s="207" t="s">
        <v>538</v>
      </c>
      <c r="M64" s="207" t="s">
        <v>3585</v>
      </c>
      <c r="P64" t="s">
        <v>3585</v>
      </c>
    </row>
    <row r="65" spans="1:16" x14ac:dyDescent="0.25">
      <c r="A65" s="207" t="s">
        <v>538</v>
      </c>
      <c r="B65" s="207" t="s">
        <v>5284</v>
      </c>
      <c r="C65" s="207" t="s">
        <v>7648</v>
      </c>
      <c r="D65" s="297">
        <v>10</v>
      </c>
      <c r="G65" t="s">
        <v>997</v>
      </c>
      <c r="H65" t="s">
        <v>9105</v>
      </c>
      <c r="L65" s="207" t="s">
        <v>538</v>
      </c>
      <c r="M65" s="207" t="s">
        <v>7649</v>
      </c>
      <c r="P65" t="s">
        <v>7649</v>
      </c>
    </row>
    <row r="66" spans="1:16" x14ac:dyDescent="0.25">
      <c r="A66" s="207" t="s">
        <v>538</v>
      </c>
      <c r="B66" s="207" t="s">
        <v>5284</v>
      </c>
      <c r="C66" s="207" t="s">
        <v>7650</v>
      </c>
      <c r="D66" s="297">
        <v>20</v>
      </c>
      <c r="G66" t="s">
        <v>997</v>
      </c>
      <c r="H66" t="s">
        <v>5353</v>
      </c>
      <c r="L66" s="207" t="s">
        <v>538</v>
      </c>
      <c r="M66" s="207" t="s">
        <v>3588</v>
      </c>
      <c r="P66" t="s">
        <v>3588</v>
      </c>
    </row>
    <row r="67" spans="1:16" x14ac:dyDescent="0.25">
      <c r="A67" s="207" t="s">
        <v>538</v>
      </c>
      <c r="B67" s="207" t="s">
        <v>5284</v>
      </c>
      <c r="C67" s="207" t="s">
        <v>7651</v>
      </c>
      <c r="D67" s="297">
        <v>120</v>
      </c>
      <c r="G67" t="s">
        <v>1041</v>
      </c>
      <c r="H67" t="s">
        <v>5288</v>
      </c>
      <c r="L67" s="207" t="s">
        <v>538</v>
      </c>
      <c r="M67" s="207" t="s">
        <v>3591</v>
      </c>
      <c r="P67" t="s">
        <v>3591</v>
      </c>
    </row>
    <row r="68" spans="1:16" x14ac:dyDescent="0.25">
      <c r="A68" s="207" t="s">
        <v>538</v>
      </c>
      <c r="B68" s="207" t="s">
        <v>5284</v>
      </c>
      <c r="C68" s="207" t="s">
        <v>7652</v>
      </c>
      <c r="D68" s="297">
        <v>24</v>
      </c>
      <c r="G68" t="s">
        <v>1074</v>
      </c>
      <c r="H68" t="s">
        <v>5284</v>
      </c>
      <c r="L68" s="207" t="s">
        <v>538</v>
      </c>
      <c r="M68" s="207" t="s">
        <v>3594</v>
      </c>
      <c r="P68" t="s">
        <v>3594</v>
      </c>
    </row>
    <row r="69" spans="1:16" x14ac:dyDescent="0.25">
      <c r="A69" s="207" t="s">
        <v>538</v>
      </c>
      <c r="B69" s="207" t="s">
        <v>5284</v>
      </c>
      <c r="C69" s="207" t="s">
        <v>7653</v>
      </c>
      <c r="D69" s="297">
        <v>56</v>
      </c>
      <c r="G69" t="s">
        <v>1074</v>
      </c>
      <c r="H69" t="s">
        <v>5288</v>
      </c>
      <c r="L69" s="207" t="s">
        <v>538</v>
      </c>
      <c r="M69" s="207" t="s">
        <v>7654</v>
      </c>
      <c r="P69" t="s">
        <v>7654</v>
      </c>
    </row>
    <row r="70" spans="1:16" x14ac:dyDescent="0.25">
      <c r="A70" s="207" t="s">
        <v>538</v>
      </c>
      <c r="B70" s="207" t="s">
        <v>5284</v>
      </c>
      <c r="C70" s="207" t="s">
        <v>7655</v>
      </c>
      <c r="D70" s="297">
        <v>67</v>
      </c>
      <c r="G70" t="s">
        <v>1074</v>
      </c>
      <c r="H70" t="s">
        <v>5304</v>
      </c>
      <c r="L70" s="207" t="s">
        <v>538</v>
      </c>
      <c r="M70" s="207" t="s">
        <v>3597</v>
      </c>
      <c r="P70" t="s">
        <v>3597</v>
      </c>
    </row>
    <row r="71" spans="1:16" x14ac:dyDescent="0.25">
      <c r="A71" s="207" t="s">
        <v>538</v>
      </c>
      <c r="B71" s="207" t="s">
        <v>5284</v>
      </c>
      <c r="C71" s="207" t="s">
        <v>7656</v>
      </c>
      <c r="D71" s="297">
        <v>10</v>
      </c>
      <c r="G71" t="s">
        <v>1074</v>
      </c>
      <c r="H71" t="s">
        <v>5332</v>
      </c>
      <c r="L71" s="207" t="s">
        <v>538</v>
      </c>
      <c r="M71" s="207" t="s">
        <v>7657</v>
      </c>
      <c r="P71" t="s">
        <v>7657</v>
      </c>
    </row>
    <row r="72" spans="1:16" x14ac:dyDescent="0.25">
      <c r="A72" s="207" t="s">
        <v>538</v>
      </c>
      <c r="B72" s="207" t="s">
        <v>5284</v>
      </c>
      <c r="C72" s="207" t="s">
        <v>7658</v>
      </c>
      <c r="D72" s="297">
        <v>65</v>
      </c>
      <c r="G72" t="s">
        <v>1074</v>
      </c>
      <c r="H72" t="s">
        <v>5307</v>
      </c>
      <c r="L72" s="207" t="s">
        <v>538</v>
      </c>
      <c r="M72" s="207" t="s">
        <v>3600</v>
      </c>
      <c r="P72" t="s">
        <v>3600</v>
      </c>
    </row>
    <row r="73" spans="1:16" x14ac:dyDescent="0.25">
      <c r="A73" s="207" t="s">
        <v>538</v>
      </c>
      <c r="B73" s="207" t="s">
        <v>5284</v>
      </c>
      <c r="C73" s="207" t="s">
        <v>7659</v>
      </c>
      <c r="D73" s="297">
        <v>18</v>
      </c>
      <c r="G73" t="s">
        <v>1083</v>
      </c>
      <c r="H73" t="s">
        <v>5284</v>
      </c>
      <c r="L73" s="207" t="s">
        <v>538</v>
      </c>
      <c r="M73" s="207" t="s">
        <v>3602</v>
      </c>
      <c r="P73" t="s">
        <v>3602</v>
      </c>
    </row>
    <row r="74" spans="1:16" x14ac:dyDescent="0.25">
      <c r="A74" s="207" t="s">
        <v>538</v>
      </c>
      <c r="B74" s="207" t="s">
        <v>5284</v>
      </c>
      <c r="C74" s="207" t="s">
        <v>7660</v>
      </c>
      <c r="D74" s="297">
        <v>7</v>
      </c>
      <c r="G74" t="s">
        <v>1083</v>
      </c>
      <c r="H74" t="s">
        <v>5288</v>
      </c>
      <c r="L74" s="207" t="s">
        <v>538</v>
      </c>
      <c r="M74" s="207" t="s">
        <v>3605</v>
      </c>
      <c r="P74" t="s">
        <v>3605</v>
      </c>
    </row>
    <row r="75" spans="1:16" x14ac:dyDescent="0.25">
      <c r="A75" s="207" t="s">
        <v>538</v>
      </c>
      <c r="B75" s="207" t="s">
        <v>5284</v>
      </c>
      <c r="C75" s="207" t="s">
        <v>7661</v>
      </c>
      <c r="D75" s="297">
        <v>75</v>
      </c>
      <c r="G75" t="s">
        <v>1083</v>
      </c>
      <c r="H75" t="s">
        <v>5304</v>
      </c>
      <c r="L75" s="207" t="s">
        <v>538</v>
      </c>
      <c r="M75" s="207" t="s">
        <v>3607</v>
      </c>
      <c r="P75" t="s">
        <v>3607</v>
      </c>
    </row>
    <row r="76" spans="1:16" x14ac:dyDescent="0.25">
      <c r="A76" s="207" t="s">
        <v>538</v>
      </c>
      <c r="B76" s="207" t="s">
        <v>5284</v>
      </c>
      <c r="C76" s="207" t="s">
        <v>7662</v>
      </c>
      <c r="D76" s="297">
        <v>4</v>
      </c>
      <c r="G76" t="s">
        <v>1083</v>
      </c>
      <c r="H76" t="s">
        <v>5307</v>
      </c>
      <c r="L76" s="207" t="s">
        <v>538</v>
      </c>
      <c r="M76" s="207" t="s">
        <v>3610</v>
      </c>
      <c r="P76" t="s">
        <v>3610</v>
      </c>
    </row>
    <row r="77" spans="1:16" x14ac:dyDescent="0.25">
      <c r="A77" s="207" t="s">
        <v>538</v>
      </c>
      <c r="B77" s="207" t="s">
        <v>5284</v>
      </c>
      <c r="C77" s="207" t="s">
        <v>7663</v>
      </c>
      <c r="D77" s="297">
        <v>749</v>
      </c>
      <c r="G77" t="s">
        <v>1093</v>
      </c>
      <c r="H77" t="s">
        <v>5284</v>
      </c>
      <c r="L77" s="207" t="s">
        <v>538</v>
      </c>
      <c r="M77" s="207" t="s">
        <v>3613</v>
      </c>
      <c r="P77" t="s">
        <v>3613</v>
      </c>
    </row>
    <row r="78" spans="1:16" x14ac:dyDescent="0.25">
      <c r="A78" s="207" t="s">
        <v>538</v>
      </c>
      <c r="B78" s="207" t="s">
        <v>5284</v>
      </c>
      <c r="C78" s="207" t="s">
        <v>7664</v>
      </c>
      <c r="D78" s="297">
        <v>572</v>
      </c>
      <c r="G78" t="s">
        <v>1093</v>
      </c>
      <c r="H78" t="s">
        <v>5288</v>
      </c>
      <c r="L78" s="207" t="s">
        <v>538</v>
      </c>
      <c r="M78" s="207" t="s">
        <v>7665</v>
      </c>
      <c r="P78" t="s">
        <v>7665</v>
      </c>
    </row>
    <row r="79" spans="1:16" x14ac:dyDescent="0.25">
      <c r="A79" s="207" t="s">
        <v>538</v>
      </c>
      <c r="B79" s="207" t="s">
        <v>5284</v>
      </c>
      <c r="C79" s="207" t="s">
        <v>7666</v>
      </c>
      <c r="D79" s="297">
        <v>8</v>
      </c>
      <c r="G79" t="s">
        <v>1121</v>
      </c>
      <c r="H79" t="s">
        <v>5284</v>
      </c>
      <c r="L79" s="207" t="s">
        <v>538</v>
      </c>
      <c r="M79" s="207" t="s">
        <v>3616</v>
      </c>
      <c r="P79" t="s">
        <v>3616</v>
      </c>
    </row>
    <row r="80" spans="1:16" x14ac:dyDescent="0.25">
      <c r="A80" s="207" t="s">
        <v>538</v>
      </c>
      <c r="B80" s="207" t="s">
        <v>7667</v>
      </c>
      <c r="C80" s="207" t="s">
        <v>7602</v>
      </c>
      <c r="D80" s="297">
        <v>113</v>
      </c>
      <c r="G80" t="s">
        <v>1139</v>
      </c>
      <c r="H80" t="s">
        <v>5284</v>
      </c>
      <c r="L80" s="207" t="s">
        <v>538</v>
      </c>
      <c r="M80" s="207" t="s">
        <v>7668</v>
      </c>
      <c r="P80" t="s">
        <v>7668</v>
      </c>
    </row>
    <row r="81" spans="1:16" x14ac:dyDescent="0.25">
      <c r="A81" s="207" t="s">
        <v>538</v>
      </c>
      <c r="B81" s="207" t="s">
        <v>5310</v>
      </c>
      <c r="C81" s="207" t="s">
        <v>7622</v>
      </c>
      <c r="D81" s="297">
        <v>3</v>
      </c>
      <c r="G81" t="s">
        <v>1139</v>
      </c>
      <c r="H81" t="s">
        <v>5288</v>
      </c>
      <c r="L81" s="207" t="s">
        <v>538</v>
      </c>
      <c r="M81" s="207" t="s">
        <v>3619</v>
      </c>
      <c r="P81" t="s">
        <v>3619</v>
      </c>
    </row>
    <row r="82" spans="1:16" x14ac:dyDescent="0.25">
      <c r="A82" s="207" t="s">
        <v>538</v>
      </c>
      <c r="B82" s="207" t="s">
        <v>5310</v>
      </c>
      <c r="C82" s="207" t="s">
        <v>7641</v>
      </c>
      <c r="D82" s="297">
        <v>8</v>
      </c>
      <c r="G82" t="s">
        <v>1139</v>
      </c>
      <c r="H82" t="s">
        <v>5292</v>
      </c>
      <c r="L82" s="207" t="s">
        <v>538</v>
      </c>
      <c r="M82" s="207" t="s">
        <v>3622</v>
      </c>
      <c r="P82" t="s">
        <v>3622</v>
      </c>
    </row>
    <row r="83" spans="1:16" x14ac:dyDescent="0.25">
      <c r="A83" s="207" t="s">
        <v>538</v>
      </c>
      <c r="B83" s="207" t="s">
        <v>5310</v>
      </c>
      <c r="C83" s="207" t="s">
        <v>7643</v>
      </c>
      <c r="D83" s="297">
        <v>8</v>
      </c>
      <c r="G83" t="s">
        <v>1139</v>
      </c>
      <c r="H83" t="s">
        <v>5304</v>
      </c>
      <c r="L83" s="207" t="s">
        <v>538</v>
      </c>
      <c r="M83" s="207" t="s">
        <v>7672</v>
      </c>
      <c r="P83" t="s">
        <v>7672</v>
      </c>
    </row>
    <row r="84" spans="1:16" x14ac:dyDescent="0.25">
      <c r="A84" s="207" t="s">
        <v>538</v>
      </c>
      <c r="B84" s="207" t="s">
        <v>5310</v>
      </c>
      <c r="C84" s="207" t="s">
        <v>7646</v>
      </c>
      <c r="D84" s="297">
        <v>4</v>
      </c>
      <c r="G84" t="s">
        <v>1139</v>
      </c>
      <c r="H84" t="s">
        <v>5332</v>
      </c>
      <c r="L84" s="207" t="s">
        <v>538</v>
      </c>
      <c r="M84" s="207" t="s">
        <v>3628</v>
      </c>
      <c r="P84" t="s">
        <v>3628</v>
      </c>
    </row>
    <row r="85" spans="1:16" x14ac:dyDescent="0.25">
      <c r="A85" s="207" t="s">
        <v>538</v>
      </c>
      <c r="B85" s="207" t="s">
        <v>5310</v>
      </c>
      <c r="C85" s="207" t="s">
        <v>7647</v>
      </c>
      <c r="D85" s="297">
        <v>24</v>
      </c>
      <c r="G85" t="s">
        <v>1139</v>
      </c>
      <c r="H85" t="s">
        <v>5307</v>
      </c>
      <c r="L85" s="207" t="s">
        <v>538</v>
      </c>
      <c r="M85" s="207" t="s">
        <v>7673</v>
      </c>
      <c r="P85" t="s">
        <v>7673</v>
      </c>
    </row>
    <row r="86" spans="1:16" x14ac:dyDescent="0.25">
      <c r="A86" s="207" t="s">
        <v>538</v>
      </c>
      <c r="B86" s="207" t="s">
        <v>5310</v>
      </c>
      <c r="C86" s="207" t="s">
        <v>7655</v>
      </c>
      <c r="D86" s="297">
        <v>32</v>
      </c>
      <c r="G86" t="s">
        <v>1178</v>
      </c>
      <c r="H86" t="s">
        <v>5284</v>
      </c>
      <c r="L86" s="207" t="s">
        <v>538</v>
      </c>
      <c r="M86" s="207" t="s">
        <v>3634</v>
      </c>
      <c r="P86" t="s">
        <v>3634</v>
      </c>
    </row>
    <row r="87" spans="1:16" x14ac:dyDescent="0.25">
      <c r="A87" s="207" t="s">
        <v>538</v>
      </c>
      <c r="B87" s="207" t="s">
        <v>5310</v>
      </c>
      <c r="C87" s="207" t="s">
        <v>7662</v>
      </c>
      <c r="D87" s="297">
        <v>2</v>
      </c>
      <c r="G87" t="s">
        <v>1178</v>
      </c>
      <c r="H87" t="s">
        <v>5315</v>
      </c>
      <c r="L87" s="207" t="s">
        <v>538</v>
      </c>
      <c r="M87" s="207" t="s">
        <v>7674</v>
      </c>
      <c r="P87" t="s">
        <v>7674</v>
      </c>
    </row>
    <row r="88" spans="1:16" x14ac:dyDescent="0.25">
      <c r="A88" s="207" t="s">
        <v>538</v>
      </c>
      <c r="B88" s="207" t="s">
        <v>5310</v>
      </c>
      <c r="C88" s="207" t="s">
        <v>7669</v>
      </c>
      <c r="D88" s="297">
        <v>2</v>
      </c>
      <c r="G88" t="s">
        <v>1178</v>
      </c>
      <c r="H88" t="s">
        <v>5288</v>
      </c>
      <c r="L88" s="207" t="s">
        <v>538</v>
      </c>
      <c r="M88" s="207" t="s">
        <v>7675</v>
      </c>
      <c r="P88" t="s">
        <v>7675</v>
      </c>
    </row>
    <row r="89" spans="1:16" x14ac:dyDescent="0.25">
      <c r="A89" s="207" t="s">
        <v>538</v>
      </c>
      <c r="B89" s="207" t="s">
        <v>5310</v>
      </c>
      <c r="C89" s="207" t="s">
        <v>7670</v>
      </c>
      <c r="D89" s="297">
        <v>104</v>
      </c>
      <c r="G89" t="s">
        <v>1187</v>
      </c>
      <c r="H89" t="s">
        <v>5284</v>
      </c>
      <c r="L89" s="207" t="s">
        <v>538</v>
      </c>
      <c r="M89" s="207" t="s">
        <v>5520</v>
      </c>
      <c r="P89" t="s">
        <v>5520</v>
      </c>
    </row>
    <row r="90" spans="1:16" x14ac:dyDescent="0.25">
      <c r="A90" s="207" t="s">
        <v>538</v>
      </c>
      <c r="B90" s="207" t="s">
        <v>7676</v>
      </c>
      <c r="C90" s="207" t="s">
        <v>7622</v>
      </c>
      <c r="D90" s="297">
        <v>3</v>
      </c>
      <c r="G90" t="s">
        <v>1187</v>
      </c>
      <c r="H90" t="s">
        <v>5288</v>
      </c>
      <c r="L90" s="207" t="s">
        <v>538</v>
      </c>
      <c r="M90" s="207" t="s">
        <v>5523</v>
      </c>
      <c r="P90" t="s">
        <v>5523</v>
      </c>
    </row>
    <row r="91" spans="1:16" x14ac:dyDescent="0.25">
      <c r="A91" s="207" t="s">
        <v>538</v>
      </c>
      <c r="B91" s="207" t="s">
        <v>7676</v>
      </c>
      <c r="C91" s="207" t="s">
        <v>7670</v>
      </c>
      <c r="D91" s="297">
        <v>4</v>
      </c>
      <c r="G91" t="s">
        <v>1187</v>
      </c>
      <c r="H91" t="s">
        <v>5304</v>
      </c>
      <c r="L91" s="207" t="s">
        <v>538</v>
      </c>
      <c r="M91" s="207" t="s">
        <v>7677</v>
      </c>
      <c r="P91" t="s">
        <v>7677</v>
      </c>
    </row>
    <row r="92" spans="1:16" x14ac:dyDescent="0.25">
      <c r="A92" s="207" t="s">
        <v>538</v>
      </c>
      <c r="B92" s="207" t="s">
        <v>5315</v>
      </c>
      <c r="C92" s="207" t="s">
        <v>4511</v>
      </c>
      <c r="D92" s="297">
        <v>40</v>
      </c>
      <c r="G92" t="s">
        <v>1187</v>
      </c>
      <c r="H92" t="s">
        <v>5307</v>
      </c>
      <c r="L92" s="207" t="s">
        <v>538</v>
      </c>
      <c r="M92" s="207" t="s">
        <v>3637</v>
      </c>
      <c r="P92" t="s">
        <v>3637</v>
      </c>
    </row>
    <row r="93" spans="1:16" x14ac:dyDescent="0.25">
      <c r="A93" s="207" t="s">
        <v>538</v>
      </c>
      <c r="B93" s="207" t="s">
        <v>5315</v>
      </c>
      <c r="C93" s="207" t="s">
        <v>4513</v>
      </c>
      <c r="D93" s="297">
        <v>14</v>
      </c>
      <c r="G93" t="s">
        <v>1280</v>
      </c>
      <c r="H93" t="s">
        <v>5284</v>
      </c>
      <c r="L93" s="207" t="s">
        <v>538</v>
      </c>
      <c r="M93" s="207" t="s">
        <v>7678</v>
      </c>
      <c r="P93" t="s">
        <v>7678</v>
      </c>
    </row>
    <row r="94" spans="1:16" x14ac:dyDescent="0.25">
      <c r="A94" s="207" t="s">
        <v>538</v>
      </c>
      <c r="B94" s="207" t="s">
        <v>5315</v>
      </c>
      <c r="C94" s="207" t="s">
        <v>4515</v>
      </c>
      <c r="D94" s="297">
        <v>12</v>
      </c>
      <c r="G94" t="s">
        <v>1285</v>
      </c>
      <c r="H94" t="s">
        <v>5284</v>
      </c>
      <c r="L94" s="207" t="s">
        <v>538</v>
      </c>
      <c r="M94" s="207" t="s">
        <v>3642</v>
      </c>
      <c r="P94" t="s">
        <v>3642</v>
      </c>
    </row>
    <row r="95" spans="1:16" x14ac:dyDescent="0.25">
      <c r="A95" s="207" t="s">
        <v>538</v>
      </c>
      <c r="B95" s="207" t="s">
        <v>5315</v>
      </c>
      <c r="C95" s="207" t="s">
        <v>7604</v>
      </c>
      <c r="D95" s="297">
        <v>14</v>
      </c>
      <c r="G95" t="s">
        <v>1285</v>
      </c>
      <c r="H95" t="s">
        <v>5288</v>
      </c>
      <c r="L95" s="207" t="s">
        <v>538</v>
      </c>
      <c r="M95" s="207" t="s">
        <v>3645</v>
      </c>
      <c r="P95" t="s">
        <v>3645</v>
      </c>
    </row>
    <row r="96" spans="1:16" x14ac:dyDescent="0.25">
      <c r="A96" s="207" t="s">
        <v>538</v>
      </c>
      <c r="B96" s="207" t="s">
        <v>5315</v>
      </c>
      <c r="C96" s="207" t="s">
        <v>7605</v>
      </c>
      <c r="D96" s="297">
        <v>32</v>
      </c>
      <c r="G96" t="s">
        <v>1296</v>
      </c>
      <c r="H96" t="s">
        <v>5288</v>
      </c>
      <c r="L96" s="207" t="s">
        <v>538</v>
      </c>
      <c r="M96" s="207" t="s">
        <v>3648</v>
      </c>
      <c r="P96" t="s">
        <v>3648</v>
      </c>
    </row>
    <row r="97" spans="1:16" x14ac:dyDescent="0.25">
      <c r="A97" s="207" t="s">
        <v>538</v>
      </c>
      <c r="B97" s="207" t="s">
        <v>5315</v>
      </c>
      <c r="C97" s="207" t="s">
        <v>7606</v>
      </c>
      <c r="D97" s="297">
        <v>14</v>
      </c>
      <c r="G97" t="s">
        <v>1296</v>
      </c>
      <c r="H97" t="s">
        <v>5304</v>
      </c>
      <c r="L97" s="207" t="s">
        <v>538</v>
      </c>
      <c r="M97" s="207" t="s">
        <v>3651</v>
      </c>
      <c r="P97" t="s">
        <v>3651</v>
      </c>
    </row>
    <row r="98" spans="1:16" x14ac:dyDescent="0.25">
      <c r="A98" s="207" t="s">
        <v>538</v>
      </c>
      <c r="B98" s="207" t="s">
        <v>5315</v>
      </c>
      <c r="C98" s="207" t="s">
        <v>7607</v>
      </c>
      <c r="D98" s="297">
        <v>12</v>
      </c>
      <c r="G98" t="s">
        <v>1296</v>
      </c>
      <c r="H98" t="s">
        <v>5307</v>
      </c>
      <c r="L98" s="207" t="s">
        <v>538</v>
      </c>
      <c r="M98" s="207" t="s">
        <v>7684</v>
      </c>
      <c r="P98" t="s">
        <v>7684</v>
      </c>
    </row>
    <row r="99" spans="1:16" x14ac:dyDescent="0.25">
      <c r="A99" s="207" t="s">
        <v>538</v>
      </c>
      <c r="B99" s="207" t="s">
        <v>5315</v>
      </c>
      <c r="C99" s="207" t="s">
        <v>7608</v>
      </c>
      <c r="D99" s="297">
        <v>4</v>
      </c>
      <c r="G99" t="s">
        <v>1319</v>
      </c>
      <c r="H99" t="s">
        <v>5288</v>
      </c>
      <c r="L99" s="207" t="s">
        <v>538</v>
      </c>
      <c r="M99" s="207" t="s">
        <v>7685</v>
      </c>
      <c r="P99" t="s">
        <v>7685</v>
      </c>
    </row>
    <row r="100" spans="1:16" x14ac:dyDescent="0.25">
      <c r="A100" s="207" t="s">
        <v>538</v>
      </c>
      <c r="B100" s="207" t="s">
        <v>5315</v>
      </c>
      <c r="C100" s="207" t="s">
        <v>7629</v>
      </c>
      <c r="D100" s="297">
        <v>4</v>
      </c>
      <c r="G100" t="s">
        <v>1319</v>
      </c>
      <c r="H100" t="s">
        <v>5307</v>
      </c>
      <c r="L100" s="207" t="s">
        <v>538</v>
      </c>
      <c r="M100" s="207" t="s">
        <v>3654</v>
      </c>
      <c r="P100" t="s">
        <v>3654</v>
      </c>
    </row>
    <row r="101" spans="1:16" x14ac:dyDescent="0.25">
      <c r="A101" s="207" t="s">
        <v>538</v>
      </c>
      <c r="B101" s="207" t="s">
        <v>5315</v>
      </c>
      <c r="C101" s="207" t="s">
        <v>7631</v>
      </c>
      <c r="D101" s="297">
        <v>4</v>
      </c>
      <c r="G101" t="s">
        <v>1326</v>
      </c>
      <c r="H101" t="s">
        <v>5288</v>
      </c>
      <c r="L101" s="207" t="s">
        <v>538</v>
      </c>
      <c r="M101" s="207" t="s">
        <v>3657</v>
      </c>
      <c r="P101" t="s">
        <v>3657</v>
      </c>
    </row>
    <row r="102" spans="1:16" x14ac:dyDescent="0.25">
      <c r="A102" s="207" t="s">
        <v>538</v>
      </c>
      <c r="B102" s="207" t="s">
        <v>5315</v>
      </c>
      <c r="C102" s="207" t="s">
        <v>4520</v>
      </c>
      <c r="D102" s="297">
        <v>8</v>
      </c>
      <c r="G102" t="s">
        <v>1338</v>
      </c>
      <c r="H102" t="s">
        <v>5284</v>
      </c>
      <c r="L102" s="207" t="s">
        <v>538</v>
      </c>
      <c r="M102" s="207" t="s">
        <v>3660</v>
      </c>
      <c r="P102" t="s">
        <v>3660</v>
      </c>
    </row>
    <row r="103" spans="1:16" x14ac:dyDescent="0.25">
      <c r="A103" s="207" t="s">
        <v>538</v>
      </c>
      <c r="B103" s="207" t="s">
        <v>5315</v>
      </c>
      <c r="C103" s="207" t="s">
        <v>4522</v>
      </c>
      <c r="D103" s="297">
        <v>6</v>
      </c>
      <c r="G103" t="s">
        <v>1349</v>
      </c>
      <c r="H103" t="s">
        <v>5288</v>
      </c>
      <c r="L103" s="207" t="s">
        <v>538</v>
      </c>
      <c r="M103" s="207" t="s">
        <v>7690</v>
      </c>
      <c r="P103" t="s">
        <v>7690</v>
      </c>
    </row>
    <row r="104" spans="1:16" x14ac:dyDescent="0.25">
      <c r="A104" s="207" t="s">
        <v>538</v>
      </c>
      <c r="B104" s="207" t="s">
        <v>5315</v>
      </c>
      <c r="C104" s="207" t="s">
        <v>7635</v>
      </c>
      <c r="D104" s="297">
        <v>8</v>
      </c>
      <c r="G104" t="s">
        <v>1365</v>
      </c>
      <c r="H104" t="s">
        <v>5284</v>
      </c>
      <c r="L104" s="207" t="s">
        <v>538</v>
      </c>
      <c r="M104" s="207" t="s">
        <v>7679</v>
      </c>
      <c r="P104" t="s">
        <v>7679</v>
      </c>
    </row>
    <row r="105" spans="1:16" x14ac:dyDescent="0.25">
      <c r="A105" s="207" t="s">
        <v>538</v>
      </c>
      <c r="B105" s="207" t="s">
        <v>5315</v>
      </c>
      <c r="C105" s="207" t="s">
        <v>4524</v>
      </c>
      <c r="D105" s="297">
        <v>8</v>
      </c>
      <c r="G105" t="s">
        <v>1373</v>
      </c>
      <c r="H105" t="s">
        <v>5284</v>
      </c>
      <c r="L105" s="207" t="s">
        <v>538</v>
      </c>
      <c r="M105" s="207" t="s">
        <v>3663</v>
      </c>
      <c r="P105" t="s">
        <v>3663</v>
      </c>
    </row>
    <row r="106" spans="1:16" x14ac:dyDescent="0.25">
      <c r="A106" s="207" t="s">
        <v>538</v>
      </c>
      <c r="B106" s="207" t="s">
        <v>5315</v>
      </c>
      <c r="C106" s="207" t="s">
        <v>4526</v>
      </c>
      <c r="D106" s="297">
        <v>8</v>
      </c>
      <c r="G106" t="s">
        <v>1393</v>
      </c>
      <c r="H106" t="s">
        <v>5288</v>
      </c>
      <c r="L106" s="207" t="s">
        <v>538</v>
      </c>
      <c r="M106" s="207" t="s">
        <v>7694</v>
      </c>
      <c r="P106" t="s">
        <v>7694</v>
      </c>
    </row>
    <row r="107" spans="1:16" x14ac:dyDescent="0.25">
      <c r="A107" s="207" t="s">
        <v>538</v>
      </c>
      <c r="B107" s="207" t="s">
        <v>5315</v>
      </c>
      <c r="C107" s="207" t="s">
        <v>7637</v>
      </c>
      <c r="D107" s="297">
        <v>4</v>
      </c>
      <c r="G107" t="s">
        <v>1403</v>
      </c>
      <c r="H107" t="s">
        <v>5284</v>
      </c>
      <c r="L107" s="207" t="s">
        <v>538</v>
      </c>
      <c r="M107" s="207" t="s">
        <v>7696</v>
      </c>
      <c r="P107" t="s">
        <v>7696</v>
      </c>
    </row>
    <row r="108" spans="1:16" x14ac:dyDescent="0.25">
      <c r="A108" s="207" t="s">
        <v>538</v>
      </c>
      <c r="B108" s="207" t="s">
        <v>5315</v>
      </c>
      <c r="C108" s="207" t="s">
        <v>7638</v>
      </c>
      <c r="D108" s="297">
        <v>8</v>
      </c>
      <c r="G108" t="s">
        <v>1403</v>
      </c>
      <c r="H108" t="s">
        <v>5288</v>
      </c>
      <c r="L108" s="207" t="s">
        <v>538</v>
      </c>
      <c r="M108" s="207" t="s">
        <v>3666</v>
      </c>
      <c r="P108" t="s">
        <v>3666</v>
      </c>
    </row>
    <row r="109" spans="1:16" x14ac:dyDescent="0.25">
      <c r="A109" s="207" t="s">
        <v>538</v>
      </c>
      <c r="B109" s="207" t="s">
        <v>5315</v>
      </c>
      <c r="C109" s="207" t="s">
        <v>4528</v>
      </c>
      <c r="D109" s="297">
        <v>8</v>
      </c>
      <c r="G109" t="s">
        <v>1411</v>
      </c>
      <c r="H109" t="s">
        <v>5284</v>
      </c>
      <c r="L109" s="207" t="s">
        <v>538</v>
      </c>
      <c r="M109" s="207" t="s">
        <v>3669</v>
      </c>
      <c r="P109" t="s">
        <v>3669</v>
      </c>
    </row>
    <row r="110" spans="1:16" x14ac:dyDescent="0.25">
      <c r="A110" s="207" t="s">
        <v>538</v>
      </c>
      <c r="B110" s="207" t="s">
        <v>5315</v>
      </c>
      <c r="C110" s="207" t="s">
        <v>4530</v>
      </c>
      <c r="D110" s="297">
        <v>8</v>
      </c>
      <c r="G110" t="s">
        <v>1426</v>
      </c>
      <c r="H110" t="s">
        <v>5284</v>
      </c>
      <c r="L110" s="207" t="s">
        <v>538</v>
      </c>
      <c r="M110" s="207" t="s">
        <v>3672</v>
      </c>
      <c r="P110" t="s">
        <v>3672</v>
      </c>
    </row>
    <row r="111" spans="1:16" x14ac:dyDescent="0.25">
      <c r="A111" s="207" t="s">
        <v>538</v>
      </c>
      <c r="B111" s="207" t="s">
        <v>5315</v>
      </c>
      <c r="C111" s="207" t="s">
        <v>7639</v>
      </c>
      <c r="D111" s="297">
        <v>4</v>
      </c>
      <c r="G111" t="s">
        <v>1437</v>
      </c>
      <c r="H111" t="s">
        <v>5284</v>
      </c>
      <c r="L111" s="207" t="s">
        <v>538</v>
      </c>
      <c r="M111" s="207" t="s">
        <v>3675</v>
      </c>
      <c r="P111" t="s">
        <v>3675</v>
      </c>
    </row>
    <row r="112" spans="1:16" x14ac:dyDescent="0.25">
      <c r="A112" s="207" t="s">
        <v>538</v>
      </c>
      <c r="B112" s="207" t="s">
        <v>5315</v>
      </c>
      <c r="C112" s="207" t="s">
        <v>7640</v>
      </c>
      <c r="D112" s="297">
        <v>10</v>
      </c>
      <c r="G112" t="s">
        <v>1463</v>
      </c>
      <c r="H112" t="s">
        <v>5284</v>
      </c>
      <c r="L112" s="207" t="s">
        <v>538</v>
      </c>
      <c r="M112" s="207" t="s">
        <v>3678</v>
      </c>
      <c r="P112" t="s">
        <v>3678</v>
      </c>
    </row>
    <row r="113" spans="1:16" x14ac:dyDescent="0.25">
      <c r="A113" s="207" t="s">
        <v>538</v>
      </c>
      <c r="B113" s="207" t="s">
        <v>5315</v>
      </c>
      <c r="C113" s="207" t="s">
        <v>4531</v>
      </c>
      <c r="D113" s="297">
        <v>12</v>
      </c>
      <c r="G113" t="s">
        <v>1463</v>
      </c>
      <c r="H113" t="s">
        <v>7667</v>
      </c>
      <c r="L113" s="207" t="s">
        <v>538</v>
      </c>
      <c r="M113" s="207" t="s">
        <v>3681</v>
      </c>
      <c r="P113" t="s">
        <v>3681</v>
      </c>
    </row>
    <row r="114" spans="1:16" x14ac:dyDescent="0.25">
      <c r="A114" s="207" t="s">
        <v>538</v>
      </c>
      <c r="B114" s="207" t="s">
        <v>5315</v>
      </c>
      <c r="C114" s="207" t="s">
        <v>4533</v>
      </c>
      <c r="D114" s="297">
        <v>20</v>
      </c>
      <c r="G114" t="s">
        <v>1463</v>
      </c>
      <c r="H114" t="s">
        <v>5315</v>
      </c>
      <c r="L114" s="207" t="s">
        <v>538</v>
      </c>
      <c r="M114" s="207" t="s">
        <v>3684</v>
      </c>
      <c r="P114" t="s">
        <v>3684</v>
      </c>
    </row>
    <row r="115" spans="1:16" x14ac:dyDescent="0.25">
      <c r="A115" s="207" t="s">
        <v>538</v>
      </c>
      <c r="B115" s="207" t="s">
        <v>7702</v>
      </c>
      <c r="C115" s="207" t="s">
        <v>4511</v>
      </c>
      <c r="D115" s="297">
        <v>4</v>
      </c>
      <c r="G115" t="s">
        <v>1470</v>
      </c>
      <c r="H115" t="s">
        <v>5288</v>
      </c>
      <c r="L115" s="207" t="s">
        <v>538</v>
      </c>
      <c r="M115" s="207" t="s">
        <v>3687</v>
      </c>
      <c r="P115" t="s">
        <v>3687</v>
      </c>
    </row>
    <row r="116" spans="1:16" x14ac:dyDescent="0.25">
      <c r="A116" s="207" t="s">
        <v>538</v>
      </c>
      <c r="B116" s="207" t="s">
        <v>7702</v>
      </c>
      <c r="C116" s="207" t="s">
        <v>4515</v>
      </c>
      <c r="D116" s="297">
        <v>4</v>
      </c>
      <c r="G116" t="s">
        <v>1470</v>
      </c>
      <c r="H116" t="s">
        <v>5304</v>
      </c>
      <c r="L116" s="207" t="s">
        <v>538</v>
      </c>
      <c r="M116" s="207" t="s">
        <v>3690</v>
      </c>
      <c r="P116" t="s">
        <v>3690</v>
      </c>
    </row>
    <row r="117" spans="1:16" x14ac:dyDescent="0.25">
      <c r="A117" s="207" t="s">
        <v>538</v>
      </c>
      <c r="B117" s="207" t="s">
        <v>7702</v>
      </c>
      <c r="C117" s="207" t="s">
        <v>7604</v>
      </c>
      <c r="D117" s="297">
        <v>5</v>
      </c>
      <c r="G117" t="s">
        <v>1470</v>
      </c>
      <c r="H117" t="s">
        <v>5332</v>
      </c>
      <c r="L117" s="207" t="s">
        <v>538</v>
      </c>
      <c r="M117" s="207" t="s">
        <v>3693</v>
      </c>
      <c r="P117" t="s">
        <v>3693</v>
      </c>
    </row>
    <row r="118" spans="1:16" x14ac:dyDescent="0.25">
      <c r="A118" s="207" t="s">
        <v>538</v>
      </c>
      <c r="B118" s="207" t="s">
        <v>5337</v>
      </c>
      <c r="C118" s="207" t="s">
        <v>7671</v>
      </c>
      <c r="D118" s="297">
        <v>2</v>
      </c>
      <c r="G118" t="s">
        <v>1470</v>
      </c>
      <c r="H118" t="s">
        <v>5307</v>
      </c>
      <c r="L118" s="207" t="s">
        <v>538</v>
      </c>
      <c r="M118" s="207" t="s">
        <v>3696</v>
      </c>
      <c r="P118" t="s">
        <v>3696</v>
      </c>
    </row>
    <row r="119" spans="1:16" x14ac:dyDescent="0.25">
      <c r="A119" s="207" t="s">
        <v>538</v>
      </c>
      <c r="B119" s="207" t="s">
        <v>5288</v>
      </c>
      <c r="C119" s="207" t="s">
        <v>3245</v>
      </c>
      <c r="D119" s="297">
        <v>2</v>
      </c>
      <c r="G119" t="s">
        <v>1479</v>
      </c>
      <c r="H119" t="s">
        <v>5284</v>
      </c>
      <c r="L119" s="207" t="s">
        <v>538</v>
      </c>
      <c r="M119" s="207" t="s">
        <v>3699</v>
      </c>
      <c r="P119" t="s">
        <v>3699</v>
      </c>
    </row>
    <row r="120" spans="1:16" x14ac:dyDescent="0.25">
      <c r="A120" s="207" t="s">
        <v>538</v>
      </c>
      <c r="B120" s="207" t="s">
        <v>5288</v>
      </c>
      <c r="C120" s="207" t="s">
        <v>3248</v>
      </c>
      <c r="D120" s="297">
        <v>4</v>
      </c>
      <c r="G120" t="s">
        <v>1479</v>
      </c>
      <c r="H120" t="s">
        <v>7667</v>
      </c>
      <c r="L120" s="207" t="s">
        <v>538</v>
      </c>
      <c r="M120" s="207" t="s">
        <v>3702</v>
      </c>
      <c r="P120" t="s">
        <v>3702</v>
      </c>
    </row>
    <row r="121" spans="1:16" x14ac:dyDescent="0.25">
      <c r="A121" s="207" t="s">
        <v>538</v>
      </c>
      <c r="B121" s="207" t="s">
        <v>5288</v>
      </c>
      <c r="C121" s="207" t="s">
        <v>3492</v>
      </c>
      <c r="D121" s="297">
        <v>8</v>
      </c>
      <c r="G121" t="s">
        <v>1479</v>
      </c>
      <c r="H121" t="s">
        <v>5315</v>
      </c>
      <c r="L121" s="207" t="s">
        <v>538</v>
      </c>
      <c r="M121" s="207" t="s">
        <v>3705</v>
      </c>
      <c r="P121" t="s">
        <v>3705</v>
      </c>
    </row>
    <row r="122" spans="1:16" x14ac:dyDescent="0.25">
      <c r="A122" s="207" t="s">
        <v>538</v>
      </c>
      <c r="B122" s="207" t="s">
        <v>5288</v>
      </c>
      <c r="C122" s="207" t="s">
        <v>7630</v>
      </c>
      <c r="D122" s="297">
        <v>17</v>
      </c>
      <c r="G122" t="s">
        <v>1484</v>
      </c>
      <c r="H122" t="s">
        <v>5284</v>
      </c>
      <c r="L122" s="207" t="s">
        <v>538</v>
      </c>
      <c r="M122" s="207" t="s">
        <v>3708</v>
      </c>
      <c r="P122" t="s">
        <v>3708</v>
      </c>
    </row>
    <row r="123" spans="1:16" x14ac:dyDescent="0.25">
      <c r="A123" s="207" t="s">
        <v>538</v>
      </c>
      <c r="B123" s="207" t="s">
        <v>5288</v>
      </c>
      <c r="C123" s="207" t="s">
        <v>7632</v>
      </c>
      <c r="D123" s="297">
        <v>5</v>
      </c>
      <c r="G123" t="s">
        <v>1484</v>
      </c>
      <c r="H123" t="s">
        <v>5288</v>
      </c>
      <c r="L123" s="207" t="s">
        <v>538</v>
      </c>
      <c r="M123" s="207" t="s">
        <v>3711</v>
      </c>
      <c r="P123" t="s">
        <v>3711</v>
      </c>
    </row>
    <row r="124" spans="1:16" x14ac:dyDescent="0.25">
      <c r="A124" s="207" t="s">
        <v>538</v>
      </c>
      <c r="B124" s="207" t="s">
        <v>5288</v>
      </c>
      <c r="C124" s="207" t="s">
        <v>7633</v>
      </c>
      <c r="D124" s="297">
        <v>7</v>
      </c>
      <c r="G124" t="s">
        <v>1484</v>
      </c>
      <c r="H124" t="s">
        <v>5304</v>
      </c>
      <c r="L124" s="207" t="s">
        <v>538</v>
      </c>
      <c r="M124" s="207" t="s">
        <v>3714</v>
      </c>
      <c r="P124" t="s">
        <v>3714</v>
      </c>
    </row>
    <row r="125" spans="1:16" x14ac:dyDescent="0.25">
      <c r="A125" s="207" t="s">
        <v>538</v>
      </c>
      <c r="B125" s="207" t="s">
        <v>5288</v>
      </c>
      <c r="C125" s="207" t="s">
        <v>7634</v>
      </c>
      <c r="D125" s="297">
        <v>8</v>
      </c>
      <c r="G125" t="s">
        <v>1484</v>
      </c>
      <c r="H125" t="s">
        <v>5332</v>
      </c>
      <c r="L125" s="207" t="s">
        <v>538</v>
      </c>
      <c r="M125" s="207" t="s">
        <v>3717</v>
      </c>
      <c r="P125" t="s">
        <v>3717</v>
      </c>
    </row>
    <row r="126" spans="1:16" x14ac:dyDescent="0.25">
      <c r="A126" s="207" t="s">
        <v>538</v>
      </c>
      <c r="B126" s="207" t="s">
        <v>5288</v>
      </c>
      <c r="C126" s="207" t="s">
        <v>7636</v>
      </c>
      <c r="D126" s="297">
        <v>12</v>
      </c>
      <c r="G126" t="s">
        <v>1484</v>
      </c>
      <c r="H126" t="s">
        <v>5307</v>
      </c>
      <c r="L126" s="207" t="s">
        <v>538</v>
      </c>
      <c r="M126" s="207" t="s">
        <v>3720</v>
      </c>
      <c r="P126" t="s">
        <v>3720</v>
      </c>
    </row>
    <row r="127" spans="1:16" x14ac:dyDescent="0.25">
      <c r="A127" s="207" t="s">
        <v>538</v>
      </c>
      <c r="B127" s="207" t="s">
        <v>5288</v>
      </c>
      <c r="C127" s="207" t="s">
        <v>3591</v>
      </c>
      <c r="D127" s="297">
        <v>2</v>
      </c>
      <c r="G127" t="s">
        <v>1518</v>
      </c>
      <c r="H127" t="s">
        <v>5288</v>
      </c>
      <c r="L127" s="207" t="s">
        <v>538</v>
      </c>
      <c r="M127" s="207" t="s">
        <v>3723</v>
      </c>
      <c r="P127" t="s">
        <v>3723</v>
      </c>
    </row>
    <row r="128" spans="1:16" x14ac:dyDescent="0.25">
      <c r="A128" s="207" t="s">
        <v>538</v>
      </c>
      <c r="B128" s="207" t="s">
        <v>5288</v>
      </c>
      <c r="C128" s="207" t="s">
        <v>7654</v>
      </c>
      <c r="D128" s="297">
        <v>2</v>
      </c>
      <c r="G128" t="s">
        <v>1527</v>
      </c>
      <c r="H128" t="s">
        <v>5288</v>
      </c>
      <c r="L128" s="207" t="s">
        <v>538</v>
      </c>
      <c r="M128" s="207" t="s">
        <v>3726</v>
      </c>
      <c r="P128" t="s">
        <v>3726</v>
      </c>
    </row>
    <row r="129" spans="1:16" x14ac:dyDescent="0.25">
      <c r="A129" s="207" t="s">
        <v>538</v>
      </c>
      <c r="B129" s="207" t="s">
        <v>5288</v>
      </c>
      <c r="C129" s="207" t="s">
        <v>3628</v>
      </c>
      <c r="D129" s="297">
        <v>147</v>
      </c>
      <c r="G129" t="s">
        <v>1536</v>
      </c>
      <c r="H129" t="s">
        <v>5288</v>
      </c>
      <c r="L129" s="207" t="s">
        <v>538</v>
      </c>
      <c r="M129" s="207" t="s">
        <v>3729</v>
      </c>
      <c r="P129" t="s">
        <v>3729</v>
      </c>
    </row>
    <row r="130" spans="1:16" x14ac:dyDescent="0.25">
      <c r="A130" s="207" t="s">
        <v>538</v>
      </c>
      <c r="B130" s="207" t="s">
        <v>5288</v>
      </c>
      <c r="C130" s="207" t="s">
        <v>7679</v>
      </c>
      <c r="D130" s="297">
        <v>12</v>
      </c>
      <c r="G130" t="s">
        <v>1543</v>
      </c>
      <c r="H130" t="s">
        <v>5288</v>
      </c>
      <c r="L130" s="207" t="s">
        <v>538</v>
      </c>
      <c r="M130" s="207" t="s">
        <v>3732</v>
      </c>
      <c r="P130" t="s">
        <v>3732</v>
      </c>
    </row>
    <row r="131" spans="1:16" x14ac:dyDescent="0.25">
      <c r="A131" s="207" t="s">
        <v>538</v>
      </c>
      <c r="B131" s="207" t="s">
        <v>5288</v>
      </c>
      <c r="C131" s="207" t="s">
        <v>7680</v>
      </c>
      <c r="D131" s="297">
        <v>8</v>
      </c>
      <c r="G131" t="s">
        <v>1549</v>
      </c>
      <c r="H131" t="s">
        <v>5288</v>
      </c>
      <c r="L131" s="207" t="s">
        <v>538</v>
      </c>
      <c r="M131" s="207" t="s">
        <v>3735</v>
      </c>
      <c r="P131" t="s">
        <v>3735</v>
      </c>
    </row>
    <row r="132" spans="1:16" x14ac:dyDescent="0.25">
      <c r="A132" s="207" t="s">
        <v>538</v>
      </c>
      <c r="B132" s="207" t="s">
        <v>5288</v>
      </c>
      <c r="C132" s="207" t="s">
        <v>7681</v>
      </c>
      <c r="D132" s="297">
        <v>10</v>
      </c>
      <c r="G132" t="s">
        <v>1558</v>
      </c>
      <c r="H132" t="s">
        <v>5288</v>
      </c>
      <c r="L132" s="207" t="s">
        <v>538</v>
      </c>
      <c r="M132" s="207" t="s">
        <v>3738</v>
      </c>
      <c r="P132" t="s">
        <v>3738</v>
      </c>
    </row>
    <row r="133" spans="1:16" x14ac:dyDescent="0.25">
      <c r="A133" s="207" t="s">
        <v>538</v>
      </c>
      <c r="B133" s="207" t="s">
        <v>5288</v>
      </c>
      <c r="C133" s="207" t="s">
        <v>7682</v>
      </c>
      <c r="D133" s="297">
        <v>2</v>
      </c>
      <c r="G133" t="s">
        <v>1633</v>
      </c>
      <c r="H133" t="s">
        <v>5288</v>
      </c>
      <c r="L133" s="207" t="s">
        <v>538</v>
      </c>
      <c r="M133" s="207" t="s">
        <v>7719</v>
      </c>
      <c r="P133" t="s">
        <v>7719</v>
      </c>
    </row>
    <row r="134" spans="1:16" x14ac:dyDescent="0.25">
      <c r="A134" s="207" t="s">
        <v>538</v>
      </c>
      <c r="B134" s="207" t="s">
        <v>5288</v>
      </c>
      <c r="C134" s="207" t="s">
        <v>7683</v>
      </c>
      <c r="D134" s="297">
        <v>12</v>
      </c>
      <c r="G134" t="s">
        <v>1676</v>
      </c>
      <c r="H134" t="s">
        <v>5284</v>
      </c>
      <c r="L134" s="207" t="s">
        <v>538</v>
      </c>
      <c r="M134" s="207" t="s">
        <v>3741</v>
      </c>
      <c r="P134" t="s">
        <v>3741</v>
      </c>
    </row>
    <row r="135" spans="1:16" x14ac:dyDescent="0.25">
      <c r="A135" s="207" t="s">
        <v>538</v>
      </c>
      <c r="B135" s="207" t="s">
        <v>5288</v>
      </c>
      <c r="C135" s="207" t="s">
        <v>5291</v>
      </c>
      <c r="D135" s="297">
        <v>31</v>
      </c>
      <c r="G135" t="s">
        <v>1676</v>
      </c>
      <c r="H135" t="s">
        <v>5288</v>
      </c>
      <c r="L135" s="207" t="s">
        <v>538</v>
      </c>
      <c r="M135" s="207" t="s">
        <v>3744</v>
      </c>
      <c r="P135" t="s">
        <v>3744</v>
      </c>
    </row>
    <row r="136" spans="1:16" x14ac:dyDescent="0.25">
      <c r="A136" s="207" t="s">
        <v>538</v>
      </c>
      <c r="B136" s="207" t="s">
        <v>5288</v>
      </c>
      <c r="C136" s="207" t="s">
        <v>7686</v>
      </c>
      <c r="D136" s="297">
        <v>13</v>
      </c>
      <c r="G136" t="s">
        <v>1679</v>
      </c>
      <c r="H136" t="s">
        <v>5284</v>
      </c>
      <c r="L136" s="207" t="s">
        <v>538</v>
      </c>
      <c r="M136" s="207" t="s">
        <v>3747</v>
      </c>
      <c r="P136" t="s">
        <v>3747</v>
      </c>
    </row>
    <row r="137" spans="1:16" x14ac:dyDescent="0.25">
      <c r="A137" s="207" t="s">
        <v>538</v>
      </c>
      <c r="B137" s="207" t="s">
        <v>5288</v>
      </c>
      <c r="C137" s="207" t="s">
        <v>7687</v>
      </c>
      <c r="D137" s="297">
        <v>2</v>
      </c>
      <c r="G137" t="s">
        <v>1679</v>
      </c>
      <c r="H137" t="s">
        <v>5288</v>
      </c>
      <c r="L137" s="207" t="s">
        <v>538</v>
      </c>
      <c r="M137" s="207" t="s">
        <v>3750</v>
      </c>
      <c r="P137" t="s">
        <v>3750</v>
      </c>
    </row>
    <row r="138" spans="1:16" x14ac:dyDescent="0.25">
      <c r="A138" s="207" t="s">
        <v>538</v>
      </c>
      <c r="B138" s="207" t="s">
        <v>5288</v>
      </c>
      <c r="C138" s="207" t="s">
        <v>7688</v>
      </c>
      <c r="D138" s="297">
        <v>2</v>
      </c>
      <c r="G138" t="s">
        <v>1699</v>
      </c>
      <c r="H138" t="s">
        <v>5284</v>
      </c>
      <c r="L138" s="207" t="s">
        <v>538</v>
      </c>
      <c r="M138" s="207" t="s">
        <v>3753</v>
      </c>
      <c r="P138" t="s">
        <v>3753</v>
      </c>
    </row>
    <row r="139" spans="1:16" x14ac:dyDescent="0.25">
      <c r="A139" s="207" t="s">
        <v>538</v>
      </c>
      <c r="B139" s="207" t="s">
        <v>5288</v>
      </c>
      <c r="C139" s="207" t="s">
        <v>7689</v>
      </c>
      <c r="D139" s="297">
        <v>2</v>
      </c>
      <c r="G139" t="s">
        <v>1703</v>
      </c>
      <c r="H139" t="s">
        <v>5284</v>
      </c>
      <c r="L139" s="207" t="s">
        <v>538</v>
      </c>
      <c r="M139" s="207" t="s">
        <v>3756</v>
      </c>
      <c r="P139" t="s">
        <v>3756</v>
      </c>
    </row>
    <row r="140" spans="1:16" x14ac:dyDescent="0.25">
      <c r="A140" s="207" t="s">
        <v>538</v>
      </c>
      <c r="B140" s="207" t="s">
        <v>5288</v>
      </c>
      <c r="C140" s="207" t="s">
        <v>7691</v>
      </c>
      <c r="D140" s="297">
        <v>2</v>
      </c>
      <c r="G140" t="s">
        <v>1707</v>
      </c>
      <c r="H140" t="s">
        <v>5288</v>
      </c>
      <c r="L140" s="207" t="s">
        <v>538</v>
      </c>
      <c r="M140" s="207" t="s">
        <v>3759</v>
      </c>
      <c r="P140" t="s">
        <v>3759</v>
      </c>
    </row>
    <row r="141" spans="1:16" x14ac:dyDescent="0.25">
      <c r="A141" s="207" t="s">
        <v>538</v>
      </c>
      <c r="B141" s="207" t="s">
        <v>5288</v>
      </c>
      <c r="C141" s="207" t="s">
        <v>7692</v>
      </c>
      <c r="D141" s="297">
        <v>70</v>
      </c>
      <c r="G141" t="s">
        <v>1729</v>
      </c>
      <c r="H141" t="s">
        <v>5284</v>
      </c>
      <c r="L141" s="207" t="s">
        <v>538</v>
      </c>
      <c r="M141" s="207" t="s">
        <v>3762</v>
      </c>
      <c r="P141" t="s">
        <v>3762</v>
      </c>
    </row>
    <row r="142" spans="1:16" x14ac:dyDescent="0.25">
      <c r="A142" s="207" t="s">
        <v>538</v>
      </c>
      <c r="B142" s="207" t="s">
        <v>5288</v>
      </c>
      <c r="C142" s="207" t="s">
        <v>7693</v>
      </c>
      <c r="D142" s="297">
        <v>4</v>
      </c>
      <c r="G142" t="s">
        <v>1738</v>
      </c>
      <c r="H142" t="s">
        <v>5288</v>
      </c>
      <c r="L142" s="207" t="s">
        <v>538</v>
      </c>
      <c r="M142" s="207" t="s">
        <v>7724</v>
      </c>
      <c r="P142" t="s">
        <v>7724</v>
      </c>
    </row>
    <row r="143" spans="1:16" x14ac:dyDescent="0.25">
      <c r="A143" s="207" t="s">
        <v>538</v>
      </c>
      <c r="B143" s="207" t="s">
        <v>5288</v>
      </c>
      <c r="C143" s="207" t="s">
        <v>7695</v>
      </c>
      <c r="D143" s="297">
        <v>2</v>
      </c>
      <c r="G143" t="s">
        <v>1764</v>
      </c>
      <c r="H143" t="s">
        <v>5288</v>
      </c>
      <c r="L143" s="207" t="s">
        <v>538</v>
      </c>
      <c r="M143" s="207" t="s">
        <v>7725</v>
      </c>
      <c r="P143" t="s">
        <v>7725</v>
      </c>
    </row>
    <row r="144" spans="1:16" x14ac:dyDescent="0.25">
      <c r="A144" s="207" t="s">
        <v>538</v>
      </c>
      <c r="B144" s="207" t="s">
        <v>5288</v>
      </c>
      <c r="C144" s="207" t="s">
        <v>4505</v>
      </c>
      <c r="D144" s="297">
        <v>11</v>
      </c>
      <c r="G144" t="s">
        <v>1764</v>
      </c>
      <c r="H144" t="s">
        <v>5304</v>
      </c>
      <c r="L144" s="207" t="s">
        <v>538</v>
      </c>
      <c r="M144" s="207" t="s">
        <v>7726</v>
      </c>
      <c r="P144" t="s">
        <v>7726</v>
      </c>
    </row>
    <row r="145" spans="1:16" x14ac:dyDescent="0.25">
      <c r="A145" s="207" t="s">
        <v>538</v>
      </c>
      <c r="B145" s="207" t="s">
        <v>5288</v>
      </c>
      <c r="C145" s="207" t="s">
        <v>4508</v>
      </c>
      <c r="D145" s="297">
        <v>2</v>
      </c>
      <c r="G145" t="s">
        <v>1764</v>
      </c>
      <c r="H145" t="s">
        <v>5307</v>
      </c>
      <c r="L145" s="207" t="s">
        <v>538</v>
      </c>
      <c r="M145" s="207" t="s">
        <v>7600</v>
      </c>
      <c r="P145" t="s">
        <v>7600</v>
      </c>
    </row>
    <row r="146" spans="1:16" x14ac:dyDescent="0.25">
      <c r="A146" s="207" t="s">
        <v>538</v>
      </c>
      <c r="B146" s="207" t="s">
        <v>5288</v>
      </c>
      <c r="C146" s="207" t="s">
        <v>4511</v>
      </c>
      <c r="D146" s="297">
        <v>16</v>
      </c>
      <c r="G146" t="s">
        <v>1770</v>
      </c>
      <c r="H146" t="s">
        <v>5288</v>
      </c>
      <c r="L146" s="207" t="s">
        <v>538</v>
      </c>
      <c r="M146" s="207" t="s">
        <v>3779</v>
      </c>
      <c r="P146" t="s">
        <v>3779</v>
      </c>
    </row>
    <row r="147" spans="1:16" x14ac:dyDescent="0.25">
      <c r="A147" s="207" t="s">
        <v>538</v>
      </c>
      <c r="B147" s="207" t="s">
        <v>5288</v>
      </c>
      <c r="C147" s="207" t="s">
        <v>4515</v>
      </c>
      <c r="D147" s="297">
        <v>4</v>
      </c>
      <c r="G147" t="s">
        <v>1788</v>
      </c>
      <c r="H147" t="s">
        <v>5288</v>
      </c>
      <c r="L147" s="207" t="s">
        <v>538</v>
      </c>
      <c r="M147" s="207" t="s">
        <v>3782</v>
      </c>
      <c r="P147" t="s">
        <v>3782</v>
      </c>
    </row>
    <row r="148" spans="1:16" x14ac:dyDescent="0.25">
      <c r="A148" s="207" t="s">
        <v>538</v>
      </c>
      <c r="B148" s="207" t="s">
        <v>5288</v>
      </c>
      <c r="C148" s="207" t="s">
        <v>7604</v>
      </c>
      <c r="D148" s="297">
        <v>16</v>
      </c>
      <c r="G148" t="s">
        <v>1788</v>
      </c>
      <c r="H148" t="s">
        <v>5304</v>
      </c>
      <c r="L148" s="207" t="s">
        <v>538</v>
      </c>
      <c r="M148" s="207" t="s">
        <v>5629</v>
      </c>
      <c r="P148" t="s">
        <v>5629</v>
      </c>
    </row>
    <row r="149" spans="1:16" x14ac:dyDescent="0.25">
      <c r="A149" s="207" t="s">
        <v>538</v>
      </c>
      <c r="B149" s="207" t="s">
        <v>5288</v>
      </c>
      <c r="C149" s="207" t="s">
        <v>7697</v>
      </c>
      <c r="D149" s="297">
        <v>2</v>
      </c>
      <c r="G149" t="s">
        <v>1800</v>
      </c>
      <c r="H149" t="s">
        <v>5284</v>
      </c>
      <c r="L149" s="207" t="s">
        <v>538</v>
      </c>
      <c r="M149" s="207" t="s">
        <v>3785</v>
      </c>
      <c r="P149" t="s">
        <v>3785</v>
      </c>
    </row>
    <row r="150" spans="1:16" x14ac:dyDescent="0.25">
      <c r="A150" s="207" t="s">
        <v>538</v>
      </c>
      <c r="B150" s="207" t="s">
        <v>5288</v>
      </c>
      <c r="C150" s="207" t="s">
        <v>7698</v>
      </c>
      <c r="D150" s="297">
        <v>16</v>
      </c>
      <c r="G150" t="s">
        <v>1800</v>
      </c>
      <c r="H150" t="s">
        <v>5288</v>
      </c>
      <c r="L150" s="207" t="s">
        <v>538</v>
      </c>
      <c r="M150" s="207" t="s">
        <v>3787</v>
      </c>
      <c r="P150" t="s">
        <v>3787</v>
      </c>
    </row>
    <row r="151" spans="1:16" x14ac:dyDescent="0.25">
      <c r="A151" s="207" t="s">
        <v>538</v>
      </c>
      <c r="B151" s="207" t="s">
        <v>5288</v>
      </c>
      <c r="C151" s="207" t="s">
        <v>7699</v>
      </c>
      <c r="D151" s="297">
        <v>16</v>
      </c>
      <c r="G151" t="s">
        <v>1800</v>
      </c>
      <c r="H151" t="s">
        <v>5304</v>
      </c>
      <c r="L151" s="207" t="s">
        <v>538</v>
      </c>
      <c r="M151" s="207" t="s">
        <v>7727</v>
      </c>
      <c r="P151" t="s">
        <v>7727</v>
      </c>
    </row>
    <row r="152" spans="1:16" x14ac:dyDescent="0.25">
      <c r="A152" s="207" t="s">
        <v>538</v>
      </c>
      <c r="B152" s="207" t="s">
        <v>5288</v>
      </c>
      <c r="C152" s="207" t="s">
        <v>7700</v>
      </c>
      <c r="D152" s="297">
        <v>11</v>
      </c>
      <c r="G152" t="s">
        <v>1800</v>
      </c>
      <c r="H152" t="s">
        <v>5307</v>
      </c>
      <c r="L152" s="207" t="s">
        <v>538</v>
      </c>
      <c r="M152" s="207" t="s">
        <v>3790</v>
      </c>
      <c r="P152" t="s">
        <v>3790</v>
      </c>
    </row>
    <row r="153" spans="1:16" x14ac:dyDescent="0.25">
      <c r="A153" s="207" t="s">
        <v>538</v>
      </c>
      <c r="B153" s="207" t="s">
        <v>5288</v>
      </c>
      <c r="C153" s="207" t="s">
        <v>7701</v>
      </c>
      <c r="D153" s="297">
        <v>225</v>
      </c>
      <c r="G153" t="s">
        <v>1811</v>
      </c>
      <c r="H153" t="s">
        <v>5288</v>
      </c>
      <c r="L153" s="207" t="s">
        <v>538</v>
      </c>
      <c r="M153" s="207" t="s">
        <v>3793</v>
      </c>
      <c r="P153" t="s">
        <v>3793</v>
      </c>
    </row>
    <row r="154" spans="1:16" x14ac:dyDescent="0.25">
      <c r="A154" s="207" t="s">
        <v>538</v>
      </c>
      <c r="B154" s="207" t="s">
        <v>5288</v>
      </c>
      <c r="C154" s="207" t="s">
        <v>7703</v>
      </c>
      <c r="D154" s="297">
        <v>290</v>
      </c>
      <c r="G154" t="s">
        <v>1818</v>
      </c>
      <c r="H154" t="s">
        <v>5288</v>
      </c>
      <c r="L154" s="207" t="s">
        <v>538</v>
      </c>
      <c r="M154" s="207" t="s">
        <v>5640</v>
      </c>
      <c r="P154" t="s">
        <v>5640</v>
      </c>
    </row>
    <row r="155" spans="1:16" x14ac:dyDescent="0.25">
      <c r="A155" s="207" t="s">
        <v>538</v>
      </c>
      <c r="B155" s="207" t="s">
        <v>5288</v>
      </c>
      <c r="C155" s="207" t="s">
        <v>7704</v>
      </c>
      <c r="D155" s="297">
        <v>37</v>
      </c>
      <c r="G155" t="s">
        <v>1823</v>
      </c>
      <c r="H155" t="s">
        <v>5288</v>
      </c>
      <c r="L155" s="207" t="s">
        <v>538</v>
      </c>
      <c r="M155" s="207" t="s">
        <v>3796</v>
      </c>
      <c r="P155" t="s">
        <v>3796</v>
      </c>
    </row>
    <row r="156" spans="1:16" x14ac:dyDescent="0.25">
      <c r="A156" s="207" t="s">
        <v>538</v>
      </c>
      <c r="B156" s="207" t="s">
        <v>5288</v>
      </c>
      <c r="C156" s="207" t="s">
        <v>7705</v>
      </c>
      <c r="D156" s="297">
        <v>14</v>
      </c>
      <c r="G156" t="s">
        <v>1829</v>
      </c>
      <c r="H156" t="s">
        <v>5288</v>
      </c>
      <c r="L156" s="207" t="s">
        <v>538</v>
      </c>
      <c r="M156" s="207" t="s">
        <v>3799</v>
      </c>
      <c r="P156" t="s">
        <v>3799</v>
      </c>
    </row>
    <row r="157" spans="1:16" x14ac:dyDescent="0.25">
      <c r="A157" s="207" t="s">
        <v>538</v>
      </c>
      <c r="B157" s="207" t="s">
        <v>5288</v>
      </c>
      <c r="C157" s="207" t="s">
        <v>7647</v>
      </c>
      <c r="D157" s="297">
        <v>2</v>
      </c>
      <c r="G157" t="s">
        <v>1835</v>
      </c>
      <c r="H157" t="s">
        <v>5288</v>
      </c>
      <c r="L157" s="207" t="s">
        <v>538</v>
      </c>
      <c r="M157" s="207" t="s">
        <v>5647</v>
      </c>
      <c r="P157" t="s">
        <v>5647</v>
      </c>
    </row>
    <row r="158" spans="1:16" x14ac:dyDescent="0.25">
      <c r="A158" s="207" t="s">
        <v>538</v>
      </c>
      <c r="B158" s="207" t="s">
        <v>5288</v>
      </c>
      <c r="C158" s="207" t="s">
        <v>7706</v>
      </c>
      <c r="D158" s="297">
        <v>2</v>
      </c>
      <c r="G158" t="s">
        <v>1840</v>
      </c>
      <c r="H158" t="s">
        <v>5288</v>
      </c>
      <c r="L158" s="207" t="s">
        <v>538</v>
      </c>
      <c r="M158" s="207" t="s">
        <v>3802</v>
      </c>
      <c r="P158" t="s">
        <v>3802</v>
      </c>
    </row>
    <row r="159" spans="1:16" x14ac:dyDescent="0.25">
      <c r="A159" s="207" t="s">
        <v>538</v>
      </c>
      <c r="B159" s="207" t="s">
        <v>5288</v>
      </c>
      <c r="C159" s="207" t="s">
        <v>7707</v>
      </c>
      <c r="D159" s="297">
        <v>4</v>
      </c>
      <c r="G159" t="s">
        <v>1845</v>
      </c>
      <c r="H159" t="s">
        <v>5288</v>
      </c>
      <c r="L159" s="207" t="s">
        <v>538</v>
      </c>
      <c r="M159" s="207" t="s">
        <v>3805</v>
      </c>
      <c r="P159" t="s">
        <v>3805</v>
      </c>
    </row>
    <row r="160" spans="1:16" x14ac:dyDescent="0.25">
      <c r="A160" s="207" t="s">
        <v>538</v>
      </c>
      <c r="B160" s="207" t="s">
        <v>5288</v>
      </c>
      <c r="C160" s="207" t="s">
        <v>7708</v>
      </c>
      <c r="D160" s="297">
        <v>12</v>
      </c>
      <c r="G160" t="s">
        <v>1851</v>
      </c>
      <c r="H160" t="s">
        <v>5288</v>
      </c>
      <c r="L160" s="207" t="s">
        <v>538</v>
      </c>
      <c r="M160" s="207" t="s">
        <v>5654</v>
      </c>
      <c r="P160" t="s">
        <v>5654</v>
      </c>
    </row>
    <row r="161" spans="1:16" x14ac:dyDescent="0.25">
      <c r="A161" s="207" t="s">
        <v>538</v>
      </c>
      <c r="B161" s="207" t="s">
        <v>5288</v>
      </c>
      <c r="C161" s="207" t="s">
        <v>7709</v>
      </c>
      <c r="D161" s="297">
        <v>34</v>
      </c>
      <c r="G161" t="s">
        <v>1856</v>
      </c>
      <c r="H161" t="s">
        <v>5288</v>
      </c>
      <c r="L161" s="207" t="s">
        <v>538</v>
      </c>
      <c r="M161" s="207" t="s">
        <v>3808</v>
      </c>
      <c r="P161" t="s">
        <v>3808</v>
      </c>
    </row>
    <row r="162" spans="1:16" x14ac:dyDescent="0.25">
      <c r="A162" s="207" t="s">
        <v>538</v>
      </c>
      <c r="B162" s="207" t="s">
        <v>5288</v>
      </c>
      <c r="C162" s="207" t="s">
        <v>7710</v>
      </c>
      <c r="D162" s="297">
        <v>8</v>
      </c>
      <c r="G162" t="s">
        <v>1862</v>
      </c>
      <c r="H162" t="s">
        <v>5288</v>
      </c>
      <c r="L162" s="207" t="s">
        <v>538</v>
      </c>
      <c r="M162" s="207" t="s">
        <v>3811</v>
      </c>
      <c r="P162" t="s">
        <v>3811</v>
      </c>
    </row>
    <row r="163" spans="1:16" x14ac:dyDescent="0.25">
      <c r="A163" s="207" t="s">
        <v>538</v>
      </c>
      <c r="B163" s="207" t="s">
        <v>5288</v>
      </c>
      <c r="C163" s="207" t="s">
        <v>7711</v>
      </c>
      <c r="D163" s="297">
        <v>24</v>
      </c>
      <c r="G163" t="s">
        <v>1869</v>
      </c>
      <c r="H163" t="s">
        <v>5288</v>
      </c>
      <c r="L163" s="207" t="s">
        <v>538</v>
      </c>
      <c r="M163" s="207" t="s">
        <v>5661</v>
      </c>
      <c r="P163" t="s">
        <v>5661</v>
      </c>
    </row>
    <row r="164" spans="1:16" x14ac:dyDescent="0.25">
      <c r="A164" s="207" t="s">
        <v>538</v>
      </c>
      <c r="B164" s="207" t="s">
        <v>5288</v>
      </c>
      <c r="C164" s="207" t="s">
        <v>7712</v>
      </c>
      <c r="D164" s="297">
        <v>130</v>
      </c>
      <c r="G164" t="s">
        <v>1873</v>
      </c>
      <c r="H164" t="s">
        <v>5288</v>
      </c>
      <c r="L164" s="207" t="s">
        <v>538</v>
      </c>
      <c r="M164" s="207" t="s">
        <v>3814</v>
      </c>
      <c r="P164" t="s">
        <v>3814</v>
      </c>
    </row>
    <row r="165" spans="1:16" x14ac:dyDescent="0.25">
      <c r="A165" s="207" t="s">
        <v>538</v>
      </c>
      <c r="B165" s="207" t="s">
        <v>5288</v>
      </c>
      <c r="C165" s="207" t="s">
        <v>7713</v>
      </c>
      <c r="D165" s="297">
        <v>23</v>
      </c>
      <c r="G165" t="s">
        <v>1878</v>
      </c>
      <c r="H165" t="s">
        <v>5288</v>
      </c>
      <c r="L165" s="207" t="s">
        <v>538</v>
      </c>
      <c r="M165" s="207" t="s">
        <v>3817</v>
      </c>
      <c r="P165" t="s">
        <v>3817</v>
      </c>
    </row>
    <row r="166" spans="1:16" x14ac:dyDescent="0.25">
      <c r="A166" s="207" t="s">
        <v>538</v>
      </c>
      <c r="B166" s="207" t="s">
        <v>5288</v>
      </c>
      <c r="C166" s="207" t="s">
        <v>7714</v>
      </c>
      <c r="D166" s="297">
        <v>4</v>
      </c>
      <c r="G166" t="s">
        <v>1882</v>
      </c>
      <c r="H166" t="s">
        <v>5288</v>
      </c>
      <c r="L166" s="207" t="s">
        <v>538</v>
      </c>
      <c r="M166" s="207" t="s">
        <v>5668</v>
      </c>
      <c r="P166" t="s">
        <v>5668</v>
      </c>
    </row>
    <row r="167" spans="1:16" x14ac:dyDescent="0.25">
      <c r="A167" s="207" t="s">
        <v>538</v>
      </c>
      <c r="B167" s="207" t="s">
        <v>5292</v>
      </c>
      <c r="C167" s="207" t="s">
        <v>5281</v>
      </c>
      <c r="D167" s="297">
        <v>3</v>
      </c>
      <c r="G167" t="s">
        <v>1894</v>
      </c>
      <c r="H167" t="s">
        <v>5307</v>
      </c>
      <c r="L167" s="207" t="s">
        <v>538</v>
      </c>
      <c r="M167" s="207" t="s">
        <v>3820</v>
      </c>
      <c r="P167" t="s">
        <v>3820</v>
      </c>
    </row>
    <row r="168" spans="1:16" x14ac:dyDescent="0.25">
      <c r="A168" s="207" t="s">
        <v>538</v>
      </c>
      <c r="B168" s="207" t="s">
        <v>5292</v>
      </c>
      <c r="C168" s="207" t="s">
        <v>5285</v>
      </c>
      <c r="D168" s="297">
        <v>2</v>
      </c>
      <c r="G168" t="s">
        <v>1905</v>
      </c>
      <c r="H168" t="s">
        <v>5284</v>
      </c>
      <c r="L168" s="207" t="s">
        <v>538</v>
      </c>
      <c r="M168" s="207" t="s">
        <v>3823</v>
      </c>
      <c r="P168" t="s">
        <v>3823</v>
      </c>
    </row>
    <row r="169" spans="1:16" x14ac:dyDescent="0.25">
      <c r="A169" s="207" t="s">
        <v>538</v>
      </c>
      <c r="B169" s="207" t="s">
        <v>5292</v>
      </c>
      <c r="C169" s="207" t="s">
        <v>3245</v>
      </c>
      <c r="D169" s="297">
        <v>3</v>
      </c>
      <c r="G169" t="s">
        <v>1905</v>
      </c>
      <c r="H169" t="s">
        <v>5288</v>
      </c>
      <c r="L169" s="207" t="s">
        <v>538</v>
      </c>
      <c r="M169" s="207" t="s">
        <v>5678</v>
      </c>
      <c r="P169" t="s">
        <v>5678</v>
      </c>
    </row>
    <row r="170" spans="1:16" x14ac:dyDescent="0.25">
      <c r="A170" s="207" t="s">
        <v>538</v>
      </c>
      <c r="B170" s="207" t="s">
        <v>5292</v>
      </c>
      <c r="C170" s="207" t="s">
        <v>3248</v>
      </c>
      <c r="D170" s="297">
        <v>2</v>
      </c>
      <c r="G170" t="s">
        <v>1912</v>
      </c>
      <c r="H170" t="s">
        <v>5284</v>
      </c>
      <c r="L170" s="207" t="s">
        <v>538</v>
      </c>
      <c r="M170" s="207" t="s">
        <v>3826</v>
      </c>
      <c r="P170" t="s">
        <v>3826</v>
      </c>
    </row>
    <row r="171" spans="1:16" x14ac:dyDescent="0.25">
      <c r="A171" s="207" t="s">
        <v>538</v>
      </c>
      <c r="B171" s="207" t="s">
        <v>5292</v>
      </c>
      <c r="C171" s="207" t="s">
        <v>7683</v>
      </c>
      <c r="D171" s="297">
        <v>5</v>
      </c>
      <c r="G171" t="s">
        <v>1912</v>
      </c>
      <c r="H171" t="s">
        <v>7667</v>
      </c>
      <c r="L171" s="207" t="s">
        <v>538</v>
      </c>
      <c r="M171" s="207" t="s">
        <v>3829</v>
      </c>
      <c r="P171" t="s">
        <v>3829</v>
      </c>
    </row>
    <row r="172" spans="1:16" x14ac:dyDescent="0.25">
      <c r="A172" s="207" t="s">
        <v>538</v>
      </c>
      <c r="B172" s="207" t="s">
        <v>5292</v>
      </c>
      <c r="C172" s="207" t="s">
        <v>7715</v>
      </c>
      <c r="D172" s="297">
        <v>4</v>
      </c>
      <c r="G172" t="s">
        <v>1912</v>
      </c>
      <c r="H172" t="s">
        <v>5288</v>
      </c>
      <c r="L172" s="207" t="s">
        <v>538</v>
      </c>
      <c r="M172" s="207" t="s">
        <v>5688</v>
      </c>
      <c r="P172" t="s">
        <v>5688</v>
      </c>
    </row>
    <row r="173" spans="1:16" x14ac:dyDescent="0.25">
      <c r="A173" s="207" t="s">
        <v>538</v>
      </c>
      <c r="B173" s="207" t="s">
        <v>5292</v>
      </c>
      <c r="C173" s="207" t="s">
        <v>7695</v>
      </c>
      <c r="D173" s="297">
        <v>2</v>
      </c>
      <c r="G173" t="s">
        <v>1918</v>
      </c>
      <c r="H173" t="s">
        <v>5288</v>
      </c>
      <c r="L173" s="207" t="s">
        <v>538</v>
      </c>
      <c r="M173" s="207" t="s">
        <v>3831</v>
      </c>
      <c r="P173" t="s">
        <v>3831</v>
      </c>
    </row>
    <row r="174" spans="1:16" x14ac:dyDescent="0.25">
      <c r="A174" s="207" t="s">
        <v>538</v>
      </c>
      <c r="B174" s="207" t="s">
        <v>5292</v>
      </c>
      <c r="C174" s="207" t="s">
        <v>4499</v>
      </c>
      <c r="D174" s="297">
        <v>8</v>
      </c>
      <c r="G174" t="s">
        <v>1923</v>
      </c>
      <c r="H174" t="s">
        <v>5288</v>
      </c>
      <c r="L174" s="207" t="s">
        <v>538</v>
      </c>
      <c r="M174" s="207" t="s">
        <v>5695</v>
      </c>
      <c r="P174" t="s">
        <v>5695</v>
      </c>
    </row>
    <row r="175" spans="1:16" x14ac:dyDescent="0.25">
      <c r="A175" s="207" t="s">
        <v>538</v>
      </c>
      <c r="B175" s="207" t="s">
        <v>5292</v>
      </c>
      <c r="C175" s="207" t="s">
        <v>7716</v>
      </c>
      <c r="D175" s="297">
        <v>19</v>
      </c>
      <c r="G175" t="s">
        <v>1931</v>
      </c>
      <c r="H175" t="s">
        <v>5284</v>
      </c>
      <c r="L175" s="207" t="s">
        <v>538</v>
      </c>
      <c r="M175" s="207" t="s">
        <v>3834</v>
      </c>
      <c r="P175" t="s">
        <v>3834</v>
      </c>
    </row>
    <row r="176" spans="1:16" x14ac:dyDescent="0.25">
      <c r="A176" s="207" t="s">
        <v>538</v>
      </c>
      <c r="B176" s="207" t="s">
        <v>5292</v>
      </c>
      <c r="C176" s="207" t="s">
        <v>7647</v>
      </c>
      <c r="D176" s="297">
        <v>12</v>
      </c>
      <c r="G176" t="s">
        <v>1931</v>
      </c>
      <c r="H176" t="s">
        <v>7667</v>
      </c>
      <c r="L176" s="207" t="s">
        <v>538</v>
      </c>
      <c r="M176" s="207" t="s">
        <v>5702</v>
      </c>
      <c r="P176" t="s">
        <v>5702</v>
      </c>
    </row>
    <row r="177" spans="1:16" x14ac:dyDescent="0.25">
      <c r="A177" s="207" t="s">
        <v>538</v>
      </c>
      <c r="B177" s="207" t="s">
        <v>5292</v>
      </c>
      <c r="C177" s="207" t="s">
        <v>7652</v>
      </c>
      <c r="D177" s="297">
        <v>2</v>
      </c>
      <c r="G177" t="s">
        <v>1931</v>
      </c>
      <c r="H177" t="s">
        <v>5288</v>
      </c>
      <c r="L177" s="207" t="s">
        <v>538</v>
      </c>
      <c r="M177" s="207" t="s">
        <v>3837</v>
      </c>
      <c r="P177" t="s">
        <v>3837</v>
      </c>
    </row>
    <row r="178" spans="1:16" x14ac:dyDescent="0.25">
      <c r="A178" s="207" t="s">
        <v>538</v>
      </c>
      <c r="B178" s="207" t="s">
        <v>5292</v>
      </c>
      <c r="C178" s="207" t="s">
        <v>7708</v>
      </c>
      <c r="D178" s="297">
        <v>14</v>
      </c>
      <c r="G178" t="s">
        <v>1941</v>
      </c>
      <c r="H178" t="s">
        <v>5284</v>
      </c>
      <c r="L178" s="207" t="s">
        <v>538</v>
      </c>
      <c r="M178" s="207" t="s">
        <v>5708</v>
      </c>
      <c r="P178" t="s">
        <v>5708</v>
      </c>
    </row>
    <row r="179" spans="1:16" x14ac:dyDescent="0.25">
      <c r="A179" s="207" t="s">
        <v>538</v>
      </c>
      <c r="B179" s="207" t="s">
        <v>5292</v>
      </c>
      <c r="C179" s="207" t="s">
        <v>7717</v>
      </c>
      <c r="D179" s="297">
        <v>99</v>
      </c>
      <c r="G179" t="s">
        <v>1941</v>
      </c>
      <c r="H179" t="s">
        <v>7667</v>
      </c>
      <c r="L179" s="207" t="s">
        <v>538</v>
      </c>
      <c r="M179" s="207" t="s">
        <v>7728</v>
      </c>
      <c r="P179" t="s">
        <v>7728</v>
      </c>
    </row>
    <row r="180" spans="1:16" x14ac:dyDescent="0.25">
      <c r="A180" s="207" t="s">
        <v>538</v>
      </c>
      <c r="B180" s="207" t="s">
        <v>5292</v>
      </c>
      <c r="C180" s="207" t="s">
        <v>7718</v>
      </c>
      <c r="D180" s="297">
        <v>106</v>
      </c>
      <c r="G180" t="s">
        <v>1941</v>
      </c>
      <c r="H180" t="s">
        <v>5288</v>
      </c>
      <c r="L180" s="207" t="s">
        <v>538</v>
      </c>
      <c r="M180" s="207" t="s">
        <v>7729</v>
      </c>
      <c r="P180" t="s">
        <v>7729</v>
      </c>
    </row>
    <row r="181" spans="1:16" x14ac:dyDescent="0.25">
      <c r="A181" s="207" t="s">
        <v>538</v>
      </c>
      <c r="B181" s="207" t="s">
        <v>5292</v>
      </c>
      <c r="C181" s="207" t="s">
        <v>7720</v>
      </c>
      <c r="D181" s="297">
        <v>28</v>
      </c>
      <c r="G181" t="s">
        <v>1941</v>
      </c>
      <c r="H181" t="s">
        <v>5304</v>
      </c>
      <c r="L181" s="207" t="s">
        <v>538</v>
      </c>
      <c r="M181" s="207" t="s">
        <v>7730</v>
      </c>
      <c r="P181" t="s">
        <v>7730</v>
      </c>
    </row>
    <row r="182" spans="1:16" x14ac:dyDescent="0.25">
      <c r="A182" s="207" t="s">
        <v>538</v>
      </c>
      <c r="B182" s="207" t="s">
        <v>5292</v>
      </c>
      <c r="C182" s="207" t="s">
        <v>7721</v>
      </c>
      <c r="D182" s="297">
        <v>135</v>
      </c>
      <c r="G182" t="s">
        <v>1941</v>
      </c>
      <c r="H182" t="s">
        <v>5307</v>
      </c>
      <c r="L182" s="207" t="s">
        <v>538</v>
      </c>
      <c r="M182" s="207" t="s">
        <v>3840</v>
      </c>
      <c r="P182" t="s">
        <v>3840</v>
      </c>
    </row>
    <row r="183" spans="1:16" x14ac:dyDescent="0.25">
      <c r="A183" s="207" t="s">
        <v>538</v>
      </c>
      <c r="B183" s="207" t="s">
        <v>5292</v>
      </c>
      <c r="C183" s="207" t="s">
        <v>7709</v>
      </c>
      <c r="D183" s="297">
        <v>4</v>
      </c>
      <c r="G183" t="s">
        <v>1948</v>
      </c>
      <c r="H183" t="s">
        <v>5288</v>
      </c>
      <c r="L183" s="207" t="s">
        <v>538</v>
      </c>
      <c r="M183" s="207" t="s">
        <v>3843</v>
      </c>
      <c r="P183" t="s">
        <v>3843</v>
      </c>
    </row>
    <row r="184" spans="1:16" x14ac:dyDescent="0.25">
      <c r="A184" s="207" t="s">
        <v>538</v>
      </c>
      <c r="B184" s="207" t="s">
        <v>5292</v>
      </c>
      <c r="C184" s="207" t="s">
        <v>5295</v>
      </c>
      <c r="D184" s="297">
        <v>6</v>
      </c>
      <c r="G184" t="s">
        <v>1955</v>
      </c>
      <c r="H184" t="s">
        <v>5288</v>
      </c>
      <c r="L184" s="207" t="s">
        <v>538</v>
      </c>
      <c r="M184" s="207" t="s">
        <v>3846</v>
      </c>
      <c r="P184" t="s">
        <v>3846</v>
      </c>
    </row>
    <row r="185" spans="1:16" x14ac:dyDescent="0.25">
      <c r="A185" s="207" t="s">
        <v>538</v>
      </c>
      <c r="B185" s="207" t="s">
        <v>5292</v>
      </c>
      <c r="C185" s="207" t="s">
        <v>7722</v>
      </c>
      <c r="D185" s="297">
        <v>18</v>
      </c>
      <c r="G185" t="s">
        <v>2064</v>
      </c>
      <c r="H185" t="s">
        <v>5353</v>
      </c>
      <c r="L185" s="207" t="s">
        <v>538</v>
      </c>
      <c r="M185" s="207" t="s">
        <v>3849</v>
      </c>
      <c r="P185" t="s">
        <v>3849</v>
      </c>
    </row>
    <row r="186" spans="1:16" x14ac:dyDescent="0.25">
      <c r="A186" s="207" t="s">
        <v>538</v>
      </c>
      <c r="B186" s="207" t="s">
        <v>5292</v>
      </c>
      <c r="C186" s="207" t="s">
        <v>7723</v>
      </c>
      <c r="D186" s="297">
        <v>4</v>
      </c>
      <c r="G186" t="s">
        <v>2064</v>
      </c>
      <c r="H186" t="s">
        <v>5310</v>
      </c>
      <c r="L186" s="207" t="s">
        <v>538</v>
      </c>
      <c r="M186" s="207" t="s">
        <v>3852</v>
      </c>
      <c r="P186" t="s">
        <v>3852</v>
      </c>
    </row>
    <row r="187" spans="1:16" x14ac:dyDescent="0.25">
      <c r="A187" s="207" t="s">
        <v>538</v>
      </c>
      <c r="B187" s="207" t="s">
        <v>7731</v>
      </c>
      <c r="C187" s="207" t="s">
        <v>5281</v>
      </c>
      <c r="D187" s="297">
        <v>7</v>
      </c>
      <c r="G187" t="s">
        <v>2064</v>
      </c>
      <c r="H187" t="s">
        <v>5337</v>
      </c>
      <c r="L187" s="207" t="s">
        <v>538</v>
      </c>
      <c r="M187" s="207" t="s">
        <v>3855</v>
      </c>
      <c r="P187" t="s">
        <v>3855</v>
      </c>
    </row>
    <row r="188" spans="1:16" x14ac:dyDescent="0.25">
      <c r="A188" s="207" t="s">
        <v>538</v>
      </c>
      <c r="B188" s="207" t="s">
        <v>7731</v>
      </c>
      <c r="C188" s="207" t="s">
        <v>5285</v>
      </c>
      <c r="D188" s="297">
        <v>4</v>
      </c>
      <c r="G188" t="s">
        <v>2064</v>
      </c>
      <c r="H188" t="s">
        <v>5288</v>
      </c>
      <c r="L188" s="207" t="s">
        <v>538</v>
      </c>
      <c r="M188" s="207" t="s">
        <v>3858</v>
      </c>
      <c r="P188" t="s">
        <v>3858</v>
      </c>
    </row>
    <row r="189" spans="1:16" x14ac:dyDescent="0.25">
      <c r="A189" s="207" t="s">
        <v>538</v>
      </c>
      <c r="B189" s="207" t="s">
        <v>7731</v>
      </c>
      <c r="C189" s="207" t="s">
        <v>7594</v>
      </c>
      <c r="D189" s="297">
        <v>4</v>
      </c>
      <c r="G189" t="s">
        <v>2064</v>
      </c>
      <c r="H189" t="s">
        <v>5292</v>
      </c>
      <c r="L189" s="207" t="s">
        <v>538</v>
      </c>
      <c r="M189" s="207" t="s">
        <v>3861</v>
      </c>
      <c r="P189" t="s">
        <v>3861</v>
      </c>
    </row>
    <row r="190" spans="1:16" x14ac:dyDescent="0.25">
      <c r="A190" s="207" t="s">
        <v>538</v>
      </c>
      <c r="B190" s="207" t="s">
        <v>7731</v>
      </c>
      <c r="C190" s="207" t="s">
        <v>7716</v>
      </c>
      <c r="D190" s="297">
        <v>23</v>
      </c>
      <c r="G190" t="s">
        <v>2064</v>
      </c>
      <c r="H190" t="s">
        <v>7731</v>
      </c>
      <c r="L190" s="207" t="s">
        <v>538</v>
      </c>
      <c r="M190" s="207" t="s">
        <v>3864</v>
      </c>
      <c r="P190" t="s">
        <v>3864</v>
      </c>
    </row>
    <row r="191" spans="1:16" x14ac:dyDescent="0.25">
      <c r="A191" s="207" t="s">
        <v>538</v>
      </c>
      <c r="B191" s="207" t="s">
        <v>7731</v>
      </c>
      <c r="C191" s="207" t="s">
        <v>5295</v>
      </c>
      <c r="D191" s="297">
        <v>9</v>
      </c>
      <c r="G191" t="s">
        <v>2064</v>
      </c>
      <c r="H191" t="s">
        <v>5296</v>
      </c>
      <c r="L191" s="207" t="s">
        <v>538</v>
      </c>
      <c r="M191" s="207" t="s">
        <v>3867</v>
      </c>
      <c r="P191" t="s">
        <v>3867</v>
      </c>
    </row>
    <row r="192" spans="1:16" x14ac:dyDescent="0.25">
      <c r="A192" s="207" t="s">
        <v>538</v>
      </c>
      <c r="B192" s="207" t="s">
        <v>7731</v>
      </c>
      <c r="C192" s="207" t="s">
        <v>7713</v>
      </c>
      <c r="D192" s="297">
        <v>4</v>
      </c>
      <c r="G192" t="s">
        <v>2064</v>
      </c>
      <c r="H192" t="s">
        <v>5299</v>
      </c>
      <c r="L192" s="207" t="s">
        <v>538</v>
      </c>
      <c r="M192" s="207" t="s">
        <v>3870</v>
      </c>
      <c r="P192" t="s">
        <v>3870</v>
      </c>
    </row>
    <row r="193" spans="1:16" x14ac:dyDescent="0.25">
      <c r="A193" s="207" t="s">
        <v>538</v>
      </c>
      <c r="B193" s="207" t="s">
        <v>5304</v>
      </c>
      <c r="C193" s="207" t="s">
        <v>7630</v>
      </c>
      <c r="D193" s="297">
        <v>2</v>
      </c>
      <c r="G193" t="s">
        <v>2064</v>
      </c>
      <c r="H193" t="s">
        <v>5307</v>
      </c>
      <c r="L193" s="207" t="s">
        <v>538</v>
      </c>
      <c r="M193" s="207" t="s">
        <v>3873</v>
      </c>
      <c r="P193" t="s">
        <v>3873</v>
      </c>
    </row>
    <row r="194" spans="1:16" x14ac:dyDescent="0.25">
      <c r="A194" s="207" t="s">
        <v>538</v>
      </c>
      <c r="B194" s="207" t="s">
        <v>5304</v>
      </c>
      <c r="C194" s="207" t="s">
        <v>7679</v>
      </c>
      <c r="D194" s="297">
        <v>2</v>
      </c>
      <c r="G194" t="s">
        <v>2076</v>
      </c>
      <c r="H194" t="s">
        <v>5284</v>
      </c>
      <c r="L194" s="207" t="s">
        <v>538</v>
      </c>
      <c r="M194" s="207" t="s">
        <v>3875</v>
      </c>
      <c r="P194" t="s">
        <v>3875</v>
      </c>
    </row>
    <row r="195" spans="1:16" x14ac:dyDescent="0.25">
      <c r="A195" s="207" t="s">
        <v>538</v>
      </c>
      <c r="B195" s="207" t="s">
        <v>5304</v>
      </c>
      <c r="C195" s="207" t="s">
        <v>7683</v>
      </c>
      <c r="D195" s="297">
        <v>4</v>
      </c>
      <c r="G195" t="s">
        <v>2076</v>
      </c>
      <c r="H195" t="s">
        <v>5315</v>
      </c>
      <c r="L195" s="207" t="s">
        <v>538</v>
      </c>
      <c r="M195" s="207" t="s">
        <v>3877</v>
      </c>
      <c r="P195" t="s">
        <v>3877</v>
      </c>
    </row>
    <row r="196" spans="1:16" x14ac:dyDescent="0.25">
      <c r="A196" s="207" t="s">
        <v>538</v>
      </c>
      <c r="B196" s="207" t="s">
        <v>5304</v>
      </c>
      <c r="C196" s="207" t="s">
        <v>4511</v>
      </c>
      <c r="D196" s="297">
        <v>8</v>
      </c>
      <c r="G196" t="s">
        <v>2087</v>
      </c>
      <c r="H196" t="s">
        <v>5284</v>
      </c>
      <c r="L196" s="207" t="s">
        <v>538</v>
      </c>
      <c r="M196" s="207" t="s">
        <v>3880</v>
      </c>
      <c r="P196" t="s">
        <v>3880</v>
      </c>
    </row>
    <row r="197" spans="1:16" x14ac:dyDescent="0.25">
      <c r="A197" s="207" t="s">
        <v>538</v>
      </c>
      <c r="B197" s="207" t="s">
        <v>5304</v>
      </c>
      <c r="C197" s="207" t="s">
        <v>4515</v>
      </c>
      <c r="D197" s="297">
        <v>2</v>
      </c>
      <c r="L197" s="207" t="s">
        <v>538</v>
      </c>
      <c r="M197" s="207" t="s">
        <v>3882</v>
      </c>
      <c r="P197" t="s">
        <v>3882</v>
      </c>
    </row>
    <row r="198" spans="1:16" x14ac:dyDescent="0.25">
      <c r="A198" s="207" t="s">
        <v>538</v>
      </c>
      <c r="B198" s="207" t="s">
        <v>5304</v>
      </c>
      <c r="C198" s="207" t="s">
        <v>7604</v>
      </c>
      <c r="D198" s="297">
        <v>8</v>
      </c>
      <c r="L198" s="207" t="s">
        <v>538</v>
      </c>
      <c r="M198" s="207" t="s">
        <v>3884</v>
      </c>
      <c r="P198" t="s">
        <v>3884</v>
      </c>
    </row>
    <row r="199" spans="1:16" x14ac:dyDescent="0.25">
      <c r="A199" s="207" t="s">
        <v>538</v>
      </c>
      <c r="B199" s="207" t="s">
        <v>5332</v>
      </c>
      <c r="C199" s="207" t="s">
        <v>7630</v>
      </c>
      <c r="D199" s="297">
        <v>4</v>
      </c>
      <c r="L199" s="207" t="s">
        <v>538</v>
      </c>
      <c r="M199" s="207" t="s">
        <v>3926</v>
      </c>
      <c r="P199" t="s">
        <v>3926</v>
      </c>
    </row>
    <row r="200" spans="1:16" x14ac:dyDescent="0.25">
      <c r="A200" s="207" t="s">
        <v>538</v>
      </c>
      <c r="B200" s="207" t="s">
        <v>5332</v>
      </c>
      <c r="C200" s="207" t="s">
        <v>7679</v>
      </c>
      <c r="D200" s="297">
        <v>4</v>
      </c>
      <c r="L200" s="207" t="s">
        <v>538</v>
      </c>
      <c r="M200" s="207" t="s">
        <v>7680</v>
      </c>
      <c r="P200" t="s">
        <v>7680</v>
      </c>
    </row>
    <row r="201" spans="1:16" x14ac:dyDescent="0.25">
      <c r="A201" s="207" t="s">
        <v>538</v>
      </c>
      <c r="B201" s="207" t="s">
        <v>5332</v>
      </c>
      <c r="C201" s="207" t="s">
        <v>7680</v>
      </c>
      <c r="D201" s="297">
        <v>2</v>
      </c>
      <c r="L201" s="207" t="s">
        <v>538</v>
      </c>
      <c r="M201" s="207" t="s">
        <v>7681</v>
      </c>
      <c r="P201" t="s">
        <v>7681</v>
      </c>
    </row>
    <row r="202" spans="1:16" x14ac:dyDescent="0.25">
      <c r="A202" s="207" t="s">
        <v>538</v>
      </c>
      <c r="B202" s="207" t="s">
        <v>5332</v>
      </c>
      <c r="C202" s="207" t="s">
        <v>7681</v>
      </c>
      <c r="D202" s="297">
        <v>3</v>
      </c>
      <c r="L202" s="207" t="s">
        <v>538</v>
      </c>
      <c r="M202" s="207" t="s">
        <v>7732</v>
      </c>
      <c r="P202" t="s">
        <v>7732</v>
      </c>
    </row>
    <row r="203" spans="1:16" x14ac:dyDescent="0.25">
      <c r="A203" s="207" t="s">
        <v>538</v>
      </c>
      <c r="B203" s="207" t="s">
        <v>5332</v>
      </c>
      <c r="C203" s="207" t="s">
        <v>7683</v>
      </c>
      <c r="D203" s="297">
        <v>6</v>
      </c>
      <c r="L203" s="207" t="s">
        <v>538</v>
      </c>
      <c r="M203" s="207" t="s">
        <v>7733</v>
      </c>
      <c r="P203" t="s">
        <v>7733</v>
      </c>
    </row>
    <row r="204" spans="1:16" x14ac:dyDescent="0.25">
      <c r="A204" s="207" t="s">
        <v>538</v>
      </c>
      <c r="B204" s="207" t="s">
        <v>5332</v>
      </c>
      <c r="C204" s="207" t="s">
        <v>5291</v>
      </c>
      <c r="D204" s="297">
        <v>4</v>
      </c>
      <c r="L204" s="207" t="s">
        <v>538</v>
      </c>
      <c r="M204" s="207" t="s">
        <v>3930</v>
      </c>
      <c r="P204" t="s">
        <v>3930</v>
      </c>
    </row>
    <row r="205" spans="1:16" x14ac:dyDescent="0.25">
      <c r="A205" s="207" t="s">
        <v>538</v>
      </c>
      <c r="B205" s="207" t="s">
        <v>5332</v>
      </c>
      <c r="C205" s="207" t="s">
        <v>4511</v>
      </c>
      <c r="D205" s="297">
        <v>2</v>
      </c>
      <c r="L205" s="207" t="s">
        <v>538</v>
      </c>
      <c r="M205" s="207" t="s">
        <v>7734</v>
      </c>
      <c r="P205" t="s">
        <v>7734</v>
      </c>
    </row>
    <row r="206" spans="1:16" x14ac:dyDescent="0.25">
      <c r="A206" s="207" t="s">
        <v>538</v>
      </c>
      <c r="B206" s="207" t="s">
        <v>5332</v>
      </c>
      <c r="C206" s="207" t="s">
        <v>4513</v>
      </c>
      <c r="D206" s="297">
        <v>2</v>
      </c>
      <c r="L206" s="207" t="s">
        <v>538</v>
      </c>
      <c r="M206" s="207" t="s">
        <v>3932</v>
      </c>
      <c r="P206" t="s">
        <v>3932</v>
      </c>
    </row>
    <row r="207" spans="1:16" x14ac:dyDescent="0.25">
      <c r="A207" s="207" t="s">
        <v>538</v>
      </c>
      <c r="B207" s="207" t="s">
        <v>5332</v>
      </c>
      <c r="C207" s="207" t="s">
        <v>7604</v>
      </c>
      <c r="D207" s="297">
        <v>2</v>
      </c>
      <c r="L207" s="207" t="s">
        <v>538</v>
      </c>
      <c r="M207" s="207" t="s">
        <v>3935</v>
      </c>
      <c r="P207" t="s">
        <v>3935</v>
      </c>
    </row>
    <row r="208" spans="1:16" x14ac:dyDescent="0.25">
      <c r="A208" s="207" t="s">
        <v>538</v>
      </c>
      <c r="B208" s="207" t="s">
        <v>5296</v>
      </c>
      <c r="C208" s="207" t="s">
        <v>5281</v>
      </c>
      <c r="D208" s="297">
        <v>19</v>
      </c>
      <c r="L208" s="207" t="s">
        <v>538</v>
      </c>
      <c r="M208" s="207" t="s">
        <v>7735</v>
      </c>
      <c r="P208" t="s">
        <v>7735</v>
      </c>
    </row>
    <row r="209" spans="1:16" x14ac:dyDescent="0.25">
      <c r="A209" s="207" t="s">
        <v>538</v>
      </c>
      <c r="B209" s="207" t="s">
        <v>5296</v>
      </c>
      <c r="C209" s="207" t="s">
        <v>5285</v>
      </c>
      <c r="D209" s="297">
        <v>14</v>
      </c>
      <c r="L209" s="207" t="s">
        <v>538</v>
      </c>
      <c r="M209" s="207" t="s">
        <v>3938</v>
      </c>
      <c r="P209" t="s">
        <v>3938</v>
      </c>
    </row>
    <row r="210" spans="1:16" x14ac:dyDescent="0.25">
      <c r="A210" s="207" t="s">
        <v>538</v>
      </c>
      <c r="B210" s="207" t="s">
        <v>5296</v>
      </c>
      <c r="C210" s="207" t="s">
        <v>3245</v>
      </c>
      <c r="D210" s="297">
        <v>14</v>
      </c>
      <c r="L210" s="207" t="s">
        <v>538</v>
      </c>
      <c r="M210" s="207" t="s">
        <v>3941</v>
      </c>
      <c r="P210" t="s">
        <v>3941</v>
      </c>
    </row>
    <row r="211" spans="1:16" x14ac:dyDescent="0.25">
      <c r="A211" s="207" t="s">
        <v>538</v>
      </c>
      <c r="B211" s="207" t="s">
        <v>5296</v>
      </c>
      <c r="C211" s="207" t="s">
        <v>3248</v>
      </c>
      <c r="D211" s="297">
        <v>14</v>
      </c>
      <c r="L211" s="207" t="s">
        <v>538</v>
      </c>
      <c r="M211" s="207" t="s">
        <v>7736</v>
      </c>
      <c r="P211" t="s">
        <v>7736</v>
      </c>
    </row>
    <row r="212" spans="1:16" x14ac:dyDescent="0.25">
      <c r="A212" s="207" t="s">
        <v>538</v>
      </c>
      <c r="B212" s="207" t="s">
        <v>5296</v>
      </c>
      <c r="C212" s="207" t="s">
        <v>3341</v>
      </c>
      <c r="D212" s="297">
        <v>11</v>
      </c>
      <c r="L212" s="207" t="s">
        <v>538</v>
      </c>
      <c r="M212" s="207" t="s">
        <v>7737</v>
      </c>
      <c r="P212" t="s">
        <v>7737</v>
      </c>
    </row>
    <row r="213" spans="1:16" x14ac:dyDescent="0.25">
      <c r="A213" s="207" t="s">
        <v>538</v>
      </c>
      <c r="B213" s="207" t="s">
        <v>5296</v>
      </c>
      <c r="C213" s="207" t="s">
        <v>7596</v>
      </c>
      <c r="D213" s="297">
        <v>62</v>
      </c>
      <c r="L213" s="207" t="s">
        <v>538</v>
      </c>
      <c r="M213" s="207" t="s">
        <v>7738</v>
      </c>
      <c r="P213" t="s">
        <v>7738</v>
      </c>
    </row>
    <row r="214" spans="1:16" x14ac:dyDescent="0.25">
      <c r="A214" s="207" t="s">
        <v>538</v>
      </c>
      <c r="B214" s="207" t="s">
        <v>5296</v>
      </c>
      <c r="C214" s="207" t="s">
        <v>7598</v>
      </c>
      <c r="D214" s="297">
        <v>40</v>
      </c>
      <c r="L214" s="207" t="s">
        <v>538</v>
      </c>
      <c r="M214" s="207" t="s">
        <v>7739</v>
      </c>
      <c r="P214" t="s">
        <v>7739</v>
      </c>
    </row>
    <row r="215" spans="1:16" x14ac:dyDescent="0.25">
      <c r="A215" s="207" t="s">
        <v>538</v>
      </c>
      <c r="B215" s="207" t="s">
        <v>5296</v>
      </c>
      <c r="C215" s="207" t="s">
        <v>3480</v>
      </c>
      <c r="D215" s="297">
        <v>34</v>
      </c>
      <c r="L215" s="207" t="s">
        <v>538</v>
      </c>
      <c r="M215" s="207" t="s">
        <v>7682</v>
      </c>
      <c r="P215" t="s">
        <v>7682</v>
      </c>
    </row>
    <row r="216" spans="1:16" x14ac:dyDescent="0.25">
      <c r="A216" s="207" t="s">
        <v>538</v>
      </c>
      <c r="B216" s="207" t="s">
        <v>5296</v>
      </c>
      <c r="C216" s="207" t="s">
        <v>7603</v>
      </c>
      <c r="D216" s="297">
        <v>2</v>
      </c>
      <c r="L216" s="207" t="s">
        <v>538</v>
      </c>
      <c r="M216" s="207" t="s">
        <v>7740</v>
      </c>
      <c r="P216" t="s">
        <v>7740</v>
      </c>
    </row>
    <row r="217" spans="1:16" x14ac:dyDescent="0.25">
      <c r="A217" s="207" t="s">
        <v>538</v>
      </c>
      <c r="B217" s="207" t="s">
        <v>5296</v>
      </c>
      <c r="C217" s="207" t="s">
        <v>3483</v>
      </c>
      <c r="D217" s="297">
        <v>64</v>
      </c>
      <c r="L217" s="207" t="s">
        <v>538</v>
      </c>
      <c r="M217" s="207" t="s">
        <v>7741</v>
      </c>
      <c r="P217" t="s">
        <v>7741</v>
      </c>
    </row>
    <row r="218" spans="1:16" x14ac:dyDescent="0.25">
      <c r="A218" s="207" t="s">
        <v>538</v>
      </c>
      <c r="B218" s="207" t="s">
        <v>5296</v>
      </c>
      <c r="C218" s="207" t="s">
        <v>3486</v>
      </c>
      <c r="D218" s="297">
        <v>14</v>
      </c>
      <c r="L218" s="207" t="s">
        <v>538</v>
      </c>
      <c r="M218" s="207" t="s">
        <v>7683</v>
      </c>
      <c r="P218" t="s">
        <v>7683</v>
      </c>
    </row>
    <row r="219" spans="1:16" x14ac:dyDescent="0.25">
      <c r="A219" s="207" t="s">
        <v>538</v>
      </c>
      <c r="B219" s="207" t="s">
        <v>5296</v>
      </c>
      <c r="C219" s="207" t="s">
        <v>3489</v>
      </c>
      <c r="D219" s="297">
        <v>48</v>
      </c>
      <c r="L219" s="207" t="s">
        <v>538</v>
      </c>
      <c r="M219" s="207" t="s">
        <v>7742</v>
      </c>
      <c r="P219" t="s">
        <v>7742</v>
      </c>
    </row>
    <row r="220" spans="1:16" x14ac:dyDescent="0.25">
      <c r="A220" s="207" t="s">
        <v>538</v>
      </c>
      <c r="B220" s="207" t="s">
        <v>5296</v>
      </c>
      <c r="C220" s="207" t="s">
        <v>3492</v>
      </c>
      <c r="D220" s="297">
        <v>73</v>
      </c>
      <c r="L220" s="207" t="s">
        <v>538</v>
      </c>
      <c r="M220" s="207" t="s">
        <v>7743</v>
      </c>
      <c r="P220" t="s">
        <v>7743</v>
      </c>
    </row>
    <row r="221" spans="1:16" x14ac:dyDescent="0.25">
      <c r="A221" s="207" t="s">
        <v>538</v>
      </c>
      <c r="B221" s="207" t="s">
        <v>5296</v>
      </c>
      <c r="C221" s="207" t="s">
        <v>3495</v>
      </c>
      <c r="D221" s="297">
        <v>55</v>
      </c>
      <c r="L221" s="207" t="s">
        <v>538</v>
      </c>
      <c r="M221" s="207" t="s">
        <v>7744</v>
      </c>
      <c r="P221" t="s">
        <v>7744</v>
      </c>
    </row>
    <row r="222" spans="1:16" x14ac:dyDescent="0.25">
      <c r="A222" s="207" t="s">
        <v>538</v>
      </c>
      <c r="B222" s="207" t="s">
        <v>5296</v>
      </c>
      <c r="C222" s="207" t="s">
        <v>3498</v>
      </c>
      <c r="D222" s="297">
        <v>38</v>
      </c>
      <c r="L222" s="207" t="s">
        <v>538</v>
      </c>
      <c r="M222" s="207" t="s">
        <v>7745</v>
      </c>
      <c r="P222" t="s">
        <v>7745</v>
      </c>
    </row>
    <row r="223" spans="1:16" x14ac:dyDescent="0.25">
      <c r="A223" s="207" t="s">
        <v>538</v>
      </c>
      <c r="B223" s="207" t="s">
        <v>5296</v>
      </c>
      <c r="C223" s="207" t="s">
        <v>7610</v>
      </c>
      <c r="D223" s="297">
        <v>3</v>
      </c>
      <c r="L223" s="207" t="s">
        <v>538</v>
      </c>
      <c r="M223" s="207" t="s">
        <v>3944</v>
      </c>
      <c r="P223" t="s">
        <v>3944</v>
      </c>
    </row>
    <row r="224" spans="1:16" x14ac:dyDescent="0.25">
      <c r="A224" s="207" t="s">
        <v>538</v>
      </c>
      <c r="B224" s="207" t="s">
        <v>5296</v>
      </c>
      <c r="C224" s="207" t="s">
        <v>3501</v>
      </c>
      <c r="D224" s="297">
        <v>5</v>
      </c>
      <c r="L224" s="207" t="s">
        <v>538</v>
      </c>
      <c r="M224" s="207" t="s">
        <v>3946</v>
      </c>
      <c r="P224" t="s">
        <v>3946</v>
      </c>
    </row>
    <row r="225" spans="1:16" x14ac:dyDescent="0.25">
      <c r="A225" s="207" t="s">
        <v>538</v>
      </c>
      <c r="B225" s="207" t="s">
        <v>5296</v>
      </c>
      <c r="C225" s="207" t="s">
        <v>7613</v>
      </c>
      <c r="D225" s="297">
        <v>3</v>
      </c>
      <c r="L225" s="207" t="s">
        <v>538</v>
      </c>
      <c r="M225" s="207" t="s">
        <v>3948</v>
      </c>
      <c r="P225" t="s">
        <v>3948</v>
      </c>
    </row>
    <row r="226" spans="1:16" x14ac:dyDescent="0.25">
      <c r="A226" s="207" t="s">
        <v>538</v>
      </c>
      <c r="B226" s="207" t="s">
        <v>5296</v>
      </c>
      <c r="C226" s="207" t="s">
        <v>7615</v>
      </c>
      <c r="D226" s="297">
        <v>19</v>
      </c>
      <c r="L226" s="207" t="s">
        <v>538</v>
      </c>
      <c r="M226" s="207" t="s">
        <v>7746</v>
      </c>
      <c r="P226" t="s">
        <v>7746</v>
      </c>
    </row>
    <row r="227" spans="1:16" x14ac:dyDescent="0.25">
      <c r="A227" s="207" t="s">
        <v>538</v>
      </c>
      <c r="B227" s="207" t="s">
        <v>5296</v>
      </c>
      <c r="C227" s="207" t="s">
        <v>3504</v>
      </c>
      <c r="D227" s="297">
        <v>45</v>
      </c>
      <c r="L227" s="207" t="s">
        <v>538</v>
      </c>
      <c r="M227" s="207" t="s">
        <v>3950</v>
      </c>
      <c r="P227" t="s">
        <v>3950</v>
      </c>
    </row>
    <row r="228" spans="1:16" x14ac:dyDescent="0.25">
      <c r="A228" s="207" t="s">
        <v>538</v>
      </c>
      <c r="B228" s="207" t="s">
        <v>5296</v>
      </c>
      <c r="C228" s="207" t="s">
        <v>3507</v>
      </c>
      <c r="D228" s="297">
        <v>13</v>
      </c>
      <c r="L228" s="207" t="s">
        <v>538</v>
      </c>
      <c r="M228" s="207" t="s">
        <v>3952</v>
      </c>
      <c r="P228" t="s">
        <v>3952</v>
      </c>
    </row>
    <row r="229" spans="1:16" x14ac:dyDescent="0.25">
      <c r="A229" s="207" t="s">
        <v>538</v>
      </c>
      <c r="B229" s="207" t="s">
        <v>5296</v>
      </c>
      <c r="C229" s="207" t="s">
        <v>3510</v>
      </c>
      <c r="D229" s="297">
        <v>13</v>
      </c>
      <c r="L229" s="207" t="s">
        <v>538</v>
      </c>
      <c r="M229" s="207" t="s">
        <v>5802</v>
      </c>
      <c r="P229" t="s">
        <v>5802</v>
      </c>
    </row>
    <row r="230" spans="1:16" x14ac:dyDescent="0.25">
      <c r="A230" s="207" t="s">
        <v>538</v>
      </c>
      <c r="B230" s="207" t="s">
        <v>5296</v>
      </c>
      <c r="C230" s="207" t="s">
        <v>3513</v>
      </c>
      <c r="D230" s="297">
        <v>16</v>
      </c>
      <c r="L230" s="207" t="s">
        <v>538</v>
      </c>
      <c r="M230" s="207" t="s">
        <v>3954</v>
      </c>
      <c r="P230" t="s">
        <v>3954</v>
      </c>
    </row>
    <row r="231" spans="1:16" x14ac:dyDescent="0.25">
      <c r="A231" s="207" t="s">
        <v>538</v>
      </c>
      <c r="B231" s="207" t="s">
        <v>5296</v>
      </c>
      <c r="C231" s="207" t="s">
        <v>3516</v>
      </c>
      <c r="D231" s="297">
        <v>5</v>
      </c>
      <c r="L231" s="207" t="s">
        <v>538</v>
      </c>
      <c r="M231" s="207" t="s">
        <v>3956</v>
      </c>
      <c r="P231" t="s">
        <v>3956</v>
      </c>
    </row>
    <row r="232" spans="1:16" x14ac:dyDescent="0.25">
      <c r="A232" s="207" t="s">
        <v>538</v>
      </c>
      <c r="B232" s="207" t="s">
        <v>5296</v>
      </c>
      <c r="C232" s="207" t="s">
        <v>3519</v>
      </c>
      <c r="D232" s="297">
        <v>5</v>
      </c>
      <c r="L232" s="207" t="s">
        <v>538</v>
      </c>
      <c r="M232" s="207" t="s">
        <v>3958</v>
      </c>
      <c r="P232" t="s">
        <v>3958</v>
      </c>
    </row>
    <row r="233" spans="1:16" x14ac:dyDescent="0.25">
      <c r="A233" s="207" t="s">
        <v>538</v>
      </c>
      <c r="B233" s="207" t="s">
        <v>5296</v>
      </c>
      <c r="C233" s="207" t="s">
        <v>3521</v>
      </c>
      <c r="D233" s="297">
        <v>17</v>
      </c>
      <c r="L233" s="207" t="s">
        <v>538</v>
      </c>
      <c r="M233" s="207" t="s">
        <v>3960</v>
      </c>
      <c r="P233" t="s">
        <v>3960</v>
      </c>
    </row>
    <row r="234" spans="1:16" x14ac:dyDescent="0.25">
      <c r="A234" s="207" t="s">
        <v>538</v>
      </c>
      <c r="B234" s="207" t="s">
        <v>5296</v>
      </c>
      <c r="C234" s="207" t="s">
        <v>3524</v>
      </c>
      <c r="D234" s="297">
        <v>11</v>
      </c>
      <c r="L234" s="207" t="s">
        <v>538</v>
      </c>
      <c r="M234" s="207" t="s">
        <v>3962</v>
      </c>
      <c r="P234" t="s">
        <v>3962</v>
      </c>
    </row>
    <row r="235" spans="1:16" x14ac:dyDescent="0.25">
      <c r="A235" s="207" t="s">
        <v>538</v>
      </c>
      <c r="B235" s="207" t="s">
        <v>5296</v>
      </c>
      <c r="C235" s="207" t="s">
        <v>3526</v>
      </c>
      <c r="D235" s="297">
        <v>13</v>
      </c>
      <c r="L235" s="207" t="s">
        <v>538</v>
      </c>
      <c r="M235" s="207" t="s">
        <v>3964</v>
      </c>
      <c r="P235" t="s">
        <v>3964</v>
      </c>
    </row>
    <row r="236" spans="1:16" x14ac:dyDescent="0.25">
      <c r="A236" s="207" t="s">
        <v>538</v>
      </c>
      <c r="B236" s="207" t="s">
        <v>5296</v>
      </c>
      <c r="C236" s="207" t="s">
        <v>3529</v>
      </c>
      <c r="D236" s="297">
        <v>9</v>
      </c>
      <c r="L236" s="207" t="s">
        <v>538</v>
      </c>
      <c r="M236" s="207" t="s">
        <v>3966</v>
      </c>
      <c r="P236" t="s">
        <v>3966</v>
      </c>
    </row>
    <row r="237" spans="1:16" x14ac:dyDescent="0.25">
      <c r="A237" s="207" t="s">
        <v>538</v>
      </c>
      <c r="B237" s="207" t="s">
        <v>5296</v>
      </c>
      <c r="C237" s="207" t="s">
        <v>3532</v>
      </c>
      <c r="D237" s="297">
        <v>77</v>
      </c>
      <c r="L237" s="207" t="s">
        <v>538</v>
      </c>
      <c r="M237" s="207" t="s">
        <v>3968</v>
      </c>
      <c r="P237" t="s">
        <v>3968</v>
      </c>
    </row>
    <row r="238" spans="1:16" x14ac:dyDescent="0.25">
      <c r="A238" s="207" t="s">
        <v>538</v>
      </c>
      <c r="B238" s="207" t="s">
        <v>5296</v>
      </c>
      <c r="C238" s="207" t="s">
        <v>3535</v>
      </c>
      <c r="D238" s="297">
        <v>52</v>
      </c>
      <c r="L238" s="207" t="s">
        <v>538</v>
      </c>
      <c r="M238" s="207" t="s">
        <v>3970</v>
      </c>
      <c r="P238" t="s">
        <v>3970</v>
      </c>
    </row>
    <row r="239" spans="1:16" x14ac:dyDescent="0.25">
      <c r="A239" s="207" t="s">
        <v>538</v>
      </c>
      <c r="B239" s="207" t="s">
        <v>5296</v>
      </c>
      <c r="C239" s="207" t="s">
        <v>3538</v>
      </c>
      <c r="D239" s="297">
        <v>5</v>
      </c>
      <c r="L239" s="207" t="s">
        <v>538</v>
      </c>
      <c r="M239" s="207" t="s">
        <v>3972</v>
      </c>
      <c r="P239" t="s">
        <v>3972</v>
      </c>
    </row>
    <row r="240" spans="1:16" x14ac:dyDescent="0.25">
      <c r="A240" s="207" t="s">
        <v>538</v>
      </c>
      <c r="B240" s="207" t="s">
        <v>5296</v>
      </c>
      <c r="C240" s="207" t="s">
        <v>7630</v>
      </c>
      <c r="D240" s="297">
        <v>19</v>
      </c>
      <c r="L240" s="207" t="s">
        <v>538</v>
      </c>
      <c r="M240" s="207" t="s">
        <v>3974</v>
      </c>
      <c r="P240" t="s">
        <v>3974</v>
      </c>
    </row>
    <row r="241" spans="1:16" x14ac:dyDescent="0.25">
      <c r="A241" s="207" t="s">
        <v>538</v>
      </c>
      <c r="B241" s="207" t="s">
        <v>5296</v>
      </c>
      <c r="C241" s="207" t="s">
        <v>7632</v>
      </c>
      <c r="D241" s="297">
        <v>6</v>
      </c>
      <c r="L241" s="207" t="s">
        <v>538</v>
      </c>
      <c r="M241" s="207" t="s">
        <v>3977</v>
      </c>
      <c r="P241" t="s">
        <v>3977</v>
      </c>
    </row>
    <row r="242" spans="1:16" x14ac:dyDescent="0.25">
      <c r="A242" s="207" t="s">
        <v>538</v>
      </c>
      <c r="B242" s="207" t="s">
        <v>5296</v>
      </c>
      <c r="C242" s="207" t="s">
        <v>7633</v>
      </c>
      <c r="D242" s="297">
        <v>4</v>
      </c>
      <c r="L242" s="207" t="s">
        <v>538</v>
      </c>
      <c r="M242" s="207" t="s">
        <v>3979</v>
      </c>
      <c r="P242" t="s">
        <v>3979</v>
      </c>
    </row>
    <row r="243" spans="1:16" x14ac:dyDescent="0.25">
      <c r="A243" s="207" t="s">
        <v>538</v>
      </c>
      <c r="B243" s="207" t="s">
        <v>5296</v>
      </c>
      <c r="C243" s="207" t="s">
        <v>7634</v>
      </c>
      <c r="D243" s="297">
        <v>11</v>
      </c>
      <c r="L243" s="207" t="s">
        <v>538</v>
      </c>
      <c r="M243" s="207" t="s">
        <v>3981</v>
      </c>
      <c r="P243" t="s">
        <v>3981</v>
      </c>
    </row>
    <row r="244" spans="1:16" x14ac:dyDescent="0.25">
      <c r="A244" s="207" t="s">
        <v>538</v>
      </c>
      <c r="B244" s="207" t="s">
        <v>5296</v>
      </c>
      <c r="C244" s="207" t="s">
        <v>7636</v>
      </c>
      <c r="D244" s="297">
        <v>12</v>
      </c>
      <c r="L244" s="207" t="s">
        <v>538</v>
      </c>
      <c r="M244" s="207" t="s">
        <v>3983</v>
      </c>
      <c r="P244" t="s">
        <v>3983</v>
      </c>
    </row>
    <row r="245" spans="1:16" x14ac:dyDescent="0.25">
      <c r="A245" s="207" t="s">
        <v>538</v>
      </c>
      <c r="B245" s="207" t="s">
        <v>5296</v>
      </c>
      <c r="C245" s="207" t="s">
        <v>3541</v>
      </c>
      <c r="D245" s="297">
        <v>28</v>
      </c>
      <c r="L245" s="207" t="s">
        <v>538</v>
      </c>
      <c r="M245" s="207" t="s">
        <v>3986</v>
      </c>
      <c r="P245" t="s">
        <v>3986</v>
      </c>
    </row>
    <row r="246" spans="1:16" x14ac:dyDescent="0.25">
      <c r="A246" s="207" t="s">
        <v>538</v>
      </c>
      <c r="B246" s="207" t="s">
        <v>5296</v>
      </c>
      <c r="C246" s="207" t="s">
        <v>3543</v>
      </c>
      <c r="D246" s="297">
        <v>75</v>
      </c>
      <c r="L246" s="207" t="s">
        <v>538</v>
      </c>
      <c r="M246" s="207" t="s">
        <v>3989</v>
      </c>
      <c r="P246" t="s">
        <v>3989</v>
      </c>
    </row>
    <row r="247" spans="1:16" x14ac:dyDescent="0.25">
      <c r="A247" s="207" t="s">
        <v>538</v>
      </c>
      <c r="B247" s="207" t="s">
        <v>5296</v>
      </c>
      <c r="C247" s="207" t="s">
        <v>3546</v>
      </c>
      <c r="D247" s="297">
        <v>39</v>
      </c>
      <c r="L247" s="207" t="s">
        <v>538</v>
      </c>
      <c r="M247" s="207" t="s">
        <v>3991</v>
      </c>
      <c r="P247" t="s">
        <v>3991</v>
      </c>
    </row>
    <row r="248" spans="1:16" x14ac:dyDescent="0.25">
      <c r="A248" s="207" t="s">
        <v>538</v>
      </c>
      <c r="B248" s="207" t="s">
        <v>5296</v>
      </c>
      <c r="C248" s="207" t="s">
        <v>3549</v>
      </c>
      <c r="D248" s="297">
        <v>84</v>
      </c>
      <c r="L248" s="207" t="s">
        <v>538</v>
      </c>
      <c r="M248" s="207" t="s">
        <v>3992</v>
      </c>
      <c r="P248" t="s">
        <v>3992</v>
      </c>
    </row>
    <row r="249" spans="1:16" x14ac:dyDescent="0.25">
      <c r="A249" s="207" t="s">
        <v>538</v>
      </c>
      <c r="B249" s="207" t="s">
        <v>5296</v>
      </c>
      <c r="C249" s="207" t="s">
        <v>3551</v>
      </c>
      <c r="D249" s="297">
        <v>23</v>
      </c>
      <c r="L249" s="207" t="s">
        <v>538</v>
      </c>
      <c r="M249" s="207" t="s">
        <v>3995</v>
      </c>
      <c r="P249" t="s">
        <v>3995</v>
      </c>
    </row>
    <row r="250" spans="1:16" x14ac:dyDescent="0.25">
      <c r="A250" s="207" t="s">
        <v>538</v>
      </c>
      <c r="B250" s="207" t="s">
        <v>5296</v>
      </c>
      <c r="C250" s="207" t="s">
        <v>3554</v>
      </c>
      <c r="D250" s="297">
        <v>25</v>
      </c>
      <c r="L250" s="207" t="s">
        <v>538</v>
      </c>
      <c r="M250" s="207" t="s">
        <v>3997</v>
      </c>
      <c r="P250" t="s">
        <v>3997</v>
      </c>
    </row>
    <row r="251" spans="1:16" x14ac:dyDescent="0.25">
      <c r="A251" s="207" t="s">
        <v>538</v>
      </c>
      <c r="B251" s="207" t="s">
        <v>5296</v>
      </c>
      <c r="C251" s="207" t="s">
        <v>5470</v>
      </c>
      <c r="D251" s="297">
        <v>8</v>
      </c>
      <c r="L251" s="207" t="s">
        <v>538</v>
      </c>
      <c r="M251" s="207" t="s">
        <v>3999</v>
      </c>
      <c r="P251" t="s">
        <v>3999</v>
      </c>
    </row>
    <row r="252" spans="1:16" x14ac:dyDescent="0.25">
      <c r="A252" s="207" t="s">
        <v>538</v>
      </c>
      <c r="B252" s="207" t="s">
        <v>5296</v>
      </c>
      <c r="C252" s="207" t="s">
        <v>3560</v>
      </c>
      <c r="D252" s="297">
        <v>35</v>
      </c>
      <c r="L252" s="207" t="s">
        <v>538</v>
      </c>
      <c r="M252" s="207" t="s">
        <v>4001</v>
      </c>
      <c r="P252" t="s">
        <v>4001</v>
      </c>
    </row>
    <row r="253" spans="1:16" x14ac:dyDescent="0.25">
      <c r="A253" s="207" t="s">
        <v>538</v>
      </c>
      <c r="B253" s="207" t="s">
        <v>5296</v>
      </c>
      <c r="C253" s="207" t="s">
        <v>3562</v>
      </c>
      <c r="D253" s="297">
        <v>35</v>
      </c>
      <c r="L253" s="207" t="s">
        <v>538</v>
      </c>
      <c r="M253" s="207" t="s">
        <v>4003</v>
      </c>
      <c r="P253" t="s">
        <v>4003</v>
      </c>
    </row>
    <row r="254" spans="1:16" x14ac:dyDescent="0.25">
      <c r="A254" s="207" t="s">
        <v>538</v>
      </c>
      <c r="B254" s="207" t="s">
        <v>5296</v>
      </c>
      <c r="C254" s="207" t="s">
        <v>3565</v>
      </c>
      <c r="D254" s="297">
        <v>14</v>
      </c>
      <c r="L254" s="207" t="s">
        <v>538</v>
      </c>
      <c r="M254" s="207" t="s">
        <v>4005</v>
      </c>
      <c r="P254" t="s">
        <v>4005</v>
      </c>
    </row>
    <row r="255" spans="1:16" x14ac:dyDescent="0.25">
      <c r="A255" s="207" t="s">
        <v>538</v>
      </c>
      <c r="B255" s="207" t="s">
        <v>5296</v>
      </c>
      <c r="C255" s="207" t="s">
        <v>3568</v>
      </c>
      <c r="D255" s="297">
        <v>28</v>
      </c>
      <c r="L255" s="207" t="s">
        <v>538</v>
      </c>
      <c r="M255" s="207" t="s">
        <v>4007</v>
      </c>
      <c r="P255" t="s">
        <v>4007</v>
      </c>
    </row>
    <row r="256" spans="1:16" x14ac:dyDescent="0.25">
      <c r="A256" s="207" t="s">
        <v>538</v>
      </c>
      <c r="B256" s="207" t="s">
        <v>5296</v>
      </c>
      <c r="C256" s="207" t="s">
        <v>3570</v>
      </c>
      <c r="D256" s="297">
        <v>43</v>
      </c>
      <c r="L256" s="207" t="s">
        <v>538</v>
      </c>
      <c r="M256" s="207" t="s">
        <v>4009</v>
      </c>
      <c r="P256" t="s">
        <v>4009</v>
      </c>
    </row>
    <row r="257" spans="1:16" x14ac:dyDescent="0.25">
      <c r="A257" s="207" t="s">
        <v>538</v>
      </c>
      <c r="B257" s="207" t="s">
        <v>5296</v>
      </c>
      <c r="C257" s="207" t="s">
        <v>3573</v>
      </c>
      <c r="D257" s="297">
        <v>4</v>
      </c>
      <c r="L257" s="207" t="s">
        <v>538</v>
      </c>
      <c r="M257" s="207" t="s">
        <v>4010</v>
      </c>
      <c r="P257" t="s">
        <v>4010</v>
      </c>
    </row>
    <row r="258" spans="1:16" x14ac:dyDescent="0.25">
      <c r="A258" s="207" t="s">
        <v>538</v>
      </c>
      <c r="B258" s="207" t="s">
        <v>5296</v>
      </c>
      <c r="C258" s="207" t="s">
        <v>3576</v>
      </c>
      <c r="D258" s="297">
        <v>48</v>
      </c>
      <c r="L258" s="207" t="s">
        <v>538</v>
      </c>
      <c r="M258" s="207" t="s">
        <v>4012</v>
      </c>
      <c r="P258" t="s">
        <v>4012</v>
      </c>
    </row>
    <row r="259" spans="1:16" x14ac:dyDescent="0.25">
      <c r="A259" s="207" t="s">
        <v>538</v>
      </c>
      <c r="B259" s="207" t="s">
        <v>5296</v>
      </c>
      <c r="C259" s="207" t="s">
        <v>3579</v>
      </c>
      <c r="D259" s="297">
        <v>42</v>
      </c>
      <c r="L259" s="207" t="s">
        <v>538</v>
      </c>
      <c r="M259" s="207" t="s">
        <v>4014</v>
      </c>
      <c r="P259" t="s">
        <v>4014</v>
      </c>
    </row>
    <row r="260" spans="1:16" x14ac:dyDescent="0.25">
      <c r="A260" s="207" t="s">
        <v>538</v>
      </c>
      <c r="B260" s="207" t="s">
        <v>5296</v>
      </c>
      <c r="C260" s="207" t="s">
        <v>3582</v>
      </c>
      <c r="D260" s="297">
        <v>25</v>
      </c>
      <c r="L260" s="207" t="s">
        <v>538</v>
      </c>
      <c r="M260" s="207" t="s">
        <v>4015</v>
      </c>
      <c r="P260" t="s">
        <v>4015</v>
      </c>
    </row>
    <row r="261" spans="1:16" x14ac:dyDescent="0.25">
      <c r="A261" s="207" t="s">
        <v>538</v>
      </c>
      <c r="B261" s="207" t="s">
        <v>5296</v>
      </c>
      <c r="C261" s="207" t="s">
        <v>3585</v>
      </c>
      <c r="D261" s="297">
        <v>67</v>
      </c>
      <c r="L261" s="207" t="s">
        <v>538</v>
      </c>
      <c r="M261" s="207" t="s">
        <v>4018</v>
      </c>
      <c r="P261" t="s">
        <v>4018</v>
      </c>
    </row>
    <row r="262" spans="1:16" x14ac:dyDescent="0.25">
      <c r="A262" s="207" t="s">
        <v>538</v>
      </c>
      <c r="B262" s="207" t="s">
        <v>5296</v>
      </c>
      <c r="C262" s="207" t="s">
        <v>7649</v>
      </c>
      <c r="D262" s="297">
        <v>11</v>
      </c>
      <c r="L262" s="207" t="s">
        <v>538</v>
      </c>
      <c r="M262" s="207" t="s">
        <v>7747</v>
      </c>
      <c r="P262" t="s">
        <v>7747</v>
      </c>
    </row>
    <row r="263" spans="1:16" x14ac:dyDescent="0.25">
      <c r="A263" s="207" t="s">
        <v>538</v>
      </c>
      <c r="B263" s="207" t="s">
        <v>5296</v>
      </c>
      <c r="C263" s="207" t="s">
        <v>3588</v>
      </c>
      <c r="D263" s="297">
        <v>69</v>
      </c>
      <c r="L263" s="207" t="s">
        <v>538</v>
      </c>
      <c r="M263" s="207" t="s">
        <v>5291</v>
      </c>
      <c r="P263" t="s">
        <v>5291</v>
      </c>
    </row>
    <row r="264" spans="1:16" x14ac:dyDescent="0.25">
      <c r="A264" s="207" t="s">
        <v>538</v>
      </c>
      <c r="B264" s="207" t="s">
        <v>5296</v>
      </c>
      <c r="C264" s="207" t="s">
        <v>3591</v>
      </c>
      <c r="D264" s="297">
        <v>32</v>
      </c>
      <c r="L264" s="207" t="s">
        <v>538</v>
      </c>
      <c r="M264" s="207" t="s">
        <v>7748</v>
      </c>
      <c r="P264" t="s">
        <v>7748</v>
      </c>
    </row>
    <row r="265" spans="1:16" x14ac:dyDescent="0.25">
      <c r="A265" s="207" t="s">
        <v>538</v>
      </c>
      <c r="B265" s="207" t="s">
        <v>5296</v>
      </c>
      <c r="C265" s="207" t="s">
        <v>3594</v>
      </c>
      <c r="D265" s="297">
        <v>44</v>
      </c>
      <c r="L265" s="207" t="s">
        <v>538</v>
      </c>
      <c r="M265" s="207" t="s">
        <v>7686</v>
      </c>
      <c r="P265" t="s">
        <v>7686</v>
      </c>
    </row>
    <row r="266" spans="1:16" x14ac:dyDescent="0.25">
      <c r="A266" s="207" t="s">
        <v>538</v>
      </c>
      <c r="B266" s="207" t="s">
        <v>5296</v>
      </c>
      <c r="C266" s="207" t="s">
        <v>7654</v>
      </c>
      <c r="D266" s="297">
        <v>82</v>
      </c>
      <c r="L266" s="207" t="s">
        <v>538</v>
      </c>
      <c r="M266" s="207" t="s">
        <v>7749</v>
      </c>
      <c r="P266" t="s">
        <v>7749</v>
      </c>
    </row>
    <row r="267" spans="1:16" x14ac:dyDescent="0.25">
      <c r="A267" s="207" t="s">
        <v>538</v>
      </c>
      <c r="B267" s="207" t="s">
        <v>5296</v>
      </c>
      <c r="C267" s="207" t="s">
        <v>3597</v>
      </c>
      <c r="D267" s="297">
        <v>4</v>
      </c>
      <c r="L267" s="207" t="s">
        <v>538</v>
      </c>
      <c r="M267" s="207" t="s">
        <v>7750</v>
      </c>
      <c r="P267" t="s">
        <v>7750</v>
      </c>
    </row>
    <row r="268" spans="1:16" x14ac:dyDescent="0.25">
      <c r="A268" s="207" t="s">
        <v>538</v>
      </c>
      <c r="B268" s="207" t="s">
        <v>5296</v>
      </c>
      <c r="C268" s="207" t="s">
        <v>7657</v>
      </c>
      <c r="D268" s="297">
        <v>2</v>
      </c>
      <c r="L268" s="207" t="s">
        <v>538</v>
      </c>
      <c r="M268" s="207" t="s">
        <v>4022</v>
      </c>
      <c r="P268" t="s">
        <v>4022</v>
      </c>
    </row>
    <row r="269" spans="1:16" x14ac:dyDescent="0.25">
      <c r="A269" s="207" t="s">
        <v>538</v>
      </c>
      <c r="B269" s="207" t="s">
        <v>5296</v>
      </c>
      <c r="C269" s="207" t="s">
        <v>3600</v>
      </c>
      <c r="D269" s="297">
        <v>18</v>
      </c>
      <c r="L269" s="207" t="s">
        <v>538</v>
      </c>
      <c r="M269" s="207" t="s">
        <v>7751</v>
      </c>
      <c r="P269" t="s">
        <v>7751</v>
      </c>
    </row>
    <row r="270" spans="1:16" x14ac:dyDescent="0.25">
      <c r="A270" s="207" t="s">
        <v>538</v>
      </c>
      <c r="B270" s="207" t="s">
        <v>5296</v>
      </c>
      <c r="C270" s="207" t="s">
        <v>3602</v>
      </c>
      <c r="D270" s="297">
        <v>45</v>
      </c>
      <c r="L270" s="207" t="s">
        <v>538</v>
      </c>
      <c r="M270" s="207" t="s">
        <v>5877</v>
      </c>
      <c r="P270" t="s">
        <v>5877</v>
      </c>
    </row>
    <row r="271" spans="1:16" x14ac:dyDescent="0.25">
      <c r="A271" s="207" t="s">
        <v>538</v>
      </c>
      <c r="B271" s="207" t="s">
        <v>5296</v>
      </c>
      <c r="C271" s="207" t="s">
        <v>3605</v>
      </c>
      <c r="D271" s="297">
        <v>19</v>
      </c>
      <c r="L271" s="207" t="s">
        <v>538</v>
      </c>
      <c r="M271" s="207" t="s">
        <v>4037</v>
      </c>
      <c r="P271" t="s">
        <v>4037</v>
      </c>
    </row>
    <row r="272" spans="1:16" x14ac:dyDescent="0.25">
      <c r="A272" s="207" t="s">
        <v>538</v>
      </c>
      <c r="B272" s="207" t="s">
        <v>5296</v>
      </c>
      <c r="C272" s="207" t="s">
        <v>3607</v>
      </c>
      <c r="D272" s="297">
        <v>6</v>
      </c>
      <c r="L272" s="207" t="s">
        <v>538</v>
      </c>
      <c r="M272" s="207" t="s">
        <v>4038</v>
      </c>
      <c r="P272" t="s">
        <v>4038</v>
      </c>
    </row>
    <row r="273" spans="1:16" x14ac:dyDescent="0.25">
      <c r="A273" s="207" t="s">
        <v>538</v>
      </c>
      <c r="B273" s="207" t="s">
        <v>5296</v>
      </c>
      <c r="C273" s="207" t="s">
        <v>3610</v>
      </c>
      <c r="D273" s="297">
        <v>3</v>
      </c>
      <c r="L273" s="207" t="s">
        <v>538</v>
      </c>
      <c r="M273" s="207" t="s">
        <v>4040</v>
      </c>
      <c r="P273" t="s">
        <v>4040</v>
      </c>
    </row>
    <row r="274" spans="1:16" x14ac:dyDescent="0.25">
      <c r="A274" s="207" t="s">
        <v>538</v>
      </c>
      <c r="B274" s="207" t="s">
        <v>5296</v>
      </c>
      <c r="C274" s="207" t="s">
        <v>3613</v>
      </c>
      <c r="D274" s="297">
        <v>14</v>
      </c>
      <c r="L274" s="207" t="s">
        <v>538</v>
      </c>
      <c r="M274" s="207" t="s">
        <v>4042</v>
      </c>
      <c r="P274" t="s">
        <v>4042</v>
      </c>
    </row>
    <row r="275" spans="1:16" x14ac:dyDescent="0.25">
      <c r="A275" s="207" t="s">
        <v>538</v>
      </c>
      <c r="B275" s="207" t="s">
        <v>5296</v>
      </c>
      <c r="C275" s="207" t="s">
        <v>7665</v>
      </c>
      <c r="D275" s="297">
        <v>16</v>
      </c>
      <c r="L275" s="207" t="s">
        <v>538</v>
      </c>
      <c r="M275" s="207" t="s">
        <v>4044</v>
      </c>
      <c r="P275" t="s">
        <v>4044</v>
      </c>
    </row>
    <row r="276" spans="1:16" x14ac:dyDescent="0.25">
      <c r="A276" s="207" t="s">
        <v>538</v>
      </c>
      <c r="B276" s="207" t="s">
        <v>5296</v>
      </c>
      <c r="C276" s="207" t="s">
        <v>3616</v>
      </c>
      <c r="D276" s="297">
        <v>20</v>
      </c>
      <c r="L276" s="207" t="s">
        <v>538</v>
      </c>
      <c r="M276" s="207" t="s">
        <v>4046</v>
      </c>
      <c r="P276" t="s">
        <v>4046</v>
      </c>
    </row>
    <row r="277" spans="1:16" x14ac:dyDescent="0.25">
      <c r="A277" s="207" t="s">
        <v>538</v>
      </c>
      <c r="B277" s="207" t="s">
        <v>5296</v>
      </c>
      <c r="C277" s="207" t="s">
        <v>7668</v>
      </c>
      <c r="D277" s="297">
        <v>11</v>
      </c>
      <c r="L277" s="207" t="s">
        <v>538</v>
      </c>
      <c r="M277" s="207" t="s">
        <v>4047</v>
      </c>
      <c r="P277" t="s">
        <v>4047</v>
      </c>
    </row>
    <row r="278" spans="1:16" x14ac:dyDescent="0.25">
      <c r="A278" s="207" t="s">
        <v>538</v>
      </c>
      <c r="B278" s="207" t="s">
        <v>5296</v>
      </c>
      <c r="C278" s="207" t="s">
        <v>3619</v>
      </c>
      <c r="D278" s="297">
        <v>18</v>
      </c>
      <c r="L278" s="207" t="s">
        <v>538</v>
      </c>
      <c r="M278" s="207" t="s">
        <v>4049</v>
      </c>
      <c r="P278" t="s">
        <v>4049</v>
      </c>
    </row>
    <row r="279" spans="1:16" x14ac:dyDescent="0.25">
      <c r="A279" s="207" t="s">
        <v>538</v>
      </c>
      <c r="B279" s="207" t="s">
        <v>5296</v>
      </c>
      <c r="C279" s="207" t="s">
        <v>3622</v>
      </c>
      <c r="D279" s="297">
        <v>14</v>
      </c>
      <c r="L279" s="207" t="s">
        <v>538</v>
      </c>
      <c r="M279" s="207" t="s">
        <v>4051</v>
      </c>
      <c r="P279" t="s">
        <v>4051</v>
      </c>
    </row>
    <row r="280" spans="1:16" x14ac:dyDescent="0.25">
      <c r="A280" s="207" t="s">
        <v>538</v>
      </c>
      <c r="B280" s="207" t="s">
        <v>5296</v>
      </c>
      <c r="C280" s="207" t="s">
        <v>7672</v>
      </c>
      <c r="D280" s="297">
        <v>2</v>
      </c>
      <c r="L280" s="207" t="s">
        <v>538</v>
      </c>
      <c r="M280" s="207" t="s">
        <v>4053</v>
      </c>
      <c r="P280" t="s">
        <v>4053</v>
      </c>
    </row>
    <row r="281" spans="1:16" x14ac:dyDescent="0.25">
      <c r="A281" s="207" t="s">
        <v>538</v>
      </c>
      <c r="B281" s="207" t="s">
        <v>5296</v>
      </c>
      <c r="C281" s="207" t="s">
        <v>3628</v>
      </c>
      <c r="D281" s="297">
        <v>269</v>
      </c>
      <c r="L281" s="207" t="s">
        <v>538</v>
      </c>
      <c r="M281" s="207" t="s">
        <v>4054</v>
      </c>
      <c r="P281" t="s">
        <v>4054</v>
      </c>
    </row>
    <row r="282" spans="1:16" x14ac:dyDescent="0.25">
      <c r="A282" s="207" t="s">
        <v>538</v>
      </c>
      <c r="B282" s="207" t="s">
        <v>5296</v>
      </c>
      <c r="C282" s="207" t="s">
        <v>7673</v>
      </c>
      <c r="D282" s="297">
        <v>7</v>
      </c>
      <c r="L282" s="207" t="s">
        <v>538</v>
      </c>
      <c r="M282" s="207" t="s">
        <v>5905</v>
      </c>
      <c r="P282" t="s">
        <v>5905</v>
      </c>
    </row>
    <row r="283" spans="1:16" x14ac:dyDescent="0.25">
      <c r="A283" s="207" t="s">
        <v>538</v>
      </c>
      <c r="B283" s="207" t="s">
        <v>5296</v>
      </c>
      <c r="C283" s="207" t="s">
        <v>3634</v>
      </c>
      <c r="D283" s="297">
        <v>3</v>
      </c>
      <c r="L283" s="207" t="s">
        <v>538</v>
      </c>
      <c r="M283" s="207" t="s">
        <v>5908</v>
      </c>
      <c r="P283" t="s">
        <v>5908</v>
      </c>
    </row>
    <row r="284" spans="1:16" x14ac:dyDescent="0.25">
      <c r="A284" s="207" t="s">
        <v>538</v>
      </c>
      <c r="B284" s="207" t="s">
        <v>5296</v>
      </c>
      <c r="C284" s="207" t="s">
        <v>7674</v>
      </c>
      <c r="D284" s="297">
        <v>17</v>
      </c>
      <c r="L284" s="207" t="s">
        <v>538</v>
      </c>
      <c r="M284" s="207" t="s">
        <v>4056</v>
      </c>
      <c r="P284" t="s">
        <v>4056</v>
      </c>
    </row>
    <row r="285" spans="1:16" x14ac:dyDescent="0.25">
      <c r="A285" s="207" t="s">
        <v>538</v>
      </c>
      <c r="B285" s="207" t="s">
        <v>5296</v>
      </c>
      <c r="C285" s="207" t="s">
        <v>7675</v>
      </c>
      <c r="D285" s="297">
        <v>3</v>
      </c>
      <c r="L285" s="207" t="s">
        <v>538</v>
      </c>
      <c r="M285" s="207" t="s">
        <v>4058</v>
      </c>
      <c r="P285" t="s">
        <v>4058</v>
      </c>
    </row>
    <row r="286" spans="1:16" x14ac:dyDescent="0.25">
      <c r="A286" s="207" t="s">
        <v>538</v>
      </c>
      <c r="B286" s="207" t="s">
        <v>5296</v>
      </c>
      <c r="C286" s="207" t="s">
        <v>5520</v>
      </c>
      <c r="D286" s="297">
        <v>18</v>
      </c>
      <c r="L286" s="207" t="s">
        <v>538</v>
      </c>
      <c r="M286" s="207" t="s">
        <v>4060</v>
      </c>
      <c r="P286" t="s">
        <v>4060</v>
      </c>
    </row>
    <row r="287" spans="1:16" x14ac:dyDescent="0.25">
      <c r="A287" s="207" t="s">
        <v>538</v>
      </c>
      <c r="B287" s="207" t="s">
        <v>5296</v>
      </c>
      <c r="C287" s="207" t="s">
        <v>5523</v>
      </c>
      <c r="D287" s="297">
        <v>13</v>
      </c>
      <c r="L287" s="207" t="s">
        <v>538</v>
      </c>
      <c r="M287" s="207" t="s">
        <v>4063</v>
      </c>
      <c r="P287" t="s">
        <v>4063</v>
      </c>
    </row>
    <row r="288" spans="1:16" x14ac:dyDescent="0.25">
      <c r="A288" s="207" t="s">
        <v>538</v>
      </c>
      <c r="B288" s="207" t="s">
        <v>5296</v>
      </c>
      <c r="C288" s="207" t="s">
        <v>7677</v>
      </c>
      <c r="D288" s="297">
        <v>3</v>
      </c>
      <c r="L288" s="207" t="s">
        <v>538</v>
      </c>
      <c r="M288" s="207" t="s">
        <v>4065</v>
      </c>
      <c r="P288" t="s">
        <v>4065</v>
      </c>
    </row>
    <row r="289" spans="1:16" x14ac:dyDescent="0.25">
      <c r="A289" s="207" t="s">
        <v>538</v>
      </c>
      <c r="B289" s="207" t="s">
        <v>5296</v>
      </c>
      <c r="C289" s="207" t="s">
        <v>3637</v>
      </c>
      <c r="D289" s="297">
        <v>8</v>
      </c>
      <c r="L289" s="207" t="s">
        <v>538</v>
      </c>
      <c r="M289" s="207" t="s">
        <v>4067</v>
      </c>
      <c r="P289" t="s">
        <v>4067</v>
      </c>
    </row>
    <row r="290" spans="1:16" x14ac:dyDescent="0.25">
      <c r="A290" s="207" t="s">
        <v>538</v>
      </c>
      <c r="B290" s="207" t="s">
        <v>5296</v>
      </c>
      <c r="C290" s="207" t="s">
        <v>7678</v>
      </c>
      <c r="D290" s="297">
        <v>27</v>
      </c>
      <c r="L290" s="207" t="s">
        <v>538</v>
      </c>
      <c r="M290" s="207" t="s">
        <v>7752</v>
      </c>
      <c r="P290" t="s">
        <v>7752</v>
      </c>
    </row>
    <row r="291" spans="1:16" x14ac:dyDescent="0.25">
      <c r="A291" s="207" t="s">
        <v>538</v>
      </c>
      <c r="B291" s="207" t="s">
        <v>5296</v>
      </c>
      <c r="C291" s="207" t="s">
        <v>3642</v>
      </c>
      <c r="D291" s="297">
        <v>41</v>
      </c>
      <c r="L291" s="207" t="s">
        <v>538</v>
      </c>
      <c r="M291" s="207" t="s">
        <v>4068</v>
      </c>
      <c r="P291" t="s">
        <v>4068</v>
      </c>
    </row>
    <row r="292" spans="1:16" x14ac:dyDescent="0.25">
      <c r="A292" s="207" t="s">
        <v>538</v>
      </c>
      <c r="B292" s="207" t="s">
        <v>5296</v>
      </c>
      <c r="C292" s="207" t="s">
        <v>3645</v>
      </c>
      <c r="D292" s="297">
        <v>53</v>
      </c>
      <c r="L292" s="207" t="s">
        <v>538</v>
      </c>
      <c r="M292" s="207" t="s">
        <v>7753</v>
      </c>
      <c r="P292" t="s">
        <v>7753</v>
      </c>
    </row>
    <row r="293" spans="1:16" x14ac:dyDescent="0.25">
      <c r="A293" s="207" t="s">
        <v>538</v>
      </c>
      <c r="B293" s="207" t="s">
        <v>5296</v>
      </c>
      <c r="C293" s="207" t="s">
        <v>3648</v>
      </c>
      <c r="D293" s="297">
        <v>21</v>
      </c>
      <c r="L293" s="207" t="s">
        <v>538</v>
      </c>
      <c r="M293" s="207" t="s">
        <v>7754</v>
      </c>
      <c r="P293" t="s">
        <v>7754</v>
      </c>
    </row>
    <row r="294" spans="1:16" x14ac:dyDescent="0.25">
      <c r="A294" s="207" t="s">
        <v>538</v>
      </c>
      <c r="B294" s="207" t="s">
        <v>5296</v>
      </c>
      <c r="C294" s="207" t="s">
        <v>3651</v>
      </c>
      <c r="D294" s="297">
        <v>15</v>
      </c>
      <c r="L294" s="207" t="s">
        <v>538</v>
      </c>
      <c r="M294" s="207" t="s">
        <v>7755</v>
      </c>
      <c r="P294" t="s">
        <v>7755</v>
      </c>
    </row>
    <row r="295" spans="1:16" x14ac:dyDescent="0.25">
      <c r="A295" s="207" t="s">
        <v>538</v>
      </c>
      <c r="B295" s="207" t="s">
        <v>5296</v>
      </c>
      <c r="C295" s="207" t="s">
        <v>7684</v>
      </c>
      <c r="D295" s="297">
        <v>3</v>
      </c>
      <c r="L295" s="207" t="s">
        <v>538</v>
      </c>
      <c r="M295" s="207" t="s">
        <v>7756</v>
      </c>
      <c r="P295" t="s">
        <v>7756</v>
      </c>
    </row>
    <row r="296" spans="1:16" x14ac:dyDescent="0.25">
      <c r="A296" s="207" t="s">
        <v>538</v>
      </c>
      <c r="B296" s="207" t="s">
        <v>5296</v>
      </c>
      <c r="C296" s="207" t="s">
        <v>7685</v>
      </c>
      <c r="D296" s="297">
        <v>5</v>
      </c>
      <c r="L296" s="207" t="s">
        <v>538</v>
      </c>
      <c r="M296" s="207" t="s">
        <v>7757</v>
      </c>
      <c r="P296" t="s">
        <v>7757</v>
      </c>
    </row>
    <row r="297" spans="1:16" x14ac:dyDescent="0.25">
      <c r="A297" s="207" t="s">
        <v>538</v>
      </c>
      <c r="B297" s="207" t="s">
        <v>5296</v>
      </c>
      <c r="C297" s="207" t="s">
        <v>3654</v>
      </c>
      <c r="D297" s="297">
        <v>15</v>
      </c>
      <c r="L297" s="207" t="s">
        <v>538</v>
      </c>
      <c r="M297" s="207" t="s">
        <v>7758</v>
      </c>
      <c r="P297" t="s">
        <v>7758</v>
      </c>
    </row>
    <row r="298" spans="1:16" x14ac:dyDescent="0.25">
      <c r="A298" s="207" t="s">
        <v>538</v>
      </c>
      <c r="B298" s="207" t="s">
        <v>5296</v>
      </c>
      <c r="C298" s="207" t="s">
        <v>3657</v>
      </c>
      <c r="D298" s="297">
        <v>19</v>
      </c>
      <c r="L298" s="207" t="s">
        <v>538</v>
      </c>
      <c r="M298" s="207" t="s">
        <v>7759</v>
      </c>
      <c r="P298" t="s">
        <v>7759</v>
      </c>
    </row>
    <row r="299" spans="1:16" x14ac:dyDescent="0.25">
      <c r="A299" s="207" t="s">
        <v>538</v>
      </c>
      <c r="B299" s="207" t="s">
        <v>5296</v>
      </c>
      <c r="C299" s="207" t="s">
        <v>3660</v>
      </c>
      <c r="D299" s="297">
        <v>16</v>
      </c>
      <c r="L299" s="207" t="s">
        <v>538</v>
      </c>
      <c r="M299" s="207" t="s">
        <v>7760</v>
      </c>
      <c r="P299" t="s">
        <v>7760</v>
      </c>
    </row>
    <row r="300" spans="1:16" x14ac:dyDescent="0.25">
      <c r="A300" s="207" t="s">
        <v>538</v>
      </c>
      <c r="B300" s="207" t="s">
        <v>5296</v>
      </c>
      <c r="C300" s="207" t="s">
        <v>7690</v>
      </c>
      <c r="D300" s="297">
        <v>30</v>
      </c>
      <c r="L300" s="207" t="s">
        <v>538</v>
      </c>
      <c r="M300" s="207" t="s">
        <v>7761</v>
      </c>
      <c r="P300" t="s">
        <v>7761</v>
      </c>
    </row>
    <row r="301" spans="1:16" x14ac:dyDescent="0.25">
      <c r="A301" s="207" t="s">
        <v>538</v>
      </c>
      <c r="B301" s="207" t="s">
        <v>5296</v>
      </c>
      <c r="C301" s="207" t="s">
        <v>7679</v>
      </c>
      <c r="D301" s="297">
        <v>14</v>
      </c>
      <c r="L301" s="207" t="s">
        <v>538</v>
      </c>
      <c r="M301" s="207" t="s">
        <v>7762</v>
      </c>
      <c r="P301" t="s">
        <v>7762</v>
      </c>
    </row>
    <row r="302" spans="1:16" x14ac:dyDescent="0.25">
      <c r="A302" s="207" t="s">
        <v>538</v>
      </c>
      <c r="B302" s="207" t="s">
        <v>5296</v>
      </c>
      <c r="C302" s="207" t="s">
        <v>3663</v>
      </c>
      <c r="D302" s="297">
        <v>47</v>
      </c>
      <c r="L302" s="207" t="s">
        <v>538</v>
      </c>
      <c r="M302" s="207" t="s">
        <v>7687</v>
      </c>
      <c r="P302" t="s">
        <v>7687</v>
      </c>
    </row>
    <row r="303" spans="1:16" x14ac:dyDescent="0.25">
      <c r="A303" s="207" t="s">
        <v>538</v>
      </c>
      <c r="B303" s="207" t="s">
        <v>5296</v>
      </c>
      <c r="C303" s="207" t="s">
        <v>7694</v>
      </c>
      <c r="D303" s="297">
        <v>4</v>
      </c>
      <c r="L303" s="207" t="s">
        <v>538</v>
      </c>
      <c r="M303" s="207" t="s">
        <v>7688</v>
      </c>
      <c r="P303" t="s">
        <v>7688</v>
      </c>
    </row>
    <row r="304" spans="1:16" x14ac:dyDescent="0.25">
      <c r="A304" s="207" t="s">
        <v>538</v>
      </c>
      <c r="B304" s="207" t="s">
        <v>5296</v>
      </c>
      <c r="C304" s="207" t="s">
        <v>7696</v>
      </c>
      <c r="D304" s="297">
        <v>3</v>
      </c>
      <c r="L304" s="207" t="s">
        <v>538</v>
      </c>
      <c r="M304" s="207" t="s">
        <v>7689</v>
      </c>
      <c r="P304" t="s">
        <v>7689</v>
      </c>
    </row>
    <row r="305" spans="1:16" x14ac:dyDescent="0.25">
      <c r="A305" s="207" t="s">
        <v>538</v>
      </c>
      <c r="B305" s="207" t="s">
        <v>5296</v>
      </c>
      <c r="C305" s="207" t="s">
        <v>3666</v>
      </c>
      <c r="D305" s="297">
        <v>17</v>
      </c>
      <c r="L305" s="207" t="s">
        <v>538</v>
      </c>
      <c r="M305" s="207" t="s">
        <v>7691</v>
      </c>
      <c r="P305" t="s">
        <v>7691</v>
      </c>
    </row>
    <row r="306" spans="1:16" x14ac:dyDescent="0.25">
      <c r="A306" s="207" t="s">
        <v>538</v>
      </c>
      <c r="B306" s="207" t="s">
        <v>5296</v>
      </c>
      <c r="C306" s="207" t="s">
        <v>3669</v>
      </c>
      <c r="D306" s="297">
        <v>17</v>
      </c>
      <c r="L306" s="207" t="s">
        <v>538</v>
      </c>
      <c r="M306" s="207" t="s">
        <v>7763</v>
      </c>
      <c r="P306" t="s">
        <v>7763</v>
      </c>
    </row>
    <row r="307" spans="1:16" x14ac:dyDescent="0.25">
      <c r="A307" s="207" t="s">
        <v>538</v>
      </c>
      <c r="B307" s="207" t="s">
        <v>5296</v>
      </c>
      <c r="C307" s="207" t="s">
        <v>3672</v>
      </c>
      <c r="D307" s="297">
        <v>15</v>
      </c>
      <c r="L307" s="207" t="s">
        <v>538</v>
      </c>
      <c r="M307" s="207" t="s">
        <v>7764</v>
      </c>
      <c r="P307" t="s">
        <v>7764</v>
      </c>
    </row>
    <row r="308" spans="1:16" x14ac:dyDescent="0.25">
      <c r="A308" s="207" t="s">
        <v>538</v>
      </c>
      <c r="B308" s="207" t="s">
        <v>5296</v>
      </c>
      <c r="C308" s="207" t="s">
        <v>3675</v>
      </c>
      <c r="D308" s="297">
        <v>13</v>
      </c>
      <c r="L308" s="207" t="s">
        <v>538</v>
      </c>
      <c r="M308" s="207" t="s">
        <v>7765</v>
      </c>
      <c r="P308" t="s">
        <v>7765</v>
      </c>
    </row>
    <row r="309" spans="1:16" x14ac:dyDescent="0.25">
      <c r="A309" s="207" t="s">
        <v>538</v>
      </c>
      <c r="B309" s="207" t="s">
        <v>5296</v>
      </c>
      <c r="C309" s="207" t="s">
        <v>3678</v>
      </c>
      <c r="D309" s="297">
        <v>14</v>
      </c>
      <c r="L309" s="207" t="s">
        <v>538</v>
      </c>
      <c r="M309" s="207" t="s">
        <v>7766</v>
      </c>
      <c r="P309" t="s">
        <v>7766</v>
      </c>
    </row>
    <row r="310" spans="1:16" x14ac:dyDescent="0.25">
      <c r="A310" s="207" t="s">
        <v>538</v>
      </c>
      <c r="B310" s="207" t="s">
        <v>5296</v>
      </c>
      <c r="C310" s="207" t="s">
        <v>3681</v>
      </c>
      <c r="D310" s="297">
        <v>13</v>
      </c>
      <c r="L310" s="207" t="s">
        <v>538</v>
      </c>
      <c r="M310" s="207" t="s">
        <v>7767</v>
      </c>
      <c r="P310" t="s">
        <v>7767</v>
      </c>
    </row>
    <row r="311" spans="1:16" x14ac:dyDescent="0.25">
      <c r="A311" s="207" t="s">
        <v>538</v>
      </c>
      <c r="B311" s="207" t="s">
        <v>5296</v>
      </c>
      <c r="C311" s="207" t="s">
        <v>3684</v>
      </c>
      <c r="D311" s="297">
        <v>44</v>
      </c>
      <c r="L311" s="207" t="s">
        <v>538</v>
      </c>
      <c r="M311" s="207" t="s">
        <v>7768</v>
      </c>
      <c r="P311" t="s">
        <v>7768</v>
      </c>
    </row>
    <row r="312" spans="1:16" x14ac:dyDescent="0.25">
      <c r="A312" s="207" t="s">
        <v>538</v>
      </c>
      <c r="B312" s="207" t="s">
        <v>5296</v>
      </c>
      <c r="C312" s="207" t="s">
        <v>3687</v>
      </c>
      <c r="D312" s="297">
        <v>12</v>
      </c>
      <c r="L312" s="207" t="s">
        <v>538</v>
      </c>
      <c r="M312" s="207" t="s">
        <v>7769</v>
      </c>
      <c r="P312" t="s">
        <v>7769</v>
      </c>
    </row>
    <row r="313" spans="1:16" x14ac:dyDescent="0.25">
      <c r="A313" s="207" t="s">
        <v>538</v>
      </c>
      <c r="B313" s="207" t="s">
        <v>5296</v>
      </c>
      <c r="C313" s="207" t="s">
        <v>3690</v>
      </c>
      <c r="D313" s="297">
        <v>22</v>
      </c>
      <c r="L313" s="207" t="s">
        <v>538</v>
      </c>
      <c r="M313" s="207" t="s">
        <v>7770</v>
      </c>
      <c r="P313" t="s">
        <v>7770</v>
      </c>
    </row>
    <row r="314" spans="1:16" x14ac:dyDescent="0.25">
      <c r="A314" s="207" t="s">
        <v>538</v>
      </c>
      <c r="B314" s="207" t="s">
        <v>5296</v>
      </c>
      <c r="C314" s="207" t="s">
        <v>3693</v>
      </c>
      <c r="D314" s="297">
        <v>5</v>
      </c>
      <c r="L314" s="207" t="s">
        <v>538</v>
      </c>
      <c r="M314" s="207" t="s">
        <v>7771</v>
      </c>
      <c r="P314" t="s">
        <v>7771</v>
      </c>
    </row>
    <row r="315" spans="1:16" x14ac:dyDescent="0.25">
      <c r="A315" s="207" t="s">
        <v>538</v>
      </c>
      <c r="B315" s="207" t="s">
        <v>5296</v>
      </c>
      <c r="C315" s="207" t="s">
        <v>3696</v>
      </c>
      <c r="D315" s="297">
        <v>4</v>
      </c>
      <c r="L315" s="207" t="s">
        <v>538</v>
      </c>
      <c r="M315" s="207" t="s">
        <v>7772</v>
      </c>
      <c r="P315" t="s">
        <v>7772</v>
      </c>
    </row>
    <row r="316" spans="1:16" x14ac:dyDescent="0.25">
      <c r="A316" s="207" t="s">
        <v>538</v>
      </c>
      <c r="B316" s="207" t="s">
        <v>5296</v>
      </c>
      <c r="C316" s="207" t="s">
        <v>3699</v>
      </c>
      <c r="D316" s="297">
        <v>3</v>
      </c>
      <c r="L316" s="207" t="s">
        <v>538</v>
      </c>
      <c r="M316" s="207" t="s">
        <v>7773</v>
      </c>
      <c r="P316" t="s">
        <v>7773</v>
      </c>
    </row>
    <row r="317" spans="1:16" x14ac:dyDescent="0.25">
      <c r="A317" s="207" t="s">
        <v>538</v>
      </c>
      <c r="B317" s="207" t="s">
        <v>5296</v>
      </c>
      <c r="C317" s="207" t="s">
        <v>3702</v>
      </c>
      <c r="D317" s="297">
        <v>23</v>
      </c>
      <c r="L317" s="207" t="s">
        <v>538</v>
      </c>
      <c r="M317" s="207" t="s">
        <v>7774</v>
      </c>
      <c r="P317" t="s">
        <v>7774</v>
      </c>
    </row>
    <row r="318" spans="1:16" x14ac:dyDescent="0.25">
      <c r="A318" s="207" t="s">
        <v>538</v>
      </c>
      <c r="B318" s="207" t="s">
        <v>5296</v>
      </c>
      <c r="C318" s="207" t="s">
        <v>3705</v>
      </c>
      <c r="D318" s="297">
        <v>19</v>
      </c>
      <c r="L318" s="207" t="s">
        <v>538</v>
      </c>
      <c r="M318" s="207" t="s">
        <v>7775</v>
      </c>
      <c r="P318" t="s">
        <v>7775</v>
      </c>
    </row>
    <row r="319" spans="1:16" x14ac:dyDescent="0.25">
      <c r="A319" s="207" t="s">
        <v>538</v>
      </c>
      <c r="B319" s="207" t="s">
        <v>5296</v>
      </c>
      <c r="C319" s="207" t="s">
        <v>3708</v>
      </c>
      <c r="D319" s="297">
        <v>34</v>
      </c>
      <c r="L319" s="207" t="s">
        <v>538</v>
      </c>
      <c r="M319" s="207" t="s">
        <v>7776</v>
      </c>
      <c r="P319" t="s">
        <v>7776</v>
      </c>
    </row>
    <row r="320" spans="1:16" x14ac:dyDescent="0.25">
      <c r="A320" s="207" t="s">
        <v>538</v>
      </c>
      <c r="B320" s="207" t="s">
        <v>5296</v>
      </c>
      <c r="C320" s="207" t="s">
        <v>3711</v>
      </c>
      <c r="D320" s="297">
        <v>13</v>
      </c>
      <c r="L320" s="207" t="s">
        <v>538</v>
      </c>
      <c r="M320" s="207" t="s">
        <v>7777</v>
      </c>
      <c r="P320" t="s">
        <v>7777</v>
      </c>
    </row>
    <row r="321" spans="1:16" x14ac:dyDescent="0.25">
      <c r="A321" s="207" t="s">
        <v>538</v>
      </c>
      <c r="B321" s="207" t="s">
        <v>5296</v>
      </c>
      <c r="C321" s="207" t="s">
        <v>3714</v>
      </c>
      <c r="D321" s="297">
        <v>38</v>
      </c>
      <c r="L321" s="207" t="s">
        <v>538</v>
      </c>
      <c r="M321" s="207" t="s">
        <v>7778</v>
      </c>
      <c r="P321" t="s">
        <v>7778</v>
      </c>
    </row>
    <row r="322" spans="1:16" x14ac:dyDescent="0.25">
      <c r="A322" s="207" t="s">
        <v>538</v>
      </c>
      <c r="B322" s="207" t="s">
        <v>5296</v>
      </c>
      <c r="C322" s="207" t="s">
        <v>3717</v>
      </c>
      <c r="D322" s="297">
        <v>18</v>
      </c>
      <c r="L322" s="207" t="s">
        <v>538</v>
      </c>
      <c r="M322" s="207" t="s">
        <v>7779</v>
      </c>
      <c r="P322" t="s">
        <v>7779</v>
      </c>
    </row>
    <row r="323" spans="1:16" x14ac:dyDescent="0.25">
      <c r="A323" s="207" t="s">
        <v>538</v>
      </c>
      <c r="B323" s="207" t="s">
        <v>5296</v>
      </c>
      <c r="C323" s="207" t="s">
        <v>3720</v>
      </c>
      <c r="D323" s="297">
        <v>15</v>
      </c>
      <c r="L323" s="207" t="s">
        <v>538</v>
      </c>
      <c r="M323" s="207" t="s">
        <v>7780</v>
      </c>
      <c r="P323" t="s">
        <v>7780</v>
      </c>
    </row>
    <row r="324" spans="1:16" x14ac:dyDescent="0.25">
      <c r="A324" s="207" t="s">
        <v>538</v>
      </c>
      <c r="B324" s="207" t="s">
        <v>5296</v>
      </c>
      <c r="C324" s="207" t="s">
        <v>3723</v>
      </c>
      <c r="D324" s="297">
        <v>13</v>
      </c>
      <c r="L324" s="207" t="s">
        <v>538</v>
      </c>
      <c r="M324" s="207" t="s">
        <v>7781</v>
      </c>
      <c r="P324" t="s">
        <v>7781</v>
      </c>
    </row>
    <row r="325" spans="1:16" x14ac:dyDescent="0.25">
      <c r="A325" s="207" t="s">
        <v>538</v>
      </c>
      <c r="B325" s="207" t="s">
        <v>5296</v>
      </c>
      <c r="C325" s="207" t="s">
        <v>3726</v>
      </c>
      <c r="D325" s="297">
        <v>10</v>
      </c>
      <c r="L325" s="207" t="s">
        <v>538</v>
      </c>
      <c r="M325" s="207" t="s">
        <v>7782</v>
      </c>
      <c r="P325" t="s">
        <v>7782</v>
      </c>
    </row>
    <row r="326" spans="1:16" x14ac:dyDescent="0.25">
      <c r="A326" s="207" t="s">
        <v>538</v>
      </c>
      <c r="B326" s="207" t="s">
        <v>5296</v>
      </c>
      <c r="C326" s="207" t="s">
        <v>3729</v>
      </c>
      <c r="D326" s="297">
        <v>12</v>
      </c>
      <c r="L326" s="207" t="s">
        <v>538</v>
      </c>
      <c r="M326" s="207" t="s">
        <v>7783</v>
      </c>
      <c r="P326" t="s">
        <v>7783</v>
      </c>
    </row>
    <row r="327" spans="1:16" x14ac:dyDescent="0.25">
      <c r="A327" s="207" t="s">
        <v>538</v>
      </c>
      <c r="B327" s="207" t="s">
        <v>5296</v>
      </c>
      <c r="C327" s="207" t="s">
        <v>3732</v>
      </c>
      <c r="D327" s="297">
        <v>11</v>
      </c>
      <c r="L327" s="207" t="s">
        <v>538</v>
      </c>
      <c r="M327" s="207" t="s">
        <v>7784</v>
      </c>
      <c r="P327" t="s">
        <v>7784</v>
      </c>
    </row>
    <row r="328" spans="1:16" x14ac:dyDescent="0.25">
      <c r="A328" s="207" t="s">
        <v>538</v>
      </c>
      <c r="B328" s="207" t="s">
        <v>5296</v>
      </c>
      <c r="C328" s="207" t="s">
        <v>3735</v>
      </c>
      <c r="D328" s="297">
        <v>23</v>
      </c>
      <c r="L328" s="207" t="s">
        <v>538</v>
      </c>
      <c r="M328" s="207" t="s">
        <v>7785</v>
      </c>
      <c r="P328" t="s">
        <v>7785</v>
      </c>
    </row>
    <row r="329" spans="1:16" x14ac:dyDescent="0.25">
      <c r="A329" s="207" t="s">
        <v>538</v>
      </c>
      <c r="B329" s="207" t="s">
        <v>5296</v>
      </c>
      <c r="C329" s="207" t="s">
        <v>3738</v>
      </c>
      <c r="D329" s="297">
        <v>24</v>
      </c>
      <c r="L329" s="207" t="s">
        <v>538</v>
      </c>
      <c r="M329" s="207" t="s">
        <v>7786</v>
      </c>
      <c r="P329" t="s">
        <v>7786</v>
      </c>
    </row>
    <row r="330" spans="1:16" x14ac:dyDescent="0.25">
      <c r="A330" s="207" t="s">
        <v>538</v>
      </c>
      <c r="B330" s="207" t="s">
        <v>5296</v>
      </c>
      <c r="C330" s="207" t="s">
        <v>7719</v>
      </c>
      <c r="D330" s="297">
        <v>3</v>
      </c>
      <c r="L330" s="207" t="s">
        <v>538</v>
      </c>
      <c r="M330" s="207" t="s">
        <v>7787</v>
      </c>
      <c r="P330" t="s">
        <v>7787</v>
      </c>
    </row>
    <row r="331" spans="1:16" x14ac:dyDescent="0.25">
      <c r="A331" s="207" t="s">
        <v>538</v>
      </c>
      <c r="B331" s="207" t="s">
        <v>5296</v>
      </c>
      <c r="C331" s="207" t="s">
        <v>3741</v>
      </c>
      <c r="D331" s="297">
        <v>12</v>
      </c>
      <c r="L331" s="207" t="s">
        <v>538</v>
      </c>
      <c r="M331" s="207" t="s">
        <v>7788</v>
      </c>
      <c r="P331" t="s">
        <v>7788</v>
      </c>
    </row>
    <row r="332" spans="1:16" x14ac:dyDescent="0.25">
      <c r="A332" s="207" t="s">
        <v>538</v>
      </c>
      <c r="B332" s="207" t="s">
        <v>5296</v>
      </c>
      <c r="C332" s="207" t="s">
        <v>3744</v>
      </c>
      <c r="D332" s="297">
        <v>23</v>
      </c>
      <c r="L332" s="207" t="s">
        <v>538</v>
      </c>
      <c r="M332" s="207" t="s">
        <v>7789</v>
      </c>
      <c r="P332" t="s">
        <v>7789</v>
      </c>
    </row>
    <row r="333" spans="1:16" x14ac:dyDescent="0.25">
      <c r="A333" s="207" t="s">
        <v>538</v>
      </c>
      <c r="B333" s="207" t="s">
        <v>5296</v>
      </c>
      <c r="C333" s="207" t="s">
        <v>3747</v>
      </c>
      <c r="D333" s="297">
        <v>15</v>
      </c>
      <c r="L333" s="207" t="s">
        <v>538</v>
      </c>
      <c r="M333" s="207" t="s">
        <v>7790</v>
      </c>
      <c r="P333" t="s">
        <v>7790</v>
      </c>
    </row>
    <row r="334" spans="1:16" x14ac:dyDescent="0.25">
      <c r="A334" s="207" t="s">
        <v>538</v>
      </c>
      <c r="B334" s="207" t="s">
        <v>5296</v>
      </c>
      <c r="C334" s="207" t="s">
        <v>3750</v>
      </c>
      <c r="D334" s="297">
        <v>9</v>
      </c>
      <c r="L334" s="207" t="s">
        <v>538</v>
      </c>
      <c r="M334" s="207" t="s">
        <v>7791</v>
      </c>
      <c r="P334" t="s">
        <v>7791</v>
      </c>
    </row>
    <row r="335" spans="1:16" x14ac:dyDescent="0.25">
      <c r="A335" s="207" t="s">
        <v>538</v>
      </c>
      <c r="B335" s="207" t="s">
        <v>5296</v>
      </c>
      <c r="C335" s="207" t="s">
        <v>3753</v>
      </c>
      <c r="D335" s="297">
        <v>7</v>
      </c>
      <c r="L335" s="207" t="s">
        <v>538</v>
      </c>
      <c r="M335" s="207" t="s">
        <v>7792</v>
      </c>
      <c r="P335" t="s">
        <v>7792</v>
      </c>
    </row>
    <row r="336" spans="1:16" x14ac:dyDescent="0.25">
      <c r="A336" s="207" t="s">
        <v>538</v>
      </c>
      <c r="B336" s="207" t="s">
        <v>5296</v>
      </c>
      <c r="C336" s="207" t="s">
        <v>3756</v>
      </c>
      <c r="D336" s="297">
        <v>9</v>
      </c>
      <c r="L336" s="207" t="s">
        <v>538</v>
      </c>
      <c r="M336" s="207" t="s">
        <v>7793</v>
      </c>
      <c r="P336" t="s">
        <v>7793</v>
      </c>
    </row>
    <row r="337" spans="1:16" x14ac:dyDescent="0.25">
      <c r="A337" s="207" t="s">
        <v>538</v>
      </c>
      <c r="B337" s="207" t="s">
        <v>5296</v>
      </c>
      <c r="C337" s="207" t="s">
        <v>3759</v>
      </c>
      <c r="D337" s="297">
        <v>17</v>
      </c>
      <c r="L337" s="207" t="s">
        <v>538</v>
      </c>
      <c r="M337" s="207" t="s">
        <v>7794</v>
      </c>
      <c r="P337" t="s">
        <v>7794</v>
      </c>
    </row>
    <row r="338" spans="1:16" x14ac:dyDescent="0.25">
      <c r="A338" s="207" t="s">
        <v>538</v>
      </c>
      <c r="B338" s="207" t="s">
        <v>5296</v>
      </c>
      <c r="C338" s="207" t="s">
        <v>3762</v>
      </c>
      <c r="D338" s="297">
        <v>13</v>
      </c>
      <c r="L338" s="207" t="s">
        <v>538</v>
      </c>
      <c r="M338" s="207" t="s">
        <v>7795</v>
      </c>
      <c r="P338" t="s">
        <v>7795</v>
      </c>
    </row>
    <row r="339" spans="1:16" x14ac:dyDescent="0.25">
      <c r="A339" s="207" t="s">
        <v>538</v>
      </c>
      <c r="B339" s="207" t="s">
        <v>5296</v>
      </c>
      <c r="C339" s="207" t="s">
        <v>7724</v>
      </c>
      <c r="D339" s="297">
        <v>5</v>
      </c>
      <c r="L339" s="207" t="s">
        <v>538</v>
      </c>
      <c r="M339" s="207" t="s">
        <v>7796</v>
      </c>
      <c r="P339" t="s">
        <v>7796</v>
      </c>
    </row>
    <row r="340" spans="1:16" x14ac:dyDescent="0.25">
      <c r="A340" s="207" t="s">
        <v>538</v>
      </c>
      <c r="B340" s="207" t="s">
        <v>5296</v>
      </c>
      <c r="C340" s="207" t="s">
        <v>7725</v>
      </c>
      <c r="D340" s="297">
        <v>2</v>
      </c>
      <c r="L340" s="207" t="s">
        <v>538</v>
      </c>
      <c r="M340" s="207" t="s">
        <v>7797</v>
      </c>
      <c r="P340" t="s">
        <v>7797</v>
      </c>
    </row>
    <row r="341" spans="1:16" x14ac:dyDescent="0.25">
      <c r="A341" s="207" t="s">
        <v>538</v>
      </c>
      <c r="B341" s="207" t="s">
        <v>5296</v>
      </c>
      <c r="C341" s="207" t="s">
        <v>7726</v>
      </c>
      <c r="D341" s="297">
        <v>7</v>
      </c>
      <c r="L341" s="207" t="s">
        <v>538</v>
      </c>
      <c r="M341" s="207" t="s">
        <v>7798</v>
      </c>
      <c r="P341" t="s">
        <v>7798</v>
      </c>
    </row>
    <row r="342" spans="1:16" x14ac:dyDescent="0.25">
      <c r="A342" s="207" t="s">
        <v>538</v>
      </c>
      <c r="B342" s="207" t="s">
        <v>5296</v>
      </c>
      <c r="C342" s="207" t="s">
        <v>7600</v>
      </c>
      <c r="D342" s="297">
        <v>54</v>
      </c>
      <c r="L342" s="207" t="s">
        <v>538</v>
      </c>
      <c r="M342" s="207" t="s">
        <v>7799</v>
      </c>
      <c r="P342" t="s">
        <v>7799</v>
      </c>
    </row>
    <row r="343" spans="1:16" x14ac:dyDescent="0.25">
      <c r="A343" s="207" t="s">
        <v>538</v>
      </c>
      <c r="B343" s="207" t="s">
        <v>5296</v>
      </c>
      <c r="C343" s="207" t="s">
        <v>3779</v>
      </c>
      <c r="D343" s="297">
        <v>15</v>
      </c>
      <c r="L343" s="207" t="s">
        <v>538</v>
      </c>
      <c r="M343" s="207" t="s">
        <v>7800</v>
      </c>
      <c r="P343" t="s">
        <v>7800</v>
      </c>
    </row>
    <row r="344" spans="1:16" x14ac:dyDescent="0.25">
      <c r="A344" s="207" t="s">
        <v>538</v>
      </c>
      <c r="B344" s="207" t="s">
        <v>5296</v>
      </c>
      <c r="C344" s="207" t="s">
        <v>3782</v>
      </c>
      <c r="D344" s="297">
        <v>10</v>
      </c>
      <c r="L344" s="207" t="s">
        <v>538</v>
      </c>
      <c r="M344" s="207" t="s">
        <v>7801</v>
      </c>
      <c r="P344" t="s">
        <v>7801</v>
      </c>
    </row>
    <row r="345" spans="1:16" x14ac:dyDescent="0.25">
      <c r="A345" s="207" t="s">
        <v>538</v>
      </c>
      <c r="B345" s="207" t="s">
        <v>5296</v>
      </c>
      <c r="C345" s="207" t="s">
        <v>5629</v>
      </c>
      <c r="D345" s="297">
        <v>108</v>
      </c>
      <c r="L345" s="207" t="s">
        <v>538</v>
      </c>
      <c r="M345" s="207" t="s">
        <v>7802</v>
      </c>
      <c r="P345" t="s">
        <v>7802</v>
      </c>
    </row>
    <row r="346" spans="1:16" x14ac:dyDescent="0.25">
      <c r="A346" s="207" t="s">
        <v>538</v>
      </c>
      <c r="B346" s="207" t="s">
        <v>5296</v>
      </c>
      <c r="C346" s="207" t="s">
        <v>3785</v>
      </c>
      <c r="D346" s="297">
        <v>13</v>
      </c>
      <c r="L346" s="207" t="s">
        <v>538</v>
      </c>
      <c r="M346" s="207" t="s">
        <v>7803</v>
      </c>
      <c r="P346" t="s">
        <v>7803</v>
      </c>
    </row>
    <row r="347" spans="1:16" x14ac:dyDescent="0.25">
      <c r="A347" s="207" t="s">
        <v>538</v>
      </c>
      <c r="B347" s="207" t="s">
        <v>5296</v>
      </c>
      <c r="C347" s="207" t="s">
        <v>3787</v>
      </c>
      <c r="D347" s="297">
        <v>7</v>
      </c>
      <c r="L347" s="207" t="s">
        <v>538</v>
      </c>
      <c r="M347" s="207" t="s">
        <v>7804</v>
      </c>
      <c r="P347" t="s">
        <v>7804</v>
      </c>
    </row>
    <row r="348" spans="1:16" x14ac:dyDescent="0.25">
      <c r="A348" s="207" t="s">
        <v>538</v>
      </c>
      <c r="B348" s="207" t="s">
        <v>5296</v>
      </c>
      <c r="C348" s="207" t="s">
        <v>7727</v>
      </c>
      <c r="D348" s="297">
        <v>105</v>
      </c>
      <c r="L348" s="207" t="s">
        <v>538</v>
      </c>
      <c r="M348" s="207" t="s">
        <v>7805</v>
      </c>
      <c r="P348" t="s">
        <v>7805</v>
      </c>
    </row>
    <row r="349" spans="1:16" x14ac:dyDescent="0.25">
      <c r="A349" s="207" t="s">
        <v>538</v>
      </c>
      <c r="B349" s="207" t="s">
        <v>5296</v>
      </c>
      <c r="C349" s="207" t="s">
        <v>3790</v>
      </c>
      <c r="D349" s="297">
        <v>19</v>
      </c>
      <c r="L349" s="207" t="s">
        <v>538</v>
      </c>
      <c r="M349" s="207" t="s">
        <v>7806</v>
      </c>
      <c r="P349" t="s">
        <v>7806</v>
      </c>
    </row>
    <row r="350" spans="1:16" x14ac:dyDescent="0.25">
      <c r="A350" s="207" t="s">
        <v>538</v>
      </c>
      <c r="B350" s="207" t="s">
        <v>5296</v>
      </c>
      <c r="C350" s="207" t="s">
        <v>3793</v>
      </c>
      <c r="D350" s="297">
        <v>8</v>
      </c>
      <c r="L350" s="207" t="s">
        <v>538</v>
      </c>
      <c r="M350" s="207" t="s">
        <v>7807</v>
      </c>
      <c r="P350" t="s">
        <v>7807</v>
      </c>
    </row>
    <row r="351" spans="1:16" x14ac:dyDescent="0.25">
      <c r="A351" s="207" t="s">
        <v>538</v>
      </c>
      <c r="B351" s="207" t="s">
        <v>5296</v>
      </c>
      <c r="C351" s="207" t="s">
        <v>5640</v>
      </c>
      <c r="D351" s="297">
        <v>107</v>
      </c>
      <c r="L351" s="207" t="s">
        <v>538</v>
      </c>
      <c r="M351" s="207" t="s">
        <v>7808</v>
      </c>
      <c r="P351" t="s">
        <v>7808</v>
      </c>
    </row>
    <row r="352" spans="1:16" x14ac:dyDescent="0.25">
      <c r="A352" s="207" t="s">
        <v>538</v>
      </c>
      <c r="B352" s="207" t="s">
        <v>5296</v>
      </c>
      <c r="C352" s="207" t="s">
        <v>3796</v>
      </c>
      <c r="D352" s="297">
        <v>17</v>
      </c>
      <c r="L352" s="207" t="s">
        <v>538</v>
      </c>
      <c r="M352" s="207" t="s">
        <v>7809</v>
      </c>
      <c r="P352" t="s">
        <v>7809</v>
      </c>
    </row>
    <row r="353" spans="1:16" x14ac:dyDescent="0.25">
      <c r="A353" s="207" t="s">
        <v>538</v>
      </c>
      <c r="B353" s="207" t="s">
        <v>5296</v>
      </c>
      <c r="C353" s="207" t="s">
        <v>3799</v>
      </c>
      <c r="D353" s="297">
        <v>10</v>
      </c>
      <c r="L353" s="207" t="s">
        <v>538</v>
      </c>
      <c r="M353" s="207" t="s">
        <v>7810</v>
      </c>
      <c r="P353" t="s">
        <v>7810</v>
      </c>
    </row>
    <row r="354" spans="1:16" x14ac:dyDescent="0.25">
      <c r="A354" s="207" t="s">
        <v>538</v>
      </c>
      <c r="B354" s="207" t="s">
        <v>5296</v>
      </c>
      <c r="C354" s="207" t="s">
        <v>5647</v>
      </c>
      <c r="D354" s="297">
        <v>106</v>
      </c>
      <c r="L354" s="207" t="s">
        <v>538</v>
      </c>
      <c r="M354" s="207" t="s">
        <v>7811</v>
      </c>
      <c r="P354" t="s">
        <v>7811</v>
      </c>
    </row>
    <row r="355" spans="1:16" x14ac:dyDescent="0.25">
      <c r="A355" s="207" t="s">
        <v>538</v>
      </c>
      <c r="B355" s="207" t="s">
        <v>5296</v>
      </c>
      <c r="C355" s="207" t="s">
        <v>3802</v>
      </c>
      <c r="D355" s="297">
        <v>20</v>
      </c>
      <c r="L355" s="207" t="s">
        <v>538</v>
      </c>
      <c r="M355" s="207" t="s">
        <v>7812</v>
      </c>
      <c r="P355" t="s">
        <v>7812</v>
      </c>
    </row>
    <row r="356" spans="1:16" x14ac:dyDescent="0.25">
      <c r="A356" s="207" t="s">
        <v>538</v>
      </c>
      <c r="B356" s="207" t="s">
        <v>5296</v>
      </c>
      <c r="C356" s="207" t="s">
        <v>3805</v>
      </c>
      <c r="D356" s="297">
        <v>6</v>
      </c>
      <c r="L356" s="207" t="s">
        <v>538</v>
      </c>
      <c r="M356" s="207" t="s">
        <v>7813</v>
      </c>
      <c r="P356" t="s">
        <v>7813</v>
      </c>
    </row>
    <row r="357" spans="1:16" x14ac:dyDescent="0.25">
      <c r="A357" s="207" t="s">
        <v>538</v>
      </c>
      <c r="B357" s="207" t="s">
        <v>5296</v>
      </c>
      <c r="C357" s="207" t="s">
        <v>5654</v>
      </c>
      <c r="D357" s="297">
        <v>107</v>
      </c>
      <c r="L357" s="207" t="s">
        <v>538</v>
      </c>
      <c r="M357" s="207" t="s">
        <v>7814</v>
      </c>
      <c r="P357" t="s">
        <v>7814</v>
      </c>
    </row>
    <row r="358" spans="1:16" x14ac:dyDescent="0.25">
      <c r="A358" s="207" t="s">
        <v>538</v>
      </c>
      <c r="B358" s="207" t="s">
        <v>5296</v>
      </c>
      <c r="C358" s="207" t="s">
        <v>3808</v>
      </c>
      <c r="D358" s="297">
        <v>20</v>
      </c>
      <c r="L358" s="207" t="s">
        <v>538</v>
      </c>
      <c r="M358" s="207" t="s">
        <v>7815</v>
      </c>
      <c r="P358" t="s">
        <v>7815</v>
      </c>
    </row>
    <row r="359" spans="1:16" x14ac:dyDescent="0.25">
      <c r="A359" s="207" t="s">
        <v>538</v>
      </c>
      <c r="B359" s="207" t="s">
        <v>5296</v>
      </c>
      <c r="C359" s="207" t="s">
        <v>3811</v>
      </c>
      <c r="D359" s="297">
        <v>11</v>
      </c>
      <c r="L359" s="207" t="s">
        <v>538</v>
      </c>
      <c r="M359" s="207" t="s">
        <v>7816</v>
      </c>
      <c r="P359" t="s">
        <v>7816</v>
      </c>
    </row>
    <row r="360" spans="1:16" x14ac:dyDescent="0.25">
      <c r="A360" s="207" t="s">
        <v>538</v>
      </c>
      <c r="B360" s="207" t="s">
        <v>5296</v>
      </c>
      <c r="C360" s="207" t="s">
        <v>5661</v>
      </c>
      <c r="D360" s="297">
        <v>108</v>
      </c>
      <c r="L360" s="207" t="s">
        <v>538</v>
      </c>
      <c r="M360" s="207" t="s">
        <v>7692</v>
      </c>
      <c r="P360" t="s">
        <v>7692</v>
      </c>
    </row>
    <row r="361" spans="1:16" x14ac:dyDescent="0.25">
      <c r="A361" s="207" t="s">
        <v>538</v>
      </c>
      <c r="B361" s="207" t="s">
        <v>5296</v>
      </c>
      <c r="C361" s="207" t="s">
        <v>3814</v>
      </c>
      <c r="D361" s="297">
        <v>19</v>
      </c>
      <c r="L361" s="207" t="s">
        <v>538</v>
      </c>
      <c r="M361" s="207" t="s">
        <v>7693</v>
      </c>
      <c r="P361" t="s">
        <v>7693</v>
      </c>
    </row>
    <row r="362" spans="1:16" x14ac:dyDescent="0.25">
      <c r="A362" s="207" t="s">
        <v>538</v>
      </c>
      <c r="B362" s="207" t="s">
        <v>5296</v>
      </c>
      <c r="C362" s="207" t="s">
        <v>3817</v>
      </c>
      <c r="D362" s="297">
        <v>11</v>
      </c>
      <c r="L362" s="207" t="s">
        <v>538</v>
      </c>
      <c r="M362" s="207" t="s">
        <v>7715</v>
      </c>
      <c r="P362" t="s">
        <v>7715</v>
      </c>
    </row>
    <row r="363" spans="1:16" x14ac:dyDescent="0.25">
      <c r="A363" s="207" t="s">
        <v>538</v>
      </c>
      <c r="B363" s="207" t="s">
        <v>5296</v>
      </c>
      <c r="C363" s="207" t="s">
        <v>5668</v>
      </c>
      <c r="D363" s="297">
        <v>107</v>
      </c>
      <c r="L363" s="207" t="s">
        <v>538</v>
      </c>
      <c r="M363" s="207" t="s">
        <v>7695</v>
      </c>
      <c r="P363" t="s">
        <v>7695</v>
      </c>
    </row>
    <row r="364" spans="1:16" x14ac:dyDescent="0.25">
      <c r="A364" s="207" t="s">
        <v>538</v>
      </c>
      <c r="B364" s="207" t="s">
        <v>5296</v>
      </c>
      <c r="C364" s="207" t="s">
        <v>3820</v>
      </c>
      <c r="D364" s="297">
        <v>20</v>
      </c>
      <c r="L364" s="207" t="s">
        <v>538</v>
      </c>
      <c r="M364" s="207" t="s">
        <v>7817</v>
      </c>
      <c r="P364" t="s">
        <v>7817</v>
      </c>
    </row>
    <row r="365" spans="1:16" x14ac:dyDescent="0.25">
      <c r="A365" s="207" t="s">
        <v>538</v>
      </c>
      <c r="B365" s="207" t="s">
        <v>5296</v>
      </c>
      <c r="C365" s="207" t="s">
        <v>3823</v>
      </c>
      <c r="D365" s="297">
        <v>9</v>
      </c>
      <c r="L365" s="207" t="s">
        <v>538</v>
      </c>
      <c r="M365" s="207" t="s">
        <v>7818</v>
      </c>
      <c r="P365" t="s">
        <v>7818</v>
      </c>
    </row>
    <row r="366" spans="1:16" x14ac:dyDescent="0.25">
      <c r="A366" s="207" t="s">
        <v>538</v>
      </c>
      <c r="B366" s="207" t="s">
        <v>5296</v>
      </c>
      <c r="C366" s="207" t="s">
        <v>5678</v>
      </c>
      <c r="D366" s="297">
        <v>108</v>
      </c>
      <c r="L366" s="207" t="s">
        <v>538</v>
      </c>
      <c r="M366" s="207" t="s">
        <v>7819</v>
      </c>
      <c r="P366" t="s">
        <v>7819</v>
      </c>
    </row>
    <row r="367" spans="1:16" x14ac:dyDescent="0.25">
      <c r="A367" s="207" t="s">
        <v>538</v>
      </c>
      <c r="B367" s="207" t="s">
        <v>5296</v>
      </c>
      <c r="C367" s="207" t="s">
        <v>3826</v>
      </c>
      <c r="D367" s="297">
        <v>20</v>
      </c>
      <c r="L367" s="207" t="s">
        <v>538</v>
      </c>
      <c r="M367" s="207" t="s">
        <v>7820</v>
      </c>
      <c r="P367" t="s">
        <v>7820</v>
      </c>
    </row>
    <row r="368" spans="1:16" x14ac:dyDescent="0.25">
      <c r="A368" s="207" t="s">
        <v>538</v>
      </c>
      <c r="B368" s="207" t="s">
        <v>5296</v>
      </c>
      <c r="C368" s="207" t="s">
        <v>3829</v>
      </c>
      <c r="D368" s="297">
        <v>11</v>
      </c>
      <c r="L368" s="207" t="s">
        <v>538</v>
      </c>
      <c r="M368" s="207" t="s">
        <v>7821</v>
      </c>
      <c r="P368" t="s">
        <v>7821</v>
      </c>
    </row>
    <row r="369" spans="1:16" x14ac:dyDescent="0.25">
      <c r="A369" s="207" t="s">
        <v>538</v>
      </c>
      <c r="B369" s="207" t="s">
        <v>5296</v>
      </c>
      <c r="C369" s="207" t="s">
        <v>5688</v>
      </c>
      <c r="D369" s="297">
        <v>108</v>
      </c>
      <c r="L369" s="207" t="s">
        <v>538</v>
      </c>
      <c r="M369" s="207" t="s">
        <v>7822</v>
      </c>
      <c r="P369" t="s">
        <v>7822</v>
      </c>
    </row>
    <row r="370" spans="1:16" x14ac:dyDescent="0.25">
      <c r="A370" s="207" t="s">
        <v>538</v>
      </c>
      <c r="B370" s="207" t="s">
        <v>5296</v>
      </c>
      <c r="C370" s="207" t="s">
        <v>3831</v>
      </c>
      <c r="D370" s="297">
        <v>19</v>
      </c>
      <c r="L370" s="207" t="s">
        <v>538</v>
      </c>
      <c r="M370" s="207" t="s">
        <v>7823</v>
      </c>
      <c r="P370" t="s">
        <v>7823</v>
      </c>
    </row>
    <row r="371" spans="1:16" x14ac:dyDescent="0.25">
      <c r="A371" s="207" t="s">
        <v>538</v>
      </c>
      <c r="B371" s="207" t="s">
        <v>5296</v>
      </c>
      <c r="C371" s="207" t="s">
        <v>5695</v>
      </c>
      <c r="D371" s="297">
        <v>108</v>
      </c>
      <c r="L371" s="207" t="s">
        <v>538</v>
      </c>
      <c r="M371" s="207" t="s">
        <v>5671</v>
      </c>
      <c r="P371" t="s">
        <v>5671</v>
      </c>
    </row>
    <row r="372" spans="1:16" x14ac:dyDescent="0.25">
      <c r="A372" s="207" t="s">
        <v>538</v>
      </c>
      <c r="B372" s="207" t="s">
        <v>5296</v>
      </c>
      <c r="C372" s="207" t="s">
        <v>3834</v>
      </c>
      <c r="D372" s="297">
        <v>19</v>
      </c>
      <c r="L372" s="207" t="s">
        <v>538</v>
      </c>
      <c r="M372" s="207" t="s">
        <v>5674</v>
      </c>
      <c r="P372" t="s">
        <v>5674</v>
      </c>
    </row>
    <row r="373" spans="1:16" x14ac:dyDescent="0.25">
      <c r="A373" s="207" t="s">
        <v>538</v>
      </c>
      <c r="B373" s="207" t="s">
        <v>5296</v>
      </c>
      <c r="C373" s="207" t="s">
        <v>5702</v>
      </c>
      <c r="D373" s="297">
        <v>108</v>
      </c>
      <c r="L373" s="207" t="s">
        <v>538</v>
      </c>
      <c r="M373" s="207" t="s">
        <v>7824</v>
      </c>
      <c r="P373" t="s">
        <v>7824</v>
      </c>
    </row>
    <row r="374" spans="1:16" x14ac:dyDescent="0.25">
      <c r="A374" s="207" t="s">
        <v>538</v>
      </c>
      <c r="B374" s="207" t="s">
        <v>5296</v>
      </c>
      <c r="C374" s="207" t="s">
        <v>3837</v>
      </c>
      <c r="D374" s="297">
        <v>15</v>
      </c>
      <c r="L374" s="207" t="s">
        <v>538</v>
      </c>
      <c r="M374" s="207" t="s">
        <v>5677</v>
      </c>
      <c r="P374" t="s">
        <v>5677</v>
      </c>
    </row>
    <row r="375" spans="1:16" x14ac:dyDescent="0.25">
      <c r="A375" s="207" t="s">
        <v>538</v>
      </c>
      <c r="B375" s="207" t="s">
        <v>5296</v>
      </c>
      <c r="C375" s="207" t="s">
        <v>5708</v>
      </c>
      <c r="D375" s="297">
        <v>107</v>
      </c>
      <c r="L375" s="207" t="s">
        <v>538</v>
      </c>
      <c r="M375" s="207" t="s">
        <v>5681</v>
      </c>
      <c r="P375" t="s">
        <v>5681</v>
      </c>
    </row>
    <row r="376" spans="1:16" x14ac:dyDescent="0.25">
      <c r="A376" s="207" t="s">
        <v>538</v>
      </c>
      <c r="B376" s="207" t="s">
        <v>5296</v>
      </c>
      <c r="C376" s="207" t="s">
        <v>7728</v>
      </c>
      <c r="D376" s="297">
        <v>3</v>
      </c>
      <c r="L376" s="207" t="s">
        <v>538</v>
      </c>
      <c r="M376" s="207" t="s">
        <v>7825</v>
      </c>
      <c r="P376" t="s">
        <v>7825</v>
      </c>
    </row>
    <row r="377" spans="1:16" x14ac:dyDescent="0.25">
      <c r="A377" s="207" t="s">
        <v>538</v>
      </c>
      <c r="B377" s="207" t="s">
        <v>5296</v>
      </c>
      <c r="C377" s="207" t="s">
        <v>7729</v>
      </c>
      <c r="D377" s="297">
        <v>2</v>
      </c>
      <c r="L377" s="207" t="s">
        <v>538</v>
      </c>
      <c r="M377" s="207" t="s">
        <v>5684</v>
      </c>
      <c r="P377" t="s">
        <v>5684</v>
      </c>
    </row>
    <row r="378" spans="1:16" x14ac:dyDescent="0.25">
      <c r="A378" s="207" t="s">
        <v>538</v>
      </c>
      <c r="B378" s="207" t="s">
        <v>5296</v>
      </c>
      <c r="C378" s="207" t="s">
        <v>7730</v>
      </c>
      <c r="D378" s="297">
        <v>2</v>
      </c>
      <c r="L378" s="207" t="s">
        <v>538</v>
      </c>
      <c r="M378" s="207" t="s">
        <v>7826</v>
      </c>
      <c r="P378" t="s">
        <v>7826</v>
      </c>
    </row>
    <row r="379" spans="1:16" x14ac:dyDescent="0.25">
      <c r="A379" s="207" t="s">
        <v>538</v>
      </c>
      <c r="B379" s="207" t="s">
        <v>5296</v>
      </c>
      <c r="C379" s="207" t="s">
        <v>3840</v>
      </c>
      <c r="D379" s="297">
        <v>12</v>
      </c>
      <c r="L379" s="207" t="s">
        <v>538</v>
      </c>
      <c r="M379" s="207" t="s">
        <v>5687</v>
      </c>
      <c r="P379" t="s">
        <v>5687</v>
      </c>
    </row>
    <row r="380" spans="1:16" x14ac:dyDescent="0.25">
      <c r="A380" s="207" t="s">
        <v>538</v>
      </c>
      <c r="B380" s="207" t="s">
        <v>5296</v>
      </c>
      <c r="C380" s="207" t="s">
        <v>3843</v>
      </c>
      <c r="D380" s="297">
        <v>22</v>
      </c>
      <c r="L380" s="207" t="s">
        <v>538</v>
      </c>
      <c r="M380" s="207" t="s">
        <v>5691</v>
      </c>
      <c r="P380" t="s">
        <v>5691</v>
      </c>
    </row>
    <row r="381" spans="1:16" x14ac:dyDescent="0.25">
      <c r="A381" s="207" t="s">
        <v>538</v>
      </c>
      <c r="B381" s="207" t="s">
        <v>5296</v>
      </c>
      <c r="C381" s="207" t="s">
        <v>3846</v>
      </c>
      <c r="D381" s="297">
        <v>15</v>
      </c>
      <c r="L381" s="207" t="s">
        <v>538</v>
      </c>
      <c r="M381" s="207" t="s">
        <v>5694</v>
      </c>
      <c r="P381" t="s">
        <v>5694</v>
      </c>
    </row>
    <row r="382" spans="1:16" x14ac:dyDescent="0.25">
      <c r="A382" s="207" t="s">
        <v>538</v>
      </c>
      <c r="B382" s="207" t="s">
        <v>5296</v>
      </c>
      <c r="C382" s="207" t="s">
        <v>3849</v>
      </c>
      <c r="D382" s="297">
        <v>20</v>
      </c>
      <c r="L382" s="207" t="s">
        <v>538</v>
      </c>
      <c r="M382" s="207" t="s">
        <v>7827</v>
      </c>
      <c r="P382" t="s">
        <v>7827</v>
      </c>
    </row>
    <row r="383" spans="1:16" x14ac:dyDescent="0.25">
      <c r="A383" s="207" t="s">
        <v>538</v>
      </c>
      <c r="B383" s="207" t="s">
        <v>5296</v>
      </c>
      <c r="C383" s="207" t="s">
        <v>3852</v>
      </c>
      <c r="D383" s="297">
        <v>16</v>
      </c>
      <c r="L383" s="207" t="s">
        <v>538</v>
      </c>
      <c r="M383" s="207" t="s">
        <v>5698</v>
      </c>
      <c r="P383" t="s">
        <v>5698</v>
      </c>
    </row>
    <row r="384" spans="1:16" x14ac:dyDescent="0.25">
      <c r="A384" s="207" t="s">
        <v>538</v>
      </c>
      <c r="B384" s="207" t="s">
        <v>5296</v>
      </c>
      <c r="C384" s="207" t="s">
        <v>3855</v>
      </c>
      <c r="D384" s="297">
        <v>27</v>
      </c>
      <c r="L384" s="207" t="s">
        <v>538</v>
      </c>
      <c r="M384" s="207" t="s">
        <v>5701</v>
      </c>
      <c r="P384" t="s">
        <v>5701</v>
      </c>
    </row>
    <row r="385" spans="1:16" x14ac:dyDescent="0.25">
      <c r="A385" s="207" t="s">
        <v>538</v>
      </c>
      <c r="B385" s="207" t="s">
        <v>5296</v>
      </c>
      <c r="C385" s="207" t="s">
        <v>3858</v>
      </c>
      <c r="D385" s="297">
        <v>32</v>
      </c>
      <c r="L385" s="207" t="s">
        <v>538</v>
      </c>
      <c r="M385" s="207" t="s">
        <v>5705</v>
      </c>
      <c r="P385" t="s">
        <v>5705</v>
      </c>
    </row>
    <row r="386" spans="1:16" x14ac:dyDescent="0.25">
      <c r="A386" s="207" t="s">
        <v>538</v>
      </c>
      <c r="B386" s="207" t="s">
        <v>5296</v>
      </c>
      <c r="C386" s="207" t="s">
        <v>3861</v>
      </c>
      <c r="D386" s="297">
        <v>10</v>
      </c>
      <c r="L386" s="207" t="s">
        <v>538</v>
      </c>
      <c r="M386" s="207" t="s">
        <v>7828</v>
      </c>
      <c r="P386" t="s">
        <v>7828</v>
      </c>
    </row>
    <row r="387" spans="1:16" x14ac:dyDescent="0.25">
      <c r="A387" s="207" t="s">
        <v>538</v>
      </c>
      <c r="B387" s="207" t="s">
        <v>5296</v>
      </c>
      <c r="C387" s="207" t="s">
        <v>3864</v>
      </c>
      <c r="D387" s="297">
        <v>18</v>
      </c>
      <c r="L387" s="207" t="s">
        <v>538</v>
      </c>
      <c r="M387" s="207" t="s">
        <v>7829</v>
      </c>
      <c r="P387" t="s">
        <v>7829</v>
      </c>
    </row>
    <row r="388" spans="1:16" x14ac:dyDescent="0.25">
      <c r="A388" s="207" t="s">
        <v>538</v>
      </c>
      <c r="B388" s="207" t="s">
        <v>5296</v>
      </c>
      <c r="C388" s="207" t="s">
        <v>3867</v>
      </c>
      <c r="D388" s="297">
        <v>17</v>
      </c>
      <c r="L388" s="207" t="s">
        <v>538</v>
      </c>
      <c r="M388" s="207" t="s">
        <v>7830</v>
      </c>
      <c r="P388" t="s">
        <v>7830</v>
      </c>
    </row>
    <row r="389" spans="1:16" x14ac:dyDescent="0.25">
      <c r="A389" s="207" t="s">
        <v>538</v>
      </c>
      <c r="B389" s="207" t="s">
        <v>5296</v>
      </c>
      <c r="C389" s="207" t="s">
        <v>3870</v>
      </c>
      <c r="D389" s="297">
        <v>15</v>
      </c>
      <c r="L389" s="207" t="s">
        <v>538</v>
      </c>
      <c r="M389" s="207" t="s">
        <v>7831</v>
      </c>
      <c r="P389" t="s">
        <v>7831</v>
      </c>
    </row>
    <row r="390" spans="1:16" x14ac:dyDescent="0.25">
      <c r="A390" s="207" t="s">
        <v>538</v>
      </c>
      <c r="B390" s="207" t="s">
        <v>5296</v>
      </c>
      <c r="C390" s="207" t="s">
        <v>3873</v>
      </c>
      <c r="D390" s="297">
        <v>12</v>
      </c>
      <c r="L390" s="207" t="s">
        <v>538</v>
      </c>
      <c r="M390" s="207" t="s">
        <v>4112</v>
      </c>
      <c r="P390" t="s">
        <v>4112</v>
      </c>
    </row>
    <row r="391" spans="1:16" x14ac:dyDescent="0.25">
      <c r="A391" s="207" t="s">
        <v>538</v>
      </c>
      <c r="B391" s="207" t="s">
        <v>5296</v>
      </c>
      <c r="C391" s="207" t="s">
        <v>3875</v>
      </c>
      <c r="D391" s="297">
        <v>10</v>
      </c>
      <c r="L391" s="207" t="s">
        <v>538</v>
      </c>
      <c r="M391" s="207" t="s">
        <v>4114</v>
      </c>
      <c r="P391" t="s">
        <v>4114</v>
      </c>
    </row>
    <row r="392" spans="1:16" x14ac:dyDescent="0.25">
      <c r="A392" s="207" t="s">
        <v>538</v>
      </c>
      <c r="B392" s="207" t="s">
        <v>5296</v>
      </c>
      <c r="C392" s="207" t="s">
        <v>3877</v>
      </c>
      <c r="D392" s="297">
        <v>6</v>
      </c>
      <c r="L392" s="207" t="s">
        <v>538</v>
      </c>
      <c r="M392" s="207" t="s">
        <v>4118</v>
      </c>
      <c r="P392" t="s">
        <v>4118</v>
      </c>
    </row>
    <row r="393" spans="1:16" x14ac:dyDescent="0.25">
      <c r="A393" s="207" t="s">
        <v>538</v>
      </c>
      <c r="B393" s="207" t="s">
        <v>5296</v>
      </c>
      <c r="C393" s="207" t="s">
        <v>3880</v>
      </c>
      <c r="D393" s="297">
        <v>17</v>
      </c>
      <c r="L393" s="207" t="s">
        <v>538</v>
      </c>
      <c r="M393" s="207" t="s">
        <v>7832</v>
      </c>
      <c r="P393" t="s">
        <v>7832</v>
      </c>
    </row>
    <row r="394" spans="1:16" x14ac:dyDescent="0.25">
      <c r="A394" s="207" t="s">
        <v>538</v>
      </c>
      <c r="B394" s="207" t="s">
        <v>5296</v>
      </c>
      <c r="C394" s="207" t="s">
        <v>3882</v>
      </c>
      <c r="D394" s="297">
        <v>10</v>
      </c>
      <c r="L394" s="207" t="s">
        <v>538</v>
      </c>
      <c r="M394" s="207" t="s">
        <v>4120</v>
      </c>
      <c r="P394" t="s">
        <v>4120</v>
      </c>
    </row>
    <row r="395" spans="1:16" x14ac:dyDescent="0.25">
      <c r="A395" s="207" t="s">
        <v>538</v>
      </c>
      <c r="B395" s="207" t="s">
        <v>5296</v>
      </c>
      <c r="C395" s="207" t="s">
        <v>3884</v>
      </c>
      <c r="D395" s="297">
        <v>3</v>
      </c>
      <c r="L395" s="207" t="s">
        <v>538</v>
      </c>
      <c r="M395" s="207" t="s">
        <v>7833</v>
      </c>
      <c r="P395" t="s">
        <v>7833</v>
      </c>
    </row>
    <row r="396" spans="1:16" x14ac:dyDescent="0.25">
      <c r="A396" s="207" t="s">
        <v>538</v>
      </c>
      <c r="B396" s="207" t="s">
        <v>5296</v>
      </c>
      <c r="C396" s="207" t="s">
        <v>3926</v>
      </c>
      <c r="D396" s="297">
        <v>19</v>
      </c>
      <c r="L396" s="207" t="s">
        <v>538</v>
      </c>
      <c r="M396" s="207" t="s">
        <v>4122</v>
      </c>
      <c r="P396" t="s">
        <v>4122</v>
      </c>
    </row>
    <row r="397" spans="1:16" x14ac:dyDescent="0.25">
      <c r="A397" s="207" t="s">
        <v>538</v>
      </c>
      <c r="B397" s="207" t="s">
        <v>5296</v>
      </c>
      <c r="C397" s="207" t="s">
        <v>7680</v>
      </c>
      <c r="D397" s="297">
        <v>13</v>
      </c>
      <c r="L397" s="207" t="s">
        <v>538</v>
      </c>
      <c r="M397" s="207" t="s">
        <v>4124</v>
      </c>
      <c r="P397" t="s">
        <v>4124</v>
      </c>
    </row>
    <row r="398" spans="1:16" x14ac:dyDescent="0.25">
      <c r="A398" s="207" t="s">
        <v>538</v>
      </c>
      <c r="B398" s="207" t="s">
        <v>5296</v>
      </c>
      <c r="C398" s="207" t="s">
        <v>7681</v>
      </c>
      <c r="D398" s="297">
        <v>17</v>
      </c>
      <c r="L398" s="207" t="s">
        <v>538</v>
      </c>
      <c r="M398" s="207" t="s">
        <v>4126</v>
      </c>
      <c r="P398" t="s">
        <v>4126</v>
      </c>
    </row>
    <row r="399" spans="1:16" x14ac:dyDescent="0.25">
      <c r="A399" s="207" t="s">
        <v>538</v>
      </c>
      <c r="B399" s="207" t="s">
        <v>5296</v>
      </c>
      <c r="C399" s="207" t="s">
        <v>7732</v>
      </c>
      <c r="D399" s="297">
        <v>16</v>
      </c>
      <c r="L399" s="207" t="s">
        <v>538</v>
      </c>
      <c r="M399" s="207" t="s">
        <v>4128</v>
      </c>
      <c r="P399" t="s">
        <v>4128</v>
      </c>
    </row>
    <row r="400" spans="1:16" x14ac:dyDescent="0.25">
      <c r="A400" s="207" t="s">
        <v>538</v>
      </c>
      <c r="B400" s="207" t="s">
        <v>5296</v>
      </c>
      <c r="C400" s="207" t="s">
        <v>7733</v>
      </c>
      <c r="D400" s="297">
        <v>9</v>
      </c>
      <c r="L400" s="207" t="s">
        <v>538</v>
      </c>
      <c r="M400" s="207" t="s">
        <v>7834</v>
      </c>
      <c r="P400" t="s">
        <v>7834</v>
      </c>
    </row>
    <row r="401" spans="1:16" x14ac:dyDescent="0.25">
      <c r="A401" s="207" t="s">
        <v>538</v>
      </c>
      <c r="B401" s="207" t="s">
        <v>5296</v>
      </c>
      <c r="C401" s="207" t="s">
        <v>3930</v>
      </c>
      <c r="D401" s="297">
        <v>41</v>
      </c>
      <c r="L401" s="207" t="s">
        <v>538</v>
      </c>
      <c r="M401" s="207" t="s">
        <v>4130</v>
      </c>
      <c r="P401" t="s">
        <v>4130</v>
      </c>
    </row>
    <row r="402" spans="1:16" x14ac:dyDescent="0.25">
      <c r="A402" s="207" t="s">
        <v>538</v>
      </c>
      <c r="B402" s="207" t="s">
        <v>5296</v>
      </c>
      <c r="C402" s="207" t="s">
        <v>7734</v>
      </c>
      <c r="D402" s="297">
        <v>23</v>
      </c>
      <c r="L402" s="207" t="s">
        <v>538</v>
      </c>
      <c r="M402" s="207" t="s">
        <v>4132</v>
      </c>
      <c r="P402" t="s">
        <v>4132</v>
      </c>
    </row>
    <row r="403" spans="1:16" x14ac:dyDescent="0.25">
      <c r="A403" s="207" t="s">
        <v>538</v>
      </c>
      <c r="B403" s="207" t="s">
        <v>5296</v>
      </c>
      <c r="C403" s="207" t="s">
        <v>3932</v>
      </c>
      <c r="D403" s="297">
        <v>43</v>
      </c>
      <c r="L403" s="207" t="s">
        <v>538</v>
      </c>
      <c r="M403" s="207" t="s">
        <v>4136</v>
      </c>
      <c r="P403" t="s">
        <v>4136</v>
      </c>
    </row>
    <row r="404" spans="1:16" x14ac:dyDescent="0.25">
      <c r="A404" s="207" t="s">
        <v>538</v>
      </c>
      <c r="B404" s="207" t="s">
        <v>5296</v>
      </c>
      <c r="C404" s="207" t="s">
        <v>3935</v>
      </c>
      <c r="D404" s="297">
        <v>17</v>
      </c>
      <c r="L404" s="207" t="s">
        <v>538</v>
      </c>
      <c r="M404" s="207" t="s">
        <v>4139</v>
      </c>
      <c r="P404" t="s">
        <v>4139</v>
      </c>
    </row>
    <row r="405" spans="1:16" x14ac:dyDescent="0.25">
      <c r="A405" s="207" t="s">
        <v>538</v>
      </c>
      <c r="B405" s="207" t="s">
        <v>5296</v>
      </c>
      <c r="C405" s="207" t="s">
        <v>7735</v>
      </c>
      <c r="D405" s="297">
        <v>11</v>
      </c>
      <c r="L405" s="207" t="s">
        <v>538</v>
      </c>
      <c r="M405" s="207" t="s">
        <v>4141</v>
      </c>
      <c r="P405" t="s">
        <v>4141</v>
      </c>
    </row>
    <row r="406" spans="1:16" x14ac:dyDescent="0.25">
      <c r="A406" s="207" t="s">
        <v>538</v>
      </c>
      <c r="B406" s="207" t="s">
        <v>5296</v>
      </c>
      <c r="C406" s="207" t="s">
        <v>3938</v>
      </c>
      <c r="D406" s="297">
        <v>28</v>
      </c>
      <c r="L406" s="207" t="s">
        <v>538</v>
      </c>
      <c r="M406" s="207" t="s">
        <v>4144</v>
      </c>
      <c r="P406" t="s">
        <v>4144</v>
      </c>
    </row>
    <row r="407" spans="1:16" x14ac:dyDescent="0.25">
      <c r="A407" s="207" t="s">
        <v>538</v>
      </c>
      <c r="B407" s="207" t="s">
        <v>5296</v>
      </c>
      <c r="C407" s="207" t="s">
        <v>3941</v>
      </c>
      <c r="D407" s="297">
        <v>27</v>
      </c>
      <c r="L407" s="207" t="s">
        <v>538</v>
      </c>
      <c r="M407" s="207" t="s">
        <v>4147</v>
      </c>
      <c r="P407" t="s">
        <v>4147</v>
      </c>
    </row>
    <row r="408" spans="1:16" x14ac:dyDescent="0.25">
      <c r="A408" s="207" t="s">
        <v>538</v>
      </c>
      <c r="B408" s="207" t="s">
        <v>5296</v>
      </c>
      <c r="C408" s="207" t="s">
        <v>7736</v>
      </c>
      <c r="D408" s="297">
        <v>3</v>
      </c>
      <c r="L408" s="207" t="s">
        <v>538</v>
      </c>
      <c r="M408" s="207" t="s">
        <v>5338</v>
      </c>
      <c r="P408" t="s">
        <v>5338</v>
      </c>
    </row>
    <row r="409" spans="1:16" x14ac:dyDescent="0.25">
      <c r="A409" s="207" t="s">
        <v>538</v>
      </c>
      <c r="B409" s="207" t="s">
        <v>5296</v>
      </c>
      <c r="C409" s="207" t="s">
        <v>7737</v>
      </c>
      <c r="D409" s="297">
        <v>6</v>
      </c>
      <c r="L409" s="207" t="s">
        <v>538</v>
      </c>
      <c r="M409" s="207" t="s">
        <v>4150</v>
      </c>
      <c r="P409" t="s">
        <v>4150</v>
      </c>
    </row>
    <row r="410" spans="1:16" x14ac:dyDescent="0.25">
      <c r="A410" s="207" t="s">
        <v>538</v>
      </c>
      <c r="B410" s="207" t="s">
        <v>5296</v>
      </c>
      <c r="C410" s="207" t="s">
        <v>7738</v>
      </c>
      <c r="D410" s="297">
        <v>9</v>
      </c>
      <c r="L410" s="207" t="s">
        <v>538</v>
      </c>
      <c r="M410" s="207" t="s">
        <v>4153</v>
      </c>
      <c r="P410" t="s">
        <v>4153</v>
      </c>
    </row>
    <row r="411" spans="1:16" x14ac:dyDescent="0.25">
      <c r="A411" s="207" t="s">
        <v>538</v>
      </c>
      <c r="B411" s="207" t="s">
        <v>5296</v>
      </c>
      <c r="C411" s="207" t="s">
        <v>7739</v>
      </c>
      <c r="D411" s="297">
        <v>2</v>
      </c>
      <c r="L411" s="207" t="s">
        <v>538</v>
      </c>
      <c r="M411" s="207" t="s">
        <v>7835</v>
      </c>
      <c r="P411" t="s">
        <v>7835</v>
      </c>
    </row>
    <row r="412" spans="1:16" x14ac:dyDescent="0.25">
      <c r="A412" s="207" t="s">
        <v>538</v>
      </c>
      <c r="B412" s="207" t="s">
        <v>5296</v>
      </c>
      <c r="C412" s="207" t="s">
        <v>7682</v>
      </c>
      <c r="D412" s="297">
        <v>5</v>
      </c>
      <c r="L412" s="207" t="s">
        <v>538</v>
      </c>
      <c r="M412" s="207" t="s">
        <v>4156</v>
      </c>
      <c r="P412" t="s">
        <v>4156</v>
      </c>
    </row>
    <row r="413" spans="1:16" x14ac:dyDescent="0.25">
      <c r="A413" s="207" t="s">
        <v>538</v>
      </c>
      <c r="B413" s="207" t="s">
        <v>5296</v>
      </c>
      <c r="C413" s="207" t="s">
        <v>7740</v>
      </c>
      <c r="D413" s="297">
        <v>3</v>
      </c>
      <c r="L413" s="207" t="s">
        <v>538</v>
      </c>
      <c r="M413" s="207" t="s">
        <v>7836</v>
      </c>
      <c r="P413" t="s">
        <v>7836</v>
      </c>
    </row>
    <row r="414" spans="1:16" x14ac:dyDescent="0.25">
      <c r="A414" s="207" t="s">
        <v>538</v>
      </c>
      <c r="B414" s="207" t="s">
        <v>5296</v>
      </c>
      <c r="C414" s="207" t="s">
        <v>7741</v>
      </c>
      <c r="D414" s="297">
        <v>7</v>
      </c>
      <c r="L414" s="207" t="s">
        <v>538</v>
      </c>
      <c r="M414" s="207" t="s">
        <v>7837</v>
      </c>
      <c r="P414" t="s">
        <v>7837</v>
      </c>
    </row>
    <row r="415" spans="1:16" x14ac:dyDescent="0.25">
      <c r="A415" s="207" t="s">
        <v>538</v>
      </c>
      <c r="B415" s="207" t="s">
        <v>5296</v>
      </c>
      <c r="C415" s="207" t="s">
        <v>7683</v>
      </c>
      <c r="D415" s="297">
        <v>11</v>
      </c>
      <c r="L415" s="207" t="s">
        <v>538</v>
      </c>
      <c r="M415" s="207" t="s">
        <v>4159</v>
      </c>
      <c r="P415" t="s">
        <v>4159</v>
      </c>
    </row>
    <row r="416" spans="1:16" x14ac:dyDescent="0.25">
      <c r="A416" s="207" t="s">
        <v>538</v>
      </c>
      <c r="B416" s="207" t="s">
        <v>5296</v>
      </c>
      <c r="C416" s="207" t="s">
        <v>7742</v>
      </c>
      <c r="D416" s="297">
        <v>6</v>
      </c>
      <c r="L416" s="207" t="s">
        <v>538</v>
      </c>
      <c r="M416" s="207" t="s">
        <v>4162</v>
      </c>
      <c r="P416" t="s">
        <v>4162</v>
      </c>
    </row>
    <row r="417" spans="1:16" x14ac:dyDescent="0.25">
      <c r="A417" s="207" t="s">
        <v>538</v>
      </c>
      <c r="B417" s="207" t="s">
        <v>5296</v>
      </c>
      <c r="C417" s="207" t="s">
        <v>7743</v>
      </c>
      <c r="D417" s="297">
        <v>96</v>
      </c>
      <c r="L417" s="207" t="s">
        <v>538</v>
      </c>
      <c r="M417" s="207" t="s">
        <v>4165</v>
      </c>
      <c r="P417" t="s">
        <v>4165</v>
      </c>
    </row>
    <row r="418" spans="1:16" x14ac:dyDescent="0.25">
      <c r="A418" s="207" t="s">
        <v>538</v>
      </c>
      <c r="B418" s="207" t="s">
        <v>5296</v>
      </c>
      <c r="C418" s="207" t="s">
        <v>7744</v>
      </c>
      <c r="D418" s="297">
        <v>3</v>
      </c>
      <c r="L418" s="207" t="s">
        <v>538</v>
      </c>
      <c r="M418" s="207" t="s">
        <v>4167</v>
      </c>
      <c r="P418" t="s">
        <v>4167</v>
      </c>
    </row>
    <row r="419" spans="1:16" x14ac:dyDescent="0.25">
      <c r="A419" s="207" t="s">
        <v>538</v>
      </c>
      <c r="B419" s="207" t="s">
        <v>5296</v>
      </c>
      <c r="C419" s="207" t="s">
        <v>7745</v>
      </c>
      <c r="D419" s="297">
        <v>52</v>
      </c>
      <c r="L419" s="207" t="s">
        <v>538</v>
      </c>
      <c r="M419" s="207" t="s">
        <v>7838</v>
      </c>
      <c r="P419" t="s">
        <v>7838</v>
      </c>
    </row>
    <row r="420" spans="1:16" x14ac:dyDescent="0.25">
      <c r="A420" s="207" t="s">
        <v>538</v>
      </c>
      <c r="B420" s="207" t="s">
        <v>5296</v>
      </c>
      <c r="C420" s="207" t="s">
        <v>3944</v>
      </c>
      <c r="D420" s="297">
        <v>51</v>
      </c>
      <c r="L420" s="207" t="s">
        <v>538</v>
      </c>
      <c r="M420" s="207" t="s">
        <v>4169</v>
      </c>
      <c r="P420" t="s">
        <v>4169</v>
      </c>
    </row>
    <row r="421" spans="1:16" x14ac:dyDescent="0.25">
      <c r="A421" s="207" t="s">
        <v>538</v>
      </c>
      <c r="B421" s="207" t="s">
        <v>5296</v>
      </c>
      <c r="C421" s="207" t="s">
        <v>3946</v>
      </c>
      <c r="D421" s="297">
        <v>10</v>
      </c>
      <c r="L421" s="207" t="s">
        <v>538</v>
      </c>
      <c r="M421" s="207" t="s">
        <v>4173</v>
      </c>
      <c r="P421" t="s">
        <v>4173</v>
      </c>
    </row>
    <row r="422" spans="1:16" x14ac:dyDescent="0.25">
      <c r="A422" s="207" t="s">
        <v>538</v>
      </c>
      <c r="B422" s="207" t="s">
        <v>5296</v>
      </c>
      <c r="C422" s="207" t="s">
        <v>3948</v>
      </c>
      <c r="D422" s="297">
        <v>4</v>
      </c>
      <c r="L422" s="207" t="s">
        <v>538</v>
      </c>
      <c r="M422" s="207" t="s">
        <v>7839</v>
      </c>
      <c r="P422" t="s">
        <v>7839</v>
      </c>
    </row>
    <row r="423" spans="1:16" x14ac:dyDescent="0.25">
      <c r="A423" s="207" t="s">
        <v>538</v>
      </c>
      <c r="B423" s="207" t="s">
        <v>5296</v>
      </c>
      <c r="C423" s="207" t="s">
        <v>7746</v>
      </c>
      <c r="D423" s="297">
        <v>24</v>
      </c>
      <c r="L423" s="207" t="s">
        <v>538</v>
      </c>
      <c r="M423" s="207" t="s">
        <v>4175</v>
      </c>
      <c r="P423" t="s">
        <v>4175</v>
      </c>
    </row>
    <row r="424" spans="1:16" x14ac:dyDescent="0.25">
      <c r="A424" s="207" t="s">
        <v>538</v>
      </c>
      <c r="B424" s="207" t="s">
        <v>5296</v>
      </c>
      <c r="C424" s="207" t="s">
        <v>3950</v>
      </c>
      <c r="D424" s="297">
        <v>11</v>
      </c>
      <c r="L424" s="207" t="s">
        <v>538</v>
      </c>
      <c r="M424" s="207" t="s">
        <v>7840</v>
      </c>
      <c r="P424" t="s">
        <v>7840</v>
      </c>
    </row>
    <row r="425" spans="1:16" x14ac:dyDescent="0.25">
      <c r="A425" s="207" t="s">
        <v>538</v>
      </c>
      <c r="B425" s="207" t="s">
        <v>5296</v>
      </c>
      <c r="C425" s="207" t="s">
        <v>3952</v>
      </c>
      <c r="D425" s="297">
        <v>25</v>
      </c>
      <c r="L425" s="207" t="s">
        <v>538</v>
      </c>
      <c r="M425" s="207" t="s">
        <v>7841</v>
      </c>
      <c r="P425" t="s">
        <v>7841</v>
      </c>
    </row>
    <row r="426" spans="1:16" x14ac:dyDescent="0.25">
      <c r="A426" s="207" t="s">
        <v>538</v>
      </c>
      <c r="B426" s="207" t="s">
        <v>5296</v>
      </c>
      <c r="C426" s="207" t="s">
        <v>5802</v>
      </c>
      <c r="D426" s="297">
        <v>5</v>
      </c>
      <c r="L426" s="207" t="s">
        <v>538</v>
      </c>
      <c r="M426" s="207" t="s">
        <v>7842</v>
      </c>
      <c r="P426" t="s">
        <v>7842</v>
      </c>
    </row>
    <row r="427" spans="1:16" x14ac:dyDescent="0.25">
      <c r="A427" s="207" t="s">
        <v>538</v>
      </c>
      <c r="B427" s="207" t="s">
        <v>5296</v>
      </c>
      <c r="C427" s="207" t="s">
        <v>3954</v>
      </c>
      <c r="D427" s="297">
        <v>10</v>
      </c>
      <c r="L427" s="207" t="s">
        <v>538</v>
      </c>
      <c r="M427" s="207" t="s">
        <v>7843</v>
      </c>
      <c r="P427" t="s">
        <v>7843</v>
      </c>
    </row>
    <row r="428" spans="1:16" x14ac:dyDescent="0.25">
      <c r="A428" s="207" t="s">
        <v>538</v>
      </c>
      <c r="B428" s="207" t="s">
        <v>5296</v>
      </c>
      <c r="C428" s="207" t="s">
        <v>3956</v>
      </c>
      <c r="D428" s="297">
        <v>8</v>
      </c>
      <c r="L428" s="207" t="s">
        <v>538</v>
      </c>
      <c r="M428" s="207" t="s">
        <v>7844</v>
      </c>
      <c r="P428" t="s">
        <v>7844</v>
      </c>
    </row>
    <row r="429" spans="1:16" x14ac:dyDescent="0.25">
      <c r="A429" s="207" t="s">
        <v>538</v>
      </c>
      <c r="B429" s="207" t="s">
        <v>5296</v>
      </c>
      <c r="C429" s="207" t="s">
        <v>3958</v>
      </c>
      <c r="D429" s="297">
        <v>18</v>
      </c>
      <c r="L429" s="207" t="s">
        <v>538</v>
      </c>
      <c r="M429" s="207" t="s">
        <v>7845</v>
      </c>
      <c r="P429" t="s">
        <v>7845</v>
      </c>
    </row>
    <row r="430" spans="1:16" x14ac:dyDescent="0.25">
      <c r="A430" s="207" t="s">
        <v>538</v>
      </c>
      <c r="B430" s="207" t="s">
        <v>5296</v>
      </c>
      <c r="C430" s="207" t="s">
        <v>3960</v>
      </c>
      <c r="D430" s="297">
        <v>11</v>
      </c>
      <c r="L430" s="207" t="s">
        <v>538</v>
      </c>
      <c r="M430" s="207" t="s">
        <v>7846</v>
      </c>
      <c r="P430" t="s">
        <v>7846</v>
      </c>
    </row>
    <row r="431" spans="1:16" x14ac:dyDescent="0.25">
      <c r="A431" s="207" t="s">
        <v>538</v>
      </c>
      <c r="B431" s="207" t="s">
        <v>5296</v>
      </c>
      <c r="C431" s="207" t="s">
        <v>3962</v>
      </c>
      <c r="D431" s="297">
        <v>20</v>
      </c>
      <c r="L431" s="207" t="s">
        <v>538</v>
      </c>
      <c r="M431" s="207" t="s">
        <v>7847</v>
      </c>
      <c r="P431" t="s">
        <v>7847</v>
      </c>
    </row>
    <row r="432" spans="1:16" x14ac:dyDescent="0.25">
      <c r="A432" s="207" t="s">
        <v>538</v>
      </c>
      <c r="B432" s="207" t="s">
        <v>5296</v>
      </c>
      <c r="C432" s="207" t="s">
        <v>3964</v>
      </c>
      <c r="D432" s="297">
        <v>25</v>
      </c>
      <c r="L432" s="207" t="s">
        <v>538</v>
      </c>
      <c r="M432" s="207" t="s">
        <v>7848</v>
      </c>
      <c r="P432" t="s">
        <v>7848</v>
      </c>
    </row>
    <row r="433" spans="1:16" x14ac:dyDescent="0.25">
      <c r="A433" s="207" t="s">
        <v>538</v>
      </c>
      <c r="B433" s="207" t="s">
        <v>5296</v>
      </c>
      <c r="C433" s="207" t="s">
        <v>3966</v>
      </c>
      <c r="D433" s="297">
        <v>32</v>
      </c>
      <c r="L433" s="207" t="s">
        <v>538</v>
      </c>
      <c r="M433" s="207" t="s">
        <v>7849</v>
      </c>
      <c r="P433" t="s">
        <v>7849</v>
      </c>
    </row>
    <row r="434" spans="1:16" x14ac:dyDescent="0.25">
      <c r="A434" s="207" t="s">
        <v>538</v>
      </c>
      <c r="B434" s="207" t="s">
        <v>5296</v>
      </c>
      <c r="C434" s="207" t="s">
        <v>3968</v>
      </c>
      <c r="D434" s="297">
        <v>14</v>
      </c>
      <c r="L434" s="207" t="s">
        <v>538</v>
      </c>
      <c r="M434" s="207" t="s">
        <v>7850</v>
      </c>
      <c r="P434" t="s">
        <v>7850</v>
      </c>
    </row>
    <row r="435" spans="1:16" x14ac:dyDescent="0.25">
      <c r="A435" s="207" t="s">
        <v>538</v>
      </c>
      <c r="B435" s="207" t="s">
        <v>5296</v>
      </c>
      <c r="C435" s="207" t="s">
        <v>3970</v>
      </c>
      <c r="D435" s="297">
        <v>17</v>
      </c>
      <c r="L435" s="207" t="s">
        <v>538</v>
      </c>
      <c r="M435" s="207" t="s">
        <v>4177</v>
      </c>
      <c r="P435" t="s">
        <v>4177</v>
      </c>
    </row>
    <row r="436" spans="1:16" x14ac:dyDescent="0.25">
      <c r="A436" s="207" t="s">
        <v>538</v>
      </c>
      <c r="B436" s="207" t="s">
        <v>5296</v>
      </c>
      <c r="C436" s="207" t="s">
        <v>3972</v>
      </c>
      <c r="D436" s="297">
        <v>7</v>
      </c>
      <c r="L436" s="207" t="s">
        <v>538</v>
      </c>
      <c r="M436" s="207" t="s">
        <v>4179</v>
      </c>
      <c r="P436" t="s">
        <v>4179</v>
      </c>
    </row>
    <row r="437" spans="1:16" x14ac:dyDescent="0.25">
      <c r="A437" s="207" t="s">
        <v>538</v>
      </c>
      <c r="B437" s="207" t="s">
        <v>5296</v>
      </c>
      <c r="C437" s="207" t="s">
        <v>3974</v>
      </c>
      <c r="D437" s="297">
        <v>34</v>
      </c>
      <c r="L437" s="207" t="s">
        <v>538</v>
      </c>
      <c r="M437" s="207" t="s">
        <v>7851</v>
      </c>
      <c r="P437" t="s">
        <v>7851</v>
      </c>
    </row>
    <row r="438" spans="1:16" x14ac:dyDescent="0.25">
      <c r="A438" s="207" t="s">
        <v>538</v>
      </c>
      <c r="B438" s="207" t="s">
        <v>5296</v>
      </c>
      <c r="C438" s="207" t="s">
        <v>3977</v>
      </c>
      <c r="D438" s="297">
        <v>18</v>
      </c>
      <c r="L438" s="207" t="s">
        <v>538</v>
      </c>
      <c r="M438" s="207" t="s">
        <v>7852</v>
      </c>
      <c r="P438" t="s">
        <v>7852</v>
      </c>
    </row>
    <row r="439" spans="1:16" x14ac:dyDescent="0.25">
      <c r="A439" s="207" t="s">
        <v>538</v>
      </c>
      <c r="B439" s="207" t="s">
        <v>5296</v>
      </c>
      <c r="C439" s="207" t="s">
        <v>3979</v>
      </c>
      <c r="D439" s="297">
        <v>23</v>
      </c>
      <c r="L439" s="207" t="s">
        <v>538</v>
      </c>
      <c r="M439" s="207" t="s">
        <v>4181</v>
      </c>
      <c r="P439" t="s">
        <v>4181</v>
      </c>
    </row>
    <row r="440" spans="1:16" x14ac:dyDescent="0.25">
      <c r="A440" s="207" t="s">
        <v>538</v>
      </c>
      <c r="B440" s="207" t="s">
        <v>5296</v>
      </c>
      <c r="C440" s="207" t="s">
        <v>3981</v>
      </c>
      <c r="D440" s="297">
        <v>11</v>
      </c>
      <c r="L440" s="207" t="s">
        <v>538</v>
      </c>
      <c r="M440" s="207" t="s">
        <v>4183</v>
      </c>
      <c r="P440" t="s">
        <v>4183</v>
      </c>
    </row>
    <row r="441" spans="1:16" x14ac:dyDescent="0.25">
      <c r="A441" s="207" t="s">
        <v>538</v>
      </c>
      <c r="B441" s="207" t="s">
        <v>5296</v>
      </c>
      <c r="C441" s="207" t="s">
        <v>3983</v>
      </c>
      <c r="D441" s="297">
        <v>33</v>
      </c>
      <c r="L441" s="207" t="s">
        <v>538</v>
      </c>
      <c r="M441" s="207" t="s">
        <v>7853</v>
      </c>
      <c r="P441" t="s">
        <v>7853</v>
      </c>
    </row>
    <row r="442" spans="1:16" x14ac:dyDescent="0.25">
      <c r="A442" s="207" t="s">
        <v>538</v>
      </c>
      <c r="B442" s="207" t="s">
        <v>5296</v>
      </c>
      <c r="C442" s="207" t="s">
        <v>3986</v>
      </c>
      <c r="D442" s="297">
        <v>3</v>
      </c>
      <c r="L442" s="207" t="s">
        <v>538</v>
      </c>
      <c r="M442" s="207" t="s">
        <v>7854</v>
      </c>
      <c r="P442" t="s">
        <v>7854</v>
      </c>
    </row>
    <row r="443" spans="1:16" x14ac:dyDescent="0.25">
      <c r="A443" s="207" t="s">
        <v>538</v>
      </c>
      <c r="B443" s="207" t="s">
        <v>5296</v>
      </c>
      <c r="C443" s="207" t="s">
        <v>3989</v>
      </c>
      <c r="D443" s="297">
        <v>10</v>
      </c>
      <c r="L443" s="207" t="s">
        <v>538</v>
      </c>
      <c r="M443" s="207" t="s">
        <v>7855</v>
      </c>
      <c r="P443" t="s">
        <v>7855</v>
      </c>
    </row>
    <row r="444" spans="1:16" x14ac:dyDescent="0.25">
      <c r="A444" s="207" t="s">
        <v>538</v>
      </c>
      <c r="B444" s="207" t="s">
        <v>5296</v>
      </c>
      <c r="C444" s="207" t="s">
        <v>3991</v>
      </c>
      <c r="D444" s="297">
        <v>24</v>
      </c>
      <c r="L444" s="207" t="s">
        <v>538</v>
      </c>
      <c r="M444" s="207" t="s">
        <v>7856</v>
      </c>
      <c r="P444" t="s">
        <v>7856</v>
      </c>
    </row>
    <row r="445" spans="1:16" x14ac:dyDescent="0.25">
      <c r="A445" s="207" t="s">
        <v>538</v>
      </c>
      <c r="B445" s="207" t="s">
        <v>5296</v>
      </c>
      <c r="C445" s="207" t="s">
        <v>3992</v>
      </c>
      <c r="D445" s="297">
        <v>12</v>
      </c>
      <c r="L445" s="207" t="s">
        <v>538</v>
      </c>
      <c r="M445" s="207" t="s">
        <v>7671</v>
      </c>
      <c r="P445" t="s">
        <v>7671</v>
      </c>
    </row>
    <row r="446" spans="1:16" x14ac:dyDescent="0.25">
      <c r="A446" s="207" t="s">
        <v>538</v>
      </c>
      <c r="B446" s="207" t="s">
        <v>5296</v>
      </c>
      <c r="C446" s="207" t="s">
        <v>3995</v>
      </c>
      <c r="D446" s="297">
        <v>92</v>
      </c>
      <c r="L446" s="207" t="s">
        <v>538</v>
      </c>
      <c r="M446" s="207" t="s">
        <v>7857</v>
      </c>
      <c r="P446" t="s">
        <v>7857</v>
      </c>
    </row>
    <row r="447" spans="1:16" x14ac:dyDescent="0.25">
      <c r="A447" s="207" t="s">
        <v>538</v>
      </c>
      <c r="B447" s="207" t="s">
        <v>5296</v>
      </c>
      <c r="C447" s="207" t="s">
        <v>3997</v>
      </c>
      <c r="D447" s="297">
        <v>32</v>
      </c>
      <c r="L447" s="207" t="s">
        <v>538</v>
      </c>
      <c r="M447" s="207" t="s">
        <v>7858</v>
      </c>
      <c r="P447" t="s">
        <v>7858</v>
      </c>
    </row>
    <row r="448" spans="1:16" x14ac:dyDescent="0.25">
      <c r="A448" s="207" t="s">
        <v>538</v>
      </c>
      <c r="B448" s="207" t="s">
        <v>5296</v>
      </c>
      <c r="C448" s="207" t="s">
        <v>3999</v>
      </c>
      <c r="D448" s="297">
        <v>16</v>
      </c>
      <c r="L448" s="207" t="s">
        <v>538</v>
      </c>
      <c r="M448" s="207" t="s">
        <v>7859</v>
      </c>
      <c r="P448" t="s">
        <v>7859</v>
      </c>
    </row>
    <row r="449" spans="1:16" x14ac:dyDescent="0.25">
      <c r="A449" s="207" t="s">
        <v>538</v>
      </c>
      <c r="B449" s="207" t="s">
        <v>5296</v>
      </c>
      <c r="C449" s="207" t="s">
        <v>4001</v>
      </c>
      <c r="D449" s="297">
        <v>13</v>
      </c>
      <c r="L449" s="207" t="s">
        <v>538</v>
      </c>
      <c r="M449" s="207" t="s">
        <v>7860</v>
      </c>
      <c r="P449" t="s">
        <v>7860</v>
      </c>
    </row>
    <row r="450" spans="1:16" x14ac:dyDescent="0.25">
      <c r="A450" s="207" t="s">
        <v>538</v>
      </c>
      <c r="B450" s="207" t="s">
        <v>5296</v>
      </c>
      <c r="C450" s="207" t="s">
        <v>4003</v>
      </c>
      <c r="D450" s="297">
        <v>16</v>
      </c>
      <c r="L450" s="207" t="s">
        <v>538</v>
      </c>
      <c r="M450" s="207" t="s">
        <v>4185</v>
      </c>
      <c r="P450" t="s">
        <v>4185</v>
      </c>
    </row>
    <row r="451" spans="1:16" x14ac:dyDescent="0.25">
      <c r="A451" s="207" t="s">
        <v>538</v>
      </c>
      <c r="B451" s="207" t="s">
        <v>5296</v>
      </c>
      <c r="C451" s="207" t="s">
        <v>4005</v>
      </c>
      <c r="D451" s="297">
        <v>12</v>
      </c>
      <c r="L451" s="207" t="s">
        <v>538</v>
      </c>
      <c r="M451" s="207" t="s">
        <v>7861</v>
      </c>
      <c r="P451" t="s">
        <v>7861</v>
      </c>
    </row>
    <row r="452" spans="1:16" x14ac:dyDescent="0.25">
      <c r="A452" s="207" t="s">
        <v>538</v>
      </c>
      <c r="B452" s="207" t="s">
        <v>5296</v>
      </c>
      <c r="C452" s="207" t="s">
        <v>4007</v>
      </c>
      <c r="D452" s="297">
        <v>9</v>
      </c>
      <c r="L452" s="207" t="s">
        <v>538</v>
      </c>
      <c r="M452" s="207" t="s">
        <v>4187</v>
      </c>
      <c r="P452" t="s">
        <v>4187</v>
      </c>
    </row>
    <row r="453" spans="1:16" x14ac:dyDescent="0.25">
      <c r="A453" s="207" t="s">
        <v>538</v>
      </c>
      <c r="B453" s="207" t="s">
        <v>5296</v>
      </c>
      <c r="C453" s="207" t="s">
        <v>4009</v>
      </c>
      <c r="D453" s="297">
        <v>8</v>
      </c>
      <c r="L453" s="207" t="s">
        <v>538</v>
      </c>
      <c r="M453" s="207" t="s">
        <v>7862</v>
      </c>
      <c r="P453" t="s">
        <v>7862</v>
      </c>
    </row>
    <row r="454" spans="1:16" x14ac:dyDescent="0.25">
      <c r="A454" s="207" t="s">
        <v>538</v>
      </c>
      <c r="B454" s="207" t="s">
        <v>5296</v>
      </c>
      <c r="C454" s="207" t="s">
        <v>4010</v>
      </c>
      <c r="D454" s="297">
        <v>12</v>
      </c>
      <c r="L454" s="207" t="s">
        <v>538</v>
      </c>
      <c r="M454" s="207" t="s">
        <v>4189</v>
      </c>
      <c r="P454" t="s">
        <v>4189</v>
      </c>
    </row>
    <row r="455" spans="1:16" x14ac:dyDescent="0.25">
      <c r="A455" s="207" t="s">
        <v>538</v>
      </c>
      <c r="B455" s="207" t="s">
        <v>5296</v>
      </c>
      <c r="C455" s="207" t="s">
        <v>4012</v>
      </c>
      <c r="D455" s="297">
        <v>11</v>
      </c>
      <c r="L455" s="207" t="s">
        <v>538</v>
      </c>
      <c r="M455" s="207" t="s">
        <v>4191</v>
      </c>
      <c r="P455" t="s">
        <v>4191</v>
      </c>
    </row>
    <row r="456" spans="1:16" x14ac:dyDescent="0.25">
      <c r="A456" s="207" t="s">
        <v>538</v>
      </c>
      <c r="B456" s="207" t="s">
        <v>5296</v>
      </c>
      <c r="C456" s="207" t="s">
        <v>4014</v>
      </c>
      <c r="D456" s="297">
        <v>7</v>
      </c>
      <c r="L456" s="207" t="s">
        <v>538</v>
      </c>
      <c r="M456" s="207" t="s">
        <v>4193</v>
      </c>
      <c r="P456" t="s">
        <v>4193</v>
      </c>
    </row>
    <row r="457" spans="1:16" x14ac:dyDescent="0.25">
      <c r="A457" s="207" t="s">
        <v>538</v>
      </c>
      <c r="B457" s="207" t="s">
        <v>5296</v>
      </c>
      <c r="C457" s="207" t="s">
        <v>4015</v>
      </c>
      <c r="D457" s="297">
        <v>18</v>
      </c>
      <c r="L457" s="207" t="s">
        <v>538</v>
      </c>
      <c r="M457" s="207" t="s">
        <v>7863</v>
      </c>
      <c r="P457" t="s">
        <v>7863</v>
      </c>
    </row>
    <row r="458" spans="1:16" x14ac:dyDescent="0.25">
      <c r="A458" s="207" t="s">
        <v>538</v>
      </c>
      <c r="B458" s="207" t="s">
        <v>5296</v>
      </c>
      <c r="C458" s="207" t="s">
        <v>4018</v>
      </c>
      <c r="D458" s="297">
        <v>12</v>
      </c>
      <c r="L458" s="207" t="s">
        <v>538</v>
      </c>
      <c r="M458" s="207" t="s">
        <v>7864</v>
      </c>
      <c r="P458" t="s">
        <v>7864</v>
      </c>
    </row>
    <row r="459" spans="1:16" x14ac:dyDescent="0.25">
      <c r="A459" s="207" t="s">
        <v>538</v>
      </c>
      <c r="B459" s="207" t="s">
        <v>5296</v>
      </c>
      <c r="C459" s="207" t="s">
        <v>5291</v>
      </c>
      <c r="D459" s="297">
        <v>29</v>
      </c>
      <c r="L459" s="207" t="s">
        <v>538</v>
      </c>
      <c r="M459" s="207" t="s">
        <v>7865</v>
      </c>
      <c r="P459" t="s">
        <v>7865</v>
      </c>
    </row>
    <row r="460" spans="1:16" x14ac:dyDescent="0.25">
      <c r="A460" s="207" t="s">
        <v>538</v>
      </c>
      <c r="B460" s="207" t="s">
        <v>5296</v>
      </c>
      <c r="C460" s="207" t="s">
        <v>7748</v>
      </c>
      <c r="D460" s="297">
        <v>4</v>
      </c>
      <c r="L460" s="207" t="s">
        <v>538</v>
      </c>
      <c r="M460" s="207" t="s">
        <v>4259</v>
      </c>
      <c r="P460" t="s">
        <v>4259</v>
      </c>
    </row>
    <row r="461" spans="1:16" x14ac:dyDescent="0.25">
      <c r="A461" s="207" t="s">
        <v>538</v>
      </c>
      <c r="B461" s="207" t="s">
        <v>5296</v>
      </c>
      <c r="C461" s="207" t="s">
        <v>7686</v>
      </c>
      <c r="D461" s="297">
        <v>14</v>
      </c>
      <c r="L461" s="207" t="s">
        <v>538</v>
      </c>
      <c r="M461" s="207" t="s">
        <v>7601</v>
      </c>
      <c r="P461" t="s">
        <v>7601</v>
      </c>
    </row>
    <row r="462" spans="1:16" x14ac:dyDescent="0.25">
      <c r="A462" s="207" t="s">
        <v>538</v>
      </c>
      <c r="B462" s="207" t="s">
        <v>5296</v>
      </c>
      <c r="C462" s="207" t="s">
        <v>7749</v>
      </c>
      <c r="D462" s="297">
        <v>25</v>
      </c>
      <c r="L462" s="207" t="s">
        <v>538</v>
      </c>
      <c r="M462" s="207" t="s">
        <v>7866</v>
      </c>
      <c r="P462" t="s">
        <v>7866</v>
      </c>
    </row>
    <row r="463" spans="1:16" x14ac:dyDescent="0.25">
      <c r="A463" s="207" t="s">
        <v>538</v>
      </c>
      <c r="B463" s="207" t="s">
        <v>5296</v>
      </c>
      <c r="C463" s="207" t="s">
        <v>7750</v>
      </c>
      <c r="D463" s="297">
        <v>9</v>
      </c>
      <c r="L463" s="207" t="s">
        <v>538</v>
      </c>
      <c r="M463" s="207" t="s">
        <v>7867</v>
      </c>
      <c r="P463" t="s">
        <v>7867</v>
      </c>
    </row>
    <row r="464" spans="1:16" x14ac:dyDescent="0.25">
      <c r="A464" s="207" t="s">
        <v>538</v>
      </c>
      <c r="B464" s="207" t="s">
        <v>5296</v>
      </c>
      <c r="C464" s="207" t="s">
        <v>4022</v>
      </c>
      <c r="D464" s="297">
        <v>11</v>
      </c>
      <c r="L464" s="207" t="s">
        <v>538</v>
      </c>
      <c r="M464" s="207" t="s">
        <v>7868</v>
      </c>
      <c r="P464" t="s">
        <v>7868</v>
      </c>
    </row>
    <row r="465" spans="1:16" x14ac:dyDescent="0.25">
      <c r="A465" s="207" t="s">
        <v>538</v>
      </c>
      <c r="B465" s="207" t="s">
        <v>5296</v>
      </c>
      <c r="C465" s="207" t="s">
        <v>7751</v>
      </c>
      <c r="D465" s="297">
        <v>18</v>
      </c>
      <c r="L465" s="207" t="s">
        <v>538</v>
      </c>
      <c r="M465" s="207" t="s">
        <v>7869</v>
      </c>
      <c r="P465" t="s">
        <v>7869</v>
      </c>
    </row>
    <row r="466" spans="1:16" x14ac:dyDescent="0.25">
      <c r="A466" s="207" t="s">
        <v>538</v>
      </c>
      <c r="B466" s="207" t="s">
        <v>5296</v>
      </c>
      <c r="C466" s="207" t="s">
        <v>5877</v>
      </c>
      <c r="D466" s="297">
        <v>8</v>
      </c>
      <c r="L466" s="207" t="s">
        <v>538</v>
      </c>
      <c r="M466" s="207" t="s">
        <v>4385</v>
      </c>
      <c r="P466" t="s">
        <v>4385</v>
      </c>
    </row>
    <row r="467" spans="1:16" x14ac:dyDescent="0.25">
      <c r="A467" s="207" t="s">
        <v>538</v>
      </c>
      <c r="B467" s="207" t="s">
        <v>5296</v>
      </c>
      <c r="C467" s="207" t="s">
        <v>4037</v>
      </c>
      <c r="D467" s="297">
        <v>53</v>
      </c>
      <c r="L467" s="207" t="s">
        <v>538</v>
      </c>
      <c r="M467" s="207" t="s">
        <v>4387</v>
      </c>
      <c r="P467" t="s">
        <v>4387</v>
      </c>
    </row>
    <row r="468" spans="1:16" x14ac:dyDescent="0.25">
      <c r="A468" s="207" t="s">
        <v>538</v>
      </c>
      <c r="B468" s="207" t="s">
        <v>5296</v>
      </c>
      <c r="C468" s="207" t="s">
        <v>4038</v>
      </c>
      <c r="D468" s="297">
        <v>20</v>
      </c>
      <c r="L468" s="207" t="s">
        <v>538</v>
      </c>
      <c r="M468" s="207" t="s">
        <v>4412</v>
      </c>
      <c r="P468" t="s">
        <v>4412</v>
      </c>
    </row>
    <row r="469" spans="1:16" x14ac:dyDescent="0.25">
      <c r="A469" s="207" t="s">
        <v>538</v>
      </c>
      <c r="B469" s="207" t="s">
        <v>5296</v>
      </c>
      <c r="C469" s="207" t="s">
        <v>4040</v>
      </c>
      <c r="D469" s="297">
        <v>58</v>
      </c>
      <c r="L469" s="207" t="s">
        <v>538</v>
      </c>
      <c r="M469" s="207" t="s">
        <v>7870</v>
      </c>
      <c r="P469" t="s">
        <v>7870</v>
      </c>
    </row>
    <row r="470" spans="1:16" x14ac:dyDescent="0.25">
      <c r="A470" s="207" t="s">
        <v>538</v>
      </c>
      <c r="B470" s="207" t="s">
        <v>5296</v>
      </c>
      <c r="C470" s="207" t="s">
        <v>4042</v>
      </c>
      <c r="D470" s="297">
        <v>32</v>
      </c>
      <c r="L470" s="207" t="s">
        <v>538</v>
      </c>
      <c r="M470" s="207" t="s">
        <v>7871</v>
      </c>
      <c r="P470" t="s">
        <v>7871</v>
      </c>
    </row>
    <row r="471" spans="1:16" x14ac:dyDescent="0.25">
      <c r="A471" s="207" t="s">
        <v>538</v>
      </c>
      <c r="B471" s="207" t="s">
        <v>5296</v>
      </c>
      <c r="C471" s="207" t="s">
        <v>4044</v>
      </c>
      <c r="D471" s="297">
        <v>22</v>
      </c>
      <c r="L471" s="207" t="s">
        <v>538</v>
      </c>
      <c r="M471" s="207" t="s">
        <v>4499</v>
      </c>
      <c r="P471" t="s">
        <v>4499</v>
      </c>
    </row>
    <row r="472" spans="1:16" x14ac:dyDescent="0.25">
      <c r="A472" s="207" t="s">
        <v>538</v>
      </c>
      <c r="B472" s="207" t="s">
        <v>5296</v>
      </c>
      <c r="C472" s="207" t="s">
        <v>4046</v>
      </c>
      <c r="D472" s="297">
        <v>22</v>
      </c>
      <c r="L472" s="207" t="s">
        <v>538</v>
      </c>
      <c r="M472" s="207" t="s">
        <v>7716</v>
      </c>
      <c r="P472" t="s">
        <v>7716</v>
      </c>
    </row>
    <row r="473" spans="1:16" x14ac:dyDescent="0.25">
      <c r="A473" s="207" t="s">
        <v>538</v>
      </c>
      <c r="B473" s="207" t="s">
        <v>5296</v>
      </c>
      <c r="C473" s="207" t="s">
        <v>4047</v>
      </c>
      <c r="D473" s="297">
        <v>11</v>
      </c>
      <c r="L473" s="207" t="s">
        <v>538</v>
      </c>
      <c r="M473" s="207" t="s">
        <v>4501</v>
      </c>
      <c r="P473" t="s">
        <v>4501</v>
      </c>
    </row>
    <row r="474" spans="1:16" x14ac:dyDescent="0.25">
      <c r="A474" s="207" t="s">
        <v>538</v>
      </c>
      <c r="B474" s="207" t="s">
        <v>5296</v>
      </c>
      <c r="C474" s="207" t="s">
        <v>4049</v>
      </c>
      <c r="D474" s="297">
        <v>11</v>
      </c>
      <c r="L474" s="207" t="s">
        <v>538</v>
      </c>
      <c r="M474" s="207" t="s">
        <v>4503</v>
      </c>
      <c r="P474" t="s">
        <v>4503</v>
      </c>
    </row>
    <row r="475" spans="1:16" x14ac:dyDescent="0.25">
      <c r="A475" s="207" t="s">
        <v>538</v>
      </c>
      <c r="B475" s="207" t="s">
        <v>5296</v>
      </c>
      <c r="C475" s="207" t="s">
        <v>4051</v>
      </c>
      <c r="D475" s="297">
        <v>33</v>
      </c>
      <c r="L475" s="207" t="s">
        <v>538</v>
      </c>
      <c r="M475" s="207" t="s">
        <v>4505</v>
      </c>
      <c r="P475" t="s">
        <v>4505</v>
      </c>
    </row>
    <row r="476" spans="1:16" x14ac:dyDescent="0.25">
      <c r="A476" s="207" t="s">
        <v>538</v>
      </c>
      <c r="B476" s="207" t="s">
        <v>5296</v>
      </c>
      <c r="C476" s="207" t="s">
        <v>4053</v>
      </c>
      <c r="D476" s="297">
        <v>34</v>
      </c>
      <c r="L476" s="207" t="s">
        <v>538</v>
      </c>
      <c r="M476" s="207" t="s">
        <v>4508</v>
      </c>
      <c r="P476" t="s">
        <v>4508</v>
      </c>
    </row>
    <row r="477" spans="1:16" x14ac:dyDescent="0.25">
      <c r="A477" s="207" t="s">
        <v>538</v>
      </c>
      <c r="B477" s="207" t="s">
        <v>5296</v>
      </c>
      <c r="C477" s="207" t="s">
        <v>4054</v>
      </c>
      <c r="D477" s="297">
        <v>20</v>
      </c>
      <c r="L477" s="207" t="s">
        <v>538</v>
      </c>
      <c r="M477" s="207" t="s">
        <v>7872</v>
      </c>
      <c r="P477" t="s">
        <v>7872</v>
      </c>
    </row>
    <row r="478" spans="1:16" x14ac:dyDescent="0.25">
      <c r="A478" s="207" t="s">
        <v>538</v>
      </c>
      <c r="B478" s="207" t="s">
        <v>5296</v>
      </c>
      <c r="C478" s="207" t="s">
        <v>5905</v>
      </c>
      <c r="D478" s="297">
        <v>18</v>
      </c>
      <c r="L478" s="207" t="s">
        <v>538</v>
      </c>
      <c r="M478" s="207" t="s">
        <v>4509</v>
      </c>
      <c r="P478" t="s">
        <v>4509</v>
      </c>
    </row>
    <row r="479" spans="1:16" x14ac:dyDescent="0.25">
      <c r="A479" s="207" t="s">
        <v>538</v>
      </c>
      <c r="B479" s="207" t="s">
        <v>5296</v>
      </c>
      <c r="C479" s="207" t="s">
        <v>5908</v>
      </c>
      <c r="D479" s="297">
        <v>14</v>
      </c>
      <c r="L479" s="207" t="s">
        <v>538</v>
      </c>
      <c r="M479" s="207" t="s">
        <v>4511</v>
      </c>
      <c r="P479" t="s">
        <v>4511</v>
      </c>
    </row>
    <row r="480" spans="1:16" x14ac:dyDescent="0.25">
      <c r="A480" s="207" t="s">
        <v>538</v>
      </c>
      <c r="B480" s="207" t="s">
        <v>5296</v>
      </c>
      <c r="C480" s="207" t="s">
        <v>4056</v>
      </c>
      <c r="D480" s="297">
        <v>16</v>
      </c>
      <c r="L480" s="207" t="s">
        <v>538</v>
      </c>
      <c r="M480" s="207" t="s">
        <v>4513</v>
      </c>
      <c r="P480" t="s">
        <v>4513</v>
      </c>
    </row>
    <row r="481" spans="1:16" x14ac:dyDescent="0.25">
      <c r="A481" s="207" t="s">
        <v>538</v>
      </c>
      <c r="B481" s="207" t="s">
        <v>5296</v>
      </c>
      <c r="C481" s="207" t="s">
        <v>4058</v>
      </c>
      <c r="D481" s="297">
        <v>27</v>
      </c>
      <c r="L481" s="207" t="s">
        <v>538</v>
      </c>
      <c r="M481" s="207" t="s">
        <v>4515</v>
      </c>
      <c r="P481" t="s">
        <v>4515</v>
      </c>
    </row>
    <row r="482" spans="1:16" x14ac:dyDescent="0.25">
      <c r="A482" s="207" t="s">
        <v>538</v>
      </c>
      <c r="B482" s="207" t="s">
        <v>5296</v>
      </c>
      <c r="C482" s="207" t="s">
        <v>4060</v>
      </c>
      <c r="D482" s="297">
        <v>14</v>
      </c>
      <c r="L482" s="207" t="s">
        <v>538</v>
      </c>
      <c r="M482" s="207" t="s">
        <v>7604</v>
      </c>
      <c r="P482" t="s">
        <v>7604</v>
      </c>
    </row>
    <row r="483" spans="1:16" x14ac:dyDescent="0.25">
      <c r="A483" s="207" t="s">
        <v>538</v>
      </c>
      <c r="B483" s="207" t="s">
        <v>5296</v>
      </c>
      <c r="C483" s="207" t="s">
        <v>4063</v>
      </c>
      <c r="D483" s="297">
        <v>13</v>
      </c>
      <c r="L483" s="207" t="s">
        <v>538</v>
      </c>
      <c r="M483" s="207" t="s">
        <v>7605</v>
      </c>
      <c r="P483" t="s">
        <v>7605</v>
      </c>
    </row>
    <row r="484" spans="1:16" x14ac:dyDescent="0.25">
      <c r="A484" s="207" t="s">
        <v>538</v>
      </c>
      <c r="B484" s="207" t="s">
        <v>5296</v>
      </c>
      <c r="C484" s="207" t="s">
        <v>4065</v>
      </c>
      <c r="D484" s="297">
        <v>17</v>
      </c>
      <c r="L484" s="207" t="s">
        <v>538</v>
      </c>
      <c r="M484" s="207" t="s">
        <v>7606</v>
      </c>
      <c r="P484" t="s">
        <v>7606</v>
      </c>
    </row>
    <row r="485" spans="1:16" x14ac:dyDescent="0.25">
      <c r="A485" s="207" t="s">
        <v>538</v>
      </c>
      <c r="B485" s="207" t="s">
        <v>5296</v>
      </c>
      <c r="C485" s="207" t="s">
        <v>4067</v>
      </c>
      <c r="D485" s="297">
        <v>11</v>
      </c>
      <c r="L485" s="207" t="s">
        <v>538</v>
      </c>
      <c r="M485" s="207" t="s">
        <v>7607</v>
      </c>
      <c r="P485" t="s">
        <v>7607</v>
      </c>
    </row>
    <row r="486" spans="1:16" x14ac:dyDescent="0.25">
      <c r="A486" s="207" t="s">
        <v>538</v>
      </c>
      <c r="B486" s="207" t="s">
        <v>5296</v>
      </c>
      <c r="C486" s="207" t="s">
        <v>7752</v>
      </c>
      <c r="D486" s="297">
        <v>4</v>
      </c>
      <c r="L486" s="207" t="s">
        <v>538</v>
      </c>
      <c r="M486" s="207" t="s">
        <v>7608</v>
      </c>
      <c r="P486" t="s">
        <v>7608</v>
      </c>
    </row>
    <row r="487" spans="1:16" x14ac:dyDescent="0.25">
      <c r="A487" s="207" t="s">
        <v>538</v>
      </c>
      <c r="B487" s="207" t="s">
        <v>5296</v>
      </c>
      <c r="C487" s="207" t="s">
        <v>4068</v>
      </c>
      <c r="D487" s="297">
        <v>9</v>
      </c>
      <c r="L487" s="207" t="s">
        <v>538</v>
      </c>
      <c r="M487" s="207" t="s">
        <v>4517</v>
      </c>
      <c r="P487" t="s">
        <v>4517</v>
      </c>
    </row>
    <row r="488" spans="1:16" x14ac:dyDescent="0.25">
      <c r="A488" s="207" t="s">
        <v>538</v>
      </c>
      <c r="B488" s="207" t="s">
        <v>5296</v>
      </c>
      <c r="C488" s="207" t="s">
        <v>7753</v>
      </c>
      <c r="D488" s="297">
        <v>4</v>
      </c>
      <c r="L488" s="207" t="s">
        <v>538</v>
      </c>
      <c r="M488" s="207" t="s">
        <v>7609</v>
      </c>
      <c r="P488" t="s">
        <v>7609</v>
      </c>
    </row>
    <row r="489" spans="1:16" x14ac:dyDescent="0.25">
      <c r="A489" s="207" t="s">
        <v>538</v>
      </c>
      <c r="B489" s="207" t="s">
        <v>5296</v>
      </c>
      <c r="C489" s="207" t="s">
        <v>7754</v>
      </c>
      <c r="D489" s="297">
        <v>4</v>
      </c>
      <c r="L489" s="207" t="s">
        <v>538</v>
      </c>
      <c r="M489" s="207" t="s">
        <v>7611</v>
      </c>
      <c r="P489" t="s">
        <v>7611</v>
      </c>
    </row>
    <row r="490" spans="1:16" x14ac:dyDescent="0.25">
      <c r="A490" s="207" t="s">
        <v>538</v>
      </c>
      <c r="B490" s="207" t="s">
        <v>5296</v>
      </c>
      <c r="C490" s="207" t="s">
        <v>7755</v>
      </c>
      <c r="D490" s="297">
        <v>4</v>
      </c>
      <c r="L490" s="207" t="s">
        <v>538</v>
      </c>
      <c r="M490" s="207" t="s">
        <v>7612</v>
      </c>
      <c r="P490" t="s">
        <v>7612</v>
      </c>
    </row>
    <row r="491" spans="1:16" x14ac:dyDescent="0.25">
      <c r="A491" s="207" t="s">
        <v>538</v>
      </c>
      <c r="B491" s="207" t="s">
        <v>5296</v>
      </c>
      <c r="C491" s="207" t="s">
        <v>7756</v>
      </c>
      <c r="D491" s="297">
        <v>4</v>
      </c>
      <c r="L491" s="207" t="s">
        <v>538</v>
      </c>
      <c r="M491" s="207" t="s">
        <v>7697</v>
      </c>
      <c r="P491" t="s">
        <v>7697</v>
      </c>
    </row>
    <row r="492" spans="1:16" x14ac:dyDescent="0.25">
      <c r="A492" s="207" t="s">
        <v>538</v>
      </c>
      <c r="B492" s="207" t="s">
        <v>5296</v>
      </c>
      <c r="C492" s="207" t="s">
        <v>7757</v>
      </c>
      <c r="D492" s="297">
        <v>4</v>
      </c>
      <c r="L492" s="207" t="s">
        <v>538</v>
      </c>
      <c r="M492" s="207" t="s">
        <v>7614</v>
      </c>
      <c r="P492" t="s">
        <v>7614</v>
      </c>
    </row>
    <row r="493" spans="1:16" x14ac:dyDescent="0.25">
      <c r="A493" s="207" t="s">
        <v>538</v>
      </c>
      <c r="B493" s="207" t="s">
        <v>5296</v>
      </c>
      <c r="C493" s="207" t="s">
        <v>7758</v>
      </c>
      <c r="D493" s="297">
        <v>3</v>
      </c>
      <c r="L493" s="207" t="s">
        <v>538</v>
      </c>
      <c r="M493" s="207" t="s">
        <v>7616</v>
      </c>
      <c r="P493" t="s">
        <v>7616</v>
      </c>
    </row>
    <row r="494" spans="1:16" x14ac:dyDescent="0.25">
      <c r="A494" s="207" t="s">
        <v>538</v>
      </c>
      <c r="B494" s="207" t="s">
        <v>5296</v>
      </c>
      <c r="C494" s="207" t="s">
        <v>7759</v>
      </c>
      <c r="D494" s="297">
        <v>3</v>
      </c>
      <c r="L494" s="207" t="s">
        <v>538</v>
      </c>
      <c r="M494" s="207" t="s">
        <v>7617</v>
      </c>
      <c r="P494" t="s">
        <v>7617</v>
      </c>
    </row>
    <row r="495" spans="1:16" x14ac:dyDescent="0.25">
      <c r="A495" s="207" t="s">
        <v>538</v>
      </c>
      <c r="B495" s="207" t="s">
        <v>5296</v>
      </c>
      <c r="C495" s="207" t="s">
        <v>7760</v>
      </c>
      <c r="D495" s="297">
        <v>3</v>
      </c>
      <c r="L495" s="207" t="s">
        <v>538</v>
      </c>
      <c r="M495" s="207" t="s">
        <v>7618</v>
      </c>
      <c r="P495" t="s">
        <v>7618</v>
      </c>
    </row>
    <row r="496" spans="1:16" x14ac:dyDescent="0.25">
      <c r="A496" s="207" t="s">
        <v>538</v>
      </c>
      <c r="B496" s="207" t="s">
        <v>5296</v>
      </c>
      <c r="C496" s="207" t="s">
        <v>7687</v>
      </c>
      <c r="D496" s="297">
        <v>7</v>
      </c>
      <c r="L496" s="207" t="s">
        <v>538</v>
      </c>
      <c r="M496" s="207" t="s">
        <v>7619</v>
      </c>
      <c r="P496" t="s">
        <v>7619</v>
      </c>
    </row>
    <row r="497" spans="1:16" x14ac:dyDescent="0.25">
      <c r="A497" s="207" t="s">
        <v>538</v>
      </c>
      <c r="B497" s="207" t="s">
        <v>5296</v>
      </c>
      <c r="C497" s="207" t="s">
        <v>7688</v>
      </c>
      <c r="D497" s="297">
        <v>9</v>
      </c>
      <c r="L497" s="207" t="s">
        <v>538</v>
      </c>
      <c r="M497" s="207" t="s">
        <v>7620</v>
      </c>
      <c r="P497" t="s">
        <v>7620</v>
      </c>
    </row>
    <row r="498" spans="1:16" x14ac:dyDescent="0.25">
      <c r="A498" s="207" t="s">
        <v>538</v>
      </c>
      <c r="B498" s="207" t="s">
        <v>5296</v>
      </c>
      <c r="C498" s="207" t="s">
        <v>7689</v>
      </c>
      <c r="D498" s="297">
        <v>7</v>
      </c>
      <c r="L498" s="207" t="s">
        <v>538</v>
      </c>
      <c r="M498" s="207" t="s">
        <v>7698</v>
      </c>
      <c r="P498" t="s">
        <v>7698</v>
      </c>
    </row>
    <row r="499" spans="1:16" x14ac:dyDescent="0.25">
      <c r="A499" s="207" t="s">
        <v>538</v>
      </c>
      <c r="B499" s="207" t="s">
        <v>5296</v>
      </c>
      <c r="C499" s="207" t="s">
        <v>7691</v>
      </c>
      <c r="D499" s="297">
        <v>7</v>
      </c>
      <c r="L499" s="207" t="s">
        <v>538</v>
      </c>
      <c r="M499" s="207" t="s">
        <v>7621</v>
      </c>
      <c r="P499" t="s">
        <v>7621</v>
      </c>
    </row>
    <row r="500" spans="1:16" x14ac:dyDescent="0.25">
      <c r="A500" s="207" t="s">
        <v>538</v>
      </c>
      <c r="B500" s="207" t="s">
        <v>5296</v>
      </c>
      <c r="C500" s="207" t="s">
        <v>7763</v>
      </c>
      <c r="D500" s="297">
        <v>4</v>
      </c>
      <c r="L500" s="207" t="s">
        <v>538</v>
      </c>
      <c r="M500" s="207" t="s">
        <v>7699</v>
      </c>
      <c r="P500" t="s">
        <v>7699</v>
      </c>
    </row>
    <row r="501" spans="1:16" x14ac:dyDescent="0.25">
      <c r="A501" s="207" t="s">
        <v>538</v>
      </c>
      <c r="B501" s="207" t="s">
        <v>5296</v>
      </c>
      <c r="C501" s="207" t="s">
        <v>7764</v>
      </c>
      <c r="D501" s="297">
        <v>4</v>
      </c>
      <c r="L501" s="207" t="s">
        <v>538</v>
      </c>
      <c r="M501" s="207" t="s">
        <v>7622</v>
      </c>
      <c r="P501" t="s">
        <v>7622</v>
      </c>
    </row>
    <row r="502" spans="1:16" x14ac:dyDescent="0.25">
      <c r="A502" s="207" t="s">
        <v>538</v>
      </c>
      <c r="B502" s="207" t="s">
        <v>5296</v>
      </c>
      <c r="C502" s="207" t="s">
        <v>7765</v>
      </c>
      <c r="D502" s="297">
        <v>4</v>
      </c>
      <c r="L502" s="207" t="s">
        <v>538</v>
      </c>
      <c r="M502" s="207" t="s">
        <v>7873</v>
      </c>
      <c r="P502" t="s">
        <v>7873</v>
      </c>
    </row>
    <row r="503" spans="1:16" x14ac:dyDescent="0.25">
      <c r="A503" s="207" t="s">
        <v>538</v>
      </c>
      <c r="B503" s="207" t="s">
        <v>5296</v>
      </c>
      <c r="C503" s="207" t="s">
        <v>7766</v>
      </c>
      <c r="D503" s="297">
        <v>4</v>
      </c>
      <c r="L503" s="207" t="s">
        <v>538</v>
      </c>
      <c r="M503" s="207" t="s">
        <v>7874</v>
      </c>
      <c r="P503" t="s">
        <v>7874</v>
      </c>
    </row>
    <row r="504" spans="1:16" x14ac:dyDescent="0.25">
      <c r="A504" s="207" t="s">
        <v>538</v>
      </c>
      <c r="B504" s="207" t="s">
        <v>5296</v>
      </c>
      <c r="C504" s="207" t="s">
        <v>7767</v>
      </c>
      <c r="D504" s="297">
        <v>4</v>
      </c>
      <c r="L504" s="207" t="s">
        <v>538</v>
      </c>
      <c r="M504" s="207" t="s">
        <v>7875</v>
      </c>
      <c r="P504" t="s">
        <v>7875</v>
      </c>
    </row>
    <row r="505" spans="1:16" x14ac:dyDescent="0.25">
      <c r="A505" s="207" t="s">
        <v>538</v>
      </c>
      <c r="B505" s="207" t="s">
        <v>5296</v>
      </c>
      <c r="C505" s="207" t="s">
        <v>7768</v>
      </c>
      <c r="D505" s="297">
        <v>4</v>
      </c>
      <c r="L505" s="207" t="s">
        <v>538</v>
      </c>
      <c r="M505" s="207" t="s">
        <v>7591</v>
      </c>
      <c r="P505" t="s">
        <v>7591</v>
      </c>
    </row>
    <row r="506" spans="1:16" x14ac:dyDescent="0.25">
      <c r="A506" s="207" t="s">
        <v>538</v>
      </c>
      <c r="B506" s="207" t="s">
        <v>5296</v>
      </c>
      <c r="C506" s="207" t="s">
        <v>7769</v>
      </c>
      <c r="D506" s="297">
        <v>4</v>
      </c>
      <c r="L506" s="207" t="s">
        <v>538</v>
      </c>
      <c r="M506" s="207" t="s">
        <v>7876</v>
      </c>
      <c r="P506" t="s">
        <v>7876</v>
      </c>
    </row>
    <row r="507" spans="1:16" x14ac:dyDescent="0.25">
      <c r="A507" s="207" t="s">
        <v>538</v>
      </c>
      <c r="B507" s="207" t="s">
        <v>5296</v>
      </c>
      <c r="C507" s="207" t="s">
        <v>7770</v>
      </c>
      <c r="D507" s="297">
        <v>8</v>
      </c>
      <c r="L507" s="207" t="s">
        <v>538</v>
      </c>
      <c r="M507" s="207" t="s">
        <v>7877</v>
      </c>
      <c r="P507" t="s">
        <v>7877</v>
      </c>
    </row>
    <row r="508" spans="1:16" x14ac:dyDescent="0.25">
      <c r="A508" s="207" t="s">
        <v>538</v>
      </c>
      <c r="B508" s="207" t="s">
        <v>5296</v>
      </c>
      <c r="C508" s="207" t="s">
        <v>7771</v>
      </c>
      <c r="D508" s="297">
        <v>4</v>
      </c>
      <c r="L508" s="207" t="s">
        <v>538</v>
      </c>
      <c r="M508" s="207" t="s">
        <v>7878</v>
      </c>
      <c r="P508" t="s">
        <v>7878</v>
      </c>
    </row>
    <row r="509" spans="1:16" x14ac:dyDescent="0.25">
      <c r="A509" s="207" t="s">
        <v>538</v>
      </c>
      <c r="B509" s="207" t="s">
        <v>5296</v>
      </c>
      <c r="C509" s="207" t="s">
        <v>7772</v>
      </c>
      <c r="D509" s="297">
        <v>4</v>
      </c>
      <c r="L509" s="207" t="s">
        <v>538</v>
      </c>
      <c r="M509" s="207" t="s">
        <v>7879</v>
      </c>
      <c r="P509" t="s">
        <v>7879</v>
      </c>
    </row>
    <row r="510" spans="1:16" x14ac:dyDescent="0.25">
      <c r="A510" s="207" t="s">
        <v>538</v>
      </c>
      <c r="B510" s="207" t="s">
        <v>5296</v>
      </c>
      <c r="C510" s="207" t="s">
        <v>7773</v>
      </c>
      <c r="D510" s="297">
        <v>4</v>
      </c>
      <c r="L510" s="207" t="s">
        <v>538</v>
      </c>
      <c r="M510" s="207" t="s">
        <v>7700</v>
      </c>
      <c r="P510" t="s">
        <v>7700</v>
      </c>
    </row>
    <row r="511" spans="1:16" x14ac:dyDescent="0.25">
      <c r="A511" s="207" t="s">
        <v>538</v>
      </c>
      <c r="B511" s="207" t="s">
        <v>5296</v>
      </c>
      <c r="C511" s="207" t="s">
        <v>7774</v>
      </c>
      <c r="D511" s="297">
        <v>4</v>
      </c>
      <c r="L511" s="207" t="s">
        <v>538</v>
      </c>
      <c r="M511" s="207" t="s">
        <v>7701</v>
      </c>
      <c r="P511" t="s">
        <v>7701</v>
      </c>
    </row>
    <row r="512" spans="1:16" x14ac:dyDescent="0.25">
      <c r="A512" s="207" t="s">
        <v>538</v>
      </c>
      <c r="B512" s="207" t="s">
        <v>5296</v>
      </c>
      <c r="C512" s="207" t="s">
        <v>7775</v>
      </c>
      <c r="D512" s="297">
        <v>4</v>
      </c>
      <c r="L512" s="207" t="s">
        <v>538</v>
      </c>
      <c r="M512" s="207" t="s">
        <v>7703</v>
      </c>
      <c r="P512" t="s">
        <v>7703</v>
      </c>
    </row>
    <row r="513" spans="1:16" x14ac:dyDescent="0.25">
      <c r="A513" s="207" t="s">
        <v>538</v>
      </c>
      <c r="B513" s="207" t="s">
        <v>5296</v>
      </c>
      <c r="C513" s="207" t="s">
        <v>7776</v>
      </c>
      <c r="D513" s="297">
        <v>4</v>
      </c>
      <c r="L513" s="207" t="s">
        <v>538</v>
      </c>
      <c r="M513" s="207" t="s">
        <v>7704</v>
      </c>
      <c r="P513" t="s">
        <v>7704</v>
      </c>
    </row>
    <row r="514" spans="1:16" x14ac:dyDescent="0.25">
      <c r="A514" s="207" t="s">
        <v>538</v>
      </c>
      <c r="B514" s="207" t="s">
        <v>5296</v>
      </c>
      <c r="C514" s="207" t="s">
        <v>7777</v>
      </c>
      <c r="D514" s="297">
        <v>3</v>
      </c>
      <c r="L514" s="207" t="s">
        <v>538</v>
      </c>
      <c r="M514" s="207" t="s">
        <v>7623</v>
      </c>
      <c r="P514" t="s">
        <v>7623</v>
      </c>
    </row>
    <row r="515" spans="1:16" x14ac:dyDescent="0.25">
      <c r="A515" s="207" t="s">
        <v>538</v>
      </c>
      <c r="B515" s="207" t="s">
        <v>5296</v>
      </c>
      <c r="C515" s="207" t="s">
        <v>7778</v>
      </c>
      <c r="D515" s="297">
        <v>6</v>
      </c>
      <c r="L515" s="207" t="s">
        <v>538</v>
      </c>
      <c r="M515" s="207" t="s">
        <v>7624</v>
      </c>
      <c r="P515" t="s">
        <v>7624</v>
      </c>
    </row>
    <row r="516" spans="1:16" x14ac:dyDescent="0.25">
      <c r="A516" s="207" t="s">
        <v>538</v>
      </c>
      <c r="B516" s="207" t="s">
        <v>5296</v>
      </c>
      <c r="C516" s="207" t="s">
        <v>7779</v>
      </c>
      <c r="D516" s="297">
        <v>3</v>
      </c>
      <c r="L516" s="207" t="s">
        <v>538</v>
      </c>
      <c r="M516" s="207" t="s">
        <v>7625</v>
      </c>
      <c r="P516" t="s">
        <v>7625</v>
      </c>
    </row>
    <row r="517" spans="1:16" x14ac:dyDescent="0.25">
      <c r="A517" s="207" t="s">
        <v>538</v>
      </c>
      <c r="B517" s="207" t="s">
        <v>5296</v>
      </c>
      <c r="C517" s="207" t="s">
        <v>7780</v>
      </c>
      <c r="D517" s="297">
        <v>6</v>
      </c>
      <c r="L517" s="207" t="s">
        <v>538</v>
      </c>
      <c r="M517" s="207" t="s">
        <v>7626</v>
      </c>
      <c r="P517" t="s">
        <v>7626</v>
      </c>
    </row>
    <row r="518" spans="1:16" x14ac:dyDescent="0.25">
      <c r="A518" s="207" t="s">
        <v>538</v>
      </c>
      <c r="B518" s="207" t="s">
        <v>5296</v>
      </c>
      <c r="C518" s="207" t="s">
        <v>7781</v>
      </c>
      <c r="D518" s="297">
        <v>4</v>
      </c>
      <c r="L518" s="207" t="s">
        <v>538</v>
      </c>
      <c r="M518" s="207" t="s">
        <v>7627</v>
      </c>
      <c r="P518" t="s">
        <v>7627</v>
      </c>
    </row>
    <row r="519" spans="1:16" x14ac:dyDescent="0.25">
      <c r="A519" s="207" t="s">
        <v>538</v>
      </c>
      <c r="B519" s="207" t="s">
        <v>5296</v>
      </c>
      <c r="C519" s="207" t="s">
        <v>7782</v>
      </c>
      <c r="D519" s="297">
        <v>4</v>
      </c>
      <c r="L519" s="207" t="s">
        <v>538</v>
      </c>
      <c r="M519" s="207" t="s">
        <v>7628</v>
      </c>
      <c r="P519" t="s">
        <v>7628</v>
      </c>
    </row>
    <row r="520" spans="1:16" x14ac:dyDescent="0.25">
      <c r="A520" s="207" t="s">
        <v>538</v>
      </c>
      <c r="B520" s="207" t="s">
        <v>5296</v>
      </c>
      <c r="C520" s="207" t="s">
        <v>7783</v>
      </c>
      <c r="D520" s="297">
        <v>4</v>
      </c>
      <c r="L520" s="207" t="s">
        <v>538</v>
      </c>
      <c r="M520" s="207" t="s">
        <v>7629</v>
      </c>
      <c r="P520" t="s">
        <v>7629</v>
      </c>
    </row>
    <row r="521" spans="1:16" x14ac:dyDescent="0.25">
      <c r="A521" s="207" t="s">
        <v>538</v>
      </c>
      <c r="B521" s="207" t="s">
        <v>5296</v>
      </c>
      <c r="C521" s="207" t="s">
        <v>7784</v>
      </c>
      <c r="D521" s="297">
        <v>4</v>
      </c>
      <c r="L521" s="207" t="s">
        <v>538</v>
      </c>
      <c r="M521" s="207" t="s">
        <v>7631</v>
      </c>
      <c r="P521" t="s">
        <v>7631</v>
      </c>
    </row>
    <row r="522" spans="1:16" x14ac:dyDescent="0.25">
      <c r="A522" s="207" t="s">
        <v>538</v>
      </c>
      <c r="B522" s="207" t="s">
        <v>5296</v>
      </c>
      <c r="C522" s="207" t="s">
        <v>7785</v>
      </c>
      <c r="D522" s="297">
        <v>4</v>
      </c>
      <c r="L522" s="207" t="s">
        <v>538</v>
      </c>
      <c r="M522" s="207" t="s">
        <v>4520</v>
      </c>
      <c r="P522" t="s">
        <v>4520</v>
      </c>
    </row>
    <row r="523" spans="1:16" x14ac:dyDescent="0.25">
      <c r="A523" s="207" t="s">
        <v>538</v>
      </c>
      <c r="B523" s="207" t="s">
        <v>5296</v>
      </c>
      <c r="C523" s="207" t="s">
        <v>7786</v>
      </c>
      <c r="D523" s="297">
        <v>4</v>
      </c>
      <c r="L523" s="207" t="s">
        <v>538</v>
      </c>
      <c r="M523" s="207" t="s">
        <v>4522</v>
      </c>
      <c r="P523" t="s">
        <v>4522</v>
      </c>
    </row>
    <row r="524" spans="1:16" x14ac:dyDescent="0.25">
      <c r="A524" s="207" t="s">
        <v>538</v>
      </c>
      <c r="B524" s="207" t="s">
        <v>5296</v>
      </c>
      <c r="C524" s="207" t="s">
        <v>7787</v>
      </c>
      <c r="D524" s="297">
        <v>3</v>
      </c>
      <c r="L524" s="207" t="s">
        <v>538</v>
      </c>
      <c r="M524" s="207" t="s">
        <v>7635</v>
      </c>
      <c r="P524" t="s">
        <v>7635</v>
      </c>
    </row>
    <row r="525" spans="1:16" x14ac:dyDescent="0.25">
      <c r="A525" s="207" t="s">
        <v>538</v>
      </c>
      <c r="B525" s="207" t="s">
        <v>5296</v>
      </c>
      <c r="C525" s="207" t="s">
        <v>7788</v>
      </c>
      <c r="D525" s="297">
        <v>3</v>
      </c>
      <c r="L525" s="207" t="s">
        <v>538</v>
      </c>
      <c r="M525" s="207" t="s">
        <v>4524</v>
      </c>
      <c r="P525" t="s">
        <v>4524</v>
      </c>
    </row>
    <row r="526" spans="1:16" x14ac:dyDescent="0.25">
      <c r="A526" s="207" t="s">
        <v>538</v>
      </c>
      <c r="B526" s="207" t="s">
        <v>5296</v>
      </c>
      <c r="C526" s="207" t="s">
        <v>7789</v>
      </c>
      <c r="D526" s="297">
        <v>3</v>
      </c>
      <c r="L526" s="207" t="s">
        <v>538</v>
      </c>
      <c r="M526" s="207" t="s">
        <v>4526</v>
      </c>
      <c r="P526" t="s">
        <v>4526</v>
      </c>
    </row>
    <row r="527" spans="1:16" x14ac:dyDescent="0.25">
      <c r="A527" s="207" t="s">
        <v>538</v>
      </c>
      <c r="B527" s="207" t="s">
        <v>5296</v>
      </c>
      <c r="C527" s="207" t="s">
        <v>7790</v>
      </c>
      <c r="D527" s="297">
        <v>4</v>
      </c>
      <c r="L527" s="207" t="s">
        <v>538</v>
      </c>
      <c r="M527" s="207" t="s">
        <v>7637</v>
      </c>
      <c r="P527" t="s">
        <v>7637</v>
      </c>
    </row>
    <row r="528" spans="1:16" x14ac:dyDescent="0.25">
      <c r="A528" s="207" t="s">
        <v>538</v>
      </c>
      <c r="B528" s="207" t="s">
        <v>5296</v>
      </c>
      <c r="C528" s="207" t="s">
        <v>7791</v>
      </c>
      <c r="D528" s="297">
        <v>4</v>
      </c>
      <c r="L528" s="207" t="s">
        <v>538</v>
      </c>
      <c r="M528" s="207" t="s">
        <v>7638</v>
      </c>
      <c r="P528" t="s">
        <v>7638</v>
      </c>
    </row>
    <row r="529" spans="1:16" x14ac:dyDescent="0.25">
      <c r="A529" s="207" t="s">
        <v>538</v>
      </c>
      <c r="B529" s="207" t="s">
        <v>5296</v>
      </c>
      <c r="C529" s="207" t="s">
        <v>7792</v>
      </c>
      <c r="D529" s="297">
        <v>4</v>
      </c>
      <c r="L529" s="207" t="s">
        <v>538</v>
      </c>
      <c r="M529" s="207" t="s">
        <v>4528</v>
      </c>
      <c r="P529" t="s">
        <v>4528</v>
      </c>
    </row>
    <row r="530" spans="1:16" x14ac:dyDescent="0.25">
      <c r="A530" s="207" t="s">
        <v>538</v>
      </c>
      <c r="B530" s="207" t="s">
        <v>5296</v>
      </c>
      <c r="C530" s="207" t="s">
        <v>7793</v>
      </c>
      <c r="D530" s="297">
        <v>4</v>
      </c>
      <c r="L530" s="207" t="s">
        <v>538</v>
      </c>
      <c r="M530" s="207" t="s">
        <v>4530</v>
      </c>
      <c r="P530" t="s">
        <v>4530</v>
      </c>
    </row>
    <row r="531" spans="1:16" x14ac:dyDescent="0.25">
      <c r="A531" s="207" t="s">
        <v>538</v>
      </c>
      <c r="B531" s="207" t="s">
        <v>5296</v>
      </c>
      <c r="C531" s="207" t="s">
        <v>7794</v>
      </c>
      <c r="D531" s="297">
        <v>4</v>
      </c>
      <c r="L531" s="207" t="s">
        <v>538</v>
      </c>
      <c r="M531" s="207" t="s">
        <v>7639</v>
      </c>
      <c r="P531" t="s">
        <v>7639</v>
      </c>
    </row>
    <row r="532" spans="1:16" x14ac:dyDescent="0.25">
      <c r="A532" s="207" t="s">
        <v>538</v>
      </c>
      <c r="B532" s="207" t="s">
        <v>5296</v>
      </c>
      <c r="C532" s="207" t="s">
        <v>7795</v>
      </c>
      <c r="D532" s="297">
        <v>4</v>
      </c>
      <c r="L532" s="207" t="s">
        <v>538</v>
      </c>
      <c r="M532" s="207" t="s">
        <v>7640</v>
      </c>
      <c r="P532" t="s">
        <v>7640</v>
      </c>
    </row>
    <row r="533" spans="1:16" x14ac:dyDescent="0.25">
      <c r="A533" s="207" t="s">
        <v>538</v>
      </c>
      <c r="B533" s="207" t="s">
        <v>5296</v>
      </c>
      <c r="C533" s="207" t="s">
        <v>7796</v>
      </c>
      <c r="D533" s="297">
        <v>4</v>
      </c>
      <c r="L533" s="207" t="s">
        <v>538</v>
      </c>
      <c r="M533" s="207" t="s">
        <v>4531</v>
      </c>
      <c r="P533" t="s">
        <v>4531</v>
      </c>
    </row>
    <row r="534" spans="1:16" x14ac:dyDescent="0.25">
      <c r="A534" s="207" t="s">
        <v>538</v>
      </c>
      <c r="B534" s="207" t="s">
        <v>5296</v>
      </c>
      <c r="C534" s="207" t="s">
        <v>7797</v>
      </c>
      <c r="D534" s="297">
        <v>4</v>
      </c>
      <c r="L534" s="207" t="s">
        <v>538</v>
      </c>
      <c r="M534" s="207" t="s">
        <v>4533</v>
      </c>
      <c r="P534" t="s">
        <v>4533</v>
      </c>
    </row>
    <row r="535" spans="1:16" x14ac:dyDescent="0.25">
      <c r="A535" s="207" t="s">
        <v>538</v>
      </c>
      <c r="B535" s="207" t="s">
        <v>5296</v>
      </c>
      <c r="C535" s="207" t="s">
        <v>7798</v>
      </c>
      <c r="D535" s="297">
        <v>2</v>
      </c>
      <c r="L535" s="207" t="s">
        <v>538</v>
      </c>
      <c r="M535" s="207" t="s">
        <v>7641</v>
      </c>
      <c r="P535" t="s">
        <v>7641</v>
      </c>
    </row>
    <row r="536" spans="1:16" x14ac:dyDescent="0.25">
      <c r="A536" s="207" t="s">
        <v>538</v>
      </c>
      <c r="B536" s="207" t="s">
        <v>5296</v>
      </c>
      <c r="C536" s="207" t="s">
        <v>7799</v>
      </c>
      <c r="D536" s="297">
        <v>4</v>
      </c>
      <c r="L536" s="207" t="s">
        <v>538</v>
      </c>
      <c r="M536" s="207" t="s">
        <v>7880</v>
      </c>
      <c r="P536" t="s">
        <v>7880</v>
      </c>
    </row>
    <row r="537" spans="1:16" x14ac:dyDescent="0.25">
      <c r="A537" s="207" t="s">
        <v>538</v>
      </c>
      <c r="B537" s="207" t="s">
        <v>5296</v>
      </c>
      <c r="C537" s="207" t="s">
        <v>7800</v>
      </c>
      <c r="D537" s="297">
        <v>4</v>
      </c>
      <c r="L537" s="207" t="s">
        <v>538</v>
      </c>
      <c r="M537" s="207" t="s">
        <v>7642</v>
      </c>
      <c r="P537" t="s">
        <v>7642</v>
      </c>
    </row>
    <row r="538" spans="1:16" x14ac:dyDescent="0.25">
      <c r="A538" s="207" t="s">
        <v>538</v>
      </c>
      <c r="B538" s="207" t="s">
        <v>5296</v>
      </c>
      <c r="C538" s="207" t="s">
        <v>7801</v>
      </c>
      <c r="D538" s="297">
        <v>12</v>
      </c>
      <c r="L538" s="207" t="s">
        <v>538</v>
      </c>
      <c r="M538" s="207" t="s">
        <v>7705</v>
      </c>
      <c r="P538" t="s">
        <v>7705</v>
      </c>
    </row>
    <row r="539" spans="1:16" x14ac:dyDescent="0.25">
      <c r="A539" s="207" t="s">
        <v>538</v>
      </c>
      <c r="B539" s="207" t="s">
        <v>5296</v>
      </c>
      <c r="C539" s="207" t="s">
        <v>7802</v>
      </c>
      <c r="D539" s="297">
        <v>7</v>
      </c>
      <c r="L539" s="207" t="s">
        <v>538</v>
      </c>
      <c r="M539" s="207" t="s">
        <v>7643</v>
      </c>
      <c r="P539" t="s">
        <v>7643</v>
      </c>
    </row>
    <row r="540" spans="1:16" x14ac:dyDescent="0.25">
      <c r="A540" s="207" t="s">
        <v>538</v>
      </c>
      <c r="B540" s="207" t="s">
        <v>5296</v>
      </c>
      <c r="C540" s="207" t="s">
        <v>7803</v>
      </c>
      <c r="D540" s="297">
        <v>2</v>
      </c>
      <c r="L540" s="207" t="s">
        <v>538</v>
      </c>
      <c r="M540" s="207" t="s">
        <v>7881</v>
      </c>
      <c r="P540" t="s">
        <v>7881</v>
      </c>
    </row>
    <row r="541" spans="1:16" x14ac:dyDescent="0.25">
      <c r="A541" s="207" t="s">
        <v>538</v>
      </c>
      <c r="B541" s="207" t="s">
        <v>5296</v>
      </c>
      <c r="C541" s="207" t="s">
        <v>7804</v>
      </c>
      <c r="D541" s="297">
        <v>4</v>
      </c>
      <c r="L541" s="207" t="s">
        <v>538</v>
      </c>
      <c r="M541" s="207" t="s">
        <v>7644</v>
      </c>
      <c r="P541" t="s">
        <v>7644</v>
      </c>
    </row>
    <row r="542" spans="1:16" x14ac:dyDescent="0.25">
      <c r="A542" s="207" t="s">
        <v>538</v>
      </c>
      <c r="B542" s="207" t="s">
        <v>5296</v>
      </c>
      <c r="C542" s="207" t="s">
        <v>7805</v>
      </c>
      <c r="D542" s="297">
        <v>4</v>
      </c>
      <c r="L542" s="207" t="s">
        <v>538</v>
      </c>
      <c r="M542" s="207" t="s">
        <v>7645</v>
      </c>
      <c r="P542" t="s">
        <v>7645</v>
      </c>
    </row>
    <row r="543" spans="1:16" x14ac:dyDescent="0.25">
      <c r="A543" s="207" t="s">
        <v>538</v>
      </c>
      <c r="B543" s="207" t="s">
        <v>5296</v>
      </c>
      <c r="C543" s="207" t="s">
        <v>7806</v>
      </c>
      <c r="D543" s="297">
        <v>4</v>
      </c>
      <c r="L543" s="207" t="s">
        <v>538</v>
      </c>
      <c r="M543" s="207" t="s">
        <v>7646</v>
      </c>
      <c r="P543" t="s">
        <v>7646</v>
      </c>
    </row>
    <row r="544" spans="1:16" x14ac:dyDescent="0.25">
      <c r="A544" s="207" t="s">
        <v>538</v>
      </c>
      <c r="B544" s="207" t="s">
        <v>5296</v>
      </c>
      <c r="C544" s="207" t="s">
        <v>7807</v>
      </c>
      <c r="D544" s="297">
        <v>4</v>
      </c>
      <c r="L544" s="207" t="s">
        <v>538</v>
      </c>
      <c r="M544" s="207" t="s">
        <v>7647</v>
      </c>
      <c r="P544" t="s">
        <v>7647</v>
      </c>
    </row>
    <row r="545" spans="1:16" x14ac:dyDescent="0.25">
      <c r="A545" s="207" t="s">
        <v>538</v>
      </c>
      <c r="B545" s="207" t="s">
        <v>5296</v>
      </c>
      <c r="C545" s="207" t="s">
        <v>7808</v>
      </c>
      <c r="D545" s="297">
        <v>4</v>
      </c>
      <c r="L545" s="207" t="s">
        <v>538</v>
      </c>
      <c r="M545" s="207" t="s">
        <v>7706</v>
      </c>
      <c r="P545" t="s">
        <v>7706</v>
      </c>
    </row>
    <row r="546" spans="1:16" x14ac:dyDescent="0.25">
      <c r="A546" s="207" t="s">
        <v>538</v>
      </c>
      <c r="B546" s="207" t="s">
        <v>5296</v>
      </c>
      <c r="C546" s="207" t="s">
        <v>7809</v>
      </c>
      <c r="D546" s="297">
        <v>4</v>
      </c>
      <c r="L546" s="207" t="s">
        <v>538</v>
      </c>
      <c r="M546" s="207" t="s">
        <v>7648</v>
      </c>
      <c r="P546" t="s">
        <v>7648</v>
      </c>
    </row>
    <row r="547" spans="1:16" x14ac:dyDescent="0.25">
      <c r="A547" s="207" t="s">
        <v>538</v>
      </c>
      <c r="B547" s="207" t="s">
        <v>5296</v>
      </c>
      <c r="C547" s="207" t="s">
        <v>7810</v>
      </c>
      <c r="D547" s="297">
        <v>4</v>
      </c>
      <c r="L547" s="207" t="s">
        <v>538</v>
      </c>
      <c r="M547" s="207" t="s">
        <v>7650</v>
      </c>
      <c r="P547" t="s">
        <v>7650</v>
      </c>
    </row>
    <row r="548" spans="1:16" x14ac:dyDescent="0.25">
      <c r="A548" s="207" t="s">
        <v>538</v>
      </c>
      <c r="B548" s="207" t="s">
        <v>5296</v>
      </c>
      <c r="C548" s="207" t="s">
        <v>7811</v>
      </c>
      <c r="D548" s="297">
        <v>4</v>
      </c>
      <c r="L548" s="207" t="s">
        <v>538</v>
      </c>
      <c r="M548" s="207" t="s">
        <v>7651</v>
      </c>
      <c r="P548" t="s">
        <v>7651</v>
      </c>
    </row>
    <row r="549" spans="1:16" x14ac:dyDescent="0.25">
      <c r="A549" s="207" t="s">
        <v>538</v>
      </c>
      <c r="B549" s="207" t="s">
        <v>5296</v>
      </c>
      <c r="C549" s="207" t="s">
        <v>7812</v>
      </c>
      <c r="D549" s="297">
        <v>4</v>
      </c>
      <c r="L549" s="207" t="s">
        <v>538</v>
      </c>
      <c r="M549" s="207" t="s">
        <v>7652</v>
      </c>
      <c r="P549" t="s">
        <v>7652</v>
      </c>
    </row>
    <row r="550" spans="1:16" x14ac:dyDescent="0.25">
      <c r="A550" s="207" t="s">
        <v>538</v>
      </c>
      <c r="B550" s="207" t="s">
        <v>5296</v>
      </c>
      <c r="C550" s="207" t="s">
        <v>7813</v>
      </c>
      <c r="D550" s="297">
        <v>3</v>
      </c>
      <c r="L550" s="207" t="s">
        <v>538</v>
      </c>
      <c r="M550" s="207" t="s">
        <v>7707</v>
      </c>
      <c r="P550" t="s">
        <v>7707</v>
      </c>
    </row>
    <row r="551" spans="1:16" x14ac:dyDescent="0.25">
      <c r="A551" s="207" t="s">
        <v>538</v>
      </c>
      <c r="B551" s="207" t="s">
        <v>5296</v>
      </c>
      <c r="C551" s="207" t="s">
        <v>7814</v>
      </c>
      <c r="D551" s="297">
        <v>4</v>
      </c>
      <c r="L551" s="207" t="s">
        <v>538</v>
      </c>
      <c r="M551" s="207" t="s">
        <v>7653</v>
      </c>
      <c r="P551" t="s">
        <v>7653</v>
      </c>
    </row>
    <row r="552" spans="1:16" x14ac:dyDescent="0.25">
      <c r="A552" s="207" t="s">
        <v>538</v>
      </c>
      <c r="B552" s="207" t="s">
        <v>5296</v>
      </c>
      <c r="C552" s="207" t="s">
        <v>7815</v>
      </c>
      <c r="D552" s="297">
        <v>4</v>
      </c>
      <c r="L552" s="207" t="s">
        <v>538</v>
      </c>
      <c r="M552" s="207" t="s">
        <v>7882</v>
      </c>
      <c r="P552" t="s">
        <v>7882</v>
      </c>
    </row>
    <row r="553" spans="1:16" x14ac:dyDescent="0.25">
      <c r="A553" s="207" t="s">
        <v>538</v>
      </c>
      <c r="B553" s="207" t="s">
        <v>5296</v>
      </c>
      <c r="C553" s="207" t="s">
        <v>7816</v>
      </c>
      <c r="D553" s="297">
        <v>3</v>
      </c>
      <c r="L553" s="207" t="s">
        <v>538</v>
      </c>
      <c r="M553" s="207" t="s">
        <v>7655</v>
      </c>
      <c r="P553" t="s">
        <v>7655</v>
      </c>
    </row>
    <row r="554" spans="1:16" x14ac:dyDescent="0.25">
      <c r="A554" s="207" t="s">
        <v>538</v>
      </c>
      <c r="B554" s="207" t="s">
        <v>5296</v>
      </c>
      <c r="C554" s="207" t="s">
        <v>7692</v>
      </c>
      <c r="D554" s="297">
        <v>243</v>
      </c>
      <c r="L554" s="207" t="s">
        <v>538</v>
      </c>
      <c r="M554" s="207" t="s">
        <v>7656</v>
      </c>
      <c r="P554" t="s">
        <v>7656</v>
      </c>
    </row>
    <row r="555" spans="1:16" x14ac:dyDescent="0.25">
      <c r="A555" s="207" t="s">
        <v>538</v>
      </c>
      <c r="B555" s="207" t="s">
        <v>5296</v>
      </c>
      <c r="C555" s="207" t="s">
        <v>7693</v>
      </c>
      <c r="D555" s="297">
        <v>16</v>
      </c>
      <c r="L555" s="207" t="s">
        <v>538</v>
      </c>
      <c r="M555" s="207" t="s">
        <v>7658</v>
      </c>
      <c r="P555" t="s">
        <v>7658</v>
      </c>
    </row>
    <row r="556" spans="1:16" x14ac:dyDescent="0.25">
      <c r="A556" s="207" t="s">
        <v>538</v>
      </c>
      <c r="B556" s="207" t="s">
        <v>5296</v>
      </c>
      <c r="C556" s="207" t="s">
        <v>7715</v>
      </c>
      <c r="D556" s="297">
        <v>58</v>
      </c>
      <c r="L556" s="207" t="s">
        <v>538</v>
      </c>
      <c r="M556" s="207" t="s">
        <v>7659</v>
      </c>
      <c r="P556" t="s">
        <v>7659</v>
      </c>
    </row>
    <row r="557" spans="1:16" x14ac:dyDescent="0.25">
      <c r="A557" s="207" t="s">
        <v>538</v>
      </c>
      <c r="B557" s="207" t="s">
        <v>5296</v>
      </c>
      <c r="C557" s="207" t="s">
        <v>7695</v>
      </c>
      <c r="D557" s="297">
        <v>4</v>
      </c>
      <c r="L557" s="207" t="s">
        <v>538</v>
      </c>
      <c r="M557" s="207" t="s">
        <v>7883</v>
      </c>
      <c r="P557" t="s">
        <v>7883</v>
      </c>
    </row>
    <row r="558" spans="1:16" x14ac:dyDescent="0.25">
      <c r="A558" s="207" t="s">
        <v>538</v>
      </c>
      <c r="B558" s="207" t="s">
        <v>5296</v>
      </c>
      <c r="C558" s="207" t="s">
        <v>7817</v>
      </c>
      <c r="D558" s="297">
        <v>8</v>
      </c>
      <c r="L558" s="207" t="s">
        <v>538</v>
      </c>
      <c r="M558" s="207" t="s">
        <v>7884</v>
      </c>
      <c r="P558" t="s">
        <v>7884</v>
      </c>
    </row>
    <row r="559" spans="1:16" x14ac:dyDescent="0.25">
      <c r="A559" s="207" t="s">
        <v>538</v>
      </c>
      <c r="B559" s="207" t="s">
        <v>5296</v>
      </c>
      <c r="C559" s="207" t="s">
        <v>7818</v>
      </c>
      <c r="D559" s="297">
        <v>4</v>
      </c>
      <c r="L559" s="207" t="s">
        <v>538</v>
      </c>
      <c r="M559" s="207" t="s">
        <v>7885</v>
      </c>
      <c r="P559" t="s">
        <v>7885</v>
      </c>
    </row>
    <row r="560" spans="1:16" x14ac:dyDescent="0.25">
      <c r="A560" s="207" t="s">
        <v>538</v>
      </c>
      <c r="B560" s="207" t="s">
        <v>5296</v>
      </c>
      <c r="C560" s="207" t="s">
        <v>7819</v>
      </c>
      <c r="D560" s="297">
        <v>8</v>
      </c>
      <c r="L560" s="207" t="s">
        <v>538</v>
      </c>
      <c r="M560" s="207" t="s">
        <v>7660</v>
      </c>
      <c r="P560" t="s">
        <v>7660</v>
      </c>
    </row>
    <row r="561" spans="1:16" x14ac:dyDescent="0.25">
      <c r="A561" s="207" t="s">
        <v>538</v>
      </c>
      <c r="B561" s="207" t="s">
        <v>5296</v>
      </c>
      <c r="C561" s="207" t="s">
        <v>7820</v>
      </c>
      <c r="D561" s="297">
        <v>5</v>
      </c>
      <c r="L561" s="207" t="s">
        <v>538</v>
      </c>
      <c r="M561" s="207" t="s">
        <v>7886</v>
      </c>
      <c r="P561" t="s">
        <v>7886</v>
      </c>
    </row>
    <row r="562" spans="1:16" x14ac:dyDescent="0.25">
      <c r="A562" s="207" t="s">
        <v>538</v>
      </c>
      <c r="B562" s="207" t="s">
        <v>5296</v>
      </c>
      <c r="C562" s="207" t="s">
        <v>7821</v>
      </c>
      <c r="D562" s="297">
        <v>2</v>
      </c>
      <c r="L562" s="207" t="s">
        <v>538</v>
      </c>
      <c r="M562" s="207" t="s">
        <v>7592</v>
      </c>
      <c r="P562" t="s">
        <v>7592</v>
      </c>
    </row>
    <row r="563" spans="1:16" x14ac:dyDescent="0.25">
      <c r="A563" s="207" t="s">
        <v>538</v>
      </c>
      <c r="B563" s="207" t="s">
        <v>5296</v>
      </c>
      <c r="C563" s="207" t="s">
        <v>7822</v>
      </c>
      <c r="D563" s="297">
        <v>4</v>
      </c>
      <c r="L563" s="207" t="s">
        <v>538</v>
      </c>
      <c r="M563" s="207" t="s">
        <v>7708</v>
      </c>
      <c r="P563" t="s">
        <v>7708</v>
      </c>
    </row>
    <row r="564" spans="1:16" x14ac:dyDescent="0.25">
      <c r="A564" s="207" t="s">
        <v>538</v>
      </c>
      <c r="B564" s="207" t="s">
        <v>5296</v>
      </c>
      <c r="C564" s="207" t="s">
        <v>7823</v>
      </c>
      <c r="D564" s="297">
        <v>3</v>
      </c>
      <c r="L564" s="207" t="s">
        <v>538</v>
      </c>
      <c r="M564" s="207" t="s">
        <v>7717</v>
      </c>
      <c r="P564" t="s">
        <v>7717</v>
      </c>
    </row>
    <row r="565" spans="1:16" x14ac:dyDescent="0.25">
      <c r="A565" s="207" t="s">
        <v>538</v>
      </c>
      <c r="B565" s="207" t="s">
        <v>5296</v>
      </c>
      <c r="C565" s="207" t="s">
        <v>5671</v>
      </c>
      <c r="D565" s="297">
        <v>32</v>
      </c>
      <c r="L565" s="207" t="s">
        <v>538</v>
      </c>
      <c r="M565" s="207" t="s">
        <v>7718</v>
      </c>
      <c r="P565" t="s">
        <v>7718</v>
      </c>
    </row>
    <row r="566" spans="1:16" x14ac:dyDescent="0.25">
      <c r="A566" s="207" t="s">
        <v>538</v>
      </c>
      <c r="B566" s="207" t="s">
        <v>5296</v>
      </c>
      <c r="C566" s="207" t="s">
        <v>5674</v>
      </c>
      <c r="D566" s="297">
        <v>20</v>
      </c>
      <c r="L566" s="207" t="s">
        <v>538</v>
      </c>
      <c r="M566" s="207" t="s">
        <v>7720</v>
      </c>
      <c r="P566" t="s">
        <v>7720</v>
      </c>
    </row>
    <row r="567" spans="1:16" x14ac:dyDescent="0.25">
      <c r="A567" s="207" t="s">
        <v>538</v>
      </c>
      <c r="B567" s="207" t="s">
        <v>5296</v>
      </c>
      <c r="C567" s="207" t="s">
        <v>7824</v>
      </c>
      <c r="D567" s="297">
        <v>14</v>
      </c>
      <c r="L567" s="207" t="s">
        <v>538</v>
      </c>
      <c r="M567" s="207" t="s">
        <v>7721</v>
      </c>
      <c r="P567" t="s">
        <v>7721</v>
      </c>
    </row>
    <row r="568" spans="1:16" x14ac:dyDescent="0.25">
      <c r="A568" s="207" t="s">
        <v>538</v>
      </c>
      <c r="B568" s="207" t="s">
        <v>5296</v>
      </c>
      <c r="C568" s="207" t="s">
        <v>5677</v>
      </c>
      <c r="D568" s="297">
        <v>21</v>
      </c>
      <c r="L568" s="207" t="s">
        <v>538</v>
      </c>
      <c r="M568" s="207" t="s">
        <v>7709</v>
      </c>
      <c r="P568" t="s">
        <v>7709</v>
      </c>
    </row>
    <row r="569" spans="1:16" x14ac:dyDescent="0.25">
      <c r="A569" s="207" t="s">
        <v>538</v>
      </c>
      <c r="B569" s="207" t="s">
        <v>5296</v>
      </c>
      <c r="C569" s="207" t="s">
        <v>5681</v>
      </c>
      <c r="D569" s="297">
        <v>16</v>
      </c>
      <c r="L569" s="207" t="s">
        <v>538</v>
      </c>
      <c r="M569" s="207" t="s">
        <v>7661</v>
      </c>
      <c r="P569" t="s">
        <v>7661</v>
      </c>
    </row>
    <row r="570" spans="1:16" x14ac:dyDescent="0.25">
      <c r="A570" s="207" t="s">
        <v>538</v>
      </c>
      <c r="B570" s="207" t="s">
        <v>5296</v>
      </c>
      <c r="C570" s="207" t="s">
        <v>7825</v>
      </c>
      <c r="D570" s="297">
        <v>18</v>
      </c>
      <c r="L570" s="207" t="s">
        <v>538</v>
      </c>
      <c r="M570" s="207" t="s">
        <v>7887</v>
      </c>
      <c r="P570" t="s">
        <v>7887</v>
      </c>
    </row>
    <row r="571" spans="1:16" x14ac:dyDescent="0.25">
      <c r="A571" s="207" t="s">
        <v>538</v>
      </c>
      <c r="B571" s="207" t="s">
        <v>5296</v>
      </c>
      <c r="C571" s="207" t="s">
        <v>5684</v>
      </c>
      <c r="D571" s="297">
        <v>6</v>
      </c>
      <c r="L571" s="207" t="s">
        <v>538</v>
      </c>
      <c r="M571" s="207" t="s">
        <v>7662</v>
      </c>
      <c r="P571" t="s">
        <v>7662</v>
      </c>
    </row>
    <row r="572" spans="1:16" x14ac:dyDescent="0.25">
      <c r="A572" s="207" t="s">
        <v>538</v>
      </c>
      <c r="B572" s="207" t="s">
        <v>5296</v>
      </c>
      <c r="C572" s="207" t="s">
        <v>7826</v>
      </c>
      <c r="D572" s="297">
        <v>7</v>
      </c>
      <c r="L572" s="207" t="s">
        <v>538</v>
      </c>
      <c r="M572" s="207" t="s">
        <v>7888</v>
      </c>
      <c r="P572" t="s">
        <v>7888</v>
      </c>
    </row>
    <row r="573" spans="1:16" x14ac:dyDescent="0.25">
      <c r="A573" s="207" t="s">
        <v>538</v>
      </c>
      <c r="B573" s="207" t="s">
        <v>5296</v>
      </c>
      <c r="C573" s="207" t="s">
        <v>5687</v>
      </c>
      <c r="D573" s="297">
        <v>14</v>
      </c>
      <c r="L573" s="207" t="s">
        <v>538</v>
      </c>
      <c r="M573" s="207" t="s">
        <v>7889</v>
      </c>
      <c r="P573" t="s">
        <v>7889</v>
      </c>
    </row>
    <row r="574" spans="1:16" x14ac:dyDescent="0.25">
      <c r="A574" s="207" t="s">
        <v>538</v>
      </c>
      <c r="B574" s="207" t="s">
        <v>5296</v>
      </c>
      <c r="C574" s="207" t="s">
        <v>5691</v>
      </c>
      <c r="D574" s="297">
        <v>18</v>
      </c>
      <c r="L574" s="207" t="s">
        <v>538</v>
      </c>
      <c r="M574" s="207" t="s">
        <v>7890</v>
      </c>
      <c r="P574" t="s">
        <v>7890</v>
      </c>
    </row>
    <row r="575" spans="1:16" x14ac:dyDescent="0.25">
      <c r="A575" s="207" t="s">
        <v>538</v>
      </c>
      <c r="B575" s="207" t="s">
        <v>5296</v>
      </c>
      <c r="C575" s="207" t="s">
        <v>5694</v>
      </c>
      <c r="D575" s="297">
        <v>14</v>
      </c>
      <c r="L575" s="207" t="s">
        <v>538</v>
      </c>
      <c r="M575" s="207" t="s">
        <v>7669</v>
      </c>
      <c r="P575" t="s">
        <v>7669</v>
      </c>
    </row>
    <row r="576" spans="1:16" x14ac:dyDescent="0.25">
      <c r="A576" s="207" t="s">
        <v>538</v>
      </c>
      <c r="B576" s="207" t="s">
        <v>5296</v>
      </c>
      <c r="C576" s="207" t="s">
        <v>7827</v>
      </c>
      <c r="D576" s="297">
        <v>8</v>
      </c>
      <c r="L576" s="207" t="s">
        <v>538</v>
      </c>
      <c r="M576" s="207" t="s">
        <v>7710</v>
      </c>
      <c r="P576" t="s">
        <v>7710</v>
      </c>
    </row>
    <row r="577" spans="1:16" x14ac:dyDescent="0.25">
      <c r="A577" s="207" t="s">
        <v>538</v>
      </c>
      <c r="B577" s="207" t="s">
        <v>5296</v>
      </c>
      <c r="C577" s="207" t="s">
        <v>5698</v>
      </c>
      <c r="D577" s="297">
        <v>28</v>
      </c>
      <c r="L577" s="207" t="s">
        <v>538</v>
      </c>
      <c r="M577" s="207" t="s">
        <v>7663</v>
      </c>
      <c r="P577" t="s">
        <v>7663</v>
      </c>
    </row>
    <row r="578" spans="1:16" x14ac:dyDescent="0.25">
      <c r="A578" s="207" t="s">
        <v>538</v>
      </c>
      <c r="B578" s="207" t="s">
        <v>5296</v>
      </c>
      <c r="C578" s="207" t="s">
        <v>5701</v>
      </c>
      <c r="D578" s="297">
        <v>28</v>
      </c>
      <c r="L578" s="207" t="s">
        <v>538</v>
      </c>
      <c r="M578" s="207" t="s">
        <v>7664</v>
      </c>
      <c r="P578" t="s">
        <v>7664</v>
      </c>
    </row>
    <row r="579" spans="1:16" x14ac:dyDescent="0.25">
      <c r="A579" s="207" t="s">
        <v>538</v>
      </c>
      <c r="B579" s="207" t="s">
        <v>5296</v>
      </c>
      <c r="C579" s="207" t="s">
        <v>5705</v>
      </c>
      <c r="D579" s="297">
        <v>26</v>
      </c>
      <c r="L579" s="207" t="s">
        <v>538</v>
      </c>
      <c r="M579" s="207" t="s">
        <v>7711</v>
      </c>
      <c r="P579" t="s">
        <v>7711</v>
      </c>
    </row>
    <row r="580" spans="1:16" x14ac:dyDescent="0.25">
      <c r="A580" s="207" t="s">
        <v>538</v>
      </c>
      <c r="B580" s="207" t="s">
        <v>5296</v>
      </c>
      <c r="C580" s="207" t="s">
        <v>7828</v>
      </c>
      <c r="D580" s="297">
        <v>21</v>
      </c>
      <c r="L580" s="207" t="s">
        <v>538</v>
      </c>
      <c r="M580" s="207" t="s">
        <v>7666</v>
      </c>
      <c r="P580" t="s">
        <v>7666</v>
      </c>
    </row>
    <row r="581" spans="1:16" x14ac:dyDescent="0.25">
      <c r="A581" s="207" t="s">
        <v>538</v>
      </c>
      <c r="B581" s="207" t="s">
        <v>5296</v>
      </c>
      <c r="C581" s="207" t="s">
        <v>7829</v>
      </c>
      <c r="D581" s="297">
        <v>15</v>
      </c>
      <c r="L581" s="207" t="s">
        <v>538</v>
      </c>
      <c r="M581" s="207" t="s">
        <v>7891</v>
      </c>
      <c r="P581" t="s">
        <v>7891</v>
      </c>
    </row>
    <row r="582" spans="1:16" x14ac:dyDescent="0.25">
      <c r="A582" s="207" t="s">
        <v>538</v>
      </c>
      <c r="B582" s="207" t="s">
        <v>5296</v>
      </c>
      <c r="C582" s="207" t="s">
        <v>7830</v>
      </c>
      <c r="D582" s="297">
        <v>20</v>
      </c>
      <c r="L582" s="207" t="s">
        <v>538</v>
      </c>
      <c r="M582" s="207" t="s">
        <v>7892</v>
      </c>
      <c r="P582" t="s">
        <v>7892</v>
      </c>
    </row>
    <row r="583" spans="1:16" x14ac:dyDescent="0.25">
      <c r="A583" s="207" t="s">
        <v>538</v>
      </c>
      <c r="B583" s="207" t="s">
        <v>5296</v>
      </c>
      <c r="C583" s="207" t="s">
        <v>7831</v>
      </c>
      <c r="D583" s="297">
        <v>20</v>
      </c>
      <c r="L583" s="207" t="s">
        <v>538</v>
      </c>
      <c r="M583" s="207" t="s">
        <v>7893</v>
      </c>
      <c r="P583" t="s">
        <v>7893</v>
      </c>
    </row>
    <row r="584" spans="1:16" x14ac:dyDescent="0.25">
      <c r="A584" s="207" t="s">
        <v>538</v>
      </c>
      <c r="B584" s="207" t="s">
        <v>5296</v>
      </c>
      <c r="C584" s="207" t="s">
        <v>4112</v>
      </c>
      <c r="D584" s="297">
        <v>26</v>
      </c>
      <c r="L584" s="207" t="s">
        <v>538</v>
      </c>
      <c r="M584" s="207" t="s">
        <v>5295</v>
      </c>
      <c r="P584" t="s">
        <v>5295</v>
      </c>
    </row>
    <row r="585" spans="1:16" x14ac:dyDescent="0.25">
      <c r="A585" s="207" t="s">
        <v>538</v>
      </c>
      <c r="B585" s="207" t="s">
        <v>5296</v>
      </c>
      <c r="C585" s="207" t="s">
        <v>4114</v>
      </c>
      <c r="D585" s="297">
        <v>190</v>
      </c>
      <c r="L585" s="207" t="s">
        <v>538</v>
      </c>
      <c r="M585" s="207" t="s">
        <v>7894</v>
      </c>
      <c r="P585" t="s">
        <v>7894</v>
      </c>
    </row>
    <row r="586" spans="1:16" x14ac:dyDescent="0.25">
      <c r="A586" s="207" t="s">
        <v>538</v>
      </c>
      <c r="B586" s="207" t="s">
        <v>5296</v>
      </c>
      <c r="C586" s="207" t="s">
        <v>4118</v>
      </c>
      <c r="D586" s="297">
        <v>184</v>
      </c>
      <c r="L586" s="207" t="s">
        <v>538</v>
      </c>
      <c r="M586" s="207" t="s">
        <v>7722</v>
      </c>
      <c r="P586" t="s">
        <v>7722</v>
      </c>
    </row>
    <row r="587" spans="1:16" x14ac:dyDescent="0.25">
      <c r="A587" s="207" t="s">
        <v>538</v>
      </c>
      <c r="B587" s="207" t="s">
        <v>5296</v>
      </c>
      <c r="C587" s="207" t="s">
        <v>7832</v>
      </c>
      <c r="D587" s="297">
        <v>38</v>
      </c>
      <c r="L587" s="207" t="s">
        <v>538</v>
      </c>
      <c r="M587" s="207" t="s">
        <v>7723</v>
      </c>
      <c r="P587" t="s">
        <v>7723</v>
      </c>
    </row>
    <row r="588" spans="1:16" x14ac:dyDescent="0.25">
      <c r="A588" s="207" t="s">
        <v>538</v>
      </c>
      <c r="B588" s="207" t="s">
        <v>5296</v>
      </c>
      <c r="C588" s="207" t="s">
        <v>4120</v>
      </c>
      <c r="D588" s="297">
        <v>338</v>
      </c>
      <c r="L588" s="207" t="s">
        <v>538</v>
      </c>
      <c r="M588" s="207" t="s">
        <v>7895</v>
      </c>
      <c r="P588" t="s">
        <v>7895</v>
      </c>
    </row>
    <row r="589" spans="1:16" x14ac:dyDescent="0.25">
      <c r="A589" s="207" t="s">
        <v>538</v>
      </c>
      <c r="B589" s="207" t="s">
        <v>5296</v>
      </c>
      <c r="C589" s="207" t="s">
        <v>7833</v>
      </c>
      <c r="D589" s="297">
        <v>16</v>
      </c>
      <c r="L589" s="207" t="s">
        <v>538</v>
      </c>
      <c r="M589" s="207" t="s">
        <v>7896</v>
      </c>
      <c r="P589" t="s">
        <v>7896</v>
      </c>
    </row>
    <row r="590" spans="1:16" x14ac:dyDescent="0.25">
      <c r="A590" s="207" t="s">
        <v>538</v>
      </c>
      <c r="B590" s="207" t="s">
        <v>5296</v>
      </c>
      <c r="C590" s="207" t="s">
        <v>4122</v>
      </c>
      <c r="D590" s="297">
        <v>154</v>
      </c>
      <c r="L590" s="207" t="s">
        <v>538</v>
      </c>
      <c r="M590" s="207" t="s">
        <v>7670</v>
      </c>
      <c r="P590" t="s">
        <v>7670</v>
      </c>
    </row>
    <row r="591" spans="1:16" x14ac:dyDescent="0.25">
      <c r="A591" s="207" t="s">
        <v>538</v>
      </c>
      <c r="B591" s="207" t="s">
        <v>5296</v>
      </c>
      <c r="C591" s="207" t="s">
        <v>4124</v>
      </c>
      <c r="D591" s="297">
        <v>64</v>
      </c>
      <c r="L591" s="207" t="s">
        <v>538</v>
      </c>
      <c r="M591" s="207" t="s">
        <v>7712</v>
      </c>
      <c r="P591" t="s">
        <v>7712</v>
      </c>
    </row>
    <row r="592" spans="1:16" x14ac:dyDescent="0.25">
      <c r="A592" s="207" t="s">
        <v>538</v>
      </c>
      <c r="B592" s="207" t="s">
        <v>5296</v>
      </c>
      <c r="C592" s="207" t="s">
        <v>4126</v>
      </c>
      <c r="D592" s="297">
        <v>16</v>
      </c>
      <c r="L592" s="207" t="s">
        <v>538</v>
      </c>
      <c r="M592" s="207" t="s">
        <v>7713</v>
      </c>
      <c r="P592" t="s">
        <v>7713</v>
      </c>
    </row>
    <row r="593" spans="1:16" x14ac:dyDescent="0.25">
      <c r="A593" s="207" t="s">
        <v>538</v>
      </c>
      <c r="B593" s="207" t="s">
        <v>5296</v>
      </c>
      <c r="C593" s="207" t="s">
        <v>4128</v>
      </c>
      <c r="D593" s="297">
        <v>16</v>
      </c>
      <c r="L593" s="207" t="s">
        <v>538</v>
      </c>
      <c r="M593" s="207" t="s">
        <v>7714</v>
      </c>
      <c r="P593" t="s">
        <v>7714</v>
      </c>
    </row>
    <row r="594" spans="1:16" x14ac:dyDescent="0.25">
      <c r="A594" s="207" t="s">
        <v>538</v>
      </c>
      <c r="B594" s="207" t="s">
        <v>5296</v>
      </c>
      <c r="C594" s="207" t="s">
        <v>7834</v>
      </c>
      <c r="D594" s="297">
        <v>80</v>
      </c>
      <c r="L594" s="207" t="s">
        <v>543</v>
      </c>
      <c r="M594" s="207" t="s">
        <v>3314</v>
      </c>
      <c r="P594" t="s">
        <v>3314</v>
      </c>
    </row>
    <row r="595" spans="1:16" x14ac:dyDescent="0.25">
      <c r="A595" s="207" t="s">
        <v>538</v>
      </c>
      <c r="B595" s="207" t="s">
        <v>5296</v>
      </c>
      <c r="C595" s="207" t="s">
        <v>4130</v>
      </c>
      <c r="D595" s="297">
        <v>40</v>
      </c>
      <c r="L595" s="207" t="s">
        <v>543</v>
      </c>
      <c r="M595" s="207" t="s">
        <v>3341</v>
      </c>
      <c r="P595" t="s">
        <v>7897</v>
      </c>
    </row>
    <row r="596" spans="1:16" x14ac:dyDescent="0.25">
      <c r="A596" s="207" t="s">
        <v>538</v>
      </c>
      <c r="B596" s="207" t="s">
        <v>5296</v>
      </c>
      <c r="C596" s="207" t="s">
        <v>4132</v>
      </c>
      <c r="D596" s="297">
        <v>32</v>
      </c>
      <c r="L596" s="207" t="s">
        <v>543</v>
      </c>
      <c r="M596" s="207" t="s">
        <v>7897</v>
      </c>
      <c r="P596" t="s">
        <v>7898</v>
      </c>
    </row>
    <row r="597" spans="1:16" x14ac:dyDescent="0.25">
      <c r="A597" s="207" t="s">
        <v>538</v>
      </c>
      <c r="B597" s="207" t="s">
        <v>5296</v>
      </c>
      <c r="C597" s="207" t="s">
        <v>4136</v>
      </c>
      <c r="D597" s="297">
        <v>164</v>
      </c>
      <c r="L597" s="207" t="s">
        <v>543</v>
      </c>
      <c r="M597" s="207" t="s">
        <v>3628</v>
      </c>
      <c r="P597" t="s">
        <v>7899</v>
      </c>
    </row>
    <row r="598" spans="1:16" x14ac:dyDescent="0.25">
      <c r="A598" s="207" t="s">
        <v>538</v>
      </c>
      <c r="B598" s="207" t="s">
        <v>5296</v>
      </c>
      <c r="C598" s="207" t="s">
        <v>4139</v>
      </c>
      <c r="D598" s="297">
        <v>144</v>
      </c>
      <c r="L598" s="207" t="s">
        <v>543</v>
      </c>
      <c r="M598" s="207" t="s">
        <v>7623</v>
      </c>
      <c r="P598" t="s">
        <v>7900</v>
      </c>
    </row>
    <row r="599" spans="1:16" x14ac:dyDescent="0.25">
      <c r="A599" s="207" t="s">
        <v>538</v>
      </c>
      <c r="B599" s="207" t="s">
        <v>5296</v>
      </c>
      <c r="C599" s="207" t="s">
        <v>4141</v>
      </c>
      <c r="D599" s="297">
        <v>108</v>
      </c>
      <c r="L599" s="207" t="s">
        <v>553</v>
      </c>
      <c r="M599" s="207" t="s">
        <v>7898</v>
      </c>
      <c r="P599" t="s">
        <v>3302</v>
      </c>
    </row>
    <row r="600" spans="1:16" x14ac:dyDescent="0.25">
      <c r="A600" s="207" t="s">
        <v>538</v>
      </c>
      <c r="B600" s="207" t="s">
        <v>5296</v>
      </c>
      <c r="C600" s="207" t="s">
        <v>4144</v>
      </c>
      <c r="D600" s="297">
        <v>216</v>
      </c>
      <c r="L600" s="207" t="s">
        <v>553</v>
      </c>
      <c r="M600" s="207" t="s">
        <v>7899</v>
      </c>
      <c r="P600" t="s">
        <v>7901</v>
      </c>
    </row>
    <row r="601" spans="1:16" x14ac:dyDescent="0.25">
      <c r="A601" s="207" t="s">
        <v>538</v>
      </c>
      <c r="B601" s="207" t="s">
        <v>5296</v>
      </c>
      <c r="C601" s="207" t="s">
        <v>4147</v>
      </c>
      <c r="D601" s="297">
        <v>6</v>
      </c>
      <c r="L601" s="207" t="s">
        <v>553</v>
      </c>
      <c r="M601" s="207" t="s">
        <v>7900</v>
      </c>
      <c r="P601" t="s">
        <v>7902</v>
      </c>
    </row>
    <row r="602" spans="1:16" x14ac:dyDescent="0.25">
      <c r="A602" s="207" t="s">
        <v>538</v>
      </c>
      <c r="B602" s="207" t="s">
        <v>5296</v>
      </c>
      <c r="C602" s="207" t="s">
        <v>5338</v>
      </c>
      <c r="D602" s="297">
        <v>94</v>
      </c>
      <c r="L602" s="207" t="s">
        <v>553</v>
      </c>
      <c r="M602" s="207" t="s">
        <v>3302</v>
      </c>
      <c r="P602" t="s">
        <v>7903</v>
      </c>
    </row>
    <row r="603" spans="1:16" x14ac:dyDescent="0.25">
      <c r="A603" s="207" t="s">
        <v>538</v>
      </c>
      <c r="B603" s="207" t="s">
        <v>5296</v>
      </c>
      <c r="C603" s="207" t="s">
        <v>4150</v>
      </c>
      <c r="D603" s="297">
        <v>590</v>
      </c>
      <c r="L603" s="207" t="s">
        <v>553</v>
      </c>
      <c r="M603" s="207" t="s">
        <v>3341</v>
      </c>
      <c r="P603" t="s">
        <v>7904</v>
      </c>
    </row>
    <row r="604" spans="1:16" x14ac:dyDescent="0.25">
      <c r="A604" s="207" t="s">
        <v>538</v>
      </c>
      <c r="B604" s="207" t="s">
        <v>5296</v>
      </c>
      <c r="C604" s="207" t="s">
        <v>4153</v>
      </c>
      <c r="D604" s="297">
        <v>160</v>
      </c>
      <c r="L604" s="207" t="s">
        <v>553</v>
      </c>
      <c r="M604" s="207" t="s">
        <v>7901</v>
      </c>
      <c r="P604" t="s">
        <v>7905</v>
      </c>
    </row>
    <row r="605" spans="1:16" x14ac:dyDescent="0.25">
      <c r="A605" s="207" t="s">
        <v>538</v>
      </c>
      <c r="B605" s="207" t="s">
        <v>5296</v>
      </c>
      <c r="C605" s="207" t="s">
        <v>7835</v>
      </c>
      <c r="D605" s="297">
        <v>24</v>
      </c>
      <c r="L605" s="207" t="s">
        <v>553</v>
      </c>
      <c r="M605" s="207" t="s">
        <v>7902</v>
      </c>
      <c r="P605" t="s">
        <v>5564</v>
      </c>
    </row>
    <row r="606" spans="1:16" x14ac:dyDescent="0.25">
      <c r="A606" s="207" t="s">
        <v>538</v>
      </c>
      <c r="B606" s="207" t="s">
        <v>5296</v>
      </c>
      <c r="C606" s="207" t="s">
        <v>4156</v>
      </c>
      <c r="D606" s="297">
        <v>150</v>
      </c>
      <c r="L606" s="207" t="s">
        <v>553</v>
      </c>
      <c r="M606" s="207" t="s">
        <v>7903</v>
      </c>
      <c r="P606" t="s">
        <v>5577</v>
      </c>
    </row>
    <row r="607" spans="1:16" x14ac:dyDescent="0.25">
      <c r="A607" s="207" t="s">
        <v>538</v>
      </c>
      <c r="B607" s="207" t="s">
        <v>5296</v>
      </c>
      <c r="C607" s="207" t="s">
        <v>7836</v>
      </c>
      <c r="D607" s="297">
        <v>10</v>
      </c>
      <c r="L607" s="207" t="s">
        <v>553</v>
      </c>
      <c r="M607" s="207" t="s">
        <v>7904</v>
      </c>
      <c r="P607" t="s">
        <v>7906</v>
      </c>
    </row>
    <row r="608" spans="1:16" x14ac:dyDescent="0.25">
      <c r="A608" s="207" t="s">
        <v>538</v>
      </c>
      <c r="B608" s="207" t="s">
        <v>5296</v>
      </c>
      <c r="C608" s="207" t="s">
        <v>7837</v>
      </c>
      <c r="D608" s="297">
        <v>70</v>
      </c>
      <c r="L608" s="207" t="s">
        <v>556</v>
      </c>
      <c r="M608" s="207" t="s">
        <v>3341</v>
      </c>
      <c r="P608" t="s">
        <v>7907</v>
      </c>
    </row>
    <row r="609" spans="1:16" x14ac:dyDescent="0.25">
      <c r="A609" s="207" t="s">
        <v>538</v>
      </c>
      <c r="B609" s="207" t="s">
        <v>5296</v>
      </c>
      <c r="C609" s="207" t="s">
        <v>4159</v>
      </c>
      <c r="D609" s="297">
        <v>224</v>
      </c>
      <c r="L609" s="207" t="s">
        <v>556</v>
      </c>
      <c r="M609" s="207" t="s">
        <v>7897</v>
      </c>
      <c r="P609" t="s">
        <v>7908</v>
      </c>
    </row>
    <row r="610" spans="1:16" x14ac:dyDescent="0.25">
      <c r="A610" s="207" t="s">
        <v>538</v>
      </c>
      <c r="B610" s="207" t="s">
        <v>5296</v>
      </c>
      <c r="C610" s="207" t="s">
        <v>4162</v>
      </c>
      <c r="D610" s="297">
        <v>16</v>
      </c>
      <c r="L610" s="207" t="s">
        <v>556</v>
      </c>
      <c r="M610" s="207" t="s">
        <v>7596</v>
      </c>
      <c r="P610" t="s">
        <v>7909</v>
      </c>
    </row>
    <row r="611" spans="1:16" x14ac:dyDescent="0.25">
      <c r="A611" s="207" t="s">
        <v>538</v>
      </c>
      <c r="B611" s="207" t="s">
        <v>5296</v>
      </c>
      <c r="C611" s="207" t="s">
        <v>4165</v>
      </c>
      <c r="D611" s="297">
        <v>116</v>
      </c>
      <c r="L611" s="207" t="s">
        <v>556</v>
      </c>
      <c r="M611" s="207" t="s">
        <v>7905</v>
      </c>
      <c r="P611" t="s">
        <v>7910</v>
      </c>
    </row>
    <row r="612" spans="1:16" x14ac:dyDescent="0.25">
      <c r="A612" s="207" t="s">
        <v>538</v>
      </c>
      <c r="B612" s="207" t="s">
        <v>5296</v>
      </c>
      <c r="C612" s="207" t="s">
        <v>4167</v>
      </c>
      <c r="D612" s="297">
        <v>48</v>
      </c>
      <c r="L612" s="207" t="s">
        <v>556</v>
      </c>
      <c r="M612" s="207" t="s">
        <v>7597</v>
      </c>
      <c r="P612" t="s">
        <v>7911</v>
      </c>
    </row>
    <row r="613" spans="1:16" x14ac:dyDescent="0.25">
      <c r="A613" s="207" t="s">
        <v>538</v>
      </c>
      <c r="B613" s="207" t="s">
        <v>5296</v>
      </c>
      <c r="C613" s="207" t="s">
        <v>7838</v>
      </c>
      <c r="D613" s="297">
        <v>8</v>
      </c>
      <c r="L613" s="207" t="s">
        <v>556</v>
      </c>
      <c r="M613" s="207" t="s">
        <v>7654</v>
      </c>
      <c r="P613" t="s">
        <v>7912</v>
      </c>
    </row>
    <row r="614" spans="1:16" x14ac:dyDescent="0.25">
      <c r="A614" s="207" t="s">
        <v>538</v>
      </c>
      <c r="B614" s="207" t="s">
        <v>5296</v>
      </c>
      <c r="C614" s="207" t="s">
        <v>4169</v>
      </c>
      <c r="D614" s="297">
        <v>70</v>
      </c>
      <c r="L614" s="207" t="s">
        <v>556</v>
      </c>
      <c r="M614" s="207" t="s">
        <v>3628</v>
      </c>
      <c r="P614" t="s">
        <v>3765</v>
      </c>
    </row>
    <row r="615" spans="1:16" x14ac:dyDescent="0.25">
      <c r="A615" s="207" t="s">
        <v>538</v>
      </c>
      <c r="B615" s="207" t="s">
        <v>5296</v>
      </c>
      <c r="C615" s="207" t="s">
        <v>4173</v>
      </c>
      <c r="D615" s="297">
        <v>242</v>
      </c>
      <c r="L615" s="207" t="s">
        <v>556</v>
      </c>
      <c r="M615" s="207" t="s">
        <v>7600</v>
      </c>
      <c r="P615" t="s">
        <v>3768</v>
      </c>
    </row>
    <row r="616" spans="1:16" x14ac:dyDescent="0.25">
      <c r="A616" s="207" t="s">
        <v>538</v>
      </c>
      <c r="B616" s="207" t="s">
        <v>5296</v>
      </c>
      <c r="C616" s="207" t="s">
        <v>7839</v>
      </c>
      <c r="D616" s="297">
        <v>64</v>
      </c>
      <c r="L616" s="207" t="s">
        <v>556</v>
      </c>
      <c r="M616" s="207" t="s">
        <v>7743</v>
      </c>
      <c r="P616" t="s">
        <v>3771</v>
      </c>
    </row>
    <row r="617" spans="1:16" x14ac:dyDescent="0.25">
      <c r="A617" s="207" t="s">
        <v>538</v>
      </c>
      <c r="B617" s="207" t="s">
        <v>5296</v>
      </c>
      <c r="C617" s="207" t="s">
        <v>4175</v>
      </c>
      <c r="D617" s="297">
        <v>322</v>
      </c>
      <c r="L617" s="207" t="s">
        <v>556</v>
      </c>
      <c r="M617" s="207" t="s">
        <v>7745</v>
      </c>
      <c r="P617" t="s">
        <v>3774</v>
      </c>
    </row>
    <row r="618" spans="1:16" x14ac:dyDescent="0.25">
      <c r="A618" s="207" t="s">
        <v>538</v>
      </c>
      <c r="B618" s="207" t="s">
        <v>5296</v>
      </c>
      <c r="C618" s="207" t="s">
        <v>7840</v>
      </c>
      <c r="D618" s="297">
        <v>60</v>
      </c>
      <c r="L618" s="207" t="s">
        <v>556</v>
      </c>
      <c r="M618" s="207" t="s">
        <v>4517</v>
      </c>
      <c r="P618" t="s">
        <v>3776</v>
      </c>
    </row>
    <row r="619" spans="1:16" x14ac:dyDescent="0.25">
      <c r="A619" s="207" t="s">
        <v>538</v>
      </c>
      <c r="B619" s="207" t="s">
        <v>5296</v>
      </c>
      <c r="C619" s="207" t="s">
        <v>7841</v>
      </c>
      <c r="D619" s="297">
        <v>18</v>
      </c>
      <c r="L619" s="207" t="s">
        <v>556</v>
      </c>
      <c r="M619" s="207" t="s">
        <v>7874</v>
      </c>
      <c r="P619" t="s">
        <v>5723</v>
      </c>
    </row>
    <row r="620" spans="1:16" x14ac:dyDescent="0.25">
      <c r="A620" s="207" t="s">
        <v>538</v>
      </c>
      <c r="B620" s="207" t="s">
        <v>5296</v>
      </c>
      <c r="C620" s="207" t="s">
        <v>7842</v>
      </c>
      <c r="D620" s="297">
        <v>2</v>
      </c>
      <c r="L620" s="207" t="s">
        <v>556</v>
      </c>
      <c r="M620" s="207" t="s">
        <v>7623</v>
      </c>
      <c r="P620" t="s">
        <v>7913</v>
      </c>
    </row>
    <row r="621" spans="1:16" x14ac:dyDescent="0.25">
      <c r="A621" s="207" t="s">
        <v>538</v>
      </c>
      <c r="B621" s="207" t="s">
        <v>5296</v>
      </c>
      <c r="C621" s="207" t="s">
        <v>7843</v>
      </c>
      <c r="D621" s="297">
        <v>58</v>
      </c>
      <c r="L621" s="207" t="s">
        <v>556</v>
      </c>
      <c r="M621" s="207" t="s">
        <v>7627</v>
      </c>
      <c r="P621" t="s">
        <v>7932</v>
      </c>
    </row>
    <row r="622" spans="1:16" x14ac:dyDescent="0.25">
      <c r="A622" s="207" t="s">
        <v>538</v>
      </c>
      <c r="B622" s="207" t="s">
        <v>5296</v>
      </c>
      <c r="C622" s="207" t="s">
        <v>7844</v>
      </c>
      <c r="D622" s="297">
        <v>18</v>
      </c>
      <c r="L622" s="207" t="s">
        <v>564</v>
      </c>
      <c r="M622" s="207" t="s">
        <v>3628</v>
      </c>
      <c r="P622" t="s">
        <v>7914</v>
      </c>
    </row>
    <row r="623" spans="1:16" x14ac:dyDescent="0.25">
      <c r="A623" s="207" t="s">
        <v>538</v>
      </c>
      <c r="B623" s="207" t="s">
        <v>5296</v>
      </c>
      <c r="C623" s="207" t="s">
        <v>7845</v>
      </c>
      <c r="D623" s="297">
        <v>12</v>
      </c>
      <c r="L623" s="207" t="s">
        <v>564</v>
      </c>
      <c r="M623" s="207" t="s">
        <v>7690</v>
      </c>
      <c r="P623" t="s">
        <v>3887</v>
      </c>
    </row>
    <row r="624" spans="1:16" x14ac:dyDescent="0.25">
      <c r="A624" s="207" t="s">
        <v>538</v>
      </c>
      <c r="B624" s="207" t="s">
        <v>5296</v>
      </c>
      <c r="C624" s="207" t="s">
        <v>7846</v>
      </c>
      <c r="D624" s="297">
        <v>8</v>
      </c>
      <c r="L624" s="207" t="s">
        <v>564</v>
      </c>
      <c r="M624" s="207" t="s">
        <v>7696</v>
      </c>
      <c r="P624" t="s">
        <v>7915</v>
      </c>
    </row>
    <row r="625" spans="1:16" x14ac:dyDescent="0.25">
      <c r="A625" s="207" t="s">
        <v>538</v>
      </c>
      <c r="B625" s="207" t="s">
        <v>5296</v>
      </c>
      <c r="C625" s="207" t="s">
        <v>7847</v>
      </c>
      <c r="D625" s="297">
        <v>16</v>
      </c>
      <c r="L625" s="207" t="s">
        <v>564</v>
      </c>
      <c r="M625" s="207" t="s">
        <v>3666</v>
      </c>
      <c r="P625" t="s">
        <v>7916</v>
      </c>
    </row>
    <row r="626" spans="1:16" x14ac:dyDescent="0.25">
      <c r="A626" s="207" t="s">
        <v>538</v>
      </c>
      <c r="B626" s="207" t="s">
        <v>5296</v>
      </c>
      <c r="C626" s="207" t="s">
        <v>7848</v>
      </c>
      <c r="D626" s="297">
        <v>16</v>
      </c>
      <c r="L626" s="207" t="s">
        <v>564</v>
      </c>
      <c r="M626" s="207" t="s">
        <v>3669</v>
      </c>
      <c r="P626" t="s">
        <v>7917</v>
      </c>
    </row>
    <row r="627" spans="1:16" x14ac:dyDescent="0.25">
      <c r="A627" s="207" t="s">
        <v>538</v>
      </c>
      <c r="B627" s="207" t="s">
        <v>5296</v>
      </c>
      <c r="C627" s="207" t="s">
        <v>7849</v>
      </c>
      <c r="D627" s="297">
        <v>80</v>
      </c>
      <c r="L627" s="207" t="s">
        <v>564</v>
      </c>
      <c r="M627" s="207" t="s">
        <v>3672</v>
      </c>
      <c r="P627" t="s">
        <v>3890</v>
      </c>
    </row>
    <row r="628" spans="1:16" x14ac:dyDescent="0.25">
      <c r="A628" s="207" t="s">
        <v>538</v>
      </c>
      <c r="B628" s="207" t="s">
        <v>5296</v>
      </c>
      <c r="C628" s="207" t="s">
        <v>7850</v>
      </c>
      <c r="D628" s="297">
        <v>24</v>
      </c>
      <c r="L628" s="207" t="s">
        <v>564</v>
      </c>
      <c r="M628" s="207" t="s">
        <v>3675</v>
      </c>
      <c r="P628" t="s">
        <v>7918</v>
      </c>
    </row>
    <row r="629" spans="1:16" x14ac:dyDescent="0.25">
      <c r="A629" s="207" t="s">
        <v>538</v>
      </c>
      <c r="B629" s="207" t="s">
        <v>5296</v>
      </c>
      <c r="C629" s="207" t="s">
        <v>4177</v>
      </c>
      <c r="D629" s="297">
        <v>290</v>
      </c>
      <c r="L629" s="207" t="s">
        <v>564</v>
      </c>
      <c r="M629" s="207" t="s">
        <v>3678</v>
      </c>
      <c r="P629" t="s">
        <v>3892</v>
      </c>
    </row>
    <row r="630" spans="1:16" x14ac:dyDescent="0.25">
      <c r="A630" s="207" t="s">
        <v>538</v>
      </c>
      <c r="B630" s="207" t="s">
        <v>5296</v>
      </c>
      <c r="C630" s="207" t="s">
        <v>4179</v>
      </c>
      <c r="D630" s="297">
        <v>244</v>
      </c>
      <c r="L630" s="207" t="s">
        <v>564</v>
      </c>
      <c r="M630" s="207" t="s">
        <v>3681</v>
      </c>
      <c r="P630" t="s">
        <v>3895</v>
      </c>
    </row>
    <row r="631" spans="1:16" x14ac:dyDescent="0.25">
      <c r="A631" s="207" t="s">
        <v>538</v>
      </c>
      <c r="B631" s="207" t="s">
        <v>5296</v>
      </c>
      <c r="C631" s="207" t="s">
        <v>7851</v>
      </c>
      <c r="D631" s="297">
        <v>40</v>
      </c>
      <c r="L631" s="207" t="s">
        <v>564</v>
      </c>
      <c r="M631" s="207" t="s">
        <v>3684</v>
      </c>
      <c r="P631" t="s">
        <v>3898</v>
      </c>
    </row>
    <row r="632" spans="1:16" x14ac:dyDescent="0.25">
      <c r="A632" s="207" t="s">
        <v>538</v>
      </c>
      <c r="B632" s="207" t="s">
        <v>5296</v>
      </c>
      <c r="C632" s="207" t="s">
        <v>7852</v>
      </c>
      <c r="D632" s="297">
        <v>10</v>
      </c>
      <c r="L632" s="207" t="s">
        <v>564</v>
      </c>
      <c r="M632" s="207" t="s">
        <v>3687</v>
      </c>
      <c r="P632" t="s">
        <v>3900</v>
      </c>
    </row>
    <row r="633" spans="1:16" x14ac:dyDescent="0.25">
      <c r="A633" s="207" t="s">
        <v>538</v>
      </c>
      <c r="B633" s="207" t="s">
        <v>5296</v>
      </c>
      <c r="C633" s="207" t="s">
        <v>4181</v>
      </c>
      <c r="D633" s="297">
        <v>120</v>
      </c>
      <c r="L633" s="207" t="s">
        <v>564</v>
      </c>
      <c r="M633" s="207" t="s">
        <v>3690</v>
      </c>
      <c r="P633" t="s">
        <v>3902</v>
      </c>
    </row>
    <row r="634" spans="1:16" x14ac:dyDescent="0.25">
      <c r="A634" s="207" t="s">
        <v>538</v>
      </c>
      <c r="B634" s="207" t="s">
        <v>5296</v>
      </c>
      <c r="C634" s="207" t="s">
        <v>4183</v>
      </c>
      <c r="D634" s="297">
        <v>150</v>
      </c>
      <c r="L634" s="207" t="s">
        <v>564</v>
      </c>
      <c r="M634" s="207" t="s">
        <v>3693</v>
      </c>
      <c r="P634" t="s">
        <v>3905</v>
      </c>
    </row>
    <row r="635" spans="1:16" x14ac:dyDescent="0.25">
      <c r="A635" s="207" t="s">
        <v>538</v>
      </c>
      <c r="B635" s="207" t="s">
        <v>5296</v>
      </c>
      <c r="C635" s="207" t="s">
        <v>7853</v>
      </c>
      <c r="D635" s="297">
        <v>40</v>
      </c>
      <c r="L635" s="207" t="s">
        <v>564</v>
      </c>
      <c r="M635" s="207" t="s">
        <v>3696</v>
      </c>
      <c r="P635" t="s">
        <v>3908</v>
      </c>
    </row>
    <row r="636" spans="1:16" x14ac:dyDescent="0.25">
      <c r="A636" s="207" t="s">
        <v>538</v>
      </c>
      <c r="B636" s="207" t="s">
        <v>5296</v>
      </c>
      <c r="C636" s="207" t="s">
        <v>7854</v>
      </c>
      <c r="D636" s="297">
        <v>22</v>
      </c>
      <c r="L636" s="207" t="s">
        <v>564</v>
      </c>
      <c r="M636" s="207" t="s">
        <v>5564</v>
      </c>
      <c r="P636" t="s">
        <v>3911</v>
      </c>
    </row>
    <row r="637" spans="1:16" x14ac:dyDescent="0.25">
      <c r="A637" s="207" t="s">
        <v>538</v>
      </c>
      <c r="B637" s="207" t="s">
        <v>5296</v>
      </c>
      <c r="C637" s="207" t="s">
        <v>7855</v>
      </c>
      <c r="D637" s="297">
        <v>14</v>
      </c>
      <c r="L637" s="207" t="s">
        <v>564</v>
      </c>
      <c r="M637" s="207" t="s">
        <v>3699</v>
      </c>
      <c r="P637" t="s">
        <v>3914</v>
      </c>
    </row>
    <row r="638" spans="1:16" x14ac:dyDescent="0.25">
      <c r="A638" s="207" t="s">
        <v>538</v>
      </c>
      <c r="B638" s="207" t="s">
        <v>5296</v>
      </c>
      <c r="C638" s="207" t="s">
        <v>7856</v>
      </c>
      <c r="D638" s="297">
        <v>594</v>
      </c>
      <c r="L638" s="207" t="s">
        <v>564</v>
      </c>
      <c r="M638" s="207" t="s">
        <v>3702</v>
      </c>
      <c r="P638" t="s">
        <v>3916</v>
      </c>
    </row>
    <row r="639" spans="1:16" x14ac:dyDescent="0.25">
      <c r="A639" s="207" t="s">
        <v>538</v>
      </c>
      <c r="B639" s="207" t="s">
        <v>5296</v>
      </c>
      <c r="C639" s="207" t="s">
        <v>7671</v>
      </c>
      <c r="D639" s="297">
        <v>154</v>
      </c>
      <c r="L639" s="207" t="s">
        <v>564</v>
      </c>
      <c r="M639" s="207" t="s">
        <v>3705</v>
      </c>
      <c r="P639" t="s">
        <v>7919</v>
      </c>
    </row>
    <row r="640" spans="1:16" x14ac:dyDescent="0.25">
      <c r="A640" s="207" t="s">
        <v>538</v>
      </c>
      <c r="B640" s="207" t="s">
        <v>5296</v>
      </c>
      <c r="C640" s="207" t="s">
        <v>7857</v>
      </c>
      <c r="D640" s="297">
        <v>106</v>
      </c>
      <c r="L640" s="207" t="s">
        <v>564</v>
      </c>
      <c r="M640" s="207" t="s">
        <v>3708</v>
      </c>
      <c r="P640" t="s">
        <v>7920</v>
      </c>
    </row>
    <row r="641" spans="1:16" x14ac:dyDescent="0.25">
      <c r="A641" s="207" t="s">
        <v>538</v>
      </c>
      <c r="B641" s="207" t="s">
        <v>5296</v>
      </c>
      <c r="C641" s="207" t="s">
        <v>7858</v>
      </c>
      <c r="D641" s="297">
        <v>100</v>
      </c>
      <c r="L641" s="207" t="s">
        <v>564</v>
      </c>
      <c r="M641" s="207" t="s">
        <v>3711</v>
      </c>
      <c r="P641" t="s">
        <v>3919</v>
      </c>
    </row>
    <row r="642" spans="1:16" x14ac:dyDescent="0.25">
      <c r="A642" s="207" t="s">
        <v>538</v>
      </c>
      <c r="B642" s="207" t="s">
        <v>5296</v>
      </c>
      <c r="C642" s="207" t="s">
        <v>7859</v>
      </c>
      <c r="D642" s="297">
        <v>34</v>
      </c>
      <c r="L642" s="207" t="s">
        <v>564</v>
      </c>
      <c r="M642" s="207" t="s">
        <v>5577</v>
      </c>
      <c r="P642" t="s">
        <v>3921</v>
      </c>
    </row>
    <row r="643" spans="1:16" x14ac:dyDescent="0.25">
      <c r="A643" s="207" t="s">
        <v>538</v>
      </c>
      <c r="B643" s="207" t="s">
        <v>5296</v>
      </c>
      <c r="C643" s="207" t="s">
        <v>7860</v>
      </c>
      <c r="D643" s="297">
        <v>100</v>
      </c>
      <c r="L643" s="207" t="s">
        <v>564</v>
      </c>
      <c r="M643" s="207" t="s">
        <v>3714</v>
      </c>
      <c r="P643" t="s">
        <v>3923</v>
      </c>
    </row>
    <row r="644" spans="1:16" x14ac:dyDescent="0.25">
      <c r="A644" s="207" t="s">
        <v>538</v>
      </c>
      <c r="B644" s="207" t="s">
        <v>5296</v>
      </c>
      <c r="C644" s="207" t="s">
        <v>4185</v>
      </c>
      <c r="D644" s="297">
        <v>56</v>
      </c>
      <c r="L644" s="207" t="s">
        <v>564</v>
      </c>
      <c r="M644" s="207" t="s">
        <v>3717</v>
      </c>
      <c r="P644" t="s">
        <v>7921</v>
      </c>
    </row>
    <row r="645" spans="1:16" x14ac:dyDescent="0.25">
      <c r="A645" s="207" t="s">
        <v>538</v>
      </c>
      <c r="B645" s="207" t="s">
        <v>5296</v>
      </c>
      <c r="C645" s="207" t="s">
        <v>7861</v>
      </c>
      <c r="D645" s="297">
        <v>48</v>
      </c>
      <c r="L645" s="207" t="s">
        <v>564</v>
      </c>
      <c r="M645" s="207" t="s">
        <v>3720</v>
      </c>
      <c r="P645" t="s">
        <v>3925</v>
      </c>
    </row>
    <row r="646" spans="1:16" x14ac:dyDescent="0.25">
      <c r="A646" s="207" t="s">
        <v>538</v>
      </c>
      <c r="B646" s="207" t="s">
        <v>5296</v>
      </c>
      <c r="C646" s="207" t="s">
        <v>4187</v>
      </c>
      <c r="D646" s="297">
        <v>24</v>
      </c>
      <c r="L646" s="207" t="s">
        <v>564</v>
      </c>
      <c r="M646" s="207" t="s">
        <v>3723</v>
      </c>
      <c r="P646" t="s">
        <v>7922</v>
      </c>
    </row>
    <row r="647" spans="1:16" x14ac:dyDescent="0.25">
      <c r="A647" s="207" t="s">
        <v>538</v>
      </c>
      <c r="B647" s="207" t="s">
        <v>5296</v>
      </c>
      <c r="C647" s="207" t="s">
        <v>7862</v>
      </c>
      <c r="D647" s="297">
        <v>16</v>
      </c>
      <c r="L647" s="207" t="s">
        <v>564</v>
      </c>
      <c r="M647" s="207" t="s">
        <v>3726</v>
      </c>
      <c r="P647" t="s">
        <v>7923</v>
      </c>
    </row>
    <row r="648" spans="1:16" x14ac:dyDescent="0.25">
      <c r="A648" s="207" t="s">
        <v>538</v>
      </c>
      <c r="B648" s="207" t="s">
        <v>5296</v>
      </c>
      <c r="C648" s="207" t="s">
        <v>4189</v>
      </c>
      <c r="D648" s="297">
        <v>72</v>
      </c>
      <c r="L648" s="207" t="s">
        <v>564</v>
      </c>
      <c r="M648" s="207" t="s">
        <v>3729</v>
      </c>
      <c r="P648" t="s">
        <v>7924</v>
      </c>
    </row>
    <row r="649" spans="1:16" x14ac:dyDescent="0.25">
      <c r="A649" s="207" t="s">
        <v>538</v>
      </c>
      <c r="B649" s="207" t="s">
        <v>5296</v>
      </c>
      <c r="C649" s="207" t="s">
        <v>4191</v>
      </c>
      <c r="D649" s="297">
        <v>8</v>
      </c>
      <c r="L649" s="207" t="s">
        <v>564</v>
      </c>
      <c r="M649" s="207" t="s">
        <v>3732</v>
      </c>
      <c r="P649" t="s">
        <v>7925</v>
      </c>
    </row>
    <row r="650" spans="1:16" x14ac:dyDescent="0.25">
      <c r="A650" s="207" t="s">
        <v>538</v>
      </c>
      <c r="B650" s="207" t="s">
        <v>5296</v>
      </c>
      <c r="C650" s="207" t="s">
        <v>4193</v>
      </c>
      <c r="D650" s="297">
        <v>16</v>
      </c>
      <c r="L650" s="207" t="s">
        <v>564</v>
      </c>
      <c r="M650" s="207" t="s">
        <v>3735</v>
      </c>
      <c r="P650" t="s">
        <v>7926</v>
      </c>
    </row>
    <row r="651" spans="1:16" x14ac:dyDescent="0.25">
      <c r="A651" s="207" t="s">
        <v>538</v>
      </c>
      <c r="B651" s="207" t="s">
        <v>5296</v>
      </c>
      <c r="C651" s="207" t="s">
        <v>7863</v>
      </c>
      <c r="D651" s="297">
        <v>32</v>
      </c>
      <c r="L651" s="207" t="s">
        <v>564</v>
      </c>
      <c r="M651" s="207" t="s">
        <v>3738</v>
      </c>
      <c r="P651" t="s">
        <v>7927</v>
      </c>
    </row>
    <row r="652" spans="1:16" x14ac:dyDescent="0.25">
      <c r="A652" s="207" t="s">
        <v>538</v>
      </c>
      <c r="B652" s="207" t="s">
        <v>5296</v>
      </c>
      <c r="C652" s="207" t="s">
        <v>7864</v>
      </c>
      <c r="D652" s="297">
        <v>2</v>
      </c>
      <c r="L652" s="207" t="s">
        <v>564</v>
      </c>
      <c r="M652" s="207" t="s">
        <v>7719</v>
      </c>
      <c r="P652" t="s">
        <v>7928</v>
      </c>
    </row>
    <row r="653" spans="1:16" x14ac:dyDescent="0.25">
      <c r="A653" s="207" t="s">
        <v>538</v>
      </c>
      <c r="B653" s="207" t="s">
        <v>5296</v>
      </c>
      <c r="C653" s="207" t="s">
        <v>7865</v>
      </c>
      <c r="D653" s="297">
        <v>16</v>
      </c>
      <c r="L653" s="207" t="s">
        <v>564</v>
      </c>
      <c r="M653" s="207" t="s">
        <v>3741</v>
      </c>
      <c r="P653" t="s">
        <v>7929</v>
      </c>
    </row>
    <row r="654" spans="1:16" x14ac:dyDescent="0.25">
      <c r="A654" s="207" t="s">
        <v>538</v>
      </c>
      <c r="B654" s="207" t="s">
        <v>5296</v>
      </c>
      <c r="C654" s="207" t="s">
        <v>4259</v>
      </c>
      <c r="D654" s="297">
        <v>4</v>
      </c>
      <c r="L654" s="207" t="s">
        <v>564</v>
      </c>
      <c r="M654" s="207" t="s">
        <v>3744</v>
      </c>
      <c r="P654" t="s">
        <v>7933</v>
      </c>
    </row>
    <row r="655" spans="1:16" x14ac:dyDescent="0.25">
      <c r="A655" s="207" t="s">
        <v>538</v>
      </c>
      <c r="B655" s="207" t="s">
        <v>5296</v>
      </c>
      <c r="C655" s="207" t="s">
        <v>7866</v>
      </c>
      <c r="D655" s="297">
        <v>8</v>
      </c>
      <c r="L655" s="207" t="s">
        <v>564</v>
      </c>
      <c r="M655" s="207" t="s">
        <v>3747</v>
      </c>
      <c r="P655" t="s">
        <v>7934</v>
      </c>
    </row>
    <row r="656" spans="1:16" x14ac:dyDescent="0.25">
      <c r="A656" s="207" t="s">
        <v>538</v>
      </c>
      <c r="B656" s="207" t="s">
        <v>5296</v>
      </c>
      <c r="C656" s="207" t="s">
        <v>7867</v>
      </c>
      <c r="D656" s="297">
        <v>2</v>
      </c>
      <c r="L656" s="207" t="s">
        <v>564</v>
      </c>
      <c r="M656" s="207" t="s">
        <v>3750</v>
      </c>
      <c r="P656" t="s">
        <v>7935</v>
      </c>
    </row>
    <row r="657" spans="1:16" x14ac:dyDescent="0.25">
      <c r="A657" s="207" t="s">
        <v>538</v>
      </c>
      <c r="B657" s="207" t="s">
        <v>5296</v>
      </c>
      <c r="C657" s="207" t="s">
        <v>7868</v>
      </c>
      <c r="D657" s="297">
        <v>2</v>
      </c>
      <c r="L657" s="207" t="s">
        <v>564</v>
      </c>
      <c r="M657" s="207" t="s">
        <v>3753</v>
      </c>
      <c r="P657" t="s">
        <v>4070</v>
      </c>
    </row>
    <row r="658" spans="1:16" x14ac:dyDescent="0.25">
      <c r="A658" s="207" t="s">
        <v>538</v>
      </c>
      <c r="B658" s="207" t="s">
        <v>5296</v>
      </c>
      <c r="C658" s="207" t="s">
        <v>7869</v>
      </c>
      <c r="D658" s="297">
        <v>8</v>
      </c>
      <c r="L658" s="207" t="s">
        <v>564</v>
      </c>
      <c r="M658" s="207" t="s">
        <v>3756</v>
      </c>
      <c r="P658" t="s">
        <v>7930</v>
      </c>
    </row>
    <row r="659" spans="1:16" x14ac:dyDescent="0.25">
      <c r="A659" s="207" t="s">
        <v>538</v>
      </c>
      <c r="B659" s="207" t="s">
        <v>5296</v>
      </c>
      <c r="C659" s="207" t="s">
        <v>4385</v>
      </c>
      <c r="D659" s="297">
        <v>4</v>
      </c>
      <c r="L659" s="207" t="s">
        <v>564</v>
      </c>
      <c r="M659" s="207" t="s">
        <v>3759</v>
      </c>
      <c r="P659" t="s">
        <v>7931</v>
      </c>
    </row>
    <row r="660" spans="1:16" x14ac:dyDescent="0.25">
      <c r="A660" s="207" t="s">
        <v>538</v>
      </c>
      <c r="B660" s="207" t="s">
        <v>5296</v>
      </c>
      <c r="C660" s="207" t="s">
        <v>4387</v>
      </c>
      <c r="D660" s="297">
        <v>2</v>
      </c>
      <c r="L660" s="207" t="s">
        <v>564</v>
      </c>
      <c r="M660" s="207" t="s">
        <v>3762</v>
      </c>
      <c r="P660" t="s">
        <v>3251</v>
      </c>
    </row>
    <row r="661" spans="1:16" x14ac:dyDescent="0.25">
      <c r="A661" s="207" t="s">
        <v>538</v>
      </c>
      <c r="B661" s="207" t="s">
        <v>5296</v>
      </c>
      <c r="C661" s="207" t="s">
        <v>4412</v>
      </c>
      <c r="D661" s="297">
        <v>4</v>
      </c>
      <c r="L661" s="207" t="s">
        <v>564</v>
      </c>
      <c r="M661" s="207" t="s">
        <v>7906</v>
      </c>
      <c r="P661" t="s">
        <v>3257</v>
      </c>
    </row>
    <row r="662" spans="1:16" x14ac:dyDescent="0.25">
      <c r="A662" s="207" t="s">
        <v>538</v>
      </c>
      <c r="B662" s="207" t="s">
        <v>5296</v>
      </c>
      <c r="C662" s="207" t="s">
        <v>7870</v>
      </c>
      <c r="D662" s="297">
        <v>2</v>
      </c>
      <c r="L662" s="207" t="s">
        <v>564</v>
      </c>
      <c r="M662" s="207" t="s">
        <v>7907</v>
      </c>
      <c r="P662" t="s">
        <v>3260</v>
      </c>
    </row>
    <row r="663" spans="1:16" x14ac:dyDescent="0.25">
      <c r="A663" s="207" t="s">
        <v>538</v>
      </c>
      <c r="B663" s="207" t="s">
        <v>5296</v>
      </c>
      <c r="C663" s="207" t="s">
        <v>7871</v>
      </c>
      <c r="D663" s="297">
        <v>2</v>
      </c>
      <c r="L663" s="207" t="s">
        <v>564</v>
      </c>
      <c r="M663" s="207" t="s">
        <v>7908</v>
      </c>
      <c r="P663" t="s">
        <v>3263</v>
      </c>
    </row>
    <row r="664" spans="1:16" x14ac:dyDescent="0.25">
      <c r="A664" s="207" t="s">
        <v>538</v>
      </c>
      <c r="B664" s="207" t="s">
        <v>5296</v>
      </c>
      <c r="C664" s="207" t="s">
        <v>4499</v>
      </c>
      <c r="D664" s="297">
        <v>59</v>
      </c>
      <c r="L664" s="207" t="s">
        <v>564</v>
      </c>
      <c r="M664" s="207" t="s">
        <v>7909</v>
      </c>
      <c r="P664" t="s">
        <v>3266</v>
      </c>
    </row>
    <row r="665" spans="1:16" x14ac:dyDescent="0.25">
      <c r="A665" s="207" t="s">
        <v>538</v>
      </c>
      <c r="B665" s="207" t="s">
        <v>5296</v>
      </c>
      <c r="C665" s="207" t="s">
        <v>7716</v>
      </c>
      <c r="D665" s="297">
        <v>51</v>
      </c>
      <c r="L665" s="207" t="s">
        <v>564</v>
      </c>
      <c r="M665" s="207" t="s">
        <v>7910</v>
      </c>
      <c r="P665" t="s">
        <v>3271</v>
      </c>
    </row>
    <row r="666" spans="1:16" x14ac:dyDescent="0.25">
      <c r="A666" s="207" t="s">
        <v>538</v>
      </c>
      <c r="B666" s="207" t="s">
        <v>5296</v>
      </c>
      <c r="C666" s="207" t="s">
        <v>4501</v>
      </c>
      <c r="D666" s="297">
        <v>12</v>
      </c>
      <c r="L666" s="207" t="s">
        <v>564</v>
      </c>
      <c r="M666" s="207" t="s">
        <v>7911</v>
      </c>
      <c r="P666" t="s">
        <v>3276</v>
      </c>
    </row>
    <row r="667" spans="1:16" x14ac:dyDescent="0.25">
      <c r="A667" s="207" t="s">
        <v>538</v>
      </c>
      <c r="B667" s="207" t="s">
        <v>5296</v>
      </c>
      <c r="C667" s="207" t="s">
        <v>4503</v>
      </c>
      <c r="D667" s="297">
        <v>52</v>
      </c>
      <c r="L667" s="207" t="s">
        <v>564</v>
      </c>
      <c r="M667" s="207" t="s">
        <v>7912</v>
      </c>
      <c r="P667" t="s">
        <v>3279</v>
      </c>
    </row>
    <row r="668" spans="1:16" x14ac:dyDescent="0.25">
      <c r="A668" s="207" t="s">
        <v>538</v>
      </c>
      <c r="B668" s="207" t="s">
        <v>5296</v>
      </c>
      <c r="C668" s="207" t="s">
        <v>4505</v>
      </c>
      <c r="D668" s="297">
        <v>62</v>
      </c>
      <c r="L668" s="207" t="s">
        <v>564</v>
      </c>
      <c r="M668" s="207" t="s">
        <v>3765</v>
      </c>
      <c r="P668" t="s">
        <v>3282</v>
      </c>
    </row>
    <row r="669" spans="1:16" x14ac:dyDescent="0.25">
      <c r="A669" s="207" t="s">
        <v>538</v>
      </c>
      <c r="B669" s="207" t="s">
        <v>5296</v>
      </c>
      <c r="C669" s="207" t="s">
        <v>4508</v>
      </c>
      <c r="D669" s="297">
        <v>67</v>
      </c>
      <c r="L669" s="207" t="s">
        <v>564</v>
      </c>
      <c r="M669" s="207" t="s">
        <v>3768</v>
      </c>
      <c r="P669" t="s">
        <v>3285</v>
      </c>
    </row>
    <row r="670" spans="1:16" x14ac:dyDescent="0.25">
      <c r="A670" s="207" t="s">
        <v>538</v>
      </c>
      <c r="B670" s="207" t="s">
        <v>5296</v>
      </c>
      <c r="C670" s="207" t="s">
        <v>7872</v>
      </c>
      <c r="D670" s="297">
        <v>2</v>
      </c>
      <c r="L670" s="207" t="s">
        <v>564</v>
      </c>
      <c r="M670" s="207" t="s">
        <v>3771</v>
      </c>
      <c r="P670" t="s">
        <v>7936</v>
      </c>
    </row>
    <row r="671" spans="1:16" x14ac:dyDescent="0.25">
      <c r="A671" s="207" t="s">
        <v>538</v>
      </c>
      <c r="B671" s="207" t="s">
        <v>5296</v>
      </c>
      <c r="C671" s="207" t="s">
        <v>4509</v>
      </c>
      <c r="D671" s="297">
        <v>8</v>
      </c>
      <c r="L671" s="207" t="s">
        <v>564</v>
      </c>
      <c r="M671" s="207" t="s">
        <v>3774</v>
      </c>
      <c r="P671" t="s">
        <v>3290</v>
      </c>
    </row>
    <row r="672" spans="1:16" x14ac:dyDescent="0.25">
      <c r="A672" s="207" t="s">
        <v>538</v>
      </c>
      <c r="B672" s="207" t="s">
        <v>5296</v>
      </c>
      <c r="C672" s="207" t="s">
        <v>4513</v>
      </c>
      <c r="D672" s="297">
        <v>8</v>
      </c>
      <c r="L672" s="207" t="s">
        <v>564</v>
      </c>
      <c r="M672" s="207" t="s">
        <v>3776</v>
      </c>
      <c r="P672" t="s">
        <v>3296</v>
      </c>
    </row>
    <row r="673" spans="1:16" x14ac:dyDescent="0.25">
      <c r="A673" s="207" t="s">
        <v>538</v>
      </c>
      <c r="B673" s="207" t="s">
        <v>5296</v>
      </c>
      <c r="C673" s="207" t="s">
        <v>7604</v>
      </c>
      <c r="D673" s="297">
        <v>8</v>
      </c>
      <c r="L673" s="207" t="s">
        <v>564</v>
      </c>
      <c r="M673" s="207" t="s">
        <v>7724</v>
      </c>
      <c r="P673" t="s">
        <v>3305</v>
      </c>
    </row>
    <row r="674" spans="1:16" x14ac:dyDescent="0.25">
      <c r="A674" s="207" t="s">
        <v>538</v>
      </c>
      <c r="B674" s="207" t="s">
        <v>5296</v>
      </c>
      <c r="C674" s="207" t="s">
        <v>4517</v>
      </c>
      <c r="D674" s="297">
        <v>16</v>
      </c>
      <c r="L674" s="207" t="s">
        <v>564</v>
      </c>
      <c r="M674" s="207" t="s">
        <v>7725</v>
      </c>
      <c r="P674" t="s">
        <v>3308</v>
      </c>
    </row>
    <row r="675" spans="1:16" x14ac:dyDescent="0.25">
      <c r="A675" s="207" t="s">
        <v>538</v>
      </c>
      <c r="B675" s="207" t="s">
        <v>5296</v>
      </c>
      <c r="C675" s="207" t="s">
        <v>7611</v>
      </c>
      <c r="D675" s="297">
        <v>5</v>
      </c>
      <c r="L675" s="207" t="s">
        <v>564</v>
      </c>
      <c r="M675" s="207" t="s">
        <v>7726</v>
      </c>
      <c r="P675" t="s">
        <v>7937</v>
      </c>
    </row>
    <row r="676" spans="1:16" x14ac:dyDescent="0.25">
      <c r="A676" s="207" t="s">
        <v>538</v>
      </c>
      <c r="B676" s="207" t="s">
        <v>5296</v>
      </c>
      <c r="C676" s="207" t="s">
        <v>7873</v>
      </c>
      <c r="D676" s="297">
        <v>4</v>
      </c>
      <c r="L676" s="207" t="s">
        <v>564</v>
      </c>
      <c r="M676" s="207" t="s">
        <v>7600</v>
      </c>
      <c r="P676" t="s">
        <v>3311</v>
      </c>
    </row>
    <row r="677" spans="1:16" x14ac:dyDescent="0.25">
      <c r="A677" s="207" t="s">
        <v>538</v>
      </c>
      <c r="B677" s="207" t="s">
        <v>5296</v>
      </c>
      <c r="C677" s="207" t="s">
        <v>7874</v>
      </c>
      <c r="D677" s="297">
        <v>69</v>
      </c>
      <c r="L677" s="207" t="s">
        <v>564</v>
      </c>
      <c r="M677" s="207" t="s">
        <v>3779</v>
      </c>
      <c r="P677" t="s">
        <v>3317</v>
      </c>
    </row>
    <row r="678" spans="1:16" x14ac:dyDescent="0.25">
      <c r="A678" s="207" t="s">
        <v>538</v>
      </c>
      <c r="B678" s="207" t="s">
        <v>5296</v>
      </c>
      <c r="C678" s="207" t="s">
        <v>7875</v>
      </c>
      <c r="D678" s="297">
        <v>2</v>
      </c>
      <c r="L678" s="207" t="s">
        <v>564</v>
      </c>
      <c r="M678" s="207" t="s">
        <v>3782</v>
      </c>
      <c r="P678" t="s">
        <v>3320</v>
      </c>
    </row>
    <row r="679" spans="1:16" x14ac:dyDescent="0.25">
      <c r="A679" s="207" t="s">
        <v>538</v>
      </c>
      <c r="B679" s="207" t="s">
        <v>5296</v>
      </c>
      <c r="C679" s="207" t="s">
        <v>7876</v>
      </c>
      <c r="D679" s="297">
        <v>2</v>
      </c>
      <c r="L679" s="207" t="s">
        <v>564</v>
      </c>
      <c r="M679" s="207" t="s">
        <v>5629</v>
      </c>
      <c r="P679" t="s">
        <v>7938</v>
      </c>
    </row>
    <row r="680" spans="1:16" x14ac:dyDescent="0.25">
      <c r="A680" s="207" t="s">
        <v>538</v>
      </c>
      <c r="B680" s="207" t="s">
        <v>5296</v>
      </c>
      <c r="C680" s="207" t="s">
        <v>7877</v>
      </c>
      <c r="D680" s="297">
        <v>4</v>
      </c>
      <c r="L680" s="207" t="s">
        <v>564</v>
      </c>
      <c r="M680" s="207" t="s">
        <v>3785</v>
      </c>
      <c r="P680" t="s">
        <v>3323</v>
      </c>
    </row>
    <row r="681" spans="1:16" x14ac:dyDescent="0.25">
      <c r="A681" s="207" t="s">
        <v>538</v>
      </c>
      <c r="B681" s="207" t="s">
        <v>5296</v>
      </c>
      <c r="C681" s="207" t="s">
        <v>7878</v>
      </c>
      <c r="D681" s="297">
        <v>9</v>
      </c>
      <c r="L681" s="207" t="s">
        <v>564</v>
      </c>
      <c r="M681" s="207" t="s">
        <v>3787</v>
      </c>
      <c r="P681" t="s">
        <v>3332</v>
      </c>
    </row>
    <row r="682" spans="1:16" x14ac:dyDescent="0.25">
      <c r="A682" s="207" t="s">
        <v>538</v>
      </c>
      <c r="B682" s="207" t="s">
        <v>5296</v>
      </c>
      <c r="C682" s="207" t="s">
        <v>7879</v>
      </c>
      <c r="D682" s="297">
        <v>39</v>
      </c>
      <c r="L682" s="207" t="s">
        <v>564</v>
      </c>
      <c r="M682" s="207" t="s">
        <v>7727</v>
      </c>
      <c r="P682" t="s">
        <v>3335</v>
      </c>
    </row>
    <row r="683" spans="1:16" x14ac:dyDescent="0.25">
      <c r="A683" s="207" t="s">
        <v>538</v>
      </c>
      <c r="B683" s="207" t="s">
        <v>5296</v>
      </c>
      <c r="C683" s="207" t="s">
        <v>7700</v>
      </c>
      <c r="D683" s="297">
        <v>6</v>
      </c>
      <c r="L683" s="207" t="s">
        <v>564</v>
      </c>
      <c r="M683" s="207" t="s">
        <v>3790</v>
      </c>
      <c r="P683" t="s">
        <v>3338</v>
      </c>
    </row>
    <row r="684" spans="1:16" x14ac:dyDescent="0.25">
      <c r="A684" s="207" t="s">
        <v>538</v>
      </c>
      <c r="B684" s="207" t="s">
        <v>5296</v>
      </c>
      <c r="C684" s="207" t="s">
        <v>7623</v>
      </c>
      <c r="D684" s="297">
        <v>12</v>
      </c>
      <c r="L684" s="207" t="s">
        <v>564</v>
      </c>
      <c r="M684" s="207" t="s">
        <v>3793</v>
      </c>
      <c r="P684" t="s">
        <v>7939</v>
      </c>
    </row>
    <row r="685" spans="1:16" x14ac:dyDescent="0.25">
      <c r="A685" s="207" t="s">
        <v>538</v>
      </c>
      <c r="B685" s="207" t="s">
        <v>5296</v>
      </c>
      <c r="C685" s="207" t="s">
        <v>7627</v>
      </c>
      <c r="D685" s="297">
        <v>10</v>
      </c>
      <c r="L685" s="207" t="s">
        <v>564</v>
      </c>
      <c r="M685" s="207" t="s">
        <v>5640</v>
      </c>
      <c r="P685" t="s">
        <v>3362</v>
      </c>
    </row>
    <row r="686" spans="1:16" x14ac:dyDescent="0.25">
      <c r="A686" s="207" t="s">
        <v>538</v>
      </c>
      <c r="B686" s="207" t="s">
        <v>5296</v>
      </c>
      <c r="C686" s="207" t="s">
        <v>7641</v>
      </c>
      <c r="D686" s="297">
        <v>8</v>
      </c>
      <c r="L686" s="207" t="s">
        <v>564</v>
      </c>
      <c r="M686" s="207" t="s">
        <v>3796</v>
      </c>
      <c r="P686" t="s">
        <v>7940</v>
      </c>
    </row>
    <row r="687" spans="1:16" x14ac:dyDescent="0.25">
      <c r="A687" s="207" t="s">
        <v>538</v>
      </c>
      <c r="B687" s="207" t="s">
        <v>5296</v>
      </c>
      <c r="C687" s="207" t="s">
        <v>7880</v>
      </c>
      <c r="D687" s="297">
        <v>6</v>
      </c>
      <c r="L687" s="207" t="s">
        <v>564</v>
      </c>
      <c r="M687" s="207" t="s">
        <v>3799</v>
      </c>
      <c r="P687" t="s">
        <v>7941</v>
      </c>
    </row>
    <row r="688" spans="1:16" x14ac:dyDescent="0.25">
      <c r="A688" s="207" t="s">
        <v>538</v>
      </c>
      <c r="B688" s="207" t="s">
        <v>5296</v>
      </c>
      <c r="C688" s="207" t="s">
        <v>7705</v>
      </c>
      <c r="D688" s="297">
        <v>4</v>
      </c>
      <c r="L688" s="207" t="s">
        <v>564</v>
      </c>
      <c r="M688" s="207" t="s">
        <v>5647</v>
      </c>
      <c r="P688" t="s">
        <v>7982</v>
      </c>
    </row>
    <row r="689" spans="1:16" x14ac:dyDescent="0.25">
      <c r="A689" s="207" t="s">
        <v>538</v>
      </c>
      <c r="B689" s="207" t="s">
        <v>5296</v>
      </c>
      <c r="C689" s="207" t="s">
        <v>7643</v>
      </c>
      <c r="D689" s="297">
        <v>16</v>
      </c>
      <c r="L689" s="207" t="s">
        <v>564</v>
      </c>
      <c r="M689" s="207" t="s">
        <v>3802</v>
      </c>
      <c r="P689" t="s">
        <v>7942</v>
      </c>
    </row>
    <row r="690" spans="1:16" x14ac:dyDescent="0.25">
      <c r="A690" s="207" t="s">
        <v>538</v>
      </c>
      <c r="B690" s="207" t="s">
        <v>5296</v>
      </c>
      <c r="C690" s="207" t="s">
        <v>7881</v>
      </c>
      <c r="D690" s="297">
        <v>4</v>
      </c>
      <c r="L690" s="207" t="s">
        <v>564</v>
      </c>
      <c r="M690" s="207" t="s">
        <v>3805</v>
      </c>
      <c r="P690" t="s">
        <v>7983</v>
      </c>
    </row>
    <row r="691" spans="1:16" x14ac:dyDescent="0.25">
      <c r="A691" s="207" t="s">
        <v>538</v>
      </c>
      <c r="B691" s="207" t="s">
        <v>5296</v>
      </c>
      <c r="C691" s="207" t="s">
        <v>7646</v>
      </c>
      <c r="D691" s="297">
        <v>8</v>
      </c>
      <c r="L691" s="207" t="s">
        <v>564</v>
      </c>
      <c r="M691" s="207" t="s">
        <v>5654</v>
      </c>
      <c r="P691" t="s">
        <v>7984</v>
      </c>
    </row>
    <row r="692" spans="1:16" x14ac:dyDescent="0.25">
      <c r="A692" s="207" t="s">
        <v>538</v>
      </c>
      <c r="B692" s="207" t="s">
        <v>5296</v>
      </c>
      <c r="C692" s="207" t="s">
        <v>7647</v>
      </c>
      <c r="D692" s="297">
        <v>40</v>
      </c>
      <c r="L692" s="207" t="s">
        <v>564</v>
      </c>
      <c r="M692" s="207" t="s">
        <v>3808</v>
      </c>
      <c r="P692" t="s">
        <v>7943</v>
      </c>
    </row>
    <row r="693" spans="1:16" x14ac:dyDescent="0.25">
      <c r="A693" s="207" t="s">
        <v>538</v>
      </c>
      <c r="B693" s="207" t="s">
        <v>5296</v>
      </c>
      <c r="C693" s="207" t="s">
        <v>7652</v>
      </c>
      <c r="D693" s="297">
        <v>4</v>
      </c>
      <c r="L693" s="207" t="s">
        <v>564</v>
      </c>
      <c r="M693" s="207" t="s">
        <v>3811</v>
      </c>
      <c r="P693" t="s">
        <v>7944</v>
      </c>
    </row>
    <row r="694" spans="1:16" x14ac:dyDescent="0.25">
      <c r="A694" s="207" t="s">
        <v>538</v>
      </c>
      <c r="B694" s="207" t="s">
        <v>5296</v>
      </c>
      <c r="C694" s="207" t="s">
        <v>7882</v>
      </c>
      <c r="D694" s="297">
        <v>4</v>
      </c>
      <c r="L694" s="207" t="s">
        <v>564</v>
      </c>
      <c r="M694" s="207" t="s">
        <v>5661</v>
      </c>
      <c r="P694" t="s">
        <v>3365</v>
      </c>
    </row>
    <row r="695" spans="1:16" x14ac:dyDescent="0.25">
      <c r="A695" s="207" t="s">
        <v>538</v>
      </c>
      <c r="B695" s="207" t="s">
        <v>5296</v>
      </c>
      <c r="C695" s="207" t="s">
        <v>7655</v>
      </c>
      <c r="D695" s="297">
        <v>40</v>
      </c>
      <c r="L695" s="207" t="s">
        <v>564</v>
      </c>
      <c r="M695" s="207" t="s">
        <v>3814</v>
      </c>
      <c r="P695" t="s">
        <v>3368</v>
      </c>
    </row>
    <row r="696" spans="1:16" x14ac:dyDescent="0.25">
      <c r="A696" s="207" t="s">
        <v>538</v>
      </c>
      <c r="B696" s="207" t="s">
        <v>5296</v>
      </c>
      <c r="C696" s="207" t="s">
        <v>7656</v>
      </c>
      <c r="D696" s="297">
        <v>24</v>
      </c>
      <c r="L696" s="207" t="s">
        <v>564</v>
      </c>
      <c r="M696" s="207" t="s">
        <v>3817</v>
      </c>
      <c r="P696" t="s">
        <v>3371</v>
      </c>
    </row>
    <row r="697" spans="1:16" x14ac:dyDescent="0.25">
      <c r="A697" s="207" t="s">
        <v>538</v>
      </c>
      <c r="B697" s="207" t="s">
        <v>5296</v>
      </c>
      <c r="C697" s="207" t="s">
        <v>7658</v>
      </c>
      <c r="D697" s="297">
        <v>132</v>
      </c>
      <c r="L697" s="207" t="s">
        <v>564</v>
      </c>
      <c r="M697" s="207" t="s">
        <v>5668</v>
      </c>
      <c r="P697" t="s">
        <v>3374</v>
      </c>
    </row>
    <row r="698" spans="1:16" x14ac:dyDescent="0.25">
      <c r="A698" s="207" t="s">
        <v>538</v>
      </c>
      <c r="B698" s="207" t="s">
        <v>5296</v>
      </c>
      <c r="C698" s="207" t="s">
        <v>7659</v>
      </c>
      <c r="D698" s="297">
        <v>76</v>
      </c>
      <c r="L698" s="207" t="s">
        <v>564</v>
      </c>
      <c r="M698" s="207" t="s">
        <v>3820</v>
      </c>
      <c r="P698" t="s">
        <v>7945</v>
      </c>
    </row>
    <row r="699" spans="1:16" x14ac:dyDescent="0.25">
      <c r="A699" s="207" t="s">
        <v>538</v>
      </c>
      <c r="B699" s="207" t="s">
        <v>5296</v>
      </c>
      <c r="C699" s="207" t="s">
        <v>7883</v>
      </c>
      <c r="D699" s="297">
        <v>21</v>
      </c>
      <c r="L699" s="207" t="s">
        <v>564</v>
      </c>
      <c r="M699" s="207" t="s">
        <v>3823</v>
      </c>
      <c r="P699" t="s">
        <v>3377</v>
      </c>
    </row>
    <row r="700" spans="1:16" x14ac:dyDescent="0.25">
      <c r="A700" s="207" t="s">
        <v>538</v>
      </c>
      <c r="B700" s="207" t="s">
        <v>5296</v>
      </c>
      <c r="C700" s="207" t="s">
        <v>7884</v>
      </c>
      <c r="D700" s="297">
        <v>21</v>
      </c>
      <c r="L700" s="207" t="s">
        <v>564</v>
      </c>
      <c r="M700" s="207" t="s">
        <v>5678</v>
      </c>
      <c r="P700" t="s">
        <v>3380</v>
      </c>
    </row>
    <row r="701" spans="1:16" x14ac:dyDescent="0.25">
      <c r="A701" s="207" t="s">
        <v>538</v>
      </c>
      <c r="B701" s="207" t="s">
        <v>5296</v>
      </c>
      <c r="C701" s="207" t="s">
        <v>7885</v>
      </c>
      <c r="D701" s="297">
        <v>100</v>
      </c>
      <c r="L701" s="207" t="s">
        <v>564</v>
      </c>
      <c r="M701" s="207" t="s">
        <v>3826</v>
      </c>
      <c r="P701" t="s">
        <v>3383</v>
      </c>
    </row>
    <row r="702" spans="1:16" x14ac:dyDescent="0.25">
      <c r="A702" s="207" t="s">
        <v>538</v>
      </c>
      <c r="B702" s="207" t="s">
        <v>5296</v>
      </c>
      <c r="C702" s="207" t="s">
        <v>7886</v>
      </c>
      <c r="D702" s="297">
        <v>8</v>
      </c>
      <c r="L702" s="207" t="s">
        <v>564</v>
      </c>
      <c r="M702" s="207" t="s">
        <v>3829</v>
      </c>
      <c r="P702" t="s">
        <v>7946</v>
      </c>
    </row>
    <row r="703" spans="1:16" x14ac:dyDescent="0.25">
      <c r="A703" s="207" t="s">
        <v>538</v>
      </c>
      <c r="B703" s="207" t="s">
        <v>5296</v>
      </c>
      <c r="C703" s="207" t="s">
        <v>7592</v>
      </c>
      <c r="D703" s="297">
        <v>16</v>
      </c>
      <c r="L703" s="207" t="s">
        <v>564</v>
      </c>
      <c r="M703" s="207" t="s">
        <v>5688</v>
      </c>
      <c r="P703" t="s">
        <v>7947</v>
      </c>
    </row>
    <row r="704" spans="1:16" x14ac:dyDescent="0.25">
      <c r="A704" s="207" t="s">
        <v>538</v>
      </c>
      <c r="B704" s="207" t="s">
        <v>5296</v>
      </c>
      <c r="C704" s="207" t="s">
        <v>7708</v>
      </c>
      <c r="D704" s="297">
        <v>10</v>
      </c>
      <c r="L704" s="207" t="s">
        <v>564</v>
      </c>
      <c r="M704" s="207" t="s">
        <v>3831</v>
      </c>
      <c r="P704" t="s">
        <v>7948</v>
      </c>
    </row>
    <row r="705" spans="1:16" x14ac:dyDescent="0.25">
      <c r="A705" s="207" t="s">
        <v>538</v>
      </c>
      <c r="B705" s="207" t="s">
        <v>5296</v>
      </c>
      <c r="C705" s="207" t="s">
        <v>7717</v>
      </c>
      <c r="D705" s="297">
        <v>222</v>
      </c>
      <c r="L705" s="207" t="s">
        <v>564</v>
      </c>
      <c r="M705" s="207" t="s">
        <v>5695</v>
      </c>
      <c r="P705" t="s">
        <v>3386</v>
      </c>
    </row>
    <row r="706" spans="1:16" x14ac:dyDescent="0.25">
      <c r="A706" s="207" t="s">
        <v>538</v>
      </c>
      <c r="B706" s="207" t="s">
        <v>5296</v>
      </c>
      <c r="C706" s="207" t="s">
        <v>7718</v>
      </c>
      <c r="D706" s="297">
        <v>122</v>
      </c>
      <c r="L706" s="207" t="s">
        <v>564</v>
      </c>
      <c r="M706" s="207" t="s">
        <v>3834</v>
      </c>
      <c r="P706" t="s">
        <v>7949</v>
      </c>
    </row>
    <row r="707" spans="1:16" x14ac:dyDescent="0.25">
      <c r="A707" s="207" t="s">
        <v>538</v>
      </c>
      <c r="B707" s="207" t="s">
        <v>5296</v>
      </c>
      <c r="C707" s="207" t="s">
        <v>7720</v>
      </c>
      <c r="D707" s="297">
        <v>236</v>
      </c>
      <c r="L707" s="207" t="s">
        <v>564</v>
      </c>
      <c r="M707" s="207" t="s">
        <v>5702</v>
      </c>
      <c r="P707" t="s">
        <v>3391</v>
      </c>
    </row>
    <row r="708" spans="1:16" x14ac:dyDescent="0.25">
      <c r="A708" s="207" t="s">
        <v>538</v>
      </c>
      <c r="B708" s="207" t="s">
        <v>5296</v>
      </c>
      <c r="C708" s="207" t="s">
        <v>7721</v>
      </c>
      <c r="D708" s="297">
        <v>122</v>
      </c>
      <c r="L708" s="207" t="s">
        <v>564</v>
      </c>
      <c r="M708" s="207" t="s">
        <v>3837</v>
      </c>
      <c r="P708" t="s">
        <v>3394</v>
      </c>
    </row>
    <row r="709" spans="1:16" x14ac:dyDescent="0.25">
      <c r="A709" s="207" t="s">
        <v>538</v>
      </c>
      <c r="B709" s="207" t="s">
        <v>5296</v>
      </c>
      <c r="C709" s="207" t="s">
        <v>7709</v>
      </c>
      <c r="D709" s="297">
        <v>56</v>
      </c>
      <c r="L709" s="207" t="s">
        <v>564</v>
      </c>
      <c r="M709" s="207" t="s">
        <v>5708</v>
      </c>
      <c r="P709" t="s">
        <v>3397</v>
      </c>
    </row>
    <row r="710" spans="1:16" x14ac:dyDescent="0.25">
      <c r="A710" s="207" t="s">
        <v>538</v>
      </c>
      <c r="B710" s="207" t="s">
        <v>5296</v>
      </c>
      <c r="C710" s="207" t="s">
        <v>7661</v>
      </c>
      <c r="D710" s="297">
        <v>200</v>
      </c>
      <c r="L710" s="207" t="s">
        <v>564</v>
      </c>
      <c r="M710" s="207" t="s">
        <v>7728</v>
      </c>
      <c r="P710" t="s">
        <v>3399</v>
      </c>
    </row>
    <row r="711" spans="1:16" x14ac:dyDescent="0.25">
      <c r="A711" s="207" t="s">
        <v>538</v>
      </c>
      <c r="B711" s="207" t="s">
        <v>5296</v>
      </c>
      <c r="C711" s="207" t="s">
        <v>7887</v>
      </c>
      <c r="D711" s="297">
        <v>23</v>
      </c>
      <c r="L711" s="207" t="s">
        <v>564</v>
      </c>
      <c r="M711" s="207" t="s">
        <v>7729</v>
      </c>
      <c r="P711" t="s">
        <v>3401</v>
      </c>
    </row>
    <row r="712" spans="1:16" x14ac:dyDescent="0.25">
      <c r="A712" s="207" t="s">
        <v>538</v>
      </c>
      <c r="B712" s="207" t="s">
        <v>5296</v>
      </c>
      <c r="C712" s="207" t="s">
        <v>7662</v>
      </c>
      <c r="D712" s="297">
        <v>2</v>
      </c>
      <c r="L712" s="207" t="s">
        <v>564</v>
      </c>
      <c r="M712" s="207" t="s">
        <v>7730</v>
      </c>
      <c r="P712" t="s">
        <v>3403</v>
      </c>
    </row>
    <row r="713" spans="1:16" x14ac:dyDescent="0.25">
      <c r="A713" s="207" t="s">
        <v>538</v>
      </c>
      <c r="B713" s="207" t="s">
        <v>5296</v>
      </c>
      <c r="C713" s="207" t="s">
        <v>7888</v>
      </c>
      <c r="D713" s="297">
        <v>6</v>
      </c>
      <c r="L713" s="207" t="s">
        <v>564</v>
      </c>
      <c r="M713" s="207" t="s">
        <v>3840</v>
      </c>
      <c r="P713" t="s">
        <v>3405</v>
      </c>
    </row>
    <row r="714" spans="1:16" x14ac:dyDescent="0.25">
      <c r="A714" s="207" t="s">
        <v>538</v>
      </c>
      <c r="B714" s="207" t="s">
        <v>5296</v>
      </c>
      <c r="C714" s="207" t="s">
        <v>7889</v>
      </c>
      <c r="D714" s="297">
        <v>110</v>
      </c>
      <c r="L714" s="207" t="s">
        <v>564</v>
      </c>
      <c r="M714" s="207" t="s">
        <v>3843</v>
      </c>
      <c r="P714" t="s">
        <v>7950</v>
      </c>
    </row>
    <row r="715" spans="1:16" x14ac:dyDescent="0.25">
      <c r="A715" s="207" t="s">
        <v>538</v>
      </c>
      <c r="B715" s="207" t="s">
        <v>5296</v>
      </c>
      <c r="C715" s="207" t="s">
        <v>7890</v>
      </c>
      <c r="D715" s="297">
        <v>21</v>
      </c>
      <c r="L715" s="207" t="s">
        <v>564</v>
      </c>
      <c r="M715" s="207" t="s">
        <v>3846</v>
      </c>
      <c r="P715" t="s">
        <v>7951</v>
      </c>
    </row>
    <row r="716" spans="1:16" x14ac:dyDescent="0.25">
      <c r="A716" s="207" t="s">
        <v>538</v>
      </c>
      <c r="B716" s="207" t="s">
        <v>5296</v>
      </c>
      <c r="C716" s="207" t="s">
        <v>7710</v>
      </c>
      <c r="D716" s="297">
        <v>54</v>
      </c>
      <c r="L716" s="207" t="s">
        <v>564</v>
      </c>
      <c r="M716" s="207" t="s">
        <v>3849</v>
      </c>
      <c r="P716" t="s">
        <v>7952</v>
      </c>
    </row>
    <row r="717" spans="1:16" x14ac:dyDescent="0.25">
      <c r="A717" s="207" t="s">
        <v>538</v>
      </c>
      <c r="B717" s="207" t="s">
        <v>5296</v>
      </c>
      <c r="C717" s="207" t="s">
        <v>7711</v>
      </c>
      <c r="D717" s="297">
        <v>68</v>
      </c>
      <c r="L717" s="207" t="s">
        <v>564</v>
      </c>
      <c r="M717" s="207" t="s">
        <v>3852</v>
      </c>
      <c r="P717" t="s">
        <v>3409</v>
      </c>
    </row>
    <row r="718" spans="1:16" x14ac:dyDescent="0.25">
      <c r="A718" s="207" t="s">
        <v>538</v>
      </c>
      <c r="B718" s="207" t="s">
        <v>5296</v>
      </c>
      <c r="C718" s="207" t="s">
        <v>7891</v>
      </c>
      <c r="D718" s="297">
        <v>2</v>
      </c>
      <c r="L718" s="207" t="s">
        <v>564</v>
      </c>
      <c r="M718" s="207" t="s">
        <v>3855</v>
      </c>
      <c r="P718" t="s">
        <v>7953</v>
      </c>
    </row>
    <row r="719" spans="1:16" x14ac:dyDescent="0.25">
      <c r="A719" s="207" t="s">
        <v>538</v>
      </c>
      <c r="B719" s="207" t="s">
        <v>5296</v>
      </c>
      <c r="C719" s="207" t="s">
        <v>7892</v>
      </c>
      <c r="D719" s="297">
        <v>5</v>
      </c>
      <c r="L719" s="207" t="s">
        <v>564</v>
      </c>
      <c r="M719" s="207" t="s">
        <v>5723</v>
      </c>
      <c r="P719" t="s">
        <v>7954</v>
      </c>
    </row>
    <row r="720" spans="1:16" x14ac:dyDescent="0.25">
      <c r="A720" s="207" t="s">
        <v>538</v>
      </c>
      <c r="B720" s="207" t="s">
        <v>5296</v>
      </c>
      <c r="C720" s="207" t="s">
        <v>7893</v>
      </c>
      <c r="D720" s="297">
        <v>11</v>
      </c>
      <c r="L720" s="207" t="s">
        <v>564</v>
      </c>
      <c r="M720" s="207" t="s">
        <v>3858</v>
      </c>
      <c r="P720" t="s">
        <v>7955</v>
      </c>
    </row>
    <row r="721" spans="1:16" x14ac:dyDescent="0.25">
      <c r="A721" s="207" t="s">
        <v>538</v>
      </c>
      <c r="B721" s="207" t="s">
        <v>5296</v>
      </c>
      <c r="C721" s="207" t="s">
        <v>5295</v>
      </c>
      <c r="D721" s="297">
        <v>75</v>
      </c>
      <c r="L721" s="207" t="s">
        <v>564</v>
      </c>
      <c r="M721" s="207" t="s">
        <v>3861</v>
      </c>
      <c r="P721" t="s">
        <v>7956</v>
      </c>
    </row>
    <row r="722" spans="1:16" x14ac:dyDescent="0.25">
      <c r="A722" s="207" t="s">
        <v>538</v>
      </c>
      <c r="B722" s="207" t="s">
        <v>5296</v>
      </c>
      <c r="C722" s="207" t="s">
        <v>7894</v>
      </c>
      <c r="D722" s="297">
        <v>4</v>
      </c>
      <c r="L722" s="207" t="s">
        <v>564</v>
      </c>
      <c r="M722" s="207" t="s">
        <v>3864</v>
      </c>
      <c r="P722" t="s">
        <v>7957</v>
      </c>
    </row>
    <row r="723" spans="1:16" x14ac:dyDescent="0.25">
      <c r="A723" s="207" t="s">
        <v>538</v>
      </c>
      <c r="B723" s="207" t="s">
        <v>5296</v>
      </c>
      <c r="C723" s="207" t="s">
        <v>7723</v>
      </c>
      <c r="D723" s="297">
        <v>2</v>
      </c>
      <c r="L723" s="207" t="s">
        <v>564</v>
      </c>
      <c r="M723" s="207" t="s">
        <v>3867</v>
      </c>
      <c r="P723" t="s">
        <v>3413</v>
      </c>
    </row>
    <row r="724" spans="1:16" x14ac:dyDescent="0.25">
      <c r="A724" s="207" t="s">
        <v>538</v>
      </c>
      <c r="B724" s="207" t="s">
        <v>5296</v>
      </c>
      <c r="C724" s="207" t="s">
        <v>7895</v>
      </c>
      <c r="D724" s="297">
        <v>72</v>
      </c>
      <c r="L724" s="207" t="s">
        <v>564</v>
      </c>
      <c r="M724" s="207" t="s">
        <v>3870</v>
      </c>
      <c r="P724" t="s">
        <v>3418</v>
      </c>
    </row>
    <row r="725" spans="1:16" x14ac:dyDescent="0.25">
      <c r="A725" s="207" t="s">
        <v>538</v>
      </c>
      <c r="B725" s="207" t="s">
        <v>5296</v>
      </c>
      <c r="C725" s="207" t="s">
        <v>7896</v>
      </c>
      <c r="D725" s="297">
        <v>4</v>
      </c>
      <c r="L725" s="207" t="s">
        <v>564</v>
      </c>
      <c r="M725" s="207" t="s">
        <v>3873</v>
      </c>
      <c r="P725" t="s">
        <v>3422</v>
      </c>
    </row>
    <row r="726" spans="1:16" x14ac:dyDescent="0.25">
      <c r="A726" s="207" t="s">
        <v>538</v>
      </c>
      <c r="B726" s="207" t="s">
        <v>5296</v>
      </c>
      <c r="C726" s="207" t="s">
        <v>7670</v>
      </c>
      <c r="D726" s="297">
        <v>26</v>
      </c>
      <c r="L726" s="207" t="s">
        <v>564</v>
      </c>
      <c r="M726" s="207" t="s">
        <v>3875</v>
      </c>
      <c r="P726" t="s">
        <v>3424</v>
      </c>
    </row>
    <row r="727" spans="1:16" x14ac:dyDescent="0.25">
      <c r="A727" s="207" t="s">
        <v>538</v>
      </c>
      <c r="B727" s="207" t="s">
        <v>5296</v>
      </c>
      <c r="C727" s="207" t="s">
        <v>7713</v>
      </c>
      <c r="D727" s="297">
        <v>64</v>
      </c>
      <c r="L727" s="207" t="s">
        <v>564</v>
      </c>
      <c r="M727" s="207" t="s">
        <v>3877</v>
      </c>
      <c r="P727" t="s">
        <v>3435</v>
      </c>
    </row>
    <row r="728" spans="1:16" x14ac:dyDescent="0.25">
      <c r="A728" s="207" t="s">
        <v>538</v>
      </c>
      <c r="B728" s="207" t="s">
        <v>5299</v>
      </c>
      <c r="C728" s="207" t="s">
        <v>5281</v>
      </c>
      <c r="D728" s="297">
        <v>13</v>
      </c>
      <c r="L728" s="207" t="s">
        <v>564</v>
      </c>
      <c r="M728" s="207" t="s">
        <v>3880</v>
      </c>
      <c r="P728" t="s">
        <v>3439</v>
      </c>
    </row>
    <row r="729" spans="1:16" x14ac:dyDescent="0.25">
      <c r="A729" s="207" t="s">
        <v>538</v>
      </c>
      <c r="B729" s="207" t="s">
        <v>5299</v>
      </c>
      <c r="C729" s="207" t="s">
        <v>5285</v>
      </c>
      <c r="D729" s="297">
        <v>11</v>
      </c>
      <c r="L729" s="207" t="s">
        <v>564</v>
      </c>
      <c r="M729" s="207" t="s">
        <v>7913</v>
      </c>
      <c r="P729" t="s">
        <v>7958</v>
      </c>
    </row>
    <row r="730" spans="1:16" x14ac:dyDescent="0.25">
      <c r="A730" s="207" t="s">
        <v>538</v>
      </c>
      <c r="B730" s="207" t="s">
        <v>5299</v>
      </c>
      <c r="C730" s="207" t="s">
        <v>7630</v>
      </c>
      <c r="D730" s="297">
        <v>22</v>
      </c>
      <c r="L730" s="207" t="s">
        <v>564</v>
      </c>
      <c r="M730" s="207" t="s">
        <v>7932</v>
      </c>
      <c r="P730" t="s">
        <v>7959</v>
      </c>
    </row>
    <row r="731" spans="1:16" x14ac:dyDescent="0.25">
      <c r="A731" s="207" t="s">
        <v>538</v>
      </c>
      <c r="B731" s="207" t="s">
        <v>5299</v>
      </c>
      <c r="C731" s="207" t="s">
        <v>7632</v>
      </c>
      <c r="D731" s="297">
        <v>5</v>
      </c>
      <c r="L731" s="207" t="s">
        <v>564</v>
      </c>
      <c r="M731" s="207" t="s">
        <v>7914</v>
      </c>
      <c r="P731" t="s">
        <v>7960</v>
      </c>
    </row>
    <row r="732" spans="1:16" x14ac:dyDescent="0.25">
      <c r="A732" s="207" t="s">
        <v>538</v>
      </c>
      <c r="B732" s="207" t="s">
        <v>5299</v>
      </c>
      <c r="C732" s="207" t="s">
        <v>7633</v>
      </c>
      <c r="D732" s="297">
        <v>8</v>
      </c>
      <c r="L732" s="207" t="s">
        <v>564</v>
      </c>
      <c r="M732" s="207" t="s">
        <v>3882</v>
      </c>
      <c r="P732" t="s">
        <v>7961</v>
      </c>
    </row>
    <row r="733" spans="1:16" x14ac:dyDescent="0.25">
      <c r="A733" s="207" t="s">
        <v>538</v>
      </c>
      <c r="B733" s="207" t="s">
        <v>5299</v>
      </c>
      <c r="C733" s="207" t="s">
        <v>7634</v>
      </c>
      <c r="D733" s="297">
        <v>10</v>
      </c>
      <c r="L733" s="207" t="s">
        <v>564</v>
      </c>
      <c r="M733" s="207" t="s">
        <v>3884</v>
      </c>
      <c r="P733" t="s">
        <v>7962</v>
      </c>
    </row>
    <row r="734" spans="1:16" x14ac:dyDescent="0.25">
      <c r="A734" s="207" t="s">
        <v>538</v>
      </c>
      <c r="B734" s="207" t="s">
        <v>5299</v>
      </c>
      <c r="C734" s="207" t="s">
        <v>7636</v>
      </c>
      <c r="D734" s="297">
        <v>16</v>
      </c>
      <c r="L734" s="207" t="s">
        <v>564</v>
      </c>
      <c r="M734" s="207" t="s">
        <v>3887</v>
      </c>
      <c r="P734" t="s">
        <v>7963</v>
      </c>
    </row>
    <row r="735" spans="1:16" x14ac:dyDescent="0.25">
      <c r="A735" s="207" t="s">
        <v>538</v>
      </c>
      <c r="B735" s="207" t="s">
        <v>5299</v>
      </c>
      <c r="C735" s="207" t="s">
        <v>7679</v>
      </c>
      <c r="D735" s="297">
        <v>16</v>
      </c>
      <c r="L735" s="207" t="s">
        <v>564</v>
      </c>
      <c r="M735" s="207" t="s">
        <v>7915</v>
      </c>
      <c r="P735" t="s">
        <v>7964</v>
      </c>
    </row>
    <row r="736" spans="1:16" x14ac:dyDescent="0.25">
      <c r="A736" s="207" t="s">
        <v>538</v>
      </c>
      <c r="B736" s="207" t="s">
        <v>5299</v>
      </c>
      <c r="C736" s="207" t="s">
        <v>7680</v>
      </c>
      <c r="D736" s="297">
        <v>18</v>
      </c>
      <c r="L736" s="207" t="s">
        <v>564</v>
      </c>
      <c r="M736" s="207" t="s">
        <v>7916</v>
      </c>
      <c r="P736" t="s">
        <v>7965</v>
      </c>
    </row>
    <row r="737" spans="1:16" x14ac:dyDescent="0.25">
      <c r="A737" s="207" t="s">
        <v>538</v>
      </c>
      <c r="B737" s="207" t="s">
        <v>5299</v>
      </c>
      <c r="C737" s="207" t="s">
        <v>7681</v>
      </c>
      <c r="D737" s="297">
        <v>18</v>
      </c>
      <c r="L737" s="207" t="s">
        <v>564</v>
      </c>
      <c r="M737" s="207" t="s">
        <v>7917</v>
      </c>
      <c r="P737" t="s">
        <v>7966</v>
      </c>
    </row>
    <row r="738" spans="1:16" x14ac:dyDescent="0.25">
      <c r="A738" s="207" t="s">
        <v>538</v>
      </c>
      <c r="B738" s="207" t="s">
        <v>5299</v>
      </c>
      <c r="C738" s="207" t="s">
        <v>7683</v>
      </c>
      <c r="D738" s="297">
        <v>15</v>
      </c>
      <c r="L738" s="207" t="s">
        <v>564</v>
      </c>
      <c r="M738" s="207" t="s">
        <v>3890</v>
      </c>
      <c r="P738" t="s">
        <v>7967</v>
      </c>
    </row>
    <row r="739" spans="1:16" x14ac:dyDescent="0.25">
      <c r="A739" s="207" t="s">
        <v>538</v>
      </c>
      <c r="B739" s="207" t="s">
        <v>5299</v>
      </c>
      <c r="C739" s="207" t="s">
        <v>7747</v>
      </c>
      <c r="D739" s="297">
        <v>2</v>
      </c>
      <c r="L739" s="207" t="s">
        <v>564</v>
      </c>
      <c r="M739" s="207" t="s">
        <v>7918</v>
      </c>
      <c r="P739" t="s">
        <v>7968</v>
      </c>
    </row>
    <row r="740" spans="1:16" x14ac:dyDescent="0.25">
      <c r="A740" s="207" t="s">
        <v>538</v>
      </c>
      <c r="B740" s="207" t="s">
        <v>5299</v>
      </c>
      <c r="C740" s="207" t="s">
        <v>5291</v>
      </c>
      <c r="D740" s="297">
        <v>33</v>
      </c>
      <c r="L740" s="207" t="s">
        <v>564</v>
      </c>
      <c r="M740" s="207" t="s">
        <v>3892</v>
      </c>
      <c r="P740" t="s">
        <v>7969</v>
      </c>
    </row>
    <row r="741" spans="1:16" x14ac:dyDescent="0.25">
      <c r="A741" s="207" t="s">
        <v>538</v>
      </c>
      <c r="B741" s="207" t="s">
        <v>5299</v>
      </c>
      <c r="C741" s="207" t="s">
        <v>7686</v>
      </c>
      <c r="D741" s="297">
        <v>14</v>
      </c>
      <c r="L741" s="207" t="s">
        <v>564</v>
      </c>
      <c r="M741" s="207" t="s">
        <v>3895</v>
      </c>
      <c r="P741" t="s">
        <v>7970</v>
      </c>
    </row>
    <row r="742" spans="1:16" x14ac:dyDescent="0.25">
      <c r="A742" s="207" t="s">
        <v>538</v>
      </c>
      <c r="B742" s="207" t="s">
        <v>5299</v>
      </c>
      <c r="C742" s="207" t="s">
        <v>7761</v>
      </c>
      <c r="D742" s="297">
        <v>4</v>
      </c>
      <c r="L742" s="207" t="s">
        <v>564</v>
      </c>
      <c r="M742" s="207" t="s">
        <v>3898</v>
      </c>
      <c r="P742" t="s">
        <v>7971</v>
      </c>
    </row>
    <row r="743" spans="1:16" x14ac:dyDescent="0.25">
      <c r="A743" s="207" t="s">
        <v>538</v>
      </c>
      <c r="B743" s="207" t="s">
        <v>5299</v>
      </c>
      <c r="C743" s="207" t="s">
        <v>7762</v>
      </c>
      <c r="D743" s="297">
        <v>5</v>
      </c>
      <c r="L743" s="207" t="s">
        <v>564</v>
      </c>
      <c r="M743" s="207" t="s">
        <v>3900</v>
      </c>
      <c r="P743" t="s">
        <v>7972</v>
      </c>
    </row>
    <row r="744" spans="1:16" x14ac:dyDescent="0.25">
      <c r="A744" s="207" t="s">
        <v>538</v>
      </c>
      <c r="B744" s="207" t="s">
        <v>5299</v>
      </c>
      <c r="C744" s="207" t="s">
        <v>7687</v>
      </c>
      <c r="D744" s="297">
        <v>4</v>
      </c>
      <c r="L744" s="207" t="s">
        <v>564</v>
      </c>
      <c r="M744" s="207" t="s">
        <v>3902</v>
      </c>
      <c r="P744" t="s">
        <v>7973</v>
      </c>
    </row>
    <row r="745" spans="1:16" x14ac:dyDescent="0.25">
      <c r="A745" s="207" t="s">
        <v>538</v>
      </c>
      <c r="B745" s="207" t="s">
        <v>5299</v>
      </c>
      <c r="C745" s="207" t="s">
        <v>7688</v>
      </c>
      <c r="D745" s="297">
        <v>4</v>
      </c>
      <c r="L745" s="207" t="s">
        <v>564</v>
      </c>
      <c r="M745" s="207" t="s">
        <v>3905</v>
      </c>
      <c r="P745" t="s">
        <v>7974</v>
      </c>
    </row>
    <row r="746" spans="1:16" x14ac:dyDescent="0.25">
      <c r="A746" s="207" t="s">
        <v>538</v>
      </c>
      <c r="B746" s="207" t="s">
        <v>5299</v>
      </c>
      <c r="C746" s="207" t="s">
        <v>7689</v>
      </c>
      <c r="D746" s="297">
        <v>4</v>
      </c>
      <c r="L746" s="207" t="s">
        <v>564</v>
      </c>
      <c r="M746" s="207" t="s">
        <v>3908</v>
      </c>
      <c r="P746" t="s">
        <v>7975</v>
      </c>
    </row>
    <row r="747" spans="1:16" x14ac:dyDescent="0.25">
      <c r="A747" s="207" t="s">
        <v>538</v>
      </c>
      <c r="B747" s="207" t="s">
        <v>5299</v>
      </c>
      <c r="C747" s="207" t="s">
        <v>7691</v>
      </c>
      <c r="D747" s="297">
        <v>4</v>
      </c>
      <c r="L747" s="207" t="s">
        <v>564</v>
      </c>
      <c r="M747" s="207" t="s">
        <v>3911</v>
      </c>
      <c r="P747" t="s">
        <v>7985</v>
      </c>
    </row>
    <row r="748" spans="1:16" x14ac:dyDescent="0.25">
      <c r="A748" s="207" t="s">
        <v>538</v>
      </c>
      <c r="B748" s="207" t="s">
        <v>5299</v>
      </c>
      <c r="C748" s="207" t="s">
        <v>7695</v>
      </c>
      <c r="D748" s="297">
        <v>4</v>
      </c>
      <c r="L748" s="207" t="s">
        <v>564</v>
      </c>
      <c r="M748" s="207" t="s">
        <v>3914</v>
      </c>
      <c r="P748" t="s">
        <v>7976</v>
      </c>
    </row>
    <row r="749" spans="1:16" x14ac:dyDescent="0.25">
      <c r="A749" s="207" t="s">
        <v>538</v>
      </c>
      <c r="B749" s="207" t="s">
        <v>5299</v>
      </c>
      <c r="C749" s="207" t="s">
        <v>7855</v>
      </c>
      <c r="D749" s="297">
        <v>12</v>
      </c>
      <c r="L749" s="207" t="s">
        <v>564</v>
      </c>
      <c r="M749" s="207" t="s">
        <v>3916</v>
      </c>
      <c r="P749" t="s">
        <v>7977</v>
      </c>
    </row>
    <row r="750" spans="1:16" x14ac:dyDescent="0.25">
      <c r="A750" s="207" t="s">
        <v>538</v>
      </c>
      <c r="B750" s="207" t="s">
        <v>5299</v>
      </c>
      <c r="C750" s="207" t="s">
        <v>7859</v>
      </c>
      <c r="D750" s="297">
        <v>20</v>
      </c>
      <c r="L750" s="207" t="s">
        <v>564</v>
      </c>
      <c r="M750" s="207" t="s">
        <v>7919</v>
      </c>
      <c r="P750" t="s">
        <v>7986</v>
      </c>
    </row>
    <row r="751" spans="1:16" x14ac:dyDescent="0.25">
      <c r="A751" s="207" t="s">
        <v>538</v>
      </c>
      <c r="B751" s="207" t="s">
        <v>5299</v>
      </c>
      <c r="C751" s="207" t="s">
        <v>4499</v>
      </c>
      <c r="D751" s="297">
        <v>8</v>
      </c>
      <c r="L751" s="207" t="s">
        <v>564</v>
      </c>
      <c r="M751" s="207" t="s">
        <v>7920</v>
      </c>
      <c r="P751" t="s">
        <v>7987</v>
      </c>
    </row>
    <row r="752" spans="1:16" x14ac:dyDescent="0.25">
      <c r="A752" s="207" t="s">
        <v>538</v>
      </c>
      <c r="B752" s="207" t="s">
        <v>5299</v>
      </c>
      <c r="C752" s="207" t="s">
        <v>7716</v>
      </c>
      <c r="D752" s="297">
        <v>41</v>
      </c>
      <c r="L752" s="207" t="s">
        <v>564</v>
      </c>
      <c r="M752" s="207" t="s">
        <v>3919</v>
      </c>
      <c r="P752" t="s">
        <v>7988</v>
      </c>
    </row>
    <row r="753" spans="1:16" x14ac:dyDescent="0.25">
      <c r="A753" s="207" t="s">
        <v>538</v>
      </c>
      <c r="B753" s="207" t="s">
        <v>5299</v>
      </c>
      <c r="C753" s="207" t="s">
        <v>4501</v>
      </c>
      <c r="D753" s="297">
        <v>10</v>
      </c>
      <c r="L753" s="207" t="s">
        <v>564</v>
      </c>
      <c r="M753" s="207" t="s">
        <v>3921</v>
      </c>
      <c r="P753" t="s">
        <v>7989</v>
      </c>
    </row>
    <row r="754" spans="1:16" x14ac:dyDescent="0.25">
      <c r="A754" s="207" t="s">
        <v>538</v>
      </c>
      <c r="B754" s="207" t="s">
        <v>5299</v>
      </c>
      <c r="C754" s="207" t="s">
        <v>4503</v>
      </c>
      <c r="D754" s="297">
        <v>8</v>
      </c>
      <c r="L754" s="207" t="s">
        <v>564</v>
      </c>
      <c r="M754" s="207" t="s">
        <v>3923</v>
      </c>
      <c r="P754" t="s">
        <v>5408</v>
      </c>
    </row>
    <row r="755" spans="1:16" x14ac:dyDescent="0.25">
      <c r="A755" s="207" t="s">
        <v>538</v>
      </c>
      <c r="B755" s="207" t="s">
        <v>5299</v>
      </c>
      <c r="C755" s="207" t="s">
        <v>4505</v>
      </c>
      <c r="D755" s="297">
        <v>8</v>
      </c>
      <c r="L755" s="207" t="s">
        <v>564</v>
      </c>
      <c r="M755" s="207" t="s">
        <v>7921</v>
      </c>
      <c r="P755" t="s">
        <v>7990</v>
      </c>
    </row>
    <row r="756" spans="1:16" x14ac:dyDescent="0.25">
      <c r="A756" s="207" t="s">
        <v>538</v>
      </c>
      <c r="B756" s="207" t="s">
        <v>5299</v>
      </c>
      <c r="C756" s="207" t="s">
        <v>7872</v>
      </c>
      <c r="D756" s="297">
        <v>2</v>
      </c>
      <c r="L756" s="207" t="s">
        <v>564</v>
      </c>
      <c r="M756" s="207" t="s">
        <v>3925</v>
      </c>
      <c r="P756" t="s">
        <v>5411</v>
      </c>
    </row>
    <row r="757" spans="1:16" x14ac:dyDescent="0.25">
      <c r="A757" s="207" t="s">
        <v>538</v>
      </c>
      <c r="B757" s="207" t="s">
        <v>5299</v>
      </c>
      <c r="C757" s="207" t="s">
        <v>7622</v>
      </c>
      <c r="D757" s="297">
        <v>6</v>
      </c>
      <c r="L757" s="207" t="s">
        <v>564</v>
      </c>
      <c r="M757" s="207" t="s">
        <v>7922</v>
      </c>
      <c r="P757" t="s">
        <v>7991</v>
      </c>
    </row>
    <row r="758" spans="1:16" x14ac:dyDescent="0.25">
      <c r="A758" s="207" t="s">
        <v>538</v>
      </c>
      <c r="B758" s="207" t="s">
        <v>5299</v>
      </c>
      <c r="C758" s="207" t="s">
        <v>7876</v>
      </c>
      <c r="D758" s="297">
        <v>2</v>
      </c>
      <c r="L758" s="207" t="s">
        <v>564</v>
      </c>
      <c r="M758" s="207" t="s">
        <v>7745</v>
      </c>
      <c r="P758" t="s">
        <v>7978</v>
      </c>
    </row>
    <row r="759" spans="1:16" x14ac:dyDescent="0.25">
      <c r="A759" s="207" t="s">
        <v>538</v>
      </c>
      <c r="B759" s="207" t="s">
        <v>5299</v>
      </c>
      <c r="C759" s="207" t="s">
        <v>7878</v>
      </c>
      <c r="D759" s="297">
        <v>3</v>
      </c>
      <c r="L759" s="207" t="s">
        <v>564</v>
      </c>
      <c r="M759" s="207" t="s">
        <v>3995</v>
      </c>
      <c r="P759" t="s">
        <v>7979</v>
      </c>
    </row>
    <row r="760" spans="1:16" x14ac:dyDescent="0.25">
      <c r="A760" s="207" t="s">
        <v>538</v>
      </c>
      <c r="B760" s="207" t="s">
        <v>5299</v>
      </c>
      <c r="C760" s="207" t="s">
        <v>5295</v>
      </c>
      <c r="D760" s="297">
        <v>2</v>
      </c>
      <c r="L760" s="207" t="s">
        <v>564</v>
      </c>
      <c r="M760" s="207" t="s">
        <v>7923</v>
      </c>
      <c r="P760" t="s">
        <v>7980</v>
      </c>
    </row>
    <row r="761" spans="1:16" x14ac:dyDescent="0.25">
      <c r="A761" s="207" t="s">
        <v>538</v>
      </c>
      <c r="B761" s="207" t="s">
        <v>5299</v>
      </c>
      <c r="C761" s="207" t="s">
        <v>7894</v>
      </c>
      <c r="D761" s="297">
        <v>2</v>
      </c>
      <c r="L761" s="207" t="s">
        <v>564</v>
      </c>
      <c r="M761" s="207" t="s">
        <v>7924</v>
      </c>
      <c r="P761" t="s">
        <v>7981</v>
      </c>
    </row>
    <row r="762" spans="1:16" x14ac:dyDescent="0.25">
      <c r="A762" s="207" t="s">
        <v>538</v>
      </c>
      <c r="B762" s="207" t="s">
        <v>5299</v>
      </c>
      <c r="C762" s="207" t="s">
        <v>7895</v>
      </c>
      <c r="D762" s="297">
        <v>12</v>
      </c>
      <c r="L762" s="207" t="s">
        <v>564</v>
      </c>
      <c r="M762" s="207" t="s">
        <v>7925</v>
      </c>
      <c r="P762" t="s">
        <v>7992</v>
      </c>
    </row>
    <row r="763" spans="1:16" x14ac:dyDescent="0.25">
      <c r="A763" s="207" t="s">
        <v>538</v>
      </c>
      <c r="B763" s="207" t="s">
        <v>5299</v>
      </c>
      <c r="C763" s="207" t="s">
        <v>7670</v>
      </c>
      <c r="D763" s="297">
        <v>4</v>
      </c>
      <c r="L763" s="207" t="s">
        <v>564</v>
      </c>
      <c r="M763" s="207" t="s">
        <v>7926</v>
      </c>
      <c r="P763" t="s">
        <v>3269</v>
      </c>
    </row>
    <row r="764" spans="1:16" x14ac:dyDescent="0.25">
      <c r="A764" s="207" t="s">
        <v>543</v>
      </c>
      <c r="B764" s="207" t="s">
        <v>5284</v>
      </c>
      <c r="C764" s="207" t="s">
        <v>3314</v>
      </c>
      <c r="D764" s="297">
        <v>8</v>
      </c>
      <c r="L764" s="207" t="s">
        <v>564</v>
      </c>
      <c r="M764" s="207" t="s">
        <v>7927</v>
      </c>
      <c r="P764" t="s">
        <v>7993</v>
      </c>
    </row>
    <row r="765" spans="1:16" x14ac:dyDescent="0.25">
      <c r="A765" s="207" t="s">
        <v>543</v>
      </c>
      <c r="B765" s="207" t="s">
        <v>5284</v>
      </c>
      <c r="C765" s="207" t="s">
        <v>3341</v>
      </c>
      <c r="D765" s="297">
        <v>5167</v>
      </c>
      <c r="L765" s="207" t="s">
        <v>564</v>
      </c>
      <c r="M765" s="207" t="s">
        <v>7928</v>
      </c>
      <c r="P765" t="s">
        <v>3326</v>
      </c>
    </row>
    <row r="766" spans="1:16" x14ac:dyDescent="0.25">
      <c r="A766" s="207" t="s">
        <v>543</v>
      </c>
      <c r="B766" s="207" t="s">
        <v>5284</v>
      </c>
      <c r="C766" s="207" t="s">
        <v>7897</v>
      </c>
      <c r="D766" s="297">
        <v>132</v>
      </c>
      <c r="L766" s="207" t="s">
        <v>564</v>
      </c>
      <c r="M766" s="207" t="s">
        <v>7929</v>
      </c>
      <c r="P766" t="s">
        <v>7994</v>
      </c>
    </row>
    <row r="767" spans="1:16" x14ac:dyDescent="0.25">
      <c r="A767" s="207" t="s">
        <v>543</v>
      </c>
      <c r="B767" s="207" t="s">
        <v>5284</v>
      </c>
      <c r="C767" s="207" t="s">
        <v>7623</v>
      </c>
      <c r="D767" s="297">
        <v>22</v>
      </c>
      <c r="L767" s="207" t="s">
        <v>564</v>
      </c>
      <c r="M767" s="207" t="s">
        <v>7933</v>
      </c>
      <c r="P767" t="s">
        <v>7995</v>
      </c>
    </row>
    <row r="768" spans="1:16" x14ac:dyDescent="0.25">
      <c r="A768" s="207" t="s">
        <v>543</v>
      </c>
      <c r="B768" s="207" t="s">
        <v>5288</v>
      </c>
      <c r="C768" s="207" t="s">
        <v>3628</v>
      </c>
      <c r="D768" s="297">
        <v>2</v>
      </c>
      <c r="L768" s="207" t="s">
        <v>564</v>
      </c>
      <c r="M768" s="207" t="s">
        <v>7934</v>
      </c>
      <c r="P768" t="s">
        <v>7996</v>
      </c>
    </row>
    <row r="769" spans="1:16" x14ac:dyDescent="0.25">
      <c r="A769" s="207" t="s">
        <v>553</v>
      </c>
      <c r="B769" s="207" t="s">
        <v>5284</v>
      </c>
      <c r="C769" s="207" t="s">
        <v>7898</v>
      </c>
      <c r="D769" s="297">
        <v>188</v>
      </c>
      <c r="L769" s="207" t="s">
        <v>564</v>
      </c>
      <c r="M769" s="207" t="s">
        <v>7935</v>
      </c>
      <c r="P769" t="s">
        <v>7997</v>
      </c>
    </row>
    <row r="770" spans="1:16" x14ac:dyDescent="0.25">
      <c r="A770" s="207" t="s">
        <v>553</v>
      </c>
      <c r="B770" s="207" t="s">
        <v>5284</v>
      </c>
      <c r="C770" s="207" t="s">
        <v>7899</v>
      </c>
      <c r="D770" s="297">
        <v>525</v>
      </c>
      <c r="L770" s="207" t="s">
        <v>564</v>
      </c>
      <c r="M770" s="207" t="s">
        <v>4070</v>
      </c>
      <c r="P770" t="s">
        <v>3411</v>
      </c>
    </row>
    <row r="771" spans="1:16" x14ac:dyDescent="0.25">
      <c r="A771" s="207" t="s">
        <v>553</v>
      </c>
      <c r="B771" s="207" t="s">
        <v>5284</v>
      </c>
      <c r="C771" s="207" t="s">
        <v>7900</v>
      </c>
      <c r="D771" s="297">
        <v>187</v>
      </c>
      <c r="L771" s="207" t="s">
        <v>564</v>
      </c>
      <c r="M771" s="207" t="s">
        <v>7930</v>
      </c>
      <c r="P771" t="s">
        <v>7998</v>
      </c>
    </row>
    <row r="772" spans="1:16" x14ac:dyDescent="0.25">
      <c r="A772" s="207" t="s">
        <v>553</v>
      </c>
      <c r="B772" s="207" t="s">
        <v>5284</v>
      </c>
      <c r="C772" s="207" t="s">
        <v>3302</v>
      </c>
      <c r="D772" s="297">
        <v>18</v>
      </c>
      <c r="L772" s="207" t="s">
        <v>564</v>
      </c>
      <c r="M772" s="207" t="s">
        <v>7931</v>
      </c>
      <c r="P772" t="s">
        <v>7999</v>
      </c>
    </row>
    <row r="773" spans="1:16" x14ac:dyDescent="0.25">
      <c r="A773" s="207" t="s">
        <v>553</v>
      </c>
      <c r="B773" s="207" t="s">
        <v>5284</v>
      </c>
      <c r="C773" s="207" t="s">
        <v>3341</v>
      </c>
      <c r="D773" s="297">
        <v>12</v>
      </c>
      <c r="L773" s="207" t="s">
        <v>564</v>
      </c>
      <c r="M773" s="207" t="s">
        <v>7877</v>
      </c>
      <c r="P773" t="s">
        <v>8000</v>
      </c>
    </row>
    <row r="774" spans="1:16" x14ac:dyDescent="0.25">
      <c r="A774" s="207" t="s">
        <v>553</v>
      </c>
      <c r="B774" s="207" t="s">
        <v>5284</v>
      </c>
      <c r="C774" s="207" t="s">
        <v>7901</v>
      </c>
      <c r="D774" s="297">
        <v>326</v>
      </c>
      <c r="L774" s="207" t="s">
        <v>574</v>
      </c>
      <c r="M774" s="207" t="s">
        <v>3251</v>
      </c>
      <c r="P774" t="s">
        <v>8001</v>
      </c>
    </row>
    <row r="775" spans="1:16" x14ac:dyDescent="0.25">
      <c r="A775" s="207" t="s">
        <v>553</v>
      </c>
      <c r="B775" s="207" t="s">
        <v>5284</v>
      </c>
      <c r="C775" s="207" t="s">
        <v>7902</v>
      </c>
      <c r="D775" s="297">
        <v>779</v>
      </c>
      <c r="L775" s="207" t="s">
        <v>574</v>
      </c>
      <c r="M775" s="207" t="s">
        <v>3257</v>
      </c>
      <c r="P775" t="s">
        <v>8002</v>
      </c>
    </row>
    <row r="776" spans="1:16" x14ac:dyDescent="0.25">
      <c r="A776" s="207" t="s">
        <v>553</v>
      </c>
      <c r="B776" s="207" t="s">
        <v>5284</v>
      </c>
      <c r="C776" s="207" t="s">
        <v>7903</v>
      </c>
      <c r="D776" s="297">
        <v>187</v>
      </c>
      <c r="L776" s="207" t="s">
        <v>574</v>
      </c>
      <c r="M776" s="207" t="s">
        <v>3260</v>
      </c>
      <c r="P776" t="s">
        <v>8003</v>
      </c>
    </row>
    <row r="777" spans="1:16" x14ac:dyDescent="0.25">
      <c r="A777" s="207" t="s">
        <v>553</v>
      </c>
      <c r="B777" s="207" t="s">
        <v>5284</v>
      </c>
      <c r="C777" s="207" t="s">
        <v>7904</v>
      </c>
      <c r="D777" s="297">
        <v>10</v>
      </c>
      <c r="L777" s="207" t="s">
        <v>574</v>
      </c>
      <c r="M777" s="207" t="s">
        <v>3263</v>
      </c>
      <c r="P777" t="s">
        <v>8004</v>
      </c>
    </row>
    <row r="778" spans="1:16" x14ac:dyDescent="0.25">
      <c r="A778" s="207" t="s">
        <v>556</v>
      </c>
      <c r="B778" s="207" t="s">
        <v>5284</v>
      </c>
      <c r="C778" s="207" t="s">
        <v>3341</v>
      </c>
      <c r="D778" s="297">
        <v>42746</v>
      </c>
      <c r="L778" s="207" t="s">
        <v>574</v>
      </c>
      <c r="M778" s="207" t="s">
        <v>3266</v>
      </c>
      <c r="P778" t="s">
        <v>8005</v>
      </c>
    </row>
    <row r="779" spans="1:16" x14ac:dyDescent="0.25">
      <c r="A779" s="207" t="s">
        <v>556</v>
      </c>
      <c r="B779" s="207" t="s">
        <v>5284</v>
      </c>
      <c r="C779" s="207" t="s">
        <v>7897</v>
      </c>
      <c r="D779" s="297">
        <v>98</v>
      </c>
      <c r="L779" s="207" t="s">
        <v>574</v>
      </c>
      <c r="M779" s="207" t="s">
        <v>3271</v>
      </c>
      <c r="P779" t="s">
        <v>8006</v>
      </c>
    </row>
    <row r="780" spans="1:16" x14ac:dyDescent="0.25">
      <c r="A780" s="207" t="s">
        <v>556</v>
      </c>
      <c r="B780" s="207" t="s">
        <v>5284</v>
      </c>
      <c r="C780" s="207" t="s">
        <v>7596</v>
      </c>
      <c r="D780" s="297">
        <v>538</v>
      </c>
      <c r="L780" s="207" t="s">
        <v>574</v>
      </c>
      <c r="M780" s="207" t="s">
        <v>7899</v>
      </c>
      <c r="P780" t="s">
        <v>8007</v>
      </c>
    </row>
    <row r="781" spans="1:16" x14ac:dyDescent="0.25">
      <c r="A781" s="207" t="s">
        <v>556</v>
      </c>
      <c r="B781" s="207" t="s">
        <v>5284</v>
      </c>
      <c r="C781" s="207" t="s">
        <v>7597</v>
      </c>
      <c r="D781" s="297">
        <v>1601</v>
      </c>
      <c r="L781" s="207" t="s">
        <v>574</v>
      </c>
      <c r="M781" s="207" t="s">
        <v>3276</v>
      </c>
      <c r="P781" t="s">
        <v>8008</v>
      </c>
    </row>
    <row r="782" spans="1:16" x14ac:dyDescent="0.25">
      <c r="A782" s="207" t="s">
        <v>556</v>
      </c>
      <c r="B782" s="207" t="s">
        <v>5284</v>
      </c>
      <c r="C782" s="207" t="s">
        <v>4517</v>
      </c>
      <c r="D782" s="297">
        <v>1879</v>
      </c>
      <c r="L782" s="207" t="s">
        <v>574</v>
      </c>
      <c r="M782" s="207" t="s">
        <v>3279</v>
      </c>
      <c r="P782" t="s">
        <v>8009</v>
      </c>
    </row>
    <row r="783" spans="1:16" x14ac:dyDescent="0.25">
      <c r="A783" s="207" t="s">
        <v>556</v>
      </c>
      <c r="B783" s="207" t="s">
        <v>5284</v>
      </c>
      <c r="C783" s="207" t="s">
        <v>7874</v>
      </c>
      <c r="D783" s="297">
        <v>635</v>
      </c>
      <c r="L783" s="207" t="s">
        <v>574</v>
      </c>
      <c r="M783" s="207" t="s">
        <v>3282</v>
      </c>
      <c r="P783" t="s">
        <v>8010</v>
      </c>
    </row>
    <row r="784" spans="1:16" x14ac:dyDescent="0.25">
      <c r="A784" s="207" t="s">
        <v>556</v>
      </c>
      <c r="B784" s="207" t="s">
        <v>5284</v>
      </c>
      <c r="C784" s="207" t="s">
        <v>7623</v>
      </c>
      <c r="D784" s="297">
        <v>42</v>
      </c>
      <c r="L784" s="207" t="s">
        <v>574</v>
      </c>
      <c r="M784" s="207" t="s">
        <v>3285</v>
      </c>
      <c r="P784" t="s">
        <v>8011</v>
      </c>
    </row>
    <row r="785" spans="1:16" x14ac:dyDescent="0.25">
      <c r="A785" s="207" t="s">
        <v>556</v>
      </c>
      <c r="B785" s="207" t="s">
        <v>5284</v>
      </c>
      <c r="C785" s="207" t="s">
        <v>7627</v>
      </c>
      <c r="D785" s="297">
        <v>590</v>
      </c>
      <c r="L785" s="207" t="s">
        <v>574</v>
      </c>
      <c r="M785" s="207" t="s">
        <v>7936</v>
      </c>
      <c r="P785" t="s">
        <v>8012</v>
      </c>
    </row>
    <row r="786" spans="1:16" x14ac:dyDescent="0.25">
      <c r="A786" s="207" t="s">
        <v>556</v>
      </c>
      <c r="B786" s="207" t="s">
        <v>5288</v>
      </c>
      <c r="C786" s="207" t="s">
        <v>7905</v>
      </c>
      <c r="D786" s="297">
        <v>26</v>
      </c>
      <c r="L786" s="207" t="s">
        <v>574</v>
      </c>
      <c r="M786" s="207" t="s">
        <v>3290</v>
      </c>
      <c r="P786" t="s">
        <v>8013</v>
      </c>
    </row>
    <row r="787" spans="1:16" x14ac:dyDescent="0.25">
      <c r="A787" s="207" t="s">
        <v>556</v>
      </c>
      <c r="B787" s="207" t="s">
        <v>5288</v>
      </c>
      <c r="C787" s="207" t="s">
        <v>7654</v>
      </c>
      <c r="D787" s="297">
        <v>572</v>
      </c>
      <c r="L787" s="207" t="s">
        <v>574</v>
      </c>
      <c r="M787" s="207" t="s">
        <v>3296</v>
      </c>
      <c r="P787" t="s">
        <v>8014</v>
      </c>
    </row>
    <row r="788" spans="1:16" x14ac:dyDescent="0.25">
      <c r="A788" s="207" t="s">
        <v>556</v>
      </c>
      <c r="B788" s="207" t="s">
        <v>5288</v>
      </c>
      <c r="C788" s="207" t="s">
        <v>3628</v>
      </c>
      <c r="D788" s="297">
        <v>17644</v>
      </c>
      <c r="L788" s="207" t="s">
        <v>574</v>
      </c>
      <c r="M788" s="207" t="s">
        <v>3302</v>
      </c>
      <c r="P788" t="s">
        <v>8015</v>
      </c>
    </row>
    <row r="789" spans="1:16" x14ac:dyDescent="0.25">
      <c r="A789" s="207" t="s">
        <v>556</v>
      </c>
      <c r="B789" s="207" t="s">
        <v>5288</v>
      </c>
      <c r="C789" s="207" t="s">
        <v>7600</v>
      </c>
      <c r="D789" s="297">
        <v>2</v>
      </c>
      <c r="L789" s="207" t="s">
        <v>574</v>
      </c>
      <c r="M789" s="207" t="s">
        <v>3305</v>
      </c>
      <c r="P789" t="s">
        <v>8016</v>
      </c>
    </row>
    <row r="790" spans="1:16" x14ac:dyDescent="0.25">
      <c r="A790" s="207" t="s">
        <v>556</v>
      </c>
      <c r="B790" s="207" t="s">
        <v>5288</v>
      </c>
      <c r="C790" s="207" t="s">
        <v>7743</v>
      </c>
      <c r="D790" s="297">
        <v>386</v>
      </c>
      <c r="L790" s="207" t="s">
        <v>574</v>
      </c>
      <c r="M790" s="207" t="s">
        <v>3308</v>
      </c>
      <c r="P790" t="s">
        <v>8017</v>
      </c>
    </row>
    <row r="791" spans="1:16" x14ac:dyDescent="0.25">
      <c r="A791" s="207" t="s">
        <v>556</v>
      </c>
      <c r="B791" s="207" t="s">
        <v>5288</v>
      </c>
      <c r="C791" s="207" t="s">
        <v>7745</v>
      </c>
      <c r="D791" s="297">
        <v>10</v>
      </c>
      <c r="L791" s="207" t="s">
        <v>574</v>
      </c>
      <c r="M791" s="207" t="s">
        <v>7937</v>
      </c>
      <c r="P791" t="s">
        <v>8018</v>
      </c>
    </row>
    <row r="792" spans="1:16" x14ac:dyDescent="0.25">
      <c r="A792" s="207" t="s">
        <v>556</v>
      </c>
      <c r="B792" s="207" t="s">
        <v>5288</v>
      </c>
      <c r="C792" s="207" t="s">
        <v>4517</v>
      </c>
      <c r="D792" s="297">
        <v>8</v>
      </c>
      <c r="L792" s="207" t="s">
        <v>574</v>
      </c>
      <c r="M792" s="207" t="s">
        <v>3311</v>
      </c>
      <c r="P792" t="s">
        <v>8019</v>
      </c>
    </row>
    <row r="793" spans="1:16" x14ac:dyDescent="0.25">
      <c r="A793" s="207" t="s">
        <v>564</v>
      </c>
      <c r="B793" s="207" t="s">
        <v>5288</v>
      </c>
      <c r="C793" s="207" t="s">
        <v>3628</v>
      </c>
      <c r="D793" s="297">
        <v>82804</v>
      </c>
      <c r="L793" s="207" t="s">
        <v>574</v>
      </c>
      <c r="M793" s="207" t="s">
        <v>3314</v>
      </c>
      <c r="P793" t="s">
        <v>8020</v>
      </c>
    </row>
    <row r="794" spans="1:16" x14ac:dyDescent="0.25">
      <c r="A794" s="207" t="s">
        <v>564</v>
      </c>
      <c r="B794" s="207" t="s">
        <v>5288</v>
      </c>
      <c r="C794" s="207" t="s">
        <v>7690</v>
      </c>
      <c r="D794" s="297">
        <v>2</v>
      </c>
      <c r="L794" s="207" t="s">
        <v>574</v>
      </c>
      <c r="M794" s="207" t="s">
        <v>3317</v>
      </c>
      <c r="P794" t="s">
        <v>8021</v>
      </c>
    </row>
    <row r="795" spans="1:16" x14ac:dyDescent="0.25">
      <c r="A795" s="207" t="s">
        <v>564</v>
      </c>
      <c r="B795" s="207" t="s">
        <v>5288</v>
      </c>
      <c r="C795" s="207" t="s">
        <v>7696</v>
      </c>
      <c r="D795" s="297">
        <v>15078</v>
      </c>
      <c r="L795" s="207" t="s">
        <v>574</v>
      </c>
      <c r="M795" s="207" t="s">
        <v>3320</v>
      </c>
      <c r="P795" t="s">
        <v>8022</v>
      </c>
    </row>
    <row r="796" spans="1:16" x14ac:dyDescent="0.25">
      <c r="A796" s="207" t="s">
        <v>564</v>
      </c>
      <c r="B796" s="207" t="s">
        <v>5288</v>
      </c>
      <c r="C796" s="207" t="s">
        <v>3666</v>
      </c>
      <c r="D796" s="297">
        <v>913</v>
      </c>
      <c r="L796" s="207" t="s">
        <v>574</v>
      </c>
      <c r="M796" s="207" t="s">
        <v>7938</v>
      </c>
      <c r="P796" t="s">
        <v>8023</v>
      </c>
    </row>
    <row r="797" spans="1:16" x14ac:dyDescent="0.25">
      <c r="A797" s="207" t="s">
        <v>564</v>
      </c>
      <c r="B797" s="207" t="s">
        <v>5288</v>
      </c>
      <c r="C797" s="207" t="s">
        <v>3669</v>
      </c>
      <c r="D797" s="297">
        <v>986</v>
      </c>
      <c r="L797" s="207" t="s">
        <v>574</v>
      </c>
      <c r="M797" s="207" t="s">
        <v>3323</v>
      </c>
      <c r="P797" t="s">
        <v>8024</v>
      </c>
    </row>
    <row r="798" spans="1:16" x14ac:dyDescent="0.25">
      <c r="A798" s="207" t="s">
        <v>564</v>
      </c>
      <c r="B798" s="207" t="s">
        <v>5288</v>
      </c>
      <c r="C798" s="207" t="s">
        <v>3672</v>
      </c>
      <c r="D798" s="297">
        <v>761</v>
      </c>
      <c r="L798" s="207" t="s">
        <v>574</v>
      </c>
      <c r="M798" s="207" t="s">
        <v>3329</v>
      </c>
      <c r="P798" t="s">
        <v>8025</v>
      </c>
    </row>
    <row r="799" spans="1:16" x14ac:dyDescent="0.25">
      <c r="A799" s="207" t="s">
        <v>564</v>
      </c>
      <c r="B799" s="207" t="s">
        <v>5288</v>
      </c>
      <c r="C799" s="207" t="s">
        <v>3675</v>
      </c>
      <c r="D799" s="297">
        <v>1561</v>
      </c>
      <c r="L799" s="207" t="s">
        <v>574</v>
      </c>
      <c r="M799" s="207" t="s">
        <v>3332</v>
      </c>
      <c r="P799" t="s">
        <v>8026</v>
      </c>
    </row>
    <row r="800" spans="1:16" x14ac:dyDescent="0.25">
      <c r="A800" s="207" t="s">
        <v>564</v>
      </c>
      <c r="B800" s="207" t="s">
        <v>5288</v>
      </c>
      <c r="C800" s="207" t="s">
        <v>3678</v>
      </c>
      <c r="D800" s="297">
        <v>562</v>
      </c>
      <c r="L800" s="207" t="s">
        <v>574</v>
      </c>
      <c r="M800" s="207" t="s">
        <v>3335</v>
      </c>
      <c r="P800" t="s">
        <v>8027</v>
      </c>
    </row>
    <row r="801" spans="1:16" x14ac:dyDescent="0.25">
      <c r="A801" s="207" t="s">
        <v>564</v>
      </c>
      <c r="B801" s="207" t="s">
        <v>5288</v>
      </c>
      <c r="C801" s="207" t="s">
        <v>3681</v>
      </c>
      <c r="D801" s="297">
        <v>10905</v>
      </c>
      <c r="L801" s="207" t="s">
        <v>574</v>
      </c>
      <c r="M801" s="207" t="s">
        <v>3338</v>
      </c>
      <c r="P801" t="s">
        <v>8028</v>
      </c>
    </row>
    <row r="802" spans="1:16" x14ac:dyDescent="0.25">
      <c r="A802" s="207" t="s">
        <v>564</v>
      </c>
      <c r="B802" s="207" t="s">
        <v>5288</v>
      </c>
      <c r="C802" s="207" t="s">
        <v>3684</v>
      </c>
      <c r="D802" s="297">
        <v>2324</v>
      </c>
      <c r="L802" s="207" t="s">
        <v>574</v>
      </c>
      <c r="M802" s="207" t="s">
        <v>3341</v>
      </c>
      <c r="P802" t="s">
        <v>8029</v>
      </c>
    </row>
    <row r="803" spans="1:16" x14ac:dyDescent="0.25">
      <c r="A803" s="207" t="s">
        <v>564</v>
      </c>
      <c r="B803" s="207" t="s">
        <v>5288</v>
      </c>
      <c r="C803" s="207" t="s">
        <v>3687</v>
      </c>
      <c r="D803" s="297">
        <v>288</v>
      </c>
      <c r="L803" s="207" t="s">
        <v>574</v>
      </c>
      <c r="M803" s="207" t="s">
        <v>7939</v>
      </c>
      <c r="P803" t="s">
        <v>8030</v>
      </c>
    </row>
    <row r="804" spans="1:16" x14ac:dyDescent="0.25">
      <c r="A804" s="207" t="s">
        <v>564</v>
      </c>
      <c r="B804" s="207" t="s">
        <v>5288</v>
      </c>
      <c r="C804" s="207" t="s">
        <v>3690</v>
      </c>
      <c r="D804" s="297">
        <v>2026</v>
      </c>
      <c r="L804" s="207" t="s">
        <v>574</v>
      </c>
      <c r="M804" s="207" t="s">
        <v>7593</v>
      </c>
      <c r="P804" t="s">
        <v>8031</v>
      </c>
    </row>
    <row r="805" spans="1:16" x14ac:dyDescent="0.25">
      <c r="A805" s="207" t="s">
        <v>564</v>
      </c>
      <c r="B805" s="207" t="s">
        <v>5288</v>
      </c>
      <c r="C805" s="207" t="s">
        <v>3696</v>
      </c>
      <c r="D805" s="297">
        <v>18</v>
      </c>
      <c r="L805" s="207" t="s">
        <v>574</v>
      </c>
      <c r="M805" s="207" t="s">
        <v>3353</v>
      </c>
      <c r="P805" t="s">
        <v>8032</v>
      </c>
    </row>
    <row r="806" spans="1:16" x14ac:dyDescent="0.25">
      <c r="A806" s="207" t="s">
        <v>564</v>
      </c>
      <c r="B806" s="207" t="s">
        <v>5288</v>
      </c>
      <c r="C806" s="207" t="s">
        <v>3699</v>
      </c>
      <c r="D806" s="297">
        <v>44</v>
      </c>
      <c r="L806" s="207" t="s">
        <v>574</v>
      </c>
      <c r="M806" s="207" t="s">
        <v>7595</v>
      </c>
      <c r="P806" t="s">
        <v>8033</v>
      </c>
    </row>
    <row r="807" spans="1:16" x14ac:dyDescent="0.25">
      <c r="A807" s="207" t="s">
        <v>564</v>
      </c>
      <c r="B807" s="207" t="s">
        <v>5288</v>
      </c>
      <c r="C807" s="207" t="s">
        <v>3702</v>
      </c>
      <c r="D807" s="297">
        <v>1389</v>
      </c>
      <c r="L807" s="207" t="s">
        <v>574</v>
      </c>
      <c r="M807" s="207" t="s">
        <v>3359</v>
      </c>
      <c r="P807" t="s">
        <v>8042</v>
      </c>
    </row>
    <row r="808" spans="1:16" x14ac:dyDescent="0.25">
      <c r="A808" s="207" t="s">
        <v>564</v>
      </c>
      <c r="B808" s="207" t="s">
        <v>5288</v>
      </c>
      <c r="C808" s="207" t="s">
        <v>3705</v>
      </c>
      <c r="D808" s="297">
        <v>875</v>
      </c>
      <c r="L808" s="207" t="s">
        <v>574</v>
      </c>
      <c r="M808" s="207" t="s">
        <v>7897</v>
      </c>
      <c r="P808" t="s">
        <v>8034</v>
      </c>
    </row>
    <row r="809" spans="1:16" x14ac:dyDescent="0.25">
      <c r="A809" s="207" t="s">
        <v>564</v>
      </c>
      <c r="B809" s="207" t="s">
        <v>5288</v>
      </c>
      <c r="C809" s="207" t="s">
        <v>3708</v>
      </c>
      <c r="D809" s="297">
        <v>3853</v>
      </c>
      <c r="L809" s="207" t="s">
        <v>574</v>
      </c>
      <c r="M809" s="207" t="s">
        <v>3362</v>
      </c>
      <c r="P809" t="s">
        <v>8043</v>
      </c>
    </row>
    <row r="810" spans="1:16" x14ac:dyDescent="0.25">
      <c r="A810" s="207" t="s">
        <v>564</v>
      </c>
      <c r="B810" s="207" t="s">
        <v>5288</v>
      </c>
      <c r="C810" s="207" t="s">
        <v>3711</v>
      </c>
      <c r="D810" s="297">
        <v>679</v>
      </c>
      <c r="L810" s="207" t="s">
        <v>574</v>
      </c>
      <c r="M810" s="207" t="s">
        <v>7940</v>
      </c>
      <c r="P810" t="s">
        <v>8044</v>
      </c>
    </row>
    <row r="811" spans="1:16" x14ac:dyDescent="0.25">
      <c r="A811" s="207" t="s">
        <v>564</v>
      </c>
      <c r="B811" s="207" t="s">
        <v>5288</v>
      </c>
      <c r="C811" s="207" t="s">
        <v>5577</v>
      </c>
      <c r="D811" s="297">
        <v>45</v>
      </c>
      <c r="L811" s="207" t="s">
        <v>574</v>
      </c>
      <c r="M811" s="207" t="s">
        <v>7596</v>
      </c>
      <c r="P811" t="s">
        <v>8045</v>
      </c>
    </row>
    <row r="812" spans="1:16" x14ac:dyDescent="0.25">
      <c r="A812" s="207" t="s">
        <v>564</v>
      </c>
      <c r="B812" s="207" t="s">
        <v>5288</v>
      </c>
      <c r="C812" s="207" t="s">
        <v>3714</v>
      </c>
      <c r="D812" s="297">
        <v>1786</v>
      </c>
      <c r="L812" s="207" t="s">
        <v>574</v>
      </c>
      <c r="M812" s="207" t="s">
        <v>7941</v>
      </c>
      <c r="P812" t="s">
        <v>8046</v>
      </c>
    </row>
    <row r="813" spans="1:16" x14ac:dyDescent="0.25">
      <c r="A813" s="207" t="s">
        <v>564</v>
      </c>
      <c r="B813" s="207" t="s">
        <v>5288</v>
      </c>
      <c r="C813" s="207" t="s">
        <v>3717</v>
      </c>
      <c r="D813" s="297">
        <v>1106</v>
      </c>
      <c r="L813" s="207" t="s">
        <v>574</v>
      </c>
      <c r="M813" s="207" t="s">
        <v>7905</v>
      </c>
      <c r="P813" t="s">
        <v>8047</v>
      </c>
    </row>
    <row r="814" spans="1:16" x14ac:dyDescent="0.25">
      <c r="A814" s="207" t="s">
        <v>564</v>
      </c>
      <c r="B814" s="207" t="s">
        <v>5288</v>
      </c>
      <c r="C814" s="207" t="s">
        <v>3720</v>
      </c>
      <c r="D814" s="297">
        <v>447</v>
      </c>
      <c r="L814" s="207" t="s">
        <v>574</v>
      </c>
      <c r="M814" s="207" t="s">
        <v>7982</v>
      </c>
      <c r="P814" t="s">
        <v>8048</v>
      </c>
    </row>
    <row r="815" spans="1:16" x14ac:dyDescent="0.25">
      <c r="A815" s="207" t="s">
        <v>564</v>
      </c>
      <c r="B815" s="207" t="s">
        <v>5288</v>
      </c>
      <c r="C815" s="207" t="s">
        <v>3723</v>
      </c>
      <c r="D815" s="297">
        <v>1187</v>
      </c>
      <c r="L815" s="207" t="s">
        <v>574</v>
      </c>
      <c r="M815" s="207" t="s">
        <v>7942</v>
      </c>
      <c r="P815" t="s">
        <v>8035</v>
      </c>
    </row>
    <row r="816" spans="1:16" x14ac:dyDescent="0.25">
      <c r="A816" s="207" t="s">
        <v>564</v>
      </c>
      <c r="B816" s="207" t="s">
        <v>5288</v>
      </c>
      <c r="C816" s="207" t="s">
        <v>3726</v>
      </c>
      <c r="D816" s="297">
        <v>4</v>
      </c>
      <c r="L816" s="207" t="s">
        <v>574</v>
      </c>
      <c r="M816" s="207" t="s">
        <v>7983</v>
      </c>
      <c r="P816" t="s">
        <v>8036</v>
      </c>
    </row>
    <row r="817" spans="1:16" x14ac:dyDescent="0.25">
      <c r="A817" s="207" t="s">
        <v>564</v>
      </c>
      <c r="B817" s="207" t="s">
        <v>5288</v>
      </c>
      <c r="C817" s="207" t="s">
        <v>3729</v>
      </c>
      <c r="D817" s="297">
        <v>393</v>
      </c>
      <c r="L817" s="207" t="s">
        <v>574</v>
      </c>
      <c r="M817" s="207" t="s">
        <v>7984</v>
      </c>
      <c r="P817" t="s">
        <v>8040</v>
      </c>
    </row>
    <row r="818" spans="1:16" x14ac:dyDescent="0.25">
      <c r="A818" s="207" t="s">
        <v>564</v>
      </c>
      <c r="B818" s="207" t="s">
        <v>5288</v>
      </c>
      <c r="C818" s="207" t="s">
        <v>3732</v>
      </c>
      <c r="D818" s="297">
        <v>690</v>
      </c>
      <c r="L818" s="207" t="s">
        <v>574</v>
      </c>
      <c r="M818" s="207" t="s">
        <v>7943</v>
      </c>
      <c r="P818" t="s">
        <v>8037</v>
      </c>
    </row>
    <row r="819" spans="1:16" x14ac:dyDescent="0.25">
      <c r="A819" s="207" t="s">
        <v>564</v>
      </c>
      <c r="B819" s="207" t="s">
        <v>5288</v>
      </c>
      <c r="C819" s="207" t="s">
        <v>3735</v>
      </c>
      <c r="D819" s="297">
        <v>11020</v>
      </c>
      <c r="L819" s="207" t="s">
        <v>574</v>
      </c>
      <c r="M819" s="207" t="s">
        <v>7944</v>
      </c>
      <c r="P819" t="s">
        <v>8038</v>
      </c>
    </row>
    <row r="820" spans="1:16" x14ac:dyDescent="0.25">
      <c r="A820" s="207" t="s">
        <v>564</v>
      </c>
      <c r="B820" s="207" t="s">
        <v>5288</v>
      </c>
      <c r="C820" s="207" t="s">
        <v>3738</v>
      </c>
      <c r="D820" s="297">
        <v>2217</v>
      </c>
      <c r="L820" s="207" t="s">
        <v>574</v>
      </c>
      <c r="M820" s="207" t="s">
        <v>3365</v>
      </c>
      <c r="P820" t="s">
        <v>8039</v>
      </c>
    </row>
    <row r="821" spans="1:16" x14ac:dyDescent="0.25">
      <c r="A821" s="207" t="s">
        <v>564</v>
      </c>
      <c r="B821" s="207" t="s">
        <v>5288</v>
      </c>
      <c r="C821" s="207" t="s">
        <v>7719</v>
      </c>
      <c r="D821" s="297">
        <v>24</v>
      </c>
      <c r="L821" s="207" t="s">
        <v>574</v>
      </c>
      <c r="M821" s="207" t="s">
        <v>3368</v>
      </c>
      <c r="P821" t="s">
        <v>8041</v>
      </c>
    </row>
    <row r="822" spans="1:16" x14ac:dyDescent="0.25">
      <c r="A822" s="207" t="s">
        <v>564</v>
      </c>
      <c r="B822" s="207" t="s">
        <v>5288</v>
      </c>
      <c r="C822" s="207" t="s">
        <v>3741</v>
      </c>
      <c r="D822" s="297">
        <v>181</v>
      </c>
      <c r="L822" s="207" t="s">
        <v>574</v>
      </c>
      <c r="M822" s="207" t="s">
        <v>3371</v>
      </c>
      <c r="P822" t="s">
        <v>3254</v>
      </c>
    </row>
    <row r="823" spans="1:16" x14ac:dyDescent="0.25">
      <c r="A823" s="207" t="s">
        <v>564</v>
      </c>
      <c r="B823" s="207" t="s">
        <v>5288</v>
      </c>
      <c r="C823" s="207" t="s">
        <v>3744</v>
      </c>
      <c r="D823" s="297">
        <v>666</v>
      </c>
      <c r="L823" s="207" t="s">
        <v>574</v>
      </c>
      <c r="M823" s="207" t="s">
        <v>3374</v>
      </c>
      <c r="P823" t="s">
        <v>3299</v>
      </c>
    </row>
    <row r="824" spans="1:16" x14ac:dyDescent="0.25">
      <c r="A824" s="207" t="s">
        <v>564</v>
      </c>
      <c r="B824" s="207" t="s">
        <v>5288</v>
      </c>
      <c r="C824" s="207" t="s">
        <v>3747</v>
      </c>
      <c r="D824" s="297">
        <v>287</v>
      </c>
      <c r="L824" s="207" t="s">
        <v>574</v>
      </c>
      <c r="M824" s="207" t="s">
        <v>7945</v>
      </c>
      <c r="P824" t="s">
        <v>8049</v>
      </c>
    </row>
    <row r="825" spans="1:16" x14ac:dyDescent="0.25">
      <c r="A825" s="207" t="s">
        <v>564</v>
      </c>
      <c r="B825" s="207" t="s">
        <v>5288</v>
      </c>
      <c r="C825" s="207" t="s">
        <v>3750</v>
      </c>
      <c r="D825" s="297">
        <v>126</v>
      </c>
      <c r="L825" s="207" t="s">
        <v>574</v>
      </c>
      <c r="M825" s="207" t="s">
        <v>3377</v>
      </c>
      <c r="P825" t="s">
        <v>3415</v>
      </c>
    </row>
    <row r="826" spans="1:16" x14ac:dyDescent="0.25">
      <c r="A826" s="207" t="s">
        <v>564</v>
      </c>
      <c r="B826" s="207" t="s">
        <v>5288</v>
      </c>
      <c r="C826" s="207" t="s">
        <v>3753</v>
      </c>
      <c r="D826" s="297">
        <v>41</v>
      </c>
      <c r="L826" s="207" t="s">
        <v>574</v>
      </c>
      <c r="M826" s="207" t="s">
        <v>3380</v>
      </c>
      <c r="P826" t="s">
        <v>3420</v>
      </c>
    </row>
    <row r="827" spans="1:16" x14ac:dyDescent="0.25">
      <c r="A827" s="207" t="s">
        <v>564</v>
      </c>
      <c r="B827" s="207" t="s">
        <v>5288</v>
      </c>
      <c r="C827" s="207" t="s">
        <v>3756</v>
      </c>
      <c r="D827" s="297">
        <v>2</v>
      </c>
      <c r="L827" s="207" t="s">
        <v>574</v>
      </c>
      <c r="M827" s="207" t="s">
        <v>3383</v>
      </c>
      <c r="P827" t="s">
        <v>8050</v>
      </c>
    </row>
    <row r="828" spans="1:16" x14ac:dyDescent="0.25">
      <c r="A828" s="207" t="s">
        <v>564</v>
      </c>
      <c r="B828" s="207" t="s">
        <v>5288</v>
      </c>
      <c r="C828" s="207" t="s">
        <v>3759</v>
      </c>
      <c r="D828" s="297">
        <v>4</v>
      </c>
      <c r="L828" s="207" t="s">
        <v>574</v>
      </c>
      <c r="M828" s="207" t="s">
        <v>7946</v>
      </c>
      <c r="P828" t="s">
        <v>8051</v>
      </c>
    </row>
    <row r="829" spans="1:16" x14ac:dyDescent="0.25">
      <c r="A829" s="207" t="s">
        <v>564</v>
      </c>
      <c r="B829" s="207" t="s">
        <v>5288</v>
      </c>
      <c r="C829" s="207" t="s">
        <v>3762</v>
      </c>
      <c r="D829" s="297">
        <v>4</v>
      </c>
      <c r="L829" s="207" t="s">
        <v>574</v>
      </c>
      <c r="M829" s="207" t="s">
        <v>7947</v>
      </c>
      <c r="P829" t="s">
        <v>4519</v>
      </c>
    </row>
    <row r="830" spans="1:16" x14ac:dyDescent="0.25">
      <c r="A830" s="207" t="s">
        <v>564</v>
      </c>
      <c r="B830" s="207" t="s">
        <v>5288</v>
      </c>
      <c r="C830" s="207" t="s">
        <v>7906</v>
      </c>
      <c r="D830" s="297">
        <v>6</v>
      </c>
      <c r="L830" s="207" t="s">
        <v>574</v>
      </c>
      <c r="M830" s="207" t="s">
        <v>7948</v>
      </c>
      <c r="P830" t="s">
        <v>3469</v>
      </c>
    </row>
    <row r="831" spans="1:16" x14ac:dyDescent="0.25">
      <c r="A831" s="207" t="s">
        <v>564</v>
      </c>
      <c r="B831" s="207" t="s">
        <v>5288</v>
      </c>
      <c r="C831" s="207" t="s">
        <v>7907</v>
      </c>
      <c r="D831" s="297">
        <v>6274</v>
      </c>
      <c r="L831" s="207" t="s">
        <v>574</v>
      </c>
      <c r="M831" s="207" t="s">
        <v>3386</v>
      </c>
      <c r="P831" t="s">
        <v>8052</v>
      </c>
    </row>
    <row r="832" spans="1:16" x14ac:dyDescent="0.25">
      <c r="A832" s="207" t="s">
        <v>564</v>
      </c>
      <c r="B832" s="207" t="s">
        <v>5288</v>
      </c>
      <c r="C832" s="207" t="s">
        <v>7908</v>
      </c>
      <c r="D832" s="297">
        <v>209</v>
      </c>
      <c r="L832" s="207" t="s">
        <v>574</v>
      </c>
      <c r="M832" s="207" t="s">
        <v>7597</v>
      </c>
      <c r="P832" t="s">
        <v>8053</v>
      </c>
    </row>
    <row r="833" spans="1:16" x14ac:dyDescent="0.25">
      <c r="A833" s="207" t="s">
        <v>564</v>
      </c>
      <c r="B833" s="207" t="s">
        <v>5288</v>
      </c>
      <c r="C833" s="207" t="s">
        <v>7909</v>
      </c>
      <c r="D833" s="297">
        <v>149</v>
      </c>
      <c r="L833" s="207" t="s">
        <v>574</v>
      </c>
      <c r="M833" s="207" t="s">
        <v>7949</v>
      </c>
      <c r="P833" t="s">
        <v>8054</v>
      </c>
    </row>
    <row r="834" spans="1:16" x14ac:dyDescent="0.25">
      <c r="A834" s="207" t="s">
        <v>564</v>
      </c>
      <c r="B834" s="207" t="s">
        <v>5288</v>
      </c>
      <c r="C834" s="207" t="s">
        <v>7910</v>
      </c>
      <c r="D834" s="297">
        <v>47</v>
      </c>
      <c r="L834" s="207" t="s">
        <v>574</v>
      </c>
      <c r="M834" s="207" t="s">
        <v>3391</v>
      </c>
      <c r="P834" t="s">
        <v>8055</v>
      </c>
    </row>
    <row r="835" spans="1:16" x14ac:dyDescent="0.25">
      <c r="A835" s="207" t="s">
        <v>564</v>
      </c>
      <c r="B835" s="207" t="s">
        <v>5288</v>
      </c>
      <c r="C835" s="207" t="s">
        <v>7911</v>
      </c>
      <c r="D835" s="297">
        <v>30268</v>
      </c>
      <c r="L835" s="207" t="s">
        <v>574</v>
      </c>
      <c r="M835" s="207" t="s">
        <v>3394</v>
      </c>
      <c r="P835" t="s">
        <v>8063</v>
      </c>
    </row>
    <row r="836" spans="1:16" x14ac:dyDescent="0.25">
      <c r="A836" s="207" t="s">
        <v>564</v>
      </c>
      <c r="B836" s="207" t="s">
        <v>5288</v>
      </c>
      <c r="C836" s="207" t="s">
        <v>7912</v>
      </c>
      <c r="D836" s="297">
        <v>68</v>
      </c>
      <c r="L836" s="207" t="s">
        <v>574</v>
      </c>
      <c r="M836" s="207" t="s">
        <v>3397</v>
      </c>
      <c r="P836" t="s">
        <v>8064</v>
      </c>
    </row>
    <row r="837" spans="1:16" x14ac:dyDescent="0.25">
      <c r="A837" s="207" t="s">
        <v>564</v>
      </c>
      <c r="B837" s="207" t="s">
        <v>5288</v>
      </c>
      <c r="C837" s="207" t="s">
        <v>3765</v>
      </c>
      <c r="D837" s="297">
        <v>72</v>
      </c>
      <c r="L837" s="207" t="s">
        <v>574</v>
      </c>
      <c r="M837" s="207" t="s">
        <v>3399</v>
      </c>
      <c r="P837" t="s">
        <v>8175</v>
      </c>
    </row>
    <row r="838" spans="1:16" x14ac:dyDescent="0.25">
      <c r="A838" s="207" t="s">
        <v>564</v>
      </c>
      <c r="B838" s="207" t="s">
        <v>5288</v>
      </c>
      <c r="C838" s="207" t="s">
        <v>3768</v>
      </c>
      <c r="D838" s="297">
        <v>24</v>
      </c>
      <c r="L838" s="207" t="s">
        <v>574</v>
      </c>
      <c r="M838" s="207" t="s">
        <v>3401</v>
      </c>
      <c r="P838" t="s">
        <v>8419</v>
      </c>
    </row>
    <row r="839" spans="1:16" x14ac:dyDescent="0.25">
      <c r="A839" s="207" t="s">
        <v>564</v>
      </c>
      <c r="B839" s="207" t="s">
        <v>5288</v>
      </c>
      <c r="C839" s="207" t="s">
        <v>3774</v>
      </c>
      <c r="D839" s="297">
        <v>54</v>
      </c>
      <c r="L839" s="207" t="s">
        <v>574</v>
      </c>
      <c r="M839" s="207" t="s">
        <v>3403</v>
      </c>
      <c r="P839" t="s">
        <v>8180</v>
      </c>
    </row>
    <row r="840" spans="1:16" x14ac:dyDescent="0.25">
      <c r="A840" s="207" t="s">
        <v>564</v>
      </c>
      <c r="B840" s="207" t="s">
        <v>5288</v>
      </c>
      <c r="C840" s="207" t="s">
        <v>3776</v>
      </c>
      <c r="D840" s="297">
        <v>49</v>
      </c>
      <c r="L840" s="207" t="s">
        <v>574</v>
      </c>
      <c r="M840" s="207" t="s">
        <v>3405</v>
      </c>
      <c r="P840" t="s">
        <v>8181</v>
      </c>
    </row>
    <row r="841" spans="1:16" x14ac:dyDescent="0.25">
      <c r="A841" s="207" t="s">
        <v>564</v>
      </c>
      <c r="B841" s="207" t="s">
        <v>5288</v>
      </c>
      <c r="C841" s="207" t="s">
        <v>7724</v>
      </c>
      <c r="D841" s="297">
        <v>211</v>
      </c>
      <c r="L841" s="207" t="s">
        <v>574</v>
      </c>
      <c r="M841" s="207" t="s">
        <v>7950</v>
      </c>
      <c r="P841" t="s">
        <v>8420</v>
      </c>
    </row>
    <row r="842" spans="1:16" x14ac:dyDescent="0.25">
      <c r="A842" s="207" t="s">
        <v>564</v>
      </c>
      <c r="B842" s="207" t="s">
        <v>5288</v>
      </c>
      <c r="C842" s="207" t="s">
        <v>7725</v>
      </c>
      <c r="D842" s="297">
        <v>103</v>
      </c>
      <c r="L842" s="207" t="s">
        <v>574</v>
      </c>
      <c r="M842" s="207" t="s">
        <v>7951</v>
      </c>
      <c r="P842" t="s">
        <v>8182</v>
      </c>
    </row>
    <row r="843" spans="1:16" x14ac:dyDescent="0.25">
      <c r="A843" s="207" t="s">
        <v>564</v>
      </c>
      <c r="B843" s="207" t="s">
        <v>5288</v>
      </c>
      <c r="C843" s="207" t="s">
        <v>7726</v>
      </c>
      <c r="D843" s="297">
        <v>1363</v>
      </c>
      <c r="L843" s="207" t="s">
        <v>574</v>
      </c>
      <c r="M843" s="207" t="s">
        <v>7952</v>
      </c>
      <c r="P843" t="s">
        <v>8186</v>
      </c>
    </row>
    <row r="844" spans="1:16" x14ac:dyDescent="0.25">
      <c r="A844" s="207" t="s">
        <v>564</v>
      </c>
      <c r="B844" s="207" t="s">
        <v>5288</v>
      </c>
      <c r="C844" s="207" t="s">
        <v>7600</v>
      </c>
      <c r="D844" s="297">
        <v>26946</v>
      </c>
      <c r="L844" s="207" t="s">
        <v>574</v>
      </c>
      <c r="M844" s="207" t="s">
        <v>3409</v>
      </c>
      <c r="P844" t="s">
        <v>8421</v>
      </c>
    </row>
    <row r="845" spans="1:16" x14ac:dyDescent="0.25">
      <c r="A845" s="207" t="s">
        <v>564</v>
      </c>
      <c r="B845" s="207" t="s">
        <v>5288</v>
      </c>
      <c r="C845" s="207" t="s">
        <v>3779</v>
      </c>
      <c r="D845" s="297">
        <v>406</v>
      </c>
      <c r="L845" s="207" t="s">
        <v>574</v>
      </c>
      <c r="M845" s="207" t="s">
        <v>7953</v>
      </c>
      <c r="P845" t="s">
        <v>8190</v>
      </c>
    </row>
    <row r="846" spans="1:16" x14ac:dyDescent="0.25">
      <c r="A846" s="207" t="s">
        <v>564</v>
      </c>
      <c r="B846" s="207" t="s">
        <v>5288</v>
      </c>
      <c r="C846" s="207" t="s">
        <v>3782</v>
      </c>
      <c r="D846" s="297">
        <v>213</v>
      </c>
      <c r="L846" s="207" t="s">
        <v>574</v>
      </c>
      <c r="M846" s="207" t="s">
        <v>7954</v>
      </c>
      <c r="P846" t="s">
        <v>8201</v>
      </c>
    </row>
    <row r="847" spans="1:16" x14ac:dyDescent="0.25">
      <c r="A847" s="207" t="s">
        <v>564</v>
      </c>
      <c r="B847" s="207" t="s">
        <v>5288</v>
      </c>
      <c r="C847" s="207" t="s">
        <v>5629</v>
      </c>
      <c r="D847" s="297">
        <v>1462</v>
      </c>
      <c r="L847" s="207" t="s">
        <v>574</v>
      </c>
      <c r="M847" s="207" t="s">
        <v>7901</v>
      </c>
      <c r="P847" t="s">
        <v>8202</v>
      </c>
    </row>
    <row r="848" spans="1:16" x14ac:dyDescent="0.25">
      <c r="A848" s="207" t="s">
        <v>564</v>
      </c>
      <c r="B848" s="207" t="s">
        <v>5288</v>
      </c>
      <c r="C848" s="207" t="s">
        <v>3785</v>
      </c>
      <c r="D848" s="297">
        <v>373</v>
      </c>
      <c r="L848" s="207" t="s">
        <v>574</v>
      </c>
      <c r="M848" s="207" t="s">
        <v>7902</v>
      </c>
      <c r="P848" t="s">
        <v>8422</v>
      </c>
    </row>
    <row r="849" spans="1:16" x14ac:dyDescent="0.25">
      <c r="A849" s="207" t="s">
        <v>564</v>
      </c>
      <c r="B849" s="207" t="s">
        <v>5288</v>
      </c>
      <c r="C849" s="207" t="s">
        <v>3787</v>
      </c>
      <c r="D849" s="297">
        <v>169</v>
      </c>
      <c r="L849" s="207" t="s">
        <v>574</v>
      </c>
      <c r="M849" s="207" t="s">
        <v>7904</v>
      </c>
      <c r="P849" t="s">
        <v>8423</v>
      </c>
    </row>
    <row r="850" spans="1:16" x14ac:dyDescent="0.25">
      <c r="A850" s="207" t="s">
        <v>564</v>
      </c>
      <c r="B850" s="207" t="s">
        <v>5288</v>
      </c>
      <c r="C850" s="207" t="s">
        <v>7727</v>
      </c>
      <c r="D850" s="297">
        <v>1471</v>
      </c>
      <c r="L850" s="207" t="s">
        <v>574</v>
      </c>
      <c r="M850" s="207" t="s">
        <v>7955</v>
      </c>
      <c r="P850" t="s">
        <v>8217</v>
      </c>
    </row>
    <row r="851" spans="1:16" x14ac:dyDescent="0.25">
      <c r="A851" s="207" t="s">
        <v>564</v>
      </c>
      <c r="B851" s="207" t="s">
        <v>5288</v>
      </c>
      <c r="C851" s="207" t="s">
        <v>3790</v>
      </c>
      <c r="D851" s="297">
        <v>422</v>
      </c>
      <c r="L851" s="207" t="s">
        <v>574</v>
      </c>
      <c r="M851" s="207" t="s">
        <v>7956</v>
      </c>
      <c r="P851" t="s">
        <v>8284</v>
      </c>
    </row>
    <row r="852" spans="1:16" x14ac:dyDescent="0.25">
      <c r="A852" s="207" t="s">
        <v>564</v>
      </c>
      <c r="B852" s="207" t="s">
        <v>5288</v>
      </c>
      <c r="C852" s="207" t="s">
        <v>3793</v>
      </c>
      <c r="D852" s="297">
        <v>201</v>
      </c>
      <c r="L852" s="207" t="s">
        <v>574</v>
      </c>
      <c r="M852" s="207" t="s">
        <v>7957</v>
      </c>
      <c r="P852" t="s">
        <v>8291</v>
      </c>
    </row>
    <row r="853" spans="1:16" x14ac:dyDescent="0.25">
      <c r="A853" s="207" t="s">
        <v>564</v>
      </c>
      <c r="B853" s="207" t="s">
        <v>5288</v>
      </c>
      <c r="C853" s="207" t="s">
        <v>5640</v>
      </c>
      <c r="D853" s="297">
        <v>1570</v>
      </c>
      <c r="L853" s="207" t="s">
        <v>574</v>
      </c>
      <c r="M853" s="207" t="s">
        <v>3413</v>
      </c>
      <c r="P853" t="s">
        <v>8297</v>
      </c>
    </row>
    <row r="854" spans="1:16" x14ac:dyDescent="0.25">
      <c r="A854" s="207" t="s">
        <v>564</v>
      </c>
      <c r="B854" s="207" t="s">
        <v>5288</v>
      </c>
      <c r="C854" s="207" t="s">
        <v>3796</v>
      </c>
      <c r="D854" s="297">
        <v>413</v>
      </c>
      <c r="L854" s="207" t="s">
        <v>574</v>
      </c>
      <c r="M854" s="207" t="s">
        <v>3418</v>
      </c>
      <c r="P854" t="s">
        <v>8312</v>
      </c>
    </row>
    <row r="855" spans="1:16" x14ac:dyDescent="0.25">
      <c r="A855" s="207" t="s">
        <v>564</v>
      </c>
      <c r="B855" s="207" t="s">
        <v>5288</v>
      </c>
      <c r="C855" s="207" t="s">
        <v>3799</v>
      </c>
      <c r="D855" s="297">
        <v>201</v>
      </c>
      <c r="L855" s="207" t="s">
        <v>574</v>
      </c>
      <c r="M855" s="207" t="s">
        <v>3422</v>
      </c>
      <c r="P855" t="s">
        <v>8314</v>
      </c>
    </row>
    <row r="856" spans="1:16" x14ac:dyDescent="0.25">
      <c r="A856" s="207" t="s">
        <v>564</v>
      </c>
      <c r="B856" s="207" t="s">
        <v>5288</v>
      </c>
      <c r="C856" s="207" t="s">
        <v>5647</v>
      </c>
      <c r="D856" s="297">
        <v>1512</v>
      </c>
      <c r="L856" s="207" t="s">
        <v>574</v>
      </c>
      <c r="M856" s="207" t="s">
        <v>3424</v>
      </c>
      <c r="P856" t="s">
        <v>8183</v>
      </c>
    </row>
    <row r="857" spans="1:16" x14ac:dyDescent="0.25">
      <c r="A857" s="207" t="s">
        <v>564</v>
      </c>
      <c r="B857" s="207" t="s">
        <v>5288</v>
      </c>
      <c r="C857" s="207" t="s">
        <v>3802</v>
      </c>
      <c r="D857" s="297">
        <v>483</v>
      </c>
      <c r="L857" s="207" t="s">
        <v>574</v>
      </c>
      <c r="M857" s="207" t="s">
        <v>3435</v>
      </c>
      <c r="P857" t="s">
        <v>8424</v>
      </c>
    </row>
    <row r="858" spans="1:16" x14ac:dyDescent="0.25">
      <c r="A858" s="207" t="s">
        <v>564</v>
      </c>
      <c r="B858" s="207" t="s">
        <v>5288</v>
      </c>
      <c r="C858" s="207" t="s">
        <v>3805</v>
      </c>
      <c r="D858" s="297">
        <v>196</v>
      </c>
      <c r="L858" s="207" t="s">
        <v>574</v>
      </c>
      <c r="M858" s="207" t="s">
        <v>3439</v>
      </c>
      <c r="P858" t="s">
        <v>8472</v>
      </c>
    </row>
    <row r="859" spans="1:16" x14ac:dyDescent="0.25">
      <c r="A859" s="207" t="s">
        <v>564</v>
      </c>
      <c r="B859" s="207" t="s">
        <v>5288</v>
      </c>
      <c r="C859" s="207" t="s">
        <v>5654</v>
      </c>
      <c r="D859" s="297">
        <v>1541</v>
      </c>
      <c r="L859" s="207" t="s">
        <v>574</v>
      </c>
      <c r="M859" s="207" t="s">
        <v>7958</v>
      </c>
      <c r="P859" t="s">
        <v>8473</v>
      </c>
    </row>
    <row r="860" spans="1:16" x14ac:dyDescent="0.25">
      <c r="A860" s="207" t="s">
        <v>564</v>
      </c>
      <c r="B860" s="207" t="s">
        <v>5288</v>
      </c>
      <c r="C860" s="207" t="s">
        <v>3808</v>
      </c>
      <c r="D860" s="297">
        <v>456</v>
      </c>
      <c r="L860" s="207" t="s">
        <v>574</v>
      </c>
      <c r="M860" s="207" t="s">
        <v>7959</v>
      </c>
      <c r="P860" t="s">
        <v>8425</v>
      </c>
    </row>
    <row r="861" spans="1:16" x14ac:dyDescent="0.25">
      <c r="A861" s="207" t="s">
        <v>564</v>
      </c>
      <c r="B861" s="207" t="s">
        <v>5288</v>
      </c>
      <c r="C861" s="207" t="s">
        <v>3811</v>
      </c>
      <c r="D861" s="297">
        <v>201</v>
      </c>
      <c r="L861" s="207" t="s">
        <v>574</v>
      </c>
      <c r="M861" s="207" t="s">
        <v>7960</v>
      </c>
      <c r="P861" t="s">
        <v>8426</v>
      </c>
    </row>
    <row r="862" spans="1:16" x14ac:dyDescent="0.25">
      <c r="A862" s="207" t="s">
        <v>564</v>
      </c>
      <c r="B862" s="207" t="s">
        <v>5288</v>
      </c>
      <c r="C862" s="207" t="s">
        <v>5661</v>
      </c>
      <c r="D862" s="297">
        <v>1552</v>
      </c>
      <c r="L862" s="207" t="s">
        <v>574</v>
      </c>
      <c r="M862" s="207" t="s">
        <v>7961</v>
      </c>
      <c r="P862" t="s">
        <v>3557</v>
      </c>
    </row>
    <row r="863" spans="1:16" x14ac:dyDescent="0.25">
      <c r="A863" s="207" t="s">
        <v>564</v>
      </c>
      <c r="B863" s="207" t="s">
        <v>5288</v>
      </c>
      <c r="C863" s="207" t="s">
        <v>3814</v>
      </c>
      <c r="D863" s="297">
        <v>415</v>
      </c>
      <c r="L863" s="207" t="s">
        <v>574</v>
      </c>
      <c r="M863" s="207" t="s">
        <v>7962</v>
      </c>
      <c r="P863" t="s">
        <v>8427</v>
      </c>
    </row>
    <row r="864" spans="1:16" x14ac:dyDescent="0.25">
      <c r="A864" s="207" t="s">
        <v>564</v>
      </c>
      <c r="B864" s="207" t="s">
        <v>5288</v>
      </c>
      <c r="C864" s="207" t="s">
        <v>3817</v>
      </c>
      <c r="D864" s="297">
        <v>201</v>
      </c>
      <c r="L864" s="207" t="s">
        <v>574</v>
      </c>
      <c r="M864" s="207" t="s">
        <v>7963</v>
      </c>
      <c r="P864" t="s">
        <v>8428</v>
      </c>
    </row>
    <row r="865" spans="1:16" x14ac:dyDescent="0.25">
      <c r="A865" s="207" t="s">
        <v>564</v>
      </c>
      <c r="B865" s="207" t="s">
        <v>5288</v>
      </c>
      <c r="C865" s="207" t="s">
        <v>5668</v>
      </c>
      <c r="D865" s="297">
        <v>1489</v>
      </c>
      <c r="L865" s="207" t="s">
        <v>574</v>
      </c>
      <c r="M865" s="207" t="s">
        <v>7964</v>
      </c>
      <c r="P865" t="s">
        <v>8429</v>
      </c>
    </row>
    <row r="866" spans="1:16" x14ac:dyDescent="0.25">
      <c r="A866" s="207" t="s">
        <v>564</v>
      </c>
      <c r="B866" s="207" t="s">
        <v>5288</v>
      </c>
      <c r="C866" s="207" t="s">
        <v>3820</v>
      </c>
      <c r="D866" s="297">
        <v>446</v>
      </c>
      <c r="L866" s="207" t="s">
        <v>574</v>
      </c>
      <c r="M866" s="207" t="s">
        <v>7965</v>
      </c>
      <c r="P866" t="s">
        <v>8430</v>
      </c>
    </row>
    <row r="867" spans="1:16" x14ac:dyDescent="0.25">
      <c r="A867" s="207" t="s">
        <v>564</v>
      </c>
      <c r="B867" s="207" t="s">
        <v>5288</v>
      </c>
      <c r="C867" s="207" t="s">
        <v>3823</v>
      </c>
      <c r="D867" s="297">
        <v>201</v>
      </c>
      <c r="L867" s="207" t="s">
        <v>574</v>
      </c>
      <c r="M867" s="207" t="s">
        <v>7966</v>
      </c>
      <c r="P867" t="s">
        <v>8431</v>
      </c>
    </row>
    <row r="868" spans="1:16" x14ac:dyDescent="0.25">
      <c r="A868" s="207" t="s">
        <v>564</v>
      </c>
      <c r="B868" s="207" t="s">
        <v>5288</v>
      </c>
      <c r="C868" s="207" t="s">
        <v>5678</v>
      </c>
      <c r="D868" s="297">
        <v>1533</v>
      </c>
      <c r="L868" s="207" t="s">
        <v>574</v>
      </c>
      <c r="M868" s="207" t="s">
        <v>7967</v>
      </c>
      <c r="P868" t="s">
        <v>8432</v>
      </c>
    </row>
    <row r="869" spans="1:16" x14ac:dyDescent="0.25">
      <c r="A869" s="207" t="s">
        <v>564</v>
      </c>
      <c r="B869" s="207" t="s">
        <v>5288</v>
      </c>
      <c r="C869" s="207" t="s">
        <v>3826</v>
      </c>
      <c r="D869" s="297">
        <v>430</v>
      </c>
      <c r="L869" s="207" t="s">
        <v>574</v>
      </c>
      <c r="M869" s="207" t="s">
        <v>7968</v>
      </c>
      <c r="P869" t="s">
        <v>8433</v>
      </c>
    </row>
    <row r="870" spans="1:16" x14ac:dyDescent="0.25">
      <c r="A870" s="207" t="s">
        <v>564</v>
      </c>
      <c r="B870" s="207" t="s">
        <v>5288</v>
      </c>
      <c r="C870" s="207" t="s">
        <v>3829</v>
      </c>
      <c r="D870" s="297">
        <v>201</v>
      </c>
      <c r="L870" s="207" t="s">
        <v>574</v>
      </c>
      <c r="M870" s="207" t="s">
        <v>7969</v>
      </c>
      <c r="P870" t="s">
        <v>8434</v>
      </c>
    </row>
    <row r="871" spans="1:16" x14ac:dyDescent="0.25">
      <c r="A871" s="207" t="s">
        <v>564</v>
      </c>
      <c r="B871" s="207" t="s">
        <v>5288</v>
      </c>
      <c r="C871" s="207" t="s">
        <v>5688</v>
      </c>
      <c r="D871" s="297">
        <v>1560</v>
      </c>
      <c r="L871" s="207" t="s">
        <v>574</v>
      </c>
      <c r="M871" s="207" t="s">
        <v>7970</v>
      </c>
      <c r="P871" t="s">
        <v>8474</v>
      </c>
    </row>
    <row r="872" spans="1:16" x14ac:dyDescent="0.25">
      <c r="A872" s="207" t="s">
        <v>564</v>
      </c>
      <c r="B872" s="207" t="s">
        <v>5288</v>
      </c>
      <c r="C872" s="207" t="s">
        <v>3831</v>
      </c>
      <c r="D872" s="297">
        <v>453</v>
      </c>
      <c r="L872" s="207" t="s">
        <v>574</v>
      </c>
      <c r="M872" s="207" t="s">
        <v>7971</v>
      </c>
      <c r="P872" t="s">
        <v>3625</v>
      </c>
    </row>
    <row r="873" spans="1:16" x14ac:dyDescent="0.25">
      <c r="A873" s="207" t="s">
        <v>564</v>
      </c>
      <c r="B873" s="207" t="s">
        <v>5288</v>
      </c>
      <c r="C873" s="207" t="s">
        <v>5695</v>
      </c>
      <c r="D873" s="297">
        <v>1496</v>
      </c>
      <c r="L873" s="207" t="s">
        <v>574</v>
      </c>
      <c r="M873" s="207" t="s">
        <v>7972</v>
      </c>
      <c r="P873" t="s">
        <v>8435</v>
      </c>
    </row>
    <row r="874" spans="1:16" x14ac:dyDescent="0.25">
      <c r="A874" s="207" t="s">
        <v>564</v>
      </c>
      <c r="B874" s="207" t="s">
        <v>5288</v>
      </c>
      <c r="C874" s="207" t="s">
        <v>3834</v>
      </c>
      <c r="D874" s="297">
        <v>414</v>
      </c>
      <c r="L874" s="207" t="s">
        <v>574</v>
      </c>
      <c r="M874" s="207" t="s">
        <v>7973</v>
      </c>
      <c r="P874" t="s">
        <v>8475</v>
      </c>
    </row>
    <row r="875" spans="1:16" x14ac:dyDescent="0.25">
      <c r="A875" s="207" t="s">
        <v>564</v>
      </c>
      <c r="B875" s="207" t="s">
        <v>5288</v>
      </c>
      <c r="C875" s="207" t="s">
        <v>5702</v>
      </c>
      <c r="D875" s="297">
        <v>1477</v>
      </c>
      <c r="L875" s="207" t="s">
        <v>574</v>
      </c>
      <c r="M875" s="207" t="s">
        <v>7974</v>
      </c>
      <c r="P875" t="s">
        <v>3631</v>
      </c>
    </row>
    <row r="876" spans="1:16" x14ac:dyDescent="0.25">
      <c r="A876" s="207" t="s">
        <v>564</v>
      </c>
      <c r="B876" s="207" t="s">
        <v>5288</v>
      </c>
      <c r="C876" s="207" t="s">
        <v>3837</v>
      </c>
      <c r="D876" s="297">
        <v>516</v>
      </c>
      <c r="L876" s="207" t="s">
        <v>574</v>
      </c>
      <c r="M876" s="207" t="s">
        <v>7598</v>
      </c>
      <c r="P876" t="s">
        <v>8436</v>
      </c>
    </row>
    <row r="877" spans="1:16" x14ac:dyDescent="0.25">
      <c r="A877" s="207" t="s">
        <v>564</v>
      </c>
      <c r="B877" s="207" t="s">
        <v>5288</v>
      </c>
      <c r="C877" s="207" t="s">
        <v>5708</v>
      </c>
      <c r="D877" s="297">
        <v>1547</v>
      </c>
      <c r="L877" s="207" t="s">
        <v>574</v>
      </c>
      <c r="M877" s="207" t="s">
        <v>7975</v>
      </c>
      <c r="P877" t="s">
        <v>8437</v>
      </c>
    </row>
    <row r="878" spans="1:16" x14ac:dyDescent="0.25">
      <c r="A878" s="207" t="s">
        <v>564</v>
      </c>
      <c r="B878" s="207" t="s">
        <v>5288</v>
      </c>
      <c r="C878" s="207" t="s">
        <v>7728</v>
      </c>
      <c r="D878" s="297">
        <v>47</v>
      </c>
      <c r="L878" s="207" t="s">
        <v>574</v>
      </c>
      <c r="M878" s="207" t="s">
        <v>7985</v>
      </c>
      <c r="P878" t="s">
        <v>8438</v>
      </c>
    </row>
    <row r="879" spans="1:16" x14ac:dyDescent="0.25">
      <c r="A879" s="207" t="s">
        <v>564</v>
      </c>
      <c r="B879" s="207" t="s">
        <v>5288</v>
      </c>
      <c r="C879" s="207" t="s">
        <v>7729</v>
      </c>
      <c r="D879" s="297">
        <v>14</v>
      </c>
      <c r="L879" s="207" t="s">
        <v>574</v>
      </c>
      <c r="M879" s="207" t="s">
        <v>7976</v>
      </c>
      <c r="P879" t="s">
        <v>8439</v>
      </c>
    </row>
    <row r="880" spans="1:16" x14ac:dyDescent="0.25">
      <c r="A880" s="207" t="s">
        <v>564</v>
      </c>
      <c r="B880" s="207" t="s">
        <v>5288</v>
      </c>
      <c r="C880" s="207" t="s">
        <v>7730</v>
      </c>
      <c r="D880" s="297">
        <v>32</v>
      </c>
      <c r="L880" s="207" t="s">
        <v>574</v>
      </c>
      <c r="M880" s="207" t="s">
        <v>7977</v>
      </c>
      <c r="P880" t="s">
        <v>8440</v>
      </c>
    </row>
    <row r="881" spans="1:16" x14ac:dyDescent="0.25">
      <c r="A881" s="207" t="s">
        <v>564</v>
      </c>
      <c r="B881" s="207" t="s">
        <v>5288</v>
      </c>
      <c r="C881" s="207" t="s">
        <v>3840</v>
      </c>
      <c r="D881" s="297">
        <v>322</v>
      </c>
      <c r="L881" s="207" t="s">
        <v>574</v>
      </c>
      <c r="M881" s="207" t="s">
        <v>7986</v>
      </c>
      <c r="P881" t="s">
        <v>8441</v>
      </c>
    </row>
    <row r="882" spans="1:16" x14ac:dyDescent="0.25">
      <c r="A882" s="207" t="s">
        <v>564</v>
      </c>
      <c r="B882" s="207" t="s">
        <v>5288</v>
      </c>
      <c r="C882" s="207" t="s">
        <v>3843</v>
      </c>
      <c r="D882" s="297">
        <v>1052</v>
      </c>
      <c r="L882" s="207" t="s">
        <v>574</v>
      </c>
      <c r="M882" s="207" t="s">
        <v>7987</v>
      </c>
      <c r="P882" t="s">
        <v>8442</v>
      </c>
    </row>
    <row r="883" spans="1:16" x14ac:dyDescent="0.25">
      <c r="A883" s="207" t="s">
        <v>564</v>
      </c>
      <c r="B883" s="207" t="s">
        <v>5288</v>
      </c>
      <c r="C883" s="207" t="s">
        <v>3846</v>
      </c>
      <c r="D883" s="297">
        <v>1125</v>
      </c>
      <c r="L883" s="207" t="s">
        <v>574</v>
      </c>
      <c r="M883" s="207" t="s">
        <v>7599</v>
      </c>
      <c r="P883" t="s">
        <v>8443</v>
      </c>
    </row>
    <row r="884" spans="1:16" x14ac:dyDescent="0.25">
      <c r="A884" s="207" t="s">
        <v>564</v>
      </c>
      <c r="B884" s="207" t="s">
        <v>5288</v>
      </c>
      <c r="C884" s="207" t="s">
        <v>3849</v>
      </c>
      <c r="D884" s="297">
        <v>517</v>
      </c>
      <c r="L884" s="207" t="s">
        <v>574</v>
      </c>
      <c r="M884" s="207" t="s">
        <v>7988</v>
      </c>
      <c r="P884" t="s">
        <v>8476</v>
      </c>
    </row>
    <row r="885" spans="1:16" x14ac:dyDescent="0.25">
      <c r="A885" s="207" t="s">
        <v>564</v>
      </c>
      <c r="B885" s="207" t="s">
        <v>5288</v>
      </c>
      <c r="C885" s="207" t="s">
        <v>3852</v>
      </c>
      <c r="D885" s="297">
        <v>424</v>
      </c>
      <c r="L885" s="207" t="s">
        <v>574</v>
      </c>
      <c r="M885" s="207" t="s">
        <v>7989</v>
      </c>
      <c r="P885" t="s">
        <v>8444</v>
      </c>
    </row>
    <row r="886" spans="1:16" x14ac:dyDescent="0.25">
      <c r="A886" s="207" t="s">
        <v>564</v>
      </c>
      <c r="B886" s="207" t="s">
        <v>5288</v>
      </c>
      <c r="C886" s="207" t="s">
        <v>3855</v>
      </c>
      <c r="D886" s="297">
        <v>466</v>
      </c>
      <c r="L886" s="207" t="s">
        <v>574</v>
      </c>
      <c r="M886" s="207" t="s">
        <v>5408</v>
      </c>
      <c r="P886" t="s">
        <v>8445</v>
      </c>
    </row>
    <row r="887" spans="1:16" x14ac:dyDescent="0.25">
      <c r="A887" s="207" t="s">
        <v>564</v>
      </c>
      <c r="B887" s="207" t="s">
        <v>5288</v>
      </c>
      <c r="C887" s="207" t="s">
        <v>5723</v>
      </c>
      <c r="D887" s="297">
        <v>23</v>
      </c>
      <c r="L887" s="207" t="s">
        <v>574</v>
      </c>
      <c r="M887" s="207" t="s">
        <v>7990</v>
      </c>
      <c r="P887" t="s">
        <v>8477</v>
      </c>
    </row>
    <row r="888" spans="1:16" x14ac:dyDescent="0.25">
      <c r="A888" s="207" t="s">
        <v>564</v>
      </c>
      <c r="B888" s="207" t="s">
        <v>5288</v>
      </c>
      <c r="C888" s="207" t="s">
        <v>3858</v>
      </c>
      <c r="D888" s="297">
        <v>476</v>
      </c>
      <c r="L888" s="207" t="s">
        <v>574</v>
      </c>
      <c r="M888" s="207" t="s">
        <v>5411</v>
      </c>
      <c r="P888" t="s">
        <v>8478</v>
      </c>
    </row>
    <row r="889" spans="1:16" x14ac:dyDescent="0.25">
      <c r="A889" s="207" t="s">
        <v>564</v>
      </c>
      <c r="B889" s="207" t="s">
        <v>5288</v>
      </c>
      <c r="C889" s="207" t="s">
        <v>3861</v>
      </c>
      <c r="D889" s="297">
        <v>328</v>
      </c>
      <c r="L889" s="207" t="s">
        <v>574</v>
      </c>
      <c r="M889" s="207" t="s">
        <v>7991</v>
      </c>
      <c r="P889" t="s">
        <v>3639</v>
      </c>
    </row>
    <row r="890" spans="1:16" x14ac:dyDescent="0.25">
      <c r="A890" s="207" t="s">
        <v>564</v>
      </c>
      <c r="B890" s="207" t="s">
        <v>5288</v>
      </c>
      <c r="C890" s="207" t="s">
        <v>3864</v>
      </c>
      <c r="D890" s="297">
        <v>806</v>
      </c>
      <c r="L890" s="207" t="s">
        <v>574</v>
      </c>
      <c r="M890" s="207" t="s">
        <v>7654</v>
      </c>
      <c r="P890" t="s">
        <v>8479</v>
      </c>
    </row>
    <row r="891" spans="1:16" x14ac:dyDescent="0.25">
      <c r="A891" s="207" t="s">
        <v>564</v>
      </c>
      <c r="B891" s="207" t="s">
        <v>5288</v>
      </c>
      <c r="C891" s="207" t="s">
        <v>3867</v>
      </c>
      <c r="D891" s="297">
        <v>807</v>
      </c>
      <c r="L891" s="207" t="s">
        <v>574</v>
      </c>
      <c r="M891" s="207" t="s">
        <v>3628</v>
      </c>
      <c r="P891" t="s">
        <v>8480</v>
      </c>
    </row>
    <row r="892" spans="1:16" x14ac:dyDescent="0.25">
      <c r="A892" s="207" t="s">
        <v>564</v>
      </c>
      <c r="B892" s="207" t="s">
        <v>5288</v>
      </c>
      <c r="C892" s="207" t="s">
        <v>3870</v>
      </c>
      <c r="D892" s="297">
        <v>805</v>
      </c>
      <c r="L892" s="207" t="s">
        <v>574</v>
      </c>
      <c r="M892" s="207" t="s">
        <v>7743</v>
      </c>
      <c r="P892" t="s">
        <v>8481</v>
      </c>
    </row>
    <row r="893" spans="1:16" x14ac:dyDescent="0.25">
      <c r="A893" s="207" t="s">
        <v>564</v>
      </c>
      <c r="B893" s="207" t="s">
        <v>5288</v>
      </c>
      <c r="C893" s="207" t="s">
        <v>3873</v>
      </c>
      <c r="D893" s="297">
        <v>209</v>
      </c>
      <c r="L893" s="207" t="s">
        <v>574</v>
      </c>
      <c r="M893" s="207" t="s">
        <v>4513</v>
      </c>
      <c r="P893" t="s">
        <v>8446</v>
      </c>
    </row>
    <row r="894" spans="1:16" x14ac:dyDescent="0.25">
      <c r="A894" s="207" t="s">
        <v>564</v>
      </c>
      <c r="B894" s="207" t="s">
        <v>5288</v>
      </c>
      <c r="C894" s="207" t="s">
        <v>3875</v>
      </c>
      <c r="D894" s="297">
        <v>572</v>
      </c>
      <c r="L894" s="207" t="s">
        <v>574</v>
      </c>
      <c r="M894" s="207" t="s">
        <v>4517</v>
      </c>
      <c r="P894" t="s">
        <v>8447</v>
      </c>
    </row>
    <row r="895" spans="1:16" x14ac:dyDescent="0.25">
      <c r="A895" s="207" t="s">
        <v>564</v>
      </c>
      <c r="B895" s="207" t="s">
        <v>5288</v>
      </c>
      <c r="C895" s="207" t="s">
        <v>3877</v>
      </c>
      <c r="D895" s="297">
        <v>664</v>
      </c>
      <c r="L895" s="207" t="s">
        <v>574</v>
      </c>
      <c r="M895" s="207" t="s">
        <v>7609</v>
      </c>
      <c r="P895" t="s">
        <v>8482</v>
      </c>
    </row>
    <row r="896" spans="1:16" x14ac:dyDescent="0.25">
      <c r="A896" s="207" t="s">
        <v>564</v>
      </c>
      <c r="B896" s="207" t="s">
        <v>5288</v>
      </c>
      <c r="C896" s="207" t="s">
        <v>3880</v>
      </c>
      <c r="D896" s="297">
        <v>24334</v>
      </c>
      <c r="L896" s="207" t="s">
        <v>574</v>
      </c>
      <c r="M896" s="207" t="s">
        <v>7978</v>
      </c>
      <c r="P896" t="s">
        <v>8448</v>
      </c>
    </row>
    <row r="897" spans="1:16" x14ac:dyDescent="0.25">
      <c r="A897" s="207" t="s">
        <v>564</v>
      </c>
      <c r="B897" s="207" t="s">
        <v>5288</v>
      </c>
      <c r="C897" s="207" t="s">
        <v>7913</v>
      </c>
      <c r="D897" s="297">
        <v>2</v>
      </c>
      <c r="L897" s="207" t="s">
        <v>574</v>
      </c>
      <c r="M897" s="207" t="s">
        <v>7697</v>
      </c>
      <c r="P897" t="s">
        <v>8449</v>
      </c>
    </row>
    <row r="898" spans="1:16" x14ac:dyDescent="0.25">
      <c r="A898" s="207" t="s">
        <v>564</v>
      </c>
      <c r="B898" s="207" t="s">
        <v>5288</v>
      </c>
      <c r="C898" s="207" t="s">
        <v>7914</v>
      </c>
      <c r="D898" s="297">
        <v>399</v>
      </c>
      <c r="L898" s="207" t="s">
        <v>574</v>
      </c>
      <c r="M898" s="207" t="s">
        <v>7979</v>
      </c>
      <c r="P898" t="s">
        <v>8450</v>
      </c>
    </row>
    <row r="899" spans="1:16" x14ac:dyDescent="0.25">
      <c r="A899" s="207" t="s">
        <v>564</v>
      </c>
      <c r="B899" s="207" t="s">
        <v>5288</v>
      </c>
      <c r="C899" s="207" t="s">
        <v>3882</v>
      </c>
      <c r="D899" s="297">
        <v>4</v>
      </c>
      <c r="L899" s="207" t="s">
        <v>574</v>
      </c>
      <c r="M899" s="207" t="s">
        <v>7618</v>
      </c>
      <c r="P899" t="s">
        <v>3988</v>
      </c>
    </row>
    <row r="900" spans="1:16" x14ac:dyDescent="0.25">
      <c r="A900" s="207" t="s">
        <v>564</v>
      </c>
      <c r="B900" s="207" t="s">
        <v>5288</v>
      </c>
      <c r="C900" s="207" t="s">
        <v>3887</v>
      </c>
      <c r="D900" s="297">
        <v>119</v>
      </c>
      <c r="L900" s="207" t="s">
        <v>574</v>
      </c>
      <c r="M900" s="207" t="s">
        <v>7980</v>
      </c>
      <c r="P900" t="s">
        <v>8451</v>
      </c>
    </row>
    <row r="901" spans="1:16" x14ac:dyDescent="0.25">
      <c r="A901" s="207" t="s">
        <v>564</v>
      </c>
      <c r="B901" s="207" t="s">
        <v>5288</v>
      </c>
      <c r="C901" s="207" t="s">
        <v>7915</v>
      </c>
      <c r="D901" s="297">
        <v>4</v>
      </c>
      <c r="L901" s="207" t="s">
        <v>574</v>
      </c>
      <c r="M901" s="207" t="s">
        <v>7623</v>
      </c>
      <c r="P901" t="s">
        <v>5896</v>
      </c>
    </row>
    <row r="902" spans="1:16" x14ac:dyDescent="0.25">
      <c r="A902" s="207" t="s">
        <v>564</v>
      </c>
      <c r="B902" s="207" t="s">
        <v>5288</v>
      </c>
      <c r="C902" s="207" t="s">
        <v>7916</v>
      </c>
      <c r="D902" s="297">
        <v>412</v>
      </c>
      <c r="L902" s="207" t="s">
        <v>574</v>
      </c>
      <c r="M902" s="207" t="s">
        <v>7627</v>
      </c>
      <c r="P902" t="s">
        <v>8452</v>
      </c>
    </row>
    <row r="903" spans="1:16" x14ac:dyDescent="0.25">
      <c r="A903" s="207" t="s">
        <v>564</v>
      </c>
      <c r="B903" s="207" t="s">
        <v>5288</v>
      </c>
      <c r="C903" s="207" t="s">
        <v>7917</v>
      </c>
      <c r="D903" s="297">
        <v>651</v>
      </c>
      <c r="L903" s="207" t="s">
        <v>574</v>
      </c>
      <c r="M903" s="207" t="s">
        <v>7981</v>
      </c>
      <c r="P903" t="s">
        <v>8453</v>
      </c>
    </row>
    <row r="904" spans="1:16" x14ac:dyDescent="0.25">
      <c r="A904" s="207" t="s">
        <v>564</v>
      </c>
      <c r="B904" s="207" t="s">
        <v>5288</v>
      </c>
      <c r="C904" s="207" t="s">
        <v>3890</v>
      </c>
      <c r="D904" s="297">
        <v>74</v>
      </c>
      <c r="L904" s="207" t="s">
        <v>574</v>
      </c>
      <c r="M904" s="207" t="s">
        <v>7644</v>
      </c>
      <c r="P904" t="s">
        <v>8454</v>
      </c>
    </row>
    <row r="905" spans="1:16" x14ac:dyDescent="0.25">
      <c r="A905" s="207" t="s">
        <v>564</v>
      </c>
      <c r="B905" s="207" t="s">
        <v>5288</v>
      </c>
      <c r="C905" s="207" t="s">
        <v>7918</v>
      </c>
      <c r="D905" s="297">
        <v>52</v>
      </c>
      <c r="L905" s="207" t="s">
        <v>577</v>
      </c>
      <c r="M905" s="207" t="s">
        <v>7905</v>
      </c>
      <c r="P905" t="s">
        <v>4074</v>
      </c>
    </row>
    <row r="906" spans="1:16" x14ac:dyDescent="0.25">
      <c r="A906" s="207" t="s">
        <v>564</v>
      </c>
      <c r="B906" s="207" t="s">
        <v>5288</v>
      </c>
      <c r="C906" s="207" t="s">
        <v>3892</v>
      </c>
      <c r="D906" s="297">
        <v>41</v>
      </c>
      <c r="L906" s="207" t="s">
        <v>577</v>
      </c>
      <c r="M906" s="207" t="s">
        <v>7983</v>
      </c>
      <c r="P906" t="s">
        <v>4100</v>
      </c>
    </row>
    <row r="907" spans="1:16" x14ac:dyDescent="0.25">
      <c r="A907" s="207" t="s">
        <v>564</v>
      </c>
      <c r="B907" s="207" t="s">
        <v>5288</v>
      </c>
      <c r="C907" s="207" t="s">
        <v>3898</v>
      </c>
      <c r="D907" s="297">
        <v>8</v>
      </c>
      <c r="L907" s="207" t="s">
        <v>577</v>
      </c>
      <c r="M907" s="207" t="s">
        <v>7984</v>
      </c>
      <c r="P907" t="s">
        <v>4101</v>
      </c>
    </row>
    <row r="908" spans="1:16" x14ac:dyDescent="0.25">
      <c r="A908" s="207" t="s">
        <v>564</v>
      </c>
      <c r="B908" s="207" t="s">
        <v>5288</v>
      </c>
      <c r="C908" s="207" t="s">
        <v>3900</v>
      </c>
      <c r="D908" s="297">
        <v>68</v>
      </c>
      <c r="L908" s="207" t="s">
        <v>577</v>
      </c>
      <c r="M908" s="207" t="s">
        <v>3492</v>
      </c>
      <c r="P908" t="s">
        <v>8455</v>
      </c>
    </row>
    <row r="909" spans="1:16" x14ac:dyDescent="0.25">
      <c r="A909" s="207" t="s">
        <v>564</v>
      </c>
      <c r="B909" s="207" t="s">
        <v>5288</v>
      </c>
      <c r="C909" s="207" t="s">
        <v>3905</v>
      </c>
      <c r="D909" s="297">
        <v>95</v>
      </c>
      <c r="L909" s="207" t="s">
        <v>577</v>
      </c>
      <c r="M909" s="207" t="s">
        <v>3532</v>
      </c>
      <c r="P909" t="s">
        <v>8456</v>
      </c>
    </row>
    <row r="910" spans="1:16" x14ac:dyDescent="0.25">
      <c r="A910" s="207" t="s">
        <v>564</v>
      </c>
      <c r="B910" s="207" t="s">
        <v>5288</v>
      </c>
      <c r="C910" s="207" t="s">
        <v>3908</v>
      </c>
      <c r="D910" s="297">
        <v>41</v>
      </c>
      <c r="L910" s="207" t="s">
        <v>577</v>
      </c>
      <c r="M910" s="207" t="s">
        <v>3568</v>
      </c>
      <c r="P910" t="s">
        <v>8457</v>
      </c>
    </row>
    <row r="911" spans="1:16" x14ac:dyDescent="0.25">
      <c r="A911" s="207" t="s">
        <v>564</v>
      </c>
      <c r="B911" s="207" t="s">
        <v>5288</v>
      </c>
      <c r="C911" s="207" t="s">
        <v>3911</v>
      </c>
      <c r="D911" s="297">
        <v>46</v>
      </c>
      <c r="L911" s="207" t="s">
        <v>577</v>
      </c>
      <c r="M911" s="207" t="s">
        <v>3585</v>
      </c>
      <c r="P911" t="s">
        <v>8458</v>
      </c>
    </row>
    <row r="912" spans="1:16" x14ac:dyDescent="0.25">
      <c r="A912" s="207" t="s">
        <v>564</v>
      </c>
      <c r="B912" s="207" t="s">
        <v>5288</v>
      </c>
      <c r="C912" s="207" t="s">
        <v>3914</v>
      </c>
      <c r="D912" s="297">
        <v>37</v>
      </c>
      <c r="L912" s="207" t="s">
        <v>577</v>
      </c>
      <c r="M912" s="207" t="s">
        <v>3588</v>
      </c>
      <c r="P912" t="s">
        <v>8459</v>
      </c>
    </row>
    <row r="913" spans="1:16" x14ac:dyDescent="0.25">
      <c r="A913" s="207" t="s">
        <v>564</v>
      </c>
      <c r="B913" s="207" t="s">
        <v>5288</v>
      </c>
      <c r="C913" s="207" t="s">
        <v>3916</v>
      </c>
      <c r="D913" s="297">
        <v>54</v>
      </c>
      <c r="L913" s="207" t="s">
        <v>577</v>
      </c>
      <c r="M913" s="207" t="s">
        <v>3591</v>
      </c>
      <c r="P913" t="s">
        <v>8460</v>
      </c>
    </row>
    <row r="914" spans="1:16" x14ac:dyDescent="0.25">
      <c r="A914" s="207" t="s">
        <v>564</v>
      </c>
      <c r="B914" s="207" t="s">
        <v>5288</v>
      </c>
      <c r="C914" s="207" t="s">
        <v>7919</v>
      </c>
      <c r="D914" s="297">
        <v>52</v>
      </c>
      <c r="L914" s="207" t="s">
        <v>577</v>
      </c>
      <c r="M914" s="207" t="s">
        <v>3594</v>
      </c>
      <c r="P914" t="s">
        <v>8461</v>
      </c>
    </row>
    <row r="915" spans="1:16" x14ac:dyDescent="0.25">
      <c r="A915" s="207" t="s">
        <v>564</v>
      </c>
      <c r="B915" s="207" t="s">
        <v>5288</v>
      </c>
      <c r="C915" s="207" t="s">
        <v>7920</v>
      </c>
      <c r="D915" s="297">
        <v>68</v>
      </c>
      <c r="L915" s="207" t="s">
        <v>577</v>
      </c>
      <c r="M915" s="207" t="s">
        <v>7654</v>
      </c>
      <c r="P915" t="s">
        <v>8462</v>
      </c>
    </row>
    <row r="916" spans="1:16" x14ac:dyDescent="0.25">
      <c r="A916" s="207" t="s">
        <v>564</v>
      </c>
      <c r="B916" s="207" t="s">
        <v>5288</v>
      </c>
      <c r="C916" s="207" t="s">
        <v>3919</v>
      </c>
      <c r="D916" s="297">
        <v>91</v>
      </c>
      <c r="L916" s="207" t="s">
        <v>577</v>
      </c>
      <c r="M916" s="207" t="s">
        <v>3602</v>
      </c>
      <c r="P916" t="s">
        <v>8463</v>
      </c>
    </row>
    <row r="917" spans="1:16" x14ac:dyDescent="0.25">
      <c r="A917" s="207" t="s">
        <v>564</v>
      </c>
      <c r="B917" s="207" t="s">
        <v>5288</v>
      </c>
      <c r="C917" s="207" t="s">
        <v>3923</v>
      </c>
      <c r="D917" s="297">
        <v>19</v>
      </c>
      <c r="L917" s="207" t="s">
        <v>577</v>
      </c>
      <c r="M917" s="207" t="s">
        <v>7665</v>
      </c>
      <c r="P917" t="s">
        <v>8464</v>
      </c>
    </row>
    <row r="918" spans="1:16" x14ac:dyDescent="0.25">
      <c r="A918" s="207" t="s">
        <v>564</v>
      </c>
      <c r="B918" s="207" t="s">
        <v>5288</v>
      </c>
      <c r="C918" s="207" t="s">
        <v>7921</v>
      </c>
      <c r="D918" s="297">
        <v>66</v>
      </c>
      <c r="L918" s="207" t="s">
        <v>577</v>
      </c>
      <c r="M918" s="207" t="s">
        <v>3628</v>
      </c>
      <c r="P918" t="s">
        <v>4106</v>
      </c>
    </row>
    <row r="919" spans="1:16" x14ac:dyDescent="0.25">
      <c r="A919" s="207" t="s">
        <v>564</v>
      </c>
      <c r="B919" s="207" t="s">
        <v>5288</v>
      </c>
      <c r="C919" s="207" t="s">
        <v>3925</v>
      </c>
      <c r="D919" s="297">
        <v>10</v>
      </c>
      <c r="L919" s="207" t="s">
        <v>577</v>
      </c>
      <c r="M919" s="207" t="s">
        <v>7678</v>
      </c>
      <c r="P919" t="s">
        <v>8465</v>
      </c>
    </row>
    <row r="920" spans="1:16" x14ac:dyDescent="0.25">
      <c r="A920" s="207" t="s">
        <v>564</v>
      </c>
      <c r="B920" s="207" t="s">
        <v>5288</v>
      </c>
      <c r="C920" s="207" t="s">
        <v>7922</v>
      </c>
      <c r="D920" s="297">
        <v>6</v>
      </c>
      <c r="L920" s="207" t="s">
        <v>577</v>
      </c>
      <c r="M920" s="207" t="s">
        <v>3642</v>
      </c>
      <c r="P920" t="s">
        <v>8470</v>
      </c>
    </row>
    <row r="921" spans="1:16" x14ac:dyDescent="0.25">
      <c r="A921" s="207" t="s">
        <v>564</v>
      </c>
      <c r="B921" s="207" t="s">
        <v>5288</v>
      </c>
      <c r="C921" s="207" t="s">
        <v>7745</v>
      </c>
      <c r="D921" s="297">
        <v>883</v>
      </c>
      <c r="L921" s="207" t="s">
        <v>577</v>
      </c>
      <c r="M921" s="207" t="s">
        <v>3645</v>
      </c>
      <c r="P921" t="s">
        <v>8466</v>
      </c>
    </row>
    <row r="922" spans="1:16" x14ac:dyDescent="0.25">
      <c r="A922" s="207" t="s">
        <v>564</v>
      </c>
      <c r="B922" s="207" t="s">
        <v>5288</v>
      </c>
      <c r="C922" s="207" t="s">
        <v>3995</v>
      </c>
      <c r="D922" s="297">
        <v>8858</v>
      </c>
      <c r="L922" s="207" t="s">
        <v>577</v>
      </c>
      <c r="M922" s="207" t="s">
        <v>7684</v>
      </c>
      <c r="P922" t="s">
        <v>8471</v>
      </c>
    </row>
    <row r="923" spans="1:16" x14ac:dyDescent="0.25">
      <c r="A923" s="207" t="s">
        <v>564</v>
      </c>
      <c r="B923" s="207" t="s">
        <v>5288</v>
      </c>
      <c r="C923" s="207" t="s">
        <v>7923</v>
      </c>
      <c r="D923" s="297">
        <v>7374</v>
      </c>
      <c r="L923" s="207" t="s">
        <v>577</v>
      </c>
      <c r="M923" s="207" t="s">
        <v>3663</v>
      </c>
      <c r="P923" t="s">
        <v>8467</v>
      </c>
    </row>
    <row r="924" spans="1:16" x14ac:dyDescent="0.25">
      <c r="A924" s="207" t="s">
        <v>564</v>
      </c>
      <c r="B924" s="207" t="s">
        <v>5288</v>
      </c>
      <c r="C924" s="207" t="s">
        <v>7924</v>
      </c>
      <c r="D924" s="297">
        <v>132</v>
      </c>
      <c r="L924" s="207" t="s">
        <v>577</v>
      </c>
      <c r="M924" s="207" t="s">
        <v>7907</v>
      </c>
      <c r="P924" t="s">
        <v>8468</v>
      </c>
    </row>
    <row r="925" spans="1:16" x14ac:dyDescent="0.25">
      <c r="A925" s="207" t="s">
        <v>564</v>
      </c>
      <c r="B925" s="207" t="s">
        <v>5288</v>
      </c>
      <c r="C925" s="207" t="s">
        <v>7925</v>
      </c>
      <c r="D925" s="297">
        <v>114</v>
      </c>
      <c r="L925" s="207" t="s">
        <v>577</v>
      </c>
      <c r="M925" s="207" t="s">
        <v>7908</v>
      </c>
      <c r="P925" t="s">
        <v>8469</v>
      </c>
    </row>
    <row r="926" spans="1:16" x14ac:dyDescent="0.25">
      <c r="A926" s="207" t="s">
        <v>564</v>
      </c>
      <c r="B926" s="207" t="s">
        <v>5288</v>
      </c>
      <c r="C926" s="207" t="s">
        <v>7926</v>
      </c>
      <c r="D926" s="297">
        <v>434</v>
      </c>
      <c r="L926" s="207" t="s">
        <v>577</v>
      </c>
      <c r="M926" s="207" t="s">
        <v>7909</v>
      </c>
      <c r="P926" t="s">
        <v>8184</v>
      </c>
    </row>
    <row r="927" spans="1:16" x14ac:dyDescent="0.25">
      <c r="A927" s="207" t="s">
        <v>564</v>
      </c>
      <c r="B927" s="207" t="s">
        <v>5288</v>
      </c>
      <c r="C927" s="207" t="s">
        <v>7927</v>
      </c>
      <c r="D927" s="297">
        <v>13121</v>
      </c>
      <c r="L927" s="207" t="s">
        <v>577</v>
      </c>
      <c r="M927" s="207" t="s">
        <v>7910</v>
      </c>
      <c r="P927" t="s">
        <v>8483</v>
      </c>
    </row>
    <row r="928" spans="1:16" x14ac:dyDescent="0.25">
      <c r="A928" s="207" t="s">
        <v>564</v>
      </c>
      <c r="B928" s="207" t="s">
        <v>5288</v>
      </c>
      <c r="C928" s="207" t="s">
        <v>7928</v>
      </c>
      <c r="D928" s="297">
        <v>205</v>
      </c>
      <c r="L928" s="207" t="s">
        <v>577</v>
      </c>
      <c r="M928" s="207" t="s">
        <v>7911</v>
      </c>
      <c r="P928" t="s">
        <v>3928</v>
      </c>
    </row>
    <row r="929" spans="1:16" x14ac:dyDescent="0.25">
      <c r="A929" s="207" t="s">
        <v>564</v>
      </c>
      <c r="B929" s="207" t="s">
        <v>5288</v>
      </c>
      <c r="C929" s="207" t="s">
        <v>7929</v>
      </c>
      <c r="D929" s="297">
        <v>29</v>
      </c>
      <c r="L929" s="207" t="s">
        <v>577</v>
      </c>
      <c r="M929" s="207" t="s">
        <v>7725</v>
      </c>
      <c r="P929" t="s">
        <v>4020</v>
      </c>
    </row>
    <row r="930" spans="1:16" x14ac:dyDescent="0.25">
      <c r="A930" s="207" t="s">
        <v>564</v>
      </c>
      <c r="B930" s="207" t="s">
        <v>5288</v>
      </c>
      <c r="C930" s="207" t="s">
        <v>4070</v>
      </c>
      <c r="D930" s="297">
        <v>1</v>
      </c>
      <c r="L930" s="207" t="s">
        <v>577</v>
      </c>
      <c r="M930" s="207" t="s">
        <v>7600</v>
      </c>
      <c r="P930" t="s">
        <v>4024</v>
      </c>
    </row>
    <row r="931" spans="1:16" x14ac:dyDescent="0.25">
      <c r="A931" s="207" t="s">
        <v>564</v>
      </c>
      <c r="B931" s="207" t="s">
        <v>5288</v>
      </c>
      <c r="C931" s="207" t="s">
        <v>7930</v>
      </c>
      <c r="D931" s="297">
        <v>4</v>
      </c>
      <c r="L931" s="207" t="s">
        <v>577</v>
      </c>
      <c r="M931" s="207" t="s">
        <v>5629</v>
      </c>
      <c r="P931" t="s">
        <v>4026</v>
      </c>
    </row>
    <row r="932" spans="1:16" x14ac:dyDescent="0.25">
      <c r="A932" s="207" t="s">
        <v>564</v>
      </c>
      <c r="B932" s="207" t="s">
        <v>5288</v>
      </c>
      <c r="C932" s="207" t="s">
        <v>7931</v>
      </c>
      <c r="D932" s="297">
        <v>4</v>
      </c>
      <c r="L932" s="207" t="s">
        <v>577</v>
      </c>
      <c r="M932" s="207" t="s">
        <v>7727</v>
      </c>
      <c r="P932" t="s">
        <v>4028</v>
      </c>
    </row>
    <row r="933" spans="1:16" x14ac:dyDescent="0.25">
      <c r="A933" s="207" t="s">
        <v>564</v>
      </c>
      <c r="B933" s="207" t="s">
        <v>5288</v>
      </c>
      <c r="C933" s="207" t="s">
        <v>7877</v>
      </c>
      <c r="D933" s="297">
        <v>2</v>
      </c>
      <c r="L933" s="207" t="s">
        <v>577</v>
      </c>
      <c r="M933" s="207" t="s">
        <v>5640</v>
      </c>
      <c r="P933" t="s">
        <v>8484</v>
      </c>
    </row>
    <row r="934" spans="1:16" x14ac:dyDescent="0.25">
      <c r="A934" s="207" t="s">
        <v>564</v>
      </c>
      <c r="B934" s="207" t="s">
        <v>5304</v>
      </c>
      <c r="C934" s="207" t="s">
        <v>3628</v>
      </c>
      <c r="D934" s="297">
        <v>5</v>
      </c>
      <c r="L934" s="207" t="s">
        <v>577</v>
      </c>
      <c r="M934" s="207" t="s">
        <v>5647</v>
      </c>
      <c r="P934" t="s">
        <v>4072</v>
      </c>
    </row>
    <row r="935" spans="1:16" x14ac:dyDescent="0.25">
      <c r="A935" s="207" t="s">
        <v>564</v>
      </c>
      <c r="B935" s="207" t="s">
        <v>5304</v>
      </c>
      <c r="C935" s="207" t="s">
        <v>3666</v>
      </c>
      <c r="D935" s="297">
        <v>64</v>
      </c>
      <c r="L935" s="207" t="s">
        <v>577</v>
      </c>
      <c r="M935" s="207" t="s">
        <v>3802</v>
      </c>
      <c r="P935" t="s">
        <v>4076</v>
      </c>
    </row>
    <row r="936" spans="1:16" x14ac:dyDescent="0.25">
      <c r="A936" s="207" t="s">
        <v>564</v>
      </c>
      <c r="B936" s="207" t="s">
        <v>5304</v>
      </c>
      <c r="C936" s="207" t="s">
        <v>3669</v>
      </c>
      <c r="D936" s="297">
        <v>73</v>
      </c>
      <c r="L936" s="207" t="s">
        <v>577</v>
      </c>
      <c r="M936" s="207" t="s">
        <v>5654</v>
      </c>
      <c r="P936" t="s">
        <v>4078</v>
      </c>
    </row>
    <row r="937" spans="1:16" x14ac:dyDescent="0.25">
      <c r="A937" s="207" t="s">
        <v>564</v>
      </c>
      <c r="B937" s="207" t="s">
        <v>5304</v>
      </c>
      <c r="C937" s="207" t="s">
        <v>3672</v>
      </c>
      <c r="D937" s="297">
        <v>27</v>
      </c>
      <c r="L937" s="207" t="s">
        <v>577</v>
      </c>
      <c r="M937" s="207" t="s">
        <v>3808</v>
      </c>
      <c r="P937" t="s">
        <v>4079</v>
      </c>
    </row>
    <row r="938" spans="1:16" x14ac:dyDescent="0.25">
      <c r="A938" s="207" t="s">
        <v>564</v>
      </c>
      <c r="B938" s="207" t="s">
        <v>5304</v>
      </c>
      <c r="C938" s="207" t="s">
        <v>3675</v>
      </c>
      <c r="D938" s="297">
        <v>56</v>
      </c>
      <c r="L938" s="207" t="s">
        <v>577</v>
      </c>
      <c r="M938" s="207" t="s">
        <v>5661</v>
      </c>
      <c r="P938" t="s">
        <v>5937</v>
      </c>
    </row>
    <row r="939" spans="1:16" x14ac:dyDescent="0.25">
      <c r="A939" s="207" t="s">
        <v>564</v>
      </c>
      <c r="B939" s="207" t="s">
        <v>5304</v>
      </c>
      <c r="C939" s="207" t="s">
        <v>3678</v>
      </c>
      <c r="D939" s="297">
        <v>30</v>
      </c>
      <c r="L939" s="207" t="s">
        <v>577</v>
      </c>
      <c r="M939" s="207" t="s">
        <v>5668</v>
      </c>
      <c r="P939" t="s">
        <v>5940</v>
      </c>
    </row>
    <row r="940" spans="1:16" x14ac:dyDescent="0.25">
      <c r="A940" s="207" t="s">
        <v>564</v>
      </c>
      <c r="B940" s="207" t="s">
        <v>5304</v>
      </c>
      <c r="C940" s="207" t="s">
        <v>3681</v>
      </c>
      <c r="D940" s="297">
        <v>60</v>
      </c>
      <c r="L940" s="207" t="s">
        <v>577</v>
      </c>
      <c r="M940" s="207" t="s">
        <v>5678</v>
      </c>
      <c r="P940" t="s">
        <v>5943</v>
      </c>
    </row>
    <row r="941" spans="1:16" x14ac:dyDescent="0.25">
      <c r="A941" s="207" t="s">
        <v>564</v>
      </c>
      <c r="B941" s="207" t="s">
        <v>5304</v>
      </c>
      <c r="C941" s="207" t="s">
        <v>3684</v>
      </c>
      <c r="D941" s="297">
        <v>441</v>
      </c>
      <c r="L941" s="207" t="s">
        <v>577</v>
      </c>
      <c r="M941" s="207" t="s">
        <v>3826</v>
      </c>
      <c r="P941" t="s">
        <v>4081</v>
      </c>
    </row>
    <row r="942" spans="1:16" x14ac:dyDescent="0.25">
      <c r="A942" s="207" t="s">
        <v>564</v>
      </c>
      <c r="B942" s="207" t="s">
        <v>5304</v>
      </c>
      <c r="C942" s="207" t="s">
        <v>3687</v>
      </c>
      <c r="D942" s="297">
        <v>139</v>
      </c>
      <c r="L942" s="207" t="s">
        <v>577</v>
      </c>
      <c r="M942" s="207" t="s">
        <v>5688</v>
      </c>
      <c r="P942" t="s">
        <v>4083</v>
      </c>
    </row>
    <row r="943" spans="1:16" x14ac:dyDescent="0.25">
      <c r="A943" s="207" t="s">
        <v>564</v>
      </c>
      <c r="B943" s="207" t="s">
        <v>5304</v>
      </c>
      <c r="C943" s="207" t="s">
        <v>3690</v>
      </c>
      <c r="D943" s="297">
        <v>231</v>
      </c>
      <c r="L943" s="207" t="s">
        <v>577</v>
      </c>
      <c r="M943" s="207" t="s">
        <v>5695</v>
      </c>
      <c r="P943" t="s">
        <v>4085</v>
      </c>
    </row>
    <row r="944" spans="1:16" x14ac:dyDescent="0.25">
      <c r="A944" s="207" t="s">
        <v>564</v>
      </c>
      <c r="B944" s="207" t="s">
        <v>5304</v>
      </c>
      <c r="C944" s="207" t="s">
        <v>3693</v>
      </c>
      <c r="D944" s="297">
        <v>90</v>
      </c>
      <c r="L944" s="207" t="s">
        <v>577</v>
      </c>
      <c r="M944" s="207" t="s">
        <v>5702</v>
      </c>
      <c r="P944" t="s">
        <v>5952</v>
      </c>
    </row>
    <row r="945" spans="1:16" x14ac:dyDescent="0.25">
      <c r="A945" s="207" t="s">
        <v>564</v>
      </c>
      <c r="B945" s="207" t="s">
        <v>5304</v>
      </c>
      <c r="C945" s="207" t="s">
        <v>3696</v>
      </c>
      <c r="D945" s="297">
        <v>109</v>
      </c>
      <c r="L945" s="207" t="s">
        <v>577</v>
      </c>
      <c r="M945" s="207" t="s">
        <v>5708</v>
      </c>
      <c r="P945" t="s">
        <v>4087</v>
      </c>
    </row>
    <row r="946" spans="1:16" x14ac:dyDescent="0.25">
      <c r="A946" s="207" t="s">
        <v>564</v>
      </c>
      <c r="B946" s="207" t="s">
        <v>5304</v>
      </c>
      <c r="C946" s="207" t="s">
        <v>5564</v>
      </c>
      <c r="D946" s="297">
        <v>14</v>
      </c>
      <c r="L946" s="207" t="s">
        <v>577</v>
      </c>
      <c r="M946" s="207" t="s">
        <v>7730</v>
      </c>
      <c r="P946" t="s">
        <v>4089</v>
      </c>
    </row>
    <row r="947" spans="1:16" x14ac:dyDescent="0.25">
      <c r="A947" s="207" t="s">
        <v>564</v>
      </c>
      <c r="B947" s="207" t="s">
        <v>5304</v>
      </c>
      <c r="C947" s="207" t="s">
        <v>3699</v>
      </c>
      <c r="D947" s="297">
        <v>116</v>
      </c>
      <c r="L947" s="207" t="s">
        <v>577</v>
      </c>
      <c r="M947" s="207" t="s">
        <v>3849</v>
      </c>
      <c r="P947" t="s">
        <v>4091</v>
      </c>
    </row>
    <row r="948" spans="1:16" x14ac:dyDescent="0.25">
      <c r="A948" s="207" t="s">
        <v>564</v>
      </c>
      <c r="B948" s="207" t="s">
        <v>5304</v>
      </c>
      <c r="C948" s="207" t="s">
        <v>3702</v>
      </c>
      <c r="D948" s="297">
        <v>601</v>
      </c>
      <c r="L948" s="207" t="s">
        <v>577</v>
      </c>
      <c r="M948" s="207" t="s">
        <v>7916</v>
      </c>
      <c r="P948" t="s">
        <v>4093</v>
      </c>
    </row>
    <row r="949" spans="1:16" x14ac:dyDescent="0.25">
      <c r="A949" s="207" t="s">
        <v>564</v>
      </c>
      <c r="B949" s="207" t="s">
        <v>5304</v>
      </c>
      <c r="C949" s="207" t="s">
        <v>3705</v>
      </c>
      <c r="D949" s="297">
        <v>137</v>
      </c>
      <c r="L949" s="207" t="s">
        <v>577</v>
      </c>
      <c r="M949" s="207" t="s">
        <v>7917</v>
      </c>
      <c r="P949" t="s">
        <v>5963</v>
      </c>
    </row>
    <row r="950" spans="1:16" x14ac:dyDescent="0.25">
      <c r="A950" s="207" t="s">
        <v>564</v>
      </c>
      <c r="B950" s="207" t="s">
        <v>5304</v>
      </c>
      <c r="C950" s="207" t="s">
        <v>3708</v>
      </c>
      <c r="D950" s="297">
        <v>634</v>
      </c>
      <c r="L950" s="207" t="s">
        <v>577</v>
      </c>
      <c r="M950" s="207" t="s">
        <v>3926</v>
      </c>
      <c r="P950" t="s">
        <v>4095</v>
      </c>
    </row>
    <row r="951" spans="1:16" x14ac:dyDescent="0.25">
      <c r="A951" s="207" t="s">
        <v>564</v>
      </c>
      <c r="B951" s="207" t="s">
        <v>5304</v>
      </c>
      <c r="C951" s="207" t="s">
        <v>3711</v>
      </c>
      <c r="D951" s="297">
        <v>78</v>
      </c>
      <c r="L951" s="207" t="s">
        <v>577</v>
      </c>
      <c r="M951" s="207" t="s">
        <v>3930</v>
      </c>
      <c r="P951" t="s">
        <v>4097</v>
      </c>
    </row>
    <row r="952" spans="1:16" x14ac:dyDescent="0.25">
      <c r="A952" s="207" t="s">
        <v>564</v>
      </c>
      <c r="B952" s="207" t="s">
        <v>5304</v>
      </c>
      <c r="C952" s="207" t="s">
        <v>5577</v>
      </c>
      <c r="D952" s="297">
        <v>219</v>
      </c>
      <c r="L952" s="207" t="s">
        <v>577</v>
      </c>
      <c r="M952" s="207" t="s">
        <v>3932</v>
      </c>
      <c r="P952" t="s">
        <v>8485</v>
      </c>
    </row>
    <row r="953" spans="1:16" x14ac:dyDescent="0.25">
      <c r="A953" s="207" t="s">
        <v>564</v>
      </c>
      <c r="B953" s="207" t="s">
        <v>5304</v>
      </c>
      <c r="C953" s="207" t="s">
        <v>3714</v>
      </c>
      <c r="D953" s="297">
        <v>100</v>
      </c>
      <c r="L953" s="207" t="s">
        <v>577</v>
      </c>
      <c r="M953" s="207" t="s">
        <v>7735</v>
      </c>
      <c r="P953" t="s">
        <v>8486</v>
      </c>
    </row>
    <row r="954" spans="1:16" x14ac:dyDescent="0.25">
      <c r="A954" s="207" t="s">
        <v>564</v>
      </c>
      <c r="B954" s="207" t="s">
        <v>5304</v>
      </c>
      <c r="C954" s="207" t="s">
        <v>3717</v>
      </c>
      <c r="D954" s="297">
        <v>50</v>
      </c>
      <c r="L954" s="207" t="s">
        <v>577</v>
      </c>
      <c r="M954" s="207" t="s">
        <v>7743</v>
      </c>
      <c r="P954" t="s">
        <v>8487</v>
      </c>
    </row>
    <row r="955" spans="1:16" x14ac:dyDescent="0.25">
      <c r="A955" s="207" t="s">
        <v>564</v>
      </c>
      <c r="B955" s="207" t="s">
        <v>5304</v>
      </c>
      <c r="C955" s="207" t="s">
        <v>3720</v>
      </c>
      <c r="D955" s="297">
        <v>63</v>
      </c>
      <c r="L955" s="207" t="s">
        <v>577</v>
      </c>
      <c r="M955" s="207" t="s">
        <v>7745</v>
      </c>
      <c r="P955" t="s">
        <v>4103</v>
      </c>
    </row>
    <row r="956" spans="1:16" x14ac:dyDescent="0.25">
      <c r="A956" s="207" t="s">
        <v>564</v>
      </c>
      <c r="B956" s="207" t="s">
        <v>5304</v>
      </c>
      <c r="C956" s="207" t="s">
        <v>3723</v>
      </c>
      <c r="D956" s="297">
        <v>90</v>
      </c>
      <c r="L956" s="207" t="s">
        <v>577</v>
      </c>
      <c r="M956" s="207" t="s">
        <v>3944</v>
      </c>
      <c r="P956" t="s">
        <v>8488</v>
      </c>
    </row>
    <row r="957" spans="1:16" x14ac:dyDescent="0.25">
      <c r="A957" s="207" t="s">
        <v>564</v>
      </c>
      <c r="B957" s="207" t="s">
        <v>5304</v>
      </c>
      <c r="C957" s="207" t="s">
        <v>3726</v>
      </c>
      <c r="D957" s="297">
        <v>41</v>
      </c>
      <c r="L957" s="207" t="s">
        <v>577</v>
      </c>
      <c r="M957" s="207" t="s">
        <v>7746</v>
      </c>
      <c r="P957" t="s">
        <v>8489</v>
      </c>
    </row>
    <row r="958" spans="1:16" x14ac:dyDescent="0.25">
      <c r="A958" s="207" t="s">
        <v>564</v>
      </c>
      <c r="B958" s="207" t="s">
        <v>5304</v>
      </c>
      <c r="C958" s="207" t="s">
        <v>3729</v>
      </c>
      <c r="D958" s="297">
        <v>79</v>
      </c>
      <c r="L958" s="207" t="s">
        <v>577</v>
      </c>
      <c r="M958" s="207" t="s">
        <v>3966</v>
      </c>
      <c r="P958" t="s">
        <v>8490</v>
      </c>
    </row>
    <row r="959" spans="1:16" x14ac:dyDescent="0.25">
      <c r="A959" s="207" t="s">
        <v>564</v>
      </c>
      <c r="B959" s="207" t="s">
        <v>5304</v>
      </c>
      <c r="C959" s="207" t="s">
        <v>3735</v>
      </c>
      <c r="D959" s="297">
        <v>144</v>
      </c>
      <c r="L959" s="207" t="s">
        <v>577</v>
      </c>
      <c r="M959" s="207" t="s">
        <v>3983</v>
      </c>
      <c r="P959" t="s">
        <v>8492</v>
      </c>
    </row>
    <row r="960" spans="1:16" x14ac:dyDescent="0.25">
      <c r="A960" s="207" t="s">
        <v>564</v>
      </c>
      <c r="B960" s="207" t="s">
        <v>5304</v>
      </c>
      <c r="C960" s="207" t="s">
        <v>3738</v>
      </c>
      <c r="D960" s="297">
        <v>162</v>
      </c>
      <c r="L960" s="207" t="s">
        <v>577</v>
      </c>
      <c r="M960" s="207" t="s">
        <v>3995</v>
      </c>
      <c r="P960" t="s">
        <v>8495</v>
      </c>
    </row>
    <row r="961" spans="1:16" x14ac:dyDescent="0.25">
      <c r="A961" s="207" t="s">
        <v>564</v>
      </c>
      <c r="B961" s="207" t="s">
        <v>5304</v>
      </c>
      <c r="C961" s="207" t="s">
        <v>3741</v>
      </c>
      <c r="D961" s="297">
        <v>55</v>
      </c>
      <c r="L961" s="207" t="s">
        <v>577</v>
      </c>
      <c r="M961" s="207" t="s">
        <v>7749</v>
      </c>
      <c r="P961" t="s">
        <v>8493</v>
      </c>
    </row>
    <row r="962" spans="1:16" x14ac:dyDescent="0.25">
      <c r="A962" s="207" t="s">
        <v>564</v>
      </c>
      <c r="B962" s="207" t="s">
        <v>5304</v>
      </c>
      <c r="C962" s="207" t="s">
        <v>3744</v>
      </c>
      <c r="D962" s="297">
        <v>66</v>
      </c>
      <c r="L962" s="207" t="s">
        <v>577</v>
      </c>
      <c r="M962" s="207" t="s">
        <v>7750</v>
      </c>
      <c r="P962" t="s">
        <v>8496</v>
      </c>
    </row>
    <row r="963" spans="1:16" x14ac:dyDescent="0.25">
      <c r="A963" s="207" t="s">
        <v>564</v>
      </c>
      <c r="B963" s="207" t="s">
        <v>5304</v>
      </c>
      <c r="C963" s="207" t="s">
        <v>3747</v>
      </c>
      <c r="D963" s="297">
        <v>31</v>
      </c>
      <c r="L963" s="207" t="s">
        <v>577</v>
      </c>
      <c r="M963" s="207" t="s">
        <v>4038</v>
      </c>
      <c r="P963" t="s">
        <v>8494</v>
      </c>
    </row>
    <row r="964" spans="1:16" x14ac:dyDescent="0.25">
      <c r="A964" s="207" t="s">
        <v>564</v>
      </c>
      <c r="B964" s="207" t="s">
        <v>5304</v>
      </c>
      <c r="C964" s="207" t="s">
        <v>3750</v>
      </c>
      <c r="D964" s="297">
        <v>107</v>
      </c>
      <c r="L964" s="207" t="s">
        <v>577</v>
      </c>
      <c r="M964" s="207" t="s">
        <v>4040</v>
      </c>
      <c r="P964" t="s">
        <v>8497</v>
      </c>
    </row>
    <row r="965" spans="1:16" x14ac:dyDescent="0.25">
      <c r="A965" s="207" t="s">
        <v>564</v>
      </c>
      <c r="B965" s="207" t="s">
        <v>5304</v>
      </c>
      <c r="C965" s="207" t="s">
        <v>3753</v>
      </c>
      <c r="D965" s="297">
        <v>166</v>
      </c>
      <c r="L965" s="207" t="s">
        <v>577</v>
      </c>
      <c r="M965" s="207" t="s">
        <v>4046</v>
      </c>
      <c r="P965" t="s">
        <v>8491</v>
      </c>
    </row>
    <row r="966" spans="1:16" x14ac:dyDescent="0.25">
      <c r="A966" s="207" t="s">
        <v>564</v>
      </c>
      <c r="B966" s="207" t="s">
        <v>5304</v>
      </c>
      <c r="C966" s="207" t="s">
        <v>3765</v>
      </c>
      <c r="D966" s="297">
        <v>6</v>
      </c>
      <c r="L966" s="207" t="s">
        <v>577</v>
      </c>
      <c r="M966" s="207" t="s">
        <v>7753</v>
      </c>
      <c r="P966" t="s">
        <v>8227</v>
      </c>
    </row>
    <row r="967" spans="1:16" x14ac:dyDescent="0.25">
      <c r="A967" s="207" t="s">
        <v>564</v>
      </c>
      <c r="B967" s="207" t="s">
        <v>5304</v>
      </c>
      <c r="C967" s="207" t="s">
        <v>3768</v>
      </c>
      <c r="D967" s="297">
        <v>6</v>
      </c>
      <c r="L967" s="207" t="s">
        <v>577</v>
      </c>
      <c r="M967" s="207" t="s">
        <v>7754</v>
      </c>
      <c r="P967" t="s">
        <v>8285</v>
      </c>
    </row>
    <row r="968" spans="1:16" x14ac:dyDescent="0.25">
      <c r="A968" s="207" t="s">
        <v>564</v>
      </c>
      <c r="B968" s="207" t="s">
        <v>5304</v>
      </c>
      <c r="C968" s="207" t="s">
        <v>3771</v>
      </c>
      <c r="D968" s="297">
        <v>9</v>
      </c>
      <c r="L968" s="207" t="s">
        <v>577</v>
      </c>
      <c r="M968" s="207" t="s">
        <v>7755</v>
      </c>
      <c r="P968" t="s">
        <v>8290</v>
      </c>
    </row>
    <row r="969" spans="1:16" x14ac:dyDescent="0.25">
      <c r="A969" s="207" t="s">
        <v>564</v>
      </c>
      <c r="B969" s="207" t="s">
        <v>5304</v>
      </c>
      <c r="C969" s="207" t="s">
        <v>3774</v>
      </c>
      <c r="D969" s="297">
        <v>6</v>
      </c>
      <c r="L969" s="207" t="s">
        <v>577</v>
      </c>
      <c r="M969" s="207" t="s">
        <v>7756</v>
      </c>
      <c r="P969" t="s">
        <v>8306</v>
      </c>
    </row>
    <row r="970" spans="1:16" x14ac:dyDescent="0.25">
      <c r="A970" s="207" t="s">
        <v>564</v>
      </c>
      <c r="B970" s="207" t="s">
        <v>5304</v>
      </c>
      <c r="C970" s="207" t="s">
        <v>3776</v>
      </c>
      <c r="D970" s="297">
        <v>11</v>
      </c>
      <c r="L970" s="207" t="s">
        <v>577</v>
      </c>
      <c r="M970" s="207" t="s">
        <v>7992</v>
      </c>
      <c r="P970" t="s">
        <v>8356</v>
      </c>
    </row>
    <row r="971" spans="1:16" x14ac:dyDescent="0.25">
      <c r="A971" s="207" t="s">
        <v>564</v>
      </c>
      <c r="B971" s="207" t="s">
        <v>5304</v>
      </c>
      <c r="C971" s="207" t="s">
        <v>3779</v>
      </c>
      <c r="D971" s="297">
        <v>68</v>
      </c>
      <c r="L971" s="207" t="s">
        <v>583</v>
      </c>
      <c r="M971" s="207" t="s">
        <v>3251</v>
      </c>
      <c r="P971" t="s">
        <v>8498</v>
      </c>
    </row>
    <row r="972" spans="1:16" x14ac:dyDescent="0.25">
      <c r="A972" s="207" t="s">
        <v>564</v>
      </c>
      <c r="B972" s="207" t="s">
        <v>5304</v>
      </c>
      <c r="C972" s="207" t="s">
        <v>3782</v>
      </c>
      <c r="D972" s="297">
        <v>29</v>
      </c>
      <c r="L972" s="207" t="s">
        <v>583</v>
      </c>
      <c r="M972" s="207" t="s">
        <v>3260</v>
      </c>
      <c r="P972" t="s">
        <v>8499</v>
      </c>
    </row>
    <row r="973" spans="1:16" x14ac:dyDescent="0.25">
      <c r="A973" s="207" t="s">
        <v>564</v>
      </c>
      <c r="B973" s="207" t="s">
        <v>5304</v>
      </c>
      <c r="C973" s="207" t="s">
        <v>5629</v>
      </c>
      <c r="D973" s="297">
        <v>1</v>
      </c>
      <c r="L973" s="207" t="s">
        <v>583</v>
      </c>
      <c r="M973" s="207" t="s">
        <v>3263</v>
      </c>
      <c r="P973" t="s">
        <v>8500</v>
      </c>
    </row>
    <row r="974" spans="1:16" x14ac:dyDescent="0.25">
      <c r="A974" s="207" t="s">
        <v>564</v>
      </c>
      <c r="B974" s="207" t="s">
        <v>5304</v>
      </c>
      <c r="C974" s="207" t="s">
        <v>3785</v>
      </c>
      <c r="D974" s="297">
        <v>58</v>
      </c>
      <c r="L974" s="207" t="s">
        <v>583</v>
      </c>
      <c r="M974" s="207" t="s">
        <v>7898</v>
      </c>
      <c r="P974" t="s">
        <v>8177</v>
      </c>
    </row>
    <row r="975" spans="1:16" x14ac:dyDescent="0.25">
      <c r="A975" s="207" t="s">
        <v>564</v>
      </c>
      <c r="B975" s="207" t="s">
        <v>5304</v>
      </c>
      <c r="C975" s="207" t="s">
        <v>3787</v>
      </c>
      <c r="D975" s="297">
        <v>26</v>
      </c>
      <c r="L975" s="207" t="s">
        <v>583</v>
      </c>
      <c r="M975" s="207" t="s">
        <v>3266</v>
      </c>
      <c r="P975" t="s">
        <v>8501</v>
      </c>
    </row>
    <row r="976" spans="1:16" x14ac:dyDescent="0.25">
      <c r="A976" s="207" t="s">
        <v>564</v>
      </c>
      <c r="B976" s="207" t="s">
        <v>5304</v>
      </c>
      <c r="C976" s="207" t="s">
        <v>3790</v>
      </c>
      <c r="D976" s="297">
        <v>83</v>
      </c>
      <c r="L976" s="207" t="s">
        <v>583</v>
      </c>
      <c r="M976" s="207" t="s">
        <v>3269</v>
      </c>
      <c r="P976" t="s">
        <v>8502</v>
      </c>
    </row>
    <row r="977" spans="1:16" x14ac:dyDescent="0.25">
      <c r="A977" s="207" t="s">
        <v>564</v>
      </c>
      <c r="B977" s="207" t="s">
        <v>5304</v>
      </c>
      <c r="C977" s="207" t="s">
        <v>3793</v>
      </c>
      <c r="D977" s="297">
        <v>29</v>
      </c>
      <c r="L977" s="207" t="s">
        <v>583</v>
      </c>
      <c r="M977" s="207" t="s">
        <v>3271</v>
      </c>
      <c r="P977" t="s">
        <v>8503</v>
      </c>
    </row>
    <row r="978" spans="1:16" x14ac:dyDescent="0.25">
      <c r="A978" s="207" t="s">
        <v>564</v>
      </c>
      <c r="B978" s="207" t="s">
        <v>5304</v>
      </c>
      <c r="C978" s="207" t="s">
        <v>3796</v>
      </c>
      <c r="D978" s="297">
        <v>78</v>
      </c>
      <c r="L978" s="207" t="s">
        <v>583</v>
      </c>
      <c r="M978" s="207" t="s">
        <v>7899</v>
      </c>
      <c r="P978" t="s">
        <v>8504</v>
      </c>
    </row>
    <row r="979" spans="1:16" x14ac:dyDescent="0.25">
      <c r="A979" s="207" t="s">
        <v>564</v>
      </c>
      <c r="B979" s="207" t="s">
        <v>5304</v>
      </c>
      <c r="C979" s="207" t="s">
        <v>3799</v>
      </c>
      <c r="D979" s="297">
        <v>29</v>
      </c>
      <c r="L979" s="207" t="s">
        <v>583</v>
      </c>
      <c r="M979" s="207" t="s">
        <v>7900</v>
      </c>
      <c r="P979" t="s">
        <v>8505</v>
      </c>
    </row>
    <row r="980" spans="1:16" x14ac:dyDescent="0.25">
      <c r="A980" s="207" t="s">
        <v>564</v>
      </c>
      <c r="B980" s="207" t="s">
        <v>5304</v>
      </c>
      <c r="C980" s="207" t="s">
        <v>5647</v>
      </c>
      <c r="D980" s="297">
        <v>1</v>
      </c>
      <c r="L980" s="207" t="s">
        <v>583</v>
      </c>
      <c r="M980" s="207" t="s">
        <v>7993</v>
      </c>
      <c r="P980" t="s">
        <v>8506</v>
      </c>
    </row>
    <row r="981" spans="1:16" x14ac:dyDescent="0.25">
      <c r="A981" s="207" t="s">
        <v>564</v>
      </c>
      <c r="B981" s="207" t="s">
        <v>5304</v>
      </c>
      <c r="C981" s="207" t="s">
        <v>3802</v>
      </c>
      <c r="D981" s="297">
        <v>83</v>
      </c>
      <c r="L981" s="207" t="s">
        <v>583</v>
      </c>
      <c r="M981" s="207" t="s">
        <v>3285</v>
      </c>
      <c r="P981" t="s">
        <v>4110</v>
      </c>
    </row>
    <row r="982" spans="1:16" x14ac:dyDescent="0.25">
      <c r="A982" s="207" t="s">
        <v>564</v>
      </c>
      <c r="B982" s="207" t="s">
        <v>5304</v>
      </c>
      <c r="C982" s="207" t="s">
        <v>3805</v>
      </c>
      <c r="D982" s="297">
        <v>26</v>
      </c>
      <c r="L982" s="207" t="s">
        <v>583</v>
      </c>
      <c r="M982" s="207" t="s">
        <v>3302</v>
      </c>
      <c r="P982" t="s">
        <v>8507</v>
      </c>
    </row>
    <row r="983" spans="1:16" x14ac:dyDescent="0.25">
      <c r="A983" s="207" t="s">
        <v>564</v>
      </c>
      <c r="B983" s="207" t="s">
        <v>5304</v>
      </c>
      <c r="C983" s="207" t="s">
        <v>3808</v>
      </c>
      <c r="D983" s="297">
        <v>81</v>
      </c>
      <c r="L983" s="207" t="s">
        <v>583</v>
      </c>
      <c r="M983" s="207" t="s">
        <v>3305</v>
      </c>
      <c r="P983" t="s">
        <v>9036</v>
      </c>
    </row>
    <row r="984" spans="1:16" x14ac:dyDescent="0.25">
      <c r="A984" s="207" t="s">
        <v>564</v>
      </c>
      <c r="B984" s="207" t="s">
        <v>5304</v>
      </c>
      <c r="C984" s="207" t="s">
        <v>3811</v>
      </c>
      <c r="D984" s="297">
        <v>29</v>
      </c>
      <c r="L984" s="207" t="s">
        <v>583</v>
      </c>
      <c r="M984" s="207" t="s">
        <v>3308</v>
      </c>
      <c r="P984" t="s">
        <v>9037</v>
      </c>
    </row>
    <row r="985" spans="1:16" x14ac:dyDescent="0.25">
      <c r="A985" s="207" t="s">
        <v>564</v>
      </c>
      <c r="B985" s="207" t="s">
        <v>5304</v>
      </c>
      <c r="C985" s="207" t="s">
        <v>3814</v>
      </c>
      <c r="D985" s="297">
        <v>80</v>
      </c>
      <c r="L985" s="207" t="s">
        <v>583</v>
      </c>
      <c r="M985" s="207" t="s">
        <v>7937</v>
      </c>
      <c r="P985" t="s">
        <v>9038</v>
      </c>
    </row>
    <row r="986" spans="1:16" x14ac:dyDescent="0.25">
      <c r="A986" s="207" t="s">
        <v>564</v>
      </c>
      <c r="B986" s="207" t="s">
        <v>5304</v>
      </c>
      <c r="C986" s="207" t="s">
        <v>3817</v>
      </c>
      <c r="D986" s="297">
        <v>29</v>
      </c>
      <c r="L986" s="207" t="s">
        <v>583</v>
      </c>
      <c r="M986" s="207" t="s">
        <v>3311</v>
      </c>
      <c r="P986" t="s">
        <v>8178</v>
      </c>
    </row>
    <row r="987" spans="1:16" x14ac:dyDescent="0.25">
      <c r="A987" s="207" t="s">
        <v>564</v>
      </c>
      <c r="B987" s="207" t="s">
        <v>5304</v>
      </c>
      <c r="C987" s="207" t="s">
        <v>3820</v>
      </c>
      <c r="D987" s="297">
        <v>80</v>
      </c>
      <c r="L987" s="207" t="s">
        <v>583</v>
      </c>
      <c r="M987" s="207" t="s">
        <v>3314</v>
      </c>
      <c r="P987" t="s">
        <v>9039</v>
      </c>
    </row>
    <row r="988" spans="1:16" x14ac:dyDescent="0.25">
      <c r="A988" s="207" t="s">
        <v>564</v>
      </c>
      <c r="B988" s="207" t="s">
        <v>5304</v>
      </c>
      <c r="C988" s="207" t="s">
        <v>3823</v>
      </c>
      <c r="D988" s="297">
        <v>27</v>
      </c>
      <c r="L988" s="207" t="s">
        <v>583</v>
      </c>
      <c r="M988" s="207" t="s">
        <v>3317</v>
      </c>
      <c r="P988" t="s">
        <v>8515</v>
      </c>
    </row>
    <row r="989" spans="1:16" x14ac:dyDescent="0.25">
      <c r="A989" s="207" t="s">
        <v>564</v>
      </c>
      <c r="B989" s="207" t="s">
        <v>5304</v>
      </c>
      <c r="C989" s="207" t="s">
        <v>3826</v>
      </c>
      <c r="D989" s="297">
        <v>80</v>
      </c>
      <c r="L989" s="207" t="s">
        <v>583</v>
      </c>
      <c r="M989" s="207" t="s">
        <v>3320</v>
      </c>
      <c r="P989" t="s">
        <v>8518</v>
      </c>
    </row>
    <row r="990" spans="1:16" x14ac:dyDescent="0.25">
      <c r="A990" s="207" t="s">
        <v>564</v>
      </c>
      <c r="B990" s="207" t="s">
        <v>5304</v>
      </c>
      <c r="C990" s="207" t="s">
        <v>3829</v>
      </c>
      <c r="D990" s="297">
        <v>29</v>
      </c>
      <c r="L990" s="207" t="s">
        <v>583</v>
      </c>
      <c r="M990" s="207" t="s">
        <v>7938</v>
      </c>
      <c r="P990" t="s">
        <v>8520</v>
      </c>
    </row>
    <row r="991" spans="1:16" x14ac:dyDescent="0.25">
      <c r="A991" s="207" t="s">
        <v>564</v>
      </c>
      <c r="B991" s="207" t="s">
        <v>5304</v>
      </c>
      <c r="C991" s="207" t="s">
        <v>3831</v>
      </c>
      <c r="D991" s="297">
        <v>92</v>
      </c>
      <c r="L991" s="207" t="s">
        <v>583</v>
      </c>
      <c r="M991" s="207" t="s">
        <v>3323</v>
      </c>
      <c r="P991" t="s">
        <v>8538</v>
      </c>
    </row>
    <row r="992" spans="1:16" x14ac:dyDescent="0.25">
      <c r="A992" s="207" t="s">
        <v>564</v>
      </c>
      <c r="B992" s="207" t="s">
        <v>5304</v>
      </c>
      <c r="C992" s="207" t="s">
        <v>3834</v>
      </c>
      <c r="D992" s="297">
        <v>92</v>
      </c>
      <c r="L992" s="207" t="s">
        <v>583</v>
      </c>
      <c r="M992" s="207" t="s">
        <v>3326</v>
      </c>
      <c r="P992" t="s">
        <v>8541</v>
      </c>
    </row>
    <row r="993" spans="1:16" x14ac:dyDescent="0.25">
      <c r="A993" s="207" t="s">
        <v>564</v>
      </c>
      <c r="B993" s="207" t="s">
        <v>5304</v>
      </c>
      <c r="C993" s="207" t="s">
        <v>3837</v>
      </c>
      <c r="D993" s="297">
        <v>85</v>
      </c>
      <c r="L993" s="207" t="s">
        <v>583</v>
      </c>
      <c r="M993" s="207" t="s">
        <v>3335</v>
      </c>
      <c r="P993" t="s">
        <v>8547</v>
      </c>
    </row>
    <row r="994" spans="1:16" x14ac:dyDescent="0.25">
      <c r="A994" s="207" t="s">
        <v>564</v>
      </c>
      <c r="B994" s="207" t="s">
        <v>5304</v>
      </c>
      <c r="C994" s="207" t="s">
        <v>3840</v>
      </c>
      <c r="D994" s="297">
        <v>30</v>
      </c>
      <c r="L994" s="207" t="s">
        <v>583</v>
      </c>
      <c r="M994" s="207" t="s">
        <v>3338</v>
      </c>
      <c r="P994" t="s">
        <v>8561</v>
      </c>
    </row>
    <row r="995" spans="1:16" x14ac:dyDescent="0.25">
      <c r="A995" s="207" t="s">
        <v>564</v>
      </c>
      <c r="B995" s="207" t="s">
        <v>5304</v>
      </c>
      <c r="C995" s="207" t="s">
        <v>3843</v>
      </c>
      <c r="D995" s="297">
        <v>185</v>
      </c>
      <c r="L995" s="207" t="s">
        <v>583</v>
      </c>
      <c r="M995" s="207" t="s">
        <v>3341</v>
      </c>
      <c r="P995" t="s">
        <v>8575</v>
      </c>
    </row>
    <row r="996" spans="1:16" x14ac:dyDescent="0.25">
      <c r="A996" s="207" t="s">
        <v>564</v>
      </c>
      <c r="B996" s="207" t="s">
        <v>5304</v>
      </c>
      <c r="C996" s="207" t="s">
        <v>3846</v>
      </c>
      <c r="D996" s="297">
        <v>133</v>
      </c>
      <c r="L996" s="207" t="s">
        <v>583</v>
      </c>
      <c r="M996" s="207" t="s">
        <v>7994</v>
      </c>
      <c r="P996" t="s">
        <v>8600</v>
      </c>
    </row>
    <row r="997" spans="1:16" x14ac:dyDescent="0.25">
      <c r="A997" s="207" t="s">
        <v>564</v>
      </c>
      <c r="B997" s="207" t="s">
        <v>5304</v>
      </c>
      <c r="C997" s="207" t="s">
        <v>3849</v>
      </c>
      <c r="D997" s="297">
        <v>352</v>
      </c>
      <c r="L997" s="207" t="s">
        <v>583</v>
      </c>
      <c r="M997" s="207" t="s">
        <v>7995</v>
      </c>
      <c r="P997" t="s">
        <v>8619</v>
      </c>
    </row>
    <row r="998" spans="1:16" x14ac:dyDescent="0.25">
      <c r="A998" s="207" t="s">
        <v>564</v>
      </c>
      <c r="B998" s="207" t="s">
        <v>5304</v>
      </c>
      <c r="C998" s="207" t="s">
        <v>3852</v>
      </c>
      <c r="D998" s="297">
        <v>134</v>
      </c>
      <c r="L998" s="207" t="s">
        <v>583</v>
      </c>
      <c r="M998" s="207" t="s">
        <v>7996</v>
      </c>
      <c r="P998" t="s">
        <v>8624</v>
      </c>
    </row>
    <row r="999" spans="1:16" x14ac:dyDescent="0.25">
      <c r="A999" s="207" t="s">
        <v>564</v>
      </c>
      <c r="B999" s="207" t="s">
        <v>5304</v>
      </c>
      <c r="C999" s="207" t="s">
        <v>3855</v>
      </c>
      <c r="D999" s="297">
        <v>264</v>
      </c>
      <c r="L999" s="207" t="s">
        <v>583</v>
      </c>
      <c r="M999" s="207" t="s">
        <v>7939</v>
      </c>
      <c r="P999" t="s">
        <v>8625</v>
      </c>
    </row>
    <row r="1000" spans="1:16" x14ac:dyDescent="0.25">
      <c r="A1000" s="207" t="s">
        <v>564</v>
      </c>
      <c r="B1000" s="207" t="s">
        <v>5304</v>
      </c>
      <c r="C1000" s="207" t="s">
        <v>5723</v>
      </c>
      <c r="D1000" s="297">
        <v>185</v>
      </c>
      <c r="L1000" s="207" t="s">
        <v>583</v>
      </c>
      <c r="M1000" s="207" t="s">
        <v>7593</v>
      </c>
      <c r="P1000" t="s">
        <v>8629</v>
      </c>
    </row>
    <row r="1001" spans="1:16" x14ac:dyDescent="0.25">
      <c r="A1001" s="207" t="s">
        <v>564</v>
      </c>
      <c r="B1001" s="207" t="s">
        <v>5304</v>
      </c>
      <c r="C1001" s="207" t="s">
        <v>3858</v>
      </c>
      <c r="D1001" s="297">
        <v>61</v>
      </c>
      <c r="L1001" s="207" t="s">
        <v>583</v>
      </c>
      <c r="M1001" s="207" t="s">
        <v>3353</v>
      </c>
      <c r="P1001" t="s">
        <v>8636</v>
      </c>
    </row>
    <row r="1002" spans="1:16" x14ac:dyDescent="0.25">
      <c r="A1002" s="207" t="s">
        <v>564</v>
      </c>
      <c r="B1002" s="207" t="s">
        <v>5304</v>
      </c>
      <c r="C1002" s="207" t="s">
        <v>3861</v>
      </c>
      <c r="D1002" s="297">
        <v>44</v>
      </c>
      <c r="L1002" s="207" t="s">
        <v>583</v>
      </c>
      <c r="M1002" s="207" t="s">
        <v>7595</v>
      </c>
      <c r="P1002" t="s">
        <v>8644</v>
      </c>
    </row>
    <row r="1003" spans="1:16" x14ac:dyDescent="0.25">
      <c r="A1003" s="207" t="s">
        <v>564</v>
      </c>
      <c r="B1003" s="207" t="s">
        <v>5304</v>
      </c>
      <c r="C1003" s="207" t="s">
        <v>3864</v>
      </c>
      <c r="D1003" s="297">
        <v>94</v>
      </c>
      <c r="L1003" s="207" t="s">
        <v>583</v>
      </c>
      <c r="M1003" s="207" t="s">
        <v>3359</v>
      </c>
      <c r="P1003" t="s">
        <v>8645</v>
      </c>
    </row>
    <row r="1004" spans="1:16" x14ac:dyDescent="0.25">
      <c r="A1004" s="207" t="s">
        <v>564</v>
      </c>
      <c r="B1004" s="207" t="s">
        <v>5304</v>
      </c>
      <c r="C1004" s="207" t="s">
        <v>3867</v>
      </c>
      <c r="D1004" s="297">
        <v>81</v>
      </c>
      <c r="L1004" s="207" t="s">
        <v>583</v>
      </c>
      <c r="M1004" s="207" t="s">
        <v>7897</v>
      </c>
      <c r="P1004" t="s">
        <v>8681</v>
      </c>
    </row>
    <row r="1005" spans="1:16" x14ac:dyDescent="0.25">
      <c r="A1005" s="207" t="s">
        <v>564</v>
      </c>
      <c r="B1005" s="207" t="s">
        <v>5304</v>
      </c>
      <c r="C1005" s="207" t="s">
        <v>3870</v>
      </c>
      <c r="D1005" s="297">
        <v>56</v>
      </c>
      <c r="L1005" s="207" t="s">
        <v>583</v>
      </c>
      <c r="M1005" s="207" t="s">
        <v>3362</v>
      </c>
      <c r="P1005" t="s">
        <v>8682</v>
      </c>
    </row>
    <row r="1006" spans="1:16" x14ac:dyDescent="0.25">
      <c r="A1006" s="207" t="s">
        <v>564</v>
      </c>
      <c r="B1006" s="207" t="s">
        <v>5304</v>
      </c>
      <c r="C1006" s="207" t="s">
        <v>3873</v>
      </c>
      <c r="D1006" s="297">
        <v>27</v>
      </c>
      <c r="L1006" s="207" t="s">
        <v>583</v>
      </c>
      <c r="M1006" s="207" t="s">
        <v>7596</v>
      </c>
      <c r="P1006" t="s">
        <v>8690</v>
      </c>
    </row>
    <row r="1007" spans="1:16" x14ac:dyDescent="0.25">
      <c r="A1007" s="207" t="s">
        <v>564</v>
      </c>
      <c r="B1007" s="207" t="s">
        <v>5304</v>
      </c>
      <c r="C1007" s="207" t="s">
        <v>3875</v>
      </c>
      <c r="D1007" s="297">
        <v>56</v>
      </c>
      <c r="L1007" s="207" t="s">
        <v>583</v>
      </c>
      <c r="M1007" s="207" t="s">
        <v>7942</v>
      </c>
      <c r="P1007" t="s">
        <v>8694</v>
      </c>
    </row>
    <row r="1008" spans="1:16" x14ac:dyDescent="0.25">
      <c r="A1008" s="207" t="s">
        <v>564</v>
      </c>
      <c r="B1008" s="207" t="s">
        <v>5304</v>
      </c>
      <c r="C1008" s="207" t="s">
        <v>3877</v>
      </c>
      <c r="D1008" s="297">
        <v>28</v>
      </c>
      <c r="L1008" s="207" t="s">
        <v>583</v>
      </c>
      <c r="M1008" s="207" t="s">
        <v>3365</v>
      </c>
      <c r="P1008" t="s">
        <v>8695</v>
      </c>
    </row>
    <row r="1009" spans="1:16" x14ac:dyDescent="0.25">
      <c r="A1009" s="207" t="s">
        <v>564</v>
      </c>
      <c r="B1009" s="207" t="s">
        <v>5304</v>
      </c>
      <c r="C1009" s="207" t="s">
        <v>3880</v>
      </c>
      <c r="D1009" s="297">
        <v>36</v>
      </c>
      <c r="L1009" s="207" t="s">
        <v>583</v>
      </c>
      <c r="M1009" s="207" t="s">
        <v>3368</v>
      </c>
      <c r="P1009" t="s">
        <v>8707</v>
      </c>
    </row>
    <row r="1010" spans="1:16" x14ac:dyDescent="0.25">
      <c r="A1010" s="207" t="s">
        <v>564</v>
      </c>
      <c r="B1010" s="207" t="s">
        <v>5304</v>
      </c>
      <c r="C1010" s="207" t="s">
        <v>7913</v>
      </c>
      <c r="D1010" s="297">
        <v>29</v>
      </c>
      <c r="L1010" s="207" t="s">
        <v>583</v>
      </c>
      <c r="M1010" s="207" t="s">
        <v>3371</v>
      </c>
      <c r="P1010" t="s">
        <v>8710</v>
      </c>
    </row>
    <row r="1011" spans="1:16" x14ac:dyDescent="0.25">
      <c r="A1011" s="207" t="s">
        <v>564</v>
      </c>
      <c r="B1011" s="207" t="s">
        <v>5304</v>
      </c>
      <c r="C1011" s="207" t="s">
        <v>7932</v>
      </c>
      <c r="D1011" s="297">
        <v>25</v>
      </c>
      <c r="L1011" s="207" t="s">
        <v>583</v>
      </c>
      <c r="M1011" s="207" t="s">
        <v>3374</v>
      </c>
      <c r="P1011" t="s">
        <v>8721</v>
      </c>
    </row>
    <row r="1012" spans="1:16" x14ac:dyDescent="0.25">
      <c r="A1012" s="207" t="s">
        <v>564</v>
      </c>
      <c r="B1012" s="207" t="s">
        <v>5304</v>
      </c>
      <c r="C1012" s="207" t="s">
        <v>3882</v>
      </c>
      <c r="D1012" s="297">
        <v>41</v>
      </c>
      <c r="L1012" s="207" t="s">
        <v>583</v>
      </c>
      <c r="M1012" s="207" t="s">
        <v>7945</v>
      </c>
      <c r="P1012" t="s">
        <v>8723</v>
      </c>
    </row>
    <row r="1013" spans="1:16" x14ac:dyDescent="0.25">
      <c r="A1013" s="207" t="s">
        <v>564</v>
      </c>
      <c r="B1013" s="207" t="s">
        <v>5304</v>
      </c>
      <c r="C1013" s="207" t="s">
        <v>3884</v>
      </c>
      <c r="D1013" s="297">
        <v>20</v>
      </c>
      <c r="L1013" s="207" t="s">
        <v>583</v>
      </c>
      <c r="M1013" s="207" t="s">
        <v>3377</v>
      </c>
      <c r="P1013" t="s">
        <v>8730</v>
      </c>
    </row>
    <row r="1014" spans="1:16" x14ac:dyDescent="0.25">
      <c r="A1014" s="207" t="s">
        <v>564</v>
      </c>
      <c r="B1014" s="207" t="s">
        <v>5304</v>
      </c>
      <c r="C1014" s="207" t="s">
        <v>3887</v>
      </c>
      <c r="D1014" s="297">
        <v>8</v>
      </c>
      <c r="L1014" s="207" t="s">
        <v>583</v>
      </c>
      <c r="M1014" s="207" t="s">
        <v>3380</v>
      </c>
      <c r="P1014" t="s">
        <v>8755</v>
      </c>
    </row>
    <row r="1015" spans="1:16" x14ac:dyDescent="0.25">
      <c r="A1015" s="207" t="s">
        <v>564</v>
      </c>
      <c r="B1015" s="207" t="s">
        <v>5304</v>
      </c>
      <c r="C1015" s="207" t="s">
        <v>3890</v>
      </c>
      <c r="D1015" s="297">
        <v>8</v>
      </c>
      <c r="L1015" s="207" t="s">
        <v>583</v>
      </c>
      <c r="M1015" s="207" t="s">
        <v>3383</v>
      </c>
      <c r="P1015" t="s">
        <v>8764</v>
      </c>
    </row>
    <row r="1016" spans="1:16" x14ac:dyDescent="0.25">
      <c r="A1016" s="207" t="s">
        <v>564</v>
      </c>
      <c r="B1016" s="207" t="s">
        <v>5304</v>
      </c>
      <c r="C1016" s="207" t="s">
        <v>3892</v>
      </c>
      <c r="D1016" s="297">
        <v>9</v>
      </c>
      <c r="L1016" s="207" t="s">
        <v>583</v>
      </c>
      <c r="M1016" s="207" t="s">
        <v>7946</v>
      </c>
      <c r="P1016" t="s">
        <v>8779</v>
      </c>
    </row>
    <row r="1017" spans="1:16" x14ac:dyDescent="0.25">
      <c r="A1017" s="207" t="s">
        <v>564</v>
      </c>
      <c r="B1017" s="207" t="s">
        <v>5304</v>
      </c>
      <c r="C1017" s="207" t="s">
        <v>3895</v>
      </c>
      <c r="D1017" s="297">
        <v>6</v>
      </c>
      <c r="L1017" s="207" t="s">
        <v>583</v>
      </c>
      <c r="M1017" s="207" t="s">
        <v>7947</v>
      </c>
      <c r="P1017" t="s">
        <v>8781</v>
      </c>
    </row>
    <row r="1018" spans="1:16" x14ac:dyDescent="0.25">
      <c r="A1018" s="207" t="s">
        <v>564</v>
      </c>
      <c r="B1018" s="207" t="s">
        <v>5304</v>
      </c>
      <c r="C1018" s="207" t="s">
        <v>3898</v>
      </c>
      <c r="D1018" s="297">
        <v>6</v>
      </c>
      <c r="L1018" s="207" t="s">
        <v>583</v>
      </c>
      <c r="M1018" s="207" t="s">
        <v>7997</v>
      </c>
      <c r="P1018" t="s">
        <v>8785</v>
      </c>
    </row>
    <row r="1019" spans="1:16" x14ac:dyDescent="0.25">
      <c r="A1019" s="207" t="s">
        <v>564</v>
      </c>
      <c r="B1019" s="207" t="s">
        <v>5304</v>
      </c>
      <c r="C1019" s="207" t="s">
        <v>3900</v>
      </c>
      <c r="D1019" s="297">
        <v>8</v>
      </c>
      <c r="L1019" s="207" t="s">
        <v>583</v>
      </c>
      <c r="M1019" s="207" t="s">
        <v>3386</v>
      </c>
      <c r="P1019" t="s">
        <v>8790</v>
      </c>
    </row>
    <row r="1020" spans="1:16" x14ac:dyDescent="0.25">
      <c r="A1020" s="207" t="s">
        <v>564</v>
      </c>
      <c r="B1020" s="207" t="s">
        <v>5304</v>
      </c>
      <c r="C1020" s="207" t="s">
        <v>3902</v>
      </c>
      <c r="D1020" s="297">
        <v>6</v>
      </c>
      <c r="L1020" s="207" t="s">
        <v>583</v>
      </c>
      <c r="M1020" s="207" t="s">
        <v>7597</v>
      </c>
      <c r="P1020" t="s">
        <v>8795</v>
      </c>
    </row>
    <row r="1021" spans="1:16" x14ac:dyDescent="0.25">
      <c r="A1021" s="207" t="s">
        <v>564</v>
      </c>
      <c r="B1021" s="207" t="s">
        <v>5304</v>
      </c>
      <c r="C1021" s="207" t="s">
        <v>3905</v>
      </c>
      <c r="D1021" s="297">
        <v>13</v>
      </c>
      <c r="L1021" s="207" t="s">
        <v>583</v>
      </c>
      <c r="M1021" s="207" t="s">
        <v>7949</v>
      </c>
      <c r="P1021" t="s">
        <v>8801</v>
      </c>
    </row>
    <row r="1022" spans="1:16" x14ac:dyDescent="0.25">
      <c r="A1022" s="207" t="s">
        <v>564</v>
      </c>
      <c r="B1022" s="207" t="s">
        <v>5304</v>
      </c>
      <c r="C1022" s="207" t="s">
        <v>3908</v>
      </c>
      <c r="D1022" s="297">
        <v>9</v>
      </c>
      <c r="L1022" s="207" t="s">
        <v>583</v>
      </c>
      <c r="M1022" s="207" t="s">
        <v>3391</v>
      </c>
      <c r="P1022" t="s">
        <v>8830</v>
      </c>
    </row>
    <row r="1023" spans="1:16" x14ac:dyDescent="0.25">
      <c r="A1023" s="207" t="s">
        <v>564</v>
      </c>
      <c r="B1023" s="207" t="s">
        <v>5304</v>
      </c>
      <c r="C1023" s="207" t="s">
        <v>3911</v>
      </c>
      <c r="D1023" s="297">
        <v>6</v>
      </c>
      <c r="L1023" s="207" t="s">
        <v>583</v>
      </c>
      <c r="M1023" s="207" t="s">
        <v>3394</v>
      </c>
      <c r="P1023" t="s">
        <v>8853</v>
      </c>
    </row>
    <row r="1024" spans="1:16" x14ac:dyDescent="0.25">
      <c r="A1024" s="207" t="s">
        <v>564</v>
      </c>
      <c r="B1024" s="207" t="s">
        <v>5304</v>
      </c>
      <c r="C1024" s="207" t="s">
        <v>3914</v>
      </c>
      <c r="D1024" s="297">
        <v>6</v>
      </c>
      <c r="L1024" s="207" t="s">
        <v>583</v>
      </c>
      <c r="M1024" s="207" t="s">
        <v>3397</v>
      </c>
      <c r="P1024" t="s">
        <v>8871</v>
      </c>
    </row>
    <row r="1025" spans="1:16" x14ac:dyDescent="0.25">
      <c r="A1025" s="207" t="s">
        <v>564</v>
      </c>
      <c r="B1025" s="207" t="s">
        <v>5304</v>
      </c>
      <c r="C1025" s="207" t="s">
        <v>3916</v>
      </c>
      <c r="D1025" s="297">
        <v>6</v>
      </c>
      <c r="L1025" s="207" t="s">
        <v>583</v>
      </c>
      <c r="M1025" s="207" t="s">
        <v>3399</v>
      </c>
      <c r="P1025" t="s">
        <v>8878</v>
      </c>
    </row>
    <row r="1026" spans="1:16" x14ac:dyDescent="0.25">
      <c r="A1026" s="207" t="s">
        <v>564</v>
      </c>
      <c r="B1026" s="207" t="s">
        <v>5304</v>
      </c>
      <c r="C1026" s="207" t="s">
        <v>3919</v>
      </c>
      <c r="D1026" s="297">
        <v>13</v>
      </c>
      <c r="L1026" s="207" t="s">
        <v>583</v>
      </c>
      <c r="M1026" s="207" t="s">
        <v>3401</v>
      </c>
      <c r="P1026" t="s">
        <v>8884</v>
      </c>
    </row>
    <row r="1027" spans="1:16" x14ac:dyDescent="0.25">
      <c r="A1027" s="207" t="s">
        <v>564</v>
      </c>
      <c r="B1027" s="207" t="s">
        <v>5304</v>
      </c>
      <c r="C1027" s="207" t="s">
        <v>3921</v>
      </c>
      <c r="D1027" s="297">
        <v>6</v>
      </c>
      <c r="L1027" s="207" t="s">
        <v>583</v>
      </c>
      <c r="M1027" s="207" t="s">
        <v>3403</v>
      </c>
      <c r="P1027" t="s">
        <v>8900</v>
      </c>
    </row>
    <row r="1028" spans="1:16" x14ac:dyDescent="0.25">
      <c r="A1028" s="207" t="s">
        <v>564</v>
      </c>
      <c r="B1028" s="207" t="s">
        <v>5304</v>
      </c>
      <c r="C1028" s="207" t="s">
        <v>3923</v>
      </c>
      <c r="D1028" s="297">
        <v>12</v>
      </c>
      <c r="L1028" s="207" t="s">
        <v>583</v>
      </c>
      <c r="M1028" s="207" t="s">
        <v>3405</v>
      </c>
      <c r="P1028" t="s">
        <v>8924</v>
      </c>
    </row>
    <row r="1029" spans="1:16" x14ac:dyDescent="0.25">
      <c r="A1029" s="207" t="s">
        <v>564</v>
      </c>
      <c r="B1029" s="207" t="s">
        <v>5304</v>
      </c>
      <c r="C1029" s="207" t="s">
        <v>3925</v>
      </c>
      <c r="D1029" s="297">
        <v>9</v>
      </c>
      <c r="L1029" s="207" t="s">
        <v>583</v>
      </c>
      <c r="M1029" s="207" t="s">
        <v>7950</v>
      </c>
      <c r="P1029" t="s">
        <v>8925</v>
      </c>
    </row>
    <row r="1030" spans="1:16" x14ac:dyDescent="0.25">
      <c r="A1030" s="207" t="s">
        <v>564</v>
      </c>
      <c r="B1030" s="207" t="s">
        <v>5304</v>
      </c>
      <c r="C1030" s="207" t="s">
        <v>3995</v>
      </c>
      <c r="D1030" s="297">
        <v>5</v>
      </c>
      <c r="L1030" s="207" t="s">
        <v>583</v>
      </c>
      <c r="M1030" s="207" t="s">
        <v>7951</v>
      </c>
      <c r="P1030" t="s">
        <v>8928</v>
      </c>
    </row>
    <row r="1031" spans="1:16" x14ac:dyDescent="0.25">
      <c r="A1031" s="207" t="s">
        <v>564</v>
      </c>
      <c r="B1031" s="207" t="s">
        <v>5304</v>
      </c>
      <c r="C1031" s="207" t="s">
        <v>7933</v>
      </c>
      <c r="D1031" s="297">
        <v>4</v>
      </c>
      <c r="L1031" s="207" t="s">
        <v>583</v>
      </c>
      <c r="M1031" s="207" t="s">
        <v>3409</v>
      </c>
      <c r="P1031" t="s">
        <v>8929</v>
      </c>
    </row>
    <row r="1032" spans="1:16" x14ac:dyDescent="0.25">
      <c r="A1032" s="207" t="s">
        <v>564</v>
      </c>
      <c r="B1032" s="207" t="s">
        <v>5304</v>
      </c>
      <c r="C1032" s="207" t="s">
        <v>7934</v>
      </c>
      <c r="D1032" s="297">
        <v>2</v>
      </c>
      <c r="L1032" s="207" t="s">
        <v>583</v>
      </c>
      <c r="M1032" s="207" t="s">
        <v>7954</v>
      </c>
      <c r="P1032" t="s">
        <v>8935</v>
      </c>
    </row>
    <row r="1033" spans="1:16" x14ac:dyDescent="0.25">
      <c r="A1033" s="207" t="s">
        <v>564</v>
      </c>
      <c r="B1033" s="207" t="s">
        <v>5304</v>
      </c>
      <c r="C1033" s="207" t="s">
        <v>7935</v>
      </c>
      <c r="D1033" s="297">
        <v>4</v>
      </c>
      <c r="L1033" s="207" t="s">
        <v>583</v>
      </c>
      <c r="M1033" s="207" t="s">
        <v>7901</v>
      </c>
      <c r="P1033" t="s">
        <v>8936</v>
      </c>
    </row>
    <row r="1034" spans="1:16" x14ac:dyDescent="0.25">
      <c r="A1034" s="207" t="s">
        <v>564</v>
      </c>
      <c r="B1034" s="207" t="s">
        <v>5304</v>
      </c>
      <c r="C1034" s="207" t="s">
        <v>7930</v>
      </c>
      <c r="D1034" s="297">
        <v>6</v>
      </c>
      <c r="L1034" s="207" t="s">
        <v>583</v>
      </c>
      <c r="M1034" s="207" t="s">
        <v>7902</v>
      </c>
      <c r="P1034" t="s">
        <v>8943</v>
      </c>
    </row>
    <row r="1035" spans="1:16" x14ac:dyDescent="0.25">
      <c r="A1035" s="207" t="s">
        <v>564</v>
      </c>
      <c r="B1035" s="207" t="s">
        <v>5304</v>
      </c>
      <c r="C1035" s="207" t="s">
        <v>7931</v>
      </c>
      <c r="D1035" s="297">
        <v>10</v>
      </c>
      <c r="L1035" s="207" t="s">
        <v>583</v>
      </c>
      <c r="M1035" s="207" t="s">
        <v>7955</v>
      </c>
      <c r="P1035" t="s">
        <v>8944</v>
      </c>
    </row>
    <row r="1036" spans="1:16" x14ac:dyDescent="0.25">
      <c r="A1036" s="207" t="s">
        <v>564</v>
      </c>
      <c r="B1036" s="207" t="s">
        <v>5307</v>
      </c>
      <c r="C1036" s="207" t="s">
        <v>3628</v>
      </c>
      <c r="D1036" s="297">
        <v>757</v>
      </c>
      <c r="L1036" s="207" t="s">
        <v>583</v>
      </c>
      <c r="M1036" s="207" t="s">
        <v>7956</v>
      </c>
      <c r="P1036" t="s">
        <v>8945</v>
      </c>
    </row>
    <row r="1037" spans="1:16" x14ac:dyDescent="0.25">
      <c r="A1037" s="207" t="s">
        <v>564</v>
      </c>
      <c r="B1037" s="207" t="s">
        <v>5307</v>
      </c>
      <c r="C1037" s="207" t="s">
        <v>7696</v>
      </c>
      <c r="D1037" s="297">
        <v>40</v>
      </c>
      <c r="L1037" s="207" t="s">
        <v>583</v>
      </c>
      <c r="M1037" s="207" t="s">
        <v>3411</v>
      </c>
      <c r="P1037" t="s">
        <v>8946</v>
      </c>
    </row>
    <row r="1038" spans="1:16" x14ac:dyDescent="0.25">
      <c r="A1038" s="207" t="s">
        <v>564</v>
      </c>
      <c r="B1038" s="207" t="s">
        <v>5307</v>
      </c>
      <c r="C1038" s="207" t="s">
        <v>3666</v>
      </c>
      <c r="D1038" s="297">
        <v>120</v>
      </c>
      <c r="L1038" s="207" t="s">
        <v>583</v>
      </c>
      <c r="M1038" s="207" t="s">
        <v>7957</v>
      </c>
      <c r="P1038" t="s">
        <v>8950</v>
      </c>
    </row>
    <row r="1039" spans="1:16" x14ac:dyDescent="0.25">
      <c r="A1039" s="207" t="s">
        <v>564</v>
      </c>
      <c r="B1039" s="207" t="s">
        <v>5307</v>
      </c>
      <c r="C1039" s="207" t="s">
        <v>3669</v>
      </c>
      <c r="D1039" s="297">
        <v>120</v>
      </c>
      <c r="L1039" s="207" t="s">
        <v>583</v>
      </c>
      <c r="M1039" s="207" t="s">
        <v>7998</v>
      </c>
      <c r="P1039" t="s">
        <v>8955</v>
      </c>
    </row>
    <row r="1040" spans="1:16" x14ac:dyDescent="0.25">
      <c r="A1040" s="207" t="s">
        <v>564</v>
      </c>
      <c r="B1040" s="207" t="s">
        <v>5307</v>
      </c>
      <c r="C1040" s="207" t="s">
        <v>3672</v>
      </c>
      <c r="D1040" s="297">
        <v>110</v>
      </c>
      <c r="L1040" s="207" t="s">
        <v>583</v>
      </c>
      <c r="M1040" s="207" t="s">
        <v>7999</v>
      </c>
      <c r="P1040" t="s">
        <v>8957</v>
      </c>
    </row>
    <row r="1041" spans="1:16" x14ac:dyDescent="0.25">
      <c r="A1041" s="207" t="s">
        <v>564</v>
      </c>
      <c r="B1041" s="207" t="s">
        <v>5307</v>
      </c>
      <c r="C1041" s="207" t="s">
        <v>3675</v>
      </c>
      <c r="D1041" s="297">
        <v>72</v>
      </c>
      <c r="L1041" s="207" t="s">
        <v>583</v>
      </c>
      <c r="M1041" s="207" t="s">
        <v>8000</v>
      </c>
      <c r="P1041" t="s">
        <v>8958</v>
      </c>
    </row>
    <row r="1042" spans="1:16" x14ac:dyDescent="0.25">
      <c r="A1042" s="207" t="s">
        <v>564</v>
      </c>
      <c r="B1042" s="207" t="s">
        <v>5307</v>
      </c>
      <c r="C1042" s="207" t="s">
        <v>3678</v>
      </c>
      <c r="D1042" s="297">
        <v>110</v>
      </c>
      <c r="L1042" s="207" t="s">
        <v>583</v>
      </c>
      <c r="M1042" s="207" t="s">
        <v>8001</v>
      </c>
      <c r="P1042" t="s">
        <v>8960</v>
      </c>
    </row>
    <row r="1043" spans="1:16" x14ac:dyDescent="0.25">
      <c r="A1043" s="207" t="s">
        <v>564</v>
      </c>
      <c r="B1043" s="207" t="s">
        <v>5307</v>
      </c>
      <c r="C1043" s="207" t="s">
        <v>3681</v>
      </c>
      <c r="D1043" s="297">
        <v>146</v>
      </c>
      <c r="L1043" s="207" t="s">
        <v>583</v>
      </c>
      <c r="M1043" s="207" t="s">
        <v>8002</v>
      </c>
      <c r="P1043" t="s">
        <v>8961</v>
      </c>
    </row>
    <row r="1044" spans="1:16" x14ac:dyDescent="0.25">
      <c r="A1044" s="207" t="s">
        <v>564</v>
      </c>
      <c r="B1044" s="207" t="s">
        <v>5307</v>
      </c>
      <c r="C1044" s="207" t="s">
        <v>3684</v>
      </c>
      <c r="D1044" s="297">
        <v>1098</v>
      </c>
      <c r="L1044" s="207" t="s">
        <v>583</v>
      </c>
      <c r="M1044" s="207" t="s">
        <v>8003</v>
      </c>
      <c r="P1044" t="s">
        <v>8996</v>
      </c>
    </row>
    <row r="1045" spans="1:16" x14ac:dyDescent="0.25">
      <c r="A1045" s="207" t="s">
        <v>564</v>
      </c>
      <c r="B1045" s="207" t="s">
        <v>5307</v>
      </c>
      <c r="C1045" s="207" t="s">
        <v>3687</v>
      </c>
      <c r="D1045" s="297">
        <v>70</v>
      </c>
      <c r="L1045" s="207" t="s">
        <v>583</v>
      </c>
      <c r="M1045" s="207" t="s">
        <v>8004</v>
      </c>
      <c r="P1045" t="s">
        <v>9023</v>
      </c>
    </row>
    <row r="1046" spans="1:16" x14ac:dyDescent="0.25">
      <c r="A1046" s="207" t="s">
        <v>564</v>
      </c>
      <c r="B1046" s="207" t="s">
        <v>5307</v>
      </c>
      <c r="C1046" s="207" t="s">
        <v>3690</v>
      </c>
      <c r="D1046" s="297">
        <v>824</v>
      </c>
      <c r="L1046" s="207" t="s">
        <v>583</v>
      </c>
      <c r="M1046" s="207" t="s">
        <v>3435</v>
      </c>
      <c r="P1046" t="s">
        <v>9030</v>
      </c>
    </row>
    <row r="1047" spans="1:16" x14ac:dyDescent="0.25">
      <c r="A1047" s="207" t="s">
        <v>564</v>
      </c>
      <c r="B1047" s="207" t="s">
        <v>5307</v>
      </c>
      <c r="C1047" s="207" t="s">
        <v>3693</v>
      </c>
      <c r="D1047" s="297">
        <v>16</v>
      </c>
      <c r="L1047" s="207" t="s">
        <v>583</v>
      </c>
      <c r="M1047" s="207" t="s">
        <v>3439</v>
      </c>
      <c r="P1047" t="s">
        <v>9040</v>
      </c>
    </row>
    <row r="1048" spans="1:16" x14ac:dyDescent="0.25">
      <c r="A1048" s="207" t="s">
        <v>564</v>
      </c>
      <c r="B1048" s="207" t="s">
        <v>5307</v>
      </c>
      <c r="C1048" s="207" t="s">
        <v>3696</v>
      </c>
      <c r="D1048" s="297">
        <v>8</v>
      </c>
      <c r="L1048" s="207" t="s">
        <v>583</v>
      </c>
      <c r="M1048" s="207" t="s">
        <v>7958</v>
      </c>
      <c r="P1048" t="s">
        <v>8335</v>
      </c>
    </row>
    <row r="1049" spans="1:16" x14ac:dyDescent="0.25">
      <c r="A1049" s="207" t="s">
        <v>564</v>
      </c>
      <c r="B1049" s="207" t="s">
        <v>5307</v>
      </c>
      <c r="C1049" s="207" t="s">
        <v>3699</v>
      </c>
      <c r="D1049" s="297">
        <v>16</v>
      </c>
      <c r="L1049" s="207" t="s">
        <v>583</v>
      </c>
      <c r="M1049" s="207" t="s">
        <v>8005</v>
      </c>
      <c r="P1049" t="s">
        <v>9041</v>
      </c>
    </row>
    <row r="1050" spans="1:16" x14ac:dyDescent="0.25">
      <c r="A1050" s="207" t="s">
        <v>564</v>
      </c>
      <c r="B1050" s="207" t="s">
        <v>5307</v>
      </c>
      <c r="C1050" s="207" t="s">
        <v>3702</v>
      </c>
      <c r="D1050" s="297">
        <v>496</v>
      </c>
      <c r="L1050" s="207" t="s">
        <v>583</v>
      </c>
      <c r="M1050" s="207" t="s">
        <v>8006</v>
      </c>
      <c r="P1050" t="s">
        <v>9042</v>
      </c>
    </row>
    <row r="1051" spans="1:16" x14ac:dyDescent="0.25">
      <c r="A1051" s="207" t="s">
        <v>564</v>
      </c>
      <c r="B1051" s="207" t="s">
        <v>5307</v>
      </c>
      <c r="C1051" s="207" t="s">
        <v>3705</v>
      </c>
      <c r="D1051" s="297">
        <v>208</v>
      </c>
      <c r="L1051" s="207" t="s">
        <v>583</v>
      </c>
      <c r="M1051" s="207" t="s">
        <v>8007</v>
      </c>
      <c r="P1051" t="s">
        <v>8309</v>
      </c>
    </row>
    <row r="1052" spans="1:16" x14ac:dyDescent="0.25">
      <c r="A1052" s="207" t="s">
        <v>564</v>
      </c>
      <c r="B1052" s="207" t="s">
        <v>5307</v>
      </c>
      <c r="C1052" s="207" t="s">
        <v>3708</v>
      </c>
      <c r="D1052" s="297">
        <v>150</v>
      </c>
      <c r="L1052" s="207" t="s">
        <v>583</v>
      </c>
      <c r="M1052" s="207" t="s">
        <v>8008</v>
      </c>
      <c r="P1052" t="s">
        <v>9083</v>
      </c>
    </row>
    <row r="1053" spans="1:16" x14ac:dyDescent="0.25">
      <c r="A1053" s="207" t="s">
        <v>564</v>
      </c>
      <c r="B1053" s="207" t="s">
        <v>5307</v>
      </c>
      <c r="C1053" s="207" t="s">
        <v>3711</v>
      </c>
      <c r="D1053" s="297">
        <v>24</v>
      </c>
      <c r="L1053" s="207" t="s">
        <v>583</v>
      </c>
      <c r="M1053" s="207" t="s">
        <v>8009</v>
      </c>
      <c r="P1053" t="s">
        <v>9044</v>
      </c>
    </row>
    <row r="1054" spans="1:16" x14ac:dyDescent="0.25">
      <c r="A1054" s="207" t="s">
        <v>564</v>
      </c>
      <c r="B1054" s="207" t="s">
        <v>5307</v>
      </c>
      <c r="C1054" s="207" t="s">
        <v>5577</v>
      </c>
      <c r="D1054" s="297">
        <v>36</v>
      </c>
      <c r="L1054" s="207" t="s">
        <v>583</v>
      </c>
      <c r="M1054" s="207" t="s">
        <v>7682</v>
      </c>
      <c r="P1054" t="s">
        <v>3274</v>
      </c>
    </row>
    <row r="1055" spans="1:16" x14ac:dyDescent="0.25">
      <c r="A1055" s="207" t="s">
        <v>564</v>
      </c>
      <c r="B1055" s="207" t="s">
        <v>5307</v>
      </c>
      <c r="C1055" s="207" t="s">
        <v>3714</v>
      </c>
      <c r="D1055" s="297">
        <v>426</v>
      </c>
      <c r="L1055" s="207" t="s">
        <v>583</v>
      </c>
      <c r="M1055" s="207" t="s">
        <v>7745</v>
      </c>
      <c r="P1055" t="s">
        <v>9045</v>
      </c>
    </row>
    <row r="1056" spans="1:16" x14ac:dyDescent="0.25">
      <c r="A1056" s="207" t="s">
        <v>564</v>
      </c>
      <c r="B1056" s="207" t="s">
        <v>5307</v>
      </c>
      <c r="C1056" s="207" t="s">
        <v>3717</v>
      </c>
      <c r="D1056" s="297">
        <v>286</v>
      </c>
      <c r="L1056" s="207" t="s">
        <v>583</v>
      </c>
      <c r="M1056" s="207" t="s">
        <v>8010</v>
      </c>
      <c r="P1056" t="s">
        <v>3288</v>
      </c>
    </row>
    <row r="1057" spans="1:16" x14ac:dyDescent="0.25">
      <c r="A1057" s="207" t="s">
        <v>564</v>
      </c>
      <c r="B1057" s="207" t="s">
        <v>5307</v>
      </c>
      <c r="C1057" s="207" t="s">
        <v>3720</v>
      </c>
      <c r="D1057" s="297">
        <v>120</v>
      </c>
      <c r="L1057" s="207" t="s">
        <v>583</v>
      </c>
      <c r="M1057" s="207" t="s">
        <v>8011</v>
      </c>
      <c r="P1057" t="s">
        <v>3293</v>
      </c>
    </row>
    <row r="1058" spans="1:16" x14ac:dyDescent="0.25">
      <c r="A1058" s="207" t="s">
        <v>564</v>
      </c>
      <c r="B1058" s="207" t="s">
        <v>5307</v>
      </c>
      <c r="C1058" s="207" t="s">
        <v>3723</v>
      </c>
      <c r="D1058" s="297">
        <v>24</v>
      </c>
      <c r="L1058" s="207" t="s">
        <v>583</v>
      </c>
      <c r="M1058" s="207" t="s">
        <v>8012</v>
      </c>
      <c r="P1058" t="s">
        <v>9046</v>
      </c>
    </row>
    <row r="1059" spans="1:16" x14ac:dyDescent="0.25">
      <c r="A1059" s="207" t="s">
        <v>564</v>
      </c>
      <c r="B1059" s="207" t="s">
        <v>5307</v>
      </c>
      <c r="C1059" s="207" t="s">
        <v>3726</v>
      </c>
      <c r="D1059" s="297">
        <v>12</v>
      </c>
      <c r="L1059" s="207" t="s">
        <v>583</v>
      </c>
      <c r="M1059" s="207" t="s">
        <v>8013</v>
      </c>
      <c r="P1059" t="s">
        <v>9047</v>
      </c>
    </row>
    <row r="1060" spans="1:16" x14ac:dyDescent="0.25">
      <c r="A1060" s="207" t="s">
        <v>564</v>
      </c>
      <c r="B1060" s="207" t="s">
        <v>5307</v>
      </c>
      <c r="C1060" s="207" t="s">
        <v>3729</v>
      </c>
      <c r="D1060" s="297">
        <v>18</v>
      </c>
      <c r="L1060" s="207" t="s">
        <v>583</v>
      </c>
      <c r="M1060" s="207" t="s">
        <v>8014</v>
      </c>
      <c r="P1060" t="s">
        <v>9048</v>
      </c>
    </row>
    <row r="1061" spans="1:16" x14ac:dyDescent="0.25">
      <c r="A1061" s="207" t="s">
        <v>564</v>
      </c>
      <c r="B1061" s="207" t="s">
        <v>5307</v>
      </c>
      <c r="C1061" s="207" t="s">
        <v>3732</v>
      </c>
      <c r="D1061" s="297">
        <v>4</v>
      </c>
      <c r="L1061" s="207" t="s">
        <v>583</v>
      </c>
      <c r="M1061" s="207" t="s">
        <v>4509</v>
      </c>
      <c r="P1061" t="s">
        <v>9049</v>
      </c>
    </row>
    <row r="1062" spans="1:16" x14ac:dyDescent="0.25">
      <c r="A1062" s="207" t="s">
        <v>564</v>
      </c>
      <c r="B1062" s="207" t="s">
        <v>5307</v>
      </c>
      <c r="C1062" s="207" t="s">
        <v>3735</v>
      </c>
      <c r="D1062" s="297">
        <v>426</v>
      </c>
      <c r="L1062" s="207" t="s">
        <v>583</v>
      </c>
      <c r="M1062" s="207" t="s">
        <v>8015</v>
      </c>
      <c r="P1062" t="s">
        <v>9050</v>
      </c>
    </row>
    <row r="1063" spans="1:16" x14ac:dyDescent="0.25">
      <c r="A1063" s="207" t="s">
        <v>564</v>
      </c>
      <c r="B1063" s="207" t="s">
        <v>5307</v>
      </c>
      <c r="C1063" s="207" t="s">
        <v>3738</v>
      </c>
      <c r="D1063" s="297">
        <v>594</v>
      </c>
      <c r="L1063" s="207" t="s">
        <v>583</v>
      </c>
      <c r="M1063" s="207" t="s">
        <v>8016</v>
      </c>
      <c r="P1063" t="s">
        <v>3344</v>
      </c>
    </row>
    <row r="1064" spans="1:16" x14ac:dyDescent="0.25">
      <c r="A1064" s="207" t="s">
        <v>564</v>
      </c>
      <c r="B1064" s="207" t="s">
        <v>5307</v>
      </c>
      <c r="C1064" s="207" t="s">
        <v>3741</v>
      </c>
      <c r="D1064" s="297">
        <v>90</v>
      </c>
      <c r="L1064" s="207" t="s">
        <v>583</v>
      </c>
      <c r="M1064" s="207" t="s">
        <v>8017</v>
      </c>
      <c r="P1064" t="s">
        <v>3347</v>
      </c>
    </row>
    <row r="1065" spans="1:16" x14ac:dyDescent="0.25">
      <c r="A1065" s="207" t="s">
        <v>564</v>
      </c>
      <c r="B1065" s="207" t="s">
        <v>5307</v>
      </c>
      <c r="C1065" s="207" t="s">
        <v>3744</v>
      </c>
      <c r="D1065" s="297">
        <v>235</v>
      </c>
      <c r="L1065" s="207" t="s">
        <v>583</v>
      </c>
      <c r="M1065" s="207" t="s">
        <v>4517</v>
      </c>
      <c r="P1065" t="s">
        <v>9051</v>
      </c>
    </row>
    <row r="1066" spans="1:16" x14ac:dyDescent="0.25">
      <c r="A1066" s="207" t="s">
        <v>564</v>
      </c>
      <c r="B1066" s="207" t="s">
        <v>5307</v>
      </c>
      <c r="C1066" s="207" t="s">
        <v>3747</v>
      </c>
      <c r="D1066" s="297">
        <v>104</v>
      </c>
      <c r="L1066" s="207" t="s">
        <v>583</v>
      </c>
      <c r="M1066" s="207" t="s">
        <v>7609</v>
      </c>
      <c r="P1066" t="s">
        <v>9052</v>
      </c>
    </row>
    <row r="1067" spans="1:16" x14ac:dyDescent="0.25">
      <c r="A1067" s="207" t="s">
        <v>564</v>
      </c>
      <c r="B1067" s="207" t="s">
        <v>5307</v>
      </c>
      <c r="C1067" s="207" t="s">
        <v>3750</v>
      </c>
      <c r="D1067" s="297">
        <v>62</v>
      </c>
      <c r="L1067" s="207" t="s">
        <v>583</v>
      </c>
      <c r="M1067" s="207" t="s">
        <v>7611</v>
      </c>
      <c r="P1067" t="s">
        <v>9053</v>
      </c>
    </row>
    <row r="1068" spans="1:16" x14ac:dyDescent="0.25">
      <c r="A1068" s="207" t="s">
        <v>564</v>
      </c>
      <c r="B1068" s="207" t="s">
        <v>5307</v>
      </c>
      <c r="C1068" s="207" t="s">
        <v>3756</v>
      </c>
      <c r="D1068" s="297">
        <v>4</v>
      </c>
      <c r="L1068" s="207" t="s">
        <v>583</v>
      </c>
      <c r="M1068" s="207" t="s">
        <v>7978</v>
      </c>
      <c r="P1068" t="s">
        <v>9054</v>
      </c>
    </row>
    <row r="1069" spans="1:16" x14ac:dyDescent="0.25">
      <c r="A1069" s="207" t="s">
        <v>564</v>
      </c>
      <c r="B1069" s="207" t="s">
        <v>5307</v>
      </c>
      <c r="C1069" s="207" t="s">
        <v>3759</v>
      </c>
      <c r="D1069" s="297">
        <v>4</v>
      </c>
      <c r="L1069" s="207" t="s">
        <v>583</v>
      </c>
      <c r="M1069" s="207" t="s">
        <v>7612</v>
      </c>
      <c r="P1069" t="s">
        <v>3350</v>
      </c>
    </row>
    <row r="1070" spans="1:16" x14ac:dyDescent="0.25">
      <c r="A1070" s="207" t="s">
        <v>564</v>
      </c>
      <c r="B1070" s="207" t="s">
        <v>5307</v>
      </c>
      <c r="C1070" s="207" t="s">
        <v>3762</v>
      </c>
      <c r="D1070" s="297">
        <v>4</v>
      </c>
      <c r="L1070" s="207" t="s">
        <v>583</v>
      </c>
      <c r="M1070" s="207" t="s">
        <v>7979</v>
      </c>
      <c r="P1070" t="s">
        <v>9055</v>
      </c>
    </row>
    <row r="1071" spans="1:16" x14ac:dyDescent="0.25">
      <c r="A1071" s="207" t="s">
        <v>564</v>
      </c>
      <c r="B1071" s="207" t="s">
        <v>5307</v>
      </c>
      <c r="C1071" s="207" t="s">
        <v>7912</v>
      </c>
      <c r="D1071" s="297">
        <v>2</v>
      </c>
      <c r="L1071" s="207" t="s">
        <v>583</v>
      </c>
      <c r="M1071" s="207" t="s">
        <v>7617</v>
      </c>
      <c r="P1071" t="s">
        <v>9056</v>
      </c>
    </row>
    <row r="1072" spans="1:16" x14ac:dyDescent="0.25">
      <c r="A1072" s="207" t="s">
        <v>564</v>
      </c>
      <c r="B1072" s="207" t="s">
        <v>5307</v>
      </c>
      <c r="C1072" s="207" t="s">
        <v>3779</v>
      </c>
      <c r="D1072" s="297">
        <v>357</v>
      </c>
      <c r="L1072" s="207" t="s">
        <v>583</v>
      </c>
      <c r="M1072" s="207" t="s">
        <v>7618</v>
      </c>
      <c r="P1072" t="s">
        <v>9057</v>
      </c>
    </row>
    <row r="1073" spans="1:16" x14ac:dyDescent="0.25">
      <c r="A1073" s="207" t="s">
        <v>564</v>
      </c>
      <c r="B1073" s="207" t="s">
        <v>5307</v>
      </c>
      <c r="C1073" s="207" t="s">
        <v>3782</v>
      </c>
      <c r="D1073" s="297">
        <v>254</v>
      </c>
      <c r="L1073" s="207" t="s">
        <v>583</v>
      </c>
      <c r="M1073" s="207" t="s">
        <v>8018</v>
      </c>
      <c r="P1073" t="s">
        <v>9058</v>
      </c>
    </row>
    <row r="1074" spans="1:16" x14ac:dyDescent="0.25">
      <c r="A1074" s="207" t="s">
        <v>564</v>
      </c>
      <c r="B1074" s="207" t="s">
        <v>5307</v>
      </c>
      <c r="C1074" s="207" t="s">
        <v>5629</v>
      </c>
      <c r="D1074" s="297">
        <v>22</v>
      </c>
      <c r="L1074" s="207" t="s">
        <v>583</v>
      </c>
      <c r="M1074" s="207" t="s">
        <v>8019</v>
      </c>
      <c r="P1074" t="s">
        <v>9059</v>
      </c>
    </row>
    <row r="1075" spans="1:16" x14ac:dyDescent="0.25">
      <c r="A1075" s="207" t="s">
        <v>564</v>
      </c>
      <c r="B1075" s="207" t="s">
        <v>5307</v>
      </c>
      <c r="C1075" s="207" t="s">
        <v>3785</v>
      </c>
      <c r="D1075" s="297">
        <v>346</v>
      </c>
      <c r="L1075" s="207" t="s">
        <v>583</v>
      </c>
      <c r="M1075" s="207" t="s">
        <v>8020</v>
      </c>
      <c r="P1075" t="s">
        <v>9060</v>
      </c>
    </row>
    <row r="1076" spans="1:16" x14ac:dyDescent="0.25">
      <c r="A1076" s="207" t="s">
        <v>564</v>
      </c>
      <c r="B1076" s="207" t="s">
        <v>5307</v>
      </c>
      <c r="C1076" s="207" t="s">
        <v>3787</v>
      </c>
      <c r="D1076" s="297">
        <v>248</v>
      </c>
      <c r="L1076" s="207" t="s">
        <v>583</v>
      </c>
      <c r="M1076" s="207" t="s">
        <v>8021</v>
      </c>
      <c r="P1076" t="s">
        <v>9061</v>
      </c>
    </row>
    <row r="1077" spans="1:16" x14ac:dyDescent="0.25">
      <c r="A1077" s="207" t="s">
        <v>564</v>
      </c>
      <c r="B1077" s="207" t="s">
        <v>5307</v>
      </c>
      <c r="C1077" s="207" t="s">
        <v>7727</v>
      </c>
      <c r="D1077" s="297">
        <v>23</v>
      </c>
      <c r="L1077" s="207" t="s">
        <v>583</v>
      </c>
      <c r="M1077" s="207" t="s">
        <v>8022</v>
      </c>
      <c r="P1077" t="s">
        <v>9062</v>
      </c>
    </row>
    <row r="1078" spans="1:16" x14ac:dyDescent="0.25">
      <c r="A1078" s="207" t="s">
        <v>564</v>
      </c>
      <c r="B1078" s="207" t="s">
        <v>5307</v>
      </c>
      <c r="C1078" s="207" t="s">
        <v>3790</v>
      </c>
      <c r="D1078" s="297">
        <v>503</v>
      </c>
      <c r="L1078" s="207" t="s">
        <v>583</v>
      </c>
      <c r="M1078" s="207" t="s">
        <v>7875</v>
      </c>
      <c r="P1078" t="s">
        <v>9063</v>
      </c>
    </row>
    <row r="1079" spans="1:16" x14ac:dyDescent="0.25">
      <c r="A1079" s="207" t="s">
        <v>564</v>
      </c>
      <c r="B1079" s="207" t="s">
        <v>5307</v>
      </c>
      <c r="C1079" s="207" t="s">
        <v>3793</v>
      </c>
      <c r="D1079" s="297">
        <v>343</v>
      </c>
      <c r="L1079" s="207" t="s">
        <v>583</v>
      </c>
      <c r="M1079" s="207" t="s">
        <v>7591</v>
      </c>
      <c r="P1079" t="s">
        <v>9064</v>
      </c>
    </row>
    <row r="1080" spans="1:16" x14ac:dyDescent="0.25">
      <c r="A1080" s="207" t="s">
        <v>564</v>
      </c>
      <c r="B1080" s="207" t="s">
        <v>5307</v>
      </c>
      <c r="C1080" s="207" t="s">
        <v>5640</v>
      </c>
      <c r="D1080" s="297">
        <v>759</v>
      </c>
      <c r="L1080" s="207" t="s">
        <v>583</v>
      </c>
      <c r="M1080" s="207" t="s">
        <v>8023</v>
      </c>
      <c r="P1080" t="s">
        <v>9065</v>
      </c>
    </row>
    <row r="1081" spans="1:16" x14ac:dyDescent="0.25">
      <c r="A1081" s="207" t="s">
        <v>564</v>
      </c>
      <c r="B1081" s="207" t="s">
        <v>5307</v>
      </c>
      <c r="C1081" s="207" t="s">
        <v>3796</v>
      </c>
      <c r="D1081" s="297">
        <v>503</v>
      </c>
      <c r="L1081" s="207" t="s">
        <v>583</v>
      </c>
      <c r="M1081" s="207" t="s">
        <v>7700</v>
      </c>
      <c r="P1081" t="s">
        <v>9066</v>
      </c>
    </row>
    <row r="1082" spans="1:16" x14ac:dyDescent="0.25">
      <c r="A1082" s="207" t="s">
        <v>564</v>
      </c>
      <c r="B1082" s="207" t="s">
        <v>5307</v>
      </c>
      <c r="C1082" s="207" t="s">
        <v>3799</v>
      </c>
      <c r="D1082" s="297">
        <v>355</v>
      </c>
      <c r="L1082" s="207" t="s">
        <v>583</v>
      </c>
      <c r="M1082" s="207" t="s">
        <v>7623</v>
      </c>
      <c r="P1082" t="s">
        <v>9067</v>
      </c>
    </row>
    <row r="1083" spans="1:16" x14ac:dyDescent="0.25">
      <c r="A1083" s="207" t="s">
        <v>564</v>
      </c>
      <c r="B1083" s="207" t="s">
        <v>5307</v>
      </c>
      <c r="C1083" s="207" t="s">
        <v>5647</v>
      </c>
      <c r="D1083" s="297">
        <v>737</v>
      </c>
      <c r="L1083" s="207" t="s">
        <v>583</v>
      </c>
      <c r="M1083" s="207" t="s">
        <v>8024</v>
      </c>
      <c r="P1083" t="s">
        <v>9068</v>
      </c>
    </row>
    <row r="1084" spans="1:16" x14ac:dyDescent="0.25">
      <c r="A1084" s="207" t="s">
        <v>564</v>
      </c>
      <c r="B1084" s="207" t="s">
        <v>5307</v>
      </c>
      <c r="C1084" s="207" t="s">
        <v>3802</v>
      </c>
      <c r="D1084" s="297">
        <v>407</v>
      </c>
      <c r="L1084" s="207" t="s">
        <v>583</v>
      </c>
      <c r="M1084" s="207" t="s">
        <v>7624</v>
      </c>
      <c r="P1084" t="s">
        <v>3356</v>
      </c>
    </row>
    <row r="1085" spans="1:16" x14ac:dyDescent="0.25">
      <c r="A1085" s="207" t="s">
        <v>564</v>
      </c>
      <c r="B1085" s="207" t="s">
        <v>5307</v>
      </c>
      <c r="C1085" s="207" t="s">
        <v>3805</v>
      </c>
      <c r="D1085" s="297">
        <v>113</v>
      </c>
      <c r="L1085" s="207" t="s">
        <v>583</v>
      </c>
      <c r="M1085" s="207" t="s">
        <v>8025</v>
      </c>
      <c r="P1085" t="s">
        <v>9069</v>
      </c>
    </row>
    <row r="1086" spans="1:16" x14ac:dyDescent="0.25">
      <c r="A1086" s="207" t="s">
        <v>564</v>
      </c>
      <c r="B1086" s="207" t="s">
        <v>5307</v>
      </c>
      <c r="C1086" s="207" t="s">
        <v>5654</v>
      </c>
      <c r="D1086" s="297">
        <v>37</v>
      </c>
      <c r="L1086" s="207" t="s">
        <v>583</v>
      </c>
      <c r="M1086" s="207" t="s">
        <v>7626</v>
      </c>
      <c r="P1086" t="s">
        <v>9070</v>
      </c>
    </row>
    <row r="1087" spans="1:16" x14ac:dyDescent="0.25">
      <c r="A1087" s="207" t="s">
        <v>564</v>
      </c>
      <c r="B1087" s="207" t="s">
        <v>5307</v>
      </c>
      <c r="C1087" s="207" t="s">
        <v>3808</v>
      </c>
      <c r="D1087" s="297">
        <v>429</v>
      </c>
      <c r="L1087" s="207" t="s">
        <v>583</v>
      </c>
      <c r="M1087" s="207" t="s">
        <v>7627</v>
      </c>
      <c r="P1087" t="s">
        <v>3388</v>
      </c>
    </row>
    <row r="1088" spans="1:16" x14ac:dyDescent="0.25">
      <c r="A1088" s="207" t="s">
        <v>564</v>
      </c>
      <c r="B1088" s="207" t="s">
        <v>5307</v>
      </c>
      <c r="C1088" s="207" t="s">
        <v>3811</v>
      </c>
      <c r="D1088" s="297">
        <v>265</v>
      </c>
      <c r="L1088" s="207" t="s">
        <v>583</v>
      </c>
      <c r="M1088" s="207" t="s">
        <v>7628</v>
      </c>
      <c r="P1088" t="s">
        <v>9071</v>
      </c>
    </row>
    <row r="1089" spans="1:16" x14ac:dyDescent="0.25">
      <c r="A1089" s="207" t="s">
        <v>564</v>
      </c>
      <c r="B1089" s="207" t="s">
        <v>5307</v>
      </c>
      <c r="C1089" s="207" t="s">
        <v>5661</v>
      </c>
      <c r="D1089" s="297">
        <v>778</v>
      </c>
      <c r="L1089" s="207" t="s">
        <v>583</v>
      </c>
      <c r="M1089" s="207" t="s">
        <v>8026</v>
      </c>
      <c r="P1089" t="s">
        <v>9072</v>
      </c>
    </row>
    <row r="1090" spans="1:16" x14ac:dyDescent="0.25">
      <c r="A1090" s="207" t="s">
        <v>564</v>
      </c>
      <c r="B1090" s="207" t="s">
        <v>5307</v>
      </c>
      <c r="C1090" s="207" t="s">
        <v>3814</v>
      </c>
      <c r="D1090" s="297">
        <v>414</v>
      </c>
      <c r="L1090" s="207" t="s">
        <v>583</v>
      </c>
      <c r="M1090" s="207" t="s">
        <v>8027</v>
      </c>
      <c r="P1090" t="s">
        <v>9073</v>
      </c>
    </row>
    <row r="1091" spans="1:16" x14ac:dyDescent="0.25">
      <c r="A1091" s="207" t="s">
        <v>564</v>
      </c>
      <c r="B1091" s="207" t="s">
        <v>5307</v>
      </c>
      <c r="C1091" s="207" t="s">
        <v>3817</v>
      </c>
      <c r="D1091" s="297">
        <v>242</v>
      </c>
      <c r="L1091" s="207" t="s">
        <v>583</v>
      </c>
      <c r="M1091" s="207" t="s">
        <v>7647</v>
      </c>
      <c r="P1091" t="s">
        <v>3407</v>
      </c>
    </row>
    <row r="1092" spans="1:16" x14ac:dyDescent="0.25">
      <c r="A1092" s="207" t="s">
        <v>564</v>
      </c>
      <c r="B1092" s="207" t="s">
        <v>5307</v>
      </c>
      <c r="C1092" s="207" t="s">
        <v>5668</v>
      </c>
      <c r="D1092" s="297">
        <v>770</v>
      </c>
      <c r="L1092" s="207" t="s">
        <v>583</v>
      </c>
      <c r="M1092" s="207" t="s">
        <v>7706</v>
      </c>
      <c r="P1092" t="s">
        <v>9074</v>
      </c>
    </row>
    <row r="1093" spans="1:16" x14ac:dyDescent="0.25">
      <c r="A1093" s="207" t="s">
        <v>564</v>
      </c>
      <c r="B1093" s="207" t="s">
        <v>5307</v>
      </c>
      <c r="C1093" s="207" t="s">
        <v>3820</v>
      </c>
      <c r="D1093" s="297">
        <v>435</v>
      </c>
      <c r="L1093" s="207" t="s">
        <v>583</v>
      </c>
      <c r="M1093" s="207" t="s">
        <v>8028</v>
      </c>
      <c r="P1093" t="s">
        <v>3437</v>
      </c>
    </row>
    <row r="1094" spans="1:16" x14ac:dyDescent="0.25">
      <c r="A1094" s="207" t="s">
        <v>564</v>
      </c>
      <c r="B1094" s="207" t="s">
        <v>5307</v>
      </c>
      <c r="C1094" s="207" t="s">
        <v>3823</v>
      </c>
      <c r="D1094" s="297">
        <v>246</v>
      </c>
      <c r="L1094" s="207" t="s">
        <v>583</v>
      </c>
      <c r="M1094" s="207" t="s">
        <v>7666</v>
      </c>
      <c r="P1094" t="s">
        <v>3441</v>
      </c>
    </row>
    <row r="1095" spans="1:16" x14ac:dyDescent="0.25">
      <c r="A1095" s="207" t="s">
        <v>564</v>
      </c>
      <c r="B1095" s="207" t="s">
        <v>5307</v>
      </c>
      <c r="C1095" s="207" t="s">
        <v>5678</v>
      </c>
      <c r="D1095" s="297">
        <v>766</v>
      </c>
      <c r="L1095" s="207" t="s">
        <v>583</v>
      </c>
      <c r="M1095" s="207" t="s">
        <v>8029</v>
      </c>
      <c r="P1095" t="s">
        <v>3444</v>
      </c>
    </row>
    <row r="1096" spans="1:16" x14ac:dyDescent="0.25">
      <c r="A1096" s="207" t="s">
        <v>564</v>
      </c>
      <c r="B1096" s="207" t="s">
        <v>5307</v>
      </c>
      <c r="C1096" s="207" t="s">
        <v>3826</v>
      </c>
      <c r="D1096" s="297">
        <v>505</v>
      </c>
      <c r="L1096" s="207" t="s">
        <v>586</v>
      </c>
      <c r="M1096" s="207" t="s">
        <v>3628</v>
      </c>
      <c r="P1096" t="s">
        <v>9075</v>
      </c>
    </row>
    <row r="1097" spans="1:16" x14ac:dyDescent="0.25">
      <c r="A1097" s="207" t="s">
        <v>564</v>
      </c>
      <c r="B1097" s="207" t="s">
        <v>5307</v>
      </c>
      <c r="C1097" s="207" t="s">
        <v>3829</v>
      </c>
      <c r="D1097" s="297">
        <v>351</v>
      </c>
      <c r="L1097" s="207" t="s">
        <v>586</v>
      </c>
      <c r="M1097" s="207" t="s">
        <v>7696</v>
      </c>
      <c r="P1097" t="s">
        <v>3466</v>
      </c>
    </row>
    <row r="1098" spans="1:16" x14ac:dyDescent="0.25">
      <c r="A1098" s="207" t="s">
        <v>564</v>
      </c>
      <c r="B1098" s="207" t="s">
        <v>5307</v>
      </c>
      <c r="C1098" s="207" t="s">
        <v>5688</v>
      </c>
      <c r="D1098" s="297">
        <v>769</v>
      </c>
      <c r="L1098" s="207" t="s">
        <v>586</v>
      </c>
      <c r="M1098" s="207" t="s">
        <v>3666</v>
      </c>
      <c r="P1098" t="s">
        <v>3475</v>
      </c>
    </row>
    <row r="1099" spans="1:16" x14ac:dyDescent="0.25">
      <c r="A1099" s="207" t="s">
        <v>564</v>
      </c>
      <c r="B1099" s="207" t="s">
        <v>5307</v>
      </c>
      <c r="C1099" s="207" t="s">
        <v>3831</v>
      </c>
      <c r="D1099" s="297">
        <v>403</v>
      </c>
      <c r="L1099" s="207" t="s">
        <v>586</v>
      </c>
      <c r="M1099" s="207" t="s">
        <v>3669</v>
      </c>
      <c r="P1099" t="s">
        <v>9076</v>
      </c>
    </row>
    <row r="1100" spans="1:16" x14ac:dyDescent="0.25">
      <c r="A1100" s="207" t="s">
        <v>564</v>
      </c>
      <c r="B1100" s="207" t="s">
        <v>5307</v>
      </c>
      <c r="C1100" s="207" t="s">
        <v>5695</v>
      </c>
      <c r="D1100" s="297">
        <v>745</v>
      </c>
      <c r="L1100" s="207" t="s">
        <v>586</v>
      </c>
      <c r="M1100" s="207" t="s">
        <v>3672</v>
      </c>
      <c r="P1100" t="s">
        <v>9084</v>
      </c>
    </row>
    <row r="1101" spans="1:16" x14ac:dyDescent="0.25">
      <c r="A1101" s="207" t="s">
        <v>564</v>
      </c>
      <c r="B1101" s="207" t="s">
        <v>5307</v>
      </c>
      <c r="C1101" s="207" t="s">
        <v>3834</v>
      </c>
      <c r="D1101" s="297">
        <v>404</v>
      </c>
      <c r="L1101" s="207" t="s">
        <v>586</v>
      </c>
      <c r="M1101" s="207" t="s">
        <v>3675</v>
      </c>
      <c r="P1101" t="s">
        <v>9085</v>
      </c>
    </row>
    <row r="1102" spans="1:16" x14ac:dyDescent="0.25">
      <c r="A1102" s="207" t="s">
        <v>564</v>
      </c>
      <c r="B1102" s="207" t="s">
        <v>5307</v>
      </c>
      <c r="C1102" s="207" t="s">
        <v>5702</v>
      </c>
      <c r="D1102" s="297">
        <v>746</v>
      </c>
      <c r="L1102" s="207" t="s">
        <v>586</v>
      </c>
      <c r="M1102" s="207" t="s">
        <v>3681</v>
      </c>
      <c r="P1102" t="s">
        <v>9086</v>
      </c>
    </row>
    <row r="1103" spans="1:16" x14ac:dyDescent="0.25">
      <c r="A1103" s="207" t="s">
        <v>564</v>
      </c>
      <c r="B1103" s="207" t="s">
        <v>5307</v>
      </c>
      <c r="C1103" s="207" t="s">
        <v>3837</v>
      </c>
      <c r="D1103" s="297">
        <v>586</v>
      </c>
      <c r="L1103" s="207" t="s">
        <v>586</v>
      </c>
      <c r="M1103" s="207" t="s">
        <v>3684</v>
      </c>
      <c r="P1103" t="s">
        <v>8185</v>
      </c>
    </row>
    <row r="1104" spans="1:16" x14ac:dyDescent="0.25">
      <c r="A1104" s="207" t="s">
        <v>564</v>
      </c>
      <c r="B1104" s="207" t="s">
        <v>5307</v>
      </c>
      <c r="C1104" s="207" t="s">
        <v>5708</v>
      </c>
      <c r="D1104" s="297">
        <v>757</v>
      </c>
      <c r="L1104" s="207" t="s">
        <v>586</v>
      </c>
      <c r="M1104" s="207" t="s">
        <v>3702</v>
      </c>
      <c r="P1104" t="s">
        <v>9043</v>
      </c>
    </row>
    <row r="1105" spans="1:16" x14ac:dyDescent="0.25">
      <c r="A1105" s="207" t="s">
        <v>564</v>
      </c>
      <c r="B1105" s="207" t="s">
        <v>5307</v>
      </c>
      <c r="C1105" s="207" t="s">
        <v>3840</v>
      </c>
      <c r="D1105" s="297">
        <v>97</v>
      </c>
      <c r="L1105" s="207" t="s">
        <v>586</v>
      </c>
      <c r="M1105" s="207" t="s">
        <v>3711</v>
      </c>
      <c r="P1105" t="s">
        <v>9081</v>
      </c>
    </row>
    <row r="1106" spans="1:16" x14ac:dyDescent="0.25">
      <c r="A1106" s="207" t="s">
        <v>564</v>
      </c>
      <c r="B1106" s="207" t="s">
        <v>5307</v>
      </c>
      <c r="C1106" s="207" t="s">
        <v>3843</v>
      </c>
      <c r="D1106" s="297">
        <v>534</v>
      </c>
      <c r="L1106" s="207" t="s">
        <v>586</v>
      </c>
      <c r="M1106" s="207" t="s">
        <v>3723</v>
      </c>
      <c r="P1106" t="s">
        <v>8188</v>
      </c>
    </row>
    <row r="1107" spans="1:16" x14ac:dyDescent="0.25">
      <c r="A1107" s="207" t="s">
        <v>564</v>
      </c>
      <c r="B1107" s="207" t="s">
        <v>5307</v>
      </c>
      <c r="C1107" s="207" t="s">
        <v>3846</v>
      </c>
      <c r="D1107" s="297">
        <v>578</v>
      </c>
      <c r="L1107" s="207" t="s">
        <v>586</v>
      </c>
      <c r="M1107" s="207" t="s">
        <v>3729</v>
      </c>
      <c r="P1107" t="s">
        <v>8189</v>
      </c>
    </row>
    <row r="1108" spans="1:16" x14ac:dyDescent="0.25">
      <c r="A1108" s="207" t="s">
        <v>564</v>
      </c>
      <c r="B1108" s="207" t="s">
        <v>5307</v>
      </c>
      <c r="C1108" s="207" t="s">
        <v>3849</v>
      </c>
      <c r="D1108" s="297">
        <v>238</v>
      </c>
      <c r="L1108" s="207" t="s">
        <v>586</v>
      </c>
      <c r="M1108" s="207" t="s">
        <v>3732</v>
      </c>
      <c r="P1108" t="s">
        <v>9082</v>
      </c>
    </row>
    <row r="1109" spans="1:16" x14ac:dyDescent="0.25">
      <c r="A1109" s="207" t="s">
        <v>564</v>
      </c>
      <c r="B1109" s="207" t="s">
        <v>5307</v>
      </c>
      <c r="C1109" s="207" t="s">
        <v>3852</v>
      </c>
      <c r="D1109" s="297">
        <v>194</v>
      </c>
      <c r="L1109" s="207" t="s">
        <v>586</v>
      </c>
      <c r="M1109" s="207" t="s">
        <v>3735</v>
      </c>
      <c r="P1109" t="s">
        <v>8224</v>
      </c>
    </row>
    <row r="1110" spans="1:16" x14ac:dyDescent="0.25">
      <c r="A1110" s="207" t="s">
        <v>564</v>
      </c>
      <c r="B1110" s="207" t="s">
        <v>5307</v>
      </c>
      <c r="C1110" s="207" t="s">
        <v>3855</v>
      </c>
      <c r="D1110" s="297">
        <v>90</v>
      </c>
      <c r="L1110" s="207" t="s">
        <v>586</v>
      </c>
      <c r="M1110" s="207" t="s">
        <v>3738</v>
      </c>
      <c r="P1110" t="s">
        <v>8228</v>
      </c>
    </row>
    <row r="1111" spans="1:16" x14ac:dyDescent="0.25">
      <c r="A1111" s="207" t="s">
        <v>564</v>
      </c>
      <c r="B1111" s="207" t="s">
        <v>5307</v>
      </c>
      <c r="C1111" s="207" t="s">
        <v>5723</v>
      </c>
      <c r="D1111" s="297">
        <v>32</v>
      </c>
      <c r="L1111" s="207" t="s">
        <v>586</v>
      </c>
      <c r="M1111" s="207" t="s">
        <v>3747</v>
      </c>
      <c r="P1111" t="s">
        <v>5628</v>
      </c>
    </row>
    <row r="1112" spans="1:16" x14ac:dyDescent="0.25">
      <c r="A1112" s="207" t="s">
        <v>564</v>
      </c>
      <c r="B1112" s="207" t="s">
        <v>5307</v>
      </c>
      <c r="C1112" s="207" t="s">
        <v>3858</v>
      </c>
      <c r="D1112" s="297">
        <v>222</v>
      </c>
      <c r="L1112" s="207" t="s">
        <v>586</v>
      </c>
      <c r="M1112" s="207" t="s">
        <v>7600</v>
      </c>
      <c r="P1112" t="s">
        <v>8286</v>
      </c>
    </row>
    <row r="1113" spans="1:16" x14ac:dyDescent="0.25">
      <c r="A1113" s="207" t="s">
        <v>564</v>
      </c>
      <c r="B1113" s="207" t="s">
        <v>5307</v>
      </c>
      <c r="C1113" s="207" t="s">
        <v>3861</v>
      </c>
      <c r="D1113" s="297">
        <v>136</v>
      </c>
      <c r="L1113" s="207" t="s">
        <v>586</v>
      </c>
      <c r="M1113" s="207" t="s">
        <v>5668</v>
      </c>
      <c r="P1113" t="s">
        <v>8287</v>
      </c>
    </row>
    <row r="1114" spans="1:16" x14ac:dyDescent="0.25">
      <c r="A1114" s="207" t="s">
        <v>564</v>
      </c>
      <c r="B1114" s="207" t="s">
        <v>5307</v>
      </c>
      <c r="C1114" s="207" t="s">
        <v>3864</v>
      </c>
      <c r="D1114" s="297">
        <v>278</v>
      </c>
      <c r="L1114" s="207" t="s">
        <v>586</v>
      </c>
      <c r="M1114" s="207" t="s">
        <v>3875</v>
      </c>
      <c r="P1114" t="s">
        <v>8288</v>
      </c>
    </row>
    <row r="1115" spans="1:16" x14ac:dyDescent="0.25">
      <c r="A1115" s="207" t="s">
        <v>564</v>
      </c>
      <c r="B1115" s="207" t="s">
        <v>5307</v>
      </c>
      <c r="C1115" s="207" t="s">
        <v>3867</v>
      </c>
      <c r="D1115" s="297">
        <v>297</v>
      </c>
      <c r="L1115" s="207" t="s">
        <v>586</v>
      </c>
      <c r="M1115" s="207" t="s">
        <v>7914</v>
      </c>
      <c r="P1115" t="s">
        <v>8289</v>
      </c>
    </row>
    <row r="1116" spans="1:16" x14ac:dyDescent="0.25">
      <c r="A1116" s="207" t="s">
        <v>564</v>
      </c>
      <c r="B1116" s="207" t="s">
        <v>5307</v>
      </c>
      <c r="C1116" s="207" t="s">
        <v>3870</v>
      </c>
      <c r="D1116" s="297">
        <v>304</v>
      </c>
      <c r="L1116" s="207" t="s">
        <v>586</v>
      </c>
      <c r="M1116" s="207" t="s">
        <v>3995</v>
      </c>
      <c r="P1116" t="s">
        <v>8294</v>
      </c>
    </row>
    <row r="1117" spans="1:16" x14ac:dyDescent="0.25">
      <c r="A1117" s="207" t="s">
        <v>564</v>
      </c>
      <c r="B1117" s="207" t="s">
        <v>5307</v>
      </c>
      <c r="C1117" s="207" t="s">
        <v>3873</v>
      </c>
      <c r="D1117" s="297">
        <v>82</v>
      </c>
      <c r="L1117" s="207" t="s">
        <v>595</v>
      </c>
      <c r="M1117" s="207" t="s">
        <v>5281</v>
      </c>
      <c r="P1117" t="s">
        <v>8301</v>
      </c>
    </row>
    <row r="1118" spans="1:16" x14ac:dyDescent="0.25">
      <c r="A1118" s="207" t="s">
        <v>564</v>
      </c>
      <c r="B1118" s="207" t="s">
        <v>5307</v>
      </c>
      <c r="C1118" s="207" t="s">
        <v>3875</v>
      </c>
      <c r="D1118" s="297">
        <v>141</v>
      </c>
      <c r="L1118" s="207" t="s">
        <v>595</v>
      </c>
      <c r="M1118" s="207" t="s">
        <v>3257</v>
      </c>
      <c r="P1118" t="s">
        <v>8307</v>
      </c>
    </row>
    <row r="1119" spans="1:16" x14ac:dyDescent="0.25">
      <c r="A1119" s="207" t="s">
        <v>564</v>
      </c>
      <c r="B1119" s="207" t="s">
        <v>5307</v>
      </c>
      <c r="C1119" s="207" t="s">
        <v>3877</v>
      </c>
      <c r="D1119" s="297">
        <v>42</v>
      </c>
      <c r="L1119" s="207" t="s">
        <v>595</v>
      </c>
      <c r="M1119" s="207" t="s">
        <v>3266</v>
      </c>
      <c r="P1119" t="s">
        <v>8327</v>
      </c>
    </row>
    <row r="1120" spans="1:16" x14ac:dyDescent="0.25">
      <c r="A1120" s="207" t="s">
        <v>564</v>
      </c>
      <c r="B1120" s="207" t="s">
        <v>5307</v>
      </c>
      <c r="C1120" s="207" t="s">
        <v>3880</v>
      </c>
      <c r="D1120" s="297">
        <v>48</v>
      </c>
      <c r="L1120" s="207" t="s">
        <v>595</v>
      </c>
      <c r="M1120" s="207" t="s">
        <v>3271</v>
      </c>
      <c r="P1120" t="s">
        <v>9077</v>
      </c>
    </row>
    <row r="1121" spans="1:16" x14ac:dyDescent="0.25">
      <c r="A1121" s="207" t="s">
        <v>564</v>
      </c>
      <c r="B1121" s="207" t="s">
        <v>5307</v>
      </c>
      <c r="C1121" s="207" t="s">
        <v>3882</v>
      </c>
      <c r="D1121" s="297">
        <v>12</v>
      </c>
      <c r="L1121" s="207" t="s">
        <v>595</v>
      </c>
      <c r="M1121" s="207" t="s">
        <v>3285</v>
      </c>
      <c r="P1121" t="s">
        <v>9078</v>
      </c>
    </row>
    <row r="1122" spans="1:16" x14ac:dyDescent="0.25">
      <c r="A1122" s="207" t="s">
        <v>564</v>
      </c>
      <c r="B1122" s="207" t="s">
        <v>5307</v>
      </c>
      <c r="C1122" s="207" t="s">
        <v>3884</v>
      </c>
      <c r="D1122" s="297">
        <v>8</v>
      </c>
      <c r="L1122" s="207" t="s">
        <v>595</v>
      </c>
      <c r="M1122" s="207" t="s">
        <v>3302</v>
      </c>
      <c r="P1122" t="s">
        <v>9079</v>
      </c>
    </row>
    <row r="1123" spans="1:16" x14ac:dyDescent="0.25">
      <c r="A1123" s="207" t="s">
        <v>564</v>
      </c>
      <c r="B1123" s="207" t="s">
        <v>5307</v>
      </c>
      <c r="C1123" s="207" t="s">
        <v>3887</v>
      </c>
      <c r="D1123" s="297">
        <v>6</v>
      </c>
      <c r="L1123" s="207" t="s">
        <v>595</v>
      </c>
      <c r="M1123" s="207" t="s">
        <v>3308</v>
      </c>
      <c r="P1123" t="s">
        <v>9080</v>
      </c>
    </row>
    <row r="1124" spans="1:16" x14ac:dyDescent="0.25">
      <c r="A1124" s="207" t="s">
        <v>564</v>
      </c>
      <c r="B1124" s="207" t="s">
        <v>5307</v>
      </c>
      <c r="C1124" s="207" t="s">
        <v>3892</v>
      </c>
      <c r="D1124" s="297">
        <v>4</v>
      </c>
      <c r="L1124" s="207" t="s">
        <v>595</v>
      </c>
      <c r="M1124" s="207" t="s">
        <v>3311</v>
      </c>
      <c r="P1124" t="s">
        <v>8212</v>
      </c>
    </row>
    <row r="1125" spans="1:16" x14ac:dyDescent="0.25">
      <c r="A1125" s="207" t="s">
        <v>564</v>
      </c>
      <c r="B1125" s="207" t="s">
        <v>5307</v>
      </c>
      <c r="C1125" s="207" t="s">
        <v>3914</v>
      </c>
      <c r="D1125" s="297">
        <v>2</v>
      </c>
      <c r="L1125" s="207" t="s">
        <v>595</v>
      </c>
      <c r="M1125" s="207" t="s">
        <v>3314</v>
      </c>
      <c r="P1125" t="s">
        <v>8220</v>
      </c>
    </row>
    <row r="1126" spans="1:16" x14ac:dyDescent="0.25">
      <c r="A1126" s="207" t="s">
        <v>564</v>
      </c>
      <c r="B1126" s="207" t="s">
        <v>5307</v>
      </c>
      <c r="C1126" s="207" t="s">
        <v>3919</v>
      </c>
      <c r="D1126" s="297">
        <v>2</v>
      </c>
      <c r="L1126" s="207" t="s">
        <v>595</v>
      </c>
      <c r="M1126" s="207" t="s">
        <v>3317</v>
      </c>
      <c r="P1126" t="s">
        <v>4273</v>
      </c>
    </row>
    <row r="1127" spans="1:16" x14ac:dyDescent="0.25">
      <c r="A1127" s="207" t="s">
        <v>564</v>
      </c>
      <c r="B1127" s="207" t="s">
        <v>5307</v>
      </c>
      <c r="C1127" s="207" t="s">
        <v>7921</v>
      </c>
      <c r="D1127" s="297">
        <v>2</v>
      </c>
      <c r="L1127" s="207" t="s">
        <v>595</v>
      </c>
      <c r="M1127" s="207" t="s">
        <v>3323</v>
      </c>
      <c r="P1127" t="s">
        <v>8274</v>
      </c>
    </row>
    <row r="1128" spans="1:16" x14ac:dyDescent="0.25">
      <c r="A1128" s="207" t="s">
        <v>564</v>
      </c>
      <c r="B1128" s="207" t="s">
        <v>5307</v>
      </c>
      <c r="C1128" s="207" t="s">
        <v>3995</v>
      </c>
      <c r="D1128" s="297">
        <v>24</v>
      </c>
      <c r="L1128" s="207" t="s">
        <v>595</v>
      </c>
      <c r="M1128" s="207" t="s">
        <v>3329</v>
      </c>
      <c r="P1128" t="s">
        <v>8280</v>
      </c>
    </row>
    <row r="1129" spans="1:16" x14ac:dyDescent="0.25">
      <c r="A1129" s="207" t="s">
        <v>564</v>
      </c>
      <c r="B1129" s="207" t="s">
        <v>5307</v>
      </c>
      <c r="C1129" s="207" t="s">
        <v>7930</v>
      </c>
      <c r="D1129" s="297">
        <v>4</v>
      </c>
      <c r="L1129" s="207" t="s">
        <v>595</v>
      </c>
      <c r="M1129" s="207" t="s">
        <v>3335</v>
      </c>
      <c r="P1129" t="s">
        <v>8281</v>
      </c>
    </row>
    <row r="1130" spans="1:16" x14ac:dyDescent="0.25">
      <c r="A1130" s="207" t="s">
        <v>564</v>
      </c>
      <c r="B1130" s="207" t="s">
        <v>5307</v>
      </c>
      <c r="C1130" s="207" t="s">
        <v>7931</v>
      </c>
      <c r="D1130" s="297">
        <v>4</v>
      </c>
      <c r="L1130" s="207" t="s">
        <v>595</v>
      </c>
      <c r="M1130" s="207" t="s">
        <v>3338</v>
      </c>
      <c r="P1130" t="s">
        <v>4428</v>
      </c>
    </row>
    <row r="1131" spans="1:16" x14ac:dyDescent="0.25">
      <c r="A1131" s="207" t="s">
        <v>574</v>
      </c>
      <c r="B1131" s="207" t="s">
        <v>5284</v>
      </c>
      <c r="C1131" s="207" t="s">
        <v>3251</v>
      </c>
      <c r="D1131" s="297">
        <v>4576</v>
      </c>
      <c r="L1131" s="207" t="s">
        <v>595</v>
      </c>
      <c r="M1131" s="207" t="s">
        <v>3341</v>
      </c>
      <c r="P1131" t="s">
        <v>8300</v>
      </c>
    </row>
    <row r="1132" spans="1:16" x14ac:dyDescent="0.25">
      <c r="A1132" s="207" t="s">
        <v>574</v>
      </c>
      <c r="B1132" s="207" t="s">
        <v>5284</v>
      </c>
      <c r="C1132" s="207" t="s">
        <v>3257</v>
      </c>
      <c r="D1132" s="297">
        <v>1889</v>
      </c>
      <c r="L1132" s="207" t="s">
        <v>595</v>
      </c>
      <c r="M1132" s="207" t="s">
        <v>7939</v>
      </c>
      <c r="P1132" t="s">
        <v>9104</v>
      </c>
    </row>
    <row r="1133" spans="1:16" x14ac:dyDescent="0.25">
      <c r="A1133" s="207" t="s">
        <v>574</v>
      </c>
      <c r="B1133" s="207" t="s">
        <v>5284</v>
      </c>
      <c r="C1133" s="207" t="s">
        <v>3260</v>
      </c>
      <c r="D1133" s="297">
        <v>8</v>
      </c>
      <c r="L1133" s="207" t="s">
        <v>595</v>
      </c>
      <c r="M1133" s="207" t="s">
        <v>7897</v>
      </c>
      <c r="P1133" t="s">
        <v>8607</v>
      </c>
    </row>
    <row r="1134" spans="1:16" x14ac:dyDescent="0.25">
      <c r="A1134" s="207" t="s">
        <v>574</v>
      </c>
      <c r="B1134" s="207" t="s">
        <v>5284</v>
      </c>
      <c r="C1134" s="207" t="s">
        <v>3263</v>
      </c>
      <c r="D1134" s="297">
        <v>8</v>
      </c>
      <c r="L1134" s="207" t="s">
        <v>595</v>
      </c>
      <c r="M1134" s="207" t="s">
        <v>7596</v>
      </c>
      <c r="P1134" t="s">
        <v>8648</v>
      </c>
    </row>
    <row r="1135" spans="1:16" x14ac:dyDescent="0.25">
      <c r="A1135" s="207" t="s">
        <v>574</v>
      </c>
      <c r="B1135" s="207" t="s">
        <v>5284</v>
      </c>
      <c r="C1135" s="207" t="s">
        <v>3266</v>
      </c>
      <c r="D1135" s="297">
        <v>10245</v>
      </c>
      <c r="L1135" s="207" t="s">
        <v>595</v>
      </c>
      <c r="M1135" s="207" t="s">
        <v>7905</v>
      </c>
      <c r="P1135" t="s">
        <v>8650</v>
      </c>
    </row>
    <row r="1136" spans="1:16" x14ac:dyDescent="0.25">
      <c r="A1136" s="207" t="s">
        <v>574</v>
      </c>
      <c r="B1136" s="207" t="s">
        <v>5284</v>
      </c>
      <c r="C1136" s="207" t="s">
        <v>3271</v>
      </c>
      <c r="D1136" s="297">
        <v>5184</v>
      </c>
      <c r="L1136" s="207" t="s">
        <v>595</v>
      </c>
      <c r="M1136" s="207" t="s">
        <v>3365</v>
      </c>
      <c r="P1136" t="s">
        <v>8655</v>
      </c>
    </row>
    <row r="1137" spans="1:16" x14ac:dyDescent="0.25">
      <c r="A1137" s="207" t="s">
        <v>574</v>
      </c>
      <c r="B1137" s="207" t="s">
        <v>5284</v>
      </c>
      <c r="C1137" s="207" t="s">
        <v>7899</v>
      </c>
      <c r="D1137" s="297">
        <v>8</v>
      </c>
      <c r="L1137" s="207" t="s">
        <v>595</v>
      </c>
      <c r="M1137" s="207" t="s">
        <v>3368</v>
      </c>
      <c r="P1137" t="s">
        <v>8796</v>
      </c>
    </row>
    <row r="1138" spans="1:16" x14ac:dyDescent="0.25">
      <c r="A1138" s="207" t="s">
        <v>574</v>
      </c>
      <c r="B1138" s="207" t="s">
        <v>5284</v>
      </c>
      <c r="C1138" s="207" t="s">
        <v>3276</v>
      </c>
      <c r="D1138" s="297">
        <v>8</v>
      </c>
      <c r="L1138" s="207" t="s">
        <v>595</v>
      </c>
      <c r="M1138" s="207" t="s">
        <v>3371</v>
      </c>
      <c r="P1138" t="s">
        <v>8799</v>
      </c>
    </row>
    <row r="1139" spans="1:16" x14ac:dyDescent="0.25">
      <c r="A1139" s="207" t="s">
        <v>574</v>
      </c>
      <c r="B1139" s="207" t="s">
        <v>5284</v>
      </c>
      <c r="C1139" s="207" t="s">
        <v>3279</v>
      </c>
      <c r="D1139" s="297">
        <v>8</v>
      </c>
      <c r="L1139" s="207" t="s">
        <v>595</v>
      </c>
      <c r="M1139" s="207" t="s">
        <v>3374</v>
      </c>
      <c r="P1139" t="s">
        <v>9101</v>
      </c>
    </row>
    <row r="1140" spans="1:16" x14ac:dyDescent="0.25">
      <c r="A1140" s="207" t="s">
        <v>574</v>
      </c>
      <c r="B1140" s="207" t="s">
        <v>5284</v>
      </c>
      <c r="C1140" s="207" t="s">
        <v>3282</v>
      </c>
      <c r="D1140" s="297">
        <v>8</v>
      </c>
      <c r="L1140" s="207" t="s">
        <v>595</v>
      </c>
      <c r="M1140" s="207" t="s">
        <v>7945</v>
      </c>
      <c r="P1140" t="s">
        <v>8971</v>
      </c>
    </row>
    <row r="1141" spans="1:16" x14ac:dyDescent="0.25">
      <c r="A1141" s="207" t="s">
        <v>574</v>
      </c>
      <c r="B1141" s="207" t="s">
        <v>5284</v>
      </c>
      <c r="C1141" s="207" t="s">
        <v>3285</v>
      </c>
      <c r="D1141" s="297">
        <v>5100</v>
      </c>
      <c r="L1141" s="207" t="s">
        <v>595</v>
      </c>
      <c r="M1141" s="207" t="s">
        <v>3377</v>
      </c>
      <c r="P1141" t="s">
        <v>9103</v>
      </c>
    </row>
    <row r="1142" spans="1:16" x14ac:dyDescent="0.25">
      <c r="A1142" s="207" t="s">
        <v>574</v>
      </c>
      <c r="B1142" s="207" t="s">
        <v>5284</v>
      </c>
      <c r="C1142" s="207" t="s">
        <v>7936</v>
      </c>
      <c r="D1142" s="297">
        <v>8</v>
      </c>
      <c r="L1142" s="207" t="s">
        <v>595</v>
      </c>
      <c r="M1142" s="207" t="s">
        <v>3380</v>
      </c>
    </row>
    <row r="1143" spans="1:16" x14ac:dyDescent="0.25">
      <c r="A1143" s="207" t="s">
        <v>574</v>
      </c>
      <c r="B1143" s="207" t="s">
        <v>5284</v>
      </c>
      <c r="C1143" s="207" t="s">
        <v>3290</v>
      </c>
      <c r="D1143" s="297">
        <v>8</v>
      </c>
      <c r="L1143" s="207" t="s">
        <v>595</v>
      </c>
      <c r="M1143" s="207" t="s">
        <v>3383</v>
      </c>
    </row>
    <row r="1144" spans="1:16" x14ac:dyDescent="0.25">
      <c r="A1144" s="207" t="s">
        <v>574</v>
      </c>
      <c r="B1144" s="207" t="s">
        <v>5284</v>
      </c>
      <c r="C1144" s="207" t="s">
        <v>3296</v>
      </c>
      <c r="D1144" s="297">
        <v>8</v>
      </c>
      <c r="L1144" s="207" t="s">
        <v>595</v>
      </c>
      <c r="M1144" s="207" t="s">
        <v>7946</v>
      </c>
    </row>
    <row r="1145" spans="1:16" x14ac:dyDescent="0.25">
      <c r="A1145" s="207" t="s">
        <v>574</v>
      </c>
      <c r="B1145" s="207" t="s">
        <v>5284</v>
      </c>
      <c r="C1145" s="207" t="s">
        <v>3302</v>
      </c>
      <c r="D1145" s="297">
        <v>4597</v>
      </c>
      <c r="L1145" s="207" t="s">
        <v>595</v>
      </c>
      <c r="M1145" s="207" t="s">
        <v>7947</v>
      </c>
    </row>
    <row r="1146" spans="1:16" x14ac:dyDescent="0.25">
      <c r="A1146" s="207" t="s">
        <v>574</v>
      </c>
      <c r="B1146" s="207" t="s">
        <v>5284</v>
      </c>
      <c r="C1146" s="207" t="s">
        <v>3305</v>
      </c>
      <c r="D1146" s="297">
        <v>8</v>
      </c>
      <c r="L1146" s="207" t="s">
        <v>595</v>
      </c>
      <c r="M1146" s="207" t="s">
        <v>3386</v>
      </c>
    </row>
    <row r="1147" spans="1:16" x14ac:dyDescent="0.25">
      <c r="A1147" s="207" t="s">
        <v>574</v>
      </c>
      <c r="B1147" s="207" t="s">
        <v>5284</v>
      </c>
      <c r="C1147" s="207" t="s">
        <v>3308</v>
      </c>
      <c r="D1147" s="297">
        <v>1578</v>
      </c>
      <c r="L1147" s="207" t="s">
        <v>595</v>
      </c>
      <c r="M1147" s="207" t="s">
        <v>7597</v>
      </c>
    </row>
    <row r="1148" spans="1:16" x14ac:dyDescent="0.25">
      <c r="A1148" s="207" t="s">
        <v>574</v>
      </c>
      <c r="B1148" s="207" t="s">
        <v>5284</v>
      </c>
      <c r="C1148" s="207" t="s">
        <v>7937</v>
      </c>
      <c r="D1148" s="297">
        <v>8</v>
      </c>
      <c r="L1148" s="207" t="s">
        <v>595</v>
      </c>
      <c r="M1148" s="207" t="s">
        <v>3391</v>
      </c>
    </row>
    <row r="1149" spans="1:16" x14ac:dyDescent="0.25">
      <c r="A1149" s="207" t="s">
        <v>574</v>
      </c>
      <c r="B1149" s="207" t="s">
        <v>5284</v>
      </c>
      <c r="C1149" s="207" t="s">
        <v>3311</v>
      </c>
      <c r="D1149" s="297">
        <v>8</v>
      </c>
      <c r="L1149" s="207" t="s">
        <v>595</v>
      </c>
      <c r="M1149" s="207" t="s">
        <v>3394</v>
      </c>
    </row>
    <row r="1150" spans="1:16" x14ac:dyDescent="0.25">
      <c r="A1150" s="207" t="s">
        <v>574</v>
      </c>
      <c r="B1150" s="207" t="s">
        <v>5284</v>
      </c>
      <c r="C1150" s="207" t="s">
        <v>3314</v>
      </c>
      <c r="D1150" s="297">
        <v>1578</v>
      </c>
      <c r="L1150" s="207" t="s">
        <v>595</v>
      </c>
      <c r="M1150" s="207" t="s">
        <v>3397</v>
      </c>
    </row>
    <row r="1151" spans="1:16" x14ac:dyDescent="0.25">
      <c r="A1151" s="207" t="s">
        <v>574</v>
      </c>
      <c r="B1151" s="207" t="s">
        <v>5284</v>
      </c>
      <c r="C1151" s="207" t="s">
        <v>3317</v>
      </c>
      <c r="D1151" s="297">
        <v>2908</v>
      </c>
      <c r="L1151" s="207" t="s">
        <v>595</v>
      </c>
      <c r="M1151" s="207" t="s">
        <v>7950</v>
      </c>
    </row>
    <row r="1152" spans="1:16" x14ac:dyDescent="0.25">
      <c r="A1152" s="207" t="s">
        <v>574</v>
      </c>
      <c r="B1152" s="207" t="s">
        <v>5284</v>
      </c>
      <c r="C1152" s="207" t="s">
        <v>3320</v>
      </c>
      <c r="D1152" s="297">
        <v>8</v>
      </c>
      <c r="L1152" s="207" t="s">
        <v>595</v>
      </c>
      <c r="M1152" s="207" t="s">
        <v>7951</v>
      </c>
    </row>
    <row r="1153" spans="1:13" x14ac:dyDescent="0.25">
      <c r="A1153" s="207" t="s">
        <v>574</v>
      </c>
      <c r="B1153" s="207" t="s">
        <v>5284</v>
      </c>
      <c r="C1153" s="207" t="s">
        <v>7938</v>
      </c>
      <c r="D1153" s="297">
        <v>8</v>
      </c>
      <c r="L1153" s="207" t="s">
        <v>595</v>
      </c>
      <c r="M1153" s="207" t="s">
        <v>7953</v>
      </c>
    </row>
    <row r="1154" spans="1:13" x14ac:dyDescent="0.25">
      <c r="A1154" s="207" t="s">
        <v>574</v>
      </c>
      <c r="B1154" s="207" t="s">
        <v>5284</v>
      </c>
      <c r="C1154" s="207" t="s">
        <v>3323</v>
      </c>
      <c r="D1154" s="297">
        <v>291</v>
      </c>
      <c r="L1154" s="207" t="s">
        <v>595</v>
      </c>
      <c r="M1154" s="207" t="s">
        <v>7901</v>
      </c>
    </row>
    <row r="1155" spans="1:13" x14ac:dyDescent="0.25">
      <c r="A1155" s="207" t="s">
        <v>574</v>
      </c>
      <c r="B1155" s="207" t="s">
        <v>5284</v>
      </c>
      <c r="C1155" s="207" t="s">
        <v>3329</v>
      </c>
      <c r="D1155" s="297">
        <v>30</v>
      </c>
      <c r="L1155" s="207" t="s">
        <v>595</v>
      </c>
      <c r="M1155" s="207" t="s">
        <v>7902</v>
      </c>
    </row>
    <row r="1156" spans="1:13" x14ac:dyDescent="0.25">
      <c r="A1156" s="207" t="s">
        <v>574</v>
      </c>
      <c r="B1156" s="207" t="s">
        <v>5284</v>
      </c>
      <c r="C1156" s="207" t="s">
        <v>3332</v>
      </c>
      <c r="D1156" s="297">
        <v>8</v>
      </c>
      <c r="L1156" s="207" t="s">
        <v>595</v>
      </c>
      <c r="M1156" s="207" t="s">
        <v>7903</v>
      </c>
    </row>
    <row r="1157" spans="1:13" x14ac:dyDescent="0.25">
      <c r="A1157" s="207" t="s">
        <v>574</v>
      </c>
      <c r="B1157" s="207" t="s">
        <v>5284</v>
      </c>
      <c r="C1157" s="207" t="s">
        <v>3335</v>
      </c>
      <c r="D1157" s="297">
        <v>163</v>
      </c>
      <c r="L1157" s="207" t="s">
        <v>595</v>
      </c>
      <c r="M1157" s="207" t="s">
        <v>7904</v>
      </c>
    </row>
    <row r="1158" spans="1:13" x14ac:dyDescent="0.25">
      <c r="A1158" s="207" t="s">
        <v>574</v>
      </c>
      <c r="B1158" s="207" t="s">
        <v>5284</v>
      </c>
      <c r="C1158" s="207" t="s">
        <v>3338</v>
      </c>
      <c r="D1158" s="297">
        <v>1390</v>
      </c>
      <c r="L1158" s="207" t="s">
        <v>595</v>
      </c>
      <c r="M1158" s="207" t="s">
        <v>7957</v>
      </c>
    </row>
    <row r="1159" spans="1:13" x14ac:dyDescent="0.25">
      <c r="A1159" s="207" t="s">
        <v>574</v>
      </c>
      <c r="B1159" s="207" t="s">
        <v>5284</v>
      </c>
      <c r="C1159" s="207" t="s">
        <v>3341</v>
      </c>
      <c r="D1159" s="297">
        <v>88000</v>
      </c>
      <c r="L1159" s="207" t="s">
        <v>595</v>
      </c>
      <c r="M1159" s="207" t="s">
        <v>7654</v>
      </c>
    </row>
    <row r="1160" spans="1:13" x14ac:dyDescent="0.25">
      <c r="A1160" s="207" t="s">
        <v>574</v>
      </c>
      <c r="B1160" s="207" t="s">
        <v>5284</v>
      </c>
      <c r="C1160" s="207" t="s">
        <v>7939</v>
      </c>
      <c r="D1160" s="297">
        <v>1160</v>
      </c>
      <c r="L1160" s="207" t="s">
        <v>595</v>
      </c>
      <c r="M1160" s="207" t="s">
        <v>3628</v>
      </c>
    </row>
    <row r="1161" spans="1:13" x14ac:dyDescent="0.25">
      <c r="A1161" s="207" t="s">
        <v>574</v>
      </c>
      <c r="B1161" s="207" t="s">
        <v>5284</v>
      </c>
      <c r="C1161" s="207" t="s">
        <v>7593</v>
      </c>
      <c r="D1161" s="297">
        <v>585</v>
      </c>
      <c r="L1161" s="207" t="s">
        <v>595</v>
      </c>
      <c r="M1161" s="207" t="s">
        <v>7743</v>
      </c>
    </row>
    <row r="1162" spans="1:13" x14ac:dyDescent="0.25">
      <c r="A1162" s="207" t="s">
        <v>574</v>
      </c>
      <c r="B1162" s="207" t="s">
        <v>5284</v>
      </c>
      <c r="C1162" s="207" t="s">
        <v>3353</v>
      </c>
      <c r="D1162" s="297">
        <v>1417</v>
      </c>
      <c r="L1162" s="207" t="s">
        <v>595</v>
      </c>
      <c r="M1162" s="207" t="s">
        <v>7745</v>
      </c>
    </row>
    <row r="1163" spans="1:13" x14ac:dyDescent="0.25">
      <c r="A1163" s="207" t="s">
        <v>574</v>
      </c>
      <c r="B1163" s="207" t="s">
        <v>5284</v>
      </c>
      <c r="C1163" s="207" t="s">
        <v>7595</v>
      </c>
      <c r="D1163" s="297">
        <v>382</v>
      </c>
      <c r="L1163" s="207" t="s">
        <v>595</v>
      </c>
      <c r="M1163" s="207" t="s">
        <v>7746</v>
      </c>
    </row>
    <row r="1164" spans="1:13" x14ac:dyDescent="0.25">
      <c r="A1164" s="207" t="s">
        <v>574</v>
      </c>
      <c r="B1164" s="207" t="s">
        <v>5284</v>
      </c>
      <c r="C1164" s="207" t="s">
        <v>3359</v>
      </c>
      <c r="D1164" s="297">
        <v>1446</v>
      </c>
      <c r="L1164" s="207" t="s">
        <v>595</v>
      </c>
      <c r="M1164" s="207" t="s">
        <v>4499</v>
      </c>
    </row>
    <row r="1165" spans="1:13" x14ac:dyDescent="0.25">
      <c r="A1165" s="207" t="s">
        <v>574</v>
      </c>
      <c r="B1165" s="207" t="s">
        <v>5284</v>
      </c>
      <c r="C1165" s="207" t="s">
        <v>7897</v>
      </c>
      <c r="D1165" s="297">
        <v>3960</v>
      </c>
      <c r="L1165" s="207" t="s">
        <v>595</v>
      </c>
      <c r="M1165" s="207" t="s">
        <v>7716</v>
      </c>
    </row>
    <row r="1166" spans="1:13" x14ac:dyDescent="0.25">
      <c r="A1166" s="207" t="s">
        <v>574</v>
      </c>
      <c r="B1166" s="207" t="s">
        <v>5284</v>
      </c>
      <c r="C1166" s="207" t="s">
        <v>3362</v>
      </c>
      <c r="D1166" s="297">
        <v>1380</v>
      </c>
      <c r="L1166" s="207" t="s">
        <v>595</v>
      </c>
      <c r="M1166" s="207" t="s">
        <v>4505</v>
      </c>
    </row>
    <row r="1167" spans="1:13" x14ac:dyDescent="0.25">
      <c r="A1167" s="207" t="s">
        <v>574</v>
      </c>
      <c r="B1167" s="207" t="s">
        <v>5284</v>
      </c>
      <c r="C1167" s="207" t="s">
        <v>7940</v>
      </c>
      <c r="D1167" s="297">
        <v>14</v>
      </c>
      <c r="L1167" s="207" t="s">
        <v>595</v>
      </c>
      <c r="M1167" s="207" t="s">
        <v>4508</v>
      </c>
    </row>
    <row r="1168" spans="1:13" x14ac:dyDescent="0.25">
      <c r="A1168" s="207" t="s">
        <v>574</v>
      </c>
      <c r="B1168" s="207" t="s">
        <v>5284</v>
      </c>
      <c r="C1168" s="207" t="s">
        <v>7596</v>
      </c>
      <c r="D1168" s="297">
        <v>134</v>
      </c>
      <c r="L1168" s="207" t="s">
        <v>595</v>
      </c>
      <c r="M1168" s="207" t="s">
        <v>4517</v>
      </c>
    </row>
    <row r="1169" spans="1:13" x14ac:dyDescent="0.25">
      <c r="A1169" s="207" t="s">
        <v>574</v>
      </c>
      <c r="B1169" s="207" t="s">
        <v>5284</v>
      </c>
      <c r="C1169" s="207" t="s">
        <v>7941</v>
      </c>
      <c r="D1169" s="297">
        <v>10</v>
      </c>
      <c r="L1169" s="207" t="s">
        <v>595</v>
      </c>
      <c r="M1169" s="207" t="s">
        <v>7609</v>
      </c>
    </row>
    <row r="1170" spans="1:13" x14ac:dyDescent="0.25">
      <c r="A1170" s="207" t="s">
        <v>574</v>
      </c>
      <c r="B1170" s="207" t="s">
        <v>5284</v>
      </c>
      <c r="C1170" s="207" t="s">
        <v>7942</v>
      </c>
      <c r="D1170" s="297">
        <v>4243</v>
      </c>
      <c r="L1170" s="207" t="s">
        <v>595</v>
      </c>
      <c r="M1170" s="207" t="s">
        <v>7614</v>
      </c>
    </row>
    <row r="1171" spans="1:13" x14ac:dyDescent="0.25">
      <c r="A1171" s="207" t="s">
        <v>574</v>
      </c>
      <c r="B1171" s="207" t="s">
        <v>5284</v>
      </c>
      <c r="C1171" s="207" t="s">
        <v>7943</v>
      </c>
      <c r="D1171" s="297">
        <v>8</v>
      </c>
      <c r="L1171" s="207" t="s">
        <v>595</v>
      </c>
      <c r="M1171" s="207" t="s">
        <v>7617</v>
      </c>
    </row>
    <row r="1172" spans="1:13" x14ac:dyDescent="0.25">
      <c r="A1172" s="207" t="s">
        <v>574</v>
      </c>
      <c r="B1172" s="207" t="s">
        <v>5284</v>
      </c>
      <c r="C1172" s="207" t="s">
        <v>7944</v>
      </c>
      <c r="D1172" s="297">
        <v>23</v>
      </c>
      <c r="L1172" s="207" t="s">
        <v>595</v>
      </c>
      <c r="M1172" s="207" t="s">
        <v>7980</v>
      </c>
    </row>
    <row r="1173" spans="1:13" x14ac:dyDescent="0.25">
      <c r="A1173" s="207" t="s">
        <v>574</v>
      </c>
      <c r="B1173" s="207" t="s">
        <v>5284</v>
      </c>
      <c r="C1173" s="207" t="s">
        <v>3365</v>
      </c>
      <c r="D1173" s="297">
        <v>1512</v>
      </c>
      <c r="L1173" s="207" t="s">
        <v>595</v>
      </c>
      <c r="M1173" s="207" t="s">
        <v>7874</v>
      </c>
    </row>
    <row r="1174" spans="1:13" x14ac:dyDescent="0.25">
      <c r="A1174" s="207" t="s">
        <v>574</v>
      </c>
      <c r="B1174" s="207" t="s">
        <v>5284</v>
      </c>
      <c r="C1174" s="207" t="s">
        <v>3368</v>
      </c>
      <c r="D1174" s="297">
        <v>5024</v>
      </c>
      <c r="L1174" s="207" t="s">
        <v>595</v>
      </c>
      <c r="M1174" s="207" t="s">
        <v>8030</v>
      </c>
    </row>
    <row r="1175" spans="1:13" x14ac:dyDescent="0.25">
      <c r="A1175" s="207" t="s">
        <v>574</v>
      </c>
      <c r="B1175" s="207" t="s">
        <v>5284</v>
      </c>
      <c r="C1175" s="207" t="s">
        <v>3371</v>
      </c>
      <c r="D1175" s="297">
        <v>4989</v>
      </c>
      <c r="L1175" s="207" t="s">
        <v>595</v>
      </c>
      <c r="M1175" s="207" t="s">
        <v>8031</v>
      </c>
    </row>
    <row r="1176" spans="1:13" x14ac:dyDescent="0.25">
      <c r="A1176" s="207" t="s">
        <v>574</v>
      </c>
      <c r="B1176" s="207" t="s">
        <v>5284</v>
      </c>
      <c r="C1176" s="207" t="s">
        <v>3374</v>
      </c>
      <c r="D1176" s="297">
        <v>4934</v>
      </c>
      <c r="L1176" s="207" t="s">
        <v>595</v>
      </c>
      <c r="M1176" s="207" t="s">
        <v>7877</v>
      </c>
    </row>
    <row r="1177" spans="1:13" x14ac:dyDescent="0.25">
      <c r="A1177" s="207" t="s">
        <v>574</v>
      </c>
      <c r="B1177" s="207" t="s">
        <v>5284</v>
      </c>
      <c r="C1177" s="207" t="s">
        <v>7945</v>
      </c>
      <c r="D1177" s="297">
        <v>1887</v>
      </c>
      <c r="L1177" s="207" t="s">
        <v>595</v>
      </c>
      <c r="M1177" s="207" t="s">
        <v>7701</v>
      </c>
    </row>
    <row r="1178" spans="1:13" x14ac:dyDescent="0.25">
      <c r="A1178" s="207" t="s">
        <v>574</v>
      </c>
      <c r="B1178" s="207" t="s">
        <v>5284</v>
      </c>
      <c r="C1178" s="207" t="s">
        <v>3377</v>
      </c>
      <c r="D1178" s="297">
        <v>10314</v>
      </c>
      <c r="L1178" s="207" t="s">
        <v>595</v>
      </c>
      <c r="M1178" s="207" t="s">
        <v>7703</v>
      </c>
    </row>
    <row r="1179" spans="1:13" x14ac:dyDescent="0.25">
      <c r="A1179" s="207" t="s">
        <v>574</v>
      </c>
      <c r="B1179" s="207" t="s">
        <v>5284</v>
      </c>
      <c r="C1179" s="207" t="s">
        <v>3380</v>
      </c>
      <c r="D1179" s="297">
        <v>1610</v>
      </c>
      <c r="L1179" s="207" t="s">
        <v>595</v>
      </c>
      <c r="M1179" s="207" t="s">
        <v>7623</v>
      </c>
    </row>
    <row r="1180" spans="1:13" x14ac:dyDescent="0.25">
      <c r="A1180" s="207" t="s">
        <v>574</v>
      </c>
      <c r="B1180" s="207" t="s">
        <v>5284</v>
      </c>
      <c r="C1180" s="207" t="s">
        <v>3383</v>
      </c>
      <c r="D1180" s="297">
        <v>6031</v>
      </c>
      <c r="L1180" s="207" t="s">
        <v>595</v>
      </c>
      <c r="M1180" s="207" t="s">
        <v>7628</v>
      </c>
    </row>
    <row r="1181" spans="1:13" x14ac:dyDescent="0.25">
      <c r="A1181" s="207" t="s">
        <v>574</v>
      </c>
      <c r="B1181" s="207" t="s">
        <v>5284</v>
      </c>
      <c r="C1181" s="207" t="s">
        <v>7946</v>
      </c>
      <c r="D1181" s="297">
        <v>1609</v>
      </c>
      <c r="L1181" s="207" t="s">
        <v>595</v>
      </c>
      <c r="M1181" s="207" t="s">
        <v>8026</v>
      </c>
    </row>
    <row r="1182" spans="1:13" x14ac:dyDescent="0.25">
      <c r="A1182" s="207" t="s">
        <v>574</v>
      </c>
      <c r="B1182" s="207" t="s">
        <v>5284</v>
      </c>
      <c r="C1182" s="207" t="s">
        <v>7947</v>
      </c>
      <c r="D1182" s="297">
        <v>1618</v>
      </c>
      <c r="L1182" s="207" t="s">
        <v>595</v>
      </c>
      <c r="M1182" s="207" t="s">
        <v>7981</v>
      </c>
    </row>
    <row r="1183" spans="1:13" x14ac:dyDescent="0.25">
      <c r="A1183" s="207" t="s">
        <v>574</v>
      </c>
      <c r="B1183" s="207" t="s">
        <v>5284</v>
      </c>
      <c r="C1183" s="207" t="s">
        <v>7948</v>
      </c>
      <c r="D1183" s="297">
        <v>6</v>
      </c>
      <c r="L1183" s="207" t="s">
        <v>595</v>
      </c>
      <c r="M1183" s="207" t="s">
        <v>7705</v>
      </c>
    </row>
    <row r="1184" spans="1:13" x14ac:dyDescent="0.25">
      <c r="A1184" s="207" t="s">
        <v>574</v>
      </c>
      <c r="B1184" s="207" t="s">
        <v>5284</v>
      </c>
      <c r="C1184" s="207" t="s">
        <v>3386</v>
      </c>
      <c r="D1184" s="297">
        <v>29</v>
      </c>
      <c r="L1184" s="207" t="s">
        <v>595</v>
      </c>
      <c r="M1184" s="207" t="s">
        <v>8027</v>
      </c>
    </row>
    <row r="1185" spans="1:13" x14ac:dyDescent="0.25">
      <c r="A1185" s="207" t="s">
        <v>574</v>
      </c>
      <c r="B1185" s="207" t="s">
        <v>5284</v>
      </c>
      <c r="C1185" s="207" t="s">
        <v>7597</v>
      </c>
      <c r="D1185" s="297">
        <v>2426</v>
      </c>
      <c r="L1185" s="207" t="s">
        <v>595</v>
      </c>
      <c r="M1185" s="207" t="s">
        <v>7644</v>
      </c>
    </row>
    <row r="1186" spans="1:13" x14ac:dyDescent="0.25">
      <c r="A1186" s="207" t="s">
        <v>574</v>
      </c>
      <c r="B1186" s="207" t="s">
        <v>5284</v>
      </c>
      <c r="C1186" s="207" t="s">
        <v>7949</v>
      </c>
      <c r="D1186" s="297">
        <v>678</v>
      </c>
      <c r="L1186" s="207" t="s">
        <v>601</v>
      </c>
      <c r="M1186" s="207" t="s">
        <v>3251</v>
      </c>
    </row>
    <row r="1187" spans="1:13" x14ac:dyDescent="0.25">
      <c r="A1187" s="207" t="s">
        <v>574</v>
      </c>
      <c r="B1187" s="207" t="s">
        <v>5284</v>
      </c>
      <c r="C1187" s="207" t="s">
        <v>3391</v>
      </c>
      <c r="D1187" s="297">
        <v>5909</v>
      </c>
      <c r="L1187" s="207" t="s">
        <v>601</v>
      </c>
      <c r="M1187" s="207" t="s">
        <v>3260</v>
      </c>
    </row>
    <row r="1188" spans="1:13" x14ac:dyDescent="0.25">
      <c r="A1188" s="207" t="s">
        <v>574</v>
      </c>
      <c r="B1188" s="207" t="s">
        <v>5284</v>
      </c>
      <c r="C1188" s="207" t="s">
        <v>3394</v>
      </c>
      <c r="D1188" s="297">
        <v>10132</v>
      </c>
      <c r="L1188" s="207" t="s">
        <v>601</v>
      </c>
      <c r="M1188" s="207" t="s">
        <v>3263</v>
      </c>
    </row>
    <row r="1189" spans="1:13" x14ac:dyDescent="0.25">
      <c r="A1189" s="207" t="s">
        <v>574</v>
      </c>
      <c r="B1189" s="207" t="s">
        <v>5284</v>
      </c>
      <c r="C1189" s="207" t="s">
        <v>3397</v>
      </c>
      <c r="D1189" s="297">
        <v>12181</v>
      </c>
      <c r="L1189" s="207" t="s">
        <v>601</v>
      </c>
      <c r="M1189" s="207" t="s">
        <v>3266</v>
      </c>
    </row>
    <row r="1190" spans="1:13" x14ac:dyDescent="0.25">
      <c r="A1190" s="207" t="s">
        <v>574</v>
      </c>
      <c r="B1190" s="207" t="s">
        <v>5284</v>
      </c>
      <c r="C1190" s="207" t="s">
        <v>3399</v>
      </c>
      <c r="D1190" s="297">
        <v>10197</v>
      </c>
      <c r="L1190" s="207" t="s">
        <v>601</v>
      </c>
      <c r="M1190" s="207" t="s">
        <v>3271</v>
      </c>
    </row>
    <row r="1191" spans="1:13" x14ac:dyDescent="0.25">
      <c r="A1191" s="207" t="s">
        <v>574</v>
      </c>
      <c r="B1191" s="207" t="s">
        <v>5284</v>
      </c>
      <c r="C1191" s="207" t="s">
        <v>3401</v>
      </c>
      <c r="D1191" s="297">
        <v>9438</v>
      </c>
      <c r="L1191" s="207" t="s">
        <v>601</v>
      </c>
      <c r="M1191" s="207" t="s">
        <v>3276</v>
      </c>
    </row>
    <row r="1192" spans="1:13" x14ac:dyDescent="0.25">
      <c r="A1192" s="207" t="s">
        <v>574</v>
      </c>
      <c r="B1192" s="207" t="s">
        <v>5284</v>
      </c>
      <c r="C1192" s="207" t="s">
        <v>3403</v>
      </c>
      <c r="D1192" s="297">
        <v>4923</v>
      </c>
      <c r="L1192" s="207" t="s">
        <v>601</v>
      </c>
      <c r="M1192" s="207" t="s">
        <v>3279</v>
      </c>
    </row>
    <row r="1193" spans="1:13" x14ac:dyDescent="0.25">
      <c r="A1193" s="207" t="s">
        <v>574</v>
      </c>
      <c r="B1193" s="207" t="s">
        <v>5284</v>
      </c>
      <c r="C1193" s="207" t="s">
        <v>3405</v>
      </c>
      <c r="D1193" s="297">
        <v>8</v>
      </c>
      <c r="L1193" s="207" t="s">
        <v>601</v>
      </c>
      <c r="M1193" s="207" t="s">
        <v>3282</v>
      </c>
    </row>
    <row r="1194" spans="1:13" x14ac:dyDescent="0.25">
      <c r="A1194" s="207" t="s">
        <v>574</v>
      </c>
      <c r="B1194" s="207" t="s">
        <v>5284</v>
      </c>
      <c r="C1194" s="207" t="s">
        <v>7950</v>
      </c>
      <c r="D1194" s="297">
        <v>1839</v>
      </c>
      <c r="L1194" s="207" t="s">
        <v>601</v>
      </c>
      <c r="M1194" s="207" t="s">
        <v>3302</v>
      </c>
    </row>
    <row r="1195" spans="1:13" x14ac:dyDescent="0.25">
      <c r="A1195" s="207" t="s">
        <v>574</v>
      </c>
      <c r="B1195" s="207" t="s">
        <v>5284</v>
      </c>
      <c r="C1195" s="207" t="s">
        <v>7951</v>
      </c>
      <c r="D1195" s="297">
        <v>1784</v>
      </c>
      <c r="L1195" s="207" t="s">
        <v>601</v>
      </c>
      <c r="M1195" s="207" t="s">
        <v>3311</v>
      </c>
    </row>
    <row r="1196" spans="1:13" x14ac:dyDescent="0.25">
      <c r="A1196" s="207" t="s">
        <v>574</v>
      </c>
      <c r="B1196" s="207" t="s">
        <v>5284</v>
      </c>
      <c r="C1196" s="207" t="s">
        <v>7952</v>
      </c>
      <c r="D1196" s="297">
        <v>1028</v>
      </c>
      <c r="L1196" s="207" t="s">
        <v>601</v>
      </c>
      <c r="M1196" s="207" t="s">
        <v>3341</v>
      </c>
    </row>
    <row r="1197" spans="1:13" x14ac:dyDescent="0.25">
      <c r="A1197" s="207" t="s">
        <v>574</v>
      </c>
      <c r="B1197" s="207" t="s">
        <v>5284</v>
      </c>
      <c r="C1197" s="207" t="s">
        <v>3409</v>
      </c>
      <c r="D1197" s="297">
        <v>1050</v>
      </c>
      <c r="L1197" s="207" t="s">
        <v>601</v>
      </c>
      <c r="M1197" s="207" t="s">
        <v>7897</v>
      </c>
    </row>
    <row r="1198" spans="1:13" x14ac:dyDescent="0.25">
      <c r="A1198" s="207" t="s">
        <v>574</v>
      </c>
      <c r="B1198" s="207" t="s">
        <v>5284</v>
      </c>
      <c r="C1198" s="207" t="s">
        <v>7953</v>
      </c>
      <c r="D1198" s="297">
        <v>807</v>
      </c>
      <c r="L1198" s="207" t="s">
        <v>601</v>
      </c>
      <c r="M1198" s="207" t="s">
        <v>3365</v>
      </c>
    </row>
    <row r="1199" spans="1:13" x14ac:dyDescent="0.25">
      <c r="A1199" s="207" t="s">
        <v>574</v>
      </c>
      <c r="B1199" s="207" t="s">
        <v>5284</v>
      </c>
      <c r="C1199" s="207" t="s">
        <v>7954</v>
      </c>
      <c r="D1199" s="297">
        <v>888</v>
      </c>
      <c r="L1199" s="207" t="s">
        <v>601</v>
      </c>
      <c r="M1199" s="207" t="s">
        <v>3377</v>
      </c>
    </row>
    <row r="1200" spans="1:13" x14ac:dyDescent="0.25">
      <c r="A1200" s="207" t="s">
        <v>574</v>
      </c>
      <c r="B1200" s="207" t="s">
        <v>5284</v>
      </c>
      <c r="C1200" s="207" t="s">
        <v>7901</v>
      </c>
      <c r="D1200" s="297">
        <v>2457</v>
      </c>
      <c r="L1200" s="207" t="s">
        <v>601</v>
      </c>
      <c r="M1200" s="207" t="s">
        <v>3383</v>
      </c>
    </row>
    <row r="1201" spans="1:13" x14ac:dyDescent="0.25">
      <c r="A1201" s="207" t="s">
        <v>574</v>
      </c>
      <c r="B1201" s="207" t="s">
        <v>5284</v>
      </c>
      <c r="C1201" s="207" t="s">
        <v>7902</v>
      </c>
      <c r="D1201" s="297">
        <v>5865</v>
      </c>
      <c r="L1201" s="207" t="s">
        <v>601</v>
      </c>
      <c r="M1201" s="207" t="s">
        <v>7948</v>
      </c>
    </row>
    <row r="1202" spans="1:13" x14ac:dyDescent="0.25">
      <c r="A1202" s="207" t="s">
        <v>574</v>
      </c>
      <c r="B1202" s="207" t="s">
        <v>5284</v>
      </c>
      <c r="C1202" s="207" t="s">
        <v>7904</v>
      </c>
      <c r="D1202" s="297">
        <v>6</v>
      </c>
      <c r="L1202" s="207" t="s">
        <v>601</v>
      </c>
      <c r="M1202" s="207" t="s">
        <v>3386</v>
      </c>
    </row>
    <row r="1203" spans="1:13" x14ac:dyDescent="0.25">
      <c r="A1203" s="207" t="s">
        <v>574</v>
      </c>
      <c r="B1203" s="207" t="s">
        <v>5284</v>
      </c>
      <c r="C1203" s="207" t="s">
        <v>7955</v>
      </c>
      <c r="D1203" s="297">
        <v>2209</v>
      </c>
      <c r="L1203" s="207" t="s">
        <v>601</v>
      </c>
      <c r="M1203" s="207" t="s">
        <v>3399</v>
      </c>
    </row>
    <row r="1204" spans="1:13" x14ac:dyDescent="0.25">
      <c r="A1204" s="207" t="s">
        <v>574</v>
      </c>
      <c r="B1204" s="207" t="s">
        <v>5284</v>
      </c>
      <c r="C1204" s="207" t="s">
        <v>7956</v>
      </c>
      <c r="D1204" s="297">
        <v>8</v>
      </c>
      <c r="L1204" s="207" t="s">
        <v>601</v>
      </c>
      <c r="M1204" s="207" t="s">
        <v>3401</v>
      </c>
    </row>
    <row r="1205" spans="1:13" x14ac:dyDescent="0.25">
      <c r="A1205" s="207" t="s">
        <v>574</v>
      </c>
      <c r="B1205" s="207" t="s">
        <v>5284</v>
      </c>
      <c r="C1205" s="207" t="s">
        <v>7957</v>
      </c>
      <c r="D1205" s="297">
        <v>5874</v>
      </c>
      <c r="L1205" s="207" t="s">
        <v>601</v>
      </c>
      <c r="M1205" s="207" t="s">
        <v>7901</v>
      </c>
    </row>
    <row r="1206" spans="1:13" x14ac:dyDescent="0.25">
      <c r="A1206" s="207" t="s">
        <v>574</v>
      </c>
      <c r="B1206" s="207" t="s">
        <v>5284</v>
      </c>
      <c r="C1206" s="207" t="s">
        <v>3413</v>
      </c>
      <c r="D1206" s="297">
        <v>5505</v>
      </c>
      <c r="L1206" s="207" t="s">
        <v>601</v>
      </c>
      <c r="M1206" s="207" t="s">
        <v>7902</v>
      </c>
    </row>
    <row r="1207" spans="1:13" x14ac:dyDescent="0.25">
      <c r="A1207" s="207" t="s">
        <v>574</v>
      </c>
      <c r="B1207" s="207" t="s">
        <v>5284</v>
      </c>
      <c r="C1207" s="207" t="s">
        <v>3418</v>
      </c>
      <c r="D1207" s="297">
        <v>791</v>
      </c>
      <c r="L1207" s="207" t="s">
        <v>601</v>
      </c>
      <c r="M1207" s="207" t="s">
        <v>7904</v>
      </c>
    </row>
    <row r="1208" spans="1:13" x14ac:dyDescent="0.25">
      <c r="A1208" s="207" t="s">
        <v>574</v>
      </c>
      <c r="B1208" s="207" t="s">
        <v>5284</v>
      </c>
      <c r="C1208" s="207" t="s">
        <v>3422</v>
      </c>
      <c r="D1208" s="297">
        <v>8</v>
      </c>
      <c r="L1208" s="207" t="s">
        <v>601</v>
      </c>
      <c r="M1208" s="207" t="s">
        <v>7957</v>
      </c>
    </row>
    <row r="1209" spans="1:13" x14ac:dyDescent="0.25">
      <c r="A1209" s="207" t="s">
        <v>574</v>
      </c>
      <c r="B1209" s="207" t="s">
        <v>5284</v>
      </c>
      <c r="C1209" s="207" t="s">
        <v>3424</v>
      </c>
      <c r="D1209" s="297">
        <v>714</v>
      </c>
      <c r="L1209" s="207" t="s">
        <v>601</v>
      </c>
      <c r="M1209" s="207" t="s">
        <v>3628</v>
      </c>
    </row>
    <row r="1210" spans="1:13" x14ac:dyDescent="0.25">
      <c r="A1210" s="207" t="s">
        <v>574</v>
      </c>
      <c r="B1210" s="207" t="s">
        <v>5284</v>
      </c>
      <c r="C1210" s="207" t="s">
        <v>3435</v>
      </c>
      <c r="D1210" s="297">
        <v>24</v>
      </c>
      <c r="L1210" s="207" t="s">
        <v>607</v>
      </c>
      <c r="M1210" s="207" t="s">
        <v>7874</v>
      </c>
    </row>
    <row r="1211" spans="1:13" x14ac:dyDescent="0.25">
      <c r="A1211" s="207" t="s">
        <v>574</v>
      </c>
      <c r="B1211" s="207" t="s">
        <v>5284</v>
      </c>
      <c r="C1211" s="207" t="s">
        <v>3439</v>
      </c>
      <c r="D1211" s="297">
        <v>24</v>
      </c>
      <c r="L1211" s="207" t="s">
        <v>611</v>
      </c>
      <c r="M1211" s="207" t="s">
        <v>3341</v>
      </c>
    </row>
    <row r="1212" spans="1:13" x14ac:dyDescent="0.25">
      <c r="A1212" s="207" t="s">
        <v>574</v>
      </c>
      <c r="B1212" s="207" t="s">
        <v>5284</v>
      </c>
      <c r="C1212" s="207" t="s">
        <v>7958</v>
      </c>
      <c r="D1212" s="297">
        <v>24</v>
      </c>
      <c r="L1212" s="207" t="s">
        <v>611</v>
      </c>
      <c r="M1212" s="207" t="s">
        <v>8032</v>
      </c>
    </row>
    <row r="1213" spans="1:13" x14ac:dyDescent="0.25">
      <c r="A1213" s="207" t="s">
        <v>574</v>
      </c>
      <c r="B1213" s="207" t="s">
        <v>5284</v>
      </c>
      <c r="C1213" s="207" t="s">
        <v>7959</v>
      </c>
      <c r="D1213" s="297">
        <v>28</v>
      </c>
      <c r="L1213" s="207" t="s">
        <v>611</v>
      </c>
      <c r="M1213" s="207" t="s">
        <v>8033</v>
      </c>
    </row>
    <row r="1214" spans="1:13" x14ac:dyDescent="0.25">
      <c r="A1214" s="207" t="s">
        <v>574</v>
      </c>
      <c r="B1214" s="207" t="s">
        <v>5284</v>
      </c>
      <c r="C1214" s="207" t="s">
        <v>7960</v>
      </c>
      <c r="D1214" s="297">
        <v>28</v>
      </c>
      <c r="L1214" s="207" t="s">
        <v>611</v>
      </c>
      <c r="M1214" s="207" t="s">
        <v>8009</v>
      </c>
    </row>
    <row r="1215" spans="1:13" x14ac:dyDescent="0.25">
      <c r="A1215" s="207" t="s">
        <v>574</v>
      </c>
      <c r="B1215" s="207" t="s">
        <v>5284</v>
      </c>
      <c r="C1215" s="207" t="s">
        <v>7961</v>
      </c>
      <c r="D1215" s="297">
        <v>28</v>
      </c>
      <c r="L1215" s="207" t="s">
        <v>611</v>
      </c>
      <c r="M1215" s="207" t="s">
        <v>7599</v>
      </c>
    </row>
    <row r="1216" spans="1:13" x14ac:dyDescent="0.25">
      <c r="A1216" s="207" t="s">
        <v>574</v>
      </c>
      <c r="B1216" s="207" t="s">
        <v>5284</v>
      </c>
      <c r="C1216" s="207" t="s">
        <v>7962</v>
      </c>
      <c r="D1216" s="297">
        <v>28</v>
      </c>
      <c r="L1216" s="207" t="s">
        <v>611</v>
      </c>
      <c r="M1216" s="207" t="s">
        <v>3628</v>
      </c>
    </row>
    <row r="1217" spans="1:13" x14ac:dyDescent="0.25">
      <c r="A1217" s="207" t="s">
        <v>574</v>
      </c>
      <c r="B1217" s="207" t="s">
        <v>5284</v>
      </c>
      <c r="C1217" s="207" t="s">
        <v>7963</v>
      </c>
      <c r="D1217" s="297">
        <v>28</v>
      </c>
      <c r="L1217" s="207" t="s">
        <v>611</v>
      </c>
      <c r="M1217" s="207" t="s">
        <v>7618</v>
      </c>
    </row>
    <row r="1218" spans="1:13" x14ac:dyDescent="0.25">
      <c r="A1218" s="207" t="s">
        <v>574</v>
      </c>
      <c r="B1218" s="207" t="s">
        <v>5284</v>
      </c>
      <c r="C1218" s="207" t="s">
        <v>7964</v>
      </c>
      <c r="D1218" s="297">
        <v>28</v>
      </c>
      <c r="L1218" s="207" t="s">
        <v>611</v>
      </c>
      <c r="M1218" s="207" t="s">
        <v>8018</v>
      </c>
    </row>
    <row r="1219" spans="1:13" x14ac:dyDescent="0.25">
      <c r="A1219" s="207" t="s">
        <v>574</v>
      </c>
      <c r="B1219" s="207" t="s">
        <v>5284</v>
      </c>
      <c r="C1219" s="207" t="s">
        <v>7965</v>
      </c>
      <c r="D1219" s="297">
        <v>28</v>
      </c>
      <c r="L1219" s="207" t="s">
        <v>611</v>
      </c>
      <c r="M1219" s="207" t="s">
        <v>8019</v>
      </c>
    </row>
    <row r="1220" spans="1:13" x14ac:dyDescent="0.25">
      <c r="A1220" s="207" t="s">
        <v>574</v>
      </c>
      <c r="B1220" s="207" t="s">
        <v>5284</v>
      </c>
      <c r="C1220" s="207" t="s">
        <v>7966</v>
      </c>
      <c r="D1220" s="297">
        <v>28</v>
      </c>
      <c r="L1220" s="207" t="s">
        <v>611</v>
      </c>
      <c r="M1220" s="207" t="s">
        <v>8020</v>
      </c>
    </row>
    <row r="1221" spans="1:13" x14ac:dyDescent="0.25">
      <c r="A1221" s="207" t="s">
        <v>574</v>
      </c>
      <c r="B1221" s="207" t="s">
        <v>5284</v>
      </c>
      <c r="C1221" s="207" t="s">
        <v>7967</v>
      </c>
      <c r="D1221" s="297">
        <v>76</v>
      </c>
      <c r="L1221" s="207" t="s">
        <v>611</v>
      </c>
      <c r="M1221" s="207" t="s">
        <v>8021</v>
      </c>
    </row>
    <row r="1222" spans="1:13" x14ac:dyDescent="0.25">
      <c r="A1222" s="207" t="s">
        <v>574</v>
      </c>
      <c r="B1222" s="207" t="s">
        <v>5284</v>
      </c>
      <c r="C1222" s="207" t="s">
        <v>7968</v>
      </c>
      <c r="D1222" s="297">
        <v>28</v>
      </c>
      <c r="L1222" s="207" t="s">
        <v>611</v>
      </c>
      <c r="M1222" s="207" t="s">
        <v>8022</v>
      </c>
    </row>
    <row r="1223" spans="1:13" x14ac:dyDescent="0.25">
      <c r="A1223" s="207" t="s">
        <v>574</v>
      </c>
      <c r="B1223" s="207" t="s">
        <v>5284</v>
      </c>
      <c r="C1223" s="207" t="s">
        <v>7969</v>
      </c>
      <c r="D1223" s="297">
        <v>52</v>
      </c>
      <c r="L1223" s="207" t="s">
        <v>611</v>
      </c>
      <c r="M1223" s="207" t="s">
        <v>8042</v>
      </c>
    </row>
    <row r="1224" spans="1:13" x14ac:dyDescent="0.25">
      <c r="A1224" s="207" t="s">
        <v>574</v>
      </c>
      <c r="B1224" s="207" t="s">
        <v>5284</v>
      </c>
      <c r="C1224" s="207" t="s">
        <v>7970</v>
      </c>
      <c r="D1224" s="297">
        <v>30</v>
      </c>
      <c r="L1224" s="207" t="s">
        <v>611</v>
      </c>
      <c r="M1224" s="207" t="s">
        <v>8034</v>
      </c>
    </row>
    <row r="1225" spans="1:13" x14ac:dyDescent="0.25">
      <c r="A1225" s="207" t="s">
        <v>574</v>
      </c>
      <c r="B1225" s="207" t="s">
        <v>5284</v>
      </c>
      <c r="C1225" s="207" t="s">
        <v>7971</v>
      </c>
      <c r="D1225" s="297">
        <v>28</v>
      </c>
      <c r="L1225" s="207" t="s">
        <v>611</v>
      </c>
      <c r="M1225" s="207" t="s">
        <v>8043</v>
      </c>
    </row>
    <row r="1226" spans="1:13" x14ac:dyDescent="0.25">
      <c r="A1226" s="207" t="s">
        <v>574</v>
      </c>
      <c r="B1226" s="207" t="s">
        <v>5284</v>
      </c>
      <c r="C1226" s="207" t="s">
        <v>7972</v>
      </c>
      <c r="D1226" s="297">
        <v>28</v>
      </c>
      <c r="L1226" s="207" t="s">
        <v>611</v>
      </c>
      <c r="M1226" s="207" t="s">
        <v>8044</v>
      </c>
    </row>
    <row r="1227" spans="1:13" x14ac:dyDescent="0.25">
      <c r="A1227" s="207" t="s">
        <v>574</v>
      </c>
      <c r="B1227" s="207" t="s">
        <v>5284</v>
      </c>
      <c r="C1227" s="207" t="s">
        <v>7973</v>
      </c>
      <c r="D1227" s="297">
        <v>28</v>
      </c>
      <c r="L1227" s="207" t="s">
        <v>611</v>
      </c>
      <c r="M1227" s="207" t="s">
        <v>8045</v>
      </c>
    </row>
    <row r="1228" spans="1:13" x14ac:dyDescent="0.25">
      <c r="A1228" s="207" t="s">
        <v>574</v>
      </c>
      <c r="B1228" s="207" t="s">
        <v>5284</v>
      </c>
      <c r="C1228" s="207" t="s">
        <v>7974</v>
      </c>
      <c r="D1228" s="297">
        <v>141</v>
      </c>
      <c r="L1228" s="207" t="s">
        <v>611</v>
      </c>
      <c r="M1228" s="207" t="s">
        <v>7698</v>
      </c>
    </row>
    <row r="1229" spans="1:13" x14ac:dyDescent="0.25">
      <c r="A1229" s="207" t="s">
        <v>574</v>
      </c>
      <c r="B1229" s="207" t="s">
        <v>5284</v>
      </c>
      <c r="C1229" s="207" t="s">
        <v>7598</v>
      </c>
      <c r="D1229" s="297">
        <v>2</v>
      </c>
      <c r="L1229" s="207" t="s">
        <v>611</v>
      </c>
      <c r="M1229" s="207" t="s">
        <v>7621</v>
      </c>
    </row>
    <row r="1230" spans="1:13" x14ac:dyDescent="0.25">
      <c r="A1230" s="207" t="s">
        <v>574</v>
      </c>
      <c r="B1230" s="207" t="s">
        <v>5284</v>
      </c>
      <c r="C1230" s="207" t="s">
        <v>7975</v>
      </c>
      <c r="D1230" s="297">
        <v>8</v>
      </c>
      <c r="L1230" s="207" t="s">
        <v>611</v>
      </c>
      <c r="M1230" s="207" t="s">
        <v>7699</v>
      </c>
    </row>
    <row r="1231" spans="1:13" x14ac:dyDescent="0.25">
      <c r="A1231" s="207" t="s">
        <v>574</v>
      </c>
      <c r="B1231" s="207" t="s">
        <v>5284</v>
      </c>
      <c r="C1231" s="207" t="s">
        <v>7976</v>
      </c>
      <c r="D1231" s="297">
        <v>4</v>
      </c>
      <c r="L1231" s="207" t="s">
        <v>611</v>
      </c>
      <c r="M1231" s="207" t="s">
        <v>8030</v>
      </c>
    </row>
    <row r="1232" spans="1:13" x14ac:dyDescent="0.25">
      <c r="A1232" s="207" t="s">
        <v>574</v>
      </c>
      <c r="B1232" s="207" t="s">
        <v>5284</v>
      </c>
      <c r="C1232" s="207" t="s">
        <v>7977</v>
      </c>
      <c r="D1232" s="297">
        <v>4</v>
      </c>
      <c r="L1232" s="207" t="s">
        <v>611</v>
      </c>
      <c r="M1232" s="207" t="s">
        <v>8031</v>
      </c>
    </row>
    <row r="1233" spans="1:13" x14ac:dyDescent="0.25">
      <c r="A1233" s="207" t="s">
        <v>574</v>
      </c>
      <c r="B1233" s="207" t="s">
        <v>5284</v>
      </c>
      <c r="C1233" s="207" t="s">
        <v>3628</v>
      </c>
      <c r="D1233" s="297">
        <v>14</v>
      </c>
      <c r="L1233" s="207" t="s">
        <v>611</v>
      </c>
      <c r="M1233" s="207" t="s">
        <v>7623</v>
      </c>
    </row>
    <row r="1234" spans="1:13" x14ac:dyDescent="0.25">
      <c r="A1234" s="207" t="s">
        <v>574</v>
      </c>
      <c r="B1234" s="207" t="s">
        <v>5284</v>
      </c>
      <c r="C1234" s="207" t="s">
        <v>4513</v>
      </c>
      <c r="D1234" s="297">
        <v>24</v>
      </c>
      <c r="L1234" s="207" t="s">
        <v>611</v>
      </c>
      <c r="M1234" s="207" t="s">
        <v>8026</v>
      </c>
    </row>
    <row r="1235" spans="1:13" x14ac:dyDescent="0.25">
      <c r="A1235" s="207" t="s">
        <v>574</v>
      </c>
      <c r="B1235" s="207" t="s">
        <v>5284</v>
      </c>
      <c r="C1235" s="207" t="s">
        <v>4517</v>
      </c>
      <c r="D1235" s="297">
        <v>274</v>
      </c>
      <c r="L1235" s="207" t="s">
        <v>611</v>
      </c>
      <c r="M1235" s="207" t="s">
        <v>8046</v>
      </c>
    </row>
    <row r="1236" spans="1:13" x14ac:dyDescent="0.25">
      <c r="A1236" s="207" t="s">
        <v>574</v>
      </c>
      <c r="B1236" s="207" t="s">
        <v>5284</v>
      </c>
      <c r="C1236" s="207" t="s">
        <v>7609</v>
      </c>
      <c r="D1236" s="297">
        <v>2</v>
      </c>
      <c r="L1236" s="207" t="s">
        <v>611</v>
      </c>
      <c r="M1236" s="207" t="s">
        <v>8047</v>
      </c>
    </row>
    <row r="1237" spans="1:13" x14ac:dyDescent="0.25">
      <c r="A1237" s="207" t="s">
        <v>574</v>
      </c>
      <c r="B1237" s="207" t="s">
        <v>5284</v>
      </c>
      <c r="C1237" s="207" t="s">
        <v>7978</v>
      </c>
      <c r="D1237" s="297">
        <v>718</v>
      </c>
      <c r="L1237" s="207" t="s">
        <v>611</v>
      </c>
      <c r="M1237" s="207" t="s">
        <v>7641</v>
      </c>
    </row>
    <row r="1238" spans="1:13" x14ac:dyDescent="0.25">
      <c r="A1238" s="207" t="s">
        <v>574</v>
      </c>
      <c r="B1238" s="207" t="s">
        <v>5284</v>
      </c>
      <c r="C1238" s="207" t="s">
        <v>7697</v>
      </c>
      <c r="D1238" s="297">
        <v>26</v>
      </c>
      <c r="L1238" s="207" t="s">
        <v>611</v>
      </c>
      <c r="M1238" s="207" t="s">
        <v>8048</v>
      </c>
    </row>
    <row r="1239" spans="1:13" x14ac:dyDescent="0.25">
      <c r="A1239" s="207" t="s">
        <v>574</v>
      </c>
      <c r="B1239" s="207" t="s">
        <v>5284</v>
      </c>
      <c r="C1239" s="207" t="s">
        <v>7979</v>
      </c>
      <c r="D1239" s="297">
        <v>24</v>
      </c>
      <c r="L1239" s="207" t="s">
        <v>611</v>
      </c>
      <c r="M1239" s="207" t="s">
        <v>7646</v>
      </c>
    </row>
    <row r="1240" spans="1:13" x14ac:dyDescent="0.25">
      <c r="A1240" s="207" t="s">
        <v>574</v>
      </c>
      <c r="B1240" s="207" t="s">
        <v>5284</v>
      </c>
      <c r="C1240" s="207" t="s">
        <v>7618</v>
      </c>
      <c r="D1240" s="297">
        <v>16</v>
      </c>
      <c r="L1240" s="207" t="s">
        <v>611</v>
      </c>
      <c r="M1240" s="207" t="s">
        <v>7717</v>
      </c>
    </row>
    <row r="1241" spans="1:13" x14ac:dyDescent="0.25">
      <c r="A1241" s="207" t="s">
        <v>574</v>
      </c>
      <c r="B1241" s="207" t="s">
        <v>5284</v>
      </c>
      <c r="C1241" s="207" t="s">
        <v>7980</v>
      </c>
      <c r="D1241" s="297">
        <v>87</v>
      </c>
      <c r="L1241" s="207" t="s">
        <v>611</v>
      </c>
      <c r="M1241" s="207" t="s">
        <v>7662</v>
      </c>
    </row>
    <row r="1242" spans="1:13" x14ac:dyDescent="0.25">
      <c r="A1242" s="207" t="s">
        <v>574</v>
      </c>
      <c r="B1242" s="207" t="s">
        <v>5284</v>
      </c>
      <c r="C1242" s="207" t="s">
        <v>7623</v>
      </c>
      <c r="D1242" s="297">
        <v>406</v>
      </c>
      <c r="L1242" s="207" t="s">
        <v>611</v>
      </c>
      <c r="M1242" s="207" t="s">
        <v>8035</v>
      </c>
    </row>
    <row r="1243" spans="1:13" x14ac:dyDescent="0.25">
      <c r="A1243" s="207" t="s">
        <v>574</v>
      </c>
      <c r="B1243" s="207" t="s">
        <v>5284</v>
      </c>
      <c r="C1243" s="207" t="s">
        <v>7627</v>
      </c>
      <c r="D1243" s="297">
        <v>797</v>
      </c>
      <c r="L1243" s="207" t="s">
        <v>611</v>
      </c>
      <c r="M1243" s="207" t="s">
        <v>8036</v>
      </c>
    </row>
    <row r="1244" spans="1:13" x14ac:dyDescent="0.25">
      <c r="A1244" s="207" t="s">
        <v>574</v>
      </c>
      <c r="B1244" s="207" t="s">
        <v>5284</v>
      </c>
      <c r="C1244" s="207" t="s">
        <v>7981</v>
      </c>
      <c r="D1244" s="297">
        <v>72</v>
      </c>
      <c r="L1244" s="207" t="s">
        <v>611</v>
      </c>
      <c r="M1244" s="207" t="s">
        <v>8040</v>
      </c>
    </row>
    <row r="1245" spans="1:13" x14ac:dyDescent="0.25">
      <c r="A1245" s="207" t="s">
        <v>574</v>
      </c>
      <c r="B1245" s="207" t="s">
        <v>5284</v>
      </c>
      <c r="C1245" s="207" t="s">
        <v>7644</v>
      </c>
      <c r="D1245" s="297">
        <v>36</v>
      </c>
      <c r="L1245" s="207" t="s">
        <v>611</v>
      </c>
      <c r="M1245" s="207" t="s">
        <v>8037</v>
      </c>
    </row>
    <row r="1246" spans="1:13" x14ac:dyDescent="0.25">
      <c r="A1246" s="207" t="s">
        <v>574</v>
      </c>
      <c r="B1246" s="207" t="s">
        <v>5310</v>
      </c>
      <c r="C1246" s="207" t="s">
        <v>7905</v>
      </c>
      <c r="D1246" s="297">
        <v>10</v>
      </c>
      <c r="L1246" s="207" t="s">
        <v>611</v>
      </c>
      <c r="M1246" s="207" t="s">
        <v>8038</v>
      </c>
    </row>
    <row r="1247" spans="1:13" x14ac:dyDescent="0.25">
      <c r="A1247" s="207" t="s">
        <v>574</v>
      </c>
      <c r="B1247" s="207" t="s">
        <v>5310</v>
      </c>
      <c r="C1247" s="207" t="s">
        <v>7982</v>
      </c>
      <c r="D1247" s="297">
        <v>4</v>
      </c>
      <c r="L1247" s="207" t="s">
        <v>611</v>
      </c>
      <c r="M1247" s="207" t="s">
        <v>8039</v>
      </c>
    </row>
    <row r="1248" spans="1:13" x14ac:dyDescent="0.25">
      <c r="A1248" s="207" t="s">
        <v>574</v>
      </c>
      <c r="B1248" s="207" t="s">
        <v>5310</v>
      </c>
      <c r="C1248" s="207" t="s">
        <v>7983</v>
      </c>
      <c r="D1248" s="297">
        <v>2</v>
      </c>
      <c r="L1248" s="207" t="s">
        <v>611</v>
      </c>
      <c r="M1248" s="207" t="s">
        <v>8041</v>
      </c>
    </row>
    <row r="1249" spans="1:13" x14ac:dyDescent="0.25">
      <c r="A1249" s="207" t="s">
        <v>574</v>
      </c>
      <c r="B1249" s="207" t="s">
        <v>5310</v>
      </c>
      <c r="C1249" s="207" t="s">
        <v>7984</v>
      </c>
      <c r="D1249" s="297">
        <v>2</v>
      </c>
      <c r="L1249" s="207" t="s">
        <v>615</v>
      </c>
      <c r="M1249" s="207" t="s">
        <v>3251</v>
      </c>
    </row>
    <row r="1250" spans="1:13" x14ac:dyDescent="0.25">
      <c r="A1250" s="207" t="s">
        <v>574</v>
      </c>
      <c r="B1250" s="207" t="s">
        <v>5310</v>
      </c>
      <c r="C1250" s="207" t="s">
        <v>7975</v>
      </c>
      <c r="D1250" s="297">
        <v>30</v>
      </c>
      <c r="L1250" s="207" t="s">
        <v>615</v>
      </c>
      <c r="M1250" s="207" t="s">
        <v>3254</v>
      </c>
    </row>
    <row r="1251" spans="1:13" x14ac:dyDescent="0.25">
      <c r="A1251" s="207" t="s">
        <v>574</v>
      </c>
      <c r="B1251" s="207" t="s">
        <v>5310</v>
      </c>
      <c r="C1251" s="207" t="s">
        <v>7985</v>
      </c>
      <c r="D1251" s="297">
        <v>12</v>
      </c>
      <c r="L1251" s="207" t="s">
        <v>615</v>
      </c>
      <c r="M1251" s="207" t="s">
        <v>3257</v>
      </c>
    </row>
    <row r="1252" spans="1:13" x14ac:dyDescent="0.25">
      <c r="A1252" s="207" t="s">
        <v>574</v>
      </c>
      <c r="B1252" s="207" t="s">
        <v>5310</v>
      </c>
      <c r="C1252" s="207" t="s">
        <v>7986</v>
      </c>
      <c r="D1252" s="297">
        <v>6</v>
      </c>
      <c r="L1252" s="207" t="s">
        <v>615</v>
      </c>
      <c r="M1252" s="207" t="s">
        <v>3260</v>
      </c>
    </row>
    <row r="1253" spans="1:13" x14ac:dyDescent="0.25">
      <c r="A1253" s="207" t="s">
        <v>574</v>
      </c>
      <c r="B1253" s="207" t="s">
        <v>5310</v>
      </c>
      <c r="C1253" s="207" t="s">
        <v>7987</v>
      </c>
      <c r="D1253" s="297">
        <v>22</v>
      </c>
      <c r="L1253" s="207" t="s">
        <v>615</v>
      </c>
      <c r="M1253" s="207" t="s">
        <v>3263</v>
      </c>
    </row>
    <row r="1254" spans="1:13" x14ac:dyDescent="0.25">
      <c r="A1254" s="207" t="s">
        <v>574</v>
      </c>
      <c r="B1254" s="207" t="s">
        <v>5310</v>
      </c>
      <c r="C1254" s="207" t="s">
        <v>7599</v>
      </c>
      <c r="D1254" s="297">
        <v>35</v>
      </c>
      <c r="L1254" s="207" t="s">
        <v>615</v>
      </c>
      <c r="M1254" s="207" t="s">
        <v>3266</v>
      </c>
    </row>
    <row r="1255" spans="1:13" x14ac:dyDescent="0.25">
      <c r="A1255" s="207" t="s">
        <v>574</v>
      </c>
      <c r="B1255" s="207" t="s">
        <v>5310</v>
      </c>
      <c r="C1255" s="207" t="s">
        <v>7988</v>
      </c>
      <c r="D1255" s="297">
        <v>4</v>
      </c>
      <c r="L1255" s="207" t="s">
        <v>615</v>
      </c>
      <c r="M1255" s="207" t="s">
        <v>3269</v>
      </c>
    </row>
    <row r="1256" spans="1:13" x14ac:dyDescent="0.25">
      <c r="A1256" s="207" t="s">
        <v>574</v>
      </c>
      <c r="B1256" s="207" t="s">
        <v>5310</v>
      </c>
      <c r="C1256" s="207" t="s">
        <v>7989</v>
      </c>
      <c r="D1256" s="297">
        <v>4</v>
      </c>
      <c r="L1256" s="207" t="s">
        <v>615</v>
      </c>
      <c r="M1256" s="207" t="s">
        <v>3271</v>
      </c>
    </row>
    <row r="1257" spans="1:13" x14ac:dyDescent="0.25">
      <c r="A1257" s="207" t="s">
        <v>574</v>
      </c>
      <c r="B1257" s="207" t="s">
        <v>5310</v>
      </c>
      <c r="C1257" s="207" t="s">
        <v>5408</v>
      </c>
      <c r="D1257" s="297">
        <v>10</v>
      </c>
      <c r="L1257" s="207" t="s">
        <v>615</v>
      </c>
      <c r="M1257" s="207" t="s">
        <v>3290</v>
      </c>
    </row>
    <row r="1258" spans="1:13" x14ac:dyDescent="0.25">
      <c r="A1258" s="207" t="s">
        <v>574</v>
      </c>
      <c r="B1258" s="207" t="s">
        <v>5310</v>
      </c>
      <c r="C1258" s="207" t="s">
        <v>7990</v>
      </c>
      <c r="D1258" s="297">
        <v>4</v>
      </c>
      <c r="L1258" s="207" t="s">
        <v>615</v>
      </c>
      <c r="M1258" s="207" t="s">
        <v>3296</v>
      </c>
    </row>
    <row r="1259" spans="1:13" x14ac:dyDescent="0.25">
      <c r="A1259" s="207" t="s">
        <v>574</v>
      </c>
      <c r="B1259" s="207" t="s">
        <v>5310</v>
      </c>
      <c r="C1259" s="207" t="s">
        <v>5411</v>
      </c>
      <c r="D1259" s="297">
        <v>4</v>
      </c>
      <c r="L1259" s="207" t="s">
        <v>615</v>
      </c>
      <c r="M1259" s="207" t="s">
        <v>3299</v>
      </c>
    </row>
    <row r="1260" spans="1:13" x14ac:dyDescent="0.25">
      <c r="A1260" s="207" t="s">
        <v>574</v>
      </c>
      <c r="B1260" s="207" t="s">
        <v>5310</v>
      </c>
      <c r="C1260" s="207" t="s">
        <v>7991</v>
      </c>
      <c r="D1260" s="297">
        <v>30</v>
      </c>
      <c r="L1260" s="207" t="s">
        <v>615</v>
      </c>
      <c r="M1260" s="207" t="s">
        <v>3311</v>
      </c>
    </row>
    <row r="1261" spans="1:13" x14ac:dyDescent="0.25">
      <c r="A1261" s="207" t="s">
        <v>574</v>
      </c>
      <c r="B1261" s="207" t="s">
        <v>5288</v>
      </c>
      <c r="C1261" s="207" t="s">
        <v>3341</v>
      </c>
      <c r="D1261" s="297">
        <v>4</v>
      </c>
      <c r="L1261" s="207" t="s">
        <v>615</v>
      </c>
      <c r="M1261" s="207" t="s">
        <v>3326</v>
      </c>
    </row>
    <row r="1262" spans="1:13" x14ac:dyDescent="0.25">
      <c r="A1262" s="207" t="s">
        <v>574</v>
      </c>
      <c r="B1262" s="207" t="s">
        <v>5288</v>
      </c>
      <c r="C1262" s="207" t="s">
        <v>7654</v>
      </c>
      <c r="D1262" s="297">
        <v>2</v>
      </c>
      <c r="L1262" s="207" t="s">
        <v>615</v>
      </c>
      <c r="M1262" s="207" t="s">
        <v>3341</v>
      </c>
    </row>
    <row r="1263" spans="1:13" x14ac:dyDescent="0.25">
      <c r="A1263" s="207" t="s">
        <v>574</v>
      </c>
      <c r="B1263" s="207" t="s">
        <v>5288</v>
      </c>
      <c r="C1263" s="207" t="s">
        <v>3628</v>
      </c>
      <c r="D1263" s="297">
        <v>164</v>
      </c>
      <c r="L1263" s="207" t="s">
        <v>615</v>
      </c>
      <c r="M1263" s="207" t="s">
        <v>7994</v>
      </c>
    </row>
    <row r="1264" spans="1:13" x14ac:dyDescent="0.25">
      <c r="A1264" s="207" t="s">
        <v>574</v>
      </c>
      <c r="B1264" s="207" t="s">
        <v>5288</v>
      </c>
      <c r="C1264" s="207" t="s">
        <v>7743</v>
      </c>
      <c r="D1264" s="297">
        <v>40</v>
      </c>
      <c r="L1264" s="207" t="s">
        <v>615</v>
      </c>
      <c r="M1264" s="207" t="s">
        <v>7995</v>
      </c>
    </row>
    <row r="1265" spans="1:13" x14ac:dyDescent="0.25">
      <c r="A1265" s="207" t="s">
        <v>574</v>
      </c>
      <c r="B1265" s="207" t="s">
        <v>5288</v>
      </c>
      <c r="C1265" s="207" t="s">
        <v>7697</v>
      </c>
      <c r="D1265" s="297">
        <v>25</v>
      </c>
      <c r="L1265" s="207" t="s">
        <v>615</v>
      </c>
      <c r="M1265" s="207" t="s">
        <v>7996</v>
      </c>
    </row>
    <row r="1266" spans="1:13" x14ac:dyDescent="0.25">
      <c r="A1266" s="207" t="s">
        <v>577</v>
      </c>
      <c r="B1266" s="207" t="s">
        <v>5288</v>
      </c>
      <c r="C1266" s="207" t="s">
        <v>7905</v>
      </c>
      <c r="D1266" s="297">
        <v>133</v>
      </c>
      <c r="L1266" s="207" t="s">
        <v>615</v>
      </c>
      <c r="M1266" s="207" t="s">
        <v>7593</v>
      </c>
    </row>
    <row r="1267" spans="1:13" x14ac:dyDescent="0.25">
      <c r="A1267" s="207" t="s">
        <v>577</v>
      </c>
      <c r="B1267" s="207" t="s">
        <v>5288</v>
      </c>
      <c r="C1267" s="207" t="s">
        <v>7983</v>
      </c>
      <c r="D1267" s="297">
        <v>8</v>
      </c>
      <c r="L1267" s="207" t="s">
        <v>615</v>
      </c>
      <c r="M1267" s="207" t="s">
        <v>7595</v>
      </c>
    </row>
    <row r="1268" spans="1:13" x14ac:dyDescent="0.25">
      <c r="A1268" s="207" t="s">
        <v>577</v>
      </c>
      <c r="B1268" s="207" t="s">
        <v>5288</v>
      </c>
      <c r="C1268" s="207" t="s">
        <v>7984</v>
      </c>
      <c r="D1268" s="297">
        <v>8</v>
      </c>
      <c r="L1268" s="207" t="s">
        <v>615</v>
      </c>
      <c r="M1268" s="207" t="s">
        <v>7897</v>
      </c>
    </row>
    <row r="1269" spans="1:13" x14ac:dyDescent="0.25">
      <c r="A1269" s="207" t="s">
        <v>577</v>
      </c>
      <c r="B1269" s="207" t="s">
        <v>5288</v>
      </c>
      <c r="C1269" s="207" t="s">
        <v>3492</v>
      </c>
      <c r="D1269" s="297">
        <v>24</v>
      </c>
      <c r="L1269" s="207" t="s">
        <v>615</v>
      </c>
      <c r="M1269" s="207" t="s">
        <v>3365</v>
      </c>
    </row>
    <row r="1270" spans="1:13" x14ac:dyDescent="0.25">
      <c r="A1270" s="207" t="s">
        <v>577</v>
      </c>
      <c r="B1270" s="207" t="s">
        <v>5288</v>
      </c>
      <c r="C1270" s="207" t="s">
        <v>3532</v>
      </c>
      <c r="D1270" s="297">
        <v>4</v>
      </c>
      <c r="L1270" s="207" t="s">
        <v>615</v>
      </c>
      <c r="M1270" s="207" t="s">
        <v>3368</v>
      </c>
    </row>
    <row r="1271" spans="1:13" x14ac:dyDescent="0.25">
      <c r="A1271" s="207" t="s">
        <v>577</v>
      </c>
      <c r="B1271" s="207" t="s">
        <v>5288</v>
      </c>
      <c r="C1271" s="207" t="s">
        <v>3568</v>
      </c>
      <c r="D1271" s="297">
        <v>2</v>
      </c>
      <c r="L1271" s="207" t="s">
        <v>615</v>
      </c>
      <c r="M1271" s="207" t="s">
        <v>3371</v>
      </c>
    </row>
    <row r="1272" spans="1:13" x14ac:dyDescent="0.25">
      <c r="A1272" s="207" t="s">
        <v>577</v>
      </c>
      <c r="B1272" s="207" t="s">
        <v>5288</v>
      </c>
      <c r="C1272" s="207" t="s">
        <v>3585</v>
      </c>
      <c r="D1272" s="297">
        <v>4</v>
      </c>
      <c r="L1272" s="207" t="s">
        <v>615</v>
      </c>
      <c r="M1272" s="207" t="s">
        <v>3374</v>
      </c>
    </row>
    <row r="1273" spans="1:13" x14ac:dyDescent="0.25">
      <c r="A1273" s="207" t="s">
        <v>577</v>
      </c>
      <c r="B1273" s="207" t="s">
        <v>5288</v>
      </c>
      <c r="C1273" s="207" t="s">
        <v>3588</v>
      </c>
      <c r="D1273" s="297">
        <v>36</v>
      </c>
      <c r="L1273" s="207" t="s">
        <v>615</v>
      </c>
      <c r="M1273" s="207" t="s">
        <v>7945</v>
      </c>
    </row>
    <row r="1274" spans="1:13" x14ac:dyDescent="0.25">
      <c r="A1274" s="207" t="s">
        <v>577</v>
      </c>
      <c r="B1274" s="207" t="s">
        <v>5288</v>
      </c>
      <c r="C1274" s="207" t="s">
        <v>3591</v>
      </c>
      <c r="D1274" s="297">
        <v>24</v>
      </c>
      <c r="L1274" s="207" t="s">
        <v>615</v>
      </c>
      <c r="M1274" s="207" t="s">
        <v>3377</v>
      </c>
    </row>
    <row r="1275" spans="1:13" x14ac:dyDescent="0.25">
      <c r="A1275" s="207" t="s">
        <v>577</v>
      </c>
      <c r="B1275" s="207" t="s">
        <v>5288</v>
      </c>
      <c r="C1275" s="207" t="s">
        <v>3594</v>
      </c>
      <c r="D1275" s="297">
        <v>36</v>
      </c>
      <c r="L1275" s="207" t="s">
        <v>615</v>
      </c>
      <c r="M1275" s="207" t="s">
        <v>3383</v>
      </c>
    </row>
    <row r="1276" spans="1:13" x14ac:dyDescent="0.25">
      <c r="A1276" s="207" t="s">
        <v>577</v>
      </c>
      <c r="B1276" s="207" t="s">
        <v>5288</v>
      </c>
      <c r="C1276" s="207" t="s">
        <v>7654</v>
      </c>
      <c r="D1276" s="297">
        <v>140</v>
      </c>
      <c r="L1276" s="207" t="s">
        <v>615</v>
      </c>
      <c r="M1276" s="207" t="s">
        <v>7597</v>
      </c>
    </row>
    <row r="1277" spans="1:13" x14ac:dyDescent="0.25">
      <c r="A1277" s="207" t="s">
        <v>577</v>
      </c>
      <c r="B1277" s="207" t="s">
        <v>5288</v>
      </c>
      <c r="C1277" s="207" t="s">
        <v>3602</v>
      </c>
      <c r="D1277" s="297">
        <v>36</v>
      </c>
      <c r="L1277" s="207" t="s">
        <v>615</v>
      </c>
      <c r="M1277" s="207" t="s">
        <v>3394</v>
      </c>
    </row>
    <row r="1278" spans="1:13" x14ac:dyDescent="0.25">
      <c r="A1278" s="207" t="s">
        <v>577</v>
      </c>
      <c r="B1278" s="207" t="s">
        <v>5288</v>
      </c>
      <c r="C1278" s="207" t="s">
        <v>7665</v>
      </c>
      <c r="D1278" s="297">
        <v>24</v>
      </c>
      <c r="L1278" s="207" t="s">
        <v>615</v>
      </c>
      <c r="M1278" s="207" t="s">
        <v>3397</v>
      </c>
    </row>
    <row r="1279" spans="1:13" x14ac:dyDescent="0.25">
      <c r="A1279" s="207" t="s">
        <v>577</v>
      </c>
      <c r="B1279" s="207" t="s">
        <v>5288</v>
      </c>
      <c r="C1279" s="207" t="s">
        <v>3628</v>
      </c>
      <c r="D1279" s="297">
        <v>1133</v>
      </c>
      <c r="L1279" s="207" t="s">
        <v>615</v>
      </c>
      <c r="M1279" s="207" t="s">
        <v>3399</v>
      </c>
    </row>
    <row r="1280" spans="1:13" x14ac:dyDescent="0.25">
      <c r="A1280" s="207" t="s">
        <v>577</v>
      </c>
      <c r="B1280" s="207" t="s">
        <v>5288</v>
      </c>
      <c r="C1280" s="207" t="s">
        <v>7678</v>
      </c>
      <c r="D1280" s="297">
        <v>24</v>
      </c>
      <c r="L1280" s="207" t="s">
        <v>615</v>
      </c>
      <c r="M1280" s="207" t="s">
        <v>3401</v>
      </c>
    </row>
    <row r="1281" spans="1:13" x14ac:dyDescent="0.25">
      <c r="A1281" s="207" t="s">
        <v>577</v>
      </c>
      <c r="B1281" s="207" t="s">
        <v>5288</v>
      </c>
      <c r="C1281" s="207" t="s">
        <v>3642</v>
      </c>
      <c r="D1281" s="297">
        <v>24</v>
      </c>
      <c r="L1281" s="207" t="s">
        <v>615</v>
      </c>
      <c r="M1281" s="207" t="s">
        <v>3403</v>
      </c>
    </row>
    <row r="1282" spans="1:13" x14ac:dyDescent="0.25">
      <c r="A1282" s="207" t="s">
        <v>577</v>
      </c>
      <c r="B1282" s="207" t="s">
        <v>5288</v>
      </c>
      <c r="C1282" s="207" t="s">
        <v>3645</v>
      </c>
      <c r="D1282" s="297">
        <v>24</v>
      </c>
      <c r="L1282" s="207" t="s">
        <v>615</v>
      </c>
      <c r="M1282" s="207" t="s">
        <v>3405</v>
      </c>
    </row>
    <row r="1283" spans="1:13" x14ac:dyDescent="0.25">
      <c r="A1283" s="207" t="s">
        <v>577</v>
      </c>
      <c r="B1283" s="207" t="s">
        <v>5288</v>
      </c>
      <c r="C1283" s="207" t="s">
        <v>7684</v>
      </c>
      <c r="D1283" s="297">
        <v>24</v>
      </c>
      <c r="L1283" s="207" t="s">
        <v>615</v>
      </c>
      <c r="M1283" s="207" t="s">
        <v>7950</v>
      </c>
    </row>
    <row r="1284" spans="1:13" x14ac:dyDescent="0.25">
      <c r="A1284" s="207" t="s">
        <v>577</v>
      </c>
      <c r="B1284" s="207" t="s">
        <v>5288</v>
      </c>
      <c r="C1284" s="207" t="s">
        <v>3663</v>
      </c>
      <c r="D1284" s="297">
        <v>26</v>
      </c>
      <c r="L1284" s="207" t="s">
        <v>615</v>
      </c>
      <c r="M1284" s="207" t="s">
        <v>7951</v>
      </c>
    </row>
    <row r="1285" spans="1:13" x14ac:dyDescent="0.25">
      <c r="A1285" s="207" t="s">
        <v>577</v>
      </c>
      <c r="B1285" s="207" t="s">
        <v>5288</v>
      </c>
      <c r="C1285" s="207" t="s">
        <v>7907</v>
      </c>
      <c r="D1285" s="297">
        <v>20</v>
      </c>
      <c r="L1285" s="207" t="s">
        <v>615</v>
      </c>
      <c r="M1285" s="207" t="s">
        <v>3409</v>
      </c>
    </row>
    <row r="1286" spans="1:13" x14ac:dyDescent="0.25">
      <c r="A1286" s="207" t="s">
        <v>577</v>
      </c>
      <c r="B1286" s="207" t="s">
        <v>5288</v>
      </c>
      <c r="C1286" s="207" t="s">
        <v>7908</v>
      </c>
      <c r="D1286" s="297">
        <v>17</v>
      </c>
      <c r="L1286" s="207" t="s">
        <v>615</v>
      </c>
      <c r="M1286" s="207" t="s">
        <v>3411</v>
      </c>
    </row>
    <row r="1287" spans="1:13" x14ac:dyDescent="0.25">
      <c r="A1287" s="207" t="s">
        <v>577</v>
      </c>
      <c r="B1287" s="207" t="s">
        <v>5288</v>
      </c>
      <c r="C1287" s="207" t="s">
        <v>7909</v>
      </c>
      <c r="D1287" s="297">
        <v>15</v>
      </c>
      <c r="L1287" s="207" t="s">
        <v>615</v>
      </c>
      <c r="M1287" s="207" t="s">
        <v>8049</v>
      </c>
    </row>
    <row r="1288" spans="1:13" x14ac:dyDescent="0.25">
      <c r="A1288" s="207" t="s">
        <v>577</v>
      </c>
      <c r="B1288" s="207" t="s">
        <v>5288</v>
      </c>
      <c r="C1288" s="207" t="s">
        <v>7910</v>
      </c>
      <c r="D1288" s="297">
        <v>13</v>
      </c>
      <c r="L1288" s="207" t="s">
        <v>615</v>
      </c>
      <c r="M1288" s="207" t="s">
        <v>3415</v>
      </c>
    </row>
    <row r="1289" spans="1:13" x14ac:dyDescent="0.25">
      <c r="A1289" s="207" t="s">
        <v>577</v>
      </c>
      <c r="B1289" s="207" t="s">
        <v>5288</v>
      </c>
      <c r="C1289" s="207" t="s">
        <v>7911</v>
      </c>
      <c r="D1289" s="297">
        <v>13</v>
      </c>
      <c r="L1289" s="207" t="s">
        <v>615</v>
      </c>
      <c r="M1289" s="207" t="s">
        <v>3418</v>
      </c>
    </row>
    <row r="1290" spans="1:13" x14ac:dyDescent="0.25">
      <c r="A1290" s="207" t="s">
        <v>577</v>
      </c>
      <c r="B1290" s="207" t="s">
        <v>5288</v>
      </c>
      <c r="C1290" s="207" t="s">
        <v>7725</v>
      </c>
      <c r="D1290" s="297">
        <v>32</v>
      </c>
      <c r="L1290" s="207" t="s">
        <v>615</v>
      </c>
      <c r="M1290" s="207" t="s">
        <v>3420</v>
      </c>
    </row>
    <row r="1291" spans="1:13" x14ac:dyDescent="0.25">
      <c r="A1291" s="207" t="s">
        <v>577</v>
      </c>
      <c r="B1291" s="207" t="s">
        <v>5288</v>
      </c>
      <c r="C1291" s="207" t="s">
        <v>7600</v>
      </c>
      <c r="D1291" s="297">
        <v>103</v>
      </c>
      <c r="L1291" s="207" t="s">
        <v>615</v>
      </c>
      <c r="M1291" s="207" t="s">
        <v>3422</v>
      </c>
    </row>
    <row r="1292" spans="1:13" x14ac:dyDescent="0.25">
      <c r="A1292" s="207" t="s">
        <v>577</v>
      </c>
      <c r="B1292" s="207" t="s">
        <v>5288</v>
      </c>
      <c r="C1292" s="207" t="s">
        <v>5629</v>
      </c>
      <c r="D1292" s="297">
        <v>30</v>
      </c>
      <c r="L1292" s="207" t="s">
        <v>615</v>
      </c>
      <c r="M1292" s="207" t="s">
        <v>3424</v>
      </c>
    </row>
    <row r="1293" spans="1:13" x14ac:dyDescent="0.25">
      <c r="A1293" s="207" t="s">
        <v>577</v>
      </c>
      <c r="B1293" s="207" t="s">
        <v>5288</v>
      </c>
      <c r="C1293" s="207" t="s">
        <v>7727</v>
      </c>
      <c r="D1293" s="297">
        <v>28</v>
      </c>
      <c r="L1293" s="207" t="s">
        <v>615</v>
      </c>
      <c r="M1293" s="207" t="s">
        <v>3483</v>
      </c>
    </row>
    <row r="1294" spans="1:13" x14ac:dyDescent="0.25">
      <c r="A1294" s="207" t="s">
        <v>577</v>
      </c>
      <c r="B1294" s="207" t="s">
        <v>5288</v>
      </c>
      <c r="C1294" s="207" t="s">
        <v>5640</v>
      </c>
      <c r="D1294" s="297">
        <v>28</v>
      </c>
      <c r="L1294" s="207" t="s">
        <v>615</v>
      </c>
      <c r="M1294" s="207" t="s">
        <v>3628</v>
      </c>
    </row>
    <row r="1295" spans="1:13" x14ac:dyDescent="0.25">
      <c r="A1295" s="207" t="s">
        <v>577</v>
      </c>
      <c r="B1295" s="207" t="s">
        <v>5288</v>
      </c>
      <c r="C1295" s="207" t="s">
        <v>5647</v>
      </c>
      <c r="D1295" s="297">
        <v>22</v>
      </c>
      <c r="L1295" s="207" t="s">
        <v>615</v>
      </c>
      <c r="M1295" s="207" t="s">
        <v>4150</v>
      </c>
    </row>
    <row r="1296" spans="1:13" x14ac:dyDescent="0.25">
      <c r="A1296" s="207" t="s">
        <v>577</v>
      </c>
      <c r="B1296" s="207" t="s">
        <v>5288</v>
      </c>
      <c r="C1296" s="207" t="s">
        <v>3802</v>
      </c>
      <c r="D1296" s="297">
        <v>14</v>
      </c>
      <c r="L1296" s="207" t="s">
        <v>615</v>
      </c>
      <c r="M1296" s="207" t="s">
        <v>8050</v>
      </c>
    </row>
    <row r="1297" spans="1:13" x14ac:dyDescent="0.25">
      <c r="A1297" s="207" t="s">
        <v>577</v>
      </c>
      <c r="B1297" s="207" t="s">
        <v>5288</v>
      </c>
      <c r="C1297" s="207" t="s">
        <v>5654</v>
      </c>
      <c r="D1297" s="297">
        <v>37</v>
      </c>
      <c r="L1297" s="207" t="s">
        <v>615</v>
      </c>
      <c r="M1297" s="207" t="s">
        <v>8012</v>
      </c>
    </row>
    <row r="1298" spans="1:13" x14ac:dyDescent="0.25">
      <c r="A1298" s="207" t="s">
        <v>577</v>
      </c>
      <c r="B1298" s="207" t="s">
        <v>5288</v>
      </c>
      <c r="C1298" s="207" t="s">
        <v>3808</v>
      </c>
      <c r="D1298" s="297">
        <v>14</v>
      </c>
      <c r="L1298" s="207" t="s">
        <v>615</v>
      </c>
      <c r="M1298" s="207" t="s">
        <v>8013</v>
      </c>
    </row>
    <row r="1299" spans="1:13" x14ac:dyDescent="0.25">
      <c r="A1299" s="207" t="s">
        <v>577</v>
      </c>
      <c r="B1299" s="207" t="s">
        <v>5288</v>
      </c>
      <c r="C1299" s="207" t="s">
        <v>5661</v>
      </c>
      <c r="D1299" s="297">
        <v>37</v>
      </c>
      <c r="L1299" s="207" t="s">
        <v>615</v>
      </c>
      <c r="M1299" s="207" t="s">
        <v>8014</v>
      </c>
    </row>
    <row r="1300" spans="1:13" x14ac:dyDescent="0.25">
      <c r="A1300" s="207" t="s">
        <v>577</v>
      </c>
      <c r="B1300" s="207" t="s">
        <v>5288</v>
      </c>
      <c r="C1300" s="207" t="s">
        <v>5668</v>
      </c>
      <c r="D1300" s="297">
        <v>29</v>
      </c>
      <c r="L1300" s="207" t="s">
        <v>615</v>
      </c>
      <c r="M1300" s="207" t="s">
        <v>4513</v>
      </c>
    </row>
    <row r="1301" spans="1:13" x14ac:dyDescent="0.25">
      <c r="A1301" s="207" t="s">
        <v>577</v>
      </c>
      <c r="B1301" s="207" t="s">
        <v>5288</v>
      </c>
      <c r="C1301" s="207" t="s">
        <v>5678</v>
      </c>
      <c r="D1301" s="297">
        <v>25</v>
      </c>
      <c r="L1301" s="207" t="s">
        <v>615</v>
      </c>
      <c r="M1301" s="207" t="s">
        <v>8051</v>
      </c>
    </row>
    <row r="1302" spans="1:13" x14ac:dyDescent="0.25">
      <c r="A1302" s="207" t="s">
        <v>577</v>
      </c>
      <c r="B1302" s="207" t="s">
        <v>5288</v>
      </c>
      <c r="C1302" s="207" t="s">
        <v>3826</v>
      </c>
      <c r="D1302" s="297">
        <v>4</v>
      </c>
      <c r="L1302" s="207" t="s">
        <v>615</v>
      </c>
      <c r="M1302" s="207" t="s">
        <v>4519</v>
      </c>
    </row>
    <row r="1303" spans="1:13" x14ac:dyDescent="0.25">
      <c r="A1303" s="207" t="s">
        <v>577</v>
      </c>
      <c r="B1303" s="207" t="s">
        <v>5288</v>
      </c>
      <c r="C1303" s="207" t="s">
        <v>5688</v>
      </c>
      <c r="D1303" s="297">
        <v>31</v>
      </c>
      <c r="L1303" s="207" t="s">
        <v>615</v>
      </c>
      <c r="M1303" s="207" t="s">
        <v>4520</v>
      </c>
    </row>
    <row r="1304" spans="1:13" x14ac:dyDescent="0.25">
      <c r="A1304" s="207" t="s">
        <v>577</v>
      </c>
      <c r="B1304" s="207" t="s">
        <v>5288</v>
      </c>
      <c r="C1304" s="207" t="s">
        <v>5695</v>
      </c>
      <c r="D1304" s="297">
        <v>25</v>
      </c>
      <c r="L1304" s="207" t="s">
        <v>615</v>
      </c>
      <c r="M1304" s="207" t="s">
        <v>4524</v>
      </c>
    </row>
    <row r="1305" spans="1:13" x14ac:dyDescent="0.25">
      <c r="A1305" s="207" t="s">
        <v>577</v>
      </c>
      <c r="B1305" s="207" t="s">
        <v>5288</v>
      </c>
      <c r="C1305" s="207" t="s">
        <v>5702</v>
      </c>
      <c r="D1305" s="297">
        <v>28</v>
      </c>
      <c r="L1305" s="207" t="s">
        <v>615</v>
      </c>
      <c r="M1305" s="207" t="s">
        <v>4528</v>
      </c>
    </row>
    <row r="1306" spans="1:13" x14ac:dyDescent="0.25">
      <c r="A1306" s="207" t="s">
        <v>577</v>
      </c>
      <c r="B1306" s="207" t="s">
        <v>5288</v>
      </c>
      <c r="C1306" s="207" t="s">
        <v>5708</v>
      </c>
      <c r="D1306" s="297">
        <v>28</v>
      </c>
      <c r="L1306" s="207" t="s">
        <v>615</v>
      </c>
      <c r="M1306" s="207" t="s">
        <v>4530</v>
      </c>
    </row>
    <row r="1307" spans="1:13" x14ac:dyDescent="0.25">
      <c r="A1307" s="207" t="s">
        <v>577</v>
      </c>
      <c r="B1307" s="207" t="s">
        <v>5288</v>
      </c>
      <c r="C1307" s="207" t="s">
        <v>7730</v>
      </c>
      <c r="D1307" s="297">
        <v>16</v>
      </c>
      <c r="L1307" s="207" t="s">
        <v>615</v>
      </c>
      <c r="M1307" s="207" t="s">
        <v>4531</v>
      </c>
    </row>
    <row r="1308" spans="1:13" x14ac:dyDescent="0.25">
      <c r="A1308" s="207" t="s">
        <v>577</v>
      </c>
      <c r="B1308" s="207" t="s">
        <v>5288</v>
      </c>
      <c r="C1308" s="207" t="s">
        <v>3849</v>
      </c>
      <c r="D1308" s="297">
        <v>2</v>
      </c>
      <c r="L1308" s="207" t="s">
        <v>615</v>
      </c>
      <c r="M1308" s="207" t="s">
        <v>4533</v>
      </c>
    </row>
    <row r="1309" spans="1:13" x14ac:dyDescent="0.25">
      <c r="A1309" s="207" t="s">
        <v>577</v>
      </c>
      <c r="B1309" s="207" t="s">
        <v>5288</v>
      </c>
      <c r="C1309" s="207" t="s">
        <v>7916</v>
      </c>
      <c r="D1309" s="297">
        <v>15</v>
      </c>
      <c r="L1309" s="207" t="s">
        <v>618</v>
      </c>
      <c r="M1309" s="207" t="s">
        <v>3394</v>
      </c>
    </row>
    <row r="1310" spans="1:13" x14ac:dyDescent="0.25">
      <c r="A1310" s="207" t="s">
        <v>577</v>
      </c>
      <c r="B1310" s="207" t="s">
        <v>5288</v>
      </c>
      <c r="C1310" s="207" t="s">
        <v>7917</v>
      </c>
      <c r="D1310" s="297">
        <v>15</v>
      </c>
      <c r="L1310" s="207" t="s">
        <v>618</v>
      </c>
      <c r="M1310" s="207" t="s">
        <v>3401</v>
      </c>
    </row>
    <row r="1311" spans="1:13" x14ac:dyDescent="0.25">
      <c r="A1311" s="207" t="s">
        <v>577</v>
      </c>
      <c r="B1311" s="207" t="s">
        <v>5288</v>
      </c>
      <c r="C1311" s="207" t="s">
        <v>3926</v>
      </c>
      <c r="D1311" s="297">
        <v>36</v>
      </c>
      <c r="L1311" s="207" t="s">
        <v>621</v>
      </c>
      <c r="M1311" s="207" t="s">
        <v>3251</v>
      </c>
    </row>
    <row r="1312" spans="1:13" x14ac:dyDescent="0.25">
      <c r="A1312" s="207" t="s">
        <v>577</v>
      </c>
      <c r="B1312" s="207" t="s">
        <v>5288</v>
      </c>
      <c r="C1312" s="207" t="s">
        <v>3930</v>
      </c>
      <c r="D1312" s="297">
        <v>34</v>
      </c>
      <c r="L1312" s="207" t="s">
        <v>621</v>
      </c>
      <c r="M1312" s="207" t="s">
        <v>3276</v>
      </c>
    </row>
    <row r="1313" spans="1:13" x14ac:dyDescent="0.25">
      <c r="A1313" s="207" t="s">
        <v>577</v>
      </c>
      <c r="B1313" s="207" t="s">
        <v>5288</v>
      </c>
      <c r="C1313" s="207" t="s">
        <v>3932</v>
      </c>
      <c r="D1313" s="297">
        <v>18</v>
      </c>
      <c r="L1313" s="207" t="s">
        <v>621</v>
      </c>
      <c r="M1313" s="207" t="s">
        <v>3285</v>
      </c>
    </row>
    <row r="1314" spans="1:13" x14ac:dyDescent="0.25">
      <c r="A1314" s="207" t="s">
        <v>577</v>
      </c>
      <c r="B1314" s="207" t="s">
        <v>5288</v>
      </c>
      <c r="C1314" s="207" t="s">
        <v>7735</v>
      </c>
      <c r="D1314" s="297">
        <v>83</v>
      </c>
      <c r="L1314" s="207" t="s">
        <v>621</v>
      </c>
      <c r="M1314" s="207" t="s">
        <v>3296</v>
      </c>
    </row>
    <row r="1315" spans="1:13" x14ac:dyDescent="0.25">
      <c r="A1315" s="207" t="s">
        <v>577</v>
      </c>
      <c r="B1315" s="207" t="s">
        <v>5288</v>
      </c>
      <c r="C1315" s="207" t="s">
        <v>7743</v>
      </c>
      <c r="D1315" s="297">
        <v>309</v>
      </c>
      <c r="L1315" s="207" t="s">
        <v>621</v>
      </c>
      <c r="M1315" s="207" t="s">
        <v>3302</v>
      </c>
    </row>
    <row r="1316" spans="1:13" x14ac:dyDescent="0.25">
      <c r="A1316" s="207" t="s">
        <v>577</v>
      </c>
      <c r="B1316" s="207" t="s">
        <v>5288</v>
      </c>
      <c r="C1316" s="207" t="s">
        <v>7745</v>
      </c>
      <c r="D1316" s="297">
        <v>184</v>
      </c>
      <c r="L1316" s="207" t="s">
        <v>621</v>
      </c>
      <c r="M1316" s="207" t="s">
        <v>3341</v>
      </c>
    </row>
    <row r="1317" spans="1:13" x14ac:dyDescent="0.25">
      <c r="A1317" s="207" t="s">
        <v>577</v>
      </c>
      <c r="B1317" s="207" t="s">
        <v>5288</v>
      </c>
      <c r="C1317" s="207" t="s">
        <v>3944</v>
      </c>
      <c r="D1317" s="297">
        <v>2</v>
      </c>
      <c r="L1317" s="207" t="s">
        <v>621</v>
      </c>
      <c r="M1317" s="207" t="s">
        <v>3353</v>
      </c>
    </row>
    <row r="1318" spans="1:13" x14ac:dyDescent="0.25">
      <c r="A1318" s="207" t="s">
        <v>577</v>
      </c>
      <c r="B1318" s="207" t="s">
        <v>5288</v>
      </c>
      <c r="C1318" s="207" t="s">
        <v>7746</v>
      </c>
      <c r="D1318" s="297">
        <v>66</v>
      </c>
      <c r="L1318" s="207" t="s">
        <v>621</v>
      </c>
      <c r="M1318" s="207" t="s">
        <v>3362</v>
      </c>
    </row>
    <row r="1319" spans="1:13" x14ac:dyDescent="0.25">
      <c r="A1319" s="207" t="s">
        <v>577</v>
      </c>
      <c r="B1319" s="207" t="s">
        <v>5288</v>
      </c>
      <c r="C1319" s="207" t="s">
        <v>3966</v>
      </c>
      <c r="D1319" s="297">
        <v>18</v>
      </c>
      <c r="L1319" s="207" t="s">
        <v>621</v>
      </c>
      <c r="M1319" s="207" t="s">
        <v>3365</v>
      </c>
    </row>
    <row r="1320" spans="1:13" x14ac:dyDescent="0.25">
      <c r="A1320" s="207" t="s">
        <v>577</v>
      </c>
      <c r="B1320" s="207" t="s">
        <v>5288</v>
      </c>
      <c r="C1320" s="207" t="s">
        <v>3983</v>
      </c>
      <c r="D1320" s="297">
        <v>2</v>
      </c>
      <c r="L1320" s="207" t="s">
        <v>621</v>
      </c>
      <c r="M1320" s="207" t="s">
        <v>3368</v>
      </c>
    </row>
    <row r="1321" spans="1:13" x14ac:dyDescent="0.25">
      <c r="A1321" s="207" t="s">
        <v>577</v>
      </c>
      <c r="B1321" s="207" t="s">
        <v>5288</v>
      </c>
      <c r="C1321" s="207" t="s">
        <v>3995</v>
      </c>
      <c r="D1321" s="297">
        <v>182</v>
      </c>
      <c r="L1321" s="207" t="s">
        <v>621</v>
      </c>
      <c r="M1321" s="207" t="s">
        <v>3377</v>
      </c>
    </row>
    <row r="1322" spans="1:13" x14ac:dyDescent="0.25">
      <c r="A1322" s="207" t="s">
        <v>577</v>
      </c>
      <c r="B1322" s="207" t="s">
        <v>5288</v>
      </c>
      <c r="C1322" s="207" t="s">
        <v>7749</v>
      </c>
      <c r="D1322" s="297">
        <v>69</v>
      </c>
      <c r="L1322" s="207" t="s">
        <v>621</v>
      </c>
      <c r="M1322" s="207" t="s">
        <v>3383</v>
      </c>
    </row>
    <row r="1323" spans="1:13" x14ac:dyDescent="0.25">
      <c r="A1323" s="207" t="s">
        <v>577</v>
      </c>
      <c r="B1323" s="207" t="s">
        <v>5288</v>
      </c>
      <c r="C1323" s="207" t="s">
        <v>7750</v>
      </c>
      <c r="D1323" s="297">
        <v>13</v>
      </c>
      <c r="L1323" s="207" t="s">
        <v>621</v>
      </c>
      <c r="M1323" s="207" t="s">
        <v>3386</v>
      </c>
    </row>
    <row r="1324" spans="1:13" x14ac:dyDescent="0.25">
      <c r="A1324" s="207" t="s">
        <v>577</v>
      </c>
      <c r="B1324" s="207" t="s">
        <v>5288</v>
      </c>
      <c r="C1324" s="207" t="s">
        <v>4038</v>
      </c>
      <c r="D1324" s="297">
        <v>2</v>
      </c>
      <c r="L1324" s="207" t="s">
        <v>621</v>
      </c>
      <c r="M1324" s="207" t="s">
        <v>7597</v>
      </c>
    </row>
    <row r="1325" spans="1:13" x14ac:dyDescent="0.25">
      <c r="A1325" s="207" t="s">
        <v>577</v>
      </c>
      <c r="B1325" s="207" t="s">
        <v>5288</v>
      </c>
      <c r="C1325" s="207" t="s">
        <v>4040</v>
      </c>
      <c r="D1325" s="297">
        <v>4</v>
      </c>
      <c r="L1325" s="207" t="s">
        <v>621</v>
      </c>
      <c r="M1325" s="207" t="s">
        <v>3391</v>
      </c>
    </row>
    <row r="1326" spans="1:13" x14ac:dyDescent="0.25">
      <c r="A1326" s="207" t="s">
        <v>577</v>
      </c>
      <c r="B1326" s="207" t="s">
        <v>5288</v>
      </c>
      <c r="C1326" s="207" t="s">
        <v>4046</v>
      </c>
      <c r="D1326" s="297">
        <v>6</v>
      </c>
      <c r="L1326" s="207" t="s">
        <v>621</v>
      </c>
      <c r="M1326" s="207" t="s">
        <v>7953</v>
      </c>
    </row>
    <row r="1327" spans="1:13" x14ac:dyDescent="0.25">
      <c r="A1327" s="207" t="s">
        <v>577</v>
      </c>
      <c r="B1327" s="207" t="s">
        <v>5288</v>
      </c>
      <c r="C1327" s="207" t="s">
        <v>7753</v>
      </c>
      <c r="D1327" s="297">
        <v>8</v>
      </c>
      <c r="L1327" s="207" t="s">
        <v>621</v>
      </c>
      <c r="M1327" s="207" t="s">
        <v>7957</v>
      </c>
    </row>
    <row r="1328" spans="1:13" x14ac:dyDescent="0.25">
      <c r="A1328" s="207" t="s">
        <v>577</v>
      </c>
      <c r="B1328" s="207" t="s">
        <v>5288</v>
      </c>
      <c r="C1328" s="207" t="s">
        <v>7754</v>
      </c>
      <c r="D1328" s="297">
        <v>24</v>
      </c>
      <c r="L1328" s="207" t="s">
        <v>621</v>
      </c>
      <c r="M1328" s="207" t="s">
        <v>3413</v>
      </c>
    </row>
    <row r="1329" spans="1:13" x14ac:dyDescent="0.25">
      <c r="A1329" s="207" t="s">
        <v>577</v>
      </c>
      <c r="B1329" s="207" t="s">
        <v>5288</v>
      </c>
      <c r="C1329" s="207" t="s">
        <v>7755</v>
      </c>
      <c r="D1329" s="297">
        <v>10</v>
      </c>
      <c r="L1329" s="207" t="s">
        <v>621</v>
      </c>
      <c r="M1329" s="207" t="s">
        <v>3439</v>
      </c>
    </row>
    <row r="1330" spans="1:13" x14ac:dyDescent="0.25">
      <c r="A1330" s="207" t="s">
        <v>577</v>
      </c>
      <c r="B1330" s="207" t="s">
        <v>5288</v>
      </c>
      <c r="C1330" s="207" t="s">
        <v>7756</v>
      </c>
      <c r="D1330" s="297">
        <v>8</v>
      </c>
      <c r="L1330" s="207" t="s">
        <v>621</v>
      </c>
      <c r="M1330" s="207" t="s">
        <v>3469</v>
      </c>
    </row>
    <row r="1331" spans="1:13" x14ac:dyDescent="0.25">
      <c r="A1331" s="207" t="s">
        <v>577</v>
      </c>
      <c r="B1331" s="207" t="s">
        <v>5288</v>
      </c>
      <c r="C1331" s="207" t="s">
        <v>7992</v>
      </c>
      <c r="D1331" s="297">
        <v>16</v>
      </c>
      <c r="L1331" s="207" t="s">
        <v>621</v>
      </c>
      <c r="M1331" s="207" t="s">
        <v>8052</v>
      </c>
    </row>
    <row r="1332" spans="1:13" x14ac:dyDescent="0.25">
      <c r="A1332" s="207" t="s">
        <v>583</v>
      </c>
      <c r="B1332" s="207" t="s">
        <v>5353</v>
      </c>
      <c r="C1332" s="207" t="s">
        <v>7591</v>
      </c>
      <c r="D1332" s="297">
        <v>10</v>
      </c>
      <c r="L1332" s="207" t="s">
        <v>621</v>
      </c>
      <c r="M1332" s="207" t="s">
        <v>8053</v>
      </c>
    </row>
    <row r="1333" spans="1:13" x14ac:dyDescent="0.25">
      <c r="A1333" s="207" t="s">
        <v>583</v>
      </c>
      <c r="B1333" s="207" t="s">
        <v>5284</v>
      </c>
      <c r="C1333" s="207" t="s">
        <v>3251</v>
      </c>
      <c r="D1333" s="297">
        <v>82</v>
      </c>
      <c r="L1333" s="207" t="s">
        <v>621</v>
      </c>
      <c r="M1333" s="207" t="s">
        <v>8054</v>
      </c>
    </row>
    <row r="1334" spans="1:13" x14ac:dyDescent="0.25">
      <c r="A1334" s="207" t="s">
        <v>583</v>
      </c>
      <c r="B1334" s="207" t="s">
        <v>5284</v>
      </c>
      <c r="C1334" s="207" t="s">
        <v>3260</v>
      </c>
      <c r="D1334" s="297">
        <v>26</v>
      </c>
      <c r="L1334" s="207" t="s">
        <v>624</v>
      </c>
      <c r="M1334" s="207" t="s">
        <v>3341</v>
      </c>
    </row>
    <row r="1335" spans="1:13" x14ac:dyDescent="0.25">
      <c r="A1335" s="207" t="s">
        <v>583</v>
      </c>
      <c r="B1335" s="207" t="s">
        <v>5284</v>
      </c>
      <c r="C1335" s="207" t="s">
        <v>3263</v>
      </c>
      <c r="D1335" s="297">
        <v>60</v>
      </c>
      <c r="L1335" s="207" t="s">
        <v>624</v>
      </c>
      <c r="M1335" s="207" t="s">
        <v>7897</v>
      </c>
    </row>
    <row r="1336" spans="1:13" x14ac:dyDescent="0.25">
      <c r="A1336" s="207" t="s">
        <v>583</v>
      </c>
      <c r="B1336" s="207" t="s">
        <v>5284</v>
      </c>
      <c r="C1336" s="207" t="s">
        <v>7898</v>
      </c>
      <c r="D1336" s="297">
        <v>8</v>
      </c>
      <c r="L1336" s="207" t="s">
        <v>630</v>
      </c>
      <c r="M1336" s="207" t="s">
        <v>3341</v>
      </c>
    </row>
    <row r="1337" spans="1:13" x14ac:dyDescent="0.25">
      <c r="A1337" s="207" t="s">
        <v>583</v>
      </c>
      <c r="B1337" s="207" t="s">
        <v>5284</v>
      </c>
      <c r="C1337" s="207" t="s">
        <v>3266</v>
      </c>
      <c r="D1337" s="297">
        <v>94</v>
      </c>
      <c r="L1337" s="207" t="s">
        <v>630</v>
      </c>
      <c r="M1337" s="207" t="s">
        <v>7953</v>
      </c>
    </row>
    <row r="1338" spans="1:13" x14ac:dyDescent="0.25">
      <c r="A1338" s="207" t="s">
        <v>583</v>
      </c>
      <c r="B1338" s="207" t="s">
        <v>5284</v>
      </c>
      <c r="C1338" s="207" t="s">
        <v>3269</v>
      </c>
      <c r="D1338" s="297">
        <v>24</v>
      </c>
      <c r="L1338" s="207" t="s">
        <v>657</v>
      </c>
      <c r="M1338" s="207" t="s">
        <v>3341</v>
      </c>
    </row>
    <row r="1339" spans="1:13" x14ac:dyDescent="0.25">
      <c r="A1339" s="207" t="s">
        <v>583</v>
      </c>
      <c r="B1339" s="207" t="s">
        <v>5284</v>
      </c>
      <c r="C1339" s="207" t="s">
        <v>3271</v>
      </c>
      <c r="D1339" s="297">
        <v>28</v>
      </c>
      <c r="L1339" s="207" t="s">
        <v>657</v>
      </c>
      <c r="M1339" s="207" t="s">
        <v>3374</v>
      </c>
    </row>
    <row r="1340" spans="1:13" x14ac:dyDescent="0.25">
      <c r="A1340" s="207" t="s">
        <v>583</v>
      </c>
      <c r="B1340" s="207" t="s">
        <v>5284</v>
      </c>
      <c r="C1340" s="207" t="s">
        <v>7899</v>
      </c>
      <c r="D1340" s="297">
        <v>8</v>
      </c>
      <c r="L1340" s="207" t="s">
        <v>657</v>
      </c>
      <c r="M1340" s="207" t="s">
        <v>3377</v>
      </c>
    </row>
    <row r="1341" spans="1:13" x14ac:dyDescent="0.25">
      <c r="A1341" s="207" t="s">
        <v>583</v>
      </c>
      <c r="B1341" s="207" t="s">
        <v>5284</v>
      </c>
      <c r="C1341" s="207" t="s">
        <v>7900</v>
      </c>
      <c r="D1341" s="297">
        <v>8</v>
      </c>
      <c r="L1341" s="207" t="s">
        <v>669</v>
      </c>
      <c r="M1341" s="207" t="s">
        <v>8055</v>
      </c>
    </row>
    <row r="1342" spans="1:13" x14ac:dyDescent="0.25">
      <c r="A1342" s="207" t="s">
        <v>583</v>
      </c>
      <c r="B1342" s="207" t="s">
        <v>5284</v>
      </c>
      <c r="C1342" s="207" t="s">
        <v>7993</v>
      </c>
      <c r="D1342" s="297">
        <v>6</v>
      </c>
      <c r="L1342" s="207" t="s">
        <v>669</v>
      </c>
      <c r="M1342" s="207" t="s">
        <v>7713</v>
      </c>
    </row>
    <row r="1343" spans="1:13" x14ac:dyDescent="0.25">
      <c r="A1343" s="207" t="s">
        <v>583</v>
      </c>
      <c r="B1343" s="207" t="s">
        <v>5284</v>
      </c>
      <c r="C1343" s="207" t="s">
        <v>3285</v>
      </c>
      <c r="D1343" s="297">
        <v>8</v>
      </c>
      <c r="L1343" s="207" t="s">
        <v>682</v>
      </c>
      <c r="M1343" s="207" t="s">
        <v>5281</v>
      </c>
    </row>
    <row r="1344" spans="1:13" x14ac:dyDescent="0.25">
      <c r="A1344" s="207" t="s">
        <v>583</v>
      </c>
      <c r="B1344" s="207" t="s">
        <v>5284</v>
      </c>
      <c r="C1344" s="207" t="s">
        <v>3302</v>
      </c>
      <c r="D1344" s="297">
        <v>2</v>
      </c>
      <c r="L1344" s="207" t="s">
        <v>682</v>
      </c>
      <c r="M1344" s="207" t="s">
        <v>5285</v>
      </c>
    </row>
    <row r="1345" spans="1:13" x14ac:dyDescent="0.25">
      <c r="A1345" s="207" t="s">
        <v>583</v>
      </c>
      <c r="B1345" s="207" t="s">
        <v>5284</v>
      </c>
      <c r="C1345" s="207" t="s">
        <v>3305</v>
      </c>
      <c r="D1345" s="297">
        <v>167</v>
      </c>
      <c r="L1345" s="207" t="s">
        <v>682</v>
      </c>
      <c r="M1345" s="207" t="s">
        <v>3245</v>
      </c>
    </row>
    <row r="1346" spans="1:13" x14ac:dyDescent="0.25">
      <c r="A1346" s="207" t="s">
        <v>583</v>
      </c>
      <c r="B1346" s="207" t="s">
        <v>5284</v>
      </c>
      <c r="C1346" s="207" t="s">
        <v>3308</v>
      </c>
      <c r="D1346" s="297">
        <v>68</v>
      </c>
      <c r="L1346" s="207" t="s">
        <v>682</v>
      </c>
      <c r="M1346" s="207" t="s">
        <v>3248</v>
      </c>
    </row>
    <row r="1347" spans="1:13" x14ac:dyDescent="0.25">
      <c r="A1347" s="207" t="s">
        <v>583</v>
      </c>
      <c r="B1347" s="207" t="s">
        <v>5284</v>
      </c>
      <c r="C1347" s="207" t="s">
        <v>7937</v>
      </c>
      <c r="D1347" s="297">
        <v>26</v>
      </c>
      <c r="L1347" s="207" t="s">
        <v>682</v>
      </c>
      <c r="M1347" s="207" t="s">
        <v>3341</v>
      </c>
    </row>
    <row r="1348" spans="1:13" x14ac:dyDescent="0.25">
      <c r="A1348" s="207" t="s">
        <v>583</v>
      </c>
      <c r="B1348" s="207" t="s">
        <v>5284</v>
      </c>
      <c r="C1348" s="207" t="s">
        <v>3311</v>
      </c>
      <c r="D1348" s="297">
        <v>36</v>
      </c>
      <c r="L1348" s="207" t="s">
        <v>682</v>
      </c>
      <c r="M1348" s="207" t="s">
        <v>7597</v>
      </c>
    </row>
    <row r="1349" spans="1:13" x14ac:dyDescent="0.25">
      <c r="A1349" s="207" t="s">
        <v>583</v>
      </c>
      <c r="B1349" s="207" t="s">
        <v>5284</v>
      </c>
      <c r="C1349" s="207" t="s">
        <v>3314</v>
      </c>
      <c r="D1349" s="297">
        <v>245</v>
      </c>
      <c r="L1349" s="207" t="s">
        <v>682</v>
      </c>
      <c r="M1349" s="207" t="s">
        <v>3628</v>
      </c>
    </row>
    <row r="1350" spans="1:13" x14ac:dyDescent="0.25">
      <c r="A1350" s="207" t="s">
        <v>583</v>
      </c>
      <c r="B1350" s="207" t="s">
        <v>5284</v>
      </c>
      <c r="C1350" s="207" t="s">
        <v>3317</v>
      </c>
      <c r="D1350" s="297">
        <v>50</v>
      </c>
      <c r="L1350" s="207" t="s">
        <v>682</v>
      </c>
      <c r="M1350" s="207" t="s">
        <v>4499</v>
      </c>
    </row>
    <row r="1351" spans="1:13" x14ac:dyDescent="0.25">
      <c r="A1351" s="207" t="s">
        <v>583</v>
      </c>
      <c r="B1351" s="207" t="s">
        <v>5284</v>
      </c>
      <c r="C1351" s="207" t="s">
        <v>3320</v>
      </c>
      <c r="D1351" s="297">
        <v>8</v>
      </c>
      <c r="L1351" s="207" t="s">
        <v>682</v>
      </c>
      <c r="M1351" s="207" t="s">
        <v>7716</v>
      </c>
    </row>
    <row r="1352" spans="1:13" x14ac:dyDescent="0.25">
      <c r="A1352" s="207" t="s">
        <v>583</v>
      </c>
      <c r="B1352" s="207" t="s">
        <v>5284</v>
      </c>
      <c r="C1352" s="207" t="s">
        <v>7938</v>
      </c>
      <c r="D1352" s="297">
        <v>8</v>
      </c>
      <c r="L1352" s="207" t="s">
        <v>682</v>
      </c>
      <c r="M1352" s="207" t="s">
        <v>4501</v>
      </c>
    </row>
    <row r="1353" spans="1:13" x14ac:dyDescent="0.25">
      <c r="A1353" s="207" t="s">
        <v>583</v>
      </c>
      <c r="B1353" s="207" t="s">
        <v>5284</v>
      </c>
      <c r="C1353" s="207" t="s">
        <v>3323</v>
      </c>
      <c r="D1353" s="297">
        <v>240</v>
      </c>
      <c r="L1353" s="207" t="s">
        <v>682</v>
      </c>
      <c r="M1353" s="207" t="s">
        <v>4503</v>
      </c>
    </row>
    <row r="1354" spans="1:13" x14ac:dyDescent="0.25">
      <c r="A1354" s="207" t="s">
        <v>583</v>
      </c>
      <c r="B1354" s="207" t="s">
        <v>5284</v>
      </c>
      <c r="C1354" s="207" t="s">
        <v>3326</v>
      </c>
      <c r="D1354" s="297">
        <v>47</v>
      </c>
      <c r="L1354" s="207" t="s">
        <v>682</v>
      </c>
      <c r="M1354" s="207" t="s">
        <v>4505</v>
      </c>
    </row>
    <row r="1355" spans="1:13" x14ac:dyDescent="0.25">
      <c r="A1355" s="207" t="s">
        <v>583</v>
      </c>
      <c r="B1355" s="207" t="s">
        <v>5284</v>
      </c>
      <c r="C1355" s="207" t="s">
        <v>3335</v>
      </c>
      <c r="D1355" s="297">
        <v>8</v>
      </c>
      <c r="L1355" s="207" t="s">
        <v>682</v>
      </c>
      <c r="M1355" s="207" t="s">
        <v>4508</v>
      </c>
    </row>
    <row r="1356" spans="1:13" x14ac:dyDescent="0.25">
      <c r="A1356" s="207" t="s">
        <v>583</v>
      </c>
      <c r="B1356" s="207" t="s">
        <v>5284</v>
      </c>
      <c r="C1356" s="207" t="s">
        <v>3338</v>
      </c>
      <c r="D1356" s="297">
        <v>293</v>
      </c>
      <c r="L1356" s="207" t="s">
        <v>682</v>
      </c>
      <c r="M1356" s="207" t="s">
        <v>7872</v>
      </c>
    </row>
    <row r="1357" spans="1:13" x14ac:dyDescent="0.25">
      <c r="A1357" s="207" t="s">
        <v>583</v>
      </c>
      <c r="B1357" s="207" t="s">
        <v>5284</v>
      </c>
      <c r="C1357" s="207" t="s">
        <v>3341</v>
      </c>
      <c r="D1357" s="297">
        <v>3143</v>
      </c>
      <c r="L1357" s="207" t="s">
        <v>704</v>
      </c>
      <c r="M1357" s="207" t="s">
        <v>3251</v>
      </c>
    </row>
    <row r="1358" spans="1:13" x14ac:dyDescent="0.25">
      <c r="A1358" s="207" t="s">
        <v>583</v>
      </c>
      <c r="B1358" s="207" t="s">
        <v>5284</v>
      </c>
      <c r="C1358" s="207" t="s">
        <v>7994</v>
      </c>
      <c r="D1358" s="297">
        <v>32</v>
      </c>
      <c r="L1358" s="207" t="s">
        <v>704</v>
      </c>
      <c r="M1358" s="207" t="s">
        <v>3260</v>
      </c>
    </row>
    <row r="1359" spans="1:13" x14ac:dyDescent="0.25">
      <c r="A1359" s="207" t="s">
        <v>583</v>
      </c>
      <c r="B1359" s="207" t="s">
        <v>5284</v>
      </c>
      <c r="C1359" s="207" t="s">
        <v>7995</v>
      </c>
      <c r="D1359" s="297">
        <v>32</v>
      </c>
      <c r="L1359" s="207" t="s">
        <v>704</v>
      </c>
      <c r="M1359" s="207" t="s">
        <v>7837</v>
      </c>
    </row>
    <row r="1360" spans="1:13" x14ac:dyDescent="0.25">
      <c r="A1360" s="207" t="s">
        <v>583</v>
      </c>
      <c r="B1360" s="207" t="s">
        <v>5284</v>
      </c>
      <c r="C1360" s="207" t="s">
        <v>7996</v>
      </c>
      <c r="D1360" s="297">
        <v>38</v>
      </c>
      <c r="L1360" s="207" t="s">
        <v>704</v>
      </c>
      <c r="M1360" s="207" t="s">
        <v>4175</v>
      </c>
    </row>
    <row r="1361" spans="1:13" x14ac:dyDescent="0.25">
      <c r="A1361" s="207" t="s">
        <v>583</v>
      </c>
      <c r="B1361" s="207" t="s">
        <v>5284</v>
      </c>
      <c r="C1361" s="207" t="s">
        <v>7939</v>
      </c>
      <c r="D1361" s="297">
        <v>72</v>
      </c>
      <c r="L1361" s="207" t="s">
        <v>704</v>
      </c>
      <c r="M1361" s="207" t="s">
        <v>8063</v>
      </c>
    </row>
    <row r="1362" spans="1:13" x14ac:dyDescent="0.25">
      <c r="A1362" s="207" t="s">
        <v>583</v>
      </c>
      <c r="B1362" s="207" t="s">
        <v>5284</v>
      </c>
      <c r="C1362" s="207" t="s">
        <v>7593</v>
      </c>
      <c r="D1362" s="297">
        <v>2</v>
      </c>
      <c r="L1362" s="207" t="s">
        <v>704</v>
      </c>
      <c r="M1362" s="207" t="s">
        <v>8064</v>
      </c>
    </row>
    <row r="1363" spans="1:13" x14ac:dyDescent="0.25">
      <c r="A1363" s="207" t="s">
        <v>583</v>
      </c>
      <c r="B1363" s="207" t="s">
        <v>5284</v>
      </c>
      <c r="C1363" s="207" t="s">
        <v>3353</v>
      </c>
      <c r="D1363" s="297">
        <v>20</v>
      </c>
      <c r="L1363" s="207" t="s">
        <v>704</v>
      </c>
      <c r="M1363" s="207" t="s">
        <v>8175</v>
      </c>
    </row>
    <row r="1364" spans="1:13" x14ac:dyDescent="0.25">
      <c r="A1364" s="207" t="s">
        <v>583</v>
      </c>
      <c r="B1364" s="207" t="s">
        <v>5284</v>
      </c>
      <c r="C1364" s="207" t="s">
        <v>7595</v>
      </c>
      <c r="D1364" s="297">
        <v>12</v>
      </c>
      <c r="L1364" s="207" t="s">
        <v>704</v>
      </c>
      <c r="M1364" s="207" t="s">
        <v>4509</v>
      </c>
    </row>
    <row r="1365" spans="1:13" x14ac:dyDescent="0.25">
      <c r="A1365" s="207" t="s">
        <v>583</v>
      </c>
      <c r="B1365" s="207" t="s">
        <v>5284</v>
      </c>
      <c r="C1365" s="207" t="s">
        <v>3359</v>
      </c>
      <c r="D1365" s="297">
        <v>21</v>
      </c>
      <c r="L1365" s="207" t="s">
        <v>731</v>
      </c>
      <c r="M1365" s="207" t="s">
        <v>3588</v>
      </c>
    </row>
    <row r="1366" spans="1:13" x14ac:dyDescent="0.25">
      <c r="A1366" s="207" t="s">
        <v>583</v>
      </c>
      <c r="B1366" s="207" t="s">
        <v>5284</v>
      </c>
      <c r="C1366" s="207" t="s">
        <v>7897</v>
      </c>
      <c r="D1366" s="297">
        <v>116</v>
      </c>
      <c r="L1366" s="207" t="s">
        <v>731</v>
      </c>
      <c r="M1366" s="207" t="s">
        <v>7654</v>
      </c>
    </row>
    <row r="1367" spans="1:13" x14ac:dyDescent="0.25">
      <c r="A1367" s="207" t="s">
        <v>583</v>
      </c>
      <c r="B1367" s="207" t="s">
        <v>5284</v>
      </c>
      <c r="C1367" s="207" t="s">
        <v>3362</v>
      </c>
      <c r="D1367" s="297">
        <v>29</v>
      </c>
      <c r="L1367" s="207" t="s">
        <v>731</v>
      </c>
      <c r="M1367" s="207" t="s">
        <v>3602</v>
      </c>
    </row>
    <row r="1368" spans="1:13" x14ac:dyDescent="0.25">
      <c r="A1368" s="207" t="s">
        <v>583</v>
      </c>
      <c r="B1368" s="207" t="s">
        <v>5284</v>
      </c>
      <c r="C1368" s="207" t="s">
        <v>7596</v>
      </c>
      <c r="D1368" s="297">
        <v>363</v>
      </c>
      <c r="L1368" s="207" t="s">
        <v>731</v>
      </c>
      <c r="M1368" s="207" t="s">
        <v>3642</v>
      </c>
    </row>
    <row r="1369" spans="1:13" x14ac:dyDescent="0.25">
      <c r="A1369" s="207" t="s">
        <v>583</v>
      </c>
      <c r="B1369" s="207" t="s">
        <v>5284</v>
      </c>
      <c r="C1369" s="207" t="s">
        <v>7942</v>
      </c>
      <c r="D1369" s="297">
        <v>3</v>
      </c>
      <c r="L1369" s="207" t="s">
        <v>731</v>
      </c>
      <c r="M1369" s="207" t="s">
        <v>3645</v>
      </c>
    </row>
    <row r="1370" spans="1:13" x14ac:dyDescent="0.25">
      <c r="A1370" s="207" t="s">
        <v>583</v>
      </c>
      <c r="B1370" s="207" t="s">
        <v>5284</v>
      </c>
      <c r="C1370" s="207" t="s">
        <v>3365</v>
      </c>
      <c r="D1370" s="297">
        <v>8</v>
      </c>
      <c r="L1370" s="207" t="s">
        <v>744</v>
      </c>
      <c r="M1370" s="207" t="s">
        <v>3251</v>
      </c>
    </row>
    <row r="1371" spans="1:13" x14ac:dyDescent="0.25">
      <c r="A1371" s="207" t="s">
        <v>583</v>
      </c>
      <c r="B1371" s="207" t="s">
        <v>5284</v>
      </c>
      <c r="C1371" s="207" t="s">
        <v>3368</v>
      </c>
      <c r="D1371" s="297">
        <v>80</v>
      </c>
      <c r="L1371" s="207" t="s">
        <v>744</v>
      </c>
      <c r="M1371" s="207" t="s">
        <v>3260</v>
      </c>
    </row>
    <row r="1372" spans="1:13" x14ac:dyDescent="0.25">
      <c r="A1372" s="207" t="s">
        <v>583</v>
      </c>
      <c r="B1372" s="207" t="s">
        <v>5284</v>
      </c>
      <c r="C1372" s="207" t="s">
        <v>3371</v>
      </c>
      <c r="D1372" s="297">
        <v>92</v>
      </c>
      <c r="L1372" s="207" t="s">
        <v>744</v>
      </c>
      <c r="M1372" s="207" t="s">
        <v>3263</v>
      </c>
    </row>
    <row r="1373" spans="1:13" x14ac:dyDescent="0.25">
      <c r="A1373" s="207" t="s">
        <v>583</v>
      </c>
      <c r="B1373" s="207" t="s">
        <v>5284</v>
      </c>
      <c r="C1373" s="207" t="s">
        <v>3374</v>
      </c>
      <c r="D1373" s="297">
        <v>86</v>
      </c>
      <c r="L1373" s="207" t="s">
        <v>744</v>
      </c>
      <c r="M1373" s="207" t="s">
        <v>3266</v>
      </c>
    </row>
    <row r="1374" spans="1:13" x14ac:dyDescent="0.25">
      <c r="A1374" s="207" t="s">
        <v>583</v>
      </c>
      <c r="B1374" s="207" t="s">
        <v>5284</v>
      </c>
      <c r="C1374" s="207" t="s">
        <v>7945</v>
      </c>
      <c r="D1374" s="297">
        <v>2</v>
      </c>
      <c r="L1374" s="207" t="s">
        <v>744</v>
      </c>
      <c r="M1374" s="207" t="s">
        <v>3271</v>
      </c>
    </row>
    <row r="1375" spans="1:13" x14ac:dyDescent="0.25">
      <c r="A1375" s="207" t="s">
        <v>583</v>
      </c>
      <c r="B1375" s="207" t="s">
        <v>5284</v>
      </c>
      <c r="C1375" s="207" t="s">
        <v>3377</v>
      </c>
      <c r="D1375" s="297">
        <v>58</v>
      </c>
      <c r="L1375" s="207" t="s">
        <v>744</v>
      </c>
      <c r="M1375" s="207" t="s">
        <v>3276</v>
      </c>
    </row>
    <row r="1376" spans="1:13" x14ac:dyDescent="0.25">
      <c r="A1376" s="207" t="s">
        <v>583</v>
      </c>
      <c r="B1376" s="207" t="s">
        <v>5284</v>
      </c>
      <c r="C1376" s="207" t="s">
        <v>3380</v>
      </c>
      <c r="D1376" s="297">
        <v>20</v>
      </c>
      <c r="L1376" s="207" t="s">
        <v>744</v>
      </c>
      <c r="M1376" s="207" t="s">
        <v>3279</v>
      </c>
    </row>
    <row r="1377" spans="1:13" x14ac:dyDescent="0.25">
      <c r="A1377" s="207" t="s">
        <v>583</v>
      </c>
      <c r="B1377" s="207" t="s">
        <v>5284</v>
      </c>
      <c r="C1377" s="207" t="s">
        <v>3383</v>
      </c>
      <c r="D1377" s="297">
        <v>295</v>
      </c>
      <c r="L1377" s="207" t="s">
        <v>744</v>
      </c>
      <c r="M1377" s="207" t="s">
        <v>3282</v>
      </c>
    </row>
    <row r="1378" spans="1:13" x14ac:dyDescent="0.25">
      <c r="A1378" s="207" t="s">
        <v>583</v>
      </c>
      <c r="B1378" s="207" t="s">
        <v>5284</v>
      </c>
      <c r="C1378" s="207" t="s">
        <v>7946</v>
      </c>
      <c r="D1378" s="297">
        <v>20</v>
      </c>
      <c r="L1378" s="207" t="s">
        <v>744</v>
      </c>
      <c r="M1378" s="207" t="s">
        <v>7936</v>
      </c>
    </row>
    <row r="1379" spans="1:13" x14ac:dyDescent="0.25">
      <c r="A1379" s="207" t="s">
        <v>583</v>
      </c>
      <c r="B1379" s="207" t="s">
        <v>5284</v>
      </c>
      <c r="C1379" s="207" t="s">
        <v>7947</v>
      </c>
      <c r="D1379" s="297">
        <v>2</v>
      </c>
      <c r="L1379" s="207" t="s">
        <v>744</v>
      </c>
      <c r="M1379" s="207" t="s">
        <v>3311</v>
      </c>
    </row>
    <row r="1380" spans="1:13" x14ac:dyDescent="0.25">
      <c r="A1380" s="207" t="s">
        <v>583</v>
      </c>
      <c r="B1380" s="207" t="s">
        <v>5284</v>
      </c>
      <c r="C1380" s="207" t="s">
        <v>7997</v>
      </c>
      <c r="D1380" s="297">
        <v>4</v>
      </c>
      <c r="L1380" s="207" t="s">
        <v>744</v>
      </c>
      <c r="M1380" s="207" t="s">
        <v>3341</v>
      </c>
    </row>
    <row r="1381" spans="1:13" x14ac:dyDescent="0.25">
      <c r="A1381" s="207" t="s">
        <v>583</v>
      </c>
      <c r="B1381" s="207" t="s">
        <v>5284</v>
      </c>
      <c r="C1381" s="207" t="s">
        <v>3386</v>
      </c>
      <c r="D1381" s="297">
        <v>680</v>
      </c>
      <c r="L1381" s="207" t="s">
        <v>744</v>
      </c>
      <c r="M1381" s="207" t="s">
        <v>3377</v>
      </c>
    </row>
    <row r="1382" spans="1:13" x14ac:dyDescent="0.25">
      <c r="A1382" s="207" t="s">
        <v>583</v>
      </c>
      <c r="B1382" s="207" t="s">
        <v>5284</v>
      </c>
      <c r="C1382" s="207" t="s">
        <v>7597</v>
      </c>
      <c r="D1382" s="297">
        <v>110</v>
      </c>
      <c r="L1382" s="207" t="s">
        <v>744</v>
      </c>
      <c r="M1382" s="207" t="s">
        <v>3383</v>
      </c>
    </row>
    <row r="1383" spans="1:13" x14ac:dyDescent="0.25">
      <c r="A1383" s="207" t="s">
        <v>583</v>
      </c>
      <c r="B1383" s="207" t="s">
        <v>5284</v>
      </c>
      <c r="C1383" s="207" t="s">
        <v>7949</v>
      </c>
      <c r="D1383" s="297">
        <v>18</v>
      </c>
      <c r="L1383" s="207" t="s">
        <v>744</v>
      </c>
      <c r="M1383" s="207" t="s">
        <v>3399</v>
      </c>
    </row>
    <row r="1384" spans="1:13" x14ac:dyDescent="0.25">
      <c r="A1384" s="207" t="s">
        <v>583</v>
      </c>
      <c r="B1384" s="207" t="s">
        <v>5284</v>
      </c>
      <c r="C1384" s="207" t="s">
        <v>3391</v>
      </c>
      <c r="D1384" s="297">
        <v>274</v>
      </c>
      <c r="L1384" s="207" t="s">
        <v>744</v>
      </c>
      <c r="M1384" s="207" t="s">
        <v>3401</v>
      </c>
    </row>
    <row r="1385" spans="1:13" x14ac:dyDescent="0.25">
      <c r="A1385" s="207" t="s">
        <v>583</v>
      </c>
      <c r="B1385" s="207" t="s">
        <v>5284</v>
      </c>
      <c r="C1385" s="207" t="s">
        <v>3394</v>
      </c>
      <c r="D1385" s="297">
        <v>10</v>
      </c>
      <c r="L1385" s="207" t="s">
        <v>744</v>
      </c>
      <c r="M1385" s="207" t="s">
        <v>7901</v>
      </c>
    </row>
    <row r="1386" spans="1:13" x14ac:dyDescent="0.25">
      <c r="A1386" s="207" t="s">
        <v>583</v>
      </c>
      <c r="B1386" s="207" t="s">
        <v>5284</v>
      </c>
      <c r="C1386" s="207" t="s">
        <v>3397</v>
      </c>
      <c r="D1386" s="297">
        <v>31</v>
      </c>
      <c r="L1386" s="207" t="s">
        <v>744</v>
      </c>
      <c r="M1386" s="207" t="s">
        <v>7902</v>
      </c>
    </row>
    <row r="1387" spans="1:13" x14ac:dyDescent="0.25">
      <c r="A1387" s="207" t="s">
        <v>583</v>
      </c>
      <c r="B1387" s="207" t="s">
        <v>5284</v>
      </c>
      <c r="C1387" s="207" t="s">
        <v>3399</v>
      </c>
      <c r="D1387" s="297">
        <v>10</v>
      </c>
      <c r="L1387" s="207" t="s">
        <v>744</v>
      </c>
      <c r="M1387" s="207" t="s">
        <v>7904</v>
      </c>
    </row>
    <row r="1388" spans="1:13" x14ac:dyDescent="0.25">
      <c r="A1388" s="207" t="s">
        <v>583</v>
      </c>
      <c r="B1388" s="207" t="s">
        <v>5284</v>
      </c>
      <c r="C1388" s="207" t="s">
        <v>3401</v>
      </c>
      <c r="D1388" s="297">
        <v>44</v>
      </c>
      <c r="L1388" s="207" t="s">
        <v>997</v>
      </c>
      <c r="M1388" s="207" t="s">
        <v>7871</v>
      </c>
    </row>
    <row r="1389" spans="1:13" x14ac:dyDescent="0.25">
      <c r="A1389" s="207" t="s">
        <v>583</v>
      </c>
      <c r="B1389" s="207" t="s">
        <v>5284</v>
      </c>
      <c r="C1389" s="207" t="s">
        <v>3403</v>
      </c>
      <c r="D1389" s="297">
        <v>44</v>
      </c>
      <c r="L1389" s="207" t="s">
        <v>1041</v>
      </c>
      <c r="M1389" s="207" t="s">
        <v>7905</v>
      </c>
    </row>
    <row r="1390" spans="1:13" x14ac:dyDescent="0.25">
      <c r="A1390" s="207" t="s">
        <v>583</v>
      </c>
      <c r="B1390" s="207" t="s">
        <v>5284</v>
      </c>
      <c r="C1390" s="207" t="s">
        <v>3405</v>
      </c>
      <c r="D1390" s="297">
        <v>8</v>
      </c>
      <c r="L1390" s="207" t="s">
        <v>1041</v>
      </c>
      <c r="M1390" s="207" t="s">
        <v>7984</v>
      </c>
    </row>
    <row r="1391" spans="1:13" x14ac:dyDescent="0.25">
      <c r="A1391" s="207" t="s">
        <v>583</v>
      </c>
      <c r="B1391" s="207" t="s">
        <v>5284</v>
      </c>
      <c r="C1391" s="207" t="s">
        <v>7950</v>
      </c>
      <c r="D1391" s="297">
        <v>18</v>
      </c>
      <c r="L1391" s="207" t="s">
        <v>1041</v>
      </c>
      <c r="M1391" s="207" t="s">
        <v>3480</v>
      </c>
    </row>
    <row r="1392" spans="1:13" x14ac:dyDescent="0.25">
      <c r="A1392" s="207" t="s">
        <v>583</v>
      </c>
      <c r="B1392" s="207" t="s">
        <v>5284</v>
      </c>
      <c r="C1392" s="207" t="s">
        <v>7951</v>
      </c>
      <c r="D1392" s="297">
        <v>16</v>
      </c>
      <c r="L1392" s="207" t="s">
        <v>1041</v>
      </c>
      <c r="M1392" s="207" t="s">
        <v>3489</v>
      </c>
    </row>
    <row r="1393" spans="1:13" x14ac:dyDescent="0.25">
      <c r="A1393" s="207" t="s">
        <v>583</v>
      </c>
      <c r="B1393" s="207" t="s">
        <v>5284</v>
      </c>
      <c r="C1393" s="207" t="s">
        <v>3409</v>
      </c>
      <c r="D1393" s="297">
        <v>16</v>
      </c>
      <c r="L1393" s="207" t="s">
        <v>1041</v>
      </c>
      <c r="M1393" s="207" t="s">
        <v>3492</v>
      </c>
    </row>
    <row r="1394" spans="1:13" x14ac:dyDescent="0.25">
      <c r="A1394" s="207" t="s">
        <v>583</v>
      </c>
      <c r="B1394" s="207" t="s">
        <v>5284</v>
      </c>
      <c r="C1394" s="207" t="s">
        <v>7954</v>
      </c>
      <c r="D1394" s="297">
        <v>4</v>
      </c>
      <c r="L1394" s="207" t="s">
        <v>1041</v>
      </c>
      <c r="M1394" s="207" t="s">
        <v>3521</v>
      </c>
    </row>
    <row r="1395" spans="1:13" x14ac:dyDescent="0.25">
      <c r="A1395" s="207" t="s">
        <v>583</v>
      </c>
      <c r="B1395" s="207" t="s">
        <v>5284</v>
      </c>
      <c r="C1395" s="207" t="s">
        <v>7901</v>
      </c>
      <c r="D1395" s="297">
        <v>2</v>
      </c>
      <c r="L1395" s="207" t="s">
        <v>1041</v>
      </c>
      <c r="M1395" s="207" t="s">
        <v>3532</v>
      </c>
    </row>
    <row r="1396" spans="1:13" x14ac:dyDescent="0.25">
      <c r="A1396" s="207" t="s">
        <v>583</v>
      </c>
      <c r="B1396" s="207" t="s">
        <v>5284</v>
      </c>
      <c r="C1396" s="207" t="s">
        <v>7902</v>
      </c>
      <c r="D1396" s="297">
        <v>2</v>
      </c>
      <c r="L1396" s="207" t="s">
        <v>1041</v>
      </c>
      <c r="M1396" s="207" t="s">
        <v>8419</v>
      </c>
    </row>
    <row r="1397" spans="1:13" x14ac:dyDescent="0.25">
      <c r="A1397" s="207" t="s">
        <v>583</v>
      </c>
      <c r="B1397" s="207" t="s">
        <v>5284</v>
      </c>
      <c r="C1397" s="207" t="s">
        <v>7955</v>
      </c>
      <c r="D1397" s="297">
        <v>8</v>
      </c>
      <c r="L1397" s="207" t="s">
        <v>1041</v>
      </c>
      <c r="M1397" s="207" t="s">
        <v>3543</v>
      </c>
    </row>
    <row r="1398" spans="1:13" x14ac:dyDescent="0.25">
      <c r="A1398" s="207" t="s">
        <v>583</v>
      </c>
      <c r="B1398" s="207" t="s">
        <v>5284</v>
      </c>
      <c r="C1398" s="207" t="s">
        <v>7956</v>
      </c>
      <c r="D1398" s="297">
        <v>8</v>
      </c>
      <c r="L1398" s="207" t="s">
        <v>1041</v>
      </c>
      <c r="M1398" s="207" t="s">
        <v>3570</v>
      </c>
    </row>
    <row r="1399" spans="1:13" x14ac:dyDescent="0.25">
      <c r="A1399" s="207" t="s">
        <v>583</v>
      </c>
      <c r="B1399" s="207" t="s">
        <v>5284</v>
      </c>
      <c r="C1399" s="207" t="s">
        <v>3411</v>
      </c>
      <c r="D1399" s="297">
        <v>34</v>
      </c>
      <c r="L1399" s="207" t="s">
        <v>1041</v>
      </c>
      <c r="M1399" s="207" t="s">
        <v>3585</v>
      </c>
    </row>
    <row r="1400" spans="1:13" x14ac:dyDescent="0.25">
      <c r="A1400" s="207" t="s">
        <v>583</v>
      </c>
      <c r="B1400" s="207" t="s">
        <v>5284</v>
      </c>
      <c r="C1400" s="207" t="s">
        <v>7957</v>
      </c>
      <c r="D1400" s="297">
        <v>8</v>
      </c>
      <c r="L1400" s="207" t="s">
        <v>1041</v>
      </c>
      <c r="M1400" s="207" t="s">
        <v>7654</v>
      </c>
    </row>
    <row r="1401" spans="1:13" x14ac:dyDescent="0.25">
      <c r="A1401" s="207" t="s">
        <v>583</v>
      </c>
      <c r="B1401" s="207" t="s">
        <v>5284</v>
      </c>
      <c r="C1401" s="207" t="s">
        <v>7998</v>
      </c>
      <c r="D1401" s="297">
        <v>2</v>
      </c>
      <c r="L1401" s="207" t="s">
        <v>1041</v>
      </c>
      <c r="M1401" s="207" t="s">
        <v>7668</v>
      </c>
    </row>
    <row r="1402" spans="1:13" x14ac:dyDescent="0.25">
      <c r="A1402" s="207" t="s">
        <v>583</v>
      </c>
      <c r="B1402" s="207" t="s">
        <v>5284</v>
      </c>
      <c r="C1402" s="207" t="s">
        <v>7999</v>
      </c>
      <c r="D1402" s="297">
        <v>6</v>
      </c>
      <c r="L1402" s="207" t="s">
        <v>1041</v>
      </c>
      <c r="M1402" s="207" t="s">
        <v>3628</v>
      </c>
    </row>
    <row r="1403" spans="1:13" x14ac:dyDescent="0.25">
      <c r="A1403" s="207" t="s">
        <v>583</v>
      </c>
      <c r="B1403" s="207" t="s">
        <v>5284</v>
      </c>
      <c r="C1403" s="207" t="s">
        <v>8000</v>
      </c>
      <c r="D1403" s="297">
        <v>25</v>
      </c>
      <c r="L1403" s="207" t="s">
        <v>1041</v>
      </c>
      <c r="M1403" s="207" t="s">
        <v>7678</v>
      </c>
    </row>
    <row r="1404" spans="1:13" x14ac:dyDescent="0.25">
      <c r="A1404" s="207" t="s">
        <v>583</v>
      </c>
      <c r="B1404" s="207" t="s">
        <v>5284</v>
      </c>
      <c r="C1404" s="207" t="s">
        <v>8001</v>
      </c>
      <c r="D1404" s="297">
        <v>11</v>
      </c>
      <c r="L1404" s="207" t="s">
        <v>1041</v>
      </c>
      <c r="M1404" s="207" t="s">
        <v>7684</v>
      </c>
    </row>
    <row r="1405" spans="1:13" x14ac:dyDescent="0.25">
      <c r="A1405" s="207" t="s">
        <v>583</v>
      </c>
      <c r="B1405" s="207" t="s">
        <v>5284</v>
      </c>
      <c r="C1405" s="207" t="s">
        <v>8002</v>
      </c>
      <c r="D1405" s="297">
        <v>18</v>
      </c>
      <c r="L1405" s="207" t="s">
        <v>1041</v>
      </c>
      <c r="M1405" s="207" t="s">
        <v>7690</v>
      </c>
    </row>
    <row r="1406" spans="1:13" x14ac:dyDescent="0.25">
      <c r="A1406" s="207" t="s">
        <v>583</v>
      </c>
      <c r="B1406" s="207" t="s">
        <v>5284</v>
      </c>
      <c r="C1406" s="207" t="s">
        <v>8003</v>
      </c>
      <c r="D1406" s="297">
        <v>18</v>
      </c>
      <c r="L1406" s="207" t="s">
        <v>1041</v>
      </c>
      <c r="M1406" s="207" t="s">
        <v>3663</v>
      </c>
    </row>
    <row r="1407" spans="1:13" x14ac:dyDescent="0.25">
      <c r="A1407" s="207" t="s">
        <v>583</v>
      </c>
      <c r="B1407" s="207" t="s">
        <v>5284</v>
      </c>
      <c r="C1407" s="207" t="s">
        <v>8004</v>
      </c>
      <c r="D1407" s="297">
        <v>18</v>
      </c>
      <c r="L1407" s="207" t="s">
        <v>1041</v>
      </c>
      <c r="M1407" s="207" t="s">
        <v>3708</v>
      </c>
    </row>
    <row r="1408" spans="1:13" x14ac:dyDescent="0.25">
      <c r="A1408" s="207" t="s">
        <v>583</v>
      </c>
      <c r="B1408" s="207" t="s">
        <v>5284</v>
      </c>
      <c r="C1408" s="207" t="s">
        <v>3435</v>
      </c>
      <c r="D1408" s="297">
        <v>8</v>
      </c>
      <c r="L1408" s="207" t="s">
        <v>1041</v>
      </c>
      <c r="M1408" s="207" t="s">
        <v>3714</v>
      </c>
    </row>
    <row r="1409" spans="1:13" x14ac:dyDescent="0.25">
      <c r="A1409" s="207" t="s">
        <v>583</v>
      </c>
      <c r="B1409" s="207" t="s">
        <v>5284</v>
      </c>
      <c r="C1409" s="207" t="s">
        <v>3439</v>
      </c>
      <c r="D1409" s="297">
        <v>8</v>
      </c>
      <c r="L1409" s="207" t="s">
        <v>1041</v>
      </c>
      <c r="M1409" s="207" t="s">
        <v>3762</v>
      </c>
    </row>
    <row r="1410" spans="1:13" x14ac:dyDescent="0.25">
      <c r="A1410" s="207" t="s">
        <v>583</v>
      </c>
      <c r="B1410" s="207" t="s">
        <v>5284</v>
      </c>
      <c r="C1410" s="207" t="s">
        <v>7958</v>
      </c>
      <c r="D1410" s="297">
        <v>8</v>
      </c>
      <c r="L1410" s="207" t="s">
        <v>1041</v>
      </c>
      <c r="M1410" s="207" t="s">
        <v>7907</v>
      </c>
    </row>
    <row r="1411" spans="1:13" x14ac:dyDescent="0.25">
      <c r="A1411" s="207" t="s">
        <v>583</v>
      </c>
      <c r="B1411" s="207" t="s">
        <v>5284</v>
      </c>
      <c r="C1411" s="207" t="s">
        <v>8005</v>
      </c>
      <c r="D1411" s="297">
        <v>8</v>
      </c>
      <c r="L1411" s="207" t="s">
        <v>1041</v>
      </c>
      <c r="M1411" s="207" t="s">
        <v>7908</v>
      </c>
    </row>
    <row r="1412" spans="1:13" x14ac:dyDescent="0.25">
      <c r="A1412" s="207" t="s">
        <v>583</v>
      </c>
      <c r="B1412" s="207" t="s">
        <v>5284</v>
      </c>
      <c r="C1412" s="207" t="s">
        <v>8006</v>
      </c>
      <c r="D1412" s="297">
        <v>8</v>
      </c>
      <c r="L1412" s="207" t="s">
        <v>1041</v>
      </c>
      <c r="M1412" s="207" t="s">
        <v>7909</v>
      </c>
    </row>
    <row r="1413" spans="1:13" x14ac:dyDescent="0.25">
      <c r="A1413" s="207" t="s">
        <v>583</v>
      </c>
      <c r="B1413" s="207" t="s">
        <v>5284</v>
      </c>
      <c r="C1413" s="207" t="s">
        <v>8007</v>
      </c>
      <c r="D1413" s="297">
        <v>8</v>
      </c>
      <c r="L1413" s="207" t="s">
        <v>1041</v>
      </c>
      <c r="M1413" s="207" t="s">
        <v>7910</v>
      </c>
    </row>
    <row r="1414" spans="1:13" x14ac:dyDescent="0.25">
      <c r="A1414" s="207" t="s">
        <v>583</v>
      </c>
      <c r="B1414" s="207" t="s">
        <v>5284</v>
      </c>
      <c r="C1414" s="207" t="s">
        <v>8008</v>
      </c>
      <c r="D1414" s="297">
        <v>12</v>
      </c>
      <c r="L1414" s="207" t="s">
        <v>1041</v>
      </c>
      <c r="M1414" s="207" t="s">
        <v>7911</v>
      </c>
    </row>
    <row r="1415" spans="1:13" x14ac:dyDescent="0.25">
      <c r="A1415" s="207" t="s">
        <v>583</v>
      </c>
      <c r="B1415" s="207" t="s">
        <v>5284</v>
      </c>
      <c r="C1415" s="207" t="s">
        <v>8009</v>
      </c>
      <c r="D1415" s="297">
        <v>8</v>
      </c>
      <c r="L1415" s="207" t="s">
        <v>1041</v>
      </c>
      <c r="M1415" s="207" t="s">
        <v>7725</v>
      </c>
    </row>
    <row r="1416" spans="1:13" x14ac:dyDescent="0.25">
      <c r="A1416" s="207" t="s">
        <v>583</v>
      </c>
      <c r="B1416" s="207" t="s">
        <v>5284</v>
      </c>
      <c r="C1416" s="207" t="s">
        <v>7682</v>
      </c>
      <c r="D1416" s="297">
        <v>4</v>
      </c>
      <c r="L1416" s="207" t="s">
        <v>1041</v>
      </c>
      <c r="M1416" s="207" t="s">
        <v>7726</v>
      </c>
    </row>
    <row r="1417" spans="1:13" x14ac:dyDescent="0.25">
      <c r="A1417" s="207" t="s">
        <v>583</v>
      </c>
      <c r="B1417" s="207" t="s">
        <v>5284</v>
      </c>
      <c r="C1417" s="207" t="s">
        <v>7745</v>
      </c>
      <c r="D1417" s="297">
        <v>4</v>
      </c>
      <c r="L1417" s="207" t="s">
        <v>1041</v>
      </c>
      <c r="M1417" s="207" t="s">
        <v>7600</v>
      </c>
    </row>
    <row r="1418" spans="1:13" x14ac:dyDescent="0.25">
      <c r="A1418" s="207" t="s">
        <v>583</v>
      </c>
      <c r="B1418" s="207" t="s">
        <v>5284</v>
      </c>
      <c r="C1418" s="207" t="s">
        <v>8010</v>
      </c>
      <c r="D1418" s="297">
        <v>2</v>
      </c>
      <c r="L1418" s="207" t="s">
        <v>1041</v>
      </c>
      <c r="M1418" s="207" t="s">
        <v>5629</v>
      </c>
    </row>
    <row r="1419" spans="1:13" x14ac:dyDescent="0.25">
      <c r="A1419" s="207" t="s">
        <v>583</v>
      </c>
      <c r="B1419" s="207" t="s">
        <v>5284</v>
      </c>
      <c r="C1419" s="207" t="s">
        <v>8011</v>
      </c>
      <c r="D1419" s="297">
        <v>8</v>
      </c>
      <c r="L1419" s="207" t="s">
        <v>1041</v>
      </c>
      <c r="M1419" s="207" t="s">
        <v>3790</v>
      </c>
    </row>
    <row r="1420" spans="1:13" x14ac:dyDescent="0.25">
      <c r="A1420" s="207" t="s">
        <v>583</v>
      </c>
      <c r="B1420" s="207" t="s">
        <v>5284</v>
      </c>
      <c r="C1420" s="207" t="s">
        <v>8012</v>
      </c>
      <c r="D1420" s="297">
        <v>8</v>
      </c>
      <c r="L1420" s="207" t="s">
        <v>1041</v>
      </c>
      <c r="M1420" s="207" t="s">
        <v>5640</v>
      </c>
    </row>
    <row r="1421" spans="1:13" x14ac:dyDescent="0.25">
      <c r="A1421" s="207" t="s">
        <v>583</v>
      </c>
      <c r="B1421" s="207" t="s">
        <v>5284</v>
      </c>
      <c r="C1421" s="207" t="s">
        <v>8013</v>
      </c>
      <c r="D1421" s="297">
        <v>8</v>
      </c>
      <c r="L1421" s="207" t="s">
        <v>1041</v>
      </c>
      <c r="M1421" s="207" t="s">
        <v>3802</v>
      </c>
    </row>
    <row r="1422" spans="1:13" x14ac:dyDescent="0.25">
      <c r="A1422" s="207" t="s">
        <v>583</v>
      </c>
      <c r="B1422" s="207" t="s">
        <v>5284</v>
      </c>
      <c r="C1422" s="207" t="s">
        <v>8014</v>
      </c>
      <c r="D1422" s="297">
        <v>2</v>
      </c>
      <c r="L1422" s="207" t="s">
        <v>1041</v>
      </c>
      <c r="M1422" s="207" t="s">
        <v>5654</v>
      </c>
    </row>
    <row r="1423" spans="1:13" x14ac:dyDescent="0.25">
      <c r="A1423" s="207" t="s">
        <v>583</v>
      </c>
      <c r="B1423" s="207" t="s">
        <v>5284</v>
      </c>
      <c r="C1423" s="207" t="s">
        <v>8015</v>
      </c>
      <c r="D1423" s="297">
        <v>4</v>
      </c>
      <c r="L1423" s="207" t="s">
        <v>1041</v>
      </c>
      <c r="M1423" s="207" t="s">
        <v>3808</v>
      </c>
    </row>
    <row r="1424" spans="1:13" x14ac:dyDescent="0.25">
      <c r="A1424" s="207" t="s">
        <v>583</v>
      </c>
      <c r="B1424" s="207" t="s">
        <v>5284</v>
      </c>
      <c r="C1424" s="207" t="s">
        <v>8016</v>
      </c>
      <c r="D1424" s="297">
        <v>6</v>
      </c>
      <c r="L1424" s="207" t="s">
        <v>1041</v>
      </c>
      <c r="M1424" s="207" t="s">
        <v>5661</v>
      </c>
    </row>
    <row r="1425" spans="1:13" x14ac:dyDescent="0.25">
      <c r="A1425" s="207" t="s">
        <v>583</v>
      </c>
      <c r="B1425" s="207" t="s">
        <v>5284</v>
      </c>
      <c r="C1425" s="207" t="s">
        <v>8017</v>
      </c>
      <c r="D1425" s="297">
        <v>6</v>
      </c>
      <c r="L1425" s="207" t="s">
        <v>1041</v>
      </c>
      <c r="M1425" s="207" t="s">
        <v>3814</v>
      </c>
    </row>
    <row r="1426" spans="1:13" x14ac:dyDescent="0.25">
      <c r="A1426" s="207" t="s">
        <v>583</v>
      </c>
      <c r="B1426" s="207" t="s">
        <v>5284</v>
      </c>
      <c r="C1426" s="207" t="s">
        <v>4517</v>
      </c>
      <c r="D1426" s="297">
        <v>109</v>
      </c>
      <c r="L1426" s="207" t="s">
        <v>1041</v>
      </c>
      <c r="M1426" s="207" t="s">
        <v>5668</v>
      </c>
    </row>
    <row r="1427" spans="1:13" x14ac:dyDescent="0.25">
      <c r="A1427" s="207" t="s">
        <v>583</v>
      </c>
      <c r="B1427" s="207" t="s">
        <v>5284</v>
      </c>
      <c r="C1427" s="207" t="s">
        <v>7609</v>
      </c>
      <c r="D1427" s="297">
        <v>24</v>
      </c>
      <c r="L1427" s="207" t="s">
        <v>1041</v>
      </c>
      <c r="M1427" s="207" t="s">
        <v>3820</v>
      </c>
    </row>
    <row r="1428" spans="1:13" x14ac:dyDescent="0.25">
      <c r="A1428" s="207" t="s">
        <v>583</v>
      </c>
      <c r="B1428" s="207" t="s">
        <v>5284</v>
      </c>
      <c r="C1428" s="207" t="s">
        <v>7611</v>
      </c>
      <c r="D1428" s="297">
        <v>28</v>
      </c>
      <c r="L1428" s="207" t="s">
        <v>1041</v>
      </c>
      <c r="M1428" s="207" t="s">
        <v>5678</v>
      </c>
    </row>
    <row r="1429" spans="1:13" x14ac:dyDescent="0.25">
      <c r="A1429" s="207" t="s">
        <v>583</v>
      </c>
      <c r="B1429" s="207" t="s">
        <v>5284</v>
      </c>
      <c r="C1429" s="207" t="s">
        <v>7978</v>
      </c>
      <c r="D1429" s="297">
        <v>12</v>
      </c>
      <c r="L1429" s="207" t="s">
        <v>1041</v>
      </c>
      <c r="M1429" s="207" t="s">
        <v>3826</v>
      </c>
    </row>
    <row r="1430" spans="1:13" x14ac:dyDescent="0.25">
      <c r="A1430" s="207" t="s">
        <v>583</v>
      </c>
      <c r="B1430" s="207" t="s">
        <v>5284</v>
      </c>
      <c r="C1430" s="207" t="s">
        <v>7612</v>
      </c>
      <c r="D1430" s="297">
        <v>34</v>
      </c>
      <c r="L1430" s="207" t="s">
        <v>1041</v>
      </c>
      <c r="M1430" s="207" t="s">
        <v>5688</v>
      </c>
    </row>
    <row r="1431" spans="1:13" x14ac:dyDescent="0.25">
      <c r="A1431" s="207" t="s">
        <v>583</v>
      </c>
      <c r="B1431" s="207" t="s">
        <v>5284</v>
      </c>
      <c r="C1431" s="207" t="s">
        <v>7979</v>
      </c>
      <c r="D1431" s="297">
        <v>8</v>
      </c>
      <c r="L1431" s="207" t="s">
        <v>1041</v>
      </c>
      <c r="M1431" s="207" t="s">
        <v>3831</v>
      </c>
    </row>
    <row r="1432" spans="1:13" x14ac:dyDescent="0.25">
      <c r="A1432" s="207" t="s">
        <v>583</v>
      </c>
      <c r="B1432" s="207" t="s">
        <v>5284</v>
      </c>
      <c r="C1432" s="207" t="s">
        <v>7617</v>
      </c>
      <c r="D1432" s="297">
        <v>20</v>
      </c>
      <c r="L1432" s="207" t="s">
        <v>1041</v>
      </c>
      <c r="M1432" s="207" t="s">
        <v>5695</v>
      </c>
    </row>
    <row r="1433" spans="1:13" x14ac:dyDescent="0.25">
      <c r="A1433" s="207" t="s">
        <v>583</v>
      </c>
      <c r="B1433" s="207" t="s">
        <v>5284</v>
      </c>
      <c r="C1433" s="207" t="s">
        <v>7618</v>
      </c>
      <c r="D1433" s="297">
        <v>22</v>
      </c>
      <c r="L1433" s="207" t="s">
        <v>1041</v>
      </c>
      <c r="M1433" s="207" t="s">
        <v>5702</v>
      </c>
    </row>
    <row r="1434" spans="1:13" x14ac:dyDescent="0.25">
      <c r="A1434" s="207" t="s">
        <v>583</v>
      </c>
      <c r="B1434" s="207" t="s">
        <v>5284</v>
      </c>
      <c r="C1434" s="207" t="s">
        <v>8018</v>
      </c>
      <c r="D1434" s="297">
        <v>17</v>
      </c>
      <c r="L1434" s="207" t="s">
        <v>1041</v>
      </c>
      <c r="M1434" s="207" t="s">
        <v>3837</v>
      </c>
    </row>
    <row r="1435" spans="1:13" x14ac:dyDescent="0.25">
      <c r="A1435" s="207" t="s">
        <v>583</v>
      </c>
      <c r="B1435" s="207" t="s">
        <v>5284</v>
      </c>
      <c r="C1435" s="207" t="s">
        <v>8019</v>
      </c>
      <c r="D1435" s="297">
        <v>27</v>
      </c>
      <c r="L1435" s="207" t="s">
        <v>1041</v>
      </c>
      <c r="M1435" s="207" t="s">
        <v>5708</v>
      </c>
    </row>
    <row r="1436" spans="1:13" x14ac:dyDescent="0.25">
      <c r="A1436" s="207" t="s">
        <v>583</v>
      </c>
      <c r="B1436" s="207" t="s">
        <v>5284</v>
      </c>
      <c r="C1436" s="207" t="s">
        <v>8020</v>
      </c>
      <c r="D1436" s="297">
        <v>27</v>
      </c>
      <c r="L1436" s="207" t="s">
        <v>1041</v>
      </c>
      <c r="M1436" s="207" t="s">
        <v>7728</v>
      </c>
    </row>
    <row r="1437" spans="1:13" x14ac:dyDescent="0.25">
      <c r="A1437" s="207" t="s">
        <v>583</v>
      </c>
      <c r="B1437" s="207" t="s">
        <v>5284</v>
      </c>
      <c r="C1437" s="207" t="s">
        <v>8021</v>
      </c>
      <c r="D1437" s="297">
        <v>27</v>
      </c>
      <c r="L1437" s="207" t="s">
        <v>1041</v>
      </c>
      <c r="M1437" s="207" t="s">
        <v>7730</v>
      </c>
    </row>
    <row r="1438" spans="1:13" x14ac:dyDescent="0.25">
      <c r="A1438" s="207" t="s">
        <v>583</v>
      </c>
      <c r="B1438" s="207" t="s">
        <v>5284</v>
      </c>
      <c r="C1438" s="207" t="s">
        <v>8022</v>
      </c>
      <c r="D1438" s="297">
        <v>4</v>
      </c>
      <c r="L1438" s="207" t="s">
        <v>1041</v>
      </c>
      <c r="M1438" s="207" t="s">
        <v>3855</v>
      </c>
    </row>
    <row r="1439" spans="1:13" x14ac:dyDescent="0.25">
      <c r="A1439" s="207" t="s">
        <v>583</v>
      </c>
      <c r="B1439" s="207" t="s">
        <v>5284</v>
      </c>
      <c r="C1439" s="207" t="s">
        <v>7875</v>
      </c>
      <c r="D1439" s="297">
        <v>4</v>
      </c>
      <c r="L1439" s="207" t="s">
        <v>1041</v>
      </c>
      <c r="M1439" s="207" t="s">
        <v>3877</v>
      </c>
    </row>
    <row r="1440" spans="1:13" x14ac:dyDescent="0.25">
      <c r="A1440" s="207" t="s">
        <v>583</v>
      </c>
      <c r="B1440" s="207" t="s">
        <v>5284</v>
      </c>
      <c r="C1440" s="207" t="s">
        <v>8023</v>
      </c>
      <c r="D1440" s="297">
        <v>4</v>
      </c>
      <c r="L1440" s="207" t="s">
        <v>1041</v>
      </c>
      <c r="M1440" s="207" t="s">
        <v>3880</v>
      </c>
    </row>
    <row r="1441" spans="1:13" x14ac:dyDescent="0.25">
      <c r="A1441" s="207" t="s">
        <v>583</v>
      </c>
      <c r="B1441" s="207" t="s">
        <v>5284</v>
      </c>
      <c r="C1441" s="207" t="s">
        <v>7623</v>
      </c>
      <c r="D1441" s="297">
        <v>118</v>
      </c>
      <c r="L1441" s="207" t="s">
        <v>1041</v>
      </c>
      <c r="M1441" s="207" t="s">
        <v>7914</v>
      </c>
    </row>
    <row r="1442" spans="1:13" x14ac:dyDescent="0.25">
      <c r="A1442" s="207" t="s">
        <v>583</v>
      </c>
      <c r="B1442" s="207" t="s">
        <v>5284</v>
      </c>
      <c r="C1442" s="207" t="s">
        <v>8024</v>
      </c>
      <c r="D1442" s="297">
        <v>8</v>
      </c>
      <c r="L1442" s="207" t="s">
        <v>1041</v>
      </c>
      <c r="M1442" s="207" t="s">
        <v>7916</v>
      </c>
    </row>
    <row r="1443" spans="1:13" x14ac:dyDescent="0.25">
      <c r="A1443" s="207" t="s">
        <v>583</v>
      </c>
      <c r="B1443" s="207" t="s">
        <v>5284</v>
      </c>
      <c r="C1443" s="207" t="s">
        <v>7624</v>
      </c>
      <c r="D1443" s="297">
        <v>8</v>
      </c>
      <c r="L1443" s="207" t="s">
        <v>1041</v>
      </c>
      <c r="M1443" s="207" t="s">
        <v>7917</v>
      </c>
    </row>
    <row r="1444" spans="1:13" x14ac:dyDescent="0.25">
      <c r="A1444" s="207" t="s">
        <v>583</v>
      </c>
      <c r="B1444" s="207" t="s">
        <v>5284</v>
      </c>
      <c r="C1444" s="207" t="s">
        <v>8025</v>
      </c>
      <c r="D1444" s="297">
        <v>5</v>
      </c>
      <c r="L1444" s="207" t="s">
        <v>1041</v>
      </c>
      <c r="M1444" s="207" t="s">
        <v>7734</v>
      </c>
    </row>
    <row r="1445" spans="1:13" x14ac:dyDescent="0.25">
      <c r="A1445" s="207" t="s">
        <v>583</v>
      </c>
      <c r="B1445" s="207" t="s">
        <v>5284</v>
      </c>
      <c r="C1445" s="207" t="s">
        <v>7626</v>
      </c>
      <c r="D1445" s="297">
        <v>8</v>
      </c>
      <c r="L1445" s="207" t="s">
        <v>1041</v>
      </c>
      <c r="M1445" s="207" t="s">
        <v>3932</v>
      </c>
    </row>
    <row r="1446" spans="1:13" x14ac:dyDescent="0.25">
      <c r="A1446" s="207" t="s">
        <v>583</v>
      </c>
      <c r="B1446" s="207" t="s">
        <v>5284</v>
      </c>
      <c r="C1446" s="207" t="s">
        <v>7627</v>
      </c>
      <c r="D1446" s="297">
        <v>42</v>
      </c>
      <c r="L1446" s="207" t="s">
        <v>1041</v>
      </c>
      <c r="M1446" s="207" t="s">
        <v>3935</v>
      </c>
    </row>
    <row r="1447" spans="1:13" x14ac:dyDescent="0.25">
      <c r="A1447" s="207" t="s">
        <v>583</v>
      </c>
      <c r="B1447" s="207" t="s">
        <v>5284</v>
      </c>
      <c r="C1447" s="207" t="s">
        <v>7628</v>
      </c>
      <c r="D1447" s="297">
        <v>6</v>
      </c>
      <c r="L1447" s="207" t="s">
        <v>1041</v>
      </c>
      <c r="M1447" s="207" t="s">
        <v>7735</v>
      </c>
    </row>
    <row r="1448" spans="1:13" x14ac:dyDescent="0.25">
      <c r="A1448" s="207" t="s">
        <v>583</v>
      </c>
      <c r="B1448" s="207" t="s">
        <v>5284</v>
      </c>
      <c r="C1448" s="207" t="s">
        <v>8026</v>
      </c>
      <c r="D1448" s="297">
        <v>8</v>
      </c>
      <c r="L1448" s="207" t="s">
        <v>1041</v>
      </c>
      <c r="M1448" s="207" t="s">
        <v>7738</v>
      </c>
    </row>
    <row r="1449" spans="1:13" x14ac:dyDescent="0.25">
      <c r="A1449" s="207" t="s">
        <v>583</v>
      </c>
      <c r="B1449" s="207" t="s">
        <v>5284</v>
      </c>
      <c r="C1449" s="207" t="s">
        <v>8027</v>
      </c>
      <c r="D1449" s="297">
        <v>28</v>
      </c>
      <c r="L1449" s="207" t="s">
        <v>1041</v>
      </c>
      <c r="M1449" s="207" t="s">
        <v>7743</v>
      </c>
    </row>
    <row r="1450" spans="1:13" x14ac:dyDescent="0.25">
      <c r="A1450" s="207" t="s">
        <v>583</v>
      </c>
      <c r="B1450" s="207" t="s">
        <v>5284</v>
      </c>
      <c r="C1450" s="207" t="s">
        <v>8028</v>
      </c>
      <c r="D1450" s="297">
        <v>8</v>
      </c>
      <c r="L1450" s="207" t="s">
        <v>1041</v>
      </c>
      <c r="M1450" s="207" t="s">
        <v>7745</v>
      </c>
    </row>
    <row r="1451" spans="1:13" x14ac:dyDescent="0.25">
      <c r="A1451" s="207" t="s">
        <v>583</v>
      </c>
      <c r="B1451" s="207" t="s">
        <v>5284</v>
      </c>
      <c r="C1451" s="207" t="s">
        <v>7666</v>
      </c>
      <c r="D1451" s="297">
        <v>32</v>
      </c>
      <c r="L1451" s="207" t="s">
        <v>1041</v>
      </c>
      <c r="M1451" s="207" t="s">
        <v>7746</v>
      </c>
    </row>
    <row r="1452" spans="1:13" x14ac:dyDescent="0.25">
      <c r="A1452" s="207" t="s">
        <v>583</v>
      </c>
      <c r="B1452" s="207" t="s">
        <v>5284</v>
      </c>
      <c r="C1452" s="207" t="s">
        <v>8029</v>
      </c>
      <c r="D1452" s="297">
        <v>32</v>
      </c>
      <c r="L1452" s="207" t="s">
        <v>1041</v>
      </c>
      <c r="M1452" s="207" t="s">
        <v>3983</v>
      </c>
    </row>
    <row r="1453" spans="1:13" x14ac:dyDescent="0.25">
      <c r="A1453" s="207" t="s">
        <v>583</v>
      </c>
      <c r="B1453" s="207" t="s">
        <v>5315</v>
      </c>
      <c r="C1453" s="207" t="s">
        <v>8010</v>
      </c>
      <c r="D1453" s="297">
        <v>2</v>
      </c>
      <c r="L1453" s="207" t="s">
        <v>1041</v>
      </c>
      <c r="M1453" s="207" t="s">
        <v>3995</v>
      </c>
    </row>
    <row r="1454" spans="1:13" x14ac:dyDescent="0.25">
      <c r="A1454" s="207" t="s">
        <v>583</v>
      </c>
      <c r="B1454" s="207" t="s">
        <v>5315</v>
      </c>
      <c r="C1454" s="207" t="s">
        <v>7623</v>
      </c>
      <c r="D1454" s="297">
        <v>4</v>
      </c>
      <c r="L1454" s="207" t="s">
        <v>1041</v>
      </c>
      <c r="M1454" s="207" t="s">
        <v>3997</v>
      </c>
    </row>
    <row r="1455" spans="1:13" x14ac:dyDescent="0.25">
      <c r="A1455" s="207" t="s">
        <v>583</v>
      </c>
      <c r="B1455" s="207" t="s">
        <v>5315</v>
      </c>
      <c r="C1455" s="207" t="s">
        <v>8025</v>
      </c>
      <c r="D1455" s="297">
        <v>2</v>
      </c>
      <c r="L1455" s="207" t="s">
        <v>1041</v>
      </c>
      <c r="M1455" s="207" t="s">
        <v>7749</v>
      </c>
    </row>
    <row r="1456" spans="1:13" x14ac:dyDescent="0.25">
      <c r="A1456" s="207" t="s">
        <v>583</v>
      </c>
      <c r="B1456" s="207" t="s">
        <v>5337</v>
      </c>
      <c r="C1456" s="207" t="s">
        <v>4509</v>
      </c>
      <c r="D1456" s="297">
        <v>2</v>
      </c>
      <c r="L1456" s="207" t="s">
        <v>1041</v>
      </c>
      <c r="M1456" s="207" t="s">
        <v>8180</v>
      </c>
    </row>
    <row r="1457" spans="1:13" x14ac:dyDescent="0.25">
      <c r="A1457" s="207" t="s">
        <v>583</v>
      </c>
      <c r="B1457" s="207" t="s">
        <v>5288</v>
      </c>
      <c r="C1457" s="207" t="s">
        <v>7682</v>
      </c>
      <c r="D1457" s="297">
        <v>12</v>
      </c>
      <c r="L1457" s="207" t="s">
        <v>1041</v>
      </c>
      <c r="M1457" s="207" t="s">
        <v>7751</v>
      </c>
    </row>
    <row r="1458" spans="1:13" x14ac:dyDescent="0.25">
      <c r="A1458" s="207" t="s">
        <v>583</v>
      </c>
      <c r="B1458" s="207" t="s">
        <v>5288</v>
      </c>
      <c r="C1458" s="207" t="s">
        <v>4517</v>
      </c>
      <c r="D1458" s="297">
        <v>4</v>
      </c>
      <c r="L1458" s="207" t="s">
        <v>1041</v>
      </c>
      <c r="M1458" s="207" t="s">
        <v>8181</v>
      </c>
    </row>
    <row r="1459" spans="1:13" x14ac:dyDescent="0.25">
      <c r="A1459" s="207" t="s">
        <v>583</v>
      </c>
      <c r="B1459" s="207" t="s">
        <v>5288</v>
      </c>
      <c r="C1459" s="207" t="s">
        <v>7978</v>
      </c>
      <c r="D1459" s="297">
        <v>4</v>
      </c>
      <c r="L1459" s="207" t="s">
        <v>1041</v>
      </c>
      <c r="M1459" s="207" t="s">
        <v>8420</v>
      </c>
    </row>
    <row r="1460" spans="1:13" x14ac:dyDescent="0.25">
      <c r="A1460" s="207" t="s">
        <v>583</v>
      </c>
      <c r="B1460" s="207" t="s">
        <v>5288</v>
      </c>
      <c r="C1460" s="207" t="s">
        <v>7700</v>
      </c>
      <c r="D1460" s="297">
        <v>8</v>
      </c>
      <c r="L1460" s="207" t="s">
        <v>1041</v>
      </c>
      <c r="M1460" s="207" t="s">
        <v>4505</v>
      </c>
    </row>
    <row r="1461" spans="1:13" x14ac:dyDescent="0.25">
      <c r="A1461" s="207" t="s">
        <v>583</v>
      </c>
      <c r="B1461" s="207" t="s">
        <v>5288</v>
      </c>
      <c r="C1461" s="207" t="s">
        <v>7647</v>
      </c>
      <c r="D1461" s="297">
        <v>6</v>
      </c>
      <c r="L1461" s="207" t="s">
        <v>1041</v>
      </c>
      <c r="M1461" s="207" t="s">
        <v>4508</v>
      </c>
    </row>
    <row r="1462" spans="1:13" x14ac:dyDescent="0.25">
      <c r="A1462" s="207" t="s">
        <v>583</v>
      </c>
      <c r="B1462" s="207" t="s">
        <v>5288</v>
      </c>
      <c r="C1462" s="207" t="s">
        <v>7706</v>
      </c>
      <c r="D1462" s="297">
        <v>6</v>
      </c>
      <c r="L1462" s="207" t="s">
        <v>1041</v>
      </c>
      <c r="M1462" s="207" t="s">
        <v>8030</v>
      </c>
    </row>
    <row r="1463" spans="1:13" x14ac:dyDescent="0.25">
      <c r="A1463" s="207" t="s">
        <v>586</v>
      </c>
      <c r="B1463" s="207" t="s">
        <v>5288</v>
      </c>
      <c r="C1463" s="207" t="s">
        <v>3628</v>
      </c>
      <c r="D1463" s="297">
        <v>200650</v>
      </c>
      <c r="L1463" s="207" t="s">
        <v>1041</v>
      </c>
      <c r="M1463" s="207" t="s">
        <v>8182</v>
      </c>
    </row>
    <row r="1464" spans="1:13" x14ac:dyDescent="0.25">
      <c r="A1464" s="207" t="s">
        <v>586</v>
      </c>
      <c r="B1464" s="207" t="s">
        <v>5288</v>
      </c>
      <c r="C1464" s="207" t="s">
        <v>7696</v>
      </c>
      <c r="D1464" s="297">
        <v>69611</v>
      </c>
      <c r="L1464" s="207" t="s">
        <v>1041</v>
      </c>
      <c r="M1464" s="207" t="s">
        <v>7878</v>
      </c>
    </row>
    <row r="1465" spans="1:13" x14ac:dyDescent="0.25">
      <c r="A1465" s="207" t="s">
        <v>586</v>
      </c>
      <c r="B1465" s="207" t="s">
        <v>5288</v>
      </c>
      <c r="C1465" s="207" t="s">
        <v>3666</v>
      </c>
      <c r="D1465" s="297">
        <v>1222</v>
      </c>
      <c r="L1465" s="207" t="s">
        <v>1074</v>
      </c>
      <c r="M1465" s="207" t="s">
        <v>3341</v>
      </c>
    </row>
    <row r="1466" spans="1:13" x14ac:dyDescent="0.25">
      <c r="A1466" s="207" t="s">
        <v>586</v>
      </c>
      <c r="B1466" s="207" t="s">
        <v>5288</v>
      </c>
      <c r="C1466" s="207" t="s">
        <v>3669</v>
      </c>
      <c r="D1466" s="297">
        <v>1505</v>
      </c>
      <c r="L1466" s="207" t="s">
        <v>1074</v>
      </c>
      <c r="M1466" s="207" t="s">
        <v>7905</v>
      </c>
    </row>
    <row r="1467" spans="1:13" x14ac:dyDescent="0.25">
      <c r="A1467" s="207" t="s">
        <v>586</v>
      </c>
      <c r="B1467" s="207" t="s">
        <v>5288</v>
      </c>
      <c r="C1467" s="207" t="s">
        <v>3672</v>
      </c>
      <c r="D1467" s="297">
        <v>426</v>
      </c>
      <c r="L1467" s="207" t="s">
        <v>1074</v>
      </c>
      <c r="M1467" s="207" t="s">
        <v>7983</v>
      </c>
    </row>
    <row r="1468" spans="1:13" x14ac:dyDescent="0.25">
      <c r="A1468" s="207" t="s">
        <v>586</v>
      </c>
      <c r="B1468" s="207" t="s">
        <v>5288</v>
      </c>
      <c r="C1468" s="207" t="s">
        <v>3675</v>
      </c>
      <c r="D1468" s="297">
        <v>8364</v>
      </c>
      <c r="L1468" s="207" t="s">
        <v>1074</v>
      </c>
      <c r="M1468" s="207" t="s">
        <v>7984</v>
      </c>
    </row>
    <row r="1469" spans="1:13" x14ac:dyDescent="0.25">
      <c r="A1469" s="207" t="s">
        <v>586</v>
      </c>
      <c r="B1469" s="207" t="s">
        <v>5288</v>
      </c>
      <c r="C1469" s="207" t="s">
        <v>3681</v>
      </c>
      <c r="D1469" s="297">
        <v>383</v>
      </c>
      <c r="L1469" s="207" t="s">
        <v>1074</v>
      </c>
      <c r="M1469" s="207" t="s">
        <v>7597</v>
      </c>
    </row>
    <row r="1470" spans="1:13" x14ac:dyDescent="0.25">
      <c r="A1470" s="207" t="s">
        <v>586</v>
      </c>
      <c r="B1470" s="207" t="s">
        <v>5288</v>
      </c>
      <c r="C1470" s="207" t="s">
        <v>3684</v>
      </c>
      <c r="D1470" s="297">
        <v>2</v>
      </c>
      <c r="L1470" s="207" t="s">
        <v>1074</v>
      </c>
      <c r="M1470" s="207" t="s">
        <v>3492</v>
      </c>
    </row>
    <row r="1471" spans="1:13" x14ac:dyDescent="0.25">
      <c r="A1471" s="207" t="s">
        <v>586</v>
      </c>
      <c r="B1471" s="207" t="s">
        <v>5288</v>
      </c>
      <c r="C1471" s="207" t="s">
        <v>3702</v>
      </c>
      <c r="D1471" s="297">
        <v>16</v>
      </c>
      <c r="L1471" s="207" t="s">
        <v>1074</v>
      </c>
      <c r="M1471" s="207" t="s">
        <v>3495</v>
      </c>
    </row>
    <row r="1472" spans="1:13" x14ac:dyDescent="0.25">
      <c r="A1472" s="207" t="s">
        <v>586</v>
      </c>
      <c r="B1472" s="207" t="s">
        <v>5288</v>
      </c>
      <c r="C1472" s="207" t="s">
        <v>3711</v>
      </c>
      <c r="D1472" s="297">
        <v>2025</v>
      </c>
      <c r="L1472" s="207" t="s">
        <v>1074</v>
      </c>
      <c r="M1472" s="207" t="s">
        <v>7615</v>
      </c>
    </row>
    <row r="1473" spans="1:13" x14ac:dyDescent="0.25">
      <c r="A1473" s="207" t="s">
        <v>586</v>
      </c>
      <c r="B1473" s="207" t="s">
        <v>5288</v>
      </c>
      <c r="C1473" s="207" t="s">
        <v>3723</v>
      </c>
      <c r="D1473" s="297">
        <v>4598</v>
      </c>
      <c r="L1473" s="207" t="s">
        <v>1074</v>
      </c>
      <c r="M1473" s="207" t="s">
        <v>3532</v>
      </c>
    </row>
    <row r="1474" spans="1:13" x14ac:dyDescent="0.25">
      <c r="A1474" s="207" t="s">
        <v>586</v>
      </c>
      <c r="B1474" s="207" t="s">
        <v>5288</v>
      </c>
      <c r="C1474" s="207" t="s">
        <v>3729</v>
      </c>
      <c r="D1474" s="297">
        <v>29</v>
      </c>
      <c r="L1474" s="207" t="s">
        <v>1074</v>
      </c>
      <c r="M1474" s="207" t="s">
        <v>3535</v>
      </c>
    </row>
    <row r="1475" spans="1:13" x14ac:dyDescent="0.25">
      <c r="A1475" s="207" t="s">
        <v>586</v>
      </c>
      <c r="B1475" s="207" t="s">
        <v>5288</v>
      </c>
      <c r="C1475" s="207" t="s">
        <v>3732</v>
      </c>
      <c r="D1475" s="297">
        <v>34</v>
      </c>
      <c r="L1475" s="207" t="s">
        <v>1074</v>
      </c>
      <c r="M1475" s="207" t="s">
        <v>3543</v>
      </c>
    </row>
    <row r="1476" spans="1:13" x14ac:dyDescent="0.25">
      <c r="A1476" s="207" t="s">
        <v>586</v>
      </c>
      <c r="B1476" s="207" t="s">
        <v>5288</v>
      </c>
      <c r="C1476" s="207" t="s">
        <v>3735</v>
      </c>
      <c r="D1476" s="297">
        <v>31</v>
      </c>
      <c r="L1476" s="207" t="s">
        <v>1074</v>
      </c>
      <c r="M1476" s="207" t="s">
        <v>3570</v>
      </c>
    </row>
    <row r="1477" spans="1:13" x14ac:dyDescent="0.25">
      <c r="A1477" s="207" t="s">
        <v>586</v>
      </c>
      <c r="B1477" s="207" t="s">
        <v>5288</v>
      </c>
      <c r="C1477" s="207" t="s">
        <v>3738</v>
      </c>
      <c r="D1477" s="297">
        <v>48</v>
      </c>
      <c r="L1477" s="207" t="s">
        <v>1074</v>
      </c>
      <c r="M1477" s="207" t="s">
        <v>3588</v>
      </c>
    </row>
    <row r="1478" spans="1:13" x14ac:dyDescent="0.25">
      <c r="A1478" s="207" t="s">
        <v>586</v>
      </c>
      <c r="B1478" s="207" t="s">
        <v>5288</v>
      </c>
      <c r="C1478" s="207" t="s">
        <v>3747</v>
      </c>
      <c r="D1478" s="297">
        <v>6</v>
      </c>
      <c r="L1478" s="207" t="s">
        <v>1074</v>
      </c>
      <c r="M1478" s="207" t="s">
        <v>3594</v>
      </c>
    </row>
    <row r="1479" spans="1:13" x14ac:dyDescent="0.25">
      <c r="A1479" s="207" t="s">
        <v>586</v>
      </c>
      <c r="B1479" s="207" t="s">
        <v>5288</v>
      </c>
      <c r="C1479" s="207" t="s">
        <v>7600</v>
      </c>
      <c r="D1479" s="297">
        <v>4620</v>
      </c>
      <c r="L1479" s="207" t="s">
        <v>1074</v>
      </c>
      <c r="M1479" s="207" t="s">
        <v>7654</v>
      </c>
    </row>
    <row r="1480" spans="1:13" x14ac:dyDescent="0.25">
      <c r="A1480" s="207" t="s">
        <v>586</v>
      </c>
      <c r="B1480" s="207" t="s">
        <v>5288</v>
      </c>
      <c r="C1480" s="207" t="s">
        <v>5668</v>
      </c>
      <c r="D1480" s="297">
        <v>6</v>
      </c>
      <c r="L1480" s="207" t="s">
        <v>1074</v>
      </c>
      <c r="M1480" s="207" t="s">
        <v>3602</v>
      </c>
    </row>
    <row r="1481" spans="1:13" x14ac:dyDescent="0.25">
      <c r="A1481" s="207" t="s">
        <v>586</v>
      </c>
      <c r="B1481" s="207" t="s">
        <v>5288</v>
      </c>
      <c r="C1481" s="207" t="s">
        <v>3875</v>
      </c>
      <c r="D1481" s="297">
        <v>8</v>
      </c>
      <c r="L1481" s="207" t="s">
        <v>1074</v>
      </c>
      <c r="M1481" s="207" t="s">
        <v>3628</v>
      </c>
    </row>
    <row r="1482" spans="1:13" x14ac:dyDescent="0.25">
      <c r="A1482" s="207" t="s">
        <v>586</v>
      </c>
      <c r="B1482" s="207" t="s">
        <v>5288</v>
      </c>
      <c r="C1482" s="207" t="s">
        <v>7914</v>
      </c>
      <c r="D1482" s="297">
        <v>2</v>
      </c>
      <c r="L1482" s="207" t="s">
        <v>1074</v>
      </c>
      <c r="M1482" s="207" t="s">
        <v>7678</v>
      </c>
    </row>
    <row r="1483" spans="1:13" x14ac:dyDescent="0.25">
      <c r="A1483" s="207" t="s">
        <v>586</v>
      </c>
      <c r="B1483" s="207" t="s">
        <v>5288</v>
      </c>
      <c r="C1483" s="207" t="s">
        <v>3995</v>
      </c>
      <c r="D1483" s="297">
        <v>18</v>
      </c>
      <c r="L1483" s="207" t="s">
        <v>1074</v>
      </c>
      <c r="M1483" s="207" t="s">
        <v>3642</v>
      </c>
    </row>
    <row r="1484" spans="1:13" x14ac:dyDescent="0.25">
      <c r="A1484" s="207" t="s">
        <v>595</v>
      </c>
      <c r="B1484" s="207" t="s">
        <v>5284</v>
      </c>
      <c r="C1484" s="207" t="s">
        <v>3257</v>
      </c>
      <c r="D1484" s="297">
        <v>26</v>
      </c>
      <c r="L1484" s="207" t="s">
        <v>1074</v>
      </c>
      <c r="M1484" s="207" t="s">
        <v>3645</v>
      </c>
    </row>
    <row r="1485" spans="1:13" x14ac:dyDescent="0.25">
      <c r="A1485" s="207" t="s">
        <v>595</v>
      </c>
      <c r="B1485" s="207" t="s">
        <v>5284</v>
      </c>
      <c r="C1485" s="207" t="s">
        <v>3266</v>
      </c>
      <c r="D1485" s="297">
        <v>38</v>
      </c>
      <c r="L1485" s="207" t="s">
        <v>1074</v>
      </c>
      <c r="M1485" s="207" t="s">
        <v>7690</v>
      </c>
    </row>
    <row r="1486" spans="1:13" x14ac:dyDescent="0.25">
      <c r="A1486" s="207" t="s">
        <v>595</v>
      </c>
      <c r="B1486" s="207" t="s">
        <v>5284</v>
      </c>
      <c r="C1486" s="207" t="s">
        <v>3271</v>
      </c>
      <c r="D1486" s="297">
        <v>38</v>
      </c>
      <c r="L1486" s="207" t="s">
        <v>1074</v>
      </c>
      <c r="M1486" s="207" t="s">
        <v>3663</v>
      </c>
    </row>
    <row r="1487" spans="1:13" x14ac:dyDescent="0.25">
      <c r="A1487" s="207" t="s">
        <v>595</v>
      </c>
      <c r="B1487" s="207" t="s">
        <v>5284</v>
      </c>
      <c r="C1487" s="207" t="s">
        <v>3285</v>
      </c>
      <c r="D1487" s="297">
        <v>34</v>
      </c>
      <c r="L1487" s="207" t="s">
        <v>1074</v>
      </c>
      <c r="M1487" s="207" t="s">
        <v>7734</v>
      </c>
    </row>
    <row r="1488" spans="1:13" x14ac:dyDescent="0.25">
      <c r="A1488" s="207" t="s">
        <v>595</v>
      </c>
      <c r="B1488" s="207" t="s">
        <v>5284</v>
      </c>
      <c r="C1488" s="207" t="s">
        <v>3302</v>
      </c>
      <c r="D1488" s="297">
        <v>26</v>
      </c>
      <c r="L1488" s="207" t="s">
        <v>1074</v>
      </c>
      <c r="M1488" s="207" t="s">
        <v>3932</v>
      </c>
    </row>
    <row r="1489" spans="1:13" x14ac:dyDescent="0.25">
      <c r="A1489" s="207" t="s">
        <v>595</v>
      </c>
      <c r="B1489" s="207" t="s">
        <v>5284</v>
      </c>
      <c r="C1489" s="207" t="s">
        <v>3308</v>
      </c>
      <c r="D1489" s="297">
        <v>36</v>
      </c>
      <c r="L1489" s="207" t="s">
        <v>1074</v>
      </c>
      <c r="M1489" s="207" t="s">
        <v>8186</v>
      </c>
    </row>
    <row r="1490" spans="1:13" x14ac:dyDescent="0.25">
      <c r="A1490" s="207" t="s">
        <v>595</v>
      </c>
      <c r="B1490" s="207" t="s">
        <v>5284</v>
      </c>
      <c r="C1490" s="207" t="s">
        <v>3311</v>
      </c>
      <c r="D1490" s="297">
        <v>8</v>
      </c>
      <c r="L1490" s="207" t="s">
        <v>1074</v>
      </c>
      <c r="M1490" s="207" t="s">
        <v>8421</v>
      </c>
    </row>
    <row r="1491" spans="1:13" x14ac:dyDescent="0.25">
      <c r="A1491" s="207" t="s">
        <v>595</v>
      </c>
      <c r="B1491" s="207" t="s">
        <v>5284</v>
      </c>
      <c r="C1491" s="207" t="s">
        <v>3314</v>
      </c>
      <c r="D1491" s="297">
        <v>32</v>
      </c>
      <c r="L1491" s="207" t="s">
        <v>1074</v>
      </c>
      <c r="M1491" s="207" t="s">
        <v>8190</v>
      </c>
    </row>
    <row r="1492" spans="1:13" x14ac:dyDescent="0.25">
      <c r="A1492" s="207" t="s">
        <v>595</v>
      </c>
      <c r="B1492" s="207" t="s">
        <v>5284</v>
      </c>
      <c r="C1492" s="207" t="s">
        <v>3317</v>
      </c>
      <c r="D1492" s="297">
        <v>58</v>
      </c>
      <c r="L1492" s="207" t="s">
        <v>1074</v>
      </c>
      <c r="M1492" s="207" t="s">
        <v>8201</v>
      </c>
    </row>
    <row r="1493" spans="1:13" x14ac:dyDescent="0.25">
      <c r="A1493" s="207" t="s">
        <v>595</v>
      </c>
      <c r="B1493" s="207" t="s">
        <v>5284</v>
      </c>
      <c r="C1493" s="207" t="s">
        <v>3323</v>
      </c>
      <c r="D1493" s="297">
        <v>32</v>
      </c>
      <c r="L1493" s="207" t="s">
        <v>1074</v>
      </c>
      <c r="M1493" s="207" t="s">
        <v>8202</v>
      </c>
    </row>
    <row r="1494" spans="1:13" x14ac:dyDescent="0.25">
      <c r="A1494" s="207" t="s">
        <v>595</v>
      </c>
      <c r="B1494" s="207" t="s">
        <v>5284</v>
      </c>
      <c r="C1494" s="207" t="s">
        <v>3329</v>
      </c>
      <c r="D1494" s="297">
        <v>32</v>
      </c>
      <c r="L1494" s="207" t="s">
        <v>1074</v>
      </c>
      <c r="M1494" s="207" t="s">
        <v>8422</v>
      </c>
    </row>
    <row r="1495" spans="1:13" x14ac:dyDescent="0.25">
      <c r="A1495" s="207" t="s">
        <v>595</v>
      </c>
      <c r="B1495" s="207" t="s">
        <v>5284</v>
      </c>
      <c r="C1495" s="207" t="s">
        <v>3335</v>
      </c>
      <c r="D1495" s="297">
        <v>24</v>
      </c>
      <c r="L1495" s="207" t="s">
        <v>1074</v>
      </c>
      <c r="M1495" s="207" t="s">
        <v>8423</v>
      </c>
    </row>
    <row r="1496" spans="1:13" x14ac:dyDescent="0.25">
      <c r="A1496" s="207" t="s">
        <v>595</v>
      </c>
      <c r="B1496" s="207" t="s">
        <v>5284</v>
      </c>
      <c r="C1496" s="207" t="s">
        <v>3338</v>
      </c>
      <c r="D1496" s="297">
        <v>32</v>
      </c>
      <c r="L1496" s="207" t="s">
        <v>1074</v>
      </c>
      <c r="M1496" s="207" t="s">
        <v>8217</v>
      </c>
    </row>
    <row r="1497" spans="1:13" x14ac:dyDescent="0.25">
      <c r="A1497" s="207" t="s">
        <v>595</v>
      </c>
      <c r="B1497" s="207" t="s">
        <v>5284</v>
      </c>
      <c r="C1497" s="207" t="s">
        <v>3341</v>
      </c>
      <c r="D1497" s="297">
        <v>42401</v>
      </c>
      <c r="L1497" s="207" t="s">
        <v>1074</v>
      </c>
      <c r="M1497" s="207" t="s">
        <v>8284</v>
      </c>
    </row>
    <row r="1498" spans="1:13" x14ac:dyDescent="0.25">
      <c r="A1498" s="207" t="s">
        <v>595</v>
      </c>
      <c r="B1498" s="207" t="s">
        <v>5284</v>
      </c>
      <c r="C1498" s="207" t="s">
        <v>7939</v>
      </c>
      <c r="D1498" s="297">
        <v>2</v>
      </c>
      <c r="L1498" s="207" t="s">
        <v>1074</v>
      </c>
      <c r="M1498" s="207" t="s">
        <v>8291</v>
      </c>
    </row>
    <row r="1499" spans="1:13" x14ac:dyDescent="0.25">
      <c r="A1499" s="207" t="s">
        <v>595</v>
      </c>
      <c r="B1499" s="207" t="s">
        <v>5284</v>
      </c>
      <c r="C1499" s="207" t="s">
        <v>7897</v>
      </c>
      <c r="D1499" s="297">
        <v>846</v>
      </c>
      <c r="L1499" s="207" t="s">
        <v>1074</v>
      </c>
      <c r="M1499" s="207" t="s">
        <v>8297</v>
      </c>
    </row>
    <row r="1500" spans="1:13" x14ac:dyDescent="0.25">
      <c r="A1500" s="207" t="s">
        <v>595</v>
      </c>
      <c r="B1500" s="207" t="s">
        <v>5284</v>
      </c>
      <c r="C1500" s="207" t="s">
        <v>7596</v>
      </c>
      <c r="D1500" s="297">
        <v>30</v>
      </c>
      <c r="L1500" s="207" t="s">
        <v>1074</v>
      </c>
      <c r="M1500" s="207" t="s">
        <v>8312</v>
      </c>
    </row>
    <row r="1501" spans="1:13" x14ac:dyDescent="0.25">
      <c r="A1501" s="207" t="s">
        <v>595</v>
      </c>
      <c r="B1501" s="207" t="s">
        <v>5284</v>
      </c>
      <c r="C1501" s="207" t="s">
        <v>3365</v>
      </c>
      <c r="D1501" s="297">
        <v>34</v>
      </c>
      <c r="L1501" s="207" t="s">
        <v>1074</v>
      </c>
      <c r="M1501" s="207" t="s">
        <v>8314</v>
      </c>
    </row>
    <row r="1502" spans="1:13" x14ac:dyDescent="0.25">
      <c r="A1502" s="207" t="s">
        <v>595</v>
      </c>
      <c r="B1502" s="207" t="s">
        <v>5284</v>
      </c>
      <c r="C1502" s="207" t="s">
        <v>3368</v>
      </c>
      <c r="D1502" s="297">
        <v>38</v>
      </c>
      <c r="L1502" s="207" t="s">
        <v>1074</v>
      </c>
      <c r="M1502" s="207" t="s">
        <v>4505</v>
      </c>
    </row>
    <row r="1503" spans="1:13" x14ac:dyDescent="0.25">
      <c r="A1503" s="207" t="s">
        <v>595</v>
      </c>
      <c r="B1503" s="207" t="s">
        <v>5284</v>
      </c>
      <c r="C1503" s="207" t="s">
        <v>3371</v>
      </c>
      <c r="D1503" s="297">
        <v>20</v>
      </c>
      <c r="L1503" s="207" t="s">
        <v>1074</v>
      </c>
      <c r="M1503" s="207" t="s">
        <v>4508</v>
      </c>
    </row>
    <row r="1504" spans="1:13" x14ac:dyDescent="0.25">
      <c r="A1504" s="207" t="s">
        <v>595</v>
      </c>
      <c r="B1504" s="207" t="s">
        <v>5284</v>
      </c>
      <c r="C1504" s="207" t="s">
        <v>3374</v>
      </c>
      <c r="D1504" s="297">
        <v>20</v>
      </c>
      <c r="L1504" s="207" t="s">
        <v>1074</v>
      </c>
      <c r="M1504" s="207" t="s">
        <v>7878</v>
      </c>
    </row>
    <row r="1505" spans="1:13" x14ac:dyDescent="0.25">
      <c r="A1505" s="207" t="s">
        <v>595</v>
      </c>
      <c r="B1505" s="207" t="s">
        <v>5284</v>
      </c>
      <c r="C1505" s="207" t="s">
        <v>7945</v>
      </c>
      <c r="D1505" s="297">
        <v>28</v>
      </c>
      <c r="L1505" s="207" t="s">
        <v>1074</v>
      </c>
      <c r="M1505" s="207" t="s">
        <v>7704</v>
      </c>
    </row>
    <row r="1506" spans="1:13" x14ac:dyDescent="0.25">
      <c r="A1506" s="207" t="s">
        <v>595</v>
      </c>
      <c r="B1506" s="207" t="s">
        <v>5284</v>
      </c>
      <c r="C1506" s="207" t="s">
        <v>3377</v>
      </c>
      <c r="D1506" s="297">
        <v>38</v>
      </c>
      <c r="L1506" s="207" t="s">
        <v>1083</v>
      </c>
      <c r="M1506" s="207" t="s">
        <v>3341</v>
      </c>
    </row>
    <row r="1507" spans="1:13" x14ac:dyDescent="0.25">
      <c r="A1507" s="207" t="s">
        <v>595</v>
      </c>
      <c r="B1507" s="207" t="s">
        <v>5284</v>
      </c>
      <c r="C1507" s="207" t="s">
        <v>3380</v>
      </c>
      <c r="D1507" s="297">
        <v>26</v>
      </c>
      <c r="L1507" s="207" t="s">
        <v>1083</v>
      </c>
      <c r="M1507" s="207" t="s">
        <v>7596</v>
      </c>
    </row>
    <row r="1508" spans="1:13" x14ac:dyDescent="0.25">
      <c r="A1508" s="207" t="s">
        <v>595</v>
      </c>
      <c r="B1508" s="207" t="s">
        <v>5284</v>
      </c>
      <c r="C1508" s="207" t="s">
        <v>3383</v>
      </c>
      <c r="D1508" s="297">
        <v>64</v>
      </c>
      <c r="L1508" s="207" t="s">
        <v>1083</v>
      </c>
      <c r="M1508" s="207" t="s">
        <v>7905</v>
      </c>
    </row>
    <row r="1509" spans="1:13" x14ac:dyDescent="0.25">
      <c r="A1509" s="207" t="s">
        <v>595</v>
      </c>
      <c r="B1509" s="207" t="s">
        <v>5284</v>
      </c>
      <c r="C1509" s="207" t="s">
        <v>7946</v>
      </c>
      <c r="D1509" s="297">
        <v>26</v>
      </c>
      <c r="L1509" s="207" t="s">
        <v>1083</v>
      </c>
      <c r="M1509" s="207" t="s">
        <v>7654</v>
      </c>
    </row>
    <row r="1510" spans="1:13" x14ac:dyDescent="0.25">
      <c r="A1510" s="207" t="s">
        <v>595</v>
      </c>
      <c r="B1510" s="207" t="s">
        <v>5284</v>
      </c>
      <c r="C1510" s="207" t="s">
        <v>7947</v>
      </c>
      <c r="D1510" s="297">
        <v>28</v>
      </c>
      <c r="L1510" s="207" t="s">
        <v>1083</v>
      </c>
      <c r="M1510" s="207" t="s">
        <v>3628</v>
      </c>
    </row>
    <row r="1511" spans="1:13" x14ac:dyDescent="0.25">
      <c r="A1511" s="207" t="s">
        <v>595</v>
      </c>
      <c r="B1511" s="207" t="s">
        <v>5284</v>
      </c>
      <c r="C1511" s="207" t="s">
        <v>3386</v>
      </c>
      <c r="D1511" s="297">
        <v>3</v>
      </c>
      <c r="L1511" s="207" t="s">
        <v>1083</v>
      </c>
      <c r="M1511" s="207" t="s">
        <v>7600</v>
      </c>
    </row>
    <row r="1512" spans="1:13" x14ac:dyDescent="0.25">
      <c r="A1512" s="207" t="s">
        <v>595</v>
      </c>
      <c r="B1512" s="207" t="s">
        <v>5284</v>
      </c>
      <c r="C1512" s="207" t="s">
        <v>7597</v>
      </c>
      <c r="D1512" s="297">
        <v>1621</v>
      </c>
      <c r="L1512" s="207" t="s">
        <v>1083</v>
      </c>
      <c r="M1512" s="207" t="s">
        <v>3802</v>
      </c>
    </row>
    <row r="1513" spans="1:13" x14ac:dyDescent="0.25">
      <c r="A1513" s="207" t="s">
        <v>595</v>
      </c>
      <c r="B1513" s="207" t="s">
        <v>5284</v>
      </c>
      <c r="C1513" s="207" t="s">
        <v>3391</v>
      </c>
      <c r="D1513" s="297">
        <v>34</v>
      </c>
      <c r="L1513" s="207" t="s">
        <v>1083</v>
      </c>
      <c r="M1513" s="207" t="s">
        <v>7728</v>
      </c>
    </row>
    <row r="1514" spans="1:13" x14ac:dyDescent="0.25">
      <c r="A1514" s="207" t="s">
        <v>595</v>
      </c>
      <c r="B1514" s="207" t="s">
        <v>5284</v>
      </c>
      <c r="C1514" s="207" t="s">
        <v>3394</v>
      </c>
      <c r="D1514" s="297">
        <v>38</v>
      </c>
      <c r="L1514" s="207" t="s">
        <v>1083</v>
      </c>
      <c r="M1514" s="207" t="s">
        <v>7730</v>
      </c>
    </row>
    <row r="1515" spans="1:13" x14ac:dyDescent="0.25">
      <c r="A1515" s="207" t="s">
        <v>595</v>
      </c>
      <c r="B1515" s="207" t="s">
        <v>5284</v>
      </c>
      <c r="C1515" s="207" t="s">
        <v>3397</v>
      </c>
      <c r="D1515" s="297">
        <v>62</v>
      </c>
      <c r="L1515" s="207" t="s">
        <v>1083</v>
      </c>
      <c r="M1515" s="207" t="s">
        <v>7913</v>
      </c>
    </row>
    <row r="1516" spans="1:13" x14ac:dyDescent="0.25">
      <c r="A1516" s="207" t="s">
        <v>595</v>
      </c>
      <c r="B1516" s="207" t="s">
        <v>5284</v>
      </c>
      <c r="C1516" s="207" t="s">
        <v>7950</v>
      </c>
      <c r="D1516" s="297">
        <v>24</v>
      </c>
      <c r="L1516" s="207" t="s">
        <v>1083</v>
      </c>
      <c r="M1516" s="207" t="s">
        <v>3930</v>
      </c>
    </row>
    <row r="1517" spans="1:13" x14ac:dyDescent="0.25">
      <c r="A1517" s="207" t="s">
        <v>595</v>
      </c>
      <c r="B1517" s="207" t="s">
        <v>5284</v>
      </c>
      <c r="C1517" s="207" t="s">
        <v>7951</v>
      </c>
      <c r="D1517" s="297">
        <v>11</v>
      </c>
      <c r="L1517" s="207" t="s">
        <v>1083</v>
      </c>
      <c r="M1517" s="207" t="s">
        <v>3932</v>
      </c>
    </row>
    <row r="1518" spans="1:13" x14ac:dyDescent="0.25">
      <c r="A1518" s="207" t="s">
        <v>595</v>
      </c>
      <c r="B1518" s="207" t="s">
        <v>5284</v>
      </c>
      <c r="C1518" s="207" t="s">
        <v>7953</v>
      </c>
      <c r="D1518" s="297">
        <v>2</v>
      </c>
      <c r="L1518" s="207" t="s">
        <v>1083</v>
      </c>
      <c r="M1518" s="207" t="s">
        <v>7743</v>
      </c>
    </row>
    <row r="1519" spans="1:13" x14ac:dyDescent="0.25">
      <c r="A1519" s="207" t="s">
        <v>595</v>
      </c>
      <c r="B1519" s="207" t="s">
        <v>5284</v>
      </c>
      <c r="C1519" s="207" t="s">
        <v>7901</v>
      </c>
      <c r="D1519" s="297">
        <v>44</v>
      </c>
      <c r="L1519" s="207" t="s">
        <v>1083</v>
      </c>
      <c r="M1519" s="207" t="s">
        <v>7745</v>
      </c>
    </row>
    <row r="1520" spans="1:13" x14ac:dyDescent="0.25">
      <c r="A1520" s="207" t="s">
        <v>595</v>
      </c>
      <c r="B1520" s="207" t="s">
        <v>5284</v>
      </c>
      <c r="C1520" s="207" t="s">
        <v>7902</v>
      </c>
      <c r="D1520" s="297">
        <v>72</v>
      </c>
      <c r="L1520" s="207" t="s">
        <v>1083</v>
      </c>
      <c r="M1520" s="207" t="s">
        <v>7746</v>
      </c>
    </row>
    <row r="1521" spans="1:13" x14ac:dyDescent="0.25">
      <c r="A1521" s="207" t="s">
        <v>595</v>
      </c>
      <c r="B1521" s="207" t="s">
        <v>5284</v>
      </c>
      <c r="C1521" s="207" t="s">
        <v>7903</v>
      </c>
      <c r="D1521" s="297">
        <v>32</v>
      </c>
      <c r="L1521" s="207" t="s">
        <v>1083</v>
      </c>
      <c r="M1521" s="207" t="s">
        <v>3995</v>
      </c>
    </row>
    <row r="1522" spans="1:13" x14ac:dyDescent="0.25">
      <c r="A1522" s="207" t="s">
        <v>595</v>
      </c>
      <c r="B1522" s="207" t="s">
        <v>5284</v>
      </c>
      <c r="C1522" s="207" t="s">
        <v>7904</v>
      </c>
      <c r="D1522" s="297">
        <v>4</v>
      </c>
      <c r="L1522" s="207" t="s">
        <v>1083</v>
      </c>
      <c r="M1522" s="207" t="s">
        <v>7749</v>
      </c>
    </row>
    <row r="1523" spans="1:13" x14ac:dyDescent="0.25">
      <c r="A1523" s="207" t="s">
        <v>595</v>
      </c>
      <c r="B1523" s="207" t="s">
        <v>5284</v>
      </c>
      <c r="C1523" s="207" t="s">
        <v>7957</v>
      </c>
      <c r="D1523" s="297">
        <v>68</v>
      </c>
      <c r="L1523" s="207" t="s">
        <v>1083</v>
      </c>
      <c r="M1523" s="207" t="s">
        <v>7780</v>
      </c>
    </row>
    <row r="1524" spans="1:13" x14ac:dyDescent="0.25">
      <c r="A1524" s="207" t="s">
        <v>595</v>
      </c>
      <c r="B1524" s="207" t="s">
        <v>5284</v>
      </c>
      <c r="C1524" s="207" t="s">
        <v>4499</v>
      </c>
      <c r="D1524" s="297">
        <v>22</v>
      </c>
      <c r="L1524" s="207" t="s">
        <v>1083</v>
      </c>
      <c r="M1524" s="207" t="s">
        <v>7801</v>
      </c>
    </row>
    <row r="1525" spans="1:13" x14ac:dyDescent="0.25">
      <c r="A1525" s="207" t="s">
        <v>595</v>
      </c>
      <c r="B1525" s="207" t="s">
        <v>5284</v>
      </c>
      <c r="C1525" s="207" t="s">
        <v>7716</v>
      </c>
      <c r="D1525" s="297">
        <v>6</v>
      </c>
      <c r="L1525" s="207" t="s">
        <v>1083</v>
      </c>
      <c r="M1525" s="207" t="s">
        <v>7803</v>
      </c>
    </row>
    <row r="1526" spans="1:13" x14ac:dyDescent="0.25">
      <c r="A1526" s="207" t="s">
        <v>595</v>
      </c>
      <c r="B1526" s="207" t="s">
        <v>5284</v>
      </c>
      <c r="C1526" s="207" t="s">
        <v>4505</v>
      </c>
      <c r="D1526" s="297">
        <v>24</v>
      </c>
      <c r="L1526" s="207" t="s">
        <v>1083</v>
      </c>
      <c r="M1526" s="207" t="s">
        <v>7877</v>
      </c>
    </row>
    <row r="1527" spans="1:13" x14ac:dyDescent="0.25">
      <c r="A1527" s="207" t="s">
        <v>595</v>
      </c>
      <c r="B1527" s="207" t="s">
        <v>5284</v>
      </c>
      <c r="C1527" s="207" t="s">
        <v>4508</v>
      </c>
      <c r="D1527" s="297">
        <v>24</v>
      </c>
      <c r="L1527" s="207" t="s">
        <v>1083</v>
      </c>
      <c r="M1527" s="207" t="s">
        <v>7878</v>
      </c>
    </row>
    <row r="1528" spans="1:13" x14ac:dyDescent="0.25">
      <c r="A1528" s="207" t="s">
        <v>595</v>
      </c>
      <c r="B1528" s="207" t="s">
        <v>5284</v>
      </c>
      <c r="C1528" s="207" t="s">
        <v>4517</v>
      </c>
      <c r="D1528" s="297">
        <v>4483</v>
      </c>
      <c r="L1528" s="207" t="s">
        <v>1083</v>
      </c>
      <c r="M1528" s="207" t="s">
        <v>8183</v>
      </c>
    </row>
    <row r="1529" spans="1:13" x14ac:dyDescent="0.25">
      <c r="A1529" s="207" t="s">
        <v>595</v>
      </c>
      <c r="B1529" s="207" t="s">
        <v>5284</v>
      </c>
      <c r="C1529" s="207" t="s">
        <v>7609</v>
      </c>
      <c r="D1529" s="297">
        <v>407</v>
      </c>
      <c r="L1529" s="207" t="s">
        <v>1083</v>
      </c>
      <c r="M1529" s="207" t="s">
        <v>7705</v>
      </c>
    </row>
    <row r="1530" spans="1:13" x14ac:dyDescent="0.25">
      <c r="A1530" s="207" t="s">
        <v>595</v>
      </c>
      <c r="B1530" s="207" t="s">
        <v>5284</v>
      </c>
      <c r="C1530" s="207" t="s">
        <v>7614</v>
      </c>
      <c r="D1530" s="297">
        <v>56</v>
      </c>
      <c r="L1530" s="207" t="s">
        <v>1093</v>
      </c>
      <c r="M1530" s="207" t="s">
        <v>3341</v>
      </c>
    </row>
    <row r="1531" spans="1:13" x14ac:dyDescent="0.25">
      <c r="A1531" s="207" t="s">
        <v>595</v>
      </c>
      <c r="B1531" s="207" t="s">
        <v>5284</v>
      </c>
      <c r="C1531" s="207" t="s">
        <v>7617</v>
      </c>
      <c r="D1531" s="297">
        <v>28</v>
      </c>
      <c r="L1531" s="207" t="s">
        <v>1093</v>
      </c>
      <c r="M1531" s="207" t="s">
        <v>7897</v>
      </c>
    </row>
    <row r="1532" spans="1:13" x14ac:dyDescent="0.25">
      <c r="A1532" s="207" t="s">
        <v>595</v>
      </c>
      <c r="B1532" s="207" t="s">
        <v>5284</v>
      </c>
      <c r="C1532" s="207" t="s">
        <v>7980</v>
      </c>
      <c r="D1532" s="297">
        <v>8</v>
      </c>
      <c r="L1532" s="207" t="s">
        <v>1093</v>
      </c>
      <c r="M1532" s="207" t="s">
        <v>7596</v>
      </c>
    </row>
    <row r="1533" spans="1:13" x14ac:dyDescent="0.25">
      <c r="A1533" s="207" t="s">
        <v>595</v>
      </c>
      <c r="B1533" s="207" t="s">
        <v>5284</v>
      </c>
      <c r="C1533" s="207" t="s">
        <v>7874</v>
      </c>
      <c r="D1533" s="297">
        <v>2</v>
      </c>
      <c r="L1533" s="207" t="s">
        <v>1093</v>
      </c>
      <c r="M1533" s="207" t="s">
        <v>7654</v>
      </c>
    </row>
    <row r="1534" spans="1:13" x14ac:dyDescent="0.25">
      <c r="A1534" s="207" t="s">
        <v>595</v>
      </c>
      <c r="B1534" s="207" t="s">
        <v>5284</v>
      </c>
      <c r="C1534" s="207" t="s">
        <v>8030</v>
      </c>
      <c r="D1534" s="297">
        <v>4</v>
      </c>
      <c r="L1534" s="207" t="s">
        <v>1093</v>
      </c>
      <c r="M1534" s="207" t="s">
        <v>3628</v>
      </c>
    </row>
    <row r="1535" spans="1:13" x14ac:dyDescent="0.25">
      <c r="A1535" s="207" t="s">
        <v>595</v>
      </c>
      <c r="B1535" s="207" t="s">
        <v>5284</v>
      </c>
      <c r="C1535" s="207" t="s">
        <v>8031</v>
      </c>
      <c r="D1535" s="297">
        <v>8</v>
      </c>
      <c r="L1535" s="207" t="s">
        <v>1093</v>
      </c>
      <c r="M1535" s="207" t="s">
        <v>7623</v>
      </c>
    </row>
    <row r="1536" spans="1:13" x14ac:dyDescent="0.25">
      <c r="A1536" s="207" t="s">
        <v>595</v>
      </c>
      <c r="B1536" s="207" t="s">
        <v>5284</v>
      </c>
      <c r="C1536" s="207" t="s">
        <v>7623</v>
      </c>
      <c r="D1536" s="297">
        <v>709</v>
      </c>
      <c r="L1536" s="207" t="s">
        <v>1121</v>
      </c>
      <c r="M1536" s="207" t="s">
        <v>3386</v>
      </c>
    </row>
    <row r="1537" spans="1:13" x14ac:dyDescent="0.25">
      <c r="A1537" s="207" t="s">
        <v>595</v>
      </c>
      <c r="B1537" s="207" t="s">
        <v>5284</v>
      </c>
      <c r="C1537" s="207" t="s">
        <v>7628</v>
      </c>
      <c r="D1537" s="297">
        <v>14</v>
      </c>
      <c r="L1537" s="207" t="s">
        <v>1121</v>
      </c>
      <c r="M1537" s="207" t="s">
        <v>8424</v>
      </c>
    </row>
    <row r="1538" spans="1:13" x14ac:dyDescent="0.25">
      <c r="A1538" s="207" t="s">
        <v>595</v>
      </c>
      <c r="B1538" s="207" t="s">
        <v>5284</v>
      </c>
      <c r="C1538" s="207" t="s">
        <v>8026</v>
      </c>
      <c r="D1538" s="297">
        <v>12</v>
      </c>
      <c r="L1538" s="207" t="s">
        <v>1139</v>
      </c>
      <c r="M1538" s="207" t="s">
        <v>8472</v>
      </c>
    </row>
    <row r="1539" spans="1:13" x14ac:dyDescent="0.25">
      <c r="A1539" s="207" t="s">
        <v>595</v>
      </c>
      <c r="B1539" s="207" t="s">
        <v>5284</v>
      </c>
      <c r="C1539" s="207" t="s">
        <v>7981</v>
      </c>
      <c r="D1539" s="297">
        <v>24</v>
      </c>
      <c r="L1539" s="207" t="s">
        <v>1139</v>
      </c>
      <c r="M1539" s="207" t="s">
        <v>5281</v>
      </c>
    </row>
    <row r="1540" spans="1:13" x14ac:dyDescent="0.25">
      <c r="A1540" s="207" t="s">
        <v>595</v>
      </c>
      <c r="B1540" s="207" t="s">
        <v>5284</v>
      </c>
      <c r="C1540" s="207" t="s">
        <v>8027</v>
      </c>
      <c r="D1540" s="297">
        <v>4</v>
      </c>
      <c r="L1540" s="207" t="s">
        <v>1139</v>
      </c>
      <c r="M1540" s="207" t="s">
        <v>5285</v>
      </c>
    </row>
    <row r="1541" spans="1:13" x14ac:dyDescent="0.25">
      <c r="A1541" s="207" t="s">
        <v>595</v>
      </c>
      <c r="B1541" s="207" t="s">
        <v>5284</v>
      </c>
      <c r="C1541" s="207" t="s">
        <v>7644</v>
      </c>
      <c r="D1541" s="297">
        <v>24</v>
      </c>
      <c r="L1541" s="207" t="s">
        <v>1139</v>
      </c>
      <c r="M1541" s="207" t="s">
        <v>3245</v>
      </c>
    </row>
    <row r="1542" spans="1:13" x14ac:dyDescent="0.25">
      <c r="A1542" s="207" t="s">
        <v>595</v>
      </c>
      <c r="B1542" s="207" t="s">
        <v>5288</v>
      </c>
      <c r="C1542" s="207" t="s">
        <v>5281</v>
      </c>
      <c r="D1542" s="297">
        <v>4</v>
      </c>
      <c r="L1542" s="207" t="s">
        <v>1139</v>
      </c>
      <c r="M1542" s="207" t="s">
        <v>3248</v>
      </c>
    </row>
    <row r="1543" spans="1:13" x14ac:dyDescent="0.25">
      <c r="A1543" s="207" t="s">
        <v>595</v>
      </c>
      <c r="B1543" s="207" t="s">
        <v>5288</v>
      </c>
      <c r="C1543" s="207" t="s">
        <v>7905</v>
      </c>
      <c r="D1543" s="297">
        <v>8</v>
      </c>
      <c r="L1543" s="207" t="s">
        <v>1139</v>
      </c>
      <c r="M1543" s="207" t="s">
        <v>3285</v>
      </c>
    </row>
    <row r="1544" spans="1:13" x14ac:dyDescent="0.25">
      <c r="A1544" s="207" t="s">
        <v>595</v>
      </c>
      <c r="B1544" s="207" t="s">
        <v>5288</v>
      </c>
      <c r="C1544" s="207" t="s">
        <v>7654</v>
      </c>
      <c r="D1544" s="297">
        <v>234</v>
      </c>
      <c r="L1544" s="207" t="s">
        <v>1139</v>
      </c>
      <c r="M1544" s="207" t="s">
        <v>3341</v>
      </c>
    </row>
    <row r="1545" spans="1:13" x14ac:dyDescent="0.25">
      <c r="A1545" s="207" t="s">
        <v>595</v>
      </c>
      <c r="B1545" s="207" t="s">
        <v>5288</v>
      </c>
      <c r="C1545" s="207" t="s">
        <v>3628</v>
      </c>
      <c r="D1545" s="297">
        <v>1613</v>
      </c>
      <c r="L1545" s="207" t="s">
        <v>1139</v>
      </c>
      <c r="M1545" s="207" t="s">
        <v>7596</v>
      </c>
    </row>
    <row r="1546" spans="1:13" x14ac:dyDescent="0.25">
      <c r="A1546" s="207" t="s">
        <v>595</v>
      </c>
      <c r="B1546" s="207" t="s">
        <v>5288</v>
      </c>
      <c r="C1546" s="207" t="s">
        <v>7743</v>
      </c>
      <c r="D1546" s="297">
        <v>456</v>
      </c>
      <c r="L1546" s="207" t="s">
        <v>1139</v>
      </c>
      <c r="M1546" s="207" t="s">
        <v>7905</v>
      </c>
    </row>
    <row r="1547" spans="1:13" x14ac:dyDescent="0.25">
      <c r="A1547" s="207" t="s">
        <v>595</v>
      </c>
      <c r="B1547" s="207" t="s">
        <v>5288</v>
      </c>
      <c r="C1547" s="207" t="s">
        <v>7745</v>
      </c>
      <c r="D1547" s="297">
        <v>26</v>
      </c>
      <c r="L1547" s="207" t="s">
        <v>1139</v>
      </c>
      <c r="M1547" s="207" t="s">
        <v>7982</v>
      </c>
    </row>
    <row r="1548" spans="1:13" x14ac:dyDescent="0.25">
      <c r="A1548" s="207" t="s">
        <v>595</v>
      </c>
      <c r="B1548" s="207" t="s">
        <v>5288</v>
      </c>
      <c r="C1548" s="207" t="s">
        <v>7746</v>
      </c>
      <c r="D1548" s="297">
        <v>4</v>
      </c>
      <c r="L1548" s="207" t="s">
        <v>1139</v>
      </c>
      <c r="M1548" s="207" t="s">
        <v>7983</v>
      </c>
    </row>
    <row r="1549" spans="1:13" x14ac:dyDescent="0.25">
      <c r="A1549" s="207" t="s">
        <v>595</v>
      </c>
      <c r="B1549" s="207" t="s">
        <v>5288</v>
      </c>
      <c r="C1549" s="207" t="s">
        <v>4499</v>
      </c>
      <c r="D1549" s="297">
        <v>22</v>
      </c>
      <c r="L1549" s="207" t="s">
        <v>1139</v>
      </c>
      <c r="M1549" s="207" t="s">
        <v>7984</v>
      </c>
    </row>
    <row r="1550" spans="1:13" x14ac:dyDescent="0.25">
      <c r="A1550" s="207" t="s">
        <v>595</v>
      </c>
      <c r="B1550" s="207" t="s">
        <v>5288</v>
      </c>
      <c r="C1550" s="207" t="s">
        <v>7716</v>
      </c>
      <c r="D1550" s="297">
        <v>6</v>
      </c>
      <c r="L1550" s="207" t="s">
        <v>1139</v>
      </c>
      <c r="M1550" s="207" t="s">
        <v>3480</v>
      </c>
    </row>
    <row r="1551" spans="1:13" x14ac:dyDescent="0.25">
      <c r="A1551" s="207" t="s">
        <v>595</v>
      </c>
      <c r="B1551" s="207" t="s">
        <v>5288</v>
      </c>
      <c r="C1551" s="207" t="s">
        <v>4505</v>
      </c>
      <c r="D1551" s="297">
        <v>51</v>
      </c>
      <c r="L1551" s="207" t="s">
        <v>1139</v>
      </c>
      <c r="M1551" s="207" t="s">
        <v>3483</v>
      </c>
    </row>
    <row r="1552" spans="1:13" x14ac:dyDescent="0.25">
      <c r="A1552" s="207" t="s">
        <v>595</v>
      </c>
      <c r="B1552" s="207" t="s">
        <v>5288</v>
      </c>
      <c r="C1552" s="207" t="s">
        <v>4508</v>
      </c>
      <c r="D1552" s="297">
        <v>28</v>
      </c>
      <c r="L1552" s="207" t="s">
        <v>1139</v>
      </c>
      <c r="M1552" s="207" t="s">
        <v>3486</v>
      </c>
    </row>
    <row r="1553" spans="1:13" x14ac:dyDescent="0.25">
      <c r="A1553" s="207" t="s">
        <v>595</v>
      </c>
      <c r="B1553" s="207" t="s">
        <v>5288</v>
      </c>
      <c r="C1553" s="207" t="s">
        <v>7877</v>
      </c>
      <c r="D1553" s="297">
        <v>89</v>
      </c>
      <c r="L1553" s="207" t="s">
        <v>1139</v>
      </c>
      <c r="M1553" s="207" t="s">
        <v>3489</v>
      </c>
    </row>
    <row r="1554" spans="1:13" x14ac:dyDescent="0.25">
      <c r="A1554" s="207" t="s">
        <v>595</v>
      </c>
      <c r="B1554" s="207" t="s">
        <v>5288</v>
      </c>
      <c r="C1554" s="207" t="s">
        <v>7701</v>
      </c>
      <c r="D1554" s="297">
        <v>60</v>
      </c>
      <c r="L1554" s="207" t="s">
        <v>1139</v>
      </c>
      <c r="M1554" s="207" t="s">
        <v>3492</v>
      </c>
    </row>
    <row r="1555" spans="1:13" x14ac:dyDescent="0.25">
      <c r="A1555" s="207" t="s">
        <v>595</v>
      </c>
      <c r="B1555" s="207" t="s">
        <v>5288</v>
      </c>
      <c r="C1555" s="207" t="s">
        <v>7703</v>
      </c>
      <c r="D1555" s="297">
        <v>60</v>
      </c>
      <c r="L1555" s="207" t="s">
        <v>1139</v>
      </c>
      <c r="M1555" s="207" t="s">
        <v>3495</v>
      </c>
    </row>
    <row r="1556" spans="1:13" x14ac:dyDescent="0.25">
      <c r="A1556" s="207" t="s">
        <v>595</v>
      </c>
      <c r="B1556" s="207" t="s">
        <v>5288</v>
      </c>
      <c r="C1556" s="207" t="s">
        <v>7705</v>
      </c>
      <c r="D1556" s="297">
        <v>12</v>
      </c>
      <c r="L1556" s="207" t="s">
        <v>1139</v>
      </c>
      <c r="M1556" s="207" t="s">
        <v>3498</v>
      </c>
    </row>
    <row r="1557" spans="1:13" x14ac:dyDescent="0.25">
      <c r="A1557" s="207" t="s">
        <v>601</v>
      </c>
      <c r="B1557" s="207" t="s">
        <v>5284</v>
      </c>
      <c r="C1557" s="207" t="s">
        <v>3251</v>
      </c>
      <c r="D1557" s="297">
        <v>29</v>
      </c>
      <c r="L1557" s="207" t="s">
        <v>1139</v>
      </c>
      <c r="M1557" s="207" t="s">
        <v>8473</v>
      </c>
    </row>
    <row r="1558" spans="1:13" x14ac:dyDescent="0.25">
      <c r="A1558" s="207" t="s">
        <v>601</v>
      </c>
      <c r="B1558" s="207" t="s">
        <v>5284</v>
      </c>
      <c r="C1558" s="207" t="s">
        <v>3260</v>
      </c>
      <c r="D1558" s="297">
        <v>62</v>
      </c>
      <c r="L1558" s="207" t="s">
        <v>1139</v>
      </c>
      <c r="M1558" s="207" t="s">
        <v>7610</v>
      </c>
    </row>
    <row r="1559" spans="1:13" x14ac:dyDescent="0.25">
      <c r="A1559" s="207" t="s">
        <v>601</v>
      </c>
      <c r="B1559" s="207" t="s">
        <v>5284</v>
      </c>
      <c r="C1559" s="207" t="s">
        <v>3263</v>
      </c>
      <c r="D1559" s="297">
        <v>60</v>
      </c>
      <c r="L1559" s="207" t="s">
        <v>1139</v>
      </c>
      <c r="M1559" s="207" t="s">
        <v>3501</v>
      </c>
    </row>
    <row r="1560" spans="1:13" x14ac:dyDescent="0.25">
      <c r="A1560" s="207" t="s">
        <v>601</v>
      </c>
      <c r="B1560" s="207" t="s">
        <v>5284</v>
      </c>
      <c r="C1560" s="207" t="s">
        <v>3266</v>
      </c>
      <c r="D1560" s="297">
        <v>60</v>
      </c>
      <c r="L1560" s="207" t="s">
        <v>1139</v>
      </c>
      <c r="M1560" s="207" t="s">
        <v>7613</v>
      </c>
    </row>
    <row r="1561" spans="1:13" x14ac:dyDescent="0.25">
      <c r="A1561" s="207" t="s">
        <v>601</v>
      </c>
      <c r="B1561" s="207" t="s">
        <v>5284</v>
      </c>
      <c r="C1561" s="207" t="s">
        <v>3271</v>
      </c>
      <c r="D1561" s="297">
        <v>38</v>
      </c>
      <c r="L1561" s="207" t="s">
        <v>1139</v>
      </c>
      <c r="M1561" s="207" t="s">
        <v>7615</v>
      </c>
    </row>
    <row r="1562" spans="1:13" x14ac:dyDescent="0.25">
      <c r="A1562" s="207" t="s">
        <v>601</v>
      </c>
      <c r="B1562" s="207" t="s">
        <v>5284</v>
      </c>
      <c r="C1562" s="207" t="s">
        <v>3276</v>
      </c>
      <c r="D1562" s="297">
        <v>52</v>
      </c>
      <c r="L1562" s="207" t="s">
        <v>1139</v>
      </c>
      <c r="M1562" s="207" t="s">
        <v>3504</v>
      </c>
    </row>
    <row r="1563" spans="1:13" x14ac:dyDescent="0.25">
      <c r="A1563" s="207" t="s">
        <v>601</v>
      </c>
      <c r="B1563" s="207" t="s">
        <v>5284</v>
      </c>
      <c r="C1563" s="207" t="s">
        <v>3279</v>
      </c>
      <c r="D1563" s="297">
        <v>60</v>
      </c>
      <c r="L1563" s="207" t="s">
        <v>1139</v>
      </c>
      <c r="M1563" s="207" t="s">
        <v>3507</v>
      </c>
    </row>
    <row r="1564" spans="1:13" x14ac:dyDescent="0.25">
      <c r="A1564" s="207" t="s">
        <v>601</v>
      </c>
      <c r="B1564" s="207" t="s">
        <v>5284</v>
      </c>
      <c r="C1564" s="207" t="s">
        <v>3282</v>
      </c>
      <c r="D1564" s="297">
        <v>50</v>
      </c>
      <c r="L1564" s="207" t="s">
        <v>1139</v>
      </c>
      <c r="M1564" s="207" t="s">
        <v>3510</v>
      </c>
    </row>
    <row r="1565" spans="1:13" x14ac:dyDescent="0.25">
      <c r="A1565" s="207" t="s">
        <v>601</v>
      </c>
      <c r="B1565" s="207" t="s">
        <v>5284</v>
      </c>
      <c r="C1565" s="207" t="s">
        <v>3302</v>
      </c>
      <c r="D1565" s="297">
        <v>12</v>
      </c>
      <c r="L1565" s="207" t="s">
        <v>1139</v>
      </c>
      <c r="M1565" s="207" t="s">
        <v>3513</v>
      </c>
    </row>
    <row r="1566" spans="1:13" x14ac:dyDescent="0.25">
      <c r="A1566" s="207" t="s">
        <v>601</v>
      </c>
      <c r="B1566" s="207" t="s">
        <v>5284</v>
      </c>
      <c r="C1566" s="207" t="s">
        <v>3311</v>
      </c>
      <c r="D1566" s="297">
        <v>59</v>
      </c>
      <c r="L1566" s="207" t="s">
        <v>1139</v>
      </c>
      <c r="M1566" s="207" t="s">
        <v>3516</v>
      </c>
    </row>
    <row r="1567" spans="1:13" x14ac:dyDescent="0.25">
      <c r="A1567" s="207" t="s">
        <v>601</v>
      </c>
      <c r="B1567" s="207" t="s">
        <v>5284</v>
      </c>
      <c r="C1567" s="207" t="s">
        <v>3341</v>
      </c>
      <c r="D1567" s="297">
        <v>13014</v>
      </c>
      <c r="L1567" s="207" t="s">
        <v>1139</v>
      </c>
      <c r="M1567" s="207" t="s">
        <v>3519</v>
      </c>
    </row>
    <row r="1568" spans="1:13" x14ac:dyDescent="0.25">
      <c r="A1568" s="207" t="s">
        <v>601</v>
      </c>
      <c r="B1568" s="207" t="s">
        <v>5284</v>
      </c>
      <c r="C1568" s="207" t="s">
        <v>7897</v>
      </c>
      <c r="D1568" s="297">
        <v>30</v>
      </c>
      <c r="L1568" s="207" t="s">
        <v>1139</v>
      </c>
      <c r="M1568" s="207" t="s">
        <v>3521</v>
      </c>
    </row>
    <row r="1569" spans="1:13" x14ac:dyDescent="0.25">
      <c r="A1569" s="207" t="s">
        <v>601</v>
      </c>
      <c r="B1569" s="207" t="s">
        <v>5284</v>
      </c>
      <c r="C1569" s="207" t="s">
        <v>3365</v>
      </c>
      <c r="D1569" s="297">
        <v>62</v>
      </c>
      <c r="L1569" s="207" t="s">
        <v>1139</v>
      </c>
      <c r="M1569" s="207" t="s">
        <v>3524</v>
      </c>
    </row>
    <row r="1570" spans="1:13" x14ac:dyDescent="0.25">
      <c r="A1570" s="207" t="s">
        <v>601</v>
      </c>
      <c r="B1570" s="207" t="s">
        <v>5284</v>
      </c>
      <c r="C1570" s="207" t="s">
        <v>3377</v>
      </c>
      <c r="D1570" s="297">
        <v>399</v>
      </c>
      <c r="L1570" s="207" t="s">
        <v>1139</v>
      </c>
      <c r="M1570" s="207" t="s">
        <v>3526</v>
      </c>
    </row>
    <row r="1571" spans="1:13" x14ac:dyDescent="0.25">
      <c r="A1571" s="207" t="s">
        <v>601</v>
      </c>
      <c r="B1571" s="207" t="s">
        <v>5284</v>
      </c>
      <c r="C1571" s="207" t="s">
        <v>3383</v>
      </c>
      <c r="D1571" s="297">
        <v>60</v>
      </c>
      <c r="L1571" s="207" t="s">
        <v>1139</v>
      </c>
      <c r="M1571" s="207" t="s">
        <v>3529</v>
      </c>
    </row>
    <row r="1572" spans="1:13" x14ac:dyDescent="0.25">
      <c r="A1572" s="207" t="s">
        <v>601</v>
      </c>
      <c r="B1572" s="207" t="s">
        <v>5284</v>
      </c>
      <c r="C1572" s="207" t="s">
        <v>7948</v>
      </c>
      <c r="D1572" s="297">
        <v>8</v>
      </c>
      <c r="L1572" s="207" t="s">
        <v>1139</v>
      </c>
      <c r="M1572" s="207" t="s">
        <v>3532</v>
      </c>
    </row>
    <row r="1573" spans="1:13" x14ac:dyDescent="0.25">
      <c r="A1573" s="207" t="s">
        <v>601</v>
      </c>
      <c r="B1573" s="207" t="s">
        <v>5284</v>
      </c>
      <c r="C1573" s="207" t="s">
        <v>3386</v>
      </c>
      <c r="D1573" s="297">
        <v>2</v>
      </c>
      <c r="L1573" s="207" t="s">
        <v>1139</v>
      </c>
      <c r="M1573" s="207" t="s">
        <v>3535</v>
      </c>
    </row>
    <row r="1574" spans="1:13" x14ac:dyDescent="0.25">
      <c r="A1574" s="207" t="s">
        <v>601</v>
      </c>
      <c r="B1574" s="207" t="s">
        <v>5284</v>
      </c>
      <c r="C1574" s="207" t="s">
        <v>3399</v>
      </c>
      <c r="D1574" s="297">
        <v>60</v>
      </c>
      <c r="L1574" s="207" t="s">
        <v>1139</v>
      </c>
      <c r="M1574" s="207" t="s">
        <v>3538</v>
      </c>
    </row>
    <row r="1575" spans="1:13" x14ac:dyDescent="0.25">
      <c r="A1575" s="207" t="s">
        <v>601</v>
      </c>
      <c r="B1575" s="207" t="s">
        <v>5284</v>
      </c>
      <c r="C1575" s="207" t="s">
        <v>3401</v>
      </c>
      <c r="D1575" s="297">
        <v>55</v>
      </c>
      <c r="L1575" s="207" t="s">
        <v>1139</v>
      </c>
      <c r="M1575" s="207" t="s">
        <v>8425</v>
      </c>
    </row>
    <row r="1576" spans="1:13" x14ac:dyDescent="0.25">
      <c r="A1576" s="207" t="s">
        <v>601</v>
      </c>
      <c r="B1576" s="207" t="s">
        <v>5284</v>
      </c>
      <c r="C1576" s="207" t="s">
        <v>7901</v>
      </c>
      <c r="D1576" s="297">
        <v>2</v>
      </c>
      <c r="L1576" s="207" t="s">
        <v>1139</v>
      </c>
      <c r="M1576" s="207" t="s">
        <v>8419</v>
      </c>
    </row>
    <row r="1577" spans="1:13" x14ac:dyDescent="0.25">
      <c r="A1577" s="207" t="s">
        <v>601</v>
      </c>
      <c r="B1577" s="207" t="s">
        <v>5284</v>
      </c>
      <c r="C1577" s="207" t="s">
        <v>7902</v>
      </c>
      <c r="D1577" s="297">
        <v>4</v>
      </c>
      <c r="L1577" s="207" t="s">
        <v>1139</v>
      </c>
      <c r="M1577" s="207" t="s">
        <v>8426</v>
      </c>
    </row>
    <row r="1578" spans="1:13" x14ac:dyDescent="0.25">
      <c r="A1578" s="207" t="s">
        <v>601</v>
      </c>
      <c r="B1578" s="207" t="s">
        <v>5284</v>
      </c>
      <c r="C1578" s="207" t="s">
        <v>7904</v>
      </c>
      <c r="D1578" s="297">
        <v>2</v>
      </c>
      <c r="L1578" s="207" t="s">
        <v>1139</v>
      </c>
      <c r="M1578" s="207" t="s">
        <v>7630</v>
      </c>
    </row>
    <row r="1579" spans="1:13" x14ac:dyDescent="0.25">
      <c r="A1579" s="207" t="s">
        <v>601</v>
      </c>
      <c r="B1579" s="207" t="s">
        <v>5284</v>
      </c>
      <c r="C1579" s="207" t="s">
        <v>7957</v>
      </c>
      <c r="D1579" s="297">
        <v>14</v>
      </c>
      <c r="L1579" s="207" t="s">
        <v>1139</v>
      </c>
      <c r="M1579" s="207" t="s">
        <v>7636</v>
      </c>
    </row>
    <row r="1580" spans="1:13" x14ac:dyDescent="0.25">
      <c r="A1580" s="207" t="s">
        <v>601</v>
      </c>
      <c r="B1580" s="207" t="s">
        <v>5288</v>
      </c>
      <c r="C1580" s="207" t="s">
        <v>3628</v>
      </c>
      <c r="D1580" s="297">
        <v>96</v>
      </c>
      <c r="L1580" s="207" t="s">
        <v>1139</v>
      </c>
      <c r="M1580" s="207" t="s">
        <v>3541</v>
      </c>
    </row>
    <row r="1581" spans="1:13" x14ac:dyDescent="0.25">
      <c r="A1581" s="207" t="s">
        <v>607</v>
      </c>
      <c r="B1581" s="207" t="s">
        <v>5284</v>
      </c>
      <c r="C1581" s="207" t="s">
        <v>7874</v>
      </c>
      <c r="D1581" s="297">
        <v>24403</v>
      </c>
      <c r="L1581" s="207" t="s">
        <v>1139</v>
      </c>
      <c r="M1581" s="207" t="s">
        <v>3543</v>
      </c>
    </row>
    <row r="1582" spans="1:13" x14ac:dyDescent="0.25">
      <c r="A1582" s="207" t="s">
        <v>611</v>
      </c>
      <c r="B1582" s="207" t="s">
        <v>5284</v>
      </c>
      <c r="C1582" s="207" t="s">
        <v>3341</v>
      </c>
      <c r="D1582" s="297">
        <v>132</v>
      </c>
      <c r="L1582" s="207" t="s">
        <v>1139</v>
      </c>
      <c r="M1582" s="207" t="s">
        <v>3546</v>
      </c>
    </row>
    <row r="1583" spans="1:13" x14ac:dyDescent="0.25">
      <c r="A1583" s="207" t="s">
        <v>611</v>
      </c>
      <c r="B1583" s="207" t="s">
        <v>5284</v>
      </c>
      <c r="C1583" s="207" t="s">
        <v>8032</v>
      </c>
      <c r="D1583" s="297">
        <v>132</v>
      </c>
      <c r="L1583" s="207" t="s">
        <v>1139</v>
      </c>
      <c r="M1583" s="207" t="s">
        <v>3549</v>
      </c>
    </row>
    <row r="1584" spans="1:13" x14ac:dyDescent="0.25">
      <c r="A1584" s="207" t="s">
        <v>611</v>
      </c>
      <c r="B1584" s="207" t="s">
        <v>5284</v>
      </c>
      <c r="C1584" s="207" t="s">
        <v>8033</v>
      </c>
      <c r="D1584" s="297">
        <v>77</v>
      </c>
      <c r="L1584" s="207" t="s">
        <v>1139</v>
      </c>
      <c r="M1584" s="207" t="s">
        <v>3551</v>
      </c>
    </row>
    <row r="1585" spans="1:13" x14ac:dyDescent="0.25">
      <c r="A1585" s="207" t="s">
        <v>611</v>
      </c>
      <c r="B1585" s="207" t="s">
        <v>5284</v>
      </c>
      <c r="C1585" s="207" t="s">
        <v>8009</v>
      </c>
      <c r="D1585" s="297">
        <v>48</v>
      </c>
      <c r="L1585" s="207" t="s">
        <v>1139</v>
      </c>
      <c r="M1585" s="207" t="s">
        <v>3554</v>
      </c>
    </row>
    <row r="1586" spans="1:13" x14ac:dyDescent="0.25">
      <c r="A1586" s="207" t="s">
        <v>611</v>
      </c>
      <c r="B1586" s="207" t="s">
        <v>5284</v>
      </c>
      <c r="C1586" s="207" t="s">
        <v>7599</v>
      </c>
      <c r="D1586" s="297">
        <v>44</v>
      </c>
      <c r="L1586" s="207" t="s">
        <v>1139</v>
      </c>
      <c r="M1586" s="207" t="s">
        <v>3557</v>
      </c>
    </row>
    <row r="1587" spans="1:13" x14ac:dyDescent="0.25">
      <c r="A1587" s="207" t="s">
        <v>611</v>
      </c>
      <c r="B1587" s="207" t="s">
        <v>5284</v>
      </c>
      <c r="C1587" s="207" t="s">
        <v>7618</v>
      </c>
      <c r="D1587" s="297">
        <v>1746</v>
      </c>
      <c r="L1587" s="207" t="s">
        <v>1139</v>
      </c>
      <c r="M1587" s="207" t="s">
        <v>5470</v>
      </c>
    </row>
    <row r="1588" spans="1:13" x14ac:dyDescent="0.25">
      <c r="A1588" s="207" t="s">
        <v>611</v>
      </c>
      <c r="B1588" s="207" t="s">
        <v>5284</v>
      </c>
      <c r="C1588" s="207" t="s">
        <v>8018</v>
      </c>
      <c r="D1588" s="297">
        <v>32</v>
      </c>
      <c r="L1588" s="207" t="s">
        <v>1139</v>
      </c>
      <c r="M1588" s="207" t="s">
        <v>3560</v>
      </c>
    </row>
    <row r="1589" spans="1:13" x14ac:dyDescent="0.25">
      <c r="A1589" s="207" t="s">
        <v>611</v>
      </c>
      <c r="B1589" s="207" t="s">
        <v>5284</v>
      </c>
      <c r="C1589" s="207" t="s">
        <v>8019</v>
      </c>
      <c r="D1589" s="297">
        <v>34</v>
      </c>
      <c r="L1589" s="207" t="s">
        <v>1139</v>
      </c>
      <c r="M1589" s="207" t="s">
        <v>3562</v>
      </c>
    </row>
    <row r="1590" spans="1:13" x14ac:dyDescent="0.25">
      <c r="A1590" s="207" t="s">
        <v>611</v>
      </c>
      <c r="B1590" s="207" t="s">
        <v>5284</v>
      </c>
      <c r="C1590" s="207" t="s">
        <v>8020</v>
      </c>
      <c r="D1590" s="297">
        <v>34</v>
      </c>
      <c r="L1590" s="207" t="s">
        <v>1139</v>
      </c>
      <c r="M1590" s="207" t="s">
        <v>3565</v>
      </c>
    </row>
    <row r="1591" spans="1:13" x14ac:dyDescent="0.25">
      <c r="A1591" s="207" t="s">
        <v>611</v>
      </c>
      <c r="B1591" s="207" t="s">
        <v>5284</v>
      </c>
      <c r="C1591" s="207" t="s">
        <v>8021</v>
      </c>
      <c r="D1591" s="297">
        <v>34</v>
      </c>
      <c r="L1591" s="207" t="s">
        <v>1139</v>
      </c>
      <c r="M1591" s="207" t="s">
        <v>3568</v>
      </c>
    </row>
    <row r="1592" spans="1:13" x14ac:dyDescent="0.25">
      <c r="A1592" s="207" t="s">
        <v>611</v>
      </c>
      <c r="B1592" s="207" t="s">
        <v>5284</v>
      </c>
      <c r="C1592" s="207" t="s">
        <v>8022</v>
      </c>
      <c r="D1592" s="297">
        <v>4</v>
      </c>
      <c r="L1592" s="207" t="s">
        <v>1139</v>
      </c>
      <c r="M1592" s="207" t="s">
        <v>3570</v>
      </c>
    </row>
    <row r="1593" spans="1:13" x14ac:dyDescent="0.25">
      <c r="A1593" s="207" t="s">
        <v>611</v>
      </c>
      <c r="B1593" s="207" t="s">
        <v>5284</v>
      </c>
      <c r="C1593" s="207" t="s">
        <v>8034</v>
      </c>
      <c r="D1593" s="297">
        <v>15</v>
      </c>
      <c r="L1593" s="207" t="s">
        <v>1139</v>
      </c>
      <c r="M1593" s="207" t="s">
        <v>3573</v>
      </c>
    </row>
    <row r="1594" spans="1:13" x14ac:dyDescent="0.25">
      <c r="A1594" s="207" t="s">
        <v>611</v>
      </c>
      <c r="B1594" s="207" t="s">
        <v>5284</v>
      </c>
      <c r="C1594" s="207" t="s">
        <v>7621</v>
      </c>
      <c r="D1594" s="297">
        <v>15</v>
      </c>
      <c r="L1594" s="207" t="s">
        <v>1139</v>
      </c>
      <c r="M1594" s="207" t="s">
        <v>3576</v>
      </c>
    </row>
    <row r="1595" spans="1:13" x14ac:dyDescent="0.25">
      <c r="A1595" s="207" t="s">
        <v>611</v>
      </c>
      <c r="B1595" s="207" t="s">
        <v>5284</v>
      </c>
      <c r="C1595" s="207" t="s">
        <v>7623</v>
      </c>
      <c r="D1595" s="297">
        <v>4</v>
      </c>
      <c r="L1595" s="207" t="s">
        <v>1139</v>
      </c>
      <c r="M1595" s="207" t="s">
        <v>3579</v>
      </c>
    </row>
    <row r="1596" spans="1:13" x14ac:dyDescent="0.25">
      <c r="A1596" s="207" t="s">
        <v>611</v>
      </c>
      <c r="B1596" s="207" t="s">
        <v>5284</v>
      </c>
      <c r="C1596" s="207" t="s">
        <v>8026</v>
      </c>
      <c r="D1596" s="297">
        <v>16</v>
      </c>
      <c r="L1596" s="207" t="s">
        <v>1139</v>
      </c>
      <c r="M1596" s="207" t="s">
        <v>3582</v>
      </c>
    </row>
    <row r="1597" spans="1:13" x14ac:dyDescent="0.25">
      <c r="A1597" s="207" t="s">
        <v>611</v>
      </c>
      <c r="B1597" s="207" t="s">
        <v>5284</v>
      </c>
      <c r="C1597" s="207" t="s">
        <v>7641</v>
      </c>
      <c r="D1597" s="297">
        <v>2</v>
      </c>
      <c r="L1597" s="207" t="s">
        <v>1139</v>
      </c>
      <c r="M1597" s="207" t="s">
        <v>3585</v>
      </c>
    </row>
    <row r="1598" spans="1:13" x14ac:dyDescent="0.25">
      <c r="A1598" s="207" t="s">
        <v>611</v>
      </c>
      <c r="B1598" s="207" t="s">
        <v>5284</v>
      </c>
      <c r="C1598" s="207" t="s">
        <v>7646</v>
      </c>
      <c r="D1598" s="297">
        <v>4</v>
      </c>
      <c r="L1598" s="207" t="s">
        <v>1139</v>
      </c>
      <c r="M1598" s="207" t="s">
        <v>7649</v>
      </c>
    </row>
    <row r="1599" spans="1:13" x14ac:dyDescent="0.25">
      <c r="A1599" s="207" t="s">
        <v>611</v>
      </c>
      <c r="B1599" s="207" t="s">
        <v>5284</v>
      </c>
      <c r="C1599" s="207" t="s">
        <v>7662</v>
      </c>
      <c r="D1599" s="297">
        <v>48</v>
      </c>
      <c r="L1599" s="207" t="s">
        <v>1139</v>
      </c>
      <c r="M1599" s="207" t="s">
        <v>3588</v>
      </c>
    </row>
    <row r="1600" spans="1:13" x14ac:dyDescent="0.25">
      <c r="A1600" s="207" t="s">
        <v>611</v>
      </c>
      <c r="B1600" s="207" t="s">
        <v>5284</v>
      </c>
      <c r="C1600" s="207" t="s">
        <v>8035</v>
      </c>
      <c r="D1600" s="297">
        <v>73</v>
      </c>
      <c r="L1600" s="207" t="s">
        <v>1139</v>
      </c>
      <c r="M1600" s="207" t="s">
        <v>3591</v>
      </c>
    </row>
    <row r="1601" spans="1:13" x14ac:dyDescent="0.25">
      <c r="A1601" s="207" t="s">
        <v>611</v>
      </c>
      <c r="B1601" s="207" t="s">
        <v>5284</v>
      </c>
      <c r="C1601" s="207" t="s">
        <v>8036</v>
      </c>
      <c r="D1601" s="297">
        <v>4</v>
      </c>
      <c r="L1601" s="207" t="s">
        <v>1139</v>
      </c>
      <c r="M1601" s="207" t="s">
        <v>3594</v>
      </c>
    </row>
    <row r="1602" spans="1:13" x14ac:dyDescent="0.25">
      <c r="A1602" s="207" t="s">
        <v>611</v>
      </c>
      <c r="B1602" s="207" t="s">
        <v>5284</v>
      </c>
      <c r="C1602" s="207" t="s">
        <v>8037</v>
      </c>
      <c r="D1602" s="297">
        <v>4</v>
      </c>
      <c r="L1602" s="207" t="s">
        <v>1139</v>
      </c>
      <c r="M1602" s="207" t="s">
        <v>7654</v>
      </c>
    </row>
    <row r="1603" spans="1:13" x14ac:dyDescent="0.25">
      <c r="A1603" s="207" t="s">
        <v>611</v>
      </c>
      <c r="B1603" s="207" t="s">
        <v>5284</v>
      </c>
      <c r="C1603" s="207" t="s">
        <v>8038</v>
      </c>
      <c r="D1603" s="297">
        <v>4</v>
      </c>
      <c r="L1603" s="207" t="s">
        <v>1139</v>
      </c>
      <c r="M1603" s="207" t="s">
        <v>3597</v>
      </c>
    </row>
    <row r="1604" spans="1:13" x14ac:dyDescent="0.25">
      <c r="A1604" s="207" t="s">
        <v>611</v>
      </c>
      <c r="B1604" s="207" t="s">
        <v>5284</v>
      </c>
      <c r="C1604" s="207" t="s">
        <v>8039</v>
      </c>
      <c r="D1604" s="297">
        <v>4</v>
      </c>
      <c r="L1604" s="207" t="s">
        <v>1139</v>
      </c>
      <c r="M1604" s="207" t="s">
        <v>7657</v>
      </c>
    </row>
    <row r="1605" spans="1:13" x14ac:dyDescent="0.25">
      <c r="A1605" s="207" t="s">
        <v>611</v>
      </c>
      <c r="B1605" s="207" t="s">
        <v>7667</v>
      </c>
      <c r="C1605" s="207" t="s">
        <v>8036</v>
      </c>
      <c r="D1605" s="297">
        <v>104</v>
      </c>
      <c r="L1605" s="207" t="s">
        <v>1139</v>
      </c>
      <c r="M1605" s="207" t="s">
        <v>8427</v>
      </c>
    </row>
    <row r="1606" spans="1:13" x14ac:dyDescent="0.25">
      <c r="A1606" s="207" t="s">
        <v>611</v>
      </c>
      <c r="B1606" s="207" t="s">
        <v>7667</v>
      </c>
      <c r="C1606" s="207" t="s">
        <v>8040</v>
      </c>
      <c r="D1606" s="297">
        <v>92</v>
      </c>
      <c r="L1606" s="207" t="s">
        <v>1139</v>
      </c>
      <c r="M1606" s="207" t="s">
        <v>3600</v>
      </c>
    </row>
    <row r="1607" spans="1:13" x14ac:dyDescent="0.25">
      <c r="A1607" s="207" t="s">
        <v>611</v>
      </c>
      <c r="B1607" s="207" t="s">
        <v>7667</v>
      </c>
      <c r="C1607" s="207" t="s">
        <v>8037</v>
      </c>
      <c r="D1607" s="297">
        <v>14</v>
      </c>
      <c r="L1607" s="207" t="s">
        <v>1139</v>
      </c>
      <c r="M1607" s="207" t="s">
        <v>3602</v>
      </c>
    </row>
    <row r="1608" spans="1:13" x14ac:dyDescent="0.25">
      <c r="A1608" s="207" t="s">
        <v>611</v>
      </c>
      <c r="B1608" s="207" t="s">
        <v>7667</v>
      </c>
      <c r="C1608" s="207" t="s">
        <v>8038</v>
      </c>
      <c r="D1608" s="297">
        <v>126</v>
      </c>
      <c r="L1608" s="207" t="s">
        <v>1139</v>
      </c>
      <c r="M1608" s="207" t="s">
        <v>3605</v>
      </c>
    </row>
    <row r="1609" spans="1:13" x14ac:dyDescent="0.25">
      <c r="A1609" s="207" t="s">
        <v>611</v>
      </c>
      <c r="B1609" s="207" t="s">
        <v>7667</v>
      </c>
      <c r="C1609" s="207" t="s">
        <v>8039</v>
      </c>
      <c r="D1609" s="297">
        <v>96</v>
      </c>
      <c r="L1609" s="207" t="s">
        <v>1139</v>
      </c>
      <c r="M1609" s="207" t="s">
        <v>3607</v>
      </c>
    </row>
    <row r="1610" spans="1:13" x14ac:dyDescent="0.25">
      <c r="A1610" s="207" t="s">
        <v>611</v>
      </c>
      <c r="B1610" s="207" t="s">
        <v>7667</v>
      </c>
      <c r="C1610" s="207" t="s">
        <v>8041</v>
      </c>
      <c r="D1610" s="297">
        <v>32</v>
      </c>
      <c r="L1610" s="207" t="s">
        <v>1139</v>
      </c>
      <c r="M1610" s="207" t="s">
        <v>3610</v>
      </c>
    </row>
    <row r="1611" spans="1:13" x14ac:dyDescent="0.25">
      <c r="A1611" s="207" t="s">
        <v>611</v>
      </c>
      <c r="B1611" s="207" t="s">
        <v>5288</v>
      </c>
      <c r="C1611" s="207" t="s">
        <v>3628</v>
      </c>
      <c r="D1611" s="297">
        <v>8</v>
      </c>
      <c r="L1611" s="207" t="s">
        <v>1139</v>
      </c>
      <c r="M1611" s="207" t="s">
        <v>3613</v>
      </c>
    </row>
    <row r="1612" spans="1:13" x14ac:dyDescent="0.25">
      <c r="A1612" s="207" t="s">
        <v>611</v>
      </c>
      <c r="B1612" s="207" t="s">
        <v>5288</v>
      </c>
      <c r="C1612" s="207" t="s">
        <v>8042</v>
      </c>
      <c r="D1612" s="297">
        <v>2890</v>
      </c>
      <c r="L1612" s="207" t="s">
        <v>1139</v>
      </c>
      <c r="M1612" s="207" t="s">
        <v>8428</v>
      </c>
    </row>
    <row r="1613" spans="1:13" x14ac:dyDescent="0.25">
      <c r="A1613" s="207" t="s">
        <v>611</v>
      </c>
      <c r="B1613" s="207" t="s">
        <v>5288</v>
      </c>
      <c r="C1613" s="207" t="s">
        <v>8043</v>
      </c>
      <c r="D1613" s="297">
        <v>40</v>
      </c>
      <c r="L1613" s="207" t="s">
        <v>1139</v>
      </c>
      <c r="M1613" s="207" t="s">
        <v>7665</v>
      </c>
    </row>
    <row r="1614" spans="1:13" x14ac:dyDescent="0.25">
      <c r="A1614" s="207" t="s">
        <v>611</v>
      </c>
      <c r="B1614" s="207" t="s">
        <v>5288</v>
      </c>
      <c r="C1614" s="207" t="s">
        <v>8044</v>
      </c>
      <c r="D1614" s="297">
        <v>2</v>
      </c>
      <c r="L1614" s="207" t="s">
        <v>1139</v>
      </c>
      <c r="M1614" s="207" t="s">
        <v>8429</v>
      </c>
    </row>
    <row r="1615" spans="1:13" x14ac:dyDescent="0.25">
      <c r="A1615" s="207" t="s">
        <v>611</v>
      </c>
      <c r="B1615" s="207" t="s">
        <v>5288</v>
      </c>
      <c r="C1615" s="207" t="s">
        <v>8045</v>
      </c>
      <c r="D1615" s="297">
        <v>1875</v>
      </c>
      <c r="L1615" s="207" t="s">
        <v>1139</v>
      </c>
      <c r="M1615" s="207" t="s">
        <v>3616</v>
      </c>
    </row>
    <row r="1616" spans="1:13" x14ac:dyDescent="0.25">
      <c r="A1616" s="207" t="s">
        <v>611</v>
      </c>
      <c r="B1616" s="207" t="s">
        <v>5288</v>
      </c>
      <c r="C1616" s="207" t="s">
        <v>7698</v>
      </c>
      <c r="D1616" s="297">
        <v>250</v>
      </c>
      <c r="L1616" s="207" t="s">
        <v>1139</v>
      </c>
      <c r="M1616" s="207" t="s">
        <v>7668</v>
      </c>
    </row>
    <row r="1617" spans="1:13" x14ac:dyDescent="0.25">
      <c r="A1617" s="207" t="s">
        <v>611</v>
      </c>
      <c r="B1617" s="207" t="s">
        <v>5288</v>
      </c>
      <c r="C1617" s="207" t="s">
        <v>7699</v>
      </c>
      <c r="D1617" s="297">
        <v>12</v>
      </c>
      <c r="L1617" s="207" t="s">
        <v>1139</v>
      </c>
      <c r="M1617" s="207" t="s">
        <v>8430</v>
      </c>
    </row>
    <row r="1618" spans="1:13" x14ac:dyDescent="0.25">
      <c r="A1618" s="207" t="s">
        <v>611</v>
      </c>
      <c r="B1618" s="207" t="s">
        <v>5288</v>
      </c>
      <c r="C1618" s="207" t="s">
        <v>8030</v>
      </c>
      <c r="D1618" s="297">
        <v>2</v>
      </c>
      <c r="L1618" s="207" t="s">
        <v>1139</v>
      </c>
      <c r="M1618" s="207" t="s">
        <v>8431</v>
      </c>
    </row>
    <row r="1619" spans="1:13" x14ac:dyDescent="0.25">
      <c r="A1619" s="207" t="s">
        <v>611</v>
      </c>
      <c r="B1619" s="207" t="s">
        <v>5288</v>
      </c>
      <c r="C1619" s="207" t="s">
        <v>8031</v>
      </c>
      <c r="D1619" s="297">
        <v>32</v>
      </c>
      <c r="L1619" s="207" t="s">
        <v>1139</v>
      </c>
      <c r="M1619" s="207" t="s">
        <v>3619</v>
      </c>
    </row>
    <row r="1620" spans="1:13" x14ac:dyDescent="0.25">
      <c r="A1620" s="207" t="s">
        <v>611</v>
      </c>
      <c r="B1620" s="207" t="s">
        <v>5288</v>
      </c>
      <c r="C1620" s="207" t="s">
        <v>8046</v>
      </c>
      <c r="D1620" s="297">
        <v>8</v>
      </c>
      <c r="L1620" s="207" t="s">
        <v>1139</v>
      </c>
      <c r="M1620" s="207" t="s">
        <v>8432</v>
      </c>
    </row>
    <row r="1621" spans="1:13" x14ac:dyDescent="0.25">
      <c r="A1621" s="207" t="s">
        <v>611</v>
      </c>
      <c r="B1621" s="207" t="s">
        <v>5288</v>
      </c>
      <c r="C1621" s="207" t="s">
        <v>8047</v>
      </c>
      <c r="D1621" s="297">
        <v>8</v>
      </c>
      <c r="L1621" s="207" t="s">
        <v>1139</v>
      </c>
      <c r="M1621" s="207" t="s">
        <v>3622</v>
      </c>
    </row>
    <row r="1622" spans="1:13" x14ac:dyDescent="0.25">
      <c r="A1622" s="207" t="s">
        <v>611</v>
      </c>
      <c r="B1622" s="207" t="s">
        <v>5288</v>
      </c>
      <c r="C1622" s="207" t="s">
        <v>8048</v>
      </c>
      <c r="D1622" s="297">
        <v>2</v>
      </c>
      <c r="L1622" s="207" t="s">
        <v>1139</v>
      </c>
      <c r="M1622" s="207" t="s">
        <v>8433</v>
      </c>
    </row>
    <row r="1623" spans="1:13" x14ac:dyDescent="0.25">
      <c r="A1623" s="207" t="s">
        <v>611</v>
      </c>
      <c r="B1623" s="207" t="s">
        <v>5288</v>
      </c>
      <c r="C1623" s="207" t="s">
        <v>7717</v>
      </c>
      <c r="D1623" s="297">
        <v>2</v>
      </c>
      <c r="L1623" s="207" t="s">
        <v>1139</v>
      </c>
      <c r="M1623" s="207" t="s">
        <v>8434</v>
      </c>
    </row>
    <row r="1624" spans="1:13" x14ac:dyDescent="0.25">
      <c r="A1624" s="207" t="s">
        <v>615</v>
      </c>
      <c r="B1624" s="207" t="s">
        <v>5284</v>
      </c>
      <c r="C1624" s="207" t="s">
        <v>3251</v>
      </c>
      <c r="D1624" s="297">
        <v>1311</v>
      </c>
      <c r="L1624" s="207" t="s">
        <v>1139</v>
      </c>
      <c r="M1624" s="207" t="s">
        <v>8474</v>
      </c>
    </row>
    <row r="1625" spans="1:13" x14ac:dyDescent="0.25">
      <c r="A1625" s="207" t="s">
        <v>615</v>
      </c>
      <c r="B1625" s="207" t="s">
        <v>5284</v>
      </c>
      <c r="C1625" s="207" t="s">
        <v>3254</v>
      </c>
      <c r="D1625" s="297">
        <v>28</v>
      </c>
      <c r="L1625" s="207" t="s">
        <v>1139</v>
      </c>
      <c r="M1625" s="207" t="s">
        <v>7672</v>
      </c>
    </row>
    <row r="1626" spans="1:13" x14ac:dyDescent="0.25">
      <c r="A1626" s="207" t="s">
        <v>615</v>
      </c>
      <c r="B1626" s="207" t="s">
        <v>5284</v>
      </c>
      <c r="C1626" s="207" t="s">
        <v>3257</v>
      </c>
      <c r="D1626" s="297">
        <v>50</v>
      </c>
      <c r="L1626" s="207" t="s">
        <v>1139</v>
      </c>
      <c r="M1626" s="207" t="s">
        <v>3625</v>
      </c>
    </row>
    <row r="1627" spans="1:13" x14ac:dyDescent="0.25">
      <c r="A1627" s="207" t="s">
        <v>615</v>
      </c>
      <c r="B1627" s="207" t="s">
        <v>5284</v>
      </c>
      <c r="C1627" s="207" t="s">
        <v>3260</v>
      </c>
      <c r="D1627" s="297">
        <v>8</v>
      </c>
      <c r="L1627" s="207" t="s">
        <v>1139</v>
      </c>
      <c r="M1627" s="207" t="s">
        <v>3628</v>
      </c>
    </row>
    <row r="1628" spans="1:13" x14ac:dyDescent="0.25">
      <c r="A1628" s="207" t="s">
        <v>615</v>
      </c>
      <c r="B1628" s="207" t="s">
        <v>5284</v>
      </c>
      <c r="C1628" s="207" t="s">
        <v>3263</v>
      </c>
      <c r="D1628" s="297">
        <v>49</v>
      </c>
      <c r="L1628" s="207" t="s">
        <v>1139</v>
      </c>
      <c r="M1628" s="207" t="s">
        <v>8435</v>
      </c>
    </row>
    <row r="1629" spans="1:13" x14ac:dyDescent="0.25">
      <c r="A1629" s="207" t="s">
        <v>615</v>
      </c>
      <c r="B1629" s="207" t="s">
        <v>5284</v>
      </c>
      <c r="C1629" s="207" t="s">
        <v>3266</v>
      </c>
      <c r="D1629" s="297">
        <v>323</v>
      </c>
      <c r="L1629" s="207" t="s">
        <v>1139</v>
      </c>
      <c r="M1629" s="207" t="s">
        <v>8475</v>
      </c>
    </row>
    <row r="1630" spans="1:13" x14ac:dyDescent="0.25">
      <c r="A1630" s="207" t="s">
        <v>615</v>
      </c>
      <c r="B1630" s="207" t="s">
        <v>5284</v>
      </c>
      <c r="C1630" s="207" t="s">
        <v>3269</v>
      </c>
      <c r="D1630" s="297">
        <v>165</v>
      </c>
      <c r="L1630" s="207" t="s">
        <v>1139</v>
      </c>
      <c r="M1630" s="207" t="s">
        <v>7673</v>
      </c>
    </row>
    <row r="1631" spans="1:13" x14ac:dyDescent="0.25">
      <c r="A1631" s="207" t="s">
        <v>615</v>
      </c>
      <c r="B1631" s="207" t="s">
        <v>5284</v>
      </c>
      <c r="C1631" s="207" t="s">
        <v>3271</v>
      </c>
      <c r="D1631" s="297">
        <v>150</v>
      </c>
      <c r="L1631" s="207" t="s">
        <v>1139</v>
      </c>
      <c r="M1631" s="207" t="s">
        <v>3631</v>
      </c>
    </row>
    <row r="1632" spans="1:13" x14ac:dyDescent="0.25">
      <c r="A1632" s="207" t="s">
        <v>615</v>
      </c>
      <c r="B1632" s="207" t="s">
        <v>5284</v>
      </c>
      <c r="C1632" s="207" t="s">
        <v>3290</v>
      </c>
      <c r="D1632" s="297">
        <v>51</v>
      </c>
      <c r="L1632" s="207" t="s">
        <v>1139</v>
      </c>
      <c r="M1632" s="207" t="s">
        <v>8436</v>
      </c>
    </row>
    <row r="1633" spans="1:13" x14ac:dyDescent="0.25">
      <c r="A1633" s="207" t="s">
        <v>615</v>
      </c>
      <c r="B1633" s="207" t="s">
        <v>5284</v>
      </c>
      <c r="C1633" s="207" t="s">
        <v>3296</v>
      </c>
      <c r="D1633" s="297">
        <v>16</v>
      </c>
      <c r="L1633" s="207" t="s">
        <v>1139</v>
      </c>
      <c r="M1633" s="207" t="s">
        <v>3634</v>
      </c>
    </row>
    <row r="1634" spans="1:13" x14ac:dyDescent="0.25">
      <c r="A1634" s="207" t="s">
        <v>615</v>
      </c>
      <c r="B1634" s="207" t="s">
        <v>5284</v>
      </c>
      <c r="C1634" s="207" t="s">
        <v>3299</v>
      </c>
      <c r="D1634" s="297">
        <v>24</v>
      </c>
      <c r="L1634" s="207" t="s">
        <v>1139</v>
      </c>
      <c r="M1634" s="207" t="s">
        <v>7674</v>
      </c>
    </row>
    <row r="1635" spans="1:13" x14ac:dyDescent="0.25">
      <c r="A1635" s="207" t="s">
        <v>615</v>
      </c>
      <c r="B1635" s="207" t="s">
        <v>5284</v>
      </c>
      <c r="C1635" s="207" t="s">
        <v>3311</v>
      </c>
      <c r="D1635" s="297">
        <v>122</v>
      </c>
      <c r="L1635" s="207" t="s">
        <v>1139</v>
      </c>
      <c r="M1635" s="207" t="s">
        <v>7675</v>
      </c>
    </row>
    <row r="1636" spans="1:13" x14ac:dyDescent="0.25">
      <c r="A1636" s="207" t="s">
        <v>615</v>
      </c>
      <c r="B1636" s="207" t="s">
        <v>5284</v>
      </c>
      <c r="C1636" s="207" t="s">
        <v>3326</v>
      </c>
      <c r="D1636" s="297">
        <v>16</v>
      </c>
      <c r="L1636" s="207" t="s">
        <v>1139</v>
      </c>
      <c r="M1636" s="207" t="s">
        <v>8437</v>
      </c>
    </row>
    <row r="1637" spans="1:13" x14ac:dyDescent="0.25">
      <c r="A1637" s="207" t="s">
        <v>615</v>
      </c>
      <c r="B1637" s="207" t="s">
        <v>5284</v>
      </c>
      <c r="C1637" s="207" t="s">
        <v>3341</v>
      </c>
      <c r="D1637" s="297">
        <v>64333</v>
      </c>
      <c r="L1637" s="207" t="s">
        <v>1139</v>
      </c>
      <c r="M1637" s="207" t="s">
        <v>8438</v>
      </c>
    </row>
    <row r="1638" spans="1:13" x14ac:dyDescent="0.25">
      <c r="A1638" s="207" t="s">
        <v>615</v>
      </c>
      <c r="B1638" s="207" t="s">
        <v>5284</v>
      </c>
      <c r="C1638" s="207" t="s">
        <v>7994</v>
      </c>
      <c r="D1638" s="297">
        <v>37</v>
      </c>
      <c r="L1638" s="207" t="s">
        <v>1139</v>
      </c>
      <c r="M1638" s="207" t="s">
        <v>8439</v>
      </c>
    </row>
    <row r="1639" spans="1:13" x14ac:dyDescent="0.25">
      <c r="A1639" s="207" t="s">
        <v>615</v>
      </c>
      <c r="B1639" s="207" t="s">
        <v>5284</v>
      </c>
      <c r="C1639" s="207" t="s">
        <v>7995</v>
      </c>
      <c r="D1639" s="297">
        <v>16</v>
      </c>
      <c r="L1639" s="207" t="s">
        <v>1139</v>
      </c>
      <c r="M1639" s="207" t="s">
        <v>8440</v>
      </c>
    </row>
    <row r="1640" spans="1:13" x14ac:dyDescent="0.25">
      <c r="A1640" s="207" t="s">
        <v>615</v>
      </c>
      <c r="B1640" s="207" t="s">
        <v>5284</v>
      </c>
      <c r="C1640" s="207" t="s">
        <v>7996</v>
      </c>
      <c r="D1640" s="297">
        <v>47</v>
      </c>
      <c r="L1640" s="207" t="s">
        <v>1139</v>
      </c>
      <c r="M1640" s="207" t="s">
        <v>8441</v>
      </c>
    </row>
    <row r="1641" spans="1:13" x14ac:dyDescent="0.25">
      <c r="A1641" s="207" t="s">
        <v>615</v>
      </c>
      <c r="B1641" s="207" t="s">
        <v>5284</v>
      </c>
      <c r="C1641" s="207" t="s">
        <v>7593</v>
      </c>
      <c r="D1641" s="297">
        <v>11</v>
      </c>
      <c r="L1641" s="207" t="s">
        <v>1139</v>
      </c>
      <c r="M1641" s="207" t="s">
        <v>8442</v>
      </c>
    </row>
    <row r="1642" spans="1:13" x14ac:dyDescent="0.25">
      <c r="A1642" s="207" t="s">
        <v>615</v>
      </c>
      <c r="B1642" s="207" t="s">
        <v>5284</v>
      </c>
      <c r="C1642" s="207" t="s">
        <v>7595</v>
      </c>
      <c r="D1642" s="297">
        <v>73</v>
      </c>
      <c r="L1642" s="207" t="s">
        <v>1139</v>
      </c>
      <c r="M1642" s="207" t="s">
        <v>8443</v>
      </c>
    </row>
    <row r="1643" spans="1:13" x14ac:dyDescent="0.25">
      <c r="A1643" s="207" t="s">
        <v>615</v>
      </c>
      <c r="B1643" s="207" t="s">
        <v>5284</v>
      </c>
      <c r="C1643" s="207" t="s">
        <v>7897</v>
      </c>
      <c r="D1643" s="297">
        <v>2</v>
      </c>
      <c r="L1643" s="207" t="s">
        <v>1139</v>
      </c>
      <c r="M1643" s="207" t="s">
        <v>5520</v>
      </c>
    </row>
    <row r="1644" spans="1:13" x14ac:dyDescent="0.25">
      <c r="A1644" s="207" t="s">
        <v>615</v>
      </c>
      <c r="B1644" s="207" t="s">
        <v>5284</v>
      </c>
      <c r="C1644" s="207" t="s">
        <v>3365</v>
      </c>
      <c r="D1644" s="297">
        <v>120</v>
      </c>
      <c r="L1644" s="207" t="s">
        <v>1139</v>
      </c>
      <c r="M1644" s="207" t="s">
        <v>8476</v>
      </c>
    </row>
    <row r="1645" spans="1:13" x14ac:dyDescent="0.25">
      <c r="A1645" s="207" t="s">
        <v>615</v>
      </c>
      <c r="B1645" s="207" t="s">
        <v>5284</v>
      </c>
      <c r="C1645" s="207" t="s">
        <v>3368</v>
      </c>
      <c r="D1645" s="297">
        <v>1330</v>
      </c>
      <c r="L1645" s="207" t="s">
        <v>1139</v>
      </c>
      <c r="M1645" s="207" t="s">
        <v>5523</v>
      </c>
    </row>
    <row r="1646" spans="1:13" x14ac:dyDescent="0.25">
      <c r="A1646" s="207" t="s">
        <v>615</v>
      </c>
      <c r="B1646" s="207" t="s">
        <v>5284</v>
      </c>
      <c r="C1646" s="207" t="s">
        <v>3371</v>
      </c>
      <c r="D1646" s="297">
        <v>257</v>
      </c>
      <c r="L1646" s="207" t="s">
        <v>1139</v>
      </c>
      <c r="M1646" s="207" t="s">
        <v>8444</v>
      </c>
    </row>
    <row r="1647" spans="1:13" x14ac:dyDescent="0.25">
      <c r="A1647" s="207" t="s">
        <v>615</v>
      </c>
      <c r="B1647" s="207" t="s">
        <v>5284</v>
      </c>
      <c r="C1647" s="207" t="s">
        <v>3374</v>
      </c>
      <c r="D1647" s="297">
        <v>321</v>
      </c>
      <c r="L1647" s="207" t="s">
        <v>1139</v>
      </c>
      <c r="M1647" s="207" t="s">
        <v>8445</v>
      </c>
    </row>
    <row r="1648" spans="1:13" x14ac:dyDescent="0.25">
      <c r="A1648" s="207" t="s">
        <v>615</v>
      </c>
      <c r="B1648" s="207" t="s">
        <v>5284</v>
      </c>
      <c r="C1648" s="207" t="s">
        <v>7945</v>
      </c>
      <c r="D1648" s="297">
        <v>58</v>
      </c>
      <c r="L1648" s="207" t="s">
        <v>1139</v>
      </c>
      <c r="M1648" s="207" t="s">
        <v>7677</v>
      </c>
    </row>
    <row r="1649" spans="1:13" x14ac:dyDescent="0.25">
      <c r="A1649" s="207" t="s">
        <v>615</v>
      </c>
      <c r="B1649" s="207" t="s">
        <v>5284</v>
      </c>
      <c r="C1649" s="207" t="s">
        <v>3377</v>
      </c>
      <c r="D1649" s="297">
        <v>24287</v>
      </c>
      <c r="L1649" s="207" t="s">
        <v>1139</v>
      </c>
      <c r="M1649" s="207" t="s">
        <v>3637</v>
      </c>
    </row>
    <row r="1650" spans="1:13" x14ac:dyDescent="0.25">
      <c r="A1650" s="207" t="s">
        <v>615</v>
      </c>
      <c r="B1650" s="207" t="s">
        <v>5284</v>
      </c>
      <c r="C1650" s="207" t="s">
        <v>3383</v>
      </c>
      <c r="D1650" s="297">
        <v>609</v>
      </c>
      <c r="L1650" s="207" t="s">
        <v>1139</v>
      </c>
      <c r="M1650" s="207" t="s">
        <v>8477</v>
      </c>
    </row>
    <row r="1651" spans="1:13" x14ac:dyDescent="0.25">
      <c r="A1651" s="207" t="s">
        <v>615</v>
      </c>
      <c r="B1651" s="207" t="s">
        <v>5284</v>
      </c>
      <c r="C1651" s="207" t="s">
        <v>7597</v>
      </c>
      <c r="D1651" s="297">
        <v>45</v>
      </c>
      <c r="L1651" s="207" t="s">
        <v>1139</v>
      </c>
      <c r="M1651" s="207" t="s">
        <v>8478</v>
      </c>
    </row>
    <row r="1652" spans="1:13" x14ac:dyDescent="0.25">
      <c r="A1652" s="207" t="s">
        <v>615</v>
      </c>
      <c r="B1652" s="207" t="s">
        <v>5284</v>
      </c>
      <c r="C1652" s="207" t="s">
        <v>3394</v>
      </c>
      <c r="D1652" s="297">
        <v>1915</v>
      </c>
      <c r="L1652" s="207" t="s">
        <v>1139</v>
      </c>
      <c r="M1652" s="207" t="s">
        <v>3639</v>
      </c>
    </row>
    <row r="1653" spans="1:13" x14ac:dyDescent="0.25">
      <c r="A1653" s="207" t="s">
        <v>615</v>
      </c>
      <c r="B1653" s="207" t="s">
        <v>5284</v>
      </c>
      <c r="C1653" s="207" t="s">
        <v>3397</v>
      </c>
      <c r="D1653" s="297">
        <v>4807</v>
      </c>
      <c r="L1653" s="207" t="s">
        <v>1139</v>
      </c>
      <c r="M1653" s="207" t="s">
        <v>7678</v>
      </c>
    </row>
    <row r="1654" spans="1:13" x14ac:dyDescent="0.25">
      <c r="A1654" s="207" t="s">
        <v>615</v>
      </c>
      <c r="B1654" s="207" t="s">
        <v>5284</v>
      </c>
      <c r="C1654" s="207" t="s">
        <v>3399</v>
      </c>
      <c r="D1654" s="297">
        <v>2445</v>
      </c>
      <c r="L1654" s="207" t="s">
        <v>1139</v>
      </c>
      <c r="M1654" s="207" t="s">
        <v>3642</v>
      </c>
    </row>
    <row r="1655" spans="1:13" x14ac:dyDescent="0.25">
      <c r="A1655" s="207" t="s">
        <v>615</v>
      </c>
      <c r="B1655" s="207" t="s">
        <v>5284</v>
      </c>
      <c r="C1655" s="207" t="s">
        <v>3401</v>
      </c>
      <c r="D1655" s="297">
        <v>24266</v>
      </c>
      <c r="L1655" s="207" t="s">
        <v>1139</v>
      </c>
      <c r="M1655" s="207" t="s">
        <v>3645</v>
      </c>
    </row>
    <row r="1656" spans="1:13" x14ac:dyDescent="0.25">
      <c r="A1656" s="207" t="s">
        <v>615</v>
      </c>
      <c r="B1656" s="207" t="s">
        <v>5284</v>
      </c>
      <c r="C1656" s="207" t="s">
        <v>3403</v>
      </c>
      <c r="D1656" s="297">
        <v>744</v>
      </c>
      <c r="L1656" s="207" t="s">
        <v>1139</v>
      </c>
      <c r="M1656" s="207" t="s">
        <v>3648</v>
      </c>
    </row>
    <row r="1657" spans="1:13" x14ac:dyDescent="0.25">
      <c r="A1657" s="207" t="s">
        <v>615</v>
      </c>
      <c r="B1657" s="207" t="s">
        <v>5284</v>
      </c>
      <c r="C1657" s="207" t="s">
        <v>3405</v>
      </c>
      <c r="D1657" s="297">
        <v>42</v>
      </c>
      <c r="L1657" s="207" t="s">
        <v>1139</v>
      </c>
      <c r="M1657" s="207" t="s">
        <v>8479</v>
      </c>
    </row>
    <row r="1658" spans="1:13" x14ac:dyDescent="0.25">
      <c r="A1658" s="207" t="s">
        <v>615</v>
      </c>
      <c r="B1658" s="207" t="s">
        <v>5284</v>
      </c>
      <c r="C1658" s="207" t="s">
        <v>7950</v>
      </c>
      <c r="D1658" s="297">
        <v>24</v>
      </c>
      <c r="L1658" s="207" t="s">
        <v>1139</v>
      </c>
      <c r="M1658" s="207" t="s">
        <v>8480</v>
      </c>
    </row>
    <row r="1659" spans="1:13" x14ac:dyDescent="0.25">
      <c r="A1659" s="207" t="s">
        <v>615</v>
      </c>
      <c r="B1659" s="207" t="s">
        <v>5284</v>
      </c>
      <c r="C1659" s="207" t="s">
        <v>7951</v>
      </c>
      <c r="D1659" s="297">
        <v>42</v>
      </c>
      <c r="L1659" s="207" t="s">
        <v>1139</v>
      </c>
      <c r="M1659" s="207" t="s">
        <v>8481</v>
      </c>
    </row>
    <row r="1660" spans="1:13" x14ac:dyDescent="0.25">
      <c r="A1660" s="207" t="s">
        <v>615</v>
      </c>
      <c r="B1660" s="207" t="s">
        <v>5284</v>
      </c>
      <c r="C1660" s="207" t="s">
        <v>3409</v>
      </c>
      <c r="D1660" s="297">
        <v>51</v>
      </c>
      <c r="L1660" s="207" t="s">
        <v>1139</v>
      </c>
      <c r="M1660" s="207" t="s">
        <v>3651</v>
      </c>
    </row>
    <row r="1661" spans="1:13" x14ac:dyDescent="0.25">
      <c r="A1661" s="207" t="s">
        <v>615</v>
      </c>
      <c r="B1661" s="207" t="s">
        <v>5284</v>
      </c>
      <c r="C1661" s="207" t="s">
        <v>3411</v>
      </c>
      <c r="D1661" s="297">
        <v>1692</v>
      </c>
      <c r="L1661" s="207" t="s">
        <v>1139</v>
      </c>
      <c r="M1661" s="207" t="s">
        <v>7684</v>
      </c>
    </row>
    <row r="1662" spans="1:13" x14ac:dyDescent="0.25">
      <c r="A1662" s="207" t="s">
        <v>615</v>
      </c>
      <c r="B1662" s="207" t="s">
        <v>5284</v>
      </c>
      <c r="C1662" s="207" t="s">
        <v>8049</v>
      </c>
      <c r="D1662" s="297">
        <v>24</v>
      </c>
      <c r="L1662" s="207" t="s">
        <v>1139</v>
      </c>
      <c r="M1662" s="207" t="s">
        <v>7685</v>
      </c>
    </row>
    <row r="1663" spans="1:13" x14ac:dyDescent="0.25">
      <c r="A1663" s="207" t="s">
        <v>615</v>
      </c>
      <c r="B1663" s="207" t="s">
        <v>5284</v>
      </c>
      <c r="C1663" s="207" t="s">
        <v>3415</v>
      </c>
      <c r="D1663" s="297">
        <v>250</v>
      </c>
      <c r="L1663" s="207" t="s">
        <v>1139</v>
      </c>
      <c r="M1663" s="207" t="s">
        <v>3654</v>
      </c>
    </row>
    <row r="1664" spans="1:13" x14ac:dyDescent="0.25">
      <c r="A1664" s="207" t="s">
        <v>615</v>
      </c>
      <c r="B1664" s="207" t="s">
        <v>5284</v>
      </c>
      <c r="C1664" s="207" t="s">
        <v>3418</v>
      </c>
      <c r="D1664" s="297">
        <v>400</v>
      </c>
      <c r="L1664" s="207" t="s">
        <v>1139</v>
      </c>
      <c r="M1664" s="207" t="s">
        <v>3657</v>
      </c>
    </row>
    <row r="1665" spans="1:13" x14ac:dyDescent="0.25">
      <c r="A1665" s="207" t="s">
        <v>615</v>
      </c>
      <c r="B1665" s="207" t="s">
        <v>5284</v>
      </c>
      <c r="C1665" s="207" t="s">
        <v>3420</v>
      </c>
      <c r="D1665" s="297">
        <v>162</v>
      </c>
      <c r="L1665" s="207" t="s">
        <v>1139</v>
      </c>
      <c r="M1665" s="207" t="s">
        <v>3660</v>
      </c>
    </row>
    <row r="1666" spans="1:13" x14ac:dyDescent="0.25">
      <c r="A1666" s="207" t="s">
        <v>615</v>
      </c>
      <c r="B1666" s="207" t="s">
        <v>5284</v>
      </c>
      <c r="C1666" s="207" t="s">
        <v>3422</v>
      </c>
      <c r="D1666" s="297">
        <v>16</v>
      </c>
      <c r="L1666" s="207" t="s">
        <v>1139</v>
      </c>
      <c r="M1666" s="207" t="s">
        <v>7690</v>
      </c>
    </row>
    <row r="1667" spans="1:13" x14ac:dyDescent="0.25">
      <c r="A1667" s="207" t="s">
        <v>615</v>
      </c>
      <c r="B1667" s="207" t="s">
        <v>5284</v>
      </c>
      <c r="C1667" s="207" t="s">
        <v>3424</v>
      </c>
      <c r="D1667" s="297">
        <v>93</v>
      </c>
      <c r="L1667" s="207" t="s">
        <v>1139</v>
      </c>
      <c r="M1667" s="207" t="s">
        <v>8446</v>
      </c>
    </row>
    <row r="1668" spans="1:13" x14ac:dyDescent="0.25">
      <c r="A1668" s="207" t="s">
        <v>615</v>
      </c>
      <c r="B1668" s="207" t="s">
        <v>5284</v>
      </c>
      <c r="C1668" s="207" t="s">
        <v>3483</v>
      </c>
      <c r="D1668" s="297">
        <v>4</v>
      </c>
      <c r="L1668" s="207" t="s">
        <v>1139</v>
      </c>
      <c r="M1668" s="207" t="s">
        <v>7679</v>
      </c>
    </row>
    <row r="1669" spans="1:13" x14ac:dyDescent="0.25">
      <c r="A1669" s="207" t="s">
        <v>615</v>
      </c>
      <c r="B1669" s="207" t="s">
        <v>5284</v>
      </c>
      <c r="C1669" s="207" t="s">
        <v>4150</v>
      </c>
      <c r="D1669" s="297">
        <v>7</v>
      </c>
      <c r="L1669" s="207" t="s">
        <v>1139</v>
      </c>
      <c r="M1669" s="207" t="s">
        <v>8447</v>
      </c>
    </row>
    <row r="1670" spans="1:13" x14ac:dyDescent="0.25">
      <c r="A1670" s="207" t="s">
        <v>615</v>
      </c>
      <c r="B1670" s="207" t="s">
        <v>5284</v>
      </c>
      <c r="C1670" s="207" t="s">
        <v>8050</v>
      </c>
      <c r="D1670" s="297">
        <v>9</v>
      </c>
      <c r="L1670" s="207" t="s">
        <v>1139</v>
      </c>
      <c r="M1670" s="207" t="s">
        <v>3663</v>
      </c>
    </row>
    <row r="1671" spans="1:13" x14ac:dyDescent="0.25">
      <c r="A1671" s="207" t="s">
        <v>615</v>
      </c>
      <c r="B1671" s="207" t="s">
        <v>5284</v>
      </c>
      <c r="C1671" s="207" t="s">
        <v>8012</v>
      </c>
      <c r="D1671" s="297">
        <v>30</v>
      </c>
      <c r="L1671" s="207" t="s">
        <v>1139</v>
      </c>
      <c r="M1671" s="207" t="s">
        <v>7694</v>
      </c>
    </row>
    <row r="1672" spans="1:13" x14ac:dyDescent="0.25">
      <c r="A1672" s="207" t="s">
        <v>615</v>
      </c>
      <c r="B1672" s="207" t="s">
        <v>5284</v>
      </c>
      <c r="C1672" s="207" t="s">
        <v>8013</v>
      </c>
      <c r="D1672" s="297">
        <v>46</v>
      </c>
      <c r="L1672" s="207" t="s">
        <v>1139</v>
      </c>
      <c r="M1672" s="207" t="s">
        <v>8482</v>
      </c>
    </row>
    <row r="1673" spans="1:13" x14ac:dyDescent="0.25">
      <c r="A1673" s="207" t="s">
        <v>615</v>
      </c>
      <c r="B1673" s="207" t="s">
        <v>5284</v>
      </c>
      <c r="C1673" s="207" t="s">
        <v>8014</v>
      </c>
      <c r="D1673" s="297">
        <v>8</v>
      </c>
      <c r="L1673" s="207" t="s">
        <v>1139</v>
      </c>
      <c r="M1673" s="207" t="s">
        <v>8448</v>
      </c>
    </row>
    <row r="1674" spans="1:13" x14ac:dyDescent="0.25">
      <c r="A1674" s="207" t="s">
        <v>615</v>
      </c>
      <c r="B1674" s="207" t="s">
        <v>5284</v>
      </c>
      <c r="C1674" s="207" t="s">
        <v>4513</v>
      </c>
      <c r="D1674" s="297">
        <v>32</v>
      </c>
      <c r="L1674" s="207" t="s">
        <v>1139</v>
      </c>
      <c r="M1674" s="207" t="s">
        <v>8449</v>
      </c>
    </row>
    <row r="1675" spans="1:13" x14ac:dyDescent="0.25">
      <c r="A1675" s="207" t="s">
        <v>615</v>
      </c>
      <c r="B1675" s="207" t="s">
        <v>5284</v>
      </c>
      <c r="C1675" s="207" t="s">
        <v>8051</v>
      </c>
      <c r="D1675" s="297">
        <v>2</v>
      </c>
      <c r="L1675" s="207" t="s">
        <v>1139</v>
      </c>
      <c r="M1675" s="207" t="s">
        <v>7696</v>
      </c>
    </row>
    <row r="1676" spans="1:13" x14ac:dyDescent="0.25">
      <c r="A1676" s="207" t="s">
        <v>615</v>
      </c>
      <c r="B1676" s="207" t="s">
        <v>5284</v>
      </c>
      <c r="C1676" s="207" t="s">
        <v>4519</v>
      </c>
      <c r="D1676" s="297">
        <v>6</v>
      </c>
      <c r="L1676" s="207" t="s">
        <v>1139</v>
      </c>
      <c r="M1676" s="207" t="s">
        <v>3666</v>
      </c>
    </row>
    <row r="1677" spans="1:13" x14ac:dyDescent="0.25">
      <c r="A1677" s="207" t="s">
        <v>615</v>
      </c>
      <c r="B1677" s="207" t="s">
        <v>5284</v>
      </c>
      <c r="C1677" s="207" t="s">
        <v>4520</v>
      </c>
      <c r="D1677" s="297">
        <v>4</v>
      </c>
      <c r="L1677" s="207" t="s">
        <v>1139</v>
      </c>
      <c r="M1677" s="207" t="s">
        <v>3669</v>
      </c>
    </row>
    <row r="1678" spans="1:13" x14ac:dyDescent="0.25">
      <c r="A1678" s="207" t="s">
        <v>615</v>
      </c>
      <c r="B1678" s="207" t="s">
        <v>5284</v>
      </c>
      <c r="C1678" s="207" t="s">
        <v>4524</v>
      </c>
      <c r="D1678" s="297">
        <v>8</v>
      </c>
      <c r="L1678" s="207" t="s">
        <v>1139</v>
      </c>
      <c r="M1678" s="207" t="s">
        <v>3672</v>
      </c>
    </row>
    <row r="1679" spans="1:13" x14ac:dyDescent="0.25">
      <c r="A1679" s="207" t="s">
        <v>615</v>
      </c>
      <c r="B1679" s="207" t="s">
        <v>5284</v>
      </c>
      <c r="C1679" s="207" t="s">
        <v>4528</v>
      </c>
      <c r="D1679" s="297">
        <v>10</v>
      </c>
      <c r="L1679" s="207" t="s">
        <v>1139</v>
      </c>
      <c r="M1679" s="207" t="s">
        <v>3675</v>
      </c>
    </row>
    <row r="1680" spans="1:13" x14ac:dyDescent="0.25">
      <c r="A1680" s="207" t="s">
        <v>615</v>
      </c>
      <c r="B1680" s="207" t="s">
        <v>5284</v>
      </c>
      <c r="C1680" s="207" t="s">
        <v>4530</v>
      </c>
      <c r="D1680" s="297">
        <v>26</v>
      </c>
      <c r="L1680" s="207" t="s">
        <v>1139</v>
      </c>
      <c r="M1680" s="207" t="s">
        <v>3678</v>
      </c>
    </row>
    <row r="1681" spans="1:13" x14ac:dyDescent="0.25">
      <c r="A1681" s="207" t="s">
        <v>615</v>
      </c>
      <c r="B1681" s="207" t="s">
        <v>5284</v>
      </c>
      <c r="C1681" s="207" t="s">
        <v>4531</v>
      </c>
      <c r="D1681" s="297">
        <v>12</v>
      </c>
      <c r="L1681" s="207" t="s">
        <v>1139</v>
      </c>
      <c r="M1681" s="207" t="s">
        <v>3681</v>
      </c>
    </row>
    <row r="1682" spans="1:13" x14ac:dyDescent="0.25">
      <c r="A1682" s="207" t="s">
        <v>615</v>
      </c>
      <c r="B1682" s="207" t="s">
        <v>5284</v>
      </c>
      <c r="C1682" s="207" t="s">
        <v>4533</v>
      </c>
      <c r="D1682" s="297">
        <v>6</v>
      </c>
      <c r="L1682" s="207" t="s">
        <v>1139</v>
      </c>
      <c r="M1682" s="207" t="s">
        <v>3684</v>
      </c>
    </row>
    <row r="1683" spans="1:13" x14ac:dyDescent="0.25">
      <c r="A1683" s="207" t="s">
        <v>615</v>
      </c>
      <c r="B1683" s="207" t="s">
        <v>5315</v>
      </c>
      <c r="C1683" s="207" t="s">
        <v>3251</v>
      </c>
      <c r="D1683" s="297">
        <v>2</v>
      </c>
      <c r="L1683" s="207" t="s">
        <v>1139</v>
      </c>
      <c r="M1683" s="207" t="s">
        <v>3687</v>
      </c>
    </row>
    <row r="1684" spans="1:13" x14ac:dyDescent="0.25">
      <c r="A1684" s="207" t="s">
        <v>615</v>
      </c>
      <c r="B1684" s="207" t="s">
        <v>5315</v>
      </c>
      <c r="C1684" s="207" t="s">
        <v>3341</v>
      </c>
      <c r="D1684" s="297">
        <v>2</v>
      </c>
      <c r="L1684" s="207" t="s">
        <v>1139</v>
      </c>
      <c r="M1684" s="207" t="s">
        <v>3690</v>
      </c>
    </row>
    <row r="1685" spans="1:13" x14ac:dyDescent="0.25">
      <c r="A1685" s="207" t="s">
        <v>615</v>
      </c>
      <c r="B1685" s="207" t="s">
        <v>5315</v>
      </c>
      <c r="C1685" s="207" t="s">
        <v>3377</v>
      </c>
      <c r="D1685" s="297">
        <v>6</v>
      </c>
      <c r="L1685" s="207" t="s">
        <v>1139</v>
      </c>
      <c r="M1685" s="207" t="s">
        <v>3693</v>
      </c>
    </row>
    <row r="1686" spans="1:13" x14ac:dyDescent="0.25">
      <c r="A1686" s="207" t="s">
        <v>615</v>
      </c>
      <c r="B1686" s="207" t="s">
        <v>5315</v>
      </c>
      <c r="C1686" s="207" t="s">
        <v>3399</v>
      </c>
      <c r="D1686" s="297">
        <v>18</v>
      </c>
      <c r="L1686" s="207" t="s">
        <v>1139</v>
      </c>
      <c r="M1686" s="207" t="s">
        <v>3696</v>
      </c>
    </row>
    <row r="1687" spans="1:13" x14ac:dyDescent="0.25">
      <c r="A1687" s="207" t="s">
        <v>615</v>
      </c>
      <c r="B1687" s="207" t="s">
        <v>5315</v>
      </c>
      <c r="C1687" s="207" t="s">
        <v>3403</v>
      </c>
      <c r="D1687" s="297">
        <v>10</v>
      </c>
      <c r="L1687" s="207" t="s">
        <v>1139</v>
      </c>
      <c r="M1687" s="207" t="s">
        <v>3699</v>
      </c>
    </row>
    <row r="1688" spans="1:13" x14ac:dyDescent="0.25">
      <c r="A1688" s="207" t="s">
        <v>615</v>
      </c>
      <c r="B1688" s="207" t="s">
        <v>5315</v>
      </c>
      <c r="C1688" s="207" t="s">
        <v>3405</v>
      </c>
      <c r="D1688" s="297">
        <v>2</v>
      </c>
      <c r="L1688" s="207" t="s">
        <v>1139</v>
      </c>
      <c r="M1688" s="207" t="s">
        <v>3702</v>
      </c>
    </row>
    <row r="1689" spans="1:13" x14ac:dyDescent="0.25">
      <c r="A1689" s="207" t="s">
        <v>615</v>
      </c>
      <c r="B1689" s="207" t="s">
        <v>5288</v>
      </c>
      <c r="C1689" s="207" t="s">
        <v>3483</v>
      </c>
      <c r="D1689" s="297">
        <v>4</v>
      </c>
      <c r="L1689" s="207" t="s">
        <v>1139</v>
      </c>
      <c r="M1689" s="207" t="s">
        <v>3705</v>
      </c>
    </row>
    <row r="1690" spans="1:13" x14ac:dyDescent="0.25">
      <c r="A1690" s="207" t="s">
        <v>615</v>
      </c>
      <c r="B1690" s="207" t="s">
        <v>5288</v>
      </c>
      <c r="C1690" s="207" t="s">
        <v>3628</v>
      </c>
      <c r="D1690" s="297">
        <v>4</v>
      </c>
      <c r="L1690" s="207" t="s">
        <v>1139</v>
      </c>
      <c r="M1690" s="207" t="s">
        <v>3708</v>
      </c>
    </row>
    <row r="1691" spans="1:13" x14ac:dyDescent="0.25">
      <c r="A1691" s="207" t="s">
        <v>618</v>
      </c>
      <c r="B1691" s="207" t="s">
        <v>5284</v>
      </c>
      <c r="C1691" s="207" t="s">
        <v>3394</v>
      </c>
      <c r="D1691" s="297">
        <v>42</v>
      </c>
      <c r="L1691" s="207" t="s">
        <v>1139</v>
      </c>
      <c r="M1691" s="207" t="s">
        <v>3711</v>
      </c>
    </row>
    <row r="1692" spans="1:13" x14ac:dyDescent="0.25">
      <c r="A1692" s="207" t="s">
        <v>618</v>
      </c>
      <c r="B1692" s="207" t="s">
        <v>5284</v>
      </c>
      <c r="C1692" s="207" t="s">
        <v>3401</v>
      </c>
      <c r="D1692" s="297">
        <v>92</v>
      </c>
      <c r="L1692" s="207" t="s">
        <v>1139</v>
      </c>
      <c r="M1692" s="207" t="s">
        <v>5577</v>
      </c>
    </row>
    <row r="1693" spans="1:13" x14ac:dyDescent="0.25">
      <c r="A1693" s="207" t="s">
        <v>618</v>
      </c>
      <c r="B1693" s="207" t="s">
        <v>5315</v>
      </c>
      <c r="C1693" s="207" t="s">
        <v>3394</v>
      </c>
      <c r="D1693" s="297">
        <v>6</v>
      </c>
      <c r="L1693" s="207" t="s">
        <v>1139</v>
      </c>
      <c r="M1693" s="207" t="s">
        <v>3714</v>
      </c>
    </row>
    <row r="1694" spans="1:13" x14ac:dyDescent="0.25">
      <c r="A1694" s="207" t="s">
        <v>618</v>
      </c>
      <c r="B1694" s="207" t="s">
        <v>5315</v>
      </c>
      <c r="C1694" s="207" t="s">
        <v>3401</v>
      </c>
      <c r="D1694" s="297">
        <v>20</v>
      </c>
      <c r="L1694" s="207" t="s">
        <v>1139</v>
      </c>
      <c r="M1694" s="207" t="s">
        <v>3717</v>
      </c>
    </row>
    <row r="1695" spans="1:13" x14ac:dyDescent="0.25">
      <c r="A1695" s="207" t="s">
        <v>621</v>
      </c>
      <c r="B1695" s="207" t="s">
        <v>5284</v>
      </c>
      <c r="C1695" s="207" t="s">
        <v>3251</v>
      </c>
      <c r="D1695" s="297">
        <v>11</v>
      </c>
      <c r="L1695" s="207" t="s">
        <v>1139</v>
      </c>
      <c r="M1695" s="207" t="s">
        <v>3720</v>
      </c>
    </row>
    <row r="1696" spans="1:13" x14ac:dyDescent="0.25">
      <c r="A1696" s="207" t="s">
        <v>621</v>
      </c>
      <c r="B1696" s="207" t="s">
        <v>5284</v>
      </c>
      <c r="C1696" s="207" t="s">
        <v>3276</v>
      </c>
      <c r="D1696" s="297">
        <v>24</v>
      </c>
      <c r="L1696" s="207" t="s">
        <v>1139</v>
      </c>
      <c r="M1696" s="207" t="s">
        <v>3723</v>
      </c>
    </row>
    <row r="1697" spans="1:13" x14ac:dyDescent="0.25">
      <c r="A1697" s="207" t="s">
        <v>621</v>
      </c>
      <c r="B1697" s="207" t="s">
        <v>5284</v>
      </c>
      <c r="C1697" s="207" t="s">
        <v>3285</v>
      </c>
      <c r="D1697" s="297">
        <v>1832</v>
      </c>
      <c r="L1697" s="207" t="s">
        <v>1139</v>
      </c>
      <c r="M1697" s="207" t="s">
        <v>3726</v>
      </c>
    </row>
    <row r="1698" spans="1:13" x14ac:dyDescent="0.25">
      <c r="A1698" s="207" t="s">
        <v>621</v>
      </c>
      <c r="B1698" s="207" t="s">
        <v>5284</v>
      </c>
      <c r="C1698" s="207" t="s">
        <v>3302</v>
      </c>
      <c r="D1698" s="297">
        <v>1022</v>
      </c>
      <c r="L1698" s="207" t="s">
        <v>1139</v>
      </c>
      <c r="M1698" s="207" t="s">
        <v>3729</v>
      </c>
    </row>
    <row r="1699" spans="1:13" x14ac:dyDescent="0.25">
      <c r="A1699" s="207" t="s">
        <v>621</v>
      </c>
      <c r="B1699" s="207" t="s">
        <v>5284</v>
      </c>
      <c r="C1699" s="207" t="s">
        <v>3341</v>
      </c>
      <c r="D1699" s="297">
        <v>2016</v>
      </c>
      <c r="L1699" s="207" t="s">
        <v>1139</v>
      </c>
      <c r="M1699" s="207" t="s">
        <v>3732</v>
      </c>
    </row>
    <row r="1700" spans="1:13" x14ac:dyDescent="0.25">
      <c r="A1700" s="207" t="s">
        <v>621</v>
      </c>
      <c r="B1700" s="207" t="s">
        <v>5284</v>
      </c>
      <c r="C1700" s="207" t="s">
        <v>3353</v>
      </c>
      <c r="D1700" s="297">
        <v>539</v>
      </c>
      <c r="L1700" s="207" t="s">
        <v>1139</v>
      </c>
      <c r="M1700" s="207" t="s">
        <v>3735</v>
      </c>
    </row>
    <row r="1701" spans="1:13" x14ac:dyDescent="0.25">
      <c r="A1701" s="207" t="s">
        <v>621</v>
      </c>
      <c r="B1701" s="207" t="s">
        <v>5284</v>
      </c>
      <c r="C1701" s="207" t="s">
        <v>3362</v>
      </c>
      <c r="D1701" s="297">
        <v>352</v>
      </c>
      <c r="L1701" s="207" t="s">
        <v>1139</v>
      </c>
      <c r="M1701" s="207" t="s">
        <v>3738</v>
      </c>
    </row>
    <row r="1702" spans="1:13" x14ac:dyDescent="0.25">
      <c r="A1702" s="207" t="s">
        <v>621</v>
      </c>
      <c r="B1702" s="207" t="s">
        <v>5284</v>
      </c>
      <c r="C1702" s="207" t="s">
        <v>3368</v>
      </c>
      <c r="D1702" s="297">
        <v>12</v>
      </c>
      <c r="L1702" s="207" t="s">
        <v>1139</v>
      </c>
      <c r="M1702" s="207" t="s">
        <v>7719</v>
      </c>
    </row>
    <row r="1703" spans="1:13" x14ac:dyDescent="0.25">
      <c r="A1703" s="207" t="s">
        <v>621</v>
      </c>
      <c r="B1703" s="207" t="s">
        <v>5284</v>
      </c>
      <c r="C1703" s="207" t="s">
        <v>3377</v>
      </c>
      <c r="D1703" s="297">
        <v>83</v>
      </c>
      <c r="L1703" s="207" t="s">
        <v>1139</v>
      </c>
      <c r="M1703" s="207" t="s">
        <v>3741</v>
      </c>
    </row>
    <row r="1704" spans="1:13" x14ac:dyDescent="0.25">
      <c r="A1704" s="207" t="s">
        <v>621</v>
      </c>
      <c r="B1704" s="207" t="s">
        <v>5284</v>
      </c>
      <c r="C1704" s="207" t="s">
        <v>3383</v>
      </c>
      <c r="D1704" s="297">
        <v>1216</v>
      </c>
      <c r="L1704" s="207" t="s">
        <v>1139</v>
      </c>
      <c r="M1704" s="207" t="s">
        <v>3744</v>
      </c>
    </row>
    <row r="1705" spans="1:13" x14ac:dyDescent="0.25">
      <c r="A1705" s="207" t="s">
        <v>621</v>
      </c>
      <c r="B1705" s="207" t="s">
        <v>5284</v>
      </c>
      <c r="C1705" s="207" t="s">
        <v>3386</v>
      </c>
      <c r="D1705" s="297">
        <v>4</v>
      </c>
      <c r="L1705" s="207" t="s">
        <v>1139</v>
      </c>
      <c r="M1705" s="207" t="s">
        <v>3747</v>
      </c>
    </row>
    <row r="1706" spans="1:13" x14ac:dyDescent="0.25">
      <c r="A1706" s="207" t="s">
        <v>621</v>
      </c>
      <c r="B1706" s="207" t="s">
        <v>5284</v>
      </c>
      <c r="C1706" s="207" t="s">
        <v>7597</v>
      </c>
      <c r="D1706" s="297">
        <v>69</v>
      </c>
      <c r="L1706" s="207" t="s">
        <v>1139</v>
      </c>
      <c r="M1706" s="207" t="s">
        <v>3750</v>
      </c>
    </row>
    <row r="1707" spans="1:13" x14ac:dyDescent="0.25">
      <c r="A1707" s="207" t="s">
        <v>621</v>
      </c>
      <c r="B1707" s="207" t="s">
        <v>5284</v>
      </c>
      <c r="C1707" s="207" t="s">
        <v>3391</v>
      </c>
      <c r="D1707" s="297">
        <v>540</v>
      </c>
      <c r="L1707" s="207" t="s">
        <v>1139</v>
      </c>
      <c r="M1707" s="207" t="s">
        <v>3756</v>
      </c>
    </row>
    <row r="1708" spans="1:13" x14ac:dyDescent="0.25">
      <c r="A1708" s="207" t="s">
        <v>621</v>
      </c>
      <c r="B1708" s="207" t="s">
        <v>5284</v>
      </c>
      <c r="C1708" s="207" t="s">
        <v>7953</v>
      </c>
      <c r="D1708" s="297">
        <v>2</v>
      </c>
      <c r="L1708" s="207" t="s">
        <v>1139</v>
      </c>
      <c r="M1708" s="207" t="s">
        <v>3759</v>
      </c>
    </row>
    <row r="1709" spans="1:13" x14ac:dyDescent="0.25">
      <c r="A1709" s="207" t="s">
        <v>621</v>
      </c>
      <c r="B1709" s="207" t="s">
        <v>5284</v>
      </c>
      <c r="C1709" s="207" t="s">
        <v>7957</v>
      </c>
      <c r="D1709" s="297">
        <v>1043</v>
      </c>
      <c r="L1709" s="207" t="s">
        <v>1139</v>
      </c>
      <c r="M1709" s="207" t="s">
        <v>3762</v>
      </c>
    </row>
    <row r="1710" spans="1:13" x14ac:dyDescent="0.25">
      <c r="A1710" s="207" t="s">
        <v>621</v>
      </c>
      <c r="B1710" s="207" t="s">
        <v>5284</v>
      </c>
      <c r="C1710" s="207" t="s">
        <v>3413</v>
      </c>
      <c r="D1710" s="297">
        <v>381</v>
      </c>
      <c r="L1710" s="207" t="s">
        <v>1139</v>
      </c>
      <c r="M1710" s="207" t="s">
        <v>7907</v>
      </c>
    </row>
    <row r="1711" spans="1:13" x14ac:dyDescent="0.25">
      <c r="A1711" s="207" t="s">
        <v>621</v>
      </c>
      <c r="B1711" s="207" t="s">
        <v>5284</v>
      </c>
      <c r="C1711" s="207" t="s">
        <v>8052</v>
      </c>
      <c r="D1711" s="297">
        <v>95</v>
      </c>
      <c r="L1711" s="207" t="s">
        <v>1139</v>
      </c>
      <c r="M1711" s="207" t="s">
        <v>7908</v>
      </c>
    </row>
    <row r="1712" spans="1:13" x14ac:dyDescent="0.25">
      <c r="A1712" s="207" t="s">
        <v>621</v>
      </c>
      <c r="B1712" s="207" t="s">
        <v>5284</v>
      </c>
      <c r="C1712" s="207" t="s">
        <v>8053</v>
      </c>
      <c r="D1712" s="297">
        <v>89</v>
      </c>
      <c r="L1712" s="207" t="s">
        <v>1139</v>
      </c>
      <c r="M1712" s="207" t="s">
        <v>7912</v>
      </c>
    </row>
    <row r="1713" spans="1:13" x14ac:dyDescent="0.25">
      <c r="A1713" s="207" t="s">
        <v>621</v>
      </c>
      <c r="B1713" s="207" t="s">
        <v>5284</v>
      </c>
      <c r="C1713" s="207" t="s">
        <v>8054</v>
      </c>
      <c r="D1713" s="297">
        <v>92</v>
      </c>
      <c r="L1713" s="207" t="s">
        <v>1139</v>
      </c>
      <c r="M1713" s="207" t="s">
        <v>3765</v>
      </c>
    </row>
    <row r="1714" spans="1:13" x14ac:dyDescent="0.25">
      <c r="A1714" s="207" t="s">
        <v>621</v>
      </c>
      <c r="B1714" s="207" t="s">
        <v>5315</v>
      </c>
      <c r="C1714" s="207" t="s">
        <v>3285</v>
      </c>
      <c r="D1714" s="297">
        <v>8</v>
      </c>
      <c r="L1714" s="207" t="s">
        <v>1139</v>
      </c>
      <c r="M1714" s="207" t="s">
        <v>3768</v>
      </c>
    </row>
    <row r="1715" spans="1:13" x14ac:dyDescent="0.25">
      <c r="A1715" s="207" t="s">
        <v>621</v>
      </c>
      <c r="B1715" s="207" t="s">
        <v>5315</v>
      </c>
      <c r="C1715" s="207" t="s">
        <v>3296</v>
      </c>
      <c r="D1715" s="297">
        <v>12</v>
      </c>
      <c r="L1715" s="207" t="s">
        <v>1139</v>
      </c>
      <c r="M1715" s="207" t="s">
        <v>3771</v>
      </c>
    </row>
    <row r="1716" spans="1:13" x14ac:dyDescent="0.25">
      <c r="A1716" s="207" t="s">
        <v>621</v>
      </c>
      <c r="B1716" s="207" t="s">
        <v>5315</v>
      </c>
      <c r="C1716" s="207" t="s">
        <v>3302</v>
      </c>
      <c r="D1716" s="297">
        <v>8</v>
      </c>
      <c r="L1716" s="207" t="s">
        <v>1139</v>
      </c>
      <c r="M1716" s="207" t="s">
        <v>3774</v>
      </c>
    </row>
    <row r="1717" spans="1:13" x14ac:dyDescent="0.25">
      <c r="A1717" s="207" t="s">
        <v>621</v>
      </c>
      <c r="B1717" s="207" t="s">
        <v>5315</v>
      </c>
      <c r="C1717" s="207" t="s">
        <v>3353</v>
      </c>
      <c r="D1717" s="297">
        <v>54</v>
      </c>
      <c r="L1717" s="207" t="s">
        <v>1139</v>
      </c>
      <c r="M1717" s="207" t="s">
        <v>3776</v>
      </c>
    </row>
    <row r="1718" spans="1:13" x14ac:dyDescent="0.25">
      <c r="A1718" s="207" t="s">
        <v>621</v>
      </c>
      <c r="B1718" s="207" t="s">
        <v>5315</v>
      </c>
      <c r="C1718" s="207" t="s">
        <v>3362</v>
      </c>
      <c r="D1718" s="297">
        <v>16</v>
      </c>
      <c r="L1718" s="207" t="s">
        <v>1139</v>
      </c>
      <c r="M1718" s="207" t="s">
        <v>7724</v>
      </c>
    </row>
    <row r="1719" spans="1:13" x14ac:dyDescent="0.25">
      <c r="A1719" s="207" t="s">
        <v>621</v>
      </c>
      <c r="B1719" s="207" t="s">
        <v>5315</v>
      </c>
      <c r="C1719" s="207" t="s">
        <v>3365</v>
      </c>
      <c r="D1719" s="297">
        <v>8</v>
      </c>
      <c r="L1719" s="207" t="s">
        <v>1139</v>
      </c>
      <c r="M1719" s="207" t="s">
        <v>7725</v>
      </c>
    </row>
    <row r="1720" spans="1:13" x14ac:dyDescent="0.25">
      <c r="A1720" s="207" t="s">
        <v>621</v>
      </c>
      <c r="B1720" s="207" t="s">
        <v>5315</v>
      </c>
      <c r="C1720" s="207" t="s">
        <v>3383</v>
      </c>
      <c r="D1720" s="297">
        <v>36</v>
      </c>
      <c r="L1720" s="207" t="s">
        <v>1139</v>
      </c>
      <c r="M1720" s="207" t="s">
        <v>7726</v>
      </c>
    </row>
    <row r="1721" spans="1:13" x14ac:dyDescent="0.25">
      <c r="A1721" s="207" t="s">
        <v>621</v>
      </c>
      <c r="B1721" s="207" t="s">
        <v>5315</v>
      </c>
      <c r="C1721" s="207" t="s">
        <v>3391</v>
      </c>
      <c r="D1721" s="297">
        <v>98</v>
      </c>
      <c r="L1721" s="207" t="s">
        <v>1139</v>
      </c>
      <c r="M1721" s="207" t="s">
        <v>7600</v>
      </c>
    </row>
    <row r="1722" spans="1:13" x14ac:dyDescent="0.25">
      <c r="A1722" s="207" t="s">
        <v>621</v>
      </c>
      <c r="B1722" s="207" t="s">
        <v>5315</v>
      </c>
      <c r="C1722" s="207" t="s">
        <v>3413</v>
      </c>
      <c r="D1722" s="297">
        <v>40</v>
      </c>
      <c r="L1722" s="207" t="s">
        <v>1139</v>
      </c>
      <c r="M1722" s="207" t="s">
        <v>3779</v>
      </c>
    </row>
    <row r="1723" spans="1:13" x14ac:dyDescent="0.25">
      <c r="A1723" s="207" t="s">
        <v>621</v>
      </c>
      <c r="B1723" s="207" t="s">
        <v>5315</v>
      </c>
      <c r="C1723" s="207" t="s">
        <v>3439</v>
      </c>
      <c r="D1723" s="297">
        <v>12</v>
      </c>
      <c r="L1723" s="207" t="s">
        <v>1139</v>
      </c>
      <c r="M1723" s="207" t="s">
        <v>3782</v>
      </c>
    </row>
    <row r="1724" spans="1:13" x14ac:dyDescent="0.25">
      <c r="A1724" s="207" t="s">
        <v>621</v>
      </c>
      <c r="B1724" s="207" t="s">
        <v>5315</v>
      </c>
      <c r="C1724" s="207" t="s">
        <v>3469</v>
      </c>
      <c r="D1724" s="297">
        <v>18</v>
      </c>
      <c r="L1724" s="207" t="s">
        <v>1139</v>
      </c>
      <c r="M1724" s="207" t="s">
        <v>5629</v>
      </c>
    </row>
    <row r="1725" spans="1:13" x14ac:dyDescent="0.25">
      <c r="A1725" s="207" t="s">
        <v>624</v>
      </c>
      <c r="B1725" s="207" t="s">
        <v>5284</v>
      </c>
      <c r="C1725" s="207" t="s">
        <v>3341</v>
      </c>
      <c r="D1725" s="297">
        <v>219</v>
      </c>
      <c r="L1725" s="207" t="s">
        <v>1139</v>
      </c>
      <c r="M1725" s="207" t="s">
        <v>3785</v>
      </c>
    </row>
    <row r="1726" spans="1:13" x14ac:dyDescent="0.25">
      <c r="A1726" s="207" t="s">
        <v>624</v>
      </c>
      <c r="B1726" s="207" t="s">
        <v>5284</v>
      </c>
      <c r="C1726" s="207" t="s">
        <v>7897</v>
      </c>
      <c r="D1726" s="297">
        <v>4</v>
      </c>
      <c r="L1726" s="207" t="s">
        <v>1139</v>
      </c>
      <c r="M1726" s="207" t="s">
        <v>7727</v>
      </c>
    </row>
    <row r="1727" spans="1:13" x14ac:dyDescent="0.25">
      <c r="A1727" s="207" t="s">
        <v>630</v>
      </c>
      <c r="B1727" s="207" t="s">
        <v>5284</v>
      </c>
      <c r="C1727" s="207" t="s">
        <v>3341</v>
      </c>
      <c r="D1727" s="297">
        <v>2</v>
      </c>
      <c r="L1727" s="207" t="s">
        <v>1139</v>
      </c>
      <c r="M1727" s="207" t="s">
        <v>3790</v>
      </c>
    </row>
    <row r="1728" spans="1:13" x14ac:dyDescent="0.25">
      <c r="A1728" s="207" t="s">
        <v>630</v>
      </c>
      <c r="B1728" s="207" t="s">
        <v>5284</v>
      </c>
      <c r="C1728" s="207" t="s">
        <v>7953</v>
      </c>
      <c r="D1728" s="297">
        <v>2</v>
      </c>
      <c r="L1728" s="207" t="s">
        <v>1139</v>
      </c>
      <c r="M1728" s="207" t="s">
        <v>3793</v>
      </c>
    </row>
    <row r="1729" spans="1:13" x14ac:dyDescent="0.25">
      <c r="A1729" s="207" t="s">
        <v>657</v>
      </c>
      <c r="B1729" s="207" t="s">
        <v>5284</v>
      </c>
      <c r="C1729" s="207" t="s">
        <v>3341</v>
      </c>
      <c r="D1729" s="297">
        <v>10</v>
      </c>
      <c r="L1729" s="207" t="s">
        <v>1139</v>
      </c>
      <c r="M1729" s="207" t="s">
        <v>5640</v>
      </c>
    </row>
    <row r="1730" spans="1:13" x14ac:dyDescent="0.25">
      <c r="A1730" s="207" t="s">
        <v>657</v>
      </c>
      <c r="B1730" s="207" t="s">
        <v>5284</v>
      </c>
      <c r="C1730" s="207" t="s">
        <v>3374</v>
      </c>
      <c r="D1730" s="297">
        <v>14</v>
      </c>
      <c r="L1730" s="207" t="s">
        <v>1139</v>
      </c>
      <c r="M1730" s="207" t="s">
        <v>3796</v>
      </c>
    </row>
    <row r="1731" spans="1:13" x14ac:dyDescent="0.25">
      <c r="A1731" s="207" t="s">
        <v>657</v>
      </c>
      <c r="B1731" s="207" t="s">
        <v>5284</v>
      </c>
      <c r="C1731" s="207" t="s">
        <v>3377</v>
      </c>
      <c r="D1731" s="297">
        <v>18</v>
      </c>
      <c r="L1731" s="207" t="s">
        <v>1139</v>
      </c>
      <c r="M1731" s="207" t="s">
        <v>3799</v>
      </c>
    </row>
    <row r="1732" spans="1:13" x14ac:dyDescent="0.25">
      <c r="A1732" s="207" t="s">
        <v>669</v>
      </c>
      <c r="B1732" s="207" t="s">
        <v>5288</v>
      </c>
      <c r="C1732" s="207" t="s">
        <v>8055</v>
      </c>
      <c r="D1732" s="297">
        <v>258</v>
      </c>
      <c r="L1732" s="207" t="s">
        <v>1139</v>
      </c>
      <c r="M1732" s="207" t="s">
        <v>5647</v>
      </c>
    </row>
    <row r="1733" spans="1:13" x14ac:dyDescent="0.25">
      <c r="A1733" s="207" t="s">
        <v>669</v>
      </c>
      <c r="B1733" s="207" t="s">
        <v>5288</v>
      </c>
      <c r="C1733" s="207" t="s">
        <v>7713</v>
      </c>
      <c r="D1733" s="297">
        <v>34</v>
      </c>
      <c r="L1733" s="207" t="s">
        <v>1139</v>
      </c>
      <c r="M1733" s="207" t="s">
        <v>3802</v>
      </c>
    </row>
    <row r="1734" spans="1:13" x14ac:dyDescent="0.25">
      <c r="A1734" s="207" t="s">
        <v>682</v>
      </c>
      <c r="B1734" s="207" t="s">
        <v>5284</v>
      </c>
      <c r="C1734" s="207" t="s">
        <v>5281</v>
      </c>
      <c r="D1734" s="297">
        <v>14</v>
      </c>
      <c r="L1734" s="207" t="s">
        <v>1139</v>
      </c>
      <c r="M1734" s="207" t="s">
        <v>5654</v>
      </c>
    </row>
    <row r="1735" spans="1:13" x14ac:dyDescent="0.25">
      <c r="A1735" s="207" t="s">
        <v>682</v>
      </c>
      <c r="B1735" s="207" t="s">
        <v>5284</v>
      </c>
      <c r="C1735" s="207" t="s">
        <v>5285</v>
      </c>
      <c r="D1735" s="297">
        <v>14</v>
      </c>
      <c r="L1735" s="207" t="s">
        <v>1139</v>
      </c>
      <c r="M1735" s="207" t="s">
        <v>3808</v>
      </c>
    </row>
    <row r="1736" spans="1:13" x14ac:dyDescent="0.25">
      <c r="A1736" s="207" t="s">
        <v>682</v>
      </c>
      <c r="B1736" s="207" t="s">
        <v>5284</v>
      </c>
      <c r="C1736" s="207" t="s">
        <v>3245</v>
      </c>
      <c r="D1736" s="297">
        <v>22</v>
      </c>
      <c r="L1736" s="207" t="s">
        <v>1139</v>
      </c>
      <c r="M1736" s="207" t="s">
        <v>3811</v>
      </c>
    </row>
    <row r="1737" spans="1:13" x14ac:dyDescent="0.25">
      <c r="A1737" s="207" t="s">
        <v>682</v>
      </c>
      <c r="B1737" s="207" t="s">
        <v>5284</v>
      </c>
      <c r="C1737" s="207" t="s">
        <v>3248</v>
      </c>
      <c r="D1737" s="297">
        <v>22</v>
      </c>
      <c r="L1737" s="207" t="s">
        <v>1139</v>
      </c>
      <c r="M1737" s="207" t="s">
        <v>5661</v>
      </c>
    </row>
    <row r="1738" spans="1:13" x14ac:dyDescent="0.25">
      <c r="A1738" s="207" t="s">
        <v>682</v>
      </c>
      <c r="B1738" s="207" t="s">
        <v>5284</v>
      </c>
      <c r="C1738" s="207" t="s">
        <v>3341</v>
      </c>
      <c r="D1738" s="297">
        <v>18</v>
      </c>
      <c r="L1738" s="207" t="s">
        <v>1139</v>
      </c>
      <c r="M1738" s="207" t="s">
        <v>3814</v>
      </c>
    </row>
    <row r="1739" spans="1:13" x14ac:dyDescent="0.25">
      <c r="A1739" s="207" t="s">
        <v>682</v>
      </c>
      <c r="B1739" s="207" t="s">
        <v>5284</v>
      </c>
      <c r="C1739" s="207" t="s">
        <v>7597</v>
      </c>
      <c r="D1739" s="297">
        <v>9</v>
      </c>
      <c r="L1739" s="207" t="s">
        <v>1139</v>
      </c>
      <c r="M1739" s="207" t="s">
        <v>3817</v>
      </c>
    </row>
    <row r="1740" spans="1:13" x14ac:dyDescent="0.25">
      <c r="A1740" s="207" t="s">
        <v>682</v>
      </c>
      <c r="B1740" s="207" t="s">
        <v>5284</v>
      </c>
      <c r="C1740" s="207" t="s">
        <v>4499</v>
      </c>
      <c r="D1740" s="297">
        <v>90</v>
      </c>
      <c r="L1740" s="207" t="s">
        <v>1139</v>
      </c>
      <c r="M1740" s="207" t="s">
        <v>5668</v>
      </c>
    </row>
    <row r="1741" spans="1:13" x14ac:dyDescent="0.25">
      <c r="A1741" s="207" t="s">
        <v>682</v>
      </c>
      <c r="B1741" s="207" t="s">
        <v>5284</v>
      </c>
      <c r="C1741" s="207" t="s">
        <v>7716</v>
      </c>
      <c r="D1741" s="297">
        <v>84</v>
      </c>
      <c r="L1741" s="207" t="s">
        <v>1139</v>
      </c>
      <c r="M1741" s="207" t="s">
        <v>3820</v>
      </c>
    </row>
    <row r="1742" spans="1:13" x14ac:dyDescent="0.25">
      <c r="A1742" s="207" t="s">
        <v>682</v>
      </c>
      <c r="B1742" s="207" t="s">
        <v>5284</v>
      </c>
      <c r="C1742" s="207" t="s">
        <v>4505</v>
      </c>
      <c r="D1742" s="297">
        <v>50</v>
      </c>
      <c r="L1742" s="207" t="s">
        <v>1139</v>
      </c>
      <c r="M1742" s="207" t="s">
        <v>3823</v>
      </c>
    </row>
    <row r="1743" spans="1:13" x14ac:dyDescent="0.25">
      <c r="A1743" s="207" t="s">
        <v>682</v>
      </c>
      <c r="B1743" s="207" t="s">
        <v>5315</v>
      </c>
      <c r="C1743" s="207" t="s">
        <v>5281</v>
      </c>
      <c r="D1743" s="297">
        <v>14</v>
      </c>
      <c r="L1743" s="207" t="s">
        <v>1139</v>
      </c>
      <c r="M1743" s="207" t="s">
        <v>5678</v>
      </c>
    </row>
    <row r="1744" spans="1:13" x14ac:dyDescent="0.25">
      <c r="A1744" s="207" t="s">
        <v>682</v>
      </c>
      <c r="B1744" s="207" t="s">
        <v>5315</v>
      </c>
      <c r="C1744" s="207" t="s">
        <v>5285</v>
      </c>
      <c r="D1744" s="297">
        <v>14</v>
      </c>
      <c r="L1744" s="207" t="s">
        <v>1139</v>
      </c>
      <c r="M1744" s="207" t="s">
        <v>3826</v>
      </c>
    </row>
    <row r="1745" spans="1:13" x14ac:dyDescent="0.25">
      <c r="A1745" s="207" t="s">
        <v>682</v>
      </c>
      <c r="B1745" s="207" t="s">
        <v>5315</v>
      </c>
      <c r="C1745" s="207" t="s">
        <v>3245</v>
      </c>
      <c r="D1745" s="297">
        <v>22</v>
      </c>
      <c r="L1745" s="207" t="s">
        <v>1139</v>
      </c>
      <c r="M1745" s="207" t="s">
        <v>3829</v>
      </c>
    </row>
    <row r="1746" spans="1:13" x14ac:dyDescent="0.25">
      <c r="A1746" s="207" t="s">
        <v>682</v>
      </c>
      <c r="B1746" s="207" t="s">
        <v>5315</v>
      </c>
      <c r="C1746" s="207" t="s">
        <v>3248</v>
      </c>
      <c r="D1746" s="297">
        <v>22</v>
      </c>
      <c r="L1746" s="207" t="s">
        <v>1139</v>
      </c>
      <c r="M1746" s="207" t="s">
        <v>5688</v>
      </c>
    </row>
    <row r="1747" spans="1:13" x14ac:dyDescent="0.25">
      <c r="A1747" s="207" t="s">
        <v>682</v>
      </c>
      <c r="B1747" s="207" t="s">
        <v>5315</v>
      </c>
      <c r="C1747" s="207" t="s">
        <v>4499</v>
      </c>
      <c r="D1747" s="297">
        <v>32</v>
      </c>
      <c r="L1747" s="207" t="s">
        <v>1139</v>
      </c>
      <c r="M1747" s="207" t="s">
        <v>3831</v>
      </c>
    </row>
    <row r="1748" spans="1:13" x14ac:dyDescent="0.25">
      <c r="A1748" s="207" t="s">
        <v>682</v>
      </c>
      <c r="B1748" s="207" t="s">
        <v>5315</v>
      </c>
      <c r="C1748" s="207" t="s">
        <v>7716</v>
      </c>
      <c r="D1748" s="297">
        <v>24</v>
      </c>
      <c r="L1748" s="207" t="s">
        <v>1139</v>
      </c>
      <c r="M1748" s="207" t="s">
        <v>5695</v>
      </c>
    </row>
    <row r="1749" spans="1:13" x14ac:dyDescent="0.25">
      <c r="A1749" s="207" t="s">
        <v>682</v>
      </c>
      <c r="B1749" s="207" t="s">
        <v>7702</v>
      </c>
      <c r="C1749" s="207" t="s">
        <v>4499</v>
      </c>
      <c r="D1749" s="297">
        <v>2</v>
      </c>
      <c r="L1749" s="207" t="s">
        <v>1139</v>
      </c>
      <c r="M1749" s="207" t="s">
        <v>3834</v>
      </c>
    </row>
    <row r="1750" spans="1:13" x14ac:dyDescent="0.25">
      <c r="A1750" s="207" t="s">
        <v>682</v>
      </c>
      <c r="B1750" s="207" t="s">
        <v>7702</v>
      </c>
      <c r="C1750" s="207" t="s">
        <v>7716</v>
      </c>
      <c r="D1750" s="297">
        <v>14</v>
      </c>
      <c r="L1750" s="207" t="s">
        <v>1139</v>
      </c>
      <c r="M1750" s="207" t="s">
        <v>5702</v>
      </c>
    </row>
    <row r="1751" spans="1:13" x14ac:dyDescent="0.25">
      <c r="A1751" s="207" t="s">
        <v>682</v>
      </c>
      <c r="B1751" s="207" t="s">
        <v>5288</v>
      </c>
      <c r="C1751" s="207" t="s">
        <v>5281</v>
      </c>
      <c r="D1751" s="297">
        <v>8</v>
      </c>
      <c r="L1751" s="207" t="s">
        <v>1139</v>
      </c>
      <c r="M1751" s="207" t="s">
        <v>3837</v>
      </c>
    </row>
    <row r="1752" spans="1:13" x14ac:dyDescent="0.25">
      <c r="A1752" s="207" t="s">
        <v>682</v>
      </c>
      <c r="B1752" s="207" t="s">
        <v>5288</v>
      </c>
      <c r="C1752" s="207" t="s">
        <v>5285</v>
      </c>
      <c r="D1752" s="297">
        <v>11</v>
      </c>
      <c r="L1752" s="207" t="s">
        <v>1139</v>
      </c>
      <c r="M1752" s="207" t="s">
        <v>5708</v>
      </c>
    </row>
    <row r="1753" spans="1:13" x14ac:dyDescent="0.25">
      <c r="A1753" s="207" t="s">
        <v>682</v>
      </c>
      <c r="B1753" s="207" t="s">
        <v>5288</v>
      </c>
      <c r="C1753" s="207" t="s">
        <v>3245</v>
      </c>
      <c r="D1753" s="297">
        <v>160</v>
      </c>
      <c r="L1753" s="207" t="s">
        <v>1139</v>
      </c>
      <c r="M1753" s="207" t="s">
        <v>7728</v>
      </c>
    </row>
    <row r="1754" spans="1:13" x14ac:dyDescent="0.25">
      <c r="A1754" s="207" t="s">
        <v>682</v>
      </c>
      <c r="B1754" s="207" t="s">
        <v>5288</v>
      </c>
      <c r="C1754" s="207" t="s">
        <v>3248</v>
      </c>
      <c r="D1754" s="297">
        <v>163</v>
      </c>
      <c r="L1754" s="207" t="s">
        <v>1139</v>
      </c>
      <c r="M1754" s="207" t="s">
        <v>7729</v>
      </c>
    </row>
    <row r="1755" spans="1:13" x14ac:dyDescent="0.25">
      <c r="A1755" s="207" t="s">
        <v>682</v>
      </c>
      <c r="B1755" s="207" t="s">
        <v>5288</v>
      </c>
      <c r="C1755" s="207" t="s">
        <v>3628</v>
      </c>
      <c r="D1755" s="297">
        <v>18</v>
      </c>
      <c r="L1755" s="207" t="s">
        <v>1139</v>
      </c>
      <c r="M1755" s="207" t="s">
        <v>7730</v>
      </c>
    </row>
    <row r="1756" spans="1:13" x14ac:dyDescent="0.25">
      <c r="A1756" s="207" t="s">
        <v>682</v>
      </c>
      <c r="B1756" s="207" t="s">
        <v>5288</v>
      </c>
      <c r="C1756" s="207" t="s">
        <v>4499</v>
      </c>
      <c r="D1756" s="297">
        <v>308</v>
      </c>
      <c r="L1756" s="207" t="s">
        <v>1139</v>
      </c>
      <c r="M1756" s="207" t="s">
        <v>3840</v>
      </c>
    </row>
    <row r="1757" spans="1:13" x14ac:dyDescent="0.25">
      <c r="A1757" s="207" t="s">
        <v>682</v>
      </c>
      <c r="B1757" s="207" t="s">
        <v>5288</v>
      </c>
      <c r="C1757" s="207" t="s">
        <v>7716</v>
      </c>
      <c r="D1757" s="297">
        <v>121</v>
      </c>
      <c r="L1757" s="207" t="s">
        <v>1139</v>
      </c>
      <c r="M1757" s="207" t="s">
        <v>3843</v>
      </c>
    </row>
    <row r="1758" spans="1:13" x14ac:dyDescent="0.25">
      <c r="A1758" s="207" t="s">
        <v>682</v>
      </c>
      <c r="B1758" s="207" t="s">
        <v>5288</v>
      </c>
      <c r="C1758" s="207" t="s">
        <v>4501</v>
      </c>
      <c r="D1758" s="297">
        <v>254</v>
      </c>
      <c r="L1758" s="207" t="s">
        <v>1139</v>
      </c>
      <c r="M1758" s="207" t="s">
        <v>3846</v>
      </c>
    </row>
    <row r="1759" spans="1:13" x14ac:dyDescent="0.25">
      <c r="A1759" s="207" t="s">
        <v>682</v>
      </c>
      <c r="B1759" s="207" t="s">
        <v>5288</v>
      </c>
      <c r="C1759" s="207" t="s">
        <v>4503</v>
      </c>
      <c r="D1759" s="297">
        <v>205</v>
      </c>
      <c r="L1759" s="207" t="s">
        <v>1139</v>
      </c>
      <c r="M1759" s="207" t="s">
        <v>3849</v>
      </c>
    </row>
    <row r="1760" spans="1:13" x14ac:dyDescent="0.25">
      <c r="A1760" s="207" t="s">
        <v>682</v>
      </c>
      <c r="B1760" s="207" t="s">
        <v>5288</v>
      </c>
      <c r="C1760" s="207" t="s">
        <v>4505</v>
      </c>
      <c r="D1760" s="297">
        <v>224</v>
      </c>
      <c r="L1760" s="207" t="s">
        <v>1139</v>
      </c>
      <c r="M1760" s="207" t="s">
        <v>3852</v>
      </c>
    </row>
    <row r="1761" spans="1:13" x14ac:dyDescent="0.25">
      <c r="A1761" s="207" t="s">
        <v>682</v>
      </c>
      <c r="B1761" s="207" t="s">
        <v>5288</v>
      </c>
      <c r="C1761" s="207" t="s">
        <v>4508</v>
      </c>
      <c r="D1761" s="297">
        <v>25</v>
      </c>
      <c r="L1761" s="207" t="s">
        <v>1139</v>
      </c>
      <c r="M1761" s="207" t="s">
        <v>3855</v>
      </c>
    </row>
    <row r="1762" spans="1:13" x14ac:dyDescent="0.25">
      <c r="A1762" s="207" t="s">
        <v>682</v>
      </c>
      <c r="B1762" s="207" t="s">
        <v>5288</v>
      </c>
      <c r="C1762" s="207" t="s">
        <v>7872</v>
      </c>
      <c r="D1762" s="297">
        <v>2</v>
      </c>
      <c r="L1762" s="207" t="s">
        <v>1139</v>
      </c>
      <c r="M1762" s="207" t="s">
        <v>5723</v>
      </c>
    </row>
    <row r="1763" spans="1:13" x14ac:dyDescent="0.25">
      <c r="A1763" s="207" t="s">
        <v>682</v>
      </c>
      <c r="B1763" s="207" t="s">
        <v>5304</v>
      </c>
      <c r="C1763" s="207" t="s">
        <v>5281</v>
      </c>
      <c r="D1763" s="297">
        <v>8</v>
      </c>
      <c r="L1763" s="207" t="s">
        <v>1139</v>
      </c>
      <c r="M1763" s="207" t="s">
        <v>3858</v>
      </c>
    </row>
    <row r="1764" spans="1:13" x14ac:dyDescent="0.25">
      <c r="A1764" s="207" t="s">
        <v>682</v>
      </c>
      <c r="B1764" s="207" t="s">
        <v>5304</v>
      </c>
      <c r="C1764" s="207" t="s">
        <v>5285</v>
      </c>
      <c r="D1764" s="297">
        <v>8</v>
      </c>
      <c r="L1764" s="207" t="s">
        <v>1139</v>
      </c>
      <c r="M1764" s="207" t="s">
        <v>3861</v>
      </c>
    </row>
    <row r="1765" spans="1:13" x14ac:dyDescent="0.25">
      <c r="A1765" s="207" t="s">
        <v>682</v>
      </c>
      <c r="B1765" s="207" t="s">
        <v>5304</v>
      </c>
      <c r="C1765" s="207" t="s">
        <v>3245</v>
      </c>
      <c r="D1765" s="297">
        <v>42</v>
      </c>
      <c r="L1765" s="207" t="s">
        <v>1139</v>
      </c>
      <c r="M1765" s="207" t="s">
        <v>3864</v>
      </c>
    </row>
    <row r="1766" spans="1:13" x14ac:dyDescent="0.25">
      <c r="A1766" s="207" t="s">
        <v>682</v>
      </c>
      <c r="B1766" s="207" t="s">
        <v>5304</v>
      </c>
      <c r="C1766" s="207" t="s">
        <v>3248</v>
      </c>
      <c r="D1766" s="297">
        <v>42</v>
      </c>
      <c r="L1766" s="207" t="s">
        <v>1139</v>
      </c>
      <c r="M1766" s="207" t="s">
        <v>3867</v>
      </c>
    </row>
    <row r="1767" spans="1:13" x14ac:dyDescent="0.25">
      <c r="A1767" s="207" t="s">
        <v>682</v>
      </c>
      <c r="B1767" s="207" t="s">
        <v>5304</v>
      </c>
      <c r="C1767" s="207" t="s">
        <v>4499</v>
      </c>
      <c r="D1767" s="297">
        <v>87</v>
      </c>
      <c r="L1767" s="207" t="s">
        <v>1139</v>
      </c>
      <c r="M1767" s="207" t="s">
        <v>3870</v>
      </c>
    </row>
    <row r="1768" spans="1:13" x14ac:dyDescent="0.25">
      <c r="A1768" s="207" t="s">
        <v>682</v>
      </c>
      <c r="B1768" s="207" t="s">
        <v>5304</v>
      </c>
      <c r="C1768" s="207" t="s">
        <v>7716</v>
      </c>
      <c r="D1768" s="297">
        <v>26</v>
      </c>
      <c r="L1768" s="207" t="s">
        <v>1139</v>
      </c>
      <c r="M1768" s="207" t="s">
        <v>3873</v>
      </c>
    </row>
    <row r="1769" spans="1:13" x14ac:dyDescent="0.25">
      <c r="A1769" s="207" t="s">
        <v>682</v>
      </c>
      <c r="B1769" s="207" t="s">
        <v>5304</v>
      </c>
      <c r="C1769" s="207" t="s">
        <v>4501</v>
      </c>
      <c r="D1769" s="297">
        <v>36</v>
      </c>
      <c r="L1769" s="207" t="s">
        <v>1139</v>
      </c>
      <c r="M1769" s="207" t="s">
        <v>3875</v>
      </c>
    </row>
    <row r="1770" spans="1:13" x14ac:dyDescent="0.25">
      <c r="A1770" s="207" t="s">
        <v>682</v>
      </c>
      <c r="B1770" s="207" t="s">
        <v>5304</v>
      </c>
      <c r="C1770" s="207" t="s">
        <v>4505</v>
      </c>
      <c r="D1770" s="297">
        <v>16</v>
      </c>
      <c r="L1770" s="207" t="s">
        <v>1139</v>
      </c>
      <c r="M1770" s="207" t="s">
        <v>3877</v>
      </c>
    </row>
    <row r="1771" spans="1:13" x14ac:dyDescent="0.25">
      <c r="A1771" s="207" t="s">
        <v>682</v>
      </c>
      <c r="B1771" s="207" t="s">
        <v>5332</v>
      </c>
      <c r="C1771" s="207" t="s">
        <v>5281</v>
      </c>
      <c r="D1771" s="297">
        <v>30</v>
      </c>
      <c r="L1771" s="207" t="s">
        <v>1139</v>
      </c>
      <c r="M1771" s="207" t="s">
        <v>3880</v>
      </c>
    </row>
    <row r="1772" spans="1:13" x14ac:dyDescent="0.25">
      <c r="A1772" s="207" t="s">
        <v>682</v>
      </c>
      <c r="B1772" s="207" t="s">
        <v>5332</v>
      </c>
      <c r="C1772" s="207" t="s">
        <v>5285</v>
      </c>
      <c r="D1772" s="297">
        <v>30</v>
      </c>
      <c r="L1772" s="207" t="s">
        <v>1139</v>
      </c>
      <c r="M1772" s="207" t="s">
        <v>7913</v>
      </c>
    </row>
    <row r="1773" spans="1:13" x14ac:dyDescent="0.25">
      <c r="A1773" s="207" t="s">
        <v>682</v>
      </c>
      <c r="B1773" s="207" t="s">
        <v>5332</v>
      </c>
      <c r="C1773" s="207" t="s">
        <v>4499</v>
      </c>
      <c r="D1773" s="297">
        <v>21</v>
      </c>
      <c r="L1773" s="207" t="s">
        <v>1139</v>
      </c>
      <c r="M1773" s="207" t="s">
        <v>7932</v>
      </c>
    </row>
    <row r="1774" spans="1:13" x14ac:dyDescent="0.25">
      <c r="A1774" s="207" t="s">
        <v>682</v>
      </c>
      <c r="B1774" s="207" t="s">
        <v>5332</v>
      </c>
      <c r="C1774" s="207" t="s">
        <v>7716</v>
      </c>
      <c r="D1774" s="297">
        <v>12</v>
      </c>
      <c r="L1774" s="207" t="s">
        <v>1139</v>
      </c>
      <c r="M1774" s="207" t="s">
        <v>3882</v>
      </c>
    </row>
    <row r="1775" spans="1:13" x14ac:dyDescent="0.25">
      <c r="A1775" s="207" t="s">
        <v>682</v>
      </c>
      <c r="B1775" s="207" t="s">
        <v>5307</v>
      </c>
      <c r="C1775" s="207" t="s">
        <v>4499</v>
      </c>
      <c r="D1775" s="297">
        <v>27</v>
      </c>
      <c r="L1775" s="207" t="s">
        <v>1139</v>
      </c>
      <c r="M1775" s="207" t="s">
        <v>3887</v>
      </c>
    </row>
    <row r="1776" spans="1:13" x14ac:dyDescent="0.25">
      <c r="A1776" s="207" t="s">
        <v>682</v>
      </c>
      <c r="B1776" s="207" t="s">
        <v>5307</v>
      </c>
      <c r="C1776" s="207" t="s">
        <v>7716</v>
      </c>
      <c r="D1776" s="297">
        <v>27</v>
      </c>
      <c r="L1776" s="207" t="s">
        <v>1139</v>
      </c>
      <c r="M1776" s="207" t="s">
        <v>3892</v>
      </c>
    </row>
    <row r="1777" spans="1:13" x14ac:dyDescent="0.25">
      <c r="A1777" s="207" t="s">
        <v>704</v>
      </c>
      <c r="B1777" s="207" t="s">
        <v>5284</v>
      </c>
      <c r="C1777" s="207" t="s">
        <v>3251</v>
      </c>
      <c r="D1777" s="297">
        <v>74</v>
      </c>
      <c r="L1777" s="207" t="s">
        <v>1139</v>
      </c>
      <c r="M1777" s="207" t="s">
        <v>3895</v>
      </c>
    </row>
    <row r="1778" spans="1:13" x14ac:dyDescent="0.25">
      <c r="A1778" s="207" t="s">
        <v>704</v>
      </c>
      <c r="B1778" s="207" t="s">
        <v>5284</v>
      </c>
      <c r="C1778" s="207" t="s">
        <v>3260</v>
      </c>
      <c r="D1778" s="297">
        <v>10</v>
      </c>
      <c r="L1778" s="207" t="s">
        <v>1139</v>
      </c>
      <c r="M1778" s="207" t="s">
        <v>3900</v>
      </c>
    </row>
    <row r="1779" spans="1:13" x14ac:dyDescent="0.25">
      <c r="A1779" s="207" t="s">
        <v>704</v>
      </c>
      <c r="B1779" s="207" t="s">
        <v>5337</v>
      </c>
      <c r="C1779" s="207" t="s">
        <v>7837</v>
      </c>
      <c r="D1779" s="297">
        <v>6</v>
      </c>
      <c r="L1779" s="207" t="s">
        <v>1139</v>
      </c>
      <c r="M1779" s="207" t="s">
        <v>3905</v>
      </c>
    </row>
    <row r="1780" spans="1:13" x14ac:dyDescent="0.25">
      <c r="A1780" s="207" t="s">
        <v>704</v>
      </c>
      <c r="B1780" s="207" t="s">
        <v>5337</v>
      </c>
      <c r="C1780" s="207" t="s">
        <v>4175</v>
      </c>
      <c r="D1780" s="297">
        <v>2</v>
      </c>
      <c r="L1780" s="207" t="s">
        <v>1139</v>
      </c>
      <c r="M1780" s="207" t="s">
        <v>3908</v>
      </c>
    </row>
    <row r="1781" spans="1:13" x14ac:dyDescent="0.25">
      <c r="A1781" s="207" t="s">
        <v>704</v>
      </c>
      <c r="B1781" s="207" t="s">
        <v>5337</v>
      </c>
      <c r="C1781" s="207" t="s">
        <v>8063</v>
      </c>
      <c r="D1781" s="297">
        <v>2</v>
      </c>
      <c r="L1781" s="207" t="s">
        <v>1139</v>
      </c>
      <c r="M1781" s="207" t="s">
        <v>3911</v>
      </c>
    </row>
    <row r="1782" spans="1:13" x14ac:dyDescent="0.25">
      <c r="A1782" s="207" t="s">
        <v>704</v>
      </c>
      <c r="B1782" s="207" t="s">
        <v>5337</v>
      </c>
      <c r="C1782" s="207" t="s">
        <v>8064</v>
      </c>
      <c r="D1782" s="297">
        <v>2</v>
      </c>
      <c r="L1782" s="207" t="s">
        <v>1139</v>
      </c>
      <c r="M1782" s="207" t="s">
        <v>3914</v>
      </c>
    </row>
    <row r="1783" spans="1:13" x14ac:dyDescent="0.25">
      <c r="A1783" s="207" t="s">
        <v>704</v>
      </c>
      <c r="B1783" s="207" t="s">
        <v>5337</v>
      </c>
      <c r="C1783" s="207" t="s">
        <v>8175</v>
      </c>
      <c r="D1783" s="297">
        <v>2</v>
      </c>
      <c r="L1783" s="207" t="s">
        <v>1139</v>
      </c>
      <c r="M1783" s="207" t="s">
        <v>3916</v>
      </c>
    </row>
    <row r="1784" spans="1:13" x14ac:dyDescent="0.25">
      <c r="A1784" s="207" t="s">
        <v>704</v>
      </c>
      <c r="B1784" s="207" t="s">
        <v>5337</v>
      </c>
      <c r="C1784" s="207" t="s">
        <v>4509</v>
      </c>
      <c r="D1784" s="297">
        <v>224</v>
      </c>
      <c r="L1784" s="207" t="s">
        <v>1139</v>
      </c>
      <c r="M1784" s="207" t="s">
        <v>3923</v>
      </c>
    </row>
    <row r="1785" spans="1:13" x14ac:dyDescent="0.25">
      <c r="A1785" s="207" t="s">
        <v>731</v>
      </c>
      <c r="B1785" s="207" t="s">
        <v>5288</v>
      </c>
      <c r="C1785" s="207" t="s">
        <v>3588</v>
      </c>
      <c r="D1785" s="297">
        <v>126</v>
      </c>
      <c r="L1785" s="207" t="s">
        <v>1139</v>
      </c>
      <c r="M1785" s="207" t="s">
        <v>7921</v>
      </c>
    </row>
    <row r="1786" spans="1:13" x14ac:dyDescent="0.25">
      <c r="A1786" s="207" t="s">
        <v>731</v>
      </c>
      <c r="B1786" s="207" t="s">
        <v>5288</v>
      </c>
      <c r="C1786" s="207" t="s">
        <v>7654</v>
      </c>
      <c r="D1786" s="297">
        <v>217</v>
      </c>
      <c r="L1786" s="207" t="s">
        <v>1139</v>
      </c>
      <c r="M1786" s="207" t="s">
        <v>3925</v>
      </c>
    </row>
    <row r="1787" spans="1:13" x14ac:dyDescent="0.25">
      <c r="A1787" s="207" t="s">
        <v>731</v>
      </c>
      <c r="B1787" s="207" t="s">
        <v>5288</v>
      </c>
      <c r="C1787" s="207" t="s">
        <v>3602</v>
      </c>
      <c r="D1787" s="297">
        <v>52</v>
      </c>
      <c r="L1787" s="207" t="s">
        <v>1139</v>
      </c>
      <c r="M1787" s="207" t="s">
        <v>3926</v>
      </c>
    </row>
    <row r="1788" spans="1:13" x14ac:dyDescent="0.25">
      <c r="A1788" s="207" t="s">
        <v>731</v>
      </c>
      <c r="B1788" s="207" t="s">
        <v>5288</v>
      </c>
      <c r="C1788" s="207" t="s">
        <v>3642</v>
      </c>
      <c r="D1788" s="297">
        <v>4</v>
      </c>
      <c r="L1788" s="207" t="s">
        <v>1139</v>
      </c>
      <c r="M1788" s="207" t="s">
        <v>7680</v>
      </c>
    </row>
    <row r="1789" spans="1:13" x14ac:dyDescent="0.25">
      <c r="A1789" s="207" t="s">
        <v>731</v>
      </c>
      <c r="B1789" s="207" t="s">
        <v>5288</v>
      </c>
      <c r="C1789" s="207" t="s">
        <v>3645</v>
      </c>
      <c r="D1789" s="297">
        <v>8</v>
      </c>
      <c r="L1789" s="207" t="s">
        <v>1139</v>
      </c>
      <c r="M1789" s="207" t="s">
        <v>7681</v>
      </c>
    </row>
    <row r="1790" spans="1:13" x14ac:dyDescent="0.25">
      <c r="A1790" s="207" t="s">
        <v>744</v>
      </c>
      <c r="B1790" s="207" t="s">
        <v>5284</v>
      </c>
      <c r="C1790" s="207" t="s">
        <v>3251</v>
      </c>
      <c r="D1790" s="297">
        <v>14</v>
      </c>
      <c r="L1790" s="207" t="s">
        <v>1139</v>
      </c>
      <c r="M1790" s="207" t="s">
        <v>8450</v>
      </c>
    </row>
    <row r="1791" spans="1:13" x14ac:dyDescent="0.25">
      <c r="A1791" s="207" t="s">
        <v>744</v>
      </c>
      <c r="B1791" s="207" t="s">
        <v>5284</v>
      </c>
      <c r="C1791" s="207" t="s">
        <v>3260</v>
      </c>
      <c r="D1791" s="297">
        <v>1855</v>
      </c>
      <c r="L1791" s="207" t="s">
        <v>1139</v>
      </c>
      <c r="M1791" s="207" t="s">
        <v>7732</v>
      </c>
    </row>
    <row r="1792" spans="1:13" x14ac:dyDescent="0.25">
      <c r="A1792" s="207" t="s">
        <v>744</v>
      </c>
      <c r="B1792" s="207" t="s">
        <v>5284</v>
      </c>
      <c r="C1792" s="207" t="s">
        <v>3263</v>
      </c>
      <c r="D1792" s="297">
        <v>620</v>
      </c>
      <c r="L1792" s="207" t="s">
        <v>1139</v>
      </c>
      <c r="M1792" s="207" t="s">
        <v>7733</v>
      </c>
    </row>
    <row r="1793" spans="1:13" x14ac:dyDescent="0.25">
      <c r="A1793" s="207" t="s">
        <v>744</v>
      </c>
      <c r="B1793" s="207" t="s">
        <v>5284</v>
      </c>
      <c r="C1793" s="207" t="s">
        <v>3266</v>
      </c>
      <c r="D1793" s="297">
        <v>1193</v>
      </c>
      <c r="L1793" s="207" t="s">
        <v>1139</v>
      </c>
      <c r="M1793" s="207" t="s">
        <v>3930</v>
      </c>
    </row>
    <row r="1794" spans="1:13" x14ac:dyDescent="0.25">
      <c r="A1794" s="207" t="s">
        <v>744</v>
      </c>
      <c r="B1794" s="207" t="s">
        <v>5284</v>
      </c>
      <c r="C1794" s="207" t="s">
        <v>3271</v>
      </c>
      <c r="D1794" s="297">
        <v>186</v>
      </c>
      <c r="L1794" s="207" t="s">
        <v>1139</v>
      </c>
      <c r="M1794" s="207" t="s">
        <v>7734</v>
      </c>
    </row>
    <row r="1795" spans="1:13" x14ac:dyDescent="0.25">
      <c r="A1795" s="207" t="s">
        <v>744</v>
      </c>
      <c r="B1795" s="207" t="s">
        <v>5284</v>
      </c>
      <c r="C1795" s="207" t="s">
        <v>3276</v>
      </c>
      <c r="D1795" s="297">
        <v>74</v>
      </c>
      <c r="L1795" s="207" t="s">
        <v>1139</v>
      </c>
      <c r="M1795" s="207" t="s">
        <v>3932</v>
      </c>
    </row>
    <row r="1796" spans="1:13" x14ac:dyDescent="0.25">
      <c r="A1796" s="207" t="s">
        <v>744</v>
      </c>
      <c r="B1796" s="207" t="s">
        <v>5284</v>
      </c>
      <c r="C1796" s="207" t="s">
        <v>3279</v>
      </c>
      <c r="D1796" s="297">
        <v>22</v>
      </c>
      <c r="L1796" s="207" t="s">
        <v>1139</v>
      </c>
      <c r="M1796" s="207" t="s">
        <v>3935</v>
      </c>
    </row>
    <row r="1797" spans="1:13" x14ac:dyDescent="0.25">
      <c r="A1797" s="207" t="s">
        <v>744</v>
      </c>
      <c r="B1797" s="207" t="s">
        <v>5284</v>
      </c>
      <c r="C1797" s="207" t="s">
        <v>3282</v>
      </c>
      <c r="D1797" s="297">
        <v>12</v>
      </c>
      <c r="L1797" s="207" t="s">
        <v>1139</v>
      </c>
      <c r="M1797" s="207" t="s">
        <v>7735</v>
      </c>
    </row>
    <row r="1798" spans="1:13" x14ac:dyDescent="0.25">
      <c r="A1798" s="207" t="s">
        <v>744</v>
      </c>
      <c r="B1798" s="207" t="s">
        <v>5284</v>
      </c>
      <c r="C1798" s="207" t="s">
        <v>7936</v>
      </c>
      <c r="D1798" s="297">
        <v>271</v>
      </c>
      <c r="L1798" s="207" t="s">
        <v>1139</v>
      </c>
      <c r="M1798" s="207" t="s">
        <v>3938</v>
      </c>
    </row>
    <row r="1799" spans="1:13" x14ac:dyDescent="0.25">
      <c r="A1799" s="207" t="s">
        <v>744</v>
      </c>
      <c r="B1799" s="207" t="s">
        <v>5284</v>
      </c>
      <c r="C1799" s="207" t="s">
        <v>3311</v>
      </c>
      <c r="D1799" s="297">
        <v>2713</v>
      </c>
      <c r="L1799" s="207" t="s">
        <v>1139</v>
      </c>
      <c r="M1799" s="207" t="s">
        <v>3941</v>
      </c>
    </row>
    <row r="1800" spans="1:13" x14ac:dyDescent="0.25">
      <c r="A1800" s="207" t="s">
        <v>744</v>
      </c>
      <c r="B1800" s="207" t="s">
        <v>5284</v>
      </c>
      <c r="C1800" s="207" t="s">
        <v>3341</v>
      </c>
      <c r="D1800" s="297">
        <v>341</v>
      </c>
      <c r="L1800" s="207" t="s">
        <v>1139</v>
      </c>
      <c r="M1800" s="207" t="s">
        <v>7736</v>
      </c>
    </row>
    <row r="1801" spans="1:13" x14ac:dyDescent="0.25">
      <c r="A1801" s="207" t="s">
        <v>744</v>
      </c>
      <c r="B1801" s="207" t="s">
        <v>5284</v>
      </c>
      <c r="C1801" s="207" t="s">
        <v>3377</v>
      </c>
      <c r="D1801" s="297">
        <v>271</v>
      </c>
      <c r="L1801" s="207" t="s">
        <v>1139</v>
      </c>
      <c r="M1801" s="207" t="s">
        <v>7737</v>
      </c>
    </row>
    <row r="1802" spans="1:13" x14ac:dyDescent="0.25">
      <c r="A1802" s="207" t="s">
        <v>744</v>
      </c>
      <c r="B1802" s="207" t="s">
        <v>5284</v>
      </c>
      <c r="C1802" s="207" t="s">
        <v>3383</v>
      </c>
      <c r="D1802" s="297">
        <v>2</v>
      </c>
      <c r="L1802" s="207" t="s">
        <v>1139</v>
      </c>
      <c r="M1802" s="207" t="s">
        <v>7738</v>
      </c>
    </row>
    <row r="1803" spans="1:13" x14ac:dyDescent="0.25">
      <c r="A1803" s="207" t="s">
        <v>744</v>
      </c>
      <c r="B1803" s="207" t="s">
        <v>5284</v>
      </c>
      <c r="C1803" s="207" t="s">
        <v>3399</v>
      </c>
      <c r="D1803" s="297">
        <v>217</v>
      </c>
      <c r="L1803" s="207" t="s">
        <v>1139</v>
      </c>
      <c r="M1803" s="207" t="s">
        <v>7739</v>
      </c>
    </row>
    <row r="1804" spans="1:13" x14ac:dyDescent="0.25">
      <c r="A1804" s="207" t="s">
        <v>744</v>
      </c>
      <c r="B1804" s="207" t="s">
        <v>5284</v>
      </c>
      <c r="C1804" s="207" t="s">
        <v>3401</v>
      </c>
      <c r="D1804" s="297">
        <v>196</v>
      </c>
      <c r="L1804" s="207" t="s">
        <v>1139</v>
      </c>
      <c r="M1804" s="207" t="s">
        <v>7682</v>
      </c>
    </row>
    <row r="1805" spans="1:13" x14ac:dyDescent="0.25">
      <c r="A1805" s="207" t="s">
        <v>744</v>
      </c>
      <c r="B1805" s="207" t="s">
        <v>5284</v>
      </c>
      <c r="C1805" s="207" t="s">
        <v>7901</v>
      </c>
      <c r="D1805" s="297">
        <v>488</v>
      </c>
      <c r="L1805" s="207" t="s">
        <v>1139</v>
      </c>
      <c r="M1805" s="207" t="s">
        <v>7741</v>
      </c>
    </row>
    <row r="1806" spans="1:13" x14ac:dyDescent="0.25">
      <c r="A1806" s="207" t="s">
        <v>744</v>
      </c>
      <c r="B1806" s="207" t="s">
        <v>5284</v>
      </c>
      <c r="C1806" s="207" t="s">
        <v>7902</v>
      </c>
      <c r="D1806" s="297">
        <v>492</v>
      </c>
      <c r="L1806" s="207" t="s">
        <v>1139</v>
      </c>
      <c r="M1806" s="207" t="s">
        <v>7683</v>
      </c>
    </row>
    <row r="1807" spans="1:13" x14ac:dyDescent="0.25">
      <c r="A1807" s="207" t="s">
        <v>744</v>
      </c>
      <c r="B1807" s="207" t="s">
        <v>5284</v>
      </c>
      <c r="C1807" s="207" t="s">
        <v>7904</v>
      </c>
      <c r="D1807" s="297">
        <v>2</v>
      </c>
      <c r="L1807" s="207" t="s">
        <v>1139</v>
      </c>
      <c r="M1807" s="207" t="s">
        <v>7742</v>
      </c>
    </row>
    <row r="1808" spans="1:13" x14ac:dyDescent="0.25">
      <c r="A1808" s="207" t="s">
        <v>997</v>
      </c>
      <c r="B1808" s="207" t="s">
        <v>9105</v>
      </c>
      <c r="C1808" s="207" t="s">
        <v>7871</v>
      </c>
      <c r="D1808" s="297">
        <v>126</v>
      </c>
      <c r="L1808" s="207" t="s">
        <v>1139</v>
      </c>
      <c r="M1808" s="207" t="s">
        <v>7743</v>
      </c>
    </row>
    <row r="1809" spans="1:13" x14ac:dyDescent="0.25">
      <c r="A1809" s="207" t="s">
        <v>997</v>
      </c>
      <c r="B1809" s="207" t="s">
        <v>5353</v>
      </c>
      <c r="C1809" s="207" t="s">
        <v>7871</v>
      </c>
      <c r="D1809" s="297">
        <v>126</v>
      </c>
      <c r="L1809" s="207" t="s">
        <v>1139</v>
      </c>
      <c r="M1809" s="207" t="s">
        <v>7744</v>
      </c>
    </row>
    <row r="1810" spans="1:13" x14ac:dyDescent="0.25">
      <c r="A1810" s="207" t="s">
        <v>1041</v>
      </c>
      <c r="B1810" s="207" t="s">
        <v>5288</v>
      </c>
      <c r="C1810" s="207" t="s">
        <v>7905</v>
      </c>
      <c r="D1810" s="297">
        <v>32</v>
      </c>
      <c r="L1810" s="207" t="s">
        <v>1139</v>
      </c>
      <c r="M1810" s="207" t="s">
        <v>7745</v>
      </c>
    </row>
    <row r="1811" spans="1:13" x14ac:dyDescent="0.25">
      <c r="A1811" s="207" t="s">
        <v>1041</v>
      </c>
      <c r="B1811" s="207" t="s">
        <v>5288</v>
      </c>
      <c r="C1811" s="207" t="s">
        <v>7984</v>
      </c>
      <c r="D1811" s="297">
        <v>4</v>
      </c>
      <c r="L1811" s="207" t="s">
        <v>1139</v>
      </c>
      <c r="M1811" s="207" t="s">
        <v>3944</v>
      </c>
    </row>
    <row r="1812" spans="1:13" x14ac:dyDescent="0.25">
      <c r="A1812" s="207" t="s">
        <v>1041</v>
      </c>
      <c r="B1812" s="207" t="s">
        <v>5288</v>
      </c>
      <c r="C1812" s="207" t="s">
        <v>3480</v>
      </c>
      <c r="D1812" s="297">
        <v>8</v>
      </c>
      <c r="L1812" s="207" t="s">
        <v>1139</v>
      </c>
      <c r="M1812" s="207" t="s">
        <v>7746</v>
      </c>
    </row>
    <row r="1813" spans="1:13" x14ac:dyDescent="0.25">
      <c r="A1813" s="207" t="s">
        <v>1041</v>
      </c>
      <c r="B1813" s="207" t="s">
        <v>5288</v>
      </c>
      <c r="C1813" s="207" t="s">
        <v>3489</v>
      </c>
      <c r="D1813" s="297">
        <v>4</v>
      </c>
      <c r="L1813" s="207" t="s">
        <v>1139</v>
      </c>
      <c r="M1813" s="207" t="s">
        <v>3950</v>
      </c>
    </row>
    <row r="1814" spans="1:13" x14ac:dyDescent="0.25">
      <c r="A1814" s="207" t="s">
        <v>1041</v>
      </c>
      <c r="B1814" s="207" t="s">
        <v>5288</v>
      </c>
      <c r="C1814" s="207" t="s">
        <v>3492</v>
      </c>
      <c r="D1814" s="297">
        <v>4</v>
      </c>
      <c r="L1814" s="207" t="s">
        <v>1139</v>
      </c>
      <c r="M1814" s="207" t="s">
        <v>3952</v>
      </c>
    </row>
    <row r="1815" spans="1:13" x14ac:dyDescent="0.25">
      <c r="A1815" s="207" t="s">
        <v>1041</v>
      </c>
      <c r="B1815" s="207" t="s">
        <v>5288</v>
      </c>
      <c r="C1815" s="207" t="s">
        <v>3521</v>
      </c>
      <c r="D1815" s="297">
        <v>2</v>
      </c>
      <c r="L1815" s="207" t="s">
        <v>1139</v>
      </c>
      <c r="M1815" s="207" t="s">
        <v>5802</v>
      </c>
    </row>
    <row r="1816" spans="1:13" x14ac:dyDescent="0.25">
      <c r="A1816" s="207" t="s">
        <v>1041</v>
      </c>
      <c r="B1816" s="207" t="s">
        <v>5288</v>
      </c>
      <c r="C1816" s="207" t="s">
        <v>3532</v>
      </c>
      <c r="D1816" s="297">
        <v>10</v>
      </c>
      <c r="L1816" s="207" t="s">
        <v>1139</v>
      </c>
      <c r="M1816" s="207" t="s">
        <v>3954</v>
      </c>
    </row>
    <row r="1817" spans="1:13" x14ac:dyDescent="0.25">
      <c r="A1817" s="207" t="s">
        <v>1041</v>
      </c>
      <c r="B1817" s="207" t="s">
        <v>5288</v>
      </c>
      <c r="C1817" s="207" t="s">
        <v>8419</v>
      </c>
      <c r="D1817" s="297">
        <v>4</v>
      </c>
      <c r="L1817" s="207" t="s">
        <v>1139</v>
      </c>
      <c r="M1817" s="207" t="s">
        <v>3956</v>
      </c>
    </row>
    <row r="1818" spans="1:13" x14ac:dyDescent="0.25">
      <c r="A1818" s="207" t="s">
        <v>1041</v>
      </c>
      <c r="B1818" s="207" t="s">
        <v>5288</v>
      </c>
      <c r="C1818" s="207" t="s">
        <v>3543</v>
      </c>
      <c r="D1818" s="297">
        <v>22</v>
      </c>
      <c r="L1818" s="207" t="s">
        <v>1139</v>
      </c>
      <c r="M1818" s="207" t="s">
        <v>3958</v>
      </c>
    </row>
    <row r="1819" spans="1:13" x14ac:dyDescent="0.25">
      <c r="A1819" s="207" t="s">
        <v>1041</v>
      </c>
      <c r="B1819" s="207" t="s">
        <v>5288</v>
      </c>
      <c r="C1819" s="207" t="s">
        <v>3570</v>
      </c>
      <c r="D1819" s="297">
        <v>42</v>
      </c>
      <c r="L1819" s="207" t="s">
        <v>1139</v>
      </c>
      <c r="M1819" s="207" t="s">
        <v>3960</v>
      </c>
    </row>
    <row r="1820" spans="1:13" x14ac:dyDescent="0.25">
      <c r="A1820" s="207" t="s">
        <v>1041</v>
      </c>
      <c r="B1820" s="207" t="s">
        <v>5288</v>
      </c>
      <c r="C1820" s="207" t="s">
        <v>3585</v>
      </c>
      <c r="D1820" s="297">
        <v>6</v>
      </c>
      <c r="L1820" s="207" t="s">
        <v>1139</v>
      </c>
      <c r="M1820" s="207" t="s">
        <v>3962</v>
      </c>
    </row>
    <row r="1821" spans="1:13" x14ac:dyDescent="0.25">
      <c r="A1821" s="207" t="s">
        <v>1041</v>
      </c>
      <c r="B1821" s="207" t="s">
        <v>5288</v>
      </c>
      <c r="C1821" s="207" t="s">
        <v>7654</v>
      </c>
      <c r="D1821" s="297">
        <v>2</v>
      </c>
      <c r="L1821" s="207" t="s">
        <v>1139</v>
      </c>
      <c r="M1821" s="207" t="s">
        <v>3964</v>
      </c>
    </row>
    <row r="1822" spans="1:13" x14ac:dyDescent="0.25">
      <c r="A1822" s="207" t="s">
        <v>1041</v>
      </c>
      <c r="B1822" s="207" t="s">
        <v>5288</v>
      </c>
      <c r="C1822" s="207" t="s">
        <v>7668</v>
      </c>
      <c r="D1822" s="297">
        <v>236</v>
      </c>
      <c r="L1822" s="207" t="s">
        <v>1139</v>
      </c>
      <c r="M1822" s="207" t="s">
        <v>3966</v>
      </c>
    </row>
    <row r="1823" spans="1:13" x14ac:dyDescent="0.25">
      <c r="A1823" s="207" t="s">
        <v>1041</v>
      </c>
      <c r="B1823" s="207" t="s">
        <v>5288</v>
      </c>
      <c r="C1823" s="207" t="s">
        <v>3628</v>
      </c>
      <c r="D1823" s="297">
        <v>3372</v>
      </c>
      <c r="L1823" s="207" t="s">
        <v>1139</v>
      </c>
      <c r="M1823" s="207" t="s">
        <v>3968</v>
      </c>
    </row>
    <row r="1824" spans="1:13" x14ac:dyDescent="0.25">
      <c r="A1824" s="207" t="s">
        <v>1041</v>
      </c>
      <c r="B1824" s="207" t="s">
        <v>5288</v>
      </c>
      <c r="C1824" s="207" t="s">
        <v>7678</v>
      </c>
      <c r="D1824" s="297">
        <v>2</v>
      </c>
      <c r="L1824" s="207" t="s">
        <v>1139</v>
      </c>
      <c r="M1824" s="207" t="s">
        <v>3970</v>
      </c>
    </row>
    <row r="1825" spans="1:13" x14ac:dyDescent="0.25">
      <c r="A1825" s="207" t="s">
        <v>1041</v>
      </c>
      <c r="B1825" s="207" t="s">
        <v>5288</v>
      </c>
      <c r="C1825" s="207" t="s">
        <v>7684</v>
      </c>
      <c r="D1825" s="297">
        <v>6</v>
      </c>
      <c r="L1825" s="207" t="s">
        <v>1139</v>
      </c>
      <c r="M1825" s="207" t="s">
        <v>3972</v>
      </c>
    </row>
    <row r="1826" spans="1:13" x14ac:dyDescent="0.25">
      <c r="A1826" s="207" t="s">
        <v>1041</v>
      </c>
      <c r="B1826" s="207" t="s">
        <v>5288</v>
      </c>
      <c r="C1826" s="207" t="s">
        <v>7690</v>
      </c>
      <c r="D1826" s="297">
        <v>49</v>
      </c>
      <c r="L1826" s="207" t="s">
        <v>1139</v>
      </c>
      <c r="M1826" s="207" t="s">
        <v>3974</v>
      </c>
    </row>
    <row r="1827" spans="1:13" x14ac:dyDescent="0.25">
      <c r="A1827" s="207" t="s">
        <v>1041</v>
      </c>
      <c r="B1827" s="207" t="s">
        <v>5288</v>
      </c>
      <c r="C1827" s="207" t="s">
        <v>3663</v>
      </c>
      <c r="D1827" s="297">
        <v>3</v>
      </c>
      <c r="L1827" s="207" t="s">
        <v>1139</v>
      </c>
      <c r="M1827" s="207" t="s">
        <v>3977</v>
      </c>
    </row>
    <row r="1828" spans="1:13" x14ac:dyDescent="0.25">
      <c r="A1828" s="207" t="s">
        <v>1041</v>
      </c>
      <c r="B1828" s="207" t="s">
        <v>5288</v>
      </c>
      <c r="C1828" s="207" t="s">
        <v>3708</v>
      </c>
      <c r="D1828" s="297">
        <v>10</v>
      </c>
      <c r="L1828" s="207" t="s">
        <v>1139</v>
      </c>
      <c r="M1828" s="207" t="s">
        <v>3979</v>
      </c>
    </row>
    <row r="1829" spans="1:13" x14ac:dyDescent="0.25">
      <c r="A1829" s="207" t="s">
        <v>1041</v>
      </c>
      <c r="B1829" s="207" t="s">
        <v>5288</v>
      </c>
      <c r="C1829" s="207" t="s">
        <v>3714</v>
      </c>
      <c r="D1829" s="297">
        <v>12</v>
      </c>
      <c r="L1829" s="207" t="s">
        <v>1139</v>
      </c>
      <c r="M1829" s="207" t="s">
        <v>3981</v>
      </c>
    </row>
    <row r="1830" spans="1:13" x14ac:dyDescent="0.25">
      <c r="A1830" s="207" t="s">
        <v>1041</v>
      </c>
      <c r="B1830" s="207" t="s">
        <v>5288</v>
      </c>
      <c r="C1830" s="207" t="s">
        <v>3762</v>
      </c>
      <c r="D1830" s="297">
        <v>2</v>
      </c>
      <c r="L1830" s="207" t="s">
        <v>1139</v>
      </c>
      <c r="M1830" s="207" t="s">
        <v>3983</v>
      </c>
    </row>
    <row r="1831" spans="1:13" x14ac:dyDescent="0.25">
      <c r="A1831" s="207" t="s">
        <v>1041</v>
      </c>
      <c r="B1831" s="207" t="s">
        <v>5288</v>
      </c>
      <c r="C1831" s="207" t="s">
        <v>7907</v>
      </c>
      <c r="D1831" s="297">
        <v>210</v>
      </c>
      <c r="L1831" s="207" t="s">
        <v>1139</v>
      </c>
      <c r="M1831" s="207" t="s">
        <v>3986</v>
      </c>
    </row>
    <row r="1832" spans="1:13" x14ac:dyDescent="0.25">
      <c r="A1832" s="207" t="s">
        <v>1041</v>
      </c>
      <c r="B1832" s="207" t="s">
        <v>5288</v>
      </c>
      <c r="C1832" s="207" t="s">
        <v>7908</v>
      </c>
      <c r="D1832" s="297">
        <v>50</v>
      </c>
      <c r="L1832" s="207" t="s">
        <v>1139</v>
      </c>
      <c r="M1832" s="207" t="s">
        <v>3988</v>
      </c>
    </row>
    <row r="1833" spans="1:13" x14ac:dyDescent="0.25">
      <c r="A1833" s="207" t="s">
        <v>1041</v>
      </c>
      <c r="B1833" s="207" t="s">
        <v>5288</v>
      </c>
      <c r="C1833" s="207" t="s">
        <v>7909</v>
      </c>
      <c r="D1833" s="297">
        <v>54</v>
      </c>
      <c r="L1833" s="207" t="s">
        <v>1139</v>
      </c>
      <c r="M1833" s="207" t="s">
        <v>3989</v>
      </c>
    </row>
    <row r="1834" spans="1:13" x14ac:dyDescent="0.25">
      <c r="A1834" s="207" t="s">
        <v>1041</v>
      </c>
      <c r="B1834" s="207" t="s">
        <v>5288</v>
      </c>
      <c r="C1834" s="207" t="s">
        <v>7910</v>
      </c>
      <c r="D1834" s="297">
        <v>19</v>
      </c>
      <c r="L1834" s="207" t="s">
        <v>1139</v>
      </c>
      <c r="M1834" s="207" t="s">
        <v>3991</v>
      </c>
    </row>
    <row r="1835" spans="1:13" x14ac:dyDescent="0.25">
      <c r="A1835" s="207" t="s">
        <v>1041</v>
      </c>
      <c r="B1835" s="207" t="s">
        <v>5288</v>
      </c>
      <c r="C1835" s="207" t="s">
        <v>7911</v>
      </c>
      <c r="D1835" s="297">
        <v>97</v>
      </c>
      <c r="L1835" s="207" t="s">
        <v>1139</v>
      </c>
      <c r="M1835" s="207" t="s">
        <v>3992</v>
      </c>
    </row>
    <row r="1836" spans="1:13" x14ac:dyDescent="0.25">
      <c r="A1836" s="207" t="s">
        <v>1041</v>
      </c>
      <c r="B1836" s="207" t="s">
        <v>5288</v>
      </c>
      <c r="C1836" s="207" t="s">
        <v>7725</v>
      </c>
      <c r="D1836" s="297">
        <v>32</v>
      </c>
      <c r="L1836" s="207" t="s">
        <v>1139</v>
      </c>
      <c r="M1836" s="207" t="s">
        <v>3995</v>
      </c>
    </row>
    <row r="1837" spans="1:13" x14ac:dyDescent="0.25">
      <c r="A1837" s="207" t="s">
        <v>1041</v>
      </c>
      <c r="B1837" s="207" t="s">
        <v>5288</v>
      </c>
      <c r="C1837" s="207" t="s">
        <v>7726</v>
      </c>
      <c r="D1837" s="297">
        <v>42</v>
      </c>
      <c r="L1837" s="207" t="s">
        <v>1139</v>
      </c>
      <c r="M1837" s="207" t="s">
        <v>3997</v>
      </c>
    </row>
    <row r="1838" spans="1:13" x14ac:dyDescent="0.25">
      <c r="A1838" s="207" t="s">
        <v>1041</v>
      </c>
      <c r="B1838" s="207" t="s">
        <v>5288</v>
      </c>
      <c r="C1838" s="207" t="s">
        <v>7600</v>
      </c>
      <c r="D1838" s="297">
        <v>932</v>
      </c>
      <c r="L1838" s="207" t="s">
        <v>1139</v>
      </c>
      <c r="M1838" s="207" t="s">
        <v>3999</v>
      </c>
    </row>
    <row r="1839" spans="1:13" x14ac:dyDescent="0.25">
      <c r="A1839" s="207" t="s">
        <v>1041</v>
      </c>
      <c r="B1839" s="207" t="s">
        <v>5288</v>
      </c>
      <c r="C1839" s="207" t="s">
        <v>5629</v>
      </c>
      <c r="D1839" s="297">
        <v>4</v>
      </c>
      <c r="L1839" s="207" t="s">
        <v>1139</v>
      </c>
      <c r="M1839" s="207" t="s">
        <v>4001</v>
      </c>
    </row>
    <row r="1840" spans="1:13" x14ac:dyDescent="0.25">
      <c r="A1840" s="207" t="s">
        <v>1041</v>
      </c>
      <c r="B1840" s="207" t="s">
        <v>5288</v>
      </c>
      <c r="C1840" s="207" t="s">
        <v>3790</v>
      </c>
      <c r="D1840" s="297">
        <v>2</v>
      </c>
      <c r="L1840" s="207" t="s">
        <v>1139</v>
      </c>
      <c r="M1840" s="207" t="s">
        <v>4003</v>
      </c>
    </row>
    <row r="1841" spans="1:13" x14ac:dyDescent="0.25">
      <c r="A1841" s="207" t="s">
        <v>1041</v>
      </c>
      <c r="B1841" s="207" t="s">
        <v>5288</v>
      </c>
      <c r="C1841" s="207" t="s">
        <v>5640</v>
      </c>
      <c r="D1841" s="297">
        <v>52</v>
      </c>
      <c r="L1841" s="207" t="s">
        <v>1139</v>
      </c>
      <c r="M1841" s="207" t="s">
        <v>4005</v>
      </c>
    </row>
    <row r="1842" spans="1:13" x14ac:dyDescent="0.25">
      <c r="A1842" s="207" t="s">
        <v>1041</v>
      </c>
      <c r="B1842" s="207" t="s">
        <v>5288</v>
      </c>
      <c r="C1842" s="207" t="s">
        <v>3802</v>
      </c>
      <c r="D1842" s="297">
        <v>12</v>
      </c>
      <c r="L1842" s="207" t="s">
        <v>1139</v>
      </c>
      <c r="M1842" s="207" t="s">
        <v>4007</v>
      </c>
    </row>
    <row r="1843" spans="1:13" x14ac:dyDescent="0.25">
      <c r="A1843" s="207" t="s">
        <v>1041</v>
      </c>
      <c r="B1843" s="207" t="s">
        <v>5288</v>
      </c>
      <c r="C1843" s="207" t="s">
        <v>5654</v>
      </c>
      <c r="D1843" s="297">
        <v>62</v>
      </c>
      <c r="L1843" s="207" t="s">
        <v>1139</v>
      </c>
      <c r="M1843" s="207" t="s">
        <v>4009</v>
      </c>
    </row>
    <row r="1844" spans="1:13" x14ac:dyDescent="0.25">
      <c r="A1844" s="207" t="s">
        <v>1041</v>
      </c>
      <c r="B1844" s="207" t="s">
        <v>5288</v>
      </c>
      <c r="C1844" s="207" t="s">
        <v>3808</v>
      </c>
      <c r="D1844" s="297">
        <v>2</v>
      </c>
      <c r="L1844" s="207" t="s">
        <v>1139</v>
      </c>
      <c r="M1844" s="207" t="s">
        <v>4010</v>
      </c>
    </row>
    <row r="1845" spans="1:13" x14ac:dyDescent="0.25">
      <c r="A1845" s="207" t="s">
        <v>1041</v>
      </c>
      <c r="B1845" s="207" t="s">
        <v>5288</v>
      </c>
      <c r="C1845" s="207" t="s">
        <v>5661</v>
      </c>
      <c r="D1845" s="297">
        <v>50</v>
      </c>
      <c r="L1845" s="207" t="s">
        <v>1139</v>
      </c>
      <c r="M1845" s="207" t="s">
        <v>4012</v>
      </c>
    </row>
    <row r="1846" spans="1:13" x14ac:dyDescent="0.25">
      <c r="A1846" s="207" t="s">
        <v>1041</v>
      </c>
      <c r="B1846" s="207" t="s">
        <v>5288</v>
      </c>
      <c r="C1846" s="207" t="s">
        <v>3814</v>
      </c>
      <c r="D1846" s="297">
        <v>4</v>
      </c>
      <c r="L1846" s="207" t="s">
        <v>1139</v>
      </c>
      <c r="M1846" s="207" t="s">
        <v>4014</v>
      </c>
    </row>
    <row r="1847" spans="1:13" x14ac:dyDescent="0.25">
      <c r="A1847" s="207" t="s">
        <v>1041</v>
      </c>
      <c r="B1847" s="207" t="s">
        <v>5288</v>
      </c>
      <c r="C1847" s="207" t="s">
        <v>5668</v>
      </c>
      <c r="D1847" s="297">
        <v>22</v>
      </c>
      <c r="L1847" s="207" t="s">
        <v>1139</v>
      </c>
      <c r="M1847" s="207" t="s">
        <v>4015</v>
      </c>
    </row>
    <row r="1848" spans="1:13" x14ac:dyDescent="0.25">
      <c r="A1848" s="207" t="s">
        <v>1041</v>
      </c>
      <c r="B1848" s="207" t="s">
        <v>5288</v>
      </c>
      <c r="C1848" s="207" t="s">
        <v>3820</v>
      </c>
      <c r="D1848" s="297">
        <v>4</v>
      </c>
      <c r="L1848" s="207" t="s">
        <v>1139</v>
      </c>
      <c r="M1848" s="207" t="s">
        <v>4018</v>
      </c>
    </row>
    <row r="1849" spans="1:13" x14ac:dyDescent="0.25">
      <c r="A1849" s="207" t="s">
        <v>1041</v>
      </c>
      <c r="B1849" s="207" t="s">
        <v>5288</v>
      </c>
      <c r="C1849" s="207" t="s">
        <v>5678</v>
      </c>
      <c r="D1849" s="297">
        <v>44</v>
      </c>
      <c r="L1849" s="207" t="s">
        <v>1139</v>
      </c>
      <c r="M1849" s="207" t="s">
        <v>5291</v>
      </c>
    </row>
    <row r="1850" spans="1:13" x14ac:dyDescent="0.25">
      <c r="A1850" s="207" t="s">
        <v>1041</v>
      </c>
      <c r="B1850" s="207" t="s">
        <v>5288</v>
      </c>
      <c r="C1850" s="207" t="s">
        <v>3826</v>
      </c>
      <c r="D1850" s="297">
        <v>2</v>
      </c>
      <c r="L1850" s="207" t="s">
        <v>1139</v>
      </c>
      <c r="M1850" s="207" t="s">
        <v>7749</v>
      </c>
    </row>
    <row r="1851" spans="1:13" x14ac:dyDescent="0.25">
      <c r="A1851" s="207" t="s">
        <v>1041</v>
      </c>
      <c r="B1851" s="207" t="s">
        <v>5288</v>
      </c>
      <c r="C1851" s="207" t="s">
        <v>5688</v>
      </c>
      <c r="D1851" s="297">
        <v>46</v>
      </c>
      <c r="L1851" s="207" t="s">
        <v>1139</v>
      </c>
      <c r="M1851" s="207" t="s">
        <v>7750</v>
      </c>
    </row>
    <row r="1852" spans="1:13" x14ac:dyDescent="0.25">
      <c r="A1852" s="207" t="s">
        <v>1041</v>
      </c>
      <c r="B1852" s="207" t="s">
        <v>5288</v>
      </c>
      <c r="C1852" s="207" t="s">
        <v>3831</v>
      </c>
      <c r="D1852" s="297">
        <v>2</v>
      </c>
      <c r="L1852" s="207" t="s">
        <v>1139</v>
      </c>
      <c r="M1852" s="207" t="s">
        <v>4022</v>
      </c>
    </row>
    <row r="1853" spans="1:13" x14ac:dyDescent="0.25">
      <c r="A1853" s="207" t="s">
        <v>1041</v>
      </c>
      <c r="B1853" s="207" t="s">
        <v>5288</v>
      </c>
      <c r="C1853" s="207" t="s">
        <v>5695</v>
      </c>
      <c r="D1853" s="297">
        <v>22</v>
      </c>
      <c r="L1853" s="207" t="s">
        <v>1139</v>
      </c>
      <c r="M1853" s="207" t="s">
        <v>7751</v>
      </c>
    </row>
    <row r="1854" spans="1:13" x14ac:dyDescent="0.25">
      <c r="A1854" s="207" t="s">
        <v>1041</v>
      </c>
      <c r="B1854" s="207" t="s">
        <v>5288</v>
      </c>
      <c r="C1854" s="207" t="s">
        <v>5702</v>
      </c>
      <c r="D1854" s="297">
        <v>20</v>
      </c>
      <c r="L1854" s="207" t="s">
        <v>1139</v>
      </c>
      <c r="M1854" s="207" t="s">
        <v>5877</v>
      </c>
    </row>
    <row r="1855" spans="1:13" x14ac:dyDescent="0.25">
      <c r="A1855" s="207" t="s">
        <v>1041</v>
      </c>
      <c r="B1855" s="207" t="s">
        <v>5288</v>
      </c>
      <c r="C1855" s="207" t="s">
        <v>3837</v>
      </c>
      <c r="D1855" s="297">
        <v>4</v>
      </c>
      <c r="L1855" s="207" t="s">
        <v>1139</v>
      </c>
      <c r="M1855" s="207" t="s">
        <v>8451</v>
      </c>
    </row>
    <row r="1856" spans="1:13" x14ac:dyDescent="0.25">
      <c r="A1856" s="207" t="s">
        <v>1041</v>
      </c>
      <c r="B1856" s="207" t="s">
        <v>5288</v>
      </c>
      <c r="C1856" s="207" t="s">
        <v>5708</v>
      </c>
      <c r="D1856" s="297">
        <v>6</v>
      </c>
      <c r="L1856" s="207" t="s">
        <v>1139</v>
      </c>
      <c r="M1856" s="207" t="s">
        <v>4037</v>
      </c>
    </row>
    <row r="1857" spans="1:13" x14ac:dyDescent="0.25">
      <c r="A1857" s="207" t="s">
        <v>1041</v>
      </c>
      <c r="B1857" s="207" t="s">
        <v>5288</v>
      </c>
      <c r="C1857" s="207" t="s">
        <v>7728</v>
      </c>
      <c r="D1857" s="297">
        <v>2</v>
      </c>
      <c r="L1857" s="207" t="s">
        <v>1139</v>
      </c>
      <c r="M1857" s="207" t="s">
        <v>4038</v>
      </c>
    </row>
    <row r="1858" spans="1:13" x14ac:dyDescent="0.25">
      <c r="A1858" s="207" t="s">
        <v>1041</v>
      </c>
      <c r="B1858" s="207" t="s">
        <v>5288</v>
      </c>
      <c r="C1858" s="207" t="s">
        <v>7730</v>
      </c>
      <c r="D1858" s="297">
        <v>10</v>
      </c>
      <c r="L1858" s="207" t="s">
        <v>1139</v>
      </c>
      <c r="M1858" s="207" t="s">
        <v>4040</v>
      </c>
    </row>
    <row r="1859" spans="1:13" x14ac:dyDescent="0.25">
      <c r="A1859" s="207" t="s">
        <v>1041</v>
      </c>
      <c r="B1859" s="207" t="s">
        <v>5288</v>
      </c>
      <c r="C1859" s="207" t="s">
        <v>3855</v>
      </c>
      <c r="D1859" s="297">
        <v>2</v>
      </c>
      <c r="L1859" s="207" t="s">
        <v>1139</v>
      </c>
      <c r="M1859" s="207" t="s">
        <v>4042</v>
      </c>
    </row>
    <row r="1860" spans="1:13" x14ac:dyDescent="0.25">
      <c r="A1860" s="207" t="s">
        <v>1041</v>
      </c>
      <c r="B1860" s="207" t="s">
        <v>5288</v>
      </c>
      <c r="C1860" s="207" t="s">
        <v>3877</v>
      </c>
      <c r="D1860" s="297">
        <v>2</v>
      </c>
      <c r="L1860" s="207" t="s">
        <v>1139</v>
      </c>
      <c r="M1860" s="207" t="s">
        <v>4044</v>
      </c>
    </row>
    <row r="1861" spans="1:13" x14ac:dyDescent="0.25">
      <c r="A1861" s="207" t="s">
        <v>1041</v>
      </c>
      <c r="B1861" s="207" t="s">
        <v>5288</v>
      </c>
      <c r="C1861" s="207" t="s">
        <v>3880</v>
      </c>
      <c r="D1861" s="297">
        <v>14</v>
      </c>
      <c r="L1861" s="207" t="s">
        <v>1139</v>
      </c>
      <c r="M1861" s="207" t="s">
        <v>4046</v>
      </c>
    </row>
    <row r="1862" spans="1:13" x14ac:dyDescent="0.25">
      <c r="A1862" s="207" t="s">
        <v>1041</v>
      </c>
      <c r="B1862" s="207" t="s">
        <v>5288</v>
      </c>
      <c r="C1862" s="207" t="s">
        <v>7914</v>
      </c>
      <c r="D1862" s="297">
        <v>212</v>
      </c>
      <c r="L1862" s="207" t="s">
        <v>1139</v>
      </c>
      <c r="M1862" s="207" t="s">
        <v>4047</v>
      </c>
    </row>
    <row r="1863" spans="1:13" x14ac:dyDescent="0.25">
      <c r="A1863" s="207" t="s">
        <v>1041</v>
      </c>
      <c r="B1863" s="207" t="s">
        <v>5288</v>
      </c>
      <c r="C1863" s="207" t="s">
        <v>7916</v>
      </c>
      <c r="D1863" s="297">
        <v>75</v>
      </c>
      <c r="L1863" s="207" t="s">
        <v>1139</v>
      </c>
      <c r="M1863" s="207" t="s">
        <v>4049</v>
      </c>
    </row>
    <row r="1864" spans="1:13" x14ac:dyDescent="0.25">
      <c r="A1864" s="207" t="s">
        <v>1041</v>
      </c>
      <c r="B1864" s="207" t="s">
        <v>5288</v>
      </c>
      <c r="C1864" s="207" t="s">
        <v>7917</v>
      </c>
      <c r="D1864" s="297">
        <v>72</v>
      </c>
      <c r="L1864" s="207" t="s">
        <v>1139</v>
      </c>
      <c r="M1864" s="207" t="s">
        <v>5896</v>
      </c>
    </row>
    <row r="1865" spans="1:13" x14ac:dyDescent="0.25">
      <c r="A1865" s="207" t="s">
        <v>1041</v>
      </c>
      <c r="B1865" s="207" t="s">
        <v>5288</v>
      </c>
      <c r="C1865" s="207" t="s">
        <v>7734</v>
      </c>
      <c r="D1865" s="297">
        <v>17</v>
      </c>
      <c r="L1865" s="207" t="s">
        <v>1139</v>
      </c>
      <c r="M1865" s="207" t="s">
        <v>4051</v>
      </c>
    </row>
    <row r="1866" spans="1:13" x14ac:dyDescent="0.25">
      <c r="A1866" s="207" t="s">
        <v>1041</v>
      </c>
      <c r="B1866" s="207" t="s">
        <v>5288</v>
      </c>
      <c r="C1866" s="207" t="s">
        <v>3932</v>
      </c>
      <c r="D1866" s="297">
        <v>17</v>
      </c>
      <c r="L1866" s="207" t="s">
        <v>1139</v>
      </c>
      <c r="M1866" s="207" t="s">
        <v>4053</v>
      </c>
    </row>
    <row r="1867" spans="1:13" x14ac:dyDescent="0.25">
      <c r="A1867" s="207" t="s">
        <v>1041</v>
      </c>
      <c r="B1867" s="207" t="s">
        <v>5288</v>
      </c>
      <c r="C1867" s="207" t="s">
        <v>3935</v>
      </c>
      <c r="D1867" s="297">
        <v>6</v>
      </c>
      <c r="L1867" s="207" t="s">
        <v>1139</v>
      </c>
      <c r="M1867" s="207" t="s">
        <v>4054</v>
      </c>
    </row>
    <row r="1868" spans="1:13" x14ac:dyDescent="0.25">
      <c r="A1868" s="207" t="s">
        <v>1041</v>
      </c>
      <c r="B1868" s="207" t="s">
        <v>5288</v>
      </c>
      <c r="C1868" s="207" t="s">
        <v>7735</v>
      </c>
      <c r="D1868" s="297">
        <v>68</v>
      </c>
      <c r="L1868" s="207" t="s">
        <v>1139</v>
      </c>
      <c r="M1868" s="207" t="s">
        <v>5905</v>
      </c>
    </row>
    <row r="1869" spans="1:13" x14ac:dyDescent="0.25">
      <c r="A1869" s="207" t="s">
        <v>1041</v>
      </c>
      <c r="B1869" s="207" t="s">
        <v>5288</v>
      </c>
      <c r="C1869" s="207" t="s">
        <v>7738</v>
      </c>
      <c r="D1869" s="297">
        <v>2</v>
      </c>
      <c r="L1869" s="207" t="s">
        <v>1139</v>
      </c>
      <c r="M1869" s="207" t="s">
        <v>5908</v>
      </c>
    </row>
    <row r="1870" spans="1:13" x14ac:dyDescent="0.25">
      <c r="A1870" s="207" t="s">
        <v>1041</v>
      </c>
      <c r="B1870" s="207" t="s">
        <v>5288</v>
      </c>
      <c r="C1870" s="207" t="s">
        <v>7743</v>
      </c>
      <c r="D1870" s="297">
        <v>12</v>
      </c>
      <c r="L1870" s="207" t="s">
        <v>1139</v>
      </c>
      <c r="M1870" s="207" t="s">
        <v>4056</v>
      </c>
    </row>
    <row r="1871" spans="1:13" x14ac:dyDescent="0.25">
      <c r="A1871" s="207" t="s">
        <v>1041</v>
      </c>
      <c r="B1871" s="207" t="s">
        <v>5288</v>
      </c>
      <c r="C1871" s="207" t="s">
        <v>7745</v>
      </c>
      <c r="D1871" s="297">
        <v>58</v>
      </c>
      <c r="L1871" s="207" t="s">
        <v>1139</v>
      </c>
      <c r="M1871" s="207" t="s">
        <v>4058</v>
      </c>
    </row>
    <row r="1872" spans="1:13" x14ac:dyDescent="0.25">
      <c r="A1872" s="207" t="s">
        <v>1041</v>
      </c>
      <c r="B1872" s="207" t="s">
        <v>5288</v>
      </c>
      <c r="C1872" s="207" t="s">
        <v>7746</v>
      </c>
      <c r="D1872" s="297">
        <v>24</v>
      </c>
      <c r="L1872" s="207" t="s">
        <v>1139</v>
      </c>
      <c r="M1872" s="207" t="s">
        <v>4060</v>
      </c>
    </row>
    <row r="1873" spans="1:13" x14ac:dyDescent="0.25">
      <c r="A1873" s="207" t="s">
        <v>1041</v>
      </c>
      <c r="B1873" s="207" t="s">
        <v>5288</v>
      </c>
      <c r="C1873" s="207" t="s">
        <v>3983</v>
      </c>
      <c r="D1873" s="297">
        <v>52</v>
      </c>
      <c r="L1873" s="207" t="s">
        <v>1139</v>
      </c>
      <c r="M1873" s="207" t="s">
        <v>4063</v>
      </c>
    </row>
    <row r="1874" spans="1:13" x14ac:dyDescent="0.25">
      <c r="A1874" s="207" t="s">
        <v>1041</v>
      </c>
      <c r="B1874" s="207" t="s">
        <v>5288</v>
      </c>
      <c r="C1874" s="207" t="s">
        <v>3995</v>
      </c>
      <c r="D1874" s="297">
        <v>567</v>
      </c>
      <c r="L1874" s="207" t="s">
        <v>1139</v>
      </c>
      <c r="M1874" s="207" t="s">
        <v>4065</v>
      </c>
    </row>
    <row r="1875" spans="1:13" x14ac:dyDescent="0.25">
      <c r="A1875" s="207" t="s">
        <v>1041</v>
      </c>
      <c r="B1875" s="207" t="s">
        <v>5288</v>
      </c>
      <c r="C1875" s="207" t="s">
        <v>3997</v>
      </c>
      <c r="D1875" s="297">
        <v>12</v>
      </c>
      <c r="L1875" s="207" t="s">
        <v>1139</v>
      </c>
      <c r="M1875" s="207" t="s">
        <v>4067</v>
      </c>
    </row>
    <row r="1876" spans="1:13" x14ac:dyDescent="0.25">
      <c r="A1876" s="207" t="s">
        <v>1041</v>
      </c>
      <c r="B1876" s="207" t="s">
        <v>5288</v>
      </c>
      <c r="C1876" s="207" t="s">
        <v>7749</v>
      </c>
      <c r="D1876" s="297">
        <v>133</v>
      </c>
      <c r="L1876" s="207" t="s">
        <v>1139</v>
      </c>
      <c r="M1876" s="207" t="s">
        <v>8452</v>
      </c>
    </row>
    <row r="1877" spans="1:13" x14ac:dyDescent="0.25">
      <c r="A1877" s="207" t="s">
        <v>1041</v>
      </c>
      <c r="B1877" s="207" t="s">
        <v>5288</v>
      </c>
      <c r="C1877" s="207" t="s">
        <v>8180</v>
      </c>
      <c r="D1877" s="297">
        <v>48</v>
      </c>
      <c r="L1877" s="207" t="s">
        <v>1139</v>
      </c>
      <c r="M1877" s="207" t="s">
        <v>8453</v>
      </c>
    </row>
    <row r="1878" spans="1:13" x14ac:dyDescent="0.25">
      <c r="A1878" s="207" t="s">
        <v>1041</v>
      </c>
      <c r="B1878" s="207" t="s">
        <v>5288</v>
      </c>
      <c r="C1878" s="207" t="s">
        <v>7751</v>
      </c>
      <c r="D1878" s="297">
        <v>37</v>
      </c>
      <c r="L1878" s="207" t="s">
        <v>1139</v>
      </c>
      <c r="M1878" s="207" t="s">
        <v>7752</v>
      </c>
    </row>
    <row r="1879" spans="1:13" x14ac:dyDescent="0.25">
      <c r="A1879" s="207" t="s">
        <v>1041</v>
      </c>
      <c r="B1879" s="207" t="s">
        <v>5288</v>
      </c>
      <c r="C1879" s="207" t="s">
        <v>8181</v>
      </c>
      <c r="D1879" s="297">
        <v>126</v>
      </c>
      <c r="L1879" s="207" t="s">
        <v>1139</v>
      </c>
      <c r="M1879" s="207" t="s">
        <v>4068</v>
      </c>
    </row>
    <row r="1880" spans="1:13" x14ac:dyDescent="0.25">
      <c r="A1880" s="207" t="s">
        <v>1041</v>
      </c>
      <c r="B1880" s="207" t="s">
        <v>5288</v>
      </c>
      <c r="C1880" s="207" t="s">
        <v>8420</v>
      </c>
      <c r="D1880" s="297">
        <v>2</v>
      </c>
      <c r="L1880" s="207" t="s">
        <v>1139</v>
      </c>
      <c r="M1880" s="207" t="s">
        <v>8454</v>
      </c>
    </row>
    <row r="1881" spans="1:13" x14ac:dyDescent="0.25">
      <c r="A1881" s="207" t="s">
        <v>1041</v>
      </c>
      <c r="B1881" s="207" t="s">
        <v>5288</v>
      </c>
      <c r="C1881" s="207" t="s">
        <v>4505</v>
      </c>
      <c r="D1881" s="297">
        <v>4</v>
      </c>
      <c r="L1881" s="207" t="s">
        <v>1139</v>
      </c>
      <c r="M1881" s="207" t="s">
        <v>7753</v>
      </c>
    </row>
    <row r="1882" spans="1:13" x14ac:dyDescent="0.25">
      <c r="A1882" s="207" t="s">
        <v>1041</v>
      </c>
      <c r="B1882" s="207" t="s">
        <v>5288</v>
      </c>
      <c r="C1882" s="207" t="s">
        <v>4508</v>
      </c>
      <c r="D1882" s="297">
        <v>2</v>
      </c>
      <c r="L1882" s="207" t="s">
        <v>1139</v>
      </c>
      <c r="M1882" s="207" t="s">
        <v>7754</v>
      </c>
    </row>
    <row r="1883" spans="1:13" x14ac:dyDescent="0.25">
      <c r="A1883" s="207" t="s">
        <v>1041</v>
      </c>
      <c r="B1883" s="207" t="s">
        <v>5288</v>
      </c>
      <c r="C1883" s="207" t="s">
        <v>8030</v>
      </c>
      <c r="D1883" s="297">
        <v>10</v>
      </c>
      <c r="L1883" s="207" t="s">
        <v>1139</v>
      </c>
      <c r="M1883" s="207" t="s">
        <v>7755</v>
      </c>
    </row>
    <row r="1884" spans="1:13" x14ac:dyDescent="0.25">
      <c r="A1884" s="207" t="s">
        <v>1041</v>
      </c>
      <c r="B1884" s="207" t="s">
        <v>5288</v>
      </c>
      <c r="C1884" s="207" t="s">
        <v>8182</v>
      </c>
      <c r="D1884" s="297">
        <v>4</v>
      </c>
      <c r="L1884" s="207" t="s">
        <v>1139</v>
      </c>
      <c r="M1884" s="207" t="s">
        <v>7756</v>
      </c>
    </row>
    <row r="1885" spans="1:13" x14ac:dyDescent="0.25">
      <c r="A1885" s="207" t="s">
        <v>1041</v>
      </c>
      <c r="B1885" s="207" t="s">
        <v>5288</v>
      </c>
      <c r="C1885" s="207" t="s">
        <v>7878</v>
      </c>
      <c r="D1885" s="297">
        <v>30</v>
      </c>
      <c r="L1885" s="207" t="s">
        <v>1139</v>
      </c>
      <c r="M1885" s="207" t="s">
        <v>7757</v>
      </c>
    </row>
    <row r="1886" spans="1:13" x14ac:dyDescent="0.25">
      <c r="A1886" s="207" t="s">
        <v>1074</v>
      </c>
      <c r="B1886" s="207" t="s">
        <v>5284</v>
      </c>
      <c r="C1886" s="207" t="s">
        <v>3341</v>
      </c>
      <c r="D1886" s="297">
        <v>4</v>
      </c>
      <c r="L1886" s="207" t="s">
        <v>1139</v>
      </c>
      <c r="M1886" s="207" t="s">
        <v>7758</v>
      </c>
    </row>
    <row r="1887" spans="1:13" x14ac:dyDescent="0.25">
      <c r="A1887" s="207" t="s">
        <v>1074</v>
      </c>
      <c r="B1887" s="207" t="s">
        <v>5284</v>
      </c>
      <c r="C1887" s="207" t="s">
        <v>7597</v>
      </c>
      <c r="D1887" s="297">
        <v>92</v>
      </c>
      <c r="L1887" s="207" t="s">
        <v>1139</v>
      </c>
      <c r="M1887" s="207" t="s">
        <v>7759</v>
      </c>
    </row>
    <row r="1888" spans="1:13" x14ac:dyDescent="0.25">
      <c r="A1888" s="207" t="s">
        <v>1074</v>
      </c>
      <c r="B1888" s="207" t="s">
        <v>5288</v>
      </c>
      <c r="C1888" s="207" t="s">
        <v>3341</v>
      </c>
      <c r="D1888" s="297">
        <v>4</v>
      </c>
      <c r="L1888" s="207" t="s">
        <v>1139</v>
      </c>
      <c r="M1888" s="207" t="s">
        <v>7992</v>
      </c>
    </row>
    <row r="1889" spans="1:13" x14ac:dyDescent="0.25">
      <c r="A1889" s="207" t="s">
        <v>1074</v>
      </c>
      <c r="B1889" s="207" t="s">
        <v>5288</v>
      </c>
      <c r="C1889" s="207" t="s">
        <v>7905</v>
      </c>
      <c r="D1889" s="297">
        <v>38</v>
      </c>
      <c r="L1889" s="207" t="s">
        <v>1139</v>
      </c>
      <c r="M1889" s="207" t="s">
        <v>7761</v>
      </c>
    </row>
    <row r="1890" spans="1:13" x14ac:dyDescent="0.25">
      <c r="A1890" s="207" t="s">
        <v>1074</v>
      </c>
      <c r="B1890" s="207" t="s">
        <v>5288</v>
      </c>
      <c r="C1890" s="207" t="s">
        <v>7983</v>
      </c>
      <c r="D1890" s="297">
        <v>28</v>
      </c>
      <c r="L1890" s="207" t="s">
        <v>1139</v>
      </c>
      <c r="M1890" s="207" t="s">
        <v>7762</v>
      </c>
    </row>
    <row r="1891" spans="1:13" x14ac:dyDescent="0.25">
      <c r="A1891" s="207" t="s">
        <v>1074</v>
      </c>
      <c r="B1891" s="207" t="s">
        <v>5288</v>
      </c>
      <c r="C1891" s="207" t="s">
        <v>7984</v>
      </c>
      <c r="D1891" s="297">
        <v>24</v>
      </c>
      <c r="L1891" s="207" t="s">
        <v>1139</v>
      </c>
      <c r="M1891" s="207" t="s">
        <v>4070</v>
      </c>
    </row>
    <row r="1892" spans="1:13" x14ac:dyDescent="0.25">
      <c r="A1892" s="207" t="s">
        <v>1074</v>
      </c>
      <c r="B1892" s="207" t="s">
        <v>5288</v>
      </c>
      <c r="C1892" s="207" t="s">
        <v>7597</v>
      </c>
      <c r="D1892" s="297">
        <v>24</v>
      </c>
      <c r="L1892" s="207" t="s">
        <v>1139</v>
      </c>
      <c r="M1892" s="207" t="s">
        <v>4074</v>
      </c>
    </row>
    <row r="1893" spans="1:13" x14ac:dyDescent="0.25">
      <c r="A1893" s="207" t="s">
        <v>1074</v>
      </c>
      <c r="B1893" s="207" t="s">
        <v>5288</v>
      </c>
      <c r="C1893" s="207" t="s">
        <v>3492</v>
      </c>
      <c r="D1893" s="297">
        <v>30</v>
      </c>
      <c r="L1893" s="207" t="s">
        <v>1139</v>
      </c>
      <c r="M1893" s="207" t="s">
        <v>8181</v>
      </c>
    </row>
    <row r="1894" spans="1:13" x14ac:dyDescent="0.25">
      <c r="A1894" s="207" t="s">
        <v>1074</v>
      </c>
      <c r="B1894" s="207" t="s">
        <v>5288</v>
      </c>
      <c r="C1894" s="207" t="s">
        <v>3495</v>
      </c>
      <c r="D1894" s="297">
        <v>24</v>
      </c>
      <c r="L1894" s="207" t="s">
        <v>1139</v>
      </c>
      <c r="M1894" s="207" t="s">
        <v>4100</v>
      </c>
    </row>
    <row r="1895" spans="1:13" x14ac:dyDescent="0.25">
      <c r="A1895" s="207" t="s">
        <v>1074</v>
      </c>
      <c r="B1895" s="207" t="s">
        <v>5288</v>
      </c>
      <c r="C1895" s="207" t="s">
        <v>7615</v>
      </c>
      <c r="D1895" s="297">
        <v>44</v>
      </c>
      <c r="L1895" s="207" t="s">
        <v>1139</v>
      </c>
      <c r="M1895" s="207" t="s">
        <v>4101</v>
      </c>
    </row>
    <row r="1896" spans="1:13" x14ac:dyDescent="0.25">
      <c r="A1896" s="207" t="s">
        <v>1074</v>
      </c>
      <c r="B1896" s="207" t="s">
        <v>5288</v>
      </c>
      <c r="C1896" s="207" t="s">
        <v>3532</v>
      </c>
      <c r="D1896" s="297">
        <v>146</v>
      </c>
      <c r="L1896" s="207" t="s">
        <v>1139</v>
      </c>
      <c r="M1896" s="207" t="s">
        <v>8455</v>
      </c>
    </row>
    <row r="1897" spans="1:13" x14ac:dyDescent="0.25">
      <c r="A1897" s="207" t="s">
        <v>1074</v>
      </c>
      <c r="B1897" s="207" t="s">
        <v>5288</v>
      </c>
      <c r="C1897" s="207" t="s">
        <v>3535</v>
      </c>
      <c r="D1897" s="297">
        <v>58</v>
      </c>
      <c r="L1897" s="207" t="s">
        <v>1139</v>
      </c>
      <c r="M1897" s="207" t="s">
        <v>8456</v>
      </c>
    </row>
    <row r="1898" spans="1:13" x14ac:dyDescent="0.25">
      <c r="A1898" s="207" t="s">
        <v>1074</v>
      </c>
      <c r="B1898" s="207" t="s">
        <v>5288</v>
      </c>
      <c r="C1898" s="207" t="s">
        <v>3543</v>
      </c>
      <c r="D1898" s="297">
        <v>228</v>
      </c>
      <c r="L1898" s="207" t="s">
        <v>1139</v>
      </c>
      <c r="M1898" s="207" t="s">
        <v>8457</v>
      </c>
    </row>
    <row r="1899" spans="1:13" x14ac:dyDescent="0.25">
      <c r="A1899" s="207" t="s">
        <v>1074</v>
      </c>
      <c r="B1899" s="207" t="s">
        <v>5288</v>
      </c>
      <c r="C1899" s="207" t="s">
        <v>3570</v>
      </c>
      <c r="D1899" s="297">
        <v>7</v>
      </c>
      <c r="L1899" s="207" t="s">
        <v>1139</v>
      </c>
      <c r="M1899" s="207" t="s">
        <v>7763</v>
      </c>
    </row>
    <row r="1900" spans="1:13" x14ac:dyDescent="0.25">
      <c r="A1900" s="207" t="s">
        <v>1074</v>
      </c>
      <c r="B1900" s="207" t="s">
        <v>5288</v>
      </c>
      <c r="C1900" s="207" t="s">
        <v>3588</v>
      </c>
      <c r="D1900" s="297">
        <v>1128</v>
      </c>
      <c r="L1900" s="207" t="s">
        <v>1139</v>
      </c>
      <c r="M1900" s="207" t="s">
        <v>7764</v>
      </c>
    </row>
    <row r="1901" spans="1:13" x14ac:dyDescent="0.25">
      <c r="A1901" s="207" t="s">
        <v>1074</v>
      </c>
      <c r="B1901" s="207" t="s">
        <v>5288</v>
      </c>
      <c r="C1901" s="207" t="s">
        <v>3594</v>
      </c>
      <c r="D1901" s="297">
        <v>404</v>
      </c>
      <c r="L1901" s="207" t="s">
        <v>1139</v>
      </c>
      <c r="M1901" s="207" t="s">
        <v>7765</v>
      </c>
    </row>
    <row r="1902" spans="1:13" x14ac:dyDescent="0.25">
      <c r="A1902" s="207" t="s">
        <v>1074</v>
      </c>
      <c r="B1902" s="207" t="s">
        <v>5288</v>
      </c>
      <c r="C1902" s="207" t="s">
        <v>7654</v>
      </c>
      <c r="D1902" s="297">
        <v>2</v>
      </c>
      <c r="L1902" s="207" t="s">
        <v>1139</v>
      </c>
      <c r="M1902" s="207" t="s">
        <v>7766</v>
      </c>
    </row>
    <row r="1903" spans="1:13" x14ac:dyDescent="0.25">
      <c r="A1903" s="207" t="s">
        <v>1074</v>
      </c>
      <c r="B1903" s="207" t="s">
        <v>5288</v>
      </c>
      <c r="C1903" s="207" t="s">
        <v>3602</v>
      </c>
      <c r="D1903" s="297">
        <v>4</v>
      </c>
      <c r="L1903" s="207" t="s">
        <v>1139</v>
      </c>
      <c r="M1903" s="207" t="s">
        <v>7767</v>
      </c>
    </row>
    <row r="1904" spans="1:13" x14ac:dyDescent="0.25">
      <c r="A1904" s="207" t="s">
        <v>1074</v>
      </c>
      <c r="B1904" s="207" t="s">
        <v>5288</v>
      </c>
      <c r="C1904" s="207" t="s">
        <v>3628</v>
      </c>
      <c r="D1904" s="297">
        <v>115</v>
      </c>
      <c r="L1904" s="207" t="s">
        <v>1139</v>
      </c>
      <c r="M1904" s="207" t="s">
        <v>7768</v>
      </c>
    </row>
    <row r="1905" spans="1:13" x14ac:dyDescent="0.25">
      <c r="A1905" s="207" t="s">
        <v>1074</v>
      </c>
      <c r="B1905" s="207" t="s">
        <v>5288</v>
      </c>
      <c r="C1905" s="207" t="s">
        <v>7678</v>
      </c>
      <c r="D1905" s="297">
        <v>86</v>
      </c>
      <c r="L1905" s="207" t="s">
        <v>1139</v>
      </c>
      <c r="M1905" s="207" t="s">
        <v>7769</v>
      </c>
    </row>
    <row r="1906" spans="1:13" x14ac:dyDescent="0.25">
      <c r="A1906" s="207" t="s">
        <v>1074</v>
      </c>
      <c r="B1906" s="207" t="s">
        <v>5288</v>
      </c>
      <c r="C1906" s="207" t="s">
        <v>3642</v>
      </c>
      <c r="D1906" s="297">
        <v>496</v>
      </c>
      <c r="L1906" s="207" t="s">
        <v>1139</v>
      </c>
      <c r="M1906" s="207" t="s">
        <v>7770</v>
      </c>
    </row>
    <row r="1907" spans="1:13" x14ac:dyDescent="0.25">
      <c r="A1907" s="207" t="s">
        <v>1074</v>
      </c>
      <c r="B1907" s="207" t="s">
        <v>5288</v>
      </c>
      <c r="C1907" s="207" t="s">
        <v>3645</v>
      </c>
      <c r="D1907" s="297">
        <v>441</v>
      </c>
      <c r="L1907" s="207" t="s">
        <v>1139</v>
      </c>
      <c r="M1907" s="207" t="s">
        <v>7771</v>
      </c>
    </row>
    <row r="1908" spans="1:13" x14ac:dyDescent="0.25">
      <c r="A1908" s="207" t="s">
        <v>1074</v>
      </c>
      <c r="B1908" s="207" t="s">
        <v>5288</v>
      </c>
      <c r="C1908" s="207" t="s">
        <v>7690</v>
      </c>
      <c r="D1908" s="297">
        <v>264</v>
      </c>
      <c r="L1908" s="207" t="s">
        <v>1139</v>
      </c>
      <c r="M1908" s="207" t="s">
        <v>7772</v>
      </c>
    </row>
    <row r="1909" spans="1:13" x14ac:dyDescent="0.25">
      <c r="A1909" s="207" t="s">
        <v>1074</v>
      </c>
      <c r="B1909" s="207" t="s">
        <v>5288</v>
      </c>
      <c r="C1909" s="207" t="s">
        <v>3663</v>
      </c>
      <c r="D1909" s="297">
        <v>2</v>
      </c>
      <c r="L1909" s="207" t="s">
        <v>1139</v>
      </c>
      <c r="M1909" s="207" t="s">
        <v>7773</v>
      </c>
    </row>
    <row r="1910" spans="1:13" x14ac:dyDescent="0.25">
      <c r="A1910" s="207" t="s">
        <v>1074</v>
      </c>
      <c r="B1910" s="207" t="s">
        <v>5288</v>
      </c>
      <c r="C1910" s="207" t="s">
        <v>7734</v>
      </c>
      <c r="D1910" s="297">
        <v>16</v>
      </c>
      <c r="L1910" s="207" t="s">
        <v>1139</v>
      </c>
      <c r="M1910" s="207" t="s">
        <v>7774</v>
      </c>
    </row>
    <row r="1911" spans="1:13" x14ac:dyDescent="0.25">
      <c r="A1911" s="207" t="s">
        <v>1074</v>
      </c>
      <c r="B1911" s="207" t="s">
        <v>5288</v>
      </c>
      <c r="C1911" s="207" t="s">
        <v>8186</v>
      </c>
      <c r="D1911" s="297">
        <v>398</v>
      </c>
      <c r="L1911" s="207" t="s">
        <v>1139</v>
      </c>
      <c r="M1911" s="207" t="s">
        <v>7775</v>
      </c>
    </row>
    <row r="1912" spans="1:13" x14ac:dyDescent="0.25">
      <c r="A1912" s="207" t="s">
        <v>1074</v>
      </c>
      <c r="B1912" s="207" t="s">
        <v>5288</v>
      </c>
      <c r="C1912" s="207" t="s">
        <v>8421</v>
      </c>
      <c r="D1912" s="297">
        <v>30</v>
      </c>
      <c r="L1912" s="207" t="s">
        <v>1139</v>
      </c>
      <c r="M1912" s="207" t="s">
        <v>7776</v>
      </c>
    </row>
    <row r="1913" spans="1:13" x14ac:dyDescent="0.25">
      <c r="A1913" s="207" t="s">
        <v>1074</v>
      </c>
      <c r="B1913" s="207" t="s">
        <v>5288</v>
      </c>
      <c r="C1913" s="207" t="s">
        <v>8190</v>
      </c>
      <c r="D1913" s="297">
        <v>751</v>
      </c>
      <c r="L1913" s="207" t="s">
        <v>1139</v>
      </c>
      <c r="M1913" s="207" t="s">
        <v>7777</v>
      </c>
    </row>
    <row r="1914" spans="1:13" x14ac:dyDescent="0.25">
      <c r="A1914" s="207" t="s">
        <v>1074</v>
      </c>
      <c r="B1914" s="207" t="s">
        <v>5288</v>
      </c>
      <c r="C1914" s="207" t="s">
        <v>8201</v>
      </c>
      <c r="D1914" s="297">
        <v>44</v>
      </c>
      <c r="L1914" s="207" t="s">
        <v>1139</v>
      </c>
      <c r="M1914" s="207" t="s">
        <v>7778</v>
      </c>
    </row>
    <row r="1915" spans="1:13" x14ac:dyDescent="0.25">
      <c r="A1915" s="207" t="s">
        <v>1074</v>
      </c>
      <c r="B1915" s="207" t="s">
        <v>5288</v>
      </c>
      <c r="C1915" s="207" t="s">
        <v>8202</v>
      </c>
      <c r="D1915" s="297">
        <v>106</v>
      </c>
      <c r="L1915" s="207" t="s">
        <v>1139</v>
      </c>
      <c r="M1915" s="207" t="s">
        <v>7779</v>
      </c>
    </row>
    <row r="1916" spans="1:13" x14ac:dyDescent="0.25">
      <c r="A1916" s="207" t="s">
        <v>1074</v>
      </c>
      <c r="B1916" s="207" t="s">
        <v>5288</v>
      </c>
      <c r="C1916" s="207" t="s">
        <v>8422</v>
      </c>
      <c r="D1916" s="297">
        <v>94</v>
      </c>
      <c r="L1916" s="207" t="s">
        <v>1139</v>
      </c>
      <c r="M1916" s="207" t="s">
        <v>7780</v>
      </c>
    </row>
    <row r="1917" spans="1:13" x14ac:dyDescent="0.25">
      <c r="A1917" s="207" t="s">
        <v>1074</v>
      </c>
      <c r="B1917" s="207" t="s">
        <v>5288</v>
      </c>
      <c r="C1917" s="207" t="s">
        <v>8423</v>
      </c>
      <c r="D1917" s="297">
        <v>82</v>
      </c>
      <c r="L1917" s="207" t="s">
        <v>1139</v>
      </c>
      <c r="M1917" s="207" t="s">
        <v>7781</v>
      </c>
    </row>
    <row r="1918" spans="1:13" x14ac:dyDescent="0.25">
      <c r="A1918" s="207" t="s">
        <v>1074</v>
      </c>
      <c r="B1918" s="207" t="s">
        <v>5288</v>
      </c>
      <c r="C1918" s="207" t="s">
        <v>8217</v>
      </c>
      <c r="D1918" s="297">
        <v>96</v>
      </c>
      <c r="L1918" s="207" t="s">
        <v>1139</v>
      </c>
      <c r="M1918" s="207" t="s">
        <v>7782</v>
      </c>
    </row>
    <row r="1919" spans="1:13" x14ac:dyDescent="0.25">
      <c r="A1919" s="207" t="s">
        <v>1074</v>
      </c>
      <c r="B1919" s="207" t="s">
        <v>5288</v>
      </c>
      <c r="C1919" s="207" t="s">
        <v>8284</v>
      </c>
      <c r="D1919" s="297">
        <v>125</v>
      </c>
      <c r="L1919" s="207" t="s">
        <v>1139</v>
      </c>
      <c r="M1919" s="207" t="s">
        <v>7783</v>
      </c>
    </row>
    <row r="1920" spans="1:13" x14ac:dyDescent="0.25">
      <c r="A1920" s="207" t="s">
        <v>1074</v>
      </c>
      <c r="B1920" s="207" t="s">
        <v>5288</v>
      </c>
      <c r="C1920" s="207" t="s">
        <v>8291</v>
      </c>
      <c r="D1920" s="297">
        <v>78</v>
      </c>
      <c r="L1920" s="207" t="s">
        <v>1139</v>
      </c>
      <c r="M1920" s="207" t="s">
        <v>7784</v>
      </c>
    </row>
    <row r="1921" spans="1:13" x14ac:dyDescent="0.25">
      <c r="A1921" s="207" t="s">
        <v>1074</v>
      </c>
      <c r="B1921" s="207" t="s">
        <v>5288</v>
      </c>
      <c r="C1921" s="207" t="s">
        <v>8297</v>
      </c>
      <c r="D1921" s="297">
        <v>76</v>
      </c>
      <c r="L1921" s="207" t="s">
        <v>1139</v>
      </c>
      <c r="M1921" s="207" t="s">
        <v>7785</v>
      </c>
    </row>
    <row r="1922" spans="1:13" x14ac:dyDescent="0.25">
      <c r="A1922" s="207" t="s">
        <v>1074</v>
      </c>
      <c r="B1922" s="207" t="s">
        <v>5288</v>
      </c>
      <c r="C1922" s="207" t="s">
        <v>8312</v>
      </c>
      <c r="D1922" s="297">
        <v>2</v>
      </c>
      <c r="L1922" s="207" t="s">
        <v>1139</v>
      </c>
      <c r="M1922" s="207" t="s">
        <v>7786</v>
      </c>
    </row>
    <row r="1923" spans="1:13" x14ac:dyDescent="0.25">
      <c r="A1923" s="207" t="s">
        <v>1074</v>
      </c>
      <c r="B1923" s="207" t="s">
        <v>5288</v>
      </c>
      <c r="C1923" s="207" t="s">
        <v>8314</v>
      </c>
      <c r="D1923" s="297">
        <v>4</v>
      </c>
      <c r="L1923" s="207" t="s">
        <v>1139</v>
      </c>
      <c r="M1923" s="207" t="s">
        <v>7787</v>
      </c>
    </row>
    <row r="1924" spans="1:13" x14ac:dyDescent="0.25">
      <c r="A1924" s="207" t="s">
        <v>1074</v>
      </c>
      <c r="B1924" s="207" t="s">
        <v>5288</v>
      </c>
      <c r="C1924" s="207" t="s">
        <v>4505</v>
      </c>
      <c r="D1924" s="297">
        <v>40</v>
      </c>
      <c r="L1924" s="207" t="s">
        <v>1139</v>
      </c>
      <c r="M1924" s="207" t="s">
        <v>7788</v>
      </c>
    </row>
    <row r="1925" spans="1:13" x14ac:dyDescent="0.25">
      <c r="A1925" s="207" t="s">
        <v>1074</v>
      </c>
      <c r="B1925" s="207" t="s">
        <v>5288</v>
      </c>
      <c r="C1925" s="207" t="s">
        <v>4508</v>
      </c>
      <c r="D1925" s="297">
        <v>298</v>
      </c>
      <c r="L1925" s="207" t="s">
        <v>1139</v>
      </c>
      <c r="M1925" s="207" t="s">
        <v>7789</v>
      </c>
    </row>
    <row r="1926" spans="1:13" x14ac:dyDescent="0.25">
      <c r="A1926" s="207" t="s">
        <v>1074</v>
      </c>
      <c r="B1926" s="207" t="s">
        <v>5288</v>
      </c>
      <c r="C1926" s="207" t="s">
        <v>7878</v>
      </c>
      <c r="D1926" s="297">
        <v>26</v>
      </c>
      <c r="L1926" s="207" t="s">
        <v>1139</v>
      </c>
      <c r="M1926" s="207" t="s">
        <v>7790</v>
      </c>
    </row>
    <row r="1927" spans="1:13" x14ac:dyDescent="0.25">
      <c r="A1927" s="207" t="s">
        <v>1074</v>
      </c>
      <c r="B1927" s="207" t="s">
        <v>5288</v>
      </c>
      <c r="C1927" s="207" t="s">
        <v>7704</v>
      </c>
      <c r="D1927" s="297">
        <v>12</v>
      </c>
      <c r="L1927" s="207" t="s">
        <v>1139</v>
      </c>
      <c r="M1927" s="207" t="s">
        <v>7791</v>
      </c>
    </row>
    <row r="1928" spans="1:13" x14ac:dyDescent="0.25">
      <c r="A1928" s="207" t="s">
        <v>1074</v>
      </c>
      <c r="B1928" s="207" t="s">
        <v>5304</v>
      </c>
      <c r="C1928" s="207" t="s">
        <v>7734</v>
      </c>
      <c r="D1928" s="297">
        <v>84</v>
      </c>
      <c r="L1928" s="207" t="s">
        <v>1139</v>
      </c>
      <c r="M1928" s="207" t="s">
        <v>7792</v>
      </c>
    </row>
    <row r="1929" spans="1:13" x14ac:dyDescent="0.25">
      <c r="A1929" s="207" t="s">
        <v>1074</v>
      </c>
      <c r="B1929" s="207" t="s">
        <v>5304</v>
      </c>
      <c r="C1929" s="207" t="s">
        <v>3932</v>
      </c>
      <c r="D1929" s="297">
        <v>2</v>
      </c>
      <c r="L1929" s="207" t="s">
        <v>1139</v>
      </c>
      <c r="M1929" s="207" t="s">
        <v>7793</v>
      </c>
    </row>
    <row r="1930" spans="1:13" x14ac:dyDescent="0.25">
      <c r="A1930" s="207" t="s">
        <v>1074</v>
      </c>
      <c r="B1930" s="207" t="s">
        <v>5332</v>
      </c>
      <c r="C1930" s="207" t="s">
        <v>7905</v>
      </c>
      <c r="D1930" s="297">
        <v>12</v>
      </c>
      <c r="L1930" s="207" t="s">
        <v>1139</v>
      </c>
      <c r="M1930" s="207" t="s">
        <v>7794</v>
      </c>
    </row>
    <row r="1931" spans="1:13" x14ac:dyDescent="0.25">
      <c r="A1931" s="207" t="s">
        <v>1074</v>
      </c>
      <c r="B1931" s="207" t="s">
        <v>5332</v>
      </c>
      <c r="C1931" s="207" t="s">
        <v>7983</v>
      </c>
      <c r="D1931" s="297">
        <v>12</v>
      </c>
      <c r="L1931" s="207" t="s">
        <v>1139</v>
      </c>
      <c r="M1931" s="207" t="s">
        <v>7795</v>
      </c>
    </row>
    <row r="1932" spans="1:13" x14ac:dyDescent="0.25">
      <c r="A1932" s="207" t="s">
        <v>1074</v>
      </c>
      <c r="B1932" s="207" t="s">
        <v>5332</v>
      </c>
      <c r="C1932" s="207" t="s">
        <v>7984</v>
      </c>
      <c r="D1932" s="297">
        <v>12</v>
      </c>
      <c r="L1932" s="207" t="s">
        <v>1139</v>
      </c>
      <c r="M1932" s="207" t="s">
        <v>7796</v>
      </c>
    </row>
    <row r="1933" spans="1:13" x14ac:dyDescent="0.25">
      <c r="A1933" s="207" t="s">
        <v>1074</v>
      </c>
      <c r="B1933" s="207" t="s">
        <v>5332</v>
      </c>
      <c r="C1933" s="207" t="s">
        <v>7734</v>
      </c>
      <c r="D1933" s="297">
        <v>12</v>
      </c>
      <c r="L1933" s="207" t="s">
        <v>1139</v>
      </c>
      <c r="M1933" s="207" t="s">
        <v>7797</v>
      </c>
    </row>
    <row r="1934" spans="1:13" x14ac:dyDescent="0.25">
      <c r="A1934" s="207" t="s">
        <v>1074</v>
      </c>
      <c r="B1934" s="207" t="s">
        <v>5307</v>
      </c>
      <c r="C1934" s="207" t="s">
        <v>3532</v>
      </c>
      <c r="D1934" s="297">
        <v>12</v>
      </c>
      <c r="L1934" s="207" t="s">
        <v>1139</v>
      </c>
      <c r="M1934" s="207" t="s">
        <v>7798</v>
      </c>
    </row>
    <row r="1935" spans="1:13" x14ac:dyDescent="0.25">
      <c r="A1935" s="207" t="s">
        <v>1074</v>
      </c>
      <c r="B1935" s="207" t="s">
        <v>5307</v>
      </c>
      <c r="C1935" s="207" t="s">
        <v>7690</v>
      </c>
      <c r="D1935" s="297">
        <v>4</v>
      </c>
      <c r="L1935" s="207" t="s">
        <v>1139</v>
      </c>
      <c r="M1935" s="207" t="s">
        <v>7799</v>
      </c>
    </row>
    <row r="1936" spans="1:13" x14ac:dyDescent="0.25">
      <c r="A1936" s="207" t="s">
        <v>1074</v>
      </c>
      <c r="B1936" s="207" t="s">
        <v>5307</v>
      </c>
      <c r="C1936" s="207" t="s">
        <v>7734</v>
      </c>
      <c r="D1936" s="297">
        <v>16</v>
      </c>
      <c r="L1936" s="207" t="s">
        <v>1139</v>
      </c>
      <c r="M1936" s="207" t="s">
        <v>7800</v>
      </c>
    </row>
    <row r="1937" spans="1:13" x14ac:dyDescent="0.25">
      <c r="A1937" s="207" t="s">
        <v>1074</v>
      </c>
      <c r="B1937" s="207" t="s">
        <v>5307</v>
      </c>
      <c r="C1937" s="207" t="s">
        <v>4508</v>
      </c>
      <c r="D1937" s="297">
        <v>8</v>
      </c>
      <c r="L1937" s="207" t="s">
        <v>1139</v>
      </c>
      <c r="M1937" s="207" t="s">
        <v>7801</v>
      </c>
    </row>
    <row r="1938" spans="1:13" x14ac:dyDescent="0.25">
      <c r="A1938" s="207" t="s">
        <v>1083</v>
      </c>
      <c r="B1938" s="207" t="s">
        <v>5284</v>
      </c>
      <c r="C1938" s="207" t="s">
        <v>3341</v>
      </c>
      <c r="D1938" s="297">
        <v>15698</v>
      </c>
      <c r="L1938" s="207" t="s">
        <v>1139</v>
      </c>
      <c r="M1938" s="207" t="s">
        <v>7802</v>
      </c>
    </row>
    <row r="1939" spans="1:13" x14ac:dyDescent="0.25">
      <c r="A1939" s="207" t="s">
        <v>1083</v>
      </c>
      <c r="B1939" s="207" t="s">
        <v>5284</v>
      </c>
      <c r="C1939" s="207" t="s">
        <v>7596</v>
      </c>
      <c r="D1939" s="297">
        <v>1404</v>
      </c>
      <c r="L1939" s="207" t="s">
        <v>1139</v>
      </c>
      <c r="M1939" s="207" t="s">
        <v>8458</v>
      </c>
    </row>
    <row r="1940" spans="1:13" x14ac:dyDescent="0.25">
      <c r="A1940" s="207" t="s">
        <v>1083</v>
      </c>
      <c r="B1940" s="207" t="s">
        <v>5288</v>
      </c>
      <c r="C1940" s="207" t="s">
        <v>3341</v>
      </c>
      <c r="D1940" s="297">
        <v>16</v>
      </c>
      <c r="L1940" s="207" t="s">
        <v>1139</v>
      </c>
      <c r="M1940" s="207" t="s">
        <v>7804</v>
      </c>
    </row>
    <row r="1941" spans="1:13" x14ac:dyDescent="0.25">
      <c r="A1941" s="207" t="s">
        <v>1083</v>
      </c>
      <c r="B1941" s="207" t="s">
        <v>5288</v>
      </c>
      <c r="C1941" s="207" t="s">
        <v>7596</v>
      </c>
      <c r="D1941" s="297">
        <v>2</v>
      </c>
      <c r="L1941" s="207" t="s">
        <v>1139</v>
      </c>
      <c r="M1941" s="207" t="s">
        <v>7805</v>
      </c>
    </row>
    <row r="1942" spans="1:13" x14ac:dyDescent="0.25">
      <c r="A1942" s="207" t="s">
        <v>1083</v>
      </c>
      <c r="B1942" s="207" t="s">
        <v>5288</v>
      </c>
      <c r="C1942" s="207" t="s">
        <v>7905</v>
      </c>
      <c r="D1942" s="297">
        <v>1027</v>
      </c>
      <c r="L1942" s="207" t="s">
        <v>1139</v>
      </c>
      <c r="M1942" s="207" t="s">
        <v>7806</v>
      </c>
    </row>
    <row r="1943" spans="1:13" x14ac:dyDescent="0.25">
      <c r="A1943" s="207" t="s">
        <v>1083</v>
      </c>
      <c r="B1943" s="207" t="s">
        <v>5288</v>
      </c>
      <c r="C1943" s="207" t="s">
        <v>7654</v>
      </c>
      <c r="D1943" s="297">
        <v>73</v>
      </c>
      <c r="L1943" s="207" t="s">
        <v>1139</v>
      </c>
      <c r="M1943" s="207" t="s">
        <v>7807</v>
      </c>
    </row>
    <row r="1944" spans="1:13" x14ac:dyDescent="0.25">
      <c r="A1944" s="207" t="s">
        <v>1083</v>
      </c>
      <c r="B1944" s="207" t="s">
        <v>5288</v>
      </c>
      <c r="C1944" s="207" t="s">
        <v>3628</v>
      </c>
      <c r="D1944" s="297">
        <v>194538</v>
      </c>
      <c r="L1944" s="207" t="s">
        <v>1139</v>
      </c>
      <c r="M1944" s="207" t="s">
        <v>8459</v>
      </c>
    </row>
    <row r="1945" spans="1:13" x14ac:dyDescent="0.25">
      <c r="A1945" s="207" t="s">
        <v>1083</v>
      </c>
      <c r="B1945" s="207" t="s">
        <v>5288</v>
      </c>
      <c r="C1945" s="207" t="s">
        <v>7600</v>
      </c>
      <c r="D1945" s="297">
        <v>6124</v>
      </c>
      <c r="L1945" s="207" t="s">
        <v>1139</v>
      </c>
      <c r="M1945" s="207" t="s">
        <v>7808</v>
      </c>
    </row>
    <row r="1946" spans="1:13" x14ac:dyDescent="0.25">
      <c r="A1946" s="207" t="s">
        <v>1083</v>
      </c>
      <c r="B1946" s="207" t="s">
        <v>5288</v>
      </c>
      <c r="C1946" s="207" t="s">
        <v>3802</v>
      </c>
      <c r="D1946" s="297">
        <v>2</v>
      </c>
      <c r="L1946" s="207" t="s">
        <v>1139</v>
      </c>
      <c r="M1946" s="207" t="s">
        <v>7809</v>
      </c>
    </row>
    <row r="1947" spans="1:13" x14ac:dyDescent="0.25">
      <c r="A1947" s="207" t="s">
        <v>1083</v>
      </c>
      <c r="B1947" s="207" t="s">
        <v>5288</v>
      </c>
      <c r="C1947" s="207" t="s">
        <v>7728</v>
      </c>
      <c r="D1947" s="297">
        <v>2</v>
      </c>
      <c r="L1947" s="207" t="s">
        <v>1139</v>
      </c>
      <c r="M1947" s="207" t="s">
        <v>7810</v>
      </c>
    </row>
    <row r="1948" spans="1:13" x14ac:dyDescent="0.25">
      <c r="A1948" s="207" t="s">
        <v>1083</v>
      </c>
      <c r="B1948" s="207" t="s">
        <v>5288</v>
      </c>
      <c r="C1948" s="207" t="s">
        <v>7730</v>
      </c>
      <c r="D1948" s="297">
        <v>4</v>
      </c>
      <c r="L1948" s="207" t="s">
        <v>1139</v>
      </c>
      <c r="M1948" s="207" t="s">
        <v>7811</v>
      </c>
    </row>
    <row r="1949" spans="1:13" x14ac:dyDescent="0.25">
      <c r="A1949" s="207" t="s">
        <v>1083</v>
      </c>
      <c r="B1949" s="207" t="s">
        <v>5288</v>
      </c>
      <c r="C1949" s="207" t="s">
        <v>7913</v>
      </c>
      <c r="D1949" s="297">
        <v>2</v>
      </c>
      <c r="L1949" s="207" t="s">
        <v>1139</v>
      </c>
      <c r="M1949" s="207" t="s">
        <v>7812</v>
      </c>
    </row>
    <row r="1950" spans="1:13" x14ac:dyDescent="0.25">
      <c r="A1950" s="207" t="s">
        <v>1083</v>
      </c>
      <c r="B1950" s="207" t="s">
        <v>5288</v>
      </c>
      <c r="C1950" s="207" t="s">
        <v>3930</v>
      </c>
      <c r="D1950" s="297">
        <v>2</v>
      </c>
      <c r="L1950" s="207" t="s">
        <v>1139</v>
      </c>
      <c r="M1950" s="207" t="s">
        <v>8460</v>
      </c>
    </row>
    <row r="1951" spans="1:13" x14ac:dyDescent="0.25">
      <c r="A1951" s="207" t="s">
        <v>1083</v>
      </c>
      <c r="B1951" s="207" t="s">
        <v>5288</v>
      </c>
      <c r="C1951" s="207" t="s">
        <v>3932</v>
      </c>
      <c r="D1951" s="297">
        <v>2</v>
      </c>
      <c r="L1951" s="207" t="s">
        <v>1139</v>
      </c>
      <c r="M1951" s="207" t="s">
        <v>8461</v>
      </c>
    </row>
    <row r="1952" spans="1:13" x14ac:dyDescent="0.25">
      <c r="A1952" s="207" t="s">
        <v>1083</v>
      </c>
      <c r="B1952" s="207" t="s">
        <v>5288</v>
      </c>
      <c r="C1952" s="207" t="s">
        <v>7743</v>
      </c>
      <c r="D1952" s="297">
        <v>8046</v>
      </c>
      <c r="L1952" s="207" t="s">
        <v>1139</v>
      </c>
      <c r="M1952" s="207" t="s">
        <v>7813</v>
      </c>
    </row>
    <row r="1953" spans="1:13" x14ac:dyDescent="0.25">
      <c r="A1953" s="207" t="s">
        <v>1083</v>
      </c>
      <c r="B1953" s="207" t="s">
        <v>5288</v>
      </c>
      <c r="C1953" s="207" t="s">
        <v>7745</v>
      </c>
      <c r="D1953" s="297">
        <v>349540</v>
      </c>
      <c r="L1953" s="207" t="s">
        <v>1139</v>
      </c>
      <c r="M1953" s="207" t="s">
        <v>7814</v>
      </c>
    </row>
    <row r="1954" spans="1:13" x14ac:dyDescent="0.25">
      <c r="A1954" s="207" t="s">
        <v>1083</v>
      </c>
      <c r="B1954" s="207" t="s">
        <v>5288</v>
      </c>
      <c r="C1954" s="207" t="s">
        <v>7746</v>
      </c>
      <c r="D1954" s="297">
        <v>6</v>
      </c>
      <c r="L1954" s="207" t="s">
        <v>1139</v>
      </c>
      <c r="M1954" s="207" t="s">
        <v>7815</v>
      </c>
    </row>
    <row r="1955" spans="1:13" x14ac:dyDescent="0.25">
      <c r="A1955" s="207" t="s">
        <v>1083</v>
      </c>
      <c r="B1955" s="207" t="s">
        <v>5288</v>
      </c>
      <c r="C1955" s="207" t="s">
        <v>3995</v>
      </c>
      <c r="D1955" s="297">
        <v>56</v>
      </c>
      <c r="L1955" s="207" t="s">
        <v>1139</v>
      </c>
      <c r="M1955" s="207" t="s">
        <v>7816</v>
      </c>
    </row>
    <row r="1956" spans="1:13" x14ac:dyDescent="0.25">
      <c r="A1956" s="207" t="s">
        <v>1083</v>
      </c>
      <c r="B1956" s="207" t="s">
        <v>5288</v>
      </c>
      <c r="C1956" s="207" t="s">
        <v>7749</v>
      </c>
      <c r="D1956" s="297">
        <v>2</v>
      </c>
      <c r="L1956" s="207" t="s">
        <v>1139</v>
      </c>
      <c r="M1956" s="207" t="s">
        <v>8462</v>
      </c>
    </row>
    <row r="1957" spans="1:13" x14ac:dyDescent="0.25">
      <c r="A1957" s="207" t="s">
        <v>1083</v>
      </c>
      <c r="B1957" s="207" t="s">
        <v>5288</v>
      </c>
      <c r="C1957" s="207" t="s">
        <v>7780</v>
      </c>
      <c r="D1957" s="297">
        <v>2</v>
      </c>
      <c r="L1957" s="207" t="s">
        <v>1139</v>
      </c>
      <c r="M1957" s="207" t="s">
        <v>8463</v>
      </c>
    </row>
    <row r="1958" spans="1:13" x14ac:dyDescent="0.25">
      <c r="A1958" s="207" t="s">
        <v>1083</v>
      </c>
      <c r="B1958" s="207" t="s">
        <v>5288</v>
      </c>
      <c r="C1958" s="207" t="s">
        <v>7801</v>
      </c>
      <c r="D1958" s="297">
        <v>11</v>
      </c>
      <c r="L1958" s="207" t="s">
        <v>1139</v>
      </c>
      <c r="M1958" s="207" t="s">
        <v>8464</v>
      </c>
    </row>
    <row r="1959" spans="1:13" x14ac:dyDescent="0.25">
      <c r="A1959" s="207" t="s">
        <v>1083</v>
      </c>
      <c r="B1959" s="207" t="s">
        <v>5288</v>
      </c>
      <c r="C1959" s="207" t="s">
        <v>7803</v>
      </c>
      <c r="D1959" s="297">
        <v>6</v>
      </c>
      <c r="L1959" s="207" t="s">
        <v>1139</v>
      </c>
      <c r="M1959" s="207" t="s">
        <v>7692</v>
      </c>
    </row>
    <row r="1960" spans="1:13" x14ac:dyDescent="0.25">
      <c r="A1960" s="207" t="s">
        <v>1083</v>
      </c>
      <c r="B1960" s="207" t="s">
        <v>5288</v>
      </c>
      <c r="C1960" s="207" t="s">
        <v>7877</v>
      </c>
      <c r="D1960" s="297">
        <v>8</v>
      </c>
      <c r="L1960" s="207" t="s">
        <v>1139</v>
      </c>
      <c r="M1960" s="207" t="s">
        <v>7715</v>
      </c>
    </row>
    <row r="1961" spans="1:13" x14ac:dyDescent="0.25">
      <c r="A1961" s="207" t="s">
        <v>1083</v>
      </c>
      <c r="B1961" s="207" t="s">
        <v>5288</v>
      </c>
      <c r="C1961" s="207" t="s">
        <v>7878</v>
      </c>
      <c r="D1961" s="297">
        <v>2</v>
      </c>
      <c r="L1961" s="207" t="s">
        <v>1139</v>
      </c>
      <c r="M1961" s="207" t="s">
        <v>4106</v>
      </c>
    </row>
    <row r="1962" spans="1:13" x14ac:dyDescent="0.25">
      <c r="A1962" s="207" t="s">
        <v>1083</v>
      </c>
      <c r="B1962" s="207" t="s">
        <v>5288</v>
      </c>
      <c r="C1962" s="207" t="s">
        <v>8183</v>
      </c>
      <c r="D1962" s="297">
        <v>2</v>
      </c>
      <c r="L1962" s="207" t="s">
        <v>1139</v>
      </c>
      <c r="M1962" s="207" t="s">
        <v>8465</v>
      </c>
    </row>
    <row r="1963" spans="1:13" x14ac:dyDescent="0.25">
      <c r="A1963" s="207" t="s">
        <v>1083</v>
      </c>
      <c r="B1963" s="207" t="s">
        <v>5288</v>
      </c>
      <c r="C1963" s="207" t="s">
        <v>7705</v>
      </c>
      <c r="D1963" s="297">
        <v>9</v>
      </c>
      <c r="L1963" s="207" t="s">
        <v>1139</v>
      </c>
      <c r="M1963" s="207" t="s">
        <v>5705</v>
      </c>
    </row>
    <row r="1964" spans="1:13" x14ac:dyDescent="0.25">
      <c r="A1964" s="207" t="s">
        <v>1083</v>
      </c>
      <c r="B1964" s="207" t="s">
        <v>5304</v>
      </c>
      <c r="C1964" s="207" t="s">
        <v>7745</v>
      </c>
      <c r="D1964" s="297">
        <v>32</v>
      </c>
      <c r="L1964" s="207" t="s">
        <v>1139</v>
      </c>
      <c r="M1964" s="207" t="s">
        <v>7828</v>
      </c>
    </row>
    <row r="1965" spans="1:13" x14ac:dyDescent="0.25">
      <c r="A1965" s="207" t="s">
        <v>1083</v>
      </c>
      <c r="B1965" s="207" t="s">
        <v>5307</v>
      </c>
      <c r="C1965" s="207" t="s">
        <v>3628</v>
      </c>
      <c r="D1965" s="297">
        <v>24</v>
      </c>
      <c r="L1965" s="207" t="s">
        <v>1139</v>
      </c>
      <c r="M1965" s="207" t="s">
        <v>8190</v>
      </c>
    </row>
    <row r="1966" spans="1:13" x14ac:dyDescent="0.25">
      <c r="A1966" s="207" t="s">
        <v>1093</v>
      </c>
      <c r="B1966" s="207" t="s">
        <v>5284</v>
      </c>
      <c r="C1966" s="207" t="s">
        <v>3341</v>
      </c>
      <c r="D1966" s="297">
        <v>3654</v>
      </c>
      <c r="L1966" s="207" t="s">
        <v>1139</v>
      </c>
      <c r="M1966" s="207" t="s">
        <v>8470</v>
      </c>
    </row>
    <row r="1967" spans="1:13" x14ac:dyDescent="0.25">
      <c r="A1967" s="207" t="s">
        <v>1093</v>
      </c>
      <c r="B1967" s="207" t="s">
        <v>5284</v>
      </c>
      <c r="C1967" s="207" t="s">
        <v>7897</v>
      </c>
      <c r="D1967" s="297">
        <v>60</v>
      </c>
      <c r="L1967" s="207" t="s">
        <v>1139</v>
      </c>
      <c r="M1967" s="207" t="s">
        <v>4499</v>
      </c>
    </row>
    <row r="1968" spans="1:13" x14ac:dyDescent="0.25">
      <c r="A1968" s="207" t="s">
        <v>1093</v>
      </c>
      <c r="B1968" s="207" t="s">
        <v>5284</v>
      </c>
      <c r="C1968" s="207" t="s">
        <v>7596</v>
      </c>
      <c r="D1968" s="297">
        <v>440</v>
      </c>
      <c r="L1968" s="207" t="s">
        <v>1139</v>
      </c>
      <c r="M1968" s="207" t="s">
        <v>7716</v>
      </c>
    </row>
    <row r="1969" spans="1:13" x14ac:dyDescent="0.25">
      <c r="A1969" s="207" t="s">
        <v>1093</v>
      </c>
      <c r="B1969" s="207" t="s">
        <v>5284</v>
      </c>
      <c r="C1969" s="207" t="s">
        <v>7623</v>
      </c>
      <c r="D1969" s="297">
        <v>4</v>
      </c>
      <c r="L1969" s="207" t="s">
        <v>1139</v>
      </c>
      <c r="M1969" s="207" t="s">
        <v>4501</v>
      </c>
    </row>
    <row r="1970" spans="1:13" x14ac:dyDescent="0.25">
      <c r="A1970" s="207" t="s">
        <v>1093</v>
      </c>
      <c r="B1970" s="207" t="s">
        <v>5288</v>
      </c>
      <c r="C1970" s="207" t="s">
        <v>7654</v>
      </c>
      <c r="D1970" s="297">
        <v>10</v>
      </c>
      <c r="L1970" s="207" t="s">
        <v>1139</v>
      </c>
      <c r="M1970" s="207" t="s">
        <v>4503</v>
      </c>
    </row>
    <row r="1971" spans="1:13" x14ac:dyDescent="0.25">
      <c r="A1971" s="207" t="s">
        <v>1093</v>
      </c>
      <c r="B1971" s="207" t="s">
        <v>5288</v>
      </c>
      <c r="C1971" s="207" t="s">
        <v>3628</v>
      </c>
      <c r="D1971" s="297">
        <v>34</v>
      </c>
      <c r="L1971" s="207" t="s">
        <v>1139</v>
      </c>
      <c r="M1971" s="207" t="s">
        <v>4505</v>
      </c>
    </row>
    <row r="1972" spans="1:13" x14ac:dyDescent="0.25">
      <c r="A1972" s="207" t="s">
        <v>1121</v>
      </c>
      <c r="B1972" s="207" t="s">
        <v>5284</v>
      </c>
      <c r="C1972" s="207" t="s">
        <v>3386</v>
      </c>
      <c r="D1972" s="297">
        <v>956</v>
      </c>
      <c r="L1972" s="207" t="s">
        <v>1139</v>
      </c>
      <c r="M1972" s="207" t="s">
        <v>4508</v>
      </c>
    </row>
    <row r="1973" spans="1:13" x14ac:dyDescent="0.25">
      <c r="A1973" s="207" t="s">
        <v>1121</v>
      </c>
      <c r="B1973" s="207" t="s">
        <v>5284</v>
      </c>
      <c r="C1973" s="207" t="s">
        <v>8424</v>
      </c>
      <c r="D1973" s="297">
        <v>28</v>
      </c>
      <c r="L1973" s="207" t="s">
        <v>1139</v>
      </c>
      <c r="M1973" s="207" t="s">
        <v>8466</v>
      </c>
    </row>
    <row r="1974" spans="1:13" x14ac:dyDescent="0.25">
      <c r="A1974" s="207" t="s">
        <v>1139</v>
      </c>
      <c r="B1974" s="207" t="s">
        <v>5284</v>
      </c>
      <c r="C1974" s="207" t="s">
        <v>3341</v>
      </c>
      <c r="D1974" s="297">
        <v>3097</v>
      </c>
      <c r="L1974" s="207" t="s">
        <v>1139</v>
      </c>
      <c r="M1974" s="207" t="s">
        <v>7697</v>
      </c>
    </row>
    <row r="1975" spans="1:13" x14ac:dyDescent="0.25">
      <c r="A1975" s="207" t="s">
        <v>1139</v>
      </c>
      <c r="B1975" s="207" t="s">
        <v>5284</v>
      </c>
      <c r="C1975" s="207" t="s">
        <v>7596</v>
      </c>
      <c r="D1975" s="297">
        <v>225</v>
      </c>
      <c r="L1975" s="207" t="s">
        <v>1139</v>
      </c>
      <c r="M1975" s="207" t="s">
        <v>8471</v>
      </c>
    </row>
    <row r="1976" spans="1:13" x14ac:dyDescent="0.25">
      <c r="A1976" s="207" t="s">
        <v>1139</v>
      </c>
      <c r="B1976" s="207" t="s">
        <v>5288</v>
      </c>
      <c r="C1976" s="207" t="s">
        <v>3341</v>
      </c>
      <c r="D1976" s="297">
        <v>26</v>
      </c>
      <c r="L1976" s="207" t="s">
        <v>1139</v>
      </c>
      <c r="M1976" s="207" t="s">
        <v>7931</v>
      </c>
    </row>
    <row r="1977" spans="1:13" x14ac:dyDescent="0.25">
      <c r="A1977" s="207" t="s">
        <v>1139</v>
      </c>
      <c r="B1977" s="207" t="s">
        <v>5288</v>
      </c>
      <c r="C1977" s="207" t="s">
        <v>7905</v>
      </c>
      <c r="D1977" s="297">
        <v>1380</v>
      </c>
      <c r="L1977" s="207" t="s">
        <v>1139</v>
      </c>
      <c r="M1977" s="207" t="s">
        <v>8023</v>
      </c>
    </row>
    <row r="1978" spans="1:13" x14ac:dyDescent="0.25">
      <c r="A1978" s="207" t="s">
        <v>1139</v>
      </c>
      <c r="B1978" s="207" t="s">
        <v>5288</v>
      </c>
      <c r="C1978" s="207" t="s">
        <v>7982</v>
      </c>
      <c r="D1978" s="297">
        <v>10</v>
      </c>
      <c r="L1978" s="207" t="s">
        <v>1139</v>
      </c>
      <c r="M1978" s="207" t="s">
        <v>8030</v>
      </c>
    </row>
    <row r="1979" spans="1:13" x14ac:dyDescent="0.25">
      <c r="A1979" s="207" t="s">
        <v>1139</v>
      </c>
      <c r="B1979" s="207" t="s">
        <v>5288</v>
      </c>
      <c r="C1979" s="207" t="s">
        <v>7983</v>
      </c>
      <c r="D1979" s="297">
        <v>1355</v>
      </c>
      <c r="L1979" s="207" t="s">
        <v>1139</v>
      </c>
      <c r="M1979" s="207" t="s">
        <v>8182</v>
      </c>
    </row>
    <row r="1980" spans="1:13" x14ac:dyDescent="0.25">
      <c r="A1980" s="207" t="s">
        <v>1139</v>
      </c>
      <c r="B1980" s="207" t="s">
        <v>5288</v>
      </c>
      <c r="C1980" s="207" t="s">
        <v>7984</v>
      </c>
      <c r="D1980" s="297">
        <v>1181</v>
      </c>
      <c r="L1980" s="207" t="s">
        <v>1139</v>
      </c>
      <c r="M1980" s="207" t="s">
        <v>7876</v>
      </c>
    </row>
    <row r="1981" spans="1:13" x14ac:dyDescent="0.25">
      <c r="A1981" s="207" t="s">
        <v>1139</v>
      </c>
      <c r="B1981" s="207" t="s">
        <v>5288</v>
      </c>
      <c r="C1981" s="207" t="s">
        <v>3480</v>
      </c>
      <c r="D1981" s="297">
        <v>38</v>
      </c>
      <c r="L1981" s="207" t="s">
        <v>1139</v>
      </c>
      <c r="M1981" s="207" t="s">
        <v>8031</v>
      </c>
    </row>
    <row r="1982" spans="1:13" x14ac:dyDescent="0.25">
      <c r="A1982" s="207" t="s">
        <v>1139</v>
      </c>
      <c r="B1982" s="207" t="s">
        <v>5288</v>
      </c>
      <c r="C1982" s="207" t="s">
        <v>3483</v>
      </c>
      <c r="D1982" s="297">
        <v>206</v>
      </c>
      <c r="L1982" s="207" t="s">
        <v>1139</v>
      </c>
      <c r="M1982" s="207" t="s">
        <v>7877</v>
      </c>
    </row>
    <row r="1983" spans="1:13" x14ac:dyDescent="0.25">
      <c r="A1983" s="207" t="s">
        <v>1139</v>
      </c>
      <c r="B1983" s="207" t="s">
        <v>5288</v>
      </c>
      <c r="C1983" s="207" t="s">
        <v>3486</v>
      </c>
      <c r="D1983" s="297">
        <v>6</v>
      </c>
      <c r="L1983" s="207" t="s">
        <v>1139</v>
      </c>
      <c r="M1983" s="207" t="s">
        <v>8467</v>
      </c>
    </row>
    <row r="1984" spans="1:13" x14ac:dyDescent="0.25">
      <c r="A1984" s="207" t="s">
        <v>1139</v>
      </c>
      <c r="B1984" s="207" t="s">
        <v>5288</v>
      </c>
      <c r="C1984" s="207" t="s">
        <v>3489</v>
      </c>
      <c r="D1984" s="297">
        <v>4</v>
      </c>
      <c r="L1984" s="207" t="s">
        <v>1139</v>
      </c>
      <c r="M1984" s="207" t="s">
        <v>7878</v>
      </c>
    </row>
    <row r="1985" spans="1:13" x14ac:dyDescent="0.25">
      <c r="A1985" s="207" t="s">
        <v>1139</v>
      </c>
      <c r="B1985" s="207" t="s">
        <v>5288</v>
      </c>
      <c r="C1985" s="207" t="s">
        <v>3492</v>
      </c>
      <c r="D1985" s="297">
        <v>186</v>
      </c>
      <c r="L1985" s="207" t="s">
        <v>1139</v>
      </c>
      <c r="M1985" s="207" t="s">
        <v>7700</v>
      </c>
    </row>
    <row r="1986" spans="1:13" x14ac:dyDescent="0.25">
      <c r="A1986" s="207" t="s">
        <v>1139</v>
      </c>
      <c r="B1986" s="207" t="s">
        <v>5288</v>
      </c>
      <c r="C1986" s="207" t="s">
        <v>3495</v>
      </c>
      <c r="D1986" s="297">
        <v>106</v>
      </c>
      <c r="L1986" s="207" t="s">
        <v>1139</v>
      </c>
      <c r="M1986" s="207" t="s">
        <v>8183</v>
      </c>
    </row>
    <row r="1987" spans="1:13" x14ac:dyDescent="0.25">
      <c r="A1987" s="207" t="s">
        <v>1139</v>
      </c>
      <c r="B1987" s="207" t="s">
        <v>5288</v>
      </c>
      <c r="C1987" s="207" t="s">
        <v>3498</v>
      </c>
      <c r="D1987" s="297">
        <v>112</v>
      </c>
      <c r="L1987" s="207" t="s">
        <v>1139</v>
      </c>
      <c r="M1987" s="207" t="s">
        <v>8468</v>
      </c>
    </row>
    <row r="1988" spans="1:13" x14ac:dyDescent="0.25">
      <c r="A1988" s="207" t="s">
        <v>1139</v>
      </c>
      <c r="B1988" s="207" t="s">
        <v>5288</v>
      </c>
      <c r="C1988" s="207" t="s">
        <v>3501</v>
      </c>
      <c r="D1988" s="297">
        <v>14</v>
      </c>
      <c r="L1988" s="207" t="s">
        <v>1139</v>
      </c>
      <c r="M1988" s="207" t="s">
        <v>8046</v>
      </c>
    </row>
    <row r="1989" spans="1:13" x14ac:dyDescent="0.25">
      <c r="A1989" s="207" t="s">
        <v>1139</v>
      </c>
      <c r="B1989" s="207" t="s">
        <v>5288</v>
      </c>
      <c r="C1989" s="207" t="s">
        <v>7615</v>
      </c>
      <c r="D1989" s="297">
        <v>2</v>
      </c>
      <c r="L1989" s="207" t="s">
        <v>1139</v>
      </c>
      <c r="M1989" s="207" t="s">
        <v>8047</v>
      </c>
    </row>
    <row r="1990" spans="1:13" x14ac:dyDescent="0.25">
      <c r="A1990" s="207" t="s">
        <v>1139</v>
      </c>
      <c r="B1990" s="207" t="s">
        <v>5288</v>
      </c>
      <c r="C1990" s="207" t="s">
        <v>3504</v>
      </c>
      <c r="D1990" s="297">
        <v>115</v>
      </c>
      <c r="L1990" s="207" t="s">
        <v>1139</v>
      </c>
      <c r="M1990" s="207" t="s">
        <v>7880</v>
      </c>
    </row>
    <row r="1991" spans="1:13" x14ac:dyDescent="0.25">
      <c r="A1991" s="207" t="s">
        <v>1139</v>
      </c>
      <c r="B1991" s="207" t="s">
        <v>5288</v>
      </c>
      <c r="C1991" s="207" t="s">
        <v>3507</v>
      </c>
      <c r="D1991" s="297">
        <v>11</v>
      </c>
      <c r="L1991" s="207" t="s">
        <v>1139</v>
      </c>
      <c r="M1991" s="207" t="s">
        <v>8469</v>
      </c>
    </row>
    <row r="1992" spans="1:13" x14ac:dyDescent="0.25">
      <c r="A1992" s="207" t="s">
        <v>1139</v>
      </c>
      <c r="B1992" s="207" t="s">
        <v>5288</v>
      </c>
      <c r="C1992" s="207" t="s">
        <v>3510</v>
      </c>
      <c r="D1992" s="297">
        <v>23</v>
      </c>
      <c r="L1992" s="207" t="s">
        <v>1139</v>
      </c>
      <c r="M1992" s="207" t="s">
        <v>7705</v>
      </c>
    </row>
    <row r="1993" spans="1:13" x14ac:dyDescent="0.25">
      <c r="A1993" s="207" t="s">
        <v>1139</v>
      </c>
      <c r="B1993" s="207" t="s">
        <v>5288</v>
      </c>
      <c r="C1993" s="207" t="s">
        <v>3513</v>
      </c>
      <c r="D1993" s="297">
        <v>26</v>
      </c>
      <c r="L1993" s="207" t="s">
        <v>1139</v>
      </c>
      <c r="M1993" s="207" t="s">
        <v>7881</v>
      </c>
    </row>
    <row r="1994" spans="1:13" x14ac:dyDescent="0.25">
      <c r="A1994" s="207" t="s">
        <v>1139</v>
      </c>
      <c r="B1994" s="207" t="s">
        <v>5288</v>
      </c>
      <c r="C1994" s="207" t="s">
        <v>3516</v>
      </c>
      <c r="D1994" s="297">
        <v>12</v>
      </c>
      <c r="L1994" s="207" t="s">
        <v>1139</v>
      </c>
      <c r="M1994" s="207" t="s">
        <v>7644</v>
      </c>
    </row>
    <row r="1995" spans="1:13" x14ac:dyDescent="0.25">
      <c r="A1995" s="207" t="s">
        <v>1139</v>
      </c>
      <c r="B1995" s="207" t="s">
        <v>5288</v>
      </c>
      <c r="C1995" s="207" t="s">
        <v>3519</v>
      </c>
      <c r="D1995" s="297">
        <v>14</v>
      </c>
      <c r="L1995" s="207" t="s">
        <v>1139</v>
      </c>
      <c r="M1995" s="207" t="s">
        <v>7882</v>
      </c>
    </row>
    <row r="1996" spans="1:13" x14ac:dyDescent="0.25">
      <c r="A1996" s="207" t="s">
        <v>1139</v>
      </c>
      <c r="B1996" s="207" t="s">
        <v>5288</v>
      </c>
      <c r="C1996" s="207" t="s">
        <v>3521</v>
      </c>
      <c r="D1996" s="297">
        <v>2</v>
      </c>
      <c r="L1996" s="207" t="s">
        <v>1139</v>
      </c>
      <c r="M1996" s="207" t="s">
        <v>7708</v>
      </c>
    </row>
    <row r="1997" spans="1:13" x14ac:dyDescent="0.25">
      <c r="A1997" s="207" t="s">
        <v>1139</v>
      </c>
      <c r="B1997" s="207" t="s">
        <v>5288</v>
      </c>
      <c r="C1997" s="207" t="s">
        <v>3524</v>
      </c>
      <c r="D1997" s="297">
        <v>106</v>
      </c>
      <c r="L1997" s="207" t="s">
        <v>1139</v>
      </c>
      <c r="M1997" s="207" t="s">
        <v>7717</v>
      </c>
    </row>
    <row r="1998" spans="1:13" x14ac:dyDescent="0.25">
      <c r="A1998" s="207" t="s">
        <v>1139</v>
      </c>
      <c r="B1998" s="207" t="s">
        <v>5288</v>
      </c>
      <c r="C1998" s="207" t="s">
        <v>3526</v>
      </c>
      <c r="D1998" s="297">
        <v>14</v>
      </c>
      <c r="L1998" s="207" t="s">
        <v>1139</v>
      </c>
      <c r="M1998" s="207" t="s">
        <v>7718</v>
      </c>
    </row>
    <row r="1999" spans="1:13" x14ac:dyDescent="0.25">
      <c r="A1999" s="207" t="s">
        <v>1139</v>
      </c>
      <c r="B1999" s="207" t="s">
        <v>5288</v>
      </c>
      <c r="C1999" s="207" t="s">
        <v>3529</v>
      </c>
      <c r="D1999" s="297">
        <v>54</v>
      </c>
      <c r="L1999" s="207" t="s">
        <v>1139</v>
      </c>
      <c r="M1999" s="207" t="s">
        <v>7720</v>
      </c>
    </row>
    <row r="2000" spans="1:13" x14ac:dyDescent="0.25">
      <c r="A2000" s="207" t="s">
        <v>1139</v>
      </c>
      <c r="B2000" s="207" t="s">
        <v>5288</v>
      </c>
      <c r="C2000" s="207" t="s">
        <v>3532</v>
      </c>
      <c r="D2000" s="297">
        <v>106</v>
      </c>
      <c r="L2000" s="207" t="s">
        <v>1139</v>
      </c>
      <c r="M2000" s="207" t="s">
        <v>7721</v>
      </c>
    </row>
    <row r="2001" spans="1:13" x14ac:dyDescent="0.25">
      <c r="A2001" s="207" t="s">
        <v>1139</v>
      </c>
      <c r="B2001" s="207" t="s">
        <v>5288</v>
      </c>
      <c r="C2001" s="207" t="s">
        <v>3535</v>
      </c>
      <c r="D2001" s="297">
        <v>106</v>
      </c>
      <c r="L2001" s="207" t="s">
        <v>1139</v>
      </c>
      <c r="M2001" s="207" t="s">
        <v>7713</v>
      </c>
    </row>
    <row r="2002" spans="1:13" x14ac:dyDescent="0.25">
      <c r="A2002" s="207" t="s">
        <v>1139</v>
      </c>
      <c r="B2002" s="207" t="s">
        <v>5288</v>
      </c>
      <c r="C2002" s="207" t="s">
        <v>3538</v>
      </c>
      <c r="D2002" s="297">
        <v>14</v>
      </c>
      <c r="L2002" s="207" t="s">
        <v>1139</v>
      </c>
      <c r="M2002" s="207" t="s">
        <v>8184</v>
      </c>
    </row>
    <row r="2003" spans="1:13" x14ac:dyDescent="0.25">
      <c r="A2003" s="207" t="s">
        <v>1139</v>
      </c>
      <c r="B2003" s="207" t="s">
        <v>5288</v>
      </c>
      <c r="C2003" s="207" t="s">
        <v>8425</v>
      </c>
      <c r="D2003" s="297">
        <v>2</v>
      </c>
      <c r="L2003" s="207" t="s">
        <v>1178</v>
      </c>
      <c r="M2003" s="207" t="s">
        <v>3260</v>
      </c>
    </row>
    <row r="2004" spans="1:13" x14ac:dyDescent="0.25">
      <c r="A2004" s="207" t="s">
        <v>1139</v>
      </c>
      <c r="B2004" s="207" t="s">
        <v>5288</v>
      </c>
      <c r="C2004" s="207" t="s">
        <v>8419</v>
      </c>
      <c r="D2004" s="297">
        <v>12</v>
      </c>
      <c r="L2004" s="207" t="s">
        <v>1178</v>
      </c>
      <c r="M2004" s="207" t="s">
        <v>3305</v>
      </c>
    </row>
    <row r="2005" spans="1:13" x14ac:dyDescent="0.25">
      <c r="A2005" s="207" t="s">
        <v>1139</v>
      </c>
      <c r="B2005" s="207" t="s">
        <v>5288</v>
      </c>
      <c r="C2005" s="207" t="s">
        <v>8426</v>
      </c>
      <c r="D2005" s="297">
        <v>12</v>
      </c>
      <c r="L2005" s="207" t="s">
        <v>1178</v>
      </c>
      <c r="M2005" s="207" t="s">
        <v>3308</v>
      </c>
    </row>
    <row r="2006" spans="1:13" x14ac:dyDescent="0.25">
      <c r="A2006" s="207" t="s">
        <v>1139</v>
      </c>
      <c r="B2006" s="207" t="s">
        <v>5288</v>
      </c>
      <c r="C2006" s="207" t="s">
        <v>3541</v>
      </c>
      <c r="D2006" s="297">
        <v>70</v>
      </c>
      <c r="L2006" s="207" t="s">
        <v>1178</v>
      </c>
      <c r="M2006" s="207" t="s">
        <v>7937</v>
      </c>
    </row>
    <row r="2007" spans="1:13" x14ac:dyDescent="0.25">
      <c r="A2007" s="207" t="s">
        <v>1139</v>
      </c>
      <c r="B2007" s="207" t="s">
        <v>5288</v>
      </c>
      <c r="C2007" s="207" t="s">
        <v>3543</v>
      </c>
      <c r="D2007" s="297">
        <v>106</v>
      </c>
      <c r="L2007" s="207" t="s">
        <v>1178</v>
      </c>
      <c r="M2007" s="207" t="s">
        <v>3311</v>
      </c>
    </row>
    <row r="2008" spans="1:13" x14ac:dyDescent="0.25">
      <c r="A2008" s="207" t="s">
        <v>1139</v>
      </c>
      <c r="B2008" s="207" t="s">
        <v>5288</v>
      </c>
      <c r="C2008" s="207" t="s">
        <v>3546</v>
      </c>
      <c r="D2008" s="297">
        <v>139</v>
      </c>
      <c r="L2008" s="207" t="s">
        <v>1178</v>
      </c>
      <c r="M2008" s="207" t="s">
        <v>3314</v>
      </c>
    </row>
    <row r="2009" spans="1:13" x14ac:dyDescent="0.25">
      <c r="A2009" s="207" t="s">
        <v>1139</v>
      </c>
      <c r="B2009" s="207" t="s">
        <v>5288</v>
      </c>
      <c r="C2009" s="207" t="s">
        <v>3549</v>
      </c>
      <c r="D2009" s="297">
        <v>217</v>
      </c>
      <c r="L2009" s="207" t="s">
        <v>1178</v>
      </c>
      <c r="M2009" s="207" t="s">
        <v>3317</v>
      </c>
    </row>
    <row r="2010" spans="1:13" x14ac:dyDescent="0.25">
      <c r="A2010" s="207" t="s">
        <v>1139</v>
      </c>
      <c r="B2010" s="207" t="s">
        <v>5288</v>
      </c>
      <c r="C2010" s="207" t="s">
        <v>3551</v>
      </c>
      <c r="D2010" s="297">
        <v>106</v>
      </c>
      <c r="L2010" s="207" t="s">
        <v>1178</v>
      </c>
      <c r="M2010" s="207" t="s">
        <v>3320</v>
      </c>
    </row>
    <row r="2011" spans="1:13" x14ac:dyDescent="0.25">
      <c r="A2011" s="207" t="s">
        <v>1139</v>
      </c>
      <c r="B2011" s="207" t="s">
        <v>5288</v>
      </c>
      <c r="C2011" s="207" t="s">
        <v>3554</v>
      </c>
      <c r="D2011" s="297">
        <v>106</v>
      </c>
      <c r="L2011" s="207" t="s">
        <v>1178</v>
      </c>
      <c r="M2011" s="207" t="s">
        <v>7938</v>
      </c>
    </row>
    <row r="2012" spans="1:13" x14ac:dyDescent="0.25">
      <c r="A2012" s="207" t="s">
        <v>1139</v>
      </c>
      <c r="B2012" s="207" t="s">
        <v>5288</v>
      </c>
      <c r="C2012" s="207" t="s">
        <v>3557</v>
      </c>
      <c r="D2012" s="297">
        <v>3</v>
      </c>
      <c r="L2012" s="207" t="s">
        <v>1178</v>
      </c>
      <c r="M2012" s="207" t="s">
        <v>8483</v>
      </c>
    </row>
    <row r="2013" spans="1:13" x14ac:dyDescent="0.25">
      <c r="A2013" s="207" t="s">
        <v>1139</v>
      </c>
      <c r="B2013" s="207" t="s">
        <v>5288</v>
      </c>
      <c r="C2013" s="207" t="s">
        <v>5470</v>
      </c>
      <c r="D2013" s="297">
        <v>47</v>
      </c>
      <c r="L2013" s="207" t="s">
        <v>1178</v>
      </c>
      <c r="M2013" s="207" t="s">
        <v>3341</v>
      </c>
    </row>
    <row r="2014" spans="1:13" x14ac:dyDescent="0.25">
      <c r="A2014" s="207" t="s">
        <v>1139</v>
      </c>
      <c r="B2014" s="207" t="s">
        <v>5288</v>
      </c>
      <c r="C2014" s="207" t="s">
        <v>3560</v>
      </c>
      <c r="D2014" s="297">
        <v>139</v>
      </c>
      <c r="L2014" s="207" t="s">
        <v>1178</v>
      </c>
      <c r="M2014" s="207" t="s">
        <v>7897</v>
      </c>
    </row>
    <row r="2015" spans="1:13" x14ac:dyDescent="0.25">
      <c r="A2015" s="207" t="s">
        <v>1139</v>
      </c>
      <c r="B2015" s="207" t="s">
        <v>5288</v>
      </c>
      <c r="C2015" s="207" t="s">
        <v>3562</v>
      </c>
      <c r="D2015" s="297">
        <v>139</v>
      </c>
      <c r="L2015" s="207" t="s">
        <v>1178</v>
      </c>
      <c r="M2015" s="207" t="s">
        <v>7944</v>
      </c>
    </row>
    <row r="2016" spans="1:13" x14ac:dyDescent="0.25">
      <c r="A2016" s="207" t="s">
        <v>1139</v>
      </c>
      <c r="B2016" s="207" t="s">
        <v>5288</v>
      </c>
      <c r="C2016" s="207" t="s">
        <v>3565</v>
      </c>
      <c r="D2016" s="297">
        <v>52</v>
      </c>
      <c r="L2016" s="207" t="s">
        <v>1178</v>
      </c>
      <c r="M2016" s="207" t="s">
        <v>7597</v>
      </c>
    </row>
    <row r="2017" spans="1:13" x14ac:dyDescent="0.25">
      <c r="A2017" s="207" t="s">
        <v>1139</v>
      </c>
      <c r="B2017" s="207" t="s">
        <v>5288</v>
      </c>
      <c r="C2017" s="207" t="s">
        <v>3568</v>
      </c>
      <c r="D2017" s="297">
        <v>2419</v>
      </c>
      <c r="L2017" s="207" t="s">
        <v>1178</v>
      </c>
      <c r="M2017" s="207" t="s">
        <v>3399</v>
      </c>
    </row>
    <row r="2018" spans="1:13" x14ac:dyDescent="0.25">
      <c r="A2018" s="207" t="s">
        <v>1139</v>
      </c>
      <c r="B2018" s="207" t="s">
        <v>5288</v>
      </c>
      <c r="C2018" s="207" t="s">
        <v>3570</v>
      </c>
      <c r="D2018" s="297">
        <v>16</v>
      </c>
      <c r="L2018" s="207" t="s">
        <v>1178</v>
      </c>
      <c r="M2018" s="207" t="s">
        <v>3568</v>
      </c>
    </row>
    <row r="2019" spans="1:13" x14ac:dyDescent="0.25">
      <c r="A2019" s="207" t="s">
        <v>1139</v>
      </c>
      <c r="B2019" s="207" t="s">
        <v>5288</v>
      </c>
      <c r="C2019" s="207" t="s">
        <v>3573</v>
      </c>
      <c r="D2019" s="297">
        <v>2</v>
      </c>
      <c r="L2019" s="207" t="s">
        <v>1178</v>
      </c>
      <c r="M2019" s="207" t="s">
        <v>3628</v>
      </c>
    </row>
    <row r="2020" spans="1:13" x14ac:dyDescent="0.25">
      <c r="A2020" s="207" t="s">
        <v>1139</v>
      </c>
      <c r="B2020" s="207" t="s">
        <v>5288</v>
      </c>
      <c r="C2020" s="207" t="s">
        <v>3576</v>
      </c>
      <c r="D2020" s="297">
        <v>139</v>
      </c>
      <c r="L2020" s="207" t="s">
        <v>1178</v>
      </c>
      <c r="M2020" s="207" t="s">
        <v>8011</v>
      </c>
    </row>
    <row r="2021" spans="1:13" x14ac:dyDescent="0.25">
      <c r="A2021" s="207" t="s">
        <v>1139</v>
      </c>
      <c r="B2021" s="207" t="s">
        <v>5288</v>
      </c>
      <c r="C2021" s="207" t="s">
        <v>3579</v>
      </c>
      <c r="D2021" s="297">
        <v>139</v>
      </c>
      <c r="L2021" s="207" t="s">
        <v>1178</v>
      </c>
      <c r="M2021" s="207" t="s">
        <v>8015</v>
      </c>
    </row>
    <row r="2022" spans="1:13" x14ac:dyDescent="0.25">
      <c r="A2022" s="207" t="s">
        <v>1139</v>
      </c>
      <c r="B2022" s="207" t="s">
        <v>5288</v>
      </c>
      <c r="C2022" s="207" t="s">
        <v>3582</v>
      </c>
      <c r="D2022" s="297">
        <v>139</v>
      </c>
      <c r="L2022" s="207" t="s">
        <v>1178</v>
      </c>
      <c r="M2022" s="207" t="s">
        <v>8016</v>
      </c>
    </row>
    <row r="2023" spans="1:13" x14ac:dyDescent="0.25">
      <c r="A2023" s="207" t="s">
        <v>1139</v>
      </c>
      <c r="B2023" s="207" t="s">
        <v>5288</v>
      </c>
      <c r="C2023" s="207" t="s">
        <v>3585</v>
      </c>
      <c r="D2023" s="297">
        <v>160</v>
      </c>
      <c r="L2023" s="207" t="s">
        <v>1178</v>
      </c>
      <c r="M2023" s="207" t="s">
        <v>8017</v>
      </c>
    </row>
    <row r="2024" spans="1:13" x14ac:dyDescent="0.25">
      <c r="A2024" s="207" t="s">
        <v>1139</v>
      </c>
      <c r="B2024" s="207" t="s">
        <v>5288</v>
      </c>
      <c r="C2024" s="207" t="s">
        <v>7649</v>
      </c>
      <c r="D2024" s="297">
        <v>2</v>
      </c>
      <c r="L2024" s="207" t="s">
        <v>1187</v>
      </c>
      <c r="M2024" s="207" t="s">
        <v>3341</v>
      </c>
    </row>
    <row r="2025" spans="1:13" x14ac:dyDescent="0.25">
      <c r="A2025" s="207" t="s">
        <v>1139</v>
      </c>
      <c r="B2025" s="207" t="s">
        <v>5288</v>
      </c>
      <c r="C2025" s="207" t="s">
        <v>3588</v>
      </c>
      <c r="D2025" s="297">
        <v>227</v>
      </c>
      <c r="L2025" s="207" t="s">
        <v>1187</v>
      </c>
      <c r="M2025" s="207" t="s">
        <v>7597</v>
      </c>
    </row>
    <row r="2026" spans="1:13" x14ac:dyDescent="0.25">
      <c r="A2026" s="207" t="s">
        <v>1139</v>
      </c>
      <c r="B2026" s="207" t="s">
        <v>5288</v>
      </c>
      <c r="C2026" s="207" t="s">
        <v>3591</v>
      </c>
      <c r="D2026" s="297">
        <v>40</v>
      </c>
      <c r="L2026" s="207" t="s">
        <v>1187</v>
      </c>
      <c r="M2026" s="207" t="s">
        <v>3492</v>
      </c>
    </row>
    <row r="2027" spans="1:13" x14ac:dyDescent="0.25">
      <c r="A2027" s="207" t="s">
        <v>1139</v>
      </c>
      <c r="B2027" s="207" t="s">
        <v>5288</v>
      </c>
      <c r="C2027" s="207" t="s">
        <v>3594</v>
      </c>
      <c r="D2027" s="297">
        <v>132</v>
      </c>
      <c r="L2027" s="207" t="s">
        <v>1187</v>
      </c>
      <c r="M2027" s="207" t="s">
        <v>3541</v>
      </c>
    </row>
    <row r="2028" spans="1:13" x14ac:dyDescent="0.25">
      <c r="A2028" s="207" t="s">
        <v>1139</v>
      </c>
      <c r="B2028" s="207" t="s">
        <v>5288</v>
      </c>
      <c r="C2028" s="207" t="s">
        <v>7654</v>
      </c>
      <c r="D2028" s="297">
        <v>432</v>
      </c>
      <c r="L2028" s="207" t="s">
        <v>1187</v>
      </c>
      <c r="M2028" s="207" t="s">
        <v>3546</v>
      </c>
    </row>
    <row r="2029" spans="1:13" x14ac:dyDescent="0.25">
      <c r="A2029" s="207" t="s">
        <v>1139</v>
      </c>
      <c r="B2029" s="207" t="s">
        <v>5288</v>
      </c>
      <c r="C2029" s="207" t="s">
        <v>3597</v>
      </c>
      <c r="D2029" s="297">
        <v>10</v>
      </c>
      <c r="L2029" s="207" t="s">
        <v>1187</v>
      </c>
      <c r="M2029" s="207" t="s">
        <v>3549</v>
      </c>
    </row>
    <row r="2030" spans="1:13" x14ac:dyDescent="0.25">
      <c r="A2030" s="207" t="s">
        <v>1139</v>
      </c>
      <c r="B2030" s="207" t="s">
        <v>5288</v>
      </c>
      <c r="C2030" s="207" t="s">
        <v>7657</v>
      </c>
      <c r="D2030" s="297">
        <v>10</v>
      </c>
      <c r="L2030" s="207" t="s">
        <v>1187</v>
      </c>
      <c r="M2030" s="207" t="s">
        <v>3551</v>
      </c>
    </row>
    <row r="2031" spans="1:13" x14ac:dyDescent="0.25">
      <c r="A2031" s="207" t="s">
        <v>1139</v>
      </c>
      <c r="B2031" s="207" t="s">
        <v>5288</v>
      </c>
      <c r="C2031" s="207" t="s">
        <v>8427</v>
      </c>
      <c r="D2031" s="297">
        <v>8</v>
      </c>
      <c r="L2031" s="207" t="s">
        <v>1187</v>
      </c>
      <c r="M2031" s="207" t="s">
        <v>3554</v>
      </c>
    </row>
    <row r="2032" spans="1:13" x14ac:dyDescent="0.25">
      <c r="A2032" s="207" t="s">
        <v>1139</v>
      </c>
      <c r="B2032" s="207" t="s">
        <v>5288</v>
      </c>
      <c r="C2032" s="207" t="s">
        <v>3600</v>
      </c>
      <c r="D2032" s="297">
        <v>106</v>
      </c>
      <c r="L2032" s="207" t="s">
        <v>1187</v>
      </c>
      <c r="M2032" s="207" t="s">
        <v>3557</v>
      </c>
    </row>
    <row r="2033" spans="1:13" x14ac:dyDescent="0.25">
      <c r="A2033" s="207" t="s">
        <v>1139</v>
      </c>
      <c r="B2033" s="207" t="s">
        <v>5288</v>
      </c>
      <c r="C2033" s="207" t="s">
        <v>3602</v>
      </c>
      <c r="D2033" s="297">
        <v>114</v>
      </c>
      <c r="L2033" s="207" t="s">
        <v>1187</v>
      </c>
      <c r="M2033" s="207" t="s">
        <v>5470</v>
      </c>
    </row>
    <row r="2034" spans="1:13" x14ac:dyDescent="0.25">
      <c r="A2034" s="207" t="s">
        <v>1139</v>
      </c>
      <c r="B2034" s="207" t="s">
        <v>5288</v>
      </c>
      <c r="C2034" s="207" t="s">
        <v>3605</v>
      </c>
      <c r="D2034" s="297">
        <v>14</v>
      </c>
      <c r="L2034" s="207" t="s">
        <v>1187</v>
      </c>
      <c r="M2034" s="207" t="s">
        <v>3560</v>
      </c>
    </row>
    <row r="2035" spans="1:13" x14ac:dyDescent="0.25">
      <c r="A2035" s="207" t="s">
        <v>1139</v>
      </c>
      <c r="B2035" s="207" t="s">
        <v>5288</v>
      </c>
      <c r="C2035" s="207" t="s">
        <v>3607</v>
      </c>
      <c r="D2035" s="297">
        <v>14</v>
      </c>
      <c r="L2035" s="207" t="s">
        <v>1187</v>
      </c>
      <c r="M2035" s="207" t="s">
        <v>3562</v>
      </c>
    </row>
    <row r="2036" spans="1:13" x14ac:dyDescent="0.25">
      <c r="A2036" s="207" t="s">
        <v>1139</v>
      </c>
      <c r="B2036" s="207" t="s">
        <v>5288</v>
      </c>
      <c r="C2036" s="207" t="s">
        <v>3610</v>
      </c>
      <c r="D2036" s="297">
        <v>12</v>
      </c>
      <c r="L2036" s="207" t="s">
        <v>1187</v>
      </c>
      <c r="M2036" s="207" t="s">
        <v>3565</v>
      </c>
    </row>
    <row r="2037" spans="1:13" x14ac:dyDescent="0.25">
      <c r="A2037" s="207" t="s">
        <v>1139</v>
      </c>
      <c r="B2037" s="207" t="s">
        <v>5288</v>
      </c>
      <c r="C2037" s="207" t="s">
        <v>3613</v>
      </c>
      <c r="D2037" s="297">
        <v>14</v>
      </c>
      <c r="L2037" s="207" t="s">
        <v>1187</v>
      </c>
      <c r="M2037" s="207" t="s">
        <v>3568</v>
      </c>
    </row>
    <row r="2038" spans="1:13" x14ac:dyDescent="0.25">
      <c r="A2038" s="207" t="s">
        <v>1139</v>
      </c>
      <c r="B2038" s="207" t="s">
        <v>5288</v>
      </c>
      <c r="C2038" s="207" t="s">
        <v>8428</v>
      </c>
      <c r="D2038" s="297">
        <v>10</v>
      </c>
      <c r="L2038" s="207" t="s">
        <v>1187</v>
      </c>
      <c r="M2038" s="207" t="s">
        <v>3570</v>
      </c>
    </row>
    <row r="2039" spans="1:13" x14ac:dyDescent="0.25">
      <c r="A2039" s="207" t="s">
        <v>1139</v>
      </c>
      <c r="B2039" s="207" t="s">
        <v>5288</v>
      </c>
      <c r="C2039" s="207" t="s">
        <v>7665</v>
      </c>
      <c r="D2039" s="297">
        <v>89</v>
      </c>
      <c r="L2039" s="207" t="s">
        <v>1187</v>
      </c>
      <c r="M2039" s="207" t="s">
        <v>3573</v>
      </c>
    </row>
    <row r="2040" spans="1:13" x14ac:dyDescent="0.25">
      <c r="A2040" s="207" t="s">
        <v>1139</v>
      </c>
      <c r="B2040" s="207" t="s">
        <v>5288</v>
      </c>
      <c r="C2040" s="207" t="s">
        <v>8429</v>
      </c>
      <c r="D2040" s="297">
        <v>12</v>
      </c>
      <c r="L2040" s="207" t="s">
        <v>1187</v>
      </c>
      <c r="M2040" s="207" t="s">
        <v>3576</v>
      </c>
    </row>
    <row r="2041" spans="1:13" x14ac:dyDescent="0.25">
      <c r="A2041" s="207" t="s">
        <v>1139</v>
      </c>
      <c r="B2041" s="207" t="s">
        <v>5288</v>
      </c>
      <c r="C2041" s="207" t="s">
        <v>3616</v>
      </c>
      <c r="D2041" s="297">
        <v>106</v>
      </c>
      <c r="L2041" s="207" t="s">
        <v>1187</v>
      </c>
      <c r="M2041" s="207" t="s">
        <v>3579</v>
      </c>
    </row>
    <row r="2042" spans="1:13" x14ac:dyDescent="0.25">
      <c r="A2042" s="207" t="s">
        <v>1139</v>
      </c>
      <c r="B2042" s="207" t="s">
        <v>5288</v>
      </c>
      <c r="C2042" s="207" t="s">
        <v>7668</v>
      </c>
      <c r="D2042" s="297">
        <v>2</v>
      </c>
      <c r="L2042" s="207" t="s">
        <v>1187</v>
      </c>
      <c r="M2042" s="207" t="s">
        <v>3582</v>
      </c>
    </row>
    <row r="2043" spans="1:13" x14ac:dyDescent="0.25">
      <c r="A2043" s="207" t="s">
        <v>1139</v>
      </c>
      <c r="B2043" s="207" t="s">
        <v>5288</v>
      </c>
      <c r="C2043" s="207" t="s">
        <v>8430</v>
      </c>
      <c r="D2043" s="297">
        <v>12</v>
      </c>
      <c r="L2043" s="207" t="s">
        <v>1187</v>
      </c>
      <c r="M2043" s="207" t="s">
        <v>3585</v>
      </c>
    </row>
    <row r="2044" spans="1:13" x14ac:dyDescent="0.25">
      <c r="A2044" s="207" t="s">
        <v>1139</v>
      </c>
      <c r="B2044" s="207" t="s">
        <v>5288</v>
      </c>
      <c r="C2044" s="207" t="s">
        <v>8431</v>
      </c>
      <c r="D2044" s="297">
        <v>12</v>
      </c>
      <c r="L2044" s="207" t="s">
        <v>1187</v>
      </c>
      <c r="M2044" s="207" t="s">
        <v>3600</v>
      </c>
    </row>
    <row r="2045" spans="1:13" x14ac:dyDescent="0.25">
      <c r="A2045" s="207" t="s">
        <v>1139</v>
      </c>
      <c r="B2045" s="207" t="s">
        <v>5288</v>
      </c>
      <c r="C2045" s="207" t="s">
        <v>3619</v>
      </c>
      <c r="D2045" s="297">
        <v>106</v>
      </c>
      <c r="L2045" s="207" t="s">
        <v>1187</v>
      </c>
      <c r="M2045" s="207" t="s">
        <v>3616</v>
      </c>
    </row>
    <row r="2046" spans="1:13" x14ac:dyDescent="0.25">
      <c r="A2046" s="207" t="s">
        <v>1139</v>
      </c>
      <c r="B2046" s="207" t="s">
        <v>5288</v>
      </c>
      <c r="C2046" s="207" t="s">
        <v>8432</v>
      </c>
      <c r="D2046" s="297">
        <v>12</v>
      </c>
      <c r="L2046" s="207" t="s">
        <v>1187</v>
      </c>
      <c r="M2046" s="207" t="s">
        <v>3619</v>
      </c>
    </row>
    <row r="2047" spans="1:13" x14ac:dyDescent="0.25">
      <c r="A2047" s="207" t="s">
        <v>1139</v>
      </c>
      <c r="B2047" s="207" t="s">
        <v>5288</v>
      </c>
      <c r="C2047" s="207" t="s">
        <v>3622</v>
      </c>
      <c r="D2047" s="297">
        <v>106</v>
      </c>
      <c r="L2047" s="207" t="s">
        <v>1187</v>
      </c>
      <c r="M2047" s="207" t="s">
        <v>3622</v>
      </c>
    </row>
    <row r="2048" spans="1:13" x14ac:dyDescent="0.25">
      <c r="A2048" s="207" t="s">
        <v>1139</v>
      </c>
      <c r="B2048" s="207" t="s">
        <v>5288</v>
      </c>
      <c r="C2048" s="207" t="s">
        <v>8433</v>
      </c>
      <c r="D2048" s="297">
        <v>12</v>
      </c>
      <c r="L2048" s="207" t="s">
        <v>1187</v>
      </c>
      <c r="M2048" s="207" t="s">
        <v>3628</v>
      </c>
    </row>
    <row r="2049" spans="1:13" x14ac:dyDescent="0.25">
      <c r="A2049" s="207" t="s">
        <v>1139</v>
      </c>
      <c r="B2049" s="207" t="s">
        <v>5288</v>
      </c>
      <c r="C2049" s="207" t="s">
        <v>8434</v>
      </c>
      <c r="D2049" s="297">
        <v>12</v>
      </c>
      <c r="L2049" s="207" t="s">
        <v>1187</v>
      </c>
      <c r="M2049" s="207" t="s">
        <v>5520</v>
      </c>
    </row>
    <row r="2050" spans="1:13" x14ac:dyDescent="0.25">
      <c r="A2050" s="207" t="s">
        <v>1139</v>
      </c>
      <c r="B2050" s="207" t="s">
        <v>5288</v>
      </c>
      <c r="C2050" s="207" t="s">
        <v>7672</v>
      </c>
      <c r="D2050" s="297">
        <v>4</v>
      </c>
      <c r="L2050" s="207" t="s">
        <v>1187</v>
      </c>
      <c r="M2050" s="207" t="s">
        <v>5523</v>
      </c>
    </row>
    <row r="2051" spans="1:13" x14ac:dyDescent="0.25">
      <c r="A2051" s="207" t="s">
        <v>1139</v>
      </c>
      <c r="B2051" s="207" t="s">
        <v>5288</v>
      </c>
      <c r="C2051" s="207" t="s">
        <v>3625</v>
      </c>
      <c r="D2051" s="297">
        <v>2</v>
      </c>
      <c r="L2051" s="207" t="s">
        <v>1187</v>
      </c>
      <c r="M2051" s="207" t="s">
        <v>3637</v>
      </c>
    </row>
    <row r="2052" spans="1:13" x14ac:dyDescent="0.25">
      <c r="A2052" s="207" t="s">
        <v>1139</v>
      </c>
      <c r="B2052" s="207" t="s">
        <v>5288</v>
      </c>
      <c r="C2052" s="207" t="s">
        <v>3628</v>
      </c>
      <c r="D2052" s="297">
        <v>40171</v>
      </c>
      <c r="L2052" s="207" t="s">
        <v>1187</v>
      </c>
      <c r="M2052" s="207" t="s">
        <v>3648</v>
      </c>
    </row>
    <row r="2053" spans="1:13" x14ac:dyDescent="0.25">
      <c r="A2053" s="207" t="s">
        <v>1139</v>
      </c>
      <c r="B2053" s="207" t="s">
        <v>5288</v>
      </c>
      <c r="C2053" s="207" t="s">
        <v>8435</v>
      </c>
      <c r="D2053" s="297">
        <v>3</v>
      </c>
      <c r="L2053" s="207" t="s">
        <v>1187</v>
      </c>
      <c r="M2053" s="207" t="s">
        <v>3651</v>
      </c>
    </row>
    <row r="2054" spans="1:13" x14ac:dyDescent="0.25">
      <c r="A2054" s="207" t="s">
        <v>1139</v>
      </c>
      <c r="B2054" s="207" t="s">
        <v>5288</v>
      </c>
      <c r="C2054" s="207" t="s">
        <v>7673</v>
      </c>
      <c r="D2054" s="297">
        <v>8</v>
      </c>
      <c r="L2054" s="207" t="s">
        <v>1187</v>
      </c>
      <c r="M2054" s="207" t="s">
        <v>7685</v>
      </c>
    </row>
    <row r="2055" spans="1:13" x14ac:dyDescent="0.25">
      <c r="A2055" s="207" t="s">
        <v>1139</v>
      </c>
      <c r="B2055" s="207" t="s">
        <v>5288</v>
      </c>
      <c r="C2055" s="207" t="s">
        <v>8436</v>
      </c>
      <c r="D2055" s="297">
        <v>12</v>
      </c>
      <c r="L2055" s="207" t="s">
        <v>1187</v>
      </c>
      <c r="M2055" s="207" t="s">
        <v>3654</v>
      </c>
    </row>
    <row r="2056" spans="1:13" x14ac:dyDescent="0.25">
      <c r="A2056" s="207" t="s">
        <v>1139</v>
      </c>
      <c r="B2056" s="207" t="s">
        <v>5288</v>
      </c>
      <c r="C2056" s="207" t="s">
        <v>3634</v>
      </c>
      <c r="D2056" s="297">
        <v>12</v>
      </c>
      <c r="L2056" s="207" t="s">
        <v>1187</v>
      </c>
      <c r="M2056" s="207" t="s">
        <v>3657</v>
      </c>
    </row>
    <row r="2057" spans="1:13" x14ac:dyDescent="0.25">
      <c r="A2057" s="207" t="s">
        <v>1139</v>
      </c>
      <c r="B2057" s="207" t="s">
        <v>5288</v>
      </c>
      <c r="C2057" s="207" t="s">
        <v>7674</v>
      </c>
      <c r="D2057" s="297">
        <v>25</v>
      </c>
      <c r="L2057" s="207" t="s">
        <v>1187</v>
      </c>
      <c r="M2057" s="207" t="s">
        <v>3660</v>
      </c>
    </row>
    <row r="2058" spans="1:13" x14ac:dyDescent="0.25">
      <c r="A2058" s="207" t="s">
        <v>1139</v>
      </c>
      <c r="B2058" s="207" t="s">
        <v>5288</v>
      </c>
      <c r="C2058" s="207" t="s">
        <v>8437</v>
      </c>
      <c r="D2058" s="297">
        <v>12</v>
      </c>
      <c r="L2058" s="207" t="s">
        <v>1187</v>
      </c>
      <c r="M2058" s="207" t="s">
        <v>3666</v>
      </c>
    </row>
    <row r="2059" spans="1:13" x14ac:dyDescent="0.25">
      <c r="A2059" s="207" t="s">
        <v>1139</v>
      </c>
      <c r="B2059" s="207" t="s">
        <v>5288</v>
      </c>
      <c r="C2059" s="207" t="s">
        <v>8438</v>
      </c>
      <c r="D2059" s="297">
        <v>12</v>
      </c>
      <c r="L2059" s="207" t="s">
        <v>1187</v>
      </c>
      <c r="M2059" s="207" t="s">
        <v>3669</v>
      </c>
    </row>
    <row r="2060" spans="1:13" x14ac:dyDescent="0.25">
      <c r="A2060" s="207" t="s">
        <v>1139</v>
      </c>
      <c r="B2060" s="207" t="s">
        <v>5288</v>
      </c>
      <c r="C2060" s="207" t="s">
        <v>8439</v>
      </c>
      <c r="D2060" s="297">
        <v>12</v>
      </c>
      <c r="L2060" s="207" t="s">
        <v>1187</v>
      </c>
      <c r="M2060" s="207" t="s">
        <v>3672</v>
      </c>
    </row>
    <row r="2061" spans="1:13" x14ac:dyDescent="0.25">
      <c r="A2061" s="207" t="s">
        <v>1139</v>
      </c>
      <c r="B2061" s="207" t="s">
        <v>5288</v>
      </c>
      <c r="C2061" s="207" t="s">
        <v>8440</v>
      </c>
      <c r="D2061" s="297">
        <v>12</v>
      </c>
      <c r="L2061" s="207" t="s">
        <v>1187</v>
      </c>
      <c r="M2061" s="207" t="s">
        <v>3675</v>
      </c>
    </row>
    <row r="2062" spans="1:13" x14ac:dyDescent="0.25">
      <c r="A2062" s="207" t="s">
        <v>1139</v>
      </c>
      <c r="B2062" s="207" t="s">
        <v>5288</v>
      </c>
      <c r="C2062" s="207" t="s">
        <v>8441</v>
      </c>
      <c r="D2062" s="297">
        <v>12</v>
      </c>
      <c r="L2062" s="207" t="s">
        <v>1187</v>
      </c>
      <c r="M2062" s="207" t="s">
        <v>3678</v>
      </c>
    </row>
    <row r="2063" spans="1:13" x14ac:dyDescent="0.25">
      <c r="A2063" s="207" t="s">
        <v>1139</v>
      </c>
      <c r="B2063" s="207" t="s">
        <v>5288</v>
      </c>
      <c r="C2063" s="207" t="s">
        <v>8442</v>
      </c>
      <c r="D2063" s="297">
        <v>12</v>
      </c>
      <c r="L2063" s="207" t="s">
        <v>1187</v>
      </c>
      <c r="M2063" s="207" t="s">
        <v>3681</v>
      </c>
    </row>
    <row r="2064" spans="1:13" x14ac:dyDescent="0.25">
      <c r="A2064" s="207" t="s">
        <v>1139</v>
      </c>
      <c r="B2064" s="207" t="s">
        <v>5288</v>
      </c>
      <c r="C2064" s="207" t="s">
        <v>8443</v>
      </c>
      <c r="D2064" s="297">
        <v>12</v>
      </c>
      <c r="L2064" s="207" t="s">
        <v>1187</v>
      </c>
      <c r="M2064" s="207" t="s">
        <v>3684</v>
      </c>
    </row>
    <row r="2065" spans="1:13" x14ac:dyDescent="0.25">
      <c r="A2065" s="207" t="s">
        <v>1139</v>
      </c>
      <c r="B2065" s="207" t="s">
        <v>5288</v>
      </c>
      <c r="C2065" s="207" t="s">
        <v>5520</v>
      </c>
      <c r="D2065" s="297">
        <v>106</v>
      </c>
      <c r="L2065" s="207" t="s">
        <v>1187</v>
      </c>
      <c r="M2065" s="207" t="s">
        <v>3687</v>
      </c>
    </row>
    <row r="2066" spans="1:13" x14ac:dyDescent="0.25">
      <c r="A2066" s="207" t="s">
        <v>1139</v>
      </c>
      <c r="B2066" s="207" t="s">
        <v>5288</v>
      </c>
      <c r="C2066" s="207" t="s">
        <v>5523</v>
      </c>
      <c r="D2066" s="297">
        <v>106</v>
      </c>
      <c r="L2066" s="207" t="s">
        <v>1187</v>
      </c>
      <c r="M2066" s="207" t="s">
        <v>3690</v>
      </c>
    </row>
    <row r="2067" spans="1:13" x14ac:dyDescent="0.25">
      <c r="A2067" s="207" t="s">
        <v>1139</v>
      </c>
      <c r="B2067" s="207" t="s">
        <v>5288</v>
      </c>
      <c r="C2067" s="207" t="s">
        <v>8444</v>
      </c>
      <c r="D2067" s="297">
        <v>14</v>
      </c>
      <c r="L2067" s="207" t="s">
        <v>1187</v>
      </c>
      <c r="M2067" s="207" t="s">
        <v>3693</v>
      </c>
    </row>
    <row r="2068" spans="1:13" x14ac:dyDescent="0.25">
      <c r="A2068" s="207" t="s">
        <v>1139</v>
      </c>
      <c r="B2068" s="207" t="s">
        <v>5288</v>
      </c>
      <c r="C2068" s="207" t="s">
        <v>8445</v>
      </c>
      <c r="D2068" s="297">
        <v>14</v>
      </c>
      <c r="L2068" s="207" t="s">
        <v>1187</v>
      </c>
      <c r="M2068" s="207" t="s">
        <v>3696</v>
      </c>
    </row>
    <row r="2069" spans="1:13" x14ac:dyDescent="0.25">
      <c r="A2069" s="207" t="s">
        <v>1139</v>
      </c>
      <c r="B2069" s="207" t="s">
        <v>5288</v>
      </c>
      <c r="C2069" s="207" t="s">
        <v>7677</v>
      </c>
      <c r="D2069" s="297">
        <v>12</v>
      </c>
      <c r="L2069" s="207" t="s">
        <v>1187</v>
      </c>
      <c r="M2069" s="207" t="s">
        <v>5564</v>
      </c>
    </row>
    <row r="2070" spans="1:13" x14ac:dyDescent="0.25">
      <c r="A2070" s="207" t="s">
        <v>1139</v>
      </c>
      <c r="B2070" s="207" t="s">
        <v>5288</v>
      </c>
      <c r="C2070" s="207" t="s">
        <v>3637</v>
      </c>
      <c r="D2070" s="297">
        <v>14</v>
      </c>
      <c r="L2070" s="207" t="s">
        <v>1187</v>
      </c>
      <c r="M2070" s="207" t="s">
        <v>3699</v>
      </c>
    </row>
    <row r="2071" spans="1:13" x14ac:dyDescent="0.25">
      <c r="A2071" s="207" t="s">
        <v>1139</v>
      </c>
      <c r="B2071" s="207" t="s">
        <v>5288</v>
      </c>
      <c r="C2071" s="207" t="s">
        <v>7678</v>
      </c>
      <c r="D2071" s="297">
        <v>168</v>
      </c>
      <c r="L2071" s="207" t="s">
        <v>1187</v>
      </c>
      <c r="M2071" s="207" t="s">
        <v>3702</v>
      </c>
    </row>
    <row r="2072" spans="1:13" x14ac:dyDescent="0.25">
      <c r="A2072" s="207" t="s">
        <v>1139</v>
      </c>
      <c r="B2072" s="207" t="s">
        <v>5288</v>
      </c>
      <c r="C2072" s="207" t="s">
        <v>3642</v>
      </c>
      <c r="D2072" s="297">
        <v>38</v>
      </c>
      <c r="L2072" s="207" t="s">
        <v>1187</v>
      </c>
      <c r="M2072" s="207" t="s">
        <v>3705</v>
      </c>
    </row>
    <row r="2073" spans="1:13" x14ac:dyDescent="0.25">
      <c r="A2073" s="207" t="s">
        <v>1139</v>
      </c>
      <c r="B2073" s="207" t="s">
        <v>5288</v>
      </c>
      <c r="C2073" s="207" t="s">
        <v>3645</v>
      </c>
      <c r="D2073" s="297">
        <v>38</v>
      </c>
      <c r="L2073" s="207" t="s">
        <v>1187</v>
      </c>
      <c r="M2073" s="207" t="s">
        <v>3708</v>
      </c>
    </row>
    <row r="2074" spans="1:13" x14ac:dyDescent="0.25">
      <c r="A2074" s="207" t="s">
        <v>1139</v>
      </c>
      <c r="B2074" s="207" t="s">
        <v>5288</v>
      </c>
      <c r="C2074" s="207" t="s">
        <v>3648</v>
      </c>
      <c r="D2074" s="297">
        <v>106</v>
      </c>
      <c r="L2074" s="207" t="s">
        <v>1187</v>
      </c>
      <c r="M2074" s="207" t="s">
        <v>3711</v>
      </c>
    </row>
    <row r="2075" spans="1:13" x14ac:dyDescent="0.25">
      <c r="A2075" s="207" t="s">
        <v>1139</v>
      </c>
      <c r="B2075" s="207" t="s">
        <v>5288</v>
      </c>
      <c r="C2075" s="207" t="s">
        <v>3651</v>
      </c>
      <c r="D2075" s="297">
        <v>106</v>
      </c>
      <c r="L2075" s="207" t="s">
        <v>1187</v>
      </c>
      <c r="M2075" s="207" t="s">
        <v>3714</v>
      </c>
    </row>
    <row r="2076" spans="1:13" x14ac:dyDescent="0.25">
      <c r="A2076" s="207" t="s">
        <v>1139</v>
      </c>
      <c r="B2076" s="207" t="s">
        <v>5288</v>
      </c>
      <c r="C2076" s="207" t="s">
        <v>7684</v>
      </c>
      <c r="D2076" s="297">
        <v>14</v>
      </c>
      <c r="L2076" s="207" t="s">
        <v>1187</v>
      </c>
      <c r="M2076" s="207" t="s">
        <v>3717</v>
      </c>
    </row>
    <row r="2077" spans="1:13" x14ac:dyDescent="0.25">
      <c r="A2077" s="207" t="s">
        <v>1139</v>
      </c>
      <c r="B2077" s="207" t="s">
        <v>5288</v>
      </c>
      <c r="C2077" s="207" t="s">
        <v>7685</v>
      </c>
      <c r="D2077" s="297">
        <v>14</v>
      </c>
      <c r="L2077" s="207" t="s">
        <v>1187</v>
      </c>
      <c r="M2077" s="207" t="s">
        <v>3720</v>
      </c>
    </row>
    <row r="2078" spans="1:13" x14ac:dyDescent="0.25">
      <c r="A2078" s="207" t="s">
        <v>1139</v>
      </c>
      <c r="B2078" s="207" t="s">
        <v>5288</v>
      </c>
      <c r="C2078" s="207" t="s">
        <v>3654</v>
      </c>
      <c r="D2078" s="297">
        <v>106</v>
      </c>
      <c r="L2078" s="207" t="s">
        <v>1187</v>
      </c>
      <c r="M2078" s="207" t="s">
        <v>3723</v>
      </c>
    </row>
    <row r="2079" spans="1:13" x14ac:dyDescent="0.25">
      <c r="A2079" s="207" t="s">
        <v>1139</v>
      </c>
      <c r="B2079" s="207" t="s">
        <v>5288</v>
      </c>
      <c r="C2079" s="207" t="s">
        <v>3657</v>
      </c>
      <c r="D2079" s="297">
        <v>106</v>
      </c>
      <c r="L2079" s="207" t="s">
        <v>1187</v>
      </c>
      <c r="M2079" s="207" t="s">
        <v>3726</v>
      </c>
    </row>
    <row r="2080" spans="1:13" x14ac:dyDescent="0.25">
      <c r="A2080" s="207" t="s">
        <v>1139</v>
      </c>
      <c r="B2080" s="207" t="s">
        <v>5288</v>
      </c>
      <c r="C2080" s="207" t="s">
        <v>3660</v>
      </c>
      <c r="D2080" s="297">
        <v>98</v>
      </c>
      <c r="L2080" s="207" t="s">
        <v>1187</v>
      </c>
      <c r="M2080" s="207" t="s">
        <v>3729</v>
      </c>
    </row>
    <row r="2081" spans="1:13" x14ac:dyDescent="0.25">
      <c r="A2081" s="207" t="s">
        <v>1139</v>
      </c>
      <c r="B2081" s="207" t="s">
        <v>5288</v>
      </c>
      <c r="C2081" s="207" t="s">
        <v>7690</v>
      </c>
      <c r="D2081" s="297">
        <v>114</v>
      </c>
      <c r="L2081" s="207" t="s">
        <v>1187</v>
      </c>
      <c r="M2081" s="207" t="s">
        <v>3735</v>
      </c>
    </row>
    <row r="2082" spans="1:13" x14ac:dyDescent="0.25">
      <c r="A2082" s="207" t="s">
        <v>1139</v>
      </c>
      <c r="B2082" s="207" t="s">
        <v>5288</v>
      </c>
      <c r="C2082" s="207" t="s">
        <v>8446</v>
      </c>
      <c r="D2082" s="297">
        <v>12</v>
      </c>
      <c r="L2082" s="207" t="s">
        <v>1187</v>
      </c>
      <c r="M2082" s="207" t="s">
        <v>3738</v>
      </c>
    </row>
    <row r="2083" spans="1:13" x14ac:dyDescent="0.25">
      <c r="A2083" s="207" t="s">
        <v>1139</v>
      </c>
      <c r="B2083" s="207" t="s">
        <v>5288</v>
      </c>
      <c r="C2083" s="207" t="s">
        <v>8447</v>
      </c>
      <c r="D2083" s="297">
        <v>2</v>
      </c>
      <c r="L2083" s="207" t="s">
        <v>1187</v>
      </c>
      <c r="M2083" s="207" t="s">
        <v>7719</v>
      </c>
    </row>
    <row r="2084" spans="1:13" x14ac:dyDescent="0.25">
      <c r="A2084" s="207" t="s">
        <v>1139</v>
      </c>
      <c r="B2084" s="207" t="s">
        <v>5288</v>
      </c>
      <c r="C2084" s="207" t="s">
        <v>3663</v>
      </c>
      <c r="D2084" s="297">
        <v>281</v>
      </c>
      <c r="L2084" s="207" t="s">
        <v>1187</v>
      </c>
      <c r="M2084" s="207" t="s">
        <v>3741</v>
      </c>
    </row>
    <row r="2085" spans="1:13" x14ac:dyDescent="0.25">
      <c r="A2085" s="207" t="s">
        <v>1139</v>
      </c>
      <c r="B2085" s="207" t="s">
        <v>5288</v>
      </c>
      <c r="C2085" s="207" t="s">
        <v>7694</v>
      </c>
      <c r="D2085" s="297">
        <v>2</v>
      </c>
      <c r="L2085" s="207" t="s">
        <v>1187</v>
      </c>
      <c r="M2085" s="207" t="s">
        <v>3744</v>
      </c>
    </row>
    <row r="2086" spans="1:13" x14ac:dyDescent="0.25">
      <c r="A2086" s="207" t="s">
        <v>1139</v>
      </c>
      <c r="B2086" s="207" t="s">
        <v>5288</v>
      </c>
      <c r="C2086" s="207" t="s">
        <v>8448</v>
      </c>
      <c r="D2086" s="297">
        <v>2</v>
      </c>
      <c r="L2086" s="207" t="s">
        <v>1187</v>
      </c>
      <c r="M2086" s="207" t="s">
        <v>3747</v>
      </c>
    </row>
    <row r="2087" spans="1:13" x14ac:dyDescent="0.25">
      <c r="A2087" s="207" t="s">
        <v>1139</v>
      </c>
      <c r="B2087" s="207" t="s">
        <v>5288</v>
      </c>
      <c r="C2087" s="207" t="s">
        <v>8449</v>
      </c>
      <c r="D2087" s="297">
        <v>2</v>
      </c>
      <c r="L2087" s="207" t="s">
        <v>1187</v>
      </c>
      <c r="M2087" s="207" t="s">
        <v>3750</v>
      </c>
    </row>
    <row r="2088" spans="1:13" x14ac:dyDescent="0.25">
      <c r="A2088" s="207" t="s">
        <v>1139</v>
      </c>
      <c r="B2088" s="207" t="s">
        <v>5288</v>
      </c>
      <c r="C2088" s="207" t="s">
        <v>3666</v>
      </c>
      <c r="D2088" s="297">
        <v>76</v>
      </c>
      <c r="L2088" s="207" t="s">
        <v>1187</v>
      </c>
      <c r="M2088" s="207" t="s">
        <v>3753</v>
      </c>
    </row>
    <row r="2089" spans="1:13" x14ac:dyDescent="0.25">
      <c r="A2089" s="207" t="s">
        <v>1139</v>
      </c>
      <c r="B2089" s="207" t="s">
        <v>5288</v>
      </c>
      <c r="C2089" s="207" t="s">
        <v>3669</v>
      </c>
      <c r="D2089" s="297">
        <v>76</v>
      </c>
      <c r="L2089" s="207" t="s">
        <v>1187</v>
      </c>
      <c r="M2089" s="207" t="s">
        <v>3756</v>
      </c>
    </row>
    <row r="2090" spans="1:13" x14ac:dyDescent="0.25">
      <c r="A2090" s="207" t="s">
        <v>1139</v>
      </c>
      <c r="B2090" s="207" t="s">
        <v>5288</v>
      </c>
      <c r="C2090" s="207" t="s">
        <v>3672</v>
      </c>
      <c r="D2090" s="297">
        <v>76</v>
      </c>
      <c r="L2090" s="207" t="s">
        <v>1187</v>
      </c>
      <c r="M2090" s="207" t="s">
        <v>3759</v>
      </c>
    </row>
    <row r="2091" spans="1:13" x14ac:dyDescent="0.25">
      <c r="A2091" s="207" t="s">
        <v>1139</v>
      </c>
      <c r="B2091" s="207" t="s">
        <v>5288</v>
      </c>
      <c r="C2091" s="207" t="s">
        <v>3675</v>
      </c>
      <c r="D2091" s="297">
        <v>65</v>
      </c>
      <c r="L2091" s="207" t="s">
        <v>1187</v>
      </c>
      <c r="M2091" s="207" t="s">
        <v>3762</v>
      </c>
    </row>
    <row r="2092" spans="1:13" x14ac:dyDescent="0.25">
      <c r="A2092" s="207" t="s">
        <v>1139</v>
      </c>
      <c r="B2092" s="207" t="s">
        <v>5288</v>
      </c>
      <c r="C2092" s="207" t="s">
        <v>3678</v>
      </c>
      <c r="D2092" s="297">
        <v>76</v>
      </c>
      <c r="L2092" s="207" t="s">
        <v>1187</v>
      </c>
      <c r="M2092" s="207" t="s">
        <v>3765</v>
      </c>
    </row>
    <row r="2093" spans="1:13" x14ac:dyDescent="0.25">
      <c r="A2093" s="207" t="s">
        <v>1139</v>
      </c>
      <c r="B2093" s="207" t="s">
        <v>5288</v>
      </c>
      <c r="C2093" s="207" t="s">
        <v>3681</v>
      </c>
      <c r="D2093" s="297">
        <v>87</v>
      </c>
      <c r="L2093" s="207" t="s">
        <v>1187</v>
      </c>
      <c r="M2093" s="207" t="s">
        <v>3768</v>
      </c>
    </row>
    <row r="2094" spans="1:13" x14ac:dyDescent="0.25">
      <c r="A2094" s="207" t="s">
        <v>1139</v>
      </c>
      <c r="B2094" s="207" t="s">
        <v>5288</v>
      </c>
      <c r="C2094" s="207" t="s">
        <v>3684</v>
      </c>
      <c r="D2094" s="297">
        <v>102</v>
      </c>
      <c r="L2094" s="207" t="s">
        <v>1187</v>
      </c>
      <c r="M2094" s="207" t="s">
        <v>3771</v>
      </c>
    </row>
    <row r="2095" spans="1:13" x14ac:dyDescent="0.25">
      <c r="A2095" s="207" t="s">
        <v>1139</v>
      </c>
      <c r="B2095" s="207" t="s">
        <v>5288</v>
      </c>
      <c r="C2095" s="207" t="s">
        <v>3690</v>
      </c>
      <c r="D2095" s="297">
        <v>76</v>
      </c>
      <c r="L2095" s="207" t="s">
        <v>1187</v>
      </c>
      <c r="M2095" s="207" t="s">
        <v>3774</v>
      </c>
    </row>
    <row r="2096" spans="1:13" x14ac:dyDescent="0.25">
      <c r="A2096" s="207" t="s">
        <v>1139</v>
      </c>
      <c r="B2096" s="207" t="s">
        <v>5288</v>
      </c>
      <c r="C2096" s="207" t="s">
        <v>3702</v>
      </c>
      <c r="D2096" s="297">
        <v>99</v>
      </c>
      <c r="L2096" s="207" t="s">
        <v>1187</v>
      </c>
      <c r="M2096" s="207" t="s">
        <v>3776</v>
      </c>
    </row>
    <row r="2097" spans="1:13" x14ac:dyDescent="0.25">
      <c r="A2097" s="207" t="s">
        <v>1139</v>
      </c>
      <c r="B2097" s="207" t="s">
        <v>5288</v>
      </c>
      <c r="C2097" s="207" t="s">
        <v>3705</v>
      </c>
      <c r="D2097" s="297">
        <v>76</v>
      </c>
      <c r="L2097" s="207" t="s">
        <v>1187</v>
      </c>
      <c r="M2097" s="207" t="s">
        <v>3779</v>
      </c>
    </row>
    <row r="2098" spans="1:13" x14ac:dyDescent="0.25">
      <c r="A2098" s="207" t="s">
        <v>1139</v>
      </c>
      <c r="B2098" s="207" t="s">
        <v>5288</v>
      </c>
      <c r="C2098" s="207" t="s">
        <v>3714</v>
      </c>
      <c r="D2098" s="297">
        <v>102</v>
      </c>
      <c r="L2098" s="207" t="s">
        <v>1187</v>
      </c>
      <c r="M2098" s="207" t="s">
        <v>3782</v>
      </c>
    </row>
    <row r="2099" spans="1:13" x14ac:dyDescent="0.25">
      <c r="A2099" s="207" t="s">
        <v>1139</v>
      </c>
      <c r="B2099" s="207" t="s">
        <v>5288</v>
      </c>
      <c r="C2099" s="207" t="s">
        <v>3717</v>
      </c>
      <c r="D2099" s="297">
        <v>76</v>
      </c>
      <c r="L2099" s="207" t="s">
        <v>1187</v>
      </c>
      <c r="M2099" s="207" t="s">
        <v>3785</v>
      </c>
    </row>
    <row r="2100" spans="1:13" x14ac:dyDescent="0.25">
      <c r="A2100" s="207" t="s">
        <v>1139</v>
      </c>
      <c r="B2100" s="207" t="s">
        <v>5288</v>
      </c>
      <c r="C2100" s="207" t="s">
        <v>3720</v>
      </c>
      <c r="D2100" s="297">
        <v>76</v>
      </c>
      <c r="L2100" s="207" t="s">
        <v>1187</v>
      </c>
      <c r="M2100" s="207" t="s">
        <v>3787</v>
      </c>
    </row>
    <row r="2101" spans="1:13" x14ac:dyDescent="0.25">
      <c r="A2101" s="207" t="s">
        <v>1139</v>
      </c>
      <c r="B2101" s="207" t="s">
        <v>5288</v>
      </c>
      <c r="C2101" s="207" t="s">
        <v>3726</v>
      </c>
      <c r="D2101" s="297">
        <v>76</v>
      </c>
      <c r="L2101" s="207" t="s">
        <v>1187</v>
      </c>
      <c r="M2101" s="207" t="s">
        <v>3790</v>
      </c>
    </row>
    <row r="2102" spans="1:13" x14ac:dyDescent="0.25">
      <c r="A2102" s="207" t="s">
        <v>1139</v>
      </c>
      <c r="B2102" s="207" t="s">
        <v>5288</v>
      </c>
      <c r="C2102" s="207" t="s">
        <v>3735</v>
      </c>
      <c r="D2102" s="297">
        <v>99</v>
      </c>
      <c r="L2102" s="207" t="s">
        <v>1187</v>
      </c>
      <c r="M2102" s="207" t="s">
        <v>3793</v>
      </c>
    </row>
    <row r="2103" spans="1:13" x14ac:dyDescent="0.25">
      <c r="A2103" s="207" t="s">
        <v>1139</v>
      </c>
      <c r="B2103" s="207" t="s">
        <v>5288</v>
      </c>
      <c r="C2103" s="207" t="s">
        <v>3738</v>
      </c>
      <c r="D2103" s="297">
        <v>76</v>
      </c>
      <c r="L2103" s="207" t="s">
        <v>1187</v>
      </c>
      <c r="M2103" s="207" t="s">
        <v>3796</v>
      </c>
    </row>
    <row r="2104" spans="1:13" x14ac:dyDescent="0.25">
      <c r="A2104" s="207" t="s">
        <v>1139</v>
      </c>
      <c r="B2104" s="207" t="s">
        <v>5288</v>
      </c>
      <c r="C2104" s="207" t="s">
        <v>7719</v>
      </c>
      <c r="D2104" s="297">
        <v>60</v>
      </c>
      <c r="L2104" s="207" t="s">
        <v>1187</v>
      </c>
      <c r="M2104" s="207" t="s">
        <v>3799</v>
      </c>
    </row>
    <row r="2105" spans="1:13" x14ac:dyDescent="0.25">
      <c r="A2105" s="207" t="s">
        <v>1139</v>
      </c>
      <c r="B2105" s="207" t="s">
        <v>5288</v>
      </c>
      <c r="C2105" s="207" t="s">
        <v>3741</v>
      </c>
      <c r="D2105" s="297">
        <v>76</v>
      </c>
      <c r="L2105" s="207" t="s">
        <v>1187</v>
      </c>
      <c r="M2105" s="207" t="s">
        <v>3802</v>
      </c>
    </row>
    <row r="2106" spans="1:13" x14ac:dyDescent="0.25">
      <c r="A2106" s="207" t="s">
        <v>1139</v>
      </c>
      <c r="B2106" s="207" t="s">
        <v>5288</v>
      </c>
      <c r="C2106" s="207" t="s">
        <v>3744</v>
      </c>
      <c r="D2106" s="297">
        <v>76</v>
      </c>
      <c r="L2106" s="207" t="s">
        <v>1187</v>
      </c>
      <c r="M2106" s="207" t="s">
        <v>3805</v>
      </c>
    </row>
    <row r="2107" spans="1:13" x14ac:dyDescent="0.25">
      <c r="A2107" s="207" t="s">
        <v>1139</v>
      </c>
      <c r="B2107" s="207" t="s">
        <v>5288</v>
      </c>
      <c r="C2107" s="207" t="s">
        <v>3747</v>
      </c>
      <c r="D2107" s="297">
        <v>80</v>
      </c>
      <c r="L2107" s="207" t="s">
        <v>1187</v>
      </c>
      <c r="M2107" s="207" t="s">
        <v>3808</v>
      </c>
    </row>
    <row r="2108" spans="1:13" x14ac:dyDescent="0.25">
      <c r="A2108" s="207" t="s">
        <v>1139</v>
      </c>
      <c r="B2108" s="207" t="s">
        <v>5288</v>
      </c>
      <c r="C2108" s="207" t="s">
        <v>3750</v>
      </c>
      <c r="D2108" s="297">
        <v>70</v>
      </c>
      <c r="L2108" s="207" t="s">
        <v>1187</v>
      </c>
      <c r="M2108" s="207" t="s">
        <v>3811</v>
      </c>
    </row>
    <row r="2109" spans="1:13" x14ac:dyDescent="0.25">
      <c r="A2109" s="207" t="s">
        <v>1139</v>
      </c>
      <c r="B2109" s="207" t="s">
        <v>5288</v>
      </c>
      <c r="C2109" s="207" t="s">
        <v>7907</v>
      </c>
      <c r="D2109" s="297">
        <v>2</v>
      </c>
      <c r="L2109" s="207" t="s">
        <v>1187</v>
      </c>
      <c r="M2109" s="207" t="s">
        <v>3814</v>
      </c>
    </row>
    <row r="2110" spans="1:13" x14ac:dyDescent="0.25">
      <c r="A2110" s="207" t="s">
        <v>1139</v>
      </c>
      <c r="B2110" s="207" t="s">
        <v>5288</v>
      </c>
      <c r="C2110" s="207" t="s">
        <v>7908</v>
      </c>
      <c r="D2110" s="297">
        <v>2</v>
      </c>
      <c r="L2110" s="207" t="s">
        <v>1187</v>
      </c>
      <c r="M2110" s="207" t="s">
        <v>3817</v>
      </c>
    </row>
    <row r="2111" spans="1:13" x14ac:dyDescent="0.25">
      <c r="A2111" s="207" t="s">
        <v>1139</v>
      </c>
      <c r="B2111" s="207" t="s">
        <v>5288</v>
      </c>
      <c r="C2111" s="207" t="s">
        <v>3776</v>
      </c>
      <c r="D2111" s="297">
        <v>2</v>
      </c>
      <c r="L2111" s="207" t="s">
        <v>1187</v>
      </c>
      <c r="M2111" s="207" t="s">
        <v>3820</v>
      </c>
    </row>
    <row r="2112" spans="1:13" x14ac:dyDescent="0.25">
      <c r="A2112" s="207" t="s">
        <v>1139</v>
      </c>
      <c r="B2112" s="207" t="s">
        <v>5288</v>
      </c>
      <c r="C2112" s="207" t="s">
        <v>7724</v>
      </c>
      <c r="D2112" s="297">
        <v>27</v>
      </c>
      <c r="L2112" s="207" t="s">
        <v>1187</v>
      </c>
      <c r="M2112" s="207" t="s">
        <v>3823</v>
      </c>
    </row>
    <row r="2113" spans="1:13" x14ac:dyDescent="0.25">
      <c r="A2113" s="207" t="s">
        <v>1139</v>
      </c>
      <c r="B2113" s="207" t="s">
        <v>5288</v>
      </c>
      <c r="C2113" s="207" t="s">
        <v>7725</v>
      </c>
      <c r="D2113" s="297">
        <v>15</v>
      </c>
      <c r="L2113" s="207" t="s">
        <v>1187</v>
      </c>
      <c r="M2113" s="207" t="s">
        <v>5678</v>
      </c>
    </row>
    <row r="2114" spans="1:13" x14ac:dyDescent="0.25">
      <c r="A2114" s="207" t="s">
        <v>1139</v>
      </c>
      <c r="B2114" s="207" t="s">
        <v>5288</v>
      </c>
      <c r="C2114" s="207" t="s">
        <v>7726</v>
      </c>
      <c r="D2114" s="297">
        <v>56</v>
      </c>
      <c r="L2114" s="207" t="s">
        <v>1187</v>
      </c>
      <c r="M2114" s="207" t="s">
        <v>3826</v>
      </c>
    </row>
    <row r="2115" spans="1:13" x14ac:dyDescent="0.25">
      <c r="A2115" s="207" t="s">
        <v>1139</v>
      </c>
      <c r="B2115" s="207" t="s">
        <v>5288</v>
      </c>
      <c r="C2115" s="207" t="s">
        <v>7600</v>
      </c>
      <c r="D2115" s="297">
        <v>2010</v>
      </c>
      <c r="L2115" s="207" t="s">
        <v>1187</v>
      </c>
      <c r="M2115" s="207" t="s">
        <v>3829</v>
      </c>
    </row>
    <row r="2116" spans="1:13" x14ac:dyDescent="0.25">
      <c r="A2116" s="207" t="s">
        <v>1139</v>
      </c>
      <c r="B2116" s="207" t="s">
        <v>5288</v>
      </c>
      <c r="C2116" s="207" t="s">
        <v>3779</v>
      </c>
      <c r="D2116" s="297">
        <v>52</v>
      </c>
      <c r="L2116" s="207" t="s">
        <v>1187</v>
      </c>
      <c r="M2116" s="207" t="s">
        <v>5688</v>
      </c>
    </row>
    <row r="2117" spans="1:13" x14ac:dyDescent="0.25">
      <c r="A2117" s="207" t="s">
        <v>1139</v>
      </c>
      <c r="B2117" s="207" t="s">
        <v>5288</v>
      </c>
      <c r="C2117" s="207" t="s">
        <v>3782</v>
      </c>
      <c r="D2117" s="297">
        <v>46</v>
      </c>
      <c r="L2117" s="207" t="s">
        <v>1187</v>
      </c>
      <c r="M2117" s="207" t="s">
        <v>3831</v>
      </c>
    </row>
    <row r="2118" spans="1:13" x14ac:dyDescent="0.25">
      <c r="A2118" s="207" t="s">
        <v>1139</v>
      </c>
      <c r="B2118" s="207" t="s">
        <v>5288</v>
      </c>
      <c r="C2118" s="207" t="s">
        <v>5629</v>
      </c>
      <c r="D2118" s="297">
        <v>88</v>
      </c>
      <c r="L2118" s="207" t="s">
        <v>1187</v>
      </c>
      <c r="M2118" s="207" t="s">
        <v>5695</v>
      </c>
    </row>
    <row r="2119" spans="1:13" x14ac:dyDescent="0.25">
      <c r="A2119" s="207" t="s">
        <v>1139</v>
      </c>
      <c r="B2119" s="207" t="s">
        <v>5288</v>
      </c>
      <c r="C2119" s="207" t="s">
        <v>3785</v>
      </c>
      <c r="D2119" s="297">
        <v>2</v>
      </c>
      <c r="L2119" s="207" t="s">
        <v>1187</v>
      </c>
      <c r="M2119" s="207" t="s">
        <v>3834</v>
      </c>
    </row>
    <row r="2120" spans="1:13" x14ac:dyDescent="0.25">
      <c r="A2120" s="207" t="s">
        <v>1139</v>
      </c>
      <c r="B2120" s="207" t="s">
        <v>5288</v>
      </c>
      <c r="C2120" s="207" t="s">
        <v>7727</v>
      </c>
      <c r="D2120" s="297">
        <v>25</v>
      </c>
      <c r="L2120" s="207" t="s">
        <v>1187</v>
      </c>
      <c r="M2120" s="207" t="s">
        <v>3837</v>
      </c>
    </row>
    <row r="2121" spans="1:13" x14ac:dyDescent="0.25">
      <c r="A2121" s="207" t="s">
        <v>1139</v>
      </c>
      <c r="B2121" s="207" t="s">
        <v>5288</v>
      </c>
      <c r="C2121" s="207" t="s">
        <v>3790</v>
      </c>
      <c r="D2121" s="297">
        <v>6</v>
      </c>
      <c r="L2121" s="207" t="s">
        <v>1187</v>
      </c>
      <c r="M2121" s="207" t="s">
        <v>3840</v>
      </c>
    </row>
    <row r="2122" spans="1:13" x14ac:dyDescent="0.25">
      <c r="A2122" s="207" t="s">
        <v>1139</v>
      </c>
      <c r="B2122" s="207" t="s">
        <v>5288</v>
      </c>
      <c r="C2122" s="207" t="s">
        <v>3793</v>
      </c>
      <c r="D2122" s="297">
        <v>2</v>
      </c>
      <c r="L2122" s="207" t="s">
        <v>1187</v>
      </c>
      <c r="M2122" s="207" t="s">
        <v>3843</v>
      </c>
    </row>
    <row r="2123" spans="1:13" x14ac:dyDescent="0.25">
      <c r="A2123" s="207" t="s">
        <v>1139</v>
      </c>
      <c r="B2123" s="207" t="s">
        <v>5288</v>
      </c>
      <c r="C2123" s="207" t="s">
        <v>5640</v>
      </c>
      <c r="D2123" s="297">
        <v>31</v>
      </c>
      <c r="L2123" s="207" t="s">
        <v>1187</v>
      </c>
      <c r="M2123" s="207" t="s">
        <v>3846</v>
      </c>
    </row>
    <row r="2124" spans="1:13" x14ac:dyDescent="0.25">
      <c r="A2124" s="207" t="s">
        <v>1139</v>
      </c>
      <c r="B2124" s="207" t="s">
        <v>5288</v>
      </c>
      <c r="C2124" s="207" t="s">
        <v>3796</v>
      </c>
      <c r="D2124" s="297">
        <v>52</v>
      </c>
      <c r="L2124" s="207" t="s">
        <v>1187</v>
      </c>
      <c r="M2124" s="207" t="s">
        <v>3849</v>
      </c>
    </row>
    <row r="2125" spans="1:13" x14ac:dyDescent="0.25">
      <c r="A2125" s="207" t="s">
        <v>1139</v>
      </c>
      <c r="B2125" s="207" t="s">
        <v>5288</v>
      </c>
      <c r="C2125" s="207" t="s">
        <v>3799</v>
      </c>
      <c r="D2125" s="297">
        <v>46</v>
      </c>
      <c r="L2125" s="207" t="s">
        <v>1187</v>
      </c>
      <c r="M2125" s="207" t="s">
        <v>3852</v>
      </c>
    </row>
    <row r="2126" spans="1:13" x14ac:dyDescent="0.25">
      <c r="A2126" s="207" t="s">
        <v>1139</v>
      </c>
      <c r="B2126" s="207" t="s">
        <v>5288</v>
      </c>
      <c r="C2126" s="207" t="s">
        <v>5647</v>
      </c>
      <c r="D2126" s="297">
        <v>99</v>
      </c>
      <c r="L2126" s="207" t="s">
        <v>1187</v>
      </c>
      <c r="M2126" s="207" t="s">
        <v>3855</v>
      </c>
    </row>
    <row r="2127" spans="1:13" x14ac:dyDescent="0.25">
      <c r="A2127" s="207" t="s">
        <v>1139</v>
      </c>
      <c r="B2127" s="207" t="s">
        <v>5288</v>
      </c>
      <c r="C2127" s="207" t="s">
        <v>3802</v>
      </c>
      <c r="D2127" s="297">
        <v>28</v>
      </c>
      <c r="L2127" s="207" t="s">
        <v>1187</v>
      </c>
      <c r="M2127" s="207" t="s">
        <v>3858</v>
      </c>
    </row>
    <row r="2128" spans="1:13" x14ac:dyDescent="0.25">
      <c r="A2128" s="207" t="s">
        <v>1139</v>
      </c>
      <c r="B2128" s="207" t="s">
        <v>5288</v>
      </c>
      <c r="C2128" s="207" t="s">
        <v>5654</v>
      </c>
      <c r="D2128" s="297">
        <v>76</v>
      </c>
      <c r="L2128" s="207" t="s">
        <v>1187</v>
      </c>
      <c r="M2128" s="207" t="s">
        <v>3861</v>
      </c>
    </row>
    <row r="2129" spans="1:13" x14ac:dyDescent="0.25">
      <c r="A2129" s="207" t="s">
        <v>1139</v>
      </c>
      <c r="B2129" s="207" t="s">
        <v>5288</v>
      </c>
      <c r="C2129" s="207" t="s">
        <v>3808</v>
      </c>
      <c r="D2129" s="297">
        <v>76</v>
      </c>
      <c r="L2129" s="207" t="s">
        <v>1187</v>
      </c>
      <c r="M2129" s="207" t="s">
        <v>3864</v>
      </c>
    </row>
    <row r="2130" spans="1:13" x14ac:dyDescent="0.25">
      <c r="A2130" s="207" t="s">
        <v>1139</v>
      </c>
      <c r="B2130" s="207" t="s">
        <v>5288</v>
      </c>
      <c r="C2130" s="207" t="s">
        <v>3811</v>
      </c>
      <c r="D2130" s="297">
        <v>46</v>
      </c>
      <c r="L2130" s="207" t="s">
        <v>1187</v>
      </c>
      <c r="M2130" s="207" t="s">
        <v>3867</v>
      </c>
    </row>
    <row r="2131" spans="1:13" x14ac:dyDescent="0.25">
      <c r="A2131" s="207" t="s">
        <v>1139</v>
      </c>
      <c r="B2131" s="207" t="s">
        <v>5288</v>
      </c>
      <c r="C2131" s="207" t="s">
        <v>5661</v>
      </c>
      <c r="D2131" s="297">
        <v>125</v>
      </c>
      <c r="L2131" s="207" t="s">
        <v>1187</v>
      </c>
      <c r="M2131" s="207" t="s">
        <v>3870</v>
      </c>
    </row>
    <row r="2132" spans="1:13" x14ac:dyDescent="0.25">
      <c r="A2132" s="207" t="s">
        <v>1139</v>
      </c>
      <c r="B2132" s="207" t="s">
        <v>5288</v>
      </c>
      <c r="C2132" s="207" t="s">
        <v>3814</v>
      </c>
      <c r="D2132" s="297">
        <v>52</v>
      </c>
      <c r="L2132" s="207" t="s">
        <v>1187</v>
      </c>
      <c r="M2132" s="207" t="s">
        <v>3873</v>
      </c>
    </row>
    <row r="2133" spans="1:13" x14ac:dyDescent="0.25">
      <c r="A2133" s="207" t="s">
        <v>1139</v>
      </c>
      <c r="B2133" s="207" t="s">
        <v>5288</v>
      </c>
      <c r="C2133" s="207" t="s">
        <v>3817</v>
      </c>
      <c r="D2133" s="297">
        <v>46</v>
      </c>
      <c r="L2133" s="207" t="s">
        <v>1187</v>
      </c>
      <c r="M2133" s="207" t="s">
        <v>3875</v>
      </c>
    </row>
    <row r="2134" spans="1:13" x14ac:dyDescent="0.25">
      <c r="A2134" s="207" t="s">
        <v>1139</v>
      </c>
      <c r="B2134" s="207" t="s">
        <v>5288</v>
      </c>
      <c r="C2134" s="207" t="s">
        <v>5668</v>
      </c>
      <c r="D2134" s="297">
        <v>77</v>
      </c>
      <c r="L2134" s="207" t="s">
        <v>1187</v>
      </c>
      <c r="M2134" s="207" t="s">
        <v>3877</v>
      </c>
    </row>
    <row r="2135" spans="1:13" x14ac:dyDescent="0.25">
      <c r="A2135" s="207" t="s">
        <v>1139</v>
      </c>
      <c r="B2135" s="207" t="s">
        <v>5288</v>
      </c>
      <c r="C2135" s="207" t="s">
        <v>3820</v>
      </c>
      <c r="D2135" s="297">
        <v>6</v>
      </c>
      <c r="L2135" s="207" t="s">
        <v>1187</v>
      </c>
      <c r="M2135" s="207" t="s">
        <v>3880</v>
      </c>
    </row>
    <row r="2136" spans="1:13" x14ac:dyDescent="0.25">
      <c r="A2136" s="207" t="s">
        <v>1139</v>
      </c>
      <c r="B2136" s="207" t="s">
        <v>5288</v>
      </c>
      <c r="C2136" s="207" t="s">
        <v>3823</v>
      </c>
      <c r="D2136" s="297">
        <v>2</v>
      </c>
      <c r="L2136" s="207" t="s">
        <v>1187</v>
      </c>
      <c r="M2136" s="207" t="s">
        <v>7913</v>
      </c>
    </row>
    <row r="2137" spans="1:13" x14ac:dyDescent="0.25">
      <c r="A2137" s="207" t="s">
        <v>1139</v>
      </c>
      <c r="B2137" s="207" t="s">
        <v>5288</v>
      </c>
      <c r="C2137" s="207" t="s">
        <v>5678</v>
      </c>
      <c r="D2137" s="297">
        <v>40</v>
      </c>
      <c r="L2137" s="207" t="s">
        <v>1187</v>
      </c>
      <c r="M2137" s="207" t="s">
        <v>7932</v>
      </c>
    </row>
    <row r="2138" spans="1:13" x14ac:dyDescent="0.25">
      <c r="A2138" s="207" t="s">
        <v>1139</v>
      </c>
      <c r="B2138" s="207" t="s">
        <v>5288</v>
      </c>
      <c r="C2138" s="207" t="s">
        <v>3826</v>
      </c>
      <c r="D2138" s="297">
        <v>52</v>
      </c>
      <c r="L2138" s="207" t="s">
        <v>1187</v>
      </c>
      <c r="M2138" s="207" t="s">
        <v>3882</v>
      </c>
    </row>
    <row r="2139" spans="1:13" x14ac:dyDescent="0.25">
      <c r="A2139" s="207" t="s">
        <v>1139</v>
      </c>
      <c r="B2139" s="207" t="s">
        <v>5288</v>
      </c>
      <c r="C2139" s="207" t="s">
        <v>3829</v>
      </c>
      <c r="D2139" s="297">
        <v>46</v>
      </c>
      <c r="L2139" s="207" t="s">
        <v>1187</v>
      </c>
      <c r="M2139" s="207" t="s">
        <v>3884</v>
      </c>
    </row>
    <row r="2140" spans="1:13" x14ac:dyDescent="0.25">
      <c r="A2140" s="207" t="s">
        <v>1139</v>
      </c>
      <c r="B2140" s="207" t="s">
        <v>5288</v>
      </c>
      <c r="C2140" s="207" t="s">
        <v>5688</v>
      </c>
      <c r="D2140" s="297">
        <v>101</v>
      </c>
      <c r="L2140" s="207" t="s">
        <v>1187</v>
      </c>
      <c r="M2140" s="207" t="s">
        <v>3887</v>
      </c>
    </row>
    <row r="2141" spans="1:13" x14ac:dyDescent="0.25">
      <c r="A2141" s="207" t="s">
        <v>1139</v>
      </c>
      <c r="B2141" s="207" t="s">
        <v>5288</v>
      </c>
      <c r="C2141" s="207" t="s">
        <v>3831</v>
      </c>
      <c r="D2141" s="297">
        <v>14</v>
      </c>
      <c r="L2141" s="207" t="s">
        <v>1187</v>
      </c>
      <c r="M2141" s="207" t="s">
        <v>3890</v>
      </c>
    </row>
    <row r="2142" spans="1:13" x14ac:dyDescent="0.25">
      <c r="A2142" s="207" t="s">
        <v>1139</v>
      </c>
      <c r="B2142" s="207" t="s">
        <v>5288</v>
      </c>
      <c r="C2142" s="207" t="s">
        <v>5695</v>
      </c>
      <c r="D2142" s="297">
        <v>49</v>
      </c>
      <c r="L2142" s="207" t="s">
        <v>1187</v>
      </c>
      <c r="M2142" s="207" t="s">
        <v>7918</v>
      </c>
    </row>
    <row r="2143" spans="1:13" x14ac:dyDescent="0.25">
      <c r="A2143" s="207" t="s">
        <v>1139</v>
      </c>
      <c r="B2143" s="207" t="s">
        <v>5288</v>
      </c>
      <c r="C2143" s="207" t="s">
        <v>3834</v>
      </c>
      <c r="D2143" s="297">
        <v>12</v>
      </c>
      <c r="L2143" s="207" t="s">
        <v>1187</v>
      </c>
      <c r="M2143" s="207" t="s">
        <v>3892</v>
      </c>
    </row>
    <row r="2144" spans="1:13" x14ac:dyDescent="0.25">
      <c r="A2144" s="207" t="s">
        <v>1139</v>
      </c>
      <c r="B2144" s="207" t="s">
        <v>5288</v>
      </c>
      <c r="C2144" s="207" t="s">
        <v>5702</v>
      </c>
      <c r="D2144" s="297">
        <v>41</v>
      </c>
      <c r="L2144" s="207" t="s">
        <v>1187</v>
      </c>
      <c r="M2144" s="207" t="s">
        <v>3895</v>
      </c>
    </row>
    <row r="2145" spans="1:13" x14ac:dyDescent="0.25">
      <c r="A2145" s="207" t="s">
        <v>1139</v>
      </c>
      <c r="B2145" s="207" t="s">
        <v>5288</v>
      </c>
      <c r="C2145" s="207" t="s">
        <v>3837</v>
      </c>
      <c r="D2145" s="297">
        <v>6</v>
      </c>
      <c r="L2145" s="207" t="s">
        <v>1187</v>
      </c>
      <c r="M2145" s="207" t="s">
        <v>3898</v>
      </c>
    </row>
    <row r="2146" spans="1:13" x14ac:dyDescent="0.25">
      <c r="A2146" s="207" t="s">
        <v>1139</v>
      </c>
      <c r="B2146" s="207" t="s">
        <v>5288</v>
      </c>
      <c r="C2146" s="207" t="s">
        <v>5708</v>
      </c>
      <c r="D2146" s="297">
        <v>23</v>
      </c>
      <c r="L2146" s="207" t="s">
        <v>1187</v>
      </c>
      <c r="M2146" s="207" t="s">
        <v>3900</v>
      </c>
    </row>
    <row r="2147" spans="1:13" x14ac:dyDescent="0.25">
      <c r="A2147" s="207" t="s">
        <v>1139</v>
      </c>
      <c r="B2147" s="207" t="s">
        <v>5288</v>
      </c>
      <c r="C2147" s="207" t="s">
        <v>7728</v>
      </c>
      <c r="D2147" s="297">
        <v>23</v>
      </c>
      <c r="L2147" s="207" t="s">
        <v>1187</v>
      </c>
      <c r="M2147" s="207" t="s">
        <v>3902</v>
      </c>
    </row>
    <row r="2148" spans="1:13" x14ac:dyDescent="0.25">
      <c r="A2148" s="207" t="s">
        <v>1139</v>
      </c>
      <c r="B2148" s="207" t="s">
        <v>5288</v>
      </c>
      <c r="C2148" s="207" t="s">
        <v>7729</v>
      </c>
      <c r="D2148" s="297">
        <v>20</v>
      </c>
      <c r="L2148" s="207" t="s">
        <v>1187</v>
      </c>
      <c r="M2148" s="207" t="s">
        <v>3905</v>
      </c>
    </row>
    <row r="2149" spans="1:13" x14ac:dyDescent="0.25">
      <c r="A2149" s="207" t="s">
        <v>1139</v>
      </c>
      <c r="B2149" s="207" t="s">
        <v>5288</v>
      </c>
      <c r="C2149" s="207" t="s">
        <v>7730</v>
      </c>
      <c r="D2149" s="297">
        <v>21</v>
      </c>
      <c r="L2149" s="207" t="s">
        <v>1187</v>
      </c>
      <c r="M2149" s="207" t="s">
        <v>3908</v>
      </c>
    </row>
    <row r="2150" spans="1:13" x14ac:dyDescent="0.25">
      <c r="A2150" s="207" t="s">
        <v>1139</v>
      </c>
      <c r="B2150" s="207" t="s">
        <v>5288</v>
      </c>
      <c r="C2150" s="207" t="s">
        <v>3840</v>
      </c>
      <c r="D2150" s="297">
        <v>38</v>
      </c>
      <c r="L2150" s="207" t="s">
        <v>1187</v>
      </c>
      <c r="M2150" s="207" t="s">
        <v>3911</v>
      </c>
    </row>
    <row r="2151" spans="1:13" x14ac:dyDescent="0.25">
      <c r="A2151" s="207" t="s">
        <v>1139</v>
      </c>
      <c r="B2151" s="207" t="s">
        <v>5288</v>
      </c>
      <c r="C2151" s="207" t="s">
        <v>3843</v>
      </c>
      <c r="D2151" s="297">
        <v>38</v>
      </c>
      <c r="L2151" s="207" t="s">
        <v>1187</v>
      </c>
      <c r="M2151" s="207" t="s">
        <v>3914</v>
      </c>
    </row>
    <row r="2152" spans="1:13" x14ac:dyDescent="0.25">
      <c r="A2152" s="207" t="s">
        <v>1139</v>
      </c>
      <c r="B2152" s="207" t="s">
        <v>5288</v>
      </c>
      <c r="C2152" s="207" t="s">
        <v>3846</v>
      </c>
      <c r="D2152" s="297">
        <v>34</v>
      </c>
      <c r="L2152" s="207" t="s">
        <v>1187</v>
      </c>
      <c r="M2152" s="207" t="s">
        <v>3916</v>
      </c>
    </row>
    <row r="2153" spans="1:13" x14ac:dyDescent="0.25">
      <c r="A2153" s="207" t="s">
        <v>1139</v>
      </c>
      <c r="B2153" s="207" t="s">
        <v>5288</v>
      </c>
      <c r="C2153" s="207" t="s">
        <v>3849</v>
      </c>
      <c r="D2153" s="297">
        <v>40</v>
      </c>
      <c r="L2153" s="207" t="s">
        <v>1187</v>
      </c>
      <c r="M2153" s="207" t="s">
        <v>7919</v>
      </c>
    </row>
    <row r="2154" spans="1:13" x14ac:dyDescent="0.25">
      <c r="A2154" s="207" t="s">
        <v>1139</v>
      </c>
      <c r="B2154" s="207" t="s">
        <v>5288</v>
      </c>
      <c r="C2154" s="207" t="s">
        <v>3852</v>
      </c>
      <c r="D2154" s="297">
        <v>38</v>
      </c>
      <c r="L2154" s="207" t="s">
        <v>1187</v>
      </c>
      <c r="M2154" s="207" t="s">
        <v>7920</v>
      </c>
    </row>
    <row r="2155" spans="1:13" x14ac:dyDescent="0.25">
      <c r="A2155" s="207" t="s">
        <v>1139</v>
      </c>
      <c r="B2155" s="207" t="s">
        <v>5288</v>
      </c>
      <c r="C2155" s="207" t="s">
        <v>3858</v>
      </c>
      <c r="D2155" s="297">
        <v>38</v>
      </c>
      <c r="L2155" s="207" t="s">
        <v>1187</v>
      </c>
      <c r="M2155" s="207" t="s">
        <v>3919</v>
      </c>
    </row>
    <row r="2156" spans="1:13" x14ac:dyDescent="0.25">
      <c r="A2156" s="207" t="s">
        <v>1139</v>
      </c>
      <c r="B2156" s="207" t="s">
        <v>5288</v>
      </c>
      <c r="C2156" s="207" t="s">
        <v>3861</v>
      </c>
      <c r="D2156" s="297">
        <v>38</v>
      </c>
      <c r="L2156" s="207" t="s">
        <v>1187</v>
      </c>
      <c r="M2156" s="207" t="s">
        <v>3921</v>
      </c>
    </row>
    <row r="2157" spans="1:13" x14ac:dyDescent="0.25">
      <c r="A2157" s="207" t="s">
        <v>1139</v>
      </c>
      <c r="B2157" s="207" t="s">
        <v>5288</v>
      </c>
      <c r="C2157" s="207" t="s">
        <v>3864</v>
      </c>
      <c r="D2157" s="297">
        <v>38</v>
      </c>
      <c r="L2157" s="207" t="s">
        <v>1187</v>
      </c>
      <c r="M2157" s="207" t="s">
        <v>3923</v>
      </c>
    </row>
    <row r="2158" spans="1:13" x14ac:dyDescent="0.25">
      <c r="A2158" s="207" t="s">
        <v>1139</v>
      </c>
      <c r="B2158" s="207" t="s">
        <v>5288</v>
      </c>
      <c r="C2158" s="207" t="s">
        <v>3867</v>
      </c>
      <c r="D2158" s="297">
        <v>38</v>
      </c>
      <c r="L2158" s="207" t="s">
        <v>1187</v>
      </c>
      <c r="M2158" s="207" t="s">
        <v>3925</v>
      </c>
    </row>
    <row r="2159" spans="1:13" x14ac:dyDescent="0.25">
      <c r="A2159" s="207" t="s">
        <v>1139</v>
      </c>
      <c r="B2159" s="207" t="s">
        <v>5288</v>
      </c>
      <c r="C2159" s="207" t="s">
        <v>3870</v>
      </c>
      <c r="D2159" s="297">
        <v>38</v>
      </c>
      <c r="L2159" s="207" t="s">
        <v>1187</v>
      </c>
      <c r="M2159" s="207" t="s">
        <v>3926</v>
      </c>
    </row>
    <row r="2160" spans="1:13" x14ac:dyDescent="0.25">
      <c r="A2160" s="207" t="s">
        <v>1139</v>
      </c>
      <c r="B2160" s="207" t="s">
        <v>5288</v>
      </c>
      <c r="C2160" s="207" t="s">
        <v>3873</v>
      </c>
      <c r="D2160" s="297">
        <v>38</v>
      </c>
      <c r="L2160" s="207" t="s">
        <v>1187</v>
      </c>
      <c r="M2160" s="207" t="s">
        <v>3928</v>
      </c>
    </row>
    <row r="2161" spans="1:13" x14ac:dyDescent="0.25">
      <c r="A2161" s="207" t="s">
        <v>1139</v>
      </c>
      <c r="B2161" s="207" t="s">
        <v>5288</v>
      </c>
      <c r="C2161" s="207" t="s">
        <v>3875</v>
      </c>
      <c r="D2161" s="297">
        <v>49</v>
      </c>
      <c r="L2161" s="207" t="s">
        <v>1187</v>
      </c>
      <c r="M2161" s="207" t="s">
        <v>7735</v>
      </c>
    </row>
    <row r="2162" spans="1:13" x14ac:dyDescent="0.25">
      <c r="A2162" s="207" t="s">
        <v>1139</v>
      </c>
      <c r="B2162" s="207" t="s">
        <v>5288</v>
      </c>
      <c r="C2162" s="207" t="s">
        <v>7913</v>
      </c>
      <c r="D2162" s="297">
        <v>83</v>
      </c>
      <c r="L2162" s="207" t="s">
        <v>1187</v>
      </c>
      <c r="M2162" s="207" t="s">
        <v>7745</v>
      </c>
    </row>
    <row r="2163" spans="1:13" x14ac:dyDescent="0.25">
      <c r="A2163" s="207" t="s">
        <v>1139</v>
      </c>
      <c r="B2163" s="207" t="s">
        <v>5288</v>
      </c>
      <c r="C2163" s="207" t="s">
        <v>7932</v>
      </c>
      <c r="D2163" s="297">
        <v>74</v>
      </c>
      <c r="L2163" s="207" t="s">
        <v>1187</v>
      </c>
      <c r="M2163" s="207" t="s">
        <v>3950</v>
      </c>
    </row>
    <row r="2164" spans="1:13" x14ac:dyDescent="0.25">
      <c r="A2164" s="207" t="s">
        <v>1139</v>
      </c>
      <c r="B2164" s="207" t="s">
        <v>5288</v>
      </c>
      <c r="C2164" s="207" t="s">
        <v>3882</v>
      </c>
      <c r="D2164" s="297">
        <v>38</v>
      </c>
      <c r="L2164" s="207" t="s">
        <v>1187</v>
      </c>
      <c r="M2164" s="207" t="s">
        <v>3952</v>
      </c>
    </row>
    <row r="2165" spans="1:13" x14ac:dyDescent="0.25">
      <c r="A2165" s="207" t="s">
        <v>1139</v>
      </c>
      <c r="B2165" s="207" t="s">
        <v>5288</v>
      </c>
      <c r="C2165" s="207" t="s">
        <v>3892</v>
      </c>
      <c r="D2165" s="297">
        <v>4</v>
      </c>
      <c r="L2165" s="207" t="s">
        <v>1187</v>
      </c>
      <c r="M2165" s="207" t="s">
        <v>5802</v>
      </c>
    </row>
    <row r="2166" spans="1:13" x14ac:dyDescent="0.25">
      <c r="A2166" s="207" t="s">
        <v>1139</v>
      </c>
      <c r="B2166" s="207" t="s">
        <v>5288</v>
      </c>
      <c r="C2166" s="207" t="s">
        <v>3905</v>
      </c>
      <c r="D2166" s="297">
        <v>4</v>
      </c>
      <c r="L2166" s="207" t="s">
        <v>1187</v>
      </c>
      <c r="M2166" s="207" t="s">
        <v>3954</v>
      </c>
    </row>
    <row r="2167" spans="1:13" x14ac:dyDescent="0.25">
      <c r="A2167" s="207" t="s">
        <v>1139</v>
      </c>
      <c r="B2167" s="207" t="s">
        <v>5288</v>
      </c>
      <c r="C2167" s="207" t="s">
        <v>3908</v>
      </c>
      <c r="D2167" s="297">
        <v>4</v>
      </c>
      <c r="L2167" s="207" t="s">
        <v>1187</v>
      </c>
      <c r="M2167" s="207" t="s">
        <v>3956</v>
      </c>
    </row>
    <row r="2168" spans="1:13" x14ac:dyDescent="0.25">
      <c r="A2168" s="207" t="s">
        <v>1139</v>
      </c>
      <c r="B2168" s="207" t="s">
        <v>5288</v>
      </c>
      <c r="C2168" s="207" t="s">
        <v>3926</v>
      </c>
      <c r="D2168" s="297">
        <v>76</v>
      </c>
      <c r="L2168" s="207" t="s">
        <v>1187</v>
      </c>
      <c r="M2168" s="207" t="s">
        <v>3958</v>
      </c>
    </row>
    <row r="2169" spans="1:13" x14ac:dyDescent="0.25">
      <c r="A2169" s="207" t="s">
        <v>1139</v>
      </c>
      <c r="B2169" s="207" t="s">
        <v>5288</v>
      </c>
      <c r="C2169" s="207" t="s">
        <v>8450</v>
      </c>
      <c r="D2169" s="297">
        <v>4</v>
      </c>
      <c r="L2169" s="207" t="s">
        <v>1187</v>
      </c>
      <c r="M2169" s="207" t="s">
        <v>3960</v>
      </c>
    </row>
    <row r="2170" spans="1:13" x14ac:dyDescent="0.25">
      <c r="A2170" s="207" t="s">
        <v>1139</v>
      </c>
      <c r="B2170" s="207" t="s">
        <v>5288</v>
      </c>
      <c r="C2170" s="207" t="s">
        <v>7732</v>
      </c>
      <c r="D2170" s="297">
        <v>30</v>
      </c>
      <c r="L2170" s="207" t="s">
        <v>1187</v>
      </c>
      <c r="M2170" s="207" t="s">
        <v>3962</v>
      </c>
    </row>
    <row r="2171" spans="1:13" x14ac:dyDescent="0.25">
      <c r="A2171" s="207" t="s">
        <v>1139</v>
      </c>
      <c r="B2171" s="207" t="s">
        <v>5288</v>
      </c>
      <c r="C2171" s="207" t="s">
        <v>7733</v>
      </c>
      <c r="D2171" s="297">
        <v>19</v>
      </c>
      <c r="L2171" s="207" t="s">
        <v>1187</v>
      </c>
      <c r="M2171" s="207" t="s">
        <v>3964</v>
      </c>
    </row>
    <row r="2172" spans="1:13" x14ac:dyDescent="0.25">
      <c r="A2172" s="207" t="s">
        <v>1139</v>
      </c>
      <c r="B2172" s="207" t="s">
        <v>5288</v>
      </c>
      <c r="C2172" s="207" t="s">
        <v>3930</v>
      </c>
      <c r="D2172" s="297">
        <v>401</v>
      </c>
      <c r="L2172" s="207" t="s">
        <v>1187</v>
      </c>
      <c r="M2172" s="207" t="s">
        <v>3966</v>
      </c>
    </row>
    <row r="2173" spans="1:13" x14ac:dyDescent="0.25">
      <c r="A2173" s="207" t="s">
        <v>1139</v>
      </c>
      <c r="B2173" s="207" t="s">
        <v>5288</v>
      </c>
      <c r="C2173" s="207" t="s">
        <v>7734</v>
      </c>
      <c r="D2173" s="297">
        <v>32</v>
      </c>
      <c r="L2173" s="207" t="s">
        <v>1187</v>
      </c>
      <c r="M2173" s="207" t="s">
        <v>3968</v>
      </c>
    </row>
    <row r="2174" spans="1:13" x14ac:dyDescent="0.25">
      <c r="A2174" s="207" t="s">
        <v>1139</v>
      </c>
      <c r="B2174" s="207" t="s">
        <v>5288</v>
      </c>
      <c r="C2174" s="207" t="s">
        <v>3932</v>
      </c>
      <c r="D2174" s="297">
        <v>399</v>
      </c>
      <c r="L2174" s="207" t="s">
        <v>1187</v>
      </c>
      <c r="M2174" s="207" t="s">
        <v>3970</v>
      </c>
    </row>
    <row r="2175" spans="1:13" x14ac:dyDescent="0.25">
      <c r="A2175" s="207" t="s">
        <v>1139</v>
      </c>
      <c r="B2175" s="207" t="s">
        <v>5288</v>
      </c>
      <c r="C2175" s="207" t="s">
        <v>3935</v>
      </c>
      <c r="D2175" s="297">
        <v>5</v>
      </c>
      <c r="L2175" s="207" t="s">
        <v>1187</v>
      </c>
      <c r="M2175" s="207" t="s">
        <v>3972</v>
      </c>
    </row>
    <row r="2176" spans="1:13" x14ac:dyDescent="0.25">
      <c r="A2176" s="207" t="s">
        <v>1139</v>
      </c>
      <c r="B2176" s="207" t="s">
        <v>5288</v>
      </c>
      <c r="C2176" s="207" t="s">
        <v>7735</v>
      </c>
      <c r="D2176" s="297">
        <v>186</v>
      </c>
      <c r="L2176" s="207" t="s">
        <v>1187</v>
      </c>
      <c r="M2176" s="207" t="s">
        <v>3974</v>
      </c>
    </row>
    <row r="2177" spans="1:13" x14ac:dyDescent="0.25">
      <c r="A2177" s="207" t="s">
        <v>1139</v>
      </c>
      <c r="B2177" s="207" t="s">
        <v>5288</v>
      </c>
      <c r="C2177" s="207" t="s">
        <v>3941</v>
      </c>
      <c r="D2177" s="297">
        <v>5</v>
      </c>
      <c r="L2177" s="207" t="s">
        <v>1187</v>
      </c>
      <c r="M2177" s="207" t="s">
        <v>3977</v>
      </c>
    </row>
    <row r="2178" spans="1:13" x14ac:dyDescent="0.25">
      <c r="A2178" s="207" t="s">
        <v>1139</v>
      </c>
      <c r="B2178" s="207" t="s">
        <v>5288</v>
      </c>
      <c r="C2178" s="207" t="s">
        <v>7736</v>
      </c>
      <c r="D2178" s="297">
        <v>34</v>
      </c>
      <c r="L2178" s="207" t="s">
        <v>1187</v>
      </c>
      <c r="M2178" s="207" t="s">
        <v>3979</v>
      </c>
    </row>
    <row r="2179" spans="1:13" x14ac:dyDescent="0.25">
      <c r="A2179" s="207" t="s">
        <v>1139</v>
      </c>
      <c r="B2179" s="207" t="s">
        <v>5288</v>
      </c>
      <c r="C2179" s="207" t="s">
        <v>7737</v>
      </c>
      <c r="D2179" s="297">
        <v>182</v>
      </c>
      <c r="L2179" s="207" t="s">
        <v>1187</v>
      </c>
      <c r="M2179" s="207" t="s">
        <v>3981</v>
      </c>
    </row>
    <row r="2180" spans="1:13" x14ac:dyDescent="0.25">
      <c r="A2180" s="207" t="s">
        <v>1139</v>
      </c>
      <c r="B2180" s="207" t="s">
        <v>5288</v>
      </c>
      <c r="C2180" s="207" t="s">
        <v>7738</v>
      </c>
      <c r="D2180" s="297">
        <v>195</v>
      </c>
      <c r="L2180" s="207" t="s">
        <v>1187</v>
      </c>
      <c r="M2180" s="207" t="s">
        <v>3983</v>
      </c>
    </row>
    <row r="2181" spans="1:13" x14ac:dyDescent="0.25">
      <c r="A2181" s="207" t="s">
        <v>1139</v>
      </c>
      <c r="B2181" s="207" t="s">
        <v>5288</v>
      </c>
      <c r="C2181" s="207" t="s">
        <v>7739</v>
      </c>
      <c r="D2181" s="297">
        <v>64</v>
      </c>
      <c r="L2181" s="207" t="s">
        <v>1187</v>
      </c>
      <c r="M2181" s="207" t="s">
        <v>3986</v>
      </c>
    </row>
    <row r="2182" spans="1:13" x14ac:dyDescent="0.25">
      <c r="A2182" s="207" t="s">
        <v>1139</v>
      </c>
      <c r="B2182" s="207" t="s">
        <v>5288</v>
      </c>
      <c r="C2182" s="207" t="s">
        <v>7682</v>
      </c>
      <c r="D2182" s="297">
        <v>100</v>
      </c>
      <c r="L2182" s="207" t="s">
        <v>1187</v>
      </c>
      <c r="M2182" s="207" t="s">
        <v>3988</v>
      </c>
    </row>
    <row r="2183" spans="1:13" x14ac:dyDescent="0.25">
      <c r="A2183" s="207" t="s">
        <v>1139</v>
      </c>
      <c r="B2183" s="207" t="s">
        <v>5288</v>
      </c>
      <c r="C2183" s="207" t="s">
        <v>7741</v>
      </c>
      <c r="D2183" s="297">
        <v>2</v>
      </c>
      <c r="L2183" s="207" t="s">
        <v>1187</v>
      </c>
      <c r="M2183" s="207" t="s">
        <v>3989</v>
      </c>
    </row>
    <row r="2184" spans="1:13" x14ac:dyDescent="0.25">
      <c r="A2184" s="207" t="s">
        <v>1139</v>
      </c>
      <c r="B2184" s="207" t="s">
        <v>5288</v>
      </c>
      <c r="C2184" s="207" t="s">
        <v>7742</v>
      </c>
      <c r="D2184" s="297">
        <v>4</v>
      </c>
      <c r="L2184" s="207" t="s">
        <v>1187</v>
      </c>
      <c r="M2184" s="207" t="s">
        <v>3991</v>
      </c>
    </row>
    <row r="2185" spans="1:13" x14ac:dyDescent="0.25">
      <c r="A2185" s="207" t="s">
        <v>1139</v>
      </c>
      <c r="B2185" s="207" t="s">
        <v>5288</v>
      </c>
      <c r="C2185" s="207" t="s">
        <v>7743</v>
      </c>
      <c r="D2185" s="297">
        <v>2869</v>
      </c>
      <c r="L2185" s="207" t="s">
        <v>1187</v>
      </c>
      <c r="M2185" s="207" t="s">
        <v>3992</v>
      </c>
    </row>
    <row r="2186" spans="1:13" x14ac:dyDescent="0.25">
      <c r="A2186" s="207" t="s">
        <v>1139</v>
      </c>
      <c r="B2186" s="207" t="s">
        <v>5288</v>
      </c>
      <c r="C2186" s="207" t="s">
        <v>7744</v>
      </c>
      <c r="D2186" s="297">
        <v>142</v>
      </c>
      <c r="L2186" s="207" t="s">
        <v>1187</v>
      </c>
      <c r="M2186" s="207" t="s">
        <v>3995</v>
      </c>
    </row>
    <row r="2187" spans="1:13" x14ac:dyDescent="0.25">
      <c r="A2187" s="207" t="s">
        <v>1139</v>
      </c>
      <c r="B2187" s="207" t="s">
        <v>5288</v>
      </c>
      <c r="C2187" s="207" t="s">
        <v>7745</v>
      </c>
      <c r="D2187" s="297">
        <v>27056</v>
      </c>
      <c r="L2187" s="207" t="s">
        <v>1187</v>
      </c>
      <c r="M2187" s="207" t="s">
        <v>3997</v>
      </c>
    </row>
    <row r="2188" spans="1:13" x14ac:dyDescent="0.25">
      <c r="A2188" s="207" t="s">
        <v>1139</v>
      </c>
      <c r="B2188" s="207" t="s">
        <v>5288</v>
      </c>
      <c r="C2188" s="207" t="s">
        <v>3944</v>
      </c>
      <c r="D2188" s="297">
        <v>222</v>
      </c>
      <c r="L2188" s="207" t="s">
        <v>1187</v>
      </c>
      <c r="M2188" s="207" t="s">
        <v>3999</v>
      </c>
    </row>
    <row r="2189" spans="1:13" x14ac:dyDescent="0.25">
      <c r="A2189" s="207" t="s">
        <v>1139</v>
      </c>
      <c r="B2189" s="207" t="s">
        <v>5288</v>
      </c>
      <c r="C2189" s="207" t="s">
        <v>7746</v>
      </c>
      <c r="D2189" s="297">
        <v>360</v>
      </c>
      <c r="L2189" s="207" t="s">
        <v>1187</v>
      </c>
      <c r="M2189" s="207" t="s">
        <v>4001</v>
      </c>
    </row>
    <row r="2190" spans="1:13" x14ac:dyDescent="0.25">
      <c r="A2190" s="207" t="s">
        <v>1139</v>
      </c>
      <c r="B2190" s="207" t="s">
        <v>5288</v>
      </c>
      <c r="C2190" s="207" t="s">
        <v>3950</v>
      </c>
      <c r="D2190" s="297">
        <v>22</v>
      </c>
      <c r="L2190" s="207" t="s">
        <v>1187</v>
      </c>
      <c r="M2190" s="207" t="s">
        <v>4003</v>
      </c>
    </row>
    <row r="2191" spans="1:13" x14ac:dyDescent="0.25">
      <c r="A2191" s="207" t="s">
        <v>1139</v>
      </c>
      <c r="B2191" s="207" t="s">
        <v>5288</v>
      </c>
      <c r="C2191" s="207" t="s">
        <v>3952</v>
      </c>
      <c r="D2191" s="297">
        <v>137</v>
      </c>
      <c r="L2191" s="207" t="s">
        <v>1187</v>
      </c>
      <c r="M2191" s="207" t="s">
        <v>4005</v>
      </c>
    </row>
    <row r="2192" spans="1:13" x14ac:dyDescent="0.25">
      <c r="A2192" s="207" t="s">
        <v>1139</v>
      </c>
      <c r="B2192" s="207" t="s">
        <v>5288</v>
      </c>
      <c r="C2192" s="207" t="s">
        <v>5802</v>
      </c>
      <c r="D2192" s="297">
        <v>12</v>
      </c>
      <c r="L2192" s="207" t="s">
        <v>1187</v>
      </c>
      <c r="M2192" s="207" t="s">
        <v>4007</v>
      </c>
    </row>
    <row r="2193" spans="1:13" x14ac:dyDescent="0.25">
      <c r="A2193" s="207" t="s">
        <v>1139</v>
      </c>
      <c r="B2193" s="207" t="s">
        <v>5288</v>
      </c>
      <c r="C2193" s="207" t="s">
        <v>3954</v>
      </c>
      <c r="D2193" s="297">
        <v>137</v>
      </c>
      <c r="L2193" s="207" t="s">
        <v>1187</v>
      </c>
      <c r="M2193" s="207" t="s">
        <v>4009</v>
      </c>
    </row>
    <row r="2194" spans="1:13" x14ac:dyDescent="0.25">
      <c r="A2194" s="207" t="s">
        <v>1139</v>
      </c>
      <c r="B2194" s="207" t="s">
        <v>5288</v>
      </c>
      <c r="C2194" s="207" t="s">
        <v>3956</v>
      </c>
      <c r="D2194" s="297">
        <v>74</v>
      </c>
      <c r="L2194" s="207" t="s">
        <v>1187</v>
      </c>
      <c r="M2194" s="207" t="s">
        <v>4010</v>
      </c>
    </row>
    <row r="2195" spans="1:13" x14ac:dyDescent="0.25">
      <c r="A2195" s="207" t="s">
        <v>1139</v>
      </c>
      <c r="B2195" s="207" t="s">
        <v>5288</v>
      </c>
      <c r="C2195" s="207" t="s">
        <v>3958</v>
      </c>
      <c r="D2195" s="297">
        <v>137</v>
      </c>
      <c r="L2195" s="207" t="s">
        <v>1187</v>
      </c>
      <c r="M2195" s="207" t="s">
        <v>4012</v>
      </c>
    </row>
    <row r="2196" spans="1:13" x14ac:dyDescent="0.25">
      <c r="A2196" s="207" t="s">
        <v>1139</v>
      </c>
      <c r="B2196" s="207" t="s">
        <v>5288</v>
      </c>
      <c r="C2196" s="207" t="s">
        <v>3960</v>
      </c>
      <c r="D2196" s="297">
        <v>104</v>
      </c>
      <c r="L2196" s="207" t="s">
        <v>1187</v>
      </c>
      <c r="M2196" s="207" t="s">
        <v>4014</v>
      </c>
    </row>
    <row r="2197" spans="1:13" x14ac:dyDescent="0.25">
      <c r="A2197" s="207" t="s">
        <v>1139</v>
      </c>
      <c r="B2197" s="207" t="s">
        <v>5288</v>
      </c>
      <c r="C2197" s="207" t="s">
        <v>3962</v>
      </c>
      <c r="D2197" s="297">
        <v>137</v>
      </c>
      <c r="L2197" s="207" t="s">
        <v>1187</v>
      </c>
      <c r="M2197" s="207" t="s">
        <v>4015</v>
      </c>
    </row>
    <row r="2198" spans="1:13" x14ac:dyDescent="0.25">
      <c r="A2198" s="207" t="s">
        <v>1139</v>
      </c>
      <c r="B2198" s="207" t="s">
        <v>5288</v>
      </c>
      <c r="C2198" s="207" t="s">
        <v>3964</v>
      </c>
      <c r="D2198" s="297">
        <v>108</v>
      </c>
      <c r="L2198" s="207" t="s">
        <v>1187</v>
      </c>
      <c r="M2198" s="207" t="s">
        <v>4018</v>
      </c>
    </row>
    <row r="2199" spans="1:13" x14ac:dyDescent="0.25">
      <c r="A2199" s="207" t="s">
        <v>1139</v>
      </c>
      <c r="B2199" s="207" t="s">
        <v>5288</v>
      </c>
      <c r="C2199" s="207" t="s">
        <v>3966</v>
      </c>
      <c r="D2199" s="297">
        <v>137</v>
      </c>
      <c r="L2199" s="207" t="s">
        <v>1187</v>
      </c>
      <c r="M2199" s="207" t="s">
        <v>4020</v>
      </c>
    </row>
    <row r="2200" spans="1:13" x14ac:dyDescent="0.25">
      <c r="A2200" s="207" t="s">
        <v>1139</v>
      </c>
      <c r="B2200" s="207" t="s">
        <v>5288</v>
      </c>
      <c r="C2200" s="207" t="s">
        <v>3968</v>
      </c>
      <c r="D2200" s="297">
        <v>104</v>
      </c>
      <c r="L2200" s="207" t="s">
        <v>1187</v>
      </c>
      <c r="M2200" s="207" t="s">
        <v>7748</v>
      </c>
    </row>
    <row r="2201" spans="1:13" x14ac:dyDescent="0.25">
      <c r="A2201" s="207" t="s">
        <v>1139</v>
      </c>
      <c r="B2201" s="207" t="s">
        <v>5288</v>
      </c>
      <c r="C2201" s="207" t="s">
        <v>3970</v>
      </c>
      <c r="D2201" s="297">
        <v>137</v>
      </c>
      <c r="L2201" s="207" t="s">
        <v>1187</v>
      </c>
      <c r="M2201" s="207" t="s">
        <v>7749</v>
      </c>
    </row>
    <row r="2202" spans="1:13" x14ac:dyDescent="0.25">
      <c r="A2202" s="207" t="s">
        <v>1139</v>
      </c>
      <c r="B2202" s="207" t="s">
        <v>5288</v>
      </c>
      <c r="C2202" s="207" t="s">
        <v>3972</v>
      </c>
      <c r="D2202" s="297">
        <v>104</v>
      </c>
      <c r="L2202" s="207" t="s">
        <v>1187</v>
      </c>
      <c r="M2202" s="207" t="s">
        <v>7750</v>
      </c>
    </row>
    <row r="2203" spans="1:13" x14ac:dyDescent="0.25">
      <c r="A2203" s="207" t="s">
        <v>1139</v>
      </c>
      <c r="B2203" s="207" t="s">
        <v>5288</v>
      </c>
      <c r="C2203" s="207" t="s">
        <v>3974</v>
      </c>
      <c r="D2203" s="297">
        <v>137</v>
      </c>
      <c r="L2203" s="207" t="s">
        <v>1187</v>
      </c>
      <c r="M2203" s="207" t="s">
        <v>4022</v>
      </c>
    </row>
    <row r="2204" spans="1:13" x14ac:dyDescent="0.25">
      <c r="A2204" s="207" t="s">
        <v>1139</v>
      </c>
      <c r="B2204" s="207" t="s">
        <v>5288</v>
      </c>
      <c r="C2204" s="207" t="s">
        <v>3977</v>
      </c>
      <c r="D2204" s="297">
        <v>104</v>
      </c>
      <c r="L2204" s="207" t="s">
        <v>1187</v>
      </c>
      <c r="M2204" s="207" t="s">
        <v>4024</v>
      </c>
    </row>
    <row r="2205" spans="1:13" x14ac:dyDescent="0.25">
      <c r="A2205" s="207" t="s">
        <v>1139</v>
      </c>
      <c r="B2205" s="207" t="s">
        <v>5288</v>
      </c>
      <c r="C2205" s="207" t="s">
        <v>3979</v>
      </c>
      <c r="D2205" s="297">
        <v>137</v>
      </c>
      <c r="L2205" s="207" t="s">
        <v>1187</v>
      </c>
      <c r="M2205" s="207" t="s">
        <v>4026</v>
      </c>
    </row>
    <row r="2206" spans="1:13" x14ac:dyDescent="0.25">
      <c r="A2206" s="207" t="s">
        <v>1139</v>
      </c>
      <c r="B2206" s="207" t="s">
        <v>5288</v>
      </c>
      <c r="C2206" s="207" t="s">
        <v>3981</v>
      </c>
      <c r="D2206" s="297">
        <v>104</v>
      </c>
      <c r="L2206" s="207" t="s">
        <v>1187</v>
      </c>
      <c r="M2206" s="207" t="s">
        <v>4028</v>
      </c>
    </row>
    <row r="2207" spans="1:13" x14ac:dyDescent="0.25">
      <c r="A2207" s="207" t="s">
        <v>1139</v>
      </c>
      <c r="B2207" s="207" t="s">
        <v>5288</v>
      </c>
      <c r="C2207" s="207" t="s">
        <v>3983</v>
      </c>
      <c r="D2207" s="297">
        <v>44</v>
      </c>
      <c r="L2207" s="207" t="s">
        <v>1187</v>
      </c>
      <c r="M2207" s="207" t="s">
        <v>8180</v>
      </c>
    </row>
    <row r="2208" spans="1:13" x14ac:dyDescent="0.25">
      <c r="A2208" s="207" t="s">
        <v>1139</v>
      </c>
      <c r="B2208" s="207" t="s">
        <v>5288</v>
      </c>
      <c r="C2208" s="207" t="s">
        <v>3986</v>
      </c>
      <c r="D2208" s="297">
        <v>12</v>
      </c>
      <c r="L2208" s="207" t="s">
        <v>1187</v>
      </c>
      <c r="M2208" s="207" t="s">
        <v>5877</v>
      </c>
    </row>
    <row r="2209" spans="1:13" x14ac:dyDescent="0.25">
      <c r="A2209" s="207" t="s">
        <v>1139</v>
      </c>
      <c r="B2209" s="207" t="s">
        <v>5288</v>
      </c>
      <c r="C2209" s="207" t="s">
        <v>3988</v>
      </c>
      <c r="D2209" s="297">
        <v>15</v>
      </c>
      <c r="L2209" s="207" t="s">
        <v>1187</v>
      </c>
      <c r="M2209" s="207" t="s">
        <v>4037</v>
      </c>
    </row>
    <row r="2210" spans="1:13" x14ac:dyDescent="0.25">
      <c r="A2210" s="207" t="s">
        <v>1139</v>
      </c>
      <c r="B2210" s="207" t="s">
        <v>5288</v>
      </c>
      <c r="C2210" s="207" t="s">
        <v>3989</v>
      </c>
      <c r="D2210" s="297">
        <v>104</v>
      </c>
      <c r="L2210" s="207" t="s">
        <v>1187</v>
      </c>
      <c r="M2210" s="207" t="s">
        <v>4038</v>
      </c>
    </row>
    <row r="2211" spans="1:13" x14ac:dyDescent="0.25">
      <c r="A2211" s="207" t="s">
        <v>1139</v>
      </c>
      <c r="B2211" s="207" t="s">
        <v>5288</v>
      </c>
      <c r="C2211" s="207" t="s">
        <v>3991</v>
      </c>
      <c r="D2211" s="297">
        <v>137</v>
      </c>
      <c r="L2211" s="207" t="s">
        <v>1187</v>
      </c>
      <c r="M2211" s="207" t="s">
        <v>4040</v>
      </c>
    </row>
    <row r="2212" spans="1:13" x14ac:dyDescent="0.25">
      <c r="A2212" s="207" t="s">
        <v>1139</v>
      </c>
      <c r="B2212" s="207" t="s">
        <v>5288</v>
      </c>
      <c r="C2212" s="207" t="s">
        <v>3992</v>
      </c>
      <c r="D2212" s="297">
        <v>104</v>
      </c>
      <c r="L2212" s="207" t="s">
        <v>1187</v>
      </c>
      <c r="M2212" s="207" t="s">
        <v>4042</v>
      </c>
    </row>
    <row r="2213" spans="1:13" x14ac:dyDescent="0.25">
      <c r="A2213" s="207" t="s">
        <v>1139</v>
      </c>
      <c r="B2213" s="207" t="s">
        <v>5288</v>
      </c>
      <c r="C2213" s="207" t="s">
        <v>3995</v>
      </c>
      <c r="D2213" s="297">
        <v>3248</v>
      </c>
      <c r="L2213" s="207" t="s">
        <v>1187</v>
      </c>
      <c r="M2213" s="207" t="s">
        <v>4044</v>
      </c>
    </row>
    <row r="2214" spans="1:13" x14ac:dyDescent="0.25">
      <c r="A2214" s="207" t="s">
        <v>1139</v>
      </c>
      <c r="B2214" s="207" t="s">
        <v>5288</v>
      </c>
      <c r="C2214" s="207" t="s">
        <v>3997</v>
      </c>
      <c r="D2214" s="297">
        <v>84</v>
      </c>
      <c r="L2214" s="207" t="s">
        <v>1187</v>
      </c>
      <c r="M2214" s="207" t="s">
        <v>4046</v>
      </c>
    </row>
    <row r="2215" spans="1:13" x14ac:dyDescent="0.25">
      <c r="A2215" s="207" t="s">
        <v>1139</v>
      </c>
      <c r="B2215" s="207" t="s">
        <v>5288</v>
      </c>
      <c r="C2215" s="207" t="s">
        <v>3999</v>
      </c>
      <c r="D2215" s="297">
        <v>92</v>
      </c>
      <c r="L2215" s="207" t="s">
        <v>1187</v>
      </c>
      <c r="M2215" s="207" t="s">
        <v>4047</v>
      </c>
    </row>
    <row r="2216" spans="1:13" x14ac:dyDescent="0.25">
      <c r="A2216" s="207" t="s">
        <v>1139</v>
      </c>
      <c r="B2216" s="207" t="s">
        <v>5288</v>
      </c>
      <c r="C2216" s="207" t="s">
        <v>4001</v>
      </c>
      <c r="D2216" s="297">
        <v>92</v>
      </c>
      <c r="L2216" s="207" t="s">
        <v>1187</v>
      </c>
      <c r="M2216" s="207" t="s">
        <v>4049</v>
      </c>
    </row>
    <row r="2217" spans="1:13" x14ac:dyDescent="0.25">
      <c r="A2217" s="207" t="s">
        <v>1139</v>
      </c>
      <c r="B2217" s="207" t="s">
        <v>5288</v>
      </c>
      <c r="C2217" s="207" t="s">
        <v>4003</v>
      </c>
      <c r="D2217" s="297">
        <v>92</v>
      </c>
      <c r="L2217" s="207" t="s">
        <v>1187</v>
      </c>
      <c r="M2217" s="207" t="s">
        <v>5896</v>
      </c>
    </row>
    <row r="2218" spans="1:13" x14ac:dyDescent="0.25">
      <c r="A2218" s="207" t="s">
        <v>1139</v>
      </c>
      <c r="B2218" s="207" t="s">
        <v>5288</v>
      </c>
      <c r="C2218" s="207" t="s">
        <v>4005</v>
      </c>
      <c r="D2218" s="297">
        <v>92</v>
      </c>
      <c r="L2218" s="207" t="s">
        <v>1187</v>
      </c>
      <c r="M2218" s="207" t="s">
        <v>4051</v>
      </c>
    </row>
    <row r="2219" spans="1:13" x14ac:dyDescent="0.25">
      <c r="A2219" s="207" t="s">
        <v>1139</v>
      </c>
      <c r="B2219" s="207" t="s">
        <v>5288</v>
      </c>
      <c r="C2219" s="207" t="s">
        <v>4007</v>
      </c>
      <c r="D2219" s="297">
        <v>92</v>
      </c>
      <c r="L2219" s="207" t="s">
        <v>1187</v>
      </c>
      <c r="M2219" s="207" t="s">
        <v>4053</v>
      </c>
    </row>
    <row r="2220" spans="1:13" x14ac:dyDescent="0.25">
      <c r="A2220" s="207" t="s">
        <v>1139</v>
      </c>
      <c r="B2220" s="207" t="s">
        <v>5288</v>
      </c>
      <c r="C2220" s="207" t="s">
        <v>4009</v>
      </c>
      <c r="D2220" s="297">
        <v>76</v>
      </c>
      <c r="L2220" s="207" t="s">
        <v>1187</v>
      </c>
      <c r="M2220" s="207" t="s">
        <v>4054</v>
      </c>
    </row>
    <row r="2221" spans="1:13" x14ac:dyDescent="0.25">
      <c r="A2221" s="207" t="s">
        <v>1139</v>
      </c>
      <c r="B2221" s="207" t="s">
        <v>5288</v>
      </c>
      <c r="C2221" s="207" t="s">
        <v>4010</v>
      </c>
      <c r="D2221" s="297">
        <v>92</v>
      </c>
      <c r="L2221" s="207" t="s">
        <v>1187</v>
      </c>
      <c r="M2221" s="207" t="s">
        <v>5905</v>
      </c>
    </row>
    <row r="2222" spans="1:13" x14ac:dyDescent="0.25">
      <c r="A2222" s="207" t="s">
        <v>1139</v>
      </c>
      <c r="B2222" s="207" t="s">
        <v>5288</v>
      </c>
      <c r="C2222" s="207" t="s">
        <v>4012</v>
      </c>
      <c r="D2222" s="297">
        <v>92</v>
      </c>
      <c r="L2222" s="207" t="s">
        <v>1187</v>
      </c>
      <c r="M2222" s="207" t="s">
        <v>5908</v>
      </c>
    </row>
    <row r="2223" spans="1:13" x14ac:dyDescent="0.25">
      <c r="A2223" s="207" t="s">
        <v>1139</v>
      </c>
      <c r="B2223" s="207" t="s">
        <v>5288</v>
      </c>
      <c r="C2223" s="207" t="s">
        <v>4014</v>
      </c>
      <c r="D2223" s="297">
        <v>46</v>
      </c>
      <c r="L2223" s="207" t="s">
        <v>1187</v>
      </c>
      <c r="M2223" s="207" t="s">
        <v>4056</v>
      </c>
    </row>
    <row r="2224" spans="1:13" x14ac:dyDescent="0.25">
      <c r="A2224" s="207" t="s">
        <v>1139</v>
      </c>
      <c r="B2224" s="207" t="s">
        <v>5288</v>
      </c>
      <c r="C2224" s="207" t="s">
        <v>4015</v>
      </c>
      <c r="D2224" s="297">
        <v>92</v>
      </c>
      <c r="L2224" s="207" t="s">
        <v>1187</v>
      </c>
      <c r="M2224" s="207" t="s">
        <v>4058</v>
      </c>
    </row>
    <row r="2225" spans="1:13" x14ac:dyDescent="0.25">
      <c r="A2225" s="207" t="s">
        <v>1139</v>
      </c>
      <c r="B2225" s="207" t="s">
        <v>5288</v>
      </c>
      <c r="C2225" s="207" t="s">
        <v>4018</v>
      </c>
      <c r="D2225" s="297">
        <v>92</v>
      </c>
      <c r="L2225" s="207" t="s">
        <v>1187</v>
      </c>
      <c r="M2225" s="207" t="s">
        <v>4060</v>
      </c>
    </row>
    <row r="2226" spans="1:13" x14ac:dyDescent="0.25">
      <c r="A2226" s="207" t="s">
        <v>1139</v>
      </c>
      <c r="B2226" s="207" t="s">
        <v>5288</v>
      </c>
      <c r="C2226" s="207" t="s">
        <v>7749</v>
      </c>
      <c r="D2226" s="297">
        <v>1041</v>
      </c>
      <c r="L2226" s="207" t="s">
        <v>1187</v>
      </c>
      <c r="M2226" s="207" t="s">
        <v>4063</v>
      </c>
    </row>
    <row r="2227" spans="1:13" x14ac:dyDescent="0.25">
      <c r="A2227" s="207" t="s">
        <v>1139</v>
      </c>
      <c r="B2227" s="207" t="s">
        <v>5288</v>
      </c>
      <c r="C2227" s="207" t="s">
        <v>7750</v>
      </c>
      <c r="D2227" s="297">
        <v>48</v>
      </c>
      <c r="L2227" s="207" t="s">
        <v>1187</v>
      </c>
      <c r="M2227" s="207" t="s">
        <v>4065</v>
      </c>
    </row>
    <row r="2228" spans="1:13" x14ac:dyDescent="0.25">
      <c r="A2228" s="207" t="s">
        <v>1139</v>
      </c>
      <c r="B2228" s="207" t="s">
        <v>5288</v>
      </c>
      <c r="C2228" s="207" t="s">
        <v>4022</v>
      </c>
      <c r="D2228" s="297">
        <v>92</v>
      </c>
      <c r="L2228" s="207" t="s">
        <v>1187</v>
      </c>
      <c r="M2228" s="207" t="s">
        <v>4067</v>
      </c>
    </row>
    <row r="2229" spans="1:13" x14ac:dyDescent="0.25">
      <c r="A2229" s="207" t="s">
        <v>1139</v>
      </c>
      <c r="B2229" s="207" t="s">
        <v>5288</v>
      </c>
      <c r="C2229" s="207" t="s">
        <v>7751</v>
      </c>
      <c r="D2229" s="297">
        <v>30</v>
      </c>
      <c r="L2229" s="207" t="s">
        <v>1187</v>
      </c>
      <c r="M2229" s="207" t="s">
        <v>7752</v>
      </c>
    </row>
    <row r="2230" spans="1:13" x14ac:dyDescent="0.25">
      <c r="A2230" s="207" t="s">
        <v>1139</v>
      </c>
      <c r="B2230" s="207" t="s">
        <v>5288</v>
      </c>
      <c r="C2230" s="207" t="s">
        <v>5877</v>
      </c>
      <c r="D2230" s="297">
        <v>12</v>
      </c>
      <c r="L2230" s="207" t="s">
        <v>1187</v>
      </c>
      <c r="M2230" s="207" t="s">
        <v>4068</v>
      </c>
    </row>
    <row r="2231" spans="1:13" x14ac:dyDescent="0.25">
      <c r="A2231" s="207" t="s">
        <v>1139</v>
      </c>
      <c r="B2231" s="207" t="s">
        <v>5288</v>
      </c>
      <c r="C2231" s="207" t="s">
        <v>8451</v>
      </c>
      <c r="D2231" s="297">
        <v>12</v>
      </c>
      <c r="L2231" s="207" t="s">
        <v>1187</v>
      </c>
      <c r="M2231" s="207" t="s">
        <v>8484</v>
      </c>
    </row>
    <row r="2232" spans="1:13" x14ac:dyDescent="0.25">
      <c r="A2232" s="207" t="s">
        <v>1139</v>
      </c>
      <c r="B2232" s="207" t="s">
        <v>5288</v>
      </c>
      <c r="C2232" s="207" t="s">
        <v>4037</v>
      </c>
      <c r="D2232" s="297">
        <v>104</v>
      </c>
      <c r="L2232" s="207" t="s">
        <v>1187</v>
      </c>
      <c r="M2232" s="207" t="s">
        <v>4070</v>
      </c>
    </row>
    <row r="2233" spans="1:13" x14ac:dyDescent="0.25">
      <c r="A2233" s="207" t="s">
        <v>1139</v>
      </c>
      <c r="B2233" s="207" t="s">
        <v>5288</v>
      </c>
      <c r="C2233" s="207" t="s">
        <v>4038</v>
      </c>
      <c r="D2233" s="297">
        <v>104</v>
      </c>
      <c r="L2233" s="207" t="s">
        <v>1187</v>
      </c>
      <c r="M2233" s="207" t="s">
        <v>4072</v>
      </c>
    </row>
    <row r="2234" spans="1:13" x14ac:dyDescent="0.25">
      <c r="A2234" s="207" t="s">
        <v>1139</v>
      </c>
      <c r="B2234" s="207" t="s">
        <v>5288</v>
      </c>
      <c r="C2234" s="207" t="s">
        <v>4040</v>
      </c>
      <c r="D2234" s="297">
        <v>104</v>
      </c>
      <c r="L2234" s="207" t="s">
        <v>1187</v>
      </c>
      <c r="M2234" s="207" t="s">
        <v>4074</v>
      </c>
    </row>
    <row r="2235" spans="1:13" x14ac:dyDescent="0.25">
      <c r="A2235" s="207" t="s">
        <v>1139</v>
      </c>
      <c r="B2235" s="207" t="s">
        <v>5288</v>
      </c>
      <c r="C2235" s="207" t="s">
        <v>4042</v>
      </c>
      <c r="D2235" s="297">
        <v>104</v>
      </c>
      <c r="L2235" s="207" t="s">
        <v>1187</v>
      </c>
      <c r="M2235" s="207" t="s">
        <v>4076</v>
      </c>
    </row>
    <row r="2236" spans="1:13" x14ac:dyDescent="0.25">
      <c r="A2236" s="207" t="s">
        <v>1139</v>
      </c>
      <c r="B2236" s="207" t="s">
        <v>5288</v>
      </c>
      <c r="C2236" s="207" t="s">
        <v>4044</v>
      </c>
      <c r="D2236" s="297">
        <v>104</v>
      </c>
      <c r="L2236" s="207" t="s">
        <v>1187</v>
      </c>
      <c r="M2236" s="207" t="s">
        <v>4078</v>
      </c>
    </row>
    <row r="2237" spans="1:13" x14ac:dyDescent="0.25">
      <c r="A2237" s="207" t="s">
        <v>1139</v>
      </c>
      <c r="B2237" s="207" t="s">
        <v>5288</v>
      </c>
      <c r="C2237" s="207" t="s">
        <v>4046</v>
      </c>
      <c r="D2237" s="297">
        <v>104</v>
      </c>
      <c r="L2237" s="207" t="s">
        <v>1187</v>
      </c>
      <c r="M2237" s="207" t="s">
        <v>4079</v>
      </c>
    </row>
    <row r="2238" spans="1:13" x14ac:dyDescent="0.25">
      <c r="A2238" s="207" t="s">
        <v>1139</v>
      </c>
      <c r="B2238" s="207" t="s">
        <v>5288</v>
      </c>
      <c r="C2238" s="207" t="s">
        <v>4047</v>
      </c>
      <c r="D2238" s="297">
        <v>100</v>
      </c>
      <c r="L2238" s="207" t="s">
        <v>1187</v>
      </c>
      <c r="M2238" s="207" t="s">
        <v>5937</v>
      </c>
    </row>
    <row r="2239" spans="1:13" x14ac:dyDescent="0.25">
      <c r="A2239" s="207" t="s">
        <v>1139</v>
      </c>
      <c r="B2239" s="207" t="s">
        <v>5288</v>
      </c>
      <c r="C2239" s="207" t="s">
        <v>4049</v>
      </c>
      <c r="D2239" s="297">
        <v>100</v>
      </c>
      <c r="L2239" s="207" t="s">
        <v>1187</v>
      </c>
      <c r="M2239" s="207" t="s">
        <v>5940</v>
      </c>
    </row>
    <row r="2240" spans="1:13" x14ac:dyDescent="0.25">
      <c r="A2240" s="207" t="s">
        <v>1139</v>
      </c>
      <c r="B2240" s="207" t="s">
        <v>5288</v>
      </c>
      <c r="C2240" s="207" t="s">
        <v>5896</v>
      </c>
      <c r="D2240" s="297">
        <v>12</v>
      </c>
      <c r="L2240" s="207" t="s">
        <v>1187</v>
      </c>
      <c r="M2240" s="207" t="s">
        <v>5943</v>
      </c>
    </row>
    <row r="2241" spans="1:13" x14ac:dyDescent="0.25">
      <c r="A2241" s="207" t="s">
        <v>1139</v>
      </c>
      <c r="B2241" s="207" t="s">
        <v>5288</v>
      </c>
      <c r="C2241" s="207" t="s">
        <v>4051</v>
      </c>
      <c r="D2241" s="297">
        <v>104</v>
      </c>
      <c r="L2241" s="207" t="s">
        <v>1187</v>
      </c>
      <c r="M2241" s="207" t="s">
        <v>4081</v>
      </c>
    </row>
    <row r="2242" spans="1:13" x14ac:dyDescent="0.25">
      <c r="A2242" s="207" t="s">
        <v>1139</v>
      </c>
      <c r="B2242" s="207" t="s">
        <v>5288</v>
      </c>
      <c r="C2242" s="207" t="s">
        <v>4053</v>
      </c>
      <c r="D2242" s="297">
        <v>104</v>
      </c>
      <c r="L2242" s="207" t="s">
        <v>1187</v>
      </c>
      <c r="M2242" s="207" t="s">
        <v>4083</v>
      </c>
    </row>
    <row r="2243" spans="1:13" x14ac:dyDescent="0.25">
      <c r="A2243" s="207" t="s">
        <v>1139</v>
      </c>
      <c r="B2243" s="207" t="s">
        <v>5288</v>
      </c>
      <c r="C2243" s="207" t="s">
        <v>4054</v>
      </c>
      <c r="D2243" s="297">
        <v>104</v>
      </c>
      <c r="L2243" s="207" t="s">
        <v>1187</v>
      </c>
      <c r="M2243" s="207" t="s">
        <v>4085</v>
      </c>
    </row>
    <row r="2244" spans="1:13" x14ac:dyDescent="0.25">
      <c r="A2244" s="207" t="s">
        <v>1139</v>
      </c>
      <c r="B2244" s="207" t="s">
        <v>5288</v>
      </c>
      <c r="C2244" s="207" t="s">
        <v>5905</v>
      </c>
      <c r="D2244" s="297">
        <v>104</v>
      </c>
      <c r="L2244" s="207" t="s">
        <v>1187</v>
      </c>
      <c r="M2244" s="207" t="s">
        <v>5952</v>
      </c>
    </row>
    <row r="2245" spans="1:13" x14ac:dyDescent="0.25">
      <c r="A2245" s="207" t="s">
        <v>1139</v>
      </c>
      <c r="B2245" s="207" t="s">
        <v>5288</v>
      </c>
      <c r="C2245" s="207" t="s">
        <v>5908</v>
      </c>
      <c r="D2245" s="297">
        <v>104</v>
      </c>
      <c r="L2245" s="207" t="s">
        <v>1187</v>
      </c>
      <c r="M2245" s="207" t="s">
        <v>4087</v>
      </c>
    </row>
    <row r="2246" spans="1:13" x14ac:dyDescent="0.25">
      <c r="A2246" s="207" t="s">
        <v>1139</v>
      </c>
      <c r="B2246" s="207" t="s">
        <v>5288</v>
      </c>
      <c r="C2246" s="207" t="s">
        <v>4056</v>
      </c>
      <c r="D2246" s="297">
        <v>104</v>
      </c>
      <c r="L2246" s="207" t="s">
        <v>1187</v>
      </c>
      <c r="M2246" s="207" t="s">
        <v>4089</v>
      </c>
    </row>
    <row r="2247" spans="1:13" x14ac:dyDescent="0.25">
      <c r="A2247" s="207" t="s">
        <v>1139</v>
      </c>
      <c r="B2247" s="207" t="s">
        <v>5288</v>
      </c>
      <c r="C2247" s="207" t="s">
        <v>4058</v>
      </c>
      <c r="D2247" s="297">
        <v>104</v>
      </c>
      <c r="L2247" s="207" t="s">
        <v>1187</v>
      </c>
      <c r="M2247" s="207" t="s">
        <v>4091</v>
      </c>
    </row>
    <row r="2248" spans="1:13" x14ac:dyDescent="0.25">
      <c r="A2248" s="207" t="s">
        <v>1139</v>
      </c>
      <c r="B2248" s="207" t="s">
        <v>5288</v>
      </c>
      <c r="C2248" s="207" t="s">
        <v>4060</v>
      </c>
      <c r="D2248" s="297">
        <v>104</v>
      </c>
      <c r="L2248" s="207" t="s">
        <v>1187</v>
      </c>
      <c r="M2248" s="207" t="s">
        <v>4093</v>
      </c>
    </row>
    <row r="2249" spans="1:13" x14ac:dyDescent="0.25">
      <c r="A2249" s="207" t="s">
        <v>1139</v>
      </c>
      <c r="B2249" s="207" t="s">
        <v>5288</v>
      </c>
      <c r="C2249" s="207" t="s">
        <v>4063</v>
      </c>
      <c r="D2249" s="297">
        <v>104</v>
      </c>
      <c r="L2249" s="207" t="s">
        <v>1187</v>
      </c>
      <c r="M2249" s="207" t="s">
        <v>5963</v>
      </c>
    </row>
    <row r="2250" spans="1:13" x14ac:dyDescent="0.25">
      <c r="A2250" s="207" t="s">
        <v>1139</v>
      </c>
      <c r="B2250" s="207" t="s">
        <v>5288</v>
      </c>
      <c r="C2250" s="207" t="s">
        <v>4065</v>
      </c>
      <c r="D2250" s="297">
        <v>104</v>
      </c>
      <c r="L2250" s="207" t="s">
        <v>1187</v>
      </c>
      <c r="M2250" s="207" t="s">
        <v>4095</v>
      </c>
    </row>
    <row r="2251" spans="1:13" x14ac:dyDescent="0.25">
      <c r="A2251" s="207" t="s">
        <v>1139</v>
      </c>
      <c r="B2251" s="207" t="s">
        <v>5288</v>
      </c>
      <c r="C2251" s="207" t="s">
        <v>4067</v>
      </c>
      <c r="D2251" s="297">
        <v>100</v>
      </c>
      <c r="L2251" s="207" t="s">
        <v>1187</v>
      </c>
      <c r="M2251" s="207" t="s">
        <v>4097</v>
      </c>
    </row>
    <row r="2252" spans="1:13" x14ac:dyDescent="0.25">
      <c r="A2252" s="207" t="s">
        <v>1139</v>
      </c>
      <c r="B2252" s="207" t="s">
        <v>5288</v>
      </c>
      <c r="C2252" s="207" t="s">
        <v>8452</v>
      </c>
      <c r="D2252" s="297">
        <v>12</v>
      </c>
      <c r="L2252" s="207" t="s">
        <v>1187</v>
      </c>
      <c r="M2252" s="207" t="s">
        <v>8485</v>
      </c>
    </row>
    <row r="2253" spans="1:13" x14ac:dyDescent="0.25">
      <c r="A2253" s="207" t="s">
        <v>1139</v>
      </c>
      <c r="B2253" s="207" t="s">
        <v>5288</v>
      </c>
      <c r="C2253" s="207" t="s">
        <v>8453</v>
      </c>
      <c r="D2253" s="297">
        <v>12</v>
      </c>
      <c r="L2253" s="207" t="s">
        <v>1187</v>
      </c>
      <c r="M2253" s="207" t="s">
        <v>8486</v>
      </c>
    </row>
    <row r="2254" spans="1:13" x14ac:dyDescent="0.25">
      <c r="A2254" s="207" t="s">
        <v>1139</v>
      </c>
      <c r="B2254" s="207" t="s">
        <v>5288</v>
      </c>
      <c r="C2254" s="207" t="s">
        <v>7752</v>
      </c>
      <c r="D2254" s="297">
        <v>12</v>
      </c>
      <c r="L2254" s="207" t="s">
        <v>1187</v>
      </c>
      <c r="M2254" s="207" t="s">
        <v>8487</v>
      </c>
    </row>
    <row r="2255" spans="1:13" x14ac:dyDescent="0.25">
      <c r="A2255" s="207" t="s">
        <v>1139</v>
      </c>
      <c r="B2255" s="207" t="s">
        <v>5288</v>
      </c>
      <c r="C2255" s="207" t="s">
        <v>4068</v>
      </c>
      <c r="D2255" s="297">
        <v>104</v>
      </c>
      <c r="L2255" s="207" t="s">
        <v>1187</v>
      </c>
      <c r="M2255" s="207" t="s">
        <v>8181</v>
      </c>
    </row>
    <row r="2256" spans="1:13" x14ac:dyDescent="0.25">
      <c r="A2256" s="207" t="s">
        <v>1139</v>
      </c>
      <c r="B2256" s="207" t="s">
        <v>5288</v>
      </c>
      <c r="C2256" s="207" t="s">
        <v>8454</v>
      </c>
      <c r="D2256" s="297">
        <v>16</v>
      </c>
      <c r="L2256" s="207" t="s">
        <v>1187</v>
      </c>
      <c r="M2256" s="207" t="s">
        <v>4100</v>
      </c>
    </row>
    <row r="2257" spans="1:13" x14ac:dyDescent="0.25">
      <c r="A2257" s="207" t="s">
        <v>1139</v>
      </c>
      <c r="B2257" s="207" t="s">
        <v>5288</v>
      </c>
      <c r="C2257" s="207" t="s">
        <v>7753</v>
      </c>
      <c r="D2257" s="297">
        <v>28</v>
      </c>
      <c r="L2257" s="207" t="s">
        <v>1187</v>
      </c>
      <c r="M2257" s="207" t="s">
        <v>8455</v>
      </c>
    </row>
    <row r="2258" spans="1:13" x14ac:dyDescent="0.25">
      <c r="A2258" s="207" t="s">
        <v>1139</v>
      </c>
      <c r="B2258" s="207" t="s">
        <v>5288</v>
      </c>
      <c r="C2258" s="207" t="s">
        <v>7754</v>
      </c>
      <c r="D2258" s="297">
        <v>28</v>
      </c>
      <c r="L2258" s="207" t="s">
        <v>1187</v>
      </c>
      <c r="M2258" s="207" t="s">
        <v>4103</v>
      </c>
    </row>
    <row r="2259" spans="1:13" x14ac:dyDescent="0.25">
      <c r="A2259" s="207" t="s">
        <v>1139</v>
      </c>
      <c r="B2259" s="207" t="s">
        <v>5288</v>
      </c>
      <c r="C2259" s="207" t="s">
        <v>7755</v>
      </c>
      <c r="D2259" s="297">
        <v>52</v>
      </c>
      <c r="L2259" s="207" t="s">
        <v>1187</v>
      </c>
      <c r="M2259" s="207" t="s">
        <v>7687</v>
      </c>
    </row>
    <row r="2260" spans="1:13" x14ac:dyDescent="0.25">
      <c r="A2260" s="207" t="s">
        <v>1139</v>
      </c>
      <c r="B2260" s="207" t="s">
        <v>5288</v>
      </c>
      <c r="C2260" s="207" t="s">
        <v>7756</v>
      </c>
      <c r="D2260" s="297">
        <v>48</v>
      </c>
      <c r="L2260" s="207" t="s">
        <v>1187</v>
      </c>
      <c r="M2260" s="207" t="s">
        <v>7688</v>
      </c>
    </row>
    <row r="2261" spans="1:13" x14ac:dyDescent="0.25">
      <c r="A2261" s="207" t="s">
        <v>1139</v>
      </c>
      <c r="B2261" s="207" t="s">
        <v>5288</v>
      </c>
      <c r="C2261" s="207" t="s">
        <v>7757</v>
      </c>
      <c r="D2261" s="297">
        <v>62</v>
      </c>
      <c r="L2261" s="207" t="s">
        <v>1187</v>
      </c>
      <c r="M2261" s="207" t="s">
        <v>7689</v>
      </c>
    </row>
    <row r="2262" spans="1:13" x14ac:dyDescent="0.25">
      <c r="A2262" s="207" t="s">
        <v>1139</v>
      </c>
      <c r="B2262" s="207" t="s">
        <v>5288</v>
      </c>
      <c r="C2262" s="207" t="s">
        <v>7758</v>
      </c>
      <c r="D2262" s="297">
        <v>80</v>
      </c>
      <c r="L2262" s="207" t="s">
        <v>1187</v>
      </c>
      <c r="M2262" s="207" t="s">
        <v>7691</v>
      </c>
    </row>
    <row r="2263" spans="1:13" x14ac:dyDescent="0.25">
      <c r="A2263" s="207" t="s">
        <v>1139</v>
      </c>
      <c r="B2263" s="207" t="s">
        <v>5288</v>
      </c>
      <c r="C2263" s="207" t="s">
        <v>7759</v>
      </c>
      <c r="D2263" s="297">
        <v>88</v>
      </c>
      <c r="L2263" s="207" t="s">
        <v>1187</v>
      </c>
      <c r="M2263" s="207" t="s">
        <v>4106</v>
      </c>
    </row>
    <row r="2264" spans="1:13" x14ac:dyDescent="0.25">
      <c r="A2264" s="207" t="s">
        <v>1139</v>
      </c>
      <c r="B2264" s="207" t="s">
        <v>5288</v>
      </c>
      <c r="C2264" s="207" t="s">
        <v>7992</v>
      </c>
      <c r="D2264" s="297">
        <v>22</v>
      </c>
      <c r="L2264" s="207" t="s">
        <v>1187</v>
      </c>
      <c r="M2264" s="207" t="s">
        <v>8015</v>
      </c>
    </row>
    <row r="2265" spans="1:13" x14ac:dyDescent="0.25">
      <c r="A2265" s="207" t="s">
        <v>1139</v>
      </c>
      <c r="B2265" s="207" t="s">
        <v>5288</v>
      </c>
      <c r="C2265" s="207" t="s">
        <v>4070</v>
      </c>
      <c r="D2265" s="297">
        <v>46</v>
      </c>
      <c r="L2265" s="207" t="s">
        <v>1187</v>
      </c>
      <c r="M2265" s="207" t="s">
        <v>8466</v>
      </c>
    </row>
    <row r="2266" spans="1:13" x14ac:dyDescent="0.25">
      <c r="A2266" s="207" t="s">
        <v>1139</v>
      </c>
      <c r="B2266" s="207" t="s">
        <v>5288</v>
      </c>
      <c r="C2266" s="207" t="s">
        <v>4074</v>
      </c>
      <c r="D2266" s="297">
        <v>252</v>
      </c>
      <c r="L2266" s="207" t="s">
        <v>1187</v>
      </c>
      <c r="M2266" s="207" t="s">
        <v>8488</v>
      </c>
    </row>
    <row r="2267" spans="1:13" x14ac:dyDescent="0.25">
      <c r="A2267" s="207" t="s">
        <v>1139</v>
      </c>
      <c r="B2267" s="207" t="s">
        <v>5288</v>
      </c>
      <c r="C2267" s="207" t="s">
        <v>8181</v>
      </c>
      <c r="D2267" s="297">
        <v>176</v>
      </c>
      <c r="L2267" s="207" t="s">
        <v>1187</v>
      </c>
      <c r="M2267" s="207" t="s">
        <v>8489</v>
      </c>
    </row>
    <row r="2268" spans="1:13" x14ac:dyDescent="0.25">
      <c r="A2268" s="207" t="s">
        <v>1139</v>
      </c>
      <c r="B2268" s="207" t="s">
        <v>5288</v>
      </c>
      <c r="C2268" s="207" t="s">
        <v>4100</v>
      </c>
      <c r="D2268" s="297">
        <v>49</v>
      </c>
      <c r="L2268" s="207" t="s">
        <v>1187</v>
      </c>
      <c r="M2268" s="207" t="s">
        <v>8468</v>
      </c>
    </row>
    <row r="2269" spans="1:13" x14ac:dyDescent="0.25">
      <c r="A2269" s="207" t="s">
        <v>1139</v>
      </c>
      <c r="B2269" s="207" t="s">
        <v>5288</v>
      </c>
      <c r="C2269" s="207" t="s">
        <v>4101</v>
      </c>
      <c r="D2269" s="297">
        <v>46</v>
      </c>
      <c r="L2269" s="207" t="s">
        <v>1280</v>
      </c>
      <c r="M2269" s="207" t="s">
        <v>3285</v>
      </c>
    </row>
    <row r="2270" spans="1:13" x14ac:dyDescent="0.25">
      <c r="A2270" s="207" t="s">
        <v>1139</v>
      </c>
      <c r="B2270" s="207" t="s">
        <v>5288</v>
      </c>
      <c r="C2270" s="207" t="s">
        <v>8455</v>
      </c>
      <c r="D2270" s="297">
        <v>42</v>
      </c>
      <c r="L2270" s="207" t="s">
        <v>1280</v>
      </c>
      <c r="M2270" s="207" t="s">
        <v>3302</v>
      </c>
    </row>
    <row r="2271" spans="1:13" x14ac:dyDescent="0.25">
      <c r="A2271" s="207" t="s">
        <v>1139</v>
      </c>
      <c r="B2271" s="207" t="s">
        <v>5288</v>
      </c>
      <c r="C2271" s="207" t="s">
        <v>8456</v>
      </c>
      <c r="D2271" s="297">
        <v>4</v>
      </c>
      <c r="L2271" s="207" t="s">
        <v>1280</v>
      </c>
      <c r="M2271" s="207" t="s">
        <v>3341</v>
      </c>
    </row>
    <row r="2272" spans="1:13" x14ac:dyDescent="0.25">
      <c r="A2272" s="207" t="s">
        <v>1139</v>
      </c>
      <c r="B2272" s="207" t="s">
        <v>5288</v>
      </c>
      <c r="C2272" s="207" t="s">
        <v>8457</v>
      </c>
      <c r="D2272" s="297">
        <v>4</v>
      </c>
      <c r="L2272" s="207" t="s">
        <v>1280</v>
      </c>
      <c r="M2272" s="207" t="s">
        <v>3383</v>
      </c>
    </row>
    <row r="2273" spans="1:13" x14ac:dyDescent="0.25">
      <c r="A2273" s="207" t="s">
        <v>1139</v>
      </c>
      <c r="B2273" s="207" t="s">
        <v>5288</v>
      </c>
      <c r="C2273" s="207" t="s">
        <v>7763</v>
      </c>
      <c r="D2273" s="297">
        <v>128</v>
      </c>
      <c r="L2273" s="207" t="s">
        <v>1280</v>
      </c>
      <c r="M2273" s="207" t="s">
        <v>7948</v>
      </c>
    </row>
    <row r="2274" spans="1:13" x14ac:dyDescent="0.25">
      <c r="A2274" s="207" t="s">
        <v>1139</v>
      </c>
      <c r="B2274" s="207" t="s">
        <v>5288</v>
      </c>
      <c r="C2274" s="207" t="s">
        <v>7764</v>
      </c>
      <c r="D2274" s="297">
        <v>118</v>
      </c>
      <c r="L2274" s="207" t="s">
        <v>1280</v>
      </c>
      <c r="M2274" s="207" t="s">
        <v>7597</v>
      </c>
    </row>
    <row r="2275" spans="1:13" x14ac:dyDescent="0.25">
      <c r="A2275" s="207" t="s">
        <v>1139</v>
      </c>
      <c r="B2275" s="207" t="s">
        <v>5288</v>
      </c>
      <c r="C2275" s="207" t="s">
        <v>7765</v>
      </c>
      <c r="D2275" s="297">
        <v>96</v>
      </c>
      <c r="L2275" s="207" t="s">
        <v>1280</v>
      </c>
      <c r="M2275" s="207" t="s">
        <v>7956</v>
      </c>
    </row>
    <row r="2276" spans="1:13" x14ac:dyDescent="0.25">
      <c r="A2276" s="207" t="s">
        <v>1139</v>
      </c>
      <c r="B2276" s="207" t="s">
        <v>5288</v>
      </c>
      <c r="C2276" s="207" t="s">
        <v>7766</v>
      </c>
      <c r="D2276" s="297">
        <v>96</v>
      </c>
      <c r="L2276" s="207" t="s">
        <v>1280</v>
      </c>
      <c r="M2276" s="207" t="s">
        <v>7957</v>
      </c>
    </row>
    <row r="2277" spans="1:13" x14ac:dyDescent="0.25">
      <c r="A2277" s="207" t="s">
        <v>1139</v>
      </c>
      <c r="B2277" s="207" t="s">
        <v>5288</v>
      </c>
      <c r="C2277" s="207" t="s">
        <v>7767</v>
      </c>
      <c r="D2277" s="297">
        <v>100</v>
      </c>
      <c r="L2277" s="207" t="s">
        <v>1285</v>
      </c>
      <c r="M2277" s="207" t="s">
        <v>3341</v>
      </c>
    </row>
    <row r="2278" spans="1:13" x14ac:dyDescent="0.25">
      <c r="A2278" s="207" t="s">
        <v>1139</v>
      </c>
      <c r="B2278" s="207" t="s">
        <v>5288</v>
      </c>
      <c r="C2278" s="207" t="s">
        <v>7768</v>
      </c>
      <c r="D2278" s="297">
        <v>104</v>
      </c>
      <c r="L2278" s="207" t="s">
        <v>1285</v>
      </c>
      <c r="M2278" s="207" t="s">
        <v>7596</v>
      </c>
    </row>
    <row r="2279" spans="1:13" x14ac:dyDescent="0.25">
      <c r="A2279" s="207" t="s">
        <v>1139</v>
      </c>
      <c r="B2279" s="207" t="s">
        <v>5288</v>
      </c>
      <c r="C2279" s="207" t="s">
        <v>7769</v>
      </c>
      <c r="D2279" s="297">
        <v>138</v>
      </c>
      <c r="L2279" s="207" t="s">
        <v>1285</v>
      </c>
      <c r="M2279" s="207" t="s">
        <v>7905</v>
      </c>
    </row>
    <row r="2280" spans="1:13" x14ac:dyDescent="0.25">
      <c r="A2280" s="207" t="s">
        <v>1139</v>
      </c>
      <c r="B2280" s="207" t="s">
        <v>5288</v>
      </c>
      <c r="C2280" s="207" t="s">
        <v>7770</v>
      </c>
      <c r="D2280" s="297">
        <v>2508</v>
      </c>
      <c r="L2280" s="207" t="s">
        <v>1285</v>
      </c>
      <c r="M2280" s="207" t="s">
        <v>3549</v>
      </c>
    </row>
    <row r="2281" spans="1:13" x14ac:dyDescent="0.25">
      <c r="A2281" s="207" t="s">
        <v>1139</v>
      </c>
      <c r="B2281" s="207" t="s">
        <v>5288</v>
      </c>
      <c r="C2281" s="207" t="s">
        <v>7771</v>
      </c>
      <c r="D2281" s="297">
        <v>96</v>
      </c>
      <c r="L2281" s="207" t="s">
        <v>1285</v>
      </c>
      <c r="M2281" s="207" t="s">
        <v>3551</v>
      </c>
    </row>
    <row r="2282" spans="1:13" x14ac:dyDescent="0.25">
      <c r="A2282" s="207" t="s">
        <v>1139</v>
      </c>
      <c r="B2282" s="207" t="s">
        <v>5288</v>
      </c>
      <c r="C2282" s="207" t="s">
        <v>7772</v>
      </c>
      <c r="D2282" s="297">
        <v>96</v>
      </c>
      <c r="L2282" s="207" t="s">
        <v>1285</v>
      </c>
      <c r="M2282" s="207" t="s">
        <v>3562</v>
      </c>
    </row>
    <row r="2283" spans="1:13" x14ac:dyDescent="0.25">
      <c r="A2283" s="207" t="s">
        <v>1139</v>
      </c>
      <c r="B2283" s="207" t="s">
        <v>5288</v>
      </c>
      <c r="C2283" s="207" t="s">
        <v>7773</v>
      </c>
      <c r="D2283" s="297">
        <v>98</v>
      </c>
      <c r="L2283" s="207" t="s">
        <v>1285</v>
      </c>
      <c r="M2283" s="207" t="s">
        <v>7654</v>
      </c>
    </row>
    <row r="2284" spans="1:13" x14ac:dyDescent="0.25">
      <c r="A2284" s="207" t="s">
        <v>1139</v>
      </c>
      <c r="B2284" s="207" t="s">
        <v>5288</v>
      </c>
      <c r="C2284" s="207" t="s">
        <v>7774</v>
      </c>
      <c r="D2284" s="297">
        <v>194</v>
      </c>
      <c r="L2284" s="207" t="s">
        <v>1285</v>
      </c>
      <c r="M2284" s="207" t="s">
        <v>3628</v>
      </c>
    </row>
    <row r="2285" spans="1:13" x14ac:dyDescent="0.25">
      <c r="A2285" s="207" t="s">
        <v>1139</v>
      </c>
      <c r="B2285" s="207" t="s">
        <v>5288</v>
      </c>
      <c r="C2285" s="207" t="s">
        <v>7775</v>
      </c>
      <c r="D2285" s="297">
        <v>96</v>
      </c>
      <c r="L2285" s="207" t="s">
        <v>1285</v>
      </c>
      <c r="M2285" s="207" t="s">
        <v>3660</v>
      </c>
    </row>
    <row r="2286" spans="1:13" x14ac:dyDescent="0.25">
      <c r="A2286" s="207" t="s">
        <v>1139</v>
      </c>
      <c r="B2286" s="207" t="s">
        <v>5288</v>
      </c>
      <c r="C2286" s="207" t="s">
        <v>7776</v>
      </c>
      <c r="D2286" s="297">
        <v>96</v>
      </c>
      <c r="L2286" s="207" t="s">
        <v>1285</v>
      </c>
      <c r="M2286" s="207" t="s">
        <v>7690</v>
      </c>
    </row>
    <row r="2287" spans="1:13" x14ac:dyDescent="0.25">
      <c r="A2287" s="207" t="s">
        <v>1139</v>
      </c>
      <c r="B2287" s="207" t="s">
        <v>5288</v>
      </c>
      <c r="C2287" s="207" t="s">
        <v>7777</v>
      </c>
      <c r="D2287" s="297">
        <v>94</v>
      </c>
      <c r="L2287" s="207" t="s">
        <v>1285</v>
      </c>
      <c r="M2287" s="207" t="s">
        <v>7600</v>
      </c>
    </row>
    <row r="2288" spans="1:13" x14ac:dyDescent="0.25">
      <c r="A2288" s="207" t="s">
        <v>1139</v>
      </c>
      <c r="B2288" s="207" t="s">
        <v>5288</v>
      </c>
      <c r="C2288" s="207" t="s">
        <v>7778</v>
      </c>
      <c r="D2288" s="297">
        <v>120</v>
      </c>
      <c r="L2288" s="207" t="s">
        <v>1285</v>
      </c>
      <c r="M2288" s="207" t="s">
        <v>7732</v>
      </c>
    </row>
    <row r="2289" spans="1:13" x14ac:dyDescent="0.25">
      <c r="A2289" s="207" t="s">
        <v>1139</v>
      </c>
      <c r="B2289" s="207" t="s">
        <v>5288</v>
      </c>
      <c r="C2289" s="207" t="s">
        <v>7779</v>
      </c>
      <c r="D2289" s="297">
        <v>100</v>
      </c>
      <c r="L2289" s="207" t="s">
        <v>1285</v>
      </c>
      <c r="M2289" s="207" t="s">
        <v>3930</v>
      </c>
    </row>
    <row r="2290" spans="1:13" x14ac:dyDescent="0.25">
      <c r="A2290" s="207" t="s">
        <v>1139</v>
      </c>
      <c r="B2290" s="207" t="s">
        <v>5288</v>
      </c>
      <c r="C2290" s="207" t="s">
        <v>7780</v>
      </c>
      <c r="D2290" s="297">
        <v>124</v>
      </c>
      <c r="L2290" s="207" t="s">
        <v>1285</v>
      </c>
      <c r="M2290" s="207" t="s">
        <v>3932</v>
      </c>
    </row>
    <row r="2291" spans="1:13" x14ac:dyDescent="0.25">
      <c r="A2291" s="207" t="s">
        <v>1139</v>
      </c>
      <c r="B2291" s="207" t="s">
        <v>5288</v>
      </c>
      <c r="C2291" s="207" t="s">
        <v>7781</v>
      </c>
      <c r="D2291" s="297">
        <v>96</v>
      </c>
      <c r="L2291" s="207" t="s">
        <v>1285</v>
      </c>
      <c r="M2291" s="207" t="s">
        <v>7743</v>
      </c>
    </row>
    <row r="2292" spans="1:13" x14ac:dyDescent="0.25">
      <c r="A2292" s="207" t="s">
        <v>1139</v>
      </c>
      <c r="B2292" s="207" t="s">
        <v>5288</v>
      </c>
      <c r="C2292" s="207" t="s">
        <v>7782</v>
      </c>
      <c r="D2292" s="297">
        <v>96</v>
      </c>
      <c r="L2292" s="207" t="s">
        <v>1285</v>
      </c>
      <c r="M2292" s="207" t="s">
        <v>7745</v>
      </c>
    </row>
    <row r="2293" spans="1:13" x14ac:dyDescent="0.25">
      <c r="A2293" s="207" t="s">
        <v>1139</v>
      </c>
      <c r="B2293" s="207" t="s">
        <v>5288</v>
      </c>
      <c r="C2293" s="207" t="s">
        <v>7783</v>
      </c>
      <c r="D2293" s="297">
        <v>104</v>
      </c>
      <c r="L2293" s="207" t="s">
        <v>1285</v>
      </c>
      <c r="M2293" s="207" t="s">
        <v>3995</v>
      </c>
    </row>
    <row r="2294" spans="1:13" x14ac:dyDescent="0.25">
      <c r="A2294" s="207" t="s">
        <v>1139</v>
      </c>
      <c r="B2294" s="207" t="s">
        <v>5288</v>
      </c>
      <c r="C2294" s="207" t="s">
        <v>7784</v>
      </c>
      <c r="D2294" s="297">
        <v>86</v>
      </c>
      <c r="L2294" s="207" t="s">
        <v>1285</v>
      </c>
      <c r="M2294" s="207" t="s">
        <v>7749</v>
      </c>
    </row>
    <row r="2295" spans="1:13" x14ac:dyDescent="0.25">
      <c r="A2295" s="207" t="s">
        <v>1139</v>
      </c>
      <c r="B2295" s="207" t="s">
        <v>5288</v>
      </c>
      <c r="C2295" s="207" t="s">
        <v>7785</v>
      </c>
      <c r="D2295" s="297">
        <v>108</v>
      </c>
      <c r="L2295" s="207" t="s">
        <v>1285</v>
      </c>
      <c r="M2295" s="207" t="s">
        <v>4037</v>
      </c>
    </row>
    <row r="2296" spans="1:13" x14ac:dyDescent="0.25">
      <c r="A2296" s="207" t="s">
        <v>1139</v>
      </c>
      <c r="B2296" s="207" t="s">
        <v>5288</v>
      </c>
      <c r="C2296" s="207" t="s">
        <v>7786</v>
      </c>
      <c r="D2296" s="297">
        <v>130</v>
      </c>
      <c r="L2296" s="207" t="s">
        <v>1285</v>
      </c>
      <c r="M2296" s="207" t="s">
        <v>4051</v>
      </c>
    </row>
    <row r="2297" spans="1:13" x14ac:dyDescent="0.25">
      <c r="A2297" s="207" t="s">
        <v>1139</v>
      </c>
      <c r="B2297" s="207" t="s">
        <v>5288</v>
      </c>
      <c r="C2297" s="207" t="s">
        <v>7787</v>
      </c>
      <c r="D2297" s="297">
        <v>92</v>
      </c>
      <c r="L2297" s="207" t="s">
        <v>1285</v>
      </c>
      <c r="M2297" s="207" t="s">
        <v>7879</v>
      </c>
    </row>
    <row r="2298" spans="1:13" x14ac:dyDescent="0.25">
      <c r="A2298" s="207" t="s">
        <v>1139</v>
      </c>
      <c r="B2298" s="207" t="s">
        <v>5288</v>
      </c>
      <c r="C2298" s="207" t="s">
        <v>7788</v>
      </c>
      <c r="D2298" s="297">
        <v>90</v>
      </c>
      <c r="L2298" s="207" t="s">
        <v>1296</v>
      </c>
      <c r="M2298" s="207" t="s">
        <v>3480</v>
      </c>
    </row>
    <row r="2299" spans="1:13" x14ac:dyDescent="0.25">
      <c r="A2299" s="207" t="s">
        <v>1139</v>
      </c>
      <c r="B2299" s="207" t="s">
        <v>5288</v>
      </c>
      <c r="C2299" s="207" t="s">
        <v>7789</v>
      </c>
      <c r="D2299" s="297">
        <v>96</v>
      </c>
      <c r="L2299" s="207" t="s">
        <v>1296</v>
      </c>
      <c r="M2299" s="207" t="s">
        <v>3483</v>
      </c>
    </row>
    <row r="2300" spans="1:13" x14ac:dyDescent="0.25">
      <c r="A2300" s="207" t="s">
        <v>1139</v>
      </c>
      <c r="B2300" s="207" t="s">
        <v>5288</v>
      </c>
      <c r="C2300" s="207" t="s">
        <v>7790</v>
      </c>
      <c r="D2300" s="297">
        <v>118</v>
      </c>
      <c r="L2300" s="207" t="s">
        <v>1296</v>
      </c>
      <c r="M2300" s="207" t="s">
        <v>3486</v>
      </c>
    </row>
    <row r="2301" spans="1:13" x14ac:dyDescent="0.25">
      <c r="A2301" s="207" t="s">
        <v>1139</v>
      </c>
      <c r="B2301" s="207" t="s">
        <v>5288</v>
      </c>
      <c r="C2301" s="207" t="s">
        <v>7791</v>
      </c>
      <c r="D2301" s="297">
        <v>100</v>
      </c>
      <c r="L2301" s="207" t="s">
        <v>1296</v>
      </c>
      <c r="M2301" s="207" t="s">
        <v>3492</v>
      </c>
    </row>
    <row r="2302" spans="1:13" x14ac:dyDescent="0.25">
      <c r="A2302" s="207" t="s">
        <v>1139</v>
      </c>
      <c r="B2302" s="207" t="s">
        <v>5288</v>
      </c>
      <c r="C2302" s="207" t="s">
        <v>7792</v>
      </c>
      <c r="D2302" s="297">
        <v>120</v>
      </c>
      <c r="L2302" s="207" t="s">
        <v>1296</v>
      </c>
      <c r="M2302" s="207" t="s">
        <v>3495</v>
      </c>
    </row>
    <row r="2303" spans="1:13" x14ac:dyDescent="0.25">
      <c r="A2303" s="207" t="s">
        <v>1139</v>
      </c>
      <c r="B2303" s="207" t="s">
        <v>5288</v>
      </c>
      <c r="C2303" s="207" t="s">
        <v>7793</v>
      </c>
      <c r="D2303" s="297">
        <v>138</v>
      </c>
      <c r="L2303" s="207" t="s">
        <v>1296</v>
      </c>
      <c r="M2303" s="207" t="s">
        <v>3498</v>
      </c>
    </row>
    <row r="2304" spans="1:13" x14ac:dyDescent="0.25">
      <c r="A2304" s="207" t="s">
        <v>1139</v>
      </c>
      <c r="B2304" s="207" t="s">
        <v>5288</v>
      </c>
      <c r="C2304" s="207" t="s">
        <v>7794</v>
      </c>
      <c r="D2304" s="297">
        <v>112</v>
      </c>
      <c r="L2304" s="207" t="s">
        <v>1296</v>
      </c>
      <c r="M2304" s="207" t="s">
        <v>3501</v>
      </c>
    </row>
    <row r="2305" spans="1:13" x14ac:dyDescent="0.25">
      <c r="A2305" s="207" t="s">
        <v>1139</v>
      </c>
      <c r="B2305" s="207" t="s">
        <v>5288</v>
      </c>
      <c r="C2305" s="207" t="s">
        <v>7795</v>
      </c>
      <c r="D2305" s="297">
        <v>96</v>
      </c>
      <c r="L2305" s="207" t="s">
        <v>1296</v>
      </c>
      <c r="M2305" s="207" t="s">
        <v>3504</v>
      </c>
    </row>
    <row r="2306" spans="1:13" x14ac:dyDescent="0.25">
      <c r="A2306" s="207" t="s">
        <v>1139</v>
      </c>
      <c r="B2306" s="207" t="s">
        <v>5288</v>
      </c>
      <c r="C2306" s="207" t="s">
        <v>7796</v>
      </c>
      <c r="D2306" s="297">
        <v>98</v>
      </c>
      <c r="L2306" s="207" t="s">
        <v>1296</v>
      </c>
      <c r="M2306" s="207" t="s">
        <v>3507</v>
      </c>
    </row>
    <row r="2307" spans="1:13" x14ac:dyDescent="0.25">
      <c r="A2307" s="207" t="s">
        <v>1139</v>
      </c>
      <c r="B2307" s="207" t="s">
        <v>5288</v>
      </c>
      <c r="C2307" s="207" t="s">
        <v>7797</v>
      </c>
      <c r="D2307" s="297">
        <v>98</v>
      </c>
      <c r="L2307" s="207" t="s">
        <v>1296</v>
      </c>
      <c r="M2307" s="207" t="s">
        <v>3510</v>
      </c>
    </row>
    <row r="2308" spans="1:13" x14ac:dyDescent="0.25">
      <c r="A2308" s="207" t="s">
        <v>1139</v>
      </c>
      <c r="B2308" s="207" t="s">
        <v>5288</v>
      </c>
      <c r="C2308" s="207" t="s">
        <v>7798</v>
      </c>
      <c r="D2308" s="297">
        <v>8</v>
      </c>
      <c r="L2308" s="207" t="s">
        <v>1296</v>
      </c>
      <c r="M2308" s="207" t="s">
        <v>3513</v>
      </c>
    </row>
    <row r="2309" spans="1:13" x14ac:dyDescent="0.25">
      <c r="A2309" s="207" t="s">
        <v>1139</v>
      </c>
      <c r="B2309" s="207" t="s">
        <v>5288</v>
      </c>
      <c r="C2309" s="207" t="s">
        <v>7799</v>
      </c>
      <c r="D2309" s="297">
        <v>100</v>
      </c>
      <c r="L2309" s="207" t="s">
        <v>1296</v>
      </c>
      <c r="M2309" s="207" t="s">
        <v>3516</v>
      </c>
    </row>
    <row r="2310" spans="1:13" x14ac:dyDescent="0.25">
      <c r="A2310" s="207" t="s">
        <v>1139</v>
      </c>
      <c r="B2310" s="207" t="s">
        <v>5288</v>
      </c>
      <c r="C2310" s="207" t="s">
        <v>7800</v>
      </c>
      <c r="D2310" s="297">
        <v>1200</v>
      </c>
      <c r="L2310" s="207" t="s">
        <v>1296</v>
      </c>
      <c r="M2310" s="207" t="s">
        <v>3519</v>
      </c>
    </row>
    <row r="2311" spans="1:13" x14ac:dyDescent="0.25">
      <c r="A2311" s="207" t="s">
        <v>1139</v>
      </c>
      <c r="B2311" s="207" t="s">
        <v>5288</v>
      </c>
      <c r="C2311" s="207" t="s">
        <v>7801</v>
      </c>
      <c r="D2311" s="297">
        <v>120</v>
      </c>
      <c r="L2311" s="207" t="s">
        <v>1296</v>
      </c>
      <c r="M2311" s="207" t="s">
        <v>3524</v>
      </c>
    </row>
    <row r="2312" spans="1:13" x14ac:dyDescent="0.25">
      <c r="A2312" s="207" t="s">
        <v>1139</v>
      </c>
      <c r="B2312" s="207" t="s">
        <v>5288</v>
      </c>
      <c r="C2312" s="207" t="s">
        <v>7802</v>
      </c>
      <c r="D2312" s="297">
        <v>44</v>
      </c>
      <c r="L2312" s="207" t="s">
        <v>1296</v>
      </c>
      <c r="M2312" s="207" t="s">
        <v>3529</v>
      </c>
    </row>
    <row r="2313" spans="1:13" x14ac:dyDescent="0.25">
      <c r="A2313" s="207" t="s">
        <v>1139</v>
      </c>
      <c r="B2313" s="207" t="s">
        <v>5288</v>
      </c>
      <c r="C2313" s="207" t="s">
        <v>8458</v>
      </c>
      <c r="D2313" s="297">
        <v>62</v>
      </c>
      <c r="L2313" s="207" t="s">
        <v>1296</v>
      </c>
      <c r="M2313" s="207" t="s">
        <v>3532</v>
      </c>
    </row>
    <row r="2314" spans="1:13" x14ac:dyDescent="0.25">
      <c r="A2314" s="207" t="s">
        <v>1139</v>
      </c>
      <c r="B2314" s="207" t="s">
        <v>5288</v>
      </c>
      <c r="C2314" s="207" t="s">
        <v>7804</v>
      </c>
      <c r="D2314" s="297">
        <v>80</v>
      </c>
      <c r="L2314" s="207" t="s">
        <v>1296</v>
      </c>
      <c r="M2314" s="207" t="s">
        <v>3535</v>
      </c>
    </row>
    <row r="2315" spans="1:13" x14ac:dyDescent="0.25">
      <c r="A2315" s="207" t="s">
        <v>1139</v>
      </c>
      <c r="B2315" s="207" t="s">
        <v>5288</v>
      </c>
      <c r="C2315" s="207" t="s">
        <v>7805</v>
      </c>
      <c r="D2315" s="297">
        <v>80</v>
      </c>
      <c r="L2315" s="207" t="s">
        <v>1296</v>
      </c>
      <c r="M2315" s="207" t="s">
        <v>3538</v>
      </c>
    </row>
    <row r="2316" spans="1:13" x14ac:dyDescent="0.25">
      <c r="A2316" s="207" t="s">
        <v>1139</v>
      </c>
      <c r="B2316" s="207" t="s">
        <v>5288</v>
      </c>
      <c r="C2316" s="207" t="s">
        <v>7806</v>
      </c>
      <c r="D2316" s="297">
        <v>78</v>
      </c>
      <c r="L2316" s="207" t="s">
        <v>1296</v>
      </c>
      <c r="M2316" s="207" t="s">
        <v>3543</v>
      </c>
    </row>
    <row r="2317" spans="1:13" x14ac:dyDescent="0.25">
      <c r="A2317" s="207" t="s">
        <v>1139</v>
      </c>
      <c r="B2317" s="207" t="s">
        <v>5288</v>
      </c>
      <c r="C2317" s="207" t="s">
        <v>7807</v>
      </c>
      <c r="D2317" s="297">
        <v>80</v>
      </c>
      <c r="L2317" s="207" t="s">
        <v>1296</v>
      </c>
      <c r="M2317" s="207" t="s">
        <v>3549</v>
      </c>
    </row>
    <row r="2318" spans="1:13" x14ac:dyDescent="0.25">
      <c r="A2318" s="207" t="s">
        <v>1139</v>
      </c>
      <c r="B2318" s="207" t="s">
        <v>5288</v>
      </c>
      <c r="C2318" s="207" t="s">
        <v>8459</v>
      </c>
      <c r="D2318" s="297">
        <v>12</v>
      </c>
      <c r="L2318" s="207" t="s">
        <v>1296</v>
      </c>
      <c r="M2318" s="207" t="s">
        <v>3565</v>
      </c>
    </row>
    <row r="2319" spans="1:13" x14ac:dyDescent="0.25">
      <c r="A2319" s="207" t="s">
        <v>1139</v>
      </c>
      <c r="B2319" s="207" t="s">
        <v>5288</v>
      </c>
      <c r="C2319" s="207" t="s">
        <v>7808</v>
      </c>
      <c r="D2319" s="297">
        <v>78</v>
      </c>
      <c r="L2319" s="207" t="s">
        <v>1296</v>
      </c>
      <c r="M2319" s="207" t="s">
        <v>3588</v>
      </c>
    </row>
    <row r="2320" spans="1:13" x14ac:dyDescent="0.25">
      <c r="A2320" s="207" t="s">
        <v>1139</v>
      </c>
      <c r="B2320" s="207" t="s">
        <v>5288</v>
      </c>
      <c r="C2320" s="207" t="s">
        <v>7809</v>
      </c>
      <c r="D2320" s="297">
        <v>84</v>
      </c>
      <c r="L2320" s="207" t="s">
        <v>1296</v>
      </c>
      <c r="M2320" s="207" t="s">
        <v>3591</v>
      </c>
    </row>
    <row r="2321" spans="1:13" x14ac:dyDescent="0.25">
      <c r="A2321" s="207" t="s">
        <v>1139</v>
      </c>
      <c r="B2321" s="207" t="s">
        <v>5288</v>
      </c>
      <c r="C2321" s="207" t="s">
        <v>7810</v>
      </c>
      <c r="D2321" s="297">
        <v>90</v>
      </c>
      <c r="L2321" s="207" t="s">
        <v>1296</v>
      </c>
      <c r="M2321" s="207" t="s">
        <v>3602</v>
      </c>
    </row>
    <row r="2322" spans="1:13" x14ac:dyDescent="0.25">
      <c r="A2322" s="207" t="s">
        <v>1139</v>
      </c>
      <c r="B2322" s="207" t="s">
        <v>5288</v>
      </c>
      <c r="C2322" s="207" t="s">
        <v>7811</v>
      </c>
      <c r="D2322" s="297">
        <v>78</v>
      </c>
      <c r="L2322" s="207" t="s">
        <v>1296</v>
      </c>
      <c r="M2322" s="207" t="s">
        <v>3605</v>
      </c>
    </row>
    <row r="2323" spans="1:13" x14ac:dyDescent="0.25">
      <c r="A2323" s="207" t="s">
        <v>1139</v>
      </c>
      <c r="B2323" s="207" t="s">
        <v>5288</v>
      </c>
      <c r="C2323" s="207" t="s">
        <v>7812</v>
      </c>
      <c r="D2323" s="297">
        <v>10</v>
      </c>
      <c r="L2323" s="207" t="s">
        <v>1296</v>
      </c>
      <c r="M2323" s="207" t="s">
        <v>3628</v>
      </c>
    </row>
    <row r="2324" spans="1:13" x14ac:dyDescent="0.25">
      <c r="A2324" s="207" t="s">
        <v>1139</v>
      </c>
      <c r="B2324" s="207" t="s">
        <v>5288</v>
      </c>
      <c r="C2324" s="207" t="s">
        <v>8460</v>
      </c>
      <c r="D2324" s="297">
        <v>12</v>
      </c>
      <c r="L2324" s="207" t="s">
        <v>1296</v>
      </c>
      <c r="M2324" s="207" t="s">
        <v>3634</v>
      </c>
    </row>
    <row r="2325" spans="1:13" x14ac:dyDescent="0.25">
      <c r="A2325" s="207" t="s">
        <v>1139</v>
      </c>
      <c r="B2325" s="207" t="s">
        <v>5288</v>
      </c>
      <c r="C2325" s="207" t="s">
        <v>8461</v>
      </c>
      <c r="D2325" s="297">
        <v>58</v>
      </c>
      <c r="L2325" s="207" t="s">
        <v>1296</v>
      </c>
      <c r="M2325" s="207" t="s">
        <v>3642</v>
      </c>
    </row>
    <row r="2326" spans="1:13" x14ac:dyDescent="0.25">
      <c r="A2326" s="207" t="s">
        <v>1139</v>
      </c>
      <c r="B2326" s="207" t="s">
        <v>5288</v>
      </c>
      <c r="C2326" s="207" t="s">
        <v>7813</v>
      </c>
      <c r="D2326" s="297">
        <v>84</v>
      </c>
      <c r="L2326" s="207" t="s">
        <v>1296</v>
      </c>
      <c r="M2326" s="207" t="s">
        <v>3645</v>
      </c>
    </row>
    <row r="2327" spans="1:13" x14ac:dyDescent="0.25">
      <c r="A2327" s="207" t="s">
        <v>1139</v>
      </c>
      <c r="B2327" s="207" t="s">
        <v>5288</v>
      </c>
      <c r="C2327" s="207" t="s">
        <v>7814</v>
      </c>
      <c r="D2327" s="297">
        <v>78</v>
      </c>
      <c r="L2327" s="207" t="s">
        <v>1296</v>
      </c>
      <c r="M2327" s="207" t="s">
        <v>3930</v>
      </c>
    </row>
    <row r="2328" spans="1:13" x14ac:dyDescent="0.25">
      <c r="A2328" s="207" t="s">
        <v>1139</v>
      </c>
      <c r="B2328" s="207" t="s">
        <v>5288</v>
      </c>
      <c r="C2328" s="207" t="s">
        <v>7815</v>
      </c>
      <c r="D2328" s="297">
        <v>78</v>
      </c>
      <c r="L2328" s="207" t="s">
        <v>1296</v>
      </c>
      <c r="M2328" s="207" t="s">
        <v>3932</v>
      </c>
    </row>
    <row r="2329" spans="1:13" x14ac:dyDescent="0.25">
      <c r="A2329" s="207" t="s">
        <v>1139</v>
      </c>
      <c r="B2329" s="207" t="s">
        <v>5288</v>
      </c>
      <c r="C2329" s="207" t="s">
        <v>7816</v>
      </c>
      <c r="D2329" s="297">
        <v>56</v>
      </c>
      <c r="L2329" s="207" t="s">
        <v>1296</v>
      </c>
      <c r="M2329" s="207" t="s">
        <v>3935</v>
      </c>
    </row>
    <row r="2330" spans="1:13" x14ac:dyDescent="0.25">
      <c r="A2330" s="207" t="s">
        <v>1139</v>
      </c>
      <c r="B2330" s="207" t="s">
        <v>5288</v>
      </c>
      <c r="C2330" s="207" t="s">
        <v>8462</v>
      </c>
      <c r="D2330" s="297">
        <v>46</v>
      </c>
      <c r="L2330" s="207" t="s">
        <v>1296</v>
      </c>
      <c r="M2330" s="207" t="s">
        <v>3938</v>
      </c>
    </row>
    <row r="2331" spans="1:13" x14ac:dyDescent="0.25">
      <c r="A2331" s="207" t="s">
        <v>1139</v>
      </c>
      <c r="B2331" s="207" t="s">
        <v>5288</v>
      </c>
      <c r="C2331" s="207" t="s">
        <v>8463</v>
      </c>
      <c r="D2331" s="297">
        <v>46</v>
      </c>
      <c r="L2331" s="207" t="s">
        <v>1296</v>
      </c>
      <c r="M2331" s="207" t="s">
        <v>3941</v>
      </c>
    </row>
    <row r="2332" spans="1:13" x14ac:dyDescent="0.25">
      <c r="A2332" s="207" t="s">
        <v>1139</v>
      </c>
      <c r="B2332" s="207" t="s">
        <v>5288</v>
      </c>
      <c r="C2332" s="207" t="s">
        <v>8464</v>
      </c>
      <c r="D2332" s="297">
        <v>12</v>
      </c>
      <c r="L2332" s="207" t="s">
        <v>1296</v>
      </c>
      <c r="M2332" s="207" t="s">
        <v>3995</v>
      </c>
    </row>
    <row r="2333" spans="1:13" x14ac:dyDescent="0.25">
      <c r="A2333" s="207" t="s">
        <v>1139</v>
      </c>
      <c r="B2333" s="207" t="s">
        <v>5288</v>
      </c>
      <c r="C2333" s="207" t="s">
        <v>7715</v>
      </c>
      <c r="D2333" s="297">
        <v>2</v>
      </c>
      <c r="L2333" s="207" t="s">
        <v>1296</v>
      </c>
      <c r="M2333" s="207" t="s">
        <v>4068</v>
      </c>
    </row>
    <row r="2334" spans="1:13" x14ac:dyDescent="0.25">
      <c r="A2334" s="207" t="s">
        <v>1139</v>
      </c>
      <c r="B2334" s="207" t="s">
        <v>5288</v>
      </c>
      <c r="C2334" s="207" t="s">
        <v>4106</v>
      </c>
      <c r="D2334" s="297">
        <v>12</v>
      </c>
      <c r="L2334" s="207" t="s">
        <v>1296</v>
      </c>
      <c r="M2334" s="207" t="s">
        <v>4070</v>
      </c>
    </row>
    <row r="2335" spans="1:13" x14ac:dyDescent="0.25">
      <c r="A2335" s="207" t="s">
        <v>1139</v>
      </c>
      <c r="B2335" s="207" t="s">
        <v>5288</v>
      </c>
      <c r="C2335" s="207" t="s">
        <v>8465</v>
      </c>
      <c r="D2335" s="297">
        <v>12</v>
      </c>
      <c r="L2335" s="207" t="s">
        <v>1296</v>
      </c>
      <c r="M2335" s="207" t="s">
        <v>8181</v>
      </c>
    </row>
    <row r="2336" spans="1:13" x14ac:dyDescent="0.25">
      <c r="A2336" s="207" t="s">
        <v>1139</v>
      </c>
      <c r="B2336" s="207" t="s">
        <v>5288</v>
      </c>
      <c r="C2336" s="207" t="s">
        <v>8190</v>
      </c>
      <c r="D2336" s="297">
        <v>108</v>
      </c>
      <c r="L2336" s="207" t="s">
        <v>1296</v>
      </c>
      <c r="M2336" s="207" t="s">
        <v>4100</v>
      </c>
    </row>
    <row r="2337" spans="1:13" x14ac:dyDescent="0.25">
      <c r="A2337" s="207" t="s">
        <v>1139</v>
      </c>
      <c r="B2337" s="207" t="s">
        <v>5288</v>
      </c>
      <c r="C2337" s="207" t="s">
        <v>4505</v>
      </c>
      <c r="D2337" s="297">
        <v>219</v>
      </c>
      <c r="L2337" s="207" t="s">
        <v>1296</v>
      </c>
      <c r="M2337" s="207" t="s">
        <v>4101</v>
      </c>
    </row>
    <row r="2338" spans="1:13" x14ac:dyDescent="0.25">
      <c r="A2338" s="207" t="s">
        <v>1139</v>
      </c>
      <c r="B2338" s="207" t="s">
        <v>5288</v>
      </c>
      <c r="C2338" s="207" t="s">
        <v>4508</v>
      </c>
      <c r="D2338" s="297">
        <v>934</v>
      </c>
      <c r="L2338" s="207" t="s">
        <v>1296</v>
      </c>
      <c r="M2338" s="207" t="s">
        <v>8455</v>
      </c>
    </row>
    <row r="2339" spans="1:13" x14ac:dyDescent="0.25">
      <c r="A2339" s="207" t="s">
        <v>1139</v>
      </c>
      <c r="B2339" s="207" t="s">
        <v>5288</v>
      </c>
      <c r="C2339" s="207" t="s">
        <v>8466</v>
      </c>
      <c r="D2339" s="297">
        <v>10</v>
      </c>
      <c r="L2339" s="207" t="s">
        <v>1319</v>
      </c>
      <c r="M2339" s="207" t="s">
        <v>3495</v>
      </c>
    </row>
    <row r="2340" spans="1:13" x14ac:dyDescent="0.25">
      <c r="A2340" s="207" t="s">
        <v>1139</v>
      </c>
      <c r="B2340" s="207" t="s">
        <v>5288</v>
      </c>
      <c r="C2340" s="207" t="s">
        <v>7697</v>
      </c>
      <c r="D2340" s="297">
        <v>61</v>
      </c>
      <c r="L2340" s="207" t="s">
        <v>1319</v>
      </c>
      <c r="M2340" s="207" t="s">
        <v>8433</v>
      </c>
    </row>
    <row r="2341" spans="1:13" x14ac:dyDescent="0.25">
      <c r="A2341" s="207" t="s">
        <v>1139</v>
      </c>
      <c r="B2341" s="207" t="s">
        <v>5288</v>
      </c>
      <c r="C2341" s="207" t="s">
        <v>7931</v>
      </c>
      <c r="D2341" s="297">
        <v>8</v>
      </c>
      <c r="L2341" s="207" t="s">
        <v>1319</v>
      </c>
      <c r="M2341" s="207" t="s">
        <v>3628</v>
      </c>
    </row>
    <row r="2342" spans="1:13" x14ac:dyDescent="0.25">
      <c r="A2342" s="207" t="s">
        <v>1139</v>
      </c>
      <c r="B2342" s="207" t="s">
        <v>5288</v>
      </c>
      <c r="C2342" s="207" t="s">
        <v>8023</v>
      </c>
      <c r="D2342" s="297">
        <v>4</v>
      </c>
      <c r="L2342" s="207" t="s">
        <v>1319</v>
      </c>
      <c r="M2342" s="207" t="s">
        <v>8181</v>
      </c>
    </row>
    <row r="2343" spans="1:13" x14ac:dyDescent="0.25">
      <c r="A2343" s="207" t="s">
        <v>1139</v>
      </c>
      <c r="B2343" s="207" t="s">
        <v>5288</v>
      </c>
      <c r="C2343" s="207" t="s">
        <v>8030</v>
      </c>
      <c r="D2343" s="297">
        <v>144</v>
      </c>
      <c r="L2343" s="207" t="s">
        <v>1319</v>
      </c>
      <c r="M2343" s="207" t="s">
        <v>4100</v>
      </c>
    </row>
    <row r="2344" spans="1:13" x14ac:dyDescent="0.25">
      <c r="A2344" s="207" t="s">
        <v>1139</v>
      </c>
      <c r="B2344" s="207" t="s">
        <v>5288</v>
      </c>
      <c r="C2344" s="207" t="s">
        <v>8182</v>
      </c>
      <c r="D2344" s="297">
        <v>143</v>
      </c>
      <c r="L2344" s="207" t="s">
        <v>1326</v>
      </c>
      <c r="M2344" s="207" t="s">
        <v>3498</v>
      </c>
    </row>
    <row r="2345" spans="1:13" x14ac:dyDescent="0.25">
      <c r="A2345" s="207" t="s">
        <v>1139</v>
      </c>
      <c r="B2345" s="207" t="s">
        <v>5288</v>
      </c>
      <c r="C2345" s="207" t="s">
        <v>7876</v>
      </c>
      <c r="D2345" s="297">
        <v>113</v>
      </c>
      <c r="L2345" s="207" t="s">
        <v>1326</v>
      </c>
      <c r="M2345" s="207" t="s">
        <v>3628</v>
      </c>
    </row>
    <row r="2346" spans="1:13" x14ac:dyDescent="0.25">
      <c r="A2346" s="207" t="s">
        <v>1139</v>
      </c>
      <c r="B2346" s="207" t="s">
        <v>5288</v>
      </c>
      <c r="C2346" s="207" t="s">
        <v>8031</v>
      </c>
      <c r="D2346" s="297">
        <v>6</v>
      </c>
      <c r="L2346" s="207" t="s">
        <v>1338</v>
      </c>
      <c r="M2346" s="207" t="s">
        <v>3341</v>
      </c>
    </row>
    <row r="2347" spans="1:13" x14ac:dyDescent="0.25">
      <c r="A2347" s="207" t="s">
        <v>1139</v>
      </c>
      <c r="B2347" s="207" t="s">
        <v>5288</v>
      </c>
      <c r="C2347" s="207" t="s">
        <v>7877</v>
      </c>
      <c r="D2347" s="297">
        <v>82</v>
      </c>
      <c r="L2347" s="207" t="s">
        <v>1338</v>
      </c>
      <c r="M2347" s="207" t="s">
        <v>3377</v>
      </c>
    </row>
    <row r="2348" spans="1:13" x14ac:dyDescent="0.25">
      <c r="A2348" s="207" t="s">
        <v>1139</v>
      </c>
      <c r="B2348" s="207" t="s">
        <v>5288</v>
      </c>
      <c r="C2348" s="207" t="s">
        <v>8467</v>
      </c>
      <c r="D2348" s="297">
        <v>256</v>
      </c>
      <c r="L2348" s="207" t="s">
        <v>1338</v>
      </c>
      <c r="M2348" s="207" t="s">
        <v>3397</v>
      </c>
    </row>
    <row r="2349" spans="1:13" x14ac:dyDescent="0.25">
      <c r="A2349" s="207" t="s">
        <v>1139</v>
      </c>
      <c r="B2349" s="207" t="s">
        <v>5288</v>
      </c>
      <c r="C2349" s="207" t="s">
        <v>7878</v>
      </c>
      <c r="D2349" s="297">
        <v>493</v>
      </c>
      <c r="L2349" s="207" t="s">
        <v>1349</v>
      </c>
      <c r="M2349" s="207" t="s">
        <v>3944</v>
      </c>
    </row>
    <row r="2350" spans="1:13" x14ac:dyDescent="0.25">
      <c r="A2350" s="207" t="s">
        <v>1139</v>
      </c>
      <c r="B2350" s="207" t="s">
        <v>5288</v>
      </c>
      <c r="C2350" s="207" t="s">
        <v>7700</v>
      </c>
      <c r="D2350" s="297">
        <v>7</v>
      </c>
      <c r="L2350" s="207" t="s">
        <v>1349</v>
      </c>
      <c r="M2350" s="207" t="s">
        <v>3946</v>
      </c>
    </row>
    <row r="2351" spans="1:13" x14ac:dyDescent="0.25">
      <c r="A2351" s="207" t="s">
        <v>1139</v>
      </c>
      <c r="B2351" s="207" t="s">
        <v>5288</v>
      </c>
      <c r="C2351" s="207" t="s">
        <v>8183</v>
      </c>
      <c r="D2351" s="297">
        <v>40</v>
      </c>
      <c r="L2351" s="207" t="s">
        <v>1365</v>
      </c>
      <c r="M2351" s="207" t="s">
        <v>3285</v>
      </c>
    </row>
    <row r="2352" spans="1:13" x14ac:dyDescent="0.25">
      <c r="A2352" s="207" t="s">
        <v>1139</v>
      </c>
      <c r="B2352" s="207" t="s">
        <v>5288</v>
      </c>
      <c r="C2352" s="207" t="s">
        <v>8468</v>
      </c>
      <c r="D2352" s="297">
        <v>27</v>
      </c>
      <c r="L2352" s="207" t="s">
        <v>1365</v>
      </c>
      <c r="M2352" s="207" t="s">
        <v>3302</v>
      </c>
    </row>
    <row r="2353" spans="1:13" x14ac:dyDescent="0.25">
      <c r="A2353" s="207" t="s">
        <v>1139</v>
      </c>
      <c r="B2353" s="207" t="s">
        <v>5288</v>
      </c>
      <c r="C2353" s="207" t="s">
        <v>8046</v>
      </c>
      <c r="D2353" s="297">
        <v>42</v>
      </c>
      <c r="L2353" s="207" t="s">
        <v>1365</v>
      </c>
      <c r="M2353" s="207" t="s">
        <v>3341</v>
      </c>
    </row>
    <row r="2354" spans="1:13" x14ac:dyDescent="0.25">
      <c r="A2354" s="207" t="s">
        <v>1139</v>
      </c>
      <c r="B2354" s="207" t="s">
        <v>5288</v>
      </c>
      <c r="C2354" s="207" t="s">
        <v>8047</v>
      </c>
      <c r="D2354" s="297">
        <v>16</v>
      </c>
      <c r="L2354" s="207" t="s">
        <v>1365</v>
      </c>
      <c r="M2354" s="207" t="s">
        <v>3377</v>
      </c>
    </row>
    <row r="2355" spans="1:13" x14ac:dyDescent="0.25">
      <c r="A2355" s="207" t="s">
        <v>1139</v>
      </c>
      <c r="B2355" s="207" t="s">
        <v>5288</v>
      </c>
      <c r="C2355" s="207" t="s">
        <v>7880</v>
      </c>
      <c r="D2355" s="297">
        <v>68</v>
      </c>
      <c r="L2355" s="207" t="s">
        <v>1365</v>
      </c>
      <c r="M2355" s="207" t="s">
        <v>3383</v>
      </c>
    </row>
    <row r="2356" spans="1:13" x14ac:dyDescent="0.25">
      <c r="A2356" s="207" t="s">
        <v>1139</v>
      </c>
      <c r="B2356" s="207" t="s">
        <v>5288</v>
      </c>
      <c r="C2356" s="207" t="s">
        <v>8469</v>
      </c>
      <c r="D2356" s="297">
        <v>2</v>
      </c>
      <c r="L2356" s="207" t="s">
        <v>1365</v>
      </c>
      <c r="M2356" s="207" t="s">
        <v>7948</v>
      </c>
    </row>
    <row r="2357" spans="1:13" x14ac:dyDescent="0.25">
      <c r="A2357" s="207" t="s">
        <v>1139</v>
      </c>
      <c r="B2357" s="207" t="s">
        <v>5288</v>
      </c>
      <c r="C2357" s="207" t="s">
        <v>7705</v>
      </c>
      <c r="D2357" s="297">
        <v>128</v>
      </c>
      <c r="L2357" s="207" t="s">
        <v>1365</v>
      </c>
      <c r="M2357" s="207" t="s">
        <v>3386</v>
      </c>
    </row>
    <row r="2358" spans="1:13" x14ac:dyDescent="0.25">
      <c r="A2358" s="207" t="s">
        <v>1139</v>
      </c>
      <c r="B2358" s="207" t="s">
        <v>5288</v>
      </c>
      <c r="C2358" s="207" t="s">
        <v>7881</v>
      </c>
      <c r="D2358" s="297">
        <v>24</v>
      </c>
      <c r="L2358" s="207" t="s">
        <v>1365</v>
      </c>
      <c r="M2358" s="207" t="s">
        <v>7953</v>
      </c>
    </row>
    <row r="2359" spans="1:13" x14ac:dyDescent="0.25">
      <c r="A2359" s="207" t="s">
        <v>1139</v>
      </c>
      <c r="B2359" s="207" t="s">
        <v>5288</v>
      </c>
      <c r="C2359" s="207" t="s">
        <v>7644</v>
      </c>
      <c r="D2359" s="297">
        <v>36</v>
      </c>
      <c r="L2359" s="207" t="s">
        <v>1365</v>
      </c>
      <c r="M2359" s="207" t="s">
        <v>7902</v>
      </c>
    </row>
    <row r="2360" spans="1:13" x14ac:dyDescent="0.25">
      <c r="A2360" s="207" t="s">
        <v>1139</v>
      </c>
      <c r="B2360" s="207" t="s">
        <v>5288</v>
      </c>
      <c r="C2360" s="207" t="s">
        <v>7882</v>
      </c>
      <c r="D2360" s="297">
        <v>24</v>
      </c>
      <c r="L2360" s="207" t="s">
        <v>1365</v>
      </c>
      <c r="M2360" s="207" t="s">
        <v>7904</v>
      </c>
    </row>
    <row r="2361" spans="1:13" x14ac:dyDescent="0.25">
      <c r="A2361" s="207" t="s">
        <v>1139</v>
      </c>
      <c r="B2361" s="207" t="s">
        <v>5288</v>
      </c>
      <c r="C2361" s="207" t="s">
        <v>7708</v>
      </c>
      <c r="D2361" s="297">
        <v>2</v>
      </c>
      <c r="L2361" s="207" t="s">
        <v>1373</v>
      </c>
      <c r="M2361" s="207" t="s">
        <v>3386</v>
      </c>
    </row>
    <row r="2362" spans="1:13" x14ac:dyDescent="0.25">
      <c r="A2362" s="207" t="s">
        <v>1139</v>
      </c>
      <c r="B2362" s="207" t="s">
        <v>5288</v>
      </c>
      <c r="C2362" s="207" t="s">
        <v>7717</v>
      </c>
      <c r="D2362" s="297">
        <v>21</v>
      </c>
      <c r="L2362" s="207" t="s">
        <v>1393</v>
      </c>
      <c r="M2362" s="207" t="s">
        <v>3549</v>
      </c>
    </row>
    <row r="2363" spans="1:13" x14ac:dyDescent="0.25">
      <c r="A2363" s="207" t="s">
        <v>1139</v>
      </c>
      <c r="B2363" s="207" t="s">
        <v>5288</v>
      </c>
      <c r="C2363" s="207" t="s">
        <v>7718</v>
      </c>
      <c r="D2363" s="297">
        <v>13</v>
      </c>
      <c r="L2363" s="207" t="s">
        <v>1393</v>
      </c>
      <c r="M2363" s="207" t="s">
        <v>3551</v>
      </c>
    </row>
    <row r="2364" spans="1:13" x14ac:dyDescent="0.25">
      <c r="A2364" s="207" t="s">
        <v>1139</v>
      </c>
      <c r="B2364" s="207" t="s">
        <v>5288</v>
      </c>
      <c r="C2364" s="207" t="s">
        <v>7720</v>
      </c>
      <c r="D2364" s="297">
        <v>8</v>
      </c>
      <c r="L2364" s="207" t="s">
        <v>1393</v>
      </c>
      <c r="M2364" s="207" t="s">
        <v>3628</v>
      </c>
    </row>
    <row r="2365" spans="1:13" x14ac:dyDescent="0.25">
      <c r="A2365" s="207" t="s">
        <v>1139</v>
      </c>
      <c r="B2365" s="207" t="s">
        <v>5288</v>
      </c>
      <c r="C2365" s="207" t="s">
        <v>7721</v>
      </c>
      <c r="D2365" s="297">
        <v>10</v>
      </c>
      <c r="L2365" s="207" t="s">
        <v>1393</v>
      </c>
      <c r="M2365" s="207" t="s">
        <v>3995</v>
      </c>
    </row>
    <row r="2366" spans="1:13" x14ac:dyDescent="0.25">
      <c r="A2366" s="207" t="s">
        <v>1139</v>
      </c>
      <c r="B2366" s="207" t="s">
        <v>5288</v>
      </c>
      <c r="C2366" s="207" t="s">
        <v>8184</v>
      </c>
      <c r="D2366" s="297">
        <v>58</v>
      </c>
      <c r="L2366" s="207" t="s">
        <v>1393</v>
      </c>
      <c r="M2366" s="207" t="s">
        <v>4037</v>
      </c>
    </row>
    <row r="2367" spans="1:13" x14ac:dyDescent="0.25">
      <c r="A2367" s="207" t="s">
        <v>1139</v>
      </c>
      <c r="B2367" s="207" t="s">
        <v>5292</v>
      </c>
      <c r="C2367" s="207" t="s">
        <v>3628</v>
      </c>
      <c r="D2367" s="297">
        <v>2</v>
      </c>
      <c r="L2367" s="207" t="s">
        <v>1393</v>
      </c>
      <c r="M2367" s="207" t="s">
        <v>4056</v>
      </c>
    </row>
    <row r="2368" spans="1:13" x14ac:dyDescent="0.25">
      <c r="A2368" s="207" t="s">
        <v>1139</v>
      </c>
      <c r="B2368" s="207" t="s">
        <v>5292</v>
      </c>
      <c r="C2368" s="207" t="s">
        <v>5705</v>
      </c>
      <c r="D2368" s="297">
        <v>20</v>
      </c>
      <c r="L2368" s="207" t="s">
        <v>1403</v>
      </c>
      <c r="M2368" s="207" t="s">
        <v>3251</v>
      </c>
    </row>
    <row r="2369" spans="1:13" x14ac:dyDescent="0.25">
      <c r="A2369" s="207" t="s">
        <v>1139</v>
      </c>
      <c r="B2369" s="207" t="s">
        <v>5292</v>
      </c>
      <c r="C2369" s="207" t="s">
        <v>7828</v>
      </c>
      <c r="D2369" s="297">
        <v>8</v>
      </c>
      <c r="L2369" s="207" t="s">
        <v>1403</v>
      </c>
      <c r="M2369" s="207" t="s">
        <v>3266</v>
      </c>
    </row>
    <row r="2370" spans="1:13" x14ac:dyDescent="0.25">
      <c r="A2370" s="207" t="s">
        <v>1139</v>
      </c>
      <c r="B2370" s="207" t="s">
        <v>5304</v>
      </c>
      <c r="C2370" s="207" t="s">
        <v>7905</v>
      </c>
      <c r="D2370" s="297">
        <v>6</v>
      </c>
      <c r="L2370" s="207" t="s">
        <v>1403</v>
      </c>
      <c r="M2370" s="207" t="s">
        <v>3269</v>
      </c>
    </row>
    <row r="2371" spans="1:13" x14ac:dyDescent="0.25">
      <c r="A2371" s="207" t="s">
        <v>1139</v>
      </c>
      <c r="B2371" s="207" t="s">
        <v>5304</v>
      </c>
      <c r="C2371" s="207" t="s">
        <v>7983</v>
      </c>
      <c r="D2371" s="297">
        <v>4</v>
      </c>
      <c r="L2371" s="207" t="s">
        <v>1403</v>
      </c>
      <c r="M2371" s="207" t="s">
        <v>3341</v>
      </c>
    </row>
    <row r="2372" spans="1:13" x14ac:dyDescent="0.25">
      <c r="A2372" s="207" t="s">
        <v>1139</v>
      </c>
      <c r="B2372" s="207" t="s">
        <v>5304</v>
      </c>
      <c r="C2372" s="207" t="s">
        <v>7984</v>
      </c>
      <c r="D2372" s="297">
        <v>4</v>
      </c>
      <c r="L2372" s="207" t="s">
        <v>1403</v>
      </c>
      <c r="M2372" s="207" t="s">
        <v>3368</v>
      </c>
    </row>
    <row r="2373" spans="1:13" x14ac:dyDescent="0.25">
      <c r="A2373" s="207" t="s">
        <v>1139</v>
      </c>
      <c r="B2373" s="207" t="s">
        <v>5304</v>
      </c>
      <c r="C2373" s="207" t="s">
        <v>3483</v>
      </c>
      <c r="D2373" s="297">
        <v>12</v>
      </c>
      <c r="L2373" s="207" t="s">
        <v>1403</v>
      </c>
      <c r="M2373" s="207" t="s">
        <v>3374</v>
      </c>
    </row>
    <row r="2374" spans="1:13" x14ac:dyDescent="0.25">
      <c r="A2374" s="207" t="s">
        <v>1139</v>
      </c>
      <c r="B2374" s="207" t="s">
        <v>5304</v>
      </c>
      <c r="C2374" s="207" t="s">
        <v>3486</v>
      </c>
      <c r="D2374" s="297">
        <v>4</v>
      </c>
      <c r="L2374" s="207" t="s">
        <v>1403</v>
      </c>
      <c r="M2374" s="207" t="s">
        <v>7945</v>
      </c>
    </row>
    <row r="2375" spans="1:13" x14ac:dyDescent="0.25">
      <c r="A2375" s="207" t="s">
        <v>1139</v>
      </c>
      <c r="B2375" s="207" t="s">
        <v>5304</v>
      </c>
      <c r="C2375" s="207" t="s">
        <v>3489</v>
      </c>
      <c r="D2375" s="297">
        <v>2</v>
      </c>
      <c r="L2375" s="207" t="s">
        <v>1403</v>
      </c>
      <c r="M2375" s="207" t="s">
        <v>3377</v>
      </c>
    </row>
    <row r="2376" spans="1:13" x14ac:dyDescent="0.25">
      <c r="A2376" s="207" t="s">
        <v>1139</v>
      </c>
      <c r="B2376" s="207" t="s">
        <v>5304</v>
      </c>
      <c r="C2376" s="207" t="s">
        <v>3504</v>
      </c>
      <c r="D2376" s="297">
        <v>6</v>
      </c>
      <c r="L2376" s="207" t="s">
        <v>1403</v>
      </c>
      <c r="M2376" s="207" t="s">
        <v>3383</v>
      </c>
    </row>
    <row r="2377" spans="1:13" x14ac:dyDescent="0.25">
      <c r="A2377" s="207" t="s">
        <v>1139</v>
      </c>
      <c r="B2377" s="207" t="s">
        <v>5304</v>
      </c>
      <c r="C2377" s="207" t="s">
        <v>3507</v>
      </c>
      <c r="D2377" s="297">
        <v>6</v>
      </c>
      <c r="L2377" s="207" t="s">
        <v>1403</v>
      </c>
      <c r="M2377" s="207" t="s">
        <v>7904</v>
      </c>
    </row>
    <row r="2378" spans="1:13" x14ac:dyDescent="0.25">
      <c r="A2378" s="207" t="s">
        <v>1139</v>
      </c>
      <c r="B2378" s="207" t="s">
        <v>5304</v>
      </c>
      <c r="C2378" s="207" t="s">
        <v>3510</v>
      </c>
      <c r="D2378" s="297">
        <v>10</v>
      </c>
      <c r="L2378" s="207" t="s">
        <v>1403</v>
      </c>
      <c r="M2378" s="207" t="s">
        <v>3415</v>
      </c>
    </row>
    <row r="2379" spans="1:13" x14ac:dyDescent="0.25">
      <c r="A2379" s="207" t="s">
        <v>1139</v>
      </c>
      <c r="B2379" s="207" t="s">
        <v>5304</v>
      </c>
      <c r="C2379" s="207" t="s">
        <v>3521</v>
      </c>
      <c r="D2379" s="297">
        <v>2</v>
      </c>
      <c r="L2379" s="207" t="s">
        <v>1403</v>
      </c>
      <c r="M2379" s="207" t="s">
        <v>3418</v>
      </c>
    </row>
    <row r="2380" spans="1:13" x14ac:dyDescent="0.25">
      <c r="A2380" s="207" t="s">
        <v>1139</v>
      </c>
      <c r="B2380" s="207" t="s">
        <v>5304</v>
      </c>
      <c r="C2380" s="207" t="s">
        <v>3576</v>
      </c>
      <c r="D2380" s="297">
        <v>2</v>
      </c>
      <c r="L2380" s="207" t="s">
        <v>1403</v>
      </c>
      <c r="M2380" s="207" t="s">
        <v>3483</v>
      </c>
    </row>
    <row r="2381" spans="1:13" x14ac:dyDescent="0.25">
      <c r="A2381" s="207" t="s">
        <v>1139</v>
      </c>
      <c r="B2381" s="207" t="s">
        <v>5304</v>
      </c>
      <c r="C2381" s="207" t="s">
        <v>3628</v>
      </c>
      <c r="D2381" s="297">
        <v>56</v>
      </c>
      <c r="L2381" s="207" t="s">
        <v>1403</v>
      </c>
      <c r="M2381" s="207" t="s">
        <v>4150</v>
      </c>
    </row>
    <row r="2382" spans="1:13" x14ac:dyDescent="0.25">
      <c r="A2382" s="207" t="s">
        <v>1139</v>
      </c>
      <c r="B2382" s="207" t="s">
        <v>5304</v>
      </c>
      <c r="C2382" s="207" t="s">
        <v>8435</v>
      </c>
      <c r="D2382" s="297">
        <v>2</v>
      </c>
      <c r="L2382" s="207" t="s">
        <v>1403</v>
      </c>
      <c r="M2382" s="207" t="s">
        <v>8050</v>
      </c>
    </row>
    <row r="2383" spans="1:13" x14ac:dyDescent="0.25">
      <c r="A2383" s="207" t="s">
        <v>1139</v>
      </c>
      <c r="B2383" s="207" t="s">
        <v>5304</v>
      </c>
      <c r="C2383" s="207" t="s">
        <v>7673</v>
      </c>
      <c r="D2383" s="297">
        <v>2</v>
      </c>
      <c r="L2383" s="207" t="s">
        <v>1411</v>
      </c>
      <c r="M2383" s="207" t="s">
        <v>3397</v>
      </c>
    </row>
    <row r="2384" spans="1:13" x14ac:dyDescent="0.25">
      <c r="A2384" s="207" t="s">
        <v>1139</v>
      </c>
      <c r="B2384" s="207" t="s">
        <v>5304</v>
      </c>
      <c r="C2384" s="207" t="s">
        <v>7674</v>
      </c>
      <c r="D2384" s="297">
        <v>6</v>
      </c>
      <c r="L2384" s="207" t="s">
        <v>1411</v>
      </c>
      <c r="M2384" s="207" t="s">
        <v>3411</v>
      </c>
    </row>
    <row r="2385" spans="1:13" x14ac:dyDescent="0.25">
      <c r="A2385" s="207" t="s">
        <v>1139</v>
      </c>
      <c r="B2385" s="207" t="s">
        <v>5304</v>
      </c>
      <c r="C2385" s="207" t="s">
        <v>3645</v>
      </c>
      <c r="D2385" s="297">
        <v>4</v>
      </c>
      <c r="L2385" s="207" t="s">
        <v>1426</v>
      </c>
      <c r="M2385" s="207" t="s">
        <v>3251</v>
      </c>
    </row>
    <row r="2386" spans="1:13" x14ac:dyDescent="0.25">
      <c r="A2386" s="207" t="s">
        <v>1139</v>
      </c>
      <c r="B2386" s="207" t="s">
        <v>5304</v>
      </c>
      <c r="C2386" s="207" t="s">
        <v>3663</v>
      </c>
      <c r="D2386" s="297">
        <v>6</v>
      </c>
      <c r="L2386" s="207" t="s">
        <v>1426</v>
      </c>
      <c r="M2386" s="207" t="s">
        <v>3266</v>
      </c>
    </row>
    <row r="2387" spans="1:13" x14ac:dyDescent="0.25">
      <c r="A2387" s="207" t="s">
        <v>1139</v>
      </c>
      <c r="B2387" s="207" t="s">
        <v>5304</v>
      </c>
      <c r="C2387" s="207" t="s">
        <v>3684</v>
      </c>
      <c r="D2387" s="297">
        <v>2</v>
      </c>
      <c r="L2387" s="207" t="s">
        <v>1426</v>
      </c>
      <c r="M2387" s="207" t="s">
        <v>3269</v>
      </c>
    </row>
    <row r="2388" spans="1:13" x14ac:dyDescent="0.25">
      <c r="A2388" s="207" t="s">
        <v>1139</v>
      </c>
      <c r="B2388" s="207" t="s">
        <v>5304</v>
      </c>
      <c r="C2388" s="207" t="s">
        <v>3702</v>
      </c>
      <c r="D2388" s="297">
        <v>2</v>
      </c>
      <c r="L2388" s="207" t="s">
        <v>1426</v>
      </c>
      <c r="M2388" s="207" t="s">
        <v>3302</v>
      </c>
    </row>
    <row r="2389" spans="1:13" x14ac:dyDescent="0.25">
      <c r="A2389" s="207" t="s">
        <v>1139</v>
      </c>
      <c r="B2389" s="207" t="s">
        <v>5304</v>
      </c>
      <c r="C2389" s="207" t="s">
        <v>3708</v>
      </c>
      <c r="D2389" s="297">
        <v>2</v>
      </c>
      <c r="L2389" s="207" t="s">
        <v>1426</v>
      </c>
      <c r="M2389" s="207" t="s">
        <v>3341</v>
      </c>
    </row>
    <row r="2390" spans="1:13" x14ac:dyDescent="0.25">
      <c r="A2390" s="207" t="s">
        <v>1139</v>
      </c>
      <c r="B2390" s="207" t="s">
        <v>5304</v>
      </c>
      <c r="C2390" s="207" t="s">
        <v>5629</v>
      </c>
      <c r="D2390" s="297">
        <v>2</v>
      </c>
      <c r="L2390" s="207" t="s">
        <v>1426</v>
      </c>
      <c r="M2390" s="207" t="s">
        <v>7897</v>
      </c>
    </row>
    <row r="2391" spans="1:13" x14ac:dyDescent="0.25">
      <c r="A2391" s="207" t="s">
        <v>1139</v>
      </c>
      <c r="B2391" s="207" t="s">
        <v>5304</v>
      </c>
      <c r="C2391" s="207" t="s">
        <v>7727</v>
      </c>
      <c r="D2391" s="297">
        <v>2</v>
      </c>
      <c r="L2391" s="207" t="s">
        <v>1426</v>
      </c>
      <c r="M2391" s="207" t="s">
        <v>3365</v>
      </c>
    </row>
    <row r="2392" spans="1:13" x14ac:dyDescent="0.25">
      <c r="A2392" s="207" t="s">
        <v>1139</v>
      </c>
      <c r="B2392" s="207" t="s">
        <v>5304</v>
      </c>
      <c r="C2392" s="207" t="s">
        <v>5640</v>
      </c>
      <c r="D2392" s="297">
        <v>2</v>
      </c>
      <c r="L2392" s="207" t="s">
        <v>1426</v>
      </c>
      <c r="M2392" s="207" t="s">
        <v>3368</v>
      </c>
    </row>
    <row r="2393" spans="1:13" x14ac:dyDescent="0.25">
      <c r="A2393" s="207" t="s">
        <v>1139</v>
      </c>
      <c r="B2393" s="207" t="s">
        <v>5304</v>
      </c>
      <c r="C2393" s="207" t="s">
        <v>5647</v>
      </c>
      <c r="D2393" s="297">
        <v>2</v>
      </c>
      <c r="L2393" s="207" t="s">
        <v>1426</v>
      </c>
      <c r="M2393" s="207" t="s">
        <v>3371</v>
      </c>
    </row>
    <row r="2394" spans="1:13" x14ac:dyDescent="0.25">
      <c r="A2394" s="207" t="s">
        <v>1139</v>
      </c>
      <c r="B2394" s="207" t="s">
        <v>5304</v>
      </c>
      <c r="C2394" s="207" t="s">
        <v>5654</v>
      </c>
      <c r="D2394" s="297">
        <v>2</v>
      </c>
      <c r="L2394" s="207" t="s">
        <v>1426</v>
      </c>
      <c r="M2394" s="207" t="s">
        <v>3374</v>
      </c>
    </row>
    <row r="2395" spans="1:13" x14ac:dyDescent="0.25">
      <c r="A2395" s="207" t="s">
        <v>1139</v>
      </c>
      <c r="B2395" s="207" t="s">
        <v>5304</v>
      </c>
      <c r="C2395" s="207" t="s">
        <v>5661</v>
      </c>
      <c r="D2395" s="297">
        <v>2</v>
      </c>
      <c r="L2395" s="207" t="s">
        <v>1426</v>
      </c>
      <c r="M2395" s="207" t="s">
        <v>3377</v>
      </c>
    </row>
    <row r="2396" spans="1:13" x14ac:dyDescent="0.25">
      <c r="A2396" s="207" t="s">
        <v>1139</v>
      </c>
      <c r="B2396" s="207" t="s">
        <v>5304</v>
      </c>
      <c r="C2396" s="207" t="s">
        <v>5668</v>
      </c>
      <c r="D2396" s="297">
        <v>2</v>
      </c>
      <c r="L2396" s="207" t="s">
        <v>1426</v>
      </c>
      <c r="M2396" s="207" t="s">
        <v>3383</v>
      </c>
    </row>
    <row r="2397" spans="1:13" x14ac:dyDescent="0.25">
      <c r="A2397" s="207" t="s">
        <v>1139</v>
      </c>
      <c r="B2397" s="207" t="s">
        <v>5304</v>
      </c>
      <c r="C2397" s="207" t="s">
        <v>5678</v>
      </c>
      <c r="D2397" s="297">
        <v>2</v>
      </c>
      <c r="L2397" s="207" t="s">
        <v>1426</v>
      </c>
      <c r="M2397" s="207" t="s">
        <v>3391</v>
      </c>
    </row>
    <row r="2398" spans="1:13" x14ac:dyDescent="0.25">
      <c r="A2398" s="207" t="s">
        <v>1139</v>
      </c>
      <c r="B2398" s="207" t="s">
        <v>5304</v>
      </c>
      <c r="C2398" s="207" t="s">
        <v>5688</v>
      </c>
      <c r="D2398" s="297">
        <v>2</v>
      </c>
      <c r="L2398" s="207" t="s">
        <v>1426</v>
      </c>
      <c r="M2398" s="207" t="s">
        <v>3394</v>
      </c>
    </row>
    <row r="2399" spans="1:13" x14ac:dyDescent="0.25">
      <c r="A2399" s="207" t="s">
        <v>1139</v>
      </c>
      <c r="B2399" s="207" t="s">
        <v>5304</v>
      </c>
      <c r="C2399" s="207" t="s">
        <v>5695</v>
      </c>
      <c r="D2399" s="297">
        <v>2</v>
      </c>
      <c r="L2399" s="207" t="s">
        <v>1426</v>
      </c>
      <c r="M2399" s="207" t="s">
        <v>3397</v>
      </c>
    </row>
    <row r="2400" spans="1:13" x14ac:dyDescent="0.25">
      <c r="A2400" s="207" t="s">
        <v>1139</v>
      </c>
      <c r="B2400" s="207" t="s">
        <v>5304</v>
      </c>
      <c r="C2400" s="207" t="s">
        <v>5702</v>
      </c>
      <c r="D2400" s="297">
        <v>2</v>
      </c>
      <c r="L2400" s="207" t="s">
        <v>1426</v>
      </c>
      <c r="M2400" s="207" t="s">
        <v>3399</v>
      </c>
    </row>
    <row r="2401" spans="1:13" x14ac:dyDescent="0.25">
      <c r="A2401" s="207" t="s">
        <v>1139</v>
      </c>
      <c r="B2401" s="207" t="s">
        <v>5304</v>
      </c>
      <c r="C2401" s="207" t="s">
        <v>5708</v>
      </c>
      <c r="D2401" s="297">
        <v>2</v>
      </c>
      <c r="L2401" s="207" t="s">
        <v>1426</v>
      </c>
      <c r="M2401" s="207" t="s">
        <v>3401</v>
      </c>
    </row>
    <row r="2402" spans="1:13" x14ac:dyDescent="0.25">
      <c r="A2402" s="207" t="s">
        <v>1139</v>
      </c>
      <c r="B2402" s="207" t="s">
        <v>5304</v>
      </c>
      <c r="C2402" s="207" t="s">
        <v>3849</v>
      </c>
      <c r="D2402" s="297">
        <v>2</v>
      </c>
      <c r="L2402" s="207" t="s">
        <v>1426</v>
      </c>
      <c r="M2402" s="207" t="s">
        <v>3403</v>
      </c>
    </row>
    <row r="2403" spans="1:13" x14ac:dyDescent="0.25">
      <c r="A2403" s="207" t="s">
        <v>1139</v>
      </c>
      <c r="B2403" s="207" t="s">
        <v>5304</v>
      </c>
      <c r="C2403" s="207" t="s">
        <v>3855</v>
      </c>
      <c r="D2403" s="297">
        <v>2</v>
      </c>
      <c r="L2403" s="207" t="s">
        <v>1426</v>
      </c>
      <c r="M2403" s="207" t="s">
        <v>7901</v>
      </c>
    </row>
    <row r="2404" spans="1:13" x14ac:dyDescent="0.25">
      <c r="A2404" s="207" t="s">
        <v>1139</v>
      </c>
      <c r="B2404" s="207" t="s">
        <v>5304</v>
      </c>
      <c r="C2404" s="207" t="s">
        <v>7913</v>
      </c>
      <c r="D2404" s="297">
        <v>8</v>
      </c>
      <c r="L2404" s="207" t="s">
        <v>1426</v>
      </c>
      <c r="M2404" s="207" t="s">
        <v>7902</v>
      </c>
    </row>
    <row r="2405" spans="1:13" x14ac:dyDescent="0.25">
      <c r="A2405" s="207" t="s">
        <v>1139</v>
      </c>
      <c r="B2405" s="207" t="s">
        <v>5304</v>
      </c>
      <c r="C2405" s="207" t="s">
        <v>7932</v>
      </c>
      <c r="D2405" s="297">
        <v>8</v>
      </c>
      <c r="L2405" s="207" t="s">
        <v>1426</v>
      </c>
      <c r="M2405" s="207" t="s">
        <v>7904</v>
      </c>
    </row>
    <row r="2406" spans="1:13" x14ac:dyDescent="0.25">
      <c r="A2406" s="207" t="s">
        <v>1139</v>
      </c>
      <c r="B2406" s="207" t="s">
        <v>5304</v>
      </c>
      <c r="C2406" s="207" t="s">
        <v>7745</v>
      </c>
      <c r="D2406" s="297">
        <v>28</v>
      </c>
      <c r="L2406" s="207" t="s">
        <v>1426</v>
      </c>
      <c r="M2406" s="207" t="s">
        <v>7956</v>
      </c>
    </row>
    <row r="2407" spans="1:13" x14ac:dyDescent="0.25">
      <c r="A2407" s="207" t="s">
        <v>1139</v>
      </c>
      <c r="B2407" s="207" t="s">
        <v>5304</v>
      </c>
      <c r="C2407" s="207" t="s">
        <v>7746</v>
      </c>
      <c r="D2407" s="297">
        <v>2</v>
      </c>
      <c r="L2407" s="207" t="s">
        <v>1426</v>
      </c>
      <c r="M2407" s="207" t="s">
        <v>3411</v>
      </c>
    </row>
    <row r="2408" spans="1:13" x14ac:dyDescent="0.25">
      <c r="A2408" s="207" t="s">
        <v>1139</v>
      </c>
      <c r="B2408" s="207" t="s">
        <v>5304</v>
      </c>
      <c r="C2408" s="207" t="s">
        <v>3995</v>
      </c>
      <c r="D2408" s="297">
        <v>32</v>
      </c>
      <c r="L2408" s="207" t="s">
        <v>1426</v>
      </c>
      <c r="M2408" s="207" t="s">
        <v>7957</v>
      </c>
    </row>
    <row r="2409" spans="1:13" x14ac:dyDescent="0.25">
      <c r="A2409" s="207" t="s">
        <v>1139</v>
      </c>
      <c r="B2409" s="207" t="s">
        <v>5304</v>
      </c>
      <c r="C2409" s="207" t="s">
        <v>4038</v>
      </c>
      <c r="D2409" s="297">
        <v>2</v>
      </c>
      <c r="L2409" s="207" t="s">
        <v>1437</v>
      </c>
      <c r="M2409" s="207" t="s">
        <v>3251</v>
      </c>
    </row>
    <row r="2410" spans="1:13" x14ac:dyDescent="0.25">
      <c r="A2410" s="207" t="s">
        <v>1139</v>
      </c>
      <c r="B2410" s="207" t="s">
        <v>5304</v>
      </c>
      <c r="C2410" s="207" t="s">
        <v>7812</v>
      </c>
      <c r="D2410" s="297">
        <v>6</v>
      </c>
      <c r="L2410" s="207" t="s">
        <v>1437</v>
      </c>
      <c r="M2410" s="207" t="s">
        <v>3266</v>
      </c>
    </row>
    <row r="2411" spans="1:13" x14ac:dyDescent="0.25">
      <c r="A2411" s="207" t="s">
        <v>1139</v>
      </c>
      <c r="B2411" s="207" t="s">
        <v>5304</v>
      </c>
      <c r="C2411" s="207" t="s">
        <v>8470</v>
      </c>
      <c r="D2411" s="297">
        <v>6</v>
      </c>
      <c r="L2411" s="207" t="s">
        <v>1437</v>
      </c>
      <c r="M2411" s="207" t="s">
        <v>3341</v>
      </c>
    </row>
    <row r="2412" spans="1:13" x14ac:dyDescent="0.25">
      <c r="A2412" s="207" t="s">
        <v>1139</v>
      </c>
      <c r="B2412" s="207" t="s">
        <v>5304</v>
      </c>
      <c r="C2412" s="207" t="s">
        <v>4508</v>
      </c>
      <c r="D2412" s="297">
        <v>52</v>
      </c>
      <c r="L2412" s="207" t="s">
        <v>1437</v>
      </c>
      <c r="M2412" s="207" t="s">
        <v>3365</v>
      </c>
    </row>
    <row r="2413" spans="1:13" x14ac:dyDescent="0.25">
      <c r="A2413" s="207" t="s">
        <v>1139</v>
      </c>
      <c r="B2413" s="207" t="s">
        <v>5304</v>
      </c>
      <c r="C2413" s="207" t="s">
        <v>8466</v>
      </c>
      <c r="D2413" s="297">
        <v>10</v>
      </c>
      <c r="L2413" s="207" t="s">
        <v>1437</v>
      </c>
      <c r="M2413" s="207" t="s">
        <v>3368</v>
      </c>
    </row>
    <row r="2414" spans="1:13" x14ac:dyDescent="0.25">
      <c r="A2414" s="207" t="s">
        <v>1139</v>
      </c>
      <c r="B2414" s="207" t="s">
        <v>5304</v>
      </c>
      <c r="C2414" s="207" t="s">
        <v>7697</v>
      </c>
      <c r="D2414" s="297">
        <v>4</v>
      </c>
      <c r="L2414" s="207" t="s">
        <v>1437</v>
      </c>
      <c r="M2414" s="207" t="s">
        <v>3371</v>
      </c>
    </row>
    <row r="2415" spans="1:13" x14ac:dyDescent="0.25">
      <c r="A2415" s="207" t="s">
        <v>1139</v>
      </c>
      <c r="B2415" s="207" t="s">
        <v>5304</v>
      </c>
      <c r="C2415" s="207" t="s">
        <v>8471</v>
      </c>
      <c r="D2415" s="297">
        <v>26</v>
      </c>
      <c r="L2415" s="207" t="s">
        <v>1437</v>
      </c>
      <c r="M2415" s="207" t="s">
        <v>3374</v>
      </c>
    </row>
    <row r="2416" spans="1:13" x14ac:dyDescent="0.25">
      <c r="A2416" s="207" t="s">
        <v>1139</v>
      </c>
      <c r="B2416" s="207" t="s">
        <v>5304</v>
      </c>
      <c r="C2416" s="207" t="s">
        <v>7931</v>
      </c>
      <c r="D2416" s="297">
        <v>14</v>
      </c>
      <c r="L2416" s="207" t="s">
        <v>1437</v>
      </c>
      <c r="M2416" s="207" t="s">
        <v>3377</v>
      </c>
    </row>
    <row r="2417" spans="1:13" x14ac:dyDescent="0.25">
      <c r="A2417" s="207" t="s">
        <v>1139</v>
      </c>
      <c r="B2417" s="207" t="s">
        <v>5304</v>
      </c>
      <c r="C2417" s="207" t="s">
        <v>8182</v>
      </c>
      <c r="D2417" s="297">
        <v>34</v>
      </c>
      <c r="L2417" s="207" t="s">
        <v>1437</v>
      </c>
      <c r="M2417" s="207" t="s">
        <v>3383</v>
      </c>
    </row>
    <row r="2418" spans="1:13" x14ac:dyDescent="0.25">
      <c r="A2418" s="207" t="s">
        <v>1139</v>
      </c>
      <c r="B2418" s="207" t="s">
        <v>5304</v>
      </c>
      <c r="C2418" s="207" t="s">
        <v>7878</v>
      </c>
      <c r="D2418" s="297">
        <v>32</v>
      </c>
      <c r="L2418" s="207" t="s">
        <v>1437</v>
      </c>
      <c r="M2418" s="207" t="s">
        <v>7597</v>
      </c>
    </row>
    <row r="2419" spans="1:13" x14ac:dyDescent="0.25">
      <c r="A2419" s="207" t="s">
        <v>1139</v>
      </c>
      <c r="B2419" s="207" t="s">
        <v>5304</v>
      </c>
      <c r="C2419" s="207" t="s">
        <v>8469</v>
      </c>
      <c r="D2419" s="297">
        <v>6</v>
      </c>
      <c r="L2419" s="207" t="s">
        <v>1437</v>
      </c>
      <c r="M2419" s="207" t="s">
        <v>3391</v>
      </c>
    </row>
    <row r="2420" spans="1:13" x14ac:dyDescent="0.25">
      <c r="A2420" s="207" t="s">
        <v>1139</v>
      </c>
      <c r="B2420" s="207" t="s">
        <v>5332</v>
      </c>
      <c r="C2420" s="207" t="s">
        <v>8435</v>
      </c>
      <c r="D2420" s="297">
        <v>2</v>
      </c>
      <c r="L2420" s="207" t="s">
        <v>1437</v>
      </c>
      <c r="M2420" s="207" t="s">
        <v>3394</v>
      </c>
    </row>
    <row r="2421" spans="1:13" x14ac:dyDescent="0.25">
      <c r="A2421" s="207" t="s">
        <v>1139</v>
      </c>
      <c r="B2421" s="207" t="s">
        <v>5332</v>
      </c>
      <c r="C2421" s="207" t="s">
        <v>7673</v>
      </c>
      <c r="D2421" s="297">
        <v>2</v>
      </c>
      <c r="L2421" s="207" t="s">
        <v>1437</v>
      </c>
      <c r="M2421" s="207" t="s">
        <v>3397</v>
      </c>
    </row>
    <row r="2422" spans="1:13" x14ac:dyDescent="0.25">
      <c r="A2422" s="207" t="s">
        <v>1139</v>
      </c>
      <c r="B2422" s="207" t="s">
        <v>5332</v>
      </c>
      <c r="C2422" s="207" t="s">
        <v>7761</v>
      </c>
      <c r="D2422" s="297">
        <v>9</v>
      </c>
      <c r="L2422" s="207" t="s">
        <v>1437</v>
      </c>
      <c r="M2422" s="207" t="s">
        <v>8490</v>
      </c>
    </row>
    <row r="2423" spans="1:13" x14ac:dyDescent="0.25">
      <c r="A2423" s="207" t="s">
        <v>1139</v>
      </c>
      <c r="B2423" s="207" t="s">
        <v>5332</v>
      </c>
      <c r="C2423" s="207" t="s">
        <v>7762</v>
      </c>
      <c r="D2423" s="297">
        <v>3</v>
      </c>
      <c r="L2423" s="207" t="s">
        <v>1437</v>
      </c>
      <c r="M2423" s="207" t="s">
        <v>3399</v>
      </c>
    </row>
    <row r="2424" spans="1:13" x14ac:dyDescent="0.25">
      <c r="A2424" s="207" t="s">
        <v>1139</v>
      </c>
      <c r="B2424" s="207" t="s">
        <v>5307</v>
      </c>
      <c r="C2424" s="207" t="s">
        <v>8472</v>
      </c>
      <c r="D2424" s="297">
        <v>16</v>
      </c>
      <c r="L2424" s="207" t="s">
        <v>1437</v>
      </c>
      <c r="M2424" s="207" t="s">
        <v>3401</v>
      </c>
    </row>
    <row r="2425" spans="1:13" x14ac:dyDescent="0.25">
      <c r="A2425" s="207" t="s">
        <v>1139</v>
      </c>
      <c r="B2425" s="207" t="s">
        <v>5307</v>
      </c>
      <c r="C2425" s="207" t="s">
        <v>5281</v>
      </c>
      <c r="D2425" s="297">
        <v>6</v>
      </c>
      <c r="L2425" s="207" t="s">
        <v>1437</v>
      </c>
      <c r="M2425" s="207" t="s">
        <v>3403</v>
      </c>
    </row>
    <row r="2426" spans="1:13" x14ac:dyDescent="0.25">
      <c r="A2426" s="207" t="s">
        <v>1139</v>
      </c>
      <c r="B2426" s="207" t="s">
        <v>5307</v>
      </c>
      <c r="C2426" s="207" t="s">
        <v>5285</v>
      </c>
      <c r="D2426" s="297">
        <v>5</v>
      </c>
      <c r="L2426" s="207" t="s">
        <v>1437</v>
      </c>
      <c r="M2426" s="207" t="s">
        <v>7956</v>
      </c>
    </row>
    <row r="2427" spans="1:13" x14ac:dyDescent="0.25">
      <c r="A2427" s="207" t="s">
        <v>1139</v>
      </c>
      <c r="B2427" s="207" t="s">
        <v>5307</v>
      </c>
      <c r="C2427" s="207" t="s">
        <v>3245</v>
      </c>
      <c r="D2427" s="297">
        <v>4</v>
      </c>
      <c r="L2427" s="207" t="s">
        <v>1437</v>
      </c>
      <c r="M2427" s="207" t="s">
        <v>3411</v>
      </c>
    </row>
    <row r="2428" spans="1:13" x14ac:dyDescent="0.25">
      <c r="A2428" s="207" t="s">
        <v>1139</v>
      </c>
      <c r="B2428" s="207" t="s">
        <v>5307</v>
      </c>
      <c r="C2428" s="207" t="s">
        <v>3248</v>
      </c>
      <c r="D2428" s="297">
        <v>5</v>
      </c>
      <c r="L2428" s="207" t="s">
        <v>1437</v>
      </c>
      <c r="M2428" s="207" t="s">
        <v>3418</v>
      </c>
    </row>
    <row r="2429" spans="1:13" x14ac:dyDescent="0.25">
      <c r="A2429" s="207" t="s">
        <v>1139</v>
      </c>
      <c r="B2429" s="207" t="s">
        <v>5307</v>
      </c>
      <c r="C2429" s="207" t="s">
        <v>3285</v>
      </c>
      <c r="D2429" s="297">
        <v>16</v>
      </c>
      <c r="L2429" s="207" t="s">
        <v>1437</v>
      </c>
      <c r="M2429" s="207" t="s">
        <v>3420</v>
      </c>
    </row>
    <row r="2430" spans="1:13" x14ac:dyDescent="0.25">
      <c r="A2430" s="207" t="s">
        <v>1139</v>
      </c>
      <c r="B2430" s="207" t="s">
        <v>5307</v>
      </c>
      <c r="C2430" s="207" t="s">
        <v>3480</v>
      </c>
      <c r="D2430" s="297">
        <v>64</v>
      </c>
      <c r="L2430" s="207" t="s">
        <v>1437</v>
      </c>
      <c r="M2430" s="207" t="s">
        <v>3424</v>
      </c>
    </row>
    <row r="2431" spans="1:13" x14ac:dyDescent="0.25">
      <c r="A2431" s="207" t="s">
        <v>1139</v>
      </c>
      <c r="B2431" s="207" t="s">
        <v>5307</v>
      </c>
      <c r="C2431" s="207" t="s">
        <v>3483</v>
      </c>
      <c r="D2431" s="297">
        <v>84</v>
      </c>
      <c r="L2431" s="207" t="s">
        <v>1437</v>
      </c>
      <c r="M2431" s="207" t="s">
        <v>4513</v>
      </c>
    </row>
    <row r="2432" spans="1:13" x14ac:dyDescent="0.25">
      <c r="A2432" s="207" t="s">
        <v>1139</v>
      </c>
      <c r="B2432" s="207" t="s">
        <v>5307</v>
      </c>
      <c r="C2432" s="207" t="s">
        <v>3486</v>
      </c>
      <c r="D2432" s="297">
        <v>16</v>
      </c>
      <c r="L2432" s="207" t="s">
        <v>1437</v>
      </c>
      <c r="M2432" s="207" t="s">
        <v>4533</v>
      </c>
    </row>
    <row r="2433" spans="1:13" x14ac:dyDescent="0.25">
      <c r="A2433" s="207" t="s">
        <v>1139</v>
      </c>
      <c r="B2433" s="207" t="s">
        <v>5307</v>
      </c>
      <c r="C2433" s="207" t="s">
        <v>3489</v>
      </c>
      <c r="D2433" s="297">
        <v>32</v>
      </c>
      <c r="L2433" s="207" t="s">
        <v>1463</v>
      </c>
      <c r="M2433" s="207" t="s">
        <v>3257</v>
      </c>
    </row>
    <row r="2434" spans="1:13" x14ac:dyDescent="0.25">
      <c r="A2434" s="207" t="s">
        <v>1139</v>
      </c>
      <c r="B2434" s="207" t="s">
        <v>5307</v>
      </c>
      <c r="C2434" s="207" t="s">
        <v>3492</v>
      </c>
      <c r="D2434" s="297">
        <v>50</v>
      </c>
      <c r="L2434" s="207" t="s">
        <v>1463</v>
      </c>
      <c r="M2434" s="207" t="s">
        <v>3317</v>
      </c>
    </row>
    <row r="2435" spans="1:13" x14ac:dyDescent="0.25">
      <c r="A2435" s="207" t="s">
        <v>1139</v>
      </c>
      <c r="B2435" s="207" t="s">
        <v>5307</v>
      </c>
      <c r="C2435" s="207" t="s">
        <v>3495</v>
      </c>
      <c r="D2435" s="297">
        <v>32</v>
      </c>
      <c r="L2435" s="207" t="s">
        <v>1463</v>
      </c>
      <c r="M2435" s="207" t="s">
        <v>3341</v>
      </c>
    </row>
    <row r="2436" spans="1:13" x14ac:dyDescent="0.25">
      <c r="A2436" s="207" t="s">
        <v>1139</v>
      </c>
      <c r="B2436" s="207" t="s">
        <v>5307</v>
      </c>
      <c r="C2436" s="207" t="s">
        <v>3498</v>
      </c>
      <c r="D2436" s="297">
        <v>112</v>
      </c>
      <c r="L2436" s="207" t="s">
        <v>1463</v>
      </c>
      <c r="M2436" s="207" t="s">
        <v>7593</v>
      </c>
    </row>
    <row r="2437" spans="1:13" x14ac:dyDescent="0.25">
      <c r="A2437" s="207" t="s">
        <v>1139</v>
      </c>
      <c r="B2437" s="207" t="s">
        <v>5307</v>
      </c>
      <c r="C2437" s="207" t="s">
        <v>8473</v>
      </c>
      <c r="D2437" s="297">
        <v>2</v>
      </c>
      <c r="L2437" s="207" t="s">
        <v>1463</v>
      </c>
      <c r="M2437" s="207" t="s">
        <v>3353</v>
      </c>
    </row>
    <row r="2438" spans="1:13" x14ac:dyDescent="0.25">
      <c r="A2438" s="207" t="s">
        <v>1139</v>
      </c>
      <c r="B2438" s="207" t="s">
        <v>5307</v>
      </c>
      <c r="C2438" s="207" t="s">
        <v>7610</v>
      </c>
      <c r="D2438" s="297">
        <v>2</v>
      </c>
      <c r="L2438" s="207" t="s">
        <v>1463</v>
      </c>
      <c r="M2438" s="207" t="s">
        <v>3359</v>
      </c>
    </row>
    <row r="2439" spans="1:13" x14ac:dyDescent="0.25">
      <c r="A2439" s="207" t="s">
        <v>1139</v>
      </c>
      <c r="B2439" s="207" t="s">
        <v>5307</v>
      </c>
      <c r="C2439" s="207" t="s">
        <v>3501</v>
      </c>
      <c r="D2439" s="297">
        <v>16</v>
      </c>
      <c r="L2439" s="207" t="s">
        <v>1463</v>
      </c>
      <c r="M2439" s="207" t="s">
        <v>3362</v>
      </c>
    </row>
    <row r="2440" spans="1:13" x14ac:dyDescent="0.25">
      <c r="A2440" s="207" t="s">
        <v>1139</v>
      </c>
      <c r="B2440" s="207" t="s">
        <v>5307</v>
      </c>
      <c r="C2440" s="207" t="s">
        <v>7613</v>
      </c>
      <c r="D2440" s="297">
        <v>2</v>
      </c>
      <c r="L2440" s="207" t="s">
        <v>1463</v>
      </c>
      <c r="M2440" s="207" t="s">
        <v>7945</v>
      </c>
    </row>
    <row r="2441" spans="1:13" x14ac:dyDescent="0.25">
      <c r="A2441" s="207" t="s">
        <v>1139</v>
      </c>
      <c r="B2441" s="207" t="s">
        <v>5307</v>
      </c>
      <c r="C2441" s="207" t="s">
        <v>7615</v>
      </c>
      <c r="D2441" s="297">
        <v>16</v>
      </c>
      <c r="L2441" s="207" t="s">
        <v>1463</v>
      </c>
      <c r="M2441" s="207" t="s">
        <v>3380</v>
      </c>
    </row>
    <row r="2442" spans="1:13" x14ac:dyDescent="0.25">
      <c r="A2442" s="207" t="s">
        <v>1139</v>
      </c>
      <c r="B2442" s="207" t="s">
        <v>5307</v>
      </c>
      <c r="C2442" s="207" t="s">
        <v>3504</v>
      </c>
      <c r="D2442" s="297">
        <v>24</v>
      </c>
      <c r="L2442" s="207" t="s">
        <v>1463</v>
      </c>
      <c r="M2442" s="207" t="s">
        <v>3383</v>
      </c>
    </row>
    <row r="2443" spans="1:13" x14ac:dyDescent="0.25">
      <c r="A2443" s="207" t="s">
        <v>1139</v>
      </c>
      <c r="B2443" s="207" t="s">
        <v>5307</v>
      </c>
      <c r="C2443" s="207" t="s">
        <v>3507</v>
      </c>
      <c r="D2443" s="297">
        <v>16</v>
      </c>
      <c r="L2443" s="207" t="s">
        <v>1463</v>
      </c>
      <c r="M2443" s="207" t="s">
        <v>7946</v>
      </c>
    </row>
    <row r="2444" spans="1:13" x14ac:dyDescent="0.25">
      <c r="A2444" s="207" t="s">
        <v>1139</v>
      </c>
      <c r="B2444" s="207" t="s">
        <v>5307</v>
      </c>
      <c r="C2444" s="207" t="s">
        <v>3510</v>
      </c>
      <c r="D2444" s="297">
        <v>2</v>
      </c>
      <c r="L2444" s="207" t="s">
        <v>1463</v>
      </c>
      <c r="M2444" s="207" t="s">
        <v>7947</v>
      </c>
    </row>
    <row r="2445" spans="1:13" x14ac:dyDescent="0.25">
      <c r="A2445" s="207" t="s">
        <v>1139</v>
      </c>
      <c r="B2445" s="207" t="s">
        <v>5307</v>
      </c>
      <c r="C2445" s="207" t="s">
        <v>3513</v>
      </c>
      <c r="D2445" s="297">
        <v>16</v>
      </c>
      <c r="L2445" s="207" t="s">
        <v>1463</v>
      </c>
      <c r="M2445" s="207" t="s">
        <v>3386</v>
      </c>
    </row>
    <row r="2446" spans="1:13" x14ac:dyDescent="0.25">
      <c r="A2446" s="207" t="s">
        <v>1139</v>
      </c>
      <c r="B2446" s="207" t="s">
        <v>5307</v>
      </c>
      <c r="C2446" s="207" t="s">
        <v>3516</v>
      </c>
      <c r="D2446" s="297">
        <v>2</v>
      </c>
      <c r="L2446" s="207" t="s">
        <v>1463</v>
      </c>
      <c r="M2446" s="207" t="s">
        <v>7597</v>
      </c>
    </row>
    <row r="2447" spans="1:13" x14ac:dyDescent="0.25">
      <c r="A2447" s="207" t="s">
        <v>1139</v>
      </c>
      <c r="B2447" s="207" t="s">
        <v>5307</v>
      </c>
      <c r="C2447" s="207" t="s">
        <v>3519</v>
      </c>
      <c r="D2447" s="297">
        <v>2</v>
      </c>
      <c r="L2447" s="207" t="s">
        <v>1463</v>
      </c>
      <c r="M2447" s="207" t="s">
        <v>3397</v>
      </c>
    </row>
    <row r="2448" spans="1:13" x14ac:dyDescent="0.25">
      <c r="A2448" s="207" t="s">
        <v>1139</v>
      </c>
      <c r="B2448" s="207" t="s">
        <v>5307</v>
      </c>
      <c r="C2448" s="207" t="s">
        <v>3521</v>
      </c>
      <c r="D2448" s="297">
        <v>20</v>
      </c>
      <c r="L2448" s="207" t="s">
        <v>1463</v>
      </c>
      <c r="M2448" s="207" t="s">
        <v>7950</v>
      </c>
    </row>
    <row r="2449" spans="1:13" x14ac:dyDescent="0.25">
      <c r="A2449" s="207" t="s">
        <v>1139</v>
      </c>
      <c r="B2449" s="207" t="s">
        <v>5307</v>
      </c>
      <c r="C2449" s="207" t="s">
        <v>3524</v>
      </c>
      <c r="D2449" s="297">
        <v>6</v>
      </c>
      <c r="L2449" s="207" t="s">
        <v>1463</v>
      </c>
      <c r="M2449" s="207" t="s">
        <v>7951</v>
      </c>
    </row>
    <row r="2450" spans="1:13" x14ac:dyDescent="0.25">
      <c r="A2450" s="207" t="s">
        <v>1139</v>
      </c>
      <c r="B2450" s="207" t="s">
        <v>5307</v>
      </c>
      <c r="C2450" s="207" t="s">
        <v>3526</v>
      </c>
      <c r="D2450" s="297">
        <v>62</v>
      </c>
      <c r="L2450" s="207" t="s">
        <v>1463</v>
      </c>
      <c r="M2450" s="207" t="s">
        <v>7952</v>
      </c>
    </row>
    <row r="2451" spans="1:13" x14ac:dyDescent="0.25">
      <c r="A2451" s="207" t="s">
        <v>1139</v>
      </c>
      <c r="B2451" s="207" t="s">
        <v>5307</v>
      </c>
      <c r="C2451" s="207" t="s">
        <v>3529</v>
      </c>
      <c r="D2451" s="297">
        <v>2</v>
      </c>
      <c r="L2451" s="207" t="s">
        <v>1463</v>
      </c>
      <c r="M2451" s="207" t="s">
        <v>8492</v>
      </c>
    </row>
    <row r="2452" spans="1:13" x14ac:dyDescent="0.25">
      <c r="A2452" s="207" t="s">
        <v>1139</v>
      </c>
      <c r="B2452" s="207" t="s">
        <v>5307</v>
      </c>
      <c r="C2452" s="207" t="s">
        <v>3532</v>
      </c>
      <c r="D2452" s="297">
        <v>78</v>
      </c>
      <c r="L2452" s="207" t="s">
        <v>1463</v>
      </c>
      <c r="M2452" s="207" t="s">
        <v>8495</v>
      </c>
    </row>
    <row r="2453" spans="1:13" x14ac:dyDescent="0.25">
      <c r="A2453" s="207" t="s">
        <v>1139</v>
      </c>
      <c r="B2453" s="207" t="s">
        <v>5307</v>
      </c>
      <c r="C2453" s="207" t="s">
        <v>3535</v>
      </c>
      <c r="D2453" s="297">
        <v>50</v>
      </c>
      <c r="L2453" s="207" t="s">
        <v>1463</v>
      </c>
      <c r="M2453" s="207" t="s">
        <v>8033</v>
      </c>
    </row>
    <row r="2454" spans="1:13" x14ac:dyDescent="0.25">
      <c r="A2454" s="207" t="s">
        <v>1139</v>
      </c>
      <c r="B2454" s="207" t="s">
        <v>5307</v>
      </c>
      <c r="C2454" s="207" t="s">
        <v>3538</v>
      </c>
      <c r="D2454" s="297">
        <v>2</v>
      </c>
      <c r="L2454" s="207" t="s">
        <v>1463</v>
      </c>
      <c r="M2454" s="207" t="s">
        <v>8005</v>
      </c>
    </row>
    <row r="2455" spans="1:13" x14ac:dyDescent="0.25">
      <c r="A2455" s="207" t="s">
        <v>1139</v>
      </c>
      <c r="B2455" s="207" t="s">
        <v>5307</v>
      </c>
      <c r="C2455" s="207" t="s">
        <v>8425</v>
      </c>
      <c r="D2455" s="297">
        <v>16</v>
      </c>
      <c r="L2455" s="207" t="s">
        <v>1463</v>
      </c>
      <c r="M2455" s="207" t="s">
        <v>8493</v>
      </c>
    </row>
    <row r="2456" spans="1:13" x14ac:dyDescent="0.25">
      <c r="A2456" s="207" t="s">
        <v>1139</v>
      </c>
      <c r="B2456" s="207" t="s">
        <v>5307</v>
      </c>
      <c r="C2456" s="207" t="s">
        <v>7630</v>
      </c>
      <c r="D2456" s="297">
        <v>3</v>
      </c>
      <c r="L2456" s="207" t="s">
        <v>1463</v>
      </c>
      <c r="M2456" s="207" t="s">
        <v>7623</v>
      </c>
    </row>
    <row r="2457" spans="1:13" x14ac:dyDescent="0.25">
      <c r="A2457" s="207" t="s">
        <v>1139</v>
      </c>
      <c r="B2457" s="207" t="s">
        <v>5307</v>
      </c>
      <c r="C2457" s="207" t="s">
        <v>7636</v>
      </c>
      <c r="D2457" s="297">
        <v>2</v>
      </c>
      <c r="L2457" s="207" t="s">
        <v>1463</v>
      </c>
      <c r="M2457" s="207" t="s">
        <v>8496</v>
      </c>
    </row>
    <row r="2458" spans="1:13" x14ac:dyDescent="0.25">
      <c r="A2458" s="207" t="s">
        <v>1139</v>
      </c>
      <c r="B2458" s="207" t="s">
        <v>5307</v>
      </c>
      <c r="C2458" s="207" t="s">
        <v>3541</v>
      </c>
      <c r="D2458" s="297">
        <v>16</v>
      </c>
      <c r="L2458" s="207" t="s">
        <v>1463</v>
      </c>
      <c r="M2458" s="207" t="s">
        <v>8035</v>
      </c>
    </row>
    <row r="2459" spans="1:13" x14ac:dyDescent="0.25">
      <c r="A2459" s="207" t="s">
        <v>1139</v>
      </c>
      <c r="B2459" s="207" t="s">
        <v>5307</v>
      </c>
      <c r="C2459" s="207" t="s">
        <v>3543</v>
      </c>
      <c r="D2459" s="297">
        <v>80</v>
      </c>
      <c r="L2459" s="207" t="s">
        <v>1463</v>
      </c>
      <c r="M2459" s="207" t="s">
        <v>8494</v>
      </c>
    </row>
    <row r="2460" spans="1:13" x14ac:dyDescent="0.25">
      <c r="A2460" s="207" t="s">
        <v>1139</v>
      </c>
      <c r="B2460" s="207" t="s">
        <v>5307</v>
      </c>
      <c r="C2460" s="207" t="s">
        <v>3546</v>
      </c>
      <c r="D2460" s="297">
        <v>16</v>
      </c>
      <c r="L2460" s="207" t="s">
        <v>1463</v>
      </c>
      <c r="M2460" s="207" t="s">
        <v>8497</v>
      </c>
    </row>
    <row r="2461" spans="1:13" x14ac:dyDescent="0.25">
      <c r="A2461" s="207" t="s">
        <v>1139</v>
      </c>
      <c r="B2461" s="207" t="s">
        <v>5307</v>
      </c>
      <c r="C2461" s="207" t="s">
        <v>3549</v>
      </c>
      <c r="D2461" s="297">
        <v>28</v>
      </c>
      <c r="L2461" s="207" t="s">
        <v>1463</v>
      </c>
      <c r="M2461" s="207" t="s">
        <v>8491</v>
      </c>
    </row>
    <row r="2462" spans="1:13" x14ac:dyDescent="0.25">
      <c r="A2462" s="207" t="s">
        <v>1139</v>
      </c>
      <c r="B2462" s="207" t="s">
        <v>5307</v>
      </c>
      <c r="C2462" s="207" t="s">
        <v>3551</v>
      </c>
      <c r="D2462" s="297">
        <v>16</v>
      </c>
      <c r="L2462" s="207" t="s">
        <v>1470</v>
      </c>
      <c r="M2462" s="207" t="s">
        <v>3489</v>
      </c>
    </row>
    <row r="2463" spans="1:13" x14ac:dyDescent="0.25">
      <c r="A2463" s="207" t="s">
        <v>1139</v>
      </c>
      <c r="B2463" s="207" t="s">
        <v>5307</v>
      </c>
      <c r="C2463" s="207" t="s">
        <v>3554</v>
      </c>
      <c r="D2463" s="297">
        <v>16</v>
      </c>
      <c r="L2463" s="207" t="s">
        <v>1470</v>
      </c>
      <c r="M2463" s="207" t="s">
        <v>3492</v>
      </c>
    </row>
    <row r="2464" spans="1:13" x14ac:dyDescent="0.25">
      <c r="A2464" s="207" t="s">
        <v>1139</v>
      </c>
      <c r="B2464" s="207" t="s">
        <v>5307</v>
      </c>
      <c r="C2464" s="207" t="s">
        <v>3557</v>
      </c>
      <c r="D2464" s="297">
        <v>16</v>
      </c>
      <c r="L2464" s="207" t="s">
        <v>1470</v>
      </c>
      <c r="M2464" s="207" t="s">
        <v>3495</v>
      </c>
    </row>
    <row r="2465" spans="1:13" x14ac:dyDescent="0.25">
      <c r="A2465" s="207" t="s">
        <v>1139</v>
      </c>
      <c r="B2465" s="207" t="s">
        <v>5307</v>
      </c>
      <c r="C2465" s="207" t="s">
        <v>5470</v>
      </c>
      <c r="D2465" s="297">
        <v>16</v>
      </c>
      <c r="L2465" s="207" t="s">
        <v>1470</v>
      </c>
      <c r="M2465" s="207" t="s">
        <v>3532</v>
      </c>
    </row>
    <row r="2466" spans="1:13" x14ac:dyDescent="0.25">
      <c r="A2466" s="207" t="s">
        <v>1139</v>
      </c>
      <c r="B2466" s="207" t="s">
        <v>5307</v>
      </c>
      <c r="C2466" s="207" t="s">
        <v>3560</v>
      </c>
      <c r="D2466" s="297">
        <v>16</v>
      </c>
      <c r="L2466" s="207" t="s">
        <v>1470</v>
      </c>
      <c r="M2466" s="207" t="s">
        <v>3535</v>
      </c>
    </row>
    <row r="2467" spans="1:13" x14ac:dyDescent="0.25">
      <c r="A2467" s="207" t="s">
        <v>1139</v>
      </c>
      <c r="B2467" s="207" t="s">
        <v>5307</v>
      </c>
      <c r="C2467" s="207" t="s">
        <v>3562</v>
      </c>
      <c r="D2467" s="297">
        <v>16</v>
      </c>
      <c r="L2467" s="207" t="s">
        <v>1470</v>
      </c>
      <c r="M2467" s="207" t="s">
        <v>3543</v>
      </c>
    </row>
    <row r="2468" spans="1:13" x14ac:dyDescent="0.25">
      <c r="A2468" s="207" t="s">
        <v>1139</v>
      </c>
      <c r="B2468" s="207" t="s">
        <v>5307</v>
      </c>
      <c r="C2468" s="207" t="s">
        <v>3565</v>
      </c>
      <c r="D2468" s="297">
        <v>16</v>
      </c>
      <c r="L2468" s="207" t="s">
        <v>1470</v>
      </c>
      <c r="M2468" s="207" t="s">
        <v>3549</v>
      </c>
    </row>
    <row r="2469" spans="1:13" x14ac:dyDescent="0.25">
      <c r="A2469" s="207" t="s">
        <v>1139</v>
      </c>
      <c r="B2469" s="207" t="s">
        <v>5307</v>
      </c>
      <c r="C2469" s="207" t="s">
        <v>3568</v>
      </c>
      <c r="D2469" s="297">
        <v>16</v>
      </c>
      <c r="L2469" s="207" t="s">
        <v>1470</v>
      </c>
      <c r="M2469" s="207" t="s">
        <v>3570</v>
      </c>
    </row>
    <row r="2470" spans="1:13" x14ac:dyDescent="0.25">
      <c r="A2470" s="207" t="s">
        <v>1139</v>
      </c>
      <c r="B2470" s="207" t="s">
        <v>5307</v>
      </c>
      <c r="C2470" s="207" t="s">
        <v>3570</v>
      </c>
      <c r="D2470" s="297">
        <v>26</v>
      </c>
      <c r="L2470" s="207" t="s">
        <v>1470</v>
      </c>
      <c r="M2470" s="207" t="s">
        <v>7649</v>
      </c>
    </row>
    <row r="2471" spans="1:13" x14ac:dyDescent="0.25">
      <c r="A2471" s="207" t="s">
        <v>1139</v>
      </c>
      <c r="B2471" s="207" t="s">
        <v>5307</v>
      </c>
      <c r="C2471" s="207" t="s">
        <v>3573</v>
      </c>
      <c r="D2471" s="297">
        <v>6</v>
      </c>
      <c r="L2471" s="207" t="s">
        <v>1470</v>
      </c>
      <c r="M2471" s="207" t="s">
        <v>3588</v>
      </c>
    </row>
    <row r="2472" spans="1:13" x14ac:dyDescent="0.25">
      <c r="A2472" s="207" t="s">
        <v>1139</v>
      </c>
      <c r="B2472" s="207" t="s">
        <v>5307</v>
      </c>
      <c r="C2472" s="207" t="s">
        <v>3576</v>
      </c>
      <c r="D2472" s="297">
        <v>16</v>
      </c>
      <c r="L2472" s="207" t="s">
        <v>1470</v>
      </c>
      <c r="M2472" s="207" t="s">
        <v>7654</v>
      </c>
    </row>
    <row r="2473" spans="1:13" x14ac:dyDescent="0.25">
      <c r="A2473" s="207" t="s">
        <v>1139</v>
      </c>
      <c r="B2473" s="207" t="s">
        <v>5307</v>
      </c>
      <c r="C2473" s="207" t="s">
        <v>3579</v>
      </c>
      <c r="D2473" s="297">
        <v>16</v>
      </c>
      <c r="L2473" s="207" t="s">
        <v>1470</v>
      </c>
      <c r="M2473" s="207" t="s">
        <v>3602</v>
      </c>
    </row>
    <row r="2474" spans="1:13" x14ac:dyDescent="0.25">
      <c r="A2474" s="207" t="s">
        <v>1139</v>
      </c>
      <c r="B2474" s="207" t="s">
        <v>5307</v>
      </c>
      <c r="C2474" s="207" t="s">
        <v>3582</v>
      </c>
      <c r="D2474" s="297">
        <v>16</v>
      </c>
      <c r="L2474" s="207" t="s">
        <v>1470</v>
      </c>
      <c r="M2474" s="207" t="s">
        <v>3628</v>
      </c>
    </row>
    <row r="2475" spans="1:13" x14ac:dyDescent="0.25">
      <c r="A2475" s="207" t="s">
        <v>1139</v>
      </c>
      <c r="B2475" s="207" t="s">
        <v>5307</v>
      </c>
      <c r="C2475" s="207" t="s">
        <v>3585</v>
      </c>
      <c r="D2475" s="297">
        <v>16</v>
      </c>
      <c r="L2475" s="207" t="s">
        <v>1470</v>
      </c>
      <c r="M2475" s="207" t="s">
        <v>7678</v>
      </c>
    </row>
    <row r="2476" spans="1:13" x14ac:dyDescent="0.25">
      <c r="A2476" s="207" t="s">
        <v>1139</v>
      </c>
      <c r="B2476" s="207" t="s">
        <v>5307</v>
      </c>
      <c r="C2476" s="207" t="s">
        <v>3600</v>
      </c>
      <c r="D2476" s="297">
        <v>16</v>
      </c>
      <c r="L2476" s="207" t="s">
        <v>1470</v>
      </c>
      <c r="M2476" s="207" t="s">
        <v>3645</v>
      </c>
    </row>
    <row r="2477" spans="1:13" x14ac:dyDescent="0.25">
      <c r="A2477" s="207" t="s">
        <v>1139</v>
      </c>
      <c r="B2477" s="207" t="s">
        <v>5307</v>
      </c>
      <c r="C2477" s="207" t="s">
        <v>3605</v>
      </c>
      <c r="D2477" s="297">
        <v>96</v>
      </c>
      <c r="L2477" s="207" t="s">
        <v>1470</v>
      </c>
      <c r="M2477" s="207" t="s">
        <v>7684</v>
      </c>
    </row>
    <row r="2478" spans="1:13" x14ac:dyDescent="0.25">
      <c r="A2478" s="207" t="s">
        <v>1139</v>
      </c>
      <c r="B2478" s="207" t="s">
        <v>5307</v>
      </c>
      <c r="C2478" s="207" t="s">
        <v>3607</v>
      </c>
      <c r="D2478" s="297">
        <v>62</v>
      </c>
      <c r="L2478" s="207" t="s">
        <v>1470</v>
      </c>
      <c r="M2478" s="207" t="s">
        <v>3663</v>
      </c>
    </row>
    <row r="2479" spans="1:13" x14ac:dyDescent="0.25">
      <c r="A2479" s="207" t="s">
        <v>1139</v>
      </c>
      <c r="B2479" s="207" t="s">
        <v>5307</v>
      </c>
      <c r="C2479" s="207" t="s">
        <v>3610</v>
      </c>
      <c r="D2479" s="297">
        <v>2</v>
      </c>
      <c r="L2479" s="207" t="s">
        <v>1470</v>
      </c>
      <c r="M2479" s="207" t="s">
        <v>3684</v>
      </c>
    </row>
    <row r="2480" spans="1:13" x14ac:dyDescent="0.25">
      <c r="A2480" s="207" t="s">
        <v>1139</v>
      </c>
      <c r="B2480" s="207" t="s">
        <v>5307</v>
      </c>
      <c r="C2480" s="207" t="s">
        <v>3613</v>
      </c>
      <c r="D2480" s="297">
        <v>108</v>
      </c>
      <c r="L2480" s="207" t="s">
        <v>1470</v>
      </c>
      <c r="M2480" s="207" t="s">
        <v>3708</v>
      </c>
    </row>
    <row r="2481" spans="1:13" x14ac:dyDescent="0.25">
      <c r="A2481" s="207" t="s">
        <v>1139</v>
      </c>
      <c r="B2481" s="207" t="s">
        <v>5307</v>
      </c>
      <c r="C2481" s="207" t="s">
        <v>3616</v>
      </c>
      <c r="D2481" s="297">
        <v>2</v>
      </c>
      <c r="L2481" s="207" t="s">
        <v>1470</v>
      </c>
      <c r="M2481" s="207" t="s">
        <v>3714</v>
      </c>
    </row>
    <row r="2482" spans="1:13" x14ac:dyDescent="0.25">
      <c r="A2482" s="207" t="s">
        <v>1139</v>
      </c>
      <c r="B2482" s="207" t="s">
        <v>5307</v>
      </c>
      <c r="C2482" s="207" t="s">
        <v>7668</v>
      </c>
      <c r="D2482" s="297">
        <v>2</v>
      </c>
      <c r="L2482" s="207" t="s">
        <v>1470</v>
      </c>
      <c r="M2482" s="207" t="s">
        <v>3855</v>
      </c>
    </row>
    <row r="2483" spans="1:13" x14ac:dyDescent="0.25">
      <c r="A2483" s="207" t="s">
        <v>1139</v>
      </c>
      <c r="B2483" s="207" t="s">
        <v>5307</v>
      </c>
      <c r="C2483" s="207" t="s">
        <v>3619</v>
      </c>
      <c r="D2483" s="297">
        <v>2</v>
      </c>
      <c r="L2483" s="207" t="s">
        <v>1470</v>
      </c>
      <c r="M2483" s="207" t="s">
        <v>3858</v>
      </c>
    </row>
    <row r="2484" spans="1:13" x14ac:dyDescent="0.25">
      <c r="A2484" s="207" t="s">
        <v>1139</v>
      </c>
      <c r="B2484" s="207" t="s">
        <v>5307</v>
      </c>
      <c r="C2484" s="207" t="s">
        <v>3622</v>
      </c>
      <c r="D2484" s="297">
        <v>2</v>
      </c>
      <c r="L2484" s="207" t="s">
        <v>1470</v>
      </c>
      <c r="M2484" s="207" t="s">
        <v>3877</v>
      </c>
    </row>
    <row r="2485" spans="1:13" x14ac:dyDescent="0.25">
      <c r="A2485" s="207" t="s">
        <v>1139</v>
      </c>
      <c r="B2485" s="207" t="s">
        <v>5307</v>
      </c>
      <c r="C2485" s="207" t="s">
        <v>8474</v>
      </c>
      <c r="D2485" s="297">
        <v>6</v>
      </c>
      <c r="L2485" s="207" t="s">
        <v>1470</v>
      </c>
      <c r="M2485" s="207" t="s">
        <v>3880</v>
      </c>
    </row>
    <row r="2486" spans="1:13" x14ac:dyDescent="0.25">
      <c r="A2486" s="207" t="s">
        <v>1139</v>
      </c>
      <c r="B2486" s="207" t="s">
        <v>5307</v>
      </c>
      <c r="C2486" s="207" t="s">
        <v>7672</v>
      </c>
      <c r="D2486" s="297">
        <v>16</v>
      </c>
      <c r="L2486" s="207" t="s">
        <v>1470</v>
      </c>
      <c r="M2486" s="207" t="s">
        <v>7743</v>
      </c>
    </row>
    <row r="2487" spans="1:13" x14ac:dyDescent="0.25">
      <c r="A2487" s="207" t="s">
        <v>1139</v>
      </c>
      <c r="B2487" s="207" t="s">
        <v>5307</v>
      </c>
      <c r="C2487" s="207" t="s">
        <v>3625</v>
      </c>
      <c r="D2487" s="297">
        <v>2</v>
      </c>
      <c r="L2487" s="207" t="s">
        <v>1470</v>
      </c>
      <c r="M2487" s="207" t="s">
        <v>3983</v>
      </c>
    </row>
    <row r="2488" spans="1:13" x14ac:dyDescent="0.25">
      <c r="A2488" s="207" t="s">
        <v>1139</v>
      </c>
      <c r="B2488" s="207" t="s">
        <v>5307</v>
      </c>
      <c r="C2488" s="207" t="s">
        <v>3628</v>
      </c>
      <c r="D2488" s="297">
        <v>222</v>
      </c>
      <c r="L2488" s="207" t="s">
        <v>1470</v>
      </c>
      <c r="M2488" s="207" t="s">
        <v>3995</v>
      </c>
    </row>
    <row r="2489" spans="1:13" x14ac:dyDescent="0.25">
      <c r="A2489" s="207" t="s">
        <v>1139</v>
      </c>
      <c r="B2489" s="207" t="s">
        <v>5307</v>
      </c>
      <c r="C2489" s="207" t="s">
        <v>8475</v>
      </c>
      <c r="D2489" s="297">
        <v>16</v>
      </c>
      <c r="L2489" s="207" t="s">
        <v>1470</v>
      </c>
      <c r="M2489" s="207" t="s">
        <v>7823</v>
      </c>
    </row>
    <row r="2490" spans="1:13" x14ac:dyDescent="0.25">
      <c r="A2490" s="207" t="s">
        <v>1139</v>
      </c>
      <c r="B2490" s="207" t="s">
        <v>5307</v>
      </c>
      <c r="C2490" s="207" t="s">
        <v>7673</v>
      </c>
      <c r="D2490" s="297">
        <v>33</v>
      </c>
      <c r="L2490" s="207" t="s">
        <v>1470</v>
      </c>
      <c r="M2490" s="207" t="s">
        <v>8420</v>
      </c>
    </row>
    <row r="2491" spans="1:13" x14ac:dyDescent="0.25">
      <c r="A2491" s="207" t="s">
        <v>1139</v>
      </c>
      <c r="B2491" s="207" t="s">
        <v>5307</v>
      </c>
      <c r="C2491" s="207" t="s">
        <v>3631</v>
      </c>
      <c r="D2491" s="297">
        <v>16</v>
      </c>
      <c r="L2491" s="207" t="s">
        <v>1470</v>
      </c>
      <c r="M2491" s="207" t="s">
        <v>8190</v>
      </c>
    </row>
    <row r="2492" spans="1:13" x14ac:dyDescent="0.25">
      <c r="A2492" s="207" t="s">
        <v>1139</v>
      </c>
      <c r="B2492" s="207" t="s">
        <v>5307</v>
      </c>
      <c r="C2492" s="207" t="s">
        <v>3634</v>
      </c>
      <c r="D2492" s="297">
        <v>2</v>
      </c>
      <c r="L2492" s="207" t="s">
        <v>1470</v>
      </c>
      <c r="M2492" s="207" t="s">
        <v>8227</v>
      </c>
    </row>
    <row r="2493" spans="1:13" x14ac:dyDescent="0.25">
      <c r="A2493" s="207" t="s">
        <v>1139</v>
      </c>
      <c r="B2493" s="207" t="s">
        <v>5307</v>
      </c>
      <c r="C2493" s="207" t="s">
        <v>7674</v>
      </c>
      <c r="D2493" s="297">
        <v>2</v>
      </c>
      <c r="L2493" s="207" t="s">
        <v>1470</v>
      </c>
      <c r="M2493" s="207" t="s">
        <v>8285</v>
      </c>
    </row>
    <row r="2494" spans="1:13" x14ac:dyDescent="0.25">
      <c r="A2494" s="207" t="s">
        <v>1139</v>
      </c>
      <c r="B2494" s="207" t="s">
        <v>5307</v>
      </c>
      <c r="C2494" s="207" t="s">
        <v>7675</v>
      </c>
      <c r="D2494" s="297">
        <v>8</v>
      </c>
      <c r="L2494" s="207" t="s">
        <v>1470</v>
      </c>
      <c r="M2494" s="207" t="s">
        <v>8290</v>
      </c>
    </row>
    <row r="2495" spans="1:13" x14ac:dyDescent="0.25">
      <c r="A2495" s="207" t="s">
        <v>1139</v>
      </c>
      <c r="B2495" s="207" t="s">
        <v>5307</v>
      </c>
      <c r="C2495" s="207" t="s">
        <v>5520</v>
      </c>
      <c r="D2495" s="297">
        <v>16</v>
      </c>
      <c r="L2495" s="207" t="s">
        <v>1470</v>
      </c>
      <c r="M2495" s="207" t="s">
        <v>8297</v>
      </c>
    </row>
    <row r="2496" spans="1:13" x14ac:dyDescent="0.25">
      <c r="A2496" s="207" t="s">
        <v>1139</v>
      </c>
      <c r="B2496" s="207" t="s">
        <v>5307</v>
      </c>
      <c r="C2496" s="207" t="s">
        <v>8476</v>
      </c>
      <c r="D2496" s="297">
        <v>14</v>
      </c>
      <c r="L2496" s="207" t="s">
        <v>1470</v>
      </c>
      <c r="M2496" s="207" t="s">
        <v>8306</v>
      </c>
    </row>
    <row r="2497" spans="1:13" x14ac:dyDescent="0.25">
      <c r="A2497" s="207" t="s">
        <v>1139</v>
      </c>
      <c r="B2497" s="207" t="s">
        <v>5307</v>
      </c>
      <c r="C2497" s="207" t="s">
        <v>5523</v>
      </c>
      <c r="D2497" s="297">
        <v>16</v>
      </c>
      <c r="L2497" s="207" t="s">
        <v>1470</v>
      </c>
      <c r="M2497" s="207" t="s">
        <v>8312</v>
      </c>
    </row>
    <row r="2498" spans="1:13" x14ac:dyDescent="0.25">
      <c r="A2498" s="207" t="s">
        <v>1139</v>
      </c>
      <c r="B2498" s="207" t="s">
        <v>5307</v>
      </c>
      <c r="C2498" s="207" t="s">
        <v>7677</v>
      </c>
      <c r="D2498" s="297">
        <v>2</v>
      </c>
      <c r="L2498" s="207" t="s">
        <v>1470</v>
      </c>
      <c r="M2498" s="207" t="s">
        <v>8356</v>
      </c>
    </row>
    <row r="2499" spans="1:13" x14ac:dyDescent="0.25">
      <c r="A2499" s="207" t="s">
        <v>1139</v>
      </c>
      <c r="B2499" s="207" t="s">
        <v>5307</v>
      </c>
      <c r="C2499" s="207" t="s">
        <v>3637</v>
      </c>
      <c r="D2499" s="297">
        <v>2</v>
      </c>
      <c r="L2499" s="207" t="s">
        <v>1479</v>
      </c>
      <c r="M2499" s="207" t="s">
        <v>3257</v>
      </c>
    </row>
    <row r="2500" spans="1:13" x14ac:dyDescent="0.25">
      <c r="A2500" s="207" t="s">
        <v>1139</v>
      </c>
      <c r="B2500" s="207" t="s">
        <v>5307</v>
      </c>
      <c r="C2500" s="207" t="s">
        <v>8477</v>
      </c>
      <c r="D2500" s="297">
        <v>14</v>
      </c>
      <c r="L2500" s="207" t="s">
        <v>1479</v>
      </c>
      <c r="M2500" s="207" t="s">
        <v>3341</v>
      </c>
    </row>
    <row r="2501" spans="1:13" x14ac:dyDescent="0.25">
      <c r="A2501" s="207" t="s">
        <v>1139</v>
      </c>
      <c r="B2501" s="207" t="s">
        <v>5307</v>
      </c>
      <c r="C2501" s="207" t="s">
        <v>8478</v>
      </c>
      <c r="D2501" s="297">
        <v>14</v>
      </c>
      <c r="L2501" s="207" t="s">
        <v>1479</v>
      </c>
      <c r="M2501" s="207" t="s">
        <v>7897</v>
      </c>
    </row>
    <row r="2502" spans="1:13" x14ac:dyDescent="0.25">
      <c r="A2502" s="207" t="s">
        <v>1139</v>
      </c>
      <c r="B2502" s="207" t="s">
        <v>5307</v>
      </c>
      <c r="C2502" s="207" t="s">
        <v>3639</v>
      </c>
      <c r="D2502" s="297">
        <v>16</v>
      </c>
      <c r="L2502" s="207" t="s">
        <v>1479</v>
      </c>
      <c r="M2502" s="207" t="s">
        <v>7945</v>
      </c>
    </row>
    <row r="2503" spans="1:13" x14ac:dyDescent="0.25">
      <c r="A2503" s="207" t="s">
        <v>1139</v>
      </c>
      <c r="B2503" s="207" t="s">
        <v>5307</v>
      </c>
      <c r="C2503" s="207" t="s">
        <v>3648</v>
      </c>
      <c r="D2503" s="297">
        <v>16</v>
      </c>
      <c r="L2503" s="207" t="s">
        <v>1479</v>
      </c>
      <c r="M2503" s="207" t="s">
        <v>7597</v>
      </c>
    </row>
    <row r="2504" spans="1:13" x14ac:dyDescent="0.25">
      <c r="A2504" s="207" t="s">
        <v>1139</v>
      </c>
      <c r="B2504" s="207" t="s">
        <v>5307</v>
      </c>
      <c r="C2504" s="207" t="s">
        <v>8479</v>
      </c>
      <c r="D2504" s="297">
        <v>14</v>
      </c>
      <c r="L2504" s="207" t="s">
        <v>1479</v>
      </c>
      <c r="M2504" s="207" t="s">
        <v>8498</v>
      </c>
    </row>
    <row r="2505" spans="1:13" x14ac:dyDescent="0.25">
      <c r="A2505" s="207" t="s">
        <v>1139</v>
      </c>
      <c r="B2505" s="207" t="s">
        <v>5307</v>
      </c>
      <c r="C2505" s="207" t="s">
        <v>8480</v>
      </c>
      <c r="D2505" s="297">
        <v>14</v>
      </c>
      <c r="L2505" s="207" t="s">
        <v>1479</v>
      </c>
      <c r="M2505" s="207" t="s">
        <v>8499</v>
      </c>
    </row>
    <row r="2506" spans="1:13" x14ac:dyDescent="0.25">
      <c r="A2506" s="207" t="s">
        <v>1139</v>
      </c>
      <c r="B2506" s="207" t="s">
        <v>5307</v>
      </c>
      <c r="C2506" s="207" t="s">
        <v>8481</v>
      </c>
      <c r="D2506" s="297">
        <v>14</v>
      </c>
      <c r="L2506" s="207" t="s">
        <v>1479</v>
      </c>
      <c r="M2506" s="207" t="s">
        <v>3397</v>
      </c>
    </row>
    <row r="2507" spans="1:13" x14ac:dyDescent="0.25">
      <c r="A2507" s="207" t="s">
        <v>1139</v>
      </c>
      <c r="B2507" s="207" t="s">
        <v>5307</v>
      </c>
      <c r="C2507" s="207" t="s">
        <v>3651</v>
      </c>
      <c r="D2507" s="297">
        <v>16</v>
      </c>
      <c r="L2507" s="207" t="s">
        <v>1479</v>
      </c>
      <c r="M2507" s="207" t="s">
        <v>7950</v>
      </c>
    </row>
    <row r="2508" spans="1:13" x14ac:dyDescent="0.25">
      <c r="A2508" s="207" t="s">
        <v>1139</v>
      </c>
      <c r="B2508" s="207" t="s">
        <v>5307</v>
      </c>
      <c r="C2508" s="207" t="s">
        <v>7685</v>
      </c>
      <c r="D2508" s="297">
        <v>2</v>
      </c>
      <c r="L2508" s="207" t="s">
        <v>1479</v>
      </c>
      <c r="M2508" s="207" t="s">
        <v>7951</v>
      </c>
    </row>
    <row r="2509" spans="1:13" x14ac:dyDescent="0.25">
      <c r="A2509" s="207" t="s">
        <v>1139</v>
      </c>
      <c r="B2509" s="207" t="s">
        <v>5307</v>
      </c>
      <c r="C2509" s="207" t="s">
        <v>3654</v>
      </c>
      <c r="D2509" s="297">
        <v>16</v>
      </c>
      <c r="L2509" s="207" t="s">
        <v>1479</v>
      </c>
      <c r="M2509" s="207" t="s">
        <v>8500</v>
      </c>
    </row>
    <row r="2510" spans="1:13" x14ac:dyDescent="0.25">
      <c r="A2510" s="207" t="s">
        <v>1139</v>
      </c>
      <c r="B2510" s="207" t="s">
        <v>5307</v>
      </c>
      <c r="C2510" s="207" t="s">
        <v>3657</v>
      </c>
      <c r="D2510" s="297">
        <v>16</v>
      </c>
      <c r="L2510" s="207" t="s">
        <v>1479</v>
      </c>
      <c r="M2510" s="207" t="s">
        <v>8177</v>
      </c>
    </row>
    <row r="2511" spans="1:13" x14ac:dyDescent="0.25">
      <c r="A2511" s="207" t="s">
        <v>1139</v>
      </c>
      <c r="B2511" s="207" t="s">
        <v>5307</v>
      </c>
      <c r="C2511" s="207" t="s">
        <v>3660</v>
      </c>
      <c r="D2511" s="297">
        <v>16</v>
      </c>
      <c r="L2511" s="207" t="s">
        <v>1479</v>
      </c>
      <c r="M2511" s="207" t="s">
        <v>8032</v>
      </c>
    </row>
    <row r="2512" spans="1:13" x14ac:dyDescent="0.25">
      <c r="A2512" s="207" t="s">
        <v>1139</v>
      </c>
      <c r="B2512" s="207" t="s">
        <v>5307</v>
      </c>
      <c r="C2512" s="207" t="s">
        <v>7690</v>
      </c>
      <c r="D2512" s="297">
        <v>18</v>
      </c>
      <c r="L2512" s="207" t="s">
        <v>1479</v>
      </c>
      <c r="M2512" s="207" t="s">
        <v>4517</v>
      </c>
    </row>
    <row r="2513" spans="1:13" x14ac:dyDescent="0.25">
      <c r="A2513" s="207" t="s">
        <v>1139</v>
      </c>
      <c r="B2513" s="207" t="s">
        <v>5307</v>
      </c>
      <c r="C2513" s="207" t="s">
        <v>7679</v>
      </c>
      <c r="D2513" s="297">
        <v>2</v>
      </c>
      <c r="L2513" s="207" t="s">
        <v>1479</v>
      </c>
      <c r="M2513" s="207" t="s">
        <v>7890</v>
      </c>
    </row>
    <row r="2514" spans="1:13" x14ac:dyDescent="0.25">
      <c r="A2514" s="207" t="s">
        <v>1139</v>
      </c>
      <c r="B2514" s="207" t="s">
        <v>5307</v>
      </c>
      <c r="C2514" s="207" t="s">
        <v>8447</v>
      </c>
      <c r="D2514" s="297">
        <v>16</v>
      </c>
      <c r="L2514" s="207" t="s">
        <v>1479</v>
      </c>
      <c r="M2514" s="207" t="s">
        <v>5295</v>
      </c>
    </row>
    <row r="2515" spans="1:13" x14ac:dyDescent="0.25">
      <c r="A2515" s="207" t="s">
        <v>1139</v>
      </c>
      <c r="B2515" s="207" t="s">
        <v>5307</v>
      </c>
      <c r="C2515" s="207" t="s">
        <v>3663</v>
      </c>
      <c r="D2515" s="297">
        <v>32</v>
      </c>
      <c r="L2515" s="207" t="s">
        <v>1479</v>
      </c>
      <c r="M2515" s="207" t="s">
        <v>8038</v>
      </c>
    </row>
    <row r="2516" spans="1:13" x14ac:dyDescent="0.25">
      <c r="A2516" s="207" t="s">
        <v>1139</v>
      </c>
      <c r="B2516" s="207" t="s">
        <v>5307</v>
      </c>
      <c r="C2516" s="207" t="s">
        <v>8482</v>
      </c>
      <c r="D2516" s="297">
        <v>14</v>
      </c>
      <c r="L2516" s="207" t="s">
        <v>1484</v>
      </c>
      <c r="M2516" s="207" t="s">
        <v>3489</v>
      </c>
    </row>
    <row r="2517" spans="1:13" x14ac:dyDescent="0.25">
      <c r="A2517" s="207" t="s">
        <v>1139</v>
      </c>
      <c r="B2517" s="207" t="s">
        <v>5307</v>
      </c>
      <c r="C2517" s="207" t="s">
        <v>8448</v>
      </c>
      <c r="D2517" s="297">
        <v>2</v>
      </c>
      <c r="L2517" s="207" t="s">
        <v>1484</v>
      </c>
      <c r="M2517" s="207" t="s">
        <v>3492</v>
      </c>
    </row>
    <row r="2518" spans="1:13" x14ac:dyDescent="0.25">
      <c r="A2518" s="207" t="s">
        <v>1139</v>
      </c>
      <c r="B2518" s="207" t="s">
        <v>5307</v>
      </c>
      <c r="C2518" s="207" t="s">
        <v>8449</v>
      </c>
      <c r="D2518" s="297">
        <v>2</v>
      </c>
      <c r="L2518" s="207" t="s">
        <v>1484</v>
      </c>
      <c r="M2518" s="207" t="s">
        <v>3535</v>
      </c>
    </row>
    <row r="2519" spans="1:13" x14ac:dyDescent="0.25">
      <c r="A2519" s="207" t="s">
        <v>1139</v>
      </c>
      <c r="B2519" s="207" t="s">
        <v>5307</v>
      </c>
      <c r="C2519" s="207" t="s">
        <v>7696</v>
      </c>
      <c r="D2519" s="297">
        <v>2</v>
      </c>
      <c r="L2519" s="207" t="s">
        <v>1484</v>
      </c>
      <c r="M2519" s="207" t="s">
        <v>3549</v>
      </c>
    </row>
    <row r="2520" spans="1:13" x14ac:dyDescent="0.25">
      <c r="A2520" s="207" t="s">
        <v>1139</v>
      </c>
      <c r="B2520" s="207" t="s">
        <v>5307</v>
      </c>
      <c r="C2520" s="207" t="s">
        <v>3666</v>
      </c>
      <c r="D2520" s="297">
        <v>2</v>
      </c>
      <c r="L2520" s="207" t="s">
        <v>1484</v>
      </c>
      <c r="M2520" s="207" t="s">
        <v>3570</v>
      </c>
    </row>
    <row r="2521" spans="1:13" x14ac:dyDescent="0.25">
      <c r="A2521" s="207" t="s">
        <v>1139</v>
      </c>
      <c r="B2521" s="207" t="s">
        <v>5307</v>
      </c>
      <c r="C2521" s="207" t="s">
        <v>3669</v>
      </c>
      <c r="D2521" s="297">
        <v>2</v>
      </c>
      <c r="L2521" s="207" t="s">
        <v>1484</v>
      </c>
      <c r="M2521" s="207" t="s">
        <v>7665</v>
      </c>
    </row>
    <row r="2522" spans="1:13" x14ac:dyDescent="0.25">
      <c r="A2522" s="207" t="s">
        <v>1139</v>
      </c>
      <c r="B2522" s="207" t="s">
        <v>5307</v>
      </c>
      <c r="C2522" s="207" t="s">
        <v>3672</v>
      </c>
      <c r="D2522" s="297">
        <v>2</v>
      </c>
      <c r="L2522" s="207" t="s">
        <v>1484</v>
      </c>
      <c r="M2522" s="207" t="s">
        <v>3628</v>
      </c>
    </row>
    <row r="2523" spans="1:13" x14ac:dyDescent="0.25">
      <c r="A2523" s="207" t="s">
        <v>1139</v>
      </c>
      <c r="B2523" s="207" t="s">
        <v>5307</v>
      </c>
      <c r="C2523" s="207" t="s">
        <v>3675</v>
      </c>
      <c r="D2523" s="297">
        <v>6</v>
      </c>
      <c r="L2523" s="207" t="s">
        <v>1484</v>
      </c>
      <c r="M2523" s="207" t="s">
        <v>8435</v>
      </c>
    </row>
    <row r="2524" spans="1:13" x14ac:dyDescent="0.25">
      <c r="A2524" s="207" t="s">
        <v>1139</v>
      </c>
      <c r="B2524" s="207" t="s">
        <v>5307</v>
      </c>
      <c r="C2524" s="207" t="s">
        <v>3678</v>
      </c>
      <c r="D2524" s="297">
        <v>2</v>
      </c>
      <c r="L2524" s="207" t="s">
        <v>1484</v>
      </c>
      <c r="M2524" s="207" t="s">
        <v>7673</v>
      </c>
    </row>
    <row r="2525" spans="1:13" x14ac:dyDescent="0.25">
      <c r="A2525" s="207" t="s">
        <v>1139</v>
      </c>
      <c r="B2525" s="207" t="s">
        <v>5307</v>
      </c>
      <c r="C2525" s="207" t="s">
        <v>3681</v>
      </c>
      <c r="D2525" s="297">
        <v>4</v>
      </c>
      <c r="L2525" s="207" t="s">
        <v>1484</v>
      </c>
      <c r="M2525" s="207" t="s">
        <v>3663</v>
      </c>
    </row>
    <row r="2526" spans="1:13" x14ac:dyDescent="0.25">
      <c r="A2526" s="207" t="s">
        <v>1139</v>
      </c>
      <c r="B2526" s="207" t="s">
        <v>5307</v>
      </c>
      <c r="C2526" s="207" t="s">
        <v>3684</v>
      </c>
      <c r="D2526" s="297">
        <v>2</v>
      </c>
      <c r="L2526" s="207" t="s">
        <v>1484</v>
      </c>
      <c r="M2526" s="207" t="s">
        <v>7680</v>
      </c>
    </row>
    <row r="2527" spans="1:13" x14ac:dyDescent="0.25">
      <c r="A2527" s="207" t="s">
        <v>1139</v>
      </c>
      <c r="B2527" s="207" t="s">
        <v>5307</v>
      </c>
      <c r="C2527" s="207" t="s">
        <v>3687</v>
      </c>
      <c r="D2527" s="297">
        <v>12</v>
      </c>
      <c r="L2527" s="207" t="s">
        <v>1484</v>
      </c>
      <c r="M2527" s="207" t="s">
        <v>7681</v>
      </c>
    </row>
    <row r="2528" spans="1:13" x14ac:dyDescent="0.25">
      <c r="A2528" s="207" t="s">
        <v>1139</v>
      </c>
      <c r="B2528" s="207" t="s">
        <v>5307</v>
      </c>
      <c r="C2528" s="207" t="s">
        <v>3690</v>
      </c>
      <c r="D2528" s="297">
        <v>2</v>
      </c>
      <c r="L2528" s="207" t="s">
        <v>1484</v>
      </c>
      <c r="M2528" s="207" t="s">
        <v>7743</v>
      </c>
    </row>
    <row r="2529" spans="1:13" x14ac:dyDescent="0.25">
      <c r="A2529" s="207" t="s">
        <v>1139</v>
      </c>
      <c r="B2529" s="207" t="s">
        <v>5307</v>
      </c>
      <c r="C2529" s="207" t="s">
        <v>3693</v>
      </c>
      <c r="D2529" s="297">
        <v>2</v>
      </c>
      <c r="L2529" s="207" t="s">
        <v>1484</v>
      </c>
      <c r="M2529" s="207" t="s">
        <v>8501</v>
      </c>
    </row>
    <row r="2530" spans="1:13" x14ac:dyDescent="0.25">
      <c r="A2530" s="207" t="s">
        <v>1139</v>
      </c>
      <c r="B2530" s="207" t="s">
        <v>5307</v>
      </c>
      <c r="C2530" s="207" t="s">
        <v>3696</v>
      </c>
      <c r="D2530" s="297">
        <v>6</v>
      </c>
      <c r="L2530" s="207" t="s">
        <v>1484</v>
      </c>
      <c r="M2530" s="207" t="s">
        <v>8502</v>
      </c>
    </row>
    <row r="2531" spans="1:13" x14ac:dyDescent="0.25">
      <c r="A2531" s="207" t="s">
        <v>1139</v>
      </c>
      <c r="B2531" s="207" t="s">
        <v>5307</v>
      </c>
      <c r="C2531" s="207" t="s">
        <v>3699</v>
      </c>
      <c r="D2531" s="297">
        <v>6</v>
      </c>
      <c r="L2531" s="207" t="s">
        <v>1484</v>
      </c>
      <c r="M2531" s="207" t="s">
        <v>8503</v>
      </c>
    </row>
    <row r="2532" spans="1:13" x14ac:dyDescent="0.25">
      <c r="A2532" s="207" t="s">
        <v>1139</v>
      </c>
      <c r="B2532" s="207" t="s">
        <v>5307</v>
      </c>
      <c r="C2532" s="207" t="s">
        <v>3702</v>
      </c>
      <c r="D2532" s="297">
        <v>4</v>
      </c>
      <c r="L2532" s="207" t="s">
        <v>1484</v>
      </c>
      <c r="M2532" s="207" t="s">
        <v>7692</v>
      </c>
    </row>
    <row r="2533" spans="1:13" x14ac:dyDescent="0.25">
      <c r="A2533" s="207" t="s">
        <v>1139</v>
      </c>
      <c r="B2533" s="207" t="s">
        <v>5307</v>
      </c>
      <c r="C2533" s="207" t="s">
        <v>3705</v>
      </c>
      <c r="D2533" s="297">
        <v>2</v>
      </c>
      <c r="L2533" s="207" t="s">
        <v>1484</v>
      </c>
      <c r="M2533" s="207" t="s">
        <v>7822</v>
      </c>
    </row>
    <row r="2534" spans="1:13" x14ac:dyDescent="0.25">
      <c r="A2534" s="207" t="s">
        <v>1139</v>
      </c>
      <c r="B2534" s="207" t="s">
        <v>5307</v>
      </c>
      <c r="C2534" s="207" t="s">
        <v>3708</v>
      </c>
      <c r="D2534" s="297">
        <v>46</v>
      </c>
      <c r="L2534" s="207" t="s">
        <v>1518</v>
      </c>
      <c r="M2534" s="207" t="s">
        <v>3966</v>
      </c>
    </row>
    <row r="2535" spans="1:13" x14ac:dyDescent="0.25">
      <c r="A2535" s="207" t="s">
        <v>1139</v>
      </c>
      <c r="B2535" s="207" t="s">
        <v>5307</v>
      </c>
      <c r="C2535" s="207" t="s">
        <v>3711</v>
      </c>
      <c r="D2535" s="297">
        <v>2</v>
      </c>
      <c r="L2535" s="207" t="s">
        <v>1527</v>
      </c>
      <c r="M2535" s="207" t="s">
        <v>3966</v>
      </c>
    </row>
    <row r="2536" spans="1:13" x14ac:dyDescent="0.25">
      <c r="A2536" s="207" t="s">
        <v>1139</v>
      </c>
      <c r="B2536" s="207" t="s">
        <v>5307</v>
      </c>
      <c r="C2536" s="207" t="s">
        <v>5577</v>
      </c>
      <c r="D2536" s="297">
        <v>6</v>
      </c>
      <c r="L2536" s="207" t="s">
        <v>1536</v>
      </c>
      <c r="M2536" s="207" t="s">
        <v>3966</v>
      </c>
    </row>
    <row r="2537" spans="1:13" x14ac:dyDescent="0.25">
      <c r="A2537" s="207" t="s">
        <v>1139</v>
      </c>
      <c r="B2537" s="207" t="s">
        <v>5307</v>
      </c>
      <c r="C2537" s="207" t="s">
        <v>3714</v>
      </c>
      <c r="D2537" s="297">
        <v>10</v>
      </c>
      <c r="L2537" s="207" t="s">
        <v>1543</v>
      </c>
      <c r="M2537" s="207" t="s">
        <v>3966</v>
      </c>
    </row>
    <row r="2538" spans="1:13" x14ac:dyDescent="0.25">
      <c r="A2538" s="207" t="s">
        <v>1139</v>
      </c>
      <c r="B2538" s="207" t="s">
        <v>5307</v>
      </c>
      <c r="C2538" s="207" t="s">
        <v>3717</v>
      </c>
      <c r="D2538" s="297">
        <v>6</v>
      </c>
      <c r="L2538" s="207" t="s">
        <v>1549</v>
      </c>
      <c r="M2538" s="207" t="s">
        <v>3966</v>
      </c>
    </row>
    <row r="2539" spans="1:13" x14ac:dyDescent="0.25">
      <c r="A2539" s="207" t="s">
        <v>1139</v>
      </c>
      <c r="B2539" s="207" t="s">
        <v>5307</v>
      </c>
      <c r="C2539" s="207" t="s">
        <v>3720</v>
      </c>
      <c r="D2539" s="297">
        <v>2</v>
      </c>
      <c r="L2539" s="207" t="s">
        <v>1558</v>
      </c>
      <c r="M2539" s="207" t="s">
        <v>3585</v>
      </c>
    </row>
    <row r="2540" spans="1:13" x14ac:dyDescent="0.25">
      <c r="A2540" s="207" t="s">
        <v>1139</v>
      </c>
      <c r="B2540" s="207" t="s">
        <v>5307</v>
      </c>
      <c r="C2540" s="207" t="s">
        <v>3723</v>
      </c>
      <c r="D2540" s="297">
        <v>2</v>
      </c>
      <c r="L2540" s="207" t="s">
        <v>1558</v>
      </c>
      <c r="M2540" s="207" t="s">
        <v>3628</v>
      </c>
    </row>
    <row r="2541" spans="1:13" x14ac:dyDescent="0.25">
      <c r="A2541" s="207" t="s">
        <v>1139</v>
      </c>
      <c r="B2541" s="207" t="s">
        <v>5307</v>
      </c>
      <c r="C2541" s="207" t="s">
        <v>3726</v>
      </c>
      <c r="D2541" s="297">
        <v>2</v>
      </c>
      <c r="L2541" s="207" t="s">
        <v>1633</v>
      </c>
      <c r="M2541" s="207" t="s">
        <v>3541</v>
      </c>
    </row>
    <row r="2542" spans="1:13" x14ac:dyDescent="0.25">
      <c r="A2542" s="207" t="s">
        <v>1139</v>
      </c>
      <c r="B2542" s="207" t="s">
        <v>5307</v>
      </c>
      <c r="C2542" s="207" t="s">
        <v>3729</v>
      </c>
      <c r="D2542" s="297">
        <v>2</v>
      </c>
      <c r="L2542" s="207" t="s">
        <v>1633</v>
      </c>
      <c r="M2542" s="207" t="s">
        <v>3546</v>
      </c>
    </row>
    <row r="2543" spans="1:13" x14ac:dyDescent="0.25">
      <c r="A2543" s="207" t="s">
        <v>1139</v>
      </c>
      <c r="B2543" s="207" t="s">
        <v>5307</v>
      </c>
      <c r="C2543" s="207" t="s">
        <v>3732</v>
      </c>
      <c r="D2543" s="297">
        <v>2</v>
      </c>
      <c r="L2543" s="207" t="s">
        <v>1633</v>
      </c>
      <c r="M2543" s="207" t="s">
        <v>3549</v>
      </c>
    </row>
    <row r="2544" spans="1:13" x14ac:dyDescent="0.25">
      <c r="A2544" s="207" t="s">
        <v>1139</v>
      </c>
      <c r="B2544" s="207" t="s">
        <v>5307</v>
      </c>
      <c r="C2544" s="207" t="s">
        <v>3735</v>
      </c>
      <c r="D2544" s="297">
        <v>6</v>
      </c>
      <c r="L2544" s="207" t="s">
        <v>1633</v>
      </c>
      <c r="M2544" s="207" t="s">
        <v>3560</v>
      </c>
    </row>
    <row r="2545" spans="1:13" x14ac:dyDescent="0.25">
      <c r="A2545" s="207" t="s">
        <v>1139</v>
      </c>
      <c r="B2545" s="207" t="s">
        <v>5307</v>
      </c>
      <c r="C2545" s="207" t="s">
        <v>3738</v>
      </c>
      <c r="D2545" s="297">
        <v>6</v>
      </c>
      <c r="L2545" s="207" t="s">
        <v>1633</v>
      </c>
      <c r="M2545" s="207" t="s">
        <v>3562</v>
      </c>
    </row>
    <row r="2546" spans="1:13" x14ac:dyDescent="0.25">
      <c r="A2546" s="207" t="s">
        <v>1139</v>
      </c>
      <c r="B2546" s="207" t="s">
        <v>5307</v>
      </c>
      <c r="C2546" s="207" t="s">
        <v>7719</v>
      </c>
      <c r="D2546" s="297">
        <v>2</v>
      </c>
      <c r="L2546" s="207" t="s">
        <v>1633</v>
      </c>
      <c r="M2546" s="207" t="s">
        <v>3568</v>
      </c>
    </row>
    <row r="2547" spans="1:13" x14ac:dyDescent="0.25">
      <c r="A2547" s="207" t="s">
        <v>1139</v>
      </c>
      <c r="B2547" s="207" t="s">
        <v>5307</v>
      </c>
      <c r="C2547" s="207" t="s">
        <v>3741</v>
      </c>
      <c r="D2547" s="297">
        <v>2</v>
      </c>
      <c r="L2547" s="207" t="s">
        <v>1633</v>
      </c>
      <c r="M2547" s="207" t="s">
        <v>3576</v>
      </c>
    </row>
    <row r="2548" spans="1:13" x14ac:dyDescent="0.25">
      <c r="A2548" s="207" t="s">
        <v>1139</v>
      </c>
      <c r="B2548" s="207" t="s">
        <v>5307</v>
      </c>
      <c r="C2548" s="207" t="s">
        <v>3744</v>
      </c>
      <c r="D2548" s="297">
        <v>6</v>
      </c>
      <c r="L2548" s="207" t="s">
        <v>1633</v>
      </c>
      <c r="M2548" s="207" t="s">
        <v>3579</v>
      </c>
    </row>
    <row r="2549" spans="1:13" x14ac:dyDescent="0.25">
      <c r="A2549" s="207" t="s">
        <v>1139</v>
      </c>
      <c r="B2549" s="207" t="s">
        <v>5307</v>
      </c>
      <c r="C2549" s="207" t="s">
        <v>3747</v>
      </c>
      <c r="D2549" s="297">
        <v>6</v>
      </c>
      <c r="L2549" s="207" t="s">
        <v>1633</v>
      </c>
      <c r="M2549" s="207" t="s">
        <v>3582</v>
      </c>
    </row>
    <row r="2550" spans="1:13" x14ac:dyDescent="0.25">
      <c r="A2550" s="207" t="s">
        <v>1139</v>
      </c>
      <c r="B2550" s="207" t="s">
        <v>5307</v>
      </c>
      <c r="C2550" s="207" t="s">
        <v>3750</v>
      </c>
      <c r="D2550" s="297">
        <v>2</v>
      </c>
      <c r="L2550" s="207" t="s">
        <v>1633</v>
      </c>
      <c r="M2550" s="207" t="s">
        <v>3585</v>
      </c>
    </row>
    <row r="2551" spans="1:13" x14ac:dyDescent="0.25">
      <c r="A2551" s="207" t="s">
        <v>1139</v>
      </c>
      <c r="B2551" s="207" t="s">
        <v>5307</v>
      </c>
      <c r="C2551" s="207" t="s">
        <v>3756</v>
      </c>
      <c r="D2551" s="297">
        <v>10</v>
      </c>
      <c r="L2551" s="207" t="s">
        <v>1633</v>
      </c>
      <c r="M2551" s="207" t="s">
        <v>3616</v>
      </c>
    </row>
    <row r="2552" spans="1:13" x14ac:dyDescent="0.25">
      <c r="A2552" s="207" t="s">
        <v>1139</v>
      </c>
      <c r="B2552" s="207" t="s">
        <v>5307</v>
      </c>
      <c r="C2552" s="207" t="s">
        <v>3759</v>
      </c>
      <c r="D2552" s="297">
        <v>10</v>
      </c>
      <c r="L2552" s="207" t="s">
        <v>1633</v>
      </c>
      <c r="M2552" s="207" t="s">
        <v>3619</v>
      </c>
    </row>
    <row r="2553" spans="1:13" x14ac:dyDescent="0.25">
      <c r="A2553" s="207" t="s">
        <v>1139</v>
      </c>
      <c r="B2553" s="207" t="s">
        <v>5307</v>
      </c>
      <c r="C2553" s="207" t="s">
        <v>3762</v>
      </c>
      <c r="D2553" s="297">
        <v>10</v>
      </c>
      <c r="L2553" s="207" t="s">
        <v>1633</v>
      </c>
      <c r="M2553" s="207" t="s">
        <v>3628</v>
      </c>
    </row>
    <row r="2554" spans="1:13" x14ac:dyDescent="0.25">
      <c r="A2554" s="207" t="s">
        <v>1139</v>
      </c>
      <c r="B2554" s="207" t="s">
        <v>5307</v>
      </c>
      <c r="C2554" s="207" t="s">
        <v>7912</v>
      </c>
      <c r="D2554" s="297">
        <v>2</v>
      </c>
      <c r="L2554" s="207" t="s">
        <v>1633</v>
      </c>
      <c r="M2554" s="207" t="s">
        <v>3966</v>
      </c>
    </row>
    <row r="2555" spans="1:13" x14ac:dyDescent="0.25">
      <c r="A2555" s="207" t="s">
        <v>1139</v>
      </c>
      <c r="B2555" s="207" t="s">
        <v>5307</v>
      </c>
      <c r="C2555" s="207" t="s">
        <v>3765</v>
      </c>
      <c r="D2555" s="297">
        <v>2</v>
      </c>
      <c r="L2555" s="207" t="s">
        <v>1633</v>
      </c>
      <c r="M2555" s="207" t="s">
        <v>3974</v>
      </c>
    </row>
    <row r="2556" spans="1:13" x14ac:dyDescent="0.25">
      <c r="A2556" s="207" t="s">
        <v>1139</v>
      </c>
      <c r="B2556" s="207" t="s">
        <v>5307</v>
      </c>
      <c r="C2556" s="207" t="s">
        <v>3768</v>
      </c>
      <c r="D2556" s="297">
        <v>2</v>
      </c>
      <c r="L2556" s="207" t="s">
        <v>1633</v>
      </c>
      <c r="M2556" s="207" t="s">
        <v>3979</v>
      </c>
    </row>
    <row r="2557" spans="1:13" x14ac:dyDescent="0.25">
      <c r="A2557" s="207" t="s">
        <v>1139</v>
      </c>
      <c r="B2557" s="207" t="s">
        <v>5307</v>
      </c>
      <c r="C2557" s="207" t="s">
        <v>3771</v>
      </c>
      <c r="D2557" s="297">
        <v>2</v>
      </c>
      <c r="L2557" s="207" t="s">
        <v>1633</v>
      </c>
      <c r="M2557" s="207" t="s">
        <v>3995</v>
      </c>
    </row>
    <row r="2558" spans="1:13" x14ac:dyDescent="0.25">
      <c r="A2558" s="207" t="s">
        <v>1139</v>
      </c>
      <c r="B2558" s="207" t="s">
        <v>5307</v>
      </c>
      <c r="C2558" s="207" t="s">
        <v>3774</v>
      </c>
      <c r="D2558" s="297">
        <v>2</v>
      </c>
      <c r="L2558" s="207" t="s">
        <v>1633</v>
      </c>
      <c r="M2558" s="207" t="s">
        <v>4037</v>
      </c>
    </row>
    <row r="2559" spans="1:13" x14ac:dyDescent="0.25">
      <c r="A2559" s="207" t="s">
        <v>1139</v>
      </c>
      <c r="B2559" s="207" t="s">
        <v>5307</v>
      </c>
      <c r="C2559" s="207" t="s">
        <v>3776</v>
      </c>
      <c r="D2559" s="297">
        <v>2</v>
      </c>
      <c r="L2559" s="207" t="s">
        <v>1633</v>
      </c>
      <c r="M2559" s="207" t="s">
        <v>4038</v>
      </c>
    </row>
    <row r="2560" spans="1:13" x14ac:dyDescent="0.25">
      <c r="A2560" s="207" t="s">
        <v>1139</v>
      </c>
      <c r="B2560" s="207" t="s">
        <v>5307</v>
      </c>
      <c r="C2560" s="207" t="s">
        <v>3779</v>
      </c>
      <c r="D2560" s="297">
        <v>16</v>
      </c>
      <c r="L2560" s="207" t="s">
        <v>1633</v>
      </c>
      <c r="M2560" s="207" t="s">
        <v>4040</v>
      </c>
    </row>
    <row r="2561" spans="1:13" x14ac:dyDescent="0.25">
      <c r="A2561" s="207" t="s">
        <v>1139</v>
      </c>
      <c r="B2561" s="207" t="s">
        <v>5307</v>
      </c>
      <c r="C2561" s="207" t="s">
        <v>5629</v>
      </c>
      <c r="D2561" s="297">
        <v>6</v>
      </c>
      <c r="L2561" s="207" t="s">
        <v>1633</v>
      </c>
      <c r="M2561" s="207" t="s">
        <v>4042</v>
      </c>
    </row>
    <row r="2562" spans="1:13" x14ac:dyDescent="0.25">
      <c r="A2562" s="207" t="s">
        <v>1139</v>
      </c>
      <c r="B2562" s="207" t="s">
        <v>5307</v>
      </c>
      <c r="C2562" s="207" t="s">
        <v>3785</v>
      </c>
      <c r="D2562" s="297">
        <v>6</v>
      </c>
      <c r="L2562" s="207" t="s">
        <v>1633</v>
      </c>
      <c r="M2562" s="207" t="s">
        <v>4046</v>
      </c>
    </row>
    <row r="2563" spans="1:13" x14ac:dyDescent="0.25">
      <c r="A2563" s="207" t="s">
        <v>1139</v>
      </c>
      <c r="B2563" s="207" t="s">
        <v>5307</v>
      </c>
      <c r="C2563" s="207" t="s">
        <v>3790</v>
      </c>
      <c r="D2563" s="297">
        <v>12</v>
      </c>
      <c r="L2563" s="207" t="s">
        <v>1633</v>
      </c>
      <c r="M2563" s="207" t="s">
        <v>4051</v>
      </c>
    </row>
    <row r="2564" spans="1:13" x14ac:dyDescent="0.25">
      <c r="A2564" s="207" t="s">
        <v>1139</v>
      </c>
      <c r="B2564" s="207" t="s">
        <v>5307</v>
      </c>
      <c r="C2564" s="207" t="s">
        <v>5640</v>
      </c>
      <c r="D2564" s="297">
        <v>66</v>
      </c>
      <c r="L2564" s="207" t="s">
        <v>1633</v>
      </c>
      <c r="M2564" s="207" t="s">
        <v>4072</v>
      </c>
    </row>
    <row r="2565" spans="1:13" x14ac:dyDescent="0.25">
      <c r="A2565" s="207" t="s">
        <v>1139</v>
      </c>
      <c r="B2565" s="207" t="s">
        <v>5307</v>
      </c>
      <c r="C2565" s="207" t="s">
        <v>3796</v>
      </c>
      <c r="D2565" s="297">
        <v>12</v>
      </c>
      <c r="L2565" s="207" t="s">
        <v>1633</v>
      </c>
      <c r="M2565" s="207" t="s">
        <v>4074</v>
      </c>
    </row>
    <row r="2566" spans="1:13" x14ac:dyDescent="0.25">
      <c r="A2566" s="207" t="s">
        <v>1139</v>
      </c>
      <c r="B2566" s="207" t="s">
        <v>5307</v>
      </c>
      <c r="C2566" s="207" t="s">
        <v>5647</v>
      </c>
      <c r="D2566" s="297">
        <v>24</v>
      </c>
      <c r="L2566" s="207" t="s">
        <v>1633</v>
      </c>
      <c r="M2566" s="207" t="s">
        <v>4076</v>
      </c>
    </row>
    <row r="2567" spans="1:13" x14ac:dyDescent="0.25">
      <c r="A2567" s="207" t="s">
        <v>1139</v>
      </c>
      <c r="B2567" s="207" t="s">
        <v>5307</v>
      </c>
      <c r="C2567" s="207" t="s">
        <v>3802</v>
      </c>
      <c r="D2567" s="297">
        <v>8</v>
      </c>
      <c r="L2567" s="207" t="s">
        <v>1633</v>
      </c>
      <c r="M2567" s="207" t="s">
        <v>8181</v>
      </c>
    </row>
    <row r="2568" spans="1:13" x14ac:dyDescent="0.25">
      <c r="A2568" s="207" t="s">
        <v>1139</v>
      </c>
      <c r="B2568" s="207" t="s">
        <v>5307</v>
      </c>
      <c r="C2568" s="207" t="s">
        <v>5654</v>
      </c>
      <c r="D2568" s="297">
        <v>24</v>
      </c>
      <c r="L2568" s="207" t="s">
        <v>1676</v>
      </c>
      <c r="M2568" s="207" t="s">
        <v>8504</v>
      </c>
    </row>
    <row r="2569" spans="1:13" x14ac:dyDescent="0.25">
      <c r="A2569" s="207" t="s">
        <v>1139</v>
      </c>
      <c r="B2569" s="207" t="s">
        <v>5307</v>
      </c>
      <c r="C2569" s="207" t="s">
        <v>3808</v>
      </c>
      <c r="D2569" s="297">
        <v>8</v>
      </c>
      <c r="L2569" s="207" t="s">
        <v>1676</v>
      </c>
      <c r="M2569" s="207" t="s">
        <v>3314</v>
      </c>
    </row>
    <row r="2570" spans="1:13" x14ac:dyDescent="0.25">
      <c r="A2570" s="207" t="s">
        <v>1139</v>
      </c>
      <c r="B2570" s="207" t="s">
        <v>5307</v>
      </c>
      <c r="C2570" s="207" t="s">
        <v>5661</v>
      </c>
      <c r="D2570" s="297">
        <v>62</v>
      </c>
      <c r="L2570" s="207" t="s">
        <v>1676</v>
      </c>
      <c r="M2570" s="207" t="s">
        <v>3341</v>
      </c>
    </row>
    <row r="2571" spans="1:13" x14ac:dyDescent="0.25">
      <c r="A2571" s="207" t="s">
        <v>1139</v>
      </c>
      <c r="B2571" s="207" t="s">
        <v>5307</v>
      </c>
      <c r="C2571" s="207" t="s">
        <v>3814</v>
      </c>
      <c r="D2571" s="297">
        <v>8</v>
      </c>
      <c r="L2571" s="207" t="s">
        <v>1676</v>
      </c>
      <c r="M2571" s="207" t="s">
        <v>7897</v>
      </c>
    </row>
    <row r="2572" spans="1:13" x14ac:dyDescent="0.25">
      <c r="A2572" s="207" t="s">
        <v>1139</v>
      </c>
      <c r="B2572" s="207" t="s">
        <v>5307</v>
      </c>
      <c r="C2572" s="207" t="s">
        <v>5668</v>
      </c>
      <c r="D2572" s="297">
        <v>30</v>
      </c>
      <c r="L2572" s="207" t="s">
        <v>1676</v>
      </c>
      <c r="M2572" s="207" t="s">
        <v>7596</v>
      </c>
    </row>
    <row r="2573" spans="1:13" x14ac:dyDescent="0.25">
      <c r="A2573" s="207" t="s">
        <v>1139</v>
      </c>
      <c r="B2573" s="207" t="s">
        <v>5307</v>
      </c>
      <c r="C2573" s="207" t="s">
        <v>3820</v>
      </c>
      <c r="D2573" s="297">
        <v>16</v>
      </c>
      <c r="L2573" s="207" t="s">
        <v>1676</v>
      </c>
      <c r="M2573" s="207" t="s">
        <v>7905</v>
      </c>
    </row>
    <row r="2574" spans="1:13" x14ac:dyDescent="0.25">
      <c r="A2574" s="207" t="s">
        <v>1139</v>
      </c>
      <c r="B2574" s="207" t="s">
        <v>5307</v>
      </c>
      <c r="C2574" s="207" t="s">
        <v>5678</v>
      </c>
      <c r="D2574" s="297">
        <v>68</v>
      </c>
      <c r="L2574" s="207" t="s">
        <v>1676</v>
      </c>
      <c r="M2574" s="207" t="s">
        <v>3386</v>
      </c>
    </row>
    <row r="2575" spans="1:13" x14ac:dyDescent="0.25">
      <c r="A2575" s="207" t="s">
        <v>1139</v>
      </c>
      <c r="B2575" s="207" t="s">
        <v>5307</v>
      </c>
      <c r="C2575" s="207" t="s">
        <v>3826</v>
      </c>
      <c r="D2575" s="297">
        <v>8</v>
      </c>
      <c r="L2575" s="207" t="s">
        <v>1676</v>
      </c>
      <c r="M2575" s="207" t="s">
        <v>7597</v>
      </c>
    </row>
    <row r="2576" spans="1:13" x14ac:dyDescent="0.25">
      <c r="A2576" s="207" t="s">
        <v>1139</v>
      </c>
      <c r="B2576" s="207" t="s">
        <v>5307</v>
      </c>
      <c r="C2576" s="207" t="s">
        <v>5688</v>
      </c>
      <c r="D2576" s="297">
        <v>62</v>
      </c>
      <c r="L2576" s="207" t="s">
        <v>1676</v>
      </c>
      <c r="M2576" s="207" t="s">
        <v>3397</v>
      </c>
    </row>
    <row r="2577" spans="1:13" x14ac:dyDescent="0.25">
      <c r="A2577" s="207" t="s">
        <v>1139</v>
      </c>
      <c r="B2577" s="207" t="s">
        <v>5307</v>
      </c>
      <c r="C2577" s="207" t="s">
        <v>3831</v>
      </c>
      <c r="D2577" s="297">
        <v>12</v>
      </c>
      <c r="L2577" s="207" t="s">
        <v>1676</v>
      </c>
      <c r="M2577" s="207" t="s">
        <v>7902</v>
      </c>
    </row>
    <row r="2578" spans="1:13" x14ac:dyDescent="0.25">
      <c r="A2578" s="207" t="s">
        <v>1139</v>
      </c>
      <c r="B2578" s="207" t="s">
        <v>5307</v>
      </c>
      <c r="C2578" s="207" t="s">
        <v>5695</v>
      </c>
      <c r="D2578" s="297">
        <v>32</v>
      </c>
      <c r="L2578" s="207" t="s">
        <v>1676</v>
      </c>
      <c r="M2578" s="207" t="s">
        <v>7654</v>
      </c>
    </row>
    <row r="2579" spans="1:13" x14ac:dyDescent="0.25">
      <c r="A2579" s="207" t="s">
        <v>1139</v>
      </c>
      <c r="B2579" s="207" t="s">
        <v>5307</v>
      </c>
      <c r="C2579" s="207" t="s">
        <v>3834</v>
      </c>
      <c r="D2579" s="297">
        <v>12</v>
      </c>
      <c r="L2579" s="207" t="s">
        <v>1676</v>
      </c>
      <c r="M2579" s="207" t="s">
        <v>3628</v>
      </c>
    </row>
    <row r="2580" spans="1:13" x14ac:dyDescent="0.25">
      <c r="A2580" s="207" t="s">
        <v>1139</v>
      </c>
      <c r="B2580" s="207" t="s">
        <v>5307</v>
      </c>
      <c r="C2580" s="207" t="s">
        <v>5702</v>
      </c>
      <c r="D2580" s="297">
        <v>64</v>
      </c>
      <c r="L2580" s="207" t="s">
        <v>1676</v>
      </c>
      <c r="M2580" s="207" t="s">
        <v>7600</v>
      </c>
    </row>
    <row r="2581" spans="1:13" x14ac:dyDescent="0.25">
      <c r="A2581" s="207" t="s">
        <v>1139</v>
      </c>
      <c r="B2581" s="207" t="s">
        <v>5307</v>
      </c>
      <c r="C2581" s="207" t="s">
        <v>3837</v>
      </c>
      <c r="D2581" s="297">
        <v>8</v>
      </c>
      <c r="L2581" s="207" t="s">
        <v>1676</v>
      </c>
      <c r="M2581" s="207" t="s">
        <v>7730</v>
      </c>
    </row>
    <row r="2582" spans="1:13" x14ac:dyDescent="0.25">
      <c r="A2582" s="207" t="s">
        <v>1139</v>
      </c>
      <c r="B2582" s="207" t="s">
        <v>5307</v>
      </c>
      <c r="C2582" s="207" t="s">
        <v>5708</v>
      </c>
      <c r="D2582" s="297">
        <v>44</v>
      </c>
      <c r="L2582" s="207" t="s">
        <v>1676</v>
      </c>
      <c r="M2582" s="207" t="s">
        <v>8505</v>
      </c>
    </row>
    <row r="2583" spans="1:13" x14ac:dyDescent="0.25">
      <c r="A2583" s="207" t="s">
        <v>1139</v>
      </c>
      <c r="B2583" s="207" t="s">
        <v>5307</v>
      </c>
      <c r="C2583" s="207" t="s">
        <v>3849</v>
      </c>
      <c r="D2583" s="297">
        <v>6</v>
      </c>
      <c r="L2583" s="207" t="s">
        <v>1676</v>
      </c>
      <c r="M2583" s="207" t="s">
        <v>7743</v>
      </c>
    </row>
    <row r="2584" spans="1:13" x14ac:dyDescent="0.25">
      <c r="A2584" s="207" t="s">
        <v>1139</v>
      </c>
      <c r="B2584" s="207" t="s">
        <v>5307</v>
      </c>
      <c r="C2584" s="207" t="s">
        <v>3855</v>
      </c>
      <c r="D2584" s="297">
        <v>14</v>
      </c>
      <c r="L2584" s="207" t="s">
        <v>1676</v>
      </c>
      <c r="M2584" s="207" t="s">
        <v>7745</v>
      </c>
    </row>
    <row r="2585" spans="1:13" x14ac:dyDescent="0.25">
      <c r="A2585" s="207" t="s">
        <v>1139</v>
      </c>
      <c r="B2585" s="207" t="s">
        <v>5307</v>
      </c>
      <c r="C2585" s="207" t="s">
        <v>5723</v>
      </c>
      <c r="D2585" s="297">
        <v>4</v>
      </c>
      <c r="L2585" s="207" t="s">
        <v>1676</v>
      </c>
      <c r="M2585" s="207" t="s">
        <v>3995</v>
      </c>
    </row>
    <row r="2586" spans="1:13" x14ac:dyDescent="0.25">
      <c r="A2586" s="207" t="s">
        <v>1139</v>
      </c>
      <c r="B2586" s="207" t="s">
        <v>5307</v>
      </c>
      <c r="C2586" s="207" t="s">
        <v>3870</v>
      </c>
      <c r="D2586" s="297">
        <v>8</v>
      </c>
      <c r="L2586" s="207" t="s">
        <v>1676</v>
      </c>
      <c r="M2586" s="207" t="s">
        <v>4517</v>
      </c>
    </row>
    <row r="2587" spans="1:13" x14ac:dyDescent="0.25">
      <c r="A2587" s="207" t="s">
        <v>1139</v>
      </c>
      <c r="B2587" s="207" t="s">
        <v>5307</v>
      </c>
      <c r="C2587" s="207" t="s">
        <v>3873</v>
      </c>
      <c r="D2587" s="297">
        <v>8</v>
      </c>
      <c r="L2587" s="207" t="s">
        <v>1676</v>
      </c>
      <c r="M2587" s="207" t="s">
        <v>7614</v>
      </c>
    </row>
    <row r="2588" spans="1:13" x14ac:dyDescent="0.25">
      <c r="A2588" s="207" t="s">
        <v>1139</v>
      </c>
      <c r="B2588" s="207" t="s">
        <v>5307</v>
      </c>
      <c r="C2588" s="207" t="s">
        <v>3877</v>
      </c>
      <c r="D2588" s="297">
        <v>14</v>
      </c>
      <c r="L2588" s="207" t="s">
        <v>1676</v>
      </c>
      <c r="M2588" s="207" t="s">
        <v>7623</v>
      </c>
    </row>
    <row r="2589" spans="1:13" x14ac:dyDescent="0.25">
      <c r="A2589" s="207" t="s">
        <v>1139</v>
      </c>
      <c r="B2589" s="207" t="s">
        <v>5307</v>
      </c>
      <c r="C2589" s="207" t="s">
        <v>3880</v>
      </c>
      <c r="D2589" s="297">
        <v>30</v>
      </c>
      <c r="L2589" s="207" t="s">
        <v>1679</v>
      </c>
      <c r="M2589" s="207" t="s">
        <v>3341</v>
      </c>
    </row>
    <row r="2590" spans="1:13" x14ac:dyDescent="0.25">
      <c r="A2590" s="207" t="s">
        <v>1139</v>
      </c>
      <c r="B2590" s="207" t="s">
        <v>5307</v>
      </c>
      <c r="C2590" s="207" t="s">
        <v>7913</v>
      </c>
      <c r="D2590" s="297">
        <v>2</v>
      </c>
      <c r="L2590" s="207" t="s">
        <v>1679</v>
      </c>
      <c r="M2590" s="207" t="s">
        <v>7596</v>
      </c>
    </row>
    <row r="2591" spans="1:13" x14ac:dyDescent="0.25">
      <c r="A2591" s="207" t="s">
        <v>1139</v>
      </c>
      <c r="B2591" s="207" t="s">
        <v>5307</v>
      </c>
      <c r="C2591" s="207" t="s">
        <v>3887</v>
      </c>
      <c r="D2591" s="297">
        <v>6</v>
      </c>
      <c r="L2591" s="207" t="s">
        <v>1679</v>
      </c>
      <c r="M2591" s="207" t="s">
        <v>3628</v>
      </c>
    </row>
    <row r="2592" spans="1:13" x14ac:dyDescent="0.25">
      <c r="A2592" s="207" t="s">
        <v>1139</v>
      </c>
      <c r="B2592" s="207" t="s">
        <v>5307</v>
      </c>
      <c r="C2592" s="207" t="s">
        <v>3895</v>
      </c>
      <c r="D2592" s="297">
        <v>2</v>
      </c>
      <c r="L2592" s="207" t="s">
        <v>1679</v>
      </c>
      <c r="M2592" s="207" t="s">
        <v>7743</v>
      </c>
    </row>
    <row r="2593" spans="1:13" x14ac:dyDescent="0.25">
      <c r="A2593" s="207" t="s">
        <v>1139</v>
      </c>
      <c r="B2593" s="207" t="s">
        <v>5307</v>
      </c>
      <c r="C2593" s="207" t="s">
        <v>3900</v>
      </c>
      <c r="D2593" s="297">
        <v>2</v>
      </c>
      <c r="L2593" s="207" t="s">
        <v>1679</v>
      </c>
      <c r="M2593" s="207" t="s">
        <v>7745</v>
      </c>
    </row>
    <row r="2594" spans="1:13" x14ac:dyDescent="0.25">
      <c r="A2594" s="207" t="s">
        <v>1139</v>
      </c>
      <c r="B2594" s="207" t="s">
        <v>5307</v>
      </c>
      <c r="C2594" s="207" t="s">
        <v>3905</v>
      </c>
      <c r="D2594" s="297">
        <v>2</v>
      </c>
      <c r="L2594" s="207" t="s">
        <v>1679</v>
      </c>
      <c r="M2594" s="207" t="s">
        <v>3995</v>
      </c>
    </row>
    <row r="2595" spans="1:13" x14ac:dyDescent="0.25">
      <c r="A2595" s="207" t="s">
        <v>1139</v>
      </c>
      <c r="B2595" s="207" t="s">
        <v>5307</v>
      </c>
      <c r="C2595" s="207" t="s">
        <v>3908</v>
      </c>
      <c r="D2595" s="297">
        <v>2</v>
      </c>
      <c r="L2595" s="207" t="s">
        <v>1679</v>
      </c>
      <c r="M2595" s="207" t="s">
        <v>7749</v>
      </c>
    </row>
    <row r="2596" spans="1:13" x14ac:dyDescent="0.25">
      <c r="A2596" s="207" t="s">
        <v>1139</v>
      </c>
      <c r="B2596" s="207" t="s">
        <v>5307</v>
      </c>
      <c r="C2596" s="207" t="s">
        <v>3911</v>
      </c>
      <c r="D2596" s="297">
        <v>2</v>
      </c>
      <c r="L2596" s="207" t="s">
        <v>1699</v>
      </c>
      <c r="M2596" s="207" t="s">
        <v>3341</v>
      </c>
    </row>
    <row r="2597" spans="1:13" x14ac:dyDescent="0.25">
      <c r="A2597" s="207" t="s">
        <v>1139</v>
      </c>
      <c r="B2597" s="207" t="s">
        <v>5307</v>
      </c>
      <c r="C2597" s="207" t="s">
        <v>3914</v>
      </c>
      <c r="D2597" s="297">
        <v>2</v>
      </c>
      <c r="L2597" s="207" t="s">
        <v>1699</v>
      </c>
      <c r="M2597" s="207" t="s">
        <v>3365</v>
      </c>
    </row>
    <row r="2598" spans="1:13" x14ac:dyDescent="0.25">
      <c r="A2598" s="207" t="s">
        <v>1139</v>
      </c>
      <c r="B2598" s="207" t="s">
        <v>5307</v>
      </c>
      <c r="C2598" s="207" t="s">
        <v>3916</v>
      </c>
      <c r="D2598" s="297">
        <v>2</v>
      </c>
      <c r="L2598" s="207" t="s">
        <v>1699</v>
      </c>
      <c r="M2598" s="207" t="s">
        <v>3391</v>
      </c>
    </row>
    <row r="2599" spans="1:13" x14ac:dyDescent="0.25">
      <c r="A2599" s="207" t="s">
        <v>1139</v>
      </c>
      <c r="B2599" s="207" t="s">
        <v>5307</v>
      </c>
      <c r="C2599" s="207" t="s">
        <v>3923</v>
      </c>
      <c r="D2599" s="297">
        <v>2</v>
      </c>
      <c r="L2599" s="207" t="s">
        <v>1699</v>
      </c>
      <c r="M2599" s="207" t="s">
        <v>3413</v>
      </c>
    </row>
    <row r="2600" spans="1:13" x14ac:dyDescent="0.25">
      <c r="A2600" s="207" t="s">
        <v>1139</v>
      </c>
      <c r="B2600" s="207" t="s">
        <v>5307</v>
      </c>
      <c r="C2600" s="207" t="s">
        <v>7921</v>
      </c>
      <c r="D2600" s="297">
        <v>2</v>
      </c>
      <c r="L2600" s="207" t="s">
        <v>1703</v>
      </c>
      <c r="M2600" s="207" t="s">
        <v>3341</v>
      </c>
    </row>
    <row r="2601" spans="1:13" x14ac:dyDescent="0.25">
      <c r="A2601" s="207" t="s">
        <v>1139</v>
      </c>
      <c r="B2601" s="207" t="s">
        <v>5307</v>
      </c>
      <c r="C2601" s="207" t="s">
        <v>3925</v>
      </c>
      <c r="D2601" s="297">
        <v>2</v>
      </c>
      <c r="L2601" s="207" t="s">
        <v>1703</v>
      </c>
      <c r="M2601" s="207" t="s">
        <v>7593</v>
      </c>
    </row>
    <row r="2602" spans="1:13" x14ac:dyDescent="0.25">
      <c r="A2602" s="207" t="s">
        <v>1139</v>
      </c>
      <c r="B2602" s="207" t="s">
        <v>5307</v>
      </c>
      <c r="C2602" s="207" t="s">
        <v>7680</v>
      </c>
      <c r="D2602" s="297">
        <v>9</v>
      </c>
      <c r="L2602" s="207" t="s">
        <v>1703</v>
      </c>
      <c r="M2602" s="207" t="s">
        <v>3353</v>
      </c>
    </row>
    <row r="2603" spans="1:13" x14ac:dyDescent="0.25">
      <c r="A2603" s="207" t="s">
        <v>1139</v>
      </c>
      <c r="B2603" s="207" t="s">
        <v>5307</v>
      </c>
      <c r="C2603" s="207" t="s">
        <v>7681</v>
      </c>
      <c r="D2603" s="297">
        <v>3</v>
      </c>
      <c r="L2603" s="207" t="s">
        <v>1703</v>
      </c>
      <c r="M2603" s="207" t="s">
        <v>3365</v>
      </c>
    </row>
    <row r="2604" spans="1:13" x14ac:dyDescent="0.25">
      <c r="A2604" s="207" t="s">
        <v>1139</v>
      </c>
      <c r="B2604" s="207" t="s">
        <v>5307</v>
      </c>
      <c r="C2604" s="207" t="s">
        <v>3930</v>
      </c>
      <c r="D2604" s="297">
        <v>100</v>
      </c>
      <c r="L2604" s="207" t="s">
        <v>1703</v>
      </c>
      <c r="M2604" s="207" t="s">
        <v>3383</v>
      </c>
    </row>
    <row r="2605" spans="1:13" x14ac:dyDescent="0.25">
      <c r="A2605" s="207" t="s">
        <v>1139</v>
      </c>
      <c r="B2605" s="207" t="s">
        <v>5307</v>
      </c>
      <c r="C2605" s="207" t="s">
        <v>3932</v>
      </c>
      <c r="D2605" s="297">
        <v>118</v>
      </c>
      <c r="L2605" s="207" t="s">
        <v>1703</v>
      </c>
      <c r="M2605" s="207" t="s">
        <v>3391</v>
      </c>
    </row>
    <row r="2606" spans="1:13" x14ac:dyDescent="0.25">
      <c r="A2606" s="207" t="s">
        <v>1139</v>
      </c>
      <c r="B2606" s="207" t="s">
        <v>5307</v>
      </c>
      <c r="C2606" s="207" t="s">
        <v>7735</v>
      </c>
      <c r="D2606" s="297">
        <v>56</v>
      </c>
      <c r="L2606" s="207" t="s">
        <v>1703</v>
      </c>
      <c r="M2606" s="207" t="s">
        <v>3413</v>
      </c>
    </row>
    <row r="2607" spans="1:13" x14ac:dyDescent="0.25">
      <c r="A2607" s="207" t="s">
        <v>1139</v>
      </c>
      <c r="B2607" s="207" t="s">
        <v>5307</v>
      </c>
      <c r="C2607" s="207" t="s">
        <v>3938</v>
      </c>
      <c r="D2607" s="297">
        <v>92</v>
      </c>
      <c r="L2607" s="207" t="s">
        <v>1707</v>
      </c>
      <c r="M2607" s="207" t="s">
        <v>3483</v>
      </c>
    </row>
    <row r="2608" spans="1:13" x14ac:dyDescent="0.25">
      <c r="A2608" s="207" t="s">
        <v>1139</v>
      </c>
      <c r="B2608" s="207" t="s">
        <v>5307</v>
      </c>
      <c r="C2608" s="207" t="s">
        <v>3941</v>
      </c>
      <c r="D2608" s="297">
        <v>42</v>
      </c>
      <c r="L2608" s="207" t="s">
        <v>1707</v>
      </c>
      <c r="M2608" s="207" t="s">
        <v>3541</v>
      </c>
    </row>
    <row r="2609" spans="1:13" x14ac:dyDescent="0.25">
      <c r="A2609" s="207" t="s">
        <v>1139</v>
      </c>
      <c r="B2609" s="207" t="s">
        <v>5307</v>
      </c>
      <c r="C2609" s="207" t="s">
        <v>7741</v>
      </c>
      <c r="D2609" s="297">
        <v>16</v>
      </c>
      <c r="L2609" s="207" t="s">
        <v>1707</v>
      </c>
      <c r="M2609" s="207" t="s">
        <v>3551</v>
      </c>
    </row>
    <row r="2610" spans="1:13" x14ac:dyDescent="0.25">
      <c r="A2610" s="207" t="s">
        <v>1139</v>
      </c>
      <c r="B2610" s="207" t="s">
        <v>5307</v>
      </c>
      <c r="C2610" s="207" t="s">
        <v>7683</v>
      </c>
      <c r="D2610" s="297">
        <v>3</v>
      </c>
      <c r="L2610" s="207" t="s">
        <v>1707</v>
      </c>
      <c r="M2610" s="207" t="s">
        <v>3554</v>
      </c>
    </row>
    <row r="2611" spans="1:13" x14ac:dyDescent="0.25">
      <c r="A2611" s="207" t="s">
        <v>1139</v>
      </c>
      <c r="B2611" s="207" t="s">
        <v>5307</v>
      </c>
      <c r="C2611" s="207" t="s">
        <v>3995</v>
      </c>
      <c r="D2611" s="297">
        <v>207</v>
      </c>
      <c r="L2611" s="207" t="s">
        <v>1707</v>
      </c>
      <c r="M2611" s="207" t="s">
        <v>3565</v>
      </c>
    </row>
    <row r="2612" spans="1:13" x14ac:dyDescent="0.25">
      <c r="A2612" s="207" t="s">
        <v>1139</v>
      </c>
      <c r="B2612" s="207" t="s">
        <v>5307</v>
      </c>
      <c r="C2612" s="207" t="s">
        <v>5291</v>
      </c>
      <c r="D2612" s="297">
        <v>17</v>
      </c>
      <c r="L2612" s="207" t="s">
        <v>1707</v>
      </c>
      <c r="M2612" s="207" t="s">
        <v>3576</v>
      </c>
    </row>
    <row r="2613" spans="1:13" x14ac:dyDescent="0.25">
      <c r="A2613" s="207" t="s">
        <v>1139</v>
      </c>
      <c r="B2613" s="207" t="s">
        <v>5307</v>
      </c>
      <c r="C2613" s="207" t="s">
        <v>7749</v>
      </c>
      <c r="D2613" s="297">
        <v>79</v>
      </c>
      <c r="L2613" s="207" t="s">
        <v>1707</v>
      </c>
      <c r="M2613" s="207" t="s">
        <v>3579</v>
      </c>
    </row>
    <row r="2614" spans="1:13" x14ac:dyDescent="0.25">
      <c r="A2614" s="207" t="s">
        <v>1139</v>
      </c>
      <c r="B2614" s="207" t="s">
        <v>5307</v>
      </c>
      <c r="C2614" s="207" t="s">
        <v>4038</v>
      </c>
      <c r="D2614" s="297">
        <v>6</v>
      </c>
      <c r="L2614" s="207" t="s">
        <v>1707</v>
      </c>
      <c r="M2614" s="207" t="s">
        <v>3585</v>
      </c>
    </row>
    <row r="2615" spans="1:13" x14ac:dyDescent="0.25">
      <c r="A2615" s="207" t="s">
        <v>1139</v>
      </c>
      <c r="B2615" s="207" t="s">
        <v>5307</v>
      </c>
      <c r="C2615" s="207" t="s">
        <v>4100</v>
      </c>
      <c r="D2615" s="297">
        <v>60</v>
      </c>
      <c r="L2615" s="207" t="s">
        <v>1707</v>
      </c>
      <c r="M2615" s="207" t="s">
        <v>8433</v>
      </c>
    </row>
    <row r="2616" spans="1:13" x14ac:dyDescent="0.25">
      <c r="A2616" s="207" t="s">
        <v>1139</v>
      </c>
      <c r="B2616" s="207" t="s">
        <v>5307</v>
      </c>
      <c r="C2616" s="207" t="s">
        <v>7692</v>
      </c>
      <c r="D2616" s="297">
        <v>120</v>
      </c>
      <c r="L2616" s="207" t="s">
        <v>1707</v>
      </c>
      <c r="M2616" s="207" t="s">
        <v>3628</v>
      </c>
    </row>
    <row r="2617" spans="1:13" x14ac:dyDescent="0.25">
      <c r="A2617" s="207" t="s">
        <v>1139</v>
      </c>
      <c r="B2617" s="207" t="s">
        <v>5307</v>
      </c>
      <c r="C2617" s="207" t="s">
        <v>7715</v>
      </c>
      <c r="D2617" s="297">
        <v>8</v>
      </c>
      <c r="L2617" s="207" t="s">
        <v>1707</v>
      </c>
      <c r="M2617" s="207" t="s">
        <v>3995</v>
      </c>
    </row>
    <row r="2618" spans="1:13" x14ac:dyDescent="0.25">
      <c r="A2618" s="207" t="s">
        <v>1139</v>
      </c>
      <c r="B2618" s="207" t="s">
        <v>5307</v>
      </c>
      <c r="C2618" s="207" t="s">
        <v>4499</v>
      </c>
      <c r="D2618" s="297">
        <v>49</v>
      </c>
      <c r="L2618" s="207" t="s">
        <v>1707</v>
      </c>
      <c r="M2618" s="207" t="s">
        <v>4040</v>
      </c>
    </row>
    <row r="2619" spans="1:13" x14ac:dyDescent="0.25">
      <c r="A2619" s="207" t="s">
        <v>1139</v>
      </c>
      <c r="B2619" s="207" t="s">
        <v>5307</v>
      </c>
      <c r="C2619" s="207" t="s">
        <v>7716</v>
      </c>
      <c r="D2619" s="297">
        <v>52</v>
      </c>
      <c r="L2619" s="207" t="s">
        <v>1707</v>
      </c>
      <c r="M2619" s="207" t="s">
        <v>4070</v>
      </c>
    </row>
    <row r="2620" spans="1:13" x14ac:dyDescent="0.25">
      <c r="A2620" s="207" t="s">
        <v>1139</v>
      </c>
      <c r="B2620" s="207" t="s">
        <v>5307</v>
      </c>
      <c r="C2620" s="207" t="s">
        <v>4501</v>
      </c>
      <c r="D2620" s="297">
        <v>30</v>
      </c>
      <c r="L2620" s="207" t="s">
        <v>1707</v>
      </c>
      <c r="M2620" s="207" t="s">
        <v>4074</v>
      </c>
    </row>
    <row r="2621" spans="1:13" x14ac:dyDescent="0.25">
      <c r="A2621" s="207" t="s">
        <v>1139</v>
      </c>
      <c r="B2621" s="207" t="s">
        <v>5307</v>
      </c>
      <c r="C2621" s="207" t="s">
        <v>4503</v>
      </c>
      <c r="D2621" s="297">
        <v>29</v>
      </c>
      <c r="L2621" s="207" t="s">
        <v>1707</v>
      </c>
      <c r="M2621" s="207" t="s">
        <v>4076</v>
      </c>
    </row>
    <row r="2622" spans="1:13" x14ac:dyDescent="0.25">
      <c r="A2622" s="207" t="s">
        <v>1139</v>
      </c>
      <c r="B2622" s="207" t="s">
        <v>5307</v>
      </c>
      <c r="C2622" s="207" t="s">
        <v>4505</v>
      </c>
      <c r="D2622" s="297">
        <v>42</v>
      </c>
      <c r="L2622" s="207" t="s">
        <v>1707</v>
      </c>
      <c r="M2622" s="207" t="s">
        <v>8181</v>
      </c>
    </row>
    <row r="2623" spans="1:13" x14ac:dyDescent="0.25">
      <c r="A2623" s="207" t="s">
        <v>1139</v>
      </c>
      <c r="B2623" s="207" t="s">
        <v>5307</v>
      </c>
      <c r="C2623" s="207" t="s">
        <v>4508</v>
      </c>
      <c r="D2623" s="297">
        <v>48</v>
      </c>
      <c r="L2623" s="207" t="s">
        <v>1729</v>
      </c>
      <c r="M2623" s="207" t="s">
        <v>3341</v>
      </c>
    </row>
    <row r="2624" spans="1:13" x14ac:dyDescent="0.25">
      <c r="A2624" s="207" t="s">
        <v>1139</v>
      </c>
      <c r="B2624" s="207" t="s">
        <v>5307</v>
      </c>
      <c r="C2624" s="207" t="s">
        <v>7697</v>
      </c>
      <c r="D2624" s="297">
        <v>14</v>
      </c>
      <c r="L2624" s="207" t="s">
        <v>1729</v>
      </c>
      <c r="M2624" s="207" t="s">
        <v>3383</v>
      </c>
    </row>
    <row r="2625" spans="1:13" x14ac:dyDescent="0.25">
      <c r="A2625" s="207" t="s">
        <v>1139</v>
      </c>
      <c r="B2625" s="207" t="s">
        <v>5307</v>
      </c>
      <c r="C2625" s="207" t="s">
        <v>8468</v>
      </c>
      <c r="D2625" s="297">
        <v>6</v>
      </c>
      <c r="L2625" s="207" t="s">
        <v>1738</v>
      </c>
      <c r="M2625" s="207" t="s">
        <v>3480</v>
      </c>
    </row>
    <row r="2626" spans="1:13" x14ac:dyDescent="0.25">
      <c r="A2626" s="207" t="s">
        <v>1139</v>
      </c>
      <c r="B2626" s="207" t="s">
        <v>5307</v>
      </c>
      <c r="C2626" s="207" t="s">
        <v>7713</v>
      </c>
      <c r="D2626" s="297">
        <v>4</v>
      </c>
      <c r="L2626" s="207" t="s">
        <v>1738</v>
      </c>
      <c r="M2626" s="207" t="s">
        <v>3489</v>
      </c>
    </row>
    <row r="2627" spans="1:13" x14ac:dyDescent="0.25">
      <c r="A2627" s="207" t="s">
        <v>1178</v>
      </c>
      <c r="B2627" s="207" t="s">
        <v>5284</v>
      </c>
      <c r="C2627" s="207" t="s">
        <v>3260</v>
      </c>
      <c r="D2627" s="297">
        <v>113</v>
      </c>
      <c r="L2627" s="207" t="s">
        <v>1738</v>
      </c>
      <c r="M2627" s="207" t="s">
        <v>3492</v>
      </c>
    </row>
    <row r="2628" spans="1:13" x14ac:dyDescent="0.25">
      <c r="A2628" s="207" t="s">
        <v>1178</v>
      </c>
      <c r="B2628" s="207" t="s">
        <v>5284</v>
      </c>
      <c r="C2628" s="207" t="s">
        <v>3305</v>
      </c>
      <c r="D2628" s="297">
        <v>642</v>
      </c>
      <c r="L2628" s="207" t="s">
        <v>1738</v>
      </c>
      <c r="M2628" s="207" t="s">
        <v>3495</v>
      </c>
    </row>
    <row r="2629" spans="1:13" x14ac:dyDescent="0.25">
      <c r="A2629" s="207" t="s">
        <v>1178</v>
      </c>
      <c r="B2629" s="207" t="s">
        <v>5284</v>
      </c>
      <c r="C2629" s="207" t="s">
        <v>3308</v>
      </c>
      <c r="D2629" s="297">
        <v>6469</v>
      </c>
      <c r="L2629" s="207" t="s">
        <v>1738</v>
      </c>
      <c r="M2629" s="207" t="s">
        <v>3498</v>
      </c>
    </row>
    <row r="2630" spans="1:13" x14ac:dyDescent="0.25">
      <c r="A2630" s="207" t="s">
        <v>1178</v>
      </c>
      <c r="B2630" s="207" t="s">
        <v>5284</v>
      </c>
      <c r="C2630" s="207" t="s">
        <v>7937</v>
      </c>
      <c r="D2630" s="297">
        <v>2377</v>
      </c>
      <c r="L2630" s="207" t="s">
        <v>1738</v>
      </c>
      <c r="M2630" s="207" t="s">
        <v>7615</v>
      </c>
    </row>
    <row r="2631" spans="1:13" x14ac:dyDescent="0.25">
      <c r="A2631" s="207" t="s">
        <v>1178</v>
      </c>
      <c r="B2631" s="207" t="s">
        <v>5284</v>
      </c>
      <c r="C2631" s="207" t="s">
        <v>3311</v>
      </c>
      <c r="D2631" s="297">
        <v>14</v>
      </c>
      <c r="L2631" s="207" t="s">
        <v>1738</v>
      </c>
      <c r="M2631" s="207" t="s">
        <v>3504</v>
      </c>
    </row>
    <row r="2632" spans="1:13" x14ac:dyDescent="0.25">
      <c r="A2632" s="207" t="s">
        <v>1178</v>
      </c>
      <c r="B2632" s="207" t="s">
        <v>5284</v>
      </c>
      <c r="C2632" s="207" t="s">
        <v>3314</v>
      </c>
      <c r="D2632" s="297">
        <v>7797</v>
      </c>
      <c r="L2632" s="207" t="s">
        <v>1738</v>
      </c>
      <c r="M2632" s="207" t="s">
        <v>3510</v>
      </c>
    </row>
    <row r="2633" spans="1:13" x14ac:dyDescent="0.25">
      <c r="A2633" s="207" t="s">
        <v>1178</v>
      </c>
      <c r="B2633" s="207" t="s">
        <v>5284</v>
      </c>
      <c r="C2633" s="207" t="s">
        <v>3317</v>
      </c>
      <c r="D2633" s="297">
        <v>484</v>
      </c>
      <c r="L2633" s="207" t="s">
        <v>1738</v>
      </c>
      <c r="M2633" s="207" t="s">
        <v>3513</v>
      </c>
    </row>
    <row r="2634" spans="1:13" x14ac:dyDescent="0.25">
      <c r="A2634" s="207" t="s">
        <v>1178</v>
      </c>
      <c r="B2634" s="207" t="s">
        <v>5284</v>
      </c>
      <c r="C2634" s="207" t="s">
        <v>3320</v>
      </c>
      <c r="D2634" s="297">
        <v>77</v>
      </c>
      <c r="L2634" s="207" t="s">
        <v>1738</v>
      </c>
      <c r="M2634" s="207" t="s">
        <v>3521</v>
      </c>
    </row>
    <row r="2635" spans="1:13" x14ac:dyDescent="0.25">
      <c r="A2635" s="207" t="s">
        <v>1178</v>
      </c>
      <c r="B2635" s="207" t="s">
        <v>5284</v>
      </c>
      <c r="C2635" s="207" t="s">
        <v>7938</v>
      </c>
      <c r="D2635" s="297">
        <v>146</v>
      </c>
      <c r="L2635" s="207" t="s">
        <v>1738</v>
      </c>
      <c r="M2635" s="207" t="s">
        <v>3524</v>
      </c>
    </row>
    <row r="2636" spans="1:13" x14ac:dyDescent="0.25">
      <c r="A2636" s="207" t="s">
        <v>1178</v>
      </c>
      <c r="B2636" s="207" t="s">
        <v>5284</v>
      </c>
      <c r="C2636" s="207" t="s">
        <v>8483</v>
      </c>
      <c r="D2636" s="297">
        <v>2015</v>
      </c>
      <c r="L2636" s="207" t="s">
        <v>1738</v>
      </c>
      <c r="M2636" s="207" t="s">
        <v>3526</v>
      </c>
    </row>
    <row r="2637" spans="1:13" x14ac:dyDescent="0.25">
      <c r="A2637" s="207" t="s">
        <v>1178</v>
      </c>
      <c r="B2637" s="207" t="s">
        <v>5284</v>
      </c>
      <c r="C2637" s="207" t="s">
        <v>3341</v>
      </c>
      <c r="D2637" s="297">
        <v>31897</v>
      </c>
      <c r="L2637" s="207" t="s">
        <v>1738</v>
      </c>
      <c r="M2637" s="207" t="s">
        <v>3532</v>
      </c>
    </row>
    <row r="2638" spans="1:13" x14ac:dyDescent="0.25">
      <c r="A2638" s="207" t="s">
        <v>1178</v>
      </c>
      <c r="B2638" s="207" t="s">
        <v>5284</v>
      </c>
      <c r="C2638" s="207" t="s">
        <v>7897</v>
      </c>
      <c r="D2638" s="297">
        <v>6</v>
      </c>
      <c r="L2638" s="207" t="s">
        <v>1738</v>
      </c>
      <c r="M2638" s="207" t="s">
        <v>3535</v>
      </c>
    </row>
    <row r="2639" spans="1:13" x14ac:dyDescent="0.25">
      <c r="A2639" s="207" t="s">
        <v>1178</v>
      </c>
      <c r="B2639" s="207" t="s">
        <v>5284</v>
      </c>
      <c r="C2639" s="207" t="s">
        <v>7944</v>
      </c>
      <c r="D2639" s="297">
        <v>8</v>
      </c>
      <c r="L2639" s="207" t="s">
        <v>1738</v>
      </c>
      <c r="M2639" s="207" t="s">
        <v>3538</v>
      </c>
    </row>
    <row r="2640" spans="1:13" x14ac:dyDescent="0.25">
      <c r="A2640" s="207" t="s">
        <v>1178</v>
      </c>
      <c r="B2640" s="207" t="s">
        <v>5284</v>
      </c>
      <c r="C2640" s="207" t="s">
        <v>7597</v>
      </c>
      <c r="D2640" s="297">
        <v>24</v>
      </c>
      <c r="L2640" s="207" t="s">
        <v>1738</v>
      </c>
      <c r="M2640" s="207" t="s">
        <v>3543</v>
      </c>
    </row>
    <row r="2641" spans="1:13" x14ac:dyDescent="0.25">
      <c r="A2641" s="207" t="s">
        <v>1178</v>
      </c>
      <c r="B2641" s="207" t="s">
        <v>5284</v>
      </c>
      <c r="C2641" s="207" t="s">
        <v>3399</v>
      </c>
      <c r="D2641" s="297">
        <v>19</v>
      </c>
      <c r="L2641" s="207" t="s">
        <v>1738</v>
      </c>
      <c r="M2641" s="207" t="s">
        <v>3549</v>
      </c>
    </row>
    <row r="2642" spans="1:13" x14ac:dyDescent="0.25">
      <c r="A2642" s="207" t="s">
        <v>1178</v>
      </c>
      <c r="B2642" s="207" t="s">
        <v>5284</v>
      </c>
      <c r="C2642" s="207" t="s">
        <v>3568</v>
      </c>
      <c r="D2642" s="297">
        <v>28</v>
      </c>
      <c r="L2642" s="207" t="s">
        <v>1738</v>
      </c>
      <c r="M2642" s="207" t="s">
        <v>3551</v>
      </c>
    </row>
    <row r="2643" spans="1:13" x14ac:dyDescent="0.25">
      <c r="A2643" s="207" t="s">
        <v>1178</v>
      </c>
      <c r="B2643" s="207" t="s">
        <v>5284</v>
      </c>
      <c r="C2643" s="207" t="s">
        <v>8011</v>
      </c>
      <c r="D2643" s="297">
        <v>188</v>
      </c>
      <c r="L2643" s="207" t="s">
        <v>1738</v>
      </c>
      <c r="M2643" s="207" t="s">
        <v>3554</v>
      </c>
    </row>
    <row r="2644" spans="1:13" x14ac:dyDescent="0.25">
      <c r="A2644" s="207" t="s">
        <v>1178</v>
      </c>
      <c r="B2644" s="207" t="s">
        <v>5284</v>
      </c>
      <c r="C2644" s="207" t="s">
        <v>8015</v>
      </c>
      <c r="D2644" s="297">
        <v>70</v>
      </c>
      <c r="L2644" s="207" t="s">
        <v>1738</v>
      </c>
      <c r="M2644" s="207" t="s">
        <v>3570</v>
      </c>
    </row>
    <row r="2645" spans="1:13" x14ac:dyDescent="0.25">
      <c r="A2645" s="207" t="s">
        <v>1178</v>
      </c>
      <c r="B2645" s="207" t="s">
        <v>5284</v>
      </c>
      <c r="C2645" s="207" t="s">
        <v>8016</v>
      </c>
      <c r="D2645" s="297">
        <v>38</v>
      </c>
      <c r="L2645" s="207" t="s">
        <v>1738</v>
      </c>
      <c r="M2645" s="207" t="s">
        <v>3576</v>
      </c>
    </row>
    <row r="2646" spans="1:13" x14ac:dyDescent="0.25">
      <c r="A2646" s="207" t="s">
        <v>1178</v>
      </c>
      <c r="B2646" s="207" t="s">
        <v>5284</v>
      </c>
      <c r="C2646" s="207" t="s">
        <v>8017</v>
      </c>
      <c r="D2646" s="297">
        <v>32</v>
      </c>
      <c r="L2646" s="207" t="s">
        <v>1738</v>
      </c>
      <c r="M2646" s="207" t="s">
        <v>3579</v>
      </c>
    </row>
    <row r="2647" spans="1:13" x14ac:dyDescent="0.25">
      <c r="A2647" s="207" t="s">
        <v>1178</v>
      </c>
      <c r="B2647" s="207" t="s">
        <v>5315</v>
      </c>
      <c r="C2647" s="207" t="s">
        <v>3305</v>
      </c>
      <c r="D2647" s="297">
        <v>132</v>
      </c>
      <c r="L2647" s="207" t="s">
        <v>1738</v>
      </c>
      <c r="M2647" s="207" t="s">
        <v>3582</v>
      </c>
    </row>
    <row r="2648" spans="1:13" x14ac:dyDescent="0.25">
      <c r="A2648" s="207" t="s">
        <v>1178</v>
      </c>
      <c r="B2648" s="207" t="s">
        <v>5315</v>
      </c>
      <c r="C2648" s="207" t="s">
        <v>3308</v>
      </c>
      <c r="D2648" s="297">
        <v>514</v>
      </c>
      <c r="L2648" s="207" t="s">
        <v>1738</v>
      </c>
      <c r="M2648" s="207" t="s">
        <v>3585</v>
      </c>
    </row>
    <row r="2649" spans="1:13" x14ac:dyDescent="0.25">
      <c r="A2649" s="207" t="s">
        <v>1178</v>
      </c>
      <c r="B2649" s="207" t="s">
        <v>5315</v>
      </c>
      <c r="C2649" s="207" t="s">
        <v>7937</v>
      </c>
      <c r="D2649" s="297">
        <v>28</v>
      </c>
      <c r="L2649" s="207" t="s">
        <v>1738</v>
      </c>
      <c r="M2649" s="207" t="s">
        <v>3588</v>
      </c>
    </row>
    <row r="2650" spans="1:13" x14ac:dyDescent="0.25">
      <c r="A2650" s="207" t="s">
        <v>1178</v>
      </c>
      <c r="B2650" s="207" t="s">
        <v>5315</v>
      </c>
      <c r="C2650" s="207" t="s">
        <v>3314</v>
      </c>
      <c r="D2650" s="297">
        <v>170</v>
      </c>
      <c r="L2650" s="207" t="s">
        <v>1738</v>
      </c>
      <c r="M2650" s="207" t="s">
        <v>3594</v>
      </c>
    </row>
    <row r="2651" spans="1:13" x14ac:dyDescent="0.25">
      <c r="A2651" s="207" t="s">
        <v>1178</v>
      </c>
      <c r="B2651" s="207" t="s">
        <v>5315</v>
      </c>
      <c r="C2651" s="207" t="s">
        <v>3317</v>
      </c>
      <c r="D2651" s="297">
        <v>396</v>
      </c>
      <c r="L2651" s="207" t="s">
        <v>1738</v>
      </c>
      <c r="M2651" s="207" t="s">
        <v>7654</v>
      </c>
    </row>
    <row r="2652" spans="1:13" x14ac:dyDescent="0.25">
      <c r="A2652" s="207" t="s">
        <v>1178</v>
      </c>
      <c r="B2652" s="207" t="s">
        <v>5315</v>
      </c>
      <c r="C2652" s="207" t="s">
        <v>3320</v>
      </c>
      <c r="D2652" s="297">
        <v>1002</v>
      </c>
      <c r="L2652" s="207" t="s">
        <v>1738</v>
      </c>
      <c r="M2652" s="207" t="s">
        <v>3600</v>
      </c>
    </row>
    <row r="2653" spans="1:13" x14ac:dyDescent="0.25">
      <c r="A2653" s="207" t="s">
        <v>1178</v>
      </c>
      <c r="B2653" s="207" t="s">
        <v>5315</v>
      </c>
      <c r="C2653" s="207" t="s">
        <v>8483</v>
      </c>
      <c r="D2653" s="297">
        <v>51</v>
      </c>
      <c r="L2653" s="207" t="s">
        <v>1738</v>
      </c>
      <c r="M2653" s="207" t="s">
        <v>3602</v>
      </c>
    </row>
    <row r="2654" spans="1:13" x14ac:dyDescent="0.25">
      <c r="A2654" s="207" t="s">
        <v>1178</v>
      </c>
      <c r="B2654" s="207" t="s">
        <v>5288</v>
      </c>
      <c r="C2654" s="207" t="s">
        <v>3568</v>
      </c>
      <c r="D2654" s="297">
        <v>26</v>
      </c>
      <c r="L2654" s="207" t="s">
        <v>1738</v>
      </c>
      <c r="M2654" s="207" t="s">
        <v>3605</v>
      </c>
    </row>
    <row r="2655" spans="1:13" x14ac:dyDescent="0.25">
      <c r="A2655" s="207" t="s">
        <v>1178</v>
      </c>
      <c r="B2655" s="207" t="s">
        <v>5288</v>
      </c>
      <c r="C2655" s="207" t="s">
        <v>3628</v>
      </c>
      <c r="D2655" s="297">
        <v>24</v>
      </c>
      <c r="L2655" s="207" t="s">
        <v>1738</v>
      </c>
      <c r="M2655" s="207" t="s">
        <v>3607</v>
      </c>
    </row>
    <row r="2656" spans="1:13" x14ac:dyDescent="0.25">
      <c r="A2656" s="207" t="s">
        <v>1187</v>
      </c>
      <c r="B2656" s="207" t="s">
        <v>5284</v>
      </c>
      <c r="C2656" s="207" t="s">
        <v>3341</v>
      </c>
      <c r="D2656" s="297">
        <v>3</v>
      </c>
      <c r="L2656" s="207" t="s">
        <v>1738</v>
      </c>
      <c r="M2656" s="207" t="s">
        <v>3613</v>
      </c>
    </row>
    <row r="2657" spans="1:13" x14ac:dyDescent="0.25">
      <c r="A2657" s="207" t="s">
        <v>1187</v>
      </c>
      <c r="B2657" s="207" t="s">
        <v>5284</v>
      </c>
      <c r="C2657" s="207" t="s">
        <v>7597</v>
      </c>
      <c r="D2657" s="297">
        <v>3</v>
      </c>
      <c r="L2657" s="207" t="s">
        <v>1738</v>
      </c>
      <c r="M2657" s="207" t="s">
        <v>7665</v>
      </c>
    </row>
    <row r="2658" spans="1:13" x14ac:dyDescent="0.25">
      <c r="A2658" s="207" t="s">
        <v>1187</v>
      </c>
      <c r="B2658" s="207" t="s">
        <v>5288</v>
      </c>
      <c r="C2658" s="207" t="s">
        <v>3341</v>
      </c>
      <c r="D2658" s="297">
        <v>4</v>
      </c>
      <c r="L2658" s="207" t="s">
        <v>1738</v>
      </c>
      <c r="M2658" s="207" t="s">
        <v>3616</v>
      </c>
    </row>
    <row r="2659" spans="1:13" x14ac:dyDescent="0.25">
      <c r="A2659" s="207" t="s">
        <v>1187</v>
      </c>
      <c r="B2659" s="207" t="s">
        <v>5288</v>
      </c>
      <c r="C2659" s="207" t="s">
        <v>3492</v>
      </c>
      <c r="D2659" s="297">
        <v>24</v>
      </c>
      <c r="L2659" s="207" t="s">
        <v>1738</v>
      </c>
      <c r="M2659" s="207" t="s">
        <v>3619</v>
      </c>
    </row>
    <row r="2660" spans="1:13" x14ac:dyDescent="0.25">
      <c r="A2660" s="207" t="s">
        <v>1187</v>
      </c>
      <c r="B2660" s="207" t="s">
        <v>5288</v>
      </c>
      <c r="C2660" s="207" t="s">
        <v>3541</v>
      </c>
      <c r="D2660" s="297">
        <v>1216</v>
      </c>
      <c r="L2660" s="207" t="s">
        <v>1738</v>
      </c>
      <c r="M2660" s="207" t="s">
        <v>3628</v>
      </c>
    </row>
    <row r="2661" spans="1:13" x14ac:dyDescent="0.25">
      <c r="A2661" s="207" t="s">
        <v>1187</v>
      </c>
      <c r="B2661" s="207" t="s">
        <v>5288</v>
      </c>
      <c r="C2661" s="207" t="s">
        <v>3546</v>
      </c>
      <c r="D2661" s="297">
        <v>831</v>
      </c>
      <c r="L2661" s="207" t="s">
        <v>1738</v>
      </c>
      <c r="M2661" s="207" t="s">
        <v>3642</v>
      </c>
    </row>
    <row r="2662" spans="1:13" x14ac:dyDescent="0.25">
      <c r="A2662" s="207" t="s">
        <v>1187</v>
      </c>
      <c r="B2662" s="207" t="s">
        <v>5288</v>
      </c>
      <c r="C2662" s="207" t="s">
        <v>3549</v>
      </c>
      <c r="D2662" s="297">
        <v>2979</v>
      </c>
      <c r="L2662" s="207" t="s">
        <v>1738</v>
      </c>
      <c r="M2662" s="207" t="s">
        <v>7690</v>
      </c>
    </row>
    <row r="2663" spans="1:13" x14ac:dyDescent="0.25">
      <c r="A2663" s="207" t="s">
        <v>1187</v>
      </c>
      <c r="B2663" s="207" t="s">
        <v>5288</v>
      </c>
      <c r="C2663" s="207" t="s">
        <v>3551</v>
      </c>
      <c r="D2663" s="297">
        <v>616</v>
      </c>
      <c r="L2663" s="207" t="s">
        <v>1738</v>
      </c>
      <c r="M2663" s="207" t="s">
        <v>3663</v>
      </c>
    </row>
    <row r="2664" spans="1:13" x14ac:dyDescent="0.25">
      <c r="A2664" s="207" t="s">
        <v>1187</v>
      </c>
      <c r="B2664" s="207" t="s">
        <v>5288</v>
      </c>
      <c r="C2664" s="207" t="s">
        <v>3554</v>
      </c>
      <c r="D2664" s="297">
        <v>654</v>
      </c>
      <c r="L2664" s="207" t="s">
        <v>1738</v>
      </c>
      <c r="M2664" s="207" t="s">
        <v>3666</v>
      </c>
    </row>
    <row r="2665" spans="1:13" x14ac:dyDescent="0.25">
      <c r="A2665" s="207" t="s">
        <v>1187</v>
      </c>
      <c r="B2665" s="207" t="s">
        <v>5288</v>
      </c>
      <c r="C2665" s="207" t="s">
        <v>3557</v>
      </c>
      <c r="D2665" s="297">
        <v>24</v>
      </c>
      <c r="L2665" s="207" t="s">
        <v>1738</v>
      </c>
      <c r="M2665" s="207" t="s">
        <v>3669</v>
      </c>
    </row>
    <row r="2666" spans="1:13" x14ac:dyDescent="0.25">
      <c r="A2666" s="207" t="s">
        <v>1187</v>
      </c>
      <c r="B2666" s="207" t="s">
        <v>5288</v>
      </c>
      <c r="C2666" s="207" t="s">
        <v>5470</v>
      </c>
      <c r="D2666" s="297">
        <v>292</v>
      </c>
      <c r="L2666" s="207" t="s">
        <v>1738</v>
      </c>
      <c r="M2666" s="207" t="s">
        <v>3672</v>
      </c>
    </row>
    <row r="2667" spans="1:13" x14ac:dyDescent="0.25">
      <c r="A2667" s="207" t="s">
        <v>1187</v>
      </c>
      <c r="B2667" s="207" t="s">
        <v>5288</v>
      </c>
      <c r="C2667" s="207" t="s">
        <v>3560</v>
      </c>
      <c r="D2667" s="297">
        <v>793</v>
      </c>
      <c r="L2667" s="207" t="s">
        <v>1738</v>
      </c>
      <c r="M2667" s="207" t="s">
        <v>3675</v>
      </c>
    </row>
    <row r="2668" spans="1:13" x14ac:dyDescent="0.25">
      <c r="A2668" s="207" t="s">
        <v>1187</v>
      </c>
      <c r="B2668" s="207" t="s">
        <v>5288</v>
      </c>
      <c r="C2668" s="207" t="s">
        <v>3562</v>
      </c>
      <c r="D2668" s="297">
        <v>1309</v>
      </c>
      <c r="L2668" s="207" t="s">
        <v>1738</v>
      </c>
      <c r="M2668" s="207" t="s">
        <v>3678</v>
      </c>
    </row>
    <row r="2669" spans="1:13" x14ac:dyDescent="0.25">
      <c r="A2669" s="207" t="s">
        <v>1187</v>
      </c>
      <c r="B2669" s="207" t="s">
        <v>5288</v>
      </c>
      <c r="C2669" s="207" t="s">
        <v>3565</v>
      </c>
      <c r="D2669" s="297">
        <v>44</v>
      </c>
      <c r="L2669" s="207" t="s">
        <v>1738</v>
      </c>
      <c r="M2669" s="207" t="s">
        <v>3684</v>
      </c>
    </row>
    <row r="2670" spans="1:13" x14ac:dyDescent="0.25">
      <c r="A2670" s="207" t="s">
        <v>1187</v>
      </c>
      <c r="B2670" s="207" t="s">
        <v>5288</v>
      </c>
      <c r="C2670" s="207" t="s">
        <v>3568</v>
      </c>
      <c r="D2670" s="297">
        <v>2174</v>
      </c>
      <c r="L2670" s="207" t="s">
        <v>1738</v>
      </c>
      <c r="M2670" s="207" t="s">
        <v>3690</v>
      </c>
    </row>
    <row r="2671" spans="1:13" x14ac:dyDescent="0.25">
      <c r="A2671" s="207" t="s">
        <v>1187</v>
      </c>
      <c r="B2671" s="207" t="s">
        <v>5288</v>
      </c>
      <c r="C2671" s="207" t="s">
        <v>3570</v>
      </c>
      <c r="D2671" s="297">
        <v>28</v>
      </c>
      <c r="L2671" s="207" t="s">
        <v>1738</v>
      </c>
      <c r="M2671" s="207" t="s">
        <v>3702</v>
      </c>
    </row>
    <row r="2672" spans="1:13" x14ac:dyDescent="0.25">
      <c r="A2672" s="207" t="s">
        <v>1187</v>
      </c>
      <c r="B2672" s="207" t="s">
        <v>5288</v>
      </c>
      <c r="C2672" s="207" t="s">
        <v>3573</v>
      </c>
      <c r="D2672" s="297">
        <v>2</v>
      </c>
      <c r="L2672" s="207" t="s">
        <v>1738</v>
      </c>
      <c r="M2672" s="207" t="s">
        <v>3705</v>
      </c>
    </row>
    <row r="2673" spans="1:13" x14ac:dyDescent="0.25">
      <c r="A2673" s="207" t="s">
        <v>1187</v>
      </c>
      <c r="B2673" s="207" t="s">
        <v>5288</v>
      </c>
      <c r="C2673" s="207" t="s">
        <v>3576</v>
      </c>
      <c r="D2673" s="297">
        <v>2114</v>
      </c>
      <c r="L2673" s="207" t="s">
        <v>1738</v>
      </c>
      <c r="M2673" s="207" t="s">
        <v>3708</v>
      </c>
    </row>
    <row r="2674" spans="1:13" x14ac:dyDescent="0.25">
      <c r="A2674" s="207" t="s">
        <v>1187</v>
      </c>
      <c r="B2674" s="207" t="s">
        <v>5288</v>
      </c>
      <c r="C2674" s="207" t="s">
        <v>3579</v>
      </c>
      <c r="D2674" s="297">
        <v>7873</v>
      </c>
      <c r="L2674" s="207" t="s">
        <v>1738</v>
      </c>
      <c r="M2674" s="207" t="s">
        <v>3711</v>
      </c>
    </row>
    <row r="2675" spans="1:13" x14ac:dyDescent="0.25">
      <c r="A2675" s="207" t="s">
        <v>1187</v>
      </c>
      <c r="B2675" s="207" t="s">
        <v>5288</v>
      </c>
      <c r="C2675" s="207" t="s">
        <v>3582</v>
      </c>
      <c r="D2675" s="297">
        <v>1298</v>
      </c>
      <c r="L2675" s="207" t="s">
        <v>1738</v>
      </c>
      <c r="M2675" s="207" t="s">
        <v>3714</v>
      </c>
    </row>
    <row r="2676" spans="1:13" x14ac:dyDescent="0.25">
      <c r="A2676" s="207" t="s">
        <v>1187</v>
      </c>
      <c r="B2676" s="207" t="s">
        <v>5288</v>
      </c>
      <c r="C2676" s="207" t="s">
        <v>3585</v>
      </c>
      <c r="D2676" s="297">
        <v>2132</v>
      </c>
      <c r="L2676" s="207" t="s">
        <v>1738</v>
      </c>
      <c r="M2676" s="207" t="s">
        <v>3717</v>
      </c>
    </row>
    <row r="2677" spans="1:13" x14ac:dyDescent="0.25">
      <c r="A2677" s="207" t="s">
        <v>1187</v>
      </c>
      <c r="B2677" s="207" t="s">
        <v>5288</v>
      </c>
      <c r="C2677" s="207" t="s">
        <v>3600</v>
      </c>
      <c r="D2677" s="297">
        <v>387</v>
      </c>
      <c r="L2677" s="207" t="s">
        <v>1738</v>
      </c>
      <c r="M2677" s="207" t="s">
        <v>3720</v>
      </c>
    </row>
    <row r="2678" spans="1:13" x14ac:dyDescent="0.25">
      <c r="A2678" s="207" t="s">
        <v>1187</v>
      </c>
      <c r="B2678" s="207" t="s">
        <v>5288</v>
      </c>
      <c r="C2678" s="207" t="s">
        <v>3616</v>
      </c>
      <c r="D2678" s="297">
        <v>1154</v>
      </c>
      <c r="L2678" s="207" t="s">
        <v>1738</v>
      </c>
      <c r="M2678" s="207" t="s">
        <v>3723</v>
      </c>
    </row>
    <row r="2679" spans="1:13" x14ac:dyDescent="0.25">
      <c r="A2679" s="207" t="s">
        <v>1187</v>
      </c>
      <c r="B2679" s="207" t="s">
        <v>5288</v>
      </c>
      <c r="C2679" s="207" t="s">
        <v>3619</v>
      </c>
      <c r="D2679" s="297">
        <v>439</v>
      </c>
      <c r="L2679" s="207" t="s">
        <v>1738</v>
      </c>
      <c r="M2679" s="207" t="s">
        <v>3729</v>
      </c>
    </row>
    <row r="2680" spans="1:13" x14ac:dyDescent="0.25">
      <c r="A2680" s="207" t="s">
        <v>1187</v>
      </c>
      <c r="B2680" s="207" t="s">
        <v>5288</v>
      </c>
      <c r="C2680" s="207" t="s">
        <v>3622</v>
      </c>
      <c r="D2680" s="297">
        <v>300</v>
      </c>
      <c r="L2680" s="207" t="s">
        <v>1738</v>
      </c>
      <c r="M2680" s="207" t="s">
        <v>3732</v>
      </c>
    </row>
    <row r="2681" spans="1:13" x14ac:dyDescent="0.25">
      <c r="A2681" s="207" t="s">
        <v>1187</v>
      </c>
      <c r="B2681" s="207" t="s">
        <v>5288</v>
      </c>
      <c r="C2681" s="207" t="s">
        <v>3628</v>
      </c>
      <c r="D2681" s="297">
        <v>42609</v>
      </c>
      <c r="L2681" s="207" t="s">
        <v>1738</v>
      </c>
      <c r="M2681" s="207" t="s">
        <v>3735</v>
      </c>
    </row>
    <row r="2682" spans="1:13" x14ac:dyDescent="0.25">
      <c r="A2682" s="207" t="s">
        <v>1187</v>
      </c>
      <c r="B2682" s="207" t="s">
        <v>5288</v>
      </c>
      <c r="C2682" s="207" t="s">
        <v>5520</v>
      </c>
      <c r="D2682" s="297">
        <v>1020</v>
      </c>
      <c r="L2682" s="207" t="s">
        <v>1738</v>
      </c>
      <c r="M2682" s="207" t="s">
        <v>3738</v>
      </c>
    </row>
    <row r="2683" spans="1:13" x14ac:dyDescent="0.25">
      <c r="A2683" s="207" t="s">
        <v>1187</v>
      </c>
      <c r="B2683" s="207" t="s">
        <v>5288</v>
      </c>
      <c r="C2683" s="207" t="s">
        <v>5523</v>
      </c>
      <c r="D2683" s="297">
        <v>913</v>
      </c>
      <c r="L2683" s="207" t="s">
        <v>1738</v>
      </c>
      <c r="M2683" s="207" t="s">
        <v>3744</v>
      </c>
    </row>
    <row r="2684" spans="1:13" x14ac:dyDescent="0.25">
      <c r="A2684" s="207" t="s">
        <v>1187</v>
      </c>
      <c r="B2684" s="207" t="s">
        <v>5288</v>
      </c>
      <c r="C2684" s="207" t="s">
        <v>3637</v>
      </c>
      <c r="D2684" s="297">
        <v>338</v>
      </c>
      <c r="L2684" s="207" t="s">
        <v>1738</v>
      </c>
      <c r="M2684" s="207" t="s">
        <v>3747</v>
      </c>
    </row>
    <row r="2685" spans="1:13" x14ac:dyDescent="0.25">
      <c r="A2685" s="207" t="s">
        <v>1187</v>
      </c>
      <c r="B2685" s="207" t="s">
        <v>5288</v>
      </c>
      <c r="C2685" s="207" t="s">
        <v>3648</v>
      </c>
      <c r="D2685" s="297">
        <v>1000</v>
      </c>
      <c r="L2685" s="207" t="s">
        <v>1738</v>
      </c>
      <c r="M2685" s="207" t="s">
        <v>3756</v>
      </c>
    </row>
    <row r="2686" spans="1:13" x14ac:dyDescent="0.25">
      <c r="A2686" s="207" t="s">
        <v>1187</v>
      </c>
      <c r="B2686" s="207" t="s">
        <v>5288</v>
      </c>
      <c r="C2686" s="207" t="s">
        <v>3651</v>
      </c>
      <c r="D2686" s="297">
        <v>933</v>
      </c>
      <c r="L2686" s="207" t="s">
        <v>1738</v>
      </c>
      <c r="M2686" s="207" t="s">
        <v>3759</v>
      </c>
    </row>
    <row r="2687" spans="1:13" x14ac:dyDescent="0.25">
      <c r="A2687" s="207" t="s">
        <v>1187</v>
      </c>
      <c r="B2687" s="207" t="s">
        <v>5288</v>
      </c>
      <c r="C2687" s="207" t="s">
        <v>7685</v>
      </c>
      <c r="D2687" s="297">
        <v>123</v>
      </c>
      <c r="L2687" s="207" t="s">
        <v>1738</v>
      </c>
      <c r="M2687" s="207" t="s">
        <v>3762</v>
      </c>
    </row>
    <row r="2688" spans="1:13" x14ac:dyDescent="0.25">
      <c r="A2688" s="207" t="s">
        <v>1187</v>
      </c>
      <c r="B2688" s="207" t="s">
        <v>5288</v>
      </c>
      <c r="C2688" s="207" t="s">
        <v>3654</v>
      </c>
      <c r="D2688" s="297">
        <v>289</v>
      </c>
      <c r="L2688" s="207" t="s">
        <v>1738</v>
      </c>
      <c r="M2688" s="207" t="s">
        <v>7907</v>
      </c>
    </row>
    <row r="2689" spans="1:13" x14ac:dyDescent="0.25">
      <c r="A2689" s="207" t="s">
        <v>1187</v>
      </c>
      <c r="B2689" s="207" t="s">
        <v>5288</v>
      </c>
      <c r="C2689" s="207" t="s">
        <v>3657</v>
      </c>
      <c r="D2689" s="297">
        <v>291</v>
      </c>
      <c r="L2689" s="207" t="s">
        <v>1738</v>
      </c>
      <c r="M2689" s="207" t="s">
        <v>7908</v>
      </c>
    </row>
    <row r="2690" spans="1:13" x14ac:dyDescent="0.25">
      <c r="A2690" s="207" t="s">
        <v>1187</v>
      </c>
      <c r="B2690" s="207" t="s">
        <v>5288</v>
      </c>
      <c r="C2690" s="207" t="s">
        <v>3660</v>
      </c>
      <c r="D2690" s="297">
        <v>290</v>
      </c>
      <c r="L2690" s="207" t="s">
        <v>1738</v>
      </c>
      <c r="M2690" s="207" t="s">
        <v>7909</v>
      </c>
    </row>
    <row r="2691" spans="1:13" x14ac:dyDescent="0.25">
      <c r="A2691" s="207" t="s">
        <v>1187</v>
      </c>
      <c r="B2691" s="207" t="s">
        <v>5288</v>
      </c>
      <c r="C2691" s="207" t="s">
        <v>3666</v>
      </c>
      <c r="D2691" s="297">
        <v>22</v>
      </c>
      <c r="L2691" s="207" t="s">
        <v>1738</v>
      </c>
      <c r="M2691" s="207" t="s">
        <v>7910</v>
      </c>
    </row>
    <row r="2692" spans="1:13" x14ac:dyDescent="0.25">
      <c r="A2692" s="207" t="s">
        <v>1187</v>
      </c>
      <c r="B2692" s="207" t="s">
        <v>5288</v>
      </c>
      <c r="C2692" s="207" t="s">
        <v>3669</v>
      </c>
      <c r="D2692" s="297">
        <v>22</v>
      </c>
      <c r="L2692" s="207" t="s">
        <v>1738</v>
      </c>
      <c r="M2692" s="207" t="s">
        <v>7911</v>
      </c>
    </row>
    <row r="2693" spans="1:13" x14ac:dyDescent="0.25">
      <c r="A2693" s="207" t="s">
        <v>1187</v>
      </c>
      <c r="B2693" s="207" t="s">
        <v>5288</v>
      </c>
      <c r="C2693" s="207" t="s">
        <v>3672</v>
      </c>
      <c r="D2693" s="297">
        <v>22</v>
      </c>
      <c r="L2693" s="207" t="s">
        <v>1738</v>
      </c>
      <c r="M2693" s="207" t="s">
        <v>7724</v>
      </c>
    </row>
    <row r="2694" spans="1:13" x14ac:dyDescent="0.25">
      <c r="A2694" s="207" t="s">
        <v>1187</v>
      </c>
      <c r="B2694" s="207" t="s">
        <v>5288</v>
      </c>
      <c r="C2694" s="207" t="s">
        <v>3675</v>
      </c>
      <c r="D2694" s="297">
        <v>22</v>
      </c>
      <c r="L2694" s="207" t="s">
        <v>1738</v>
      </c>
      <c r="M2694" s="207" t="s">
        <v>7725</v>
      </c>
    </row>
    <row r="2695" spans="1:13" x14ac:dyDescent="0.25">
      <c r="A2695" s="207" t="s">
        <v>1187</v>
      </c>
      <c r="B2695" s="207" t="s">
        <v>5288</v>
      </c>
      <c r="C2695" s="207" t="s">
        <v>3678</v>
      </c>
      <c r="D2695" s="297">
        <v>22</v>
      </c>
      <c r="L2695" s="207" t="s">
        <v>1738</v>
      </c>
      <c r="M2695" s="207" t="s">
        <v>7726</v>
      </c>
    </row>
    <row r="2696" spans="1:13" x14ac:dyDescent="0.25">
      <c r="A2696" s="207" t="s">
        <v>1187</v>
      </c>
      <c r="B2696" s="207" t="s">
        <v>5288</v>
      </c>
      <c r="C2696" s="207" t="s">
        <v>3702</v>
      </c>
      <c r="D2696" s="297">
        <v>29</v>
      </c>
      <c r="L2696" s="207" t="s">
        <v>1738</v>
      </c>
      <c r="M2696" s="207" t="s">
        <v>7600</v>
      </c>
    </row>
    <row r="2697" spans="1:13" x14ac:dyDescent="0.25">
      <c r="A2697" s="207" t="s">
        <v>1187</v>
      </c>
      <c r="B2697" s="207" t="s">
        <v>5288</v>
      </c>
      <c r="C2697" s="207" t="s">
        <v>3705</v>
      </c>
      <c r="D2697" s="297">
        <v>22</v>
      </c>
      <c r="L2697" s="207" t="s">
        <v>1738</v>
      </c>
      <c r="M2697" s="207" t="s">
        <v>3779</v>
      </c>
    </row>
    <row r="2698" spans="1:13" x14ac:dyDescent="0.25">
      <c r="A2698" s="207" t="s">
        <v>1187</v>
      </c>
      <c r="B2698" s="207" t="s">
        <v>5288</v>
      </c>
      <c r="C2698" s="207" t="s">
        <v>3708</v>
      </c>
      <c r="D2698" s="297">
        <v>14</v>
      </c>
      <c r="L2698" s="207" t="s">
        <v>1738</v>
      </c>
      <c r="M2698" s="207" t="s">
        <v>3782</v>
      </c>
    </row>
    <row r="2699" spans="1:13" x14ac:dyDescent="0.25">
      <c r="A2699" s="207" t="s">
        <v>1187</v>
      </c>
      <c r="B2699" s="207" t="s">
        <v>5288</v>
      </c>
      <c r="C2699" s="207" t="s">
        <v>3714</v>
      </c>
      <c r="D2699" s="297">
        <v>29</v>
      </c>
      <c r="L2699" s="207" t="s">
        <v>1738</v>
      </c>
      <c r="M2699" s="207" t="s">
        <v>5629</v>
      </c>
    </row>
    <row r="2700" spans="1:13" x14ac:dyDescent="0.25">
      <c r="A2700" s="207" t="s">
        <v>1187</v>
      </c>
      <c r="B2700" s="207" t="s">
        <v>5288</v>
      </c>
      <c r="C2700" s="207" t="s">
        <v>3717</v>
      </c>
      <c r="D2700" s="297">
        <v>22</v>
      </c>
      <c r="L2700" s="207" t="s">
        <v>1738</v>
      </c>
      <c r="M2700" s="207" t="s">
        <v>3785</v>
      </c>
    </row>
    <row r="2701" spans="1:13" x14ac:dyDescent="0.25">
      <c r="A2701" s="207" t="s">
        <v>1187</v>
      </c>
      <c r="B2701" s="207" t="s">
        <v>5288</v>
      </c>
      <c r="C2701" s="207" t="s">
        <v>3720</v>
      </c>
      <c r="D2701" s="297">
        <v>22</v>
      </c>
      <c r="L2701" s="207" t="s">
        <v>1738</v>
      </c>
      <c r="M2701" s="207" t="s">
        <v>3787</v>
      </c>
    </row>
    <row r="2702" spans="1:13" x14ac:dyDescent="0.25">
      <c r="A2702" s="207" t="s">
        <v>1187</v>
      </c>
      <c r="B2702" s="207" t="s">
        <v>5288</v>
      </c>
      <c r="C2702" s="207" t="s">
        <v>3726</v>
      </c>
      <c r="D2702" s="297">
        <v>22</v>
      </c>
      <c r="L2702" s="207" t="s">
        <v>1738</v>
      </c>
      <c r="M2702" s="207" t="s">
        <v>7727</v>
      </c>
    </row>
    <row r="2703" spans="1:13" x14ac:dyDescent="0.25">
      <c r="A2703" s="207" t="s">
        <v>1187</v>
      </c>
      <c r="B2703" s="207" t="s">
        <v>5288</v>
      </c>
      <c r="C2703" s="207" t="s">
        <v>3735</v>
      </c>
      <c r="D2703" s="297">
        <v>22</v>
      </c>
      <c r="L2703" s="207" t="s">
        <v>1738</v>
      </c>
      <c r="M2703" s="207" t="s">
        <v>3790</v>
      </c>
    </row>
    <row r="2704" spans="1:13" x14ac:dyDescent="0.25">
      <c r="A2704" s="207" t="s">
        <v>1187</v>
      </c>
      <c r="B2704" s="207" t="s">
        <v>5288</v>
      </c>
      <c r="C2704" s="207" t="s">
        <v>3738</v>
      </c>
      <c r="D2704" s="297">
        <v>22</v>
      </c>
      <c r="L2704" s="207" t="s">
        <v>1738</v>
      </c>
      <c r="M2704" s="207" t="s">
        <v>3793</v>
      </c>
    </row>
    <row r="2705" spans="1:13" x14ac:dyDescent="0.25">
      <c r="A2705" s="207" t="s">
        <v>1187</v>
      </c>
      <c r="B2705" s="207" t="s">
        <v>5288</v>
      </c>
      <c r="C2705" s="207" t="s">
        <v>7719</v>
      </c>
      <c r="D2705" s="297">
        <v>22</v>
      </c>
      <c r="L2705" s="207" t="s">
        <v>1738</v>
      </c>
      <c r="M2705" s="207" t="s">
        <v>5640</v>
      </c>
    </row>
    <row r="2706" spans="1:13" x14ac:dyDescent="0.25">
      <c r="A2706" s="207" t="s">
        <v>1187</v>
      </c>
      <c r="B2706" s="207" t="s">
        <v>5288</v>
      </c>
      <c r="C2706" s="207" t="s">
        <v>3741</v>
      </c>
      <c r="D2706" s="297">
        <v>22</v>
      </c>
      <c r="L2706" s="207" t="s">
        <v>1738</v>
      </c>
      <c r="M2706" s="207" t="s">
        <v>3796</v>
      </c>
    </row>
    <row r="2707" spans="1:13" x14ac:dyDescent="0.25">
      <c r="A2707" s="207" t="s">
        <v>1187</v>
      </c>
      <c r="B2707" s="207" t="s">
        <v>5288</v>
      </c>
      <c r="C2707" s="207" t="s">
        <v>3744</v>
      </c>
      <c r="D2707" s="297">
        <v>22</v>
      </c>
      <c r="L2707" s="207" t="s">
        <v>1738</v>
      </c>
      <c r="M2707" s="207" t="s">
        <v>3799</v>
      </c>
    </row>
    <row r="2708" spans="1:13" x14ac:dyDescent="0.25">
      <c r="A2708" s="207" t="s">
        <v>1187</v>
      </c>
      <c r="B2708" s="207" t="s">
        <v>5288</v>
      </c>
      <c r="C2708" s="207" t="s">
        <v>3747</v>
      </c>
      <c r="D2708" s="297">
        <v>22</v>
      </c>
      <c r="L2708" s="207" t="s">
        <v>1738</v>
      </c>
      <c r="M2708" s="207" t="s">
        <v>5647</v>
      </c>
    </row>
    <row r="2709" spans="1:13" x14ac:dyDescent="0.25">
      <c r="A2709" s="207" t="s">
        <v>1187</v>
      </c>
      <c r="B2709" s="207" t="s">
        <v>5288</v>
      </c>
      <c r="C2709" s="207" t="s">
        <v>3750</v>
      </c>
      <c r="D2709" s="297">
        <v>22</v>
      </c>
      <c r="L2709" s="207" t="s">
        <v>1738</v>
      </c>
      <c r="M2709" s="207" t="s">
        <v>3802</v>
      </c>
    </row>
    <row r="2710" spans="1:13" x14ac:dyDescent="0.25">
      <c r="A2710" s="207" t="s">
        <v>1187</v>
      </c>
      <c r="B2710" s="207" t="s">
        <v>5288</v>
      </c>
      <c r="C2710" s="207" t="s">
        <v>3756</v>
      </c>
      <c r="D2710" s="297">
        <v>4</v>
      </c>
      <c r="L2710" s="207" t="s">
        <v>1738</v>
      </c>
      <c r="M2710" s="207" t="s">
        <v>5654</v>
      </c>
    </row>
    <row r="2711" spans="1:13" x14ac:dyDescent="0.25">
      <c r="A2711" s="207" t="s">
        <v>1187</v>
      </c>
      <c r="B2711" s="207" t="s">
        <v>5288</v>
      </c>
      <c r="C2711" s="207" t="s">
        <v>3759</v>
      </c>
      <c r="D2711" s="297">
        <v>14</v>
      </c>
      <c r="L2711" s="207" t="s">
        <v>1738</v>
      </c>
      <c r="M2711" s="207" t="s">
        <v>3808</v>
      </c>
    </row>
    <row r="2712" spans="1:13" x14ac:dyDescent="0.25">
      <c r="A2712" s="207" t="s">
        <v>1187</v>
      </c>
      <c r="B2712" s="207" t="s">
        <v>5288</v>
      </c>
      <c r="C2712" s="207" t="s">
        <v>3762</v>
      </c>
      <c r="D2712" s="297">
        <v>8</v>
      </c>
      <c r="L2712" s="207" t="s">
        <v>1738</v>
      </c>
      <c r="M2712" s="207" t="s">
        <v>3811</v>
      </c>
    </row>
    <row r="2713" spans="1:13" x14ac:dyDescent="0.25">
      <c r="A2713" s="207" t="s">
        <v>1187</v>
      </c>
      <c r="B2713" s="207" t="s">
        <v>5288</v>
      </c>
      <c r="C2713" s="207" t="s">
        <v>3774</v>
      </c>
      <c r="D2713" s="297">
        <v>18</v>
      </c>
      <c r="L2713" s="207" t="s">
        <v>1738</v>
      </c>
      <c r="M2713" s="207" t="s">
        <v>5661</v>
      </c>
    </row>
    <row r="2714" spans="1:13" x14ac:dyDescent="0.25">
      <c r="A2714" s="207" t="s">
        <v>1187</v>
      </c>
      <c r="B2714" s="207" t="s">
        <v>5288</v>
      </c>
      <c r="C2714" s="207" t="s">
        <v>3776</v>
      </c>
      <c r="D2714" s="297">
        <v>18</v>
      </c>
      <c r="L2714" s="207" t="s">
        <v>1738</v>
      </c>
      <c r="M2714" s="207" t="s">
        <v>3814</v>
      </c>
    </row>
    <row r="2715" spans="1:13" x14ac:dyDescent="0.25">
      <c r="A2715" s="207" t="s">
        <v>1187</v>
      </c>
      <c r="B2715" s="207" t="s">
        <v>5288</v>
      </c>
      <c r="C2715" s="207" t="s">
        <v>3840</v>
      </c>
      <c r="D2715" s="297">
        <v>22</v>
      </c>
      <c r="L2715" s="207" t="s">
        <v>1738</v>
      </c>
      <c r="M2715" s="207" t="s">
        <v>3817</v>
      </c>
    </row>
    <row r="2716" spans="1:13" x14ac:dyDescent="0.25">
      <c r="A2716" s="207" t="s">
        <v>1187</v>
      </c>
      <c r="B2716" s="207" t="s">
        <v>5288</v>
      </c>
      <c r="C2716" s="207" t="s">
        <v>3843</v>
      </c>
      <c r="D2716" s="297">
        <v>22</v>
      </c>
      <c r="L2716" s="207" t="s">
        <v>1738</v>
      </c>
      <c r="M2716" s="207" t="s">
        <v>5668</v>
      </c>
    </row>
    <row r="2717" spans="1:13" x14ac:dyDescent="0.25">
      <c r="A2717" s="207" t="s">
        <v>1187</v>
      </c>
      <c r="B2717" s="207" t="s">
        <v>5288</v>
      </c>
      <c r="C2717" s="207" t="s">
        <v>3846</v>
      </c>
      <c r="D2717" s="297">
        <v>22</v>
      </c>
      <c r="L2717" s="207" t="s">
        <v>1738</v>
      </c>
      <c r="M2717" s="207" t="s">
        <v>3820</v>
      </c>
    </row>
    <row r="2718" spans="1:13" x14ac:dyDescent="0.25">
      <c r="A2718" s="207" t="s">
        <v>1187</v>
      </c>
      <c r="B2718" s="207" t="s">
        <v>5288</v>
      </c>
      <c r="C2718" s="207" t="s">
        <v>3849</v>
      </c>
      <c r="D2718" s="297">
        <v>24</v>
      </c>
      <c r="L2718" s="207" t="s">
        <v>1738</v>
      </c>
      <c r="M2718" s="207" t="s">
        <v>3823</v>
      </c>
    </row>
    <row r="2719" spans="1:13" x14ac:dyDescent="0.25">
      <c r="A2719" s="207" t="s">
        <v>1187</v>
      </c>
      <c r="B2719" s="207" t="s">
        <v>5288</v>
      </c>
      <c r="C2719" s="207" t="s">
        <v>3852</v>
      </c>
      <c r="D2719" s="297">
        <v>22</v>
      </c>
      <c r="L2719" s="207" t="s">
        <v>1738</v>
      </c>
      <c r="M2719" s="207" t="s">
        <v>5678</v>
      </c>
    </row>
    <row r="2720" spans="1:13" x14ac:dyDescent="0.25">
      <c r="A2720" s="207" t="s">
        <v>1187</v>
      </c>
      <c r="B2720" s="207" t="s">
        <v>5288</v>
      </c>
      <c r="C2720" s="207" t="s">
        <v>3858</v>
      </c>
      <c r="D2720" s="297">
        <v>24</v>
      </c>
      <c r="L2720" s="207" t="s">
        <v>1738</v>
      </c>
      <c r="M2720" s="207" t="s">
        <v>3826</v>
      </c>
    </row>
    <row r="2721" spans="1:13" x14ac:dyDescent="0.25">
      <c r="A2721" s="207" t="s">
        <v>1187</v>
      </c>
      <c r="B2721" s="207" t="s">
        <v>5288</v>
      </c>
      <c r="C2721" s="207" t="s">
        <v>3861</v>
      </c>
      <c r="D2721" s="297">
        <v>22</v>
      </c>
      <c r="L2721" s="207" t="s">
        <v>1738</v>
      </c>
      <c r="M2721" s="207" t="s">
        <v>3829</v>
      </c>
    </row>
    <row r="2722" spans="1:13" x14ac:dyDescent="0.25">
      <c r="A2722" s="207" t="s">
        <v>1187</v>
      </c>
      <c r="B2722" s="207" t="s">
        <v>5288</v>
      </c>
      <c r="C2722" s="207" t="s">
        <v>3864</v>
      </c>
      <c r="D2722" s="297">
        <v>22</v>
      </c>
      <c r="L2722" s="207" t="s">
        <v>1738</v>
      </c>
      <c r="M2722" s="207" t="s">
        <v>5688</v>
      </c>
    </row>
    <row r="2723" spans="1:13" x14ac:dyDescent="0.25">
      <c r="A2723" s="207" t="s">
        <v>1187</v>
      </c>
      <c r="B2723" s="207" t="s">
        <v>5288</v>
      </c>
      <c r="C2723" s="207" t="s">
        <v>3867</v>
      </c>
      <c r="D2723" s="297">
        <v>22</v>
      </c>
      <c r="L2723" s="207" t="s">
        <v>1738</v>
      </c>
      <c r="M2723" s="207" t="s">
        <v>3831</v>
      </c>
    </row>
    <row r="2724" spans="1:13" x14ac:dyDescent="0.25">
      <c r="A2724" s="207" t="s">
        <v>1187</v>
      </c>
      <c r="B2724" s="207" t="s">
        <v>5288</v>
      </c>
      <c r="C2724" s="207" t="s">
        <v>3870</v>
      </c>
      <c r="D2724" s="297">
        <v>22</v>
      </c>
      <c r="L2724" s="207" t="s">
        <v>1738</v>
      </c>
      <c r="M2724" s="207" t="s">
        <v>5695</v>
      </c>
    </row>
    <row r="2725" spans="1:13" x14ac:dyDescent="0.25">
      <c r="A2725" s="207" t="s">
        <v>1187</v>
      </c>
      <c r="B2725" s="207" t="s">
        <v>5288</v>
      </c>
      <c r="C2725" s="207" t="s">
        <v>3873</v>
      </c>
      <c r="D2725" s="297">
        <v>22</v>
      </c>
      <c r="L2725" s="207" t="s">
        <v>1738</v>
      </c>
      <c r="M2725" s="207" t="s">
        <v>3834</v>
      </c>
    </row>
    <row r="2726" spans="1:13" x14ac:dyDescent="0.25">
      <c r="A2726" s="207" t="s">
        <v>1187</v>
      </c>
      <c r="B2726" s="207" t="s">
        <v>5288</v>
      </c>
      <c r="C2726" s="207" t="s">
        <v>3875</v>
      </c>
      <c r="D2726" s="297">
        <v>22</v>
      </c>
      <c r="L2726" s="207" t="s">
        <v>1738</v>
      </c>
      <c r="M2726" s="207" t="s">
        <v>5702</v>
      </c>
    </row>
    <row r="2727" spans="1:13" x14ac:dyDescent="0.25">
      <c r="A2727" s="207" t="s">
        <v>1187</v>
      </c>
      <c r="B2727" s="207" t="s">
        <v>5288</v>
      </c>
      <c r="C2727" s="207" t="s">
        <v>3880</v>
      </c>
      <c r="D2727" s="297">
        <v>12</v>
      </c>
      <c r="L2727" s="207" t="s">
        <v>1738</v>
      </c>
      <c r="M2727" s="207" t="s">
        <v>3837</v>
      </c>
    </row>
    <row r="2728" spans="1:13" x14ac:dyDescent="0.25">
      <c r="A2728" s="207" t="s">
        <v>1187</v>
      </c>
      <c r="B2728" s="207" t="s">
        <v>5288</v>
      </c>
      <c r="C2728" s="207" t="s">
        <v>7913</v>
      </c>
      <c r="D2728" s="297">
        <v>40</v>
      </c>
      <c r="L2728" s="207" t="s">
        <v>1738</v>
      </c>
      <c r="M2728" s="207" t="s">
        <v>5708</v>
      </c>
    </row>
    <row r="2729" spans="1:13" x14ac:dyDescent="0.25">
      <c r="A2729" s="207" t="s">
        <v>1187</v>
      </c>
      <c r="B2729" s="207" t="s">
        <v>5288</v>
      </c>
      <c r="C2729" s="207" t="s">
        <v>7932</v>
      </c>
      <c r="D2729" s="297">
        <v>40</v>
      </c>
      <c r="L2729" s="207" t="s">
        <v>1738</v>
      </c>
      <c r="M2729" s="207" t="s">
        <v>7728</v>
      </c>
    </row>
    <row r="2730" spans="1:13" x14ac:dyDescent="0.25">
      <c r="A2730" s="207" t="s">
        <v>1187</v>
      </c>
      <c r="B2730" s="207" t="s">
        <v>5288</v>
      </c>
      <c r="C2730" s="207" t="s">
        <v>3882</v>
      </c>
      <c r="D2730" s="297">
        <v>22</v>
      </c>
      <c r="L2730" s="207" t="s">
        <v>1738</v>
      </c>
      <c r="M2730" s="207" t="s">
        <v>7730</v>
      </c>
    </row>
    <row r="2731" spans="1:13" x14ac:dyDescent="0.25">
      <c r="A2731" s="207" t="s">
        <v>1187</v>
      </c>
      <c r="B2731" s="207" t="s">
        <v>5288</v>
      </c>
      <c r="C2731" s="207" t="s">
        <v>3884</v>
      </c>
      <c r="D2731" s="297">
        <v>22</v>
      </c>
      <c r="L2731" s="207" t="s">
        <v>1738</v>
      </c>
      <c r="M2731" s="207" t="s">
        <v>3840</v>
      </c>
    </row>
    <row r="2732" spans="1:13" x14ac:dyDescent="0.25">
      <c r="A2732" s="207" t="s">
        <v>1187</v>
      </c>
      <c r="B2732" s="207" t="s">
        <v>5288</v>
      </c>
      <c r="C2732" s="207" t="s">
        <v>3890</v>
      </c>
      <c r="D2732" s="297">
        <v>18</v>
      </c>
      <c r="L2732" s="207" t="s">
        <v>1738</v>
      </c>
      <c r="M2732" s="207" t="s">
        <v>3843</v>
      </c>
    </row>
    <row r="2733" spans="1:13" x14ac:dyDescent="0.25">
      <c r="A2733" s="207" t="s">
        <v>1187</v>
      </c>
      <c r="B2733" s="207" t="s">
        <v>5288</v>
      </c>
      <c r="C2733" s="207" t="s">
        <v>7918</v>
      </c>
      <c r="D2733" s="297">
        <v>18</v>
      </c>
      <c r="L2733" s="207" t="s">
        <v>1738</v>
      </c>
      <c r="M2733" s="207" t="s">
        <v>3846</v>
      </c>
    </row>
    <row r="2734" spans="1:13" x14ac:dyDescent="0.25">
      <c r="A2734" s="207" t="s">
        <v>1187</v>
      </c>
      <c r="B2734" s="207" t="s">
        <v>5288</v>
      </c>
      <c r="C2734" s="207" t="s">
        <v>3892</v>
      </c>
      <c r="D2734" s="297">
        <v>18</v>
      </c>
      <c r="L2734" s="207" t="s">
        <v>1738</v>
      </c>
      <c r="M2734" s="207" t="s">
        <v>3849</v>
      </c>
    </row>
    <row r="2735" spans="1:13" x14ac:dyDescent="0.25">
      <c r="A2735" s="207" t="s">
        <v>1187</v>
      </c>
      <c r="B2735" s="207" t="s">
        <v>5288</v>
      </c>
      <c r="C2735" s="207" t="s">
        <v>3895</v>
      </c>
      <c r="D2735" s="297">
        <v>18</v>
      </c>
      <c r="L2735" s="207" t="s">
        <v>1738</v>
      </c>
      <c r="M2735" s="207" t="s">
        <v>3852</v>
      </c>
    </row>
    <row r="2736" spans="1:13" x14ac:dyDescent="0.25">
      <c r="A2736" s="207" t="s">
        <v>1187</v>
      </c>
      <c r="B2736" s="207" t="s">
        <v>5288</v>
      </c>
      <c r="C2736" s="207" t="s">
        <v>3905</v>
      </c>
      <c r="D2736" s="297">
        <v>18</v>
      </c>
      <c r="L2736" s="207" t="s">
        <v>1738</v>
      </c>
      <c r="M2736" s="207" t="s">
        <v>3855</v>
      </c>
    </row>
    <row r="2737" spans="1:13" x14ac:dyDescent="0.25">
      <c r="A2737" s="207" t="s">
        <v>1187</v>
      </c>
      <c r="B2737" s="207" t="s">
        <v>5288</v>
      </c>
      <c r="C2737" s="207" t="s">
        <v>3908</v>
      </c>
      <c r="D2737" s="297">
        <v>18</v>
      </c>
      <c r="L2737" s="207" t="s">
        <v>1738</v>
      </c>
      <c r="M2737" s="207" t="s">
        <v>3858</v>
      </c>
    </row>
    <row r="2738" spans="1:13" x14ac:dyDescent="0.25">
      <c r="A2738" s="207" t="s">
        <v>1187</v>
      </c>
      <c r="B2738" s="207" t="s">
        <v>5288</v>
      </c>
      <c r="C2738" s="207" t="s">
        <v>3911</v>
      </c>
      <c r="D2738" s="297">
        <v>18</v>
      </c>
      <c r="L2738" s="207" t="s">
        <v>1738</v>
      </c>
      <c r="M2738" s="207" t="s">
        <v>3861</v>
      </c>
    </row>
    <row r="2739" spans="1:13" x14ac:dyDescent="0.25">
      <c r="A2739" s="207" t="s">
        <v>1187</v>
      </c>
      <c r="B2739" s="207" t="s">
        <v>5288</v>
      </c>
      <c r="C2739" s="207" t="s">
        <v>3914</v>
      </c>
      <c r="D2739" s="297">
        <v>18</v>
      </c>
      <c r="L2739" s="207" t="s">
        <v>1738</v>
      </c>
      <c r="M2739" s="207" t="s">
        <v>3864</v>
      </c>
    </row>
    <row r="2740" spans="1:13" x14ac:dyDescent="0.25">
      <c r="A2740" s="207" t="s">
        <v>1187</v>
      </c>
      <c r="B2740" s="207" t="s">
        <v>5288</v>
      </c>
      <c r="C2740" s="207" t="s">
        <v>3916</v>
      </c>
      <c r="D2740" s="297">
        <v>18</v>
      </c>
      <c r="L2740" s="207" t="s">
        <v>1738</v>
      </c>
      <c r="M2740" s="207" t="s">
        <v>3867</v>
      </c>
    </row>
    <row r="2741" spans="1:13" x14ac:dyDescent="0.25">
      <c r="A2741" s="207" t="s">
        <v>1187</v>
      </c>
      <c r="B2741" s="207" t="s">
        <v>5288</v>
      </c>
      <c r="C2741" s="207" t="s">
        <v>7919</v>
      </c>
      <c r="D2741" s="297">
        <v>18</v>
      </c>
      <c r="L2741" s="207" t="s">
        <v>1738</v>
      </c>
      <c r="M2741" s="207" t="s">
        <v>3870</v>
      </c>
    </row>
    <row r="2742" spans="1:13" x14ac:dyDescent="0.25">
      <c r="A2742" s="207" t="s">
        <v>1187</v>
      </c>
      <c r="B2742" s="207" t="s">
        <v>5288</v>
      </c>
      <c r="C2742" s="207" t="s">
        <v>7920</v>
      </c>
      <c r="D2742" s="297">
        <v>18</v>
      </c>
      <c r="L2742" s="207" t="s">
        <v>1738</v>
      </c>
      <c r="M2742" s="207" t="s">
        <v>3873</v>
      </c>
    </row>
    <row r="2743" spans="1:13" x14ac:dyDescent="0.25">
      <c r="A2743" s="207" t="s">
        <v>1187</v>
      </c>
      <c r="B2743" s="207" t="s">
        <v>5288</v>
      </c>
      <c r="C2743" s="207" t="s">
        <v>3919</v>
      </c>
      <c r="D2743" s="297">
        <v>18</v>
      </c>
      <c r="L2743" s="207" t="s">
        <v>1738</v>
      </c>
      <c r="M2743" s="207" t="s">
        <v>3880</v>
      </c>
    </row>
    <row r="2744" spans="1:13" x14ac:dyDescent="0.25">
      <c r="A2744" s="207" t="s">
        <v>1187</v>
      </c>
      <c r="B2744" s="207" t="s">
        <v>5288</v>
      </c>
      <c r="C2744" s="207" t="s">
        <v>3925</v>
      </c>
      <c r="D2744" s="297">
        <v>18</v>
      </c>
      <c r="L2744" s="207" t="s">
        <v>1738</v>
      </c>
      <c r="M2744" s="207" t="s">
        <v>7913</v>
      </c>
    </row>
    <row r="2745" spans="1:13" x14ac:dyDescent="0.25">
      <c r="A2745" s="207" t="s">
        <v>1187</v>
      </c>
      <c r="B2745" s="207" t="s">
        <v>5288</v>
      </c>
      <c r="C2745" s="207" t="s">
        <v>3926</v>
      </c>
      <c r="D2745" s="297">
        <v>283</v>
      </c>
      <c r="L2745" s="207" t="s">
        <v>1738</v>
      </c>
      <c r="M2745" s="207" t="s">
        <v>7932</v>
      </c>
    </row>
    <row r="2746" spans="1:13" x14ac:dyDescent="0.25">
      <c r="A2746" s="207" t="s">
        <v>1187</v>
      </c>
      <c r="B2746" s="207" t="s">
        <v>5288</v>
      </c>
      <c r="C2746" s="207" t="s">
        <v>3928</v>
      </c>
      <c r="D2746" s="297">
        <v>22</v>
      </c>
      <c r="L2746" s="207" t="s">
        <v>1738</v>
      </c>
      <c r="M2746" s="207" t="s">
        <v>7916</v>
      </c>
    </row>
    <row r="2747" spans="1:13" x14ac:dyDescent="0.25">
      <c r="A2747" s="207" t="s">
        <v>1187</v>
      </c>
      <c r="B2747" s="207" t="s">
        <v>5288</v>
      </c>
      <c r="C2747" s="207" t="s">
        <v>7735</v>
      </c>
      <c r="D2747" s="297">
        <v>6</v>
      </c>
      <c r="L2747" s="207" t="s">
        <v>1738</v>
      </c>
      <c r="M2747" s="207" t="s">
        <v>7917</v>
      </c>
    </row>
    <row r="2748" spans="1:13" x14ac:dyDescent="0.25">
      <c r="A2748" s="207" t="s">
        <v>1187</v>
      </c>
      <c r="B2748" s="207" t="s">
        <v>5288</v>
      </c>
      <c r="C2748" s="207" t="s">
        <v>7745</v>
      </c>
      <c r="D2748" s="297">
        <v>86</v>
      </c>
      <c r="L2748" s="207" t="s">
        <v>1738</v>
      </c>
      <c r="M2748" s="207" t="s">
        <v>3935</v>
      </c>
    </row>
    <row r="2749" spans="1:13" x14ac:dyDescent="0.25">
      <c r="A2749" s="207" t="s">
        <v>1187</v>
      </c>
      <c r="B2749" s="207" t="s">
        <v>5288</v>
      </c>
      <c r="C2749" s="207" t="s">
        <v>3950</v>
      </c>
      <c r="D2749" s="297">
        <v>321</v>
      </c>
      <c r="L2749" s="207" t="s">
        <v>1738</v>
      </c>
      <c r="M2749" s="207" t="s">
        <v>7735</v>
      </c>
    </row>
    <row r="2750" spans="1:13" x14ac:dyDescent="0.25">
      <c r="A2750" s="207" t="s">
        <v>1187</v>
      </c>
      <c r="B2750" s="207" t="s">
        <v>5288</v>
      </c>
      <c r="C2750" s="207" t="s">
        <v>3952</v>
      </c>
      <c r="D2750" s="297">
        <v>478</v>
      </c>
      <c r="L2750" s="207" t="s">
        <v>1738</v>
      </c>
      <c r="M2750" s="207" t="s">
        <v>3941</v>
      </c>
    </row>
    <row r="2751" spans="1:13" x14ac:dyDescent="0.25">
      <c r="A2751" s="207" t="s">
        <v>1187</v>
      </c>
      <c r="B2751" s="207" t="s">
        <v>5288</v>
      </c>
      <c r="C2751" s="207" t="s">
        <v>5802</v>
      </c>
      <c r="D2751" s="297">
        <v>299</v>
      </c>
      <c r="L2751" s="207" t="s">
        <v>1738</v>
      </c>
      <c r="M2751" s="207" t="s">
        <v>7743</v>
      </c>
    </row>
    <row r="2752" spans="1:13" x14ac:dyDescent="0.25">
      <c r="A2752" s="207" t="s">
        <v>1187</v>
      </c>
      <c r="B2752" s="207" t="s">
        <v>5288</v>
      </c>
      <c r="C2752" s="207" t="s">
        <v>3954</v>
      </c>
      <c r="D2752" s="297">
        <v>459</v>
      </c>
      <c r="L2752" s="207" t="s">
        <v>1738</v>
      </c>
      <c r="M2752" s="207" t="s">
        <v>3944</v>
      </c>
    </row>
    <row r="2753" spans="1:13" x14ac:dyDescent="0.25">
      <c r="A2753" s="207" t="s">
        <v>1187</v>
      </c>
      <c r="B2753" s="207" t="s">
        <v>5288</v>
      </c>
      <c r="C2753" s="207" t="s">
        <v>3956</v>
      </c>
      <c r="D2753" s="297">
        <v>304</v>
      </c>
      <c r="L2753" s="207" t="s">
        <v>1738</v>
      </c>
      <c r="M2753" s="207" t="s">
        <v>3983</v>
      </c>
    </row>
    <row r="2754" spans="1:13" x14ac:dyDescent="0.25">
      <c r="A2754" s="207" t="s">
        <v>1187</v>
      </c>
      <c r="B2754" s="207" t="s">
        <v>5288</v>
      </c>
      <c r="C2754" s="207" t="s">
        <v>3958</v>
      </c>
      <c r="D2754" s="297">
        <v>470</v>
      </c>
      <c r="L2754" s="207" t="s">
        <v>1738</v>
      </c>
      <c r="M2754" s="207" t="s">
        <v>3995</v>
      </c>
    </row>
    <row r="2755" spans="1:13" x14ac:dyDescent="0.25">
      <c r="A2755" s="207" t="s">
        <v>1187</v>
      </c>
      <c r="B2755" s="207" t="s">
        <v>5288</v>
      </c>
      <c r="C2755" s="207" t="s">
        <v>3960</v>
      </c>
      <c r="D2755" s="297">
        <v>562</v>
      </c>
      <c r="L2755" s="207" t="s">
        <v>1738</v>
      </c>
      <c r="M2755" s="207" t="s">
        <v>3997</v>
      </c>
    </row>
    <row r="2756" spans="1:13" x14ac:dyDescent="0.25">
      <c r="A2756" s="207" t="s">
        <v>1187</v>
      </c>
      <c r="B2756" s="207" t="s">
        <v>5288</v>
      </c>
      <c r="C2756" s="207" t="s">
        <v>3962</v>
      </c>
      <c r="D2756" s="297">
        <v>831</v>
      </c>
      <c r="L2756" s="207" t="s">
        <v>1738</v>
      </c>
      <c r="M2756" s="207" t="s">
        <v>4015</v>
      </c>
    </row>
    <row r="2757" spans="1:13" x14ac:dyDescent="0.25">
      <c r="A2757" s="207" t="s">
        <v>1187</v>
      </c>
      <c r="B2757" s="207" t="s">
        <v>5288</v>
      </c>
      <c r="C2757" s="207" t="s">
        <v>3964</v>
      </c>
      <c r="D2757" s="297">
        <v>318</v>
      </c>
      <c r="L2757" s="207" t="s">
        <v>1738</v>
      </c>
      <c r="M2757" s="207" t="s">
        <v>7749</v>
      </c>
    </row>
    <row r="2758" spans="1:13" x14ac:dyDescent="0.25">
      <c r="A2758" s="207" t="s">
        <v>1187</v>
      </c>
      <c r="B2758" s="207" t="s">
        <v>5288</v>
      </c>
      <c r="C2758" s="207" t="s">
        <v>3966</v>
      </c>
      <c r="D2758" s="297">
        <v>1175</v>
      </c>
      <c r="L2758" s="207" t="s">
        <v>1738</v>
      </c>
      <c r="M2758" s="207" t="s">
        <v>7751</v>
      </c>
    </row>
    <row r="2759" spans="1:13" x14ac:dyDescent="0.25">
      <c r="A2759" s="207" t="s">
        <v>1187</v>
      </c>
      <c r="B2759" s="207" t="s">
        <v>5288</v>
      </c>
      <c r="C2759" s="207" t="s">
        <v>3968</v>
      </c>
      <c r="D2759" s="297">
        <v>569</v>
      </c>
      <c r="L2759" s="207" t="s">
        <v>1738</v>
      </c>
      <c r="M2759" s="207" t="s">
        <v>4037</v>
      </c>
    </row>
    <row r="2760" spans="1:13" x14ac:dyDescent="0.25">
      <c r="A2760" s="207" t="s">
        <v>1187</v>
      </c>
      <c r="B2760" s="207" t="s">
        <v>5288</v>
      </c>
      <c r="C2760" s="207" t="s">
        <v>3970</v>
      </c>
      <c r="D2760" s="297">
        <v>483</v>
      </c>
      <c r="L2760" s="207" t="s">
        <v>1738</v>
      </c>
      <c r="M2760" s="207" t="s">
        <v>4038</v>
      </c>
    </row>
    <row r="2761" spans="1:13" x14ac:dyDescent="0.25">
      <c r="A2761" s="207" t="s">
        <v>1187</v>
      </c>
      <c r="B2761" s="207" t="s">
        <v>5288</v>
      </c>
      <c r="C2761" s="207" t="s">
        <v>3972</v>
      </c>
      <c r="D2761" s="297">
        <v>391</v>
      </c>
      <c r="L2761" s="207" t="s">
        <v>1738</v>
      </c>
      <c r="M2761" s="207" t="s">
        <v>4040</v>
      </c>
    </row>
    <row r="2762" spans="1:13" x14ac:dyDescent="0.25">
      <c r="A2762" s="207" t="s">
        <v>1187</v>
      </c>
      <c r="B2762" s="207" t="s">
        <v>5288</v>
      </c>
      <c r="C2762" s="207" t="s">
        <v>3974</v>
      </c>
      <c r="D2762" s="297">
        <v>1695</v>
      </c>
      <c r="L2762" s="207" t="s">
        <v>1738</v>
      </c>
      <c r="M2762" s="207" t="s">
        <v>4042</v>
      </c>
    </row>
    <row r="2763" spans="1:13" x14ac:dyDescent="0.25">
      <c r="A2763" s="207" t="s">
        <v>1187</v>
      </c>
      <c r="B2763" s="207" t="s">
        <v>5288</v>
      </c>
      <c r="C2763" s="207" t="s">
        <v>3977</v>
      </c>
      <c r="D2763" s="297">
        <v>594</v>
      </c>
      <c r="L2763" s="207" t="s">
        <v>1738</v>
      </c>
      <c r="M2763" s="207" t="s">
        <v>4044</v>
      </c>
    </row>
    <row r="2764" spans="1:13" x14ac:dyDescent="0.25">
      <c r="A2764" s="207" t="s">
        <v>1187</v>
      </c>
      <c r="B2764" s="207" t="s">
        <v>5288</v>
      </c>
      <c r="C2764" s="207" t="s">
        <v>3979</v>
      </c>
      <c r="D2764" s="297">
        <v>992</v>
      </c>
      <c r="L2764" s="207" t="s">
        <v>1738</v>
      </c>
      <c r="M2764" s="207" t="s">
        <v>4046</v>
      </c>
    </row>
    <row r="2765" spans="1:13" x14ac:dyDescent="0.25">
      <c r="A2765" s="207" t="s">
        <v>1187</v>
      </c>
      <c r="B2765" s="207" t="s">
        <v>5288</v>
      </c>
      <c r="C2765" s="207" t="s">
        <v>3981</v>
      </c>
      <c r="D2765" s="297">
        <v>537</v>
      </c>
      <c r="L2765" s="207" t="s">
        <v>1738</v>
      </c>
      <c r="M2765" s="207" t="s">
        <v>7752</v>
      </c>
    </row>
    <row r="2766" spans="1:13" x14ac:dyDescent="0.25">
      <c r="A2766" s="207" t="s">
        <v>1187</v>
      </c>
      <c r="B2766" s="207" t="s">
        <v>5288</v>
      </c>
      <c r="C2766" s="207" t="s">
        <v>3983</v>
      </c>
      <c r="D2766" s="297">
        <v>906</v>
      </c>
      <c r="L2766" s="207" t="s">
        <v>1738</v>
      </c>
      <c r="M2766" s="207" t="s">
        <v>4068</v>
      </c>
    </row>
    <row r="2767" spans="1:13" x14ac:dyDescent="0.25">
      <c r="A2767" s="207" t="s">
        <v>1187</v>
      </c>
      <c r="B2767" s="207" t="s">
        <v>5288</v>
      </c>
      <c r="C2767" s="207" t="s">
        <v>3986</v>
      </c>
      <c r="D2767" s="297">
        <v>611</v>
      </c>
      <c r="L2767" s="207" t="s">
        <v>1738</v>
      </c>
      <c r="M2767" s="207" t="s">
        <v>7753</v>
      </c>
    </row>
    <row r="2768" spans="1:13" x14ac:dyDescent="0.25">
      <c r="A2768" s="207" t="s">
        <v>1187</v>
      </c>
      <c r="B2768" s="207" t="s">
        <v>5288</v>
      </c>
      <c r="C2768" s="207" t="s">
        <v>3988</v>
      </c>
      <c r="D2768" s="297">
        <v>711</v>
      </c>
      <c r="L2768" s="207" t="s">
        <v>1738</v>
      </c>
      <c r="M2768" s="207" t="s">
        <v>7754</v>
      </c>
    </row>
    <row r="2769" spans="1:13" x14ac:dyDescent="0.25">
      <c r="A2769" s="207" t="s">
        <v>1187</v>
      </c>
      <c r="B2769" s="207" t="s">
        <v>5288</v>
      </c>
      <c r="C2769" s="207" t="s">
        <v>3989</v>
      </c>
      <c r="D2769" s="297">
        <v>693</v>
      </c>
      <c r="L2769" s="207" t="s">
        <v>1738</v>
      </c>
      <c r="M2769" s="207" t="s">
        <v>7755</v>
      </c>
    </row>
    <row r="2770" spans="1:13" x14ac:dyDescent="0.25">
      <c r="A2770" s="207" t="s">
        <v>1187</v>
      </c>
      <c r="B2770" s="207" t="s">
        <v>5288</v>
      </c>
      <c r="C2770" s="207" t="s">
        <v>3991</v>
      </c>
      <c r="D2770" s="297">
        <v>991</v>
      </c>
      <c r="L2770" s="207" t="s">
        <v>1738</v>
      </c>
      <c r="M2770" s="207" t="s">
        <v>7756</v>
      </c>
    </row>
    <row r="2771" spans="1:13" x14ac:dyDescent="0.25">
      <c r="A2771" s="207" t="s">
        <v>1187</v>
      </c>
      <c r="B2771" s="207" t="s">
        <v>5288</v>
      </c>
      <c r="C2771" s="207" t="s">
        <v>3992</v>
      </c>
      <c r="D2771" s="297">
        <v>525</v>
      </c>
      <c r="L2771" s="207" t="s">
        <v>1738</v>
      </c>
      <c r="M2771" s="207" t="s">
        <v>7757</v>
      </c>
    </row>
    <row r="2772" spans="1:13" x14ac:dyDescent="0.25">
      <c r="A2772" s="207" t="s">
        <v>1187</v>
      </c>
      <c r="B2772" s="207" t="s">
        <v>5288</v>
      </c>
      <c r="C2772" s="207" t="s">
        <v>3995</v>
      </c>
      <c r="D2772" s="297">
        <v>13154</v>
      </c>
      <c r="L2772" s="207" t="s">
        <v>1738</v>
      </c>
      <c r="M2772" s="207" t="s">
        <v>7760</v>
      </c>
    </row>
    <row r="2773" spans="1:13" x14ac:dyDescent="0.25">
      <c r="A2773" s="207" t="s">
        <v>1187</v>
      </c>
      <c r="B2773" s="207" t="s">
        <v>5288</v>
      </c>
      <c r="C2773" s="207" t="s">
        <v>3997</v>
      </c>
      <c r="D2773" s="297">
        <v>515</v>
      </c>
      <c r="L2773" s="207" t="s">
        <v>1738</v>
      </c>
      <c r="M2773" s="207" t="s">
        <v>7992</v>
      </c>
    </row>
    <row r="2774" spans="1:13" x14ac:dyDescent="0.25">
      <c r="A2774" s="207" t="s">
        <v>1187</v>
      </c>
      <c r="B2774" s="207" t="s">
        <v>5288</v>
      </c>
      <c r="C2774" s="207" t="s">
        <v>3999</v>
      </c>
      <c r="D2774" s="297">
        <v>426</v>
      </c>
      <c r="L2774" s="207" t="s">
        <v>1738</v>
      </c>
      <c r="M2774" s="207" t="s">
        <v>8506</v>
      </c>
    </row>
    <row r="2775" spans="1:13" x14ac:dyDescent="0.25">
      <c r="A2775" s="207" t="s">
        <v>1187</v>
      </c>
      <c r="B2775" s="207" t="s">
        <v>5288</v>
      </c>
      <c r="C2775" s="207" t="s">
        <v>4001</v>
      </c>
      <c r="D2775" s="297">
        <v>417</v>
      </c>
      <c r="L2775" s="207" t="s">
        <v>1738</v>
      </c>
      <c r="M2775" s="207" t="s">
        <v>7829</v>
      </c>
    </row>
    <row r="2776" spans="1:13" x14ac:dyDescent="0.25">
      <c r="A2776" s="207" t="s">
        <v>1187</v>
      </c>
      <c r="B2776" s="207" t="s">
        <v>5288</v>
      </c>
      <c r="C2776" s="207" t="s">
        <v>4003</v>
      </c>
      <c r="D2776" s="297">
        <v>422</v>
      </c>
      <c r="L2776" s="207" t="s">
        <v>1738</v>
      </c>
      <c r="M2776" s="207" t="s">
        <v>4505</v>
      </c>
    </row>
    <row r="2777" spans="1:13" x14ac:dyDescent="0.25">
      <c r="A2777" s="207" t="s">
        <v>1187</v>
      </c>
      <c r="B2777" s="207" t="s">
        <v>5288</v>
      </c>
      <c r="C2777" s="207" t="s">
        <v>4005</v>
      </c>
      <c r="D2777" s="297">
        <v>402</v>
      </c>
      <c r="L2777" s="207" t="s">
        <v>1738</v>
      </c>
      <c r="M2777" s="207" t="s">
        <v>4508</v>
      </c>
    </row>
    <row r="2778" spans="1:13" x14ac:dyDescent="0.25">
      <c r="A2778" s="207" t="s">
        <v>1187</v>
      </c>
      <c r="B2778" s="207" t="s">
        <v>5288</v>
      </c>
      <c r="C2778" s="207" t="s">
        <v>4007</v>
      </c>
      <c r="D2778" s="297">
        <v>308</v>
      </c>
      <c r="L2778" s="207" t="s">
        <v>1738</v>
      </c>
      <c r="M2778" s="207" t="s">
        <v>7872</v>
      </c>
    </row>
    <row r="2779" spans="1:13" x14ac:dyDescent="0.25">
      <c r="A2779" s="207" t="s">
        <v>1187</v>
      </c>
      <c r="B2779" s="207" t="s">
        <v>5288</v>
      </c>
      <c r="C2779" s="207" t="s">
        <v>4009</v>
      </c>
      <c r="D2779" s="297">
        <v>298</v>
      </c>
      <c r="L2779" s="207" t="s">
        <v>1738</v>
      </c>
      <c r="M2779" s="207" t="s">
        <v>7623</v>
      </c>
    </row>
    <row r="2780" spans="1:13" x14ac:dyDescent="0.25">
      <c r="A2780" s="207" t="s">
        <v>1187</v>
      </c>
      <c r="B2780" s="207" t="s">
        <v>5288</v>
      </c>
      <c r="C2780" s="207" t="s">
        <v>4010</v>
      </c>
      <c r="D2780" s="297">
        <v>400</v>
      </c>
      <c r="L2780" s="207" t="s">
        <v>1764</v>
      </c>
      <c r="M2780" s="207" t="s">
        <v>3935</v>
      </c>
    </row>
    <row r="2781" spans="1:13" x14ac:dyDescent="0.25">
      <c r="A2781" s="207" t="s">
        <v>1187</v>
      </c>
      <c r="B2781" s="207" t="s">
        <v>5288</v>
      </c>
      <c r="C2781" s="207" t="s">
        <v>4012</v>
      </c>
      <c r="D2781" s="297">
        <v>308</v>
      </c>
      <c r="L2781" s="207" t="s">
        <v>1764</v>
      </c>
      <c r="M2781" s="207" t="s">
        <v>7735</v>
      </c>
    </row>
    <row r="2782" spans="1:13" x14ac:dyDescent="0.25">
      <c r="A2782" s="207" t="s">
        <v>1187</v>
      </c>
      <c r="B2782" s="207" t="s">
        <v>5288</v>
      </c>
      <c r="C2782" s="207" t="s">
        <v>4014</v>
      </c>
      <c r="D2782" s="297">
        <v>281</v>
      </c>
      <c r="L2782" s="207" t="s">
        <v>1764</v>
      </c>
      <c r="M2782" s="207" t="s">
        <v>3941</v>
      </c>
    </row>
    <row r="2783" spans="1:13" x14ac:dyDescent="0.25">
      <c r="A2783" s="207" t="s">
        <v>1187</v>
      </c>
      <c r="B2783" s="207" t="s">
        <v>5288</v>
      </c>
      <c r="C2783" s="207" t="s">
        <v>4015</v>
      </c>
      <c r="D2783" s="297">
        <v>404</v>
      </c>
      <c r="L2783" s="207" t="s">
        <v>1764</v>
      </c>
      <c r="M2783" s="207" t="s">
        <v>4110</v>
      </c>
    </row>
    <row r="2784" spans="1:13" x14ac:dyDescent="0.25">
      <c r="A2784" s="207" t="s">
        <v>1187</v>
      </c>
      <c r="B2784" s="207" t="s">
        <v>5288</v>
      </c>
      <c r="C2784" s="207" t="s">
        <v>4018</v>
      </c>
      <c r="D2784" s="297">
        <v>308</v>
      </c>
      <c r="L2784" s="207" t="s">
        <v>1770</v>
      </c>
      <c r="M2784" s="207" t="s">
        <v>3941</v>
      </c>
    </row>
    <row r="2785" spans="1:13" x14ac:dyDescent="0.25">
      <c r="A2785" s="207" t="s">
        <v>1187</v>
      </c>
      <c r="B2785" s="207" t="s">
        <v>5288</v>
      </c>
      <c r="C2785" s="207" t="s">
        <v>4020</v>
      </c>
      <c r="D2785" s="297">
        <v>347</v>
      </c>
      <c r="L2785" s="207" t="s">
        <v>1788</v>
      </c>
      <c r="M2785" s="207" t="s">
        <v>3480</v>
      </c>
    </row>
    <row r="2786" spans="1:13" x14ac:dyDescent="0.25">
      <c r="A2786" s="207" t="s">
        <v>1187</v>
      </c>
      <c r="B2786" s="207" t="s">
        <v>5288</v>
      </c>
      <c r="C2786" s="207" t="s">
        <v>7748</v>
      </c>
      <c r="D2786" s="297">
        <v>43</v>
      </c>
      <c r="L2786" s="207" t="s">
        <v>1788</v>
      </c>
      <c r="M2786" s="207" t="s">
        <v>3483</v>
      </c>
    </row>
    <row r="2787" spans="1:13" x14ac:dyDescent="0.25">
      <c r="A2787" s="207" t="s">
        <v>1187</v>
      </c>
      <c r="B2787" s="207" t="s">
        <v>5288</v>
      </c>
      <c r="C2787" s="207" t="s">
        <v>7749</v>
      </c>
      <c r="D2787" s="297">
        <v>592</v>
      </c>
      <c r="L2787" s="207" t="s">
        <v>1788</v>
      </c>
      <c r="M2787" s="207" t="s">
        <v>3492</v>
      </c>
    </row>
    <row r="2788" spans="1:13" x14ac:dyDescent="0.25">
      <c r="A2788" s="207" t="s">
        <v>1187</v>
      </c>
      <c r="B2788" s="207" t="s">
        <v>5288</v>
      </c>
      <c r="C2788" s="207" t="s">
        <v>7750</v>
      </c>
      <c r="D2788" s="297">
        <v>15</v>
      </c>
      <c r="L2788" s="207" t="s">
        <v>1788</v>
      </c>
      <c r="M2788" s="207" t="s">
        <v>3495</v>
      </c>
    </row>
    <row r="2789" spans="1:13" x14ac:dyDescent="0.25">
      <c r="A2789" s="207" t="s">
        <v>1187</v>
      </c>
      <c r="B2789" s="207" t="s">
        <v>5288</v>
      </c>
      <c r="C2789" s="207" t="s">
        <v>4022</v>
      </c>
      <c r="D2789" s="297">
        <v>202</v>
      </c>
      <c r="L2789" s="207" t="s">
        <v>1788</v>
      </c>
      <c r="M2789" s="207" t="s">
        <v>3498</v>
      </c>
    </row>
    <row r="2790" spans="1:13" x14ac:dyDescent="0.25">
      <c r="A2790" s="207" t="s">
        <v>1187</v>
      </c>
      <c r="B2790" s="207" t="s">
        <v>5288</v>
      </c>
      <c r="C2790" s="207" t="s">
        <v>4024</v>
      </c>
      <c r="D2790" s="297">
        <v>24</v>
      </c>
      <c r="L2790" s="207" t="s">
        <v>1788</v>
      </c>
      <c r="M2790" s="207" t="s">
        <v>3501</v>
      </c>
    </row>
    <row r="2791" spans="1:13" x14ac:dyDescent="0.25">
      <c r="A2791" s="207" t="s">
        <v>1187</v>
      </c>
      <c r="B2791" s="207" t="s">
        <v>5288</v>
      </c>
      <c r="C2791" s="207" t="s">
        <v>4026</v>
      </c>
      <c r="D2791" s="297">
        <v>59</v>
      </c>
      <c r="L2791" s="207" t="s">
        <v>1788</v>
      </c>
      <c r="M2791" s="207" t="s">
        <v>3504</v>
      </c>
    </row>
    <row r="2792" spans="1:13" x14ac:dyDescent="0.25">
      <c r="A2792" s="207" t="s">
        <v>1187</v>
      </c>
      <c r="B2792" s="207" t="s">
        <v>5288</v>
      </c>
      <c r="C2792" s="207" t="s">
        <v>4028</v>
      </c>
      <c r="D2792" s="297">
        <v>68</v>
      </c>
      <c r="L2792" s="207" t="s">
        <v>1788</v>
      </c>
      <c r="M2792" s="207" t="s">
        <v>3516</v>
      </c>
    </row>
    <row r="2793" spans="1:13" x14ac:dyDescent="0.25">
      <c r="A2793" s="207" t="s">
        <v>1187</v>
      </c>
      <c r="B2793" s="207" t="s">
        <v>5288</v>
      </c>
      <c r="C2793" s="207" t="s">
        <v>8180</v>
      </c>
      <c r="D2793" s="297">
        <v>294</v>
      </c>
      <c r="L2793" s="207" t="s">
        <v>1788</v>
      </c>
      <c r="M2793" s="207" t="s">
        <v>3519</v>
      </c>
    </row>
    <row r="2794" spans="1:13" x14ac:dyDescent="0.25">
      <c r="A2794" s="207" t="s">
        <v>1187</v>
      </c>
      <c r="B2794" s="207" t="s">
        <v>5288</v>
      </c>
      <c r="C2794" s="207" t="s">
        <v>5877</v>
      </c>
      <c r="D2794" s="297">
        <v>334</v>
      </c>
      <c r="L2794" s="207" t="s">
        <v>1788</v>
      </c>
      <c r="M2794" s="207" t="s">
        <v>3524</v>
      </c>
    </row>
    <row r="2795" spans="1:13" x14ac:dyDescent="0.25">
      <c r="A2795" s="207" t="s">
        <v>1187</v>
      </c>
      <c r="B2795" s="207" t="s">
        <v>5288</v>
      </c>
      <c r="C2795" s="207" t="s">
        <v>4037</v>
      </c>
      <c r="D2795" s="297">
        <v>2007</v>
      </c>
      <c r="L2795" s="207" t="s">
        <v>1788</v>
      </c>
      <c r="M2795" s="207" t="s">
        <v>3532</v>
      </c>
    </row>
    <row r="2796" spans="1:13" x14ac:dyDescent="0.25">
      <c r="A2796" s="207" t="s">
        <v>1187</v>
      </c>
      <c r="B2796" s="207" t="s">
        <v>5288</v>
      </c>
      <c r="C2796" s="207" t="s">
        <v>4038</v>
      </c>
      <c r="D2796" s="297">
        <v>728</v>
      </c>
      <c r="L2796" s="207" t="s">
        <v>1788</v>
      </c>
      <c r="M2796" s="207" t="s">
        <v>3535</v>
      </c>
    </row>
    <row r="2797" spans="1:13" x14ac:dyDescent="0.25">
      <c r="A2797" s="207" t="s">
        <v>1187</v>
      </c>
      <c r="B2797" s="207" t="s">
        <v>5288</v>
      </c>
      <c r="C2797" s="207" t="s">
        <v>4040</v>
      </c>
      <c r="D2797" s="297">
        <v>3447</v>
      </c>
      <c r="L2797" s="207" t="s">
        <v>1788</v>
      </c>
      <c r="M2797" s="207" t="s">
        <v>3543</v>
      </c>
    </row>
    <row r="2798" spans="1:13" x14ac:dyDescent="0.25">
      <c r="A2798" s="207" t="s">
        <v>1187</v>
      </c>
      <c r="B2798" s="207" t="s">
        <v>5288</v>
      </c>
      <c r="C2798" s="207" t="s">
        <v>4042</v>
      </c>
      <c r="D2798" s="297">
        <v>1576</v>
      </c>
      <c r="L2798" s="207" t="s">
        <v>1788</v>
      </c>
      <c r="M2798" s="207" t="s">
        <v>3588</v>
      </c>
    </row>
    <row r="2799" spans="1:13" x14ac:dyDescent="0.25">
      <c r="A2799" s="207" t="s">
        <v>1187</v>
      </c>
      <c r="B2799" s="207" t="s">
        <v>5288</v>
      </c>
      <c r="C2799" s="207" t="s">
        <v>4044</v>
      </c>
      <c r="D2799" s="297">
        <v>452</v>
      </c>
      <c r="L2799" s="207" t="s">
        <v>1788</v>
      </c>
      <c r="M2799" s="207" t="s">
        <v>3594</v>
      </c>
    </row>
    <row r="2800" spans="1:13" x14ac:dyDescent="0.25">
      <c r="A2800" s="207" t="s">
        <v>1187</v>
      </c>
      <c r="B2800" s="207" t="s">
        <v>5288</v>
      </c>
      <c r="C2800" s="207" t="s">
        <v>4046</v>
      </c>
      <c r="D2800" s="297">
        <v>639</v>
      </c>
      <c r="L2800" s="207" t="s">
        <v>1788</v>
      </c>
      <c r="M2800" s="207" t="s">
        <v>7654</v>
      </c>
    </row>
    <row r="2801" spans="1:13" x14ac:dyDescent="0.25">
      <c r="A2801" s="207" t="s">
        <v>1187</v>
      </c>
      <c r="B2801" s="207" t="s">
        <v>5288</v>
      </c>
      <c r="C2801" s="207" t="s">
        <v>4047</v>
      </c>
      <c r="D2801" s="297">
        <v>184</v>
      </c>
      <c r="L2801" s="207" t="s">
        <v>1788</v>
      </c>
      <c r="M2801" s="207" t="s">
        <v>3602</v>
      </c>
    </row>
    <row r="2802" spans="1:13" x14ac:dyDescent="0.25">
      <c r="A2802" s="207" t="s">
        <v>1187</v>
      </c>
      <c r="B2802" s="207" t="s">
        <v>5288</v>
      </c>
      <c r="C2802" s="207" t="s">
        <v>4049</v>
      </c>
      <c r="D2802" s="297">
        <v>189</v>
      </c>
      <c r="L2802" s="207" t="s">
        <v>1788</v>
      </c>
      <c r="M2802" s="207" t="s">
        <v>3628</v>
      </c>
    </row>
    <row r="2803" spans="1:13" x14ac:dyDescent="0.25">
      <c r="A2803" s="207" t="s">
        <v>1187</v>
      </c>
      <c r="B2803" s="207" t="s">
        <v>5288</v>
      </c>
      <c r="C2803" s="207" t="s">
        <v>5896</v>
      </c>
      <c r="D2803" s="297">
        <v>140</v>
      </c>
      <c r="L2803" s="207" t="s">
        <v>1788</v>
      </c>
      <c r="M2803" s="207" t="s">
        <v>3634</v>
      </c>
    </row>
    <row r="2804" spans="1:13" x14ac:dyDescent="0.25">
      <c r="A2804" s="207" t="s">
        <v>1187</v>
      </c>
      <c r="B2804" s="207" t="s">
        <v>5288</v>
      </c>
      <c r="C2804" s="207" t="s">
        <v>4051</v>
      </c>
      <c r="D2804" s="297">
        <v>829</v>
      </c>
      <c r="L2804" s="207" t="s">
        <v>1788</v>
      </c>
      <c r="M2804" s="207" t="s">
        <v>3642</v>
      </c>
    </row>
    <row r="2805" spans="1:13" x14ac:dyDescent="0.25">
      <c r="A2805" s="207" t="s">
        <v>1187</v>
      </c>
      <c r="B2805" s="207" t="s">
        <v>5288</v>
      </c>
      <c r="C2805" s="207" t="s">
        <v>4053</v>
      </c>
      <c r="D2805" s="297">
        <v>736</v>
      </c>
      <c r="L2805" s="207" t="s">
        <v>1788</v>
      </c>
      <c r="M2805" s="207" t="s">
        <v>3645</v>
      </c>
    </row>
    <row r="2806" spans="1:13" x14ac:dyDescent="0.25">
      <c r="A2806" s="207" t="s">
        <v>1187</v>
      </c>
      <c r="B2806" s="207" t="s">
        <v>5288</v>
      </c>
      <c r="C2806" s="207" t="s">
        <v>4054</v>
      </c>
      <c r="D2806" s="297">
        <v>734</v>
      </c>
      <c r="L2806" s="207" t="s">
        <v>1788</v>
      </c>
      <c r="M2806" s="207" t="s">
        <v>7735</v>
      </c>
    </row>
    <row r="2807" spans="1:13" x14ac:dyDescent="0.25">
      <c r="A2807" s="207" t="s">
        <v>1187</v>
      </c>
      <c r="B2807" s="207" t="s">
        <v>5288</v>
      </c>
      <c r="C2807" s="207" t="s">
        <v>5905</v>
      </c>
      <c r="D2807" s="297">
        <v>387</v>
      </c>
      <c r="L2807" s="207" t="s">
        <v>1788</v>
      </c>
      <c r="M2807" s="207" t="s">
        <v>3941</v>
      </c>
    </row>
    <row r="2808" spans="1:13" x14ac:dyDescent="0.25">
      <c r="A2808" s="207" t="s">
        <v>1187</v>
      </c>
      <c r="B2808" s="207" t="s">
        <v>5288</v>
      </c>
      <c r="C2808" s="207" t="s">
        <v>5908</v>
      </c>
      <c r="D2808" s="297">
        <v>432</v>
      </c>
      <c r="L2808" s="207" t="s">
        <v>1788</v>
      </c>
      <c r="M2808" s="207" t="s">
        <v>3944</v>
      </c>
    </row>
    <row r="2809" spans="1:13" x14ac:dyDescent="0.25">
      <c r="A2809" s="207" t="s">
        <v>1187</v>
      </c>
      <c r="B2809" s="207" t="s">
        <v>5288</v>
      </c>
      <c r="C2809" s="207" t="s">
        <v>4056</v>
      </c>
      <c r="D2809" s="297">
        <v>460</v>
      </c>
      <c r="L2809" s="207" t="s">
        <v>1788</v>
      </c>
      <c r="M2809" s="207" t="s">
        <v>3948</v>
      </c>
    </row>
    <row r="2810" spans="1:13" x14ac:dyDescent="0.25">
      <c r="A2810" s="207" t="s">
        <v>1187</v>
      </c>
      <c r="B2810" s="207" t="s">
        <v>5288</v>
      </c>
      <c r="C2810" s="207" t="s">
        <v>4058</v>
      </c>
      <c r="D2810" s="297">
        <v>398</v>
      </c>
      <c r="L2810" s="207" t="s">
        <v>1788</v>
      </c>
      <c r="M2810" s="207" t="s">
        <v>4070</v>
      </c>
    </row>
    <row r="2811" spans="1:13" x14ac:dyDescent="0.25">
      <c r="A2811" s="207" t="s">
        <v>1187</v>
      </c>
      <c r="B2811" s="207" t="s">
        <v>5288</v>
      </c>
      <c r="C2811" s="207" t="s">
        <v>4060</v>
      </c>
      <c r="D2811" s="297">
        <v>271</v>
      </c>
      <c r="L2811" s="207" t="s">
        <v>1788</v>
      </c>
      <c r="M2811" s="207" t="s">
        <v>8181</v>
      </c>
    </row>
    <row r="2812" spans="1:13" x14ac:dyDescent="0.25">
      <c r="A2812" s="207" t="s">
        <v>1187</v>
      </c>
      <c r="B2812" s="207" t="s">
        <v>5288</v>
      </c>
      <c r="C2812" s="207" t="s">
        <v>4063</v>
      </c>
      <c r="D2812" s="297">
        <v>335</v>
      </c>
      <c r="L2812" s="207" t="s">
        <v>1788</v>
      </c>
      <c r="M2812" s="207" t="s">
        <v>4100</v>
      </c>
    </row>
    <row r="2813" spans="1:13" x14ac:dyDescent="0.25">
      <c r="A2813" s="207" t="s">
        <v>1187</v>
      </c>
      <c r="B2813" s="207" t="s">
        <v>5288</v>
      </c>
      <c r="C2813" s="207" t="s">
        <v>4065</v>
      </c>
      <c r="D2813" s="297">
        <v>335</v>
      </c>
      <c r="L2813" s="207" t="s">
        <v>1788</v>
      </c>
      <c r="M2813" s="207" t="s">
        <v>4101</v>
      </c>
    </row>
    <row r="2814" spans="1:13" x14ac:dyDescent="0.25">
      <c r="A2814" s="207" t="s">
        <v>1187</v>
      </c>
      <c r="B2814" s="207" t="s">
        <v>5288</v>
      </c>
      <c r="C2814" s="207" t="s">
        <v>4067</v>
      </c>
      <c r="D2814" s="297">
        <v>247</v>
      </c>
      <c r="L2814" s="207" t="s">
        <v>1788</v>
      </c>
      <c r="M2814" s="207" t="s">
        <v>8470</v>
      </c>
    </row>
    <row r="2815" spans="1:13" x14ac:dyDescent="0.25">
      <c r="A2815" s="207" t="s">
        <v>1187</v>
      </c>
      <c r="B2815" s="207" t="s">
        <v>5288</v>
      </c>
      <c r="C2815" s="207" t="s">
        <v>7752</v>
      </c>
      <c r="D2815" s="297">
        <v>62</v>
      </c>
      <c r="L2815" s="207" t="s">
        <v>1788</v>
      </c>
      <c r="M2815" s="207" t="s">
        <v>8471</v>
      </c>
    </row>
    <row r="2816" spans="1:13" x14ac:dyDescent="0.25">
      <c r="A2816" s="207" t="s">
        <v>1187</v>
      </c>
      <c r="B2816" s="207" t="s">
        <v>5288</v>
      </c>
      <c r="C2816" s="207" t="s">
        <v>4068</v>
      </c>
      <c r="D2816" s="297">
        <v>22</v>
      </c>
      <c r="L2816" s="207" t="s">
        <v>1800</v>
      </c>
      <c r="M2816" s="207" t="s">
        <v>3341</v>
      </c>
    </row>
    <row r="2817" spans="1:13" x14ac:dyDescent="0.25">
      <c r="A2817" s="207" t="s">
        <v>1187</v>
      </c>
      <c r="B2817" s="207" t="s">
        <v>5288</v>
      </c>
      <c r="C2817" s="207" t="s">
        <v>8484</v>
      </c>
      <c r="D2817" s="297">
        <v>14</v>
      </c>
      <c r="L2817" s="207" t="s">
        <v>1800</v>
      </c>
      <c r="M2817" s="207" t="s">
        <v>7597</v>
      </c>
    </row>
    <row r="2818" spans="1:13" x14ac:dyDescent="0.25">
      <c r="A2818" s="207" t="s">
        <v>1187</v>
      </c>
      <c r="B2818" s="207" t="s">
        <v>5288</v>
      </c>
      <c r="C2818" s="207" t="s">
        <v>4070</v>
      </c>
      <c r="D2818" s="297">
        <v>1107</v>
      </c>
      <c r="L2818" s="207" t="s">
        <v>1800</v>
      </c>
      <c r="M2818" s="207" t="s">
        <v>3498</v>
      </c>
    </row>
    <row r="2819" spans="1:13" x14ac:dyDescent="0.25">
      <c r="A2819" s="207" t="s">
        <v>1187</v>
      </c>
      <c r="B2819" s="207" t="s">
        <v>5288</v>
      </c>
      <c r="C2819" s="207" t="s">
        <v>4072</v>
      </c>
      <c r="D2819" s="297">
        <v>92</v>
      </c>
      <c r="L2819" s="207" t="s">
        <v>1800</v>
      </c>
      <c r="M2819" s="207" t="s">
        <v>3507</v>
      </c>
    </row>
    <row r="2820" spans="1:13" x14ac:dyDescent="0.25">
      <c r="A2820" s="207" t="s">
        <v>1187</v>
      </c>
      <c r="B2820" s="207" t="s">
        <v>5288</v>
      </c>
      <c r="C2820" s="207" t="s">
        <v>4074</v>
      </c>
      <c r="D2820" s="297">
        <v>1225</v>
      </c>
      <c r="L2820" s="207" t="s">
        <v>1800</v>
      </c>
      <c r="M2820" s="207" t="s">
        <v>3526</v>
      </c>
    </row>
    <row r="2821" spans="1:13" x14ac:dyDescent="0.25">
      <c r="A2821" s="207" t="s">
        <v>1187</v>
      </c>
      <c r="B2821" s="207" t="s">
        <v>5288</v>
      </c>
      <c r="C2821" s="207" t="s">
        <v>4076</v>
      </c>
      <c r="D2821" s="297">
        <v>288</v>
      </c>
      <c r="L2821" s="207" t="s">
        <v>1800</v>
      </c>
      <c r="M2821" s="207" t="s">
        <v>3541</v>
      </c>
    </row>
    <row r="2822" spans="1:13" x14ac:dyDescent="0.25">
      <c r="A2822" s="207" t="s">
        <v>1187</v>
      </c>
      <c r="B2822" s="207" t="s">
        <v>5288</v>
      </c>
      <c r="C2822" s="207" t="s">
        <v>4078</v>
      </c>
      <c r="D2822" s="297">
        <v>116</v>
      </c>
      <c r="L2822" s="207" t="s">
        <v>1800</v>
      </c>
      <c r="M2822" s="207" t="s">
        <v>3549</v>
      </c>
    </row>
    <row r="2823" spans="1:13" x14ac:dyDescent="0.25">
      <c r="A2823" s="207" t="s">
        <v>1187</v>
      </c>
      <c r="B2823" s="207" t="s">
        <v>5288</v>
      </c>
      <c r="C2823" s="207" t="s">
        <v>4079</v>
      </c>
      <c r="D2823" s="297">
        <v>110</v>
      </c>
      <c r="L2823" s="207" t="s">
        <v>1800</v>
      </c>
      <c r="M2823" s="207" t="s">
        <v>7649</v>
      </c>
    </row>
    <row r="2824" spans="1:13" x14ac:dyDescent="0.25">
      <c r="A2824" s="207" t="s">
        <v>1187</v>
      </c>
      <c r="B2824" s="207" t="s">
        <v>5288</v>
      </c>
      <c r="C2824" s="207" t="s">
        <v>5937</v>
      </c>
      <c r="D2824" s="297">
        <v>71</v>
      </c>
      <c r="L2824" s="207" t="s">
        <v>1800</v>
      </c>
      <c r="M2824" s="207" t="s">
        <v>3588</v>
      </c>
    </row>
    <row r="2825" spans="1:13" x14ac:dyDescent="0.25">
      <c r="A2825" s="207" t="s">
        <v>1187</v>
      </c>
      <c r="B2825" s="207" t="s">
        <v>5288</v>
      </c>
      <c r="C2825" s="207" t="s">
        <v>5940</v>
      </c>
      <c r="D2825" s="297">
        <v>57</v>
      </c>
      <c r="L2825" s="207" t="s">
        <v>1800</v>
      </c>
      <c r="M2825" s="207" t="s">
        <v>3591</v>
      </c>
    </row>
    <row r="2826" spans="1:13" x14ac:dyDescent="0.25">
      <c r="A2826" s="207" t="s">
        <v>1187</v>
      </c>
      <c r="B2826" s="207" t="s">
        <v>5288</v>
      </c>
      <c r="C2826" s="207" t="s">
        <v>5943</v>
      </c>
      <c r="D2826" s="297">
        <v>71</v>
      </c>
      <c r="L2826" s="207" t="s">
        <v>1800</v>
      </c>
      <c r="M2826" s="207" t="s">
        <v>3594</v>
      </c>
    </row>
    <row r="2827" spans="1:13" x14ac:dyDescent="0.25">
      <c r="A2827" s="207" t="s">
        <v>1187</v>
      </c>
      <c r="B2827" s="207" t="s">
        <v>5288</v>
      </c>
      <c r="C2827" s="207" t="s">
        <v>4081</v>
      </c>
      <c r="D2827" s="297">
        <v>91</v>
      </c>
      <c r="L2827" s="207" t="s">
        <v>1800</v>
      </c>
      <c r="M2827" s="207" t="s">
        <v>7654</v>
      </c>
    </row>
    <row r="2828" spans="1:13" x14ac:dyDescent="0.25">
      <c r="A2828" s="207" t="s">
        <v>1187</v>
      </c>
      <c r="B2828" s="207" t="s">
        <v>5288</v>
      </c>
      <c r="C2828" s="207" t="s">
        <v>4083</v>
      </c>
      <c r="D2828" s="297">
        <v>100</v>
      </c>
      <c r="L2828" s="207" t="s">
        <v>1800</v>
      </c>
      <c r="M2828" s="207" t="s">
        <v>3597</v>
      </c>
    </row>
    <row r="2829" spans="1:13" x14ac:dyDescent="0.25">
      <c r="A2829" s="207" t="s">
        <v>1187</v>
      </c>
      <c r="B2829" s="207" t="s">
        <v>5288</v>
      </c>
      <c r="C2829" s="207" t="s">
        <v>4085</v>
      </c>
      <c r="D2829" s="297">
        <v>90</v>
      </c>
      <c r="L2829" s="207" t="s">
        <v>1800</v>
      </c>
      <c r="M2829" s="207" t="s">
        <v>7657</v>
      </c>
    </row>
    <row r="2830" spans="1:13" x14ac:dyDescent="0.25">
      <c r="A2830" s="207" t="s">
        <v>1187</v>
      </c>
      <c r="B2830" s="207" t="s">
        <v>5288</v>
      </c>
      <c r="C2830" s="207" t="s">
        <v>5952</v>
      </c>
      <c r="D2830" s="297">
        <v>101</v>
      </c>
      <c r="L2830" s="207" t="s">
        <v>1800</v>
      </c>
      <c r="M2830" s="207" t="s">
        <v>3602</v>
      </c>
    </row>
    <row r="2831" spans="1:13" x14ac:dyDescent="0.25">
      <c r="A2831" s="207" t="s">
        <v>1187</v>
      </c>
      <c r="B2831" s="207" t="s">
        <v>5288</v>
      </c>
      <c r="C2831" s="207" t="s">
        <v>4087</v>
      </c>
      <c r="D2831" s="297">
        <v>102</v>
      </c>
      <c r="L2831" s="207" t="s">
        <v>1800</v>
      </c>
      <c r="M2831" s="207" t="s">
        <v>3605</v>
      </c>
    </row>
    <row r="2832" spans="1:13" x14ac:dyDescent="0.25">
      <c r="A2832" s="207" t="s">
        <v>1187</v>
      </c>
      <c r="B2832" s="207" t="s">
        <v>5288</v>
      </c>
      <c r="C2832" s="207" t="s">
        <v>4089</v>
      </c>
      <c r="D2832" s="297">
        <v>136</v>
      </c>
      <c r="L2832" s="207" t="s">
        <v>1800</v>
      </c>
      <c r="M2832" s="207" t="s">
        <v>3607</v>
      </c>
    </row>
    <row r="2833" spans="1:13" x14ac:dyDescent="0.25">
      <c r="A2833" s="207" t="s">
        <v>1187</v>
      </c>
      <c r="B2833" s="207" t="s">
        <v>5288</v>
      </c>
      <c r="C2833" s="207" t="s">
        <v>4091</v>
      </c>
      <c r="D2833" s="297">
        <v>118</v>
      </c>
      <c r="L2833" s="207" t="s">
        <v>1800</v>
      </c>
      <c r="M2833" s="207" t="s">
        <v>3613</v>
      </c>
    </row>
    <row r="2834" spans="1:13" x14ac:dyDescent="0.25">
      <c r="A2834" s="207" t="s">
        <v>1187</v>
      </c>
      <c r="B2834" s="207" t="s">
        <v>5288</v>
      </c>
      <c r="C2834" s="207" t="s">
        <v>4093</v>
      </c>
      <c r="D2834" s="297">
        <v>86</v>
      </c>
      <c r="L2834" s="207" t="s">
        <v>1800</v>
      </c>
      <c r="M2834" s="207" t="s">
        <v>3628</v>
      </c>
    </row>
    <row r="2835" spans="1:13" x14ac:dyDescent="0.25">
      <c r="A2835" s="207" t="s">
        <v>1187</v>
      </c>
      <c r="B2835" s="207" t="s">
        <v>5288</v>
      </c>
      <c r="C2835" s="207" t="s">
        <v>5963</v>
      </c>
      <c r="D2835" s="297">
        <v>80</v>
      </c>
      <c r="L2835" s="207" t="s">
        <v>1800</v>
      </c>
      <c r="M2835" s="207" t="s">
        <v>7678</v>
      </c>
    </row>
    <row r="2836" spans="1:13" x14ac:dyDescent="0.25">
      <c r="A2836" s="207" t="s">
        <v>1187</v>
      </c>
      <c r="B2836" s="207" t="s">
        <v>5288</v>
      </c>
      <c r="C2836" s="207" t="s">
        <v>4095</v>
      </c>
      <c r="D2836" s="297">
        <v>96</v>
      </c>
      <c r="L2836" s="207" t="s">
        <v>1800</v>
      </c>
      <c r="M2836" s="207" t="s">
        <v>3642</v>
      </c>
    </row>
    <row r="2837" spans="1:13" x14ac:dyDescent="0.25">
      <c r="A2837" s="207" t="s">
        <v>1187</v>
      </c>
      <c r="B2837" s="207" t="s">
        <v>5288</v>
      </c>
      <c r="C2837" s="207" t="s">
        <v>4097</v>
      </c>
      <c r="D2837" s="297">
        <v>84</v>
      </c>
      <c r="L2837" s="207" t="s">
        <v>1800</v>
      </c>
      <c r="M2837" s="207" t="s">
        <v>5629</v>
      </c>
    </row>
    <row r="2838" spans="1:13" x14ac:dyDescent="0.25">
      <c r="A2838" s="207" t="s">
        <v>1187</v>
      </c>
      <c r="B2838" s="207" t="s">
        <v>5288</v>
      </c>
      <c r="C2838" s="207" t="s">
        <v>8485</v>
      </c>
      <c r="D2838" s="297">
        <v>9</v>
      </c>
      <c r="L2838" s="207" t="s">
        <v>1800</v>
      </c>
      <c r="M2838" s="207" t="s">
        <v>5647</v>
      </c>
    </row>
    <row r="2839" spans="1:13" x14ac:dyDescent="0.25">
      <c r="A2839" s="207" t="s">
        <v>1187</v>
      </c>
      <c r="B2839" s="207" t="s">
        <v>5288</v>
      </c>
      <c r="C2839" s="207" t="s">
        <v>8486</v>
      </c>
      <c r="D2839" s="297">
        <v>9</v>
      </c>
      <c r="L2839" s="207" t="s">
        <v>1800</v>
      </c>
      <c r="M2839" s="207" t="s">
        <v>5668</v>
      </c>
    </row>
    <row r="2840" spans="1:13" x14ac:dyDescent="0.25">
      <c r="A2840" s="207" t="s">
        <v>1187</v>
      </c>
      <c r="B2840" s="207" t="s">
        <v>5288</v>
      </c>
      <c r="C2840" s="207" t="s">
        <v>8487</v>
      </c>
      <c r="D2840" s="297">
        <v>9</v>
      </c>
      <c r="L2840" s="207" t="s">
        <v>1800</v>
      </c>
      <c r="M2840" s="207" t="s">
        <v>5678</v>
      </c>
    </row>
    <row r="2841" spans="1:13" x14ac:dyDescent="0.25">
      <c r="A2841" s="207" t="s">
        <v>1187</v>
      </c>
      <c r="B2841" s="207" t="s">
        <v>5288</v>
      </c>
      <c r="C2841" s="207" t="s">
        <v>8181</v>
      </c>
      <c r="D2841" s="297">
        <v>1224</v>
      </c>
      <c r="L2841" s="207" t="s">
        <v>1800</v>
      </c>
      <c r="M2841" s="207" t="s">
        <v>3926</v>
      </c>
    </row>
    <row r="2842" spans="1:13" x14ac:dyDescent="0.25">
      <c r="A2842" s="207" t="s">
        <v>1187</v>
      </c>
      <c r="B2842" s="207" t="s">
        <v>5288</v>
      </c>
      <c r="C2842" s="207" t="s">
        <v>4100</v>
      </c>
      <c r="D2842" s="297">
        <v>10</v>
      </c>
      <c r="L2842" s="207" t="s">
        <v>1800</v>
      </c>
      <c r="M2842" s="207" t="s">
        <v>7732</v>
      </c>
    </row>
    <row r="2843" spans="1:13" x14ac:dyDescent="0.25">
      <c r="A2843" s="207" t="s">
        <v>1187</v>
      </c>
      <c r="B2843" s="207" t="s">
        <v>5288</v>
      </c>
      <c r="C2843" s="207" t="s">
        <v>8455</v>
      </c>
      <c r="D2843" s="297">
        <v>262</v>
      </c>
      <c r="L2843" s="207" t="s">
        <v>1800</v>
      </c>
      <c r="M2843" s="207" t="s">
        <v>7733</v>
      </c>
    </row>
    <row r="2844" spans="1:13" x14ac:dyDescent="0.25">
      <c r="A2844" s="207" t="s">
        <v>1187</v>
      </c>
      <c r="B2844" s="207" t="s">
        <v>5288</v>
      </c>
      <c r="C2844" s="207" t="s">
        <v>4103</v>
      </c>
      <c r="D2844" s="297">
        <v>9</v>
      </c>
      <c r="L2844" s="207" t="s">
        <v>1800</v>
      </c>
      <c r="M2844" s="207" t="s">
        <v>7735</v>
      </c>
    </row>
    <row r="2845" spans="1:13" x14ac:dyDescent="0.25">
      <c r="A2845" s="207" t="s">
        <v>1187</v>
      </c>
      <c r="B2845" s="207" t="s">
        <v>5288</v>
      </c>
      <c r="C2845" s="207" t="s">
        <v>7687</v>
      </c>
      <c r="D2845" s="297">
        <v>8</v>
      </c>
      <c r="L2845" s="207" t="s">
        <v>1800</v>
      </c>
      <c r="M2845" s="207" t="s">
        <v>3941</v>
      </c>
    </row>
    <row r="2846" spans="1:13" x14ac:dyDescent="0.25">
      <c r="A2846" s="207" t="s">
        <v>1187</v>
      </c>
      <c r="B2846" s="207" t="s">
        <v>5288</v>
      </c>
      <c r="C2846" s="207" t="s">
        <v>7688</v>
      </c>
      <c r="D2846" s="297">
        <v>8</v>
      </c>
      <c r="L2846" s="207" t="s">
        <v>1800</v>
      </c>
      <c r="M2846" s="207" t="s">
        <v>7743</v>
      </c>
    </row>
    <row r="2847" spans="1:13" x14ac:dyDescent="0.25">
      <c r="A2847" s="207" t="s">
        <v>1187</v>
      </c>
      <c r="B2847" s="207" t="s">
        <v>5288</v>
      </c>
      <c r="C2847" s="207" t="s">
        <v>7689</v>
      </c>
      <c r="D2847" s="297">
        <v>8</v>
      </c>
      <c r="L2847" s="207" t="s">
        <v>1800</v>
      </c>
      <c r="M2847" s="207" t="s">
        <v>7745</v>
      </c>
    </row>
    <row r="2848" spans="1:13" x14ac:dyDescent="0.25">
      <c r="A2848" s="207" t="s">
        <v>1187</v>
      </c>
      <c r="B2848" s="207" t="s">
        <v>5288</v>
      </c>
      <c r="C2848" s="207" t="s">
        <v>7691</v>
      </c>
      <c r="D2848" s="297">
        <v>8</v>
      </c>
      <c r="L2848" s="207" t="s">
        <v>1800</v>
      </c>
      <c r="M2848" s="207" t="s">
        <v>3944</v>
      </c>
    </row>
    <row r="2849" spans="1:13" x14ac:dyDescent="0.25">
      <c r="A2849" s="207" t="s">
        <v>1187</v>
      </c>
      <c r="B2849" s="207" t="s">
        <v>5304</v>
      </c>
      <c r="C2849" s="207" t="s">
        <v>3541</v>
      </c>
      <c r="D2849" s="297">
        <v>198</v>
      </c>
      <c r="L2849" s="207" t="s">
        <v>1800</v>
      </c>
      <c r="M2849" s="207" t="s">
        <v>3946</v>
      </c>
    </row>
    <row r="2850" spans="1:13" x14ac:dyDescent="0.25">
      <c r="A2850" s="207" t="s">
        <v>1187</v>
      </c>
      <c r="B2850" s="207" t="s">
        <v>5304</v>
      </c>
      <c r="C2850" s="207" t="s">
        <v>3546</v>
      </c>
      <c r="D2850" s="297">
        <v>702</v>
      </c>
      <c r="L2850" s="207" t="s">
        <v>1800</v>
      </c>
      <c r="M2850" s="207" t="s">
        <v>3948</v>
      </c>
    </row>
    <row r="2851" spans="1:13" x14ac:dyDescent="0.25">
      <c r="A2851" s="207" t="s">
        <v>1187</v>
      </c>
      <c r="B2851" s="207" t="s">
        <v>5304</v>
      </c>
      <c r="C2851" s="207" t="s">
        <v>3549</v>
      </c>
      <c r="D2851" s="297">
        <v>488</v>
      </c>
      <c r="L2851" s="207" t="s">
        <v>1800</v>
      </c>
      <c r="M2851" s="207" t="s">
        <v>7746</v>
      </c>
    </row>
    <row r="2852" spans="1:13" x14ac:dyDescent="0.25">
      <c r="A2852" s="207" t="s">
        <v>1187</v>
      </c>
      <c r="B2852" s="207" t="s">
        <v>5304</v>
      </c>
      <c r="C2852" s="207" t="s">
        <v>3551</v>
      </c>
      <c r="D2852" s="297">
        <v>238</v>
      </c>
      <c r="L2852" s="207" t="s">
        <v>1800</v>
      </c>
      <c r="M2852" s="207" t="s">
        <v>3995</v>
      </c>
    </row>
    <row r="2853" spans="1:13" x14ac:dyDescent="0.25">
      <c r="A2853" s="207" t="s">
        <v>1187</v>
      </c>
      <c r="B2853" s="207" t="s">
        <v>5304</v>
      </c>
      <c r="C2853" s="207" t="s">
        <v>3554</v>
      </c>
      <c r="D2853" s="297">
        <v>592</v>
      </c>
      <c r="L2853" s="207" t="s">
        <v>1800</v>
      </c>
      <c r="M2853" s="207" t="s">
        <v>7749</v>
      </c>
    </row>
    <row r="2854" spans="1:13" x14ac:dyDescent="0.25">
      <c r="A2854" s="207" t="s">
        <v>1187</v>
      </c>
      <c r="B2854" s="207" t="s">
        <v>5304</v>
      </c>
      <c r="C2854" s="207" t="s">
        <v>3557</v>
      </c>
      <c r="D2854" s="297">
        <v>118</v>
      </c>
      <c r="L2854" s="207" t="s">
        <v>1800</v>
      </c>
      <c r="M2854" s="207" t="s">
        <v>8507</v>
      </c>
    </row>
    <row r="2855" spans="1:13" x14ac:dyDescent="0.25">
      <c r="A2855" s="207" t="s">
        <v>1187</v>
      </c>
      <c r="B2855" s="207" t="s">
        <v>5304</v>
      </c>
      <c r="C2855" s="207" t="s">
        <v>5470</v>
      </c>
      <c r="D2855" s="297">
        <v>134</v>
      </c>
      <c r="L2855" s="207" t="s">
        <v>1800</v>
      </c>
      <c r="M2855" s="207" t="s">
        <v>8420</v>
      </c>
    </row>
    <row r="2856" spans="1:13" x14ac:dyDescent="0.25">
      <c r="A2856" s="207" t="s">
        <v>1187</v>
      </c>
      <c r="B2856" s="207" t="s">
        <v>5304</v>
      </c>
      <c r="C2856" s="207" t="s">
        <v>3560</v>
      </c>
      <c r="D2856" s="297">
        <v>396</v>
      </c>
      <c r="L2856" s="207" t="s">
        <v>1811</v>
      </c>
      <c r="M2856" s="207" t="s">
        <v>3628</v>
      </c>
    </row>
    <row r="2857" spans="1:13" x14ac:dyDescent="0.25">
      <c r="A2857" s="207" t="s">
        <v>1187</v>
      </c>
      <c r="B2857" s="207" t="s">
        <v>5304</v>
      </c>
      <c r="C2857" s="207" t="s">
        <v>3562</v>
      </c>
      <c r="D2857" s="297">
        <v>304</v>
      </c>
      <c r="L2857" s="207" t="s">
        <v>1811</v>
      </c>
      <c r="M2857" s="207" t="s">
        <v>3666</v>
      </c>
    </row>
    <row r="2858" spans="1:13" x14ac:dyDescent="0.25">
      <c r="A2858" s="207" t="s">
        <v>1187</v>
      </c>
      <c r="B2858" s="207" t="s">
        <v>5304</v>
      </c>
      <c r="C2858" s="207" t="s">
        <v>3565</v>
      </c>
      <c r="D2858" s="297">
        <v>276</v>
      </c>
      <c r="L2858" s="207" t="s">
        <v>1811</v>
      </c>
      <c r="M2858" s="207" t="s">
        <v>3669</v>
      </c>
    </row>
    <row r="2859" spans="1:13" x14ac:dyDescent="0.25">
      <c r="A2859" s="207" t="s">
        <v>1187</v>
      </c>
      <c r="B2859" s="207" t="s">
        <v>5304</v>
      </c>
      <c r="C2859" s="207" t="s">
        <v>3568</v>
      </c>
      <c r="D2859" s="297">
        <v>288</v>
      </c>
      <c r="L2859" s="207" t="s">
        <v>1811</v>
      </c>
      <c r="M2859" s="207" t="s">
        <v>3672</v>
      </c>
    </row>
    <row r="2860" spans="1:13" x14ac:dyDescent="0.25">
      <c r="A2860" s="207" t="s">
        <v>1187</v>
      </c>
      <c r="B2860" s="207" t="s">
        <v>5304</v>
      </c>
      <c r="C2860" s="207" t="s">
        <v>3570</v>
      </c>
      <c r="D2860" s="297">
        <v>28</v>
      </c>
      <c r="L2860" s="207" t="s">
        <v>1811</v>
      </c>
      <c r="M2860" s="207" t="s">
        <v>3675</v>
      </c>
    </row>
    <row r="2861" spans="1:13" x14ac:dyDescent="0.25">
      <c r="A2861" s="207" t="s">
        <v>1187</v>
      </c>
      <c r="B2861" s="207" t="s">
        <v>5304</v>
      </c>
      <c r="C2861" s="207" t="s">
        <v>3576</v>
      </c>
      <c r="D2861" s="297">
        <v>738</v>
      </c>
      <c r="L2861" s="207" t="s">
        <v>1811</v>
      </c>
      <c r="M2861" s="207" t="s">
        <v>3678</v>
      </c>
    </row>
    <row r="2862" spans="1:13" x14ac:dyDescent="0.25">
      <c r="A2862" s="207" t="s">
        <v>1187</v>
      </c>
      <c r="B2862" s="207" t="s">
        <v>5304</v>
      </c>
      <c r="C2862" s="207" t="s">
        <v>3579</v>
      </c>
      <c r="D2862" s="297">
        <v>396</v>
      </c>
      <c r="L2862" s="207" t="s">
        <v>1811</v>
      </c>
      <c r="M2862" s="207" t="s">
        <v>3684</v>
      </c>
    </row>
    <row r="2863" spans="1:13" x14ac:dyDescent="0.25">
      <c r="A2863" s="207" t="s">
        <v>1187</v>
      </c>
      <c r="B2863" s="207" t="s">
        <v>5304</v>
      </c>
      <c r="C2863" s="207" t="s">
        <v>3582</v>
      </c>
      <c r="D2863" s="297">
        <v>210</v>
      </c>
      <c r="L2863" s="207" t="s">
        <v>1811</v>
      </c>
      <c r="M2863" s="207" t="s">
        <v>3690</v>
      </c>
    </row>
    <row r="2864" spans="1:13" x14ac:dyDescent="0.25">
      <c r="A2864" s="207" t="s">
        <v>1187</v>
      </c>
      <c r="B2864" s="207" t="s">
        <v>5304</v>
      </c>
      <c r="C2864" s="207" t="s">
        <v>3585</v>
      </c>
      <c r="D2864" s="297">
        <v>547</v>
      </c>
      <c r="L2864" s="207" t="s">
        <v>1811</v>
      </c>
      <c r="M2864" s="207" t="s">
        <v>3702</v>
      </c>
    </row>
    <row r="2865" spans="1:13" x14ac:dyDescent="0.25">
      <c r="A2865" s="207" t="s">
        <v>1187</v>
      </c>
      <c r="B2865" s="207" t="s">
        <v>5304</v>
      </c>
      <c r="C2865" s="207" t="s">
        <v>3600</v>
      </c>
      <c r="D2865" s="297">
        <v>264</v>
      </c>
      <c r="L2865" s="207" t="s">
        <v>1811</v>
      </c>
      <c r="M2865" s="207" t="s">
        <v>3705</v>
      </c>
    </row>
    <row r="2866" spans="1:13" x14ac:dyDescent="0.25">
      <c r="A2866" s="207" t="s">
        <v>1187</v>
      </c>
      <c r="B2866" s="207" t="s">
        <v>5304</v>
      </c>
      <c r="C2866" s="207" t="s">
        <v>3616</v>
      </c>
      <c r="D2866" s="297">
        <v>216</v>
      </c>
      <c r="L2866" s="207" t="s">
        <v>1811</v>
      </c>
      <c r="M2866" s="207" t="s">
        <v>3714</v>
      </c>
    </row>
    <row r="2867" spans="1:13" x14ac:dyDescent="0.25">
      <c r="A2867" s="207" t="s">
        <v>1187</v>
      </c>
      <c r="B2867" s="207" t="s">
        <v>5304</v>
      </c>
      <c r="C2867" s="207" t="s">
        <v>3619</v>
      </c>
      <c r="D2867" s="297">
        <v>216</v>
      </c>
      <c r="L2867" s="207" t="s">
        <v>1811</v>
      </c>
      <c r="M2867" s="207" t="s">
        <v>3717</v>
      </c>
    </row>
    <row r="2868" spans="1:13" x14ac:dyDescent="0.25">
      <c r="A2868" s="207" t="s">
        <v>1187</v>
      </c>
      <c r="B2868" s="207" t="s">
        <v>5304</v>
      </c>
      <c r="C2868" s="207" t="s">
        <v>3622</v>
      </c>
      <c r="D2868" s="297">
        <v>404</v>
      </c>
      <c r="L2868" s="207" t="s">
        <v>1811</v>
      </c>
      <c r="M2868" s="207" t="s">
        <v>3720</v>
      </c>
    </row>
    <row r="2869" spans="1:13" x14ac:dyDescent="0.25">
      <c r="A2869" s="207" t="s">
        <v>1187</v>
      </c>
      <c r="B2869" s="207" t="s">
        <v>5304</v>
      </c>
      <c r="C2869" s="207" t="s">
        <v>3628</v>
      </c>
      <c r="D2869" s="297">
        <v>49</v>
      </c>
      <c r="L2869" s="207" t="s">
        <v>1811</v>
      </c>
      <c r="M2869" s="207" t="s">
        <v>3735</v>
      </c>
    </row>
    <row r="2870" spans="1:13" x14ac:dyDescent="0.25">
      <c r="A2870" s="207" t="s">
        <v>1187</v>
      </c>
      <c r="B2870" s="207" t="s">
        <v>5304</v>
      </c>
      <c r="C2870" s="207" t="s">
        <v>5520</v>
      </c>
      <c r="D2870" s="297">
        <v>32</v>
      </c>
      <c r="L2870" s="207" t="s">
        <v>1811</v>
      </c>
      <c r="M2870" s="207" t="s">
        <v>3738</v>
      </c>
    </row>
    <row r="2871" spans="1:13" x14ac:dyDescent="0.25">
      <c r="A2871" s="207" t="s">
        <v>1187</v>
      </c>
      <c r="B2871" s="207" t="s">
        <v>5304</v>
      </c>
      <c r="C2871" s="207" t="s">
        <v>5523</v>
      </c>
      <c r="D2871" s="297">
        <v>32</v>
      </c>
      <c r="L2871" s="207" t="s">
        <v>1811</v>
      </c>
      <c r="M2871" s="207" t="s">
        <v>3744</v>
      </c>
    </row>
    <row r="2872" spans="1:13" x14ac:dyDescent="0.25">
      <c r="A2872" s="207" t="s">
        <v>1187</v>
      </c>
      <c r="B2872" s="207" t="s">
        <v>5304</v>
      </c>
      <c r="C2872" s="207" t="s">
        <v>3648</v>
      </c>
      <c r="D2872" s="297">
        <v>76</v>
      </c>
      <c r="L2872" s="207" t="s">
        <v>1811</v>
      </c>
      <c r="M2872" s="207" t="s">
        <v>3779</v>
      </c>
    </row>
    <row r="2873" spans="1:13" x14ac:dyDescent="0.25">
      <c r="A2873" s="207" t="s">
        <v>1187</v>
      </c>
      <c r="B2873" s="207" t="s">
        <v>5304</v>
      </c>
      <c r="C2873" s="207" t="s">
        <v>3651</v>
      </c>
      <c r="D2873" s="297">
        <v>76</v>
      </c>
      <c r="L2873" s="207" t="s">
        <v>1811</v>
      </c>
      <c r="M2873" s="207" t="s">
        <v>5629</v>
      </c>
    </row>
    <row r="2874" spans="1:13" x14ac:dyDescent="0.25">
      <c r="A2874" s="207" t="s">
        <v>1187</v>
      </c>
      <c r="B2874" s="207" t="s">
        <v>5304</v>
      </c>
      <c r="C2874" s="207" t="s">
        <v>3654</v>
      </c>
      <c r="D2874" s="297">
        <v>264</v>
      </c>
      <c r="L2874" s="207" t="s">
        <v>1811</v>
      </c>
      <c r="M2874" s="207" t="s">
        <v>3785</v>
      </c>
    </row>
    <row r="2875" spans="1:13" x14ac:dyDescent="0.25">
      <c r="A2875" s="207" t="s">
        <v>1187</v>
      </c>
      <c r="B2875" s="207" t="s">
        <v>5304</v>
      </c>
      <c r="C2875" s="207" t="s">
        <v>3657</v>
      </c>
      <c r="D2875" s="297">
        <v>584</v>
      </c>
      <c r="L2875" s="207" t="s">
        <v>1811</v>
      </c>
      <c r="M2875" s="207" t="s">
        <v>7727</v>
      </c>
    </row>
    <row r="2876" spans="1:13" x14ac:dyDescent="0.25">
      <c r="A2876" s="207" t="s">
        <v>1187</v>
      </c>
      <c r="B2876" s="207" t="s">
        <v>5304</v>
      </c>
      <c r="C2876" s="207" t="s">
        <v>3660</v>
      </c>
      <c r="D2876" s="297">
        <v>238</v>
      </c>
      <c r="L2876" s="207" t="s">
        <v>1811</v>
      </c>
      <c r="M2876" s="207" t="s">
        <v>3790</v>
      </c>
    </row>
    <row r="2877" spans="1:13" x14ac:dyDescent="0.25">
      <c r="A2877" s="207" t="s">
        <v>1187</v>
      </c>
      <c r="B2877" s="207" t="s">
        <v>5304</v>
      </c>
      <c r="C2877" s="207" t="s">
        <v>3666</v>
      </c>
      <c r="D2877" s="297">
        <v>208</v>
      </c>
      <c r="L2877" s="207" t="s">
        <v>1811</v>
      </c>
      <c r="M2877" s="207" t="s">
        <v>5640</v>
      </c>
    </row>
    <row r="2878" spans="1:13" x14ac:dyDescent="0.25">
      <c r="A2878" s="207" t="s">
        <v>1187</v>
      </c>
      <c r="B2878" s="207" t="s">
        <v>5304</v>
      </c>
      <c r="C2878" s="207" t="s">
        <v>3669</v>
      </c>
      <c r="D2878" s="297">
        <v>210</v>
      </c>
      <c r="L2878" s="207" t="s">
        <v>1811</v>
      </c>
      <c r="M2878" s="207" t="s">
        <v>3796</v>
      </c>
    </row>
    <row r="2879" spans="1:13" x14ac:dyDescent="0.25">
      <c r="A2879" s="207" t="s">
        <v>1187</v>
      </c>
      <c r="B2879" s="207" t="s">
        <v>5304</v>
      </c>
      <c r="C2879" s="207" t="s">
        <v>3672</v>
      </c>
      <c r="D2879" s="297">
        <v>104</v>
      </c>
      <c r="L2879" s="207" t="s">
        <v>1811</v>
      </c>
      <c r="M2879" s="207" t="s">
        <v>5647</v>
      </c>
    </row>
    <row r="2880" spans="1:13" x14ac:dyDescent="0.25">
      <c r="A2880" s="207" t="s">
        <v>1187</v>
      </c>
      <c r="B2880" s="207" t="s">
        <v>5304</v>
      </c>
      <c r="C2880" s="207" t="s">
        <v>3675</v>
      </c>
      <c r="D2880" s="297">
        <v>158</v>
      </c>
      <c r="L2880" s="207" t="s">
        <v>1811</v>
      </c>
      <c r="M2880" s="207" t="s">
        <v>3802</v>
      </c>
    </row>
    <row r="2881" spans="1:13" x14ac:dyDescent="0.25">
      <c r="A2881" s="207" t="s">
        <v>1187</v>
      </c>
      <c r="B2881" s="207" t="s">
        <v>5304</v>
      </c>
      <c r="C2881" s="207" t="s">
        <v>3678</v>
      </c>
      <c r="D2881" s="297">
        <v>104</v>
      </c>
      <c r="L2881" s="207" t="s">
        <v>1811</v>
      </c>
      <c r="M2881" s="207" t="s">
        <v>5654</v>
      </c>
    </row>
    <row r="2882" spans="1:13" x14ac:dyDescent="0.25">
      <c r="A2882" s="207" t="s">
        <v>1187</v>
      </c>
      <c r="B2882" s="207" t="s">
        <v>5304</v>
      </c>
      <c r="C2882" s="207" t="s">
        <v>3681</v>
      </c>
      <c r="D2882" s="297">
        <v>212</v>
      </c>
      <c r="L2882" s="207" t="s">
        <v>1811</v>
      </c>
      <c r="M2882" s="207" t="s">
        <v>3808</v>
      </c>
    </row>
    <row r="2883" spans="1:13" x14ac:dyDescent="0.25">
      <c r="A2883" s="207" t="s">
        <v>1187</v>
      </c>
      <c r="B2883" s="207" t="s">
        <v>5304</v>
      </c>
      <c r="C2883" s="207" t="s">
        <v>3684</v>
      </c>
      <c r="D2883" s="297">
        <v>504</v>
      </c>
      <c r="L2883" s="207" t="s">
        <v>1811</v>
      </c>
      <c r="M2883" s="207" t="s">
        <v>5661</v>
      </c>
    </row>
    <row r="2884" spans="1:13" x14ac:dyDescent="0.25">
      <c r="A2884" s="207" t="s">
        <v>1187</v>
      </c>
      <c r="B2884" s="207" t="s">
        <v>5304</v>
      </c>
      <c r="C2884" s="207" t="s">
        <v>3687</v>
      </c>
      <c r="D2884" s="297">
        <v>320</v>
      </c>
      <c r="L2884" s="207" t="s">
        <v>1811</v>
      </c>
      <c r="M2884" s="207" t="s">
        <v>3814</v>
      </c>
    </row>
    <row r="2885" spans="1:13" x14ac:dyDescent="0.25">
      <c r="A2885" s="207" t="s">
        <v>1187</v>
      </c>
      <c r="B2885" s="207" t="s">
        <v>5304</v>
      </c>
      <c r="C2885" s="207" t="s">
        <v>3690</v>
      </c>
      <c r="D2885" s="297">
        <v>424</v>
      </c>
      <c r="L2885" s="207" t="s">
        <v>1811</v>
      </c>
      <c r="M2885" s="207" t="s">
        <v>5668</v>
      </c>
    </row>
    <row r="2886" spans="1:13" x14ac:dyDescent="0.25">
      <c r="A2886" s="207" t="s">
        <v>1187</v>
      </c>
      <c r="B2886" s="207" t="s">
        <v>5304</v>
      </c>
      <c r="C2886" s="207" t="s">
        <v>3693</v>
      </c>
      <c r="D2886" s="297">
        <v>158</v>
      </c>
      <c r="L2886" s="207" t="s">
        <v>1811</v>
      </c>
      <c r="M2886" s="207" t="s">
        <v>3820</v>
      </c>
    </row>
    <row r="2887" spans="1:13" x14ac:dyDescent="0.25">
      <c r="A2887" s="207" t="s">
        <v>1187</v>
      </c>
      <c r="B2887" s="207" t="s">
        <v>5304</v>
      </c>
      <c r="C2887" s="207" t="s">
        <v>3696</v>
      </c>
      <c r="D2887" s="297">
        <v>116</v>
      </c>
      <c r="L2887" s="207" t="s">
        <v>1811</v>
      </c>
      <c r="M2887" s="207" t="s">
        <v>5678</v>
      </c>
    </row>
    <row r="2888" spans="1:13" x14ac:dyDescent="0.25">
      <c r="A2888" s="207" t="s">
        <v>1187</v>
      </c>
      <c r="B2888" s="207" t="s">
        <v>5304</v>
      </c>
      <c r="C2888" s="207" t="s">
        <v>5564</v>
      </c>
      <c r="D2888" s="297">
        <v>54</v>
      </c>
      <c r="L2888" s="207" t="s">
        <v>1811</v>
      </c>
      <c r="M2888" s="207" t="s">
        <v>3826</v>
      </c>
    </row>
    <row r="2889" spans="1:13" x14ac:dyDescent="0.25">
      <c r="A2889" s="207" t="s">
        <v>1187</v>
      </c>
      <c r="B2889" s="207" t="s">
        <v>5304</v>
      </c>
      <c r="C2889" s="207" t="s">
        <v>3699</v>
      </c>
      <c r="D2889" s="297">
        <v>166</v>
      </c>
      <c r="L2889" s="207" t="s">
        <v>1811</v>
      </c>
      <c r="M2889" s="207" t="s">
        <v>5688</v>
      </c>
    </row>
    <row r="2890" spans="1:13" x14ac:dyDescent="0.25">
      <c r="A2890" s="207" t="s">
        <v>1187</v>
      </c>
      <c r="B2890" s="207" t="s">
        <v>5304</v>
      </c>
      <c r="C2890" s="207" t="s">
        <v>3702</v>
      </c>
      <c r="D2890" s="297">
        <v>509</v>
      </c>
      <c r="L2890" s="207" t="s">
        <v>1811</v>
      </c>
      <c r="M2890" s="207" t="s">
        <v>3831</v>
      </c>
    </row>
    <row r="2891" spans="1:13" x14ac:dyDescent="0.25">
      <c r="A2891" s="207" t="s">
        <v>1187</v>
      </c>
      <c r="B2891" s="207" t="s">
        <v>5304</v>
      </c>
      <c r="C2891" s="207" t="s">
        <v>3705</v>
      </c>
      <c r="D2891" s="297">
        <v>311</v>
      </c>
      <c r="L2891" s="207" t="s">
        <v>1811</v>
      </c>
      <c r="M2891" s="207" t="s">
        <v>5695</v>
      </c>
    </row>
    <row r="2892" spans="1:13" x14ac:dyDescent="0.25">
      <c r="A2892" s="207" t="s">
        <v>1187</v>
      </c>
      <c r="B2892" s="207" t="s">
        <v>5304</v>
      </c>
      <c r="C2892" s="207" t="s">
        <v>3708</v>
      </c>
      <c r="D2892" s="297">
        <v>399</v>
      </c>
      <c r="L2892" s="207" t="s">
        <v>1811</v>
      </c>
      <c r="M2892" s="207" t="s">
        <v>3834</v>
      </c>
    </row>
    <row r="2893" spans="1:13" x14ac:dyDescent="0.25">
      <c r="A2893" s="207" t="s">
        <v>1187</v>
      </c>
      <c r="B2893" s="207" t="s">
        <v>5304</v>
      </c>
      <c r="C2893" s="207" t="s">
        <v>3711</v>
      </c>
      <c r="D2893" s="297">
        <v>260</v>
      </c>
      <c r="L2893" s="207" t="s">
        <v>1811</v>
      </c>
      <c r="M2893" s="207" t="s">
        <v>5702</v>
      </c>
    </row>
    <row r="2894" spans="1:13" x14ac:dyDescent="0.25">
      <c r="A2894" s="207" t="s">
        <v>1187</v>
      </c>
      <c r="B2894" s="207" t="s">
        <v>5304</v>
      </c>
      <c r="C2894" s="207" t="s">
        <v>3714</v>
      </c>
      <c r="D2894" s="297">
        <v>228</v>
      </c>
      <c r="L2894" s="207" t="s">
        <v>1811</v>
      </c>
      <c r="M2894" s="207" t="s">
        <v>3837</v>
      </c>
    </row>
    <row r="2895" spans="1:13" x14ac:dyDescent="0.25">
      <c r="A2895" s="207" t="s">
        <v>1187</v>
      </c>
      <c r="B2895" s="207" t="s">
        <v>5304</v>
      </c>
      <c r="C2895" s="207" t="s">
        <v>3717</v>
      </c>
      <c r="D2895" s="297">
        <v>156</v>
      </c>
      <c r="L2895" s="207" t="s">
        <v>1811</v>
      </c>
      <c r="M2895" s="207" t="s">
        <v>5708</v>
      </c>
    </row>
    <row r="2896" spans="1:13" x14ac:dyDescent="0.25">
      <c r="A2896" s="207" t="s">
        <v>1187</v>
      </c>
      <c r="B2896" s="207" t="s">
        <v>5304</v>
      </c>
      <c r="C2896" s="207" t="s">
        <v>3720</v>
      </c>
      <c r="D2896" s="297">
        <v>258</v>
      </c>
      <c r="L2896" s="207" t="s">
        <v>1811</v>
      </c>
      <c r="M2896" s="207" t="s">
        <v>3840</v>
      </c>
    </row>
    <row r="2897" spans="1:13" x14ac:dyDescent="0.25">
      <c r="A2897" s="207" t="s">
        <v>1187</v>
      </c>
      <c r="B2897" s="207" t="s">
        <v>5304</v>
      </c>
      <c r="C2897" s="207" t="s">
        <v>3723</v>
      </c>
      <c r="D2897" s="297">
        <v>260</v>
      </c>
      <c r="L2897" s="207" t="s">
        <v>1811</v>
      </c>
      <c r="M2897" s="207" t="s">
        <v>3843</v>
      </c>
    </row>
    <row r="2898" spans="1:13" x14ac:dyDescent="0.25">
      <c r="A2898" s="207" t="s">
        <v>1187</v>
      </c>
      <c r="B2898" s="207" t="s">
        <v>5304</v>
      </c>
      <c r="C2898" s="207" t="s">
        <v>3726</v>
      </c>
      <c r="D2898" s="297">
        <v>156</v>
      </c>
      <c r="L2898" s="207" t="s">
        <v>1811</v>
      </c>
      <c r="M2898" s="207" t="s">
        <v>3846</v>
      </c>
    </row>
    <row r="2899" spans="1:13" x14ac:dyDescent="0.25">
      <c r="A2899" s="207" t="s">
        <v>1187</v>
      </c>
      <c r="B2899" s="207" t="s">
        <v>5304</v>
      </c>
      <c r="C2899" s="207" t="s">
        <v>3729</v>
      </c>
      <c r="D2899" s="297">
        <v>347</v>
      </c>
      <c r="L2899" s="207" t="s">
        <v>1811</v>
      </c>
      <c r="M2899" s="207" t="s">
        <v>3849</v>
      </c>
    </row>
    <row r="2900" spans="1:13" x14ac:dyDescent="0.25">
      <c r="A2900" s="207" t="s">
        <v>1187</v>
      </c>
      <c r="B2900" s="207" t="s">
        <v>5304</v>
      </c>
      <c r="C2900" s="207" t="s">
        <v>3735</v>
      </c>
      <c r="D2900" s="297">
        <v>327</v>
      </c>
      <c r="L2900" s="207" t="s">
        <v>1811</v>
      </c>
      <c r="M2900" s="207" t="s">
        <v>3852</v>
      </c>
    </row>
    <row r="2901" spans="1:13" x14ac:dyDescent="0.25">
      <c r="A2901" s="207" t="s">
        <v>1187</v>
      </c>
      <c r="B2901" s="207" t="s">
        <v>5304</v>
      </c>
      <c r="C2901" s="207" t="s">
        <v>3738</v>
      </c>
      <c r="D2901" s="297">
        <v>293</v>
      </c>
      <c r="L2901" s="207" t="s">
        <v>1811</v>
      </c>
      <c r="M2901" s="207" t="s">
        <v>3858</v>
      </c>
    </row>
    <row r="2902" spans="1:13" x14ac:dyDescent="0.25">
      <c r="A2902" s="207" t="s">
        <v>1187</v>
      </c>
      <c r="B2902" s="207" t="s">
        <v>5304</v>
      </c>
      <c r="C2902" s="207" t="s">
        <v>3741</v>
      </c>
      <c r="D2902" s="297">
        <v>208</v>
      </c>
      <c r="L2902" s="207" t="s">
        <v>1811</v>
      </c>
      <c r="M2902" s="207" t="s">
        <v>3861</v>
      </c>
    </row>
    <row r="2903" spans="1:13" x14ac:dyDescent="0.25">
      <c r="A2903" s="207" t="s">
        <v>1187</v>
      </c>
      <c r="B2903" s="207" t="s">
        <v>5304</v>
      </c>
      <c r="C2903" s="207" t="s">
        <v>3744</v>
      </c>
      <c r="D2903" s="297">
        <v>258</v>
      </c>
      <c r="L2903" s="207" t="s">
        <v>1811</v>
      </c>
      <c r="M2903" s="207" t="s">
        <v>3864</v>
      </c>
    </row>
    <row r="2904" spans="1:13" x14ac:dyDescent="0.25">
      <c r="A2904" s="207" t="s">
        <v>1187</v>
      </c>
      <c r="B2904" s="207" t="s">
        <v>5304</v>
      </c>
      <c r="C2904" s="207" t="s">
        <v>3747</v>
      </c>
      <c r="D2904" s="297">
        <v>204</v>
      </c>
      <c r="L2904" s="207" t="s">
        <v>1811</v>
      </c>
      <c r="M2904" s="207" t="s">
        <v>3867</v>
      </c>
    </row>
    <row r="2905" spans="1:13" x14ac:dyDescent="0.25">
      <c r="A2905" s="207" t="s">
        <v>1187</v>
      </c>
      <c r="B2905" s="207" t="s">
        <v>5304</v>
      </c>
      <c r="C2905" s="207" t="s">
        <v>3750</v>
      </c>
      <c r="D2905" s="297">
        <v>209</v>
      </c>
      <c r="L2905" s="207" t="s">
        <v>1811</v>
      </c>
      <c r="M2905" s="207" t="s">
        <v>3870</v>
      </c>
    </row>
    <row r="2906" spans="1:13" x14ac:dyDescent="0.25">
      <c r="A2906" s="207" t="s">
        <v>1187</v>
      </c>
      <c r="B2906" s="207" t="s">
        <v>5304</v>
      </c>
      <c r="C2906" s="207" t="s">
        <v>3753</v>
      </c>
      <c r="D2906" s="297">
        <v>23</v>
      </c>
      <c r="L2906" s="207" t="s">
        <v>1811</v>
      </c>
      <c r="M2906" s="207" t="s">
        <v>7915</v>
      </c>
    </row>
    <row r="2907" spans="1:13" x14ac:dyDescent="0.25">
      <c r="A2907" s="207" t="s">
        <v>1187</v>
      </c>
      <c r="B2907" s="207" t="s">
        <v>5304</v>
      </c>
      <c r="C2907" s="207" t="s">
        <v>3756</v>
      </c>
      <c r="D2907" s="297">
        <v>20</v>
      </c>
      <c r="L2907" s="207" t="s">
        <v>1811</v>
      </c>
      <c r="M2907" s="207" t="s">
        <v>3995</v>
      </c>
    </row>
    <row r="2908" spans="1:13" x14ac:dyDescent="0.25">
      <c r="A2908" s="207" t="s">
        <v>1187</v>
      </c>
      <c r="B2908" s="207" t="s">
        <v>5304</v>
      </c>
      <c r="C2908" s="207" t="s">
        <v>3759</v>
      </c>
      <c r="D2908" s="297">
        <v>20</v>
      </c>
      <c r="L2908" s="207" t="s">
        <v>1818</v>
      </c>
      <c r="M2908" s="207" t="s">
        <v>3628</v>
      </c>
    </row>
    <row r="2909" spans="1:13" x14ac:dyDescent="0.25">
      <c r="A2909" s="207" t="s">
        <v>1187</v>
      </c>
      <c r="B2909" s="207" t="s">
        <v>5304</v>
      </c>
      <c r="C2909" s="207" t="s">
        <v>3762</v>
      </c>
      <c r="D2909" s="297">
        <v>20</v>
      </c>
      <c r="L2909" s="207" t="s">
        <v>1818</v>
      </c>
      <c r="M2909" s="207" t="s">
        <v>5654</v>
      </c>
    </row>
    <row r="2910" spans="1:13" x14ac:dyDescent="0.25">
      <c r="A2910" s="207" t="s">
        <v>1187</v>
      </c>
      <c r="B2910" s="207" t="s">
        <v>5304</v>
      </c>
      <c r="C2910" s="207" t="s">
        <v>3765</v>
      </c>
      <c r="D2910" s="297">
        <v>94</v>
      </c>
      <c r="L2910" s="207" t="s">
        <v>1818</v>
      </c>
      <c r="M2910" s="207" t="s">
        <v>3995</v>
      </c>
    </row>
    <row r="2911" spans="1:13" x14ac:dyDescent="0.25">
      <c r="A2911" s="207" t="s">
        <v>1187</v>
      </c>
      <c r="B2911" s="207" t="s">
        <v>5304</v>
      </c>
      <c r="C2911" s="207" t="s">
        <v>3768</v>
      </c>
      <c r="D2911" s="297">
        <v>92</v>
      </c>
      <c r="L2911" s="207" t="s">
        <v>1823</v>
      </c>
      <c r="M2911" s="207" t="s">
        <v>3628</v>
      </c>
    </row>
    <row r="2912" spans="1:13" x14ac:dyDescent="0.25">
      <c r="A2912" s="207" t="s">
        <v>1187</v>
      </c>
      <c r="B2912" s="207" t="s">
        <v>5304</v>
      </c>
      <c r="C2912" s="207" t="s">
        <v>3771</v>
      </c>
      <c r="D2912" s="297">
        <v>138</v>
      </c>
      <c r="L2912" s="207" t="s">
        <v>1823</v>
      </c>
      <c r="M2912" s="207" t="s">
        <v>5654</v>
      </c>
    </row>
    <row r="2913" spans="1:13" x14ac:dyDescent="0.25">
      <c r="A2913" s="207" t="s">
        <v>1187</v>
      </c>
      <c r="B2913" s="207" t="s">
        <v>5304</v>
      </c>
      <c r="C2913" s="207" t="s">
        <v>3774</v>
      </c>
      <c r="D2913" s="297">
        <v>92</v>
      </c>
      <c r="L2913" s="207" t="s">
        <v>1823</v>
      </c>
      <c r="M2913" s="207" t="s">
        <v>3995</v>
      </c>
    </row>
    <row r="2914" spans="1:13" x14ac:dyDescent="0.25">
      <c r="A2914" s="207" t="s">
        <v>1187</v>
      </c>
      <c r="B2914" s="207" t="s">
        <v>5304</v>
      </c>
      <c r="C2914" s="207" t="s">
        <v>3776</v>
      </c>
      <c r="D2914" s="297">
        <v>184</v>
      </c>
      <c r="L2914" s="207" t="s">
        <v>1829</v>
      </c>
      <c r="M2914" s="207" t="s">
        <v>3628</v>
      </c>
    </row>
    <row r="2915" spans="1:13" x14ac:dyDescent="0.25">
      <c r="A2915" s="207" t="s">
        <v>1187</v>
      </c>
      <c r="B2915" s="207" t="s">
        <v>5304</v>
      </c>
      <c r="C2915" s="207" t="s">
        <v>3779</v>
      </c>
      <c r="D2915" s="297">
        <v>158</v>
      </c>
      <c r="L2915" s="207" t="s">
        <v>1829</v>
      </c>
      <c r="M2915" s="207" t="s">
        <v>3995</v>
      </c>
    </row>
    <row r="2916" spans="1:13" x14ac:dyDescent="0.25">
      <c r="A2916" s="207" t="s">
        <v>1187</v>
      </c>
      <c r="B2916" s="207" t="s">
        <v>5304</v>
      </c>
      <c r="C2916" s="207" t="s">
        <v>3782</v>
      </c>
      <c r="D2916" s="297">
        <v>154</v>
      </c>
      <c r="L2916" s="207" t="s">
        <v>1835</v>
      </c>
      <c r="M2916" s="207" t="s">
        <v>3628</v>
      </c>
    </row>
    <row r="2917" spans="1:13" x14ac:dyDescent="0.25">
      <c r="A2917" s="207" t="s">
        <v>1187</v>
      </c>
      <c r="B2917" s="207" t="s">
        <v>5304</v>
      </c>
      <c r="C2917" s="207" t="s">
        <v>3785</v>
      </c>
      <c r="D2917" s="297">
        <v>158</v>
      </c>
      <c r="L2917" s="207" t="s">
        <v>1835</v>
      </c>
      <c r="M2917" s="207" t="s">
        <v>3684</v>
      </c>
    </row>
    <row r="2918" spans="1:13" x14ac:dyDescent="0.25">
      <c r="A2918" s="207" t="s">
        <v>1187</v>
      </c>
      <c r="B2918" s="207" t="s">
        <v>5304</v>
      </c>
      <c r="C2918" s="207" t="s">
        <v>3787</v>
      </c>
      <c r="D2918" s="297">
        <v>154</v>
      </c>
      <c r="L2918" s="207" t="s">
        <v>1835</v>
      </c>
      <c r="M2918" s="207" t="s">
        <v>3690</v>
      </c>
    </row>
    <row r="2919" spans="1:13" x14ac:dyDescent="0.25">
      <c r="A2919" s="207" t="s">
        <v>1187</v>
      </c>
      <c r="B2919" s="207" t="s">
        <v>5304</v>
      </c>
      <c r="C2919" s="207" t="s">
        <v>3790</v>
      </c>
      <c r="D2919" s="297">
        <v>210</v>
      </c>
      <c r="L2919" s="207" t="s">
        <v>1835</v>
      </c>
      <c r="M2919" s="207" t="s">
        <v>3702</v>
      </c>
    </row>
    <row r="2920" spans="1:13" x14ac:dyDescent="0.25">
      <c r="A2920" s="207" t="s">
        <v>1187</v>
      </c>
      <c r="B2920" s="207" t="s">
        <v>5304</v>
      </c>
      <c r="C2920" s="207" t="s">
        <v>3793</v>
      </c>
      <c r="D2920" s="297">
        <v>154</v>
      </c>
      <c r="L2920" s="207" t="s">
        <v>1835</v>
      </c>
      <c r="M2920" s="207" t="s">
        <v>3714</v>
      </c>
    </row>
    <row r="2921" spans="1:13" x14ac:dyDescent="0.25">
      <c r="A2921" s="207" t="s">
        <v>1187</v>
      </c>
      <c r="B2921" s="207" t="s">
        <v>5304</v>
      </c>
      <c r="C2921" s="207" t="s">
        <v>3796</v>
      </c>
      <c r="D2921" s="297">
        <v>210</v>
      </c>
      <c r="L2921" s="207" t="s">
        <v>1835</v>
      </c>
      <c r="M2921" s="207" t="s">
        <v>3735</v>
      </c>
    </row>
    <row r="2922" spans="1:13" x14ac:dyDescent="0.25">
      <c r="A2922" s="207" t="s">
        <v>1187</v>
      </c>
      <c r="B2922" s="207" t="s">
        <v>5304</v>
      </c>
      <c r="C2922" s="207" t="s">
        <v>3799</v>
      </c>
      <c r="D2922" s="297">
        <v>154</v>
      </c>
      <c r="L2922" s="207" t="s">
        <v>1835</v>
      </c>
      <c r="M2922" s="207" t="s">
        <v>3843</v>
      </c>
    </row>
    <row r="2923" spans="1:13" x14ac:dyDescent="0.25">
      <c r="A2923" s="207" t="s">
        <v>1187</v>
      </c>
      <c r="B2923" s="207" t="s">
        <v>5304</v>
      </c>
      <c r="C2923" s="207" t="s">
        <v>3802</v>
      </c>
      <c r="D2923" s="297">
        <v>210</v>
      </c>
      <c r="L2923" s="207" t="s">
        <v>1835</v>
      </c>
      <c r="M2923" s="207" t="s">
        <v>3846</v>
      </c>
    </row>
    <row r="2924" spans="1:13" x14ac:dyDescent="0.25">
      <c r="A2924" s="207" t="s">
        <v>1187</v>
      </c>
      <c r="B2924" s="207" t="s">
        <v>5304</v>
      </c>
      <c r="C2924" s="207" t="s">
        <v>3805</v>
      </c>
      <c r="D2924" s="297">
        <v>154</v>
      </c>
      <c r="L2924" s="207" t="s">
        <v>1835</v>
      </c>
      <c r="M2924" s="207" t="s">
        <v>3849</v>
      </c>
    </row>
    <row r="2925" spans="1:13" x14ac:dyDescent="0.25">
      <c r="A2925" s="207" t="s">
        <v>1187</v>
      </c>
      <c r="B2925" s="207" t="s">
        <v>5304</v>
      </c>
      <c r="C2925" s="207" t="s">
        <v>3808</v>
      </c>
      <c r="D2925" s="297">
        <v>210</v>
      </c>
      <c r="L2925" s="207" t="s">
        <v>1835</v>
      </c>
      <c r="M2925" s="207" t="s">
        <v>3864</v>
      </c>
    </row>
    <row r="2926" spans="1:13" x14ac:dyDescent="0.25">
      <c r="A2926" s="207" t="s">
        <v>1187</v>
      </c>
      <c r="B2926" s="207" t="s">
        <v>5304</v>
      </c>
      <c r="C2926" s="207" t="s">
        <v>3811</v>
      </c>
      <c r="D2926" s="297">
        <v>154</v>
      </c>
      <c r="L2926" s="207" t="s">
        <v>1835</v>
      </c>
      <c r="M2926" s="207" t="s">
        <v>3995</v>
      </c>
    </row>
    <row r="2927" spans="1:13" x14ac:dyDescent="0.25">
      <c r="A2927" s="207" t="s">
        <v>1187</v>
      </c>
      <c r="B2927" s="207" t="s">
        <v>5304</v>
      </c>
      <c r="C2927" s="207" t="s">
        <v>3814</v>
      </c>
      <c r="D2927" s="297">
        <v>210</v>
      </c>
      <c r="L2927" s="207" t="s">
        <v>1840</v>
      </c>
      <c r="M2927" s="207" t="s">
        <v>3628</v>
      </c>
    </row>
    <row r="2928" spans="1:13" x14ac:dyDescent="0.25">
      <c r="A2928" s="207" t="s">
        <v>1187</v>
      </c>
      <c r="B2928" s="207" t="s">
        <v>5304</v>
      </c>
      <c r="C2928" s="207" t="s">
        <v>3817</v>
      </c>
      <c r="D2928" s="297">
        <v>154</v>
      </c>
      <c r="L2928" s="207" t="s">
        <v>1840</v>
      </c>
      <c r="M2928" s="207" t="s">
        <v>3684</v>
      </c>
    </row>
    <row r="2929" spans="1:13" x14ac:dyDescent="0.25">
      <c r="A2929" s="207" t="s">
        <v>1187</v>
      </c>
      <c r="B2929" s="207" t="s">
        <v>5304</v>
      </c>
      <c r="C2929" s="207" t="s">
        <v>3820</v>
      </c>
      <c r="D2929" s="297">
        <v>214</v>
      </c>
      <c r="L2929" s="207" t="s">
        <v>1840</v>
      </c>
      <c r="M2929" s="207" t="s">
        <v>3690</v>
      </c>
    </row>
    <row r="2930" spans="1:13" x14ac:dyDescent="0.25">
      <c r="A2930" s="207" t="s">
        <v>1187</v>
      </c>
      <c r="B2930" s="207" t="s">
        <v>5304</v>
      </c>
      <c r="C2930" s="207" t="s">
        <v>3823</v>
      </c>
      <c r="D2930" s="297">
        <v>152</v>
      </c>
      <c r="L2930" s="207" t="s">
        <v>1840</v>
      </c>
      <c r="M2930" s="207" t="s">
        <v>3702</v>
      </c>
    </row>
    <row r="2931" spans="1:13" x14ac:dyDescent="0.25">
      <c r="A2931" s="207" t="s">
        <v>1187</v>
      </c>
      <c r="B2931" s="207" t="s">
        <v>5304</v>
      </c>
      <c r="C2931" s="207" t="s">
        <v>5678</v>
      </c>
      <c r="D2931" s="297">
        <v>4</v>
      </c>
      <c r="L2931" s="207" t="s">
        <v>1840</v>
      </c>
      <c r="M2931" s="207" t="s">
        <v>3705</v>
      </c>
    </row>
    <row r="2932" spans="1:13" x14ac:dyDescent="0.25">
      <c r="A2932" s="207" t="s">
        <v>1187</v>
      </c>
      <c r="B2932" s="207" t="s">
        <v>5304</v>
      </c>
      <c r="C2932" s="207" t="s">
        <v>3826</v>
      </c>
      <c r="D2932" s="297">
        <v>214</v>
      </c>
      <c r="L2932" s="207" t="s">
        <v>1840</v>
      </c>
      <c r="M2932" s="207" t="s">
        <v>3714</v>
      </c>
    </row>
    <row r="2933" spans="1:13" x14ac:dyDescent="0.25">
      <c r="A2933" s="207" t="s">
        <v>1187</v>
      </c>
      <c r="B2933" s="207" t="s">
        <v>5304</v>
      </c>
      <c r="C2933" s="207" t="s">
        <v>3829</v>
      </c>
      <c r="D2933" s="297">
        <v>157</v>
      </c>
      <c r="L2933" s="207" t="s">
        <v>1840</v>
      </c>
      <c r="M2933" s="207" t="s">
        <v>3717</v>
      </c>
    </row>
    <row r="2934" spans="1:13" x14ac:dyDescent="0.25">
      <c r="A2934" s="207" t="s">
        <v>1187</v>
      </c>
      <c r="B2934" s="207" t="s">
        <v>5304</v>
      </c>
      <c r="C2934" s="207" t="s">
        <v>5688</v>
      </c>
      <c r="D2934" s="297">
        <v>4</v>
      </c>
      <c r="L2934" s="207" t="s">
        <v>1840</v>
      </c>
      <c r="M2934" s="207" t="s">
        <v>3726</v>
      </c>
    </row>
    <row r="2935" spans="1:13" x14ac:dyDescent="0.25">
      <c r="A2935" s="207" t="s">
        <v>1187</v>
      </c>
      <c r="B2935" s="207" t="s">
        <v>5304</v>
      </c>
      <c r="C2935" s="207" t="s">
        <v>3831</v>
      </c>
      <c r="D2935" s="297">
        <v>214</v>
      </c>
      <c r="L2935" s="207" t="s">
        <v>1840</v>
      </c>
      <c r="M2935" s="207" t="s">
        <v>3735</v>
      </c>
    </row>
    <row r="2936" spans="1:13" x14ac:dyDescent="0.25">
      <c r="A2936" s="207" t="s">
        <v>1187</v>
      </c>
      <c r="B2936" s="207" t="s">
        <v>5304</v>
      </c>
      <c r="C2936" s="207" t="s">
        <v>5695</v>
      </c>
      <c r="D2936" s="297">
        <v>4</v>
      </c>
      <c r="L2936" s="207" t="s">
        <v>1840</v>
      </c>
      <c r="M2936" s="207" t="s">
        <v>3738</v>
      </c>
    </row>
    <row r="2937" spans="1:13" x14ac:dyDescent="0.25">
      <c r="A2937" s="207" t="s">
        <v>1187</v>
      </c>
      <c r="B2937" s="207" t="s">
        <v>5304</v>
      </c>
      <c r="C2937" s="207" t="s">
        <v>3834</v>
      </c>
      <c r="D2937" s="297">
        <v>210</v>
      </c>
      <c r="L2937" s="207" t="s">
        <v>1840</v>
      </c>
      <c r="M2937" s="207" t="s">
        <v>3741</v>
      </c>
    </row>
    <row r="2938" spans="1:13" x14ac:dyDescent="0.25">
      <c r="A2938" s="207" t="s">
        <v>1187</v>
      </c>
      <c r="B2938" s="207" t="s">
        <v>5304</v>
      </c>
      <c r="C2938" s="207" t="s">
        <v>3837</v>
      </c>
      <c r="D2938" s="297">
        <v>210</v>
      </c>
      <c r="L2938" s="207" t="s">
        <v>1840</v>
      </c>
      <c r="M2938" s="207" t="s">
        <v>3843</v>
      </c>
    </row>
    <row r="2939" spans="1:13" x14ac:dyDescent="0.25">
      <c r="A2939" s="207" t="s">
        <v>1187</v>
      </c>
      <c r="B2939" s="207" t="s">
        <v>5304</v>
      </c>
      <c r="C2939" s="207" t="s">
        <v>3840</v>
      </c>
      <c r="D2939" s="297">
        <v>104</v>
      </c>
      <c r="L2939" s="207" t="s">
        <v>1840</v>
      </c>
      <c r="M2939" s="207" t="s">
        <v>3846</v>
      </c>
    </row>
    <row r="2940" spans="1:13" x14ac:dyDescent="0.25">
      <c r="A2940" s="207" t="s">
        <v>1187</v>
      </c>
      <c r="B2940" s="207" t="s">
        <v>5304</v>
      </c>
      <c r="C2940" s="207" t="s">
        <v>3843</v>
      </c>
      <c r="D2940" s="297">
        <v>428</v>
      </c>
      <c r="L2940" s="207" t="s">
        <v>1840</v>
      </c>
      <c r="M2940" s="207" t="s">
        <v>3849</v>
      </c>
    </row>
    <row r="2941" spans="1:13" x14ac:dyDescent="0.25">
      <c r="A2941" s="207" t="s">
        <v>1187</v>
      </c>
      <c r="B2941" s="207" t="s">
        <v>5304</v>
      </c>
      <c r="C2941" s="207" t="s">
        <v>3846</v>
      </c>
      <c r="D2941" s="297">
        <v>310</v>
      </c>
      <c r="L2941" s="207" t="s">
        <v>1840</v>
      </c>
      <c r="M2941" s="207" t="s">
        <v>3852</v>
      </c>
    </row>
    <row r="2942" spans="1:13" x14ac:dyDescent="0.25">
      <c r="A2942" s="207" t="s">
        <v>1187</v>
      </c>
      <c r="B2942" s="207" t="s">
        <v>5304</v>
      </c>
      <c r="C2942" s="207" t="s">
        <v>3849</v>
      </c>
      <c r="D2942" s="297">
        <v>469</v>
      </c>
      <c r="L2942" s="207" t="s">
        <v>1840</v>
      </c>
      <c r="M2942" s="207" t="s">
        <v>3858</v>
      </c>
    </row>
    <row r="2943" spans="1:13" x14ac:dyDescent="0.25">
      <c r="A2943" s="207" t="s">
        <v>1187</v>
      </c>
      <c r="B2943" s="207" t="s">
        <v>5304</v>
      </c>
      <c r="C2943" s="207" t="s">
        <v>3852</v>
      </c>
      <c r="D2943" s="297">
        <v>261</v>
      </c>
      <c r="L2943" s="207" t="s">
        <v>1840</v>
      </c>
      <c r="M2943" s="207" t="s">
        <v>3864</v>
      </c>
    </row>
    <row r="2944" spans="1:13" x14ac:dyDescent="0.25">
      <c r="A2944" s="207" t="s">
        <v>1187</v>
      </c>
      <c r="B2944" s="207" t="s">
        <v>5304</v>
      </c>
      <c r="C2944" s="207" t="s">
        <v>3855</v>
      </c>
      <c r="D2944" s="297">
        <v>299</v>
      </c>
      <c r="L2944" s="207" t="s">
        <v>1840</v>
      </c>
      <c r="M2944" s="207" t="s">
        <v>3882</v>
      </c>
    </row>
    <row r="2945" spans="1:13" x14ac:dyDescent="0.25">
      <c r="A2945" s="207" t="s">
        <v>1187</v>
      </c>
      <c r="B2945" s="207" t="s">
        <v>5304</v>
      </c>
      <c r="C2945" s="207" t="s">
        <v>3858</v>
      </c>
      <c r="D2945" s="297">
        <v>178</v>
      </c>
      <c r="L2945" s="207" t="s">
        <v>1840</v>
      </c>
      <c r="M2945" s="207" t="s">
        <v>3884</v>
      </c>
    </row>
    <row r="2946" spans="1:13" x14ac:dyDescent="0.25">
      <c r="A2946" s="207" t="s">
        <v>1187</v>
      </c>
      <c r="B2946" s="207" t="s">
        <v>5304</v>
      </c>
      <c r="C2946" s="207" t="s">
        <v>3861</v>
      </c>
      <c r="D2946" s="297">
        <v>156</v>
      </c>
      <c r="L2946" s="207" t="s">
        <v>1840</v>
      </c>
      <c r="M2946" s="207" t="s">
        <v>3995</v>
      </c>
    </row>
    <row r="2947" spans="1:13" x14ac:dyDescent="0.25">
      <c r="A2947" s="207" t="s">
        <v>1187</v>
      </c>
      <c r="B2947" s="207" t="s">
        <v>5304</v>
      </c>
      <c r="C2947" s="207" t="s">
        <v>3864</v>
      </c>
      <c r="D2947" s="297">
        <v>242</v>
      </c>
      <c r="L2947" s="207" t="s">
        <v>1845</v>
      </c>
      <c r="M2947" s="207" t="s">
        <v>3628</v>
      </c>
    </row>
    <row r="2948" spans="1:13" x14ac:dyDescent="0.25">
      <c r="A2948" s="207" t="s">
        <v>1187</v>
      </c>
      <c r="B2948" s="207" t="s">
        <v>5304</v>
      </c>
      <c r="C2948" s="207" t="s">
        <v>3867</v>
      </c>
      <c r="D2948" s="297">
        <v>240</v>
      </c>
      <c r="L2948" s="207" t="s">
        <v>1845</v>
      </c>
      <c r="M2948" s="207" t="s">
        <v>3702</v>
      </c>
    </row>
    <row r="2949" spans="1:13" x14ac:dyDescent="0.25">
      <c r="A2949" s="207" t="s">
        <v>1187</v>
      </c>
      <c r="B2949" s="207" t="s">
        <v>5304</v>
      </c>
      <c r="C2949" s="207" t="s">
        <v>3870</v>
      </c>
      <c r="D2949" s="297">
        <v>156</v>
      </c>
      <c r="L2949" s="207" t="s">
        <v>1845</v>
      </c>
      <c r="M2949" s="207" t="s">
        <v>3705</v>
      </c>
    </row>
    <row r="2950" spans="1:13" x14ac:dyDescent="0.25">
      <c r="A2950" s="207" t="s">
        <v>1187</v>
      </c>
      <c r="B2950" s="207" t="s">
        <v>5304</v>
      </c>
      <c r="C2950" s="207" t="s">
        <v>3873</v>
      </c>
      <c r="D2950" s="297">
        <v>104</v>
      </c>
      <c r="L2950" s="207" t="s">
        <v>1845</v>
      </c>
      <c r="M2950" s="207" t="s">
        <v>3714</v>
      </c>
    </row>
    <row r="2951" spans="1:13" x14ac:dyDescent="0.25">
      <c r="A2951" s="207" t="s">
        <v>1187</v>
      </c>
      <c r="B2951" s="207" t="s">
        <v>5304</v>
      </c>
      <c r="C2951" s="207" t="s">
        <v>3875</v>
      </c>
      <c r="D2951" s="297">
        <v>160</v>
      </c>
      <c r="L2951" s="207" t="s">
        <v>1845</v>
      </c>
      <c r="M2951" s="207" t="s">
        <v>3717</v>
      </c>
    </row>
    <row r="2952" spans="1:13" x14ac:dyDescent="0.25">
      <c r="A2952" s="207" t="s">
        <v>1187</v>
      </c>
      <c r="B2952" s="207" t="s">
        <v>5304</v>
      </c>
      <c r="C2952" s="207" t="s">
        <v>3877</v>
      </c>
      <c r="D2952" s="297">
        <v>356</v>
      </c>
      <c r="L2952" s="207" t="s">
        <v>1845</v>
      </c>
      <c r="M2952" s="207" t="s">
        <v>3720</v>
      </c>
    </row>
    <row r="2953" spans="1:13" x14ac:dyDescent="0.25">
      <c r="A2953" s="207" t="s">
        <v>1187</v>
      </c>
      <c r="B2953" s="207" t="s">
        <v>5304</v>
      </c>
      <c r="C2953" s="207" t="s">
        <v>3880</v>
      </c>
      <c r="D2953" s="297">
        <v>424</v>
      </c>
      <c r="L2953" s="207" t="s">
        <v>1845</v>
      </c>
      <c r="M2953" s="207" t="s">
        <v>3726</v>
      </c>
    </row>
    <row r="2954" spans="1:13" x14ac:dyDescent="0.25">
      <c r="A2954" s="207" t="s">
        <v>1187</v>
      </c>
      <c r="B2954" s="207" t="s">
        <v>5304</v>
      </c>
      <c r="C2954" s="207" t="s">
        <v>7913</v>
      </c>
      <c r="D2954" s="297">
        <v>2</v>
      </c>
      <c r="L2954" s="207" t="s">
        <v>1845</v>
      </c>
      <c r="M2954" s="207" t="s">
        <v>3750</v>
      </c>
    </row>
    <row r="2955" spans="1:13" x14ac:dyDescent="0.25">
      <c r="A2955" s="207" t="s">
        <v>1187</v>
      </c>
      <c r="B2955" s="207" t="s">
        <v>5304</v>
      </c>
      <c r="C2955" s="207" t="s">
        <v>7932</v>
      </c>
      <c r="D2955" s="297">
        <v>2</v>
      </c>
      <c r="L2955" s="207" t="s">
        <v>1845</v>
      </c>
      <c r="M2955" s="207" t="s">
        <v>3849</v>
      </c>
    </row>
    <row r="2956" spans="1:13" x14ac:dyDescent="0.25">
      <c r="A2956" s="207" t="s">
        <v>1187</v>
      </c>
      <c r="B2956" s="207" t="s">
        <v>5304</v>
      </c>
      <c r="C2956" s="207" t="s">
        <v>3882</v>
      </c>
      <c r="D2956" s="297">
        <v>156</v>
      </c>
      <c r="L2956" s="207" t="s">
        <v>1845</v>
      </c>
      <c r="M2956" s="207" t="s">
        <v>3852</v>
      </c>
    </row>
    <row r="2957" spans="1:13" x14ac:dyDescent="0.25">
      <c r="A2957" s="207" t="s">
        <v>1187</v>
      </c>
      <c r="B2957" s="207" t="s">
        <v>5304</v>
      </c>
      <c r="C2957" s="207" t="s">
        <v>3884</v>
      </c>
      <c r="D2957" s="297">
        <v>55</v>
      </c>
      <c r="L2957" s="207" t="s">
        <v>1845</v>
      </c>
      <c r="M2957" s="207" t="s">
        <v>3858</v>
      </c>
    </row>
    <row r="2958" spans="1:13" x14ac:dyDescent="0.25">
      <c r="A2958" s="207" t="s">
        <v>1187</v>
      </c>
      <c r="B2958" s="207" t="s">
        <v>5304</v>
      </c>
      <c r="C2958" s="207" t="s">
        <v>3887</v>
      </c>
      <c r="D2958" s="297">
        <v>132</v>
      </c>
      <c r="L2958" s="207" t="s">
        <v>1845</v>
      </c>
      <c r="M2958" s="207" t="s">
        <v>3861</v>
      </c>
    </row>
    <row r="2959" spans="1:13" x14ac:dyDescent="0.25">
      <c r="A2959" s="207" t="s">
        <v>1187</v>
      </c>
      <c r="B2959" s="207" t="s">
        <v>5304</v>
      </c>
      <c r="C2959" s="207" t="s">
        <v>3890</v>
      </c>
      <c r="D2959" s="297">
        <v>110</v>
      </c>
      <c r="L2959" s="207" t="s">
        <v>1845</v>
      </c>
      <c r="M2959" s="207" t="s">
        <v>3882</v>
      </c>
    </row>
    <row r="2960" spans="1:13" x14ac:dyDescent="0.25">
      <c r="A2960" s="207" t="s">
        <v>1187</v>
      </c>
      <c r="B2960" s="207" t="s">
        <v>5304</v>
      </c>
      <c r="C2960" s="207" t="s">
        <v>3892</v>
      </c>
      <c r="D2960" s="297">
        <v>138</v>
      </c>
      <c r="L2960" s="207" t="s">
        <v>1845</v>
      </c>
      <c r="M2960" s="207" t="s">
        <v>3925</v>
      </c>
    </row>
    <row r="2961" spans="1:13" x14ac:dyDescent="0.25">
      <c r="A2961" s="207" t="s">
        <v>1187</v>
      </c>
      <c r="B2961" s="207" t="s">
        <v>5304</v>
      </c>
      <c r="C2961" s="207" t="s">
        <v>3895</v>
      </c>
      <c r="D2961" s="297">
        <v>92</v>
      </c>
      <c r="L2961" s="207" t="s">
        <v>1845</v>
      </c>
      <c r="M2961" s="207" t="s">
        <v>3995</v>
      </c>
    </row>
    <row r="2962" spans="1:13" x14ac:dyDescent="0.25">
      <c r="A2962" s="207" t="s">
        <v>1187</v>
      </c>
      <c r="B2962" s="207" t="s">
        <v>5304</v>
      </c>
      <c r="C2962" s="207" t="s">
        <v>3898</v>
      </c>
      <c r="D2962" s="297">
        <v>92</v>
      </c>
      <c r="L2962" s="207" t="s">
        <v>1851</v>
      </c>
      <c r="M2962" s="207" t="s">
        <v>3628</v>
      </c>
    </row>
    <row r="2963" spans="1:13" x14ac:dyDescent="0.25">
      <c r="A2963" s="207" t="s">
        <v>1187</v>
      </c>
      <c r="B2963" s="207" t="s">
        <v>5304</v>
      </c>
      <c r="C2963" s="207" t="s">
        <v>3900</v>
      </c>
      <c r="D2963" s="297">
        <v>126</v>
      </c>
      <c r="L2963" s="207" t="s">
        <v>1851</v>
      </c>
      <c r="M2963" s="207" t="s">
        <v>3684</v>
      </c>
    </row>
    <row r="2964" spans="1:13" x14ac:dyDescent="0.25">
      <c r="A2964" s="207" t="s">
        <v>1187</v>
      </c>
      <c r="B2964" s="207" t="s">
        <v>5304</v>
      </c>
      <c r="C2964" s="207" t="s">
        <v>3902</v>
      </c>
      <c r="D2964" s="297">
        <v>92</v>
      </c>
      <c r="L2964" s="207" t="s">
        <v>1851</v>
      </c>
      <c r="M2964" s="207" t="s">
        <v>3690</v>
      </c>
    </row>
    <row r="2965" spans="1:13" x14ac:dyDescent="0.25">
      <c r="A2965" s="207" t="s">
        <v>1187</v>
      </c>
      <c r="B2965" s="207" t="s">
        <v>5304</v>
      </c>
      <c r="C2965" s="207" t="s">
        <v>3905</v>
      </c>
      <c r="D2965" s="297">
        <v>184</v>
      </c>
      <c r="L2965" s="207" t="s">
        <v>1851</v>
      </c>
      <c r="M2965" s="207" t="s">
        <v>3693</v>
      </c>
    </row>
    <row r="2966" spans="1:13" x14ac:dyDescent="0.25">
      <c r="A2966" s="207" t="s">
        <v>1187</v>
      </c>
      <c r="B2966" s="207" t="s">
        <v>5304</v>
      </c>
      <c r="C2966" s="207" t="s">
        <v>3908</v>
      </c>
      <c r="D2966" s="297">
        <v>138</v>
      </c>
      <c r="L2966" s="207" t="s">
        <v>1851</v>
      </c>
      <c r="M2966" s="207" t="s">
        <v>3729</v>
      </c>
    </row>
    <row r="2967" spans="1:13" x14ac:dyDescent="0.25">
      <c r="A2967" s="207" t="s">
        <v>1187</v>
      </c>
      <c r="B2967" s="207" t="s">
        <v>5304</v>
      </c>
      <c r="C2967" s="207" t="s">
        <v>3911</v>
      </c>
      <c r="D2967" s="297">
        <v>92</v>
      </c>
      <c r="L2967" s="207" t="s">
        <v>1851</v>
      </c>
      <c r="M2967" s="207" t="s">
        <v>3771</v>
      </c>
    </row>
    <row r="2968" spans="1:13" x14ac:dyDescent="0.25">
      <c r="A2968" s="207" t="s">
        <v>1187</v>
      </c>
      <c r="B2968" s="207" t="s">
        <v>5304</v>
      </c>
      <c r="C2968" s="207" t="s">
        <v>3914</v>
      </c>
      <c r="D2968" s="297">
        <v>92</v>
      </c>
      <c r="L2968" s="207" t="s">
        <v>1851</v>
      </c>
      <c r="M2968" s="207" t="s">
        <v>3843</v>
      </c>
    </row>
    <row r="2969" spans="1:13" x14ac:dyDescent="0.25">
      <c r="A2969" s="207" t="s">
        <v>1187</v>
      </c>
      <c r="B2969" s="207" t="s">
        <v>5304</v>
      </c>
      <c r="C2969" s="207" t="s">
        <v>3916</v>
      </c>
      <c r="D2969" s="297">
        <v>92</v>
      </c>
      <c r="L2969" s="207" t="s">
        <v>1851</v>
      </c>
      <c r="M2969" s="207" t="s">
        <v>3846</v>
      </c>
    </row>
    <row r="2970" spans="1:13" x14ac:dyDescent="0.25">
      <c r="A2970" s="207" t="s">
        <v>1187</v>
      </c>
      <c r="B2970" s="207" t="s">
        <v>5304</v>
      </c>
      <c r="C2970" s="207" t="s">
        <v>3919</v>
      </c>
      <c r="D2970" s="297">
        <v>184</v>
      </c>
      <c r="L2970" s="207" t="s">
        <v>1851</v>
      </c>
      <c r="M2970" s="207" t="s">
        <v>3902</v>
      </c>
    </row>
    <row r="2971" spans="1:13" x14ac:dyDescent="0.25">
      <c r="A2971" s="207" t="s">
        <v>1187</v>
      </c>
      <c r="B2971" s="207" t="s">
        <v>5304</v>
      </c>
      <c r="C2971" s="207" t="s">
        <v>3921</v>
      </c>
      <c r="D2971" s="297">
        <v>92</v>
      </c>
      <c r="L2971" s="207" t="s">
        <v>1851</v>
      </c>
      <c r="M2971" s="207" t="s">
        <v>3923</v>
      </c>
    </row>
    <row r="2972" spans="1:13" x14ac:dyDescent="0.25">
      <c r="A2972" s="207" t="s">
        <v>1187</v>
      </c>
      <c r="B2972" s="207" t="s">
        <v>5304</v>
      </c>
      <c r="C2972" s="207" t="s">
        <v>3923</v>
      </c>
      <c r="D2972" s="297">
        <v>184</v>
      </c>
      <c r="L2972" s="207" t="s">
        <v>1851</v>
      </c>
      <c r="M2972" s="207" t="s">
        <v>3995</v>
      </c>
    </row>
    <row r="2973" spans="1:13" x14ac:dyDescent="0.25">
      <c r="A2973" s="207" t="s">
        <v>1187</v>
      </c>
      <c r="B2973" s="207" t="s">
        <v>5304</v>
      </c>
      <c r="C2973" s="207" t="s">
        <v>3925</v>
      </c>
      <c r="D2973" s="297">
        <v>138</v>
      </c>
      <c r="L2973" s="207" t="s">
        <v>1856</v>
      </c>
      <c r="M2973" s="207" t="s">
        <v>3628</v>
      </c>
    </row>
    <row r="2974" spans="1:13" x14ac:dyDescent="0.25">
      <c r="A2974" s="207" t="s">
        <v>1187</v>
      </c>
      <c r="B2974" s="207" t="s">
        <v>5304</v>
      </c>
      <c r="C2974" s="207" t="s">
        <v>3926</v>
      </c>
      <c r="D2974" s="297">
        <v>192</v>
      </c>
      <c r="L2974" s="207" t="s">
        <v>1856</v>
      </c>
      <c r="M2974" s="207" t="s">
        <v>3684</v>
      </c>
    </row>
    <row r="2975" spans="1:13" x14ac:dyDescent="0.25">
      <c r="A2975" s="207" t="s">
        <v>1187</v>
      </c>
      <c r="B2975" s="207" t="s">
        <v>5304</v>
      </c>
      <c r="C2975" s="207" t="s">
        <v>3928</v>
      </c>
      <c r="D2975" s="297">
        <v>20</v>
      </c>
      <c r="L2975" s="207" t="s">
        <v>1856</v>
      </c>
      <c r="M2975" s="207" t="s">
        <v>3690</v>
      </c>
    </row>
    <row r="2976" spans="1:13" x14ac:dyDescent="0.25">
      <c r="A2976" s="207" t="s">
        <v>1187</v>
      </c>
      <c r="B2976" s="207" t="s">
        <v>5304</v>
      </c>
      <c r="C2976" s="207" t="s">
        <v>3950</v>
      </c>
      <c r="D2976" s="297">
        <v>518</v>
      </c>
      <c r="L2976" s="207" t="s">
        <v>1856</v>
      </c>
      <c r="M2976" s="207" t="s">
        <v>3702</v>
      </c>
    </row>
    <row r="2977" spans="1:13" x14ac:dyDescent="0.25">
      <c r="A2977" s="207" t="s">
        <v>1187</v>
      </c>
      <c r="B2977" s="207" t="s">
        <v>5304</v>
      </c>
      <c r="C2977" s="207" t="s">
        <v>3952</v>
      </c>
      <c r="D2977" s="297">
        <v>938</v>
      </c>
      <c r="L2977" s="207" t="s">
        <v>1856</v>
      </c>
      <c r="M2977" s="207" t="s">
        <v>3705</v>
      </c>
    </row>
    <row r="2978" spans="1:13" x14ac:dyDescent="0.25">
      <c r="A2978" s="207" t="s">
        <v>1187</v>
      </c>
      <c r="B2978" s="207" t="s">
        <v>5304</v>
      </c>
      <c r="C2978" s="207" t="s">
        <v>5802</v>
      </c>
      <c r="D2978" s="297">
        <v>118</v>
      </c>
      <c r="L2978" s="207" t="s">
        <v>1856</v>
      </c>
      <c r="M2978" s="207" t="s">
        <v>3714</v>
      </c>
    </row>
    <row r="2979" spans="1:13" x14ac:dyDescent="0.25">
      <c r="A2979" s="207" t="s">
        <v>1187</v>
      </c>
      <c r="B2979" s="207" t="s">
        <v>5304</v>
      </c>
      <c r="C2979" s="207" t="s">
        <v>3954</v>
      </c>
      <c r="D2979" s="297">
        <v>190</v>
      </c>
      <c r="L2979" s="207" t="s">
        <v>1856</v>
      </c>
      <c r="M2979" s="207" t="s">
        <v>3717</v>
      </c>
    </row>
    <row r="2980" spans="1:13" x14ac:dyDescent="0.25">
      <c r="A2980" s="207" t="s">
        <v>1187</v>
      </c>
      <c r="B2980" s="207" t="s">
        <v>5304</v>
      </c>
      <c r="C2980" s="207" t="s">
        <v>3956</v>
      </c>
      <c r="D2980" s="297">
        <v>216</v>
      </c>
      <c r="L2980" s="207" t="s">
        <v>1856</v>
      </c>
      <c r="M2980" s="207" t="s">
        <v>3726</v>
      </c>
    </row>
    <row r="2981" spans="1:13" x14ac:dyDescent="0.25">
      <c r="A2981" s="207" t="s">
        <v>1187</v>
      </c>
      <c r="B2981" s="207" t="s">
        <v>5304</v>
      </c>
      <c r="C2981" s="207" t="s">
        <v>3958</v>
      </c>
      <c r="D2981" s="297">
        <v>478</v>
      </c>
      <c r="L2981" s="207" t="s">
        <v>1856</v>
      </c>
      <c r="M2981" s="207" t="s">
        <v>3735</v>
      </c>
    </row>
    <row r="2982" spans="1:13" x14ac:dyDescent="0.25">
      <c r="A2982" s="207" t="s">
        <v>1187</v>
      </c>
      <c r="B2982" s="207" t="s">
        <v>5304</v>
      </c>
      <c r="C2982" s="207" t="s">
        <v>3960</v>
      </c>
      <c r="D2982" s="297">
        <v>244</v>
      </c>
      <c r="L2982" s="207" t="s">
        <v>1856</v>
      </c>
      <c r="M2982" s="207" t="s">
        <v>3738</v>
      </c>
    </row>
    <row r="2983" spans="1:13" x14ac:dyDescent="0.25">
      <c r="A2983" s="207" t="s">
        <v>1187</v>
      </c>
      <c r="B2983" s="207" t="s">
        <v>5304</v>
      </c>
      <c r="C2983" s="207" t="s">
        <v>3962</v>
      </c>
      <c r="D2983" s="297">
        <v>394</v>
      </c>
      <c r="L2983" s="207" t="s">
        <v>1856</v>
      </c>
      <c r="M2983" s="207" t="s">
        <v>3744</v>
      </c>
    </row>
    <row r="2984" spans="1:13" x14ac:dyDescent="0.25">
      <c r="A2984" s="207" t="s">
        <v>1187</v>
      </c>
      <c r="B2984" s="207" t="s">
        <v>5304</v>
      </c>
      <c r="C2984" s="207" t="s">
        <v>3964</v>
      </c>
      <c r="D2984" s="297">
        <v>276</v>
      </c>
      <c r="L2984" s="207" t="s">
        <v>1856</v>
      </c>
      <c r="M2984" s="207" t="s">
        <v>3750</v>
      </c>
    </row>
    <row r="2985" spans="1:13" x14ac:dyDescent="0.25">
      <c r="A2985" s="207" t="s">
        <v>1187</v>
      </c>
      <c r="B2985" s="207" t="s">
        <v>5304</v>
      </c>
      <c r="C2985" s="207" t="s">
        <v>3966</v>
      </c>
      <c r="D2985" s="297">
        <v>394</v>
      </c>
      <c r="L2985" s="207" t="s">
        <v>1856</v>
      </c>
      <c r="M2985" s="207" t="s">
        <v>7906</v>
      </c>
    </row>
    <row r="2986" spans="1:13" x14ac:dyDescent="0.25">
      <c r="A2986" s="207" t="s">
        <v>1187</v>
      </c>
      <c r="B2986" s="207" t="s">
        <v>5304</v>
      </c>
      <c r="C2986" s="207" t="s">
        <v>3968</v>
      </c>
      <c r="D2986" s="297">
        <v>244</v>
      </c>
      <c r="L2986" s="207" t="s">
        <v>1856</v>
      </c>
      <c r="M2986" s="207" t="s">
        <v>3843</v>
      </c>
    </row>
    <row r="2987" spans="1:13" x14ac:dyDescent="0.25">
      <c r="A2987" s="207" t="s">
        <v>1187</v>
      </c>
      <c r="B2987" s="207" t="s">
        <v>5304</v>
      </c>
      <c r="C2987" s="207" t="s">
        <v>3970</v>
      </c>
      <c r="D2987" s="297">
        <v>244</v>
      </c>
      <c r="L2987" s="207" t="s">
        <v>1856</v>
      </c>
      <c r="M2987" s="207" t="s">
        <v>3846</v>
      </c>
    </row>
    <row r="2988" spans="1:13" x14ac:dyDescent="0.25">
      <c r="A2988" s="207" t="s">
        <v>1187</v>
      </c>
      <c r="B2988" s="207" t="s">
        <v>5304</v>
      </c>
      <c r="C2988" s="207" t="s">
        <v>3972</v>
      </c>
      <c r="D2988" s="297">
        <v>118</v>
      </c>
      <c r="L2988" s="207" t="s">
        <v>1856</v>
      </c>
      <c r="M2988" s="207" t="s">
        <v>3849</v>
      </c>
    </row>
    <row r="2989" spans="1:13" x14ac:dyDescent="0.25">
      <c r="A2989" s="207" t="s">
        <v>1187</v>
      </c>
      <c r="B2989" s="207" t="s">
        <v>5304</v>
      </c>
      <c r="C2989" s="207" t="s">
        <v>3974</v>
      </c>
      <c r="D2989" s="297">
        <v>940</v>
      </c>
      <c r="L2989" s="207" t="s">
        <v>1856</v>
      </c>
      <c r="M2989" s="207" t="s">
        <v>3852</v>
      </c>
    </row>
    <row r="2990" spans="1:13" x14ac:dyDescent="0.25">
      <c r="A2990" s="207" t="s">
        <v>1187</v>
      </c>
      <c r="B2990" s="207" t="s">
        <v>5304</v>
      </c>
      <c r="C2990" s="207" t="s">
        <v>3977</v>
      </c>
      <c r="D2990" s="297">
        <v>518</v>
      </c>
      <c r="L2990" s="207" t="s">
        <v>1856</v>
      </c>
      <c r="M2990" s="207" t="s">
        <v>3858</v>
      </c>
    </row>
    <row r="2991" spans="1:13" x14ac:dyDescent="0.25">
      <c r="A2991" s="207" t="s">
        <v>1187</v>
      </c>
      <c r="B2991" s="207" t="s">
        <v>5304</v>
      </c>
      <c r="C2991" s="207" t="s">
        <v>3979</v>
      </c>
      <c r="D2991" s="297">
        <v>476</v>
      </c>
      <c r="L2991" s="207" t="s">
        <v>1856</v>
      </c>
      <c r="M2991" s="207" t="s">
        <v>3864</v>
      </c>
    </row>
    <row r="2992" spans="1:13" x14ac:dyDescent="0.25">
      <c r="A2992" s="207" t="s">
        <v>1187</v>
      </c>
      <c r="B2992" s="207" t="s">
        <v>5304</v>
      </c>
      <c r="C2992" s="207" t="s">
        <v>3981</v>
      </c>
      <c r="D2992" s="297">
        <v>216</v>
      </c>
      <c r="L2992" s="207" t="s">
        <v>1856</v>
      </c>
      <c r="M2992" s="207" t="s">
        <v>3882</v>
      </c>
    </row>
    <row r="2993" spans="1:13" x14ac:dyDescent="0.25">
      <c r="A2993" s="207" t="s">
        <v>1187</v>
      </c>
      <c r="B2993" s="207" t="s">
        <v>5304</v>
      </c>
      <c r="C2993" s="207" t="s">
        <v>3983</v>
      </c>
      <c r="D2993" s="297">
        <v>302</v>
      </c>
      <c r="L2993" s="207" t="s">
        <v>1856</v>
      </c>
      <c r="M2993" s="207" t="s">
        <v>3995</v>
      </c>
    </row>
    <row r="2994" spans="1:13" x14ac:dyDescent="0.25">
      <c r="A2994" s="207" t="s">
        <v>1187</v>
      </c>
      <c r="B2994" s="207" t="s">
        <v>5304</v>
      </c>
      <c r="C2994" s="207" t="s">
        <v>3986</v>
      </c>
      <c r="D2994" s="297">
        <v>204</v>
      </c>
      <c r="L2994" s="207" t="s">
        <v>1862</v>
      </c>
      <c r="M2994" s="207" t="s">
        <v>3628</v>
      </c>
    </row>
    <row r="2995" spans="1:13" x14ac:dyDescent="0.25">
      <c r="A2995" s="207" t="s">
        <v>1187</v>
      </c>
      <c r="B2995" s="207" t="s">
        <v>5304</v>
      </c>
      <c r="C2995" s="207" t="s">
        <v>3988</v>
      </c>
      <c r="D2995" s="297">
        <v>144</v>
      </c>
      <c r="L2995" s="207" t="s">
        <v>1862</v>
      </c>
      <c r="M2995" s="207" t="s">
        <v>3735</v>
      </c>
    </row>
    <row r="2996" spans="1:13" x14ac:dyDescent="0.25">
      <c r="A2996" s="207" t="s">
        <v>1187</v>
      </c>
      <c r="B2996" s="207" t="s">
        <v>5304</v>
      </c>
      <c r="C2996" s="207" t="s">
        <v>3989</v>
      </c>
      <c r="D2996" s="297">
        <v>168</v>
      </c>
      <c r="L2996" s="207" t="s">
        <v>1862</v>
      </c>
      <c r="M2996" s="207" t="s">
        <v>3741</v>
      </c>
    </row>
    <row r="2997" spans="1:13" x14ac:dyDescent="0.25">
      <c r="A2997" s="207" t="s">
        <v>1187</v>
      </c>
      <c r="B2997" s="207" t="s">
        <v>5304</v>
      </c>
      <c r="C2997" s="207" t="s">
        <v>3991</v>
      </c>
      <c r="D2997" s="297">
        <v>424</v>
      </c>
      <c r="L2997" s="207" t="s">
        <v>1869</v>
      </c>
      <c r="M2997" s="207" t="s">
        <v>3628</v>
      </c>
    </row>
    <row r="2998" spans="1:13" x14ac:dyDescent="0.25">
      <c r="A2998" s="207" t="s">
        <v>1187</v>
      </c>
      <c r="B2998" s="207" t="s">
        <v>5304</v>
      </c>
      <c r="C2998" s="207" t="s">
        <v>3992</v>
      </c>
      <c r="D2998" s="297">
        <v>198</v>
      </c>
      <c r="L2998" s="207" t="s">
        <v>1869</v>
      </c>
      <c r="M2998" s="207" t="s">
        <v>3717</v>
      </c>
    </row>
    <row r="2999" spans="1:13" x14ac:dyDescent="0.25">
      <c r="A2999" s="207" t="s">
        <v>1187</v>
      </c>
      <c r="B2999" s="207" t="s">
        <v>5304</v>
      </c>
      <c r="C2999" s="207" t="s">
        <v>3995</v>
      </c>
      <c r="D2999" s="297">
        <v>15</v>
      </c>
      <c r="L2999" s="207" t="s">
        <v>1869</v>
      </c>
      <c r="M2999" s="207" t="s">
        <v>3735</v>
      </c>
    </row>
    <row r="3000" spans="1:13" x14ac:dyDescent="0.25">
      <c r="A3000" s="207" t="s">
        <v>1187</v>
      </c>
      <c r="B3000" s="207" t="s">
        <v>5304</v>
      </c>
      <c r="C3000" s="207" t="s">
        <v>3997</v>
      </c>
      <c r="D3000" s="297">
        <v>120</v>
      </c>
      <c r="L3000" s="207" t="s">
        <v>1869</v>
      </c>
      <c r="M3000" s="207" t="s">
        <v>3738</v>
      </c>
    </row>
    <row r="3001" spans="1:13" x14ac:dyDescent="0.25">
      <c r="A3001" s="207" t="s">
        <v>1187</v>
      </c>
      <c r="B3001" s="207" t="s">
        <v>5304</v>
      </c>
      <c r="C3001" s="207" t="s">
        <v>3999</v>
      </c>
      <c r="D3001" s="297">
        <v>88</v>
      </c>
      <c r="L3001" s="207" t="s">
        <v>1869</v>
      </c>
      <c r="M3001" s="207" t="s">
        <v>3744</v>
      </c>
    </row>
    <row r="3002" spans="1:13" x14ac:dyDescent="0.25">
      <c r="A3002" s="207" t="s">
        <v>1187</v>
      </c>
      <c r="B3002" s="207" t="s">
        <v>5304</v>
      </c>
      <c r="C3002" s="207" t="s">
        <v>4001</v>
      </c>
      <c r="D3002" s="297">
        <v>64</v>
      </c>
      <c r="L3002" s="207" t="s">
        <v>1869</v>
      </c>
      <c r="M3002" s="207" t="s">
        <v>3747</v>
      </c>
    </row>
    <row r="3003" spans="1:13" x14ac:dyDescent="0.25">
      <c r="A3003" s="207" t="s">
        <v>1187</v>
      </c>
      <c r="B3003" s="207" t="s">
        <v>5304</v>
      </c>
      <c r="C3003" s="207" t="s">
        <v>4003</v>
      </c>
      <c r="D3003" s="297">
        <v>96</v>
      </c>
      <c r="L3003" s="207" t="s">
        <v>1869</v>
      </c>
      <c r="M3003" s="207" t="s">
        <v>3779</v>
      </c>
    </row>
    <row r="3004" spans="1:13" x14ac:dyDescent="0.25">
      <c r="A3004" s="207" t="s">
        <v>1187</v>
      </c>
      <c r="B3004" s="207" t="s">
        <v>5304</v>
      </c>
      <c r="C3004" s="207" t="s">
        <v>4005</v>
      </c>
      <c r="D3004" s="297">
        <v>104</v>
      </c>
      <c r="L3004" s="207" t="s">
        <v>1869</v>
      </c>
      <c r="M3004" s="207" t="s">
        <v>3782</v>
      </c>
    </row>
    <row r="3005" spans="1:13" x14ac:dyDescent="0.25">
      <c r="A3005" s="207" t="s">
        <v>1187</v>
      </c>
      <c r="B3005" s="207" t="s">
        <v>5304</v>
      </c>
      <c r="C3005" s="207" t="s">
        <v>4007</v>
      </c>
      <c r="D3005" s="297">
        <v>82</v>
      </c>
      <c r="L3005" s="207" t="s">
        <v>1869</v>
      </c>
      <c r="M3005" s="207" t="s">
        <v>5629</v>
      </c>
    </row>
    <row r="3006" spans="1:13" x14ac:dyDescent="0.25">
      <c r="A3006" s="207" t="s">
        <v>1187</v>
      </c>
      <c r="B3006" s="207" t="s">
        <v>5304</v>
      </c>
      <c r="C3006" s="207" t="s">
        <v>4009</v>
      </c>
      <c r="D3006" s="297">
        <v>90</v>
      </c>
      <c r="L3006" s="207" t="s">
        <v>1869</v>
      </c>
      <c r="M3006" s="207" t="s">
        <v>3785</v>
      </c>
    </row>
    <row r="3007" spans="1:13" x14ac:dyDescent="0.25">
      <c r="A3007" s="207" t="s">
        <v>1187</v>
      </c>
      <c r="B3007" s="207" t="s">
        <v>5304</v>
      </c>
      <c r="C3007" s="207" t="s">
        <v>4010</v>
      </c>
      <c r="D3007" s="297">
        <v>110</v>
      </c>
      <c r="L3007" s="207" t="s">
        <v>1869</v>
      </c>
      <c r="M3007" s="207" t="s">
        <v>3787</v>
      </c>
    </row>
    <row r="3008" spans="1:13" x14ac:dyDescent="0.25">
      <c r="A3008" s="207" t="s">
        <v>1187</v>
      </c>
      <c r="B3008" s="207" t="s">
        <v>5304</v>
      </c>
      <c r="C3008" s="207" t="s">
        <v>4012</v>
      </c>
      <c r="D3008" s="297">
        <v>112</v>
      </c>
      <c r="L3008" s="207" t="s">
        <v>1869</v>
      </c>
      <c r="M3008" s="207" t="s">
        <v>7727</v>
      </c>
    </row>
    <row r="3009" spans="1:13" x14ac:dyDescent="0.25">
      <c r="A3009" s="207" t="s">
        <v>1187</v>
      </c>
      <c r="B3009" s="207" t="s">
        <v>5304</v>
      </c>
      <c r="C3009" s="207" t="s">
        <v>4014</v>
      </c>
      <c r="D3009" s="297">
        <v>86</v>
      </c>
      <c r="L3009" s="207" t="s">
        <v>1869</v>
      </c>
      <c r="M3009" s="207" t="s">
        <v>3790</v>
      </c>
    </row>
    <row r="3010" spans="1:13" x14ac:dyDescent="0.25">
      <c r="A3010" s="207" t="s">
        <v>1187</v>
      </c>
      <c r="B3010" s="207" t="s">
        <v>5304</v>
      </c>
      <c r="C3010" s="207" t="s">
        <v>4015</v>
      </c>
      <c r="D3010" s="297">
        <v>144</v>
      </c>
      <c r="L3010" s="207" t="s">
        <v>1869</v>
      </c>
      <c r="M3010" s="207" t="s">
        <v>3793</v>
      </c>
    </row>
    <row r="3011" spans="1:13" x14ac:dyDescent="0.25">
      <c r="A3011" s="207" t="s">
        <v>1187</v>
      </c>
      <c r="B3011" s="207" t="s">
        <v>5304</v>
      </c>
      <c r="C3011" s="207" t="s">
        <v>4018</v>
      </c>
      <c r="D3011" s="297">
        <v>128</v>
      </c>
      <c r="L3011" s="207" t="s">
        <v>1869</v>
      </c>
      <c r="M3011" s="207" t="s">
        <v>5640</v>
      </c>
    </row>
    <row r="3012" spans="1:13" x14ac:dyDescent="0.25">
      <c r="A3012" s="207" t="s">
        <v>1187</v>
      </c>
      <c r="B3012" s="207" t="s">
        <v>5304</v>
      </c>
      <c r="C3012" s="207" t="s">
        <v>4020</v>
      </c>
      <c r="D3012" s="297">
        <v>90</v>
      </c>
      <c r="L3012" s="207" t="s">
        <v>1869</v>
      </c>
      <c r="M3012" s="207" t="s">
        <v>3796</v>
      </c>
    </row>
    <row r="3013" spans="1:13" x14ac:dyDescent="0.25">
      <c r="A3013" s="207" t="s">
        <v>1187</v>
      </c>
      <c r="B3013" s="207" t="s">
        <v>5304</v>
      </c>
      <c r="C3013" s="207" t="s">
        <v>4022</v>
      </c>
      <c r="D3013" s="297">
        <v>74</v>
      </c>
      <c r="L3013" s="207" t="s">
        <v>1869</v>
      </c>
      <c r="M3013" s="207" t="s">
        <v>3799</v>
      </c>
    </row>
    <row r="3014" spans="1:13" x14ac:dyDescent="0.25">
      <c r="A3014" s="207" t="s">
        <v>1187</v>
      </c>
      <c r="B3014" s="207" t="s">
        <v>5304</v>
      </c>
      <c r="C3014" s="207" t="s">
        <v>4037</v>
      </c>
      <c r="D3014" s="297">
        <v>463</v>
      </c>
      <c r="L3014" s="207" t="s">
        <v>1869</v>
      </c>
      <c r="M3014" s="207" t="s">
        <v>5647</v>
      </c>
    </row>
    <row r="3015" spans="1:13" x14ac:dyDescent="0.25">
      <c r="A3015" s="207" t="s">
        <v>1187</v>
      </c>
      <c r="B3015" s="207" t="s">
        <v>5304</v>
      </c>
      <c r="C3015" s="207" t="s">
        <v>4038</v>
      </c>
      <c r="D3015" s="297">
        <v>450</v>
      </c>
      <c r="L3015" s="207" t="s">
        <v>1869</v>
      </c>
      <c r="M3015" s="207" t="s">
        <v>3802</v>
      </c>
    </row>
    <row r="3016" spans="1:13" x14ac:dyDescent="0.25">
      <c r="A3016" s="207" t="s">
        <v>1187</v>
      </c>
      <c r="B3016" s="207" t="s">
        <v>5304</v>
      </c>
      <c r="C3016" s="207" t="s">
        <v>4040</v>
      </c>
      <c r="D3016" s="297">
        <v>1406</v>
      </c>
      <c r="L3016" s="207" t="s">
        <v>1869</v>
      </c>
      <c r="M3016" s="207" t="s">
        <v>5654</v>
      </c>
    </row>
    <row r="3017" spans="1:13" x14ac:dyDescent="0.25">
      <c r="A3017" s="207" t="s">
        <v>1187</v>
      </c>
      <c r="B3017" s="207" t="s">
        <v>5304</v>
      </c>
      <c r="C3017" s="207" t="s">
        <v>4042</v>
      </c>
      <c r="D3017" s="297">
        <v>416</v>
      </c>
      <c r="L3017" s="207" t="s">
        <v>1869</v>
      </c>
      <c r="M3017" s="207" t="s">
        <v>3808</v>
      </c>
    </row>
    <row r="3018" spans="1:13" x14ac:dyDescent="0.25">
      <c r="A3018" s="207" t="s">
        <v>1187</v>
      </c>
      <c r="B3018" s="207" t="s">
        <v>5304</v>
      </c>
      <c r="C3018" s="207" t="s">
        <v>4044</v>
      </c>
      <c r="D3018" s="297">
        <v>108</v>
      </c>
      <c r="L3018" s="207" t="s">
        <v>1869</v>
      </c>
      <c r="M3018" s="207" t="s">
        <v>3811</v>
      </c>
    </row>
    <row r="3019" spans="1:13" x14ac:dyDescent="0.25">
      <c r="A3019" s="207" t="s">
        <v>1187</v>
      </c>
      <c r="B3019" s="207" t="s">
        <v>5304</v>
      </c>
      <c r="C3019" s="207" t="s">
        <v>4046</v>
      </c>
      <c r="D3019" s="297">
        <v>232</v>
      </c>
      <c r="L3019" s="207" t="s">
        <v>1869</v>
      </c>
      <c r="M3019" s="207" t="s">
        <v>5661</v>
      </c>
    </row>
    <row r="3020" spans="1:13" x14ac:dyDescent="0.25">
      <c r="A3020" s="207" t="s">
        <v>1187</v>
      </c>
      <c r="B3020" s="207" t="s">
        <v>5304</v>
      </c>
      <c r="C3020" s="207" t="s">
        <v>4047</v>
      </c>
      <c r="D3020" s="297">
        <v>258</v>
      </c>
      <c r="L3020" s="207" t="s">
        <v>1869</v>
      </c>
      <c r="M3020" s="207" t="s">
        <v>3814</v>
      </c>
    </row>
    <row r="3021" spans="1:13" x14ac:dyDescent="0.25">
      <c r="A3021" s="207" t="s">
        <v>1187</v>
      </c>
      <c r="B3021" s="207" t="s">
        <v>5304</v>
      </c>
      <c r="C3021" s="207" t="s">
        <v>4049</v>
      </c>
      <c r="D3021" s="297">
        <v>250</v>
      </c>
      <c r="L3021" s="207" t="s">
        <v>1869</v>
      </c>
      <c r="M3021" s="207" t="s">
        <v>3817</v>
      </c>
    </row>
    <row r="3022" spans="1:13" x14ac:dyDescent="0.25">
      <c r="A3022" s="207" t="s">
        <v>1187</v>
      </c>
      <c r="B3022" s="207" t="s">
        <v>5304</v>
      </c>
      <c r="C3022" s="207" t="s">
        <v>5896</v>
      </c>
      <c r="D3022" s="297">
        <v>368</v>
      </c>
      <c r="L3022" s="207" t="s">
        <v>1869</v>
      </c>
      <c r="M3022" s="207" t="s">
        <v>5668</v>
      </c>
    </row>
    <row r="3023" spans="1:13" x14ac:dyDescent="0.25">
      <c r="A3023" s="207" t="s">
        <v>1187</v>
      </c>
      <c r="B3023" s="207" t="s">
        <v>5304</v>
      </c>
      <c r="C3023" s="207" t="s">
        <v>4051</v>
      </c>
      <c r="D3023" s="297">
        <v>374</v>
      </c>
      <c r="L3023" s="207" t="s">
        <v>1869</v>
      </c>
      <c r="M3023" s="207" t="s">
        <v>3820</v>
      </c>
    </row>
    <row r="3024" spans="1:13" x14ac:dyDescent="0.25">
      <c r="A3024" s="207" t="s">
        <v>1187</v>
      </c>
      <c r="B3024" s="207" t="s">
        <v>5304</v>
      </c>
      <c r="C3024" s="207" t="s">
        <v>4053</v>
      </c>
      <c r="D3024" s="297">
        <v>1016</v>
      </c>
      <c r="L3024" s="207" t="s">
        <v>1869</v>
      </c>
      <c r="M3024" s="207" t="s">
        <v>3823</v>
      </c>
    </row>
    <row r="3025" spans="1:13" x14ac:dyDescent="0.25">
      <c r="A3025" s="207" t="s">
        <v>1187</v>
      </c>
      <c r="B3025" s="207" t="s">
        <v>5304</v>
      </c>
      <c r="C3025" s="207" t="s">
        <v>4054</v>
      </c>
      <c r="D3025" s="297">
        <v>432</v>
      </c>
      <c r="L3025" s="207" t="s">
        <v>1869</v>
      </c>
      <c r="M3025" s="207" t="s">
        <v>5678</v>
      </c>
    </row>
    <row r="3026" spans="1:13" x14ac:dyDescent="0.25">
      <c r="A3026" s="207" t="s">
        <v>1187</v>
      </c>
      <c r="B3026" s="207" t="s">
        <v>5304</v>
      </c>
      <c r="C3026" s="207" t="s">
        <v>5905</v>
      </c>
      <c r="D3026" s="297">
        <v>80</v>
      </c>
      <c r="L3026" s="207" t="s">
        <v>1869</v>
      </c>
      <c r="M3026" s="207" t="s">
        <v>3826</v>
      </c>
    </row>
    <row r="3027" spans="1:13" x14ac:dyDescent="0.25">
      <c r="A3027" s="207" t="s">
        <v>1187</v>
      </c>
      <c r="B3027" s="207" t="s">
        <v>5304</v>
      </c>
      <c r="C3027" s="207" t="s">
        <v>5908</v>
      </c>
      <c r="D3027" s="297">
        <v>198</v>
      </c>
      <c r="L3027" s="207" t="s">
        <v>1869</v>
      </c>
      <c r="M3027" s="207" t="s">
        <v>3829</v>
      </c>
    </row>
    <row r="3028" spans="1:13" x14ac:dyDescent="0.25">
      <c r="A3028" s="207" t="s">
        <v>1187</v>
      </c>
      <c r="B3028" s="207" t="s">
        <v>5304</v>
      </c>
      <c r="C3028" s="207" t="s">
        <v>4056</v>
      </c>
      <c r="D3028" s="297">
        <v>352</v>
      </c>
      <c r="L3028" s="207" t="s">
        <v>1869</v>
      </c>
      <c r="M3028" s="207" t="s">
        <v>5688</v>
      </c>
    </row>
    <row r="3029" spans="1:13" x14ac:dyDescent="0.25">
      <c r="A3029" s="207" t="s">
        <v>1187</v>
      </c>
      <c r="B3029" s="207" t="s">
        <v>5304</v>
      </c>
      <c r="C3029" s="207" t="s">
        <v>4058</v>
      </c>
      <c r="D3029" s="297">
        <v>978</v>
      </c>
      <c r="L3029" s="207" t="s">
        <v>1869</v>
      </c>
      <c r="M3029" s="207" t="s">
        <v>3831</v>
      </c>
    </row>
    <row r="3030" spans="1:13" x14ac:dyDescent="0.25">
      <c r="A3030" s="207" t="s">
        <v>1187</v>
      </c>
      <c r="B3030" s="207" t="s">
        <v>5304</v>
      </c>
      <c r="C3030" s="207" t="s">
        <v>4060</v>
      </c>
      <c r="D3030" s="297">
        <v>350</v>
      </c>
      <c r="L3030" s="207" t="s">
        <v>1869</v>
      </c>
      <c r="M3030" s="207" t="s">
        <v>5695</v>
      </c>
    </row>
    <row r="3031" spans="1:13" x14ac:dyDescent="0.25">
      <c r="A3031" s="207" t="s">
        <v>1187</v>
      </c>
      <c r="B3031" s="207" t="s">
        <v>5304</v>
      </c>
      <c r="C3031" s="207" t="s">
        <v>4063</v>
      </c>
      <c r="D3031" s="297">
        <v>312</v>
      </c>
      <c r="L3031" s="207" t="s">
        <v>1869</v>
      </c>
      <c r="M3031" s="207" t="s">
        <v>3834</v>
      </c>
    </row>
    <row r="3032" spans="1:13" x14ac:dyDescent="0.25">
      <c r="A3032" s="207" t="s">
        <v>1187</v>
      </c>
      <c r="B3032" s="207" t="s">
        <v>5304</v>
      </c>
      <c r="C3032" s="207" t="s">
        <v>4065</v>
      </c>
      <c r="D3032" s="297">
        <v>978</v>
      </c>
      <c r="L3032" s="207" t="s">
        <v>1869</v>
      </c>
      <c r="M3032" s="207" t="s">
        <v>5702</v>
      </c>
    </row>
    <row r="3033" spans="1:13" x14ac:dyDescent="0.25">
      <c r="A3033" s="207" t="s">
        <v>1187</v>
      </c>
      <c r="B3033" s="207" t="s">
        <v>5304</v>
      </c>
      <c r="C3033" s="207" t="s">
        <v>4067</v>
      </c>
      <c r="D3033" s="297">
        <v>308</v>
      </c>
      <c r="L3033" s="207" t="s">
        <v>1869</v>
      </c>
      <c r="M3033" s="207" t="s">
        <v>3837</v>
      </c>
    </row>
    <row r="3034" spans="1:13" x14ac:dyDescent="0.25">
      <c r="A3034" s="207" t="s">
        <v>1187</v>
      </c>
      <c r="B3034" s="207" t="s">
        <v>5304</v>
      </c>
      <c r="C3034" s="207" t="s">
        <v>4070</v>
      </c>
      <c r="D3034" s="297">
        <v>210</v>
      </c>
      <c r="L3034" s="207" t="s">
        <v>1869</v>
      </c>
      <c r="M3034" s="207" t="s">
        <v>5708</v>
      </c>
    </row>
    <row r="3035" spans="1:13" x14ac:dyDescent="0.25">
      <c r="A3035" s="207" t="s">
        <v>1187</v>
      </c>
      <c r="B3035" s="207" t="s">
        <v>5304</v>
      </c>
      <c r="C3035" s="207" t="s">
        <v>4072</v>
      </c>
      <c r="D3035" s="297">
        <v>128</v>
      </c>
      <c r="L3035" s="207" t="s">
        <v>1869</v>
      </c>
      <c r="M3035" s="207" t="s">
        <v>3873</v>
      </c>
    </row>
    <row r="3036" spans="1:13" x14ac:dyDescent="0.25">
      <c r="A3036" s="207" t="s">
        <v>1187</v>
      </c>
      <c r="B3036" s="207" t="s">
        <v>5304</v>
      </c>
      <c r="C3036" s="207" t="s">
        <v>4074</v>
      </c>
      <c r="D3036" s="297">
        <v>502</v>
      </c>
      <c r="L3036" s="207" t="s">
        <v>1869</v>
      </c>
      <c r="M3036" s="207" t="s">
        <v>3995</v>
      </c>
    </row>
    <row r="3037" spans="1:13" x14ac:dyDescent="0.25">
      <c r="A3037" s="207" t="s">
        <v>1187</v>
      </c>
      <c r="B3037" s="207" t="s">
        <v>5304</v>
      </c>
      <c r="C3037" s="207" t="s">
        <v>4076</v>
      </c>
      <c r="D3037" s="297">
        <v>172</v>
      </c>
      <c r="L3037" s="207" t="s">
        <v>1873</v>
      </c>
      <c r="M3037" s="207" t="s">
        <v>3628</v>
      </c>
    </row>
    <row r="3038" spans="1:13" x14ac:dyDescent="0.25">
      <c r="A3038" s="207" t="s">
        <v>1187</v>
      </c>
      <c r="B3038" s="207" t="s">
        <v>5304</v>
      </c>
      <c r="C3038" s="207" t="s">
        <v>4078</v>
      </c>
      <c r="D3038" s="297">
        <v>32</v>
      </c>
      <c r="L3038" s="207" t="s">
        <v>1873</v>
      </c>
      <c r="M3038" s="207" t="s">
        <v>3717</v>
      </c>
    </row>
    <row r="3039" spans="1:13" x14ac:dyDescent="0.25">
      <c r="A3039" s="207" t="s">
        <v>1187</v>
      </c>
      <c r="B3039" s="207" t="s">
        <v>5304</v>
      </c>
      <c r="C3039" s="207" t="s">
        <v>4079</v>
      </c>
      <c r="D3039" s="297">
        <v>64</v>
      </c>
      <c r="L3039" s="207" t="s">
        <v>1873</v>
      </c>
      <c r="M3039" s="207" t="s">
        <v>3735</v>
      </c>
    </row>
    <row r="3040" spans="1:13" x14ac:dyDescent="0.25">
      <c r="A3040" s="207" t="s">
        <v>1187</v>
      </c>
      <c r="B3040" s="207" t="s">
        <v>5304</v>
      </c>
      <c r="C3040" s="207" t="s">
        <v>5937</v>
      </c>
      <c r="D3040" s="297">
        <v>96</v>
      </c>
      <c r="L3040" s="207" t="s">
        <v>1873</v>
      </c>
      <c r="M3040" s="207" t="s">
        <v>3738</v>
      </c>
    </row>
    <row r="3041" spans="1:13" x14ac:dyDescent="0.25">
      <c r="A3041" s="207" t="s">
        <v>1187</v>
      </c>
      <c r="B3041" s="207" t="s">
        <v>5304</v>
      </c>
      <c r="C3041" s="207" t="s">
        <v>5940</v>
      </c>
      <c r="D3041" s="297">
        <v>96</v>
      </c>
      <c r="L3041" s="207" t="s">
        <v>1873</v>
      </c>
      <c r="M3041" s="207" t="s">
        <v>3744</v>
      </c>
    </row>
    <row r="3042" spans="1:13" x14ac:dyDescent="0.25">
      <c r="A3042" s="207" t="s">
        <v>1187</v>
      </c>
      <c r="B3042" s="207" t="s">
        <v>5304</v>
      </c>
      <c r="C3042" s="207" t="s">
        <v>5943</v>
      </c>
      <c r="D3042" s="297">
        <v>192</v>
      </c>
      <c r="L3042" s="207" t="s">
        <v>1873</v>
      </c>
      <c r="M3042" s="207" t="s">
        <v>3747</v>
      </c>
    </row>
    <row r="3043" spans="1:13" x14ac:dyDescent="0.25">
      <c r="A3043" s="207" t="s">
        <v>1187</v>
      </c>
      <c r="B3043" s="207" t="s">
        <v>5304</v>
      </c>
      <c r="C3043" s="207" t="s">
        <v>4081</v>
      </c>
      <c r="D3043" s="297">
        <v>160</v>
      </c>
      <c r="L3043" s="207" t="s">
        <v>1873</v>
      </c>
      <c r="M3043" s="207" t="s">
        <v>3779</v>
      </c>
    </row>
    <row r="3044" spans="1:13" x14ac:dyDescent="0.25">
      <c r="A3044" s="207" t="s">
        <v>1187</v>
      </c>
      <c r="B3044" s="207" t="s">
        <v>5304</v>
      </c>
      <c r="C3044" s="207" t="s">
        <v>4083</v>
      </c>
      <c r="D3044" s="297">
        <v>398</v>
      </c>
      <c r="L3044" s="207" t="s">
        <v>1873</v>
      </c>
      <c r="M3044" s="207" t="s">
        <v>3782</v>
      </c>
    </row>
    <row r="3045" spans="1:13" x14ac:dyDescent="0.25">
      <c r="A3045" s="207" t="s">
        <v>1187</v>
      </c>
      <c r="B3045" s="207" t="s">
        <v>5304</v>
      </c>
      <c r="C3045" s="207" t="s">
        <v>4085</v>
      </c>
      <c r="D3045" s="297">
        <v>172</v>
      </c>
      <c r="L3045" s="207" t="s">
        <v>1873</v>
      </c>
      <c r="M3045" s="207" t="s">
        <v>5629</v>
      </c>
    </row>
    <row r="3046" spans="1:13" x14ac:dyDescent="0.25">
      <c r="A3046" s="207" t="s">
        <v>1187</v>
      </c>
      <c r="B3046" s="207" t="s">
        <v>5304</v>
      </c>
      <c r="C3046" s="207" t="s">
        <v>5952</v>
      </c>
      <c r="D3046" s="297">
        <v>32</v>
      </c>
      <c r="L3046" s="207" t="s">
        <v>1873</v>
      </c>
      <c r="M3046" s="207" t="s">
        <v>3785</v>
      </c>
    </row>
    <row r="3047" spans="1:13" x14ac:dyDescent="0.25">
      <c r="A3047" s="207" t="s">
        <v>1187</v>
      </c>
      <c r="B3047" s="207" t="s">
        <v>5304</v>
      </c>
      <c r="C3047" s="207" t="s">
        <v>4087</v>
      </c>
      <c r="D3047" s="297">
        <v>96</v>
      </c>
      <c r="L3047" s="207" t="s">
        <v>1873</v>
      </c>
      <c r="M3047" s="207" t="s">
        <v>7727</v>
      </c>
    </row>
    <row r="3048" spans="1:13" x14ac:dyDescent="0.25">
      <c r="A3048" s="207" t="s">
        <v>1187</v>
      </c>
      <c r="B3048" s="207" t="s">
        <v>5304</v>
      </c>
      <c r="C3048" s="207" t="s">
        <v>4089</v>
      </c>
      <c r="D3048" s="297">
        <v>160</v>
      </c>
      <c r="L3048" s="207" t="s">
        <v>1873</v>
      </c>
      <c r="M3048" s="207" t="s">
        <v>3790</v>
      </c>
    </row>
    <row r="3049" spans="1:13" x14ac:dyDescent="0.25">
      <c r="A3049" s="207" t="s">
        <v>1187</v>
      </c>
      <c r="B3049" s="207" t="s">
        <v>5304</v>
      </c>
      <c r="C3049" s="207" t="s">
        <v>4091</v>
      </c>
      <c r="D3049" s="297">
        <v>394</v>
      </c>
      <c r="L3049" s="207" t="s">
        <v>1873</v>
      </c>
      <c r="M3049" s="207" t="s">
        <v>3793</v>
      </c>
    </row>
    <row r="3050" spans="1:13" x14ac:dyDescent="0.25">
      <c r="A3050" s="207" t="s">
        <v>1187</v>
      </c>
      <c r="B3050" s="207" t="s">
        <v>5304</v>
      </c>
      <c r="C3050" s="207" t="s">
        <v>4093</v>
      </c>
      <c r="D3050" s="297">
        <v>108</v>
      </c>
      <c r="L3050" s="207" t="s">
        <v>1873</v>
      </c>
      <c r="M3050" s="207" t="s">
        <v>5640</v>
      </c>
    </row>
    <row r="3051" spans="1:13" x14ac:dyDescent="0.25">
      <c r="A3051" s="207" t="s">
        <v>1187</v>
      </c>
      <c r="B3051" s="207" t="s">
        <v>5304</v>
      </c>
      <c r="C3051" s="207" t="s">
        <v>5963</v>
      </c>
      <c r="D3051" s="297">
        <v>32</v>
      </c>
      <c r="L3051" s="207" t="s">
        <v>1873</v>
      </c>
      <c r="M3051" s="207" t="s">
        <v>3799</v>
      </c>
    </row>
    <row r="3052" spans="1:13" x14ac:dyDescent="0.25">
      <c r="A3052" s="207" t="s">
        <v>1187</v>
      </c>
      <c r="B3052" s="207" t="s">
        <v>5304</v>
      </c>
      <c r="C3052" s="207" t="s">
        <v>4095</v>
      </c>
      <c r="D3052" s="297">
        <v>366</v>
      </c>
      <c r="L3052" s="207" t="s">
        <v>1873</v>
      </c>
      <c r="M3052" s="207" t="s">
        <v>5647</v>
      </c>
    </row>
    <row r="3053" spans="1:13" x14ac:dyDescent="0.25">
      <c r="A3053" s="207" t="s">
        <v>1187</v>
      </c>
      <c r="B3053" s="207" t="s">
        <v>5304</v>
      </c>
      <c r="C3053" s="207" t="s">
        <v>4097</v>
      </c>
      <c r="D3053" s="297">
        <v>160</v>
      </c>
      <c r="L3053" s="207" t="s">
        <v>1873</v>
      </c>
      <c r="M3053" s="207" t="s">
        <v>3808</v>
      </c>
    </row>
    <row r="3054" spans="1:13" x14ac:dyDescent="0.25">
      <c r="A3054" s="207" t="s">
        <v>1187</v>
      </c>
      <c r="B3054" s="207" t="s">
        <v>5304</v>
      </c>
      <c r="C3054" s="207" t="s">
        <v>8181</v>
      </c>
      <c r="D3054" s="297">
        <v>10</v>
      </c>
      <c r="L3054" s="207" t="s">
        <v>1873</v>
      </c>
      <c r="M3054" s="207" t="s">
        <v>3811</v>
      </c>
    </row>
    <row r="3055" spans="1:13" x14ac:dyDescent="0.25">
      <c r="A3055" s="207" t="s">
        <v>1187</v>
      </c>
      <c r="B3055" s="207" t="s">
        <v>5304</v>
      </c>
      <c r="C3055" s="207" t="s">
        <v>4106</v>
      </c>
      <c r="D3055" s="297">
        <v>60</v>
      </c>
      <c r="L3055" s="207" t="s">
        <v>1873</v>
      </c>
      <c r="M3055" s="207" t="s">
        <v>5661</v>
      </c>
    </row>
    <row r="3056" spans="1:13" x14ac:dyDescent="0.25">
      <c r="A3056" s="207" t="s">
        <v>1187</v>
      </c>
      <c r="B3056" s="207" t="s">
        <v>5304</v>
      </c>
      <c r="C3056" s="207" t="s">
        <v>8015</v>
      </c>
      <c r="D3056" s="297">
        <v>8</v>
      </c>
      <c r="L3056" s="207" t="s">
        <v>1873</v>
      </c>
      <c r="M3056" s="207" t="s">
        <v>3814</v>
      </c>
    </row>
    <row r="3057" spans="1:13" x14ac:dyDescent="0.25">
      <c r="A3057" s="207" t="s">
        <v>1187</v>
      </c>
      <c r="B3057" s="207" t="s">
        <v>5304</v>
      </c>
      <c r="C3057" s="207" t="s">
        <v>8466</v>
      </c>
      <c r="D3057" s="297">
        <v>11</v>
      </c>
      <c r="L3057" s="207" t="s">
        <v>1873</v>
      </c>
      <c r="M3057" s="207" t="s">
        <v>3817</v>
      </c>
    </row>
    <row r="3058" spans="1:13" x14ac:dyDescent="0.25">
      <c r="A3058" s="207" t="s">
        <v>1187</v>
      </c>
      <c r="B3058" s="207" t="s">
        <v>5304</v>
      </c>
      <c r="C3058" s="207" t="s">
        <v>8488</v>
      </c>
      <c r="D3058" s="297">
        <v>57</v>
      </c>
      <c r="L3058" s="207" t="s">
        <v>1873</v>
      </c>
      <c r="M3058" s="207" t="s">
        <v>5668</v>
      </c>
    </row>
    <row r="3059" spans="1:13" x14ac:dyDescent="0.25">
      <c r="A3059" s="207" t="s">
        <v>1187</v>
      </c>
      <c r="B3059" s="207" t="s">
        <v>5304</v>
      </c>
      <c r="C3059" s="207" t="s">
        <v>8489</v>
      </c>
      <c r="D3059" s="297">
        <v>2</v>
      </c>
      <c r="L3059" s="207" t="s">
        <v>1873</v>
      </c>
      <c r="M3059" s="207" t="s">
        <v>3820</v>
      </c>
    </row>
    <row r="3060" spans="1:13" x14ac:dyDescent="0.25">
      <c r="A3060" s="207" t="s">
        <v>1187</v>
      </c>
      <c r="B3060" s="207" t="s">
        <v>5304</v>
      </c>
      <c r="C3060" s="207" t="s">
        <v>8468</v>
      </c>
      <c r="D3060" s="297">
        <v>52</v>
      </c>
      <c r="L3060" s="207" t="s">
        <v>1873</v>
      </c>
      <c r="M3060" s="207" t="s">
        <v>3823</v>
      </c>
    </row>
    <row r="3061" spans="1:13" x14ac:dyDescent="0.25">
      <c r="A3061" s="207" t="s">
        <v>1187</v>
      </c>
      <c r="B3061" s="207" t="s">
        <v>5307</v>
      </c>
      <c r="C3061" s="207" t="s">
        <v>3541</v>
      </c>
      <c r="D3061" s="297">
        <v>199</v>
      </c>
      <c r="L3061" s="207" t="s">
        <v>1873</v>
      </c>
      <c r="M3061" s="207" t="s">
        <v>5678</v>
      </c>
    </row>
    <row r="3062" spans="1:13" x14ac:dyDescent="0.25">
      <c r="A3062" s="207" t="s">
        <v>1187</v>
      </c>
      <c r="B3062" s="207" t="s">
        <v>5307</v>
      </c>
      <c r="C3062" s="207" t="s">
        <v>3546</v>
      </c>
      <c r="D3062" s="297">
        <v>800</v>
      </c>
      <c r="L3062" s="207" t="s">
        <v>1873</v>
      </c>
      <c r="M3062" s="207" t="s">
        <v>3826</v>
      </c>
    </row>
    <row r="3063" spans="1:13" x14ac:dyDescent="0.25">
      <c r="A3063" s="207" t="s">
        <v>1187</v>
      </c>
      <c r="B3063" s="207" t="s">
        <v>5307</v>
      </c>
      <c r="C3063" s="207" t="s">
        <v>3549</v>
      </c>
      <c r="D3063" s="297">
        <v>626</v>
      </c>
      <c r="L3063" s="207" t="s">
        <v>1873</v>
      </c>
      <c r="M3063" s="207" t="s">
        <v>3829</v>
      </c>
    </row>
    <row r="3064" spans="1:13" x14ac:dyDescent="0.25">
      <c r="A3064" s="207" t="s">
        <v>1187</v>
      </c>
      <c r="B3064" s="207" t="s">
        <v>5307</v>
      </c>
      <c r="C3064" s="207" t="s">
        <v>3551</v>
      </c>
      <c r="D3064" s="297">
        <v>198</v>
      </c>
      <c r="L3064" s="207" t="s">
        <v>1873</v>
      </c>
      <c r="M3064" s="207" t="s">
        <v>5688</v>
      </c>
    </row>
    <row r="3065" spans="1:13" x14ac:dyDescent="0.25">
      <c r="A3065" s="207" t="s">
        <v>1187</v>
      </c>
      <c r="B3065" s="207" t="s">
        <v>5307</v>
      </c>
      <c r="C3065" s="207" t="s">
        <v>3554</v>
      </c>
      <c r="D3065" s="297">
        <v>616</v>
      </c>
      <c r="L3065" s="207" t="s">
        <v>1873</v>
      </c>
      <c r="M3065" s="207" t="s">
        <v>3831</v>
      </c>
    </row>
    <row r="3066" spans="1:13" x14ac:dyDescent="0.25">
      <c r="A3066" s="207" t="s">
        <v>1187</v>
      </c>
      <c r="B3066" s="207" t="s">
        <v>5307</v>
      </c>
      <c r="C3066" s="207" t="s">
        <v>3557</v>
      </c>
      <c r="D3066" s="297">
        <v>162</v>
      </c>
      <c r="L3066" s="207" t="s">
        <v>1873</v>
      </c>
      <c r="M3066" s="207" t="s">
        <v>5695</v>
      </c>
    </row>
    <row r="3067" spans="1:13" x14ac:dyDescent="0.25">
      <c r="A3067" s="207" t="s">
        <v>1187</v>
      </c>
      <c r="B3067" s="207" t="s">
        <v>5307</v>
      </c>
      <c r="C3067" s="207" t="s">
        <v>5470</v>
      </c>
      <c r="D3067" s="297">
        <v>144</v>
      </c>
      <c r="L3067" s="207" t="s">
        <v>1873</v>
      </c>
      <c r="M3067" s="207" t="s">
        <v>3834</v>
      </c>
    </row>
    <row r="3068" spans="1:13" x14ac:dyDescent="0.25">
      <c r="A3068" s="207" t="s">
        <v>1187</v>
      </c>
      <c r="B3068" s="207" t="s">
        <v>5307</v>
      </c>
      <c r="C3068" s="207" t="s">
        <v>3560</v>
      </c>
      <c r="D3068" s="297">
        <v>442</v>
      </c>
      <c r="L3068" s="207" t="s">
        <v>1873</v>
      </c>
      <c r="M3068" s="207" t="s">
        <v>5702</v>
      </c>
    </row>
    <row r="3069" spans="1:13" x14ac:dyDescent="0.25">
      <c r="A3069" s="207" t="s">
        <v>1187</v>
      </c>
      <c r="B3069" s="207" t="s">
        <v>5307</v>
      </c>
      <c r="C3069" s="207" t="s">
        <v>3562</v>
      </c>
      <c r="D3069" s="297">
        <v>420</v>
      </c>
      <c r="L3069" s="207" t="s">
        <v>1873</v>
      </c>
      <c r="M3069" s="207" t="s">
        <v>3873</v>
      </c>
    </row>
    <row r="3070" spans="1:13" x14ac:dyDescent="0.25">
      <c r="A3070" s="207" t="s">
        <v>1187</v>
      </c>
      <c r="B3070" s="207" t="s">
        <v>5307</v>
      </c>
      <c r="C3070" s="207" t="s">
        <v>3565</v>
      </c>
      <c r="D3070" s="297">
        <v>374</v>
      </c>
      <c r="L3070" s="207" t="s">
        <v>1873</v>
      </c>
      <c r="M3070" s="207" t="s">
        <v>3995</v>
      </c>
    </row>
    <row r="3071" spans="1:13" x14ac:dyDescent="0.25">
      <c r="A3071" s="207" t="s">
        <v>1187</v>
      </c>
      <c r="B3071" s="207" t="s">
        <v>5307</v>
      </c>
      <c r="C3071" s="207" t="s">
        <v>3568</v>
      </c>
      <c r="D3071" s="297">
        <v>266</v>
      </c>
      <c r="L3071" s="207" t="s">
        <v>1878</v>
      </c>
      <c r="M3071" s="207" t="s">
        <v>3628</v>
      </c>
    </row>
    <row r="3072" spans="1:13" x14ac:dyDescent="0.25">
      <c r="A3072" s="207" t="s">
        <v>1187</v>
      </c>
      <c r="B3072" s="207" t="s">
        <v>5307</v>
      </c>
      <c r="C3072" s="207" t="s">
        <v>3573</v>
      </c>
      <c r="D3072" s="297">
        <v>2</v>
      </c>
      <c r="L3072" s="207" t="s">
        <v>1878</v>
      </c>
      <c r="M3072" s="207" t="s">
        <v>3735</v>
      </c>
    </row>
    <row r="3073" spans="1:13" x14ac:dyDescent="0.25">
      <c r="A3073" s="207" t="s">
        <v>1187</v>
      </c>
      <c r="B3073" s="207" t="s">
        <v>5307</v>
      </c>
      <c r="C3073" s="207" t="s">
        <v>3576</v>
      </c>
      <c r="D3073" s="297">
        <v>947</v>
      </c>
      <c r="L3073" s="207" t="s">
        <v>1878</v>
      </c>
      <c r="M3073" s="207" t="s">
        <v>3738</v>
      </c>
    </row>
    <row r="3074" spans="1:13" x14ac:dyDescent="0.25">
      <c r="A3074" s="207" t="s">
        <v>1187</v>
      </c>
      <c r="B3074" s="207" t="s">
        <v>5307</v>
      </c>
      <c r="C3074" s="207" t="s">
        <v>3579</v>
      </c>
      <c r="D3074" s="297">
        <v>490</v>
      </c>
      <c r="L3074" s="207" t="s">
        <v>1878</v>
      </c>
      <c r="M3074" s="207" t="s">
        <v>3744</v>
      </c>
    </row>
    <row r="3075" spans="1:13" x14ac:dyDescent="0.25">
      <c r="A3075" s="207" t="s">
        <v>1187</v>
      </c>
      <c r="B3075" s="207" t="s">
        <v>5307</v>
      </c>
      <c r="C3075" s="207" t="s">
        <v>3582</v>
      </c>
      <c r="D3075" s="297">
        <v>280</v>
      </c>
      <c r="L3075" s="207" t="s">
        <v>1878</v>
      </c>
      <c r="M3075" s="207" t="s">
        <v>3747</v>
      </c>
    </row>
    <row r="3076" spans="1:13" x14ac:dyDescent="0.25">
      <c r="A3076" s="207" t="s">
        <v>1187</v>
      </c>
      <c r="B3076" s="207" t="s">
        <v>5307</v>
      </c>
      <c r="C3076" s="207" t="s">
        <v>3585</v>
      </c>
      <c r="D3076" s="297">
        <v>644</v>
      </c>
      <c r="L3076" s="207" t="s">
        <v>1878</v>
      </c>
      <c r="M3076" s="207" t="s">
        <v>3790</v>
      </c>
    </row>
    <row r="3077" spans="1:13" x14ac:dyDescent="0.25">
      <c r="A3077" s="207" t="s">
        <v>1187</v>
      </c>
      <c r="B3077" s="207" t="s">
        <v>5307</v>
      </c>
      <c r="C3077" s="207" t="s">
        <v>3600</v>
      </c>
      <c r="D3077" s="297">
        <v>210</v>
      </c>
      <c r="L3077" s="207" t="s">
        <v>1878</v>
      </c>
      <c r="M3077" s="207" t="s">
        <v>5640</v>
      </c>
    </row>
    <row r="3078" spans="1:13" x14ac:dyDescent="0.25">
      <c r="A3078" s="207" t="s">
        <v>1187</v>
      </c>
      <c r="B3078" s="207" t="s">
        <v>5307</v>
      </c>
      <c r="C3078" s="207" t="s">
        <v>3616</v>
      </c>
      <c r="D3078" s="297">
        <v>156</v>
      </c>
      <c r="L3078" s="207" t="s">
        <v>1878</v>
      </c>
      <c r="M3078" s="207" t="s">
        <v>3796</v>
      </c>
    </row>
    <row r="3079" spans="1:13" x14ac:dyDescent="0.25">
      <c r="A3079" s="207" t="s">
        <v>1187</v>
      </c>
      <c r="B3079" s="207" t="s">
        <v>5307</v>
      </c>
      <c r="C3079" s="207" t="s">
        <v>3619</v>
      </c>
      <c r="D3079" s="297">
        <v>174</v>
      </c>
      <c r="L3079" s="207" t="s">
        <v>1878</v>
      </c>
      <c r="M3079" s="207" t="s">
        <v>5647</v>
      </c>
    </row>
    <row r="3080" spans="1:13" x14ac:dyDescent="0.25">
      <c r="A3080" s="207" t="s">
        <v>1187</v>
      </c>
      <c r="B3080" s="207" t="s">
        <v>5307</v>
      </c>
      <c r="C3080" s="207" t="s">
        <v>3622</v>
      </c>
      <c r="D3080" s="297">
        <v>362</v>
      </c>
      <c r="L3080" s="207" t="s">
        <v>1878</v>
      </c>
      <c r="M3080" s="207" t="s">
        <v>3802</v>
      </c>
    </row>
    <row r="3081" spans="1:13" x14ac:dyDescent="0.25">
      <c r="A3081" s="207" t="s">
        <v>1187</v>
      </c>
      <c r="B3081" s="207" t="s">
        <v>5307</v>
      </c>
      <c r="C3081" s="207" t="s">
        <v>3628</v>
      </c>
      <c r="D3081" s="297">
        <v>10</v>
      </c>
      <c r="L3081" s="207" t="s">
        <v>1878</v>
      </c>
      <c r="M3081" s="207" t="s">
        <v>5654</v>
      </c>
    </row>
    <row r="3082" spans="1:13" x14ac:dyDescent="0.25">
      <c r="A3082" s="207" t="s">
        <v>1187</v>
      </c>
      <c r="B3082" s="207" t="s">
        <v>5307</v>
      </c>
      <c r="C3082" s="207" t="s">
        <v>5520</v>
      </c>
      <c r="D3082" s="297">
        <v>64</v>
      </c>
      <c r="L3082" s="207" t="s">
        <v>1878</v>
      </c>
      <c r="M3082" s="207" t="s">
        <v>3808</v>
      </c>
    </row>
    <row r="3083" spans="1:13" x14ac:dyDescent="0.25">
      <c r="A3083" s="207" t="s">
        <v>1187</v>
      </c>
      <c r="B3083" s="207" t="s">
        <v>5307</v>
      </c>
      <c r="C3083" s="207" t="s">
        <v>5523</v>
      </c>
      <c r="D3083" s="297">
        <v>64</v>
      </c>
      <c r="L3083" s="207" t="s">
        <v>1878</v>
      </c>
      <c r="M3083" s="207" t="s">
        <v>5661</v>
      </c>
    </row>
    <row r="3084" spans="1:13" x14ac:dyDescent="0.25">
      <c r="A3084" s="207" t="s">
        <v>1187</v>
      </c>
      <c r="B3084" s="207" t="s">
        <v>5307</v>
      </c>
      <c r="C3084" s="207" t="s">
        <v>3637</v>
      </c>
      <c r="D3084" s="297">
        <v>20</v>
      </c>
      <c r="L3084" s="207" t="s">
        <v>1878</v>
      </c>
      <c r="M3084" s="207" t="s">
        <v>3814</v>
      </c>
    </row>
    <row r="3085" spans="1:13" x14ac:dyDescent="0.25">
      <c r="A3085" s="207" t="s">
        <v>1187</v>
      </c>
      <c r="B3085" s="207" t="s">
        <v>5307</v>
      </c>
      <c r="C3085" s="207" t="s">
        <v>3648</v>
      </c>
      <c r="D3085" s="297">
        <v>116</v>
      </c>
      <c r="L3085" s="207" t="s">
        <v>1878</v>
      </c>
      <c r="M3085" s="207" t="s">
        <v>5668</v>
      </c>
    </row>
    <row r="3086" spans="1:13" x14ac:dyDescent="0.25">
      <c r="A3086" s="207" t="s">
        <v>1187</v>
      </c>
      <c r="B3086" s="207" t="s">
        <v>5307</v>
      </c>
      <c r="C3086" s="207" t="s">
        <v>3651</v>
      </c>
      <c r="D3086" s="297">
        <v>116</v>
      </c>
      <c r="L3086" s="207" t="s">
        <v>1878</v>
      </c>
      <c r="M3086" s="207" t="s">
        <v>3820</v>
      </c>
    </row>
    <row r="3087" spans="1:13" x14ac:dyDescent="0.25">
      <c r="A3087" s="207" t="s">
        <v>1187</v>
      </c>
      <c r="B3087" s="207" t="s">
        <v>5307</v>
      </c>
      <c r="C3087" s="207" t="s">
        <v>3654</v>
      </c>
      <c r="D3087" s="297">
        <v>206</v>
      </c>
      <c r="L3087" s="207" t="s">
        <v>1878</v>
      </c>
      <c r="M3087" s="207" t="s">
        <v>5678</v>
      </c>
    </row>
    <row r="3088" spans="1:13" x14ac:dyDescent="0.25">
      <c r="A3088" s="207" t="s">
        <v>1187</v>
      </c>
      <c r="B3088" s="207" t="s">
        <v>5307</v>
      </c>
      <c r="C3088" s="207" t="s">
        <v>3657</v>
      </c>
      <c r="D3088" s="297">
        <v>586</v>
      </c>
      <c r="L3088" s="207" t="s">
        <v>1878</v>
      </c>
      <c r="M3088" s="207" t="s">
        <v>3826</v>
      </c>
    </row>
    <row r="3089" spans="1:13" x14ac:dyDescent="0.25">
      <c r="A3089" s="207" t="s">
        <v>1187</v>
      </c>
      <c r="B3089" s="207" t="s">
        <v>5307</v>
      </c>
      <c r="C3089" s="207" t="s">
        <v>3660</v>
      </c>
      <c r="D3089" s="297">
        <v>174</v>
      </c>
      <c r="L3089" s="207" t="s">
        <v>1878</v>
      </c>
      <c r="M3089" s="207" t="s">
        <v>5688</v>
      </c>
    </row>
    <row r="3090" spans="1:13" x14ac:dyDescent="0.25">
      <c r="A3090" s="207" t="s">
        <v>1187</v>
      </c>
      <c r="B3090" s="207" t="s">
        <v>5307</v>
      </c>
      <c r="C3090" s="207" t="s">
        <v>3666</v>
      </c>
      <c r="D3090" s="297">
        <v>108</v>
      </c>
      <c r="L3090" s="207" t="s">
        <v>1878</v>
      </c>
      <c r="M3090" s="207" t="s">
        <v>3831</v>
      </c>
    </row>
    <row r="3091" spans="1:13" x14ac:dyDescent="0.25">
      <c r="A3091" s="207" t="s">
        <v>1187</v>
      </c>
      <c r="B3091" s="207" t="s">
        <v>5307</v>
      </c>
      <c r="C3091" s="207" t="s">
        <v>3669</v>
      </c>
      <c r="D3091" s="297">
        <v>110</v>
      </c>
      <c r="L3091" s="207" t="s">
        <v>1878</v>
      </c>
      <c r="M3091" s="207" t="s">
        <v>5695</v>
      </c>
    </row>
    <row r="3092" spans="1:13" x14ac:dyDescent="0.25">
      <c r="A3092" s="207" t="s">
        <v>1187</v>
      </c>
      <c r="B3092" s="207" t="s">
        <v>5307</v>
      </c>
      <c r="C3092" s="207" t="s">
        <v>3672</v>
      </c>
      <c r="D3092" s="297">
        <v>70</v>
      </c>
      <c r="L3092" s="207" t="s">
        <v>1878</v>
      </c>
      <c r="M3092" s="207" t="s">
        <v>3834</v>
      </c>
    </row>
    <row r="3093" spans="1:13" x14ac:dyDescent="0.25">
      <c r="A3093" s="207" t="s">
        <v>1187</v>
      </c>
      <c r="B3093" s="207" t="s">
        <v>5307</v>
      </c>
      <c r="C3093" s="207" t="s">
        <v>3675</v>
      </c>
      <c r="D3093" s="297">
        <v>108</v>
      </c>
      <c r="L3093" s="207" t="s">
        <v>1878</v>
      </c>
      <c r="M3093" s="207" t="s">
        <v>5702</v>
      </c>
    </row>
    <row r="3094" spans="1:13" x14ac:dyDescent="0.25">
      <c r="A3094" s="207" t="s">
        <v>1187</v>
      </c>
      <c r="B3094" s="207" t="s">
        <v>5307</v>
      </c>
      <c r="C3094" s="207" t="s">
        <v>3678</v>
      </c>
      <c r="D3094" s="297">
        <v>70</v>
      </c>
      <c r="L3094" s="207" t="s">
        <v>1878</v>
      </c>
      <c r="M3094" s="207" t="s">
        <v>3864</v>
      </c>
    </row>
    <row r="3095" spans="1:13" x14ac:dyDescent="0.25">
      <c r="A3095" s="207" t="s">
        <v>1187</v>
      </c>
      <c r="B3095" s="207" t="s">
        <v>5307</v>
      </c>
      <c r="C3095" s="207" t="s">
        <v>3681</v>
      </c>
      <c r="D3095" s="297">
        <v>142</v>
      </c>
      <c r="L3095" s="207" t="s">
        <v>1878</v>
      </c>
      <c r="M3095" s="207" t="s">
        <v>3867</v>
      </c>
    </row>
    <row r="3096" spans="1:13" x14ac:dyDescent="0.25">
      <c r="A3096" s="207" t="s">
        <v>1187</v>
      </c>
      <c r="B3096" s="207" t="s">
        <v>5307</v>
      </c>
      <c r="C3096" s="207" t="s">
        <v>3684</v>
      </c>
      <c r="D3096" s="297">
        <v>298</v>
      </c>
      <c r="L3096" s="207" t="s">
        <v>1878</v>
      </c>
      <c r="M3096" s="207" t="s">
        <v>3870</v>
      </c>
    </row>
    <row r="3097" spans="1:13" x14ac:dyDescent="0.25">
      <c r="A3097" s="207" t="s">
        <v>1187</v>
      </c>
      <c r="B3097" s="207" t="s">
        <v>5307</v>
      </c>
      <c r="C3097" s="207" t="s">
        <v>3687</v>
      </c>
      <c r="D3097" s="297">
        <v>184</v>
      </c>
      <c r="L3097" s="207" t="s">
        <v>1878</v>
      </c>
      <c r="M3097" s="207" t="s">
        <v>3995</v>
      </c>
    </row>
    <row r="3098" spans="1:13" x14ac:dyDescent="0.25">
      <c r="A3098" s="207" t="s">
        <v>1187</v>
      </c>
      <c r="B3098" s="207" t="s">
        <v>5307</v>
      </c>
      <c r="C3098" s="207" t="s">
        <v>3690</v>
      </c>
      <c r="D3098" s="297">
        <v>256</v>
      </c>
      <c r="L3098" s="207" t="s">
        <v>1882</v>
      </c>
      <c r="M3098" s="207" t="s">
        <v>3628</v>
      </c>
    </row>
    <row r="3099" spans="1:13" x14ac:dyDescent="0.25">
      <c r="A3099" s="207" t="s">
        <v>1187</v>
      </c>
      <c r="B3099" s="207" t="s">
        <v>5307</v>
      </c>
      <c r="C3099" s="207" t="s">
        <v>3693</v>
      </c>
      <c r="D3099" s="297">
        <v>108</v>
      </c>
      <c r="L3099" s="207" t="s">
        <v>1882</v>
      </c>
      <c r="M3099" s="207" t="s">
        <v>3744</v>
      </c>
    </row>
    <row r="3100" spans="1:13" x14ac:dyDescent="0.25">
      <c r="A3100" s="207" t="s">
        <v>1187</v>
      </c>
      <c r="B3100" s="207" t="s">
        <v>5307</v>
      </c>
      <c r="C3100" s="207" t="s">
        <v>3696</v>
      </c>
      <c r="D3100" s="297">
        <v>82</v>
      </c>
      <c r="L3100" s="207" t="s">
        <v>1882</v>
      </c>
      <c r="M3100" s="207" t="s">
        <v>3747</v>
      </c>
    </row>
    <row r="3101" spans="1:13" x14ac:dyDescent="0.25">
      <c r="A3101" s="207" t="s">
        <v>1187</v>
      </c>
      <c r="B3101" s="207" t="s">
        <v>5307</v>
      </c>
      <c r="C3101" s="207" t="s">
        <v>5564</v>
      </c>
      <c r="D3101" s="297">
        <v>36</v>
      </c>
      <c r="L3101" s="207" t="s">
        <v>1882</v>
      </c>
      <c r="M3101" s="207" t="s">
        <v>3779</v>
      </c>
    </row>
    <row r="3102" spans="1:13" x14ac:dyDescent="0.25">
      <c r="A3102" s="207" t="s">
        <v>1187</v>
      </c>
      <c r="B3102" s="207" t="s">
        <v>5307</v>
      </c>
      <c r="C3102" s="207" t="s">
        <v>3699</v>
      </c>
      <c r="D3102" s="297">
        <v>82</v>
      </c>
      <c r="L3102" s="207" t="s">
        <v>1882</v>
      </c>
      <c r="M3102" s="207" t="s">
        <v>3782</v>
      </c>
    </row>
    <row r="3103" spans="1:13" x14ac:dyDescent="0.25">
      <c r="A3103" s="207" t="s">
        <v>1187</v>
      </c>
      <c r="B3103" s="207" t="s">
        <v>5307</v>
      </c>
      <c r="C3103" s="207" t="s">
        <v>3702</v>
      </c>
      <c r="D3103" s="297">
        <v>317</v>
      </c>
      <c r="L3103" s="207" t="s">
        <v>1882</v>
      </c>
      <c r="M3103" s="207" t="s">
        <v>5629</v>
      </c>
    </row>
    <row r="3104" spans="1:13" x14ac:dyDescent="0.25">
      <c r="A3104" s="207" t="s">
        <v>1187</v>
      </c>
      <c r="B3104" s="207" t="s">
        <v>5307</v>
      </c>
      <c r="C3104" s="207" t="s">
        <v>3705</v>
      </c>
      <c r="D3104" s="297">
        <v>187</v>
      </c>
      <c r="L3104" s="207" t="s">
        <v>1882</v>
      </c>
      <c r="M3104" s="207" t="s">
        <v>3785</v>
      </c>
    </row>
    <row r="3105" spans="1:13" x14ac:dyDescent="0.25">
      <c r="A3105" s="207" t="s">
        <v>1187</v>
      </c>
      <c r="B3105" s="207" t="s">
        <v>5307</v>
      </c>
      <c r="C3105" s="207" t="s">
        <v>3708</v>
      </c>
      <c r="D3105" s="297">
        <v>252</v>
      </c>
      <c r="L3105" s="207" t="s">
        <v>1882</v>
      </c>
      <c r="M3105" s="207" t="s">
        <v>3787</v>
      </c>
    </row>
    <row r="3106" spans="1:13" x14ac:dyDescent="0.25">
      <c r="A3106" s="207" t="s">
        <v>1187</v>
      </c>
      <c r="B3106" s="207" t="s">
        <v>5307</v>
      </c>
      <c r="C3106" s="207" t="s">
        <v>3711</v>
      </c>
      <c r="D3106" s="297">
        <v>144</v>
      </c>
      <c r="L3106" s="207" t="s">
        <v>1882</v>
      </c>
      <c r="M3106" s="207" t="s">
        <v>7727</v>
      </c>
    </row>
    <row r="3107" spans="1:13" x14ac:dyDescent="0.25">
      <c r="A3107" s="207" t="s">
        <v>1187</v>
      </c>
      <c r="B3107" s="207" t="s">
        <v>5307</v>
      </c>
      <c r="C3107" s="207" t="s">
        <v>3714</v>
      </c>
      <c r="D3107" s="297">
        <v>142</v>
      </c>
      <c r="L3107" s="207" t="s">
        <v>1882</v>
      </c>
      <c r="M3107" s="207" t="s">
        <v>3790</v>
      </c>
    </row>
    <row r="3108" spans="1:13" x14ac:dyDescent="0.25">
      <c r="A3108" s="207" t="s">
        <v>1187</v>
      </c>
      <c r="B3108" s="207" t="s">
        <v>5307</v>
      </c>
      <c r="C3108" s="207" t="s">
        <v>3717</v>
      </c>
      <c r="D3108" s="297">
        <v>106</v>
      </c>
      <c r="L3108" s="207" t="s">
        <v>1882</v>
      </c>
      <c r="M3108" s="207" t="s">
        <v>3793</v>
      </c>
    </row>
    <row r="3109" spans="1:13" x14ac:dyDescent="0.25">
      <c r="A3109" s="207" t="s">
        <v>1187</v>
      </c>
      <c r="B3109" s="207" t="s">
        <v>5307</v>
      </c>
      <c r="C3109" s="207" t="s">
        <v>3720</v>
      </c>
      <c r="D3109" s="297">
        <v>142</v>
      </c>
      <c r="L3109" s="207" t="s">
        <v>1882</v>
      </c>
      <c r="M3109" s="207" t="s">
        <v>5640</v>
      </c>
    </row>
    <row r="3110" spans="1:13" x14ac:dyDescent="0.25">
      <c r="A3110" s="207" t="s">
        <v>1187</v>
      </c>
      <c r="B3110" s="207" t="s">
        <v>5307</v>
      </c>
      <c r="C3110" s="207" t="s">
        <v>3723</v>
      </c>
      <c r="D3110" s="297">
        <v>148</v>
      </c>
      <c r="L3110" s="207" t="s">
        <v>1882</v>
      </c>
      <c r="M3110" s="207" t="s">
        <v>3796</v>
      </c>
    </row>
    <row r="3111" spans="1:13" x14ac:dyDescent="0.25">
      <c r="A3111" s="207" t="s">
        <v>1187</v>
      </c>
      <c r="B3111" s="207" t="s">
        <v>5307</v>
      </c>
      <c r="C3111" s="207" t="s">
        <v>3726</v>
      </c>
      <c r="D3111" s="297">
        <v>106</v>
      </c>
      <c r="L3111" s="207" t="s">
        <v>1882</v>
      </c>
      <c r="M3111" s="207" t="s">
        <v>3799</v>
      </c>
    </row>
    <row r="3112" spans="1:13" x14ac:dyDescent="0.25">
      <c r="A3112" s="207" t="s">
        <v>1187</v>
      </c>
      <c r="B3112" s="207" t="s">
        <v>5307</v>
      </c>
      <c r="C3112" s="207" t="s">
        <v>3729</v>
      </c>
      <c r="D3112" s="297">
        <v>229</v>
      </c>
      <c r="L3112" s="207" t="s">
        <v>1882</v>
      </c>
      <c r="M3112" s="207" t="s">
        <v>5647</v>
      </c>
    </row>
    <row r="3113" spans="1:13" x14ac:dyDescent="0.25">
      <c r="A3113" s="207" t="s">
        <v>1187</v>
      </c>
      <c r="B3113" s="207" t="s">
        <v>5307</v>
      </c>
      <c r="C3113" s="207" t="s">
        <v>3735</v>
      </c>
      <c r="D3113" s="297">
        <v>187</v>
      </c>
      <c r="L3113" s="207" t="s">
        <v>1882</v>
      </c>
      <c r="M3113" s="207" t="s">
        <v>3802</v>
      </c>
    </row>
    <row r="3114" spans="1:13" x14ac:dyDescent="0.25">
      <c r="A3114" s="207" t="s">
        <v>1187</v>
      </c>
      <c r="B3114" s="207" t="s">
        <v>5307</v>
      </c>
      <c r="C3114" s="207" t="s">
        <v>3738</v>
      </c>
      <c r="D3114" s="297">
        <v>173</v>
      </c>
      <c r="L3114" s="207" t="s">
        <v>1882</v>
      </c>
      <c r="M3114" s="207" t="s">
        <v>3805</v>
      </c>
    </row>
    <row r="3115" spans="1:13" x14ac:dyDescent="0.25">
      <c r="A3115" s="207" t="s">
        <v>1187</v>
      </c>
      <c r="B3115" s="207" t="s">
        <v>5307</v>
      </c>
      <c r="C3115" s="207" t="s">
        <v>3741</v>
      </c>
      <c r="D3115" s="297">
        <v>150</v>
      </c>
      <c r="L3115" s="207" t="s">
        <v>1882</v>
      </c>
      <c r="M3115" s="207" t="s">
        <v>5654</v>
      </c>
    </row>
    <row r="3116" spans="1:13" x14ac:dyDescent="0.25">
      <c r="A3116" s="207" t="s">
        <v>1187</v>
      </c>
      <c r="B3116" s="207" t="s">
        <v>5307</v>
      </c>
      <c r="C3116" s="207" t="s">
        <v>3744</v>
      </c>
      <c r="D3116" s="297">
        <v>142</v>
      </c>
      <c r="L3116" s="207" t="s">
        <v>1882</v>
      </c>
      <c r="M3116" s="207" t="s">
        <v>3808</v>
      </c>
    </row>
    <row r="3117" spans="1:13" x14ac:dyDescent="0.25">
      <c r="A3117" s="207" t="s">
        <v>1187</v>
      </c>
      <c r="B3117" s="207" t="s">
        <v>5307</v>
      </c>
      <c r="C3117" s="207" t="s">
        <v>3747</v>
      </c>
      <c r="D3117" s="297">
        <v>138</v>
      </c>
      <c r="L3117" s="207" t="s">
        <v>1882</v>
      </c>
      <c r="M3117" s="207" t="s">
        <v>3811</v>
      </c>
    </row>
    <row r="3118" spans="1:13" x14ac:dyDescent="0.25">
      <c r="A3118" s="207" t="s">
        <v>1187</v>
      </c>
      <c r="B3118" s="207" t="s">
        <v>5307</v>
      </c>
      <c r="C3118" s="207" t="s">
        <v>3750</v>
      </c>
      <c r="D3118" s="297">
        <v>143</v>
      </c>
      <c r="L3118" s="207" t="s">
        <v>1882</v>
      </c>
      <c r="M3118" s="207" t="s">
        <v>5661</v>
      </c>
    </row>
    <row r="3119" spans="1:13" x14ac:dyDescent="0.25">
      <c r="A3119" s="207" t="s">
        <v>1187</v>
      </c>
      <c r="B3119" s="207" t="s">
        <v>5307</v>
      </c>
      <c r="C3119" s="207" t="s">
        <v>3765</v>
      </c>
      <c r="D3119" s="297">
        <v>32</v>
      </c>
      <c r="L3119" s="207" t="s">
        <v>1882</v>
      </c>
      <c r="M3119" s="207" t="s">
        <v>3814</v>
      </c>
    </row>
    <row r="3120" spans="1:13" x14ac:dyDescent="0.25">
      <c r="A3120" s="207" t="s">
        <v>1187</v>
      </c>
      <c r="B3120" s="207" t="s">
        <v>5307</v>
      </c>
      <c r="C3120" s="207" t="s">
        <v>3768</v>
      </c>
      <c r="D3120" s="297">
        <v>30</v>
      </c>
      <c r="L3120" s="207" t="s">
        <v>1882</v>
      </c>
      <c r="M3120" s="207" t="s">
        <v>3817</v>
      </c>
    </row>
    <row r="3121" spans="1:13" x14ac:dyDescent="0.25">
      <c r="A3121" s="207" t="s">
        <v>1187</v>
      </c>
      <c r="B3121" s="207" t="s">
        <v>5307</v>
      </c>
      <c r="C3121" s="207" t="s">
        <v>3771</v>
      </c>
      <c r="D3121" s="297">
        <v>60</v>
      </c>
      <c r="L3121" s="207" t="s">
        <v>1882</v>
      </c>
      <c r="M3121" s="207" t="s">
        <v>5668</v>
      </c>
    </row>
    <row r="3122" spans="1:13" x14ac:dyDescent="0.25">
      <c r="A3122" s="207" t="s">
        <v>1187</v>
      </c>
      <c r="B3122" s="207" t="s">
        <v>5307</v>
      </c>
      <c r="C3122" s="207" t="s">
        <v>3774</v>
      </c>
      <c r="D3122" s="297">
        <v>30</v>
      </c>
      <c r="L3122" s="207" t="s">
        <v>1882</v>
      </c>
      <c r="M3122" s="207" t="s">
        <v>3820</v>
      </c>
    </row>
    <row r="3123" spans="1:13" x14ac:dyDescent="0.25">
      <c r="A3123" s="207" t="s">
        <v>1187</v>
      </c>
      <c r="B3123" s="207" t="s">
        <v>5307</v>
      </c>
      <c r="C3123" s="207" t="s">
        <v>3776</v>
      </c>
      <c r="D3123" s="297">
        <v>72</v>
      </c>
      <c r="L3123" s="207" t="s">
        <v>1882</v>
      </c>
      <c r="M3123" s="207" t="s">
        <v>3823</v>
      </c>
    </row>
    <row r="3124" spans="1:13" x14ac:dyDescent="0.25">
      <c r="A3124" s="207" t="s">
        <v>1187</v>
      </c>
      <c r="B3124" s="207" t="s">
        <v>5307</v>
      </c>
      <c r="C3124" s="207" t="s">
        <v>3779</v>
      </c>
      <c r="D3124" s="297">
        <v>40</v>
      </c>
      <c r="L3124" s="207" t="s">
        <v>1882</v>
      </c>
      <c r="M3124" s="207" t="s">
        <v>5678</v>
      </c>
    </row>
    <row r="3125" spans="1:13" x14ac:dyDescent="0.25">
      <c r="A3125" s="207" t="s">
        <v>1187</v>
      </c>
      <c r="B3125" s="207" t="s">
        <v>5307</v>
      </c>
      <c r="C3125" s="207" t="s">
        <v>3782</v>
      </c>
      <c r="D3125" s="297">
        <v>36</v>
      </c>
      <c r="L3125" s="207" t="s">
        <v>1882</v>
      </c>
      <c r="M3125" s="207" t="s">
        <v>3826</v>
      </c>
    </row>
    <row r="3126" spans="1:13" x14ac:dyDescent="0.25">
      <c r="A3126" s="207" t="s">
        <v>1187</v>
      </c>
      <c r="B3126" s="207" t="s">
        <v>5307</v>
      </c>
      <c r="C3126" s="207" t="s">
        <v>3785</v>
      </c>
      <c r="D3126" s="297">
        <v>40</v>
      </c>
      <c r="L3126" s="207" t="s">
        <v>1882</v>
      </c>
      <c r="M3126" s="207" t="s">
        <v>3829</v>
      </c>
    </row>
    <row r="3127" spans="1:13" x14ac:dyDescent="0.25">
      <c r="A3127" s="207" t="s">
        <v>1187</v>
      </c>
      <c r="B3127" s="207" t="s">
        <v>5307</v>
      </c>
      <c r="C3127" s="207" t="s">
        <v>3787</v>
      </c>
      <c r="D3127" s="297">
        <v>36</v>
      </c>
      <c r="L3127" s="207" t="s">
        <v>1882</v>
      </c>
      <c r="M3127" s="207" t="s">
        <v>5688</v>
      </c>
    </row>
    <row r="3128" spans="1:13" x14ac:dyDescent="0.25">
      <c r="A3128" s="207" t="s">
        <v>1187</v>
      </c>
      <c r="B3128" s="207" t="s">
        <v>5307</v>
      </c>
      <c r="C3128" s="207" t="s">
        <v>3790</v>
      </c>
      <c r="D3128" s="297">
        <v>110</v>
      </c>
      <c r="L3128" s="207" t="s">
        <v>1882</v>
      </c>
      <c r="M3128" s="207" t="s">
        <v>3831</v>
      </c>
    </row>
    <row r="3129" spans="1:13" x14ac:dyDescent="0.25">
      <c r="A3129" s="207" t="s">
        <v>1187</v>
      </c>
      <c r="B3129" s="207" t="s">
        <v>5307</v>
      </c>
      <c r="C3129" s="207" t="s">
        <v>3793</v>
      </c>
      <c r="D3129" s="297">
        <v>36</v>
      </c>
      <c r="L3129" s="207" t="s">
        <v>1882</v>
      </c>
      <c r="M3129" s="207" t="s">
        <v>5695</v>
      </c>
    </row>
    <row r="3130" spans="1:13" x14ac:dyDescent="0.25">
      <c r="A3130" s="207" t="s">
        <v>1187</v>
      </c>
      <c r="B3130" s="207" t="s">
        <v>5307</v>
      </c>
      <c r="C3130" s="207" t="s">
        <v>3796</v>
      </c>
      <c r="D3130" s="297">
        <v>90</v>
      </c>
      <c r="L3130" s="207" t="s">
        <v>1882</v>
      </c>
      <c r="M3130" s="207" t="s">
        <v>3834</v>
      </c>
    </row>
    <row r="3131" spans="1:13" x14ac:dyDescent="0.25">
      <c r="A3131" s="207" t="s">
        <v>1187</v>
      </c>
      <c r="B3131" s="207" t="s">
        <v>5307</v>
      </c>
      <c r="C3131" s="207" t="s">
        <v>3799</v>
      </c>
      <c r="D3131" s="297">
        <v>36</v>
      </c>
      <c r="L3131" s="207" t="s">
        <v>1882</v>
      </c>
      <c r="M3131" s="207" t="s">
        <v>5702</v>
      </c>
    </row>
    <row r="3132" spans="1:13" x14ac:dyDescent="0.25">
      <c r="A3132" s="207" t="s">
        <v>1187</v>
      </c>
      <c r="B3132" s="207" t="s">
        <v>5307</v>
      </c>
      <c r="C3132" s="207" t="s">
        <v>3802</v>
      </c>
      <c r="D3132" s="297">
        <v>110</v>
      </c>
      <c r="L3132" s="207" t="s">
        <v>1882</v>
      </c>
      <c r="M3132" s="207" t="s">
        <v>3837</v>
      </c>
    </row>
    <row r="3133" spans="1:13" x14ac:dyDescent="0.25">
      <c r="A3133" s="207" t="s">
        <v>1187</v>
      </c>
      <c r="B3133" s="207" t="s">
        <v>5307</v>
      </c>
      <c r="C3133" s="207" t="s">
        <v>3805</v>
      </c>
      <c r="D3133" s="297">
        <v>36</v>
      </c>
      <c r="L3133" s="207" t="s">
        <v>1882</v>
      </c>
      <c r="M3133" s="207" t="s">
        <v>5708</v>
      </c>
    </row>
    <row r="3134" spans="1:13" x14ac:dyDescent="0.25">
      <c r="A3134" s="207" t="s">
        <v>1187</v>
      </c>
      <c r="B3134" s="207" t="s">
        <v>5307</v>
      </c>
      <c r="C3134" s="207" t="s">
        <v>3808</v>
      </c>
      <c r="D3134" s="297">
        <v>110</v>
      </c>
      <c r="L3134" s="207" t="s">
        <v>1882</v>
      </c>
      <c r="M3134" s="207" t="s">
        <v>3870</v>
      </c>
    </row>
    <row r="3135" spans="1:13" x14ac:dyDescent="0.25">
      <c r="A3135" s="207" t="s">
        <v>1187</v>
      </c>
      <c r="B3135" s="207" t="s">
        <v>5307</v>
      </c>
      <c r="C3135" s="207" t="s">
        <v>3811</v>
      </c>
      <c r="D3135" s="297">
        <v>36</v>
      </c>
      <c r="L3135" s="207" t="s">
        <v>1882</v>
      </c>
      <c r="M3135" s="207" t="s">
        <v>3873</v>
      </c>
    </row>
    <row r="3136" spans="1:13" x14ac:dyDescent="0.25">
      <c r="A3136" s="207" t="s">
        <v>1187</v>
      </c>
      <c r="B3136" s="207" t="s">
        <v>5307</v>
      </c>
      <c r="C3136" s="207" t="s">
        <v>3814</v>
      </c>
      <c r="D3136" s="297">
        <v>110</v>
      </c>
      <c r="L3136" s="207" t="s">
        <v>1882</v>
      </c>
      <c r="M3136" s="207" t="s">
        <v>3995</v>
      </c>
    </row>
    <row r="3137" spans="1:13" x14ac:dyDescent="0.25">
      <c r="A3137" s="207" t="s">
        <v>1187</v>
      </c>
      <c r="B3137" s="207" t="s">
        <v>5307</v>
      </c>
      <c r="C3137" s="207" t="s">
        <v>3817</v>
      </c>
      <c r="D3137" s="297">
        <v>36</v>
      </c>
      <c r="L3137" s="207" t="s">
        <v>1894</v>
      </c>
      <c r="M3137" s="207" t="s">
        <v>3663</v>
      </c>
    </row>
    <row r="3138" spans="1:13" x14ac:dyDescent="0.25">
      <c r="A3138" s="207" t="s">
        <v>1187</v>
      </c>
      <c r="B3138" s="207" t="s">
        <v>5307</v>
      </c>
      <c r="C3138" s="207" t="s">
        <v>3820</v>
      </c>
      <c r="D3138" s="297">
        <v>110</v>
      </c>
      <c r="L3138" s="207" t="s">
        <v>1905</v>
      </c>
      <c r="M3138" s="207" t="s">
        <v>3338</v>
      </c>
    </row>
    <row r="3139" spans="1:13" x14ac:dyDescent="0.25">
      <c r="A3139" s="207" t="s">
        <v>1187</v>
      </c>
      <c r="B3139" s="207" t="s">
        <v>5307</v>
      </c>
      <c r="C3139" s="207" t="s">
        <v>3823</v>
      </c>
      <c r="D3139" s="297">
        <v>36</v>
      </c>
      <c r="L3139" s="207" t="s">
        <v>1905</v>
      </c>
      <c r="M3139" s="207" t="s">
        <v>9036</v>
      </c>
    </row>
    <row r="3140" spans="1:13" x14ac:dyDescent="0.25">
      <c r="A3140" s="207" t="s">
        <v>1187</v>
      </c>
      <c r="B3140" s="207" t="s">
        <v>5307</v>
      </c>
      <c r="C3140" s="207" t="s">
        <v>3826</v>
      </c>
      <c r="D3140" s="297">
        <v>110</v>
      </c>
      <c r="L3140" s="207" t="s">
        <v>1905</v>
      </c>
      <c r="M3140" s="207" t="s">
        <v>3341</v>
      </c>
    </row>
    <row r="3141" spans="1:13" x14ac:dyDescent="0.25">
      <c r="A3141" s="207" t="s">
        <v>1187</v>
      </c>
      <c r="B3141" s="207" t="s">
        <v>5307</v>
      </c>
      <c r="C3141" s="207" t="s">
        <v>3829</v>
      </c>
      <c r="D3141" s="297">
        <v>36</v>
      </c>
      <c r="L3141" s="207" t="s">
        <v>1905</v>
      </c>
      <c r="M3141" s="207" t="s">
        <v>7897</v>
      </c>
    </row>
    <row r="3142" spans="1:13" x14ac:dyDescent="0.25">
      <c r="A3142" s="207" t="s">
        <v>1187</v>
      </c>
      <c r="B3142" s="207" t="s">
        <v>5307</v>
      </c>
      <c r="C3142" s="207" t="s">
        <v>3831</v>
      </c>
      <c r="D3142" s="297">
        <v>110</v>
      </c>
      <c r="L3142" s="207" t="s">
        <v>1905</v>
      </c>
      <c r="M3142" s="207" t="s">
        <v>7905</v>
      </c>
    </row>
    <row r="3143" spans="1:13" x14ac:dyDescent="0.25">
      <c r="A3143" s="207" t="s">
        <v>1187</v>
      </c>
      <c r="B3143" s="207" t="s">
        <v>5307</v>
      </c>
      <c r="C3143" s="207" t="s">
        <v>3834</v>
      </c>
      <c r="D3143" s="297">
        <v>110</v>
      </c>
      <c r="L3143" s="207" t="s">
        <v>1905</v>
      </c>
      <c r="M3143" s="207" t="s">
        <v>9037</v>
      </c>
    </row>
    <row r="3144" spans="1:13" x14ac:dyDescent="0.25">
      <c r="A3144" s="207" t="s">
        <v>1187</v>
      </c>
      <c r="B3144" s="207" t="s">
        <v>5307</v>
      </c>
      <c r="C3144" s="207" t="s">
        <v>3837</v>
      </c>
      <c r="D3144" s="297">
        <v>76</v>
      </c>
      <c r="L3144" s="207" t="s">
        <v>1905</v>
      </c>
      <c r="M3144" s="207" t="s">
        <v>9038</v>
      </c>
    </row>
    <row r="3145" spans="1:13" x14ac:dyDescent="0.25">
      <c r="A3145" s="207" t="s">
        <v>1187</v>
      </c>
      <c r="B3145" s="207" t="s">
        <v>5307</v>
      </c>
      <c r="C3145" s="207" t="s">
        <v>3840</v>
      </c>
      <c r="D3145" s="297">
        <v>36</v>
      </c>
      <c r="L3145" s="207" t="s">
        <v>1905</v>
      </c>
      <c r="M3145" s="207" t="s">
        <v>3386</v>
      </c>
    </row>
    <row r="3146" spans="1:13" x14ac:dyDescent="0.25">
      <c r="A3146" s="207" t="s">
        <v>1187</v>
      </c>
      <c r="B3146" s="207" t="s">
        <v>5307</v>
      </c>
      <c r="C3146" s="207" t="s">
        <v>3843</v>
      </c>
      <c r="D3146" s="297">
        <v>344</v>
      </c>
      <c r="L3146" s="207" t="s">
        <v>1905</v>
      </c>
      <c r="M3146" s="207" t="s">
        <v>7597</v>
      </c>
    </row>
    <row r="3147" spans="1:13" x14ac:dyDescent="0.25">
      <c r="A3147" s="207" t="s">
        <v>1187</v>
      </c>
      <c r="B3147" s="207" t="s">
        <v>5307</v>
      </c>
      <c r="C3147" s="207" t="s">
        <v>3846</v>
      </c>
      <c r="D3147" s="297">
        <v>208</v>
      </c>
      <c r="L3147" s="207" t="s">
        <v>1905</v>
      </c>
      <c r="M3147" s="207" t="s">
        <v>8498</v>
      </c>
    </row>
    <row r="3148" spans="1:13" x14ac:dyDescent="0.25">
      <c r="A3148" s="207" t="s">
        <v>1187</v>
      </c>
      <c r="B3148" s="207" t="s">
        <v>5307</v>
      </c>
      <c r="C3148" s="207" t="s">
        <v>3849</v>
      </c>
      <c r="D3148" s="297">
        <v>299</v>
      </c>
      <c r="L3148" s="207" t="s">
        <v>1905</v>
      </c>
      <c r="M3148" s="207" t="s">
        <v>8499</v>
      </c>
    </row>
    <row r="3149" spans="1:13" x14ac:dyDescent="0.25">
      <c r="A3149" s="207" t="s">
        <v>1187</v>
      </c>
      <c r="B3149" s="207" t="s">
        <v>5307</v>
      </c>
      <c r="C3149" s="207" t="s">
        <v>3852</v>
      </c>
      <c r="D3149" s="297">
        <v>145</v>
      </c>
      <c r="L3149" s="207" t="s">
        <v>1905</v>
      </c>
      <c r="M3149" s="207" t="s">
        <v>3397</v>
      </c>
    </row>
    <row r="3150" spans="1:13" x14ac:dyDescent="0.25">
      <c r="A3150" s="207" t="s">
        <v>1187</v>
      </c>
      <c r="B3150" s="207" t="s">
        <v>5307</v>
      </c>
      <c r="C3150" s="207" t="s">
        <v>3855</v>
      </c>
      <c r="D3150" s="297">
        <v>186</v>
      </c>
      <c r="L3150" s="207" t="s">
        <v>1905</v>
      </c>
      <c r="M3150" s="207" t="s">
        <v>8500</v>
      </c>
    </row>
    <row r="3151" spans="1:13" x14ac:dyDescent="0.25">
      <c r="A3151" s="207" t="s">
        <v>1187</v>
      </c>
      <c r="B3151" s="207" t="s">
        <v>5307</v>
      </c>
      <c r="C3151" s="207" t="s">
        <v>3858</v>
      </c>
      <c r="D3151" s="297">
        <v>74</v>
      </c>
      <c r="L3151" s="207" t="s">
        <v>1905</v>
      </c>
      <c r="M3151" s="207" t="s">
        <v>8177</v>
      </c>
    </row>
    <row r="3152" spans="1:13" x14ac:dyDescent="0.25">
      <c r="A3152" s="207" t="s">
        <v>1187</v>
      </c>
      <c r="B3152" s="207" t="s">
        <v>5307</v>
      </c>
      <c r="C3152" s="207" t="s">
        <v>3861</v>
      </c>
      <c r="D3152" s="297">
        <v>72</v>
      </c>
      <c r="L3152" s="207" t="s">
        <v>1905</v>
      </c>
      <c r="M3152" s="207" t="s">
        <v>7954</v>
      </c>
    </row>
    <row r="3153" spans="1:13" x14ac:dyDescent="0.25">
      <c r="A3153" s="207" t="s">
        <v>1187</v>
      </c>
      <c r="B3153" s="207" t="s">
        <v>5307</v>
      </c>
      <c r="C3153" s="207" t="s">
        <v>3864</v>
      </c>
      <c r="D3153" s="297">
        <v>135</v>
      </c>
      <c r="L3153" s="207" t="s">
        <v>1905</v>
      </c>
      <c r="M3153" s="207" t="s">
        <v>8000</v>
      </c>
    </row>
    <row r="3154" spans="1:13" x14ac:dyDescent="0.25">
      <c r="A3154" s="207" t="s">
        <v>1187</v>
      </c>
      <c r="B3154" s="207" t="s">
        <v>5307</v>
      </c>
      <c r="C3154" s="207" t="s">
        <v>3867</v>
      </c>
      <c r="D3154" s="297">
        <v>133</v>
      </c>
      <c r="L3154" s="207" t="s">
        <v>1905</v>
      </c>
      <c r="M3154" s="207" t="s">
        <v>8178</v>
      </c>
    </row>
    <row r="3155" spans="1:13" x14ac:dyDescent="0.25">
      <c r="A3155" s="207" t="s">
        <v>1187</v>
      </c>
      <c r="B3155" s="207" t="s">
        <v>5307</v>
      </c>
      <c r="C3155" s="207" t="s">
        <v>3870</v>
      </c>
      <c r="D3155" s="297">
        <v>114</v>
      </c>
      <c r="L3155" s="207" t="s">
        <v>1905</v>
      </c>
      <c r="M3155" s="207" t="s">
        <v>8001</v>
      </c>
    </row>
    <row r="3156" spans="1:13" x14ac:dyDescent="0.25">
      <c r="A3156" s="207" t="s">
        <v>1187</v>
      </c>
      <c r="B3156" s="207" t="s">
        <v>5307</v>
      </c>
      <c r="C3156" s="207" t="s">
        <v>3873</v>
      </c>
      <c r="D3156" s="297">
        <v>112</v>
      </c>
      <c r="L3156" s="207" t="s">
        <v>1905</v>
      </c>
      <c r="M3156" s="207" t="s">
        <v>8003</v>
      </c>
    </row>
    <row r="3157" spans="1:13" x14ac:dyDescent="0.25">
      <c r="A3157" s="207" t="s">
        <v>1187</v>
      </c>
      <c r="B3157" s="207" t="s">
        <v>5307</v>
      </c>
      <c r="C3157" s="207" t="s">
        <v>3875</v>
      </c>
      <c r="D3157" s="297">
        <v>176</v>
      </c>
      <c r="L3157" s="207" t="s">
        <v>1905</v>
      </c>
      <c r="M3157" s="207" t="s">
        <v>8004</v>
      </c>
    </row>
    <row r="3158" spans="1:13" x14ac:dyDescent="0.25">
      <c r="A3158" s="207" t="s">
        <v>1187</v>
      </c>
      <c r="B3158" s="207" t="s">
        <v>5307</v>
      </c>
      <c r="C3158" s="207" t="s">
        <v>3877</v>
      </c>
      <c r="D3158" s="297">
        <v>212</v>
      </c>
      <c r="L3158" s="207" t="s">
        <v>1905</v>
      </c>
      <c r="M3158" s="207" t="s">
        <v>7986</v>
      </c>
    </row>
    <row r="3159" spans="1:13" x14ac:dyDescent="0.25">
      <c r="A3159" s="207" t="s">
        <v>1187</v>
      </c>
      <c r="B3159" s="207" t="s">
        <v>5307</v>
      </c>
      <c r="C3159" s="207" t="s">
        <v>3880</v>
      </c>
      <c r="D3159" s="297">
        <v>246</v>
      </c>
      <c r="L3159" s="207" t="s">
        <v>1905</v>
      </c>
      <c r="M3159" s="207" t="s">
        <v>9039</v>
      </c>
    </row>
    <row r="3160" spans="1:13" x14ac:dyDescent="0.25">
      <c r="A3160" s="207" t="s">
        <v>1187</v>
      </c>
      <c r="B3160" s="207" t="s">
        <v>5307</v>
      </c>
      <c r="C3160" s="207" t="s">
        <v>7913</v>
      </c>
      <c r="D3160" s="297">
        <v>40</v>
      </c>
      <c r="L3160" s="207" t="s">
        <v>1905</v>
      </c>
      <c r="M3160" s="207" t="s">
        <v>8008</v>
      </c>
    </row>
    <row r="3161" spans="1:13" x14ac:dyDescent="0.25">
      <c r="A3161" s="207" t="s">
        <v>1187</v>
      </c>
      <c r="B3161" s="207" t="s">
        <v>5307</v>
      </c>
      <c r="C3161" s="207" t="s">
        <v>7932</v>
      </c>
      <c r="D3161" s="297">
        <v>40</v>
      </c>
      <c r="L3161" s="207" t="s">
        <v>1905</v>
      </c>
      <c r="M3161" s="207" t="s">
        <v>8515</v>
      </c>
    </row>
    <row r="3162" spans="1:13" x14ac:dyDescent="0.25">
      <c r="A3162" s="207" t="s">
        <v>1187</v>
      </c>
      <c r="B3162" s="207" t="s">
        <v>5307</v>
      </c>
      <c r="C3162" s="207" t="s">
        <v>3882</v>
      </c>
      <c r="D3162" s="297">
        <v>72</v>
      </c>
      <c r="L3162" s="207" t="s">
        <v>1905</v>
      </c>
      <c r="M3162" s="207" t="s">
        <v>8518</v>
      </c>
    </row>
    <row r="3163" spans="1:13" x14ac:dyDescent="0.25">
      <c r="A3163" s="207" t="s">
        <v>1187</v>
      </c>
      <c r="B3163" s="207" t="s">
        <v>5307</v>
      </c>
      <c r="C3163" s="207" t="s">
        <v>3884</v>
      </c>
      <c r="D3163" s="297">
        <v>70</v>
      </c>
      <c r="L3163" s="207" t="s">
        <v>1905</v>
      </c>
      <c r="M3163" s="207" t="s">
        <v>8520</v>
      </c>
    </row>
    <row r="3164" spans="1:13" x14ac:dyDescent="0.25">
      <c r="A3164" s="207" t="s">
        <v>1187</v>
      </c>
      <c r="B3164" s="207" t="s">
        <v>5307</v>
      </c>
      <c r="C3164" s="207" t="s">
        <v>3887</v>
      </c>
      <c r="D3164" s="297">
        <v>76</v>
      </c>
      <c r="L3164" s="207" t="s">
        <v>1905</v>
      </c>
      <c r="M3164" s="207" t="s">
        <v>8538</v>
      </c>
    </row>
    <row r="3165" spans="1:13" x14ac:dyDescent="0.25">
      <c r="A3165" s="207" t="s">
        <v>1187</v>
      </c>
      <c r="B3165" s="207" t="s">
        <v>5307</v>
      </c>
      <c r="C3165" s="207" t="s">
        <v>3892</v>
      </c>
      <c r="D3165" s="297">
        <v>60</v>
      </c>
      <c r="L3165" s="207" t="s">
        <v>1905</v>
      </c>
      <c r="M3165" s="207" t="s">
        <v>8541</v>
      </c>
    </row>
    <row r="3166" spans="1:13" x14ac:dyDescent="0.25">
      <c r="A3166" s="207" t="s">
        <v>1187</v>
      </c>
      <c r="B3166" s="207" t="s">
        <v>5307</v>
      </c>
      <c r="C3166" s="207" t="s">
        <v>3895</v>
      </c>
      <c r="D3166" s="297">
        <v>30</v>
      </c>
      <c r="L3166" s="207" t="s">
        <v>1905</v>
      </c>
      <c r="M3166" s="207" t="s">
        <v>8547</v>
      </c>
    </row>
    <row r="3167" spans="1:13" x14ac:dyDescent="0.25">
      <c r="A3167" s="207" t="s">
        <v>1187</v>
      </c>
      <c r="B3167" s="207" t="s">
        <v>5307</v>
      </c>
      <c r="C3167" s="207" t="s">
        <v>3898</v>
      </c>
      <c r="D3167" s="297">
        <v>30</v>
      </c>
      <c r="L3167" s="207" t="s">
        <v>1905</v>
      </c>
      <c r="M3167" s="207" t="s">
        <v>8561</v>
      </c>
    </row>
    <row r="3168" spans="1:13" x14ac:dyDescent="0.25">
      <c r="A3168" s="207" t="s">
        <v>1187</v>
      </c>
      <c r="B3168" s="207" t="s">
        <v>5307</v>
      </c>
      <c r="C3168" s="207" t="s">
        <v>3900</v>
      </c>
      <c r="D3168" s="297">
        <v>48</v>
      </c>
      <c r="L3168" s="207" t="s">
        <v>1905</v>
      </c>
      <c r="M3168" s="207" t="s">
        <v>8575</v>
      </c>
    </row>
    <row r="3169" spans="1:13" x14ac:dyDescent="0.25">
      <c r="A3169" s="207" t="s">
        <v>1187</v>
      </c>
      <c r="B3169" s="207" t="s">
        <v>5307</v>
      </c>
      <c r="C3169" s="207" t="s">
        <v>3902</v>
      </c>
      <c r="D3169" s="297">
        <v>30</v>
      </c>
      <c r="L3169" s="207" t="s">
        <v>1905</v>
      </c>
      <c r="M3169" s="207" t="s">
        <v>8600</v>
      </c>
    </row>
    <row r="3170" spans="1:13" x14ac:dyDescent="0.25">
      <c r="A3170" s="207" t="s">
        <v>1187</v>
      </c>
      <c r="B3170" s="207" t="s">
        <v>5307</v>
      </c>
      <c r="C3170" s="207" t="s">
        <v>3905</v>
      </c>
      <c r="D3170" s="297">
        <v>90</v>
      </c>
      <c r="L3170" s="207" t="s">
        <v>1905</v>
      </c>
      <c r="M3170" s="207" t="s">
        <v>8619</v>
      </c>
    </row>
    <row r="3171" spans="1:13" x14ac:dyDescent="0.25">
      <c r="A3171" s="207" t="s">
        <v>1187</v>
      </c>
      <c r="B3171" s="207" t="s">
        <v>5307</v>
      </c>
      <c r="C3171" s="207" t="s">
        <v>3908</v>
      </c>
      <c r="D3171" s="297">
        <v>60</v>
      </c>
      <c r="L3171" s="207" t="s">
        <v>1905</v>
      </c>
      <c r="M3171" s="207" t="s">
        <v>8624</v>
      </c>
    </row>
    <row r="3172" spans="1:13" x14ac:dyDescent="0.25">
      <c r="A3172" s="207" t="s">
        <v>1187</v>
      </c>
      <c r="B3172" s="207" t="s">
        <v>5307</v>
      </c>
      <c r="C3172" s="207" t="s">
        <v>3911</v>
      </c>
      <c r="D3172" s="297">
        <v>30</v>
      </c>
      <c r="L3172" s="207" t="s">
        <v>1905</v>
      </c>
      <c r="M3172" s="207" t="s">
        <v>8625</v>
      </c>
    </row>
    <row r="3173" spans="1:13" x14ac:dyDescent="0.25">
      <c r="A3173" s="207" t="s">
        <v>1187</v>
      </c>
      <c r="B3173" s="207" t="s">
        <v>5307</v>
      </c>
      <c r="C3173" s="207" t="s">
        <v>3914</v>
      </c>
      <c r="D3173" s="297">
        <v>30</v>
      </c>
      <c r="L3173" s="207" t="s">
        <v>1905</v>
      </c>
      <c r="M3173" s="207" t="s">
        <v>8629</v>
      </c>
    </row>
    <row r="3174" spans="1:13" x14ac:dyDescent="0.25">
      <c r="A3174" s="207" t="s">
        <v>1187</v>
      </c>
      <c r="B3174" s="207" t="s">
        <v>5307</v>
      </c>
      <c r="C3174" s="207" t="s">
        <v>3916</v>
      </c>
      <c r="D3174" s="297">
        <v>30</v>
      </c>
      <c r="L3174" s="207" t="s">
        <v>1905</v>
      </c>
      <c r="M3174" s="207" t="s">
        <v>8636</v>
      </c>
    </row>
    <row r="3175" spans="1:13" x14ac:dyDescent="0.25">
      <c r="A3175" s="207" t="s">
        <v>1187</v>
      </c>
      <c r="B3175" s="207" t="s">
        <v>5307</v>
      </c>
      <c r="C3175" s="207" t="s">
        <v>3919</v>
      </c>
      <c r="D3175" s="297">
        <v>90</v>
      </c>
      <c r="L3175" s="207" t="s">
        <v>1905</v>
      </c>
      <c r="M3175" s="207" t="s">
        <v>8644</v>
      </c>
    </row>
    <row r="3176" spans="1:13" x14ac:dyDescent="0.25">
      <c r="A3176" s="207" t="s">
        <v>1187</v>
      </c>
      <c r="B3176" s="207" t="s">
        <v>5307</v>
      </c>
      <c r="C3176" s="207" t="s">
        <v>3921</v>
      </c>
      <c r="D3176" s="297">
        <v>30</v>
      </c>
      <c r="L3176" s="207" t="s">
        <v>1905</v>
      </c>
      <c r="M3176" s="207" t="s">
        <v>8645</v>
      </c>
    </row>
    <row r="3177" spans="1:13" x14ac:dyDescent="0.25">
      <c r="A3177" s="207" t="s">
        <v>1187</v>
      </c>
      <c r="B3177" s="207" t="s">
        <v>5307</v>
      </c>
      <c r="C3177" s="207" t="s">
        <v>3923</v>
      </c>
      <c r="D3177" s="297">
        <v>90</v>
      </c>
      <c r="L3177" s="207" t="s">
        <v>1905</v>
      </c>
      <c r="M3177" s="207" t="s">
        <v>8681</v>
      </c>
    </row>
    <row r="3178" spans="1:13" x14ac:dyDescent="0.25">
      <c r="A3178" s="207" t="s">
        <v>1187</v>
      </c>
      <c r="B3178" s="207" t="s">
        <v>5307</v>
      </c>
      <c r="C3178" s="207" t="s">
        <v>3925</v>
      </c>
      <c r="D3178" s="297">
        <v>48</v>
      </c>
      <c r="L3178" s="207" t="s">
        <v>1905</v>
      </c>
      <c r="M3178" s="207" t="s">
        <v>8682</v>
      </c>
    </row>
    <row r="3179" spans="1:13" x14ac:dyDescent="0.25">
      <c r="A3179" s="207" t="s">
        <v>1187</v>
      </c>
      <c r="B3179" s="207" t="s">
        <v>5307</v>
      </c>
      <c r="C3179" s="207" t="s">
        <v>3950</v>
      </c>
      <c r="D3179" s="297">
        <v>534</v>
      </c>
      <c r="L3179" s="207" t="s">
        <v>1905</v>
      </c>
      <c r="M3179" s="207" t="s">
        <v>8690</v>
      </c>
    </row>
    <row r="3180" spans="1:13" x14ac:dyDescent="0.25">
      <c r="A3180" s="207" t="s">
        <v>1187</v>
      </c>
      <c r="B3180" s="207" t="s">
        <v>5307</v>
      </c>
      <c r="C3180" s="207" t="s">
        <v>3952</v>
      </c>
      <c r="D3180" s="297">
        <v>838</v>
      </c>
      <c r="L3180" s="207" t="s">
        <v>1905</v>
      </c>
      <c r="M3180" s="207" t="s">
        <v>8694</v>
      </c>
    </row>
    <row r="3181" spans="1:13" x14ac:dyDescent="0.25">
      <c r="A3181" s="207" t="s">
        <v>1187</v>
      </c>
      <c r="B3181" s="207" t="s">
        <v>5307</v>
      </c>
      <c r="C3181" s="207" t="s">
        <v>5802</v>
      </c>
      <c r="D3181" s="297">
        <v>106</v>
      </c>
      <c r="L3181" s="207" t="s">
        <v>1905</v>
      </c>
      <c r="M3181" s="207" t="s">
        <v>8695</v>
      </c>
    </row>
    <row r="3182" spans="1:13" x14ac:dyDescent="0.25">
      <c r="A3182" s="207" t="s">
        <v>1187</v>
      </c>
      <c r="B3182" s="207" t="s">
        <v>5307</v>
      </c>
      <c r="C3182" s="207" t="s">
        <v>3954</v>
      </c>
      <c r="D3182" s="297">
        <v>238</v>
      </c>
      <c r="L3182" s="207" t="s">
        <v>1905</v>
      </c>
      <c r="M3182" s="207" t="s">
        <v>8707</v>
      </c>
    </row>
    <row r="3183" spans="1:13" x14ac:dyDescent="0.25">
      <c r="A3183" s="207" t="s">
        <v>1187</v>
      </c>
      <c r="B3183" s="207" t="s">
        <v>5307</v>
      </c>
      <c r="C3183" s="207" t="s">
        <v>3956</v>
      </c>
      <c r="D3183" s="297">
        <v>208</v>
      </c>
      <c r="L3183" s="207" t="s">
        <v>1905</v>
      </c>
      <c r="M3183" s="207" t="s">
        <v>8710</v>
      </c>
    </row>
    <row r="3184" spans="1:13" x14ac:dyDescent="0.25">
      <c r="A3184" s="207" t="s">
        <v>1187</v>
      </c>
      <c r="B3184" s="207" t="s">
        <v>5307</v>
      </c>
      <c r="C3184" s="207" t="s">
        <v>3958</v>
      </c>
      <c r="D3184" s="297">
        <v>380</v>
      </c>
      <c r="L3184" s="207" t="s">
        <v>1905</v>
      </c>
      <c r="M3184" s="207" t="s">
        <v>8721</v>
      </c>
    </row>
    <row r="3185" spans="1:13" x14ac:dyDescent="0.25">
      <c r="A3185" s="207" t="s">
        <v>1187</v>
      </c>
      <c r="B3185" s="207" t="s">
        <v>5307</v>
      </c>
      <c r="C3185" s="207" t="s">
        <v>3960</v>
      </c>
      <c r="D3185" s="297">
        <v>310</v>
      </c>
      <c r="L3185" s="207" t="s">
        <v>1905</v>
      </c>
      <c r="M3185" s="207" t="s">
        <v>8723</v>
      </c>
    </row>
    <row r="3186" spans="1:13" x14ac:dyDescent="0.25">
      <c r="A3186" s="207" t="s">
        <v>1187</v>
      </c>
      <c r="B3186" s="207" t="s">
        <v>5307</v>
      </c>
      <c r="C3186" s="207" t="s">
        <v>3962</v>
      </c>
      <c r="D3186" s="297">
        <v>530</v>
      </c>
      <c r="L3186" s="207" t="s">
        <v>1905</v>
      </c>
      <c r="M3186" s="207" t="s">
        <v>8730</v>
      </c>
    </row>
    <row r="3187" spans="1:13" x14ac:dyDescent="0.25">
      <c r="A3187" s="207" t="s">
        <v>1187</v>
      </c>
      <c r="B3187" s="207" t="s">
        <v>5307</v>
      </c>
      <c r="C3187" s="207" t="s">
        <v>3964</v>
      </c>
      <c r="D3187" s="297">
        <v>352</v>
      </c>
      <c r="L3187" s="207" t="s">
        <v>1905</v>
      </c>
      <c r="M3187" s="207" t="s">
        <v>8755</v>
      </c>
    </row>
    <row r="3188" spans="1:13" x14ac:dyDescent="0.25">
      <c r="A3188" s="207" t="s">
        <v>1187</v>
      </c>
      <c r="B3188" s="207" t="s">
        <v>5307</v>
      </c>
      <c r="C3188" s="207" t="s">
        <v>3966</v>
      </c>
      <c r="D3188" s="297">
        <v>626</v>
      </c>
      <c r="L3188" s="207" t="s">
        <v>1905</v>
      </c>
      <c r="M3188" s="207" t="s">
        <v>8764</v>
      </c>
    </row>
    <row r="3189" spans="1:13" x14ac:dyDescent="0.25">
      <c r="A3189" s="207" t="s">
        <v>1187</v>
      </c>
      <c r="B3189" s="207" t="s">
        <v>5307</v>
      </c>
      <c r="C3189" s="207" t="s">
        <v>3968</v>
      </c>
      <c r="D3189" s="297">
        <v>396</v>
      </c>
      <c r="L3189" s="207" t="s">
        <v>1905</v>
      </c>
      <c r="M3189" s="207" t="s">
        <v>8779</v>
      </c>
    </row>
    <row r="3190" spans="1:13" x14ac:dyDescent="0.25">
      <c r="A3190" s="207" t="s">
        <v>1187</v>
      </c>
      <c r="B3190" s="207" t="s">
        <v>5307</v>
      </c>
      <c r="C3190" s="207" t="s">
        <v>3970</v>
      </c>
      <c r="D3190" s="297">
        <v>408</v>
      </c>
      <c r="L3190" s="207" t="s">
        <v>1905</v>
      </c>
      <c r="M3190" s="207" t="s">
        <v>8781</v>
      </c>
    </row>
    <row r="3191" spans="1:13" x14ac:dyDescent="0.25">
      <c r="A3191" s="207" t="s">
        <v>1187</v>
      </c>
      <c r="B3191" s="207" t="s">
        <v>5307</v>
      </c>
      <c r="C3191" s="207" t="s">
        <v>3972</v>
      </c>
      <c r="D3191" s="297">
        <v>248</v>
      </c>
      <c r="L3191" s="207" t="s">
        <v>1905</v>
      </c>
      <c r="M3191" s="207" t="s">
        <v>8785</v>
      </c>
    </row>
    <row r="3192" spans="1:13" x14ac:dyDescent="0.25">
      <c r="A3192" s="207" t="s">
        <v>1187</v>
      </c>
      <c r="B3192" s="207" t="s">
        <v>5307</v>
      </c>
      <c r="C3192" s="207" t="s">
        <v>3974</v>
      </c>
      <c r="D3192" s="297">
        <v>994</v>
      </c>
      <c r="L3192" s="207" t="s">
        <v>1905</v>
      </c>
      <c r="M3192" s="207" t="s">
        <v>8790</v>
      </c>
    </row>
    <row r="3193" spans="1:13" x14ac:dyDescent="0.25">
      <c r="A3193" s="207" t="s">
        <v>1187</v>
      </c>
      <c r="B3193" s="207" t="s">
        <v>5307</v>
      </c>
      <c r="C3193" s="207" t="s">
        <v>3977</v>
      </c>
      <c r="D3193" s="297">
        <v>626</v>
      </c>
      <c r="L3193" s="207" t="s">
        <v>1905</v>
      </c>
      <c r="M3193" s="207" t="s">
        <v>8795</v>
      </c>
    </row>
    <row r="3194" spans="1:13" x14ac:dyDescent="0.25">
      <c r="A3194" s="207" t="s">
        <v>1187</v>
      </c>
      <c r="B3194" s="207" t="s">
        <v>5307</v>
      </c>
      <c r="C3194" s="207" t="s">
        <v>3979</v>
      </c>
      <c r="D3194" s="297">
        <v>408</v>
      </c>
      <c r="L3194" s="207" t="s">
        <v>1905</v>
      </c>
      <c r="M3194" s="207" t="s">
        <v>8801</v>
      </c>
    </row>
    <row r="3195" spans="1:13" x14ac:dyDescent="0.25">
      <c r="A3195" s="207" t="s">
        <v>1187</v>
      </c>
      <c r="B3195" s="207" t="s">
        <v>5307</v>
      </c>
      <c r="C3195" s="207" t="s">
        <v>3981</v>
      </c>
      <c r="D3195" s="297">
        <v>216</v>
      </c>
      <c r="L3195" s="207" t="s">
        <v>1905</v>
      </c>
      <c r="M3195" s="207" t="s">
        <v>8830</v>
      </c>
    </row>
    <row r="3196" spans="1:13" x14ac:dyDescent="0.25">
      <c r="A3196" s="207" t="s">
        <v>1187</v>
      </c>
      <c r="B3196" s="207" t="s">
        <v>5307</v>
      </c>
      <c r="C3196" s="207" t="s">
        <v>3983</v>
      </c>
      <c r="D3196" s="297">
        <v>312</v>
      </c>
      <c r="L3196" s="207" t="s">
        <v>1905</v>
      </c>
      <c r="M3196" s="207" t="s">
        <v>8853</v>
      </c>
    </row>
    <row r="3197" spans="1:13" x14ac:dyDescent="0.25">
      <c r="A3197" s="207" t="s">
        <v>1187</v>
      </c>
      <c r="B3197" s="207" t="s">
        <v>5307</v>
      </c>
      <c r="C3197" s="207" t="s">
        <v>3986</v>
      </c>
      <c r="D3197" s="297">
        <v>220</v>
      </c>
      <c r="L3197" s="207" t="s">
        <v>1905</v>
      </c>
      <c r="M3197" s="207" t="s">
        <v>8871</v>
      </c>
    </row>
    <row r="3198" spans="1:13" x14ac:dyDescent="0.25">
      <c r="A3198" s="207" t="s">
        <v>1187</v>
      </c>
      <c r="B3198" s="207" t="s">
        <v>5307</v>
      </c>
      <c r="C3198" s="207" t="s">
        <v>3988</v>
      </c>
      <c r="D3198" s="297">
        <v>230</v>
      </c>
      <c r="L3198" s="207" t="s">
        <v>1905</v>
      </c>
      <c r="M3198" s="207" t="s">
        <v>8878</v>
      </c>
    </row>
    <row r="3199" spans="1:13" x14ac:dyDescent="0.25">
      <c r="A3199" s="207" t="s">
        <v>1187</v>
      </c>
      <c r="B3199" s="207" t="s">
        <v>5307</v>
      </c>
      <c r="C3199" s="207" t="s">
        <v>3989</v>
      </c>
      <c r="D3199" s="297">
        <v>204</v>
      </c>
      <c r="L3199" s="207" t="s">
        <v>1905</v>
      </c>
      <c r="M3199" s="207" t="s">
        <v>8884</v>
      </c>
    </row>
    <row r="3200" spans="1:13" x14ac:dyDescent="0.25">
      <c r="A3200" s="207" t="s">
        <v>1187</v>
      </c>
      <c r="B3200" s="207" t="s">
        <v>5307</v>
      </c>
      <c r="C3200" s="207" t="s">
        <v>3991</v>
      </c>
      <c r="D3200" s="297">
        <v>370</v>
      </c>
      <c r="L3200" s="207" t="s">
        <v>1905</v>
      </c>
      <c r="M3200" s="207" t="s">
        <v>8900</v>
      </c>
    </row>
    <row r="3201" spans="1:13" x14ac:dyDescent="0.25">
      <c r="A3201" s="207" t="s">
        <v>1187</v>
      </c>
      <c r="B3201" s="207" t="s">
        <v>5307</v>
      </c>
      <c r="C3201" s="207" t="s">
        <v>3992</v>
      </c>
      <c r="D3201" s="297">
        <v>212</v>
      </c>
      <c r="L3201" s="207" t="s">
        <v>1905</v>
      </c>
      <c r="M3201" s="207" t="s">
        <v>8924</v>
      </c>
    </row>
    <row r="3202" spans="1:13" x14ac:dyDescent="0.25">
      <c r="A3202" s="207" t="s">
        <v>1187</v>
      </c>
      <c r="B3202" s="207" t="s">
        <v>5307</v>
      </c>
      <c r="C3202" s="207" t="s">
        <v>3995</v>
      </c>
      <c r="D3202" s="297">
        <v>52</v>
      </c>
      <c r="L3202" s="207" t="s">
        <v>1905</v>
      </c>
      <c r="M3202" s="207" t="s">
        <v>8925</v>
      </c>
    </row>
    <row r="3203" spans="1:13" x14ac:dyDescent="0.25">
      <c r="A3203" s="207" t="s">
        <v>1187</v>
      </c>
      <c r="B3203" s="207" t="s">
        <v>5307</v>
      </c>
      <c r="C3203" s="207" t="s">
        <v>3997</v>
      </c>
      <c r="D3203" s="297">
        <v>190</v>
      </c>
      <c r="L3203" s="207" t="s">
        <v>1905</v>
      </c>
      <c r="M3203" s="207" t="s">
        <v>8928</v>
      </c>
    </row>
    <row r="3204" spans="1:13" x14ac:dyDescent="0.25">
      <c r="A3204" s="207" t="s">
        <v>1187</v>
      </c>
      <c r="B3204" s="207" t="s">
        <v>5307</v>
      </c>
      <c r="C3204" s="207" t="s">
        <v>3999</v>
      </c>
      <c r="D3204" s="297">
        <v>140</v>
      </c>
      <c r="L3204" s="207" t="s">
        <v>1905</v>
      </c>
      <c r="M3204" s="207" t="s">
        <v>8929</v>
      </c>
    </row>
    <row r="3205" spans="1:13" x14ac:dyDescent="0.25">
      <c r="A3205" s="207" t="s">
        <v>1187</v>
      </c>
      <c r="B3205" s="207" t="s">
        <v>5307</v>
      </c>
      <c r="C3205" s="207" t="s">
        <v>4001</v>
      </c>
      <c r="D3205" s="297">
        <v>140</v>
      </c>
      <c r="L3205" s="207" t="s">
        <v>1905</v>
      </c>
      <c r="M3205" s="207" t="s">
        <v>8935</v>
      </c>
    </row>
    <row r="3206" spans="1:13" x14ac:dyDescent="0.25">
      <c r="A3206" s="207" t="s">
        <v>1187</v>
      </c>
      <c r="B3206" s="207" t="s">
        <v>5307</v>
      </c>
      <c r="C3206" s="207" t="s">
        <v>4003</v>
      </c>
      <c r="D3206" s="297">
        <v>140</v>
      </c>
      <c r="L3206" s="207" t="s">
        <v>1905</v>
      </c>
      <c r="M3206" s="207" t="s">
        <v>8936</v>
      </c>
    </row>
    <row r="3207" spans="1:13" x14ac:dyDescent="0.25">
      <c r="A3207" s="207" t="s">
        <v>1187</v>
      </c>
      <c r="B3207" s="207" t="s">
        <v>5307</v>
      </c>
      <c r="C3207" s="207" t="s">
        <v>4005</v>
      </c>
      <c r="D3207" s="297">
        <v>114</v>
      </c>
      <c r="L3207" s="207" t="s">
        <v>1905</v>
      </c>
      <c r="M3207" s="207" t="s">
        <v>8943</v>
      </c>
    </row>
    <row r="3208" spans="1:13" x14ac:dyDescent="0.25">
      <c r="A3208" s="207" t="s">
        <v>1187</v>
      </c>
      <c r="B3208" s="207" t="s">
        <v>5307</v>
      </c>
      <c r="C3208" s="207" t="s">
        <v>4007</v>
      </c>
      <c r="D3208" s="297">
        <v>80</v>
      </c>
      <c r="L3208" s="207" t="s">
        <v>1905</v>
      </c>
      <c r="M3208" s="207" t="s">
        <v>8944</v>
      </c>
    </row>
    <row r="3209" spans="1:13" x14ac:dyDescent="0.25">
      <c r="A3209" s="207" t="s">
        <v>1187</v>
      </c>
      <c r="B3209" s="207" t="s">
        <v>5307</v>
      </c>
      <c r="C3209" s="207" t="s">
        <v>4009</v>
      </c>
      <c r="D3209" s="297">
        <v>92</v>
      </c>
      <c r="L3209" s="207" t="s">
        <v>1905</v>
      </c>
      <c r="M3209" s="207" t="s">
        <v>8945</v>
      </c>
    </row>
    <row r="3210" spans="1:13" x14ac:dyDescent="0.25">
      <c r="A3210" s="207" t="s">
        <v>1187</v>
      </c>
      <c r="B3210" s="207" t="s">
        <v>5307</v>
      </c>
      <c r="C3210" s="207" t="s">
        <v>4010</v>
      </c>
      <c r="D3210" s="297">
        <v>98</v>
      </c>
      <c r="L3210" s="207" t="s">
        <v>1905</v>
      </c>
      <c r="M3210" s="207" t="s">
        <v>8946</v>
      </c>
    </row>
    <row r="3211" spans="1:13" x14ac:dyDescent="0.25">
      <c r="A3211" s="207" t="s">
        <v>1187</v>
      </c>
      <c r="B3211" s="207" t="s">
        <v>5307</v>
      </c>
      <c r="C3211" s="207" t="s">
        <v>4012</v>
      </c>
      <c r="D3211" s="297">
        <v>108</v>
      </c>
      <c r="L3211" s="207" t="s">
        <v>1905</v>
      </c>
      <c r="M3211" s="207" t="s">
        <v>8950</v>
      </c>
    </row>
    <row r="3212" spans="1:13" x14ac:dyDescent="0.25">
      <c r="A3212" s="207" t="s">
        <v>1187</v>
      </c>
      <c r="B3212" s="207" t="s">
        <v>5307</v>
      </c>
      <c r="C3212" s="207" t="s">
        <v>4014</v>
      </c>
      <c r="D3212" s="297">
        <v>80</v>
      </c>
      <c r="L3212" s="207" t="s">
        <v>1905</v>
      </c>
      <c r="M3212" s="207" t="s">
        <v>8955</v>
      </c>
    </row>
    <row r="3213" spans="1:13" x14ac:dyDescent="0.25">
      <c r="A3213" s="207" t="s">
        <v>1187</v>
      </c>
      <c r="B3213" s="207" t="s">
        <v>5307</v>
      </c>
      <c r="C3213" s="207" t="s">
        <v>4015</v>
      </c>
      <c r="D3213" s="297">
        <v>186</v>
      </c>
      <c r="L3213" s="207" t="s">
        <v>1905</v>
      </c>
      <c r="M3213" s="207" t="s">
        <v>8957</v>
      </c>
    </row>
    <row r="3214" spans="1:13" x14ac:dyDescent="0.25">
      <c r="A3214" s="207" t="s">
        <v>1187</v>
      </c>
      <c r="B3214" s="207" t="s">
        <v>5307</v>
      </c>
      <c r="C3214" s="207" t="s">
        <v>4018</v>
      </c>
      <c r="D3214" s="297">
        <v>108</v>
      </c>
      <c r="L3214" s="207" t="s">
        <v>1905</v>
      </c>
      <c r="M3214" s="207" t="s">
        <v>8958</v>
      </c>
    </row>
    <row r="3215" spans="1:13" x14ac:dyDescent="0.25">
      <c r="A3215" s="207" t="s">
        <v>1187</v>
      </c>
      <c r="B3215" s="207" t="s">
        <v>5307</v>
      </c>
      <c r="C3215" s="207" t="s">
        <v>4020</v>
      </c>
      <c r="D3215" s="297">
        <v>108</v>
      </c>
      <c r="L3215" s="207" t="s">
        <v>1905</v>
      </c>
      <c r="M3215" s="207" t="s">
        <v>8960</v>
      </c>
    </row>
    <row r="3216" spans="1:13" x14ac:dyDescent="0.25">
      <c r="A3216" s="207" t="s">
        <v>1187</v>
      </c>
      <c r="B3216" s="207" t="s">
        <v>5307</v>
      </c>
      <c r="C3216" s="207" t="s">
        <v>7749</v>
      </c>
      <c r="D3216" s="297">
        <v>6</v>
      </c>
      <c r="L3216" s="207" t="s">
        <v>1905</v>
      </c>
      <c r="M3216" s="207" t="s">
        <v>8961</v>
      </c>
    </row>
    <row r="3217" spans="1:13" x14ac:dyDescent="0.25">
      <c r="A3217" s="207" t="s">
        <v>1187</v>
      </c>
      <c r="B3217" s="207" t="s">
        <v>5307</v>
      </c>
      <c r="C3217" s="207" t="s">
        <v>4022</v>
      </c>
      <c r="D3217" s="297">
        <v>92</v>
      </c>
      <c r="L3217" s="207" t="s">
        <v>1905</v>
      </c>
      <c r="M3217" s="207" t="s">
        <v>8996</v>
      </c>
    </row>
    <row r="3218" spans="1:13" x14ac:dyDescent="0.25">
      <c r="A3218" s="207" t="s">
        <v>1187</v>
      </c>
      <c r="B3218" s="207" t="s">
        <v>5307</v>
      </c>
      <c r="C3218" s="207" t="s">
        <v>4024</v>
      </c>
      <c r="D3218" s="297">
        <v>4</v>
      </c>
      <c r="L3218" s="207" t="s">
        <v>1905</v>
      </c>
      <c r="M3218" s="207" t="s">
        <v>9023</v>
      </c>
    </row>
    <row r="3219" spans="1:13" x14ac:dyDescent="0.25">
      <c r="A3219" s="207" t="s">
        <v>1187</v>
      </c>
      <c r="B3219" s="207" t="s">
        <v>5307</v>
      </c>
      <c r="C3219" s="207" t="s">
        <v>4028</v>
      </c>
      <c r="D3219" s="297">
        <v>2</v>
      </c>
      <c r="L3219" s="207" t="s">
        <v>1905</v>
      </c>
      <c r="M3219" s="207" t="s">
        <v>9030</v>
      </c>
    </row>
    <row r="3220" spans="1:13" x14ac:dyDescent="0.25">
      <c r="A3220" s="207" t="s">
        <v>1187</v>
      </c>
      <c r="B3220" s="207" t="s">
        <v>5307</v>
      </c>
      <c r="C3220" s="207" t="s">
        <v>5877</v>
      </c>
      <c r="D3220" s="297">
        <v>20</v>
      </c>
      <c r="L3220" s="207" t="s">
        <v>1905</v>
      </c>
      <c r="M3220" s="207" t="s">
        <v>7743</v>
      </c>
    </row>
    <row r="3221" spans="1:13" x14ac:dyDescent="0.25">
      <c r="A3221" s="207" t="s">
        <v>1187</v>
      </c>
      <c r="B3221" s="207" t="s">
        <v>5307</v>
      </c>
      <c r="C3221" s="207" t="s">
        <v>4037</v>
      </c>
      <c r="D3221" s="297">
        <v>693</v>
      </c>
      <c r="L3221" s="207" t="s">
        <v>1905</v>
      </c>
      <c r="M3221" s="207" t="s">
        <v>8454</v>
      </c>
    </row>
    <row r="3222" spans="1:13" x14ac:dyDescent="0.25">
      <c r="A3222" s="207" t="s">
        <v>1187</v>
      </c>
      <c r="B3222" s="207" t="s">
        <v>5307</v>
      </c>
      <c r="C3222" s="207" t="s">
        <v>4038</v>
      </c>
      <c r="D3222" s="297">
        <v>584</v>
      </c>
      <c r="L3222" s="207" t="s">
        <v>1905</v>
      </c>
      <c r="M3222" s="207" t="s">
        <v>4517</v>
      </c>
    </row>
    <row r="3223" spans="1:13" x14ac:dyDescent="0.25">
      <c r="A3223" s="207" t="s">
        <v>1187</v>
      </c>
      <c r="B3223" s="207" t="s">
        <v>5307</v>
      </c>
      <c r="C3223" s="207" t="s">
        <v>4040</v>
      </c>
      <c r="D3223" s="297">
        <v>1793</v>
      </c>
      <c r="L3223" s="207" t="s">
        <v>1905</v>
      </c>
      <c r="M3223" s="207" t="s">
        <v>7612</v>
      </c>
    </row>
    <row r="3224" spans="1:13" x14ac:dyDescent="0.25">
      <c r="A3224" s="207" t="s">
        <v>1187</v>
      </c>
      <c r="B3224" s="207" t="s">
        <v>5307</v>
      </c>
      <c r="C3224" s="207" t="s">
        <v>4042</v>
      </c>
      <c r="D3224" s="297">
        <v>502</v>
      </c>
      <c r="L3224" s="207" t="s">
        <v>1905</v>
      </c>
      <c r="M3224" s="207" t="s">
        <v>7618</v>
      </c>
    </row>
    <row r="3225" spans="1:13" x14ac:dyDescent="0.25">
      <c r="A3225" s="207" t="s">
        <v>1187</v>
      </c>
      <c r="B3225" s="207" t="s">
        <v>5307</v>
      </c>
      <c r="C3225" s="207" t="s">
        <v>4044</v>
      </c>
      <c r="D3225" s="297">
        <v>258</v>
      </c>
      <c r="L3225" s="207" t="s">
        <v>1905</v>
      </c>
      <c r="M3225" s="207" t="s">
        <v>7874</v>
      </c>
    </row>
    <row r="3226" spans="1:13" x14ac:dyDescent="0.25">
      <c r="A3226" s="207" t="s">
        <v>1187</v>
      </c>
      <c r="B3226" s="207" t="s">
        <v>5307</v>
      </c>
      <c r="C3226" s="207" t="s">
        <v>4046</v>
      </c>
      <c r="D3226" s="297">
        <v>348</v>
      </c>
      <c r="L3226" s="207" t="s">
        <v>1905</v>
      </c>
      <c r="M3226" s="207" t="s">
        <v>7623</v>
      </c>
    </row>
    <row r="3227" spans="1:13" x14ac:dyDescent="0.25">
      <c r="A3227" s="207" t="s">
        <v>1187</v>
      </c>
      <c r="B3227" s="207" t="s">
        <v>5307</v>
      </c>
      <c r="C3227" s="207" t="s">
        <v>4047</v>
      </c>
      <c r="D3227" s="297">
        <v>232</v>
      </c>
      <c r="L3227" s="207" t="s">
        <v>1905</v>
      </c>
      <c r="M3227" s="207" t="s">
        <v>8028</v>
      </c>
    </row>
    <row r="3228" spans="1:13" x14ac:dyDescent="0.25">
      <c r="A3228" s="207" t="s">
        <v>1187</v>
      </c>
      <c r="B3228" s="207" t="s">
        <v>5307</v>
      </c>
      <c r="C3228" s="207" t="s">
        <v>4049</v>
      </c>
      <c r="D3228" s="297">
        <v>232</v>
      </c>
      <c r="L3228" s="207" t="s">
        <v>1912</v>
      </c>
      <c r="M3228" s="207" t="s">
        <v>3257</v>
      </c>
    </row>
    <row r="3229" spans="1:13" x14ac:dyDescent="0.25">
      <c r="A3229" s="207" t="s">
        <v>1187</v>
      </c>
      <c r="B3229" s="207" t="s">
        <v>5307</v>
      </c>
      <c r="C3229" s="207" t="s">
        <v>5896</v>
      </c>
      <c r="D3229" s="297">
        <v>400</v>
      </c>
      <c r="L3229" s="207" t="s">
        <v>1912</v>
      </c>
      <c r="M3229" s="207" t="s">
        <v>3317</v>
      </c>
    </row>
    <row r="3230" spans="1:13" x14ac:dyDescent="0.25">
      <c r="A3230" s="207" t="s">
        <v>1187</v>
      </c>
      <c r="B3230" s="207" t="s">
        <v>5307</v>
      </c>
      <c r="C3230" s="207" t="s">
        <v>4051</v>
      </c>
      <c r="D3230" s="297">
        <v>526</v>
      </c>
      <c r="L3230" s="207" t="s">
        <v>1912</v>
      </c>
      <c r="M3230" s="207" t="s">
        <v>3341</v>
      </c>
    </row>
    <row r="3231" spans="1:13" x14ac:dyDescent="0.25">
      <c r="A3231" s="207" t="s">
        <v>1187</v>
      </c>
      <c r="B3231" s="207" t="s">
        <v>5307</v>
      </c>
      <c r="C3231" s="207" t="s">
        <v>4053</v>
      </c>
      <c r="D3231" s="297">
        <v>1188</v>
      </c>
      <c r="L3231" s="207" t="s">
        <v>1912</v>
      </c>
      <c r="M3231" s="207" t="s">
        <v>7593</v>
      </c>
    </row>
    <row r="3232" spans="1:13" x14ac:dyDescent="0.25">
      <c r="A3232" s="207" t="s">
        <v>1187</v>
      </c>
      <c r="B3232" s="207" t="s">
        <v>5307</v>
      </c>
      <c r="C3232" s="207" t="s">
        <v>4054</v>
      </c>
      <c r="D3232" s="297">
        <v>482</v>
      </c>
      <c r="L3232" s="207" t="s">
        <v>1912</v>
      </c>
      <c r="M3232" s="207" t="s">
        <v>3353</v>
      </c>
    </row>
    <row r="3233" spans="1:13" x14ac:dyDescent="0.25">
      <c r="A3233" s="207" t="s">
        <v>1187</v>
      </c>
      <c r="B3233" s="207" t="s">
        <v>5307</v>
      </c>
      <c r="C3233" s="207" t="s">
        <v>5905</v>
      </c>
      <c r="D3233" s="297">
        <v>206</v>
      </c>
      <c r="L3233" s="207" t="s">
        <v>1912</v>
      </c>
      <c r="M3233" s="207" t="s">
        <v>3359</v>
      </c>
    </row>
    <row r="3234" spans="1:13" x14ac:dyDescent="0.25">
      <c r="A3234" s="207" t="s">
        <v>1187</v>
      </c>
      <c r="B3234" s="207" t="s">
        <v>5307</v>
      </c>
      <c r="C3234" s="207" t="s">
        <v>5908</v>
      </c>
      <c r="D3234" s="297">
        <v>216</v>
      </c>
      <c r="L3234" s="207" t="s">
        <v>1912</v>
      </c>
      <c r="M3234" s="207" t="s">
        <v>3362</v>
      </c>
    </row>
    <row r="3235" spans="1:13" x14ac:dyDescent="0.25">
      <c r="A3235" s="207" t="s">
        <v>1187</v>
      </c>
      <c r="B3235" s="207" t="s">
        <v>5307</v>
      </c>
      <c r="C3235" s="207" t="s">
        <v>4056</v>
      </c>
      <c r="D3235" s="297">
        <v>398</v>
      </c>
      <c r="L3235" s="207" t="s">
        <v>1912</v>
      </c>
      <c r="M3235" s="207" t="s">
        <v>7945</v>
      </c>
    </row>
    <row r="3236" spans="1:13" x14ac:dyDescent="0.25">
      <c r="A3236" s="207" t="s">
        <v>1187</v>
      </c>
      <c r="B3236" s="207" t="s">
        <v>5307</v>
      </c>
      <c r="C3236" s="207" t="s">
        <v>4058</v>
      </c>
      <c r="D3236" s="297">
        <v>1094</v>
      </c>
      <c r="L3236" s="207" t="s">
        <v>1912</v>
      </c>
      <c r="M3236" s="207" t="s">
        <v>3380</v>
      </c>
    </row>
    <row r="3237" spans="1:13" x14ac:dyDescent="0.25">
      <c r="A3237" s="207" t="s">
        <v>1187</v>
      </c>
      <c r="B3237" s="207" t="s">
        <v>5307</v>
      </c>
      <c r="C3237" s="207" t="s">
        <v>4060</v>
      </c>
      <c r="D3237" s="297">
        <v>288</v>
      </c>
      <c r="L3237" s="207" t="s">
        <v>1912</v>
      </c>
      <c r="M3237" s="207" t="s">
        <v>3383</v>
      </c>
    </row>
    <row r="3238" spans="1:13" x14ac:dyDescent="0.25">
      <c r="A3238" s="207" t="s">
        <v>1187</v>
      </c>
      <c r="B3238" s="207" t="s">
        <v>5307</v>
      </c>
      <c r="C3238" s="207" t="s">
        <v>4063</v>
      </c>
      <c r="D3238" s="297">
        <v>284</v>
      </c>
      <c r="L3238" s="207" t="s">
        <v>1912</v>
      </c>
      <c r="M3238" s="207" t="s">
        <v>7946</v>
      </c>
    </row>
    <row r="3239" spans="1:13" x14ac:dyDescent="0.25">
      <c r="A3239" s="207" t="s">
        <v>1187</v>
      </c>
      <c r="B3239" s="207" t="s">
        <v>5307</v>
      </c>
      <c r="C3239" s="207" t="s">
        <v>4065</v>
      </c>
      <c r="D3239" s="297">
        <v>1042</v>
      </c>
      <c r="L3239" s="207" t="s">
        <v>1912</v>
      </c>
      <c r="M3239" s="207" t="s">
        <v>7947</v>
      </c>
    </row>
    <row r="3240" spans="1:13" x14ac:dyDescent="0.25">
      <c r="A3240" s="207" t="s">
        <v>1187</v>
      </c>
      <c r="B3240" s="207" t="s">
        <v>5307</v>
      </c>
      <c r="C3240" s="207" t="s">
        <v>4067</v>
      </c>
      <c r="D3240" s="297">
        <v>328</v>
      </c>
      <c r="L3240" s="207" t="s">
        <v>1912</v>
      </c>
      <c r="M3240" s="207" t="s">
        <v>3386</v>
      </c>
    </row>
    <row r="3241" spans="1:13" x14ac:dyDescent="0.25">
      <c r="A3241" s="207" t="s">
        <v>1187</v>
      </c>
      <c r="B3241" s="207" t="s">
        <v>5307</v>
      </c>
      <c r="C3241" s="207" t="s">
        <v>4070</v>
      </c>
      <c r="D3241" s="297">
        <v>423</v>
      </c>
      <c r="L3241" s="207" t="s">
        <v>1912</v>
      </c>
      <c r="M3241" s="207" t="s">
        <v>7597</v>
      </c>
    </row>
    <row r="3242" spans="1:13" x14ac:dyDescent="0.25">
      <c r="A3242" s="207" t="s">
        <v>1187</v>
      </c>
      <c r="B3242" s="207" t="s">
        <v>5307</v>
      </c>
      <c r="C3242" s="207" t="s">
        <v>4072</v>
      </c>
      <c r="D3242" s="297">
        <v>226</v>
      </c>
      <c r="L3242" s="207" t="s">
        <v>1912</v>
      </c>
      <c r="M3242" s="207" t="s">
        <v>3397</v>
      </c>
    </row>
    <row r="3243" spans="1:13" x14ac:dyDescent="0.25">
      <c r="A3243" s="207" t="s">
        <v>1187</v>
      </c>
      <c r="B3243" s="207" t="s">
        <v>5307</v>
      </c>
      <c r="C3243" s="207" t="s">
        <v>4074</v>
      </c>
      <c r="D3243" s="297">
        <v>676</v>
      </c>
      <c r="L3243" s="207" t="s">
        <v>1912</v>
      </c>
      <c r="M3243" s="207" t="s">
        <v>7950</v>
      </c>
    </row>
    <row r="3244" spans="1:13" x14ac:dyDescent="0.25">
      <c r="A3244" s="207" t="s">
        <v>1187</v>
      </c>
      <c r="B3244" s="207" t="s">
        <v>5307</v>
      </c>
      <c r="C3244" s="207" t="s">
        <v>4076</v>
      </c>
      <c r="D3244" s="297">
        <v>233</v>
      </c>
      <c r="L3244" s="207" t="s">
        <v>1912</v>
      </c>
      <c r="M3244" s="207" t="s">
        <v>7951</v>
      </c>
    </row>
    <row r="3245" spans="1:13" x14ac:dyDescent="0.25">
      <c r="A3245" s="207" t="s">
        <v>1187</v>
      </c>
      <c r="B3245" s="207" t="s">
        <v>5307</v>
      </c>
      <c r="C3245" s="207" t="s">
        <v>4078</v>
      </c>
      <c r="D3245" s="297">
        <v>122</v>
      </c>
      <c r="L3245" s="207" t="s">
        <v>1912</v>
      </c>
      <c r="M3245" s="207" t="s">
        <v>7954</v>
      </c>
    </row>
    <row r="3246" spans="1:13" x14ac:dyDescent="0.25">
      <c r="A3246" s="207" t="s">
        <v>1187</v>
      </c>
      <c r="B3246" s="207" t="s">
        <v>5307</v>
      </c>
      <c r="C3246" s="207" t="s">
        <v>4079</v>
      </c>
      <c r="D3246" s="297">
        <v>150</v>
      </c>
      <c r="L3246" s="207" t="s">
        <v>1912</v>
      </c>
      <c r="M3246" s="207" t="s">
        <v>8492</v>
      </c>
    </row>
    <row r="3247" spans="1:13" x14ac:dyDescent="0.25">
      <c r="A3247" s="207" t="s">
        <v>1187</v>
      </c>
      <c r="B3247" s="207" t="s">
        <v>5307</v>
      </c>
      <c r="C3247" s="207" t="s">
        <v>5937</v>
      </c>
      <c r="D3247" s="297">
        <v>90</v>
      </c>
      <c r="L3247" s="207" t="s">
        <v>1912</v>
      </c>
      <c r="M3247" s="207" t="s">
        <v>8000</v>
      </c>
    </row>
    <row r="3248" spans="1:13" x14ac:dyDescent="0.25">
      <c r="A3248" s="207" t="s">
        <v>1187</v>
      </c>
      <c r="B3248" s="207" t="s">
        <v>5307</v>
      </c>
      <c r="C3248" s="207" t="s">
        <v>5940</v>
      </c>
      <c r="D3248" s="297">
        <v>126</v>
      </c>
      <c r="L3248" s="207" t="s">
        <v>1912</v>
      </c>
      <c r="M3248" s="207" t="s">
        <v>8178</v>
      </c>
    </row>
    <row r="3249" spans="1:13" x14ac:dyDescent="0.25">
      <c r="A3249" s="207" t="s">
        <v>1187</v>
      </c>
      <c r="B3249" s="207" t="s">
        <v>5307</v>
      </c>
      <c r="C3249" s="207" t="s">
        <v>5943</v>
      </c>
      <c r="D3249" s="297">
        <v>198</v>
      </c>
      <c r="L3249" s="207" t="s">
        <v>1912</v>
      </c>
      <c r="M3249" s="207" t="s">
        <v>8002</v>
      </c>
    </row>
    <row r="3250" spans="1:13" x14ac:dyDescent="0.25">
      <c r="A3250" s="207" t="s">
        <v>1187</v>
      </c>
      <c r="B3250" s="207" t="s">
        <v>5307</v>
      </c>
      <c r="C3250" s="207" t="s">
        <v>4081</v>
      </c>
      <c r="D3250" s="297">
        <v>210</v>
      </c>
      <c r="L3250" s="207" t="s">
        <v>1912</v>
      </c>
      <c r="M3250" s="207" t="s">
        <v>8003</v>
      </c>
    </row>
    <row r="3251" spans="1:13" x14ac:dyDescent="0.25">
      <c r="A3251" s="207" t="s">
        <v>1187</v>
      </c>
      <c r="B3251" s="207" t="s">
        <v>5307</v>
      </c>
      <c r="C3251" s="207" t="s">
        <v>4083</v>
      </c>
      <c r="D3251" s="297">
        <v>474</v>
      </c>
      <c r="L3251" s="207" t="s">
        <v>1912</v>
      </c>
      <c r="M3251" s="207" t="s">
        <v>8004</v>
      </c>
    </row>
    <row r="3252" spans="1:13" x14ac:dyDescent="0.25">
      <c r="A3252" s="207" t="s">
        <v>1187</v>
      </c>
      <c r="B3252" s="207" t="s">
        <v>5307</v>
      </c>
      <c r="C3252" s="207" t="s">
        <v>4085</v>
      </c>
      <c r="D3252" s="297">
        <v>192</v>
      </c>
      <c r="L3252" s="207" t="s">
        <v>1912</v>
      </c>
      <c r="M3252" s="207" t="s">
        <v>9040</v>
      </c>
    </row>
    <row r="3253" spans="1:13" x14ac:dyDescent="0.25">
      <c r="A3253" s="207" t="s">
        <v>1187</v>
      </c>
      <c r="B3253" s="207" t="s">
        <v>5307</v>
      </c>
      <c r="C3253" s="207" t="s">
        <v>5952</v>
      </c>
      <c r="D3253" s="297">
        <v>96</v>
      </c>
      <c r="L3253" s="207" t="s">
        <v>1912</v>
      </c>
      <c r="M3253" s="207" t="s">
        <v>8495</v>
      </c>
    </row>
    <row r="3254" spans="1:13" x14ac:dyDescent="0.25">
      <c r="A3254" s="207" t="s">
        <v>1187</v>
      </c>
      <c r="B3254" s="207" t="s">
        <v>5307</v>
      </c>
      <c r="C3254" s="207" t="s">
        <v>4087</v>
      </c>
      <c r="D3254" s="297">
        <v>116</v>
      </c>
      <c r="L3254" s="207" t="s">
        <v>1912</v>
      </c>
      <c r="M3254" s="207" t="s">
        <v>8006</v>
      </c>
    </row>
    <row r="3255" spans="1:13" x14ac:dyDescent="0.25">
      <c r="A3255" s="207" t="s">
        <v>1187</v>
      </c>
      <c r="B3255" s="207" t="s">
        <v>5307</v>
      </c>
      <c r="C3255" s="207" t="s">
        <v>4089</v>
      </c>
      <c r="D3255" s="297">
        <v>190</v>
      </c>
      <c r="L3255" s="207" t="s">
        <v>1912</v>
      </c>
      <c r="M3255" s="207" t="s">
        <v>8007</v>
      </c>
    </row>
    <row r="3256" spans="1:13" x14ac:dyDescent="0.25">
      <c r="A3256" s="207" t="s">
        <v>1187</v>
      </c>
      <c r="B3256" s="207" t="s">
        <v>5307</v>
      </c>
      <c r="C3256" s="207" t="s">
        <v>4091</v>
      </c>
      <c r="D3256" s="297">
        <v>562</v>
      </c>
      <c r="L3256" s="207" t="s">
        <v>1912</v>
      </c>
      <c r="M3256" s="207" t="s">
        <v>8008</v>
      </c>
    </row>
    <row r="3257" spans="1:13" x14ac:dyDescent="0.25">
      <c r="A3257" s="207" t="s">
        <v>1187</v>
      </c>
      <c r="B3257" s="207" t="s">
        <v>5307</v>
      </c>
      <c r="C3257" s="207" t="s">
        <v>4093</v>
      </c>
      <c r="D3257" s="297">
        <v>98</v>
      </c>
      <c r="L3257" s="207" t="s">
        <v>1912</v>
      </c>
      <c r="M3257" s="207" t="s">
        <v>7678</v>
      </c>
    </row>
    <row r="3258" spans="1:13" x14ac:dyDescent="0.25">
      <c r="A3258" s="207" t="s">
        <v>1187</v>
      </c>
      <c r="B3258" s="207" t="s">
        <v>5307</v>
      </c>
      <c r="C3258" s="207" t="s">
        <v>5963</v>
      </c>
      <c r="D3258" s="297">
        <v>116</v>
      </c>
      <c r="L3258" s="207" t="s">
        <v>1912</v>
      </c>
      <c r="M3258" s="207" t="s">
        <v>3663</v>
      </c>
    </row>
    <row r="3259" spans="1:13" x14ac:dyDescent="0.25">
      <c r="A3259" s="207" t="s">
        <v>1187</v>
      </c>
      <c r="B3259" s="207" t="s">
        <v>5307</v>
      </c>
      <c r="C3259" s="207" t="s">
        <v>4095</v>
      </c>
      <c r="D3259" s="297">
        <v>424</v>
      </c>
      <c r="L3259" s="207" t="s">
        <v>1912</v>
      </c>
      <c r="M3259" s="207" t="s">
        <v>7751</v>
      </c>
    </row>
    <row r="3260" spans="1:13" x14ac:dyDescent="0.25">
      <c r="A3260" s="207" t="s">
        <v>1187</v>
      </c>
      <c r="B3260" s="207" t="s">
        <v>5307</v>
      </c>
      <c r="C3260" s="207" t="s">
        <v>4097</v>
      </c>
      <c r="D3260" s="297">
        <v>138</v>
      </c>
      <c r="L3260" s="207" t="s">
        <v>1912</v>
      </c>
      <c r="M3260" s="207" t="s">
        <v>8190</v>
      </c>
    </row>
    <row r="3261" spans="1:13" x14ac:dyDescent="0.25">
      <c r="A3261" s="207" t="s">
        <v>1280</v>
      </c>
      <c r="B3261" s="207" t="s">
        <v>5284</v>
      </c>
      <c r="C3261" s="207" t="s">
        <v>3285</v>
      </c>
      <c r="D3261" s="297">
        <v>12</v>
      </c>
      <c r="L3261" s="207" t="s">
        <v>1912</v>
      </c>
      <c r="M3261" s="207" t="s">
        <v>8335</v>
      </c>
    </row>
    <row r="3262" spans="1:13" x14ac:dyDescent="0.25">
      <c r="A3262" s="207" t="s">
        <v>1280</v>
      </c>
      <c r="B3262" s="207" t="s">
        <v>5284</v>
      </c>
      <c r="C3262" s="207" t="s">
        <v>3302</v>
      </c>
      <c r="D3262" s="297">
        <v>821</v>
      </c>
      <c r="L3262" s="207" t="s">
        <v>1912</v>
      </c>
      <c r="M3262" s="207" t="s">
        <v>7623</v>
      </c>
    </row>
    <row r="3263" spans="1:13" x14ac:dyDescent="0.25">
      <c r="A3263" s="207" t="s">
        <v>1280</v>
      </c>
      <c r="B3263" s="207" t="s">
        <v>5284</v>
      </c>
      <c r="C3263" s="207" t="s">
        <v>3341</v>
      </c>
      <c r="D3263" s="297">
        <v>2227</v>
      </c>
      <c r="L3263" s="207" t="s">
        <v>1912</v>
      </c>
      <c r="M3263" s="207" t="s">
        <v>9041</v>
      </c>
    </row>
    <row r="3264" spans="1:13" x14ac:dyDescent="0.25">
      <c r="A3264" s="207" t="s">
        <v>1280</v>
      </c>
      <c r="B3264" s="207" t="s">
        <v>5284</v>
      </c>
      <c r="C3264" s="207" t="s">
        <v>3383</v>
      </c>
      <c r="D3264" s="297">
        <v>253</v>
      </c>
      <c r="L3264" s="207" t="s">
        <v>1912</v>
      </c>
      <c r="M3264" s="207" t="s">
        <v>8496</v>
      </c>
    </row>
    <row r="3265" spans="1:13" x14ac:dyDescent="0.25">
      <c r="A3265" s="207" t="s">
        <v>1280</v>
      </c>
      <c r="B3265" s="207" t="s">
        <v>5284</v>
      </c>
      <c r="C3265" s="207" t="s">
        <v>7948</v>
      </c>
      <c r="D3265" s="297">
        <v>2196</v>
      </c>
      <c r="L3265" s="207" t="s">
        <v>1912</v>
      </c>
      <c r="M3265" s="207" t="s">
        <v>7662</v>
      </c>
    </row>
    <row r="3266" spans="1:13" x14ac:dyDescent="0.25">
      <c r="A3266" s="207" t="s">
        <v>1280</v>
      </c>
      <c r="B3266" s="207" t="s">
        <v>5284</v>
      </c>
      <c r="C3266" s="207" t="s">
        <v>7597</v>
      </c>
      <c r="D3266" s="297">
        <v>2</v>
      </c>
      <c r="L3266" s="207" t="s">
        <v>1912</v>
      </c>
      <c r="M3266" s="207" t="s">
        <v>8036</v>
      </c>
    </row>
    <row r="3267" spans="1:13" x14ac:dyDescent="0.25">
      <c r="A3267" s="207" t="s">
        <v>1280</v>
      </c>
      <c r="B3267" s="207" t="s">
        <v>5284</v>
      </c>
      <c r="C3267" s="207" t="s">
        <v>7956</v>
      </c>
      <c r="D3267" s="297">
        <v>9</v>
      </c>
      <c r="L3267" s="207" t="s">
        <v>1912</v>
      </c>
      <c r="M3267" s="207" t="s">
        <v>8037</v>
      </c>
    </row>
    <row r="3268" spans="1:13" x14ac:dyDescent="0.25">
      <c r="A3268" s="207" t="s">
        <v>1280</v>
      </c>
      <c r="B3268" s="207" t="s">
        <v>5284</v>
      </c>
      <c r="C3268" s="207" t="s">
        <v>7957</v>
      </c>
      <c r="D3268" s="297">
        <v>2214</v>
      </c>
      <c r="L3268" s="207" t="s">
        <v>1912</v>
      </c>
      <c r="M3268" s="207" t="s">
        <v>8039</v>
      </c>
    </row>
    <row r="3269" spans="1:13" x14ac:dyDescent="0.25">
      <c r="A3269" s="207" t="s">
        <v>1285</v>
      </c>
      <c r="B3269" s="207" t="s">
        <v>5284</v>
      </c>
      <c r="C3269" s="207" t="s">
        <v>3341</v>
      </c>
      <c r="D3269" s="297">
        <v>996</v>
      </c>
      <c r="L3269" s="207" t="s">
        <v>1918</v>
      </c>
      <c r="M3269" s="207" t="s">
        <v>7654</v>
      </c>
    </row>
    <row r="3270" spans="1:13" x14ac:dyDescent="0.25">
      <c r="A3270" s="207" t="s">
        <v>1285</v>
      </c>
      <c r="B3270" s="207" t="s">
        <v>5284</v>
      </c>
      <c r="C3270" s="207" t="s">
        <v>7596</v>
      </c>
      <c r="D3270" s="297">
        <v>54</v>
      </c>
      <c r="L3270" s="207" t="s">
        <v>1918</v>
      </c>
      <c r="M3270" s="207" t="s">
        <v>3602</v>
      </c>
    </row>
    <row r="3271" spans="1:13" x14ac:dyDescent="0.25">
      <c r="A3271" s="207" t="s">
        <v>1285</v>
      </c>
      <c r="B3271" s="207" t="s">
        <v>5288</v>
      </c>
      <c r="C3271" s="207" t="s">
        <v>7905</v>
      </c>
      <c r="D3271" s="297">
        <v>2</v>
      </c>
      <c r="L3271" s="207" t="s">
        <v>1923</v>
      </c>
      <c r="M3271" s="207" t="s">
        <v>3504</v>
      </c>
    </row>
    <row r="3272" spans="1:13" x14ac:dyDescent="0.25">
      <c r="A3272" s="207" t="s">
        <v>1285</v>
      </c>
      <c r="B3272" s="207" t="s">
        <v>5288</v>
      </c>
      <c r="C3272" s="207" t="s">
        <v>3549</v>
      </c>
      <c r="D3272" s="297">
        <v>6</v>
      </c>
      <c r="L3272" s="207" t="s">
        <v>1923</v>
      </c>
      <c r="M3272" s="207" t="s">
        <v>7649</v>
      </c>
    </row>
    <row r="3273" spans="1:13" x14ac:dyDescent="0.25">
      <c r="A3273" s="207" t="s">
        <v>1285</v>
      </c>
      <c r="B3273" s="207" t="s">
        <v>5288</v>
      </c>
      <c r="C3273" s="207" t="s">
        <v>3551</v>
      </c>
      <c r="D3273" s="297">
        <v>6</v>
      </c>
      <c r="L3273" s="207" t="s">
        <v>1923</v>
      </c>
      <c r="M3273" s="207" t="s">
        <v>7668</v>
      </c>
    </row>
    <row r="3274" spans="1:13" x14ac:dyDescent="0.25">
      <c r="A3274" s="207" t="s">
        <v>1285</v>
      </c>
      <c r="B3274" s="207" t="s">
        <v>5288</v>
      </c>
      <c r="C3274" s="207" t="s">
        <v>3562</v>
      </c>
      <c r="D3274" s="297">
        <v>6</v>
      </c>
      <c r="L3274" s="207" t="s">
        <v>1923</v>
      </c>
      <c r="M3274" s="207" t="s">
        <v>7674</v>
      </c>
    </row>
    <row r="3275" spans="1:13" x14ac:dyDescent="0.25">
      <c r="A3275" s="207" t="s">
        <v>1285</v>
      </c>
      <c r="B3275" s="207" t="s">
        <v>5288</v>
      </c>
      <c r="C3275" s="207" t="s">
        <v>7654</v>
      </c>
      <c r="D3275" s="297">
        <v>353</v>
      </c>
      <c r="L3275" s="207" t="s">
        <v>1923</v>
      </c>
      <c r="M3275" s="207" t="s">
        <v>7678</v>
      </c>
    </row>
    <row r="3276" spans="1:13" x14ac:dyDescent="0.25">
      <c r="A3276" s="207" t="s">
        <v>1285</v>
      </c>
      <c r="B3276" s="207" t="s">
        <v>5288</v>
      </c>
      <c r="C3276" s="207" t="s">
        <v>3628</v>
      </c>
      <c r="D3276" s="297">
        <v>29207</v>
      </c>
      <c r="L3276" s="207" t="s">
        <v>1923</v>
      </c>
      <c r="M3276" s="207" t="s">
        <v>3663</v>
      </c>
    </row>
    <row r="3277" spans="1:13" x14ac:dyDescent="0.25">
      <c r="A3277" s="207" t="s">
        <v>1285</v>
      </c>
      <c r="B3277" s="207" t="s">
        <v>5288</v>
      </c>
      <c r="C3277" s="207" t="s">
        <v>3660</v>
      </c>
      <c r="D3277" s="297">
        <v>6</v>
      </c>
      <c r="L3277" s="207" t="s">
        <v>1931</v>
      </c>
      <c r="M3277" s="207" t="s">
        <v>3257</v>
      </c>
    </row>
    <row r="3278" spans="1:13" x14ac:dyDescent="0.25">
      <c r="A3278" s="207" t="s">
        <v>1285</v>
      </c>
      <c r="B3278" s="207" t="s">
        <v>5288</v>
      </c>
      <c r="C3278" s="207" t="s">
        <v>7690</v>
      </c>
      <c r="D3278" s="297">
        <v>24</v>
      </c>
      <c r="L3278" s="207" t="s">
        <v>1931</v>
      </c>
      <c r="M3278" s="207" t="s">
        <v>3285</v>
      </c>
    </row>
    <row r="3279" spans="1:13" x14ac:dyDescent="0.25">
      <c r="A3279" s="207" t="s">
        <v>1285</v>
      </c>
      <c r="B3279" s="207" t="s">
        <v>5288</v>
      </c>
      <c r="C3279" s="207" t="s">
        <v>7600</v>
      </c>
      <c r="D3279" s="297">
        <v>18</v>
      </c>
      <c r="L3279" s="207" t="s">
        <v>1931</v>
      </c>
      <c r="M3279" s="207" t="s">
        <v>3317</v>
      </c>
    </row>
    <row r="3280" spans="1:13" x14ac:dyDescent="0.25">
      <c r="A3280" s="207" t="s">
        <v>1285</v>
      </c>
      <c r="B3280" s="207" t="s">
        <v>5288</v>
      </c>
      <c r="C3280" s="207" t="s">
        <v>7732</v>
      </c>
      <c r="D3280" s="297">
        <v>6</v>
      </c>
      <c r="L3280" s="207" t="s">
        <v>1931</v>
      </c>
      <c r="M3280" s="207" t="s">
        <v>9042</v>
      </c>
    </row>
    <row r="3281" spans="1:13" x14ac:dyDescent="0.25">
      <c r="A3281" s="207" t="s">
        <v>1285</v>
      </c>
      <c r="B3281" s="207" t="s">
        <v>5288</v>
      </c>
      <c r="C3281" s="207" t="s">
        <v>3930</v>
      </c>
      <c r="D3281" s="297">
        <v>2</v>
      </c>
      <c r="L3281" s="207" t="s">
        <v>1931</v>
      </c>
      <c r="M3281" s="207" t="s">
        <v>3341</v>
      </c>
    </row>
    <row r="3282" spans="1:13" x14ac:dyDescent="0.25">
      <c r="A3282" s="207" t="s">
        <v>1285</v>
      </c>
      <c r="B3282" s="207" t="s">
        <v>5288</v>
      </c>
      <c r="C3282" s="207" t="s">
        <v>3932</v>
      </c>
      <c r="D3282" s="297">
        <v>2</v>
      </c>
      <c r="L3282" s="207" t="s">
        <v>1931</v>
      </c>
      <c r="M3282" s="207" t="s">
        <v>7939</v>
      </c>
    </row>
    <row r="3283" spans="1:13" x14ac:dyDescent="0.25">
      <c r="A3283" s="207" t="s">
        <v>1285</v>
      </c>
      <c r="B3283" s="207" t="s">
        <v>5288</v>
      </c>
      <c r="C3283" s="207" t="s">
        <v>7743</v>
      </c>
      <c r="D3283" s="297">
        <v>260</v>
      </c>
      <c r="L3283" s="207" t="s">
        <v>1931</v>
      </c>
      <c r="M3283" s="207" t="s">
        <v>7593</v>
      </c>
    </row>
    <row r="3284" spans="1:13" x14ac:dyDescent="0.25">
      <c r="A3284" s="207" t="s">
        <v>1285</v>
      </c>
      <c r="B3284" s="207" t="s">
        <v>5288</v>
      </c>
      <c r="C3284" s="207" t="s">
        <v>7745</v>
      </c>
      <c r="D3284" s="297">
        <v>108</v>
      </c>
      <c r="L3284" s="207" t="s">
        <v>1931</v>
      </c>
      <c r="M3284" s="207" t="s">
        <v>3353</v>
      </c>
    </row>
    <row r="3285" spans="1:13" x14ac:dyDescent="0.25">
      <c r="A3285" s="207" t="s">
        <v>1285</v>
      </c>
      <c r="B3285" s="207" t="s">
        <v>5288</v>
      </c>
      <c r="C3285" s="207" t="s">
        <v>3995</v>
      </c>
      <c r="D3285" s="297">
        <v>222</v>
      </c>
      <c r="L3285" s="207" t="s">
        <v>1931</v>
      </c>
      <c r="M3285" s="207" t="s">
        <v>3359</v>
      </c>
    </row>
    <row r="3286" spans="1:13" x14ac:dyDescent="0.25">
      <c r="A3286" s="207" t="s">
        <v>1285</v>
      </c>
      <c r="B3286" s="207" t="s">
        <v>5288</v>
      </c>
      <c r="C3286" s="207" t="s">
        <v>7749</v>
      </c>
      <c r="D3286" s="297">
        <v>22</v>
      </c>
      <c r="L3286" s="207" t="s">
        <v>1931</v>
      </c>
      <c r="M3286" s="207" t="s">
        <v>7945</v>
      </c>
    </row>
    <row r="3287" spans="1:13" x14ac:dyDescent="0.25">
      <c r="A3287" s="207" t="s">
        <v>1285</v>
      </c>
      <c r="B3287" s="207" t="s">
        <v>5288</v>
      </c>
      <c r="C3287" s="207" t="s">
        <v>4037</v>
      </c>
      <c r="D3287" s="297">
        <v>6</v>
      </c>
      <c r="L3287" s="207" t="s">
        <v>1931</v>
      </c>
      <c r="M3287" s="207" t="s">
        <v>3380</v>
      </c>
    </row>
    <row r="3288" spans="1:13" x14ac:dyDescent="0.25">
      <c r="A3288" s="207" t="s">
        <v>1285</v>
      </c>
      <c r="B3288" s="207" t="s">
        <v>5288</v>
      </c>
      <c r="C3288" s="207" t="s">
        <v>4051</v>
      </c>
      <c r="D3288" s="297">
        <v>6</v>
      </c>
      <c r="L3288" s="207" t="s">
        <v>1931</v>
      </c>
      <c r="M3288" s="207" t="s">
        <v>3383</v>
      </c>
    </row>
    <row r="3289" spans="1:13" x14ac:dyDescent="0.25">
      <c r="A3289" s="207" t="s">
        <v>1285</v>
      </c>
      <c r="B3289" s="207" t="s">
        <v>5288</v>
      </c>
      <c r="C3289" s="207" t="s">
        <v>7879</v>
      </c>
      <c r="D3289" s="297">
        <v>807</v>
      </c>
      <c r="L3289" s="207" t="s">
        <v>1931</v>
      </c>
      <c r="M3289" s="207" t="s">
        <v>7947</v>
      </c>
    </row>
    <row r="3290" spans="1:13" x14ac:dyDescent="0.25">
      <c r="A3290" s="207" t="s">
        <v>1296</v>
      </c>
      <c r="B3290" s="207" t="s">
        <v>5288</v>
      </c>
      <c r="C3290" s="207" t="s">
        <v>3480</v>
      </c>
      <c r="D3290" s="297">
        <v>339</v>
      </c>
      <c r="L3290" s="207" t="s">
        <v>1931</v>
      </c>
      <c r="M3290" s="207" t="s">
        <v>3386</v>
      </c>
    </row>
    <row r="3291" spans="1:13" x14ac:dyDescent="0.25">
      <c r="A3291" s="207" t="s">
        <v>1296</v>
      </c>
      <c r="B3291" s="207" t="s">
        <v>5288</v>
      </c>
      <c r="C3291" s="207" t="s">
        <v>3483</v>
      </c>
      <c r="D3291" s="297">
        <v>128</v>
      </c>
      <c r="L3291" s="207" t="s">
        <v>1931</v>
      </c>
      <c r="M3291" s="207" t="s">
        <v>7597</v>
      </c>
    </row>
    <row r="3292" spans="1:13" x14ac:dyDescent="0.25">
      <c r="A3292" s="207" t="s">
        <v>1296</v>
      </c>
      <c r="B3292" s="207" t="s">
        <v>5288</v>
      </c>
      <c r="C3292" s="207" t="s">
        <v>3486</v>
      </c>
      <c r="D3292" s="297">
        <v>35</v>
      </c>
      <c r="L3292" s="207" t="s">
        <v>1931</v>
      </c>
      <c r="M3292" s="207" t="s">
        <v>3397</v>
      </c>
    </row>
    <row r="3293" spans="1:13" x14ac:dyDescent="0.25">
      <c r="A3293" s="207" t="s">
        <v>1296</v>
      </c>
      <c r="B3293" s="207" t="s">
        <v>5288</v>
      </c>
      <c r="C3293" s="207" t="s">
        <v>3492</v>
      </c>
      <c r="D3293" s="297">
        <v>360</v>
      </c>
      <c r="L3293" s="207" t="s">
        <v>1931</v>
      </c>
      <c r="M3293" s="207" t="s">
        <v>7950</v>
      </c>
    </row>
    <row r="3294" spans="1:13" x14ac:dyDescent="0.25">
      <c r="A3294" s="207" t="s">
        <v>1296</v>
      </c>
      <c r="B3294" s="207" t="s">
        <v>5288</v>
      </c>
      <c r="C3294" s="207" t="s">
        <v>3495</v>
      </c>
      <c r="D3294" s="297">
        <v>14</v>
      </c>
      <c r="L3294" s="207" t="s">
        <v>1931</v>
      </c>
      <c r="M3294" s="207" t="s">
        <v>7951</v>
      </c>
    </row>
    <row r="3295" spans="1:13" x14ac:dyDescent="0.25">
      <c r="A3295" s="207" t="s">
        <v>1296</v>
      </c>
      <c r="B3295" s="207" t="s">
        <v>5288</v>
      </c>
      <c r="C3295" s="207" t="s">
        <v>3498</v>
      </c>
      <c r="D3295" s="297">
        <v>48</v>
      </c>
      <c r="L3295" s="207" t="s">
        <v>1931</v>
      </c>
      <c r="M3295" s="207" t="s">
        <v>7952</v>
      </c>
    </row>
    <row r="3296" spans="1:13" x14ac:dyDescent="0.25">
      <c r="A3296" s="207" t="s">
        <v>1296</v>
      </c>
      <c r="B3296" s="207" t="s">
        <v>5288</v>
      </c>
      <c r="C3296" s="207" t="s">
        <v>3504</v>
      </c>
      <c r="D3296" s="297">
        <v>34</v>
      </c>
      <c r="L3296" s="207" t="s">
        <v>1931</v>
      </c>
      <c r="M3296" s="207" t="s">
        <v>3409</v>
      </c>
    </row>
    <row r="3297" spans="1:13" x14ac:dyDescent="0.25">
      <c r="A3297" s="207" t="s">
        <v>1296</v>
      </c>
      <c r="B3297" s="207" t="s">
        <v>5288</v>
      </c>
      <c r="C3297" s="207" t="s">
        <v>3507</v>
      </c>
      <c r="D3297" s="297">
        <v>91</v>
      </c>
      <c r="L3297" s="207" t="s">
        <v>1931</v>
      </c>
      <c r="M3297" s="207" t="s">
        <v>7654</v>
      </c>
    </row>
    <row r="3298" spans="1:13" x14ac:dyDescent="0.25">
      <c r="A3298" s="207" t="s">
        <v>1296</v>
      </c>
      <c r="B3298" s="207" t="s">
        <v>5288</v>
      </c>
      <c r="C3298" s="207" t="s">
        <v>3524</v>
      </c>
      <c r="D3298" s="297">
        <v>8</v>
      </c>
      <c r="L3298" s="207" t="s">
        <v>1931</v>
      </c>
      <c r="M3298" s="207" t="s">
        <v>3628</v>
      </c>
    </row>
    <row r="3299" spans="1:13" x14ac:dyDescent="0.25">
      <c r="A3299" s="207" t="s">
        <v>1296</v>
      </c>
      <c r="B3299" s="207" t="s">
        <v>5288</v>
      </c>
      <c r="C3299" s="207" t="s">
        <v>3532</v>
      </c>
      <c r="D3299" s="297">
        <v>360</v>
      </c>
      <c r="L3299" s="207" t="s">
        <v>1931</v>
      </c>
      <c r="M3299" s="207" t="s">
        <v>8190</v>
      </c>
    </row>
    <row r="3300" spans="1:13" x14ac:dyDescent="0.25">
      <c r="A3300" s="207" t="s">
        <v>1296</v>
      </c>
      <c r="B3300" s="207" t="s">
        <v>5288</v>
      </c>
      <c r="C3300" s="207" t="s">
        <v>3535</v>
      </c>
      <c r="D3300" s="297">
        <v>42</v>
      </c>
      <c r="L3300" s="207" t="s">
        <v>1931</v>
      </c>
      <c r="M3300" s="207" t="s">
        <v>7601</v>
      </c>
    </row>
    <row r="3301" spans="1:13" x14ac:dyDescent="0.25">
      <c r="A3301" s="207" t="s">
        <v>1296</v>
      </c>
      <c r="B3301" s="207" t="s">
        <v>5288</v>
      </c>
      <c r="C3301" s="207" t="s">
        <v>3543</v>
      </c>
      <c r="D3301" s="297">
        <v>381</v>
      </c>
      <c r="L3301" s="207" t="s">
        <v>1931</v>
      </c>
      <c r="M3301" s="207" t="s">
        <v>8309</v>
      </c>
    </row>
    <row r="3302" spans="1:13" x14ac:dyDescent="0.25">
      <c r="A3302" s="207" t="s">
        <v>1296</v>
      </c>
      <c r="B3302" s="207" t="s">
        <v>5288</v>
      </c>
      <c r="C3302" s="207" t="s">
        <v>3549</v>
      </c>
      <c r="D3302" s="297">
        <v>84</v>
      </c>
      <c r="L3302" s="207" t="s">
        <v>1931</v>
      </c>
      <c r="M3302" s="207" t="s">
        <v>4517</v>
      </c>
    </row>
    <row r="3303" spans="1:13" x14ac:dyDescent="0.25">
      <c r="A3303" s="207" t="s">
        <v>1296</v>
      </c>
      <c r="B3303" s="207" t="s">
        <v>5288</v>
      </c>
      <c r="C3303" s="207" t="s">
        <v>3565</v>
      </c>
      <c r="D3303" s="297">
        <v>64</v>
      </c>
      <c r="L3303" s="207" t="s">
        <v>1931</v>
      </c>
      <c r="M3303" s="207" t="s">
        <v>7703</v>
      </c>
    </row>
    <row r="3304" spans="1:13" x14ac:dyDescent="0.25">
      <c r="A3304" s="207" t="s">
        <v>1296</v>
      </c>
      <c r="B3304" s="207" t="s">
        <v>5288</v>
      </c>
      <c r="C3304" s="207" t="s">
        <v>3588</v>
      </c>
      <c r="D3304" s="297">
        <v>24</v>
      </c>
      <c r="L3304" s="207" t="s">
        <v>1931</v>
      </c>
      <c r="M3304" s="207" t="s">
        <v>7704</v>
      </c>
    </row>
    <row r="3305" spans="1:13" x14ac:dyDescent="0.25">
      <c r="A3305" s="207" t="s">
        <v>1296</v>
      </c>
      <c r="B3305" s="207" t="s">
        <v>5288</v>
      </c>
      <c r="C3305" s="207" t="s">
        <v>3602</v>
      </c>
      <c r="D3305" s="297">
        <v>4</v>
      </c>
      <c r="L3305" s="207" t="s">
        <v>1931</v>
      </c>
      <c r="M3305" s="207" t="s">
        <v>7623</v>
      </c>
    </row>
    <row r="3306" spans="1:13" x14ac:dyDescent="0.25">
      <c r="A3306" s="207" t="s">
        <v>1296</v>
      </c>
      <c r="B3306" s="207" t="s">
        <v>5288</v>
      </c>
      <c r="C3306" s="207" t="s">
        <v>3628</v>
      </c>
      <c r="D3306" s="297">
        <v>1889</v>
      </c>
      <c r="L3306" s="207" t="s">
        <v>1931</v>
      </c>
      <c r="M3306" s="207" t="s">
        <v>7624</v>
      </c>
    </row>
    <row r="3307" spans="1:13" x14ac:dyDescent="0.25">
      <c r="A3307" s="207" t="s">
        <v>1296</v>
      </c>
      <c r="B3307" s="207" t="s">
        <v>5288</v>
      </c>
      <c r="C3307" s="207" t="s">
        <v>3642</v>
      </c>
      <c r="D3307" s="297">
        <v>20</v>
      </c>
      <c r="L3307" s="207" t="s">
        <v>1931</v>
      </c>
      <c r="M3307" s="207" t="s">
        <v>7627</v>
      </c>
    </row>
    <row r="3308" spans="1:13" x14ac:dyDescent="0.25">
      <c r="A3308" s="207" t="s">
        <v>1296</v>
      </c>
      <c r="B3308" s="207" t="s">
        <v>5288</v>
      </c>
      <c r="C3308" s="207" t="s">
        <v>3645</v>
      </c>
      <c r="D3308" s="297">
        <v>10</v>
      </c>
      <c r="L3308" s="207" t="s">
        <v>1931</v>
      </c>
      <c r="M3308" s="207" t="s">
        <v>7670</v>
      </c>
    </row>
    <row r="3309" spans="1:13" x14ac:dyDescent="0.25">
      <c r="A3309" s="207" t="s">
        <v>1296</v>
      </c>
      <c r="B3309" s="207" t="s">
        <v>5288</v>
      </c>
      <c r="C3309" s="207" t="s">
        <v>3930</v>
      </c>
      <c r="D3309" s="297">
        <v>279</v>
      </c>
      <c r="L3309" s="207" t="s">
        <v>1931</v>
      </c>
      <c r="M3309" s="207" t="s">
        <v>8036</v>
      </c>
    </row>
    <row r="3310" spans="1:13" x14ac:dyDescent="0.25">
      <c r="A3310" s="207" t="s">
        <v>1296</v>
      </c>
      <c r="B3310" s="207" t="s">
        <v>5288</v>
      </c>
      <c r="C3310" s="207" t="s">
        <v>3932</v>
      </c>
      <c r="D3310" s="297">
        <v>258</v>
      </c>
      <c r="L3310" s="207" t="s">
        <v>1931</v>
      </c>
      <c r="M3310" s="207" t="s">
        <v>8039</v>
      </c>
    </row>
    <row r="3311" spans="1:13" x14ac:dyDescent="0.25">
      <c r="A3311" s="207" t="s">
        <v>1296</v>
      </c>
      <c r="B3311" s="207" t="s">
        <v>5288</v>
      </c>
      <c r="C3311" s="207" t="s">
        <v>3935</v>
      </c>
      <c r="D3311" s="297">
        <v>20</v>
      </c>
      <c r="L3311" s="207" t="s">
        <v>1941</v>
      </c>
      <c r="M3311" s="207" t="s">
        <v>9083</v>
      </c>
    </row>
    <row r="3312" spans="1:13" x14ac:dyDescent="0.25">
      <c r="A3312" s="207" t="s">
        <v>1296</v>
      </c>
      <c r="B3312" s="207" t="s">
        <v>5288</v>
      </c>
      <c r="C3312" s="207" t="s">
        <v>3938</v>
      </c>
      <c r="D3312" s="297">
        <v>534</v>
      </c>
      <c r="L3312" s="207" t="s">
        <v>1941</v>
      </c>
      <c r="M3312" s="207" t="s">
        <v>8472</v>
      </c>
    </row>
    <row r="3313" spans="1:13" x14ac:dyDescent="0.25">
      <c r="A3313" s="207" t="s">
        <v>1296</v>
      </c>
      <c r="B3313" s="207" t="s">
        <v>5288</v>
      </c>
      <c r="C3313" s="207" t="s">
        <v>3941</v>
      </c>
      <c r="D3313" s="297">
        <v>24</v>
      </c>
      <c r="L3313" s="207" t="s">
        <v>1941</v>
      </c>
      <c r="M3313" s="207" t="s">
        <v>3251</v>
      </c>
    </row>
    <row r="3314" spans="1:13" x14ac:dyDescent="0.25">
      <c r="A3314" s="207" t="s">
        <v>1296</v>
      </c>
      <c r="B3314" s="207" t="s">
        <v>5288</v>
      </c>
      <c r="C3314" s="207" t="s">
        <v>3995</v>
      </c>
      <c r="D3314" s="297">
        <v>387</v>
      </c>
      <c r="L3314" s="207" t="s">
        <v>1941</v>
      </c>
      <c r="M3314" s="207" t="s">
        <v>3254</v>
      </c>
    </row>
    <row r="3315" spans="1:13" x14ac:dyDescent="0.25">
      <c r="A3315" s="207" t="s">
        <v>1296</v>
      </c>
      <c r="B3315" s="207" t="s">
        <v>5288</v>
      </c>
      <c r="C3315" s="207" t="s">
        <v>4070</v>
      </c>
      <c r="D3315" s="297">
        <v>6</v>
      </c>
      <c r="L3315" s="207" t="s">
        <v>1941</v>
      </c>
      <c r="M3315" s="207" t="s">
        <v>3257</v>
      </c>
    </row>
    <row r="3316" spans="1:13" x14ac:dyDescent="0.25">
      <c r="A3316" s="207" t="s">
        <v>1296</v>
      </c>
      <c r="B3316" s="207" t="s">
        <v>5288</v>
      </c>
      <c r="C3316" s="207" t="s">
        <v>8181</v>
      </c>
      <c r="D3316" s="297">
        <v>181</v>
      </c>
      <c r="L3316" s="207" t="s">
        <v>1941</v>
      </c>
      <c r="M3316" s="207" t="s">
        <v>3260</v>
      </c>
    </row>
    <row r="3317" spans="1:13" x14ac:dyDescent="0.25">
      <c r="A3317" s="207" t="s">
        <v>1296</v>
      </c>
      <c r="B3317" s="207" t="s">
        <v>5288</v>
      </c>
      <c r="C3317" s="207" t="s">
        <v>4100</v>
      </c>
      <c r="D3317" s="297">
        <v>335</v>
      </c>
      <c r="L3317" s="207" t="s">
        <v>1941</v>
      </c>
      <c r="M3317" s="207" t="s">
        <v>3263</v>
      </c>
    </row>
    <row r="3318" spans="1:13" x14ac:dyDescent="0.25">
      <c r="A3318" s="207" t="s">
        <v>1296</v>
      </c>
      <c r="B3318" s="207" t="s">
        <v>5288</v>
      </c>
      <c r="C3318" s="207" t="s">
        <v>4101</v>
      </c>
      <c r="D3318" s="297">
        <v>48</v>
      </c>
      <c r="L3318" s="207" t="s">
        <v>1941</v>
      </c>
      <c r="M3318" s="207" t="s">
        <v>7898</v>
      </c>
    </row>
    <row r="3319" spans="1:13" x14ac:dyDescent="0.25">
      <c r="A3319" s="207" t="s">
        <v>1296</v>
      </c>
      <c r="B3319" s="207" t="s">
        <v>5288</v>
      </c>
      <c r="C3319" s="207" t="s">
        <v>8455</v>
      </c>
      <c r="D3319" s="297">
        <v>48</v>
      </c>
      <c r="L3319" s="207" t="s">
        <v>1941</v>
      </c>
      <c r="M3319" s="207" t="s">
        <v>9044</v>
      </c>
    </row>
    <row r="3320" spans="1:13" x14ac:dyDescent="0.25">
      <c r="A3320" s="207" t="s">
        <v>1296</v>
      </c>
      <c r="B3320" s="207" t="s">
        <v>5304</v>
      </c>
      <c r="C3320" s="207" t="s">
        <v>3480</v>
      </c>
      <c r="D3320" s="297">
        <v>244</v>
      </c>
      <c r="L3320" s="207" t="s">
        <v>1941</v>
      </c>
      <c r="M3320" s="207" t="s">
        <v>3266</v>
      </c>
    </row>
    <row r="3321" spans="1:13" x14ac:dyDescent="0.25">
      <c r="A3321" s="207" t="s">
        <v>1296</v>
      </c>
      <c r="B3321" s="207" t="s">
        <v>5304</v>
      </c>
      <c r="C3321" s="207" t="s">
        <v>3483</v>
      </c>
      <c r="D3321" s="297">
        <v>312</v>
      </c>
      <c r="L3321" s="207" t="s">
        <v>1941</v>
      </c>
      <c r="M3321" s="207" t="s">
        <v>3269</v>
      </c>
    </row>
    <row r="3322" spans="1:13" x14ac:dyDescent="0.25">
      <c r="A3322" s="207" t="s">
        <v>1296</v>
      </c>
      <c r="B3322" s="207" t="s">
        <v>5304</v>
      </c>
      <c r="C3322" s="207" t="s">
        <v>3486</v>
      </c>
      <c r="D3322" s="297">
        <v>38</v>
      </c>
      <c r="L3322" s="207" t="s">
        <v>1941</v>
      </c>
      <c r="M3322" s="207" t="s">
        <v>3271</v>
      </c>
    </row>
    <row r="3323" spans="1:13" x14ac:dyDescent="0.25">
      <c r="A3323" s="207" t="s">
        <v>1296</v>
      </c>
      <c r="B3323" s="207" t="s">
        <v>5304</v>
      </c>
      <c r="C3323" s="207" t="s">
        <v>3492</v>
      </c>
      <c r="D3323" s="297">
        <v>222</v>
      </c>
      <c r="L3323" s="207" t="s">
        <v>1941</v>
      </c>
      <c r="M3323" s="207" t="s">
        <v>3274</v>
      </c>
    </row>
    <row r="3324" spans="1:13" x14ac:dyDescent="0.25">
      <c r="A3324" s="207" t="s">
        <v>1296</v>
      </c>
      <c r="B3324" s="207" t="s">
        <v>5304</v>
      </c>
      <c r="C3324" s="207" t="s">
        <v>3495</v>
      </c>
      <c r="D3324" s="297">
        <v>198</v>
      </c>
      <c r="L3324" s="207" t="s">
        <v>1941</v>
      </c>
      <c r="M3324" s="207" t="s">
        <v>7899</v>
      </c>
    </row>
    <row r="3325" spans="1:13" x14ac:dyDescent="0.25">
      <c r="A3325" s="207" t="s">
        <v>1296</v>
      </c>
      <c r="B3325" s="207" t="s">
        <v>5304</v>
      </c>
      <c r="C3325" s="207" t="s">
        <v>3498</v>
      </c>
      <c r="D3325" s="297">
        <v>134</v>
      </c>
      <c r="L3325" s="207" t="s">
        <v>1941</v>
      </c>
      <c r="M3325" s="207" t="s">
        <v>7900</v>
      </c>
    </row>
    <row r="3326" spans="1:13" x14ac:dyDescent="0.25">
      <c r="A3326" s="207" t="s">
        <v>1296</v>
      </c>
      <c r="B3326" s="207" t="s">
        <v>5304</v>
      </c>
      <c r="C3326" s="207" t="s">
        <v>3501</v>
      </c>
      <c r="D3326" s="297">
        <v>42</v>
      </c>
      <c r="L3326" s="207" t="s">
        <v>1941</v>
      </c>
      <c r="M3326" s="207" t="s">
        <v>3276</v>
      </c>
    </row>
    <row r="3327" spans="1:13" x14ac:dyDescent="0.25">
      <c r="A3327" s="207" t="s">
        <v>1296</v>
      </c>
      <c r="B3327" s="207" t="s">
        <v>5304</v>
      </c>
      <c r="C3327" s="207" t="s">
        <v>3504</v>
      </c>
      <c r="D3327" s="297">
        <v>196</v>
      </c>
      <c r="L3327" s="207" t="s">
        <v>1941</v>
      </c>
      <c r="M3327" s="207" t="s">
        <v>3279</v>
      </c>
    </row>
    <row r="3328" spans="1:13" x14ac:dyDescent="0.25">
      <c r="A3328" s="207" t="s">
        <v>1296</v>
      </c>
      <c r="B3328" s="207" t="s">
        <v>5304</v>
      </c>
      <c r="C3328" s="207" t="s">
        <v>3507</v>
      </c>
      <c r="D3328" s="297">
        <v>8</v>
      </c>
      <c r="L3328" s="207" t="s">
        <v>1941</v>
      </c>
      <c r="M3328" s="207" t="s">
        <v>7993</v>
      </c>
    </row>
    <row r="3329" spans="1:13" x14ac:dyDescent="0.25">
      <c r="A3329" s="207" t="s">
        <v>1296</v>
      </c>
      <c r="B3329" s="207" t="s">
        <v>5304</v>
      </c>
      <c r="C3329" s="207" t="s">
        <v>3510</v>
      </c>
      <c r="D3329" s="297">
        <v>202</v>
      </c>
      <c r="L3329" s="207" t="s">
        <v>1941</v>
      </c>
      <c r="M3329" s="207" t="s">
        <v>3282</v>
      </c>
    </row>
    <row r="3330" spans="1:13" x14ac:dyDescent="0.25">
      <c r="A3330" s="207" t="s">
        <v>1296</v>
      </c>
      <c r="B3330" s="207" t="s">
        <v>5304</v>
      </c>
      <c r="C3330" s="207" t="s">
        <v>3513</v>
      </c>
      <c r="D3330" s="297">
        <v>182</v>
      </c>
      <c r="L3330" s="207" t="s">
        <v>1941</v>
      </c>
      <c r="M3330" s="207" t="s">
        <v>9045</v>
      </c>
    </row>
    <row r="3331" spans="1:13" x14ac:dyDescent="0.25">
      <c r="A3331" s="207" t="s">
        <v>1296</v>
      </c>
      <c r="B3331" s="207" t="s">
        <v>5304</v>
      </c>
      <c r="C3331" s="207" t="s">
        <v>3516</v>
      </c>
      <c r="D3331" s="297">
        <v>42</v>
      </c>
      <c r="L3331" s="207" t="s">
        <v>1941</v>
      </c>
      <c r="M3331" s="207" t="s">
        <v>3285</v>
      </c>
    </row>
    <row r="3332" spans="1:13" x14ac:dyDescent="0.25">
      <c r="A3332" s="207" t="s">
        <v>1296</v>
      </c>
      <c r="B3332" s="207" t="s">
        <v>5304</v>
      </c>
      <c r="C3332" s="207" t="s">
        <v>3519</v>
      </c>
      <c r="D3332" s="297">
        <v>42</v>
      </c>
      <c r="L3332" s="207" t="s">
        <v>1941</v>
      </c>
      <c r="M3332" s="207" t="s">
        <v>7936</v>
      </c>
    </row>
    <row r="3333" spans="1:13" x14ac:dyDescent="0.25">
      <c r="A3333" s="207" t="s">
        <v>1296</v>
      </c>
      <c r="B3333" s="207" t="s">
        <v>5304</v>
      </c>
      <c r="C3333" s="207" t="s">
        <v>3524</v>
      </c>
      <c r="D3333" s="297">
        <v>46</v>
      </c>
      <c r="L3333" s="207" t="s">
        <v>1941</v>
      </c>
      <c r="M3333" s="207" t="s">
        <v>3288</v>
      </c>
    </row>
    <row r="3334" spans="1:13" x14ac:dyDescent="0.25">
      <c r="A3334" s="207" t="s">
        <v>1296</v>
      </c>
      <c r="B3334" s="207" t="s">
        <v>5304</v>
      </c>
      <c r="C3334" s="207" t="s">
        <v>3529</v>
      </c>
      <c r="D3334" s="297">
        <v>92</v>
      </c>
      <c r="L3334" s="207" t="s">
        <v>1941</v>
      </c>
      <c r="M3334" s="207" t="s">
        <v>3290</v>
      </c>
    </row>
    <row r="3335" spans="1:13" x14ac:dyDescent="0.25">
      <c r="A3335" s="207" t="s">
        <v>1296</v>
      </c>
      <c r="B3335" s="207" t="s">
        <v>5304</v>
      </c>
      <c r="C3335" s="207" t="s">
        <v>3532</v>
      </c>
      <c r="D3335" s="297">
        <v>360</v>
      </c>
      <c r="L3335" s="207" t="s">
        <v>1941</v>
      </c>
      <c r="M3335" s="207" t="s">
        <v>3293</v>
      </c>
    </row>
    <row r="3336" spans="1:13" x14ac:dyDescent="0.25">
      <c r="A3336" s="207" t="s">
        <v>1296</v>
      </c>
      <c r="B3336" s="207" t="s">
        <v>5304</v>
      </c>
      <c r="C3336" s="207" t="s">
        <v>3535</v>
      </c>
      <c r="D3336" s="297">
        <v>198</v>
      </c>
      <c r="L3336" s="207" t="s">
        <v>1941</v>
      </c>
      <c r="M3336" s="207" t="s">
        <v>3296</v>
      </c>
    </row>
    <row r="3337" spans="1:13" x14ac:dyDescent="0.25">
      <c r="A3337" s="207" t="s">
        <v>1296</v>
      </c>
      <c r="B3337" s="207" t="s">
        <v>5304</v>
      </c>
      <c r="C3337" s="207" t="s">
        <v>3538</v>
      </c>
      <c r="D3337" s="297">
        <v>38</v>
      </c>
      <c r="L3337" s="207" t="s">
        <v>1941</v>
      </c>
      <c r="M3337" s="207" t="s">
        <v>3302</v>
      </c>
    </row>
    <row r="3338" spans="1:13" x14ac:dyDescent="0.25">
      <c r="A3338" s="207" t="s">
        <v>1296</v>
      </c>
      <c r="B3338" s="207" t="s">
        <v>5304</v>
      </c>
      <c r="C3338" s="207" t="s">
        <v>3543</v>
      </c>
      <c r="D3338" s="297">
        <v>348</v>
      </c>
      <c r="L3338" s="207" t="s">
        <v>1941</v>
      </c>
      <c r="M3338" s="207" t="s">
        <v>3305</v>
      </c>
    </row>
    <row r="3339" spans="1:13" x14ac:dyDescent="0.25">
      <c r="A3339" s="207" t="s">
        <v>1296</v>
      </c>
      <c r="B3339" s="207" t="s">
        <v>5304</v>
      </c>
      <c r="C3339" s="207" t="s">
        <v>3588</v>
      </c>
      <c r="D3339" s="297">
        <v>154</v>
      </c>
      <c r="L3339" s="207" t="s">
        <v>1941</v>
      </c>
      <c r="M3339" s="207" t="s">
        <v>3308</v>
      </c>
    </row>
    <row r="3340" spans="1:13" x14ac:dyDescent="0.25">
      <c r="A3340" s="207" t="s">
        <v>1296</v>
      </c>
      <c r="B3340" s="207" t="s">
        <v>5304</v>
      </c>
      <c r="C3340" s="207" t="s">
        <v>3591</v>
      </c>
      <c r="D3340" s="297">
        <v>22</v>
      </c>
      <c r="L3340" s="207" t="s">
        <v>1941</v>
      </c>
      <c r="M3340" s="207" t="s">
        <v>7937</v>
      </c>
    </row>
    <row r="3341" spans="1:13" x14ac:dyDescent="0.25">
      <c r="A3341" s="207" t="s">
        <v>1296</v>
      </c>
      <c r="B3341" s="207" t="s">
        <v>5304</v>
      </c>
      <c r="C3341" s="207" t="s">
        <v>3602</v>
      </c>
      <c r="D3341" s="297">
        <v>152</v>
      </c>
      <c r="L3341" s="207" t="s">
        <v>1941</v>
      </c>
      <c r="M3341" s="207" t="s">
        <v>3311</v>
      </c>
    </row>
    <row r="3342" spans="1:13" x14ac:dyDescent="0.25">
      <c r="A3342" s="207" t="s">
        <v>1296</v>
      </c>
      <c r="B3342" s="207" t="s">
        <v>5304</v>
      </c>
      <c r="C3342" s="207" t="s">
        <v>3605</v>
      </c>
      <c r="D3342" s="297">
        <v>22</v>
      </c>
      <c r="L3342" s="207" t="s">
        <v>1941</v>
      </c>
      <c r="M3342" s="207" t="s">
        <v>3314</v>
      </c>
    </row>
    <row r="3343" spans="1:13" x14ac:dyDescent="0.25">
      <c r="A3343" s="207" t="s">
        <v>1296</v>
      </c>
      <c r="B3343" s="207" t="s">
        <v>5304</v>
      </c>
      <c r="C3343" s="207" t="s">
        <v>3628</v>
      </c>
      <c r="D3343" s="297">
        <v>2</v>
      </c>
      <c r="L3343" s="207" t="s">
        <v>1941</v>
      </c>
      <c r="M3343" s="207" t="s">
        <v>3317</v>
      </c>
    </row>
    <row r="3344" spans="1:13" x14ac:dyDescent="0.25">
      <c r="A3344" s="207" t="s">
        <v>1296</v>
      </c>
      <c r="B3344" s="207" t="s">
        <v>5304</v>
      </c>
      <c r="C3344" s="207" t="s">
        <v>3634</v>
      </c>
      <c r="D3344" s="297">
        <v>18</v>
      </c>
      <c r="L3344" s="207" t="s">
        <v>1941</v>
      </c>
      <c r="M3344" s="207" t="s">
        <v>3320</v>
      </c>
    </row>
    <row r="3345" spans="1:13" x14ac:dyDescent="0.25">
      <c r="A3345" s="207" t="s">
        <v>1296</v>
      </c>
      <c r="B3345" s="207" t="s">
        <v>5304</v>
      </c>
      <c r="C3345" s="207" t="s">
        <v>3642</v>
      </c>
      <c r="D3345" s="297">
        <v>152</v>
      </c>
      <c r="L3345" s="207" t="s">
        <v>1941</v>
      </c>
      <c r="M3345" s="207" t="s">
        <v>7938</v>
      </c>
    </row>
    <row r="3346" spans="1:13" x14ac:dyDescent="0.25">
      <c r="A3346" s="207" t="s">
        <v>1296</v>
      </c>
      <c r="B3346" s="207" t="s">
        <v>5304</v>
      </c>
      <c r="C3346" s="207" t="s">
        <v>3645</v>
      </c>
      <c r="D3346" s="297">
        <v>152</v>
      </c>
      <c r="L3346" s="207" t="s">
        <v>1941</v>
      </c>
      <c r="M3346" s="207" t="s">
        <v>8483</v>
      </c>
    </row>
    <row r="3347" spans="1:13" x14ac:dyDescent="0.25">
      <c r="A3347" s="207" t="s">
        <v>1296</v>
      </c>
      <c r="B3347" s="207" t="s">
        <v>5304</v>
      </c>
      <c r="C3347" s="207" t="s">
        <v>3930</v>
      </c>
      <c r="D3347" s="297">
        <v>194</v>
      </c>
      <c r="L3347" s="207" t="s">
        <v>1941</v>
      </c>
      <c r="M3347" s="207" t="s">
        <v>3323</v>
      </c>
    </row>
    <row r="3348" spans="1:13" x14ac:dyDescent="0.25">
      <c r="A3348" s="207" t="s">
        <v>1296</v>
      </c>
      <c r="B3348" s="207" t="s">
        <v>5304</v>
      </c>
      <c r="C3348" s="207" t="s">
        <v>3932</v>
      </c>
      <c r="D3348" s="297">
        <v>254</v>
      </c>
      <c r="L3348" s="207" t="s">
        <v>1941</v>
      </c>
      <c r="M3348" s="207" t="s">
        <v>3326</v>
      </c>
    </row>
    <row r="3349" spans="1:13" x14ac:dyDescent="0.25">
      <c r="A3349" s="207" t="s">
        <v>1296</v>
      </c>
      <c r="B3349" s="207" t="s">
        <v>5304</v>
      </c>
      <c r="C3349" s="207" t="s">
        <v>3938</v>
      </c>
      <c r="D3349" s="297">
        <v>388</v>
      </c>
      <c r="L3349" s="207" t="s">
        <v>1941</v>
      </c>
      <c r="M3349" s="207" t="s">
        <v>3329</v>
      </c>
    </row>
    <row r="3350" spans="1:13" x14ac:dyDescent="0.25">
      <c r="A3350" s="207" t="s">
        <v>1296</v>
      </c>
      <c r="B3350" s="207" t="s">
        <v>5304</v>
      </c>
      <c r="C3350" s="207" t="s">
        <v>3941</v>
      </c>
      <c r="D3350" s="297">
        <v>22</v>
      </c>
      <c r="L3350" s="207" t="s">
        <v>1941</v>
      </c>
      <c r="M3350" s="207" t="s">
        <v>3332</v>
      </c>
    </row>
    <row r="3351" spans="1:13" x14ac:dyDescent="0.25">
      <c r="A3351" s="207" t="s">
        <v>1296</v>
      </c>
      <c r="B3351" s="207" t="s">
        <v>5304</v>
      </c>
      <c r="C3351" s="207" t="s">
        <v>4068</v>
      </c>
      <c r="D3351" s="297">
        <v>46</v>
      </c>
      <c r="L3351" s="207" t="s">
        <v>1941</v>
      </c>
      <c r="M3351" s="207" t="s">
        <v>9046</v>
      </c>
    </row>
    <row r="3352" spans="1:13" x14ac:dyDescent="0.25">
      <c r="A3352" s="207" t="s">
        <v>1296</v>
      </c>
      <c r="B3352" s="207" t="s">
        <v>5304</v>
      </c>
      <c r="C3352" s="207" t="s">
        <v>4100</v>
      </c>
      <c r="D3352" s="297">
        <v>282</v>
      </c>
      <c r="L3352" s="207" t="s">
        <v>1941</v>
      </c>
      <c r="M3352" s="207" t="s">
        <v>9047</v>
      </c>
    </row>
    <row r="3353" spans="1:13" x14ac:dyDescent="0.25">
      <c r="A3353" s="207" t="s">
        <v>1296</v>
      </c>
      <c r="B3353" s="207" t="s">
        <v>5304</v>
      </c>
      <c r="C3353" s="207" t="s">
        <v>4101</v>
      </c>
      <c r="D3353" s="297">
        <v>138</v>
      </c>
      <c r="L3353" s="207" t="s">
        <v>1941</v>
      </c>
      <c r="M3353" s="207" t="s">
        <v>3335</v>
      </c>
    </row>
    <row r="3354" spans="1:13" x14ac:dyDescent="0.25">
      <c r="A3354" s="207" t="s">
        <v>1296</v>
      </c>
      <c r="B3354" s="207" t="s">
        <v>5307</v>
      </c>
      <c r="C3354" s="207" t="s">
        <v>3480</v>
      </c>
      <c r="D3354" s="297">
        <v>64</v>
      </c>
      <c r="L3354" s="207" t="s">
        <v>1941</v>
      </c>
      <c r="M3354" s="207" t="s">
        <v>3338</v>
      </c>
    </row>
    <row r="3355" spans="1:13" x14ac:dyDescent="0.25">
      <c r="A3355" s="207" t="s">
        <v>1296</v>
      </c>
      <c r="B3355" s="207" t="s">
        <v>5307</v>
      </c>
      <c r="C3355" s="207" t="s">
        <v>3483</v>
      </c>
      <c r="D3355" s="297">
        <v>118</v>
      </c>
      <c r="L3355" s="207" t="s">
        <v>1941</v>
      </c>
      <c r="M3355" s="207" t="s">
        <v>9042</v>
      </c>
    </row>
    <row r="3356" spans="1:13" x14ac:dyDescent="0.25">
      <c r="A3356" s="207" t="s">
        <v>1296</v>
      </c>
      <c r="B3356" s="207" t="s">
        <v>5307</v>
      </c>
      <c r="C3356" s="207" t="s">
        <v>3486</v>
      </c>
      <c r="D3356" s="297">
        <v>54</v>
      </c>
      <c r="L3356" s="207" t="s">
        <v>1941</v>
      </c>
      <c r="M3356" s="207" t="s">
        <v>9036</v>
      </c>
    </row>
    <row r="3357" spans="1:13" x14ac:dyDescent="0.25">
      <c r="A3357" s="207" t="s">
        <v>1296</v>
      </c>
      <c r="B3357" s="207" t="s">
        <v>5307</v>
      </c>
      <c r="C3357" s="207" t="s">
        <v>3492</v>
      </c>
      <c r="D3357" s="297">
        <v>108</v>
      </c>
      <c r="L3357" s="207" t="s">
        <v>1941</v>
      </c>
      <c r="M3357" s="207" t="s">
        <v>9048</v>
      </c>
    </row>
    <row r="3358" spans="1:13" x14ac:dyDescent="0.25">
      <c r="A3358" s="207" t="s">
        <v>1296</v>
      </c>
      <c r="B3358" s="207" t="s">
        <v>5307</v>
      </c>
      <c r="C3358" s="207" t="s">
        <v>3495</v>
      </c>
      <c r="D3358" s="297">
        <v>92</v>
      </c>
      <c r="L3358" s="207" t="s">
        <v>1941</v>
      </c>
      <c r="M3358" s="207" t="s">
        <v>3341</v>
      </c>
    </row>
    <row r="3359" spans="1:13" x14ac:dyDescent="0.25">
      <c r="A3359" s="207" t="s">
        <v>1296</v>
      </c>
      <c r="B3359" s="207" t="s">
        <v>5307</v>
      </c>
      <c r="C3359" s="207" t="s">
        <v>3498</v>
      </c>
      <c r="D3359" s="297">
        <v>100</v>
      </c>
      <c r="L3359" s="207" t="s">
        <v>1941</v>
      </c>
      <c r="M3359" s="207" t="s">
        <v>9049</v>
      </c>
    </row>
    <row r="3360" spans="1:13" x14ac:dyDescent="0.25">
      <c r="A3360" s="207" t="s">
        <v>1296</v>
      </c>
      <c r="B3360" s="207" t="s">
        <v>5307</v>
      </c>
      <c r="C3360" s="207" t="s">
        <v>3501</v>
      </c>
      <c r="D3360" s="297">
        <v>44</v>
      </c>
      <c r="L3360" s="207" t="s">
        <v>1941</v>
      </c>
      <c r="M3360" s="207" t="s">
        <v>9050</v>
      </c>
    </row>
    <row r="3361" spans="1:13" x14ac:dyDescent="0.25">
      <c r="A3361" s="207" t="s">
        <v>1296</v>
      </c>
      <c r="B3361" s="207" t="s">
        <v>5307</v>
      </c>
      <c r="C3361" s="207" t="s">
        <v>3504</v>
      </c>
      <c r="D3361" s="297">
        <v>110</v>
      </c>
      <c r="L3361" s="207" t="s">
        <v>1941</v>
      </c>
      <c r="M3361" s="207" t="s">
        <v>3344</v>
      </c>
    </row>
    <row r="3362" spans="1:13" x14ac:dyDescent="0.25">
      <c r="A3362" s="207" t="s">
        <v>1296</v>
      </c>
      <c r="B3362" s="207" t="s">
        <v>5307</v>
      </c>
      <c r="C3362" s="207" t="s">
        <v>3513</v>
      </c>
      <c r="D3362" s="297">
        <v>46</v>
      </c>
      <c r="L3362" s="207" t="s">
        <v>1941</v>
      </c>
      <c r="M3362" s="207" t="s">
        <v>3347</v>
      </c>
    </row>
    <row r="3363" spans="1:13" x14ac:dyDescent="0.25">
      <c r="A3363" s="207" t="s">
        <v>1296</v>
      </c>
      <c r="B3363" s="207" t="s">
        <v>5307</v>
      </c>
      <c r="C3363" s="207" t="s">
        <v>3516</v>
      </c>
      <c r="D3363" s="297">
        <v>42</v>
      </c>
      <c r="L3363" s="207" t="s">
        <v>1941</v>
      </c>
      <c r="M3363" s="207" t="s">
        <v>9051</v>
      </c>
    </row>
    <row r="3364" spans="1:13" x14ac:dyDescent="0.25">
      <c r="A3364" s="207" t="s">
        <v>1296</v>
      </c>
      <c r="B3364" s="207" t="s">
        <v>5307</v>
      </c>
      <c r="C3364" s="207" t="s">
        <v>3519</v>
      </c>
      <c r="D3364" s="297">
        <v>42</v>
      </c>
      <c r="L3364" s="207" t="s">
        <v>1941</v>
      </c>
      <c r="M3364" s="207" t="s">
        <v>9052</v>
      </c>
    </row>
    <row r="3365" spans="1:13" x14ac:dyDescent="0.25">
      <c r="A3365" s="207" t="s">
        <v>1296</v>
      </c>
      <c r="B3365" s="207" t="s">
        <v>5307</v>
      </c>
      <c r="C3365" s="207" t="s">
        <v>3524</v>
      </c>
      <c r="D3365" s="297">
        <v>108</v>
      </c>
      <c r="L3365" s="207" t="s">
        <v>1941</v>
      </c>
      <c r="M3365" s="207" t="s">
        <v>9053</v>
      </c>
    </row>
    <row r="3366" spans="1:13" x14ac:dyDescent="0.25">
      <c r="A3366" s="207" t="s">
        <v>1296</v>
      </c>
      <c r="B3366" s="207" t="s">
        <v>5307</v>
      </c>
      <c r="C3366" s="207" t="s">
        <v>3529</v>
      </c>
      <c r="D3366" s="297">
        <v>92</v>
      </c>
      <c r="L3366" s="207" t="s">
        <v>1941</v>
      </c>
      <c r="M3366" s="207" t="s">
        <v>9054</v>
      </c>
    </row>
    <row r="3367" spans="1:13" x14ac:dyDescent="0.25">
      <c r="A3367" s="207" t="s">
        <v>1296</v>
      </c>
      <c r="B3367" s="207" t="s">
        <v>5307</v>
      </c>
      <c r="C3367" s="207" t="s">
        <v>3532</v>
      </c>
      <c r="D3367" s="297">
        <v>156</v>
      </c>
      <c r="L3367" s="207" t="s">
        <v>1941</v>
      </c>
      <c r="M3367" s="207" t="s">
        <v>3350</v>
      </c>
    </row>
    <row r="3368" spans="1:13" x14ac:dyDescent="0.25">
      <c r="A3368" s="207" t="s">
        <v>1296</v>
      </c>
      <c r="B3368" s="207" t="s">
        <v>5307</v>
      </c>
      <c r="C3368" s="207" t="s">
        <v>3535</v>
      </c>
      <c r="D3368" s="297">
        <v>116</v>
      </c>
      <c r="L3368" s="207" t="s">
        <v>1941</v>
      </c>
      <c r="M3368" s="207" t="s">
        <v>9055</v>
      </c>
    </row>
    <row r="3369" spans="1:13" x14ac:dyDescent="0.25">
      <c r="A3369" s="207" t="s">
        <v>1296</v>
      </c>
      <c r="B3369" s="207" t="s">
        <v>5307</v>
      </c>
      <c r="C3369" s="207" t="s">
        <v>3538</v>
      </c>
      <c r="D3369" s="297">
        <v>48</v>
      </c>
      <c r="L3369" s="207" t="s">
        <v>1941</v>
      </c>
      <c r="M3369" s="207" t="s">
        <v>9056</v>
      </c>
    </row>
    <row r="3370" spans="1:13" x14ac:dyDescent="0.25">
      <c r="A3370" s="207" t="s">
        <v>1296</v>
      </c>
      <c r="B3370" s="207" t="s">
        <v>5307</v>
      </c>
      <c r="C3370" s="207" t="s">
        <v>3543</v>
      </c>
      <c r="D3370" s="297">
        <v>158</v>
      </c>
      <c r="L3370" s="207" t="s">
        <v>1941</v>
      </c>
      <c r="M3370" s="207" t="s">
        <v>9057</v>
      </c>
    </row>
    <row r="3371" spans="1:13" x14ac:dyDescent="0.25">
      <c r="A3371" s="207" t="s">
        <v>1296</v>
      </c>
      <c r="B3371" s="207" t="s">
        <v>5307</v>
      </c>
      <c r="C3371" s="207" t="s">
        <v>3628</v>
      </c>
      <c r="D3371" s="297">
        <v>18</v>
      </c>
      <c r="L3371" s="207" t="s">
        <v>1941</v>
      </c>
      <c r="M3371" s="207" t="s">
        <v>9058</v>
      </c>
    </row>
    <row r="3372" spans="1:13" x14ac:dyDescent="0.25">
      <c r="A3372" s="207" t="s">
        <v>1296</v>
      </c>
      <c r="B3372" s="207" t="s">
        <v>5307</v>
      </c>
      <c r="C3372" s="207" t="s">
        <v>3634</v>
      </c>
      <c r="D3372" s="297">
        <v>18</v>
      </c>
      <c r="L3372" s="207" t="s">
        <v>1941</v>
      </c>
      <c r="M3372" s="207" t="s">
        <v>9059</v>
      </c>
    </row>
    <row r="3373" spans="1:13" x14ac:dyDescent="0.25">
      <c r="A3373" s="207" t="s">
        <v>1296</v>
      </c>
      <c r="B3373" s="207" t="s">
        <v>5307</v>
      </c>
      <c r="C3373" s="207" t="s">
        <v>3930</v>
      </c>
      <c r="D3373" s="297">
        <v>62</v>
      </c>
      <c r="L3373" s="207" t="s">
        <v>1941</v>
      </c>
      <c r="M3373" s="207" t="s">
        <v>9060</v>
      </c>
    </row>
    <row r="3374" spans="1:13" x14ac:dyDescent="0.25">
      <c r="A3374" s="207" t="s">
        <v>1296</v>
      </c>
      <c r="B3374" s="207" t="s">
        <v>5307</v>
      </c>
      <c r="C3374" s="207" t="s">
        <v>3932</v>
      </c>
      <c r="D3374" s="297">
        <v>62</v>
      </c>
      <c r="L3374" s="207" t="s">
        <v>1941</v>
      </c>
      <c r="M3374" s="207" t="s">
        <v>9061</v>
      </c>
    </row>
    <row r="3375" spans="1:13" x14ac:dyDescent="0.25">
      <c r="A3375" s="207" t="s">
        <v>1296</v>
      </c>
      <c r="B3375" s="207" t="s">
        <v>5307</v>
      </c>
      <c r="C3375" s="207" t="s">
        <v>3938</v>
      </c>
      <c r="D3375" s="297">
        <v>108</v>
      </c>
      <c r="L3375" s="207" t="s">
        <v>1941</v>
      </c>
      <c r="M3375" s="207" t="s">
        <v>9062</v>
      </c>
    </row>
    <row r="3376" spans="1:13" x14ac:dyDescent="0.25">
      <c r="A3376" s="207" t="s">
        <v>1296</v>
      </c>
      <c r="B3376" s="207" t="s">
        <v>5307</v>
      </c>
      <c r="C3376" s="207" t="s">
        <v>4068</v>
      </c>
      <c r="D3376" s="297">
        <v>46</v>
      </c>
      <c r="L3376" s="207" t="s">
        <v>1941</v>
      </c>
      <c r="M3376" s="207" t="s">
        <v>9063</v>
      </c>
    </row>
    <row r="3377" spans="1:13" x14ac:dyDescent="0.25">
      <c r="A3377" s="207" t="s">
        <v>1296</v>
      </c>
      <c r="B3377" s="207" t="s">
        <v>5307</v>
      </c>
      <c r="C3377" s="207" t="s">
        <v>8181</v>
      </c>
      <c r="D3377" s="297">
        <v>16</v>
      </c>
      <c r="L3377" s="207" t="s">
        <v>1941</v>
      </c>
      <c r="M3377" s="207" t="s">
        <v>9064</v>
      </c>
    </row>
    <row r="3378" spans="1:13" x14ac:dyDescent="0.25">
      <c r="A3378" s="207" t="s">
        <v>1296</v>
      </c>
      <c r="B3378" s="207" t="s">
        <v>5307</v>
      </c>
      <c r="C3378" s="207" t="s">
        <v>4100</v>
      </c>
      <c r="D3378" s="297">
        <v>156</v>
      </c>
      <c r="L3378" s="207" t="s">
        <v>1941</v>
      </c>
      <c r="M3378" s="207" t="s">
        <v>7996</v>
      </c>
    </row>
    <row r="3379" spans="1:13" x14ac:dyDescent="0.25">
      <c r="A3379" s="207" t="s">
        <v>1296</v>
      </c>
      <c r="B3379" s="207" t="s">
        <v>5307</v>
      </c>
      <c r="C3379" s="207" t="s">
        <v>4101</v>
      </c>
      <c r="D3379" s="297">
        <v>154</v>
      </c>
      <c r="L3379" s="207" t="s">
        <v>1941</v>
      </c>
      <c r="M3379" s="207" t="s">
        <v>9065</v>
      </c>
    </row>
    <row r="3380" spans="1:13" x14ac:dyDescent="0.25">
      <c r="A3380" s="207" t="s">
        <v>1319</v>
      </c>
      <c r="B3380" s="207" t="s">
        <v>5288</v>
      </c>
      <c r="C3380" s="207" t="s">
        <v>3495</v>
      </c>
      <c r="D3380" s="297">
        <v>3478</v>
      </c>
      <c r="L3380" s="207" t="s">
        <v>1941</v>
      </c>
      <c r="M3380" s="207" t="s">
        <v>9066</v>
      </c>
    </row>
    <row r="3381" spans="1:13" x14ac:dyDescent="0.25">
      <c r="A3381" s="207" t="s">
        <v>1319</v>
      </c>
      <c r="B3381" s="207" t="s">
        <v>5288</v>
      </c>
      <c r="C3381" s="207" t="s">
        <v>8433</v>
      </c>
      <c r="D3381" s="297">
        <v>2</v>
      </c>
      <c r="L3381" s="207" t="s">
        <v>1941</v>
      </c>
      <c r="M3381" s="207" t="s">
        <v>9067</v>
      </c>
    </row>
    <row r="3382" spans="1:13" x14ac:dyDescent="0.25">
      <c r="A3382" s="207" t="s">
        <v>1319</v>
      </c>
      <c r="B3382" s="207" t="s">
        <v>5288</v>
      </c>
      <c r="C3382" s="207" t="s">
        <v>3628</v>
      </c>
      <c r="D3382" s="297">
        <v>3400</v>
      </c>
      <c r="L3382" s="207" t="s">
        <v>1941</v>
      </c>
      <c r="M3382" s="207" t="s">
        <v>9068</v>
      </c>
    </row>
    <row r="3383" spans="1:13" x14ac:dyDescent="0.25">
      <c r="A3383" s="207" t="s">
        <v>1319</v>
      </c>
      <c r="B3383" s="207" t="s">
        <v>5288</v>
      </c>
      <c r="C3383" s="207" t="s">
        <v>8181</v>
      </c>
      <c r="D3383" s="297">
        <v>226</v>
      </c>
      <c r="L3383" s="207" t="s">
        <v>1941</v>
      </c>
      <c r="M3383" s="207" t="s">
        <v>7939</v>
      </c>
    </row>
    <row r="3384" spans="1:13" x14ac:dyDescent="0.25">
      <c r="A3384" s="207" t="s">
        <v>1319</v>
      </c>
      <c r="B3384" s="207" t="s">
        <v>5288</v>
      </c>
      <c r="C3384" s="207" t="s">
        <v>4100</v>
      </c>
      <c r="D3384" s="297">
        <v>198</v>
      </c>
      <c r="L3384" s="207" t="s">
        <v>1941</v>
      </c>
      <c r="M3384" s="207" t="s">
        <v>7593</v>
      </c>
    </row>
    <row r="3385" spans="1:13" x14ac:dyDescent="0.25">
      <c r="A3385" s="207" t="s">
        <v>1319</v>
      </c>
      <c r="B3385" s="207" t="s">
        <v>5307</v>
      </c>
      <c r="C3385" s="207" t="s">
        <v>3495</v>
      </c>
      <c r="D3385" s="297">
        <v>16</v>
      </c>
      <c r="L3385" s="207" t="s">
        <v>1941</v>
      </c>
      <c r="M3385" s="207" t="s">
        <v>3353</v>
      </c>
    </row>
    <row r="3386" spans="1:13" x14ac:dyDescent="0.25">
      <c r="A3386" s="207" t="s">
        <v>1319</v>
      </c>
      <c r="B3386" s="207" t="s">
        <v>5307</v>
      </c>
      <c r="C3386" s="207" t="s">
        <v>4100</v>
      </c>
      <c r="D3386" s="297">
        <v>16</v>
      </c>
      <c r="L3386" s="207" t="s">
        <v>1941</v>
      </c>
      <c r="M3386" s="207" t="s">
        <v>7595</v>
      </c>
    </row>
    <row r="3387" spans="1:13" x14ac:dyDescent="0.25">
      <c r="A3387" s="207" t="s">
        <v>1326</v>
      </c>
      <c r="B3387" s="207" t="s">
        <v>5288</v>
      </c>
      <c r="C3387" s="207" t="s">
        <v>3498</v>
      </c>
      <c r="D3387" s="297">
        <v>2749</v>
      </c>
      <c r="L3387" s="207" t="s">
        <v>1941</v>
      </c>
      <c r="M3387" s="207" t="s">
        <v>3356</v>
      </c>
    </row>
    <row r="3388" spans="1:13" x14ac:dyDescent="0.25">
      <c r="A3388" s="207" t="s">
        <v>1326</v>
      </c>
      <c r="B3388" s="207" t="s">
        <v>5288</v>
      </c>
      <c r="C3388" s="207" t="s">
        <v>3628</v>
      </c>
      <c r="D3388" s="297">
        <v>123</v>
      </c>
      <c r="L3388" s="207" t="s">
        <v>1941</v>
      </c>
      <c r="M3388" s="207" t="s">
        <v>3359</v>
      </c>
    </row>
    <row r="3389" spans="1:13" x14ac:dyDescent="0.25">
      <c r="A3389" s="207" t="s">
        <v>1338</v>
      </c>
      <c r="B3389" s="207" t="s">
        <v>5284</v>
      </c>
      <c r="C3389" s="207" t="s">
        <v>3341</v>
      </c>
      <c r="D3389" s="297">
        <v>717</v>
      </c>
      <c r="L3389" s="207" t="s">
        <v>1941</v>
      </c>
      <c r="M3389" s="207" t="s">
        <v>3362</v>
      </c>
    </row>
    <row r="3390" spans="1:13" x14ac:dyDescent="0.25">
      <c r="A3390" s="207" t="s">
        <v>1338</v>
      </c>
      <c r="B3390" s="207" t="s">
        <v>5284</v>
      </c>
      <c r="C3390" s="207" t="s">
        <v>3377</v>
      </c>
      <c r="D3390" s="297">
        <v>67</v>
      </c>
      <c r="L3390" s="207" t="s">
        <v>1941</v>
      </c>
      <c r="M3390" s="207" t="s">
        <v>7905</v>
      </c>
    </row>
    <row r="3391" spans="1:13" x14ac:dyDescent="0.25">
      <c r="A3391" s="207" t="s">
        <v>1338</v>
      </c>
      <c r="B3391" s="207" t="s">
        <v>5284</v>
      </c>
      <c r="C3391" s="207" t="s">
        <v>3397</v>
      </c>
      <c r="D3391" s="297">
        <v>113</v>
      </c>
      <c r="L3391" s="207" t="s">
        <v>1941</v>
      </c>
      <c r="M3391" s="207" t="s">
        <v>7983</v>
      </c>
    </row>
    <row r="3392" spans="1:13" x14ac:dyDescent="0.25">
      <c r="A3392" s="207" t="s">
        <v>1349</v>
      </c>
      <c r="B3392" s="207" t="s">
        <v>5288</v>
      </c>
      <c r="C3392" s="207" t="s">
        <v>3944</v>
      </c>
      <c r="D3392" s="297">
        <v>990</v>
      </c>
      <c r="L3392" s="207" t="s">
        <v>1941</v>
      </c>
      <c r="M3392" s="207" t="s">
        <v>7984</v>
      </c>
    </row>
    <row r="3393" spans="1:13" x14ac:dyDescent="0.25">
      <c r="A3393" s="207" t="s">
        <v>1349</v>
      </c>
      <c r="B3393" s="207" t="s">
        <v>5288</v>
      </c>
      <c r="C3393" s="207" t="s">
        <v>3946</v>
      </c>
      <c r="D3393" s="297">
        <v>16</v>
      </c>
      <c r="L3393" s="207" t="s">
        <v>1941</v>
      </c>
      <c r="M3393" s="207" t="s">
        <v>9069</v>
      </c>
    </row>
    <row r="3394" spans="1:13" x14ac:dyDescent="0.25">
      <c r="A3394" s="207" t="s">
        <v>1365</v>
      </c>
      <c r="B3394" s="207" t="s">
        <v>5284</v>
      </c>
      <c r="C3394" s="207" t="s">
        <v>3285</v>
      </c>
      <c r="D3394" s="297">
        <v>84</v>
      </c>
      <c r="L3394" s="207" t="s">
        <v>1941</v>
      </c>
      <c r="M3394" s="207" t="s">
        <v>3365</v>
      </c>
    </row>
    <row r="3395" spans="1:13" x14ac:dyDescent="0.25">
      <c r="A3395" s="207" t="s">
        <v>1365</v>
      </c>
      <c r="B3395" s="207" t="s">
        <v>5284</v>
      </c>
      <c r="C3395" s="207" t="s">
        <v>3302</v>
      </c>
      <c r="D3395" s="297">
        <v>10</v>
      </c>
      <c r="L3395" s="207" t="s">
        <v>1941</v>
      </c>
      <c r="M3395" s="207" t="s">
        <v>3368</v>
      </c>
    </row>
    <row r="3396" spans="1:13" x14ac:dyDescent="0.25">
      <c r="A3396" s="207" t="s">
        <v>1365</v>
      </c>
      <c r="B3396" s="207" t="s">
        <v>5284</v>
      </c>
      <c r="C3396" s="207" t="s">
        <v>3341</v>
      </c>
      <c r="D3396" s="297">
        <v>1150</v>
      </c>
      <c r="L3396" s="207" t="s">
        <v>1941</v>
      </c>
      <c r="M3396" s="207" t="s">
        <v>3371</v>
      </c>
    </row>
    <row r="3397" spans="1:13" x14ac:dyDescent="0.25">
      <c r="A3397" s="207" t="s">
        <v>1365</v>
      </c>
      <c r="B3397" s="207" t="s">
        <v>5284</v>
      </c>
      <c r="C3397" s="207" t="s">
        <v>3377</v>
      </c>
      <c r="D3397" s="297">
        <v>232</v>
      </c>
      <c r="L3397" s="207" t="s">
        <v>1941</v>
      </c>
      <c r="M3397" s="207" t="s">
        <v>3374</v>
      </c>
    </row>
    <row r="3398" spans="1:13" x14ac:dyDescent="0.25">
      <c r="A3398" s="207" t="s">
        <v>1365</v>
      </c>
      <c r="B3398" s="207" t="s">
        <v>5284</v>
      </c>
      <c r="C3398" s="207" t="s">
        <v>3383</v>
      </c>
      <c r="D3398" s="297">
        <v>4125</v>
      </c>
      <c r="L3398" s="207" t="s">
        <v>1941</v>
      </c>
      <c r="M3398" s="207" t="s">
        <v>7945</v>
      </c>
    </row>
    <row r="3399" spans="1:13" x14ac:dyDescent="0.25">
      <c r="A3399" s="207" t="s">
        <v>1365</v>
      </c>
      <c r="B3399" s="207" t="s">
        <v>5284</v>
      </c>
      <c r="C3399" s="207" t="s">
        <v>7948</v>
      </c>
      <c r="D3399" s="297">
        <v>6</v>
      </c>
      <c r="L3399" s="207" t="s">
        <v>1941</v>
      </c>
      <c r="M3399" s="207" t="s">
        <v>3377</v>
      </c>
    </row>
    <row r="3400" spans="1:13" x14ac:dyDescent="0.25">
      <c r="A3400" s="207" t="s">
        <v>1365</v>
      </c>
      <c r="B3400" s="207" t="s">
        <v>5284</v>
      </c>
      <c r="C3400" s="207" t="s">
        <v>3386</v>
      </c>
      <c r="D3400" s="297">
        <v>6</v>
      </c>
      <c r="L3400" s="207" t="s">
        <v>1941</v>
      </c>
      <c r="M3400" s="207" t="s">
        <v>3380</v>
      </c>
    </row>
    <row r="3401" spans="1:13" x14ac:dyDescent="0.25">
      <c r="A3401" s="207" t="s">
        <v>1365</v>
      </c>
      <c r="B3401" s="207" t="s">
        <v>5284</v>
      </c>
      <c r="C3401" s="207" t="s">
        <v>7953</v>
      </c>
      <c r="D3401" s="297">
        <v>5</v>
      </c>
      <c r="L3401" s="207" t="s">
        <v>1941</v>
      </c>
      <c r="M3401" s="207" t="s">
        <v>3383</v>
      </c>
    </row>
    <row r="3402" spans="1:13" x14ac:dyDescent="0.25">
      <c r="A3402" s="207" t="s">
        <v>1365</v>
      </c>
      <c r="B3402" s="207" t="s">
        <v>5284</v>
      </c>
      <c r="C3402" s="207" t="s">
        <v>7902</v>
      </c>
      <c r="D3402" s="297">
        <v>2</v>
      </c>
      <c r="L3402" s="207" t="s">
        <v>1941</v>
      </c>
      <c r="M3402" s="207" t="s">
        <v>7946</v>
      </c>
    </row>
    <row r="3403" spans="1:13" x14ac:dyDescent="0.25">
      <c r="A3403" s="207" t="s">
        <v>1365</v>
      </c>
      <c r="B3403" s="207" t="s">
        <v>5284</v>
      </c>
      <c r="C3403" s="207" t="s">
        <v>7904</v>
      </c>
      <c r="D3403" s="297">
        <v>6</v>
      </c>
      <c r="L3403" s="207" t="s">
        <v>1941</v>
      </c>
      <c r="M3403" s="207" t="s">
        <v>7947</v>
      </c>
    </row>
    <row r="3404" spans="1:13" x14ac:dyDescent="0.25">
      <c r="A3404" s="207" t="s">
        <v>1373</v>
      </c>
      <c r="B3404" s="207" t="s">
        <v>5284</v>
      </c>
      <c r="C3404" s="207" t="s">
        <v>3386</v>
      </c>
      <c r="D3404" s="297">
        <v>537</v>
      </c>
      <c r="L3404" s="207" t="s">
        <v>1941</v>
      </c>
      <c r="M3404" s="207" t="s">
        <v>7997</v>
      </c>
    </row>
    <row r="3405" spans="1:13" x14ac:dyDescent="0.25">
      <c r="A3405" s="207" t="s">
        <v>1393</v>
      </c>
      <c r="B3405" s="207" t="s">
        <v>5288</v>
      </c>
      <c r="C3405" s="207" t="s">
        <v>3549</v>
      </c>
      <c r="D3405" s="297">
        <v>566</v>
      </c>
      <c r="L3405" s="207" t="s">
        <v>1941</v>
      </c>
      <c r="M3405" s="207" t="s">
        <v>3386</v>
      </c>
    </row>
    <row r="3406" spans="1:13" x14ac:dyDescent="0.25">
      <c r="A3406" s="207" t="s">
        <v>1393</v>
      </c>
      <c r="B3406" s="207" t="s">
        <v>5288</v>
      </c>
      <c r="C3406" s="207" t="s">
        <v>3551</v>
      </c>
      <c r="D3406" s="297">
        <v>19</v>
      </c>
      <c r="L3406" s="207" t="s">
        <v>1941</v>
      </c>
      <c r="M3406" s="207" t="s">
        <v>7597</v>
      </c>
    </row>
    <row r="3407" spans="1:13" x14ac:dyDescent="0.25">
      <c r="A3407" s="207" t="s">
        <v>1393</v>
      </c>
      <c r="B3407" s="207" t="s">
        <v>5288</v>
      </c>
      <c r="C3407" s="207" t="s">
        <v>3628</v>
      </c>
      <c r="D3407" s="297">
        <v>130</v>
      </c>
      <c r="L3407" s="207" t="s">
        <v>1941</v>
      </c>
      <c r="M3407" s="207" t="s">
        <v>7949</v>
      </c>
    </row>
    <row r="3408" spans="1:13" x14ac:dyDescent="0.25">
      <c r="A3408" s="207" t="s">
        <v>1393</v>
      </c>
      <c r="B3408" s="207" t="s">
        <v>5288</v>
      </c>
      <c r="C3408" s="207" t="s">
        <v>3995</v>
      </c>
      <c r="D3408" s="297">
        <v>7</v>
      </c>
      <c r="L3408" s="207" t="s">
        <v>1941</v>
      </c>
      <c r="M3408" s="207" t="s">
        <v>9070</v>
      </c>
    </row>
    <row r="3409" spans="1:13" x14ac:dyDescent="0.25">
      <c r="A3409" s="207" t="s">
        <v>1393</v>
      </c>
      <c r="B3409" s="207" t="s">
        <v>5288</v>
      </c>
      <c r="C3409" s="207" t="s">
        <v>4037</v>
      </c>
      <c r="D3409" s="297">
        <v>30</v>
      </c>
      <c r="L3409" s="207" t="s">
        <v>1941</v>
      </c>
      <c r="M3409" s="207" t="s">
        <v>3388</v>
      </c>
    </row>
    <row r="3410" spans="1:13" x14ac:dyDescent="0.25">
      <c r="A3410" s="207" t="s">
        <v>1393</v>
      </c>
      <c r="B3410" s="207" t="s">
        <v>5288</v>
      </c>
      <c r="C3410" s="207" t="s">
        <v>4056</v>
      </c>
      <c r="D3410" s="297">
        <v>2</v>
      </c>
      <c r="L3410" s="207" t="s">
        <v>1941</v>
      </c>
      <c r="M3410" s="207" t="s">
        <v>9071</v>
      </c>
    </row>
    <row r="3411" spans="1:13" x14ac:dyDescent="0.25">
      <c r="A3411" s="207" t="s">
        <v>1403</v>
      </c>
      <c r="B3411" s="207" t="s">
        <v>5284</v>
      </c>
      <c r="C3411" s="207" t="s">
        <v>3251</v>
      </c>
      <c r="D3411" s="297">
        <v>34</v>
      </c>
      <c r="L3411" s="207" t="s">
        <v>1941</v>
      </c>
      <c r="M3411" s="207" t="s">
        <v>3391</v>
      </c>
    </row>
    <row r="3412" spans="1:13" x14ac:dyDescent="0.25">
      <c r="A3412" s="207" t="s">
        <v>1403</v>
      </c>
      <c r="B3412" s="207" t="s">
        <v>5284</v>
      </c>
      <c r="C3412" s="207" t="s">
        <v>3266</v>
      </c>
      <c r="D3412" s="297">
        <v>44</v>
      </c>
      <c r="L3412" s="207" t="s">
        <v>1941</v>
      </c>
      <c r="M3412" s="207" t="s">
        <v>9072</v>
      </c>
    </row>
    <row r="3413" spans="1:13" x14ac:dyDescent="0.25">
      <c r="A3413" s="207" t="s">
        <v>1403</v>
      </c>
      <c r="B3413" s="207" t="s">
        <v>5284</v>
      </c>
      <c r="C3413" s="207" t="s">
        <v>3269</v>
      </c>
      <c r="D3413" s="297">
        <v>48</v>
      </c>
      <c r="L3413" s="207" t="s">
        <v>1941</v>
      </c>
      <c r="M3413" s="207" t="s">
        <v>3394</v>
      </c>
    </row>
    <row r="3414" spans="1:13" x14ac:dyDescent="0.25">
      <c r="A3414" s="207" t="s">
        <v>1403</v>
      </c>
      <c r="B3414" s="207" t="s">
        <v>5284</v>
      </c>
      <c r="C3414" s="207" t="s">
        <v>3341</v>
      </c>
      <c r="D3414" s="297">
        <v>241</v>
      </c>
      <c r="L3414" s="207" t="s">
        <v>1941</v>
      </c>
      <c r="M3414" s="207" t="s">
        <v>3397</v>
      </c>
    </row>
    <row r="3415" spans="1:13" x14ac:dyDescent="0.25">
      <c r="A3415" s="207" t="s">
        <v>1403</v>
      </c>
      <c r="B3415" s="207" t="s">
        <v>5284</v>
      </c>
      <c r="C3415" s="207" t="s">
        <v>3368</v>
      </c>
      <c r="D3415" s="297">
        <v>20</v>
      </c>
      <c r="L3415" s="207" t="s">
        <v>1941</v>
      </c>
      <c r="M3415" s="207" t="s">
        <v>8490</v>
      </c>
    </row>
    <row r="3416" spans="1:13" x14ac:dyDescent="0.25">
      <c r="A3416" s="207" t="s">
        <v>1403</v>
      </c>
      <c r="B3416" s="207" t="s">
        <v>5284</v>
      </c>
      <c r="C3416" s="207" t="s">
        <v>3374</v>
      </c>
      <c r="D3416" s="297">
        <v>50</v>
      </c>
      <c r="L3416" s="207" t="s">
        <v>1941</v>
      </c>
      <c r="M3416" s="207" t="s">
        <v>3399</v>
      </c>
    </row>
    <row r="3417" spans="1:13" x14ac:dyDescent="0.25">
      <c r="A3417" s="207" t="s">
        <v>1403</v>
      </c>
      <c r="B3417" s="207" t="s">
        <v>5284</v>
      </c>
      <c r="C3417" s="207" t="s">
        <v>7945</v>
      </c>
      <c r="D3417" s="297">
        <v>48</v>
      </c>
      <c r="L3417" s="207" t="s">
        <v>1941</v>
      </c>
      <c r="M3417" s="207" t="s">
        <v>3401</v>
      </c>
    </row>
    <row r="3418" spans="1:13" x14ac:dyDescent="0.25">
      <c r="A3418" s="207" t="s">
        <v>1403</v>
      </c>
      <c r="B3418" s="207" t="s">
        <v>5284</v>
      </c>
      <c r="C3418" s="207" t="s">
        <v>3377</v>
      </c>
      <c r="D3418" s="297">
        <v>130</v>
      </c>
      <c r="L3418" s="207" t="s">
        <v>1941</v>
      </c>
      <c r="M3418" s="207" t="s">
        <v>3403</v>
      </c>
    </row>
    <row r="3419" spans="1:13" x14ac:dyDescent="0.25">
      <c r="A3419" s="207" t="s">
        <v>1403</v>
      </c>
      <c r="B3419" s="207" t="s">
        <v>5284</v>
      </c>
      <c r="C3419" s="207" t="s">
        <v>3383</v>
      </c>
      <c r="D3419" s="297">
        <v>14</v>
      </c>
      <c r="L3419" s="207" t="s">
        <v>1941</v>
      </c>
      <c r="M3419" s="207" t="s">
        <v>3405</v>
      </c>
    </row>
    <row r="3420" spans="1:13" x14ac:dyDescent="0.25">
      <c r="A3420" s="207" t="s">
        <v>1403</v>
      </c>
      <c r="B3420" s="207" t="s">
        <v>5284</v>
      </c>
      <c r="C3420" s="207" t="s">
        <v>7904</v>
      </c>
      <c r="D3420" s="297">
        <v>2</v>
      </c>
      <c r="L3420" s="207" t="s">
        <v>1941</v>
      </c>
      <c r="M3420" s="207" t="s">
        <v>7950</v>
      </c>
    </row>
    <row r="3421" spans="1:13" x14ac:dyDescent="0.25">
      <c r="A3421" s="207" t="s">
        <v>1403</v>
      </c>
      <c r="B3421" s="207" t="s">
        <v>5284</v>
      </c>
      <c r="C3421" s="207" t="s">
        <v>3415</v>
      </c>
      <c r="D3421" s="297">
        <v>64</v>
      </c>
      <c r="L3421" s="207" t="s">
        <v>1941</v>
      </c>
      <c r="M3421" s="207" t="s">
        <v>7951</v>
      </c>
    </row>
    <row r="3422" spans="1:13" x14ac:dyDescent="0.25">
      <c r="A3422" s="207" t="s">
        <v>1403</v>
      </c>
      <c r="B3422" s="207" t="s">
        <v>5284</v>
      </c>
      <c r="C3422" s="207" t="s">
        <v>3418</v>
      </c>
      <c r="D3422" s="297">
        <v>48</v>
      </c>
      <c r="L3422" s="207" t="s">
        <v>1941</v>
      </c>
      <c r="M3422" s="207" t="s">
        <v>7952</v>
      </c>
    </row>
    <row r="3423" spans="1:13" x14ac:dyDescent="0.25">
      <c r="A3423" s="207" t="s">
        <v>1403</v>
      </c>
      <c r="B3423" s="207" t="s">
        <v>5284</v>
      </c>
      <c r="C3423" s="207" t="s">
        <v>3483</v>
      </c>
      <c r="D3423" s="297">
        <v>128</v>
      </c>
      <c r="L3423" s="207" t="s">
        <v>1941</v>
      </c>
      <c r="M3423" s="207" t="s">
        <v>9073</v>
      </c>
    </row>
    <row r="3424" spans="1:13" x14ac:dyDescent="0.25">
      <c r="A3424" s="207" t="s">
        <v>1403</v>
      </c>
      <c r="B3424" s="207" t="s">
        <v>5284</v>
      </c>
      <c r="C3424" s="207" t="s">
        <v>4150</v>
      </c>
      <c r="D3424" s="297">
        <v>88</v>
      </c>
      <c r="L3424" s="207" t="s">
        <v>1941</v>
      </c>
      <c r="M3424" s="207" t="s">
        <v>3407</v>
      </c>
    </row>
    <row r="3425" spans="1:13" x14ac:dyDescent="0.25">
      <c r="A3425" s="207" t="s">
        <v>1403</v>
      </c>
      <c r="B3425" s="207" t="s">
        <v>5284</v>
      </c>
      <c r="C3425" s="207" t="s">
        <v>8050</v>
      </c>
      <c r="D3425" s="297">
        <v>88</v>
      </c>
      <c r="L3425" s="207" t="s">
        <v>1941</v>
      </c>
      <c r="M3425" s="207" t="s">
        <v>3409</v>
      </c>
    </row>
    <row r="3426" spans="1:13" x14ac:dyDescent="0.25">
      <c r="A3426" s="207" t="s">
        <v>1403</v>
      </c>
      <c r="B3426" s="207" t="s">
        <v>5288</v>
      </c>
      <c r="C3426" s="207" t="s">
        <v>3483</v>
      </c>
      <c r="D3426" s="297">
        <v>64</v>
      </c>
      <c r="L3426" s="207" t="s">
        <v>1941</v>
      </c>
      <c r="M3426" s="207" t="s">
        <v>7953</v>
      </c>
    </row>
    <row r="3427" spans="1:13" x14ac:dyDescent="0.25">
      <c r="A3427" s="207" t="s">
        <v>1411</v>
      </c>
      <c r="B3427" s="207" t="s">
        <v>5284</v>
      </c>
      <c r="C3427" s="207" t="s">
        <v>3397</v>
      </c>
      <c r="D3427" s="297">
        <v>142</v>
      </c>
      <c r="L3427" s="207" t="s">
        <v>1941</v>
      </c>
      <c r="M3427" s="207" t="s">
        <v>7954</v>
      </c>
    </row>
    <row r="3428" spans="1:13" x14ac:dyDescent="0.25">
      <c r="A3428" s="207" t="s">
        <v>1411</v>
      </c>
      <c r="B3428" s="207" t="s">
        <v>5284</v>
      </c>
      <c r="C3428" s="207" t="s">
        <v>3411</v>
      </c>
      <c r="D3428" s="297">
        <v>74</v>
      </c>
      <c r="L3428" s="207" t="s">
        <v>1941</v>
      </c>
      <c r="M3428" s="207" t="s">
        <v>9074</v>
      </c>
    </row>
    <row r="3429" spans="1:13" x14ac:dyDescent="0.25">
      <c r="A3429" s="207" t="s">
        <v>1426</v>
      </c>
      <c r="B3429" s="207" t="s">
        <v>5284</v>
      </c>
      <c r="C3429" s="207" t="s">
        <v>3251</v>
      </c>
      <c r="D3429" s="297">
        <v>115</v>
      </c>
      <c r="L3429" s="207" t="s">
        <v>1941</v>
      </c>
      <c r="M3429" s="207" t="s">
        <v>8424</v>
      </c>
    </row>
    <row r="3430" spans="1:13" x14ac:dyDescent="0.25">
      <c r="A3430" s="207" t="s">
        <v>1426</v>
      </c>
      <c r="B3430" s="207" t="s">
        <v>5284</v>
      </c>
      <c r="C3430" s="207" t="s">
        <v>3266</v>
      </c>
      <c r="D3430" s="297">
        <v>566</v>
      </c>
      <c r="L3430" s="207" t="s">
        <v>1941</v>
      </c>
      <c r="M3430" s="207" t="s">
        <v>7955</v>
      </c>
    </row>
    <row r="3431" spans="1:13" x14ac:dyDescent="0.25">
      <c r="A3431" s="207" t="s">
        <v>1426</v>
      </c>
      <c r="B3431" s="207" t="s">
        <v>5284</v>
      </c>
      <c r="C3431" s="207" t="s">
        <v>3269</v>
      </c>
      <c r="D3431" s="297">
        <v>94</v>
      </c>
      <c r="L3431" s="207" t="s">
        <v>1941</v>
      </c>
      <c r="M3431" s="207" t="s">
        <v>7956</v>
      </c>
    </row>
    <row r="3432" spans="1:13" x14ac:dyDescent="0.25">
      <c r="A3432" s="207" t="s">
        <v>1426</v>
      </c>
      <c r="B3432" s="207" t="s">
        <v>5284</v>
      </c>
      <c r="C3432" s="207" t="s">
        <v>3302</v>
      </c>
      <c r="D3432" s="297">
        <v>6</v>
      </c>
      <c r="L3432" s="207" t="s">
        <v>1941</v>
      </c>
      <c r="M3432" s="207" t="s">
        <v>3411</v>
      </c>
    </row>
    <row r="3433" spans="1:13" x14ac:dyDescent="0.25">
      <c r="A3433" s="207" t="s">
        <v>1426</v>
      </c>
      <c r="B3433" s="207" t="s">
        <v>5284</v>
      </c>
      <c r="C3433" s="207" t="s">
        <v>3341</v>
      </c>
      <c r="D3433" s="297">
        <v>15339</v>
      </c>
      <c r="L3433" s="207" t="s">
        <v>1941</v>
      </c>
      <c r="M3433" s="207" t="s">
        <v>7957</v>
      </c>
    </row>
    <row r="3434" spans="1:13" x14ac:dyDescent="0.25">
      <c r="A3434" s="207" t="s">
        <v>1426</v>
      </c>
      <c r="B3434" s="207" t="s">
        <v>5284</v>
      </c>
      <c r="C3434" s="207" t="s">
        <v>7897</v>
      </c>
      <c r="D3434" s="297">
        <v>14</v>
      </c>
      <c r="L3434" s="207" t="s">
        <v>1941</v>
      </c>
      <c r="M3434" s="207" t="s">
        <v>7998</v>
      </c>
    </row>
    <row r="3435" spans="1:13" x14ac:dyDescent="0.25">
      <c r="A3435" s="207" t="s">
        <v>1426</v>
      </c>
      <c r="B3435" s="207" t="s">
        <v>5284</v>
      </c>
      <c r="C3435" s="207" t="s">
        <v>3365</v>
      </c>
      <c r="D3435" s="297">
        <v>45</v>
      </c>
      <c r="L3435" s="207" t="s">
        <v>1941</v>
      </c>
      <c r="M3435" s="207" t="s">
        <v>3413</v>
      </c>
    </row>
    <row r="3436" spans="1:13" x14ac:dyDescent="0.25">
      <c r="A3436" s="207" t="s">
        <v>1426</v>
      </c>
      <c r="B3436" s="207" t="s">
        <v>5284</v>
      </c>
      <c r="C3436" s="207" t="s">
        <v>3368</v>
      </c>
      <c r="D3436" s="297">
        <v>407</v>
      </c>
      <c r="L3436" s="207" t="s">
        <v>1941</v>
      </c>
      <c r="M3436" s="207" t="s">
        <v>8049</v>
      </c>
    </row>
    <row r="3437" spans="1:13" x14ac:dyDescent="0.25">
      <c r="A3437" s="207" t="s">
        <v>1426</v>
      </c>
      <c r="B3437" s="207" t="s">
        <v>5284</v>
      </c>
      <c r="C3437" s="207" t="s">
        <v>3371</v>
      </c>
      <c r="D3437" s="297">
        <v>106</v>
      </c>
      <c r="L3437" s="207" t="s">
        <v>1941</v>
      </c>
      <c r="M3437" s="207" t="s">
        <v>3415</v>
      </c>
    </row>
    <row r="3438" spans="1:13" x14ac:dyDescent="0.25">
      <c r="A3438" s="207" t="s">
        <v>1426</v>
      </c>
      <c r="B3438" s="207" t="s">
        <v>5284</v>
      </c>
      <c r="C3438" s="207" t="s">
        <v>3374</v>
      </c>
      <c r="D3438" s="297">
        <v>144</v>
      </c>
      <c r="L3438" s="207" t="s">
        <v>1941</v>
      </c>
      <c r="M3438" s="207" t="s">
        <v>3418</v>
      </c>
    </row>
    <row r="3439" spans="1:13" x14ac:dyDescent="0.25">
      <c r="A3439" s="207" t="s">
        <v>1426</v>
      </c>
      <c r="B3439" s="207" t="s">
        <v>5284</v>
      </c>
      <c r="C3439" s="207" t="s">
        <v>3377</v>
      </c>
      <c r="D3439" s="297">
        <v>2041</v>
      </c>
      <c r="L3439" s="207" t="s">
        <v>1941</v>
      </c>
      <c r="M3439" s="207" t="s">
        <v>3420</v>
      </c>
    </row>
    <row r="3440" spans="1:13" x14ac:dyDescent="0.25">
      <c r="A3440" s="207" t="s">
        <v>1426</v>
      </c>
      <c r="B3440" s="207" t="s">
        <v>5284</v>
      </c>
      <c r="C3440" s="207" t="s">
        <v>3383</v>
      </c>
      <c r="D3440" s="297">
        <v>202</v>
      </c>
      <c r="L3440" s="207" t="s">
        <v>1941</v>
      </c>
      <c r="M3440" s="207" t="s">
        <v>3422</v>
      </c>
    </row>
    <row r="3441" spans="1:13" x14ac:dyDescent="0.25">
      <c r="A3441" s="207" t="s">
        <v>1426</v>
      </c>
      <c r="B3441" s="207" t="s">
        <v>5284</v>
      </c>
      <c r="C3441" s="207" t="s">
        <v>3391</v>
      </c>
      <c r="D3441" s="297">
        <v>32</v>
      </c>
      <c r="L3441" s="207" t="s">
        <v>1941</v>
      </c>
      <c r="M3441" s="207" t="s">
        <v>3424</v>
      </c>
    </row>
    <row r="3442" spans="1:13" x14ac:dyDescent="0.25">
      <c r="A3442" s="207" t="s">
        <v>1426</v>
      </c>
      <c r="B3442" s="207" t="s">
        <v>5284</v>
      </c>
      <c r="C3442" s="207" t="s">
        <v>3394</v>
      </c>
      <c r="D3442" s="297">
        <v>623</v>
      </c>
      <c r="L3442" s="207" t="s">
        <v>1941</v>
      </c>
      <c r="M3442" s="207" t="s">
        <v>3437</v>
      </c>
    </row>
    <row r="3443" spans="1:13" x14ac:dyDescent="0.25">
      <c r="A3443" s="207" t="s">
        <v>1426</v>
      </c>
      <c r="B3443" s="207" t="s">
        <v>5284</v>
      </c>
      <c r="C3443" s="207" t="s">
        <v>3397</v>
      </c>
      <c r="D3443" s="297">
        <v>371</v>
      </c>
      <c r="L3443" s="207" t="s">
        <v>1941</v>
      </c>
      <c r="M3443" s="207" t="s">
        <v>3439</v>
      </c>
    </row>
    <row r="3444" spans="1:13" x14ac:dyDescent="0.25">
      <c r="A3444" s="207" t="s">
        <v>1426</v>
      </c>
      <c r="B3444" s="207" t="s">
        <v>5284</v>
      </c>
      <c r="C3444" s="207" t="s">
        <v>3399</v>
      </c>
      <c r="D3444" s="297">
        <v>144</v>
      </c>
      <c r="L3444" s="207" t="s">
        <v>1941</v>
      </c>
      <c r="M3444" s="207" t="s">
        <v>3441</v>
      </c>
    </row>
    <row r="3445" spans="1:13" x14ac:dyDescent="0.25">
      <c r="A3445" s="207" t="s">
        <v>1426</v>
      </c>
      <c r="B3445" s="207" t="s">
        <v>5284</v>
      </c>
      <c r="C3445" s="207" t="s">
        <v>3401</v>
      </c>
      <c r="D3445" s="297">
        <v>211</v>
      </c>
      <c r="L3445" s="207" t="s">
        <v>1941</v>
      </c>
      <c r="M3445" s="207" t="s">
        <v>3444</v>
      </c>
    </row>
    <row r="3446" spans="1:13" x14ac:dyDescent="0.25">
      <c r="A3446" s="207" t="s">
        <v>1426</v>
      </c>
      <c r="B3446" s="207" t="s">
        <v>5284</v>
      </c>
      <c r="C3446" s="207" t="s">
        <v>3403</v>
      </c>
      <c r="D3446" s="297">
        <v>112</v>
      </c>
      <c r="L3446" s="207" t="s">
        <v>1941</v>
      </c>
      <c r="M3446" s="207" t="s">
        <v>9075</v>
      </c>
    </row>
    <row r="3447" spans="1:13" x14ac:dyDescent="0.25">
      <c r="A3447" s="207" t="s">
        <v>1426</v>
      </c>
      <c r="B3447" s="207" t="s">
        <v>5284</v>
      </c>
      <c r="C3447" s="207" t="s">
        <v>7901</v>
      </c>
      <c r="D3447" s="297">
        <v>26</v>
      </c>
      <c r="L3447" s="207" t="s">
        <v>1941</v>
      </c>
      <c r="M3447" s="207" t="s">
        <v>3466</v>
      </c>
    </row>
    <row r="3448" spans="1:13" x14ac:dyDescent="0.25">
      <c r="A3448" s="207" t="s">
        <v>1426</v>
      </c>
      <c r="B3448" s="207" t="s">
        <v>5284</v>
      </c>
      <c r="C3448" s="207" t="s">
        <v>7902</v>
      </c>
      <c r="D3448" s="297">
        <v>64</v>
      </c>
      <c r="L3448" s="207" t="s">
        <v>1941</v>
      </c>
      <c r="M3448" s="207" t="s">
        <v>3469</v>
      </c>
    </row>
    <row r="3449" spans="1:13" x14ac:dyDescent="0.25">
      <c r="A3449" s="207" t="s">
        <v>1426</v>
      </c>
      <c r="B3449" s="207" t="s">
        <v>5284</v>
      </c>
      <c r="C3449" s="207" t="s">
        <v>7904</v>
      </c>
      <c r="D3449" s="297">
        <v>1</v>
      </c>
      <c r="L3449" s="207" t="s">
        <v>1941</v>
      </c>
      <c r="M3449" s="207" t="s">
        <v>3475</v>
      </c>
    </row>
    <row r="3450" spans="1:13" x14ac:dyDescent="0.25">
      <c r="A3450" s="207" t="s">
        <v>1426</v>
      </c>
      <c r="B3450" s="207" t="s">
        <v>5284</v>
      </c>
      <c r="C3450" s="207" t="s">
        <v>7956</v>
      </c>
      <c r="D3450" s="297">
        <v>65</v>
      </c>
      <c r="L3450" s="207" t="s">
        <v>1941</v>
      </c>
      <c r="M3450" s="207" t="s">
        <v>8033</v>
      </c>
    </row>
    <row r="3451" spans="1:13" x14ac:dyDescent="0.25">
      <c r="A3451" s="207" t="s">
        <v>1426</v>
      </c>
      <c r="B3451" s="207" t="s">
        <v>5284</v>
      </c>
      <c r="C3451" s="207" t="s">
        <v>3411</v>
      </c>
      <c r="D3451" s="297">
        <v>113</v>
      </c>
      <c r="L3451" s="207" t="s">
        <v>1941</v>
      </c>
      <c r="M3451" s="207" t="s">
        <v>3480</v>
      </c>
    </row>
    <row r="3452" spans="1:13" x14ac:dyDescent="0.25">
      <c r="A3452" s="207" t="s">
        <v>1426</v>
      </c>
      <c r="B3452" s="207" t="s">
        <v>5284</v>
      </c>
      <c r="C3452" s="207" t="s">
        <v>7957</v>
      </c>
      <c r="D3452" s="297">
        <v>12</v>
      </c>
      <c r="L3452" s="207" t="s">
        <v>1941</v>
      </c>
      <c r="M3452" s="207" t="s">
        <v>3489</v>
      </c>
    </row>
    <row r="3453" spans="1:13" x14ac:dyDescent="0.25">
      <c r="A3453" s="207" t="s">
        <v>1437</v>
      </c>
      <c r="B3453" s="207" t="s">
        <v>5284</v>
      </c>
      <c r="C3453" s="207" t="s">
        <v>3251</v>
      </c>
      <c r="D3453" s="297">
        <v>96</v>
      </c>
      <c r="L3453" s="207" t="s">
        <v>1941</v>
      </c>
      <c r="M3453" s="207" t="s">
        <v>3492</v>
      </c>
    </row>
    <row r="3454" spans="1:13" x14ac:dyDescent="0.25">
      <c r="A3454" s="207" t="s">
        <v>1437</v>
      </c>
      <c r="B3454" s="207" t="s">
        <v>5284</v>
      </c>
      <c r="C3454" s="207" t="s">
        <v>3266</v>
      </c>
      <c r="D3454" s="297">
        <v>207</v>
      </c>
      <c r="L3454" s="207" t="s">
        <v>1941</v>
      </c>
      <c r="M3454" s="207" t="s">
        <v>3495</v>
      </c>
    </row>
    <row r="3455" spans="1:13" x14ac:dyDescent="0.25">
      <c r="A3455" s="207" t="s">
        <v>1437</v>
      </c>
      <c r="B3455" s="207" t="s">
        <v>5284</v>
      </c>
      <c r="C3455" s="207" t="s">
        <v>3341</v>
      </c>
      <c r="D3455" s="297">
        <v>497</v>
      </c>
      <c r="L3455" s="207" t="s">
        <v>1941</v>
      </c>
      <c r="M3455" s="207" t="s">
        <v>7615</v>
      </c>
    </row>
    <row r="3456" spans="1:13" x14ac:dyDescent="0.25">
      <c r="A3456" s="207" t="s">
        <v>1437</v>
      </c>
      <c r="B3456" s="207" t="s">
        <v>5284</v>
      </c>
      <c r="C3456" s="207" t="s">
        <v>3365</v>
      </c>
      <c r="D3456" s="297">
        <v>3</v>
      </c>
      <c r="L3456" s="207" t="s">
        <v>1941</v>
      </c>
      <c r="M3456" s="207" t="s">
        <v>3513</v>
      </c>
    </row>
    <row r="3457" spans="1:13" x14ac:dyDescent="0.25">
      <c r="A3457" s="207" t="s">
        <v>1437</v>
      </c>
      <c r="B3457" s="207" t="s">
        <v>5284</v>
      </c>
      <c r="C3457" s="207" t="s">
        <v>3368</v>
      </c>
      <c r="D3457" s="297">
        <v>140</v>
      </c>
      <c r="L3457" s="207" t="s">
        <v>1941</v>
      </c>
      <c r="M3457" s="207" t="s">
        <v>3521</v>
      </c>
    </row>
    <row r="3458" spans="1:13" x14ac:dyDescent="0.25">
      <c r="A3458" s="207" t="s">
        <v>1437</v>
      </c>
      <c r="B3458" s="207" t="s">
        <v>5284</v>
      </c>
      <c r="C3458" s="207" t="s">
        <v>3371</v>
      </c>
      <c r="D3458" s="297">
        <v>133</v>
      </c>
      <c r="L3458" s="207" t="s">
        <v>1941</v>
      </c>
      <c r="M3458" s="207" t="s">
        <v>3532</v>
      </c>
    </row>
    <row r="3459" spans="1:13" x14ac:dyDescent="0.25">
      <c r="A3459" s="207" t="s">
        <v>1437</v>
      </c>
      <c r="B3459" s="207" t="s">
        <v>5284</v>
      </c>
      <c r="C3459" s="207" t="s">
        <v>3374</v>
      </c>
      <c r="D3459" s="297">
        <v>130</v>
      </c>
      <c r="L3459" s="207" t="s">
        <v>1941</v>
      </c>
      <c r="M3459" s="207" t="s">
        <v>3535</v>
      </c>
    </row>
    <row r="3460" spans="1:13" x14ac:dyDescent="0.25">
      <c r="A3460" s="207" t="s">
        <v>1437</v>
      </c>
      <c r="B3460" s="207" t="s">
        <v>5284</v>
      </c>
      <c r="C3460" s="207" t="s">
        <v>3377</v>
      </c>
      <c r="D3460" s="297">
        <v>1324</v>
      </c>
      <c r="L3460" s="207" t="s">
        <v>1941</v>
      </c>
      <c r="M3460" s="207" t="s">
        <v>3541</v>
      </c>
    </row>
    <row r="3461" spans="1:13" x14ac:dyDescent="0.25">
      <c r="A3461" s="207" t="s">
        <v>1437</v>
      </c>
      <c r="B3461" s="207" t="s">
        <v>5284</v>
      </c>
      <c r="C3461" s="207" t="s">
        <v>3383</v>
      </c>
      <c r="D3461" s="297">
        <v>3</v>
      </c>
      <c r="L3461" s="207" t="s">
        <v>1941</v>
      </c>
      <c r="M3461" s="207" t="s">
        <v>3543</v>
      </c>
    </row>
    <row r="3462" spans="1:13" x14ac:dyDescent="0.25">
      <c r="A3462" s="207" t="s">
        <v>1437</v>
      </c>
      <c r="B3462" s="207" t="s">
        <v>5284</v>
      </c>
      <c r="C3462" s="207" t="s">
        <v>7597</v>
      </c>
      <c r="D3462" s="297">
        <v>2</v>
      </c>
      <c r="L3462" s="207" t="s">
        <v>1941</v>
      </c>
      <c r="M3462" s="207" t="s">
        <v>3549</v>
      </c>
    </row>
    <row r="3463" spans="1:13" x14ac:dyDescent="0.25">
      <c r="A3463" s="207" t="s">
        <v>1437</v>
      </c>
      <c r="B3463" s="207" t="s">
        <v>5284</v>
      </c>
      <c r="C3463" s="207" t="s">
        <v>3391</v>
      </c>
      <c r="D3463" s="297">
        <v>2</v>
      </c>
      <c r="L3463" s="207" t="s">
        <v>1941</v>
      </c>
      <c r="M3463" s="207" t="s">
        <v>3570</v>
      </c>
    </row>
    <row r="3464" spans="1:13" x14ac:dyDescent="0.25">
      <c r="A3464" s="207" t="s">
        <v>1437</v>
      </c>
      <c r="B3464" s="207" t="s">
        <v>5284</v>
      </c>
      <c r="C3464" s="207" t="s">
        <v>3394</v>
      </c>
      <c r="D3464" s="297">
        <v>655</v>
      </c>
      <c r="L3464" s="207" t="s">
        <v>1941</v>
      </c>
      <c r="M3464" s="207" t="s">
        <v>3585</v>
      </c>
    </row>
    <row r="3465" spans="1:13" x14ac:dyDescent="0.25">
      <c r="A3465" s="207" t="s">
        <v>1437</v>
      </c>
      <c r="B3465" s="207" t="s">
        <v>5284</v>
      </c>
      <c r="C3465" s="207" t="s">
        <v>3397</v>
      </c>
      <c r="D3465" s="297">
        <v>683</v>
      </c>
      <c r="L3465" s="207" t="s">
        <v>1941</v>
      </c>
      <c r="M3465" s="207" t="s">
        <v>7649</v>
      </c>
    </row>
    <row r="3466" spans="1:13" x14ac:dyDescent="0.25">
      <c r="A3466" s="207" t="s">
        <v>1437</v>
      </c>
      <c r="B3466" s="207" t="s">
        <v>5284</v>
      </c>
      <c r="C3466" s="207" t="s">
        <v>8490</v>
      </c>
      <c r="D3466" s="297">
        <v>4</v>
      </c>
      <c r="L3466" s="207" t="s">
        <v>1941</v>
      </c>
      <c r="M3466" s="207" t="s">
        <v>3588</v>
      </c>
    </row>
    <row r="3467" spans="1:13" x14ac:dyDescent="0.25">
      <c r="A3467" s="207" t="s">
        <v>1437</v>
      </c>
      <c r="B3467" s="207" t="s">
        <v>5284</v>
      </c>
      <c r="C3467" s="207" t="s">
        <v>3399</v>
      </c>
      <c r="D3467" s="297">
        <v>139</v>
      </c>
      <c r="L3467" s="207" t="s">
        <v>1941</v>
      </c>
      <c r="M3467" s="207" t="s">
        <v>7654</v>
      </c>
    </row>
    <row r="3468" spans="1:13" x14ac:dyDescent="0.25">
      <c r="A3468" s="207" t="s">
        <v>1437</v>
      </c>
      <c r="B3468" s="207" t="s">
        <v>5284</v>
      </c>
      <c r="C3468" s="207" t="s">
        <v>3401</v>
      </c>
      <c r="D3468" s="297">
        <v>193</v>
      </c>
      <c r="L3468" s="207" t="s">
        <v>1941</v>
      </c>
      <c r="M3468" s="207" t="s">
        <v>3602</v>
      </c>
    </row>
    <row r="3469" spans="1:13" x14ac:dyDescent="0.25">
      <c r="A3469" s="207" t="s">
        <v>1437</v>
      </c>
      <c r="B3469" s="207" t="s">
        <v>5284</v>
      </c>
      <c r="C3469" s="207" t="s">
        <v>3403</v>
      </c>
      <c r="D3469" s="297">
        <v>46</v>
      </c>
      <c r="L3469" s="207" t="s">
        <v>1941</v>
      </c>
      <c r="M3469" s="207" t="s">
        <v>3605</v>
      </c>
    </row>
    <row r="3470" spans="1:13" x14ac:dyDescent="0.25">
      <c r="A3470" s="207" t="s">
        <v>1437</v>
      </c>
      <c r="B3470" s="207" t="s">
        <v>5284</v>
      </c>
      <c r="C3470" s="207" t="s">
        <v>7956</v>
      </c>
      <c r="D3470" s="297">
        <v>2</v>
      </c>
      <c r="L3470" s="207" t="s">
        <v>1941</v>
      </c>
      <c r="M3470" s="207" t="s">
        <v>3607</v>
      </c>
    </row>
    <row r="3471" spans="1:13" x14ac:dyDescent="0.25">
      <c r="A3471" s="207" t="s">
        <v>1437</v>
      </c>
      <c r="B3471" s="207" t="s">
        <v>5284</v>
      </c>
      <c r="C3471" s="207" t="s">
        <v>3411</v>
      </c>
      <c r="D3471" s="297">
        <v>20</v>
      </c>
      <c r="L3471" s="207" t="s">
        <v>1941</v>
      </c>
      <c r="M3471" s="207" t="s">
        <v>3613</v>
      </c>
    </row>
    <row r="3472" spans="1:13" x14ac:dyDescent="0.25">
      <c r="A3472" s="207" t="s">
        <v>1437</v>
      </c>
      <c r="B3472" s="207" t="s">
        <v>5284</v>
      </c>
      <c r="C3472" s="207" t="s">
        <v>3418</v>
      </c>
      <c r="D3472" s="297">
        <v>38</v>
      </c>
      <c r="L3472" s="207" t="s">
        <v>1941</v>
      </c>
      <c r="M3472" s="207" t="s">
        <v>7668</v>
      </c>
    </row>
    <row r="3473" spans="1:13" x14ac:dyDescent="0.25">
      <c r="A3473" s="207" t="s">
        <v>1437</v>
      </c>
      <c r="B3473" s="207" t="s">
        <v>5284</v>
      </c>
      <c r="C3473" s="207" t="s">
        <v>3420</v>
      </c>
      <c r="D3473" s="297">
        <v>10</v>
      </c>
      <c r="L3473" s="207" t="s">
        <v>1941</v>
      </c>
      <c r="M3473" s="207" t="s">
        <v>8474</v>
      </c>
    </row>
    <row r="3474" spans="1:13" x14ac:dyDescent="0.25">
      <c r="A3474" s="207" t="s">
        <v>1437</v>
      </c>
      <c r="B3474" s="207" t="s">
        <v>5284</v>
      </c>
      <c r="C3474" s="207" t="s">
        <v>3424</v>
      </c>
      <c r="D3474" s="297">
        <v>13</v>
      </c>
      <c r="L3474" s="207" t="s">
        <v>1941</v>
      </c>
      <c r="M3474" s="207" t="s">
        <v>7672</v>
      </c>
    </row>
    <row r="3475" spans="1:13" x14ac:dyDescent="0.25">
      <c r="A3475" s="207" t="s">
        <v>1437</v>
      </c>
      <c r="B3475" s="207" t="s">
        <v>5284</v>
      </c>
      <c r="C3475" s="207" t="s">
        <v>4513</v>
      </c>
      <c r="D3475" s="297">
        <v>2</v>
      </c>
      <c r="L3475" s="207" t="s">
        <v>1941</v>
      </c>
      <c r="M3475" s="207" t="s">
        <v>3628</v>
      </c>
    </row>
    <row r="3476" spans="1:13" x14ac:dyDescent="0.25">
      <c r="A3476" s="207" t="s">
        <v>1437</v>
      </c>
      <c r="B3476" s="207" t="s">
        <v>5284</v>
      </c>
      <c r="C3476" s="207" t="s">
        <v>4533</v>
      </c>
      <c r="D3476" s="297">
        <v>2</v>
      </c>
      <c r="L3476" s="207" t="s">
        <v>1941</v>
      </c>
      <c r="M3476" s="207" t="s">
        <v>7678</v>
      </c>
    </row>
    <row r="3477" spans="1:13" x14ac:dyDescent="0.25">
      <c r="A3477" s="207" t="s">
        <v>1463</v>
      </c>
      <c r="B3477" s="207" t="s">
        <v>5284</v>
      </c>
      <c r="C3477" s="207" t="s">
        <v>3257</v>
      </c>
      <c r="D3477" s="297">
        <v>29</v>
      </c>
      <c r="L3477" s="207" t="s">
        <v>1941</v>
      </c>
      <c r="M3477" s="207" t="s">
        <v>3642</v>
      </c>
    </row>
    <row r="3478" spans="1:13" x14ac:dyDescent="0.25">
      <c r="A3478" s="207" t="s">
        <v>1463</v>
      </c>
      <c r="B3478" s="207" t="s">
        <v>5284</v>
      </c>
      <c r="C3478" s="207" t="s">
        <v>3317</v>
      </c>
      <c r="D3478" s="297">
        <v>52</v>
      </c>
      <c r="L3478" s="207" t="s">
        <v>1941</v>
      </c>
      <c r="M3478" s="207" t="s">
        <v>3645</v>
      </c>
    </row>
    <row r="3479" spans="1:13" x14ac:dyDescent="0.25">
      <c r="A3479" s="207" t="s">
        <v>1463</v>
      </c>
      <c r="B3479" s="207" t="s">
        <v>5284</v>
      </c>
      <c r="C3479" s="207" t="s">
        <v>3341</v>
      </c>
      <c r="D3479" s="297">
        <v>1111</v>
      </c>
      <c r="L3479" s="207" t="s">
        <v>1941</v>
      </c>
      <c r="M3479" s="207" t="s">
        <v>7684</v>
      </c>
    </row>
    <row r="3480" spans="1:13" x14ac:dyDescent="0.25">
      <c r="A3480" s="207" t="s">
        <v>1463</v>
      </c>
      <c r="B3480" s="207" t="s">
        <v>5284</v>
      </c>
      <c r="C3480" s="207" t="s">
        <v>7593</v>
      </c>
      <c r="D3480" s="297">
        <v>4</v>
      </c>
      <c r="L3480" s="207" t="s">
        <v>1941</v>
      </c>
      <c r="M3480" s="207" t="s">
        <v>7690</v>
      </c>
    </row>
    <row r="3481" spans="1:13" x14ac:dyDescent="0.25">
      <c r="A3481" s="207" t="s">
        <v>1463</v>
      </c>
      <c r="B3481" s="207" t="s">
        <v>5284</v>
      </c>
      <c r="C3481" s="207" t="s">
        <v>3353</v>
      </c>
      <c r="D3481" s="297">
        <v>12</v>
      </c>
      <c r="L3481" s="207" t="s">
        <v>1941</v>
      </c>
      <c r="M3481" s="207" t="s">
        <v>8447</v>
      </c>
    </row>
    <row r="3482" spans="1:13" x14ac:dyDescent="0.25">
      <c r="A3482" s="207" t="s">
        <v>1463</v>
      </c>
      <c r="B3482" s="207" t="s">
        <v>5284</v>
      </c>
      <c r="C3482" s="207" t="s">
        <v>3359</v>
      </c>
      <c r="D3482" s="297">
        <v>38</v>
      </c>
      <c r="L3482" s="207" t="s">
        <v>1941</v>
      </c>
      <c r="M3482" s="207" t="s">
        <v>3663</v>
      </c>
    </row>
    <row r="3483" spans="1:13" x14ac:dyDescent="0.25">
      <c r="A3483" s="207" t="s">
        <v>1463</v>
      </c>
      <c r="B3483" s="207" t="s">
        <v>5284</v>
      </c>
      <c r="C3483" s="207" t="s">
        <v>3362</v>
      </c>
      <c r="D3483" s="297">
        <v>10</v>
      </c>
      <c r="L3483" s="207" t="s">
        <v>1941</v>
      </c>
      <c r="M3483" s="207" t="s">
        <v>7694</v>
      </c>
    </row>
    <row r="3484" spans="1:13" x14ac:dyDescent="0.25">
      <c r="A3484" s="207" t="s">
        <v>1463</v>
      </c>
      <c r="B3484" s="207" t="s">
        <v>5284</v>
      </c>
      <c r="C3484" s="207" t="s">
        <v>7945</v>
      </c>
      <c r="D3484" s="297">
        <v>28</v>
      </c>
      <c r="L3484" s="207" t="s">
        <v>1941</v>
      </c>
      <c r="M3484" s="207" t="s">
        <v>3684</v>
      </c>
    </row>
    <row r="3485" spans="1:13" x14ac:dyDescent="0.25">
      <c r="A3485" s="207" t="s">
        <v>1463</v>
      </c>
      <c r="B3485" s="207" t="s">
        <v>5284</v>
      </c>
      <c r="C3485" s="207" t="s">
        <v>3380</v>
      </c>
      <c r="D3485" s="297">
        <v>636</v>
      </c>
      <c r="L3485" s="207" t="s">
        <v>1941</v>
      </c>
      <c r="M3485" s="207" t="s">
        <v>3708</v>
      </c>
    </row>
    <row r="3486" spans="1:13" x14ac:dyDescent="0.25">
      <c r="A3486" s="207" t="s">
        <v>1463</v>
      </c>
      <c r="B3486" s="207" t="s">
        <v>5284</v>
      </c>
      <c r="C3486" s="207" t="s">
        <v>3383</v>
      </c>
      <c r="D3486" s="297">
        <v>114</v>
      </c>
      <c r="L3486" s="207" t="s">
        <v>1941</v>
      </c>
      <c r="M3486" s="207" t="s">
        <v>3714</v>
      </c>
    </row>
    <row r="3487" spans="1:13" x14ac:dyDescent="0.25">
      <c r="A3487" s="207" t="s">
        <v>1463</v>
      </c>
      <c r="B3487" s="207" t="s">
        <v>5284</v>
      </c>
      <c r="C3487" s="207" t="s">
        <v>7946</v>
      </c>
      <c r="D3487" s="297">
        <v>71</v>
      </c>
      <c r="L3487" s="207" t="s">
        <v>1941</v>
      </c>
      <c r="M3487" s="207" t="s">
        <v>3753</v>
      </c>
    </row>
    <row r="3488" spans="1:13" x14ac:dyDescent="0.25">
      <c r="A3488" s="207" t="s">
        <v>1463</v>
      </c>
      <c r="B3488" s="207" t="s">
        <v>5284</v>
      </c>
      <c r="C3488" s="207" t="s">
        <v>7947</v>
      </c>
      <c r="D3488" s="297">
        <v>125</v>
      </c>
      <c r="L3488" s="207" t="s">
        <v>1941</v>
      </c>
      <c r="M3488" s="207" t="s">
        <v>3756</v>
      </c>
    </row>
    <row r="3489" spans="1:13" x14ac:dyDescent="0.25">
      <c r="A3489" s="207" t="s">
        <v>1463</v>
      </c>
      <c r="B3489" s="207" t="s">
        <v>5284</v>
      </c>
      <c r="C3489" s="207" t="s">
        <v>3386</v>
      </c>
      <c r="D3489" s="297">
        <v>66</v>
      </c>
      <c r="L3489" s="207" t="s">
        <v>1941</v>
      </c>
      <c r="M3489" s="207" t="s">
        <v>3759</v>
      </c>
    </row>
    <row r="3490" spans="1:13" x14ac:dyDescent="0.25">
      <c r="A3490" s="207" t="s">
        <v>1463</v>
      </c>
      <c r="B3490" s="207" t="s">
        <v>5284</v>
      </c>
      <c r="C3490" s="207" t="s">
        <v>7597</v>
      </c>
      <c r="D3490" s="297">
        <v>76</v>
      </c>
      <c r="L3490" s="207" t="s">
        <v>1941</v>
      </c>
      <c r="M3490" s="207" t="s">
        <v>3762</v>
      </c>
    </row>
    <row r="3491" spans="1:13" x14ac:dyDescent="0.25">
      <c r="A3491" s="207" t="s">
        <v>1463</v>
      </c>
      <c r="B3491" s="207" t="s">
        <v>5284</v>
      </c>
      <c r="C3491" s="207" t="s">
        <v>3397</v>
      </c>
      <c r="D3491" s="297">
        <v>14</v>
      </c>
      <c r="L3491" s="207" t="s">
        <v>1941</v>
      </c>
      <c r="M3491" s="207" t="s">
        <v>3779</v>
      </c>
    </row>
    <row r="3492" spans="1:13" x14ac:dyDescent="0.25">
      <c r="A3492" s="207" t="s">
        <v>1463</v>
      </c>
      <c r="B3492" s="207" t="s">
        <v>5284</v>
      </c>
      <c r="C3492" s="207" t="s">
        <v>7950</v>
      </c>
      <c r="D3492" s="297">
        <v>14</v>
      </c>
      <c r="L3492" s="207" t="s">
        <v>1941</v>
      </c>
      <c r="M3492" s="207" t="s">
        <v>3785</v>
      </c>
    </row>
    <row r="3493" spans="1:13" x14ac:dyDescent="0.25">
      <c r="A3493" s="207" t="s">
        <v>1463</v>
      </c>
      <c r="B3493" s="207" t="s">
        <v>5284</v>
      </c>
      <c r="C3493" s="207" t="s">
        <v>7951</v>
      </c>
      <c r="D3493" s="297">
        <v>14</v>
      </c>
      <c r="L3493" s="207" t="s">
        <v>1941</v>
      </c>
      <c r="M3493" s="207" t="s">
        <v>3790</v>
      </c>
    </row>
    <row r="3494" spans="1:13" x14ac:dyDescent="0.25">
      <c r="A3494" s="207" t="s">
        <v>1463</v>
      </c>
      <c r="B3494" s="207" t="s">
        <v>5284</v>
      </c>
      <c r="C3494" s="207" t="s">
        <v>7952</v>
      </c>
      <c r="D3494" s="297">
        <v>113</v>
      </c>
      <c r="L3494" s="207" t="s">
        <v>1941</v>
      </c>
      <c r="M3494" s="207" t="s">
        <v>3796</v>
      </c>
    </row>
    <row r="3495" spans="1:13" x14ac:dyDescent="0.25">
      <c r="A3495" s="207" t="s">
        <v>1463</v>
      </c>
      <c r="B3495" s="207" t="s">
        <v>5284</v>
      </c>
      <c r="C3495" s="207" t="s">
        <v>8492</v>
      </c>
      <c r="D3495" s="297">
        <v>2</v>
      </c>
      <c r="L3495" s="207" t="s">
        <v>1941</v>
      </c>
      <c r="M3495" s="207" t="s">
        <v>3802</v>
      </c>
    </row>
    <row r="3496" spans="1:13" x14ac:dyDescent="0.25">
      <c r="A3496" s="207" t="s">
        <v>1463</v>
      </c>
      <c r="B3496" s="207" t="s">
        <v>5284</v>
      </c>
      <c r="C3496" s="207" t="s">
        <v>8495</v>
      </c>
      <c r="D3496" s="297">
        <v>29</v>
      </c>
      <c r="L3496" s="207" t="s">
        <v>1941</v>
      </c>
      <c r="M3496" s="207" t="s">
        <v>3808</v>
      </c>
    </row>
    <row r="3497" spans="1:13" x14ac:dyDescent="0.25">
      <c r="A3497" s="207" t="s">
        <v>1463</v>
      </c>
      <c r="B3497" s="207" t="s">
        <v>5284</v>
      </c>
      <c r="C3497" s="207" t="s">
        <v>8033</v>
      </c>
      <c r="D3497" s="297">
        <v>1141</v>
      </c>
      <c r="L3497" s="207" t="s">
        <v>1941</v>
      </c>
      <c r="M3497" s="207" t="s">
        <v>3814</v>
      </c>
    </row>
    <row r="3498" spans="1:13" x14ac:dyDescent="0.25">
      <c r="A3498" s="207" t="s">
        <v>1463</v>
      </c>
      <c r="B3498" s="207" t="s">
        <v>5284</v>
      </c>
      <c r="C3498" s="207" t="s">
        <v>8005</v>
      </c>
      <c r="D3498" s="297">
        <v>2</v>
      </c>
      <c r="L3498" s="207" t="s">
        <v>1941</v>
      </c>
      <c r="M3498" s="207" t="s">
        <v>3820</v>
      </c>
    </row>
    <row r="3499" spans="1:13" x14ac:dyDescent="0.25">
      <c r="A3499" s="207" t="s">
        <v>1463</v>
      </c>
      <c r="B3499" s="207" t="s">
        <v>5284</v>
      </c>
      <c r="C3499" s="207" t="s">
        <v>8493</v>
      </c>
      <c r="D3499" s="297">
        <v>642</v>
      </c>
      <c r="L3499" s="207" t="s">
        <v>1941</v>
      </c>
      <c r="M3499" s="207" t="s">
        <v>3826</v>
      </c>
    </row>
    <row r="3500" spans="1:13" x14ac:dyDescent="0.25">
      <c r="A3500" s="207" t="s">
        <v>1463</v>
      </c>
      <c r="B3500" s="207" t="s">
        <v>5284</v>
      </c>
      <c r="C3500" s="207" t="s">
        <v>7623</v>
      </c>
      <c r="D3500" s="297">
        <v>9</v>
      </c>
      <c r="L3500" s="207" t="s">
        <v>1941</v>
      </c>
      <c r="M3500" s="207" t="s">
        <v>3831</v>
      </c>
    </row>
    <row r="3501" spans="1:13" x14ac:dyDescent="0.25">
      <c r="A3501" s="207" t="s">
        <v>1463</v>
      </c>
      <c r="B3501" s="207" t="s">
        <v>5284</v>
      </c>
      <c r="C3501" s="207" t="s">
        <v>8496</v>
      </c>
      <c r="D3501" s="297">
        <v>29</v>
      </c>
      <c r="L3501" s="207" t="s">
        <v>1941</v>
      </c>
      <c r="M3501" s="207" t="s">
        <v>3834</v>
      </c>
    </row>
    <row r="3502" spans="1:13" x14ac:dyDescent="0.25">
      <c r="A3502" s="207" t="s">
        <v>1463</v>
      </c>
      <c r="B3502" s="207" t="s">
        <v>5284</v>
      </c>
      <c r="C3502" s="207" t="s">
        <v>8035</v>
      </c>
      <c r="D3502" s="297">
        <v>1003</v>
      </c>
      <c r="L3502" s="207" t="s">
        <v>1941</v>
      </c>
      <c r="M3502" s="207" t="s">
        <v>3837</v>
      </c>
    </row>
    <row r="3503" spans="1:13" x14ac:dyDescent="0.25">
      <c r="A3503" s="207" t="s">
        <v>1463</v>
      </c>
      <c r="B3503" s="207" t="s">
        <v>5284</v>
      </c>
      <c r="C3503" s="207" t="s">
        <v>8494</v>
      </c>
      <c r="D3503" s="297">
        <v>642</v>
      </c>
      <c r="L3503" s="207" t="s">
        <v>1941</v>
      </c>
      <c r="M3503" s="207" t="s">
        <v>3855</v>
      </c>
    </row>
    <row r="3504" spans="1:13" x14ac:dyDescent="0.25">
      <c r="A3504" s="207" t="s">
        <v>1463</v>
      </c>
      <c r="B3504" s="207" t="s">
        <v>5284</v>
      </c>
      <c r="C3504" s="207" t="s">
        <v>8491</v>
      </c>
      <c r="D3504" s="297">
        <v>4</v>
      </c>
      <c r="L3504" s="207" t="s">
        <v>1941</v>
      </c>
      <c r="M3504" s="207" t="s">
        <v>3858</v>
      </c>
    </row>
    <row r="3505" spans="1:13" x14ac:dyDescent="0.25">
      <c r="A3505" s="207" t="s">
        <v>1463</v>
      </c>
      <c r="B3505" s="207" t="s">
        <v>7667</v>
      </c>
      <c r="C3505" s="207" t="s">
        <v>8497</v>
      </c>
      <c r="D3505" s="297">
        <v>3806</v>
      </c>
      <c r="L3505" s="207" t="s">
        <v>1941</v>
      </c>
      <c r="M3505" s="207" t="s">
        <v>3880</v>
      </c>
    </row>
    <row r="3506" spans="1:13" x14ac:dyDescent="0.25">
      <c r="A3506" s="207" t="s">
        <v>1463</v>
      </c>
      <c r="B3506" s="207" t="s">
        <v>7667</v>
      </c>
      <c r="C3506" s="207" t="s">
        <v>8491</v>
      </c>
      <c r="D3506" s="297">
        <v>6</v>
      </c>
      <c r="L3506" s="207" t="s">
        <v>1941</v>
      </c>
      <c r="M3506" s="207" t="s">
        <v>3926</v>
      </c>
    </row>
    <row r="3507" spans="1:13" x14ac:dyDescent="0.25">
      <c r="A3507" s="207" t="s">
        <v>1463</v>
      </c>
      <c r="B3507" s="207" t="s">
        <v>5315</v>
      </c>
      <c r="C3507" s="207" t="s">
        <v>8005</v>
      </c>
      <c r="D3507" s="297">
        <v>1080</v>
      </c>
      <c r="L3507" s="207" t="s">
        <v>1941</v>
      </c>
      <c r="M3507" s="207" t="s">
        <v>3928</v>
      </c>
    </row>
    <row r="3508" spans="1:13" x14ac:dyDescent="0.25">
      <c r="A3508" s="207" t="s">
        <v>1463</v>
      </c>
      <c r="B3508" s="207" t="s">
        <v>5315</v>
      </c>
      <c r="C3508" s="207" t="s">
        <v>8493</v>
      </c>
      <c r="D3508" s="297">
        <v>489</v>
      </c>
      <c r="L3508" s="207" t="s">
        <v>1941</v>
      </c>
      <c r="M3508" s="207" t="s">
        <v>9076</v>
      </c>
    </row>
    <row r="3509" spans="1:13" x14ac:dyDescent="0.25">
      <c r="A3509" s="207" t="s">
        <v>1463</v>
      </c>
      <c r="B3509" s="207" t="s">
        <v>5315</v>
      </c>
      <c r="C3509" s="207" t="s">
        <v>8494</v>
      </c>
      <c r="D3509" s="297">
        <v>485</v>
      </c>
      <c r="L3509" s="207" t="s">
        <v>1941</v>
      </c>
      <c r="M3509" s="207" t="s">
        <v>3930</v>
      </c>
    </row>
    <row r="3510" spans="1:13" x14ac:dyDescent="0.25">
      <c r="A3510" s="207" t="s">
        <v>1470</v>
      </c>
      <c r="B3510" s="207" t="s">
        <v>5288</v>
      </c>
      <c r="C3510" s="207" t="s">
        <v>3489</v>
      </c>
      <c r="D3510" s="297">
        <v>85</v>
      </c>
      <c r="L3510" s="207" t="s">
        <v>1941</v>
      </c>
      <c r="M3510" s="207" t="s">
        <v>7734</v>
      </c>
    </row>
    <row r="3511" spans="1:13" x14ac:dyDescent="0.25">
      <c r="A3511" s="207" t="s">
        <v>1470</v>
      </c>
      <c r="B3511" s="207" t="s">
        <v>5288</v>
      </c>
      <c r="C3511" s="207" t="s">
        <v>3492</v>
      </c>
      <c r="D3511" s="297">
        <v>68</v>
      </c>
      <c r="L3511" s="207" t="s">
        <v>1941</v>
      </c>
      <c r="M3511" s="207" t="s">
        <v>3932</v>
      </c>
    </row>
    <row r="3512" spans="1:13" x14ac:dyDescent="0.25">
      <c r="A3512" s="207" t="s">
        <v>1470</v>
      </c>
      <c r="B3512" s="207" t="s">
        <v>5288</v>
      </c>
      <c r="C3512" s="207" t="s">
        <v>3495</v>
      </c>
      <c r="D3512" s="297">
        <v>12</v>
      </c>
      <c r="L3512" s="207" t="s">
        <v>1941</v>
      </c>
      <c r="M3512" s="207" t="s">
        <v>3935</v>
      </c>
    </row>
    <row r="3513" spans="1:13" x14ac:dyDescent="0.25">
      <c r="A3513" s="207" t="s">
        <v>1470</v>
      </c>
      <c r="B3513" s="207" t="s">
        <v>5288</v>
      </c>
      <c r="C3513" s="207" t="s">
        <v>3532</v>
      </c>
      <c r="D3513" s="297">
        <v>154</v>
      </c>
      <c r="L3513" s="207" t="s">
        <v>1941</v>
      </c>
      <c r="M3513" s="207" t="s">
        <v>7735</v>
      </c>
    </row>
    <row r="3514" spans="1:13" x14ac:dyDescent="0.25">
      <c r="A3514" s="207" t="s">
        <v>1470</v>
      </c>
      <c r="B3514" s="207" t="s">
        <v>5288</v>
      </c>
      <c r="C3514" s="207" t="s">
        <v>3535</v>
      </c>
      <c r="D3514" s="297">
        <v>2</v>
      </c>
      <c r="L3514" s="207" t="s">
        <v>1941</v>
      </c>
      <c r="M3514" s="207" t="s">
        <v>7743</v>
      </c>
    </row>
    <row r="3515" spans="1:13" x14ac:dyDescent="0.25">
      <c r="A3515" s="207" t="s">
        <v>1470</v>
      </c>
      <c r="B3515" s="207" t="s">
        <v>5288</v>
      </c>
      <c r="C3515" s="207" t="s">
        <v>3543</v>
      </c>
      <c r="D3515" s="297">
        <v>183</v>
      </c>
      <c r="L3515" s="207" t="s">
        <v>1941</v>
      </c>
      <c r="M3515" s="207" t="s">
        <v>7745</v>
      </c>
    </row>
    <row r="3516" spans="1:13" x14ac:dyDescent="0.25">
      <c r="A3516" s="207" t="s">
        <v>1470</v>
      </c>
      <c r="B3516" s="207" t="s">
        <v>5288</v>
      </c>
      <c r="C3516" s="207" t="s">
        <v>3549</v>
      </c>
      <c r="D3516" s="297">
        <v>14</v>
      </c>
      <c r="L3516" s="207" t="s">
        <v>1941</v>
      </c>
      <c r="M3516" s="207" t="s">
        <v>3944</v>
      </c>
    </row>
    <row r="3517" spans="1:13" x14ac:dyDescent="0.25">
      <c r="A3517" s="207" t="s">
        <v>1470</v>
      </c>
      <c r="B3517" s="207" t="s">
        <v>5288</v>
      </c>
      <c r="C3517" s="207" t="s">
        <v>3570</v>
      </c>
      <c r="D3517" s="297">
        <v>41</v>
      </c>
      <c r="L3517" s="207" t="s">
        <v>1941</v>
      </c>
      <c r="M3517" s="207" t="s">
        <v>7746</v>
      </c>
    </row>
    <row r="3518" spans="1:13" x14ac:dyDescent="0.25">
      <c r="A3518" s="207" t="s">
        <v>1470</v>
      </c>
      <c r="B3518" s="207" t="s">
        <v>5288</v>
      </c>
      <c r="C3518" s="207" t="s">
        <v>7649</v>
      </c>
      <c r="D3518" s="297">
        <v>340</v>
      </c>
      <c r="L3518" s="207" t="s">
        <v>1941</v>
      </c>
      <c r="M3518" s="207" t="s">
        <v>8010</v>
      </c>
    </row>
    <row r="3519" spans="1:13" x14ac:dyDescent="0.25">
      <c r="A3519" s="207" t="s">
        <v>1470</v>
      </c>
      <c r="B3519" s="207" t="s">
        <v>5288</v>
      </c>
      <c r="C3519" s="207" t="s">
        <v>3588</v>
      </c>
      <c r="D3519" s="297">
        <v>89</v>
      </c>
      <c r="L3519" s="207" t="s">
        <v>1941</v>
      </c>
      <c r="M3519" s="207" t="s">
        <v>3968</v>
      </c>
    </row>
    <row r="3520" spans="1:13" x14ac:dyDescent="0.25">
      <c r="A3520" s="207" t="s">
        <v>1470</v>
      </c>
      <c r="B3520" s="207" t="s">
        <v>5288</v>
      </c>
      <c r="C3520" s="207" t="s">
        <v>7654</v>
      </c>
      <c r="D3520" s="297">
        <v>249</v>
      </c>
      <c r="L3520" s="207" t="s">
        <v>1941</v>
      </c>
      <c r="M3520" s="207" t="s">
        <v>3983</v>
      </c>
    </row>
    <row r="3521" spans="1:13" x14ac:dyDescent="0.25">
      <c r="A3521" s="207" t="s">
        <v>1470</v>
      </c>
      <c r="B3521" s="207" t="s">
        <v>5288</v>
      </c>
      <c r="C3521" s="207" t="s">
        <v>3602</v>
      </c>
      <c r="D3521" s="297">
        <v>30</v>
      </c>
      <c r="L3521" s="207" t="s">
        <v>1941</v>
      </c>
      <c r="M3521" s="207" t="s">
        <v>3995</v>
      </c>
    </row>
    <row r="3522" spans="1:13" x14ac:dyDescent="0.25">
      <c r="A3522" s="207" t="s">
        <v>1470</v>
      </c>
      <c r="B3522" s="207" t="s">
        <v>5288</v>
      </c>
      <c r="C3522" s="207" t="s">
        <v>3628</v>
      </c>
      <c r="D3522" s="297">
        <v>1105</v>
      </c>
      <c r="L3522" s="207" t="s">
        <v>1941</v>
      </c>
      <c r="M3522" s="207" t="s">
        <v>3997</v>
      </c>
    </row>
    <row r="3523" spans="1:13" x14ac:dyDescent="0.25">
      <c r="A3523" s="207" t="s">
        <v>1470</v>
      </c>
      <c r="B3523" s="207" t="s">
        <v>5288</v>
      </c>
      <c r="C3523" s="207" t="s">
        <v>7678</v>
      </c>
      <c r="D3523" s="297">
        <v>2</v>
      </c>
      <c r="L3523" s="207" t="s">
        <v>1941</v>
      </c>
      <c r="M3523" s="207" t="s">
        <v>7751</v>
      </c>
    </row>
    <row r="3524" spans="1:13" x14ac:dyDescent="0.25">
      <c r="A3524" s="207" t="s">
        <v>1470</v>
      </c>
      <c r="B3524" s="207" t="s">
        <v>5288</v>
      </c>
      <c r="C3524" s="207" t="s">
        <v>3645</v>
      </c>
      <c r="D3524" s="297">
        <v>63</v>
      </c>
      <c r="L3524" s="207" t="s">
        <v>1941</v>
      </c>
      <c r="M3524" s="207" t="s">
        <v>7817</v>
      </c>
    </row>
    <row r="3525" spans="1:13" x14ac:dyDescent="0.25">
      <c r="A3525" s="207" t="s">
        <v>1470</v>
      </c>
      <c r="B3525" s="207" t="s">
        <v>5288</v>
      </c>
      <c r="C3525" s="207" t="s">
        <v>7684</v>
      </c>
      <c r="D3525" s="297">
        <v>24</v>
      </c>
      <c r="L3525" s="207" t="s">
        <v>1941</v>
      </c>
      <c r="M3525" s="207" t="s">
        <v>7818</v>
      </c>
    </row>
    <row r="3526" spans="1:13" x14ac:dyDescent="0.25">
      <c r="A3526" s="207" t="s">
        <v>1470</v>
      </c>
      <c r="B3526" s="207" t="s">
        <v>5288</v>
      </c>
      <c r="C3526" s="207" t="s">
        <v>3663</v>
      </c>
      <c r="D3526" s="297">
        <v>585</v>
      </c>
      <c r="L3526" s="207" t="s">
        <v>1941</v>
      </c>
      <c r="M3526" s="207" t="s">
        <v>7819</v>
      </c>
    </row>
    <row r="3527" spans="1:13" x14ac:dyDescent="0.25">
      <c r="A3527" s="207" t="s">
        <v>1470</v>
      </c>
      <c r="B3527" s="207" t="s">
        <v>5288</v>
      </c>
      <c r="C3527" s="207" t="s">
        <v>3684</v>
      </c>
      <c r="D3527" s="297">
        <v>60</v>
      </c>
      <c r="L3527" s="207" t="s">
        <v>1941</v>
      </c>
      <c r="M3527" s="207" t="s">
        <v>7820</v>
      </c>
    </row>
    <row r="3528" spans="1:13" x14ac:dyDescent="0.25">
      <c r="A3528" s="207" t="s">
        <v>1470</v>
      </c>
      <c r="B3528" s="207" t="s">
        <v>5288</v>
      </c>
      <c r="C3528" s="207" t="s">
        <v>3708</v>
      </c>
      <c r="D3528" s="297">
        <v>132</v>
      </c>
      <c r="L3528" s="207" t="s">
        <v>1941</v>
      </c>
      <c r="M3528" s="207" t="s">
        <v>9084</v>
      </c>
    </row>
    <row r="3529" spans="1:13" x14ac:dyDescent="0.25">
      <c r="A3529" s="207" t="s">
        <v>1470</v>
      </c>
      <c r="B3529" s="207" t="s">
        <v>5288</v>
      </c>
      <c r="C3529" s="207" t="s">
        <v>3714</v>
      </c>
      <c r="D3529" s="297">
        <v>180</v>
      </c>
      <c r="L3529" s="207" t="s">
        <v>1941</v>
      </c>
      <c r="M3529" s="207" t="s">
        <v>9085</v>
      </c>
    </row>
    <row r="3530" spans="1:13" x14ac:dyDescent="0.25">
      <c r="A3530" s="207" t="s">
        <v>1470</v>
      </c>
      <c r="B3530" s="207" t="s">
        <v>5288</v>
      </c>
      <c r="C3530" s="207" t="s">
        <v>3855</v>
      </c>
      <c r="D3530" s="297">
        <v>66</v>
      </c>
      <c r="L3530" s="207" t="s">
        <v>1941</v>
      </c>
      <c r="M3530" s="207" t="s">
        <v>9086</v>
      </c>
    </row>
    <row r="3531" spans="1:13" x14ac:dyDescent="0.25">
      <c r="A3531" s="207" t="s">
        <v>1470</v>
      </c>
      <c r="B3531" s="207" t="s">
        <v>5288</v>
      </c>
      <c r="C3531" s="207" t="s">
        <v>3858</v>
      </c>
      <c r="D3531" s="297">
        <v>46</v>
      </c>
      <c r="L3531" s="207" t="s">
        <v>1941</v>
      </c>
      <c r="M3531" s="207" t="s">
        <v>8420</v>
      </c>
    </row>
    <row r="3532" spans="1:13" x14ac:dyDescent="0.25">
      <c r="A3532" s="207" t="s">
        <v>1470</v>
      </c>
      <c r="B3532" s="207" t="s">
        <v>5288</v>
      </c>
      <c r="C3532" s="207" t="s">
        <v>3877</v>
      </c>
      <c r="D3532" s="297">
        <v>24</v>
      </c>
      <c r="L3532" s="207" t="s">
        <v>1941</v>
      </c>
      <c r="M3532" s="207" t="s">
        <v>8185</v>
      </c>
    </row>
    <row r="3533" spans="1:13" x14ac:dyDescent="0.25">
      <c r="A3533" s="207" t="s">
        <v>1470</v>
      </c>
      <c r="B3533" s="207" t="s">
        <v>5288</v>
      </c>
      <c r="C3533" s="207" t="s">
        <v>3880</v>
      </c>
      <c r="D3533" s="297">
        <v>56</v>
      </c>
      <c r="L3533" s="207" t="s">
        <v>1941</v>
      </c>
      <c r="M3533" s="207" t="s">
        <v>8186</v>
      </c>
    </row>
    <row r="3534" spans="1:13" x14ac:dyDescent="0.25">
      <c r="A3534" s="207" t="s">
        <v>1470</v>
      </c>
      <c r="B3534" s="207" t="s">
        <v>5288</v>
      </c>
      <c r="C3534" s="207" t="s">
        <v>7743</v>
      </c>
      <c r="D3534" s="297">
        <v>112</v>
      </c>
      <c r="L3534" s="207" t="s">
        <v>1941</v>
      </c>
      <c r="M3534" s="207" t="s">
        <v>9043</v>
      </c>
    </row>
    <row r="3535" spans="1:13" x14ac:dyDescent="0.25">
      <c r="A3535" s="207" t="s">
        <v>1470</v>
      </c>
      <c r="B3535" s="207" t="s">
        <v>5288</v>
      </c>
      <c r="C3535" s="207" t="s">
        <v>3983</v>
      </c>
      <c r="D3535" s="297">
        <v>2</v>
      </c>
      <c r="L3535" s="207" t="s">
        <v>1941</v>
      </c>
      <c r="M3535" s="207" t="s">
        <v>9081</v>
      </c>
    </row>
    <row r="3536" spans="1:13" x14ac:dyDescent="0.25">
      <c r="A3536" s="207" t="s">
        <v>1470</v>
      </c>
      <c r="B3536" s="207" t="s">
        <v>5288</v>
      </c>
      <c r="C3536" s="207" t="s">
        <v>3995</v>
      </c>
      <c r="D3536" s="297">
        <v>72</v>
      </c>
      <c r="L3536" s="207" t="s">
        <v>1941</v>
      </c>
      <c r="M3536" s="207" t="s">
        <v>8188</v>
      </c>
    </row>
    <row r="3537" spans="1:13" x14ac:dyDescent="0.25">
      <c r="A3537" s="207" t="s">
        <v>1470</v>
      </c>
      <c r="B3537" s="207" t="s">
        <v>5288</v>
      </c>
      <c r="C3537" s="207" t="s">
        <v>8420</v>
      </c>
      <c r="D3537" s="297">
        <v>32</v>
      </c>
      <c r="L3537" s="207" t="s">
        <v>1941</v>
      </c>
      <c r="M3537" s="207" t="s">
        <v>8189</v>
      </c>
    </row>
    <row r="3538" spans="1:13" x14ac:dyDescent="0.25">
      <c r="A3538" s="207" t="s">
        <v>1470</v>
      </c>
      <c r="B3538" s="207" t="s">
        <v>5288</v>
      </c>
      <c r="C3538" s="207" t="s">
        <v>8190</v>
      </c>
      <c r="D3538" s="297">
        <v>3481</v>
      </c>
      <c r="L3538" s="207" t="s">
        <v>1941</v>
      </c>
      <c r="M3538" s="207" t="s">
        <v>8421</v>
      </c>
    </row>
    <row r="3539" spans="1:13" x14ac:dyDescent="0.25">
      <c r="A3539" s="207" t="s">
        <v>1470</v>
      </c>
      <c r="B3539" s="207" t="s">
        <v>5288</v>
      </c>
      <c r="C3539" s="207" t="s">
        <v>8227</v>
      </c>
      <c r="D3539" s="297">
        <v>536</v>
      </c>
      <c r="L3539" s="207" t="s">
        <v>1941</v>
      </c>
      <c r="M3539" s="207" t="s">
        <v>8190</v>
      </c>
    </row>
    <row r="3540" spans="1:13" x14ac:dyDescent="0.25">
      <c r="A3540" s="207" t="s">
        <v>1470</v>
      </c>
      <c r="B3540" s="207" t="s">
        <v>5288</v>
      </c>
      <c r="C3540" s="207" t="s">
        <v>8285</v>
      </c>
      <c r="D3540" s="297">
        <v>546</v>
      </c>
      <c r="L3540" s="207" t="s">
        <v>1941</v>
      </c>
      <c r="M3540" s="207" t="s">
        <v>8201</v>
      </c>
    </row>
    <row r="3541" spans="1:13" x14ac:dyDescent="0.25">
      <c r="A3541" s="207" t="s">
        <v>1470</v>
      </c>
      <c r="B3541" s="207" t="s">
        <v>5288</v>
      </c>
      <c r="C3541" s="207" t="s">
        <v>8290</v>
      </c>
      <c r="D3541" s="297">
        <v>494</v>
      </c>
      <c r="L3541" s="207" t="s">
        <v>1941</v>
      </c>
      <c r="M3541" s="207" t="s">
        <v>8422</v>
      </c>
    </row>
    <row r="3542" spans="1:13" x14ac:dyDescent="0.25">
      <c r="A3542" s="207" t="s">
        <v>1470</v>
      </c>
      <c r="B3542" s="207" t="s">
        <v>5288</v>
      </c>
      <c r="C3542" s="207" t="s">
        <v>8297</v>
      </c>
      <c r="D3542" s="297">
        <v>679</v>
      </c>
      <c r="L3542" s="207" t="s">
        <v>1941</v>
      </c>
      <c r="M3542" s="207" t="s">
        <v>9082</v>
      </c>
    </row>
    <row r="3543" spans="1:13" x14ac:dyDescent="0.25">
      <c r="A3543" s="207" t="s">
        <v>1470</v>
      </c>
      <c r="B3543" s="207" t="s">
        <v>5288</v>
      </c>
      <c r="C3543" s="207" t="s">
        <v>8306</v>
      </c>
      <c r="D3543" s="297">
        <v>678</v>
      </c>
      <c r="L3543" s="207" t="s">
        <v>1941</v>
      </c>
      <c r="M3543" s="207" t="s">
        <v>8423</v>
      </c>
    </row>
    <row r="3544" spans="1:13" x14ac:dyDescent="0.25">
      <c r="A3544" s="207" t="s">
        <v>1470</v>
      </c>
      <c r="B3544" s="207" t="s">
        <v>5288</v>
      </c>
      <c r="C3544" s="207" t="s">
        <v>8312</v>
      </c>
      <c r="D3544" s="297">
        <v>548</v>
      </c>
      <c r="L3544" s="207" t="s">
        <v>1941</v>
      </c>
      <c r="M3544" s="207" t="s">
        <v>8217</v>
      </c>
    </row>
    <row r="3545" spans="1:13" x14ac:dyDescent="0.25">
      <c r="A3545" s="207" t="s">
        <v>1470</v>
      </c>
      <c r="B3545" s="207" t="s">
        <v>5304</v>
      </c>
      <c r="C3545" s="207" t="s">
        <v>3684</v>
      </c>
      <c r="D3545" s="297">
        <v>4</v>
      </c>
      <c r="L3545" s="207" t="s">
        <v>1941</v>
      </c>
      <c r="M3545" s="207" t="s">
        <v>8224</v>
      </c>
    </row>
    <row r="3546" spans="1:13" x14ac:dyDescent="0.25">
      <c r="A3546" s="207" t="s">
        <v>1470</v>
      </c>
      <c r="B3546" s="207" t="s">
        <v>5304</v>
      </c>
      <c r="C3546" s="207" t="s">
        <v>3708</v>
      </c>
      <c r="D3546" s="297">
        <v>4</v>
      </c>
      <c r="L3546" s="207" t="s">
        <v>1941</v>
      </c>
      <c r="M3546" s="207" t="s">
        <v>8227</v>
      </c>
    </row>
    <row r="3547" spans="1:13" x14ac:dyDescent="0.25">
      <c r="A3547" s="207" t="s">
        <v>1470</v>
      </c>
      <c r="B3547" s="207" t="s">
        <v>5304</v>
      </c>
      <c r="C3547" s="207" t="s">
        <v>3714</v>
      </c>
      <c r="D3547" s="297">
        <v>4</v>
      </c>
      <c r="L3547" s="207" t="s">
        <v>1941</v>
      </c>
      <c r="M3547" s="207" t="s">
        <v>8228</v>
      </c>
    </row>
    <row r="3548" spans="1:13" x14ac:dyDescent="0.25">
      <c r="A3548" s="207" t="s">
        <v>1470</v>
      </c>
      <c r="B3548" s="207" t="s">
        <v>5304</v>
      </c>
      <c r="C3548" s="207" t="s">
        <v>3855</v>
      </c>
      <c r="D3548" s="297">
        <v>4</v>
      </c>
      <c r="L3548" s="207" t="s">
        <v>1941</v>
      </c>
      <c r="M3548" s="207" t="s">
        <v>7601</v>
      </c>
    </row>
    <row r="3549" spans="1:13" x14ac:dyDescent="0.25">
      <c r="A3549" s="207" t="s">
        <v>1470</v>
      </c>
      <c r="B3549" s="207" t="s">
        <v>5304</v>
      </c>
      <c r="C3549" s="207" t="s">
        <v>3858</v>
      </c>
      <c r="D3549" s="297">
        <v>4</v>
      </c>
      <c r="L3549" s="207" t="s">
        <v>1941</v>
      </c>
      <c r="M3549" s="207" t="s">
        <v>5628</v>
      </c>
    </row>
    <row r="3550" spans="1:13" x14ac:dyDescent="0.25">
      <c r="A3550" s="207" t="s">
        <v>1470</v>
      </c>
      <c r="B3550" s="207" t="s">
        <v>5304</v>
      </c>
      <c r="C3550" s="207" t="s">
        <v>7823</v>
      </c>
      <c r="D3550" s="297">
        <v>2544</v>
      </c>
      <c r="L3550" s="207" t="s">
        <v>1941</v>
      </c>
      <c r="M3550" s="207" t="s">
        <v>8284</v>
      </c>
    </row>
    <row r="3551" spans="1:13" x14ac:dyDescent="0.25">
      <c r="A3551" s="207" t="s">
        <v>1470</v>
      </c>
      <c r="B3551" s="207" t="s">
        <v>5304</v>
      </c>
      <c r="C3551" s="207" t="s">
        <v>8356</v>
      </c>
      <c r="D3551" s="297">
        <v>5088</v>
      </c>
      <c r="L3551" s="207" t="s">
        <v>1941</v>
      </c>
      <c r="M3551" s="207" t="s">
        <v>8285</v>
      </c>
    </row>
    <row r="3552" spans="1:13" x14ac:dyDescent="0.25">
      <c r="A3552" s="207" t="s">
        <v>1470</v>
      </c>
      <c r="B3552" s="207" t="s">
        <v>5332</v>
      </c>
      <c r="C3552" s="207" t="s">
        <v>7649</v>
      </c>
      <c r="D3552" s="297">
        <v>2</v>
      </c>
      <c r="L3552" s="207" t="s">
        <v>1941</v>
      </c>
      <c r="M3552" s="207" t="s">
        <v>8286</v>
      </c>
    </row>
    <row r="3553" spans="1:13" x14ac:dyDescent="0.25">
      <c r="A3553" s="207" t="s">
        <v>1470</v>
      </c>
      <c r="B3553" s="207" t="s">
        <v>5332</v>
      </c>
      <c r="C3553" s="207" t="s">
        <v>3588</v>
      </c>
      <c r="D3553" s="297">
        <v>2</v>
      </c>
      <c r="L3553" s="207" t="s">
        <v>1941</v>
      </c>
      <c r="M3553" s="207" t="s">
        <v>8287</v>
      </c>
    </row>
    <row r="3554" spans="1:13" x14ac:dyDescent="0.25">
      <c r="A3554" s="207" t="s">
        <v>1470</v>
      </c>
      <c r="B3554" s="207" t="s">
        <v>5307</v>
      </c>
      <c r="C3554" s="207" t="s">
        <v>3489</v>
      </c>
      <c r="D3554" s="297">
        <v>21</v>
      </c>
      <c r="L3554" s="207" t="s">
        <v>1941</v>
      </c>
      <c r="M3554" s="207" t="s">
        <v>8288</v>
      </c>
    </row>
    <row r="3555" spans="1:13" x14ac:dyDescent="0.25">
      <c r="A3555" s="207" t="s">
        <v>1470</v>
      </c>
      <c r="B3555" s="207" t="s">
        <v>5307</v>
      </c>
      <c r="C3555" s="207" t="s">
        <v>3492</v>
      </c>
      <c r="D3555" s="297">
        <v>44</v>
      </c>
      <c r="L3555" s="207" t="s">
        <v>1941</v>
      </c>
      <c r="M3555" s="207" t="s">
        <v>8289</v>
      </c>
    </row>
    <row r="3556" spans="1:13" x14ac:dyDescent="0.25">
      <c r="A3556" s="207" t="s">
        <v>1470</v>
      </c>
      <c r="B3556" s="207" t="s">
        <v>5307</v>
      </c>
      <c r="C3556" s="207" t="s">
        <v>3570</v>
      </c>
      <c r="D3556" s="297">
        <v>2</v>
      </c>
      <c r="L3556" s="207" t="s">
        <v>1941</v>
      </c>
      <c r="M3556" s="207" t="s">
        <v>8290</v>
      </c>
    </row>
    <row r="3557" spans="1:13" x14ac:dyDescent="0.25">
      <c r="A3557" s="207" t="s">
        <v>1470</v>
      </c>
      <c r="B3557" s="207" t="s">
        <v>5307</v>
      </c>
      <c r="C3557" s="207" t="s">
        <v>7649</v>
      </c>
      <c r="D3557" s="297">
        <v>2</v>
      </c>
      <c r="L3557" s="207" t="s">
        <v>1941</v>
      </c>
      <c r="M3557" s="207" t="s">
        <v>8291</v>
      </c>
    </row>
    <row r="3558" spans="1:13" x14ac:dyDescent="0.25">
      <c r="A3558" s="207" t="s">
        <v>1470</v>
      </c>
      <c r="B3558" s="207" t="s">
        <v>5307</v>
      </c>
      <c r="C3558" s="207" t="s">
        <v>3588</v>
      </c>
      <c r="D3558" s="297">
        <v>4</v>
      </c>
      <c r="L3558" s="207" t="s">
        <v>1941</v>
      </c>
      <c r="M3558" s="207" t="s">
        <v>8294</v>
      </c>
    </row>
    <row r="3559" spans="1:13" x14ac:dyDescent="0.25">
      <c r="A3559" s="207" t="s">
        <v>1470</v>
      </c>
      <c r="B3559" s="207" t="s">
        <v>5307</v>
      </c>
      <c r="C3559" s="207" t="s">
        <v>3628</v>
      </c>
      <c r="D3559" s="297">
        <v>27</v>
      </c>
      <c r="L3559" s="207" t="s">
        <v>1941</v>
      </c>
      <c r="M3559" s="207" t="s">
        <v>8297</v>
      </c>
    </row>
    <row r="3560" spans="1:13" x14ac:dyDescent="0.25">
      <c r="A3560" s="207" t="s">
        <v>1470</v>
      </c>
      <c r="B3560" s="207" t="s">
        <v>5307</v>
      </c>
      <c r="C3560" s="207" t="s">
        <v>3645</v>
      </c>
      <c r="D3560" s="297">
        <v>6</v>
      </c>
      <c r="L3560" s="207" t="s">
        <v>1941</v>
      </c>
      <c r="M3560" s="207" t="s">
        <v>8301</v>
      </c>
    </row>
    <row r="3561" spans="1:13" x14ac:dyDescent="0.25">
      <c r="A3561" s="207" t="s">
        <v>1470</v>
      </c>
      <c r="B3561" s="207" t="s">
        <v>5307</v>
      </c>
      <c r="C3561" s="207" t="s">
        <v>3663</v>
      </c>
      <c r="D3561" s="297">
        <v>56</v>
      </c>
      <c r="L3561" s="207" t="s">
        <v>1941</v>
      </c>
      <c r="M3561" s="207" t="s">
        <v>8306</v>
      </c>
    </row>
    <row r="3562" spans="1:13" x14ac:dyDescent="0.25">
      <c r="A3562" s="207" t="s">
        <v>1470</v>
      </c>
      <c r="B3562" s="207" t="s">
        <v>5307</v>
      </c>
      <c r="C3562" s="207" t="s">
        <v>3855</v>
      </c>
      <c r="D3562" s="297">
        <v>2</v>
      </c>
      <c r="L3562" s="207" t="s">
        <v>1941</v>
      </c>
      <c r="M3562" s="207" t="s">
        <v>8307</v>
      </c>
    </row>
    <row r="3563" spans="1:13" x14ac:dyDescent="0.25">
      <c r="A3563" s="207" t="s">
        <v>1470</v>
      </c>
      <c r="B3563" s="207" t="s">
        <v>5307</v>
      </c>
      <c r="C3563" s="207" t="s">
        <v>3877</v>
      </c>
      <c r="D3563" s="297">
        <v>2</v>
      </c>
      <c r="L3563" s="207" t="s">
        <v>1941</v>
      </c>
      <c r="M3563" s="207" t="s">
        <v>8309</v>
      </c>
    </row>
    <row r="3564" spans="1:13" x14ac:dyDescent="0.25">
      <c r="A3564" s="207" t="s">
        <v>1470</v>
      </c>
      <c r="B3564" s="207" t="s">
        <v>5307</v>
      </c>
      <c r="C3564" s="207" t="s">
        <v>3995</v>
      </c>
      <c r="D3564" s="297">
        <v>16</v>
      </c>
      <c r="L3564" s="207" t="s">
        <v>1941</v>
      </c>
      <c r="M3564" s="207" t="s">
        <v>8312</v>
      </c>
    </row>
    <row r="3565" spans="1:13" x14ac:dyDescent="0.25">
      <c r="A3565" s="207" t="s">
        <v>1470</v>
      </c>
      <c r="B3565" s="207" t="s">
        <v>5307</v>
      </c>
      <c r="C3565" s="207" t="s">
        <v>8306</v>
      </c>
      <c r="D3565" s="297">
        <v>6</v>
      </c>
      <c r="L3565" s="207" t="s">
        <v>1941</v>
      </c>
      <c r="M3565" s="207" t="s">
        <v>8314</v>
      </c>
    </row>
    <row r="3566" spans="1:13" x14ac:dyDescent="0.25">
      <c r="A3566" s="207" t="s">
        <v>1479</v>
      </c>
      <c r="B3566" s="207" t="s">
        <v>5284</v>
      </c>
      <c r="C3566" s="207" t="s">
        <v>3257</v>
      </c>
      <c r="D3566" s="297">
        <v>48</v>
      </c>
      <c r="L3566" s="207" t="s">
        <v>1941</v>
      </c>
      <c r="M3566" s="207" t="s">
        <v>8327</v>
      </c>
    </row>
    <row r="3567" spans="1:13" x14ac:dyDescent="0.25">
      <c r="A3567" s="207" t="s">
        <v>1479</v>
      </c>
      <c r="B3567" s="207" t="s">
        <v>5284</v>
      </c>
      <c r="C3567" s="207" t="s">
        <v>3341</v>
      </c>
      <c r="D3567" s="297">
        <v>209</v>
      </c>
      <c r="L3567" s="207" t="s">
        <v>1941</v>
      </c>
      <c r="M3567" s="207" t="s">
        <v>4505</v>
      </c>
    </row>
    <row r="3568" spans="1:13" x14ac:dyDescent="0.25">
      <c r="A3568" s="207" t="s">
        <v>1479</v>
      </c>
      <c r="B3568" s="207" t="s">
        <v>5284</v>
      </c>
      <c r="C3568" s="207" t="s">
        <v>7897</v>
      </c>
      <c r="D3568" s="297">
        <v>6</v>
      </c>
      <c r="L3568" s="207" t="s">
        <v>1941</v>
      </c>
      <c r="M3568" s="207" t="s">
        <v>4508</v>
      </c>
    </row>
    <row r="3569" spans="1:13" x14ac:dyDescent="0.25">
      <c r="A3569" s="207" t="s">
        <v>1479</v>
      </c>
      <c r="B3569" s="207" t="s">
        <v>5284</v>
      </c>
      <c r="C3569" s="207" t="s">
        <v>7945</v>
      </c>
      <c r="D3569" s="297">
        <v>52</v>
      </c>
      <c r="L3569" s="207" t="s">
        <v>1941</v>
      </c>
      <c r="M3569" s="207" t="s">
        <v>4511</v>
      </c>
    </row>
    <row r="3570" spans="1:13" x14ac:dyDescent="0.25">
      <c r="A3570" s="207" t="s">
        <v>1479</v>
      </c>
      <c r="B3570" s="207" t="s">
        <v>5284</v>
      </c>
      <c r="C3570" s="207" t="s">
        <v>7597</v>
      </c>
      <c r="D3570" s="297">
        <v>102</v>
      </c>
      <c r="L3570" s="207" t="s">
        <v>1941</v>
      </c>
      <c r="M3570" s="207" t="s">
        <v>4513</v>
      </c>
    </row>
    <row r="3571" spans="1:13" x14ac:dyDescent="0.25">
      <c r="A3571" s="207" t="s">
        <v>1479</v>
      </c>
      <c r="B3571" s="207" t="s">
        <v>5284</v>
      </c>
      <c r="C3571" s="207" t="s">
        <v>8498</v>
      </c>
      <c r="D3571" s="297">
        <v>18</v>
      </c>
      <c r="L3571" s="207" t="s">
        <v>1941</v>
      </c>
      <c r="M3571" s="207" t="s">
        <v>9077</v>
      </c>
    </row>
    <row r="3572" spans="1:13" x14ac:dyDescent="0.25">
      <c r="A3572" s="207" t="s">
        <v>1479</v>
      </c>
      <c r="B3572" s="207" t="s">
        <v>5284</v>
      </c>
      <c r="C3572" s="207" t="s">
        <v>8499</v>
      </c>
      <c r="D3572" s="297">
        <v>18</v>
      </c>
      <c r="L3572" s="207" t="s">
        <v>1941</v>
      </c>
      <c r="M3572" s="207" t="s">
        <v>4515</v>
      </c>
    </row>
    <row r="3573" spans="1:13" x14ac:dyDescent="0.25">
      <c r="A3573" s="207" t="s">
        <v>1479</v>
      </c>
      <c r="B3573" s="207" t="s">
        <v>5284</v>
      </c>
      <c r="C3573" s="207" t="s">
        <v>3397</v>
      </c>
      <c r="D3573" s="297">
        <v>52</v>
      </c>
      <c r="L3573" s="207" t="s">
        <v>1941</v>
      </c>
      <c r="M3573" s="207" t="s">
        <v>7604</v>
      </c>
    </row>
    <row r="3574" spans="1:13" x14ac:dyDescent="0.25">
      <c r="A3574" s="207" t="s">
        <v>1479</v>
      </c>
      <c r="B3574" s="207" t="s">
        <v>5284</v>
      </c>
      <c r="C3574" s="207" t="s">
        <v>7950</v>
      </c>
      <c r="D3574" s="297">
        <v>28</v>
      </c>
      <c r="L3574" s="207" t="s">
        <v>1941</v>
      </c>
      <c r="M3574" s="207" t="s">
        <v>8017</v>
      </c>
    </row>
    <row r="3575" spans="1:13" x14ac:dyDescent="0.25">
      <c r="A3575" s="207" t="s">
        <v>1479</v>
      </c>
      <c r="B3575" s="207" t="s">
        <v>5284</v>
      </c>
      <c r="C3575" s="207" t="s">
        <v>7951</v>
      </c>
      <c r="D3575" s="297">
        <v>28</v>
      </c>
      <c r="L3575" s="207" t="s">
        <v>1941</v>
      </c>
      <c r="M3575" s="207" t="s">
        <v>7608</v>
      </c>
    </row>
    <row r="3576" spans="1:13" x14ac:dyDescent="0.25">
      <c r="A3576" s="207" t="s">
        <v>1479</v>
      </c>
      <c r="B3576" s="207" t="s">
        <v>5284</v>
      </c>
      <c r="C3576" s="207" t="s">
        <v>8500</v>
      </c>
      <c r="D3576" s="297">
        <v>18</v>
      </c>
      <c r="L3576" s="207" t="s">
        <v>1941</v>
      </c>
      <c r="M3576" s="207" t="s">
        <v>4517</v>
      </c>
    </row>
    <row r="3577" spans="1:13" x14ac:dyDescent="0.25">
      <c r="A3577" s="207" t="s">
        <v>1479</v>
      </c>
      <c r="B3577" s="207" t="s">
        <v>5284</v>
      </c>
      <c r="C3577" s="207" t="s">
        <v>8177</v>
      </c>
      <c r="D3577" s="297">
        <v>28</v>
      </c>
      <c r="L3577" s="207" t="s">
        <v>1941</v>
      </c>
      <c r="M3577" s="207" t="s">
        <v>7609</v>
      </c>
    </row>
    <row r="3578" spans="1:13" x14ac:dyDescent="0.25">
      <c r="A3578" s="207" t="s">
        <v>1479</v>
      </c>
      <c r="B3578" s="207" t="s">
        <v>5284</v>
      </c>
      <c r="C3578" s="207" t="s">
        <v>8032</v>
      </c>
      <c r="D3578" s="297">
        <v>577</v>
      </c>
      <c r="L3578" s="207" t="s">
        <v>1941</v>
      </c>
      <c r="M3578" s="207" t="s">
        <v>7611</v>
      </c>
    </row>
    <row r="3579" spans="1:13" x14ac:dyDescent="0.25">
      <c r="A3579" s="207" t="s">
        <v>1479</v>
      </c>
      <c r="B3579" s="207" t="s">
        <v>5284</v>
      </c>
      <c r="C3579" s="207" t="s">
        <v>4517</v>
      </c>
      <c r="D3579" s="297">
        <v>12</v>
      </c>
      <c r="L3579" s="207" t="s">
        <v>1941</v>
      </c>
      <c r="M3579" s="207" t="s">
        <v>7978</v>
      </c>
    </row>
    <row r="3580" spans="1:13" x14ac:dyDescent="0.25">
      <c r="A3580" s="207" t="s">
        <v>1479</v>
      </c>
      <c r="B3580" s="207" t="s">
        <v>5284</v>
      </c>
      <c r="C3580" s="207" t="s">
        <v>7890</v>
      </c>
      <c r="D3580" s="297">
        <v>48</v>
      </c>
      <c r="L3580" s="207" t="s">
        <v>1941</v>
      </c>
      <c r="M3580" s="207" t="s">
        <v>9078</v>
      </c>
    </row>
    <row r="3581" spans="1:13" x14ac:dyDescent="0.25">
      <c r="A3581" s="207" t="s">
        <v>1479</v>
      </c>
      <c r="B3581" s="207" t="s">
        <v>5284</v>
      </c>
      <c r="C3581" s="207" t="s">
        <v>5295</v>
      </c>
      <c r="D3581" s="297">
        <v>78</v>
      </c>
      <c r="L3581" s="207" t="s">
        <v>1941</v>
      </c>
      <c r="M3581" s="207" t="s">
        <v>7612</v>
      </c>
    </row>
    <row r="3582" spans="1:13" x14ac:dyDescent="0.25">
      <c r="A3582" s="207" t="s">
        <v>1479</v>
      </c>
      <c r="B3582" s="207" t="s">
        <v>7667</v>
      </c>
      <c r="C3582" s="207" t="s">
        <v>5295</v>
      </c>
      <c r="D3582" s="297">
        <v>78</v>
      </c>
      <c r="L3582" s="207" t="s">
        <v>1941</v>
      </c>
      <c r="M3582" s="207" t="s">
        <v>7697</v>
      </c>
    </row>
    <row r="3583" spans="1:13" x14ac:dyDescent="0.25">
      <c r="A3583" s="207" t="s">
        <v>1479</v>
      </c>
      <c r="B3583" s="207" t="s">
        <v>7667</v>
      </c>
      <c r="C3583" s="207" t="s">
        <v>8038</v>
      </c>
      <c r="D3583" s="297">
        <v>88</v>
      </c>
      <c r="L3583" s="207" t="s">
        <v>1941</v>
      </c>
      <c r="M3583" s="207" t="s">
        <v>7979</v>
      </c>
    </row>
    <row r="3584" spans="1:13" x14ac:dyDescent="0.25">
      <c r="A3584" s="207" t="s">
        <v>1479</v>
      </c>
      <c r="B3584" s="207" t="s">
        <v>5315</v>
      </c>
      <c r="C3584" s="207" t="s">
        <v>7597</v>
      </c>
      <c r="D3584" s="297">
        <v>24</v>
      </c>
      <c r="L3584" s="207" t="s">
        <v>1941</v>
      </c>
      <c r="M3584" s="207" t="s">
        <v>9079</v>
      </c>
    </row>
    <row r="3585" spans="1:13" x14ac:dyDescent="0.25">
      <c r="A3585" s="207" t="s">
        <v>1479</v>
      </c>
      <c r="B3585" s="207" t="s">
        <v>5315</v>
      </c>
      <c r="C3585" s="207" t="s">
        <v>8032</v>
      </c>
      <c r="D3585" s="297">
        <v>46</v>
      </c>
      <c r="L3585" s="207" t="s">
        <v>1941</v>
      </c>
      <c r="M3585" s="207" t="s">
        <v>7614</v>
      </c>
    </row>
    <row r="3586" spans="1:13" x14ac:dyDescent="0.25">
      <c r="A3586" s="207" t="s">
        <v>1479</v>
      </c>
      <c r="B3586" s="207" t="s">
        <v>5315</v>
      </c>
      <c r="C3586" s="207" t="s">
        <v>5295</v>
      </c>
      <c r="D3586" s="297">
        <v>28</v>
      </c>
      <c r="L3586" s="207" t="s">
        <v>1941</v>
      </c>
      <c r="M3586" s="207" t="s">
        <v>7618</v>
      </c>
    </row>
    <row r="3587" spans="1:13" x14ac:dyDescent="0.25">
      <c r="A3587" s="207" t="s">
        <v>1484</v>
      </c>
      <c r="B3587" s="207" t="s">
        <v>5284</v>
      </c>
      <c r="C3587" s="207" t="s">
        <v>3628</v>
      </c>
      <c r="D3587" s="297">
        <v>6</v>
      </c>
      <c r="L3587" s="207" t="s">
        <v>1941</v>
      </c>
      <c r="M3587" s="207" t="s">
        <v>7874</v>
      </c>
    </row>
    <row r="3588" spans="1:13" x14ac:dyDescent="0.25">
      <c r="A3588" s="207" t="s">
        <v>1484</v>
      </c>
      <c r="B3588" s="207" t="s">
        <v>5288</v>
      </c>
      <c r="C3588" s="207" t="s">
        <v>3489</v>
      </c>
      <c r="D3588" s="297">
        <v>57</v>
      </c>
      <c r="L3588" s="207" t="s">
        <v>1941</v>
      </c>
      <c r="M3588" s="207" t="s">
        <v>8023</v>
      </c>
    </row>
    <row r="3589" spans="1:13" x14ac:dyDescent="0.25">
      <c r="A3589" s="207" t="s">
        <v>1484</v>
      </c>
      <c r="B3589" s="207" t="s">
        <v>5288</v>
      </c>
      <c r="C3589" s="207" t="s">
        <v>3492</v>
      </c>
      <c r="D3589" s="297">
        <v>53</v>
      </c>
      <c r="L3589" s="207" t="s">
        <v>1941</v>
      </c>
      <c r="M3589" s="207" t="s">
        <v>8030</v>
      </c>
    </row>
    <row r="3590" spans="1:13" x14ac:dyDescent="0.25">
      <c r="A3590" s="207" t="s">
        <v>1484</v>
      </c>
      <c r="B3590" s="207" t="s">
        <v>5288</v>
      </c>
      <c r="C3590" s="207" t="s">
        <v>3535</v>
      </c>
      <c r="D3590" s="297">
        <v>49</v>
      </c>
      <c r="L3590" s="207" t="s">
        <v>1941</v>
      </c>
      <c r="M3590" s="207" t="s">
        <v>8182</v>
      </c>
    </row>
    <row r="3591" spans="1:13" x14ac:dyDescent="0.25">
      <c r="A3591" s="207" t="s">
        <v>1484</v>
      </c>
      <c r="B3591" s="207" t="s">
        <v>5288</v>
      </c>
      <c r="C3591" s="207" t="s">
        <v>3549</v>
      </c>
      <c r="D3591" s="297">
        <v>6</v>
      </c>
      <c r="L3591" s="207" t="s">
        <v>1941</v>
      </c>
      <c r="M3591" s="207" t="s">
        <v>7876</v>
      </c>
    </row>
    <row r="3592" spans="1:13" x14ac:dyDescent="0.25">
      <c r="A3592" s="207" t="s">
        <v>1484</v>
      </c>
      <c r="B3592" s="207" t="s">
        <v>5288</v>
      </c>
      <c r="C3592" s="207" t="s">
        <v>3570</v>
      </c>
      <c r="D3592" s="297">
        <v>6</v>
      </c>
      <c r="L3592" s="207" t="s">
        <v>1941</v>
      </c>
      <c r="M3592" s="207" t="s">
        <v>7877</v>
      </c>
    </row>
    <row r="3593" spans="1:13" x14ac:dyDescent="0.25">
      <c r="A3593" s="207" t="s">
        <v>1484</v>
      </c>
      <c r="B3593" s="207" t="s">
        <v>5288</v>
      </c>
      <c r="C3593" s="207" t="s">
        <v>7665</v>
      </c>
      <c r="D3593" s="297">
        <v>2</v>
      </c>
      <c r="L3593" s="207" t="s">
        <v>1941</v>
      </c>
      <c r="M3593" s="207" t="s">
        <v>7878</v>
      </c>
    </row>
    <row r="3594" spans="1:13" x14ac:dyDescent="0.25">
      <c r="A3594" s="207" t="s">
        <v>1484</v>
      </c>
      <c r="B3594" s="207" t="s">
        <v>5288</v>
      </c>
      <c r="C3594" s="207" t="s">
        <v>3628</v>
      </c>
      <c r="D3594" s="297">
        <v>162</v>
      </c>
      <c r="L3594" s="207" t="s">
        <v>1941</v>
      </c>
      <c r="M3594" s="207" t="s">
        <v>8183</v>
      </c>
    </row>
    <row r="3595" spans="1:13" x14ac:dyDescent="0.25">
      <c r="A3595" s="207" t="s">
        <v>1484</v>
      </c>
      <c r="B3595" s="207" t="s">
        <v>5288</v>
      </c>
      <c r="C3595" s="207" t="s">
        <v>3663</v>
      </c>
      <c r="D3595" s="297">
        <v>56</v>
      </c>
      <c r="L3595" s="207" t="s">
        <v>1941</v>
      </c>
      <c r="M3595" s="207" t="s">
        <v>7623</v>
      </c>
    </row>
    <row r="3596" spans="1:13" x14ac:dyDescent="0.25">
      <c r="A3596" s="207" t="s">
        <v>1484</v>
      </c>
      <c r="B3596" s="207" t="s">
        <v>5288</v>
      </c>
      <c r="C3596" s="207" t="s">
        <v>7680</v>
      </c>
      <c r="D3596" s="297">
        <v>2</v>
      </c>
      <c r="L3596" s="207" t="s">
        <v>1941</v>
      </c>
      <c r="M3596" s="207" t="s">
        <v>8024</v>
      </c>
    </row>
    <row r="3597" spans="1:13" x14ac:dyDescent="0.25">
      <c r="A3597" s="207" t="s">
        <v>1484</v>
      </c>
      <c r="B3597" s="207" t="s">
        <v>5288</v>
      </c>
      <c r="C3597" s="207" t="s">
        <v>7681</v>
      </c>
      <c r="D3597" s="297">
        <v>2</v>
      </c>
      <c r="L3597" s="207" t="s">
        <v>1941</v>
      </c>
      <c r="M3597" s="207" t="s">
        <v>7624</v>
      </c>
    </row>
    <row r="3598" spans="1:13" x14ac:dyDescent="0.25">
      <c r="A3598" s="207" t="s">
        <v>1484</v>
      </c>
      <c r="B3598" s="207" t="s">
        <v>5288</v>
      </c>
      <c r="C3598" s="207" t="s">
        <v>7743</v>
      </c>
      <c r="D3598" s="297">
        <v>2</v>
      </c>
      <c r="L3598" s="207" t="s">
        <v>1941</v>
      </c>
      <c r="M3598" s="207" t="s">
        <v>7627</v>
      </c>
    </row>
    <row r="3599" spans="1:13" x14ac:dyDescent="0.25">
      <c r="A3599" s="207" t="s">
        <v>1484</v>
      </c>
      <c r="B3599" s="207" t="s">
        <v>5304</v>
      </c>
      <c r="C3599" s="207" t="s">
        <v>3663</v>
      </c>
      <c r="D3599" s="297">
        <v>122</v>
      </c>
      <c r="L3599" s="207" t="s">
        <v>1941</v>
      </c>
      <c r="M3599" s="207" t="s">
        <v>7628</v>
      </c>
    </row>
    <row r="3600" spans="1:13" x14ac:dyDescent="0.25">
      <c r="A3600" s="207" t="s">
        <v>1484</v>
      </c>
      <c r="B3600" s="207" t="s">
        <v>5304</v>
      </c>
      <c r="C3600" s="207" t="s">
        <v>7822</v>
      </c>
      <c r="D3600" s="297">
        <v>24</v>
      </c>
      <c r="L3600" s="207" t="s">
        <v>1941</v>
      </c>
      <c r="M3600" s="207" t="s">
        <v>9080</v>
      </c>
    </row>
    <row r="3601" spans="1:13" x14ac:dyDescent="0.25">
      <c r="A3601" s="207" t="s">
        <v>1484</v>
      </c>
      <c r="B3601" s="207" t="s">
        <v>5332</v>
      </c>
      <c r="C3601" s="207" t="s">
        <v>3492</v>
      </c>
      <c r="D3601" s="297">
        <v>2</v>
      </c>
      <c r="L3601" s="207" t="s">
        <v>1941</v>
      </c>
      <c r="M3601" s="207" t="s">
        <v>4519</v>
      </c>
    </row>
    <row r="3602" spans="1:13" x14ac:dyDescent="0.25">
      <c r="A3602" s="207" t="s">
        <v>1484</v>
      </c>
      <c r="B3602" s="207" t="s">
        <v>5332</v>
      </c>
      <c r="C3602" s="207" t="s">
        <v>8435</v>
      </c>
      <c r="D3602" s="297">
        <v>2</v>
      </c>
      <c r="L3602" s="207" t="s">
        <v>1941</v>
      </c>
      <c r="M3602" s="207" t="s">
        <v>7629</v>
      </c>
    </row>
    <row r="3603" spans="1:13" x14ac:dyDescent="0.25">
      <c r="A3603" s="207" t="s">
        <v>1484</v>
      </c>
      <c r="B3603" s="207" t="s">
        <v>5332</v>
      </c>
      <c r="C3603" s="207" t="s">
        <v>7673</v>
      </c>
      <c r="D3603" s="297">
        <v>13</v>
      </c>
      <c r="L3603" s="207" t="s">
        <v>1941</v>
      </c>
      <c r="M3603" s="207" t="s">
        <v>7631</v>
      </c>
    </row>
    <row r="3604" spans="1:13" x14ac:dyDescent="0.25">
      <c r="A3604" s="207" t="s">
        <v>1484</v>
      </c>
      <c r="B3604" s="207" t="s">
        <v>5332</v>
      </c>
      <c r="C3604" s="207" t="s">
        <v>3663</v>
      </c>
      <c r="D3604" s="297">
        <v>4</v>
      </c>
      <c r="L3604" s="207" t="s">
        <v>1941</v>
      </c>
      <c r="M3604" s="207" t="s">
        <v>4520</v>
      </c>
    </row>
    <row r="3605" spans="1:13" x14ac:dyDescent="0.25">
      <c r="A3605" s="207" t="s">
        <v>1484</v>
      </c>
      <c r="B3605" s="207" t="s">
        <v>5307</v>
      </c>
      <c r="C3605" s="207" t="s">
        <v>3492</v>
      </c>
      <c r="D3605" s="297">
        <v>2</v>
      </c>
      <c r="L3605" s="207" t="s">
        <v>1941</v>
      </c>
      <c r="M3605" s="207" t="s">
        <v>4522</v>
      </c>
    </row>
    <row r="3606" spans="1:13" x14ac:dyDescent="0.25">
      <c r="A3606" s="207" t="s">
        <v>1484</v>
      </c>
      <c r="B3606" s="207" t="s">
        <v>5307</v>
      </c>
      <c r="C3606" s="207" t="s">
        <v>3628</v>
      </c>
      <c r="D3606" s="297">
        <v>80</v>
      </c>
      <c r="L3606" s="207" t="s">
        <v>1941</v>
      </c>
      <c r="M3606" s="207" t="s">
        <v>7635</v>
      </c>
    </row>
    <row r="3607" spans="1:13" x14ac:dyDescent="0.25">
      <c r="A3607" s="207" t="s">
        <v>1484</v>
      </c>
      <c r="B3607" s="207" t="s">
        <v>5307</v>
      </c>
      <c r="C3607" s="207" t="s">
        <v>7673</v>
      </c>
      <c r="D3607" s="297">
        <v>2</v>
      </c>
      <c r="L3607" s="207" t="s">
        <v>1941</v>
      </c>
      <c r="M3607" s="207" t="s">
        <v>4524</v>
      </c>
    </row>
    <row r="3608" spans="1:13" x14ac:dyDescent="0.25">
      <c r="A3608" s="207" t="s">
        <v>1484</v>
      </c>
      <c r="B3608" s="207" t="s">
        <v>5307</v>
      </c>
      <c r="C3608" s="207" t="s">
        <v>3663</v>
      </c>
      <c r="D3608" s="297">
        <v>4</v>
      </c>
      <c r="L3608" s="207" t="s">
        <v>1941</v>
      </c>
      <c r="M3608" s="207" t="s">
        <v>4526</v>
      </c>
    </row>
    <row r="3609" spans="1:13" x14ac:dyDescent="0.25">
      <c r="A3609" s="207" t="s">
        <v>1484</v>
      </c>
      <c r="B3609" s="207" t="s">
        <v>5307</v>
      </c>
      <c r="C3609" s="207" t="s">
        <v>8501</v>
      </c>
      <c r="D3609" s="297">
        <v>4</v>
      </c>
      <c r="L3609" s="207" t="s">
        <v>1941</v>
      </c>
      <c r="M3609" s="207" t="s">
        <v>7637</v>
      </c>
    </row>
    <row r="3610" spans="1:13" x14ac:dyDescent="0.25">
      <c r="A3610" s="207" t="s">
        <v>1484</v>
      </c>
      <c r="B3610" s="207" t="s">
        <v>5307</v>
      </c>
      <c r="C3610" s="207" t="s">
        <v>8502</v>
      </c>
      <c r="D3610" s="297">
        <v>4</v>
      </c>
      <c r="L3610" s="207" t="s">
        <v>1941</v>
      </c>
      <c r="M3610" s="207" t="s">
        <v>7638</v>
      </c>
    </row>
    <row r="3611" spans="1:13" x14ac:dyDescent="0.25">
      <c r="A3611" s="207" t="s">
        <v>1484</v>
      </c>
      <c r="B3611" s="207" t="s">
        <v>5307</v>
      </c>
      <c r="C3611" s="207" t="s">
        <v>8503</v>
      </c>
      <c r="D3611" s="297">
        <v>4</v>
      </c>
      <c r="L3611" s="207" t="s">
        <v>1941</v>
      </c>
      <c r="M3611" s="207" t="s">
        <v>4528</v>
      </c>
    </row>
    <row r="3612" spans="1:13" x14ac:dyDescent="0.25">
      <c r="A3612" s="207" t="s">
        <v>1484</v>
      </c>
      <c r="B3612" s="207" t="s">
        <v>5307</v>
      </c>
      <c r="C3612" s="207" t="s">
        <v>7692</v>
      </c>
      <c r="D3612" s="297">
        <v>32</v>
      </c>
      <c r="L3612" s="207" t="s">
        <v>1941</v>
      </c>
      <c r="M3612" s="207" t="s">
        <v>4530</v>
      </c>
    </row>
    <row r="3613" spans="1:13" x14ac:dyDescent="0.25">
      <c r="A3613" s="207" t="s">
        <v>1518</v>
      </c>
      <c r="B3613" s="207" t="s">
        <v>5288</v>
      </c>
      <c r="C3613" s="207" t="s">
        <v>3966</v>
      </c>
      <c r="D3613" s="297">
        <v>4</v>
      </c>
      <c r="L3613" s="207" t="s">
        <v>1941</v>
      </c>
      <c r="M3613" s="207" t="s">
        <v>7639</v>
      </c>
    </row>
    <row r="3614" spans="1:13" x14ac:dyDescent="0.25">
      <c r="A3614" s="207" t="s">
        <v>1527</v>
      </c>
      <c r="B3614" s="207" t="s">
        <v>5288</v>
      </c>
      <c r="C3614" s="207" t="s">
        <v>3966</v>
      </c>
      <c r="D3614" s="297">
        <v>4</v>
      </c>
      <c r="L3614" s="207" t="s">
        <v>1941</v>
      </c>
      <c r="M3614" s="207" t="s">
        <v>7640</v>
      </c>
    </row>
    <row r="3615" spans="1:13" x14ac:dyDescent="0.25">
      <c r="A3615" s="207" t="s">
        <v>1536</v>
      </c>
      <c r="B3615" s="207" t="s">
        <v>5288</v>
      </c>
      <c r="C3615" s="207" t="s">
        <v>3966</v>
      </c>
      <c r="D3615" s="297">
        <v>4</v>
      </c>
      <c r="L3615" s="207" t="s">
        <v>1941</v>
      </c>
      <c r="M3615" s="207" t="s">
        <v>4531</v>
      </c>
    </row>
    <row r="3616" spans="1:13" x14ac:dyDescent="0.25">
      <c r="A3616" s="207" t="s">
        <v>1543</v>
      </c>
      <c r="B3616" s="207" t="s">
        <v>5288</v>
      </c>
      <c r="C3616" s="207" t="s">
        <v>3966</v>
      </c>
      <c r="D3616" s="297">
        <v>4</v>
      </c>
      <c r="L3616" s="207" t="s">
        <v>1941</v>
      </c>
      <c r="M3616" s="207" t="s">
        <v>4533</v>
      </c>
    </row>
    <row r="3617" spans="1:13" x14ac:dyDescent="0.25">
      <c r="A3617" s="207" t="s">
        <v>1549</v>
      </c>
      <c r="B3617" s="207" t="s">
        <v>5288</v>
      </c>
      <c r="C3617" s="207" t="s">
        <v>3966</v>
      </c>
      <c r="D3617" s="297">
        <v>4</v>
      </c>
      <c r="L3617" s="207" t="s">
        <v>1941</v>
      </c>
      <c r="M3617" s="207" t="s">
        <v>8035</v>
      </c>
    </row>
    <row r="3618" spans="1:13" x14ac:dyDescent="0.25">
      <c r="A3618" s="207" t="s">
        <v>1558</v>
      </c>
      <c r="B3618" s="207" t="s">
        <v>5288</v>
      </c>
      <c r="C3618" s="207" t="s">
        <v>3585</v>
      </c>
      <c r="D3618" s="297">
        <v>13</v>
      </c>
      <c r="L3618" s="207" t="s">
        <v>1941</v>
      </c>
      <c r="M3618" s="207" t="s">
        <v>8036</v>
      </c>
    </row>
    <row r="3619" spans="1:13" x14ac:dyDescent="0.25">
      <c r="A3619" s="207" t="s">
        <v>1558</v>
      </c>
      <c r="B3619" s="207" t="s">
        <v>5288</v>
      </c>
      <c r="C3619" s="207" t="s">
        <v>3628</v>
      </c>
      <c r="D3619" s="297">
        <v>15</v>
      </c>
      <c r="L3619" s="207" t="s">
        <v>1941</v>
      </c>
      <c r="M3619" s="207" t="s">
        <v>8040</v>
      </c>
    </row>
    <row r="3620" spans="1:13" x14ac:dyDescent="0.25">
      <c r="A3620" s="207" t="s">
        <v>1633</v>
      </c>
      <c r="B3620" s="207" t="s">
        <v>5288</v>
      </c>
      <c r="C3620" s="207" t="s">
        <v>3541</v>
      </c>
      <c r="D3620" s="297">
        <v>16</v>
      </c>
      <c r="L3620" s="207" t="s">
        <v>1941</v>
      </c>
      <c r="M3620" s="207" t="s">
        <v>8037</v>
      </c>
    </row>
    <row r="3621" spans="1:13" x14ac:dyDescent="0.25">
      <c r="A3621" s="207" t="s">
        <v>1633</v>
      </c>
      <c r="B3621" s="207" t="s">
        <v>5288</v>
      </c>
      <c r="C3621" s="207" t="s">
        <v>3546</v>
      </c>
      <c r="D3621" s="297">
        <v>10</v>
      </c>
      <c r="L3621" s="207" t="s">
        <v>1941</v>
      </c>
      <c r="M3621" s="207" t="s">
        <v>8038</v>
      </c>
    </row>
    <row r="3622" spans="1:13" x14ac:dyDescent="0.25">
      <c r="A3622" s="207" t="s">
        <v>1633</v>
      </c>
      <c r="B3622" s="207" t="s">
        <v>5288</v>
      </c>
      <c r="C3622" s="207" t="s">
        <v>3549</v>
      </c>
      <c r="D3622" s="297">
        <v>12869</v>
      </c>
      <c r="L3622" s="207" t="s">
        <v>1941</v>
      </c>
      <c r="M3622" s="207" t="s">
        <v>8039</v>
      </c>
    </row>
    <row r="3623" spans="1:13" x14ac:dyDescent="0.25">
      <c r="A3623" s="207" t="s">
        <v>1633</v>
      </c>
      <c r="B3623" s="207" t="s">
        <v>5288</v>
      </c>
      <c r="C3623" s="207" t="s">
        <v>3560</v>
      </c>
      <c r="D3623" s="297">
        <v>9</v>
      </c>
      <c r="L3623" s="207" t="s">
        <v>1941</v>
      </c>
      <c r="M3623" s="207" t="s">
        <v>8041</v>
      </c>
    </row>
    <row r="3624" spans="1:13" x14ac:dyDescent="0.25">
      <c r="A3624" s="207" t="s">
        <v>1633</v>
      </c>
      <c r="B3624" s="207" t="s">
        <v>5288</v>
      </c>
      <c r="C3624" s="207" t="s">
        <v>3562</v>
      </c>
      <c r="D3624" s="297">
        <v>222</v>
      </c>
      <c r="L3624" s="207" t="s">
        <v>1941</v>
      </c>
      <c r="M3624" s="207" t="s">
        <v>8184</v>
      </c>
    </row>
    <row r="3625" spans="1:13" x14ac:dyDescent="0.25">
      <c r="A3625" s="207" t="s">
        <v>1633</v>
      </c>
      <c r="B3625" s="207" t="s">
        <v>5288</v>
      </c>
      <c r="C3625" s="207" t="s">
        <v>3568</v>
      </c>
      <c r="D3625" s="297">
        <v>71</v>
      </c>
      <c r="L3625" s="207" t="s">
        <v>1948</v>
      </c>
      <c r="M3625" s="207" t="s">
        <v>3628</v>
      </c>
    </row>
    <row r="3626" spans="1:13" x14ac:dyDescent="0.25">
      <c r="A3626" s="207" t="s">
        <v>1633</v>
      </c>
      <c r="B3626" s="207" t="s">
        <v>5288</v>
      </c>
      <c r="C3626" s="207" t="s">
        <v>3576</v>
      </c>
      <c r="D3626" s="297">
        <v>9279</v>
      </c>
      <c r="L3626" s="207" t="s">
        <v>1948</v>
      </c>
      <c r="M3626" s="207" t="s">
        <v>3744</v>
      </c>
    </row>
    <row r="3627" spans="1:13" x14ac:dyDescent="0.25">
      <c r="A3627" s="207" t="s">
        <v>1633</v>
      </c>
      <c r="B3627" s="207" t="s">
        <v>5288</v>
      </c>
      <c r="C3627" s="207" t="s">
        <v>3579</v>
      </c>
      <c r="D3627" s="297">
        <v>7676</v>
      </c>
      <c r="L3627" s="207" t="s">
        <v>1948</v>
      </c>
      <c r="M3627" s="207" t="s">
        <v>3796</v>
      </c>
    </row>
    <row r="3628" spans="1:13" x14ac:dyDescent="0.25">
      <c r="A3628" s="207" t="s">
        <v>1633</v>
      </c>
      <c r="B3628" s="207" t="s">
        <v>5288</v>
      </c>
      <c r="C3628" s="207" t="s">
        <v>3582</v>
      </c>
      <c r="D3628" s="297">
        <v>3825</v>
      </c>
      <c r="L3628" s="207" t="s">
        <v>1948</v>
      </c>
      <c r="M3628" s="207" t="s">
        <v>5647</v>
      </c>
    </row>
    <row r="3629" spans="1:13" x14ac:dyDescent="0.25">
      <c r="A3629" s="207" t="s">
        <v>1633</v>
      </c>
      <c r="B3629" s="207" t="s">
        <v>5288</v>
      </c>
      <c r="C3629" s="207" t="s">
        <v>3585</v>
      </c>
      <c r="D3629" s="297">
        <v>10355</v>
      </c>
      <c r="L3629" s="207" t="s">
        <v>1948</v>
      </c>
      <c r="M3629" s="207" t="s">
        <v>3802</v>
      </c>
    </row>
    <row r="3630" spans="1:13" x14ac:dyDescent="0.25">
      <c r="A3630" s="207" t="s">
        <v>1633</v>
      </c>
      <c r="B3630" s="207" t="s">
        <v>5288</v>
      </c>
      <c r="C3630" s="207" t="s">
        <v>3616</v>
      </c>
      <c r="D3630" s="297">
        <v>122</v>
      </c>
      <c r="L3630" s="207" t="s">
        <v>1948</v>
      </c>
      <c r="M3630" s="207" t="s">
        <v>5654</v>
      </c>
    </row>
    <row r="3631" spans="1:13" x14ac:dyDescent="0.25">
      <c r="A3631" s="207" t="s">
        <v>1633</v>
      </c>
      <c r="B3631" s="207" t="s">
        <v>5288</v>
      </c>
      <c r="C3631" s="207" t="s">
        <v>3619</v>
      </c>
      <c r="D3631" s="297">
        <v>76</v>
      </c>
      <c r="L3631" s="207" t="s">
        <v>1948</v>
      </c>
      <c r="M3631" s="207" t="s">
        <v>3808</v>
      </c>
    </row>
    <row r="3632" spans="1:13" x14ac:dyDescent="0.25">
      <c r="A3632" s="207" t="s">
        <v>1633</v>
      </c>
      <c r="B3632" s="207" t="s">
        <v>5288</v>
      </c>
      <c r="C3632" s="207" t="s">
        <v>3628</v>
      </c>
      <c r="D3632" s="297">
        <v>15500</v>
      </c>
      <c r="L3632" s="207" t="s">
        <v>1948</v>
      </c>
      <c r="M3632" s="207" t="s">
        <v>5661</v>
      </c>
    </row>
    <row r="3633" spans="1:13" x14ac:dyDescent="0.25">
      <c r="A3633" s="207" t="s">
        <v>1633</v>
      </c>
      <c r="B3633" s="207" t="s">
        <v>5288</v>
      </c>
      <c r="C3633" s="207" t="s">
        <v>3966</v>
      </c>
      <c r="D3633" s="297">
        <v>4</v>
      </c>
      <c r="L3633" s="207" t="s">
        <v>1948</v>
      </c>
      <c r="M3633" s="207" t="s">
        <v>3826</v>
      </c>
    </row>
    <row r="3634" spans="1:13" x14ac:dyDescent="0.25">
      <c r="A3634" s="207" t="s">
        <v>1633</v>
      </c>
      <c r="B3634" s="207" t="s">
        <v>5288</v>
      </c>
      <c r="C3634" s="207" t="s">
        <v>3974</v>
      </c>
      <c r="D3634" s="297">
        <v>4</v>
      </c>
      <c r="L3634" s="207" t="s">
        <v>1948</v>
      </c>
      <c r="M3634" s="207" t="s">
        <v>5688</v>
      </c>
    </row>
    <row r="3635" spans="1:13" x14ac:dyDescent="0.25">
      <c r="A3635" s="207" t="s">
        <v>1633</v>
      </c>
      <c r="B3635" s="207" t="s">
        <v>5288</v>
      </c>
      <c r="C3635" s="207" t="s">
        <v>3979</v>
      </c>
      <c r="D3635" s="297">
        <v>4</v>
      </c>
      <c r="L3635" s="207" t="s">
        <v>1955</v>
      </c>
      <c r="M3635" s="207" t="s">
        <v>3628</v>
      </c>
    </row>
    <row r="3636" spans="1:13" x14ac:dyDescent="0.25">
      <c r="A3636" s="207" t="s">
        <v>1633</v>
      </c>
      <c r="B3636" s="207" t="s">
        <v>5288</v>
      </c>
      <c r="C3636" s="207" t="s">
        <v>3995</v>
      </c>
      <c r="D3636" s="297">
        <v>471</v>
      </c>
      <c r="L3636" s="207" t="s">
        <v>1955</v>
      </c>
      <c r="M3636" s="207" t="s">
        <v>5654</v>
      </c>
    </row>
    <row r="3637" spans="1:13" x14ac:dyDescent="0.25">
      <c r="A3637" s="207" t="s">
        <v>1633</v>
      </c>
      <c r="B3637" s="207" t="s">
        <v>5288</v>
      </c>
      <c r="C3637" s="207" t="s">
        <v>4037</v>
      </c>
      <c r="D3637" s="297">
        <v>309</v>
      </c>
      <c r="L3637" s="207" t="s">
        <v>1955</v>
      </c>
      <c r="M3637" s="207" t="s">
        <v>3995</v>
      </c>
    </row>
    <row r="3638" spans="1:13" x14ac:dyDescent="0.25">
      <c r="A3638" s="207" t="s">
        <v>1633</v>
      </c>
      <c r="B3638" s="207" t="s">
        <v>5288</v>
      </c>
      <c r="C3638" s="207" t="s">
        <v>4038</v>
      </c>
      <c r="D3638" s="297">
        <v>295</v>
      </c>
      <c r="L3638" s="207" t="s">
        <v>2064</v>
      </c>
      <c r="M3638" s="207" t="s">
        <v>3257</v>
      </c>
    </row>
    <row r="3639" spans="1:13" x14ac:dyDescent="0.25">
      <c r="A3639" s="207" t="s">
        <v>1633</v>
      </c>
      <c r="B3639" s="207" t="s">
        <v>5288</v>
      </c>
      <c r="C3639" s="207" t="s">
        <v>4040</v>
      </c>
      <c r="D3639" s="297">
        <v>180</v>
      </c>
      <c r="L3639" s="207" t="s">
        <v>2064</v>
      </c>
      <c r="M3639" s="207" t="s">
        <v>7905</v>
      </c>
    </row>
    <row r="3640" spans="1:13" x14ac:dyDescent="0.25">
      <c r="A3640" s="207" t="s">
        <v>1633</v>
      </c>
      <c r="B3640" s="207" t="s">
        <v>5288</v>
      </c>
      <c r="C3640" s="207" t="s">
        <v>4042</v>
      </c>
      <c r="D3640" s="297">
        <v>369</v>
      </c>
      <c r="L3640" s="207" t="s">
        <v>2064</v>
      </c>
      <c r="M3640" s="207" t="s">
        <v>7945</v>
      </c>
    </row>
    <row r="3641" spans="1:13" x14ac:dyDescent="0.25">
      <c r="A3641" s="207" t="s">
        <v>1633</v>
      </c>
      <c r="B3641" s="207" t="s">
        <v>5288</v>
      </c>
      <c r="C3641" s="207" t="s">
        <v>4046</v>
      </c>
      <c r="D3641" s="297">
        <v>90</v>
      </c>
      <c r="L3641" s="207" t="s">
        <v>2064</v>
      </c>
      <c r="M3641" s="207" t="s">
        <v>7597</v>
      </c>
    </row>
    <row r="3642" spans="1:13" x14ac:dyDescent="0.25">
      <c r="A3642" s="207" t="s">
        <v>1633</v>
      </c>
      <c r="B3642" s="207" t="s">
        <v>5288</v>
      </c>
      <c r="C3642" s="207" t="s">
        <v>4051</v>
      </c>
      <c r="D3642" s="297">
        <v>2</v>
      </c>
      <c r="L3642" s="207" t="s">
        <v>2064</v>
      </c>
      <c r="M3642" s="207" t="s">
        <v>9075</v>
      </c>
    </row>
    <row r="3643" spans="1:13" x14ac:dyDescent="0.25">
      <c r="A3643" s="207" t="s">
        <v>1633</v>
      </c>
      <c r="B3643" s="207" t="s">
        <v>5288</v>
      </c>
      <c r="C3643" s="207" t="s">
        <v>4072</v>
      </c>
      <c r="D3643" s="297">
        <v>11</v>
      </c>
      <c r="L3643" s="207" t="s">
        <v>2064</v>
      </c>
      <c r="M3643" s="207" t="s">
        <v>8493</v>
      </c>
    </row>
    <row r="3644" spans="1:13" x14ac:dyDescent="0.25">
      <c r="A3644" s="207" t="s">
        <v>1633</v>
      </c>
      <c r="B3644" s="207" t="s">
        <v>5288</v>
      </c>
      <c r="C3644" s="207" t="s">
        <v>4074</v>
      </c>
      <c r="D3644" s="297">
        <v>6</v>
      </c>
      <c r="L3644" s="207" t="s">
        <v>2064</v>
      </c>
      <c r="M3644" s="207" t="s">
        <v>3489</v>
      </c>
    </row>
    <row r="3645" spans="1:13" x14ac:dyDescent="0.25">
      <c r="A3645" s="207" t="s">
        <v>1633</v>
      </c>
      <c r="B3645" s="207" t="s">
        <v>5288</v>
      </c>
      <c r="C3645" s="207" t="s">
        <v>4076</v>
      </c>
      <c r="D3645" s="297">
        <v>2</v>
      </c>
      <c r="L3645" s="207" t="s">
        <v>2064</v>
      </c>
      <c r="M3645" s="207" t="s">
        <v>3492</v>
      </c>
    </row>
    <row r="3646" spans="1:13" x14ac:dyDescent="0.25">
      <c r="A3646" s="207" t="s">
        <v>1633</v>
      </c>
      <c r="B3646" s="207" t="s">
        <v>5288</v>
      </c>
      <c r="C3646" s="207" t="s">
        <v>8181</v>
      </c>
      <c r="D3646" s="297">
        <v>43</v>
      </c>
      <c r="L3646" s="207" t="s">
        <v>2064</v>
      </c>
      <c r="M3646" s="207" t="s">
        <v>3535</v>
      </c>
    </row>
    <row r="3647" spans="1:13" x14ac:dyDescent="0.25">
      <c r="A3647" s="207" t="s">
        <v>1676</v>
      </c>
      <c r="B3647" s="207" t="s">
        <v>5284</v>
      </c>
      <c r="C3647" s="207" t="s">
        <v>8504</v>
      </c>
      <c r="D3647" s="297">
        <v>6</v>
      </c>
      <c r="L3647" s="207" t="s">
        <v>2064</v>
      </c>
      <c r="M3647" s="207" t="s">
        <v>7673</v>
      </c>
    </row>
    <row r="3648" spans="1:13" x14ac:dyDescent="0.25">
      <c r="A3648" s="207" t="s">
        <v>1676</v>
      </c>
      <c r="B3648" s="207" t="s">
        <v>5284</v>
      </c>
      <c r="C3648" s="207" t="s">
        <v>3314</v>
      </c>
      <c r="D3648" s="297">
        <v>16</v>
      </c>
      <c r="L3648" s="207" t="s">
        <v>2064</v>
      </c>
      <c r="M3648" s="207" t="s">
        <v>3663</v>
      </c>
    </row>
    <row r="3649" spans="1:13" x14ac:dyDescent="0.25">
      <c r="A3649" s="207" t="s">
        <v>1676</v>
      </c>
      <c r="B3649" s="207" t="s">
        <v>5284</v>
      </c>
      <c r="C3649" s="207" t="s">
        <v>3341</v>
      </c>
      <c r="D3649" s="297">
        <v>8318</v>
      </c>
      <c r="L3649" s="207" t="s">
        <v>2064</v>
      </c>
      <c r="M3649" s="207" t="s">
        <v>7600</v>
      </c>
    </row>
    <row r="3650" spans="1:13" x14ac:dyDescent="0.25">
      <c r="A3650" s="207" t="s">
        <v>1676</v>
      </c>
      <c r="B3650" s="207" t="s">
        <v>5284</v>
      </c>
      <c r="C3650" s="207" t="s">
        <v>7897</v>
      </c>
      <c r="D3650" s="297">
        <v>156</v>
      </c>
      <c r="L3650" s="207" t="s">
        <v>2064</v>
      </c>
      <c r="M3650" s="207" t="s">
        <v>7741</v>
      </c>
    </row>
    <row r="3651" spans="1:13" x14ac:dyDescent="0.25">
      <c r="A3651" s="207" t="s">
        <v>1676</v>
      </c>
      <c r="B3651" s="207" t="s">
        <v>5284</v>
      </c>
      <c r="C3651" s="207" t="s">
        <v>7596</v>
      </c>
      <c r="D3651" s="297">
        <v>135</v>
      </c>
      <c r="L3651" s="207" t="s">
        <v>2064</v>
      </c>
      <c r="M3651" s="207" t="s">
        <v>7742</v>
      </c>
    </row>
    <row r="3652" spans="1:13" x14ac:dyDescent="0.25">
      <c r="A3652" s="207" t="s">
        <v>1676</v>
      </c>
      <c r="B3652" s="207" t="s">
        <v>5284</v>
      </c>
      <c r="C3652" s="207" t="s">
        <v>7905</v>
      </c>
      <c r="D3652" s="297">
        <v>2</v>
      </c>
      <c r="L3652" s="207" t="s">
        <v>2064</v>
      </c>
      <c r="M3652" s="207" t="s">
        <v>7749</v>
      </c>
    </row>
    <row r="3653" spans="1:13" x14ac:dyDescent="0.25">
      <c r="A3653" s="207" t="s">
        <v>1676</v>
      </c>
      <c r="B3653" s="207" t="s">
        <v>5284</v>
      </c>
      <c r="C3653" s="207" t="s">
        <v>3386</v>
      </c>
      <c r="D3653" s="297">
        <v>6</v>
      </c>
      <c r="L3653" s="207" t="s">
        <v>2064</v>
      </c>
      <c r="M3653" s="207" t="s">
        <v>4175</v>
      </c>
    </row>
    <row r="3654" spans="1:13" x14ac:dyDescent="0.25">
      <c r="A3654" s="207" t="s">
        <v>1676</v>
      </c>
      <c r="B3654" s="207" t="s">
        <v>5284</v>
      </c>
      <c r="C3654" s="207" t="s">
        <v>7597</v>
      </c>
      <c r="D3654" s="297">
        <v>6</v>
      </c>
      <c r="L3654" s="207" t="s">
        <v>2064</v>
      </c>
      <c r="M3654" s="207" t="s">
        <v>8212</v>
      </c>
    </row>
    <row r="3655" spans="1:13" x14ac:dyDescent="0.25">
      <c r="A3655" s="207" t="s">
        <v>1676</v>
      </c>
      <c r="B3655" s="207" t="s">
        <v>5284</v>
      </c>
      <c r="C3655" s="207" t="s">
        <v>3397</v>
      </c>
      <c r="D3655" s="297">
        <v>2</v>
      </c>
      <c r="L3655" s="207" t="s">
        <v>2064</v>
      </c>
      <c r="M3655" s="207" t="s">
        <v>8220</v>
      </c>
    </row>
    <row r="3656" spans="1:13" x14ac:dyDescent="0.25">
      <c r="A3656" s="207" t="s">
        <v>1676</v>
      </c>
      <c r="B3656" s="207" t="s">
        <v>5284</v>
      </c>
      <c r="C3656" s="207" t="s">
        <v>7902</v>
      </c>
      <c r="D3656" s="297">
        <v>2</v>
      </c>
      <c r="L3656" s="207" t="s">
        <v>2064</v>
      </c>
      <c r="M3656" s="207" t="s">
        <v>4273</v>
      </c>
    </row>
    <row r="3657" spans="1:13" x14ac:dyDescent="0.25">
      <c r="A3657" s="207" t="s">
        <v>1676</v>
      </c>
      <c r="B3657" s="207" t="s">
        <v>5284</v>
      </c>
      <c r="C3657" s="207" t="s">
        <v>4517</v>
      </c>
      <c r="D3657" s="297">
        <v>32</v>
      </c>
      <c r="L3657" s="207" t="s">
        <v>2064</v>
      </c>
      <c r="M3657" s="207" t="s">
        <v>7601</v>
      </c>
    </row>
    <row r="3658" spans="1:13" x14ac:dyDescent="0.25">
      <c r="A3658" s="207" t="s">
        <v>1676</v>
      </c>
      <c r="B3658" s="207" t="s">
        <v>5284</v>
      </c>
      <c r="C3658" s="207" t="s">
        <v>7614</v>
      </c>
      <c r="D3658" s="297">
        <v>2</v>
      </c>
      <c r="L3658" s="207" t="s">
        <v>2064</v>
      </c>
      <c r="M3658" s="207" t="s">
        <v>7866</v>
      </c>
    </row>
    <row r="3659" spans="1:13" x14ac:dyDescent="0.25">
      <c r="A3659" s="207" t="s">
        <v>1676</v>
      </c>
      <c r="B3659" s="207" t="s">
        <v>5284</v>
      </c>
      <c r="C3659" s="207" t="s">
        <v>7623</v>
      </c>
      <c r="D3659" s="297">
        <v>54</v>
      </c>
      <c r="L3659" s="207" t="s">
        <v>2064</v>
      </c>
      <c r="M3659" s="207" t="s">
        <v>7867</v>
      </c>
    </row>
    <row r="3660" spans="1:13" x14ac:dyDescent="0.25">
      <c r="A3660" s="207" t="s">
        <v>1676</v>
      </c>
      <c r="B3660" s="207" t="s">
        <v>5288</v>
      </c>
      <c r="C3660" s="207" t="s">
        <v>7905</v>
      </c>
      <c r="D3660" s="297">
        <v>24</v>
      </c>
      <c r="L3660" s="207" t="s">
        <v>2064</v>
      </c>
      <c r="M3660" s="207" t="s">
        <v>7868</v>
      </c>
    </row>
    <row r="3661" spans="1:13" x14ac:dyDescent="0.25">
      <c r="A3661" s="207" t="s">
        <v>1676</v>
      </c>
      <c r="B3661" s="207" t="s">
        <v>5288</v>
      </c>
      <c r="C3661" s="207" t="s">
        <v>7654</v>
      </c>
      <c r="D3661" s="297">
        <v>194</v>
      </c>
      <c r="L3661" s="207" t="s">
        <v>2064</v>
      </c>
      <c r="M3661" s="207" t="s">
        <v>7869</v>
      </c>
    </row>
    <row r="3662" spans="1:13" x14ac:dyDescent="0.25">
      <c r="A3662" s="207" t="s">
        <v>1676</v>
      </c>
      <c r="B3662" s="207" t="s">
        <v>5288</v>
      </c>
      <c r="C3662" s="207" t="s">
        <v>3628</v>
      </c>
      <c r="D3662" s="297">
        <v>1718</v>
      </c>
      <c r="L3662" s="207" t="s">
        <v>2064</v>
      </c>
      <c r="M3662" s="207" t="s">
        <v>8274</v>
      </c>
    </row>
    <row r="3663" spans="1:13" x14ac:dyDescent="0.25">
      <c r="A3663" s="207" t="s">
        <v>1676</v>
      </c>
      <c r="B3663" s="207" t="s">
        <v>5288</v>
      </c>
      <c r="C3663" s="207" t="s">
        <v>7600</v>
      </c>
      <c r="D3663" s="297">
        <v>104</v>
      </c>
      <c r="L3663" s="207" t="s">
        <v>2064</v>
      </c>
      <c r="M3663" s="207" t="s">
        <v>8280</v>
      </c>
    </row>
    <row r="3664" spans="1:13" x14ac:dyDescent="0.25">
      <c r="A3664" s="207" t="s">
        <v>1676</v>
      </c>
      <c r="B3664" s="207" t="s">
        <v>5288</v>
      </c>
      <c r="C3664" s="207" t="s">
        <v>7730</v>
      </c>
      <c r="D3664" s="297">
        <v>20</v>
      </c>
      <c r="L3664" s="207" t="s">
        <v>2064</v>
      </c>
      <c r="M3664" s="207" t="s">
        <v>8281</v>
      </c>
    </row>
    <row r="3665" spans="1:13" x14ac:dyDescent="0.25">
      <c r="A3665" s="207" t="s">
        <v>1676</v>
      </c>
      <c r="B3665" s="207" t="s">
        <v>5288</v>
      </c>
      <c r="C3665" s="207" t="s">
        <v>8505</v>
      </c>
      <c r="D3665" s="297">
        <v>2</v>
      </c>
      <c r="L3665" s="207" t="s">
        <v>2064</v>
      </c>
      <c r="M3665" s="207" t="s">
        <v>4428</v>
      </c>
    </row>
    <row r="3666" spans="1:13" x14ac:dyDescent="0.25">
      <c r="A3666" s="207" t="s">
        <v>1676</v>
      </c>
      <c r="B3666" s="207" t="s">
        <v>5288</v>
      </c>
      <c r="C3666" s="207" t="s">
        <v>7743</v>
      </c>
      <c r="D3666" s="297">
        <v>56</v>
      </c>
      <c r="L3666" s="207" t="s">
        <v>2064</v>
      </c>
      <c r="M3666" s="207" t="s">
        <v>7870</v>
      </c>
    </row>
    <row r="3667" spans="1:13" x14ac:dyDescent="0.25">
      <c r="A3667" s="207" t="s">
        <v>1676</v>
      </c>
      <c r="B3667" s="207" t="s">
        <v>5288</v>
      </c>
      <c r="C3667" s="207" t="s">
        <v>7745</v>
      </c>
      <c r="D3667" s="297">
        <v>563</v>
      </c>
      <c r="L3667" s="207" t="s">
        <v>2064</v>
      </c>
      <c r="M3667" s="207" t="s">
        <v>8300</v>
      </c>
    </row>
    <row r="3668" spans="1:13" x14ac:dyDescent="0.25">
      <c r="A3668" s="207" t="s">
        <v>1676</v>
      </c>
      <c r="B3668" s="207" t="s">
        <v>5288</v>
      </c>
      <c r="C3668" s="207" t="s">
        <v>3995</v>
      </c>
      <c r="D3668" s="297">
        <v>6</v>
      </c>
      <c r="L3668" s="207" t="s">
        <v>2064</v>
      </c>
      <c r="M3668" s="207" t="s">
        <v>8301</v>
      </c>
    </row>
    <row r="3669" spans="1:13" x14ac:dyDescent="0.25">
      <c r="A3669" s="207" t="s">
        <v>1679</v>
      </c>
      <c r="B3669" s="207" t="s">
        <v>5284</v>
      </c>
      <c r="C3669" s="207" t="s">
        <v>3341</v>
      </c>
      <c r="D3669" s="297">
        <v>96</v>
      </c>
      <c r="L3669" s="207" t="s">
        <v>2064</v>
      </c>
      <c r="M3669" s="207" t="s">
        <v>7612</v>
      </c>
    </row>
    <row r="3670" spans="1:13" x14ac:dyDescent="0.25">
      <c r="A3670" s="207" t="s">
        <v>1679</v>
      </c>
      <c r="B3670" s="207" t="s">
        <v>5284</v>
      </c>
      <c r="C3670" s="207" t="s">
        <v>7596</v>
      </c>
      <c r="D3670" s="297">
        <v>144</v>
      </c>
      <c r="L3670" s="207" t="s">
        <v>2064</v>
      </c>
      <c r="M3670" s="207" t="s">
        <v>7874</v>
      </c>
    </row>
    <row r="3671" spans="1:13" x14ac:dyDescent="0.25">
      <c r="A3671" s="207" t="s">
        <v>1679</v>
      </c>
      <c r="B3671" s="207" t="s">
        <v>5288</v>
      </c>
      <c r="C3671" s="207" t="s">
        <v>3628</v>
      </c>
      <c r="D3671" s="297">
        <v>586</v>
      </c>
      <c r="L3671" s="207" t="s">
        <v>2064</v>
      </c>
      <c r="M3671" s="207" t="s">
        <v>8494</v>
      </c>
    </row>
    <row r="3672" spans="1:13" x14ac:dyDescent="0.25">
      <c r="A3672" s="207" t="s">
        <v>1679</v>
      </c>
      <c r="B3672" s="207" t="s">
        <v>5288</v>
      </c>
      <c r="C3672" s="207" t="s">
        <v>7743</v>
      </c>
      <c r="D3672" s="297">
        <v>2</v>
      </c>
      <c r="L3672" s="207" t="s">
        <v>2076</v>
      </c>
      <c r="M3672" s="207" t="s">
        <v>3323</v>
      </c>
    </row>
    <row r="3673" spans="1:13" x14ac:dyDescent="0.25">
      <c r="A3673" s="207" t="s">
        <v>1679</v>
      </c>
      <c r="B3673" s="207" t="s">
        <v>5288</v>
      </c>
      <c r="C3673" s="207" t="s">
        <v>7745</v>
      </c>
      <c r="D3673" s="297">
        <v>13</v>
      </c>
      <c r="L3673" s="207" t="s">
        <v>2076</v>
      </c>
      <c r="M3673" s="207" t="s">
        <v>3326</v>
      </c>
    </row>
    <row r="3674" spans="1:13" x14ac:dyDescent="0.25">
      <c r="A3674" s="207" t="s">
        <v>1679</v>
      </c>
      <c r="B3674" s="207" t="s">
        <v>5288</v>
      </c>
      <c r="C3674" s="207" t="s">
        <v>3995</v>
      </c>
      <c r="D3674" s="297">
        <v>2</v>
      </c>
      <c r="L3674" s="207" t="s">
        <v>2076</v>
      </c>
      <c r="M3674" s="207" t="s">
        <v>3329</v>
      </c>
    </row>
    <row r="3675" spans="1:13" x14ac:dyDescent="0.25">
      <c r="A3675" s="207" t="s">
        <v>1679</v>
      </c>
      <c r="B3675" s="207" t="s">
        <v>5288</v>
      </c>
      <c r="C3675" s="207" t="s">
        <v>7749</v>
      </c>
      <c r="D3675" s="297">
        <v>18</v>
      </c>
      <c r="L3675" s="207" t="s">
        <v>2076</v>
      </c>
      <c r="M3675" s="207" t="s">
        <v>3332</v>
      </c>
    </row>
    <row r="3676" spans="1:13" x14ac:dyDescent="0.25">
      <c r="A3676" s="207" t="s">
        <v>1699</v>
      </c>
      <c r="B3676" s="207" t="s">
        <v>5284</v>
      </c>
      <c r="C3676" s="207" t="s">
        <v>3341</v>
      </c>
      <c r="D3676" s="297">
        <v>4</v>
      </c>
      <c r="L3676" s="207" t="s">
        <v>2076</v>
      </c>
      <c r="M3676" s="207" t="s">
        <v>3335</v>
      </c>
    </row>
    <row r="3677" spans="1:13" x14ac:dyDescent="0.25">
      <c r="A3677" s="207" t="s">
        <v>1699</v>
      </c>
      <c r="B3677" s="207" t="s">
        <v>5284</v>
      </c>
      <c r="C3677" s="207" t="s">
        <v>3365</v>
      </c>
      <c r="D3677" s="297">
        <v>2</v>
      </c>
      <c r="L3677" s="207" t="s">
        <v>2076</v>
      </c>
      <c r="M3677" s="207" t="s">
        <v>3338</v>
      </c>
    </row>
    <row r="3678" spans="1:13" x14ac:dyDescent="0.25">
      <c r="A3678" s="207" t="s">
        <v>1699</v>
      </c>
      <c r="B3678" s="207" t="s">
        <v>5284</v>
      </c>
      <c r="C3678" s="207" t="s">
        <v>3391</v>
      </c>
      <c r="D3678" s="297">
        <v>124</v>
      </c>
      <c r="L3678" s="207" t="s">
        <v>2076</v>
      </c>
      <c r="M3678" s="207" t="s">
        <v>3341</v>
      </c>
    </row>
    <row r="3679" spans="1:13" x14ac:dyDescent="0.25">
      <c r="A3679" s="207" t="s">
        <v>1699</v>
      </c>
      <c r="B3679" s="207" t="s">
        <v>5284</v>
      </c>
      <c r="C3679" s="207" t="s">
        <v>3413</v>
      </c>
      <c r="D3679" s="297">
        <v>2</v>
      </c>
      <c r="L3679" s="207" t="s">
        <v>2076</v>
      </c>
      <c r="M3679" s="207" t="s">
        <v>7593</v>
      </c>
    </row>
    <row r="3680" spans="1:13" x14ac:dyDescent="0.25">
      <c r="A3680" s="207" t="s">
        <v>1703</v>
      </c>
      <c r="B3680" s="207" t="s">
        <v>5284</v>
      </c>
      <c r="C3680" s="207" t="s">
        <v>3341</v>
      </c>
      <c r="D3680" s="297">
        <v>189</v>
      </c>
      <c r="L3680" s="207" t="s">
        <v>2076</v>
      </c>
      <c r="M3680" s="207" t="s">
        <v>3359</v>
      </c>
    </row>
    <row r="3681" spans="1:13" x14ac:dyDescent="0.25">
      <c r="A3681" s="207" t="s">
        <v>1703</v>
      </c>
      <c r="B3681" s="207" t="s">
        <v>5284</v>
      </c>
      <c r="C3681" s="207" t="s">
        <v>7593</v>
      </c>
      <c r="D3681" s="297">
        <v>331</v>
      </c>
      <c r="L3681" s="207" t="s">
        <v>2076</v>
      </c>
      <c r="M3681" s="207" t="s">
        <v>3386</v>
      </c>
    </row>
    <row r="3682" spans="1:13" x14ac:dyDescent="0.25">
      <c r="A3682" s="207" t="s">
        <v>1703</v>
      </c>
      <c r="B3682" s="207" t="s">
        <v>5284</v>
      </c>
      <c r="C3682" s="207" t="s">
        <v>3353</v>
      </c>
      <c r="D3682" s="297">
        <v>331</v>
      </c>
      <c r="L3682" s="207" t="s">
        <v>2076</v>
      </c>
      <c r="M3682" s="207" t="s">
        <v>9104</v>
      </c>
    </row>
    <row r="3683" spans="1:13" x14ac:dyDescent="0.25">
      <c r="A3683" s="207" t="s">
        <v>1703</v>
      </c>
      <c r="B3683" s="207" t="s">
        <v>5284</v>
      </c>
      <c r="C3683" s="207" t="s">
        <v>3365</v>
      </c>
      <c r="D3683" s="297">
        <v>8</v>
      </c>
      <c r="L3683" s="207" t="s">
        <v>2076</v>
      </c>
      <c r="M3683" s="207" t="s">
        <v>8607</v>
      </c>
    </row>
    <row r="3684" spans="1:13" x14ac:dyDescent="0.25">
      <c r="A3684" s="207" t="s">
        <v>1703</v>
      </c>
      <c r="B3684" s="207" t="s">
        <v>5284</v>
      </c>
      <c r="C3684" s="207" t="s">
        <v>3383</v>
      </c>
      <c r="D3684" s="297">
        <v>211</v>
      </c>
      <c r="L3684" s="207" t="s">
        <v>2076</v>
      </c>
      <c r="M3684" s="207" t="s">
        <v>8625</v>
      </c>
    </row>
    <row r="3685" spans="1:13" x14ac:dyDescent="0.25">
      <c r="A3685" s="207" t="s">
        <v>1703</v>
      </c>
      <c r="B3685" s="207" t="s">
        <v>5284</v>
      </c>
      <c r="C3685" s="207" t="s">
        <v>3391</v>
      </c>
      <c r="D3685" s="297">
        <v>472</v>
      </c>
      <c r="L3685" s="207" t="s">
        <v>2076</v>
      </c>
      <c r="M3685" s="207" t="s">
        <v>8648</v>
      </c>
    </row>
    <row r="3686" spans="1:13" x14ac:dyDescent="0.25">
      <c r="A3686" s="207" t="s">
        <v>1703</v>
      </c>
      <c r="B3686" s="207" t="s">
        <v>5284</v>
      </c>
      <c r="C3686" s="207" t="s">
        <v>3413</v>
      </c>
      <c r="D3686" s="297">
        <v>8</v>
      </c>
      <c r="L3686" s="207" t="s">
        <v>2076</v>
      </c>
      <c r="M3686" s="207" t="s">
        <v>8650</v>
      </c>
    </row>
    <row r="3687" spans="1:13" x14ac:dyDescent="0.25">
      <c r="A3687" s="207" t="s">
        <v>1707</v>
      </c>
      <c r="B3687" s="207" t="s">
        <v>5288</v>
      </c>
      <c r="C3687" s="207" t="s">
        <v>3483</v>
      </c>
      <c r="D3687" s="297">
        <v>2</v>
      </c>
      <c r="L3687" s="207" t="s">
        <v>2076</v>
      </c>
      <c r="M3687" s="207" t="s">
        <v>8655</v>
      </c>
    </row>
    <row r="3688" spans="1:13" x14ac:dyDescent="0.25">
      <c r="A3688" s="207" t="s">
        <v>1707</v>
      </c>
      <c r="B3688" s="207" t="s">
        <v>5288</v>
      </c>
      <c r="C3688" s="207" t="s">
        <v>3541</v>
      </c>
      <c r="D3688" s="297">
        <v>2630</v>
      </c>
      <c r="L3688" s="207" t="s">
        <v>2076</v>
      </c>
      <c r="M3688" s="207" t="s">
        <v>8796</v>
      </c>
    </row>
    <row r="3689" spans="1:13" x14ac:dyDescent="0.25">
      <c r="A3689" s="207" t="s">
        <v>1707</v>
      </c>
      <c r="B3689" s="207" t="s">
        <v>5288</v>
      </c>
      <c r="C3689" s="207" t="s">
        <v>3551</v>
      </c>
      <c r="D3689" s="297">
        <v>4</v>
      </c>
      <c r="L3689" s="207" t="s">
        <v>2076</v>
      </c>
      <c r="M3689" s="207" t="s">
        <v>8799</v>
      </c>
    </row>
    <row r="3690" spans="1:13" x14ac:dyDescent="0.25">
      <c r="A3690" s="207" t="s">
        <v>1707</v>
      </c>
      <c r="B3690" s="207" t="s">
        <v>5288</v>
      </c>
      <c r="C3690" s="207" t="s">
        <v>3554</v>
      </c>
      <c r="D3690" s="297">
        <v>171</v>
      </c>
      <c r="L3690" s="207" t="s">
        <v>2076</v>
      </c>
      <c r="M3690" s="207" t="s">
        <v>9101</v>
      </c>
    </row>
    <row r="3691" spans="1:13" x14ac:dyDescent="0.25">
      <c r="A3691" s="207" t="s">
        <v>1707</v>
      </c>
      <c r="B3691" s="207" t="s">
        <v>5288</v>
      </c>
      <c r="C3691" s="207" t="s">
        <v>3565</v>
      </c>
      <c r="D3691" s="297">
        <v>6</v>
      </c>
      <c r="L3691" s="207" t="s">
        <v>2076</v>
      </c>
      <c r="M3691" s="207" t="s">
        <v>8924</v>
      </c>
    </row>
    <row r="3692" spans="1:13" x14ac:dyDescent="0.25">
      <c r="A3692" s="207" t="s">
        <v>1707</v>
      </c>
      <c r="B3692" s="207" t="s">
        <v>5288</v>
      </c>
      <c r="C3692" s="207" t="s">
        <v>3576</v>
      </c>
      <c r="D3692" s="297">
        <v>1511</v>
      </c>
      <c r="L3692" s="207" t="s">
        <v>2076</v>
      </c>
      <c r="M3692" s="207" t="s">
        <v>8925</v>
      </c>
    </row>
    <row r="3693" spans="1:13" x14ac:dyDescent="0.25">
      <c r="A3693" s="207" t="s">
        <v>1707</v>
      </c>
      <c r="B3693" s="207" t="s">
        <v>5288</v>
      </c>
      <c r="C3693" s="207" t="s">
        <v>3579</v>
      </c>
      <c r="D3693" s="297">
        <v>1106</v>
      </c>
      <c r="L3693" s="207" t="s">
        <v>2076</v>
      </c>
      <c r="M3693" s="207" t="s">
        <v>8971</v>
      </c>
    </row>
    <row r="3694" spans="1:13" x14ac:dyDescent="0.25">
      <c r="A3694" s="207" t="s">
        <v>1707</v>
      </c>
      <c r="B3694" s="207" t="s">
        <v>5288</v>
      </c>
      <c r="C3694" s="207" t="s">
        <v>3585</v>
      </c>
      <c r="D3694" s="297">
        <v>336</v>
      </c>
      <c r="L3694" s="207" t="s">
        <v>2076</v>
      </c>
      <c r="M3694" s="207" t="s">
        <v>8186</v>
      </c>
    </row>
    <row r="3695" spans="1:13" x14ac:dyDescent="0.25">
      <c r="A3695" s="207" t="s">
        <v>1707</v>
      </c>
      <c r="B3695" s="207" t="s">
        <v>5288</v>
      </c>
      <c r="C3695" s="207" t="s">
        <v>8433</v>
      </c>
      <c r="D3695" s="297">
        <v>4</v>
      </c>
      <c r="L3695" s="207" t="s">
        <v>2076</v>
      </c>
      <c r="M3695" s="207" t="s">
        <v>9103</v>
      </c>
    </row>
    <row r="3696" spans="1:13" x14ac:dyDescent="0.25">
      <c r="A3696" s="207" t="s">
        <v>1707</v>
      </c>
      <c r="B3696" s="207" t="s">
        <v>5288</v>
      </c>
      <c r="C3696" s="207" t="s">
        <v>3628</v>
      </c>
      <c r="D3696" s="297">
        <v>1957</v>
      </c>
      <c r="L3696" s="207" t="s">
        <v>2087</v>
      </c>
      <c r="M3696" s="207" t="s">
        <v>3305</v>
      </c>
    </row>
    <row r="3697" spans="1:13" x14ac:dyDescent="0.25">
      <c r="A3697" s="207" t="s">
        <v>1707</v>
      </c>
      <c r="B3697" s="207" t="s">
        <v>5288</v>
      </c>
      <c r="C3697" s="207" t="s">
        <v>3995</v>
      </c>
      <c r="D3697" s="297">
        <v>2</v>
      </c>
      <c r="L3697" s="207" t="s">
        <v>2087</v>
      </c>
      <c r="M3697" s="207" t="s">
        <v>3323</v>
      </c>
    </row>
    <row r="3698" spans="1:13" x14ac:dyDescent="0.25">
      <c r="A3698" s="207" t="s">
        <v>1707</v>
      </c>
      <c r="B3698" s="207" t="s">
        <v>5288</v>
      </c>
      <c r="C3698" s="207" t="s">
        <v>4040</v>
      </c>
      <c r="D3698" s="297">
        <v>2</v>
      </c>
      <c r="L3698" s="207" t="s">
        <v>2087</v>
      </c>
      <c r="M3698" s="207" t="s">
        <v>3332</v>
      </c>
    </row>
    <row r="3699" spans="1:13" x14ac:dyDescent="0.25">
      <c r="A3699" s="207" t="s">
        <v>1707</v>
      </c>
      <c r="B3699" s="207" t="s">
        <v>5288</v>
      </c>
      <c r="C3699" s="207" t="s">
        <v>4070</v>
      </c>
      <c r="D3699" s="297">
        <v>12</v>
      </c>
      <c r="L3699" s="207" t="s">
        <v>2087</v>
      </c>
      <c r="M3699" s="207" t="s">
        <v>3335</v>
      </c>
    </row>
    <row r="3700" spans="1:13" x14ac:dyDescent="0.25">
      <c r="A3700" s="207" t="s">
        <v>1707</v>
      </c>
      <c r="B3700" s="207" t="s">
        <v>5288</v>
      </c>
      <c r="C3700" s="207" t="s">
        <v>4074</v>
      </c>
      <c r="D3700" s="297">
        <v>14</v>
      </c>
      <c r="L3700" s="207" t="s">
        <v>2087</v>
      </c>
      <c r="M3700" s="207" t="s">
        <v>3338</v>
      </c>
    </row>
    <row r="3701" spans="1:13" x14ac:dyDescent="0.25">
      <c r="A3701" s="207" t="s">
        <v>1707</v>
      </c>
      <c r="B3701" s="207" t="s">
        <v>5288</v>
      </c>
      <c r="C3701" s="207" t="s">
        <v>4076</v>
      </c>
      <c r="D3701" s="297">
        <v>4</v>
      </c>
      <c r="L3701" s="207" t="s">
        <v>2087</v>
      </c>
      <c r="M3701" s="207" t="s">
        <v>3341</v>
      </c>
    </row>
    <row r="3702" spans="1:13" x14ac:dyDescent="0.25">
      <c r="A3702" s="207" t="s">
        <v>1707</v>
      </c>
      <c r="B3702" s="207" t="s">
        <v>5288</v>
      </c>
      <c r="C3702" s="207" t="s">
        <v>8181</v>
      </c>
      <c r="D3702" s="297">
        <v>6</v>
      </c>
      <c r="L3702" s="207" t="s">
        <v>2087</v>
      </c>
      <c r="M3702" s="207" t="s">
        <v>3359</v>
      </c>
    </row>
    <row r="3703" spans="1:13" x14ac:dyDescent="0.25">
      <c r="A3703" s="207" t="s">
        <v>1729</v>
      </c>
      <c r="B3703" s="207" t="s">
        <v>5284</v>
      </c>
      <c r="C3703" s="207" t="s">
        <v>3341</v>
      </c>
      <c r="D3703" s="297">
        <v>34</v>
      </c>
      <c r="L3703" s="207" t="s">
        <v>2087</v>
      </c>
      <c r="M3703" s="207" t="s">
        <v>7897</v>
      </c>
    </row>
    <row r="3704" spans="1:13" x14ac:dyDescent="0.25">
      <c r="A3704" s="207" t="s">
        <v>1729</v>
      </c>
      <c r="B3704" s="207" t="s">
        <v>5284</v>
      </c>
      <c r="C3704" s="207" t="s">
        <v>3383</v>
      </c>
      <c r="D3704" s="297">
        <v>346</v>
      </c>
    </row>
    <row r="3705" spans="1:13" x14ac:dyDescent="0.25">
      <c r="A3705" s="207" t="s">
        <v>1738</v>
      </c>
      <c r="B3705" s="207" t="s">
        <v>5288</v>
      </c>
      <c r="C3705" s="207" t="s">
        <v>3480</v>
      </c>
      <c r="D3705" s="297">
        <v>13</v>
      </c>
    </row>
    <row r="3706" spans="1:13" x14ac:dyDescent="0.25">
      <c r="A3706" s="207" t="s">
        <v>1738</v>
      </c>
      <c r="B3706" s="207" t="s">
        <v>5288</v>
      </c>
      <c r="C3706" s="207" t="s">
        <v>3489</v>
      </c>
      <c r="D3706" s="297">
        <v>13</v>
      </c>
    </row>
    <row r="3707" spans="1:13" x14ac:dyDescent="0.25">
      <c r="A3707" s="207" t="s">
        <v>1738</v>
      </c>
      <c r="B3707" s="207" t="s">
        <v>5288</v>
      </c>
      <c r="C3707" s="207" t="s">
        <v>3492</v>
      </c>
      <c r="D3707" s="297">
        <v>23</v>
      </c>
    </row>
    <row r="3708" spans="1:13" x14ac:dyDescent="0.25">
      <c r="A3708" s="207" t="s">
        <v>1738</v>
      </c>
      <c r="B3708" s="207" t="s">
        <v>5288</v>
      </c>
      <c r="C3708" s="207" t="s">
        <v>3495</v>
      </c>
      <c r="D3708" s="297">
        <v>22</v>
      </c>
    </row>
    <row r="3709" spans="1:13" x14ac:dyDescent="0.25">
      <c r="A3709" s="207" t="s">
        <v>1738</v>
      </c>
      <c r="B3709" s="207" t="s">
        <v>5288</v>
      </c>
      <c r="C3709" s="207" t="s">
        <v>3498</v>
      </c>
      <c r="D3709" s="297">
        <v>12</v>
      </c>
    </row>
    <row r="3710" spans="1:13" x14ac:dyDescent="0.25">
      <c r="A3710" s="207" t="s">
        <v>1738</v>
      </c>
      <c r="B3710" s="207" t="s">
        <v>5288</v>
      </c>
      <c r="C3710" s="207" t="s">
        <v>7615</v>
      </c>
      <c r="D3710" s="297">
        <v>13</v>
      </c>
    </row>
    <row r="3711" spans="1:13" x14ac:dyDescent="0.25">
      <c r="A3711" s="207" t="s">
        <v>1738</v>
      </c>
      <c r="B3711" s="207" t="s">
        <v>5288</v>
      </c>
      <c r="C3711" s="207" t="s">
        <v>3504</v>
      </c>
      <c r="D3711" s="297">
        <v>14</v>
      </c>
    </row>
    <row r="3712" spans="1:13" x14ac:dyDescent="0.25">
      <c r="A3712" s="207" t="s">
        <v>1738</v>
      </c>
      <c r="B3712" s="207" t="s">
        <v>5288</v>
      </c>
      <c r="C3712" s="207" t="s">
        <v>3510</v>
      </c>
      <c r="D3712" s="297">
        <v>14</v>
      </c>
    </row>
    <row r="3713" spans="1:4" x14ac:dyDescent="0.25">
      <c r="A3713" s="207" t="s">
        <v>1738</v>
      </c>
      <c r="B3713" s="207" t="s">
        <v>5288</v>
      </c>
      <c r="C3713" s="207" t="s">
        <v>3513</v>
      </c>
      <c r="D3713" s="297">
        <v>10</v>
      </c>
    </row>
    <row r="3714" spans="1:4" x14ac:dyDescent="0.25">
      <c r="A3714" s="207" t="s">
        <v>1738</v>
      </c>
      <c r="B3714" s="207" t="s">
        <v>5288</v>
      </c>
      <c r="C3714" s="207" t="s">
        <v>3521</v>
      </c>
      <c r="D3714" s="297">
        <v>11</v>
      </c>
    </row>
    <row r="3715" spans="1:4" x14ac:dyDescent="0.25">
      <c r="A3715" s="207" t="s">
        <v>1738</v>
      </c>
      <c r="B3715" s="207" t="s">
        <v>5288</v>
      </c>
      <c r="C3715" s="207" t="s">
        <v>3524</v>
      </c>
      <c r="D3715" s="297">
        <v>10</v>
      </c>
    </row>
    <row r="3716" spans="1:4" x14ac:dyDescent="0.25">
      <c r="A3716" s="207" t="s">
        <v>1738</v>
      </c>
      <c r="B3716" s="207" t="s">
        <v>5288</v>
      </c>
      <c r="C3716" s="207" t="s">
        <v>3526</v>
      </c>
      <c r="D3716" s="297">
        <v>8</v>
      </c>
    </row>
    <row r="3717" spans="1:4" x14ac:dyDescent="0.25">
      <c r="A3717" s="207" t="s">
        <v>1738</v>
      </c>
      <c r="B3717" s="207" t="s">
        <v>5288</v>
      </c>
      <c r="C3717" s="207" t="s">
        <v>3532</v>
      </c>
      <c r="D3717" s="297">
        <v>23</v>
      </c>
    </row>
    <row r="3718" spans="1:4" x14ac:dyDescent="0.25">
      <c r="A3718" s="207" t="s">
        <v>1738</v>
      </c>
      <c r="B3718" s="207" t="s">
        <v>5288</v>
      </c>
      <c r="C3718" s="207" t="s">
        <v>3535</v>
      </c>
      <c r="D3718" s="297">
        <v>23</v>
      </c>
    </row>
    <row r="3719" spans="1:4" x14ac:dyDescent="0.25">
      <c r="A3719" s="207" t="s">
        <v>1738</v>
      </c>
      <c r="B3719" s="207" t="s">
        <v>5288</v>
      </c>
      <c r="C3719" s="207" t="s">
        <v>3538</v>
      </c>
      <c r="D3719" s="297">
        <v>12</v>
      </c>
    </row>
    <row r="3720" spans="1:4" x14ac:dyDescent="0.25">
      <c r="A3720" s="207" t="s">
        <v>1738</v>
      </c>
      <c r="B3720" s="207" t="s">
        <v>5288</v>
      </c>
      <c r="C3720" s="207" t="s">
        <v>3543</v>
      </c>
      <c r="D3720" s="297">
        <v>23</v>
      </c>
    </row>
    <row r="3721" spans="1:4" x14ac:dyDescent="0.25">
      <c r="A3721" s="207" t="s">
        <v>1738</v>
      </c>
      <c r="B3721" s="207" t="s">
        <v>5288</v>
      </c>
      <c r="C3721" s="207" t="s">
        <v>3549</v>
      </c>
      <c r="D3721" s="297">
        <v>23</v>
      </c>
    </row>
    <row r="3722" spans="1:4" x14ac:dyDescent="0.25">
      <c r="A3722" s="207" t="s">
        <v>1738</v>
      </c>
      <c r="B3722" s="207" t="s">
        <v>5288</v>
      </c>
      <c r="C3722" s="207" t="s">
        <v>3551</v>
      </c>
      <c r="D3722" s="297">
        <v>13</v>
      </c>
    </row>
    <row r="3723" spans="1:4" x14ac:dyDescent="0.25">
      <c r="A3723" s="207" t="s">
        <v>1738</v>
      </c>
      <c r="B3723" s="207" t="s">
        <v>5288</v>
      </c>
      <c r="C3723" s="207" t="s">
        <v>3554</v>
      </c>
      <c r="D3723" s="297">
        <v>13</v>
      </c>
    </row>
    <row r="3724" spans="1:4" x14ac:dyDescent="0.25">
      <c r="A3724" s="207" t="s">
        <v>1738</v>
      </c>
      <c r="B3724" s="207" t="s">
        <v>5288</v>
      </c>
      <c r="C3724" s="207" t="s">
        <v>3570</v>
      </c>
      <c r="D3724" s="297">
        <v>14</v>
      </c>
    </row>
    <row r="3725" spans="1:4" x14ac:dyDescent="0.25">
      <c r="A3725" s="207" t="s">
        <v>1738</v>
      </c>
      <c r="B3725" s="207" t="s">
        <v>5288</v>
      </c>
      <c r="C3725" s="207" t="s">
        <v>3576</v>
      </c>
      <c r="D3725" s="297">
        <v>13</v>
      </c>
    </row>
    <row r="3726" spans="1:4" x14ac:dyDescent="0.25">
      <c r="A3726" s="207" t="s">
        <v>1738</v>
      </c>
      <c r="B3726" s="207" t="s">
        <v>5288</v>
      </c>
      <c r="C3726" s="207" t="s">
        <v>3579</v>
      </c>
      <c r="D3726" s="297">
        <v>13</v>
      </c>
    </row>
    <row r="3727" spans="1:4" x14ac:dyDescent="0.25">
      <c r="A3727" s="207" t="s">
        <v>1738</v>
      </c>
      <c r="B3727" s="207" t="s">
        <v>5288</v>
      </c>
      <c r="C3727" s="207" t="s">
        <v>3582</v>
      </c>
      <c r="D3727" s="297">
        <v>13</v>
      </c>
    </row>
    <row r="3728" spans="1:4" x14ac:dyDescent="0.25">
      <c r="A3728" s="207" t="s">
        <v>1738</v>
      </c>
      <c r="B3728" s="207" t="s">
        <v>5288</v>
      </c>
      <c r="C3728" s="207" t="s">
        <v>3585</v>
      </c>
      <c r="D3728" s="297">
        <v>14</v>
      </c>
    </row>
    <row r="3729" spans="1:4" x14ac:dyDescent="0.25">
      <c r="A3729" s="207" t="s">
        <v>1738</v>
      </c>
      <c r="B3729" s="207" t="s">
        <v>5288</v>
      </c>
      <c r="C3729" s="207" t="s">
        <v>3588</v>
      </c>
      <c r="D3729" s="297">
        <v>9</v>
      </c>
    </row>
    <row r="3730" spans="1:4" x14ac:dyDescent="0.25">
      <c r="A3730" s="207" t="s">
        <v>1738</v>
      </c>
      <c r="B3730" s="207" t="s">
        <v>5288</v>
      </c>
      <c r="C3730" s="207" t="s">
        <v>3594</v>
      </c>
      <c r="D3730" s="297">
        <v>13</v>
      </c>
    </row>
    <row r="3731" spans="1:4" x14ac:dyDescent="0.25">
      <c r="A3731" s="207" t="s">
        <v>1738</v>
      </c>
      <c r="B3731" s="207" t="s">
        <v>5288</v>
      </c>
      <c r="C3731" s="207" t="s">
        <v>7654</v>
      </c>
      <c r="D3731" s="297">
        <v>74</v>
      </c>
    </row>
    <row r="3732" spans="1:4" x14ac:dyDescent="0.25">
      <c r="A3732" s="207" t="s">
        <v>1738</v>
      </c>
      <c r="B3732" s="207" t="s">
        <v>5288</v>
      </c>
      <c r="C3732" s="207" t="s">
        <v>3600</v>
      </c>
      <c r="D3732" s="297">
        <v>13</v>
      </c>
    </row>
    <row r="3733" spans="1:4" x14ac:dyDescent="0.25">
      <c r="A3733" s="207" t="s">
        <v>1738</v>
      </c>
      <c r="B3733" s="207" t="s">
        <v>5288</v>
      </c>
      <c r="C3733" s="207" t="s">
        <v>3602</v>
      </c>
      <c r="D3733" s="297">
        <v>9</v>
      </c>
    </row>
    <row r="3734" spans="1:4" x14ac:dyDescent="0.25">
      <c r="A3734" s="207" t="s">
        <v>1738</v>
      </c>
      <c r="B3734" s="207" t="s">
        <v>5288</v>
      </c>
      <c r="C3734" s="207" t="s">
        <v>3605</v>
      </c>
      <c r="D3734" s="297">
        <v>17</v>
      </c>
    </row>
    <row r="3735" spans="1:4" x14ac:dyDescent="0.25">
      <c r="A3735" s="207" t="s">
        <v>1738</v>
      </c>
      <c r="B3735" s="207" t="s">
        <v>5288</v>
      </c>
      <c r="C3735" s="207" t="s">
        <v>3607</v>
      </c>
      <c r="D3735" s="297">
        <v>8</v>
      </c>
    </row>
    <row r="3736" spans="1:4" x14ac:dyDescent="0.25">
      <c r="A3736" s="207" t="s">
        <v>1738</v>
      </c>
      <c r="B3736" s="207" t="s">
        <v>5288</v>
      </c>
      <c r="C3736" s="207" t="s">
        <v>3613</v>
      </c>
      <c r="D3736" s="297">
        <v>8</v>
      </c>
    </row>
    <row r="3737" spans="1:4" x14ac:dyDescent="0.25">
      <c r="A3737" s="207" t="s">
        <v>1738</v>
      </c>
      <c r="B3737" s="207" t="s">
        <v>5288</v>
      </c>
      <c r="C3737" s="207" t="s">
        <v>7665</v>
      </c>
      <c r="D3737" s="297">
        <v>18</v>
      </c>
    </row>
    <row r="3738" spans="1:4" x14ac:dyDescent="0.25">
      <c r="A3738" s="207" t="s">
        <v>1738</v>
      </c>
      <c r="B3738" s="207" t="s">
        <v>5288</v>
      </c>
      <c r="C3738" s="207" t="s">
        <v>3616</v>
      </c>
      <c r="D3738" s="297">
        <v>13</v>
      </c>
    </row>
    <row r="3739" spans="1:4" x14ac:dyDescent="0.25">
      <c r="A3739" s="207" t="s">
        <v>1738</v>
      </c>
      <c r="B3739" s="207" t="s">
        <v>5288</v>
      </c>
      <c r="C3739" s="207" t="s">
        <v>3619</v>
      </c>
      <c r="D3739" s="297">
        <v>13</v>
      </c>
    </row>
    <row r="3740" spans="1:4" x14ac:dyDescent="0.25">
      <c r="A3740" s="207" t="s">
        <v>1738</v>
      </c>
      <c r="B3740" s="207" t="s">
        <v>5288</v>
      </c>
      <c r="C3740" s="207" t="s">
        <v>3628</v>
      </c>
      <c r="D3740" s="297">
        <v>230</v>
      </c>
    </row>
    <row r="3741" spans="1:4" x14ac:dyDescent="0.25">
      <c r="A3741" s="207" t="s">
        <v>1738</v>
      </c>
      <c r="B3741" s="207" t="s">
        <v>5288</v>
      </c>
      <c r="C3741" s="207" t="s">
        <v>3642</v>
      </c>
      <c r="D3741" s="297">
        <v>3</v>
      </c>
    </row>
    <row r="3742" spans="1:4" x14ac:dyDescent="0.25">
      <c r="A3742" s="207" t="s">
        <v>1738</v>
      </c>
      <c r="B3742" s="207" t="s">
        <v>5288</v>
      </c>
      <c r="C3742" s="207" t="s">
        <v>7690</v>
      </c>
      <c r="D3742" s="297">
        <v>12</v>
      </c>
    </row>
    <row r="3743" spans="1:4" x14ac:dyDescent="0.25">
      <c r="A3743" s="207" t="s">
        <v>1738</v>
      </c>
      <c r="B3743" s="207" t="s">
        <v>5288</v>
      </c>
      <c r="C3743" s="207" t="s">
        <v>3663</v>
      </c>
      <c r="D3743" s="297">
        <v>19</v>
      </c>
    </row>
    <row r="3744" spans="1:4" x14ac:dyDescent="0.25">
      <c r="A3744" s="207" t="s">
        <v>1738</v>
      </c>
      <c r="B3744" s="207" t="s">
        <v>5288</v>
      </c>
      <c r="C3744" s="207" t="s">
        <v>3666</v>
      </c>
      <c r="D3744" s="297">
        <v>23</v>
      </c>
    </row>
    <row r="3745" spans="1:4" x14ac:dyDescent="0.25">
      <c r="A3745" s="207" t="s">
        <v>1738</v>
      </c>
      <c r="B3745" s="207" t="s">
        <v>5288</v>
      </c>
      <c r="C3745" s="207" t="s">
        <v>3669</v>
      </c>
      <c r="D3745" s="297">
        <v>23</v>
      </c>
    </row>
    <row r="3746" spans="1:4" x14ac:dyDescent="0.25">
      <c r="A3746" s="207" t="s">
        <v>1738</v>
      </c>
      <c r="B3746" s="207" t="s">
        <v>5288</v>
      </c>
      <c r="C3746" s="207" t="s">
        <v>3672</v>
      </c>
      <c r="D3746" s="297">
        <v>23</v>
      </c>
    </row>
    <row r="3747" spans="1:4" x14ac:dyDescent="0.25">
      <c r="A3747" s="207" t="s">
        <v>1738</v>
      </c>
      <c r="B3747" s="207" t="s">
        <v>5288</v>
      </c>
      <c r="C3747" s="207" t="s">
        <v>3675</v>
      </c>
      <c r="D3747" s="297">
        <v>23</v>
      </c>
    </row>
    <row r="3748" spans="1:4" x14ac:dyDescent="0.25">
      <c r="A3748" s="207" t="s">
        <v>1738</v>
      </c>
      <c r="B3748" s="207" t="s">
        <v>5288</v>
      </c>
      <c r="C3748" s="207" t="s">
        <v>3678</v>
      </c>
      <c r="D3748" s="297">
        <v>28</v>
      </c>
    </row>
    <row r="3749" spans="1:4" x14ac:dyDescent="0.25">
      <c r="A3749" s="207" t="s">
        <v>1738</v>
      </c>
      <c r="B3749" s="207" t="s">
        <v>5288</v>
      </c>
      <c r="C3749" s="207" t="s">
        <v>3684</v>
      </c>
      <c r="D3749" s="297">
        <v>27</v>
      </c>
    </row>
    <row r="3750" spans="1:4" x14ac:dyDescent="0.25">
      <c r="A3750" s="207" t="s">
        <v>1738</v>
      </c>
      <c r="B3750" s="207" t="s">
        <v>5288</v>
      </c>
      <c r="C3750" s="207" t="s">
        <v>3690</v>
      </c>
      <c r="D3750" s="297">
        <v>24</v>
      </c>
    </row>
    <row r="3751" spans="1:4" x14ac:dyDescent="0.25">
      <c r="A3751" s="207" t="s">
        <v>1738</v>
      </c>
      <c r="B3751" s="207" t="s">
        <v>5288</v>
      </c>
      <c r="C3751" s="207" t="s">
        <v>3702</v>
      </c>
      <c r="D3751" s="297">
        <v>22</v>
      </c>
    </row>
    <row r="3752" spans="1:4" x14ac:dyDescent="0.25">
      <c r="A3752" s="207" t="s">
        <v>1738</v>
      </c>
      <c r="B3752" s="207" t="s">
        <v>5288</v>
      </c>
      <c r="C3752" s="207" t="s">
        <v>3705</v>
      </c>
      <c r="D3752" s="297">
        <v>24</v>
      </c>
    </row>
    <row r="3753" spans="1:4" x14ac:dyDescent="0.25">
      <c r="A3753" s="207" t="s">
        <v>1738</v>
      </c>
      <c r="B3753" s="207" t="s">
        <v>5288</v>
      </c>
      <c r="C3753" s="207" t="s">
        <v>3708</v>
      </c>
      <c r="D3753" s="297">
        <v>8</v>
      </c>
    </row>
    <row r="3754" spans="1:4" x14ac:dyDescent="0.25">
      <c r="A3754" s="207" t="s">
        <v>1738</v>
      </c>
      <c r="B3754" s="207" t="s">
        <v>5288</v>
      </c>
      <c r="C3754" s="207" t="s">
        <v>3711</v>
      </c>
      <c r="D3754" s="297">
        <v>11</v>
      </c>
    </row>
    <row r="3755" spans="1:4" x14ac:dyDescent="0.25">
      <c r="A3755" s="207" t="s">
        <v>1738</v>
      </c>
      <c r="B3755" s="207" t="s">
        <v>5288</v>
      </c>
      <c r="C3755" s="207" t="s">
        <v>3714</v>
      </c>
      <c r="D3755" s="297">
        <v>28</v>
      </c>
    </row>
    <row r="3756" spans="1:4" x14ac:dyDescent="0.25">
      <c r="A3756" s="207" t="s">
        <v>1738</v>
      </c>
      <c r="B3756" s="207" t="s">
        <v>5288</v>
      </c>
      <c r="C3756" s="207" t="s">
        <v>3717</v>
      </c>
      <c r="D3756" s="297">
        <v>24</v>
      </c>
    </row>
    <row r="3757" spans="1:4" x14ac:dyDescent="0.25">
      <c r="A3757" s="207" t="s">
        <v>1738</v>
      </c>
      <c r="B3757" s="207" t="s">
        <v>5288</v>
      </c>
      <c r="C3757" s="207" t="s">
        <v>3720</v>
      </c>
      <c r="D3757" s="297">
        <v>23</v>
      </c>
    </row>
    <row r="3758" spans="1:4" x14ac:dyDescent="0.25">
      <c r="A3758" s="207" t="s">
        <v>1738</v>
      </c>
      <c r="B3758" s="207" t="s">
        <v>5288</v>
      </c>
      <c r="C3758" s="207" t="s">
        <v>3723</v>
      </c>
      <c r="D3758" s="297">
        <v>11</v>
      </c>
    </row>
    <row r="3759" spans="1:4" x14ac:dyDescent="0.25">
      <c r="A3759" s="207" t="s">
        <v>1738</v>
      </c>
      <c r="B3759" s="207" t="s">
        <v>5288</v>
      </c>
      <c r="C3759" s="207" t="s">
        <v>3729</v>
      </c>
      <c r="D3759" s="297">
        <v>11</v>
      </c>
    </row>
    <row r="3760" spans="1:4" x14ac:dyDescent="0.25">
      <c r="A3760" s="207" t="s">
        <v>1738</v>
      </c>
      <c r="B3760" s="207" t="s">
        <v>5288</v>
      </c>
      <c r="C3760" s="207" t="s">
        <v>3732</v>
      </c>
      <c r="D3760" s="297">
        <v>11</v>
      </c>
    </row>
    <row r="3761" spans="1:4" x14ac:dyDescent="0.25">
      <c r="A3761" s="207" t="s">
        <v>1738</v>
      </c>
      <c r="B3761" s="207" t="s">
        <v>5288</v>
      </c>
      <c r="C3761" s="207" t="s">
        <v>3735</v>
      </c>
      <c r="D3761" s="297">
        <v>28</v>
      </c>
    </row>
    <row r="3762" spans="1:4" x14ac:dyDescent="0.25">
      <c r="A3762" s="207" t="s">
        <v>1738</v>
      </c>
      <c r="B3762" s="207" t="s">
        <v>5288</v>
      </c>
      <c r="C3762" s="207" t="s">
        <v>3738</v>
      </c>
      <c r="D3762" s="297">
        <v>28</v>
      </c>
    </row>
    <row r="3763" spans="1:4" x14ac:dyDescent="0.25">
      <c r="A3763" s="207" t="s">
        <v>1738</v>
      </c>
      <c r="B3763" s="207" t="s">
        <v>5288</v>
      </c>
      <c r="C3763" s="207" t="s">
        <v>3744</v>
      </c>
      <c r="D3763" s="297">
        <v>42</v>
      </c>
    </row>
    <row r="3764" spans="1:4" x14ac:dyDescent="0.25">
      <c r="A3764" s="207" t="s">
        <v>1738</v>
      </c>
      <c r="B3764" s="207" t="s">
        <v>5288</v>
      </c>
      <c r="C3764" s="207" t="s">
        <v>3747</v>
      </c>
      <c r="D3764" s="297">
        <v>37</v>
      </c>
    </row>
    <row r="3765" spans="1:4" x14ac:dyDescent="0.25">
      <c r="A3765" s="207" t="s">
        <v>1738</v>
      </c>
      <c r="B3765" s="207" t="s">
        <v>5288</v>
      </c>
      <c r="C3765" s="207" t="s">
        <v>3756</v>
      </c>
      <c r="D3765" s="297">
        <v>8</v>
      </c>
    </row>
    <row r="3766" spans="1:4" x14ac:dyDescent="0.25">
      <c r="A3766" s="207" t="s">
        <v>1738</v>
      </c>
      <c r="B3766" s="207" t="s">
        <v>5288</v>
      </c>
      <c r="C3766" s="207" t="s">
        <v>3759</v>
      </c>
      <c r="D3766" s="297">
        <v>8</v>
      </c>
    </row>
    <row r="3767" spans="1:4" x14ac:dyDescent="0.25">
      <c r="A3767" s="207" t="s">
        <v>1738</v>
      </c>
      <c r="B3767" s="207" t="s">
        <v>5288</v>
      </c>
      <c r="C3767" s="207" t="s">
        <v>3762</v>
      </c>
      <c r="D3767" s="297">
        <v>10</v>
      </c>
    </row>
    <row r="3768" spans="1:4" x14ac:dyDescent="0.25">
      <c r="A3768" s="207" t="s">
        <v>1738</v>
      </c>
      <c r="B3768" s="207" t="s">
        <v>5288</v>
      </c>
      <c r="C3768" s="207" t="s">
        <v>7907</v>
      </c>
      <c r="D3768" s="297">
        <v>3</v>
      </c>
    </row>
    <row r="3769" spans="1:4" x14ac:dyDescent="0.25">
      <c r="A3769" s="207" t="s">
        <v>1738</v>
      </c>
      <c r="B3769" s="207" t="s">
        <v>5288</v>
      </c>
      <c r="C3769" s="207" t="s">
        <v>7908</v>
      </c>
      <c r="D3769" s="297">
        <v>2</v>
      </c>
    </row>
    <row r="3770" spans="1:4" x14ac:dyDescent="0.25">
      <c r="A3770" s="207" t="s">
        <v>1738</v>
      </c>
      <c r="B3770" s="207" t="s">
        <v>5288</v>
      </c>
      <c r="C3770" s="207" t="s">
        <v>7909</v>
      </c>
      <c r="D3770" s="297">
        <v>2</v>
      </c>
    </row>
    <row r="3771" spans="1:4" x14ac:dyDescent="0.25">
      <c r="A3771" s="207" t="s">
        <v>1738</v>
      </c>
      <c r="B3771" s="207" t="s">
        <v>5288</v>
      </c>
      <c r="C3771" s="207" t="s">
        <v>7910</v>
      </c>
      <c r="D3771" s="297">
        <v>2</v>
      </c>
    </row>
    <row r="3772" spans="1:4" x14ac:dyDescent="0.25">
      <c r="A3772" s="207" t="s">
        <v>1738</v>
      </c>
      <c r="B3772" s="207" t="s">
        <v>5288</v>
      </c>
      <c r="C3772" s="207" t="s">
        <v>7911</v>
      </c>
      <c r="D3772" s="297">
        <v>2</v>
      </c>
    </row>
    <row r="3773" spans="1:4" x14ac:dyDescent="0.25">
      <c r="A3773" s="207" t="s">
        <v>1738</v>
      </c>
      <c r="B3773" s="207" t="s">
        <v>5288</v>
      </c>
      <c r="C3773" s="207" t="s">
        <v>7724</v>
      </c>
      <c r="D3773" s="297">
        <v>4</v>
      </c>
    </row>
    <row r="3774" spans="1:4" x14ac:dyDescent="0.25">
      <c r="A3774" s="207" t="s">
        <v>1738</v>
      </c>
      <c r="B3774" s="207" t="s">
        <v>5288</v>
      </c>
      <c r="C3774" s="207" t="s">
        <v>7725</v>
      </c>
      <c r="D3774" s="297">
        <v>10</v>
      </c>
    </row>
    <row r="3775" spans="1:4" x14ac:dyDescent="0.25">
      <c r="A3775" s="207" t="s">
        <v>1738</v>
      </c>
      <c r="B3775" s="207" t="s">
        <v>5288</v>
      </c>
      <c r="C3775" s="207" t="s">
        <v>7726</v>
      </c>
      <c r="D3775" s="297">
        <v>22</v>
      </c>
    </row>
    <row r="3776" spans="1:4" x14ac:dyDescent="0.25">
      <c r="A3776" s="207" t="s">
        <v>1738</v>
      </c>
      <c r="B3776" s="207" t="s">
        <v>5288</v>
      </c>
      <c r="C3776" s="207" t="s">
        <v>7600</v>
      </c>
      <c r="D3776" s="297">
        <v>61</v>
      </c>
    </row>
    <row r="3777" spans="1:4" x14ac:dyDescent="0.25">
      <c r="A3777" s="207" t="s">
        <v>1738</v>
      </c>
      <c r="B3777" s="207" t="s">
        <v>5288</v>
      </c>
      <c r="C3777" s="207" t="s">
        <v>3779</v>
      </c>
      <c r="D3777" s="297">
        <v>8</v>
      </c>
    </row>
    <row r="3778" spans="1:4" x14ac:dyDescent="0.25">
      <c r="A3778" s="207" t="s">
        <v>1738</v>
      </c>
      <c r="B3778" s="207" t="s">
        <v>5288</v>
      </c>
      <c r="C3778" s="207" t="s">
        <v>3782</v>
      </c>
      <c r="D3778" s="297">
        <v>8</v>
      </c>
    </row>
    <row r="3779" spans="1:4" x14ac:dyDescent="0.25">
      <c r="A3779" s="207" t="s">
        <v>1738</v>
      </c>
      <c r="B3779" s="207" t="s">
        <v>5288</v>
      </c>
      <c r="C3779" s="207" t="s">
        <v>5629</v>
      </c>
      <c r="D3779" s="297">
        <v>6</v>
      </c>
    </row>
    <row r="3780" spans="1:4" x14ac:dyDescent="0.25">
      <c r="A3780" s="207" t="s">
        <v>1738</v>
      </c>
      <c r="B3780" s="207" t="s">
        <v>5288</v>
      </c>
      <c r="C3780" s="207" t="s">
        <v>3785</v>
      </c>
      <c r="D3780" s="297">
        <v>8</v>
      </c>
    </row>
    <row r="3781" spans="1:4" x14ac:dyDescent="0.25">
      <c r="A3781" s="207" t="s">
        <v>1738</v>
      </c>
      <c r="B3781" s="207" t="s">
        <v>5288</v>
      </c>
      <c r="C3781" s="207" t="s">
        <v>3787</v>
      </c>
      <c r="D3781" s="297">
        <v>8</v>
      </c>
    </row>
    <row r="3782" spans="1:4" x14ac:dyDescent="0.25">
      <c r="A3782" s="207" t="s">
        <v>1738</v>
      </c>
      <c r="B3782" s="207" t="s">
        <v>5288</v>
      </c>
      <c r="C3782" s="207" t="s">
        <v>7727</v>
      </c>
      <c r="D3782" s="297">
        <v>6</v>
      </c>
    </row>
    <row r="3783" spans="1:4" x14ac:dyDescent="0.25">
      <c r="A3783" s="207" t="s">
        <v>1738</v>
      </c>
      <c r="B3783" s="207" t="s">
        <v>5288</v>
      </c>
      <c r="C3783" s="207" t="s">
        <v>3790</v>
      </c>
      <c r="D3783" s="297">
        <v>8</v>
      </c>
    </row>
    <row r="3784" spans="1:4" x14ac:dyDescent="0.25">
      <c r="A3784" s="207" t="s">
        <v>1738</v>
      </c>
      <c r="B3784" s="207" t="s">
        <v>5288</v>
      </c>
      <c r="C3784" s="207" t="s">
        <v>3793</v>
      </c>
      <c r="D3784" s="297">
        <v>8</v>
      </c>
    </row>
    <row r="3785" spans="1:4" x14ac:dyDescent="0.25">
      <c r="A3785" s="207" t="s">
        <v>1738</v>
      </c>
      <c r="B3785" s="207" t="s">
        <v>5288</v>
      </c>
      <c r="C3785" s="207" t="s">
        <v>5640</v>
      </c>
      <c r="D3785" s="297">
        <v>6</v>
      </c>
    </row>
    <row r="3786" spans="1:4" x14ac:dyDescent="0.25">
      <c r="A3786" s="207" t="s">
        <v>1738</v>
      </c>
      <c r="B3786" s="207" t="s">
        <v>5288</v>
      </c>
      <c r="C3786" s="207" t="s">
        <v>3796</v>
      </c>
      <c r="D3786" s="297">
        <v>8</v>
      </c>
    </row>
    <row r="3787" spans="1:4" x14ac:dyDescent="0.25">
      <c r="A3787" s="207" t="s">
        <v>1738</v>
      </c>
      <c r="B3787" s="207" t="s">
        <v>5288</v>
      </c>
      <c r="C3787" s="207" t="s">
        <v>3799</v>
      </c>
      <c r="D3787" s="297">
        <v>8</v>
      </c>
    </row>
    <row r="3788" spans="1:4" x14ac:dyDescent="0.25">
      <c r="A3788" s="207" t="s">
        <v>1738</v>
      </c>
      <c r="B3788" s="207" t="s">
        <v>5288</v>
      </c>
      <c r="C3788" s="207" t="s">
        <v>5647</v>
      </c>
      <c r="D3788" s="297">
        <v>6</v>
      </c>
    </row>
    <row r="3789" spans="1:4" x14ac:dyDescent="0.25">
      <c r="A3789" s="207" t="s">
        <v>1738</v>
      </c>
      <c r="B3789" s="207" t="s">
        <v>5288</v>
      </c>
      <c r="C3789" s="207" t="s">
        <v>3802</v>
      </c>
      <c r="D3789" s="297">
        <v>7</v>
      </c>
    </row>
    <row r="3790" spans="1:4" x14ac:dyDescent="0.25">
      <c r="A3790" s="207" t="s">
        <v>1738</v>
      </c>
      <c r="B3790" s="207" t="s">
        <v>5288</v>
      </c>
      <c r="C3790" s="207" t="s">
        <v>5654</v>
      </c>
      <c r="D3790" s="297">
        <v>11</v>
      </c>
    </row>
    <row r="3791" spans="1:4" x14ac:dyDescent="0.25">
      <c r="A3791" s="207" t="s">
        <v>1738</v>
      </c>
      <c r="B3791" s="207" t="s">
        <v>5288</v>
      </c>
      <c r="C3791" s="207" t="s">
        <v>3808</v>
      </c>
      <c r="D3791" s="297">
        <v>10</v>
      </c>
    </row>
    <row r="3792" spans="1:4" x14ac:dyDescent="0.25">
      <c r="A3792" s="207" t="s">
        <v>1738</v>
      </c>
      <c r="B3792" s="207" t="s">
        <v>5288</v>
      </c>
      <c r="C3792" s="207" t="s">
        <v>3811</v>
      </c>
      <c r="D3792" s="297">
        <v>10</v>
      </c>
    </row>
    <row r="3793" spans="1:4" x14ac:dyDescent="0.25">
      <c r="A3793" s="207" t="s">
        <v>1738</v>
      </c>
      <c r="B3793" s="207" t="s">
        <v>5288</v>
      </c>
      <c r="C3793" s="207" t="s">
        <v>5661</v>
      </c>
      <c r="D3793" s="297">
        <v>10</v>
      </c>
    </row>
    <row r="3794" spans="1:4" x14ac:dyDescent="0.25">
      <c r="A3794" s="207" t="s">
        <v>1738</v>
      </c>
      <c r="B3794" s="207" t="s">
        <v>5288</v>
      </c>
      <c r="C3794" s="207" t="s">
        <v>3814</v>
      </c>
      <c r="D3794" s="297">
        <v>8</v>
      </c>
    </row>
    <row r="3795" spans="1:4" x14ac:dyDescent="0.25">
      <c r="A3795" s="207" t="s">
        <v>1738</v>
      </c>
      <c r="B3795" s="207" t="s">
        <v>5288</v>
      </c>
      <c r="C3795" s="207" t="s">
        <v>3817</v>
      </c>
      <c r="D3795" s="297">
        <v>8</v>
      </c>
    </row>
    <row r="3796" spans="1:4" x14ac:dyDescent="0.25">
      <c r="A3796" s="207" t="s">
        <v>1738</v>
      </c>
      <c r="B3796" s="207" t="s">
        <v>5288</v>
      </c>
      <c r="C3796" s="207" t="s">
        <v>5668</v>
      </c>
      <c r="D3796" s="297">
        <v>6</v>
      </c>
    </row>
    <row r="3797" spans="1:4" x14ac:dyDescent="0.25">
      <c r="A3797" s="207" t="s">
        <v>1738</v>
      </c>
      <c r="B3797" s="207" t="s">
        <v>5288</v>
      </c>
      <c r="C3797" s="207" t="s">
        <v>3820</v>
      </c>
      <c r="D3797" s="297">
        <v>8</v>
      </c>
    </row>
    <row r="3798" spans="1:4" x14ac:dyDescent="0.25">
      <c r="A3798" s="207" t="s">
        <v>1738</v>
      </c>
      <c r="B3798" s="207" t="s">
        <v>5288</v>
      </c>
      <c r="C3798" s="207" t="s">
        <v>3823</v>
      </c>
      <c r="D3798" s="297">
        <v>8</v>
      </c>
    </row>
    <row r="3799" spans="1:4" x14ac:dyDescent="0.25">
      <c r="A3799" s="207" t="s">
        <v>1738</v>
      </c>
      <c r="B3799" s="207" t="s">
        <v>5288</v>
      </c>
      <c r="C3799" s="207" t="s">
        <v>5678</v>
      </c>
      <c r="D3799" s="297">
        <v>6</v>
      </c>
    </row>
    <row r="3800" spans="1:4" x14ac:dyDescent="0.25">
      <c r="A3800" s="207" t="s">
        <v>1738</v>
      </c>
      <c r="B3800" s="207" t="s">
        <v>5288</v>
      </c>
      <c r="C3800" s="207" t="s">
        <v>3826</v>
      </c>
      <c r="D3800" s="297">
        <v>8</v>
      </c>
    </row>
    <row r="3801" spans="1:4" x14ac:dyDescent="0.25">
      <c r="A3801" s="207" t="s">
        <v>1738</v>
      </c>
      <c r="B3801" s="207" t="s">
        <v>5288</v>
      </c>
      <c r="C3801" s="207" t="s">
        <v>3829</v>
      </c>
      <c r="D3801" s="297">
        <v>8</v>
      </c>
    </row>
    <row r="3802" spans="1:4" x14ac:dyDescent="0.25">
      <c r="A3802" s="207" t="s">
        <v>1738</v>
      </c>
      <c r="B3802" s="207" t="s">
        <v>5288</v>
      </c>
      <c r="C3802" s="207" t="s">
        <v>5688</v>
      </c>
      <c r="D3802" s="297">
        <v>6</v>
      </c>
    </row>
    <row r="3803" spans="1:4" x14ac:dyDescent="0.25">
      <c r="A3803" s="207" t="s">
        <v>1738</v>
      </c>
      <c r="B3803" s="207" t="s">
        <v>5288</v>
      </c>
      <c r="C3803" s="207" t="s">
        <v>3831</v>
      </c>
      <c r="D3803" s="297">
        <v>4</v>
      </c>
    </row>
    <row r="3804" spans="1:4" x14ac:dyDescent="0.25">
      <c r="A3804" s="207" t="s">
        <v>1738</v>
      </c>
      <c r="B3804" s="207" t="s">
        <v>5288</v>
      </c>
      <c r="C3804" s="207" t="s">
        <v>5695</v>
      </c>
      <c r="D3804" s="297">
        <v>6</v>
      </c>
    </row>
    <row r="3805" spans="1:4" x14ac:dyDescent="0.25">
      <c r="A3805" s="207" t="s">
        <v>1738</v>
      </c>
      <c r="B3805" s="207" t="s">
        <v>5288</v>
      </c>
      <c r="C3805" s="207" t="s">
        <v>3834</v>
      </c>
      <c r="D3805" s="297">
        <v>4</v>
      </c>
    </row>
    <row r="3806" spans="1:4" x14ac:dyDescent="0.25">
      <c r="A3806" s="207" t="s">
        <v>1738</v>
      </c>
      <c r="B3806" s="207" t="s">
        <v>5288</v>
      </c>
      <c r="C3806" s="207" t="s">
        <v>5702</v>
      </c>
      <c r="D3806" s="297">
        <v>6</v>
      </c>
    </row>
    <row r="3807" spans="1:4" x14ac:dyDescent="0.25">
      <c r="A3807" s="207" t="s">
        <v>1738</v>
      </c>
      <c r="B3807" s="207" t="s">
        <v>5288</v>
      </c>
      <c r="C3807" s="207" t="s">
        <v>3837</v>
      </c>
      <c r="D3807" s="297">
        <v>4</v>
      </c>
    </row>
    <row r="3808" spans="1:4" x14ac:dyDescent="0.25">
      <c r="A3808" s="207" t="s">
        <v>1738</v>
      </c>
      <c r="B3808" s="207" t="s">
        <v>5288</v>
      </c>
      <c r="C3808" s="207" t="s">
        <v>5708</v>
      </c>
      <c r="D3808" s="297">
        <v>6</v>
      </c>
    </row>
    <row r="3809" spans="1:4" x14ac:dyDescent="0.25">
      <c r="A3809" s="207" t="s">
        <v>1738</v>
      </c>
      <c r="B3809" s="207" t="s">
        <v>5288</v>
      </c>
      <c r="C3809" s="207" t="s">
        <v>7728</v>
      </c>
      <c r="D3809" s="297">
        <v>6</v>
      </c>
    </row>
    <row r="3810" spans="1:4" x14ac:dyDescent="0.25">
      <c r="A3810" s="207" t="s">
        <v>1738</v>
      </c>
      <c r="B3810" s="207" t="s">
        <v>5288</v>
      </c>
      <c r="C3810" s="207" t="s">
        <v>7730</v>
      </c>
      <c r="D3810" s="297">
        <v>12</v>
      </c>
    </row>
    <row r="3811" spans="1:4" x14ac:dyDescent="0.25">
      <c r="A3811" s="207" t="s">
        <v>1738</v>
      </c>
      <c r="B3811" s="207" t="s">
        <v>5288</v>
      </c>
      <c r="C3811" s="207" t="s">
        <v>3840</v>
      </c>
      <c r="D3811" s="297">
        <v>15</v>
      </c>
    </row>
    <row r="3812" spans="1:4" x14ac:dyDescent="0.25">
      <c r="A3812" s="207" t="s">
        <v>1738</v>
      </c>
      <c r="B3812" s="207" t="s">
        <v>5288</v>
      </c>
      <c r="C3812" s="207" t="s">
        <v>3843</v>
      </c>
      <c r="D3812" s="297">
        <v>15</v>
      </c>
    </row>
    <row r="3813" spans="1:4" x14ac:dyDescent="0.25">
      <c r="A3813" s="207" t="s">
        <v>1738</v>
      </c>
      <c r="B3813" s="207" t="s">
        <v>5288</v>
      </c>
      <c r="C3813" s="207" t="s">
        <v>3846</v>
      </c>
      <c r="D3813" s="297">
        <v>15</v>
      </c>
    </row>
    <row r="3814" spans="1:4" x14ac:dyDescent="0.25">
      <c r="A3814" s="207" t="s">
        <v>1738</v>
      </c>
      <c r="B3814" s="207" t="s">
        <v>5288</v>
      </c>
      <c r="C3814" s="207" t="s">
        <v>3849</v>
      </c>
      <c r="D3814" s="297">
        <v>15</v>
      </c>
    </row>
    <row r="3815" spans="1:4" x14ac:dyDescent="0.25">
      <c r="A3815" s="207" t="s">
        <v>1738</v>
      </c>
      <c r="B3815" s="207" t="s">
        <v>5288</v>
      </c>
      <c r="C3815" s="207" t="s">
        <v>3852</v>
      </c>
      <c r="D3815" s="297">
        <v>15</v>
      </c>
    </row>
    <row r="3816" spans="1:4" x14ac:dyDescent="0.25">
      <c r="A3816" s="207" t="s">
        <v>1738</v>
      </c>
      <c r="B3816" s="207" t="s">
        <v>5288</v>
      </c>
      <c r="C3816" s="207" t="s">
        <v>3855</v>
      </c>
      <c r="D3816" s="297">
        <v>6</v>
      </c>
    </row>
    <row r="3817" spans="1:4" x14ac:dyDescent="0.25">
      <c r="A3817" s="207" t="s">
        <v>1738</v>
      </c>
      <c r="B3817" s="207" t="s">
        <v>5288</v>
      </c>
      <c r="C3817" s="207" t="s">
        <v>3858</v>
      </c>
      <c r="D3817" s="297">
        <v>21</v>
      </c>
    </row>
    <row r="3818" spans="1:4" x14ac:dyDescent="0.25">
      <c r="A3818" s="207" t="s">
        <v>1738</v>
      </c>
      <c r="B3818" s="207" t="s">
        <v>5288</v>
      </c>
      <c r="C3818" s="207" t="s">
        <v>3861</v>
      </c>
      <c r="D3818" s="297">
        <v>5</v>
      </c>
    </row>
    <row r="3819" spans="1:4" x14ac:dyDescent="0.25">
      <c r="A3819" s="207" t="s">
        <v>1738</v>
      </c>
      <c r="B3819" s="207" t="s">
        <v>5288</v>
      </c>
      <c r="C3819" s="207" t="s">
        <v>3864</v>
      </c>
      <c r="D3819" s="297">
        <v>15</v>
      </c>
    </row>
    <row r="3820" spans="1:4" x14ac:dyDescent="0.25">
      <c r="A3820" s="207" t="s">
        <v>1738</v>
      </c>
      <c r="B3820" s="207" t="s">
        <v>5288</v>
      </c>
      <c r="C3820" s="207" t="s">
        <v>3867</v>
      </c>
      <c r="D3820" s="297">
        <v>15</v>
      </c>
    </row>
    <row r="3821" spans="1:4" x14ac:dyDescent="0.25">
      <c r="A3821" s="207" t="s">
        <v>1738</v>
      </c>
      <c r="B3821" s="207" t="s">
        <v>5288</v>
      </c>
      <c r="C3821" s="207" t="s">
        <v>3870</v>
      </c>
      <c r="D3821" s="297">
        <v>15</v>
      </c>
    </row>
    <row r="3822" spans="1:4" x14ac:dyDescent="0.25">
      <c r="A3822" s="207" t="s">
        <v>1738</v>
      </c>
      <c r="B3822" s="207" t="s">
        <v>5288</v>
      </c>
      <c r="C3822" s="207" t="s">
        <v>3873</v>
      </c>
      <c r="D3822" s="297">
        <v>5</v>
      </c>
    </row>
    <row r="3823" spans="1:4" x14ac:dyDescent="0.25">
      <c r="A3823" s="207" t="s">
        <v>1738</v>
      </c>
      <c r="B3823" s="207" t="s">
        <v>5288</v>
      </c>
      <c r="C3823" s="207" t="s">
        <v>3880</v>
      </c>
      <c r="D3823" s="297">
        <v>6</v>
      </c>
    </row>
    <row r="3824" spans="1:4" x14ac:dyDescent="0.25">
      <c r="A3824" s="207" t="s">
        <v>1738</v>
      </c>
      <c r="B3824" s="207" t="s">
        <v>5288</v>
      </c>
      <c r="C3824" s="207" t="s">
        <v>7913</v>
      </c>
      <c r="D3824" s="297">
        <v>4</v>
      </c>
    </row>
    <row r="3825" spans="1:4" x14ac:dyDescent="0.25">
      <c r="A3825" s="207" t="s">
        <v>1738</v>
      </c>
      <c r="B3825" s="207" t="s">
        <v>5288</v>
      </c>
      <c r="C3825" s="207" t="s">
        <v>7932</v>
      </c>
      <c r="D3825" s="297">
        <v>5</v>
      </c>
    </row>
    <row r="3826" spans="1:4" x14ac:dyDescent="0.25">
      <c r="A3826" s="207" t="s">
        <v>1738</v>
      </c>
      <c r="B3826" s="207" t="s">
        <v>5288</v>
      </c>
      <c r="C3826" s="207" t="s">
        <v>7916</v>
      </c>
      <c r="D3826" s="297">
        <v>2</v>
      </c>
    </row>
    <row r="3827" spans="1:4" x14ac:dyDescent="0.25">
      <c r="A3827" s="207" t="s">
        <v>1738</v>
      </c>
      <c r="B3827" s="207" t="s">
        <v>5288</v>
      </c>
      <c r="C3827" s="207" t="s">
        <v>7917</v>
      </c>
      <c r="D3827" s="297">
        <v>2</v>
      </c>
    </row>
    <row r="3828" spans="1:4" x14ac:dyDescent="0.25">
      <c r="A3828" s="207" t="s">
        <v>1738</v>
      </c>
      <c r="B3828" s="207" t="s">
        <v>5288</v>
      </c>
      <c r="C3828" s="207" t="s">
        <v>3935</v>
      </c>
      <c r="D3828" s="297">
        <v>15</v>
      </c>
    </row>
    <row r="3829" spans="1:4" x14ac:dyDescent="0.25">
      <c r="A3829" s="207" t="s">
        <v>1738</v>
      </c>
      <c r="B3829" s="207" t="s">
        <v>5288</v>
      </c>
      <c r="C3829" s="207" t="s">
        <v>7735</v>
      </c>
      <c r="D3829" s="297">
        <v>33</v>
      </c>
    </row>
    <row r="3830" spans="1:4" x14ac:dyDescent="0.25">
      <c r="A3830" s="207" t="s">
        <v>1738</v>
      </c>
      <c r="B3830" s="207" t="s">
        <v>5288</v>
      </c>
      <c r="C3830" s="207" t="s">
        <v>3941</v>
      </c>
      <c r="D3830" s="297">
        <v>10</v>
      </c>
    </row>
    <row r="3831" spans="1:4" x14ac:dyDescent="0.25">
      <c r="A3831" s="207" t="s">
        <v>1738</v>
      </c>
      <c r="B3831" s="207" t="s">
        <v>5288</v>
      </c>
      <c r="C3831" s="207" t="s">
        <v>7743</v>
      </c>
      <c r="D3831" s="297">
        <v>80</v>
      </c>
    </row>
    <row r="3832" spans="1:4" x14ac:dyDescent="0.25">
      <c r="A3832" s="207" t="s">
        <v>1738</v>
      </c>
      <c r="B3832" s="207" t="s">
        <v>5288</v>
      </c>
      <c r="C3832" s="207" t="s">
        <v>3944</v>
      </c>
      <c r="D3832" s="297">
        <v>26</v>
      </c>
    </row>
    <row r="3833" spans="1:4" x14ac:dyDescent="0.25">
      <c r="A3833" s="207" t="s">
        <v>1738</v>
      </c>
      <c r="B3833" s="207" t="s">
        <v>5288</v>
      </c>
      <c r="C3833" s="207" t="s">
        <v>3983</v>
      </c>
      <c r="D3833" s="297">
        <v>14</v>
      </c>
    </row>
    <row r="3834" spans="1:4" x14ac:dyDescent="0.25">
      <c r="A3834" s="207" t="s">
        <v>1738</v>
      </c>
      <c r="B3834" s="207" t="s">
        <v>5288</v>
      </c>
      <c r="C3834" s="207" t="s">
        <v>3995</v>
      </c>
      <c r="D3834" s="297">
        <v>108</v>
      </c>
    </row>
    <row r="3835" spans="1:4" x14ac:dyDescent="0.25">
      <c r="A3835" s="207" t="s">
        <v>1738</v>
      </c>
      <c r="B3835" s="207" t="s">
        <v>5288</v>
      </c>
      <c r="C3835" s="207" t="s">
        <v>3997</v>
      </c>
      <c r="D3835" s="297">
        <v>11</v>
      </c>
    </row>
    <row r="3836" spans="1:4" x14ac:dyDescent="0.25">
      <c r="A3836" s="207" t="s">
        <v>1738</v>
      </c>
      <c r="B3836" s="207" t="s">
        <v>5288</v>
      </c>
      <c r="C3836" s="207" t="s">
        <v>4015</v>
      </c>
      <c r="D3836" s="297">
        <v>9</v>
      </c>
    </row>
    <row r="3837" spans="1:4" x14ac:dyDescent="0.25">
      <c r="A3837" s="207" t="s">
        <v>1738</v>
      </c>
      <c r="B3837" s="207" t="s">
        <v>5288</v>
      </c>
      <c r="C3837" s="207" t="s">
        <v>7749</v>
      </c>
      <c r="D3837" s="297">
        <v>32</v>
      </c>
    </row>
    <row r="3838" spans="1:4" x14ac:dyDescent="0.25">
      <c r="A3838" s="207" t="s">
        <v>1738</v>
      </c>
      <c r="B3838" s="207" t="s">
        <v>5288</v>
      </c>
      <c r="C3838" s="207" t="s">
        <v>7751</v>
      </c>
      <c r="D3838" s="297">
        <v>22</v>
      </c>
    </row>
    <row r="3839" spans="1:4" x14ac:dyDescent="0.25">
      <c r="A3839" s="207" t="s">
        <v>1738</v>
      </c>
      <c r="B3839" s="207" t="s">
        <v>5288</v>
      </c>
      <c r="C3839" s="207" t="s">
        <v>4037</v>
      </c>
      <c r="D3839" s="297">
        <v>13</v>
      </c>
    </row>
    <row r="3840" spans="1:4" x14ac:dyDescent="0.25">
      <c r="A3840" s="207" t="s">
        <v>1738</v>
      </c>
      <c r="B3840" s="207" t="s">
        <v>5288</v>
      </c>
      <c r="C3840" s="207" t="s">
        <v>4038</v>
      </c>
      <c r="D3840" s="297">
        <v>12</v>
      </c>
    </row>
    <row r="3841" spans="1:4" x14ac:dyDescent="0.25">
      <c r="A3841" s="207" t="s">
        <v>1738</v>
      </c>
      <c r="B3841" s="207" t="s">
        <v>5288</v>
      </c>
      <c r="C3841" s="207" t="s">
        <v>4040</v>
      </c>
      <c r="D3841" s="297">
        <v>13</v>
      </c>
    </row>
    <row r="3842" spans="1:4" x14ac:dyDescent="0.25">
      <c r="A3842" s="207" t="s">
        <v>1738</v>
      </c>
      <c r="B3842" s="207" t="s">
        <v>5288</v>
      </c>
      <c r="C3842" s="207" t="s">
        <v>4042</v>
      </c>
      <c r="D3842" s="297">
        <v>13</v>
      </c>
    </row>
    <row r="3843" spans="1:4" x14ac:dyDescent="0.25">
      <c r="A3843" s="207" t="s">
        <v>1738</v>
      </c>
      <c r="B3843" s="207" t="s">
        <v>5288</v>
      </c>
      <c r="C3843" s="207" t="s">
        <v>4044</v>
      </c>
      <c r="D3843" s="297">
        <v>18</v>
      </c>
    </row>
    <row r="3844" spans="1:4" x14ac:dyDescent="0.25">
      <c r="A3844" s="207" t="s">
        <v>1738</v>
      </c>
      <c r="B3844" s="207" t="s">
        <v>5288</v>
      </c>
      <c r="C3844" s="207" t="s">
        <v>4046</v>
      </c>
      <c r="D3844" s="297">
        <v>10</v>
      </c>
    </row>
    <row r="3845" spans="1:4" x14ac:dyDescent="0.25">
      <c r="A3845" s="207" t="s">
        <v>1738</v>
      </c>
      <c r="B3845" s="207" t="s">
        <v>5288</v>
      </c>
      <c r="C3845" s="207" t="s">
        <v>7752</v>
      </c>
      <c r="D3845" s="297">
        <v>4</v>
      </c>
    </row>
    <row r="3846" spans="1:4" x14ac:dyDescent="0.25">
      <c r="A3846" s="207" t="s">
        <v>1738</v>
      </c>
      <c r="B3846" s="207" t="s">
        <v>5288</v>
      </c>
      <c r="C3846" s="207" t="s">
        <v>4068</v>
      </c>
      <c r="D3846" s="297">
        <v>8</v>
      </c>
    </row>
    <row r="3847" spans="1:4" x14ac:dyDescent="0.25">
      <c r="A3847" s="207" t="s">
        <v>1738</v>
      </c>
      <c r="B3847" s="207" t="s">
        <v>5288</v>
      </c>
      <c r="C3847" s="207" t="s">
        <v>7753</v>
      </c>
      <c r="D3847" s="297">
        <v>10</v>
      </c>
    </row>
    <row r="3848" spans="1:4" x14ac:dyDescent="0.25">
      <c r="A3848" s="207" t="s">
        <v>1738</v>
      </c>
      <c r="B3848" s="207" t="s">
        <v>5288</v>
      </c>
      <c r="C3848" s="207" t="s">
        <v>7754</v>
      </c>
      <c r="D3848" s="297">
        <v>14</v>
      </c>
    </row>
    <row r="3849" spans="1:4" x14ac:dyDescent="0.25">
      <c r="A3849" s="207" t="s">
        <v>1738</v>
      </c>
      <c r="B3849" s="207" t="s">
        <v>5288</v>
      </c>
      <c r="C3849" s="207" t="s">
        <v>7755</v>
      </c>
      <c r="D3849" s="297">
        <v>14</v>
      </c>
    </row>
    <row r="3850" spans="1:4" x14ac:dyDescent="0.25">
      <c r="A3850" s="207" t="s">
        <v>1738</v>
      </c>
      <c r="B3850" s="207" t="s">
        <v>5288</v>
      </c>
      <c r="C3850" s="207" t="s">
        <v>7756</v>
      </c>
      <c r="D3850" s="297">
        <v>13</v>
      </c>
    </row>
    <row r="3851" spans="1:4" x14ac:dyDescent="0.25">
      <c r="A3851" s="207" t="s">
        <v>1738</v>
      </c>
      <c r="B3851" s="207" t="s">
        <v>5288</v>
      </c>
      <c r="C3851" s="207" t="s">
        <v>7757</v>
      </c>
      <c r="D3851" s="297">
        <v>14</v>
      </c>
    </row>
    <row r="3852" spans="1:4" x14ac:dyDescent="0.25">
      <c r="A3852" s="207" t="s">
        <v>1738</v>
      </c>
      <c r="B3852" s="207" t="s">
        <v>5288</v>
      </c>
      <c r="C3852" s="207" t="s">
        <v>7760</v>
      </c>
      <c r="D3852" s="297">
        <v>13</v>
      </c>
    </row>
    <row r="3853" spans="1:4" x14ac:dyDescent="0.25">
      <c r="A3853" s="207" t="s">
        <v>1738</v>
      </c>
      <c r="B3853" s="207" t="s">
        <v>5288</v>
      </c>
      <c r="C3853" s="207" t="s">
        <v>7992</v>
      </c>
      <c r="D3853" s="297">
        <v>3</v>
      </c>
    </row>
    <row r="3854" spans="1:4" x14ac:dyDescent="0.25">
      <c r="A3854" s="207" t="s">
        <v>1738</v>
      </c>
      <c r="B3854" s="207" t="s">
        <v>5288</v>
      </c>
      <c r="C3854" s="207" t="s">
        <v>8506</v>
      </c>
      <c r="D3854" s="297">
        <v>6</v>
      </c>
    </row>
    <row r="3855" spans="1:4" x14ac:dyDescent="0.25">
      <c r="A3855" s="207" t="s">
        <v>1738</v>
      </c>
      <c r="B3855" s="207" t="s">
        <v>5288</v>
      </c>
      <c r="C3855" s="207" t="s">
        <v>7829</v>
      </c>
      <c r="D3855" s="297">
        <v>2</v>
      </c>
    </row>
    <row r="3856" spans="1:4" x14ac:dyDescent="0.25">
      <c r="A3856" s="207" t="s">
        <v>1738</v>
      </c>
      <c r="B3856" s="207" t="s">
        <v>5288</v>
      </c>
      <c r="C3856" s="207" t="s">
        <v>4505</v>
      </c>
      <c r="D3856" s="297">
        <v>16</v>
      </c>
    </row>
    <row r="3857" spans="1:4" x14ac:dyDescent="0.25">
      <c r="A3857" s="207" t="s">
        <v>1738</v>
      </c>
      <c r="B3857" s="207" t="s">
        <v>5288</v>
      </c>
      <c r="C3857" s="207" t="s">
        <v>4508</v>
      </c>
      <c r="D3857" s="297">
        <v>16</v>
      </c>
    </row>
    <row r="3858" spans="1:4" x14ac:dyDescent="0.25">
      <c r="A3858" s="207" t="s">
        <v>1738</v>
      </c>
      <c r="B3858" s="207" t="s">
        <v>5288</v>
      </c>
      <c r="C3858" s="207" t="s">
        <v>7872</v>
      </c>
      <c r="D3858" s="297">
        <v>4</v>
      </c>
    </row>
    <row r="3859" spans="1:4" x14ac:dyDescent="0.25">
      <c r="A3859" s="207" t="s">
        <v>1738</v>
      </c>
      <c r="B3859" s="207" t="s">
        <v>5288</v>
      </c>
      <c r="C3859" s="207" t="s">
        <v>7623</v>
      </c>
      <c r="D3859" s="297">
        <v>2</v>
      </c>
    </row>
    <row r="3860" spans="1:4" x14ac:dyDescent="0.25">
      <c r="A3860" s="207" t="s">
        <v>1764</v>
      </c>
      <c r="B3860" s="207" t="s">
        <v>5288</v>
      </c>
      <c r="C3860" s="207" t="s">
        <v>7735</v>
      </c>
      <c r="D3860" s="297">
        <v>720</v>
      </c>
    </row>
    <row r="3861" spans="1:4" x14ac:dyDescent="0.25">
      <c r="A3861" s="207" t="s">
        <v>1764</v>
      </c>
      <c r="B3861" s="207" t="s">
        <v>5288</v>
      </c>
      <c r="C3861" s="207" t="s">
        <v>3941</v>
      </c>
      <c r="D3861" s="297">
        <v>2728</v>
      </c>
    </row>
    <row r="3862" spans="1:4" x14ac:dyDescent="0.25">
      <c r="A3862" s="207" t="s">
        <v>1764</v>
      </c>
      <c r="B3862" s="207" t="s">
        <v>5288</v>
      </c>
      <c r="C3862" s="207" t="s">
        <v>4110</v>
      </c>
      <c r="D3862" s="297">
        <v>632</v>
      </c>
    </row>
    <row r="3863" spans="1:4" x14ac:dyDescent="0.25">
      <c r="A3863" s="207" t="s">
        <v>1764</v>
      </c>
      <c r="B3863" s="207" t="s">
        <v>5304</v>
      </c>
      <c r="C3863" s="207" t="s">
        <v>3935</v>
      </c>
      <c r="D3863" s="297">
        <v>46</v>
      </c>
    </row>
    <row r="3864" spans="1:4" x14ac:dyDescent="0.25">
      <c r="A3864" s="207" t="s">
        <v>1764</v>
      </c>
      <c r="B3864" s="207" t="s">
        <v>5304</v>
      </c>
      <c r="C3864" s="207" t="s">
        <v>3941</v>
      </c>
      <c r="D3864" s="297">
        <v>46</v>
      </c>
    </row>
    <row r="3865" spans="1:4" x14ac:dyDescent="0.25">
      <c r="A3865" s="207" t="s">
        <v>1764</v>
      </c>
      <c r="B3865" s="207" t="s">
        <v>5307</v>
      </c>
      <c r="C3865" s="207" t="s">
        <v>3935</v>
      </c>
      <c r="D3865" s="297">
        <v>86</v>
      </c>
    </row>
    <row r="3866" spans="1:4" x14ac:dyDescent="0.25">
      <c r="A3866" s="207" t="s">
        <v>1764</v>
      </c>
      <c r="B3866" s="207" t="s">
        <v>5307</v>
      </c>
      <c r="C3866" s="207" t="s">
        <v>7735</v>
      </c>
      <c r="D3866" s="297">
        <v>2</v>
      </c>
    </row>
    <row r="3867" spans="1:4" x14ac:dyDescent="0.25">
      <c r="A3867" s="207" t="s">
        <v>1764</v>
      </c>
      <c r="B3867" s="207" t="s">
        <v>5307</v>
      </c>
      <c r="C3867" s="207" t="s">
        <v>3941</v>
      </c>
      <c r="D3867" s="297">
        <v>68</v>
      </c>
    </row>
    <row r="3868" spans="1:4" x14ac:dyDescent="0.25">
      <c r="A3868" s="207" t="s">
        <v>1764</v>
      </c>
      <c r="B3868" s="207" t="s">
        <v>5307</v>
      </c>
      <c r="C3868" s="207" t="s">
        <v>4110</v>
      </c>
      <c r="D3868" s="297">
        <v>50</v>
      </c>
    </row>
    <row r="3869" spans="1:4" x14ac:dyDescent="0.25">
      <c r="A3869" s="207" t="s">
        <v>1770</v>
      </c>
      <c r="B3869" s="207" t="s">
        <v>5288</v>
      </c>
      <c r="C3869" s="207" t="s">
        <v>3941</v>
      </c>
      <c r="D3869" s="297">
        <v>10</v>
      </c>
    </row>
    <row r="3870" spans="1:4" x14ac:dyDescent="0.25">
      <c r="A3870" s="207" t="s">
        <v>1788</v>
      </c>
      <c r="B3870" s="207" t="s">
        <v>5288</v>
      </c>
      <c r="C3870" s="207" t="s">
        <v>3480</v>
      </c>
      <c r="D3870" s="297">
        <v>34</v>
      </c>
    </row>
    <row r="3871" spans="1:4" x14ac:dyDescent="0.25">
      <c r="A3871" s="207" t="s">
        <v>1788</v>
      </c>
      <c r="B3871" s="207" t="s">
        <v>5288</v>
      </c>
      <c r="C3871" s="207" t="s">
        <v>3483</v>
      </c>
      <c r="D3871" s="297">
        <v>5621</v>
      </c>
    </row>
    <row r="3872" spans="1:4" x14ac:dyDescent="0.25">
      <c r="A3872" s="207" t="s">
        <v>1788</v>
      </c>
      <c r="B3872" s="207" t="s">
        <v>5288</v>
      </c>
      <c r="C3872" s="207" t="s">
        <v>3492</v>
      </c>
      <c r="D3872" s="297">
        <v>656</v>
      </c>
    </row>
    <row r="3873" spans="1:4" x14ac:dyDescent="0.25">
      <c r="A3873" s="207" t="s">
        <v>1788</v>
      </c>
      <c r="B3873" s="207" t="s">
        <v>5288</v>
      </c>
      <c r="C3873" s="207" t="s">
        <v>3495</v>
      </c>
      <c r="D3873" s="297">
        <v>224</v>
      </c>
    </row>
    <row r="3874" spans="1:4" x14ac:dyDescent="0.25">
      <c r="A3874" s="207" t="s">
        <v>1788</v>
      </c>
      <c r="B3874" s="207" t="s">
        <v>5288</v>
      </c>
      <c r="C3874" s="207" t="s">
        <v>3498</v>
      </c>
      <c r="D3874" s="297">
        <v>41</v>
      </c>
    </row>
    <row r="3875" spans="1:4" x14ac:dyDescent="0.25">
      <c r="A3875" s="207" t="s">
        <v>1788</v>
      </c>
      <c r="B3875" s="207" t="s">
        <v>5288</v>
      </c>
      <c r="C3875" s="207" t="s">
        <v>3501</v>
      </c>
      <c r="D3875" s="297">
        <v>209</v>
      </c>
    </row>
    <row r="3876" spans="1:4" x14ac:dyDescent="0.25">
      <c r="A3876" s="207" t="s">
        <v>1788</v>
      </c>
      <c r="B3876" s="207" t="s">
        <v>5288</v>
      </c>
      <c r="C3876" s="207" t="s">
        <v>3504</v>
      </c>
      <c r="D3876" s="297">
        <v>285</v>
      </c>
    </row>
    <row r="3877" spans="1:4" x14ac:dyDescent="0.25">
      <c r="A3877" s="207" t="s">
        <v>1788</v>
      </c>
      <c r="B3877" s="207" t="s">
        <v>5288</v>
      </c>
      <c r="C3877" s="207" t="s">
        <v>3516</v>
      </c>
      <c r="D3877" s="297">
        <v>48</v>
      </c>
    </row>
    <row r="3878" spans="1:4" x14ac:dyDescent="0.25">
      <c r="A3878" s="207" t="s">
        <v>1788</v>
      </c>
      <c r="B3878" s="207" t="s">
        <v>5288</v>
      </c>
      <c r="C3878" s="207" t="s">
        <v>3519</v>
      </c>
      <c r="D3878" s="297">
        <v>48</v>
      </c>
    </row>
    <row r="3879" spans="1:4" x14ac:dyDescent="0.25">
      <c r="A3879" s="207" t="s">
        <v>1788</v>
      </c>
      <c r="B3879" s="207" t="s">
        <v>5288</v>
      </c>
      <c r="C3879" s="207" t="s">
        <v>3524</v>
      </c>
      <c r="D3879" s="297">
        <v>19</v>
      </c>
    </row>
    <row r="3880" spans="1:4" x14ac:dyDescent="0.25">
      <c r="A3880" s="207" t="s">
        <v>1788</v>
      </c>
      <c r="B3880" s="207" t="s">
        <v>5288</v>
      </c>
      <c r="C3880" s="207" t="s">
        <v>3532</v>
      </c>
      <c r="D3880" s="297">
        <v>400</v>
      </c>
    </row>
    <row r="3881" spans="1:4" x14ac:dyDescent="0.25">
      <c r="A3881" s="207" t="s">
        <v>1788</v>
      </c>
      <c r="B3881" s="207" t="s">
        <v>5288</v>
      </c>
      <c r="C3881" s="207" t="s">
        <v>3535</v>
      </c>
      <c r="D3881" s="297">
        <v>292</v>
      </c>
    </row>
    <row r="3882" spans="1:4" x14ac:dyDescent="0.25">
      <c r="A3882" s="207" t="s">
        <v>1788</v>
      </c>
      <c r="B3882" s="207" t="s">
        <v>5288</v>
      </c>
      <c r="C3882" s="207" t="s">
        <v>3543</v>
      </c>
      <c r="D3882" s="297">
        <v>1155</v>
      </c>
    </row>
    <row r="3883" spans="1:4" x14ac:dyDescent="0.25">
      <c r="A3883" s="207" t="s">
        <v>1788</v>
      </c>
      <c r="B3883" s="207" t="s">
        <v>5288</v>
      </c>
      <c r="C3883" s="207" t="s">
        <v>3588</v>
      </c>
      <c r="D3883" s="297">
        <v>138</v>
      </c>
    </row>
    <row r="3884" spans="1:4" x14ac:dyDescent="0.25">
      <c r="A3884" s="207" t="s">
        <v>1788</v>
      </c>
      <c r="B3884" s="207" t="s">
        <v>5288</v>
      </c>
      <c r="C3884" s="207" t="s">
        <v>3594</v>
      </c>
      <c r="D3884" s="297">
        <v>59</v>
      </c>
    </row>
    <row r="3885" spans="1:4" x14ac:dyDescent="0.25">
      <c r="A3885" s="207" t="s">
        <v>1788</v>
      </c>
      <c r="B3885" s="207" t="s">
        <v>5288</v>
      </c>
      <c r="C3885" s="207" t="s">
        <v>7654</v>
      </c>
      <c r="D3885" s="297">
        <v>154</v>
      </c>
    </row>
    <row r="3886" spans="1:4" x14ac:dyDescent="0.25">
      <c r="A3886" s="207" t="s">
        <v>1788</v>
      </c>
      <c r="B3886" s="207" t="s">
        <v>5288</v>
      </c>
      <c r="C3886" s="207" t="s">
        <v>3602</v>
      </c>
      <c r="D3886" s="297">
        <v>37</v>
      </c>
    </row>
    <row r="3887" spans="1:4" x14ac:dyDescent="0.25">
      <c r="A3887" s="207" t="s">
        <v>1788</v>
      </c>
      <c r="B3887" s="207" t="s">
        <v>5288</v>
      </c>
      <c r="C3887" s="207" t="s">
        <v>3628</v>
      </c>
      <c r="D3887" s="297">
        <v>561</v>
      </c>
    </row>
    <row r="3888" spans="1:4" x14ac:dyDescent="0.25">
      <c r="A3888" s="207" t="s">
        <v>1788</v>
      </c>
      <c r="B3888" s="207" t="s">
        <v>5288</v>
      </c>
      <c r="C3888" s="207" t="s">
        <v>3634</v>
      </c>
      <c r="D3888" s="297">
        <v>15</v>
      </c>
    </row>
    <row r="3889" spans="1:4" x14ac:dyDescent="0.25">
      <c r="A3889" s="207" t="s">
        <v>1788</v>
      </c>
      <c r="B3889" s="207" t="s">
        <v>5288</v>
      </c>
      <c r="C3889" s="207" t="s">
        <v>3642</v>
      </c>
      <c r="D3889" s="297">
        <v>280</v>
      </c>
    </row>
    <row r="3890" spans="1:4" x14ac:dyDescent="0.25">
      <c r="A3890" s="207" t="s">
        <v>1788</v>
      </c>
      <c r="B3890" s="207" t="s">
        <v>5288</v>
      </c>
      <c r="C3890" s="207" t="s">
        <v>3645</v>
      </c>
      <c r="D3890" s="297">
        <v>202</v>
      </c>
    </row>
    <row r="3891" spans="1:4" x14ac:dyDescent="0.25">
      <c r="A3891" s="207" t="s">
        <v>1788</v>
      </c>
      <c r="B3891" s="207" t="s">
        <v>5288</v>
      </c>
      <c r="C3891" s="207" t="s">
        <v>7735</v>
      </c>
      <c r="D3891" s="297">
        <v>64</v>
      </c>
    </row>
    <row r="3892" spans="1:4" x14ac:dyDescent="0.25">
      <c r="A3892" s="207" t="s">
        <v>1788</v>
      </c>
      <c r="B3892" s="207" t="s">
        <v>5288</v>
      </c>
      <c r="C3892" s="207" t="s">
        <v>3941</v>
      </c>
      <c r="D3892" s="297">
        <v>196</v>
      </c>
    </row>
    <row r="3893" spans="1:4" x14ac:dyDescent="0.25">
      <c r="A3893" s="207" t="s">
        <v>1788</v>
      </c>
      <c r="B3893" s="207" t="s">
        <v>5288</v>
      </c>
      <c r="C3893" s="207" t="s">
        <v>3944</v>
      </c>
      <c r="D3893" s="297">
        <v>11</v>
      </c>
    </row>
    <row r="3894" spans="1:4" x14ac:dyDescent="0.25">
      <c r="A3894" s="207" t="s">
        <v>1788</v>
      </c>
      <c r="B3894" s="207" t="s">
        <v>5288</v>
      </c>
      <c r="C3894" s="207" t="s">
        <v>3948</v>
      </c>
      <c r="D3894" s="297">
        <v>61</v>
      </c>
    </row>
    <row r="3895" spans="1:4" x14ac:dyDescent="0.25">
      <c r="A3895" s="207" t="s">
        <v>1788</v>
      </c>
      <c r="B3895" s="207" t="s">
        <v>5288</v>
      </c>
      <c r="C3895" s="207" t="s">
        <v>4070</v>
      </c>
      <c r="D3895" s="297">
        <v>5</v>
      </c>
    </row>
    <row r="3896" spans="1:4" x14ac:dyDescent="0.25">
      <c r="A3896" s="207" t="s">
        <v>1788</v>
      </c>
      <c r="B3896" s="207" t="s">
        <v>5288</v>
      </c>
      <c r="C3896" s="207" t="s">
        <v>8181</v>
      </c>
      <c r="D3896" s="297">
        <v>162</v>
      </c>
    </row>
    <row r="3897" spans="1:4" x14ac:dyDescent="0.25">
      <c r="A3897" s="207" t="s">
        <v>1788</v>
      </c>
      <c r="B3897" s="207" t="s">
        <v>5288</v>
      </c>
      <c r="C3897" s="207" t="s">
        <v>4100</v>
      </c>
      <c r="D3897" s="297">
        <v>430</v>
      </c>
    </row>
    <row r="3898" spans="1:4" x14ac:dyDescent="0.25">
      <c r="A3898" s="207" t="s">
        <v>1788</v>
      </c>
      <c r="B3898" s="207" t="s">
        <v>5288</v>
      </c>
      <c r="C3898" s="207" t="s">
        <v>4101</v>
      </c>
      <c r="D3898" s="297">
        <v>29</v>
      </c>
    </row>
    <row r="3899" spans="1:4" x14ac:dyDescent="0.25">
      <c r="A3899" s="207" t="s">
        <v>1788</v>
      </c>
      <c r="B3899" s="207" t="s">
        <v>5304</v>
      </c>
      <c r="C3899" s="207" t="s">
        <v>3480</v>
      </c>
      <c r="D3899" s="297">
        <v>4</v>
      </c>
    </row>
    <row r="3900" spans="1:4" x14ac:dyDescent="0.25">
      <c r="A3900" s="207" t="s">
        <v>1788</v>
      </c>
      <c r="B3900" s="207" t="s">
        <v>5304</v>
      </c>
      <c r="C3900" s="207" t="s">
        <v>3492</v>
      </c>
      <c r="D3900" s="297">
        <v>4</v>
      </c>
    </row>
    <row r="3901" spans="1:4" x14ac:dyDescent="0.25">
      <c r="A3901" s="207" t="s">
        <v>1788</v>
      </c>
      <c r="B3901" s="207" t="s">
        <v>5304</v>
      </c>
      <c r="C3901" s="207" t="s">
        <v>3501</v>
      </c>
      <c r="D3901" s="297">
        <v>130</v>
      </c>
    </row>
    <row r="3902" spans="1:4" x14ac:dyDescent="0.25">
      <c r="A3902" s="207" t="s">
        <v>1788</v>
      </c>
      <c r="B3902" s="207" t="s">
        <v>5304</v>
      </c>
      <c r="C3902" s="207" t="s">
        <v>3516</v>
      </c>
      <c r="D3902" s="297">
        <v>24</v>
      </c>
    </row>
    <row r="3903" spans="1:4" x14ac:dyDescent="0.25">
      <c r="A3903" s="207" t="s">
        <v>1788</v>
      </c>
      <c r="B3903" s="207" t="s">
        <v>5304</v>
      </c>
      <c r="C3903" s="207" t="s">
        <v>3519</v>
      </c>
      <c r="D3903" s="297">
        <v>24</v>
      </c>
    </row>
    <row r="3904" spans="1:4" x14ac:dyDescent="0.25">
      <c r="A3904" s="207" t="s">
        <v>1788</v>
      </c>
      <c r="B3904" s="207" t="s">
        <v>5304</v>
      </c>
      <c r="C3904" s="207" t="s">
        <v>3532</v>
      </c>
      <c r="D3904" s="297">
        <v>4</v>
      </c>
    </row>
    <row r="3905" spans="1:4" x14ac:dyDescent="0.25">
      <c r="A3905" s="207" t="s">
        <v>1788</v>
      </c>
      <c r="B3905" s="207" t="s">
        <v>5304</v>
      </c>
      <c r="C3905" s="207" t="s">
        <v>3543</v>
      </c>
      <c r="D3905" s="297">
        <v>4</v>
      </c>
    </row>
    <row r="3906" spans="1:4" x14ac:dyDescent="0.25">
      <c r="A3906" s="207" t="s">
        <v>1788</v>
      </c>
      <c r="B3906" s="207" t="s">
        <v>5304</v>
      </c>
      <c r="C3906" s="207" t="s">
        <v>3588</v>
      </c>
      <c r="D3906" s="297">
        <v>42</v>
      </c>
    </row>
    <row r="3907" spans="1:4" x14ac:dyDescent="0.25">
      <c r="A3907" s="207" t="s">
        <v>1788</v>
      </c>
      <c r="B3907" s="207" t="s">
        <v>5304</v>
      </c>
      <c r="C3907" s="207" t="s">
        <v>3602</v>
      </c>
      <c r="D3907" s="297">
        <v>29</v>
      </c>
    </row>
    <row r="3908" spans="1:4" x14ac:dyDescent="0.25">
      <c r="A3908" s="207" t="s">
        <v>1788</v>
      </c>
      <c r="B3908" s="207" t="s">
        <v>5304</v>
      </c>
      <c r="C3908" s="207" t="s">
        <v>3634</v>
      </c>
      <c r="D3908" s="297">
        <v>8</v>
      </c>
    </row>
    <row r="3909" spans="1:4" x14ac:dyDescent="0.25">
      <c r="A3909" s="207" t="s">
        <v>1788</v>
      </c>
      <c r="B3909" s="207" t="s">
        <v>5304</v>
      </c>
      <c r="C3909" s="207" t="s">
        <v>3642</v>
      </c>
      <c r="D3909" s="297">
        <v>12</v>
      </c>
    </row>
    <row r="3910" spans="1:4" x14ac:dyDescent="0.25">
      <c r="A3910" s="207" t="s">
        <v>1788</v>
      </c>
      <c r="B3910" s="207" t="s">
        <v>5304</v>
      </c>
      <c r="C3910" s="207" t="s">
        <v>3645</v>
      </c>
      <c r="D3910" s="297">
        <v>28</v>
      </c>
    </row>
    <row r="3911" spans="1:4" x14ac:dyDescent="0.25">
      <c r="A3911" s="207" t="s">
        <v>1788</v>
      </c>
      <c r="B3911" s="207" t="s">
        <v>5304</v>
      </c>
      <c r="C3911" s="207" t="s">
        <v>8470</v>
      </c>
      <c r="D3911" s="297">
        <v>119</v>
      </c>
    </row>
    <row r="3912" spans="1:4" x14ac:dyDescent="0.25">
      <c r="A3912" s="207" t="s">
        <v>1788</v>
      </c>
      <c r="B3912" s="207" t="s">
        <v>5304</v>
      </c>
      <c r="C3912" s="207" t="s">
        <v>8471</v>
      </c>
      <c r="D3912" s="297">
        <v>178</v>
      </c>
    </row>
    <row r="3913" spans="1:4" x14ac:dyDescent="0.25">
      <c r="A3913" s="207" t="s">
        <v>1800</v>
      </c>
      <c r="B3913" s="207" t="s">
        <v>5284</v>
      </c>
      <c r="C3913" s="207" t="s">
        <v>3341</v>
      </c>
      <c r="D3913" s="297">
        <v>60</v>
      </c>
    </row>
    <row r="3914" spans="1:4" x14ac:dyDescent="0.25">
      <c r="A3914" s="207" t="s">
        <v>1800</v>
      </c>
      <c r="B3914" s="207" t="s">
        <v>5284</v>
      </c>
      <c r="C3914" s="207" t="s">
        <v>7597</v>
      </c>
      <c r="D3914" s="297">
        <v>4</v>
      </c>
    </row>
    <row r="3915" spans="1:4" x14ac:dyDescent="0.25">
      <c r="A3915" s="207" t="s">
        <v>1800</v>
      </c>
      <c r="B3915" s="207" t="s">
        <v>5288</v>
      </c>
      <c r="C3915" s="207" t="s">
        <v>3341</v>
      </c>
      <c r="D3915" s="297">
        <v>22</v>
      </c>
    </row>
    <row r="3916" spans="1:4" x14ac:dyDescent="0.25">
      <c r="A3916" s="207" t="s">
        <v>1800</v>
      </c>
      <c r="B3916" s="207" t="s">
        <v>5288</v>
      </c>
      <c r="C3916" s="207" t="s">
        <v>3498</v>
      </c>
      <c r="D3916" s="297">
        <v>154</v>
      </c>
    </row>
    <row r="3917" spans="1:4" x14ac:dyDescent="0.25">
      <c r="A3917" s="207" t="s">
        <v>1800</v>
      </c>
      <c r="B3917" s="207" t="s">
        <v>5288</v>
      </c>
      <c r="C3917" s="207" t="s">
        <v>3507</v>
      </c>
      <c r="D3917" s="297">
        <v>238</v>
      </c>
    </row>
    <row r="3918" spans="1:4" x14ac:dyDescent="0.25">
      <c r="A3918" s="207" t="s">
        <v>1800</v>
      </c>
      <c r="B3918" s="207" t="s">
        <v>5288</v>
      </c>
      <c r="C3918" s="207" t="s">
        <v>3526</v>
      </c>
      <c r="D3918" s="297">
        <v>455</v>
      </c>
    </row>
    <row r="3919" spans="1:4" x14ac:dyDescent="0.25">
      <c r="A3919" s="207" t="s">
        <v>1800</v>
      </c>
      <c r="B3919" s="207" t="s">
        <v>5288</v>
      </c>
      <c r="C3919" s="207" t="s">
        <v>3541</v>
      </c>
      <c r="D3919" s="297">
        <v>74</v>
      </c>
    </row>
    <row r="3920" spans="1:4" x14ac:dyDescent="0.25">
      <c r="A3920" s="207" t="s">
        <v>1800</v>
      </c>
      <c r="B3920" s="207" t="s">
        <v>5288</v>
      </c>
      <c r="C3920" s="207" t="s">
        <v>3549</v>
      </c>
      <c r="D3920" s="297">
        <v>119</v>
      </c>
    </row>
    <row r="3921" spans="1:4" x14ac:dyDescent="0.25">
      <c r="A3921" s="207" t="s">
        <v>1800</v>
      </c>
      <c r="B3921" s="207" t="s">
        <v>5288</v>
      </c>
      <c r="C3921" s="207" t="s">
        <v>7649</v>
      </c>
      <c r="D3921" s="297">
        <v>79</v>
      </c>
    </row>
    <row r="3922" spans="1:4" x14ac:dyDescent="0.25">
      <c r="A3922" s="207" t="s">
        <v>1800</v>
      </c>
      <c r="B3922" s="207" t="s">
        <v>5288</v>
      </c>
      <c r="C3922" s="207" t="s">
        <v>3588</v>
      </c>
      <c r="D3922" s="297">
        <v>107</v>
      </c>
    </row>
    <row r="3923" spans="1:4" x14ac:dyDescent="0.25">
      <c r="A3923" s="207" t="s">
        <v>1800</v>
      </c>
      <c r="B3923" s="207" t="s">
        <v>5288</v>
      </c>
      <c r="C3923" s="207" t="s">
        <v>3591</v>
      </c>
      <c r="D3923" s="297">
        <v>168</v>
      </c>
    </row>
    <row r="3924" spans="1:4" x14ac:dyDescent="0.25">
      <c r="A3924" s="207" t="s">
        <v>1800</v>
      </c>
      <c r="B3924" s="207" t="s">
        <v>5288</v>
      </c>
      <c r="C3924" s="207" t="s">
        <v>3594</v>
      </c>
      <c r="D3924" s="297">
        <v>294</v>
      </c>
    </row>
    <row r="3925" spans="1:4" x14ac:dyDescent="0.25">
      <c r="A3925" s="207" t="s">
        <v>1800</v>
      </c>
      <c r="B3925" s="207" t="s">
        <v>5288</v>
      </c>
      <c r="C3925" s="207" t="s">
        <v>7654</v>
      </c>
      <c r="D3925" s="297">
        <v>2923</v>
      </c>
    </row>
    <row r="3926" spans="1:4" x14ac:dyDescent="0.25">
      <c r="A3926" s="207" t="s">
        <v>1800</v>
      </c>
      <c r="B3926" s="207" t="s">
        <v>5288</v>
      </c>
      <c r="C3926" s="207" t="s">
        <v>7657</v>
      </c>
      <c r="D3926" s="297">
        <v>70</v>
      </c>
    </row>
    <row r="3927" spans="1:4" x14ac:dyDescent="0.25">
      <c r="A3927" s="207" t="s">
        <v>1800</v>
      </c>
      <c r="B3927" s="207" t="s">
        <v>5288</v>
      </c>
      <c r="C3927" s="207" t="s">
        <v>3602</v>
      </c>
      <c r="D3927" s="297">
        <v>28</v>
      </c>
    </row>
    <row r="3928" spans="1:4" x14ac:dyDescent="0.25">
      <c r="A3928" s="207" t="s">
        <v>1800</v>
      </c>
      <c r="B3928" s="207" t="s">
        <v>5288</v>
      </c>
      <c r="C3928" s="207" t="s">
        <v>3605</v>
      </c>
      <c r="D3928" s="297">
        <v>261</v>
      </c>
    </row>
    <row r="3929" spans="1:4" x14ac:dyDescent="0.25">
      <c r="A3929" s="207" t="s">
        <v>1800</v>
      </c>
      <c r="B3929" s="207" t="s">
        <v>5288</v>
      </c>
      <c r="C3929" s="207" t="s">
        <v>3607</v>
      </c>
      <c r="D3929" s="297">
        <v>158</v>
      </c>
    </row>
    <row r="3930" spans="1:4" x14ac:dyDescent="0.25">
      <c r="A3930" s="207" t="s">
        <v>1800</v>
      </c>
      <c r="B3930" s="207" t="s">
        <v>5288</v>
      </c>
      <c r="C3930" s="207" t="s">
        <v>3613</v>
      </c>
      <c r="D3930" s="297">
        <v>113</v>
      </c>
    </row>
    <row r="3931" spans="1:4" x14ac:dyDescent="0.25">
      <c r="A3931" s="207" t="s">
        <v>1800</v>
      </c>
      <c r="B3931" s="207" t="s">
        <v>5288</v>
      </c>
      <c r="C3931" s="207" t="s">
        <v>3628</v>
      </c>
      <c r="D3931" s="297">
        <v>1716</v>
      </c>
    </row>
    <row r="3932" spans="1:4" x14ac:dyDescent="0.25">
      <c r="A3932" s="207" t="s">
        <v>1800</v>
      </c>
      <c r="B3932" s="207" t="s">
        <v>5288</v>
      </c>
      <c r="C3932" s="207" t="s">
        <v>7678</v>
      </c>
      <c r="D3932" s="297">
        <v>26</v>
      </c>
    </row>
    <row r="3933" spans="1:4" x14ac:dyDescent="0.25">
      <c r="A3933" s="207" t="s">
        <v>1800</v>
      </c>
      <c r="B3933" s="207" t="s">
        <v>5288</v>
      </c>
      <c r="C3933" s="207" t="s">
        <v>3642</v>
      </c>
      <c r="D3933" s="297">
        <v>47</v>
      </c>
    </row>
    <row r="3934" spans="1:4" x14ac:dyDescent="0.25">
      <c r="A3934" s="207" t="s">
        <v>1800</v>
      </c>
      <c r="B3934" s="207" t="s">
        <v>5288</v>
      </c>
      <c r="C3934" s="207" t="s">
        <v>5629</v>
      </c>
      <c r="D3934" s="297">
        <v>2</v>
      </c>
    </row>
    <row r="3935" spans="1:4" x14ac:dyDescent="0.25">
      <c r="A3935" s="207" t="s">
        <v>1800</v>
      </c>
      <c r="B3935" s="207" t="s">
        <v>5288</v>
      </c>
      <c r="C3935" s="207" t="s">
        <v>5647</v>
      </c>
      <c r="D3935" s="297">
        <v>4</v>
      </c>
    </row>
    <row r="3936" spans="1:4" x14ac:dyDescent="0.25">
      <c r="A3936" s="207" t="s">
        <v>1800</v>
      </c>
      <c r="B3936" s="207" t="s">
        <v>5288</v>
      </c>
      <c r="C3936" s="207" t="s">
        <v>5668</v>
      </c>
      <c r="D3936" s="297">
        <v>4</v>
      </c>
    </row>
    <row r="3937" spans="1:4" x14ac:dyDescent="0.25">
      <c r="A3937" s="207" t="s">
        <v>1800</v>
      </c>
      <c r="B3937" s="207" t="s">
        <v>5288</v>
      </c>
      <c r="C3937" s="207" t="s">
        <v>5678</v>
      </c>
      <c r="D3937" s="297">
        <v>2</v>
      </c>
    </row>
    <row r="3938" spans="1:4" x14ac:dyDescent="0.25">
      <c r="A3938" s="207" t="s">
        <v>1800</v>
      </c>
      <c r="B3938" s="207" t="s">
        <v>5288</v>
      </c>
      <c r="C3938" s="207" t="s">
        <v>3926</v>
      </c>
      <c r="D3938" s="297">
        <v>7</v>
      </c>
    </row>
    <row r="3939" spans="1:4" x14ac:dyDescent="0.25">
      <c r="A3939" s="207" t="s">
        <v>1800</v>
      </c>
      <c r="B3939" s="207" t="s">
        <v>5288</v>
      </c>
      <c r="C3939" s="207" t="s">
        <v>7732</v>
      </c>
      <c r="D3939" s="297">
        <v>201</v>
      </c>
    </row>
    <row r="3940" spans="1:4" x14ac:dyDescent="0.25">
      <c r="A3940" s="207" t="s">
        <v>1800</v>
      </c>
      <c r="B3940" s="207" t="s">
        <v>5288</v>
      </c>
      <c r="C3940" s="207" t="s">
        <v>7733</v>
      </c>
      <c r="D3940" s="297">
        <v>98</v>
      </c>
    </row>
    <row r="3941" spans="1:4" x14ac:dyDescent="0.25">
      <c r="A3941" s="207" t="s">
        <v>1800</v>
      </c>
      <c r="B3941" s="207" t="s">
        <v>5288</v>
      </c>
      <c r="C3941" s="207" t="s">
        <v>7735</v>
      </c>
      <c r="D3941" s="297">
        <v>40</v>
      </c>
    </row>
    <row r="3942" spans="1:4" x14ac:dyDescent="0.25">
      <c r="A3942" s="207" t="s">
        <v>1800</v>
      </c>
      <c r="B3942" s="207" t="s">
        <v>5288</v>
      </c>
      <c r="C3942" s="207" t="s">
        <v>7743</v>
      </c>
      <c r="D3942" s="297">
        <v>4</v>
      </c>
    </row>
    <row r="3943" spans="1:4" x14ac:dyDescent="0.25">
      <c r="A3943" s="207" t="s">
        <v>1800</v>
      </c>
      <c r="B3943" s="207" t="s">
        <v>5288</v>
      </c>
      <c r="C3943" s="207" t="s">
        <v>7745</v>
      </c>
      <c r="D3943" s="297">
        <v>160</v>
      </c>
    </row>
    <row r="3944" spans="1:4" x14ac:dyDescent="0.25">
      <c r="A3944" s="207" t="s">
        <v>1800</v>
      </c>
      <c r="B3944" s="207" t="s">
        <v>5288</v>
      </c>
      <c r="C3944" s="207" t="s">
        <v>3944</v>
      </c>
      <c r="D3944" s="297">
        <v>1172</v>
      </c>
    </row>
    <row r="3945" spans="1:4" x14ac:dyDescent="0.25">
      <c r="A3945" s="207" t="s">
        <v>1800</v>
      </c>
      <c r="B3945" s="207" t="s">
        <v>5288</v>
      </c>
      <c r="C3945" s="207" t="s">
        <v>3946</v>
      </c>
      <c r="D3945" s="297">
        <v>228</v>
      </c>
    </row>
    <row r="3946" spans="1:4" x14ac:dyDescent="0.25">
      <c r="A3946" s="207" t="s">
        <v>1800</v>
      </c>
      <c r="B3946" s="207" t="s">
        <v>5288</v>
      </c>
      <c r="C3946" s="207" t="s">
        <v>3948</v>
      </c>
      <c r="D3946" s="297">
        <v>24</v>
      </c>
    </row>
    <row r="3947" spans="1:4" x14ac:dyDescent="0.25">
      <c r="A3947" s="207" t="s">
        <v>1800</v>
      </c>
      <c r="B3947" s="207" t="s">
        <v>5288</v>
      </c>
      <c r="C3947" s="207" t="s">
        <v>7746</v>
      </c>
      <c r="D3947" s="297">
        <v>155</v>
      </c>
    </row>
    <row r="3948" spans="1:4" x14ac:dyDescent="0.25">
      <c r="A3948" s="207" t="s">
        <v>1800</v>
      </c>
      <c r="B3948" s="207" t="s">
        <v>5288</v>
      </c>
      <c r="C3948" s="207" t="s">
        <v>3995</v>
      </c>
      <c r="D3948" s="297">
        <v>6</v>
      </c>
    </row>
    <row r="3949" spans="1:4" x14ac:dyDescent="0.25">
      <c r="A3949" s="207" t="s">
        <v>1800</v>
      </c>
      <c r="B3949" s="207" t="s">
        <v>5288</v>
      </c>
      <c r="C3949" s="207" t="s">
        <v>7749</v>
      </c>
      <c r="D3949" s="297">
        <v>4</v>
      </c>
    </row>
    <row r="3950" spans="1:4" x14ac:dyDescent="0.25">
      <c r="A3950" s="207" t="s">
        <v>1800</v>
      </c>
      <c r="B3950" s="207" t="s">
        <v>5288</v>
      </c>
      <c r="C3950" s="207" t="s">
        <v>8507</v>
      </c>
      <c r="D3950" s="297">
        <v>50</v>
      </c>
    </row>
    <row r="3951" spans="1:4" x14ac:dyDescent="0.25">
      <c r="A3951" s="207" t="s">
        <v>1800</v>
      </c>
      <c r="B3951" s="207" t="s">
        <v>5288</v>
      </c>
      <c r="C3951" s="207" t="s">
        <v>8420</v>
      </c>
      <c r="D3951" s="297">
        <v>69</v>
      </c>
    </row>
    <row r="3952" spans="1:4" x14ac:dyDescent="0.25">
      <c r="A3952" s="207" t="s">
        <v>1800</v>
      </c>
      <c r="B3952" s="207" t="s">
        <v>5304</v>
      </c>
      <c r="C3952" s="207" t="s">
        <v>3526</v>
      </c>
      <c r="D3952" s="297">
        <v>46</v>
      </c>
    </row>
    <row r="3953" spans="1:4" x14ac:dyDescent="0.25">
      <c r="A3953" s="207" t="s">
        <v>1800</v>
      </c>
      <c r="B3953" s="207" t="s">
        <v>5304</v>
      </c>
      <c r="C3953" s="207" t="s">
        <v>3591</v>
      </c>
      <c r="D3953" s="297">
        <v>104</v>
      </c>
    </row>
    <row r="3954" spans="1:4" x14ac:dyDescent="0.25">
      <c r="A3954" s="207" t="s">
        <v>1800</v>
      </c>
      <c r="B3954" s="207" t="s">
        <v>5304</v>
      </c>
      <c r="C3954" s="207" t="s">
        <v>3594</v>
      </c>
      <c r="D3954" s="297">
        <v>92</v>
      </c>
    </row>
    <row r="3955" spans="1:4" x14ac:dyDescent="0.25">
      <c r="A3955" s="207" t="s">
        <v>1800</v>
      </c>
      <c r="B3955" s="207" t="s">
        <v>5304</v>
      </c>
      <c r="C3955" s="207" t="s">
        <v>3597</v>
      </c>
      <c r="D3955" s="297">
        <v>46</v>
      </c>
    </row>
    <row r="3956" spans="1:4" x14ac:dyDescent="0.25">
      <c r="A3956" s="207" t="s">
        <v>1800</v>
      </c>
      <c r="B3956" s="207" t="s">
        <v>5304</v>
      </c>
      <c r="C3956" s="207" t="s">
        <v>3605</v>
      </c>
      <c r="D3956" s="297">
        <v>94</v>
      </c>
    </row>
    <row r="3957" spans="1:4" x14ac:dyDescent="0.25">
      <c r="A3957" s="207" t="s">
        <v>1800</v>
      </c>
      <c r="B3957" s="207" t="s">
        <v>5304</v>
      </c>
      <c r="C3957" s="207" t="s">
        <v>3607</v>
      </c>
      <c r="D3957" s="297">
        <v>46</v>
      </c>
    </row>
    <row r="3958" spans="1:4" x14ac:dyDescent="0.25">
      <c r="A3958" s="207" t="s">
        <v>1800</v>
      </c>
      <c r="B3958" s="207" t="s">
        <v>5304</v>
      </c>
      <c r="C3958" s="207" t="s">
        <v>3613</v>
      </c>
      <c r="D3958" s="297">
        <v>46</v>
      </c>
    </row>
    <row r="3959" spans="1:4" x14ac:dyDescent="0.25">
      <c r="A3959" s="207" t="s">
        <v>1800</v>
      </c>
      <c r="B3959" s="207" t="s">
        <v>5304</v>
      </c>
      <c r="C3959" s="207" t="s">
        <v>3941</v>
      </c>
      <c r="D3959" s="297">
        <v>2</v>
      </c>
    </row>
    <row r="3960" spans="1:4" x14ac:dyDescent="0.25">
      <c r="A3960" s="207" t="s">
        <v>1800</v>
      </c>
      <c r="B3960" s="207" t="s">
        <v>5304</v>
      </c>
      <c r="C3960" s="207" t="s">
        <v>3944</v>
      </c>
      <c r="D3960" s="297">
        <v>102</v>
      </c>
    </row>
    <row r="3961" spans="1:4" x14ac:dyDescent="0.25">
      <c r="A3961" s="207" t="s">
        <v>1800</v>
      </c>
      <c r="B3961" s="207" t="s">
        <v>5304</v>
      </c>
      <c r="C3961" s="207" t="s">
        <v>3946</v>
      </c>
      <c r="D3961" s="297">
        <v>46</v>
      </c>
    </row>
    <row r="3962" spans="1:4" x14ac:dyDescent="0.25">
      <c r="A3962" s="207" t="s">
        <v>1800</v>
      </c>
      <c r="B3962" s="207" t="s">
        <v>5307</v>
      </c>
      <c r="C3962" s="207" t="s">
        <v>3549</v>
      </c>
      <c r="D3962" s="297">
        <v>4</v>
      </c>
    </row>
    <row r="3963" spans="1:4" x14ac:dyDescent="0.25">
      <c r="A3963" s="207" t="s">
        <v>1800</v>
      </c>
      <c r="B3963" s="207" t="s">
        <v>5307</v>
      </c>
      <c r="C3963" s="207" t="s">
        <v>3628</v>
      </c>
      <c r="D3963" s="297">
        <v>4</v>
      </c>
    </row>
    <row r="3964" spans="1:4" x14ac:dyDescent="0.25">
      <c r="A3964" s="207" t="s">
        <v>1811</v>
      </c>
      <c r="B3964" s="207" t="s">
        <v>5288</v>
      </c>
      <c r="C3964" s="207" t="s">
        <v>3628</v>
      </c>
      <c r="D3964" s="297">
        <v>192</v>
      </c>
    </row>
    <row r="3965" spans="1:4" x14ac:dyDescent="0.25">
      <c r="A3965" s="207" t="s">
        <v>1811</v>
      </c>
      <c r="B3965" s="207" t="s">
        <v>5288</v>
      </c>
      <c r="C3965" s="207" t="s">
        <v>3666</v>
      </c>
      <c r="D3965" s="297">
        <v>28</v>
      </c>
    </row>
    <row r="3966" spans="1:4" x14ac:dyDescent="0.25">
      <c r="A3966" s="207" t="s">
        <v>1811</v>
      </c>
      <c r="B3966" s="207" t="s">
        <v>5288</v>
      </c>
      <c r="C3966" s="207" t="s">
        <v>3669</v>
      </c>
      <c r="D3966" s="297">
        <v>28</v>
      </c>
    </row>
    <row r="3967" spans="1:4" x14ac:dyDescent="0.25">
      <c r="A3967" s="207" t="s">
        <v>1811</v>
      </c>
      <c r="B3967" s="207" t="s">
        <v>5288</v>
      </c>
      <c r="C3967" s="207" t="s">
        <v>3672</v>
      </c>
      <c r="D3967" s="297">
        <v>28</v>
      </c>
    </row>
    <row r="3968" spans="1:4" x14ac:dyDescent="0.25">
      <c r="A3968" s="207" t="s">
        <v>1811</v>
      </c>
      <c r="B3968" s="207" t="s">
        <v>5288</v>
      </c>
      <c r="C3968" s="207" t="s">
        <v>3675</v>
      </c>
      <c r="D3968" s="297">
        <v>17</v>
      </c>
    </row>
    <row r="3969" spans="1:4" x14ac:dyDescent="0.25">
      <c r="A3969" s="207" t="s">
        <v>1811</v>
      </c>
      <c r="B3969" s="207" t="s">
        <v>5288</v>
      </c>
      <c r="C3969" s="207" t="s">
        <v>3678</v>
      </c>
      <c r="D3969" s="297">
        <v>32</v>
      </c>
    </row>
    <row r="3970" spans="1:4" x14ac:dyDescent="0.25">
      <c r="A3970" s="207" t="s">
        <v>1811</v>
      </c>
      <c r="B3970" s="207" t="s">
        <v>5288</v>
      </c>
      <c r="C3970" s="207" t="s">
        <v>3684</v>
      </c>
      <c r="D3970" s="297">
        <v>55</v>
      </c>
    </row>
    <row r="3971" spans="1:4" x14ac:dyDescent="0.25">
      <c r="A3971" s="207" t="s">
        <v>1811</v>
      </c>
      <c r="B3971" s="207" t="s">
        <v>5288</v>
      </c>
      <c r="C3971" s="207" t="s">
        <v>3690</v>
      </c>
      <c r="D3971" s="297">
        <v>59</v>
      </c>
    </row>
    <row r="3972" spans="1:4" x14ac:dyDescent="0.25">
      <c r="A3972" s="207" t="s">
        <v>1811</v>
      </c>
      <c r="B3972" s="207" t="s">
        <v>5288</v>
      </c>
      <c r="C3972" s="207" t="s">
        <v>3702</v>
      </c>
      <c r="D3972" s="297">
        <v>32</v>
      </c>
    </row>
    <row r="3973" spans="1:4" x14ac:dyDescent="0.25">
      <c r="A3973" s="207" t="s">
        <v>1811</v>
      </c>
      <c r="B3973" s="207" t="s">
        <v>5288</v>
      </c>
      <c r="C3973" s="207" t="s">
        <v>3705</v>
      </c>
      <c r="D3973" s="297">
        <v>59</v>
      </c>
    </row>
    <row r="3974" spans="1:4" x14ac:dyDescent="0.25">
      <c r="A3974" s="207" t="s">
        <v>1811</v>
      </c>
      <c r="B3974" s="207" t="s">
        <v>5288</v>
      </c>
      <c r="C3974" s="207" t="s">
        <v>3714</v>
      </c>
      <c r="D3974" s="297">
        <v>32</v>
      </c>
    </row>
    <row r="3975" spans="1:4" x14ac:dyDescent="0.25">
      <c r="A3975" s="207" t="s">
        <v>1811</v>
      </c>
      <c r="B3975" s="207" t="s">
        <v>5288</v>
      </c>
      <c r="C3975" s="207" t="s">
        <v>3717</v>
      </c>
      <c r="D3975" s="297">
        <v>59</v>
      </c>
    </row>
    <row r="3976" spans="1:4" x14ac:dyDescent="0.25">
      <c r="A3976" s="207" t="s">
        <v>1811</v>
      </c>
      <c r="B3976" s="207" t="s">
        <v>5288</v>
      </c>
      <c r="C3976" s="207" t="s">
        <v>3720</v>
      </c>
      <c r="D3976" s="297">
        <v>15</v>
      </c>
    </row>
    <row r="3977" spans="1:4" x14ac:dyDescent="0.25">
      <c r="A3977" s="207" t="s">
        <v>1811</v>
      </c>
      <c r="B3977" s="207" t="s">
        <v>5288</v>
      </c>
      <c r="C3977" s="207" t="s">
        <v>3735</v>
      </c>
      <c r="D3977" s="297">
        <v>32</v>
      </c>
    </row>
    <row r="3978" spans="1:4" x14ac:dyDescent="0.25">
      <c r="A3978" s="207" t="s">
        <v>1811</v>
      </c>
      <c r="B3978" s="207" t="s">
        <v>5288</v>
      </c>
      <c r="C3978" s="207" t="s">
        <v>3738</v>
      </c>
      <c r="D3978" s="297">
        <v>37</v>
      </c>
    </row>
    <row r="3979" spans="1:4" x14ac:dyDescent="0.25">
      <c r="A3979" s="207" t="s">
        <v>1811</v>
      </c>
      <c r="B3979" s="207" t="s">
        <v>5288</v>
      </c>
      <c r="C3979" s="207" t="s">
        <v>3744</v>
      </c>
      <c r="D3979" s="297">
        <v>37</v>
      </c>
    </row>
    <row r="3980" spans="1:4" x14ac:dyDescent="0.25">
      <c r="A3980" s="207" t="s">
        <v>1811</v>
      </c>
      <c r="B3980" s="207" t="s">
        <v>5288</v>
      </c>
      <c r="C3980" s="207" t="s">
        <v>3779</v>
      </c>
      <c r="D3980" s="297">
        <v>15</v>
      </c>
    </row>
    <row r="3981" spans="1:4" x14ac:dyDescent="0.25">
      <c r="A3981" s="207" t="s">
        <v>1811</v>
      </c>
      <c r="B3981" s="207" t="s">
        <v>5288</v>
      </c>
      <c r="C3981" s="207" t="s">
        <v>5629</v>
      </c>
      <c r="D3981" s="297">
        <v>10</v>
      </c>
    </row>
    <row r="3982" spans="1:4" x14ac:dyDescent="0.25">
      <c r="A3982" s="207" t="s">
        <v>1811</v>
      </c>
      <c r="B3982" s="207" t="s">
        <v>5288</v>
      </c>
      <c r="C3982" s="207" t="s">
        <v>3785</v>
      </c>
      <c r="D3982" s="297">
        <v>17</v>
      </c>
    </row>
    <row r="3983" spans="1:4" x14ac:dyDescent="0.25">
      <c r="A3983" s="207" t="s">
        <v>1811</v>
      </c>
      <c r="B3983" s="207" t="s">
        <v>5288</v>
      </c>
      <c r="C3983" s="207" t="s">
        <v>7727</v>
      </c>
      <c r="D3983" s="297">
        <v>12</v>
      </c>
    </row>
    <row r="3984" spans="1:4" x14ac:dyDescent="0.25">
      <c r="A3984" s="207" t="s">
        <v>1811</v>
      </c>
      <c r="B3984" s="207" t="s">
        <v>5288</v>
      </c>
      <c r="C3984" s="207" t="s">
        <v>3790</v>
      </c>
      <c r="D3984" s="297">
        <v>17</v>
      </c>
    </row>
    <row r="3985" spans="1:4" x14ac:dyDescent="0.25">
      <c r="A3985" s="207" t="s">
        <v>1811</v>
      </c>
      <c r="B3985" s="207" t="s">
        <v>5288</v>
      </c>
      <c r="C3985" s="207" t="s">
        <v>5640</v>
      </c>
      <c r="D3985" s="297">
        <v>12</v>
      </c>
    </row>
    <row r="3986" spans="1:4" x14ac:dyDescent="0.25">
      <c r="A3986" s="207" t="s">
        <v>1811</v>
      </c>
      <c r="B3986" s="207" t="s">
        <v>5288</v>
      </c>
      <c r="C3986" s="207" t="s">
        <v>3796</v>
      </c>
      <c r="D3986" s="297">
        <v>17</v>
      </c>
    </row>
    <row r="3987" spans="1:4" x14ac:dyDescent="0.25">
      <c r="A3987" s="207" t="s">
        <v>1811</v>
      </c>
      <c r="B3987" s="207" t="s">
        <v>5288</v>
      </c>
      <c r="C3987" s="207" t="s">
        <v>5647</v>
      </c>
      <c r="D3987" s="297">
        <v>12</v>
      </c>
    </row>
    <row r="3988" spans="1:4" x14ac:dyDescent="0.25">
      <c r="A3988" s="207" t="s">
        <v>1811</v>
      </c>
      <c r="B3988" s="207" t="s">
        <v>5288</v>
      </c>
      <c r="C3988" s="207" t="s">
        <v>3802</v>
      </c>
      <c r="D3988" s="297">
        <v>34</v>
      </c>
    </row>
    <row r="3989" spans="1:4" x14ac:dyDescent="0.25">
      <c r="A3989" s="207" t="s">
        <v>1811</v>
      </c>
      <c r="B3989" s="207" t="s">
        <v>5288</v>
      </c>
      <c r="C3989" s="207" t="s">
        <v>5654</v>
      </c>
      <c r="D3989" s="297">
        <v>25</v>
      </c>
    </row>
    <row r="3990" spans="1:4" x14ac:dyDescent="0.25">
      <c r="A3990" s="207" t="s">
        <v>1811</v>
      </c>
      <c r="B3990" s="207" t="s">
        <v>5288</v>
      </c>
      <c r="C3990" s="207" t="s">
        <v>3808</v>
      </c>
      <c r="D3990" s="297">
        <v>34</v>
      </c>
    </row>
    <row r="3991" spans="1:4" x14ac:dyDescent="0.25">
      <c r="A3991" s="207" t="s">
        <v>1811</v>
      </c>
      <c r="B3991" s="207" t="s">
        <v>5288</v>
      </c>
      <c r="C3991" s="207" t="s">
        <v>5661</v>
      </c>
      <c r="D3991" s="297">
        <v>22</v>
      </c>
    </row>
    <row r="3992" spans="1:4" x14ac:dyDescent="0.25">
      <c r="A3992" s="207" t="s">
        <v>1811</v>
      </c>
      <c r="B3992" s="207" t="s">
        <v>5288</v>
      </c>
      <c r="C3992" s="207" t="s">
        <v>3814</v>
      </c>
      <c r="D3992" s="297">
        <v>17</v>
      </c>
    </row>
    <row r="3993" spans="1:4" x14ac:dyDescent="0.25">
      <c r="A3993" s="207" t="s">
        <v>1811</v>
      </c>
      <c r="B3993" s="207" t="s">
        <v>5288</v>
      </c>
      <c r="C3993" s="207" t="s">
        <v>5668</v>
      </c>
      <c r="D3993" s="297">
        <v>12</v>
      </c>
    </row>
    <row r="3994" spans="1:4" x14ac:dyDescent="0.25">
      <c r="A3994" s="207" t="s">
        <v>1811</v>
      </c>
      <c r="B3994" s="207" t="s">
        <v>5288</v>
      </c>
      <c r="C3994" s="207" t="s">
        <v>3820</v>
      </c>
      <c r="D3994" s="297">
        <v>17</v>
      </c>
    </row>
    <row r="3995" spans="1:4" x14ac:dyDescent="0.25">
      <c r="A3995" s="207" t="s">
        <v>1811</v>
      </c>
      <c r="B3995" s="207" t="s">
        <v>5288</v>
      </c>
      <c r="C3995" s="207" t="s">
        <v>5678</v>
      </c>
      <c r="D3995" s="297">
        <v>12</v>
      </c>
    </row>
    <row r="3996" spans="1:4" x14ac:dyDescent="0.25">
      <c r="A3996" s="207" t="s">
        <v>1811</v>
      </c>
      <c r="B3996" s="207" t="s">
        <v>5288</v>
      </c>
      <c r="C3996" s="207" t="s">
        <v>3826</v>
      </c>
      <c r="D3996" s="297">
        <v>17</v>
      </c>
    </row>
    <row r="3997" spans="1:4" x14ac:dyDescent="0.25">
      <c r="A3997" s="207" t="s">
        <v>1811</v>
      </c>
      <c r="B3997" s="207" t="s">
        <v>5288</v>
      </c>
      <c r="C3997" s="207" t="s">
        <v>5688</v>
      </c>
      <c r="D3997" s="297">
        <v>13</v>
      </c>
    </row>
    <row r="3998" spans="1:4" x14ac:dyDescent="0.25">
      <c r="A3998" s="207" t="s">
        <v>1811</v>
      </c>
      <c r="B3998" s="207" t="s">
        <v>5288</v>
      </c>
      <c r="C3998" s="207" t="s">
        <v>3831</v>
      </c>
      <c r="D3998" s="297">
        <v>15</v>
      </c>
    </row>
    <row r="3999" spans="1:4" x14ac:dyDescent="0.25">
      <c r="A3999" s="207" t="s">
        <v>1811</v>
      </c>
      <c r="B3999" s="207" t="s">
        <v>5288</v>
      </c>
      <c r="C3999" s="207" t="s">
        <v>5695</v>
      </c>
      <c r="D3999" s="297">
        <v>10</v>
      </c>
    </row>
    <row r="4000" spans="1:4" x14ac:dyDescent="0.25">
      <c r="A4000" s="207" t="s">
        <v>1811</v>
      </c>
      <c r="B4000" s="207" t="s">
        <v>5288</v>
      </c>
      <c r="C4000" s="207" t="s">
        <v>3834</v>
      </c>
      <c r="D4000" s="297">
        <v>17</v>
      </c>
    </row>
    <row r="4001" spans="1:4" x14ac:dyDescent="0.25">
      <c r="A4001" s="207" t="s">
        <v>1811</v>
      </c>
      <c r="B4001" s="207" t="s">
        <v>5288</v>
      </c>
      <c r="C4001" s="207" t="s">
        <v>5702</v>
      </c>
      <c r="D4001" s="297">
        <v>12</v>
      </c>
    </row>
    <row r="4002" spans="1:4" x14ac:dyDescent="0.25">
      <c r="A4002" s="207" t="s">
        <v>1811</v>
      </c>
      <c r="B4002" s="207" t="s">
        <v>5288</v>
      </c>
      <c r="C4002" s="207" t="s">
        <v>3837</v>
      </c>
      <c r="D4002" s="297">
        <v>17</v>
      </c>
    </row>
    <row r="4003" spans="1:4" x14ac:dyDescent="0.25">
      <c r="A4003" s="207" t="s">
        <v>1811</v>
      </c>
      <c r="B4003" s="207" t="s">
        <v>5288</v>
      </c>
      <c r="C4003" s="207" t="s">
        <v>5708</v>
      </c>
      <c r="D4003" s="297">
        <v>14</v>
      </c>
    </row>
    <row r="4004" spans="1:4" x14ac:dyDescent="0.25">
      <c r="A4004" s="207" t="s">
        <v>1811</v>
      </c>
      <c r="B4004" s="207" t="s">
        <v>5288</v>
      </c>
      <c r="C4004" s="207" t="s">
        <v>3840</v>
      </c>
      <c r="D4004" s="297">
        <v>36</v>
      </c>
    </row>
    <row r="4005" spans="1:4" x14ac:dyDescent="0.25">
      <c r="A4005" s="207" t="s">
        <v>1811</v>
      </c>
      <c r="B4005" s="207" t="s">
        <v>5288</v>
      </c>
      <c r="C4005" s="207" t="s">
        <v>3843</v>
      </c>
      <c r="D4005" s="297">
        <v>41</v>
      </c>
    </row>
    <row r="4006" spans="1:4" x14ac:dyDescent="0.25">
      <c r="A4006" s="207" t="s">
        <v>1811</v>
      </c>
      <c r="B4006" s="207" t="s">
        <v>5288</v>
      </c>
      <c r="C4006" s="207" t="s">
        <v>3846</v>
      </c>
      <c r="D4006" s="297">
        <v>36</v>
      </c>
    </row>
    <row r="4007" spans="1:4" x14ac:dyDescent="0.25">
      <c r="A4007" s="207" t="s">
        <v>1811</v>
      </c>
      <c r="B4007" s="207" t="s">
        <v>5288</v>
      </c>
      <c r="C4007" s="207" t="s">
        <v>3849</v>
      </c>
      <c r="D4007" s="297">
        <v>36</v>
      </c>
    </row>
    <row r="4008" spans="1:4" x14ac:dyDescent="0.25">
      <c r="A4008" s="207" t="s">
        <v>1811</v>
      </c>
      <c r="B4008" s="207" t="s">
        <v>5288</v>
      </c>
      <c r="C4008" s="207" t="s">
        <v>3852</v>
      </c>
      <c r="D4008" s="297">
        <v>36</v>
      </c>
    </row>
    <row r="4009" spans="1:4" x14ac:dyDescent="0.25">
      <c r="A4009" s="207" t="s">
        <v>1811</v>
      </c>
      <c r="B4009" s="207" t="s">
        <v>5288</v>
      </c>
      <c r="C4009" s="207" t="s">
        <v>3858</v>
      </c>
      <c r="D4009" s="297">
        <v>36</v>
      </c>
    </row>
    <row r="4010" spans="1:4" x14ac:dyDescent="0.25">
      <c r="A4010" s="207" t="s">
        <v>1811</v>
      </c>
      <c r="B4010" s="207" t="s">
        <v>5288</v>
      </c>
      <c r="C4010" s="207" t="s">
        <v>3861</v>
      </c>
      <c r="D4010" s="297">
        <v>26</v>
      </c>
    </row>
    <row r="4011" spans="1:4" x14ac:dyDescent="0.25">
      <c r="A4011" s="207" t="s">
        <v>1811</v>
      </c>
      <c r="B4011" s="207" t="s">
        <v>5288</v>
      </c>
      <c r="C4011" s="207" t="s">
        <v>3864</v>
      </c>
      <c r="D4011" s="297">
        <v>36</v>
      </c>
    </row>
    <row r="4012" spans="1:4" x14ac:dyDescent="0.25">
      <c r="A4012" s="207" t="s">
        <v>1811</v>
      </c>
      <c r="B4012" s="207" t="s">
        <v>5288</v>
      </c>
      <c r="C4012" s="207" t="s">
        <v>3867</v>
      </c>
      <c r="D4012" s="297">
        <v>36</v>
      </c>
    </row>
    <row r="4013" spans="1:4" x14ac:dyDescent="0.25">
      <c r="A4013" s="207" t="s">
        <v>1811</v>
      </c>
      <c r="B4013" s="207" t="s">
        <v>5288</v>
      </c>
      <c r="C4013" s="207" t="s">
        <v>3870</v>
      </c>
      <c r="D4013" s="297">
        <v>41</v>
      </c>
    </row>
    <row r="4014" spans="1:4" x14ac:dyDescent="0.25">
      <c r="A4014" s="207" t="s">
        <v>1811</v>
      </c>
      <c r="B4014" s="207" t="s">
        <v>5288</v>
      </c>
      <c r="C4014" s="207" t="s">
        <v>7915</v>
      </c>
      <c r="D4014" s="297">
        <v>2</v>
      </c>
    </row>
    <row r="4015" spans="1:4" x14ac:dyDescent="0.25">
      <c r="A4015" s="207" t="s">
        <v>1811</v>
      </c>
      <c r="B4015" s="207" t="s">
        <v>5288</v>
      </c>
      <c r="C4015" s="207" t="s">
        <v>3995</v>
      </c>
      <c r="D4015" s="297">
        <v>104</v>
      </c>
    </row>
    <row r="4016" spans="1:4" x14ac:dyDescent="0.25">
      <c r="A4016" s="207" t="s">
        <v>1818</v>
      </c>
      <c r="B4016" s="207" t="s">
        <v>5288</v>
      </c>
      <c r="C4016" s="207" t="s">
        <v>3628</v>
      </c>
      <c r="D4016" s="297">
        <v>21</v>
      </c>
    </row>
    <row r="4017" spans="1:4" x14ac:dyDescent="0.25">
      <c r="A4017" s="207" t="s">
        <v>1818</v>
      </c>
      <c r="B4017" s="207" t="s">
        <v>5288</v>
      </c>
      <c r="C4017" s="207" t="s">
        <v>5654</v>
      </c>
      <c r="D4017" s="297">
        <v>19</v>
      </c>
    </row>
    <row r="4018" spans="1:4" x14ac:dyDescent="0.25">
      <c r="A4018" s="207" t="s">
        <v>1818</v>
      </c>
      <c r="B4018" s="207" t="s">
        <v>5288</v>
      </c>
      <c r="C4018" s="207" t="s">
        <v>3995</v>
      </c>
      <c r="D4018" s="297">
        <v>18</v>
      </c>
    </row>
    <row r="4019" spans="1:4" x14ac:dyDescent="0.25">
      <c r="A4019" s="207" t="s">
        <v>1823</v>
      </c>
      <c r="B4019" s="207" t="s">
        <v>5288</v>
      </c>
      <c r="C4019" s="207" t="s">
        <v>3628</v>
      </c>
      <c r="D4019" s="297">
        <v>14</v>
      </c>
    </row>
    <row r="4020" spans="1:4" x14ac:dyDescent="0.25">
      <c r="A4020" s="207" t="s">
        <v>1823</v>
      </c>
      <c r="B4020" s="207" t="s">
        <v>5288</v>
      </c>
      <c r="C4020" s="207" t="s">
        <v>5654</v>
      </c>
      <c r="D4020" s="297">
        <v>14</v>
      </c>
    </row>
    <row r="4021" spans="1:4" x14ac:dyDescent="0.25">
      <c r="A4021" s="207" t="s">
        <v>1823</v>
      </c>
      <c r="B4021" s="207" t="s">
        <v>5288</v>
      </c>
      <c r="C4021" s="207" t="s">
        <v>3995</v>
      </c>
      <c r="D4021" s="297">
        <v>14</v>
      </c>
    </row>
    <row r="4022" spans="1:4" x14ac:dyDescent="0.25">
      <c r="A4022" s="207" t="s">
        <v>1829</v>
      </c>
      <c r="B4022" s="207" t="s">
        <v>5288</v>
      </c>
      <c r="C4022" s="207" t="s">
        <v>3628</v>
      </c>
      <c r="D4022" s="297">
        <v>20</v>
      </c>
    </row>
    <row r="4023" spans="1:4" x14ac:dyDescent="0.25">
      <c r="A4023" s="207" t="s">
        <v>1829</v>
      </c>
      <c r="B4023" s="207" t="s">
        <v>5288</v>
      </c>
      <c r="C4023" s="207" t="s">
        <v>3995</v>
      </c>
      <c r="D4023" s="297">
        <v>16</v>
      </c>
    </row>
    <row r="4024" spans="1:4" x14ac:dyDescent="0.25">
      <c r="A4024" s="207" t="s">
        <v>1835</v>
      </c>
      <c r="B4024" s="207" t="s">
        <v>5288</v>
      </c>
      <c r="C4024" s="207" t="s">
        <v>3628</v>
      </c>
      <c r="D4024" s="297">
        <v>2367</v>
      </c>
    </row>
    <row r="4025" spans="1:4" x14ac:dyDescent="0.25">
      <c r="A4025" s="207" t="s">
        <v>1835</v>
      </c>
      <c r="B4025" s="207" t="s">
        <v>5288</v>
      </c>
      <c r="C4025" s="207" t="s">
        <v>3684</v>
      </c>
      <c r="D4025" s="297">
        <v>10</v>
      </c>
    </row>
    <row r="4026" spans="1:4" x14ac:dyDescent="0.25">
      <c r="A4026" s="207" t="s">
        <v>1835</v>
      </c>
      <c r="B4026" s="207" t="s">
        <v>5288</v>
      </c>
      <c r="C4026" s="207" t="s">
        <v>3690</v>
      </c>
      <c r="D4026" s="297">
        <v>10</v>
      </c>
    </row>
    <row r="4027" spans="1:4" x14ac:dyDescent="0.25">
      <c r="A4027" s="207" t="s">
        <v>1835</v>
      </c>
      <c r="B4027" s="207" t="s">
        <v>5288</v>
      </c>
      <c r="C4027" s="207" t="s">
        <v>3702</v>
      </c>
      <c r="D4027" s="297">
        <v>10</v>
      </c>
    </row>
    <row r="4028" spans="1:4" x14ac:dyDescent="0.25">
      <c r="A4028" s="207" t="s">
        <v>1835</v>
      </c>
      <c r="B4028" s="207" t="s">
        <v>5288</v>
      </c>
      <c r="C4028" s="207" t="s">
        <v>3714</v>
      </c>
      <c r="D4028" s="297">
        <v>10</v>
      </c>
    </row>
    <row r="4029" spans="1:4" x14ac:dyDescent="0.25">
      <c r="A4029" s="207" t="s">
        <v>1835</v>
      </c>
      <c r="B4029" s="207" t="s">
        <v>5288</v>
      </c>
      <c r="C4029" s="207" t="s">
        <v>3735</v>
      </c>
      <c r="D4029" s="297">
        <v>10</v>
      </c>
    </row>
    <row r="4030" spans="1:4" x14ac:dyDescent="0.25">
      <c r="A4030" s="207" t="s">
        <v>1835</v>
      </c>
      <c r="B4030" s="207" t="s">
        <v>5288</v>
      </c>
      <c r="C4030" s="207" t="s">
        <v>3843</v>
      </c>
      <c r="D4030" s="297">
        <v>10</v>
      </c>
    </row>
    <row r="4031" spans="1:4" x14ac:dyDescent="0.25">
      <c r="A4031" s="207" t="s">
        <v>1835</v>
      </c>
      <c r="B4031" s="207" t="s">
        <v>5288</v>
      </c>
      <c r="C4031" s="207" t="s">
        <v>3846</v>
      </c>
      <c r="D4031" s="297">
        <v>8</v>
      </c>
    </row>
    <row r="4032" spans="1:4" x14ac:dyDescent="0.25">
      <c r="A4032" s="207" t="s">
        <v>1835</v>
      </c>
      <c r="B4032" s="207" t="s">
        <v>5288</v>
      </c>
      <c r="C4032" s="207" t="s">
        <v>3849</v>
      </c>
      <c r="D4032" s="297">
        <v>10</v>
      </c>
    </row>
    <row r="4033" spans="1:4" x14ac:dyDescent="0.25">
      <c r="A4033" s="207" t="s">
        <v>1835</v>
      </c>
      <c r="B4033" s="207" t="s">
        <v>5288</v>
      </c>
      <c r="C4033" s="207" t="s">
        <v>3864</v>
      </c>
      <c r="D4033" s="297">
        <v>10</v>
      </c>
    </row>
    <row r="4034" spans="1:4" x14ac:dyDescent="0.25">
      <c r="A4034" s="207" t="s">
        <v>1835</v>
      </c>
      <c r="B4034" s="207" t="s">
        <v>5288</v>
      </c>
      <c r="C4034" s="207" t="s">
        <v>3995</v>
      </c>
      <c r="D4034" s="297">
        <v>285</v>
      </c>
    </row>
    <row r="4035" spans="1:4" x14ac:dyDescent="0.25">
      <c r="A4035" s="207" t="s">
        <v>1840</v>
      </c>
      <c r="B4035" s="207" t="s">
        <v>5288</v>
      </c>
      <c r="C4035" s="207" t="s">
        <v>3628</v>
      </c>
      <c r="D4035" s="297">
        <v>42</v>
      </c>
    </row>
    <row r="4036" spans="1:4" x14ac:dyDescent="0.25">
      <c r="A4036" s="207" t="s">
        <v>1840</v>
      </c>
      <c r="B4036" s="207" t="s">
        <v>5288</v>
      </c>
      <c r="C4036" s="207" t="s">
        <v>3684</v>
      </c>
      <c r="D4036" s="297">
        <v>55</v>
      </c>
    </row>
    <row r="4037" spans="1:4" x14ac:dyDescent="0.25">
      <c r="A4037" s="207" t="s">
        <v>1840</v>
      </c>
      <c r="B4037" s="207" t="s">
        <v>5288</v>
      </c>
      <c r="C4037" s="207" t="s">
        <v>3690</v>
      </c>
      <c r="D4037" s="297">
        <v>43</v>
      </c>
    </row>
    <row r="4038" spans="1:4" x14ac:dyDescent="0.25">
      <c r="A4038" s="207" t="s">
        <v>1840</v>
      </c>
      <c r="B4038" s="207" t="s">
        <v>5288</v>
      </c>
      <c r="C4038" s="207" t="s">
        <v>3702</v>
      </c>
      <c r="D4038" s="297">
        <v>51</v>
      </c>
    </row>
    <row r="4039" spans="1:4" x14ac:dyDescent="0.25">
      <c r="A4039" s="207" t="s">
        <v>1840</v>
      </c>
      <c r="B4039" s="207" t="s">
        <v>5288</v>
      </c>
      <c r="C4039" s="207" t="s">
        <v>3705</v>
      </c>
      <c r="D4039" s="297">
        <v>22</v>
      </c>
    </row>
    <row r="4040" spans="1:4" x14ac:dyDescent="0.25">
      <c r="A4040" s="207" t="s">
        <v>1840</v>
      </c>
      <c r="B4040" s="207" t="s">
        <v>5288</v>
      </c>
      <c r="C4040" s="207" t="s">
        <v>3714</v>
      </c>
      <c r="D4040" s="297">
        <v>49</v>
      </c>
    </row>
    <row r="4041" spans="1:4" x14ac:dyDescent="0.25">
      <c r="A4041" s="207" t="s">
        <v>1840</v>
      </c>
      <c r="B4041" s="207" t="s">
        <v>5288</v>
      </c>
      <c r="C4041" s="207" t="s">
        <v>3717</v>
      </c>
      <c r="D4041" s="297">
        <v>22</v>
      </c>
    </row>
    <row r="4042" spans="1:4" x14ac:dyDescent="0.25">
      <c r="A4042" s="207" t="s">
        <v>1840</v>
      </c>
      <c r="B4042" s="207" t="s">
        <v>5288</v>
      </c>
      <c r="C4042" s="207" t="s">
        <v>3726</v>
      </c>
      <c r="D4042" s="297">
        <v>10</v>
      </c>
    </row>
    <row r="4043" spans="1:4" x14ac:dyDescent="0.25">
      <c r="A4043" s="207" t="s">
        <v>1840</v>
      </c>
      <c r="B4043" s="207" t="s">
        <v>5288</v>
      </c>
      <c r="C4043" s="207" t="s">
        <v>3735</v>
      </c>
      <c r="D4043" s="297">
        <v>49</v>
      </c>
    </row>
    <row r="4044" spans="1:4" x14ac:dyDescent="0.25">
      <c r="A4044" s="207" t="s">
        <v>1840</v>
      </c>
      <c r="B4044" s="207" t="s">
        <v>5288</v>
      </c>
      <c r="C4044" s="207" t="s">
        <v>3738</v>
      </c>
      <c r="D4044" s="297">
        <v>10</v>
      </c>
    </row>
    <row r="4045" spans="1:4" x14ac:dyDescent="0.25">
      <c r="A4045" s="207" t="s">
        <v>1840</v>
      </c>
      <c r="B4045" s="207" t="s">
        <v>5288</v>
      </c>
      <c r="C4045" s="207" t="s">
        <v>3741</v>
      </c>
      <c r="D4045" s="297">
        <v>27</v>
      </c>
    </row>
    <row r="4046" spans="1:4" x14ac:dyDescent="0.25">
      <c r="A4046" s="207" t="s">
        <v>1840</v>
      </c>
      <c r="B4046" s="207" t="s">
        <v>5288</v>
      </c>
      <c r="C4046" s="207" t="s">
        <v>3843</v>
      </c>
      <c r="D4046" s="297">
        <v>22</v>
      </c>
    </row>
    <row r="4047" spans="1:4" x14ac:dyDescent="0.25">
      <c r="A4047" s="207" t="s">
        <v>1840</v>
      </c>
      <c r="B4047" s="207" t="s">
        <v>5288</v>
      </c>
      <c r="C4047" s="207" t="s">
        <v>3846</v>
      </c>
      <c r="D4047" s="297">
        <v>10</v>
      </c>
    </row>
    <row r="4048" spans="1:4" x14ac:dyDescent="0.25">
      <c r="A4048" s="207" t="s">
        <v>1840</v>
      </c>
      <c r="B4048" s="207" t="s">
        <v>5288</v>
      </c>
      <c r="C4048" s="207" t="s">
        <v>3849</v>
      </c>
      <c r="D4048" s="297">
        <v>32</v>
      </c>
    </row>
    <row r="4049" spans="1:4" x14ac:dyDescent="0.25">
      <c r="A4049" s="207" t="s">
        <v>1840</v>
      </c>
      <c r="B4049" s="207" t="s">
        <v>5288</v>
      </c>
      <c r="C4049" s="207" t="s">
        <v>3852</v>
      </c>
      <c r="D4049" s="297">
        <v>10</v>
      </c>
    </row>
    <row r="4050" spans="1:4" x14ac:dyDescent="0.25">
      <c r="A4050" s="207" t="s">
        <v>1840</v>
      </c>
      <c r="B4050" s="207" t="s">
        <v>5288</v>
      </c>
      <c r="C4050" s="207" t="s">
        <v>3858</v>
      </c>
      <c r="D4050" s="297">
        <v>10</v>
      </c>
    </row>
    <row r="4051" spans="1:4" x14ac:dyDescent="0.25">
      <c r="A4051" s="207" t="s">
        <v>1840</v>
      </c>
      <c r="B4051" s="207" t="s">
        <v>5288</v>
      </c>
      <c r="C4051" s="207" t="s">
        <v>3864</v>
      </c>
      <c r="D4051" s="297">
        <v>10</v>
      </c>
    </row>
    <row r="4052" spans="1:4" x14ac:dyDescent="0.25">
      <c r="A4052" s="207" t="s">
        <v>1840</v>
      </c>
      <c r="B4052" s="207" t="s">
        <v>5288</v>
      </c>
      <c r="C4052" s="207" t="s">
        <v>3882</v>
      </c>
      <c r="D4052" s="297">
        <v>10</v>
      </c>
    </row>
    <row r="4053" spans="1:4" x14ac:dyDescent="0.25">
      <c r="A4053" s="207" t="s">
        <v>1840</v>
      </c>
      <c r="B4053" s="207" t="s">
        <v>5288</v>
      </c>
      <c r="C4053" s="207" t="s">
        <v>3884</v>
      </c>
      <c r="D4053" s="297">
        <v>2</v>
      </c>
    </row>
    <row r="4054" spans="1:4" x14ac:dyDescent="0.25">
      <c r="A4054" s="207" t="s">
        <v>1840</v>
      </c>
      <c r="B4054" s="207" t="s">
        <v>5288</v>
      </c>
      <c r="C4054" s="207" t="s">
        <v>3995</v>
      </c>
      <c r="D4054" s="297">
        <v>35</v>
      </c>
    </row>
    <row r="4055" spans="1:4" x14ac:dyDescent="0.25">
      <c r="A4055" s="207" t="s">
        <v>1845</v>
      </c>
      <c r="B4055" s="207" t="s">
        <v>5288</v>
      </c>
      <c r="C4055" s="207" t="s">
        <v>3628</v>
      </c>
      <c r="D4055" s="297">
        <v>75</v>
      </c>
    </row>
    <row r="4056" spans="1:4" x14ac:dyDescent="0.25">
      <c r="A4056" s="207" t="s">
        <v>1845</v>
      </c>
      <c r="B4056" s="207" t="s">
        <v>5288</v>
      </c>
      <c r="C4056" s="207" t="s">
        <v>3702</v>
      </c>
      <c r="D4056" s="297">
        <v>53</v>
      </c>
    </row>
    <row r="4057" spans="1:4" x14ac:dyDescent="0.25">
      <c r="A4057" s="207" t="s">
        <v>1845</v>
      </c>
      <c r="B4057" s="207" t="s">
        <v>5288</v>
      </c>
      <c r="C4057" s="207" t="s">
        <v>3705</v>
      </c>
      <c r="D4057" s="297">
        <v>21</v>
      </c>
    </row>
    <row r="4058" spans="1:4" x14ac:dyDescent="0.25">
      <c r="A4058" s="207" t="s">
        <v>1845</v>
      </c>
      <c r="B4058" s="207" t="s">
        <v>5288</v>
      </c>
      <c r="C4058" s="207" t="s">
        <v>3714</v>
      </c>
      <c r="D4058" s="297">
        <v>42</v>
      </c>
    </row>
    <row r="4059" spans="1:4" x14ac:dyDescent="0.25">
      <c r="A4059" s="207" t="s">
        <v>1845</v>
      </c>
      <c r="B4059" s="207" t="s">
        <v>5288</v>
      </c>
      <c r="C4059" s="207" t="s">
        <v>3717</v>
      </c>
      <c r="D4059" s="297">
        <v>35</v>
      </c>
    </row>
    <row r="4060" spans="1:4" x14ac:dyDescent="0.25">
      <c r="A4060" s="207" t="s">
        <v>1845</v>
      </c>
      <c r="B4060" s="207" t="s">
        <v>5288</v>
      </c>
      <c r="C4060" s="207" t="s">
        <v>3720</v>
      </c>
      <c r="D4060" s="297">
        <v>14</v>
      </c>
    </row>
    <row r="4061" spans="1:4" x14ac:dyDescent="0.25">
      <c r="A4061" s="207" t="s">
        <v>1845</v>
      </c>
      <c r="B4061" s="207" t="s">
        <v>5288</v>
      </c>
      <c r="C4061" s="207" t="s">
        <v>3726</v>
      </c>
      <c r="D4061" s="297">
        <v>8</v>
      </c>
    </row>
    <row r="4062" spans="1:4" x14ac:dyDescent="0.25">
      <c r="A4062" s="207" t="s">
        <v>1845</v>
      </c>
      <c r="B4062" s="207" t="s">
        <v>5288</v>
      </c>
      <c r="C4062" s="207" t="s">
        <v>3750</v>
      </c>
      <c r="D4062" s="297">
        <v>14</v>
      </c>
    </row>
    <row r="4063" spans="1:4" x14ac:dyDescent="0.25">
      <c r="A4063" s="207" t="s">
        <v>1845</v>
      </c>
      <c r="B4063" s="207" t="s">
        <v>5288</v>
      </c>
      <c r="C4063" s="207" t="s">
        <v>3849</v>
      </c>
      <c r="D4063" s="297">
        <v>14</v>
      </c>
    </row>
    <row r="4064" spans="1:4" x14ac:dyDescent="0.25">
      <c r="A4064" s="207" t="s">
        <v>1845</v>
      </c>
      <c r="B4064" s="207" t="s">
        <v>5288</v>
      </c>
      <c r="C4064" s="207" t="s">
        <v>3852</v>
      </c>
      <c r="D4064" s="297">
        <v>14</v>
      </c>
    </row>
    <row r="4065" spans="1:4" x14ac:dyDescent="0.25">
      <c r="A4065" s="207" t="s">
        <v>1845</v>
      </c>
      <c r="B4065" s="207" t="s">
        <v>5288</v>
      </c>
      <c r="C4065" s="207" t="s">
        <v>3858</v>
      </c>
      <c r="D4065" s="297">
        <v>14</v>
      </c>
    </row>
    <row r="4066" spans="1:4" x14ac:dyDescent="0.25">
      <c r="A4066" s="207" t="s">
        <v>1845</v>
      </c>
      <c r="B4066" s="207" t="s">
        <v>5288</v>
      </c>
      <c r="C4066" s="207" t="s">
        <v>3861</v>
      </c>
      <c r="D4066" s="297">
        <v>2</v>
      </c>
    </row>
    <row r="4067" spans="1:4" x14ac:dyDescent="0.25">
      <c r="A4067" s="207" t="s">
        <v>1845</v>
      </c>
      <c r="B4067" s="207" t="s">
        <v>5288</v>
      </c>
      <c r="C4067" s="207" t="s">
        <v>3882</v>
      </c>
      <c r="D4067" s="297">
        <v>14</v>
      </c>
    </row>
    <row r="4068" spans="1:4" x14ac:dyDescent="0.25">
      <c r="A4068" s="207" t="s">
        <v>1845</v>
      </c>
      <c r="B4068" s="207" t="s">
        <v>5288</v>
      </c>
      <c r="C4068" s="207" t="s">
        <v>3925</v>
      </c>
      <c r="D4068" s="297">
        <v>9</v>
      </c>
    </row>
    <row r="4069" spans="1:4" x14ac:dyDescent="0.25">
      <c r="A4069" s="207" t="s">
        <v>1845</v>
      </c>
      <c r="B4069" s="207" t="s">
        <v>5288</v>
      </c>
      <c r="C4069" s="207" t="s">
        <v>3995</v>
      </c>
      <c r="D4069" s="297">
        <v>44</v>
      </c>
    </row>
    <row r="4070" spans="1:4" x14ac:dyDescent="0.25">
      <c r="A4070" s="207" t="s">
        <v>1851</v>
      </c>
      <c r="B4070" s="207" t="s">
        <v>5288</v>
      </c>
      <c r="C4070" s="207" t="s">
        <v>3628</v>
      </c>
      <c r="D4070" s="297">
        <v>46</v>
      </c>
    </row>
    <row r="4071" spans="1:4" x14ac:dyDescent="0.25">
      <c r="A4071" s="207" t="s">
        <v>1851</v>
      </c>
      <c r="B4071" s="207" t="s">
        <v>5288</v>
      </c>
      <c r="C4071" s="207" t="s">
        <v>3684</v>
      </c>
      <c r="D4071" s="297">
        <v>137</v>
      </c>
    </row>
    <row r="4072" spans="1:4" x14ac:dyDescent="0.25">
      <c r="A4072" s="207" t="s">
        <v>1851</v>
      </c>
      <c r="B4072" s="207" t="s">
        <v>5288</v>
      </c>
      <c r="C4072" s="207" t="s">
        <v>3690</v>
      </c>
      <c r="D4072" s="297">
        <v>40</v>
      </c>
    </row>
    <row r="4073" spans="1:4" x14ac:dyDescent="0.25">
      <c r="A4073" s="207" t="s">
        <v>1851</v>
      </c>
      <c r="B4073" s="207" t="s">
        <v>5288</v>
      </c>
      <c r="C4073" s="207" t="s">
        <v>3693</v>
      </c>
      <c r="D4073" s="297">
        <v>26</v>
      </c>
    </row>
    <row r="4074" spans="1:4" x14ac:dyDescent="0.25">
      <c r="A4074" s="207" t="s">
        <v>1851</v>
      </c>
      <c r="B4074" s="207" t="s">
        <v>5288</v>
      </c>
      <c r="C4074" s="207" t="s">
        <v>3729</v>
      </c>
      <c r="D4074" s="297">
        <v>15</v>
      </c>
    </row>
    <row r="4075" spans="1:4" x14ac:dyDescent="0.25">
      <c r="A4075" s="207" t="s">
        <v>1851</v>
      </c>
      <c r="B4075" s="207" t="s">
        <v>5288</v>
      </c>
      <c r="C4075" s="207" t="s">
        <v>3771</v>
      </c>
      <c r="D4075" s="297">
        <v>14</v>
      </c>
    </row>
    <row r="4076" spans="1:4" x14ac:dyDescent="0.25">
      <c r="A4076" s="207" t="s">
        <v>1851</v>
      </c>
      <c r="B4076" s="207" t="s">
        <v>5288</v>
      </c>
      <c r="C4076" s="207" t="s">
        <v>3843</v>
      </c>
      <c r="D4076" s="297">
        <v>21</v>
      </c>
    </row>
    <row r="4077" spans="1:4" x14ac:dyDescent="0.25">
      <c r="A4077" s="207" t="s">
        <v>1851</v>
      </c>
      <c r="B4077" s="207" t="s">
        <v>5288</v>
      </c>
      <c r="C4077" s="207" t="s">
        <v>3846</v>
      </c>
      <c r="D4077" s="297">
        <v>6</v>
      </c>
    </row>
    <row r="4078" spans="1:4" x14ac:dyDescent="0.25">
      <c r="A4078" s="207" t="s">
        <v>1851</v>
      </c>
      <c r="B4078" s="207" t="s">
        <v>5288</v>
      </c>
      <c r="C4078" s="207" t="s">
        <v>3902</v>
      </c>
      <c r="D4078" s="297">
        <v>3</v>
      </c>
    </row>
    <row r="4079" spans="1:4" x14ac:dyDescent="0.25">
      <c r="A4079" s="207" t="s">
        <v>1851</v>
      </c>
      <c r="B4079" s="207" t="s">
        <v>5288</v>
      </c>
      <c r="C4079" s="207" t="s">
        <v>3923</v>
      </c>
      <c r="D4079" s="297">
        <v>14</v>
      </c>
    </row>
    <row r="4080" spans="1:4" x14ac:dyDescent="0.25">
      <c r="A4080" s="207" t="s">
        <v>1851</v>
      </c>
      <c r="B4080" s="207" t="s">
        <v>5288</v>
      </c>
      <c r="C4080" s="207" t="s">
        <v>3995</v>
      </c>
      <c r="D4080" s="297">
        <v>14</v>
      </c>
    </row>
    <row r="4081" spans="1:4" x14ac:dyDescent="0.25">
      <c r="A4081" s="207" t="s">
        <v>1856</v>
      </c>
      <c r="B4081" s="207" t="s">
        <v>5288</v>
      </c>
      <c r="C4081" s="207" t="s">
        <v>3628</v>
      </c>
      <c r="D4081" s="297">
        <v>133</v>
      </c>
    </row>
    <row r="4082" spans="1:4" x14ac:dyDescent="0.25">
      <c r="A4082" s="207" t="s">
        <v>1856</v>
      </c>
      <c r="B4082" s="207" t="s">
        <v>5288</v>
      </c>
      <c r="C4082" s="207" t="s">
        <v>3684</v>
      </c>
      <c r="D4082" s="297">
        <v>40</v>
      </c>
    </row>
    <row r="4083" spans="1:4" x14ac:dyDescent="0.25">
      <c r="A4083" s="207" t="s">
        <v>1856</v>
      </c>
      <c r="B4083" s="207" t="s">
        <v>5288</v>
      </c>
      <c r="C4083" s="207" t="s">
        <v>3690</v>
      </c>
      <c r="D4083" s="297">
        <v>42</v>
      </c>
    </row>
    <row r="4084" spans="1:4" x14ac:dyDescent="0.25">
      <c r="A4084" s="207" t="s">
        <v>1856</v>
      </c>
      <c r="B4084" s="207" t="s">
        <v>5288</v>
      </c>
      <c r="C4084" s="207" t="s">
        <v>3702</v>
      </c>
      <c r="D4084" s="297">
        <v>40</v>
      </c>
    </row>
    <row r="4085" spans="1:4" x14ac:dyDescent="0.25">
      <c r="A4085" s="207" t="s">
        <v>1856</v>
      </c>
      <c r="B4085" s="207" t="s">
        <v>5288</v>
      </c>
      <c r="C4085" s="207" t="s">
        <v>3705</v>
      </c>
      <c r="D4085" s="297">
        <v>32</v>
      </c>
    </row>
    <row r="4086" spans="1:4" x14ac:dyDescent="0.25">
      <c r="A4086" s="207" t="s">
        <v>1856</v>
      </c>
      <c r="B4086" s="207" t="s">
        <v>5288</v>
      </c>
      <c r="C4086" s="207" t="s">
        <v>3714</v>
      </c>
      <c r="D4086" s="297">
        <v>40</v>
      </c>
    </row>
    <row r="4087" spans="1:4" x14ac:dyDescent="0.25">
      <c r="A4087" s="207" t="s">
        <v>1856</v>
      </c>
      <c r="B4087" s="207" t="s">
        <v>5288</v>
      </c>
      <c r="C4087" s="207" t="s">
        <v>3717</v>
      </c>
      <c r="D4087" s="297">
        <v>14</v>
      </c>
    </row>
    <row r="4088" spans="1:4" x14ac:dyDescent="0.25">
      <c r="A4088" s="207" t="s">
        <v>1856</v>
      </c>
      <c r="B4088" s="207" t="s">
        <v>5288</v>
      </c>
      <c r="C4088" s="207" t="s">
        <v>3726</v>
      </c>
      <c r="D4088" s="297">
        <v>14</v>
      </c>
    </row>
    <row r="4089" spans="1:4" x14ac:dyDescent="0.25">
      <c r="A4089" s="207" t="s">
        <v>1856</v>
      </c>
      <c r="B4089" s="207" t="s">
        <v>5288</v>
      </c>
      <c r="C4089" s="207" t="s">
        <v>3735</v>
      </c>
      <c r="D4089" s="297">
        <v>33</v>
      </c>
    </row>
    <row r="4090" spans="1:4" x14ac:dyDescent="0.25">
      <c r="A4090" s="207" t="s">
        <v>1856</v>
      </c>
      <c r="B4090" s="207" t="s">
        <v>5288</v>
      </c>
      <c r="C4090" s="207" t="s">
        <v>3738</v>
      </c>
      <c r="D4090" s="297">
        <v>14</v>
      </c>
    </row>
    <row r="4091" spans="1:4" x14ac:dyDescent="0.25">
      <c r="A4091" s="207" t="s">
        <v>1856</v>
      </c>
      <c r="B4091" s="207" t="s">
        <v>5288</v>
      </c>
      <c r="C4091" s="207" t="s">
        <v>3744</v>
      </c>
      <c r="D4091" s="297">
        <v>6</v>
      </c>
    </row>
    <row r="4092" spans="1:4" x14ac:dyDescent="0.25">
      <c r="A4092" s="207" t="s">
        <v>1856</v>
      </c>
      <c r="B4092" s="207" t="s">
        <v>5288</v>
      </c>
      <c r="C4092" s="207" t="s">
        <v>3750</v>
      </c>
      <c r="D4092" s="297">
        <v>30</v>
      </c>
    </row>
    <row r="4093" spans="1:4" x14ac:dyDescent="0.25">
      <c r="A4093" s="207" t="s">
        <v>1856</v>
      </c>
      <c r="B4093" s="207" t="s">
        <v>5288</v>
      </c>
      <c r="C4093" s="207" t="s">
        <v>7906</v>
      </c>
      <c r="D4093" s="297">
        <v>2</v>
      </c>
    </row>
    <row r="4094" spans="1:4" x14ac:dyDescent="0.25">
      <c r="A4094" s="207" t="s">
        <v>1856</v>
      </c>
      <c r="B4094" s="207" t="s">
        <v>5288</v>
      </c>
      <c r="C4094" s="207" t="s">
        <v>3843</v>
      </c>
      <c r="D4094" s="297">
        <v>37</v>
      </c>
    </row>
    <row r="4095" spans="1:4" x14ac:dyDescent="0.25">
      <c r="A4095" s="207" t="s">
        <v>1856</v>
      </c>
      <c r="B4095" s="207" t="s">
        <v>5288</v>
      </c>
      <c r="C4095" s="207" t="s">
        <v>3846</v>
      </c>
      <c r="D4095" s="297">
        <v>37</v>
      </c>
    </row>
    <row r="4096" spans="1:4" x14ac:dyDescent="0.25">
      <c r="A4096" s="207" t="s">
        <v>1856</v>
      </c>
      <c r="B4096" s="207" t="s">
        <v>5288</v>
      </c>
      <c r="C4096" s="207" t="s">
        <v>3849</v>
      </c>
      <c r="D4096" s="297">
        <v>37</v>
      </c>
    </row>
    <row r="4097" spans="1:4" x14ac:dyDescent="0.25">
      <c r="A4097" s="207" t="s">
        <v>1856</v>
      </c>
      <c r="B4097" s="207" t="s">
        <v>5288</v>
      </c>
      <c r="C4097" s="207" t="s">
        <v>3852</v>
      </c>
      <c r="D4097" s="297">
        <v>37</v>
      </c>
    </row>
    <row r="4098" spans="1:4" x14ac:dyDescent="0.25">
      <c r="A4098" s="207" t="s">
        <v>1856</v>
      </c>
      <c r="B4098" s="207" t="s">
        <v>5288</v>
      </c>
      <c r="C4098" s="207" t="s">
        <v>3858</v>
      </c>
      <c r="D4098" s="297">
        <v>33</v>
      </c>
    </row>
    <row r="4099" spans="1:4" x14ac:dyDescent="0.25">
      <c r="A4099" s="207" t="s">
        <v>1856</v>
      </c>
      <c r="B4099" s="207" t="s">
        <v>5288</v>
      </c>
      <c r="C4099" s="207" t="s">
        <v>3864</v>
      </c>
      <c r="D4099" s="297">
        <v>37</v>
      </c>
    </row>
    <row r="4100" spans="1:4" x14ac:dyDescent="0.25">
      <c r="A4100" s="207" t="s">
        <v>1856</v>
      </c>
      <c r="B4100" s="207" t="s">
        <v>5288</v>
      </c>
      <c r="C4100" s="207" t="s">
        <v>3882</v>
      </c>
      <c r="D4100" s="297">
        <v>14</v>
      </c>
    </row>
    <row r="4101" spans="1:4" x14ac:dyDescent="0.25">
      <c r="A4101" s="207" t="s">
        <v>1856</v>
      </c>
      <c r="B4101" s="207" t="s">
        <v>5288</v>
      </c>
      <c r="C4101" s="207" t="s">
        <v>3995</v>
      </c>
      <c r="D4101" s="297">
        <v>59</v>
      </c>
    </row>
    <row r="4102" spans="1:4" x14ac:dyDescent="0.25">
      <c r="A4102" s="207" t="s">
        <v>1862</v>
      </c>
      <c r="B4102" s="207" t="s">
        <v>5288</v>
      </c>
      <c r="C4102" s="207" t="s">
        <v>3628</v>
      </c>
      <c r="D4102" s="297">
        <v>29</v>
      </c>
    </row>
    <row r="4103" spans="1:4" x14ac:dyDescent="0.25">
      <c r="A4103" s="207" t="s">
        <v>1862</v>
      </c>
      <c r="B4103" s="207" t="s">
        <v>5288</v>
      </c>
      <c r="C4103" s="207" t="s">
        <v>3735</v>
      </c>
      <c r="D4103" s="297">
        <v>22</v>
      </c>
    </row>
    <row r="4104" spans="1:4" x14ac:dyDescent="0.25">
      <c r="A4104" s="207" t="s">
        <v>1862</v>
      </c>
      <c r="B4104" s="207" t="s">
        <v>5288</v>
      </c>
      <c r="C4104" s="207" t="s">
        <v>3741</v>
      </c>
      <c r="D4104" s="297">
        <v>14</v>
      </c>
    </row>
    <row r="4105" spans="1:4" x14ac:dyDescent="0.25">
      <c r="A4105" s="207" t="s">
        <v>1869</v>
      </c>
      <c r="B4105" s="207" t="s">
        <v>5288</v>
      </c>
      <c r="C4105" s="207" t="s">
        <v>3628</v>
      </c>
      <c r="D4105" s="297">
        <v>111</v>
      </c>
    </row>
    <row r="4106" spans="1:4" x14ac:dyDescent="0.25">
      <c r="A4106" s="207" t="s">
        <v>1869</v>
      </c>
      <c r="B4106" s="207" t="s">
        <v>5288</v>
      </c>
      <c r="C4106" s="207" t="s">
        <v>3717</v>
      </c>
      <c r="D4106" s="297">
        <v>4</v>
      </c>
    </row>
    <row r="4107" spans="1:4" x14ac:dyDescent="0.25">
      <c r="A4107" s="207" t="s">
        <v>1869</v>
      </c>
      <c r="B4107" s="207" t="s">
        <v>5288</v>
      </c>
      <c r="C4107" s="207" t="s">
        <v>3735</v>
      </c>
      <c r="D4107" s="297">
        <v>10</v>
      </c>
    </row>
    <row r="4108" spans="1:4" x14ac:dyDescent="0.25">
      <c r="A4108" s="207" t="s">
        <v>1869</v>
      </c>
      <c r="B4108" s="207" t="s">
        <v>5288</v>
      </c>
      <c r="C4108" s="207" t="s">
        <v>3738</v>
      </c>
      <c r="D4108" s="297">
        <v>38</v>
      </c>
    </row>
    <row r="4109" spans="1:4" x14ac:dyDescent="0.25">
      <c r="A4109" s="207" t="s">
        <v>1869</v>
      </c>
      <c r="B4109" s="207" t="s">
        <v>5288</v>
      </c>
      <c r="C4109" s="207" t="s">
        <v>3744</v>
      </c>
      <c r="D4109" s="297">
        <v>20</v>
      </c>
    </row>
    <row r="4110" spans="1:4" x14ac:dyDescent="0.25">
      <c r="A4110" s="207" t="s">
        <v>1869</v>
      </c>
      <c r="B4110" s="207" t="s">
        <v>5288</v>
      </c>
      <c r="C4110" s="207" t="s">
        <v>3747</v>
      </c>
      <c r="D4110" s="297">
        <v>35</v>
      </c>
    </row>
    <row r="4111" spans="1:4" x14ac:dyDescent="0.25">
      <c r="A4111" s="207" t="s">
        <v>1869</v>
      </c>
      <c r="B4111" s="207" t="s">
        <v>5288</v>
      </c>
      <c r="C4111" s="207" t="s">
        <v>3779</v>
      </c>
      <c r="D4111" s="297">
        <v>10</v>
      </c>
    </row>
    <row r="4112" spans="1:4" x14ac:dyDescent="0.25">
      <c r="A4112" s="207" t="s">
        <v>1869</v>
      </c>
      <c r="B4112" s="207" t="s">
        <v>5288</v>
      </c>
      <c r="C4112" s="207" t="s">
        <v>3782</v>
      </c>
      <c r="D4112" s="297">
        <v>15</v>
      </c>
    </row>
    <row r="4113" spans="1:4" x14ac:dyDescent="0.25">
      <c r="A4113" s="207" t="s">
        <v>1869</v>
      </c>
      <c r="B4113" s="207" t="s">
        <v>5288</v>
      </c>
      <c r="C4113" s="207" t="s">
        <v>5629</v>
      </c>
      <c r="D4113" s="297">
        <v>10</v>
      </c>
    </row>
    <row r="4114" spans="1:4" x14ac:dyDescent="0.25">
      <c r="A4114" s="207" t="s">
        <v>1869</v>
      </c>
      <c r="B4114" s="207" t="s">
        <v>5288</v>
      </c>
      <c r="C4114" s="207" t="s">
        <v>3785</v>
      </c>
      <c r="D4114" s="297">
        <v>10</v>
      </c>
    </row>
    <row r="4115" spans="1:4" x14ac:dyDescent="0.25">
      <c r="A4115" s="207" t="s">
        <v>1869</v>
      </c>
      <c r="B4115" s="207" t="s">
        <v>5288</v>
      </c>
      <c r="C4115" s="207" t="s">
        <v>3787</v>
      </c>
      <c r="D4115" s="297">
        <v>11</v>
      </c>
    </row>
    <row r="4116" spans="1:4" x14ac:dyDescent="0.25">
      <c r="A4116" s="207" t="s">
        <v>1869</v>
      </c>
      <c r="B4116" s="207" t="s">
        <v>5288</v>
      </c>
      <c r="C4116" s="207" t="s">
        <v>7727</v>
      </c>
      <c r="D4116" s="297">
        <v>15</v>
      </c>
    </row>
    <row r="4117" spans="1:4" x14ac:dyDescent="0.25">
      <c r="A4117" s="207" t="s">
        <v>1869</v>
      </c>
      <c r="B4117" s="207" t="s">
        <v>5288</v>
      </c>
      <c r="C4117" s="207" t="s">
        <v>3790</v>
      </c>
      <c r="D4117" s="297">
        <v>10</v>
      </c>
    </row>
    <row r="4118" spans="1:4" x14ac:dyDescent="0.25">
      <c r="A4118" s="207" t="s">
        <v>1869</v>
      </c>
      <c r="B4118" s="207" t="s">
        <v>5288</v>
      </c>
      <c r="C4118" s="207" t="s">
        <v>3793</v>
      </c>
      <c r="D4118" s="297">
        <v>10</v>
      </c>
    </row>
    <row r="4119" spans="1:4" x14ac:dyDescent="0.25">
      <c r="A4119" s="207" t="s">
        <v>1869</v>
      </c>
      <c r="B4119" s="207" t="s">
        <v>5288</v>
      </c>
      <c r="C4119" s="207" t="s">
        <v>5640</v>
      </c>
      <c r="D4119" s="297">
        <v>10</v>
      </c>
    </row>
    <row r="4120" spans="1:4" x14ac:dyDescent="0.25">
      <c r="A4120" s="207" t="s">
        <v>1869</v>
      </c>
      <c r="B4120" s="207" t="s">
        <v>5288</v>
      </c>
      <c r="C4120" s="207" t="s">
        <v>3796</v>
      </c>
      <c r="D4120" s="297">
        <v>10</v>
      </c>
    </row>
    <row r="4121" spans="1:4" x14ac:dyDescent="0.25">
      <c r="A4121" s="207" t="s">
        <v>1869</v>
      </c>
      <c r="B4121" s="207" t="s">
        <v>5288</v>
      </c>
      <c r="C4121" s="207" t="s">
        <v>3799</v>
      </c>
      <c r="D4121" s="297">
        <v>15</v>
      </c>
    </row>
    <row r="4122" spans="1:4" x14ac:dyDescent="0.25">
      <c r="A4122" s="207" t="s">
        <v>1869</v>
      </c>
      <c r="B4122" s="207" t="s">
        <v>5288</v>
      </c>
      <c r="C4122" s="207" t="s">
        <v>5647</v>
      </c>
      <c r="D4122" s="297">
        <v>10</v>
      </c>
    </row>
    <row r="4123" spans="1:4" x14ac:dyDescent="0.25">
      <c r="A4123" s="207" t="s">
        <v>1869</v>
      </c>
      <c r="B4123" s="207" t="s">
        <v>5288</v>
      </c>
      <c r="C4123" s="207" t="s">
        <v>3802</v>
      </c>
      <c r="D4123" s="297">
        <v>10</v>
      </c>
    </row>
    <row r="4124" spans="1:4" x14ac:dyDescent="0.25">
      <c r="A4124" s="207" t="s">
        <v>1869</v>
      </c>
      <c r="B4124" s="207" t="s">
        <v>5288</v>
      </c>
      <c r="C4124" s="207" t="s">
        <v>5654</v>
      </c>
      <c r="D4124" s="297">
        <v>15</v>
      </c>
    </row>
    <row r="4125" spans="1:4" x14ac:dyDescent="0.25">
      <c r="A4125" s="207" t="s">
        <v>1869</v>
      </c>
      <c r="B4125" s="207" t="s">
        <v>5288</v>
      </c>
      <c r="C4125" s="207" t="s">
        <v>3808</v>
      </c>
      <c r="D4125" s="297">
        <v>10</v>
      </c>
    </row>
    <row r="4126" spans="1:4" x14ac:dyDescent="0.25">
      <c r="A4126" s="207" t="s">
        <v>1869</v>
      </c>
      <c r="B4126" s="207" t="s">
        <v>5288</v>
      </c>
      <c r="C4126" s="207" t="s">
        <v>3811</v>
      </c>
      <c r="D4126" s="297">
        <v>15</v>
      </c>
    </row>
    <row r="4127" spans="1:4" x14ac:dyDescent="0.25">
      <c r="A4127" s="207" t="s">
        <v>1869</v>
      </c>
      <c r="B4127" s="207" t="s">
        <v>5288</v>
      </c>
      <c r="C4127" s="207" t="s">
        <v>5661</v>
      </c>
      <c r="D4127" s="297">
        <v>10</v>
      </c>
    </row>
    <row r="4128" spans="1:4" x14ac:dyDescent="0.25">
      <c r="A4128" s="207" t="s">
        <v>1869</v>
      </c>
      <c r="B4128" s="207" t="s">
        <v>5288</v>
      </c>
      <c r="C4128" s="207" t="s">
        <v>3814</v>
      </c>
      <c r="D4128" s="297">
        <v>10</v>
      </c>
    </row>
    <row r="4129" spans="1:4" x14ac:dyDescent="0.25">
      <c r="A4129" s="207" t="s">
        <v>1869</v>
      </c>
      <c r="B4129" s="207" t="s">
        <v>5288</v>
      </c>
      <c r="C4129" s="207" t="s">
        <v>3817</v>
      </c>
      <c r="D4129" s="297">
        <v>15</v>
      </c>
    </row>
    <row r="4130" spans="1:4" x14ac:dyDescent="0.25">
      <c r="A4130" s="207" t="s">
        <v>1869</v>
      </c>
      <c r="B4130" s="207" t="s">
        <v>5288</v>
      </c>
      <c r="C4130" s="207" t="s">
        <v>5668</v>
      </c>
      <c r="D4130" s="297">
        <v>10</v>
      </c>
    </row>
    <row r="4131" spans="1:4" x14ac:dyDescent="0.25">
      <c r="A4131" s="207" t="s">
        <v>1869</v>
      </c>
      <c r="B4131" s="207" t="s">
        <v>5288</v>
      </c>
      <c r="C4131" s="207" t="s">
        <v>3820</v>
      </c>
      <c r="D4131" s="297">
        <v>10</v>
      </c>
    </row>
    <row r="4132" spans="1:4" x14ac:dyDescent="0.25">
      <c r="A4132" s="207" t="s">
        <v>1869</v>
      </c>
      <c r="B4132" s="207" t="s">
        <v>5288</v>
      </c>
      <c r="C4132" s="207" t="s">
        <v>3823</v>
      </c>
      <c r="D4132" s="297">
        <v>15</v>
      </c>
    </row>
    <row r="4133" spans="1:4" x14ac:dyDescent="0.25">
      <c r="A4133" s="207" t="s">
        <v>1869</v>
      </c>
      <c r="B4133" s="207" t="s">
        <v>5288</v>
      </c>
      <c r="C4133" s="207" t="s">
        <v>5678</v>
      </c>
      <c r="D4133" s="297">
        <v>10</v>
      </c>
    </row>
    <row r="4134" spans="1:4" x14ac:dyDescent="0.25">
      <c r="A4134" s="207" t="s">
        <v>1869</v>
      </c>
      <c r="B4134" s="207" t="s">
        <v>5288</v>
      </c>
      <c r="C4134" s="207" t="s">
        <v>3826</v>
      </c>
      <c r="D4134" s="297">
        <v>15</v>
      </c>
    </row>
    <row r="4135" spans="1:4" x14ac:dyDescent="0.25">
      <c r="A4135" s="207" t="s">
        <v>1869</v>
      </c>
      <c r="B4135" s="207" t="s">
        <v>5288</v>
      </c>
      <c r="C4135" s="207" t="s">
        <v>3829</v>
      </c>
      <c r="D4135" s="297">
        <v>15</v>
      </c>
    </row>
    <row r="4136" spans="1:4" x14ac:dyDescent="0.25">
      <c r="A4136" s="207" t="s">
        <v>1869</v>
      </c>
      <c r="B4136" s="207" t="s">
        <v>5288</v>
      </c>
      <c r="C4136" s="207" t="s">
        <v>5688</v>
      </c>
      <c r="D4136" s="297">
        <v>10</v>
      </c>
    </row>
    <row r="4137" spans="1:4" x14ac:dyDescent="0.25">
      <c r="A4137" s="207" t="s">
        <v>1869</v>
      </c>
      <c r="B4137" s="207" t="s">
        <v>5288</v>
      </c>
      <c r="C4137" s="207" t="s">
        <v>3831</v>
      </c>
      <c r="D4137" s="297">
        <v>8</v>
      </c>
    </row>
    <row r="4138" spans="1:4" x14ac:dyDescent="0.25">
      <c r="A4138" s="207" t="s">
        <v>1869</v>
      </c>
      <c r="B4138" s="207" t="s">
        <v>5288</v>
      </c>
      <c r="C4138" s="207" t="s">
        <v>5695</v>
      </c>
      <c r="D4138" s="297">
        <v>8</v>
      </c>
    </row>
    <row r="4139" spans="1:4" x14ac:dyDescent="0.25">
      <c r="A4139" s="207" t="s">
        <v>1869</v>
      </c>
      <c r="B4139" s="207" t="s">
        <v>5288</v>
      </c>
      <c r="C4139" s="207" t="s">
        <v>3834</v>
      </c>
      <c r="D4139" s="297">
        <v>10</v>
      </c>
    </row>
    <row r="4140" spans="1:4" x14ac:dyDescent="0.25">
      <c r="A4140" s="207" t="s">
        <v>1869</v>
      </c>
      <c r="B4140" s="207" t="s">
        <v>5288</v>
      </c>
      <c r="C4140" s="207" t="s">
        <v>5702</v>
      </c>
      <c r="D4140" s="297">
        <v>10</v>
      </c>
    </row>
    <row r="4141" spans="1:4" x14ac:dyDescent="0.25">
      <c r="A4141" s="207" t="s">
        <v>1869</v>
      </c>
      <c r="B4141" s="207" t="s">
        <v>5288</v>
      </c>
      <c r="C4141" s="207" t="s">
        <v>3837</v>
      </c>
      <c r="D4141" s="297">
        <v>8</v>
      </c>
    </row>
    <row r="4142" spans="1:4" x14ac:dyDescent="0.25">
      <c r="A4142" s="207" t="s">
        <v>1869</v>
      </c>
      <c r="B4142" s="207" t="s">
        <v>5288</v>
      </c>
      <c r="C4142" s="207" t="s">
        <v>5708</v>
      </c>
      <c r="D4142" s="297">
        <v>8</v>
      </c>
    </row>
    <row r="4143" spans="1:4" x14ac:dyDescent="0.25">
      <c r="A4143" s="207" t="s">
        <v>1869</v>
      </c>
      <c r="B4143" s="207" t="s">
        <v>5288</v>
      </c>
      <c r="C4143" s="207" t="s">
        <v>3873</v>
      </c>
      <c r="D4143" s="297">
        <v>15</v>
      </c>
    </row>
    <row r="4144" spans="1:4" x14ac:dyDescent="0.25">
      <c r="A4144" s="207" t="s">
        <v>1869</v>
      </c>
      <c r="B4144" s="207" t="s">
        <v>5288</v>
      </c>
      <c r="C4144" s="207" t="s">
        <v>3995</v>
      </c>
      <c r="D4144" s="297">
        <v>10</v>
      </c>
    </row>
    <row r="4145" spans="1:4" x14ac:dyDescent="0.25">
      <c r="A4145" s="207" t="s">
        <v>1873</v>
      </c>
      <c r="B4145" s="207" t="s">
        <v>5288</v>
      </c>
      <c r="C4145" s="207" t="s">
        <v>3628</v>
      </c>
      <c r="D4145" s="297">
        <v>80</v>
      </c>
    </row>
    <row r="4146" spans="1:4" x14ac:dyDescent="0.25">
      <c r="A4146" s="207" t="s">
        <v>1873</v>
      </c>
      <c r="B4146" s="207" t="s">
        <v>5288</v>
      </c>
      <c r="C4146" s="207" t="s">
        <v>3717</v>
      </c>
      <c r="D4146" s="297">
        <v>10</v>
      </c>
    </row>
    <row r="4147" spans="1:4" x14ac:dyDescent="0.25">
      <c r="A4147" s="207" t="s">
        <v>1873</v>
      </c>
      <c r="B4147" s="207" t="s">
        <v>5288</v>
      </c>
      <c r="C4147" s="207" t="s">
        <v>3735</v>
      </c>
      <c r="D4147" s="297">
        <v>8</v>
      </c>
    </row>
    <row r="4148" spans="1:4" x14ac:dyDescent="0.25">
      <c r="A4148" s="207" t="s">
        <v>1873</v>
      </c>
      <c r="B4148" s="207" t="s">
        <v>5288</v>
      </c>
      <c r="C4148" s="207" t="s">
        <v>3738</v>
      </c>
      <c r="D4148" s="297">
        <v>15</v>
      </c>
    </row>
    <row r="4149" spans="1:4" x14ac:dyDescent="0.25">
      <c r="A4149" s="207" t="s">
        <v>1873</v>
      </c>
      <c r="B4149" s="207" t="s">
        <v>5288</v>
      </c>
      <c r="C4149" s="207" t="s">
        <v>3744</v>
      </c>
      <c r="D4149" s="297">
        <v>20</v>
      </c>
    </row>
    <row r="4150" spans="1:4" x14ac:dyDescent="0.25">
      <c r="A4150" s="207" t="s">
        <v>1873</v>
      </c>
      <c r="B4150" s="207" t="s">
        <v>5288</v>
      </c>
      <c r="C4150" s="207" t="s">
        <v>3747</v>
      </c>
      <c r="D4150" s="297">
        <v>20</v>
      </c>
    </row>
    <row r="4151" spans="1:4" x14ac:dyDescent="0.25">
      <c r="A4151" s="207" t="s">
        <v>1873</v>
      </c>
      <c r="B4151" s="207" t="s">
        <v>5288</v>
      </c>
      <c r="C4151" s="207" t="s">
        <v>3779</v>
      </c>
      <c r="D4151" s="297">
        <v>14</v>
      </c>
    </row>
    <row r="4152" spans="1:4" x14ac:dyDescent="0.25">
      <c r="A4152" s="207" t="s">
        <v>1873</v>
      </c>
      <c r="B4152" s="207" t="s">
        <v>5288</v>
      </c>
      <c r="C4152" s="207" t="s">
        <v>3782</v>
      </c>
      <c r="D4152" s="297">
        <v>14</v>
      </c>
    </row>
    <row r="4153" spans="1:4" x14ac:dyDescent="0.25">
      <c r="A4153" s="207" t="s">
        <v>1873</v>
      </c>
      <c r="B4153" s="207" t="s">
        <v>5288</v>
      </c>
      <c r="C4153" s="207" t="s">
        <v>5629</v>
      </c>
      <c r="D4153" s="297">
        <v>14</v>
      </c>
    </row>
    <row r="4154" spans="1:4" x14ac:dyDescent="0.25">
      <c r="A4154" s="207" t="s">
        <v>1873</v>
      </c>
      <c r="B4154" s="207" t="s">
        <v>5288</v>
      </c>
      <c r="C4154" s="207" t="s">
        <v>3785</v>
      </c>
      <c r="D4154" s="297">
        <v>14</v>
      </c>
    </row>
    <row r="4155" spans="1:4" x14ac:dyDescent="0.25">
      <c r="A4155" s="207" t="s">
        <v>1873</v>
      </c>
      <c r="B4155" s="207" t="s">
        <v>5288</v>
      </c>
      <c r="C4155" s="207" t="s">
        <v>7727</v>
      </c>
      <c r="D4155" s="297">
        <v>14</v>
      </c>
    </row>
    <row r="4156" spans="1:4" x14ac:dyDescent="0.25">
      <c r="A4156" s="207" t="s">
        <v>1873</v>
      </c>
      <c r="B4156" s="207" t="s">
        <v>5288</v>
      </c>
      <c r="C4156" s="207" t="s">
        <v>3790</v>
      </c>
      <c r="D4156" s="297">
        <v>14</v>
      </c>
    </row>
    <row r="4157" spans="1:4" x14ac:dyDescent="0.25">
      <c r="A4157" s="207" t="s">
        <v>1873</v>
      </c>
      <c r="B4157" s="207" t="s">
        <v>5288</v>
      </c>
      <c r="C4157" s="207" t="s">
        <v>3793</v>
      </c>
      <c r="D4157" s="297">
        <v>14</v>
      </c>
    </row>
    <row r="4158" spans="1:4" x14ac:dyDescent="0.25">
      <c r="A4158" s="207" t="s">
        <v>1873</v>
      </c>
      <c r="B4158" s="207" t="s">
        <v>5288</v>
      </c>
      <c r="C4158" s="207" t="s">
        <v>5640</v>
      </c>
      <c r="D4158" s="297">
        <v>14</v>
      </c>
    </row>
    <row r="4159" spans="1:4" x14ac:dyDescent="0.25">
      <c r="A4159" s="207" t="s">
        <v>1873</v>
      </c>
      <c r="B4159" s="207" t="s">
        <v>5288</v>
      </c>
      <c r="C4159" s="207" t="s">
        <v>3799</v>
      </c>
      <c r="D4159" s="297">
        <v>14</v>
      </c>
    </row>
    <row r="4160" spans="1:4" x14ac:dyDescent="0.25">
      <c r="A4160" s="207" t="s">
        <v>1873</v>
      </c>
      <c r="B4160" s="207" t="s">
        <v>5288</v>
      </c>
      <c r="C4160" s="207" t="s">
        <v>5647</v>
      </c>
      <c r="D4160" s="297">
        <v>14</v>
      </c>
    </row>
    <row r="4161" spans="1:4" x14ac:dyDescent="0.25">
      <c r="A4161" s="207" t="s">
        <v>1873</v>
      </c>
      <c r="B4161" s="207" t="s">
        <v>5288</v>
      </c>
      <c r="C4161" s="207" t="s">
        <v>3808</v>
      </c>
      <c r="D4161" s="297">
        <v>14</v>
      </c>
    </row>
    <row r="4162" spans="1:4" x14ac:dyDescent="0.25">
      <c r="A4162" s="207" t="s">
        <v>1873</v>
      </c>
      <c r="B4162" s="207" t="s">
        <v>5288</v>
      </c>
      <c r="C4162" s="207" t="s">
        <v>3811</v>
      </c>
      <c r="D4162" s="297">
        <v>14</v>
      </c>
    </row>
    <row r="4163" spans="1:4" x14ac:dyDescent="0.25">
      <c r="A4163" s="207" t="s">
        <v>1873</v>
      </c>
      <c r="B4163" s="207" t="s">
        <v>5288</v>
      </c>
      <c r="C4163" s="207" t="s">
        <v>5661</v>
      </c>
      <c r="D4163" s="297">
        <v>14</v>
      </c>
    </row>
    <row r="4164" spans="1:4" x14ac:dyDescent="0.25">
      <c r="A4164" s="207" t="s">
        <v>1873</v>
      </c>
      <c r="B4164" s="207" t="s">
        <v>5288</v>
      </c>
      <c r="C4164" s="207" t="s">
        <v>3814</v>
      </c>
      <c r="D4164" s="297">
        <v>14</v>
      </c>
    </row>
    <row r="4165" spans="1:4" x14ac:dyDescent="0.25">
      <c r="A4165" s="207" t="s">
        <v>1873</v>
      </c>
      <c r="B4165" s="207" t="s">
        <v>5288</v>
      </c>
      <c r="C4165" s="207" t="s">
        <v>3817</v>
      </c>
      <c r="D4165" s="297">
        <v>14</v>
      </c>
    </row>
    <row r="4166" spans="1:4" x14ac:dyDescent="0.25">
      <c r="A4166" s="207" t="s">
        <v>1873</v>
      </c>
      <c r="B4166" s="207" t="s">
        <v>5288</v>
      </c>
      <c r="C4166" s="207" t="s">
        <v>5668</v>
      </c>
      <c r="D4166" s="297">
        <v>14</v>
      </c>
    </row>
    <row r="4167" spans="1:4" x14ac:dyDescent="0.25">
      <c r="A4167" s="207" t="s">
        <v>1873</v>
      </c>
      <c r="B4167" s="207" t="s">
        <v>5288</v>
      </c>
      <c r="C4167" s="207" t="s">
        <v>3820</v>
      </c>
      <c r="D4167" s="297">
        <v>14</v>
      </c>
    </row>
    <row r="4168" spans="1:4" x14ac:dyDescent="0.25">
      <c r="A4168" s="207" t="s">
        <v>1873</v>
      </c>
      <c r="B4168" s="207" t="s">
        <v>5288</v>
      </c>
      <c r="C4168" s="207" t="s">
        <v>3823</v>
      </c>
      <c r="D4168" s="297">
        <v>14</v>
      </c>
    </row>
    <row r="4169" spans="1:4" x14ac:dyDescent="0.25">
      <c r="A4169" s="207" t="s">
        <v>1873</v>
      </c>
      <c r="B4169" s="207" t="s">
        <v>5288</v>
      </c>
      <c r="C4169" s="207" t="s">
        <v>5678</v>
      </c>
      <c r="D4169" s="297">
        <v>14</v>
      </c>
    </row>
    <row r="4170" spans="1:4" x14ac:dyDescent="0.25">
      <c r="A4170" s="207" t="s">
        <v>1873</v>
      </c>
      <c r="B4170" s="207" t="s">
        <v>5288</v>
      </c>
      <c r="C4170" s="207" t="s">
        <v>3826</v>
      </c>
      <c r="D4170" s="297">
        <v>14</v>
      </c>
    </row>
    <row r="4171" spans="1:4" x14ac:dyDescent="0.25">
      <c r="A4171" s="207" t="s">
        <v>1873</v>
      </c>
      <c r="B4171" s="207" t="s">
        <v>5288</v>
      </c>
      <c r="C4171" s="207" t="s">
        <v>3829</v>
      </c>
      <c r="D4171" s="297">
        <v>14</v>
      </c>
    </row>
    <row r="4172" spans="1:4" x14ac:dyDescent="0.25">
      <c r="A4172" s="207" t="s">
        <v>1873</v>
      </c>
      <c r="B4172" s="207" t="s">
        <v>5288</v>
      </c>
      <c r="C4172" s="207" t="s">
        <v>5688</v>
      </c>
      <c r="D4172" s="297">
        <v>14</v>
      </c>
    </row>
    <row r="4173" spans="1:4" x14ac:dyDescent="0.25">
      <c r="A4173" s="207" t="s">
        <v>1873</v>
      </c>
      <c r="B4173" s="207" t="s">
        <v>5288</v>
      </c>
      <c r="C4173" s="207" t="s">
        <v>3831</v>
      </c>
      <c r="D4173" s="297">
        <v>8</v>
      </c>
    </row>
    <row r="4174" spans="1:4" x14ac:dyDescent="0.25">
      <c r="A4174" s="207" t="s">
        <v>1873</v>
      </c>
      <c r="B4174" s="207" t="s">
        <v>5288</v>
      </c>
      <c r="C4174" s="207" t="s">
        <v>5695</v>
      </c>
      <c r="D4174" s="297">
        <v>8</v>
      </c>
    </row>
    <row r="4175" spans="1:4" x14ac:dyDescent="0.25">
      <c r="A4175" s="207" t="s">
        <v>1873</v>
      </c>
      <c r="B4175" s="207" t="s">
        <v>5288</v>
      </c>
      <c r="C4175" s="207" t="s">
        <v>3834</v>
      </c>
      <c r="D4175" s="297">
        <v>12</v>
      </c>
    </row>
    <row r="4176" spans="1:4" x14ac:dyDescent="0.25">
      <c r="A4176" s="207" t="s">
        <v>1873</v>
      </c>
      <c r="B4176" s="207" t="s">
        <v>5288</v>
      </c>
      <c r="C4176" s="207" t="s">
        <v>5702</v>
      </c>
      <c r="D4176" s="297">
        <v>12</v>
      </c>
    </row>
    <row r="4177" spans="1:4" x14ac:dyDescent="0.25">
      <c r="A4177" s="207" t="s">
        <v>1873</v>
      </c>
      <c r="B4177" s="207" t="s">
        <v>5288</v>
      </c>
      <c r="C4177" s="207" t="s">
        <v>3873</v>
      </c>
      <c r="D4177" s="297">
        <v>14</v>
      </c>
    </row>
    <row r="4178" spans="1:4" x14ac:dyDescent="0.25">
      <c r="A4178" s="207" t="s">
        <v>1873</v>
      </c>
      <c r="B4178" s="207" t="s">
        <v>5288</v>
      </c>
      <c r="C4178" s="207" t="s">
        <v>3995</v>
      </c>
      <c r="D4178" s="297">
        <v>14</v>
      </c>
    </row>
    <row r="4179" spans="1:4" x14ac:dyDescent="0.25">
      <c r="A4179" s="207" t="s">
        <v>1878</v>
      </c>
      <c r="B4179" s="207" t="s">
        <v>5288</v>
      </c>
      <c r="C4179" s="207" t="s">
        <v>3628</v>
      </c>
      <c r="D4179" s="297">
        <v>172</v>
      </c>
    </row>
    <row r="4180" spans="1:4" x14ac:dyDescent="0.25">
      <c r="A4180" s="207" t="s">
        <v>1878</v>
      </c>
      <c r="B4180" s="207" t="s">
        <v>5288</v>
      </c>
      <c r="C4180" s="207" t="s">
        <v>3735</v>
      </c>
      <c r="D4180" s="297">
        <v>62</v>
      </c>
    </row>
    <row r="4181" spans="1:4" x14ac:dyDescent="0.25">
      <c r="A4181" s="207" t="s">
        <v>1878</v>
      </c>
      <c r="B4181" s="207" t="s">
        <v>5288</v>
      </c>
      <c r="C4181" s="207" t="s">
        <v>3738</v>
      </c>
      <c r="D4181" s="297">
        <v>48</v>
      </c>
    </row>
    <row r="4182" spans="1:4" x14ac:dyDescent="0.25">
      <c r="A4182" s="207" t="s">
        <v>1878</v>
      </c>
      <c r="B4182" s="207" t="s">
        <v>5288</v>
      </c>
      <c r="C4182" s="207" t="s">
        <v>3744</v>
      </c>
      <c r="D4182" s="297">
        <v>24</v>
      </c>
    </row>
    <row r="4183" spans="1:4" x14ac:dyDescent="0.25">
      <c r="A4183" s="207" t="s">
        <v>1878</v>
      </c>
      <c r="B4183" s="207" t="s">
        <v>5288</v>
      </c>
      <c r="C4183" s="207" t="s">
        <v>3747</v>
      </c>
      <c r="D4183" s="297">
        <v>4</v>
      </c>
    </row>
    <row r="4184" spans="1:4" x14ac:dyDescent="0.25">
      <c r="A4184" s="207" t="s">
        <v>1878</v>
      </c>
      <c r="B4184" s="207" t="s">
        <v>5288</v>
      </c>
      <c r="C4184" s="207" t="s">
        <v>3790</v>
      </c>
      <c r="D4184" s="297">
        <v>14</v>
      </c>
    </row>
    <row r="4185" spans="1:4" x14ac:dyDescent="0.25">
      <c r="A4185" s="207" t="s">
        <v>1878</v>
      </c>
      <c r="B4185" s="207" t="s">
        <v>5288</v>
      </c>
      <c r="C4185" s="207" t="s">
        <v>5640</v>
      </c>
      <c r="D4185" s="297">
        <v>36</v>
      </c>
    </row>
    <row r="4186" spans="1:4" x14ac:dyDescent="0.25">
      <c r="A4186" s="207" t="s">
        <v>1878</v>
      </c>
      <c r="B4186" s="207" t="s">
        <v>5288</v>
      </c>
      <c r="C4186" s="207" t="s">
        <v>3796</v>
      </c>
      <c r="D4186" s="297">
        <v>4</v>
      </c>
    </row>
    <row r="4187" spans="1:4" x14ac:dyDescent="0.25">
      <c r="A4187" s="207" t="s">
        <v>1878</v>
      </c>
      <c r="B4187" s="207" t="s">
        <v>5288</v>
      </c>
      <c r="C4187" s="207" t="s">
        <v>5647</v>
      </c>
      <c r="D4187" s="297">
        <v>4</v>
      </c>
    </row>
    <row r="4188" spans="1:4" x14ac:dyDescent="0.25">
      <c r="A4188" s="207" t="s">
        <v>1878</v>
      </c>
      <c r="B4188" s="207" t="s">
        <v>5288</v>
      </c>
      <c r="C4188" s="207" t="s">
        <v>3802</v>
      </c>
      <c r="D4188" s="297">
        <v>10</v>
      </c>
    </row>
    <row r="4189" spans="1:4" x14ac:dyDescent="0.25">
      <c r="A4189" s="207" t="s">
        <v>1878</v>
      </c>
      <c r="B4189" s="207" t="s">
        <v>5288</v>
      </c>
      <c r="C4189" s="207" t="s">
        <v>5654</v>
      </c>
      <c r="D4189" s="297">
        <v>27</v>
      </c>
    </row>
    <row r="4190" spans="1:4" x14ac:dyDescent="0.25">
      <c r="A4190" s="207" t="s">
        <v>1878</v>
      </c>
      <c r="B4190" s="207" t="s">
        <v>5288</v>
      </c>
      <c r="C4190" s="207" t="s">
        <v>3808</v>
      </c>
      <c r="D4190" s="297">
        <v>14</v>
      </c>
    </row>
    <row r="4191" spans="1:4" x14ac:dyDescent="0.25">
      <c r="A4191" s="207" t="s">
        <v>1878</v>
      </c>
      <c r="B4191" s="207" t="s">
        <v>5288</v>
      </c>
      <c r="C4191" s="207" t="s">
        <v>5661</v>
      </c>
      <c r="D4191" s="297">
        <v>39</v>
      </c>
    </row>
    <row r="4192" spans="1:4" x14ac:dyDescent="0.25">
      <c r="A4192" s="207" t="s">
        <v>1878</v>
      </c>
      <c r="B4192" s="207" t="s">
        <v>5288</v>
      </c>
      <c r="C4192" s="207" t="s">
        <v>3814</v>
      </c>
      <c r="D4192" s="297">
        <v>14</v>
      </c>
    </row>
    <row r="4193" spans="1:4" x14ac:dyDescent="0.25">
      <c r="A4193" s="207" t="s">
        <v>1878</v>
      </c>
      <c r="B4193" s="207" t="s">
        <v>5288</v>
      </c>
      <c r="C4193" s="207" t="s">
        <v>5668</v>
      </c>
      <c r="D4193" s="297">
        <v>18</v>
      </c>
    </row>
    <row r="4194" spans="1:4" x14ac:dyDescent="0.25">
      <c r="A4194" s="207" t="s">
        <v>1878</v>
      </c>
      <c r="B4194" s="207" t="s">
        <v>5288</v>
      </c>
      <c r="C4194" s="207" t="s">
        <v>3820</v>
      </c>
      <c r="D4194" s="297">
        <v>14</v>
      </c>
    </row>
    <row r="4195" spans="1:4" x14ac:dyDescent="0.25">
      <c r="A4195" s="207" t="s">
        <v>1878</v>
      </c>
      <c r="B4195" s="207" t="s">
        <v>5288</v>
      </c>
      <c r="C4195" s="207" t="s">
        <v>5678</v>
      </c>
      <c r="D4195" s="297">
        <v>20</v>
      </c>
    </row>
    <row r="4196" spans="1:4" x14ac:dyDescent="0.25">
      <c r="A4196" s="207" t="s">
        <v>1878</v>
      </c>
      <c r="B4196" s="207" t="s">
        <v>5288</v>
      </c>
      <c r="C4196" s="207" t="s">
        <v>3826</v>
      </c>
      <c r="D4196" s="297">
        <v>14</v>
      </c>
    </row>
    <row r="4197" spans="1:4" x14ac:dyDescent="0.25">
      <c r="A4197" s="207" t="s">
        <v>1878</v>
      </c>
      <c r="B4197" s="207" t="s">
        <v>5288</v>
      </c>
      <c r="C4197" s="207" t="s">
        <v>5688</v>
      </c>
      <c r="D4197" s="297">
        <v>39</v>
      </c>
    </row>
    <row r="4198" spans="1:4" x14ac:dyDescent="0.25">
      <c r="A4198" s="207" t="s">
        <v>1878</v>
      </c>
      <c r="B4198" s="207" t="s">
        <v>5288</v>
      </c>
      <c r="C4198" s="207" t="s">
        <v>3831</v>
      </c>
      <c r="D4198" s="297">
        <v>14</v>
      </c>
    </row>
    <row r="4199" spans="1:4" x14ac:dyDescent="0.25">
      <c r="A4199" s="207" t="s">
        <v>1878</v>
      </c>
      <c r="B4199" s="207" t="s">
        <v>5288</v>
      </c>
      <c r="C4199" s="207" t="s">
        <v>5695</v>
      </c>
      <c r="D4199" s="297">
        <v>14</v>
      </c>
    </row>
    <row r="4200" spans="1:4" x14ac:dyDescent="0.25">
      <c r="A4200" s="207" t="s">
        <v>1878</v>
      </c>
      <c r="B4200" s="207" t="s">
        <v>5288</v>
      </c>
      <c r="C4200" s="207" t="s">
        <v>3834</v>
      </c>
      <c r="D4200" s="297">
        <v>14</v>
      </c>
    </row>
    <row r="4201" spans="1:4" x14ac:dyDescent="0.25">
      <c r="A4201" s="207" t="s">
        <v>1878</v>
      </c>
      <c r="B4201" s="207" t="s">
        <v>5288</v>
      </c>
      <c r="C4201" s="207" t="s">
        <v>5702</v>
      </c>
      <c r="D4201" s="297">
        <v>16</v>
      </c>
    </row>
    <row r="4202" spans="1:4" x14ac:dyDescent="0.25">
      <c r="A4202" s="207" t="s">
        <v>1878</v>
      </c>
      <c r="B4202" s="207" t="s">
        <v>5288</v>
      </c>
      <c r="C4202" s="207" t="s">
        <v>3864</v>
      </c>
      <c r="D4202" s="297">
        <v>23</v>
      </c>
    </row>
    <row r="4203" spans="1:4" x14ac:dyDescent="0.25">
      <c r="A4203" s="207" t="s">
        <v>1878</v>
      </c>
      <c r="B4203" s="207" t="s">
        <v>5288</v>
      </c>
      <c r="C4203" s="207" t="s">
        <v>3867</v>
      </c>
      <c r="D4203" s="297">
        <v>14</v>
      </c>
    </row>
    <row r="4204" spans="1:4" x14ac:dyDescent="0.25">
      <c r="A4204" s="207" t="s">
        <v>1878</v>
      </c>
      <c r="B4204" s="207" t="s">
        <v>5288</v>
      </c>
      <c r="C4204" s="207" t="s">
        <v>3870</v>
      </c>
      <c r="D4204" s="297">
        <v>15</v>
      </c>
    </row>
    <row r="4205" spans="1:4" x14ac:dyDescent="0.25">
      <c r="A4205" s="207" t="s">
        <v>1878</v>
      </c>
      <c r="B4205" s="207" t="s">
        <v>5288</v>
      </c>
      <c r="C4205" s="207" t="s">
        <v>3995</v>
      </c>
      <c r="D4205" s="297">
        <v>23</v>
      </c>
    </row>
    <row r="4206" spans="1:4" x14ac:dyDescent="0.25">
      <c r="A4206" s="207" t="s">
        <v>1882</v>
      </c>
      <c r="B4206" s="207" t="s">
        <v>5288</v>
      </c>
      <c r="C4206" s="207" t="s">
        <v>3628</v>
      </c>
      <c r="D4206" s="297">
        <v>155</v>
      </c>
    </row>
    <row r="4207" spans="1:4" x14ac:dyDescent="0.25">
      <c r="A4207" s="207" t="s">
        <v>1882</v>
      </c>
      <c r="B4207" s="207" t="s">
        <v>5288</v>
      </c>
      <c r="C4207" s="207" t="s">
        <v>3744</v>
      </c>
      <c r="D4207" s="297">
        <v>41</v>
      </c>
    </row>
    <row r="4208" spans="1:4" x14ac:dyDescent="0.25">
      <c r="A4208" s="207" t="s">
        <v>1882</v>
      </c>
      <c r="B4208" s="207" t="s">
        <v>5288</v>
      </c>
      <c r="C4208" s="207" t="s">
        <v>3747</v>
      </c>
      <c r="D4208" s="297">
        <v>55</v>
      </c>
    </row>
    <row r="4209" spans="1:4" x14ac:dyDescent="0.25">
      <c r="A4209" s="207" t="s">
        <v>1882</v>
      </c>
      <c r="B4209" s="207" t="s">
        <v>5288</v>
      </c>
      <c r="C4209" s="207" t="s">
        <v>3779</v>
      </c>
      <c r="D4209" s="297">
        <v>23</v>
      </c>
    </row>
    <row r="4210" spans="1:4" x14ac:dyDescent="0.25">
      <c r="A4210" s="207" t="s">
        <v>1882</v>
      </c>
      <c r="B4210" s="207" t="s">
        <v>5288</v>
      </c>
      <c r="C4210" s="207" t="s">
        <v>3782</v>
      </c>
      <c r="D4210" s="297">
        <v>23</v>
      </c>
    </row>
    <row r="4211" spans="1:4" x14ac:dyDescent="0.25">
      <c r="A4211" s="207" t="s">
        <v>1882</v>
      </c>
      <c r="B4211" s="207" t="s">
        <v>5288</v>
      </c>
      <c r="C4211" s="207" t="s">
        <v>5629</v>
      </c>
      <c r="D4211" s="297">
        <v>16</v>
      </c>
    </row>
    <row r="4212" spans="1:4" x14ac:dyDescent="0.25">
      <c r="A4212" s="207" t="s">
        <v>1882</v>
      </c>
      <c r="B4212" s="207" t="s">
        <v>5288</v>
      </c>
      <c r="C4212" s="207" t="s">
        <v>3785</v>
      </c>
      <c r="D4212" s="297">
        <v>23</v>
      </c>
    </row>
    <row r="4213" spans="1:4" x14ac:dyDescent="0.25">
      <c r="A4213" s="207" t="s">
        <v>1882</v>
      </c>
      <c r="B4213" s="207" t="s">
        <v>5288</v>
      </c>
      <c r="C4213" s="207" t="s">
        <v>3787</v>
      </c>
      <c r="D4213" s="297">
        <v>23</v>
      </c>
    </row>
    <row r="4214" spans="1:4" x14ac:dyDescent="0.25">
      <c r="A4214" s="207" t="s">
        <v>1882</v>
      </c>
      <c r="B4214" s="207" t="s">
        <v>5288</v>
      </c>
      <c r="C4214" s="207" t="s">
        <v>7727</v>
      </c>
      <c r="D4214" s="297">
        <v>16</v>
      </c>
    </row>
    <row r="4215" spans="1:4" x14ac:dyDescent="0.25">
      <c r="A4215" s="207" t="s">
        <v>1882</v>
      </c>
      <c r="B4215" s="207" t="s">
        <v>5288</v>
      </c>
      <c r="C4215" s="207" t="s">
        <v>3790</v>
      </c>
      <c r="D4215" s="297">
        <v>23</v>
      </c>
    </row>
    <row r="4216" spans="1:4" x14ac:dyDescent="0.25">
      <c r="A4216" s="207" t="s">
        <v>1882</v>
      </c>
      <c r="B4216" s="207" t="s">
        <v>5288</v>
      </c>
      <c r="C4216" s="207" t="s">
        <v>3793</v>
      </c>
      <c r="D4216" s="297">
        <v>23</v>
      </c>
    </row>
    <row r="4217" spans="1:4" x14ac:dyDescent="0.25">
      <c r="A4217" s="207" t="s">
        <v>1882</v>
      </c>
      <c r="B4217" s="207" t="s">
        <v>5288</v>
      </c>
      <c r="C4217" s="207" t="s">
        <v>5640</v>
      </c>
      <c r="D4217" s="297">
        <v>16</v>
      </c>
    </row>
    <row r="4218" spans="1:4" x14ac:dyDescent="0.25">
      <c r="A4218" s="207" t="s">
        <v>1882</v>
      </c>
      <c r="B4218" s="207" t="s">
        <v>5288</v>
      </c>
      <c r="C4218" s="207" t="s">
        <v>3796</v>
      </c>
      <c r="D4218" s="297">
        <v>25</v>
      </c>
    </row>
    <row r="4219" spans="1:4" x14ac:dyDescent="0.25">
      <c r="A4219" s="207" t="s">
        <v>1882</v>
      </c>
      <c r="B4219" s="207" t="s">
        <v>5288</v>
      </c>
      <c r="C4219" s="207" t="s">
        <v>3799</v>
      </c>
      <c r="D4219" s="297">
        <v>23</v>
      </c>
    </row>
    <row r="4220" spans="1:4" x14ac:dyDescent="0.25">
      <c r="A4220" s="207" t="s">
        <v>1882</v>
      </c>
      <c r="B4220" s="207" t="s">
        <v>5288</v>
      </c>
      <c r="C4220" s="207" t="s">
        <v>5647</v>
      </c>
      <c r="D4220" s="297">
        <v>18</v>
      </c>
    </row>
    <row r="4221" spans="1:4" x14ac:dyDescent="0.25">
      <c r="A4221" s="207" t="s">
        <v>1882</v>
      </c>
      <c r="B4221" s="207" t="s">
        <v>5288</v>
      </c>
      <c r="C4221" s="207" t="s">
        <v>3802</v>
      </c>
      <c r="D4221" s="297">
        <v>15</v>
      </c>
    </row>
    <row r="4222" spans="1:4" x14ac:dyDescent="0.25">
      <c r="A4222" s="207" t="s">
        <v>1882</v>
      </c>
      <c r="B4222" s="207" t="s">
        <v>5288</v>
      </c>
      <c r="C4222" s="207" t="s">
        <v>3805</v>
      </c>
      <c r="D4222" s="297">
        <v>10</v>
      </c>
    </row>
    <row r="4223" spans="1:4" x14ac:dyDescent="0.25">
      <c r="A4223" s="207" t="s">
        <v>1882</v>
      </c>
      <c r="B4223" s="207" t="s">
        <v>5288</v>
      </c>
      <c r="C4223" s="207" t="s">
        <v>5654</v>
      </c>
      <c r="D4223" s="297">
        <v>15</v>
      </c>
    </row>
    <row r="4224" spans="1:4" x14ac:dyDescent="0.25">
      <c r="A4224" s="207" t="s">
        <v>1882</v>
      </c>
      <c r="B4224" s="207" t="s">
        <v>5288</v>
      </c>
      <c r="C4224" s="207" t="s">
        <v>3808</v>
      </c>
      <c r="D4224" s="297">
        <v>23</v>
      </c>
    </row>
    <row r="4225" spans="1:4" x14ac:dyDescent="0.25">
      <c r="A4225" s="207" t="s">
        <v>1882</v>
      </c>
      <c r="B4225" s="207" t="s">
        <v>5288</v>
      </c>
      <c r="C4225" s="207" t="s">
        <v>3811</v>
      </c>
      <c r="D4225" s="297">
        <v>23</v>
      </c>
    </row>
    <row r="4226" spans="1:4" x14ac:dyDescent="0.25">
      <c r="A4226" s="207" t="s">
        <v>1882</v>
      </c>
      <c r="B4226" s="207" t="s">
        <v>5288</v>
      </c>
      <c r="C4226" s="207" t="s">
        <v>5661</v>
      </c>
      <c r="D4226" s="297">
        <v>16</v>
      </c>
    </row>
    <row r="4227" spans="1:4" x14ac:dyDescent="0.25">
      <c r="A4227" s="207" t="s">
        <v>1882</v>
      </c>
      <c r="B4227" s="207" t="s">
        <v>5288</v>
      </c>
      <c r="C4227" s="207" t="s">
        <v>3814</v>
      </c>
      <c r="D4227" s="297">
        <v>24</v>
      </c>
    </row>
    <row r="4228" spans="1:4" x14ac:dyDescent="0.25">
      <c r="A4228" s="207" t="s">
        <v>1882</v>
      </c>
      <c r="B4228" s="207" t="s">
        <v>5288</v>
      </c>
      <c r="C4228" s="207" t="s">
        <v>3817</v>
      </c>
      <c r="D4228" s="297">
        <v>23</v>
      </c>
    </row>
    <row r="4229" spans="1:4" x14ac:dyDescent="0.25">
      <c r="A4229" s="207" t="s">
        <v>1882</v>
      </c>
      <c r="B4229" s="207" t="s">
        <v>5288</v>
      </c>
      <c r="C4229" s="207" t="s">
        <v>5668</v>
      </c>
      <c r="D4229" s="297">
        <v>16</v>
      </c>
    </row>
    <row r="4230" spans="1:4" x14ac:dyDescent="0.25">
      <c r="A4230" s="207" t="s">
        <v>1882</v>
      </c>
      <c r="B4230" s="207" t="s">
        <v>5288</v>
      </c>
      <c r="C4230" s="207" t="s">
        <v>3820</v>
      </c>
      <c r="D4230" s="297">
        <v>23</v>
      </c>
    </row>
    <row r="4231" spans="1:4" x14ac:dyDescent="0.25">
      <c r="A4231" s="207" t="s">
        <v>1882</v>
      </c>
      <c r="B4231" s="207" t="s">
        <v>5288</v>
      </c>
      <c r="C4231" s="207" t="s">
        <v>3823</v>
      </c>
      <c r="D4231" s="297">
        <v>23</v>
      </c>
    </row>
    <row r="4232" spans="1:4" x14ac:dyDescent="0.25">
      <c r="A4232" s="207" t="s">
        <v>1882</v>
      </c>
      <c r="B4232" s="207" t="s">
        <v>5288</v>
      </c>
      <c r="C4232" s="207" t="s">
        <v>5678</v>
      </c>
      <c r="D4232" s="297">
        <v>16</v>
      </c>
    </row>
    <row r="4233" spans="1:4" x14ac:dyDescent="0.25">
      <c r="A4233" s="207" t="s">
        <v>1882</v>
      </c>
      <c r="B4233" s="207" t="s">
        <v>5288</v>
      </c>
      <c r="C4233" s="207" t="s">
        <v>3826</v>
      </c>
      <c r="D4233" s="297">
        <v>23</v>
      </c>
    </row>
    <row r="4234" spans="1:4" x14ac:dyDescent="0.25">
      <c r="A4234" s="207" t="s">
        <v>1882</v>
      </c>
      <c r="B4234" s="207" t="s">
        <v>5288</v>
      </c>
      <c r="C4234" s="207" t="s">
        <v>3829</v>
      </c>
      <c r="D4234" s="297">
        <v>23</v>
      </c>
    </row>
    <row r="4235" spans="1:4" x14ac:dyDescent="0.25">
      <c r="A4235" s="207" t="s">
        <v>1882</v>
      </c>
      <c r="B4235" s="207" t="s">
        <v>5288</v>
      </c>
      <c r="C4235" s="207" t="s">
        <v>5688</v>
      </c>
      <c r="D4235" s="297">
        <v>16</v>
      </c>
    </row>
    <row r="4236" spans="1:4" x14ac:dyDescent="0.25">
      <c r="A4236" s="207" t="s">
        <v>1882</v>
      </c>
      <c r="B4236" s="207" t="s">
        <v>5288</v>
      </c>
      <c r="C4236" s="207" t="s">
        <v>3831</v>
      </c>
      <c r="D4236" s="297">
        <v>23</v>
      </c>
    </row>
    <row r="4237" spans="1:4" x14ac:dyDescent="0.25">
      <c r="A4237" s="207" t="s">
        <v>1882</v>
      </c>
      <c r="B4237" s="207" t="s">
        <v>5288</v>
      </c>
      <c r="C4237" s="207" t="s">
        <v>5695</v>
      </c>
      <c r="D4237" s="297">
        <v>16</v>
      </c>
    </row>
    <row r="4238" spans="1:4" x14ac:dyDescent="0.25">
      <c r="A4238" s="207" t="s">
        <v>1882</v>
      </c>
      <c r="B4238" s="207" t="s">
        <v>5288</v>
      </c>
      <c r="C4238" s="207" t="s">
        <v>3834</v>
      </c>
      <c r="D4238" s="297">
        <v>21</v>
      </c>
    </row>
    <row r="4239" spans="1:4" x14ac:dyDescent="0.25">
      <c r="A4239" s="207" t="s">
        <v>1882</v>
      </c>
      <c r="B4239" s="207" t="s">
        <v>5288</v>
      </c>
      <c r="C4239" s="207" t="s">
        <v>5702</v>
      </c>
      <c r="D4239" s="297">
        <v>14</v>
      </c>
    </row>
    <row r="4240" spans="1:4" x14ac:dyDescent="0.25">
      <c r="A4240" s="207" t="s">
        <v>1882</v>
      </c>
      <c r="B4240" s="207" t="s">
        <v>5288</v>
      </c>
      <c r="C4240" s="207" t="s">
        <v>3837</v>
      </c>
      <c r="D4240" s="297">
        <v>17</v>
      </c>
    </row>
    <row r="4241" spans="1:4" x14ac:dyDescent="0.25">
      <c r="A4241" s="207" t="s">
        <v>1882</v>
      </c>
      <c r="B4241" s="207" t="s">
        <v>5288</v>
      </c>
      <c r="C4241" s="207" t="s">
        <v>5708</v>
      </c>
      <c r="D4241" s="297">
        <v>16</v>
      </c>
    </row>
    <row r="4242" spans="1:4" x14ac:dyDescent="0.25">
      <c r="A4242" s="207" t="s">
        <v>1882</v>
      </c>
      <c r="B4242" s="207" t="s">
        <v>5288</v>
      </c>
      <c r="C4242" s="207" t="s">
        <v>3870</v>
      </c>
      <c r="D4242" s="297">
        <v>16</v>
      </c>
    </row>
    <row r="4243" spans="1:4" x14ac:dyDescent="0.25">
      <c r="A4243" s="207" t="s">
        <v>1882</v>
      </c>
      <c r="B4243" s="207" t="s">
        <v>5288</v>
      </c>
      <c r="C4243" s="207" t="s">
        <v>3873</v>
      </c>
      <c r="D4243" s="297">
        <v>16</v>
      </c>
    </row>
    <row r="4244" spans="1:4" x14ac:dyDescent="0.25">
      <c r="A4244" s="207" t="s">
        <v>1882</v>
      </c>
      <c r="B4244" s="207" t="s">
        <v>5288</v>
      </c>
      <c r="C4244" s="207" t="s">
        <v>3995</v>
      </c>
      <c r="D4244" s="297">
        <v>16</v>
      </c>
    </row>
    <row r="4245" spans="1:4" x14ac:dyDescent="0.25">
      <c r="A4245" s="207" t="s">
        <v>1894</v>
      </c>
      <c r="B4245" s="207" t="s">
        <v>5307</v>
      </c>
      <c r="C4245" s="207" t="s">
        <v>3663</v>
      </c>
      <c r="D4245" s="297">
        <v>13</v>
      </c>
    </row>
    <row r="4246" spans="1:4" x14ac:dyDescent="0.25">
      <c r="A4246" s="207" t="s">
        <v>1905</v>
      </c>
      <c r="B4246" s="207" t="s">
        <v>5284</v>
      </c>
      <c r="C4246" s="207" t="s">
        <v>3338</v>
      </c>
      <c r="D4246" s="297">
        <v>697</v>
      </c>
    </row>
    <row r="4247" spans="1:4" x14ac:dyDescent="0.25">
      <c r="A4247" s="207" t="s">
        <v>1905</v>
      </c>
      <c r="B4247" s="207" t="s">
        <v>5284</v>
      </c>
      <c r="C4247" s="207" t="s">
        <v>9036</v>
      </c>
      <c r="D4247" s="297">
        <v>17</v>
      </c>
    </row>
    <row r="4248" spans="1:4" x14ac:dyDescent="0.25">
      <c r="A4248" s="207" t="s">
        <v>1905</v>
      </c>
      <c r="B4248" s="207" t="s">
        <v>5284</v>
      </c>
      <c r="C4248" s="207" t="s">
        <v>3341</v>
      </c>
      <c r="D4248" s="297">
        <v>4792</v>
      </c>
    </row>
    <row r="4249" spans="1:4" x14ac:dyDescent="0.25">
      <c r="A4249" s="207" t="s">
        <v>1905</v>
      </c>
      <c r="B4249" s="207" t="s">
        <v>5284</v>
      </c>
      <c r="C4249" s="207" t="s">
        <v>7897</v>
      </c>
      <c r="D4249" s="297">
        <v>6</v>
      </c>
    </row>
    <row r="4250" spans="1:4" x14ac:dyDescent="0.25">
      <c r="A4250" s="207" t="s">
        <v>1905</v>
      </c>
      <c r="B4250" s="207" t="s">
        <v>5284</v>
      </c>
      <c r="C4250" s="207" t="s">
        <v>9037</v>
      </c>
      <c r="D4250" s="297">
        <v>28</v>
      </c>
    </row>
    <row r="4251" spans="1:4" x14ac:dyDescent="0.25">
      <c r="A4251" s="207" t="s">
        <v>1905</v>
      </c>
      <c r="B4251" s="207" t="s">
        <v>5284</v>
      </c>
      <c r="C4251" s="207" t="s">
        <v>9038</v>
      </c>
      <c r="D4251" s="297">
        <v>4</v>
      </c>
    </row>
    <row r="4252" spans="1:4" x14ac:dyDescent="0.25">
      <c r="A4252" s="207" t="s">
        <v>1905</v>
      </c>
      <c r="B4252" s="207" t="s">
        <v>5284</v>
      </c>
      <c r="C4252" s="207" t="s">
        <v>3386</v>
      </c>
      <c r="D4252" s="297">
        <v>24</v>
      </c>
    </row>
    <row r="4253" spans="1:4" x14ac:dyDescent="0.25">
      <c r="A4253" s="207" t="s">
        <v>1905</v>
      </c>
      <c r="B4253" s="207" t="s">
        <v>5284</v>
      </c>
      <c r="C4253" s="207" t="s">
        <v>7597</v>
      </c>
      <c r="D4253" s="297">
        <v>145</v>
      </c>
    </row>
    <row r="4254" spans="1:4" x14ac:dyDescent="0.25">
      <c r="A4254" s="207" t="s">
        <v>1905</v>
      </c>
      <c r="B4254" s="207" t="s">
        <v>5284</v>
      </c>
      <c r="C4254" s="207" t="s">
        <v>8498</v>
      </c>
      <c r="D4254" s="297">
        <v>24</v>
      </c>
    </row>
    <row r="4255" spans="1:4" x14ac:dyDescent="0.25">
      <c r="A4255" s="207" t="s">
        <v>1905</v>
      </c>
      <c r="B4255" s="207" t="s">
        <v>5284</v>
      </c>
      <c r="C4255" s="207" t="s">
        <v>8499</v>
      </c>
      <c r="D4255" s="297">
        <v>24</v>
      </c>
    </row>
    <row r="4256" spans="1:4" x14ac:dyDescent="0.25">
      <c r="A4256" s="207" t="s">
        <v>1905</v>
      </c>
      <c r="B4256" s="207" t="s">
        <v>5284</v>
      </c>
      <c r="C4256" s="207" t="s">
        <v>3397</v>
      </c>
      <c r="D4256" s="297">
        <v>14</v>
      </c>
    </row>
    <row r="4257" spans="1:4" x14ac:dyDescent="0.25">
      <c r="A4257" s="207" t="s">
        <v>1905</v>
      </c>
      <c r="B4257" s="207" t="s">
        <v>5284</v>
      </c>
      <c r="C4257" s="207" t="s">
        <v>8500</v>
      </c>
      <c r="D4257" s="297">
        <v>24</v>
      </c>
    </row>
    <row r="4258" spans="1:4" x14ac:dyDescent="0.25">
      <c r="A4258" s="207" t="s">
        <v>1905</v>
      </c>
      <c r="B4258" s="207" t="s">
        <v>5284</v>
      </c>
      <c r="C4258" s="207" t="s">
        <v>8177</v>
      </c>
      <c r="D4258" s="297">
        <v>12</v>
      </c>
    </row>
    <row r="4259" spans="1:4" x14ac:dyDescent="0.25">
      <c r="A4259" s="207" t="s">
        <v>1905</v>
      </c>
      <c r="B4259" s="207" t="s">
        <v>5284</v>
      </c>
      <c r="C4259" s="207" t="s">
        <v>7954</v>
      </c>
      <c r="D4259" s="297">
        <v>133</v>
      </c>
    </row>
    <row r="4260" spans="1:4" x14ac:dyDescent="0.25">
      <c r="A4260" s="207" t="s">
        <v>1905</v>
      </c>
      <c r="B4260" s="207" t="s">
        <v>5284</v>
      </c>
      <c r="C4260" s="207" t="s">
        <v>8000</v>
      </c>
      <c r="D4260" s="297">
        <v>178</v>
      </c>
    </row>
    <row r="4261" spans="1:4" x14ac:dyDescent="0.25">
      <c r="A4261" s="207" t="s">
        <v>1905</v>
      </c>
      <c r="B4261" s="207" t="s">
        <v>5284</v>
      </c>
      <c r="C4261" s="207" t="s">
        <v>8178</v>
      </c>
      <c r="D4261" s="297">
        <v>167</v>
      </c>
    </row>
    <row r="4262" spans="1:4" x14ac:dyDescent="0.25">
      <c r="A4262" s="207" t="s">
        <v>1905</v>
      </c>
      <c r="B4262" s="207" t="s">
        <v>5284</v>
      </c>
      <c r="C4262" s="207" t="s">
        <v>8001</v>
      </c>
      <c r="D4262" s="297">
        <v>4</v>
      </c>
    </row>
    <row r="4263" spans="1:4" x14ac:dyDescent="0.25">
      <c r="A4263" s="207" t="s">
        <v>1905</v>
      </c>
      <c r="B4263" s="207" t="s">
        <v>5284</v>
      </c>
      <c r="C4263" s="207" t="s">
        <v>8003</v>
      </c>
      <c r="D4263" s="297">
        <v>135</v>
      </c>
    </row>
    <row r="4264" spans="1:4" x14ac:dyDescent="0.25">
      <c r="A4264" s="207" t="s">
        <v>1905</v>
      </c>
      <c r="B4264" s="207" t="s">
        <v>5284</v>
      </c>
      <c r="C4264" s="207" t="s">
        <v>8004</v>
      </c>
      <c r="D4264" s="297">
        <v>135</v>
      </c>
    </row>
    <row r="4265" spans="1:4" x14ac:dyDescent="0.25">
      <c r="A4265" s="207" t="s">
        <v>1905</v>
      </c>
      <c r="B4265" s="207" t="s">
        <v>5284</v>
      </c>
      <c r="C4265" s="207" t="s">
        <v>7986</v>
      </c>
      <c r="D4265" s="297">
        <v>4</v>
      </c>
    </row>
    <row r="4266" spans="1:4" x14ac:dyDescent="0.25">
      <c r="A4266" s="207" t="s">
        <v>1905</v>
      </c>
      <c r="B4266" s="207" t="s">
        <v>5284</v>
      </c>
      <c r="C4266" s="207" t="s">
        <v>9039</v>
      </c>
      <c r="D4266" s="297">
        <v>4</v>
      </c>
    </row>
    <row r="4267" spans="1:4" x14ac:dyDescent="0.25">
      <c r="A4267" s="207" t="s">
        <v>1905</v>
      </c>
      <c r="B4267" s="207" t="s">
        <v>5284</v>
      </c>
      <c r="C4267" s="207" t="s">
        <v>8008</v>
      </c>
      <c r="D4267" s="297">
        <v>48</v>
      </c>
    </row>
    <row r="4268" spans="1:4" x14ac:dyDescent="0.25">
      <c r="A4268" s="207" t="s">
        <v>1905</v>
      </c>
      <c r="B4268" s="207" t="s">
        <v>5284</v>
      </c>
      <c r="C4268" s="207" t="s">
        <v>8515</v>
      </c>
      <c r="D4268" s="297">
        <v>2</v>
      </c>
    </row>
    <row r="4269" spans="1:4" x14ac:dyDescent="0.25">
      <c r="A4269" s="207" t="s">
        <v>1905</v>
      </c>
      <c r="B4269" s="207" t="s">
        <v>5284</v>
      </c>
      <c r="C4269" s="207" t="s">
        <v>8518</v>
      </c>
      <c r="D4269" s="297">
        <v>2</v>
      </c>
    </row>
    <row r="4270" spans="1:4" x14ac:dyDescent="0.25">
      <c r="A4270" s="207" t="s">
        <v>1905</v>
      </c>
      <c r="B4270" s="207" t="s">
        <v>5284</v>
      </c>
      <c r="C4270" s="207" t="s">
        <v>8520</v>
      </c>
      <c r="D4270" s="297">
        <v>4</v>
      </c>
    </row>
    <row r="4271" spans="1:4" x14ac:dyDescent="0.25">
      <c r="A4271" s="207" t="s">
        <v>1905</v>
      </c>
      <c r="B4271" s="207" t="s">
        <v>5284</v>
      </c>
      <c r="C4271" s="207" t="s">
        <v>8538</v>
      </c>
      <c r="D4271" s="297">
        <v>4</v>
      </c>
    </row>
    <row r="4272" spans="1:4" x14ac:dyDescent="0.25">
      <c r="A4272" s="207" t="s">
        <v>1905</v>
      </c>
      <c r="B4272" s="207" t="s">
        <v>5284</v>
      </c>
      <c r="C4272" s="207" t="s">
        <v>8541</v>
      </c>
      <c r="D4272" s="297">
        <v>4</v>
      </c>
    </row>
    <row r="4273" spans="1:4" x14ac:dyDescent="0.25">
      <c r="A4273" s="207" t="s">
        <v>1905</v>
      </c>
      <c r="B4273" s="207" t="s">
        <v>5284</v>
      </c>
      <c r="C4273" s="207" t="s">
        <v>8547</v>
      </c>
      <c r="D4273" s="297">
        <v>2</v>
      </c>
    </row>
    <row r="4274" spans="1:4" x14ac:dyDescent="0.25">
      <c r="A4274" s="207" t="s">
        <v>1905</v>
      </c>
      <c r="B4274" s="207" t="s">
        <v>5284</v>
      </c>
      <c r="C4274" s="207" t="s">
        <v>8561</v>
      </c>
      <c r="D4274" s="297">
        <v>4</v>
      </c>
    </row>
    <row r="4275" spans="1:4" x14ac:dyDescent="0.25">
      <c r="A4275" s="207" t="s">
        <v>1905</v>
      </c>
      <c r="B4275" s="207" t="s">
        <v>5284</v>
      </c>
      <c r="C4275" s="207" t="s">
        <v>8575</v>
      </c>
      <c r="D4275" s="297">
        <v>2</v>
      </c>
    </row>
    <row r="4276" spans="1:4" x14ac:dyDescent="0.25">
      <c r="A4276" s="207" t="s">
        <v>1905</v>
      </c>
      <c r="B4276" s="207" t="s">
        <v>5284</v>
      </c>
      <c r="C4276" s="207" t="s">
        <v>8600</v>
      </c>
      <c r="D4276" s="297">
        <v>42</v>
      </c>
    </row>
    <row r="4277" spans="1:4" x14ac:dyDescent="0.25">
      <c r="A4277" s="207" t="s">
        <v>1905</v>
      </c>
      <c r="B4277" s="207" t="s">
        <v>5284</v>
      </c>
      <c r="C4277" s="207" t="s">
        <v>8619</v>
      </c>
      <c r="D4277" s="297">
        <v>2</v>
      </c>
    </row>
    <row r="4278" spans="1:4" x14ac:dyDescent="0.25">
      <c r="A4278" s="207" t="s">
        <v>1905</v>
      </c>
      <c r="B4278" s="207" t="s">
        <v>5284</v>
      </c>
      <c r="C4278" s="207" t="s">
        <v>8624</v>
      </c>
      <c r="D4278" s="297">
        <v>44</v>
      </c>
    </row>
    <row r="4279" spans="1:4" x14ac:dyDescent="0.25">
      <c r="A4279" s="207" t="s">
        <v>1905</v>
      </c>
      <c r="B4279" s="207" t="s">
        <v>5284</v>
      </c>
      <c r="C4279" s="207" t="s">
        <v>8625</v>
      </c>
      <c r="D4279" s="297">
        <v>10</v>
      </c>
    </row>
    <row r="4280" spans="1:4" x14ac:dyDescent="0.25">
      <c r="A4280" s="207" t="s">
        <v>1905</v>
      </c>
      <c r="B4280" s="207" t="s">
        <v>5284</v>
      </c>
      <c r="C4280" s="207" t="s">
        <v>8629</v>
      </c>
      <c r="D4280" s="297">
        <v>10</v>
      </c>
    </row>
    <row r="4281" spans="1:4" x14ac:dyDescent="0.25">
      <c r="A4281" s="207" t="s">
        <v>1905</v>
      </c>
      <c r="B4281" s="207" t="s">
        <v>5284</v>
      </c>
      <c r="C4281" s="207" t="s">
        <v>8636</v>
      </c>
      <c r="D4281" s="297">
        <v>10</v>
      </c>
    </row>
    <row r="4282" spans="1:4" x14ac:dyDescent="0.25">
      <c r="A4282" s="207" t="s">
        <v>1905</v>
      </c>
      <c r="B4282" s="207" t="s">
        <v>5284</v>
      </c>
      <c r="C4282" s="207" t="s">
        <v>8644</v>
      </c>
      <c r="D4282" s="297">
        <v>74</v>
      </c>
    </row>
    <row r="4283" spans="1:4" x14ac:dyDescent="0.25">
      <c r="A4283" s="207" t="s">
        <v>1905</v>
      </c>
      <c r="B4283" s="207" t="s">
        <v>5284</v>
      </c>
      <c r="C4283" s="207" t="s">
        <v>8645</v>
      </c>
      <c r="D4283" s="297">
        <v>74</v>
      </c>
    </row>
    <row r="4284" spans="1:4" x14ac:dyDescent="0.25">
      <c r="A4284" s="207" t="s">
        <v>1905</v>
      </c>
      <c r="B4284" s="207" t="s">
        <v>5284</v>
      </c>
      <c r="C4284" s="207" t="s">
        <v>8681</v>
      </c>
      <c r="D4284" s="297">
        <v>44</v>
      </c>
    </row>
    <row r="4285" spans="1:4" x14ac:dyDescent="0.25">
      <c r="A4285" s="207" t="s">
        <v>1905</v>
      </c>
      <c r="B4285" s="207" t="s">
        <v>5284</v>
      </c>
      <c r="C4285" s="207" t="s">
        <v>8682</v>
      </c>
      <c r="D4285" s="297">
        <v>44</v>
      </c>
    </row>
    <row r="4286" spans="1:4" x14ac:dyDescent="0.25">
      <c r="A4286" s="207" t="s">
        <v>1905</v>
      </c>
      <c r="B4286" s="207" t="s">
        <v>5284</v>
      </c>
      <c r="C4286" s="207" t="s">
        <v>8690</v>
      </c>
      <c r="D4286" s="297">
        <v>34</v>
      </c>
    </row>
    <row r="4287" spans="1:4" x14ac:dyDescent="0.25">
      <c r="A4287" s="207" t="s">
        <v>1905</v>
      </c>
      <c r="B4287" s="207" t="s">
        <v>5284</v>
      </c>
      <c r="C4287" s="207" t="s">
        <v>8694</v>
      </c>
      <c r="D4287" s="297">
        <v>74</v>
      </c>
    </row>
    <row r="4288" spans="1:4" x14ac:dyDescent="0.25">
      <c r="A4288" s="207" t="s">
        <v>1905</v>
      </c>
      <c r="B4288" s="207" t="s">
        <v>5284</v>
      </c>
      <c r="C4288" s="207" t="s">
        <v>8695</v>
      </c>
      <c r="D4288" s="297">
        <v>74</v>
      </c>
    </row>
    <row r="4289" spans="1:4" x14ac:dyDescent="0.25">
      <c r="A4289" s="207" t="s">
        <v>1905</v>
      </c>
      <c r="B4289" s="207" t="s">
        <v>5284</v>
      </c>
      <c r="C4289" s="207" t="s">
        <v>8707</v>
      </c>
      <c r="D4289" s="297">
        <v>2</v>
      </c>
    </row>
    <row r="4290" spans="1:4" x14ac:dyDescent="0.25">
      <c r="A4290" s="207" t="s">
        <v>1905</v>
      </c>
      <c r="B4290" s="207" t="s">
        <v>5284</v>
      </c>
      <c r="C4290" s="207" t="s">
        <v>8710</v>
      </c>
      <c r="D4290" s="297">
        <v>44</v>
      </c>
    </row>
    <row r="4291" spans="1:4" x14ac:dyDescent="0.25">
      <c r="A4291" s="207" t="s">
        <v>1905</v>
      </c>
      <c r="B4291" s="207" t="s">
        <v>5284</v>
      </c>
      <c r="C4291" s="207" t="s">
        <v>8721</v>
      </c>
      <c r="D4291" s="297">
        <v>78</v>
      </c>
    </row>
    <row r="4292" spans="1:4" x14ac:dyDescent="0.25">
      <c r="A4292" s="207" t="s">
        <v>1905</v>
      </c>
      <c r="B4292" s="207" t="s">
        <v>5284</v>
      </c>
      <c r="C4292" s="207" t="s">
        <v>8723</v>
      </c>
      <c r="D4292" s="297">
        <v>2</v>
      </c>
    </row>
    <row r="4293" spans="1:4" x14ac:dyDescent="0.25">
      <c r="A4293" s="207" t="s">
        <v>1905</v>
      </c>
      <c r="B4293" s="207" t="s">
        <v>5284</v>
      </c>
      <c r="C4293" s="207" t="s">
        <v>8730</v>
      </c>
      <c r="D4293" s="297">
        <v>36</v>
      </c>
    </row>
    <row r="4294" spans="1:4" x14ac:dyDescent="0.25">
      <c r="A4294" s="207" t="s">
        <v>1905</v>
      </c>
      <c r="B4294" s="207" t="s">
        <v>5284</v>
      </c>
      <c r="C4294" s="207" t="s">
        <v>8755</v>
      </c>
      <c r="D4294" s="297">
        <v>2</v>
      </c>
    </row>
    <row r="4295" spans="1:4" x14ac:dyDescent="0.25">
      <c r="A4295" s="207" t="s">
        <v>1905</v>
      </c>
      <c r="B4295" s="207" t="s">
        <v>5284</v>
      </c>
      <c r="C4295" s="207" t="s">
        <v>8764</v>
      </c>
      <c r="D4295" s="297">
        <v>74</v>
      </c>
    </row>
    <row r="4296" spans="1:4" x14ac:dyDescent="0.25">
      <c r="A4296" s="207" t="s">
        <v>1905</v>
      </c>
      <c r="B4296" s="207" t="s">
        <v>5284</v>
      </c>
      <c r="C4296" s="207" t="s">
        <v>8779</v>
      </c>
      <c r="D4296" s="297">
        <v>2</v>
      </c>
    </row>
    <row r="4297" spans="1:4" x14ac:dyDescent="0.25">
      <c r="A4297" s="207" t="s">
        <v>1905</v>
      </c>
      <c r="B4297" s="207" t="s">
        <v>5284</v>
      </c>
      <c r="C4297" s="207" t="s">
        <v>8781</v>
      </c>
      <c r="D4297" s="297">
        <v>40</v>
      </c>
    </row>
    <row r="4298" spans="1:4" x14ac:dyDescent="0.25">
      <c r="A4298" s="207" t="s">
        <v>1905</v>
      </c>
      <c r="B4298" s="207" t="s">
        <v>5284</v>
      </c>
      <c r="C4298" s="207" t="s">
        <v>8785</v>
      </c>
      <c r="D4298" s="297">
        <v>2</v>
      </c>
    </row>
    <row r="4299" spans="1:4" x14ac:dyDescent="0.25">
      <c r="A4299" s="207" t="s">
        <v>1905</v>
      </c>
      <c r="B4299" s="207" t="s">
        <v>5284</v>
      </c>
      <c r="C4299" s="207" t="s">
        <v>8790</v>
      </c>
      <c r="D4299" s="297">
        <v>36</v>
      </c>
    </row>
    <row r="4300" spans="1:4" x14ac:dyDescent="0.25">
      <c r="A4300" s="207" t="s">
        <v>1905</v>
      </c>
      <c r="B4300" s="207" t="s">
        <v>5284</v>
      </c>
      <c r="C4300" s="207" t="s">
        <v>8795</v>
      </c>
      <c r="D4300" s="297">
        <v>4</v>
      </c>
    </row>
    <row r="4301" spans="1:4" x14ac:dyDescent="0.25">
      <c r="A4301" s="207" t="s">
        <v>1905</v>
      </c>
      <c r="B4301" s="207" t="s">
        <v>5284</v>
      </c>
      <c r="C4301" s="207" t="s">
        <v>8801</v>
      </c>
      <c r="D4301" s="297">
        <v>40</v>
      </c>
    </row>
    <row r="4302" spans="1:4" x14ac:dyDescent="0.25">
      <c r="A4302" s="207" t="s">
        <v>1905</v>
      </c>
      <c r="B4302" s="207" t="s">
        <v>5284</v>
      </c>
      <c r="C4302" s="207" t="s">
        <v>8830</v>
      </c>
      <c r="D4302" s="297">
        <v>2</v>
      </c>
    </row>
    <row r="4303" spans="1:4" x14ac:dyDescent="0.25">
      <c r="A4303" s="207" t="s">
        <v>1905</v>
      </c>
      <c r="B4303" s="207" t="s">
        <v>5284</v>
      </c>
      <c r="C4303" s="207" t="s">
        <v>8853</v>
      </c>
      <c r="D4303" s="297">
        <v>2</v>
      </c>
    </row>
    <row r="4304" spans="1:4" x14ac:dyDescent="0.25">
      <c r="A4304" s="207" t="s">
        <v>1905</v>
      </c>
      <c r="B4304" s="207" t="s">
        <v>5284</v>
      </c>
      <c r="C4304" s="207" t="s">
        <v>8871</v>
      </c>
      <c r="D4304" s="297">
        <v>74</v>
      </c>
    </row>
    <row r="4305" spans="1:4" x14ac:dyDescent="0.25">
      <c r="A4305" s="207" t="s">
        <v>1905</v>
      </c>
      <c r="B4305" s="207" t="s">
        <v>5284</v>
      </c>
      <c r="C4305" s="207" t="s">
        <v>8878</v>
      </c>
      <c r="D4305" s="297">
        <v>2</v>
      </c>
    </row>
    <row r="4306" spans="1:4" x14ac:dyDescent="0.25">
      <c r="A4306" s="207" t="s">
        <v>1905</v>
      </c>
      <c r="B4306" s="207" t="s">
        <v>5284</v>
      </c>
      <c r="C4306" s="207" t="s">
        <v>8884</v>
      </c>
      <c r="D4306" s="297">
        <v>56</v>
      </c>
    </row>
    <row r="4307" spans="1:4" x14ac:dyDescent="0.25">
      <c r="A4307" s="207" t="s">
        <v>1905</v>
      </c>
      <c r="B4307" s="207" t="s">
        <v>5284</v>
      </c>
      <c r="C4307" s="207" t="s">
        <v>8900</v>
      </c>
      <c r="D4307" s="297">
        <v>74</v>
      </c>
    </row>
    <row r="4308" spans="1:4" x14ac:dyDescent="0.25">
      <c r="A4308" s="207" t="s">
        <v>1905</v>
      </c>
      <c r="B4308" s="207" t="s">
        <v>5284</v>
      </c>
      <c r="C4308" s="207" t="s">
        <v>8924</v>
      </c>
      <c r="D4308" s="297">
        <v>34</v>
      </c>
    </row>
    <row r="4309" spans="1:4" x14ac:dyDescent="0.25">
      <c r="A4309" s="207" t="s">
        <v>1905</v>
      </c>
      <c r="B4309" s="207" t="s">
        <v>5284</v>
      </c>
      <c r="C4309" s="207" t="s">
        <v>8925</v>
      </c>
      <c r="D4309" s="297">
        <v>14</v>
      </c>
    </row>
    <row r="4310" spans="1:4" x14ac:dyDescent="0.25">
      <c r="A4310" s="207" t="s">
        <v>1905</v>
      </c>
      <c r="B4310" s="207" t="s">
        <v>5284</v>
      </c>
      <c r="C4310" s="207" t="s">
        <v>8928</v>
      </c>
      <c r="D4310" s="297">
        <v>74</v>
      </c>
    </row>
    <row r="4311" spans="1:4" x14ac:dyDescent="0.25">
      <c r="A4311" s="207" t="s">
        <v>1905</v>
      </c>
      <c r="B4311" s="207" t="s">
        <v>5284</v>
      </c>
      <c r="C4311" s="207" t="s">
        <v>8929</v>
      </c>
      <c r="D4311" s="297">
        <v>74</v>
      </c>
    </row>
    <row r="4312" spans="1:4" x14ac:dyDescent="0.25">
      <c r="A4312" s="207" t="s">
        <v>1905</v>
      </c>
      <c r="B4312" s="207" t="s">
        <v>5284</v>
      </c>
      <c r="C4312" s="207" t="s">
        <v>8935</v>
      </c>
      <c r="D4312" s="297">
        <v>8</v>
      </c>
    </row>
    <row r="4313" spans="1:4" x14ac:dyDescent="0.25">
      <c r="A4313" s="207" t="s">
        <v>1905</v>
      </c>
      <c r="B4313" s="207" t="s">
        <v>5284</v>
      </c>
      <c r="C4313" s="207" t="s">
        <v>8936</v>
      </c>
      <c r="D4313" s="297">
        <v>74</v>
      </c>
    </row>
    <row r="4314" spans="1:4" x14ac:dyDescent="0.25">
      <c r="A4314" s="207" t="s">
        <v>1905</v>
      </c>
      <c r="B4314" s="207" t="s">
        <v>5284</v>
      </c>
      <c r="C4314" s="207" t="s">
        <v>8943</v>
      </c>
      <c r="D4314" s="297">
        <v>74</v>
      </c>
    </row>
    <row r="4315" spans="1:4" x14ac:dyDescent="0.25">
      <c r="A4315" s="207" t="s">
        <v>1905</v>
      </c>
      <c r="B4315" s="207" t="s">
        <v>5284</v>
      </c>
      <c r="C4315" s="207" t="s">
        <v>8944</v>
      </c>
      <c r="D4315" s="297">
        <v>74</v>
      </c>
    </row>
    <row r="4316" spans="1:4" x14ac:dyDescent="0.25">
      <c r="A4316" s="207" t="s">
        <v>1905</v>
      </c>
      <c r="B4316" s="207" t="s">
        <v>5284</v>
      </c>
      <c r="C4316" s="207" t="s">
        <v>8945</v>
      </c>
      <c r="D4316" s="297">
        <v>74</v>
      </c>
    </row>
    <row r="4317" spans="1:4" x14ac:dyDescent="0.25">
      <c r="A4317" s="207" t="s">
        <v>1905</v>
      </c>
      <c r="B4317" s="207" t="s">
        <v>5284</v>
      </c>
      <c r="C4317" s="207" t="s">
        <v>8946</v>
      </c>
      <c r="D4317" s="297">
        <v>74</v>
      </c>
    </row>
    <row r="4318" spans="1:4" x14ac:dyDescent="0.25">
      <c r="A4318" s="207" t="s">
        <v>1905</v>
      </c>
      <c r="B4318" s="207" t="s">
        <v>5284</v>
      </c>
      <c r="C4318" s="207" t="s">
        <v>8950</v>
      </c>
      <c r="D4318" s="297">
        <v>74</v>
      </c>
    </row>
    <row r="4319" spans="1:4" x14ac:dyDescent="0.25">
      <c r="A4319" s="207" t="s">
        <v>1905</v>
      </c>
      <c r="B4319" s="207" t="s">
        <v>5284</v>
      </c>
      <c r="C4319" s="207" t="s">
        <v>8955</v>
      </c>
      <c r="D4319" s="297">
        <v>2</v>
      </c>
    </row>
    <row r="4320" spans="1:4" x14ac:dyDescent="0.25">
      <c r="A4320" s="207" t="s">
        <v>1905</v>
      </c>
      <c r="B4320" s="207" t="s">
        <v>5284</v>
      </c>
      <c r="C4320" s="207" t="s">
        <v>8957</v>
      </c>
      <c r="D4320" s="297">
        <v>2</v>
      </c>
    </row>
    <row r="4321" spans="1:4" x14ac:dyDescent="0.25">
      <c r="A4321" s="207" t="s">
        <v>1905</v>
      </c>
      <c r="B4321" s="207" t="s">
        <v>5284</v>
      </c>
      <c r="C4321" s="207" t="s">
        <v>8958</v>
      </c>
      <c r="D4321" s="297">
        <v>2</v>
      </c>
    </row>
    <row r="4322" spans="1:4" x14ac:dyDescent="0.25">
      <c r="A4322" s="207" t="s">
        <v>1905</v>
      </c>
      <c r="B4322" s="207" t="s">
        <v>5284</v>
      </c>
      <c r="C4322" s="207" t="s">
        <v>8960</v>
      </c>
      <c r="D4322" s="297">
        <v>36</v>
      </c>
    </row>
    <row r="4323" spans="1:4" x14ac:dyDescent="0.25">
      <c r="A4323" s="207" t="s">
        <v>1905</v>
      </c>
      <c r="B4323" s="207" t="s">
        <v>5284</v>
      </c>
      <c r="C4323" s="207" t="s">
        <v>8961</v>
      </c>
      <c r="D4323" s="297">
        <v>74</v>
      </c>
    </row>
    <row r="4324" spans="1:4" x14ac:dyDescent="0.25">
      <c r="A4324" s="207" t="s">
        <v>1905</v>
      </c>
      <c r="B4324" s="207" t="s">
        <v>5284</v>
      </c>
      <c r="C4324" s="207" t="s">
        <v>8996</v>
      </c>
      <c r="D4324" s="297">
        <v>6</v>
      </c>
    </row>
    <row r="4325" spans="1:4" x14ac:dyDescent="0.25">
      <c r="A4325" s="207" t="s">
        <v>1905</v>
      </c>
      <c r="B4325" s="207" t="s">
        <v>5284</v>
      </c>
      <c r="C4325" s="207" t="s">
        <v>9023</v>
      </c>
      <c r="D4325" s="297">
        <v>2</v>
      </c>
    </row>
    <row r="4326" spans="1:4" x14ac:dyDescent="0.25">
      <c r="A4326" s="207" t="s">
        <v>1905</v>
      </c>
      <c r="B4326" s="207" t="s">
        <v>5284</v>
      </c>
      <c r="C4326" s="207" t="s">
        <v>9030</v>
      </c>
      <c r="D4326" s="297">
        <v>4</v>
      </c>
    </row>
    <row r="4327" spans="1:4" x14ac:dyDescent="0.25">
      <c r="A4327" s="207" t="s">
        <v>1905</v>
      </c>
      <c r="B4327" s="207" t="s">
        <v>5284</v>
      </c>
      <c r="C4327" s="207" t="s">
        <v>4517</v>
      </c>
      <c r="D4327" s="297">
        <v>39</v>
      </c>
    </row>
    <row r="4328" spans="1:4" x14ac:dyDescent="0.25">
      <c r="A4328" s="207" t="s">
        <v>1905</v>
      </c>
      <c r="B4328" s="207" t="s">
        <v>5284</v>
      </c>
      <c r="C4328" s="207" t="s">
        <v>7612</v>
      </c>
      <c r="D4328" s="297">
        <v>40</v>
      </c>
    </row>
    <row r="4329" spans="1:4" x14ac:dyDescent="0.25">
      <c r="A4329" s="207" t="s">
        <v>1905</v>
      </c>
      <c r="B4329" s="207" t="s">
        <v>5284</v>
      </c>
      <c r="C4329" s="207" t="s">
        <v>7618</v>
      </c>
      <c r="D4329" s="297">
        <v>121</v>
      </c>
    </row>
    <row r="4330" spans="1:4" x14ac:dyDescent="0.25">
      <c r="A4330" s="207" t="s">
        <v>1905</v>
      </c>
      <c r="B4330" s="207" t="s">
        <v>5284</v>
      </c>
      <c r="C4330" s="207" t="s">
        <v>7874</v>
      </c>
      <c r="D4330" s="297">
        <v>8</v>
      </c>
    </row>
    <row r="4331" spans="1:4" x14ac:dyDescent="0.25">
      <c r="A4331" s="207" t="s">
        <v>1905</v>
      </c>
      <c r="B4331" s="207" t="s">
        <v>5284</v>
      </c>
      <c r="C4331" s="207" t="s">
        <v>7623</v>
      </c>
      <c r="D4331" s="297">
        <v>278</v>
      </c>
    </row>
    <row r="4332" spans="1:4" x14ac:dyDescent="0.25">
      <c r="A4332" s="207" t="s">
        <v>1905</v>
      </c>
      <c r="B4332" s="207" t="s">
        <v>5284</v>
      </c>
      <c r="C4332" s="207" t="s">
        <v>8028</v>
      </c>
      <c r="D4332" s="297">
        <v>52</v>
      </c>
    </row>
    <row r="4333" spans="1:4" x14ac:dyDescent="0.25">
      <c r="A4333" s="207" t="s">
        <v>1905</v>
      </c>
      <c r="B4333" s="207" t="s">
        <v>5288</v>
      </c>
      <c r="C4333" s="207" t="s">
        <v>7905</v>
      </c>
      <c r="D4333" s="297">
        <v>6</v>
      </c>
    </row>
    <row r="4334" spans="1:4" x14ac:dyDescent="0.25">
      <c r="A4334" s="207" t="s">
        <v>1905</v>
      </c>
      <c r="B4334" s="207" t="s">
        <v>5288</v>
      </c>
      <c r="C4334" s="207" t="s">
        <v>7743</v>
      </c>
      <c r="D4334" s="297">
        <v>708</v>
      </c>
    </row>
    <row r="4335" spans="1:4" x14ac:dyDescent="0.25">
      <c r="A4335" s="207" t="s">
        <v>1905</v>
      </c>
      <c r="B4335" s="207" t="s">
        <v>5288</v>
      </c>
      <c r="C4335" s="207" t="s">
        <v>8454</v>
      </c>
      <c r="D4335" s="297">
        <v>32</v>
      </c>
    </row>
    <row r="4336" spans="1:4" x14ac:dyDescent="0.25">
      <c r="A4336" s="207" t="s">
        <v>1912</v>
      </c>
      <c r="B4336" s="207" t="s">
        <v>5284</v>
      </c>
      <c r="C4336" s="207" t="s">
        <v>3257</v>
      </c>
      <c r="D4336" s="297">
        <v>82</v>
      </c>
    </row>
    <row r="4337" spans="1:4" x14ac:dyDescent="0.25">
      <c r="A4337" s="207" t="s">
        <v>1912</v>
      </c>
      <c r="B4337" s="207" t="s">
        <v>5284</v>
      </c>
      <c r="C4337" s="207" t="s">
        <v>3317</v>
      </c>
      <c r="D4337" s="297">
        <v>52</v>
      </c>
    </row>
    <row r="4338" spans="1:4" x14ac:dyDescent="0.25">
      <c r="A4338" s="207" t="s">
        <v>1912</v>
      </c>
      <c r="B4338" s="207" t="s">
        <v>5284</v>
      </c>
      <c r="C4338" s="207" t="s">
        <v>3341</v>
      </c>
      <c r="D4338" s="297">
        <v>839</v>
      </c>
    </row>
    <row r="4339" spans="1:4" x14ac:dyDescent="0.25">
      <c r="A4339" s="207" t="s">
        <v>1912</v>
      </c>
      <c r="B4339" s="207" t="s">
        <v>5284</v>
      </c>
      <c r="C4339" s="207" t="s">
        <v>7593</v>
      </c>
      <c r="D4339" s="297">
        <v>7</v>
      </c>
    </row>
    <row r="4340" spans="1:4" x14ac:dyDescent="0.25">
      <c r="A4340" s="207" t="s">
        <v>1912</v>
      </c>
      <c r="B4340" s="207" t="s">
        <v>5284</v>
      </c>
      <c r="C4340" s="207" t="s">
        <v>3353</v>
      </c>
      <c r="D4340" s="297">
        <v>78</v>
      </c>
    </row>
    <row r="4341" spans="1:4" x14ac:dyDescent="0.25">
      <c r="A4341" s="207" t="s">
        <v>1912</v>
      </c>
      <c r="B4341" s="207" t="s">
        <v>5284</v>
      </c>
      <c r="C4341" s="207" t="s">
        <v>3359</v>
      </c>
      <c r="D4341" s="297">
        <v>82</v>
      </c>
    </row>
    <row r="4342" spans="1:4" x14ac:dyDescent="0.25">
      <c r="A4342" s="207" t="s">
        <v>1912</v>
      </c>
      <c r="B4342" s="207" t="s">
        <v>5284</v>
      </c>
      <c r="C4342" s="207" t="s">
        <v>3362</v>
      </c>
      <c r="D4342" s="297">
        <v>42</v>
      </c>
    </row>
    <row r="4343" spans="1:4" x14ac:dyDescent="0.25">
      <c r="A4343" s="207" t="s">
        <v>1912</v>
      </c>
      <c r="B4343" s="207" t="s">
        <v>5284</v>
      </c>
      <c r="C4343" s="207" t="s">
        <v>7945</v>
      </c>
      <c r="D4343" s="297">
        <v>150</v>
      </c>
    </row>
    <row r="4344" spans="1:4" x14ac:dyDescent="0.25">
      <c r="A4344" s="207" t="s">
        <v>1912</v>
      </c>
      <c r="B4344" s="207" t="s">
        <v>5284</v>
      </c>
      <c r="C4344" s="207" t="s">
        <v>3380</v>
      </c>
      <c r="D4344" s="297">
        <v>136</v>
      </c>
    </row>
    <row r="4345" spans="1:4" x14ac:dyDescent="0.25">
      <c r="A4345" s="207" t="s">
        <v>1912</v>
      </c>
      <c r="B4345" s="207" t="s">
        <v>5284</v>
      </c>
      <c r="C4345" s="207" t="s">
        <v>3383</v>
      </c>
      <c r="D4345" s="297">
        <v>160</v>
      </c>
    </row>
    <row r="4346" spans="1:4" x14ac:dyDescent="0.25">
      <c r="A4346" s="207" t="s">
        <v>1912</v>
      </c>
      <c r="B4346" s="207" t="s">
        <v>5284</v>
      </c>
      <c r="C4346" s="207" t="s">
        <v>7946</v>
      </c>
      <c r="D4346" s="297">
        <v>129</v>
      </c>
    </row>
    <row r="4347" spans="1:4" x14ac:dyDescent="0.25">
      <c r="A4347" s="207" t="s">
        <v>1912</v>
      </c>
      <c r="B4347" s="207" t="s">
        <v>5284</v>
      </c>
      <c r="C4347" s="207" t="s">
        <v>7947</v>
      </c>
      <c r="D4347" s="297">
        <v>166</v>
      </c>
    </row>
    <row r="4348" spans="1:4" x14ac:dyDescent="0.25">
      <c r="A4348" s="207" t="s">
        <v>1912</v>
      </c>
      <c r="B4348" s="207" t="s">
        <v>5284</v>
      </c>
      <c r="C4348" s="207" t="s">
        <v>3386</v>
      </c>
      <c r="D4348" s="297">
        <v>738</v>
      </c>
    </row>
    <row r="4349" spans="1:4" x14ac:dyDescent="0.25">
      <c r="A4349" s="207" t="s">
        <v>1912</v>
      </c>
      <c r="B4349" s="207" t="s">
        <v>5284</v>
      </c>
      <c r="C4349" s="207" t="s">
        <v>7597</v>
      </c>
      <c r="D4349" s="297">
        <v>138</v>
      </c>
    </row>
    <row r="4350" spans="1:4" x14ac:dyDescent="0.25">
      <c r="A4350" s="207" t="s">
        <v>1912</v>
      </c>
      <c r="B4350" s="207" t="s">
        <v>5284</v>
      </c>
      <c r="C4350" s="207" t="s">
        <v>3397</v>
      </c>
      <c r="D4350" s="297">
        <v>144</v>
      </c>
    </row>
    <row r="4351" spans="1:4" x14ac:dyDescent="0.25">
      <c r="A4351" s="207" t="s">
        <v>1912</v>
      </c>
      <c r="B4351" s="207" t="s">
        <v>5284</v>
      </c>
      <c r="C4351" s="207" t="s">
        <v>7950</v>
      </c>
      <c r="D4351" s="297">
        <v>42</v>
      </c>
    </row>
    <row r="4352" spans="1:4" x14ac:dyDescent="0.25">
      <c r="A4352" s="207" t="s">
        <v>1912</v>
      </c>
      <c r="B4352" s="207" t="s">
        <v>5284</v>
      </c>
      <c r="C4352" s="207" t="s">
        <v>7951</v>
      </c>
      <c r="D4352" s="297">
        <v>126</v>
      </c>
    </row>
    <row r="4353" spans="1:4" x14ac:dyDescent="0.25">
      <c r="A4353" s="207" t="s">
        <v>1912</v>
      </c>
      <c r="B4353" s="207" t="s">
        <v>5284</v>
      </c>
      <c r="C4353" s="207" t="s">
        <v>7954</v>
      </c>
      <c r="D4353" s="297">
        <v>80</v>
      </c>
    </row>
    <row r="4354" spans="1:4" x14ac:dyDescent="0.25">
      <c r="A4354" s="207" t="s">
        <v>1912</v>
      </c>
      <c r="B4354" s="207" t="s">
        <v>5284</v>
      </c>
      <c r="C4354" s="207" t="s">
        <v>8492</v>
      </c>
      <c r="D4354" s="297">
        <v>98</v>
      </c>
    </row>
    <row r="4355" spans="1:4" x14ac:dyDescent="0.25">
      <c r="A4355" s="207" t="s">
        <v>1912</v>
      </c>
      <c r="B4355" s="207" t="s">
        <v>5284</v>
      </c>
      <c r="C4355" s="207" t="s">
        <v>8000</v>
      </c>
      <c r="D4355" s="297">
        <v>114</v>
      </c>
    </row>
    <row r="4356" spans="1:4" x14ac:dyDescent="0.25">
      <c r="A4356" s="207" t="s">
        <v>1912</v>
      </c>
      <c r="B4356" s="207" t="s">
        <v>5284</v>
      </c>
      <c r="C4356" s="207" t="s">
        <v>8178</v>
      </c>
      <c r="D4356" s="297">
        <v>50</v>
      </c>
    </row>
    <row r="4357" spans="1:4" x14ac:dyDescent="0.25">
      <c r="A4357" s="207" t="s">
        <v>1912</v>
      </c>
      <c r="B4357" s="207" t="s">
        <v>5284</v>
      </c>
      <c r="C4357" s="207" t="s">
        <v>8002</v>
      </c>
      <c r="D4357" s="297">
        <v>54</v>
      </c>
    </row>
    <row r="4358" spans="1:4" x14ac:dyDescent="0.25">
      <c r="A4358" s="207" t="s">
        <v>1912</v>
      </c>
      <c r="B4358" s="207" t="s">
        <v>5284</v>
      </c>
      <c r="C4358" s="207" t="s">
        <v>8003</v>
      </c>
      <c r="D4358" s="297">
        <v>110</v>
      </c>
    </row>
    <row r="4359" spans="1:4" x14ac:dyDescent="0.25">
      <c r="A4359" s="207" t="s">
        <v>1912</v>
      </c>
      <c r="B4359" s="207" t="s">
        <v>5284</v>
      </c>
      <c r="C4359" s="207" t="s">
        <v>8004</v>
      </c>
      <c r="D4359" s="297">
        <v>110</v>
      </c>
    </row>
    <row r="4360" spans="1:4" x14ac:dyDescent="0.25">
      <c r="A4360" s="207" t="s">
        <v>1912</v>
      </c>
      <c r="B4360" s="207" t="s">
        <v>5284</v>
      </c>
      <c r="C4360" s="207" t="s">
        <v>9040</v>
      </c>
      <c r="D4360" s="297">
        <v>60</v>
      </c>
    </row>
    <row r="4361" spans="1:4" x14ac:dyDescent="0.25">
      <c r="A4361" s="207" t="s">
        <v>1912</v>
      </c>
      <c r="B4361" s="207" t="s">
        <v>5284</v>
      </c>
      <c r="C4361" s="207" t="s">
        <v>8495</v>
      </c>
      <c r="D4361" s="297">
        <v>62</v>
      </c>
    </row>
    <row r="4362" spans="1:4" x14ac:dyDescent="0.25">
      <c r="A4362" s="207" t="s">
        <v>1912</v>
      </c>
      <c r="B4362" s="207" t="s">
        <v>5284</v>
      </c>
      <c r="C4362" s="207" t="s">
        <v>8006</v>
      </c>
      <c r="D4362" s="297">
        <v>54</v>
      </c>
    </row>
    <row r="4363" spans="1:4" x14ac:dyDescent="0.25">
      <c r="A4363" s="207" t="s">
        <v>1912</v>
      </c>
      <c r="B4363" s="207" t="s">
        <v>5284</v>
      </c>
      <c r="C4363" s="207" t="s">
        <v>8007</v>
      </c>
      <c r="D4363" s="297">
        <v>136</v>
      </c>
    </row>
    <row r="4364" spans="1:4" x14ac:dyDescent="0.25">
      <c r="A4364" s="207" t="s">
        <v>1912</v>
      </c>
      <c r="B4364" s="207" t="s">
        <v>5284</v>
      </c>
      <c r="C4364" s="207" t="s">
        <v>8008</v>
      </c>
      <c r="D4364" s="297">
        <v>294</v>
      </c>
    </row>
    <row r="4365" spans="1:4" x14ac:dyDescent="0.25">
      <c r="A4365" s="207" t="s">
        <v>1912</v>
      </c>
      <c r="B4365" s="207" t="s">
        <v>5284</v>
      </c>
      <c r="C4365" s="207" t="s">
        <v>7623</v>
      </c>
      <c r="D4365" s="297">
        <v>183</v>
      </c>
    </row>
    <row r="4366" spans="1:4" x14ac:dyDescent="0.25">
      <c r="A4366" s="207" t="s">
        <v>1912</v>
      </c>
      <c r="B4366" s="207" t="s">
        <v>5284</v>
      </c>
      <c r="C4366" s="207" t="s">
        <v>9041</v>
      </c>
      <c r="D4366" s="297">
        <v>266</v>
      </c>
    </row>
    <row r="4367" spans="1:4" x14ac:dyDescent="0.25">
      <c r="A4367" s="207" t="s">
        <v>1912</v>
      </c>
      <c r="B4367" s="207" t="s">
        <v>5284</v>
      </c>
      <c r="C4367" s="207" t="s">
        <v>8496</v>
      </c>
      <c r="D4367" s="297">
        <v>62</v>
      </c>
    </row>
    <row r="4368" spans="1:4" x14ac:dyDescent="0.25">
      <c r="A4368" s="207" t="s">
        <v>1912</v>
      </c>
      <c r="B4368" s="207" t="s">
        <v>5284</v>
      </c>
      <c r="C4368" s="207" t="s">
        <v>7662</v>
      </c>
      <c r="D4368" s="297">
        <v>3259</v>
      </c>
    </row>
    <row r="4369" spans="1:4" x14ac:dyDescent="0.25">
      <c r="A4369" s="207" t="s">
        <v>1912</v>
      </c>
      <c r="B4369" s="207" t="s">
        <v>7667</v>
      </c>
      <c r="C4369" s="207" t="s">
        <v>8036</v>
      </c>
      <c r="D4369" s="297">
        <v>146</v>
      </c>
    </row>
    <row r="4370" spans="1:4" x14ac:dyDescent="0.25">
      <c r="A4370" s="207" t="s">
        <v>1912</v>
      </c>
      <c r="B4370" s="207" t="s">
        <v>7667</v>
      </c>
      <c r="C4370" s="207" t="s">
        <v>8037</v>
      </c>
      <c r="D4370" s="297">
        <v>16</v>
      </c>
    </row>
    <row r="4371" spans="1:4" x14ac:dyDescent="0.25">
      <c r="A4371" s="207" t="s">
        <v>1912</v>
      </c>
      <c r="B4371" s="207" t="s">
        <v>7667</v>
      </c>
      <c r="C4371" s="207" t="s">
        <v>8039</v>
      </c>
      <c r="D4371" s="297">
        <v>251</v>
      </c>
    </row>
    <row r="4372" spans="1:4" x14ac:dyDescent="0.25">
      <c r="A4372" s="207" t="s">
        <v>1912</v>
      </c>
      <c r="B4372" s="207" t="s">
        <v>5288</v>
      </c>
      <c r="C4372" s="207" t="s">
        <v>7678</v>
      </c>
      <c r="D4372" s="297">
        <v>16</v>
      </c>
    </row>
    <row r="4373" spans="1:4" x14ac:dyDescent="0.25">
      <c r="A4373" s="207" t="s">
        <v>1912</v>
      </c>
      <c r="B4373" s="207" t="s">
        <v>5288</v>
      </c>
      <c r="C4373" s="207" t="s">
        <v>3663</v>
      </c>
      <c r="D4373" s="297">
        <v>14</v>
      </c>
    </row>
    <row r="4374" spans="1:4" x14ac:dyDescent="0.25">
      <c r="A4374" s="207" t="s">
        <v>1912</v>
      </c>
      <c r="B4374" s="207" t="s">
        <v>5288</v>
      </c>
      <c r="C4374" s="207" t="s">
        <v>7751</v>
      </c>
      <c r="D4374" s="297">
        <v>12</v>
      </c>
    </row>
    <row r="4375" spans="1:4" x14ac:dyDescent="0.25">
      <c r="A4375" s="207" t="s">
        <v>1912</v>
      </c>
      <c r="B4375" s="207" t="s">
        <v>5288</v>
      </c>
      <c r="C4375" s="207" t="s">
        <v>8190</v>
      </c>
      <c r="D4375" s="297">
        <v>4</v>
      </c>
    </row>
    <row r="4376" spans="1:4" x14ac:dyDescent="0.25">
      <c r="A4376" s="207" t="s">
        <v>1912</v>
      </c>
      <c r="B4376" s="207" t="s">
        <v>5288</v>
      </c>
      <c r="C4376" s="207" t="s">
        <v>8335</v>
      </c>
      <c r="D4376" s="297">
        <v>4</v>
      </c>
    </row>
    <row r="4377" spans="1:4" x14ac:dyDescent="0.25">
      <c r="A4377" s="207" t="s">
        <v>1918</v>
      </c>
      <c r="B4377" s="207" t="s">
        <v>5288</v>
      </c>
      <c r="C4377" s="207" t="s">
        <v>7654</v>
      </c>
      <c r="D4377" s="297">
        <v>75</v>
      </c>
    </row>
    <row r="4378" spans="1:4" x14ac:dyDescent="0.25">
      <c r="A4378" s="207" t="s">
        <v>1918</v>
      </c>
      <c r="B4378" s="207" t="s">
        <v>5288</v>
      </c>
      <c r="C4378" s="207" t="s">
        <v>3602</v>
      </c>
      <c r="D4378" s="297">
        <v>12</v>
      </c>
    </row>
    <row r="4379" spans="1:4" x14ac:dyDescent="0.25">
      <c r="A4379" s="207" t="s">
        <v>1923</v>
      </c>
      <c r="B4379" s="207" t="s">
        <v>5288</v>
      </c>
      <c r="C4379" s="207" t="s">
        <v>3504</v>
      </c>
      <c r="D4379" s="297">
        <v>8</v>
      </c>
    </row>
    <row r="4380" spans="1:4" x14ac:dyDescent="0.25">
      <c r="A4380" s="207" t="s">
        <v>1923</v>
      </c>
      <c r="B4380" s="207" t="s">
        <v>5288</v>
      </c>
      <c r="C4380" s="207" t="s">
        <v>7649</v>
      </c>
      <c r="D4380" s="297">
        <v>28</v>
      </c>
    </row>
    <row r="4381" spans="1:4" x14ac:dyDescent="0.25">
      <c r="A4381" s="207" t="s">
        <v>1923</v>
      </c>
      <c r="B4381" s="207" t="s">
        <v>5288</v>
      </c>
      <c r="C4381" s="207" t="s">
        <v>7668</v>
      </c>
      <c r="D4381" s="297">
        <v>28</v>
      </c>
    </row>
    <row r="4382" spans="1:4" x14ac:dyDescent="0.25">
      <c r="A4382" s="207" t="s">
        <v>1923</v>
      </c>
      <c r="B4382" s="207" t="s">
        <v>5288</v>
      </c>
      <c r="C4382" s="207" t="s">
        <v>7674</v>
      </c>
      <c r="D4382" s="297">
        <v>16</v>
      </c>
    </row>
    <row r="4383" spans="1:4" x14ac:dyDescent="0.25">
      <c r="A4383" s="207" t="s">
        <v>1923</v>
      </c>
      <c r="B4383" s="207" t="s">
        <v>5288</v>
      </c>
      <c r="C4383" s="207" t="s">
        <v>7678</v>
      </c>
      <c r="D4383" s="297">
        <v>28</v>
      </c>
    </row>
    <row r="4384" spans="1:4" x14ac:dyDescent="0.25">
      <c r="A4384" s="207" t="s">
        <v>1923</v>
      </c>
      <c r="B4384" s="207" t="s">
        <v>5288</v>
      </c>
      <c r="C4384" s="207" t="s">
        <v>3663</v>
      </c>
      <c r="D4384" s="297">
        <v>36</v>
      </c>
    </row>
    <row r="4385" spans="1:4" x14ac:dyDescent="0.25">
      <c r="A4385" s="207" t="s">
        <v>1931</v>
      </c>
      <c r="B4385" s="207" t="s">
        <v>5284</v>
      </c>
      <c r="C4385" s="207" t="s">
        <v>3257</v>
      </c>
      <c r="D4385" s="297">
        <v>102</v>
      </c>
    </row>
    <row r="4386" spans="1:4" x14ac:dyDescent="0.25">
      <c r="A4386" s="207" t="s">
        <v>1931</v>
      </c>
      <c r="B4386" s="207" t="s">
        <v>5284</v>
      </c>
      <c r="C4386" s="207" t="s">
        <v>3285</v>
      </c>
      <c r="D4386" s="297">
        <v>517</v>
      </c>
    </row>
    <row r="4387" spans="1:4" x14ac:dyDescent="0.25">
      <c r="A4387" s="207" t="s">
        <v>1931</v>
      </c>
      <c r="B4387" s="207" t="s">
        <v>5284</v>
      </c>
      <c r="C4387" s="207" t="s">
        <v>3317</v>
      </c>
      <c r="D4387" s="297">
        <v>12</v>
      </c>
    </row>
    <row r="4388" spans="1:4" x14ac:dyDescent="0.25">
      <c r="A4388" s="207" t="s">
        <v>1931</v>
      </c>
      <c r="B4388" s="207" t="s">
        <v>5284</v>
      </c>
      <c r="C4388" s="207" t="s">
        <v>9042</v>
      </c>
      <c r="D4388" s="297">
        <v>4</v>
      </c>
    </row>
    <row r="4389" spans="1:4" x14ac:dyDescent="0.25">
      <c r="A4389" s="207" t="s">
        <v>1931</v>
      </c>
      <c r="B4389" s="207" t="s">
        <v>5284</v>
      </c>
      <c r="C4389" s="207" t="s">
        <v>3341</v>
      </c>
      <c r="D4389" s="297">
        <v>858</v>
      </c>
    </row>
    <row r="4390" spans="1:4" x14ac:dyDescent="0.25">
      <c r="A4390" s="207" t="s">
        <v>1931</v>
      </c>
      <c r="B4390" s="207" t="s">
        <v>5284</v>
      </c>
      <c r="C4390" s="207" t="s">
        <v>7939</v>
      </c>
      <c r="D4390" s="297">
        <v>2</v>
      </c>
    </row>
    <row r="4391" spans="1:4" x14ac:dyDescent="0.25">
      <c r="A4391" s="207" t="s">
        <v>1931</v>
      </c>
      <c r="B4391" s="207" t="s">
        <v>5284</v>
      </c>
      <c r="C4391" s="207" t="s">
        <v>7593</v>
      </c>
      <c r="D4391" s="297">
        <v>308</v>
      </c>
    </row>
    <row r="4392" spans="1:4" x14ac:dyDescent="0.25">
      <c r="A4392" s="207" t="s">
        <v>1931</v>
      </c>
      <c r="B4392" s="207" t="s">
        <v>5284</v>
      </c>
      <c r="C4392" s="207" t="s">
        <v>3353</v>
      </c>
      <c r="D4392" s="297">
        <v>343</v>
      </c>
    </row>
    <row r="4393" spans="1:4" x14ac:dyDescent="0.25">
      <c r="A4393" s="207" t="s">
        <v>1931</v>
      </c>
      <c r="B4393" s="207" t="s">
        <v>5284</v>
      </c>
      <c r="C4393" s="207" t="s">
        <v>3359</v>
      </c>
      <c r="D4393" s="297">
        <v>759</v>
      </c>
    </row>
    <row r="4394" spans="1:4" x14ac:dyDescent="0.25">
      <c r="A4394" s="207" t="s">
        <v>1931</v>
      </c>
      <c r="B4394" s="207" t="s">
        <v>5284</v>
      </c>
      <c r="C4394" s="207" t="s">
        <v>7945</v>
      </c>
      <c r="D4394" s="297">
        <v>104</v>
      </c>
    </row>
    <row r="4395" spans="1:4" x14ac:dyDescent="0.25">
      <c r="A4395" s="207" t="s">
        <v>1931</v>
      </c>
      <c r="B4395" s="207" t="s">
        <v>5284</v>
      </c>
      <c r="C4395" s="207" t="s">
        <v>3380</v>
      </c>
      <c r="D4395" s="297">
        <v>16</v>
      </c>
    </row>
    <row r="4396" spans="1:4" x14ac:dyDescent="0.25">
      <c r="A4396" s="207" t="s">
        <v>1931</v>
      </c>
      <c r="B4396" s="207" t="s">
        <v>5284</v>
      </c>
      <c r="C4396" s="207" t="s">
        <v>3383</v>
      </c>
      <c r="D4396" s="297">
        <v>89</v>
      </c>
    </row>
    <row r="4397" spans="1:4" x14ac:dyDescent="0.25">
      <c r="A4397" s="207" t="s">
        <v>1931</v>
      </c>
      <c r="B4397" s="207" t="s">
        <v>5284</v>
      </c>
      <c r="C4397" s="207" t="s">
        <v>7947</v>
      </c>
      <c r="D4397" s="297">
        <v>543</v>
      </c>
    </row>
    <row r="4398" spans="1:4" x14ac:dyDescent="0.25">
      <c r="A4398" s="207" t="s">
        <v>1931</v>
      </c>
      <c r="B4398" s="207" t="s">
        <v>5284</v>
      </c>
      <c r="C4398" s="207" t="s">
        <v>3386</v>
      </c>
      <c r="D4398" s="297">
        <v>30</v>
      </c>
    </row>
    <row r="4399" spans="1:4" x14ac:dyDescent="0.25">
      <c r="A4399" s="207" t="s">
        <v>1931</v>
      </c>
      <c r="B4399" s="207" t="s">
        <v>5284</v>
      </c>
      <c r="C4399" s="207" t="s">
        <v>7597</v>
      </c>
      <c r="D4399" s="297">
        <v>280</v>
      </c>
    </row>
    <row r="4400" spans="1:4" x14ac:dyDescent="0.25">
      <c r="A4400" s="207" t="s">
        <v>1931</v>
      </c>
      <c r="B4400" s="207" t="s">
        <v>5284</v>
      </c>
      <c r="C4400" s="207" t="s">
        <v>3397</v>
      </c>
      <c r="D4400" s="297">
        <v>413</v>
      </c>
    </row>
    <row r="4401" spans="1:4" x14ac:dyDescent="0.25">
      <c r="A4401" s="207" t="s">
        <v>1931</v>
      </c>
      <c r="B4401" s="207" t="s">
        <v>5284</v>
      </c>
      <c r="C4401" s="207" t="s">
        <v>7950</v>
      </c>
      <c r="D4401" s="297">
        <v>26</v>
      </c>
    </row>
    <row r="4402" spans="1:4" x14ac:dyDescent="0.25">
      <c r="A4402" s="207" t="s">
        <v>1931</v>
      </c>
      <c r="B4402" s="207" t="s">
        <v>5284</v>
      </c>
      <c r="C4402" s="207" t="s">
        <v>7951</v>
      </c>
      <c r="D4402" s="297">
        <v>3</v>
      </c>
    </row>
    <row r="4403" spans="1:4" x14ac:dyDescent="0.25">
      <c r="A4403" s="207" t="s">
        <v>1931</v>
      </c>
      <c r="B4403" s="207" t="s">
        <v>5284</v>
      </c>
      <c r="C4403" s="207" t="s">
        <v>7952</v>
      </c>
      <c r="D4403" s="297">
        <v>49</v>
      </c>
    </row>
    <row r="4404" spans="1:4" x14ac:dyDescent="0.25">
      <c r="A4404" s="207" t="s">
        <v>1931</v>
      </c>
      <c r="B4404" s="207" t="s">
        <v>5284</v>
      </c>
      <c r="C4404" s="207" t="s">
        <v>3409</v>
      </c>
      <c r="D4404" s="297">
        <v>473</v>
      </c>
    </row>
    <row r="4405" spans="1:4" x14ac:dyDescent="0.25">
      <c r="A4405" s="207" t="s">
        <v>1931</v>
      </c>
      <c r="B4405" s="207" t="s">
        <v>5284</v>
      </c>
      <c r="C4405" s="207" t="s">
        <v>7601</v>
      </c>
      <c r="D4405" s="297">
        <v>4</v>
      </c>
    </row>
    <row r="4406" spans="1:4" x14ac:dyDescent="0.25">
      <c r="A4406" s="207" t="s">
        <v>1931</v>
      </c>
      <c r="B4406" s="207" t="s">
        <v>5284</v>
      </c>
      <c r="C4406" s="207" t="s">
        <v>4517</v>
      </c>
      <c r="D4406" s="297">
        <v>153</v>
      </c>
    </row>
    <row r="4407" spans="1:4" x14ac:dyDescent="0.25">
      <c r="A4407" s="207" t="s">
        <v>1931</v>
      </c>
      <c r="B4407" s="207" t="s">
        <v>5284</v>
      </c>
      <c r="C4407" s="207" t="s">
        <v>7623</v>
      </c>
      <c r="D4407" s="297">
        <v>24</v>
      </c>
    </row>
    <row r="4408" spans="1:4" x14ac:dyDescent="0.25">
      <c r="A4408" s="207" t="s">
        <v>1931</v>
      </c>
      <c r="B4408" s="207" t="s">
        <v>5284</v>
      </c>
      <c r="C4408" s="207" t="s">
        <v>7624</v>
      </c>
      <c r="D4408" s="297">
        <v>24</v>
      </c>
    </row>
    <row r="4409" spans="1:4" x14ac:dyDescent="0.25">
      <c r="A4409" s="207" t="s">
        <v>1931</v>
      </c>
      <c r="B4409" s="207" t="s">
        <v>5284</v>
      </c>
      <c r="C4409" s="207" t="s">
        <v>7627</v>
      </c>
      <c r="D4409" s="297">
        <v>697</v>
      </c>
    </row>
    <row r="4410" spans="1:4" x14ac:dyDescent="0.25">
      <c r="A4410" s="207" t="s">
        <v>1931</v>
      </c>
      <c r="B4410" s="207" t="s">
        <v>5284</v>
      </c>
      <c r="C4410" s="207" t="s">
        <v>7670</v>
      </c>
      <c r="D4410" s="297">
        <v>44</v>
      </c>
    </row>
    <row r="4411" spans="1:4" x14ac:dyDescent="0.25">
      <c r="A4411" s="207" t="s">
        <v>1931</v>
      </c>
      <c r="B4411" s="207" t="s">
        <v>7667</v>
      </c>
      <c r="C4411" s="207" t="s">
        <v>8036</v>
      </c>
      <c r="D4411" s="297">
        <v>44</v>
      </c>
    </row>
    <row r="4412" spans="1:4" x14ac:dyDescent="0.25">
      <c r="A4412" s="207" t="s">
        <v>1931</v>
      </c>
      <c r="B4412" s="207" t="s">
        <v>7667</v>
      </c>
      <c r="C4412" s="207" t="s">
        <v>8039</v>
      </c>
      <c r="D4412" s="297">
        <v>36</v>
      </c>
    </row>
    <row r="4413" spans="1:4" x14ac:dyDescent="0.25">
      <c r="A4413" s="207" t="s">
        <v>1931</v>
      </c>
      <c r="B4413" s="207" t="s">
        <v>5288</v>
      </c>
      <c r="C4413" s="207" t="s">
        <v>3341</v>
      </c>
      <c r="D4413" s="297">
        <v>12</v>
      </c>
    </row>
    <row r="4414" spans="1:4" x14ac:dyDescent="0.25">
      <c r="A4414" s="207" t="s">
        <v>1931</v>
      </c>
      <c r="B4414" s="207" t="s">
        <v>5288</v>
      </c>
      <c r="C4414" s="207" t="s">
        <v>7654</v>
      </c>
      <c r="D4414" s="297">
        <v>4</v>
      </c>
    </row>
    <row r="4415" spans="1:4" x14ac:dyDescent="0.25">
      <c r="A4415" s="207" t="s">
        <v>1931</v>
      </c>
      <c r="B4415" s="207" t="s">
        <v>5288</v>
      </c>
      <c r="C4415" s="207" t="s">
        <v>3628</v>
      </c>
      <c r="D4415" s="297">
        <v>8</v>
      </c>
    </row>
    <row r="4416" spans="1:4" x14ac:dyDescent="0.25">
      <c r="A4416" s="207" t="s">
        <v>1931</v>
      </c>
      <c r="B4416" s="207" t="s">
        <v>5288</v>
      </c>
      <c r="C4416" s="207" t="s">
        <v>8190</v>
      </c>
      <c r="D4416" s="297">
        <v>2</v>
      </c>
    </row>
    <row r="4417" spans="1:4" x14ac:dyDescent="0.25">
      <c r="A4417" s="207" t="s">
        <v>1931</v>
      </c>
      <c r="B4417" s="207" t="s">
        <v>5288</v>
      </c>
      <c r="C4417" s="207" t="s">
        <v>8309</v>
      </c>
      <c r="D4417" s="297">
        <v>2</v>
      </c>
    </row>
    <row r="4418" spans="1:4" x14ac:dyDescent="0.25">
      <c r="A4418" s="207" t="s">
        <v>1931</v>
      </c>
      <c r="B4418" s="207" t="s">
        <v>5288</v>
      </c>
      <c r="C4418" s="207" t="s">
        <v>7703</v>
      </c>
      <c r="D4418" s="297">
        <v>8</v>
      </c>
    </row>
    <row r="4419" spans="1:4" x14ac:dyDescent="0.25">
      <c r="A4419" s="207" t="s">
        <v>1931</v>
      </c>
      <c r="B4419" s="207" t="s">
        <v>5288</v>
      </c>
      <c r="C4419" s="207" t="s">
        <v>7704</v>
      </c>
      <c r="D4419" s="297">
        <v>26</v>
      </c>
    </row>
    <row r="4420" spans="1:4" x14ac:dyDescent="0.25">
      <c r="A4420" s="207" t="s">
        <v>1941</v>
      </c>
      <c r="B4420" s="207" t="s">
        <v>5284</v>
      </c>
      <c r="C4420" s="207" t="s">
        <v>3251</v>
      </c>
      <c r="D4420" s="297">
        <v>174</v>
      </c>
    </row>
    <row r="4421" spans="1:4" x14ac:dyDescent="0.25">
      <c r="A4421" s="207" t="s">
        <v>1941</v>
      </c>
      <c r="B4421" s="207" t="s">
        <v>5284</v>
      </c>
      <c r="C4421" s="207" t="s">
        <v>3254</v>
      </c>
      <c r="D4421" s="297">
        <v>48</v>
      </c>
    </row>
    <row r="4422" spans="1:4" x14ac:dyDescent="0.25">
      <c r="A4422" s="207" t="s">
        <v>1941</v>
      </c>
      <c r="B4422" s="207" t="s">
        <v>5284</v>
      </c>
      <c r="C4422" s="207" t="s">
        <v>3257</v>
      </c>
      <c r="D4422" s="297">
        <v>281</v>
      </c>
    </row>
    <row r="4423" spans="1:4" x14ac:dyDescent="0.25">
      <c r="A4423" s="207" t="s">
        <v>1941</v>
      </c>
      <c r="B4423" s="207" t="s">
        <v>5284</v>
      </c>
      <c r="C4423" s="207" t="s">
        <v>3260</v>
      </c>
      <c r="D4423" s="297">
        <v>98</v>
      </c>
    </row>
    <row r="4424" spans="1:4" x14ac:dyDescent="0.25">
      <c r="A4424" s="207" t="s">
        <v>1941</v>
      </c>
      <c r="B4424" s="207" t="s">
        <v>5284</v>
      </c>
      <c r="C4424" s="207" t="s">
        <v>3263</v>
      </c>
      <c r="D4424" s="297">
        <v>68</v>
      </c>
    </row>
    <row r="4425" spans="1:4" x14ac:dyDescent="0.25">
      <c r="A4425" s="207" t="s">
        <v>1941</v>
      </c>
      <c r="B4425" s="207" t="s">
        <v>5284</v>
      </c>
      <c r="C4425" s="207" t="s">
        <v>7898</v>
      </c>
      <c r="D4425" s="297">
        <v>48</v>
      </c>
    </row>
    <row r="4426" spans="1:4" x14ac:dyDescent="0.25">
      <c r="A4426" s="207" t="s">
        <v>1941</v>
      </c>
      <c r="B4426" s="207" t="s">
        <v>5284</v>
      </c>
      <c r="C4426" s="207" t="s">
        <v>9044</v>
      </c>
      <c r="D4426" s="297">
        <v>48</v>
      </c>
    </row>
    <row r="4427" spans="1:4" x14ac:dyDescent="0.25">
      <c r="A4427" s="207" t="s">
        <v>1941</v>
      </c>
      <c r="B4427" s="207" t="s">
        <v>5284</v>
      </c>
      <c r="C4427" s="207" t="s">
        <v>3266</v>
      </c>
      <c r="D4427" s="297">
        <v>58</v>
      </c>
    </row>
    <row r="4428" spans="1:4" x14ac:dyDescent="0.25">
      <c r="A4428" s="207" t="s">
        <v>1941</v>
      </c>
      <c r="B4428" s="207" t="s">
        <v>5284</v>
      </c>
      <c r="C4428" s="207" t="s">
        <v>3269</v>
      </c>
      <c r="D4428" s="297">
        <v>98</v>
      </c>
    </row>
    <row r="4429" spans="1:4" x14ac:dyDescent="0.25">
      <c r="A4429" s="207" t="s">
        <v>1941</v>
      </c>
      <c r="B4429" s="207" t="s">
        <v>5284</v>
      </c>
      <c r="C4429" s="207" t="s">
        <v>3271</v>
      </c>
      <c r="D4429" s="297">
        <v>48</v>
      </c>
    </row>
    <row r="4430" spans="1:4" x14ac:dyDescent="0.25">
      <c r="A4430" s="207" t="s">
        <v>1941</v>
      </c>
      <c r="B4430" s="207" t="s">
        <v>5284</v>
      </c>
      <c r="C4430" s="207" t="s">
        <v>3274</v>
      </c>
      <c r="D4430" s="297">
        <v>48</v>
      </c>
    </row>
    <row r="4431" spans="1:4" x14ac:dyDescent="0.25">
      <c r="A4431" s="207" t="s">
        <v>1941</v>
      </c>
      <c r="B4431" s="207" t="s">
        <v>5284</v>
      </c>
      <c r="C4431" s="207" t="s">
        <v>7899</v>
      </c>
      <c r="D4431" s="297">
        <v>92</v>
      </c>
    </row>
    <row r="4432" spans="1:4" x14ac:dyDescent="0.25">
      <c r="A4432" s="207" t="s">
        <v>1941</v>
      </c>
      <c r="B4432" s="207" t="s">
        <v>5284</v>
      </c>
      <c r="C4432" s="207" t="s">
        <v>7900</v>
      </c>
      <c r="D4432" s="297">
        <v>48</v>
      </c>
    </row>
    <row r="4433" spans="1:4" x14ac:dyDescent="0.25">
      <c r="A4433" s="207" t="s">
        <v>1941</v>
      </c>
      <c r="B4433" s="207" t="s">
        <v>5284</v>
      </c>
      <c r="C4433" s="207" t="s">
        <v>3276</v>
      </c>
      <c r="D4433" s="297">
        <v>48</v>
      </c>
    </row>
    <row r="4434" spans="1:4" x14ac:dyDescent="0.25">
      <c r="A4434" s="207" t="s">
        <v>1941</v>
      </c>
      <c r="B4434" s="207" t="s">
        <v>5284</v>
      </c>
      <c r="C4434" s="207" t="s">
        <v>3279</v>
      </c>
      <c r="D4434" s="297">
        <v>48</v>
      </c>
    </row>
    <row r="4435" spans="1:4" x14ac:dyDescent="0.25">
      <c r="A4435" s="207" t="s">
        <v>1941</v>
      </c>
      <c r="B4435" s="207" t="s">
        <v>5284</v>
      </c>
      <c r="C4435" s="207" t="s">
        <v>7993</v>
      </c>
      <c r="D4435" s="297">
        <v>92</v>
      </c>
    </row>
    <row r="4436" spans="1:4" x14ac:dyDescent="0.25">
      <c r="A4436" s="207" t="s">
        <v>1941</v>
      </c>
      <c r="B4436" s="207" t="s">
        <v>5284</v>
      </c>
      <c r="C4436" s="207" t="s">
        <v>3282</v>
      </c>
      <c r="D4436" s="297">
        <v>48</v>
      </c>
    </row>
    <row r="4437" spans="1:4" x14ac:dyDescent="0.25">
      <c r="A4437" s="207" t="s">
        <v>1941</v>
      </c>
      <c r="B4437" s="207" t="s">
        <v>5284</v>
      </c>
      <c r="C4437" s="207" t="s">
        <v>9045</v>
      </c>
      <c r="D4437" s="297">
        <v>48</v>
      </c>
    </row>
    <row r="4438" spans="1:4" x14ac:dyDescent="0.25">
      <c r="A4438" s="207" t="s">
        <v>1941</v>
      </c>
      <c r="B4438" s="207" t="s">
        <v>5284</v>
      </c>
      <c r="C4438" s="207" t="s">
        <v>3285</v>
      </c>
      <c r="D4438" s="297">
        <v>190</v>
      </c>
    </row>
    <row r="4439" spans="1:4" x14ac:dyDescent="0.25">
      <c r="A4439" s="207" t="s">
        <v>1941</v>
      </c>
      <c r="B4439" s="207" t="s">
        <v>5284</v>
      </c>
      <c r="C4439" s="207" t="s">
        <v>7936</v>
      </c>
      <c r="D4439" s="297">
        <v>48</v>
      </c>
    </row>
    <row r="4440" spans="1:4" x14ac:dyDescent="0.25">
      <c r="A4440" s="207" t="s">
        <v>1941</v>
      </c>
      <c r="B4440" s="207" t="s">
        <v>5284</v>
      </c>
      <c r="C4440" s="207" t="s">
        <v>3288</v>
      </c>
      <c r="D4440" s="297">
        <v>72</v>
      </c>
    </row>
    <row r="4441" spans="1:4" x14ac:dyDescent="0.25">
      <c r="A4441" s="207" t="s">
        <v>1941</v>
      </c>
      <c r="B4441" s="207" t="s">
        <v>5284</v>
      </c>
      <c r="C4441" s="207" t="s">
        <v>3290</v>
      </c>
      <c r="D4441" s="297">
        <v>72</v>
      </c>
    </row>
    <row r="4442" spans="1:4" x14ac:dyDescent="0.25">
      <c r="A4442" s="207" t="s">
        <v>1941</v>
      </c>
      <c r="B4442" s="207" t="s">
        <v>5284</v>
      </c>
      <c r="C4442" s="207" t="s">
        <v>3293</v>
      </c>
      <c r="D4442" s="297">
        <v>72</v>
      </c>
    </row>
    <row r="4443" spans="1:4" x14ac:dyDescent="0.25">
      <c r="A4443" s="207" t="s">
        <v>1941</v>
      </c>
      <c r="B4443" s="207" t="s">
        <v>5284</v>
      </c>
      <c r="C4443" s="207" t="s">
        <v>3296</v>
      </c>
      <c r="D4443" s="297">
        <v>72</v>
      </c>
    </row>
    <row r="4444" spans="1:4" x14ac:dyDescent="0.25">
      <c r="A4444" s="207" t="s">
        <v>1941</v>
      </c>
      <c r="B4444" s="207" t="s">
        <v>5284</v>
      </c>
      <c r="C4444" s="207" t="s">
        <v>3302</v>
      </c>
      <c r="D4444" s="297">
        <v>52</v>
      </c>
    </row>
    <row r="4445" spans="1:4" x14ac:dyDescent="0.25">
      <c r="A4445" s="207" t="s">
        <v>1941</v>
      </c>
      <c r="B4445" s="207" t="s">
        <v>5284</v>
      </c>
      <c r="C4445" s="207" t="s">
        <v>3305</v>
      </c>
      <c r="D4445" s="297">
        <v>74</v>
      </c>
    </row>
    <row r="4446" spans="1:4" x14ac:dyDescent="0.25">
      <c r="A4446" s="207" t="s">
        <v>1941</v>
      </c>
      <c r="B4446" s="207" t="s">
        <v>5284</v>
      </c>
      <c r="C4446" s="207" t="s">
        <v>3308</v>
      </c>
      <c r="D4446" s="297">
        <v>120</v>
      </c>
    </row>
    <row r="4447" spans="1:4" x14ac:dyDescent="0.25">
      <c r="A4447" s="207" t="s">
        <v>1941</v>
      </c>
      <c r="B4447" s="207" t="s">
        <v>5284</v>
      </c>
      <c r="C4447" s="207" t="s">
        <v>7937</v>
      </c>
      <c r="D4447" s="297">
        <v>48</v>
      </c>
    </row>
    <row r="4448" spans="1:4" x14ac:dyDescent="0.25">
      <c r="A4448" s="207" t="s">
        <v>1941</v>
      </c>
      <c r="B4448" s="207" t="s">
        <v>5284</v>
      </c>
      <c r="C4448" s="207" t="s">
        <v>3311</v>
      </c>
      <c r="D4448" s="297">
        <v>48</v>
      </c>
    </row>
    <row r="4449" spans="1:4" x14ac:dyDescent="0.25">
      <c r="A4449" s="207" t="s">
        <v>1941</v>
      </c>
      <c r="B4449" s="207" t="s">
        <v>5284</v>
      </c>
      <c r="C4449" s="207" t="s">
        <v>3314</v>
      </c>
      <c r="D4449" s="297">
        <v>158</v>
      </c>
    </row>
    <row r="4450" spans="1:4" x14ac:dyDescent="0.25">
      <c r="A4450" s="207" t="s">
        <v>1941</v>
      </c>
      <c r="B4450" s="207" t="s">
        <v>5284</v>
      </c>
      <c r="C4450" s="207" t="s">
        <v>3317</v>
      </c>
      <c r="D4450" s="297">
        <v>227</v>
      </c>
    </row>
    <row r="4451" spans="1:4" x14ac:dyDescent="0.25">
      <c r="A4451" s="207" t="s">
        <v>1941</v>
      </c>
      <c r="B4451" s="207" t="s">
        <v>5284</v>
      </c>
      <c r="C4451" s="207" t="s">
        <v>3320</v>
      </c>
      <c r="D4451" s="297">
        <v>72</v>
      </c>
    </row>
    <row r="4452" spans="1:4" x14ac:dyDescent="0.25">
      <c r="A4452" s="207" t="s">
        <v>1941</v>
      </c>
      <c r="B4452" s="207" t="s">
        <v>5284</v>
      </c>
      <c r="C4452" s="207" t="s">
        <v>7938</v>
      </c>
      <c r="D4452" s="297">
        <v>48</v>
      </c>
    </row>
    <row r="4453" spans="1:4" x14ac:dyDescent="0.25">
      <c r="A4453" s="207" t="s">
        <v>1941</v>
      </c>
      <c r="B4453" s="207" t="s">
        <v>5284</v>
      </c>
      <c r="C4453" s="207" t="s">
        <v>8483</v>
      </c>
      <c r="D4453" s="297">
        <v>48</v>
      </c>
    </row>
    <row r="4454" spans="1:4" x14ac:dyDescent="0.25">
      <c r="A4454" s="207" t="s">
        <v>1941</v>
      </c>
      <c r="B4454" s="207" t="s">
        <v>5284</v>
      </c>
      <c r="C4454" s="207" t="s">
        <v>3323</v>
      </c>
      <c r="D4454" s="297">
        <v>202</v>
      </c>
    </row>
    <row r="4455" spans="1:4" x14ac:dyDescent="0.25">
      <c r="A4455" s="207" t="s">
        <v>1941</v>
      </c>
      <c r="B4455" s="207" t="s">
        <v>5284</v>
      </c>
      <c r="C4455" s="207" t="s">
        <v>3326</v>
      </c>
      <c r="D4455" s="297">
        <v>96</v>
      </c>
    </row>
    <row r="4456" spans="1:4" x14ac:dyDescent="0.25">
      <c r="A4456" s="207" t="s">
        <v>1941</v>
      </c>
      <c r="B4456" s="207" t="s">
        <v>5284</v>
      </c>
      <c r="C4456" s="207" t="s">
        <v>3329</v>
      </c>
      <c r="D4456" s="297">
        <v>58</v>
      </c>
    </row>
    <row r="4457" spans="1:4" x14ac:dyDescent="0.25">
      <c r="A4457" s="207" t="s">
        <v>1941</v>
      </c>
      <c r="B4457" s="207" t="s">
        <v>5284</v>
      </c>
      <c r="C4457" s="207" t="s">
        <v>3332</v>
      </c>
      <c r="D4457" s="297">
        <v>48</v>
      </c>
    </row>
    <row r="4458" spans="1:4" x14ac:dyDescent="0.25">
      <c r="A4458" s="207" t="s">
        <v>1941</v>
      </c>
      <c r="B4458" s="207" t="s">
        <v>5284</v>
      </c>
      <c r="C4458" s="207" t="s">
        <v>9046</v>
      </c>
      <c r="D4458" s="297">
        <v>48</v>
      </c>
    </row>
    <row r="4459" spans="1:4" x14ac:dyDescent="0.25">
      <c r="A4459" s="207" t="s">
        <v>1941</v>
      </c>
      <c r="B4459" s="207" t="s">
        <v>5284</v>
      </c>
      <c r="C4459" s="207" t="s">
        <v>9047</v>
      </c>
      <c r="D4459" s="297">
        <v>48</v>
      </c>
    </row>
    <row r="4460" spans="1:4" x14ac:dyDescent="0.25">
      <c r="A4460" s="207" t="s">
        <v>1941</v>
      </c>
      <c r="B4460" s="207" t="s">
        <v>5284</v>
      </c>
      <c r="C4460" s="207" t="s">
        <v>3335</v>
      </c>
      <c r="D4460" s="297">
        <v>92</v>
      </c>
    </row>
    <row r="4461" spans="1:4" x14ac:dyDescent="0.25">
      <c r="A4461" s="207" t="s">
        <v>1941</v>
      </c>
      <c r="B4461" s="207" t="s">
        <v>5284</v>
      </c>
      <c r="C4461" s="207" t="s">
        <v>3338</v>
      </c>
      <c r="D4461" s="297">
        <v>120</v>
      </c>
    </row>
    <row r="4462" spans="1:4" x14ac:dyDescent="0.25">
      <c r="A4462" s="207" t="s">
        <v>1941</v>
      </c>
      <c r="B4462" s="207" t="s">
        <v>5284</v>
      </c>
      <c r="C4462" s="207" t="s">
        <v>9042</v>
      </c>
      <c r="D4462" s="297">
        <v>260</v>
      </c>
    </row>
    <row r="4463" spans="1:4" x14ac:dyDescent="0.25">
      <c r="A4463" s="207" t="s">
        <v>1941</v>
      </c>
      <c r="B4463" s="207" t="s">
        <v>5284</v>
      </c>
      <c r="C4463" s="207" t="s">
        <v>9036</v>
      </c>
      <c r="D4463" s="297">
        <v>48</v>
      </c>
    </row>
    <row r="4464" spans="1:4" x14ac:dyDescent="0.25">
      <c r="A4464" s="207" t="s">
        <v>1941</v>
      </c>
      <c r="B4464" s="207" t="s">
        <v>5284</v>
      </c>
      <c r="C4464" s="207" t="s">
        <v>9048</v>
      </c>
      <c r="D4464" s="297">
        <v>48</v>
      </c>
    </row>
    <row r="4465" spans="1:4" x14ac:dyDescent="0.25">
      <c r="A4465" s="207" t="s">
        <v>1941</v>
      </c>
      <c r="B4465" s="207" t="s">
        <v>5284</v>
      </c>
      <c r="C4465" s="207" t="s">
        <v>3341</v>
      </c>
      <c r="D4465" s="297">
        <v>550</v>
      </c>
    </row>
    <row r="4466" spans="1:4" x14ac:dyDescent="0.25">
      <c r="A4466" s="207" t="s">
        <v>1941</v>
      </c>
      <c r="B4466" s="207" t="s">
        <v>5284</v>
      </c>
      <c r="C4466" s="207" t="s">
        <v>9049</v>
      </c>
      <c r="D4466" s="297">
        <v>92</v>
      </c>
    </row>
    <row r="4467" spans="1:4" x14ac:dyDescent="0.25">
      <c r="A4467" s="207" t="s">
        <v>1941</v>
      </c>
      <c r="B4467" s="207" t="s">
        <v>5284</v>
      </c>
      <c r="C4467" s="207" t="s">
        <v>9050</v>
      </c>
      <c r="D4467" s="297">
        <v>48</v>
      </c>
    </row>
    <row r="4468" spans="1:4" x14ac:dyDescent="0.25">
      <c r="A4468" s="207" t="s">
        <v>1941</v>
      </c>
      <c r="B4468" s="207" t="s">
        <v>5284</v>
      </c>
      <c r="C4468" s="207" t="s">
        <v>3344</v>
      </c>
      <c r="D4468" s="297">
        <v>48</v>
      </c>
    </row>
    <row r="4469" spans="1:4" x14ac:dyDescent="0.25">
      <c r="A4469" s="207" t="s">
        <v>1941</v>
      </c>
      <c r="B4469" s="207" t="s">
        <v>5284</v>
      </c>
      <c r="C4469" s="207" t="s">
        <v>3347</v>
      </c>
      <c r="D4469" s="297">
        <v>48</v>
      </c>
    </row>
    <row r="4470" spans="1:4" x14ac:dyDescent="0.25">
      <c r="A4470" s="207" t="s">
        <v>1941</v>
      </c>
      <c r="B4470" s="207" t="s">
        <v>5284</v>
      </c>
      <c r="C4470" s="207" t="s">
        <v>9051</v>
      </c>
      <c r="D4470" s="297">
        <v>48</v>
      </c>
    </row>
    <row r="4471" spans="1:4" x14ac:dyDescent="0.25">
      <c r="A4471" s="207" t="s">
        <v>1941</v>
      </c>
      <c r="B4471" s="207" t="s">
        <v>5284</v>
      </c>
      <c r="C4471" s="207" t="s">
        <v>9052</v>
      </c>
      <c r="D4471" s="297">
        <v>48</v>
      </c>
    </row>
    <row r="4472" spans="1:4" x14ac:dyDescent="0.25">
      <c r="A4472" s="207" t="s">
        <v>1941</v>
      </c>
      <c r="B4472" s="207" t="s">
        <v>5284</v>
      </c>
      <c r="C4472" s="207" t="s">
        <v>9053</v>
      </c>
      <c r="D4472" s="297">
        <v>48</v>
      </c>
    </row>
    <row r="4473" spans="1:4" x14ac:dyDescent="0.25">
      <c r="A4473" s="207" t="s">
        <v>1941</v>
      </c>
      <c r="B4473" s="207" t="s">
        <v>5284</v>
      </c>
      <c r="C4473" s="207" t="s">
        <v>9054</v>
      </c>
      <c r="D4473" s="297">
        <v>48</v>
      </c>
    </row>
    <row r="4474" spans="1:4" x14ac:dyDescent="0.25">
      <c r="A4474" s="207" t="s">
        <v>1941</v>
      </c>
      <c r="B4474" s="207" t="s">
        <v>5284</v>
      </c>
      <c r="C4474" s="207" t="s">
        <v>3350</v>
      </c>
      <c r="D4474" s="297">
        <v>48</v>
      </c>
    </row>
    <row r="4475" spans="1:4" x14ac:dyDescent="0.25">
      <c r="A4475" s="207" t="s">
        <v>1941</v>
      </c>
      <c r="B4475" s="207" t="s">
        <v>5284</v>
      </c>
      <c r="C4475" s="207" t="s">
        <v>9055</v>
      </c>
      <c r="D4475" s="297">
        <v>48</v>
      </c>
    </row>
    <row r="4476" spans="1:4" x14ac:dyDescent="0.25">
      <c r="A4476" s="207" t="s">
        <v>1941</v>
      </c>
      <c r="B4476" s="207" t="s">
        <v>5284</v>
      </c>
      <c r="C4476" s="207" t="s">
        <v>9056</v>
      </c>
      <c r="D4476" s="297">
        <v>48</v>
      </c>
    </row>
    <row r="4477" spans="1:4" x14ac:dyDescent="0.25">
      <c r="A4477" s="207" t="s">
        <v>1941</v>
      </c>
      <c r="B4477" s="207" t="s">
        <v>5284</v>
      </c>
      <c r="C4477" s="207" t="s">
        <v>9057</v>
      </c>
      <c r="D4477" s="297">
        <v>48</v>
      </c>
    </row>
    <row r="4478" spans="1:4" x14ac:dyDescent="0.25">
      <c r="A4478" s="207" t="s">
        <v>1941</v>
      </c>
      <c r="B4478" s="207" t="s">
        <v>5284</v>
      </c>
      <c r="C4478" s="207" t="s">
        <v>9058</v>
      </c>
      <c r="D4478" s="297">
        <v>48</v>
      </c>
    </row>
    <row r="4479" spans="1:4" x14ac:dyDescent="0.25">
      <c r="A4479" s="207" t="s">
        <v>1941</v>
      </c>
      <c r="B4479" s="207" t="s">
        <v>5284</v>
      </c>
      <c r="C4479" s="207" t="s">
        <v>9059</v>
      </c>
      <c r="D4479" s="297">
        <v>48</v>
      </c>
    </row>
    <row r="4480" spans="1:4" x14ac:dyDescent="0.25">
      <c r="A4480" s="207" t="s">
        <v>1941</v>
      </c>
      <c r="B4480" s="207" t="s">
        <v>5284</v>
      </c>
      <c r="C4480" s="207" t="s">
        <v>9060</v>
      </c>
      <c r="D4480" s="297">
        <v>48</v>
      </c>
    </row>
    <row r="4481" spans="1:4" x14ac:dyDescent="0.25">
      <c r="A4481" s="207" t="s">
        <v>1941</v>
      </c>
      <c r="B4481" s="207" t="s">
        <v>5284</v>
      </c>
      <c r="C4481" s="207" t="s">
        <v>9061</v>
      </c>
      <c r="D4481" s="297">
        <v>48</v>
      </c>
    </row>
    <row r="4482" spans="1:4" x14ac:dyDescent="0.25">
      <c r="A4482" s="207" t="s">
        <v>1941</v>
      </c>
      <c r="B4482" s="207" t="s">
        <v>5284</v>
      </c>
      <c r="C4482" s="207" t="s">
        <v>9062</v>
      </c>
      <c r="D4482" s="297">
        <v>48</v>
      </c>
    </row>
    <row r="4483" spans="1:4" x14ac:dyDescent="0.25">
      <c r="A4483" s="207" t="s">
        <v>1941</v>
      </c>
      <c r="B4483" s="207" t="s">
        <v>5284</v>
      </c>
      <c r="C4483" s="207" t="s">
        <v>9063</v>
      </c>
      <c r="D4483" s="297">
        <v>48</v>
      </c>
    </row>
    <row r="4484" spans="1:4" x14ac:dyDescent="0.25">
      <c r="A4484" s="207" t="s">
        <v>1941</v>
      </c>
      <c r="B4484" s="207" t="s">
        <v>5284</v>
      </c>
      <c r="C4484" s="207" t="s">
        <v>9064</v>
      </c>
      <c r="D4484" s="297">
        <v>48</v>
      </c>
    </row>
    <row r="4485" spans="1:4" x14ac:dyDescent="0.25">
      <c r="A4485" s="207" t="s">
        <v>1941</v>
      </c>
      <c r="B4485" s="207" t="s">
        <v>5284</v>
      </c>
      <c r="C4485" s="207" t="s">
        <v>7996</v>
      </c>
      <c r="D4485" s="297">
        <v>72</v>
      </c>
    </row>
    <row r="4486" spans="1:4" x14ac:dyDescent="0.25">
      <c r="A4486" s="207" t="s">
        <v>1941</v>
      </c>
      <c r="B4486" s="207" t="s">
        <v>5284</v>
      </c>
      <c r="C4486" s="207" t="s">
        <v>9065</v>
      </c>
      <c r="D4486" s="297">
        <v>48</v>
      </c>
    </row>
    <row r="4487" spans="1:4" x14ac:dyDescent="0.25">
      <c r="A4487" s="207" t="s">
        <v>1941</v>
      </c>
      <c r="B4487" s="207" t="s">
        <v>5284</v>
      </c>
      <c r="C4487" s="207" t="s">
        <v>9066</v>
      </c>
      <c r="D4487" s="297">
        <v>48</v>
      </c>
    </row>
    <row r="4488" spans="1:4" x14ac:dyDescent="0.25">
      <c r="A4488" s="207" t="s">
        <v>1941</v>
      </c>
      <c r="B4488" s="207" t="s">
        <v>5284</v>
      </c>
      <c r="C4488" s="207" t="s">
        <v>9067</v>
      </c>
      <c r="D4488" s="297">
        <v>48</v>
      </c>
    </row>
    <row r="4489" spans="1:4" x14ac:dyDescent="0.25">
      <c r="A4489" s="207" t="s">
        <v>1941</v>
      </c>
      <c r="B4489" s="207" t="s">
        <v>5284</v>
      </c>
      <c r="C4489" s="207" t="s">
        <v>9068</v>
      </c>
      <c r="D4489" s="297">
        <v>48</v>
      </c>
    </row>
    <row r="4490" spans="1:4" x14ac:dyDescent="0.25">
      <c r="A4490" s="207" t="s">
        <v>1941</v>
      </c>
      <c r="B4490" s="207" t="s">
        <v>5284</v>
      </c>
      <c r="C4490" s="207" t="s">
        <v>7939</v>
      </c>
      <c r="D4490" s="297">
        <v>58</v>
      </c>
    </row>
    <row r="4491" spans="1:4" x14ac:dyDescent="0.25">
      <c r="A4491" s="207" t="s">
        <v>1941</v>
      </c>
      <c r="B4491" s="207" t="s">
        <v>5284</v>
      </c>
      <c r="C4491" s="207" t="s">
        <v>7593</v>
      </c>
      <c r="D4491" s="297">
        <v>347</v>
      </c>
    </row>
    <row r="4492" spans="1:4" x14ac:dyDescent="0.25">
      <c r="A4492" s="207" t="s">
        <v>1941</v>
      </c>
      <c r="B4492" s="207" t="s">
        <v>5284</v>
      </c>
      <c r="C4492" s="207" t="s">
        <v>3353</v>
      </c>
      <c r="D4492" s="297">
        <v>322</v>
      </c>
    </row>
    <row r="4493" spans="1:4" x14ac:dyDescent="0.25">
      <c r="A4493" s="207" t="s">
        <v>1941</v>
      </c>
      <c r="B4493" s="207" t="s">
        <v>5284</v>
      </c>
      <c r="C4493" s="207" t="s">
        <v>7595</v>
      </c>
      <c r="D4493" s="297">
        <v>48</v>
      </c>
    </row>
    <row r="4494" spans="1:4" x14ac:dyDescent="0.25">
      <c r="A4494" s="207" t="s">
        <v>1941</v>
      </c>
      <c r="B4494" s="207" t="s">
        <v>5284</v>
      </c>
      <c r="C4494" s="207" t="s">
        <v>3356</v>
      </c>
      <c r="D4494" s="297">
        <v>48</v>
      </c>
    </row>
    <row r="4495" spans="1:4" x14ac:dyDescent="0.25">
      <c r="A4495" s="207" t="s">
        <v>1941</v>
      </c>
      <c r="B4495" s="207" t="s">
        <v>5284</v>
      </c>
      <c r="C4495" s="207" t="s">
        <v>3359</v>
      </c>
      <c r="D4495" s="297">
        <v>379</v>
      </c>
    </row>
    <row r="4496" spans="1:4" x14ac:dyDescent="0.25">
      <c r="A4496" s="207" t="s">
        <v>1941</v>
      </c>
      <c r="B4496" s="207" t="s">
        <v>5284</v>
      </c>
      <c r="C4496" s="207" t="s">
        <v>3362</v>
      </c>
      <c r="D4496" s="297">
        <v>172</v>
      </c>
    </row>
    <row r="4497" spans="1:4" x14ac:dyDescent="0.25">
      <c r="A4497" s="207" t="s">
        <v>1941</v>
      </c>
      <c r="B4497" s="207" t="s">
        <v>5284</v>
      </c>
      <c r="C4497" s="207" t="s">
        <v>9069</v>
      </c>
      <c r="D4497" s="297">
        <v>48</v>
      </c>
    </row>
    <row r="4498" spans="1:4" x14ac:dyDescent="0.25">
      <c r="A4498" s="207" t="s">
        <v>1941</v>
      </c>
      <c r="B4498" s="207" t="s">
        <v>5284</v>
      </c>
      <c r="C4498" s="207" t="s">
        <v>3365</v>
      </c>
      <c r="D4498" s="297">
        <v>228</v>
      </c>
    </row>
    <row r="4499" spans="1:4" x14ac:dyDescent="0.25">
      <c r="A4499" s="207" t="s">
        <v>1941</v>
      </c>
      <c r="B4499" s="207" t="s">
        <v>5284</v>
      </c>
      <c r="C4499" s="207" t="s">
        <v>3368</v>
      </c>
      <c r="D4499" s="297">
        <v>72</v>
      </c>
    </row>
    <row r="4500" spans="1:4" x14ac:dyDescent="0.25">
      <c r="A4500" s="207" t="s">
        <v>1941</v>
      </c>
      <c r="B4500" s="207" t="s">
        <v>5284</v>
      </c>
      <c r="C4500" s="207" t="s">
        <v>3371</v>
      </c>
      <c r="D4500" s="297">
        <v>52</v>
      </c>
    </row>
    <row r="4501" spans="1:4" x14ac:dyDescent="0.25">
      <c r="A4501" s="207" t="s">
        <v>1941</v>
      </c>
      <c r="B4501" s="207" t="s">
        <v>5284</v>
      </c>
      <c r="C4501" s="207" t="s">
        <v>3374</v>
      </c>
      <c r="D4501" s="297">
        <v>72</v>
      </c>
    </row>
    <row r="4502" spans="1:4" x14ac:dyDescent="0.25">
      <c r="A4502" s="207" t="s">
        <v>1941</v>
      </c>
      <c r="B4502" s="207" t="s">
        <v>5284</v>
      </c>
      <c r="C4502" s="207" t="s">
        <v>7945</v>
      </c>
      <c r="D4502" s="297">
        <v>300</v>
      </c>
    </row>
    <row r="4503" spans="1:4" x14ac:dyDescent="0.25">
      <c r="A4503" s="207" t="s">
        <v>1941</v>
      </c>
      <c r="B4503" s="207" t="s">
        <v>5284</v>
      </c>
      <c r="C4503" s="207" t="s">
        <v>3377</v>
      </c>
      <c r="D4503" s="297">
        <v>190</v>
      </c>
    </row>
    <row r="4504" spans="1:4" x14ac:dyDescent="0.25">
      <c r="A4504" s="207" t="s">
        <v>1941</v>
      </c>
      <c r="B4504" s="207" t="s">
        <v>5284</v>
      </c>
      <c r="C4504" s="207" t="s">
        <v>3380</v>
      </c>
      <c r="D4504" s="297">
        <v>207</v>
      </c>
    </row>
    <row r="4505" spans="1:4" x14ac:dyDescent="0.25">
      <c r="A4505" s="207" t="s">
        <v>1941</v>
      </c>
      <c r="B4505" s="207" t="s">
        <v>5284</v>
      </c>
      <c r="C4505" s="207" t="s">
        <v>3383</v>
      </c>
      <c r="D4505" s="297">
        <v>257</v>
      </c>
    </row>
    <row r="4506" spans="1:4" x14ac:dyDescent="0.25">
      <c r="A4506" s="207" t="s">
        <v>1941</v>
      </c>
      <c r="B4506" s="207" t="s">
        <v>5284</v>
      </c>
      <c r="C4506" s="207" t="s">
        <v>7946</v>
      </c>
      <c r="D4506" s="297">
        <v>374</v>
      </c>
    </row>
    <row r="4507" spans="1:4" x14ac:dyDescent="0.25">
      <c r="A4507" s="207" t="s">
        <v>1941</v>
      </c>
      <c r="B4507" s="207" t="s">
        <v>5284</v>
      </c>
      <c r="C4507" s="207" t="s">
        <v>7947</v>
      </c>
      <c r="D4507" s="297">
        <v>432</v>
      </c>
    </row>
    <row r="4508" spans="1:4" x14ac:dyDescent="0.25">
      <c r="A4508" s="207" t="s">
        <v>1941</v>
      </c>
      <c r="B4508" s="207" t="s">
        <v>5284</v>
      </c>
      <c r="C4508" s="207" t="s">
        <v>7997</v>
      </c>
      <c r="D4508" s="297">
        <v>92</v>
      </c>
    </row>
    <row r="4509" spans="1:4" x14ac:dyDescent="0.25">
      <c r="A4509" s="207" t="s">
        <v>1941</v>
      </c>
      <c r="B4509" s="207" t="s">
        <v>5284</v>
      </c>
      <c r="C4509" s="207" t="s">
        <v>3386</v>
      </c>
      <c r="D4509" s="297">
        <v>143</v>
      </c>
    </row>
    <row r="4510" spans="1:4" x14ac:dyDescent="0.25">
      <c r="A4510" s="207" t="s">
        <v>1941</v>
      </c>
      <c r="B4510" s="207" t="s">
        <v>5284</v>
      </c>
      <c r="C4510" s="207" t="s">
        <v>7597</v>
      </c>
      <c r="D4510" s="297">
        <v>819</v>
      </c>
    </row>
    <row r="4511" spans="1:4" x14ac:dyDescent="0.25">
      <c r="A4511" s="207" t="s">
        <v>1941</v>
      </c>
      <c r="B4511" s="207" t="s">
        <v>5284</v>
      </c>
      <c r="C4511" s="207" t="s">
        <v>7949</v>
      </c>
      <c r="D4511" s="297">
        <v>48</v>
      </c>
    </row>
    <row r="4512" spans="1:4" x14ac:dyDescent="0.25">
      <c r="A4512" s="207" t="s">
        <v>1941</v>
      </c>
      <c r="B4512" s="207" t="s">
        <v>5284</v>
      </c>
      <c r="C4512" s="207" t="s">
        <v>9070</v>
      </c>
      <c r="D4512" s="297">
        <v>48</v>
      </c>
    </row>
    <row r="4513" spans="1:4" x14ac:dyDescent="0.25">
      <c r="A4513" s="207" t="s">
        <v>1941</v>
      </c>
      <c r="B4513" s="207" t="s">
        <v>5284</v>
      </c>
      <c r="C4513" s="207" t="s">
        <v>3388</v>
      </c>
      <c r="D4513" s="297">
        <v>48</v>
      </c>
    </row>
    <row r="4514" spans="1:4" x14ac:dyDescent="0.25">
      <c r="A4514" s="207" t="s">
        <v>1941</v>
      </c>
      <c r="B4514" s="207" t="s">
        <v>5284</v>
      </c>
      <c r="C4514" s="207" t="s">
        <v>9071</v>
      </c>
      <c r="D4514" s="297">
        <v>48</v>
      </c>
    </row>
    <row r="4515" spans="1:4" x14ac:dyDescent="0.25">
      <c r="A4515" s="207" t="s">
        <v>1941</v>
      </c>
      <c r="B4515" s="207" t="s">
        <v>5284</v>
      </c>
      <c r="C4515" s="207" t="s">
        <v>3391</v>
      </c>
      <c r="D4515" s="297">
        <v>110</v>
      </c>
    </row>
    <row r="4516" spans="1:4" x14ac:dyDescent="0.25">
      <c r="A4516" s="207" t="s">
        <v>1941</v>
      </c>
      <c r="B4516" s="207" t="s">
        <v>5284</v>
      </c>
      <c r="C4516" s="207" t="s">
        <v>9072</v>
      </c>
      <c r="D4516" s="297">
        <v>48</v>
      </c>
    </row>
    <row r="4517" spans="1:4" x14ac:dyDescent="0.25">
      <c r="A4517" s="207" t="s">
        <v>1941</v>
      </c>
      <c r="B4517" s="207" t="s">
        <v>5284</v>
      </c>
      <c r="C4517" s="207" t="s">
        <v>3394</v>
      </c>
      <c r="D4517" s="297">
        <v>118</v>
      </c>
    </row>
    <row r="4518" spans="1:4" x14ac:dyDescent="0.25">
      <c r="A4518" s="207" t="s">
        <v>1941</v>
      </c>
      <c r="B4518" s="207" t="s">
        <v>5284</v>
      </c>
      <c r="C4518" s="207" t="s">
        <v>3397</v>
      </c>
      <c r="D4518" s="297">
        <v>474</v>
      </c>
    </row>
    <row r="4519" spans="1:4" x14ac:dyDescent="0.25">
      <c r="A4519" s="207" t="s">
        <v>1941</v>
      </c>
      <c r="B4519" s="207" t="s">
        <v>5284</v>
      </c>
      <c r="C4519" s="207" t="s">
        <v>8490</v>
      </c>
      <c r="D4519" s="297">
        <v>56</v>
      </c>
    </row>
    <row r="4520" spans="1:4" x14ac:dyDescent="0.25">
      <c r="A4520" s="207" t="s">
        <v>1941</v>
      </c>
      <c r="B4520" s="207" t="s">
        <v>5284</v>
      </c>
      <c r="C4520" s="207" t="s">
        <v>3399</v>
      </c>
      <c r="D4520" s="297">
        <v>152</v>
      </c>
    </row>
    <row r="4521" spans="1:4" x14ac:dyDescent="0.25">
      <c r="A4521" s="207" t="s">
        <v>1941</v>
      </c>
      <c r="B4521" s="207" t="s">
        <v>5284</v>
      </c>
      <c r="C4521" s="207" t="s">
        <v>3401</v>
      </c>
      <c r="D4521" s="297">
        <v>116</v>
      </c>
    </row>
    <row r="4522" spans="1:4" x14ac:dyDescent="0.25">
      <c r="A4522" s="207" t="s">
        <v>1941</v>
      </c>
      <c r="B4522" s="207" t="s">
        <v>5284</v>
      </c>
      <c r="C4522" s="207" t="s">
        <v>3403</v>
      </c>
      <c r="D4522" s="297">
        <v>72</v>
      </c>
    </row>
    <row r="4523" spans="1:4" x14ac:dyDescent="0.25">
      <c r="A4523" s="207" t="s">
        <v>1941</v>
      </c>
      <c r="B4523" s="207" t="s">
        <v>5284</v>
      </c>
      <c r="C4523" s="207" t="s">
        <v>3405</v>
      </c>
      <c r="D4523" s="297">
        <v>60</v>
      </c>
    </row>
    <row r="4524" spans="1:4" x14ac:dyDescent="0.25">
      <c r="A4524" s="207" t="s">
        <v>1941</v>
      </c>
      <c r="B4524" s="207" t="s">
        <v>5284</v>
      </c>
      <c r="C4524" s="207" t="s">
        <v>7950</v>
      </c>
      <c r="D4524" s="297">
        <v>218</v>
      </c>
    </row>
    <row r="4525" spans="1:4" x14ac:dyDescent="0.25">
      <c r="A4525" s="207" t="s">
        <v>1941</v>
      </c>
      <c r="B4525" s="207" t="s">
        <v>5284</v>
      </c>
      <c r="C4525" s="207" t="s">
        <v>7951</v>
      </c>
      <c r="D4525" s="297">
        <v>215</v>
      </c>
    </row>
    <row r="4526" spans="1:4" x14ac:dyDescent="0.25">
      <c r="A4526" s="207" t="s">
        <v>1941</v>
      </c>
      <c r="B4526" s="207" t="s">
        <v>5284</v>
      </c>
      <c r="C4526" s="207" t="s">
        <v>7952</v>
      </c>
      <c r="D4526" s="297">
        <v>233</v>
      </c>
    </row>
    <row r="4527" spans="1:4" x14ac:dyDescent="0.25">
      <c r="A4527" s="207" t="s">
        <v>1941</v>
      </c>
      <c r="B4527" s="207" t="s">
        <v>5284</v>
      </c>
      <c r="C4527" s="207" t="s">
        <v>9073</v>
      </c>
      <c r="D4527" s="297">
        <v>91</v>
      </c>
    </row>
    <row r="4528" spans="1:4" x14ac:dyDescent="0.25">
      <c r="A4528" s="207" t="s">
        <v>1941</v>
      </c>
      <c r="B4528" s="207" t="s">
        <v>5284</v>
      </c>
      <c r="C4528" s="207" t="s">
        <v>3407</v>
      </c>
      <c r="D4528" s="297">
        <v>48</v>
      </c>
    </row>
    <row r="4529" spans="1:4" x14ac:dyDescent="0.25">
      <c r="A4529" s="207" t="s">
        <v>1941</v>
      </c>
      <c r="B4529" s="207" t="s">
        <v>5284</v>
      </c>
      <c r="C4529" s="207" t="s">
        <v>3409</v>
      </c>
      <c r="D4529" s="297">
        <v>306</v>
      </c>
    </row>
    <row r="4530" spans="1:4" x14ac:dyDescent="0.25">
      <c r="A4530" s="207" t="s">
        <v>1941</v>
      </c>
      <c r="B4530" s="207" t="s">
        <v>5284</v>
      </c>
      <c r="C4530" s="207" t="s">
        <v>7953</v>
      </c>
      <c r="D4530" s="297">
        <v>94</v>
      </c>
    </row>
    <row r="4531" spans="1:4" x14ac:dyDescent="0.25">
      <c r="A4531" s="207" t="s">
        <v>1941</v>
      </c>
      <c r="B4531" s="207" t="s">
        <v>5284</v>
      </c>
      <c r="C4531" s="207" t="s">
        <v>7954</v>
      </c>
      <c r="D4531" s="297">
        <v>92</v>
      </c>
    </row>
    <row r="4532" spans="1:4" x14ac:dyDescent="0.25">
      <c r="A4532" s="207" t="s">
        <v>1941</v>
      </c>
      <c r="B4532" s="207" t="s">
        <v>5284</v>
      </c>
      <c r="C4532" s="207" t="s">
        <v>9074</v>
      </c>
      <c r="D4532" s="297">
        <v>92</v>
      </c>
    </row>
    <row r="4533" spans="1:4" x14ac:dyDescent="0.25">
      <c r="A4533" s="207" t="s">
        <v>1941</v>
      </c>
      <c r="B4533" s="207" t="s">
        <v>5284</v>
      </c>
      <c r="C4533" s="207" t="s">
        <v>8424</v>
      </c>
      <c r="D4533" s="297">
        <v>76</v>
      </c>
    </row>
    <row r="4534" spans="1:4" x14ac:dyDescent="0.25">
      <c r="A4534" s="207" t="s">
        <v>1941</v>
      </c>
      <c r="B4534" s="207" t="s">
        <v>5284</v>
      </c>
      <c r="C4534" s="207" t="s">
        <v>7955</v>
      </c>
      <c r="D4534" s="297">
        <v>92</v>
      </c>
    </row>
    <row r="4535" spans="1:4" x14ac:dyDescent="0.25">
      <c r="A4535" s="207" t="s">
        <v>1941</v>
      </c>
      <c r="B4535" s="207" t="s">
        <v>5284</v>
      </c>
      <c r="C4535" s="207" t="s">
        <v>7956</v>
      </c>
      <c r="D4535" s="297">
        <v>92</v>
      </c>
    </row>
    <row r="4536" spans="1:4" x14ac:dyDescent="0.25">
      <c r="A4536" s="207" t="s">
        <v>1941</v>
      </c>
      <c r="B4536" s="207" t="s">
        <v>5284</v>
      </c>
      <c r="C4536" s="207" t="s">
        <v>3411</v>
      </c>
      <c r="D4536" s="297">
        <v>48</v>
      </c>
    </row>
    <row r="4537" spans="1:4" x14ac:dyDescent="0.25">
      <c r="A4537" s="207" t="s">
        <v>1941</v>
      </c>
      <c r="B4537" s="207" t="s">
        <v>5284</v>
      </c>
      <c r="C4537" s="207" t="s">
        <v>7957</v>
      </c>
      <c r="D4537" s="297">
        <v>41</v>
      </c>
    </row>
    <row r="4538" spans="1:4" x14ac:dyDescent="0.25">
      <c r="A4538" s="207" t="s">
        <v>1941</v>
      </c>
      <c r="B4538" s="207" t="s">
        <v>5284</v>
      </c>
      <c r="C4538" s="207" t="s">
        <v>7998</v>
      </c>
      <c r="D4538" s="297">
        <v>36</v>
      </c>
    </row>
    <row r="4539" spans="1:4" x14ac:dyDescent="0.25">
      <c r="A4539" s="207" t="s">
        <v>1941</v>
      </c>
      <c r="B4539" s="207" t="s">
        <v>5284</v>
      </c>
      <c r="C4539" s="207" t="s">
        <v>3413</v>
      </c>
      <c r="D4539" s="297">
        <v>48</v>
      </c>
    </row>
    <row r="4540" spans="1:4" x14ac:dyDescent="0.25">
      <c r="A4540" s="207" t="s">
        <v>1941</v>
      </c>
      <c r="B4540" s="207" t="s">
        <v>5284</v>
      </c>
      <c r="C4540" s="207" t="s">
        <v>8049</v>
      </c>
      <c r="D4540" s="297">
        <v>120</v>
      </c>
    </row>
    <row r="4541" spans="1:4" x14ac:dyDescent="0.25">
      <c r="A4541" s="207" t="s">
        <v>1941</v>
      </c>
      <c r="B4541" s="207" t="s">
        <v>5284</v>
      </c>
      <c r="C4541" s="207" t="s">
        <v>3415</v>
      </c>
      <c r="D4541" s="297">
        <v>120</v>
      </c>
    </row>
    <row r="4542" spans="1:4" x14ac:dyDescent="0.25">
      <c r="A4542" s="207" t="s">
        <v>1941</v>
      </c>
      <c r="B4542" s="207" t="s">
        <v>5284</v>
      </c>
      <c r="C4542" s="207" t="s">
        <v>3418</v>
      </c>
      <c r="D4542" s="297">
        <v>116</v>
      </c>
    </row>
    <row r="4543" spans="1:4" x14ac:dyDescent="0.25">
      <c r="A4543" s="207" t="s">
        <v>1941</v>
      </c>
      <c r="B4543" s="207" t="s">
        <v>5284</v>
      </c>
      <c r="C4543" s="207" t="s">
        <v>3420</v>
      </c>
      <c r="D4543" s="297">
        <v>86</v>
      </c>
    </row>
    <row r="4544" spans="1:4" x14ac:dyDescent="0.25">
      <c r="A4544" s="207" t="s">
        <v>1941</v>
      </c>
      <c r="B4544" s="207" t="s">
        <v>5284</v>
      </c>
      <c r="C4544" s="207" t="s">
        <v>3422</v>
      </c>
      <c r="D4544" s="297">
        <v>72</v>
      </c>
    </row>
    <row r="4545" spans="1:4" x14ac:dyDescent="0.25">
      <c r="A4545" s="207" t="s">
        <v>1941</v>
      </c>
      <c r="B4545" s="207" t="s">
        <v>5284</v>
      </c>
      <c r="C4545" s="207" t="s">
        <v>3424</v>
      </c>
      <c r="D4545" s="297">
        <v>108</v>
      </c>
    </row>
    <row r="4546" spans="1:4" x14ac:dyDescent="0.25">
      <c r="A4546" s="207" t="s">
        <v>1941</v>
      </c>
      <c r="B4546" s="207" t="s">
        <v>5284</v>
      </c>
      <c r="C4546" s="207" t="s">
        <v>3437</v>
      </c>
      <c r="D4546" s="297">
        <v>6</v>
      </c>
    </row>
    <row r="4547" spans="1:4" x14ac:dyDescent="0.25">
      <c r="A4547" s="207" t="s">
        <v>1941</v>
      </c>
      <c r="B4547" s="207" t="s">
        <v>5284</v>
      </c>
      <c r="C4547" s="207" t="s">
        <v>3439</v>
      </c>
      <c r="D4547" s="297">
        <v>58</v>
      </c>
    </row>
    <row r="4548" spans="1:4" x14ac:dyDescent="0.25">
      <c r="A4548" s="207" t="s">
        <v>1941</v>
      </c>
      <c r="B4548" s="207" t="s">
        <v>5284</v>
      </c>
      <c r="C4548" s="207" t="s">
        <v>3441</v>
      </c>
      <c r="D4548" s="297">
        <v>8</v>
      </c>
    </row>
    <row r="4549" spans="1:4" x14ac:dyDescent="0.25">
      <c r="A4549" s="207" t="s">
        <v>1941</v>
      </c>
      <c r="B4549" s="207" t="s">
        <v>5284</v>
      </c>
      <c r="C4549" s="207" t="s">
        <v>3444</v>
      </c>
      <c r="D4549" s="297">
        <v>10</v>
      </c>
    </row>
    <row r="4550" spans="1:4" x14ac:dyDescent="0.25">
      <c r="A4550" s="207" t="s">
        <v>1941</v>
      </c>
      <c r="B4550" s="207" t="s">
        <v>5284</v>
      </c>
      <c r="C4550" s="207" t="s">
        <v>9075</v>
      </c>
      <c r="D4550" s="297">
        <v>52</v>
      </c>
    </row>
    <row r="4551" spans="1:4" x14ac:dyDescent="0.25">
      <c r="A4551" s="207" t="s">
        <v>1941</v>
      </c>
      <c r="B4551" s="207" t="s">
        <v>5284</v>
      </c>
      <c r="C4551" s="207" t="s">
        <v>3466</v>
      </c>
      <c r="D4551" s="297">
        <v>8</v>
      </c>
    </row>
    <row r="4552" spans="1:4" x14ac:dyDescent="0.25">
      <c r="A4552" s="207" t="s">
        <v>1941</v>
      </c>
      <c r="B4552" s="207" t="s">
        <v>5284</v>
      </c>
      <c r="C4552" s="207" t="s">
        <v>3469</v>
      </c>
      <c r="D4552" s="297">
        <v>10</v>
      </c>
    </row>
    <row r="4553" spans="1:4" x14ac:dyDescent="0.25">
      <c r="A4553" s="207" t="s">
        <v>1941</v>
      </c>
      <c r="B4553" s="207" t="s">
        <v>5284</v>
      </c>
      <c r="C4553" s="207" t="s">
        <v>3475</v>
      </c>
      <c r="D4553" s="297">
        <v>14</v>
      </c>
    </row>
    <row r="4554" spans="1:4" x14ac:dyDescent="0.25">
      <c r="A4554" s="207" t="s">
        <v>1941</v>
      </c>
      <c r="B4554" s="207" t="s">
        <v>5284</v>
      </c>
      <c r="C4554" s="207" t="s">
        <v>8033</v>
      </c>
      <c r="D4554" s="297">
        <v>70</v>
      </c>
    </row>
    <row r="4555" spans="1:4" x14ac:dyDescent="0.25">
      <c r="A4555" s="207" t="s">
        <v>1941</v>
      </c>
      <c r="B4555" s="207" t="s">
        <v>5284</v>
      </c>
      <c r="C4555" s="207" t="s">
        <v>9076</v>
      </c>
      <c r="D4555" s="297">
        <v>48</v>
      </c>
    </row>
    <row r="4556" spans="1:4" x14ac:dyDescent="0.25">
      <c r="A4556" s="207" t="s">
        <v>1941</v>
      </c>
      <c r="B4556" s="207" t="s">
        <v>5284</v>
      </c>
      <c r="C4556" s="207" t="s">
        <v>7746</v>
      </c>
      <c r="D4556" s="297">
        <v>4</v>
      </c>
    </row>
    <row r="4557" spans="1:4" x14ac:dyDescent="0.25">
      <c r="A4557" s="207" t="s">
        <v>1941</v>
      </c>
      <c r="B4557" s="207" t="s">
        <v>5284</v>
      </c>
      <c r="C4557" s="207" t="s">
        <v>8010</v>
      </c>
      <c r="D4557" s="297">
        <v>48</v>
      </c>
    </row>
    <row r="4558" spans="1:4" x14ac:dyDescent="0.25">
      <c r="A4558" s="207" t="s">
        <v>1941</v>
      </c>
      <c r="B4558" s="207" t="s">
        <v>5284</v>
      </c>
      <c r="C4558" s="207" t="s">
        <v>7601</v>
      </c>
      <c r="D4558" s="297">
        <v>60</v>
      </c>
    </row>
    <row r="4559" spans="1:4" x14ac:dyDescent="0.25">
      <c r="A4559" s="207" t="s">
        <v>1941</v>
      </c>
      <c r="B4559" s="207" t="s">
        <v>5284</v>
      </c>
      <c r="C4559" s="207" t="s">
        <v>4511</v>
      </c>
      <c r="D4559" s="297">
        <v>48</v>
      </c>
    </row>
    <row r="4560" spans="1:4" x14ac:dyDescent="0.25">
      <c r="A4560" s="207" t="s">
        <v>1941</v>
      </c>
      <c r="B4560" s="207" t="s">
        <v>5284</v>
      </c>
      <c r="C4560" s="207" t="s">
        <v>4513</v>
      </c>
      <c r="D4560" s="297">
        <v>146</v>
      </c>
    </row>
    <row r="4561" spans="1:4" x14ac:dyDescent="0.25">
      <c r="A4561" s="207" t="s">
        <v>1941</v>
      </c>
      <c r="B4561" s="207" t="s">
        <v>5284</v>
      </c>
      <c r="C4561" s="207" t="s">
        <v>9077</v>
      </c>
      <c r="D4561" s="297">
        <v>48</v>
      </c>
    </row>
    <row r="4562" spans="1:4" x14ac:dyDescent="0.25">
      <c r="A4562" s="207" t="s">
        <v>1941</v>
      </c>
      <c r="B4562" s="207" t="s">
        <v>5284</v>
      </c>
      <c r="C4562" s="207" t="s">
        <v>4515</v>
      </c>
      <c r="D4562" s="297">
        <v>48</v>
      </c>
    </row>
    <row r="4563" spans="1:4" x14ac:dyDescent="0.25">
      <c r="A4563" s="207" t="s">
        <v>1941</v>
      </c>
      <c r="B4563" s="207" t="s">
        <v>5284</v>
      </c>
      <c r="C4563" s="207" t="s">
        <v>7604</v>
      </c>
      <c r="D4563" s="297">
        <v>58</v>
      </c>
    </row>
    <row r="4564" spans="1:4" x14ac:dyDescent="0.25">
      <c r="A4564" s="207" t="s">
        <v>1941</v>
      </c>
      <c r="B4564" s="207" t="s">
        <v>5284</v>
      </c>
      <c r="C4564" s="207" t="s">
        <v>8017</v>
      </c>
      <c r="D4564" s="297">
        <v>48</v>
      </c>
    </row>
    <row r="4565" spans="1:4" x14ac:dyDescent="0.25">
      <c r="A4565" s="207" t="s">
        <v>1941</v>
      </c>
      <c r="B4565" s="207" t="s">
        <v>5284</v>
      </c>
      <c r="C4565" s="207" t="s">
        <v>7608</v>
      </c>
      <c r="D4565" s="297">
        <v>48</v>
      </c>
    </row>
    <row r="4566" spans="1:4" x14ac:dyDescent="0.25">
      <c r="A4566" s="207" t="s">
        <v>1941</v>
      </c>
      <c r="B4566" s="207" t="s">
        <v>5284</v>
      </c>
      <c r="C4566" s="207" t="s">
        <v>4517</v>
      </c>
      <c r="D4566" s="297">
        <v>220</v>
      </c>
    </row>
    <row r="4567" spans="1:4" x14ac:dyDescent="0.25">
      <c r="A4567" s="207" t="s">
        <v>1941</v>
      </c>
      <c r="B4567" s="207" t="s">
        <v>5284</v>
      </c>
      <c r="C4567" s="207" t="s">
        <v>7609</v>
      </c>
      <c r="D4567" s="297">
        <v>80</v>
      </c>
    </row>
    <row r="4568" spans="1:4" x14ac:dyDescent="0.25">
      <c r="A4568" s="207" t="s">
        <v>1941</v>
      </c>
      <c r="B4568" s="207" t="s">
        <v>5284</v>
      </c>
      <c r="C4568" s="207" t="s">
        <v>7611</v>
      </c>
      <c r="D4568" s="297">
        <v>73</v>
      </c>
    </row>
    <row r="4569" spans="1:4" x14ac:dyDescent="0.25">
      <c r="A4569" s="207" t="s">
        <v>1941</v>
      </c>
      <c r="B4569" s="207" t="s">
        <v>5284</v>
      </c>
      <c r="C4569" s="207" t="s">
        <v>7978</v>
      </c>
      <c r="D4569" s="297">
        <v>22</v>
      </c>
    </row>
    <row r="4570" spans="1:4" x14ac:dyDescent="0.25">
      <c r="A4570" s="207" t="s">
        <v>1941</v>
      </c>
      <c r="B4570" s="207" t="s">
        <v>5284</v>
      </c>
      <c r="C4570" s="207" t="s">
        <v>9078</v>
      </c>
      <c r="D4570" s="297">
        <v>48</v>
      </c>
    </row>
    <row r="4571" spans="1:4" x14ac:dyDescent="0.25">
      <c r="A4571" s="207" t="s">
        <v>1941</v>
      </c>
      <c r="B4571" s="207" t="s">
        <v>5284</v>
      </c>
      <c r="C4571" s="207" t="s">
        <v>7612</v>
      </c>
      <c r="D4571" s="297">
        <v>110</v>
      </c>
    </row>
    <row r="4572" spans="1:4" x14ac:dyDescent="0.25">
      <c r="A4572" s="207" t="s">
        <v>1941</v>
      </c>
      <c r="B4572" s="207" t="s">
        <v>5284</v>
      </c>
      <c r="C4572" s="207" t="s">
        <v>9079</v>
      </c>
      <c r="D4572" s="297">
        <v>48</v>
      </c>
    </row>
    <row r="4573" spans="1:4" x14ac:dyDescent="0.25">
      <c r="A4573" s="207" t="s">
        <v>1941</v>
      </c>
      <c r="B4573" s="207" t="s">
        <v>5284</v>
      </c>
      <c r="C4573" s="207" t="s">
        <v>7614</v>
      </c>
      <c r="D4573" s="297">
        <v>20</v>
      </c>
    </row>
    <row r="4574" spans="1:4" x14ac:dyDescent="0.25">
      <c r="A4574" s="207" t="s">
        <v>1941</v>
      </c>
      <c r="B4574" s="207" t="s">
        <v>5284</v>
      </c>
      <c r="C4574" s="207" t="s">
        <v>7618</v>
      </c>
      <c r="D4574" s="297">
        <v>11</v>
      </c>
    </row>
    <row r="4575" spans="1:4" x14ac:dyDescent="0.25">
      <c r="A4575" s="207" t="s">
        <v>1941</v>
      </c>
      <c r="B4575" s="207" t="s">
        <v>5284</v>
      </c>
      <c r="C4575" s="207" t="s">
        <v>7874</v>
      </c>
      <c r="D4575" s="297">
        <v>37</v>
      </c>
    </row>
    <row r="4576" spans="1:4" x14ac:dyDescent="0.25">
      <c r="A4576" s="207" t="s">
        <v>1941</v>
      </c>
      <c r="B4576" s="207" t="s">
        <v>5284</v>
      </c>
      <c r="C4576" s="207" t="s">
        <v>7623</v>
      </c>
      <c r="D4576" s="297">
        <v>124</v>
      </c>
    </row>
    <row r="4577" spans="1:4" x14ac:dyDescent="0.25">
      <c r="A4577" s="207" t="s">
        <v>1941</v>
      </c>
      <c r="B4577" s="207" t="s">
        <v>5284</v>
      </c>
      <c r="C4577" s="207" t="s">
        <v>7624</v>
      </c>
      <c r="D4577" s="297">
        <v>58</v>
      </c>
    </row>
    <row r="4578" spans="1:4" x14ac:dyDescent="0.25">
      <c r="A4578" s="207" t="s">
        <v>1941</v>
      </c>
      <c r="B4578" s="207" t="s">
        <v>5284</v>
      </c>
      <c r="C4578" s="207" t="s">
        <v>7627</v>
      </c>
      <c r="D4578" s="297">
        <v>164</v>
      </c>
    </row>
    <row r="4579" spans="1:4" x14ac:dyDescent="0.25">
      <c r="A4579" s="207" t="s">
        <v>1941</v>
      </c>
      <c r="B4579" s="207" t="s">
        <v>5284</v>
      </c>
      <c r="C4579" s="207" t="s">
        <v>7628</v>
      </c>
      <c r="D4579" s="297">
        <v>24</v>
      </c>
    </row>
    <row r="4580" spans="1:4" x14ac:dyDescent="0.25">
      <c r="A4580" s="207" t="s">
        <v>1941</v>
      </c>
      <c r="B4580" s="207" t="s">
        <v>5284</v>
      </c>
      <c r="C4580" s="207" t="s">
        <v>9080</v>
      </c>
      <c r="D4580" s="297">
        <v>48</v>
      </c>
    </row>
    <row r="4581" spans="1:4" x14ac:dyDescent="0.25">
      <c r="A4581" s="207" t="s">
        <v>1941</v>
      </c>
      <c r="B4581" s="207" t="s">
        <v>5284</v>
      </c>
      <c r="C4581" s="207" t="s">
        <v>4519</v>
      </c>
      <c r="D4581" s="297">
        <v>48</v>
      </c>
    </row>
    <row r="4582" spans="1:4" x14ac:dyDescent="0.25">
      <c r="A4582" s="207" t="s">
        <v>1941</v>
      </c>
      <c r="B4582" s="207" t="s">
        <v>5284</v>
      </c>
      <c r="C4582" s="207" t="s">
        <v>7629</v>
      </c>
      <c r="D4582" s="297">
        <v>52</v>
      </c>
    </row>
    <row r="4583" spans="1:4" x14ac:dyDescent="0.25">
      <c r="A4583" s="207" t="s">
        <v>1941</v>
      </c>
      <c r="B4583" s="207" t="s">
        <v>5284</v>
      </c>
      <c r="C4583" s="207" t="s">
        <v>7631</v>
      </c>
      <c r="D4583" s="297">
        <v>48</v>
      </c>
    </row>
    <row r="4584" spans="1:4" x14ac:dyDescent="0.25">
      <c r="A4584" s="207" t="s">
        <v>1941</v>
      </c>
      <c r="B4584" s="207" t="s">
        <v>5284</v>
      </c>
      <c r="C4584" s="207" t="s">
        <v>4520</v>
      </c>
      <c r="D4584" s="297">
        <v>50</v>
      </c>
    </row>
    <row r="4585" spans="1:4" x14ac:dyDescent="0.25">
      <c r="A4585" s="207" t="s">
        <v>1941</v>
      </c>
      <c r="B4585" s="207" t="s">
        <v>5284</v>
      </c>
      <c r="C4585" s="207" t="s">
        <v>4522</v>
      </c>
      <c r="D4585" s="297">
        <v>48</v>
      </c>
    </row>
    <row r="4586" spans="1:4" x14ac:dyDescent="0.25">
      <c r="A4586" s="207" t="s">
        <v>1941</v>
      </c>
      <c r="B4586" s="207" t="s">
        <v>5284</v>
      </c>
      <c r="C4586" s="207" t="s">
        <v>7635</v>
      </c>
      <c r="D4586" s="297">
        <v>48</v>
      </c>
    </row>
    <row r="4587" spans="1:4" x14ac:dyDescent="0.25">
      <c r="A4587" s="207" t="s">
        <v>1941</v>
      </c>
      <c r="B4587" s="207" t="s">
        <v>5284</v>
      </c>
      <c r="C4587" s="207" t="s">
        <v>4524</v>
      </c>
      <c r="D4587" s="297">
        <v>82</v>
      </c>
    </row>
    <row r="4588" spans="1:4" x14ac:dyDescent="0.25">
      <c r="A4588" s="207" t="s">
        <v>1941</v>
      </c>
      <c r="B4588" s="207" t="s">
        <v>5284</v>
      </c>
      <c r="C4588" s="207" t="s">
        <v>4526</v>
      </c>
      <c r="D4588" s="297">
        <v>90</v>
      </c>
    </row>
    <row r="4589" spans="1:4" x14ac:dyDescent="0.25">
      <c r="A4589" s="207" t="s">
        <v>1941</v>
      </c>
      <c r="B4589" s="207" t="s">
        <v>5284</v>
      </c>
      <c r="C4589" s="207" t="s">
        <v>7637</v>
      </c>
      <c r="D4589" s="297">
        <v>48</v>
      </c>
    </row>
    <row r="4590" spans="1:4" x14ac:dyDescent="0.25">
      <c r="A4590" s="207" t="s">
        <v>1941</v>
      </c>
      <c r="B4590" s="207" t="s">
        <v>5284</v>
      </c>
      <c r="C4590" s="207" t="s">
        <v>7638</v>
      </c>
      <c r="D4590" s="297">
        <v>48</v>
      </c>
    </row>
    <row r="4591" spans="1:4" x14ac:dyDescent="0.25">
      <c r="A4591" s="207" t="s">
        <v>1941</v>
      </c>
      <c r="B4591" s="207" t="s">
        <v>5284</v>
      </c>
      <c r="C4591" s="207" t="s">
        <v>4528</v>
      </c>
      <c r="D4591" s="297">
        <v>100</v>
      </c>
    </row>
    <row r="4592" spans="1:4" x14ac:dyDescent="0.25">
      <c r="A4592" s="207" t="s">
        <v>1941</v>
      </c>
      <c r="B4592" s="207" t="s">
        <v>5284</v>
      </c>
      <c r="C4592" s="207" t="s">
        <v>4530</v>
      </c>
      <c r="D4592" s="297">
        <v>108</v>
      </c>
    </row>
    <row r="4593" spans="1:4" x14ac:dyDescent="0.25">
      <c r="A4593" s="207" t="s">
        <v>1941</v>
      </c>
      <c r="B4593" s="207" t="s">
        <v>5284</v>
      </c>
      <c r="C4593" s="207" t="s">
        <v>7639</v>
      </c>
      <c r="D4593" s="297">
        <v>48</v>
      </c>
    </row>
    <row r="4594" spans="1:4" x14ac:dyDescent="0.25">
      <c r="A4594" s="207" t="s">
        <v>1941</v>
      </c>
      <c r="B4594" s="207" t="s">
        <v>5284</v>
      </c>
      <c r="C4594" s="207" t="s">
        <v>7640</v>
      </c>
      <c r="D4594" s="297">
        <v>48</v>
      </c>
    </row>
    <row r="4595" spans="1:4" x14ac:dyDescent="0.25">
      <c r="A4595" s="207" t="s">
        <v>1941</v>
      </c>
      <c r="B4595" s="207" t="s">
        <v>5284</v>
      </c>
      <c r="C4595" s="207" t="s">
        <v>4531</v>
      </c>
      <c r="D4595" s="297">
        <v>84</v>
      </c>
    </row>
    <row r="4596" spans="1:4" x14ac:dyDescent="0.25">
      <c r="A4596" s="207" t="s">
        <v>1941</v>
      </c>
      <c r="B4596" s="207" t="s">
        <v>5284</v>
      </c>
      <c r="C4596" s="207" t="s">
        <v>4533</v>
      </c>
      <c r="D4596" s="297">
        <v>90</v>
      </c>
    </row>
    <row r="4597" spans="1:4" x14ac:dyDescent="0.25">
      <c r="A4597" s="207" t="s">
        <v>1941</v>
      </c>
      <c r="B4597" s="207" t="s">
        <v>5284</v>
      </c>
      <c r="C4597" s="207" t="s">
        <v>8035</v>
      </c>
      <c r="D4597" s="297">
        <v>48</v>
      </c>
    </row>
    <row r="4598" spans="1:4" x14ac:dyDescent="0.25">
      <c r="A4598" s="207" t="s">
        <v>1941</v>
      </c>
      <c r="B4598" s="207" t="s">
        <v>7667</v>
      </c>
      <c r="C4598" s="207" t="s">
        <v>7618</v>
      </c>
      <c r="D4598" s="297">
        <v>6</v>
      </c>
    </row>
    <row r="4599" spans="1:4" x14ac:dyDescent="0.25">
      <c r="A4599" s="207" t="s">
        <v>1941</v>
      </c>
      <c r="B4599" s="207" t="s">
        <v>7667</v>
      </c>
      <c r="C4599" s="207" t="s">
        <v>8036</v>
      </c>
      <c r="D4599" s="297">
        <v>109</v>
      </c>
    </row>
    <row r="4600" spans="1:4" x14ac:dyDescent="0.25">
      <c r="A4600" s="207" t="s">
        <v>1941</v>
      </c>
      <c r="B4600" s="207" t="s">
        <v>7667</v>
      </c>
      <c r="C4600" s="207" t="s">
        <v>8040</v>
      </c>
      <c r="D4600" s="297">
        <v>182</v>
      </c>
    </row>
    <row r="4601" spans="1:4" x14ac:dyDescent="0.25">
      <c r="A4601" s="207" t="s">
        <v>1941</v>
      </c>
      <c r="B4601" s="207" t="s">
        <v>7667</v>
      </c>
      <c r="C4601" s="207" t="s">
        <v>8037</v>
      </c>
      <c r="D4601" s="297">
        <v>12</v>
      </c>
    </row>
    <row r="4602" spans="1:4" x14ac:dyDescent="0.25">
      <c r="A4602" s="207" t="s">
        <v>1941</v>
      </c>
      <c r="B4602" s="207" t="s">
        <v>7667</v>
      </c>
      <c r="C4602" s="207" t="s">
        <v>8038</v>
      </c>
      <c r="D4602" s="297">
        <v>28</v>
      </c>
    </row>
    <row r="4603" spans="1:4" x14ac:dyDescent="0.25">
      <c r="A4603" s="207" t="s">
        <v>1941</v>
      </c>
      <c r="B4603" s="207" t="s">
        <v>7667</v>
      </c>
      <c r="C4603" s="207" t="s">
        <v>8039</v>
      </c>
      <c r="D4603" s="297">
        <v>113</v>
      </c>
    </row>
    <row r="4604" spans="1:4" x14ac:dyDescent="0.25">
      <c r="A4604" s="207" t="s">
        <v>1941</v>
      </c>
      <c r="B4604" s="207" t="s">
        <v>7667</v>
      </c>
      <c r="C4604" s="207" t="s">
        <v>8041</v>
      </c>
      <c r="D4604" s="297">
        <v>49</v>
      </c>
    </row>
    <row r="4605" spans="1:4" x14ac:dyDescent="0.25">
      <c r="A4605" s="207" t="s">
        <v>1941</v>
      </c>
      <c r="B4605" s="207" t="s">
        <v>5288</v>
      </c>
      <c r="C4605" s="207" t="s">
        <v>7905</v>
      </c>
      <c r="D4605" s="297">
        <v>22</v>
      </c>
    </row>
    <row r="4606" spans="1:4" x14ac:dyDescent="0.25">
      <c r="A4606" s="207" t="s">
        <v>1941</v>
      </c>
      <c r="B4606" s="207" t="s">
        <v>5288</v>
      </c>
      <c r="C4606" s="207" t="s">
        <v>7983</v>
      </c>
      <c r="D4606" s="297">
        <v>34</v>
      </c>
    </row>
    <row r="4607" spans="1:4" x14ac:dyDescent="0.25">
      <c r="A4607" s="207" t="s">
        <v>1941</v>
      </c>
      <c r="B4607" s="207" t="s">
        <v>5288</v>
      </c>
      <c r="C4607" s="207" t="s">
        <v>7984</v>
      </c>
      <c r="D4607" s="297">
        <v>36</v>
      </c>
    </row>
    <row r="4608" spans="1:4" x14ac:dyDescent="0.25">
      <c r="A4608" s="207" t="s">
        <v>1941</v>
      </c>
      <c r="B4608" s="207" t="s">
        <v>5288</v>
      </c>
      <c r="C4608" s="207" t="s">
        <v>7597</v>
      </c>
      <c r="D4608" s="297">
        <v>8</v>
      </c>
    </row>
    <row r="4609" spans="1:4" x14ac:dyDescent="0.25">
      <c r="A4609" s="207" t="s">
        <v>1941</v>
      </c>
      <c r="B4609" s="207" t="s">
        <v>5288</v>
      </c>
      <c r="C4609" s="207" t="s">
        <v>3480</v>
      </c>
      <c r="D4609" s="297">
        <v>8</v>
      </c>
    </row>
    <row r="4610" spans="1:4" x14ac:dyDescent="0.25">
      <c r="A4610" s="207" t="s">
        <v>1941</v>
      </c>
      <c r="B4610" s="207" t="s">
        <v>5288</v>
      </c>
      <c r="C4610" s="207" t="s">
        <v>3489</v>
      </c>
      <c r="D4610" s="297">
        <v>20</v>
      </c>
    </row>
    <row r="4611" spans="1:4" x14ac:dyDescent="0.25">
      <c r="A4611" s="207" t="s">
        <v>1941</v>
      </c>
      <c r="B4611" s="207" t="s">
        <v>5288</v>
      </c>
      <c r="C4611" s="207" t="s">
        <v>3492</v>
      </c>
      <c r="D4611" s="297">
        <v>9</v>
      </c>
    </row>
    <row r="4612" spans="1:4" x14ac:dyDescent="0.25">
      <c r="A4612" s="207" t="s">
        <v>1941</v>
      </c>
      <c r="B4612" s="207" t="s">
        <v>5288</v>
      </c>
      <c r="C4612" s="207" t="s">
        <v>7615</v>
      </c>
      <c r="D4612" s="297">
        <v>6</v>
      </c>
    </row>
    <row r="4613" spans="1:4" x14ac:dyDescent="0.25">
      <c r="A4613" s="207" t="s">
        <v>1941</v>
      </c>
      <c r="B4613" s="207" t="s">
        <v>5288</v>
      </c>
      <c r="C4613" s="207" t="s">
        <v>3513</v>
      </c>
      <c r="D4613" s="297">
        <v>2</v>
      </c>
    </row>
    <row r="4614" spans="1:4" x14ac:dyDescent="0.25">
      <c r="A4614" s="207" t="s">
        <v>1941</v>
      </c>
      <c r="B4614" s="207" t="s">
        <v>5288</v>
      </c>
      <c r="C4614" s="207" t="s">
        <v>3521</v>
      </c>
      <c r="D4614" s="297">
        <v>6</v>
      </c>
    </row>
    <row r="4615" spans="1:4" x14ac:dyDescent="0.25">
      <c r="A4615" s="207" t="s">
        <v>1941</v>
      </c>
      <c r="B4615" s="207" t="s">
        <v>5288</v>
      </c>
      <c r="C4615" s="207" t="s">
        <v>3532</v>
      </c>
      <c r="D4615" s="297">
        <v>6</v>
      </c>
    </row>
    <row r="4616" spans="1:4" x14ac:dyDescent="0.25">
      <c r="A4616" s="207" t="s">
        <v>1941</v>
      </c>
      <c r="B4616" s="207" t="s">
        <v>5288</v>
      </c>
      <c r="C4616" s="207" t="s">
        <v>3535</v>
      </c>
      <c r="D4616" s="297">
        <v>2</v>
      </c>
    </row>
    <row r="4617" spans="1:4" x14ac:dyDescent="0.25">
      <c r="A4617" s="207" t="s">
        <v>1941</v>
      </c>
      <c r="B4617" s="207" t="s">
        <v>5288</v>
      </c>
      <c r="C4617" s="207" t="s">
        <v>3543</v>
      </c>
      <c r="D4617" s="297">
        <v>4</v>
      </c>
    </row>
    <row r="4618" spans="1:4" x14ac:dyDescent="0.25">
      <c r="A4618" s="207" t="s">
        <v>1941</v>
      </c>
      <c r="B4618" s="207" t="s">
        <v>5288</v>
      </c>
      <c r="C4618" s="207" t="s">
        <v>3549</v>
      </c>
      <c r="D4618" s="297">
        <v>4</v>
      </c>
    </row>
    <row r="4619" spans="1:4" x14ac:dyDescent="0.25">
      <c r="A4619" s="207" t="s">
        <v>1941</v>
      </c>
      <c r="B4619" s="207" t="s">
        <v>5288</v>
      </c>
      <c r="C4619" s="207" t="s">
        <v>3570</v>
      </c>
      <c r="D4619" s="297">
        <v>23</v>
      </c>
    </row>
    <row r="4620" spans="1:4" x14ac:dyDescent="0.25">
      <c r="A4620" s="207" t="s">
        <v>1941</v>
      </c>
      <c r="B4620" s="207" t="s">
        <v>5288</v>
      </c>
      <c r="C4620" s="207" t="s">
        <v>7649</v>
      </c>
      <c r="D4620" s="297">
        <v>24</v>
      </c>
    </row>
    <row r="4621" spans="1:4" x14ac:dyDescent="0.25">
      <c r="A4621" s="207" t="s">
        <v>1941</v>
      </c>
      <c r="B4621" s="207" t="s">
        <v>5288</v>
      </c>
      <c r="C4621" s="207" t="s">
        <v>3588</v>
      </c>
      <c r="D4621" s="297">
        <v>16</v>
      </c>
    </row>
    <row r="4622" spans="1:4" x14ac:dyDescent="0.25">
      <c r="A4622" s="207" t="s">
        <v>1941</v>
      </c>
      <c r="B4622" s="207" t="s">
        <v>5288</v>
      </c>
      <c r="C4622" s="207" t="s">
        <v>7654</v>
      </c>
      <c r="D4622" s="297">
        <v>27</v>
      </c>
    </row>
    <row r="4623" spans="1:4" x14ac:dyDescent="0.25">
      <c r="A4623" s="207" t="s">
        <v>1941</v>
      </c>
      <c r="B4623" s="207" t="s">
        <v>5288</v>
      </c>
      <c r="C4623" s="207" t="s">
        <v>3602</v>
      </c>
      <c r="D4623" s="297">
        <v>4</v>
      </c>
    </row>
    <row r="4624" spans="1:4" x14ac:dyDescent="0.25">
      <c r="A4624" s="207" t="s">
        <v>1941</v>
      </c>
      <c r="B4624" s="207" t="s">
        <v>5288</v>
      </c>
      <c r="C4624" s="207" t="s">
        <v>7668</v>
      </c>
      <c r="D4624" s="297">
        <v>23</v>
      </c>
    </row>
    <row r="4625" spans="1:4" x14ac:dyDescent="0.25">
      <c r="A4625" s="207" t="s">
        <v>1941</v>
      </c>
      <c r="B4625" s="207" t="s">
        <v>5288</v>
      </c>
      <c r="C4625" s="207" t="s">
        <v>3628</v>
      </c>
      <c r="D4625" s="297">
        <v>100</v>
      </c>
    </row>
    <row r="4626" spans="1:4" x14ac:dyDescent="0.25">
      <c r="A4626" s="207" t="s">
        <v>1941</v>
      </c>
      <c r="B4626" s="207" t="s">
        <v>5288</v>
      </c>
      <c r="C4626" s="207" t="s">
        <v>7678</v>
      </c>
      <c r="D4626" s="297">
        <v>23</v>
      </c>
    </row>
    <row r="4627" spans="1:4" x14ac:dyDescent="0.25">
      <c r="A4627" s="207" t="s">
        <v>1941</v>
      </c>
      <c r="B4627" s="207" t="s">
        <v>5288</v>
      </c>
      <c r="C4627" s="207" t="s">
        <v>3642</v>
      </c>
      <c r="D4627" s="297">
        <v>24</v>
      </c>
    </row>
    <row r="4628" spans="1:4" x14ac:dyDescent="0.25">
      <c r="A4628" s="207" t="s">
        <v>1941</v>
      </c>
      <c r="B4628" s="207" t="s">
        <v>5288</v>
      </c>
      <c r="C4628" s="207" t="s">
        <v>3645</v>
      </c>
      <c r="D4628" s="297">
        <v>4</v>
      </c>
    </row>
    <row r="4629" spans="1:4" x14ac:dyDescent="0.25">
      <c r="A4629" s="207" t="s">
        <v>1941</v>
      </c>
      <c r="B4629" s="207" t="s">
        <v>5288</v>
      </c>
      <c r="C4629" s="207" t="s">
        <v>7684</v>
      </c>
      <c r="D4629" s="297">
        <v>14</v>
      </c>
    </row>
    <row r="4630" spans="1:4" x14ac:dyDescent="0.25">
      <c r="A4630" s="207" t="s">
        <v>1941</v>
      </c>
      <c r="B4630" s="207" t="s">
        <v>5288</v>
      </c>
      <c r="C4630" s="207" t="s">
        <v>7690</v>
      </c>
      <c r="D4630" s="297">
        <v>8</v>
      </c>
    </row>
    <row r="4631" spans="1:4" x14ac:dyDescent="0.25">
      <c r="A4631" s="207" t="s">
        <v>1941</v>
      </c>
      <c r="B4631" s="207" t="s">
        <v>5288</v>
      </c>
      <c r="C4631" s="207" t="s">
        <v>3663</v>
      </c>
      <c r="D4631" s="297">
        <v>16</v>
      </c>
    </row>
    <row r="4632" spans="1:4" x14ac:dyDescent="0.25">
      <c r="A4632" s="207" t="s">
        <v>1941</v>
      </c>
      <c r="B4632" s="207" t="s">
        <v>5288</v>
      </c>
      <c r="C4632" s="207" t="s">
        <v>3684</v>
      </c>
      <c r="D4632" s="297">
        <v>32</v>
      </c>
    </row>
    <row r="4633" spans="1:4" x14ac:dyDescent="0.25">
      <c r="A4633" s="207" t="s">
        <v>1941</v>
      </c>
      <c r="B4633" s="207" t="s">
        <v>5288</v>
      </c>
      <c r="C4633" s="207" t="s">
        <v>3708</v>
      </c>
      <c r="D4633" s="297">
        <v>22</v>
      </c>
    </row>
    <row r="4634" spans="1:4" x14ac:dyDescent="0.25">
      <c r="A4634" s="207" t="s">
        <v>1941</v>
      </c>
      <c r="B4634" s="207" t="s">
        <v>5288</v>
      </c>
      <c r="C4634" s="207" t="s">
        <v>3714</v>
      </c>
      <c r="D4634" s="297">
        <v>38</v>
      </c>
    </row>
    <row r="4635" spans="1:4" x14ac:dyDescent="0.25">
      <c r="A4635" s="207" t="s">
        <v>1941</v>
      </c>
      <c r="B4635" s="207" t="s">
        <v>5288</v>
      </c>
      <c r="C4635" s="207" t="s">
        <v>3753</v>
      </c>
      <c r="D4635" s="297">
        <v>8</v>
      </c>
    </row>
    <row r="4636" spans="1:4" x14ac:dyDescent="0.25">
      <c r="A4636" s="207" t="s">
        <v>1941</v>
      </c>
      <c r="B4636" s="207" t="s">
        <v>5288</v>
      </c>
      <c r="C4636" s="207" t="s">
        <v>3756</v>
      </c>
      <c r="D4636" s="297">
        <v>12</v>
      </c>
    </row>
    <row r="4637" spans="1:4" x14ac:dyDescent="0.25">
      <c r="A4637" s="207" t="s">
        <v>1941</v>
      </c>
      <c r="B4637" s="207" t="s">
        <v>5288</v>
      </c>
      <c r="C4637" s="207" t="s">
        <v>3759</v>
      </c>
      <c r="D4637" s="297">
        <v>34</v>
      </c>
    </row>
    <row r="4638" spans="1:4" x14ac:dyDescent="0.25">
      <c r="A4638" s="207" t="s">
        <v>1941</v>
      </c>
      <c r="B4638" s="207" t="s">
        <v>5288</v>
      </c>
      <c r="C4638" s="207" t="s">
        <v>3762</v>
      </c>
      <c r="D4638" s="297">
        <v>12</v>
      </c>
    </row>
    <row r="4639" spans="1:4" x14ac:dyDescent="0.25">
      <c r="A4639" s="207" t="s">
        <v>1941</v>
      </c>
      <c r="B4639" s="207" t="s">
        <v>5288</v>
      </c>
      <c r="C4639" s="207" t="s">
        <v>3779</v>
      </c>
      <c r="D4639" s="297">
        <v>14</v>
      </c>
    </row>
    <row r="4640" spans="1:4" x14ac:dyDescent="0.25">
      <c r="A4640" s="207" t="s">
        <v>1941</v>
      </c>
      <c r="B4640" s="207" t="s">
        <v>5288</v>
      </c>
      <c r="C4640" s="207" t="s">
        <v>3785</v>
      </c>
      <c r="D4640" s="297">
        <v>14</v>
      </c>
    </row>
    <row r="4641" spans="1:4" x14ac:dyDescent="0.25">
      <c r="A4641" s="207" t="s">
        <v>1941</v>
      </c>
      <c r="B4641" s="207" t="s">
        <v>5288</v>
      </c>
      <c r="C4641" s="207" t="s">
        <v>3790</v>
      </c>
      <c r="D4641" s="297">
        <v>4</v>
      </c>
    </row>
    <row r="4642" spans="1:4" x14ac:dyDescent="0.25">
      <c r="A4642" s="207" t="s">
        <v>1941</v>
      </c>
      <c r="B4642" s="207" t="s">
        <v>5288</v>
      </c>
      <c r="C4642" s="207" t="s">
        <v>3796</v>
      </c>
      <c r="D4642" s="297">
        <v>4</v>
      </c>
    </row>
    <row r="4643" spans="1:4" x14ac:dyDescent="0.25">
      <c r="A4643" s="207" t="s">
        <v>1941</v>
      </c>
      <c r="B4643" s="207" t="s">
        <v>5288</v>
      </c>
      <c r="C4643" s="207" t="s">
        <v>3802</v>
      </c>
      <c r="D4643" s="297">
        <v>14</v>
      </c>
    </row>
    <row r="4644" spans="1:4" x14ac:dyDescent="0.25">
      <c r="A4644" s="207" t="s">
        <v>1941</v>
      </c>
      <c r="B4644" s="207" t="s">
        <v>5288</v>
      </c>
      <c r="C4644" s="207" t="s">
        <v>3808</v>
      </c>
      <c r="D4644" s="297">
        <v>4</v>
      </c>
    </row>
    <row r="4645" spans="1:4" x14ac:dyDescent="0.25">
      <c r="A4645" s="207" t="s">
        <v>1941</v>
      </c>
      <c r="B4645" s="207" t="s">
        <v>5288</v>
      </c>
      <c r="C4645" s="207" t="s">
        <v>3814</v>
      </c>
      <c r="D4645" s="297">
        <v>4</v>
      </c>
    </row>
    <row r="4646" spans="1:4" x14ac:dyDescent="0.25">
      <c r="A4646" s="207" t="s">
        <v>1941</v>
      </c>
      <c r="B4646" s="207" t="s">
        <v>5288</v>
      </c>
      <c r="C4646" s="207" t="s">
        <v>3820</v>
      </c>
      <c r="D4646" s="297">
        <v>4</v>
      </c>
    </row>
    <row r="4647" spans="1:4" x14ac:dyDescent="0.25">
      <c r="A4647" s="207" t="s">
        <v>1941</v>
      </c>
      <c r="B4647" s="207" t="s">
        <v>5288</v>
      </c>
      <c r="C4647" s="207" t="s">
        <v>3826</v>
      </c>
      <c r="D4647" s="297">
        <v>4</v>
      </c>
    </row>
    <row r="4648" spans="1:4" x14ac:dyDescent="0.25">
      <c r="A4648" s="207" t="s">
        <v>1941</v>
      </c>
      <c r="B4648" s="207" t="s">
        <v>5288</v>
      </c>
      <c r="C4648" s="207" t="s">
        <v>3831</v>
      </c>
      <c r="D4648" s="297">
        <v>4</v>
      </c>
    </row>
    <row r="4649" spans="1:4" x14ac:dyDescent="0.25">
      <c r="A4649" s="207" t="s">
        <v>1941</v>
      </c>
      <c r="B4649" s="207" t="s">
        <v>5288</v>
      </c>
      <c r="C4649" s="207" t="s">
        <v>3834</v>
      </c>
      <c r="D4649" s="297">
        <v>4</v>
      </c>
    </row>
    <row r="4650" spans="1:4" x14ac:dyDescent="0.25">
      <c r="A4650" s="207" t="s">
        <v>1941</v>
      </c>
      <c r="B4650" s="207" t="s">
        <v>5288</v>
      </c>
      <c r="C4650" s="207" t="s">
        <v>3837</v>
      </c>
      <c r="D4650" s="297">
        <v>4</v>
      </c>
    </row>
    <row r="4651" spans="1:4" x14ac:dyDescent="0.25">
      <c r="A4651" s="207" t="s">
        <v>1941</v>
      </c>
      <c r="B4651" s="207" t="s">
        <v>5288</v>
      </c>
      <c r="C4651" s="207" t="s">
        <v>3855</v>
      </c>
      <c r="D4651" s="297">
        <v>36</v>
      </c>
    </row>
    <row r="4652" spans="1:4" x14ac:dyDescent="0.25">
      <c r="A4652" s="207" t="s">
        <v>1941</v>
      </c>
      <c r="B4652" s="207" t="s">
        <v>5288</v>
      </c>
      <c r="C4652" s="207" t="s">
        <v>3858</v>
      </c>
      <c r="D4652" s="297">
        <v>38</v>
      </c>
    </row>
    <row r="4653" spans="1:4" x14ac:dyDescent="0.25">
      <c r="A4653" s="207" t="s">
        <v>1941</v>
      </c>
      <c r="B4653" s="207" t="s">
        <v>5288</v>
      </c>
      <c r="C4653" s="207" t="s">
        <v>3880</v>
      </c>
      <c r="D4653" s="297">
        <v>26</v>
      </c>
    </row>
    <row r="4654" spans="1:4" x14ac:dyDescent="0.25">
      <c r="A4654" s="207" t="s">
        <v>1941</v>
      </c>
      <c r="B4654" s="207" t="s">
        <v>5288</v>
      </c>
      <c r="C4654" s="207" t="s">
        <v>3928</v>
      </c>
      <c r="D4654" s="297">
        <v>4</v>
      </c>
    </row>
    <row r="4655" spans="1:4" x14ac:dyDescent="0.25">
      <c r="A4655" s="207" t="s">
        <v>1941</v>
      </c>
      <c r="B4655" s="207" t="s">
        <v>5288</v>
      </c>
      <c r="C4655" s="207" t="s">
        <v>3930</v>
      </c>
      <c r="D4655" s="297">
        <v>16</v>
      </c>
    </row>
    <row r="4656" spans="1:4" x14ac:dyDescent="0.25">
      <c r="A4656" s="207" t="s">
        <v>1941</v>
      </c>
      <c r="B4656" s="207" t="s">
        <v>5288</v>
      </c>
      <c r="C4656" s="207" t="s">
        <v>7734</v>
      </c>
      <c r="D4656" s="297">
        <v>6</v>
      </c>
    </row>
    <row r="4657" spans="1:4" x14ac:dyDescent="0.25">
      <c r="A4657" s="207" t="s">
        <v>1941</v>
      </c>
      <c r="B4657" s="207" t="s">
        <v>5288</v>
      </c>
      <c r="C4657" s="207" t="s">
        <v>3935</v>
      </c>
      <c r="D4657" s="297">
        <v>4</v>
      </c>
    </row>
    <row r="4658" spans="1:4" x14ac:dyDescent="0.25">
      <c r="A4658" s="207" t="s">
        <v>1941</v>
      </c>
      <c r="B4658" s="207" t="s">
        <v>5288</v>
      </c>
      <c r="C4658" s="207" t="s">
        <v>7735</v>
      </c>
      <c r="D4658" s="297">
        <v>2</v>
      </c>
    </row>
    <row r="4659" spans="1:4" x14ac:dyDescent="0.25">
      <c r="A4659" s="207" t="s">
        <v>1941</v>
      </c>
      <c r="B4659" s="207" t="s">
        <v>5288</v>
      </c>
      <c r="C4659" s="207" t="s">
        <v>7743</v>
      </c>
      <c r="D4659" s="297">
        <v>16</v>
      </c>
    </row>
    <row r="4660" spans="1:4" x14ac:dyDescent="0.25">
      <c r="A4660" s="207" t="s">
        <v>1941</v>
      </c>
      <c r="B4660" s="207" t="s">
        <v>5288</v>
      </c>
      <c r="C4660" s="207" t="s">
        <v>7745</v>
      </c>
      <c r="D4660" s="297">
        <v>18</v>
      </c>
    </row>
    <row r="4661" spans="1:4" x14ac:dyDescent="0.25">
      <c r="A4661" s="207" t="s">
        <v>1941</v>
      </c>
      <c r="B4661" s="207" t="s">
        <v>5288</v>
      </c>
      <c r="C4661" s="207" t="s">
        <v>3944</v>
      </c>
      <c r="D4661" s="297">
        <v>4</v>
      </c>
    </row>
    <row r="4662" spans="1:4" x14ac:dyDescent="0.25">
      <c r="A4662" s="207" t="s">
        <v>1941</v>
      </c>
      <c r="B4662" s="207" t="s">
        <v>5288</v>
      </c>
      <c r="C4662" s="207" t="s">
        <v>7746</v>
      </c>
      <c r="D4662" s="297">
        <v>14</v>
      </c>
    </row>
    <row r="4663" spans="1:4" x14ac:dyDescent="0.25">
      <c r="A4663" s="207" t="s">
        <v>1941</v>
      </c>
      <c r="B4663" s="207" t="s">
        <v>5288</v>
      </c>
      <c r="C4663" s="207" t="s">
        <v>3983</v>
      </c>
      <c r="D4663" s="297">
        <v>4</v>
      </c>
    </row>
    <row r="4664" spans="1:4" x14ac:dyDescent="0.25">
      <c r="A4664" s="207" t="s">
        <v>1941</v>
      </c>
      <c r="B4664" s="207" t="s">
        <v>5288</v>
      </c>
      <c r="C4664" s="207" t="s">
        <v>3997</v>
      </c>
      <c r="D4664" s="297">
        <v>2</v>
      </c>
    </row>
    <row r="4665" spans="1:4" x14ac:dyDescent="0.25">
      <c r="A4665" s="207" t="s">
        <v>1941</v>
      </c>
      <c r="B4665" s="207" t="s">
        <v>5288</v>
      </c>
      <c r="C4665" s="207" t="s">
        <v>7751</v>
      </c>
      <c r="D4665" s="297">
        <v>8</v>
      </c>
    </row>
    <row r="4666" spans="1:4" x14ac:dyDescent="0.25">
      <c r="A4666" s="207" t="s">
        <v>1941</v>
      </c>
      <c r="B4666" s="207" t="s">
        <v>5288</v>
      </c>
      <c r="C4666" s="207" t="s">
        <v>8420</v>
      </c>
      <c r="D4666" s="297">
        <v>8</v>
      </c>
    </row>
    <row r="4667" spans="1:4" x14ac:dyDescent="0.25">
      <c r="A4667" s="207" t="s">
        <v>1941</v>
      </c>
      <c r="B4667" s="207" t="s">
        <v>5288</v>
      </c>
      <c r="C4667" s="207" t="s">
        <v>8185</v>
      </c>
      <c r="D4667" s="297">
        <v>110</v>
      </c>
    </row>
    <row r="4668" spans="1:4" x14ac:dyDescent="0.25">
      <c r="A4668" s="207" t="s">
        <v>1941</v>
      </c>
      <c r="B4668" s="207" t="s">
        <v>5288</v>
      </c>
      <c r="C4668" s="207" t="s">
        <v>8186</v>
      </c>
      <c r="D4668" s="297">
        <v>774</v>
      </c>
    </row>
    <row r="4669" spans="1:4" x14ac:dyDescent="0.25">
      <c r="A4669" s="207" t="s">
        <v>1941</v>
      </c>
      <c r="B4669" s="207" t="s">
        <v>5288</v>
      </c>
      <c r="C4669" s="207" t="s">
        <v>9043</v>
      </c>
      <c r="D4669" s="297">
        <v>23</v>
      </c>
    </row>
    <row r="4670" spans="1:4" x14ac:dyDescent="0.25">
      <c r="A4670" s="207" t="s">
        <v>1941</v>
      </c>
      <c r="B4670" s="207" t="s">
        <v>5288</v>
      </c>
      <c r="C4670" s="207" t="s">
        <v>9081</v>
      </c>
      <c r="D4670" s="297">
        <v>5</v>
      </c>
    </row>
    <row r="4671" spans="1:4" x14ac:dyDescent="0.25">
      <c r="A4671" s="207" t="s">
        <v>1941</v>
      </c>
      <c r="B4671" s="207" t="s">
        <v>5288</v>
      </c>
      <c r="C4671" s="207" t="s">
        <v>8188</v>
      </c>
      <c r="D4671" s="297">
        <v>11</v>
      </c>
    </row>
    <row r="4672" spans="1:4" x14ac:dyDescent="0.25">
      <c r="A4672" s="207" t="s">
        <v>1941</v>
      </c>
      <c r="B4672" s="207" t="s">
        <v>5288</v>
      </c>
      <c r="C4672" s="207" t="s">
        <v>8189</v>
      </c>
      <c r="D4672" s="297">
        <v>40</v>
      </c>
    </row>
    <row r="4673" spans="1:4" x14ac:dyDescent="0.25">
      <c r="A4673" s="207" t="s">
        <v>1941</v>
      </c>
      <c r="B4673" s="207" t="s">
        <v>5288</v>
      </c>
      <c r="C4673" s="207" t="s">
        <v>8421</v>
      </c>
      <c r="D4673" s="297">
        <v>111</v>
      </c>
    </row>
    <row r="4674" spans="1:4" x14ac:dyDescent="0.25">
      <c r="A4674" s="207" t="s">
        <v>1941</v>
      </c>
      <c r="B4674" s="207" t="s">
        <v>5288</v>
      </c>
      <c r="C4674" s="207" t="s">
        <v>8190</v>
      </c>
      <c r="D4674" s="297">
        <v>954</v>
      </c>
    </row>
    <row r="4675" spans="1:4" x14ac:dyDescent="0.25">
      <c r="A4675" s="207" t="s">
        <v>1941</v>
      </c>
      <c r="B4675" s="207" t="s">
        <v>5288</v>
      </c>
      <c r="C4675" s="207" t="s">
        <v>8422</v>
      </c>
      <c r="D4675" s="297">
        <v>109</v>
      </c>
    </row>
    <row r="4676" spans="1:4" x14ac:dyDescent="0.25">
      <c r="A4676" s="207" t="s">
        <v>1941</v>
      </c>
      <c r="B4676" s="207" t="s">
        <v>5288</v>
      </c>
      <c r="C4676" s="207" t="s">
        <v>9082</v>
      </c>
      <c r="D4676" s="297">
        <v>10</v>
      </c>
    </row>
    <row r="4677" spans="1:4" x14ac:dyDescent="0.25">
      <c r="A4677" s="207" t="s">
        <v>1941</v>
      </c>
      <c r="B4677" s="207" t="s">
        <v>5288</v>
      </c>
      <c r="C4677" s="207" t="s">
        <v>8423</v>
      </c>
      <c r="D4677" s="297">
        <v>159</v>
      </c>
    </row>
    <row r="4678" spans="1:4" x14ac:dyDescent="0.25">
      <c r="A4678" s="207" t="s">
        <v>1941</v>
      </c>
      <c r="B4678" s="207" t="s">
        <v>5288</v>
      </c>
      <c r="C4678" s="207" t="s">
        <v>8217</v>
      </c>
      <c r="D4678" s="297">
        <v>80</v>
      </c>
    </row>
    <row r="4679" spans="1:4" x14ac:dyDescent="0.25">
      <c r="A4679" s="207" t="s">
        <v>1941</v>
      </c>
      <c r="B4679" s="207" t="s">
        <v>5288</v>
      </c>
      <c r="C4679" s="207" t="s">
        <v>8227</v>
      </c>
      <c r="D4679" s="297">
        <v>76</v>
      </c>
    </row>
    <row r="4680" spans="1:4" x14ac:dyDescent="0.25">
      <c r="A4680" s="207" t="s">
        <v>1941</v>
      </c>
      <c r="B4680" s="207" t="s">
        <v>5288</v>
      </c>
      <c r="C4680" s="207" t="s">
        <v>5628</v>
      </c>
      <c r="D4680" s="297">
        <v>50</v>
      </c>
    </row>
    <row r="4681" spans="1:4" x14ac:dyDescent="0.25">
      <c r="A4681" s="207" t="s">
        <v>1941</v>
      </c>
      <c r="B4681" s="207" t="s">
        <v>5288</v>
      </c>
      <c r="C4681" s="207" t="s">
        <v>8284</v>
      </c>
      <c r="D4681" s="297">
        <v>42</v>
      </c>
    </row>
    <row r="4682" spans="1:4" x14ac:dyDescent="0.25">
      <c r="A4682" s="207" t="s">
        <v>1941</v>
      </c>
      <c r="B4682" s="207" t="s">
        <v>5288</v>
      </c>
      <c r="C4682" s="207" t="s">
        <v>8285</v>
      </c>
      <c r="D4682" s="297">
        <v>65</v>
      </c>
    </row>
    <row r="4683" spans="1:4" x14ac:dyDescent="0.25">
      <c r="A4683" s="207" t="s">
        <v>1941</v>
      </c>
      <c r="B4683" s="207" t="s">
        <v>5288</v>
      </c>
      <c r="C4683" s="207" t="s">
        <v>8286</v>
      </c>
      <c r="D4683" s="297">
        <v>23</v>
      </c>
    </row>
    <row r="4684" spans="1:4" x14ac:dyDescent="0.25">
      <c r="A4684" s="207" t="s">
        <v>1941</v>
      </c>
      <c r="B4684" s="207" t="s">
        <v>5288</v>
      </c>
      <c r="C4684" s="207" t="s">
        <v>8287</v>
      </c>
      <c r="D4684" s="297">
        <v>5</v>
      </c>
    </row>
    <row r="4685" spans="1:4" x14ac:dyDescent="0.25">
      <c r="A4685" s="207" t="s">
        <v>1941</v>
      </c>
      <c r="B4685" s="207" t="s">
        <v>5288</v>
      </c>
      <c r="C4685" s="207" t="s">
        <v>8288</v>
      </c>
      <c r="D4685" s="297">
        <v>11</v>
      </c>
    </row>
    <row r="4686" spans="1:4" x14ac:dyDescent="0.25">
      <c r="A4686" s="207" t="s">
        <v>1941</v>
      </c>
      <c r="B4686" s="207" t="s">
        <v>5288</v>
      </c>
      <c r="C4686" s="207" t="s">
        <v>8289</v>
      </c>
      <c r="D4686" s="297">
        <v>32</v>
      </c>
    </row>
    <row r="4687" spans="1:4" x14ac:dyDescent="0.25">
      <c r="A4687" s="207" t="s">
        <v>1941</v>
      </c>
      <c r="B4687" s="207" t="s">
        <v>5288</v>
      </c>
      <c r="C4687" s="207" t="s">
        <v>8290</v>
      </c>
      <c r="D4687" s="297">
        <v>68</v>
      </c>
    </row>
    <row r="4688" spans="1:4" x14ac:dyDescent="0.25">
      <c r="A4688" s="207" t="s">
        <v>1941</v>
      </c>
      <c r="B4688" s="207" t="s">
        <v>5288</v>
      </c>
      <c r="C4688" s="207" t="s">
        <v>8291</v>
      </c>
      <c r="D4688" s="297">
        <v>44</v>
      </c>
    </row>
    <row r="4689" spans="1:4" x14ac:dyDescent="0.25">
      <c r="A4689" s="207" t="s">
        <v>1941</v>
      </c>
      <c r="B4689" s="207" t="s">
        <v>5288</v>
      </c>
      <c r="C4689" s="207" t="s">
        <v>8294</v>
      </c>
      <c r="D4689" s="297">
        <v>2</v>
      </c>
    </row>
    <row r="4690" spans="1:4" x14ac:dyDescent="0.25">
      <c r="A4690" s="207" t="s">
        <v>1941</v>
      </c>
      <c r="B4690" s="207" t="s">
        <v>5288</v>
      </c>
      <c r="C4690" s="207" t="s">
        <v>8297</v>
      </c>
      <c r="D4690" s="297">
        <v>72</v>
      </c>
    </row>
    <row r="4691" spans="1:4" x14ac:dyDescent="0.25">
      <c r="A4691" s="207" t="s">
        <v>1941</v>
      </c>
      <c r="B4691" s="207" t="s">
        <v>5288</v>
      </c>
      <c r="C4691" s="207" t="s">
        <v>8301</v>
      </c>
      <c r="D4691" s="297">
        <v>74</v>
      </c>
    </row>
    <row r="4692" spans="1:4" x14ac:dyDescent="0.25">
      <c r="A4692" s="207" t="s">
        <v>1941</v>
      </c>
      <c r="B4692" s="207" t="s">
        <v>5288</v>
      </c>
      <c r="C4692" s="207" t="s">
        <v>8306</v>
      </c>
      <c r="D4692" s="297">
        <v>65</v>
      </c>
    </row>
    <row r="4693" spans="1:4" x14ac:dyDescent="0.25">
      <c r="A4693" s="207" t="s">
        <v>1941</v>
      </c>
      <c r="B4693" s="207" t="s">
        <v>5288</v>
      </c>
      <c r="C4693" s="207" t="s">
        <v>8307</v>
      </c>
      <c r="D4693" s="297">
        <v>10</v>
      </c>
    </row>
    <row r="4694" spans="1:4" x14ac:dyDescent="0.25">
      <c r="A4694" s="207" t="s">
        <v>1941</v>
      </c>
      <c r="B4694" s="207" t="s">
        <v>5288</v>
      </c>
      <c r="C4694" s="207" t="s">
        <v>8309</v>
      </c>
      <c r="D4694" s="297">
        <v>120</v>
      </c>
    </row>
    <row r="4695" spans="1:4" x14ac:dyDescent="0.25">
      <c r="A4695" s="207" t="s">
        <v>1941</v>
      </c>
      <c r="B4695" s="207" t="s">
        <v>5288</v>
      </c>
      <c r="C4695" s="207" t="s">
        <v>8312</v>
      </c>
      <c r="D4695" s="297">
        <v>73</v>
      </c>
    </row>
    <row r="4696" spans="1:4" x14ac:dyDescent="0.25">
      <c r="A4696" s="207" t="s">
        <v>1941</v>
      </c>
      <c r="B4696" s="207" t="s">
        <v>5288</v>
      </c>
      <c r="C4696" s="207" t="s">
        <v>8314</v>
      </c>
      <c r="D4696" s="297">
        <v>10</v>
      </c>
    </row>
    <row r="4697" spans="1:4" x14ac:dyDescent="0.25">
      <c r="A4697" s="207" t="s">
        <v>1941</v>
      </c>
      <c r="B4697" s="207" t="s">
        <v>5288</v>
      </c>
      <c r="C4697" s="207" t="s">
        <v>8327</v>
      </c>
      <c r="D4697" s="297">
        <v>2</v>
      </c>
    </row>
    <row r="4698" spans="1:4" x14ac:dyDescent="0.25">
      <c r="A4698" s="207" t="s">
        <v>1941</v>
      </c>
      <c r="B4698" s="207" t="s">
        <v>5288</v>
      </c>
      <c r="C4698" s="207" t="s">
        <v>7979</v>
      </c>
      <c r="D4698" s="297">
        <v>4</v>
      </c>
    </row>
    <row r="4699" spans="1:4" x14ac:dyDescent="0.25">
      <c r="A4699" s="207" t="s">
        <v>1941</v>
      </c>
      <c r="B4699" s="207" t="s">
        <v>5288</v>
      </c>
      <c r="C4699" s="207" t="s">
        <v>8023</v>
      </c>
      <c r="D4699" s="297">
        <v>14</v>
      </c>
    </row>
    <row r="4700" spans="1:4" x14ac:dyDescent="0.25">
      <c r="A4700" s="207" t="s">
        <v>1941</v>
      </c>
      <c r="B4700" s="207" t="s">
        <v>5288</v>
      </c>
      <c r="C4700" s="207" t="s">
        <v>8030</v>
      </c>
      <c r="D4700" s="297">
        <v>8</v>
      </c>
    </row>
    <row r="4701" spans="1:4" x14ac:dyDescent="0.25">
      <c r="A4701" s="207" t="s">
        <v>1941</v>
      </c>
      <c r="B4701" s="207" t="s">
        <v>5288</v>
      </c>
      <c r="C4701" s="207" t="s">
        <v>8182</v>
      </c>
      <c r="D4701" s="297">
        <v>14</v>
      </c>
    </row>
    <row r="4702" spans="1:4" x14ac:dyDescent="0.25">
      <c r="A4702" s="207" t="s">
        <v>1941</v>
      </c>
      <c r="B4702" s="207" t="s">
        <v>5288</v>
      </c>
      <c r="C4702" s="207" t="s">
        <v>7876</v>
      </c>
      <c r="D4702" s="297">
        <v>14</v>
      </c>
    </row>
    <row r="4703" spans="1:4" x14ac:dyDescent="0.25">
      <c r="A4703" s="207" t="s">
        <v>1941</v>
      </c>
      <c r="B4703" s="207" t="s">
        <v>5288</v>
      </c>
      <c r="C4703" s="207" t="s">
        <v>7877</v>
      </c>
      <c r="D4703" s="297">
        <v>14</v>
      </c>
    </row>
    <row r="4704" spans="1:4" x14ac:dyDescent="0.25">
      <c r="A4704" s="207" t="s">
        <v>1941</v>
      </c>
      <c r="B4704" s="207" t="s">
        <v>5288</v>
      </c>
      <c r="C4704" s="207" t="s">
        <v>7878</v>
      </c>
      <c r="D4704" s="297">
        <v>16</v>
      </c>
    </row>
    <row r="4705" spans="1:4" x14ac:dyDescent="0.25">
      <c r="A4705" s="207" t="s">
        <v>1941</v>
      </c>
      <c r="B4705" s="207" t="s">
        <v>5288</v>
      </c>
      <c r="C4705" s="207" t="s">
        <v>8183</v>
      </c>
      <c r="D4705" s="297">
        <v>14</v>
      </c>
    </row>
    <row r="4706" spans="1:4" x14ac:dyDescent="0.25">
      <c r="A4706" s="207" t="s">
        <v>1941</v>
      </c>
      <c r="B4706" s="207" t="s">
        <v>5288</v>
      </c>
      <c r="C4706" s="207" t="s">
        <v>8024</v>
      </c>
      <c r="D4706" s="297">
        <v>6</v>
      </c>
    </row>
    <row r="4707" spans="1:4" x14ac:dyDescent="0.25">
      <c r="A4707" s="207" t="s">
        <v>1941</v>
      </c>
      <c r="B4707" s="207" t="s">
        <v>5288</v>
      </c>
      <c r="C4707" s="207" t="s">
        <v>8184</v>
      </c>
      <c r="D4707" s="297">
        <v>10</v>
      </c>
    </row>
    <row r="4708" spans="1:4" x14ac:dyDescent="0.25">
      <c r="A4708" s="207" t="s">
        <v>1941</v>
      </c>
      <c r="B4708" s="207" t="s">
        <v>5304</v>
      </c>
      <c r="C4708" s="207" t="s">
        <v>7905</v>
      </c>
      <c r="D4708" s="297">
        <v>2</v>
      </c>
    </row>
    <row r="4709" spans="1:4" x14ac:dyDescent="0.25">
      <c r="A4709" s="207" t="s">
        <v>1941</v>
      </c>
      <c r="B4709" s="207" t="s">
        <v>5304</v>
      </c>
      <c r="C4709" s="207" t="s">
        <v>7983</v>
      </c>
      <c r="D4709" s="297">
        <v>12</v>
      </c>
    </row>
    <row r="4710" spans="1:4" x14ac:dyDescent="0.25">
      <c r="A4710" s="207" t="s">
        <v>1941</v>
      </c>
      <c r="B4710" s="207" t="s">
        <v>5304</v>
      </c>
      <c r="C4710" s="207" t="s">
        <v>7984</v>
      </c>
      <c r="D4710" s="297">
        <v>12</v>
      </c>
    </row>
    <row r="4711" spans="1:4" x14ac:dyDescent="0.25">
      <c r="A4711" s="207" t="s">
        <v>1941</v>
      </c>
      <c r="B4711" s="207" t="s">
        <v>5304</v>
      </c>
      <c r="C4711" s="207" t="s">
        <v>3489</v>
      </c>
      <c r="D4711" s="297">
        <v>74</v>
      </c>
    </row>
    <row r="4712" spans="1:4" x14ac:dyDescent="0.25">
      <c r="A4712" s="207" t="s">
        <v>1941</v>
      </c>
      <c r="B4712" s="207" t="s">
        <v>5304</v>
      </c>
      <c r="C4712" s="207" t="s">
        <v>7615</v>
      </c>
      <c r="D4712" s="297">
        <v>2</v>
      </c>
    </row>
    <row r="4713" spans="1:4" x14ac:dyDescent="0.25">
      <c r="A4713" s="207" t="s">
        <v>1941</v>
      </c>
      <c r="B4713" s="207" t="s">
        <v>5304</v>
      </c>
      <c r="C4713" s="207" t="s">
        <v>3521</v>
      </c>
      <c r="D4713" s="297">
        <v>26</v>
      </c>
    </row>
    <row r="4714" spans="1:4" x14ac:dyDescent="0.25">
      <c r="A4714" s="207" t="s">
        <v>1941</v>
      </c>
      <c r="B4714" s="207" t="s">
        <v>5304</v>
      </c>
      <c r="C4714" s="207" t="s">
        <v>3570</v>
      </c>
      <c r="D4714" s="297">
        <v>184</v>
      </c>
    </row>
    <row r="4715" spans="1:4" x14ac:dyDescent="0.25">
      <c r="A4715" s="207" t="s">
        <v>1941</v>
      </c>
      <c r="B4715" s="207" t="s">
        <v>5304</v>
      </c>
      <c r="C4715" s="207" t="s">
        <v>7649</v>
      </c>
      <c r="D4715" s="297">
        <v>2</v>
      </c>
    </row>
    <row r="4716" spans="1:4" x14ac:dyDescent="0.25">
      <c r="A4716" s="207" t="s">
        <v>1941</v>
      </c>
      <c r="B4716" s="207" t="s">
        <v>5304</v>
      </c>
      <c r="C4716" s="207" t="s">
        <v>7654</v>
      </c>
      <c r="D4716" s="297">
        <v>2</v>
      </c>
    </row>
    <row r="4717" spans="1:4" x14ac:dyDescent="0.25">
      <c r="A4717" s="207" t="s">
        <v>1941</v>
      </c>
      <c r="B4717" s="207" t="s">
        <v>5304</v>
      </c>
      <c r="C4717" s="207" t="s">
        <v>3628</v>
      </c>
      <c r="D4717" s="297">
        <v>4</v>
      </c>
    </row>
    <row r="4718" spans="1:4" x14ac:dyDescent="0.25">
      <c r="A4718" s="207" t="s">
        <v>1941</v>
      </c>
      <c r="B4718" s="207" t="s">
        <v>5304</v>
      </c>
      <c r="C4718" s="207" t="s">
        <v>7678</v>
      </c>
      <c r="D4718" s="297">
        <v>28</v>
      </c>
    </row>
    <row r="4719" spans="1:4" x14ac:dyDescent="0.25">
      <c r="A4719" s="207" t="s">
        <v>1941</v>
      </c>
      <c r="B4719" s="207" t="s">
        <v>5304</v>
      </c>
      <c r="C4719" s="207" t="s">
        <v>3642</v>
      </c>
      <c r="D4719" s="297">
        <v>568</v>
      </c>
    </row>
    <row r="4720" spans="1:4" x14ac:dyDescent="0.25">
      <c r="A4720" s="207" t="s">
        <v>1941</v>
      </c>
      <c r="B4720" s="207" t="s">
        <v>5304</v>
      </c>
      <c r="C4720" s="207" t="s">
        <v>7690</v>
      </c>
      <c r="D4720" s="297">
        <v>20</v>
      </c>
    </row>
    <row r="4721" spans="1:4" x14ac:dyDescent="0.25">
      <c r="A4721" s="207" t="s">
        <v>1941</v>
      </c>
      <c r="B4721" s="207" t="s">
        <v>5304</v>
      </c>
      <c r="C4721" s="207" t="s">
        <v>3663</v>
      </c>
      <c r="D4721" s="297">
        <v>134</v>
      </c>
    </row>
    <row r="4722" spans="1:4" x14ac:dyDescent="0.25">
      <c r="A4722" s="207" t="s">
        <v>1941</v>
      </c>
      <c r="B4722" s="207" t="s">
        <v>5304</v>
      </c>
      <c r="C4722" s="207" t="s">
        <v>3684</v>
      </c>
      <c r="D4722" s="297">
        <v>44</v>
      </c>
    </row>
    <row r="4723" spans="1:4" x14ac:dyDescent="0.25">
      <c r="A4723" s="207" t="s">
        <v>1941</v>
      </c>
      <c r="B4723" s="207" t="s">
        <v>5304</v>
      </c>
      <c r="C4723" s="207" t="s">
        <v>3708</v>
      </c>
      <c r="D4723" s="297">
        <v>20</v>
      </c>
    </row>
    <row r="4724" spans="1:4" x14ac:dyDescent="0.25">
      <c r="A4724" s="207" t="s">
        <v>1941</v>
      </c>
      <c r="B4724" s="207" t="s">
        <v>5304</v>
      </c>
      <c r="C4724" s="207" t="s">
        <v>3714</v>
      </c>
      <c r="D4724" s="297">
        <v>66</v>
      </c>
    </row>
    <row r="4725" spans="1:4" x14ac:dyDescent="0.25">
      <c r="A4725" s="207" t="s">
        <v>1941</v>
      </c>
      <c r="B4725" s="207" t="s">
        <v>5304</v>
      </c>
      <c r="C4725" s="207" t="s">
        <v>3756</v>
      </c>
      <c r="D4725" s="297">
        <v>4</v>
      </c>
    </row>
    <row r="4726" spans="1:4" x14ac:dyDescent="0.25">
      <c r="A4726" s="207" t="s">
        <v>1941</v>
      </c>
      <c r="B4726" s="207" t="s">
        <v>5304</v>
      </c>
      <c r="C4726" s="207" t="s">
        <v>3759</v>
      </c>
      <c r="D4726" s="297">
        <v>62</v>
      </c>
    </row>
    <row r="4727" spans="1:4" x14ac:dyDescent="0.25">
      <c r="A4727" s="207" t="s">
        <v>1941</v>
      </c>
      <c r="B4727" s="207" t="s">
        <v>5304</v>
      </c>
      <c r="C4727" s="207" t="s">
        <v>3762</v>
      </c>
      <c r="D4727" s="297">
        <v>18</v>
      </c>
    </row>
    <row r="4728" spans="1:4" x14ac:dyDescent="0.25">
      <c r="A4728" s="207" t="s">
        <v>1941</v>
      </c>
      <c r="B4728" s="207" t="s">
        <v>5304</v>
      </c>
      <c r="C4728" s="207" t="s">
        <v>3779</v>
      </c>
      <c r="D4728" s="297">
        <v>4</v>
      </c>
    </row>
    <row r="4729" spans="1:4" x14ac:dyDescent="0.25">
      <c r="A4729" s="207" t="s">
        <v>1941</v>
      </c>
      <c r="B4729" s="207" t="s">
        <v>5304</v>
      </c>
      <c r="C4729" s="207" t="s">
        <v>3785</v>
      </c>
      <c r="D4729" s="297">
        <v>4</v>
      </c>
    </row>
    <row r="4730" spans="1:4" x14ac:dyDescent="0.25">
      <c r="A4730" s="207" t="s">
        <v>1941</v>
      </c>
      <c r="B4730" s="207" t="s">
        <v>5304</v>
      </c>
      <c r="C4730" s="207" t="s">
        <v>3790</v>
      </c>
      <c r="D4730" s="297">
        <v>12</v>
      </c>
    </row>
    <row r="4731" spans="1:4" x14ac:dyDescent="0.25">
      <c r="A4731" s="207" t="s">
        <v>1941</v>
      </c>
      <c r="B4731" s="207" t="s">
        <v>5304</v>
      </c>
      <c r="C4731" s="207" t="s">
        <v>3796</v>
      </c>
      <c r="D4731" s="297">
        <v>12</v>
      </c>
    </row>
    <row r="4732" spans="1:4" x14ac:dyDescent="0.25">
      <c r="A4732" s="207" t="s">
        <v>1941</v>
      </c>
      <c r="B4732" s="207" t="s">
        <v>5304</v>
      </c>
      <c r="C4732" s="207" t="s">
        <v>3802</v>
      </c>
      <c r="D4732" s="297">
        <v>4</v>
      </c>
    </row>
    <row r="4733" spans="1:4" x14ac:dyDescent="0.25">
      <c r="A4733" s="207" t="s">
        <v>1941</v>
      </c>
      <c r="B4733" s="207" t="s">
        <v>5304</v>
      </c>
      <c r="C4733" s="207" t="s">
        <v>3808</v>
      </c>
      <c r="D4733" s="297">
        <v>12</v>
      </c>
    </row>
    <row r="4734" spans="1:4" x14ac:dyDescent="0.25">
      <c r="A4734" s="207" t="s">
        <v>1941</v>
      </c>
      <c r="B4734" s="207" t="s">
        <v>5304</v>
      </c>
      <c r="C4734" s="207" t="s">
        <v>3814</v>
      </c>
      <c r="D4734" s="297">
        <v>12</v>
      </c>
    </row>
    <row r="4735" spans="1:4" x14ac:dyDescent="0.25">
      <c r="A4735" s="207" t="s">
        <v>1941</v>
      </c>
      <c r="B4735" s="207" t="s">
        <v>5304</v>
      </c>
      <c r="C4735" s="207" t="s">
        <v>3820</v>
      </c>
      <c r="D4735" s="297">
        <v>12</v>
      </c>
    </row>
    <row r="4736" spans="1:4" x14ac:dyDescent="0.25">
      <c r="A4736" s="207" t="s">
        <v>1941</v>
      </c>
      <c r="B4736" s="207" t="s">
        <v>5304</v>
      </c>
      <c r="C4736" s="207" t="s">
        <v>3826</v>
      </c>
      <c r="D4736" s="297">
        <v>12</v>
      </c>
    </row>
    <row r="4737" spans="1:4" x14ac:dyDescent="0.25">
      <c r="A4737" s="207" t="s">
        <v>1941</v>
      </c>
      <c r="B4737" s="207" t="s">
        <v>5304</v>
      </c>
      <c r="C4737" s="207" t="s">
        <v>3831</v>
      </c>
      <c r="D4737" s="297">
        <v>12</v>
      </c>
    </row>
    <row r="4738" spans="1:4" x14ac:dyDescent="0.25">
      <c r="A4738" s="207" t="s">
        <v>1941</v>
      </c>
      <c r="B4738" s="207" t="s">
        <v>5304</v>
      </c>
      <c r="C4738" s="207" t="s">
        <v>3834</v>
      </c>
      <c r="D4738" s="297">
        <v>12</v>
      </c>
    </row>
    <row r="4739" spans="1:4" x14ac:dyDescent="0.25">
      <c r="A4739" s="207" t="s">
        <v>1941</v>
      </c>
      <c r="B4739" s="207" t="s">
        <v>5304</v>
      </c>
      <c r="C4739" s="207" t="s">
        <v>3837</v>
      </c>
      <c r="D4739" s="297">
        <v>12</v>
      </c>
    </row>
    <row r="4740" spans="1:4" x14ac:dyDescent="0.25">
      <c r="A4740" s="207" t="s">
        <v>1941</v>
      </c>
      <c r="B4740" s="207" t="s">
        <v>5304</v>
      </c>
      <c r="C4740" s="207" t="s">
        <v>3855</v>
      </c>
      <c r="D4740" s="297">
        <v>34</v>
      </c>
    </row>
    <row r="4741" spans="1:4" x14ac:dyDescent="0.25">
      <c r="A4741" s="207" t="s">
        <v>1941</v>
      </c>
      <c r="B4741" s="207" t="s">
        <v>5304</v>
      </c>
      <c r="C4741" s="207" t="s">
        <v>3858</v>
      </c>
      <c r="D4741" s="297">
        <v>22</v>
      </c>
    </row>
    <row r="4742" spans="1:4" x14ac:dyDescent="0.25">
      <c r="A4742" s="207" t="s">
        <v>1941</v>
      </c>
      <c r="B4742" s="207" t="s">
        <v>5304</v>
      </c>
      <c r="C4742" s="207" t="s">
        <v>3880</v>
      </c>
      <c r="D4742" s="297">
        <v>4</v>
      </c>
    </row>
    <row r="4743" spans="1:4" x14ac:dyDescent="0.25">
      <c r="A4743" s="207" t="s">
        <v>1941</v>
      </c>
      <c r="B4743" s="207" t="s">
        <v>5304</v>
      </c>
      <c r="C4743" s="207" t="s">
        <v>3926</v>
      </c>
      <c r="D4743" s="297">
        <v>12</v>
      </c>
    </row>
    <row r="4744" spans="1:4" x14ac:dyDescent="0.25">
      <c r="A4744" s="207" t="s">
        <v>1941</v>
      </c>
      <c r="B4744" s="207" t="s">
        <v>5304</v>
      </c>
      <c r="C4744" s="207" t="s">
        <v>3930</v>
      </c>
      <c r="D4744" s="297">
        <v>24</v>
      </c>
    </row>
    <row r="4745" spans="1:4" x14ac:dyDescent="0.25">
      <c r="A4745" s="207" t="s">
        <v>1941</v>
      </c>
      <c r="B4745" s="207" t="s">
        <v>5304</v>
      </c>
      <c r="C4745" s="207" t="s">
        <v>7734</v>
      </c>
      <c r="D4745" s="297">
        <v>18</v>
      </c>
    </row>
    <row r="4746" spans="1:4" x14ac:dyDescent="0.25">
      <c r="A4746" s="207" t="s">
        <v>1941</v>
      </c>
      <c r="B4746" s="207" t="s">
        <v>5304</v>
      </c>
      <c r="C4746" s="207" t="s">
        <v>3932</v>
      </c>
      <c r="D4746" s="297">
        <v>22</v>
      </c>
    </row>
    <row r="4747" spans="1:4" x14ac:dyDescent="0.25">
      <c r="A4747" s="207" t="s">
        <v>1941</v>
      </c>
      <c r="B4747" s="207" t="s">
        <v>5304</v>
      </c>
      <c r="C4747" s="207" t="s">
        <v>3935</v>
      </c>
      <c r="D4747" s="297">
        <v>22</v>
      </c>
    </row>
    <row r="4748" spans="1:4" x14ac:dyDescent="0.25">
      <c r="A4748" s="207" t="s">
        <v>1941</v>
      </c>
      <c r="B4748" s="207" t="s">
        <v>5304</v>
      </c>
      <c r="C4748" s="207" t="s">
        <v>3997</v>
      </c>
      <c r="D4748" s="297">
        <v>40</v>
      </c>
    </row>
    <row r="4749" spans="1:4" x14ac:dyDescent="0.25">
      <c r="A4749" s="207" t="s">
        <v>1941</v>
      </c>
      <c r="B4749" s="207" t="s">
        <v>5304</v>
      </c>
      <c r="C4749" s="207" t="s">
        <v>7751</v>
      </c>
      <c r="D4749" s="297">
        <v>26</v>
      </c>
    </row>
    <row r="4750" spans="1:4" x14ac:dyDescent="0.25">
      <c r="A4750" s="207" t="s">
        <v>1941</v>
      </c>
      <c r="B4750" s="207" t="s">
        <v>5304</v>
      </c>
      <c r="C4750" s="207" t="s">
        <v>7817</v>
      </c>
      <c r="D4750" s="297">
        <v>89</v>
      </c>
    </row>
    <row r="4751" spans="1:4" x14ac:dyDescent="0.25">
      <c r="A4751" s="207" t="s">
        <v>1941</v>
      </c>
      <c r="B4751" s="207" t="s">
        <v>5304</v>
      </c>
      <c r="C4751" s="207" t="s">
        <v>7818</v>
      </c>
      <c r="D4751" s="297">
        <v>26</v>
      </c>
    </row>
    <row r="4752" spans="1:4" x14ac:dyDescent="0.25">
      <c r="A4752" s="207" t="s">
        <v>1941</v>
      </c>
      <c r="B4752" s="207" t="s">
        <v>5304</v>
      </c>
      <c r="C4752" s="207" t="s">
        <v>7819</v>
      </c>
      <c r="D4752" s="297">
        <v>65</v>
      </c>
    </row>
    <row r="4753" spans="1:4" x14ac:dyDescent="0.25">
      <c r="A4753" s="207" t="s">
        <v>1941</v>
      </c>
      <c r="B4753" s="207" t="s">
        <v>5304</v>
      </c>
      <c r="C4753" s="207" t="s">
        <v>7820</v>
      </c>
      <c r="D4753" s="297">
        <v>48</v>
      </c>
    </row>
    <row r="4754" spans="1:4" x14ac:dyDescent="0.25">
      <c r="A4754" s="207" t="s">
        <v>1941</v>
      </c>
      <c r="B4754" s="207" t="s">
        <v>5304</v>
      </c>
      <c r="C4754" s="207" t="s">
        <v>8185</v>
      </c>
      <c r="D4754" s="297">
        <v>19</v>
      </c>
    </row>
    <row r="4755" spans="1:4" x14ac:dyDescent="0.25">
      <c r="A4755" s="207" t="s">
        <v>1941</v>
      </c>
      <c r="B4755" s="207" t="s">
        <v>5304</v>
      </c>
      <c r="C4755" s="207" t="s">
        <v>8186</v>
      </c>
      <c r="D4755" s="297">
        <v>4</v>
      </c>
    </row>
    <row r="4756" spans="1:4" x14ac:dyDescent="0.25">
      <c r="A4756" s="207" t="s">
        <v>1941</v>
      </c>
      <c r="B4756" s="207" t="s">
        <v>5304</v>
      </c>
      <c r="C4756" s="207" t="s">
        <v>9043</v>
      </c>
      <c r="D4756" s="297">
        <v>4</v>
      </c>
    </row>
    <row r="4757" spans="1:4" x14ac:dyDescent="0.25">
      <c r="A4757" s="207" t="s">
        <v>1941</v>
      </c>
      <c r="B4757" s="207" t="s">
        <v>5304</v>
      </c>
      <c r="C4757" s="207" t="s">
        <v>9081</v>
      </c>
      <c r="D4757" s="297">
        <v>5</v>
      </c>
    </row>
    <row r="4758" spans="1:4" x14ac:dyDescent="0.25">
      <c r="A4758" s="207" t="s">
        <v>1941</v>
      </c>
      <c r="B4758" s="207" t="s">
        <v>5304</v>
      </c>
      <c r="C4758" s="207" t="s">
        <v>8188</v>
      </c>
      <c r="D4758" s="297">
        <v>8</v>
      </c>
    </row>
    <row r="4759" spans="1:4" x14ac:dyDescent="0.25">
      <c r="A4759" s="207" t="s">
        <v>1941</v>
      </c>
      <c r="B4759" s="207" t="s">
        <v>5304</v>
      </c>
      <c r="C4759" s="207" t="s">
        <v>8189</v>
      </c>
      <c r="D4759" s="297">
        <v>11</v>
      </c>
    </row>
    <row r="4760" spans="1:4" x14ac:dyDescent="0.25">
      <c r="A4760" s="207" t="s">
        <v>1941</v>
      </c>
      <c r="B4760" s="207" t="s">
        <v>5304</v>
      </c>
      <c r="C4760" s="207" t="s">
        <v>8421</v>
      </c>
      <c r="D4760" s="297">
        <v>20</v>
      </c>
    </row>
    <row r="4761" spans="1:4" x14ac:dyDescent="0.25">
      <c r="A4761" s="207" t="s">
        <v>1941</v>
      </c>
      <c r="B4761" s="207" t="s">
        <v>5304</v>
      </c>
      <c r="C4761" s="207" t="s">
        <v>8190</v>
      </c>
      <c r="D4761" s="297">
        <v>8</v>
      </c>
    </row>
    <row r="4762" spans="1:4" x14ac:dyDescent="0.25">
      <c r="A4762" s="207" t="s">
        <v>1941</v>
      </c>
      <c r="B4762" s="207" t="s">
        <v>5304</v>
      </c>
      <c r="C4762" s="207" t="s">
        <v>8201</v>
      </c>
      <c r="D4762" s="297">
        <v>4</v>
      </c>
    </row>
    <row r="4763" spans="1:4" x14ac:dyDescent="0.25">
      <c r="A4763" s="207" t="s">
        <v>1941</v>
      </c>
      <c r="B4763" s="207" t="s">
        <v>5304</v>
      </c>
      <c r="C4763" s="207" t="s">
        <v>8422</v>
      </c>
      <c r="D4763" s="297">
        <v>19</v>
      </c>
    </row>
    <row r="4764" spans="1:4" x14ac:dyDescent="0.25">
      <c r="A4764" s="207" t="s">
        <v>1941</v>
      </c>
      <c r="B4764" s="207" t="s">
        <v>5304</v>
      </c>
      <c r="C4764" s="207" t="s">
        <v>9082</v>
      </c>
      <c r="D4764" s="297">
        <v>7</v>
      </c>
    </row>
    <row r="4765" spans="1:4" x14ac:dyDescent="0.25">
      <c r="A4765" s="207" t="s">
        <v>1941</v>
      </c>
      <c r="B4765" s="207" t="s">
        <v>5304</v>
      </c>
      <c r="C4765" s="207" t="s">
        <v>8423</v>
      </c>
      <c r="D4765" s="297">
        <v>21</v>
      </c>
    </row>
    <row r="4766" spans="1:4" x14ac:dyDescent="0.25">
      <c r="A4766" s="207" t="s">
        <v>1941</v>
      </c>
      <c r="B4766" s="207" t="s">
        <v>5304</v>
      </c>
      <c r="C4766" s="207" t="s">
        <v>8217</v>
      </c>
      <c r="D4766" s="297">
        <v>49</v>
      </c>
    </row>
    <row r="4767" spans="1:4" x14ac:dyDescent="0.25">
      <c r="A4767" s="207" t="s">
        <v>1941</v>
      </c>
      <c r="B4767" s="207" t="s">
        <v>5304</v>
      </c>
      <c r="C4767" s="207" t="s">
        <v>8224</v>
      </c>
      <c r="D4767" s="297">
        <v>2</v>
      </c>
    </row>
    <row r="4768" spans="1:4" x14ac:dyDescent="0.25">
      <c r="A4768" s="207" t="s">
        <v>1941</v>
      </c>
      <c r="B4768" s="207" t="s">
        <v>5304</v>
      </c>
      <c r="C4768" s="207" t="s">
        <v>8227</v>
      </c>
      <c r="D4768" s="297">
        <v>8</v>
      </c>
    </row>
    <row r="4769" spans="1:4" x14ac:dyDescent="0.25">
      <c r="A4769" s="207" t="s">
        <v>1941</v>
      </c>
      <c r="B4769" s="207" t="s">
        <v>5304</v>
      </c>
      <c r="C4769" s="207" t="s">
        <v>8228</v>
      </c>
      <c r="D4769" s="297">
        <v>2</v>
      </c>
    </row>
    <row r="4770" spans="1:4" x14ac:dyDescent="0.25">
      <c r="A4770" s="207" t="s">
        <v>1941</v>
      </c>
      <c r="B4770" s="207" t="s">
        <v>5304</v>
      </c>
      <c r="C4770" s="207" t="s">
        <v>8285</v>
      </c>
      <c r="D4770" s="297">
        <v>17</v>
      </c>
    </row>
    <row r="4771" spans="1:4" x14ac:dyDescent="0.25">
      <c r="A4771" s="207" t="s">
        <v>1941</v>
      </c>
      <c r="B4771" s="207" t="s">
        <v>5304</v>
      </c>
      <c r="C4771" s="207" t="s">
        <v>8286</v>
      </c>
      <c r="D4771" s="297">
        <v>4</v>
      </c>
    </row>
    <row r="4772" spans="1:4" x14ac:dyDescent="0.25">
      <c r="A4772" s="207" t="s">
        <v>1941</v>
      </c>
      <c r="B4772" s="207" t="s">
        <v>5304</v>
      </c>
      <c r="C4772" s="207" t="s">
        <v>8287</v>
      </c>
      <c r="D4772" s="297">
        <v>5</v>
      </c>
    </row>
    <row r="4773" spans="1:4" x14ac:dyDescent="0.25">
      <c r="A4773" s="207" t="s">
        <v>1941</v>
      </c>
      <c r="B4773" s="207" t="s">
        <v>5304</v>
      </c>
      <c r="C4773" s="207" t="s">
        <v>8288</v>
      </c>
      <c r="D4773" s="297">
        <v>8</v>
      </c>
    </row>
    <row r="4774" spans="1:4" x14ac:dyDescent="0.25">
      <c r="A4774" s="207" t="s">
        <v>1941</v>
      </c>
      <c r="B4774" s="207" t="s">
        <v>5304</v>
      </c>
      <c r="C4774" s="207" t="s">
        <v>8289</v>
      </c>
      <c r="D4774" s="297">
        <v>11</v>
      </c>
    </row>
    <row r="4775" spans="1:4" x14ac:dyDescent="0.25">
      <c r="A4775" s="207" t="s">
        <v>1941</v>
      </c>
      <c r="B4775" s="207" t="s">
        <v>5304</v>
      </c>
      <c r="C4775" s="207" t="s">
        <v>8290</v>
      </c>
      <c r="D4775" s="297">
        <v>16</v>
      </c>
    </row>
    <row r="4776" spans="1:4" x14ac:dyDescent="0.25">
      <c r="A4776" s="207" t="s">
        <v>1941</v>
      </c>
      <c r="B4776" s="207" t="s">
        <v>5304</v>
      </c>
      <c r="C4776" s="207" t="s">
        <v>8291</v>
      </c>
      <c r="D4776" s="297">
        <v>4</v>
      </c>
    </row>
    <row r="4777" spans="1:4" x14ac:dyDescent="0.25">
      <c r="A4777" s="207" t="s">
        <v>1941</v>
      </c>
      <c r="B4777" s="207" t="s">
        <v>5304</v>
      </c>
      <c r="C4777" s="207" t="s">
        <v>8297</v>
      </c>
      <c r="D4777" s="297">
        <v>6</v>
      </c>
    </row>
    <row r="4778" spans="1:4" x14ac:dyDescent="0.25">
      <c r="A4778" s="207" t="s">
        <v>1941</v>
      </c>
      <c r="B4778" s="207" t="s">
        <v>5304</v>
      </c>
      <c r="C4778" s="207" t="s">
        <v>8301</v>
      </c>
      <c r="D4778" s="297">
        <v>25</v>
      </c>
    </row>
    <row r="4779" spans="1:4" x14ac:dyDescent="0.25">
      <c r="A4779" s="207" t="s">
        <v>1941</v>
      </c>
      <c r="B4779" s="207" t="s">
        <v>5304</v>
      </c>
      <c r="C4779" s="207" t="s">
        <v>8306</v>
      </c>
      <c r="D4779" s="297">
        <v>13</v>
      </c>
    </row>
    <row r="4780" spans="1:4" x14ac:dyDescent="0.25">
      <c r="A4780" s="207" t="s">
        <v>1941</v>
      </c>
      <c r="B4780" s="207" t="s">
        <v>5304</v>
      </c>
      <c r="C4780" s="207" t="s">
        <v>8307</v>
      </c>
      <c r="D4780" s="297">
        <v>7</v>
      </c>
    </row>
    <row r="4781" spans="1:4" x14ac:dyDescent="0.25">
      <c r="A4781" s="207" t="s">
        <v>1941</v>
      </c>
      <c r="B4781" s="207" t="s">
        <v>5304</v>
      </c>
      <c r="C4781" s="207" t="s">
        <v>8309</v>
      </c>
      <c r="D4781" s="297">
        <v>10</v>
      </c>
    </row>
    <row r="4782" spans="1:4" x14ac:dyDescent="0.25">
      <c r="A4782" s="207" t="s">
        <v>1941</v>
      </c>
      <c r="B4782" s="207" t="s">
        <v>5304</v>
      </c>
      <c r="C4782" s="207" t="s">
        <v>8312</v>
      </c>
      <c r="D4782" s="297">
        <v>9</v>
      </c>
    </row>
    <row r="4783" spans="1:4" x14ac:dyDescent="0.25">
      <c r="A4783" s="207" t="s">
        <v>1941</v>
      </c>
      <c r="B4783" s="207" t="s">
        <v>5304</v>
      </c>
      <c r="C4783" s="207" t="s">
        <v>8314</v>
      </c>
      <c r="D4783" s="297">
        <v>2</v>
      </c>
    </row>
    <row r="4784" spans="1:4" x14ac:dyDescent="0.25">
      <c r="A4784" s="207" t="s">
        <v>1941</v>
      </c>
      <c r="B4784" s="207" t="s">
        <v>5304</v>
      </c>
      <c r="C4784" s="207" t="s">
        <v>8030</v>
      </c>
      <c r="D4784" s="297">
        <v>4</v>
      </c>
    </row>
    <row r="4785" spans="1:4" x14ac:dyDescent="0.25">
      <c r="A4785" s="207" t="s">
        <v>1941</v>
      </c>
      <c r="B4785" s="207" t="s">
        <v>5307</v>
      </c>
      <c r="C4785" s="207" t="s">
        <v>9083</v>
      </c>
      <c r="D4785" s="297">
        <v>8</v>
      </c>
    </row>
    <row r="4786" spans="1:4" x14ac:dyDescent="0.25">
      <c r="A4786" s="207" t="s">
        <v>1941</v>
      </c>
      <c r="B4786" s="207" t="s">
        <v>5307</v>
      </c>
      <c r="C4786" s="207" t="s">
        <v>8472</v>
      </c>
      <c r="D4786" s="297">
        <v>28</v>
      </c>
    </row>
    <row r="4787" spans="1:4" x14ac:dyDescent="0.25">
      <c r="A4787" s="207" t="s">
        <v>1941</v>
      </c>
      <c r="B4787" s="207" t="s">
        <v>5307</v>
      </c>
      <c r="C4787" s="207" t="s">
        <v>3480</v>
      </c>
      <c r="D4787" s="297">
        <v>46</v>
      </c>
    </row>
    <row r="4788" spans="1:4" x14ac:dyDescent="0.25">
      <c r="A4788" s="207" t="s">
        <v>1941</v>
      </c>
      <c r="B4788" s="207" t="s">
        <v>5307</v>
      </c>
      <c r="C4788" s="207" t="s">
        <v>3489</v>
      </c>
      <c r="D4788" s="297">
        <v>170</v>
      </c>
    </row>
    <row r="4789" spans="1:4" x14ac:dyDescent="0.25">
      <c r="A4789" s="207" t="s">
        <v>1941</v>
      </c>
      <c r="B4789" s="207" t="s">
        <v>5307</v>
      </c>
      <c r="C4789" s="207" t="s">
        <v>3492</v>
      </c>
      <c r="D4789" s="297">
        <v>147</v>
      </c>
    </row>
    <row r="4790" spans="1:4" x14ac:dyDescent="0.25">
      <c r="A4790" s="207" t="s">
        <v>1941</v>
      </c>
      <c r="B4790" s="207" t="s">
        <v>5307</v>
      </c>
      <c r="C4790" s="207" t="s">
        <v>3495</v>
      </c>
      <c r="D4790" s="297">
        <v>22</v>
      </c>
    </row>
    <row r="4791" spans="1:4" x14ac:dyDescent="0.25">
      <c r="A4791" s="207" t="s">
        <v>1941</v>
      </c>
      <c r="B4791" s="207" t="s">
        <v>5307</v>
      </c>
      <c r="C4791" s="207" t="s">
        <v>7615</v>
      </c>
      <c r="D4791" s="297">
        <v>59</v>
      </c>
    </row>
    <row r="4792" spans="1:4" x14ac:dyDescent="0.25">
      <c r="A4792" s="207" t="s">
        <v>1941</v>
      </c>
      <c r="B4792" s="207" t="s">
        <v>5307</v>
      </c>
      <c r="C4792" s="207" t="s">
        <v>3513</v>
      </c>
      <c r="D4792" s="297">
        <v>36</v>
      </c>
    </row>
    <row r="4793" spans="1:4" x14ac:dyDescent="0.25">
      <c r="A4793" s="207" t="s">
        <v>1941</v>
      </c>
      <c r="B4793" s="207" t="s">
        <v>5307</v>
      </c>
      <c r="C4793" s="207" t="s">
        <v>3521</v>
      </c>
      <c r="D4793" s="297">
        <v>18</v>
      </c>
    </row>
    <row r="4794" spans="1:4" x14ac:dyDescent="0.25">
      <c r="A4794" s="207" t="s">
        <v>1941</v>
      </c>
      <c r="B4794" s="207" t="s">
        <v>5307</v>
      </c>
      <c r="C4794" s="207" t="s">
        <v>3532</v>
      </c>
      <c r="D4794" s="297">
        <v>101</v>
      </c>
    </row>
    <row r="4795" spans="1:4" x14ac:dyDescent="0.25">
      <c r="A4795" s="207" t="s">
        <v>1941</v>
      </c>
      <c r="B4795" s="207" t="s">
        <v>5307</v>
      </c>
      <c r="C4795" s="207" t="s">
        <v>3535</v>
      </c>
      <c r="D4795" s="297">
        <v>112</v>
      </c>
    </row>
    <row r="4796" spans="1:4" x14ac:dyDescent="0.25">
      <c r="A4796" s="207" t="s">
        <v>1941</v>
      </c>
      <c r="B4796" s="207" t="s">
        <v>5307</v>
      </c>
      <c r="C4796" s="207" t="s">
        <v>3541</v>
      </c>
      <c r="D4796" s="297">
        <v>8</v>
      </c>
    </row>
    <row r="4797" spans="1:4" x14ac:dyDescent="0.25">
      <c r="A4797" s="207" t="s">
        <v>1941</v>
      </c>
      <c r="B4797" s="207" t="s">
        <v>5307</v>
      </c>
      <c r="C4797" s="207" t="s">
        <v>3543</v>
      </c>
      <c r="D4797" s="297">
        <v>57</v>
      </c>
    </row>
    <row r="4798" spans="1:4" x14ac:dyDescent="0.25">
      <c r="A4798" s="207" t="s">
        <v>1941</v>
      </c>
      <c r="B4798" s="207" t="s">
        <v>5307</v>
      </c>
      <c r="C4798" s="207" t="s">
        <v>3549</v>
      </c>
      <c r="D4798" s="297">
        <v>40</v>
      </c>
    </row>
    <row r="4799" spans="1:4" x14ac:dyDescent="0.25">
      <c r="A4799" s="207" t="s">
        <v>1941</v>
      </c>
      <c r="B4799" s="207" t="s">
        <v>5307</v>
      </c>
      <c r="C4799" s="207" t="s">
        <v>3570</v>
      </c>
      <c r="D4799" s="297">
        <v>176</v>
      </c>
    </row>
    <row r="4800" spans="1:4" x14ac:dyDescent="0.25">
      <c r="A4800" s="207" t="s">
        <v>1941</v>
      </c>
      <c r="B4800" s="207" t="s">
        <v>5307</v>
      </c>
      <c r="C4800" s="207" t="s">
        <v>3585</v>
      </c>
      <c r="D4800" s="297">
        <v>48</v>
      </c>
    </row>
    <row r="4801" spans="1:4" x14ac:dyDescent="0.25">
      <c r="A4801" s="207" t="s">
        <v>1941</v>
      </c>
      <c r="B4801" s="207" t="s">
        <v>5307</v>
      </c>
      <c r="C4801" s="207" t="s">
        <v>3605</v>
      </c>
      <c r="D4801" s="297">
        <v>12</v>
      </c>
    </row>
    <row r="4802" spans="1:4" x14ac:dyDescent="0.25">
      <c r="A4802" s="207" t="s">
        <v>1941</v>
      </c>
      <c r="B4802" s="207" t="s">
        <v>5307</v>
      </c>
      <c r="C4802" s="207" t="s">
        <v>3607</v>
      </c>
      <c r="D4802" s="297">
        <v>8</v>
      </c>
    </row>
    <row r="4803" spans="1:4" x14ac:dyDescent="0.25">
      <c r="A4803" s="207" t="s">
        <v>1941</v>
      </c>
      <c r="B4803" s="207" t="s">
        <v>5307</v>
      </c>
      <c r="C4803" s="207" t="s">
        <v>3613</v>
      </c>
      <c r="D4803" s="297">
        <v>8</v>
      </c>
    </row>
    <row r="4804" spans="1:4" x14ac:dyDescent="0.25">
      <c r="A4804" s="207" t="s">
        <v>1941</v>
      </c>
      <c r="B4804" s="207" t="s">
        <v>5307</v>
      </c>
      <c r="C4804" s="207" t="s">
        <v>7668</v>
      </c>
      <c r="D4804" s="297">
        <v>55</v>
      </c>
    </row>
    <row r="4805" spans="1:4" x14ac:dyDescent="0.25">
      <c r="A4805" s="207" t="s">
        <v>1941</v>
      </c>
      <c r="B4805" s="207" t="s">
        <v>5307</v>
      </c>
      <c r="C4805" s="207" t="s">
        <v>8474</v>
      </c>
      <c r="D4805" s="297">
        <v>8</v>
      </c>
    </row>
    <row r="4806" spans="1:4" x14ac:dyDescent="0.25">
      <c r="A4806" s="207" t="s">
        <v>1941</v>
      </c>
      <c r="B4806" s="207" t="s">
        <v>5307</v>
      </c>
      <c r="C4806" s="207" t="s">
        <v>7672</v>
      </c>
      <c r="D4806" s="297">
        <v>4</v>
      </c>
    </row>
    <row r="4807" spans="1:4" x14ac:dyDescent="0.25">
      <c r="A4807" s="207" t="s">
        <v>1941</v>
      </c>
      <c r="B4807" s="207" t="s">
        <v>5307</v>
      </c>
      <c r="C4807" s="207" t="s">
        <v>3628</v>
      </c>
      <c r="D4807" s="297">
        <v>314</v>
      </c>
    </row>
    <row r="4808" spans="1:4" x14ac:dyDescent="0.25">
      <c r="A4808" s="207" t="s">
        <v>1941</v>
      </c>
      <c r="B4808" s="207" t="s">
        <v>5307</v>
      </c>
      <c r="C4808" s="207" t="s">
        <v>7678</v>
      </c>
      <c r="D4808" s="297">
        <v>2</v>
      </c>
    </row>
    <row r="4809" spans="1:4" x14ac:dyDescent="0.25">
      <c r="A4809" s="207" t="s">
        <v>1941</v>
      </c>
      <c r="B4809" s="207" t="s">
        <v>5307</v>
      </c>
      <c r="C4809" s="207" t="s">
        <v>7690</v>
      </c>
      <c r="D4809" s="297">
        <v>61</v>
      </c>
    </row>
    <row r="4810" spans="1:4" x14ac:dyDescent="0.25">
      <c r="A4810" s="207" t="s">
        <v>1941</v>
      </c>
      <c r="B4810" s="207" t="s">
        <v>5307</v>
      </c>
      <c r="C4810" s="207" t="s">
        <v>8447</v>
      </c>
      <c r="D4810" s="297">
        <v>8</v>
      </c>
    </row>
    <row r="4811" spans="1:4" x14ac:dyDescent="0.25">
      <c r="A4811" s="207" t="s">
        <v>1941</v>
      </c>
      <c r="B4811" s="207" t="s">
        <v>5307</v>
      </c>
      <c r="C4811" s="207" t="s">
        <v>3663</v>
      </c>
      <c r="D4811" s="297">
        <v>68</v>
      </c>
    </row>
    <row r="4812" spans="1:4" x14ac:dyDescent="0.25">
      <c r="A4812" s="207" t="s">
        <v>1941</v>
      </c>
      <c r="B4812" s="207" t="s">
        <v>5307</v>
      </c>
      <c r="C4812" s="207" t="s">
        <v>7694</v>
      </c>
      <c r="D4812" s="297">
        <v>38</v>
      </c>
    </row>
    <row r="4813" spans="1:4" x14ac:dyDescent="0.25">
      <c r="A4813" s="207" t="s">
        <v>1941</v>
      </c>
      <c r="B4813" s="207" t="s">
        <v>5307</v>
      </c>
      <c r="C4813" s="207" t="s">
        <v>3684</v>
      </c>
      <c r="D4813" s="297">
        <v>116</v>
      </c>
    </row>
    <row r="4814" spans="1:4" x14ac:dyDescent="0.25">
      <c r="A4814" s="207" t="s">
        <v>1941</v>
      </c>
      <c r="B4814" s="207" t="s">
        <v>5307</v>
      </c>
      <c r="C4814" s="207" t="s">
        <v>3708</v>
      </c>
      <c r="D4814" s="297">
        <v>116</v>
      </c>
    </row>
    <row r="4815" spans="1:4" x14ac:dyDescent="0.25">
      <c r="A4815" s="207" t="s">
        <v>1941</v>
      </c>
      <c r="B4815" s="207" t="s">
        <v>5307</v>
      </c>
      <c r="C4815" s="207" t="s">
        <v>3714</v>
      </c>
      <c r="D4815" s="297">
        <v>152</v>
      </c>
    </row>
    <row r="4816" spans="1:4" x14ac:dyDescent="0.25">
      <c r="A4816" s="207" t="s">
        <v>1941</v>
      </c>
      <c r="B4816" s="207" t="s">
        <v>5307</v>
      </c>
      <c r="C4816" s="207" t="s">
        <v>3753</v>
      </c>
      <c r="D4816" s="297">
        <v>12</v>
      </c>
    </row>
    <row r="4817" spans="1:4" x14ac:dyDescent="0.25">
      <c r="A4817" s="207" t="s">
        <v>1941</v>
      </c>
      <c r="B4817" s="207" t="s">
        <v>5307</v>
      </c>
      <c r="C4817" s="207" t="s">
        <v>3756</v>
      </c>
      <c r="D4817" s="297">
        <v>57</v>
      </c>
    </row>
    <row r="4818" spans="1:4" x14ac:dyDescent="0.25">
      <c r="A4818" s="207" t="s">
        <v>1941</v>
      </c>
      <c r="B4818" s="207" t="s">
        <v>5307</v>
      </c>
      <c r="C4818" s="207" t="s">
        <v>3759</v>
      </c>
      <c r="D4818" s="297">
        <v>127</v>
      </c>
    </row>
    <row r="4819" spans="1:4" x14ac:dyDescent="0.25">
      <c r="A4819" s="207" t="s">
        <v>1941</v>
      </c>
      <c r="B4819" s="207" t="s">
        <v>5307</v>
      </c>
      <c r="C4819" s="207" t="s">
        <v>3762</v>
      </c>
      <c r="D4819" s="297">
        <v>91</v>
      </c>
    </row>
    <row r="4820" spans="1:4" x14ac:dyDescent="0.25">
      <c r="A4820" s="207" t="s">
        <v>1941</v>
      </c>
      <c r="B4820" s="207" t="s">
        <v>5307</v>
      </c>
      <c r="C4820" s="207" t="s">
        <v>3779</v>
      </c>
      <c r="D4820" s="297">
        <v>63</v>
      </c>
    </row>
    <row r="4821" spans="1:4" x14ac:dyDescent="0.25">
      <c r="A4821" s="207" t="s">
        <v>1941</v>
      </c>
      <c r="B4821" s="207" t="s">
        <v>5307</v>
      </c>
      <c r="C4821" s="207" t="s">
        <v>3785</v>
      </c>
      <c r="D4821" s="297">
        <v>30</v>
      </c>
    </row>
    <row r="4822" spans="1:4" x14ac:dyDescent="0.25">
      <c r="A4822" s="207" t="s">
        <v>1941</v>
      </c>
      <c r="B4822" s="207" t="s">
        <v>5307</v>
      </c>
      <c r="C4822" s="207" t="s">
        <v>3790</v>
      </c>
      <c r="D4822" s="297">
        <v>78</v>
      </c>
    </row>
    <row r="4823" spans="1:4" x14ac:dyDescent="0.25">
      <c r="A4823" s="207" t="s">
        <v>1941</v>
      </c>
      <c r="B4823" s="207" t="s">
        <v>5307</v>
      </c>
      <c r="C4823" s="207" t="s">
        <v>3796</v>
      </c>
      <c r="D4823" s="297">
        <v>76</v>
      </c>
    </row>
    <row r="4824" spans="1:4" x14ac:dyDescent="0.25">
      <c r="A4824" s="207" t="s">
        <v>1941</v>
      </c>
      <c r="B4824" s="207" t="s">
        <v>5307</v>
      </c>
      <c r="C4824" s="207" t="s">
        <v>3802</v>
      </c>
      <c r="D4824" s="297">
        <v>30</v>
      </c>
    </row>
    <row r="4825" spans="1:4" x14ac:dyDescent="0.25">
      <c r="A4825" s="207" t="s">
        <v>1941</v>
      </c>
      <c r="B4825" s="207" t="s">
        <v>5307</v>
      </c>
      <c r="C4825" s="207" t="s">
        <v>3808</v>
      </c>
      <c r="D4825" s="297">
        <v>79</v>
      </c>
    </row>
    <row r="4826" spans="1:4" x14ac:dyDescent="0.25">
      <c r="A4826" s="207" t="s">
        <v>1941</v>
      </c>
      <c r="B4826" s="207" t="s">
        <v>5307</v>
      </c>
      <c r="C4826" s="207" t="s">
        <v>3814</v>
      </c>
      <c r="D4826" s="297">
        <v>67</v>
      </c>
    </row>
    <row r="4827" spans="1:4" x14ac:dyDescent="0.25">
      <c r="A4827" s="207" t="s">
        <v>1941</v>
      </c>
      <c r="B4827" s="207" t="s">
        <v>5307</v>
      </c>
      <c r="C4827" s="207" t="s">
        <v>3820</v>
      </c>
      <c r="D4827" s="297">
        <v>79</v>
      </c>
    </row>
    <row r="4828" spans="1:4" x14ac:dyDescent="0.25">
      <c r="A4828" s="207" t="s">
        <v>1941</v>
      </c>
      <c r="B4828" s="207" t="s">
        <v>5307</v>
      </c>
      <c r="C4828" s="207" t="s">
        <v>3826</v>
      </c>
      <c r="D4828" s="297">
        <v>76</v>
      </c>
    </row>
    <row r="4829" spans="1:4" x14ac:dyDescent="0.25">
      <c r="A4829" s="207" t="s">
        <v>1941</v>
      </c>
      <c r="B4829" s="207" t="s">
        <v>5307</v>
      </c>
      <c r="C4829" s="207" t="s">
        <v>3831</v>
      </c>
      <c r="D4829" s="297">
        <v>92</v>
      </c>
    </row>
    <row r="4830" spans="1:4" x14ac:dyDescent="0.25">
      <c r="A4830" s="207" t="s">
        <v>1941</v>
      </c>
      <c r="B4830" s="207" t="s">
        <v>5307</v>
      </c>
      <c r="C4830" s="207" t="s">
        <v>3834</v>
      </c>
      <c r="D4830" s="297">
        <v>66</v>
      </c>
    </row>
    <row r="4831" spans="1:4" x14ac:dyDescent="0.25">
      <c r="A4831" s="207" t="s">
        <v>1941</v>
      </c>
      <c r="B4831" s="207" t="s">
        <v>5307</v>
      </c>
      <c r="C4831" s="207" t="s">
        <v>3837</v>
      </c>
      <c r="D4831" s="297">
        <v>76</v>
      </c>
    </row>
    <row r="4832" spans="1:4" x14ac:dyDescent="0.25">
      <c r="A4832" s="207" t="s">
        <v>1941</v>
      </c>
      <c r="B4832" s="207" t="s">
        <v>5307</v>
      </c>
      <c r="C4832" s="207" t="s">
        <v>3855</v>
      </c>
      <c r="D4832" s="297">
        <v>126</v>
      </c>
    </row>
    <row r="4833" spans="1:4" x14ac:dyDescent="0.25">
      <c r="A4833" s="207" t="s">
        <v>1941</v>
      </c>
      <c r="B4833" s="207" t="s">
        <v>5307</v>
      </c>
      <c r="C4833" s="207" t="s">
        <v>3858</v>
      </c>
      <c r="D4833" s="297">
        <v>143</v>
      </c>
    </row>
    <row r="4834" spans="1:4" x14ac:dyDescent="0.25">
      <c r="A4834" s="207" t="s">
        <v>1941</v>
      </c>
      <c r="B4834" s="207" t="s">
        <v>5307</v>
      </c>
      <c r="C4834" s="207" t="s">
        <v>3880</v>
      </c>
      <c r="D4834" s="297">
        <v>69</v>
      </c>
    </row>
    <row r="4835" spans="1:4" x14ac:dyDescent="0.25">
      <c r="A4835" s="207" t="s">
        <v>1941</v>
      </c>
      <c r="B4835" s="207" t="s">
        <v>5307</v>
      </c>
      <c r="C4835" s="207" t="s">
        <v>3930</v>
      </c>
      <c r="D4835" s="297">
        <v>116</v>
      </c>
    </row>
    <row r="4836" spans="1:4" x14ac:dyDescent="0.25">
      <c r="A4836" s="207" t="s">
        <v>1941</v>
      </c>
      <c r="B4836" s="207" t="s">
        <v>5307</v>
      </c>
      <c r="C4836" s="207" t="s">
        <v>7734</v>
      </c>
      <c r="D4836" s="297">
        <v>180</v>
      </c>
    </row>
    <row r="4837" spans="1:4" x14ac:dyDescent="0.25">
      <c r="A4837" s="207" t="s">
        <v>1941</v>
      </c>
      <c r="B4837" s="207" t="s">
        <v>5307</v>
      </c>
      <c r="C4837" s="207" t="s">
        <v>3932</v>
      </c>
      <c r="D4837" s="297">
        <v>49</v>
      </c>
    </row>
    <row r="4838" spans="1:4" x14ac:dyDescent="0.25">
      <c r="A4838" s="207" t="s">
        <v>1941</v>
      </c>
      <c r="B4838" s="207" t="s">
        <v>5307</v>
      </c>
      <c r="C4838" s="207" t="s">
        <v>3935</v>
      </c>
      <c r="D4838" s="297">
        <v>116</v>
      </c>
    </row>
    <row r="4839" spans="1:4" x14ac:dyDescent="0.25">
      <c r="A4839" s="207" t="s">
        <v>1941</v>
      </c>
      <c r="B4839" s="207" t="s">
        <v>5307</v>
      </c>
      <c r="C4839" s="207" t="s">
        <v>3968</v>
      </c>
      <c r="D4839" s="297">
        <v>16</v>
      </c>
    </row>
    <row r="4840" spans="1:4" x14ac:dyDescent="0.25">
      <c r="A4840" s="207" t="s">
        <v>1941</v>
      </c>
      <c r="B4840" s="207" t="s">
        <v>5307</v>
      </c>
      <c r="C4840" s="207" t="s">
        <v>3983</v>
      </c>
      <c r="D4840" s="297">
        <v>164</v>
      </c>
    </row>
    <row r="4841" spans="1:4" x14ac:dyDescent="0.25">
      <c r="A4841" s="207" t="s">
        <v>1941</v>
      </c>
      <c r="B4841" s="207" t="s">
        <v>5307</v>
      </c>
      <c r="C4841" s="207" t="s">
        <v>3995</v>
      </c>
      <c r="D4841" s="297">
        <v>53</v>
      </c>
    </row>
    <row r="4842" spans="1:4" x14ac:dyDescent="0.25">
      <c r="A4842" s="207" t="s">
        <v>1941</v>
      </c>
      <c r="B4842" s="207" t="s">
        <v>5307</v>
      </c>
      <c r="C4842" s="207" t="s">
        <v>3997</v>
      </c>
      <c r="D4842" s="297">
        <v>127</v>
      </c>
    </row>
    <row r="4843" spans="1:4" x14ac:dyDescent="0.25">
      <c r="A4843" s="207" t="s">
        <v>1941</v>
      </c>
      <c r="B4843" s="207" t="s">
        <v>5307</v>
      </c>
      <c r="C4843" s="207" t="s">
        <v>7751</v>
      </c>
      <c r="D4843" s="297">
        <v>86</v>
      </c>
    </row>
    <row r="4844" spans="1:4" x14ac:dyDescent="0.25">
      <c r="A4844" s="207" t="s">
        <v>1941</v>
      </c>
      <c r="B4844" s="207" t="s">
        <v>5307</v>
      </c>
      <c r="C4844" s="207" t="s">
        <v>9084</v>
      </c>
      <c r="D4844" s="297">
        <v>10</v>
      </c>
    </row>
    <row r="4845" spans="1:4" x14ac:dyDescent="0.25">
      <c r="A4845" s="207" t="s">
        <v>1941</v>
      </c>
      <c r="B4845" s="207" t="s">
        <v>5307</v>
      </c>
      <c r="C4845" s="207" t="s">
        <v>9085</v>
      </c>
      <c r="D4845" s="297">
        <v>6</v>
      </c>
    </row>
    <row r="4846" spans="1:4" x14ac:dyDescent="0.25">
      <c r="A4846" s="207" t="s">
        <v>1941</v>
      </c>
      <c r="B4846" s="207" t="s">
        <v>5307</v>
      </c>
      <c r="C4846" s="207" t="s">
        <v>9086</v>
      </c>
      <c r="D4846" s="297">
        <v>11</v>
      </c>
    </row>
    <row r="4847" spans="1:4" x14ac:dyDescent="0.25">
      <c r="A4847" s="207" t="s">
        <v>1941</v>
      </c>
      <c r="B4847" s="207" t="s">
        <v>5307</v>
      </c>
      <c r="C4847" s="207" t="s">
        <v>8420</v>
      </c>
      <c r="D4847" s="297">
        <v>98</v>
      </c>
    </row>
    <row r="4848" spans="1:4" x14ac:dyDescent="0.25">
      <c r="A4848" s="207" t="s">
        <v>1941</v>
      </c>
      <c r="B4848" s="207" t="s">
        <v>5307</v>
      </c>
      <c r="C4848" s="207" t="s">
        <v>8217</v>
      </c>
      <c r="D4848" s="297">
        <v>2</v>
      </c>
    </row>
    <row r="4849" spans="1:4" x14ac:dyDescent="0.25">
      <c r="A4849" s="207" t="s">
        <v>1941</v>
      </c>
      <c r="B4849" s="207" t="s">
        <v>5307</v>
      </c>
      <c r="C4849" s="207" t="s">
        <v>4505</v>
      </c>
      <c r="D4849" s="297">
        <v>20</v>
      </c>
    </row>
    <row r="4850" spans="1:4" x14ac:dyDescent="0.25">
      <c r="A4850" s="207" t="s">
        <v>1941</v>
      </c>
      <c r="B4850" s="207" t="s">
        <v>5307</v>
      </c>
      <c r="C4850" s="207" t="s">
        <v>4508</v>
      </c>
      <c r="D4850" s="297">
        <v>20</v>
      </c>
    </row>
    <row r="4851" spans="1:4" x14ac:dyDescent="0.25">
      <c r="A4851" s="207" t="s">
        <v>1941</v>
      </c>
      <c r="B4851" s="207" t="s">
        <v>5307</v>
      </c>
      <c r="C4851" s="207" t="s">
        <v>7697</v>
      </c>
      <c r="D4851" s="297">
        <v>8</v>
      </c>
    </row>
    <row r="4852" spans="1:4" x14ac:dyDescent="0.25">
      <c r="A4852" s="207" t="s">
        <v>1948</v>
      </c>
      <c r="B4852" s="207" t="s">
        <v>5288</v>
      </c>
      <c r="C4852" s="207" t="s">
        <v>3628</v>
      </c>
      <c r="D4852" s="297">
        <v>35</v>
      </c>
    </row>
    <row r="4853" spans="1:4" x14ac:dyDescent="0.25">
      <c r="A4853" s="207" t="s">
        <v>1948</v>
      </c>
      <c r="B4853" s="207" t="s">
        <v>5288</v>
      </c>
      <c r="C4853" s="207" t="s">
        <v>3744</v>
      </c>
      <c r="D4853" s="297">
        <v>14</v>
      </c>
    </row>
    <row r="4854" spans="1:4" x14ac:dyDescent="0.25">
      <c r="A4854" s="207" t="s">
        <v>1948</v>
      </c>
      <c r="B4854" s="207" t="s">
        <v>5288</v>
      </c>
      <c r="C4854" s="207" t="s">
        <v>3796</v>
      </c>
      <c r="D4854" s="297">
        <v>4</v>
      </c>
    </row>
    <row r="4855" spans="1:4" x14ac:dyDescent="0.25">
      <c r="A4855" s="207" t="s">
        <v>1948</v>
      </c>
      <c r="B4855" s="207" t="s">
        <v>5288</v>
      </c>
      <c r="C4855" s="207" t="s">
        <v>5647</v>
      </c>
      <c r="D4855" s="297">
        <v>4</v>
      </c>
    </row>
    <row r="4856" spans="1:4" x14ac:dyDescent="0.25">
      <c r="A4856" s="207" t="s">
        <v>1948</v>
      </c>
      <c r="B4856" s="207" t="s">
        <v>5288</v>
      </c>
      <c r="C4856" s="207" t="s">
        <v>3802</v>
      </c>
      <c r="D4856" s="297">
        <v>10</v>
      </c>
    </row>
    <row r="4857" spans="1:4" x14ac:dyDescent="0.25">
      <c r="A4857" s="207" t="s">
        <v>1948</v>
      </c>
      <c r="B4857" s="207" t="s">
        <v>5288</v>
      </c>
      <c r="C4857" s="207" t="s">
        <v>5654</v>
      </c>
      <c r="D4857" s="297">
        <v>10</v>
      </c>
    </row>
    <row r="4858" spans="1:4" x14ac:dyDescent="0.25">
      <c r="A4858" s="207" t="s">
        <v>1948</v>
      </c>
      <c r="B4858" s="207" t="s">
        <v>5288</v>
      </c>
      <c r="C4858" s="207" t="s">
        <v>3808</v>
      </c>
      <c r="D4858" s="297">
        <v>14</v>
      </c>
    </row>
    <row r="4859" spans="1:4" x14ac:dyDescent="0.25">
      <c r="A4859" s="207" t="s">
        <v>1948</v>
      </c>
      <c r="B4859" s="207" t="s">
        <v>5288</v>
      </c>
      <c r="C4859" s="207" t="s">
        <v>5661</v>
      </c>
      <c r="D4859" s="297">
        <v>14</v>
      </c>
    </row>
    <row r="4860" spans="1:4" x14ac:dyDescent="0.25">
      <c r="A4860" s="207" t="s">
        <v>1948</v>
      </c>
      <c r="B4860" s="207" t="s">
        <v>5288</v>
      </c>
      <c r="C4860" s="207" t="s">
        <v>3826</v>
      </c>
      <c r="D4860" s="297">
        <v>14</v>
      </c>
    </row>
    <row r="4861" spans="1:4" x14ac:dyDescent="0.25">
      <c r="A4861" s="207" t="s">
        <v>1948</v>
      </c>
      <c r="B4861" s="207" t="s">
        <v>5288</v>
      </c>
      <c r="C4861" s="207" t="s">
        <v>5688</v>
      </c>
      <c r="D4861" s="297">
        <v>14</v>
      </c>
    </row>
    <row r="4862" spans="1:4" x14ac:dyDescent="0.25">
      <c r="A4862" s="207" t="s">
        <v>1955</v>
      </c>
      <c r="B4862" s="207" t="s">
        <v>5288</v>
      </c>
      <c r="C4862" s="207" t="s">
        <v>3628</v>
      </c>
      <c r="D4862" s="297">
        <v>325</v>
      </c>
    </row>
    <row r="4863" spans="1:4" x14ac:dyDescent="0.25">
      <c r="A4863" s="207" t="s">
        <v>1955</v>
      </c>
      <c r="B4863" s="207" t="s">
        <v>5288</v>
      </c>
      <c r="C4863" s="207" t="s">
        <v>5654</v>
      </c>
      <c r="D4863" s="297">
        <v>20</v>
      </c>
    </row>
    <row r="4864" spans="1:4" x14ac:dyDescent="0.25">
      <c r="A4864" s="207" t="s">
        <v>1955</v>
      </c>
      <c r="B4864" s="207" t="s">
        <v>5288</v>
      </c>
      <c r="C4864" s="207" t="s">
        <v>3995</v>
      </c>
      <c r="D4864" s="297">
        <v>140</v>
      </c>
    </row>
    <row r="4865" spans="1:4" x14ac:dyDescent="0.25">
      <c r="A4865" s="207" t="s">
        <v>2064</v>
      </c>
      <c r="B4865" s="207" t="s">
        <v>5353</v>
      </c>
      <c r="C4865" s="207" t="s">
        <v>8212</v>
      </c>
      <c r="D4865" s="297">
        <v>4</v>
      </c>
    </row>
    <row r="4866" spans="1:4" x14ac:dyDescent="0.25">
      <c r="A4866" s="207" t="s">
        <v>2064</v>
      </c>
      <c r="B4866" s="207" t="s">
        <v>5353</v>
      </c>
      <c r="C4866" s="207" t="s">
        <v>8220</v>
      </c>
      <c r="D4866" s="297">
        <v>18</v>
      </c>
    </row>
    <row r="4867" spans="1:4" x14ac:dyDescent="0.25">
      <c r="A4867" s="207" t="s">
        <v>2064</v>
      </c>
      <c r="B4867" s="207" t="s">
        <v>5353</v>
      </c>
      <c r="C4867" s="207" t="s">
        <v>4273</v>
      </c>
      <c r="D4867" s="297">
        <v>4</v>
      </c>
    </row>
    <row r="4868" spans="1:4" x14ac:dyDescent="0.25">
      <c r="A4868" s="207" t="s">
        <v>2064</v>
      </c>
      <c r="B4868" s="207" t="s">
        <v>5353</v>
      </c>
      <c r="C4868" s="207" t="s">
        <v>7601</v>
      </c>
      <c r="D4868" s="297">
        <v>10</v>
      </c>
    </row>
    <row r="4869" spans="1:4" x14ac:dyDescent="0.25">
      <c r="A4869" s="207" t="s">
        <v>2064</v>
      </c>
      <c r="B4869" s="207" t="s">
        <v>5353</v>
      </c>
      <c r="C4869" s="207" t="s">
        <v>7866</v>
      </c>
      <c r="D4869" s="297">
        <v>14</v>
      </c>
    </row>
    <row r="4870" spans="1:4" x14ac:dyDescent="0.25">
      <c r="A4870" s="207" t="s">
        <v>2064</v>
      </c>
      <c r="B4870" s="207" t="s">
        <v>5353</v>
      </c>
      <c r="C4870" s="207" t="s">
        <v>7868</v>
      </c>
      <c r="D4870" s="297">
        <v>12</v>
      </c>
    </row>
    <row r="4871" spans="1:4" x14ac:dyDescent="0.25">
      <c r="A4871" s="207" t="s">
        <v>2064</v>
      </c>
      <c r="B4871" s="207" t="s">
        <v>5353</v>
      </c>
      <c r="C4871" s="207" t="s">
        <v>7869</v>
      </c>
      <c r="D4871" s="297">
        <v>8</v>
      </c>
    </row>
    <row r="4872" spans="1:4" x14ac:dyDescent="0.25">
      <c r="A4872" s="207" t="s">
        <v>2064</v>
      </c>
      <c r="B4872" s="207" t="s">
        <v>5353</v>
      </c>
      <c r="C4872" s="207" t="s">
        <v>8274</v>
      </c>
      <c r="D4872" s="297">
        <v>4</v>
      </c>
    </row>
    <row r="4873" spans="1:4" x14ac:dyDescent="0.25">
      <c r="A4873" s="207" t="s">
        <v>2064</v>
      </c>
      <c r="B4873" s="207" t="s">
        <v>5353</v>
      </c>
      <c r="C4873" s="207" t="s">
        <v>8280</v>
      </c>
      <c r="D4873" s="297">
        <v>12</v>
      </c>
    </row>
    <row r="4874" spans="1:4" x14ac:dyDescent="0.25">
      <c r="A4874" s="207" t="s">
        <v>2064</v>
      </c>
      <c r="B4874" s="207" t="s">
        <v>5353</v>
      </c>
      <c r="C4874" s="207" t="s">
        <v>8281</v>
      </c>
      <c r="D4874" s="297">
        <v>8</v>
      </c>
    </row>
    <row r="4875" spans="1:4" x14ac:dyDescent="0.25">
      <c r="A4875" s="207" t="s">
        <v>2064</v>
      </c>
      <c r="B4875" s="207" t="s">
        <v>5353</v>
      </c>
      <c r="C4875" s="207" t="s">
        <v>4428</v>
      </c>
      <c r="D4875" s="297">
        <v>4</v>
      </c>
    </row>
    <row r="4876" spans="1:4" x14ac:dyDescent="0.25">
      <c r="A4876" s="207" t="s">
        <v>2064</v>
      </c>
      <c r="B4876" s="207" t="s">
        <v>5353</v>
      </c>
      <c r="C4876" s="207" t="s">
        <v>8300</v>
      </c>
      <c r="D4876" s="297">
        <v>4</v>
      </c>
    </row>
    <row r="4877" spans="1:4" x14ac:dyDescent="0.25">
      <c r="A4877" s="207" t="s">
        <v>2064</v>
      </c>
      <c r="B4877" s="207" t="s">
        <v>5353</v>
      </c>
      <c r="C4877" s="207" t="s">
        <v>8301</v>
      </c>
      <c r="D4877" s="297">
        <v>12</v>
      </c>
    </row>
    <row r="4878" spans="1:4" x14ac:dyDescent="0.25">
      <c r="A4878" s="207" t="s">
        <v>2064</v>
      </c>
      <c r="B4878" s="207" t="s">
        <v>5310</v>
      </c>
      <c r="C4878" s="207" t="s">
        <v>3257</v>
      </c>
      <c r="D4878" s="297">
        <v>2</v>
      </c>
    </row>
    <row r="4879" spans="1:4" x14ac:dyDescent="0.25">
      <c r="A4879" s="207" t="s">
        <v>2064</v>
      </c>
      <c r="B4879" s="207" t="s">
        <v>5310</v>
      </c>
      <c r="C4879" s="207" t="s">
        <v>7905</v>
      </c>
      <c r="D4879" s="297">
        <v>8</v>
      </c>
    </row>
    <row r="4880" spans="1:4" x14ac:dyDescent="0.25">
      <c r="A4880" s="207" t="s">
        <v>2064</v>
      </c>
      <c r="B4880" s="207" t="s">
        <v>5310</v>
      </c>
      <c r="C4880" s="207" t="s">
        <v>7945</v>
      </c>
      <c r="D4880" s="297">
        <v>2</v>
      </c>
    </row>
    <row r="4881" spans="1:4" x14ac:dyDescent="0.25">
      <c r="A4881" s="207" t="s">
        <v>2064</v>
      </c>
      <c r="B4881" s="207" t="s">
        <v>5310</v>
      </c>
      <c r="C4881" s="207" t="s">
        <v>7597</v>
      </c>
      <c r="D4881" s="297">
        <v>16</v>
      </c>
    </row>
    <row r="4882" spans="1:4" x14ac:dyDescent="0.25">
      <c r="A4882" s="207" t="s">
        <v>2064</v>
      </c>
      <c r="B4882" s="207" t="s">
        <v>5310</v>
      </c>
      <c r="C4882" s="207" t="s">
        <v>9075</v>
      </c>
      <c r="D4882" s="297">
        <v>4</v>
      </c>
    </row>
    <row r="4883" spans="1:4" x14ac:dyDescent="0.25">
      <c r="A4883" s="207" t="s">
        <v>2064</v>
      </c>
      <c r="B4883" s="207" t="s">
        <v>5310</v>
      </c>
      <c r="C4883" s="207" t="s">
        <v>8493</v>
      </c>
      <c r="D4883" s="297">
        <v>2</v>
      </c>
    </row>
    <row r="4884" spans="1:4" x14ac:dyDescent="0.25">
      <c r="A4884" s="207" t="s">
        <v>2064</v>
      </c>
      <c r="B4884" s="207" t="s">
        <v>5310</v>
      </c>
      <c r="C4884" s="207" t="s">
        <v>7612</v>
      </c>
      <c r="D4884" s="297">
        <v>4</v>
      </c>
    </row>
    <row r="4885" spans="1:4" x14ac:dyDescent="0.25">
      <c r="A4885" s="207" t="s">
        <v>2064</v>
      </c>
      <c r="B4885" s="207" t="s">
        <v>5310</v>
      </c>
      <c r="C4885" s="207" t="s">
        <v>7874</v>
      </c>
      <c r="D4885" s="297">
        <v>4</v>
      </c>
    </row>
    <row r="4886" spans="1:4" x14ac:dyDescent="0.25">
      <c r="A4886" s="207" t="s">
        <v>2064</v>
      </c>
      <c r="B4886" s="207" t="s">
        <v>5310</v>
      </c>
      <c r="C4886" s="207" t="s">
        <v>8494</v>
      </c>
      <c r="D4886" s="297">
        <v>2</v>
      </c>
    </row>
    <row r="4887" spans="1:4" x14ac:dyDescent="0.25">
      <c r="A4887" s="207" t="s">
        <v>2064</v>
      </c>
      <c r="B4887" s="207" t="s">
        <v>5337</v>
      </c>
      <c r="C4887" s="207" t="s">
        <v>4175</v>
      </c>
      <c r="D4887" s="297">
        <v>4</v>
      </c>
    </row>
    <row r="4888" spans="1:4" x14ac:dyDescent="0.25">
      <c r="A4888" s="207" t="s">
        <v>2064</v>
      </c>
      <c r="B4888" s="207" t="s">
        <v>5288</v>
      </c>
      <c r="C4888" s="207" t="s">
        <v>7600</v>
      </c>
      <c r="D4888" s="297">
        <v>4</v>
      </c>
    </row>
    <row r="4889" spans="1:4" x14ac:dyDescent="0.25">
      <c r="A4889" s="207" t="s">
        <v>2064</v>
      </c>
      <c r="B4889" s="207" t="s">
        <v>5288</v>
      </c>
      <c r="C4889" s="207" t="s">
        <v>7749</v>
      </c>
      <c r="D4889" s="297">
        <v>2</v>
      </c>
    </row>
    <row r="4890" spans="1:4" x14ac:dyDescent="0.25">
      <c r="A4890" s="207" t="s">
        <v>2064</v>
      </c>
      <c r="B4890" s="207" t="s">
        <v>5292</v>
      </c>
      <c r="C4890" s="207" t="s">
        <v>7600</v>
      </c>
      <c r="D4890" s="297">
        <v>2</v>
      </c>
    </row>
    <row r="4891" spans="1:4" x14ac:dyDescent="0.25">
      <c r="A4891" s="207" t="s">
        <v>2064</v>
      </c>
      <c r="B4891" s="207" t="s">
        <v>7731</v>
      </c>
      <c r="C4891" s="207" t="s">
        <v>7600</v>
      </c>
      <c r="D4891" s="297">
        <v>2</v>
      </c>
    </row>
    <row r="4892" spans="1:4" x14ac:dyDescent="0.25">
      <c r="A4892" s="207" t="s">
        <v>2064</v>
      </c>
      <c r="B4892" s="207" t="s">
        <v>5296</v>
      </c>
      <c r="C4892" s="207" t="s">
        <v>3257</v>
      </c>
      <c r="D4892" s="297">
        <v>2</v>
      </c>
    </row>
    <row r="4893" spans="1:4" x14ac:dyDescent="0.25">
      <c r="A4893" s="207" t="s">
        <v>2064</v>
      </c>
      <c r="B4893" s="207" t="s">
        <v>5296</v>
      </c>
      <c r="C4893" s="207" t="s">
        <v>7905</v>
      </c>
      <c r="D4893" s="297">
        <v>8</v>
      </c>
    </row>
    <row r="4894" spans="1:4" x14ac:dyDescent="0.25">
      <c r="A4894" s="207" t="s">
        <v>2064</v>
      </c>
      <c r="B4894" s="207" t="s">
        <v>5296</v>
      </c>
      <c r="C4894" s="207" t="s">
        <v>7945</v>
      </c>
      <c r="D4894" s="297">
        <v>2</v>
      </c>
    </row>
    <row r="4895" spans="1:4" x14ac:dyDescent="0.25">
      <c r="A4895" s="207" t="s">
        <v>2064</v>
      </c>
      <c r="B4895" s="207" t="s">
        <v>5296</v>
      </c>
      <c r="C4895" s="207" t="s">
        <v>7597</v>
      </c>
      <c r="D4895" s="297">
        <v>16</v>
      </c>
    </row>
    <row r="4896" spans="1:4" x14ac:dyDescent="0.25">
      <c r="A4896" s="207" t="s">
        <v>2064</v>
      </c>
      <c r="B4896" s="207" t="s">
        <v>5296</v>
      </c>
      <c r="C4896" s="207" t="s">
        <v>9075</v>
      </c>
      <c r="D4896" s="297">
        <v>4</v>
      </c>
    </row>
    <row r="4897" spans="1:4" x14ac:dyDescent="0.25">
      <c r="A4897" s="207" t="s">
        <v>2064</v>
      </c>
      <c r="B4897" s="207" t="s">
        <v>5296</v>
      </c>
      <c r="C4897" s="207" t="s">
        <v>8493</v>
      </c>
      <c r="D4897" s="297">
        <v>2</v>
      </c>
    </row>
    <row r="4898" spans="1:4" x14ac:dyDescent="0.25">
      <c r="A4898" s="207" t="s">
        <v>2064</v>
      </c>
      <c r="B4898" s="207" t="s">
        <v>5296</v>
      </c>
      <c r="C4898" s="207" t="s">
        <v>7600</v>
      </c>
      <c r="D4898" s="297">
        <v>2</v>
      </c>
    </row>
    <row r="4899" spans="1:4" x14ac:dyDescent="0.25">
      <c r="A4899" s="207" t="s">
        <v>2064</v>
      </c>
      <c r="B4899" s="207" t="s">
        <v>5296</v>
      </c>
      <c r="C4899" s="207" t="s">
        <v>8212</v>
      </c>
      <c r="D4899" s="297">
        <v>2</v>
      </c>
    </row>
    <row r="4900" spans="1:4" x14ac:dyDescent="0.25">
      <c r="A4900" s="207" t="s">
        <v>2064</v>
      </c>
      <c r="B4900" s="207" t="s">
        <v>5296</v>
      </c>
      <c r="C4900" s="207" t="s">
        <v>8220</v>
      </c>
      <c r="D4900" s="297">
        <v>9</v>
      </c>
    </row>
    <row r="4901" spans="1:4" x14ac:dyDescent="0.25">
      <c r="A4901" s="207" t="s">
        <v>2064</v>
      </c>
      <c r="B4901" s="207" t="s">
        <v>5296</v>
      </c>
      <c r="C4901" s="207" t="s">
        <v>4273</v>
      </c>
      <c r="D4901" s="297">
        <v>2</v>
      </c>
    </row>
    <row r="4902" spans="1:4" x14ac:dyDescent="0.25">
      <c r="A4902" s="207" t="s">
        <v>2064</v>
      </c>
      <c r="B4902" s="207" t="s">
        <v>5296</v>
      </c>
      <c r="C4902" s="207" t="s">
        <v>7601</v>
      </c>
      <c r="D4902" s="297">
        <v>5</v>
      </c>
    </row>
    <row r="4903" spans="1:4" x14ac:dyDescent="0.25">
      <c r="A4903" s="207" t="s">
        <v>2064</v>
      </c>
      <c r="B4903" s="207" t="s">
        <v>5296</v>
      </c>
      <c r="C4903" s="207" t="s">
        <v>7866</v>
      </c>
      <c r="D4903" s="297">
        <v>9</v>
      </c>
    </row>
    <row r="4904" spans="1:4" x14ac:dyDescent="0.25">
      <c r="A4904" s="207" t="s">
        <v>2064</v>
      </c>
      <c r="B4904" s="207" t="s">
        <v>5296</v>
      </c>
      <c r="C4904" s="207" t="s">
        <v>7867</v>
      </c>
      <c r="D4904" s="297">
        <v>2</v>
      </c>
    </row>
    <row r="4905" spans="1:4" x14ac:dyDescent="0.25">
      <c r="A4905" s="207" t="s">
        <v>2064</v>
      </c>
      <c r="B4905" s="207" t="s">
        <v>5296</v>
      </c>
      <c r="C4905" s="207" t="s">
        <v>7868</v>
      </c>
      <c r="D4905" s="297">
        <v>6</v>
      </c>
    </row>
    <row r="4906" spans="1:4" x14ac:dyDescent="0.25">
      <c r="A4906" s="207" t="s">
        <v>2064</v>
      </c>
      <c r="B4906" s="207" t="s">
        <v>5296</v>
      </c>
      <c r="C4906" s="207" t="s">
        <v>7869</v>
      </c>
      <c r="D4906" s="297">
        <v>6</v>
      </c>
    </row>
    <row r="4907" spans="1:4" x14ac:dyDescent="0.25">
      <c r="A4907" s="207" t="s">
        <v>2064</v>
      </c>
      <c r="B4907" s="207" t="s">
        <v>5296</v>
      </c>
      <c r="C4907" s="207" t="s">
        <v>8274</v>
      </c>
      <c r="D4907" s="297">
        <v>2</v>
      </c>
    </row>
    <row r="4908" spans="1:4" x14ac:dyDescent="0.25">
      <c r="A4908" s="207" t="s">
        <v>2064</v>
      </c>
      <c r="B4908" s="207" t="s">
        <v>5296</v>
      </c>
      <c r="C4908" s="207" t="s">
        <v>8280</v>
      </c>
      <c r="D4908" s="297">
        <v>6</v>
      </c>
    </row>
    <row r="4909" spans="1:4" x14ac:dyDescent="0.25">
      <c r="A4909" s="207" t="s">
        <v>2064</v>
      </c>
      <c r="B4909" s="207" t="s">
        <v>5296</v>
      </c>
      <c r="C4909" s="207" t="s">
        <v>8281</v>
      </c>
      <c r="D4909" s="297">
        <v>4</v>
      </c>
    </row>
    <row r="4910" spans="1:4" x14ac:dyDescent="0.25">
      <c r="A4910" s="207" t="s">
        <v>2064</v>
      </c>
      <c r="B4910" s="207" t="s">
        <v>5296</v>
      </c>
      <c r="C4910" s="207" t="s">
        <v>4428</v>
      </c>
      <c r="D4910" s="297">
        <v>2</v>
      </c>
    </row>
    <row r="4911" spans="1:4" x14ac:dyDescent="0.25">
      <c r="A4911" s="207" t="s">
        <v>2064</v>
      </c>
      <c r="B4911" s="207" t="s">
        <v>5296</v>
      </c>
      <c r="C4911" s="207" t="s">
        <v>7870</v>
      </c>
      <c r="D4911" s="297">
        <v>2</v>
      </c>
    </row>
    <row r="4912" spans="1:4" x14ac:dyDescent="0.25">
      <c r="A4912" s="207" t="s">
        <v>2064</v>
      </c>
      <c r="B4912" s="207" t="s">
        <v>5296</v>
      </c>
      <c r="C4912" s="207" t="s">
        <v>8300</v>
      </c>
      <c r="D4912" s="297">
        <v>2</v>
      </c>
    </row>
    <row r="4913" spans="1:4" x14ac:dyDescent="0.25">
      <c r="A4913" s="207" t="s">
        <v>2064</v>
      </c>
      <c r="B4913" s="207" t="s">
        <v>5296</v>
      </c>
      <c r="C4913" s="207" t="s">
        <v>8301</v>
      </c>
      <c r="D4913" s="297">
        <v>6</v>
      </c>
    </row>
    <row r="4914" spans="1:4" x14ac:dyDescent="0.25">
      <c r="A4914" s="207" t="s">
        <v>2064</v>
      </c>
      <c r="B4914" s="207" t="s">
        <v>5296</v>
      </c>
      <c r="C4914" s="207" t="s">
        <v>7612</v>
      </c>
      <c r="D4914" s="297">
        <v>4</v>
      </c>
    </row>
    <row r="4915" spans="1:4" x14ac:dyDescent="0.25">
      <c r="A4915" s="207" t="s">
        <v>2064</v>
      </c>
      <c r="B4915" s="207" t="s">
        <v>5296</v>
      </c>
      <c r="C4915" s="207" t="s">
        <v>7874</v>
      </c>
      <c r="D4915" s="297">
        <v>4</v>
      </c>
    </row>
    <row r="4916" spans="1:4" x14ac:dyDescent="0.25">
      <c r="A4916" s="207" t="s">
        <v>2064</v>
      </c>
      <c r="B4916" s="207" t="s">
        <v>5296</v>
      </c>
      <c r="C4916" s="207" t="s">
        <v>8494</v>
      </c>
      <c r="D4916" s="297">
        <v>2</v>
      </c>
    </row>
    <row r="4917" spans="1:4" x14ac:dyDescent="0.25">
      <c r="A4917" s="207" t="s">
        <v>2064</v>
      </c>
      <c r="B4917" s="207" t="s">
        <v>5299</v>
      </c>
      <c r="C4917" s="207" t="s">
        <v>7600</v>
      </c>
      <c r="D4917" s="297">
        <v>2</v>
      </c>
    </row>
    <row r="4918" spans="1:4" x14ac:dyDescent="0.25">
      <c r="A4918" s="207" t="s">
        <v>2064</v>
      </c>
      <c r="B4918" s="207" t="s">
        <v>5307</v>
      </c>
      <c r="C4918" s="207" t="s">
        <v>3489</v>
      </c>
      <c r="D4918" s="297">
        <v>2</v>
      </c>
    </row>
    <row r="4919" spans="1:4" x14ac:dyDescent="0.25">
      <c r="A4919" s="207" t="s">
        <v>2064</v>
      </c>
      <c r="B4919" s="207" t="s">
        <v>5307</v>
      </c>
      <c r="C4919" s="207" t="s">
        <v>3492</v>
      </c>
      <c r="D4919" s="297">
        <v>2</v>
      </c>
    </row>
    <row r="4920" spans="1:4" x14ac:dyDescent="0.25">
      <c r="A4920" s="207" t="s">
        <v>2064</v>
      </c>
      <c r="B4920" s="207" t="s">
        <v>5307</v>
      </c>
      <c r="C4920" s="207" t="s">
        <v>3535</v>
      </c>
      <c r="D4920" s="297">
        <v>2</v>
      </c>
    </row>
    <row r="4921" spans="1:4" x14ac:dyDescent="0.25">
      <c r="A4921" s="207" t="s">
        <v>2064</v>
      </c>
      <c r="B4921" s="207" t="s">
        <v>5307</v>
      </c>
      <c r="C4921" s="207" t="s">
        <v>7673</v>
      </c>
      <c r="D4921" s="297">
        <v>2</v>
      </c>
    </row>
    <row r="4922" spans="1:4" x14ac:dyDescent="0.25">
      <c r="A4922" s="207" t="s">
        <v>2064</v>
      </c>
      <c r="B4922" s="207" t="s">
        <v>5307</v>
      </c>
      <c r="C4922" s="207" t="s">
        <v>3663</v>
      </c>
      <c r="D4922" s="297">
        <v>2</v>
      </c>
    </row>
    <row r="4923" spans="1:4" x14ac:dyDescent="0.25">
      <c r="A4923" s="207" t="s">
        <v>2064</v>
      </c>
      <c r="B4923" s="207" t="s">
        <v>5307</v>
      </c>
      <c r="C4923" s="207" t="s">
        <v>7741</v>
      </c>
      <c r="D4923" s="297">
        <v>2</v>
      </c>
    </row>
    <row r="4924" spans="1:4" x14ac:dyDescent="0.25">
      <c r="A4924" s="207" t="s">
        <v>2064</v>
      </c>
      <c r="B4924" s="207" t="s">
        <v>5307</v>
      </c>
      <c r="C4924" s="207" t="s">
        <v>7742</v>
      </c>
      <c r="D4924" s="297">
        <v>2</v>
      </c>
    </row>
    <row r="4925" spans="1:4" x14ac:dyDescent="0.25">
      <c r="A4925" s="207" t="s">
        <v>2076</v>
      </c>
      <c r="B4925" s="207" t="s">
        <v>5284</v>
      </c>
      <c r="C4925" s="207" t="s">
        <v>3323</v>
      </c>
      <c r="D4925" s="297">
        <v>55</v>
      </c>
    </row>
    <row r="4926" spans="1:4" x14ac:dyDescent="0.25">
      <c r="A4926" s="207" t="s">
        <v>2076</v>
      </c>
      <c r="B4926" s="207" t="s">
        <v>5284</v>
      </c>
      <c r="C4926" s="207" t="s">
        <v>3329</v>
      </c>
      <c r="D4926" s="297">
        <v>211</v>
      </c>
    </row>
    <row r="4927" spans="1:4" x14ac:dyDescent="0.25">
      <c r="A4927" s="207" t="s">
        <v>2076</v>
      </c>
      <c r="B4927" s="207" t="s">
        <v>5284</v>
      </c>
      <c r="C4927" s="207" t="s">
        <v>3332</v>
      </c>
      <c r="D4927" s="297">
        <v>2</v>
      </c>
    </row>
    <row r="4928" spans="1:4" x14ac:dyDescent="0.25">
      <c r="A4928" s="207" t="s">
        <v>2076</v>
      </c>
      <c r="B4928" s="207" t="s">
        <v>5284</v>
      </c>
      <c r="C4928" s="207" t="s">
        <v>3335</v>
      </c>
      <c r="D4928" s="297">
        <v>11</v>
      </c>
    </row>
    <row r="4929" spans="1:4" x14ac:dyDescent="0.25">
      <c r="A4929" s="207" t="s">
        <v>2076</v>
      </c>
      <c r="B4929" s="207" t="s">
        <v>5284</v>
      </c>
      <c r="C4929" s="207" t="s">
        <v>3338</v>
      </c>
      <c r="D4929" s="297">
        <v>1087</v>
      </c>
    </row>
    <row r="4930" spans="1:4" x14ac:dyDescent="0.25">
      <c r="A4930" s="207" t="s">
        <v>2076</v>
      </c>
      <c r="B4930" s="207" t="s">
        <v>5284</v>
      </c>
      <c r="C4930" s="207" t="s">
        <v>3341</v>
      </c>
      <c r="D4930" s="297">
        <v>2698</v>
      </c>
    </row>
    <row r="4931" spans="1:4" x14ac:dyDescent="0.25">
      <c r="A4931" s="207" t="s">
        <v>2076</v>
      </c>
      <c r="B4931" s="207" t="s">
        <v>5284</v>
      </c>
      <c r="C4931" s="207" t="s">
        <v>7593</v>
      </c>
      <c r="D4931" s="297">
        <v>4</v>
      </c>
    </row>
    <row r="4932" spans="1:4" x14ac:dyDescent="0.25">
      <c r="A4932" s="207" t="s">
        <v>2076</v>
      </c>
      <c r="B4932" s="207" t="s">
        <v>5284</v>
      </c>
      <c r="C4932" s="207" t="s">
        <v>3359</v>
      </c>
      <c r="D4932" s="297">
        <v>35</v>
      </c>
    </row>
    <row r="4933" spans="1:4" x14ac:dyDescent="0.25">
      <c r="A4933" s="207" t="s">
        <v>2076</v>
      </c>
      <c r="B4933" s="207" t="s">
        <v>5284</v>
      </c>
      <c r="C4933" s="207" t="s">
        <v>3386</v>
      </c>
      <c r="D4933" s="297">
        <v>192</v>
      </c>
    </row>
    <row r="4934" spans="1:4" x14ac:dyDescent="0.25">
      <c r="A4934" s="207" t="s">
        <v>2076</v>
      </c>
      <c r="B4934" s="207" t="s">
        <v>5284</v>
      </c>
      <c r="C4934" s="207" t="s">
        <v>9104</v>
      </c>
      <c r="D4934" s="297">
        <v>108</v>
      </c>
    </row>
    <row r="4935" spans="1:4" x14ac:dyDescent="0.25">
      <c r="A4935" s="207" t="s">
        <v>2076</v>
      </c>
      <c r="B4935" s="207" t="s">
        <v>5284</v>
      </c>
      <c r="C4935" s="207" t="s">
        <v>8607</v>
      </c>
      <c r="D4935" s="297">
        <v>2</v>
      </c>
    </row>
    <row r="4936" spans="1:4" x14ac:dyDescent="0.25">
      <c r="A4936" s="207" t="s">
        <v>2076</v>
      </c>
      <c r="B4936" s="207" t="s">
        <v>5284</v>
      </c>
      <c r="C4936" s="207" t="s">
        <v>8625</v>
      </c>
      <c r="D4936" s="297">
        <v>7</v>
      </c>
    </row>
    <row r="4937" spans="1:4" x14ac:dyDescent="0.25">
      <c r="A4937" s="207" t="s">
        <v>2076</v>
      </c>
      <c r="B4937" s="207" t="s">
        <v>5284</v>
      </c>
      <c r="C4937" s="207" t="s">
        <v>8648</v>
      </c>
      <c r="D4937" s="297">
        <v>7</v>
      </c>
    </row>
    <row r="4938" spans="1:4" x14ac:dyDescent="0.25">
      <c r="A4938" s="207" t="s">
        <v>2076</v>
      </c>
      <c r="B4938" s="207" t="s">
        <v>5284</v>
      </c>
      <c r="C4938" s="207" t="s">
        <v>8650</v>
      </c>
      <c r="D4938" s="297">
        <v>7</v>
      </c>
    </row>
    <row r="4939" spans="1:4" x14ac:dyDescent="0.25">
      <c r="A4939" s="207" t="s">
        <v>2076</v>
      </c>
      <c r="B4939" s="207" t="s">
        <v>5284</v>
      </c>
      <c r="C4939" s="207" t="s">
        <v>8655</v>
      </c>
      <c r="D4939" s="297">
        <v>2</v>
      </c>
    </row>
    <row r="4940" spans="1:4" x14ac:dyDescent="0.25">
      <c r="A4940" s="207" t="s">
        <v>2076</v>
      </c>
      <c r="B4940" s="207" t="s">
        <v>5284</v>
      </c>
      <c r="C4940" s="207" t="s">
        <v>8796</v>
      </c>
      <c r="D4940" s="297">
        <v>2</v>
      </c>
    </row>
    <row r="4941" spans="1:4" x14ac:dyDescent="0.25">
      <c r="A4941" s="207" t="s">
        <v>2076</v>
      </c>
      <c r="B4941" s="207" t="s">
        <v>5284</v>
      </c>
      <c r="C4941" s="207" t="s">
        <v>8799</v>
      </c>
      <c r="D4941" s="297">
        <v>2</v>
      </c>
    </row>
    <row r="4942" spans="1:4" x14ac:dyDescent="0.25">
      <c r="A4942" s="207" t="s">
        <v>2076</v>
      </c>
      <c r="B4942" s="207" t="s">
        <v>5284</v>
      </c>
      <c r="C4942" s="207" t="s">
        <v>9101</v>
      </c>
      <c r="D4942" s="297">
        <v>12</v>
      </c>
    </row>
    <row r="4943" spans="1:4" x14ac:dyDescent="0.25">
      <c r="A4943" s="207" t="s">
        <v>2076</v>
      </c>
      <c r="B4943" s="207" t="s">
        <v>5284</v>
      </c>
      <c r="C4943" s="207" t="s">
        <v>8924</v>
      </c>
      <c r="D4943" s="297">
        <v>10</v>
      </c>
    </row>
    <row r="4944" spans="1:4" x14ac:dyDescent="0.25">
      <c r="A4944" s="207" t="s">
        <v>2076</v>
      </c>
      <c r="B4944" s="207" t="s">
        <v>5284</v>
      </c>
      <c r="C4944" s="207" t="s">
        <v>8925</v>
      </c>
      <c r="D4944" s="297">
        <v>2</v>
      </c>
    </row>
    <row r="4945" spans="1:4" x14ac:dyDescent="0.25">
      <c r="A4945" s="207" t="s">
        <v>2076</v>
      </c>
      <c r="B4945" s="207" t="s">
        <v>5284</v>
      </c>
      <c r="C4945" s="207" t="s">
        <v>8971</v>
      </c>
      <c r="D4945" s="297">
        <v>2</v>
      </c>
    </row>
    <row r="4946" spans="1:4" x14ac:dyDescent="0.25">
      <c r="A4946" s="207" t="s">
        <v>2076</v>
      </c>
      <c r="B4946" s="207" t="s">
        <v>5284</v>
      </c>
      <c r="C4946" s="207" t="s">
        <v>8186</v>
      </c>
      <c r="D4946" s="297">
        <v>5</v>
      </c>
    </row>
    <row r="4947" spans="1:4" x14ac:dyDescent="0.25">
      <c r="A4947" s="207" t="s">
        <v>2076</v>
      </c>
      <c r="B4947" s="207" t="s">
        <v>5284</v>
      </c>
      <c r="C4947" s="207" t="s">
        <v>9103</v>
      </c>
      <c r="D4947" s="297">
        <v>5</v>
      </c>
    </row>
    <row r="4948" spans="1:4" x14ac:dyDescent="0.25">
      <c r="A4948" s="207" t="s">
        <v>2076</v>
      </c>
      <c r="B4948" s="207" t="s">
        <v>5315</v>
      </c>
      <c r="C4948" s="207" t="s">
        <v>3323</v>
      </c>
      <c r="D4948" s="297">
        <v>170</v>
      </c>
    </row>
    <row r="4949" spans="1:4" x14ac:dyDescent="0.25">
      <c r="A4949" s="207" t="s">
        <v>2076</v>
      </c>
      <c r="B4949" s="207" t="s">
        <v>5315</v>
      </c>
      <c r="C4949" s="207" t="s">
        <v>3326</v>
      </c>
      <c r="D4949" s="297">
        <v>10</v>
      </c>
    </row>
    <row r="4950" spans="1:4" x14ac:dyDescent="0.25">
      <c r="A4950" s="207" t="s">
        <v>2076</v>
      </c>
      <c r="B4950" s="207" t="s">
        <v>5315</v>
      </c>
      <c r="C4950" s="207" t="s">
        <v>3329</v>
      </c>
      <c r="D4950" s="297">
        <v>20</v>
      </c>
    </row>
    <row r="4951" spans="1:4" x14ac:dyDescent="0.25">
      <c r="A4951" s="207" t="s">
        <v>2076</v>
      </c>
      <c r="B4951" s="207" t="s">
        <v>5315</v>
      </c>
      <c r="C4951" s="207" t="s">
        <v>3332</v>
      </c>
      <c r="D4951" s="297">
        <v>20</v>
      </c>
    </row>
    <row r="4952" spans="1:4" x14ac:dyDescent="0.25">
      <c r="A4952" s="207" t="s">
        <v>2076</v>
      </c>
      <c r="B4952" s="207" t="s">
        <v>5315</v>
      </c>
      <c r="C4952" s="207" t="s">
        <v>3335</v>
      </c>
      <c r="D4952" s="297">
        <v>20</v>
      </c>
    </row>
    <row r="4953" spans="1:4" x14ac:dyDescent="0.25">
      <c r="A4953" s="207" t="s">
        <v>2076</v>
      </c>
      <c r="B4953" s="207" t="s">
        <v>5315</v>
      </c>
      <c r="C4953" s="207" t="s">
        <v>3338</v>
      </c>
      <c r="D4953" s="297">
        <v>20</v>
      </c>
    </row>
    <row r="4954" spans="1:4" x14ac:dyDescent="0.25">
      <c r="A4954" s="207" t="s">
        <v>2076</v>
      </c>
      <c r="B4954" s="207" t="s">
        <v>5315</v>
      </c>
      <c r="C4954" s="207" t="s">
        <v>3359</v>
      </c>
      <c r="D4954" s="297">
        <v>60</v>
      </c>
    </row>
    <row r="4955" spans="1:4" x14ac:dyDescent="0.25">
      <c r="A4955" s="207" t="s">
        <v>2087</v>
      </c>
      <c r="B4955" s="207" t="s">
        <v>5284</v>
      </c>
      <c r="C4955" s="207" t="s">
        <v>3305</v>
      </c>
      <c r="D4955" s="297">
        <v>18</v>
      </c>
    </row>
    <row r="4956" spans="1:4" x14ac:dyDescent="0.25">
      <c r="A4956" s="207" t="s">
        <v>2087</v>
      </c>
      <c r="B4956" s="207" t="s">
        <v>5284</v>
      </c>
      <c r="C4956" s="207" t="s">
        <v>3323</v>
      </c>
      <c r="D4956" s="297">
        <v>8541</v>
      </c>
    </row>
    <row r="4957" spans="1:4" x14ac:dyDescent="0.25">
      <c r="A4957" s="207" t="s">
        <v>2087</v>
      </c>
      <c r="B4957" s="207" t="s">
        <v>5284</v>
      </c>
      <c r="C4957" s="207" t="s">
        <v>3332</v>
      </c>
      <c r="D4957" s="297">
        <v>2</v>
      </c>
    </row>
    <row r="4958" spans="1:4" x14ac:dyDescent="0.25">
      <c r="A4958" s="207" t="s">
        <v>2087</v>
      </c>
      <c r="B4958" s="207" t="s">
        <v>5284</v>
      </c>
      <c r="C4958" s="207" t="s">
        <v>3335</v>
      </c>
      <c r="D4958" s="297">
        <v>3614</v>
      </c>
    </row>
    <row r="4959" spans="1:4" x14ac:dyDescent="0.25">
      <c r="A4959" s="207" t="s">
        <v>2087</v>
      </c>
      <c r="B4959" s="207" t="s">
        <v>5284</v>
      </c>
      <c r="C4959" s="207" t="s">
        <v>3338</v>
      </c>
      <c r="D4959" s="297">
        <v>673</v>
      </c>
    </row>
    <row r="4960" spans="1:4" x14ac:dyDescent="0.25">
      <c r="A4960" s="207" t="s">
        <v>2087</v>
      </c>
      <c r="B4960" s="207" t="s">
        <v>5284</v>
      </c>
      <c r="C4960" s="207" t="s">
        <v>3341</v>
      </c>
      <c r="D4960" s="297">
        <v>2889</v>
      </c>
    </row>
    <row r="4961" spans="1:4" x14ac:dyDescent="0.25">
      <c r="A4961" s="207" t="s">
        <v>2087</v>
      </c>
      <c r="B4961" s="207" t="s">
        <v>5284</v>
      </c>
      <c r="C4961" s="207" t="s">
        <v>3359</v>
      </c>
      <c r="D4961" s="297">
        <v>5264</v>
      </c>
    </row>
    <row r="4962" spans="1:4" x14ac:dyDescent="0.25">
      <c r="A4962" s="207" t="s">
        <v>2087</v>
      </c>
      <c r="B4962" s="207" t="s">
        <v>5284</v>
      </c>
      <c r="C4962" s="207" t="s">
        <v>7897</v>
      </c>
      <c r="D4962" s="297">
        <v>4</v>
      </c>
    </row>
  </sheetData>
  <sortState ref="L2:M3703">
    <sortCondition ref="L2:L3703"/>
    <sortCondition ref="M2:M3703"/>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4855FD0DD959E408BA7B633919F5022" ma:contentTypeVersion="47" ma:contentTypeDescription="Create a new document." ma:contentTypeScope="" ma:versionID="f4aa84adadd10e211c2e4f30ec572c2c">
  <xsd:schema xmlns:xsd="http://www.w3.org/2001/XMLSchema" xmlns:xs="http://www.w3.org/2001/XMLSchema" xmlns:p="http://schemas.microsoft.com/office/2006/metadata/properties" xmlns:ns2="ebccd572-ee7f-49e7-a778-fbb7e23ab0e4" xmlns:ns3="c01637c7-8a9e-458b-84ef-f247695e5189" xmlns:ns4="http://schemas.microsoft.com/sharepoint/v3/fields" xmlns:ns5="6d8e0356-2faf-4263-8516-57eb0fbcfb29" xmlns:ns6="851233b3-1274-4ae5-9a2b-1137afd05277" xmlns:ns7="http://schemas.microsoft.com/sharepoint/v4" targetNamespace="http://schemas.microsoft.com/office/2006/metadata/properties" ma:root="true" ma:fieldsID="9bb36af9316e27a72e79c1ea15638602" ns2:_="" ns3:_="" ns4:_="" ns5:_="" ns6:_="" ns7:_="">
    <xsd:import namespace="ebccd572-ee7f-49e7-a778-fbb7e23ab0e4"/>
    <xsd:import namespace="c01637c7-8a9e-458b-84ef-f247695e5189"/>
    <xsd:import namespace="http://schemas.microsoft.com/sharepoint/v3/fields"/>
    <xsd:import namespace="6d8e0356-2faf-4263-8516-57eb0fbcfb29"/>
    <xsd:import namespace="851233b3-1274-4ae5-9a2b-1137afd05277"/>
    <xsd:import namespace="http://schemas.microsoft.com/sharepoint/v4"/>
    <xsd:element name="properties">
      <xsd:complexType>
        <xsd:sequence>
          <xsd:element name="documentManagement">
            <xsd:complexType>
              <xsd:all>
                <xsd:element ref="ns2:Owner"/>
                <xsd:element ref="ns2:Function" minOccurs="0"/>
                <xsd:element ref="ns2:Project_x0020_Artifacts"/>
                <xsd:element ref="ns2:Signed_x0020_Off_x0020_Documents" minOccurs="0"/>
                <xsd:element ref="ns2:Year" minOccurs="0"/>
                <xsd:element ref="ns3:Estimate_x0020_Description" minOccurs="0"/>
                <xsd:element ref="ns4:_Version" minOccurs="0"/>
                <xsd:element ref="ns5:_dlc_DocIdUrl" minOccurs="0"/>
                <xsd:element ref="ns5:_dlc_DocIdPersistId" minOccurs="0"/>
                <xsd:element ref="ns6:AxSourceListID" minOccurs="0"/>
                <xsd:element ref="ns6:AxSourceItemID" minOccurs="0"/>
                <xsd:element ref="ns5:_dlc_DocId" minOccurs="0"/>
                <xsd:element ref="ns7: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ccd572-ee7f-49e7-a778-fbb7e23ab0e4" elementFormDefault="qualified">
    <xsd:import namespace="http://schemas.microsoft.com/office/2006/documentManagement/types"/>
    <xsd:import namespace="http://schemas.microsoft.com/office/infopath/2007/PartnerControls"/>
    <xsd:element name="Owner" ma:index="5" ma:displayName="Owner" ma:description="Choose the owner of the document" ma:format="RadioButtons" ma:internalName="Owner" ma:readOnly="false">
      <xsd:simpleType>
        <xsd:restriction base="dms:Choice">
          <xsd:enumeration value="Business"/>
          <xsd:enumeration value="IT"/>
          <xsd:enumeration value="Vendor"/>
        </xsd:restriction>
      </xsd:simpleType>
    </xsd:element>
    <xsd:element name="Function" ma:index="6" nillable="true" ma:displayName="Function" ma:internalName="Function" ma:readOnly="false" ma:requiredMultiChoice="true">
      <xsd:complexType>
        <xsd:complexContent>
          <xsd:extension base="dms:MultiChoice">
            <xsd:sequence>
              <xsd:element name="Value" maxOccurs="unbounded" minOccurs="0" nillable="true">
                <xsd:simpleType>
                  <xsd:restriction base="dms:Choice">
                    <xsd:enumeration value="All Practices"/>
                    <xsd:enumeration value="Project Management"/>
                    <xsd:enumeration value="Business System Analysis"/>
                    <xsd:enumeration value="Testing"/>
                    <xsd:enumeration value="Architecture"/>
                    <xsd:enumeration value="Account Delivery"/>
                    <xsd:enumeration value="Development"/>
                    <xsd:enumeration value="Design"/>
                    <xsd:enumeration value="Other"/>
                  </xsd:restriction>
                </xsd:simpleType>
              </xsd:element>
            </xsd:sequence>
          </xsd:extension>
        </xsd:complexContent>
      </xsd:complexType>
    </xsd:element>
    <xsd:element name="Project_x0020_Artifacts" ma:index="7" ma:displayName="Project Artifacts" ma:format="RadioButtons" ma:internalName="Project_x0020_Artifacts" ma:readOnly="false">
      <xsd:simpleType>
        <xsd:restriction base="dms:Choice">
          <xsd:enumeration value="Application Risk Assessment"/>
          <xsd:enumeration value="BSA Plan"/>
          <xsd:enumeration value="Business Case"/>
          <xsd:enumeration value="Business Requirement Document"/>
          <xsd:enumeration value="Change Management Log"/>
          <xsd:enumeration value="Change Management Plan"/>
          <xsd:enumeration value="Change Management Request (CMR)"/>
          <xsd:enumeration value="Charter"/>
          <xsd:enumeration value="Completion Report"/>
          <xsd:enumeration value="Concept/Intake Document"/>
          <xsd:enumeration value="Cost Management"/>
          <xsd:enumeration value="Detailed Level Design"/>
          <xsd:enumeration value="Development Plan"/>
          <xsd:enumeration value="Estimate Response"/>
          <xsd:enumeration value="ETRB/CPAR"/>
          <xsd:enumeration value="High Level Design"/>
          <xsd:enumeration value="Implementation Notice"/>
          <xsd:enumeration value="Implementation Plan"/>
          <xsd:enumeration value="Integrated Project Plan"/>
          <xsd:enumeration value="Kick-off presentation"/>
          <xsd:enumeration value="L0 Estimate"/>
          <xsd:enumeration value="L1 Estimate"/>
          <xsd:enumeration value="L2 Estimate"/>
          <xsd:enumeration value="L3 Estimate"/>
          <xsd:enumeration value="Lessons Learned"/>
          <xsd:enumeration value="Meeting Minutes"/>
          <xsd:enumeration value="Other"/>
          <xsd:enumeration value="Production Validation Report"/>
          <xsd:enumeration value="Project Satisfaction Survey"/>
          <xsd:enumeration value="Resource Plan"/>
          <xsd:enumeration value="Risk Assessment"/>
          <xsd:enumeration value="Risk and Issues Log"/>
          <xsd:enumeration value="Schedule"/>
          <xsd:enumeration value="Solution Options"/>
          <xsd:enumeration value="Status Report"/>
          <xsd:enumeration value="Technical Document"/>
          <xsd:enumeration value="Test Cases"/>
          <xsd:enumeration value="Test Plan"/>
          <xsd:enumeration value="Test Report"/>
          <xsd:enumeration value="Test Scenarios"/>
          <xsd:enumeration value="Test Strategy"/>
          <xsd:enumeration value="Transition Plan"/>
          <xsd:enumeration value="Use Cases"/>
          <xsd:enumeration value="Vendor Documentation"/>
          <xsd:enumeration value="Vendor SOW"/>
        </xsd:restriction>
      </xsd:simpleType>
    </xsd:element>
    <xsd:element name="Signed_x0020_Off_x0020_Documents" ma:index="19" nillable="true" ma:displayName="Signed Off Documents" ma:description="Non Mandatory Tag: Is your document signed off on? If yes, then include this tag." ma:format="RadioButtons" ma:internalName="Signed_x0020_Off_x0020_Documents">
      <xsd:simpleType>
        <xsd:restriction base="dms:Choice">
          <xsd:enumeration value="Sign Off"/>
          <xsd:enumeration value="Draft"/>
        </xsd:restriction>
      </xsd:simpleType>
    </xsd:element>
    <xsd:element name="Year" ma:index="20" nillable="true" ma:displayName="Year" ma:default="2018" ma:format="Dropdown" ma:internalName="Year">
      <xsd:simpleType>
        <xsd:restriction base="dms:Choice">
          <xsd:enumeration value="2011"/>
          <xsd:enumeration value="2012"/>
          <xsd:enumeration value="2013"/>
          <xsd:enumeration value="2014"/>
          <xsd:enumeration value="2015"/>
          <xsd:enumeration value="2016"/>
          <xsd:enumeration value="2017"/>
          <xsd:enumeration value="2018"/>
          <xsd:enumeration value="2019"/>
        </xsd:restriction>
      </xsd:simpleType>
    </xsd:element>
  </xsd:schema>
  <xsd:schema xmlns:xsd="http://www.w3.org/2001/XMLSchema" xmlns:xs="http://www.w3.org/2001/XMLSchema" xmlns:dms="http://schemas.microsoft.com/office/2006/documentManagement/types" xmlns:pc="http://schemas.microsoft.com/office/infopath/2007/PartnerControls" targetNamespace="c01637c7-8a9e-458b-84ef-f247695e5189" elementFormDefault="qualified">
    <xsd:import namespace="http://schemas.microsoft.com/office/2006/documentManagement/types"/>
    <xsd:import namespace="http://schemas.microsoft.com/office/infopath/2007/PartnerControls"/>
    <xsd:element name="Estimate_x0020_Description" ma:index="21" nillable="true" ma:displayName="Estimate Description" ma:internalName="Estimate_x0020_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Version" ma:index="22" nillable="true" ma:displayName="Version" ma:internalName="_Version"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d8e0356-2faf-4263-8516-57eb0fbcfb29" elementFormDefault="qualified">
    <xsd:import namespace="http://schemas.microsoft.com/office/2006/documentManagement/types"/>
    <xsd:import namespace="http://schemas.microsoft.com/office/infopath/2007/PartnerControls"/>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element name="_dlc_DocId" ma:index="27" nillable="true" ma:displayName="Document ID Value" ma:description="The value of the document ID assigned to this item." ma:internalName="_dlc_DocId"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1233b3-1274-4ae5-9a2b-1137afd05277" elementFormDefault="qualified">
    <xsd:import namespace="http://schemas.microsoft.com/office/2006/documentManagement/types"/>
    <xsd:import namespace="http://schemas.microsoft.com/office/infopath/2007/PartnerControls"/>
    <xsd:element name="AxSourceListID" ma:index="25" nillable="true" ma:displayName="AxSourceListID" ma:hidden="true" ma:internalName="AxSourceListID">
      <xsd:simpleType>
        <xsd:restriction base="dms:Unknown"/>
      </xsd:simpleType>
    </xsd:element>
    <xsd:element name="AxSourceItemID" ma:index="26" nillable="true" ma:displayName="AxSourceItemID" ma:hidden="true" ma:internalName="AxSourceItemID">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9"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Signed_x0020_Off_x0020_Documents xmlns="ebccd572-ee7f-49e7-a778-fbb7e23ab0e4">Draft</Signed_x0020_Off_x0020_Documents>
    <_Version xmlns="http://schemas.microsoft.com/sharepoint/v3/fields" xsi:nil="true"/>
    <Project_x0020_Artifacts xmlns="ebccd572-ee7f-49e7-a778-fbb7e23ab0e4">Business Requirement Document</Project_x0020_Artifacts>
    <Owner xmlns="ebccd572-ee7f-49e7-a778-fbb7e23ab0e4">IT</Owner>
    <Year xmlns="ebccd572-ee7f-49e7-a778-fbb7e23ab0e4">2018</Year>
    <AxSourceItemID xmlns="851233b3-1274-4ae5-9a2b-1137afd05277" xsi:nil="true"/>
    <IconOverlay xmlns="http://schemas.microsoft.com/sharepoint/v4" xsi:nil="true"/>
    <Function xmlns="ebccd572-ee7f-49e7-a778-fbb7e23ab0e4">
      <Value>Business System Analysis</Value>
    </Function>
    <AxSourceListID xmlns="851233b3-1274-4ae5-9a2b-1137afd05277" xsi:nil="true"/>
    <Estimate_x0020_Description xmlns="c01637c7-8a9e-458b-84ef-f247695e5189">Working file to assess feeders into Hub</Estimate_x0020_Description>
    <_dlc_DocId xmlns="6d8e0356-2faf-4263-8516-57eb0fbcfb29">ZYWCPNMYT2HE-4-66614</_dlc_DocId>
    <_dlc_DocIdUrl xmlns="6d8e0356-2faf-4263-8516-57eb0fbcfb29">
      <Url>http://sp.sunlifecorp.com/sites/ES Projects/_layouts/DocIdRedir.aspx?ID=ZYWCPNMYT2HE-4-66614</Url>
      <Description>ZYWCPNMYT2HE-4-66614</Description>
    </_dlc_DocIdUrl>
  </documentManagement>
</p:properties>
</file>

<file path=customXml/item5.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A4C151FB-260D-4419-A193-B52FED29208D}">
  <ds:schemaRefs>
    <ds:schemaRef ds:uri="http://schemas.microsoft.com/sharepoint/v3/contenttype/forms"/>
  </ds:schemaRefs>
</ds:datastoreItem>
</file>

<file path=customXml/itemProps2.xml><?xml version="1.0" encoding="utf-8"?>
<ds:datastoreItem xmlns:ds="http://schemas.openxmlformats.org/officeDocument/2006/customXml" ds:itemID="{A4AAC8A7-1F76-4DA7-8B0D-B8B67C16DE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ccd572-ee7f-49e7-a778-fbb7e23ab0e4"/>
    <ds:schemaRef ds:uri="c01637c7-8a9e-458b-84ef-f247695e5189"/>
    <ds:schemaRef ds:uri="http://schemas.microsoft.com/sharepoint/v3/fields"/>
    <ds:schemaRef ds:uri="6d8e0356-2faf-4263-8516-57eb0fbcfb29"/>
    <ds:schemaRef ds:uri="851233b3-1274-4ae5-9a2b-1137afd05277"/>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8E1573B-8D4F-4390-A3BD-04967CE6CC49}">
  <ds:schemaRefs>
    <ds:schemaRef ds:uri="http://schemas.datacontract.org/2004/07/Longview.Office.Excel.Model"/>
    <ds:schemaRef ds:uri="http://schemas.microsoft.com/2003/10/Serialization/Arrays"/>
    <ds:schemaRef ds:uri="http://schemas.datacontract.org/2004/07/Longview.Office.AddIn.Query"/>
    <ds:schemaRef ds:uri="http://schemas.datacontract.org/2004/07/Longview.Office.AddIn.Models"/>
  </ds:schemaRefs>
</ds:datastoreItem>
</file>

<file path=customXml/itemProps4.xml><?xml version="1.0" encoding="utf-8"?>
<ds:datastoreItem xmlns:ds="http://schemas.openxmlformats.org/officeDocument/2006/customXml" ds:itemID="{05747A7F-66C9-484A-99CF-E1E3704CD410}">
  <ds:schemaRefs>
    <ds:schemaRef ds:uri="ebccd572-ee7f-49e7-a778-fbb7e23ab0e4"/>
    <ds:schemaRef ds:uri="http://schemas.microsoft.com/office/2006/documentManagement/types"/>
    <ds:schemaRef ds:uri="http://schemas.microsoft.com/office/2006/metadata/properties"/>
    <ds:schemaRef ds:uri="http://schemas.microsoft.com/office/infopath/2007/PartnerControls"/>
    <ds:schemaRef ds:uri="http://purl.org/dc/elements/1.1/"/>
    <ds:schemaRef ds:uri="c01637c7-8a9e-458b-84ef-f247695e5189"/>
    <ds:schemaRef ds:uri="http://schemas.microsoft.com/sharepoint/v3/fields"/>
    <ds:schemaRef ds:uri="http://schemas.openxmlformats.org/package/2006/metadata/core-properties"/>
    <ds:schemaRef ds:uri="http://schemas.microsoft.com/sharepoint/v4"/>
    <ds:schemaRef ds:uri="851233b3-1274-4ae5-9a2b-1137afd05277"/>
    <ds:schemaRef ds:uri="http://purl.org/dc/terms/"/>
    <ds:schemaRef ds:uri="6d8e0356-2faf-4263-8516-57eb0fbcfb29"/>
    <ds:schemaRef ds:uri="http://www.w3.org/XML/1998/namespace"/>
    <ds:schemaRef ds:uri="http://purl.org/dc/dcmitype/"/>
  </ds:schemaRefs>
</ds:datastoreItem>
</file>

<file path=customXml/itemProps5.xml><?xml version="1.0" encoding="utf-8"?>
<ds:datastoreItem xmlns:ds="http://schemas.openxmlformats.org/officeDocument/2006/customXml" ds:itemID="{3AB9E6F8-1C75-4BE8-89B5-AA514F9D04CE}">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Consolidated Data</vt:lpstr>
      <vt:lpstr>Revised Phasing</vt:lpstr>
      <vt:lpstr>Decision Tree</vt:lpstr>
      <vt:lpstr>Hub Inventory</vt:lpstr>
      <vt:lpstr>Detailed Assessment Schedule</vt:lpstr>
      <vt:lpstr>ACN Activity</vt:lpstr>
      <vt:lpstr>Sheet4</vt:lpstr>
      <vt:lpstr>Assessment</vt:lpstr>
      <vt:lpstr>Roadmap</vt:lpstr>
      <vt:lpstr>Stats</vt:lpstr>
      <vt:lpstr>Master List</vt:lpstr>
      <vt:lpstr>Rein</vt:lpstr>
      <vt:lpstr>DESC2</vt:lpstr>
      <vt:lpstr>BU-TDR</vt:lpstr>
      <vt:lpstr>3Day</vt:lpstr>
      <vt:lpstr>US Feeders</vt:lpstr>
      <vt:lpstr>ref SIRIS</vt:lpstr>
      <vt:lpstr>ref Feed Formats</vt:lpstr>
      <vt:lpstr>ref Forward Migrate</vt:lpstr>
      <vt:lpstr>ref Direct Feed</vt:lpstr>
      <vt:lpstr>ref HL timeline 1</vt:lpstr>
      <vt:lpstr>ref HL timeline 2</vt:lpstr>
      <vt:lpstr>ref Approach</vt:lpstr>
      <vt:lpstr>16 reserve bal</vt:lpstr>
      <vt:lpstr>16 reserve entries</vt:lpstr>
      <vt:lpstr>16 feed data</vt:lpstr>
      <vt:lpstr>Policy Trxn Analysis</vt:lpstr>
      <vt:lpstr>Current States</vt:lpstr>
      <vt:lpstr>Future State</vt:lpstr>
      <vt:lpstr>16 AJE data</vt:lpstr>
      <vt:lpstr>16 MJE data</vt:lpstr>
    </vt:vector>
  </TitlesOfParts>
  <Manager/>
  <Company>Sun Life Financial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Popoff</dc:creator>
  <cp:keywords/>
  <dc:description/>
  <cp:lastModifiedBy>Chen, Jia C.</cp:lastModifiedBy>
  <cp:revision/>
  <dcterms:created xsi:type="dcterms:W3CDTF">2016-05-16T19:12:31Z</dcterms:created>
  <dcterms:modified xsi:type="dcterms:W3CDTF">2019-02-04T16:09:27Z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ContentTypeId">
    <vt:lpwstr>0x01010024855FD0DD959E408BA7B633919F5022</vt:lpwstr>
  </property>
  <property fmtid="{D5CDD505-2E9C-101B-9397-08002B2CF9AE}" pid="4" name="_dlc_DocIdItemGuid">
    <vt:lpwstr>391c55a2-e4b6-445c-adba-144ab84eec72</vt:lpwstr>
  </property>
  <property fmtid="{D5CDD505-2E9C-101B-9397-08002B2CF9AE}" pid="5" name="Longview.Workbook">
    <vt:lpwstr>{98E1573B-8D4F-4390-A3BD-04967CE6CC49}</vt:lpwstr>
  </property>
</Properties>
</file>